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codeName="{51196F13-6AD0-C1B8-E2B4-A1F9AE17003E}"/>
  <workbookPr codeName="ThisWorkbook" defaultThemeVersion="164011"/>
  <mc:AlternateContent xmlns:mc="http://schemas.openxmlformats.org/markup-compatibility/2006">
    <mc:Choice Requires="x15">
      <x15ac:absPath xmlns:x15ac="http://schemas.microsoft.com/office/spreadsheetml/2010/11/ac" url="Z:\PROJETS\SFG_SPPB\23- Plan de relance\9-EETE\Dispositif 2 - Aide à la demande\"/>
    </mc:Choice>
  </mc:AlternateContent>
  <bookViews>
    <workbookView xWindow="0" yWindow="0" windowWidth="28800" windowHeight="12000" activeTab="1"/>
  </bookViews>
  <sheets>
    <sheet name="Accueil" sheetId="7" r:id="rId1"/>
    <sheet name="1-J'identifie mon entreprise" sheetId="1" r:id="rId2"/>
    <sheet name="2-Je choisis mes actions" sheetId="3" r:id="rId3"/>
    <sheet name="3-Synthese de votre demande" sheetId="8" r:id="rId4"/>
    <sheet name="List" sheetId="2" state="veryHidden" r:id="rId5"/>
    <sheet name="AF" sheetId="4" state="veryHidden" r:id="rId6"/>
    <sheet name="Attestation de realisation" sheetId="5" state="veryHidden" r:id="rId7"/>
    <sheet name="OPALE" sheetId="6" state="veryHidden" r:id="rId8"/>
  </sheets>
  <definedNames>
    <definedName name="aff_actions">'2-Je choisis mes actions'!$50:$178</definedName>
    <definedName name="aff_af">AF!$1:$171</definedName>
    <definedName name="aff_att">'Attestation de realisation'!$1:$150</definedName>
    <definedName name="aff_covid">'1-J''identifie mon entreprise'!$33:$45</definedName>
    <definedName name="aff_opale">OPALE!$1:$276</definedName>
    <definedName name="aff_partenariat">'1-J''identifie mon entreprise'!$21:$25</definedName>
    <definedName name="aff_repar_type">'1-J''identifie mon entreprise'!$13:$14</definedName>
    <definedName name="aff_synthese">'3-Synthese de votre demande'!$13:$128</definedName>
    <definedName name="aide_covid">'1-J''identifie mon entreprise'!$A$27</definedName>
    <definedName name="bonus_om">'1-J''identifie mon entreprise'!$G$17</definedName>
    <definedName name="bonus_om_tx">List!$AF$1</definedName>
    <definedName name="code_naf">'1-J''identifie mon entreprise'!$C$11</definedName>
    <definedName name="list_01">List!$M$2:$M$398</definedName>
    <definedName name="list_02">List!$M$399:$M$1198</definedName>
    <definedName name="list_03">List!$M$1199:$M$1515</definedName>
    <definedName name="list_04">List!$M$1516:$M$1713</definedName>
    <definedName name="list_05">List!$M$1714:$M$1881</definedName>
    <definedName name="list_06">List!$M$1882:$M$2046</definedName>
    <definedName name="list_07">List!$M$2047:$M$2381</definedName>
    <definedName name="list_08">List!$M$2382:$M$2830</definedName>
    <definedName name="list_09">List!$M$2831:$M$3157</definedName>
    <definedName name="list_10">List!$M$3158:$M$3588</definedName>
    <definedName name="list_11">List!$M$3589:$M$4021</definedName>
    <definedName name="list_12">List!$M$4022:$M$4306</definedName>
    <definedName name="list_13">List!$M$4307:$M$4426</definedName>
    <definedName name="list_14">List!$M$4427:$M$4954</definedName>
    <definedName name="list_15">List!$M$4955:$M$5200</definedName>
    <definedName name="list_16">List!$M$5201:$M$5566</definedName>
    <definedName name="list_17">List!$M$5567:$M$6029</definedName>
    <definedName name="list_18">List!$M$6030:$M$6316</definedName>
    <definedName name="list_19">List!$M$6317:$M$6596</definedName>
    <definedName name="list_21">List!$M$6957:$M$7655</definedName>
    <definedName name="list_22">List!$M$7656:$M$8003</definedName>
    <definedName name="list_23">List!$M$8004:$M$8259</definedName>
    <definedName name="list_24">List!$M$8260:$M$8764</definedName>
    <definedName name="list_25">List!$M$8765:$M$9337</definedName>
    <definedName name="list_26">List!$M$9338:$M$9701</definedName>
    <definedName name="list_27">List!$M$9702:$M$10286</definedName>
    <definedName name="list_28">List!$M$10287:$M$10651</definedName>
    <definedName name="list_29">List!$M$10652:$M$10928</definedName>
    <definedName name="list_2A">List!$M$6597:$M$6720</definedName>
    <definedName name="list_2B">List!$M$6721:$M$6956</definedName>
    <definedName name="list_30">List!$M$10929:$M$11279</definedName>
    <definedName name="list_31">List!$M$11280:$M$11865</definedName>
    <definedName name="list_32">List!$M$11866:$M$12326</definedName>
    <definedName name="list_33">List!$M$12327:$M$12863</definedName>
    <definedName name="list_34">List!$M$12864:$M$13205</definedName>
    <definedName name="list_35">List!$M$13206:$M$13538</definedName>
    <definedName name="list_36">List!$M$13539:$M$13779</definedName>
    <definedName name="list_37">List!$M$13780:$M$14052</definedName>
    <definedName name="list_38">List!$M$14053:$M$14564</definedName>
    <definedName name="list_39">List!$M$14565:$M$15058</definedName>
    <definedName name="list_40">List!$M$15059:$M$15385</definedName>
    <definedName name="list_41">List!$M$15386:$M$15652</definedName>
    <definedName name="list_42">List!$M$15653:$M$15975</definedName>
    <definedName name="list_43">List!$M$15976:$M$16233</definedName>
    <definedName name="list_44">List!$M$16234:$M$16440</definedName>
    <definedName name="list_45">List!$M$16441:$M$16765</definedName>
    <definedName name="list_46">List!$M$16766:$M$17078</definedName>
    <definedName name="list_47">List!$M$17079:$M$17397</definedName>
    <definedName name="list_48">List!$M$17398:$M$17550</definedName>
    <definedName name="list_49">List!$M$17551:$M$17727</definedName>
    <definedName name="list_50">List!$M$17728:$M$18173</definedName>
    <definedName name="list_51">List!$M$18174:$M$18785</definedName>
    <definedName name="list_52">List!$M$18786:$M$19213</definedName>
    <definedName name="list_53">List!$M$19214:$M$19455</definedName>
    <definedName name="list_54">List!$M$19456:$M$20046</definedName>
    <definedName name="list_55">List!$M$20047:$M$20545</definedName>
    <definedName name="list_56">List!$M$20546:$M$20795</definedName>
    <definedName name="list_57">List!$M$20796:$M$21520</definedName>
    <definedName name="list_58">List!$M$21521:$M$21829</definedName>
    <definedName name="list_59">List!$M$21830:$M$22477</definedName>
    <definedName name="list_60">List!$M$22478:$M$23156</definedName>
    <definedName name="list_61">List!$M$23157:$M$23541</definedName>
    <definedName name="list_62">List!$M$23542:$M$24432</definedName>
    <definedName name="list_63">List!$M$24433:$M$24896</definedName>
    <definedName name="list_64">List!$M$24897:$M$25442</definedName>
    <definedName name="list_65">List!$M$25443:$M$25911</definedName>
    <definedName name="list_66">List!$M$25912:$M$26137</definedName>
    <definedName name="list_67">List!$M$26138:$M$26651</definedName>
    <definedName name="list_68">List!$M$26652:$M$27017</definedName>
    <definedName name="list_69">List!$M$27018:$M$27284</definedName>
    <definedName name="list_70">List!$M$27285:$M$27823</definedName>
    <definedName name="list_71">List!$M$27824:$M$28387</definedName>
    <definedName name="list_72">List!$M$28388:$M$28741</definedName>
    <definedName name="list_73">List!$M$28742:$M$29014</definedName>
    <definedName name="list_74">List!$M$29015:$M$29292</definedName>
    <definedName name="list_75">List!$M$29293</definedName>
    <definedName name="list_76">List!$M$29294:$M$30001</definedName>
    <definedName name="list_77">List!$M$30002:$M$30508</definedName>
    <definedName name="list_78">List!$M$30509:$M$30767</definedName>
    <definedName name="list_79">List!$M$30768:$M$31023</definedName>
    <definedName name="list_80">List!$M$31024:$M$31795</definedName>
    <definedName name="list_81">List!$M$31796:$M$32109</definedName>
    <definedName name="list_82">List!$M$32110:$M$32304</definedName>
    <definedName name="list_83">List!$M$32305:$M$32456</definedName>
    <definedName name="list_84">List!$M$32457:$M$32607</definedName>
    <definedName name="list_85">List!$M$32608:$M$32865</definedName>
    <definedName name="list_86">List!$M$32866:$M$33131</definedName>
    <definedName name="list_87">List!$M$33132:$M$33326</definedName>
    <definedName name="list_88">List!$M$33327:$M$33833</definedName>
    <definedName name="list_89">List!$M$33834:$M$34256</definedName>
    <definedName name="list_90">List!$M$34257:$M$34357</definedName>
    <definedName name="list_91">List!$M$34358:$M$34551</definedName>
    <definedName name="list_92">List!$M$34552:$M$34587</definedName>
    <definedName name="list_93">List!$M$34588:$M$34627</definedName>
    <definedName name="list_94">List!$M$34628:$M$34675</definedName>
    <definedName name="list_95">List!$M$34676:$M$34859</definedName>
    <definedName name="list_97">List!$M$34860:$M$34987</definedName>
    <definedName name="list_971">List!$M$34860:$M$34890</definedName>
    <definedName name="list_972">List!$M$34891:$M$34921</definedName>
    <definedName name="list_973">List!$M$34945:$M$34967</definedName>
    <definedName name="list_974">List!$M$34922:$M$34944</definedName>
    <definedName name="list_975">List!$M$34985</definedName>
    <definedName name="list_976">List!$M$34968:$M$34984</definedName>
    <definedName name="list_977">List!$M$34986</definedName>
    <definedName name="list_978">List!$M$34987</definedName>
    <definedName name="list_98">List!$M$34988:$M$35238</definedName>
    <definedName name="list_987">List!$M$35239:$M$35286</definedName>
    <definedName name="list_988">List!$M$35287:$M$35319</definedName>
    <definedName name="list_departement">List!$R$2:$R$108</definedName>
    <definedName name="list_naf">List!$J$2:$J$733</definedName>
    <definedName name="micro_entreprise">'1-J''identifie mon entreprise'!$D$15</definedName>
    <definedName name="naf_section">'1-J''identifie mon entreprise'!$B$7</definedName>
    <definedName name="nb_erreur">'1-J''identifie mon entreprise'!$G$3</definedName>
    <definedName name="num_contrat">AF!$C$4</definedName>
    <definedName name="partenaire">'1-J''identifie mon entreprise'!$G$23</definedName>
    <definedName name="partenariat">'1-J''identifie mon entreprise'!$G$21</definedName>
    <definedName name="pourc_avance">AF!$C$5</definedName>
    <definedName name="profil">AF!$C$3</definedName>
    <definedName name="repar">List!$AC$2:$AC$10</definedName>
    <definedName name="secteur_tourisme">'1-J''identifie mon entreprise'!$G$12</definedName>
    <definedName name="tx_max">List!$AI$3</definedName>
    <definedName name="_xlnm.Print_Area" localSheetId="1">'1-J''identifie mon entreprise'!$A$2:$F$69</definedName>
    <definedName name="_xlnm.Print_Area" localSheetId="3">'3-Synthese de votre demande'!$B$2:$N$127</definedName>
    <definedName name="_xlnm.Print_Area" localSheetId="0">Accueil!$A$1:$N$74</definedName>
    <definedName name="_xlnm.Print_Area" localSheetId="5">AF!$A$7:$F$171</definedName>
    <definedName name="_xlnm.Print_Area" localSheetId="6">'Attestation de realisation'!$A$1:$F$156</definedName>
    <definedName name="_xlnm.Print_Area" localSheetId="7">OPALE!$B$1:$J$276</definedName>
    <definedName name="zone_rural">'1-J''identifie mon entreprise'!$G$20</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56" i="1" l="1"/>
  <c r="G48" i="1" s="1"/>
  <c r="E50" i="1"/>
  <c r="C50" i="1"/>
  <c r="I176" i="3" l="1"/>
  <c r="P52" i="8"/>
  <c r="M52" i="8" s="1"/>
  <c r="P51" i="8"/>
  <c r="M51" i="8" s="1"/>
  <c r="P50" i="8"/>
  <c r="M50" i="8" s="1"/>
  <c r="P49" i="8"/>
  <c r="M49" i="8" s="1"/>
  <c r="P24" i="8"/>
  <c r="M24" i="8" s="1"/>
  <c r="P28" i="8"/>
  <c r="M28" i="8" s="1"/>
  <c r="P27" i="8"/>
  <c r="M27" i="8" s="1"/>
  <c r="P26" i="8"/>
  <c r="M26" i="8" s="1"/>
  <c r="P25" i="8"/>
  <c r="M25" i="8" s="1"/>
  <c r="P32" i="8"/>
  <c r="M32" i="8" s="1"/>
  <c r="P31" i="8"/>
  <c r="M31" i="8" s="1"/>
  <c r="P30" i="8"/>
  <c r="M30" i="8" s="1"/>
  <c r="P29" i="8"/>
  <c r="M29" i="8" s="1"/>
  <c r="P34" i="8"/>
  <c r="M34" i="8" s="1"/>
  <c r="P33" i="8"/>
  <c r="M33" i="8" s="1"/>
  <c r="P35" i="8"/>
  <c r="M35" i="8" s="1"/>
  <c r="J51" i="4"/>
  <c r="I51" i="4"/>
  <c r="H51" i="4" s="1"/>
  <c r="A51" i="4"/>
  <c r="A43" i="5" s="1"/>
  <c r="J50" i="4"/>
  <c r="I50" i="4"/>
  <c r="H50" i="4" s="1"/>
  <c r="A50" i="4"/>
  <c r="A42" i="5" s="1"/>
  <c r="J49" i="4"/>
  <c r="I49" i="4"/>
  <c r="H49" i="4" s="1"/>
  <c r="A49" i="4"/>
  <c r="A41" i="5" s="1"/>
  <c r="J48" i="4"/>
  <c r="I48" i="4"/>
  <c r="H48" i="4" s="1"/>
  <c r="A48" i="4"/>
  <c r="A40" i="5" s="1"/>
  <c r="J23" i="4"/>
  <c r="I23" i="4"/>
  <c r="H23" i="4" s="1"/>
  <c r="A23" i="4"/>
  <c r="A15" i="5" s="1"/>
  <c r="J24" i="4"/>
  <c r="I24" i="4"/>
  <c r="H24" i="4" s="1"/>
  <c r="A24" i="4"/>
  <c r="A16" i="5" s="1"/>
  <c r="J25" i="4"/>
  <c r="I25" i="4"/>
  <c r="H25" i="4" s="1"/>
  <c r="A25" i="4"/>
  <c r="A17" i="5" s="1"/>
  <c r="J26" i="4"/>
  <c r="I26" i="4"/>
  <c r="H26" i="4" s="1"/>
  <c r="A26" i="4"/>
  <c r="A18" i="5" s="1"/>
  <c r="J27" i="4"/>
  <c r="I27" i="4"/>
  <c r="H27" i="4" s="1"/>
  <c r="A27" i="4"/>
  <c r="A19" i="5" s="1"/>
  <c r="J28" i="4"/>
  <c r="I28" i="4"/>
  <c r="H28" i="4" s="1"/>
  <c r="A28" i="4"/>
  <c r="A20" i="5" s="1"/>
  <c r="J29" i="4"/>
  <c r="I29" i="4"/>
  <c r="H29" i="4" s="1"/>
  <c r="A29" i="4"/>
  <c r="A21" i="5" s="1"/>
  <c r="J30" i="4"/>
  <c r="I30" i="4"/>
  <c r="H30" i="4" s="1"/>
  <c r="A30" i="4"/>
  <c r="A22" i="5" s="1"/>
  <c r="J31" i="4"/>
  <c r="I31" i="4"/>
  <c r="H31" i="4" s="1"/>
  <c r="A31" i="4"/>
  <c r="A23" i="5" s="1"/>
  <c r="J32" i="4"/>
  <c r="I32" i="4"/>
  <c r="H32" i="4" s="1"/>
  <c r="A32" i="4"/>
  <c r="A24" i="5" s="1"/>
  <c r="J33" i="4"/>
  <c r="I33" i="4"/>
  <c r="H33" i="4" s="1"/>
  <c r="A33" i="4"/>
  <c r="A25" i="5" s="1"/>
  <c r="J34" i="4"/>
  <c r="I34" i="4"/>
  <c r="H34" i="4" s="1"/>
  <c r="A34" i="4"/>
  <c r="A26" i="5" s="1"/>
  <c r="F238" i="6"/>
  <c r="F176" i="6"/>
  <c r="G233" i="6" s="1"/>
  <c r="F172" i="6"/>
  <c r="G232" i="6" s="1"/>
  <c r="C176" i="6"/>
  <c r="C172" i="6"/>
  <c r="C168" i="6"/>
  <c r="E145" i="6"/>
  <c r="D145" i="6"/>
  <c r="C145" i="6"/>
  <c r="E144" i="6"/>
  <c r="D144" i="6"/>
  <c r="C144" i="6"/>
  <c r="E143" i="6"/>
  <c r="D143" i="6"/>
  <c r="C143" i="6"/>
  <c r="E142" i="6"/>
  <c r="D142" i="6"/>
  <c r="C142" i="6"/>
  <c r="F44" i="3"/>
  <c r="F43" i="3"/>
  <c r="F42" i="3"/>
  <c r="F41" i="3"/>
  <c r="E128" i="6"/>
  <c r="D128" i="6"/>
  <c r="C128" i="6"/>
  <c r="E127" i="6"/>
  <c r="D127" i="6"/>
  <c r="C127" i="6"/>
  <c r="E126" i="6"/>
  <c r="D126" i="6"/>
  <c r="C126" i="6"/>
  <c r="E125" i="6"/>
  <c r="D125" i="6"/>
  <c r="C125" i="6"/>
  <c r="E124" i="6"/>
  <c r="D124" i="6"/>
  <c r="C124" i="6"/>
  <c r="E123" i="6"/>
  <c r="D123" i="6"/>
  <c r="C123" i="6"/>
  <c r="E122" i="6"/>
  <c r="D122" i="6"/>
  <c r="C122" i="6"/>
  <c r="E121" i="6"/>
  <c r="D121" i="6"/>
  <c r="C121" i="6"/>
  <c r="E120" i="6"/>
  <c r="D120" i="6"/>
  <c r="C120" i="6"/>
  <c r="E119" i="6"/>
  <c r="D119" i="6"/>
  <c r="C119" i="6"/>
  <c r="E118" i="6"/>
  <c r="D118" i="6"/>
  <c r="C118" i="6"/>
  <c r="E117" i="6"/>
  <c r="D117" i="6"/>
  <c r="C117" i="6"/>
  <c r="F23" i="3"/>
  <c r="F24" i="3"/>
  <c r="F13" i="3"/>
  <c r="F14" i="3"/>
  <c r="F15" i="3"/>
  <c r="F16" i="3"/>
  <c r="F17" i="3"/>
  <c r="F18" i="3"/>
  <c r="F19" i="3"/>
  <c r="F20" i="3"/>
  <c r="F21" i="3"/>
  <c r="F22" i="3"/>
  <c r="C33" i="8" l="1"/>
  <c r="C50" i="8"/>
  <c r="C24" i="8"/>
  <c r="C25" i="8"/>
  <c r="C29" i="8"/>
  <c r="C27" i="8"/>
  <c r="C52" i="8"/>
  <c r="C31" i="8"/>
  <c r="C35" i="8"/>
  <c r="C34" i="8"/>
  <c r="C30" i="8"/>
  <c r="C32" i="8"/>
  <c r="C26" i="8"/>
  <c r="C28" i="8"/>
  <c r="C49" i="8"/>
  <c r="C51" i="8"/>
  <c r="G252" i="6"/>
  <c r="G251" i="6"/>
  <c r="G7" i="1"/>
  <c r="F239" i="6" l="1"/>
  <c r="H116" i="3" l="1"/>
  <c r="F116" i="3"/>
  <c r="H135" i="3"/>
  <c r="F135" i="3"/>
  <c r="D11" i="1" l="1"/>
  <c r="F144" i="3" l="1"/>
  <c r="F143" i="3"/>
  <c r="F141" i="3"/>
  <c r="F139" i="3"/>
  <c r="F134" i="3"/>
  <c r="F133" i="3"/>
  <c r="F132" i="3"/>
  <c r="F131" i="3"/>
  <c r="F130" i="3"/>
  <c r="F129" i="3"/>
  <c r="F128" i="3"/>
  <c r="G128" i="3" s="1"/>
  <c r="F127" i="3"/>
  <c r="G127" i="3" s="1"/>
  <c r="F126" i="3"/>
  <c r="G126" i="3" s="1"/>
  <c r="F125" i="3"/>
  <c r="G125" i="3" s="1"/>
  <c r="F124" i="3"/>
  <c r="F123" i="3"/>
  <c r="F122" i="3"/>
  <c r="F121" i="3"/>
  <c r="F120" i="3"/>
  <c r="F115" i="3"/>
  <c r="F114" i="3"/>
  <c r="G114" i="3" s="1"/>
  <c r="F113" i="3"/>
  <c r="F112" i="3"/>
  <c r="F111" i="3"/>
  <c r="G111" i="3" s="1"/>
  <c r="F110" i="3"/>
  <c r="G110" i="3" s="1"/>
  <c r="F109" i="3"/>
  <c r="G109" i="3" s="1"/>
  <c r="F108" i="3"/>
  <c r="G108" i="3" s="1"/>
  <c r="F107" i="3"/>
  <c r="G107" i="3" s="1"/>
  <c r="F105" i="3"/>
  <c r="G105" i="3" s="1"/>
  <c r="F103" i="3"/>
  <c r="G103" i="3" s="1"/>
  <c r="F102" i="3"/>
  <c r="G102" i="3" s="1"/>
  <c r="F101" i="3"/>
  <c r="F100" i="3"/>
  <c r="F96" i="3"/>
  <c r="F95" i="3"/>
  <c r="F94" i="3"/>
  <c r="F93" i="3"/>
  <c r="F92" i="3"/>
  <c r="F91" i="3"/>
  <c r="F90" i="3"/>
  <c r="F86" i="3"/>
  <c r="F85" i="3"/>
  <c r="F84" i="3"/>
  <c r="F83" i="3"/>
  <c r="F81" i="3"/>
  <c r="F80" i="3"/>
  <c r="F76" i="3"/>
  <c r="G76" i="3" s="1"/>
  <c r="F75" i="3"/>
  <c r="G75" i="3" s="1"/>
  <c r="F74" i="3"/>
  <c r="F73" i="3"/>
  <c r="F72" i="3"/>
  <c r="F66" i="3"/>
  <c r="F65" i="3"/>
  <c r="F60" i="3"/>
  <c r="G60" i="3" s="1"/>
  <c r="F59" i="3"/>
  <c r="G59" i="3" s="1"/>
  <c r="F54" i="3"/>
  <c r="F53" i="3"/>
  <c r="F48" i="3"/>
  <c r="F47" i="3"/>
  <c r="F46" i="3"/>
  <c r="F45" i="3"/>
  <c r="F40" i="3"/>
  <c r="F39" i="3"/>
  <c r="F38" i="3"/>
  <c r="F37" i="3"/>
  <c r="F36" i="3"/>
  <c r="F35" i="3"/>
  <c r="F34" i="3"/>
  <c r="F33" i="3"/>
  <c r="F32" i="3"/>
  <c r="F31" i="3"/>
  <c r="F30" i="3"/>
  <c r="F29" i="3"/>
  <c r="F25" i="3"/>
  <c r="F12" i="3"/>
  <c r="F11" i="3"/>
  <c r="F10" i="3"/>
  <c r="F9" i="3"/>
  <c r="F8" i="3"/>
  <c r="F7" i="3"/>
  <c r="F6" i="3"/>
  <c r="G17" i="1" l="1"/>
  <c r="N35302" i="2"/>
  <c r="N35318" i="2"/>
  <c r="L35319" i="2"/>
  <c r="N35319" i="2" s="1"/>
  <c r="L35318" i="2"/>
  <c r="L35317" i="2"/>
  <c r="N35317" i="2" s="1"/>
  <c r="L35316" i="2"/>
  <c r="N35316" i="2" s="1"/>
  <c r="L35315" i="2"/>
  <c r="N35315" i="2" s="1"/>
  <c r="L35314" i="2"/>
  <c r="N35314" i="2" s="1"/>
  <c r="L35313" i="2"/>
  <c r="N35313" i="2" s="1"/>
  <c r="L35312" i="2"/>
  <c r="N35312" i="2" s="1"/>
  <c r="L35311" i="2"/>
  <c r="N35311" i="2" s="1"/>
  <c r="L35310" i="2"/>
  <c r="N35310" i="2" s="1"/>
  <c r="L35309" i="2"/>
  <c r="N35309" i="2" s="1"/>
  <c r="L35308" i="2"/>
  <c r="N35308" i="2" s="1"/>
  <c r="L35307" i="2"/>
  <c r="N35307" i="2" s="1"/>
  <c r="L35306" i="2"/>
  <c r="N35306" i="2" s="1"/>
  <c r="L35305" i="2"/>
  <c r="N35305" i="2" s="1"/>
  <c r="L35304" i="2"/>
  <c r="N35304" i="2" s="1"/>
  <c r="L35303" i="2"/>
  <c r="N35303" i="2" s="1"/>
  <c r="L35302" i="2"/>
  <c r="L35301" i="2"/>
  <c r="N35301" i="2" s="1"/>
  <c r="L35300" i="2"/>
  <c r="N35300" i="2" s="1"/>
  <c r="L35299" i="2"/>
  <c r="N35299" i="2" s="1"/>
  <c r="L35298" i="2"/>
  <c r="N35298" i="2" s="1"/>
  <c r="L35297" i="2"/>
  <c r="N35297" i="2" s="1"/>
  <c r="L35296" i="2"/>
  <c r="N35296" i="2" s="1"/>
  <c r="L35295" i="2"/>
  <c r="N35295" i="2" s="1"/>
  <c r="L35294" i="2"/>
  <c r="N35294" i="2" s="1"/>
  <c r="L35293" i="2"/>
  <c r="N35293" i="2" s="1"/>
  <c r="L35292" i="2"/>
  <c r="N35292" i="2" s="1"/>
  <c r="L35291" i="2"/>
  <c r="N35291" i="2" s="1"/>
  <c r="L35290" i="2"/>
  <c r="N35290" i="2" s="1"/>
  <c r="L35289" i="2"/>
  <c r="N35289" i="2" s="1"/>
  <c r="L35288" i="2"/>
  <c r="N35288" i="2" s="1"/>
  <c r="L35287" i="2"/>
  <c r="N35287" i="2" s="1"/>
  <c r="L35286" i="2" l="1"/>
  <c r="N35286" i="2" s="1"/>
  <c r="L35285" i="2"/>
  <c r="N35285" i="2" s="1"/>
  <c r="L35284" i="2"/>
  <c r="N35284" i="2" s="1"/>
  <c r="L35283" i="2"/>
  <c r="N35283" i="2" s="1"/>
  <c r="L35282" i="2"/>
  <c r="N35282" i="2" s="1"/>
  <c r="L35281" i="2"/>
  <c r="N35281" i="2" s="1"/>
  <c r="L35280" i="2"/>
  <c r="N35280" i="2" s="1"/>
  <c r="L35279" i="2"/>
  <c r="N35279" i="2" s="1"/>
  <c r="L35278" i="2"/>
  <c r="N35278" i="2" s="1"/>
  <c r="L35277" i="2"/>
  <c r="N35277" i="2" s="1"/>
  <c r="L35276" i="2"/>
  <c r="N35276" i="2" s="1"/>
  <c r="L35275" i="2"/>
  <c r="N35275" i="2" s="1"/>
  <c r="L35274" i="2"/>
  <c r="N35274" i="2" s="1"/>
  <c r="L35273" i="2"/>
  <c r="N35273" i="2" s="1"/>
  <c r="L35272" i="2"/>
  <c r="N35272" i="2" s="1"/>
  <c r="L35271" i="2"/>
  <c r="N35271" i="2" s="1"/>
  <c r="L35270" i="2"/>
  <c r="N35270" i="2" s="1"/>
  <c r="L35269" i="2"/>
  <c r="N35269" i="2" s="1"/>
  <c r="L35268" i="2"/>
  <c r="N35268" i="2" s="1"/>
  <c r="L35267" i="2"/>
  <c r="N35267" i="2" s="1"/>
  <c r="L35266" i="2"/>
  <c r="N35266" i="2" s="1"/>
  <c r="L35265" i="2"/>
  <c r="N35265" i="2" s="1"/>
  <c r="L35264" i="2"/>
  <c r="N35264" i="2" s="1"/>
  <c r="L35263" i="2"/>
  <c r="N35263" i="2" s="1"/>
  <c r="L35262" i="2"/>
  <c r="N35262" i="2" s="1"/>
  <c r="L35261" i="2"/>
  <c r="N35261" i="2" s="1"/>
  <c r="L35260" i="2"/>
  <c r="N35260" i="2" s="1"/>
  <c r="L35259" i="2"/>
  <c r="N35259" i="2" s="1"/>
  <c r="L35258" i="2"/>
  <c r="N35258" i="2" s="1"/>
  <c r="L35257" i="2"/>
  <c r="N35257" i="2" s="1"/>
  <c r="L35256" i="2"/>
  <c r="N35256" i="2" s="1"/>
  <c r="L35255" i="2"/>
  <c r="N35255" i="2" s="1"/>
  <c r="L35254" i="2"/>
  <c r="N35254" i="2" s="1"/>
  <c r="L35253" i="2"/>
  <c r="N35253" i="2" s="1"/>
  <c r="L35252" i="2"/>
  <c r="N35252" i="2" s="1"/>
  <c r="L35251" i="2"/>
  <c r="N35251" i="2" s="1"/>
  <c r="L35250" i="2"/>
  <c r="N35250" i="2" s="1"/>
  <c r="L35249" i="2"/>
  <c r="N35249" i="2" s="1"/>
  <c r="L35248" i="2"/>
  <c r="N35248" i="2" s="1"/>
  <c r="L35247" i="2"/>
  <c r="N35247" i="2" s="1"/>
  <c r="L35246" i="2"/>
  <c r="N35246" i="2" s="1"/>
  <c r="L35245" i="2"/>
  <c r="N35245" i="2" s="1"/>
  <c r="L35244" i="2"/>
  <c r="N35244" i="2" s="1"/>
  <c r="L35243" i="2"/>
  <c r="N35243" i="2" s="1"/>
  <c r="L35242" i="2"/>
  <c r="N35242" i="2" s="1"/>
  <c r="L35241" i="2"/>
  <c r="N35241" i="2" s="1"/>
  <c r="L35240" i="2"/>
  <c r="N35240" i="2" s="1"/>
  <c r="L35239" i="2"/>
  <c r="N35239" i="2" s="1"/>
  <c r="J150" i="4"/>
  <c r="I150" i="4"/>
  <c r="H150" i="4" s="1"/>
  <c r="J149" i="4"/>
  <c r="I149" i="4"/>
  <c r="H149" i="4" s="1"/>
  <c r="J148" i="4"/>
  <c r="I148" i="4"/>
  <c r="H148" i="4" s="1"/>
  <c r="J147" i="4"/>
  <c r="I147" i="4"/>
  <c r="H147" i="4" s="1"/>
  <c r="J146" i="4"/>
  <c r="I146" i="4"/>
  <c r="H146" i="4" s="1"/>
  <c r="J145" i="4"/>
  <c r="I145" i="4"/>
  <c r="H145" i="4" s="1"/>
  <c r="J144" i="4"/>
  <c r="I144" i="4"/>
  <c r="H144" i="4" s="1"/>
  <c r="J143" i="4"/>
  <c r="I143" i="4"/>
  <c r="C14" i="6"/>
  <c r="F256" i="6"/>
  <c r="R96" i="3" l="1"/>
  <c r="R95" i="3"/>
  <c r="R94" i="3"/>
  <c r="R93" i="3"/>
  <c r="R92" i="3"/>
  <c r="R91" i="3"/>
  <c r="R90" i="3"/>
  <c r="G43" i="1" l="1"/>
  <c r="G42" i="1"/>
  <c r="G41" i="1"/>
  <c r="G40" i="1"/>
  <c r="G39" i="1"/>
  <c r="G38" i="1"/>
  <c r="G37" i="1"/>
  <c r="G36" i="1"/>
  <c r="F67" i="3" l="1"/>
  <c r="H68" i="3"/>
  <c r="F68" i="3" s="1"/>
  <c r="G2" i="1"/>
  <c r="P56" i="8"/>
  <c r="M56" i="8" s="1"/>
  <c r="P55" i="8"/>
  <c r="M55" i="8" s="1"/>
  <c r="P54" i="8"/>
  <c r="M54" i="8" s="1"/>
  <c r="P53" i="8"/>
  <c r="M53" i="8" s="1"/>
  <c r="P36" i="8"/>
  <c r="M36" i="8" s="1"/>
  <c r="P23" i="8"/>
  <c r="M23" i="8" s="1"/>
  <c r="P22" i="8"/>
  <c r="M22" i="8" s="1"/>
  <c r="P21" i="8"/>
  <c r="M21" i="8" s="1"/>
  <c r="P20" i="8"/>
  <c r="M20" i="8" s="1"/>
  <c r="P19" i="8"/>
  <c r="M19" i="8" s="1"/>
  <c r="P18" i="8"/>
  <c r="M18" i="8" s="1"/>
  <c r="P17" i="8"/>
  <c r="M17" i="8" s="1"/>
  <c r="F207" i="6" l="1"/>
  <c r="F206" i="6"/>
  <c r="F205" i="6"/>
  <c r="D207" i="6"/>
  <c r="D206" i="6"/>
  <c r="D205" i="6"/>
  <c r="D200" i="6"/>
  <c r="D199" i="6"/>
  <c r="D198" i="6"/>
  <c r="F200" i="6"/>
  <c r="F199" i="6"/>
  <c r="F198" i="6"/>
  <c r="F197" i="6"/>
  <c r="F196" i="6"/>
  <c r="F195" i="6"/>
  <c r="D189" i="6"/>
  <c r="F189" i="6"/>
  <c r="F188" i="6"/>
  <c r="F187" i="6"/>
  <c r="F160" i="3"/>
  <c r="F203" i="6" l="1"/>
  <c r="D99" i="4"/>
  <c r="L100" i="8" s="1"/>
  <c r="F241" i="6" l="1"/>
  <c r="F240" i="6"/>
  <c r="F237" i="6"/>
  <c r="L34987" i="2"/>
  <c r="L34986" i="2"/>
  <c r="L34984" i="2"/>
  <c r="L34983" i="2"/>
  <c r="L34982" i="2"/>
  <c r="L34981" i="2"/>
  <c r="L34980" i="2"/>
  <c r="L34979" i="2"/>
  <c r="L34978" i="2"/>
  <c r="L34977" i="2"/>
  <c r="L34976" i="2"/>
  <c r="L34975" i="2"/>
  <c r="L34974" i="2"/>
  <c r="L34973" i="2"/>
  <c r="L34972" i="2"/>
  <c r="L34971" i="2"/>
  <c r="L34970" i="2"/>
  <c r="L34969" i="2"/>
  <c r="L34968" i="2"/>
  <c r="L34985" i="2"/>
  <c r="L34944" i="2"/>
  <c r="L34943" i="2"/>
  <c r="L34942" i="2"/>
  <c r="L34941" i="2"/>
  <c r="L34940" i="2"/>
  <c r="L34939" i="2"/>
  <c r="L34938" i="2"/>
  <c r="L34937" i="2"/>
  <c r="L34936" i="2"/>
  <c r="L34935" i="2"/>
  <c r="L34934" i="2"/>
  <c r="L34933" i="2"/>
  <c r="L34932" i="2"/>
  <c r="L34931" i="2"/>
  <c r="L34930" i="2"/>
  <c r="L34929" i="2"/>
  <c r="L34928" i="2"/>
  <c r="L34927" i="2"/>
  <c r="L34926" i="2"/>
  <c r="L34925" i="2"/>
  <c r="L34924" i="2"/>
  <c r="L34923" i="2"/>
  <c r="L34922" i="2"/>
  <c r="L34920" i="2"/>
  <c r="L34967" i="2"/>
  <c r="L34966" i="2"/>
  <c r="L34965" i="2"/>
  <c r="L34964" i="2"/>
  <c r="L34963" i="2"/>
  <c r="L34962" i="2"/>
  <c r="L34961" i="2"/>
  <c r="L34960" i="2"/>
  <c r="L34959" i="2"/>
  <c r="L34958" i="2"/>
  <c r="L34957" i="2"/>
  <c r="L34956" i="2"/>
  <c r="L34955" i="2"/>
  <c r="L34954" i="2"/>
  <c r="L34953" i="2"/>
  <c r="L34952" i="2"/>
  <c r="L34951" i="2"/>
  <c r="L34950" i="2"/>
  <c r="L34949" i="2"/>
  <c r="L34948" i="2"/>
  <c r="L34947" i="2"/>
  <c r="L34946" i="2"/>
  <c r="L34945" i="2"/>
  <c r="L34921" i="2"/>
  <c r="L34919" i="2"/>
  <c r="L34918" i="2"/>
  <c r="L34917" i="2"/>
  <c r="L34916" i="2"/>
  <c r="L34915" i="2"/>
  <c r="L34914" i="2"/>
  <c r="L34913" i="2"/>
  <c r="L34912" i="2"/>
  <c r="L34911" i="2"/>
  <c r="L34910" i="2"/>
  <c r="L34909" i="2"/>
  <c r="L34908" i="2"/>
  <c r="L34907" i="2"/>
  <c r="L34906" i="2"/>
  <c r="L34905" i="2"/>
  <c r="L34904" i="2"/>
  <c r="L34903" i="2"/>
  <c r="L34902" i="2"/>
  <c r="L34901" i="2"/>
  <c r="L34900" i="2"/>
  <c r="L34899" i="2"/>
  <c r="L34898" i="2"/>
  <c r="L34897" i="2"/>
  <c r="L34896" i="2"/>
  <c r="L34895" i="2"/>
  <c r="L34894" i="2"/>
  <c r="L34893" i="2"/>
  <c r="L34892" i="2"/>
  <c r="L34891" i="2"/>
  <c r="L34890" i="2"/>
  <c r="L34889" i="2"/>
  <c r="L34888" i="2"/>
  <c r="L34887" i="2"/>
  <c r="L34886" i="2"/>
  <c r="L34885" i="2"/>
  <c r="L34884" i="2"/>
  <c r="L34883" i="2"/>
  <c r="L34882" i="2"/>
  <c r="L34881" i="2"/>
  <c r="L34880" i="2"/>
  <c r="L34879" i="2"/>
  <c r="L34878" i="2"/>
  <c r="L34877" i="2"/>
  <c r="L34876" i="2"/>
  <c r="L34875" i="2"/>
  <c r="L34874" i="2"/>
  <c r="L34873" i="2"/>
  <c r="L34872" i="2"/>
  <c r="L34871" i="2"/>
  <c r="L34870" i="2"/>
  <c r="L34869" i="2"/>
  <c r="L34868" i="2"/>
  <c r="L34867" i="2"/>
  <c r="L34866" i="2"/>
  <c r="L34865" i="2"/>
  <c r="L34864" i="2"/>
  <c r="L34863" i="2"/>
  <c r="L34862" i="2"/>
  <c r="L34861" i="2"/>
  <c r="L34860" i="2"/>
  <c r="H43" i="1" l="1"/>
  <c r="H42" i="1"/>
  <c r="H41" i="1"/>
  <c r="H40" i="1"/>
  <c r="H39" i="1"/>
  <c r="H38" i="1"/>
  <c r="H37" i="1"/>
  <c r="H36" i="1"/>
  <c r="H39" i="3"/>
  <c r="H68" i="1"/>
  <c r="G23" i="1"/>
  <c r="H125" i="3" l="1"/>
  <c r="H76" i="3"/>
  <c r="H111" i="3"/>
  <c r="H128" i="3"/>
  <c r="H64" i="3"/>
  <c r="H103" i="3"/>
  <c r="H123" i="3"/>
  <c r="H140" i="3"/>
  <c r="H72" i="3"/>
  <c r="H107" i="3"/>
  <c r="H54" i="3"/>
  <c r="H94" i="3"/>
  <c r="H115" i="3"/>
  <c r="H132" i="3"/>
  <c r="H58" i="3"/>
  <c r="F58" i="3" s="1"/>
  <c r="G58" i="3" s="1"/>
  <c r="H67" i="3"/>
  <c r="H73" i="3"/>
  <c r="H85" i="3"/>
  <c r="H100" i="3"/>
  <c r="H104" i="3"/>
  <c r="H108" i="3"/>
  <c r="H112" i="3"/>
  <c r="H120" i="3"/>
  <c r="H124" i="3"/>
  <c r="H126" i="3"/>
  <c r="H129" i="3"/>
  <c r="H133" i="3"/>
  <c r="H141" i="3"/>
  <c r="H29" i="3"/>
  <c r="H32" i="3"/>
  <c r="H37" i="3"/>
  <c r="H144" i="3"/>
  <c r="H36" i="3"/>
  <c r="H40" i="3"/>
  <c r="H52" i="3"/>
  <c r="H59" i="3"/>
  <c r="H66" i="3"/>
  <c r="H74" i="3"/>
  <c r="H86" i="3"/>
  <c r="H101" i="3"/>
  <c r="H109" i="3"/>
  <c r="H113" i="3"/>
  <c r="H121" i="3"/>
  <c r="H127" i="3"/>
  <c r="H130" i="3"/>
  <c r="H134" i="3"/>
  <c r="H142" i="3"/>
  <c r="H30" i="3"/>
  <c r="H34" i="3"/>
  <c r="H38" i="3"/>
  <c r="H33" i="3"/>
  <c r="H53" i="3"/>
  <c r="H60" i="3"/>
  <c r="H65" i="3"/>
  <c r="H75" i="3"/>
  <c r="H93" i="3"/>
  <c r="H102" i="3"/>
  <c r="H110" i="3"/>
  <c r="H114" i="3"/>
  <c r="H122" i="3"/>
  <c r="H131" i="3"/>
  <c r="H139" i="3"/>
  <c r="H143" i="3"/>
  <c r="H31" i="3"/>
  <c r="H35" i="3"/>
  <c r="G113" i="3"/>
  <c r="P100" i="8" s="1"/>
  <c r="M100" i="8" s="1"/>
  <c r="E149" i="6" l="1"/>
  <c r="D149" i="6"/>
  <c r="C149" i="6"/>
  <c r="E148" i="6"/>
  <c r="D148" i="6"/>
  <c r="C148" i="6"/>
  <c r="E147" i="6"/>
  <c r="D147" i="6"/>
  <c r="C147" i="6"/>
  <c r="E146" i="6"/>
  <c r="D146" i="6"/>
  <c r="C146" i="6"/>
  <c r="E141" i="6"/>
  <c r="D141" i="6"/>
  <c r="C141" i="6"/>
  <c r="E140" i="6"/>
  <c r="D140" i="6"/>
  <c r="C140" i="6"/>
  <c r="E139" i="6"/>
  <c r="D139" i="6"/>
  <c r="C139" i="6"/>
  <c r="E138" i="6"/>
  <c r="D138" i="6"/>
  <c r="C138" i="6"/>
  <c r="J55" i="4"/>
  <c r="I55" i="4"/>
  <c r="H55" i="4" s="1"/>
  <c r="A55" i="4"/>
  <c r="J54" i="4"/>
  <c r="I54" i="4"/>
  <c r="H54" i="4" s="1"/>
  <c r="A54" i="4"/>
  <c r="J53" i="4"/>
  <c r="I53" i="4"/>
  <c r="H53" i="4" s="1"/>
  <c r="A53" i="4"/>
  <c r="J52" i="4"/>
  <c r="I52" i="4"/>
  <c r="H52" i="4" s="1"/>
  <c r="A52" i="4"/>
  <c r="J47" i="4"/>
  <c r="I47" i="4"/>
  <c r="H47" i="4" s="1"/>
  <c r="A47" i="4"/>
  <c r="J46" i="4"/>
  <c r="I46" i="4"/>
  <c r="H46" i="4" s="1"/>
  <c r="A46" i="4"/>
  <c r="J45" i="4"/>
  <c r="I45" i="4"/>
  <c r="H45" i="4" s="1"/>
  <c r="A45" i="4"/>
  <c r="J44" i="4"/>
  <c r="I44" i="4"/>
  <c r="H44" i="4" s="1"/>
  <c r="A44" i="4"/>
  <c r="G12" i="1"/>
  <c r="A37" i="5" l="1"/>
  <c r="C46" i="8"/>
  <c r="A44" i="5"/>
  <c r="C53" i="8"/>
  <c r="A39" i="5"/>
  <c r="C48" i="8"/>
  <c r="A47" i="5"/>
  <c r="C56" i="8"/>
  <c r="A45" i="5"/>
  <c r="C54" i="8"/>
  <c r="A36" i="5"/>
  <c r="C45" i="8"/>
  <c r="A38" i="5"/>
  <c r="C47" i="8"/>
  <c r="A46" i="5"/>
  <c r="C55" i="8"/>
  <c r="G20" i="1"/>
  <c r="I23" i="3" l="1"/>
  <c r="I19" i="3"/>
  <c r="I18" i="3"/>
  <c r="I41" i="3"/>
  <c r="I16" i="3"/>
  <c r="I44" i="3"/>
  <c r="I13" i="3"/>
  <c r="I21" i="3"/>
  <c r="I22" i="3"/>
  <c r="I14" i="3"/>
  <c r="I15" i="3"/>
  <c r="I24" i="3"/>
  <c r="I42" i="3"/>
  <c r="I20" i="3"/>
  <c r="I17" i="3"/>
  <c r="I43" i="3"/>
  <c r="G21" i="1"/>
  <c r="I49" i="3"/>
  <c r="I46" i="3"/>
  <c r="D53" i="4" s="1"/>
  <c r="L54" i="8" s="1"/>
  <c r="I38" i="3"/>
  <c r="D45" i="4" s="1"/>
  <c r="L46" i="8" s="1"/>
  <c r="I34" i="3"/>
  <c r="D41" i="4" s="1"/>
  <c r="L42" i="8" s="1"/>
  <c r="I30" i="3"/>
  <c r="D37" i="4" s="1"/>
  <c r="L38" i="8" s="1"/>
  <c r="I26" i="3"/>
  <c r="I11" i="3"/>
  <c r="D21" i="4" s="1"/>
  <c r="L22" i="8" s="1"/>
  <c r="I7" i="3"/>
  <c r="D17" i="4" s="1"/>
  <c r="L18" i="8" s="1"/>
  <c r="I47" i="3"/>
  <c r="D54" i="4" s="1"/>
  <c r="L55" i="8" s="1"/>
  <c r="I31" i="3"/>
  <c r="D38" i="4" s="1"/>
  <c r="L39" i="8" s="1"/>
  <c r="I4" i="3"/>
  <c r="I45" i="3"/>
  <c r="D52" i="4" s="1"/>
  <c r="L53" i="8" s="1"/>
  <c r="I37" i="3"/>
  <c r="D44" i="4" s="1"/>
  <c r="L45" i="8" s="1"/>
  <c r="I33" i="3"/>
  <c r="D40" i="4" s="1"/>
  <c r="L41" i="8" s="1"/>
  <c r="I29" i="3"/>
  <c r="D36" i="4" s="1"/>
  <c r="L37" i="8" s="1"/>
  <c r="I10" i="3"/>
  <c r="D20" i="4" s="1"/>
  <c r="L21" i="8" s="1"/>
  <c r="I6" i="3"/>
  <c r="D16" i="4" s="1"/>
  <c r="L17" i="8" s="1"/>
  <c r="I35" i="3"/>
  <c r="D42" i="4" s="1"/>
  <c r="L43" i="8" s="1"/>
  <c r="I12" i="3"/>
  <c r="D22" i="4" s="1"/>
  <c r="L23" i="8" s="1"/>
  <c r="I48" i="3"/>
  <c r="D55" i="4" s="1"/>
  <c r="L56" i="8" s="1"/>
  <c r="I40" i="3"/>
  <c r="I36" i="3"/>
  <c r="D43" i="4" s="1"/>
  <c r="L44" i="8" s="1"/>
  <c r="I32" i="3"/>
  <c r="D39" i="4" s="1"/>
  <c r="L40" i="8" s="1"/>
  <c r="I28" i="3"/>
  <c r="I25" i="3"/>
  <c r="D35" i="4" s="1"/>
  <c r="L36" i="8" s="1"/>
  <c r="I9" i="3"/>
  <c r="D19" i="4" s="1"/>
  <c r="L20" i="8" s="1"/>
  <c r="I5" i="3"/>
  <c r="I39" i="3"/>
  <c r="I27" i="3"/>
  <c r="I8" i="3"/>
  <c r="D18" i="4" s="1"/>
  <c r="L19" i="8" s="1"/>
  <c r="R66" i="3"/>
  <c r="R59" i="3"/>
  <c r="R125" i="3"/>
  <c r="R74" i="3"/>
  <c r="R120" i="3"/>
  <c r="R65" i="3"/>
  <c r="R115" i="3"/>
  <c r="R75" i="3"/>
  <c r="R67" i="3"/>
  <c r="R58" i="3"/>
  <c r="R73" i="3"/>
  <c r="R68" i="3"/>
  <c r="R64" i="3"/>
  <c r="R72" i="3"/>
  <c r="R114" i="3"/>
  <c r="R60" i="3"/>
  <c r="G123" i="3"/>
  <c r="P107" i="8" s="1"/>
  <c r="M107" i="8" s="1"/>
  <c r="A97" i="4"/>
  <c r="A98" i="4"/>
  <c r="C50" i="4" l="1"/>
  <c r="C42" i="5" s="1"/>
  <c r="F50" i="4"/>
  <c r="G50" i="4"/>
  <c r="D50" i="4"/>
  <c r="L51" i="8" s="1"/>
  <c r="F144" i="6"/>
  <c r="H144" i="6" s="1"/>
  <c r="F48" i="4"/>
  <c r="F142" i="6"/>
  <c r="H142" i="6" s="1"/>
  <c r="D48" i="4"/>
  <c r="L49" i="8" s="1"/>
  <c r="C48" i="4"/>
  <c r="C40" i="5" s="1"/>
  <c r="G48" i="4"/>
  <c r="C27" i="4"/>
  <c r="C19" i="5" s="1"/>
  <c r="F121" i="6"/>
  <c r="H121" i="6" s="1"/>
  <c r="D27" i="4"/>
  <c r="L28" i="8" s="1"/>
  <c r="G27" i="4"/>
  <c r="F27" i="4"/>
  <c r="D25" i="4"/>
  <c r="L26" i="8" s="1"/>
  <c r="F119" i="6"/>
  <c r="H119" i="6" s="1"/>
  <c r="F25" i="4"/>
  <c r="C25" i="4"/>
  <c r="C17" i="5" s="1"/>
  <c r="G25" i="4"/>
  <c r="C23" i="4"/>
  <c r="C15" i="5" s="1"/>
  <c r="F23" i="4"/>
  <c r="D23" i="4"/>
  <c r="L24" i="8" s="1"/>
  <c r="F117" i="6"/>
  <c r="H117" i="6" s="1"/>
  <c r="G23" i="4"/>
  <c r="F28" i="4"/>
  <c r="G28" i="4"/>
  <c r="C28" i="4"/>
  <c r="C20" i="5" s="1"/>
  <c r="F122" i="6"/>
  <c r="H122" i="6" s="1"/>
  <c r="D28" i="4"/>
  <c r="L29" i="8" s="1"/>
  <c r="D34" i="4"/>
  <c r="L35" i="8" s="1"/>
  <c r="G34" i="4"/>
  <c r="F128" i="6"/>
  <c r="H128" i="6" s="1"/>
  <c r="C34" i="4"/>
  <c r="C26" i="5" s="1"/>
  <c r="F34" i="4"/>
  <c r="D31" i="4"/>
  <c r="L32" i="8" s="1"/>
  <c r="F125" i="6"/>
  <c r="H125" i="6" s="1"/>
  <c r="C31" i="4"/>
  <c r="C23" i="5" s="1"/>
  <c r="G31" i="4"/>
  <c r="F31" i="4"/>
  <c r="G30" i="4"/>
  <c r="D30" i="4"/>
  <c r="L31" i="8" s="1"/>
  <c r="F30" i="4"/>
  <c r="F124" i="6"/>
  <c r="H124" i="6" s="1"/>
  <c r="C30" i="4"/>
  <c r="C22" i="5" s="1"/>
  <c r="C24" i="4"/>
  <c r="C16" i="5" s="1"/>
  <c r="G24" i="4"/>
  <c r="D24" i="4"/>
  <c r="L25" i="8" s="1"/>
  <c r="F118" i="6"/>
  <c r="H118" i="6" s="1"/>
  <c r="F24" i="4"/>
  <c r="F51" i="4"/>
  <c r="G51" i="4"/>
  <c r="C51" i="4"/>
  <c r="C43" i="5" s="1"/>
  <c r="F145" i="6"/>
  <c r="H145" i="6" s="1"/>
  <c r="D51" i="4"/>
  <c r="L52" i="8" s="1"/>
  <c r="D29" i="4"/>
  <c r="L30" i="8" s="1"/>
  <c r="F29" i="4"/>
  <c r="F123" i="6"/>
  <c r="H123" i="6" s="1"/>
  <c r="G29" i="4"/>
  <c r="C29" i="4"/>
  <c r="C21" i="5" s="1"/>
  <c r="D49" i="4"/>
  <c r="L50" i="8" s="1"/>
  <c r="G49" i="4"/>
  <c r="F143" i="6"/>
  <c r="H143" i="6" s="1"/>
  <c r="F49" i="4"/>
  <c r="C49" i="4"/>
  <c r="C41" i="5" s="1"/>
  <c r="G32" i="4"/>
  <c r="F32" i="4"/>
  <c r="F126" i="6"/>
  <c r="H126" i="6" s="1"/>
  <c r="D32" i="4"/>
  <c r="L33" i="8" s="1"/>
  <c r="C32" i="4"/>
  <c r="C24" i="5" s="1"/>
  <c r="F120" i="6"/>
  <c r="H120" i="6" s="1"/>
  <c r="D26" i="4"/>
  <c r="L27" i="8" s="1"/>
  <c r="F26" i="4"/>
  <c r="G26" i="4"/>
  <c r="C26" i="4"/>
  <c r="C18" i="5" s="1"/>
  <c r="C33" i="4"/>
  <c r="C25" i="5" s="1"/>
  <c r="D33" i="4"/>
  <c r="L34" i="8" s="1"/>
  <c r="F127" i="6"/>
  <c r="H127" i="6" s="1"/>
  <c r="G33" i="4"/>
  <c r="F33" i="4"/>
  <c r="C99" i="8"/>
  <c r="C98" i="8"/>
  <c r="G39" i="3"/>
  <c r="P47" i="8" s="1"/>
  <c r="M47" i="8" s="1"/>
  <c r="D46" i="4"/>
  <c r="L47" i="8" s="1"/>
  <c r="G40" i="3"/>
  <c r="P48" i="8" s="1"/>
  <c r="M48" i="8" s="1"/>
  <c r="D47" i="4"/>
  <c r="L48" i="8" s="1"/>
  <c r="G37" i="3"/>
  <c r="P45" i="8" s="1"/>
  <c r="M45" i="8" s="1"/>
  <c r="G38" i="3"/>
  <c r="P46" i="8" s="1"/>
  <c r="M46" i="8" s="1"/>
  <c r="F138" i="6"/>
  <c r="H138" i="6" s="1"/>
  <c r="C44" i="4"/>
  <c r="C36" i="5" s="1"/>
  <c r="F44" i="4"/>
  <c r="C46" i="4"/>
  <c r="C38" i="5" s="1"/>
  <c r="F46" i="4"/>
  <c r="F140" i="6"/>
  <c r="H140" i="6" s="1"/>
  <c r="C47" i="4"/>
  <c r="C39" i="5" s="1"/>
  <c r="F47" i="4"/>
  <c r="F141" i="6"/>
  <c r="H141" i="6" s="1"/>
  <c r="F146" i="6"/>
  <c r="H146" i="6" s="1"/>
  <c r="C52" i="4"/>
  <c r="C44" i="5" s="1"/>
  <c r="F52" i="4"/>
  <c r="F147" i="6"/>
  <c r="H147" i="6" s="1"/>
  <c r="C53" i="4"/>
  <c r="C45" i="5" s="1"/>
  <c r="F53" i="4"/>
  <c r="C45" i="4"/>
  <c r="C37" i="5" s="1"/>
  <c r="F139" i="6"/>
  <c r="H139" i="6" s="1"/>
  <c r="F148" i="6"/>
  <c r="H148" i="6" s="1"/>
  <c r="F54" i="4"/>
  <c r="C54" i="4"/>
  <c r="C46" i="5" s="1"/>
  <c r="C55" i="4"/>
  <c r="C47" i="5" s="1"/>
  <c r="F55" i="4"/>
  <c r="F149" i="6"/>
  <c r="H149" i="6" s="1"/>
  <c r="H15" i="1"/>
  <c r="B168" i="4"/>
  <c r="E27" i="4" l="1"/>
  <c r="D19" i="5" s="1"/>
  <c r="F19" i="5" s="1"/>
  <c r="E49" i="4"/>
  <c r="D41" i="5" s="1"/>
  <c r="F41" i="5" s="1"/>
  <c r="E23" i="4"/>
  <c r="D15" i="5" s="1"/>
  <c r="F15" i="5" s="1"/>
  <c r="E48" i="4"/>
  <c r="D40" i="5" s="1"/>
  <c r="F40" i="5" s="1"/>
  <c r="E50" i="4"/>
  <c r="D42" i="5" s="1"/>
  <c r="F42" i="5" s="1"/>
  <c r="E24" i="4"/>
  <c r="D16" i="5" s="1"/>
  <c r="F16" i="5" s="1"/>
  <c r="E51" i="4"/>
  <c r="D43" i="5" s="1"/>
  <c r="F43" i="5" s="1"/>
  <c r="E30" i="4"/>
  <c r="D22" i="5" s="1"/>
  <c r="F22" i="5" s="1"/>
  <c r="G43" i="5"/>
  <c r="O52" i="8"/>
  <c r="G26" i="5"/>
  <c r="O35" i="8"/>
  <c r="G25" i="5"/>
  <c r="O34" i="8"/>
  <c r="G21" i="5"/>
  <c r="O30" i="8"/>
  <c r="G16" i="5"/>
  <c r="O25" i="8"/>
  <c r="G23" i="5"/>
  <c r="O32" i="8"/>
  <c r="G42" i="5"/>
  <c r="O51" i="8"/>
  <c r="G41" i="5"/>
  <c r="O50" i="8"/>
  <c r="G19" i="5"/>
  <c r="O28" i="8"/>
  <c r="G40" i="5"/>
  <c r="O49" i="8"/>
  <c r="G17" i="5"/>
  <c r="O26" i="8"/>
  <c r="G20" i="5"/>
  <c r="O29" i="8"/>
  <c r="G18" i="5"/>
  <c r="O27" i="8"/>
  <c r="G24" i="5"/>
  <c r="O33" i="8"/>
  <c r="G22" i="5"/>
  <c r="O31" i="8"/>
  <c r="G15" i="5"/>
  <c r="O24" i="8"/>
  <c r="E33" i="4"/>
  <c r="D25" i="5" s="1"/>
  <c r="F25" i="5" s="1"/>
  <c r="E31" i="4"/>
  <c r="D23" i="5" s="1"/>
  <c r="F23" i="5" s="1"/>
  <c r="E32" i="4"/>
  <c r="D24" i="5" s="1"/>
  <c r="F24" i="5" s="1"/>
  <c r="E34" i="4"/>
  <c r="D26" i="5" s="1"/>
  <c r="F26" i="5" s="1"/>
  <c r="E28" i="4"/>
  <c r="D20" i="5" s="1"/>
  <c r="F20" i="5" s="1"/>
  <c r="E25" i="4"/>
  <c r="D17" i="5" s="1"/>
  <c r="F17" i="5" s="1"/>
  <c r="E26" i="4"/>
  <c r="D18" i="5" s="1"/>
  <c r="F18" i="5" s="1"/>
  <c r="E29" i="4"/>
  <c r="D21" i="5" s="1"/>
  <c r="F21" i="5" s="1"/>
  <c r="G29" i="3"/>
  <c r="P37" i="8" s="1"/>
  <c r="M37" i="8" s="1"/>
  <c r="F45" i="4"/>
  <c r="E45" i="4" s="1"/>
  <c r="D37" i="5" s="1"/>
  <c r="F37" i="5" s="1"/>
  <c r="E44" i="4"/>
  <c r="D36" i="5" s="1"/>
  <c r="F36" i="5" s="1"/>
  <c r="E52" i="4"/>
  <c r="D44" i="5" s="1"/>
  <c r="F44" i="5" s="1"/>
  <c r="E47" i="4"/>
  <c r="D39" i="5" s="1"/>
  <c r="F39" i="5" s="1"/>
  <c r="E46" i="4"/>
  <c r="D38" i="5" s="1"/>
  <c r="F38" i="5" s="1"/>
  <c r="E54" i="4"/>
  <c r="D46" i="5" s="1"/>
  <c r="F46" i="5" s="1"/>
  <c r="G44" i="4"/>
  <c r="G55" i="4"/>
  <c r="G54" i="4"/>
  <c r="G47" i="4"/>
  <c r="K145" i="6" s="1"/>
  <c r="G46" i="4"/>
  <c r="E53" i="4"/>
  <c r="D45" i="5" s="1"/>
  <c r="F45" i="5" s="1"/>
  <c r="G45" i="4"/>
  <c r="K143" i="6" s="1"/>
  <c r="E55" i="4"/>
  <c r="D47" i="5" s="1"/>
  <c r="F47" i="5" s="1"/>
  <c r="G53" i="4"/>
  <c r="O54" i="8" s="1"/>
  <c r="G52" i="4"/>
  <c r="O53" i="8" s="1"/>
  <c r="K271" i="6"/>
  <c r="N134" i="3"/>
  <c r="N133" i="3"/>
  <c r="N132" i="3"/>
  <c r="N131" i="3"/>
  <c r="N130" i="3"/>
  <c r="N129" i="3"/>
  <c r="N128" i="3"/>
  <c r="N127" i="3"/>
  <c r="N126" i="3"/>
  <c r="N125" i="3"/>
  <c r="N135" i="3"/>
  <c r="N124" i="3"/>
  <c r="N144" i="3"/>
  <c r="N143" i="3"/>
  <c r="N142" i="3"/>
  <c r="N141" i="3"/>
  <c r="N140" i="3"/>
  <c r="N139" i="3"/>
  <c r="N123" i="3"/>
  <c r="N122" i="3"/>
  <c r="N121" i="3"/>
  <c r="N120" i="3"/>
  <c r="N115" i="3"/>
  <c r="N114" i="3"/>
  <c r="N113" i="3"/>
  <c r="N112" i="3"/>
  <c r="N111" i="3"/>
  <c r="N110" i="3"/>
  <c r="N109" i="3"/>
  <c r="N108" i="3"/>
  <c r="N107" i="3"/>
  <c r="N106" i="3"/>
  <c r="N105" i="3"/>
  <c r="N104" i="3"/>
  <c r="N103" i="3"/>
  <c r="N102" i="3"/>
  <c r="N116" i="3"/>
  <c r="N101" i="3"/>
  <c r="N100" i="3"/>
  <c r="N96" i="3"/>
  <c r="N95" i="3"/>
  <c r="N94" i="3"/>
  <c r="N93" i="3"/>
  <c r="N92" i="3"/>
  <c r="N91" i="3"/>
  <c r="N90" i="3"/>
  <c r="N86" i="3"/>
  <c r="N85" i="3"/>
  <c r="N84" i="3"/>
  <c r="N83" i="3"/>
  <c r="N82" i="3"/>
  <c r="N81" i="3"/>
  <c r="N80" i="3"/>
  <c r="N76" i="3"/>
  <c r="N75" i="3"/>
  <c r="N74" i="3"/>
  <c r="N73" i="3"/>
  <c r="N72" i="3"/>
  <c r="N67" i="3"/>
  <c r="N66" i="3"/>
  <c r="N65" i="3"/>
  <c r="N64" i="3"/>
  <c r="N68" i="3"/>
  <c r="N60" i="3"/>
  <c r="N59" i="3"/>
  <c r="N58" i="3"/>
  <c r="N54" i="3"/>
  <c r="N53" i="3"/>
  <c r="N52" i="3"/>
  <c r="H5" i="2"/>
  <c r="H6" i="2" s="1"/>
  <c r="H7" i="2" s="1"/>
  <c r="H8" i="2" s="1"/>
  <c r="I7" i="2"/>
  <c r="I8" i="2" s="1"/>
  <c r="C44" i="6"/>
  <c r="E137" i="6"/>
  <c r="D137" i="6"/>
  <c r="C137" i="6"/>
  <c r="E136" i="6"/>
  <c r="D136" i="6"/>
  <c r="C136" i="6"/>
  <c r="E135" i="6"/>
  <c r="D135" i="6"/>
  <c r="C135" i="6"/>
  <c r="E134" i="6"/>
  <c r="D134" i="6"/>
  <c r="C134" i="6"/>
  <c r="E133" i="6"/>
  <c r="D133" i="6"/>
  <c r="C133" i="6"/>
  <c r="E132" i="6"/>
  <c r="D132" i="6"/>
  <c r="C132" i="6"/>
  <c r="E131" i="6"/>
  <c r="D131" i="6"/>
  <c r="C131" i="6"/>
  <c r="E130" i="6"/>
  <c r="D130" i="6"/>
  <c r="C130" i="6"/>
  <c r="E129" i="6"/>
  <c r="D129" i="6"/>
  <c r="C129" i="6"/>
  <c r="E116" i="6"/>
  <c r="D116" i="6"/>
  <c r="C116" i="6"/>
  <c r="E115" i="6"/>
  <c r="D115" i="6"/>
  <c r="C115" i="6"/>
  <c r="E114" i="6"/>
  <c r="D114" i="6"/>
  <c r="C114" i="6"/>
  <c r="E113" i="6"/>
  <c r="D113" i="6"/>
  <c r="C113" i="6"/>
  <c r="E112" i="6"/>
  <c r="D112" i="6"/>
  <c r="C112" i="6"/>
  <c r="E111" i="6"/>
  <c r="D111" i="6"/>
  <c r="C111" i="6"/>
  <c r="E110" i="6"/>
  <c r="D110" i="6"/>
  <c r="C110" i="6"/>
  <c r="E102" i="6"/>
  <c r="D102" i="6"/>
  <c r="C102" i="6"/>
  <c r="E101" i="6"/>
  <c r="D101" i="6"/>
  <c r="C101" i="6"/>
  <c r="E100" i="6"/>
  <c r="D100" i="6"/>
  <c r="C100" i="6"/>
  <c r="E99" i="6"/>
  <c r="D99" i="6"/>
  <c r="C99" i="6"/>
  <c r="E98" i="6"/>
  <c r="D98" i="6"/>
  <c r="C98" i="6"/>
  <c r="E97" i="6"/>
  <c r="D97" i="6"/>
  <c r="C97" i="6"/>
  <c r="E96" i="6"/>
  <c r="D96" i="6"/>
  <c r="C96" i="6"/>
  <c r="E95" i="6"/>
  <c r="D95" i="6"/>
  <c r="C95" i="6"/>
  <c r="E94" i="6"/>
  <c r="D94" i="6"/>
  <c r="C94" i="6"/>
  <c r="D93" i="6"/>
  <c r="C93" i="6"/>
  <c r="E103" i="6"/>
  <c r="D103" i="6"/>
  <c r="C103" i="6"/>
  <c r="E92" i="6"/>
  <c r="D92" i="6"/>
  <c r="C92" i="6"/>
  <c r="E109" i="6"/>
  <c r="D109" i="6"/>
  <c r="C109" i="6"/>
  <c r="E108" i="6"/>
  <c r="D108" i="6"/>
  <c r="C108" i="6"/>
  <c r="E107" i="6"/>
  <c r="D107" i="6"/>
  <c r="C107" i="6"/>
  <c r="E106" i="6"/>
  <c r="D106" i="6"/>
  <c r="C106" i="6"/>
  <c r="E105" i="6"/>
  <c r="D105" i="6"/>
  <c r="C105" i="6"/>
  <c r="E104" i="6"/>
  <c r="D104" i="6"/>
  <c r="C104" i="6"/>
  <c r="E91" i="6"/>
  <c r="D91" i="6"/>
  <c r="C91" i="6"/>
  <c r="E90" i="6"/>
  <c r="D90" i="6"/>
  <c r="C90" i="6"/>
  <c r="E89" i="6"/>
  <c r="D89" i="6"/>
  <c r="C89" i="6"/>
  <c r="D88" i="6"/>
  <c r="C88" i="6"/>
  <c r="D86" i="6"/>
  <c r="C86" i="6"/>
  <c r="D85" i="6"/>
  <c r="C85" i="6"/>
  <c r="D84" i="6"/>
  <c r="C84" i="6"/>
  <c r="D83" i="6"/>
  <c r="C83" i="6"/>
  <c r="D82" i="6"/>
  <c r="C82" i="6"/>
  <c r="D81" i="6"/>
  <c r="C81" i="6"/>
  <c r="D80" i="6"/>
  <c r="C80" i="6"/>
  <c r="D79" i="6"/>
  <c r="C79" i="6"/>
  <c r="D78" i="6"/>
  <c r="C78" i="6"/>
  <c r="D77" i="6"/>
  <c r="C77" i="6"/>
  <c r="D76" i="6"/>
  <c r="C76" i="6"/>
  <c r="D75" i="6"/>
  <c r="C75" i="6"/>
  <c r="D74" i="6"/>
  <c r="C74" i="6"/>
  <c r="D73" i="6"/>
  <c r="C73" i="6"/>
  <c r="D87" i="6"/>
  <c r="C87" i="6"/>
  <c r="D72" i="6"/>
  <c r="C72" i="6"/>
  <c r="D71" i="6"/>
  <c r="C71" i="6"/>
  <c r="E70" i="6"/>
  <c r="E63" i="6" s="1"/>
  <c r="D70" i="6"/>
  <c r="D63" i="6" s="1"/>
  <c r="C70" i="6"/>
  <c r="C63" i="6" s="1"/>
  <c r="E69" i="6"/>
  <c r="E62" i="6" s="1"/>
  <c r="D69" i="6"/>
  <c r="D62" i="6" s="1"/>
  <c r="C69" i="6"/>
  <c r="C62" i="6" s="1"/>
  <c r="E68" i="6"/>
  <c r="E61" i="6" s="1"/>
  <c r="D68" i="6"/>
  <c r="D61" i="6" s="1"/>
  <c r="C68" i="6"/>
  <c r="C61" i="6" s="1"/>
  <c r="E67" i="6"/>
  <c r="E60" i="6" s="1"/>
  <c r="D67" i="6"/>
  <c r="D60" i="6" s="1"/>
  <c r="C67" i="6"/>
  <c r="C60" i="6" s="1"/>
  <c r="E66" i="6"/>
  <c r="E59" i="6" s="1"/>
  <c r="D66" i="6"/>
  <c r="D59" i="6" s="1"/>
  <c r="C66" i="6"/>
  <c r="C59" i="6" s="1"/>
  <c r="E65" i="6"/>
  <c r="E58" i="6" s="1"/>
  <c r="D65" i="6"/>
  <c r="D58" i="6" s="1"/>
  <c r="C65" i="6"/>
  <c r="C58" i="6" s="1"/>
  <c r="E64" i="6"/>
  <c r="E57" i="6" s="1"/>
  <c r="D64" i="6"/>
  <c r="D57" i="6" s="1"/>
  <c r="C64" i="6"/>
  <c r="C57" i="6" s="1"/>
  <c r="E56" i="6"/>
  <c r="D56" i="6"/>
  <c r="C56" i="6"/>
  <c r="E55" i="6"/>
  <c r="D55" i="6"/>
  <c r="C55" i="6"/>
  <c r="E54" i="6"/>
  <c r="D54" i="6"/>
  <c r="C54" i="6"/>
  <c r="E53" i="6"/>
  <c r="D53" i="6"/>
  <c r="C53" i="6"/>
  <c r="E52" i="6"/>
  <c r="D52" i="6"/>
  <c r="C52" i="6"/>
  <c r="E51" i="6"/>
  <c r="D51" i="6"/>
  <c r="C51" i="6"/>
  <c r="E50" i="6"/>
  <c r="D50" i="6"/>
  <c r="C50" i="6"/>
  <c r="E49" i="6"/>
  <c r="D49" i="6"/>
  <c r="C49" i="6"/>
  <c r="E48" i="6"/>
  <c r="D48" i="6"/>
  <c r="C48" i="6"/>
  <c r="E47" i="6"/>
  <c r="D47" i="6"/>
  <c r="C47" i="6"/>
  <c r="E46" i="6"/>
  <c r="D46" i="6"/>
  <c r="C46" i="6"/>
  <c r="E45" i="6"/>
  <c r="D45" i="6"/>
  <c r="C45" i="6"/>
  <c r="E43" i="6"/>
  <c r="D43" i="6"/>
  <c r="C43" i="6"/>
  <c r="E42" i="6"/>
  <c r="D42" i="6"/>
  <c r="C42" i="6"/>
  <c r="E41" i="6"/>
  <c r="D41" i="6"/>
  <c r="C41" i="6"/>
  <c r="E40" i="6"/>
  <c r="D40" i="6"/>
  <c r="C40" i="6"/>
  <c r="E44" i="6"/>
  <c r="D44" i="6"/>
  <c r="E39" i="6"/>
  <c r="D39" i="6"/>
  <c r="C39" i="6"/>
  <c r="E38" i="6"/>
  <c r="D38" i="6"/>
  <c r="C38" i="6"/>
  <c r="E37" i="6"/>
  <c r="D37" i="6"/>
  <c r="C37" i="6"/>
  <c r="E36" i="6"/>
  <c r="D36" i="6"/>
  <c r="C36" i="6"/>
  <c r="E35" i="6"/>
  <c r="D35" i="6"/>
  <c r="C35" i="6"/>
  <c r="E34" i="6"/>
  <c r="D34" i="6"/>
  <c r="C34" i="6"/>
  <c r="K207" i="6"/>
  <c r="K206" i="6"/>
  <c r="K205" i="6"/>
  <c r="K200" i="6"/>
  <c r="K199" i="6"/>
  <c r="K198" i="6"/>
  <c r="K197" i="6"/>
  <c r="K196" i="6"/>
  <c r="K195" i="6"/>
  <c r="K189" i="6"/>
  <c r="K188" i="6"/>
  <c r="K187" i="6"/>
  <c r="C164" i="6"/>
  <c r="C5" i="6"/>
  <c r="K126" i="6" l="1"/>
  <c r="K142" i="6"/>
  <c r="K128" i="6"/>
  <c r="K144" i="6"/>
  <c r="O46" i="8"/>
  <c r="K127" i="6"/>
  <c r="G38" i="5"/>
  <c r="O47" i="8"/>
  <c r="G36" i="5"/>
  <c r="O45" i="8"/>
  <c r="K141" i="6"/>
  <c r="O48" i="8"/>
  <c r="K148" i="6"/>
  <c r="O55" i="8"/>
  <c r="K149" i="6"/>
  <c r="O56" i="8"/>
  <c r="G39" i="5"/>
  <c r="K140" i="6"/>
  <c r="K138" i="6"/>
  <c r="G46" i="5"/>
  <c r="G47" i="5"/>
  <c r="K146" i="6"/>
  <c r="G44" i="5"/>
  <c r="G45" i="5"/>
  <c r="K147" i="6"/>
  <c r="K139" i="6"/>
  <c r="G37" i="5"/>
  <c r="H28" i="1" l="1"/>
  <c r="G167" i="4"/>
  <c r="A167" i="4"/>
  <c r="A164" i="4"/>
  <c r="G44" i="1" l="1"/>
  <c r="J15" i="4" l="1"/>
  <c r="J56" i="4"/>
  <c r="J57" i="4"/>
  <c r="J58" i="4"/>
  <c r="J59" i="4"/>
  <c r="J60" i="4"/>
  <c r="J61" i="4"/>
  <c r="J66" i="4"/>
  <c r="J62" i="4"/>
  <c r="J63" i="4"/>
  <c r="J64" i="4"/>
  <c r="J65" i="4"/>
  <c r="J67" i="4"/>
  <c r="J68" i="4"/>
  <c r="J69" i="4"/>
  <c r="J70" i="4"/>
  <c r="J71" i="4"/>
  <c r="J72" i="4"/>
  <c r="J73" i="4"/>
  <c r="J74" i="4"/>
  <c r="J75" i="4"/>
  <c r="J76" i="4"/>
  <c r="J77" i="4"/>
  <c r="J78" i="4"/>
  <c r="J79" i="4"/>
  <c r="J80" i="4"/>
  <c r="J81" i="4"/>
  <c r="J82" i="4"/>
  <c r="J83" i="4"/>
  <c r="J84" i="4"/>
  <c r="J85" i="4"/>
  <c r="J86" i="4"/>
  <c r="J87" i="4"/>
  <c r="J102" i="4"/>
  <c r="J88" i="4"/>
  <c r="J89" i="4"/>
  <c r="J90" i="4"/>
  <c r="J91" i="4"/>
  <c r="J92" i="4"/>
  <c r="J93" i="4"/>
  <c r="J94" i="4"/>
  <c r="J95" i="4"/>
  <c r="J96" i="4"/>
  <c r="J97" i="4"/>
  <c r="J98" i="4"/>
  <c r="J99" i="4"/>
  <c r="J100" i="4"/>
  <c r="J101" i="4"/>
  <c r="J103" i="4"/>
  <c r="J104" i="4"/>
  <c r="J105" i="4"/>
  <c r="J106" i="4"/>
  <c r="J119" i="4"/>
  <c r="J120" i="4"/>
  <c r="J121" i="4"/>
  <c r="J122" i="4"/>
  <c r="J123" i="4"/>
  <c r="J124" i="4"/>
  <c r="J107" i="4"/>
  <c r="J118" i="4"/>
  <c r="J108" i="4"/>
  <c r="J109" i="4"/>
  <c r="J110" i="4"/>
  <c r="J111" i="4"/>
  <c r="J112" i="4"/>
  <c r="J113" i="4"/>
  <c r="J114" i="4"/>
  <c r="J115" i="4"/>
  <c r="J116" i="4"/>
  <c r="J117" i="4"/>
  <c r="J16" i="4"/>
  <c r="J17" i="4"/>
  <c r="J18" i="4"/>
  <c r="J19" i="4"/>
  <c r="J20" i="4"/>
  <c r="J21" i="4"/>
  <c r="J22" i="4"/>
  <c r="J35" i="4"/>
  <c r="J36" i="4"/>
  <c r="J37" i="4"/>
  <c r="J38" i="4"/>
  <c r="J39" i="4"/>
  <c r="J40" i="4"/>
  <c r="J41" i="4"/>
  <c r="J42" i="4"/>
  <c r="J43" i="4"/>
  <c r="I15" i="4"/>
  <c r="I56" i="4"/>
  <c r="H56" i="4" s="1"/>
  <c r="I57" i="4"/>
  <c r="H57" i="4" s="1"/>
  <c r="I58" i="4"/>
  <c r="H58" i="4" s="1"/>
  <c r="I59" i="4"/>
  <c r="H59" i="4" s="1"/>
  <c r="I60" i="4"/>
  <c r="H60" i="4" s="1"/>
  <c r="I61" i="4"/>
  <c r="H61" i="4" s="1"/>
  <c r="I66" i="4"/>
  <c r="H66" i="4" s="1"/>
  <c r="I62" i="4"/>
  <c r="H62" i="4" s="1"/>
  <c r="I63" i="4"/>
  <c r="H63" i="4" s="1"/>
  <c r="I64" i="4"/>
  <c r="H64" i="4" s="1"/>
  <c r="I65" i="4"/>
  <c r="H65" i="4" s="1"/>
  <c r="I67" i="4"/>
  <c r="H67" i="4" s="1"/>
  <c r="I68" i="4"/>
  <c r="H68" i="4" s="1"/>
  <c r="I69" i="4"/>
  <c r="H69" i="4" s="1"/>
  <c r="I70" i="4"/>
  <c r="H70" i="4" s="1"/>
  <c r="I71" i="4"/>
  <c r="H71" i="4" s="1"/>
  <c r="I72" i="4"/>
  <c r="H72" i="4" s="1"/>
  <c r="I73" i="4"/>
  <c r="H73" i="4" s="1"/>
  <c r="I74" i="4"/>
  <c r="H74" i="4" s="1"/>
  <c r="I75" i="4"/>
  <c r="H75" i="4" s="1"/>
  <c r="I76" i="4"/>
  <c r="H76" i="4" s="1"/>
  <c r="I77" i="4"/>
  <c r="H77" i="4" s="1"/>
  <c r="I78" i="4"/>
  <c r="H78" i="4" s="1"/>
  <c r="I79" i="4"/>
  <c r="H79" i="4" s="1"/>
  <c r="I80" i="4"/>
  <c r="H80" i="4" s="1"/>
  <c r="I81" i="4"/>
  <c r="H81" i="4" s="1"/>
  <c r="I82" i="4"/>
  <c r="H82" i="4" s="1"/>
  <c r="I83" i="4"/>
  <c r="H83" i="4" s="1"/>
  <c r="I84" i="4"/>
  <c r="H84" i="4" s="1"/>
  <c r="I85" i="4"/>
  <c r="H85" i="4" s="1"/>
  <c r="I86" i="4"/>
  <c r="H86" i="4" s="1"/>
  <c r="I87" i="4"/>
  <c r="H87" i="4" s="1"/>
  <c r="I102" i="4"/>
  <c r="H102" i="4" s="1"/>
  <c r="I88" i="4"/>
  <c r="H88" i="4" s="1"/>
  <c r="I89" i="4"/>
  <c r="H89" i="4" s="1"/>
  <c r="I90" i="4"/>
  <c r="H90" i="4" s="1"/>
  <c r="I91" i="4"/>
  <c r="H91" i="4" s="1"/>
  <c r="I92" i="4"/>
  <c r="H92" i="4" s="1"/>
  <c r="I93" i="4"/>
  <c r="H93" i="4" s="1"/>
  <c r="I94" i="4"/>
  <c r="H94" i="4" s="1"/>
  <c r="I95" i="4"/>
  <c r="H95" i="4" s="1"/>
  <c r="I96" i="4"/>
  <c r="H96" i="4" s="1"/>
  <c r="I97" i="4"/>
  <c r="H97" i="4" s="1"/>
  <c r="I98" i="4"/>
  <c r="H98" i="4" s="1"/>
  <c r="I99" i="4"/>
  <c r="H99" i="4" s="1"/>
  <c r="I100" i="4"/>
  <c r="H100" i="4" s="1"/>
  <c r="I101" i="4"/>
  <c r="H101" i="4" s="1"/>
  <c r="I103" i="4"/>
  <c r="H103" i="4" s="1"/>
  <c r="I104" i="4"/>
  <c r="H104" i="4" s="1"/>
  <c r="I105" i="4"/>
  <c r="H105" i="4" s="1"/>
  <c r="I106" i="4"/>
  <c r="H106" i="4" s="1"/>
  <c r="I119" i="4"/>
  <c r="H119" i="4" s="1"/>
  <c r="I120" i="4"/>
  <c r="H120" i="4" s="1"/>
  <c r="I121" i="4"/>
  <c r="H121" i="4" s="1"/>
  <c r="I122" i="4"/>
  <c r="H122" i="4" s="1"/>
  <c r="I123" i="4"/>
  <c r="H123" i="4" s="1"/>
  <c r="I124" i="4"/>
  <c r="H124" i="4" s="1"/>
  <c r="I107" i="4"/>
  <c r="H107" i="4" s="1"/>
  <c r="I118" i="4"/>
  <c r="H118" i="4" s="1"/>
  <c r="I108" i="4"/>
  <c r="H108" i="4" s="1"/>
  <c r="I109" i="4"/>
  <c r="H109" i="4" s="1"/>
  <c r="I110" i="4"/>
  <c r="H110" i="4" s="1"/>
  <c r="I111" i="4"/>
  <c r="H111" i="4" s="1"/>
  <c r="I112" i="4"/>
  <c r="H112" i="4" s="1"/>
  <c r="I113" i="4"/>
  <c r="H113" i="4" s="1"/>
  <c r="I114" i="4"/>
  <c r="H114" i="4" s="1"/>
  <c r="I115" i="4"/>
  <c r="H115" i="4" s="1"/>
  <c r="I116" i="4"/>
  <c r="H116" i="4" s="1"/>
  <c r="I117" i="4"/>
  <c r="H117" i="4" s="1"/>
  <c r="I16" i="4"/>
  <c r="H16" i="4" s="1"/>
  <c r="I17" i="4"/>
  <c r="H17" i="4" s="1"/>
  <c r="I18" i="4"/>
  <c r="H18" i="4" s="1"/>
  <c r="I19" i="4"/>
  <c r="H19" i="4" s="1"/>
  <c r="I20" i="4"/>
  <c r="H20" i="4" s="1"/>
  <c r="I21" i="4"/>
  <c r="H21" i="4" s="1"/>
  <c r="I22" i="4"/>
  <c r="H22" i="4" s="1"/>
  <c r="I35" i="4"/>
  <c r="H35" i="4" s="1"/>
  <c r="I36" i="4"/>
  <c r="H36" i="4" s="1"/>
  <c r="I37" i="4"/>
  <c r="H37" i="4" s="1"/>
  <c r="I38" i="4"/>
  <c r="H38" i="4" s="1"/>
  <c r="I39" i="4"/>
  <c r="H39" i="4" s="1"/>
  <c r="I40" i="4"/>
  <c r="H40" i="4" s="1"/>
  <c r="I41" i="4"/>
  <c r="H41" i="4" s="1"/>
  <c r="I42" i="4"/>
  <c r="H42" i="4" s="1"/>
  <c r="I43" i="4"/>
  <c r="H43" i="4" s="1"/>
  <c r="A56" i="4"/>
  <c r="A57" i="4"/>
  <c r="A58" i="4"/>
  <c r="A59" i="4"/>
  <c r="A60" i="4"/>
  <c r="A61" i="4"/>
  <c r="A66" i="4"/>
  <c r="A62" i="4"/>
  <c r="A63" i="4"/>
  <c r="A64" i="4"/>
  <c r="A65" i="4"/>
  <c r="A67" i="4"/>
  <c r="A68" i="4"/>
  <c r="A69" i="4"/>
  <c r="A70" i="4"/>
  <c r="A71" i="4"/>
  <c r="A72" i="4"/>
  <c r="A73" i="4"/>
  <c r="A74" i="4"/>
  <c r="A75" i="4"/>
  <c r="A76" i="4"/>
  <c r="A77" i="4"/>
  <c r="A78" i="4"/>
  <c r="A79" i="4"/>
  <c r="A144" i="4" s="1"/>
  <c r="A80" i="4"/>
  <c r="A145" i="4" s="1"/>
  <c r="A81" i="4"/>
  <c r="A146" i="4" s="1"/>
  <c r="A82" i="4"/>
  <c r="A147" i="4" s="1"/>
  <c r="A83" i="4"/>
  <c r="A148" i="4" s="1"/>
  <c r="A84" i="4"/>
  <c r="A149" i="4" s="1"/>
  <c r="A85" i="4"/>
  <c r="A150" i="4" s="1"/>
  <c r="A86" i="4"/>
  <c r="A87" i="4"/>
  <c r="A102" i="4"/>
  <c r="A88" i="4"/>
  <c r="A89" i="4"/>
  <c r="A90" i="4"/>
  <c r="A91" i="4"/>
  <c r="A92" i="4"/>
  <c r="A93" i="4"/>
  <c r="A94" i="4"/>
  <c r="A95" i="4"/>
  <c r="A96" i="4"/>
  <c r="A89" i="5"/>
  <c r="A90" i="5"/>
  <c r="A99" i="4"/>
  <c r="A100" i="4"/>
  <c r="A101" i="4"/>
  <c r="A103" i="4"/>
  <c r="A104" i="4"/>
  <c r="A105" i="4"/>
  <c r="A106" i="4"/>
  <c r="A119" i="4"/>
  <c r="A120" i="4"/>
  <c r="A121" i="4"/>
  <c r="A122" i="4"/>
  <c r="A123" i="4"/>
  <c r="A124" i="4"/>
  <c r="A107" i="4"/>
  <c r="A118" i="4"/>
  <c r="A108" i="4"/>
  <c r="A109" i="4"/>
  <c r="A110" i="4"/>
  <c r="A111" i="4"/>
  <c r="A112" i="4"/>
  <c r="A113" i="4"/>
  <c r="A114" i="4"/>
  <c r="A115" i="4"/>
  <c r="A116" i="4"/>
  <c r="A117" i="4"/>
  <c r="A16" i="4"/>
  <c r="A17" i="4"/>
  <c r="A18" i="4"/>
  <c r="A19" i="4"/>
  <c r="A20" i="4"/>
  <c r="A21" i="4"/>
  <c r="A22" i="4"/>
  <c r="A35" i="4"/>
  <c r="A36" i="4"/>
  <c r="A37" i="4"/>
  <c r="A38" i="4"/>
  <c r="A39" i="4"/>
  <c r="A40" i="4"/>
  <c r="A41" i="4"/>
  <c r="A42" i="4"/>
  <c r="A43" i="4"/>
  <c r="A9" i="4"/>
  <c r="A2" i="5" s="1"/>
  <c r="A29" i="5" l="1"/>
  <c r="C38" i="8"/>
  <c r="A100" i="5"/>
  <c r="C109" i="8"/>
  <c r="A91" i="5"/>
  <c r="C100" i="8"/>
  <c r="A76" i="5"/>
  <c r="A139" i="5" s="1"/>
  <c r="C85" i="8"/>
  <c r="A60" i="5"/>
  <c r="C69" i="8"/>
  <c r="A33" i="5"/>
  <c r="C42" i="8"/>
  <c r="A107" i="5"/>
  <c r="C116" i="8"/>
  <c r="A99" i="5"/>
  <c r="C108" i="8"/>
  <c r="A94" i="5"/>
  <c r="C103" i="8"/>
  <c r="A55" i="5"/>
  <c r="C64" i="8"/>
  <c r="A48" i="5"/>
  <c r="C57" i="8"/>
  <c r="A28" i="5"/>
  <c r="C37" i="8"/>
  <c r="A8" i="5"/>
  <c r="C17" i="8"/>
  <c r="A106" i="5"/>
  <c r="C115" i="8"/>
  <c r="A116" i="5"/>
  <c r="C125" i="8"/>
  <c r="A86" i="5"/>
  <c r="C95" i="8"/>
  <c r="A71" i="5"/>
  <c r="A134" i="5" s="1"/>
  <c r="C80" i="8"/>
  <c r="A59" i="5"/>
  <c r="C68" i="8"/>
  <c r="A13" i="5"/>
  <c r="C22" i="8"/>
  <c r="A103" i="5"/>
  <c r="C112" i="8"/>
  <c r="A87" i="5"/>
  <c r="C96" i="8"/>
  <c r="A72" i="5"/>
  <c r="A135" i="5" s="1"/>
  <c r="C81" i="8"/>
  <c r="A64" i="5"/>
  <c r="C73" i="8"/>
  <c r="A12" i="5"/>
  <c r="C21" i="8"/>
  <c r="A79" i="5"/>
  <c r="C88" i="8"/>
  <c r="A67" i="5"/>
  <c r="C76" i="8"/>
  <c r="A54" i="5"/>
  <c r="C63" i="8"/>
  <c r="A35" i="5"/>
  <c r="C44" i="8"/>
  <c r="A31" i="5"/>
  <c r="C40" i="8"/>
  <c r="A27" i="5"/>
  <c r="C36" i="8"/>
  <c r="A11" i="5"/>
  <c r="C20" i="8"/>
  <c r="A109" i="5"/>
  <c r="C118" i="8"/>
  <c r="A105" i="5"/>
  <c r="C114" i="8"/>
  <c r="A102" i="5"/>
  <c r="C111" i="8"/>
  <c r="A115" i="5"/>
  <c r="C124" i="8"/>
  <c r="A111" i="5"/>
  <c r="C120" i="8"/>
  <c r="A93" i="5"/>
  <c r="C102" i="8"/>
  <c r="A85" i="5"/>
  <c r="C94" i="8"/>
  <c r="A81" i="5"/>
  <c r="C90" i="8"/>
  <c r="A78" i="5"/>
  <c r="C87" i="8"/>
  <c r="A74" i="5"/>
  <c r="A137" i="5" s="1"/>
  <c r="C83" i="8"/>
  <c r="A70" i="5"/>
  <c r="C79" i="8"/>
  <c r="A66" i="5"/>
  <c r="C75" i="8"/>
  <c r="A62" i="5"/>
  <c r="C71" i="8"/>
  <c r="A57" i="5"/>
  <c r="C66" i="8"/>
  <c r="A58" i="5"/>
  <c r="C67" i="8"/>
  <c r="A50" i="5"/>
  <c r="C59" i="8"/>
  <c r="A9" i="5"/>
  <c r="C18" i="8"/>
  <c r="A113" i="5"/>
  <c r="C122" i="8"/>
  <c r="A96" i="5"/>
  <c r="C105" i="8"/>
  <c r="A83" i="5"/>
  <c r="C92" i="8"/>
  <c r="A68" i="5"/>
  <c r="C77" i="8"/>
  <c r="A52" i="5"/>
  <c r="C61" i="8"/>
  <c r="A32" i="5"/>
  <c r="C41" i="8"/>
  <c r="A112" i="5"/>
  <c r="C121" i="8"/>
  <c r="A95" i="5"/>
  <c r="C104" i="8"/>
  <c r="A82" i="5"/>
  <c r="C91" i="8"/>
  <c r="A75" i="5"/>
  <c r="A138" i="5" s="1"/>
  <c r="C84" i="8"/>
  <c r="A63" i="5"/>
  <c r="C72" i="8"/>
  <c r="A51" i="5"/>
  <c r="C60" i="8"/>
  <c r="A34" i="5"/>
  <c r="C43" i="8"/>
  <c r="A30" i="5"/>
  <c r="C39" i="8"/>
  <c r="A14" i="5"/>
  <c r="C23" i="8"/>
  <c r="A10" i="5"/>
  <c r="C19" i="8"/>
  <c r="A108" i="5"/>
  <c r="C117" i="8"/>
  <c r="A104" i="5"/>
  <c r="C113" i="8"/>
  <c r="A101" i="5"/>
  <c r="C110" i="8"/>
  <c r="A110" i="5"/>
  <c r="C119" i="8"/>
  <c r="A114" i="5"/>
  <c r="C123" i="8"/>
  <c r="A98" i="5"/>
  <c r="C107" i="8"/>
  <c r="A97" i="5"/>
  <c r="C106" i="8"/>
  <c r="A92" i="5"/>
  <c r="C101" i="8"/>
  <c r="A88" i="5"/>
  <c r="C97" i="8"/>
  <c r="A84" i="5"/>
  <c r="C93" i="8"/>
  <c r="A80" i="5"/>
  <c r="C89" i="8"/>
  <c r="A77" i="5"/>
  <c r="A140" i="5" s="1"/>
  <c r="C86" i="8"/>
  <c r="A73" i="5"/>
  <c r="A136" i="5" s="1"/>
  <c r="C82" i="8"/>
  <c r="A69" i="5"/>
  <c r="C78" i="8"/>
  <c r="A65" i="5"/>
  <c r="C74" i="8"/>
  <c r="A61" i="5"/>
  <c r="C70" i="8"/>
  <c r="A56" i="5"/>
  <c r="C65" i="8"/>
  <c r="A53" i="5"/>
  <c r="C62" i="8"/>
  <c r="A49" i="5"/>
  <c r="C58" i="8"/>
  <c r="G34" i="3"/>
  <c r="P42" i="8" s="1"/>
  <c r="M42" i="8" s="1"/>
  <c r="G33" i="3"/>
  <c r="P41" i="8" s="1"/>
  <c r="M41" i="8" s="1"/>
  <c r="F111" i="6"/>
  <c r="H111" i="6" s="1"/>
  <c r="G31" i="3"/>
  <c r="P39" i="8" s="1"/>
  <c r="M39" i="8" s="1"/>
  <c r="G35" i="3"/>
  <c r="P43" i="8" s="1"/>
  <c r="M43" i="8" s="1"/>
  <c r="G32" i="3"/>
  <c r="P40" i="8" s="1"/>
  <c r="M40" i="8" s="1"/>
  <c r="G36" i="3"/>
  <c r="P44" i="8" s="1"/>
  <c r="M44" i="8" s="1"/>
  <c r="C22" i="4"/>
  <c r="C14" i="5" s="1"/>
  <c r="F116" i="6"/>
  <c r="F113" i="6"/>
  <c r="F129" i="6"/>
  <c r="C18" i="4"/>
  <c r="C10" i="5" s="1"/>
  <c r="F112" i="6"/>
  <c r="F110" i="6"/>
  <c r="F114" i="6"/>
  <c r="F115" i="6"/>
  <c r="F35" i="4"/>
  <c r="F16" i="4"/>
  <c r="F19" i="4"/>
  <c r="C16" i="4"/>
  <c r="C8" i="5" s="1"/>
  <c r="C20" i="4"/>
  <c r="C12" i="5" s="1"/>
  <c r="C17" i="4"/>
  <c r="C9" i="5" s="1"/>
  <c r="C21" i="4"/>
  <c r="C13" i="5" s="1"/>
  <c r="F21" i="4"/>
  <c r="C35" i="4"/>
  <c r="C27" i="5" s="1"/>
  <c r="C19" i="4"/>
  <c r="C11" i="5" s="1"/>
  <c r="F22" i="4"/>
  <c r="F20" i="4"/>
  <c r="F18" i="4"/>
  <c r="F17" i="4"/>
  <c r="G30" i="3" l="1"/>
  <c r="P38" i="8" s="1"/>
  <c r="M38" i="8" s="1"/>
  <c r="G19" i="4"/>
  <c r="G20" i="4"/>
  <c r="G16" i="4"/>
  <c r="G22" i="4"/>
  <c r="G17" i="4"/>
  <c r="G18" i="4"/>
  <c r="G35" i="4"/>
  <c r="K117" i="6" s="1"/>
  <c r="G21" i="4"/>
  <c r="E18" i="4"/>
  <c r="D10" i="5" s="1"/>
  <c r="F10" i="5" s="1"/>
  <c r="E22" i="4"/>
  <c r="D14" i="5" s="1"/>
  <c r="F14" i="5" s="1"/>
  <c r="H129" i="6"/>
  <c r="H112" i="6"/>
  <c r="H115" i="6"/>
  <c r="H110" i="6"/>
  <c r="H116" i="6"/>
  <c r="H114" i="6"/>
  <c r="H113" i="6"/>
  <c r="E35" i="4"/>
  <c r="D27" i="5" s="1"/>
  <c r="F27" i="5" s="1"/>
  <c r="E16" i="4"/>
  <c r="D8" i="5" s="1"/>
  <c r="F8" i="5" s="1"/>
  <c r="E20" i="4"/>
  <c r="D12" i="5" s="1"/>
  <c r="F12" i="5" s="1"/>
  <c r="E19" i="4"/>
  <c r="D11" i="5" s="1"/>
  <c r="F11" i="5" s="1"/>
  <c r="E21" i="4"/>
  <c r="D13" i="5" s="1"/>
  <c r="F13" i="5" s="1"/>
  <c r="E17" i="4"/>
  <c r="D9" i="5" s="1"/>
  <c r="F9" i="5" s="1"/>
  <c r="G13" i="5" l="1"/>
  <c r="O22" i="8"/>
  <c r="G14" i="5"/>
  <c r="O23" i="8"/>
  <c r="G27" i="5"/>
  <c r="O36" i="8"/>
  <c r="G8" i="5"/>
  <c r="O17" i="8"/>
  <c r="K112" i="6"/>
  <c r="O19" i="8"/>
  <c r="G12" i="5"/>
  <c r="O21" i="8"/>
  <c r="G9" i="5"/>
  <c r="O18" i="8"/>
  <c r="K113" i="6"/>
  <c r="O20" i="8"/>
  <c r="G11" i="5"/>
  <c r="K114" i="6"/>
  <c r="K111" i="6"/>
  <c r="K129" i="6"/>
  <c r="G10" i="5"/>
  <c r="K110" i="6"/>
  <c r="K116" i="6"/>
  <c r="K115" i="6"/>
  <c r="G94" i="3"/>
  <c r="P84" i="8" s="1"/>
  <c r="M84" i="8" s="1"/>
  <c r="G93" i="3"/>
  <c r="P83" i="8" s="1"/>
  <c r="M83" i="8" s="1"/>
  <c r="G92" i="3"/>
  <c r="P82" i="8" s="1"/>
  <c r="M82" i="8" s="1"/>
  <c r="G91" i="3"/>
  <c r="P81" i="8" s="1"/>
  <c r="M81" i="8" s="1"/>
  <c r="E44" i="1" l="1"/>
  <c r="G8" i="1"/>
  <c r="H11" i="1"/>
  <c r="H19" i="1" l="1"/>
  <c r="G3" i="1" s="1"/>
  <c r="I23" i="2"/>
  <c r="I24" i="2" s="1"/>
  <c r="I25" i="2" s="1"/>
  <c r="I26" i="2" s="1"/>
  <c r="I27" i="2" s="1"/>
  <c r="I28" i="2" s="1"/>
  <c r="I29" i="2" s="1"/>
  <c r="I30" i="2" s="1"/>
  <c r="I31" i="2" s="1"/>
  <c r="I32" i="2" s="1"/>
  <c r="I33" i="2" s="1"/>
  <c r="I34" i="2" s="1"/>
  <c r="I35" i="2" s="1"/>
  <c r="I36" i="2" s="1"/>
  <c r="I37" i="2" s="1"/>
  <c r="I38" i="2" s="1"/>
  <c r="I39" i="2" s="1"/>
  <c r="I40" i="2" s="1"/>
  <c r="I41" i="2" s="1"/>
  <c r="I42" i="2" s="1"/>
  <c r="I43" i="2"/>
  <c r="I44" i="2" s="1"/>
  <c r="I45" i="2" s="1"/>
  <c r="I46" i="2" s="1"/>
  <c r="I47" i="2"/>
  <c r="I48" i="2" s="1"/>
  <c r="I49" i="2" s="1"/>
  <c r="I50" i="2" s="1"/>
  <c r="I51" i="2" s="1"/>
  <c r="I52" i="2" s="1"/>
  <c r="I53" i="2" s="1"/>
  <c r="I54" i="2" s="1"/>
  <c r="I55" i="2" s="1"/>
  <c r="I56" i="2" s="1"/>
  <c r="I57" i="2" s="1"/>
  <c r="I58" i="2" s="1"/>
  <c r="I59" i="2" s="1"/>
  <c r="I60" i="2" s="1"/>
  <c r="I61" i="2" s="1"/>
  <c r="I62" i="2" s="1"/>
  <c r="I63" i="2" s="1"/>
  <c r="I64" i="2" s="1"/>
  <c r="I65" i="2"/>
  <c r="I66" i="2" s="1"/>
  <c r="I67" i="2" s="1"/>
  <c r="I68" i="2" s="1"/>
  <c r="I69" i="2"/>
  <c r="I70" i="2" s="1"/>
  <c r="I71" i="2" s="1"/>
  <c r="I72" i="2" s="1"/>
  <c r="I73" i="2" s="1"/>
  <c r="I74" i="2" s="1"/>
  <c r="I75" i="2" s="1"/>
  <c r="I76" i="2" s="1"/>
  <c r="I77" i="2" s="1"/>
  <c r="I78" i="2" s="1"/>
  <c r="I79" i="2"/>
  <c r="I80" i="2" s="1"/>
  <c r="I81" i="2" s="1"/>
  <c r="I82" i="2" s="1"/>
  <c r="I83" i="2" s="1"/>
  <c r="I84" i="2" s="1"/>
  <c r="I85" i="2"/>
  <c r="I86" i="2" s="1"/>
  <c r="I87" i="2" s="1"/>
  <c r="I88" i="2" s="1"/>
  <c r="I89" i="2"/>
  <c r="I90" i="2" s="1"/>
  <c r="I91" i="2" s="1"/>
  <c r="I92" i="2" s="1"/>
  <c r="I93" i="2"/>
  <c r="I94" i="2" s="1"/>
  <c r="I95" i="2" s="1"/>
  <c r="I96" i="2" s="1"/>
  <c r="I97" i="2"/>
  <c r="I98" i="2" s="1"/>
  <c r="I99" i="2" s="1"/>
  <c r="I100" i="2" s="1"/>
  <c r="I101" i="2" s="1"/>
  <c r="I102" i="2" s="1"/>
  <c r="I103" i="2"/>
  <c r="I104" i="2" s="1"/>
  <c r="I105" i="2" s="1"/>
  <c r="I106" i="2" s="1"/>
  <c r="I107" i="2" s="1"/>
  <c r="I108" i="2" s="1"/>
  <c r="I109" i="2"/>
  <c r="I110" i="2" s="1"/>
  <c r="I111" i="2" s="1"/>
  <c r="I112" i="2" s="1"/>
  <c r="I113" i="2" s="1"/>
  <c r="I114" i="2" s="1"/>
  <c r="I115" i="2" s="1"/>
  <c r="I116" i="2" s="1"/>
  <c r="I117" i="2" s="1"/>
  <c r="I118" i="2" s="1"/>
  <c r="I119" i="2"/>
  <c r="I120" i="2" s="1"/>
  <c r="I121" i="2" s="1"/>
  <c r="I122" i="2" s="1"/>
  <c r="I123" i="2"/>
  <c r="I124" i="2" s="1"/>
  <c r="I125" i="2" s="1"/>
  <c r="I126" i="2" s="1"/>
  <c r="I127" i="2" s="1"/>
  <c r="I128" i="2" s="1"/>
  <c r="I129" i="2"/>
  <c r="I130" i="2" s="1"/>
  <c r="I131" i="2" s="1"/>
  <c r="I132" i="2" s="1"/>
  <c r="I133" i="2"/>
  <c r="I134" i="2" s="1"/>
  <c r="I135" i="2" s="1"/>
  <c r="I136" i="2" s="1"/>
  <c r="I137" i="2" s="1"/>
  <c r="I138" i="2" s="1"/>
  <c r="I139" i="2"/>
  <c r="I140" i="2" s="1"/>
  <c r="I141" i="2" s="1"/>
  <c r="I142" i="2" s="1"/>
  <c r="I143" i="2"/>
  <c r="I144" i="2" s="1"/>
  <c r="I145" i="2" s="1"/>
  <c r="I146" i="2" s="1"/>
  <c r="I147" i="2" s="1"/>
  <c r="I148" i="2" s="1"/>
  <c r="I149" i="2" s="1"/>
  <c r="I150" i="2" s="1"/>
  <c r="I151" i="2"/>
  <c r="I152" i="2" s="1"/>
  <c r="I153" i="2" s="1"/>
  <c r="I154" i="2" s="1"/>
  <c r="I155" i="2" s="1"/>
  <c r="I156" i="2" s="1"/>
  <c r="I157" i="2"/>
  <c r="I158" i="2" s="1"/>
  <c r="I159" i="2" s="1"/>
  <c r="I160" i="2" s="1"/>
  <c r="I161" i="2" s="1"/>
  <c r="I162" i="2" s="1"/>
  <c r="I163" i="2" s="1"/>
  <c r="I164" i="2" s="1"/>
  <c r="I165" i="2" s="1"/>
  <c r="I166" i="2" s="1"/>
  <c r="I167" i="2" s="1"/>
  <c r="I168" i="2" s="1"/>
  <c r="I169" i="2"/>
  <c r="I170" i="2" s="1"/>
  <c r="I171" i="2" s="1"/>
  <c r="I172" i="2" s="1"/>
  <c r="I173" i="2"/>
  <c r="I174" i="2" s="1"/>
  <c r="I175" i="2" s="1"/>
  <c r="I176" i="2" s="1"/>
  <c r="I177" i="2" s="1"/>
  <c r="I178" i="2" s="1"/>
  <c r="I179" i="2" s="1"/>
  <c r="I180" i="2" s="1"/>
  <c r="I181" i="2"/>
  <c r="I182" i="2" s="1"/>
  <c r="I183" i="2" s="1"/>
  <c r="I184" i="2" s="1"/>
  <c r="I185" i="2" s="1"/>
  <c r="I186" i="2" s="1"/>
  <c r="I187" i="2" s="1"/>
  <c r="I188" i="2" s="1"/>
  <c r="I189" i="2" s="1"/>
  <c r="I190" i="2"/>
  <c r="I191" i="2" s="1"/>
  <c r="I192" i="2" s="1"/>
  <c r="I193" i="2" s="1"/>
  <c r="I194" i="2"/>
  <c r="I195" i="2" s="1"/>
  <c r="I196" i="2" s="1"/>
  <c r="I197" i="2" s="1"/>
  <c r="I198" i="2" s="1"/>
  <c r="I199" i="2" s="1"/>
  <c r="I200" i="2" s="1"/>
  <c r="I201" i="2" s="1"/>
  <c r="I202" i="2" s="1"/>
  <c r="I203" i="2"/>
  <c r="I204" i="2" s="1"/>
  <c r="I205" i="2" s="1"/>
  <c r="I206" i="2" s="1"/>
  <c r="I207" i="2" s="1"/>
  <c r="I208" i="2" s="1"/>
  <c r="I209" i="2" s="1"/>
  <c r="I210" i="2"/>
  <c r="I211" i="2" s="1"/>
  <c r="I212" i="2" s="1"/>
  <c r="I213" i="2" s="1"/>
  <c r="I214" i="2" s="1"/>
  <c r="I215" i="2" s="1"/>
  <c r="I216" i="2" s="1"/>
  <c r="I217" i="2" s="1"/>
  <c r="I218" i="2" s="1"/>
  <c r="I219" i="2"/>
  <c r="I220" i="2" s="1"/>
  <c r="I221" i="2" s="1"/>
  <c r="I222" i="2" s="1"/>
  <c r="I223" i="2" s="1"/>
  <c r="I224" i="2" s="1"/>
  <c r="I225" i="2" s="1"/>
  <c r="I226" i="2"/>
  <c r="I227" i="2" s="1"/>
  <c r="I228" i="2" s="1"/>
  <c r="I229" i="2" s="1"/>
  <c r="I230" i="2" s="1"/>
  <c r="I231" i="2" s="1"/>
  <c r="I232" i="2" s="1"/>
  <c r="I233" i="2" s="1"/>
  <c r="I234" i="2" s="1"/>
  <c r="I235" i="2" s="1"/>
  <c r="I236" i="2" s="1"/>
  <c r="I237" i="2"/>
  <c r="I238" i="2" s="1"/>
  <c r="I239" i="2" s="1"/>
  <c r="I240" i="2" s="1"/>
  <c r="I241" i="2" s="1"/>
  <c r="I242" i="2" s="1"/>
  <c r="I243" i="2" s="1"/>
  <c r="I244" i="2" s="1"/>
  <c r="I245" i="2" s="1"/>
  <c r="I246" i="2" s="1"/>
  <c r="I247" i="2" s="1"/>
  <c r="I248" i="2" s="1"/>
  <c r="I249" i="2" s="1"/>
  <c r="I250" i="2" s="1"/>
  <c r="I251" i="2" s="1"/>
  <c r="I252" i="2" s="1"/>
  <c r="I253" i="2"/>
  <c r="I254" i="2" s="1"/>
  <c r="I255" i="2" s="1"/>
  <c r="I256" i="2" s="1"/>
  <c r="I257" i="2" s="1"/>
  <c r="I258" i="2" s="1"/>
  <c r="I259" i="2" s="1"/>
  <c r="I260" i="2" s="1"/>
  <c r="I261" i="2"/>
  <c r="I262" i="2" s="1"/>
  <c r="I263" i="2" s="1"/>
  <c r="I264" i="2" s="1"/>
  <c r="I265" i="2" s="1"/>
  <c r="I266" i="2" s="1"/>
  <c r="I267" i="2" s="1"/>
  <c r="I268" i="2" s="1"/>
  <c r="I269" i="2" s="1"/>
  <c r="I270" i="2" s="1"/>
  <c r="I271" i="2" s="1"/>
  <c r="I272" i="2" s="1"/>
  <c r="I273" i="2" s="1"/>
  <c r="I274" i="2" s="1"/>
  <c r="I275" i="2" s="1"/>
  <c r="I276" i="2" s="1"/>
  <c r="I277" i="2" s="1"/>
  <c r="I278" i="2" s="1"/>
  <c r="I279" i="2" s="1"/>
  <c r="I280" i="2" s="1"/>
  <c r="I281" i="2"/>
  <c r="I282" i="2" s="1"/>
  <c r="I283" i="2" s="1"/>
  <c r="I284" i="2" s="1"/>
  <c r="I285" i="2" s="1"/>
  <c r="I286" i="2" s="1"/>
  <c r="I287" i="2"/>
  <c r="I288" i="2" s="1"/>
  <c r="I289" i="2" s="1"/>
  <c r="I290" i="2" s="1"/>
  <c r="I291" i="2"/>
  <c r="I292" i="2" s="1"/>
  <c r="I293" i="2" s="1"/>
  <c r="I294" i="2" s="1"/>
  <c r="I295" i="2"/>
  <c r="I296" i="2" s="1"/>
  <c r="I297" i="2" s="1"/>
  <c r="I298" i="2" s="1"/>
  <c r="I299" i="2"/>
  <c r="I300" i="2" s="1"/>
  <c r="I301" i="2" s="1"/>
  <c r="I302" i="2" s="1"/>
  <c r="I303" i="2" s="1"/>
  <c r="I304" i="2" s="1"/>
  <c r="I305" i="2" s="1"/>
  <c r="I306" i="2" s="1"/>
  <c r="I307" i="2" s="1"/>
  <c r="I308" i="2" s="1"/>
  <c r="I309" i="2" s="1"/>
  <c r="I310" i="2" s="1"/>
  <c r="I311" i="2" s="1"/>
  <c r="I312" i="2" s="1"/>
  <c r="I313" i="2" s="1"/>
  <c r="I314" i="2" s="1"/>
  <c r="I315" i="2" s="1"/>
  <c r="I316" i="2" s="1"/>
  <c r="I317" i="2"/>
  <c r="I318" i="2" s="1"/>
  <c r="I319" i="2" s="1"/>
  <c r="I320" i="2" s="1"/>
  <c r="I321" i="2" s="1"/>
  <c r="I322" i="2" s="1"/>
  <c r="I323" i="2" s="1"/>
  <c r="I324" i="2" s="1"/>
  <c r="I325" i="2" s="1"/>
  <c r="I326" i="2" s="1"/>
  <c r="I327" i="2" s="1"/>
  <c r="I328" i="2" s="1"/>
  <c r="I329" i="2"/>
  <c r="I330" i="2" s="1"/>
  <c r="I331" i="2" s="1"/>
  <c r="I332" i="2" s="1"/>
  <c r="I333" i="2"/>
  <c r="I334" i="2" s="1"/>
  <c r="I335" i="2" s="1"/>
  <c r="I336" i="2" s="1"/>
  <c r="I337" i="2" s="1"/>
  <c r="I338" i="2" s="1"/>
  <c r="I339" i="2" s="1"/>
  <c r="I340" i="2" s="1"/>
  <c r="I341" i="2"/>
  <c r="I342" i="2" s="1"/>
  <c r="I343" i="2" s="1"/>
  <c r="I344" i="2" s="1"/>
  <c r="I345" i="2" s="1"/>
  <c r="I346" i="2" s="1"/>
  <c r="I347" i="2"/>
  <c r="I348" i="2" s="1"/>
  <c r="I349" i="2" s="1"/>
  <c r="I350" i="2" s="1"/>
  <c r="I351" i="2" s="1"/>
  <c r="I352" i="2" s="1"/>
  <c r="I353" i="2"/>
  <c r="I354" i="2" s="1"/>
  <c r="I355" i="2" s="1"/>
  <c r="I356" i="2" s="1"/>
  <c r="I357" i="2" s="1"/>
  <c r="I358" i="2"/>
  <c r="I359" i="2" s="1"/>
  <c r="I360" i="2" s="1"/>
  <c r="I361" i="2" s="1"/>
  <c r="I362" i="2" s="1"/>
  <c r="I363" i="2" s="1"/>
  <c r="I364" i="2" s="1"/>
  <c r="I365" i="2" s="1"/>
  <c r="I366" i="2" s="1"/>
  <c r="I367" i="2" s="1"/>
  <c r="I368" i="2" s="1"/>
  <c r="I369" i="2" s="1"/>
  <c r="I370" i="2" s="1"/>
  <c r="I371" i="2" s="1"/>
  <c r="I372" i="2"/>
  <c r="I373" i="2" s="1"/>
  <c r="I374" i="2" s="1"/>
  <c r="I375" i="2" s="1"/>
  <c r="I376" i="2" s="1"/>
  <c r="I377" i="2" s="1"/>
  <c r="I378" i="2"/>
  <c r="I379" i="2" s="1"/>
  <c r="I380" i="2" s="1"/>
  <c r="I381" i="2" s="1"/>
  <c r="I382" i="2" s="1"/>
  <c r="I383" i="2" s="1"/>
  <c r="I384" i="2" s="1"/>
  <c r="I385" i="2" s="1"/>
  <c r="I386" i="2" s="1"/>
  <c r="I387" i="2" s="1"/>
  <c r="I388" i="2" s="1"/>
  <c r="I389" i="2" s="1"/>
  <c r="I390" i="2" s="1"/>
  <c r="I391" i="2" s="1"/>
  <c r="I392" i="2" s="1"/>
  <c r="I393" i="2" s="1"/>
  <c r="I394" i="2"/>
  <c r="I395" i="2" s="1"/>
  <c r="I396" i="2" s="1"/>
  <c r="I397" i="2" s="1"/>
  <c r="I398" i="2" s="1"/>
  <c r="I399" i="2" s="1"/>
  <c r="I400" i="2" s="1"/>
  <c r="I401" i="2" s="1"/>
  <c r="I402" i="2" s="1"/>
  <c r="I403" i="2" s="1"/>
  <c r="I404" i="2"/>
  <c r="I405" i="2" s="1"/>
  <c r="I406" i="2" s="1"/>
  <c r="I407" i="2" s="1"/>
  <c r="I408" i="2" s="1"/>
  <c r="I409" i="2" s="1"/>
  <c r="I410" i="2"/>
  <c r="I411" i="2" s="1"/>
  <c r="I412" i="2" s="1"/>
  <c r="I413" i="2" s="1"/>
  <c r="I414" i="2"/>
  <c r="I415" i="2" s="1"/>
  <c r="I416" i="2" s="1"/>
  <c r="I417" i="2" s="1"/>
  <c r="I418" i="2" s="1"/>
  <c r="I419" i="2" s="1"/>
  <c r="I420" i="2"/>
  <c r="I421" i="2" s="1"/>
  <c r="I422" i="2" s="1"/>
  <c r="I423" i="2" s="1"/>
  <c r="I424" i="2" s="1"/>
  <c r="I425" i="2" s="1"/>
  <c r="I426" i="2" s="1"/>
  <c r="I427" i="2" s="1"/>
  <c r="I428" i="2" s="1"/>
  <c r="I429" i="2" s="1"/>
  <c r="I430" i="2" s="1"/>
  <c r="I431" i="2" s="1"/>
  <c r="I432" i="2" s="1"/>
  <c r="I433" i="2" s="1"/>
  <c r="I434" i="2" s="1"/>
  <c r="I435" i="2" s="1"/>
  <c r="I436" i="2" s="1"/>
  <c r="I437" i="2"/>
  <c r="I438" i="2" s="1"/>
  <c r="I439" i="2" s="1"/>
  <c r="I440" i="2" s="1"/>
  <c r="I441" i="2"/>
  <c r="I442" i="2" s="1"/>
  <c r="I443" i="2" s="1"/>
  <c r="I444" i="2" s="1"/>
  <c r="I445" i="2"/>
  <c r="I446" i="2" s="1"/>
  <c r="I447" i="2" s="1"/>
  <c r="I448" i="2" s="1"/>
  <c r="I449" i="2" s="1"/>
  <c r="I450" i="2" s="1"/>
  <c r="I451" i="2"/>
  <c r="I452" i="2" s="1"/>
  <c r="I453" i="2" s="1"/>
  <c r="I454" i="2" s="1"/>
  <c r="I455" i="2" s="1"/>
  <c r="I456" i="2" s="1"/>
  <c r="I457" i="2" s="1"/>
  <c r="I458" i="2" s="1"/>
  <c r="I459" i="2" s="1"/>
  <c r="I460" i="2" s="1"/>
  <c r="I461" i="2"/>
  <c r="I462" i="2" s="1"/>
  <c r="I463" i="2" s="1"/>
  <c r="I464" i="2" s="1"/>
  <c r="I465" i="2" s="1"/>
  <c r="I466" i="2" s="1"/>
  <c r="I467" i="2"/>
  <c r="I468" i="2" s="1"/>
  <c r="I469" i="2" s="1"/>
  <c r="I470" i="2" s="1"/>
  <c r="I471" i="2"/>
  <c r="I472" i="2" s="1"/>
  <c r="I473" i="2" s="1"/>
  <c r="I474" i="2" s="1"/>
  <c r="I475" i="2" s="1"/>
  <c r="I476" i="2" s="1"/>
  <c r="I477" i="2"/>
  <c r="I478" i="2" s="1"/>
  <c r="I479" i="2" s="1"/>
  <c r="I480" i="2" s="1"/>
  <c r="I481" i="2" s="1"/>
  <c r="I482" i="2" s="1"/>
  <c r="I483" i="2"/>
  <c r="I484" i="2" s="1"/>
  <c r="I485" i="2" s="1"/>
  <c r="I486" i="2" s="1"/>
  <c r="I487" i="2" s="1"/>
  <c r="I488" i="2" s="1"/>
  <c r="I489" i="2" s="1"/>
  <c r="I490" i="2" s="1"/>
  <c r="I491" i="2" s="1"/>
  <c r="I492" i="2" s="1"/>
  <c r="I493" i="2" s="1"/>
  <c r="I494" i="2" s="1"/>
  <c r="I495" i="2" s="1"/>
  <c r="I496" i="2"/>
  <c r="I497" i="2" s="1"/>
  <c r="I498" i="2" s="1"/>
  <c r="I499" i="2" s="1"/>
  <c r="I500" i="2" s="1"/>
  <c r="I501" i="2" s="1"/>
  <c r="I502" i="2" s="1"/>
  <c r="I503" i="2" s="1"/>
  <c r="I504" i="2" s="1"/>
  <c r="I505" i="2" s="1"/>
  <c r="I506" i="2" s="1"/>
  <c r="I507" i="2" s="1"/>
  <c r="I508" i="2"/>
  <c r="I509" i="2" s="1"/>
  <c r="I510" i="2" s="1"/>
  <c r="I511" i="2" s="1"/>
  <c r="I512" i="2"/>
  <c r="I513" i="2" s="1"/>
  <c r="I514" i="2" s="1"/>
  <c r="I515" i="2" s="1"/>
  <c r="I516" i="2" s="1"/>
  <c r="I517" i="2" s="1"/>
  <c r="I518" i="2"/>
  <c r="I519" i="2" s="1"/>
  <c r="I520" i="2" s="1"/>
  <c r="I521" i="2" s="1"/>
  <c r="I522" i="2" s="1"/>
  <c r="I523" i="2" s="1"/>
  <c r="I524" i="2" s="1"/>
  <c r="I525" i="2" s="1"/>
  <c r="I526" i="2" s="1"/>
  <c r="I527" i="2" s="1"/>
  <c r="I528" i="2" s="1"/>
  <c r="I529" i="2" s="1"/>
  <c r="I530" i="2"/>
  <c r="I531" i="2" s="1"/>
  <c r="I532" i="2" s="1"/>
  <c r="I533" i="2" s="1"/>
  <c r="I534" i="2" s="1"/>
  <c r="I535" i="2" s="1"/>
  <c r="I536" i="2"/>
  <c r="I537" i="2" s="1"/>
  <c r="I538" i="2" s="1"/>
  <c r="I539" i="2" s="1"/>
  <c r="I540" i="2" s="1"/>
  <c r="I541" i="2" s="1"/>
  <c r="I542" i="2" s="1"/>
  <c r="I543" i="2" s="1"/>
  <c r="I544" i="2" s="1"/>
  <c r="I545" i="2" s="1"/>
  <c r="I546" i="2" s="1"/>
  <c r="I547" i="2" s="1"/>
  <c r="I548" i="2" s="1"/>
  <c r="I549" i="2" s="1"/>
  <c r="I550" i="2"/>
  <c r="I551" i="2" s="1"/>
  <c r="I552" i="2" s="1"/>
  <c r="I553" i="2" s="1"/>
  <c r="I554" i="2"/>
  <c r="I555" i="2" s="1"/>
  <c r="I556" i="2" s="1"/>
  <c r="I557" i="2" s="1"/>
  <c r="I558" i="2" s="1"/>
  <c r="I559" i="2" s="1"/>
  <c r="I560" i="2" s="1"/>
  <c r="I561" i="2" s="1"/>
  <c r="I562" i="2"/>
  <c r="I563" i="2" s="1"/>
  <c r="I564" i="2" s="1"/>
  <c r="I565" i="2" s="1"/>
  <c r="I566" i="2"/>
  <c r="I567" i="2" s="1"/>
  <c r="I568" i="2" s="1"/>
  <c r="I569" i="2" s="1"/>
  <c r="I570" i="2"/>
  <c r="I571" i="2" s="1"/>
  <c r="I572" i="2" s="1"/>
  <c r="I573" i="2" s="1"/>
  <c r="I574" i="2" s="1"/>
  <c r="I575" i="2" s="1"/>
  <c r="I576" i="2" s="1"/>
  <c r="I577" i="2" s="1"/>
  <c r="I578" i="2" s="1"/>
  <c r="I579" i="2" s="1"/>
  <c r="I580" i="2"/>
  <c r="I581" i="2" s="1"/>
  <c r="I582" i="2" s="1"/>
  <c r="I583" i="2" s="1"/>
  <c r="I584" i="2" s="1"/>
  <c r="I585" i="2" s="1"/>
  <c r="I586" i="2" s="1"/>
  <c r="I587" i="2" s="1"/>
  <c r="I588" i="2" s="1"/>
  <c r="I589" i="2" s="1"/>
  <c r="I590" i="2" s="1"/>
  <c r="I591" i="2" s="1"/>
  <c r="I592" i="2" s="1"/>
  <c r="I593" i="2" s="1"/>
  <c r="I594" i="2"/>
  <c r="I595" i="2" s="1"/>
  <c r="I596" i="2" s="1"/>
  <c r="I597" i="2" s="1"/>
  <c r="I598" i="2" s="1"/>
  <c r="I599" i="2" s="1"/>
  <c r="I600" i="2" s="1"/>
  <c r="I601" i="2" s="1"/>
  <c r="I602" i="2" s="1"/>
  <c r="I603" i="2" s="1"/>
  <c r="I604" i="2" s="1"/>
  <c r="I605" i="2" s="1"/>
  <c r="I606" i="2"/>
  <c r="I607" i="2" s="1"/>
  <c r="I608" i="2" s="1"/>
  <c r="I609" i="2" s="1"/>
  <c r="I610" i="2" s="1"/>
  <c r="I611" i="2" s="1"/>
  <c r="I612" i="2"/>
  <c r="I613" i="2" s="1"/>
  <c r="I614" i="2" s="1"/>
  <c r="I615" i="2" s="1"/>
  <c r="I616" i="2" s="1"/>
  <c r="I617" i="2" s="1"/>
  <c r="I618" i="2"/>
  <c r="I619" i="2" s="1"/>
  <c r="I620" i="2" s="1"/>
  <c r="I621" i="2" s="1"/>
  <c r="I622" i="2"/>
  <c r="I623" i="2" s="1"/>
  <c r="I624" i="2" s="1"/>
  <c r="I625" i="2" s="1"/>
  <c r="I626" i="2"/>
  <c r="I627" i="2" s="1"/>
  <c r="I628" i="2" s="1"/>
  <c r="I629" i="2" s="1"/>
  <c r="I630" i="2" s="1"/>
  <c r="I631" i="2"/>
  <c r="I632" i="2" s="1"/>
  <c r="I633" i="2" s="1"/>
  <c r="I634" i="2" s="1"/>
  <c r="I635" i="2" s="1"/>
  <c r="I636" i="2" s="1"/>
  <c r="I637" i="2" s="1"/>
  <c r="I638" i="2"/>
  <c r="I639" i="2" s="1"/>
  <c r="I640" i="2" s="1"/>
  <c r="I641" i="2" s="1"/>
  <c r="I642" i="2" s="1"/>
  <c r="I643" i="2" s="1"/>
  <c r="I644" i="2" s="1"/>
  <c r="I645" i="2" s="1"/>
  <c r="I646" i="2" s="1"/>
  <c r="I647" i="2"/>
  <c r="I648" i="2" s="1"/>
  <c r="I649" i="2" s="1"/>
  <c r="I650" i="2" s="1"/>
  <c r="I651" i="2" s="1"/>
  <c r="I652" i="2" s="1"/>
  <c r="I653" i="2" s="1"/>
  <c r="I654" i="2" s="1"/>
  <c r="I655" i="2" s="1"/>
  <c r="I656" i="2" s="1"/>
  <c r="I657" i="2" s="1"/>
  <c r="I658" i="2" s="1"/>
  <c r="I659" i="2" s="1"/>
  <c r="I660" i="2" s="1"/>
  <c r="I661" i="2" s="1"/>
  <c r="I662" i="2"/>
  <c r="I663" i="2" s="1"/>
  <c r="I664" i="2" s="1"/>
  <c r="I665" i="2" s="1"/>
  <c r="I666" i="2" s="1"/>
  <c r="I667" i="2" s="1"/>
  <c r="I668" i="2"/>
  <c r="I669" i="2" s="1"/>
  <c r="I670" i="2" s="1"/>
  <c r="I671" i="2" s="1"/>
  <c r="I672" i="2"/>
  <c r="I673" i="2" s="1"/>
  <c r="I674" i="2" s="1"/>
  <c r="I675" i="2" s="1"/>
  <c r="I676" i="2"/>
  <c r="I677" i="2" s="1"/>
  <c r="I678" i="2" s="1"/>
  <c r="I679" i="2" s="1"/>
  <c r="I680" i="2"/>
  <c r="I681" i="2" s="1"/>
  <c r="I682" i="2" s="1"/>
  <c r="I683" i="2" s="1"/>
  <c r="I684" i="2" s="1"/>
  <c r="I685" i="2" s="1"/>
  <c r="I686" i="2" s="1"/>
  <c r="I687" i="2"/>
  <c r="I688" i="2" s="1"/>
  <c r="I689" i="2" s="1"/>
  <c r="I690" i="2" s="1"/>
  <c r="I691" i="2"/>
  <c r="I692" i="2" s="1"/>
  <c r="I693" i="2" s="1"/>
  <c r="I694" i="2" s="1"/>
  <c r="I695" i="2"/>
  <c r="I696" i="2" s="1"/>
  <c r="I697" i="2" s="1"/>
  <c r="I698" i="2" s="1"/>
  <c r="I699" i="2" s="1"/>
  <c r="I700" i="2" s="1"/>
  <c r="I701" i="2"/>
  <c r="I702" i="2" s="1"/>
  <c r="I703" i="2" s="1"/>
  <c r="I704" i="2" s="1"/>
  <c r="I705" i="2" s="1"/>
  <c r="I706" i="2" s="1"/>
  <c r="I707" i="2"/>
  <c r="I708" i="2" s="1"/>
  <c r="I709" i="2" s="1"/>
  <c r="I710" i="2" s="1"/>
  <c r="I711" i="2"/>
  <c r="I712" i="2" s="1"/>
  <c r="I713" i="2" s="1"/>
  <c r="I714" i="2" s="1"/>
  <c r="I715" i="2" s="1"/>
  <c r="I716" i="2" s="1"/>
  <c r="I717" i="2" s="1"/>
  <c r="I718" i="2" s="1"/>
  <c r="I719" i="2"/>
  <c r="I720" i="2" s="1"/>
  <c r="I721" i="2" s="1"/>
  <c r="I722" i="2" s="1"/>
  <c r="I723" i="2"/>
  <c r="I724" i="2" s="1"/>
  <c r="I725" i="2" s="1"/>
  <c r="I726" i="2" s="1"/>
  <c r="I727" i="2" s="1"/>
  <c r="I728" i="2" s="1"/>
  <c r="I729" i="2"/>
  <c r="I730" i="2" s="1"/>
  <c r="I731" i="2" s="1"/>
  <c r="I732" i="2" s="1"/>
  <c r="I733" i="2" s="1"/>
  <c r="I734" i="2" s="1"/>
  <c r="I735" i="2"/>
  <c r="I736" i="2" s="1"/>
  <c r="I737" i="2" s="1"/>
  <c r="I738" i="2" s="1"/>
  <c r="I739" i="2" s="1"/>
  <c r="I740" i="2" s="1"/>
  <c r="I741" i="2" s="1"/>
  <c r="I742" i="2" s="1"/>
  <c r="I743" i="2" s="1"/>
  <c r="I744" i="2" s="1"/>
  <c r="I745" i="2" s="1"/>
  <c r="I746" i="2" s="1"/>
  <c r="I747" i="2"/>
  <c r="I748" i="2" s="1"/>
  <c r="I749" i="2" s="1"/>
  <c r="I750" i="2" s="1"/>
  <c r="I751" i="2" s="1"/>
  <c r="I752" i="2" s="1"/>
  <c r="I753" i="2" s="1"/>
  <c r="I754" i="2" s="1"/>
  <c r="I755" i="2" s="1"/>
  <c r="I756" i="2" s="1"/>
  <c r="I757" i="2" s="1"/>
  <c r="I758" i="2" s="1"/>
  <c r="I759" i="2" s="1"/>
  <c r="I760" i="2" s="1"/>
  <c r="I761" i="2" s="1"/>
  <c r="I762" i="2"/>
  <c r="I763" i="2" s="1"/>
  <c r="I764" i="2" s="1"/>
  <c r="I765" i="2" s="1"/>
  <c r="I766" i="2"/>
  <c r="I767" i="2" s="1"/>
  <c r="I768" i="2" s="1"/>
  <c r="I769" i="2" s="1"/>
  <c r="I770" i="2" s="1"/>
  <c r="I771" i="2" s="1"/>
  <c r="I772" i="2"/>
  <c r="I773" i="2" s="1"/>
  <c r="I774" i="2" s="1"/>
  <c r="I775" i="2" s="1"/>
  <c r="I776" i="2" s="1"/>
  <c r="I777" i="2" s="1"/>
  <c r="I778" i="2" s="1"/>
  <c r="I779" i="2" s="1"/>
  <c r="I780" i="2" s="1"/>
  <c r="I781" i="2" s="1"/>
  <c r="I782" i="2" s="1"/>
  <c r="I783" i="2" s="1"/>
  <c r="I784" i="2" s="1"/>
  <c r="I785" i="2" s="1"/>
  <c r="I786" i="2" s="1"/>
  <c r="I787" i="2" s="1"/>
  <c r="I788" i="2" s="1"/>
  <c r="I789" i="2" s="1"/>
  <c r="I790" i="2" s="1"/>
  <c r="I791" i="2"/>
  <c r="I792" i="2" s="1"/>
  <c r="I793" i="2" s="1"/>
  <c r="I794" i="2" s="1"/>
  <c r="I795" i="2"/>
  <c r="I796" i="2" s="1"/>
  <c r="I797" i="2" s="1"/>
  <c r="I799" i="2"/>
  <c r="I800" i="2" s="1"/>
  <c r="I801" i="2" s="1"/>
  <c r="I802" i="2" s="1"/>
  <c r="I803" i="2" s="1"/>
  <c r="I804" i="2" s="1"/>
  <c r="I805" i="2" s="1"/>
  <c r="I806" i="2" s="1"/>
  <c r="I807" i="2"/>
  <c r="I808" i="2" s="1"/>
  <c r="I809" i="2" s="1"/>
  <c r="I810" i="2" s="1"/>
  <c r="I811" i="2" s="1"/>
  <c r="I812" i="2" s="1"/>
  <c r="I813" i="2"/>
  <c r="I814" i="2" s="1"/>
  <c r="I815" i="2" s="1"/>
  <c r="I816" i="2" s="1"/>
  <c r="I817" i="2"/>
  <c r="I818" i="2" s="1"/>
  <c r="I819" i="2" s="1"/>
  <c r="I820" i="2" s="1"/>
  <c r="I821" i="2"/>
  <c r="I822" i="2" s="1"/>
  <c r="I823" i="2" s="1"/>
  <c r="I824" i="2" s="1"/>
  <c r="I825" i="2"/>
  <c r="I826" i="2" s="1"/>
  <c r="I827" i="2" s="1"/>
  <c r="I828" i="2" s="1"/>
  <c r="I829" i="2" s="1"/>
  <c r="I830" i="2" s="1"/>
  <c r="I831" i="2" s="1"/>
  <c r="I832" i="2" s="1"/>
  <c r="I833" i="2" s="1"/>
  <c r="I834" i="2" s="1"/>
  <c r="I835" i="2"/>
  <c r="I836" i="2" s="1"/>
  <c r="I837" i="2" s="1"/>
  <c r="I838" i="2" s="1"/>
  <c r="I839" i="2" s="1"/>
  <c r="I840" i="2" s="1"/>
  <c r="I841" i="2" s="1"/>
  <c r="I842" i="2" s="1"/>
  <c r="I843" i="2" s="1"/>
  <c r="I844" i="2" s="1"/>
  <c r="I845" i="2" s="1"/>
  <c r="I846" i="2" s="1"/>
  <c r="I847" i="2" s="1"/>
  <c r="I848" i="2"/>
  <c r="I849" i="2" s="1"/>
  <c r="I850" i="2" s="1"/>
  <c r="I851" i="2" s="1"/>
  <c r="I852" i="2" s="1"/>
  <c r="I853" i="2" s="1"/>
  <c r="I854" i="2" s="1"/>
  <c r="I855" i="2" s="1"/>
  <c r="I856" i="2"/>
  <c r="I857" i="2" s="1"/>
  <c r="I858" i="2" s="1"/>
  <c r="I859" i="2" s="1"/>
  <c r="I860" i="2"/>
  <c r="I861" i="2" s="1"/>
  <c r="I862" i="2" s="1"/>
  <c r="I863" i="2" s="1"/>
  <c r="I864" i="2"/>
  <c r="I865" i="2" s="1"/>
  <c r="I866" i="2" s="1"/>
  <c r="I867" i="2" s="1"/>
  <c r="I868" i="2"/>
  <c r="I869" i="2" s="1"/>
  <c r="I870" i="2" s="1"/>
  <c r="I871" i="2" s="1"/>
  <c r="I872" i="2" s="1"/>
  <c r="I873" i="2"/>
  <c r="I874" i="2" s="1"/>
  <c r="I875" i="2" s="1"/>
  <c r="I876" i="2" s="1"/>
  <c r="I877" i="2" s="1"/>
  <c r="I878" i="2" s="1"/>
  <c r="I879" i="2" s="1"/>
  <c r="I880" i="2" s="1"/>
  <c r="I881" i="2"/>
  <c r="I882" i="2" s="1"/>
  <c r="I883" i="2" s="1"/>
  <c r="I884" i="2" s="1"/>
  <c r="I885" i="2" s="1"/>
  <c r="I886" i="2" s="1"/>
  <c r="I887" i="2" s="1"/>
  <c r="I888" i="2" s="1"/>
  <c r="I889" i="2" s="1"/>
  <c r="I890" i="2" s="1"/>
  <c r="I891" i="2" s="1"/>
  <c r="I892" i="2" s="1"/>
  <c r="I893" i="2" s="1"/>
  <c r="I894" i="2" s="1"/>
  <c r="I895" i="2" s="1"/>
  <c r="I896" i="2" s="1"/>
  <c r="I897" i="2" s="1"/>
  <c r="I898" i="2" s="1"/>
  <c r="I899" i="2"/>
  <c r="I900" i="2" s="1"/>
  <c r="I901" i="2" s="1"/>
  <c r="I902" i="2" s="1"/>
  <c r="I903" i="2" s="1"/>
  <c r="I904" i="2" s="1"/>
  <c r="I905" i="2" s="1"/>
  <c r="I906" i="2" s="1"/>
  <c r="I907" i="2" s="1"/>
  <c r="I908" i="2" s="1"/>
  <c r="I909" i="2" s="1"/>
  <c r="I910" i="2"/>
  <c r="I911" i="2" s="1"/>
  <c r="I912" i="2" s="1"/>
  <c r="I913" i="2" s="1"/>
  <c r="I914" i="2" s="1"/>
  <c r="I915" i="2" s="1"/>
  <c r="I916" i="2" s="1"/>
  <c r="I917" i="2" s="1"/>
  <c r="I918" i="2" s="1"/>
  <c r="I919" i="2" s="1"/>
  <c r="I920" i="2"/>
  <c r="I921" i="2" s="1"/>
  <c r="I922" i="2" s="1"/>
  <c r="I923" i="2" s="1"/>
  <c r="I924" i="2" s="1"/>
  <c r="I925" i="2" s="1"/>
  <c r="I926" i="2" s="1"/>
  <c r="I927" i="2" s="1"/>
  <c r="I928" i="2"/>
  <c r="I929" i="2" s="1"/>
  <c r="I930" i="2" s="1"/>
  <c r="I931" i="2" s="1"/>
  <c r="I932" i="2" s="1"/>
  <c r="I933" i="2" s="1"/>
  <c r="I934" i="2" s="1"/>
  <c r="I935" i="2" s="1"/>
  <c r="I936" i="2"/>
  <c r="I937" i="2" s="1"/>
  <c r="I938" i="2" s="1"/>
  <c r="I939" i="2" s="1"/>
  <c r="I940" i="2" s="1"/>
  <c r="I941" i="2" s="1"/>
  <c r="I942" i="2"/>
  <c r="I943" i="2" s="1"/>
  <c r="I944" i="2" s="1"/>
  <c r="I945" i="2" s="1"/>
  <c r="I946" i="2" s="1"/>
  <c r="I947" i="2" s="1"/>
  <c r="I948" i="2"/>
  <c r="I949" i="2" s="1"/>
  <c r="I950" i="2" s="1"/>
  <c r="I951" i="2" s="1"/>
  <c r="I952" i="2" s="1"/>
  <c r="I953" i="2" s="1"/>
  <c r="I954" i="2"/>
  <c r="I955" i="2" s="1"/>
  <c r="I956" i="2" s="1"/>
  <c r="I957" i="2" s="1"/>
  <c r="I958" i="2" s="1"/>
  <c r="I959" i="2" s="1"/>
  <c r="I960" i="2"/>
  <c r="I961" i="2" s="1"/>
  <c r="I962" i="2" s="1"/>
  <c r="I963" i="2" s="1"/>
  <c r="I964" i="2" s="1"/>
  <c r="I965" i="2" s="1"/>
  <c r="I966" i="2" s="1"/>
  <c r="I967" i="2" s="1"/>
  <c r="I968" i="2"/>
  <c r="I969" i="2" s="1"/>
  <c r="I970" i="2" s="1"/>
  <c r="I971" i="2" s="1"/>
  <c r="I972" i="2" s="1"/>
  <c r="I973" i="2" s="1"/>
  <c r="I974" i="2" s="1"/>
  <c r="I975" i="2" s="1"/>
  <c r="I976" i="2"/>
  <c r="I977" i="2" s="1"/>
  <c r="I978" i="2" s="1"/>
  <c r="I979" i="2" s="1"/>
  <c r="I980" i="2" s="1"/>
  <c r="I981" i="2" s="1"/>
  <c r="I982" i="2" s="1"/>
  <c r="I983" i="2"/>
  <c r="I984" i="2" s="1"/>
  <c r="I985" i="2" s="1"/>
  <c r="I986" i="2" s="1"/>
  <c r="I987" i="2" s="1"/>
  <c r="I988" i="2" s="1"/>
  <c r="I989" i="2" s="1"/>
  <c r="I990" i="2"/>
  <c r="I991" i="2" s="1"/>
  <c r="I992" i="2" s="1"/>
  <c r="I993" i="2" s="1"/>
  <c r="I994" i="2" s="1"/>
  <c r="I995" i="2" s="1"/>
  <c r="I996" i="2" s="1"/>
  <c r="I997" i="2" s="1"/>
  <c r="I998" i="2" s="1"/>
  <c r="I999" i="2"/>
  <c r="I1000" i="2" s="1"/>
  <c r="I1001" i="2" s="1"/>
  <c r="I1002" i="2" s="1"/>
  <c r="I1003" i="2" s="1"/>
  <c r="I1004" i="2" s="1"/>
  <c r="I1005" i="2"/>
  <c r="I1006" i="2" s="1"/>
  <c r="I1007" i="2" s="1"/>
  <c r="I1008" i="2" s="1"/>
  <c r="I1009" i="2" s="1"/>
  <c r="I1010" i="2" s="1"/>
  <c r="I1011" i="2" s="1"/>
  <c r="I1012" i="2" s="1"/>
  <c r="I1013" i="2"/>
  <c r="I1014" i="2" s="1"/>
  <c r="I1015" i="2" s="1"/>
  <c r="I1016" i="2" s="1"/>
  <c r="I1017" i="2" s="1"/>
  <c r="I1018" i="2" s="1"/>
  <c r="I1019" i="2" s="1"/>
  <c r="I1020" i="2" s="1"/>
  <c r="I1021" i="2" s="1"/>
  <c r="I1022" i="2"/>
  <c r="I1023" i="2" s="1"/>
  <c r="I1024" i="2" s="1"/>
  <c r="I1025" i="2" s="1"/>
  <c r="I1026" i="2" s="1"/>
  <c r="I1027" i="2" s="1"/>
  <c r="I1028" i="2" s="1"/>
  <c r="I1029" i="2" s="1"/>
  <c r="I1030" i="2" s="1"/>
  <c r="I1031" i="2" s="1"/>
  <c r="I1032" i="2" s="1"/>
  <c r="I1033" i="2"/>
  <c r="I1034" i="2" s="1"/>
  <c r="I1035" i="2" s="1"/>
  <c r="I1036" i="2" s="1"/>
  <c r="I1037" i="2" s="1"/>
  <c r="I1038" i="2" s="1"/>
  <c r="I1039" i="2" s="1"/>
  <c r="I1040" i="2" s="1"/>
  <c r="I1041" i="2" s="1"/>
  <c r="I1042" i="2" s="1"/>
  <c r="I1043" i="2" s="1"/>
  <c r="I1044" i="2" s="1"/>
  <c r="I1045" i="2" s="1"/>
  <c r="I1046" i="2" s="1"/>
  <c r="I1047" i="2"/>
  <c r="I1048" i="2" s="1"/>
  <c r="I1049" i="2" s="1"/>
  <c r="I1050" i="2" s="1"/>
  <c r="I1051" i="2" s="1"/>
  <c r="I1052" i="2" s="1"/>
  <c r="I1053" i="2" s="1"/>
  <c r="I1054" i="2" s="1"/>
  <c r="I1055" i="2" s="1"/>
  <c r="I1056" i="2" s="1"/>
  <c r="I1057" i="2" s="1"/>
  <c r="I1058" i="2" s="1"/>
  <c r="I1059" i="2" s="1"/>
  <c r="I1060" i="2" s="1"/>
  <c r="I1061" i="2" s="1"/>
  <c r="I1062" i="2"/>
  <c r="I1063" i="2" s="1"/>
  <c r="I1064" i="2" s="1"/>
  <c r="I1065" i="2" s="1"/>
  <c r="I1066" i="2" s="1"/>
  <c r="I1067" i="2" s="1"/>
  <c r="I1068" i="2"/>
  <c r="I1069" i="2" s="1"/>
  <c r="I1070" i="2" s="1"/>
  <c r="I1071" i="2" s="1"/>
  <c r="I1072" i="2" s="1"/>
  <c r="I1073" i="2"/>
  <c r="I1074" i="2" s="1"/>
  <c r="I1075" i="2" s="1"/>
  <c r="I1076" i="2" s="1"/>
  <c r="I1077" i="2" s="1"/>
  <c r="I1078" i="2" s="1"/>
  <c r="I1079" i="2"/>
  <c r="I1080" i="2" s="1"/>
  <c r="I1081" i="2" s="1"/>
  <c r="I1082" i="2" s="1"/>
  <c r="I1083" i="2" s="1"/>
  <c r="I1084" i="2" s="1"/>
  <c r="I1085" i="2"/>
  <c r="I1086" i="2" s="1"/>
  <c r="I1087" i="2" s="1"/>
  <c r="I1088" i="2" s="1"/>
  <c r="I1089" i="2" s="1"/>
  <c r="I1090" i="2" s="1"/>
  <c r="I1091" i="2" s="1"/>
  <c r="I1092" i="2" s="1"/>
  <c r="I1093" i="2" s="1"/>
  <c r="I1094" i="2" s="1"/>
  <c r="I1095" i="2" s="1"/>
  <c r="I1096" i="2" s="1"/>
  <c r="I1097" i="2" s="1"/>
  <c r="I1098" i="2" s="1"/>
  <c r="I1099" i="2" s="1"/>
  <c r="I1100" i="2" s="1"/>
  <c r="I1101" i="2" s="1"/>
  <c r="I1102" i="2" s="1"/>
  <c r="I1103" i="2" s="1"/>
  <c r="I1104" i="2" s="1"/>
  <c r="I1105" i="2" s="1"/>
  <c r="I1106" i="2" s="1"/>
  <c r="I1107" i="2" s="1"/>
  <c r="I1108" i="2"/>
  <c r="I1109" i="2" s="1"/>
  <c r="I1110" i="2" s="1"/>
  <c r="I1111" i="2" s="1"/>
  <c r="I1112" i="2" s="1"/>
  <c r="I1113" i="2" s="1"/>
  <c r="I1114" i="2" s="1"/>
  <c r="I1115" i="2" s="1"/>
  <c r="I1116" i="2" s="1"/>
  <c r="I1117" i="2" s="1"/>
  <c r="I1118" i="2"/>
  <c r="I1119" i="2" s="1"/>
  <c r="I1120" i="2" s="1"/>
  <c r="I1121" i="2" s="1"/>
  <c r="I1122" i="2" s="1"/>
  <c r="I1123" i="2" s="1"/>
  <c r="I1124" i="2" s="1"/>
  <c r="I1125" i="2" s="1"/>
  <c r="I1126" i="2" s="1"/>
  <c r="I1127" i="2" s="1"/>
  <c r="I1128" i="2" s="1"/>
  <c r="I1129" i="2" s="1"/>
  <c r="I1130" i="2" s="1"/>
  <c r="I1131" i="2" s="1"/>
  <c r="I1132" i="2" s="1"/>
  <c r="I1133" i="2" s="1"/>
  <c r="I1134" i="2" s="1"/>
  <c r="I1135" i="2" s="1"/>
  <c r="I1136" i="2" s="1"/>
  <c r="I1137" i="2" s="1"/>
  <c r="I1138" i="2" s="1"/>
  <c r="I1139" i="2" s="1"/>
  <c r="I1140" i="2" s="1"/>
  <c r="I1141" i="2" s="1"/>
  <c r="I1142" i="2"/>
  <c r="I1143" i="2" s="1"/>
  <c r="I1144" i="2" s="1"/>
  <c r="I1145" i="2" s="1"/>
  <c r="I1146" i="2" s="1"/>
  <c r="I1147" i="2" s="1"/>
  <c r="I1148" i="2" s="1"/>
  <c r="I1149" i="2" s="1"/>
  <c r="I1150" i="2" s="1"/>
  <c r="I1151" i="2" s="1"/>
  <c r="I1152" i="2" s="1"/>
  <c r="I1153" i="2" s="1"/>
  <c r="I1154" i="2" s="1"/>
  <c r="I1155" i="2" s="1"/>
  <c r="I1156" i="2" s="1"/>
  <c r="I1157" i="2" s="1"/>
  <c r="I1158" i="2" s="1"/>
  <c r="I1159" i="2" s="1"/>
  <c r="I1160" i="2" s="1"/>
  <c r="I1161" i="2" s="1"/>
  <c r="I1162" i="2"/>
  <c r="I1163" i="2" s="1"/>
  <c r="I1164" i="2" s="1"/>
  <c r="I1165" i="2" s="1"/>
  <c r="I1166" i="2" s="1"/>
  <c r="I1167" i="2" s="1"/>
  <c r="I1168" i="2"/>
  <c r="I1169" i="2" s="1"/>
  <c r="I1170" i="2" s="1"/>
  <c r="I1171" i="2" s="1"/>
  <c r="I1172" i="2" s="1"/>
  <c r="I1173" i="2" s="1"/>
  <c r="I1174" i="2" s="1"/>
  <c r="I1175" i="2" s="1"/>
  <c r="I1176" i="2" s="1"/>
  <c r="I1177" i="2" s="1"/>
  <c r="I1178" i="2" s="1"/>
  <c r="I1179" i="2" s="1"/>
  <c r="I1180" i="2" s="1"/>
  <c r="I1181" i="2" s="1"/>
  <c r="I1182" i="2" s="1"/>
  <c r="I1183" i="2" s="1"/>
  <c r="I1184" i="2" s="1"/>
  <c r="I1185" i="2" s="1"/>
  <c r="I1186" i="2"/>
  <c r="I1187" i="2" s="1"/>
  <c r="I1188" i="2" s="1"/>
  <c r="I1189" i="2" s="1"/>
  <c r="I1190" i="2" s="1"/>
  <c r="I1191" i="2" s="1"/>
  <c r="I1192" i="2" s="1"/>
  <c r="I1193" i="2" s="1"/>
  <c r="I1194" i="2" s="1"/>
  <c r="I1195" i="2" s="1"/>
  <c r="I1196" i="2" s="1"/>
  <c r="I1197" i="2" s="1"/>
  <c r="I1198" i="2" s="1"/>
  <c r="I1199" i="2" s="1"/>
  <c r="I1200" i="2" s="1"/>
  <c r="I1201" i="2" s="1"/>
  <c r="I1202" i="2" s="1"/>
  <c r="I1203" i="2" s="1"/>
  <c r="I1204" i="2"/>
  <c r="I1205" i="2" s="1"/>
  <c r="I1206" i="2" s="1"/>
  <c r="I1207" i="2" s="1"/>
  <c r="I1208" i="2" s="1"/>
  <c r="I1209" i="2" s="1"/>
  <c r="I1210" i="2"/>
  <c r="I1211" i="2" s="1"/>
  <c r="I1212" i="2" s="1"/>
  <c r="I1213" i="2" s="1"/>
  <c r="I1214" i="2" s="1"/>
  <c r="I1215" i="2" s="1"/>
  <c r="I1216" i="2" s="1"/>
  <c r="I1217" i="2" s="1"/>
  <c r="I1218" i="2" s="1"/>
  <c r="I1219" i="2" s="1"/>
  <c r="I1220" i="2" s="1"/>
  <c r="I1221" i="2" s="1"/>
  <c r="I1222" i="2"/>
  <c r="I1223" i="2" s="1"/>
  <c r="I1224" i="2" s="1"/>
  <c r="I1225" i="2" s="1"/>
  <c r="I1226" i="2" s="1"/>
  <c r="I1227" i="2" s="1"/>
  <c r="I1228" i="2" s="1"/>
  <c r="I1229" i="2" s="1"/>
  <c r="I1230" i="2" s="1"/>
  <c r="I1231" i="2" s="1"/>
  <c r="I1232" i="2" s="1"/>
  <c r="I1233" i="2" s="1"/>
  <c r="I1234" i="2" s="1"/>
  <c r="I1235" i="2" s="1"/>
  <c r="I1236" i="2" s="1"/>
  <c r="I1237" i="2" s="1"/>
  <c r="I1238" i="2"/>
  <c r="I1239" i="2" s="1"/>
  <c r="I1240" i="2" s="1"/>
  <c r="I1241" i="2" s="1"/>
  <c r="I1242" i="2"/>
  <c r="I1243" i="2" s="1"/>
  <c r="I1244" i="2" s="1"/>
  <c r="I1245" i="2" s="1"/>
  <c r="I1246" i="2" s="1"/>
  <c r="I1247" i="2" s="1"/>
  <c r="I1248" i="2" s="1"/>
  <c r="I1249" i="2" s="1"/>
  <c r="I1250" i="2"/>
  <c r="I1251" i="2" s="1"/>
  <c r="I1252" i="2" s="1"/>
  <c r="I1253" i="2" s="1"/>
  <c r="I1254" i="2" s="1"/>
  <c r="I1255" i="2" s="1"/>
  <c r="I1256" i="2" s="1"/>
  <c r="I1257" i="2" s="1"/>
  <c r="I1258" i="2" s="1"/>
  <c r="I1259" i="2" s="1"/>
  <c r="I1260" i="2" s="1"/>
  <c r="I1261" i="2" s="1"/>
  <c r="I1262" i="2" s="1"/>
  <c r="I1263" i="2" s="1"/>
  <c r="I1264" i="2"/>
  <c r="I1265" i="2" s="1"/>
  <c r="I1266" i="2" s="1"/>
  <c r="I1267" i="2" s="1"/>
  <c r="I1268" i="2" s="1"/>
  <c r="I1269" i="2" s="1"/>
  <c r="I1270" i="2" s="1"/>
  <c r="I1271" i="2" s="1"/>
  <c r="I1272" i="2" s="1"/>
  <c r="I1273" i="2" s="1"/>
  <c r="I1274" i="2" s="1"/>
  <c r="I1275" i="2" s="1"/>
  <c r="I1276" i="2"/>
  <c r="I1277" i="2" s="1"/>
  <c r="I1278" i="2" s="1"/>
  <c r="I1279" i="2" s="1"/>
  <c r="I1280" i="2" s="1"/>
  <c r="I1281" i="2" s="1"/>
  <c r="I1282" i="2" s="1"/>
  <c r="I1283" i="2" s="1"/>
  <c r="I1284" i="2" s="1"/>
  <c r="I1285" i="2" s="1"/>
  <c r="I1286" i="2" s="1"/>
  <c r="I1287" i="2" s="1"/>
  <c r="I1288" i="2" s="1"/>
  <c r="I1289" i="2" s="1"/>
  <c r="I1290" i="2" s="1"/>
  <c r="I1291" i="2" s="1"/>
  <c r="I1292" i="2" s="1"/>
  <c r="I1293" i="2" s="1"/>
  <c r="I1294" i="2" s="1"/>
  <c r="I1295" i="2" s="1"/>
  <c r="I1296" i="2" s="1"/>
  <c r="I1297" i="2" s="1"/>
  <c r="I1298" i="2" s="1"/>
  <c r="I1299" i="2"/>
  <c r="I1300" i="2" s="1"/>
  <c r="I1301" i="2" s="1"/>
  <c r="I1302" i="2" s="1"/>
  <c r="I1303" i="2" s="1"/>
  <c r="I1304" i="2" s="1"/>
  <c r="I1305" i="2" s="1"/>
  <c r="I1306" i="2" s="1"/>
  <c r="I1307" i="2"/>
  <c r="I1308" i="2" s="1"/>
  <c r="I1309" i="2" s="1"/>
  <c r="I1310" i="2" s="1"/>
  <c r="I1311" i="2" s="1"/>
  <c r="I1312" i="2" s="1"/>
  <c r="I1313" i="2" s="1"/>
  <c r="I1314" i="2" s="1"/>
  <c r="I1315" i="2" s="1"/>
  <c r="I1316" i="2" s="1"/>
  <c r="I1317" i="2" s="1"/>
  <c r="I1318" i="2" s="1"/>
  <c r="I1319" i="2"/>
  <c r="I1320" i="2" s="1"/>
  <c r="I1321" i="2" s="1"/>
  <c r="I1322" i="2" s="1"/>
  <c r="I1323" i="2"/>
  <c r="I1324" i="2" s="1"/>
  <c r="I1325" i="2" s="1"/>
  <c r="I1326" i="2" s="1"/>
  <c r="I1327" i="2"/>
  <c r="I1328" i="2" s="1"/>
  <c r="I1329" i="2" s="1"/>
  <c r="I1330" i="2" s="1"/>
  <c r="I1331" i="2" s="1"/>
  <c r="I1332" i="2" s="1"/>
  <c r="I1333" i="2" s="1"/>
  <c r="I1334" i="2" s="1"/>
  <c r="I1335" i="2" s="1"/>
  <c r="I1336" i="2" s="1"/>
  <c r="I1337" i="2"/>
  <c r="I1338" i="2" s="1"/>
  <c r="I1339" i="2" s="1"/>
  <c r="I1340" i="2" s="1"/>
  <c r="I1341" i="2" s="1"/>
  <c r="I1342" i="2" s="1"/>
  <c r="I1343" i="2" s="1"/>
  <c r="I1344" i="2" s="1"/>
  <c r="I1345" i="2"/>
  <c r="I1346" i="2" s="1"/>
  <c r="I1347" i="2" s="1"/>
  <c r="I1348" i="2" s="1"/>
  <c r="I1349" i="2" s="1"/>
  <c r="I1350" i="2" s="1"/>
  <c r="I1351" i="2"/>
  <c r="I1352" i="2" s="1"/>
  <c r="I1353" i="2" s="1"/>
  <c r="I1354" i="2" s="1"/>
  <c r="I1355" i="2"/>
  <c r="I1356" i="2" s="1"/>
  <c r="I1357" i="2" s="1"/>
  <c r="I1358" i="2" s="1"/>
  <c r="I1359" i="2"/>
  <c r="I1360" i="2" s="1"/>
  <c r="I1361" i="2" s="1"/>
  <c r="I1362" i="2" s="1"/>
  <c r="I1363" i="2"/>
  <c r="I1364" i="2" s="1"/>
  <c r="I1365" i="2" s="1"/>
  <c r="I1366" i="2" s="1"/>
  <c r="I1367" i="2" s="1"/>
  <c r="I1368" i="2" s="1"/>
  <c r="I1369" i="2"/>
  <c r="I1370" i="2" s="1"/>
  <c r="I1371" i="2" s="1"/>
  <c r="I1372" i="2" s="1"/>
  <c r="I1373" i="2"/>
  <c r="I1374" i="2" s="1"/>
  <c r="I1375" i="2" s="1"/>
  <c r="I1376" i="2" s="1"/>
  <c r="I1377" i="2" s="1"/>
  <c r="I1378" i="2" s="1"/>
  <c r="I1379" i="2" s="1"/>
  <c r="I1380" i="2" s="1"/>
  <c r="I1381" i="2"/>
  <c r="I1382" i="2" s="1"/>
  <c r="I1383" i="2" s="1"/>
  <c r="I1384" i="2" s="1"/>
  <c r="I1385" i="2" s="1"/>
  <c r="I1386" i="2"/>
  <c r="I1387" i="2" s="1"/>
  <c r="I1388" i="2" s="1"/>
  <c r="I1389" i="2" s="1"/>
  <c r="I1390" i="2" s="1"/>
  <c r="I1391" i="2" s="1"/>
  <c r="I1392" i="2" s="1"/>
  <c r="I1393" i="2" s="1"/>
  <c r="I1394" i="2" s="1"/>
  <c r="I1395" i="2" s="1"/>
  <c r="I1396" i="2" s="1"/>
  <c r="I1397" i="2" s="1"/>
  <c r="I1398" i="2" s="1"/>
  <c r="I1399" i="2" s="1"/>
  <c r="I1400" i="2" s="1"/>
  <c r="I1401" i="2" s="1"/>
  <c r="I1402" i="2"/>
  <c r="I1403" i="2" s="1"/>
  <c r="I1404" i="2" s="1"/>
  <c r="I1405" i="2" s="1"/>
  <c r="I1406" i="2"/>
  <c r="I1407" i="2" s="1"/>
  <c r="I1408" i="2" s="1"/>
  <c r="I1409" i="2" s="1"/>
  <c r="I1410" i="2" s="1"/>
  <c r="I1411" i="2" s="1"/>
  <c r="I1412" i="2" s="1"/>
  <c r="I1413" i="2" s="1"/>
  <c r="I1414" i="2"/>
  <c r="I1415" i="2" s="1"/>
  <c r="I1416" i="2" s="1"/>
  <c r="I1417" i="2" s="1"/>
  <c r="I1418" i="2"/>
  <c r="I1419" i="2" s="1"/>
  <c r="I1420" i="2" s="1"/>
  <c r="I1421" i="2" s="1"/>
  <c r="I1422" i="2"/>
  <c r="I1423" i="2" s="1"/>
  <c r="I1424" i="2" s="1"/>
  <c r="I1425" i="2" s="1"/>
  <c r="I1426" i="2"/>
  <c r="I1427" i="2" s="1"/>
  <c r="I1428" i="2" s="1"/>
  <c r="I1429" i="2" s="1"/>
  <c r="I1430" i="2" s="1"/>
  <c r="I1431" i="2" s="1"/>
  <c r="I1432" i="2"/>
  <c r="I1433" i="2" s="1"/>
  <c r="I1434" i="2" s="1"/>
  <c r="I1435" i="2" s="1"/>
  <c r="I1436" i="2" s="1"/>
  <c r="I1437" i="2" s="1"/>
  <c r="I1438" i="2"/>
  <c r="I1439" i="2" s="1"/>
  <c r="I1440" i="2" s="1"/>
  <c r="I1441" i="2" s="1"/>
  <c r="I1442" i="2" s="1"/>
  <c r="I1443" i="2" s="1"/>
  <c r="I1444" i="2" s="1"/>
  <c r="I1445" i="2"/>
  <c r="I1446" i="2" s="1"/>
  <c r="I1447" i="2" s="1"/>
  <c r="I1448" i="2" s="1"/>
  <c r="I1449" i="2" s="1"/>
  <c r="I1450" i="2" s="1"/>
  <c r="I1451" i="2" s="1"/>
  <c r="I1452" i="2" s="1"/>
  <c r="I1453" i="2"/>
  <c r="I1454" i="2" s="1"/>
  <c r="I1455" i="2" s="1"/>
  <c r="I1456" i="2" s="1"/>
  <c r="I1457" i="2" s="1"/>
  <c r="I1458" i="2" s="1"/>
  <c r="I1459" i="2" s="1"/>
  <c r="I1460" i="2" s="1"/>
  <c r="I1461" i="2" s="1"/>
  <c r="I1462" i="2" s="1"/>
  <c r="I1463" i="2" s="1"/>
  <c r="I1464" i="2" s="1"/>
  <c r="I1465" i="2"/>
  <c r="I1466" i="2" s="1"/>
  <c r="I1467" i="2" s="1"/>
  <c r="I1468" i="2" s="1"/>
  <c r="I1469" i="2" s="1"/>
  <c r="I1470" i="2" s="1"/>
  <c r="I1471" i="2" s="1"/>
  <c r="I1472" i="2" s="1"/>
  <c r="I1473" i="2" s="1"/>
  <c r="I1474" i="2" s="1"/>
  <c r="I1475" i="2"/>
  <c r="I1476" i="2" s="1"/>
  <c r="I1477" i="2" s="1"/>
  <c r="I1478" i="2" s="1"/>
  <c r="I1479" i="2" s="1"/>
  <c r="I1480" i="2" s="1"/>
  <c r="I1481" i="2" s="1"/>
  <c r="I1482" i="2" s="1"/>
  <c r="I1483" i="2" s="1"/>
  <c r="I1484" i="2" s="1"/>
  <c r="I1485" i="2" s="1"/>
  <c r="I1486" i="2" s="1"/>
  <c r="I1487" i="2" s="1"/>
  <c r="I1488" i="2"/>
  <c r="I1489" i="2" s="1"/>
  <c r="I1490" i="2" s="1"/>
  <c r="I1491" i="2" s="1"/>
  <c r="I1492" i="2" s="1"/>
  <c r="I1493" i="2" s="1"/>
  <c r="I1494" i="2"/>
  <c r="I1495" i="2" s="1"/>
  <c r="I1496" i="2" s="1"/>
  <c r="I1497" i="2" s="1"/>
  <c r="I1498" i="2"/>
  <c r="I1499" i="2" s="1"/>
  <c r="I1500" i="2" s="1"/>
  <c r="I1501" i="2" s="1"/>
  <c r="I1502" i="2" s="1"/>
  <c r="I1503" i="2" s="1"/>
  <c r="I1504" i="2" s="1"/>
  <c r="I1505" i="2"/>
  <c r="I1506" i="2" s="1"/>
  <c r="I1507" i="2" s="1"/>
  <c r="I1508" i="2" s="1"/>
  <c r="I1509" i="2"/>
  <c r="I1510" i="2" s="1"/>
  <c r="I1511" i="2" s="1"/>
  <c r="I1512" i="2" s="1"/>
  <c r="I1513" i="2"/>
  <c r="I1514" i="2" s="1"/>
  <c r="I1515" i="2" s="1"/>
  <c r="I1516" i="2" s="1"/>
  <c r="I1517" i="2"/>
  <c r="I1518" i="2" s="1"/>
  <c r="I1519" i="2" s="1"/>
  <c r="I1520" i="2" s="1"/>
  <c r="I1521" i="2" s="1"/>
  <c r="I1522" i="2" s="1"/>
  <c r="I1523" i="2"/>
  <c r="I1524" i="2" s="1"/>
  <c r="I1525" i="2" s="1"/>
  <c r="I1526" i="2" s="1"/>
  <c r="I1527" i="2" s="1"/>
  <c r="I1528" i="2" s="1"/>
  <c r="I1529" i="2" s="1"/>
  <c r="I1530" i="2" s="1"/>
  <c r="I1531" i="2" s="1"/>
  <c r="I1532" i="2" s="1"/>
  <c r="I1533" i="2" s="1"/>
  <c r="I1534" i="2" s="1"/>
  <c r="I1535" i="2" s="1"/>
  <c r="I1536" i="2"/>
  <c r="I1537" i="2" s="1"/>
  <c r="I1538" i="2" s="1"/>
  <c r="I1539" i="2" s="1"/>
  <c r="I1540" i="2" s="1"/>
  <c r="I1541" i="2" s="1"/>
  <c r="I1542" i="2"/>
  <c r="I1543" i="2" s="1"/>
  <c r="I1544" i="2" s="1"/>
  <c r="I1545" i="2" s="1"/>
  <c r="I1546" i="2" s="1"/>
  <c r="I1547" i="2" s="1"/>
  <c r="I1548" i="2" s="1"/>
  <c r="I1549" i="2" s="1"/>
  <c r="I1550" i="2" s="1"/>
  <c r="I1551" i="2" s="1"/>
  <c r="I1552" i="2"/>
  <c r="I1553" i="2" s="1"/>
  <c r="I1554" i="2" s="1"/>
  <c r="I1555" i="2" s="1"/>
  <c r="I1556" i="2" s="1"/>
  <c r="I1557" i="2" s="1"/>
  <c r="I1558" i="2"/>
  <c r="I1559" i="2" s="1"/>
  <c r="I1560" i="2" s="1"/>
  <c r="I1561" i="2" s="1"/>
  <c r="I1562" i="2"/>
  <c r="I1563" i="2" s="1"/>
  <c r="I1564" i="2" s="1"/>
  <c r="I1565" i="2" s="1"/>
  <c r="I1566" i="2"/>
  <c r="I1567" i="2" s="1"/>
  <c r="I1568" i="2" s="1"/>
  <c r="I1569" i="2" s="1"/>
  <c r="I1570" i="2" s="1"/>
  <c r="I1571" i="2" s="1"/>
  <c r="I1572" i="2" s="1"/>
  <c r="I1573" i="2" s="1"/>
  <c r="I1574" i="2" s="1"/>
  <c r="I1575" i="2" s="1"/>
  <c r="I1576" i="2"/>
  <c r="I1577" i="2" s="1"/>
  <c r="I1578" i="2" s="1"/>
  <c r="I1579" i="2" s="1"/>
  <c r="I1580" i="2" s="1"/>
  <c r="I1581" i="2" s="1"/>
  <c r="I1582" i="2"/>
  <c r="I1583" i="2" s="1"/>
  <c r="I1584" i="2" s="1"/>
  <c r="I1585" i="2" s="1"/>
  <c r="I1586" i="2"/>
  <c r="I1587" i="2" s="1"/>
  <c r="I1588" i="2" s="1"/>
  <c r="I1589" i="2" s="1"/>
  <c r="I1590" i="2" s="1"/>
  <c r="I1591" i="2" s="1"/>
  <c r="I1592" i="2"/>
  <c r="I1593" i="2" s="1"/>
  <c r="I1594" i="2" s="1"/>
  <c r="I1595" i="2" s="1"/>
  <c r="I1596" i="2" s="1"/>
  <c r="I1597" i="2" s="1"/>
  <c r="I1598" i="2" s="1"/>
  <c r="I1599" i="2" s="1"/>
  <c r="I1600" i="2" s="1"/>
  <c r="I1601" i="2"/>
  <c r="I1602" i="2" s="1"/>
  <c r="I1603" i="2" s="1"/>
  <c r="I1604" i="2" s="1"/>
  <c r="I1605" i="2" s="1"/>
  <c r="I1606" i="2" s="1"/>
  <c r="I1607" i="2" s="1"/>
  <c r="I1608" i="2" s="1"/>
  <c r="I1609" i="2"/>
  <c r="I1610" i="2" s="1"/>
  <c r="I1611" i="2" s="1"/>
  <c r="I1612" i="2" s="1"/>
  <c r="I1613" i="2" s="1"/>
  <c r="I1614" i="2" s="1"/>
  <c r="I1615" i="2" s="1"/>
  <c r="I1616" i="2" s="1"/>
  <c r="I1617" i="2"/>
  <c r="I1618" i="2" s="1"/>
  <c r="I1619" i="2" s="1"/>
  <c r="I1620" i="2" s="1"/>
  <c r="I1621" i="2"/>
  <c r="I1622" i="2" s="1"/>
  <c r="I1623" i="2" s="1"/>
  <c r="I1624" i="2" s="1"/>
  <c r="I1625" i="2" s="1"/>
  <c r="I1626" i="2"/>
  <c r="I1627" i="2" s="1"/>
  <c r="I1628" i="2" s="1"/>
  <c r="I1629" i="2" s="1"/>
  <c r="I1630" i="2" s="1"/>
  <c r="I1631" i="2" s="1"/>
  <c r="I1632" i="2" s="1"/>
  <c r="I1633" i="2" s="1"/>
  <c r="I1634" i="2" s="1"/>
  <c r="I1635" i="2" s="1"/>
  <c r="I1636" i="2" s="1"/>
  <c r="I1637" i="2"/>
  <c r="I1638" i="2" s="1"/>
  <c r="I1639" i="2" s="1"/>
  <c r="I1640" i="2" s="1"/>
  <c r="I1641" i="2"/>
  <c r="I1642" i="2" s="1"/>
  <c r="I1643" i="2" s="1"/>
  <c r="I1644" i="2" s="1"/>
  <c r="I1645" i="2" s="1"/>
  <c r="I1646" i="2" s="1"/>
  <c r="I1647" i="2"/>
  <c r="I1648" i="2" s="1"/>
  <c r="I1649" i="2" s="1"/>
  <c r="I1650" i="2" s="1"/>
  <c r="I1651" i="2"/>
  <c r="I1652" i="2" s="1"/>
  <c r="I1653" i="2" s="1"/>
  <c r="I1654" i="2" s="1"/>
  <c r="I1655" i="2" s="1"/>
  <c r="I1656" i="2" s="1"/>
  <c r="I1657" i="2" s="1"/>
  <c r="I1658" i="2" s="1"/>
  <c r="I1659" i="2"/>
  <c r="I1660" i="2" s="1"/>
  <c r="I1661" i="2" s="1"/>
  <c r="I1662" i="2" s="1"/>
  <c r="I1663" i="2" s="1"/>
  <c r="I1664" i="2" s="1"/>
  <c r="I1665" i="2" s="1"/>
  <c r="I1666" i="2"/>
  <c r="I1667" i="2" s="1"/>
  <c r="I1668" i="2" s="1"/>
  <c r="I1669" i="2" s="1"/>
  <c r="I1670" i="2" s="1"/>
  <c r="I1671" i="2" s="1"/>
  <c r="I1672" i="2" s="1"/>
  <c r="I1673" i="2"/>
  <c r="I1674" i="2" s="1"/>
  <c r="I1675" i="2" s="1"/>
  <c r="I1676" i="2" s="1"/>
  <c r="I1677" i="2" s="1"/>
  <c r="I1678" i="2" s="1"/>
  <c r="I1679" i="2"/>
  <c r="I1680" i="2" s="1"/>
  <c r="I1681" i="2" s="1"/>
  <c r="I1682" i="2" s="1"/>
  <c r="I1683" i="2" s="1"/>
  <c r="I1684" i="2" s="1"/>
  <c r="I1685" i="2"/>
  <c r="I1686" i="2" s="1"/>
  <c r="I1687" i="2" s="1"/>
  <c r="I1688" i="2" s="1"/>
  <c r="I1689" i="2" s="1"/>
  <c r="I1690" i="2" s="1"/>
  <c r="I1691" i="2"/>
  <c r="I1692" i="2" s="1"/>
  <c r="I1693" i="2" s="1"/>
  <c r="I1694" i="2" s="1"/>
  <c r="I1695" i="2" s="1"/>
  <c r="I1696" i="2" s="1"/>
  <c r="I1697" i="2"/>
  <c r="I1698" i="2" s="1"/>
  <c r="I1699" i="2" s="1"/>
  <c r="I1700" i="2" s="1"/>
  <c r="I1701" i="2"/>
  <c r="I1702" i="2" s="1"/>
  <c r="I1703" i="2" s="1"/>
  <c r="I1704" i="2" s="1"/>
  <c r="I1705" i="2"/>
  <c r="I1706" i="2" s="1"/>
  <c r="I1707" i="2" s="1"/>
  <c r="I1708" i="2" s="1"/>
  <c r="I1709" i="2"/>
  <c r="I1710" i="2" s="1"/>
  <c r="I1711" i="2" s="1"/>
  <c r="I1712" i="2" s="1"/>
  <c r="I1713" i="2" s="1"/>
  <c r="I1714" i="2" s="1"/>
  <c r="I1715" i="2" s="1"/>
  <c r="I1716" i="2"/>
  <c r="I1717" i="2" s="1"/>
  <c r="I1718" i="2" s="1"/>
  <c r="I1719" i="2" s="1"/>
  <c r="I1720" i="2" s="1"/>
  <c r="I1721" i="2" s="1"/>
  <c r="I1722" i="2" s="1"/>
  <c r="I1723" i="2" s="1"/>
  <c r="I1724" i="2"/>
  <c r="I1725" i="2" s="1"/>
  <c r="I1726" i="2" s="1"/>
  <c r="I1727" i="2" s="1"/>
  <c r="I1728" i="2" s="1"/>
  <c r="I1729" i="2" s="1"/>
  <c r="I1730" i="2" s="1"/>
  <c r="I1731" i="2"/>
  <c r="I1732" i="2" s="1"/>
  <c r="I1733" i="2" s="1"/>
  <c r="I1734" i="2" s="1"/>
  <c r="I1735" i="2" s="1"/>
  <c r="I1736" i="2" s="1"/>
  <c r="I1737" i="2" s="1"/>
  <c r="I1738" i="2" s="1"/>
  <c r="I1739" i="2"/>
  <c r="I1740" i="2" s="1"/>
  <c r="I1741" i="2" s="1"/>
  <c r="I1742" i="2" s="1"/>
  <c r="I1743" i="2" s="1"/>
  <c r="I1744" i="2" s="1"/>
  <c r="I1745" i="2" s="1"/>
  <c r="I1746" i="2" s="1"/>
  <c r="I1747" i="2" s="1"/>
  <c r="I1748" i="2" s="1"/>
  <c r="I1749" i="2" s="1"/>
  <c r="I1750" i="2" s="1"/>
  <c r="I1751" i="2" s="1"/>
  <c r="I1752" i="2" s="1"/>
  <c r="I1753" i="2"/>
  <c r="I1754" i="2" s="1"/>
  <c r="I1755" i="2" s="1"/>
  <c r="I1756" i="2" s="1"/>
  <c r="I1757" i="2" s="1"/>
  <c r="I1758" i="2" s="1"/>
  <c r="I1759" i="2"/>
  <c r="I1760" i="2" s="1"/>
  <c r="I1761" i="2" s="1"/>
  <c r="I1762" i="2" s="1"/>
  <c r="I1763" i="2"/>
  <c r="I1764" i="2" s="1"/>
  <c r="I1765" i="2" s="1"/>
  <c r="I1766" i="2" s="1"/>
  <c r="I1767" i="2"/>
  <c r="I1768" i="2" s="1"/>
  <c r="I1769" i="2" s="1"/>
  <c r="I1770" i="2" s="1"/>
  <c r="I1771" i="2" s="1"/>
  <c r="I1772" i="2" s="1"/>
  <c r="I1773" i="2"/>
  <c r="I1774" i="2" s="1"/>
  <c r="I1775" i="2" s="1"/>
  <c r="I1776" i="2" s="1"/>
  <c r="I1777" i="2" s="1"/>
  <c r="I1778" i="2" s="1"/>
  <c r="I1779" i="2"/>
  <c r="I1780" i="2" s="1"/>
  <c r="I1781" i="2" s="1"/>
  <c r="I1782" i="2" s="1"/>
  <c r="I1783" i="2" s="1"/>
  <c r="I1784" i="2" s="1"/>
  <c r="I1785" i="2"/>
  <c r="I1786" i="2" s="1"/>
  <c r="I1787" i="2" s="1"/>
  <c r="I1788" i="2" s="1"/>
  <c r="I1789" i="2"/>
  <c r="I1790" i="2" s="1"/>
  <c r="I1791" i="2" s="1"/>
  <c r="I1792" i="2" s="1"/>
  <c r="I1793" i="2"/>
  <c r="I1794" i="2" s="1"/>
  <c r="I1795" i="2" s="1"/>
  <c r="I1796" i="2" s="1"/>
  <c r="I1797" i="2" s="1"/>
  <c r="I1798" i="2" s="1"/>
  <c r="I1799" i="2"/>
  <c r="I1800" i="2" s="1"/>
  <c r="I1801" i="2" s="1"/>
  <c r="I1802" i="2" s="1"/>
  <c r="I1803" i="2"/>
  <c r="I1804" i="2" s="1"/>
  <c r="I1805" i="2" s="1"/>
  <c r="I1806" i="2" s="1"/>
  <c r="I1807" i="2" s="1"/>
  <c r="I1808" i="2" s="1"/>
  <c r="I1809" i="2" s="1"/>
  <c r="I1810" i="2" s="1"/>
  <c r="I1811" i="2" s="1"/>
  <c r="I1812" i="2"/>
  <c r="I1813" i="2" s="1"/>
  <c r="I1814" i="2" s="1"/>
  <c r="I1815" i="2" s="1"/>
  <c r="I1816" i="2" s="1"/>
  <c r="I1817" i="2" s="1"/>
  <c r="I1818" i="2"/>
  <c r="I1819" i="2" s="1"/>
  <c r="I1820" i="2" s="1"/>
  <c r="I1821" i="2" s="1"/>
  <c r="I1822" i="2" s="1"/>
  <c r="I1823" i="2" s="1"/>
  <c r="I1824" i="2"/>
  <c r="I1825" i="2" s="1"/>
  <c r="I1826" i="2" s="1"/>
  <c r="I1827" i="2" s="1"/>
  <c r="I1828" i="2"/>
  <c r="I1829" i="2" s="1"/>
  <c r="I1830" i="2" s="1"/>
  <c r="I1831" i="2" s="1"/>
  <c r="I1832" i="2"/>
  <c r="I1833" i="2" s="1"/>
  <c r="I1834" i="2" s="1"/>
  <c r="I1835" i="2" s="1"/>
  <c r="I1836" i="2" s="1"/>
  <c r="I1837" i="2" s="1"/>
  <c r="I1838" i="2" s="1"/>
  <c r="I1839" i="2" s="1"/>
  <c r="I1840" i="2" s="1"/>
  <c r="I1841" i="2" s="1"/>
  <c r="I1842" i="2" s="1"/>
  <c r="I1843" i="2" s="1"/>
  <c r="I1844" i="2"/>
  <c r="I1845" i="2" s="1"/>
  <c r="I1846" i="2" s="1"/>
  <c r="I1847" i="2" s="1"/>
  <c r="I1848" i="2" s="1"/>
  <c r="I1849" i="2" s="1"/>
  <c r="I1850" i="2" s="1"/>
  <c r="I1851" i="2" s="1"/>
  <c r="I1852" i="2"/>
  <c r="I1853" i="2" s="1"/>
  <c r="I1854" i="2" s="1"/>
  <c r="I1855" i="2" s="1"/>
  <c r="I1856" i="2" s="1"/>
  <c r="I1857" i="2" s="1"/>
  <c r="I1858" i="2" s="1"/>
  <c r="I1859" i="2" s="1"/>
  <c r="I1860" i="2" s="1"/>
  <c r="I1861" i="2" s="1"/>
  <c r="I1862" i="2" s="1"/>
  <c r="I1863" i="2" s="1"/>
  <c r="I1864" i="2"/>
  <c r="I1865" i="2" s="1"/>
  <c r="I1866" i="2" s="1"/>
  <c r="I1867" i="2" s="1"/>
  <c r="I1868" i="2" s="1"/>
  <c r="I1869" i="2" s="1"/>
  <c r="I1870" i="2" s="1"/>
  <c r="I1871" i="2" s="1"/>
  <c r="I1872" i="2" s="1"/>
  <c r="I1873" i="2" s="1"/>
  <c r="I1874" i="2"/>
  <c r="I1875" i="2" s="1"/>
  <c r="I1876" i="2" s="1"/>
  <c r="I1877" i="2" s="1"/>
  <c r="I1878" i="2"/>
  <c r="I1879" i="2" s="1"/>
  <c r="I1880" i="2" s="1"/>
  <c r="I1881" i="2" s="1"/>
  <c r="I1882" i="2"/>
  <c r="I1883" i="2" s="1"/>
  <c r="I1884" i="2" s="1"/>
  <c r="I1885" i="2" s="1"/>
  <c r="I1886" i="2" s="1"/>
  <c r="I1887" i="2" s="1"/>
  <c r="I1888" i="2"/>
  <c r="I1889" i="2" s="1"/>
  <c r="I1890" i="2" s="1"/>
  <c r="I1891" i="2" s="1"/>
  <c r="I1892" i="2" s="1"/>
  <c r="I1893" i="2" s="1"/>
  <c r="I1894" i="2"/>
  <c r="I1895" i="2" s="1"/>
  <c r="I1896" i="2" s="1"/>
  <c r="I1897" i="2" s="1"/>
  <c r="I1898" i="2" s="1"/>
  <c r="I1899" i="2" s="1"/>
  <c r="I1900" i="2" s="1"/>
  <c r="I1901" i="2" s="1"/>
  <c r="I1902" i="2" s="1"/>
  <c r="I1903" i="2" s="1"/>
  <c r="I1904" i="2" s="1"/>
  <c r="I1905" i="2"/>
  <c r="I1906" i="2" s="1"/>
  <c r="I1907" i="2" s="1"/>
  <c r="I1908" i="2" s="1"/>
  <c r="I1909" i="2" s="1"/>
  <c r="I1910" i="2" s="1"/>
  <c r="I1911" i="2" s="1"/>
  <c r="I1912" i="2" s="1"/>
  <c r="I1913" i="2"/>
  <c r="I1914" i="2" s="1"/>
  <c r="I1915" i="2" s="1"/>
  <c r="I1916" i="2" s="1"/>
  <c r="I1917" i="2"/>
  <c r="I1918" i="2" s="1"/>
  <c r="I1919" i="2" s="1"/>
  <c r="I1920" i="2" s="1"/>
  <c r="I1921" i="2" s="1"/>
  <c r="I1922" i="2" s="1"/>
  <c r="I1923" i="2" s="1"/>
  <c r="I1924" i="2" s="1"/>
  <c r="I1925" i="2" s="1"/>
  <c r="I1926" i="2" s="1"/>
  <c r="I1927" i="2"/>
  <c r="I1928" i="2" s="1"/>
  <c r="I1929" i="2" s="1"/>
  <c r="I1930" i="2" s="1"/>
  <c r="I1931" i="2" s="1"/>
  <c r="I1932" i="2" s="1"/>
  <c r="I1933" i="2" s="1"/>
  <c r="I1934" i="2" s="1"/>
  <c r="I1935" i="2" s="1"/>
  <c r="I1936" i="2" s="1"/>
  <c r="I1937" i="2" s="1"/>
  <c r="I1938" i="2"/>
  <c r="I1939" i="2" s="1"/>
  <c r="I1940" i="2" s="1"/>
  <c r="I1941" i="2" s="1"/>
  <c r="I1942" i="2" s="1"/>
  <c r="I1943" i="2" s="1"/>
  <c r="I1944" i="2"/>
  <c r="I1945" i="2" s="1"/>
  <c r="I1946" i="2" s="1"/>
  <c r="I1947" i="2" s="1"/>
  <c r="I1948" i="2" s="1"/>
  <c r="I1949" i="2"/>
  <c r="I1950" i="2" s="1"/>
  <c r="I1951" i="2" s="1"/>
  <c r="I1952" i="2" s="1"/>
  <c r="I1953" i="2" s="1"/>
  <c r="I1954" i="2"/>
  <c r="I1955" i="2" s="1"/>
  <c r="I1956" i="2" s="1"/>
  <c r="I1957" i="2" s="1"/>
  <c r="I1958" i="2" s="1"/>
  <c r="I1959" i="2" s="1"/>
  <c r="I1960" i="2" s="1"/>
  <c r="I1961" i="2"/>
  <c r="I1962" i="2" s="1"/>
  <c r="I1963" i="2" s="1"/>
  <c r="I1964" i="2" s="1"/>
  <c r="I1965" i="2" s="1"/>
  <c r="I1966" i="2" s="1"/>
  <c r="I1967" i="2"/>
  <c r="I1968" i="2" s="1"/>
  <c r="I1969" i="2" s="1"/>
  <c r="I1970" i="2" s="1"/>
  <c r="I1971" i="2" s="1"/>
  <c r="I1972" i="2" s="1"/>
  <c r="I1973" i="2" s="1"/>
  <c r="I1974" i="2" s="1"/>
  <c r="I1975" i="2" s="1"/>
  <c r="I1976" i="2" s="1"/>
  <c r="I1977" i="2" s="1"/>
  <c r="I1978" i="2" s="1"/>
  <c r="I1979" i="2"/>
  <c r="I1980" i="2" s="1"/>
  <c r="I1981" i="2" s="1"/>
  <c r="I1982" i="2" s="1"/>
  <c r="I1983" i="2" s="1"/>
  <c r="I1984" i="2" s="1"/>
  <c r="I1985" i="2" s="1"/>
  <c r="I1986" i="2" s="1"/>
  <c r="I1987" i="2" s="1"/>
  <c r="I1988" i="2" s="1"/>
  <c r="I1989" i="2" s="1"/>
  <c r="I1990" i="2" s="1"/>
  <c r="I1991" i="2" s="1"/>
  <c r="I1992" i="2"/>
  <c r="I1993" i="2" s="1"/>
  <c r="I1994" i="2" s="1"/>
  <c r="I1995" i="2" s="1"/>
  <c r="I1996" i="2" s="1"/>
  <c r="I1997" i="2" s="1"/>
  <c r="I1998" i="2" s="1"/>
  <c r="I1999" i="2" s="1"/>
  <c r="I2000" i="2" s="1"/>
  <c r="I2001" i="2" s="1"/>
  <c r="I2002" i="2" s="1"/>
  <c r="I2003" i="2" s="1"/>
  <c r="I2004" i="2"/>
  <c r="I2005" i="2" s="1"/>
  <c r="I2006" i="2" s="1"/>
  <c r="I2007" i="2" s="1"/>
  <c r="I2008" i="2" s="1"/>
  <c r="I2009" i="2" s="1"/>
  <c r="I2010" i="2"/>
  <c r="I2011" i="2" s="1"/>
  <c r="I2012" i="2" s="1"/>
  <c r="I2013" i="2" s="1"/>
  <c r="I2014" i="2" s="1"/>
  <c r="I2015" i="2" s="1"/>
  <c r="I2016" i="2" s="1"/>
  <c r="I2017" i="2" s="1"/>
  <c r="I2018" i="2" s="1"/>
  <c r="I2019" i="2" s="1"/>
  <c r="I2020" i="2"/>
  <c r="I2021" i="2" s="1"/>
  <c r="I2022" i="2" s="1"/>
  <c r="I2023" i="2" s="1"/>
  <c r="I2024" i="2" s="1"/>
  <c r="I2025" i="2" s="1"/>
  <c r="I2026" i="2" s="1"/>
  <c r="I2027" i="2" s="1"/>
  <c r="I2028" i="2" s="1"/>
  <c r="I2029" i="2" s="1"/>
  <c r="I2030" i="2"/>
  <c r="I2031" i="2" s="1"/>
  <c r="I2032" i="2" s="1"/>
  <c r="I2033" i="2" s="1"/>
  <c r="I2034" i="2" s="1"/>
  <c r="I2035" i="2" s="1"/>
  <c r="I2036" i="2"/>
  <c r="I2037" i="2" s="1"/>
  <c r="I2038" i="2" s="1"/>
  <c r="I2039" i="2" s="1"/>
  <c r="I2040" i="2"/>
  <c r="I2041" i="2" s="1"/>
  <c r="I2042" i="2" s="1"/>
  <c r="I2043" i="2" s="1"/>
  <c r="I2044" i="2" s="1"/>
  <c r="I2045" i="2" s="1"/>
  <c r="I2046" i="2" s="1"/>
  <c r="I2047" i="2" s="1"/>
  <c r="I2048" i="2" s="1"/>
  <c r="I2049" i="2" s="1"/>
  <c r="I2050" i="2"/>
  <c r="I2051" i="2" s="1"/>
  <c r="I2052" i="2" s="1"/>
  <c r="I2053" i="2" s="1"/>
  <c r="I2054" i="2" s="1"/>
  <c r="I2055" i="2" s="1"/>
  <c r="I2056" i="2"/>
  <c r="I2057" i="2" s="1"/>
  <c r="I2058" i="2" s="1"/>
  <c r="I2059" i="2" s="1"/>
  <c r="I2060" i="2" s="1"/>
  <c r="I2061" i="2" s="1"/>
  <c r="I2062" i="2" s="1"/>
  <c r="I2063" i="2" s="1"/>
  <c r="I2064" i="2" s="1"/>
  <c r="I2065" i="2" s="1"/>
  <c r="I2066" i="2" s="1"/>
  <c r="I2067" i="2" s="1"/>
  <c r="I2068" i="2" s="1"/>
  <c r="I2069" i="2" s="1"/>
  <c r="I2070" i="2" s="1"/>
  <c r="I2071" i="2" s="1"/>
  <c r="I2072" i="2"/>
  <c r="I2073" i="2" s="1"/>
  <c r="I2074" i="2" s="1"/>
  <c r="I2075" i="2" s="1"/>
  <c r="I2076" i="2" s="1"/>
  <c r="I2077" i="2" s="1"/>
  <c r="I2078" i="2" s="1"/>
  <c r="I2079" i="2" s="1"/>
  <c r="I2080" i="2" s="1"/>
  <c r="I2081" i="2" s="1"/>
  <c r="I2082" i="2" s="1"/>
  <c r="I2083" i="2" s="1"/>
  <c r="I2084" i="2" s="1"/>
  <c r="I2085" i="2" s="1"/>
  <c r="I2086" i="2" s="1"/>
  <c r="I2087" i="2" s="1"/>
  <c r="I2088" i="2" s="1"/>
  <c r="I2089" i="2" s="1"/>
  <c r="I2090" i="2"/>
  <c r="I2091" i="2" s="1"/>
  <c r="I2092" i="2" s="1"/>
  <c r="I2093" i="2" s="1"/>
  <c r="I2094" i="2" s="1"/>
  <c r="I2095" i="2" s="1"/>
  <c r="I2096" i="2"/>
  <c r="I2097" i="2" s="1"/>
  <c r="I2098" i="2" s="1"/>
  <c r="I2099" i="2" s="1"/>
  <c r="I2100" i="2"/>
  <c r="I2101" i="2" s="1"/>
  <c r="I2102" i="2" s="1"/>
  <c r="I2103" i="2" s="1"/>
  <c r="I2104" i="2" s="1"/>
  <c r="I2105" i="2" s="1"/>
  <c r="I2106" i="2" s="1"/>
  <c r="I2107" i="2" s="1"/>
  <c r="I2108" i="2"/>
  <c r="I2109" i="2" s="1"/>
  <c r="I2110" i="2" s="1"/>
  <c r="I2111" i="2" s="1"/>
  <c r="I9" i="2"/>
  <c r="I10" i="2" s="1"/>
  <c r="I11" i="2" s="1"/>
  <c r="I12" i="2" s="1"/>
  <c r="H83" i="2"/>
  <c r="H84" i="2" s="1"/>
  <c r="H85" i="2" s="1"/>
  <c r="H86" i="2" s="1"/>
  <c r="H87" i="2" s="1"/>
  <c r="H88" i="2" s="1"/>
  <c r="H89" i="2" s="1"/>
  <c r="H90" i="2" s="1"/>
  <c r="H91" i="2" s="1"/>
  <c r="H92" i="2" s="1"/>
  <c r="H93" i="2" s="1"/>
  <c r="H94" i="2" s="1"/>
  <c r="H95" i="2" s="1"/>
  <c r="H96" i="2" s="1"/>
  <c r="H97" i="2" s="1"/>
  <c r="H98" i="2" s="1"/>
  <c r="H99" i="2" s="1"/>
  <c r="H100" i="2" s="1"/>
  <c r="H101" i="2"/>
  <c r="H102" i="2" s="1"/>
  <c r="H103" i="2" s="1"/>
  <c r="H104" i="2" s="1"/>
  <c r="H105" i="2" s="1"/>
  <c r="H106" i="2" s="1"/>
  <c r="H107" i="2" s="1"/>
  <c r="H108" i="2" s="1"/>
  <c r="H109" i="2" s="1"/>
  <c r="H110" i="2" s="1"/>
  <c r="H111" i="2" s="1"/>
  <c r="H112" i="2" s="1"/>
  <c r="H113" i="2" s="1"/>
  <c r="H114" i="2" s="1"/>
  <c r="H115" i="2" s="1"/>
  <c r="H116" i="2" s="1"/>
  <c r="H117" i="2"/>
  <c r="H118" i="2" s="1"/>
  <c r="H119" i="2" s="1"/>
  <c r="H120" i="2" s="1"/>
  <c r="H121" i="2" s="1"/>
  <c r="H122" i="2" s="1"/>
  <c r="H123" i="2" s="1"/>
  <c r="H124" i="2" s="1"/>
  <c r="H125" i="2" s="1"/>
  <c r="H126" i="2" s="1"/>
  <c r="H127" i="2"/>
  <c r="H128" i="2" s="1"/>
  <c r="H129" i="2" s="1"/>
  <c r="H130" i="2" s="1"/>
  <c r="H131" i="2" s="1"/>
  <c r="H132" i="2" s="1"/>
  <c r="H133" i="2" s="1"/>
  <c r="H134" i="2" s="1"/>
  <c r="H135" i="2" s="1"/>
  <c r="H136" i="2" s="1"/>
  <c r="H137" i="2"/>
  <c r="H138" i="2" s="1"/>
  <c r="H139" i="2" s="1"/>
  <c r="H140" i="2" s="1"/>
  <c r="H141" i="2" s="1"/>
  <c r="H142" i="2" s="1"/>
  <c r="H143" i="2" s="1"/>
  <c r="H144" i="2" s="1"/>
  <c r="H145" i="2" s="1"/>
  <c r="H146" i="2" s="1"/>
  <c r="H147" i="2" s="1"/>
  <c r="H148" i="2" s="1"/>
  <c r="H149" i="2"/>
  <c r="H150" i="2" s="1"/>
  <c r="H151" i="2" s="1"/>
  <c r="H152" i="2" s="1"/>
  <c r="H153" i="2" s="1"/>
  <c r="H154" i="2" s="1"/>
  <c r="H155" i="2" s="1"/>
  <c r="H156" i="2" s="1"/>
  <c r="H157" i="2" s="1"/>
  <c r="H158" i="2" s="1"/>
  <c r="H159" i="2" s="1"/>
  <c r="H160" i="2" s="1"/>
  <c r="H161" i="2" s="1"/>
  <c r="H162" i="2" s="1"/>
  <c r="H163" i="2" s="1"/>
  <c r="H164" i="2" s="1"/>
  <c r="H165" i="2" s="1"/>
  <c r="H166" i="2" s="1"/>
  <c r="H167" i="2"/>
  <c r="H168" i="2" s="1"/>
  <c r="H169" i="2" s="1"/>
  <c r="H170" i="2" s="1"/>
  <c r="H171" i="2" s="1"/>
  <c r="H172" i="2" s="1"/>
  <c r="H173" i="2" s="1"/>
  <c r="H174" i="2" s="1"/>
  <c r="H175" i="2" s="1"/>
  <c r="H176" i="2" s="1"/>
  <c r="H177" i="2" s="1"/>
  <c r="H178" i="2" s="1"/>
  <c r="H179" i="2"/>
  <c r="H180" i="2" s="1"/>
  <c r="H181" i="2" s="1"/>
  <c r="H182" i="2" s="1"/>
  <c r="H183" i="2" s="1"/>
  <c r="H184" i="2" s="1"/>
  <c r="H185" i="2" s="1"/>
  <c r="H186" i="2" s="1"/>
  <c r="H187" i="2" s="1"/>
  <c r="H188" i="2" s="1"/>
  <c r="H189" i="2" s="1"/>
  <c r="H190" i="2" s="1"/>
  <c r="H191" i="2" s="1"/>
  <c r="H192" i="2" s="1"/>
  <c r="H193" i="2" s="1"/>
  <c r="H194" i="2" s="1"/>
  <c r="H195" i="2" s="1"/>
  <c r="H196" i="2" s="1"/>
  <c r="H197" i="2" s="1"/>
  <c r="H198" i="2" s="1"/>
  <c r="H199" i="2" s="1"/>
  <c r="H200" i="2" s="1"/>
  <c r="H201" i="2" s="1"/>
  <c r="H202" i="2" s="1"/>
  <c r="H203" i="2" s="1"/>
  <c r="H204" i="2" s="1"/>
  <c r="H205" i="2" s="1"/>
  <c r="H206" i="2" s="1"/>
  <c r="H207" i="2" s="1"/>
  <c r="H208" i="2" s="1"/>
  <c r="H209" i="2" s="1"/>
  <c r="H210" i="2" s="1"/>
  <c r="H211" i="2" s="1"/>
  <c r="H212" i="2" s="1"/>
  <c r="H213" i="2" s="1"/>
  <c r="H214" i="2" s="1"/>
  <c r="H215" i="2" s="1"/>
  <c r="H216" i="2" s="1"/>
  <c r="H217" i="2" s="1"/>
  <c r="H218" i="2" s="1"/>
  <c r="H219" i="2" s="1"/>
  <c r="H220" i="2" s="1"/>
  <c r="H221" i="2" s="1"/>
  <c r="H222" i="2" s="1"/>
  <c r="H223" i="2" s="1"/>
  <c r="H224" i="2" s="1"/>
  <c r="H225" i="2" s="1"/>
  <c r="H226" i="2" s="1"/>
  <c r="H227" i="2" s="1"/>
  <c r="H228" i="2" s="1"/>
  <c r="H229" i="2" s="1"/>
  <c r="H230" i="2" s="1"/>
  <c r="H231" i="2" s="1"/>
  <c r="H232" i="2" s="1"/>
  <c r="H233" i="2" s="1"/>
  <c r="H234" i="2" s="1"/>
  <c r="H235" i="2" s="1"/>
  <c r="H236" i="2" s="1"/>
  <c r="H237" i="2" s="1"/>
  <c r="H238" i="2" s="1"/>
  <c r="H239" i="2" s="1"/>
  <c r="H240" i="2" s="1"/>
  <c r="H241" i="2" s="1"/>
  <c r="H242" i="2" s="1"/>
  <c r="H243" i="2" s="1"/>
  <c r="H244" i="2" s="1"/>
  <c r="H245" i="2" s="1"/>
  <c r="H246" i="2" s="1"/>
  <c r="H247" i="2" s="1"/>
  <c r="H248" i="2" s="1"/>
  <c r="H249" i="2" s="1"/>
  <c r="H250" i="2" s="1"/>
  <c r="H251" i="2" s="1"/>
  <c r="H252" i="2" s="1"/>
  <c r="H253" i="2" s="1"/>
  <c r="H254" i="2" s="1"/>
  <c r="H255" i="2" s="1"/>
  <c r="H256" i="2" s="1"/>
  <c r="H257" i="2" s="1"/>
  <c r="H258" i="2" s="1"/>
  <c r="H259" i="2"/>
  <c r="H260" i="2" s="1"/>
  <c r="H261" i="2" s="1"/>
  <c r="H262" i="2" s="1"/>
  <c r="H263" i="2" s="1"/>
  <c r="H264" i="2" s="1"/>
  <c r="H265" i="2" s="1"/>
  <c r="H266" i="2" s="1"/>
  <c r="H267" i="2" s="1"/>
  <c r="H268" i="2" s="1"/>
  <c r="H269" i="2" s="1"/>
  <c r="H270" i="2" s="1"/>
  <c r="H271" i="2" s="1"/>
  <c r="H272" i="2" s="1"/>
  <c r="H273" i="2" s="1"/>
  <c r="H274" i="2" s="1"/>
  <c r="H275" i="2" s="1"/>
  <c r="H276" i="2" s="1"/>
  <c r="H277" i="2" s="1"/>
  <c r="H278" i="2" s="1"/>
  <c r="H279" i="2"/>
  <c r="H280" i="2" s="1"/>
  <c r="H281" i="2" s="1"/>
  <c r="H282" i="2" s="1"/>
  <c r="H283" i="2" s="1"/>
  <c r="H284" i="2" s="1"/>
  <c r="H285" i="2"/>
  <c r="H286" i="2" s="1"/>
  <c r="H287" i="2" s="1"/>
  <c r="H288" i="2" s="1"/>
  <c r="H289" i="2" s="1"/>
  <c r="H290" i="2" s="1"/>
  <c r="H291" i="2" s="1"/>
  <c r="H292" i="2" s="1"/>
  <c r="H293" i="2" s="1"/>
  <c r="H294" i="2" s="1"/>
  <c r="H295" i="2" s="1"/>
  <c r="H296" i="2" s="1"/>
  <c r="H297" i="2" s="1"/>
  <c r="H298" i="2" s="1"/>
  <c r="H299" i="2" s="1"/>
  <c r="H300" i="2" s="1"/>
  <c r="H301" i="2" s="1"/>
  <c r="H302" i="2" s="1"/>
  <c r="H303" i="2" s="1"/>
  <c r="H304" i="2" s="1"/>
  <c r="H305" i="2" s="1"/>
  <c r="H306" i="2" s="1"/>
  <c r="H307" i="2" s="1"/>
  <c r="H308" i="2" s="1"/>
  <c r="H309" i="2" s="1"/>
  <c r="H310" i="2" s="1"/>
  <c r="H311" i="2" s="1"/>
  <c r="H312" i="2" s="1"/>
  <c r="H313" i="2" s="1"/>
  <c r="H314" i="2" s="1"/>
  <c r="H315" i="2"/>
  <c r="H316" i="2" s="1"/>
  <c r="H317" i="2" s="1"/>
  <c r="H318" i="2" s="1"/>
  <c r="H319" i="2" s="1"/>
  <c r="H320" i="2" s="1"/>
  <c r="H321" i="2" s="1"/>
  <c r="H322" i="2" s="1"/>
  <c r="H323" i="2" s="1"/>
  <c r="H324" i="2" s="1"/>
  <c r="H325" i="2" s="1"/>
  <c r="H326" i="2" s="1"/>
  <c r="H327" i="2" s="1"/>
  <c r="H328" i="2" s="1"/>
  <c r="H329" i="2" s="1"/>
  <c r="H330" i="2" s="1"/>
  <c r="H331" i="2" s="1"/>
  <c r="H332" i="2" s="1"/>
  <c r="H333" i="2" s="1"/>
  <c r="H334" i="2" s="1"/>
  <c r="H335" i="2" s="1"/>
  <c r="H336" i="2" s="1"/>
  <c r="H337" i="2" s="1"/>
  <c r="H338" i="2" s="1"/>
  <c r="H339" i="2"/>
  <c r="H340" i="2" s="1"/>
  <c r="H341" i="2" s="1"/>
  <c r="H342" i="2" s="1"/>
  <c r="H343" i="2" s="1"/>
  <c r="H344" i="2" s="1"/>
  <c r="H345" i="2" s="1"/>
  <c r="H346" i="2" s="1"/>
  <c r="H347" i="2" s="1"/>
  <c r="H348" i="2" s="1"/>
  <c r="H349" i="2" s="1"/>
  <c r="H350" i="2" s="1"/>
  <c r="H351" i="2"/>
  <c r="H352" i="2" s="1"/>
  <c r="H353" i="2" s="1"/>
  <c r="H354" i="2" s="1"/>
  <c r="H355" i="2" s="1"/>
  <c r="H356" i="2" s="1"/>
  <c r="H357" i="2" s="1"/>
  <c r="H358" i="2" s="1"/>
  <c r="H359" i="2" s="1"/>
  <c r="H360" i="2" s="1"/>
  <c r="H361" i="2" s="1"/>
  <c r="H362" i="2" s="1"/>
  <c r="H363" i="2" s="1"/>
  <c r="H364" i="2" s="1"/>
  <c r="H365" i="2" s="1"/>
  <c r="H366" i="2" s="1"/>
  <c r="H367" i="2" s="1"/>
  <c r="H368" i="2" s="1"/>
  <c r="H369" i="2" s="1"/>
  <c r="H370" i="2"/>
  <c r="H371" i="2" s="1"/>
  <c r="H372" i="2" s="1"/>
  <c r="H373" i="2" s="1"/>
  <c r="H374" i="2" s="1"/>
  <c r="H375" i="2" s="1"/>
  <c r="H376" i="2" s="1"/>
  <c r="H377" i="2" s="1"/>
  <c r="H378" i="2" s="1"/>
  <c r="H379" i="2" s="1"/>
  <c r="H380" i="2" s="1"/>
  <c r="H381" i="2" s="1"/>
  <c r="H382" i="2" s="1"/>
  <c r="H383" i="2" s="1"/>
  <c r="H384" i="2" s="1"/>
  <c r="H385" i="2" s="1"/>
  <c r="H386" i="2" s="1"/>
  <c r="H387" i="2" s="1"/>
  <c r="H388" i="2" s="1"/>
  <c r="H389" i="2" s="1"/>
  <c r="H390" i="2" s="1"/>
  <c r="H391" i="2" s="1"/>
  <c r="H392" i="2"/>
  <c r="H393" i="2" s="1"/>
  <c r="H394" i="2" s="1"/>
  <c r="H395" i="2" s="1"/>
  <c r="H396" i="2" s="1"/>
  <c r="H397" i="2" s="1"/>
  <c r="H398" i="2" s="1"/>
  <c r="H399" i="2" s="1"/>
  <c r="H400" i="2" s="1"/>
  <c r="H401" i="2" s="1"/>
  <c r="H402" i="2" s="1"/>
  <c r="H403" i="2" s="1"/>
  <c r="H404" i="2" s="1"/>
  <c r="H405" i="2" s="1"/>
  <c r="H406" i="2" s="1"/>
  <c r="H407" i="2" s="1"/>
  <c r="H408" i="2"/>
  <c r="H409" i="2" s="1"/>
  <c r="H410" i="2" s="1"/>
  <c r="H411" i="2" s="1"/>
  <c r="H412" i="2" s="1"/>
  <c r="H413" i="2" s="1"/>
  <c r="H414" i="2" s="1"/>
  <c r="H415" i="2" s="1"/>
  <c r="H416" i="2" s="1"/>
  <c r="H417" i="2" s="1"/>
  <c r="H418" i="2"/>
  <c r="H419" i="2" s="1"/>
  <c r="H420" i="2" s="1"/>
  <c r="H421" i="2" s="1"/>
  <c r="H422" i="2" s="1"/>
  <c r="H423" i="2" s="1"/>
  <c r="H424" i="2" s="1"/>
  <c r="H425" i="2" s="1"/>
  <c r="H426" i="2" s="1"/>
  <c r="H427" i="2" s="1"/>
  <c r="H428" i="2" s="1"/>
  <c r="H429" i="2" s="1"/>
  <c r="H430" i="2" s="1"/>
  <c r="H431" i="2" s="1"/>
  <c r="H432" i="2" s="1"/>
  <c r="H433" i="2" s="1"/>
  <c r="H434" i="2" s="1"/>
  <c r="H435" i="2" s="1"/>
  <c r="H436" i="2" s="1"/>
  <c r="H437" i="2" s="1"/>
  <c r="H438" i="2" s="1"/>
  <c r="H439" i="2" s="1"/>
  <c r="H440" i="2" s="1"/>
  <c r="H441" i="2" s="1"/>
  <c r="H442" i="2" s="1"/>
  <c r="H443" i="2" s="1"/>
  <c r="H444" i="2" s="1"/>
  <c r="H445" i="2" s="1"/>
  <c r="H446" i="2" s="1"/>
  <c r="H447" i="2" s="1"/>
  <c r="H448" i="2" s="1"/>
  <c r="H449" i="2" s="1"/>
  <c r="H450" i="2" s="1"/>
  <c r="H451" i="2" s="1"/>
  <c r="H452" i="2" s="1"/>
  <c r="H453" i="2" s="1"/>
  <c r="H454" i="2" s="1"/>
  <c r="H455" i="2" s="1"/>
  <c r="H456" i="2" s="1"/>
  <c r="H457" i="2" s="1"/>
  <c r="H458" i="2" s="1"/>
  <c r="H459" i="2" s="1"/>
  <c r="H460" i="2" s="1"/>
  <c r="H461" i="2" s="1"/>
  <c r="H462" i="2" s="1"/>
  <c r="H463" i="2" s="1"/>
  <c r="H464" i="2" s="1"/>
  <c r="H465" i="2"/>
  <c r="H466" i="2" s="1"/>
  <c r="H467" i="2" s="1"/>
  <c r="H468" i="2" s="1"/>
  <c r="H469" i="2" s="1"/>
  <c r="H470" i="2" s="1"/>
  <c r="H471" i="2" s="1"/>
  <c r="H472" i="2" s="1"/>
  <c r="H473" i="2" s="1"/>
  <c r="H474" i="2" s="1"/>
  <c r="H475" i="2"/>
  <c r="H476" i="2" s="1"/>
  <c r="H477" i="2" s="1"/>
  <c r="H478" i="2" s="1"/>
  <c r="H479" i="2" s="1"/>
  <c r="H480" i="2" s="1"/>
  <c r="H481" i="2" s="1"/>
  <c r="H482" i="2" s="1"/>
  <c r="H483" i="2" s="1"/>
  <c r="H484" i="2" s="1"/>
  <c r="H485" i="2" s="1"/>
  <c r="H486" i="2" s="1"/>
  <c r="H487" i="2" s="1"/>
  <c r="H488" i="2" s="1"/>
  <c r="H489" i="2" s="1"/>
  <c r="H490" i="2" s="1"/>
  <c r="H491" i="2" s="1"/>
  <c r="H492" i="2" s="1"/>
  <c r="H493" i="2" s="1"/>
  <c r="H494" i="2"/>
  <c r="H495" i="2" s="1"/>
  <c r="H496" i="2" s="1"/>
  <c r="H497" i="2" s="1"/>
  <c r="H498" i="2" s="1"/>
  <c r="H499" i="2" s="1"/>
  <c r="H500" i="2" s="1"/>
  <c r="H501" i="2" s="1"/>
  <c r="H502" i="2" s="1"/>
  <c r="H503" i="2" s="1"/>
  <c r="H504" i="2" s="1"/>
  <c r="H505" i="2" s="1"/>
  <c r="H506" i="2" s="1"/>
  <c r="H507" i="2" s="1"/>
  <c r="H508" i="2" s="1"/>
  <c r="H509" i="2" s="1"/>
  <c r="H510" i="2" s="1"/>
  <c r="H511" i="2" s="1"/>
  <c r="H512" i="2" s="1"/>
  <c r="H513" i="2" s="1"/>
  <c r="H514" i="2" s="1"/>
  <c r="H515" i="2" s="1"/>
  <c r="H516" i="2" s="1"/>
  <c r="H517" i="2" s="1"/>
  <c r="H518" i="2" s="1"/>
  <c r="H519" i="2" s="1"/>
  <c r="H520" i="2" s="1"/>
  <c r="H521" i="2" s="1"/>
  <c r="H522" i="2" s="1"/>
  <c r="H523" i="2" s="1"/>
  <c r="H524" i="2" s="1"/>
  <c r="H525" i="2" s="1"/>
  <c r="H526" i="2" s="1"/>
  <c r="H527" i="2" s="1"/>
  <c r="H528" i="2" s="1"/>
  <c r="H529" i="2" s="1"/>
  <c r="H530" i="2" s="1"/>
  <c r="H531" i="2" s="1"/>
  <c r="H532" i="2" s="1"/>
  <c r="H533" i="2" s="1"/>
  <c r="H534" i="2" s="1"/>
  <c r="H535" i="2" s="1"/>
  <c r="H536" i="2" s="1"/>
  <c r="H537" i="2" s="1"/>
  <c r="H538" i="2" s="1"/>
  <c r="H539" i="2" s="1"/>
  <c r="H540" i="2" s="1"/>
  <c r="H541" i="2" s="1"/>
  <c r="H542" i="2" s="1"/>
  <c r="H543" i="2" s="1"/>
  <c r="H544" i="2" s="1"/>
  <c r="H545" i="2" s="1"/>
  <c r="H546" i="2" s="1"/>
  <c r="H547" i="2" s="1"/>
  <c r="H548" i="2" s="1"/>
  <c r="H549" i="2" s="1"/>
  <c r="H550" i="2" s="1"/>
  <c r="H551" i="2" s="1"/>
  <c r="H552" i="2" s="1"/>
  <c r="H553" i="2" s="1"/>
  <c r="H554" i="2" s="1"/>
  <c r="H555" i="2" s="1"/>
  <c r="H556" i="2" s="1"/>
  <c r="H557" i="2" s="1"/>
  <c r="H558" i="2" s="1"/>
  <c r="H559" i="2" s="1"/>
  <c r="H560" i="2"/>
  <c r="H561" i="2" s="1"/>
  <c r="H562" i="2" s="1"/>
  <c r="H563" i="2" s="1"/>
  <c r="H564" i="2" s="1"/>
  <c r="H565" i="2" s="1"/>
  <c r="H566" i="2" s="1"/>
  <c r="H567" i="2" s="1"/>
  <c r="H568" i="2" s="1"/>
  <c r="H569" i="2" s="1"/>
  <c r="H570" i="2" s="1"/>
  <c r="H571" i="2" s="1"/>
  <c r="H572" i="2" s="1"/>
  <c r="H573" i="2" s="1"/>
  <c r="H574" i="2" s="1"/>
  <c r="H575" i="2" s="1"/>
  <c r="H576" i="2" s="1"/>
  <c r="H577" i="2" s="1"/>
  <c r="H578" i="2" s="1"/>
  <c r="H579" i="2" s="1"/>
  <c r="H580" i="2" s="1"/>
  <c r="H581" i="2" s="1"/>
  <c r="H582" i="2" s="1"/>
  <c r="H583" i="2" s="1"/>
  <c r="H584" i="2" s="1"/>
  <c r="H585" i="2" s="1"/>
  <c r="H586" i="2" s="1"/>
  <c r="H587" i="2" s="1"/>
  <c r="H588" i="2" s="1"/>
  <c r="H589" i="2" s="1"/>
  <c r="H590" i="2" s="1"/>
  <c r="H591" i="2" s="1"/>
  <c r="H592" i="2" s="1"/>
  <c r="H593" i="2" s="1"/>
  <c r="H594" i="2" s="1"/>
  <c r="H595" i="2" s="1"/>
  <c r="H596" i="2" s="1"/>
  <c r="H597" i="2" s="1"/>
  <c r="H598" i="2" s="1"/>
  <c r="H599" i="2" s="1"/>
  <c r="H600" i="2" s="1"/>
  <c r="H601" i="2" s="1"/>
  <c r="H602" i="2" s="1"/>
  <c r="H603" i="2" s="1"/>
  <c r="H604" i="2"/>
  <c r="H605" i="2" s="1"/>
  <c r="H606" i="2" s="1"/>
  <c r="H607" i="2" s="1"/>
  <c r="H608" i="2" s="1"/>
  <c r="H609" i="2" s="1"/>
  <c r="H610" i="2" s="1"/>
  <c r="H611" i="2" s="1"/>
  <c r="H612" i="2" s="1"/>
  <c r="H613" i="2" s="1"/>
  <c r="H614" i="2" s="1"/>
  <c r="H615" i="2" s="1"/>
  <c r="H616" i="2" s="1"/>
  <c r="H617" i="2" s="1"/>
  <c r="H618" i="2" s="1"/>
  <c r="H619" i="2" s="1"/>
  <c r="H620" i="2" s="1"/>
  <c r="H621" i="2" s="1"/>
  <c r="H622" i="2" s="1"/>
  <c r="H623" i="2" s="1"/>
  <c r="H624" i="2" s="1"/>
  <c r="H625" i="2" s="1"/>
  <c r="H626" i="2" s="1"/>
  <c r="H627" i="2" s="1"/>
  <c r="H628" i="2" s="1"/>
  <c r="H629" i="2" s="1"/>
  <c r="H630" i="2" s="1"/>
  <c r="H631" i="2" s="1"/>
  <c r="H632" i="2" s="1"/>
  <c r="H633" i="2" s="1"/>
  <c r="H634" i="2" s="1"/>
  <c r="H635" i="2" s="1"/>
  <c r="H636" i="2" s="1"/>
  <c r="H637" i="2" s="1"/>
  <c r="H638" i="2" s="1"/>
  <c r="H639" i="2" s="1"/>
  <c r="H640" i="2" s="1"/>
  <c r="H641" i="2" s="1"/>
  <c r="H642" i="2" s="1"/>
  <c r="H643" i="2" s="1"/>
  <c r="H644" i="2" s="1"/>
  <c r="H645" i="2" s="1"/>
  <c r="H646" i="2" s="1"/>
  <c r="H647" i="2" s="1"/>
  <c r="H648" i="2" s="1"/>
  <c r="H649" i="2" s="1"/>
  <c r="H650" i="2" s="1"/>
  <c r="H651" i="2" s="1"/>
  <c r="H652" i="2" s="1"/>
  <c r="H653" i="2" s="1"/>
  <c r="H654" i="2" s="1"/>
  <c r="H655" i="2" s="1"/>
  <c r="H656" i="2" s="1"/>
  <c r="H657" i="2" s="1"/>
  <c r="H658" i="2" s="1"/>
  <c r="H659" i="2" s="1"/>
  <c r="H660" i="2"/>
  <c r="H661" i="2" s="1"/>
  <c r="H662" i="2" s="1"/>
  <c r="H663" i="2" s="1"/>
  <c r="H664" i="2" s="1"/>
  <c r="H665" i="2" s="1"/>
  <c r="H666" i="2" s="1"/>
  <c r="H667" i="2" s="1"/>
  <c r="H668" i="2" s="1"/>
  <c r="H669" i="2" s="1"/>
  <c r="H670" i="2" s="1"/>
  <c r="H671" i="2" s="1"/>
  <c r="H672" i="2" s="1"/>
  <c r="H673" i="2" s="1"/>
  <c r="H674" i="2" s="1"/>
  <c r="H675" i="2" s="1"/>
  <c r="H676" i="2" s="1"/>
  <c r="H677" i="2" s="1"/>
  <c r="H678" i="2" s="1"/>
  <c r="H679" i="2" s="1"/>
  <c r="H680" i="2" s="1"/>
  <c r="H681" i="2" s="1"/>
  <c r="H682" i="2" s="1"/>
  <c r="H683" i="2" s="1"/>
  <c r="H684" i="2" s="1"/>
  <c r="H685" i="2" s="1"/>
  <c r="H686" i="2" s="1"/>
  <c r="H687" i="2" s="1"/>
  <c r="H688" i="2" s="1"/>
  <c r="H689" i="2" s="1"/>
  <c r="H690" i="2" s="1"/>
  <c r="H691" i="2" s="1"/>
  <c r="H692" i="2" s="1"/>
  <c r="H693" i="2" s="1"/>
  <c r="H694" i="2" s="1"/>
  <c r="H695" i="2" s="1"/>
  <c r="H696" i="2" s="1"/>
  <c r="H697" i="2" s="1"/>
  <c r="H698" i="2" s="1"/>
  <c r="H699" i="2"/>
  <c r="H700" i="2" s="1"/>
  <c r="H701" i="2" s="1"/>
  <c r="H702" i="2" s="1"/>
  <c r="H703" i="2" s="1"/>
  <c r="H704" i="2" s="1"/>
  <c r="H705" i="2" s="1"/>
  <c r="H706" i="2" s="1"/>
  <c r="H707" i="2" s="1"/>
  <c r="H708" i="2" s="1"/>
  <c r="H709" i="2" s="1"/>
  <c r="H710" i="2" s="1"/>
  <c r="H711" i="2" s="1"/>
  <c r="H712" i="2" s="1"/>
  <c r="H713" i="2" s="1"/>
  <c r="H714" i="2" s="1"/>
  <c r="H715" i="2" s="1"/>
  <c r="H716" i="2" s="1"/>
  <c r="H717" i="2" s="1"/>
  <c r="H718" i="2" s="1"/>
  <c r="H719" i="2" s="1"/>
  <c r="H720" i="2" s="1"/>
  <c r="H721" i="2" s="1"/>
  <c r="H722" i="2" s="1"/>
  <c r="H723" i="2" s="1"/>
  <c r="H724" i="2" s="1"/>
  <c r="H725" i="2" s="1"/>
  <c r="H726" i="2" s="1"/>
  <c r="H727" i="2" s="1"/>
  <c r="H728" i="2" s="1"/>
  <c r="H729" i="2" s="1"/>
  <c r="H730" i="2" s="1"/>
  <c r="H731" i="2" s="1"/>
  <c r="H732" i="2" s="1"/>
  <c r="H733" i="2"/>
  <c r="H734" i="2" s="1"/>
  <c r="H735" i="2" s="1"/>
  <c r="H736" i="2" s="1"/>
  <c r="H737" i="2" s="1"/>
  <c r="H738" i="2" s="1"/>
  <c r="H739" i="2" s="1"/>
  <c r="H740" i="2" s="1"/>
  <c r="H741" i="2" s="1"/>
  <c r="H742" i="2" s="1"/>
  <c r="H743" i="2" s="1"/>
  <c r="H744" i="2" s="1"/>
  <c r="H745" i="2" s="1"/>
  <c r="H746" i="2" s="1"/>
  <c r="H747" i="2" s="1"/>
  <c r="H748" i="2" s="1"/>
  <c r="H749" i="2" s="1"/>
  <c r="H750" i="2" s="1"/>
  <c r="H751" i="2" s="1"/>
  <c r="H752" i="2" s="1"/>
  <c r="H753" i="2" s="1"/>
  <c r="H754" i="2" s="1"/>
  <c r="H755" i="2" s="1"/>
  <c r="H756" i="2" s="1"/>
  <c r="H757" i="2" s="1"/>
  <c r="H758" i="2" s="1"/>
  <c r="H759" i="2" s="1"/>
  <c r="H760" i="2" s="1"/>
  <c r="H761" i="2" s="1"/>
  <c r="H762" i="2" s="1"/>
  <c r="H763" i="2" s="1"/>
  <c r="H764" i="2" s="1"/>
  <c r="H765" i="2" s="1"/>
  <c r="H766" i="2" s="1"/>
  <c r="H767" i="2" s="1"/>
  <c r="H768" i="2" s="1"/>
  <c r="H769" i="2" s="1"/>
  <c r="H770" i="2" s="1"/>
  <c r="H771" i="2" s="1"/>
  <c r="H772" i="2" s="1"/>
  <c r="H773" i="2" s="1"/>
  <c r="H774" i="2" s="1"/>
  <c r="H775" i="2" s="1"/>
  <c r="H776" i="2" s="1"/>
  <c r="H777" i="2" s="1"/>
  <c r="H778" i="2" s="1"/>
  <c r="H779" i="2" s="1"/>
  <c r="H780" i="2" s="1"/>
  <c r="H781" i="2" s="1"/>
  <c r="H782" i="2" s="1"/>
  <c r="H783" i="2" s="1"/>
  <c r="H784" i="2" s="1"/>
  <c r="H785" i="2" s="1"/>
  <c r="H786" i="2" s="1"/>
  <c r="H787" i="2" s="1"/>
  <c r="H788" i="2" s="1"/>
  <c r="H789" i="2"/>
  <c r="H790" i="2" s="1"/>
  <c r="H791" i="2" s="1"/>
  <c r="H792" i="2" s="1"/>
  <c r="H793" i="2" s="1"/>
  <c r="H794" i="2" s="1"/>
  <c r="H795" i="2" s="1"/>
  <c r="H796" i="2" s="1"/>
  <c r="H797" i="2" s="1"/>
  <c r="H798" i="2" s="1"/>
  <c r="H799" i="2" s="1"/>
  <c r="H800" i="2" s="1"/>
  <c r="H801" i="2" s="1"/>
  <c r="H802" i="2" s="1"/>
  <c r="H803" i="2" s="1"/>
  <c r="H804" i="2" s="1"/>
  <c r="H805" i="2"/>
  <c r="H806" i="2" s="1"/>
  <c r="H807" i="2" s="1"/>
  <c r="H808" i="2" s="1"/>
  <c r="H809" i="2" s="1"/>
  <c r="H810" i="2" s="1"/>
  <c r="H811" i="2" s="1"/>
  <c r="H812" i="2" s="1"/>
  <c r="H813" i="2" s="1"/>
  <c r="H814" i="2" s="1"/>
  <c r="H815" i="2" s="1"/>
  <c r="H816" i="2" s="1"/>
  <c r="H817" i="2" s="1"/>
  <c r="H818" i="2" s="1"/>
  <c r="H819" i="2" s="1"/>
  <c r="H820" i="2" s="1"/>
  <c r="H821" i="2" s="1"/>
  <c r="H822" i="2" s="1"/>
  <c r="H823" i="2" s="1"/>
  <c r="H824" i="2" s="1"/>
  <c r="H825" i="2" s="1"/>
  <c r="H826" i="2" s="1"/>
  <c r="H827" i="2" s="1"/>
  <c r="H828" i="2" s="1"/>
  <c r="H829" i="2" s="1"/>
  <c r="H830" i="2" s="1"/>
  <c r="H831" i="2" s="1"/>
  <c r="H832" i="2" s="1"/>
  <c r="H833" i="2"/>
  <c r="H834" i="2" s="1"/>
  <c r="H835" i="2" s="1"/>
  <c r="H836" i="2" s="1"/>
  <c r="H837" i="2" s="1"/>
  <c r="H838" i="2" s="1"/>
  <c r="H839" i="2" s="1"/>
  <c r="H840" i="2" s="1"/>
  <c r="H841" i="2" s="1"/>
  <c r="H842" i="2" s="1"/>
  <c r="H843" i="2" s="1"/>
  <c r="H844" i="2" s="1"/>
  <c r="H845" i="2" s="1"/>
  <c r="H846" i="2"/>
  <c r="H847" i="2" s="1"/>
  <c r="H848" i="2" s="1"/>
  <c r="H849" i="2" s="1"/>
  <c r="H850" i="2" s="1"/>
  <c r="H851" i="2" s="1"/>
  <c r="H852" i="2" s="1"/>
  <c r="H853" i="2" s="1"/>
  <c r="H854" i="2" s="1"/>
  <c r="H855" i="2" s="1"/>
  <c r="H856" i="2" s="1"/>
  <c r="H857" i="2" s="1"/>
  <c r="H858" i="2" s="1"/>
  <c r="H859" i="2" s="1"/>
  <c r="H860" i="2" s="1"/>
  <c r="H861" i="2" s="1"/>
  <c r="H862" i="2" s="1"/>
  <c r="H863" i="2" s="1"/>
  <c r="H864" i="2" s="1"/>
  <c r="H865" i="2" s="1"/>
  <c r="H866" i="2" s="1"/>
  <c r="H867" i="2" s="1"/>
  <c r="H868" i="2" s="1"/>
  <c r="H869" i="2" s="1"/>
  <c r="H870" i="2" s="1"/>
  <c r="H871" i="2" s="1"/>
  <c r="H872" i="2" s="1"/>
  <c r="H873" i="2" s="1"/>
  <c r="H874" i="2" s="1"/>
  <c r="H875" i="2" s="1"/>
  <c r="H876" i="2" s="1"/>
  <c r="H877" i="2" s="1"/>
  <c r="H878" i="2" s="1"/>
  <c r="H879" i="2"/>
  <c r="H880" i="2" s="1"/>
  <c r="H881" i="2" s="1"/>
  <c r="H882" i="2" s="1"/>
  <c r="H883" i="2" s="1"/>
  <c r="H884" i="2" s="1"/>
  <c r="H885" i="2" s="1"/>
  <c r="H886" i="2" s="1"/>
  <c r="H887" i="2" s="1"/>
  <c r="H888" i="2" s="1"/>
  <c r="H889" i="2" s="1"/>
  <c r="H890" i="2" s="1"/>
  <c r="H891" i="2" s="1"/>
  <c r="H892" i="2" s="1"/>
  <c r="H893" i="2" s="1"/>
  <c r="H894" i="2" s="1"/>
  <c r="H895" i="2" s="1"/>
  <c r="H896" i="2" s="1"/>
  <c r="H897" i="2" s="1"/>
  <c r="H898" i="2" s="1"/>
  <c r="H899" i="2" s="1"/>
  <c r="H900" i="2" s="1"/>
  <c r="H901" i="2" s="1"/>
  <c r="H902" i="2" s="1"/>
  <c r="H903" i="2" s="1"/>
  <c r="H904" i="2" s="1"/>
  <c r="H905" i="2" s="1"/>
  <c r="H906" i="2" s="1"/>
  <c r="H907" i="2" s="1"/>
  <c r="H908" i="2"/>
  <c r="H909" i="2" s="1"/>
  <c r="H910" i="2" s="1"/>
  <c r="H911" i="2" s="1"/>
  <c r="H912" i="2" s="1"/>
  <c r="H913" i="2" s="1"/>
  <c r="H914" i="2" s="1"/>
  <c r="H915" i="2" s="1"/>
  <c r="H916" i="2" s="1"/>
  <c r="H917" i="2" s="1"/>
  <c r="H918" i="2" s="1"/>
  <c r="H919" i="2" s="1"/>
  <c r="H920" i="2" s="1"/>
  <c r="H921" i="2" s="1"/>
  <c r="H922" i="2" s="1"/>
  <c r="H923" i="2" s="1"/>
  <c r="H924" i="2" s="1"/>
  <c r="H925" i="2" s="1"/>
  <c r="H926" i="2" s="1"/>
  <c r="H927" i="2" s="1"/>
  <c r="H928" i="2" s="1"/>
  <c r="H929" i="2" s="1"/>
  <c r="H930" i="2" s="1"/>
  <c r="H931" i="2" s="1"/>
  <c r="H932" i="2" s="1"/>
  <c r="H933" i="2" s="1"/>
  <c r="H934" i="2"/>
  <c r="H935" i="2" s="1"/>
  <c r="H936" i="2" s="1"/>
  <c r="H937" i="2" s="1"/>
  <c r="H938" i="2" s="1"/>
  <c r="H939" i="2" s="1"/>
  <c r="H940" i="2"/>
  <c r="H941" i="2" s="1"/>
  <c r="H942" i="2" s="1"/>
  <c r="H943" i="2" s="1"/>
  <c r="H944" i="2" s="1"/>
  <c r="H945" i="2" s="1"/>
  <c r="H946" i="2"/>
  <c r="H947" i="2" s="1"/>
  <c r="H948" i="2" s="1"/>
  <c r="H949" i="2" s="1"/>
  <c r="H950" i="2" s="1"/>
  <c r="H951" i="2" s="1"/>
  <c r="H952" i="2" s="1"/>
  <c r="H953" i="2" s="1"/>
  <c r="H954" i="2" s="1"/>
  <c r="H955" i="2" s="1"/>
  <c r="H956" i="2" s="1"/>
  <c r="H957" i="2" s="1"/>
  <c r="H958" i="2" s="1"/>
  <c r="H959" i="2" s="1"/>
  <c r="H960" i="2" s="1"/>
  <c r="H961" i="2" s="1"/>
  <c r="H962" i="2" s="1"/>
  <c r="H963" i="2" s="1"/>
  <c r="H964" i="2" s="1"/>
  <c r="H965" i="2" s="1"/>
  <c r="H966" i="2"/>
  <c r="H967" i="2" s="1"/>
  <c r="H968" i="2" s="1"/>
  <c r="H969" i="2" s="1"/>
  <c r="H970" i="2" s="1"/>
  <c r="H971" i="2" s="1"/>
  <c r="H972" i="2" s="1"/>
  <c r="H973" i="2" s="1"/>
  <c r="H974" i="2"/>
  <c r="H975" i="2" s="1"/>
  <c r="H976" i="2" s="1"/>
  <c r="H977" i="2" s="1"/>
  <c r="H978" i="2" s="1"/>
  <c r="H979" i="2" s="1"/>
  <c r="H980" i="2" s="1"/>
  <c r="H981" i="2" s="1"/>
  <c r="H982" i="2" s="1"/>
  <c r="H983" i="2" s="1"/>
  <c r="H984" i="2" s="1"/>
  <c r="H985" i="2" s="1"/>
  <c r="H986" i="2" s="1"/>
  <c r="H987" i="2" s="1"/>
  <c r="H988" i="2"/>
  <c r="H989" i="2" s="1"/>
  <c r="H990" i="2" s="1"/>
  <c r="H991" i="2" s="1"/>
  <c r="H992" i="2" s="1"/>
  <c r="H993" i="2" s="1"/>
  <c r="H994" i="2" s="1"/>
  <c r="H995" i="2" s="1"/>
  <c r="H996" i="2" s="1"/>
  <c r="H997" i="2" s="1"/>
  <c r="H998" i="2" s="1"/>
  <c r="H999" i="2" s="1"/>
  <c r="H1000" i="2" s="1"/>
  <c r="H1001" i="2" s="1"/>
  <c r="H1002" i="2" s="1"/>
  <c r="H1003" i="2" s="1"/>
  <c r="H1004" i="2" s="1"/>
  <c r="H1005" i="2" s="1"/>
  <c r="H1006" i="2" s="1"/>
  <c r="H1007" i="2" s="1"/>
  <c r="H1008" i="2" s="1"/>
  <c r="H1009" i="2" s="1"/>
  <c r="H1010" i="2" s="1"/>
  <c r="H1011" i="2"/>
  <c r="H1012" i="2" s="1"/>
  <c r="H1013" i="2" s="1"/>
  <c r="H1014" i="2" s="1"/>
  <c r="H1015" i="2" s="1"/>
  <c r="H1016" i="2" s="1"/>
  <c r="H1017" i="2" s="1"/>
  <c r="H1018" i="2" s="1"/>
  <c r="H1019" i="2" s="1"/>
  <c r="H1020" i="2" s="1"/>
  <c r="H1021" i="2" s="1"/>
  <c r="H1022" i="2" s="1"/>
  <c r="H1023" i="2" s="1"/>
  <c r="H1024" i="2" s="1"/>
  <c r="H1025" i="2" s="1"/>
  <c r="H1026" i="2" s="1"/>
  <c r="H1027" i="2" s="1"/>
  <c r="H1028" i="2" s="1"/>
  <c r="H1029" i="2" s="1"/>
  <c r="H1030" i="2" s="1"/>
  <c r="H1031" i="2" s="1"/>
  <c r="H1032" i="2" s="1"/>
  <c r="H1033" i="2" s="1"/>
  <c r="H1034" i="2" s="1"/>
  <c r="H1035" i="2" s="1"/>
  <c r="H1036" i="2" s="1"/>
  <c r="H1037" i="2" s="1"/>
  <c r="H1038" i="2" s="1"/>
  <c r="H1039" i="2" s="1"/>
  <c r="H1040" i="2" s="1"/>
  <c r="H1041" i="2" s="1"/>
  <c r="H1042" i="2" s="1"/>
  <c r="H1043" i="2" s="1"/>
  <c r="H1044" i="2" s="1"/>
  <c r="H1045" i="2" s="1"/>
  <c r="H1046" i="2" s="1"/>
  <c r="H1047" i="2" s="1"/>
  <c r="H1048" i="2" s="1"/>
  <c r="H1049" i="2" s="1"/>
  <c r="H1050" i="2" s="1"/>
  <c r="H1051" i="2" s="1"/>
  <c r="H1052" i="2" s="1"/>
  <c r="H1053" i="2" s="1"/>
  <c r="H1054" i="2" s="1"/>
  <c r="H1055" i="2" s="1"/>
  <c r="H1056" i="2" s="1"/>
  <c r="H1057" i="2" s="1"/>
  <c r="H1058" i="2" s="1"/>
  <c r="H1059" i="2" s="1"/>
  <c r="H1060" i="2"/>
  <c r="H1061" i="2" s="1"/>
  <c r="H1062" i="2" s="1"/>
  <c r="H1063" i="2" s="1"/>
  <c r="H1064" i="2" s="1"/>
  <c r="H1065" i="2" s="1"/>
  <c r="H1066" i="2" s="1"/>
  <c r="H1067" i="2" s="1"/>
  <c r="H1068" i="2" s="1"/>
  <c r="H1069" i="2" s="1"/>
  <c r="H1070" i="2" s="1"/>
  <c r="H1071" i="2" s="1"/>
  <c r="H1072" i="2" s="1"/>
  <c r="H1073" i="2" s="1"/>
  <c r="H1074" i="2" s="1"/>
  <c r="H1075" i="2" s="1"/>
  <c r="H1076" i="2" s="1"/>
  <c r="H1077" i="2" s="1"/>
  <c r="H1078" i="2" s="1"/>
  <c r="H1079" i="2" s="1"/>
  <c r="H1080" i="2" s="1"/>
  <c r="H1081" i="2" s="1"/>
  <c r="H1082" i="2" s="1"/>
  <c r="H1083" i="2"/>
  <c r="H1084" i="2" s="1"/>
  <c r="H1085" i="2" s="1"/>
  <c r="H1086" i="2" s="1"/>
  <c r="H1087" i="2" s="1"/>
  <c r="H1088" i="2" s="1"/>
  <c r="H1089" i="2" s="1"/>
  <c r="H1090" i="2" s="1"/>
  <c r="H1091" i="2" s="1"/>
  <c r="H1092" i="2" s="1"/>
  <c r="H1093" i="2" s="1"/>
  <c r="H1094" i="2" s="1"/>
  <c r="H1095" i="2" s="1"/>
  <c r="H1096" i="2" s="1"/>
  <c r="H1097" i="2" s="1"/>
  <c r="H1098" i="2" s="1"/>
  <c r="H1099" i="2" s="1"/>
  <c r="H1100" i="2" s="1"/>
  <c r="H1101" i="2" s="1"/>
  <c r="H1102" i="2" s="1"/>
  <c r="H1103" i="2" s="1"/>
  <c r="H1104" i="2" s="1"/>
  <c r="H1105" i="2" s="1"/>
  <c r="H1106" i="2" s="1"/>
  <c r="H1107" i="2" s="1"/>
  <c r="H1108" i="2" s="1"/>
  <c r="H1109" i="2" s="1"/>
  <c r="H1110" i="2" s="1"/>
  <c r="H1111" i="2" s="1"/>
  <c r="H1112" i="2" s="1"/>
  <c r="H1113" i="2" s="1"/>
  <c r="H1114" i="2" s="1"/>
  <c r="H1115" i="2" s="1"/>
  <c r="H1116" i="2" s="1"/>
  <c r="H1117" i="2" s="1"/>
  <c r="H1118" i="2" s="1"/>
  <c r="H1119" i="2" s="1"/>
  <c r="H1120" i="2" s="1"/>
  <c r="H1121" i="2" s="1"/>
  <c r="H1122" i="2" s="1"/>
  <c r="H1123" i="2" s="1"/>
  <c r="H1124" i="2" s="1"/>
  <c r="H1125" i="2" s="1"/>
  <c r="H1126" i="2" s="1"/>
  <c r="H1127" i="2" s="1"/>
  <c r="H1128" i="2" s="1"/>
  <c r="H1129" i="2" s="1"/>
  <c r="H1130" i="2" s="1"/>
  <c r="H1131" i="2" s="1"/>
  <c r="H1132" i="2" s="1"/>
  <c r="H1133" i="2" s="1"/>
  <c r="H1134" i="2" s="1"/>
  <c r="H1135" i="2" s="1"/>
  <c r="H1136" i="2" s="1"/>
  <c r="H1137" i="2" s="1"/>
  <c r="H1138" i="2" s="1"/>
  <c r="H1139" i="2" s="1"/>
  <c r="H1140" i="2" s="1"/>
  <c r="H1141" i="2" s="1"/>
  <c r="H1142" i="2" s="1"/>
  <c r="H1143" i="2" s="1"/>
  <c r="H1144" i="2" s="1"/>
  <c r="H1145" i="2" s="1"/>
  <c r="H1146" i="2" s="1"/>
  <c r="H1147" i="2" s="1"/>
  <c r="H1148" i="2" s="1"/>
  <c r="H1149" i="2" s="1"/>
  <c r="H1150" i="2" s="1"/>
  <c r="H1151" i="2" s="1"/>
  <c r="H1152" i="2" s="1"/>
  <c r="H1153" i="2" s="1"/>
  <c r="H1154" i="2" s="1"/>
  <c r="H1155" i="2" s="1"/>
  <c r="H1156" i="2" s="1"/>
  <c r="H1157" i="2" s="1"/>
  <c r="H1158" i="2" s="1"/>
  <c r="H1159" i="2" s="1"/>
  <c r="H1160" i="2" s="1"/>
  <c r="H1161" i="2" s="1"/>
  <c r="H1162" i="2" s="1"/>
  <c r="H1163" i="2" s="1"/>
  <c r="H1164" i="2" s="1"/>
  <c r="H1165" i="2" s="1"/>
  <c r="H1166" i="2" s="1"/>
  <c r="H1167" i="2" s="1"/>
  <c r="H1168" i="2" s="1"/>
  <c r="H1169" i="2" s="1"/>
  <c r="H1170" i="2" s="1"/>
  <c r="H1171" i="2" s="1"/>
  <c r="H1172" i="2" s="1"/>
  <c r="H1173" i="2" s="1"/>
  <c r="H1174" i="2" s="1"/>
  <c r="H1175" i="2" s="1"/>
  <c r="H1176" i="2" s="1"/>
  <c r="H1177" i="2" s="1"/>
  <c r="H1178" i="2" s="1"/>
  <c r="H1179" i="2" s="1"/>
  <c r="H1180" i="2" s="1"/>
  <c r="H1181" i="2" s="1"/>
  <c r="H1182" i="2" s="1"/>
  <c r="H1183" i="2" s="1"/>
  <c r="H1184" i="2" s="1"/>
  <c r="H1185" i="2" s="1"/>
  <c r="H1186" i="2" s="1"/>
  <c r="H1187" i="2" s="1"/>
  <c r="H1188" i="2" s="1"/>
  <c r="H1189" i="2" s="1"/>
  <c r="H1190" i="2" s="1"/>
  <c r="H1191" i="2" s="1"/>
  <c r="H1192" i="2" s="1"/>
  <c r="H1193" i="2" s="1"/>
  <c r="H1194" i="2" s="1"/>
  <c r="H1195" i="2" s="1"/>
  <c r="H1196" i="2" s="1"/>
  <c r="H1197" i="2" s="1"/>
  <c r="H1198" i="2" s="1"/>
  <c r="H1199" i="2" s="1"/>
  <c r="H1200" i="2" s="1"/>
  <c r="H1201" i="2" s="1"/>
  <c r="H1202" i="2" s="1"/>
  <c r="H1203" i="2" s="1"/>
  <c r="H1204" i="2" s="1"/>
  <c r="H1205" i="2" s="1"/>
  <c r="H1206" i="2" s="1"/>
  <c r="H1207" i="2" s="1"/>
  <c r="H1208" i="2"/>
  <c r="H1209" i="2" s="1"/>
  <c r="H1210" i="2" s="1"/>
  <c r="H1211" i="2" s="1"/>
  <c r="H1212" i="2" s="1"/>
  <c r="H1213" i="2" s="1"/>
  <c r="H1214" i="2" s="1"/>
  <c r="H1215" i="2" s="1"/>
  <c r="H1216" i="2" s="1"/>
  <c r="H1217" i="2" s="1"/>
  <c r="H1218" i="2" s="1"/>
  <c r="H1219" i="2" s="1"/>
  <c r="H1220" i="2" s="1"/>
  <c r="H1221" i="2" s="1"/>
  <c r="H1222" i="2" s="1"/>
  <c r="H1223" i="2" s="1"/>
  <c r="H1224" i="2" s="1"/>
  <c r="H1225" i="2" s="1"/>
  <c r="H1226" i="2" s="1"/>
  <c r="H1227" i="2" s="1"/>
  <c r="H1228" i="2" s="1"/>
  <c r="H1229" i="2" s="1"/>
  <c r="H1230" i="2" s="1"/>
  <c r="H1231" i="2" s="1"/>
  <c r="H1232" i="2" s="1"/>
  <c r="H1233" i="2" s="1"/>
  <c r="H1234" i="2" s="1"/>
  <c r="H1235" i="2" s="1"/>
  <c r="H1236" i="2" s="1"/>
  <c r="H1237" i="2" s="1"/>
  <c r="H1238" i="2" s="1"/>
  <c r="H1239" i="2" s="1"/>
  <c r="H1240" i="2" s="1"/>
  <c r="H1241" i="2" s="1"/>
  <c r="H1242" i="2" s="1"/>
  <c r="H1243" i="2" s="1"/>
  <c r="H1244" i="2" s="1"/>
  <c r="H1245" i="2" s="1"/>
  <c r="H1246" i="2" s="1"/>
  <c r="H1247" i="2" s="1"/>
  <c r="H1248" i="2" s="1"/>
  <c r="H1249" i="2" s="1"/>
  <c r="H1250" i="2" s="1"/>
  <c r="H1251" i="2" s="1"/>
  <c r="H1252" i="2" s="1"/>
  <c r="H1253" i="2" s="1"/>
  <c r="H1254" i="2" s="1"/>
  <c r="H1255" i="2" s="1"/>
  <c r="H1256" i="2" s="1"/>
  <c r="H1257" i="2" s="1"/>
  <c r="H1258" i="2" s="1"/>
  <c r="H1259" i="2" s="1"/>
  <c r="H1260" i="2" s="1"/>
  <c r="H1261" i="2" s="1"/>
  <c r="H1262" i="2" s="1"/>
  <c r="H1263" i="2" s="1"/>
  <c r="H1264" i="2" s="1"/>
  <c r="H1265" i="2" s="1"/>
  <c r="H1266" i="2" s="1"/>
  <c r="H1267" i="2" s="1"/>
  <c r="H1268" i="2" s="1"/>
  <c r="H1269" i="2" s="1"/>
  <c r="H1270" i="2" s="1"/>
  <c r="H1271" i="2" s="1"/>
  <c r="H1272" i="2" s="1"/>
  <c r="H1273" i="2" s="1"/>
  <c r="H1274" i="2" s="1"/>
  <c r="H1275" i="2" s="1"/>
  <c r="H1276" i="2" s="1"/>
  <c r="H1277" i="2" s="1"/>
  <c r="H1278" i="2" s="1"/>
  <c r="H1279" i="2" s="1"/>
  <c r="H1280" i="2" s="1"/>
  <c r="H1281" i="2" s="1"/>
  <c r="H1282" i="2" s="1"/>
  <c r="H1283" i="2" s="1"/>
  <c r="H1284" i="2" s="1"/>
  <c r="H1285" i="2" s="1"/>
  <c r="H1286" i="2" s="1"/>
  <c r="H1287" i="2" s="1"/>
  <c r="H1288" i="2" s="1"/>
  <c r="H1289" i="2" s="1"/>
  <c r="H1290" i="2" s="1"/>
  <c r="H1291" i="2" s="1"/>
  <c r="H1292" i="2" s="1"/>
  <c r="H1293" i="2" s="1"/>
  <c r="H1294" i="2" s="1"/>
  <c r="H1295" i="2" s="1"/>
  <c r="H1296" i="2" s="1"/>
  <c r="H1297" i="2" s="1"/>
  <c r="H1298" i="2" s="1"/>
  <c r="H1299" i="2" s="1"/>
  <c r="H1300" i="2" s="1"/>
  <c r="H1301" i="2" s="1"/>
  <c r="H1302" i="2" s="1"/>
  <c r="H1303" i="2" s="1"/>
  <c r="H1304" i="2" s="1"/>
  <c r="H1305" i="2" s="1"/>
  <c r="H1306" i="2" s="1"/>
  <c r="H1307" i="2" s="1"/>
  <c r="H1308" i="2" s="1"/>
  <c r="H1309" i="2" s="1"/>
  <c r="H1310" i="2" s="1"/>
  <c r="H1311" i="2" s="1"/>
  <c r="H1312" i="2" s="1"/>
  <c r="H1313" i="2" s="1"/>
  <c r="H1314" i="2" s="1"/>
  <c r="H1315" i="2" s="1"/>
  <c r="H1316" i="2" s="1"/>
  <c r="H1317" i="2"/>
  <c r="H1318" i="2" s="1"/>
  <c r="H1319" i="2" s="1"/>
  <c r="H1320" i="2" s="1"/>
  <c r="H1321" i="2" s="1"/>
  <c r="H1322" i="2" s="1"/>
  <c r="H1323" i="2" s="1"/>
  <c r="H1324" i="2" s="1"/>
  <c r="H1325" i="2" s="1"/>
  <c r="H1326" i="2" s="1"/>
  <c r="H1327" i="2" s="1"/>
  <c r="H1328" i="2" s="1"/>
  <c r="H1329" i="2" s="1"/>
  <c r="H1330" i="2" s="1"/>
  <c r="H1331" i="2" s="1"/>
  <c r="H1332" i="2" s="1"/>
  <c r="H1333" i="2" s="1"/>
  <c r="H1334" i="2" s="1"/>
  <c r="H1335" i="2" s="1"/>
  <c r="H1336" i="2" s="1"/>
  <c r="H1337" i="2" s="1"/>
  <c r="H1338" i="2" s="1"/>
  <c r="H1339" i="2" s="1"/>
  <c r="H1340" i="2" s="1"/>
  <c r="H1341" i="2" s="1"/>
  <c r="H1342" i="2" s="1"/>
  <c r="H1343" i="2" s="1"/>
  <c r="H1344" i="2" s="1"/>
  <c r="H1345" i="2" s="1"/>
  <c r="H1346" i="2" s="1"/>
  <c r="H1347" i="2" s="1"/>
  <c r="H1348" i="2" s="1"/>
  <c r="H1349" i="2"/>
  <c r="H1350" i="2" s="1"/>
  <c r="H1351" i="2" s="1"/>
  <c r="H1352" i="2" s="1"/>
  <c r="H1353" i="2" s="1"/>
  <c r="H1354" i="2" s="1"/>
  <c r="H1355" i="2" s="1"/>
  <c r="H1356" i="2" s="1"/>
  <c r="H1357" i="2" s="1"/>
  <c r="H1358" i="2" s="1"/>
  <c r="H1359" i="2" s="1"/>
  <c r="H1360" i="2" s="1"/>
  <c r="H1361" i="2" s="1"/>
  <c r="H1362" i="2" s="1"/>
  <c r="H1363" i="2" s="1"/>
  <c r="H1364" i="2" s="1"/>
  <c r="H1365" i="2" s="1"/>
  <c r="H1366" i="2" s="1"/>
  <c r="H1367" i="2"/>
  <c r="H1368" i="2" s="1"/>
  <c r="H1369" i="2" s="1"/>
  <c r="H1370" i="2" s="1"/>
  <c r="H1371" i="2" s="1"/>
  <c r="H1372" i="2" s="1"/>
  <c r="H1373" i="2" s="1"/>
  <c r="H1374" i="2" s="1"/>
  <c r="H1375" i="2" s="1"/>
  <c r="H1376" i="2" s="1"/>
  <c r="H1377" i="2" s="1"/>
  <c r="H1378" i="2" s="1"/>
  <c r="H1379" i="2"/>
  <c r="H1380" i="2" s="1"/>
  <c r="H1381" i="2" s="1"/>
  <c r="H1382" i="2" s="1"/>
  <c r="H1383" i="2" s="1"/>
  <c r="H1384" i="2" s="1"/>
  <c r="H1385" i="2" s="1"/>
  <c r="H1386" i="2" s="1"/>
  <c r="H1387" i="2" s="1"/>
  <c r="H1388" i="2" s="1"/>
  <c r="H1389" i="2" s="1"/>
  <c r="H1390" i="2" s="1"/>
  <c r="H1391" i="2" s="1"/>
  <c r="H1392" i="2" s="1"/>
  <c r="H1393" i="2" s="1"/>
  <c r="H1394" i="2" s="1"/>
  <c r="H1395" i="2" s="1"/>
  <c r="H1396" i="2" s="1"/>
  <c r="H1397" i="2" s="1"/>
  <c r="H1398" i="2" s="1"/>
  <c r="H1399" i="2" s="1"/>
  <c r="H1400" i="2"/>
  <c r="H1401" i="2" s="1"/>
  <c r="H1402" i="2" s="1"/>
  <c r="H1403" i="2" s="1"/>
  <c r="H1404" i="2" s="1"/>
  <c r="H1405" i="2" s="1"/>
  <c r="H1406" i="2" s="1"/>
  <c r="H1407" i="2" s="1"/>
  <c r="H1408" i="2" s="1"/>
  <c r="H1409" i="2" s="1"/>
  <c r="H1410" i="2" s="1"/>
  <c r="H1411" i="2" s="1"/>
  <c r="H1412" i="2"/>
  <c r="H1413" i="2" s="1"/>
  <c r="H1414" i="2" s="1"/>
  <c r="H1415" i="2" s="1"/>
  <c r="H1416" i="2" s="1"/>
  <c r="H1417" i="2" s="1"/>
  <c r="H1418" i="2" s="1"/>
  <c r="H1419" i="2" s="1"/>
  <c r="H1420" i="2" s="1"/>
  <c r="H1421" i="2" s="1"/>
  <c r="H1422" i="2" s="1"/>
  <c r="H1423" i="2" s="1"/>
  <c r="H1424" i="2" s="1"/>
  <c r="H1425" i="2" s="1"/>
  <c r="H1426" i="2" s="1"/>
  <c r="H1427" i="2" s="1"/>
  <c r="H1428" i="2" s="1"/>
  <c r="H1429" i="2" s="1"/>
  <c r="H1430" i="2"/>
  <c r="H1431" i="2" s="1"/>
  <c r="H1432" i="2" s="1"/>
  <c r="H1433" i="2" s="1"/>
  <c r="H1434" i="2" s="1"/>
  <c r="H1435" i="2" s="1"/>
  <c r="H1436" i="2" s="1"/>
  <c r="H1437" i="2" s="1"/>
  <c r="H1438" i="2" s="1"/>
  <c r="H1439" i="2" s="1"/>
  <c r="H1440" i="2" s="1"/>
  <c r="H1441" i="2" s="1"/>
  <c r="H1442" i="2" s="1"/>
  <c r="H1443" i="2" s="1"/>
  <c r="H1444" i="2" s="1"/>
  <c r="H1445" i="2" s="1"/>
  <c r="H1446" i="2" s="1"/>
  <c r="H1447" i="2" s="1"/>
  <c r="H1448" i="2" s="1"/>
  <c r="H1449" i="2" s="1"/>
  <c r="H1450" i="2" s="1"/>
  <c r="H1451" i="2"/>
  <c r="H1452" i="2" s="1"/>
  <c r="H1453" i="2" s="1"/>
  <c r="H1454" i="2" s="1"/>
  <c r="H1455" i="2" s="1"/>
  <c r="H1456" i="2" s="1"/>
  <c r="H1457" i="2" s="1"/>
  <c r="H1458" i="2" s="1"/>
  <c r="H1459" i="2" s="1"/>
  <c r="H1460" i="2" s="1"/>
  <c r="H1461" i="2" s="1"/>
  <c r="H1462" i="2" s="1"/>
  <c r="H1463" i="2" s="1"/>
  <c r="H1464" i="2" s="1"/>
  <c r="H1465" i="2" s="1"/>
  <c r="H1466" i="2" s="1"/>
  <c r="H1467" i="2" s="1"/>
  <c r="H1468" i="2" s="1"/>
  <c r="H1469" i="2" s="1"/>
  <c r="H1470" i="2" s="1"/>
  <c r="H1471" i="2" s="1"/>
  <c r="H1472" i="2" s="1"/>
  <c r="H1473" i="2"/>
  <c r="H1474" i="2" s="1"/>
  <c r="H1475" i="2" s="1"/>
  <c r="H1476" i="2" s="1"/>
  <c r="H1477" i="2" s="1"/>
  <c r="H1478" i="2" s="1"/>
  <c r="H1479" i="2" s="1"/>
  <c r="H1480" i="2" s="1"/>
  <c r="H1481" i="2" s="1"/>
  <c r="H1482" i="2" s="1"/>
  <c r="H1483" i="2" s="1"/>
  <c r="H1484" i="2" s="1"/>
  <c r="H1485" i="2" s="1"/>
  <c r="H1486" i="2" s="1"/>
  <c r="H1487" i="2" s="1"/>
  <c r="H1488" i="2" s="1"/>
  <c r="H1489" i="2" s="1"/>
  <c r="H1490" i="2" s="1"/>
  <c r="H1491" i="2" s="1"/>
  <c r="H1492" i="2"/>
  <c r="H1493" i="2" s="1"/>
  <c r="H1494" i="2" s="1"/>
  <c r="H1495" i="2" s="1"/>
  <c r="H1496" i="2" s="1"/>
  <c r="H1497" i="2" s="1"/>
  <c r="H1498" i="2" s="1"/>
  <c r="H1499" i="2" s="1"/>
  <c r="H1500" i="2" s="1"/>
  <c r="H1501" i="2" s="1"/>
  <c r="H1502" i="2" s="1"/>
  <c r="H1503" i="2"/>
  <c r="H1504" i="2" s="1"/>
  <c r="H1505" i="2" s="1"/>
  <c r="H1506" i="2" s="1"/>
  <c r="H1507" i="2" s="1"/>
  <c r="H1508" i="2" s="1"/>
  <c r="H1509" i="2" s="1"/>
  <c r="H1510" i="2" s="1"/>
  <c r="H1511" i="2" s="1"/>
  <c r="H1512" i="2" s="1"/>
  <c r="H1513" i="2" s="1"/>
  <c r="H1514" i="2" s="1"/>
  <c r="H1515" i="2" s="1"/>
  <c r="H1516" i="2" s="1"/>
  <c r="H1517" i="2" s="1"/>
  <c r="H1518" i="2" s="1"/>
  <c r="H1519" i="2" s="1"/>
  <c r="H1520" i="2" s="1"/>
  <c r="H1521" i="2"/>
  <c r="H1522" i="2" s="1"/>
  <c r="H1523" i="2" s="1"/>
  <c r="H1524" i="2" s="1"/>
  <c r="H1525" i="2" s="1"/>
  <c r="H1526" i="2" s="1"/>
  <c r="H1527" i="2" s="1"/>
  <c r="H1528" i="2" s="1"/>
  <c r="H1529" i="2" s="1"/>
  <c r="H1530" i="2" s="1"/>
  <c r="H1531" i="2" s="1"/>
  <c r="H1532" i="2" s="1"/>
  <c r="H1533" i="2" s="1"/>
  <c r="H1534" i="2"/>
  <c r="H1535" i="2" s="1"/>
  <c r="H1536" i="2" s="1"/>
  <c r="H1537" i="2" s="1"/>
  <c r="H1538" i="2" s="1"/>
  <c r="H1539" i="2" s="1"/>
  <c r="H1540" i="2" s="1"/>
  <c r="H1541" i="2" s="1"/>
  <c r="H1542" i="2" s="1"/>
  <c r="H1543" i="2" s="1"/>
  <c r="H1544" i="2" s="1"/>
  <c r="H1545" i="2" s="1"/>
  <c r="H1546" i="2" s="1"/>
  <c r="H1547" i="2" s="1"/>
  <c r="H1548" i="2" s="1"/>
  <c r="H1549" i="2" s="1"/>
  <c r="H1550" i="2"/>
  <c r="H1551" i="2" s="1"/>
  <c r="H1552" i="2" s="1"/>
  <c r="H1553" i="2" s="1"/>
  <c r="H1554" i="2" s="1"/>
  <c r="H1555" i="2" s="1"/>
  <c r="H1556" i="2" s="1"/>
  <c r="H1557" i="2" s="1"/>
  <c r="H1558" i="2" s="1"/>
  <c r="H1559" i="2" s="1"/>
  <c r="H1560" i="2" s="1"/>
  <c r="H1561" i="2" s="1"/>
  <c r="H1562" i="2" s="1"/>
  <c r="H1563" i="2" s="1"/>
  <c r="H1564" i="2" s="1"/>
  <c r="H1565" i="2" s="1"/>
  <c r="H1566" i="2" s="1"/>
  <c r="H1567" i="2" s="1"/>
  <c r="H1568" i="2" s="1"/>
  <c r="H1569" i="2" s="1"/>
  <c r="H1570" i="2" s="1"/>
  <c r="H1571" i="2" s="1"/>
  <c r="H1572" i="2" s="1"/>
  <c r="H1573" i="2" s="1"/>
  <c r="H1574" i="2"/>
  <c r="H1575" i="2" s="1"/>
  <c r="H1576" i="2" s="1"/>
  <c r="H1577" i="2" s="1"/>
  <c r="H1578" i="2" s="1"/>
  <c r="H1579" i="2" s="1"/>
  <c r="H1580" i="2" s="1"/>
  <c r="H1581" i="2" s="1"/>
  <c r="H1582" i="2" s="1"/>
  <c r="H1583" i="2" s="1"/>
  <c r="H1584" i="2" s="1"/>
  <c r="H1585" i="2" s="1"/>
  <c r="H1586" i="2" s="1"/>
  <c r="H1587" i="2" s="1"/>
  <c r="H1588" i="2" s="1"/>
  <c r="H1589" i="2" s="1"/>
  <c r="H1590" i="2"/>
  <c r="H1591" i="2" s="1"/>
  <c r="H1592" i="2" s="1"/>
  <c r="H1593" i="2" s="1"/>
  <c r="H1594" i="2" s="1"/>
  <c r="H1595" i="2" s="1"/>
  <c r="H1596" i="2" s="1"/>
  <c r="H1597" i="2" s="1"/>
  <c r="H1598" i="2" s="1"/>
  <c r="H1599" i="2" s="1"/>
  <c r="H1600" i="2" s="1"/>
  <c r="H1601" i="2" s="1"/>
  <c r="H1602" i="2" s="1"/>
  <c r="H1603" i="2" s="1"/>
  <c r="H1604" i="2" s="1"/>
  <c r="H1605" i="2" s="1"/>
  <c r="H1606" i="2" s="1"/>
  <c r="H1607" i="2" s="1"/>
  <c r="H1608" i="2" s="1"/>
  <c r="H1609" i="2" s="1"/>
  <c r="H1610" i="2" s="1"/>
  <c r="H1611" i="2" s="1"/>
  <c r="H1612" i="2" s="1"/>
  <c r="H1613" i="2" s="1"/>
  <c r="H1614" i="2" s="1"/>
  <c r="H1615" i="2"/>
  <c r="H1616" i="2" s="1"/>
  <c r="H1617" i="2" s="1"/>
  <c r="H1618" i="2" s="1"/>
  <c r="H1619" i="2" s="1"/>
  <c r="H1620" i="2" s="1"/>
  <c r="H1621" i="2" s="1"/>
  <c r="H1622" i="2" s="1"/>
  <c r="H1623" i="2" s="1"/>
  <c r="H1624" i="2" s="1"/>
  <c r="H1625" i="2" s="1"/>
  <c r="H1626" i="2" s="1"/>
  <c r="H1627" i="2" s="1"/>
  <c r="H1628" i="2" s="1"/>
  <c r="H1629" i="2" s="1"/>
  <c r="H1630" i="2" s="1"/>
  <c r="H1631" i="2" s="1"/>
  <c r="H1632" i="2" s="1"/>
  <c r="H1633" i="2" s="1"/>
  <c r="H1634" i="2" s="1"/>
  <c r="H1635" i="2"/>
  <c r="H1636" i="2" s="1"/>
  <c r="H1637" i="2" s="1"/>
  <c r="H1638" i="2" s="1"/>
  <c r="H1639" i="2" s="1"/>
  <c r="H1640" i="2" s="1"/>
  <c r="H1641" i="2" s="1"/>
  <c r="H1642" i="2" s="1"/>
  <c r="H1643" i="2" s="1"/>
  <c r="H1644" i="2" s="1"/>
  <c r="H1645" i="2"/>
  <c r="H1646" i="2" s="1"/>
  <c r="H1647" i="2" s="1"/>
  <c r="H1648" i="2" s="1"/>
  <c r="H1649" i="2" s="1"/>
  <c r="H1650" i="2" s="1"/>
  <c r="H1651" i="2" s="1"/>
  <c r="H1652" i="2" s="1"/>
  <c r="H1653" i="2" s="1"/>
  <c r="H1654" i="2" s="1"/>
  <c r="H1655" i="2" s="1"/>
  <c r="H1656" i="2" s="1"/>
  <c r="H1657" i="2"/>
  <c r="H1658" i="2" s="1"/>
  <c r="H1659" i="2" s="1"/>
  <c r="H1660" i="2" s="1"/>
  <c r="H1661" i="2" s="1"/>
  <c r="H1662" i="2" s="1"/>
  <c r="H1663" i="2" s="1"/>
  <c r="H1664" i="2" s="1"/>
  <c r="H1665" i="2" s="1"/>
  <c r="H1666" i="2" s="1"/>
  <c r="H1667" i="2" s="1"/>
  <c r="H1668" i="2" s="1"/>
  <c r="H1669" i="2" s="1"/>
  <c r="H1670" i="2" s="1"/>
  <c r="H1671" i="2"/>
  <c r="H1672" i="2" s="1"/>
  <c r="H1673" i="2" s="1"/>
  <c r="H1674" i="2" s="1"/>
  <c r="H1675" i="2" s="1"/>
  <c r="H1676" i="2" s="1"/>
  <c r="H1677" i="2" s="1"/>
  <c r="H1678" i="2" s="1"/>
  <c r="H1679" i="2" s="1"/>
  <c r="H1680" i="2" s="1"/>
  <c r="H1681" i="2" s="1"/>
  <c r="H1682" i="2" s="1"/>
  <c r="H1683" i="2"/>
  <c r="H1684" i="2" s="1"/>
  <c r="H1685" i="2" s="1"/>
  <c r="H1686" i="2" s="1"/>
  <c r="H1687" i="2" s="1"/>
  <c r="H1688" i="2" s="1"/>
  <c r="H1689" i="2" s="1"/>
  <c r="H1690" i="2" s="1"/>
  <c r="H1691" i="2" s="1"/>
  <c r="H1692" i="2" s="1"/>
  <c r="H1693" i="2" s="1"/>
  <c r="H1694" i="2" s="1"/>
  <c r="H1695" i="2"/>
  <c r="H1696" i="2" s="1"/>
  <c r="H1697" i="2" s="1"/>
  <c r="H1698" i="2" s="1"/>
  <c r="H1699" i="2" s="1"/>
  <c r="H1700" i="2" s="1"/>
  <c r="H1701" i="2" s="1"/>
  <c r="H1702" i="2" s="1"/>
  <c r="H1703" i="2" s="1"/>
  <c r="H1704" i="2" s="1"/>
  <c r="H1705" i="2" s="1"/>
  <c r="H1706" i="2" s="1"/>
  <c r="H1707" i="2" s="1"/>
  <c r="H1708" i="2" s="1"/>
  <c r="H1709" i="2" s="1"/>
  <c r="H1710" i="2" s="1"/>
  <c r="H1711" i="2" s="1"/>
  <c r="H1712" i="2" s="1"/>
  <c r="H1713" i="2" s="1"/>
  <c r="H1714" i="2"/>
  <c r="H1715" i="2" s="1"/>
  <c r="H1716" i="2" s="1"/>
  <c r="H1717" i="2" s="1"/>
  <c r="H1718" i="2" s="1"/>
  <c r="H1719" i="2" s="1"/>
  <c r="H1720" i="2" s="1"/>
  <c r="H1721" i="2" s="1"/>
  <c r="H1722" i="2"/>
  <c r="H1723" i="2" s="1"/>
  <c r="H1724" i="2" s="1"/>
  <c r="H1725" i="2" s="1"/>
  <c r="H1726" i="2" s="1"/>
  <c r="H1727" i="2" s="1"/>
  <c r="H1728" i="2" s="1"/>
  <c r="H1729" i="2" s="1"/>
  <c r="H1730" i="2" s="1"/>
  <c r="H1731" i="2" s="1"/>
  <c r="H1732" i="2" s="1"/>
  <c r="H1733" i="2" s="1"/>
  <c r="H1734" i="2" s="1"/>
  <c r="H1735" i="2" s="1"/>
  <c r="H1736" i="2" s="1"/>
  <c r="H1737" i="2" s="1"/>
  <c r="H1738" i="2" s="1"/>
  <c r="H1739" i="2" s="1"/>
  <c r="H1740" i="2" s="1"/>
  <c r="H1741" i="2" s="1"/>
  <c r="H1742" i="2" s="1"/>
  <c r="H1743" i="2" s="1"/>
  <c r="H1744" i="2" s="1"/>
  <c r="H1745" i="2" s="1"/>
  <c r="H1746" i="2" s="1"/>
  <c r="H1747" i="2" s="1"/>
  <c r="H1748" i="2" s="1"/>
  <c r="H1749" i="2" s="1"/>
  <c r="H1750" i="2" s="1"/>
  <c r="H1751" i="2" s="1"/>
  <c r="H1752" i="2" s="1"/>
  <c r="H1753" i="2" s="1"/>
  <c r="H1754" i="2" s="1"/>
  <c r="H1755" i="2" s="1"/>
  <c r="H1756" i="2" s="1"/>
  <c r="H1757" i="2"/>
  <c r="H1758" i="2" s="1"/>
  <c r="H1759" i="2" s="1"/>
  <c r="H1760" i="2" s="1"/>
  <c r="H1761" i="2" s="1"/>
  <c r="H1762" i="2" s="1"/>
  <c r="H1763" i="2" s="1"/>
  <c r="H1764" i="2" s="1"/>
  <c r="H1765" i="2" s="1"/>
  <c r="H1766" i="2" s="1"/>
  <c r="H1767" i="2" s="1"/>
  <c r="H1768" i="2" s="1"/>
  <c r="H1769" i="2" s="1"/>
  <c r="H1770" i="2" s="1"/>
  <c r="H1771" i="2"/>
  <c r="H1772" i="2" s="1"/>
  <c r="H1773" i="2" s="1"/>
  <c r="H1774" i="2" s="1"/>
  <c r="H1775" i="2" s="1"/>
  <c r="H1776" i="2" s="1"/>
  <c r="H1777" i="2" s="1"/>
  <c r="H1778" i="2" s="1"/>
  <c r="H1779" i="2" s="1"/>
  <c r="H1780" i="2" s="1"/>
  <c r="H1781" i="2" s="1"/>
  <c r="H1782" i="2" s="1"/>
  <c r="H1783" i="2"/>
  <c r="H1784" i="2" s="1"/>
  <c r="H1785" i="2" s="1"/>
  <c r="H1786" i="2" s="1"/>
  <c r="H1787" i="2" s="1"/>
  <c r="H1788" i="2" s="1"/>
  <c r="H1789" i="2" s="1"/>
  <c r="H1790" i="2" s="1"/>
  <c r="H1791" i="2" s="1"/>
  <c r="H1792" i="2" s="1"/>
  <c r="H1793" i="2" s="1"/>
  <c r="H1794" i="2" s="1"/>
  <c r="H1795" i="2" s="1"/>
  <c r="H1796" i="2" s="1"/>
  <c r="H1797" i="2"/>
  <c r="H1798" i="2" s="1"/>
  <c r="H1799" i="2" s="1"/>
  <c r="H1800" i="2" s="1"/>
  <c r="H1801" i="2" s="1"/>
  <c r="H1802" i="2" s="1"/>
  <c r="H1803" i="2" s="1"/>
  <c r="H1804" i="2" s="1"/>
  <c r="H1805" i="2" s="1"/>
  <c r="H1806" i="2" s="1"/>
  <c r="H1807" i="2" s="1"/>
  <c r="H1808" i="2" s="1"/>
  <c r="H1809" i="2" s="1"/>
  <c r="H1810" i="2" s="1"/>
  <c r="H1811" i="2" s="1"/>
  <c r="H1812" i="2" s="1"/>
  <c r="H1813" i="2" s="1"/>
  <c r="H1814" i="2" s="1"/>
  <c r="H1815" i="2" s="1"/>
  <c r="H1816" i="2"/>
  <c r="H1817" i="2" s="1"/>
  <c r="H1818" i="2" s="1"/>
  <c r="H1819" i="2" s="1"/>
  <c r="H1820" i="2" s="1"/>
  <c r="H1821" i="2" s="1"/>
  <c r="H1822" i="2" s="1"/>
  <c r="H1823" i="2" s="1"/>
  <c r="H1824" i="2" s="1"/>
  <c r="H1825" i="2" s="1"/>
  <c r="H1826" i="2" s="1"/>
  <c r="H1827" i="2" s="1"/>
  <c r="H1828" i="2" s="1"/>
  <c r="H1829" i="2" s="1"/>
  <c r="H1830" i="2" s="1"/>
  <c r="H1831" i="2" s="1"/>
  <c r="H1832" i="2" s="1"/>
  <c r="H1833" i="2" s="1"/>
  <c r="H1834" i="2" s="1"/>
  <c r="H1835" i="2" s="1"/>
  <c r="H1836" i="2" s="1"/>
  <c r="H1837" i="2" s="1"/>
  <c r="H1838" i="2" s="1"/>
  <c r="H1839" i="2" s="1"/>
  <c r="H1840" i="2" s="1"/>
  <c r="H1841" i="2" s="1"/>
  <c r="H1842" i="2"/>
  <c r="H1843" i="2" s="1"/>
  <c r="H1844" i="2" s="1"/>
  <c r="H1845" i="2" s="1"/>
  <c r="H1846" i="2" s="1"/>
  <c r="H1847" i="2" s="1"/>
  <c r="H1848" i="2" s="1"/>
  <c r="H1849" i="2" s="1"/>
  <c r="H1850" i="2" s="1"/>
  <c r="H1851" i="2" s="1"/>
  <c r="H1852" i="2" s="1"/>
  <c r="H1853" i="2" s="1"/>
  <c r="H1854" i="2" s="1"/>
  <c r="H1855" i="2" s="1"/>
  <c r="H1856" i="2" s="1"/>
  <c r="H1857" i="2" s="1"/>
  <c r="H1858" i="2" s="1"/>
  <c r="H1859" i="2" s="1"/>
  <c r="H1860" i="2" s="1"/>
  <c r="H1861" i="2" s="1"/>
  <c r="H1862" i="2" s="1"/>
  <c r="H1863" i="2" s="1"/>
  <c r="H1864" i="2" s="1"/>
  <c r="H1865" i="2" s="1"/>
  <c r="H1866" i="2" s="1"/>
  <c r="H1867" i="2" s="1"/>
  <c r="H1868" i="2" s="1"/>
  <c r="H1869" i="2" s="1"/>
  <c r="H1870" i="2" s="1"/>
  <c r="H1871" i="2" s="1"/>
  <c r="H1872" i="2"/>
  <c r="H1873" i="2" s="1"/>
  <c r="H1874" i="2" s="1"/>
  <c r="H1875" i="2" s="1"/>
  <c r="H1876" i="2" s="1"/>
  <c r="H1877" i="2" s="1"/>
  <c r="H1878" i="2" s="1"/>
  <c r="H1879" i="2" s="1"/>
  <c r="H1880" i="2" s="1"/>
  <c r="H1881" i="2" s="1"/>
  <c r="H1882" i="2" s="1"/>
  <c r="H1883" i="2" s="1"/>
  <c r="H1884" i="2" s="1"/>
  <c r="H1885" i="2" s="1"/>
  <c r="H1886" i="2" s="1"/>
  <c r="H1887" i="2" s="1"/>
  <c r="H1888" i="2" s="1"/>
  <c r="H1889" i="2" s="1"/>
  <c r="H1890" i="2" s="1"/>
  <c r="H1891" i="2" s="1"/>
  <c r="H1892" i="2" s="1"/>
  <c r="H1893" i="2" s="1"/>
  <c r="H1894" i="2" s="1"/>
  <c r="H1895" i="2" s="1"/>
  <c r="H1896" i="2" s="1"/>
  <c r="H1897" i="2" s="1"/>
  <c r="H1898" i="2" s="1"/>
  <c r="H1899" i="2" s="1"/>
  <c r="H1900" i="2" s="1"/>
  <c r="H1901" i="2" s="1"/>
  <c r="H1902" i="2" s="1"/>
  <c r="H1903" i="2" s="1"/>
  <c r="H1904" i="2" s="1"/>
  <c r="H1905" i="2" s="1"/>
  <c r="H1906" i="2" s="1"/>
  <c r="H1907" i="2" s="1"/>
  <c r="H1908" i="2" s="1"/>
  <c r="H1909" i="2" s="1"/>
  <c r="H1910" i="2" s="1"/>
  <c r="H1911" i="2"/>
  <c r="H1912" i="2" s="1"/>
  <c r="H1913" i="2" s="1"/>
  <c r="H1914" i="2" s="1"/>
  <c r="H1915" i="2" s="1"/>
  <c r="H1916" i="2" s="1"/>
  <c r="H1917" i="2" s="1"/>
  <c r="H1918" i="2" s="1"/>
  <c r="H1919" i="2" s="1"/>
  <c r="H1920" i="2" s="1"/>
  <c r="H1921" i="2" s="1"/>
  <c r="H1922" i="2" s="1"/>
  <c r="H1923" i="2" s="1"/>
  <c r="H1924" i="2" s="1"/>
  <c r="H1925" i="2" s="1"/>
  <c r="H1926" i="2" s="1"/>
  <c r="H1927" i="2" s="1"/>
  <c r="H1928" i="2" s="1"/>
  <c r="H1929" i="2" s="1"/>
  <c r="H1930" i="2" s="1"/>
  <c r="H1931" i="2" s="1"/>
  <c r="H1932" i="2" s="1"/>
  <c r="H1933" i="2" s="1"/>
  <c r="H1934" i="2" s="1"/>
  <c r="H1935" i="2" s="1"/>
  <c r="H1936" i="2"/>
  <c r="H1937" i="2" s="1"/>
  <c r="H1938" i="2" s="1"/>
  <c r="H1939" i="2" s="1"/>
  <c r="H1940" i="2" s="1"/>
  <c r="H1941" i="2" s="1"/>
  <c r="H1942" i="2" s="1"/>
  <c r="H1943" i="2" s="1"/>
  <c r="H1944" i="2" s="1"/>
  <c r="H1945" i="2" s="1"/>
  <c r="H1946" i="2" s="1"/>
  <c r="H1947" i="2" s="1"/>
  <c r="H1948" i="2" s="1"/>
  <c r="H1949" i="2" s="1"/>
  <c r="H1950" i="2" s="1"/>
  <c r="H1951" i="2" s="1"/>
  <c r="H1952" i="2" s="1"/>
  <c r="H1953" i="2" s="1"/>
  <c r="H1954" i="2" s="1"/>
  <c r="H1955" i="2" s="1"/>
  <c r="H1956" i="2" s="1"/>
  <c r="H1957" i="2" s="1"/>
  <c r="H1958" i="2" s="1"/>
  <c r="H1959" i="2"/>
  <c r="H1960" i="2" s="1"/>
  <c r="H1961" i="2" s="1"/>
  <c r="H1962" i="2" s="1"/>
  <c r="H1963" i="2" s="1"/>
  <c r="H1964" i="2" s="1"/>
  <c r="H1965" i="2" s="1"/>
  <c r="H1966" i="2" s="1"/>
  <c r="H1967" i="2" s="1"/>
  <c r="H1968" i="2" s="1"/>
  <c r="H1969" i="2" s="1"/>
  <c r="H1970" i="2" s="1"/>
  <c r="H1971" i="2" s="1"/>
  <c r="H1972" i="2" s="1"/>
  <c r="H1973" i="2" s="1"/>
  <c r="H1974" i="2" s="1"/>
  <c r="H1975" i="2" s="1"/>
  <c r="H1976" i="2" s="1"/>
  <c r="H1977" i="2"/>
  <c r="H1978" i="2" s="1"/>
  <c r="H1979" i="2" s="1"/>
  <c r="H1980" i="2" s="1"/>
  <c r="H1981" i="2" s="1"/>
  <c r="H1982" i="2" s="1"/>
  <c r="H1983" i="2" s="1"/>
  <c r="H1984" i="2" s="1"/>
  <c r="H1985" i="2" s="1"/>
  <c r="H1986" i="2" s="1"/>
  <c r="H1987" i="2" s="1"/>
  <c r="H1988" i="2" s="1"/>
  <c r="H1989" i="2" s="1"/>
  <c r="H1990" i="2"/>
  <c r="H1991" i="2" s="1"/>
  <c r="H1992" i="2" s="1"/>
  <c r="H1993" i="2" s="1"/>
  <c r="H1994" i="2" s="1"/>
  <c r="H1995" i="2" s="1"/>
  <c r="H1996" i="2" s="1"/>
  <c r="H1997" i="2" s="1"/>
  <c r="H1998" i="2" s="1"/>
  <c r="H1999" i="2" s="1"/>
  <c r="H2000" i="2" s="1"/>
  <c r="H2001" i="2" s="1"/>
  <c r="H2002" i="2"/>
  <c r="H2003" i="2" s="1"/>
  <c r="H2004" i="2" s="1"/>
  <c r="H2005" i="2" s="1"/>
  <c r="H2006" i="2" s="1"/>
  <c r="H2007" i="2" s="1"/>
  <c r="H2008" i="2"/>
  <c r="H2009" i="2" s="1"/>
  <c r="H2010" i="2" s="1"/>
  <c r="H2011" i="2" s="1"/>
  <c r="H2012" i="2" s="1"/>
  <c r="H2013" i="2" s="1"/>
  <c r="H2014" i="2" s="1"/>
  <c r="H2015" i="2" s="1"/>
  <c r="H2016" i="2" s="1"/>
  <c r="H2017" i="2" s="1"/>
  <c r="H2018" i="2" s="1"/>
  <c r="H2019" i="2" s="1"/>
  <c r="H2020" i="2" s="1"/>
  <c r="H2021" i="2" s="1"/>
  <c r="H2022" i="2" s="1"/>
  <c r="H2023" i="2" s="1"/>
  <c r="H2024" i="2" s="1"/>
  <c r="H2025" i="2" s="1"/>
  <c r="H2026" i="2" s="1"/>
  <c r="H2027" i="2" s="1"/>
  <c r="H2028" i="2"/>
  <c r="H2029" i="2" s="1"/>
  <c r="H2030" i="2" s="1"/>
  <c r="H2031" i="2" s="1"/>
  <c r="H2032" i="2" s="1"/>
  <c r="H2033" i="2" s="1"/>
  <c r="H2034" i="2" s="1"/>
  <c r="H2035" i="2" s="1"/>
  <c r="H2036" i="2" s="1"/>
  <c r="H2037" i="2" s="1"/>
  <c r="H2038" i="2" s="1"/>
  <c r="H2039" i="2" s="1"/>
  <c r="H2040" i="2" s="1"/>
  <c r="H2041" i="2" s="1"/>
  <c r="H2042" i="2" s="1"/>
  <c r="H2043" i="2" s="1"/>
  <c r="H2044" i="2" s="1"/>
  <c r="H2045" i="2" s="1"/>
  <c r="H2046" i="2" s="1"/>
  <c r="H2047" i="2" s="1"/>
  <c r="H2048" i="2"/>
  <c r="H2049" i="2" s="1"/>
  <c r="H2050" i="2" s="1"/>
  <c r="H2051" i="2" s="1"/>
  <c r="H2052" i="2" s="1"/>
  <c r="H2053" i="2" s="1"/>
  <c r="H2054" i="2" s="1"/>
  <c r="H2055" i="2" s="1"/>
  <c r="H2056" i="2" s="1"/>
  <c r="H2057" i="2" s="1"/>
  <c r="H2058" i="2" s="1"/>
  <c r="H2059" i="2" s="1"/>
  <c r="H2060" i="2" s="1"/>
  <c r="H2061" i="2" s="1"/>
  <c r="H2062" i="2" s="1"/>
  <c r="H2063" i="2" s="1"/>
  <c r="H2064" i="2" s="1"/>
  <c r="H2065" i="2" s="1"/>
  <c r="H2066" i="2" s="1"/>
  <c r="H2067" i="2" s="1"/>
  <c r="H2068" i="2" s="1"/>
  <c r="H2069" i="2" s="1"/>
  <c r="H2070" i="2"/>
  <c r="H2071" i="2" s="1"/>
  <c r="H2072" i="2" s="1"/>
  <c r="H2073" i="2" s="1"/>
  <c r="H2074" i="2" s="1"/>
  <c r="H2075" i="2" s="1"/>
  <c r="H2076" i="2" s="1"/>
  <c r="H2077" i="2" s="1"/>
  <c r="H2078" i="2" s="1"/>
  <c r="H2079" i="2" s="1"/>
  <c r="H2080" i="2" s="1"/>
  <c r="H2081" i="2" s="1"/>
  <c r="H2082" i="2" s="1"/>
  <c r="H2083" i="2" s="1"/>
  <c r="H2084" i="2" s="1"/>
  <c r="H2085" i="2" s="1"/>
  <c r="H2086" i="2" s="1"/>
  <c r="H2087" i="2" s="1"/>
  <c r="H2088" i="2"/>
  <c r="H2089" i="2" s="1"/>
  <c r="H2090" i="2" s="1"/>
  <c r="H2091" i="2" s="1"/>
  <c r="H2092" i="2" s="1"/>
  <c r="H2093" i="2" s="1"/>
  <c r="H2094" i="2"/>
  <c r="H2095" i="2" s="1"/>
  <c r="H2096" i="2" s="1"/>
  <c r="H2097" i="2" s="1"/>
  <c r="H2098" i="2" s="1"/>
  <c r="H2099" i="2" s="1"/>
  <c r="H2100" i="2" s="1"/>
  <c r="H2101" i="2" s="1"/>
  <c r="H2102" i="2" s="1"/>
  <c r="H2103" i="2" s="1"/>
  <c r="H2104" i="2" s="1"/>
  <c r="H2105" i="2" s="1"/>
  <c r="H2106" i="2"/>
  <c r="H2107" i="2" s="1"/>
  <c r="H2108" i="2" s="1"/>
  <c r="H2109" i="2" s="1"/>
  <c r="H2110" i="2" s="1"/>
  <c r="H2111" i="2" s="1"/>
  <c r="G2104" i="2"/>
  <c r="G2105" i="2" s="1"/>
  <c r="G2106" i="2" s="1"/>
  <c r="G2107" i="2" s="1"/>
  <c r="G2108" i="2" s="1"/>
  <c r="G2109" i="2" s="1"/>
  <c r="G2110" i="2" s="1"/>
  <c r="G2111" i="2" s="1"/>
  <c r="G2086" i="2"/>
  <c r="G2087" i="2" s="1"/>
  <c r="G2088" i="2" s="1"/>
  <c r="G2089" i="2" s="1"/>
  <c r="G2090" i="2" s="1"/>
  <c r="G2091" i="2" s="1"/>
  <c r="G2092" i="2" s="1"/>
  <c r="G2093" i="2" s="1"/>
  <c r="G2094" i="2" s="1"/>
  <c r="G2095" i="2" s="1"/>
  <c r="G2096" i="2" s="1"/>
  <c r="G2097" i="2" s="1"/>
  <c r="G2098" i="2" s="1"/>
  <c r="G2099" i="2" s="1"/>
  <c r="G2100" i="2" s="1"/>
  <c r="G2101" i="2" s="1"/>
  <c r="G2102" i="2" s="1"/>
  <c r="G2103" i="2" s="1"/>
  <c r="G2026" i="2"/>
  <c r="G2027" i="2" s="1"/>
  <c r="G2028" i="2" s="1"/>
  <c r="G2029" i="2" s="1"/>
  <c r="G2030" i="2" s="1"/>
  <c r="G2031" i="2" s="1"/>
  <c r="G2032" i="2" s="1"/>
  <c r="G2033" i="2" s="1"/>
  <c r="G2034" i="2" s="1"/>
  <c r="G2035" i="2" s="1"/>
  <c r="G2036" i="2" s="1"/>
  <c r="G2037" i="2" s="1"/>
  <c r="G2038" i="2" s="1"/>
  <c r="G2039" i="2" s="1"/>
  <c r="G2040" i="2" s="1"/>
  <c r="G2041" i="2" s="1"/>
  <c r="G2042" i="2" s="1"/>
  <c r="G2043" i="2" s="1"/>
  <c r="G2044" i="2" s="1"/>
  <c r="G2045" i="2" s="1"/>
  <c r="G2046" i="2" s="1"/>
  <c r="G2047" i="2" s="1"/>
  <c r="G2048" i="2" s="1"/>
  <c r="G2049" i="2" s="1"/>
  <c r="G2050" i="2" s="1"/>
  <c r="G2051" i="2" s="1"/>
  <c r="G2052" i="2" s="1"/>
  <c r="G2053" i="2" s="1"/>
  <c r="G2054" i="2" s="1"/>
  <c r="G2055" i="2" s="1"/>
  <c r="G2056" i="2" s="1"/>
  <c r="G2057" i="2" s="1"/>
  <c r="G2058" i="2" s="1"/>
  <c r="G2059" i="2" s="1"/>
  <c r="G2060" i="2" s="1"/>
  <c r="G2061" i="2" s="1"/>
  <c r="G2062" i="2" s="1"/>
  <c r="G2063" i="2" s="1"/>
  <c r="G2064" i="2" s="1"/>
  <c r="G2065" i="2" s="1"/>
  <c r="G2066" i="2" s="1"/>
  <c r="G2067" i="2" s="1"/>
  <c r="G2068" i="2" s="1"/>
  <c r="G2069" i="2" s="1"/>
  <c r="G2070" i="2" s="1"/>
  <c r="G2071" i="2" s="1"/>
  <c r="G2072" i="2" s="1"/>
  <c r="G2073" i="2" s="1"/>
  <c r="G2074" i="2" s="1"/>
  <c r="G2075" i="2" s="1"/>
  <c r="G2076" i="2" s="1"/>
  <c r="G2077" i="2" s="1"/>
  <c r="G2078" i="2" s="1"/>
  <c r="G2079" i="2" s="1"/>
  <c r="G2080" i="2" s="1"/>
  <c r="G2081" i="2" s="1"/>
  <c r="G2082" i="2" s="1"/>
  <c r="G2083" i="2" s="1"/>
  <c r="G2084" i="2" s="1"/>
  <c r="G2085" i="2" s="1"/>
  <c r="G1975" i="2"/>
  <c r="G1976" i="2" s="1"/>
  <c r="G1977" i="2" s="1"/>
  <c r="G1978" i="2" s="1"/>
  <c r="G1979" i="2" s="1"/>
  <c r="G1980" i="2" s="1"/>
  <c r="G1981" i="2" s="1"/>
  <c r="G1982" i="2" s="1"/>
  <c r="G1983" i="2" s="1"/>
  <c r="G1984" i="2" s="1"/>
  <c r="G1985" i="2" s="1"/>
  <c r="G1986" i="2" s="1"/>
  <c r="G1987" i="2" s="1"/>
  <c r="G1988" i="2" s="1"/>
  <c r="G1989" i="2" s="1"/>
  <c r="G1990" i="2" s="1"/>
  <c r="G1991" i="2" s="1"/>
  <c r="G1992" i="2" s="1"/>
  <c r="G1993" i="2" s="1"/>
  <c r="G1994" i="2" s="1"/>
  <c r="G1995" i="2" s="1"/>
  <c r="G1996" i="2" s="1"/>
  <c r="G1997" i="2" s="1"/>
  <c r="G1998" i="2" s="1"/>
  <c r="G1999" i="2" s="1"/>
  <c r="G2000" i="2" s="1"/>
  <c r="G2001" i="2" s="1"/>
  <c r="G2002" i="2" s="1"/>
  <c r="G2003" i="2" s="1"/>
  <c r="G2004" i="2" s="1"/>
  <c r="G2005" i="2" s="1"/>
  <c r="G2006" i="2" s="1"/>
  <c r="G2007" i="2" s="1"/>
  <c r="G2008" i="2" s="1"/>
  <c r="G2009" i="2" s="1"/>
  <c r="G2010" i="2" s="1"/>
  <c r="G2011" i="2" s="1"/>
  <c r="G2012" i="2" s="1"/>
  <c r="G2013" i="2" s="1"/>
  <c r="G2014" i="2" s="1"/>
  <c r="G2015" i="2" s="1"/>
  <c r="G2016" i="2" s="1"/>
  <c r="G2017" i="2" s="1"/>
  <c r="G2018" i="2" s="1"/>
  <c r="G2019" i="2" s="1"/>
  <c r="G2020" i="2" s="1"/>
  <c r="G2021" i="2" s="1"/>
  <c r="G2022" i="2" s="1"/>
  <c r="G2023" i="2" s="1"/>
  <c r="G2024" i="2" s="1"/>
  <c r="G2025" i="2" s="1"/>
  <c r="G1909" i="2"/>
  <c r="G1910" i="2" s="1"/>
  <c r="G1911" i="2" s="1"/>
  <c r="G1912" i="2" s="1"/>
  <c r="G1913" i="2" s="1"/>
  <c r="G1914" i="2" s="1"/>
  <c r="G1915" i="2" s="1"/>
  <c r="G1916" i="2" s="1"/>
  <c r="G1917" i="2" s="1"/>
  <c r="G1918" i="2" s="1"/>
  <c r="G1919" i="2" s="1"/>
  <c r="G1920" i="2" s="1"/>
  <c r="G1921" i="2" s="1"/>
  <c r="G1922" i="2" s="1"/>
  <c r="G1923" i="2" s="1"/>
  <c r="G1924" i="2" s="1"/>
  <c r="G1925" i="2" s="1"/>
  <c r="G1926" i="2" s="1"/>
  <c r="G1927" i="2" s="1"/>
  <c r="G1928" i="2" s="1"/>
  <c r="G1929" i="2" s="1"/>
  <c r="G1930" i="2" s="1"/>
  <c r="G1931" i="2" s="1"/>
  <c r="G1932" i="2" s="1"/>
  <c r="G1933" i="2" s="1"/>
  <c r="G1934" i="2" s="1"/>
  <c r="G1935" i="2" s="1"/>
  <c r="G1936" i="2" s="1"/>
  <c r="G1937" i="2" s="1"/>
  <c r="G1938" i="2" s="1"/>
  <c r="G1939" i="2" s="1"/>
  <c r="G1940" i="2" s="1"/>
  <c r="G1941" i="2" s="1"/>
  <c r="G1942" i="2" s="1"/>
  <c r="G1943" i="2" s="1"/>
  <c r="G1944" i="2" s="1"/>
  <c r="G1945" i="2" s="1"/>
  <c r="G1946" i="2" s="1"/>
  <c r="G1947" i="2" s="1"/>
  <c r="G1948" i="2" s="1"/>
  <c r="G1949" i="2" s="1"/>
  <c r="G1950" i="2" s="1"/>
  <c r="G1951" i="2" s="1"/>
  <c r="G1952" i="2" s="1"/>
  <c r="G1953" i="2" s="1"/>
  <c r="G1954" i="2" s="1"/>
  <c r="G1955" i="2" s="1"/>
  <c r="G1956" i="2" s="1"/>
  <c r="G1957" i="2" s="1"/>
  <c r="G1958" i="2" s="1"/>
  <c r="G1959" i="2" s="1"/>
  <c r="G1960" i="2" s="1"/>
  <c r="G1961" i="2" s="1"/>
  <c r="G1962" i="2" s="1"/>
  <c r="G1963" i="2" s="1"/>
  <c r="G1964" i="2" s="1"/>
  <c r="G1965" i="2" s="1"/>
  <c r="G1966" i="2" s="1"/>
  <c r="G1967" i="2" s="1"/>
  <c r="G1968" i="2" s="1"/>
  <c r="G1969" i="2" s="1"/>
  <c r="G1970" i="2" s="1"/>
  <c r="G1971" i="2" s="1"/>
  <c r="G1972" i="2" s="1"/>
  <c r="G1973" i="2" s="1"/>
  <c r="G1974" i="2" s="1"/>
  <c r="G1870" i="2"/>
  <c r="G1871" i="2" s="1"/>
  <c r="G1872" i="2" s="1"/>
  <c r="G1873" i="2" s="1"/>
  <c r="G1874" i="2" s="1"/>
  <c r="G1875" i="2" s="1"/>
  <c r="G1876" i="2" s="1"/>
  <c r="G1877" i="2" s="1"/>
  <c r="G1878" i="2" s="1"/>
  <c r="G1879" i="2" s="1"/>
  <c r="G1880" i="2" s="1"/>
  <c r="G1881" i="2" s="1"/>
  <c r="G1882" i="2" s="1"/>
  <c r="G1883" i="2" s="1"/>
  <c r="G1884" i="2" s="1"/>
  <c r="G1885" i="2" s="1"/>
  <c r="G1886" i="2" s="1"/>
  <c r="G1887" i="2" s="1"/>
  <c r="G1888" i="2" s="1"/>
  <c r="G1889" i="2" s="1"/>
  <c r="G1890" i="2" s="1"/>
  <c r="G1891" i="2" s="1"/>
  <c r="G1892" i="2" s="1"/>
  <c r="G1893" i="2" s="1"/>
  <c r="G1894" i="2" s="1"/>
  <c r="G1895" i="2" s="1"/>
  <c r="G1896" i="2" s="1"/>
  <c r="G1897" i="2" s="1"/>
  <c r="G1898" i="2" s="1"/>
  <c r="G1899" i="2" s="1"/>
  <c r="G1900" i="2" s="1"/>
  <c r="G1901" i="2" s="1"/>
  <c r="G1902" i="2" s="1"/>
  <c r="G1903" i="2" s="1"/>
  <c r="G1904" i="2" s="1"/>
  <c r="G1905" i="2" s="1"/>
  <c r="G1906" i="2" s="1"/>
  <c r="G1907" i="2" s="1"/>
  <c r="G1908" i="2" s="1"/>
  <c r="G1840" i="2"/>
  <c r="G1841" i="2" s="1"/>
  <c r="G1842" i="2" s="1"/>
  <c r="G1843" i="2" s="1"/>
  <c r="G1844" i="2" s="1"/>
  <c r="G1845" i="2" s="1"/>
  <c r="G1846" i="2" s="1"/>
  <c r="G1847" i="2" s="1"/>
  <c r="G1848" i="2" s="1"/>
  <c r="G1849" i="2" s="1"/>
  <c r="G1850" i="2" s="1"/>
  <c r="G1851" i="2" s="1"/>
  <c r="G1852" i="2" s="1"/>
  <c r="G1853" i="2" s="1"/>
  <c r="G1854" i="2" s="1"/>
  <c r="G1855" i="2" s="1"/>
  <c r="G1856" i="2" s="1"/>
  <c r="G1857" i="2" s="1"/>
  <c r="G1858" i="2" s="1"/>
  <c r="G1859" i="2" s="1"/>
  <c r="G1860" i="2" s="1"/>
  <c r="G1861" i="2" s="1"/>
  <c r="G1862" i="2" s="1"/>
  <c r="G1863" i="2" s="1"/>
  <c r="G1864" i="2" s="1"/>
  <c r="G1865" i="2" s="1"/>
  <c r="G1866" i="2" s="1"/>
  <c r="G1867" i="2" s="1"/>
  <c r="G1868" i="2" s="1"/>
  <c r="G1869" i="2" s="1"/>
  <c r="G1720" i="2"/>
  <c r="G1721" i="2" s="1"/>
  <c r="G1722" i="2" s="1"/>
  <c r="G1723" i="2" s="1"/>
  <c r="G1724" i="2" s="1"/>
  <c r="G1725" i="2" s="1"/>
  <c r="G1726" i="2" s="1"/>
  <c r="G1727" i="2" s="1"/>
  <c r="G1728" i="2" s="1"/>
  <c r="G1729" i="2" s="1"/>
  <c r="G1730" i="2" s="1"/>
  <c r="G1731" i="2" s="1"/>
  <c r="G1732" i="2" s="1"/>
  <c r="G1733" i="2" s="1"/>
  <c r="G1734" i="2" s="1"/>
  <c r="G1735" i="2" s="1"/>
  <c r="G1736" i="2" s="1"/>
  <c r="G1737" i="2" s="1"/>
  <c r="G1738" i="2" s="1"/>
  <c r="G1739" i="2" s="1"/>
  <c r="G1740" i="2" s="1"/>
  <c r="G1741" i="2" s="1"/>
  <c r="G1742" i="2" s="1"/>
  <c r="G1743" i="2" s="1"/>
  <c r="G1744" i="2" s="1"/>
  <c r="G1745" i="2" s="1"/>
  <c r="G1746" i="2" s="1"/>
  <c r="G1747" i="2" s="1"/>
  <c r="G1748" i="2" s="1"/>
  <c r="G1749" i="2" s="1"/>
  <c r="G1750" i="2" s="1"/>
  <c r="G1751" i="2" s="1"/>
  <c r="G1752" i="2" s="1"/>
  <c r="G1753" i="2" s="1"/>
  <c r="G1754" i="2" s="1"/>
  <c r="G1755" i="2" s="1"/>
  <c r="G1756" i="2" s="1"/>
  <c r="G1757" i="2" s="1"/>
  <c r="G1758" i="2" s="1"/>
  <c r="G1759" i="2" s="1"/>
  <c r="G1760" i="2" s="1"/>
  <c r="G1761" i="2" s="1"/>
  <c r="G1762" i="2" s="1"/>
  <c r="G1763" i="2" s="1"/>
  <c r="G1764" i="2" s="1"/>
  <c r="G1765" i="2" s="1"/>
  <c r="G1766" i="2" s="1"/>
  <c r="G1767" i="2" s="1"/>
  <c r="G1768" i="2" s="1"/>
  <c r="G1769" i="2" s="1"/>
  <c r="G1770" i="2" s="1"/>
  <c r="G1771" i="2" s="1"/>
  <c r="G1772" i="2" s="1"/>
  <c r="G1773" i="2" s="1"/>
  <c r="G1774" i="2" s="1"/>
  <c r="G1775" i="2" s="1"/>
  <c r="G1776" i="2" s="1"/>
  <c r="G1777" i="2" s="1"/>
  <c r="G1778" i="2" s="1"/>
  <c r="G1779" i="2" s="1"/>
  <c r="G1780" i="2" s="1"/>
  <c r="G1781" i="2" s="1"/>
  <c r="G1782" i="2" s="1"/>
  <c r="G1783" i="2" s="1"/>
  <c r="G1784" i="2" s="1"/>
  <c r="G1785" i="2" s="1"/>
  <c r="G1786" i="2" s="1"/>
  <c r="G1787" i="2" s="1"/>
  <c r="G1788" i="2" s="1"/>
  <c r="G1789" i="2" s="1"/>
  <c r="G1790" i="2" s="1"/>
  <c r="G1791" i="2" s="1"/>
  <c r="G1792" i="2" s="1"/>
  <c r="G1793" i="2" s="1"/>
  <c r="G1794" i="2" s="1"/>
  <c r="G1795" i="2" s="1"/>
  <c r="G1796" i="2" s="1"/>
  <c r="G1797" i="2" s="1"/>
  <c r="G1798" i="2" s="1"/>
  <c r="G1799" i="2" s="1"/>
  <c r="G1800" i="2" s="1"/>
  <c r="G1801" i="2" s="1"/>
  <c r="G1802" i="2" s="1"/>
  <c r="G1803" i="2" s="1"/>
  <c r="G1804" i="2" s="1"/>
  <c r="G1805" i="2" s="1"/>
  <c r="G1806" i="2" s="1"/>
  <c r="G1807" i="2" s="1"/>
  <c r="G1808" i="2" s="1"/>
  <c r="G1809" i="2" s="1"/>
  <c r="G1810" i="2" s="1"/>
  <c r="G1811" i="2" s="1"/>
  <c r="G1812" i="2" s="1"/>
  <c r="G1813" i="2" s="1"/>
  <c r="G1814" i="2" s="1"/>
  <c r="G1815" i="2" s="1"/>
  <c r="G1816" i="2" s="1"/>
  <c r="G1817" i="2" s="1"/>
  <c r="G1818" i="2" s="1"/>
  <c r="G1819" i="2" s="1"/>
  <c r="G1820" i="2" s="1"/>
  <c r="G1821" i="2" s="1"/>
  <c r="G1822" i="2" s="1"/>
  <c r="G1823" i="2" s="1"/>
  <c r="G1824" i="2" s="1"/>
  <c r="G1825" i="2" s="1"/>
  <c r="G1826" i="2" s="1"/>
  <c r="G1827" i="2" s="1"/>
  <c r="G1828" i="2" s="1"/>
  <c r="G1829" i="2" s="1"/>
  <c r="G1830" i="2" s="1"/>
  <c r="G1831" i="2" s="1"/>
  <c r="G1832" i="2" s="1"/>
  <c r="G1833" i="2" s="1"/>
  <c r="G1834" i="2" s="1"/>
  <c r="G1835" i="2" s="1"/>
  <c r="G1836" i="2" s="1"/>
  <c r="G1837" i="2" s="1"/>
  <c r="G1838" i="2" s="1"/>
  <c r="G1839" i="2" s="1"/>
  <c r="G1633" i="2"/>
  <c r="G1634" i="2" s="1"/>
  <c r="G1635" i="2" s="1"/>
  <c r="G1636" i="2" s="1"/>
  <c r="G1637" i="2" s="1"/>
  <c r="G1638" i="2" s="1"/>
  <c r="G1639" i="2" s="1"/>
  <c r="G1640" i="2" s="1"/>
  <c r="G1641" i="2" s="1"/>
  <c r="G1642" i="2" s="1"/>
  <c r="G1643" i="2" s="1"/>
  <c r="G1644" i="2" s="1"/>
  <c r="G1645" i="2" s="1"/>
  <c r="G1646" i="2" s="1"/>
  <c r="G1647" i="2" s="1"/>
  <c r="G1648" i="2" s="1"/>
  <c r="G1649" i="2" s="1"/>
  <c r="G1650" i="2" s="1"/>
  <c r="G1651" i="2" s="1"/>
  <c r="G1652" i="2" s="1"/>
  <c r="G1653" i="2" s="1"/>
  <c r="G1654" i="2" s="1"/>
  <c r="G1655" i="2" s="1"/>
  <c r="G1656" i="2" s="1"/>
  <c r="G1657" i="2" s="1"/>
  <c r="G1658" i="2" s="1"/>
  <c r="G1659" i="2" s="1"/>
  <c r="G1660" i="2" s="1"/>
  <c r="G1661" i="2" s="1"/>
  <c r="G1662" i="2" s="1"/>
  <c r="G1663" i="2" s="1"/>
  <c r="G1664" i="2" s="1"/>
  <c r="G1665" i="2" s="1"/>
  <c r="G1666" i="2" s="1"/>
  <c r="G1667" i="2" s="1"/>
  <c r="G1668" i="2" s="1"/>
  <c r="G1669" i="2" s="1"/>
  <c r="G1670" i="2" s="1"/>
  <c r="G1671" i="2" s="1"/>
  <c r="G1672" i="2" s="1"/>
  <c r="G1673" i="2" s="1"/>
  <c r="G1674" i="2" s="1"/>
  <c r="G1675" i="2" s="1"/>
  <c r="G1676" i="2" s="1"/>
  <c r="G1677" i="2" s="1"/>
  <c r="G1678" i="2" s="1"/>
  <c r="G1679" i="2" s="1"/>
  <c r="G1680" i="2" s="1"/>
  <c r="G1681" i="2" s="1"/>
  <c r="G1682" i="2" s="1"/>
  <c r="G1683" i="2" s="1"/>
  <c r="G1684" i="2" s="1"/>
  <c r="G1685" i="2" s="1"/>
  <c r="G1686" i="2" s="1"/>
  <c r="G1687" i="2" s="1"/>
  <c r="G1688" i="2" s="1"/>
  <c r="G1689" i="2" s="1"/>
  <c r="G1690" i="2" s="1"/>
  <c r="G1691" i="2" s="1"/>
  <c r="G1692" i="2" s="1"/>
  <c r="G1693" i="2" s="1"/>
  <c r="G1694" i="2" s="1"/>
  <c r="G1695" i="2" s="1"/>
  <c r="G1696" i="2" s="1"/>
  <c r="G1697" i="2" s="1"/>
  <c r="G1698" i="2" s="1"/>
  <c r="G1699" i="2" s="1"/>
  <c r="G1700" i="2" s="1"/>
  <c r="G1701" i="2" s="1"/>
  <c r="G1702" i="2" s="1"/>
  <c r="G1703" i="2" s="1"/>
  <c r="G1704" i="2" s="1"/>
  <c r="G1705" i="2" s="1"/>
  <c r="G1706" i="2" s="1"/>
  <c r="G1707" i="2" s="1"/>
  <c r="G1708" i="2" s="1"/>
  <c r="G1709" i="2" s="1"/>
  <c r="G1710" i="2" s="1"/>
  <c r="G1711" i="2" s="1"/>
  <c r="G1712" i="2" s="1"/>
  <c r="G1713" i="2" s="1"/>
  <c r="G1714" i="2" s="1"/>
  <c r="G1715" i="2" s="1"/>
  <c r="G1716" i="2" s="1"/>
  <c r="G1717" i="2" s="1"/>
  <c r="G1718" i="2" s="1"/>
  <c r="G1719" i="2" s="1"/>
  <c r="G1613" i="2"/>
  <c r="G1614" i="2" s="1"/>
  <c r="G1615" i="2" s="1"/>
  <c r="G1616" i="2" s="1"/>
  <c r="G1617" i="2" s="1"/>
  <c r="G1618" i="2" s="1"/>
  <c r="G1619" i="2" s="1"/>
  <c r="G1620" i="2" s="1"/>
  <c r="G1621" i="2" s="1"/>
  <c r="G1622" i="2" s="1"/>
  <c r="G1623" i="2" s="1"/>
  <c r="G1624" i="2" s="1"/>
  <c r="G1625" i="2" s="1"/>
  <c r="G1626" i="2" s="1"/>
  <c r="G1627" i="2" s="1"/>
  <c r="G1628" i="2" s="1"/>
  <c r="G1629" i="2" s="1"/>
  <c r="G1630" i="2" s="1"/>
  <c r="G1631" i="2" s="1"/>
  <c r="G1632" i="2" s="1"/>
  <c r="G1548" i="2"/>
  <c r="G1549" i="2" s="1"/>
  <c r="G1550" i="2" s="1"/>
  <c r="G1551" i="2" s="1"/>
  <c r="G1552" i="2" s="1"/>
  <c r="G1553" i="2" s="1"/>
  <c r="G1554" i="2" s="1"/>
  <c r="G1555" i="2" s="1"/>
  <c r="G1556" i="2" s="1"/>
  <c r="G1557" i="2" s="1"/>
  <c r="G1558" i="2" s="1"/>
  <c r="G1559" i="2" s="1"/>
  <c r="G1560" i="2" s="1"/>
  <c r="G1561" i="2" s="1"/>
  <c r="G1562" i="2" s="1"/>
  <c r="G1563" i="2" s="1"/>
  <c r="G1564" i="2" s="1"/>
  <c r="G1565" i="2" s="1"/>
  <c r="G1566" i="2" s="1"/>
  <c r="G1567" i="2" s="1"/>
  <c r="G1568" i="2" s="1"/>
  <c r="G1569" i="2" s="1"/>
  <c r="G1570" i="2" s="1"/>
  <c r="G1571" i="2" s="1"/>
  <c r="G1572" i="2" s="1"/>
  <c r="G1573" i="2" s="1"/>
  <c r="G1574" i="2" s="1"/>
  <c r="G1575" i="2" s="1"/>
  <c r="G1576" i="2" s="1"/>
  <c r="G1577" i="2" s="1"/>
  <c r="G1578" i="2" s="1"/>
  <c r="G1579" i="2" s="1"/>
  <c r="G1580" i="2" s="1"/>
  <c r="G1581" i="2" s="1"/>
  <c r="G1582" i="2" s="1"/>
  <c r="G1583" i="2" s="1"/>
  <c r="G1584" i="2" s="1"/>
  <c r="G1585" i="2" s="1"/>
  <c r="G1586" i="2" s="1"/>
  <c r="G1587" i="2" s="1"/>
  <c r="G1588" i="2" s="1"/>
  <c r="G1589" i="2" s="1"/>
  <c r="G1590" i="2" s="1"/>
  <c r="G1591" i="2" s="1"/>
  <c r="G1592" i="2" s="1"/>
  <c r="G1593" i="2" s="1"/>
  <c r="G1594" i="2" s="1"/>
  <c r="G1595" i="2" s="1"/>
  <c r="G1596" i="2" s="1"/>
  <c r="G1597" i="2" s="1"/>
  <c r="G1598" i="2" s="1"/>
  <c r="G1599" i="2" s="1"/>
  <c r="G1600" i="2" s="1"/>
  <c r="G1601" i="2" s="1"/>
  <c r="G1602" i="2" s="1"/>
  <c r="G1603" i="2" s="1"/>
  <c r="G1604" i="2" s="1"/>
  <c r="G1605" i="2" s="1"/>
  <c r="G1606" i="2" s="1"/>
  <c r="G1607" i="2" s="1"/>
  <c r="G1608" i="2" s="1"/>
  <c r="G1609" i="2" s="1"/>
  <c r="G1610" i="2" s="1"/>
  <c r="G1611" i="2" s="1"/>
  <c r="G1612" i="2" s="1"/>
  <c r="G1449" i="2"/>
  <c r="G1450" i="2" s="1"/>
  <c r="G1451" i="2" s="1"/>
  <c r="G1452" i="2" s="1"/>
  <c r="G1453" i="2" s="1"/>
  <c r="G1454" i="2" s="1"/>
  <c r="G1455" i="2" s="1"/>
  <c r="G1456" i="2" s="1"/>
  <c r="G1457" i="2" s="1"/>
  <c r="G1458" i="2" s="1"/>
  <c r="G1459" i="2" s="1"/>
  <c r="G1460" i="2" s="1"/>
  <c r="G1461" i="2" s="1"/>
  <c r="G1462" i="2" s="1"/>
  <c r="G1463" i="2" s="1"/>
  <c r="G1464" i="2" s="1"/>
  <c r="G1465" i="2" s="1"/>
  <c r="G1466" i="2" s="1"/>
  <c r="G1467" i="2" s="1"/>
  <c r="G1468" i="2" s="1"/>
  <c r="G1469" i="2" s="1"/>
  <c r="G1470" i="2" s="1"/>
  <c r="G1471" i="2" s="1"/>
  <c r="G1472" i="2" s="1"/>
  <c r="G1473" i="2" s="1"/>
  <c r="G1474" i="2" s="1"/>
  <c r="G1475" i="2" s="1"/>
  <c r="G1476" i="2" s="1"/>
  <c r="G1477" i="2" s="1"/>
  <c r="G1478" i="2" s="1"/>
  <c r="G1479" i="2" s="1"/>
  <c r="G1480" i="2" s="1"/>
  <c r="G1481" i="2" s="1"/>
  <c r="G1482" i="2" s="1"/>
  <c r="G1483" i="2" s="1"/>
  <c r="G1484" i="2" s="1"/>
  <c r="G1485" i="2" s="1"/>
  <c r="G1486" i="2" s="1"/>
  <c r="G1487" i="2" s="1"/>
  <c r="G1488" i="2" s="1"/>
  <c r="G1489" i="2" s="1"/>
  <c r="G1490" i="2" s="1"/>
  <c r="G1491" i="2" s="1"/>
  <c r="G1492" i="2" s="1"/>
  <c r="G1493" i="2" s="1"/>
  <c r="G1494" i="2" s="1"/>
  <c r="G1495" i="2" s="1"/>
  <c r="G1496" i="2" s="1"/>
  <c r="G1497" i="2" s="1"/>
  <c r="G1498" i="2" s="1"/>
  <c r="G1499" i="2" s="1"/>
  <c r="G1500" i="2" s="1"/>
  <c r="G1501" i="2" s="1"/>
  <c r="G1502" i="2" s="1"/>
  <c r="G1503" i="2" s="1"/>
  <c r="G1504" i="2" s="1"/>
  <c r="G1505" i="2" s="1"/>
  <c r="G1506" i="2" s="1"/>
  <c r="G1507" i="2" s="1"/>
  <c r="G1508" i="2" s="1"/>
  <c r="G1509" i="2" s="1"/>
  <c r="G1510" i="2" s="1"/>
  <c r="G1511" i="2" s="1"/>
  <c r="G1512" i="2" s="1"/>
  <c r="G1513" i="2" s="1"/>
  <c r="G1514" i="2" s="1"/>
  <c r="G1515" i="2" s="1"/>
  <c r="G1516" i="2" s="1"/>
  <c r="G1517" i="2" s="1"/>
  <c r="G1518" i="2" s="1"/>
  <c r="G1519" i="2" s="1"/>
  <c r="G1520" i="2" s="1"/>
  <c r="G1521" i="2" s="1"/>
  <c r="G1522" i="2" s="1"/>
  <c r="G1523" i="2" s="1"/>
  <c r="G1524" i="2" s="1"/>
  <c r="G1525" i="2" s="1"/>
  <c r="G1526" i="2" s="1"/>
  <c r="G1527" i="2" s="1"/>
  <c r="G1528" i="2" s="1"/>
  <c r="G1529" i="2" s="1"/>
  <c r="G1530" i="2" s="1"/>
  <c r="G1531" i="2" s="1"/>
  <c r="G1532" i="2" s="1"/>
  <c r="G1533" i="2" s="1"/>
  <c r="G1534" i="2" s="1"/>
  <c r="G1535" i="2" s="1"/>
  <c r="G1536" i="2" s="1"/>
  <c r="G1537" i="2" s="1"/>
  <c r="G1538" i="2" s="1"/>
  <c r="G1539" i="2" s="1"/>
  <c r="G1540" i="2" s="1"/>
  <c r="G1541" i="2" s="1"/>
  <c r="G1542" i="2" s="1"/>
  <c r="G1543" i="2" s="1"/>
  <c r="G1544" i="2" s="1"/>
  <c r="G1545" i="2" s="1"/>
  <c r="G1546" i="2" s="1"/>
  <c r="G1547" i="2" s="1"/>
  <c r="G1410" i="2"/>
  <c r="G1411" i="2" s="1"/>
  <c r="G1412" i="2" s="1"/>
  <c r="G1413" i="2" s="1"/>
  <c r="G1414" i="2" s="1"/>
  <c r="G1415" i="2" s="1"/>
  <c r="G1416" i="2" s="1"/>
  <c r="G1417" i="2" s="1"/>
  <c r="G1418" i="2" s="1"/>
  <c r="G1419" i="2" s="1"/>
  <c r="G1420" i="2" s="1"/>
  <c r="G1421" i="2" s="1"/>
  <c r="G1422" i="2" s="1"/>
  <c r="G1423" i="2" s="1"/>
  <c r="G1424" i="2" s="1"/>
  <c r="G1425" i="2" s="1"/>
  <c r="G1426" i="2" s="1"/>
  <c r="G1427" i="2" s="1"/>
  <c r="G1428" i="2" s="1"/>
  <c r="G1429" i="2" s="1"/>
  <c r="G1430" i="2" s="1"/>
  <c r="G1431" i="2" s="1"/>
  <c r="G1432" i="2" s="1"/>
  <c r="G1433" i="2" s="1"/>
  <c r="G1434" i="2" s="1"/>
  <c r="G1435" i="2" s="1"/>
  <c r="G1436" i="2" s="1"/>
  <c r="G1437" i="2" s="1"/>
  <c r="G1438" i="2" s="1"/>
  <c r="G1439" i="2" s="1"/>
  <c r="G1440" i="2" s="1"/>
  <c r="G1441" i="2" s="1"/>
  <c r="G1442" i="2" s="1"/>
  <c r="G1443" i="2" s="1"/>
  <c r="G1444" i="2" s="1"/>
  <c r="G1445" i="2" s="1"/>
  <c r="G1446" i="2" s="1"/>
  <c r="G1447" i="2" s="1"/>
  <c r="G1448" i="2" s="1"/>
  <c r="G1315" i="2"/>
  <c r="G1316" i="2" s="1"/>
  <c r="G1317" i="2" s="1"/>
  <c r="G1318" i="2" s="1"/>
  <c r="G1319" i="2" s="1"/>
  <c r="G1320" i="2" s="1"/>
  <c r="G1321" i="2" s="1"/>
  <c r="G1322" i="2" s="1"/>
  <c r="G1323" i="2" s="1"/>
  <c r="G1324" i="2" s="1"/>
  <c r="G1325" i="2" s="1"/>
  <c r="G1326" i="2" s="1"/>
  <c r="G1327" i="2" s="1"/>
  <c r="G1328" i="2" s="1"/>
  <c r="G1329" i="2" s="1"/>
  <c r="G1330" i="2" s="1"/>
  <c r="G1331" i="2" s="1"/>
  <c r="G1332" i="2" s="1"/>
  <c r="G1333" i="2" s="1"/>
  <c r="G1334" i="2" s="1"/>
  <c r="G1335" i="2" s="1"/>
  <c r="G1336" i="2" s="1"/>
  <c r="G1337" i="2" s="1"/>
  <c r="G1338" i="2" s="1"/>
  <c r="G1339" i="2" s="1"/>
  <c r="G1340" i="2" s="1"/>
  <c r="G1341" i="2" s="1"/>
  <c r="G1342" i="2" s="1"/>
  <c r="G1343" i="2" s="1"/>
  <c r="G1344" i="2" s="1"/>
  <c r="G1345" i="2" s="1"/>
  <c r="G1346" i="2" s="1"/>
  <c r="G1347" i="2" s="1"/>
  <c r="G1348" i="2" s="1"/>
  <c r="G1349" i="2" s="1"/>
  <c r="G1350" i="2" s="1"/>
  <c r="G1351" i="2" s="1"/>
  <c r="G1352" i="2" s="1"/>
  <c r="G1353" i="2" s="1"/>
  <c r="G1354" i="2" s="1"/>
  <c r="G1355" i="2" s="1"/>
  <c r="G1356" i="2" s="1"/>
  <c r="G1357" i="2" s="1"/>
  <c r="G1358" i="2" s="1"/>
  <c r="G1359" i="2" s="1"/>
  <c r="G1360" i="2" s="1"/>
  <c r="G1361" i="2" s="1"/>
  <c r="G1362" i="2" s="1"/>
  <c r="G1363" i="2" s="1"/>
  <c r="G1364" i="2" s="1"/>
  <c r="G1365" i="2" s="1"/>
  <c r="G1366" i="2" s="1"/>
  <c r="G1367" i="2" s="1"/>
  <c r="G1368" i="2" s="1"/>
  <c r="G1369" i="2" s="1"/>
  <c r="G1370" i="2" s="1"/>
  <c r="G1371" i="2" s="1"/>
  <c r="G1372" i="2" s="1"/>
  <c r="G1373" i="2" s="1"/>
  <c r="G1374" i="2" s="1"/>
  <c r="G1375" i="2" s="1"/>
  <c r="G1376" i="2" s="1"/>
  <c r="G1377" i="2" s="1"/>
  <c r="G1378" i="2" s="1"/>
  <c r="G1379" i="2" s="1"/>
  <c r="G1380" i="2" s="1"/>
  <c r="G1381" i="2" s="1"/>
  <c r="G1382" i="2" s="1"/>
  <c r="G1383" i="2" s="1"/>
  <c r="G1384" i="2" s="1"/>
  <c r="G1385" i="2" s="1"/>
  <c r="G1386" i="2" s="1"/>
  <c r="G1387" i="2" s="1"/>
  <c r="G1388" i="2" s="1"/>
  <c r="G1389" i="2" s="1"/>
  <c r="G1390" i="2" s="1"/>
  <c r="G1391" i="2" s="1"/>
  <c r="G1392" i="2" s="1"/>
  <c r="G1393" i="2" s="1"/>
  <c r="G1394" i="2" s="1"/>
  <c r="G1395" i="2" s="1"/>
  <c r="G1396" i="2" s="1"/>
  <c r="G1397" i="2" s="1"/>
  <c r="G1398" i="2" s="1"/>
  <c r="G1399" i="2" s="1"/>
  <c r="G1400" i="2" s="1"/>
  <c r="G1401" i="2" s="1"/>
  <c r="G1402" i="2" s="1"/>
  <c r="G1403" i="2" s="1"/>
  <c r="G1404" i="2" s="1"/>
  <c r="G1405" i="2" s="1"/>
  <c r="G1406" i="2" s="1"/>
  <c r="G1407" i="2" s="1"/>
  <c r="G1408" i="2" s="1"/>
  <c r="G1409" i="2" s="1"/>
  <c r="G1058" i="2"/>
  <c r="G1059" i="2" s="1"/>
  <c r="G1060" i="2" s="1"/>
  <c r="G1061" i="2" s="1"/>
  <c r="G1062" i="2" s="1"/>
  <c r="G1063" i="2" s="1"/>
  <c r="G1064" i="2" s="1"/>
  <c r="G1065" i="2" s="1"/>
  <c r="G1066" i="2" s="1"/>
  <c r="G1067" i="2" s="1"/>
  <c r="G1068" i="2" s="1"/>
  <c r="G1069" i="2" s="1"/>
  <c r="G1070" i="2" s="1"/>
  <c r="G1071" i="2" s="1"/>
  <c r="G1072" i="2" s="1"/>
  <c r="G1073" i="2" s="1"/>
  <c r="G1074" i="2" s="1"/>
  <c r="G1075" i="2" s="1"/>
  <c r="G1076" i="2" s="1"/>
  <c r="G1077" i="2" s="1"/>
  <c r="G1078" i="2" s="1"/>
  <c r="G1079" i="2" s="1"/>
  <c r="G1080" i="2" s="1"/>
  <c r="G1081" i="2" s="1"/>
  <c r="G1082" i="2" s="1"/>
  <c r="G1083" i="2" s="1"/>
  <c r="G1084" i="2" s="1"/>
  <c r="G1085" i="2" s="1"/>
  <c r="G1086" i="2" s="1"/>
  <c r="G1087" i="2" s="1"/>
  <c r="G1088" i="2" s="1"/>
  <c r="G1089" i="2" s="1"/>
  <c r="G1090" i="2" s="1"/>
  <c r="G1091" i="2" s="1"/>
  <c r="G1092" i="2" s="1"/>
  <c r="G1093" i="2" s="1"/>
  <c r="G1094" i="2" s="1"/>
  <c r="G1095" i="2" s="1"/>
  <c r="G1096" i="2" s="1"/>
  <c r="G1097" i="2" s="1"/>
  <c r="G1098" i="2" s="1"/>
  <c r="G1099" i="2" s="1"/>
  <c r="G1100" i="2" s="1"/>
  <c r="G1101" i="2" s="1"/>
  <c r="G1102" i="2" s="1"/>
  <c r="G1103" i="2" s="1"/>
  <c r="G1104" i="2" s="1"/>
  <c r="G1105" i="2" s="1"/>
  <c r="G1106" i="2" s="1"/>
  <c r="G1107" i="2" s="1"/>
  <c r="G1108" i="2" s="1"/>
  <c r="G1109" i="2" s="1"/>
  <c r="G1110" i="2" s="1"/>
  <c r="G1111" i="2" s="1"/>
  <c r="G1112" i="2" s="1"/>
  <c r="G1113" i="2" s="1"/>
  <c r="G1114" i="2" s="1"/>
  <c r="G1115" i="2" s="1"/>
  <c r="G1116" i="2" s="1"/>
  <c r="G1117" i="2" s="1"/>
  <c r="G1118" i="2" s="1"/>
  <c r="G1119" i="2" s="1"/>
  <c r="G1120" i="2" s="1"/>
  <c r="G1121" i="2" s="1"/>
  <c r="G1122" i="2" s="1"/>
  <c r="G1123" i="2" s="1"/>
  <c r="G1124" i="2" s="1"/>
  <c r="G1125" i="2" s="1"/>
  <c r="G1126" i="2" s="1"/>
  <c r="G1127" i="2" s="1"/>
  <c r="G1128" i="2" s="1"/>
  <c r="G1129" i="2" s="1"/>
  <c r="G1130" i="2" s="1"/>
  <c r="G1131" i="2" s="1"/>
  <c r="G1132" i="2" s="1"/>
  <c r="G1133" i="2" s="1"/>
  <c r="G1134" i="2" s="1"/>
  <c r="G1135" i="2" s="1"/>
  <c r="G1136" i="2" s="1"/>
  <c r="G1137" i="2" s="1"/>
  <c r="G1138" i="2" s="1"/>
  <c r="G1139" i="2" s="1"/>
  <c r="G1140" i="2" s="1"/>
  <c r="G1141" i="2" s="1"/>
  <c r="G1142" i="2" s="1"/>
  <c r="G1143" i="2" s="1"/>
  <c r="G1144" i="2" s="1"/>
  <c r="G1145" i="2" s="1"/>
  <c r="G1146" i="2" s="1"/>
  <c r="G1147" i="2" s="1"/>
  <c r="G1148" i="2" s="1"/>
  <c r="G1149" i="2" s="1"/>
  <c r="G1150" i="2" s="1"/>
  <c r="G1151" i="2" s="1"/>
  <c r="G1152" i="2" s="1"/>
  <c r="G1153" i="2" s="1"/>
  <c r="G1154" i="2" s="1"/>
  <c r="G1155" i="2" s="1"/>
  <c r="G1156" i="2" s="1"/>
  <c r="G1157" i="2" s="1"/>
  <c r="G1158" i="2" s="1"/>
  <c r="G1159" i="2" s="1"/>
  <c r="G1160" i="2" s="1"/>
  <c r="G1161" i="2" s="1"/>
  <c r="G1162" i="2" s="1"/>
  <c r="G1163" i="2" s="1"/>
  <c r="G1164" i="2" s="1"/>
  <c r="G1165" i="2" s="1"/>
  <c r="G1166" i="2" s="1"/>
  <c r="G1167" i="2" s="1"/>
  <c r="G1168" i="2" s="1"/>
  <c r="G1169" i="2" s="1"/>
  <c r="G1170" i="2" s="1"/>
  <c r="G1171" i="2" s="1"/>
  <c r="G1172" i="2" s="1"/>
  <c r="G1173" i="2" s="1"/>
  <c r="G1174" i="2" s="1"/>
  <c r="G1175" i="2" s="1"/>
  <c r="G1176" i="2" s="1"/>
  <c r="G1177" i="2" s="1"/>
  <c r="G1178" i="2" s="1"/>
  <c r="G1179" i="2" s="1"/>
  <c r="G1180" i="2" s="1"/>
  <c r="G1181" i="2" s="1"/>
  <c r="G1182" i="2" s="1"/>
  <c r="G1183" i="2" s="1"/>
  <c r="G1184" i="2" s="1"/>
  <c r="G1185" i="2" s="1"/>
  <c r="G1186" i="2" s="1"/>
  <c r="G1187" i="2" s="1"/>
  <c r="G1188" i="2" s="1"/>
  <c r="G1189" i="2" s="1"/>
  <c r="G1190" i="2" s="1"/>
  <c r="G1191" i="2" s="1"/>
  <c r="G1192" i="2" s="1"/>
  <c r="G1193" i="2" s="1"/>
  <c r="G1194" i="2" s="1"/>
  <c r="G1195" i="2" s="1"/>
  <c r="G1196" i="2" s="1"/>
  <c r="G1197" i="2" s="1"/>
  <c r="G1198" i="2" s="1"/>
  <c r="G1199" i="2" s="1"/>
  <c r="G1200" i="2" s="1"/>
  <c r="G1201" i="2" s="1"/>
  <c r="G1202" i="2" s="1"/>
  <c r="G1203" i="2" s="1"/>
  <c r="G1204" i="2" s="1"/>
  <c r="G1205" i="2" s="1"/>
  <c r="G1206" i="2" s="1"/>
  <c r="G1207" i="2" s="1"/>
  <c r="G1208" i="2" s="1"/>
  <c r="G1209" i="2" s="1"/>
  <c r="G1210" i="2" s="1"/>
  <c r="G1211" i="2" s="1"/>
  <c r="G1212" i="2" s="1"/>
  <c r="G1213" i="2" s="1"/>
  <c r="G1214" i="2" s="1"/>
  <c r="G1215" i="2" s="1"/>
  <c r="G1216" i="2" s="1"/>
  <c r="G1217" i="2" s="1"/>
  <c r="G1218" i="2" s="1"/>
  <c r="G1219" i="2" s="1"/>
  <c r="G1220" i="2" s="1"/>
  <c r="G1221" i="2" s="1"/>
  <c r="G1222" i="2" s="1"/>
  <c r="G1223" i="2" s="1"/>
  <c r="G1224" i="2" s="1"/>
  <c r="G1225" i="2" s="1"/>
  <c r="G1226" i="2" s="1"/>
  <c r="G1227" i="2" s="1"/>
  <c r="G1228" i="2" s="1"/>
  <c r="G1229" i="2" s="1"/>
  <c r="G1230" i="2" s="1"/>
  <c r="G1231" i="2" s="1"/>
  <c r="G1232" i="2" s="1"/>
  <c r="G1233" i="2" s="1"/>
  <c r="G1234" i="2" s="1"/>
  <c r="G1235" i="2" s="1"/>
  <c r="G1236" i="2" s="1"/>
  <c r="G1237" i="2" s="1"/>
  <c r="G1238" i="2" s="1"/>
  <c r="G1239" i="2" s="1"/>
  <c r="G1240" i="2" s="1"/>
  <c r="G1241" i="2" s="1"/>
  <c r="G1242" i="2" s="1"/>
  <c r="G1243" i="2" s="1"/>
  <c r="G1244" i="2" s="1"/>
  <c r="G1245" i="2" s="1"/>
  <c r="G1246" i="2" s="1"/>
  <c r="G1247" i="2" s="1"/>
  <c r="G1248" i="2" s="1"/>
  <c r="G1249" i="2" s="1"/>
  <c r="G1250" i="2" s="1"/>
  <c r="G1251" i="2" s="1"/>
  <c r="G1252" i="2" s="1"/>
  <c r="G1253" i="2" s="1"/>
  <c r="G1254" i="2" s="1"/>
  <c r="G1255" i="2" s="1"/>
  <c r="G1256" i="2" s="1"/>
  <c r="G1257" i="2" s="1"/>
  <c r="G1258" i="2" s="1"/>
  <c r="G1259" i="2" s="1"/>
  <c r="G1260" i="2" s="1"/>
  <c r="G1261" i="2" s="1"/>
  <c r="G1262" i="2" s="1"/>
  <c r="G1263" i="2" s="1"/>
  <c r="G1264" i="2" s="1"/>
  <c r="G1265" i="2" s="1"/>
  <c r="G1266" i="2" s="1"/>
  <c r="G1267" i="2" s="1"/>
  <c r="G1268" i="2" s="1"/>
  <c r="G1269" i="2" s="1"/>
  <c r="G1270" i="2" s="1"/>
  <c r="G1271" i="2" s="1"/>
  <c r="G1272" i="2" s="1"/>
  <c r="G1273" i="2" s="1"/>
  <c r="G1274" i="2" s="1"/>
  <c r="G1275" i="2" s="1"/>
  <c r="G1276" i="2" s="1"/>
  <c r="G1277" i="2" s="1"/>
  <c r="G1278" i="2" s="1"/>
  <c r="G1279" i="2" s="1"/>
  <c r="G1280" i="2" s="1"/>
  <c r="G1281" i="2" s="1"/>
  <c r="G1282" i="2" s="1"/>
  <c r="G1283" i="2" s="1"/>
  <c r="G1284" i="2" s="1"/>
  <c r="G1285" i="2" s="1"/>
  <c r="G1286" i="2" s="1"/>
  <c r="G1287" i="2" s="1"/>
  <c r="G1288" i="2" s="1"/>
  <c r="G1289" i="2" s="1"/>
  <c r="G1290" i="2" s="1"/>
  <c r="G1291" i="2" s="1"/>
  <c r="G1292" i="2" s="1"/>
  <c r="G1293" i="2" s="1"/>
  <c r="G1294" i="2" s="1"/>
  <c r="G1295" i="2" s="1"/>
  <c r="G1296" i="2" s="1"/>
  <c r="G1297" i="2" s="1"/>
  <c r="G1298" i="2" s="1"/>
  <c r="G1299" i="2" s="1"/>
  <c r="G1300" i="2" s="1"/>
  <c r="G1301" i="2" s="1"/>
  <c r="G1302" i="2" s="1"/>
  <c r="G1303" i="2" s="1"/>
  <c r="G1304" i="2" s="1"/>
  <c r="G1305" i="2" s="1"/>
  <c r="G1306" i="2" s="1"/>
  <c r="G1307" i="2" s="1"/>
  <c r="G1308" i="2" s="1"/>
  <c r="G1309" i="2" s="1"/>
  <c r="G1310" i="2" s="1"/>
  <c r="G1311" i="2" s="1"/>
  <c r="G1312" i="2" s="1"/>
  <c r="G1313" i="2" s="1"/>
  <c r="G1314" i="2" s="1"/>
  <c r="G972" i="2"/>
  <c r="G973" i="2" s="1"/>
  <c r="G974" i="2" s="1"/>
  <c r="G975" i="2" s="1"/>
  <c r="G976" i="2" s="1"/>
  <c r="G977" i="2" s="1"/>
  <c r="G978" i="2" s="1"/>
  <c r="G979" i="2" s="1"/>
  <c r="G980" i="2" s="1"/>
  <c r="G981" i="2" s="1"/>
  <c r="G982" i="2" s="1"/>
  <c r="G983" i="2" s="1"/>
  <c r="G984" i="2" s="1"/>
  <c r="G985" i="2" s="1"/>
  <c r="G986" i="2" s="1"/>
  <c r="G987" i="2" s="1"/>
  <c r="G988" i="2" s="1"/>
  <c r="G989" i="2" s="1"/>
  <c r="G990" i="2" s="1"/>
  <c r="G991" i="2" s="1"/>
  <c r="G992" i="2" s="1"/>
  <c r="G993" i="2" s="1"/>
  <c r="G994" i="2" s="1"/>
  <c r="G995" i="2" s="1"/>
  <c r="G996" i="2" s="1"/>
  <c r="G997" i="2" s="1"/>
  <c r="G998" i="2" s="1"/>
  <c r="G999" i="2" s="1"/>
  <c r="G1000" i="2" s="1"/>
  <c r="G1001" i="2" s="1"/>
  <c r="G1002" i="2" s="1"/>
  <c r="G1003" i="2" s="1"/>
  <c r="G1004" i="2" s="1"/>
  <c r="G1005" i="2" s="1"/>
  <c r="G1006" i="2" s="1"/>
  <c r="G1007" i="2" s="1"/>
  <c r="G1008" i="2" s="1"/>
  <c r="G1009" i="2" s="1"/>
  <c r="G1010" i="2" s="1"/>
  <c r="G1011" i="2" s="1"/>
  <c r="G1012" i="2" s="1"/>
  <c r="G1013" i="2" s="1"/>
  <c r="G1014" i="2" s="1"/>
  <c r="G1015" i="2" s="1"/>
  <c r="G1016" i="2" s="1"/>
  <c r="G1017" i="2" s="1"/>
  <c r="G1018" i="2" s="1"/>
  <c r="G1019" i="2" s="1"/>
  <c r="G1020" i="2" s="1"/>
  <c r="G1021" i="2" s="1"/>
  <c r="G1022" i="2" s="1"/>
  <c r="G1023" i="2" s="1"/>
  <c r="G1024" i="2" s="1"/>
  <c r="G1025" i="2" s="1"/>
  <c r="G1026" i="2" s="1"/>
  <c r="G1027" i="2" s="1"/>
  <c r="G1028" i="2" s="1"/>
  <c r="G1029" i="2" s="1"/>
  <c r="G1030" i="2" s="1"/>
  <c r="G1031" i="2" s="1"/>
  <c r="G1032" i="2" s="1"/>
  <c r="G1033" i="2" s="1"/>
  <c r="G1034" i="2" s="1"/>
  <c r="G1035" i="2" s="1"/>
  <c r="G1036" i="2" s="1"/>
  <c r="G1037" i="2" s="1"/>
  <c r="G1038" i="2" s="1"/>
  <c r="G1039" i="2" s="1"/>
  <c r="G1040" i="2" s="1"/>
  <c r="G1041" i="2" s="1"/>
  <c r="G1042" i="2" s="1"/>
  <c r="G1043" i="2" s="1"/>
  <c r="G1044" i="2" s="1"/>
  <c r="G1045" i="2" s="1"/>
  <c r="G1046" i="2" s="1"/>
  <c r="G1047" i="2" s="1"/>
  <c r="G1048" i="2" s="1"/>
  <c r="G1049" i="2" s="1"/>
  <c r="G1050" i="2" s="1"/>
  <c r="G1051" i="2" s="1"/>
  <c r="G1052" i="2" s="1"/>
  <c r="G1053" i="2" s="1"/>
  <c r="G1054" i="2" s="1"/>
  <c r="G1055" i="2" s="1"/>
  <c r="G1056" i="2" s="1"/>
  <c r="G1057" i="2" s="1"/>
  <c r="G932" i="2"/>
  <c r="G933" i="2" s="1"/>
  <c r="G934" i="2" s="1"/>
  <c r="G935" i="2" s="1"/>
  <c r="G936" i="2" s="1"/>
  <c r="G937" i="2" s="1"/>
  <c r="G938" i="2" s="1"/>
  <c r="G939" i="2" s="1"/>
  <c r="G940" i="2" s="1"/>
  <c r="G941" i="2" s="1"/>
  <c r="G942" i="2" s="1"/>
  <c r="G943" i="2" s="1"/>
  <c r="G944" i="2" s="1"/>
  <c r="G945" i="2" s="1"/>
  <c r="G946" i="2" s="1"/>
  <c r="G947" i="2" s="1"/>
  <c r="G948" i="2" s="1"/>
  <c r="G949" i="2" s="1"/>
  <c r="G950" i="2" s="1"/>
  <c r="G951" i="2" s="1"/>
  <c r="G952" i="2" s="1"/>
  <c r="G953" i="2" s="1"/>
  <c r="G954" i="2" s="1"/>
  <c r="G955" i="2" s="1"/>
  <c r="G956" i="2" s="1"/>
  <c r="G957" i="2" s="1"/>
  <c r="G958" i="2" s="1"/>
  <c r="G959" i="2" s="1"/>
  <c r="G960" i="2" s="1"/>
  <c r="G961" i="2" s="1"/>
  <c r="G962" i="2" s="1"/>
  <c r="G963" i="2" s="1"/>
  <c r="G964" i="2" s="1"/>
  <c r="G965" i="2" s="1"/>
  <c r="G966" i="2" s="1"/>
  <c r="G967" i="2" s="1"/>
  <c r="G968" i="2" s="1"/>
  <c r="G969" i="2" s="1"/>
  <c r="G970" i="2" s="1"/>
  <c r="G971" i="2" s="1"/>
  <c r="G906" i="2"/>
  <c r="G907" i="2" s="1"/>
  <c r="G908" i="2" s="1"/>
  <c r="G909" i="2" s="1"/>
  <c r="G910" i="2" s="1"/>
  <c r="G911" i="2" s="1"/>
  <c r="G912" i="2" s="1"/>
  <c r="G913" i="2" s="1"/>
  <c r="G914" i="2" s="1"/>
  <c r="G915" i="2" s="1"/>
  <c r="G916" i="2" s="1"/>
  <c r="G917" i="2" s="1"/>
  <c r="G918" i="2" s="1"/>
  <c r="G919" i="2" s="1"/>
  <c r="G920" i="2" s="1"/>
  <c r="G921" i="2" s="1"/>
  <c r="G922" i="2" s="1"/>
  <c r="G923" i="2" s="1"/>
  <c r="G924" i="2" s="1"/>
  <c r="G925" i="2" s="1"/>
  <c r="G926" i="2" s="1"/>
  <c r="G927" i="2" s="1"/>
  <c r="G928" i="2" s="1"/>
  <c r="G929" i="2" s="1"/>
  <c r="G930" i="2" s="1"/>
  <c r="G931" i="2" s="1"/>
  <c r="G177" i="2"/>
  <c r="G178" i="2" s="1"/>
  <c r="G179" i="2" s="1"/>
  <c r="G180" i="2" s="1"/>
  <c r="G181" i="2" s="1"/>
  <c r="G182" i="2" s="1"/>
  <c r="G183" i="2" s="1"/>
  <c r="G184" i="2" s="1"/>
  <c r="G185" i="2" s="1"/>
  <c r="G186" i="2" s="1"/>
  <c r="G187" i="2" s="1"/>
  <c r="G188" i="2" s="1"/>
  <c r="G189" i="2" s="1"/>
  <c r="G190" i="2" s="1"/>
  <c r="G191" i="2" s="1"/>
  <c r="G192" i="2" s="1"/>
  <c r="G193" i="2" s="1"/>
  <c r="G194" i="2" s="1"/>
  <c r="G195" i="2" s="1"/>
  <c r="G196" i="2" s="1"/>
  <c r="G197" i="2" s="1"/>
  <c r="G198" i="2" s="1"/>
  <c r="G199" i="2" s="1"/>
  <c r="G200" i="2" s="1"/>
  <c r="G201" i="2" s="1"/>
  <c r="G202" i="2" s="1"/>
  <c r="G203" i="2" s="1"/>
  <c r="G204" i="2" s="1"/>
  <c r="G205" i="2" s="1"/>
  <c r="G206" i="2" s="1"/>
  <c r="G207" i="2" s="1"/>
  <c r="G208" i="2" s="1"/>
  <c r="G209" i="2" s="1"/>
  <c r="G210" i="2" s="1"/>
  <c r="G211" i="2" s="1"/>
  <c r="G212" i="2" s="1"/>
  <c r="G213" i="2" s="1"/>
  <c r="G214" i="2" s="1"/>
  <c r="G215" i="2" s="1"/>
  <c r="G216" i="2" s="1"/>
  <c r="G217" i="2" s="1"/>
  <c r="G218" i="2" s="1"/>
  <c r="G219" i="2" s="1"/>
  <c r="G220" i="2" s="1"/>
  <c r="G221" i="2" s="1"/>
  <c r="G222" i="2" s="1"/>
  <c r="G223" i="2" s="1"/>
  <c r="G224" i="2" s="1"/>
  <c r="G225" i="2" s="1"/>
  <c r="G226" i="2" s="1"/>
  <c r="G227" i="2" s="1"/>
  <c r="G228" i="2" s="1"/>
  <c r="G229" i="2" s="1"/>
  <c r="G230" i="2" s="1"/>
  <c r="G231" i="2" s="1"/>
  <c r="G232" i="2" s="1"/>
  <c r="G233" i="2" s="1"/>
  <c r="G234" i="2" s="1"/>
  <c r="G235" i="2" s="1"/>
  <c r="G236" i="2" s="1"/>
  <c r="G237" i="2" s="1"/>
  <c r="G238" i="2" s="1"/>
  <c r="G239" i="2" s="1"/>
  <c r="G240" i="2" s="1"/>
  <c r="G241" i="2" s="1"/>
  <c r="G242" i="2" s="1"/>
  <c r="G243" i="2" s="1"/>
  <c r="G244" i="2" s="1"/>
  <c r="G245" i="2" s="1"/>
  <c r="G246" i="2" s="1"/>
  <c r="G247" i="2" s="1"/>
  <c r="G248" i="2" s="1"/>
  <c r="G249" i="2" s="1"/>
  <c r="G250" i="2" s="1"/>
  <c r="G251" i="2" s="1"/>
  <c r="G252" i="2" s="1"/>
  <c r="G253" i="2" s="1"/>
  <c r="G254" i="2" s="1"/>
  <c r="G255" i="2" s="1"/>
  <c r="G256" i="2" s="1"/>
  <c r="G257" i="2" s="1"/>
  <c r="G258" i="2" s="1"/>
  <c r="G259" i="2" s="1"/>
  <c r="G260" i="2" s="1"/>
  <c r="G261" i="2" s="1"/>
  <c r="G262" i="2" s="1"/>
  <c r="G263" i="2" s="1"/>
  <c r="G264" i="2" s="1"/>
  <c r="G265" i="2" s="1"/>
  <c r="G266" i="2" s="1"/>
  <c r="G267" i="2" s="1"/>
  <c r="G268" i="2" s="1"/>
  <c r="G269" i="2" s="1"/>
  <c r="G270" i="2" s="1"/>
  <c r="G271" i="2" s="1"/>
  <c r="G272" i="2" s="1"/>
  <c r="G273" i="2" s="1"/>
  <c r="G274" i="2" s="1"/>
  <c r="G275" i="2" s="1"/>
  <c r="G276" i="2" s="1"/>
  <c r="G277" i="2" s="1"/>
  <c r="G278" i="2" s="1"/>
  <c r="G279" i="2" s="1"/>
  <c r="G280" i="2" s="1"/>
  <c r="G281" i="2" s="1"/>
  <c r="G282" i="2" s="1"/>
  <c r="G283" i="2" s="1"/>
  <c r="G284" i="2" s="1"/>
  <c r="G285" i="2" s="1"/>
  <c r="G286" i="2" s="1"/>
  <c r="G287" i="2" s="1"/>
  <c r="G288" i="2" s="1"/>
  <c r="G289" i="2" s="1"/>
  <c r="G290" i="2" s="1"/>
  <c r="G291" i="2" s="1"/>
  <c r="G292" i="2" s="1"/>
  <c r="G293" i="2" s="1"/>
  <c r="G294" i="2" s="1"/>
  <c r="G295" i="2" s="1"/>
  <c r="G296" i="2" s="1"/>
  <c r="G297" i="2" s="1"/>
  <c r="G298" i="2" s="1"/>
  <c r="G299" i="2" s="1"/>
  <c r="G300" i="2" s="1"/>
  <c r="G301" i="2" s="1"/>
  <c r="G302" i="2" s="1"/>
  <c r="G303" i="2" s="1"/>
  <c r="G304" i="2" s="1"/>
  <c r="G305" i="2" s="1"/>
  <c r="G306" i="2" s="1"/>
  <c r="G307" i="2" s="1"/>
  <c r="G308" i="2" s="1"/>
  <c r="G309" i="2" s="1"/>
  <c r="G310" i="2" s="1"/>
  <c r="G311" i="2" s="1"/>
  <c r="G312" i="2" s="1"/>
  <c r="G313" i="2" s="1"/>
  <c r="G314" i="2" s="1"/>
  <c r="G315" i="2" s="1"/>
  <c r="G316" i="2" s="1"/>
  <c r="G317" i="2" s="1"/>
  <c r="G318" i="2" s="1"/>
  <c r="G319" i="2" s="1"/>
  <c r="G320" i="2" s="1"/>
  <c r="G321" i="2" s="1"/>
  <c r="G322" i="2" s="1"/>
  <c r="G323" i="2" s="1"/>
  <c r="G324" i="2" s="1"/>
  <c r="G325" i="2" s="1"/>
  <c r="G326" i="2" s="1"/>
  <c r="G327" i="2" s="1"/>
  <c r="G328" i="2" s="1"/>
  <c r="G329" i="2" s="1"/>
  <c r="G330" i="2" s="1"/>
  <c r="G331" i="2" s="1"/>
  <c r="G332" i="2" s="1"/>
  <c r="G333" i="2" s="1"/>
  <c r="G334" i="2" s="1"/>
  <c r="G335" i="2" s="1"/>
  <c r="G336" i="2" s="1"/>
  <c r="G337" i="2" s="1"/>
  <c r="G338" i="2" s="1"/>
  <c r="G339" i="2" s="1"/>
  <c r="G340" i="2" s="1"/>
  <c r="G341" i="2" s="1"/>
  <c r="G342" i="2" s="1"/>
  <c r="G343" i="2" s="1"/>
  <c r="G344" i="2" s="1"/>
  <c r="G345" i="2" s="1"/>
  <c r="G346" i="2" s="1"/>
  <c r="G347" i="2" s="1"/>
  <c r="G348" i="2" s="1"/>
  <c r="G349" i="2" s="1"/>
  <c r="G350" i="2" s="1"/>
  <c r="G351" i="2" s="1"/>
  <c r="G352" i="2" s="1"/>
  <c r="G353" i="2" s="1"/>
  <c r="G354" i="2" s="1"/>
  <c r="G355" i="2" s="1"/>
  <c r="G356" i="2" s="1"/>
  <c r="G357" i="2" s="1"/>
  <c r="G358" i="2" s="1"/>
  <c r="G359" i="2" s="1"/>
  <c r="G360" i="2" s="1"/>
  <c r="G361" i="2" s="1"/>
  <c r="G362" i="2" s="1"/>
  <c r="G363" i="2" s="1"/>
  <c r="G364" i="2" s="1"/>
  <c r="G365" i="2" s="1"/>
  <c r="G366" i="2" s="1"/>
  <c r="G367" i="2" s="1"/>
  <c r="G368" i="2" s="1"/>
  <c r="G369" i="2" s="1"/>
  <c r="G370" i="2" s="1"/>
  <c r="G371" i="2" s="1"/>
  <c r="G372" i="2" s="1"/>
  <c r="G373" i="2" s="1"/>
  <c r="G374" i="2" s="1"/>
  <c r="G375" i="2" s="1"/>
  <c r="G376" i="2" s="1"/>
  <c r="G377" i="2" s="1"/>
  <c r="G378" i="2" s="1"/>
  <c r="G379" i="2" s="1"/>
  <c r="G380" i="2" s="1"/>
  <c r="G381" i="2" s="1"/>
  <c r="G382" i="2" s="1"/>
  <c r="G383" i="2" s="1"/>
  <c r="G384" i="2" s="1"/>
  <c r="G385" i="2" s="1"/>
  <c r="G386" i="2" s="1"/>
  <c r="G387" i="2" s="1"/>
  <c r="G388" i="2" s="1"/>
  <c r="G389" i="2" s="1"/>
  <c r="G390" i="2" s="1"/>
  <c r="G391" i="2" s="1"/>
  <c r="G392" i="2" s="1"/>
  <c r="G393" i="2" s="1"/>
  <c r="G394" i="2" s="1"/>
  <c r="G395" i="2" s="1"/>
  <c r="G396" i="2" s="1"/>
  <c r="G397" i="2" s="1"/>
  <c r="G398" i="2" s="1"/>
  <c r="G399" i="2" s="1"/>
  <c r="G400" i="2" s="1"/>
  <c r="G401" i="2" s="1"/>
  <c r="G402" i="2" s="1"/>
  <c r="G403" i="2" s="1"/>
  <c r="G404" i="2" s="1"/>
  <c r="G405" i="2" s="1"/>
  <c r="G406" i="2" s="1"/>
  <c r="G407" i="2" s="1"/>
  <c r="G408" i="2" s="1"/>
  <c r="G409" i="2" s="1"/>
  <c r="G410" i="2" s="1"/>
  <c r="G411" i="2" s="1"/>
  <c r="G412" i="2" s="1"/>
  <c r="G413" i="2" s="1"/>
  <c r="G414" i="2" s="1"/>
  <c r="G415" i="2" s="1"/>
  <c r="G416" i="2" s="1"/>
  <c r="G417" i="2" s="1"/>
  <c r="G418" i="2" s="1"/>
  <c r="G419" i="2" s="1"/>
  <c r="G420" i="2" s="1"/>
  <c r="G421" i="2" s="1"/>
  <c r="G422" i="2" s="1"/>
  <c r="G423" i="2" s="1"/>
  <c r="G424" i="2" s="1"/>
  <c r="G425" i="2" s="1"/>
  <c r="G426" i="2" s="1"/>
  <c r="G427" i="2" s="1"/>
  <c r="G428" i="2" s="1"/>
  <c r="G429" i="2" s="1"/>
  <c r="G430" i="2" s="1"/>
  <c r="G431" i="2" s="1"/>
  <c r="G432" i="2" s="1"/>
  <c r="G433" i="2" s="1"/>
  <c r="G434" i="2" s="1"/>
  <c r="G435" i="2" s="1"/>
  <c r="G436" i="2" s="1"/>
  <c r="G437" i="2" s="1"/>
  <c r="G438" i="2" s="1"/>
  <c r="G439" i="2" s="1"/>
  <c r="G440" i="2" s="1"/>
  <c r="G441" i="2" s="1"/>
  <c r="G442" i="2" s="1"/>
  <c r="G443" i="2" s="1"/>
  <c r="G444" i="2" s="1"/>
  <c r="G445" i="2" s="1"/>
  <c r="G446" i="2" s="1"/>
  <c r="G447" i="2" s="1"/>
  <c r="G448" i="2" s="1"/>
  <c r="G449" i="2" s="1"/>
  <c r="G450" i="2" s="1"/>
  <c r="G451" i="2" s="1"/>
  <c r="G452" i="2" s="1"/>
  <c r="G453" i="2" s="1"/>
  <c r="G454" i="2" s="1"/>
  <c r="G455" i="2" s="1"/>
  <c r="G456" i="2" s="1"/>
  <c r="G457" i="2" s="1"/>
  <c r="G458" i="2" s="1"/>
  <c r="G459" i="2" s="1"/>
  <c r="G460" i="2" s="1"/>
  <c r="G461" i="2" s="1"/>
  <c r="G462" i="2" s="1"/>
  <c r="G463" i="2" s="1"/>
  <c r="G464" i="2" s="1"/>
  <c r="G465" i="2" s="1"/>
  <c r="G466" i="2" s="1"/>
  <c r="G467" i="2" s="1"/>
  <c r="G468" i="2" s="1"/>
  <c r="G469" i="2" s="1"/>
  <c r="G470" i="2" s="1"/>
  <c r="G471" i="2" s="1"/>
  <c r="G472" i="2" s="1"/>
  <c r="G473" i="2" s="1"/>
  <c r="G474" i="2" s="1"/>
  <c r="G475" i="2" s="1"/>
  <c r="G476" i="2" s="1"/>
  <c r="G477" i="2" s="1"/>
  <c r="G478" i="2" s="1"/>
  <c r="G479" i="2" s="1"/>
  <c r="G480" i="2" s="1"/>
  <c r="G481" i="2" s="1"/>
  <c r="G482" i="2" s="1"/>
  <c r="G483" i="2" s="1"/>
  <c r="G484" i="2" s="1"/>
  <c r="G485" i="2" s="1"/>
  <c r="G486" i="2" s="1"/>
  <c r="G487" i="2" s="1"/>
  <c r="G488" i="2" s="1"/>
  <c r="G489" i="2" s="1"/>
  <c r="G490" i="2" s="1"/>
  <c r="G491" i="2" s="1"/>
  <c r="G492" i="2" s="1"/>
  <c r="G493" i="2" s="1"/>
  <c r="G494" i="2" s="1"/>
  <c r="G495" i="2" s="1"/>
  <c r="G496" i="2" s="1"/>
  <c r="G497" i="2" s="1"/>
  <c r="G498" i="2" s="1"/>
  <c r="G499" i="2" s="1"/>
  <c r="G500" i="2" s="1"/>
  <c r="G501" i="2" s="1"/>
  <c r="G502" i="2" s="1"/>
  <c r="G503" i="2" s="1"/>
  <c r="G504" i="2" s="1"/>
  <c r="G505" i="2" s="1"/>
  <c r="G506" i="2" s="1"/>
  <c r="G507" i="2" s="1"/>
  <c r="G508" i="2" s="1"/>
  <c r="G509" i="2" s="1"/>
  <c r="G510" i="2" s="1"/>
  <c r="G511" i="2" s="1"/>
  <c r="G512" i="2" s="1"/>
  <c r="G513" i="2" s="1"/>
  <c r="G514" i="2" s="1"/>
  <c r="G515" i="2" s="1"/>
  <c r="G516" i="2" s="1"/>
  <c r="G517" i="2" s="1"/>
  <c r="G518" i="2" s="1"/>
  <c r="G519" i="2" s="1"/>
  <c r="G520" i="2" s="1"/>
  <c r="G521" i="2" s="1"/>
  <c r="G522" i="2" s="1"/>
  <c r="G523" i="2" s="1"/>
  <c r="G524" i="2" s="1"/>
  <c r="G525" i="2" s="1"/>
  <c r="G526" i="2" s="1"/>
  <c r="G527" i="2" s="1"/>
  <c r="G528" i="2" s="1"/>
  <c r="G529" i="2" s="1"/>
  <c r="G530" i="2" s="1"/>
  <c r="G531" i="2" s="1"/>
  <c r="G532" i="2" s="1"/>
  <c r="G533" i="2" s="1"/>
  <c r="G534" i="2" s="1"/>
  <c r="G535" i="2" s="1"/>
  <c r="G536" i="2" s="1"/>
  <c r="G537" i="2" s="1"/>
  <c r="G538" i="2" s="1"/>
  <c r="G539" i="2" s="1"/>
  <c r="G540" i="2" s="1"/>
  <c r="G541" i="2" s="1"/>
  <c r="G542" i="2" s="1"/>
  <c r="G543" i="2" s="1"/>
  <c r="G544" i="2" s="1"/>
  <c r="G545" i="2" s="1"/>
  <c r="G546" i="2" s="1"/>
  <c r="G547" i="2" s="1"/>
  <c r="G548" i="2" s="1"/>
  <c r="G549" i="2" s="1"/>
  <c r="G550" i="2" s="1"/>
  <c r="G551" i="2" s="1"/>
  <c r="G552" i="2" s="1"/>
  <c r="G553" i="2" s="1"/>
  <c r="G554" i="2" s="1"/>
  <c r="G555" i="2" s="1"/>
  <c r="G556" i="2" s="1"/>
  <c r="G557" i="2" s="1"/>
  <c r="G558" i="2" s="1"/>
  <c r="G559" i="2" s="1"/>
  <c r="G560" i="2" s="1"/>
  <c r="G561" i="2" s="1"/>
  <c r="G562" i="2" s="1"/>
  <c r="G563" i="2" s="1"/>
  <c r="G564" i="2" s="1"/>
  <c r="G565" i="2" s="1"/>
  <c r="G566" i="2" s="1"/>
  <c r="G567" i="2" s="1"/>
  <c r="G568" i="2" s="1"/>
  <c r="G569" i="2" s="1"/>
  <c r="G570" i="2" s="1"/>
  <c r="G571" i="2" s="1"/>
  <c r="G572" i="2" s="1"/>
  <c r="G573" i="2" s="1"/>
  <c r="G574" i="2" s="1"/>
  <c r="G575" i="2" s="1"/>
  <c r="G576" i="2" s="1"/>
  <c r="G577" i="2" s="1"/>
  <c r="G578" i="2" s="1"/>
  <c r="G579" i="2" s="1"/>
  <c r="G580" i="2" s="1"/>
  <c r="G581" i="2" s="1"/>
  <c r="G582" i="2" s="1"/>
  <c r="G583" i="2" s="1"/>
  <c r="G584" i="2" s="1"/>
  <c r="G585" i="2" s="1"/>
  <c r="G586" i="2" s="1"/>
  <c r="G587" i="2" s="1"/>
  <c r="G588" i="2" s="1"/>
  <c r="G589" i="2" s="1"/>
  <c r="G590" i="2" s="1"/>
  <c r="G591" i="2" s="1"/>
  <c r="G592" i="2" s="1"/>
  <c r="G593" i="2" s="1"/>
  <c r="G594" i="2" s="1"/>
  <c r="G595" i="2" s="1"/>
  <c r="G596" i="2" s="1"/>
  <c r="G597" i="2" s="1"/>
  <c r="G598" i="2" s="1"/>
  <c r="G599" i="2" s="1"/>
  <c r="G600" i="2" s="1"/>
  <c r="G601" i="2" s="1"/>
  <c r="G602" i="2" s="1"/>
  <c r="G603" i="2" s="1"/>
  <c r="G604" i="2" s="1"/>
  <c r="G605" i="2" s="1"/>
  <c r="G606" i="2" s="1"/>
  <c r="G607" i="2" s="1"/>
  <c r="G608" i="2" s="1"/>
  <c r="G609" i="2" s="1"/>
  <c r="G610" i="2" s="1"/>
  <c r="G611" i="2" s="1"/>
  <c r="G612" i="2" s="1"/>
  <c r="G613" i="2" s="1"/>
  <c r="G614" i="2" s="1"/>
  <c r="G615" i="2" s="1"/>
  <c r="G616" i="2" s="1"/>
  <c r="G617" i="2" s="1"/>
  <c r="G618" i="2" s="1"/>
  <c r="G619" i="2" s="1"/>
  <c r="G620" i="2" s="1"/>
  <c r="G621" i="2" s="1"/>
  <c r="G622" i="2" s="1"/>
  <c r="G623" i="2" s="1"/>
  <c r="G624" i="2" s="1"/>
  <c r="G625" i="2" s="1"/>
  <c r="G626" i="2" s="1"/>
  <c r="G627" i="2" s="1"/>
  <c r="G628" i="2" s="1"/>
  <c r="G629" i="2" s="1"/>
  <c r="G630" i="2" s="1"/>
  <c r="G631" i="2" s="1"/>
  <c r="G632" i="2" s="1"/>
  <c r="G633" i="2" s="1"/>
  <c r="G634" i="2" s="1"/>
  <c r="G635" i="2" s="1"/>
  <c r="G636" i="2" s="1"/>
  <c r="G637" i="2" s="1"/>
  <c r="G638" i="2" s="1"/>
  <c r="G639" i="2" s="1"/>
  <c r="G640" i="2" s="1"/>
  <c r="G641" i="2" s="1"/>
  <c r="G642" i="2" s="1"/>
  <c r="G643" i="2" s="1"/>
  <c r="G644" i="2" s="1"/>
  <c r="G645" i="2" s="1"/>
  <c r="G646" i="2" s="1"/>
  <c r="G647" i="2" s="1"/>
  <c r="G648" i="2" s="1"/>
  <c r="G649" i="2" s="1"/>
  <c r="G650" i="2" s="1"/>
  <c r="G651" i="2" s="1"/>
  <c r="G652" i="2" s="1"/>
  <c r="G653" i="2" s="1"/>
  <c r="G654" i="2" s="1"/>
  <c r="G655" i="2" s="1"/>
  <c r="G656" i="2" s="1"/>
  <c r="G657" i="2" s="1"/>
  <c r="G658" i="2" s="1"/>
  <c r="G659" i="2" s="1"/>
  <c r="G660" i="2" s="1"/>
  <c r="G661" i="2" s="1"/>
  <c r="G662" i="2" s="1"/>
  <c r="G663" i="2" s="1"/>
  <c r="G664" i="2" s="1"/>
  <c r="G665" i="2" s="1"/>
  <c r="G666" i="2" s="1"/>
  <c r="G667" i="2" s="1"/>
  <c r="G668" i="2" s="1"/>
  <c r="G669" i="2" s="1"/>
  <c r="G670" i="2" s="1"/>
  <c r="G671" i="2" s="1"/>
  <c r="G672" i="2" s="1"/>
  <c r="G673" i="2" s="1"/>
  <c r="G674" i="2" s="1"/>
  <c r="G675" i="2" s="1"/>
  <c r="G676" i="2" s="1"/>
  <c r="G677" i="2" s="1"/>
  <c r="G678" i="2" s="1"/>
  <c r="G679" i="2" s="1"/>
  <c r="G680" i="2" s="1"/>
  <c r="G681" i="2" s="1"/>
  <c r="G682" i="2" s="1"/>
  <c r="G683" i="2" s="1"/>
  <c r="G684" i="2" s="1"/>
  <c r="G685" i="2" s="1"/>
  <c r="G686" i="2" s="1"/>
  <c r="G687" i="2" s="1"/>
  <c r="G688" i="2" s="1"/>
  <c r="G689" i="2" s="1"/>
  <c r="G690" i="2" s="1"/>
  <c r="G691" i="2" s="1"/>
  <c r="G692" i="2" s="1"/>
  <c r="G693" i="2" s="1"/>
  <c r="G694" i="2" s="1"/>
  <c r="G695" i="2" s="1"/>
  <c r="G696" i="2" s="1"/>
  <c r="G697" i="2" s="1"/>
  <c r="G698" i="2" s="1"/>
  <c r="G699" i="2" s="1"/>
  <c r="G700" i="2" s="1"/>
  <c r="G701" i="2" s="1"/>
  <c r="G702" i="2" s="1"/>
  <c r="G703" i="2" s="1"/>
  <c r="G704" i="2" s="1"/>
  <c r="G705" i="2" s="1"/>
  <c r="G706" i="2" s="1"/>
  <c r="G707" i="2" s="1"/>
  <c r="G708" i="2" s="1"/>
  <c r="G709" i="2" s="1"/>
  <c r="G710" i="2" s="1"/>
  <c r="G711" i="2" s="1"/>
  <c r="G712" i="2" s="1"/>
  <c r="G713" i="2" s="1"/>
  <c r="G714" i="2" s="1"/>
  <c r="G715" i="2" s="1"/>
  <c r="G716" i="2" s="1"/>
  <c r="G717" i="2" s="1"/>
  <c r="G718" i="2" s="1"/>
  <c r="G719" i="2" s="1"/>
  <c r="G720" i="2" s="1"/>
  <c r="G721" i="2" s="1"/>
  <c r="G722" i="2" s="1"/>
  <c r="G723" i="2" s="1"/>
  <c r="G724" i="2" s="1"/>
  <c r="G725" i="2" s="1"/>
  <c r="G726" i="2" s="1"/>
  <c r="G727" i="2" s="1"/>
  <c r="G728" i="2" s="1"/>
  <c r="G729" i="2" s="1"/>
  <c r="G730" i="2" s="1"/>
  <c r="G731" i="2" s="1"/>
  <c r="G732" i="2" s="1"/>
  <c r="G733" i="2" s="1"/>
  <c r="G734" i="2" s="1"/>
  <c r="G735" i="2" s="1"/>
  <c r="G736" i="2" s="1"/>
  <c r="G737" i="2" s="1"/>
  <c r="G738" i="2" s="1"/>
  <c r="G739" i="2" s="1"/>
  <c r="G740" i="2" s="1"/>
  <c r="G741" i="2" s="1"/>
  <c r="G742" i="2" s="1"/>
  <c r="G743" i="2" s="1"/>
  <c r="G744" i="2" s="1"/>
  <c r="G745" i="2" s="1"/>
  <c r="G746" i="2" s="1"/>
  <c r="G747" i="2" s="1"/>
  <c r="G748" i="2" s="1"/>
  <c r="G749" i="2" s="1"/>
  <c r="G750" i="2" s="1"/>
  <c r="G751" i="2" s="1"/>
  <c r="G752" i="2" s="1"/>
  <c r="G753" i="2" s="1"/>
  <c r="G754" i="2" s="1"/>
  <c r="G755" i="2" s="1"/>
  <c r="G756" i="2" s="1"/>
  <c r="G757" i="2" s="1"/>
  <c r="G758" i="2" s="1"/>
  <c r="G759" i="2" s="1"/>
  <c r="G760" i="2" s="1"/>
  <c r="G761" i="2" s="1"/>
  <c r="G762" i="2" s="1"/>
  <c r="G763" i="2" s="1"/>
  <c r="G764" i="2" s="1"/>
  <c r="G765" i="2" s="1"/>
  <c r="G766" i="2" s="1"/>
  <c r="G767" i="2" s="1"/>
  <c r="G768" i="2" s="1"/>
  <c r="G769" i="2" s="1"/>
  <c r="G770" i="2" s="1"/>
  <c r="G771" i="2" s="1"/>
  <c r="G772" i="2" s="1"/>
  <c r="G773" i="2" s="1"/>
  <c r="G774" i="2" s="1"/>
  <c r="G775" i="2" s="1"/>
  <c r="G776" i="2" s="1"/>
  <c r="G777" i="2" s="1"/>
  <c r="G778" i="2" s="1"/>
  <c r="G779" i="2" s="1"/>
  <c r="G780" i="2" s="1"/>
  <c r="G781" i="2" s="1"/>
  <c r="G782" i="2" s="1"/>
  <c r="G783" i="2" s="1"/>
  <c r="G784" i="2" s="1"/>
  <c r="G785" i="2" s="1"/>
  <c r="G786" i="2" s="1"/>
  <c r="G787" i="2" s="1"/>
  <c r="G788" i="2" s="1"/>
  <c r="G789" i="2" s="1"/>
  <c r="G790" i="2" s="1"/>
  <c r="G791" i="2" s="1"/>
  <c r="G792" i="2" s="1"/>
  <c r="G793" i="2" s="1"/>
  <c r="G794" i="2" s="1"/>
  <c r="G795" i="2" s="1"/>
  <c r="G796" i="2" s="1"/>
  <c r="G797" i="2" s="1"/>
  <c r="G798" i="2" s="1"/>
  <c r="G799" i="2" s="1"/>
  <c r="G800" i="2" s="1"/>
  <c r="G801" i="2" s="1"/>
  <c r="G802" i="2" s="1"/>
  <c r="G803" i="2" s="1"/>
  <c r="G804" i="2" s="1"/>
  <c r="G805" i="2" s="1"/>
  <c r="G806" i="2" s="1"/>
  <c r="G807" i="2" s="1"/>
  <c r="G808" i="2" s="1"/>
  <c r="G809" i="2" s="1"/>
  <c r="G810" i="2" s="1"/>
  <c r="G811" i="2" s="1"/>
  <c r="G812" i="2" s="1"/>
  <c r="G813" i="2" s="1"/>
  <c r="G814" i="2" s="1"/>
  <c r="G815" i="2" s="1"/>
  <c r="G816" i="2" s="1"/>
  <c r="G817" i="2" s="1"/>
  <c r="G818" i="2" s="1"/>
  <c r="G819" i="2" s="1"/>
  <c r="G820" i="2" s="1"/>
  <c r="G821" i="2" s="1"/>
  <c r="G822" i="2" s="1"/>
  <c r="G823" i="2" s="1"/>
  <c r="G824" i="2" s="1"/>
  <c r="G825" i="2" s="1"/>
  <c r="G826" i="2" s="1"/>
  <c r="G827" i="2" s="1"/>
  <c r="G828" i="2" s="1"/>
  <c r="G829" i="2" s="1"/>
  <c r="G830" i="2" s="1"/>
  <c r="G831" i="2" s="1"/>
  <c r="G832" i="2" s="1"/>
  <c r="G833" i="2" s="1"/>
  <c r="G834" i="2" s="1"/>
  <c r="G835" i="2" s="1"/>
  <c r="G836" i="2" s="1"/>
  <c r="G837" i="2" s="1"/>
  <c r="G838" i="2" s="1"/>
  <c r="G839" i="2" s="1"/>
  <c r="G840" i="2" s="1"/>
  <c r="G841" i="2" s="1"/>
  <c r="G842" i="2" s="1"/>
  <c r="G843" i="2" s="1"/>
  <c r="G844" i="2" s="1"/>
  <c r="G845" i="2" s="1"/>
  <c r="G846" i="2" s="1"/>
  <c r="G847" i="2" s="1"/>
  <c r="G848" i="2" s="1"/>
  <c r="G849" i="2" s="1"/>
  <c r="G850" i="2" s="1"/>
  <c r="G851" i="2" s="1"/>
  <c r="G852" i="2" s="1"/>
  <c r="G853" i="2" s="1"/>
  <c r="G854" i="2" s="1"/>
  <c r="G855" i="2" s="1"/>
  <c r="G856" i="2" s="1"/>
  <c r="G857" i="2" s="1"/>
  <c r="G858" i="2" s="1"/>
  <c r="G859" i="2" s="1"/>
  <c r="G860" i="2" s="1"/>
  <c r="G861" i="2" s="1"/>
  <c r="G862" i="2" s="1"/>
  <c r="G863" i="2" s="1"/>
  <c r="G864" i="2" s="1"/>
  <c r="G865" i="2" s="1"/>
  <c r="G866" i="2" s="1"/>
  <c r="G867" i="2" s="1"/>
  <c r="G868" i="2" s="1"/>
  <c r="G869" i="2" s="1"/>
  <c r="G870" i="2" s="1"/>
  <c r="G871" i="2" s="1"/>
  <c r="G872" i="2" s="1"/>
  <c r="G873" i="2" s="1"/>
  <c r="G874" i="2" s="1"/>
  <c r="G875" i="2" s="1"/>
  <c r="G876" i="2" s="1"/>
  <c r="G877" i="2" s="1"/>
  <c r="G878" i="2" s="1"/>
  <c r="G879" i="2" s="1"/>
  <c r="G880" i="2" s="1"/>
  <c r="G881" i="2" s="1"/>
  <c r="G882" i="2" s="1"/>
  <c r="G883" i="2" s="1"/>
  <c r="G884" i="2" s="1"/>
  <c r="G885" i="2" s="1"/>
  <c r="G886" i="2" s="1"/>
  <c r="G887" i="2" s="1"/>
  <c r="G888" i="2" s="1"/>
  <c r="G889" i="2" s="1"/>
  <c r="G890" i="2" s="1"/>
  <c r="G891" i="2" s="1"/>
  <c r="G892" i="2" s="1"/>
  <c r="G893" i="2" s="1"/>
  <c r="G894" i="2" s="1"/>
  <c r="G895" i="2" s="1"/>
  <c r="G896" i="2" s="1"/>
  <c r="G897" i="2" s="1"/>
  <c r="G898" i="2" s="1"/>
  <c r="G899" i="2" s="1"/>
  <c r="G900" i="2" s="1"/>
  <c r="G901" i="2" s="1"/>
  <c r="G902" i="2" s="1"/>
  <c r="G903" i="2" s="1"/>
  <c r="G904" i="2" s="1"/>
  <c r="G905" i="2" s="1"/>
  <c r="G115" i="2"/>
  <c r="G116" i="2" s="1"/>
  <c r="G117" i="2" s="1"/>
  <c r="G118" i="2" s="1"/>
  <c r="G119" i="2" s="1"/>
  <c r="G120" i="2" s="1"/>
  <c r="G121" i="2" s="1"/>
  <c r="G122" i="2" s="1"/>
  <c r="G123" i="2" s="1"/>
  <c r="G124" i="2" s="1"/>
  <c r="G125" i="2" s="1"/>
  <c r="G126" i="2" s="1"/>
  <c r="G127" i="2" s="1"/>
  <c r="G128" i="2" s="1"/>
  <c r="G129" i="2" s="1"/>
  <c r="G130" i="2" s="1"/>
  <c r="G131" i="2" s="1"/>
  <c r="G132" i="2" s="1"/>
  <c r="G133" i="2" s="1"/>
  <c r="G134" i="2" s="1"/>
  <c r="G135" i="2" s="1"/>
  <c r="G136" i="2" s="1"/>
  <c r="G137" i="2" s="1"/>
  <c r="G138" i="2" s="1"/>
  <c r="G139" i="2" s="1"/>
  <c r="G140" i="2" s="1"/>
  <c r="G141" i="2" s="1"/>
  <c r="G142" i="2" s="1"/>
  <c r="G143" i="2" s="1"/>
  <c r="G144" i="2" s="1"/>
  <c r="G145" i="2" s="1"/>
  <c r="G146" i="2" s="1"/>
  <c r="G147" i="2" s="1"/>
  <c r="G148" i="2" s="1"/>
  <c r="G149" i="2" s="1"/>
  <c r="G150" i="2" s="1"/>
  <c r="G151" i="2" s="1"/>
  <c r="G152" i="2" s="1"/>
  <c r="G153" i="2" s="1"/>
  <c r="G154" i="2" s="1"/>
  <c r="G155" i="2" s="1"/>
  <c r="G156" i="2" s="1"/>
  <c r="G157" i="2" s="1"/>
  <c r="G158" i="2" s="1"/>
  <c r="G159" i="2" s="1"/>
  <c r="G160" i="2" s="1"/>
  <c r="G161" i="2" s="1"/>
  <c r="G162" i="2" s="1"/>
  <c r="G163" i="2" s="1"/>
  <c r="G164" i="2" s="1"/>
  <c r="G165" i="2" s="1"/>
  <c r="G166" i="2" s="1"/>
  <c r="G167" i="2" s="1"/>
  <c r="G168" i="2" s="1"/>
  <c r="G169" i="2" s="1"/>
  <c r="G170" i="2" s="1"/>
  <c r="G171" i="2" s="1"/>
  <c r="G172" i="2" s="1"/>
  <c r="G173" i="2" s="1"/>
  <c r="G174" i="2" s="1"/>
  <c r="G175" i="2" s="1"/>
  <c r="G176" i="2" s="1"/>
  <c r="G3" i="2"/>
  <c r="G4" i="2" s="1"/>
  <c r="G5" i="2" l="1"/>
  <c r="G6" i="2" s="1"/>
  <c r="G7" i="2" s="1"/>
  <c r="G8" i="2" s="1"/>
  <c r="G9" i="2" s="1"/>
  <c r="G10" i="2" s="1"/>
  <c r="G11" i="2" s="1"/>
  <c r="G12" i="2" s="1"/>
  <c r="G13" i="2" s="1"/>
  <c r="G14" i="2" s="1"/>
  <c r="G15" i="2" s="1"/>
  <c r="G16" i="2" s="1"/>
  <c r="G17" i="2" s="1"/>
  <c r="G18" i="2" s="1"/>
  <c r="G19" i="2" s="1"/>
  <c r="G20" i="2" s="1"/>
  <c r="G21" i="2" s="1"/>
  <c r="G22" i="2" s="1"/>
  <c r="G23" i="2" s="1"/>
  <c r="G24" i="2" s="1"/>
  <c r="G25" i="2" s="1"/>
  <c r="G26" i="2" s="1"/>
  <c r="G27" i="2" s="1"/>
  <c r="G28" i="2" s="1"/>
  <c r="G29" i="2" s="1"/>
  <c r="G30" i="2" s="1"/>
  <c r="G31" i="2" s="1"/>
  <c r="G32" i="2" s="1"/>
  <c r="G33" i="2" s="1"/>
  <c r="G34" i="2" s="1"/>
  <c r="G35" i="2" s="1"/>
  <c r="G36" i="2" s="1"/>
  <c r="G37" i="2" s="1"/>
  <c r="G38" i="2" s="1"/>
  <c r="G39" i="2" s="1"/>
  <c r="G40" i="2" s="1"/>
  <c r="G41" i="2" s="1"/>
  <c r="G42" i="2" s="1"/>
  <c r="G43" i="2" s="1"/>
  <c r="G44" i="2" s="1"/>
  <c r="G45" i="2" s="1"/>
  <c r="G46" i="2" s="1"/>
  <c r="G47" i="2" s="1"/>
  <c r="G48" i="2" s="1"/>
  <c r="G49" i="2" s="1"/>
  <c r="G50" i="2" s="1"/>
  <c r="G51" i="2" s="1"/>
  <c r="G52" i="2" s="1"/>
  <c r="G53" i="2" s="1"/>
  <c r="G54" i="2" s="1"/>
  <c r="G55" i="2" s="1"/>
  <c r="G56" i="2" s="1"/>
  <c r="G57" i="2" s="1"/>
  <c r="G58" i="2" s="1"/>
  <c r="G59" i="2" s="1"/>
  <c r="G60" i="2" s="1"/>
  <c r="G61" i="2" s="1"/>
  <c r="G62" i="2" s="1"/>
  <c r="G63" i="2" s="1"/>
  <c r="G64" i="2" s="1"/>
  <c r="G65" i="2" s="1"/>
  <c r="G66" i="2" s="1"/>
  <c r="G67" i="2" s="1"/>
  <c r="G68" i="2" s="1"/>
  <c r="G69" i="2" s="1"/>
  <c r="G70" i="2" s="1"/>
  <c r="G71" i="2" s="1"/>
  <c r="G72" i="2" s="1"/>
  <c r="G73" i="2" s="1"/>
  <c r="G74" i="2" s="1"/>
  <c r="G75" i="2" s="1"/>
  <c r="G76" i="2" s="1"/>
  <c r="G77" i="2" s="1"/>
  <c r="G78" i="2" s="1"/>
  <c r="G79" i="2" s="1"/>
  <c r="G80" i="2" s="1"/>
  <c r="G81" i="2" s="1"/>
  <c r="G82" i="2" s="1"/>
  <c r="G83" i="2" s="1"/>
  <c r="G84" i="2" s="1"/>
  <c r="G85" i="2" s="1"/>
  <c r="G86" i="2" s="1"/>
  <c r="G87" i="2" s="1"/>
  <c r="G88" i="2" s="1"/>
  <c r="G89" i="2" s="1"/>
  <c r="G90" i="2" s="1"/>
  <c r="G91" i="2" s="1"/>
  <c r="G92" i="2" s="1"/>
  <c r="G93" i="2" s="1"/>
  <c r="G94" i="2" s="1"/>
  <c r="G95" i="2" s="1"/>
  <c r="G96" i="2" s="1"/>
  <c r="G97" i="2" s="1"/>
  <c r="G98" i="2" s="1"/>
  <c r="G99" i="2" s="1"/>
  <c r="G100" i="2" s="1"/>
  <c r="G101" i="2" s="1"/>
  <c r="G102" i="2" s="1"/>
  <c r="G103" i="2" s="1"/>
  <c r="G104" i="2" s="1"/>
  <c r="G105" i="2" s="1"/>
  <c r="G106" i="2" s="1"/>
  <c r="G107" i="2" s="1"/>
  <c r="G108" i="2" s="1"/>
  <c r="G109" i="2" s="1"/>
  <c r="G110" i="2" s="1"/>
  <c r="G111" i="2" s="1"/>
  <c r="G112" i="2" s="1"/>
  <c r="G113" i="2" s="1"/>
  <c r="G114" i="2" s="1"/>
  <c r="I13" i="2"/>
  <c r="I14" i="2" s="1"/>
  <c r="I15" i="2" s="1"/>
  <c r="I16" i="2" s="1"/>
  <c r="I17" i="2" s="1"/>
  <c r="I18" i="2" s="1"/>
  <c r="I19" i="2" s="1"/>
  <c r="I20" i="2" s="1"/>
  <c r="I21" i="2" s="1"/>
  <c r="I22" i="2" s="1"/>
  <c r="I798" i="2"/>
  <c r="H9" i="2"/>
  <c r="H10" i="2" s="1"/>
  <c r="H11" i="2" s="1"/>
  <c r="H12" i="2" s="1"/>
  <c r="F44" i="1"/>
  <c r="B7" i="1" l="1"/>
  <c r="C9" i="1"/>
  <c r="H13" i="2"/>
  <c r="H14" i="2" s="1"/>
  <c r="H15" i="2" s="1"/>
  <c r="I172" i="3" l="1"/>
  <c r="I170" i="3"/>
  <c r="I168" i="3" s="1"/>
  <c r="I171" i="3"/>
  <c r="I130" i="3"/>
  <c r="I141" i="3"/>
  <c r="I143" i="3"/>
  <c r="I142" i="3"/>
  <c r="I137" i="3"/>
  <c r="I139" i="3"/>
  <c r="I144" i="3"/>
  <c r="D124" i="4" s="1"/>
  <c r="L125" i="8" s="1"/>
  <c r="I138" i="3"/>
  <c r="I145" i="3"/>
  <c r="I140" i="3"/>
  <c r="D121" i="4"/>
  <c r="L122" i="8" s="1"/>
  <c r="I125" i="3"/>
  <c r="I108" i="3"/>
  <c r="D94" i="4" s="1"/>
  <c r="L95" i="8" s="1"/>
  <c r="I91" i="3"/>
  <c r="I75" i="3"/>
  <c r="D70" i="4" s="1"/>
  <c r="L71" i="8" s="1"/>
  <c r="I59" i="3"/>
  <c r="I118" i="3"/>
  <c r="I102" i="3"/>
  <c r="I82" i="3"/>
  <c r="I134" i="3"/>
  <c r="I97" i="3"/>
  <c r="I69" i="3"/>
  <c r="I116" i="3"/>
  <c r="I88" i="3"/>
  <c r="I60" i="3"/>
  <c r="I70" i="3"/>
  <c r="I110" i="3"/>
  <c r="I73" i="3"/>
  <c r="D68" i="4" s="1"/>
  <c r="L69" i="8" s="1"/>
  <c r="I120" i="3"/>
  <c r="I72" i="3"/>
  <c r="I112" i="3"/>
  <c r="I63" i="3"/>
  <c r="I122" i="3"/>
  <c r="I85" i="3"/>
  <c r="I126" i="3"/>
  <c r="I78" i="3"/>
  <c r="I80" i="3"/>
  <c r="I135" i="3"/>
  <c r="I119" i="3"/>
  <c r="I103" i="3"/>
  <c r="D89" i="4" s="1"/>
  <c r="L90" i="8" s="1"/>
  <c r="I87" i="3"/>
  <c r="I71" i="3"/>
  <c r="I136" i="3"/>
  <c r="I114" i="3"/>
  <c r="I98" i="3"/>
  <c r="I74" i="3"/>
  <c r="I128" i="3"/>
  <c r="D111" i="4" s="1"/>
  <c r="L112" i="8" s="1"/>
  <c r="I93" i="3"/>
  <c r="I61" i="3"/>
  <c r="I104" i="3"/>
  <c r="I86" i="3"/>
  <c r="I129" i="3"/>
  <c r="I62" i="3"/>
  <c r="I101" i="3"/>
  <c r="I65" i="3"/>
  <c r="I109" i="3"/>
  <c r="I64" i="3"/>
  <c r="I79" i="3"/>
  <c r="I107" i="3"/>
  <c r="I105" i="3"/>
  <c r="I92" i="3"/>
  <c r="I121" i="3"/>
  <c r="I124" i="3"/>
  <c r="I132" i="3"/>
  <c r="I115" i="3"/>
  <c r="I99" i="3"/>
  <c r="I83" i="3"/>
  <c r="I67" i="3"/>
  <c r="I131" i="3"/>
  <c r="D114" i="4" s="1"/>
  <c r="L115" i="8" s="1"/>
  <c r="I111" i="3"/>
  <c r="I94" i="3"/>
  <c r="I66" i="3"/>
  <c r="D64" i="4" s="1"/>
  <c r="L65" i="8" s="1"/>
  <c r="I117" i="3"/>
  <c r="I84" i="3"/>
  <c r="I133" i="3"/>
  <c r="I96" i="3"/>
  <c r="I76" i="3"/>
  <c r="I90" i="3"/>
  <c r="I127" i="3"/>
  <c r="I89" i="3"/>
  <c r="I57" i="3"/>
  <c r="I100" i="3"/>
  <c r="I56" i="3"/>
  <c r="I95" i="3"/>
  <c r="I58" i="3"/>
  <c r="I77" i="3"/>
  <c r="I68" i="3"/>
  <c r="I81" i="3"/>
  <c r="F104" i="3"/>
  <c r="G104" i="3" s="1"/>
  <c r="P91" i="8" s="1"/>
  <c r="M91" i="8" s="1"/>
  <c r="I178" i="3"/>
  <c r="I174" i="3"/>
  <c r="P97" i="8"/>
  <c r="M97" i="8" s="1"/>
  <c r="P93" i="8"/>
  <c r="M93" i="8" s="1"/>
  <c r="G74" i="3"/>
  <c r="P70" i="8" s="1"/>
  <c r="M70" i="8" s="1"/>
  <c r="I51" i="3"/>
  <c r="I173" i="3"/>
  <c r="F140" i="3"/>
  <c r="G140" i="3" s="1"/>
  <c r="P121" i="8" s="1"/>
  <c r="M121" i="8" s="1"/>
  <c r="P96" i="8"/>
  <c r="M96" i="8" s="1"/>
  <c r="P92" i="8"/>
  <c r="M92" i="8" s="1"/>
  <c r="I54" i="3"/>
  <c r="D58" i="4" s="1"/>
  <c r="L59" i="8" s="1"/>
  <c r="I50" i="3"/>
  <c r="I175" i="3"/>
  <c r="G72" i="3"/>
  <c r="P68" i="8" s="1"/>
  <c r="M68" i="8" s="1"/>
  <c r="F64" i="3"/>
  <c r="I53" i="3"/>
  <c r="F142" i="3"/>
  <c r="I55" i="3"/>
  <c r="I52" i="3"/>
  <c r="F52" i="3" s="1"/>
  <c r="F82" i="3"/>
  <c r="C7" i="1"/>
  <c r="F84" i="6"/>
  <c r="H84" i="6" s="1"/>
  <c r="H16" i="2"/>
  <c r="H17" i="2" s="1"/>
  <c r="H18" i="2" s="1"/>
  <c r="H19" i="2" s="1"/>
  <c r="H20" i="2" s="1"/>
  <c r="H21" i="2" s="1"/>
  <c r="H22" i="2" s="1"/>
  <c r="H23" i="2" s="1"/>
  <c r="H24" i="2" s="1"/>
  <c r="H25" i="2" s="1"/>
  <c r="H26" i="2" s="1"/>
  <c r="H27" i="2" s="1"/>
  <c r="H28" i="2" s="1"/>
  <c r="H29" i="2" s="1"/>
  <c r="H30" i="2" s="1"/>
  <c r="H31" i="2" s="1"/>
  <c r="H32" i="2" s="1"/>
  <c r="H33" i="2" s="1"/>
  <c r="H34" i="2" s="1"/>
  <c r="H35" i="2" s="1"/>
  <c r="H36" i="2" s="1"/>
  <c r="H37" i="2" s="1"/>
  <c r="H38" i="2" s="1"/>
  <c r="H39" i="2" s="1"/>
  <c r="H40" i="2" s="1"/>
  <c r="H41" i="2" s="1"/>
  <c r="H42" i="2" s="1"/>
  <c r="H43" i="2" s="1"/>
  <c r="H44" i="2" s="1"/>
  <c r="H45" i="2" s="1"/>
  <c r="H46" i="2" s="1"/>
  <c r="H47" i="2" s="1"/>
  <c r="H48" i="2" s="1"/>
  <c r="H49" i="2" s="1"/>
  <c r="H50" i="2" s="1"/>
  <c r="H51" i="2" s="1"/>
  <c r="H52" i="2" s="1"/>
  <c r="H53" i="2" s="1"/>
  <c r="H54" i="2" s="1"/>
  <c r="H55" i="2" s="1"/>
  <c r="H56" i="2" s="1"/>
  <c r="H57" i="2" s="1"/>
  <c r="H58" i="2" s="1"/>
  <c r="H59" i="2" s="1"/>
  <c r="H60" i="2" s="1"/>
  <c r="H61" i="2" s="1"/>
  <c r="H62" i="2" s="1"/>
  <c r="H63" i="2" s="1"/>
  <c r="H64" i="2" s="1"/>
  <c r="H65" i="2" s="1"/>
  <c r="H66" i="2" s="1"/>
  <c r="H67" i="2" s="1"/>
  <c r="H68" i="2" s="1"/>
  <c r="H69" i="2" s="1"/>
  <c r="H70" i="2" s="1"/>
  <c r="H71" i="2" s="1"/>
  <c r="H72" i="2" s="1"/>
  <c r="H73" i="2" s="1"/>
  <c r="H74" i="2" s="1"/>
  <c r="H75" i="2" s="1"/>
  <c r="H76" i="2" s="1"/>
  <c r="H77" i="2" s="1"/>
  <c r="H78" i="2" s="1"/>
  <c r="H79" i="2" s="1"/>
  <c r="H80" i="2" s="1"/>
  <c r="H81" i="2" s="1"/>
  <c r="H82" i="2" s="1"/>
  <c r="C8" i="1"/>
  <c r="E66" i="1" s="1"/>
  <c r="G139" i="3"/>
  <c r="P120" i="8" s="1"/>
  <c r="M120" i="8" s="1"/>
  <c r="P111" i="8"/>
  <c r="M111" i="8" s="1"/>
  <c r="P109" i="8"/>
  <c r="M109" i="8" s="1"/>
  <c r="G81" i="3"/>
  <c r="P74" i="8" s="1"/>
  <c r="M74" i="8" s="1"/>
  <c r="G100" i="3"/>
  <c r="P87" i="8" s="1"/>
  <c r="M87" i="8" s="1"/>
  <c r="G122" i="3"/>
  <c r="P106" i="8" s="1"/>
  <c r="M106" i="8" s="1"/>
  <c r="G134" i="3"/>
  <c r="P118" i="8" s="1"/>
  <c r="M118" i="8" s="1"/>
  <c r="G131" i="3"/>
  <c r="P115" i="8" s="1"/>
  <c r="M115" i="8" s="1"/>
  <c r="P112" i="8"/>
  <c r="M112" i="8" s="1"/>
  <c r="G54" i="3"/>
  <c r="P59" i="8" s="1"/>
  <c r="M59" i="8" s="1"/>
  <c r="G65" i="3"/>
  <c r="P64" i="8" s="1"/>
  <c r="M64" i="8" s="1"/>
  <c r="P94" i="8"/>
  <c r="M94" i="8" s="1"/>
  <c r="G130" i="3"/>
  <c r="P114" i="8" s="1"/>
  <c r="M114" i="8" s="1"/>
  <c r="G132" i="3"/>
  <c r="P116" i="8" s="1"/>
  <c r="M116" i="8" s="1"/>
  <c r="P71" i="8"/>
  <c r="M71" i="8" s="1"/>
  <c r="P61" i="8"/>
  <c r="M61" i="8" s="1"/>
  <c r="G112" i="3"/>
  <c r="P99" i="8" s="1"/>
  <c r="M99" i="8" s="1"/>
  <c r="P62" i="8"/>
  <c r="M62" i="8" s="1"/>
  <c r="G101" i="3"/>
  <c r="P88" i="8" s="1"/>
  <c r="M88" i="8" s="1"/>
  <c r="G121" i="3"/>
  <c r="P105" i="8" s="1"/>
  <c r="M105" i="8" s="1"/>
  <c r="G73" i="3"/>
  <c r="P69" i="8" s="1"/>
  <c r="M69" i="8" s="1"/>
  <c r="P95" i="8"/>
  <c r="M95" i="8" s="1"/>
  <c r="G120" i="3"/>
  <c r="P104" i="8" s="1"/>
  <c r="M104" i="8" s="1"/>
  <c r="P101" i="8"/>
  <c r="M101" i="8" s="1"/>
  <c r="G133" i="3"/>
  <c r="P117" i="8" s="1"/>
  <c r="M117" i="8" s="1"/>
  <c r="I123" i="3" l="1"/>
  <c r="D106" i="4" s="1"/>
  <c r="L107" i="8" s="1"/>
  <c r="D59" i="4"/>
  <c r="L60" i="8" s="1"/>
  <c r="P60" i="8"/>
  <c r="M60" i="8" s="1"/>
  <c r="D97" i="4"/>
  <c r="L98" i="8" s="1"/>
  <c r="C148" i="4"/>
  <c r="C138" i="5" s="1"/>
  <c r="D83" i="4"/>
  <c r="C83" i="4"/>
  <c r="C75" i="5" s="1"/>
  <c r="F148" i="4"/>
  <c r="D148" i="4"/>
  <c r="F83" i="4"/>
  <c r="D82" i="4"/>
  <c r="C82" i="4"/>
  <c r="C74" i="5" s="1"/>
  <c r="F147" i="4"/>
  <c r="D147" i="4"/>
  <c r="F82" i="4"/>
  <c r="C147" i="4"/>
  <c r="C137" i="5" s="1"/>
  <c r="G82" i="4"/>
  <c r="F146" i="4"/>
  <c r="G81" i="4"/>
  <c r="D146" i="4"/>
  <c r="F81" i="4"/>
  <c r="C146" i="4"/>
  <c r="C136" i="5" s="1"/>
  <c r="D81" i="4"/>
  <c r="C81" i="4"/>
  <c r="C73" i="5" s="1"/>
  <c r="D145" i="4"/>
  <c r="F80" i="4"/>
  <c r="C145" i="4"/>
  <c r="D80" i="4"/>
  <c r="G80" i="4"/>
  <c r="C80" i="4"/>
  <c r="C72" i="5" s="1"/>
  <c r="F145" i="4"/>
  <c r="G145" i="4" s="1"/>
  <c r="C149" i="4"/>
  <c r="C139" i="5" s="1"/>
  <c r="F149" i="4"/>
  <c r="G149" i="4" s="1"/>
  <c r="D149" i="4"/>
  <c r="F84" i="4"/>
  <c r="D84" i="4"/>
  <c r="C84" i="4"/>
  <c r="C76" i="5" s="1"/>
  <c r="C79" i="4"/>
  <c r="C71" i="5" s="1"/>
  <c r="D79" i="4"/>
  <c r="D144" i="4"/>
  <c r="C144" i="4"/>
  <c r="C134" i="5" s="1"/>
  <c r="F79" i="4"/>
  <c r="G79" i="4" s="1"/>
  <c r="C85" i="4"/>
  <c r="C77" i="5" s="1"/>
  <c r="F150" i="4"/>
  <c r="D150" i="4"/>
  <c r="F85" i="4"/>
  <c r="G85" i="4"/>
  <c r="C150" i="4"/>
  <c r="C140" i="5" s="1"/>
  <c r="D85" i="4"/>
  <c r="D118" i="4"/>
  <c r="L119" i="8" s="1"/>
  <c r="F144" i="4"/>
  <c r="F109" i="6"/>
  <c r="H109" i="6" s="1"/>
  <c r="F61" i="6"/>
  <c r="H61" i="6" s="1"/>
  <c r="F68" i="6"/>
  <c r="H68" i="6" s="1"/>
  <c r="F58" i="6"/>
  <c r="H58" i="6" s="1"/>
  <c r="F65" i="6"/>
  <c r="H65" i="6" s="1"/>
  <c r="F64" i="6"/>
  <c r="F57" i="6"/>
  <c r="F62" i="6"/>
  <c r="H62" i="6" s="1"/>
  <c r="F69" i="6"/>
  <c r="H69" i="6" s="1"/>
  <c r="F63" i="6"/>
  <c r="F70" i="6"/>
  <c r="H70" i="6" s="1"/>
  <c r="F60" i="6"/>
  <c r="H60" i="6" s="1"/>
  <c r="F67" i="6"/>
  <c r="H67" i="6" s="1"/>
  <c r="F59" i="6"/>
  <c r="H59" i="6" s="1"/>
  <c r="F66" i="6"/>
  <c r="H66" i="6" s="1"/>
  <c r="C124" i="4"/>
  <c r="C116" i="5" s="1"/>
  <c r="D62" i="4"/>
  <c r="L63" i="8" s="1"/>
  <c r="D65" i="4"/>
  <c r="L66" i="8" s="1"/>
  <c r="G67" i="3"/>
  <c r="P66" i="8" s="1"/>
  <c r="M66" i="8" s="1"/>
  <c r="P110" i="8"/>
  <c r="M110" i="8" s="1"/>
  <c r="F76" i="6"/>
  <c r="H76" i="6" s="1"/>
  <c r="D91" i="4"/>
  <c r="L92" i="8" s="1"/>
  <c r="F80" i="6"/>
  <c r="H80" i="6" s="1"/>
  <c r="D95" i="4"/>
  <c r="L96" i="8" s="1"/>
  <c r="F75" i="6"/>
  <c r="H75" i="6" s="1"/>
  <c r="D90" i="4"/>
  <c r="L91" i="8" s="1"/>
  <c r="F98" i="6"/>
  <c r="H98" i="6" s="1"/>
  <c r="D113" i="4"/>
  <c r="L114" i="8" s="1"/>
  <c r="F41" i="6"/>
  <c r="H41" i="6" s="1"/>
  <c r="D63" i="4"/>
  <c r="L64" i="8" s="1"/>
  <c r="F73" i="6"/>
  <c r="H73" i="6" s="1"/>
  <c r="D88" i="4"/>
  <c r="L89" i="8" s="1"/>
  <c r="F47" i="6"/>
  <c r="H47" i="6" s="1"/>
  <c r="D69" i="4"/>
  <c r="L70" i="8" s="1"/>
  <c r="F89" i="6"/>
  <c r="H89" i="6" s="1"/>
  <c r="D104" i="4"/>
  <c r="L105" i="8" s="1"/>
  <c r="F54" i="6"/>
  <c r="H54" i="6" s="1"/>
  <c r="D76" i="4"/>
  <c r="L77" i="8" s="1"/>
  <c r="F77" i="6"/>
  <c r="H77" i="6" s="1"/>
  <c r="D92" i="4"/>
  <c r="L93" i="8" s="1"/>
  <c r="F45" i="6"/>
  <c r="H45" i="6" s="1"/>
  <c r="D67" i="4"/>
  <c r="L68" i="8" s="1"/>
  <c r="F104" i="6"/>
  <c r="H104" i="6" s="1"/>
  <c r="D119" i="4"/>
  <c r="L120" i="8" s="1"/>
  <c r="F78" i="6"/>
  <c r="H78" i="6" s="1"/>
  <c r="D93" i="4"/>
  <c r="L94" i="8" s="1"/>
  <c r="C112" i="4"/>
  <c r="C104" i="5" s="1"/>
  <c r="D112" i="4"/>
  <c r="L113" i="8" s="1"/>
  <c r="F49" i="6"/>
  <c r="H49" i="6" s="1"/>
  <c r="D71" i="4"/>
  <c r="L72" i="8" s="1"/>
  <c r="F108" i="6"/>
  <c r="H108" i="6" s="1"/>
  <c r="D123" i="4"/>
  <c r="L124" i="8" s="1"/>
  <c r="F56" i="6"/>
  <c r="H56" i="6" s="1"/>
  <c r="D78" i="4"/>
  <c r="L79" i="8" s="1"/>
  <c r="F83" i="6"/>
  <c r="H83" i="6" s="1"/>
  <c r="D98" i="4"/>
  <c r="L99" i="8" s="1"/>
  <c r="F107" i="6"/>
  <c r="H107" i="6" s="1"/>
  <c r="D122" i="4"/>
  <c r="L123" i="8" s="1"/>
  <c r="F90" i="6"/>
  <c r="H90" i="6" s="1"/>
  <c r="D105" i="4"/>
  <c r="L106" i="8" s="1"/>
  <c r="F50" i="6"/>
  <c r="H50" i="6" s="1"/>
  <c r="D72" i="4"/>
  <c r="L73" i="8" s="1"/>
  <c r="F88" i="6"/>
  <c r="H88" i="6" s="1"/>
  <c r="D103" i="4"/>
  <c r="L104" i="8" s="1"/>
  <c r="F38" i="6"/>
  <c r="H38" i="6" s="1"/>
  <c r="D60" i="4"/>
  <c r="L61" i="8" s="1"/>
  <c r="F35" i="6"/>
  <c r="H35" i="6" s="1"/>
  <c r="D57" i="4"/>
  <c r="L58" i="8" s="1"/>
  <c r="F52" i="6"/>
  <c r="H52" i="6" s="1"/>
  <c r="D74" i="4"/>
  <c r="L75" i="8" s="1"/>
  <c r="F72" i="6"/>
  <c r="H72" i="6" s="1"/>
  <c r="D87" i="4"/>
  <c r="L88" i="8" s="1"/>
  <c r="F81" i="6"/>
  <c r="H81" i="6" s="1"/>
  <c r="D96" i="4"/>
  <c r="L97" i="8" s="1"/>
  <c r="F105" i="6"/>
  <c r="H105" i="6" s="1"/>
  <c r="D120" i="4"/>
  <c r="L121" i="8" s="1"/>
  <c r="I169" i="3"/>
  <c r="F53" i="6"/>
  <c r="H53" i="6" s="1"/>
  <c r="D75" i="4"/>
  <c r="L76" i="8" s="1"/>
  <c r="F34" i="6"/>
  <c r="D56" i="4"/>
  <c r="F51" i="6"/>
  <c r="H51" i="6" s="1"/>
  <c r="D73" i="4"/>
  <c r="L74" i="8" s="1"/>
  <c r="F39" i="6"/>
  <c r="H39" i="6" s="1"/>
  <c r="D61" i="4"/>
  <c r="L62" i="8" s="1"/>
  <c r="F71" i="6"/>
  <c r="H71" i="6" s="1"/>
  <c r="D86" i="4"/>
  <c r="L87" i="8" s="1"/>
  <c r="F99" i="6"/>
  <c r="H99" i="6" s="1"/>
  <c r="F86" i="6"/>
  <c r="H86" i="6" s="1"/>
  <c r="D101" i="4"/>
  <c r="L102" i="8" s="1"/>
  <c r="C116" i="4"/>
  <c r="C108" i="5" s="1"/>
  <c r="D116" i="4"/>
  <c r="L117" i="8" s="1"/>
  <c r="F95" i="6"/>
  <c r="H95" i="6" s="1"/>
  <c r="D110" i="4"/>
  <c r="L111" i="8" s="1"/>
  <c r="F92" i="6"/>
  <c r="H92" i="6" s="1"/>
  <c r="D107" i="4"/>
  <c r="L108" i="8" s="1"/>
  <c r="F93" i="6"/>
  <c r="H93" i="6" s="1"/>
  <c r="D108" i="4"/>
  <c r="L109" i="8" s="1"/>
  <c r="F102" i="6"/>
  <c r="H102" i="6" s="1"/>
  <c r="D117" i="4"/>
  <c r="L118" i="8" s="1"/>
  <c r="F85" i="6"/>
  <c r="H85" i="6" s="1"/>
  <c r="D100" i="4"/>
  <c r="L101" i="8" s="1"/>
  <c r="F94" i="6"/>
  <c r="H94" i="6" s="1"/>
  <c r="D109" i="4"/>
  <c r="L110" i="8" s="1"/>
  <c r="F100" i="6"/>
  <c r="H100" i="6" s="1"/>
  <c r="D115" i="4"/>
  <c r="L116" i="8" s="1"/>
  <c r="F55" i="6"/>
  <c r="H55" i="6" s="1"/>
  <c r="D77" i="4"/>
  <c r="L78" i="8" s="1"/>
  <c r="G135" i="3"/>
  <c r="P119" i="8" s="1"/>
  <c r="M119" i="8" s="1"/>
  <c r="C77" i="4"/>
  <c r="C69" i="5" s="1"/>
  <c r="F96" i="6"/>
  <c r="H96" i="6" s="1"/>
  <c r="G96" i="3"/>
  <c r="P86" i="8" s="1"/>
  <c r="M86" i="8" s="1"/>
  <c r="F82" i="6"/>
  <c r="H82" i="6" s="1"/>
  <c r="F106" i="6"/>
  <c r="H106" i="6" s="1"/>
  <c r="F121" i="4"/>
  <c r="F74" i="6"/>
  <c r="H74" i="6" s="1"/>
  <c r="P90" i="8"/>
  <c r="M90" i="8" s="1"/>
  <c r="G142" i="3"/>
  <c r="P123" i="8" s="1"/>
  <c r="M123" i="8" s="1"/>
  <c r="F48" i="6"/>
  <c r="H48" i="6" s="1"/>
  <c r="F42" i="6"/>
  <c r="H42" i="6" s="1"/>
  <c r="F37" i="6"/>
  <c r="H37" i="6" s="1"/>
  <c r="F40" i="6"/>
  <c r="H40" i="6" s="1"/>
  <c r="X18" i="2"/>
  <c r="G124" i="3"/>
  <c r="P108" i="8" s="1"/>
  <c r="M108" i="8" s="1"/>
  <c r="C100" i="4"/>
  <c r="C92" i="5" s="1"/>
  <c r="F73" i="4"/>
  <c r="C65" i="4"/>
  <c r="C57" i="5" s="1"/>
  <c r="F101" i="6"/>
  <c r="H101" i="6" s="1"/>
  <c r="F43" i="6"/>
  <c r="H43" i="6" s="1"/>
  <c r="F36" i="6"/>
  <c r="H36" i="6" s="1"/>
  <c r="F124" i="4"/>
  <c r="G144" i="3"/>
  <c r="P125" i="8" s="1"/>
  <c r="M125" i="8" s="1"/>
  <c r="F71" i="4"/>
  <c r="P72" i="8"/>
  <c r="M72" i="8" s="1"/>
  <c r="F97" i="6"/>
  <c r="H97" i="6" s="1"/>
  <c r="F100" i="4"/>
  <c r="G82" i="3"/>
  <c r="P75" i="8" s="1"/>
  <c r="M75" i="8" s="1"/>
  <c r="X2" i="2"/>
  <c r="G52" i="3"/>
  <c r="P57" i="8" s="1"/>
  <c r="M57" i="8" s="1"/>
  <c r="V6" i="2"/>
  <c r="C58" i="4"/>
  <c r="C50" i="5" s="1"/>
  <c r="C87" i="4"/>
  <c r="C79" i="5" s="1"/>
  <c r="F58" i="4"/>
  <c r="F46" i="6"/>
  <c r="H46" i="6" s="1"/>
  <c r="F79" i="6"/>
  <c r="H79" i="6" s="1"/>
  <c r="C103" i="4"/>
  <c r="C95" i="5" s="1"/>
  <c r="C89" i="4"/>
  <c r="C81" i="5" s="1"/>
  <c r="C75" i="4"/>
  <c r="C67" i="5" s="1"/>
  <c r="F117" i="4"/>
  <c r="C94" i="4"/>
  <c r="C86" i="5" s="1"/>
  <c r="F94" i="4"/>
  <c r="C98" i="4"/>
  <c r="C90" i="5" s="1"/>
  <c r="F95" i="4"/>
  <c r="G95" i="3"/>
  <c r="P85" i="8" s="1"/>
  <c r="M85" i="8" s="1"/>
  <c r="F116" i="4"/>
  <c r="F98" i="4"/>
  <c r="C78" i="4"/>
  <c r="C70" i="5" s="1"/>
  <c r="G83" i="3"/>
  <c r="P76" i="8" s="1"/>
  <c r="M76" i="8" s="1"/>
  <c r="C56" i="4"/>
  <c r="C48" i="5" s="1"/>
  <c r="C122" i="4"/>
  <c r="C114" i="5" s="1"/>
  <c r="C70" i="4"/>
  <c r="C62" i="5" s="1"/>
  <c r="F87" i="4"/>
  <c r="F70" i="4"/>
  <c r="C61" i="4"/>
  <c r="C53" i="5" s="1"/>
  <c r="G86" i="3"/>
  <c r="P79" i="8" s="1"/>
  <c r="M79" i="8" s="1"/>
  <c r="C71" i="4"/>
  <c r="C63" i="5" s="1"/>
  <c r="G115" i="3"/>
  <c r="P102" i="8" s="1"/>
  <c r="M102" i="8" s="1"/>
  <c r="C111" i="4"/>
  <c r="C103" i="5" s="1"/>
  <c r="C68" i="4"/>
  <c r="C60" i="5" s="1"/>
  <c r="C104" i="4"/>
  <c r="C96" i="5" s="1"/>
  <c r="C97" i="4"/>
  <c r="C89" i="5" s="1"/>
  <c r="C117" i="4"/>
  <c r="C109" i="5" s="1"/>
  <c r="C107" i="4"/>
  <c r="C99" i="5" s="1"/>
  <c r="C74" i="4"/>
  <c r="C66" i="5" s="1"/>
  <c r="F68" i="4"/>
  <c r="C67" i="4"/>
  <c r="C59" i="5" s="1"/>
  <c r="F104" i="4"/>
  <c r="C96" i="4"/>
  <c r="C88" i="5" s="1"/>
  <c r="C91" i="4"/>
  <c r="C83" i="5" s="1"/>
  <c r="C86" i="4"/>
  <c r="C78" i="5" s="1"/>
  <c r="C108" i="4"/>
  <c r="C100" i="5" s="1"/>
  <c r="F96" i="4"/>
  <c r="F91" i="4"/>
  <c r="F105" i="4"/>
  <c r="C115" i="4"/>
  <c r="C107" i="5" s="1"/>
  <c r="C109" i="4"/>
  <c r="C101" i="5" s="1"/>
  <c r="C101" i="4"/>
  <c r="C93" i="5" s="1"/>
  <c r="G84" i="3"/>
  <c r="P77" i="8" s="1"/>
  <c r="M77" i="8" s="1"/>
  <c r="C105" i="4"/>
  <c r="C97" i="5" s="1"/>
  <c r="C73" i="4"/>
  <c r="C65" i="5" s="1"/>
  <c r="C110" i="4"/>
  <c r="C102" i="5" s="1"/>
  <c r="F120" i="4"/>
  <c r="C60" i="4"/>
  <c r="C52" i="5" s="1"/>
  <c r="F115" i="4"/>
  <c r="C76" i="4"/>
  <c r="C68" i="5" s="1"/>
  <c r="C62" i="4"/>
  <c r="C54" i="5" s="1"/>
  <c r="C120" i="4"/>
  <c r="C112" i="5" s="1"/>
  <c r="C121" i="4"/>
  <c r="C113" i="5" s="1"/>
  <c r="G85" i="3"/>
  <c r="P78" i="8" s="1"/>
  <c r="M78" i="8" s="1"/>
  <c r="C57" i="4"/>
  <c r="C49" i="5" s="1"/>
  <c r="F92" i="4"/>
  <c r="F69" i="4"/>
  <c r="C64" i="4"/>
  <c r="C56" i="5" s="1"/>
  <c r="C114" i="4"/>
  <c r="C106" i="5" s="1"/>
  <c r="F67" i="4"/>
  <c r="C88" i="4"/>
  <c r="C80" i="5" s="1"/>
  <c r="C59" i="4"/>
  <c r="C51" i="5" s="1"/>
  <c r="F113" i="4"/>
  <c r="C123" i="4"/>
  <c r="C115" i="5" s="1"/>
  <c r="C95" i="4"/>
  <c r="C87" i="5" s="1"/>
  <c r="C69" i="4"/>
  <c r="C61" i="5" s="1"/>
  <c r="G143" i="3"/>
  <c r="P124" i="8" s="1"/>
  <c r="M124" i="8" s="1"/>
  <c r="C93" i="4"/>
  <c r="C85" i="5" s="1"/>
  <c r="C113" i="4"/>
  <c r="C105" i="5" s="1"/>
  <c r="F114" i="4"/>
  <c r="F93" i="4"/>
  <c r="C63" i="4"/>
  <c r="C55" i="5" s="1"/>
  <c r="E86" i="6"/>
  <c r="E88" i="6"/>
  <c r="E93" i="6"/>
  <c r="F90" i="4"/>
  <c r="F63" i="4"/>
  <c r="C119" i="4"/>
  <c r="C111" i="5" s="1"/>
  <c r="C99" i="4"/>
  <c r="C91" i="5" s="1"/>
  <c r="C72" i="4"/>
  <c r="C64" i="5" s="1"/>
  <c r="F108" i="4"/>
  <c r="C90" i="4"/>
  <c r="C82" i="5" s="1"/>
  <c r="C92" i="4"/>
  <c r="C84" i="5" s="1"/>
  <c r="G80" i="3"/>
  <c r="P73" i="8" s="1"/>
  <c r="M73" i="8" s="1"/>
  <c r="E84" i="6"/>
  <c r="E83" i="6"/>
  <c r="E82" i="6"/>
  <c r="E81" i="6"/>
  <c r="E80" i="6"/>
  <c r="E79" i="6"/>
  <c r="E78" i="6"/>
  <c r="E77" i="6"/>
  <c r="E76" i="6"/>
  <c r="E75" i="6"/>
  <c r="E74" i="6"/>
  <c r="E73" i="6"/>
  <c r="E87" i="6"/>
  <c r="E72" i="6"/>
  <c r="E71" i="6"/>
  <c r="E85" i="6"/>
  <c r="F60" i="4"/>
  <c r="Z4" i="2"/>
  <c r="F110" i="4"/>
  <c r="X13" i="2"/>
  <c r="F103" i="4"/>
  <c r="X8" i="2"/>
  <c r="F109" i="4"/>
  <c r="X14" i="2"/>
  <c r="F111" i="4"/>
  <c r="X11" i="2"/>
  <c r="F119" i="4"/>
  <c r="X15" i="2"/>
  <c r="F56" i="4"/>
  <c r="X10" i="2"/>
  <c r="F86" i="4"/>
  <c r="F61" i="4"/>
  <c r="X7" i="2"/>
  <c r="F122" i="4"/>
  <c r="X9" i="2"/>
  <c r="F107" i="4"/>
  <c r="C106" i="4" l="1"/>
  <c r="C98" i="5" s="1"/>
  <c r="H172" i="6"/>
  <c r="F91" i="6"/>
  <c r="H91" i="6" s="1"/>
  <c r="F106" i="4"/>
  <c r="L81" i="8"/>
  <c r="L85" i="8"/>
  <c r="L86" i="8"/>
  <c r="L82" i="8"/>
  <c r="L83" i="8"/>
  <c r="L80" i="8"/>
  <c r="L84" i="8"/>
  <c r="K70" i="6"/>
  <c r="K66" i="6"/>
  <c r="K64" i="6"/>
  <c r="K65" i="6"/>
  <c r="O81" i="8"/>
  <c r="K67" i="6"/>
  <c r="E148" i="4"/>
  <c r="D138" i="5" s="1"/>
  <c r="G256" i="6"/>
  <c r="E82" i="4"/>
  <c r="D74" i="5" s="1"/>
  <c r="E149" i="4"/>
  <c r="D139" i="5" s="1"/>
  <c r="E81" i="4"/>
  <c r="D73" i="5" s="1"/>
  <c r="G150" i="4"/>
  <c r="O86" i="8" s="1"/>
  <c r="E150" i="4"/>
  <c r="D140" i="5" s="1"/>
  <c r="K62" i="6"/>
  <c r="G139" i="5"/>
  <c r="E80" i="4"/>
  <c r="D72" i="5" s="1"/>
  <c r="G146" i="4"/>
  <c r="O82" i="8" s="1"/>
  <c r="E146" i="4"/>
  <c r="D136" i="5" s="1"/>
  <c r="G148" i="4"/>
  <c r="G147" i="4"/>
  <c r="O83" i="8" s="1"/>
  <c r="E147" i="4"/>
  <c r="D137" i="5" s="1"/>
  <c r="G83" i="4"/>
  <c r="E83" i="4"/>
  <c r="D75" i="5" s="1"/>
  <c r="G84" i="4"/>
  <c r="E84" i="4"/>
  <c r="K58" i="6"/>
  <c r="G135" i="5"/>
  <c r="E145" i="4"/>
  <c r="D135" i="5" s="1"/>
  <c r="C135" i="5"/>
  <c r="E85" i="4"/>
  <c r="D77" i="5" s="1"/>
  <c r="G124" i="4"/>
  <c r="O125" i="8" s="1"/>
  <c r="G90" i="3"/>
  <c r="P80" i="8" s="1"/>
  <c r="M80" i="8" s="1"/>
  <c r="H57" i="6"/>
  <c r="H168" i="6"/>
  <c r="D245" i="6" s="1"/>
  <c r="H63" i="6"/>
  <c r="H64" i="6"/>
  <c r="G64" i="3"/>
  <c r="P63" i="8" s="1"/>
  <c r="M63" i="8" s="1"/>
  <c r="E124" i="4"/>
  <c r="D116" i="5" s="1"/>
  <c r="H34" i="6"/>
  <c r="L57" i="8"/>
  <c r="E116" i="4"/>
  <c r="D108" i="5" s="1"/>
  <c r="E91" i="4"/>
  <c r="D83" i="5" s="1"/>
  <c r="G74" i="5"/>
  <c r="G73" i="5"/>
  <c r="G71" i="5"/>
  <c r="G141" i="3"/>
  <c r="P122" i="8" s="1"/>
  <c r="M122" i="8" s="1"/>
  <c r="F89" i="4"/>
  <c r="E89" i="4" s="1"/>
  <c r="D81" i="5" s="1"/>
  <c r="E67" i="4"/>
  <c r="D59" i="5" s="1"/>
  <c r="F59" i="5" s="1"/>
  <c r="P98" i="8"/>
  <c r="M98" i="8" s="1"/>
  <c r="F97" i="4"/>
  <c r="G97" i="4" s="1"/>
  <c r="X16" i="2"/>
  <c r="Z2" i="2"/>
  <c r="G73" i="4"/>
  <c r="F62" i="4"/>
  <c r="E62" i="4" s="1"/>
  <c r="D54" i="5" s="1"/>
  <c r="F54" i="5" s="1"/>
  <c r="F65" i="4"/>
  <c r="E65" i="4" s="1"/>
  <c r="D57" i="5" s="1"/>
  <c r="F57" i="5" s="1"/>
  <c r="F64" i="4"/>
  <c r="E64" i="4" s="1"/>
  <c r="D56" i="5" s="1"/>
  <c r="F56" i="5" s="1"/>
  <c r="G66" i="3"/>
  <c r="P65" i="8" s="1"/>
  <c r="M65" i="8" s="1"/>
  <c r="G100" i="4"/>
  <c r="E100" i="4"/>
  <c r="D92" i="5" s="1"/>
  <c r="F118" i="4"/>
  <c r="G129" i="3"/>
  <c r="P113" i="8" s="1"/>
  <c r="M113" i="8" s="1"/>
  <c r="F72" i="4"/>
  <c r="E72" i="4" s="1"/>
  <c r="D64" i="5" s="1"/>
  <c r="F64" i="5" s="1"/>
  <c r="F78" i="4"/>
  <c r="E78" i="4" s="1"/>
  <c r="D70" i="5" s="1"/>
  <c r="F70" i="5" s="1"/>
  <c r="F76" i="4"/>
  <c r="E76" i="4" s="1"/>
  <c r="D68" i="5" s="1"/>
  <c r="F68" i="5" s="1"/>
  <c r="F75" i="4"/>
  <c r="G75" i="4" s="1"/>
  <c r="F74" i="4"/>
  <c r="E74" i="4" s="1"/>
  <c r="D66" i="5" s="1"/>
  <c r="F66" i="5" s="1"/>
  <c r="F77" i="4"/>
  <c r="G77" i="4" s="1"/>
  <c r="X5" i="2"/>
  <c r="F101" i="4"/>
  <c r="E101" i="4" s="1"/>
  <c r="D93" i="5" s="1"/>
  <c r="F123" i="4"/>
  <c r="E123" i="4" s="1"/>
  <c r="D115" i="5" s="1"/>
  <c r="F88" i="4"/>
  <c r="E88" i="4" s="1"/>
  <c r="D80" i="5" s="1"/>
  <c r="P89" i="8"/>
  <c r="M89" i="8" s="1"/>
  <c r="F99" i="4"/>
  <c r="G99" i="4" s="1"/>
  <c r="E87" i="4"/>
  <c r="D79" i="5" s="1"/>
  <c r="G58" i="4"/>
  <c r="E58" i="4"/>
  <c r="D50" i="5" s="1"/>
  <c r="F50" i="5" s="1"/>
  <c r="V2" i="2"/>
  <c r="G53" i="3"/>
  <c r="P58" i="8" s="1"/>
  <c r="M58" i="8" s="1"/>
  <c r="F59" i="4"/>
  <c r="E59" i="4" s="1"/>
  <c r="D51" i="5" s="1"/>
  <c r="F51" i="5" s="1"/>
  <c r="X12" i="2"/>
  <c r="E68" i="4"/>
  <c r="D60" i="5" s="1"/>
  <c r="F60" i="5" s="1"/>
  <c r="F112" i="4"/>
  <c r="G112" i="4" s="1"/>
  <c r="O113" i="8" s="1"/>
  <c r="V7" i="2"/>
  <c r="E94" i="4"/>
  <c r="D86" i="5" s="1"/>
  <c r="E79" i="4"/>
  <c r="D71" i="5" s="1"/>
  <c r="G56" i="4"/>
  <c r="G71" i="4"/>
  <c r="G94" i="4"/>
  <c r="G116" i="4"/>
  <c r="E71" i="4"/>
  <c r="G87" i="4"/>
  <c r="E117" i="4"/>
  <c r="D109" i="5" s="1"/>
  <c r="G117" i="4"/>
  <c r="E122" i="4"/>
  <c r="D114" i="5" s="1"/>
  <c r="G72" i="5"/>
  <c r="E113" i="4"/>
  <c r="D105" i="5" s="1"/>
  <c r="G121" i="4"/>
  <c r="E98" i="4"/>
  <c r="D90" i="5" s="1"/>
  <c r="E70" i="4"/>
  <c r="D62" i="5" s="1"/>
  <c r="F62" i="5" s="1"/>
  <c r="E95" i="4"/>
  <c r="D87" i="5" s="1"/>
  <c r="E96" i="4"/>
  <c r="D88" i="5" s="1"/>
  <c r="X17" i="2"/>
  <c r="G67" i="4"/>
  <c r="E115" i="4"/>
  <c r="D107" i="5" s="1"/>
  <c r="G91" i="4"/>
  <c r="G108" i="4"/>
  <c r="G70" i="4"/>
  <c r="E121" i="4"/>
  <c r="D113" i="5" s="1"/>
  <c r="E120" i="4"/>
  <c r="D112" i="5" s="1"/>
  <c r="E93" i="4"/>
  <c r="D85" i="5" s="1"/>
  <c r="E73" i="4"/>
  <c r="D65" i="5" s="1"/>
  <c r="F65" i="5" s="1"/>
  <c r="V8" i="2"/>
  <c r="E108" i="4"/>
  <c r="D100" i="5" s="1"/>
  <c r="G120" i="4"/>
  <c r="G93" i="4"/>
  <c r="V4" i="2"/>
  <c r="G104" i="4"/>
  <c r="G98" i="4"/>
  <c r="E114" i="4"/>
  <c r="D106" i="5" s="1"/>
  <c r="G115" i="4"/>
  <c r="E63" i="4"/>
  <c r="D55" i="5" s="1"/>
  <c r="F55" i="5" s="1"/>
  <c r="E104" i="4"/>
  <c r="D96" i="5" s="1"/>
  <c r="G105" i="4"/>
  <c r="E105" i="4"/>
  <c r="D97" i="5" s="1"/>
  <c r="E107" i="4"/>
  <c r="D99" i="5" s="1"/>
  <c r="G111" i="4"/>
  <c r="G103" i="4"/>
  <c r="E60" i="4"/>
  <c r="D52" i="5" s="1"/>
  <c r="F52" i="5" s="1"/>
  <c r="E61" i="4"/>
  <c r="D53" i="5" s="1"/>
  <c r="F53" i="5" s="1"/>
  <c r="E109" i="4"/>
  <c r="D101" i="5" s="1"/>
  <c r="G95" i="4"/>
  <c r="G96" i="4"/>
  <c r="G68" i="4"/>
  <c r="G114" i="4"/>
  <c r="G61" i="4"/>
  <c r="E69" i="4"/>
  <c r="D61" i="5" s="1"/>
  <c r="F61" i="5" s="1"/>
  <c r="G63" i="4"/>
  <c r="X3" i="2"/>
  <c r="F57" i="4"/>
  <c r="E57" i="4" s="1"/>
  <c r="D49" i="5" s="1"/>
  <c r="F49" i="5" s="1"/>
  <c r="E92" i="4"/>
  <c r="D84" i="5" s="1"/>
  <c r="G69" i="4"/>
  <c r="X1" i="2"/>
  <c r="G113" i="4"/>
  <c r="G110" i="4"/>
  <c r="V1" i="2"/>
  <c r="G92" i="4"/>
  <c r="G90" i="4"/>
  <c r="O91" i="8" s="1"/>
  <c r="G60" i="4"/>
  <c r="O61" i="8" s="1"/>
  <c r="E90" i="4"/>
  <c r="D82" i="5" s="1"/>
  <c r="G119" i="4"/>
  <c r="O120" i="8" s="1"/>
  <c r="E119" i="4"/>
  <c r="D111" i="5" s="1"/>
  <c r="G86" i="4"/>
  <c r="O87" i="8" s="1"/>
  <c r="Z3" i="2"/>
  <c r="G122" i="4"/>
  <c r="O123" i="8" s="1"/>
  <c r="G109" i="4"/>
  <c r="O110" i="8" s="1"/>
  <c r="F136" i="6"/>
  <c r="F42" i="4"/>
  <c r="C42" i="4"/>
  <c r="C34" i="5" s="1"/>
  <c r="F131" i="6"/>
  <c r="C37" i="4"/>
  <c r="F37" i="4"/>
  <c r="F36" i="4"/>
  <c r="F130" i="6"/>
  <c r="C36" i="4"/>
  <c r="C28" i="5" s="1"/>
  <c r="E111" i="4"/>
  <c r="D103" i="5" s="1"/>
  <c r="F135" i="6"/>
  <c r="C41" i="4"/>
  <c r="F41" i="4"/>
  <c r="F134" i="6"/>
  <c r="F40" i="4"/>
  <c r="C40" i="4"/>
  <c r="F133" i="6"/>
  <c r="F39" i="4"/>
  <c r="C39" i="4"/>
  <c r="F137" i="6"/>
  <c r="C43" i="4"/>
  <c r="F43" i="4"/>
  <c r="E103" i="4"/>
  <c r="D95" i="5" s="1"/>
  <c r="F132" i="6"/>
  <c r="F38" i="4"/>
  <c r="C38" i="4"/>
  <c r="E56" i="4"/>
  <c r="D48" i="5" s="1"/>
  <c r="F48" i="5" s="1"/>
  <c r="E110" i="4"/>
  <c r="D102" i="5" s="1"/>
  <c r="E86" i="4"/>
  <c r="D78" i="5" s="1"/>
  <c r="G107" i="4"/>
  <c r="O108" i="8" s="1"/>
  <c r="G106" i="4" l="1"/>
  <c r="G98" i="5" s="1"/>
  <c r="E106" i="4"/>
  <c r="D98" i="5" s="1"/>
  <c r="H176" i="6"/>
  <c r="G116" i="5"/>
  <c r="K69" i="6"/>
  <c r="O85" i="8"/>
  <c r="K68" i="6"/>
  <c r="O84" i="8"/>
  <c r="G75" i="5"/>
  <c r="K61" i="6"/>
  <c r="G138" i="5"/>
  <c r="K59" i="6"/>
  <c r="G136" i="5"/>
  <c r="K60" i="6"/>
  <c r="G137" i="5"/>
  <c r="K63" i="6"/>
  <c r="G140" i="5"/>
  <c r="K109" i="6"/>
  <c r="F102" i="5"/>
  <c r="F85" i="5"/>
  <c r="F105" i="5"/>
  <c r="F109" i="5"/>
  <c r="F115" i="5"/>
  <c r="F111" i="5"/>
  <c r="F84" i="5"/>
  <c r="F81" i="5"/>
  <c r="F116" i="5"/>
  <c r="F106" i="5"/>
  <c r="F112" i="5"/>
  <c r="F72" i="5"/>
  <c r="F135" i="5"/>
  <c r="F90" i="5"/>
  <c r="F114" i="5"/>
  <c r="F98" i="5"/>
  <c r="F108" i="5"/>
  <c r="F99" i="5"/>
  <c r="F100" i="5"/>
  <c r="F87" i="5"/>
  <c r="F86" i="5"/>
  <c r="F74" i="5"/>
  <c r="F137" i="5"/>
  <c r="F95" i="5"/>
  <c r="F97" i="5"/>
  <c r="F75" i="5"/>
  <c r="F138" i="5"/>
  <c r="F73" i="5"/>
  <c r="F136" i="5"/>
  <c r="F93" i="5"/>
  <c r="F83" i="5"/>
  <c r="F78" i="5"/>
  <c r="F103" i="5"/>
  <c r="F82" i="5"/>
  <c r="F101" i="5"/>
  <c r="F96" i="5"/>
  <c r="F113" i="5"/>
  <c r="F107" i="5"/>
  <c r="F88" i="5"/>
  <c r="F71" i="5"/>
  <c r="F79" i="5"/>
  <c r="F80" i="5"/>
  <c r="F92" i="5"/>
  <c r="F77" i="5"/>
  <c r="F140" i="5"/>
  <c r="D63" i="5"/>
  <c r="F63" i="5" s="1"/>
  <c r="G84" i="5"/>
  <c r="O93" i="8"/>
  <c r="K41" i="6"/>
  <c r="O64" i="8"/>
  <c r="G60" i="5"/>
  <c r="O69" i="8"/>
  <c r="G96" i="5"/>
  <c r="O105" i="8"/>
  <c r="G62" i="5"/>
  <c r="O71" i="8"/>
  <c r="G59" i="5"/>
  <c r="O68" i="8"/>
  <c r="G109" i="5"/>
  <c r="O118" i="8"/>
  <c r="K79" i="6"/>
  <c r="O95" i="8"/>
  <c r="G50" i="5"/>
  <c r="O59" i="8"/>
  <c r="G88" i="5"/>
  <c r="O97" i="8"/>
  <c r="G107" i="5"/>
  <c r="O116" i="8"/>
  <c r="G100" i="5"/>
  <c r="O109" i="8"/>
  <c r="G63" i="5"/>
  <c r="O72" i="8"/>
  <c r="G69" i="5"/>
  <c r="O78" i="8"/>
  <c r="G65" i="5"/>
  <c r="O74" i="8"/>
  <c r="K95" i="6"/>
  <c r="O111" i="8"/>
  <c r="G53" i="5"/>
  <c r="O62" i="8"/>
  <c r="G87" i="5"/>
  <c r="O96" i="8"/>
  <c r="G95" i="5"/>
  <c r="O104" i="8"/>
  <c r="K90" i="6"/>
  <c r="O106" i="8"/>
  <c r="G85" i="5"/>
  <c r="O94" i="8"/>
  <c r="G83" i="5"/>
  <c r="O92" i="8"/>
  <c r="G48" i="5"/>
  <c r="O57" i="8"/>
  <c r="K85" i="6"/>
  <c r="O101" i="8"/>
  <c r="G77" i="5"/>
  <c r="K98" i="6"/>
  <c r="O114" i="8"/>
  <c r="G61" i="5"/>
  <c r="O70" i="8"/>
  <c r="K99" i="6"/>
  <c r="O115" i="8"/>
  <c r="K96" i="6"/>
  <c r="O112" i="8"/>
  <c r="G90" i="5"/>
  <c r="O99" i="8"/>
  <c r="K105" i="6"/>
  <c r="O121" i="8"/>
  <c r="G113" i="5"/>
  <c r="O122" i="8"/>
  <c r="G79" i="5"/>
  <c r="O88" i="8"/>
  <c r="G108" i="5"/>
  <c r="O117" i="8"/>
  <c r="G91" i="5"/>
  <c r="O100" i="8"/>
  <c r="G67" i="5"/>
  <c r="O76" i="8"/>
  <c r="G89" i="5"/>
  <c r="O98" i="8"/>
  <c r="G68" i="3"/>
  <c r="P67" i="8" s="1"/>
  <c r="M67" i="8" s="1"/>
  <c r="D66" i="4"/>
  <c r="D102" i="4"/>
  <c r="L103" i="8" s="1"/>
  <c r="G65" i="4"/>
  <c r="G89" i="4"/>
  <c r="D76" i="5"/>
  <c r="E97" i="4"/>
  <c r="D89" i="5" s="1"/>
  <c r="K51" i="6"/>
  <c r="G74" i="4"/>
  <c r="E99" i="4"/>
  <c r="D91" i="5" s="1"/>
  <c r="F102" i="4"/>
  <c r="F170" i="3"/>
  <c r="F171" i="3"/>
  <c r="F172" i="3" s="1"/>
  <c r="G72" i="4"/>
  <c r="G78" i="4"/>
  <c r="G76" i="4"/>
  <c r="O77" i="8" s="1"/>
  <c r="K84" i="6"/>
  <c r="G62" i="4"/>
  <c r="E75" i="4"/>
  <c r="D67" i="5" s="1"/>
  <c r="F67" i="5" s="1"/>
  <c r="F103" i="6"/>
  <c r="H103" i="6" s="1"/>
  <c r="G92" i="5"/>
  <c r="C118" i="4"/>
  <c r="C110" i="5" s="1"/>
  <c r="G64" i="4"/>
  <c r="G123" i="4"/>
  <c r="K53" i="6"/>
  <c r="K55" i="6"/>
  <c r="G88" i="4"/>
  <c r="G101" i="4"/>
  <c r="E77" i="4"/>
  <c r="D69" i="5" s="1"/>
  <c r="F69" i="5" s="1"/>
  <c r="X4" i="2"/>
  <c r="V3" i="2"/>
  <c r="K36" i="6"/>
  <c r="G59" i="4"/>
  <c r="G57" i="4"/>
  <c r="K97" i="6"/>
  <c r="G104" i="5"/>
  <c r="E112" i="4"/>
  <c r="D104" i="5" s="1"/>
  <c r="K34" i="6"/>
  <c r="G36" i="4"/>
  <c r="C30" i="5"/>
  <c r="G38" i="4"/>
  <c r="G42" i="4"/>
  <c r="K124" i="6" s="1"/>
  <c r="G86" i="5"/>
  <c r="C31" i="5"/>
  <c r="G39" i="4"/>
  <c r="C32" i="5"/>
  <c r="G40" i="4"/>
  <c r="C35" i="5"/>
  <c r="G43" i="4"/>
  <c r="C33" i="5"/>
  <c r="G41" i="4"/>
  <c r="C29" i="5"/>
  <c r="G37" i="4"/>
  <c r="K49" i="6"/>
  <c r="K101" i="6"/>
  <c r="K48" i="6"/>
  <c r="K72" i="6"/>
  <c r="K106" i="6"/>
  <c r="K45" i="6"/>
  <c r="K100" i="6"/>
  <c r="K102" i="6"/>
  <c r="K82" i="6"/>
  <c r="G97" i="5"/>
  <c r="K76" i="6"/>
  <c r="K78" i="6"/>
  <c r="K93" i="6"/>
  <c r="K89" i="6"/>
  <c r="K88" i="6"/>
  <c r="K46" i="6"/>
  <c r="K80" i="6"/>
  <c r="G103" i="5"/>
  <c r="E36" i="4"/>
  <c r="D28" i="5" s="1"/>
  <c r="F28" i="5" s="1"/>
  <c r="G102" i="5"/>
  <c r="G112" i="5"/>
  <c r="K83" i="6"/>
  <c r="G106" i="5"/>
  <c r="K81" i="6"/>
  <c r="G105" i="5"/>
  <c r="G55" i="5"/>
  <c r="K47" i="6"/>
  <c r="K39" i="6"/>
  <c r="K77" i="6"/>
  <c r="E43" i="4"/>
  <c r="D35" i="5" s="1"/>
  <c r="F35" i="5" s="1"/>
  <c r="E41" i="4"/>
  <c r="D33" i="5" s="1"/>
  <c r="F33" i="5" s="1"/>
  <c r="G116" i="3"/>
  <c r="P103" i="8" s="1"/>
  <c r="M103" i="8" s="1"/>
  <c r="C102" i="4"/>
  <c r="C94" i="5" s="1"/>
  <c r="F87" i="6"/>
  <c r="H87" i="6" s="1"/>
  <c r="G99" i="5"/>
  <c r="K92" i="6"/>
  <c r="G114" i="5"/>
  <c r="K107" i="6"/>
  <c r="G78" i="5"/>
  <c r="K71" i="6"/>
  <c r="G52" i="5"/>
  <c r="K38" i="6"/>
  <c r="G111" i="5"/>
  <c r="K104" i="6"/>
  <c r="G101" i="5"/>
  <c r="K94" i="6"/>
  <c r="G82" i="5"/>
  <c r="K75" i="6"/>
  <c r="F44" i="6"/>
  <c r="C66" i="4"/>
  <c r="F66" i="4"/>
  <c r="E38" i="4"/>
  <c r="D30" i="5" s="1"/>
  <c r="F30" i="5" s="1"/>
  <c r="E40" i="4"/>
  <c r="D32" i="5" s="1"/>
  <c r="F32" i="5" s="1"/>
  <c r="E39" i="4"/>
  <c r="D31" i="5" s="1"/>
  <c r="F31" i="5" s="1"/>
  <c r="H130" i="6"/>
  <c r="H132" i="6"/>
  <c r="H137" i="6"/>
  <c r="H133" i="6"/>
  <c r="H134" i="6"/>
  <c r="H135" i="6"/>
  <c r="H131" i="6"/>
  <c r="E42" i="4"/>
  <c r="D34" i="5" s="1"/>
  <c r="F34" i="5" s="1"/>
  <c r="E37" i="4"/>
  <c r="D29" i="5" s="1"/>
  <c r="F29" i="5" s="1"/>
  <c r="H136" i="6"/>
  <c r="O107" i="8" l="1"/>
  <c r="K91" i="6"/>
  <c r="K118" i="6"/>
  <c r="O38" i="8"/>
  <c r="K119" i="6"/>
  <c r="O44" i="8"/>
  <c r="K125" i="6"/>
  <c r="O40" i="8"/>
  <c r="K121" i="6"/>
  <c r="O39" i="8"/>
  <c r="K120" i="6"/>
  <c r="O42" i="8"/>
  <c r="K123" i="6"/>
  <c r="O41" i="8"/>
  <c r="K122" i="6"/>
  <c r="S172" i="3"/>
  <c r="F91" i="5"/>
  <c r="F76" i="5"/>
  <c r="F139" i="5"/>
  <c r="F89" i="5"/>
  <c r="F104" i="5"/>
  <c r="H164" i="6"/>
  <c r="L67" i="8"/>
  <c r="K272" i="6"/>
  <c r="B167" i="4" s="1"/>
  <c r="F166" i="3"/>
  <c r="L16" i="8"/>
  <c r="K108" i="6"/>
  <c r="O124" i="8"/>
  <c r="G66" i="5"/>
  <c r="O75" i="8"/>
  <c r="G56" i="5"/>
  <c r="O65" i="8"/>
  <c r="G70" i="5"/>
  <c r="O79" i="8"/>
  <c r="K136" i="6"/>
  <c r="O43" i="8"/>
  <c r="G49" i="5"/>
  <c r="O58" i="8"/>
  <c r="K50" i="6"/>
  <c r="O73" i="8"/>
  <c r="G57" i="5"/>
  <c r="O66" i="8"/>
  <c r="G93" i="5"/>
  <c r="O102" i="8"/>
  <c r="K74" i="6"/>
  <c r="O90" i="8"/>
  <c r="G28" i="5"/>
  <c r="O37" i="8"/>
  <c r="G80" i="5"/>
  <c r="O89" i="8"/>
  <c r="G54" i="5"/>
  <c r="O63" i="8"/>
  <c r="G51" i="5"/>
  <c r="O60" i="8"/>
  <c r="G76" i="5"/>
  <c r="G81" i="5"/>
  <c r="K43" i="6"/>
  <c r="K52" i="6"/>
  <c r="G115" i="5"/>
  <c r="G64" i="5"/>
  <c r="K56" i="6"/>
  <c r="G68" i="5"/>
  <c r="K54" i="6"/>
  <c r="G102" i="4"/>
  <c r="G118" i="4"/>
  <c r="O119" i="8" s="1"/>
  <c r="E118" i="4"/>
  <c r="D110" i="5" s="1"/>
  <c r="K40" i="6"/>
  <c r="K37" i="6"/>
  <c r="K42" i="6"/>
  <c r="K86" i="6"/>
  <c r="K73" i="6"/>
  <c r="Z1" i="2"/>
  <c r="Z23" i="2" s="1"/>
  <c r="Z26" i="2" s="1"/>
  <c r="K35" i="6"/>
  <c r="K130" i="6"/>
  <c r="G34" i="5"/>
  <c r="G33" i="5"/>
  <c r="K135" i="6"/>
  <c r="G32" i="5"/>
  <c r="K134" i="6"/>
  <c r="G29" i="5"/>
  <c r="K131" i="6"/>
  <c r="G35" i="5"/>
  <c r="K137" i="6"/>
  <c r="G31" i="5"/>
  <c r="K133" i="6"/>
  <c r="G30" i="5"/>
  <c r="K132" i="6"/>
  <c r="X6" i="2"/>
  <c r="X23" i="2" s="1"/>
  <c r="V5" i="2"/>
  <c r="V23" i="2" s="1"/>
  <c r="E66" i="4"/>
  <c r="D58" i="5" s="1"/>
  <c r="F58" i="5" s="1"/>
  <c r="E102" i="4"/>
  <c r="D94" i="5" s="1"/>
  <c r="C58" i="5"/>
  <c r="G66" i="4"/>
  <c r="H44" i="6"/>
  <c r="D135" i="4" l="1"/>
  <c r="F135" i="4"/>
  <c r="L127" i="8"/>
  <c r="F94" i="5"/>
  <c r="F110" i="5"/>
  <c r="D226" i="6"/>
  <c r="G94" i="5"/>
  <c r="O103" i="8"/>
  <c r="K44" i="6"/>
  <c r="O67" i="8"/>
  <c r="G240" i="6"/>
  <c r="K240" i="6" s="1"/>
  <c r="F149" i="3"/>
  <c r="F156" i="3" s="1"/>
  <c r="F161" i="3" s="1"/>
  <c r="K87" i="6"/>
  <c r="K103" i="6"/>
  <c r="G110" i="5"/>
  <c r="X26" i="2"/>
  <c r="G58" i="5"/>
  <c r="D164" i="6" l="1"/>
  <c r="E249" i="6" s="1"/>
  <c r="K26" i="6"/>
  <c r="G241" i="6"/>
  <c r="K241" i="6" s="1"/>
  <c r="G239" i="6"/>
  <c r="K239" i="6" s="1"/>
  <c r="F165" i="3"/>
  <c r="F186" i="6"/>
  <c r="F184" i="6" s="1"/>
  <c r="E230" i="6" l="1"/>
  <c r="K165" i="6"/>
  <c r="K164" i="6"/>
  <c r="K163" i="6"/>
  <c r="K162" i="6"/>
  <c r="F226" i="6" l="1"/>
  <c r="E144" i="4" l="1"/>
  <c r="D134" i="5" s="1"/>
  <c r="F134" i="5" s="1"/>
  <c r="G144" i="4"/>
  <c r="G134" i="5" l="1"/>
  <c r="O80" i="8"/>
  <c r="K57" i="6"/>
  <c r="D151" i="4"/>
  <c r="F151" i="4"/>
  <c r="F154" i="4" s="1"/>
  <c r="I27" i="6" s="1"/>
  <c r="F168" i="6" s="1"/>
  <c r="D176" i="6" l="1"/>
  <c r="D168" i="6"/>
  <c r="K27" i="6"/>
  <c r="K252" i="6" s="1"/>
  <c r="D172" i="6"/>
  <c r="G231" i="6"/>
  <c r="G250" i="6"/>
  <c r="H245" i="6" s="1"/>
  <c r="D20" i="6"/>
  <c r="H199" i="6" s="1"/>
  <c r="F20" i="6"/>
  <c r="K247" i="6" l="1"/>
  <c r="E232" i="6"/>
  <c r="E251" i="6"/>
  <c r="K257" i="6"/>
  <c r="K254" i="6"/>
  <c r="E233" i="6"/>
  <c r="E252" i="6"/>
  <c r="K244" i="6"/>
  <c r="K245" i="6"/>
  <c r="K251" i="6"/>
  <c r="K256" i="6"/>
  <c r="K246" i="6"/>
  <c r="G13" i="4"/>
  <c r="G141" i="4" s="1"/>
  <c r="G130" i="5" s="1"/>
  <c r="K167" i="6"/>
  <c r="K168" i="6"/>
  <c r="K248" i="6"/>
  <c r="K166" i="6"/>
  <c r="K255" i="6"/>
  <c r="K249" i="6"/>
  <c r="K250" i="6"/>
  <c r="K253" i="6"/>
  <c r="K169" i="6"/>
  <c r="K231" i="6"/>
  <c r="K243" i="6"/>
  <c r="H187" i="6"/>
  <c r="H203" i="6"/>
  <c r="H184" i="6"/>
  <c r="H189" i="6"/>
  <c r="H196" i="6"/>
  <c r="H206" i="6"/>
  <c r="H207" i="6"/>
  <c r="H195" i="6"/>
  <c r="H200" i="6"/>
  <c r="H197" i="6"/>
  <c r="H188" i="6"/>
  <c r="H205" i="6"/>
  <c r="H198" i="6"/>
  <c r="H186" i="6"/>
  <c r="E231" i="6"/>
  <c r="E250" i="6"/>
  <c r="F245" i="6" s="1"/>
  <c r="E141" i="5"/>
  <c r="F141" i="5" s="1"/>
  <c r="E154" i="4"/>
  <c r="G154" i="4" l="1"/>
  <c r="F139" i="4" s="1"/>
  <c r="I26" i="6" s="1"/>
  <c r="H20" i="6" s="1"/>
  <c r="G152" i="4"/>
  <c r="G143" i="4"/>
  <c r="G142" i="4"/>
  <c r="K217" i="6" s="1"/>
  <c r="G155" i="4"/>
  <c r="G12" i="4"/>
  <c r="G151" i="4"/>
  <c r="G153" i="4"/>
  <c r="G141" i="5"/>
  <c r="G132" i="5"/>
  <c r="G133" i="5"/>
  <c r="G142" i="5"/>
  <c r="G131" i="5"/>
  <c r="F167" i="4" l="1"/>
  <c r="F271" i="6" s="1"/>
  <c r="E271" i="6" s="1"/>
  <c r="E127" i="5"/>
  <c r="F127" i="5" s="1"/>
  <c r="F164" i="6"/>
  <c r="G230" i="6" s="1"/>
  <c r="G237" i="6" s="1"/>
  <c r="K237" i="6" s="1"/>
  <c r="E139" i="4"/>
  <c r="E274" i="6"/>
  <c r="E273" i="6"/>
  <c r="F168" i="4" l="1"/>
  <c r="F275" i="6" s="1"/>
  <c r="E275" i="6" s="1"/>
  <c r="F194" i="6"/>
  <c r="F192" i="6" s="1"/>
  <c r="H192" i="6" s="1"/>
  <c r="G249" i="6"/>
  <c r="G238" i="6"/>
  <c r="K238" i="6" s="1"/>
  <c r="H226" i="6"/>
  <c r="H194" i="6" l="1"/>
</calcChain>
</file>

<file path=xl/comments1.xml><?xml version="1.0" encoding="utf-8"?>
<comments xmlns="http://schemas.openxmlformats.org/spreadsheetml/2006/main">
  <authors>
    <author>MASSON Samuel</author>
  </authors>
  <commentList>
    <comment ref="A21" authorId="0" shapeId="0">
      <text>
        <r>
          <rPr>
            <b/>
            <sz val="10"/>
            <color indexed="32"/>
            <rFont val="Tahoma"/>
            <family val="2"/>
          </rPr>
          <t xml:space="preserve">Diag Eco-Flux </t>
        </r>
        <r>
          <rPr>
            <sz val="10"/>
            <color indexed="32"/>
            <rFont val="Tahoma"/>
            <family val="2"/>
          </rPr>
          <t>est un programme premium d’accompagnement personnalisé sur 12 mois, pour optimiser vos coûts et réaliser rapidement des économies durables en réduisant vos pertes en énergie, matière, déchets et eau : https://diagecoflux.bpifrance.fr/a-propos</t>
        </r>
      </text>
    </comment>
  </commentList>
</comments>
</file>

<file path=xl/comments2.xml><?xml version="1.0" encoding="utf-8"?>
<comments xmlns="http://schemas.openxmlformats.org/spreadsheetml/2006/main">
  <authors>
    <author>MASSON Samuel</author>
  </authors>
  <commentList>
    <comment ref="A29" authorId="0" shapeId="0">
      <text>
        <r>
          <rPr>
            <sz val="9"/>
            <color indexed="32"/>
            <rFont val="Tahoma"/>
            <family val="2"/>
          </rPr>
          <t>Cette action s'inscrit dans l'axe Maîtrise des consommations. Pour maintenir la consommation d'énergie à un niveau raisonnable, il est nécessaire de réguler les températures en fonction des besoins réels et de l'occupation ou non des différentes zones de l'hébergement. Il est notamment très important de posséder un dispositif de régulation thermique dans chaque chambre : la mise en place de systèmes de contrôle autonomes dans les chambres peut permettre d'économiser jusqu'à 30 % d'énergie en chauffage. En activant cette ligne, le bénéficiaire s'engage sur des consignes de température par chambre (hors été) selon leur occupation : 20°C à 22°C si chambre occupée ; 16°C à 18°C si chambre inoccupée pendant une courte période ; maintien à 12°C-14°C si inoccupée pendant une longue période.</t>
        </r>
      </text>
    </comment>
    <comment ref="A31" authorId="0" shapeId="0">
      <text>
        <r>
          <rPr>
            <sz val="9"/>
            <color indexed="32"/>
            <rFont val="Tahoma"/>
            <family val="2"/>
          </rPr>
          <t>Cette action s'inscrit dans l'axe Maîtrise des consommations. Les économiseurs d'eau sont des petits équipements très simples et peu coûteux que l'on place sur le bout du robinet, ils permettent de faire des économies d'eau en mélangeant sous pression de l'air à l'eau du robinet.
Le débit normal d'un robinet est d'environ de 12 L par minute. En utilisant un économiseur d'eau, ce débit peut passer à environ 6 L par minute (débit variable), sans perte de confort, grâce à l'ajout d'air par le régulateur de débit. Cette action est éligible pour les chambres dans lesquelles les lavabos n'étaient pas équipées de limiteur de débit.</t>
        </r>
      </text>
    </comment>
    <comment ref="A32" authorId="0" shapeId="0">
      <text>
        <r>
          <rPr>
            <sz val="9"/>
            <color indexed="32"/>
            <rFont val="Tahoma"/>
            <family val="2"/>
          </rPr>
          <t>Cette action s'inscrit dans l'axe Maîtrise des consommations. Les robinets mitigeurs sont conseillés pour économiser l'eau, car ils permettent d'ouvrir ou de fermer l'eau en régulant en même temps le débit et la température. Ainsi, et contrairement aux robinets mélangeurs il n'y a pas besoin de faire couler l'eau jusqu'à obtenir la température et le débit souhaités. L'ouverture et la fermeture du robinet sont possibles en un seul geste, sans modifier la température de l'eau.
Les mitigeurs thermostatiques maintiennent quant à eux la température de l'eau de façon précise, système très adapté aux douches.
Cette action est éligible pour les chambres dans lesquelles la robinetterie de douche est changée avec un gain en termes de consommation d'eau.</t>
        </r>
      </text>
    </comment>
    <comment ref="A33" authorId="0" shapeId="0">
      <text>
        <r>
          <rPr>
            <sz val="9"/>
            <color indexed="32"/>
            <rFont val="Tahoma"/>
            <family val="2"/>
          </rPr>
          <t>Cette action s'inscrit dans l'axe Maîtrise des consommations.  Les réservoirs des chasses d'eau classiques contiennent entre 15 litres (les plus anciens) et 6 litres (les plus récents) d'eau potable. Des systèmes de chasses d'eau à double commande existent sur le marché depuis plusieurs années. Sans pour autant remplacer l'ensemble des installations, il est également possible de mettre en place des actions simples et peu coûteuses. En fonction des modèles installés, il est possible de faire entre 30 et 50% d'économies d'eau.
Cette action est éligible pour les chambres dans lesquelles est ajoutée un dispositif de limitation de consommation d'eau.</t>
        </r>
      </text>
    </comment>
    <comment ref="A35" authorId="0" shapeId="0">
      <text>
        <r>
          <rPr>
            <sz val="9"/>
            <color indexed="32"/>
            <rFont val="Tahoma"/>
            <family val="2"/>
          </rPr>
          <t>La couverture de la piscine permet de limiter la déperdition calorifique d'au moins 20% en moyenne. Elle permet de réduire la consommation de produits de traitement de l'eau et d'atténuer les effets de la photosynthèse.</t>
        </r>
      </text>
    </comment>
    <comment ref="A36" authorId="0" shapeId="0">
      <text>
        <r>
          <rPr>
            <sz val="9"/>
            <color indexed="32"/>
            <rFont val="Tahoma"/>
            <family val="2"/>
          </rPr>
          <t>Le site internet devra être éco-conçu selon les recommandations de l'Institut du numérique responsable</t>
        </r>
      </text>
    </comment>
    <comment ref="A37" authorId="0" shapeId="0">
      <text>
        <r>
          <rPr>
            <sz val="9"/>
            <color indexed="32"/>
            <rFont val="Tahoma"/>
            <family val="2"/>
          </rPr>
          <t>En activant cette ligne, le bénéficiaire s'engage à mettre en avant auprès des clients et des salariés les écogestes, les circuits courts ou les engagements environnementaux.
Le bénéficiaire fournira au partenaire territorial l'ensemble des factures correspondant aux achats de supports de communication</t>
        </r>
      </text>
    </comment>
    <comment ref="A38" authorId="0" shapeId="0">
      <text>
        <r>
          <rPr>
            <sz val="9"/>
            <color indexed="32"/>
            <rFont val="Tahoma"/>
            <family val="2"/>
          </rPr>
          <t>Cette action a pour objectif de fournir une formation courte sur les éco-gestes que les salariés peuvent mettre en place pour le nettoyage, la qualité de l'air intérieur, les cuisines végétales ou alternatives, etc. Pour déclencher le paiement, le bénéficiaire fournira au partenaire territorial les attestations de formation.</t>
        </r>
      </text>
    </comment>
    <comment ref="C38" authorId="0" shapeId="0">
      <text>
        <r>
          <rPr>
            <sz val="9"/>
            <color indexed="81"/>
            <rFont val="Tahoma"/>
            <family val="2"/>
          </rPr>
          <t>Nombre de jour passé en formation par salarié (exemple si 2 salariés formés pendant 1 jour, indiquez "2").</t>
        </r>
      </text>
    </comment>
    <comment ref="A39" authorId="0" shapeId="0">
      <text>
        <r>
          <rPr>
            <sz val="9"/>
            <color indexed="32"/>
            <rFont val="Tahoma"/>
            <family val="2"/>
          </rPr>
          <t>En complément de la ligne "AMO pour rénovation globale sur un objectif d'économie d'énergie", cette ligne permet d'établir une prestation auprès d'un bureau d'étude ou d'un consultant, avec pour objectif de: 
- établir le plan de financement, en fonction des différents guichets nationaux, régionaux et locaux, indiquant clairement au bénéficiare le montant des aides et le reste à charge ;
- préparer les dossiers de demande d'aide auprès de ces guichets avec les renseignements techniques.</t>
        </r>
      </text>
    </comment>
    <comment ref="A40" authorId="0" shapeId="0">
      <text>
        <r>
          <rPr>
            <sz val="9"/>
            <color indexed="32"/>
            <rFont val="Tahoma"/>
            <family val="2"/>
          </rPr>
          <t>Suite à une étude de marché, le prestataire évaluera les investissements et revenus attendus d'une activité touristique avec un caractère durable affirmé, en particulier sur les volets :
- mobilités douces des clients;
- circuits courts et valorisation des produits locaux ;
- carte de restauration plus durable ;
- valorisation du patrimoine naturel (ex.: refuge LPO).
Le prestataire fournira un rapport final au partenaire local, qui le tiendra à disposition de l'ADEME.</t>
        </r>
      </text>
    </comment>
    <comment ref="A52" authorId="0" shapeId="0">
      <text>
        <r>
          <rPr>
            <b/>
            <sz val="10"/>
            <color indexed="32"/>
            <rFont val="Tahoma"/>
            <family val="2"/>
          </rPr>
          <t xml:space="preserve">Cette action est éligible uniquement aux entreprises de moins de 100 salariés. </t>
        </r>
        <r>
          <rPr>
            <sz val="10"/>
            <color indexed="32"/>
            <rFont val="Tahoma"/>
            <family val="2"/>
          </rPr>
          <t xml:space="preserve">Pour les entreprises plus importantes, préférez plutôt les stratégique (ACT pas à pas et évaluation ACT ci-dessous).
Il s’agit de compter la quantité de gaz à effet de serre qui est due à votre activité pendant une année. Le bilan est réalisé en disant précisément quelles actions sont à l’origine du plus d’émissions pour vous aider à construire un plan d’action efficace.
Le bilan porte sur les émissions de gaz à effet de serre directement générées par votre activité (1er cercle), celles liées à la consommation d’énergie de votre entreprise (2ème cercle) ainsi que les émissions indirectes de votre entreprise, par exemple liées aux produits que vous vendez (3ème cercle).
La réalisation du Bilan GES se fait en conformité avec la méthode réglementaire ou les normes internationales en vigueur (ISO 14064, ISO 14069) et devra nécessairement inclure une proposition de plan d'actions. 
Vous pouvez trouver plus d'information sur : </t>
        </r>
        <r>
          <rPr>
            <u/>
            <sz val="10"/>
            <color indexed="32"/>
            <rFont val="Tahoma"/>
            <family val="2"/>
          </rPr>
          <t>https://www.bilans-ges.ademe.fr/</t>
        </r>
        <r>
          <rPr>
            <sz val="10"/>
            <color indexed="32"/>
            <rFont val="Tahoma"/>
            <family val="2"/>
          </rPr>
          <t xml:space="preserve"> :
- rubrique "Ressources" pour plus de détails méthodologiques
- rubrique "Bilans en ligne" pour consulter des Bilans GES réalisés. 
Quand vous aurez réalisé votre bilan, vous pouvez le publier sur cette plateforme.</t>
        </r>
      </text>
    </comment>
    <comment ref="A53" authorId="0" shapeId="0">
      <text>
        <r>
          <rPr>
            <sz val="10"/>
            <color indexed="32"/>
            <rFont val="Tahoma"/>
            <family val="2"/>
          </rPr>
          <t xml:space="preserve">Une aide financière peut vous être versée pour mettre en œuvre la démarche démarche ACT (« Assessing low Carbon Transition ») pas à pas.
La démarche ACT pas à pas vous aidera à passer à l’action pour réduire vos émissions de gaz à effet de serre.
L’outil comporte les étapes suivantes :
- Comment vous organiser pour ce travail
- Identifier ce qui va changer dans votre activité
- Programmer le budget nécessaire dans le temps
- Mettre en œuvre les actions pour réduire les émissions de gaz à effet de serre
- Suivre le résultat de vos actions et en tirer des leçons pour la poursuite de la démarche
Pour plus d'informations : </t>
        </r>
        <r>
          <rPr>
            <u/>
            <sz val="10"/>
            <color indexed="32"/>
            <rFont val="Tahoma"/>
            <family val="2"/>
          </rPr>
          <t>https://actinitiative.org/act-implementations/</t>
        </r>
        <r>
          <rPr>
            <sz val="10"/>
            <color indexed="32"/>
            <rFont val="Tahoma"/>
            <family val="2"/>
          </rPr>
          <t xml:space="preserve"> </t>
        </r>
      </text>
    </comment>
    <comment ref="A54" authorId="0" shapeId="0">
      <text>
        <r>
          <rPr>
            <sz val="10"/>
            <color indexed="32"/>
            <rFont val="Tahoma"/>
            <family val="2"/>
          </rPr>
          <t xml:space="preserve">Une aide financière peut vous être versée pour mettre en œuvre une évaluation ACT (« Assessing low Carbon Transition »).
La démarche ACT Evaluation vous permettra de comparer les objectifs de réduction des émissions de gaz à effet de serre que vous avez retenu pour votre activité avec ce qui est considéré comme la voie de votre secteur vers la suppression des émissions de gaz à effet de serre. Cela devrait vous permettre de vous orienter vers un modèle d’affaire décarboné.
Pour plus d'informations : </t>
        </r>
        <r>
          <rPr>
            <u/>
            <sz val="10"/>
            <color indexed="32"/>
            <rFont val="Tahoma"/>
            <family val="2"/>
          </rPr>
          <t>https://actinitiative.org/act-implementations/</t>
        </r>
        <r>
          <rPr>
            <sz val="10"/>
            <color indexed="32"/>
            <rFont val="Tahoma"/>
            <family val="2"/>
          </rPr>
          <t xml:space="preserve">  </t>
        </r>
      </text>
    </comment>
    <comment ref="A58" authorId="0" shapeId="0">
      <text>
        <r>
          <rPr>
            <sz val="10"/>
            <color indexed="32"/>
            <rFont val="Tahoma"/>
            <family val="2"/>
          </rPr>
          <t xml:space="preserve">Une aide financière peut vous être versée pour mettre en œuvre un audit énergétique permettant d’atteindre les objectifs de performance définis par le « décret tertiaire ».
Le « décret tertiaire » (décret n°2019-771 du 23 juillet 2019) pose un objectif de réduction des consommations énergétiques des bâtiments : -40% en 2030, -50% en 2040 et -60% en 2050 par rapport à 2010. Cet objectif n’est pas applicable pas dans les DOM-COM.
L'accompagnement consiste en un audit énergétique en deux temps :
- une analyse détaillée des données de votre bâtiment ;
- des propositions chiffrées et argumentées d’actions d’économie d’énergie visant des objectifs comparables aux objectifs nationaux. La plupart des investissements proposés sont éligibles au Crédit d’impôt pour la rénovation énergétique des TPE/PME : </t>
        </r>
        <r>
          <rPr>
            <u/>
            <sz val="10"/>
            <color indexed="32"/>
            <rFont val="Tahoma"/>
            <family val="2"/>
          </rPr>
          <t>https://www.economie.gouv.fr/plan-de-relance/profils/entreprises/credit-impot-renovation-energetique-tpepme</t>
        </r>
        <r>
          <rPr>
            <sz val="10"/>
            <color indexed="32"/>
            <rFont val="Tahoma"/>
            <family val="2"/>
          </rPr>
          <t xml:space="preserve">
Il est possible de poursuivre avec une aide à la mise en œuvre des actions préconisées, et la vérification des économies d'énergie après la réception des travaux.
La prestation d'audit sera réalisée conformément au cahier des charges de l'ADEME téléchargeable sur la plateforme AGIR: </t>
        </r>
        <r>
          <rPr>
            <u/>
            <sz val="10"/>
            <color indexed="32"/>
            <rFont val="Tahoma"/>
            <family val="2"/>
          </rPr>
          <t>https://www.ademe.fr/audit-energetique-batiments</t>
        </r>
        <r>
          <rPr>
            <sz val="10"/>
            <color indexed="32"/>
            <rFont val="Tahoma"/>
            <family val="2"/>
          </rPr>
          <t xml:space="preserve"> </t>
        </r>
      </text>
    </comment>
    <comment ref="A59" authorId="0" shapeId="0">
      <text>
        <r>
          <rPr>
            <sz val="10"/>
            <color indexed="32"/>
            <rFont val="Tahoma"/>
            <family val="2"/>
          </rPr>
          <t xml:space="preserve">Si vous voulez engager un programme de travaux préconisé par un audit énergétique qui permettra de réduire vos consommations d’énergie de 50%, vous pouvez bénéficier d’une maîtrise d’œuvre (MOE) pour :
- réaliser des études de faisabilité si cela s'avère nécessaire, les études d'avant-projet et de projet ;
- apporter une assistance pour la passation des contrats de travaux ;
- diriger et coordonner l'exécution des travaux jusqu'à leur réception.
La plupart des investissements réalisés pour améliorer la performance énergétique de vos bâtiments tertiaires sont éligibles au Crédit d’impôt pour la rénovation énergétique des TPE/PME 
</t>
        </r>
        <r>
          <rPr>
            <u/>
            <sz val="10"/>
            <color indexed="32"/>
            <rFont val="Tahoma"/>
            <family val="2"/>
          </rPr>
          <t>https://www.economie.gouv.fr/plan-de-relance/profils/entreprises/credit-impot-renovation-energetique-tpepme</t>
        </r>
      </text>
    </comment>
    <comment ref="A60" authorId="0" shapeId="0">
      <text>
        <r>
          <rPr>
            <sz val="10"/>
            <color indexed="32"/>
            <rFont val="Tahoma"/>
            <family val="2"/>
          </rPr>
          <t>Un expert peut vous accompagner pour réaliser un diagnostic de la qualité de l’air dans votre entreprise et autour et de proposer un plan d’actions pour l’améliorer.
La prestation comportera :
- un premier état de la situation établi sur la base d’un questionnaire ;
- une phase de mesures dans l’air que vous réaliserez grâce à des kits qui vous seront fournis, par exemple, kit de mesure CO2 et COV (composés organiques volatils) pour la qualité de l’air intérieur,  kit NO2 (oxyde d’azote) en milieu urbain pour la qualité de l’air extérieur ;
- un accompagnement à distance par visioconférence de 1 à 2 h pour vous aider à réaliser les mesures ;
- un bilan assorti d’une proposition de plan d’actions.
Pour les projets de construction d’un nouveau bâtiment, vous devrez être accompagné dans votre projet en prenant également en compte dans le diagnostic l’usage du bâtiment. Si vous avez un projet de rénovation, le système de ventilation existant sera diagnostiqué.</t>
        </r>
      </text>
    </comment>
    <comment ref="A64" authorId="0" shapeId="0">
      <text>
        <r>
          <rPr>
            <sz val="10"/>
            <color indexed="32"/>
            <rFont val="Tahoma"/>
            <family val="2"/>
          </rPr>
          <t>Les luminaires LED performants permettent des économies d'énergie et financières immédiates et des économies de maintenance grâce à une durée de vie 5 fois supérieure aux éclairages classiques (généralement tubes T8 sur ballast ferromagnétiques). Ces luminaires, pré-équipés de détecteurs, permettent également de mettre en place de la gestion dans le bâtiment de façon simple, sans tirer des câbles entre eux et d'éventuels capteurs séparés.
Une aide financière peut vous être versée pour l’investissement dans des luminaires d’éclairage général à modules LED pré-équipés pour la régulation en fonction de l'éclairage naturel et la détection de présence, tels que définis dans la fiche CEE BAT-EQ-127.
Cet investissement peut également bénéficier des Certificats d’économie d’énergie.</t>
        </r>
        <r>
          <rPr>
            <sz val="9"/>
            <color indexed="32"/>
            <rFont val="Tahoma"/>
            <family val="2"/>
          </rPr>
          <t xml:space="preserve">
</t>
        </r>
      </text>
    </comment>
    <comment ref="A65" authorId="0" shapeId="0">
      <text>
        <r>
          <rPr>
            <sz val="10"/>
            <color indexed="32"/>
            <rFont val="Tahoma"/>
            <family val="2"/>
          </rPr>
          <t>Favoriser l'éclairage naturel est un geste de sobriété énergétique qui est aussi bon pour la santé en diminuant les dépressions saisonnières, la fatigue psychologique et le stress. 
Réglementairement, les exutoires de fumées (DENFC) sont obligatoires en toiture dans le cadre de la réglementation de sécurité incendie. Il s'agit que ceux-ci soient en plus source d'économie d'énergie et de bien-être. Pour un local commercial de 5 000 m2 à Paris, un facteur de Lumière du Jour de 2,5%, soit 11% de surface géométrique lumière apporte en juin, plus de 300h de disponibilité à 300 lux et plus de 180h à 1 000 lux. En février, plus de 130h à 300 lux. Ceci signifie une autonomie en éclairage conséquente.
Une aide financière peut vous être versée pour l’investissement dans des lanterneaux d’éclairage zénithal s’ils respectent les préconisations techniques de la fiche CEE BAT-EQ-129. 
Cet investissement peut également bénéficier des Certificats d’économie d’énergie.</t>
        </r>
      </text>
    </comment>
    <comment ref="A66" authorId="0" shapeId="0">
      <text>
        <r>
          <rPr>
            <sz val="10"/>
            <color indexed="32"/>
            <rFont val="Tahoma"/>
            <family val="2"/>
          </rPr>
          <t>Les conduits de lumière sont des sources de lumière naturelle. Ils permettent d’amener l’éclairage naturel dans les pièces sombres voire aveugles. Ils captent la lumière souvent en toiture, là où l’éclairage est maximal, pour la conduire dans les pièces dépourvues d’accès important à l’éclairage naturel. La lumière diffusée est donc particulièrement adaptée au rythme jour/nuit et au cycle circadien de l’être humain. Il s’agit d’une mesure de sobriété énergétique et les économies d’énergie peuvent être substantielles.
Une aide financière peut vous être versée pour l’investissement dans un conduit de lumière naturel. La fiche CEE BAT-EQ-131 permet de sélectionner le produit performant le plus adapté.
Cet investissement peut également bénéficier des Certificats d’économie d’énergie.</t>
        </r>
        <r>
          <rPr>
            <sz val="9"/>
            <color indexed="32"/>
            <rFont val="Tahoma"/>
            <family val="2"/>
          </rPr>
          <t xml:space="preserve">
</t>
        </r>
      </text>
    </comment>
    <comment ref="A67" authorId="0" shapeId="0">
      <text>
        <r>
          <rPr>
            <sz val="10"/>
            <color indexed="32"/>
            <rFont val="Tahoma"/>
            <family val="2"/>
          </rPr>
          <t>La consommation d’énergie de l’éclairage extérieur peut être divisée par deux en passant de sources énergivores à un éclairage LED. A cela se rajoutent des économies de maintenance grâce à une durée de vie 5 fois supérieure pour les luminaires LED par rapport aux sources énergivores.
Une aide financière peut vous être versée pour l’investissement dans un éclairage extérieur par luminaire LED conforme aux exigences de la fiche CEE RES-EC-104. Sa source lumineuse doit pouvoir être remplacée et il doit permettre également de se conformer à l'arrêté du 27 décembre 2018 relatif à la prévention, à la réduction et à la limitation des nuisances lumineuses qui contient aussi des prescriptions sur la quantité maximale de lumière à installer.
Cet investissement peut également bénéficier des Certificats d’économie d’énergie.</t>
        </r>
        <r>
          <rPr>
            <sz val="9"/>
            <color indexed="32"/>
            <rFont val="Tahoma"/>
            <family val="2"/>
          </rPr>
          <t xml:space="preserve">
</t>
        </r>
      </text>
    </comment>
    <comment ref="A68" authorId="0" shapeId="0">
      <text>
        <r>
          <rPr>
            <sz val="10"/>
            <color indexed="32"/>
            <rFont val="Tahoma"/>
            <family val="2"/>
          </rPr>
          <t>Si avez sélectionné des investissements importants (supérieurs à 25 000 €) pour améliorer l’éclairage de votre entreprise, une aide financière peut vous être versée pour financer une étude de dimensionnement avant de mettre en œuvre ces investissements.
Cette étude peut être réalisée en interne ou en externe.</t>
        </r>
      </text>
    </comment>
    <comment ref="F68" authorId="0" shapeId="0">
      <text>
        <r>
          <rPr>
            <b/>
            <sz val="9"/>
            <color indexed="81"/>
            <rFont val="Tahoma"/>
            <charset val="1"/>
          </rPr>
          <t>Cette aide est mobilisable uniquement si le total des investissements prévisionnels en éclairage est supérieur à 25 000 €.</t>
        </r>
      </text>
    </comment>
    <comment ref="A72" authorId="0" shapeId="0">
      <text>
        <r>
          <rPr>
            <sz val="10"/>
            <color indexed="32"/>
            <rFont val="Tahoma"/>
            <family val="2"/>
          </rPr>
          <t>Une aide financière peut vous être versée pour améliorer l'étanchéité à l'air et les dispositifs de fermetures des équipements de froid :
- des meubles de vente réfrigérés à température positive ou négative : installation de rideaux de nuit, portes ;
- des chambres froides : réfection des joints de porte (de type caoutchouc mousse toilé, caoutchouc naturel, PVC ou silicone), installation d'une isolation pour chambre froide avec pare-vapeur (épaisseur 60 mm minimum pour les chambre à températures positives et 100 mm minimum pour les chambres froides négatives).
Ces travaux doivent être mis en œuvre par des frigoristes qualifiés.
Certains de ces investissements sont également éligible aux Certificats d'économie d'énergie.</t>
        </r>
      </text>
    </comment>
    <comment ref="A73" authorId="0" shapeId="0">
      <text>
        <r>
          <rPr>
            <sz val="10"/>
            <color indexed="32"/>
            <rFont val="Tahoma"/>
            <family val="2"/>
          </rPr>
          <t>Une aide financière peut vous être versée pour remplacer le fluide frigorigène R404A (ou autres anciens fluides type R22, R12, R507 et R502) par des fluides ayant moins d’impact sur le réchauffement climatique (« retrofit ») dans des équipements frigorifiques commerciaux suivants :
- présentoir frigorifique ;
- chambre froide ;
- et/ou armoire à froid négatif avec surgélateur intégré.
Les nouveaux fluides utilisés pour le retrofit devront être mis en œuvre par un frigoriste qualifié, et avoir un PRG (pouvoir de réchauffement global) inférieur à 1500 kg équivalent CO2 sur 100 ans (exemple : R448A, R449A). Le remplacement du fluide devra s'accompagner de la mise en place d'un détendeur adapté au nouveau fluide sur chacun des terminaux et du remplacement du filtre déshydrateur.</t>
        </r>
      </text>
    </comment>
    <comment ref="A74" authorId="0" shapeId="0">
      <text>
        <r>
          <rPr>
            <sz val="10"/>
            <color indexed="32"/>
            <rFont val="Tahoma"/>
            <family val="2"/>
          </rPr>
          <t>Une aide financière peut vous être versée pour remplacer des armoires frigorifiques positives ou des tours réfrigérées fonctionnant au R404A (ou autres anciens fluides type R22, R12, R507 et R502) par des équipements récents, plus performants au niveau énergétique et fonctionnant avec un fluide frigorigène ayant un pouvoir de réchauffement global (PRG) inférieur ou égal à 150 kg équivalent CO2 sur 100 ans (R290, R600a…).</t>
        </r>
      </text>
    </comment>
    <comment ref="A75" authorId="0" shapeId="0">
      <text>
        <r>
          <rPr>
            <sz val="10"/>
            <color indexed="32"/>
            <rFont val="Tahoma"/>
            <family val="2"/>
          </rPr>
          <t>Une aide financière peut vous être versée pour remplacer des présentoirs frigorifiques, des chambres froides ou des armoires à froid négatif avec surgélateur intégré, fonctionnant au R404A (ou autres anciens fluides type R22, R12, R507 et R502).
Les nouveaux équipements devront fonctionner avec un fluide frigorigène ayant un pouvoir de réchauffement global (PRG) inférieur à 1500 kg équivalent CO2 sur 100 ans et être installés par un frigoriste qualifié. Les présentoirs frigorifiques devront être équipés de portes vitrées, de ventilateur basse consommation et d'un éclairage à LED et le groupe froid doit être également remplacé.</t>
        </r>
      </text>
    </comment>
    <comment ref="A76" authorId="0" shapeId="0">
      <text>
        <r>
          <rPr>
            <sz val="10"/>
            <color indexed="32"/>
            <rFont val="Tahoma"/>
            <family val="2"/>
          </rPr>
          <t>Une aide financière peut vous être versée pour l'installation de centrale de froid au CO2 transcritique avec récupération de chaleur utilisée pour la production d'eau chaude sanitaire, de chauffage ou dans un process de fabrication. 
L'installation doit être mise en œuvre par un frigoriste agréé et être précédée d'une étude de dimensionnement. 
 Cet investissement est également éligible aux Certificats d'économie d'énergie.</t>
        </r>
      </text>
    </comment>
    <comment ref="A80" authorId="0" shapeId="0">
      <text>
        <r>
          <rPr>
            <b/>
            <sz val="10"/>
            <color indexed="32"/>
            <rFont val="Tahoma"/>
            <family val="2"/>
          </rPr>
          <t>Cette opération est destinée aux seuls bâtiments industriels.</t>
        </r>
        <r>
          <rPr>
            <sz val="10"/>
            <color indexed="32"/>
            <rFont val="Tahoma"/>
            <family val="2"/>
          </rPr>
          <t xml:space="preserve"> Pour les bâtiments tertiaires, vous pouvez bénéficier Crédit d’impôt pour la rénovation énergétique des TPE/PME </t>
        </r>
        <r>
          <rPr>
            <u/>
            <sz val="10"/>
            <color indexed="32"/>
            <rFont val="Tahoma"/>
            <family val="2"/>
          </rPr>
          <t>https://www.economie.gouv.fr/plan-de-relance/profils/entreprises/credit-impot-renovation-energetique-tpepme</t>
        </r>
        <r>
          <rPr>
            <sz val="10"/>
            <color indexed="32"/>
            <rFont val="Tahoma"/>
            <family val="2"/>
          </rPr>
          <t xml:space="preserve">
Une aide financière peut vous être versée pour l'isolation thermique des combles perdus.
Cette isolation devra être réalisée avec des procédés d'isolation constitués de l'association d'un matériau isolant et de dispositifs de protection (dont membranes continues si nécessaire) contre des dégradations liées à son exposition aux environnements extérieurs et intérieurs, en conformité avec les règles de l'art.
La résistance thermique de l'isolation installée répond aux exigences fixées par le fiche CEE BAT-EN-101 : elle est supérieure ou égale à 6 m². K/W (sauf dans les DOM-COM). La résistance thermique est évaluée selon la norme NF EN 12664, la norme NF EN 12667 ou la norme NF EN 12939 pour les isolants non-réfléchissants ou la norme NF EN 16012 pour les isolants réfléchissants.
L’ADEME recommande que les entreprises qui réalisent ce type d'installation soient RGE (reconnu garant de l'environnement).
Cet investissement peut également bénéficier des Certificats d’économie d’énergie.</t>
        </r>
      </text>
    </comment>
    <comment ref="A81" authorId="0" shapeId="0">
      <text>
        <r>
          <rPr>
            <b/>
            <sz val="10"/>
            <color indexed="32"/>
            <rFont val="Tahoma"/>
            <family val="2"/>
          </rPr>
          <t>Cette opération est destinée aux seuls bâtiments industriels.</t>
        </r>
        <r>
          <rPr>
            <sz val="10"/>
            <color indexed="32"/>
            <rFont val="Tahoma"/>
            <family val="2"/>
          </rPr>
          <t xml:space="preserve"> Pour les bâtiments tertiaires, vous pouvez bénéficier Crédit d’impôt pour la rénovation énergétique des TPE/PME </t>
        </r>
        <r>
          <rPr>
            <u/>
            <sz val="10"/>
            <color indexed="32"/>
            <rFont val="Tahoma"/>
            <family val="2"/>
          </rPr>
          <t>https://www.economie.gouv.fr/plan-de-relance/profils/entreprises/credit-impot-renovation-energetique-tpepme</t>
        </r>
        <r>
          <rPr>
            <sz val="10"/>
            <color indexed="32"/>
            <rFont val="Tahoma"/>
            <family val="2"/>
          </rPr>
          <t xml:space="preserve">
Une aide financière peut vous être versée pour l'isolation thermique des rampants de toiture et plafonds de combles.
Cette isolation devra être réalisée avec des procédés d'isolation constitués de l'association d'un matériau isolant et de dispositifs de protection (dont membranes continues si nécessaire) contre des dégradations liées à son exposition aux environnements extérieurs et intérieurs, en conformité avec les règles de l'art.
La résistance thermique de l'isolation installée répond aux exigences fixées par le fiche CEE BAT-EN-101 : elle est supérieure ou égale à 6 m². K/W (sauf dans les DOM-COM). La résistance thermique est évaluée selon la norme NF EN 12664, la norme NF EN 12667 ou la norme NF EN 12939 pour les isolants non-réfléchissants ou la norme NF EN 16012 pour les isolants réfléchissants.
L’ADEME recommande que les entreprises qui réalisent ce type d'installation soient RGE (reconnu garant de l'environnement).
Cet investissement peut également bénéficier des Certificats d’économie d’énergie.</t>
        </r>
      </text>
    </comment>
    <comment ref="A82" authorId="0" shapeId="0">
      <text>
        <r>
          <rPr>
            <b/>
            <sz val="10"/>
            <color indexed="32"/>
            <rFont val="Tahoma"/>
            <family val="2"/>
          </rPr>
          <t>Cette opération est destinée aux seuls bâtiments industriels.</t>
        </r>
        <r>
          <rPr>
            <sz val="10"/>
            <color indexed="32"/>
            <rFont val="Tahoma"/>
            <family val="2"/>
          </rPr>
          <t xml:space="preserve"> Pour les bâtiments tertiaires, vous pouvez bénéficier Crédit d’impôt pour la rénovation énergétique des TPE/PME </t>
        </r>
        <r>
          <rPr>
            <u/>
            <sz val="10"/>
            <color indexed="32"/>
            <rFont val="Tahoma"/>
            <family val="2"/>
          </rPr>
          <t>https://www.economie.gouv.fr/plan-de-relance/profils/entreprises/credit-impot-renovation-energetique-tpepme</t>
        </r>
        <r>
          <rPr>
            <sz val="10"/>
            <color indexed="32"/>
            <rFont val="Tahoma"/>
            <family val="2"/>
          </rPr>
          <t xml:space="preserve">
Une aide financière peut vous être versée pour l'isolation thermique par l'intérieur des murs en façade ou en pignon.
Cette isolation devra être réalisée avec des procédés d'isolation constitués de l'association d'un matériau isolant et de dispositifs de fixation et de protection (dont membranes continues si nécessaire) contre des dégradations liées à son exposition aux environnements extérieurs et intérieurs, en conformité avec les règles de l'art.
La résistance thermique de l'isolation installée répond aux exigences fixées par le fiche CEE BAT-EN-102 : elle est supérieure ou égale à 3,7 m². K/W (sauf dans les DOM COM). La résistance thermique est évaluée selon la norme NF EN 12664, la norme NF EN 12667 ou la norme NF EN 12939 pour les isolants non-réfléchissants ou la norme NF EN 16012 pour les isolants réfléchissants.
L’ADEME recommande que les entreprises qui réalisent ce type d'installation soient RGE (reconnu garent de l'environnement).
Cet investissement peut également bénéficier des Certificats d’économie d’énergie</t>
        </r>
      </text>
    </comment>
    <comment ref="A83" authorId="0" shapeId="0">
      <text>
        <r>
          <rPr>
            <b/>
            <sz val="10"/>
            <color indexed="32"/>
            <rFont val="Tahoma"/>
            <family val="2"/>
          </rPr>
          <t>Cette opération est destinée aux seuls bâtiments industriels.</t>
        </r>
        <r>
          <rPr>
            <sz val="10"/>
            <color indexed="32"/>
            <rFont val="Tahoma"/>
            <family val="2"/>
          </rPr>
          <t xml:space="preserve"> Pour les bâtiments tertiaires, vous pouvez bénéficier Crédit d’impôt pour la rénovation énergétique des TPE/PME </t>
        </r>
        <r>
          <rPr>
            <u/>
            <sz val="10"/>
            <color indexed="32"/>
            <rFont val="Tahoma"/>
            <family val="2"/>
          </rPr>
          <t>https://www.economie.gouv.fr/plan-de-relance/profils/entreprises/credit-impot-renovation-energetique-tpepme</t>
        </r>
        <r>
          <rPr>
            <sz val="10"/>
            <color indexed="32"/>
            <rFont val="Tahoma"/>
            <family val="2"/>
          </rPr>
          <t xml:space="preserve">
Une aide financière peut vous être versée pour l'isolation thermique par l'extérieur des murs en façade ou en pignon.
Cette isolation devra être réalisée avec des procédés d'isolation constitués de l'association d'un matériau isolant et de dispositifs de fixation et de protection (dont membranes continues si nécessaire) contre des dégradations liées à son exposition aux environnements extérieurs et intérieurs, en conformité avec les règles de l'art.
La résistance thermique de l'isolation installée répond aux exigences fixées par le fiche CEE BAT-EN-102 : elle est supérieure ou égale à 3,7 m². K/W (sauf dans les DOM COM). La résistance thermique est évaluée selon la norme NF EN 12664, la norme NF EN 12667 ou la norme NF EN 12939 pour les isolants non-réfléchissants ou la norme NF EN 16012 pour les isolants réfléchissants.
L’ADEME recommande que les entreprises qui réalisent ce type d'installation soient RGE (reconnu garent de l'environnement).
Cet investissement peut également bénéficier des Certificats d’économie d’énergie.</t>
        </r>
      </text>
    </comment>
    <comment ref="A84" authorId="0" shapeId="0">
      <text>
        <r>
          <rPr>
            <b/>
            <sz val="10"/>
            <color indexed="32"/>
            <rFont val="Tahoma"/>
            <family val="2"/>
          </rPr>
          <t>Cette opération est destinée aux seuls bâtiments industriels.</t>
        </r>
        <r>
          <rPr>
            <sz val="10"/>
            <color indexed="32"/>
            <rFont val="Tahoma"/>
            <family val="2"/>
          </rPr>
          <t xml:space="preserve"> Pour les bâtiments tertiaires, vous pouvez bénéficier Crédit d’impôt pour la rénovation énergétique des TPE/PME </t>
        </r>
        <r>
          <rPr>
            <u/>
            <sz val="10"/>
            <color indexed="32"/>
            <rFont val="Tahoma"/>
            <family val="2"/>
          </rPr>
          <t>https://www.economie.gouv.fr/plan-de-relance/profils/entreprises/credit-impot-renovation-energetique-tpepme</t>
        </r>
        <r>
          <rPr>
            <sz val="10"/>
            <color indexed="32"/>
            <rFont val="Tahoma"/>
            <family val="2"/>
          </rPr>
          <t xml:space="preserve">
Une aide financière peut vous être versée pour l'isolation thermique des toiture terrasse ou couverture de pente inférieure à 5%.
Cette isolation devra être réalisée avec des procédés d'isolation constitués de l'association d'un matériau isolant et de dispositifs de protection (dont membranes continues si nécessaire) contre des dégradations liées à son exposition aux environnements extérieurs et intérieurs, en conformité avec les règles de l'art.
La résistance thermique de l'isolation installée répond aux exigences fixées par le fiche CEE BAT-EN-107 : elle est supérieure ou égale à 4,5 m². K/W (sauf dans les DOM COM). La résistance thermique est évaluée selon la norme NF EN 12664, la norme NF EN 12667 ou la norme NF EN 12939 pour les isolants non-réfléchissants ou la norme NF EN 16012 pour les isolants réfléchissants.
L’ADEME recommande que les entreprises qui réalisent ce type d'installation soient RGE (reconnu garent de l'environnement).
Cet investissement peut également bénéficier des Certificats d’économie d’énergie.</t>
        </r>
      </text>
    </comment>
    <comment ref="A85" authorId="0" shapeId="0">
      <text>
        <r>
          <rPr>
            <b/>
            <sz val="10"/>
            <color indexed="32"/>
            <rFont val="Tahoma"/>
            <family val="2"/>
          </rPr>
          <t>Cette opération est destinée aux seuls bâtiments industriels.</t>
        </r>
        <r>
          <rPr>
            <sz val="10"/>
            <color indexed="32"/>
            <rFont val="Tahoma"/>
            <family val="2"/>
          </rPr>
          <t xml:space="preserve"> Pour les bâtiments tertiaires, vous pouvez bénéficier Crédit d’impôt pour la rénovation énergétique des TPE/PME </t>
        </r>
        <r>
          <rPr>
            <u/>
            <sz val="10"/>
            <color indexed="32"/>
            <rFont val="Tahoma"/>
            <family val="2"/>
          </rPr>
          <t>https://www.economie.gouv.fr/plan-de-relance/profils/entreprises/credit-impot-renovation-energetique-tpepme</t>
        </r>
        <r>
          <rPr>
            <sz val="10"/>
            <color indexed="32"/>
            <rFont val="Tahoma"/>
            <family val="2"/>
          </rPr>
          <t xml:space="preserve">
Une aide financière peut vous être versée pour l’installation d’une ventilation mécanique contrôlée (VMC) double flux car elle permet des économies de chauffage en limitant les pertes de chaleur inhérentes à la ventilation. Ce système permet de transférer une partie de la chaleur de l’air vicié extrait du bâtiment à l’air neuf filtré venant de l’extérieur. Un ventilateur pulse cet air neuf préchauffé par le biais de bouche d’insufflation. Le système de ventilation peut disposer d’une régulation en fonction des besoins, mesurés en fonction de paramètres d'occupation, ou d'une régulation par horloge.
L’équipement installé doit répondre aux exigences fixées par la fiche CEE BAT-TH-126.
L’ADEME recommande que les entreprises qui réalisent ce type d'installation soient RGE (reconnu garent de l'environnement).
Cet investissement peut également bénéficier des Certificats d’économie d’énergie.</t>
        </r>
      </text>
    </comment>
    <comment ref="A86" authorId="0" shapeId="0">
      <text>
        <r>
          <rPr>
            <b/>
            <sz val="10"/>
            <color indexed="32"/>
            <rFont val="Tahoma"/>
            <family val="2"/>
          </rPr>
          <t>Cette opération est destinée aux seuls bâtiments industriels.</t>
        </r>
        <r>
          <rPr>
            <sz val="10"/>
            <color indexed="32"/>
            <rFont val="Tahoma"/>
            <family val="2"/>
          </rPr>
          <t xml:space="preserve"> Pour les bâtiments tertiaires, vous pouvez bénéficier Crédit d’impôt pour la rénovation énergétique des TPE/PME </t>
        </r>
        <r>
          <rPr>
            <u/>
            <sz val="10"/>
            <color indexed="32"/>
            <rFont val="Tahoma"/>
            <family val="2"/>
          </rPr>
          <t>https://www.economie.gouv.fr/plan-de-relance/profils/entreprises/credit-impot-renovation-energetique-tpepme</t>
        </r>
        <r>
          <rPr>
            <sz val="10"/>
            <color indexed="32"/>
            <rFont val="Tahoma"/>
            <family val="2"/>
          </rPr>
          <t xml:space="preserve">
Une aide financière peut vous être versée pour la mise en place d’un système de gestion technique du bâtiment assurant, par un système d’automatisation centralisé, les fonctions de régulation de classe B ou A au sens de la norme NF EN 15232-1 pour les usages chauffage, eau chaude sanitaire, climatisation, éclairage et auxiliaires. Les classes B et A correspondent respectivement à :
 - B : systèmes avancés (gestion au niveau local et monitoring) ;
- A : systèmes à performance énergétique élevée (gestion au niveau local avec enregistrement automatique des besoins, monitoring, optimisation durable de l’énergie).</t>
        </r>
      </text>
    </comment>
    <comment ref="A90" authorId="0" shapeId="0">
      <text>
        <r>
          <rPr>
            <b/>
            <sz val="10"/>
            <color indexed="32"/>
            <rFont val="Tahoma"/>
            <family val="2"/>
          </rPr>
          <t>Cette opération est destinée aux seuls bâtiments industriels et agricoles.</t>
        </r>
        <r>
          <rPr>
            <sz val="10"/>
            <color indexed="32"/>
            <rFont val="Tahoma"/>
            <family val="2"/>
          </rPr>
          <t xml:space="preserve"> Pour les bâtiments tertiaires, vous pouvez bénéficier Crédit d’impôt pour la rénovation énergétique des TPE/PME </t>
        </r>
        <r>
          <rPr>
            <u/>
            <sz val="10"/>
            <color indexed="32"/>
            <rFont val="Tahoma"/>
            <family val="2"/>
          </rPr>
          <t>https://www.economie.gouv.fr/plan-de-relance/profils/entreprises/credit-impot-renovation-energetique-tpepme</t>
        </r>
        <r>
          <rPr>
            <sz val="10"/>
            <color indexed="32"/>
            <rFont val="Tahoma"/>
            <family val="2"/>
          </rPr>
          <t xml:space="preserve">
Une aide financière peut vous être versée pour l’investissement dans une pompe à chaleur récupérant la chaleur du sous-sol par le biais de sondes ou directement, quand cela est prévu dès la construction du bâtiment, par ses fondations.
L’installateur doit calculer les MWh annuels attendus en comptabilisant l'énergie récupéré dans le sous-sol pour alimenter le bâtiment. 
L’ADEME recommande que les entreprises qui réalisent ce type d'installation soient RGE (reconnu garent de l'environnement), QUALIPAC module chauffage ou ECS ou équivalent.
Ce dispositif est également éligible aux Certificat d’économie d’énergie.</t>
        </r>
      </text>
    </comment>
    <comment ref="A91" authorId="0" shapeId="0">
      <text>
        <r>
          <rPr>
            <b/>
            <sz val="10"/>
            <color indexed="32"/>
            <rFont val="Tahoma"/>
            <family val="2"/>
          </rPr>
          <t>Cette opération est destinée aux seuls bâtiments industriels et agricoles.</t>
        </r>
        <r>
          <rPr>
            <sz val="10"/>
            <color indexed="32"/>
            <rFont val="Tahoma"/>
            <family val="2"/>
          </rPr>
          <t xml:space="preserve"> Pour les bâtiments tertiaires, vous pouvez bénéficier Crédit d’impôt pour la rénovation énergétique des TPE/PME </t>
        </r>
        <r>
          <rPr>
            <u/>
            <sz val="10"/>
            <color indexed="32"/>
            <rFont val="Tahoma"/>
            <family val="2"/>
          </rPr>
          <t>https://www.economie.gouv.fr/plan-de-relance/profils/entreprises/credit-impot-renovation-energetique-tpepme</t>
        </r>
        <r>
          <rPr>
            <sz val="10"/>
            <color indexed="32"/>
            <rFont val="Tahoma"/>
            <family val="2"/>
          </rPr>
          <t xml:space="preserve">
Une aide financière peut vous être versée pour l’investissement dans une pompe à chaleur récupérant la chaleur de sources en eaux souterraines ou superficielles.
L’installateur doit estimer les MWh annuels attendus en comptabilisant l'énergie récupérée dans les eaux pour alimenter le bâtiment. 
L’ADEME recommande que les entreprises qui réalisent ce type d'installation soient RGE (reconnu garent de l'environnement), QUALIPAC module chauffage ou ECS ou équivalent.
Ce dispositif est également éligible aux Certificat d’économie d’énergie.</t>
        </r>
      </text>
    </comment>
    <comment ref="A92" authorId="0" shapeId="0">
      <text>
        <r>
          <rPr>
            <b/>
            <sz val="10"/>
            <color indexed="32"/>
            <rFont val="Tahoma"/>
            <family val="2"/>
          </rPr>
          <t>Cette opération est destinée aux seuls bâtiments industriels et agricoles.</t>
        </r>
        <r>
          <rPr>
            <sz val="10"/>
            <color indexed="32"/>
            <rFont val="Tahoma"/>
            <family val="2"/>
          </rPr>
          <t xml:space="preserve"> Pour les bâtiments tertiaires, vous pouvez bénéficier Crédit d’impôt pour la rénovation énergétique des TPE/PME </t>
        </r>
        <r>
          <rPr>
            <u/>
            <sz val="10"/>
            <color indexed="32"/>
            <rFont val="Tahoma"/>
            <family val="2"/>
          </rPr>
          <t>https://www.economie.gouv.fr/plan-de-relance/profils/entreprises/credit-impot-renovation-energetique-tpepme</t>
        </r>
        <r>
          <rPr>
            <sz val="10"/>
            <color indexed="32"/>
            <rFont val="Tahoma"/>
            <family val="2"/>
          </rPr>
          <t xml:space="preserve">
Une aide financière peut vous être versée pour l’investissement dans l’utilisation « directe » de la température du sous-sol lorsque les locaux nécessitent un rafraîchissement notamment en été : il s’agit du géocooling. 
L’installateur doit estimer les MWh thermiques annuels attendus  en comptabilisant l'énergie récupérée pour rafraichir le bâtiment.</t>
        </r>
      </text>
    </comment>
    <comment ref="A93" authorId="0" shapeId="0">
      <text>
        <r>
          <rPr>
            <b/>
            <sz val="10"/>
            <color indexed="32"/>
            <rFont val="Tahoma"/>
            <family val="2"/>
          </rPr>
          <t>Cette opération est destinée aux seuls bâtiments industriels et agricoles.</t>
        </r>
        <r>
          <rPr>
            <sz val="10"/>
            <color indexed="32"/>
            <rFont val="Tahoma"/>
            <family val="2"/>
          </rPr>
          <t xml:space="preserve"> Pour les bâtiments tertiaires, vous pouvez bénéficier Crédit d’impôt pour la rénovation énergétique des TPE/PME </t>
        </r>
        <r>
          <rPr>
            <u/>
            <sz val="10"/>
            <color indexed="32"/>
            <rFont val="Tahoma"/>
            <family val="2"/>
          </rPr>
          <t>https://www.economie.gouv.fr/plan-de-relance/profils/entreprises/credit-impot-renovation-energetique-tpepme</t>
        </r>
        <r>
          <rPr>
            <sz val="10"/>
            <color indexed="32"/>
            <rFont val="Tahoma"/>
            <family val="2"/>
          </rPr>
          <t xml:space="preserve">
Une aide financière peut vous être versée pour l’investissement dans  une pompe à chaleur qui récupère la chaleur de capteurs solaires souples en polypropylène ou  hybrides photovoltaïques.
L’installateur doit estimer les MWh annuels attendus en comptabilisant l'énergie récupéré par les capteurs pour alimenter le bâtiment.</t>
        </r>
      </text>
    </comment>
    <comment ref="A94" authorId="0" shapeId="0">
      <text>
        <r>
          <rPr>
            <b/>
            <sz val="10"/>
            <color indexed="32"/>
            <rFont val="Tahoma"/>
            <family val="2"/>
          </rPr>
          <t>Cette opération est destinée aux seuls bâtiments industriels et agricoles.</t>
        </r>
        <r>
          <rPr>
            <sz val="10"/>
            <color indexed="32"/>
            <rFont val="Tahoma"/>
            <family val="2"/>
          </rPr>
          <t xml:space="preserve"> Pour les bâtiments tertiaires, vous pouvez bénéficier Crédit d’impôt pour la rénovation énergétique des TPE/PME </t>
        </r>
        <r>
          <rPr>
            <u/>
            <sz val="10"/>
            <color indexed="32"/>
            <rFont val="Tahoma"/>
            <family val="2"/>
          </rPr>
          <t>https://www.economie.gouv.fr/plan-de-relance/profils/entreprises/credit-impot-renovation-energetique-tpepme</t>
        </r>
        <r>
          <rPr>
            <sz val="10"/>
            <color indexed="32"/>
            <rFont val="Tahoma"/>
            <family val="2"/>
          </rPr>
          <t xml:space="preserve">
Une aide financière peut vous être versée pour l’investissement dans une installation de chauffage de l'eau avec des panneaux solaire thermique. L'eau chaude peut ensuite être stockée dans un ballon pour quelques heures avant son utilisation. 
L’installateur doit estimer la production solaire en MWh annuels avant la pose des panneaux. 
L’ADEME recommande que les entreprises qui réalisent ce type d'installation soient RGE (reconnu garent de l'environnement), QUASOL ou équivalent.
Ce dispositif est également éligible aux Certificat d’économie d’énergie.</t>
        </r>
      </text>
    </comment>
    <comment ref="A95" authorId="0" shapeId="0">
      <text>
        <r>
          <rPr>
            <b/>
            <sz val="10"/>
            <color indexed="32"/>
            <rFont val="Tahoma"/>
            <family val="2"/>
          </rPr>
          <t>Cette opération est destinée aux seuls bâtiments industriels et agricoles.</t>
        </r>
        <r>
          <rPr>
            <sz val="10"/>
            <color indexed="32"/>
            <rFont val="Tahoma"/>
            <family val="2"/>
          </rPr>
          <t xml:space="preserve"> Pour les bâtiments tertiaires, vous pouvez bénéficier Crédit d’impôt pour la rénovation énergétique des TPE/PME </t>
        </r>
        <r>
          <rPr>
            <u/>
            <sz val="10"/>
            <color indexed="32"/>
            <rFont val="Tahoma"/>
            <family val="2"/>
          </rPr>
          <t>https://www.economie.gouv.fr/plan-de-relance/profils/entreprises/credit-impot-renovation-energetique-tpepme</t>
        </r>
        <r>
          <rPr>
            <sz val="10"/>
            <color indexed="32"/>
            <rFont val="Tahoma"/>
            <family val="2"/>
          </rPr>
          <t xml:space="preserve">
Une aide financière peut vous être versée pour le raccordement  d’un bâtiment à une unité de production d'énergie renouvelable (ENR) existante ou à un réseau de chaleur alimenté à plus de 65% par une énergie renouvelable thermique.
L'aide apportée est calculée au prorata de la longueur du réseau (aller + retour/2).
Ce dispositif est également éligible aux Certificat d’économie d’énergie.
</t>
        </r>
      </text>
    </comment>
    <comment ref="A96" authorId="0" shapeId="0">
      <text>
        <r>
          <rPr>
            <b/>
            <sz val="10"/>
            <color indexed="32"/>
            <rFont val="Tahoma"/>
            <family val="2"/>
          </rPr>
          <t>Cette opération est destinée aux seuls bâtiments industriels et agricoles.</t>
        </r>
        <r>
          <rPr>
            <sz val="10"/>
            <color indexed="32"/>
            <rFont val="Tahoma"/>
            <family val="2"/>
          </rPr>
          <t xml:space="preserve"> Pour les bâtiments tertiaires, vous pouvez bénéficier Crédit d’impôt pour la rénovation énergétique des TPE/PME </t>
        </r>
        <r>
          <rPr>
            <u/>
            <sz val="10"/>
            <color indexed="32"/>
            <rFont val="Tahoma"/>
            <family val="2"/>
          </rPr>
          <t>https://www.economie.gouv.fr/plan-de-relance/profils/entreprises/credit-impot-renovation-energetique-tpepme</t>
        </r>
        <r>
          <rPr>
            <sz val="10"/>
            <color indexed="32"/>
            <rFont val="Tahoma"/>
            <family val="2"/>
          </rPr>
          <t xml:space="preserve">
Une aide financière peut vous être versée pour l’investissement dans une </t>
        </r>
        <r>
          <rPr>
            <b/>
            <sz val="10"/>
            <color indexed="32"/>
            <rFont val="Tahoma"/>
            <family val="2"/>
          </rPr>
          <t xml:space="preserve">chaudière d’une production inférieure à 600MWh </t>
        </r>
        <r>
          <rPr>
            <sz val="10"/>
            <color indexed="32"/>
            <rFont val="Tahoma"/>
            <family val="2"/>
          </rPr>
          <t xml:space="preserve">par an alimentée par des granulés de bois ou plaquettes forestières.
Seules les chaudières référencées dans la « base de données des chaudières petites et moyennes puissances éligibles au Fonds Chaleur » sont éligibles. La liste est disponible sous : www.ademe.fr/fondschaleur 
L’ADEME recommande que les entreprises qui réalisent ce type d'installation soient RGE (reconnu garent de l'environnement), QUALIBOIS module Eau ou équivalent.
Ce dispositif est également éligible aux Certificat d’économie d’énergie.
</t>
        </r>
      </text>
    </comment>
    <comment ref="A100" authorId="0" shapeId="0">
      <text>
        <r>
          <rPr>
            <sz val="10"/>
            <color indexed="32"/>
            <rFont val="Tahoma"/>
            <family val="2"/>
          </rPr>
          <t xml:space="preserve">Une aide financière peut vous être versée pour l'élaboration de votre plan de mobilité employeur selon les prescriptions portées par l'ADEME : </t>
        </r>
        <r>
          <rPr>
            <u/>
            <sz val="10"/>
            <color indexed="32"/>
            <rFont val="Tahoma"/>
            <family val="2"/>
          </rPr>
          <t>https://www.ademe.fr/expertises/mobilite-transports/passer-a-laction/plan-mobilite-employeur</t>
        </r>
        <r>
          <rPr>
            <sz val="10"/>
            <color indexed="32"/>
            <rFont val="Tahoma"/>
            <family val="2"/>
          </rPr>
          <t xml:space="preserve"> et tel que stipulé dans l’article L1214-8-2 du code des transports.
</t>
        </r>
        <r>
          <rPr>
            <b/>
            <sz val="10"/>
            <color indexed="32"/>
            <rFont val="Tahoma"/>
            <family val="2"/>
          </rPr>
          <t>Les entreprises de plus de 100 salariés sont exclues de cette mesure</t>
        </r>
        <r>
          <rPr>
            <sz val="10"/>
            <color indexed="32"/>
            <rFont val="Tahoma"/>
            <family val="2"/>
          </rPr>
          <t xml:space="preserve"> du fait qu’elles sont soumises à l'obligation de mettre en place un Plan de déplacement mobilité, tel que défini par l'article 51 de la Loi de transition énergétique pour la croissance verte (LTECV).</t>
        </r>
      </text>
    </comment>
    <comment ref="A101" authorId="0" shapeId="0">
      <text>
        <r>
          <rPr>
            <sz val="10"/>
            <color indexed="32"/>
            <rFont val="Tahoma"/>
            <family val="2"/>
          </rPr>
          <t>Une aide financière peut vous être versée pour financer un accompagnement personnalisé assuré par un acteur local pour évaluer et réduire les émissions de gaz à effet de serre de votre flotte captive grâce à Mobilipro.
Mobilipro est un outil d’analyse et d’optimisation des usages d’une flotte captive de véhicules. Le gestionnaire et le référent Mobilipro mènent ensembles le processus de suivi et d’évaluation des économies financières réalisées et des quantités de CO</t>
        </r>
        <r>
          <rPr>
            <vertAlign val="subscript"/>
            <sz val="10"/>
            <color indexed="32"/>
            <rFont val="Tahoma"/>
            <family val="2"/>
          </rPr>
          <t>2</t>
        </r>
        <r>
          <rPr>
            <sz val="10"/>
            <color indexed="32"/>
            <rFont val="Tahoma"/>
            <family val="2"/>
          </rPr>
          <t xml:space="preserve"> évitées.</t>
        </r>
      </text>
    </comment>
    <comment ref="A102" authorId="0" shapeId="0">
      <text>
        <r>
          <rPr>
            <sz val="10"/>
            <color indexed="32"/>
            <rFont val="Tahoma"/>
            <family val="2"/>
          </rPr>
          <t xml:space="preserve">Une aide financière peut vous être versée pour remplacer un véhicule léger thermique par un véhicule léger électrique.
Vérifiez sur la carte grise. Votre véhicule est concerné dans les deux cas suivants : J1 = VP, ou bien J1 = CCTE et J3 = DERIV VP.
Un site internet vous aide dans cette démarche pour comparer les modèles avec votre actuel véhicule : </t>
        </r>
        <r>
          <rPr>
            <u/>
            <sz val="10"/>
            <color indexed="32"/>
            <rFont val="Tahoma"/>
            <family val="2"/>
          </rPr>
          <t>https://jechangemavoiture.gouv.fr/jcmv/</t>
        </r>
        <r>
          <rPr>
            <sz val="10"/>
            <color indexed="32"/>
            <rFont val="Tahoma"/>
            <family val="2"/>
          </rPr>
          <t xml:space="preserve"> 
Le véhicule ancien devra impérativement être mis au rebut dans un centre VHU (véhicule hors d'usage) agréé.
Si vous souhaitez remplacer votre véhicule léger par une version électrique (achat ou location longue durée), vous pourrez également bénéficier du bonus écologique et de la prime à la conversion : </t>
        </r>
        <r>
          <rPr>
            <u/>
            <sz val="10"/>
            <color indexed="32"/>
            <rFont val="Tahoma"/>
            <family val="2"/>
          </rPr>
          <t>https://www.ecologie.gouv.fr/prime-conversion-bonus-ecologique-toutes-aides-en-faveur-mobilite-propre</t>
        </r>
        <r>
          <rPr>
            <sz val="10"/>
            <color indexed="32"/>
            <rFont val="Tahoma"/>
            <family val="2"/>
          </rPr>
          <t xml:space="preserve"> 
Si vous êtes dans une des Zones Administratives de Surveillance de la Qualité de l'air suivantes et définies sur la base de l'arrêté du 26/12/2016 (Fort de France, Rouen, Strasbourg, Reims, Paris, Lyon, Saint Etienne, Clermont-Ferrand, Grenoble, Vallée de l’Arve, Vallée du Rhône (Valence), Marseille-Aix, Toulon, Nice, Toulouse et Montpellier), nous vous encourageons à vous rapprocher de la Direction Régionale ADEME de votre région pour connaitre les autres aides possibles sur le territoire.
</t>
        </r>
        <r>
          <rPr>
            <b/>
            <sz val="10"/>
            <color indexed="32"/>
            <rFont val="Tahoma"/>
            <family val="2"/>
          </rPr>
          <t>Attention, si vous recevez une aide de l’ADEME, vous devrez ensuite conserver ce véhicule jusqu’à ce qu’il soit amorti dans votre comptabilité.</t>
        </r>
      </text>
    </comment>
    <comment ref="A103" authorId="0" shapeId="0">
      <text>
        <r>
          <rPr>
            <sz val="10"/>
            <color indexed="32"/>
            <rFont val="Tahoma"/>
            <family val="2"/>
          </rPr>
          <t xml:space="preserve">Une aide financière peut vous être versée pour remplacer une fourgonnette thermique par une fourgonette électrique.
Vérifiez sur la carte grise. Votre véhicule est concerné dans les deux cas suivants : J1 = VP, ou bien J1 = CCTE et J3 = DERIV VP.
Un site internet vous aide dans cette démarche pour comparer les modèles avec votre actuel véhicule : </t>
        </r>
        <r>
          <rPr>
            <u/>
            <sz val="10"/>
            <color indexed="32"/>
            <rFont val="Tahoma"/>
            <family val="2"/>
          </rPr>
          <t>https://jechangemavoiture.gouv.fr/jcmv/</t>
        </r>
        <r>
          <rPr>
            <sz val="10"/>
            <color indexed="32"/>
            <rFont val="Tahoma"/>
            <family val="2"/>
          </rPr>
          <t xml:space="preserve"> 
Le véhicule ancien devra impérativement être mis au rebut dans un centre VHU (véhicule hors d'usage) agréé.
Si vous souhaitez remplacer votre véhicule léger par une version électrique (achat ou location longue durée), vous pourrez également bénéficier du bonus écologique et de la prime à la conversion : </t>
        </r>
        <r>
          <rPr>
            <u/>
            <sz val="10"/>
            <color indexed="32"/>
            <rFont val="Tahoma"/>
            <family val="2"/>
          </rPr>
          <t>https://www.ecologie.gouv.fr/prime-conversion-bonus-ecologique-toutes-aides-en-faveur-mobilite-propre</t>
        </r>
        <r>
          <rPr>
            <sz val="10"/>
            <color indexed="32"/>
            <rFont val="Tahoma"/>
            <family val="2"/>
          </rPr>
          <t xml:space="preserve"> 
Si vous êtes dans une des Zones Administratives de Surveillance de la Qualité de l'air suivantes et définies sur la base de l'arrêté du 26/12/2016 (Fort de France, Rouen, Strasbourg, Reims, Paris, Lyon, Saint Etienne, Clermont-Ferrand, Grenoble, Vallée de l’Arve, Vallée du Rhône (Valence), Marseille-Aix, Toulon, Nice, Toulouse et Montpellier), nous vous encourageons à vous rapprocher de la Direction Régionale ADEME de votre région pour connaitre les autres aides possibles sur le territoire.
</t>
        </r>
        <r>
          <rPr>
            <b/>
            <sz val="10"/>
            <color indexed="32"/>
            <rFont val="Tahoma"/>
            <family val="2"/>
          </rPr>
          <t xml:space="preserve">
Attention, si vous recevez une aide de l’ADEME, vous devrez ensuite conserver ce véhicule jusqu’à ce qu’il soit amorti dans votre comptabilité.</t>
        </r>
      </text>
    </comment>
    <comment ref="A104" authorId="0" shapeId="0">
      <text>
        <r>
          <rPr>
            <sz val="10"/>
            <color indexed="32"/>
            <rFont val="Tahoma"/>
            <family val="2"/>
          </rPr>
          <t xml:space="preserve">Une aide financière peut vous être versée pour remplacer un fourgon thermique par un fourgon électrique.
Vérifiez sur la carte grise. Votre véhicule est concerné dans les deux cas suivants : 
- J1 = CTTE (hors J3 = DERIV VP) et F2 = PTAC &gt; 2500 kg ;
- ou bien J1 = VASP et F2 = PTAC &gt; 2500 kg.
Un site internet vous aide dans cette démarche pour comparer les modèles avec votre actuel véhicule : </t>
        </r>
        <r>
          <rPr>
            <u/>
            <sz val="10"/>
            <color indexed="32"/>
            <rFont val="Tahoma"/>
            <family val="2"/>
          </rPr>
          <t>https://jechangemavoiture.gouv.fr/jcmv/</t>
        </r>
        <r>
          <rPr>
            <sz val="10"/>
            <color indexed="32"/>
            <rFont val="Tahoma"/>
            <family val="2"/>
          </rPr>
          <t xml:space="preserve"> 
Le véhicule ancien devra impérativement être mis au rebut dans un centre VHU (véhicule hors d'usage) agréé.
Si vous souhaitez remplacer votre véhicule léger par une version électrique (achat ou location longue durée), vous pourrez également bénéficier du bonus écologique et de la prime à la conversion : </t>
        </r>
        <r>
          <rPr>
            <u/>
            <sz val="10"/>
            <color indexed="32"/>
            <rFont val="Tahoma"/>
            <family val="2"/>
          </rPr>
          <t>https://www.ecologie.gouv.fr/prime-conversion-bonus-ecologique-toutes-aides-en-faveur-mobilite-propre</t>
        </r>
        <r>
          <rPr>
            <sz val="10"/>
            <color indexed="32"/>
            <rFont val="Tahoma"/>
            <family val="2"/>
          </rPr>
          <t xml:space="preserve"> 
Si vous êtes dans une des Zones Administratives de Surveillance de la Qualité de l'air suivantes et définies sur la base de l'arrêté du 26/12/2016 (Fort de France, Rouen, Strasbourg, Reims, Paris, Lyon, Saint Etienne, Clermont-Ferrand, Grenoble, Vallée de l’Arve, Vallée du Rhône (Valence), Marseille-Aix, Toulon, Nice, Toulouse et Montpellier), nous vous encourageons à vous rapprocher de la Direction Régionale ADEME de votre région pour connaitre les autres aides possibles sur le territoire.
</t>
        </r>
        <r>
          <rPr>
            <b/>
            <sz val="10"/>
            <color indexed="32"/>
            <rFont val="Tahoma"/>
            <family val="2"/>
          </rPr>
          <t>Attention, si vous recevez une aide de l’ADEME, vous devrez ensuite conserver ce véhicule jusqu’à ce qu’il soit amorti dans votre comptabilité.</t>
        </r>
      </text>
    </comment>
    <comment ref="A105" authorId="0" shapeId="0">
      <text>
        <r>
          <rPr>
            <sz val="10"/>
            <color indexed="32"/>
            <rFont val="Tahoma"/>
            <family val="2"/>
          </rPr>
          <t xml:space="preserve">Une aide financière peut vous être versée pour remplacer un fourgon thermique par un fourgon GNV.
Vérifiez sur la carte grise. Votre véhicule est concerné dans les deux cas suivants : 
- J1 = CTTE (hors J3 = DERIV VP) et F2 = PTAC &gt; 2500 kg ;
- ou bien J1 = VASP et F2 = PTAC &gt; 2500 kg.
Le véhicule ancien devra impérativement être mis au rebut dans un centre VHU (véhicule hors d'usage) agréé.
Si vous souhaitez remplacer votre fourgon &lt; 6m3 par une version au GNV (gaz naturel pour véhicule) n’oubliez pas qu’en plus de l’aide proposée par l’ADEME vous pourrez également bénéficier d'une aide fiscale de suramortissement  : </t>
        </r>
        <r>
          <rPr>
            <u/>
            <sz val="10"/>
            <color indexed="32"/>
            <rFont val="Tahoma"/>
            <family val="2"/>
          </rPr>
          <t>https://bofip.impots.gouv.fr/bofip/1445-PGP.html/identifiant%3DBOI-BIC-AMT-20-30-10-20191218</t>
        </r>
        <r>
          <rPr>
            <sz val="10"/>
            <color indexed="32"/>
            <rFont val="Tahoma"/>
            <family val="2"/>
          </rPr>
          <t xml:space="preserve"> 
Si vous êtes dans une des Zones Administratives de Surveillance de la Qualité de l'air suivantes et définies sur la base de l'arrêté du 26/12/2016 (Fort de France, Rouen, Strasbourg, Reims, Paris, Lyon, Saint Etienne, Clermont-Ferrand, Grenoble, Vallée de l’Arve, Vallée du Rhône (Valence), Marseille-Aix, Toulon, Nice, Toulouse et Montpellier), nous vous encourageons à vous rapprocher de la Direction Régionale ADEME de votre région pour connaitre les autres aides possibles sur le territoire.
</t>
        </r>
        <r>
          <rPr>
            <b/>
            <sz val="10"/>
            <color indexed="32"/>
            <rFont val="Tahoma"/>
            <family val="2"/>
          </rPr>
          <t>Attention, si vous recevez une aide de l’ADEME, vous devrez ensuite conserver ce véhicule jusqu’à ce qu’il soit amorti dans votre comptabilité.</t>
        </r>
      </text>
    </comment>
    <comment ref="A107" authorId="0" shapeId="0">
      <text>
        <r>
          <rPr>
            <sz val="10"/>
            <color indexed="32"/>
            <rFont val="Tahoma"/>
            <family val="2"/>
          </rPr>
          <t xml:space="preserve">Une aide financière peut vous être versée pour transformer votre fourgonnette à motorisation thermique en motorisation électrique à batterie ou à pile à combustible ("retrofit" selon l'arrêté : </t>
        </r>
        <r>
          <rPr>
            <u/>
            <sz val="10"/>
            <color indexed="32"/>
            <rFont val="Tahoma"/>
            <family val="2"/>
          </rPr>
          <t>https://www.legifrance.gouv.fr/jorf/id/JORFTEXT000041780558</t>
        </r>
        <r>
          <rPr>
            <sz val="10"/>
            <color indexed="32"/>
            <rFont val="Tahoma"/>
            <family val="2"/>
          </rPr>
          <t xml:space="preserve">).
Vérifiez sur la carte grise. Votre véhicule est concerné dans les deux cas suivants : J1 = VP, ou bien J1 = CCTE et J3 = DERIV VP.
N’oubliez pas qu’en plus de l’aide proposée par l’ADEME vous pourrez également bénéficier du bonus écologique et de la prime à la conversion : </t>
        </r>
        <r>
          <rPr>
            <u/>
            <sz val="10"/>
            <color indexed="32"/>
            <rFont val="Tahoma"/>
            <family val="2"/>
          </rPr>
          <t>https://www.ecologie.gouv.fr/prime-conversion-bonus-ecologique-toutes-aides-en-faveur-mobilite-propre</t>
        </r>
        <r>
          <rPr>
            <sz val="10"/>
            <color indexed="32"/>
            <rFont val="Tahoma"/>
            <family val="2"/>
          </rPr>
          <t xml:space="preserve"> 
Si vous êtes dans une des Zones Administratives de Surveillance de la Qualité de l'air suivantes et définies sur la base de l'arrêté du 26/12/2016 (Fort de France, Rouen, Strasbourg, Reims, Paris, Lyon, Saint Etienne, Clermont-Ferrand, Grenoble, Vallée de l’Arve, Vallée du Rhône (Valence), Marseille-Aix, Toulon, Nice, Toulouse et Montpellier), nous vous encourageons à vous rapprocher de la Direction Régionale ADEME de votre région pour connaitre les autres aides possibles sur le territoire.
</t>
        </r>
        <r>
          <rPr>
            <b/>
            <sz val="10"/>
            <color indexed="32"/>
            <rFont val="Tahoma"/>
            <family val="2"/>
          </rPr>
          <t>Attention, si vous recevez une aide de l’ADEME, vous devrez ensuite conserver ce véhicule jusqu’à ce qu’il soit amorti dans votre comptabilité.</t>
        </r>
      </text>
    </comment>
    <comment ref="A108" authorId="0" shapeId="0">
      <text>
        <r>
          <rPr>
            <sz val="10"/>
            <color indexed="32"/>
            <rFont val="Tahoma"/>
            <family val="2"/>
          </rPr>
          <t>Une aide financière peut vous être versée pour transformer votre fourgon &lt; 6 m</t>
        </r>
        <r>
          <rPr>
            <vertAlign val="superscript"/>
            <sz val="10"/>
            <color indexed="32"/>
            <rFont val="Tahoma"/>
            <family val="2"/>
          </rPr>
          <t>3</t>
        </r>
        <r>
          <rPr>
            <sz val="10"/>
            <color indexed="32"/>
            <rFont val="Tahoma"/>
            <family val="2"/>
          </rPr>
          <t xml:space="preserve"> à motorisation thermique en motorisation électrique à batterie ou à pile à combustible ("retrofit" selon l'arrêté : </t>
        </r>
        <r>
          <rPr>
            <u/>
            <sz val="10"/>
            <color indexed="32"/>
            <rFont val="Tahoma"/>
            <family val="2"/>
          </rPr>
          <t>https://www.legifrance.gouv.fr/jorf/id/JORFTEXT000041780558</t>
        </r>
        <r>
          <rPr>
            <sz val="10"/>
            <color indexed="32"/>
            <rFont val="Tahoma"/>
            <family val="2"/>
          </rPr>
          <t xml:space="preserve">).
Vérifiez sur la carte grise. Votre véhicule est concerné dans les deux cas suivants : 
- J1 = CTTE (hors J3 = DERIV VP) et F2 = PTAC &gt; 2500 kg ;
- ou bien J1 = VASP et F2 = PTAC &gt; 2500 kg.
N’oubliez pas qu’en plus de l’aide proposée par l’ADEME vous pourrez également bénéficier du bonus écologique et de la prime à la conversion : </t>
        </r>
        <r>
          <rPr>
            <u/>
            <sz val="10"/>
            <color indexed="32"/>
            <rFont val="Tahoma"/>
            <family val="2"/>
          </rPr>
          <t>https://www.ecologie.gouv.fr/prime-conversion-bonus-ecologique-toutes-aides-en-faveur-mobilite-propre</t>
        </r>
        <r>
          <rPr>
            <sz val="10"/>
            <color indexed="32"/>
            <rFont val="Tahoma"/>
            <family val="2"/>
          </rPr>
          <t xml:space="preserve"> 
Si vous êtes dans une des Zones Administratives de Surveillance de la Qualité de l'air suivantes et définies sur la base de l'arrêté du 26/12/2016 (Fort de France, Rouen, Strasbourg, Reims, Paris, Lyon, Saint Etienne, Clermont-Ferrand, Grenoble, Vallée de l’Arve, Vallée du Rhône (Valence), Marseille-Aix, Toulon, Nice, Toulouse et Montpellier), nous vous encourageons à vous rapprocher de la Direction Régionale ADEME de votre région pour connaitre les autres aides possibles sur le territoire.
</t>
        </r>
        <r>
          <rPr>
            <b/>
            <sz val="10"/>
            <color indexed="32"/>
            <rFont val="Tahoma"/>
            <family val="2"/>
          </rPr>
          <t xml:space="preserve">
Attention, si vous recevez une aide de l’ADEME, vous devrez ensuite conserver ce véhicule jusqu’à ce qu’il soit amorti dans votre comptabilité.</t>
        </r>
      </text>
    </comment>
    <comment ref="A109" authorId="0" shapeId="0">
      <text>
        <r>
          <rPr>
            <sz val="10"/>
            <color indexed="32"/>
            <rFont val="Tahoma"/>
            <family val="2"/>
          </rPr>
          <t xml:space="preserve">Une aide financière peut vous être versée pour transformer votre véhicule poids lourd à motorisation thermique en motorisation électrique à batterie ou à pile à combustible ("retrofit" selon l'arrêté : </t>
        </r>
        <r>
          <rPr>
            <u/>
            <sz val="10"/>
            <color indexed="32"/>
            <rFont val="Tahoma"/>
            <family val="2"/>
          </rPr>
          <t>https://www.legifrance.gouv.fr/jorf/id/JORFTEXT000041780558</t>
        </r>
        <r>
          <rPr>
            <sz val="10"/>
            <color indexed="32"/>
            <rFont val="Tahoma"/>
            <family val="2"/>
          </rPr>
          <t xml:space="preserve">).
Vérifiez la catégorie de votre véhicule : il est concerné si J= N2 ou N3.
N’oubliez pas qu’en plus de l’aide proposée par l’ADEME vous pourrez également bénéficier du bonus écologique et de la prime à la conversion : </t>
        </r>
        <r>
          <rPr>
            <u/>
            <sz val="10"/>
            <color indexed="32"/>
            <rFont val="Tahoma"/>
            <family val="2"/>
          </rPr>
          <t>https://www.ecologie.gouv.fr/prime-conversion-bonus-ecologique-toutes-aides-en-faveur-mobilite-propre</t>
        </r>
        <r>
          <rPr>
            <sz val="10"/>
            <color indexed="32"/>
            <rFont val="Tahoma"/>
            <family val="2"/>
          </rPr>
          <t xml:space="preserve"> 
Si vous êtes dans une des Zones Administratives de Surveillance de la Qualité de l'air suivantes et définies sur la base de l'arrêté du 26/12/2016 (Fort de France, Rouen, Strasbourg, Reims, Paris, Lyon, Saint Etienne, Clermont-Ferrand, Grenoble, Vallée de l’Arve, Vallée du Rhône (Valence), Marseille-Aix, Toulon, Nice, Toulouse et Montpellier), nous vous encourageons à vous rapprocher de la Direction Régionale ADEME de votre région pour connaitre les autres aides possibles sur le territoire.
</t>
        </r>
        <r>
          <rPr>
            <b/>
            <sz val="10"/>
            <color indexed="32"/>
            <rFont val="Tahoma"/>
            <family val="2"/>
          </rPr>
          <t xml:space="preserve">
Attention, si vous recevez une aide de l’ADEME, vous devrez ensuite conserver ce véhicule jusqu’à ce qu’il soit amorti dans votre comptabilité.</t>
        </r>
      </text>
    </comment>
    <comment ref="A110" authorId="0" shapeId="0">
      <text>
        <r>
          <rPr>
            <sz val="10"/>
            <color indexed="32"/>
            <rFont val="Tahoma"/>
            <family val="2"/>
          </rPr>
          <t>Une aide financière peut vous être versée pour l'achat et l'installation d'un groupe frigorifique électrique et le cas échéant d'une batterie additionnelle sur un véhicule utilitaire léger neuf équipé d'une caisse isotherme agréée.Cette mesure recouvre l'achat et l'installation d'un groupe frigorifique électrique et le cas échéant d'une batterie additionnelle sur un véhicule utilitaire léger neuf équipé d'une caisse isotherme agréée.</t>
        </r>
      </text>
    </comment>
    <comment ref="A111" authorId="0" shapeId="0">
      <text>
        <r>
          <rPr>
            <sz val="10"/>
            <color indexed="32"/>
            <rFont val="Tahoma"/>
            <family val="2"/>
          </rPr>
          <t xml:space="preserve">Une aide financière peut vous être versée pour l'achat et l'installation sur un camion porteur ou un semi-remorque neuf d'un groupe frigorifique neuf :
- cryogénique fonctionnant à l'azote ou au CO2 liquide ; le coût du ou des réservoirs sur véhicule est inclus mais pas celui de la station de remplissage en azote ou CO2 liquide ;
- autonome électrique incluant le cas échéant une batterie électrique additionnelle ;
- non autonome électrique avec une génératrice de courant.
</t>
        </r>
        <r>
          <rPr>
            <b/>
            <sz val="10"/>
            <color indexed="32"/>
            <rFont val="Tahoma"/>
            <family val="2"/>
          </rPr>
          <t xml:space="preserve">
Les groupes frigorifiques autonomes diesel ou hybrides sont exclus du dispositif d'aide.</t>
        </r>
      </text>
    </comment>
    <comment ref="A112" authorId="0" shapeId="0">
      <text>
        <r>
          <rPr>
            <sz val="10"/>
            <color indexed="32"/>
            <rFont val="Tahoma"/>
            <family val="2"/>
          </rPr>
          <t>Une aide financière peut vous être versée pour l'achat et l'installation sur un véhicule frigorifique neuf ou existant de systèmes permettant d'améliorer l'efficacité énergétique du groupe frigorifique.
Les équipements retenus sont les suivants : 
- Rideau d'air
- Rideau coulissant
- Rideau à ouverture rapide</t>
        </r>
      </text>
    </comment>
    <comment ref="A113" authorId="0" shapeId="0">
      <text>
        <r>
          <rPr>
            <sz val="10"/>
            <color indexed="32"/>
            <rFont val="Tahoma"/>
            <family val="2"/>
          </rPr>
          <t xml:space="preserve">Une aide financière peut vous être versée pour vous doter de vélos de service ou flotte de vélo à destination de vos salariés pour les déplacements quotidiens domicile- travail ainsi que les déplacements professionnels. 
Vous disposez également pour cette opération d'une exonération d'impôt dans le cadre d'une mise à disposition de vélo et des équipements de sécurité associés auprès de vos salariés comme précisé ici  : </t>
        </r>
        <r>
          <rPr>
            <u/>
            <sz val="10"/>
            <color indexed="32"/>
            <rFont val="Tahoma"/>
            <family val="2"/>
          </rPr>
          <t>https://bofip.impots.gouv.fr/bofip/10630-PGP.html/identifiant=BOI-IS-RICI-20-30-20190213</t>
        </r>
      </text>
    </comment>
    <comment ref="A114" authorId="0" shapeId="0">
      <text>
        <r>
          <rPr>
            <sz val="10"/>
            <color indexed="32"/>
            <rFont val="Tahoma"/>
            <family val="2"/>
          </rPr>
          <t>Une aide financière peut vous être versée pour l’achat d’un vélo cargo électrique réservé à un usage professionnel comme la livraison à la clientèle.</t>
        </r>
      </text>
    </comment>
    <comment ref="A115" authorId="0" shapeId="0">
      <text>
        <r>
          <rPr>
            <sz val="10"/>
            <color indexed="32"/>
            <rFont val="Tahoma"/>
            <family val="2"/>
          </rPr>
          <t xml:space="preserve">Cette mesure s’inscrit dans le cadre de objectifs de réUne aide financière peut vous être versée pour l’installation d'abris à vélo avec toit à destination de vos salariés pour les déplacements quotidiens domicile-travail ainsi que les déplacements professionnels. 
Vous disposez également pour cette opération d'une exonération d'impôt dans le cadre d'une mise à disposition de vélo et des équipements de sécurité associés auprès de vos salariés comme précisé ici  : </t>
        </r>
        <r>
          <rPr>
            <u/>
            <sz val="10"/>
            <color indexed="32"/>
            <rFont val="Tahoma"/>
            <family val="2"/>
          </rPr>
          <t>https://bofip.impots.gouv.fr/bofip/10630-PGP.html/identifiant=BOI-IS-RICI-20-30-20190213</t>
        </r>
      </text>
    </comment>
    <comment ref="A116" authorId="0" shapeId="0">
      <text>
        <r>
          <rPr>
            <sz val="10"/>
            <color indexed="32"/>
            <rFont val="Tahoma"/>
            <family val="2"/>
          </rPr>
          <t xml:space="preserve">Si avez sélectionné des investissements importants (supérieurs à 25 000 €) en matière de transport durable pour votre entreprise, une aide financière peut vous être versée pour financer une étude de dimensionnement avant de mettre en œuvre ces investissements.
Cette étude peut être réalisée en interne ou en externe. </t>
        </r>
      </text>
    </comment>
    <comment ref="F116" authorId="0" shapeId="0">
      <text>
        <r>
          <rPr>
            <b/>
            <sz val="9"/>
            <color indexed="81"/>
            <rFont val="Tahoma"/>
            <family val="2"/>
          </rPr>
          <t>Cette aide est mobilisable uniquement si le total des investissements prévisionnels en transport durable est supérieur à 25 000 €.</t>
        </r>
      </text>
    </comment>
    <comment ref="A120" authorId="0" shapeId="0">
      <text>
        <r>
          <rPr>
            <sz val="10"/>
            <color indexed="32"/>
            <rFont val="Tahoma"/>
            <family val="2"/>
          </rPr>
          <t xml:space="preserve">Une aide financière peut vous être versée pour réaliser un état des lieux et proposer des recommandations afin d’améliorer le tri des déchets valorisables de bois, papier/carton, métaux, verre et plastiques ainsi que les fractions minérales et le plâtre pour le secteur du BTP.
</t>
        </r>
        <r>
          <rPr>
            <b/>
            <sz val="10"/>
            <color indexed="32"/>
            <rFont val="Tahoma"/>
            <family val="2"/>
          </rPr>
          <t>Cette aide forfaitaire ne peut être accordée qu'à des entreprises ou des regroupements d'entreprises dont les déchets sont collectés par le service public et dont le volume total de déchets produits est inférieur ou égal à 1100 l/semaine</t>
        </r>
        <r>
          <rPr>
            <sz val="10"/>
            <color indexed="32"/>
            <rFont val="Tahoma"/>
            <family val="2"/>
          </rPr>
          <t xml:space="preserve"> (seuil réglementaire).
Elle vise à promouvoir la collecte à la source des déchets de bois, papier/carton, métaux, verre et plastiques (Décret n° 2016-288 du 10 mars 2016 "Obligation de mettre en place le tri 5 flux") ainsi que les fractions minérales et le plâtre pour le secteur du BTP (Art. 74 de la loi AGEC).</t>
        </r>
      </text>
    </comment>
    <comment ref="A121" authorId="0" shapeId="0">
      <text>
        <r>
          <rPr>
            <sz val="10"/>
            <color indexed="32"/>
            <rFont val="Tahoma"/>
            <family val="2"/>
          </rPr>
          <t>Une aide financière peut vous être versée pour réaliser une étude suivant la méthode de comptabilité des flux de matière.
Les entreprises considèrent en général que le coût des déchets se limite aux coûts des prestations extérieures pour collecter et traiter ces déchets. Un déchet génère pourtant d'autres coûts pour l'entreprise, généralement méconnus car diffus et cachés, en particulier le coût de génération du déchet (coût de la matière première qui devient un déchet et coûts du processus qui lui est affecté).
Ainsi, en moyenne, la facture de gestion des déchets représente moins de 7 % du coût complet de leurs déchets.
La méthode de Comptabilité des Flux de Matières (Material Flow Cost Accounting, MFCA ISO 14051) permet d’identifier et de quantifier les flux et stocks de matières ainsi que les coûts associés. Cette méthode cible tous les flux qui ne contribuent pas à la réalisation du produit final ; elle impute à ces flux tous les coûts s’y rapportant. De cette façon, la méthode MFCA permet de calculer avec précision et fiabilité la répartition des coûts de production entre produits et déchets dans l’objectif de réduire ses pertes et réaliser des économies.</t>
        </r>
      </text>
    </comment>
    <comment ref="A122" authorId="0" shapeId="0">
      <text>
        <r>
          <rPr>
            <sz val="10"/>
            <color indexed="32"/>
            <rFont val="Tahoma"/>
            <family val="2"/>
          </rPr>
          <t xml:space="preserve">Une aide financière peut vous être versée pour financer un diagnostic devant servir à la réduction des emballages et le remplacement des emballages plastiques. Ce diagnostic consiste en :
- la réalisation d’un état des lieux des emballages utilisés et des fonctionnalités auxquelles ils doivent répondre ;
- la proposition et priorisation d’actions d’écoconception envisageables. Ces actions portent en particulier sur la réduction des emballages, la mise en place de systèmes de réemploi, l’amélioration de la recyclabilité et la substitution du plastique à usage unique par d’autres matériaux.
L’aide prend en compte le coût d’un consultant externe et les frais en interne pour rassembler la documentation nécessaire sur les emballages utilisés et les fonctionnalités attendus.
Vous acceptez alors d’être contacté par l’ADEME pour partager votre diagnostic, dans le respect de la confidentialité de vos données.
Pour aider à la réalisation : « recommandations pour réaliser un diagnostic emballage » téléchargeable dans la médiathèque sur </t>
        </r>
        <r>
          <rPr>
            <u/>
            <sz val="10"/>
            <color indexed="32"/>
            <rFont val="Tahoma"/>
            <family val="2"/>
          </rPr>
          <t>https://www.ademe.fr/</t>
        </r>
        <r>
          <rPr>
            <sz val="10"/>
            <color indexed="32"/>
            <rFont val="Tahoma"/>
            <family val="2"/>
          </rPr>
          <t xml:space="preserve"> </t>
        </r>
      </text>
    </comment>
    <comment ref="A123" authorId="0" shapeId="0">
      <text>
        <r>
          <rPr>
            <sz val="9"/>
            <color indexed="32"/>
            <rFont val="Tahoma"/>
            <family val="2"/>
          </rPr>
          <t>Il s’agit d’une aide forfaitaire qui vise à financer d’une part de l’investissement - tels que l’achat de logiciels ou progiciels de gestion commerciale ou de gestion de SAV, l’achat d’outils ou d’équipement de réparation (ex : outils de programmation propriétaire pour les cartes électroniques, équipement de remplacement et rebillage de composant, outils de manutention, etc.) – et d’autre part de la formation à la réparation, à l’utilisation d’outils numériques et à la qualité du service client (ex : pour favoriser la réparation de nouveaux produits qui arrivent sur le marché, la réparation au composant, la réparation dans le froid, dispositif de visio pour des diagnostics de panne à distance, de suivi d’activité et optimisation, etc.). Ces aides ont pour objectifs de faciliter le travail de réparation et de professionnaliser les secteurs de la réparation.</t>
        </r>
      </text>
    </comment>
    <comment ref="A124" authorId="0" shapeId="0">
      <text>
        <r>
          <rPr>
            <sz val="10"/>
            <color indexed="32"/>
            <rFont val="Tahoma"/>
            <family val="2"/>
          </rPr>
          <t xml:space="preserve">Une aide financière peut vous être versée pour couvrir les coûts de réalisation d’un Bilan de toutes les matières entrant et sortant de votre entreprise.
Cette mesure s’adresse aux entreprises industrielles de transformation, le Bilan Matières vous permet de préciser vos enjeux en rapport avec les matières que vous utilisez : vulnérabilité et risques à anticiper sur l’ensemble de votre chaîne de valeur (fournisseurs, approvisionnement, qualité). Le bilan vous permettra également de réduire les consommations de matières premières et donc de réaliser des gains économiques et d’améliorer vos performances.
</t>
        </r>
      </text>
    </comment>
    <comment ref="A125" authorId="0" shapeId="0">
      <text>
        <r>
          <rPr>
            <sz val="10"/>
            <color indexed="32"/>
            <rFont val="Tahoma"/>
            <family val="2"/>
          </rPr>
          <t>Une aide financière peut vous être versée pour couvrir les coûts d’achat de cuves d’au moins 10m3.
Ces cuves doivent être enterrées et associées à un système de filtration en amont et de gestion des surpressions en aval.</t>
        </r>
      </text>
    </comment>
    <comment ref="A126" authorId="0" shapeId="0">
      <text>
        <r>
          <rPr>
            <sz val="10"/>
            <color indexed="32"/>
            <rFont val="Tahoma"/>
            <family val="2"/>
          </rPr>
          <t xml:space="preserve">Une aide financière peut vous être versée pour couvrir les coûts d’achat d’outils de densification de déchets dont le volume important rend l’entreposage dans l'attente de leur enlèvement peu compatible avec la place disponible. Pour les végétaux, un broyeur peut également permettre leur valorisation sur place en paillage.
L'objectif est d'améliorer la qualité des déchets adressés dans les filières de recyclage matière afin de réduire les refus des recycleurs et, pour les végétaux, de réduire le volume à transporter en déchèterie.
</t>
        </r>
      </text>
    </comment>
    <comment ref="A127" authorId="0" shapeId="0">
      <text>
        <r>
          <rPr>
            <sz val="10"/>
            <color indexed="32"/>
            <rFont val="Tahoma"/>
            <family val="2"/>
          </rPr>
          <t xml:space="preserve">Une aide financière peut vous être versée pour couvrir les coûts d’acquisition d’un équipement (concasseur mobile) permettant la réduction du volume de déchets inertes sur chantier.
</t>
        </r>
        <r>
          <rPr>
            <b/>
            <sz val="10"/>
            <color indexed="32"/>
            <rFont val="Tahoma"/>
            <family val="2"/>
          </rPr>
          <t xml:space="preserve">
Cette aide forfaitaire ne concerne que les entreprises du bâtiment.</t>
        </r>
      </text>
    </comment>
    <comment ref="A128" authorId="0" shapeId="0">
      <text>
        <r>
          <rPr>
            <sz val="10"/>
            <color indexed="32"/>
            <rFont val="Tahoma"/>
            <family val="2"/>
          </rPr>
          <t xml:space="preserve">Une aide financière peut vous être versée pour financer les équipements utiles en amont de la phase de traitement des déchets de cuisine et de table à savoir : les tables de tri, la formation du personnel au nouveau geste de tri, la signalétique, les éventuelles adaptations des locaux et les bacs de tri (du bioseau à la caisse palette en passant par le bac de collecte classique).
</t>
        </r>
        <r>
          <rPr>
            <b/>
            <sz val="10"/>
            <color indexed="32"/>
            <rFont val="Tahoma"/>
            <family val="2"/>
          </rPr>
          <t xml:space="preserve">
Cette aide est destinée aux entreprises produisant moins de 10 t/an de biodéchets</t>
        </r>
        <r>
          <rPr>
            <sz val="10"/>
            <color indexed="32"/>
            <rFont val="Tahoma"/>
            <family val="2"/>
          </rPr>
          <t xml:space="preserve"> (seuil réglementaire).</t>
        </r>
      </text>
    </comment>
    <comment ref="A129" authorId="0" shapeId="0">
      <text>
        <r>
          <rPr>
            <sz val="10"/>
            <color indexed="32"/>
            <rFont val="Tahoma"/>
            <family val="2"/>
          </rPr>
          <t xml:space="preserve">Une aide financière peut vous être versée pour financer un composteur en bac.
Le composteur en bac est un équipement individuel ou collectif destiné au compostage des biodéchets. Il est généralement constitué d'une ossature en bois ou en plastique, munie d'un couvercle ainsi que d'une grille anti-rongeurs (recommandations ADEME). Il doit permettre l'apport de broyat, le brassage régulier du tas en cours de compostage (ventilation) afin de permettre la production d'un compost de qualité. La capacité du site de compostage doit être corrélée à la production de biodéchets.
Pour davantage de conseils se référer aux documents suivants :
Le compostage et le paillage : </t>
        </r>
        <r>
          <rPr>
            <u/>
            <sz val="10"/>
            <color indexed="32"/>
            <rFont val="Tahoma"/>
            <family val="2"/>
          </rPr>
          <t>https://www.ademe.fr/sites/default/files/assets/documents/guide-pratique-compostage-et-paillage.pdf
https://agirpourlatransition.ademe.fr/particuliers/maison/jardinage/compost-a-faire-tas-bac</t>
        </r>
        <r>
          <rPr>
            <sz val="10"/>
            <color indexed="32"/>
            <rFont val="Tahoma"/>
            <family val="2"/>
          </rPr>
          <t xml:space="preserve"> 
</t>
        </r>
        <r>
          <rPr>
            <b/>
            <sz val="10"/>
            <color indexed="32"/>
            <rFont val="Tahoma"/>
            <family val="2"/>
          </rPr>
          <t xml:space="preserve">
L'aide de l'ADEME est destinée aux entreprises produisant moins de 10 t/an de biodéchets</t>
        </r>
        <r>
          <rPr>
            <sz val="10"/>
            <color indexed="32"/>
            <rFont val="Tahoma"/>
            <family val="2"/>
          </rPr>
          <t xml:space="preserve"> (seuil réglementaire).</t>
        </r>
      </text>
    </comment>
    <comment ref="A130" authorId="0" shapeId="0">
      <text>
        <r>
          <rPr>
            <sz val="10"/>
            <color indexed="32"/>
            <rFont val="Tahoma"/>
            <family val="2"/>
          </rPr>
          <t xml:space="preserve">Une aide financière peut vous être versée pour financer un pavillon de compostage.
Le composteur en bac est un équipement individuel ou collectif destiné au compostage des biodéchets. Il est généralement constitué d'une ossature en bois ou en plastique, munie d'un couvercle ainsi que d'une grille anti-rongeurs (recommandations ADEME). Il doit permettre l'apport de broyat, le brassage régulier du tas en cours de compostage (ventilation) afin de permettre la production d'un compost de qualité. La capacité du site de compostage doit être corrélée à la production de biodéchets.
Pour davantage de conseils se référer aux documents suivants :
Le compostage et le paillage : </t>
        </r>
        <r>
          <rPr>
            <u/>
            <sz val="10"/>
            <color indexed="32"/>
            <rFont val="Tahoma"/>
            <family val="2"/>
          </rPr>
          <t>https://www.ademe.fr/sites/default/files/assets/documents/guide-pratique-compostage-et-paillage.pdf
https://agirpourlatransition.ademe.fr/particuliers/maison/jardinage/compost-a-faire-tas-bac</t>
        </r>
        <r>
          <rPr>
            <sz val="10"/>
            <color indexed="32"/>
            <rFont val="Tahoma"/>
            <family val="2"/>
          </rPr>
          <t xml:space="preserve"> 
</t>
        </r>
        <r>
          <rPr>
            <b/>
            <sz val="10"/>
            <color indexed="32"/>
            <rFont val="Tahoma"/>
            <family val="2"/>
          </rPr>
          <t xml:space="preserve">
L'aide de l'ADEME est destinée aux entreprises produisant moins de 10 t/an de biodéchets</t>
        </r>
        <r>
          <rPr>
            <sz val="10"/>
            <color indexed="32"/>
            <rFont val="Tahoma"/>
            <family val="2"/>
          </rPr>
          <t xml:space="preserve"> (seuil réglementaire).</t>
        </r>
      </text>
    </comment>
    <comment ref="A131" authorId="0" shapeId="0">
      <text>
        <r>
          <rPr>
            <sz val="10"/>
            <color indexed="32"/>
            <rFont val="Tahoma"/>
            <family val="2"/>
          </rPr>
          <t xml:space="preserve">Une aide financière peut vous être versée pour acheter un contenant favorisant le tri à la source des déchets de chantier, en vue de respecter l’exigence de tri des 7 flux : papier/carton, métal, plastique, verre, bois, déchets de fraction minérale (béton, gravats, brique, tuile, ardoise…) et plâtre.
</t>
        </r>
        <r>
          <rPr>
            <b/>
            <sz val="10"/>
            <color indexed="32"/>
            <rFont val="Tahoma"/>
            <family val="2"/>
          </rPr>
          <t xml:space="preserve">
Cette aide forfaitaire ne concerne que les entreprises du bâtiment.</t>
        </r>
      </text>
    </comment>
    <comment ref="A132" authorId="0" shapeId="0">
      <text>
        <r>
          <rPr>
            <sz val="10"/>
            <color indexed="32"/>
            <rFont val="Tahoma"/>
            <family val="2"/>
          </rPr>
          <t xml:space="preserve">Une aide financière peut vous être versée pour acheter un lot de contenants favorisant le tri à la source des déchets de chantier, en vue de respecter l’exigence de tri des 7 flux : papier/carton, métal, plastique, verre, bois, déchets de fraction minérale (béton, gravats, brique, tuile, ardoise…) et plâtre.
Cette aide concerne donc des lots de 7 caisse-palettes ou futs pour gérer ces 7 flux.
</t>
        </r>
        <r>
          <rPr>
            <b/>
            <sz val="10"/>
            <color indexed="32"/>
            <rFont val="Tahoma"/>
            <family val="2"/>
          </rPr>
          <t xml:space="preserve">
Cette aide forfaitaire ne concerne que les entreprises du bâtiment.</t>
        </r>
      </text>
    </comment>
    <comment ref="A133" authorId="0" shapeId="0">
      <text>
        <r>
          <rPr>
            <sz val="10"/>
            <color indexed="32"/>
            <rFont val="Tahoma"/>
            <family val="2"/>
          </rPr>
          <t xml:space="preserve">Une aide financière peut vous être versée pour acheter des lots de bacs à roulettes pour réaliser le tri à la source des déchets de chantier, en vue de respecter l’exigence de tri des 7 flux : papier/carton, métal, plastique, verre, bois, déchets de fraction minérale (béton, gravats, brique, tuile, ardoise…) et plâtre.
Cette aide concerne donc des lots de 7 bacs à roulettes pour gérer ces 7 flux.
</t>
        </r>
        <r>
          <rPr>
            <b/>
            <sz val="10"/>
            <color indexed="32"/>
            <rFont val="Tahoma"/>
            <family val="2"/>
          </rPr>
          <t xml:space="preserve">
Cette aide forfaitaire ne concerne que les entreprises du bâtiment.</t>
        </r>
      </text>
    </comment>
    <comment ref="A134" authorId="0" shapeId="0">
      <text>
        <r>
          <rPr>
            <sz val="10"/>
            <color indexed="32"/>
            <rFont val="Tahoma"/>
            <family val="2"/>
          </rPr>
          <t xml:space="preserve">Une aide financière peut vous être versée pour acheter un lot de contenants souples de type big-bags favorisant le tri à la source des déchets de chantier, en vue de respecter l’exigence de tri des 7 flux : papier/carton, métal, plastique, verre, bois, déchets de fraction minérale (béton, gravats, brique, tuile, ardoise…) et plâtre.
Cette aide concerne donc des lots de 7 big-bags pour gérer ces 7 flux, accompagnés de portant pour maintien ouvert.
</t>
        </r>
        <r>
          <rPr>
            <b/>
            <sz val="10"/>
            <color indexed="32"/>
            <rFont val="Tahoma"/>
            <family val="2"/>
          </rPr>
          <t xml:space="preserve">
Cette aide forfaitaire ne concerne que les entreprises du bâtiment.</t>
        </r>
      </text>
    </comment>
    <comment ref="A135" authorId="0" shapeId="0">
      <text>
        <r>
          <rPr>
            <sz val="10"/>
            <color indexed="32"/>
            <rFont val="Tahoma"/>
            <family val="2"/>
          </rPr>
          <t xml:space="preserve">Si avez sélectionné des investissements importants (supérieurs à 25 000 €) en matière d’économie circulaire pour votre entreprise, une aide financière peut vous être versée pour financer une étude de dimensionnement avant de mettre en œuvre ces investissements.
Cette étude peut être réalisée en interne ou en externe. </t>
        </r>
      </text>
    </comment>
    <comment ref="F135" authorId="0" shapeId="0">
      <text>
        <r>
          <rPr>
            <b/>
            <sz val="9"/>
            <color indexed="81"/>
            <rFont val="Tahoma"/>
            <family val="2"/>
          </rPr>
          <t>Cette aide est mobilisable uniquement si le total des investissements prévisionnels en économie circulaire est supérieur à 25 000 €.</t>
        </r>
      </text>
    </comment>
    <comment ref="A139" authorId="0" shapeId="0">
      <text>
        <r>
          <rPr>
            <sz val="10"/>
            <color indexed="32"/>
            <rFont val="Tahoma"/>
            <family val="2"/>
          </rPr>
          <t>Une aide financière peut vous être versée pour financer un professionnel de l’éco-conception pour vous sensibiliser ou vous former à la démarche. Il s’agit d’effectuer un premier bilan des enjeux de l’entreprise et commencer à élaborer une stratégie pour améliorer les performances environnementales des biens ou service que vous proposez.
La mise en œuvre de la norme ISO 14 001:2015 est éligible à ce soutien.
Pour estimer le coût total de l’opération, vous pouvez prendre en compte les coûts externes ainsi que les coûts internes à l’entreprises.</t>
        </r>
      </text>
    </comment>
    <comment ref="A140" authorId="0" shapeId="0">
      <text>
        <r>
          <rPr>
            <sz val="10"/>
            <color indexed="32"/>
            <rFont val="Tahoma"/>
            <family val="2"/>
          </rPr>
          <t>Une aide financière peut vous être versée initier une démarche d’affichage environnemental et financer le calcul (en interne ou en externe) des notes représentant l’impact environnemental de vos produits ou services et l’afficher.
La note sera calculée selon le format Impact Environnemental ® déposé par l’ADEME. Il s’agit d’appliquer le socle technique de l’affichage environnemental et les différents référentiels disponibles (</t>
        </r>
        <r>
          <rPr>
            <u/>
            <sz val="10"/>
            <color indexed="32"/>
            <rFont val="Tahoma"/>
            <family val="2"/>
          </rPr>
          <t>http://www.base-impacts.ademe.fr</t>
        </r>
        <r>
          <rPr>
            <sz val="10"/>
            <color indexed="32"/>
            <rFont val="Tahoma"/>
            <family val="2"/>
          </rPr>
          <t>)
Pour estimer le coût total de l’opération, vous pouvez prendre en compte les coûts externes ainsi que les coûts internes à l’entreprises.</t>
        </r>
      </text>
    </comment>
    <comment ref="A141" authorId="0" shapeId="0">
      <text>
        <r>
          <rPr>
            <sz val="10"/>
            <color indexed="32"/>
            <rFont val="Tahoma"/>
            <family val="2"/>
          </rPr>
          <t xml:space="preserve">Une aide financière peut vous être versée pour qu’un délégataire de l’ADEME vérifie vos notes d’affichage environnemental que vous avez calculées avant leur affichage à destination du public
La liste des délégataires est disponible ici :  </t>
        </r>
        <r>
          <rPr>
            <u/>
            <sz val="10"/>
            <color indexed="32"/>
            <rFont val="Tahoma"/>
            <family val="2"/>
          </rPr>
          <t>https://www.ademe.fr/expertises/consommer-autrement/passer-a-laction/reconnaitre-produit-plus-respectueux-lenvironnement/dossier/laffichage-environnemental/affichage-environnemental-deploiement-via-delegation-service-public</t>
        </r>
        <r>
          <rPr>
            <sz val="9"/>
            <color indexed="32"/>
            <rFont val="Tahoma"/>
            <family val="2"/>
          </rPr>
          <t xml:space="preserve">
</t>
        </r>
      </text>
    </comment>
    <comment ref="A142" authorId="0" shapeId="0">
      <text>
        <r>
          <rPr>
            <sz val="10"/>
            <color indexed="32"/>
            <rFont val="Tahoma"/>
            <family val="2"/>
          </rPr>
          <t>Une aide financière peut vous être versée initier une démarche d’Ecolabel Européen pour les produits ou services de votre entreprise.
L'objectif est de faciliter la diffusion de l’Ecolabel Européen, qui implique l'écoconception des produits et services qui y sont associés.
Il s’agit d’appliquer le socle technique de ce label en se basant sur les référentiels (</t>
        </r>
        <r>
          <rPr>
            <u/>
            <sz val="10"/>
            <color indexed="32"/>
            <rFont val="Tahoma"/>
            <family val="2"/>
          </rPr>
          <t>https://ec.europa.eu/environment/ecolabel/products-groups-and-criteria.html</t>
        </r>
        <r>
          <rPr>
            <sz val="10"/>
            <color indexed="32"/>
            <rFont val="Tahoma"/>
            <family val="2"/>
          </rPr>
          <t>) en vue de son obtention.
Pour estimer le coût total de l’opération, vous pouvez prendre en compte les coûts externes ainsi que les coûts internes à l’entreprises.</t>
        </r>
      </text>
    </comment>
    <comment ref="A143" authorId="0" shapeId="0">
      <text>
        <r>
          <rPr>
            <sz val="10"/>
            <color indexed="32"/>
            <rFont val="Tahoma"/>
            <family val="2"/>
          </rPr>
          <t>Une aide financière peut vous être versée pour couvrir les coûts de certification de vos produits  pour obtenir l’Ecolabel Européen (instruction, audit et frais de déplacement associés).</t>
        </r>
      </text>
    </comment>
    <comment ref="A144" authorId="0" shapeId="0">
      <text>
        <r>
          <rPr>
            <sz val="10"/>
            <color indexed="32"/>
            <rFont val="Tahoma"/>
            <family val="2"/>
          </rPr>
          <t>Une aide financière peut vous être versée pour vous accompagner à l’obtention du label Numérique responsable.
Ce label, délivré par l’institut du numérique responsable, vise à réduire l’empreinte sociale, économique et environnementale du numérique. L'objectif est de sensibiliser aux impacts des services numériques et de mettre en œuvre des actions d'amélioration continue et de bonnes pratiques pour diminuer ces impacts.
Pour estimer le coût total de l’opération, vous pouvez prendre en compte les coûts externes ainsi que les coûts internes à l’entreprise.</t>
        </r>
      </text>
    </comment>
    <comment ref="F172" authorId="0" shapeId="0">
      <text>
        <r>
          <rPr>
            <sz val="9"/>
            <color indexed="81"/>
            <rFont val="Tahoma"/>
            <family val="2"/>
          </rPr>
          <t>Ceci tient compte du maximal autorisé dans le cadre des aides d’Etat relevant du régime SA.56985 modifié.
L'aide de l'ADEME sera de minimum 5 000 € et maximum 200 000 €</t>
        </r>
      </text>
    </comment>
  </commentList>
</comments>
</file>

<file path=xl/comments3.xml><?xml version="1.0" encoding="utf-8"?>
<comments xmlns="http://schemas.openxmlformats.org/spreadsheetml/2006/main">
  <authors>
    <author>MASSON Samuel</author>
  </authors>
  <commentList>
    <comment ref="L127" authorId="0" shapeId="0">
      <text>
        <r>
          <rPr>
            <sz val="9"/>
            <color indexed="81"/>
            <rFont val="Tahoma"/>
            <family val="2"/>
          </rPr>
          <t>Ceci tient compte du maximal autorisé dans le cadre des aides d’Etat relevant du régime SA.56985 modifié.
L'aide de l'ADEME sera de minimum 5 000 € et maximum 200 000 €</t>
        </r>
      </text>
    </comment>
  </commentList>
</comments>
</file>

<file path=xl/sharedStrings.xml><?xml version="1.0" encoding="utf-8"?>
<sst xmlns="http://schemas.openxmlformats.org/spreadsheetml/2006/main" count="186357" uniqueCount="105359">
  <si>
    <t>Je soussigné,</t>
  </si>
  <si>
    <t xml:space="preserve">représentant légal ou dûment habilité de </t>
  </si>
  <si>
    <t>Date d'octroi 
ou de demande</t>
  </si>
  <si>
    <t>Montant sollicité</t>
  </si>
  <si>
    <t>Montant obtenu</t>
  </si>
  <si>
    <t>TOTAL</t>
  </si>
  <si>
    <t>Fait à :</t>
  </si>
  <si>
    <t>Le :</t>
  </si>
  <si>
    <t>DECLARATION DES AIDES D'ETAT DANS LE CADRE DE LA CRISE DU COVID-19</t>
  </si>
  <si>
    <r>
      <rPr>
        <b/>
        <u/>
        <sz val="12"/>
        <color theme="1"/>
        <rFont val="Calibri"/>
        <family val="2"/>
        <scheme val="minor"/>
      </rPr>
      <t>entreprise unique</t>
    </r>
    <r>
      <rPr>
        <sz val="12"/>
        <color theme="1"/>
        <rFont val="Calibri"/>
        <family val="2"/>
        <scheme val="minor"/>
      </rPr>
      <t xml:space="preserve"> au sens de la définition figurant à l'article 2.2 du règlement (UE) n°1407/2013 de la Commission du 18 décembre 2013 relatif à l'application des articles 107 et 108 sur le fonctionnement de l'Union européenne aux aides de minimis (1), certifie :</t>
    </r>
  </si>
  <si>
    <t xml:space="preserve">avoir reçu ou demandé une aide d'Etat relevant du régime SA.56985 modifié (voir encadré) à la date de la présente déclaration, </t>
  </si>
  <si>
    <t>n'avoir reçu ou demandé aucune aide d'Etat relevant du régime SA.56985 modifié (voir encadré) à la date de la présente déclaration,</t>
  </si>
  <si>
    <t>Organisme financeur</t>
  </si>
  <si>
    <r>
      <rPr>
        <b/>
        <sz val="11"/>
        <color theme="1"/>
        <rFont val="Calibri"/>
        <family val="2"/>
        <scheme val="minor"/>
      </rPr>
      <t>Consignes pour le remplissage :</t>
    </r>
    <r>
      <rPr>
        <sz val="11"/>
        <color theme="1"/>
        <rFont val="Calibri"/>
        <family val="2"/>
        <scheme val="minor"/>
      </rPr>
      <t xml:space="preserve">
Lister dans le tableau l'ensemble des aides reçues ou demandées par l’entreprise, au sens de la notion européenne d’entreprise unique, au titre du régime SA. 56985 modifié jusqu'au 30 juin 2021.</t>
    </r>
  </si>
  <si>
    <r>
      <t xml:space="preserve">Forme de l'aide 
</t>
    </r>
    <r>
      <rPr>
        <sz val="11"/>
        <rFont val="Calibri"/>
        <family val="2"/>
        <scheme val="minor"/>
      </rPr>
      <t>(subvention, apports de fonds propres, avantages fiscaux et sociaux, prêts, avances remboursables, garanties, etc.)</t>
    </r>
  </si>
  <si>
    <t>Code NAF</t>
  </si>
  <si>
    <t>ligne</t>
  </si>
  <si>
    <t>Code</t>
  </si>
  <si>
    <t xml:space="preserve"> Intitulés de la  NAF rév. 2, version finale </t>
  </si>
  <si>
    <t>Intitulés NAF rév. 2, 
en 65 caractères</t>
  </si>
  <si>
    <t>Intitulés NAF rév. 2, 
en 40 caractères</t>
  </si>
  <si>
    <t>SECTION A</t>
  </si>
  <si>
    <t>AGRICULTURE, SYLVICULTURE ET PÊCHE</t>
  </si>
  <si>
    <t>01</t>
  </si>
  <si>
    <t>Culture et production animale, chasse et services annexes</t>
  </si>
  <si>
    <t>Cult. &amp; prod. animale, chasse &amp; sce ann.</t>
  </si>
  <si>
    <t>01.1</t>
  </si>
  <si>
    <t>Cultures non permanentes</t>
  </si>
  <si>
    <t>01.11</t>
  </si>
  <si>
    <t>Culture de céréales (à l'exception du riz), de légumineuses et de graines oléagineuses</t>
  </si>
  <si>
    <t>Culture de céréales (sf riz) légumineuses, graines oléagineuses</t>
  </si>
  <si>
    <t>Cult céréale, légumineuse, graine oléag.</t>
  </si>
  <si>
    <t>0111Z</t>
  </si>
  <si>
    <t>01.11Z</t>
  </si>
  <si>
    <t>01.12</t>
  </si>
  <si>
    <t>Culture du riz</t>
  </si>
  <si>
    <t>0112Z</t>
  </si>
  <si>
    <t>01.12Z</t>
  </si>
  <si>
    <t>01.13</t>
  </si>
  <si>
    <t>Culture de légumes, de melons, de racines et de tubercules</t>
  </si>
  <si>
    <t>Cult. légume, melon, racine &amp; tubercule</t>
  </si>
  <si>
    <t>0113Z</t>
  </si>
  <si>
    <t>01.13Z</t>
  </si>
  <si>
    <t>01.14</t>
  </si>
  <si>
    <t>Culture de la canne à sucre</t>
  </si>
  <si>
    <t>0114Z</t>
  </si>
  <si>
    <t>01.14Z</t>
  </si>
  <si>
    <t>01.15</t>
  </si>
  <si>
    <t>Culture du tabac</t>
  </si>
  <si>
    <t>0115Z</t>
  </si>
  <si>
    <t>01.15Z</t>
  </si>
  <si>
    <t>01.16</t>
  </si>
  <si>
    <t>Culture de plantes à fibres</t>
  </si>
  <si>
    <t>0116Z</t>
  </si>
  <si>
    <t>01.16Z</t>
  </si>
  <si>
    <t>01.19</t>
  </si>
  <si>
    <t>Autres cultures non permanentes</t>
  </si>
  <si>
    <t>0119Z</t>
  </si>
  <si>
    <t>01.19Z</t>
  </si>
  <si>
    <t>01.2</t>
  </si>
  <si>
    <t>Cultures permanentes</t>
  </si>
  <si>
    <t>01.21</t>
  </si>
  <si>
    <t>Culture de la vigne</t>
  </si>
  <si>
    <t>0121Z</t>
  </si>
  <si>
    <t>01.21Z</t>
  </si>
  <si>
    <t>01.22</t>
  </si>
  <si>
    <t>Culture de fruits tropicaux et subtropicaux</t>
  </si>
  <si>
    <t>Culture fruits tropicaux et subtropicaux</t>
  </si>
  <si>
    <t>0122Z</t>
  </si>
  <si>
    <t>01.22Z</t>
  </si>
  <si>
    <t>01.23</t>
  </si>
  <si>
    <t>Culture d'agrumes</t>
  </si>
  <si>
    <t>0123Z</t>
  </si>
  <si>
    <t>01.23Z</t>
  </si>
  <si>
    <t>01.24</t>
  </si>
  <si>
    <t>Culture de fruits à pépins et à noyau</t>
  </si>
  <si>
    <t>0124Z</t>
  </si>
  <si>
    <t>01.24Z</t>
  </si>
  <si>
    <t>01.25</t>
  </si>
  <si>
    <t>Culture d'autres fruits d'arbres ou d'arbustes et de fruits à coque</t>
  </si>
  <si>
    <t>Culture d'aut. fruits d'arbres ou d'arbustes et de fruits a coque</t>
  </si>
  <si>
    <t>Cult. d'aut. fruits &amp; de fruits à coque</t>
  </si>
  <si>
    <t>0125Z</t>
  </si>
  <si>
    <t>01.25Z</t>
  </si>
  <si>
    <t>01.26</t>
  </si>
  <si>
    <t>Culture de fruits oléagineux</t>
  </si>
  <si>
    <t>0126Z</t>
  </si>
  <si>
    <t>01.26Z</t>
  </si>
  <si>
    <t>01.27</t>
  </si>
  <si>
    <t>Culture de plantes à boissons</t>
  </si>
  <si>
    <t>0127Z</t>
  </si>
  <si>
    <t>01.27Z</t>
  </si>
  <si>
    <t>01.28</t>
  </si>
  <si>
    <t>Culture de plantes à épices, aromatiques, médicinales et pharmaceutiques</t>
  </si>
  <si>
    <t>Culture plantes à épices aromatiques médicinales pharmaceutiques</t>
  </si>
  <si>
    <t>Cult. plante aromatiq. médicin. pharma.</t>
  </si>
  <si>
    <t>0128Z</t>
  </si>
  <si>
    <t>01.28Z</t>
  </si>
  <si>
    <t>01.29</t>
  </si>
  <si>
    <t>Autres cultures permanentes</t>
  </si>
  <si>
    <t>0129Z</t>
  </si>
  <si>
    <t>01.29Z</t>
  </si>
  <si>
    <t>01.3</t>
  </si>
  <si>
    <t>Reproduction de plantes</t>
  </si>
  <si>
    <t>01.30</t>
  </si>
  <si>
    <t>0130Z</t>
  </si>
  <si>
    <t>01.30Z</t>
  </si>
  <si>
    <t>01.4</t>
  </si>
  <si>
    <t>Production animale</t>
  </si>
  <si>
    <t>01.41</t>
  </si>
  <si>
    <t>Élevage de vaches laitières</t>
  </si>
  <si>
    <t>0141Z</t>
  </si>
  <si>
    <t>01.41Z</t>
  </si>
  <si>
    <t>01.42</t>
  </si>
  <si>
    <t>Élevage d'autres bovins et de buffles</t>
  </si>
  <si>
    <t>0142Z</t>
  </si>
  <si>
    <t>01.42Z</t>
  </si>
  <si>
    <t>01.43</t>
  </si>
  <si>
    <t>Élevage de chevaux et d'autres équidés</t>
  </si>
  <si>
    <t>0143Z</t>
  </si>
  <si>
    <t>01.43Z</t>
  </si>
  <si>
    <t>01.44</t>
  </si>
  <si>
    <t>Élevage de chameaux et d'autres camélidés</t>
  </si>
  <si>
    <t>Élevage de chameaux &amp; d'autres camélidés</t>
  </si>
  <si>
    <t>0144Z</t>
  </si>
  <si>
    <t>01.44Z</t>
  </si>
  <si>
    <t>01.45</t>
  </si>
  <si>
    <t>Élevage d'ovins et de caprins</t>
  </si>
  <si>
    <t>0145Z</t>
  </si>
  <si>
    <t>01.45Z</t>
  </si>
  <si>
    <t>01.46</t>
  </si>
  <si>
    <t>Élevage de porcins</t>
  </si>
  <si>
    <t>0146Z</t>
  </si>
  <si>
    <t>01.46Z</t>
  </si>
  <si>
    <t>01.47</t>
  </si>
  <si>
    <t>Élevage de volailles</t>
  </si>
  <si>
    <t>0147Z</t>
  </si>
  <si>
    <t>01.47Z</t>
  </si>
  <si>
    <t>01.49</t>
  </si>
  <si>
    <t>Élevage d'autres animaux</t>
  </si>
  <si>
    <t>0149Z</t>
  </si>
  <si>
    <t>01.49Z</t>
  </si>
  <si>
    <t>01.5</t>
  </si>
  <si>
    <t>Culture et élevage associés</t>
  </si>
  <si>
    <t>01.50</t>
  </si>
  <si>
    <t>0150Z</t>
  </si>
  <si>
    <t>01.50Z</t>
  </si>
  <si>
    <t>01.6</t>
  </si>
  <si>
    <t>Activités de soutien à l'agriculture et traitement primaire des récoltes</t>
  </si>
  <si>
    <t>Activ. soutien à l'agriculture &amp; trt primaire des récoltes</t>
  </si>
  <si>
    <t>Act. soutien agr. &amp; trait. prim. récolt.</t>
  </si>
  <si>
    <t>01.61</t>
  </si>
  <si>
    <t>Activités de soutien aux cultures</t>
  </si>
  <si>
    <t>0161Z</t>
  </si>
  <si>
    <t>01.61Z</t>
  </si>
  <si>
    <t>01.62</t>
  </si>
  <si>
    <t>Activités de soutien à la production animale</t>
  </si>
  <si>
    <t>Activités de soutien à la prod. animale</t>
  </si>
  <si>
    <t>0162Z</t>
  </si>
  <si>
    <t>01.62Z</t>
  </si>
  <si>
    <t>01.63</t>
  </si>
  <si>
    <t>Traitement primaire des récoltes</t>
  </si>
  <si>
    <t>0163Z</t>
  </si>
  <si>
    <t>01.63Z</t>
  </si>
  <si>
    <t>01.64</t>
  </si>
  <si>
    <t>Traitement des semences</t>
  </si>
  <si>
    <t>0164Z</t>
  </si>
  <si>
    <t>01.64Z</t>
  </si>
  <si>
    <t>01.7</t>
  </si>
  <si>
    <t>Chasse, piégeage et services annexes</t>
  </si>
  <si>
    <t>01.70</t>
  </si>
  <si>
    <t>0170Z</t>
  </si>
  <si>
    <t>01.70Z</t>
  </si>
  <si>
    <t>02</t>
  </si>
  <si>
    <t>Sylviculture et exploitation forestière</t>
  </si>
  <si>
    <t>02.1</t>
  </si>
  <si>
    <t>Sylviculture et autres activités forestières</t>
  </si>
  <si>
    <t>Sylviculture &amp; autres act. forestières</t>
  </si>
  <si>
    <t>02.10</t>
  </si>
  <si>
    <t>0210Z</t>
  </si>
  <si>
    <t>02.10Z</t>
  </si>
  <si>
    <t>02.2</t>
  </si>
  <si>
    <t>Exploitation forestière</t>
  </si>
  <si>
    <t>02.20</t>
  </si>
  <si>
    <t>0220Z</t>
  </si>
  <si>
    <t>02.20Z</t>
  </si>
  <si>
    <t>02.3</t>
  </si>
  <si>
    <t>Récolte de produits forestiers non ligneux poussant à l'état sauvage</t>
  </si>
  <si>
    <t>Récolte produits forestiers non ligneux poussant à l'état sauvage</t>
  </si>
  <si>
    <t>Récolte prodts forestiers non ligneux</t>
  </si>
  <si>
    <t>02.30</t>
  </si>
  <si>
    <t>Récolte prod. forestiers non ligneux poussant à l'état sauvage</t>
  </si>
  <si>
    <t>0230Z</t>
  </si>
  <si>
    <t>02.30Z</t>
  </si>
  <si>
    <t>02.4</t>
  </si>
  <si>
    <t>Services de soutien à l'exploitation forestière</t>
  </si>
  <si>
    <t>Services de soutien à l'expl. forestière</t>
  </si>
  <si>
    <t>02.40</t>
  </si>
  <si>
    <t>0240Z</t>
  </si>
  <si>
    <t>02.40Z</t>
  </si>
  <si>
    <t>03</t>
  </si>
  <si>
    <t>Pêche et aquaculture</t>
  </si>
  <si>
    <t>03.1</t>
  </si>
  <si>
    <t>Pêche</t>
  </si>
  <si>
    <t>03.11</t>
  </si>
  <si>
    <t>Pêche en mer</t>
  </si>
  <si>
    <t>0311Z</t>
  </si>
  <si>
    <t>03.11Z</t>
  </si>
  <si>
    <t>03.12</t>
  </si>
  <si>
    <t>Pêche en eau douce</t>
  </si>
  <si>
    <t>0312Z</t>
  </si>
  <si>
    <t>03.12Z</t>
  </si>
  <si>
    <t>03.2</t>
  </si>
  <si>
    <t>Aquaculture</t>
  </si>
  <si>
    <t>03.21</t>
  </si>
  <si>
    <t>Aquaculture en mer</t>
  </si>
  <si>
    <t>0321Z</t>
  </si>
  <si>
    <t>03.21Z</t>
  </si>
  <si>
    <t>03.22</t>
  </si>
  <si>
    <t>Aquaculture en eau douce</t>
  </si>
  <si>
    <t>0322Z</t>
  </si>
  <si>
    <t>03.22Z</t>
  </si>
  <si>
    <t>SECTION B</t>
  </si>
  <si>
    <t>INDUSTRIES EXTRACTIVES</t>
  </si>
  <si>
    <t>05</t>
  </si>
  <si>
    <t>Extraction de houille et de lignite</t>
  </si>
  <si>
    <t>05.1</t>
  </si>
  <si>
    <t>Extraction de houille</t>
  </si>
  <si>
    <t>05.10</t>
  </si>
  <si>
    <t>0510Z</t>
  </si>
  <si>
    <t>05.10Z</t>
  </si>
  <si>
    <t>05.2</t>
  </si>
  <si>
    <t>Extraction de lignite</t>
  </si>
  <si>
    <t>05.20</t>
  </si>
  <si>
    <t>0520Z</t>
  </si>
  <si>
    <t>05.20Z</t>
  </si>
  <si>
    <t>06</t>
  </si>
  <si>
    <t>Extraction d'hydrocarbures</t>
  </si>
  <si>
    <t>06.1</t>
  </si>
  <si>
    <t>Extraction de pétrole brut</t>
  </si>
  <si>
    <t>06.10</t>
  </si>
  <si>
    <t>0610Z</t>
  </si>
  <si>
    <t>06.10Z</t>
  </si>
  <si>
    <t>06.2</t>
  </si>
  <si>
    <t>Extraction de gaz naturel</t>
  </si>
  <si>
    <t>06.20</t>
  </si>
  <si>
    <t>0620Z</t>
  </si>
  <si>
    <t>06.20Z</t>
  </si>
  <si>
    <t>07</t>
  </si>
  <si>
    <t>Extraction de minerais métalliques</t>
  </si>
  <si>
    <t>07.1</t>
  </si>
  <si>
    <t>Extraction de minerais de fer</t>
  </si>
  <si>
    <t>07.10</t>
  </si>
  <si>
    <t>0710Z</t>
  </si>
  <si>
    <t>07.10Z</t>
  </si>
  <si>
    <t>07.2</t>
  </si>
  <si>
    <t>Extraction de minerais de métaux non ferreux</t>
  </si>
  <si>
    <t>Extr. de minerais de métaux non ferreux</t>
  </si>
  <si>
    <t>07.21</t>
  </si>
  <si>
    <t>Extraction de minerais d'uranium et de thorium</t>
  </si>
  <si>
    <t>Extr. de minerais d'uranium &amp; de thorium</t>
  </si>
  <si>
    <t>0721Z</t>
  </si>
  <si>
    <t>07.21Z</t>
  </si>
  <si>
    <t>07.29</t>
  </si>
  <si>
    <t>Extraction d'autres minerais de métaux non ferreux</t>
  </si>
  <si>
    <t>Extr. aut. minerai de métaux non ferreux</t>
  </si>
  <si>
    <t>0729Z</t>
  </si>
  <si>
    <t>07.29Z</t>
  </si>
  <si>
    <t>08</t>
  </si>
  <si>
    <t>Autres industries extractives</t>
  </si>
  <si>
    <t>08.1</t>
  </si>
  <si>
    <t>Extraction de pierres, de sables et d'argiles</t>
  </si>
  <si>
    <t>Extr. de pierres, de sables et d'argiles</t>
  </si>
  <si>
    <t>08.11</t>
  </si>
  <si>
    <t>Extraction de pierres ornementales et de construction, de calcaire industriel, de gypse, de craie et d'ardoise</t>
  </si>
  <si>
    <t>Extraction pierres ornement. construc. calcaire industriel, gypse</t>
  </si>
  <si>
    <t>Extr. pierre ornement. &amp; construct. etc.</t>
  </si>
  <si>
    <t>0811Z</t>
  </si>
  <si>
    <t>08.11Z</t>
  </si>
  <si>
    <t>08.12</t>
  </si>
  <si>
    <t>Exploitation de gravières et sablières, extraction d’argiles et de kaolin</t>
  </si>
  <si>
    <t>Exploit gravieres &amp; sablieres, extraction argiles &amp; kaolin</t>
  </si>
  <si>
    <t>Exploit. gravière &amp; sabl., extr. argile</t>
  </si>
  <si>
    <t>0812Z</t>
  </si>
  <si>
    <t>08.12Z</t>
  </si>
  <si>
    <t>08.9</t>
  </si>
  <si>
    <t>Activités extractives n.c.a.</t>
  </si>
  <si>
    <t>08.91</t>
  </si>
  <si>
    <t xml:space="preserve">Extraction des minéraux chimiques et d'engrais minéraux </t>
  </si>
  <si>
    <t>Extraction des minéraux chimiques et d'engrais minéraux</t>
  </si>
  <si>
    <t>Extr. minéraux chimiq. &amp; engrais min.</t>
  </si>
  <si>
    <t>0891Z</t>
  </si>
  <si>
    <t>08.91Z</t>
  </si>
  <si>
    <t>08.92</t>
  </si>
  <si>
    <t>Extraction de tourbe</t>
  </si>
  <si>
    <t>0892Z</t>
  </si>
  <si>
    <t>08.92Z</t>
  </si>
  <si>
    <t>08.93</t>
  </si>
  <si>
    <t xml:space="preserve">Production de sel </t>
  </si>
  <si>
    <t>Production de sel</t>
  </si>
  <si>
    <t>0893Z</t>
  </si>
  <si>
    <t>08.93Z</t>
  </si>
  <si>
    <t>08.99</t>
  </si>
  <si>
    <t>Autres activités extractives n.c.a.</t>
  </si>
  <si>
    <t>0899Z</t>
  </si>
  <si>
    <t>08.99Z</t>
  </si>
  <si>
    <t>09</t>
  </si>
  <si>
    <t>Services de soutien aux industries extractives</t>
  </si>
  <si>
    <t>Sces de soutien aux indust. extractives</t>
  </si>
  <si>
    <t>09.1</t>
  </si>
  <si>
    <t>Activités de soutien à l'extraction d'hydrocarbures</t>
  </si>
  <si>
    <t>Act. de soutien à l'extr. hydrocarbures</t>
  </si>
  <si>
    <t>09.10</t>
  </si>
  <si>
    <t>0910Z</t>
  </si>
  <si>
    <t>09.10Z</t>
  </si>
  <si>
    <t>09.9</t>
  </si>
  <si>
    <t>Activités de soutien aux autres industries extractives</t>
  </si>
  <si>
    <t>Act. de soutien aut. indus. extractives</t>
  </si>
  <si>
    <t>09.90</t>
  </si>
  <si>
    <t xml:space="preserve">Activités de soutien aux autres industries extractives </t>
  </si>
  <si>
    <t>0990Z</t>
  </si>
  <si>
    <t>09.90Z</t>
  </si>
  <si>
    <t>SECTION C</t>
  </si>
  <si>
    <t>INDUSTRIE MANUFACTURIÈRE</t>
  </si>
  <si>
    <t>10</t>
  </si>
  <si>
    <t>Industries alimentaires</t>
  </si>
  <si>
    <t>10.1</t>
  </si>
  <si>
    <t>Transformation et conservation de la viande et préparation de produits à base de viande</t>
  </si>
  <si>
    <t>Transform. &amp; conserv. viande &amp; préparation prod. à base de viande</t>
  </si>
  <si>
    <t>Transf. &amp; conserv. viande &amp; prép. viande</t>
  </si>
  <si>
    <t>10.11</t>
  </si>
  <si>
    <t>Transformation et conservation de la viande de boucherie</t>
  </si>
  <si>
    <t>Transf. &amp; conserv.  viande de boucherie</t>
  </si>
  <si>
    <t>1011Z</t>
  </si>
  <si>
    <t>10.11Z</t>
  </si>
  <si>
    <t>10.12</t>
  </si>
  <si>
    <t>Transformation et conservation de la viande de volaille</t>
  </si>
  <si>
    <t>Transf. &amp; conserv. de viande de volaille</t>
  </si>
  <si>
    <t>1012Z</t>
  </si>
  <si>
    <t>10.12Z</t>
  </si>
  <si>
    <t>10.13</t>
  </si>
  <si>
    <t>Préparation de produits à base de viande</t>
  </si>
  <si>
    <t>1013A</t>
  </si>
  <si>
    <t>10.13A</t>
  </si>
  <si>
    <t>Préparation industrielle de produits à base de viande</t>
  </si>
  <si>
    <t>Prépa. indust. produits à base de viande</t>
  </si>
  <si>
    <t>1013B</t>
  </si>
  <si>
    <t>10.13B</t>
  </si>
  <si>
    <t>Charcuterie</t>
  </si>
  <si>
    <t>10.2</t>
  </si>
  <si>
    <t>Transformation et conservation de poisson, de crustacés et de mollusques</t>
  </si>
  <si>
    <t>Transform. &amp; conserv. poisson, crustacés &amp; mollusques</t>
  </si>
  <si>
    <t>Transf. &amp; conserv. poisson, crust., etc.</t>
  </si>
  <si>
    <t>10.20</t>
  </si>
  <si>
    <t>1020Z</t>
  </si>
  <si>
    <t>10.20Z</t>
  </si>
  <si>
    <t>10.3</t>
  </si>
  <si>
    <t>Transformation et conservation de fruits et légumes</t>
  </si>
  <si>
    <t>Transf. et conserv. de fruits et légumes</t>
  </si>
  <si>
    <t>10.31</t>
  </si>
  <si>
    <t>Transformation et conservation de pommes de terre</t>
  </si>
  <si>
    <t>Transf. et conserv. de pommes de terre</t>
  </si>
  <si>
    <t>1031Z</t>
  </si>
  <si>
    <t>10.31Z</t>
  </si>
  <si>
    <t>10.32</t>
  </si>
  <si>
    <t>Préparation de jus de fruits et légumes</t>
  </si>
  <si>
    <t>1032Z</t>
  </si>
  <si>
    <t>10.32Z</t>
  </si>
  <si>
    <t>10.39</t>
  </si>
  <si>
    <t>Autre transformation et conservation de fruits et légumes</t>
  </si>
  <si>
    <t>Aut. transf. &amp; cons. de fruit et légume</t>
  </si>
  <si>
    <t>1039A</t>
  </si>
  <si>
    <t>10.39A</t>
  </si>
  <si>
    <t>Autre transformation et conservation de légumes</t>
  </si>
  <si>
    <t>Autre transf. et conserv. de légumes</t>
  </si>
  <si>
    <t>1039B</t>
  </si>
  <si>
    <t>10.39B</t>
  </si>
  <si>
    <t>Transformation et conservation de fruits</t>
  </si>
  <si>
    <t>10.4</t>
  </si>
  <si>
    <t>Fabrication d’huiles et graisses végétales et animales</t>
  </si>
  <si>
    <t>Fab. huile et graisse végétale &amp; animale</t>
  </si>
  <si>
    <t>10.41</t>
  </si>
  <si>
    <t>Fabrication d'huiles et graisses</t>
  </si>
  <si>
    <t>1041A</t>
  </si>
  <si>
    <t>10.41A</t>
  </si>
  <si>
    <t>Fabrication d'huiles et graisses brutes</t>
  </si>
  <si>
    <t>1041B</t>
  </si>
  <si>
    <t>10.41B</t>
  </si>
  <si>
    <t>Fabrication d'huiles et graisses raffinées</t>
  </si>
  <si>
    <t>Fab. d'huiles et graisses raffinées</t>
  </si>
  <si>
    <t>10.42</t>
  </si>
  <si>
    <t>Fabrication de margarine et graisses comestibles similaires</t>
  </si>
  <si>
    <t>Fab. de margarine &amp; graisses similaires</t>
  </si>
  <si>
    <t>1042Z</t>
  </si>
  <si>
    <t>10.42Z</t>
  </si>
  <si>
    <t>10.5</t>
  </si>
  <si>
    <t>Fabrication de produits laitiers</t>
  </si>
  <si>
    <t>10.51</t>
  </si>
  <si>
    <t>Exploitation de laiteries et fabrication de fromage</t>
  </si>
  <si>
    <t>Expl. de laiteries et fabric. de fromage</t>
  </si>
  <si>
    <t>1051A</t>
  </si>
  <si>
    <t>10.51A</t>
  </si>
  <si>
    <t>Fabrication de lait liquide et de produits frais</t>
  </si>
  <si>
    <t>Fab. de lait liquide &amp; de produits frais</t>
  </si>
  <si>
    <t>1051B</t>
  </si>
  <si>
    <t>10.51B</t>
  </si>
  <si>
    <t>Fabrication de beurre</t>
  </si>
  <si>
    <t>1051C</t>
  </si>
  <si>
    <t>10.51C</t>
  </si>
  <si>
    <t>Fabrication de fromage</t>
  </si>
  <si>
    <t>1051D</t>
  </si>
  <si>
    <t>10.51D</t>
  </si>
  <si>
    <t>Fabrication d'autres produits laitiers</t>
  </si>
  <si>
    <t>10.52</t>
  </si>
  <si>
    <t>Fabrication de glaces et sorbets</t>
  </si>
  <si>
    <t>1052Z</t>
  </si>
  <si>
    <t>10.52Z</t>
  </si>
  <si>
    <t>10.6</t>
  </si>
  <si>
    <t>Travail des grains ; fabrication de produits amylacés</t>
  </si>
  <si>
    <t>Travail des grains ; fab. prod. amylacé</t>
  </si>
  <si>
    <t>10.61</t>
  </si>
  <si>
    <t>Travail des grains</t>
  </si>
  <si>
    <t>1061A</t>
  </si>
  <si>
    <t>10.61A</t>
  </si>
  <si>
    <t>Meunerie</t>
  </si>
  <si>
    <t>1061B</t>
  </si>
  <si>
    <t>10.61B</t>
  </si>
  <si>
    <t>Autres activités du travail des grains</t>
  </si>
  <si>
    <t>10.62</t>
  </si>
  <si>
    <t>Fabrication de produits amylacés</t>
  </si>
  <si>
    <t>1062Z</t>
  </si>
  <si>
    <t>10.62Z</t>
  </si>
  <si>
    <t>10.7</t>
  </si>
  <si>
    <t>Fabrication de produits de boulangerie-pâtisserie et de pâtes alimentaires</t>
  </si>
  <si>
    <t>Fabrication produits boulangerie-pâtisserie &amp; pâtes alimentaires</t>
  </si>
  <si>
    <t xml:space="preserve">Fab. prod. boulangerie-pâtis. &amp; pâtes </t>
  </si>
  <si>
    <t>10.71</t>
  </si>
  <si>
    <t>Fabrication de pain et de pâtisserie fraîche</t>
  </si>
  <si>
    <t>Fab. de pain et de pâtisserie fraîche</t>
  </si>
  <si>
    <t>1071A</t>
  </si>
  <si>
    <t>10.71A</t>
  </si>
  <si>
    <t>Fabrication industrielle de pain et de pâtisserie fraîche</t>
  </si>
  <si>
    <t>Fab. indus. de pain &amp; pâtisserie fraîche</t>
  </si>
  <si>
    <t>1071B</t>
  </si>
  <si>
    <t>10.71B</t>
  </si>
  <si>
    <t>Cuisson de produits de boulangerie</t>
  </si>
  <si>
    <t>1071C</t>
  </si>
  <si>
    <t>10.71C</t>
  </si>
  <si>
    <t>Boulangerie et boulangerie-pâtisserie</t>
  </si>
  <si>
    <t>1071D</t>
  </si>
  <si>
    <t>10.71D</t>
  </si>
  <si>
    <t>Pâtisserie</t>
  </si>
  <si>
    <t>10.72</t>
  </si>
  <si>
    <t>Fabrication de biscuits, biscottes et pâtisseries de conservation</t>
  </si>
  <si>
    <t>Fab. pain, biscuit &amp; pâtiss. de conserv.</t>
  </si>
  <si>
    <t>1072Z</t>
  </si>
  <si>
    <t>10.72Z</t>
  </si>
  <si>
    <t>10.73</t>
  </si>
  <si>
    <t>Fabrication de pâtes alimentaires</t>
  </si>
  <si>
    <t>1073Z</t>
  </si>
  <si>
    <t>10.73Z</t>
  </si>
  <si>
    <t>10.8</t>
  </si>
  <si>
    <t>Fabrication d'autres produits alimentaires</t>
  </si>
  <si>
    <t>Fabric. d'autres produits alimentaires</t>
  </si>
  <si>
    <t>10.81</t>
  </si>
  <si>
    <t>Fabrication de sucre</t>
  </si>
  <si>
    <t>1081Z</t>
  </si>
  <si>
    <t>10.81Z</t>
  </si>
  <si>
    <t>10.82</t>
  </si>
  <si>
    <t>Fabrication de cacao, chocolat et de produits de confiserie</t>
  </si>
  <si>
    <t>Fabric. de cacao, chocolat &amp; confiseries</t>
  </si>
  <si>
    <t>1082Z</t>
  </si>
  <si>
    <t>10.82Z</t>
  </si>
  <si>
    <t>10.83</t>
  </si>
  <si>
    <t>Transformation du thé et du café</t>
  </si>
  <si>
    <t>1083Z</t>
  </si>
  <si>
    <t>10.83Z</t>
  </si>
  <si>
    <t>10.84</t>
  </si>
  <si>
    <t>Fabrication de condiments et assaisonnements</t>
  </si>
  <si>
    <t>Fabric. de condiments et assaisonnements</t>
  </si>
  <si>
    <t>1084Z</t>
  </si>
  <si>
    <t>10.84Z</t>
  </si>
  <si>
    <t>10.85</t>
  </si>
  <si>
    <t>Fabrication de plats préparés</t>
  </si>
  <si>
    <t>1085Z</t>
  </si>
  <si>
    <t>10.85Z</t>
  </si>
  <si>
    <t>10.86</t>
  </si>
  <si>
    <t>Fabrication d'aliments homogénéisés et diététiques</t>
  </si>
  <si>
    <t>Fab. d'aliment homogénéisé &amp; diététique</t>
  </si>
  <si>
    <t>1086Z</t>
  </si>
  <si>
    <t>10.86Z</t>
  </si>
  <si>
    <t>10.89</t>
  </si>
  <si>
    <t>Fabrication d'autres produits alimentaires n.c.a.</t>
  </si>
  <si>
    <t>Fab. d'autres prod. alimentaires n.c.a.</t>
  </si>
  <si>
    <t>1089Z</t>
  </si>
  <si>
    <t>10.89Z</t>
  </si>
  <si>
    <t>10.9</t>
  </si>
  <si>
    <t>Fabrication d'aliments pour animaux</t>
  </si>
  <si>
    <t>10.91</t>
  </si>
  <si>
    <t>Fabrication d'aliments pour animaux de ferme</t>
  </si>
  <si>
    <t>Fabric. d'aliments pour animaux de ferme</t>
  </si>
  <si>
    <t>1091Z</t>
  </si>
  <si>
    <t>10.91Z</t>
  </si>
  <si>
    <t>10.92</t>
  </si>
  <si>
    <t>Fabrication d'aliments pour animaux de compagnie</t>
  </si>
  <si>
    <t>Fab. aliments pour animaux de compagnie</t>
  </si>
  <si>
    <t>1092Z</t>
  </si>
  <si>
    <t>10.92Z</t>
  </si>
  <si>
    <t>11</t>
  </si>
  <si>
    <t>Fabrication de boissons</t>
  </si>
  <si>
    <t>11.0</t>
  </si>
  <si>
    <t>11.01</t>
  </si>
  <si>
    <t>Production de boissons alcooliques distillées</t>
  </si>
  <si>
    <t>Prod. de boissons alcooliques distillées</t>
  </si>
  <si>
    <t>1101Z</t>
  </si>
  <si>
    <t>11.01Z</t>
  </si>
  <si>
    <t>11.02</t>
  </si>
  <si>
    <t>Production de vin (de raisin)</t>
  </si>
  <si>
    <t>1102A</t>
  </si>
  <si>
    <t>11.02A</t>
  </si>
  <si>
    <t>Fabrication de vins effervescents</t>
  </si>
  <si>
    <t>1102B</t>
  </si>
  <si>
    <t>11.02B</t>
  </si>
  <si>
    <t>Vinification</t>
  </si>
  <si>
    <t>11.03</t>
  </si>
  <si>
    <t xml:space="preserve">Fabrication de cidre et de vins de fruits  </t>
  </si>
  <si>
    <t>Fabrication de cidre et de vins de fruits</t>
  </si>
  <si>
    <t>Fabrication de cidre &amp; de vins de fruits</t>
  </si>
  <si>
    <t>1103Z</t>
  </si>
  <si>
    <t>11.03Z</t>
  </si>
  <si>
    <t xml:space="preserve">Fabrication de cidre et de vins de fruits </t>
  </si>
  <si>
    <t>11.04</t>
  </si>
  <si>
    <t>Production d'autres boissons fermentées non distillées</t>
  </si>
  <si>
    <t>Prod. aut. boisson fermentée non distil.</t>
  </si>
  <si>
    <t>1104Z</t>
  </si>
  <si>
    <t>11.04Z</t>
  </si>
  <si>
    <t>11.05</t>
  </si>
  <si>
    <t>Fabrication de bière</t>
  </si>
  <si>
    <t>1105Z</t>
  </si>
  <si>
    <t>11.05Z</t>
  </si>
  <si>
    <t>11.06</t>
  </si>
  <si>
    <t>Fabrication de malt</t>
  </si>
  <si>
    <t>1106Z</t>
  </si>
  <si>
    <t>11.06Z</t>
  </si>
  <si>
    <t>11.07</t>
  </si>
  <si>
    <t>Industrie des eaux minérales et autres eaux embouteillées et des boissons rafraîchissantes</t>
  </si>
  <si>
    <t>Industrie des eaux embouteillées et des boissons rafraîchissantes</t>
  </si>
  <si>
    <t>Ind. eaux &amp; boissons rafraîchissantes</t>
  </si>
  <si>
    <t>1107A</t>
  </si>
  <si>
    <t>11.07A</t>
  </si>
  <si>
    <t>Industrie des eaux de table</t>
  </si>
  <si>
    <t>1107B</t>
  </si>
  <si>
    <t>11.07B</t>
  </si>
  <si>
    <t>Production de boissons rafraîchissantes</t>
  </si>
  <si>
    <t>12</t>
  </si>
  <si>
    <t>Fabrication de produits à base de tabac</t>
  </si>
  <si>
    <t>12.0</t>
  </si>
  <si>
    <t>12.00</t>
  </si>
  <si>
    <t>1200Z</t>
  </si>
  <si>
    <t>12.00Z</t>
  </si>
  <si>
    <t>13</t>
  </si>
  <si>
    <t>Fabrication de textiles</t>
  </si>
  <si>
    <t>13.1</t>
  </si>
  <si>
    <t>Préparation de fibres textiles et filature</t>
  </si>
  <si>
    <t>Prépa. de fibres textiles et filature</t>
  </si>
  <si>
    <t>13.10</t>
  </si>
  <si>
    <t>1310Z</t>
  </si>
  <si>
    <t>13.10Z</t>
  </si>
  <si>
    <t>13.2</t>
  </si>
  <si>
    <t>Tissage</t>
  </si>
  <si>
    <t>13.20</t>
  </si>
  <si>
    <t>1320Z</t>
  </si>
  <si>
    <t>13.20Z</t>
  </si>
  <si>
    <t>13.3</t>
  </si>
  <si>
    <t>Ennoblissement textile</t>
  </si>
  <si>
    <t>13.30</t>
  </si>
  <si>
    <t>1330Z</t>
  </si>
  <si>
    <t>13.30Z</t>
  </si>
  <si>
    <t>13.9</t>
  </si>
  <si>
    <t>Fabrication d'autres textiles</t>
  </si>
  <si>
    <t>13.91</t>
  </si>
  <si>
    <t>Fabrication d'étoffes à mailles</t>
  </si>
  <si>
    <t>1391Z</t>
  </si>
  <si>
    <t>13.91Z</t>
  </si>
  <si>
    <t>13.92</t>
  </si>
  <si>
    <t>Fabrication d'articles textiles, sauf habillement</t>
  </si>
  <si>
    <t>Fab. d'article textile, sauf habillement</t>
  </si>
  <si>
    <t>1392Z</t>
  </si>
  <si>
    <t>13.92Z</t>
  </si>
  <si>
    <t>13.93</t>
  </si>
  <si>
    <t>Fabrication de tapis et moquettes</t>
  </si>
  <si>
    <t>1393Z</t>
  </si>
  <si>
    <t>13.93Z</t>
  </si>
  <si>
    <t>13.94</t>
  </si>
  <si>
    <t>Fabrication de ficelles, cordes et filets</t>
  </si>
  <si>
    <t>Fabric. de ficelles, cordes et filets</t>
  </si>
  <si>
    <t>1394Z</t>
  </si>
  <si>
    <t>13.94Z</t>
  </si>
  <si>
    <t>13.95</t>
  </si>
  <si>
    <t>Fabrication de non-tissés, sauf habillement</t>
  </si>
  <si>
    <t>Fabric. de non-tissés, sauf habillement</t>
  </si>
  <si>
    <t>1395Z</t>
  </si>
  <si>
    <t>13.95Z</t>
  </si>
  <si>
    <t>13.96</t>
  </si>
  <si>
    <t>Fabrication d'autres textiles techniques et industriels</t>
  </si>
  <si>
    <t>Fab. autre textile techniq. &amp; industriel</t>
  </si>
  <si>
    <t>1396Z</t>
  </si>
  <si>
    <t>13.96Z</t>
  </si>
  <si>
    <t>13.99</t>
  </si>
  <si>
    <t>Fabrication d'autres textiles n.c.a.</t>
  </si>
  <si>
    <t>1399Z</t>
  </si>
  <si>
    <t>13.99Z</t>
  </si>
  <si>
    <t>14</t>
  </si>
  <si>
    <t>Industrie de l'habillement</t>
  </si>
  <si>
    <t>14.1</t>
  </si>
  <si>
    <t>Fabrication de vêtements, autres qu'en fourrure</t>
  </si>
  <si>
    <t>Fab. de vêtements, autres qu'en fourrure</t>
  </si>
  <si>
    <t>14.11</t>
  </si>
  <si>
    <t>Fabrication de vêtements en cuir</t>
  </si>
  <si>
    <t>1411Z</t>
  </si>
  <si>
    <t>14.11Z</t>
  </si>
  <si>
    <t>14.12</t>
  </si>
  <si>
    <t>Fabrication de vêtements de travail</t>
  </si>
  <si>
    <t>1412Z</t>
  </si>
  <si>
    <t>14.12Z</t>
  </si>
  <si>
    <t>14.13</t>
  </si>
  <si>
    <t>Fabrication de vêtements de dessus</t>
  </si>
  <si>
    <t>1413Z</t>
  </si>
  <si>
    <t>14.13Z</t>
  </si>
  <si>
    <t>14.14</t>
  </si>
  <si>
    <t>Fabrication de vêtements de dessous</t>
  </si>
  <si>
    <t>1414Z</t>
  </si>
  <si>
    <t>14.14Z</t>
  </si>
  <si>
    <t>14.19</t>
  </si>
  <si>
    <t>Fabrication d'autres vêtements et accessoires</t>
  </si>
  <si>
    <t>Fabric. autres vêtements et accessoires</t>
  </si>
  <si>
    <t>1419Z</t>
  </si>
  <si>
    <t>14.19Z</t>
  </si>
  <si>
    <t>14.2</t>
  </si>
  <si>
    <t>Fabrication d'articles en fourrure</t>
  </si>
  <si>
    <t>14.20</t>
  </si>
  <si>
    <t>1420Z</t>
  </si>
  <si>
    <t>14.20Z</t>
  </si>
  <si>
    <t>14.3</t>
  </si>
  <si>
    <t>Fabrication d'articles à mailles</t>
  </si>
  <si>
    <t>14.31</t>
  </si>
  <si>
    <t>Fabrication d'articles chaussants à mailles</t>
  </si>
  <si>
    <t>Fabric. d'articles chaussants à mailles</t>
  </si>
  <si>
    <t>1431Z</t>
  </si>
  <si>
    <t>14.31Z</t>
  </si>
  <si>
    <t>14.39</t>
  </si>
  <si>
    <t>Fabrication d'autres articles à mailles</t>
  </si>
  <si>
    <t>1439Z</t>
  </si>
  <si>
    <t>14.39Z</t>
  </si>
  <si>
    <t>15</t>
  </si>
  <si>
    <t>Industrie du cuir et de la chaussure</t>
  </si>
  <si>
    <t>15.1</t>
  </si>
  <si>
    <t>Apprêt et tannage des cuirs ; préparation et teinture des fourrures ; fabrication d'articles de voyage, de maroquinerie et de sellerie</t>
  </si>
  <si>
    <t>Prépa. des cuir &amp; fourrure; fabric. art. voyage maroq. &amp; sellerie</t>
  </si>
  <si>
    <t>Indust. cuir &amp; fourrure; maroq. &amp; selle.</t>
  </si>
  <si>
    <t>15.11</t>
  </si>
  <si>
    <t>Apprêt et tannage des cuirs ; préparation et teinture des fourrures</t>
  </si>
  <si>
    <t>Apprêt, tannage des cuirs; préparation et teinture des fourrures</t>
  </si>
  <si>
    <t>Prépa. cuirs; prép. &amp; teinture fourrures</t>
  </si>
  <si>
    <t>1511Z</t>
  </si>
  <si>
    <t>15.11Z</t>
  </si>
  <si>
    <t>15.12</t>
  </si>
  <si>
    <t>Fabrication d'articles de voyage, de maroquinerie et de sellerie</t>
  </si>
  <si>
    <t>Fab. art. voyage, maroquin., &amp; sellerie</t>
  </si>
  <si>
    <t>1512Z</t>
  </si>
  <si>
    <t>15.12Z</t>
  </si>
  <si>
    <t>15.2</t>
  </si>
  <si>
    <t>Fabrication de chaussures</t>
  </si>
  <si>
    <t>15.20</t>
  </si>
  <si>
    <t>1520Z</t>
  </si>
  <si>
    <t>15.20Z</t>
  </si>
  <si>
    <t>16</t>
  </si>
  <si>
    <t>Travail du bois et fabrication d'articles en bois et en liège, à l’exception des meubles ; fabrication d’articles en vannerie et sparterie</t>
  </si>
  <si>
    <t>Trav. bois; fab. art. bois liège (sf mbles), vannerie &amp; sparterie</t>
  </si>
  <si>
    <t>Trav. bois; fab. article bois, vannerie</t>
  </si>
  <si>
    <t>16.1</t>
  </si>
  <si>
    <t>Sciage et rabotage du bois</t>
  </si>
  <si>
    <t>16.10</t>
  </si>
  <si>
    <t>1610A</t>
  </si>
  <si>
    <t>16.10A</t>
  </si>
  <si>
    <t>Sciage et rabotage du bois, hors imprégnation</t>
  </si>
  <si>
    <t>Sciage &amp; rabotage bois, sf imprégnation</t>
  </si>
  <si>
    <t>1610B</t>
  </si>
  <si>
    <t>16.10B</t>
  </si>
  <si>
    <t>Imprégnation du bois</t>
  </si>
  <si>
    <t>16.2</t>
  </si>
  <si>
    <t>Fabrication d'articles en bois, liège, vannerie et sparterie</t>
  </si>
  <si>
    <t>Fab. article bois, liège, vannerie, etc.</t>
  </si>
  <si>
    <t>16.21</t>
  </si>
  <si>
    <t>Fabrication de placage et de panneaux de bois</t>
  </si>
  <si>
    <t>Fabric.  placage et panneaux de bois</t>
  </si>
  <si>
    <t>1621Z</t>
  </si>
  <si>
    <t>16.21Z</t>
  </si>
  <si>
    <t>16.22</t>
  </si>
  <si>
    <t>Fabrication de parquets assemblés</t>
  </si>
  <si>
    <t>1622Z</t>
  </si>
  <si>
    <t>16.22Z</t>
  </si>
  <si>
    <t>16.23</t>
  </si>
  <si>
    <t>Fabrication de charpentes et d'autres menuiseries</t>
  </si>
  <si>
    <t>Fab. charpentes et autres menuiseries</t>
  </si>
  <si>
    <t>1623Z</t>
  </si>
  <si>
    <t>16.23Z</t>
  </si>
  <si>
    <t>16.24</t>
  </si>
  <si>
    <t>Fabrication d'emballages en bois</t>
  </si>
  <si>
    <t>1624Z</t>
  </si>
  <si>
    <t>16.24Z</t>
  </si>
  <si>
    <t>16.29</t>
  </si>
  <si>
    <t>Fabrication d'objets divers en bois ; fabrication d'objets en liège, vannerie et sparterie</t>
  </si>
  <si>
    <t>Fabrication objets divers en bois, liège, vannerie et sparterie</t>
  </si>
  <si>
    <t>Fab. objet div. bois, liège, vann., etc.</t>
  </si>
  <si>
    <t>1629Z</t>
  </si>
  <si>
    <t>16.29Z</t>
  </si>
  <si>
    <t>17</t>
  </si>
  <si>
    <t>Industrie du papier et du carton</t>
  </si>
  <si>
    <t>17.1</t>
  </si>
  <si>
    <t>Fabrication de pâte à papier, de papier et de carton</t>
  </si>
  <si>
    <t>Fab. de pâte à papier, papier et carton</t>
  </si>
  <si>
    <t>17.11</t>
  </si>
  <si>
    <t>Fabrication de pâte à papier</t>
  </si>
  <si>
    <t>1711Z</t>
  </si>
  <si>
    <t>17.11Z</t>
  </si>
  <si>
    <t>17.12</t>
  </si>
  <si>
    <t>Fabrication de papier et de carton</t>
  </si>
  <si>
    <t>1712Z</t>
  </si>
  <si>
    <t>17.12Z</t>
  </si>
  <si>
    <t>17.2</t>
  </si>
  <si>
    <t>Fabrication d'articles en papier ou en carton</t>
  </si>
  <si>
    <t>Fab. d'articles en papier ou en carton</t>
  </si>
  <si>
    <t>17.21</t>
  </si>
  <si>
    <t>Fabrication de papier et carton ondulés et d'emballages en papier ou en carton</t>
  </si>
  <si>
    <t>Fabrication papier &amp; carton ondulés &amp; emballages papier ou carton</t>
  </si>
  <si>
    <t>Fab. papier &amp; carton &amp; emball. pap.-car.</t>
  </si>
  <si>
    <t>1721A</t>
  </si>
  <si>
    <t>17.21A</t>
  </si>
  <si>
    <t>Fabrication de carton ondulé</t>
  </si>
  <si>
    <t>1721B</t>
  </si>
  <si>
    <t>17.21B</t>
  </si>
  <si>
    <t xml:space="preserve">Fabrication de cartonnages </t>
  </si>
  <si>
    <t>Fabrication de cartonnages</t>
  </si>
  <si>
    <t>1721C</t>
  </si>
  <si>
    <t>17.21C</t>
  </si>
  <si>
    <t>Fabrication d'emballages en papier</t>
  </si>
  <si>
    <t>17.22</t>
  </si>
  <si>
    <t>Fabrication d'articles en papier à usage sanitaire ou domestique</t>
  </si>
  <si>
    <t>Fab. article papier sanit. ou domestique</t>
  </si>
  <si>
    <t>1722Z</t>
  </si>
  <si>
    <t>17.22Z</t>
  </si>
  <si>
    <t>17.23</t>
  </si>
  <si>
    <t>Fabrication d'articles de papeterie</t>
  </si>
  <si>
    <t>1723Z</t>
  </si>
  <si>
    <t>17.23Z</t>
  </si>
  <si>
    <t>17.24</t>
  </si>
  <si>
    <t>Fabrication de papiers peints</t>
  </si>
  <si>
    <t>1724Z</t>
  </si>
  <si>
    <t>17.24Z</t>
  </si>
  <si>
    <t>17.29</t>
  </si>
  <si>
    <t>Fabrication d'autres articles en papier ou en carton</t>
  </si>
  <si>
    <t>Fab. aut. article en papier ou en carton</t>
  </si>
  <si>
    <t>1729Z</t>
  </si>
  <si>
    <t>17.29Z</t>
  </si>
  <si>
    <t>18</t>
  </si>
  <si>
    <t>Imprimerie et reproduction d'enregistrements</t>
  </si>
  <si>
    <t>Imprimerie &amp; reprod. d'enregistrements</t>
  </si>
  <si>
    <t>18.1</t>
  </si>
  <si>
    <t>Imprimerie et services annexes</t>
  </si>
  <si>
    <t>18.11</t>
  </si>
  <si>
    <t>Imprimerie de journaux</t>
  </si>
  <si>
    <t>1811Z</t>
  </si>
  <si>
    <t>18.11Z</t>
  </si>
  <si>
    <t>18.12</t>
  </si>
  <si>
    <t>Autre imprimerie (labeur)</t>
  </si>
  <si>
    <t>1812Z</t>
  </si>
  <si>
    <t>18.12Z</t>
  </si>
  <si>
    <t>18.13</t>
  </si>
  <si>
    <t xml:space="preserve">Activités de pré-presse </t>
  </si>
  <si>
    <t>Activités de pré-presse</t>
  </si>
  <si>
    <t>1813Z</t>
  </si>
  <si>
    <t>18.13Z</t>
  </si>
  <si>
    <t>18.14</t>
  </si>
  <si>
    <t>Reliure et activités connexes</t>
  </si>
  <si>
    <t>1814Z</t>
  </si>
  <si>
    <t>18.14Z</t>
  </si>
  <si>
    <t>18.2</t>
  </si>
  <si>
    <t>Reproduction d'enregistrements</t>
  </si>
  <si>
    <t>18.20</t>
  </si>
  <si>
    <t>1820Z</t>
  </si>
  <si>
    <t>18.20Z</t>
  </si>
  <si>
    <t>19</t>
  </si>
  <si>
    <t>Cokéfaction et raffinage</t>
  </si>
  <si>
    <t>19.1</t>
  </si>
  <si>
    <t>Cokéfaction</t>
  </si>
  <si>
    <t>19.10</t>
  </si>
  <si>
    <t>1910Z</t>
  </si>
  <si>
    <t>19.10Z</t>
  </si>
  <si>
    <t>19.2</t>
  </si>
  <si>
    <t>Raffinage du pétrole</t>
  </si>
  <si>
    <t>19.20</t>
  </si>
  <si>
    <t>1920Z</t>
  </si>
  <si>
    <t>19.20Z</t>
  </si>
  <si>
    <t>20</t>
  </si>
  <si>
    <t>Industrie chimique</t>
  </si>
  <si>
    <t>20.1</t>
  </si>
  <si>
    <t>Fabrication de produits chimiques de base, de produits azotés et d'engrais, de matières plastiques de base et de caoutchouc synthétique</t>
  </si>
  <si>
    <t>Fab. prod. chimiq. base, azoté, engrais, plast. &amp; caoutch. synth.</t>
  </si>
  <si>
    <t>Fab. prod. chimi., plast. &amp; caout. synt.</t>
  </si>
  <si>
    <t>20.11</t>
  </si>
  <si>
    <t>Fabrication de gaz industriels</t>
  </si>
  <si>
    <t>2011Z</t>
  </si>
  <si>
    <t>20.11Z</t>
  </si>
  <si>
    <t>20.12</t>
  </si>
  <si>
    <t>Fabrication de colorants et de pigments</t>
  </si>
  <si>
    <t>2012Z</t>
  </si>
  <si>
    <t>20.12Z</t>
  </si>
  <si>
    <t>20.13</t>
  </si>
  <si>
    <t>Fabrication d'autres produits chimiques inorganiques de base</t>
  </si>
  <si>
    <t>Fab. aut. prod. chimique inorg. de base</t>
  </si>
  <si>
    <t>2013A</t>
  </si>
  <si>
    <t>20.13A</t>
  </si>
  <si>
    <t>Enrichissement et  retraitement de matières nucléaires</t>
  </si>
  <si>
    <t>Enrichissement et retraitement de matières nucléaires</t>
  </si>
  <si>
    <t>Enrichissment &amp; retrait. mat. nucléaire</t>
  </si>
  <si>
    <t>2013B</t>
  </si>
  <si>
    <t>20.13B</t>
  </si>
  <si>
    <t>Fabrication d'autres produits chimiques inorganiques de base n.c.a.</t>
  </si>
  <si>
    <t>Fabric. d'autres produits chimiques inorganiques de base n.c.a.</t>
  </si>
  <si>
    <t>Fab. aut. prod. chim. inorg. base n.c.a.</t>
  </si>
  <si>
    <t>20.14</t>
  </si>
  <si>
    <t>Fabrication d'autres produits chimiques organiques de base</t>
  </si>
  <si>
    <t xml:space="preserve">Fab. aut. prod. chimique org. de base </t>
  </si>
  <si>
    <t>2014Z</t>
  </si>
  <si>
    <t>20.14Z</t>
  </si>
  <si>
    <t>20.15</t>
  </si>
  <si>
    <t>Fabrication de produits azotés et d'engrais</t>
  </si>
  <si>
    <t>Fabric. de produits azotés et d'engrais</t>
  </si>
  <si>
    <t>2015Z</t>
  </si>
  <si>
    <t>20.15Z</t>
  </si>
  <si>
    <t>20.16</t>
  </si>
  <si>
    <t>Fabrication de matières plastiques de base</t>
  </si>
  <si>
    <t>Fabric. de matières plastiques de base</t>
  </si>
  <si>
    <t>2016Z</t>
  </si>
  <si>
    <t>20.16Z</t>
  </si>
  <si>
    <t>20.17</t>
  </si>
  <si>
    <t>Fabrication de caoutchouc synthétique</t>
  </si>
  <si>
    <t>2017Z</t>
  </si>
  <si>
    <t>20.17Z</t>
  </si>
  <si>
    <t>20.2</t>
  </si>
  <si>
    <t xml:space="preserve">Fabrication de pesticides et d’autres produits agrochimiques </t>
  </si>
  <si>
    <t>Fabrication de pesticides et d’autres produits agrochimiques</t>
  </si>
  <si>
    <t>Fab. pesticide &amp; aut. prod. agrochimique</t>
  </si>
  <si>
    <t>20.20</t>
  </si>
  <si>
    <t>2020Z</t>
  </si>
  <si>
    <t>20.20Z</t>
  </si>
  <si>
    <t>20.3</t>
  </si>
  <si>
    <t>Fabrication de peintures, vernis, encres et mastics</t>
  </si>
  <si>
    <t>Fab. de peinture, vernis, encre &amp; mastic</t>
  </si>
  <si>
    <t>20.30</t>
  </si>
  <si>
    <t>2030Z</t>
  </si>
  <si>
    <t>20.30Z</t>
  </si>
  <si>
    <t>20.4</t>
  </si>
  <si>
    <t>Fabrication de savons, de produits d'entretien et de parfums</t>
  </si>
  <si>
    <t>Fab. savon, prod. entretien &amp; parfum</t>
  </si>
  <si>
    <t>20.41</t>
  </si>
  <si>
    <t>Fabrication de savons, détergents et produits d'entretien</t>
  </si>
  <si>
    <t>Fab. savon, détergent &amp; prod. entretien</t>
  </si>
  <si>
    <t>2041Z</t>
  </si>
  <si>
    <t>20.41Z</t>
  </si>
  <si>
    <t>20.42</t>
  </si>
  <si>
    <t>Fabrication de parfums et de produits pour la toilette</t>
  </si>
  <si>
    <t>Fab. parfum &amp; produit pour la toilette</t>
  </si>
  <si>
    <t>2042Z</t>
  </si>
  <si>
    <t>20.42Z</t>
  </si>
  <si>
    <t>20.5</t>
  </si>
  <si>
    <t>Fabrication d'autres produits chimiques</t>
  </si>
  <si>
    <t>20.51</t>
  </si>
  <si>
    <t>Fabrication de produits explosifs</t>
  </si>
  <si>
    <t>2051Z</t>
  </si>
  <si>
    <t>20.51Z</t>
  </si>
  <si>
    <t>20.52</t>
  </si>
  <si>
    <t>Fabrication de colles</t>
  </si>
  <si>
    <t>2052Z</t>
  </si>
  <si>
    <t>20.52Z</t>
  </si>
  <si>
    <t>20.53</t>
  </si>
  <si>
    <t>Fabrication d'huiles essentielles</t>
  </si>
  <si>
    <t>2053Z</t>
  </si>
  <si>
    <t>20.53Z</t>
  </si>
  <si>
    <t>20.59</t>
  </si>
  <si>
    <t>Fabrication d'autres produits chimiques n.c.a.</t>
  </si>
  <si>
    <t>Fabric. autres produits chimiques n.c.a.</t>
  </si>
  <si>
    <t>2059Z</t>
  </si>
  <si>
    <t>20.59Z</t>
  </si>
  <si>
    <t>20.6</t>
  </si>
  <si>
    <t>Fabrication de fibres artificielles ou synthétiques</t>
  </si>
  <si>
    <t>Fab.  fibre artificielle ou synthétique</t>
  </si>
  <si>
    <t>20.60</t>
  </si>
  <si>
    <t>2060Z</t>
  </si>
  <si>
    <t>20.60Z</t>
  </si>
  <si>
    <t>21</t>
  </si>
  <si>
    <t>Industrie pharmaceutique</t>
  </si>
  <si>
    <t>21.1</t>
  </si>
  <si>
    <t>Fabrication de produits pharmaceutiques de base</t>
  </si>
  <si>
    <t>Fab. de produits pharmaceutiques de base</t>
  </si>
  <si>
    <t>21.10</t>
  </si>
  <si>
    <t>2110Z</t>
  </si>
  <si>
    <t>21.10Z</t>
  </si>
  <si>
    <t>21.2</t>
  </si>
  <si>
    <t>Fabrication de préparations pharmaceutiques</t>
  </si>
  <si>
    <t>Fabric. de préparations pharmaceutiques</t>
  </si>
  <si>
    <t>21.20</t>
  </si>
  <si>
    <t>2120Z</t>
  </si>
  <si>
    <t>21.20Z</t>
  </si>
  <si>
    <t>22</t>
  </si>
  <si>
    <t>Fabrication de produits en caoutchouc et en plastique</t>
  </si>
  <si>
    <t>Fab. prod. en caoutchouc &amp; en plastique</t>
  </si>
  <si>
    <t>22.1</t>
  </si>
  <si>
    <t>Fabrication de produits en caoutchouc</t>
  </si>
  <si>
    <t>22.11</t>
  </si>
  <si>
    <t>Fabrication et rechapage de pneumatiques</t>
  </si>
  <si>
    <t>2211Z</t>
  </si>
  <si>
    <t>22.11Z</t>
  </si>
  <si>
    <t>22.19</t>
  </si>
  <si>
    <t>Fabrication d'autres articles en caoutchouc</t>
  </si>
  <si>
    <t>Fabric. d'autres articles en caoutchouc</t>
  </si>
  <si>
    <t>2219Z</t>
  </si>
  <si>
    <t>22.19Z</t>
  </si>
  <si>
    <t>22.2</t>
  </si>
  <si>
    <t>Fabrication  de produits en plastique</t>
  </si>
  <si>
    <t>22.21</t>
  </si>
  <si>
    <t>Fabrication de plaques, feuilles, tubes et profilés en matières plastiques</t>
  </si>
  <si>
    <t>Fabrication plaques, feuilles, tubes et profilés en plastique</t>
  </si>
  <si>
    <t>Fab. plaque, feuille, tube,  etc. plast.</t>
  </si>
  <si>
    <t>2221Z</t>
  </si>
  <si>
    <t>22.21Z</t>
  </si>
  <si>
    <t>22.22</t>
  </si>
  <si>
    <t>Fabrication d'emballages en matières plastiques</t>
  </si>
  <si>
    <t>Fab. d'emballage en matière plastique</t>
  </si>
  <si>
    <t>2222Z</t>
  </si>
  <si>
    <t>22.22Z</t>
  </si>
  <si>
    <t>22.23</t>
  </si>
  <si>
    <t>Fabrication d'éléments en matières plastiques pour la construction</t>
  </si>
  <si>
    <t>Fabrication d'éléments matières plastiques pour la construction</t>
  </si>
  <si>
    <t>Fab. élément mat. plastiq. pr construct.</t>
  </si>
  <si>
    <t>2223Z</t>
  </si>
  <si>
    <t>22.23Z</t>
  </si>
  <si>
    <t>22.29</t>
  </si>
  <si>
    <t>Fabrication d'autres articles en matières plastiques</t>
  </si>
  <si>
    <t>Fab. autre article en matière plastique</t>
  </si>
  <si>
    <t>2229A</t>
  </si>
  <si>
    <t>22.29A</t>
  </si>
  <si>
    <t>Fabrication de pièces techniques à base de matières plastiques</t>
  </si>
  <si>
    <t>Fab. pièce techniq. base mat. plastiq.</t>
  </si>
  <si>
    <t>2229B</t>
  </si>
  <si>
    <t>22.29B</t>
  </si>
  <si>
    <t>Fabrication de produits de consommation courante en matières plastiques</t>
  </si>
  <si>
    <t>Fabrication produits de consommation courante en plastique</t>
  </si>
  <si>
    <t>Fab. prod. conso. courante en plastique</t>
  </si>
  <si>
    <t>23</t>
  </si>
  <si>
    <t>Fabrication d'autres produits minéraux non métalliques</t>
  </si>
  <si>
    <t>Fab. aut. prod. minéraux non métalliques</t>
  </si>
  <si>
    <t>23.1</t>
  </si>
  <si>
    <t>Fabrication de verre et d'articles en verre</t>
  </si>
  <si>
    <t>Fabric de verre et d'articles en verre</t>
  </si>
  <si>
    <t>23.11</t>
  </si>
  <si>
    <t>Fabrication de verre plat</t>
  </si>
  <si>
    <t>2311Z</t>
  </si>
  <si>
    <t>23.11Z</t>
  </si>
  <si>
    <t>23.12</t>
  </si>
  <si>
    <t>Façonnage et transformation du verre plat</t>
  </si>
  <si>
    <t>Façonnage &amp; transformation du verre plat</t>
  </si>
  <si>
    <t>2312Z</t>
  </si>
  <si>
    <t>23.12Z</t>
  </si>
  <si>
    <t>23.13</t>
  </si>
  <si>
    <t>Fabrication de verre creux</t>
  </si>
  <si>
    <t>2313Z</t>
  </si>
  <si>
    <t>23.13Z</t>
  </si>
  <si>
    <t>23.14</t>
  </si>
  <si>
    <t>Fabrication de fibres de verre</t>
  </si>
  <si>
    <t>2314Z</t>
  </si>
  <si>
    <t>23.14Z</t>
  </si>
  <si>
    <t>23.19</t>
  </si>
  <si>
    <t>Fabrication et façonnage d'autres articles en verre, y compris verre technique</t>
  </si>
  <si>
    <t>Fabrication &amp; façonnage autres articles verre yc verre technique</t>
  </si>
  <si>
    <t>Fab. &amp; façonnage aut. article en verre</t>
  </si>
  <si>
    <t>2319Z</t>
  </si>
  <si>
    <t>23.19Z</t>
  </si>
  <si>
    <t>23.2</t>
  </si>
  <si>
    <t>Fabrication de produits réfractaires</t>
  </si>
  <si>
    <t>23.20</t>
  </si>
  <si>
    <t>2320Z</t>
  </si>
  <si>
    <t>23.20Z</t>
  </si>
  <si>
    <t>23.3</t>
  </si>
  <si>
    <t>Fabrication de matériaux de construction en terre cuite</t>
  </si>
  <si>
    <t>Fab. matériaux de constr. en terre cuite</t>
  </si>
  <si>
    <t>23.31</t>
  </si>
  <si>
    <t>Fabrication de carreaux en céramique</t>
  </si>
  <si>
    <t>2331Z</t>
  </si>
  <si>
    <t>23.31Z</t>
  </si>
  <si>
    <t>23.32</t>
  </si>
  <si>
    <t>Fabrication de briques, tuiles et produits de construction, en terre cuite</t>
  </si>
  <si>
    <t>Fabrication briques tuiles &amp; prod. de construction en terre cuite</t>
  </si>
  <si>
    <t>Fab. produit  construct. en terre cuite</t>
  </si>
  <si>
    <t>2332Z</t>
  </si>
  <si>
    <t>23.32Z</t>
  </si>
  <si>
    <t>23.4</t>
  </si>
  <si>
    <t xml:space="preserve">Fabrication d'autres produits en céramique et en porcelaine </t>
  </si>
  <si>
    <t>Fabrication d'autres produits en céramique et en porcelaine</t>
  </si>
  <si>
    <t>Fab. aut .prod. en céramiq. &amp; porcelaine</t>
  </si>
  <si>
    <t>23.41</t>
  </si>
  <si>
    <t>Fabrication d'articles céramiques à usage domestique ou ornemental</t>
  </si>
  <si>
    <t>Fabrication d'articles céramiques à usage domestique, ornemental</t>
  </si>
  <si>
    <t>Fab. art. céramiq. usage domest. &amp; déco.</t>
  </si>
  <si>
    <t>2341Z</t>
  </si>
  <si>
    <t>23.41Z</t>
  </si>
  <si>
    <t>23.42</t>
  </si>
  <si>
    <t>Fabrication d'appareils sanitaires en céramique</t>
  </si>
  <si>
    <t>Fab. appareil sanitaire en céramique</t>
  </si>
  <si>
    <t>2342Z</t>
  </si>
  <si>
    <t>23.42Z</t>
  </si>
  <si>
    <t>23.43</t>
  </si>
  <si>
    <t>Fabrication d'isolateurs et pièces isolantes en céramique</t>
  </si>
  <si>
    <t>Fab. isolateur &amp; pièce isolante céramiq.</t>
  </si>
  <si>
    <t>2343Z</t>
  </si>
  <si>
    <t>23.43Z</t>
  </si>
  <si>
    <t>23.44</t>
  </si>
  <si>
    <t>Fabrication d'autres produits céramiques à usage technique</t>
  </si>
  <si>
    <t>Fab. aut. prod. céram. à usage technique</t>
  </si>
  <si>
    <t>2344Z</t>
  </si>
  <si>
    <t>23.44Z</t>
  </si>
  <si>
    <t>23.49</t>
  </si>
  <si>
    <t xml:space="preserve">Fabrication d'autres produits céramiques </t>
  </si>
  <si>
    <t>Fabrication d'autres produits céramiques</t>
  </si>
  <si>
    <t>2349Z</t>
  </si>
  <si>
    <t>23.49Z</t>
  </si>
  <si>
    <t>23.5</t>
  </si>
  <si>
    <t>Fabrication de ciment, chaux et plâtre</t>
  </si>
  <si>
    <t>23.51</t>
  </si>
  <si>
    <t>Fabrication de ciment</t>
  </si>
  <si>
    <t>2351Z</t>
  </si>
  <si>
    <t>23.51Z</t>
  </si>
  <si>
    <t>23.52</t>
  </si>
  <si>
    <t>Fabrication de chaux et plâtre</t>
  </si>
  <si>
    <t>2352Z</t>
  </si>
  <si>
    <t>23.52Z</t>
  </si>
  <si>
    <t>23.6</t>
  </si>
  <si>
    <t>Fabrication d'ouvrages en béton, en ciment ou en plâtre</t>
  </si>
  <si>
    <t>Fabric. ouvrage en béton, ciment, plâtre</t>
  </si>
  <si>
    <t>23.61</t>
  </si>
  <si>
    <t>Fabrication d'éléments en béton pour la construction</t>
  </si>
  <si>
    <t>Fab. élément en béton pour la construct.</t>
  </si>
  <si>
    <t>2361Z</t>
  </si>
  <si>
    <t>23.61Z</t>
  </si>
  <si>
    <t>23.62</t>
  </si>
  <si>
    <t>Fabrication d'éléments en plâtre pour la construction</t>
  </si>
  <si>
    <t>Fab. élément en plâtre pour la construc.</t>
  </si>
  <si>
    <t>2362Z</t>
  </si>
  <si>
    <t>23.62Z</t>
  </si>
  <si>
    <t>23.63</t>
  </si>
  <si>
    <t>Fabrication de béton prêt à l'emploi</t>
  </si>
  <si>
    <t>2363Z</t>
  </si>
  <si>
    <t>23.63Z</t>
  </si>
  <si>
    <t>23.64</t>
  </si>
  <si>
    <t>Fabrication de mortiers et bétons secs</t>
  </si>
  <si>
    <t>2364Z</t>
  </si>
  <si>
    <t>23.64Z</t>
  </si>
  <si>
    <t>23.65</t>
  </si>
  <si>
    <t>Fabrication d'ouvrages en fibre-ciment</t>
  </si>
  <si>
    <t>2365Z</t>
  </si>
  <si>
    <t>23.65Z</t>
  </si>
  <si>
    <t>23.69</t>
  </si>
  <si>
    <t>Fabrication d'autres ouvrages en béton, en ciment ou en plâtre</t>
  </si>
  <si>
    <t>Fab. aut. ouvrage béton, ciment, plâtre</t>
  </si>
  <si>
    <t>2369Z</t>
  </si>
  <si>
    <t>23.69Z</t>
  </si>
  <si>
    <t>23.7</t>
  </si>
  <si>
    <t xml:space="preserve">Taille, façonnage et finissage de pierres </t>
  </si>
  <si>
    <t>Taille, façonnage et finissage de pierres</t>
  </si>
  <si>
    <t>Taille, façonnage &amp; finissage de pierres</t>
  </si>
  <si>
    <t>23.70</t>
  </si>
  <si>
    <t>2370Z</t>
  </si>
  <si>
    <t>23.70Z</t>
  </si>
  <si>
    <t>23.9</t>
  </si>
  <si>
    <t>Fabrication de produits abrasifs et de produits minéraux non métalliques n.c.a.</t>
  </si>
  <si>
    <t>Fabric. prod. abrasifs &amp; produits minéraux non métalliques n.c.a.</t>
  </si>
  <si>
    <t>Fab. pdt abrasif &amp; minér. non métal nca.</t>
  </si>
  <si>
    <t>23.91</t>
  </si>
  <si>
    <t>Fabrication de produits abrasifs</t>
  </si>
  <si>
    <t>2391Z</t>
  </si>
  <si>
    <t>23.91Z</t>
  </si>
  <si>
    <t>23.99</t>
  </si>
  <si>
    <t>Fabrication d'autres produits minéraux non métalliques n.c.a.</t>
  </si>
  <si>
    <t>Fab. aut. prod. minéraux non métal. nca.</t>
  </si>
  <si>
    <t>2399Z</t>
  </si>
  <si>
    <t>23.99Z</t>
  </si>
  <si>
    <t>24</t>
  </si>
  <si>
    <t>Métallurgie</t>
  </si>
  <si>
    <t>24.1</t>
  </si>
  <si>
    <t>Sidérurgie</t>
  </si>
  <si>
    <t>24.10</t>
  </si>
  <si>
    <t>2410Z</t>
  </si>
  <si>
    <t>24.10Z</t>
  </si>
  <si>
    <t>24.2</t>
  </si>
  <si>
    <t xml:space="preserve">Fabrication de tubes, tuyaux, profilés creux et accessoires correspondants en acier </t>
  </si>
  <si>
    <t>Fabric. tubes, tuyaux, profilés creux &amp; accessoir. corresp. acier</t>
  </si>
  <si>
    <t>Fab. tube, profilé creux etc. en acier</t>
  </si>
  <si>
    <t>24.20</t>
  </si>
  <si>
    <t>2420Z</t>
  </si>
  <si>
    <t>24.20Z</t>
  </si>
  <si>
    <t>24.3</t>
  </si>
  <si>
    <t>Fabrication d'autres produits de première transformation de l'acier</t>
  </si>
  <si>
    <t>Fabrication autres produits 1ere transformation de l'acier</t>
  </si>
  <si>
    <t>Fab. aut. prod. de 1ère transform. acier</t>
  </si>
  <si>
    <t>24.31</t>
  </si>
  <si>
    <t>Étirage à froid de barres</t>
  </si>
  <si>
    <t>2431Z</t>
  </si>
  <si>
    <t>24.31Z</t>
  </si>
  <si>
    <t>24.32</t>
  </si>
  <si>
    <t>Laminage à froid de feuillards</t>
  </si>
  <si>
    <t>2432Z</t>
  </si>
  <si>
    <t>24.32Z</t>
  </si>
  <si>
    <t>24.33</t>
  </si>
  <si>
    <t>Profilage à froid par formage ou pliage</t>
  </si>
  <si>
    <t>2433Z</t>
  </si>
  <si>
    <t>24.33Z</t>
  </si>
  <si>
    <t>24.34</t>
  </si>
  <si>
    <t>Tréfilage à froid</t>
  </si>
  <si>
    <t>2434Z</t>
  </si>
  <si>
    <t>24.34Z</t>
  </si>
  <si>
    <t>24.4</t>
  </si>
  <si>
    <t>Production de métaux précieux et d'autres métaux non ferreux</t>
  </si>
  <si>
    <t>Prod. métaux précieux &amp; aut. m. non fer.</t>
  </si>
  <si>
    <t>24.41</t>
  </si>
  <si>
    <t>Production de métaux précieux</t>
  </si>
  <si>
    <t>2441Z</t>
  </si>
  <si>
    <t>24.41Z</t>
  </si>
  <si>
    <t>24.42</t>
  </si>
  <si>
    <t>Métallurgie de l'aluminium</t>
  </si>
  <si>
    <t>2442Z</t>
  </si>
  <si>
    <t>24.42Z</t>
  </si>
  <si>
    <t>24.43</t>
  </si>
  <si>
    <t>Métallurgie du plomb, du zinc ou de l'étain</t>
  </si>
  <si>
    <t>Métallurgie du Pb, du Zn ou du Sn</t>
  </si>
  <si>
    <t>2443Z</t>
  </si>
  <si>
    <t>24.43Z</t>
  </si>
  <si>
    <t>24.44</t>
  </si>
  <si>
    <t>Métallurgie du cuivre</t>
  </si>
  <si>
    <t>2444Z</t>
  </si>
  <si>
    <t>24.44Z</t>
  </si>
  <si>
    <t>24.45</t>
  </si>
  <si>
    <t>Métallurgie des autres métaux non ferreux</t>
  </si>
  <si>
    <t>Métallurgie autres métaux non ferreux</t>
  </si>
  <si>
    <t>2445Z</t>
  </si>
  <si>
    <t>24.45Z</t>
  </si>
  <si>
    <t>24.46</t>
  </si>
  <si>
    <t>Élaboration et transformation de matières nucléaires</t>
  </si>
  <si>
    <t>Élaboration et transform. mat. nucléaire</t>
  </si>
  <si>
    <t>2446Z</t>
  </si>
  <si>
    <t>24.46Z</t>
  </si>
  <si>
    <t>24.5</t>
  </si>
  <si>
    <t>Fonderie</t>
  </si>
  <si>
    <t>24.51</t>
  </si>
  <si>
    <t>Fonderie de fonte</t>
  </si>
  <si>
    <t>2451Z</t>
  </si>
  <si>
    <t>24.51Z</t>
  </si>
  <si>
    <t>24.52</t>
  </si>
  <si>
    <t>Fonderie d'acier</t>
  </si>
  <si>
    <t>2452Z</t>
  </si>
  <si>
    <t>24.52Z</t>
  </si>
  <si>
    <t>24.53</t>
  </si>
  <si>
    <t>Fonderie de métaux légers</t>
  </si>
  <si>
    <t>2453Z</t>
  </si>
  <si>
    <t>24.53Z</t>
  </si>
  <si>
    <t>24.54</t>
  </si>
  <si>
    <t>Fonderie d'autres métaux non ferreux</t>
  </si>
  <si>
    <t>2454Z</t>
  </si>
  <si>
    <t>24.54Z</t>
  </si>
  <si>
    <t>25</t>
  </si>
  <si>
    <t>Fabrication de produits métalliques, à l’exception des machines et des équipements</t>
  </si>
  <si>
    <t>Fabric. produits métalliques, sf machines &amp; équipements</t>
  </si>
  <si>
    <t>Fab. prod. métalliq. sf machine &amp; équipt</t>
  </si>
  <si>
    <t>25.1</t>
  </si>
  <si>
    <t>Fabrication d'éléments en métal pour la construction</t>
  </si>
  <si>
    <t>Fab. élément en métal pour la construct.</t>
  </si>
  <si>
    <t>25.11</t>
  </si>
  <si>
    <t>Fabrication de structures métalliques et de parties de structures</t>
  </si>
  <si>
    <t>Fab. structure métal. &amp; partie structure</t>
  </si>
  <si>
    <t>2511Z</t>
  </si>
  <si>
    <t>25.11Z</t>
  </si>
  <si>
    <t>25.12</t>
  </si>
  <si>
    <t>Fabrication de portes et fenêtres en métal</t>
  </si>
  <si>
    <t>Fabric. de portes et fenêtres en métal</t>
  </si>
  <si>
    <t>2512Z</t>
  </si>
  <si>
    <t>25.12Z</t>
  </si>
  <si>
    <t>25.2</t>
  </si>
  <si>
    <t>Fabrication de réservoirs, citernes et conteneurs métalliques</t>
  </si>
  <si>
    <t>Fab. réservr, citerne &amp; conteneur métal.</t>
  </si>
  <si>
    <t>25.21</t>
  </si>
  <si>
    <t>Fabrication de radiateurs et de chaudières pour le chauffage central</t>
  </si>
  <si>
    <t>Fabrication radiateurs et chaudières pour le chauffage central</t>
  </si>
  <si>
    <t>Fab. radiat. &amp; chaudière pr chauf. ctral</t>
  </si>
  <si>
    <t>2521Z</t>
  </si>
  <si>
    <t>25.21Z</t>
  </si>
  <si>
    <t>25.29</t>
  </si>
  <si>
    <t>Fabrication d'autres réservoirs, citernes et conteneurs métalliques</t>
  </si>
  <si>
    <t>Fabrication d'autres réservoirs, citernes, conteneurs métalliques</t>
  </si>
  <si>
    <t>Fab. aut. réservr, citerne, etc. métal.</t>
  </si>
  <si>
    <t>2529Z</t>
  </si>
  <si>
    <t>25.29Z</t>
  </si>
  <si>
    <t>25.3</t>
  </si>
  <si>
    <t>Fabrication de générateurs de vapeur, à l'exception des chaudières pour le chauffage central</t>
  </si>
  <si>
    <t>Fabric. générateurs vapeur sf chaudières pour chauffage central</t>
  </si>
  <si>
    <t>Fab. générat. vapeur sf pr chauff. ctral</t>
  </si>
  <si>
    <t>25.30</t>
  </si>
  <si>
    <t>2530Z</t>
  </si>
  <si>
    <t>25.30Z</t>
  </si>
  <si>
    <t>25.4</t>
  </si>
  <si>
    <t>Fabrication d'armes et de munitions</t>
  </si>
  <si>
    <t>25.40</t>
  </si>
  <si>
    <t>2540Z</t>
  </si>
  <si>
    <t>25.40Z</t>
  </si>
  <si>
    <t>25.5</t>
  </si>
  <si>
    <t>Forge, emboutissage, estampage ; métallurgie des poudres</t>
  </si>
  <si>
    <t>Forge, emboutissage, estampage; métallurgie des poudres</t>
  </si>
  <si>
    <t>Forge, etc.; métallurgie des poudres</t>
  </si>
  <si>
    <t>25.50</t>
  </si>
  <si>
    <t>2550A</t>
  </si>
  <si>
    <t>25.50A</t>
  </si>
  <si>
    <t>Forge, estampage, matriçage ; métallurgie des poudres</t>
  </si>
  <si>
    <t>Forge, estampage, matriçage; métallurgie des poudres</t>
  </si>
  <si>
    <t>Forge; métallurgie des poudres</t>
  </si>
  <si>
    <t>2550B</t>
  </si>
  <si>
    <t>25.50B</t>
  </si>
  <si>
    <t>Découpage, emboutissage</t>
  </si>
  <si>
    <t>25.6</t>
  </si>
  <si>
    <t>Traitement et revêtement des métaux ; usinage</t>
  </si>
  <si>
    <t>Traitement et revêtement des métaux; usinage</t>
  </si>
  <si>
    <t>Traitmnt &amp; revêtmnt des métaux; usinage</t>
  </si>
  <si>
    <t>25.61</t>
  </si>
  <si>
    <t>Traitement et revêtement des métaux</t>
  </si>
  <si>
    <t>2561Z</t>
  </si>
  <si>
    <t>25.61Z</t>
  </si>
  <si>
    <t>25.62</t>
  </si>
  <si>
    <t>Usinage</t>
  </si>
  <si>
    <t>2562A</t>
  </si>
  <si>
    <t>25.62A</t>
  </si>
  <si>
    <t>Décolletage</t>
  </si>
  <si>
    <t>2562B</t>
  </si>
  <si>
    <t>25.62B</t>
  </si>
  <si>
    <t>Mécanique industrielle</t>
  </si>
  <si>
    <t>25.7</t>
  </si>
  <si>
    <t>Fabrication de coutellerie, d'outillage et de quincaillerie</t>
  </si>
  <si>
    <t>Fab. coutellerie, outillage &amp; quincaill.</t>
  </si>
  <si>
    <t>25.71</t>
  </si>
  <si>
    <t>Fabrication de coutellerie</t>
  </si>
  <si>
    <t>2571Z</t>
  </si>
  <si>
    <t>25.71Z</t>
  </si>
  <si>
    <t>25.72</t>
  </si>
  <si>
    <t>Fabrication de serrures et de ferrures</t>
  </si>
  <si>
    <t>2572Z</t>
  </si>
  <si>
    <t>25.72Z</t>
  </si>
  <si>
    <t>25.73</t>
  </si>
  <si>
    <t>Fabrication d'outillage</t>
  </si>
  <si>
    <t>2573A</t>
  </si>
  <si>
    <t>25.73A</t>
  </si>
  <si>
    <t>Fabrication de moules et modèles</t>
  </si>
  <si>
    <t>2573B</t>
  </si>
  <si>
    <t>25.73B</t>
  </si>
  <si>
    <t>Fabrication d'autres outillages</t>
  </si>
  <si>
    <t>25.9</t>
  </si>
  <si>
    <t>Fabrication d'autres ouvrages en métaux</t>
  </si>
  <si>
    <t>25.91</t>
  </si>
  <si>
    <t>Fabrication de fûts et emballages métalliques similaires</t>
  </si>
  <si>
    <t>Fab. fût &amp; emballage métalliq. similaire</t>
  </si>
  <si>
    <t>2591Z</t>
  </si>
  <si>
    <t>25.91Z</t>
  </si>
  <si>
    <t>25.92</t>
  </si>
  <si>
    <t>Fabrication d'emballages métalliques légers</t>
  </si>
  <si>
    <t>Fabric. d'emballages métalliques légers</t>
  </si>
  <si>
    <t>2592Z</t>
  </si>
  <si>
    <t>25.92Z</t>
  </si>
  <si>
    <t>25.93</t>
  </si>
  <si>
    <t>Fabrication d'articles en fils métalliques, de chaînes et de ressorts</t>
  </si>
  <si>
    <t>Fabrication d'articles en fils métalliques, chaînes et ressorts</t>
  </si>
  <si>
    <t>Fab. art.  fil métal., chaîne &amp; ressort</t>
  </si>
  <si>
    <t>2593Z</t>
  </si>
  <si>
    <t>25.93Z</t>
  </si>
  <si>
    <t>25.94</t>
  </si>
  <si>
    <t>Fabrication de vis et de boulons</t>
  </si>
  <si>
    <t>2594Z</t>
  </si>
  <si>
    <t>25.94Z</t>
  </si>
  <si>
    <t>25.99</t>
  </si>
  <si>
    <t>Fabrication d'autres produits métalliques n.c.a.</t>
  </si>
  <si>
    <t>Fabric. autres prod. métalliques n.c.a.</t>
  </si>
  <si>
    <t>2599A</t>
  </si>
  <si>
    <t>25.99A</t>
  </si>
  <si>
    <t>Fabrication d'articles métalliques ménagers</t>
  </si>
  <si>
    <t>Fabric. d'articles métalliques ménagers</t>
  </si>
  <si>
    <t>2599B</t>
  </si>
  <si>
    <t>25.99B</t>
  </si>
  <si>
    <t>Fabrication d'autres articles métalliques</t>
  </si>
  <si>
    <t>Fabric. d'autres articles métalliques</t>
  </si>
  <si>
    <t>26</t>
  </si>
  <si>
    <t>Fabrication de produits informatiques, électroniques et optiques</t>
  </si>
  <si>
    <t>Fab. prod. informat., électroniq. &amp; opt.</t>
  </si>
  <si>
    <t>26.1</t>
  </si>
  <si>
    <t>Fabrication de composants et cartes électroniques</t>
  </si>
  <si>
    <t>Fab. de composants &amp; cartes électroniq.</t>
  </si>
  <si>
    <t>26.11</t>
  </si>
  <si>
    <t>Fabrication de composants électroniques</t>
  </si>
  <si>
    <t>2611Z</t>
  </si>
  <si>
    <t>26.11Z</t>
  </si>
  <si>
    <t>26.12</t>
  </si>
  <si>
    <t>Fabrication de cartes électroniques assemblées</t>
  </si>
  <si>
    <t>Fab de cartes électroniques assemblées</t>
  </si>
  <si>
    <t>2612Z</t>
  </si>
  <si>
    <t>26.12Z</t>
  </si>
  <si>
    <t>Fab. de cartes électroniques assemblées</t>
  </si>
  <si>
    <t>26.2</t>
  </si>
  <si>
    <t>Fabrication d'ordinateurs et d'équipements périphériques</t>
  </si>
  <si>
    <t>Fab. ordinateur &amp; équipement périphériq.</t>
  </si>
  <si>
    <t>26.20</t>
  </si>
  <si>
    <t>2620Z</t>
  </si>
  <si>
    <t>26.20Z</t>
  </si>
  <si>
    <t>26.3</t>
  </si>
  <si>
    <t>Fabrication d'équipements de communication</t>
  </si>
  <si>
    <t>Fabric. d'équipements de communication</t>
  </si>
  <si>
    <t>26.30</t>
  </si>
  <si>
    <t xml:space="preserve">Fabrication d'équipements de communication </t>
  </si>
  <si>
    <t>2630Z</t>
  </si>
  <si>
    <t>26.30Z</t>
  </si>
  <si>
    <t>26.4</t>
  </si>
  <si>
    <t>Fabrication de produits électroniques grand public</t>
  </si>
  <si>
    <t>Fab. produit électronique grand public</t>
  </si>
  <si>
    <t>26.40</t>
  </si>
  <si>
    <t>2640Z</t>
  </si>
  <si>
    <t>26.40Z</t>
  </si>
  <si>
    <t>26.5</t>
  </si>
  <si>
    <t>Fabrication d'instruments et d'appareils de mesure, d'essai et de navigation ; horlogerie</t>
  </si>
  <si>
    <t>Fab. instrum. &amp; appar. de mesure, essai &amp; navigation; horlogerie</t>
  </si>
  <si>
    <t>Fab. instr. mesure, navigat.; horlogerie</t>
  </si>
  <si>
    <t>26.51</t>
  </si>
  <si>
    <t>Fabrication d'instruments et d'appareils de mesure, d'essai et de navigation</t>
  </si>
  <si>
    <t>Fabric. instruments &amp; d'appareils mesure, essai &amp; de navigation</t>
  </si>
  <si>
    <t>Fab. instrum. de mesure &amp; de navigation</t>
  </si>
  <si>
    <t>2651A</t>
  </si>
  <si>
    <t>26.51A</t>
  </si>
  <si>
    <t>Fabrication d'équipements d'aide à la navigation</t>
  </si>
  <si>
    <t>Fab. équipement d'aide à la navigation</t>
  </si>
  <si>
    <t>2651B</t>
  </si>
  <si>
    <t>26.51B</t>
  </si>
  <si>
    <t>Fabrication d'instrumentation scientifique et technique</t>
  </si>
  <si>
    <t>Fab. instrumentation scientifiq. &amp; tech.</t>
  </si>
  <si>
    <t>26.52</t>
  </si>
  <si>
    <t>Horlogerie</t>
  </si>
  <si>
    <t>2652Z</t>
  </si>
  <si>
    <t>26.52Z</t>
  </si>
  <si>
    <t>26.6</t>
  </si>
  <si>
    <t>Fabrication d'équipements d'irradiation médicale, d'équipements électromédicaux et électrothérapeutiques</t>
  </si>
  <si>
    <t>Fab. éqpts d'irradiation médic. électromédic. &amp; électrothérapeut.</t>
  </si>
  <si>
    <t>Fab. éqpt irrad. médic. &amp; électromedic.</t>
  </si>
  <si>
    <t>26.60</t>
  </si>
  <si>
    <t xml:space="preserve">Fabrication d'équipements d'irradiation médicale, d'équipements électromédicaux et électrothérapeutiques </t>
  </si>
  <si>
    <t>2660Z</t>
  </si>
  <si>
    <t>26.60Z</t>
  </si>
  <si>
    <t>26.7</t>
  </si>
  <si>
    <t>Fabrication de matériels optique et photographique</t>
  </si>
  <si>
    <t>Fab. matériel optique et photographique</t>
  </si>
  <si>
    <t>26.70</t>
  </si>
  <si>
    <t>2670Z</t>
  </si>
  <si>
    <t>26.70Z</t>
  </si>
  <si>
    <t>26.8</t>
  </si>
  <si>
    <t>Fabrication de supports magnétiques et optiques</t>
  </si>
  <si>
    <t>Fab. de supports magnétiques et optiques</t>
  </si>
  <si>
    <t>26.80</t>
  </si>
  <si>
    <t>2680Z</t>
  </si>
  <si>
    <t>26.80Z</t>
  </si>
  <si>
    <t>27</t>
  </si>
  <si>
    <t>Fabrication d'équipements électriques</t>
  </si>
  <si>
    <t>27.1</t>
  </si>
  <si>
    <t>Fabrication de moteurs, génératrices et transformateurs électriques et de matériel de distribution et de commande électrique</t>
  </si>
  <si>
    <t>Fab. moteurs générat. transfo. élec., mat. distrib. &amp; cde électr.</t>
  </si>
  <si>
    <t>Fab. moteur génér. transfo. &amp; mat. élec.</t>
  </si>
  <si>
    <t>27.11</t>
  </si>
  <si>
    <t>Fabrication de moteurs, génératrices et transformateurs électriques</t>
  </si>
  <si>
    <t>Fabrication de moteurs, génératrices, transformateurs électriques</t>
  </si>
  <si>
    <t>2711Z</t>
  </si>
  <si>
    <t>27.11Z</t>
  </si>
  <si>
    <t>27.12</t>
  </si>
  <si>
    <t>Fabrication de matériel de distribution et de commande électrique</t>
  </si>
  <si>
    <t>Fab. mat. de distrib. &amp; de cde électri.</t>
  </si>
  <si>
    <t>2712Z</t>
  </si>
  <si>
    <t>27.12Z</t>
  </si>
  <si>
    <t>27.2</t>
  </si>
  <si>
    <t>Fabrication de piles et d'accumulateurs électriques</t>
  </si>
  <si>
    <t>Fabric. pile &amp; accumulateur électrique</t>
  </si>
  <si>
    <t>27.20</t>
  </si>
  <si>
    <t>2720Z</t>
  </si>
  <si>
    <t>27.20Z</t>
  </si>
  <si>
    <t>27.3</t>
  </si>
  <si>
    <t>Fabrication de fils et câbles et de matériel d'installation électrique</t>
  </si>
  <si>
    <t>Fabric. fils câbles &amp; matériel d'installation électrique</t>
  </si>
  <si>
    <t>Fab. fil câble &amp; mat. install. électriq.</t>
  </si>
  <si>
    <t>27.31</t>
  </si>
  <si>
    <t>Fabrication de câbles de fibres optiques</t>
  </si>
  <si>
    <t>2731Z</t>
  </si>
  <si>
    <t>27.31Z</t>
  </si>
  <si>
    <t>27.32</t>
  </si>
  <si>
    <t>Fabrication d'autres fils et câbles électroniques ou électriques</t>
  </si>
  <si>
    <t>Fab. aut. fil &amp; câble éltron. ou éltriq.</t>
  </si>
  <si>
    <t>2732Z</t>
  </si>
  <si>
    <t>27.32Z</t>
  </si>
  <si>
    <t>27.33</t>
  </si>
  <si>
    <t>Fabrication de matériel d'installation électrique</t>
  </si>
  <si>
    <t>Fabric. matériel installation électrique</t>
  </si>
  <si>
    <t>2733Z</t>
  </si>
  <si>
    <t>27.33Z</t>
  </si>
  <si>
    <t>27.4</t>
  </si>
  <si>
    <t>Fabrication d'appareils d'éclairage électrique</t>
  </si>
  <si>
    <t>Fabric. appareils d'éclairage électrique</t>
  </si>
  <si>
    <t>27.40</t>
  </si>
  <si>
    <t>2740Z</t>
  </si>
  <si>
    <t>27.40Z</t>
  </si>
  <si>
    <t>27.5</t>
  </si>
  <si>
    <t>Fabrication d'appareils ménagers</t>
  </si>
  <si>
    <t>27.51</t>
  </si>
  <si>
    <t>Fabrication d'appareils électroménagers</t>
  </si>
  <si>
    <t>2751Z</t>
  </si>
  <si>
    <t>27.51Z</t>
  </si>
  <si>
    <t>27.52</t>
  </si>
  <si>
    <t>Fabrication d'appareils ménagers non électriques</t>
  </si>
  <si>
    <t>Fab. appareils ménagers non électriques</t>
  </si>
  <si>
    <t>2752Z</t>
  </si>
  <si>
    <t>27.52Z</t>
  </si>
  <si>
    <t>27.9</t>
  </si>
  <si>
    <t>Fabrication d'autres matériels électriques</t>
  </si>
  <si>
    <t>Fabric. d'autres matériels électriques</t>
  </si>
  <si>
    <t>27.90</t>
  </si>
  <si>
    <t>2790Z</t>
  </si>
  <si>
    <t>27.90Z</t>
  </si>
  <si>
    <t>28</t>
  </si>
  <si>
    <t>Fabrication de machines et équipements n.c.a.</t>
  </si>
  <si>
    <t>Fabric. de machines &amp; équipements n.c.a.</t>
  </si>
  <si>
    <t>28.1</t>
  </si>
  <si>
    <t>Fabrication de machines d'usage général</t>
  </si>
  <si>
    <t>28.11</t>
  </si>
  <si>
    <t>Fabrication de moteurs et turbines, à l'exception des moteurs d’avions et de véhicules</t>
  </si>
  <si>
    <t>Fabrication moteurs &amp; turbines sf moteurs d'avions &amp; de véhicules</t>
  </si>
  <si>
    <t>Fab. moteur &amp; turb. sf pr avion &amp; véhic.</t>
  </si>
  <si>
    <t>2811Z</t>
  </si>
  <si>
    <t>28.11Z</t>
  </si>
  <si>
    <t>28.12</t>
  </si>
  <si>
    <t>Fabrication d'équipements hydrauliques et pneumatiques</t>
  </si>
  <si>
    <t>Fab. équipement hydraulique &amp; pneumatiq.</t>
  </si>
  <si>
    <t>2812Z</t>
  </si>
  <si>
    <t>28.12Z</t>
  </si>
  <si>
    <t>28.13</t>
  </si>
  <si>
    <t>Fabrication d'autres pompes et compresseurs</t>
  </si>
  <si>
    <t>Fabric. d'autres pompes et compresseurs</t>
  </si>
  <si>
    <t>2813Z</t>
  </si>
  <si>
    <t>28.13Z</t>
  </si>
  <si>
    <t>28.14</t>
  </si>
  <si>
    <t>Fabrication d'autres articles de robinetterie</t>
  </si>
  <si>
    <t>Fabric. autres articles de robinetterie</t>
  </si>
  <si>
    <t>2814Z</t>
  </si>
  <si>
    <t>28.14Z</t>
  </si>
  <si>
    <t>28.15</t>
  </si>
  <si>
    <t>Fabrication d'engrenages et d'organes mécaniques de transmission</t>
  </si>
  <si>
    <t>Fab. engrenage &amp; organe méca. transmis.</t>
  </si>
  <si>
    <t>2815Z</t>
  </si>
  <si>
    <t>28.15Z</t>
  </si>
  <si>
    <t>28.2</t>
  </si>
  <si>
    <t>Fabrication d'autres machines d'usage général</t>
  </si>
  <si>
    <t>Fabric. autres machines d'usage général</t>
  </si>
  <si>
    <t>28.21</t>
  </si>
  <si>
    <t>Fabrication de fours et brûleurs</t>
  </si>
  <si>
    <t>2821Z</t>
  </si>
  <si>
    <t>28.21Z</t>
  </si>
  <si>
    <t>28.22</t>
  </si>
  <si>
    <t>Fabrication de matériel de levage et de manutention</t>
  </si>
  <si>
    <t>Fab. matériel de levage &amp; de manutention</t>
  </si>
  <si>
    <t>2822Z</t>
  </si>
  <si>
    <t>28.22Z</t>
  </si>
  <si>
    <t>28.23</t>
  </si>
  <si>
    <t>Fabrication de machines et d'équipements de bureau (à l'exception des ordinateurs et équipements périphériques)</t>
  </si>
  <si>
    <t>Fab. machines équipts bureau (sf ordinateurs &amp; équipts périph.)</t>
  </si>
  <si>
    <t>Fab. machine équipt bureau (sf ordinat.)</t>
  </si>
  <si>
    <t>2823Z</t>
  </si>
  <si>
    <t>28.23Z</t>
  </si>
  <si>
    <t>28.24</t>
  </si>
  <si>
    <t>Fabrication d'outillage portatif à moteur incorporé</t>
  </si>
  <si>
    <t>Fab. outillage portatif à moteur incorp.</t>
  </si>
  <si>
    <t>2824Z</t>
  </si>
  <si>
    <t>28.24Z</t>
  </si>
  <si>
    <t>28.25</t>
  </si>
  <si>
    <t>Fabrication d'équipements aérauliques et frigorifiques industriels</t>
  </si>
  <si>
    <t>Fabrication équipements aérauliques et frigorifiques industriels</t>
  </si>
  <si>
    <t>Fab. équipt aérauliq. &amp; frigorifiq. ind.</t>
  </si>
  <si>
    <t>2825Z</t>
  </si>
  <si>
    <t>28.25Z</t>
  </si>
  <si>
    <t>28.29</t>
  </si>
  <si>
    <t>Fabrication de machines diverses d'usage général</t>
  </si>
  <si>
    <t>Fab. machines diverses d'usage général</t>
  </si>
  <si>
    <t>2829A</t>
  </si>
  <si>
    <t>28.29A</t>
  </si>
  <si>
    <t xml:space="preserve">Fabrication d'équipements d'emballage, de conditionnement et de pesage </t>
  </si>
  <si>
    <t>Fabrication équipts emballage, conditionnement &amp; pesage</t>
  </si>
  <si>
    <t>Fab. éqpt emballage condition. &amp; pesage</t>
  </si>
  <si>
    <t>2829B</t>
  </si>
  <si>
    <t>28.29B</t>
  </si>
  <si>
    <t>Fab. d'autres machines d'usage général</t>
  </si>
  <si>
    <t>28.3</t>
  </si>
  <si>
    <t>Fabrication de machines agricoles et forestières</t>
  </si>
  <si>
    <t>Fab. machines agricoles et forestières</t>
  </si>
  <si>
    <t>28.30</t>
  </si>
  <si>
    <t>2830Z</t>
  </si>
  <si>
    <t>28.30Z</t>
  </si>
  <si>
    <t>28.4</t>
  </si>
  <si>
    <t>Fabrication de machines de formage des métaux et de machines-outils</t>
  </si>
  <si>
    <t>Fabrication machines de formage des métaux &amp; machines-outils</t>
  </si>
  <si>
    <t>Fab. mach. formage métaux &amp; mach.-outil</t>
  </si>
  <si>
    <t>28.41</t>
  </si>
  <si>
    <t>Fabrication de machines de formage des métaux</t>
  </si>
  <si>
    <t>Fab. de machines de formage des métaux</t>
  </si>
  <si>
    <t>2841Z</t>
  </si>
  <si>
    <t>28.41Z</t>
  </si>
  <si>
    <t>Fabrication de machines-outils pour le travail des métaux</t>
  </si>
  <si>
    <t>28.49</t>
  </si>
  <si>
    <t xml:space="preserve">Fabrication d'autres machines-outils </t>
  </si>
  <si>
    <t>Fabrication d'autres machines-outils</t>
  </si>
  <si>
    <t>2849Z</t>
  </si>
  <si>
    <t>28.49Z</t>
  </si>
  <si>
    <t>28.9</t>
  </si>
  <si>
    <t>Fabrication d'autres machines d'usage spécifique</t>
  </si>
  <si>
    <t>Fabric. autre machine d'usage spécifique</t>
  </si>
  <si>
    <t>28.91</t>
  </si>
  <si>
    <t>Fabrication de machines pour la métallurgie</t>
  </si>
  <si>
    <t>Fabric. de machines pour la métallurgie</t>
  </si>
  <si>
    <t>2891Z</t>
  </si>
  <si>
    <t>28.91Z</t>
  </si>
  <si>
    <t>28.92</t>
  </si>
  <si>
    <t>Fabrication de machines pour l'extraction ou la construction</t>
  </si>
  <si>
    <t>Fab. machine pour extraction ou constr.</t>
  </si>
  <si>
    <t>2892Z</t>
  </si>
  <si>
    <t>28.92Z</t>
  </si>
  <si>
    <t>28.93</t>
  </si>
  <si>
    <t>Fabrication de machines pour l'industrie agro-alimentaire</t>
  </si>
  <si>
    <t>Fab. machine pour l'indus. agro-aliment.</t>
  </si>
  <si>
    <t>2893Z</t>
  </si>
  <si>
    <t>28.93Z</t>
  </si>
  <si>
    <t>28.94</t>
  </si>
  <si>
    <t>Fabrication de machines pour les industries textiles</t>
  </si>
  <si>
    <t>Fab. machine pour industries textiles</t>
  </si>
  <si>
    <t>2894Z</t>
  </si>
  <si>
    <t>28.94Z</t>
  </si>
  <si>
    <t>28.95</t>
  </si>
  <si>
    <t>Fabrication de machines pour les industries du papier et du carton</t>
  </si>
  <si>
    <t>Fabrication de machines pour les industries du papier et carton</t>
  </si>
  <si>
    <t>Fab. machine pr indus. papier &amp; carton</t>
  </si>
  <si>
    <t>2895Z</t>
  </si>
  <si>
    <t>28.95Z</t>
  </si>
  <si>
    <t>28.96</t>
  </si>
  <si>
    <t>Fabrication de machines pour le travail du caoutchouc ou des plastiques</t>
  </si>
  <si>
    <t>Fabric. machines pour le travail du caoutchouc ou des plastiques</t>
  </si>
  <si>
    <t>Fab. machine pr trav. du caoutch, plast.</t>
  </si>
  <si>
    <t>2896Z</t>
  </si>
  <si>
    <t>28.96Z</t>
  </si>
  <si>
    <t>28.99</t>
  </si>
  <si>
    <t>Fabrication d'autres machines d'usage spécifique n.c.a.</t>
  </si>
  <si>
    <t>Fab. autre machine usage spécifi. n.c.a.</t>
  </si>
  <si>
    <t>2899A</t>
  </si>
  <si>
    <t>28.99A</t>
  </si>
  <si>
    <t>Fabrication de machines d'imprimerie</t>
  </si>
  <si>
    <t>2899B</t>
  </si>
  <si>
    <t>28.99B</t>
  </si>
  <si>
    <t>Fabrication d'autres machines spécialisées</t>
  </si>
  <si>
    <t>Fabric. d'autres machines spécialisées</t>
  </si>
  <si>
    <t>29</t>
  </si>
  <si>
    <t>Industrie automobile</t>
  </si>
  <si>
    <t>29.1</t>
  </si>
  <si>
    <t>Construction de véhicules automobiles</t>
  </si>
  <si>
    <t>29.10</t>
  </si>
  <si>
    <t>2910Z</t>
  </si>
  <si>
    <t>29.10Z</t>
  </si>
  <si>
    <t>29.2</t>
  </si>
  <si>
    <t>Fabrication de carrosseries et remorques</t>
  </si>
  <si>
    <t>29.20</t>
  </si>
  <si>
    <t>2920Z</t>
  </si>
  <si>
    <t>29.20Z</t>
  </si>
  <si>
    <t>29.3</t>
  </si>
  <si>
    <t>Fabrication d'équipements automobiles</t>
  </si>
  <si>
    <t>29.31</t>
  </si>
  <si>
    <t>Fabrication d'équipements électriques et électroniques automobiles</t>
  </si>
  <si>
    <t>Fabrication équipements électriques et électroniques automobiles</t>
  </si>
  <si>
    <t>Fab. équipt électriq. &amp; électron. auto.</t>
  </si>
  <si>
    <t>2931Z</t>
  </si>
  <si>
    <t>29.31Z</t>
  </si>
  <si>
    <t>29.32</t>
  </si>
  <si>
    <t>Fabrication d'autres équipements automobiles</t>
  </si>
  <si>
    <t>Fabric. d'autres équipements automobiles</t>
  </si>
  <si>
    <t>2932Z</t>
  </si>
  <si>
    <t>29.32Z</t>
  </si>
  <si>
    <t>30</t>
  </si>
  <si>
    <t>Fabrication d'autres matériels de transport</t>
  </si>
  <si>
    <t>Fabric. d'autres matériels de transport</t>
  </si>
  <si>
    <t>30.1</t>
  </si>
  <si>
    <t>Construction navale</t>
  </si>
  <si>
    <t>30.11</t>
  </si>
  <si>
    <t>Construction de navires et de structures flottantes</t>
  </si>
  <si>
    <t>Construct. navires &amp; structure flottante</t>
  </si>
  <si>
    <t>3011Z</t>
  </si>
  <si>
    <t>30.11Z</t>
  </si>
  <si>
    <t>30.12</t>
  </si>
  <si>
    <t>Construction de bateaux de plaisance</t>
  </si>
  <si>
    <t>3012Z</t>
  </si>
  <si>
    <t>30.12Z</t>
  </si>
  <si>
    <t>30.2</t>
  </si>
  <si>
    <t>Construction de locomotives et d'autre matériel ferroviaire roulant</t>
  </si>
  <si>
    <t>Construction locomotives et autre matériel ferroviaire roulant</t>
  </si>
  <si>
    <t>Const. loco. &amp; autre mat. ferro. roulant</t>
  </si>
  <si>
    <t>30.20</t>
  </si>
  <si>
    <t xml:space="preserve">Construction de locomotives et d'autre matériel ferroviaire roulant </t>
  </si>
  <si>
    <t>Construction locomotives &amp; autre matériel ferroviaire roulant</t>
  </si>
  <si>
    <t>3020Z</t>
  </si>
  <si>
    <t>30.20Z</t>
  </si>
  <si>
    <t>30.3</t>
  </si>
  <si>
    <t xml:space="preserve">Construction aéronautique et spatiale </t>
  </si>
  <si>
    <t>Construction aéronautique et spatiale</t>
  </si>
  <si>
    <t>30.30</t>
  </si>
  <si>
    <t>3030Z</t>
  </si>
  <si>
    <t>30.30Z</t>
  </si>
  <si>
    <t>30.4</t>
  </si>
  <si>
    <t>Construction de véhicules militaires de combat</t>
  </si>
  <si>
    <t>Constr. véhicules militaires de combat</t>
  </si>
  <si>
    <t>30.40</t>
  </si>
  <si>
    <t xml:space="preserve">Construction de véhicules militaires de combat </t>
  </si>
  <si>
    <t>3040Z</t>
  </si>
  <si>
    <t>30.40Z</t>
  </si>
  <si>
    <t>30.9</t>
  </si>
  <si>
    <t>Fabrication de matériels de transport n.c.a.</t>
  </si>
  <si>
    <t>Fabric. de matériels de transport n.c.a.</t>
  </si>
  <si>
    <t>30.91</t>
  </si>
  <si>
    <t>Fabrication de motocycles</t>
  </si>
  <si>
    <t>3091Z</t>
  </si>
  <si>
    <t>30.91Z</t>
  </si>
  <si>
    <t>30.92</t>
  </si>
  <si>
    <t>Fabrication de bicyclettes et de véhicules pour invalides</t>
  </si>
  <si>
    <t>Fab. bicyclette &amp; véhic. pour invalides</t>
  </si>
  <si>
    <t>3092Z</t>
  </si>
  <si>
    <t>30.92Z</t>
  </si>
  <si>
    <t>30.99</t>
  </si>
  <si>
    <t>Fabrication d’autres équipements de transport n.c.a.</t>
  </si>
  <si>
    <t>Fab. aut. équipement de transport n.c.a.</t>
  </si>
  <si>
    <t>3099Z</t>
  </si>
  <si>
    <t>30.99Z</t>
  </si>
  <si>
    <t>31</t>
  </si>
  <si>
    <t>Fabrication de meubles</t>
  </si>
  <si>
    <t>31.0</t>
  </si>
  <si>
    <t>31.01</t>
  </si>
  <si>
    <t>Fabrication de meubles de bureau et de magasin</t>
  </si>
  <si>
    <t>Fab. de meubles de bureau et de magasin</t>
  </si>
  <si>
    <t>3101Z</t>
  </si>
  <si>
    <t>31.01Z</t>
  </si>
  <si>
    <t>31.02</t>
  </si>
  <si>
    <t xml:space="preserve">Fabrication de meubles de cuisine </t>
  </si>
  <si>
    <t>Fabrication de meubles de cuisine</t>
  </si>
  <si>
    <t>3102Z</t>
  </si>
  <si>
    <t>31.02Z</t>
  </si>
  <si>
    <t>31.03</t>
  </si>
  <si>
    <t>Fabrication de matelas</t>
  </si>
  <si>
    <t>3103Z</t>
  </si>
  <si>
    <t>31.03Z</t>
  </si>
  <si>
    <t>31.09</t>
  </si>
  <si>
    <t>Fabrication d'autres meubles</t>
  </si>
  <si>
    <t>3109A</t>
  </si>
  <si>
    <t>31.09A</t>
  </si>
  <si>
    <t>Fabrication de sièges d'ameublement d'intérieur</t>
  </si>
  <si>
    <t>Fabric. sièges d'ameublement d'intérieur</t>
  </si>
  <si>
    <t>3109B</t>
  </si>
  <si>
    <t>31.09B</t>
  </si>
  <si>
    <t>Fabrication d’autres meubles et industries connexes de l’ameublement</t>
  </si>
  <si>
    <t>Fabrication autres meubles &amp; industries connexes de l'ameublement</t>
  </si>
  <si>
    <t>Fab. aut. meub. &amp; ind. connexe ameublmnt</t>
  </si>
  <si>
    <t>32</t>
  </si>
  <si>
    <t>Autres industries manufacturières</t>
  </si>
  <si>
    <t>32.1</t>
  </si>
  <si>
    <t>Fabrication d’articles de joaillerie, bijouterie et articles similaires</t>
  </si>
  <si>
    <t>Fabrication articles joaillerie, bijouterie &amp; articles similaires</t>
  </si>
  <si>
    <t>Fab. artic. joaillerie, bijout. &amp; simil.</t>
  </si>
  <si>
    <t>32.11</t>
  </si>
  <si>
    <t>Frappe de monnaie</t>
  </si>
  <si>
    <t>3211Z</t>
  </si>
  <si>
    <t>32.11Z</t>
  </si>
  <si>
    <t>32.12</t>
  </si>
  <si>
    <t>Fabrication d’articles de joaillerie et bijouterie</t>
  </si>
  <si>
    <t>Fab. article de joaillerie et bijouterie</t>
  </si>
  <si>
    <t>3212Z</t>
  </si>
  <si>
    <t>32.12Z</t>
  </si>
  <si>
    <t>32.13</t>
  </si>
  <si>
    <t>Fabrication d’articles de bijouterie fantaisie et articles similaires</t>
  </si>
  <si>
    <t>Fabrication articles bijouterie fantaisie &amp; articles similaires</t>
  </si>
  <si>
    <t>Fab. art. bijout. fantaisie &amp; similaire</t>
  </si>
  <si>
    <t>3213Z</t>
  </si>
  <si>
    <t>32.13Z</t>
  </si>
  <si>
    <t>32.2</t>
  </si>
  <si>
    <t>Fabrication d'instruments de musique</t>
  </si>
  <si>
    <t>32.20</t>
  </si>
  <si>
    <t>3220Z</t>
  </si>
  <si>
    <t>32.20Z</t>
  </si>
  <si>
    <t>32.3</t>
  </si>
  <si>
    <t>Fabrication d'articles de sport</t>
  </si>
  <si>
    <t>32.30</t>
  </si>
  <si>
    <t>3230Z</t>
  </si>
  <si>
    <t>32.30Z</t>
  </si>
  <si>
    <t>32.4</t>
  </si>
  <si>
    <t>Fabrication de jeux et jouets</t>
  </si>
  <si>
    <t>32.40</t>
  </si>
  <si>
    <t>3240Z</t>
  </si>
  <si>
    <t>32.40Z</t>
  </si>
  <si>
    <t>32.5</t>
  </si>
  <si>
    <t>Fabrication d'instruments et de fournitures à usage médical et dentaire</t>
  </si>
  <si>
    <t>Fabrication instruments &amp; fournitures à usage médical &amp; dentaire</t>
  </si>
  <si>
    <t>Fab. inst. &amp; fournit. usage méd. &amp; dent.</t>
  </si>
  <si>
    <t>32.50</t>
  </si>
  <si>
    <t xml:space="preserve">Fabrication d'instruments et de fournitures à usage médical et dentaire </t>
  </si>
  <si>
    <t>3250A</t>
  </si>
  <si>
    <t>32.50A</t>
  </si>
  <si>
    <t>Fabrication de matériel médico-chirurgical et dentaire</t>
  </si>
  <si>
    <t>Fab. matériel médico-chirurg. &amp; dentaire</t>
  </si>
  <si>
    <t>3250B</t>
  </si>
  <si>
    <t>32.50B</t>
  </si>
  <si>
    <t>Fabrication de lunettes</t>
  </si>
  <si>
    <t>32.9</t>
  </si>
  <si>
    <t>Activités manufacturières n.c.a.</t>
  </si>
  <si>
    <t>32.91</t>
  </si>
  <si>
    <t>Fabrication d’articles de brosserie</t>
  </si>
  <si>
    <t>3291Z</t>
  </si>
  <si>
    <t>32.91Z</t>
  </si>
  <si>
    <t>32.99</t>
  </si>
  <si>
    <t xml:space="preserve">Autres activités manufacturières n.c.a. </t>
  </si>
  <si>
    <t>Autres activités manufacturières n.c.a.</t>
  </si>
  <si>
    <t>3299Z</t>
  </si>
  <si>
    <t>32.99Z</t>
  </si>
  <si>
    <t>33</t>
  </si>
  <si>
    <t xml:space="preserve">Réparation et installation de machines et d'équipements </t>
  </si>
  <si>
    <t>Réparation et installation de machines et d'équipements</t>
  </si>
  <si>
    <t>Réparation &amp; install. machine &amp; équipt</t>
  </si>
  <si>
    <t>33.1</t>
  </si>
  <si>
    <t>Réparation d'ouvrages en métaux, de machines et d'équipements</t>
  </si>
  <si>
    <t>Répar. ouvrage en métaux, mach. &amp; équipt</t>
  </si>
  <si>
    <t>33.11</t>
  </si>
  <si>
    <t>Réparation d'ouvrages en métaux</t>
  </si>
  <si>
    <t>3311Z</t>
  </si>
  <si>
    <t>33.11Z</t>
  </si>
  <si>
    <t>33.12</t>
  </si>
  <si>
    <t>Réparation de machines et équipements mécaniques</t>
  </si>
  <si>
    <t>Répar. machine &amp; équipement mécaniques</t>
  </si>
  <si>
    <t>3312Z</t>
  </si>
  <si>
    <t>33.12Z</t>
  </si>
  <si>
    <t>33.13</t>
  </si>
  <si>
    <t>Réparation de matériels électroniques et optiques</t>
  </si>
  <si>
    <t>Répar. matériel électronique &amp; optique</t>
  </si>
  <si>
    <t>3313Z</t>
  </si>
  <si>
    <t>33.13Z</t>
  </si>
  <si>
    <t>33.14</t>
  </si>
  <si>
    <t>Réparation d'équipements électriques</t>
  </si>
  <si>
    <t>3314Z</t>
  </si>
  <si>
    <t>33.14Z</t>
  </si>
  <si>
    <t>33.15</t>
  </si>
  <si>
    <t>Réparation et maintenance navale</t>
  </si>
  <si>
    <t>3315Z</t>
  </si>
  <si>
    <t>33.15Z</t>
  </si>
  <si>
    <t>33.16</t>
  </si>
  <si>
    <t xml:space="preserve">Réparation et maintenance d'aéronefs et d'engins spatiaux </t>
  </si>
  <si>
    <t>Réparation et maintenance d'aéronefs et d'engins spatiaux</t>
  </si>
  <si>
    <t>Répar. &amp; maint. aéronef &amp; eng. spatiaux</t>
  </si>
  <si>
    <t>3316Z</t>
  </si>
  <si>
    <t>33.16Z</t>
  </si>
  <si>
    <t>33.17</t>
  </si>
  <si>
    <t>Réparation et maintenance d'autres équipements de transport</t>
  </si>
  <si>
    <t>Répar. &amp; maint. d'aut. équipt transport</t>
  </si>
  <si>
    <t>3317Z</t>
  </si>
  <si>
    <t>33.17Z</t>
  </si>
  <si>
    <t>33.19</t>
  </si>
  <si>
    <t>Réparation d'autres équipements</t>
  </si>
  <si>
    <t>3319Z</t>
  </si>
  <si>
    <t>33.19Z</t>
  </si>
  <si>
    <t>33.2</t>
  </si>
  <si>
    <t>Installation de machines et d'équipements industriels</t>
  </si>
  <si>
    <t>Install. de machines &amp; équipt industriel</t>
  </si>
  <si>
    <t>33.20</t>
  </si>
  <si>
    <t>3320A</t>
  </si>
  <si>
    <t>33.20A</t>
  </si>
  <si>
    <t>Installation de structures métalliques, chaudronnées et de tuyauterie</t>
  </si>
  <si>
    <t>Installation structures métalliques, chaudronnées et tuyauterie</t>
  </si>
  <si>
    <t>Instal. struct. métal., chaudr. &amp; tuyau.</t>
  </si>
  <si>
    <t>3320B</t>
  </si>
  <si>
    <t>33.20B</t>
  </si>
  <si>
    <t>Installation de machines et équipements mécaniques</t>
  </si>
  <si>
    <t>Instal. machines &amp; équipement mécanique</t>
  </si>
  <si>
    <t>3320C</t>
  </si>
  <si>
    <t>33.20C</t>
  </si>
  <si>
    <t xml:space="preserve">Conception d'ensemble et assemblage sur site industriel d'équipements de contrôle des processus industriels </t>
  </si>
  <si>
    <t>Concept. d'ens. &amp; assembl s/site d'éqpts ctrle des processus ind.</t>
  </si>
  <si>
    <t>Instal. éqpts ctrle des processus indus.</t>
  </si>
  <si>
    <t>3320D</t>
  </si>
  <si>
    <t>33.20D</t>
  </si>
  <si>
    <t>Installation d'équipements électriques, de matériels électroniques et optiques ou d'autres matériels</t>
  </si>
  <si>
    <t>Instal. éqpts électriq, mat. électro. et optiq. ou aut. matériels</t>
  </si>
  <si>
    <t>Inst. éqpt élec. électro. optiq. ou aut.</t>
  </si>
  <si>
    <t>SECTION D</t>
  </si>
  <si>
    <t>PRODUCTION ET DISTRIBUTION D'ÉLECTRICITÉ, DE GAZ, DE VAPEUR ET D'AIR CONDITIONNÉ</t>
  </si>
  <si>
    <t>Prod. &amp; distribution électricité, gaz, vapeur &amp; air conditionné</t>
  </si>
  <si>
    <t>Prdn &amp; distr. élec. gaz vap. &amp; air cond.</t>
  </si>
  <si>
    <t>35</t>
  </si>
  <si>
    <t>Production et distribution d'électricité, de gaz, de vapeur et d'air conditionné</t>
  </si>
  <si>
    <t>Prod. &amp; distribution électricité gaz vapeur &amp; air conditionné</t>
  </si>
  <si>
    <t>35.1</t>
  </si>
  <si>
    <t>Production, transport et distribution d'électricité</t>
  </si>
  <si>
    <t>Prod., transport &amp; distrib. électricité</t>
  </si>
  <si>
    <t>35.11</t>
  </si>
  <si>
    <t>Production d'électricité</t>
  </si>
  <si>
    <t>3511Z</t>
  </si>
  <si>
    <t>35.11Z</t>
  </si>
  <si>
    <t>35.12</t>
  </si>
  <si>
    <t>Transport d'électricité</t>
  </si>
  <si>
    <t>3512Z</t>
  </si>
  <si>
    <t>35.12Z</t>
  </si>
  <si>
    <t>35.13</t>
  </si>
  <si>
    <t>Distribution d'électricité</t>
  </si>
  <si>
    <t>3513Z</t>
  </si>
  <si>
    <t>35.13Z</t>
  </si>
  <si>
    <t>35.14</t>
  </si>
  <si>
    <t>Commerce d'électricité</t>
  </si>
  <si>
    <t>3514Z</t>
  </si>
  <si>
    <t>35.14Z</t>
  </si>
  <si>
    <t>35.2</t>
  </si>
  <si>
    <t>Production et distribution de combustibles gazeux</t>
  </si>
  <si>
    <t>Prod. &amp; distrib. de combustibles gazeux</t>
  </si>
  <si>
    <t>35.21</t>
  </si>
  <si>
    <t>Production de combustibles gazeux</t>
  </si>
  <si>
    <t>3521Z</t>
  </si>
  <si>
    <t>35.21Z</t>
  </si>
  <si>
    <t>35.22</t>
  </si>
  <si>
    <t>Distribution de combustibles gazeux par conduites</t>
  </si>
  <si>
    <t>Distrib. combustible gazeux pr conduites</t>
  </si>
  <si>
    <t>3522Z</t>
  </si>
  <si>
    <t>35.22Z</t>
  </si>
  <si>
    <t>35.23</t>
  </si>
  <si>
    <t>Commerce de combustibles gazeux par conduites</t>
  </si>
  <si>
    <t>Commerce combustible gazeux par conduite</t>
  </si>
  <si>
    <t>3523Z</t>
  </si>
  <si>
    <t>35.23Z</t>
  </si>
  <si>
    <t>35.3</t>
  </si>
  <si>
    <t>Production et distribution de vapeur et d'air conditionné</t>
  </si>
  <si>
    <t>Prod. &amp; distrib. vapeur et air condit.</t>
  </si>
  <si>
    <t>35.30</t>
  </si>
  <si>
    <t xml:space="preserve">Production et distribution de vapeur et d'air conditionné </t>
  </si>
  <si>
    <t>3530Z</t>
  </si>
  <si>
    <t>35.30Z</t>
  </si>
  <si>
    <t>SECTION E</t>
  </si>
  <si>
    <t>PRODUCTION ET DISTRIBUTION D'EAU ; ASSAINISSEMENT, GESTION DES DÉCHETS ET DÉPOLLUTION</t>
  </si>
  <si>
    <t>Prod. &amp; distrib. eau assainisst, gestion déchets &amp; dépollution</t>
  </si>
  <si>
    <t>Gestion eau, déchets &amp; dépollution</t>
  </si>
  <si>
    <t>36</t>
  </si>
  <si>
    <t xml:space="preserve">Captage, traitement et distribution d'eau </t>
  </si>
  <si>
    <t>Captage, traitement et distribution d'eau</t>
  </si>
  <si>
    <t>Captage, traitement &amp; distribution d'eau</t>
  </si>
  <si>
    <t>36.0</t>
  </si>
  <si>
    <t>36.00</t>
  </si>
  <si>
    <t>3600Z</t>
  </si>
  <si>
    <t>36.00Z</t>
  </si>
  <si>
    <t>37</t>
  </si>
  <si>
    <t>Collecte et traitement des eaux usées</t>
  </si>
  <si>
    <t>37.0</t>
  </si>
  <si>
    <t>37.00</t>
  </si>
  <si>
    <t>3700Z</t>
  </si>
  <si>
    <t>37.00Z</t>
  </si>
  <si>
    <t>38</t>
  </si>
  <si>
    <t>Collecte, traitement et élimination des déchets ; récupération</t>
  </si>
  <si>
    <t>Collecte, gestion déchets ; récupération</t>
  </si>
  <si>
    <t>38.1</t>
  </si>
  <si>
    <t>Collecte des déchets</t>
  </si>
  <si>
    <t>38.11</t>
  </si>
  <si>
    <t>Collecte des déchets non dangereux</t>
  </si>
  <si>
    <t>3811Z</t>
  </si>
  <si>
    <t>38.11Z</t>
  </si>
  <si>
    <t>38.12</t>
  </si>
  <si>
    <t>Collecte des déchets dangereux</t>
  </si>
  <si>
    <t>3812Z</t>
  </si>
  <si>
    <t>38.12Z</t>
  </si>
  <si>
    <t>38.2</t>
  </si>
  <si>
    <t>Traitement et élimination des déchets</t>
  </si>
  <si>
    <t>38.21</t>
  </si>
  <si>
    <t>Traitement et élimination des déchets non dangereux</t>
  </si>
  <si>
    <t>Traitmnt &amp; élimin. déchets non dangereux</t>
  </si>
  <si>
    <t>3821Z</t>
  </si>
  <si>
    <t>38.21Z</t>
  </si>
  <si>
    <t>38.22</t>
  </si>
  <si>
    <t>Traitement et élimination des déchets dangereux</t>
  </si>
  <si>
    <t>Traitmnt &amp; élimination déchets dangereux</t>
  </si>
  <si>
    <t>3822Z</t>
  </si>
  <si>
    <t>38.22Z</t>
  </si>
  <si>
    <t>38.3</t>
  </si>
  <si>
    <t>Récupération</t>
  </si>
  <si>
    <t>38.31</t>
  </si>
  <si>
    <t>Démantèlement d'épaves</t>
  </si>
  <si>
    <t>3831Z</t>
  </si>
  <si>
    <t>38.31Z</t>
  </si>
  <si>
    <t>38.32</t>
  </si>
  <si>
    <t>Récupération de déchets triés</t>
  </si>
  <si>
    <t>3832Z</t>
  </si>
  <si>
    <t>38.32Z</t>
  </si>
  <si>
    <t>39</t>
  </si>
  <si>
    <t>Dépollution et autres services de gestion des déchets</t>
  </si>
  <si>
    <t>Dépollution &amp; autre sces gestion déchets</t>
  </si>
  <si>
    <t>39.0</t>
  </si>
  <si>
    <t>39.00</t>
  </si>
  <si>
    <t>3900Z</t>
  </si>
  <si>
    <t>39.00Z</t>
  </si>
  <si>
    <t>SECTION F</t>
  </si>
  <si>
    <t>CONSTRUCTION</t>
  </si>
  <si>
    <t>41</t>
  </si>
  <si>
    <t xml:space="preserve">Construction de bâtiments </t>
  </si>
  <si>
    <t>Construction de bâtiments</t>
  </si>
  <si>
    <t>41.1</t>
  </si>
  <si>
    <t>Promotion immobilière</t>
  </si>
  <si>
    <t>41.10</t>
  </si>
  <si>
    <t>4110A</t>
  </si>
  <si>
    <t>41.10A</t>
  </si>
  <si>
    <t>Promotion immobilière de logements</t>
  </si>
  <si>
    <t>4110B</t>
  </si>
  <si>
    <t>41.10B</t>
  </si>
  <si>
    <t>Promotion immobilière de bureaux</t>
  </si>
  <si>
    <t>4110C</t>
  </si>
  <si>
    <t>41.10C</t>
  </si>
  <si>
    <t>Promotion immobilière d'autres bâtiments</t>
  </si>
  <si>
    <t>4110D</t>
  </si>
  <si>
    <t>41.10D</t>
  </si>
  <si>
    <t>Supports juridiques de programmes</t>
  </si>
  <si>
    <t>41.2</t>
  </si>
  <si>
    <t>Construction de bâtiments résidentiels et non résidentiels</t>
  </si>
  <si>
    <t>Construc. bâtimnt résid. &amp; non résident.</t>
  </si>
  <si>
    <t>41.20</t>
  </si>
  <si>
    <t>4120A</t>
  </si>
  <si>
    <t>41.20A</t>
  </si>
  <si>
    <t>Construction de maisons individuelles</t>
  </si>
  <si>
    <t>4120B</t>
  </si>
  <si>
    <t>41.20B</t>
  </si>
  <si>
    <t>Construction d'autres bâtiments</t>
  </si>
  <si>
    <t>42</t>
  </si>
  <si>
    <t>Génie civil</t>
  </si>
  <si>
    <t>42.1</t>
  </si>
  <si>
    <t xml:space="preserve">Construction de routes et de voies ferrées </t>
  </si>
  <si>
    <t>Construction de routes et de voies ferrées</t>
  </si>
  <si>
    <t>Construction de route &amp; de voies ferrées</t>
  </si>
  <si>
    <t>42.11</t>
  </si>
  <si>
    <t>Construction de routes et autoroutes</t>
  </si>
  <si>
    <t>4211Z</t>
  </si>
  <si>
    <t>42.11Z</t>
  </si>
  <si>
    <t>42.12</t>
  </si>
  <si>
    <t>Construction de voies ferrées de surface et souterraines</t>
  </si>
  <si>
    <t>Const. voie ferrée surface &amp; souterraine</t>
  </si>
  <si>
    <t>4212Z</t>
  </si>
  <si>
    <t>42.12Z</t>
  </si>
  <si>
    <t>42.13</t>
  </si>
  <si>
    <t>Construction de ponts et tunnels</t>
  </si>
  <si>
    <t>4213A</t>
  </si>
  <si>
    <t>42.13A</t>
  </si>
  <si>
    <t>Construction d'ouvrages d'art</t>
  </si>
  <si>
    <t>4213B</t>
  </si>
  <si>
    <t>42.13B</t>
  </si>
  <si>
    <t>Construction et entretien de tunnels</t>
  </si>
  <si>
    <t>42.2</t>
  </si>
  <si>
    <t>Construction de réseaux et de lignes</t>
  </si>
  <si>
    <t>42.21</t>
  </si>
  <si>
    <t>Construction de réseaux pour fluides</t>
  </si>
  <si>
    <t>4221Z</t>
  </si>
  <si>
    <t>42.21Z</t>
  </si>
  <si>
    <t>42.22</t>
  </si>
  <si>
    <t>Construction de réseaux électriques et de télécommunications</t>
  </si>
  <si>
    <t>Const. réseaux électriq. &amp; de télécom.</t>
  </si>
  <si>
    <t>4222Z</t>
  </si>
  <si>
    <t>42.22Z</t>
  </si>
  <si>
    <t>42.9</t>
  </si>
  <si>
    <t xml:space="preserve">Construction d'autres ouvrages de génie civil </t>
  </si>
  <si>
    <t>Construction d'autres ouvrages de génie civil</t>
  </si>
  <si>
    <t>Construc. autres ouvrages de génie civil</t>
  </si>
  <si>
    <t>42.91</t>
  </si>
  <si>
    <t>Construction d'ouvrages maritimes et fluviaux</t>
  </si>
  <si>
    <t>Construc. ouvrages maritimes et fluviaux</t>
  </si>
  <si>
    <t>4291Z</t>
  </si>
  <si>
    <t>42.91Z</t>
  </si>
  <si>
    <t>42.99</t>
  </si>
  <si>
    <t>Construction d'autres ouvrages de génie civil n.c.a.</t>
  </si>
  <si>
    <t>Constr. aut. ouvrage de génie civil nca.</t>
  </si>
  <si>
    <t>4299Z</t>
  </si>
  <si>
    <t>42.99Z</t>
  </si>
  <si>
    <t>43</t>
  </si>
  <si>
    <t xml:space="preserve">Travaux de construction spécialisés </t>
  </si>
  <si>
    <t>Travaux de construction spécialisés</t>
  </si>
  <si>
    <t>43.1</t>
  </si>
  <si>
    <t>Démolition et préparation des sites</t>
  </si>
  <si>
    <t>43.11</t>
  </si>
  <si>
    <t>Travaux de démolition</t>
  </si>
  <si>
    <t>4311Z</t>
  </si>
  <si>
    <t>43.11Z</t>
  </si>
  <si>
    <t>43.12</t>
  </si>
  <si>
    <t>Travaux de préparation des sites</t>
  </si>
  <si>
    <t>4312A</t>
  </si>
  <si>
    <t>43.12A</t>
  </si>
  <si>
    <t>Travaux de terrassement courants et travaux préparatoires</t>
  </si>
  <si>
    <t>Travaux de terrassement courants</t>
  </si>
  <si>
    <t>4312B</t>
  </si>
  <si>
    <t>43.12B</t>
  </si>
  <si>
    <t>Travaux de terrassement spécialisés ou de grande masse</t>
  </si>
  <si>
    <t>Travaux de terrassement spécialisés</t>
  </si>
  <si>
    <t>43.13</t>
  </si>
  <si>
    <t>Forages et sondages</t>
  </si>
  <si>
    <t>4313Z</t>
  </si>
  <si>
    <t>43.13Z</t>
  </si>
  <si>
    <t>43.2</t>
  </si>
  <si>
    <t>Travaux d'installation électrique, plomberie et autres travaux d'installation</t>
  </si>
  <si>
    <t>Travaux install. électrique plomberie &amp; autres travaux d'install.</t>
  </si>
  <si>
    <t>Travaux install. élect. plomberie &amp; aut.</t>
  </si>
  <si>
    <t>43.21</t>
  </si>
  <si>
    <t>Installation électrique</t>
  </si>
  <si>
    <t>4321A</t>
  </si>
  <si>
    <t>43.21A</t>
  </si>
  <si>
    <t>Travaux d'installation électrique dans tous locaux</t>
  </si>
  <si>
    <t>Travaux instal. électriq. ds tous locaux</t>
  </si>
  <si>
    <t>4321B</t>
  </si>
  <si>
    <t>43.21B</t>
  </si>
  <si>
    <t>Travaux d'installation électrique sur la voie publique</t>
  </si>
  <si>
    <t>Travaux instal. électriq. sr voie publi.</t>
  </si>
  <si>
    <t>43.22</t>
  </si>
  <si>
    <t>Travaux de plomberie et installation de chauffage et de conditionnement d'air</t>
  </si>
  <si>
    <t>Travaux plomberie, install. chauffage &amp; conditionnement d'air</t>
  </si>
  <si>
    <t>Trav. plomberie chauffage &amp; condit. air</t>
  </si>
  <si>
    <t>4322A</t>
  </si>
  <si>
    <t>43.22A</t>
  </si>
  <si>
    <t>Travaux d'installation d'eau et de gaz en tous locaux</t>
  </si>
  <si>
    <t>Travaux instal. eau &amp; gaz en tous locaux</t>
  </si>
  <si>
    <t>4322B</t>
  </si>
  <si>
    <t>43.22B</t>
  </si>
  <si>
    <t>Travaux d'installation d'équipements thermiques et de climatisation</t>
  </si>
  <si>
    <t>Travaux d'installation équipements thermiques et climatisation</t>
  </si>
  <si>
    <t>Travaux instal. équipt thermique &amp; clim.</t>
  </si>
  <si>
    <t>43.29</t>
  </si>
  <si>
    <t>Autres travaux d'installation</t>
  </si>
  <si>
    <t>4329A</t>
  </si>
  <si>
    <t>43.29A</t>
  </si>
  <si>
    <t>Travaux d'isolation</t>
  </si>
  <si>
    <t>4329B</t>
  </si>
  <si>
    <t>43.29B</t>
  </si>
  <si>
    <t>Autres travaux d'installation n.c.a.</t>
  </si>
  <si>
    <t>43.3</t>
  </si>
  <si>
    <t>Travaux de finition</t>
  </si>
  <si>
    <t>43.31</t>
  </si>
  <si>
    <t>Travaux de plâtrerie</t>
  </si>
  <si>
    <t>4331Z</t>
  </si>
  <si>
    <t>43.31Z</t>
  </si>
  <si>
    <t>43.32</t>
  </si>
  <si>
    <t>Travaux de menuiserie</t>
  </si>
  <si>
    <t>4332A</t>
  </si>
  <si>
    <t>43.32A</t>
  </si>
  <si>
    <t>Travaux de menuiserie bois et PVC</t>
  </si>
  <si>
    <t>4332B</t>
  </si>
  <si>
    <t>43.32B</t>
  </si>
  <si>
    <t>Travaux de menuiserie métallique et serrurerie</t>
  </si>
  <si>
    <t>Travaux menuiserie métal. &amp; serrurerie</t>
  </si>
  <si>
    <t>4332C</t>
  </si>
  <si>
    <t>43.32C</t>
  </si>
  <si>
    <t>Agencement de lieux de vente</t>
  </si>
  <si>
    <t>43.33</t>
  </si>
  <si>
    <t>Travaux de revêtement des sols et des murs</t>
  </si>
  <si>
    <t>Travaux revêtement des sols et des murs</t>
  </si>
  <si>
    <t>4333Z</t>
  </si>
  <si>
    <t>43.33Z</t>
  </si>
  <si>
    <t>43.34</t>
  </si>
  <si>
    <t>Travaux de peinture et vitrerie</t>
  </si>
  <si>
    <t>4334Z</t>
  </si>
  <si>
    <t>43.34Z</t>
  </si>
  <si>
    <t>43.39</t>
  </si>
  <si>
    <t>Autres travaux de finition</t>
  </si>
  <si>
    <t>4339Z</t>
  </si>
  <si>
    <t>43.39Z</t>
  </si>
  <si>
    <t>43.9</t>
  </si>
  <si>
    <t>Autres travaux de construction spécialisés</t>
  </si>
  <si>
    <t>Autres travaux construction spécialisés</t>
  </si>
  <si>
    <t>43.91</t>
  </si>
  <si>
    <t>Travaux de couverture</t>
  </si>
  <si>
    <t>4391A</t>
  </si>
  <si>
    <t>43.91A</t>
  </si>
  <si>
    <t>Travaux de charpente</t>
  </si>
  <si>
    <t>4391B</t>
  </si>
  <si>
    <t>43.91B</t>
  </si>
  <si>
    <t>Travaux de couverture par éléments</t>
  </si>
  <si>
    <t>43.99</t>
  </si>
  <si>
    <t>Autres travaux de construction spécialisés n.c.a.</t>
  </si>
  <si>
    <t>Aut. travaux construc. spécialisés nca.</t>
  </si>
  <si>
    <t>4399A</t>
  </si>
  <si>
    <t>43.99A</t>
  </si>
  <si>
    <t>Travaux d'étanchéification</t>
  </si>
  <si>
    <t>4399B</t>
  </si>
  <si>
    <t>43.99B</t>
  </si>
  <si>
    <t>Travaux de montage de structures métalliques</t>
  </si>
  <si>
    <t>Travaux montage de structure métallique</t>
  </si>
  <si>
    <t>4399C</t>
  </si>
  <si>
    <t>43.99C</t>
  </si>
  <si>
    <t>Travaux de maçonnerie générale et gros œuvre de bâtiment</t>
  </si>
  <si>
    <t>Travaux de maçonnerie générale et gros oeuvre de bâtiment</t>
  </si>
  <si>
    <t>Trav. maçon. gle &amp; gros oeuvre bâtiment</t>
  </si>
  <si>
    <t>4399D</t>
  </si>
  <si>
    <t>43.99D</t>
  </si>
  <si>
    <t>Autres travaux spécialisés de construction</t>
  </si>
  <si>
    <t>Aut. travaux spécialisés de construction</t>
  </si>
  <si>
    <t>4399E</t>
  </si>
  <si>
    <t>43.99E</t>
  </si>
  <si>
    <t>Location avec opérateur de matériel de construction</t>
  </si>
  <si>
    <t>Location avec opérateur mat. de constr.</t>
  </si>
  <si>
    <t>SECTION G</t>
  </si>
  <si>
    <t>COMMERCE ; RÉPARATION D'AUTOMOBILES ET DE MOTOCYCLES</t>
  </si>
  <si>
    <t>COMMERCE ; RÉPAR. AUTOMOBILE &amp; MOTOCYCLE</t>
  </si>
  <si>
    <t>45</t>
  </si>
  <si>
    <t>Commerce et réparation d'automobiles et de motocycles</t>
  </si>
  <si>
    <t>Commerce &amp; répar. automobile &amp; motocycle</t>
  </si>
  <si>
    <t>45.1</t>
  </si>
  <si>
    <t>Commerce de véhicules automobiles</t>
  </si>
  <si>
    <t>45.11</t>
  </si>
  <si>
    <t>Commerce de voitures et de véhicules automobiles légers</t>
  </si>
  <si>
    <t>Comm. de voiture &amp; véhicule auto. léger</t>
  </si>
  <si>
    <t>4511Z</t>
  </si>
  <si>
    <t>45.11Z</t>
  </si>
  <si>
    <t>45.19</t>
  </si>
  <si>
    <t>Commerce d'autres véhicules automobiles</t>
  </si>
  <si>
    <t>4519Z</t>
  </si>
  <si>
    <t>45.19Z</t>
  </si>
  <si>
    <t>45.2</t>
  </si>
  <si>
    <t>Entretien et réparation de véhicules automobiles</t>
  </si>
  <si>
    <t>Entretien &amp; répar. de véhicule auto.</t>
  </si>
  <si>
    <t>45.20</t>
  </si>
  <si>
    <t>4520A</t>
  </si>
  <si>
    <t>45.20A</t>
  </si>
  <si>
    <t>Entretien et réparation de véhicules automobiles légers</t>
  </si>
  <si>
    <t>Entretien &amp; répar. véhicule auto. léger</t>
  </si>
  <si>
    <t>4520B</t>
  </si>
  <si>
    <t>45.20B</t>
  </si>
  <si>
    <t>Entretien et réparation d'autres véhicules automobiles</t>
  </si>
  <si>
    <t>Entretien &amp; répar. autre véhicule auto.</t>
  </si>
  <si>
    <t>45.3</t>
  </si>
  <si>
    <t>Commerce d'équipements automobiles</t>
  </si>
  <si>
    <t>45.31</t>
  </si>
  <si>
    <t>Commerce de gros d'équipements automobiles</t>
  </si>
  <si>
    <t>Commerce de gros d'équipement automobile</t>
  </si>
  <si>
    <t>4531Z</t>
  </si>
  <si>
    <t>45.31Z</t>
  </si>
  <si>
    <t>45.32</t>
  </si>
  <si>
    <t>Commerce de détail d'équipements automobiles</t>
  </si>
  <si>
    <t>Commerce de détail équipement automobile</t>
  </si>
  <si>
    <t>4532Z</t>
  </si>
  <si>
    <t>45.32Z</t>
  </si>
  <si>
    <t>45.4</t>
  </si>
  <si>
    <t>Commerce et réparation de motocycles</t>
  </si>
  <si>
    <t>45.40</t>
  </si>
  <si>
    <t>4540Z</t>
  </si>
  <si>
    <t>45.40Z</t>
  </si>
  <si>
    <t>46</t>
  </si>
  <si>
    <t>Commerce de gros, à l’exception des automobiles et des motocycles</t>
  </si>
  <si>
    <t>Commerce gros hors auto. &amp; motocycle</t>
  </si>
  <si>
    <t>46.1</t>
  </si>
  <si>
    <t>Intermédiaires du commerce de gros</t>
  </si>
  <si>
    <t>46.11</t>
  </si>
  <si>
    <t>Intermédiaires du commerce en matières premières agricoles, animaux vivants, matières premières textiles et produits semi-finis</t>
  </si>
  <si>
    <t>Interm. du comm. en m.p. agricoles &amp; textiles, animaux vivants</t>
  </si>
  <si>
    <t>Interm. du comm. en produits agricoles</t>
  </si>
  <si>
    <t>4611Z</t>
  </si>
  <si>
    <t>46.11Z</t>
  </si>
  <si>
    <t>46.12</t>
  </si>
  <si>
    <t>Intermédiaires du commerce en combustibles, métaux, minéraux et produits chimiques</t>
  </si>
  <si>
    <t>Interm. comm. combustibles métaux minéraux &amp; produits chimiques</t>
  </si>
  <si>
    <t>Int. comm. comb. mét. minér. &amp; pd. chim.</t>
  </si>
  <si>
    <t>4612A</t>
  </si>
  <si>
    <t>46.12A</t>
  </si>
  <si>
    <t>Centrales d'achat de carburant</t>
  </si>
  <si>
    <t>4612B</t>
  </si>
  <si>
    <t>46.12B</t>
  </si>
  <si>
    <t>Autres intermédiaires du commerce en combustibles, métaux, minéraux et produits chimiques</t>
  </si>
  <si>
    <t>Autres interm. comm. combustibles métaux minéraux prod. chimiques</t>
  </si>
  <si>
    <t>Aut. ic comb. mét. minér. &amp; prod. chim.</t>
  </si>
  <si>
    <t>46.13</t>
  </si>
  <si>
    <t>Intermédiaires du commerce en bois et matériaux de construction</t>
  </si>
  <si>
    <t>Interm. comm. bois &amp; matériaux construc.</t>
  </si>
  <si>
    <t>4613Z</t>
  </si>
  <si>
    <t>46.13Z</t>
  </si>
  <si>
    <t>46.14</t>
  </si>
  <si>
    <t>Intermédiaires du commerce en machines, équipements industriels, navires et avions</t>
  </si>
  <si>
    <t>Interm. comm. machines, équipts industriels, navires et avions</t>
  </si>
  <si>
    <t>Int. comm. équipt indus., navire &amp; avion</t>
  </si>
  <si>
    <t>4614Z</t>
  </si>
  <si>
    <t>46.14Z</t>
  </si>
  <si>
    <t>46.15</t>
  </si>
  <si>
    <t>Intermédiaires du commerce en meubles, articles de ménage et quincaillerie</t>
  </si>
  <si>
    <t>Interm. comm. en meubles, articles de ménage et quincaillerie</t>
  </si>
  <si>
    <t>Int. comm. meuble, art. ménage &amp; quinc.</t>
  </si>
  <si>
    <t>4615Z</t>
  </si>
  <si>
    <t>46.15Z</t>
  </si>
  <si>
    <t>46.16</t>
  </si>
  <si>
    <t>Intermédiaires du commerce en textiles, habillement, fourrures, chaussures et articles en cuir</t>
  </si>
  <si>
    <t>Interm. comm. textiles, habillt, fourrures, chaussures &amp; art cuir</t>
  </si>
  <si>
    <t>Int. comm. textile, habillt &amp; assimil.</t>
  </si>
  <si>
    <t>4616Z</t>
  </si>
  <si>
    <t>46.16Z</t>
  </si>
  <si>
    <t>46.17</t>
  </si>
  <si>
    <t>Intermédiaires du commerce en denrées, boissons et tabac</t>
  </si>
  <si>
    <t>Int. comm. en denrées, boissons &amp; tabac</t>
  </si>
  <si>
    <t>4617A</t>
  </si>
  <si>
    <t>46.17A</t>
  </si>
  <si>
    <t>Centrales d'achat alimentaires</t>
  </si>
  <si>
    <t>4617B</t>
  </si>
  <si>
    <t>46.17B</t>
  </si>
  <si>
    <t>Autres intermédiaires du commerce en denrées, boissons et tabac</t>
  </si>
  <si>
    <t>Autre ic en denrées, boissons et tabac</t>
  </si>
  <si>
    <t>46.18</t>
  </si>
  <si>
    <t>Intermédiaires spécialisés dans le commerce d'autres produits spécifiques</t>
  </si>
  <si>
    <t>Interm. spécialisés commerce d'autres produits spécifiques</t>
  </si>
  <si>
    <t>Int. spécialis. comm. aut. prod. spécif.</t>
  </si>
  <si>
    <t>4618Z</t>
  </si>
  <si>
    <t>46.18Z</t>
  </si>
  <si>
    <t>46.19</t>
  </si>
  <si>
    <t>Intermédiaires du commerce en produits divers</t>
  </si>
  <si>
    <t>Interm. du commerce en produits divers</t>
  </si>
  <si>
    <t>4619A</t>
  </si>
  <si>
    <t>46.19A</t>
  </si>
  <si>
    <t>Centrales d'achat non alimentaires</t>
  </si>
  <si>
    <t>4619B</t>
  </si>
  <si>
    <t>46.19B</t>
  </si>
  <si>
    <t>Autres intermédiaires du commerce en produits divers</t>
  </si>
  <si>
    <t>Autre interm. commerce en prodts divers</t>
  </si>
  <si>
    <t>46.2</t>
  </si>
  <si>
    <t>Commerce de gros de produits agricoles bruts et d'animaux vivants</t>
  </si>
  <si>
    <t>Com. gros prod. agric. brut &amp; anim. viv.</t>
  </si>
  <si>
    <t>46.21</t>
  </si>
  <si>
    <t xml:space="preserve">Commerce de gros de céréales, de tabac non manufacturé, de semences et d'aliments pour le bétail </t>
  </si>
  <si>
    <t>Comm. de gros céréales, tabac non manuf. et aliments pour bétail</t>
  </si>
  <si>
    <t>Com gros céréal. tab. brt &amp; alim. bétail</t>
  </si>
  <si>
    <t>4621Z</t>
  </si>
  <si>
    <t>46.21Z</t>
  </si>
  <si>
    <t xml:space="preserve">Commerce de gros (commerce interentreprises) de céréales, de tabac non manufacturé, de semences et d'aliments pour le bétail </t>
  </si>
  <si>
    <t>46.22</t>
  </si>
  <si>
    <t>Commerce de gros de fleurs et plantes</t>
  </si>
  <si>
    <t>4622Z</t>
  </si>
  <si>
    <t>46.22Z</t>
  </si>
  <si>
    <t>Commerce de gros (commerce interentreprises) de fleurs et plantes</t>
  </si>
  <si>
    <t>46.23</t>
  </si>
  <si>
    <t>Commerce de gros d'animaux vivants</t>
  </si>
  <si>
    <t>4623Z</t>
  </si>
  <si>
    <t>46.23Z</t>
  </si>
  <si>
    <t>Commerce de gros (commerce interentreprises) d'animaux vivants</t>
  </si>
  <si>
    <t>46.24</t>
  </si>
  <si>
    <t>Commerce de gros de cuirs et peaux</t>
  </si>
  <si>
    <t>4624Z</t>
  </si>
  <si>
    <t>46.24Z</t>
  </si>
  <si>
    <t>Commerce de gros (commerce interentreprises) de cuirs et peaux</t>
  </si>
  <si>
    <t>46.3</t>
  </si>
  <si>
    <t>Commerce de gros de produits alimentaires, de boissons et de tabac</t>
  </si>
  <si>
    <t>Comm. gros produits alimentaires boissons &amp; tabac</t>
  </si>
  <si>
    <t>Comm. gros prod. alim. boisson &amp; tabac</t>
  </si>
  <si>
    <t>46.31</t>
  </si>
  <si>
    <t>Commerce de gros de fruits et légumes</t>
  </si>
  <si>
    <t>4631Z</t>
  </si>
  <si>
    <t>46.31Z</t>
  </si>
  <si>
    <t>Commerce de gros (commerce interentreprises) de fruits et légumes</t>
  </si>
  <si>
    <t>46.32</t>
  </si>
  <si>
    <t>Commerce de gros de viandes et de produits à base de viande</t>
  </si>
  <si>
    <t>Comm. gros viande &amp; prod. à base  viande</t>
  </si>
  <si>
    <t>4632A</t>
  </si>
  <si>
    <t>46.32A</t>
  </si>
  <si>
    <t>Commerce de gros (commerce interentreprises) de viandes de boucherie</t>
  </si>
  <si>
    <t>Commerce de gros de viandes de boucherie</t>
  </si>
  <si>
    <t>4632B</t>
  </si>
  <si>
    <t>46.32B</t>
  </si>
  <si>
    <t>Commerce de gros (commerce interentreprises) de produits à base de viande</t>
  </si>
  <si>
    <t>Commerce de gros de produits à base de viande</t>
  </si>
  <si>
    <t>Comm. gros de produits à base de viande</t>
  </si>
  <si>
    <t>4632C</t>
  </si>
  <si>
    <t>46.32C</t>
  </si>
  <si>
    <t>Commerce de gros (commerce interentreprises) de volailles et gibier</t>
  </si>
  <si>
    <t>Commerce de gros de volailles et gibier</t>
  </si>
  <si>
    <t>46.33</t>
  </si>
  <si>
    <t>Commerce de gros de produits laitiers, œufs, huiles et matières grasses comestibles</t>
  </si>
  <si>
    <t>Com. gros produits laitiers, oeufs, huiles &amp; mat. grasses comest.</t>
  </si>
  <si>
    <t>Com. gros prod. laitier oeuf &amp; mat. grse</t>
  </si>
  <si>
    <t>4633Z</t>
  </si>
  <si>
    <t>46.33Z</t>
  </si>
  <si>
    <t>Commerce de gros (commerce interentreprises) de produits laitiers, œufs, huiles et matières grasses comestibles</t>
  </si>
  <si>
    <t>46.34</t>
  </si>
  <si>
    <t>Commerce de gros de boissons</t>
  </si>
  <si>
    <t>4634Z</t>
  </si>
  <si>
    <t>46.34Z</t>
  </si>
  <si>
    <t>Commerce de gros (commerce interentreprises) de boissons</t>
  </si>
  <si>
    <t>Commerce de gros  de boissons</t>
  </si>
  <si>
    <t>46.35</t>
  </si>
  <si>
    <t>Commerce de gros de produits à base de tabac</t>
  </si>
  <si>
    <t>Comm. gros de produits à base de tabac</t>
  </si>
  <si>
    <t>4635Z</t>
  </si>
  <si>
    <t>46.35Z</t>
  </si>
  <si>
    <t>Commerce de gros (commerce interentreprises) de produits à base de tabac</t>
  </si>
  <si>
    <t>46.36</t>
  </si>
  <si>
    <t>Commerce de gros de sucre, chocolat et confiserie</t>
  </si>
  <si>
    <t>Com. gros de sucre chocolat &amp; confiserie</t>
  </si>
  <si>
    <t>4636Z</t>
  </si>
  <si>
    <t>46.36Z</t>
  </si>
  <si>
    <t>Commerce de gros (commerce interentreprises) de sucre, chocolat et confiserie</t>
  </si>
  <si>
    <t>46.37</t>
  </si>
  <si>
    <t>Commerce de gros de café, thé, cacao et épices</t>
  </si>
  <si>
    <t>Comm. gros de café, thé, cacao et épices</t>
  </si>
  <si>
    <t>4637Z</t>
  </si>
  <si>
    <t>46.37Z</t>
  </si>
  <si>
    <t>Commerce de gros (commerce interentreprises) de café, thé, cacao et épices</t>
  </si>
  <si>
    <t>46.38</t>
  </si>
  <si>
    <t>Commerce de gros d'autres produits alimentaires, y compris poissons, crustacés et mollusques</t>
  </si>
  <si>
    <t>Comm. gros autres prod. alim. yc poissons crustacés mollusques</t>
  </si>
  <si>
    <t>Com. gros aut. alim. yc poisson crustacé</t>
  </si>
  <si>
    <t>4638A</t>
  </si>
  <si>
    <t>46.38A</t>
  </si>
  <si>
    <t>Commerce de gros (commerce interentreprises) de poissons, crustacés et mollusques</t>
  </si>
  <si>
    <t>Commerce de gros de poissons, crustacés et mollusques</t>
  </si>
  <si>
    <t>4638B</t>
  </si>
  <si>
    <t>46.38B</t>
  </si>
  <si>
    <t>Commerce de gros (commerce interentreprises) alimentaire spécialisé divers</t>
  </si>
  <si>
    <t>Commerce de gros alimentaire spécialisé divers</t>
  </si>
  <si>
    <t>Comm. gros alimentaire spécialisé divers</t>
  </si>
  <si>
    <t>46.39</t>
  </si>
  <si>
    <t>Commerce de gros non spécialisé de denrées, boissons et tabac</t>
  </si>
  <si>
    <t>Com. gros non spéc. denrée boisson tabac</t>
  </si>
  <si>
    <t>4639A</t>
  </si>
  <si>
    <t>46.39A</t>
  </si>
  <si>
    <t>Commerce de gros (commerce interentreprises) de produits surgelés</t>
  </si>
  <si>
    <t>Commerce de gros de produits surgelés</t>
  </si>
  <si>
    <t>4639B</t>
  </si>
  <si>
    <t>46.39B</t>
  </si>
  <si>
    <t>Commerce de gros (commerce interentreprises) alimentaire non spécialisé</t>
  </si>
  <si>
    <t>Commerce de gros alimentaire non spécialisé</t>
  </si>
  <si>
    <t>Comm de gros alimentaire non spécialisé</t>
  </si>
  <si>
    <t>46.4</t>
  </si>
  <si>
    <t>Commerce de gros de biens domestiques</t>
  </si>
  <si>
    <t>46.41</t>
  </si>
  <si>
    <t>Commerce de gros de textiles</t>
  </si>
  <si>
    <t>4641Z</t>
  </si>
  <si>
    <t>46.41Z</t>
  </si>
  <si>
    <t>Commerce de gros (commerce interentreprises) de textiles</t>
  </si>
  <si>
    <t>46.42</t>
  </si>
  <si>
    <t>Commerce de gros d'habillement et de chaussures</t>
  </si>
  <si>
    <t>Commerce gros d'habillement &amp; chaussures</t>
  </si>
  <si>
    <t>4642Z</t>
  </si>
  <si>
    <t>46.42Z</t>
  </si>
  <si>
    <t>Commerce de gros (commerce interentreprises) d'habillement et de chaussures</t>
  </si>
  <si>
    <t>46.43</t>
  </si>
  <si>
    <t>Commerce de gros d'appareils électroménagers</t>
  </si>
  <si>
    <t>Commerce de gros appareil électroménager</t>
  </si>
  <si>
    <t>4643Z</t>
  </si>
  <si>
    <t>46.43Z</t>
  </si>
  <si>
    <t>Commerce de gros (commerce interentreprises) d'appareils électroménagers</t>
  </si>
  <si>
    <t>46.44</t>
  </si>
  <si>
    <t>Commerce de gros de vaisselle, verrerie et produits d'entretien</t>
  </si>
  <si>
    <t>Com. gros vaisselle verrerie prod. entr.</t>
  </si>
  <si>
    <t>4644Z</t>
  </si>
  <si>
    <t>46.44Z</t>
  </si>
  <si>
    <t>Commerce de gros (commerce interentreprises) de vaisselle, verrerie et produits d'entretien</t>
  </si>
  <si>
    <t>46.45</t>
  </si>
  <si>
    <t>Commerce de gros de parfumerie et de produits de beauté</t>
  </si>
  <si>
    <t>Com. gros parfumerie &amp; produit de beauté</t>
  </si>
  <si>
    <t>4645Z</t>
  </si>
  <si>
    <t>46.45Z</t>
  </si>
  <si>
    <t>Commerce de gros (commerce interentreprises) de parfumerie et de produits de beauté</t>
  </si>
  <si>
    <t>46.46</t>
  </si>
  <si>
    <t>Commerce de gros de produits pharmaceutiques</t>
  </si>
  <si>
    <t>Comm. gros de produits pharmaceutiques</t>
  </si>
  <si>
    <t>4646Z</t>
  </si>
  <si>
    <t>46.46Z</t>
  </si>
  <si>
    <t>Commerce de gros (commerce interentreprises) de produits pharmaceutiques</t>
  </si>
  <si>
    <t>46.47</t>
  </si>
  <si>
    <t xml:space="preserve">Commerce de gros de meubles, de tapis et d'appareils d'éclairage </t>
  </si>
  <si>
    <t>Commerce de gros de meubles, de tapis et d'appareils d'éclairage</t>
  </si>
  <si>
    <t>Com. gros meuble tapis appareil éclaira.</t>
  </si>
  <si>
    <t>4647Z</t>
  </si>
  <si>
    <t>46.47Z</t>
  </si>
  <si>
    <t xml:space="preserve">Commerce de gros (commerce interentreprises) de meubles, de tapis et d'appareils d'éclairage </t>
  </si>
  <si>
    <t>46.48</t>
  </si>
  <si>
    <t>Commerce de gros d'articles d'horlogerie et de bijouterie</t>
  </si>
  <si>
    <t>Com. gros artic. horlogerie &amp; bijouterie</t>
  </si>
  <si>
    <t>4648Z</t>
  </si>
  <si>
    <t>46.48Z</t>
  </si>
  <si>
    <t>Commerce de gros (commerce interentreprises) d'articles d'horlogerie et de bijouterie</t>
  </si>
  <si>
    <t>46.49</t>
  </si>
  <si>
    <t>Commerce de gros d'autres biens domestiques</t>
  </si>
  <si>
    <t>Commerce gros d'autres biens domestiques</t>
  </si>
  <si>
    <t>4649Z</t>
  </si>
  <si>
    <t>46.49Z</t>
  </si>
  <si>
    <t xml:space="preserve">Commerce de gros (commerce interentreprises) d'autres biens domestiques </t>
  </si>
  <si>
    <t>46.5</t>
  </si>
  <si>
    <t xml:space="preserve">Commerce de gros d'équipements de l'information et de la communication </t>
  </si>
  <si>
    <t>Comm. gros équipts de l'information et de la communication</t>
  </si>
  <si>
    <t>Comm. gros équipt. information &amp; com.</t>
  </si>
  <si>
    <t>46.51</t>
  </si>
  <si>
    <t>Commerce de gros d'ordinateurs, d'équipements informatiques périphériques et de logiciels</t>
  </si>
  <si>
    <t>Comm. de gros d'ordinat., d'éqpts informatiq. périph. &amp; logiciels</t>
  </si>
  <si>
    <t>Comm. gros ordi. éqpt périph. &amp; logiciel</t>
  </si>
  <si>
    <t>4651Z</t>
  </si>
  <si>
    <t>46.51Z</t>
  </si>
  <si>
    <t>Commerce de gros (commerce interentreprises) d'ordinateurs, d'équipements informatiques périphériques et de logiciels</t>
  </si>
  <si>
    <t>46.52</t>
  </si>
  <si>
    <t>Commerce de gros de composants et d'équipements électroniques et de télécommunication</t>
  </si>
  <si>
    <t>Comm. de gros d'éqpts et composants électroniques et de télécomm.</t>
  </si>
  <si>
    <t>Cg éqpt &amp; composant électron. &amp; télécom.</t>
  </si>
  <si>
    <t>4652Z</t>
  </si>
  <si>
    <t>46.52Z</t>
  </si>
  <si>
    <t>Commerce de gros (commerce interentreprises) de composants et d'équipements électroniques et de télécommunication</t>
  </si>
  <si>
    <t>46.6</t>
  </si>
  <si>
    <t>Commerce de gros d'autres équipements industriels</t>
  </si>
  <si>
    <t>Commerce de gros autres équipts indust.</t>
  </si>
  <si>
    <t>46.61</t>
  </si>
  <si>
    <t>Commerce de gros de matériel agricole</t>
  </si>
  <si>
    <t>4661Z</t>
  </si>
  <si>
    <t>46.61Z</t>
  </si>
  <si>
    <t>Commerce de gros (commerce interentreprises) de matériel agricole</t>
  </si>
  <si>
    <t>46.62</t>
  </si>
  <si>
    <t>Commerce de gros de machines-outils</t>
  </si>
  <si>
    <t>4662Z</t>
  </si>
  <si>
    <t>46.62Z</t>
  </si>
  <si>
    <t>Commerce de gros (commerce interentreprises) de machines-outils</t>
  </si>
  <si>
    <t>46.63</t>
  </si>
  <si>
    <t xml:space="preserve">Commerce de gros de machines pour l'extraction, la construction et le génie civil </t>
  </si>
  <si>
    <t>Comm de gros de machines pour l'extrac, la constr, le génie civil</t>
  </si>
  <si>
    <t>Com. gros machine pr extrac., constr. GC</t>
  </si>
  <si>
    <t>4663Z</t>
  </si>
  <si>
    <t>46.63Z</t>
  </si>
  <si>
    <t xml:space="preserve">Commerce de gros (commerce interentreprises) de machines pour l'extraction, la construction et le génie civil </t>
  </si>
  <si>
    <t>46.64</t>
  </si>
  <si>
    <t>Commerce de gros de machines pour l'industrie textile et l'habillement</t>
  </si>
  <si>
    <t>Comm. gros (interentr.) machines pour industrie textile &amp; habill.</t>
  </si>
  <si>
    <t>Com. gros machine pr ind. text. &amp; habil.</t>
  </si>
  <si>
    <t>4664Z</t>
  </si>
  <si>
    <t>46.64Z</t>
  </si>
  <si>
    <t>Commerce de gros (commerce interentreprises) de machines pour l'industrie textile et l'habillement</t>
  </si>
  <si>
    <t>46.65</t>
  </si>
  <si>
    <t>Commerce de gros de mobilier de bureau</t>
  </si>
  <si>
    <t>4665Z</t>
  </si>
  <si>
    <t>46.65Z</t>
  </si>
  <si>
    <t>Commerce de gros (commerce interentreprises) de mobilier de bureau</t>
  </si>
  <si>
    <t>46.66</t>
  </si>
  <si>
    <t xml:space="preserve">Commerce de gros d'autres machines et équipements de bureau </t>
  </si>
  <si>
    <t>Commerce de gros d'autres machines et équipements de bureau</t>
  </si>
  <si>
    <t>Com. gros autre machine &amp; équipt bureau</t>
  </si>
  <si>
    <t>4666Z</t>
  </si>
  <si>
    <t>46.66Z</t>
  </si>
  <si>
    <t xml:space="preserve">Commerce de gros (commerce interentreprises) d'autres machines et équipements de bureau </t>
  </si>
  <si>
    <t>46.69</t>
  </si>
  <si>
    <t>Commerce de gros d'autres machines et équipements</t>
  </si>
  <si>
    <t>Commerce de gros autre machine &amp; équipt</t>
  </si>
  <si>
    <t>4669A</t>
  </si>
  <si>
    <t>46.69A</t>
  </si>
  <si>
    <t>Commerce de gros (commerce interentreprises) de matériel électrique</t>
  </si>
  <si>
    <t>Commerce de gros de matériel électrique</t>
  </si>
  <si>
    <t>4669B</t>
  </si>
  <si>
    <t>46.69B</t>
  </si>
  <si>
    <t>Commerce de gros (commerce interentreprises) de fournitures et équipements industriels divers</t>
  </si>
  <si>
    <t>Commerce de gros de fournitures et équipements industriels divers</t>
  </si>
  <si>
    <t>Com. gros fourniture &amp; équipt ind. div.</t>
  </si>
  <si>
    <t>4669C</t>
  </si>
  <si>
    <t>46.69C</t>
  </si>
  <si>
    <t>Commerce de gros (commerce interentreprises) de fournitures et équipements divers pour le commerce et les services</t>
  </si>
  <si>
    <t>Comm. gros de fournitures &amp; équipts divers pour commerces &amp; sces</t>
  </si>
  <si>
    <t>Cg fournit. &amp; équipt div. pr com. &amp; sces</t>
  </si>
  <si>
    <t>46.7</t>
  </si>
  <si>
    <t>Autres commerces de gros spécialisés</t>
  </si>
  <si>
    <t>46.71</t>
  </si>
  <si>
    <t>Commerce de gros de combustibles et de produits annexes</t>
  </si>
  <si>
    <t>Com. gros combustible &amp; produits annexes</t>
  </si>
  <si>
    <t>4671Z</t>
  </si>
  <si>
    <t>46.71Z</t>
  </si>
  <si>
    <t>Commerce de gros (commerce interentreprises) de combustibles et de produits annexes</t>
  </si>
  <si>
    <t>46.72</t>
  </si>
  <si>
    <t>Commerce de gros de minerais et métaux</t>
  </si>
  <si>
    <t>4672Z</t>
  </si>
  <si>
    <t>46.72Z</t>
  </si>
  <si>
    <t>Commerce de gros (commerce interentreprises) de minerais et métaux</t>
  </si>
  <si>
    <t>46.73</t>
  </si>
  <si>
    <t xml:space="preserve">Commerce de gros de bois, de matériaux de construction et d'appareils sanitaires </t>
  </si>
  <si>
    <t>Comm. gros bois, matériaux de construction &amp; appareils sanitaires</t>
  </si>
  <si>
    <t>Cg bois, mat. construc. &amp; app. sanitaire</t>
  </si>
  <si>
    <t>4673A</t>
  </si>
  <si>
    <t>46.73A</t>
  </si>
  <si>
    <t xml:space="preserve">Commerce de gros (commerce interentreprises) de bois et de matériaux de construction </t>
  </si>
  <si>
    <t>Commerce de gros de bois et de matériaux de construction</t>
  </si>
  <si>
    <t>Com. gros bois &amp; matériaux construction</t>
  </si>
  <si>
    <t>4673B</t>
  </si>
  <si>
    <t>46.73B</t>
  </si>
  <si>
    <t>Commerce de gros (commerce interentreprises) d'appareils sanitaires et de produits de décoration</t>
  </si>
  <si>
    <t>Commerce de gros d'appareils sanitaires et produits de décoration</t>
  </si>
  <si>
    <t>Cg appareil sanitaire &amp; prod. décoration</t>
  </si>
  <si>
    <t>46.74</t>
  </si>
  <si>
    <t>Commerce de gros de quincaillerie et fournitures pour plomberie et chauffage</t>
  </si>
  <si>
    <t>Comm. gros quincaillerie &amp; fournitures pour plomberie &amp; chauffage</t>
  </si>
  <si>
    <t>Cg quincail. &amp; fournit. plombr. &amp; chauf.</t>
  </si>
  <si>
    <t>4674A</t>
  </si>
  <si>
    <t>46.74A</t>
  </si>
  <si>
    <t>Commerce de gros (commerce interentreprises) de quincaillerie</t>
  </si>
  <si>
    <t>Commerce de gros de quincaillerie</t>
  </si>
  <si>
    <t>4674B</t>
  </si>
  <si>
    <t>46.74B</t>
  </si>
  <si>
    <t>Commerce de gros (commerce interentreprises) de fournitures pour la plomberie et le chauffage</t>
  </si>
  <si>
    <t>Commerce de gros de fournitures pour la plomberie et le chauffage</t>
  </si>
  <si>
    <t>Cg fourniture pour plomberie &amp; chauffage</t>
  </si>
  <si>
    <t>46.75</t>
  </si>
  <si>
    <t>Commerce de gros de produits chimiques</t>
  </si>
  <si>
    <t>4675Z</t>
  </si>
  <si>
    <t>46.75Z</t>
  </si>
  <si>
    <t>Commerce de gros (commerce interentreprises) de produits chimiques</t>
  </si>
  <si>
    <t>46.76</t>
  </si>
  <si>
    <t>Commerce de gros d'autres produits intermédiaires</t>
  </si>
  <si>
    <t>Commerce gros d'aut. prod. intermédiaire</t>
  </si>
  <si>
    <t>4676Z</t>
  </si>
  <si>
    <t>46.76Z</t>
  </si>
  <si>
    <t>Commerce de gros (commerce interentreprises) d'autres produits intermédiaires</t>
  </si>
  <si>
    <t>46.77</t>
  </si>
  <si>
    <t>Commerce de gros de déchets et débris</t>
  </si>
  <si>
    <t>4677Z</t>
  </si>
  <si>
    <t>46.77Z</t>
  </si>
  <si>
    <t>Commerce de gros (commerce interentreprises) de déchets et débris</t>
  </si>
  <si>
    <t>46.9</t>
  </si>
  <si>
    <t>Commerce de gros non spécialisé</t>
  </si>
  <si>
    <t>46.90</t>
  </si>
  <si>
    <t>4690Z</t>
  </si>
  <si>
    <t>46.90Z</t>
  </si>
  <si>
    <t>Commerce de gros (commerce interentreprises) non spécialisé</t>
  </si>
  <si>
    <t>47</t>
  </si>
  <si>
    <t>Commerce de détail, à l’exception des automobiles et des motocycles</t>
  </si>
  <si>
    <t>Comm. détail, sf automobiles et motocycles</t>
  </si>
  <si>
    <t>Com. détail, sf automobiles &amp; motocycles</t>
  </si>
  <si>
    <t>47.1</t>
  </si>
  <si>
    <t>Commerce de détail en magasin non spécialisé</t>
  </si>
  <si>
    <t>Comm. détail en magasin non spécialisé</t>
  </si>
  <si>
    <t>47.11</t>
  </si>
  <si>
    <t>Commerce de détail en magasin non spécialisé à prédominance alimentaire</t>
  </si>
  <si>
    <t>Comm. détail en magasin non spécialisé à prédominance alimentaire</t>
  </si>
  <si>
    <t>Comm. dét. mag. non spéc. à prédo. alim.</t>
  </si>
  <si>
    <t>4711A</t>
  </si>
  <si>
    <t>47.11A</t>
  </si>
  <si>
    <t>Commerce de détail de produits surgelés</t>
  </si>
  <si>
    <t>4711B</t>
  </si>
  <si>
    <t>47.11B</t>
  </si>
  <si>
    <t>Commerce d'alimentation générale</t>
  </si>
  <si>
    <t>4711C</t>
  </si>
  <si>
    <t>47.11C</t>
  </si>
  <si>
    <t>Supérettes</t>
  </si>
  <si>
    <t>4711D</t>
  </si>
  <si>
    <t>47.11D</t>
  </si>
  <si>
    <t>Supermarchés</t>
  </si>
  <si>
    <t>4711E</t>
  </si>
  <si>
    <t>47.11E</t>
  </si>
  <si>
    <t>Magasins multi-commerces</t>
  </si>
  <si>
    <t>4711F</t>
  </si>
  <si>
    <t>47.11F</t>
  </si>
  <si>
    <t>Hypermarchés</t>
  </si>
  <si>
    <t>47.19</t>
  </si>
  <si>
    <t>Autre commerce de détail en magasin non spécialisé</t>
  </si>
  <si>
    <t>Autre comm. détail en magasin non spéc.</t>
  </si>
  <si>
    <t>4719A</t>
  </si>
  <si>
    <t>47.19A</t>
  </si>
  <si>
    <t>Grands magasins</t>
  </si>
  <si>
    <t>4719B</t>
  </si>
  <si>
    <t>47.19B</t>
  </si>
  <si>
    <t>Autres commerces de détail en magasin non spécialisé</t>
  </si>
  <si>
    <t>Autres comm. détail en magasin non spéc.</t>
  </si>
  <si>
    <t>47.2</t>
  </si>
  <si>
    <t>Commerce de détail alimentaire en magasin spécialisé</t>
  </si>
  <si>
    <t>Com. dét. aliment. en magasin spécialisé</t>
  </si>
  <si>
    <t>47.21</t>
  </si>
  <si>
    <t>Commerce de détail de fruits et légumes en magasin spécialisé</t>
  </si>
  <si>
    <t>Com. détail fruit &amp; légume en mag. spéc.</t>
  </si>
  <si>
    <t>4721Z</t>
  </si>
  <si>
    <t>47.21Z</t>
  </si>
  <si>
    <t>47.22</t>
  </si>
  <si>
    <t>Commerce de détail de viandes et de produits à base de viande en magasin spécialisé</t>
  </si>
  <si>
    <t>Comm. détail viandes &amp; produits à base de viande (magas. spéc.)</t>
  </si>
  <si>
    <t>Com. dét. viande &amp; prdt avec viande (ms)</t>
  </si>
  <si>
    <t>4722Z</t>
  </si>
  <si>
    <t>47.22Z</t>
  </si>
  <si>
    <t>47.23</t>
  </si>
  <si>
    <t>Commerce de détail de poissons, crustacés et mollusques en magasin spécialisé</t>
  </si>
  <si>
    <t>Comm. détail poissons crustacés &amp; mollusques (magasin spécialisé)</t>
  </si>
  <si>
    <t>Comm. détail poisson crustacé etc. (ms)</t>
  </si>
  <si>
    <t>4723Z</t>
  </si>
  <si>
    <t>47.23Z</t>
  </si>
  <si>
    <t>47.24</t>
  </si>
  <si>
    <t>Commerce de détail de pain, pâtisserie et confiserie en magasin spécialisé</t>
  </si>
  <si>
    <t>Comm. détail pain pâtisserie &amp; confiserie (magasin spécialisé)</t>
  </si>
  <si>
    <t>Comm. dét. pain pâtiss. &amp; confiser. (ms)</t>
  </si>
  <si>
    <t>4724Z</t>
  </si>
  <si>
    <t>47.24Z</t>
  </si>
  <si>
    <t>47.25</t>
  </si>
  <si>
    <t>Commerce de détail de boissons en magasin spécialisé</t>
  </si>
  <si>
    <t>Com. détail boisson en magasin spéciali.</t>
  </si>
  <si>
    <t>4725Z</t>
  </si>
  <si>
    <t>47.25Z</t>
  </si>
  <si>
    <t>47.26</t>
  </si>
  <si>
    <t>Commerce de détail de produits à base de tabac en magasin spécialisé</t>
  </si>
  <si>
    <t>Comm. détail de produits à base de tabac en magasin spécialisé</t>
  </si>
  <si>
    <t>Comm. dét. produit à base de tabac (ms)</t>
  </si>
  <si>
    <t>4726Z</t>
  </si>
  <si>
    <t>47.26Z</t>
  </si>
  <si>
    <t>47.29</t>
  </si>
  <si>
    <t xml:space="preserve">Autres commerces de détail alimentaires en magasin spécialisé </t>
  </si>
  <si>
    <t>Autres commerces de détail alimentaires en magasin spécialisé</t>
  </si>
  <si>
    <t>Aut. com. détail alim. en mag. spéciali.</t>
  </si>
  <si>
    <t>4729Z</t>
  </si>
  <si>
    <t>47.29Z</t>
  </si>
  <si>
    <t>47.3</t>
  </si>
  <si>
    <t>Commerce de détail de carburants en magasin spécialisé</t>
  </si>
  <si>
    <t>Comm. détail carburant en mag. spéciali.</t>
  </si>
  <si>
    <t>47.30</t>
  </si>
  <si>
    <t>4730Z</t>
  </si>
  <si>
    <t>47.30Z</t>
  </si>
  <si>
    <t>47.4</t>
  </si>
  <si>
    <t>Commerce de détail d'équipements de l'information et de la communication en magasin spécialisé</t>
  </si>
  <si>
    <t>Comm. détail équipts de l'information &amp; communic. (magas. spéc.)</t>
  </si>
  <si>
    <t>Com. dét. équipt information &amp; com. (ms)</t>
  </si>
  <si>
    <t>47.41</t>
  </si>
  <si>
    <t>Commerce de détail d'ordinateurs, d'unités périphériques et de logiciels en magasin spécialisé</t>
  </si>
  <si>
    <t>Comm. détail ordinateurs unités périph. &amp; logiciels (magas. spéc)</t>
  </si>
  <si>
    <t>Com. dét ordi. un. périph. &amp; logicl (ms)</t>
  </si>
  <si>
    <t>4741Z</t>
  </si>
  <si>
    <t>47.41Z</t>
  </si>
  <si>
    <t>47.42</t>
  </si>
  <si>
    <t>Commerce de détail de matériels de télécommunication en magasin spécialisé</t>
  </si>
  <si>
    <t>Comm. détail matériels télécommunication (magasin spécialisé)</t>
  </si>
  <si>
    <t>Comm. dét. matériel télécom. (ms)</t>
  </si>
  <si>
    <t>4742Z</t>
  </si>
  <si>
    <t>47.42Z</t>
  </si>
  <si>
    <t>47.43</t>
  </si>
  <si>
    <t>Commerce de détail de matériels audio/vidéo en magasin spécialisé</t>
  </si>
  <si>
    <t xml:space="preserve">Comm. dét. matériels audio/vidéo (ms)   </t>
  </si>
  <si>
    <t>4743Z</t>
  </si>
  <si>
    <t>47.43Z</t>
  </si>
  <si>
    <t>Commerce de détail de matériels audio et vidéo en magasin spécialisé</t>
  </si>
  <si>
    <t>47.5</t>
  </si>
  <si>
    <t>Commerce de détail d'autres équipements du foyer en magasin spécialisé</t>
  </si>
  <si>
    <t>Comm. détail autres équipts du foyer (magasin spécialisé)</t>
  </si>
  <si>
    <t>Com. dét. aut. éqpt du foyer (mag. spé.)</t>
  </si>
  <si>
    <t>47.51</t>
  </si>
  <si>
    <t>Commerce de détail de textiles en magasin spécialisé</t>
  </si>
  <si>
    <t>Com. dét. textiles en magasin spécialisé</t>
  </si>
  <si>
    <t>4751Z</t>
  </si>
  <si>
    <t>47.51Z</t>
  </si>
  <si>
    <t>47.52</t>
  </si>
  <si>
    <t>Commerce de détail de quincaillerie, peintures et verres en magasin spécialisé</t>
  </si>
  <si>
    <t>Comm. détail quincaillerie peintures &amp; verres (magasin spéc.)</t>
  </si>
  <si>
    <t>Comm. dét. quinca. peinture &amp; verre (ms)</t>
  </si>
  <si>
    <t>4752A</t>
  </si>
  <si>
    <t>47.52A</t>
  </si>
  <si>
    <r>
      <t>Commerce de détail de quincaillerie, peintures et verres en petites surfaces (moins de 400 m</t>
    </r>
    <r>
      <rPr>
        <i/>
        <vertAlign val="superscript"/>
        <sz val="10"/>
        <color indexed="8"/>
        <rFont val="Arial"/>
        <family val="2"/>
      </rPr>
      <t>2</t>
    </r>
    <r>
      <rPr>
        <i/>
        <sz val="10"/>
        <color indexed="8"/>
        <rFont val="Arial"/>
        <family val="2"/>
      </rPr>
      <t>)</t>
    </r>
  </si>
  <si>
    <t>Comm. détail de quincaillerie, peintures et verres (mag.&lt; 400 m2)</t>
  </si>
  <si>
    <t>Com. dét. quinc. pein. etc. (mag.&lt;400m2)</t>
  </si>
  <si>
    <t>4752B</t>
  </si>
  <si>
    <t>47.52B</t>
  </si>
  <si>
    <r>
      <t>Commerce de détail de quincaillerie, peintures et verres en grandes surfaces (400 m</t>
    </r>
    <r>
      <rPr>
        <i/>
        <vertAlign val="superscript"/>
        <sz val="10"/>
        <color indexed="8"/>
        <rFont val="Arial"/>
        <family val="2"/>
      </rPr>
      <t>2</t>
    </r>
    <r>
      <rPr>
        <i/>
        <sz val="10"/>
        <color indexed="8"/>
        <rFont val="Arial"/>
        <family val="2"/>
      </rPr>
      <t>et plus)</t>
    </r>
  </si>
  <si>
    <t>Comm. détail de quincaillerie, peintures et verres (mag.&gt; 400 m2)</t>
  </si>
  <si>
    <t>Com. dét. quinc. pein. etc. (mag.&gt;400m2)</t>
  </si>
  <si>
    <t>47.53</t>
  </si>
  <si>
    <t>Commerce de détail de tapis, moquettes et revêtements de murs et de sols en magasin spécialisé</t>
  </si>
  <si>
    <t>Comm. détail tapis, moquettes &amp; revêts murs &amp; sols (magas. spéc.)</t>
  </si>
  <si>
    <t>Cd tapis moquette &amp; revêt. mur sol (ms)</t>
  </si>
  <si>
    <t>4753Z</t>
  </si>
  <si>
    <t>47.53Z</t>
  </si>
  <si>
    <t>47.54</t>
  </si>
  <si>
    <t>Commerce de détail d'appareils électroménagers en magasin spécialisé</t>
  </si>
  <si>
    <t>Commerce de détail appareils électroménagers (magasin spécialisé)</t>
  </si>
  <si>
    <t>Comm. dét.  appareil électroménager (ms)</t>
  </si>
  <si>
    <t>4754Z</t>
  </si>
  <si>
    <t>47.54Z</t>
  </si>
  <si>
    <t>47.59</t>
  </si>
  <si>
    <t>Commerce de détail de meubles, appareils d'éclairage et autres articles de ménage en magasin spécialisé</t>
  </si>
  <si>
    <t>Comm. détail meubles appareils éclairage &amp; autres art. ménage</t>
  </si>
  <si>
    <t>Com. dét. meub. éclair. &amp; aut. art. mén.</t>
  </si>
  <si>
    <t>4759A</t>
  </si>
  <si>
    <t>47.59A</t>
  </si>
  <si>
    <t>Commerce de détail de meubles</t>
  </si>
  <si>
    <t>4759B</t>
  </si>
  <si>
    <t>47.59B</t>
  </si>
  <si>
    <t>Commerce de détail d'autres équipements du foyer</t>
  </si>
  <si>
    <t>Comm. détail autres équipements du foyer</t>
  </si>
  <si>
    <t>47.6</t>
  </si>
  <si>
    <t>Commerce de détail de biens culturels et de loisirs en magasin spécialisé</t>
  </si>
  <si>
    <t>Comm. détail biens culturels &amp; loisirs (magasin spécialisé)</t>
  </si>
  <si>
    <t>Comm. dét. biens culturels &amp; loisir (ms)</t>
  </si>
  <si>
    <t>47.61</t>
  </si>
  <si>
    <t>Commerce de détail de livres en magasin spécialisé</t>
  </si>
  <si>
    <t>Comm. dét. livres en magasin spécialisé</t>
  </si>
  <si>
    <t>4761Z</t>
  </si>
  <si>
    <t>47.61Z</t>
  </si>
  <si>
    <t>47.62</t>
  </si>
  <si>
    <t>Commerce de détail de journaux et papeterie en magasin spécialisé</t>
  </si>
  <si>
    <t>Comm. détail journaux &amp; papeterie (ms)</t>
  </si>
  <si>
    <t>4762Z</t>
  </si>
  <si>
    <t>47.62Z</t>
  </si>
  <si>
    <t>47.63</t>
  </si>
  <si>
    <t>Commerce de détail d'enregistrements musicaux et vidéo en magasin spécialisé</t>
  </si>
  <si>
    <t>Comm. détail enreg. musicaux &amp; vidéo (magasin spécialisé)</t>
  </si>
  <si>
    <t>Comm. dét. enreg. musicaux &amp; vidéo (ms)</t>
  </si>
  <si>
    <t>4763Z</t>
  </si>
  <si>
    <t>47.63Z</t>
  </si>
  <si>
    <t>Com. dét. enreg. musicaux &amp; vidéo (ms)</t>
  </si>
  <si>
    <t>47.64</t>
  </si>
  <si>
    <t>Commerce de détail d'articles de sport en magasin spécialisé</t>
  </si>
  <si>
    <t>Com. dét. articles de sport en mag. spé.</t>
  </si>
  <si>
    <t>4764Z</t>
  </si>
  <si>
    <t>47.64Z</t>
  </si>
  <si>
    <t>47.65</t>
  </si>
  <si>
    <t>Commerce de détail de jeux et jouets en magasin spécialisé</t>
  </si>
  <si>
    <t>Com. dét. jeux &amp; jouets en mag. spécial.</t>
  </si>
  <si>
    <t>4765Z</t>
  </si>
  <si>
    <t>47.65Z</t>
  </si>
  <si>
    <t>47.7</t>
  </si>
  <si>
    <t>Autres commerces de détail en magasin spécialisé</t>
  </si>
  <si>
    <t>Autre comm. détail en magasin spécialisé</t>
  </si>
  <si>
    <t>47.71</t>
  </si>
  <si>
    <t>Commerce de détail d'habillement en magasin spécialisé</t>
  </si>
  <si>
    <t>Com. dét. habillement en mag. spécialisé</t>
  </si>
  <si>
    <t>4771Z</t>
  </si>
  <si>
    <t>47.71Z</t>
  </si>
  <si>
    <t>47.72</t>
  </si>
  <si>
    <t>Commerce de détail de chaussures et d'articles en cuir en magasin spécialisé</t>
  </si>
  <si>
    <t>Comm. détail chaussures &amp; articles cuir (magasin spécialisé)</t>
  </si>
  <si>
    <t>Comm. dét. chaussure &amp; article cuir (ms)</t>
  </si>
  <si>
    <t>4772A</t>
  </si>
  <si>
    <t>47.72A</t>
  </si>
  <si>
    <t>Commerce de détail de la chaussure</t>
  </si>
  <si>
    <t>4772B</t>
  </si>
  <si>
    <t>47.72B</t>
  </si>
  <si>
    <t>Commerce de détail de maroquinerie et d'articles de voyage</t>
  </si>
  <si>
    <t>Com. dét. maroquinerie &amp; article  voyage</t>
  </si>
  <si>
    <t>47.73</t>
  </si>
  <si>
    <t>Commerce de détail de produits pharmaceutiques en magasin spécialisé</t>
  </si>
  <si>
    <t>Commerce de détail produits pharmaceutiques (magasin spécialisé)</t>
  </si>
  <si>
    <t>Comm. dét. produits pharmaceutiques (ms)</t>
  </si>
  <si>
    <t>4773Z</t>
  </si>
  <si>
    <t>47.73Z</t>
  </si>
  <si>
    <t>47.74</t>
  </si>
  <si>
    <t>Commerce de détail d'articles médicaux et orthopédiques en magasin spécialisé</t>
  </si>
  <si>
    <t>Comm. détail d'articles médicaux &amp; orthopédiques en magasin spéc.</t>
  </si>
  <si>
    <t>Com. dét. art. médicaux &amp; orthopéd. (ms)</t>
  </si>
  <si>
    <t>4774Z</t>
  </si>
  <si>
    <t>47.74Z</t>
  </si>
  <si>
    <t>47.75</t>
  </si>
  <si>
    <t>Commerce de détail de parfumerie et de produits de beauté en magasin spécialisé</t>
  </si>
  <si>
    <t>Comm. détail de parfumerie &amp; produits de beauté en magasin spéc.</t>
  </si>
  <si>
    <t>Com. dét. parfumerie &amp; prodt beauté (ms)</t>
  </si>
  <si>
    <t>4775Z</t>
  </si>
  <si>
    <t>47.75Z</t>
  </si>
  <si>
    <t>47.76</t>
  </si>
  <si>
    <t>Commerce de détail de fleurs, plantes, graines, engrais, animaux de compagnie et aliments pour ces animaux en magasin spécialisé</t>
  </si>
  <si>
    <t>Comm. dét. fleurs, plantes, etc, animaux de cie et leurs aliments</t>
  </si>
  <si>
    <t>Com. dét. fleur plante anim. cie + alim.</t>
  </si>
  <si>
    <t>4776Z</t>
  </si>
  <si>
    <t>47.76Z</t>
  </si>
  <si>
    <t>47.77</t>
  </si>
  <si>
    <t>Commerce de détail d'articles d'horlogerie et de bijouterie en magasin spécialisé</t>
  </si>
  <si>
    <t>Comm. détail d'articles horlogerie &amp; bijouterie (magas. spéc.)</t>
  </si>
  <si>
    <t>Com. dét. art. horlogerie &amp; bijout. (ms)</t>
  </si>
  <si>
    <t>4777Z</t>
  </si>
  <si>
    <t>47.77Z</t>
  </si>
  <si>
    <t>47.78</t>
  </si>
  <si>
    <t>Autre commerce de détail de biens neufs en magasin spécialisé</t>
  </si>
  <si>
    <t>Aut. comm. dét. biens neufs en mag. spé.</t>
  </si>
  <si>
    <t>4778A</t>
  </si>
  <si>
    <t>47.78A</t>
  </si>
  <si>
    <t>Commerces de détail d'optique</t>
  </si>
  <si>
    <t>4778B</t>
  </si>
  <si>
    <t>47.78B</t>
  </si>
  <si>
    <t>Commerces de détail de charbons et combustibles</t>
  </si>
  <si>
    <t>Comm. détail de charbons &amp; combustibles</t>
  </si>
  <si>
    <t>4778C</t>
  </si>
  <si>
    <t>47.78C</t>
  </si>
  <si>
    <t>Autres commerces de détail spécialisés divers</t>
  </si>
  <si>
    <t>Autre commerce détail spécialisé divers</t>
  </si>
  <si>
    <t>47.79</t>
  </si>
  <si>
    <t>Commerce de détail de biens d'occasion en magasin</t>
  </si>
  <si>
    <t>Comm. détail biens d'occasion en magasin</t>
  </si>
  <si>
    <t>4779Z</t>
  </si>
  <si>
    <t>47.79Z</t>
  </si>
  <si>
    <t>47.8</t>
  </si>
  <si>
    <t>Commerce de détail sur éventaires et marchés</t>
  </si>
  <si>
    <t>Commerce détail sur éventaires &amp; marchés</t>
  </si>
  <si>
    <t>47.81</t>
  </si>
  <si>
    <t>Commerce de détail alimentaire sur éventaires et marchés</t>
  </si>
  <si>
    <t>Cd alimentaire sur éventaire &amp; marché</t>
  </si>
  <si>
    <t>4781Z</t>
  </si>
  <si>
    <t>47.81Z</t>
  </si>
  <si>
    <t>47.82</t>
  </si>
  <si>
    <t>Commerce de détail de textiles, d'habillement et de chaussures sur éventaires et marchés</t>
  </si>
  <si>
    <t>Comm. détail textiles habillt &amp; chaussures s/éventaires &amp; marchés</t>
  </si>
  <si>
    <t>Cd textiles habillt &amp; chauss. s/marchés</t>
  </si>
  <si>
    <t>4782Z</t>
  </si>
  <si>
    <t>47.82Z</t>
  </si>
  <si>
    <t>47.89</t>
  </si>
  <si>
    <t>Autres commerces de détail sur éventaires et marchés</t>
  </si>
  <si>
    <t>Aut. com. dét. sur éventaires &amp; marchés</t>
  </si>
  <si>
    <t>4789Z</t>
  </si>
  <si>
    <t>47.89Z</t>
  </si>
  <si>
    <t>47.9</t>
  </si>
  <si>
    <t>Commerce de détail hors magasin, éventaires ou marchés</t>
  </si>
  <si>
    <t>Com. dét. hors mag. éventair. ou marchés</t>
  </si>
  <si>
    <t>47.91</t>
  </si>
  <si>
    <t>Vente à distance</t>
  </si>
  <si>
    <t>4791A</t>
  </si>
  <si>
    <t>47.91A</t>
  </si>
  <si>
    <t>Vente à distance sur catalogue général</t>
  </si>
  <si>
    <t>4791B</t>
  </si>
  <si>
    <t>47.91B</t>
  </si>
  <si>
    <t>Vente à distance sur catalogue spécialisé</t>
  </si>
  <si>
    <t>Vente à distance sur catalogue spécialis</t>
  </si>
  <si>
    <t>47.99</t>
  </si>
  <si>
    <t>Autres commerces de détail hors magasin, éventaires ou marchés</t>
  </si>
  <si>
    <t>Aut. comm. dét. hors mag. évent., marché</t>
  </si>
  <si>
    <t>4799A</t>
  </si>
  <si>
    <t>47.99A</t>
  </si>
  <si>
    <t>Vente à domicile</t>
  </si>
  <si>
    <t>4799B</t>
  </si>
  <si>
    <t>47.99B</t>
  </si>
  <si>
    <t>Vente par automates et autres commerces de détail hors magasin, éventaires ou marchés n.c.a.</t>
  </si>
  <si>
    <t>Vente par automate, aut. com. dét. hors mag., éventaire ou marché</t>
  </si>
  <si>
    <t>Vente par automate, aut. cd hors magasin</t>
  </si>
  <si>
    <t>SECTION H</t>
  </si>
  <si>
    <t>TRANSPORTS ET ENTREPOSAGE</t>
  </si>
  <si>
    <t>49</t>
  </si>
  <si>
    <t>Transports terrestres et transport par conduites</t>
  </si>
  <si>
    <t>Transport terrest. &amp; trans. par conduite</t>
  </si>
  <si>
    <t>49.1</t>
  </si>
  <si>
    <t>Transport ferroviaire interurbain de voyageurs</t>
  </si>
  <si>
    <t>Transport ferrov. interurbain voyageur</t>
  </si>
  <si>
    <t>49.10</t>
  </si>
  <si>
    <t>4910Z</t>
  </si>
  <si>
    <t>49.10Z</t>
  </si>
  <si>
    <t>49.2</t>
  </si>
  <si>
    <t>Transports ferroviaires de fret</t>
  </si>
  <si>
    <t>49.20</t>
  </si>
  <si>
    <t xml:space="preserve">Transports ferroviaires de fret </t>
  </si>
  <si>
    <t>4920Z</t>
  </si>
  <si>
    <t>49.20Z</t>
  </si>
  <si>
    <t>49.3</t>
  </si>
  <si>
    <t>Autres transports terrestres de voyageurs</t>
  </si>
  <si>
    <t>Autres transports terrestres de voyageur</t>
  </si>
  <si>
    <t>49.31</t>
  </si>
  <si>
    <t>Transports urbains et suburbains de voyageurs</t>
  </si>
  <si>
    <t>Transport urbain &amp; suburbain de voyageur</t>
  </si>
  <si>
    <t>4931Z</t>
  </si>
  <si>
    <t>49.31Z</t>
  </si>
  <si>
    <t>49.32</t>
  </si>
  <si>
    <t>Transports de voyageurs par taxis</t>
  </si>
  <si>
    <t>4932Z</t>
  </si>
  <si>
    <t>49.32Z</t>
  </si>
  <si>
    <t>49.39</t>
  </si>
  <si>
    <t>Autres transports terrestres de voyageurs n.c.a.</t>
  </si>
  <si>
    <t>Aut. transport terrestre voyageurs nca.</t>
  </si>
  <si>
    <t>4939A</t>
  </si>
  <si>
    <t>49.39A</t>
  </si>
  <si>
    <t>Transports routiers réguliers de voyageurs</t>
  </si>
  <si>
    <t>Transport routier régulier de voyageurs</t>
  </si>
  <si>
    <t>4939B</t>
  </si>
  <si>
    <t>49.39B</t>
  </si>
  <si>
    <t xml:space="preserve">Autres transports routiers de voyageurs </t>
  </si>
  <si>
    <t>Autres transports routiers de voyageurs</t>
  </si>
  <si>
    <t>4939C</t>
  </si>
  <si>
    <t>49.39C</t>
  </si>
  <si>
    <t>Téléphériques et remontées mécaniques</t>
  </si>
  <si>
    <t>49.4</t>
  </si>
  <si>
    <t>Transports routiers de fret et services de déménagement</t>
  </si>
  <si>
    <t>Transport routier de fret &amp; sce déménagt</t>
  </si>
  <si>
    <t>49.41</t>
  </si>
  <si>
    <t>Transports routiers de fret</t>
  </si>
  <si>
    <t>4941A</t>
  </si>
  <si>
    <t>49.41A</t>
  </si>
  <si>
    <t>Transports routiers de fret interurbains</t>
  </si>
  <si>
    <t>4941B</t>
  </si>
  <si>
    <t>49.41B</t>
  </si>
  <si>
    <t>Transports routiers de fret de proximité</t>
  </si>
  <si>
    <t>4941C</t>
  </si>
  <si>
    <t>49.41C</t>
  </si>
  <si>
    <t>Location de camions avec chauffeur</t>
  </si>
  <si>
    <t>49.42</t>
  </si>
  <si>
    <t>Services de déménagement</t>
  </si>
  <si>
    <t>4942Z</t>
  </si>
  <si>
    <t>49.42Z</t>
  </si>
  <si>
    <t>49.5</t>
  </si>
  <si>
    <t>Transports par conduites</t>
  </si>
  <si>
    <t>49.50</t>
  </si>
  <si>
    <t>4950Z</t>
  </si>
  <si>
    <t>49.50Z</t>
  </si>
  <si>
    <t>50</t>
  </si>
  <si>
    <t>Transports par eau</t>
  </si>
  <si>
    <t>50.1</t>
  </si>
  <si>
    <t>Transports maritimes et côtiers de passagers</t>
  </si>
  <si>
    <t>Transport maritime &amp; côtier de passagers</t>
  </si>
  <si>
    <t>50.10</t>
  </si>
  <si>
    <t>5010Z</t>
  </si>
  <si>
    <t>50.10Z</t>
  </si>
  <si>
    <t>50.2</t>
  </si>
  <si>
    <t>Transports maritimes et côtiers de fret</t>
  </si>
  <si>
    <t>50.20</t>
  </si>
  <si>
    <t>5020Z</t>
  </si>
  <si>
    <t>50.20Z</t>
  </si>
  <si>
    <t>50.3</t>
  </si>
  <si>
    <t>Transports fluviaux de passagers</t>
  </si>
  <si>
    <t>50.30</t>
  </si>
  <si>
    <t>5030Z</t>
  </si>
  <si>
    <t>50.30Z</t>
  </si>
  <si>
    <t>50.4</t>
  </si>
  <si>
    <t>Transports fluviaux de fret</t>
  </si>
  <si>
    <t>50.40</t>
  </si>
  <si>
    <t xml:space="preserve">Transports fluviaux de fret </t>
  </si>
  <si>
    <t>5040Z</t>
  </si>
  <si>
    <t>50.40Z</t>
  </si>
  <si>
    <t>51</t>
  </si>
  <si>
    <t>Transports aériens</t>
  </si>
  <si>
    <t>51.1</t>
  </si>
  <si>
    <t>Transports aériens de passagers</t>
  </si>
  <si>
    <t>51.10</t>
  </si>
  <si>
    <t>5110Z</t>
  </si>
  <si>
    <t>51.10Z</t>
  </si>
  <si>
    <t>51.2</t>
  </si>
  <si>
    <t>Transports aériens de fret et transports spatiaux</t>
  </si>
  <si>
    <t>Transp. aérien de fret &amp; trans. spatiaux</t>
  </si>
  <si>
    <t>51.21</t>
  </si>
  <si>
    <t>Transports aériens de fret</t>
  </si>
  <si>
    <t>5121Z</t>
  </si>
  <si>
    <t>51.21Z</t>
  </si>
  <si>
    <t>51.22</t>
  </si>
  <si>
    <t>Transports spatiaux</t>
  </si>
  <si>
    <t>5122Z</t>
  </si>
  <si>
    <t>51.22Z</t>
  </si>
  <si>
    <t>52</t>
  </si>
  <si>
    <t>Entreposage et services auxiliaires des transports</t>
  </si>
  <si>
    <t>Entreposage &amp; sce auxiliaire des transp.</t>
  </si>
  <si>
    <t>52.1</t>
  </si>
  <si>
    <t>Entreposage et stockage</t>
  </si>
  <si>
    <t>52.10</t>
  </si>
  <si>
    <t>5210A</t>
  </si>
  <si>
    <t>52.10A</t>
  </si>
  <si>
    <t>Entreposage et stockage frigorifique</t>
  </si>
  <si>
    <t>5210B</t>
  </si>
  <si>
    <t>52.10B</t>
  </si>
  <si>
    <t>Entreposage et stockage non frigorifique</t>
  </si>
  <si>
    <t>52.2</t>
  </si>
  <si>
    <t>Services auxiliaires des transports</t>
  </si>
  <si>
    <t>52.21</t>
  </si>
  <si>
    <t>Services auxiliaires des transports terrestres</t>
  </si>
  <si>
    <t>Sces auxiliaires de transport terrestre</t>
  </si>
  <si>
    <t>5221Z</t>
  </si>
  <si>
    <t>52.21Z</t>
  </si>
  <si>
    <t>52.22</t>
  </si>
  <si>
    <t>Services auxiliaires des transports par eau</t>
  </si>
  <si>
    <t>Sces auxiliaires des transports par eau</t>
  </si>
  <si>
    <t>5222Z</t>
  </si>
  <si>
    <t>52.22Z</t>
  </si>
  <si>
    <t>52.23</t>
  </si>
  <si>
    <t>Services auxiliaires des transports aériens</t>
  </si>
  <si>
    <t>Sces auxiliaires des transports aériens</t>
  </si>
  <si>
    <t>5223Z</t>
  </si>
  <si>
    <t>52.23Z</t>
  </si>
  <si>
    <t>52.24</t>
  </si>
  <si>
    <t>Manutention</t>
  </si>
  <si>
    <t>5224A</t>
  </si>
  <si>
    <t>52.24A</t>
  </si>
  <si>
    <t>Manutention portuaire</t>
  </si>
  <si>
    <t>5224B</t>
  </si>
  <si>
    <t>52.24B</t>
  </si>
  <si>
    <t>Manutention non portuaire</t>
  </si>
  <si>
    <t>52.29</t>
  </si>
  <si>
    <t xml:space="preserve">Autres services auxiliaires des transports </t>
  </si>
  <si>
    <t>Autres services auxiliaires des transports</t>
  </si>
  <si>
    <t>Autre service auxiliaires des transports</t>
  </si>
  <si>
    <t>5229A</t>
  </si>
  <si>
    <t>52.29A</t>
  </si>
  <si>
    <t>Messagerie, fret express</t>
  </si>
  <si>
    <t>5229B</t>
  </si>
  <si>
    <t>52.29B</t>
  </si>
  <si>
    <t xml:space="preserve">Affrètement et organisation des transports </t>
  </si>
  <si>
    <t>Affrètement et organisation des transports</t>
  </si>
  <si>
    <t>Affrètement &amp; organisation des transp.</t>
  </si>
  <si>
    <t>53</t>
  </si>
  <si>
    <t>Activités de poste et de courrier</t>
  </si>
  <si>
    <t>53.1</t>
  </si>
  <si>
    <t>Activités de poste dans le cadre d'une obligation de service universel</t>
  </si>
  <si>
    <t>Activ. poste dans le cadre d'une obligation de service universel</t>
  </si>
  <si>
    <t>Activ. poste (obligation sce universel)</t>
  </si>
  <si>
    <t>53.10</t>
  </si>
  <si>
    <t xml:space="preserve">Activités de poste dans le cadre d'une obligation de service universel </t>
  </si>
  <si>
    <t>5310Z</t>
  </si>
  <si>
    <t>53.10Z</t>
  </si>
  <si>
    <t>53.2</t>
  </si>
  <si>
    <t>Autres activités de poste et de courrier</t>
  </si>
  <si>
    <t>53.20</t>
  </si>
  <si>
    <t>5320Z</t>
  </si>
  <si>
    <t>53.20Z</t>
  </si>
  <si>
    <t>SECTION I</t>
  </si>
  <si>
    <t>HÉBERGEMENT ET RESTAURATION</t>
  </si>
  <si>
    <t>55</t>
  </si>
  <si>
    <t>Hébergement</t>
  </si>
  <si>
    <t>55.1</t>
  </si>
  <si>
    <t>Hôtels et hébergement similaire</t>
  </si>
  <si>
    <t>55.10</t>
  </si>
  <si>
    <t xml:space="preserve">Hôtels et hébergement similaire </t>
  </si>
  <si>
    <t>5510Z</t>
  </si>
  <si>
    <t>55.10Z</t>
  </si>
  <si>
    <t>55.2</t>
  </si>
  <si>
    <t xml:space="preserve">Hébergement touristique et autre hébergement de courte durée </t>
  </si>
  <si>
    <t>Hébergement touristique et autre hébergement de courte durée</t>
  </si>
  <si>
    <t>Hébergt tourist. &amp; aut. hbt courte durée</t>
  </si>
  <si>
    <t>55.20</t>
  </si>
  <si>
    <t>5520Z</t>
  </si>
  <si>
    <t>55.20Z</t>
  </si>
  <si>
    <t>55.3</t>
  </si>
  <si>
    <t>Terrains de camping et parcs pour caravanes ou véhicules de loisirs</t>
  </si>
  <si>
    <t>Terrains camping &amp; parcs pour caravanes ou véhicules de loisirs</t>
  </si>
  <si>
    <t>Terrain camping &amp; parc pr caravane etc.</t>
  </si>
  <si>
    <t>55.30</t>
  </si>
  <si>
    <t>Terrains de camping et parcs pour caravanes, véhicules de loisirs</t>
  </si>
  <si>
    <t>5530Z</t>
  </si>
  <si>
    <t>55.30Z</t>
  </si>
  <si>
    <t>55.9</t>
  </si>
  <si>
    <t xml:space="preserve">Autres hébergements </t>
  </si>
  <si>
    <t>Autres hébergements</t>
  </si>
  <si>
    <t>55.90</t>
  </si>
  <si>
    <t>5590Z</t>
  </si>
  <si>
    <t>55.90Z</t>
  </si>
  <si>
    <t>56</t>
  </si>
  <si>
    <t>Restauration</t>
  </si>
  <si>
    <t>56.1</t>
  </si>
  <si>
    <t>Restaurants et services de restauration mobile</t>
  </si>
  <si>
    <t>Restaurant &amp; serv. de restaurat. mobile</t>
  </si>
  <si>
    <t>56.10</t>
  </si>
  <si>
    <t>5610A</t>
  </si>
  <si>
    <t>56.10A</t>
  </si>
  <si>
    <t>Restauration traditionnelle</t>
  </si>
  <si>
    <t>5610B</t>
  </si>
  <si>
    <t>56.10B</t>
  </si>
  <si>
    <t>Cafétérias et autres libres-services</t>
  </si>
  <si>
    <t>5610C</t>
  </si>
  <si>
    <t>56.10C</t>
  </si>
  <si>
    <t>Restauration de type rapide</t>
  </si>
  <si>
    <t>56.2</t>
  </si>
  <si>
    <t>Traiteurs et autres services de restauration</t>
  </si>
  <si>
    <t>Traiteur &amp; autre service de restauration</t>
  </si>
  <si>
    <t>56.21</t>
  </si>
  <si>
    <t xml:space="preserve">Services des traiteurs </t>
  </si>
  <si>
    <t>Services des traiteurs</t>
  </si>
  <si>
    <t>5621Z</t>
  </si>
  <si>
    <t>56.21Z</t>
  </si>
  <si>
    <t>56.29</t>
  </si>
  <si>
    <t xml:space="preserve">Autres services de restauration </t>
  </si>
  <si>
    <t>Autres services de restauration</t>
  </si>
  <si>
    <t>5629A</t>
  </si>
  <si>
    <t>56.29A</t>
  </si>
  <si>
    <t>Restauration collective sous contrat</t>
  </si>
  <si>
    <t>5629B</t>
  </si>
  <si>
    <t>56.29B</t>
  </si>
  <si>
    <t>Autres services de restauration n.c.a.</t>
  </si>
  <si>
    <t>56.3</t>
  </si>
  <si>
    <t>Débits de boissons</t>
  </si>
  <si>
    <t>56.30</t>
  </si>
  <si>
    <t>5630Z</t>
  </si>
  <si>
    <t>56.30Z</t>
  </si>
  <si>
    <t>SECTION J</t>
  </si>
  <si>
    <t>INFORMATION ET COMMUNICATION</t>
  </si>
  <si>
    <t>58</t>
  </si>
  <si>
    <t>Édition</t>
  </si>
  <si>
    <t>58.1</t>
  </si>
  <si>
    <t xml:space="preserve">Édition de livres et périodiques et autres activités d'édition </t>
  </si>
  <si>
    <t>Édition de livres et périodiques et autres activités d'édition</t>
  </si>
  <si>
    <t>Édition livre &amp; périodiq. &amp; aut. édition</t>
  </si>
  <si>
    <t>58.11</t>
  </si>
  <si>
    <t>Édition de livres</t>
  </si>
  <si>
    <t>5811Z</t>
  </si>
  <si>
    <t>58.11Z</t>
  </si>
  <si>
    <t>58.12</t>
  </si>
  <si>
    <t>Édition de répertoires et de fichiers d'adresses</t>
  </si>
  <si>
    <t>Édition répertoires &amp; fichiers d'adresse</t>
  </si>
  <si>
    <t>5812Z</t>
  </si>
  <si>
    <t>58.12Z</t>
  </si>
  <si>
    <t>58.13</t>
  </si>
  <si>
    <t>Édition de journaux</t>
  </si>
  <si>
    <t>5813Z</t>
  </si>
  <si>
    <t>58.13Z</t>
  </si>
  <si>
    <t>58.14</t>
  </si>
  <si>
    <t>Édition de revues et périodiques</t>
  </si>
  <si>
    <t>5814Z</t>
  </si>
  <si>
    <t>58.14Z</t>
  </si>
  <si>
    <t>58.19</t>
  </si>
  <si>
    <t>Autres activités d'édition</t>
  </si>
  <si>
    <t>5819Z</t>
  </si>
  <si>
    <t>58.19Z</t>
  </si>
  <si>
    <t>58.2</t>
  </si>
  <si>
    <t>Édition de logiciels</t>
  </si>
  <si>
    <t>58.21</t>
  </si>
  <si>
    <t>Édition de jeux électroniques</t>
  </si>
  <si>
    <t>5821Z</t>
  </si>
  <si>
    <t>58.21Z</t>
  </si>
  <si>
    <t>58.29</t>
  </si>
  <si>
    <t>Édition d'autres logiciels</t>
  </si>
  <si>
    <t>5829A</t>
  </si>
  <si>
    <t>58.29A</t>
  </si>
  <si>
    <t>Édition de logiciels système et de réseau</t>
  </si>
  <si>
    <t>Édition de logiciel système et de réseau</t>
  </si>
  <si>
    <t>5829B</t>
  </si>
  <si>
    <t>58.29B</t>
  </si>
  <si>
    <t>Edition de logiciels outils de développement et de langages</t>
  </si>
  <si>
    <t>Edit. logiciel outil dévelop. &amp; langage</t>
  </si>
  <si>
    <t>5829C</t>
  </si>
  <si>
    <t>58.29C</t>
  </si>
  <si>
    <t>Edition de logiciels applicatifs</t>
  </si>
  <si>
    <t>59</t>
  </si>
  <si>
    <t>Production de films cinématographiques, de vidéo et de programmes de télévision ; enregistrement sonore et édition musicale</t>
  </si>
  <si>
    <t>Prod. films cinémat. vidéo &amp; prog.TV; enrg. sonore &amp; éd. musicale</t>
  </si>
  <si>
    <t>Prod. films ; enr. sonore &amp; éd. musicale</t>
  </si>
  <si>
    <t>59.1</t>
  </si>
  <si>
    <t>Activités cinématographiques, vidéo et de télévision</t>
  </si>
  <si>
    <t>Activ. cinématogra., vidéo &amp; télévision</t>
  </si>
  <si>
    <t>59.11</t>
  </si>
  <si>
    <t xml:space="preserve">Production de films cinématographiques, de vidéo et de programmes de télévision </t>
  </si>
  <si>
    <t>Production films cinémat. vidéo &amp; programmes de télévision</t>
  </si>
  <si>
    <t>Prod. film cinémato. vidéo &amp; pgm. télé.</t>
  </si>
  <si>
    <t>5911A</t>
  </si>
  <si>
    <t>59.11A</t>
  </si>
  <si>
    <t xml:space="preserve">Production de films et de programmes pour la télévision </t>
  </si>
  <si>
    <t>Production de films et de programmes pour la télévision</t>
  </si>
  <si>
    <t>Prod. film &amp; progm. pour la télévision</t>
  </si>
  <si>
    <t>5911B</t>
  </si>
  <si>
    <t>59.11B</t>
  </si>
  <si>
    <t>Production de films institutionnels et publicitaires</t>
  </si>
  <si>
    <t>Prod. film institutionnel &amp; publicitaire</t>
  </si>
  <si>
    <t>5911C</t>
  </si>
  <si>
    <t>59.11C</t>
  </si>
  <si>
    <t>Production de films pour le cinéma</t>
  </si>
  <si>
    <t>59.12</t>
  </si>
  <si>
    <t>Post-production de films cinématographiques, de vidéo et de programmes de télévision</t>
  </si>
  <si>
    <t>Post-production films cinématograph. vidéo &amp; prog. de télévision</t>
  </si>
  <si>
    <t>Post-production film &amp; prog. télévision</t>
  </si>
  <si>
    <t>5912Z</t>
  </si>
  <si>
    <t>59.12Z</t>
  </si>
  <si>
    <t>59.13</t>
  </si>
  <si>
    <t xml:space="preserve">Distribution de films cinématographiques, de vidéo et de programmes de télévision </t>
  </si>
  <si>
    <t>Distribution films cinémat. vidéo &amp; programmes de télévision</t>
  </si>
  <si>
    <t>Distribution film vidéo &amp; pgm. télé.</t>
  </si>
  <si>
    <t>5913A</t>
  </si>
  <si>
    <t>59.13A</t>
  </si>
  <si>
    <t>Distribution de films cinématographiques</t>
  </si>
  <si>
    <t>5913B</t>
  </si>
  <si>
    <t>59.13B</t>
  </si>
  <si>
    <t>Edition et distribution vidéo</t>
  </si>
  <si>
    <t>59.14</t>
  </si>
  <si>
    <t>Projection de films cinématographiques</t>
  </si>
  <si>
    <t>5914Z</t>
  </si>
  <si>
    <t>59.14Z</t>
  </si>
  <si>
    <t>59.2</t>
  </si>
  <si>
    <t>Enregistrement sonore et édition musicale</t>
  </si>
  <si>
    <t>Enregistrement sonore &amp; édition musicale</t>
  </si>
  <si>
    <t>59.20</t>
  </si>
  <si>
    <t xml:space="preserve">Enregistrement sonore et édition musicale </t>
  </si>
  <si>
    <t>5920Z</t>
  </si>
  <si>
    <t>59.20Z</t>
  </si>
  <si>
    <t>60</t>
  </si>
  <si>
    <t>Programmation et diffusion</t>
  </si>
  <si>
    <t>60.1</t>
  </si>
  <si>
    <t>Édition et diffusion de programmes radio</t>
  </si>
  <si>
    <t>60.10</t>
  </si>
  <si>
    <t>6010Z</t>
  </si>
  <si>
    <t>60.10Z</t>
  </si>
  <si>
    <t>60.2</t>
  </si>
  <si>
    <t>Programmation de télévision et télédiffusion</t>
  </si>
  <si>
    <t>Programmation de télévision &amp; télédiff.</t>
  </si>
  <si>
    <t>60.20</t>
  </si>
  <si>
    <t>6020A</t>
  </si>
  <si>
    <t>60.20A</t>
  </si>
  <si>
    <t>Edition de chaînes généralistes</t>
  </si>
  <si>
    <t>6020B</t>
  </si>
  <si>
    <t>60.20B</t>
  </si>
  <si>
    <t>Edition de chaînes thématiques</t>
  </si>
  <si>
    <t>61</t>
  </si>
  <si>
    <t>Télécommunications</t>
  </si>
  <si>
    <t>61.1</t>
  </si>
  <si>
    <t>Télécommunications filaires</t>
  </si>
  <si>
    <t>61.10</t>
  </si>
  <si>
    <t>6110Z</t>
  </si>
  <si>
    <t>61.10Z</t>
  </si>
  <si>
    <t>61.2</t>
  </si>
  <si>
    <t xml:space="preserve">Télécommunications sans fil </t>
  </si>
  <si>
    <t>Télécommunications sans fil</t>
  </si>
  <si>
    <t>61.20</t>
  </si>
  <si>
    <t>6120Z</t>
  </si>
  <si>
    <t>61.20Z</t>
  </si>
  <si>
    <t>61.3</t>
  </si>
  <si>
    <t>Télécommunications par satellite</t>
  </si>
  <si>
    <t>61.30</t>
  </si>
  <si>
    <t>6130Z</t>
  </si>
  <si>
    <t>61.30Z</t>
  </si>
  <si>
    <t>61.9</t>
  </si>
  <si>
    <t>Autres activités de télécommunication</t>
  </si>
  <si>
    <t>61.90</t>
  </si>
  <si>
    <t xml:space="preserve">Autres activités de télécommunication </t>
  </si>
  <si>
    <t>6190Z</t>
  </si>
  <si>
    <t>61.90Z</t>
  </si>
  <si>
    <t>62</t>
  </si>
  <si>
    <t xml:space="preserve">Programmation, conseil et autres activités informatiques </t>
  </si>
  <si>
    <t>Programmation, conseil et autres activités informatiques</t>
  </si>
  <si>
    <t>Pgmtion conseil &amp; aut. act. informatique</t>
  </si>
  <si>
    <t>62.0</t>
  </si>
  <si>
    <t>62.01</t>
  </si>
  <si>
    <t>Programmation informatique</t>
  </si>
  <si>
    <t>6201Z</t>
  </si>
  <si>
    <t>62.01Z</t>
  </si>
  <si>
    <t>62.02</t>
  </si>
  <si>
    <t xml:space="preserve">Conseil informatique </t>
  </si>
  <si>
    <t>Conseil informatique</t>
  </si>
  <si>
    <t>6202A</t>
  </si>
  <si>
    <t>62.02A</t>
  </si>
  <si>
    <t>Conseil en systèmes et logiciels informatiques</t>
  </si>
  <si>
    <t>Conseil en système &amp; logiciel informati.</t>
  </si>
  <si>
    <t>6202B</t>
  </si>
  <si>
    <t>62.02B</t>
  </si>
  <si>
    <t>Tierce maintenance de systèmes et d’applications informatiques</t>
  </si>
  <si>
    <t>Tierce mainten. syst. &amp; appli. nformati.</t>
  </si>
  <si>
    <t>62.03</t>
  </si>
  <si>
    <t>Gestion d'installations informatiques</t>
  </si>
  <si>
    <t>6203Z</t>
  </si>
  <si>
    <t>62.03Z</t>
  </si>
  <si>
    <t>62.09</t>
  </si>
  <si>
    <t>Autres activités informatiques</t>
  </si>
  <si>
    <t>6209Z</t>
  </si>
  <si>
    <t>62.09Z</t>
  </si>
  <si>
    <t>63</t>
  </si>
  <si>
    <t>Services d'information</t>
  </si>
  <si>
    <t>63.1</t>
  </si>
  <si>
    <t>Traitement de données, hébergement et activités connexes ; portails Internet</t>
  </si>
  <si>
    <t>Trt de données, hébergement &amp; activ. connexes; portails Internet</t>
  </si>
  <si>
    <t>Trt donnée, hébrgt etc.; portail Internt</t>
  </si>
  <si>
    <t>63.11</t>
  </si>
  <si>
    <t>Traitement de données, hébergement et activités connexes</t>
  </si>
  <si>
    <t>Traitt donnée, hébergt &amp; activ. connexe</t>
  </si>
  <si>
    <t>6311Z</t>
  </si>
  <si>
    <t>63.11Z</t>
  </si>
  <si>
    <t>63.12</t>
  </si>
  <si>
    <t>Portails Internet</t>
  </si>
  <si>
    <t>6312Z</t>
  </si>
  <si>
    <t>63.12Z</t>
  </si>
  <si>
    <t>63.9</t>
  </si>
  <si>
    <t>Autres services d'information</t>
  </si>
  <si>
    <t>63.91</t>
  </si>
  <si>
    <t>Activités des agences de presse</t>
  </si>
  <si>
    <t>6391Z</t>
  </si>
  <si>
    <t>63.91Z</t>
  </si>
  <si>
    <t>63.99</t>
  </si>
  <si>
    <t>Autres services d'information n.c.a.</t>
  </si>
  <si>
    <t>6399Z</t>
  </si>
  <si>
    <t>63.99Z</t>
  </si>
  <si>
    <t>SECTION K</t>
  </si>
  <si>
    <t>ACTIVITÉS FINANCIÈRES ET D'ASSURANCE</t>
  </si>
  <si>
    <t>64</t>
  </si>
  <si>
    <t>Activités des services financiers, hors assurance et caisses de retraite</t>
  </si>
  <si>
    <t>Activ. services financiers, hors assurance &amp; caisses de retraite</t>
  </si>
  <si>
    <t>Act. financ. hs assur. &amp; cais. retraite</t>
  </si>
  <si>
    <t>64.1</t>
  </si>
  <si>
    <t>Intermédiation monétaire</t>
  </si>
  <si>
    <t>64.11</t>
  </si>
  <si>
    <t>Activités de banque centrale</t>
  </si>
  <si>
    <t>6411Z</t>
  </si>
  <si>
    <t>64.11Z</t>
  </si>
  <si>
    <t>64.19</t>
  </si>
  <si>
    <t>Autres intermédiations monétaires</t>
  </si>
  <si>
    <t>6419Z</t>
  </si>
  <si>
    <t>64.19Z</t>
  </si>
  <si>
    <t>64.2</t>
  </si>
  <si>
    <t>Activités des sociétés holding</t>
  </si>
  <si>
    <t>64.20</t>
  </si>
  <si>
    <t>6420Z</t>
  </si>
  <si>
    <t>64.20Z</t>
  </si>
  <si>
    <t>64.3</t>
  </si>
  <si>
    <t>Fonds de placement et entités financières similaires</t>
  </si>
  <si>
    <t>Fonds placement &amp; entité financ. simil.</t>
  </si>
  <si>
    <t>64.30</t>
  </si>
  <si>
    <t>6430Z</t>
  </si>
  <si>
    <t>64.30Z</t>
  </si>
  <si>
    <t>64.9</t>
  </si>
  <si>
    <t>Autres activités des services financiers, hors assurance et caisses de retraite</t>
  </si>
  <si>
    <t>Autres activ. serv. financiers, hors assurance &amp; caisses retraite</t>
  </si>
  <si>
    <t>Aut. act. finan. hs assur. &amp; c. retrait.</t>
  </si>
  <si>
    <t>64.91</t>
  </si>
  <si>
    <t xml:space="preserve">Crédit-bail </t>
  </si>
  <si>
    <t>Crédit-bail</t>
  </si>
  <si>
    <t>6491Z</t>
  </si>
  <si>
    <t>64.91Z</t>
  </si>
  <si>
    <t>64.92</t>
  </si>
  <si>
    <t>Autre distribution de crédit</t>
  </si>
  <si>
    <t>6492Z</t>
  </si>
  <si>
    <t>64.92Z</t>
  </si>
  <si>
    <t>64.99</t>
  </si>
  <si>
    <t>Autres activités des services financiers, hors assurance et caisses de retraite, n.c.a.</t>
  </si>
  <si>
    <t>Autres activ. serv. financiers sf assurance &amp; c. de retraite, nca</t>
  </si>
  <si>
    <t>Aut. act. finan. hs as. &amp; c. retra. nca.</t>
  </si>
  <si>
    <t>6499Z</t>
  </si>
  <si>
    <t>64.99Z</t>
  </si>
  <si>
    <t>65</t>
  </si>
  <si>
    <t>Assurance</t>
  </si>
  <si>
    <t>65.1</t>
  </si>
  <si>
    <t>65.11</t>
  </si>
  <si>
    <t xml:space="preserve">Assurance vie </t>
  </si>
  <si>
    <t>Assurance vie</t>
  </si>
  <si>
    <t>6511Z</t>
  </si>
  <si>
    <t>65.11Z</t>
  </si>
  <si>
    <t>65.12</t>
  </si>
  <si>
    <t>Autres assurances</t>
  </si>
  <si>
    <t>6512Z</t>
  </si>
  <si>
    <t>65.12Z</t>
  </si>
  <si>
    <t>65.2</t>
  </si>
  <si>
    <t>Réassurance</t>
  </si>
  <si>
    <t>65.20</t>
  </si>
  <si>
    <t>6520Z</t>
  </si>
  <si>
    <t>65.20Z</t>
  </si>
  <si>
    <t>65.3</t>
  </si>
  <si>
    <t>Caisses de retraite</t>
  </si>
  <si>
    <t>65.30</t>
  </si>
  <si>
    <t>6530Z</t>
  </si>
  <si>
    <t>65.30Z</t>
  </si>
  <si>
    <t>66</t>
  </si>
  <si>
    <t xml:space="preserve">Activités auxiliaires de services financiers et d'assurance </t>
  </si>
  <si>
    <t>Activités auxiliaires de services financiers et d'assurance</t>
  </si>
  <si>
    <t>Act. auxiliaire sces financ. &amp; d'assur.</t>
  </si>
  <si>
    <t>66.1</t>
  </si>
  <si>
    <t>Activités auxiliaires de services financiers, hors assurance et caisses de retraite</t>
  </si>
  <si>
    <t>Activ. auxil. serv. financiers, hors assurance &amp; caisses retraite</t>
  </si>
  <si>
    <t>Act. aux. sce financ. hs ass. &amp; retraite</t>
  </si>
  <si>
    <t>66.11</t>
  </si>
  <si>
    <t>Administration de marchés financiers</t>
  </si>
  <si>
    <t>6611Z</t>
  </si>
  <si>
    <t>66.11Z</t>
  </si>
  <si>
    <t>66.12</t>
  </si>
  <si>
    <t>Courtage de valeurs mobilières et de marchandises</t>
  </si>
  <si>
    <t>Courtage valeur mobilière &amp; marchandise</t>
  </si>
  <si>
    <t>6612Z</t>
  </si>
  <si>
    <t>66.12Z</t>
  </si>
  <si>
    <t>66.19</t>
  </si>
  <si>
    <t>Autres activités auxiliaires de services financiers, hors assurance et caisses de retraite</t>
  </si>
  <si>
    <t>Aut. activ. auxil. serv. financ., hors assur. &amp; caisses retraite</t>
  </si>
  <si>
    <t>Aut. act. aux. sce fin., hs ass. &amp; retr.</t>
  </si>
  <si>
    <t>6619A</t>
  </si>
  <si>
    <t>66.19A</t>
  </si>
  <si>
    <t>Supports juridiques de gestion de patrimoine mobilier</t>
  </si>
  <si>
    <t>Support juridiq. gest. patrimoine mobil.</t>
  </si>
  <si>
    <t>6619B</t>
  </si>
  <si>
    <t>66.19B</t>
  </si>
  <si>
    <t>Autres activités auxiliaires de services financiers, hors assurance et caisses de retraite, n.c.a.</t>
  </si>
  <si>
    <t>Aut. activ. auxil. serv. financ., hors assur. &amp; caisse retr. nca.</t>
  </si>
  <si>
    <t>Aut. aux. sce financ. hs ass. retr. nca.</t>
  </si>
  <si>
    <t>66.2</t>
  </si>
  <si>
    <t>Activités auxiliaires d'assurance et de caisses de retraite</t>
  </si>
  <si>
    <t>Act. auxil. assurance &amp; caisse retraite</t>
  </si>
  <si>
    <t>66.21</t>
  </si>
  <si>
    <t>Évaluation des risques et dommages</t>
  </si>
  <si>
    <t>6621Z</t>
  </si>
  <si>
    <t>66.21Z</t>
  </si>
  <si>
    <t>66.22</t>
  </si>
  <si>
    <t>Activités des agents et courtiers d'assurances</t>
  </si>
  <si>
    <t>Act. des agents &amp; courtiers d'assurances</t>
  </si>
  <si>
    <t>6622Z</t>
  </si>
  <si>
    <t>66.22Z</t>
  </si>
  <si>
    <t>66.29</t>
  </si>
  <si>
    <t>Autres activités auxiliaires d'assurance et de caisses de retraite</t>
  </si>
  <si>
    <t>Aut. activités auxiliaires d'assurance et de caisses de retraite</t>
  </si>
  <si>
    <t>Aut. act. aux. assur. &amp; caisse retraite</t>
  </si>
  <si>
    <t>6629Z</t>
  </si>
  <si>
    <t>66.29Z</t>
  </si>
  <si>
    <t>66.3</t>
  </si>
  <si>
    <t>Gestion de fonds</t>
  </si>
  <si>
    <t>66.30</t>
  </si>
  <si>
    <t>6630Z</t>
  </si>
  <si>
    <t>66.30Z</t>
  </si>
  <si>
    <t>SECTION L</t>
  </si>
  <si>
    <t>ACTIVITÉS IMMOBILIÈRES</t>
  </si>
  <si>
    <t>68</t>
  </si>
  <si>
    <t>Activités immobilières</t>
  </si>
  <si>
    <t>68.1</t>
  </si>
  <si>
    <t>Activités des marchands de biens immobiliers</t>
  </si>
  <si>
    <t>Activité marchands de biens immobiliers</t>
  </si>
  <si>
    <t>68.10</t>
  </si>
  <si>
    <t>6810Z</t>
  </si>
  <si>
    <t>68.10Z</t>
  </si>
  <si>
    <t>68.2</t>
  </si>
  <si>
    <t>Location et exploitation de biens immobiliers propres ou loués</t>
  </si>
  <si>
    <t>Loc. &amp; exploi. bien immo. propre ou loué</t>
  </si>
  <si>
    <t>68.20</t>
  </si>
  <si>
    <t xml:space="preserve">Location et exploitation de biens immobiliers propres ou loués </t>
  </si>
  <si>
    <t>6820A</t>
  </si>
  <si>
    <t>68.20A</t>
  </si>
  <si>
    <t>Location de logements</t>
  </si>
  <si>
    <t>6820B</t>
  </si>
  <si>
    <t>68.20B</t>
  </si>
  <si>
    <t>Location de terrains et d'autres biens immobiliers</t>
  </si>
  <si>
    <t>Location terrain &amp; autre bien immobilier</t>
  </si>
  <si>
    <t>68.3</t>
  </si>
  <si>
    <t>Activités immobilières pour compte de tiers</t>
  </si>
  <si>
    <t>Activité immobilière pour cpte de tiers</t>
  </si>
  <si>
    <t>68.31</t>
  </si>
  <si>
    <t>Agences immobilières</t>
  </si>
  <si>
    <t>6831Z</t>
  </si>
  <si>
    <t>68.31Z</t>
  </si>
  <si>
    <t>68.32</t>
  </si>
  <si>
    <t>Administration de biens immobiliers</t>
  </si>
  <si>
    <t>6832A</t>
  </si>
  <si>
    <t>68.32A</t>
  </si>
  <si>
    <t>Administration d'immeubles et autres biens immobiliers</t>
  </si>
  <si>
    <t>Administrat. immeuble &amp; autre bien immo.</t>
  </si>
  <si>
    <t>6832B</t>
  </si>
  <si>
    <t>68.32B</t>
  </si>
  <si>
    <t>Supports juridiques de gestion de patrimoine immobilier</t>
  </si>
  <si>
    <t>Support juridi. gestion patrimoine immo.</t>
  </si>
  <si>
    <t>SECTION M</t>
  </si>
  <si>
    <t>ACTIVITÉS SPÉCIALISÉES, SCIENTIFIQUES ET TECHNIQUES</t>
  </si>
  <si>
    <t>ACT. SPÉCIALISÉE, SCIENTIFIQ. &amp; TECHNIQ.</t>
  </si>
  <si>
    <t>69</t>
  </si>
  <si>
    <t>Activités juridiques et comptables</t>
  </si>
  <si>
    <t>69.1</t>
  </si>
  <si>
    <t>Activités juridiques</t>
  </si>
  <si>
    <t>69.10</t>
  </si>
  <si>
    <t>6910Z</t>
  </si>
  <si>
    <t>69.10Z</t>
  </si>
  <si>
    <t>69.2</t>
  </si>
  <si>
    <t>Activités comptables</t>
  </si>
  <si>
    <t>69.20</t>
  </si>
  <si>
    <t>6920Z</t>
  </si>
  <si>
    <t>69.20Z</t>
  </si>
  <si>
    <t>70</t>
  </si>
  <si>
    <t>Activités des sièges sociaux ; conseil de gestion</t>
  </si>
  <si>
    <t>Act. sièges sociaux ; conseil de gestion</t>
  </si>
  <si>
    <t>70.1</t>
  </si>
  <si>
    <t>Activités des sièges sociaux</t>
  </si>
  <si>
    <t>70.10</t>
  </si>
  <si>
    <t>7010Z</t>
  </si>
  <si>
    <t>70.10Z</t>
  </si>
  <si>
    <t>70.2</t>
  </si>
  <si>
    <t>Conseil de gestion</t>
  </si>
  <si>
    <t>70.21</t>
  </si>
  <si>
    <t>Conseil en relations publiques et communication</t>
  </si>
  <si>
    <t>Conseil en relation publique &amp; communic.</t>
  </si>
  <si>
    <t>7021Z</t>
  </si>
  <si>
    <t>70.21Z</t>
  </si>
  <si>
    <t>70.22</t>
  </si>
  <si>
    <t>Conseil pour les affaires et autres conseils de gestion</t>
  </si>
  <si>
    <t>Conseil pr affaire &amp; aut. cons. gestion</t>
  </si>
  <si>
    <t>7022Z</t>
  </si>
  <si>
    <t>70.22Z</t>
  </si>
  <si>
    <t>71</t>
  </si>
  <si>
    <t>Activités d'architecture et d'ingénierie ; activités de contrôle et analyses techniques</t>
  </si>
  <si>
    <t>Activ.  architecture &amp; ingénierie; contrôle &amp; analyses techniques</t>
  </si>
  <si>
    <t>Architec. &amp; ingénierie; ctrle ana. tech.</t>
  </si>
  <si>
    <t>71.1</t>
  </si>
  <si>
    <t>Activités d'architecture et d'ingénierie</t>
  </si>
  <si>
    <t>71.11</t>
  </si>
  <si>
    <t xml:space="preserve">Activités d'architecture </t>
  </si>
  <si>
    <t>Activités d'architecture</t>
  </si>
  <si>
    <t>7111Z</t>
  </si>
  <si>
    <t>71.11Z</t>
  </si>
  <si>
    <t>71.12</t>
  </si>
  <si>
    <t>Activités d'ingénierie</t>
  </si>
  <si>
    <t>7112A</t>
  </si>
  <si>
    <t>71.12A</t>
  </si>
  <si>
    <t>Activité des géomètres</t>
  </si>
  <si>
    <t>7112B</t>
  </si>
  <si>
    <t>71.12B</t>
  </si>
  <si>
    <t>Ingénierie, études techniques</t>
  </si>
  <si>
    <t>71.2</t>
  </si>
  <si>
    <t>Activités de contrôle et analyses techniques</t>
  </si>
  <si>
    <t>Activité de contrôle &amp; analyse technique</t>
  </si>
  <si>
    <t>71.20</t>
  </si>
  <si>
    <t>7120A</t>
  </si>
  <si>
    <t>71.20A</t>
  </si>
  <si>
    <t>Contrôle technique automobile</t>
  </si>
  <si>
    <t>7120B</t>
  </si>
  <si>
    <t>71.20B</t>
  </si>
  <si>
    <t>Analyses, essais et inspections techniques</t>
  </si>
  <si>
    <t>Analyses, essais &amp; inspection technique</t>
  </si>
  <si>
    <t>72</t>
  </si>
  <si>
    <t>Recherche-développement scientifique</t>
  </si>
  <si>
    <t>72.1</t>
  </si>
  <si>
    <t>Recherche-développement en sciences physiques et naturelles</t>
  </si>
  <si>
    <t>R&amp;D en sciences physiques et naturelles</t>
  </si>
  <si>
    <t>72.11</t>
  </si>
  <si>
    <t>Recherche-développement en biotechnologie</t>
  </si>
  <si>
    <t>Recherche-développemnt en biotechnologie</t>
  </si>
  <si>
    <t>7211Z</t>
  </si>
  <si>
    <t>72.11Z</t>
  </si>
  <si>
    <t>72.19</t>
  </si>
  <si>
    <t>Recherche-développement en autres sciences physiques et naturelles</t>
  </si>
  <si>
    <t>Recherche-développement : autres sciences physiques et naturelles</t>
  </si>
  <si>
    <t>R&amp;D : aut. sciences physique &amp; naturelle</t>
  </si>
  <si>
    <t>7219Z</t>
  </si>
  <si>
    <t>72.19Z</t>
  </si>
  <si>
    <t>72.2</t>
  </si>
  <si>
    <t>Recherche-développement en sciences humaines et sociales</t>
  </si>
  <si>
    <t>R&amp;D en sciences humaines et sociales</t>
  </si>
  <si>
    <t>72.20</t>
  </si>
  <si>
    <t>7220Z</t>
  </si>
  <si>
    <t>72.20Z</t>
  </si>
  <si>
    <t>73</t>
  </si>
  <si>
    <t>Publicité et études de marché</t>
  </si>
  <si>
    <t>73.1</t>
  </si>
  <si>
    <t>Publicité</t>
  </si>
  <si>
    <t>73.11</t>
  </si>
  <si>
    <t>Activités des agences de publicité</t>
  </si>
  <si>
    <t>7311Z</t>
  </si>
  <si>
    <t>73.11Z</t>
  </si>
  <si>
    <t>73.12</t>
  </si>
  <si>
    <t>Régie publicitaire de médias</t>
  </si>
  <si>
    <t>7312Z</t>
  </si>
  <si>
    <t>73.12Z</t>
  </si>
  <si>
    <t>73.2</t>
  </si>
  <si>
    <t>Études de marché et sondages</t>
  </si>
  <si>
    <t>73.20</t>
  </si>
  <si>
    <t>7320Z</t>
  </si>
  <si>
    <t>73.20Z</t>
  </si>
  <si>
    <t>74</t>
  </si>
  <si>
    <t>Autres activités spécialisées, scientifiques et techniques</t>
  </si>
  <si>
    <t>Aut. act. spécial. scientifique &amp; techn.</t>
  </si>
  <si>
    <t>74.1</t>
  </si>
  <si>
    <t>Activités spécialisées de design</t>
  </si>
  <si>
    <t>74.10</t>
  </si>
  <si>
    <t>7410Z</t>
  </si>
  <si>
    <t>74.10Z</t>
  </si>
  <si>
    <t>74.2</t>
  </si>
  <si>
    <t>Activités photographiques</t>
  </si>
  <si>
    <t>74.20</t>
  </si>
  <si>
    <t>7420Z</t>
  </si>
  <si>
    <t>74.20Z</t>
  </si>
  <si>
    <t>74.3</t>
  </si>
  <si>
    <t>Traduction et interprétation</t>
  </si>
  <si>
    <t>74.30</t>
  </si>
  <si>
    <t>7430Z</t>
  </si>
  <si>
    <t>74.30Z</t>
  </si>
  <si>
    <t>74.9</t>
  </si>
  <si>
    <t>Autres activités spécialisées, scientifiques et techniques n.c.a.</t>
  </si>
  <si>
    <t>Aut. act. spéc. scientif. &amp; techn. nca.</t>
  </si>
  <si>
    <t>74.90</t>
  </si>
  <si>
    <t>7490A</t>
  </si>
  <si>
    <t>74.90A</t>
  </si>
  <si>
    <t>Activité des économistes de la construction</t>
  </si>
  <si>
    <t>Activ des économistes de la construction</t>
  </si>
  <si>
    <t>7490B</t>
  </si>
  <si>
    <t>74.90B</t>
  </si>
  <si>
    <t>Activités spécialisées, scientifiques et techniques diverses</t>
  </si>
  <si>
    <t>Act. spéc. scientif. &amp; techniq. diverses</t>
  </si>
  <si>
    <t>75</t>
  </si>
  <si>
    <t>Activités vétérinaires</t>
  </si>
  <si>
    <t>75.0</t>
  </si>
  <si>
    <t>75.00</t>
  </si>
  <si>
    <t>7500Z</t>
  </si>
  <si>
    <t>75.00Z</t>
  </si>
  <si>
    <t>SECTION N</t>
  </si>
  <si>
    <t>ACTIVITÉS DE SERVICES ADMINISTRATIFS ET DE SOUTIEN</t>
  </si>
  <si>
    <t>ACTIVITÉS DE SCE ADMINISTR. &amp; DE SOUTIEN</t>
  </si>
  <si>
    <t>77</t>
  </si>
  <si>
    <t>Activités de location et location-bail</t>
  </si>
  <si>
    <t>77.1</t>
  </si>
  <si>
    <t>Location et location-bail de véhicules automobiles</t>
  </si>
  <si>
    <t>Loc. &amp; loc.-bail de véhicule automobile</t>
  </si>
  <si>
    <t>77.11</t>
  </si>
  <si>
    <t>Location et location-bail de voitures et de véhicules automobiles légers</t>
  </si>
  <si>
    <t>Location &amp; location-bail voitures &amp; véhicules automobiles légers</t>
  </si>
  <si>
    <t>Loc. &amp; loc.-bail voit. &amp; v. auto. léger</t>
  </si>
  <si>
    <t>7711A</t>
  </si>
  <si>
    <t>77.11A</t>
  </si>
  <si>
    <t>Location de courte durée de voitures et de véhicules automobiles légers</t>
  </si>
  <si>
    <t>Location de courte durée voitures &amp; véhicules auto. légers</t>
  </si>
  <si>
    <t>Loc. courte durée voit. &amp; v. auto. léger</t>
  </si>
  <si>
    <t>7711B</t>
  </si>
  <si>
    <t>77.11B</t>
  </si>
  <si>
    <t>Location de longue durée de voitures et de véhicules automobiles légers</t>
  </si>
  <si>
    <t>Location de longue durée voitures &amp; véhicules automobiles légers</t>
  </si>
  <si>
    <t>Loc. longue durée voit. &amp; v. auto. léger</t>
  </si>
  <si>
    <t>77.12</t>
  </si>
  <si>
    <t>Location et location-bail de camions</t>
  </si>
  <si>
    <t>7712Z</t>
  </si>
  <si>
    <t>77.12Z</t>
  </si>
  <si>
    <t>77.2</t>
  </si>
  <si>
    <t>Location et location-bail de biens personnels et domestiques</t>
  </si>
  <si>
    <t>Loc. &amp; loc.-bail bien perso. &amp; domestiq.</t>
  </si>
  <si>
    <t>77.21</t>
  </si>
  <si>
    <t xml:space="preserve">Location et location-bail d'articles de loisirs et de sport </t>
  </si>
  <si>
    <t>Location et location-bail d'articles de loisirs et de sport</t>
  </si>
  <si>
    <t>Loc. &amp; loc.-bail article loisir &amp; sport</t>
  </si>
  <si>
    <t>7721Z</t>
  </si>
  <si>
    <t>77.21Z</t>
  </si>
  <si>
    <t>77.22</t>
  </si>
  <si>
    <t>Location de vidéocassettes et disques vidéo</t>
  </si>
  <si>
    <t>Location de vidéocassette &amp; disque vidéo</t>
  </si>
  <si>
    <t>7722Z</t>
  </si>
  <si>
    <t>77.22Z</t>
  </si>
  <si>
    <t>77.29</t>
  </si>
  <si>
    <t>Location et location-bail d'autres biens personnels et domestiques</t>
  </si>
  <si>
    <t>Location et location-bail autres biens personnels et domestiques</t>
  </si>
  <si>
    <t>Loc. &amp; loc.-bail aut. bien perso. &amp; dom.</t>
  </si>
  <si>
    <t>7729Z</t>
  </si>
  <si>
    <t>77.29Z</t>
  </si>
  <si>
    <t>77.3</t>
  </si>
  <si>
    <t>Location et location-bail d'autres machines, équipements et biens</t>
  </si>
  <si>
    <t>Loc. &amp; loc.-bail aut. mach., éqpt &amp; bien</t>
  </si>
  <si>
    <t>77.31</t>
  </si>
  <si>
    <t>Location et location-bail de machines et équipements agricoles</t>
  </si>
  <si>
    <t>Loc. &amp; loc.-bail machine &amp; éqpt agricole</t>
  </si>
  <si>
    <t>7731Z</t>
  </si>
  <si>
    <t>77.31Z</t>
  </si>
  <si>
    <t>77.32</t>
  </si>
  <si>
    <t>Location et location-bail de machines et équipements pour la construction</t>
  </si>
  <si>
    <t>Location et location-bail machines &amp; équipts pour la construction</t>
  </si>
  <si>
    <t>Loc. &amp; loc.-bail mach. &amp; éqpt pr constr.</t>
  </si>
  <si>
    <t>7732Z</t>
  </si>
  <si>
    <t>77.32Z</t>
  </si>
  <si>
    <t>77.33</t>
  </si>
  <si>
    <t>Location et location-bail de machines de bureau et de matériel informatique</t>
  </si>
  <si>
    <t>Location et location-bail machines bureau &amp; matériel informatique</t>
  </si>
  <si>
    <t>Loc. &amp; loc.-bail mach. bur. &amp; mat. info.</t>
  </si>
  <si>
    <t>7733Z</t>
  </si>
  <si>
    <t>77.33Z</t>
  </si>
  <si>
    <t>77.34</t>
  </si>
  <si>
    <t>Location et location-bail de matériels de transport par eau</t>
  </si>
  <si>
    <t>Loc. &amp; loc.-bail mat. transport par eau</t>
  </si>
  <si>
    <t>7734Z</t>
  </si>
  <si>
    <t>77.34Z</t>
  </si>
  <si>
    <t>77.35</t>
  </si>
  <si>
    <t>Location et location-bail de matériels de transport aérien</t>
  </si>
  <si>
    <t>Loc. &amp; loc.-bail mat. transport aérien</t>
  </si>
  <si>
    <t>7735Z</t>
  </si>
  <si>
    <t>77.35Z</t>
  </si>
  <si>
    <t>77.39</t>
  </si>
  <si>
    <t xml:space="preserve">Location et location-bail d'autres machines, équipements et biens matériels n.c.a. </t>
  </si>
  <si>
    <t>Location et location-bail machines, équipements et biens divers</t>
  </si>
  <si>
    <t>Loc. &amp; loc.-bail machi. éqpt &amp; bien div.</t>
  </si>
  <si>
    <t>7739Z</t>
  </si>
  <si>
    <t>77.39Z</t>
  </si>
  <si>
    <t>Loc. &amp; loc.-bail mach., éqpt &amp; bien div.</t>
  </si>
  <si>
    <t>77.4</t>
  </si>
  <si>
    <t>Location-bail de propriété intellectuelle et de produits similaires, à l'exception des œuvres soumises à copyright</t>
  </si>
  <si>
    <t>Loc-bail de propriété intell. &amp; sf oeuvres soumises à copyright</t>
  </si>
  <si>
    <t>Loc-bail propr. intel., sf oeuvre avec ©</t>
  </si>
  <si>
    <t>77.40</t>
  </si>
  <si>
    <t>7740Z</t>
  </si>
  <si>
    <t>77.40Z</t>
  </si>
  <si>
    <t>78</t>
  </si>
  <si>
    <t>Activités liées à l'emploi</t>
  </si>
  <si>
    <t>78.1</t>
  </si>
  <si>
    <t>Activités des agences de placement de main-d'œuvre</t>
  </si>
  <si>
    <t>Activités des agences de placement de main-d'oeuvre</t>
  </si>
  <si>
    <t>Activ. agence placement de main-d'oeuvre</t>
  </si>
  <si>
    <t>78.10</t>
  </si>
  <si>
    <t xml:space="preserve">Activités des agences de placement de main-d'œuvre </t>
  </si>
  <si>
    <t>7810Z</t>
  </si>
  <si>
    <t>78.10Z</t>
  </si>
  <si>
    <t>78.2</t>
  </si>
  <si>
    <t>Activités des agences de travail temporaire</t>
  </si>
  <si>
    <t>Activ. des agences de travail temporaire</t>
  </si>
  <si>
    <t>78.20</t>
  </si>
  <si>
    <t xml:space="preserve">Activités des agences de travail temporaire </t>
  </si>
  <si>
    <t>7820Z</t>
  </si>
  <si>
    <t>78.20Z</t>
  </si>
  <si>
    <t>78.3</t>
  </si>
  <si>
    <t>Autre mise à disposition de ressources humaines</t>
  </si>
  <si>
    <t>Aut. mise à dispo. de ressource humaine</t>
  </si>
  <si>
    <t>78.30</t>
  </si>
  <si>
    <t>7830Z</t>
  </si>
  <si>
    <t>78.30Z</t>
  </si>
  <si>
    <t>79</t>
  </si>
  <si>
    <t>Activités des agences de voyage, voyagistes, services de réservation et activités connexes</t>
  </si>
  <si>
    <t>Activ. agences voyage, voyagistes, serv. résa. &amp; activ. connexes</t>
  </si>
  <si>
    <t>Act .ag. voyage voyagiste sv. résa. etc.</t>
  </si>
  <si>
    <t>79.1</t>
  </si>
  <si>
    <t>Activités des agences de voyage et voyagistes</t>
  </si>
  <si>
    <t>Activités agences de voyage &amp; voyagistes</t>
  </si>
  <si>
    <t>79.11</t>
  </si>
  <si>
    <t>Activités des agences de voyage</t>
  </si>
  <si>
    <t>7911Z</t>
  </si>
  <si>
    <t>79.11Z</t>
  </si>
  <si>
    <t>79.12</t>
  </si>
  <si>
    <t>Activités des voyagistes</t>
  </si>
  <si>
    <t>7912Z</t>
  </si>
  <si>
    <t>79.12Z</t>
  </si>
  <si>
    <t>79.9</t>
  </si>
  <si>
    <t>Autres services de réservation et activités connexes</t>
  </si>
  <si>
    <t>Autre serv. réservation &amp; activ. connexe</t>
  </si>
  <si>
    <t>79.90</t>
  </si>
  <si>
    <t>7990Z</t>
  </si>
  <si>
    <t>79.90Z</t>
  </si>
  <si>
    <t>80</t>
  </si>
  <si>
    <t>Enquêtes et sécurité</t>
  </si>
  <si>
    <t>80.1</t>
  </si>
  <si>
    <t>Activités de sécurité privée</t>
  </si>
  <si>
    <t>80.10</t>
  </si>
  <si>
    <t xml:space="preserve">Activités de sécurité privée </t>
  </si>
  <si>
    <t>8010Z</t>
  </si>
  <si>
    <t>80.10Z</t>
  </si>
  <si>
    <t>80.2</t>
  </si>
  <si>
    <t>Activités liées aux systèmes de sécurité</t>
  </si>
  <si>
    <t>80.20</t>
  </si>
  <si>
    <t xml:space="preserve">Activités liées aux systèmes de sécurité </t>
  </si>
  <si>
    <t>8020Z</t>
  </si>
  <si>
    <t>80.20Z</t>
  </si>
  <si>
    <t>80.3</t>
  </si>
  <si>
    <t>Activités d'enquête</t>
  </si>
  <si>
    <t>80.30</t>
  </si>
  <si>
    <t>8030Z</t>
  </si>
  <si>
    <t>80.30Z</t>
  </si>
  <si>
    <t>81</t>
  </si>
  <si>
    <t>Services relatifs aux bâtiments et aménagement paysager</t>
  </si>
  <si>
    <t>Sces relatifs bâtimnt &amp; aménagt paysager</t>
  </si>
  <si>
    <t>81.1</t>
  </si>
  <si>
    <t>Activités combinées de soutien lié aux bâtiments</t>
  </si>
  <si>
    <t>Act. combinée soutien lié aux bâtiments</t>
  </si>
  <si>
    <t>81.10</t>
  </si>
  <si>
    <t xml:space="preserve">Activités combinées de soutien lié aux bâtiments </t>
  </si>
  <si>
    <t>8110Z</t>
  </si>
  <si>
    <t>81.10Z</t>
  </si>
  <si>
    <t>81.2</t>
  </si>
  <si>
    <t>Activités de nettoyage</t>
  </si>
  <si>
    <t>81.21</t>
  </si>
  <si>
    <t>Nettoyage courant des bâtiments</t>
  </si>
  <si>
    <t>8121Z</t>
  </si>
  <si>
    <t>81.21Z</t>
  </si>
  <si>
    <t>81.22</t>
  </si>
  <si>
    <t>Autres activités de nettoyage des bâtiments et nettoyage industriel</t>
  </si>
  <si>
    <t>Autres activités nettoyage des bâtiments et nettoyage industriel</t>
  </si>
  <si>
    <t>Aut. act. nettoyage bâtim. &amp; nett. ind.</t>
  </si>
  <si>
    <t>8122Z</t>
  </si>
  <si>
    <t>81.22Z</t>
  </si>
  <si>
    <t>81.29</t>
  </si>
  <si>
    <t>Autres activités de nettoyage</t>
  </si>
  <si>
    <t>8129A</t>
  </si>
  <si>
    <t>81.29A</t>
  </si>
  <si>
    <t>Désinfection, désinsectisation, dératisation</t>
  </si>
  <si>
    <t>Désinfection désinsectisatn dératisation</t>
  </si>
  <si>
    <t>8129B</t>
  </si>
  <si>
    <t>81.29B</t>
  </si>
  <si>
    <t>Autres activités de nettoyage n.c.a.</t>
  </si>
  <si>
    <t>81.3</t>
  </si>
  <si>
    <t>Services d'aménagement paysager</t>
  </si>
  <si>
    <t>81.30</t>
  </si>
  <si>
    <t xml:space="preserve">Services d'aménagement paysager </t>
  </si>
  <si>
    <t>8130Z</t>
  </si>
  <si>
    <t>81.30Z</t>
  </si>
  <si>
    <t>82</t>
  </si>
  <si>
    <t>Activités administratives et autres activités de soutien aux entreprises</t>
  </si>
  <si>
    <t>Activ. administratives &amp; autres activ. soutien aux entreprises</t>
  </si>
  <si>
    <t>Act. admin. &amp; aut. act. soutien aux ent.</t>
  </si>
  <si>
    <t>82.1</t>
  </si>
  <si>
    <t xml:space="preserve">Activités administratives </t>
  </si>
  <si>
    <t>Activités administratives</t>
  </si>
  <si>
    <t>82.11</t>
  </si>
  <si>
    <t>Services administratifs combinés de bureau</t>
  </si>
  <si>
    <t>Services admin. combinés de bureau</t>
  </si>
  <si>
    <t>8211Z</t>
  </si>
  <si>
    <t>82.11Z</t>
  </si>
  <si>
    <t>82.19</t>
  </si>
  <si>
    <t>Photocopie, préparation de documents et autres activités spécialisées de soutien de bureau</t>
  </si>
  <si>
    <t>Photocopie prépa. documents &amp; aut. activ. spéc. soutien de bureau</t>
  </si>
  <si>
    <t>Photocopie &amp; aut. act. spé. sout. bureau</t>
  </si>
  <si>
    <t>8219Z</t>
  </si>
  <si>
    <t>82.19Z</t>
  </si>
  <si>
    <t>82.2</t>
  </si>
  <si>
    <t>Activités de centres d'appels</t>
  </si>
  <si>
    <t>82.20</t>
  </si>
  <si>
    <t>8220Z</t>
  </si>
  <si>
    <t>82.20Z</t>
  </si>
  <si>
    <t>82.3</t>
  </si>
  <si>
    <t>Organisation de salons professionnels et congrès</t>
  </si>
  <si>
    <t>Organisation salon profession. &amp; congrès</t>
  </si>
  <si>
    <t>82.30</t>
  </si>
  <si>
    <t>8230Z</t>
  </si>
  <si>
    <t>82.30Z</t>
  </si>
  <si>
    <t>Organisation de foires, salons professionnels et congrès</t>
  </si>
  <si>
    <t>82.9</t>
  </si>
  <si>
    <t>Activités de soutien aux entreprises n.c.a.</t>
  </si>
  <si>
    <t>Activités soutien aux entreprises nca.</t>
  </si>
  <si>
    <t>82.91</t>
  </si>
  <si>
    <t>Activités des agences de recouvrement de factures et des sociétés d'information financière sur la clientèle</t>
  </si>
  <si>
    <t>Activ. de recouvrement factures &amp; d'info. financ. s/la clientèle</t>
  </si>
  <si>
    <t>Act. recouv. fac. &amp; info. fin. s/client.</t>
  </si>
  <si>
    <t>8291Z</t>
  </si>
  <si>
    <t>82.91Z</t>
  </si>
  <si>
    <t>82.92</t>
  </si>
  <si>
    <t>Activités de conditionnement</t>
  </si>
  <si>
    <t>8292Z</t>
  </si>
  <si>
    <t>82.92Z</t>
  </si>
  <si>
    <t>82.99</t>
  </si>
  <si>
    <t>Autres activités de soutien aux entreprises n.c.a.</t>
  </si>
  <si>
    <t>Autre activité de soutien aux entr. nca.</t>
  </si>
  <si>
    <t>8299Z</t>
  </si>
  <si>
    <t>82.99Z</t>
  </si>
  <si>
    <t>SECTION O</t>
  </si>
  <si>
    <t xml:space="preserve">ADMINISTRATION PUBLIQUE </t>
  </si>
  <si>
    <t>ADMINISTRATION PUBLIQUE</t>
  </si>
  <si>
    <t>84</t>
  </si>
  <si>
    <t>Administration publique et défense ; sécurité sociale obligatoire</t>
  </si>
  <si>
    <t>Admin. publi. &amp; défense; séc. soc. obli.</t>
  </si>
  <si>
    <t>84.1</t>
  </si>
  <si>
    <t>Administration générale, économique et sociale</t>
  </si>
  <si>
    <t>Admin. générale, économique &amp; sociale</t>
  </si>
  <si>
    <t>84.11</t>
  </si>
  <si>
    <t>Administration publique générale</t>
  </si>
  <si>
    <t>8411Z</t>
  </si>
  <si>
    <t>84.11Z</t>
  </si>
  <si>
    <t>84.12</t>
  </si>
  <si>
    <t xml:space="preserve">Administration publique (tutelle) de la santé, de la formation, de la culture et des services sociaux, autre que sécurité sociale </t>
  </si>
  <si>
    <t>Adm. pub. tutelle santé form. cult. &amp; social (aut que sécu. soc.)</t>
  </si>
  <si>
    <t>A. p. santé form. cult. &amp; soc. (sf sécu)</t>
  </si>
  <si>
    <t>8412Z</t>
  </si>
  <si>
    <t>84.12Z</t>
  </si>
  <si>
    <t>84.13</t>
  </si>
  <si>
    <t>Administration publique (tutelle) des activités économiques</t>
  </si>
  <si>
    <t>Adm. publique des activités économiques</t>
  </si>
  <si>
    <t>8413Z</t>
  </si>
  <si>
    <t>84.13Z</t>
  </si>
  <si>
    <t>84.2</t>
  </si>
  <si>
    <t>Services de prérogative publique</t>
  </si>
  <si>
    <t>84.21</t>
  </si>
  <si>
    <t>Affaires étrangères</t>
  </si>
  <si>
    <t>8421Z</t>
  </si>
  <si>
    <t>84.21Z</t>
  </si>
  <si>
    <t>84.22</t>
  </si>
  <si>
    <t>Défense</t>
  </si>
  <si>
    <t>8422Z</t>
  </si>
  <si>
    <t>84.22Z</t>
  </si>
  <si>
    <t>84.23</t>
  </si>
  <si>
    <t>Justice</t>
  </si>
  <si>
    <t>8423Z</t>
  </si>
  <si>
    <t>84.23Z</t>
  </si>
  <si>
    <t>84.24</t>
  </si>
  <si>
    <t>Activités d’ordre public et de sécurité</t>
  </si>
  <si>
    <t>8424Z</t>
  </si>
  <si>
    <t>84.24Z</t>
  </si>
  <si>
    <t>84.25</t>
  </si>
  <si>
    <t>Services du feu et de secours</t>
  </si>
  <si>
    <t>8425Z</t>
  </si>
  <si>
    <t>84.25Z</t>
  </si>
  <si>
    <t>84.3</t>
  </si>
  <si>
    <t>Sécurité sociale obligatoire</t>
  </si>
  <si>
    <t>84.30</t>
  </si>
  <si>
    <t>8430A</t>
  </si>
  <si>
    <t>84.30A</t>
  </si>
  <si>
    <t>Activités générales de sécurité sociale</t>
  </si>
  <si>
    <t>8430B</t>
  </si>
  <si>
    <t>84.30B</t>
  </si>
  <si>
    <t>Gestion des retraites complémentaires</t>
  </si>
  <si>
    <t>8430C</t>
  </si>
  <si>
    <t>84.30C</t>
  </si>
  <si>
    <t>Distribution sociale de revenus</t>
  </si>
  <si>
    <t>SECTION P</t>
  </si>
  <si>
    <t>ENSEIGNEMENT</t>
  </si>
  <si>
    <t>85</t>
  </si>
  <si>
    <t>Enseignement</t>
  </si>
  <si>
    <t>85.1</t>
  </si>
  <si>
    <t>Enseignement pré-primaire</t>
  </si>
  <si>
    <t>85.10</t>
  </si>
  <si>
    <t>8510Z</t>
  </si>
  <si>
    <t>85.10Z</t>
  </si>
  <si>
    <t>85.2</t>
  </si>
  <si>
    <t>Enseignement primaire</t>
  </si>
  <si>
    <t>85.20</t>
  </si>
  <si>
    <t>8520Z</t>
  </si>
  <si>
    <t>85.20Z</t>
  </si>
  <si>
    <t>85.3</t>
  </si>
  <si>
    <t>Enseignement secondaire</t>
  </si>
  <si>
    <t>85.31</t>
  </si>
  <si>
    <t>Enseignement secondaire général</t>
  </si>
  <si>
    <t>8531Z</t>
  </si>
  <si>
    <t>85.31Z</t>
  </si>
  <si>
    <t>85.32</t>
  </si>
  <si>
    <t>Enseignement secondaire technique ou professionnel</t>
  </si>
  <si>
    <t>Enseignemt secondaire techn. ou profess.</t>
  </si>
  <si>
    <t>8532Z</t>
  </si>
  <si>
    <t>85.32Z</t>
  </si>
  <si>
    <t>85.4</t>
  </si>
  <si>
    <t>Enseignement supérieur et post-secondaire non supérieur</t>
  </si>
  <si>
    <t>Enseigmnt sup. &amp; post-second. non sup.</t>
  </si>
  <si>
    <t>85.41</t>
  </si>
  <si>
    <t>Enseignement post-secondaire non supérieur</t>
  </si>
  <si>
    <t>Enseignement post-secondaire non sup.</t>
  </si>
  <si>
    <t>8541Z</t>
  </si>
  <si>
    <t>85.41Z</t>
  </si>
  <si>
    <t>85.42</t>
  </si>
  <si>
    <t>Enseignement supérieur</t>
  </si>
  <si>
    <t>8542Z</t>
  </si>
  <si>
    <t>85.42Z</t>
  </si>
  <si>
    <t>85.5</t>
  </si>
  <si>
    <t>Autres activités d'enseignement</t>
  </si>
  <si>
    <t>85.51</t>
  </si>
  <si>
    <t>Enseignement de disciplines sportives et d'activités de loisirs</t>
  </si>
  <si>
    <t>Enseigmnt discipl. sport. &amp; act. loisir.</t>
  </si>
  <si>
    <t>8551Z</t>
  </si>
  <si>
    <t>85.51Z</t>
  </si>
  <si>
    <t>85.52</t>
  </si>
  <si>
    <t>Enseignement culturel</t>
  </si>
  <si>
    <t>8552Z</t>
  </si>
  <si>
    <t>85.52Z</t>
  </si>
  <si>
    <t>85.53</t>
  </si>
  <si>
    <t>Enseignement de la conduite</t>
  </si>
  <si>
    <t>8553Z</t>
  </si>
  <si>
    <t>85.53Z</t>
  </si>
  <si>
    <t>85.59</t>
  </si>
  <si>
    <t>Enseignements divers</t>
  </si>
  <si>
    <t>8559A</t>
  </si>
  <si>
    <t>85.59A</t>
  </si>
  <si>
    <t>Formation continue d'adultes</t>
  </si>
  <si>
    <t>8559B</t>
  </si>
  <si>
    <t>85.59B</t>
  </si>
  <si>
    <t>Autres enseignements</t>
  </si>
  <si>
    <t>85.6</t>
  </si>
  <si>
    <t>Activités de soutien à l'enseignement</t>
  </si>
  <si>
    <t>85.60</t>
  </si>
  <si>
    <t>8560Z</t>
  </si>
  <si>
    <t>85.60Z</t>
  </si>
  <si>
    <t>SECTION Q</t>
  </si>
  <si>
    <t>SANTÉ HUMAINE ET ACTION SOCIALE</t>
  </si>
  <si>
    <t>86</t>
  </si>
  <si>
    <t>Activités pour la santé humaine</t>
  </si>
  <si>
    <t>86.1</t>
  </si>
  <si>
    <t>Activités hospitalières</t>
  </si>
  <si>
    <t>86.10</t>
  </si>
  <si>
    <t>8610Z</t>
  </si>
  <si>
    <t>86.10Z</t>
  </si>
  <si>
    <t>86.2</t>
  </si>
  <si>
    <t>Activité des médecins et des dentistes</t>
  </si>
  <si>
    <t>86.21</t>
  </si>
  <si>
    <t>Activité des médecins généralistes</t>
  </si>
  <si>
    <t>8621Z</t>
  </si>
  <si>
    <t>86.21Z</t>
  </si>
  <si>
    <t>86.22</t>
  </si>
  <si>
    <t>Activité des médecins spécialistes</t>
  </si>
  <si>
    <t>8622A</t>
  </si>
  <si>
    <t>86.22A</t>
  </si>
  <si>
    <t>Activités de radiodiagnostic et de radiothérapie</t>
  </si>
  <si>
    <t>Act. radiodiagnostic et de radiothérapie</t>
  </si>
  <si>
    <t>8622B</t>
  </si>
  <si>
    <t>86.22B</t>
  </si>
  <si>
    <t>Activités chirurgicales</t>
  </si>
  <si>
    <t>8622C</t>
  </si>
  <si>
    <t>86.22C</t>
  </si>
  <si>
    <t>Autres activités des médecins spécialistes</t>
  </si>
  <si>
    <t>Autre activité des médecins spécialistes</t>
  </si>
  <si>
    <t>86.23</t>
  </si>
  <si>
    <t>Pratique dentaire</t>
  </si>
  <si>
    <t>8623Z</t>
  </si>
  <si>
    <t>86.23Z</t>
  </si>
  <si>
    <t>86.9</t>
  </si>
  <si>
    <t>Autres activités pour la santé humaine</t>
  </si>
  <si>
    <t>86.90</t>
  </si>
  <si>
    <t>8690A</t>
  </si>
  <si>
    <t>86.90A</t>
  </si>
  <si>
    <t>Ambulances</t>
  </si>
  <si>
    <t>8690B</t>
  </si>
  <si>
    <t>86.90B</t>
  </si>
  <si>
    <t>Laboratoires d'analyses médicales</t>
  </si>
  <si>
    <t>8690C</t>
  </si>
  <si>
    <t>86.90C</t>
  </si>
  <si>
    <t>Centres de collecte et banques d'organes</t>
  </si>
  <si>
    <t>8690D</t>
  </si>
  <si>
    <t>86.90D</t>
  </si>
  <si>
    <t>Activités des infirmiers et des sages-femmes</t>
  </si>
  <si>
    <t>Act. des infirmiers et des sages-femmes</t>
  </si>
  <si>
    <t>8690E</t>
  </si>
  <si>
    <t>86.90E</t>
  </si>
  <si>
    <t>Activités des professionnels de la rééducation, de l’appareillage et des pédicures-podologues</t>
  </si>
  <si>
    <t>Activité profess. rééducation appareillage &amp; pédicures-podologues</t>
  </si>
  <si>
    <t>Act. rééduc. appareillag. &amp; pédic.-podo.</t>
  </si>
  <si>
    <t>8690F</t>
  </si>
  <si>
    <t>86.90F</t>
  </si>
  <si>
    <t>Activités de santé humaine non classées ailleurs</t>
  </si>
  <si>
    <t>Activités de santé humaine nca.</t>
  </si>
  <si>
    <t>87</t>
  </si>
  <si>
    <t>Hébergement médico-social et social</t>
  </si>
  <si>
    <t>87.1</t>
  </si>
  <si>
    <t>Hébergement médicalisé</t>
  </si>
  <si>
    <t>87.10</t>
  </si>
  <si>
    <t>8710A</t>
  </si>
  <si>
    <t>87.10A</t>
  </si>
  <si>
    <t>Hébergement médicalisé pour personnes âgées</t>
  </si>
  <si>
    <t>Hébergt médicalisé pour personnes âgées</t>
  </si>
  <si>
    <t>8710B</t>
  </si>
  <si>
    <t>87.10B</t>
  </si>
  <si>
    <t xml:space="preserve">Hébergement médicalisé pour enfants handicapés </t>
  </si>
  <si>
    <t>Hébergement médicalisé pour enfants handicapés</t>
  </si>
  <si>
    <t>Hébergt médicalisé pr enfants handicapés</t>
  </si>
  <si>
    <t>8710C</t>
  </si>
  <si>
    <t>87.10C</t>
  </si>
  <si>
    <t xml:space="preserve">Hébergement médicalisé pour adultes handicapés et autre hébergement médicalisé 
</t>
  </si>
  <si>
    <t>Héberg. médicalisé adultes handicapés &amp; autre héberg. médicalisé</t>
  </si>
  <si>
    <t>Hébrgt médic. adul. hand. &amp; aut. ht méd.</t>
  </si>
  <si>
    <t>87.2</t>
  </si>
  <si>
    <t>Hébergement social pour personnes handicapées mentales, malades mentales et toxicomanes</t>
  </si>
  <si>
    <t>Héberg. social person. handicap. &amp; malades mentales &amp; toxicomanes</t>
  </si>
  <si>
    <t>Hébrgt soc. hand., mal. mental &amp; toxico.</t>
  </si>
  <si>
    <t>87.20</t>
  </si>
  <si>
    <t>8720A</t>
  </si>
  <si>
    <t>87.20A</t>
  </si>
  <si>
    <t xml:space="preserve">Hébergement social pour handicapés mentaux et malades mentaux </t>
  </si>
  <si>
    <t>Hébergement social pour handicapés mentaux et malades mentaux</t>
  </si>
  <si>
    <t>Hébrgt soc. hand. mental &amp; malade mental</t>
  </si>
  <si>
    <t>8720B</t>
  </si>
  <si>
    <t>87.20B</t>
  </si>
  <si>
    <t>Hébergement social pour toxicomanes</t>
  </si>
  <si>
    <t>87.3</t>
  </si>
  <si>
    <t xml:space="preserve">Hébergement social pour personnes âgées ou handicapées physiques </t>
  </si>
  <si>
    <t>Hébergement social pour personnes âgées ou handicapées physiques</t>
  </si>
  <si>
    <t>Hébgt soc. perso. âgées, hand. physiques</t>
  </si>
  <si>
    <t>87.30</t>
  </si>
  <si>
    <t>8730A</t>
  </si>
  <si>
    <t>87.30A</t>
  </si>
  <si>
    <t>Hébergement social pour personnes âgées</t>
  </si>
  <si>
    <t>8730B</t>
  </si>
  <si>
    <t>87.30B</t>
  </si>
  <si>
    <t>Hébergement social pour handicapés  physiques</t>
  </si>
  <si>
    <t>Hébergt social pour handicapés physiques</t>
  </si>
  <si>
    <t>87.9</t>
  </si>
  <si>
    <t xml:space="preserve">Autres activités d’hébergement social </t>
  </si>
  <si>
    <t>Autres activités d’hébergement social</t>
  </si>
  <si>
    <t>87.90</t>
  </si>
  <si>
    <t>8790A</t>
  </si>
  <si>
    <t>87.90A</t>
  </si>
  <si>
    <t xml:space="preserve">Hébergement social pour enfants en difficultés </t>
  </si>
  <si>
    <t>Hébergement social pour enfants en difficultés</t>
  </si>
  <si>
    <t>Hébergt social pr enfants en difficultés</t>
  </si>
  <si>
    <t>8790B</t>
  </si>
  <si>
    <t>87.90B</t>
  </si>
  <si>
    <t xml:space="preserve">Hébergement social pour adultes et familles en difficultés et autre hébergement social </t>
  </si>
  <si>
    <t>Hébergement social pour adultes, familles en difficultés et autre</t>
  </si>
  <si>
    <t>Hébgt soc. adult., famille en difficulté</t>
  </si>
  <si>
    <t>88</t>
  </si>
  <si>
    <t>Action sociale sans hébergement</t>
  </si>
  <si>
    <t>88.1</t>
  </si>
  <si>
    <t xml:space="preserve">Action sociale sans hébergement pour personnes âgées et pour personnes handicapées </t>
  </si>
  <si>
    <t>Action soc. sans héberg. pers. âgées &amp; handicapées</t>
  </si>
  <si>
    <t>Action soc. sans hbgt, per. âgée &amp; hand.</t>
  </si>
  <si>
    <t>88.10</t>
  </si>
  <si>
    <t>8810A</t>
  </si>
  <si>
    <t>88.10A</t>
  </si>
  <si>
    <t xml:space="preserve">Aide à domicile  </t>
  </si>
  <si>
    <t>Aide à domicile</t>
  </si>
  <si>
    <t>8810B</t>
  </si>
  <si>
    <t>88.10B</t>
  </si>
  <si>
    <t>Accueil ou accompagnement sans hébergement d’adultes handicapés ou de  personnes âgées</t>
  </si>
  <si>
    <t>Accueil accompagn. sans héberg. adultes handicapés ou pers. âgées</t>
  </si>
  <si>
    <t>Accueil ss hbgt adult. hand., pers. âgée</t>
  </si>
  <si>
    <t>8810C</t>
  </si>
  <si>
    <t>88.10C</t>
  </si>
  <si>
    <t xml:space="preserve">Aide par le travail </t>
  </si>
  <si>
    <t>Aide par le travail</t>
  </si>
  <si>
    <t>88.9</t>
  </si>
  <si>
    <t>Autre action sociale sans hébergement</t>
  </si>
  <si>
    <t>88.91</t>
  </si>
  <si>
    <t>Action sociale sans hébergement pour jeunes enfants</t>
  </si>
  <si>
    <t>Action soc. sans hbrgt pr jeunes enfants</t>
  </si>
  <si>
    <t>8891A</t>
  </si>
  <si>
    <t>88.91A</t>
  </si>
  <si>
    <t>Accueil de jeunes enfants</t>
  </si>
  <si>
    <t>8891B</t>
  </si>
  <si>
    <t>88.91B</t>
  </si>
  <si>
    <t>Accueil ou accompagnement sans hébergement d’enfants handicapés</t>
  </si>
  <si>
    <t>Accueil sans hébergt d'enfant handicap</t>
  </si>
  <si>
    <t>88.99</t>
  </si>
  <si>
    <t>Autre action sociale sans hébergement n.c.a.</t>
  </si>
  <si>
    <t>Autre action sociale sans hébrgemnt nca.</t>
  </si>
  <si>
    <t>8899A</t>
  </si>
  <si>
    <t>88.99A</t>
  </si>
  <si>
    <t xml:space="preserve">Autre accueil ou accompagnement sans hébergement d’enfants
 et d’adolescents
</t>
  </si>
  <si>
    <t xml:space="preserve">Aut. accueil ou accompgnt sans hébergt d’enfants et adolescents
</t>
  </si>
  <si>
    <t xml:space="preserve">Aut. accueil sans hébrgt enfants &amp; ado.
</t>
  </si>
  <si>
    <t>8899B</t>
  </si>
  <si>
    <t>88.99B</t>
  </si>
  <si>
    <t>Action sociale sans hébergement n.c.a.</t>
  </si>
  <si>
    <t>SECTION R</t>
  </si>
  <si>
    <t>ARTS, SPECTACLES ET ACTIVITÉS RÉCRÉATIVES</t>
  </si>
  <si>
    <t>ARTS, SPECTACLES &amp; ACTIVITÉS RÉCRÉATIVES</t>
  </si>
  <si>
    <t>90</t>
  </si>
  <si>
    <t xml:space="preserve">Activités créatives, artistiques et de spectacle </t>
  </si>
  <si>
    <t>Activités créatives, artistiques et de spectacle</t>
  </si>
  <si>
    <t>Act. créativ. artistiques &amp; de spectacle</t>
  </si>
  <si>
    <t>90.0</t>
  </si>
  <si>
    <t>90.01</t>
  </si>
  <si>
    <t>Arts du spectacle vivant</t>
  </si>
  <si>
    <t>9001Z</t>
  </si>
  <si>
    <t>90.01Z</t>
  </si>
  <si>
    <t>90.02</t>
  </si>
  <si>
    <t>Activités de soutien au spectacle vivant</t>
  </si>
  <si>
    <t>9002Z</t>
  </si>
  <si>
    <t>90.02Z</t>
  </si>
  <si>
    <t>90.03</t>
  </si>
  <si>
    <t>Création artistique</t>
  </si>
  <si>
    <t>9003A</t>
  </si>
  <si>
    <t>90.03A</t>
  </si>
  <si>
    <t>Création artistique relevant des arts plastiques</t>
  </si>
  <si>
    <t>Création artistique (arts plastiques)</t>
  </si>
  <si>
    <t>9003B</t>
  </si>
  <si>
    <t>90.03B</t>
  </si>
  <si>
    <t>Autre création artistique</t>
  </si>
  <si>
    <t>90.04</t>
  </si>
  <si>
    <t>Gestion de salles de spectacles</t>
  </si>
  <si>
    <t>9004Z</t>
  </si>
  <si>
    <t>90.04Z</t>
  </si>
  <si>
    <t>91</t>
  </si>
  <si>
    <t>Bibliothèques, archives, musées et autres activités culturelles</t>
  </si>
  <si>
    <t>Biblioth. archive musée &amp; aut. act. cul.</t>
  </si>
  <si>
    <t>91.0</t>
  </si>
  <si>
    <t>91.01</t>
  </si>
  <si>
    <t>Gestion des bibliothèques et des archives</t>
  </si>
  <si>
    <t>Gestion des bibliothèques &amp; des archives</t>
  </si>
  <si>
    <t>9101Z</t>
  </si>
  <si>
    <t>91.01Z</t>
  </si>
  <si>
    <t>91.02</t>
  </si>
  <si>
    <t>Gestion des musées</t>
  </si>
  <si>
    <t>9102Z</t>
  </si>
  <si>
    <t>91.02Z</t>
  </si>
  <si>
    <t>91.03</t>
  </si>
  <si>
    <t>Gestion des sites et monuments historiques et des attractions touristiques similaires</t>
  </si>
  <si>
    <t>Gestion sites monuments historiques &amp; attractions tourist. simil.</t>
  </si>
  <si>
    <t>Gestion site histor. &amp; attraction simil.</t>
  </si>
  <si>
    <t>9103Z</t>
  </si>
  <si>
    <t>91.03Z</t>
  </si>
  <si>
    <t>91.04</t>
  </si>
  <si>
    <t>Gestion des jardins botaniques et zoologiques et des réserves naturelles</t>
  </si>
  <si>
    <t>Gest. des jardins botaniques et zoolog. et des réserv. naturelles</t>
  </si>
  <si>
    <t>Gest. jardin bota. &amp; zoo. &amp; réserv. nat.</t>
  </si>
  <si>
    <t>9104Z</t>
  </si>
  <si>
    <t>91.04Z</t>
  </si>
  <si>
    <t>92</t>
  </si>
  <si>
    <t>Organisation de jeux de hasard et d'argent</t>
  </si>
  <si>
    <t>Organisation jeux de hasard &amp; d'argent</t>
  </si>
  <si>
    <t>92.0</t>
  </si>
  <si>
    <t>92.00</t>
  </si>
  <si>
    <t>9200Z</t>
  </si>
  <si>
    <t>92.00Z</t>
  </si>
  <si>
    <t>93</t>
  </si>
  <si>
    <t>Activités sportives, récréatives et de loisirs</t>
  </si>
  <si>
    <t>Act. sportiv., récréatives &amp; de loisirs</t>
  </si>
  <si>
    <t>93.1</t>
  </si>
  <si>
    <t>Activités liées au sport</t>
  </si>
  <si>
    <t>93.11</t>
  </si>
  <si>
    <t>Gestion d'installations sportives</t>
  </si>
  <si>
    <t>9311Z</t>
  </si>
  <si>
    <t>93.11Z</t>
  </si>
  <si>
    <t>93.12</t>
  </si>
  <si>
    <t>Activités de clubs de sports</t>
  </si>
  <si>
    <t>9312Z</t>
  </si>
  <si>
    <t>93.12Z</t>
  </si>
  <si>
    <t>93.13</t>
  </si>
  <si>
    <t>Activités des centres de culture physique</t>
  </si>
  <si>
    <t>Activité des centres de culture physique</t>
  </si>
  <si>
    <t>9313Z</t>
  </si>
  <si>
    <t>93.13Z</t>
  </si>
  <si>
    <t>93.19</t>
  </si>
  <si>
    <t>Autres activités liées au sport</t>
  </si>
  <si>
    <t>9319Z</t>
  </si>
  <si>
    <t>93.19Z</t>
  </si>
  <si>
    <t>93.2</t>
  </si>
  <si>
    <t>Activités récréatives et de loisirs</t>
  </si>
  <si>
    <t>93.21</t>
  </si>
  <si>
    <t>Activités des parcs d'attractions et parcs à thèmes</t>
  </si>
  <si>
    <t>Act. parcs attractions &amp; parcs à thèmes</t>
  </si>
  <si>
    <t>9321Z</t>
  </si>
  <si>
    <t>93.21Z</t>
  </si>
  <si>
    <t>93.29</t>
  </si>
  <si>
    <t xml:space="preserve">Autres activités récréatives et de loisirs </t>
  </si>
  <si>
    <t>Autres activités récréatives et de loisirs</t>
  </si>
  <si>
    <t>Autres activités récréative &amp; de loisirs</t>
  </si>
  <si>
    <t>9329Z</t>
  </si>
  <si>
    <t>93.29Z</t>
  </si>
  <si>
    <t>SECTION S</t>
  </si>
  <si>
    <t>AUTRES ACTIVITÉS DE SERVICES</t>
  </si>
  <si>
    <t>94</t>
  </si>
  <si>
    <t>Activités des organisations associatives</t>
  </si>
  <si>
    <t>94.1</t>
  </si>
  <si>
    <t>Activités des organisations économiques, patronales et professionnelles</t>
  </si>
  <si>
    <t>Activ. organisations économiques, patronales et professionnelles</t>
  </si>
  <si>
    <t>Act. organisations écon. patron. &amp; prof.</t>
  </si>
  <si>
    <t>94.11</t>
  </si>
  <si>
    <t>Activités des organisations patronales et consulaires</t>
  </si>
  <si>
    <t>Act. organisations patronale &amp; consul.</t>
  </si>
  <si>
    <t>9411Z</t>
  </si>
  <si>
    <t>94.11Z</t>
  </si>
  <si>
    <t>94.12</t>
  </si>
  <si>
    <t>Activités des organisations professionnelles</t>
  </si>
  <si>
    <t>Act. des organisations professionnelles</t>
  </si>
  <si>
    <t>9412Z</t>
  </si>
  <si>
    <t>94.12Z</t>
  </si>
  <si>
    <t>94.2</t>
  </si>
  <si>
    <t>Activités des syndicats de salariés</t>
  </si>
  <si>
    <t>94.20</t>
  </si>
  <si>
    <t>9420Z</t>
  </si>
  <si>
    <t>94.20Z</t>
  </si>
  <si>
    <t>94.9</t>
  </si>
  <si>
    <t>Activités des autres organisations associatives</t>
  </si>
  <si>
    <t>Act. autres organisations associatives</t>
  </si>
  <si>
    <t>94.91</t>
  </si>
  <si>
    <t>Activités des organisations religieuses</t>
  </si>
  <si>
    <t>9491Z</t>
  </si>
  <si>
    <t>94.91Z</t>
  </si>
  <si>
    <t>94.92</t>
  </si>
  <si>
    <t>Activités des organisations politiques</t>
  </si>
  <si>
    <t>9492Z</t>
  </si>
  <si>
    <t>94.92Z</t>
  </si>
  <si>
    <t>94.99</t>
  </si>
  <si>
    <t>Activités des organisations associatives n.c.a.</t>
  </si>
  <si>
    <t>Act. organisations associatives nca.</t>
  </si>
  <si>
    <t>9499Z</t>
  </si>
  <si>
    <t>94.99Z</t>
  </si>
  <si>
    <t>Autres organisations fonctionnant par adhésion volontaire</t>
  </si>
  <si>
    <t>Aut. org. fonctionnant par adhé. volont.</t>
  </si>
  <si>
    <t>95</t>
  </si>
  <si>
    <t>Réparation d'ordinateurs et de biens personnels et domestiques</t>
  </si>
  <si>
    <t>Répar. ordi. &amp; bien perso. &amp; domestique</t>
  </si>
  <si>
    <t>95.1</t>
  </si>
  <si>
    <t xml:space="preserve">Réparation d'ordinateurs et d'équipements de communication </t>
  </si>
  <si>
    <t>Réparation d'ordinateurs et d'équipements de communication</t>
  </si>
  <si>
    <t>Répar. ordinateur &amp; équipt communication</t>
  </si>
  <si>
    <t>95.11</t>
  </si>
  <si>
    <t>Réparation d'ordinateurs et d'équipements périphériques</t>
  </si>
  <si>
    <t>Répar. ordinateur &amp; équipt périphérique</t>
  </si>
  <si>
    <t>9511Z</t>
  </si>
  <si>
    <t>95.11Z</t>
  </si>
  <si>
    <t>95.12</t>
  </si>
  <si>
    <t>Réparation d'équipements de communication</t>
  </si>
  <si>
    <t>Réparation équipements de communication</t>
  </si>
  <si>
    <t>9512Z</t>
  </si>
  <si>
    <t>95.12Z</t>
  </si>
  <si>
    <t>95.2</t>
  </si>
  <si>
    <t>Réparation de biens personnels et domestiques</t>
  </si>
  <si>
    <t>Réparation  biens personnel &amp; domestique</t>
  </si>
  <si>
    <t>95.21</t>
  </si>
  <si>
    <t>Réparation de produits électroniques grand public</t>
  </si>
  <si>
    <t>Réparation prdts électroniq. grd public</t>
  </si>
  <si>
    <t>9521Z</t>
  </si>
  <si>
    <t>95.21Z</t>
  </si>
  <si>
    <t>95.22</t>
  </si>
  <si>
    <t>Réparation d'appareils électroménagers et d'équipements pour la maison et le jardin</t>
  </si>
  <si>
    <t>Réparation appareils électromén. &amp; équipts maison &amp; jardin</t>
  </si>
  <si>
    <t>Répar. électromén. &amp; éqpt maison &amp; jard.</t>
  </si>
  <si>
    <t>9522Z</t>
  </si>
  <si>
    <t>95.22Z</t>
  </si>
  <si>
    <t>95.23</t>
  </si>
  <si>
    <t>Réparation de chaussures et d'articles en cuir</t>
  </si>
  <si>
    <t>Réparation chaussures &amp; articles en cuir</t>
  </si>
  <si>
    <t>9523Z</t>
  </si>
  <si>
    <t>95.23Z</t>
  </si>
  <si>
    <t>95.24</t>
  </si>
  <si>
    <t>Réparation de meubles et d'équipements du foyer</t>
  </si>
  <si>
    <t>Réparation meubles &amp; d'équipt du foyer</t>
  </si>
  <si>
    <t>9524Z</t>
  </si>
  <si>
    <t>95.24Z</t>
  </si>
  <si>
    <t>95.25</t>
  </si>
  <si>
    <t>Réparation d'articles d'horlogerie et de bijouterie</t>
  </si>
  <si>
    <t>Répar.articles horlogerie &amp; bijouterie</t>
  </si>
  <si>
    <t>9525Z</t>
  </si>
  <si>
    <t>95.25Z</t>
  </si>
  <si>
    <t>95.29</t>
  </si>
  <si>
    <t>Réparation d'autres biens personnels et domestiques</t>
  </si>
  <si>
    <t>Répar. aut. biens personnel &amp; domestique</t>
  </si>
  <si>
    <t>9529Z</t>
  </si>
  <si>
    <t>95.29Z</t>
  </si>
  <si>
    <t>96</t>
  </si>
  <si>
    <t>Autres services personnels</t>
  </si>
  <si>
    <t>96.0</t>
  </si>
  <si>
    <t>96.01</t>
  </si>
  <si>
    <t>Blanchisserie-teinturerie</t>
  </si>
  <si>
    <t>9601A</t>
  </si>
  <si>
    <t>96.01A</t>
  </si>
  <si>
    <t>Blanchisserie-teinturerie de gros</t>
  </si>
  <si>
    <t>9601B</t>
  </si>
  <si>
    <t>96.01B</t>
  </si>
  <si>
    <t>Blanchisserie-teinturerie de détail</t>
  </si>
  <si>
    <t>96.02</t>
  </si>
  <si>
    <t>Coiffure et soins de beauté</t>
  </si>
  <si>
    <t>9602A</t>
  </si>
  <si>
    <t>96.02A</t>
  </si>
  <si>
    <t>Coiffure</t>
  </si>
  <si>
    <t>9602B</t>
  </si>
  <si>
    <t>96.02B</t>
  </si>
  <si>
    <t>Soins de beauté</t>
  </si>
  <si>
    <t>96.03</t>
  </si>
  <si>
    <t>Services funéraires</t>
  </si>
  <si>
    <t>9603Z</t>
  </si>
  <si>
    <t>96.03Z</t>
  </si>
  <si>
    <t>96.04</t>
  </si>
  <si>
    <t>Entretien corporel</t>
  </si>
  <si>
    <t>9604Z</t>
  </si>
  <si>
    <t>96.04Z</t>
  </si>
  <si>
    <t>96.09</t>
  </si>
  <si>
    <t>Autres services personnels n.c.a.</t>
  </si>
  <si>
    <t>9609Z</t>
  </si>
  <si>
    <t>96.09Z</t>
  </si>
  <si>
    <t>SECTION T</t>
  </si>
  <si>
    <t>ACTIVITÉS DES MÉNAGES EN TANT QU'EMPLOYEURS ; ACTIVITÉS INDIFFÉRENCIÉES DES MÉNAGES EN TANT QUE PRODUCTEURS DE BIENS ET SERVICES POUR USAGE PROPRE</t>
  </si>
  <si>
    <t>Activ. ménages : employeurs, produc. biens &amp; serv. (usage propre)</t>
  </si>
  <si>
    <t>Act. ménages: empl., prod. pr us. propre</t>
  </si>
  <si>
    <t>97</t>
  </si>
  <si>
    <t>Activités des ménages en tant qu'employeurs de personnel domestique</t>
  </si>
  <si>
    <t>Activ. ménages : employeurs de personnel domestique</t>
  </si>
  <si>
    <t>Act. ménage: empl. de person. domestique</t>
  </si>
  <si>
    <t>97.0</t>
  </si>
  <si>
    <t>97.00</t>
  </si>
  <si>
    <t>Activités des ménages  : employeurs de personnel domestique</t>
  </si>
  <si>
    <t>9700Z</t>
  </si>
  <si>
    <t>97.00Z</t>
  </si>
  <si>
    <t>98</t>
  </si>
  <si>
    <t>Activités indifférenciées des ménages en tant que producteurs de biens et services pour usage propre</t>
  </si>
  <si>
    <t>Activ. ménages : prod. biens &amp; services (usage propre)</t>
  </si>
  <si>
    <t>Act. ménage : prod. b.&amp;s. (usage propre)</t>
  </si>
  <si>
    <t>98.1</t>
  </si>
  <si>
    <t>Activités indifférenciées des ménages en tant que producteurs de biens pour usage propre</t>
  </si>
  <si>
    <t>Activ. indifférenciées ménages : produc. biens (usage propre)</t>
  </si>
  <si>
    <t>Act. ménage : prod. biens (usage propre)</t>
  </si>
  <si>
    <t>98.10</t>
  </si>
  <si>
    <t>Activ. indifférenciées ménages : producteurs biens (usage propre)</t>
  </si>
  <si>
    <t>9810Z</t>
  </si>
  <si>
    <t>98.10Z</t>
  </si>
  <si>
    <t>98.2</t>
  </si>
  <si>
    <t>Activités indifférenciées des ménages en tant que producteurs de services pour usage propre</t>
  </si>
  <si>
    <t>Activ. indifférenciées ménages : produc. services (usage propre)</t>
  </si>
  <si>
    <t>Act. ménage : prod. serv. (usage propre)</t>
  </si>
  <si>
    <t>98.20</t>
  </si>
  <si>
    <t>Activ. indifférenciées ménages  : produc. services (usage propre)</t>
  </si>
  <si>
    <t>9820Z</t>
  </si>
  <si>
    <t>98.20Z</t>
  </si>
  <si>
    <t>SECTION U</t>
  </si>
  <si>
    <t>ACTIVITÉS EXTRA-TERRITORIALES</t>
  </si>
  <si>
    <t>99</t>
  </si>
  <si>
    <t>Activités des organisations et organismes extraterritoriaux</t>
  </si>
  <si>
    <t>Act. organisations extraterritoriales</t>
  </si>
  <si>
    <t>99.0</t>
  </si>
  <si>
    <t>99.00</t>
  </si>
  <si>
    <t>9900Z</t>
  </si>
  <si>
    <t>99.00Z</t>
  </si>
  <si>
    <t>List_code_NAF</t>
  </si>
  <si>
    <t>Code Naf :</t>
  </si>
  <si>
    <t>Secteur d'activité</t>
  </si>
  <si>
    <t>Code postal</t>
  </si>
  <si>
    <t>SECTEUR D'ACTIVITE ET LOCALISATION</t>
  </si>
  <si>
    <t>Libelle_d_acheminement</t>
  </si>
  <si>
    <t>Population 
municipale 
2017</t>
  </si>
  <si>
    <t>HARDINVAST</t>
  </si>
  <si>
    <t>3</t>
  </si>
  <si>
    <t>HEUGUEVILLE SUR SIENNE</t>
  </si>
  <si>
    <t>HIESVILLE</t>
  </si>
  <si>
    <t>HOCQUIGNY</t>
  </si>
  <si>
    <t>HUBERVILLE</t>
  </si>
  <si>
    <t>HUDIMESNIL</t>
  </si>
  <si>
    <t>ISIGNY LE BUAT</t>
  </si>
  <si>
    <t>JUVIGNY LES VALLEES</t>
  </si>
  <si>
    <t>BELLEFONTAINE</t>
  </si>
  <si>
    <t>LAULNE</t>
  </si>
  <si>
    <t>4</t>
  </si>
  <si>
    <t>LESTRE</t>
  </si>
  <si>
    <t>MONTSENELLE</t>
  </si>
  <si>
    <t>LONGUEVILLE</t>
  </si>
  <si>
    <t>LA LUCERNE D OUTREMER</t>
  </si>
  <si>
    <t>LE LUOT</t>
  </si>
  <si>
    <t>MAGNEVILLE</t>
  </si>
  <si>
    <t>MARCEY LES GREVES</t>
  </si>
  <si>
    <t>2</t>
  </si>
  <si>
    <t>MARCHESIEUX</t>
  </si>
  <si>
    <t>MARGUERAY</t>
  </si>
  <si>
    <t>MEAUTIS</t>
  </si>
  <si>
    <t>LE MESNIL ROUXELIN</t>
  </si>
  <si>
    <t>LE MESNIL VENERON</t>
  </si>
  <si>
    <t>MONTAIGU LES BOIS</t>
  </si>
  <si>
    <t>MONTBRAY</t>
  </si>
  <si>
    <t>MONTREUIL SUR LOZON</t>
  </si>
  <si>
    <t>LE MONT ST MICHEL</t>
  </si>
  <si>
    <t>MUNEVILLE SUR MER</t>
  </si>
  <si>
    <t>NOTRE DAME DE CENILLY</t>
  </si>
  <si>
    <t>NOUAINVILLE</t>
  </si>
  <si>
    <t>ORVAL SUR SIENNE</t>
  </si>
  <si>
    <t>GRANDPARIGNY</t>
  </si>
  <si>
    <t>CHEVREVILLE</t>
  </si>
  <si>
    <t>LA PERNELLE</t>
  </si>
  <si>
    <t>PERRIERS EN BEAUFICEL</t>
  </si>
  <si>
    <t>LE PETIT CELLAND</t>
  </si>
  <si>
    <t>PIROU</t>
  </si>
  <si>
    <t>PONTAUBAULT</t>
  </si>
  <si>
    <t>PONTORSON</t>
  </si>
  <si>
    <t>PORT BAIL SUR MER</t>
  </si>
  <si>
    <t>QUETTREVILLE SUR SIENNE</t>
  </si>
  <si>
    <t>RAIDS</t>
  </si>
  <si>
    <t>RAMPAN</t>
  </si>
  <si>
    <t>REGNEVILLE SUR MER</t>
  </si>
  <si>
    <t>ROMAGNY FONTENAY</t>
  </si>
  <si>
    <t>FONTENAY</t>
  </si>
  <si>
    <t>SACEY</t>
  </si>
  <si>
    <t>ST AMAND VILLAGES</t>
  </si>
  <si>
    <t>ST BARTHELEMY</t>
  </si>
  <si>
    <t>ST BRICE DE LANDELLES</t>
  </si>
  <si>
    <t>ST CLEMENT RANCOUDRAY</t>
  </si>
  <si>
    <t>ST GEORGES MONTCOCQ</t>
  </si>
  <si>
    <t>ST GERMAIN LE GAILLARD</t>
  </si>
  <si>
    <t>ST GERMAIN SUR AY</t>
  </si>
  <si>
    <t>ST GERMAIN SUR SEVES</t>
  </si>
  <si>
    <t>ST JAMES</t>
  </si>
  <si>
    <t>ST JEAN DE LA RIVIERE</t>
  </si>
  <si>
    <t>ST JEAN DE SAVIGNY</t>
  </si>
  <si>
    <t>ST JEAN D ELLE</t>
  </si>
  <si>
    <t>ST JEAN DES CHAMPS</t>
  </si>
  <si>
    <t>STE MARIE DU MONT</t>
  </si>
  <si>
    <t>ST MARTIN LE BOUILLANT</t>
  </si>
  <si>
    <t>ST MARTIN LE GREARD</t>
  </si>
  <si>
    <t>STE MERE EGLISE</t>
  </si>
  <si>
    <t>ST PATRICE DE CLAIDS</t>
  </si>
  <si>
    <t>LE PARC</t>
  </si>
  <si>
    <t>ST PIERRE D ARTHEGLISE</t>
  </si>
  <si>
    <t>ST PIERRE EGLISE</t>
  </si>
  <si>
    <t>ST PLANCHERS</t>
  </si>
  <si>
    <t>ST SAUVEUR VILLAGES</t>
  </si>
  <si>
    <t>ST SEBASTIEN DE RAIDS</t>
  </si>
  <si>
    <t>ST VAAST LA HOUGUE</t>
  </si>
  <si>
    <t>TERRE ET MARAIS</t>
  </si>
  <si>
    <t>SARTILLY BAIE BOCAGE</t>
  </si>
  <si>
    <t>SORTOSVILLE EN BEAUMONT</t>
  </si>
  <si>
    <t>SURTAINVILLE</t>
  </si>
  <si>
    <t>TAMERVILLE</t>
  </si>
  <si>
    <t>TANIS</t>
  </si>
  <si>
    <t>LE TEILLEUL</t>
  </si>
  <si>
    <t>FERRIERES</t>
  </si>
  <si>
    <t>TORIGNY LES VILLES</t>
  </si>
  <si>
    <t>LA VENDELEE</t>
  </si>
  <si>
    <t>VILLEBAUDON</t>
  </si>
  <si>
    <t>VILLEDIEU LES POELES ROUFFIGNY</t>
  </si>
  <si>
    <t>ANTHENAY</t>
  </si>
  <si>
    <t>ARGERS</t>
  </si>
  <si>
    <t>ARRIGNY</t>
  </si>
  <si>
    <t>BAUDEMENT</t>
  </si>
  <si>
    <t>BAZANCOURT</t>
  </si>
  <si>
    <t>BEINE NAUROY</t>
  </si>
  <si>
    <t>BERGERES LES VERTUS</t>
  </si>
  <si>
    <t>BERRU</t>
  </si>
  <si>
    <t>BETHENY</t>
  </si>
  <si>
    <t>1</t>
  </si>
  <si>
    <t>BETHON</t>
  </si>
  <si>
    <t>BLIGNY</t>
  </si>
  <si>
    <t>BOUCHY ST GENEST</t>
  </si>
  <si>
    <t>BOULT SUR SUIPPE</t>
  </si>
  <si>
    <t>BREUIL SUR VESLE</t>
  </si>
  <si>
    <t>BROUSSY LE PETIT</t>
  </si>
  <si>
    <t>LA CAURE</t>
  </si>
  <si>
    <t>CAUREL</t>
  </si>
  <si>
    <t>LA CELLE SOUS CHANTEMERLE</t>
  </si>
  <si>
    <t>CHAINTRIX BIERGES</t>
  </si>
  <si>
    <t>CHAMPAUBERT</t>
  </si>
  <si>
    <t>CHAMPGUYON</t>
  </si>
  <si>
    <t>LA CHAPELLE FELCOURT</t>
  </si>
  <si>
    <t>LA CHAPELLE SOUS ORBAIS</t>
  </si>
  <si>
    <t>CHARLEVILLE</t>
  </si>
  <si>
    <t>CHAUMUZY</t>
  </si>
  <si>
    <t>LA CHAUSSEE SUR MARNE</t>
  </si>
  <si>
    <t>COIZARD JOCHES</t>
  </si>
  <si>
    <t>CONNANTRE</t>
  </si>
  <si>
    <t>CORBEIL</t>
  </si>
  <si>
    <t>CORMONTREUIL</t>
  </si>
  <si>
    <t>COURDEMANGES</t>
  </si>
  <si>
    <t>COURGIVAUX</t>
  </si>
  <si>
    <t>COURTAGNON</t>
  </si>
  <si>
    <t>COURTISOLS</t>
  </si>
  <si>
    <t>CRAMANT</t>
  </si>
  <si>
    <t>CUISLES</t>
  </si>
  <si>
    <t>CUPERLY</t>
  </si>
  <si>
    <t>DAMPIERRE SUR MOIVRE</t>
  </si>
  <si>
    <t>DOMMARTIN LETTREE</t>
  </si>
  <si>
    <t>DOMMARTIN SOUS HANS</t>
  </si>
  <si>
    <t>ECUEIL</t>
  </si>
  <si>
    <t>L EPINE</t>
  </si>
  <si>
    <t>ESTERNAY</t>
  </si>
  <si>
    <t>FAUX VESIGNEUL</t>
  </si>
  <si>
    <t>FAVRESSE</t>
  </si>
  <si>
    <t>FEREBRIANGES</t>
  </si>
  <si>
    <t>FRANCHEVILLE</t>
  </si>
  <si>
    <t>GIVRY LES LOISY</t>
  </si>
  <si>
    <t>GRAUVES</t>
  </si>
  <si>
    <t>HAUTEVILLE</t>
  </si>
  <si>
    <t>HAUTVILLERS</t>
  </si>
  <si>
    <t>HEILTZ LE HUTIER</t>
  </si>
  <si>
    <t>HERPONT</t>
  </si>
  <si>
    <t>HEUTREGIVILLE</t>
  </si>
  <si>
    <t>HUMBAUVILLE</t>
  </si>
  <si>
    <t>ISSE</t>
  </si>
  <si>
    <t>LES ISTRES ET BURY</t>
  </si>
  <si>
    <t>JANVILLIERS</t>
  </si>
  <si>
    <t>JANVRY</t>
  </si>
  <si>
    <t>JONCHERY SUR SUIPPE</t>
  </si>
  <si>
    <t>JONCHERY SUR VESLE</t>
  </si>
  <si>
    <t>LAVANNES</t>
  </si>
  <si>
    <t>LHERY</t>
  </si>
  <si>
    <t>LIGNON</t>
  </si>
  <si>
    <t>LINTHELLES</t>
  </si>
  <si>
    <t>LINTHES</t>
  </si>
  <si>
    <t>LIVRY LOUVERCY</t>
  </si>
  <si>
    <t>LOIVRE</t>
  </si>
  <si>
    <t>MALMY</t>
  </si>
  <si>
    <t>MAREUIL LE PORT</t>
  </si>
  <si>
    <t>MARIGNY</t>
  </si>
  <si>
    <t>MARSON</t>
  </si>
  <si>
    <t>MATOUGUES</t>
  </si>
  <si>
    <t>LE MEIX ST EPOING</t>
  </si>
  <si>
    <t>MERFY</t>
  </si>
  <si>
    <t>LES MESNEUX</t>
  </si>
  <si>
    <t>MOIVRE</t>
  </si>
  <si>
    <t>MONCETZ LONGEVAS</t>
  </si>
  <si>
    <t>MONTGENOST</t>
  </si>
  <si>
    <t>MUIZON</t>
  </si>
  <si>
    <t>NORROIS</t>
  </si>
  <si>
    <t>OGNES</t>
  </si>
  <si>
    <t>ORCONTE</t>
  </si>
  <si>
    <t>ORMES</t>
  </si>
  <si>
    <t>PARGNY SUR SAULX</t>
  </si>
  <si>
    <t>PASSAVANT EN ARGONNE</t>
  </si>
  <si>
    <t>POGNY</t>
  </si>
  <si>
    <t>POIX</t>
  </si>
  <si>
    <t>POMACLE</t>
  </si>
  <si>
    <t>PONTHION</t>
  </si>
  <si>
    <t>QUEUDES</t>
  </si>
  <si>
    <t>ROMERY</t>
  </si>
  <si>
    <t>ST CHERON</t>
  </si>
  <si>
    <t>ST ETIENNE AU TEMPLE</t>
  </si>
  <si>
    <t>STE GEMME</t>
  </si>
  <si>
    <t>ST JEAN DEVANT POSSESSE</t>
  </si>
  <si>
    <t>STE MARIE A PY</t>
  </si>
  <si>
    <t>ST QUENTIN SUR COOLE</t>
  </si>
  <si>
    <t>SAPIGNICOURT</t>
  </si>
  <si>
    <t>SARCY</t>
  </si>
  <si>
    <t>SERZY ET PRIN</t>
  </si>
  <si>
    <t>SILLERY</t>
  </si>
  <si>
    <t>SIVRY ANTE</t>
  </si>
  <si>
    <t>SOMME BIONNE</t>
  </si>
  <si>
    <t>SOMMEPY TAHURE</t>
  </si>
  <si>
    <t>SOMMESOUS</t>
  </si>
  <si>
    <t>SOMME TOURBE</t>
  </si>
  <si>
    <t>SOMME VESLE</t>
  </si>
  <si>
    <t>SOULANGES</t>
  </si>
  <si>
    <t>THIBIE</t>
  </si>
  <si>
    <t>LE THOULT TROSNAY</t>
  </si>
  <si>
    <t>TILLOY ET BELLAY</t>
  </si>
  <si>
    <t>TINQUEUX</t>
  </si>
  <si>
    <t>TRESLON</t>
  </si>
  <si>
    <t>TROIS PUITS</t>
  </si>
  <si>
    <t>VANDEUIL</t>
  </si>
  <si>
    <t>VANDIERES</t>
  </si>
  <si>
    <t>VAUCHAMPS</t>
  </si>
  <si>
    <t>VERNEUIL</t>
  </si>
  <si>
    <t>VERT TOULON</t>
  </si>
  <si>
    <t>VERZY</t>
  </si>
  <si>
    <t>LA VEUVE</t>
  </si>
  <si>
    <t>VILLERS ALLERAND</t>
  </si>
  <si>
    <t>VILLERS LE CHATEAU</t>
  </si>
  <si>
    <t>VILLERS MARMERY</t>
  </si>
  <si>
    <t>VILLERS SOUS CHATILLON</t>
  </si>
  <si>
    <t>VINAY</t>
  </si>
  <si>
    <t>VINCELLES</t>
  </si>
  <si>
    <t>VINDEY</t>
  </si>
  <si>
    <t>VITRY LE FRANCOIS</t>
  </si>
  <si>
    <t>VRAUX</t>
  </si>
  <si>
    <t>WARMERIVILLE</t>
  </si>
  <si>
    <t>AGEVILLE</t>
  </si>
  <si>
    <t>AIGREMONT</t>
  </si>
  <si>
    <t>AILLIANVILLE</t>
  </si>
  <si>
    <t>ANROSEY</t>
  </si>
  <si>
    <t>AUBEPIERRE SUR AUBE</t>
  </si>
  <si>
    <t>AUTIGNY LE GRAND</t>
  </si>
  <si>
    <t>AUTIGNY LE PETIT</t>
  </si>
  <si>
    <t>AUTREVILLE SUR LA RENNE</t>
  </si>
  <si>
    <t>AVRECOURT</t>
  </si>
  <si>
    <t>BLAISY</t>
  </si>
  <si>
    <t>BOURDONS SUR ROGNON</t>
  </si>
  <si>
    <t>BOURMONT ENTRE MEUSE ET MOUZON</t>
  </si>
  <si>
    <t>BRACHAY</t>
  </si>
  <si>
    <t>BRENNES</t>
  </si>
  <si>
    <t>BRETHENAY</t>
  </si>
  <si>
    <t>BROUSSEVAL</t>
  </si>
  <si>
    <t>BUGNIERES</t>
  </si>
  <si>
    <t>BUXIERES LES VILLIERS</t>
  </si>
  <si>
    <t>CEFFONDS</t>
  </si>
  <si>
    <t>CHARMES LA GRANDE</t>
  </si>
  <si>
    <t>CHATENAY VAUDIN</t>
  </si>
  <si>
    <t>CHAUFFOURT</t>
  </si>
  <si>
    <t>CHEVILLON</t>
  </si>
  <si>
    <t>CIRFONTAINES EN AZOIS</t>
  </si>
  <si>
    <t>COURCELLES EN MONTAGNE</t>
  </si>
  <si>
    <t>CUVES</t>
  </si>
  <si>
    <t>DAMMARTIN SUR MEUSE</t>
  </si>
  <si>
    <t>DARMANNES</t>
  </si>
  <si>
    <t>DOMMARTIN LE FRANC</t>
  </si>
  <si>
    <t>DOMREMY LANDEVILLE</t>
  </si>
  <si>
    <t>DOULAINCOURT SAUCOURT</t>
  </si>
  <si>
    <t>ECHENAY</t>
  </si>
  <si>
    <t>EPIZON</t>
  </si>
  <si>
    <t>LE VAL D ESNOMS</t>
  </si>
  <si>
    <t>FAVEROLLES</t>
  </si>
  <si>
    <t>FAYL BILLOT</t>
  </si>
  <si>
    <t>CHARMOY</t>
  </si>
  <si>
    <t>FLAMMERECOURT</t>
  </si>
  <si>
    <t>FRONCLES</t>
  </si>
  <si>
    <t>GERMAINVILLIERS</t>
  </si>
  <si>
    <t>GERMISAY</t>
  </si>
  <si>
    <t>GRANDCHAMP</t>
  </si>
  <si>
    <t>HUMES JORQUENAY</t>
  </si>
  <si>
    <t>IS EN BASSIGNY</t>
  </si>
  <si>
    <t>JONCHERY</t>
  </si>
  <si>
    <t>LANEUVILLE AU PONT</t>
  </si>
  <si>
    <t>LARIVIERE ARNONCOURT</t>
  </si>
  <si>
    <t>LAVERNOY</t>
  </si>
  <si>
    <t>LECEY</t>
  </si>
  <si>
    <t>LIFFOL LE PETIT</t>
  </si>
  <si>
    <t>LOUVEMONT</t>
  </si>
  <si>
    <t>LOUVIERES</t>
  </si>
  <si>
    <t>MAATZ</t>
  </si>
  <si>
    <t>MAGNEUX</t>
  </si>
  <si>
    <t>MALAINCOURT SUR MEUSE</t>
  </si>
  <si>
    <t>MARAC</t>
  </si>
  <si>
    <t>MENNOUVEAUX</t>
  </si>
  <si>
    <t>MERREY</t>
  </si>
  <si>
    <t>MILLIERES</t>
  </si>
  <si>
    <t>LA PORTE DU DER</t>
  </si>
  <si>
    <t>VAL DE MEUSE</t>
  </si>
  <si>
    <t>MONTREUIL SUR THONNANCE</t>
  </si>
  <si>
    <t>MUSSEY SUR MARNE</t>
  </si>
  <si>
    <t>NOGENT</t>
  </si>
  <si>
    <t>OCCEY</t>
  </si>
  <si>
    <t>ORMOY LES SEXFONTAINES</t>
  </si>
  <si>
    <t>PARNOY EN BASSIGNY</t>
  </si>
  <si>
    <t>PEIGNEY</t>
  </si>
  <si>
    <t>PERRUSSE</t>
  </si>
  <si>
    <t>PONT LA VILLE</t>
  </si>
  <si>
    <t>POULANGY</t>
  </si>
  <si>
    <t>RIVES DERVOISES</t>
  </si>
  <si>
    <t>RIVIERES LE BOIS</t>
  </si>
  <si>
    <t>ROCHETAILLEE</t>
  </si>
  <si>
    <t>ROUGEUX</t>
  </si>
  <si>
    <t>ROUVROY SUR MARNE</t>
  </si>
  <si>
    <t>RUPT</t>
  </si>
  <si>
    <t>ST LOUP SUR AUJON</t>
  </si>
  <si>
    <t>ST MARTIN LES LANGRES</t>
  </si>
  <si>
    <t>ST URBAIN MACONCOURT</t>
  </si>
  <si>
    <t>MACONCOURT</t>
  </si>
  <si>
    <t>SARCEY</t>
  </si>
  <si>
    <t>SEMOUTIERS MONTSAON</t>
  </si>
  <si>
    <t>SONCOURT SUR MARNE</t>
  </si>
  <si>
    <t>THIVET</t>
  </si>
  <si>
    <t>THOL LES MILLIERES</t>
  </si>
  <si>
    <t>THONNANCE LES JOINVILLE</t>
  </si>
  <si>
    <t>THONNANCE LES MOULINS</t>
  </si>
  <si>
    <t>TROISFONTAINES LA VILLE</t>
  </si>
  <si>
    <t>AVRAINVILLE</t>
  </si>
  <si>
    <t>VALCOURT</t>
  </si>
  <si>
    <t>VAUXBONS</t>
  </si>
  <si>
    <t>VIEVILLE</t>
  </si>
  <si>
    <t>VILLARS EN AZOIS</t>
  </si>
  <si>
    <t>VILLE EN BLAISOIS</t>
  </si>
  <si>
    <t>VILLEGUSIEN LE LAC</t>
  </si>
  <si>
    <t>ST MICHEL</t>
  </si>
  <si>
    <t>VILLIERS LES APREY</t>
  </si>
  <si>
    <t>VITRY LES NOGENT</t>
  </si>
  <si>
    <t>VOUECOURT</t>
  </si>
  <si>
    <t>WASSY</t>
  </si>
  <si>
    <t>ARGENTRE</t>
  </si>
  <si>
    <t>ARQUENAY</t>
  </si>
  <si>
    <t>VAL DU MAINE</t>
  </si>
  <si>
    <t>BIERNE LES VILLAGES</t>
  </si>
  <si>
    <t>BIERNE</t>
  </si>
  <si>
    <t>BRAINS SUR LES MARCHES</t>
  </si>
  <si>
    <t>CHAMPEON</t>
  </si>
  <si>
    <t>CHANTRIGNE</t>
  </si>
  <si>
    <t>LA CHAPELLE CRAONNAISE</t>
  </si>
  <si>
    <t>LA CHAPELLE RAINSOUIN</t>
  </si>
  <si>
    <t>CHATEAU GONTIER SUR MAYENNE</t>
  </si>
  <si>
    <t>AZE</t>
  </si>
  <si>
    <t>COUPTRAIN</t>
  </si>
  <si>
    <t>CUILLE</t>
  </si>
  <si>
    <t>DENAZE</t>
  </si>
  <si>
    <t>LA DOREE</t>
  </si>
  <si>
    <t>EVRON</t>
  </si>
  <si>
    <t>FORCE</t>
  </si>
  <si>
    <t>GESNES</t>
  </si>
  <si>
    <t>GORRON</t>
  </si>
  <si>
    <t>HAMBERS</t>
  </si>
  <si>
    <t>HERCE</t>
  </si>
  <si>
    <t>LE HOUSSEAU BRETIGNOLLES</t>
  </si>
  <si>
    <t>LIVRE LA TOUCHE</t>
  </si>
  <si>
    <t>MEZANGERS</t>
  </si>
  <si>
    <t>MONTFLOURS</t>
  </si>
  <si>
    <t>MONTIGNE LE BRILLANT</t>
  </si>
  <si>
    <t>MONTSURS</t>
  </si>
  <si>
    <t>LE PAS</t>
  </si>
  <si>
    <t>LA PELLERINE</t>
  </si>
  <si>
    <t>PEUTON</t>
  </si>
  <si>
    <t>PRE EN PAIL ST SAMSON</t>
  </si>
  <si>
    <t>QUELAINES ST GAULT</t>
  </si>
  <si>
    <t>ST AIGNAN DE COUPTRAIN</t>
  </si>
  <si>
    <t>ST GEORGES BUTTAVENT</t>
  </si>
  <si>
    <t>ST GERMAIN LE GUILLAUME</t>
  </si>
  <si>
    <t>ST JULIEN DU TERROUX</t>
  </si>
  <si>
    <t>ST MARS SUR COLMONT</t>
  </si>
  <si>
    <t>ST MARTIN DU LIMET</t>
  </si>
  <si>
    <t>ST PIERRE DES NIDS</t>
  </si>
  <si>
    <t>TRANS</t>
  </si>
  <si>
    <t>AMANCE</t>
  </si>
  <si>
    <t>ANDERNY</t>
  </si>
  <si>
    <t>ANGOMONT</t>
  </si>
  <si>
    <t>ANOUX</t>
  </si>
  <si>
    <t>ART SUR MEURTHE</t>
  </si>
  <si>
    <t>ATTON</t>
  </si>
  <si>
    <t>AUBOUE</t>
  </si>
  <si>
    <t>AUTREVILLE SUR MOSELLE</t>
  </si>
  <si>
    <t>BADONVILLER</t>
  </si>
  <si>
    <t>BARISEY AU PLAIN</t>
  </si>
  <si>
    <t>BATTIGNY</t>
  </si>
  <si>
    <t>BAUZEMONT</t>
  </si>
  <si>
    <t>BAYON</t>
  </si>
  <si>
    <t>BERTRAMBOIS</t>
  </si>
  <si>
    <t>BETTAINVILLERS</t>
  </si>
  <si>
    <t>BLAMONT</t>
  </si>
  <si>
    <t>BORVILLE</t>
  </si>
  <si>
    <t>BOUXIERES AUX CHENES</t>
  </si>
  <si>
    <t>BOUXIERES SOUS FROIDMONT</t>
  </si>
  <si>
    <t>VAL DE BRIEY</t>
  </si>
  <si>
    <t>CHAMBLEY BUSSIERES</t>
  </si>
  <si>
    <t>CHAMPIGNEULLES</t>
  </si>
  <si>
    <t>CHANTEHEUX</t>
  </si>
  <si>
    <t>CHARMOIS</t>
  </si>
  <si>
    <t>CHENEVIERES</t>
  </si>
  <si>
    <t>CLEMERY</t>
  </si>
  <si>
    <t>COSNES ET ROMAIN</t>
  </si>
  <si>
    <t>COYVILLER</t>
  </si>
  <si>
    <t>CRANTENOY</t>
  </si>
  <si>
    <t>CREVIC</t>
  </si>
  <si>
    <t>CUTRY</t>
  </si>
  <si>
    <t>DOMBASLE SUR MEURTHE</t>
  </si>
  <si>
    <t>DOMMARTEMONT</t>
  </si>
  <si>
    <t>ECROUVES</t>
  </si>
  <si>
    <t>EMBERMENIL</t>
  </si>
  <si>
    <t>EULMONT</t>
  </si>
  <si>
    <t>FEY EN HAYE</t>
  </si>
  <si>
    <t>FLEVILLE DEVANT NANCY</t>
  </si>
  <si>
    <t>FLEVILLE LIXIERES</t>
  </si>
  <si>
    <t>FONTENOY SUR MOSELLE</t>
  </si>
  <si>
    <t>FRAISNES EN SAINTOIS</t>
  </si>
  <si>
    <t>FREMONVILLE</t>
  </si>
  <si>
    <t>GEMONVILLE</t>
  </si>
  <si>
    <t>GLONVILLE</t>
  </si>
  <si>
    <t>GUGNEY</t>
  </si>
  <si>
    <t>GYE</t>
  </si>
  <si>
    <t>HERSERANGE</t>
  </si>
  <si>
    <t>HOUDELMONT</t>
  </si>
  <si>
    <t>JARVILLE LA MALGRANGE</t>
  </si>
  <si>
    <t>JEZAINVILLE</t>
  </si>
  <si>
    <t>LANDRES</t>
  </si>
  <si>
    <t>LANEUVEVILLE AUX BOIS</t>
  </si>
  <si>
    <t>LANEUVEVILLE DEVANT BAYON</t>
  </si>
  <si>
    <t>LAXOU</t>
  </si>
  <si>
    <t>LEMENIL MITRY</t>
  </si>
  <si>
    <t>LESMENILS</t>
  </si>
  <si>
    <t>LONGUYON</t>
  </si>
  <si>
    <t>LONGWY</t>
  </si>
  <si>
    <t>LUBEY</t>
  </si>
  <si>
    <t>MARAINVILLER</t>
  </si>
  <si>
    <t>MAZERULLES</t>
  </si>
  <si>
    <t>MERCY LE BAS</t>
  </si>
  <si>
    <t>MERVILLER</t>
  </si>
  <si>
    <t>MOIVRONS</t>
  </si>
  <si>
    <t>MONTAUVILLE</t>
  </si>
  <si>
    <t>MONTIGNY</t>
  </si>
  <si>
    <t>MONTREUX</t>
  </si>
  <si>
    <t>MONT SUR MEURTHE</t>
  </si>
  <si>
    <t>MORIVILLER</t>
  </si>
  <si>
    <t>MURVILLE</t>
  </si>
  <si>
    <t>OGEVILLER</t>
  </si>
  <si>
    <t>OLLEY</t>
  </si>
  <si>
    <t>OTHE</t>
  </si>
  <si>
    <t>PARROY</t>
  </si>
  <si>
    <t>PETITMONT</t>
  </si>
  <si>
    <t>PIENNES</t>
  </si>
  <si>
    <t>PIERRE PERCEE</t>
  </si>
  <si>
    <t>PONT ST VINCENT</t>
  </si>
  <si>
    <t>PRAYE</t>
  </si>
  <si>
    <t>PULNEY</t>
  </si>
  <si>
    <t>QUEVILLONCOURT</t>
  </si>
  <si>
    <t>RAVILLE SUR SANON</t>
  </si>
  <si>
    <t>REHON</t>
  </si>
  <si>
    <t>REILLON</t>
  </si>
  <si>
    <t>ROVILLE DEVANT BAYON</t>
  </si>
  <si>
    <t>ST JEAN LES LONGUYON</t>
  </si>
  <si>
    <t>ST JULIEN LES GORZE</t>
  </si>
  <si>
    <t>STE POLE</t>
  </si>
  <si>
    <t>SAULXURES LES VANNES</t>
  </si>
  <si>
    <t>SEICHEPREY</t>
  </si>
  <si>
    <t>TANTONVILLE</t>
  </si>
  <si>
    <t>TELLANCOURT</t>
  </si>
  <si>
    <t>TOMBLAINE</t>
  </si>
  <si>
    <t>TOUL</t>
  </si>
  <si>
    <t>TUCQUEGNIEUX</t>
  </si>
  <si>
    <t>VANDELEVILLE</t>
  </si>
  <si>
    <t>VAUDEVILLE</t>
  </si>
  <si>
    <t>VAXAINVILLE</t>
  </si>
  <si>
    <t>VERDENAL</t>
  </si>
  <si>
    <t>VILCEY SUR TREY</t>
  </si>
  <si>
    <t>VILLE AU VAL</t>
  </si>
  <si>
    <t>VILLE HOUDLEMONT</t>
  </si>
  <si>
    <t>VILLE SUR YRON</t>
  </si>
  <si>
    <t>VILLEY ST ETIENNE</t>
  </si>
  <si>
    <t>XONVILLE</t>
  </si>
  <si>
    <t>ABAINVILLE</t>
  </si>
  <si>
    <t>AINCREVILLE</t>
  </si>
  <si>
    <t>ANCERVILLE</t>
  </si>
  <si>
    <t>APREMONT LA FORET</t>
  </si>
  <si>
    <t>AUBREVILLE</t>
  </si>
  <si>
    <t>AUTRECOURT SUR AIRE</t>
  </si>
  <si>
    <t>AVIOTH</t>
  </si>
  <si>
    <t>AVOCOURT</t>
  </si>
  <si>
    <t>AZANNES ET SOUMAZANNES</t>
  </si>
  <si>
    <t>BAR LE DUC</t>
  </si>
  <si>
    <t>BAUDONVILLIERS</t>
  </si>
  <si>
    <t>BAZEILLES SUR OTHAIN</t>
  </si>
  <si>
    <t>BEAUFORT EN ARGONNE</t>
  </si>
  <si>
    <t>BELRAIN</t>
  </si>
  <si>
    <t>BEUREY SUR SAULX</t>
  </si>
  <si>
    <t>BISLEE</t>
  </si>
  <si>
    <t>BONNET</t>
  </si>
  <si>
    <t>BONZEE</t>
  </si>
  <si>
    <t>LE BOUCHON SUR SAULX</t>
  </si>
  <si>
    <t>BRABANT SUR MEUSE</t>
  </si>
  <si>
    <t>BREUX</t>
  </si>
  <si>
    <t>BROUSSEY EN BLOIS</t>
  </si>
  <si>
    <t>BROUSSEY RAULECOURT</t>
  </si>
  <si>
    <t>BUXIERES SOUS LES COTES</t>
  </si>
  <si>
    <t>BUZY DARMONT</t>
  </si>
  <si>
    <t>CHAILLON</t>
  </si>
  <si>
    <t>CHARNY SUR MEUSE</t>
  </si>
  <si>
    <t>CHATTANCOURT</t>
  </si>
  <si>
    <t>CHAUMONT SUR AIRE</t>
  </si>
  <si>
    <t>CHAUVONCOURT</t>
  </si>
  <si>
    <t>CIERGES SOUS MONTFAUCON</t>
  </si>
  <si>
    <t>CLERMONT EN ARGONNE</t>
  </si>
  <si>
    <t>LES HAUTS DE CHEE</t>
  </si>
  <si>
    <t>COUROUVRE</t>
  </si>
  <si>
    <t>CULEY</t>
  </si>
  <si>
    <t>DAMLOUP</t>
  </si>
  <si>
    <t>DAMVILLERS</t>
  </si>
  <si>
    <t>DANNEVOUX</t>
  </si>
  <si>
    <t>DEMANGE BAUDIGNECOURT</t>
  </si>
  <si>
    <t>DIEPPE SOUS DOUAUMONT</t>
  </si>
  <si>
    <t>ETON</t>
  </si>
  <si>
    <t>ETRAYE</t>
  </si>
  <si>
    <t>EUVILLE</t>
  </si>
  <si>
    <t>FOAMEIX ORNEL</t>
  </si>
  <si>
    <t>GIRAUVOISIN</t>
  </si>
  <si>
    <t>GIVRAUVAL</t>
  </si>
  <si>
    <t>GRIMAUCOURT PRES SAMPIGNY</t>
  </si>
  <si>
    <t>HAN SUR MEUSE</t>
  </si>
  <si>
    <t>HAUMONT PRES SAMOGNEUX</t>
  </si>
  <si>
    <t>HERMEVILLE EN WOEVRE</t>
  </si>
  <si>
    <t>HEUDICOURT SOUS LES COTES</t>
  </si>
  <si>
    <t>IPPECOURT</t>
  </si>
  <si>
    <t>IRE LE SEC</t>
  </si>
  <si>
    <t>LES TROIS DOMAINES</t>
  </si>
  <si>
    <t>JONVILLE EN WOEVRE</t>
  </si>
  <si>
    <t>GEVILLE</t>
  </si>
  <si>
    <t>JUVIGNY EN PERTHOIS</t>
  </si>
  <si>
    <t>JUVIGNY SUR LOISON</t>
  </si>
  <si>
    <t>LANHERES</t>
  </si>
  <si>
    <t>LIGNIERES SUR AIRE</t>
  </si>
  <si>
    <t>LIGNY EN BARROIS</t>
  </si>
  <si>
    <t>LION DEVANT DUN</t>
  </si>
  <si>
    <t>LONGEVILLE EN BARROIS</t>
  </si>
  <si>
    <t>MANGIENNES</t>
  </si>
  <si>
    <t>MARCHEVILLE EN WOEVRE</t>
  </si>
  <si>
    <t>MAUCOURT SUR ORNE</t>
  </si>
  <si>
    <t>MELIGNY LE PETIT</t>
  </si>
  <si>
    <t>MENIL LA HORGNE</t>
  </si>
  <si>
    <t>MOIREY FLABAS CREPION</t>
  </si>
  <si>
    <t>MONTFAUCON D ARGONNE</t>
  </si>
  <si>
    <t>MONTIERS SUR SAULX</t>
  </si>
  <si>
    <t>MONTIGNY DEVANT SASSEY</t>
  </si>
  <si>
    <t>MONTZEVILLE</t>
  </si>
  <si>
    <t>MORANVILLE</t>
  </si>
  <si>
    <t>CHANTERAINE</t>
  </si>
  <si>
    <t>MORLEY</t>
  </si>
  <si>
    <t>MOUZAY</t>
  </si>
  <si>
    <t>NANT LE PETIT</t>
  </si>
  <si>
    <t>NONSARD LAMARCHE</t>
  </si>
  <si>
    <t>NUBECOURT</t>
  </si>
  <si>
    <t>OLIZY SUR CHIERS</t>
  </si>
  <si>
    <t>OSCHES</t>
  </si>
  <si>
    <t>LES PAROCHES</t>
  </si>
  <si>
    <t>POUILLY SUR MEUSE</t>
  </si>
  <si>
    <t>RAMBUCOURT</t>
  </si>
  <si>
    <t>RECOURT LE CREUX</t>
  </si>
  <si>
    <t>REMENNECOURT</t>
  </si>
  <si>
    <t>REVIGNY SUR ORNAIN</t>
  </si>
  <si>
    <t>RIAVILLE</t>
  </si>
  <si>
    <t>RIBEAUCOURT</t>
  </si>
  <si>
    <t>RICHECOURT</t>
  </si>
  <si>
    <t>RIGNY LA SALLE</t>
  </si>
  <si>
    <t>ROBERT ESPAGNE</t>
  </si>
  <si>
    <t>RAIVAL</t>
  </si>
  <si>
    <t>RUMONT</t>
  </si>
  <si>
    <t>ST JEAN LES BUZY</t>
  </si>
  <si>
    <t>ST MAURICE SOUS LES COTES</t>
  </si>
  <si>
    <t>ST PIERREVILLERS</t>
  </si>
  <si>
    <t>ST REMY LA CALONNE</t>
  </si>
  <si>
    <t>SAMOGNEUX</t>
  </si>
  <si>
    <t>SAULMORY VILLEFRANCHE</t>
  </si>
  <si>
    <t>SAULX LES CHAMPLON</t>
  </si>
  <si>
    <t>SAUVIGNY</t>
  </si>
  <si>
    <t>SAVONNIERES DEVANT BAR</t>
  </si>
  <si>
    <t>SAVONNIERES EN PERTHOIS</t>
  </si>
  <si>
    <t>SENON</t>
  </si>
  <si>
    <t>SIVRY SUR MEUSE</t>
  </si>
  <si>
    <t>SOUILLY</t>
  </si>
  <si>
    <t>SPINCOURT</t>
  </si>
  <si>
    <t>STAINVILLE</t>
  </si>
  <si>
    <t>TREVERAY</t>
  </si>
  <si>
    <t>TROUSSEY</t>
  </si>
  <si>
    <t>VADELAINCOURT</t>
  </si>
  <si>
    <t>VARNEVILLE</t>
  </si>
  <si>
    <t>VALBOIS</t>
  </si>
  <si>
    <t>VAUBECOURT</t>
  </si>
  <si>
    <t>DOUAUMONT VAUX</t>
  </si>
  <si>
    <t>VERNEUIL GRAND</t>
  </si>
  <si>
    <t>VERNEUIL PETIT</t>
  </si>
  <si>
    <t>VIGNEULLES LES HATTONCHATEL</t>
  </si>
  <si>
    <t>VIGNEUL SOUS MONTMEDY</t>
  </si>
  <si>
    <t>VILLERS DEVANT DUN</t>
  </si>
  <si>
    <t>VILLERS LES MANGIENNES</t>
  </si>
  <si>
    <t>VILLE SUR COUSANCES</t>
  </si>
  <si>
    <t>ARZON</t>
  </si>
  <si>
    <t>BEGANNE</t>
  </si>
  <si>
    <t>BELZ</t>
  </si>
  <si>
    <t>BREHAN</t>
  </si>
  <si>
    <t>CAMOEL</t>
  </si>
  <si>
    <t>CAMORS</t>
  </si>
  <si>
    <t>CRUGUEL</t>
  </si>
  <si>
    <t>ELVEN</t>
  </si>
  <si>
    <t>ETEL</t>
  </si>
  <si>
    <t>LES FOUGERETS</t>
  </si>
  <si>
    <t>LA GACILLY</t>
  </si>
  <si>
    <t>GUEHENNO</t>
  </si>
  <si>
    <t>GUER</t>
  </si>
  <si>
    <t>GUISCRIFF</t>
  </si>
  <si>
    <t>ILE DE HOEDIC</t>
  </si>
  <si>
    <t>INZINZAC LOCHRIST</t>
  </si>
  <si>
    <t>JOSSELIN</t>
  </si>
  <si>
    <t>LANGONNET</t>
  </si>
  <si>
    <t>FORGES DE LANOUEE</t>
  </si>
  <si>
    <t>LANVAUDAN</t>
  </si>
  <si>
    <t>LARRE</t>
  </si>
  <si>
    <t>LAUZACH</t>
  </si>
  <si>
    <t>LOCMALO</t>
  </si>
  <si>
    <t>LOYAT</t>
  </si>
  <si>
    <t>MALESTROIT</t>
  </si>
  <si>
    <t>MERLEVENEZ</t>
  </si>
  <si>
    <t>NOSTANG</t>
  </si>
  <si>
    <t>NOYAL MUZILLAC</t>
  </si>
  <si>
    <t>LE PALAIS</t>
  </si>
  <si>
    <t>PLAUDREN</t>
  </si>
  <si>
    <t>PLOEMEL</t>
  </si>
  <si>
    <t>PLOUAY</t>
  </si>
  <si>
    <t>PLUMELIAU BIEUZY</t>
  </si>
  <si>
    <t>PLUMELIN</t>
  </si>
  <si>
    <t>PLUNERET</t>
  </si>
  <si>
    <t>QUESTEMBERT</t>
  </si>
  <si>
    <t>VAL D OUST</t>
  </si>
  <si>
    <t>ROHAN</t>
  </si>
  <si>
    <t>RUFFIAC</t>
  </si>
  <si>
    <t>ST AIGNAN</t>
  </si>
  <si>
    <t>ST ALLOUESTRE</t>
  </si>
  <si>
    <t>ST MALO DE BEIGNON</t>
  </si>
  <si>
    <t>ST MALO DES TROIS FONTAINES</t>
  </si>
  <si>
    <t>ST PHILIBERT</t>
  </si>
  <si>
    <t>ST SERVANT</t>
  </si>
  <si>
    <t>ST THURIAU</t>
  </si>
  <si>
    <t>ST TUGDUAL</t>
  </si>
  <si>
    <t>ST VINCENT SUR OUST</t>
  </si>
  <si>
    <t>SAUZON</t>
  </si>
  <si>
    <t>SENE</t>
  </si>
  <si>
    <t>LE SOURN</t>
  </si>
  <si>
    <t>THEIX NOYALO</t>
  </si>
  <si>
    <t>TREDION</t>
  </si>
  <si>
    <t>LA VRAIE CROIX</t>
  </si>
  <si>
    <t>ABONCOURT</t>
  </si>
  <si>
    <t>ALAINCOURT LA COTE</t>
  </si>
  <si>
    <t>ALBESTROFF</t>
  </si>
  <si>
    <t>ALZING</t>
  </si>
  <si>
    <t>AMNEVILLE LES THERMES</t>
  </si>
  <si>
    <t>ANCY DORNOT</t>
  </si>
  <si>
    <t>ANTILLY</t>
  </si>
  <si>
    <t>APACH</t>
  </si>
  <si>
    <t>ARRY</t>
  </si>
  <si>
    <t>AULNOIS SUR SEILLE</t>
  </si>
  <si>
    <t>AZOUDANGE</t>
  </si>
  <si>
    <t>BAUDRECOURT</t>
  </si>
  <si>
    <t>BENESTROFF</t>
  </si>
  <si>
    <t>BERTHELMING</t>
  </si>
  <si>
    <t>BETTVILLER</t>
  </si>
  <si>
    <t>BEZANGE LA PETITE</t>
  </si>
  <si>
    <t>BIBICHE</t>
  </si>
  <si>
    <t>BIDESTROFF</t>
  </si>
  <si>
    <t>BELLES FORETS</t>
  </si>
  <si>
    <t>BLIES EBERSING</t>
  </si>
  <si>
    <t>BOULAY</t>
  </si>
  <si>
    <t>BOUSBACH</t>
  </si>
  <si>
    <t>BREHAIN</t>
  </si>
  <si>
    <t>BRETTNACH</t>
  </si>
  <si>
    <t>BRULANGE</t>
  </si>
  <si>
    <t>BUDLING</t>
  </si>
  <si>
    <t>CARLING</t>
  </si>
  <si>
    <t>CATTENOM</t>
  </si>
  <si>
    <t>CHAMBREY</t>
  </si>
  <si>
    <t>CHANVILLE</t>
  </si>
  <si>
    <t>CHARLEVILLE SOUS BOIS</t>
  </si>
  <si>
    <t>CHERISEY</t>
  </si>
  <si>
    <t>COLLIGNY MAIZERY</t>
  </si>
  <si>
    <t>CONDE NORTHEN</t>
  </si>
  <si>
    <t>CONTHIL</t>
  </si>
  <si>
    <t>CONTZ LES BAINS</t>
  </si>
  <si>
    <t>CORNY SUR MOSELLE</t>
  </si>
  <si>
    <t>COURCELLES CHAUSSY</t>
  </si>
  <si>
    <t>CRAINCOURT</t>
  </si>
  <si>
    <t>DALEM</t>
  </si>
  <si>
    <t>DISTROFF</t>
  </si>
  <si>
    <t>DOMNOM LES DIEUZE</t>
  </si>
  <si>
    <t>DONJEUX</t>
  </si>
  <si>
    <t>EGUELSHARDT</t>
  </si>
  <si>
    <t>EINCHEVILLE</t>
  </si>
  <si>
    <t>ELVANGE</t>
  </si>
  <si>
    <t>ELZANGE</t>
  </si>
  <si>
    <t>ENTRANGE</t>
  </si>
  <si>
    <t>FAMECK</t>
  </si>
  <si>
    <t>FLASTROFF</t>
  </si>
  <si>
    <t>FLETRANGE</t>
  </si>
  <si>
    <t>FLOCOURT</t>
  </si>
  <si>
    <t>FORBACH</t>
  </si>
  <si>
    <t>FOULCREY</t>
  </si>
  <si>
    <t>FOVILLE</t>
  </si>
  <si>
    <t>GIVRYCOURT</t>
  </si>
  <si>
    <t>GOMELANGE</t>
  </si>
  <si>
    <t>VAL DE BRIDE</t>
  </si>
  <si>
    <t>HABOUDANGE</t>
  </si>
  <si>
    <t>BASSE HAM</t>
  </si>
  <si>
    <t>HAMBACH</t>
  </si>
  <si>
    <t>HARTZVILLER</t>
  </si>
  <si>
    <t>HEINING LES BOUZONVILLE</t>
  </si>
  <si>
    <t>HILSPRICH</t>
  </si>
  <si>
    <t>HUNTING</t>
  </si>
  <si>
    <t>ILLANGE</t>
  </si>
  <si>
    <t>JOUY AUX ARCHES</t>
  </si>
  <si>
    <t>KALHAUSEN</t>
  </si>
  <si>
    <t>KERLING LES SIERCK</t>
  </si>
  <si>
    <t>KIRSCHNAUMEN</t>
  </si>
  <si>
    <t>KUNTZIG</t>
  </si>
  <si>
    <t>LACHAMBRE</t>
  </si>
  <si>
    <t>LAGARDE</t>
  </si>
  <si>
    <t>LELLING</t>
  </si>
  <si>
    <t>LEMBERG</t>
  </si>
  <si>
    <t>LEMONCOURT</t>
  </si>
  <si>
    <t>LEMUD</t>
  </si>
  <si>
    <t>LENING</t>
  </si>
  <si>
    <t>LIEDERSCHIEDT</t>
  </si>
  <si>
    <t>LINDRE BASSE</t>
  </si>
  <si>
    <t>LHOR</t>
  </si>
  <si>
    <t>LOUDREFING</t>
  </si>
  <si>
    <t>LOUTZVILLER</t>
  </si>
  <si>
    <t>LUTZELBOURG</t>
  </si>
  <si>
    <t>MAIZIERES LES METZ</t>
  </si>
  <si>
    <t>MALROY</t>
  </si>
  <si>
    <t>MANDEREN RITZING</t>
  </si>
  <si>
    <t>MANOM</t>
  </si>
  <si>
    <t>MARANGE SILVANGE</t>
  </si>
  <si>
    <t>MARIEULLES</t>
  </si>
  <si>
    <t>MARIMONT LES BENESTROFF</t>
  </si>
  <si>
    <t>METZ</t>
  </si>
  <si>
    <t>MOLRING</t>
  </si>
  <si>
    <t>MONDORFF</t>
  </si>
  <si>
    <t>MONNEREN</t>
  </si>
  <si>
    <t>OGY MONTOY FLANVILLE</t>
  </si>
  <si>
    <t>MOYEUVRE GRANDE</t>
  </si>
  <si>
    <t>MULCEY</t>
  </si>
  <si>
    <t>NARBEFONTAINE</t>
  </si>
  <si>
    <t>NEUFCHEF</t>
  </si>
  <si>
    <t>NIDERHOFF</t>
  </si>
  <si>
    <t>NIDERVILLER</t>
  </si>
  <si>
    <t>NOISSEVILLE</t>
  </si>
  <si>
    <t>OBERSTINZEL</t>
  </si>
  <si>
    <t>OBRECK</t>
  </si>
  <si>
    <t>OETING</t>
  </si>
  <si>
    <t>OTTONVILLE</t>
  </si>
  <si>
    <t>PELTRE</t>
  </si>
  <si>
    <t>PIBLANGE</t>
  </si>
  <si>
    <t>ST BERNARD</t>
  </si>
  <si>
    <t>PIERREVILLERS</t>
  </si>
  <si>
    <t>PLAINE DE WALSCH</t>
  </si>
  <si>
    <t>PLESNOIS</t>
  </si>
  <si>
    <t>POMMERIEUX</t>
  </si>
  <si>
    <t>PONTPIERRE</t>
  </si>
  <si>
    <t>POUILLY</t>
  </si>
  <si>
    <t>PUTTELANGE LES THIONVILLE</t>
  </si>
  <si>
    <t>RANGUEVAUX</t>
  </si>
  <si>
    <t>RAVILLE</t>
  </si>
  <si>
    <t>RECHICOURT LE CHATEAU</t>
  </si>
  <si>
    <t>REMELFANG</t>
  </si>
  <si>
    <t>RETONFEY</t>
  </si>
  <si>
    <t>REZONVILLE VIONVILLE</t>
  </si>
  <si>
    <t>RICHE</t>
  </si>
  <si>
    <t>ROCHONVILLERS</t>
  </si>
  <si>
    <t>ROMBAS</t>
  </si>
  <si>
    <t>RONCOURT</t>
  </si>
  <si>
    <t>ROPPEVILLER</t>
  </si>
  <si>
    <t>ROSSELANGE</t>
  </si>
  <si>
    <t>ROUSSY LE VILLAGE</t>
  </si>
  <si>
    <t>ST JEAN DE BASSEL</t>
  </si>
  <si>
    <t>ST JEAN KOURTZERODE</t>
  </si>
  <si>
    <t>ST LOUIS LES BITCHE</t>
  </si>
  <si>
    <t>STE MARIE AUX CHENES</t>
  </si>
  <si>
    <t>STE RUFFINE</t>
  </si>
  <si>
    <t>SANRY SUR NIED</t>
  </si>
  <si>
    <t>SARRALBE</t>
  </si>
  <si>
    <t>SCHORBACH</t>
  </si>
  <si>
    <t>SCHWERDORFF</t>
  </si>
  <si>
    <t>SCY CHAZELLES</t>
  </si>
  <si>
    <t>SERVIGNY LES STE BARBE</t>
  </si>
  <si>
    <t>SILLEGNY</t>
  </si>
  <si>
    <t>TARQUIMPOL</t>
  </si>
  <si>
    <t>TETERCHEN</t>
  </si>
  <si>
    <t>THIONVILLE</t>
  </si>
  <si>
    <t>VAHL LES BENESTROFF</t>
  </si>
  <si>
    <t>VALMUNSTER</t>
  </si>
  <si>
    <t>VARIZE</t>
  </si>
  <si>
    <t>VAUDONCOURT</t>
  </si>
  <si>
    <t>VAUDRECHING</t>
  </si>
  <si>
    <t>VERGAVILLE</t>
  </si>
  <si>
    <t>VIRMING</t>
  </si>
  <si>
    <t>VIVIERS</t>
  </si>
  <si>
    <t>VOLMERANGE LES BOULAY</t>
  </si>
  <si>
    <t>VOLMERANGE LES MINES</t>
  </si>
  <si>
    <t>VOLMUNSTER</t>
  </si>
  <si>
    <t>VRY</t>
  </si>
  <si>
    <t>WOUSTVILLER</t>
  </si>
  <si>
    <t>XANREY</t>
  </si>
  <si>
    <t>ZILLING</t>
  </si>
  <si>
    <t>ZIMMING</t>
  </si>
  <si>
    <t>DIESEN</t>
  </si>
  <si>
    <t>AUTHIOU</t>
  </si>
  <si>
    <t>AVREE</t>
  </si>
  <si>
    <t>BICHES</t>
  </si>
  <si>
    <t>BILLY CHEVANNES</t>
  </si>
  <si>
    <t>BILLY SUR OISY</t>
  </si>
  <si>
    <t>BONA</t>
  </si>
  <si>
    <t>BREVES</t>
  </si>
  <si>
    <t>CHALLEMENT</t>
  </si>
  <si>
    <t>CHALLUY</t>
  </si>
  <si>
    <t>CHAMPVOUX</t>
  </si>
  <si>
    <t>CHATEAU CHINON</t>
  </si>
  <si>
    <t>CHATEAUNEUF VAL DE BARGIS</t>
  </si>
  <si>
    <t>CHATIN</t>
  </si>
  <si>
    <t>CHAULGNES</t>
  </si>
  <si>
    <t>CHEVANNES CHANGY</t>
  </si>
  <si>
    <t>CLAMECY</t>
  </si>
  <si>
    <t>CORVOL L ORGUEILLEUX</t>
  </si>
  <si>
    <t>COULANGES LES NEVERS</t>
  </si>
  <si>
    <t>COURCELLES</t>
  </si>
  <si>
    <t>DUN LES PLACES</t>
  </si>
  <si>
    <t>EMPURY</t>
  </si>
  <si>
    <t>ENTRAINS SUR NOHAIN</t>
  </si>
  <si>
    <t>FLEZ CUZY</t>
  </si>
  <si>
    <t>GARCHIZY</t>
  </si>
  <si>
    <t>GIEN SUR CURE</t>
  </si>
  <si>
    <t>GIMOUILLE</t>
  </si>
  <si>
    <t>LANGERON</t>
  </si>
  <si>
    <t>LAROCHEMILLAY</t>
  </si>
  <si>
    <t>LAVAULT DE FRETOY</t>
  </si>
  <si>
    <t>LURCY LE BOURG</t>
  </si>
  <si>
    <t>LUZY</t>
  </si>
  <si>
    <t>MARIGNY L EGLISE</t>
  </si>
  <si>
    <t>MENESTREAU</t>
  </si>
  <si>
    <t>MONTIGNY EN MORVAN</t>
  </si>
  <si>
    <t>MOURON SUR YONNE</t>
  </si>
  <si>
    <t>MURLIN</t>
  </si>
  <si>
    <t>NEUILLY</t>
  </si>
  <si>
    <t>OISY</t>
  </si>
  <si>
    <t>OUGNY</t>
  </si>
  <si>
    <t>POISEUX</t>
  </si>
  <si>
    <t>POUGUES LES EAUX</t>
  </si>
  <si>
    <t>POUQUES LORMES</t>
  </si>
  <si>
    <t>REMILLY</t>
  </si>
  <si>
    <t>ROUY</t>
  </si>
  <si>
    <t>ST FRANCHY</t>
  </si>
  <si>
    <t>ST GERMAIN DES BOIS</t>
  </si>
  <si>
    <t>STE MARIE</t>
  </si>
  <si>
    <t>ST PIERRE DU MONT</t>
  </si>
  <si>
    <t>ST SAULGE</t>
  </si>
  <si>
    <t>SAIZY</t>
  </si>
  <si>
    <t>SERMOISE SUR LOIRE</t>
  </si>
  <si>
    <t>TERNANT</t>
  </si>
  <si>
    <t>THAIX</t>
  </si>
  <si>
    <t>THIANGES</t>
  </si>
  <si>
    <t>TRACY SUR LOIRE</t>
  </si>
  <si>
    <t>VARENNES VAUZELLES</t>
  </si>
  <si>
    <t>VARZY</t>
  </si>
  <si>
    <t>VILLE LANGY</t>
  </si>
  <si>
    <t>VILLENEUVE D ASCQ</t>
  </si>
  <si>
    <t>ANOR</t>
  </si>
  <si>
    <t>ARMBOUTS CAPPEL</t>
  </si>
  <si>
    <t>ASSEVENT</t>
  </si>
  <si>
    <t>AUBY</t>
  </si>
  <si>
    <t>AVELIN</t>
  </si>
  <si>
    <t>AVESNELLES</t>
  </si>
  <si>
    <t>BAILLEUL</t>
  </si>
  <si>
    <t>BANTEUX</t>
  </si>
  <si>
    <t>BAUVIN</t>
  </si>
  <si>
    <t>BAVINCHOVE</t>
  </si>
  <si>
    <t>BEAUFORT</t>
  </si>
  <si>
    <t>BERMERIES</t>
  </si>
  <si>
    <t>BISSEZEELE</t>
  </si>
  <si>
    <t>BLECOURT</t>
  </si>
  <si>
    <t>BOUSSIERES SUR SAMBRE</t>
  </si>
  <si>
    <t>BOUVINES</t>
  </si>
  <si>
    <t>BROXEELE</t>
  </si>
  <si>
    <t>BUSIGNY</t>
  </si>
  <si>
    <t>CAESTRE</t>
  </si>
  <si>
    <t>CAGNONCLES</t>
  </si>
  <si>
    <t>CAMBRAI</t>
  </si>
  <si>
    <t>CANTIN</t>
  </si>
  <si>
    <t>CAPINGHEM</t>
  </si>
  <si>
    <t>CARTIGNIES</t>
  </si>
  <si>
    <t>LA CHAPELLE D ARMENTIERES</t>
  </si>
  <si>
    <t>COLLERET</t>
  </si>
  <si>
    <t>CONDE SUR L ESCAUT</t>
  </si>
  <si>
    <t>CREVECOEUR SUR L ESCAUT</t>
  </si>
  <si>
    <t>DECHY</t>
  </si>
  <si>
    <t>DEULEMONT</t>
  </si>
  <si>
    <t>DUNKERQUE</t>
  </si>
  <si>
    <t>ENGLOS</t>
  </si>
  <si>
    <t>ESCARMAIN</t>
  </si>
  <si>
    <t>ESCAUTPONT</t>
  </si>
  <si>
    <t>ESNES</t>
  </si>
  <si>
    <t>ETH</t>
  </si>
  <si>
    <t>FENAIN</t>
  </si>
  <si>
    <t>FERIN</t>
  </si>
  <si>
    <t>FERRIERE LA GRANDE</t>
  </si>
  <si>
    <t>FLINES LES MORTAGNE</t>
  </si>
  <si>
    <t>FONTAINE NOTRE DAME</t>
  </si>
  <si>
    <t>FRASNOY</t>
  </si>
  <si>
    <t>GHYVELDE</t>
  </si>
  <si>
    <t>GLAGEON</t>
  </si>
  <si>
    <t>LA GORGUE</t>
  </si>
  <si>
    <t>GRAND FAYT</t>
  </si>
  <si>
    <t>GUSSIGNIES</t>
  </si>
  <si>
    <t>HALLUIN</t>
  </si>
  <si>
    <t>HANTAY</t>
  </si>
  <si>
    <t>HARDIFORT</t>
  </si>
  <si>
    <t>HAULCHIN</t>
  </si>
  <si>
    <t>HAUSSY</t>
  </si>
  <si>
    <t>HAVERSKERQUE</t>
  </si>
  <si>
    <t>HAZEBROUCK</t>
  </si>
  <si>
    <t>HECQ</t>
  </si>
  <si>
    <t>HEM</t>
  </si>
  <si>
    <t>HERIN</t>
  </si>
  <si>
    <t>HERLIES</t>
  </si>
  <si>
    <t>HESTRUD</t>
  </si>
  <si>
    <t>HONNECHY</t>
  </si>
  <si>
    <t>HOUPLINES</t>
  </si>
  <si>
    <t>INCHY</t>
  </si>
  <si>
    <t>IWUY</t>
  </si>
  <si>
    <t>JENLAIN</t>
  </si>
  <si>
    <t>LANDAS</t>
  </si>
  <si>
    <t>LANDRECIES</t>
  </si>
  <si>
    <t>LEVAL</t>
  </si>
  <si>
    <t>LILLE</t>
  </si>
  <si>
    <t>LIMONT FONTAINE</t>
  </si>
  <si>
    <t>LOCQUIGNOL</t>
  </si>
  <si>
    <t>LOFFRE</t>
  </si>
  <si>
    <t>LOON PLAGE</t>
  </si>
  <si>
    <t>LOURCHES</t>
  </si>
  <si>
    <t>LOUVIGNIES QUESNOY</t>
  </si>
  <si>
    <t>LYS LEZ LANNOY</t>
  </si>
  <si>
    <t>LA MADELEINE</t>
  </si>
  <si>
    <t>MAIRIEUX</t>
  </si>
  <si>
    <t>MARCHIENNES</t>
  </si>
  <si>
    <t>MARCOING</t>
  </si>
  <si>
    <t>MARLY</t>
  </si>
  <si>
    <t>MASNIERES</t>
  </si>
  <si>
    <t>MASTAING</t>
  </si>
  <si>
    <t>MAUBEUGE</t>
  </si>
  <si>
    <t>MAULDE</t>
  </si>
  <si>
    <t>MONS EN PEVELE</t>
  </si>
  <si>
    <t>MORTAGNE DU NORD</t>
  </si>
  <si>
    <t>MOUCHIN</t>
  </si>
  <si>
    <t>NAVES</t>
  </si>
  <si>
    <t>NEUVILLE ST REMY</t>
  </si>
  <si>
    <t>NIVELLE</t>
  </si>
  <si>
    <t>NOORDPEENE</t>
  </si>
  <si>
    <t>OCHTEZEELE</t>
  </si>
  <si>
    <t>POTELLE</t>
  </si>
  <si>
    <t>PREMESQUES</t>
  </si>
  <si>
    <t>PREUX AU BOIS</t>
  </si>
  <si>
    <t>PROVIN</t>
  </si>
  <si>
    <t>QUIEVELON</t>
  </si>
  <si>
    <t>RADINGHEM EN WEPPES</t>
  </si>
  <si>
    <t>RAINSARS</t>
  </si>
  <si>
    <t>RAISMES</t>
  </si>
  <si>
    <t>RENESCURE</t>
  </si>
  <si>
    <t>RIEUX EN CAMBRESIS</t>
  </si>
  <si>
    <t>ROMBIES ET MARCHIPONT</t>
  </si>
  <si>
    <t>RONCQ</t>
  </si>
  <si>
    <t>ROUBAIX</t>
  </si>
  <si>
    <t>RUESNES</t>
  </si>
  <si>
    <t>RUMEGIES</t>
  </si>
  <si>
    <t>ST MARTIN SUR ECAILLON</t>
  </si>
  <si>
    <t>ST MOMELIN</t>
  </si>
  <si>
    <t>ST PYTHON</t>
  </si>
  <si>
    <t>ST SOUPLET</t>
  </si>
  <si>
    <t>SARS POTERIES</t>
  </si>
  <si>
    <t>SAULTAIN</t>
  </si>
  <si>
    <t>SAULZOIR</t>
  </si>
  <si>
    <t>SOLESMES</t>
  </si>
  <si>
    <t>SOLRINNES</t>
  </si>
  <si>
    <t>SPYCKER</t>
  </si>
  <si>
    <t>TETEGHEM COUDEKERQUE VILLAGE</t>
  </si>
  <si>
    <t>TOUFFLERS</t>
  </si>
  <si>
    <t>TROISVILLES</t>
  </si>
  <si>
    <t>VILLEREAU</t>
  </si>
  <si>
    <t>VILLERS GUISLAIN</t>
  </si>
  <si>
    <t>WAHAGNIES</t>
  </si>
  <si>
    <t>WALINCOURT SELVIGNY</t>
  </si>
  <si>
    <t>WAMBAIX</t>
  </si>
  <si>
    <t>WANDIGNIES HAMAGE</t>
  </si>
  <si>
    <t>WASNES AU BAC</t>
  </si>
  <si>
    <t>WATTRELOS</t>
  </si>
  <si>
    <t>WAVRECHAIN SOUS DENAIN</t>
  </si>
  <si>
    <t>WAVRECHAIN SOUS FAULX</t>
  </si>
  <si>
    <t>WILLEMS</t>
  </si>
  <si>
    <t>WILLIES</t>
  </si>
  <si>
    <t>WINNEZEELE</t>
  </si>
  <si>
    <t>ZUYDCOOTE</t>
  </si>
  <si>
    <t>ABBECOURT</t>
  </si>
  <si>
    <t>ACY EN MULTIEN</t>
  </si>
  <si>
    <t>ANGICOURT</t>
  </si>
  <si>
    <t>AUCHY LA MONTAGNE</t>
  </si>
  <si>
    <t>AUMONT EN HALATTE</t>
  </si>
  <si>
    <t>AUTRECHES</t>
  </si>
  <si>
    <t>AVILLY ST LEONARD</t>
  </si>
  <si>
    <t>AVRICOURT</t>
  </si>
  <si>
    <t>BARGNY</t>
  </si>
  <si>
    <t>BAUGY</t>
  </si>
  <si>
    <t>LES HAUTS TALICAN</t>
  </si>
  <si>
    <t>BEAUREPAIRE</t>
  </si>
  <si>
    <t>BEAUVAIS</t>
  </si>
  <si>
    <t>BERNEUIL SUR AISNE</t>
  </si>
  <si>
    <t>BETHISY ST PIERRE</t>
  </si>
  <si>
    <t>BLANCFOSSE</t>
  </si>
  <si>
    <t>BOISSY FRESNOY</t>
  </si>
  <si>
    <t>BOREST</t>
  </si>
  <si>
    <t>BORNEL</t>
  </si>
  <si>
    <t>BOULLARRE</t>
  </si>
  <si>
    <t>BOURSONNE</t>
  </si>
  <si>
    <t>BOUVRESSE</t>
  </si>
  <si>
    <t>BRENOUILLE</t>
  </si>
  <si>
    <t>BRETIGNY</t>
  </si>
  <si>
    <t>BRIOT</t>
  </si>
  <si>
    <t>BROQUIERS</t>
  </si>
  <si>
    <t>CATIGNY</t>
  </si>
  <si>
    <t>CAUFFRY</t>
  </si>
  <si>
    <t>CHAMBLY</t>
  </si>
  <si>
    <t>CHAVENCON</t>
  </si>
  <si>
    <t>CHELLES</t>
  </si>
  <si>
    <t>CHEPOIX</t>
  </si>
  <si>
    <t>CHOISY LA VICTOIRE</t>
  </si>
  <si>
    <t>CORBEIL CERF</t>
  </si>
  <si>
    <t>COULOISY</t>
  </si>
  <si>
    <t>CRAMOISY</t>
  </si>
  <si>
    <t>CREVECOEUR LE GRAND</t>
  </si>
  <si>
    <t>CRILLON</t>
  </si>
  <si>
    <t>CUTS</t>
  </si>
  <si>
    <t>DARGIES</t>
  </si>
  <si>
    <t>DOMFRONT</t>
  </si>
  <si>
    <t>DUVY</t>
  </si>
  <si>
    <t>ELENCOURT</t>
  </si>
  <si>
    <t>ELINCOURT STE MARGUERITE</t>
  </si>
  <si>
    <t>EMEVILLE</t>
  </si>
  <si>
    <t>LA CORNE EN VEXIN</t>
  </si>
  <si>
    <t>EPINEUSE</t>
  </si>
  <si>
    <t>ESCHES</t>
  </si>
  <si>
    <t>ESCLES ST PIERRE</t>
  </si>
  <si>
    <t>ETAVIGNY</t>
  </si>
  <si>
    <t>FEUQUIERES</t>
  </si>
  <si>
    <t>FLECHY</t>
  </si>
  <si>
    <t>FONTENAY TORCY</t>
  </si>
  <si>
    <t>FORMERIE</t>
  </si>
  <si>
    <t>FOURNIVAL</t>
  </si>
  <si>
    <t>FRANCIERES</t>
  </si>
  <si>
    <t>MONTCHEVREUIL</t>
  </si>
  <si>
    <t>FRESNOY EN THELLE</t>
  </si>
  <si>
    <t>FRESNOY LA RIVIERE</t>
  </si>
  <si>
    <t>FROISSY</t>
  </si>
  <si>
    <t>GENVRY</t>
  </si>
  <si>
    <t>GERBEROY</t>
  </si>
  <si>
    <t>GILOCOURT</t>
  </si>
  <si>
    <t>GLATIGNY</t>
  </si>
  <si>
    <t>GOLANCOURT</t>
  </si>
  <si>
    <t>GRANDVILLIERS</t>
  </si>
  <si>
    <t>GREZ</t>
  </si>
  <si>
    <t>HAUTE EPINE</t>
  </si>
  <si>
    <t>HERCHIES</t>
  </si>
  <si>
    <t>JAUX</t>
  </si>
  <si>
    <t>JONQUIERES</t>
  </si>
  <si>
    <t>JUVIGNIES</t>
  </si>
  <si>
    <t>LACHAPELLE ST PIERRE</t>
  </si>
  <si>
    <t>LACHELLE</t>
  </si>
  <si>
    <t>LACROIX ST OUEN</t>
  </si>
  <si>
    <t>LAGNY</t>
  </si>
  <si>
    <t>LAGNY LE SEC</t>
  </si>
  <si>
    <t>LAIGNEVILLE</t>
  </si>
  <si>
    <t>LALANDE EN SON</t>
  </si>
  <si>
    <t>LATAULE</t>
  </si>
  <si>
    <t>LIHUS</t>
  </si>
  <si>
    <t>MAREUIL LA MOTTE</t>
  </si>
  <si>
    <t>MAREUIL SUR OURCQ</t>
  </si>
  <si>
    <t>MARGNY LES COMPIEGNE</t>
  </si>
  <si>
    <t>MARGNY SUR MATZ</t>
  </si>
  <si>
    <t>MAULERS</t>
  </si>
  <si>
    <t>MAYSEL</t>
  </si>
  <si>
    <t>MONCEAUX</t>
  </si>
  <si>
    <t>MONTJAVOULT</t>
  </si>
  <si>
    <t>MORLINCOURT</t>
  </si>
  <si>
    <t>MORY MONTCRUX</t>
  </si>
  <si>
    <t>MOULIN SOUS TOUVENT</t>
  </si>
  <si>
    <t>MOUY</t>
  </si>
  <si>
    <t>NOAILLES</t>
  </si>
  <si>
    <t>NOYERS ST MARTIN</t>
  </si>
  <si>
    <t>ORMOY VILLERS</t>
  </si>
  <si>
    <t>ORROUY</t>
  </si>
  <si>
    <t>LE PLESSIS BELLEVILLE</t>
  </si>
  <si>
    <t>PORQUERICOURT</t>
  </si>
  <si>
    <t>PREVILLERS</t>
  </si>
  <si>
    <t>PRONLEROY</t>
  </si>
  <si>
    <t>RIBECOURT DRESLINCOURT</t>
  </si>
  <si>
    <t>ROBERVAL</t>
  </si>
  <si>
    <t>ROCHY CONDE</t>
  </si>
  <si>
    <t>ROYAUCOURT</t>
  </si>
  <si>
    <t>ST ANDRE FARIVILLERS</t>
  </si>
  <si>
    <t>ST AUBIN EN BRAY</t>
  </si>
  <si>
    <t>ST AUBIN SOUS ERQUERY</t>
  </si>
  <si>
    <t>STE GENEVIEVE</t>
  </si>
  <si>
    <t>SAINTINES</t>
  </si>
  <si>
    <t>ST MARTIN LE NOEUD</t>
  </si>
  <si>
    <t>ST MAUR</t>
  </si>
  <si>
    <t>ST PIERRE LES BITRY</t>
  </si>
  <si>
    <t>LE SAULCHOY</t>
  </si>
  <si>
    <t>SEMPIGNY</t>
  </si>
  <si>
    <t>SENOTS</t>
  </si>
  <si>
    <t>SERMAIZE</t>
  </si>
  <si>
    <t>SILLY LE LONG</t>
  </si>
  <si>
    <t>SONGEONS</t>
  </si>
  <si>
    <t>THERINES</t>
  </si>
  <si>
    <t>TRACY LE MONT</t>
  </si>
  <si>
    <t>VANDELICOURT</t>
  </si>
  <si>
    <t>VARINFROY</t>
  </si>
  <si>
    <t>LE VAUROUX</t>
  </si>
  <si>
    <t>VIEFVILLERS</t>
  </si>
  <si>
    <t>VIEUX MOULIN</t>
  </si>
  <si>
    <t>VILLEMBRAY</t>
  </si>
  <si>
    <t>VILLERS ST BARTHELEMY</t>
  </si>
  <si>
    <t>VILLERS ST FRAMBOURG OGNON</t>
  </si>
  <si>
    <t>VILLERS ST SEPULCRE</t>
  </si>
  <si>
    <t>VILLERS SUR AUCHY</t>
  </si>
  <si>
    <t>VILLERS SUR BONNIERES</t>
  </si>
  <si>
    <t>VILLERS SUR COUDUN</t>
  </si>
  <si>
    <t>WAVIGNIES</t>
  </si>
  <si>
    <t>ALENCON</t>
  </si>
  <si>
    <t>ATHIS VAL DE ROUVRE</t>
  </si>
  <si>
    <t>AUBUSSON</t>
  </si>
  <si>
    <t>LES AUTHIEUX DU PUITS</t>
  </si>
  <si>
    <t>AVERNES ST GOURGON</t>
  </si>
  <si>
    <t>AVOINE</t>
  </si>
  <si>
    <t>BAZOCHES SUR HOENE</t>
  </si>
  <si>
    <t>BEAUFAI</t>
  </si>
  <si>
    <t>BELLEME</t>
  </si>
  <si>
    <t>BOITRON</t>
  </si>
  <si>
    <t>BRIOUZE</t>
  </si>
  <si>
    <t>CERISY BELLE ETOILE</t>
  </si>
  <si>
    <t>CHAILLOUE</t>
  </si>
  <si>
    <t>CHAMPEAUX SUR SARTHE</t>
  </si>
  <si>
    <t>CHANDAI</t>
  </si>
  <si>
    <t>CHANU</t>
  </si>
  <si>
    <t>LA CHAPELLE BICHE</t>
  </si>
  <si>
    <t>RIVES D ANDAINE</t>
  </si>
  <si>
    <t>LA CHAPELLE SOUEF</t>
  </si>
  <si>
    <t>CHEMILLI</t>
  </si>
  <si>
    <t>COMBLOT</t>
  </si>
  <si>
    <t>COMMEAUX</t>
  </si>
  <si>
    <t>CORBON</t>
  </si>
  <si>
    <t>COURTOMER</t>
  </si>
  <si>
    <t>CROISILLES</t>
  </si>
  <si>
    <t>DAMIGNY</t>
  </si>
  <si>
    <t>DOMFRONT EN POIRAIE</t>
  </si>
  <si>
    <t>ECHAUFFOUR</t>
  </si>
  <si>
    <t>ECOUCHE LES VALLEES</t>
  </si>
  <si>
    <t>LA FERRIERE AU DOYEN</t>
  </si>
  <si>
    <t>LA FERRIERE AUX ETANGS</t>
  </si>
  <si>
    <t>LA FERTE EN OUCHE</t>
  </si>
  <si>
    <t>GAUVILLE</t>
  </si>
  <si>
    <t>FLERS</t>
  </si>
  <si>
    <t>FLEURE</t>
  </si>
  <si>
    <t>FRESNAY LE SAMSON</t>
  </si>
  <si>
    <t>GACE</t>
  </si>
  <si>
    <t>LES GENETTES</t>
  </si>
  <si>
    <t>LE GRAIS</t>
  </si>
  <si>
    <t>BELFORET EN PERCHE</t>
  </si>
  <si>
    <t>HAUTERIVE</t>
  </si>
  <si>
    <t>HELOUP</t>
  </si>
  <si>
    <t>JUVIGNY VAL D ANDAINE</t>
  </si>
  <si>
    <t>L AIGLE</t>
  </si>
  <si>
    <t>LIGNERES</t>
  </si>
  <si>
    <t>LIGNOU</t>
  </si>
  <si>
    <t>LONGNY LES VILLAGES</t>
  </si>
  <si>
    <t>LA MADELEINE BOUVET</t>
  </si>
  <si>
    <t>MANTILLY</t>
  </si>
  <si>
    <t>MAUVES SUR HUISNE</t>
  </si>
  <si>
    <t>LE MENIL GUYON</t>
  </si>
  <si>
    <t>MENIL HUBERT SUR ORNE</t>
  </si>
  <si>
    <t>LE MERLERAULT</t>
  </si>
  <si>
    <t>MONCY</t>
  </si>
  <si>
    <t>MONTGAUDRY</t>
  </si>
  <si>
    <t>MORTREE</t>
  </si>
  <si>
    <t>MOUTIERS AU PERCHE</t>
  </si>
  <si>
    <t>PERCHE EN NOCE</t>
  </si>
  <si>
    <t>ORGERES</t>
  </si>
  <si>
    <t>PARFONDEVAL</t>
  </si>
  <si>
    <t>LE PAS ST L HOMER</t>
  </si>
  <si>
    <t>PUTANGES LE LAC</t>
  </si>
  <si>
    <t>REMALARD EN PERCHE</t>
  </si>
  <si>
    <t>RESENLIEU</t>
  </si>
  <si>
    <t>ST AQUILIN DE CORBION</t>
  </si>
  <si>
    <t>ST AUBIN DE BONNEVAL</t>
  </si>
  <si>
    <t>ST AUBIN DE COURTERAIE</t>
  </si>
  <si>
    <t>ST CENERI LE GEREI</t>
  </si>
  <si>
    <t>STE CERONNE LES MORTAGNE</t>
  </si>
  <si>
    <t>BOISCHAMPRE</t>
  </si>
  <si>
    <t>VRIGNY</t>
  </si>
  <si>
    <t>ST EVROULT DE MONTFORT</t>
  </si>
  <si>
    <t>ST FULGENT DES ORMES</t>
  </si>
  <si>
    <t>ST GERMAIN DE MARTIGNY</t>
  </si>
  <si>
    <t>ST HILAIRE DE BRIOUZE</t>
  </si>
  <si>
    <t>ST JULIEN SUR SARTHE</t>
  </si>
  <si>
    <t>ST LAMBERT SUR DIVE</t>
  </si>
  <si>
    <t>ST LANGIS LES MORTAGNE</t>
  </si>
  <si>
    <t>ST LEGER SUR SARTHE</t>
  </si>
  <si>
    <t>STE MARIE LA ROBERT</t>
  </si>
  <si>
    <t>ST MARTIN DES LANDES</t>
  </si>
  <si>
    <t>ST MICHEL TUBOEUF</t>
  </si>
  <si>
    <t>ST OUEN DE SECHEROUVRE</t>
  </si>
  <si>
    <t>ST QUENTIN DE BLAVOU</t>
  </si>
  <si>
    <t>ST SAUVEUR DE CARROUGES</t>
  </si>
  <si>
    <t>ST SYMPHORIEN DES BRUYERES</t>
  </si>
  <si>
    <t>LES MONTS D ANDAINE</t>
  </si>
  <si>
    <t>SEVRAI</t>
  </si>
  <si>
    <t>GOUFFERN EN AUGE</t>
  </si>
  <si>
    <t>SURE</t>
  </si>
  <si>
    <t>BAGNOLES DE L ORNE NORMANDIE</t>
  </si>
  <si>
    <t>VAL AU PERCHE</t>
  </si>
  <si>
    <t>TINCHEBRAY BOCAGE</t>
  </si>
  <si>
    <t>TOUQUETTES</t>
  </si>
  <si>
    <t>TOURNAI SUR DIVE</t>
  </si>
  <si>
    <t>TOUROUVRE AU PERCHE</t>
  </si>
  <si>
    <t>LA TRINITE DES LAITIERS</t>
  </si>
  <si>
    <t>LES VENTES DE BOURSE</t>
  </si>
  <si>
    <t>VIDAI</t>
  </si>
  <si>
    <t>VITRAI SOUS LAIGLE</t>
  </si>
  <si>
    <t>LES YVETEAUX</t>
  </si>
  <si>
    <t>ABLAINZEVELLE</t>
  </si>
  <si>
    <t>ACHICOURT</t>
  </si>
  <si>
    <t>ALQUINES</t>
  </si>
  <si>
    <t>AMBRICOURT</t>
  </si>
  <si>
    <t>ANDRES</t>
  </si>
  <si>
    <t>ARLEUX EN GOHELLE</t>
  </si>
  <si>
    <t>AUCHEL</t>
  </si>
  <si>
    <t>AUCHY LES MINES</t>
  </si>
  <si>
    <t>AYETTE</t>
  </si>
  <si>
    <t>BARLY</t>
  </si>
  <si>
    <t>BAYENGHEM LES EPERLECQUES</t>
  </si>
  <si>
    <t>BEAURAINVILLE</t>
  </si>
  <si>
    <t>BEAUVOIS</t>
  </si>
  <si>
    <t>BECOURT</t>
  </si>
  <si>
    <t>BERGUENEUSE</t>
  </si>
  <si>
    <t>BERLENCOURT LE CAUROY</t>
  </si>
  <si>
    <t>BEUGNATRE</t>
  </si>
  <si>
    <t>BEUTIN</t>
  </si>
  <si>
    <t>BILLY BERCLAU</t>
  </si>
  <si>
    <t>BILLY MONTIGNY</t>
  </si>
  <si>
    <t>BLINGEL</t>
  </si>
  <si>
    <t>BOMY</t>
  </si>
  <si>
    <t>BOURET SUR CANCHE</t>
  </si>
  <si>
    <t>BOYAVAL</t>
  </si>
  <si>
    <t>BREVILLERS</t>
  </si>
  <si>
    <t>BRUAY LA BUISSIERE</t>
  </si>
  <si>
    <t>BULLECOURT</t>
  </si>
  <si>
    <t>CAFFIERS</t>
  </si>
  <si>
    <t>CAGNICOURT</t>
  </si>
  <si>
    <t>CAMBLIGNEUL</t>
  </si>
  <si>
    <t>CAMIERS</t>
  </si>
  <si>
    <t>STE CECILE</t>
  </si>
  <si>
    <t>CAMPAGNE LES GUINES</t>
  </si>
  <si>
    <t>CAPELLE FERMONT</t>
  </si>
  <si>
    <t>CARLY</t>
  </si>
  <si>
    <t>CONCHY SUR CANCHE</t>
  </si>
  <si>
    <t>CONDETTE</t>
  </si>
  <si>
    <t>CONTEVILLE EN TERNOIS</t>
  </si>
  <si>
    <t>COQUELLES</t>
  </si>
  <si>
    <t>COUIN</t>
  </si>
  <si>
    <t>CREQUY</t>
  </si>
  <si>
    <t>DENNEBROEUCQ</t>
  </si>
  <si>
    <t>DESVRES</t>
  </si>
  <si>
    <t>DIVION</t>
  </si>
  <si>
    <t>DROCOURT</t>
  </si>
  <si>
    <t>DURY</t>
  </si>
  <si>
    <t>ECOUST ST MEIN</t>
  </si>
  <si>
    <t>EPINOY</t>
  </si>
  <si>
    <t>EPS</t>
  </si>
  <si>
    <t>EQUIHEN PLAGE</t>
  </si>
  <si>
    <t>ERGNY</t>
  </si>
  <si>
    <t>FERFAY</t>
  </si>
  <si>
    <t>FONTAINE LES CROISILLES</t>
  </si>
  <si>
    <t>FOUQUIERES LES BETHUNE</t>
  </si>
  <si>
    <t>FRAMECOURT</t>
  </si>
  <si>
    <t>FRESNOY</t>
  </si>
  <si>
    <t>GOMIECOURT</t>
  </si>
  <si>
    <t>GOUY EN ARTOIS</t>
  </si>
  <si>
    <t>GOUY SOUS BELLONNE</t>
  </si>
  <si>
    <t>GRIGNY</t>
  </si>
  <si>
    <t>GUIGNY</t>
  </si>
  <si>
    <t>HABARCQ</t>
  </si>
  <si>
    <t>HALLOY</t>
  </si>
  <si>
    <t>HARAVESNES</t>
  </si>
  <si>
    <t>HARNES</t>
  </si>
  <si>
    <t>HAVRINCOURT</t>
  </si>
  <si>
    <t>HELFAUT</t>
  </si>
  <si>
    <t>HENINEL</t>
  </si>
  <si>
    <t>HERBINGHEN</t>
  </si>
  <si>
    <t>HERLY</t>
  </si>
  <si>
    <t>HERMELINGHEN</t>
  </si>
  <si>
    <t>HERMIES</t>
  </si>
  <si>
    <t>HEURINGHEM</t>
  </si>
  <si>
    <t>HOCQUINGHEN</t>
  </si>
  <si>
    <t>HUCLIER</t>
  </si>
  <si>
    <t>BELLINGHEM</t>
  </si>
  <si>
    <t>LABEUVRIERE</t>
  </si>
  <si>
    <t>LABROYE</t>
  </si>
  <si>
    <t>LACRES</t>
  </si>
  <si>
    <t>LAIRES</t>
  </si>
  <si>
    <t>LEBUCQUIERE</t>
  </si>
  <si>
    <t>LESPESSES</t>
  </si>
  <si>
    <t>LIENCOURT</t>
  </si>
  <si>
    <t>LINGHEM</t>
  </si>
  <si>
    <t>LISBOURG</t>
  </si>
  <si>
    <t>LOCON</t>
  </si>
  <si>
    <t>LOISON SUR CREQUOISE</t>
  </si>
  <si>
    <t>LOISON SOUS LENS</t>
  </si>
  <si>
    <t>LONGVILLIERS</t>
  </si>
  <si>
    <t>LOOS EN GOHELLE</t>
  </si>
  <si>
    <t>LORGIES</t>
  </si>
  <si>
    <t>LUGY</t>
  </si>
  <si>
    <t>MAISNIL LES RUITZ</t>
  </si>
  <si>
    <t>MAIZIERES</t>
  </si>
  <si>
    <t>MANINGHEN HENNE</t>
  </si>
  <si>
    <t>MARCK</t>
  </si>
  <si>
    <t>MARLES LES MINES</t>
  </si>
  <si>
    <t>MAROEUIL</t>
  </si>
  <si>
    <t>MARQUION</t>
  </si>
  <si>
    <t>MARTINPUICH</t>
  </si>
  <si>
    <t>MEURCHIN</t>
  </si>
  <si>
    <t>MINGOVAL</t>
  </si>
  <si>
    <t>MONTENESCOURT</t>
  </si>
  <si>
    <t>MONTIGNY EN GOHELLE</t>
  </si>
  <si>
    <t>MONTREUIL</t>
  </si>
  <si>
    <t>MUNCQ NIEURLET</t>
  </si>
  <si>
    <t>NEMPONT ST FIRMIN</t>
  </si>
  <si>
    <t>NESLES</t>
  </si>
  <si>
    <t>NEUFCHATEL HARDELOT</t>
  </si>
  <si>
    <t>NEULETTE</t>
  </si>
  <si>
    <t>NIELLES LES CALAIS</t>
  </si>
  <si>
    <t>NOEUX LES MINES</t>
  </si>
  <si>
    <t>NORTKERQUE</t>
  </si>
  <si>
    <t>NOYELLES LES VERMELLES</t>
  </si>
  <si>
    <t>NOYELLES SOUS BELLONNE</t>
  </si>
  <si>
    <t>OYE PLAGE</t>
  </si>
  <si>
    <t>PAS EN ARTOIS</t>
  </si>
  <si>
    <t>PENIN</t>
  </si>
  <si>
    <t>PERNES</t>
  </si>
  <si>
    <t>PERNES LES BOULOGNE</t>
  </si>
  <si>
    <t>PLOUVAIN</t>
  </si>
  <si>
    <t>BOUIN PLUMOISON</t>
  </si>
  <si>
    <t>BOUIN</t>
  </si>
  <si>
    <t>POMMIER</t>
  </si>
  <si>
    <t>PREDEFIN</t>
  </si>
  <si>
    <t>PREURES</t>
  </si>
  <si>
    <t>QUOEUX HAUT MAINIL</t>
  </si>
  <si>
    <t>ST AUGUSTIN</t>
  </si>
  <si>
    <t>REBREUVE RANCHICOURT</t>
  </si>
  <si>
    <t>REMY</t>
  </si>
  <si>
    <t>RETY</t>
  </si>
  <si>
    <t>ROCLINCOURT</t>
  </si>
  <si>
    <t>ROUGEFAY</t>
  </si>
  <si>
    <t>ROYON</t>
  </si>
  <si>
    <t>RUISSEAUVILLE</t>
  </si>
  <si>
    <t>RUMINGHEM</t>
  </si>
  <si>
    <t>SACHIN</t>
  </si>
  <si>
    <t>PONT DE BRIQUES ST ETIENNE</t>
  </si>
  <si>
    <t>STE MARIE KERQUE</t>
  </si>
  <si>
    <t>ST MARTIN LEZ TATINGHEM</t>
  </si>
  <si>
    <t>ST MARTIN CHOQUEL</t>
  </si>
  <si>
    <t>ST MARTIN SUR COJEUL</t>
  </si>
  <si>
    <t>ST NICOLAS</t>
  </si>
  <si>
    <t>ST VENANT</t>
  </si>
  <si>
    <t>SAMER</t>
  </si>
  <si>
    <t>SANGATTE</t>
  </si>
  <si>
    <t>SARS LE BOIS</t>
  </si>
  <si>
    <t>SAUCHY CAUCHY</t>
  </si>
  <si>
    <t>SAUDEMONT</t>
  </si>
  <si>
    <t>SENLIS</t>
  </si>
  <si>
    <t>THIEMBRONNE</t>
  </si>
  <si>
    <t>TILQUES</t>
  </si>
  <si>
    <t>TORCY</t>
  </si>
  <si>
    <t>VACQUERIETTE ERQUIERES</t>
  </si>
  <si>
    <t>VAUDRINGHEM</t>
  </si>
  <si>
    <t>VENDIN LES BETHUNE</t>
  </si>
  <si>
    <t>VERCHOCQ</t>
  </si>
  <si>
    <t>VERQUIGNEUL</t>
  </si>
  <si>
    <t>VIEIL HESDIN</t>
  </si>
  <si>
    <t>VIEILLE CHAPELLE</t>
  </si>
  <si>
    <t>VIEILLE EGLISE</t>
  </si>
  <si>
    <t>WAIL</t>
  </si>
  <si>
    <t>WAILLY</t>
  </si>
  <si>
    <t>WAILLY BEAUCAMP</t>
  </si>
  <si>
    <t>WAVRANS SUR L AA</t>
  </si>
  <si>
    <t>WAVRANS SUR TERNOISE</t>
  </si>
  <si>
    <t>WILLEMAN</t>
  </si>
  <si>
    <t>WISMES</t>
  </si>
  <si>
    <t>WIZERNES</t>
  </si>
  <si>
    <t>ZOUAFQUES</t>
  </si>
  <si>
    <t>ZUTKERQUE</t>
  </si>
  <si>
    <t>LIBERCOURT</t>
  </si>
  <si>
    <t>YTRES</t>
  </si>
  <si>
    <t>ARCONSAT</t>
  </si>
  <si>
    <t>ARDES</t>
  </si>
  <si>
    <t>ARLANC</t>
  </si>
  <si>
    <t>AUBIAT</t>
  </si>
  <si>
    <t>AUTHEZAT</t>
  </si>
  <si>
    <t>BAS ET LEZAT</t>
  </si>
  <si>
    <t>BERGONNE</t>
  </si>
  <si>
    <t>BLOT L EGLISE</t>
  </si>
  <si>
    <t>BUSSEOL</t>
  </si>
  <si>
    <t>BUSSIERES</t>
  </si>
  <si>
    <t>CEBAZAT</t>
  </si>
  <si>
    <t>CELLES SUR DUROLLE</t>
  </si>
  <si>
    <t>CEYRAT</t>
  </si>
  <si>
    <t>CHAMPETIERES</t>
  </si>
  <si>
    <t>CHAMPS</t>
  </si>
  <si>
    <t>CHAPDES BEAUFORT</t>
  </si>
  <si>
    <t>LA CHAPELLE AGNON</t>
  </si>
  <si>
    <t>CHATEAUNEUF LES BAINS</t>
  </si>
  <si>
    <t>CLERMONT FERRAND</t>
  </si>
  <si>
    <t>COMBRONDE</t>
  </si>
  <si>
    <t>CONDAT LES MONTBOISSIER</t>
  </si>
  <si>
    <t>COURPIERE</t>
  </si>
  <si>
    <t>CROS</t>
  </si>
  <si>
    <t>DAVAYAT</t>
  </si>
  <si>
    <t>DOMAIZE</t>
  </si>
  <si>
    <t>DORAT</t>
  </si>
  <si>
    <t>DORE L EGLISE</t>
  </si>
  <si>
    <t>DURMIGNAT</t>
  </si>
  <si>
    <t>EGLISENEUVE DES LIARDS</t>
  </si>
  <si>
    <t>EGLISENEUVE PRES BILLOM</t>
  </si>
  <si>
    <t>ENTRAIGUES</t>
  </si>
  <si>
    <t>ENVAL</t>
  </si>
  <si>
    <t>ESPINASSE</t>
  </si>
  <si>
    <t>FOURNOLS</t>
  </si>
  <si>
    <t>GIMEAUX</t>
  </si>
  <si>
    <t>HERMENT</t>
  </si>
  <si>
    <t>ISSERTEAUX</t>
  </si>
  <si>
    <t>LABESSETTE</t>
  </si>
  <si>
    <t>LAPS</t>
  </si>
  <si>
    <t>LARODDE</t>
  </si>
  <si>
    <t>LA TOUR D AUVERGNE</t>
  </si>
  <si>
    <t>LIMONS</t>
  </si>
  <si>
    <t>LOUBEYRAT</t>
  </si>
  <si>
    <t>LUDESSE</t>
  </si>
  <si>
    <t>MAYRES</t>
  </si>
  <si>
    <t>MAZOIRES</t>
  </si>
  <si>
    <t>MEILHAUD</t>
  </si>
  <si>
    <t>MESSEIX</t>
  </si>
  <si>
    <t>MONTAIGUT LE BLANC</t>
  </si>
  <si>
    <t>MONT DORE</t>
  </si>
  <si>
    <t>MONTEL DE GELAT</t>
  </si>
  <si>
    <t>MOUREUILLE</t>
  </si>
  <si>
    <t>MUROL</t>
  </si>
  <si>
    <t>NESCHERS</t>
  </si>
  <si>
    <t>NONETTE ORSONNETTE</t>
  </si>
  <si>
    <t>ORCET</t>
  </si>
  <si>
    <t>ORCINES</t>
  </si>
  <si>
    <t>PESCHADOIRES</t>
  </si>
  <si>
    <t>PICHERANDE</t>
  </si>
  <si>
    <t>PIGNOLS</t>
  </si>
  <si>
    <t>LES PRADEAUX</t>
  </si>
  <si>
    <t>PROMPSAT</t>
  </si>
  <si>
    <t>PUY GUILLAUME</t>
  </si>
  <si>
    <t>LE QUARTIER</t>
  </si>
  <si>
    <t>QUEUILLE</t>
  </si>
  <si>
    <t>RANDAN</t>
  </si>
  <si>
    <t>LA RENAUDIE</t>
  </si>
  <si>
    <t>RENTIERES</t>
  </si>
  <si>
    <t>ROCHE CHARLES LA MAYRAND</t>
  </si>
  <si>
    <t>LA ROCHE NOIRE</t>
  </si>
  <si>
    <t>ROMAGNAT</t>
  </si>
  <si>
    <t>ST BABEL</t>
  </si>
  <si>
    <t>ST BEAUZIRE</t>
  </si>
  <si>
    <t>ST BONNET PRES RIOM</t>
  </si>
  <si>
    <t>ST DIERY</t>
  </si>
  <si>
    <t>ST ETIENNE SUR USSON</t>
  </si>
  <si>
    <t>ST FLOUR L ETANG</t>
  </si>
  <si>
    <t>ST GENES CHAMPANELLE</t>
  </si>
  <si>
    <t>ST GEORGES SUR ALLIER</t>
  </si>
  <si>
    <t>ST GERMAIN L HERM</t>
  </si>
  <si>
    <t>ST GERVAZY</t>
  </si>
  <si>
    <t>ST JEAN D HEURS</t>
  </si>
  <si>
    <t>ST JEAN DES OLLIERES</t>
  </si>
  <si>
    <t>ST JEAN EN VAL</t>
  </si>
  <si>
    <t>ST JUST</t>
  </si>
  <si>
    <t>ST MARTIN DES OLMES</t>
  </si>
  <si>
    <t>ST MARTIN DES PLAINS</t>
  </si>
  <si>
    <t>ST PIERRE LA BOURLHONNE</t>
  </si>
  <si>
    <t>ST QUENTIN SUR SAUXILLANGES</t>
  </si>
  <si>
    <t>ST QUINTIN SUR SIOULE</t>
  </si>
  <si>
    <t>ST REMY DE CHARGNAT</t>
  </si>
  <si>
    <t>ST VINCENT</t>
  </si>
  <si>
    <t>SALLEDES</t>
  </si>
  <si>
    <t>SAURIER</t>
  </si>
  <si>
    <t>SAVENNES</t>
  </si>
  <si>
    <t>SERMENTIZON</t>
  </si>
  <si>
    <t>SEYCHALLES</t>
  </si>
  <si>
    <t>SINGLES</t>
  </si>
  <si>
    <t>SOLIGNAT</t>
  </si>
  <si>
    <t>TALLENDE</t>
  </si>
  <si>
    <t>THURET</t>
  </si>
  <si>
    <t>TOURS SUR MEYMONT</t>
  </si>
  <si>
    <t>VASSEL</t>
  </si>
  <si>
    <t>VERGHEAS</t>
  </si>
  <si>
    <t>VERNEUGHEOL</t>
  </si>
  <si>
    <t>VERNINES</t>
  </si>
  <si>
    <t>VIC LE COMTE</t>
  </si>
  <si>
    <t>VITRAC</t>
  </si>
  <si>
    <t>VIVEROLS</t>
  </si>
  <si>
    <t>VODABLE</t>
  </si>
  <si>
    <t>VOINGT</t>
  </si>
  <si>
    <t>VOLVIC</t>
  </si>
  <si>
    <t>AAST</t>
  </si>
  <si>
    <t>ACCOUS</t>
  </si>
  <si>
    <t>AGNOS</t>
  </si>
  <si>
    <t>ANDREIN</t>
  </si>
  <si>
    <t>ARETTE</t>
  </si>
  <si>
    <t>ARRAUTE CHARRITTE</t>
  </si>
  <si>
    <t>ARROS DE NAY</t>
  </si>
  <si>
    <t>ARTIGUELOUVE</t>
  </si>
  <si>
    <t>ARZACQ ARRAZIGUET</t>
  </si>
  <si>
    <t>ASCARAT</t>
  </si>
  <si>
    <t>AURIAC</t>
  </si>
  <si>
    <t>AURIONS IDERNES</t>
  </si>
  <si>
    <t>AUSSEVIELLE</t>
  </si>
  <si>
    <t>AUSSURUCQ</t>
  </si>
  <si>
    <t>BALIROS</t>
  </si>
  <si>
    <t>BANCA</t>
  </si>
  <si>
    <t>BARCUS</t>
  </si>
  <si>
    <t>BASTANES</t>
  </si>
  <si>
    <t>BAUDREIX</t>
  </si>
  <si>
    <t>BEDOUS</t>
  </si>
  <si>
    <t>BEGUIOS</t>
  </si>
  <si>
    <t>BELLOCQ</t>
  </si>
  <si>
    <t>BERGOUEY VIELLENAVE</t>
  </si>
  <si>
    <t>BESINGRAND</t>
  </si>
  <si>
    <t>BEYRIE SUR JOYEUSE</t>
  </si>
  <si>
    <t>BOUCAU</t>
  </si>
  <si>
    <t>BOUGARBER</t>
  </si>
  <si>
    <t>BOURDETTES</t>
  </si>
  <si>
    <t>BRISCOUS</t>
  </si>
  <si>
    <t>BRUGES CAPBIS MIFAGET</t>
  </si>
  <si>
    <t>CABIDOS</t>
  </si>
  <si>
    <t>CAMOU CIHIGUE</t>
  </si>
  <si>
    <t>CASTETBON</t>
  </si>
  <si>
    <t>CASTETNAU CAMBLONG</t>
  </si>
  <si>
    <t>CETTE EYGUN</t>
  </si>
  <si>
    <t>CIBOURE</t>
  </si>
  <si>
    <t>CONCHEZ DE BEARN</t>
  </si>
  <si>
    <t>COSLEDAA LUBE BOAST</t>
  </si>
  <si>
    <t>DOMEZAIN BERRAUTE</t>
  </si>
  <si>
    <t>EAUX BONNES</t>
  </si>
  <si>
    <t>ESCOT</t>
  </si>
  <si>
    <t>ESCOUBES</t>
  </si>
  <si>
    <t>ESLOURENTIES DABAN</t>
  </si>
  <si>
    <t>ESTERENCUBY</t>
  </si>
  <si>
    <t>ESTIALESCQ</t>
  </si>
  <si>
    <t>EYSUS</t>
  </si>
  <si>
    <t>GABASTON</t>
  </si>
  <si>
    <t>GAMARTHE</t>
  </si>
  <si>
    <t>GARLIN</t>
  </si>
  <si>
    <t>GERDEREST</t>
  </si>
  <si>
    <t>GERE BELESTEN</t>
  </si>
  <si>
    <t>GUETHARY</t>
  </si>
  <si>
    <t>IDAUX MENDY</t>
  </si>
  <si>
    <t>IGON</t>
  </si>
  <si>
    <t>IHOLDY</t>
  </si>
  <si>
    <t>ILHARRE</t>
  </si>
  <si>
    <t>ISSOR</t>
  </si>
  <si>
    <t>LABATMALE</t>
  </si>
  <si>
    <t>LAROIN</t>
  </si>
  <si>
    <t>LARRIBAR SORHAPURU</t>
  </si>
  <si>
    <t>LARUNS</t>
  </si>
  <si>
    <t>LASCLAVERIES</t>
  </si>
  <si>
    <t>LEREN</t>
  </si>
  <si>
    <t>LESTELLE BETHARRAM</t>
  </si>
  <si>
    <t>LICHANS SUNHAR</t>
  </si>
  <si>
    <t>LICQ ATHEREY</t>
  </si>
  <si>
    <t>LONCON</t>
  </si>
  <si>
    <t>LUCARRE</t>
  </si>
  <si>
    <t>LUSSAGNET LUSSON</t>
  </si>
  <si>
    <t>MASLACQ</t>
  </si>
  <si>
    <t>MAZERES LEZONS</t>
  </si>
  <si>
    <t>MAZEROLLES</t>
  </si>
  <si>
    <t>MEHARIN</t>
  </si>
  <si>
    <t>MEILLON</t>
  </si>
  <si>
    <t>MENDITTE</t>
  </si>
  <si>
    <t>MOMAS</t>
  </si>
  <si>
    <t>MONASSUT AUDIRACQ</t>
  </si>
  <si>
    <t>MONT</t>
  </si>
  <si>
    <t>MONTARDON</t>
  </si>
  <si>
    <t>NARCASTET</t>
  </si>
  <si>
    <t>OGENNE CAMPTORT</t>
  </si>
  <si>
    <t>OGEU LES BAINS</t>
  </si>
  <si>
    <t>ORAAS</t>
  </si>
  <si>
    <t>ORIN</t>
  </si>
  <si>
    <t>ORION</t>
  </si>
  <si>
    <t>ORTHEZ</t>
  </si>
  <si>
    <t>STE SUZANNE</t>
  </si>
  <si>
    <t>OS MARSILLON</t>
  </si>
  <si>
    <t>OZENX MONTESTRUCQ</t>
  </si>
  <si>
    <t>POEY DE LESCAR</t>
  </si>
  <si>
    <t>POEY D OLORON</t>
  </si>
  <si>
    <t>PONSON DESSUS</t>
  </si>
  <si>
    <t>PONTIACQ VIELLEPINTE</t>
  </si>
  <si>
    <t>PORTET</t>
  </si>
  <si>
    <t>PUYOO</t>
  </si>
  <si>
    <t>ST ARMOU</t>
  </si>
  <si>
    <t>STE ENGRACE</t>
  </si>
  <si>
    <t>ST GIRONS EN BEARN</t>
  </si>
  <si>
    <t>ST GOIN</t>
  </si>
  <si>
    <t>ST JEAN LE VIEUX</t>
  </si>
  <si>
    <t>SALIES DE BEARN</t>
  </si>
  <si>
    <t>SAUGUIS ST ETIENNE</t>
  </si>
  <si>
    <t>SEDZE MAUBECQ</t>
  </si>
  <si>
    <t>SEDZERE</t>
  </si>
  <si>
    <t>SERRES STE MARIE</t>
  </si>
  <si>
    <t>SEVIGNACQ</t>
  </si>
  <si>
    <t>SIMACOURBE</t>
  </si>
  <si>
    <t>URDES</t>
  </si>
  <si>
    <t>URDOS</t>
  </si>
  <si>
    <t>UREPEL</t>
  </si>
  <si>
    <t>VIALER</t>
  </si>
  <si>
    <t>VIELLENAVE DE NAVARRENX</t>
  </si>
  <si>
    <t>VIELLESEGURE</t>
  </si>
  <si>
    <t>VIGNES</t>
  </si>
  <si>
    <t>ADERVIELLE POUCHERGUES</t>
  </si>
  <si>
    <t>ANCIZAN</t>
  </si>
  <si>
    <t>ANLA</t>
  </si>
  <si>
    <t>ARCIZANS DESSUS</t>
  </si>
  <si>
    <t>ARGELES BAGNERES</t>
  </si>
  <si>
    <t>ARRENS MARSOUS</t>
  </si>
  <si>
    <t>ASPIN AURE</t>
  </si>
  <si>
    <t>AUCUN</t>
  </si>
  <si>
    <t>AVEZAC PRAT LAHITTE</t>
  </si>
  <si>
    <t>AYROS ARBOUIX</t>
  </si>
  <si>
    <t>AYZAC OST</t>
  </si>
  <si>
    <t>BARBAZAN DESSUS</t>
  </si>
  <si>
    <t>BARRY</t>
  </si>
  <si>
    <t>BARTRES</t>
  </si>
  <si>
    <t>BAZUS NESTE</t>
  </si>
  <si>
    <t>BEAUCENS</t>
  </si>
  <si>
    <t>BEAUDEAN</t>
  </si>
  <si>
    <t>BENAC</t>
  </si>
  <si>
    <t>BERNAC DESSUS</t>
  </si>
  <si>
    <t>BERNADETS DEBAT</t>
  </si>
  <si>
    <t>BORDERES LOURON</t>
  </si>
  <si>
    <t>BOULIN</t>
  </si>
  <si>
    <t>BUGARD</t>
  </si>
  <si>
    <t>BUN</t>
  </si>
  <si>
    <t>CAIXON</t>
  </si>
  <si>
    <t>CAMPISTROUS</t>
  </si>
  <si>
    <t>CASTELBAJAC</t>
  </si>
  <si>
    <t>CAZAUX FRECHET ANERAN CAMORS</t>
  </si>
  <si>
    <t>CHELLE DEBAT</t>
  </si>
  <si>
    <t>CHEUST</t>
  </si>
  <si>
    <t>CLARENS</t>
  </si>
  <si>
    <t>CRECHETS</t>
  </si>
  <si>
    <t>ESCAUNETS</t>
  </si>
  <si>
    <t>ESCONNETS</t>
  </si>
  <si>
    <t>ESTAMPURES</t>
  </si>
  <si>
    <t>ESTARVIELLE</t>
  </si>
  <si>
    <t>ESTENSAN</t>
  </si>
  <si>
    <t>ESTIRAC</t>
  </si>
  <si>
    <t>FRECHENDETS</t>
  </si>
  <si>
    <t>GAZOST</t>
  </si>
  <si>
    <t>GENEREST</t>
  </si>
  <si>
    <t>GOUAUX</t>
  </si>
  <si>
    <t>HECHES</t>
  </si>
  <si>
    <t>HORGUES</t>
  </si>
  <si>
    <t>HOUEYDETS</t>
  </si>
  <si>
    <t>IZAOURT</t>
  </si>
  <si>
    <t>IZAUX</t>
  </si>
  <si>
    <t>JARRET</t>
  </si>
  <si>
    <t>LACASSAGNE</t>
  </si>
  <si>
    <t>LAGRANGE</t>
  </si>
  <si>
    <t>ARRAYOU LAHITTE</t>
  </si>
  <si>
    <t>LAMEAC</t>
  </si>
  <si>
    <t>LANESPEDE</t>
  </si>
  <si>
    <t>LANNE</t>
  </si>
  <si>
    <t>LAPEYRE</t>
  </si>
  <si>
    <t>LARROQUE</t>
  </si>
  <si>
    <t>LHEZ</t>
  </si>
  <si>
    <t>LIAC</t>
  </si>
  <si>
    <t>LIBAROS</t>
  </si>
  <si>
    <t>LIES</t>
  </si>
  <si>
    <t>LOMNE</t>
  </si>
  <si>
    <t>LOUBAJAC</t>
  </si>
  <si>
    <t>LOUDERVIELLE</t>
  </si>
  <si>
    <t>LOUIT</t>
  </si>
  <si>
    <t>MADIRAN</t>
  </si>
  <si>
    <t>MASCARAS</t>
  </si>
  <si>
    <t>MONLEON MAGNOAC</t>
  </si>
  <si>
    <t>MONLONG</t>
  </si>
  <si>
    <t>MONTGAILLARD</t>
  </si>
  <si>
    <t>MONTOUSSE</t>
  </si>
  <si>
    <t>NESTIER</t>
  </si>
  <si>
    <t>NOUILHAN</t>
  </si>
  <si>
    <t>ODOS</t>
  </si>
  <si>
    <t>ORDIZAN</t>
  </si>
  <si>
    <t>OUEILLOUX</t>
  </si>
  <si>
    <t>OURDIS COTDOUSSAN</t>
  </si>
  <si>
    <t>PEYRET ST ANDRE</t>
  </si>
  <si>
    <t>POUMAROUS</t>
  </si>
  <si>
    <t>POUYASTRUC</t>
  </si>
  <si>
    <t>PUNTOUS</t>
  </si>
  <si>
    <t>SABARROS</t>
  </si>
  <si>
    <t>ST CREAC</t>
  </si>
  <si>
    <t>SALECHAN</t>
  </si>
  <si>
    <t>SALIGOS</t>
  </si>
  <si>
    <t>SARLABOUS</t>
  </si>
  <si>
    <t>SARNIGUET</t>
  </si>
  <si>
    <t>SASSIS</t>
  </si>
  <si>
    <t>SAZOS</t>
  </si>
  <si>
    <t>SEGALAS</t>
  </si>
  <si>
    <t>SIREIX</t>
  </si>
  <si>
    <t>TOURNAY</t>
  </si>
  <si>
    <t>UZ</t>
  </si>
  <si>
    <t>VIC EN BIGORRE</t>
  </si>
  <si>
    <t>VIELLA</t>
  </si>
  <si>
    <t>VIELLE ADOUR</t>
  </si>
  <si>
    <t>VIELLE AURE</t>
  </si>
  <si>
    <t>L ALBERE</t>
  </si>
  <si>
    <t>ANSIGNAN</t>
  </si>
  <si>
    <t>ARLES SUR TECH</t>
  </si>
  <si>
    <t>AYGUATEBIA TALAU</t>
  </si>
  <si>
    <t>BAHO</t>
  </si>
  <si>
    <t>BOLQUERE</t>
  </si>
  <si>
    <t>LA CABANASSE</t>
  </si>
  <si>
    <t>CALMEILLES</t>
  </si>
  <si>
    <t>CAMPOUSSY</t>
  </si>
  <si>
    <t>CANAVEILLES</t>
  </si>
  <si>
    <t>CLAIRA</t>
  </si>
  <si>
    <t>CONAT</t>
  </si>
  <si>
    <t>CORBERE LES CABANES</t>
  </si>
  <si>
    <t>DORRES</t>
  </si>
  <si>
    <t>ENVEITG</t>
  </si>
  <si>
    <t>LANSAC</t>
  </si>
  <si>
    <t>LAROQUE DES ALBERES</t>
  </si>
  <si>
    <t>LATOUR DE FRANCE</t>
  </si>
  <si>
    <t>MILLAS</t>
  </si>
  <si>
    <t>MONTAURIOL</t>
  </si>
  <si>
    <t>MONTESQUIEU DES ALBERES</t>
  </si>
  <si>
    <t>NYER</t>
  </si>
  <si>
    <t>FONT ROMEU ODEILLO VIA</t>
  </si>
  <si>
    <t>OPOUL PERILLOS</t>
  </si>
  <si>
    <t>OSSEJA</t>
  </si>
  <si>
    <t>PERPIGNAN</t>
  </si>
  <si>
    <t>PEYRESTORTES</t>
  </si>
  <si>
    <t>PLANES</t>
  </si>
  <si>
    <t>PORTE PUYMORENS</t>
  </si>
  <si>
    <t>PORT VENDRES</t>
  </si>
  <si>
    <t>PRATS DE MOLLO LA PRESTE</t>
  </si>
  <si>
    <t>RIA SIRACH</t>
  </si>
  <si>
    <t>RIVESALTES</t>
  </si>
  <si>
    <t>RODES</t>
  </si>
  <si>
    <t>SAILLAGOUSE</t>
  </si>
  <si>
    <t>ST ARNAC</t>
  </si>
  <si>
    <t>STE COLOMBE DE LA COMMANDERIE</t>
  </si>
  <si>
    <t>ST JEAN LASSEILLE</t>
  </si>
  <si>
    <t>ST MARSAL</t>
  </si>
  <si>
    <t>SAUTO</t>
  </si>
  <si>
    <t>SOUANYAS</t>
  </si>
  <si>
    <t>THUES ENTRE VALLS</t>
  </si>
  <si>
    <t>TREVILLACH</t>
  </si>
  <si>
    <t>TROUILLAS</t>
  </si>
  <si>
    <t>ADAMSWILLER</t>
  </si>
  <si>
    <t>SOMMERAU</t>
  </si>
  <si>
    <t>ALTORF</t>
  </si>
  <si>
    <t>ARTOLSHEIM</t>
  </si>
  <si>
    <t>ASCHBACH</t>
  </si>
  <si>
    <t>BARR</t>
  </si>
  <si>
    <t>BATZENDORF</t>
  </si>
  <si>
    <t>BEINHEIM</t>
  </si>
  <si>
    <t>BELLEFOSSE</t>
  </si>
  <si>
    <t>BISCHWILLER</t>
  </si>
  <si>
    <t>BISSERT</t>
  </si>
  <si>
    <t>BLANCHERUPT</t>
  </si>
  <si>
    <t>BOERSCH</t>
  </si>
  <si>
    <t>BOLSENHEIM</t>
  </si>
  <si>
    <t>BOOTZHEIM</t>
  </si>
  <si>
    <t>BOURG BRUCHE</t>
  </si>
  <si>
    <t>BOUXWILLER</t>
  </si>
  <si>
    <t>LA BROQUE</t>
  </si>
  <si>
    <t>BRUMATH</t>
  </si>
  <si>
    <t>BUSWILLER</t>
  </si>
  <si>
    <t>COLROY LA ROCHE</t>
  </si>
  <si>
    <t>COSSWILLER</t>
  </si>
  <si>
    <t>CROETTWILLER</t>
  </si>
  <si>
    <t>DIEFFENBACH AU VAL</t>
  </si>
  <si>
    <t>DIMBSTHAL</t>
  </si>
  <si>
    <t>DUNTZENHEIM</t>
  </si>
  <si>
    <t>WANGENBOURG ENGENTHAL</t>
  </si>
  <si>
    <t>ESCHBOURG</t>
  </si>
  <si>
    <t>FORSTFELD</t>
  </si>
  <si>
    <t>FOUCHY</t>
  </si>
  <si>
    <t>FRIEDOLSHEIM</t>
  </si>
  <si>
    <t>GEISPOLSHEIM</t>
  </si>
  <si>
    <t>GEISWILLER ZOEBERSDORF</t>
  </si>
  <si>
    <t>GERSTHEIM</t>
  </si>
  <si>
    <t>GRASSENDORF</t>
  </si>
  <si>
    <t>HANGENBIETEN</t>
  </si>
  <si>
    <t>HATTEN</t>
  </si>
  <si>
    <t>HEIDOLSHEIM</t>
  </si>
  <si>
    <t>HEILIGENBERG</t>
  </si>
  <si>
    <t>HEILIGENSTEIN</t>
  </si>
  <si>
    <t>HENGWILLER</t>
  </si>
  <si>
    <t>HINSINGEN</t>
  </si>
  <si>
    <t>HOFFEN</t>
  </si>
  <si>
    <t>LE HOHWALD</t>
  </si>
  <si>
    <t>HOLTZHEIM</t>
  </si>
  <si>
    <t>ICHTRATZHEIM</t>
  </si>
  <si>
    <t>ILLKIRCH GRAFFENSTADEN</t>
  </si>
  <si>
    <t>INGOLSHEIM</t>
  </si>
  <si>
    <t>ISSENHAUSEN</t>
  </si>
  <si>
    <t>NEUGARTHEIM ITTLENHEIM</t>
  </si>
  <si>
    <t>KIENHEIM</t>
  </si>
  <si>
    <t>KINDWILLER</t>
  </si>
  <si>
    <t>KLEINGOEFT</t>
  </si>
  <si>
    <t>KNOERSHEIM</t>
  </si>
  <si>
    <t>KUTZENHAUSEN</t>
  </si>
  <si>
    <t>LAMPERTSLOCH</t>
  </si>
  <si>
    <t>LANGENSOULTZBACH</t>
  </si>
  <si>
    <t>LAUBACH</t>
  </si>
  <si>
    <t>LAUTERBOURG</t>
  </si>
  <si>
    <t>LEMBACH</t>
  </si>
  <si>
    <t>LEUTENHEIM</t>
  </si>
  <si>
    <t>LICHTENBERG</t>
  </si>
  <si>
    <t>LIMERSHEIM</t>
  </si>
  <si>
    <t>LOBSANN</t>
  </si>
  <si>
    <t>MACKENHEIM</t>
  </si>
  <si>
    <t>MAENNOLSHEIM</t>
  </si>
  <si>
    <t>MAISONSGOUTTE</t>
  </si>
  <si>
    <t>MATZENHEIM</t>
  </si>
  <si>
    <t>MELSHEIM</t>
  </si>
  <si>
    <t>MERKWILLER PECHELBRONN</t>
  </si>
  <si>
    <t>MITTELHAUSBERGEN</t>
  </si>
  <si>
    <t>MOLSHEIM</t>
  </si>
  <si>
    <t>MONSWILLER</t>
  </si>
  <si>
    <t>MORSBRONN LES BAINS</t>
  </si>
  <si>
    <t>MUNCHHAUSEN</t>
  </si>
  <si>
    <t>MUNDOLSHEIM</t>
  </si>
  <si>
    <t>NEUVE EGLISE</t>
  </si>
  <si>
    <t>NIEDERHASLACH</t>
  </si>
  <si>
    <t>NIEDERSTEINBACH</t>
  </si>
  <si>
    <t>NORDHEIM</t>
  </si>
  <si>
    <t>OBENHEIM</t>
  </si>
  <si>
    <t>OBERDORF SPACHBACH</t>
  </si>
  <si>
    <t>OBERHAUSBERGEN</t>
  </si>
  <si>
    <t>OBERMODERN ZUTZENDORF</t>
  </si>
  <si>
    <t>OERMINGEN</t>
  </si>
  <si>
    <t>OHNENHEIM</t>
  </si>
  <si>
    <t>OSTHOUSE</t>
  </si>
  <si>
    <t>OTTERSTHAL</t>
  </si>
  <si>
    <t>LA PETITE PIERRE</t>
  </si>
  <si>
    <t>VAL DE MODER</t>
  </si>
  <si>
    <t>PLAINE</t>
  </si>
  <si>
    <t>PRINTZHEIM</t>
  </si>
  <si>
    <t>PUBERG</t>
  </si>
  <si>
    <t>RATZWILLER</t>
  </si>
  <si>
    <t>REICHSFELD</t>
  </si>
  <si>
    <t>REICHSHOFFEN</t>
  </si>
  <si>
    <t>RICHTOLSHEIM</t>
  </si>
  <si>
    <t>RIMSDORF</t>
  </si>
  <si>
    <t>ROMANSWILLER</t>
  </si>
  <si>
    <t>SAVERNE</t>
  </si>
  <si>
    <t>SCHALKENDORF</t>
  </si>
  <si>
    <t>SCHIRMECK</t>
  </si>
  <si>
    <t>SCHLEITHAL</t>
  </si>
  <si>
    <t>SCHNERSHEIM</t>
  </si>
  <si>
    <t>SOULTZ SOUS FORETS</t>
  </si>
  <si>
    <t>SPARSBACH</t>
  </si>
  <si>
    <t>STATTMATTEN</t>
  </si>
  <si>
    <t>STEIGE</t>
  </si>
  <si>
    <t>STRUTH</t>
  </si>
  <si>
    <t>STUTZHEIM OFFENHEIM</t>
  </si>
  <si>
    <t>SURBOURG</t>
  </si>
  <si>
    <t>THAL MARMOUTIER</t>
  </si>
  <si>
    <t>TRIEMBACH AU VAL</t>
  </si>
  <si>
    <t>UHLWILLER</t>
  </si>
  <si>
    <t>URMATT</t>
  </si>
  <si>
    <t>UTTWILLER</t>
  </si>
  <si>
    <t>VALFF</t>
  </si>
  <si>
    <t>WALTENHEIM SUR ZORN</t>
  </si>
  <si>
    <t>WEITERSWILLER</t>
  </si>
  <si>
    <t>WESTHOFFEN</t>
  </si>
  <si>
    <t>WESTHOUSE MARMOUTIER</t>
  </si>
  <si>
    <t>WINGEN SUR MODER</t>
  </si>
  <si>
    <t>WOLFISHEIM</t>
  </si>
  <si>
    <t>WOLFSKIRCHEN</t>
  </si>
  <si>
    <t>WOLXHEIM</t>
  </si>
  <si>
    <t>ZEHNACKER</t>
  </si>
  <si>
    <t>ALGOLSHEIM</t>
  </si>
  <si>
    <t>ALTKIRCH</t>
  </si>
  <si>
    <t>APPENWIHR</t>
  </si>
  <si>
    <t>ASPACH LE BAS</t>
  </si>
  <si>
    <t>AUBURE</t>
  </si>
  <si>
    <t>BALGAU</t>
  </si>
  <si>
    <t>BENNWIHR MITTELWIHR</t>
  </si>
  <si>
    <t>BERGHOLTZZELL</t>
  </si>
  <si>
    <t>BETTENDORF</t>
  </si>
  <si>
    <t>BIEDERTHAL</t>
  </si>
  <si>
    <t>BOLLWILLER</t>
  </si>
  <si>
    <t>BRETTEN</t>
  </si>
  <si>
    <t>BRUNSTATT DIDENHEIM</t>
  </si>
  <si>
    <t>BURNHAUPT LE BAS</t>
  </si>
  <si>
    <t>BUSCHWILLER</t>
  </si>
  <si>
    <t>CARSPACH</t>
  </si>
  <si>
    <t>CHAVANNES SUR L ETANG</t>
  </si>
  <si>
    <t>COURTAVON</t>
  </si>
  <si>
    <t>EGUISHEIM</t>
  </si>
  <si>
    <t>ESCHBACH AU VAL</t>
  </si>
  <si>
    <t>ETEIMBES</t>
  </si>
  <si>
    <t>FELLERING</t>
  </si>
  <si>
    <t>FERRETTE</t>
  </si>
  <si>
    <t>FISLIS</t>
  </si>
  <si>
    <t>GEISPITZEN</t>
  </si>
  <si>
    <t>GILDWILLER</t>
  </si>
  <si>
    <t>GRUSSENHEIM</t>
  </si>
  <si>
    <t>GUEBWILLER</t>
  </si>
  <si>
    <t>HEIMERSDORF</t>
  </si>
  <si>
    <t>HEIMSBRUNN</t>
  </si>
  <si>
    <t>HUNINGUE</t>
  </si>
  <si>
    <t>ISSENHEIM</t>
  </si>
  <si>
    <t>JEBSHEIM</t>
  </si>
  <si>
    <t>JUNGHOLTZ</t>
  </si>
  <si>
    <t>KOESTLACH</t>
  </si>
  <si>
    <t>KOETZINGUE</t>
  </si>
  <si>
    <t>KUNHEIM</t>
  </si>
  <si>
    <t>LAPOUTROIE</t>
  </si>
  <si>
    <t>LIEBSDORF</t>
  </si>
  <si>
    <t>VALDIEU LUTRAN</t>
  </si>
  <si>
    <t>LUTTENBACH</t>
  </si>
  <si>
    <t>LUTTERBACH</t>
  </si>
  <si>
    <t>MAGSTATT LE BAS</t>
  </si>
  <si>
    <t>MERTZEN</t>
  </si>
  <si>
    <t>METZERAL</t>
  </si>
  <si>
    <t>MEYENHEIM</t>
  </si>
  <si>
    <t>MOERNACH</t>
  </si>
  <si>
    <t>MOLLAU</t>
  </si>
  <si>
    <t>MONTREUX VIEUX</t>
  </si>
  <si>
    <t>LE HAUT SOULTZBACH</t>
  </si>
  <si>
    <t>MULHOUSE</t>
  </si>
  <si>
    <t>NAMBSHEIM</t>
  </si>
  <si>
    <t>NIEDERMORSCHWIHR</t>
  </si>
  <si>
    <t>NIFFER</t>
  </si>
  <si>
    <t>OBERHERGHEIM</t>
  </si>
  <si>
    <t>OBERLARG</t>
  </si>
  <si>
    <t>OSTHEIM</t>
  </si>
  <si>
    <t>RANTZWILLER</t>
  </si>
  <si>
    <t>RICHWILLER</t>
  </si>
  <si>
    <t>RODERN</t>
  </si>
  <si>
    <t>ROUFFACH</t>
  </si>
  <si>
    <t>ST AMARIN</t>
  </si>
  <si>
    <t>STE CROIX AUX MINES</t>
  </si>
  <si>
    <t>SOULTZ HAUT RHIN</t>
  </si>
  <si>
    <t>SOULTZEREN</t>
  </si>
  <si>
    <t>STEINBACH</t>
  </si>
  <si>
    <t>STERNENBERG</t>
  </si>
  <si>
    <t>STETTEN</t>
  </si>
  <si>
    <t>STOSSWIHR</t>
  </si>
  <si>
    <t>TAGSDORF</t>
  </si>
  <si>
    <t>AMBERIEU EN BUGEY</t>
  </si>
  <si>
    <t>AMBUTRIX</t>
  </si>
  <si>
    <t>ARBOYS EN BUGEY</t>
  </si>
  <si>
    <t>ARGIS</t>
  </si>
  <si>
    <t>ARMIX</t>
  </si>
  <si>
    <t>ARTEMARE</t>
  </si>
  <si>
    <t>VALSERHONE</t>
  </si>
  <si>
    <t>VALROMEY SUR SERAN</t>
  </si>
  <si>
    <t>BILLIAT</t>
  </si>
  <si>
    <t>BLYES</t>
  </si>
  <si>
    <t>BOLOZON</t>
  </si>
  <si>
    <t>BOURG EN BRESSE</t>
  </si>
  <si>
    <t>BOURG ST CHRISTOPHE</t>
  </si>
  <si>
    <t>BRIORD</t>
  </si>
  <si>
    <t>CHAMPDOR CORCELLES</t>
  </si>
  <si>
    <t>CHANOZ CHATENAY</t>
  </si>
  <si>
    <t>CHATENAY</t>
  </si>
  <si>
    <t>CHATILLON SUR CHALARONNE</t>
  </si>
  <si>
    <t>CHEIGNIEU LA BALME</t>
  </si>
  <si>
    <t>CHEZERY FORENS</t>
  </si>
  <si>
    <t>CLEYZIEU</t>
  </si>
  <si>
    <t>COLIGNY</t>
  </si>
  <si>
    <t>COLLONGES</t>
  </si>
  <si>
    <t>CONFORT</t>
  </si>
  <si>
    <t>CULOZ</t>
  </si>
  <si>
    <t>DIVONNE LES BAINS</t>
  </si>
  <si>
    <t>DOMPIERRE SUR CHALARONNE</t>
  </si>
  <si>
    <t>DOMSURE</t>
  </si>
  <si>
    <t>FARAMANS</t>
  </si>
  <si>
    <t>FAREINS</t>
  </si>
  <si>
    <t>FRANS</t>
  </si>
  <si>
    <t>GEX</t>
  </si>
  <si>
    <t>PLATEAU D HAUTEVILLE</t>
  </si>
  <si>
    <t>HAUT VALROMEY</t>
  </si>
  <si>
    <t>JOURNANS</t>
  </si>
  <si>
    <t>LENT</t>
  </si>
  <si>
    <t>LESCHEROUX</t>
  </si>
  <si>
    <t>LHUIS</t>
  </si>
  <si>
    <t>LOMPNAS</t>
  </si>
  <si>
    <t>LOYETTES</t>
  </si>
  <si>
    <t>MANZIAT</t>
  </si>
  <si>
    <t>MATAFELON GRANGES</t>
  </si>
  <si>
    <t>BOHAS MEYRIAT RIGNAT</t>
  </si>
  <si>
    <t>MISERIEUX</t>
  </si>
  <si>
    <t>MONTANGES</t>
  </si>
  <si>
    <t>LE MONTELLIER</t>
  </si>
  <si>
    <t>MONTREVEL EN BRESSE</t>
  </si>
  <si>
    <t>NURIEUX VOLOGNAT</t>
  </si>
  <si>
    <t>NANTUA</t>
  </si>
  <si>
    <t>NEYRON</t>
  </si>
  <si>
    <t>PLAGNE</t>
  </si>
  <si>
    <t>RANCE</t>
  </si>
  <si>
    <t>RIGNIEUX LE FRANC</t>
  </si>
  <si>
    <t>ST ALBAN</t>
  </si>
  <si>
    <t>ST DIDIER SUR CHALARONNE</t>
  </si>
  <si>
    <t>ST ETIENNE DU BOIS</t>
  </si>
  <si>
    <t>ST GERMAIN DE JOUX</t>
  </si>
  <si>
    <t>ST GERMAIN SUR RENON</t>
  </si>
  <si>
    <t>ST JEAN DE THURIGNEUX</t>
  </si>
  <si>
    <t>ST JULIEN SUR REYSSOUZE</t>
  </si>
  <si>
    <t>ST NIZIER LE BOUCHOUX</t>
  </si>
  <si>
    <t>ST RAMBERT EN BUGEY</t>
  </si>
  <si>
    <t>ST SORLIN EN BUGEY</t>
  </si>
  <si>
    <t>SAVIGNEUX</t>
  </si>
  <si>
    <t>SEGNY</t>
  </si>
  <si>
    <t>SERRIERES SUR AIN</t>
  </si>
  <si>
    <t>SEYSSEL</t>
  </si>
  <si>
    <t>TORCIEU</t>
  </si>
  <si>
    <t>VAL REVERMONT</t>
  </si>
  <si>
    <t>TREVOUX</t>
  </si>
  <si>
    <t>VAUX EN BUGEY</t>
  </si>
  <si>
    <t>VILLIEU LOYES MOLLON</t>
  </si>
  <si>
    <t>VIRIAT</t>
  </si>
  <si>
    <t>ARVIERE EN VALROMEY</t>
  </si>
  <si>
    <t>AIZY JOUY</t>
  </si>
  <si>
    <t>JOUY</t>
  </si>
  <si>
    <t>ALAINCOURT</t>
  </si>
  <si>
    <t>ANIZY LE GRAND</t>
  </si>
  <si>
    <t>AUBIGNY EN LAONNOIS</t>
  </si>
  <si>
    <t>AUDIGNICOURT</t>
  </si>
  <si>
    <t>LES AUTELS</t>
  </si>
  <si>
    <t>BAGNEUX</t>
  </si>
  <si>
    <t>BARISIS AUX BOIS</t>
  </si>
  <si>
    <t>VALLEES EN CHAMPAGNE</t>
  </si>
  <si>
    <t>BEAUREVOIR</t>
  </si>
  <si>
    <t>BELLEAU</t>
  </si>
  <si>
    <t>BELLENGLISE</t>
  </si>
  <si>
    <t>BERNOT</t>
  </si>
  <si>
    <t>BERRY AU BAC</t>
  </si>
  <si>
    <t>BESME</t>
  </si>
  <si>
    <t>BESNY ET LOIZY</t>
  </si>
  <si>
    <t>BETHANCOURT EN VAUX</t>
  </si>
  <si>
    <t>BIEVRES</t>
  </si>
  <si>
    <t>BLERANCOURT</t>
  </si>
  <si>
    <t>BOUE</t>
  </si>
  <si>
    <t>BOURESCHES</t>
  </si>
  <si>
    <t>BRAYE EN THIERACHE</t>
  </si>
  <si>
    <t>BRAYE</t>
  </si>
  <si>
    <t>CASTRES</t>
  </si>
  <si>
    <t>CERIZY</t>
  </si>
  <si>
    <t>CERSEUIL</t>
  </si>
  <si>
    <t>CHACRISE</t>
  </si>
  <si>
    <t>CHAMBRY</t>
  </si>
  <si>
    <t>CHAMOUILLE</t>
  </si>
  <si>
    <t>LA CHAPELLE SUR CHEZY</t>
  </si>
  <si>
    <t>CHATEAU THIERRY</t>
  </si>
  <si>
    <t>CHAVIGNY</t>
  </si>
  <si>
    <t>CHERY LES ROZOY</t>
  </si>
  <si>
    <t>CHEVRESIS MONCEAU</t>
  </si>
  <si>
    <t>CHEZY EN ORXOIS</t>
  </si>
  <si>
    <t>CHIVRES EN LAONNOIS</t>
  </si>
  <si>
    <t>CIRY SALSOGNE</t>
  </si>
  <si>
    <t>CLAIRFONTAINE</t>
  </si>
  <si>
    <t>CLASTRES</t>
  </si>
  <si>
    <t>CONCEVREUX</t>
  </si>
  <si>
    <t>CONDE SUR SUIPPE</t>
  </si>
  <si>
    <t>CONNIGIS</t>
  </si>
  <si>
    <t>CORCY</t>
  </si>
  <si>
    <t>COUCY LES EPPES</t>
  </si>
  <si>
    <t>COULONGES COHAN</t>
  </si>
  <si>
    <t>COURBOIN</t>
  </si>
  <si>
    <t>COURCELLES SUR VESLE</t>
  </si>
  <si>
    <t>COURMONT</t>
  </si>
  <si>
    <t>COUVRELLES</t>
  </si>
  <si>
    <t>CRUPILLY</t>
  </si>
  <si>
    <t>DAMMARD</t>
  </si>
  <si>
    <t>DHUIZEL</t>
  </si>
  <si>
    <t>EPAUX BEZU</t>
  </si>
  <si>
    <t>EPIEDS</t>
  </si>
  <si>
    <t>EPPES</t>
  </si>
  <si>
    <t>ERLOY</t>
  </si>
  <si>
    <t>ESSIGNY LE PETIT</t>
  </si>
  <si>
    <t>ESTREES</t>
  </si>
  <si>
    <t>ETREILLERS</t>
  </si>
  <si>
    <t>FAYET</t>
  </si>
  <si>
    <t>FESMY LE SART</t>
  </si>
  <si>
    <t>FILAIN</t>
  </si>
  <si>
    <t>FLAVY LE MARTEL</t>
  </si>
  <si>
    <t>FLUQUIERES</t>
  </si>
  <si>
    <t>FOLEMBRAY</t>
  </si>
  <si>
    <t>FONSOMME</t>
  </si>
  <si>
    <t>FONTAINE LES VERVINS</t>
  </si>
  <si>
    <t>FONTENOY</t>
  </si>
  <si>
    <t>GANDELU</t>
  </si>
  <si>
    <t>GLAND</t>
  </si>
  <si>
    <t>GOUDELANCOURT LES BERRIEUX</t>
  </si>
  <si>
    <t>GOUDELANCOURT LES PIERREPONT</t>
  </si>
  <si>
    <t>GOUSSANCOURT</t>
  </si>
  <si>
    <t>GUISE</t>
  </si>
  <si>
    <t>GUNY</t>
  </si>
  <si>
    <t>HANNAPES</t>
  </si>
  <si>
    <t>HAPPENCOURT</t>
  </si>
  <si>
    <t>HARTENNES ET TAUX</t>
  </si>
  <si>
    <t>LA HERIE</t>
  </si>
  <si>
    <t>HOLNON</t>
  </si>
  <si>
    <t>JUVIGNY</t>
  </si>
  <si>
    <t>LAFFAUX</t>
  </si>
  <si>
    <t>LANDRICOURT</t>
  </si>
  <si>
    <t>LAUNOY</t>
  </si>
  <si>
    <t>LISLET</t>
  </si>
  <si>
    <t>LES SEPTVALLONS</t>
  </si>
  <si>
    <t>LOUPEIGNE</t>
  </si>
  <si>
    <t>MACQUIGNY</t>
  </si>
  <si>
    <t>MAGNY LA FOSSE</t>
  </si>
  <si>
    <t>MAISSEMY</t>
  </si>
  <si>
    <t>MARIGNY EN ORXOIS</t>
  </si>
  <si>
    <t>MARIZY STE GENEVIEVE</t>
  </si>
  <si>
    <t>MARIZY ST MARD</t>
  </si>
  <si>
    <t>MEZIERES SUR OISE</t>
  </si>
  <si>
    <t>MEZY MOULINS</t>
  </si>
  <si>
    <t>MONS EN LAONNOIS</t>
  </si>
  <si>
    <t>MONTBAVIN</t>
  </si>
  <si>
    <t>MONTCHALONS</t>
  </si>
  <si>
    <t>MONTFAUCON</t>
  </si>
  <si>
    <t>MONTGOBERT</t>
  </si>
  <si>
    <t>MONTHUREL</t>
  </si>
  <si>
    <t>MONTIGNY LE FRANC</t>
  </si>
  <si>
    <t>NAMPCELLES LA COUR</t>
  </si>
  <si>
    <t>NANTEUIL LA FOSSE</t>
  </si>
  <si>
    <t>NEUFLIEUX</t>
  </si>
  <si>
    <t>NEUVILLETTE</t>
  </si>
  <si>
    <t>NOUVION ET CATILLON</t>
  </si>
  <si>
    <t>NOUVION LE COMTE</t>
  </si>
  <si>
    <t>NOYANT ET ACONIN</t>
  </si>
  <si>
    <t>OHIS</t>
  </si>
  <si>
    <t>OLLEZY</t>
  </si>
  <si>
    <t>OSLY COURTIL</t>
  </si>
  <si>
    <t>PARFONDRU</t>
  </si>
  <si>
    <t>PARGNAN</t>
  </si>
  <si>
    <t>PARGNY LA DHUYS</t>
  </si>
  <si>
    <t>PLEINE SELVE</t>
  </si>
  <si>
    <t>PLOMION</t>
  </si>
  <si>
    <t>PREMONT</t>
  </si>
  <si>
    <t>PRESLES ET BOVES</t>
  </si>
  <si>
    <t>PRISCES</t>
  </si>
  <si>
    <t>PROUVAIS</t>
  </si>
  <si>
    <t>RAMICOURT</t>
  </si>
  <si>
    <t>RESSONS LE LONG</t>
  </si>
  <si>
    <t>REUILLY SAUVIGNY</t>
  </si>
  <si>
    <t>ROCOURT ST MARTIN</t>
  </si>
  <si>
    <t>ST ALGIS</t>
  </si>
  <si>
    <t>ST BANDRY</t>
  </si>
  <si>
    <t>STE CROIX</t>
  </si>
  <si>
    <t>ST ERME OUTRE ET RAMECOURT</t>
  </si>
  <si>
    <t>ST GOBAIN</t>
  </si>
  <si>
    <t>ST GOBERT</t>
  </si>
  <si>
    <t>ST NICOLAS AUX BOIS</t>
  </si>
  <si>
    <t>ST THIBAUT</t>
  </si>
  <si>
    <t>SAPONAY</t>
  </si>
  <si>
    <t>SAULCHERY</t>
  </si>
  <si>
    <t>SERVAIS</t>
  </si>
  <si>
    <t>SISSONNE</t>
  </si>
  <si>
    <t>SORBAIS</t>
  </si>
  <si>
    <t>TROESNES</t>
  </si>
  <si>
    <t>UGNY LE GAY</t>
  </si>
  <si>
    <t>VADENCOURT</t>
  </si>
  <si>
    <t>VAILLY SUR AISNE</t>
  </si>
  <si>
    <t>LA VALLEE AU BLE</t>
  </si>
  <si>
    <t>VENEROLLES</t>
  </si>
  <si>
    <t>VENIZEL</t>
  </si>
  <si>
    <t>VEZILLY</t>
  </si>
  <si>
    <t>LA VILLE AUX BOIS LES DIZY</t>
  </si>
  <si>
    <t>LA VILLE AUX BOIS LES PONTAVERT</t>
  </si>
  <si>
    <t>VILLEQUIER AUMONT</t>
  </si>
  <si>
    <t>VILLERS HELON</t>
  </si>
  <si>
    <t>VOULPAIX</t>
  </si>
  <si>
    <t>VOYENNE</t>
  </si>
  <si>
    <t>WATIGNY</t>
  </si>
  <si>
    <t>ARFEUILLES</t>
  </si>
  <si>
    <t>BARRAIS BUSSOLLES</t>
  </si>
  <si>
    <t>BILLEZOIS</t>
  </si>
  <si>
    <t>BILLY</t>
  </si>
  <si>
    <t>BRESNAY</t>
  </si>
  <si>
    <t>CESSET</t>
  </si>
  <si>
    <t>CHAPEAU</t>
  </si>
  <si>
    <t>LA CHAPELLE</t>
  </si>
  <si>
    <t>LA CHAPELLE AUX CHASSES</t>
  </si>
  <si>
    <t>CHARMEIL</t>
  </si>
  <si>
    <t>CHATELPERRON</t>
  </si>
  <si>
    <t>CHIRAT L EGLISE</t>
  </si>
  <si>
    <t>CINDRE</t>
  </si>
  <si>
    <t>COMMENTRY</t>
  </si>
  <si>
    <t>CONTIGNY</t>
  </si>
  <si>
    <t>COULANDON</t>
  </si>
  <si>
    <t>COULANGES</t>
  </si>
  <si>
    <t>CRECHY</t>
  </si>
  <si>
    <t>CUSSET</t>
  </si>
  <si>
    <t>DEUX CHAISES</t>
  </si>
  <si>
    <t>DIOU</t>
  </si>
  <si>
    <t>DOMERAT</t>
  </si>
  <si>
    <t>DOYET</t>
  </si>
  <si>
    <t>ECHASSIERES</t>
  </si>
  <si>
    <t>LA FERTE HAUTERIVE</t>
  </si>
  <si>
    <t>FLEURIEL</t>
  </si>
  <si>
    <t>FRANCHESSE</t>
  </si>
  <si>
    <t>GARNAT SUR ENGIEVRE</t>
  </si>
  <si>
    <t>GENNETINES</t>
  </si>
  <si>
    <t>HURIEL</t>
  </si>
  <si>
    <t>ISSERPENT</t>
  </si>
  <si>
    <t>LALIZOLLE</t>
  </si>
  <si>
    <t>LAMAIDS</t>
  </si>
  <si>
    <t>LANGY</t>
  </si>
  <si>
    <t>LAPRUGNE</t>
  </si>
  <si>
    <t>LAVAULT STE ANNE</t>
  </si>
  <si>
    <t>LENAX</t>
  </si>
  <si>
    <t>LETELON</t>
  </si>
  <si>
    <t>LIMOISE</t>
  </si>
  <si>
    <t>LOUROUX BOURBONNAIS</t>
  </si>
  <si>
    <t>LUSIGNY</t>
  </si>
  <si>
    <t>HAUT BOCAGE</t>
  </si>
  <si>
    <t>MAILLET</t>
  </si>
  <si>
    <t>MALICORNE</t>
  </si>
  <si>
    <t>MARCENAT</t>
  </si>
  <si>
    <t>LE MAYET DE MONTAGNE</t>
  </si>
  <si>
    <t>MAZIRAT</t>
  </si>
  <si>
    <t>MOLLES</t>
  </si>
  <si>
    <t>MONETAY SUR ALLIER</t>
  </si>
  <si>
    <t>MONTCOMBROUX LES MINES</t>
  </si>
  <si>
    <t>MONTVICQ</t>
  </si>
  <si>
    <t>NOYANT D ALLIER</t>
  </si>
  <si>
    <t>LE PIN</t>
  </si>
  <si>
    <t>REUGNY</t>
  </si>
  <si>
    <t>ROCLES</t>
  </si>
  <si>
    <t>ST BONNET DE FOUR</t>
  </si>
  <si>
    <t>ST CLEMENT</t>
  </si>
  <si>
    <t>ST ENNEMOND</t>
  </si>
  <si>
    <t>ST FARGEOL</t>
  </si>
  <si>
    <t>ST GENEST</t>
  </si>
  <si>
    <t>ST GERMAIN DE SALLES</t>
  </si>
  <si>
    <t>ST MARCEL EN MURAT</t>
  </si>
  <si>
    <t>ST PALAIS</t>
  </si>
  <si>
    <t>ST PLAISIR</t>
  </si>
  <si>
    <t>ST POURCAIN SUR BESBRE</t>
  </si>
  <si>
    <t>ST POURCAIN SUR SIOULE</t>
  </si>
  <si>
    <t>ST PRIEST D ANDELOT</t>
  </si>
  <si>
    <t>STE THERENCE</t>
  </si>
  <si>
    <t>ST VICTOR</t>
  </si>
  <si>
    <t>TARGET</t>
  </si>
  <si>
    <t>THIEL SUR ACOLIN</t>
  </si>
  <si>
    <t>TORTEZAIS</t>
  </si>
  <si>
    <t>TREIGNAT</t>
  </si>
  <si>
    <t>TRETEAU</t>
  </si>
  <si>
    <t>TRONGET</t>
  </si>
  <si>
    <t>USSEL D ALLIER</t>
  </si>
  <si>
    <t>VALIGNY</t>
  </si>
  <si>
    <t>VARENNES SUR ALLIER</t>
  </si>
  <si>
    <t>VAUMAS</t>
  </si>
  <si>
    <t>VICHY</t>
  </si>
  <si>
    <t>VICQ</t>
  </si>
  <si>
    <t>VIPLAIX</t>
  </si>
  <si>
    <t>VOUSSAC</t>
  </si>
  <si>
    <t>BARCELONNETTE</t>
  </si>
  <si>
    <t>BARRAS</t>
  </si>
  <si>
    <t>BAYONS</t>
  </si>
  <si>
    <t>BEAUJEU</t>
  </si>
  <si>
    <t>UBAYE SERRE PONCON</t>
  </si>
  <si>
    <t>CASTELLANE</t>
  </si>
  <si>
    <t>CASTELLET LES SAUSSES</t>
  </si>
  <si>
    <t>CERESTE</t>
  </si>
  <si>
    <t>CHAMPTERCIER</t>
  </si>
  <si>
    <t>CHATEAU ARNOUX ST AUBAN</t>
  </si>
  <si>
    <t>ST AUBAN</t>
  </si>
  <si>
    <t>DAUPHIN</t>
  </si>
  <si>
    <t>DEMANDOLX</t>
  </si>
  <si>
    <t>DRAIX</t>
  </si>
  <si>
    <t>ENTRAGES</t>
  </si>
  <si>
    <t>ENTREPIERRES</t>
  </si>
  <si>
    <t>ENTREVENNES</t>
  </si>
  <si>
    <t>FONTIENNE</t>
  </si>
  <si>
    <t>FORCALQUIER</t>
  </si>
  <si>
    <t>MALIJAI</t>
  </si>
  <si>
    <t>MANOSQUE</t>
  </si>
  <si>
    <t>MEAILLES</t>
  </si>
  <si>
    <t>MIRABEAU</t>
  </si>
  <si>
    <t>LES OMERGUES</t>
  </si>
  <si>
    <t>LA PALUD SUR VERDON</t>
  </si>
  <si>
    <t>PEIPIN</t>
  </si>
  <si>
    <t>MEOLANS REVEL</t>
  </si>
  <si>
    <t>REVEL</t>
  </si>
  <si>
    <t>RIEZ</t>
  </si>
  <si>
    <t>LA ROBINE SUR GALABRE</t>
  </si>
  <si>
    <t>ROUGON</t>
  </si>
  <si>
    <t>ST JURS</t>
  </si>
  <si>
    <t>ST MARTIN LES EAUX</t>
  </si>
  <si>
    <t>SENEZ</t>
  </si>
  <si>
    <t>TARTONNE</t>
  </si>
  <si>
    <t>THOARD</t>
  </si>
  <si>
    <t>UVERNET FOURS</t>
  </si>
  <si>
    <t>FOURS</t>
  </si>
  <si>
    <t>VACHERES</t>
  </si>
  <si>
    <t>VALBELLE</t>
  </si>
  <si>
    <t>LE VERNET</t>
  </si>
  <si>
    <t>VOLX</t>
  </si>
  <si>
    <t>ANCELLE</t>
  </si>
  <si>
    <t>BREZIERS</t>
  </si>
  <si>
    <t>VALDOULE</t>
  </si>
  <si>
    <t>MONTMORIN</t>
  </si>
  <si>
    <t>CHABESTAN</t>
  </si>
  <si>
    <t>CREVOUX</t>
  </si>
  <si>
    <t>EOURRES</t>
  </si>
  <si>
    <t>LA GRAVE</t>
  </si>
  <si>
    <t>LARAGNE MONTEGLIN</t>
  </si>
  <si>
    <t>LETTRET</t>
  </si>
  <si>
    <t>MANTEYER</t>
  </si>
  <si>
    <t>MEREUIL</t>
  </si>
  <si>
    <t>LA MOTTE EN CHAMPSAUR</t>
  </si>
  <si>
    <t>LA PIARRE</t>
  </si>
  <si>
    <t>POLIGNY</t>
  </si>
  <si>
    <t>ROUSSET</t>
  </si>
  <si>
    <t>ST BONNET EN CHAMPSAUR</t>
  </si>
  <si>
    <t>STE COLOMBE</t>
  </si>
  <si>
    <t>ST FIRMIN</t>
  </si>
  <si>
    <t>ST FIRMIN EN VALGODEMARD</t>
  </si>
  <si>
    <t>ST SAUVEUR</t>
  </si>
  <si>
    <t>SALEON</t>
  </si>
  <si>
    <t>SORBIERS</t>
  </si>
  <si>
    <t>VEYNES</t>
  </si>
  <si>
    <t>VILLAR ST PANCRACE</t>
  </si>
  <si>
    <t>ANDON</t>
  </si>
  <si>
    <t>ANTIBES</t>
  </si>
  <si>
    <t>ASCROS</t>
  </si>
  <si>
    <t>LE BAR SUR LOUP</t>
  </si>
  <si>
    <t>BELVEDERE</t>
  </si>
  <si>
    <t>CAGNES SUR MER</t>
  </si>
  <si>
    <t>CAP D AIL</t>
  </si>
  <si>
    <t>CASTELLAR</t>
  </si>
  <si>
    <t>CASTILLON</t>
  </si>
  <si>
    <t>CHATEAUNEUF VILLEVIEILLE</t>
  </si>
  <si>
    <t>COLLONGUES</t>
  </si>
  <si>
    <t>ENTRAUNES</t>
  </si>
  <si>
    <t>ESCRAGNOLLES</t>
  </si>
  <si>
    <t>GILETTE</t>
  </si>
  <si>
    <t>GORBIO</t>
  </si>
  <si>
    <t>GOURDON</t>
  </si>
  <si>
    <t>GRASSE</t>
  </si>
  <si>
    <t>GREOLIERES</t>
  </si>
  <si>
    <t>GUILLAUMES</t>
  </si>
  <si>
    <t>ISOLA</t>
  </si>
  <si>
    <t>LANTOSQUE</t>
  </si>
  <si>
    <t>MALAUSSENE</t>
  </si>
  <si>
    <t>MANDELIEU LA NAPOULE</t>
  </si>
  <si>
    <t>MENTON</t>
  </si>
  <si>
    <t>OPIO</t>
  </si>
  <si>
    <t>PEGOMAS</t>
  </si>
  <si>
    <t>PEILLON</t>
  </si>
  <si>
    <t>PEYMEINADE</t>
  </si>
  <si>
    <t>ROUBION</t>
  </si>
  <si>
    <t>STE AGNES</t>
  </si>
  <si>
    <t>ST CEZAIRE SUR SIAGNE</t>
  </si>
  <si>
    <t>ST VALLIER DE THIEY</t>
  </si>
  <si>
    <t>SIGALE</t>
  </si>
  <si>
    <t>THEOULE SUR MER</t>
  </si>
  <si>
    <t>TOUET DE L ESCARENE</t>
  </si>
  <si>
    <t>LA TOUR</t>
  </si>
  <si>
    <t>TOURETTE DU CHATEAU</t>
  </si>
  <si>
    <t>TOURRETTE LEVENS</t>
  </si>
  <si>
    <t>VALDEBLORE</t>
  </si>
  <si>
    <t>TENDE</t>
  </si>
  <si>
    <t>ARRAS SUR RHONE</t>
  </si>
  <si>
    <t>LES ASSIONS</t>
  </si>
  <si>
    <t>AUBENAS</t>
  </si>
  <si>
    <t>BAIX</t>
  </si>
  <si>
    <t>BANNE</t>
  </si>
  <si>
    <t>BEAUCHASTEL</t>
  </si>
  <si>
    <t>BERRIAS ET CASTELJAU</t>
  </si>
  <si>
    <t>BOURG ST ANDEOL</t>
  </si>
  <si>
    <t>CHATEAUNEUF DE VERNOUX</t>
  </si>
  <si>
    <t>CHIROLS</t>
  </si>
  <si>
    <t>CORNAS</t>
  </si>
  <si>
    <t>COUCOURON</t>
  </si>
  <si>
    <t>CREYSSEILLES</t>
  </si>
  <si>
    <t>DEVESSET</t>
  </si>
  <si>
    <t>DORNAS</t>
  </si>
  <si>
    <t>ECLASSAN</t>
  </si>
  <si>
    <t>ETABLES</t>
  </si>
  <si>
    <t>FELINES</t>
  </si>
  <si>
    <t>GLUIRAS</t>
  </si>
  <si>
    <t>GLUN</t>
  </si>
  <si>
    <t>GROSPIERRES</t>
  </si>
  <si>
    <t>ST JULIEN D INTRES</t>
  </si>
  <si>
    <t>ISSAMOULENC</t>
  </si>
  <si>
    <t>ISSANLAS</t>
  </si>
  <si>
    <t>JAUJAC</t>
  </si>
  <si>
    <t>JOANNAS</t>
  </si>
  <si>
    <t>JUVINAS</t>
  </si>
  <si>
    <t>LAGORCE</t>
  </si>
  <si>
    <t>LAVILLATTE</t>
  </si>
  <si>
    <t>LESPERON</t>
  </si>
  <si>
    <t>LUSSAS</t>
  </si>
  <si>
    <t>LYAS</t>
  </si>
  <si>
    <t>MARIAC</t>
  </si>
  <si>
    <t>MEYRAS</t>
  </si>
  <si>
    <t>MEZILHAC</t>
  </si>
  <si>
    <t>QUINTENAS</t>
  </si>
  <si>
    <t>ROMPON</t>
  </si>
  <si>
    <t>ROSIERES</t>
  </si>
  <si>
    <t>RUOMS</t>
  </si>
  <si>
    <t>SABLIERES</t>
  </si>
  <si>
    <t>SAGNES ET GOUDOULET</t>
  </si>
  <si>
    <t>ST AGREVE</t>
  </si>
  <si>
    <t>ST ANDRE LACHAMP</t>
  </si>
  <si>
    <t>ST BARTHELEMY LE MEIL</t>
  </si>
  <si>
    <t>ST BARTHELEMY GROZON</t>
  </si>
  <si>
    <t>ST BASILE</t>
  </si>
  <si>
    <t>ST DIDIER SOUS AUBENAS</t>
  </si>
  <si>
    <t>ST ETIENNE DE FONTBELLON</t>
  </si>
  <si>
    <t>ST GENEST DE BEAUZON</t>
  </si>
  <si>
    <t>ST JACQUES D ATTICIEUX</t>
  </si>
  <si>
    <t>ST JOSEPH DES BANCS</t>
  </si>
  <si>
    <t>ST JULIEN DU SERRE</t>
  </si>
  <si>
    <t>ST LAURENT BAINS LAVAL D AURELLE</t>
  </si>
  <si>
    <t>ST LAURENT SOUS COIRON</t>
  </si>
  <si>
    <t>ST MARCEL D ARDECHE</t>
  </si>
  <si>
    <t>ST MAURICE EN CHALENCON</t>
  </si>
  <si>
    <t>ST MICHEL D AURANCE</t>
  </si>
  <si>
    <t>ST MONTAN</t>
  </si>
  <si>
    <t>ST PIERRE LA ROCHE</t>
  </si>
  <si>
    <t>ST PRIEST</t>
  </si>
  <si>
    <t>ST SAUVEUR DE CRUZIERES</t>
  </si>
  <si>
    <t>ST SERNIN</t>
  </si>
  <si>
    <t>ST VINCENT DE DURFORT</t>
  </si>
  <si>
    <t>SARRAS</t>
  </si>
  <si>
    <t>SAVAS</t>
  </si>
  <si>
    <t>SCEAUTRES</t>
  </si>
  <si>
    <t>UCEL</t>
  </si>
  <si>
    <t>VAGNAS</t>
  </si>
  <si>
    <t>VALVIGNERES</t>
  </si>
  <si>
    <t>LES VANS</t>
  </si>
  <si>
    <t>CHASSAGNES</t>
  </si>
  <si>
    <t>VAUDEVANT</t>
  </si>
  <si>
    <t>VERNON</t>
  </si>
  <si>
    <t>VILLENEUVE DE BERG</t>
  </si>
  <si>
    <t>VION</t>
  </si>
  <si>
    <t>AIRE</t>
  </si>
  <si>
    <t>ANCHAMPS</t>
  </si>
  <si>
    <t>ANGECOURT</t>
  </si>
  <si>
    <t>ARDEUIL ET MONTFAUXELLES</t>
  </si>
  <si>
    <t>AUSSONCE</t>
  </si>
  <si>
    <t>LES AYVELLES</t>
  </si>
  <si>
    <t>BALLAY</t>
  </si>
  <si>
    <t>BARBAISE</t>
  </si>
  <si>
    <t>BEFFU ET LE MORTHOMME</t>
  </si>
  <si>
    <t>LA BERLIERE</t>
  </si>
  <si>
    <t>BERTONCOURT</t>
  </si>
  <si>
    <t>BLAGNY</t>
  </si>
  <si>
    <t>BLANZY LA SALONNAISE</t>
  </si>
  <si>
    <t>BOURCQ</t>
  </si>
  <si>
    <t>CARIGNAN</t>
  </si>
  <si>
    <t>CAUROY</t>
  </si>
  <si>
    <t>CHARBOGNE</t>
  </si>
  <si>
    <t>CHARDENY</t>
  </si>
  <si>
    <t>CHARLEVILLE MEZIERES</t>
  </si>
  <si>
    <t>CHAUMONT PORCIEN</t>
  </si>
  <si>
    <t>COUCY</t>
  </si>
  <si>
    <t>L ECAILLE</t>
  </si>
  <si>
    <t>ECORDAL</t>
  </si>
  <si>
    <t>ESTREBAY</t>
  </si>
  <si>
    <t>ETEIGNIERES</t>
  </si>
  <si>
    <t>FAGNON</t>
  </si>
  <si>
    <t>FEPIN</t>
  </si>
  <si>
    <t>LA FERTE SUR CHIERS</t>
  </si>
  <si>
    <t>FLAIGNES HAVYS</t>
  </si>
  <si>
    <t>FLEIGNEUX</t>
  </si>
  <si>
    <t>FLIZE</t>
  </si>
  <si>
    <t>FLOING</t>
  </si>
  <si>
    <t>FOISCHES</t>
  </si>
  <si>
    <t>FROMY</t>
  </si>
  <si>
    <t>GERNELLE</t>
  </si>
  <si>
    <t>GIVONNE</t>
  </si>
  <si>
    <t>HOULDIZY</t>
  </si>
  <si>
    <t>ILLY</t>
  </si>
  <si>
    <t>IMECOURT</t>
  </si>
  <si>
    <t>INAUMONT</t>
  </si>
  <si>
    <t>LAIFOUR</t>
  </si>
  <si>
    <t>LAVAL MORENCY</t>
  </si>
  <si>
    <t>MARANWEZ</t>
  </si>
  <si>
    <t>MATTON ET CLEMENCY</t>
  </si>
  <si>
    <t>MESMONT</t>
  </si>
  <si>
    <t>MOIRY</t>
  </si>
  <si>
    <t>MONTCY NOTRE DAME</t>
  </si>
  <si>
    <t>MONTHERME</t>
  </si>
  <si>
    <t>MONTIGNY SUR MEUSE</t>
  </si>
  <si>
    <t>MONTIGNY SUR VENCE</t>
  </si>
  <si>
    <t>MONT LAURENT</t>
  </si>
  <si>
    <t>MONT ST REMY</t>
  </si>
  <si>
    <t>MOURON</t>
  </si>
  <si>
    <t>NEUVILLE DAY</t>
  </si>
  <si>
    <t>NEUVILLE LES THIS</t>
  </si>
  <si>
    <t>NOUART</t>
  </si>
  <si>
    <t>NOVY CHEVRIERES</t>
  </si>
  <si>
    <t>OCHES</t>
  </si>
  <si>
    <t>OLIZY PRIMAT</t>
  </si>
  <si>
    <t>PERTHES</t>
  </si>
  <si>
    <t>POURU AUX BOIS</t>
  </si>
  <si>
    <t>POURU ST REMY</t>
  </si>
  <si>
    <t>PREZ</t>
  </si>
  <si>
    <t>PUILLY ET CHARBEAUX</t>
  </si>
  <si>
    <t>REMAUCOURT</t>
  </si>
  <si>
    <t>REMILLY LES POTHEES</t>
  </si>
  <si>
    <t>RIMOGNE</t>
  </si>
  <si>
    <t>ROCQUIGNY</t>
  </si>
  <si>
    <t>ROCROI</t>
  </si>
  <si>
    <t>ROIZY</t>
  </si>
  <si>
    <t>ROUVROY SUR AUDRY</t>
  </si>
  <si>
    <t>ST JUVIN</t>
  </si>
  <si>
    <t>ST LAMBERT ET MONT DE JEUX</t>
  </si>
  <si>
    <t>ST LOUP EN CHAMPAGNE</t>
  </si>
  <si>
    <t>ST MOREL</t>
  </si>
  <si>
    <t>SAVIGNY SUR AISNE</t>
  </si>
  <si>
    <t>SEMUY</t>
  </si>
  <si>
    <t>SIGNY L ABBAYE</t>
  </si>
  <si>
    <t>SIGNY LE PETIT</t>
  </si>
  <si>
    <t>SORCY BAUTHEMONT</t>
  </si>
  <si>
    <t>TAILLETTE</t>
  </si>
  <si>
    <t>TAILLY</t>
  </si>
  <si>
    <t>TARZY</t>
  </si>
  <si>
    <t>THELONNE</t>
  </si>
  <si>
    <t>THENORGUES</t>
  </si>
  <si>
    <t>TOURNES</t>
  </si>
  <si>
    <t>VAUX EN DIEULET</t>
  </si>
  <si>
    <t>VAUX LES RUBIGNY</t>
  </si>
  <si>
    <t>VENDRESSE</t>
  </si>
  <si>
    <t>VERRIERES</t>
  </si>
  <si>
    <t>VIEL ST REMY</t>
  </si>
  <si>
    <t>VIEUX LES ASFELD</t>
  </si>
  <si>
    <t>VILLERS LE TOURNEUR</t>
  </si>
  <si>
    <t>VILLERS SUR BAR</t>
  </si>
  <si>
    <t>VILLY</t>
  </si>
  <si>
    <t>VOUZIERS</t>
  </si>
  <si>
    <t>VRIGNE AUX BOIS</t>
  </si>
  <si>
    <t>WADELINCOURT</t>
  </si>
  <si>
    <t>AIGUES VIVES</t>
  </si>
  <si>
    <t>L AIGUILLON</t>
  </si>
  <si>
    <t>ALEU</t>
  </si>
  <si>
    <t>ALLIAT</t>
  </si>
  <si>
    <t>ARTIGAT</t>
  </si>
  <si>
    <t>AXIAT</t>
  </si>
  <si>
    <t>AX LES THERMES</t>
  </si>
  <si>
    <t>LA BASTIDE DE BOUSIGNAC</t>
  </si>
  <si>
    <t>LA BASTIDE DU SALAT</t>
  </si>
  <si>
    <t>BEDEILHAC ET AYNAT</t>
  </si>
  <si>
    <t>BORDES UCHENTEIN</t>
  </si>
  <si>
    <t>BOUSSENAC</t>
  </si>
  <si>
    <t>CAMARADE</t>
  </si>
  <si>
    <t>LE CARLARET</t>
  </si>
  <si>
    <t>CASTEX</t>
  </si>
  <si>
    <t>CAUSSOU</t>
  </si>
  <si>
    <t>CELLES</t>
  </si>
  <si>
    <t>COS</t>
  </si>
  <si>
    <t>COUSSA</t>
  </si>
  <si>
    <t>DUN</t>
  </si>
  <si>
    <t>ERCE</t>
  </si>
  <si>
    <t>LE FOSSAT</t>
  </si>
  <si>
    <t>ILLIER ET LARAMADE</t>
  </si>
  <si>
    <t>LESPARROU</t>
  </si>
  <si>
    <t>LIMBRASSAC</t>
  </si>
  <si>
    <t>LOUBIERES</t>
  </si>
  <si>
    <t>LUDIES</t>
  </si>
  <si>
    <t>MAUVEZIN DE STE CROIX</t>
  </si>
  <si>
    <t>MERCUS GARRABET</t>
  </si>
  <si>
    <t>MERENS LES VALS</t>
  </si>
  <si>
    <t>MONTAGAGNE</t>
  </si>
  <si>
    <t>MONTARDIT</t>
  </si>
  <si>
    <t>MONTELS</t>
  </si>
  <si>
    <t>MOULIS</t>
  </si>
  <si>
    <t>PRADIERES</t>
  </si>
  <si>
    <t>LES PUJOLS</t>
  </si>
  <si>
    <t>QUERIGUT</t>
  </si>
  <si>
    <t>ROUMENGOUX</t>
  </si>
  <si>
    <t>ST AMADOU</t>
  </si>
  <si>
    <t>ST AMANS</t>
  </si>
  <si>
    <t>ST FELIX DE RIEUTORD</t>
  </si>
  <si>
    <t>STE FOI</t>
  </si>
  <si>
    <t>ST GIRONS</t>
  </si>
  <si>
    <t>ST LIZIER</t>
  </si>
  <si>
    <t>ST MARTIN DE CARALP</t>
  </si>
  <si>
    <t>SALSEIN</t>
  </si>
  <si>
    <t>SAURAT</t>
  </si>
  <si>
    <t>SEGURA</t>
  </si>
  <si>
    <t>SENTEIN</t>
  </si>
  <si>
    <t>SENTENAC D OUST</t>
  </si>
  <si>
    <t>SERRES SUR ARGET</t>
  </si>
  <si>
    <t>SIEURAS</t>
  </si>
  <si>
    <t>AULOS SINSAT</t>
  </si>
  <si>
    <t>SOULA</t>
  </si>
  <si>
    <t>TABRE</t>
  </si>
  <si>
    <t>TARASCON SUR ARIEGE</t>
  </si>
  <si>
    <t>TAURIGNAN VIEUX</t>
  </si>
  <si>
    <t>TEILHET</t>
  </si>
  <si>
    <t>TIGNAC</t>
  </si>
  <si>
    <t>TOURTOUSE</t>
  </si>
  <si>
    <t>TROYE D ARIEGE</t>
  </si>
  <si>
    <t>USSAT</t>
  </si>
  <si>
    <t>VEBRE</t>
  </si>
  <si>
    <t>VAL DE SOS</t>
  </si>
  <si>
    <t>VILLENEUVE</t>
  </si>
  <si>
    <t>VILLENEUVE D OLMES</t>
  </si>
  <si>
    <t>ARRENTIERES</t>
  </si>
  <si>
    <t>AUXON</t>
  </si>
  <si>
    <t>VAL D AUZON</t>
  </si>
  <si>
    <t>AVIREY LINGEY</t>
  </si>
  <si>
    <t>BALNOT SUR LAIGNES</t>
  </si>
  <si>
    <t>BARBUISE</t>
  </si>
  <si>
    <t>BERNON</t>
  </si>
  <si>
    <t>BERTIGNOLLES</t>
  </si>
  <si>
    <t>BERULLE</t>
  </si>
  <si>
    <t>BESSY</t>
  </si>
  <si>
    <t>BEUREY</t>
  </si>
  <si>
    <t>BOULAGES</t>
  </si>
  <si>
    <t>BOUY LUXEMBOURG</t>
  </si>
  <si>
    <t>BRAGELOGNE BEAUVOIR</t>
  </si>
  <si>
    <t>CHAMOY</t>
  </si>
  <si>
    <t>CHANNES</t>
  </si>
  <si>
    <t>CHAOURCE</t>
  </si>
  <si>
    <t>CHAPELLE VALLON</t>
  </si>
  <si>
    <t>CHARNY LE BACHOT</t>
  </si>
  <si>
    <t>CHAUDREY</t>
  </si>
  <si>
    <t>LE CHENE</t>
  </si>
  <si>
    <t>CHERVEY</t>
  </si>
  <si>
    <t>COLOMBE LA FOSSE</t>
  </si>
  <si>
    <t>CORMOST</t>
  </si>
  <si>
    <t>COURCEROY</t>
  </si>
  <si>
    <t>COURTENOT</t>
  </si>
  <si>
    <t>CRESANTIGNES</t>
  </si>
  <si>
    <t>CUNFIN</t>
  </si>
  <si>
    <t>DROUPT ST BASLE</t>
  </si>
  <si>
    <t>EGUILLY SOUS BOIS</t>
  </si>
  <si>
    <t>FONTAINE MACON</t>
  </si>
  <si>
    <t>FONTENAY DE BOSSERY</t>
  </si>
  <si>
    <t>FONTETTE</t>
  </si>
  <si>
    <t>FRALIGNES</t>
  </si>
  <si>
    <t>GRANDVILLE</t>
  </si>
  <si>
    <t>LES GRANGES</t>
  </si>
  <si>
    <t>GYE SUR SEINE</t>
  </si>
  <si>
    <t>JAUCOURT</t>
  </si>
  <si>
    <t>JAVERNANT</t>
  </si>
  <si>
    <t>LAGESSE</t>
  </si>
  <si>
    <t>LANTAGES</t>
  </si>
  <si>
    <t>LENTILLES</t>
  </si>
  <si>
    <t>LESMONT</t>
  </si>
  <si>
    <t>LA LOGE POMBLIN</t>
  </si>
  <si>
    <t>MACEY</t>
  </si>
  <si>
    <t>MAGNANT</t>
  </si>
  <si>
    <t>MAGNICOURT</t>
  </si>
  <si>
    <t>MAGNY FOUCHARD</t>
  </si>
  <si>
    <t>MAILLY LE CAMP</t>
  </si>
  <si>
    <t>MARCILLY LE HAYER</t>
  </si>
  <si>
    <t>MATHAUX</t>
  </si>
  <si>
    <t>MERGEY</t>
  </si>
  <si>
    <t>MERREY SUR ARCE</t>
  </si>
  <si>
    <t>MESNIL SELLIERES</t>
  </si>
  <si>
    <t>MONTAULIN</t>
  </si>
  <si>
    <t>NEUVILLE SUR SEINE</t>
  </si>
  <si>
    <t>LES NOES PRES TROYES</t>
  </si>
  <si>
    <t>NOGENT SUR SEINE</t>
  </si>
  <si>
    <t>ORVILLIERS ST JULIEN</t>
  </si>
  <si>
    <t>PERIGNY LA ROSE</t>
  </si>
  <si>
    <t>PERTHES LES BRIENNE</t>
  </si>
  <si>
    <t>PLANTY</t>
  </si>
  <si>
    <t>POUGY</t>
  </si>
  <si>
    <t>PROVERVILLE</t>
  </si>
  <si>
    <t>RANCES</t>
  </si>
  <si>
    <t>RIGNY LA NONNEUSE</t>
  </si>
  <si>
    <t>RIGNY LE FERRON</t>
  </si>
  <si>
    <t>RILLY STE SYRE</t>
  </si>
  <si>
    <t>ROMILLY SUR SEINE</t>
  </si>
  <si>
    <t>ROSNAY L HOPITAL</t>
  </si>
  <si>
    <t>ROUILLY ST LOUP</t>
  </si>
  <si>
    <t>RUVIGNY</t>
  </si>
  <si>
    <t>ST BENOIT SUR SEINE</t>
  </si>
  <si>
    <t>ST FLAVY</t>
  </si>
  <si>
    <t>ST GERMAIN</t>
  </si>
  <si>
    <t>ST LEGER SOUS MARGERIE</t>
  </si>
  <si>
    <t>ST MESMIN</t>
  </si>
  <si>
    <t>ST OULPH</t>
  </si>
  <si>
    <t>LA SAULSOTTE</t>
  </si>
  <si>
    <t>SAVIERES</t>
  </si>
  <si>
    <t>SEMOINE</t>
  </si>
  <si>
    <t>TORCY LE GRAND</t>
  </si>
  <si>
    <t>TRANCAULT</t>
  </si>
  <si>
    <t>VAILLY</t>
  </si>
  <si>
    <t>VAUCHONVILLIERS</t>
  </si>
  <si>
    <t>VAUCOGNE</t>
  </si>
  <si>
    <t>VAUPOISSON</t>
  </si>
  <si>
    <t>VENDEUVRE SUR BARSE</t>
  </si>
  <si>
    <t>VERNONVILLIERS</t>
  </si>
  <si>
    <t>VERRICOURT</t>
  </si>
  <si>
    <t>VILLADIN</t>
  </si>
  <si>
    <t>VILLEMOYENNE</t>
  </si>
  <si>
    <t>VILLENAUXE LA GRANDE</t>
  </si>
  <si>
    <t>VILLIERS HERBISSE</t>
  </si>
  <si>
    <t>VILLIERS LE BOIS</t>
  </si>
  <si>
    <t>VINETS</t>
  </si>
  <si>
    <t>VULAINES</t>
  </si>
  <si>
    <t>AIROUX</t>
  </si>
  <si>
    <t>AJAC</t>
  </si>
  <si>
    <t>ALAIGNE</t>
  </si>
  <si>
    <t>ALAIRAC</t>
  </si>
  <si>
    <t>ALBAS</t>
  </si>
  <si>
    <t>ALZONNE</t>
  </si>
  <si>
    <t>ARTIGUES</t>
  </si>
  <si>
    <t>LA BEZOLE</t>
  </si>
  <si>
    <t>BOURIGEOLE</t>
  </si>
  <si>
    <t>BREZILHAC</t>
  </si>
  <si>
    <t>CABRESPINE</t>
  </si>
  <si>
    <t>CAMBIEURE</t>
  </si>
  <si>
    <t>CAPENDU</t>
  </si>
  <si>
    <t>CARCASSONNE</t>
  </si>
  <si>
    <t>CASSAIGNES</t>
  </si>
  <si>
    <t>LES CASSES</t>
  </si>
  <si>
    <t>CAUNETTE SUR LAUQUET</t>
  </si>
  <si>
    <t>CEPIE</t>
  </si>
  <si>
    <t>CHALABRE</t>
  </si>
  <si>
    <t>CLERMONT SUR LAUQUET</t>
  </si>
  <si>
    <t>COMIGNE</t>
  </si>
  <si>
    <t>COUNOZOULS</t>
  </si>
  <si>
    <t>COUSTOUGE</t>
  </si>
  <si>
    <t>CUMIES</t>
  </si>
  <si>
    <t>CUXAC CABARDES</t>
  </si>
  <si>
    <t>CUXAC D AUDE</t>
  </si>
  <si>
    <t>LA DIGNE D AMONT</t>
  </si>
  <si>
    <t>DOUZENS</t>
  </si>
  <si>
    <t>ESCALES</t>
  </si>
  <si>
    <t>ESPEZEL</t>
  </si>
  <si>
    <t>LA FAJOLLE</t>
  </si>
  <si>
    <t>FENOUILLET DU RAZES</t>
  </si>
  <si>
    <t>FERRAN</t>
  </si>
  <si>
    <t>FESTES ET ST ANDRE</t>
  </si>
  <si>
    <t>FONTERS DU RAZES</t>
  </si>
  <si>
    <t>FONTIERS CABARDES</t>
  </si>
  <si>
    <t>FONTJONCOUSE</t>
  </si>
  <si>
    <t>FOURTOU</t>
  </si>
  <si>
    <t>GINCLA</t>
  </si>
  <si>
    <t>GRUISSAN</t>
  </si>
  <si>
    <t>LABASTIDE EN VAL</t>
  </si>
  <si>
    <t>LADERN SUR LAUQUET</t>
  </si>
  <si>
    <t>LA PALME</t>
  </si>
  <si>
    <t>LAPRADE</t>
  </si>
  <si>
    <t>LEUCATE</t>
  </si>
  <si>
    <t>LIMOUX</t>
  </si>
  <si>
    <t>MAILHAC</t>
  </si>
  <si>
    <t>MALVIES</t>
  </si>
  <si>
    <t>MIREPEISSET</t>
  </si>
  <si>
    <t>MIREVAL LAURAGAIS</t>
  </si>
  <si>
    <t>MISSEGRE</t>
  </si>
  <si>
    <t>MONTFORT SUR BOULZANE</t>
  </si>
  <si>
    <t>MONTIRAT</t>
  </si>
  <si>
    <t>VAL DE DAGNE</t>
  </si>
  <si>
    <t>PADERN</t>
  </si>
  <si>
    <t>PAULIGNE</t>
  </si>
  <si>
    <t>PAZIOLS</t>
  </si>
  <si>
    <t>PEYRIAC DE MER</t>
  </si>
  <si>
    <t>QUILLAN</t>
  </si>
  <si>
    <t>QUINTILLAN</t>
  </si>
  <si>
    <t>RICAUD</t>
  </si>
  <si>
    <t>ROQUEFORT DE SAULT</t>
  </si>
  <si>
    <t>ROQUETAILLADE ET CONILHAC</t>
  </si>
  <si>
    <t>STE COLOMBE SUR GUETTE</t>
  </si>
  <si>
    <t>ST COUAT D AUDE</t>
  </si>
  <si>
    <t>ST FRICHOUX</t>
  </si>
  <si>
    <t>ST JEAN DE BARROU</t>
  </si>
  <si>
    <t>ST JEAN DE PARACOL</t>
  </si>
  <si>
    <t>ST MARCEL SUR AUDE</t>
  </si>
  <si>
    <t>ST MARTIN DES PUITS</t>
  </si>
  <si>
    <t>ST PAULET</t>
  </si>
  <si>
    <t>SALLELES D AUDE</t>
  </si>
  <si>
    <t>SALLES SUR L HERS</t>
  </si>
  <si>
    <t>SALSIGNE</t>
  </si>
  <si>
    <t>SEIGNALENS</t>
  </si>
  <si>
    <t>SOUILHE</t>
  </si>
  <si>
    <t>TERROLES</t>
  </si>
  <si>
    <t>THEZAN DES CORBIERES</t>
  </si>
  <si>
    <t>TREBES</t>
  </si>
  <si>
    <t>TUCHAN</t>
  </si>
  <si>
    <t>VERDUN EN LAURAGAIS</t>
  </si>
  <si>
    <t>VERZEILLE</t>
  </si>
  <si>
    <t>VILLELONGUE D AUDE</t>
  </si>
  <si>
    <t>VILLEMAGNE</t>
  </si>
  <si>
    <t>VILLENEUVE LES MONTREAL</t>
  </si>
  <si>
    <t>VILLEPINTE</t>
  </si>
  <si>
    <t>VILLESEQUE DES CORBIERES</t>
  </si>
  <si>
    <t>AGUESSAC</t>
  </si>
  <si>
    <t>AURIAC LAGAST</t>
  </si>
  <si>
    <t>BALAGUIER D OLT</t>
  </si>
  <si>
    <t>BALAGUIER SUR RANCE</t>
  </si>
  <si>
    <t>BOR ET BAR</t>
  </si>
  <si>
    <t>BOUSSAC</t>
  </si>
  <si>
    <t>BRANDONNET</t>
  </si>
  <si>
    <t>CALMELS ET LE VIALA</t>
  </si>
  <si>
    <t>CAMJAC</t>
  </si>
  <si>
    <t>CAMPOURIEZ</t>
  </si>
  <si>
    <t>BARAQUEVILLE</t>
  </si>
  <si>
    <t>CASSUEJOULS</t>
  </si>
  <si>
    <t>LA CAVALERIE</t>
  </si>
  <si>
    <t>CONQUES EN ROUERGUE</t>
  </si>
  <si>
    <t>CURIERES</t>
  </si>
  <si>
    <t>ESCANDOLIERES</t>
  </si>
  <si>
    <t>FIRMI</t>
  </si>
  <si>
    <t>GAILLAC D AVEYRON</t>
  </si>
  <si>
    <t>GALGAN</t>
  </si>
  <si>
    <t>GOUTRENS</t>
  </si>
  <si>
    <t>LACROIX BARREZ</t>
  </si>
  <si>
    <t>LANUEJOULS</t>
  </si>
  <si>
    <t>LAVAL ROQUECEZIERE</t>
  </si>
  <si>
    <t>LIVINHAC LE HAUT</t>
  </si>
  <si>
    <t>LUC LA PRIMAUBE</t>
  </si>
  <si>
    <t>LUGAN</t>
  </si>
  <si>
    <t>LUNAC</t>
  </si>
  <si>
    <t>MILLAU</t>
  </si>
  <si>
    <t>MONTPEYROUX</t>
  </si>
  <si>
    <t>MONTROZIER</t>
  </si>
  <si>
    <t>MOSTUEJOULS</t>
  </si>
  <si>
    <t>LE NAYRAC</t>
  </si>
  <si>
    <t>OLEMPS</t>
  </si>
  <si>
    <t>PIERREFICHE</t>
  </si>
  <si>
    <t>PRADINAS</t>
  </si>
  <si>
    <t>RIVIERE SUR TARN</t>
  </si>
  <si>
    <t>RODEZ</t>
  </si>
  <si>
    <t>ROUSSENNAC</t>
  </si>
  <si>
    <t>ST BEAUZELY</t>
  </si>
  <si>
    <t>STE EULALIE DE CERNON</t>
  </si>
  <si>
    <t>ARGENCES EN AUBRAC</t>
  </si>
  <si>
    <t>ST GENIEZ D OLT ET D AUBRAC</t>
  </si>
  <si>
    <t>ST IGEST</t>
  </si>
  <si>
    <t>ST JEAN D ALCAPIES</t>
  </si>
  <si>
    <t>ST LAURENT DE LEVEZOU</t>
  </si>
  <si>
    <t>ST LEONS</t>
  </si>
  <si>
    <t>ST MARTIN DE LENNE</t>
  </si>
  <si>
    <t>ST ROME DE TARN</t>
  </si>
  <si>
    <t>ST SANTIN</t>
  </si>
  <si>
    <t>ST SYMPHORIEN DE THENIERES</t>
  </si>
  <si>
    <t>ST GERVAIS</t>
  </si>
  <si>
    <t>CAUSSE ET DIEGE</t>
  </si>
  <si>
    <t>SEVERAC D AVEYRON</t>
  </si>
  <si>
    <t>THERONDELS</t>
  </si>
  <si>
    <t>TREMOUILLES</t>
  </si>
  <si>
    <t>LE TRUEL</t>
  </si>
  <si>
    <t>VILLECOMTAL</t>
  </si>
  <si>
    <t>CURAN</t>
  </si>
  <si>
    <t>ARLES</t>
  </si>
  <si>
    <t>AUBAGNE</t>
  </si>
  <si>
    <t>AURIOL</t>
  </si>
  <si>
    <t>LA BOUILLADISSE</t>
  </si>
  <si>
    <t>CASSIS</t>
  </si>
  <si>
    <t>CEYRESTE</t>
  </si>
  <si>
    <t>CHATEAUNEUF LE ROUGE</t>
  </si>
  <si>
    <t>EGUILLES</t>
  </si>
  <si>
    <t>ENSUES LA REDONNE</t>
  </si>
  <si>
    <t>FUVEAU</t>
  </si>
  <si>
    <t>GIGNAC LA NERTHE</t>
  </si>
  <si>
    <t>MARTIGUES</t>
  </si>
  <si>
    <t>MEYREUIL</t>
  </si>
  <si>
    <t>MIMET</t>
  </si>
  <si>
    <t>LES PENNES MIRABEAU</t>
  </si>
  <si>
    <t>PLAN D ORGON</t>
  </si>
  <si>
    <t>LA ROQUE D ANTHERON</t>
  </si>
  <si>
    <t>ROQUEFORT LA BEDOULE</t>
  </si>
  <si>
    <t>ROQUEFORT</t>
  </si>
  <si>
    <t>ST ANDIOL</t>
  </si>
  <si>
    <t>ST CHAMAS</t>
  </si>
  <si>
    <t>ST REMY DE PROVENCE</t>
  </si>
  <si>
    <t>SIMIANE COLLONGUE</t>
  </si>
  <si>
    <t>LE THOLONET</t>
  </si>
  <si>
    <t>VENTABREN</t>
  </si>
  <si>
    <t>VERQUIERES</t>
  </si>
  <si>
    <t>VITROLLES</t>
  </si>
  <si>
    <t>COUDOUX</t>
  </si>
  <si>
    <t>MARSEILLE</t>
  </si>
  <si>
    <t>AGY</t>
  </si>
  <si>
    <t>AMAYE SUR ORNE</t>
  </si>
  <si>
    <t>ANGERVILLE</t>
  </si>
  <si>
    <t>LES MONTS D AUNAY</t>
  </si>
  <si>
    <t>AVENAY</t>
  </si>
  <si>
    <t>BANVILLE</t>
  </si>
  <si>
    <t>BASSENEVILLE</t>
  </si>
  <si>
    <t>BAYEUX</t>
  </si>
  <si>
    <t>LA BAZOQUE</t>
  </si>
  <si>
    <t>SOULEUVRE EN BOCAGE</t>
  </si>
  <si>
    <t>BEAULIEU</t>
  </si>
  <si>
    <t>MONTCHAUVET</t>
  </si>
  <si>
    <t>BLAY</t>
  </si>
  <si>
    <t>BOULON</t>
  </si>
  <si>
    <t>BRETTEVILLE LE RABET</t>
  </si>
  <si>
    <t>BRETTEVILLE SUR ODON</t>
  </si>
  <si>
    <t>LE BREUIL EN AUGE</t>
  </si>
  <si>
    <t>LE BREUIL EN BESSIN</t>
  </si>
  <si>
    <t>LE BREVEDENT</t>
  </si>
  <si>
    <t>BREVILLE LES MONTS</t>
  </si>
  <si>
    <t>CAMBES EN PLAINE</t>
  </si>
  <si>
    <t>CAMBREMER</t>
  </si>
  <si>
    <t>CANAPVILLE</t>
  </si>
  <si>
    <t>CANCHY</t>
  </si>
  <si>
    <t>CASTILLON EN AUGE</t>
  </si>
  <si>
    <t>CAUMONT SUR AURE</t>
  </si>
  <si>
    <t>CAUVICOURT</t>
  </si>
  <si>
    <t>CESNY AUX VIGNES</t>
  </si>
  <si>
    <t>CESNY LES SOURCES</t>
  </si>
  <si>
    <t>COMMES</t>
  </si>
  <si>
    <t>CONDE EN NORMANDIE</t>
  </si>
  <si>
    <t>CORMOLAIN</t>
  </si>
  <si>
    <t>COURVAUDON</t>
  </si>
  <si>
    <t>CUSSY</t>
  </si>
  <si>
    <t>BEAUFOUR DRUVAL</t>
  </si>
  <si>
    <t>ELLON</t>
  </si>
  <si>
    <t>ERNES</t>
  </si>
  <si>
    <t>ESCOVILLE</t>
  </si>
  <si>
    <t>ESQUAY NOTRE DAME</t>
  </si>
  <si>
    <t>ETERVILLE</t>
  </si>
  <si>
    <t>FEUGUEROLLES BULLY</t>
  </si>
  <si>
    <t>FIRFOL</t>
  </si>
  <si>
    <t>FONTAINE LE PIN</t>
  </si>
  <si>
    <t>FONTENAY LE MARMION</t>
  </si>
  <si>
    <t>FONTENAY LE PESNEL</t>
  </si>
  <si>
    <t>FOULOGNES</t>
  </si>
  <si>
    <t>FOURNEVILLE</t>
  </si>
  <si>
    <t>LE FRESNE CAMILLY</t>
  </si>
  <si>
    <t>FRESNEY LE VIEUX</t>
  </si>
  <si>
    <t>FUMICHON</t>
  </si>
  <si>
    <t>GONNEVILLE SUR MER</t>
  </si>
  <si>
    <t>GRANDCAMP MAISY</t>
  </si>
  <si>
    <t>HEULAND</t>
  </si>
  <si>
    <t>HOTTOT LES BAGUES</t>
  </si>
  <si>
    <t>ISIGNY SUR MER</t>
  </si>
  <si>
    <t>LANDELLES ET COUPIGNY</t>
  </si>
  <si>
    <t>TERRES DE DRUANCE</t>
  </si>
  <si>
    <t>LISIEUX</t>
  </si>
  <si>
    <t>LIVAROT PAYS D AUGE</t>
  </si>
  <si>
    <t>LES LOGES SAULCES</t>
  </si>
  <si>
    <t>LONGUES SUR MER</t>
  </si>
  <si>
    <t>LOUVAGNY</t>
  </si>
  <si>
    <t>MANVIEUX</t>
  </si>
  <si>
    <t>LE MARAIS LA CHAPELLE</t>
  </si>
  <si>
    <t>MOULINS EN BESSIN</t>
  </si>
  <si>
    <t>MAY SUR ORNE</t>
  </si>
  <si>
    <t>MESLAY</t>
  </si>
  <si>
    <t>LE MESNIL SIMON</t>
  </si>
  <si>
    <t>MEZIDON VALLEE D AUGE</t>
  </si>
  <si>
    <t>NORREY EN AUGE</t>
  </si>
  <si>
    <t>NOTRE DAME DE LIVAYE</t>
  </si>
  <si>
    <t>VAL D ARRY</t>
  </si>
  <si>
    <t>OLENDON</t>
  </si>
  <si>
    <t>PARFOURU SUR ODON</t>
  </si>
  <si>
    <t>PIERREPONT</t>
  </si>
  <si>
    <t>PLANQUERY</t>
  </si>
  <si>
    <t>PONT L EVEQUE</t>
  </si>
  <si>
    <t>PUTOT EN AUGE</t>
  </si>
  <si>
    <t>BELLE VIE EN AUGE</t>
  </si>
  <si>
    <t>RANCHY</t>
  </si>
  <si>
    <t>RANVILLE</t>
  </si>
  <si>
    <t>REPENTIGNY</t>
  </si>
  <si>
    <t>REUX</t>
  </si>
  <si>
    <t>CASTINE EN PLAINE</t>
  </si>
  <si>
    <t>ROSEL</t>
  </si>
  <si>
    <t>RUBERCY</t>
  </si>
  <si>
    <t>RYES</t>
  </si>
  <si>
    <t>ST AUBIN D ARQUENAY</t>
  </si>
  <si>
    <t>ST BENOIT D HEBERTOT</t>
  </si>
  <si>
    <t>VALORBIQUET</t>
  </si>
  <si>
    <t>VAL DE VIE</t>
  </si>
  <si>
    <t>ST GERMAIN DU PERT</t>
  </si>
  <si>
    <t>STE HONORINE DE DUCY</t>
  </si>
  <si>
    <t>ST JEAN DE LIVET</t>
  </si>
  <si>
    <t>ST JULIEN SUR CALONNE</t>
  </si>
  <si>
    <t>ST MANVIEU NORREY</t>
  </si>
  <si>
    <t>ST MARCOUF</t>
  </si>
  <si>
    <t>STE MARGUERITE D ELLE</t>
  </si>
  <si>
    <t>STE MARIE OUTRE L EAU</t>
  </si>
  <si>
    <t>ST MARTIN DES ENTREES</t>
  </si>
  <si>
    <t>ST PIERRE EN AUGE</t>
  </si>
  <si>
    <t>SAONNET</t>
  </si>
  <si>
    <t>VAL DE DROME</t>
  </si>
  <si>
    <t>SOULANGY</t>
  </si>
  <si>
    <t>SUBLES</t>
  </si>
  <si>
    <t>SURRAIN</t>
  </si>
  <si>
    <t>TOUR EN BESSIN</t>
  </si>
  <si>
    <t>TROUVILLE SUR MER</t>
  </si>
  <si>
    <t>VALSEME</t>
  </si>
  <si>
    <t>VARAVILLE</t>
  </si>
  <si>
    <t>VAUCELLES</t>
  </si>
  <si>
    <t>VAUVILLE</t>
  </si>
  <si>
    <t>VAUX SUR SEULLES</t>
  </si>
  <si>
    <t>VENDEUVRE</t>
  </si>
  <si>
    <t>VILLY LEZ FALAISE</t>
  </si>
  <si>
    <t>VIMONT</t>
  </si>
  <si>
    <t>VIRE NORMANDIE</t>
  </si>
  <si>
    <t>PONT D OUILLY</t>
  </si>
  <si>
    <t>ANGLARDS DE SALERS</t>
  </si>
  <si>
    <t>ANTERRIEUX</t>
  </si>
  <si>
    <t>APCHON</t>
  </si>
  <si>
    <t>AURIAC L EGLISE</t>
  </si>
  <si>
    <t>BARRIAC LES BOSQUETS</t>
  </si>
  <si>
    <t>ALBEPIERRE BREDONS</t>
  </si>
  <si>
    <t>CHALIERS</t>
  </si>
  <si>
    <t>CHAMPS SUR TARENTAINE MARCHAL</t>
  </si>
  <si>
    <t>LA CHAPELLE D ALAGNON</t>
  </si>
  <si>
    <t>COREN</t>
  </si>
  <si>
    <t>CROS DE MONTVERT</t>
  </si>
  <si>
    <t>DIENNE</t>
  </si>
  <si>
    <t>FREIX ANGLARDS</t>
  </si>
  <si>
    <t>LABROUSSE</t>
  </si>
  <si>
    <t>LAFEUILLADE EN VEZIE</t>
  </si>
  <si>
    <t>LANOBRE</t>
  </si>
  <si>
    <t>GRANGES</t>
  </si>
  <si>
    <t>LAPEYRUGUE</t>
  </si>
  <si>
    <t>LAVEISSENET</t>
  </si>
  <si>
    <t>LAVEISSIERE</t>
  </si>
  <si>
    <t>LEYNHAC</t>
  </si>
  <si>
    <t>LEYVAUX</t>
  </si>
  <si>
    <t>VAL D ARCOMIE</t>
  </si>
  <si>
    <t>MAURIAC</t>
  </si>
  <si>
    <t>MOLEDES</t>
  </si>
  <si>
    <t>LE MONTEIL</t>
  </si>
  <si>
    <t>NEUSSARGUES EN PINATELLE</t>
  </si>
  <si>
    <t>NEUVEGLISE SUR TRUYERE</t>
  </si>
  <si>
    <t>PARLAN</t>
  </si>
  <si>
    <t>PLEAUX</t>
  </si>
  <si>
    <t>PRUNET</t>
  </si>
  <si>
    <t>RAULHAC</t>
  </si>
  <si>
    <t>ROFFIAC</t>
  </si>
  <si>
    <t>ROUMEGOUX</t>
  </si>
  <si>
    <t>SAIGNES</t>
  </si>
  <si>
    <t>ST BONNET DE CONDAT</t>
  </si>
  <si>
    <t>ST CIRGUES DE MALBERT</t>
  </si>
  <si>
    <t>ST ETIENNE CANTALES</t>
  </si>
  <si>
    <t>ST ETIENNE DE CHOMEIL</t>
  </si>
  <si>
    <t>ST PAUL DES LANDES</t>
  </si>
  <si>
    <t>ST VINCENT DE SALERS</t>
  </si>
  <si>
    <t>SANSAC VEINAZES</t>
  </si>
  <si>
    <t>SAUVAT</t>
  </si>
  <si>
    <t>SENEZERGUES</t>
  </si>
  <si>
    <t>TEISSIERES DE CORNET</t>
  </si>
  <si>
    <t>THIEZAC</t>
  </si>
  <si>
    <t>VALETTE</t>
  </si>
  <si>
    <t>VERNOLS</t>
  </si>
  <si>
    <t>VEZELS ROUSSY</t>
  </si>
  <si>
    <t>BESSE</t>
  </si>
  <si>
    <t>AGRIS</t>
  </si>
  <si>
    <t>AMBERAC</t>
  </si>
  <si>
    <t>ANGEAC CHARENTE</t>
  </si>
  <si>
    <t>ANGOULEME</t>
  </si>
  <si>
    <t>ANSAC SUR VIENNE</t>
  </si>
  <si>
    <t>AUBETERRE SUR DRONNE</t>
  </si>
  <si>
    <t>AUNAC SUR CHARENTE</t>
  </si>
  <si>
    <t>BAIGNES STE RADEGONDE</t>
  </si>
  <si>
    <t>BARBEZIEUX ST HILAIRE</t>
  </si>
  <si>
    <t>ST HILAIRE</t>
  </si>
  <si>
    <t>BARRO</t>
  </si>
  <si>
    <t>BERNAC</t>
  </si>
  <si>
    <t>COTEAUX DU BLANZACAIS</t>
  </si>
  <si>
    <t>ST LEGER</t>
  </si>
  <si>
    <t>BOISBRETEAU</t>
  </si>
  <si>
    <t>BONNEUIL</t>
  </si>
  <si>
    <t>BOUEX</t>
  </si>
  <si>
    <t>BRETTES</t>
  </si>
  <si>
    <t>BRIGUEUIL</t>
  </si>
  <si>
    <t>CHALLIGNAC</t>
  </si>
  <si>
    <t>CHANTILLAC</t>
  </si>
  <si>
    <t>BOISNE LA TUDE</t>
  </si>
  <si>
    <t>CHASSENEUIL SUR BONNIEURE</t>
  </si>
  <si>
    <t>CHASSORS</t>
  </si>
  <si>
    <t>CHATEAUBERNARD</t>
  </si>
  <si>
    <t>CHERVES RICHEMONT</t>
  </si>
  <si>
    <t>RICHEMONT</t>
  </si>
  <si>
    <t>CLAIX</t>
  </si>
  <si>
    <t>CONDAC</t>
  </si>
  <si>
    <t>CONFOLENS</t>
  </si>
  <si>
    <t>COURCOME</t>
  </si>
  <si>
    <t>ECURAS</t>
  </si>
  <si>
    <t>EYMOUTHIERS</t>
  </si>
  <si>
    <t>LA FAYE</t>
  </si>
  <si>
    <t>FONTCLAIREAU</t>
  </si>
  <si>
    <t>FOUSSIGNAC</t>
  </si>
  <si>
    <t>GARAT</t>
  </si>
  <si>
    <t>GUIMPS</t>
  </si>
  <si>
    <t>HIERSAC</t>
  </si>
  <si>
    <t>HIESSE</t>
  </si>
  <si>
    <t>L ISLE D ESPAGNAC</t>
  </si>
  <si>
    <t>JARNAC</t>
  </si>
  <si>
    <t>VAL DES VIGNES</t>
  </si>
  <si>
    <t>LADIVILLE</t>
  </si>
  <si>
    <t>LESSAC</t>
  </si>
  <si>
    <t>LICHERES</t>
  </si>
  <si>
    <t>LONNES</t>
  </si>
  <si>
    <t>TERRES DE HAUTE CHARENTE</t>
  </si>
  <si>
    <t>MAINE DE BOIXE</t>
  </si>
  <si>
    <t>BELLEVIGNE</t>
  </si>
  <si>
    <t>TOUZAC</t>
  </si>
  <si>
    <t>MARCILLAC LANVILLE</t>
  </si>
  <si>
    <t>MAREUIL</t>
  </si>
  <si>
    <t>MARILLAC LE FRANC</t>
  </si>
  <si>
    <t>MARSAC</t>
  </si>
  <si>
    <t>MERPINS</t>
  </si>
  <si>
    <t>MONTMOREAU</t>
  </si>
  <si>
    <t>MORNAC</t>
  </si>
  <si>
    <t>MOUZON</t>
  </si>
  <si>
    <t>NANCLARS</t>
  </si>
  <si>
    <t>NANTEUIL EN VALLEE</t>
  </si>
  <si>
    <t>ORGEDEUIL</t>
  </si>
  <si>
    <t>ORIVAL</t>
  </si>
  <si>
    <t>PILLAC</t>
  </si>
  <si>
    <t>POULLIGNAC</t>
  </si>
  <si>
    <t>RIVIERES</t>
  </si>
  <si>
    <t>LA ROCHEFOUCAULD EN ANGOUMOIS</t>
  </si>
  <si>
    <t>ROUFFIAC</t>
  </si>
  <si>
    <t>ROUGNAC</t>
  </si>
  <si>
    <t>ROULLET ST ESTEPHE</t>
  </si>
  <si>
    <t>ST ESTEPHE</t>
  </si>
  <si>
    <t>ST ADJUTORY</t>
  </si>
  <si>
    <t>ST AULAIS LA CHAPELLE</t>
  </si>
  <si>
    <t>ST COUTANT</t>
  </si>
  <si>
    <t>ST LAURENT DE CERIS</t>
  </si>
  <si>
    <t>ST MAURICE DES LIONS</t>
  </si>
  <si>
    <t>VAL D AUGE</t>
  </si>
  <si>
    <t>ST ROMAIN</t>
  </si>
  <si>
    <t>ST SATURNIN</t>
  </si>
  <si>
    <t>SAUVIGNAC</t>
  </si>
  <si>
    <t>SOUFFRIGNAC</t>
  </si>
  <si>
    <t>THEIL RABIER</t>
  </si>
  <si>
    <t>VARS</t>
  </si>
  <si>
    <t>VERDILLE</t>
  </si>
  <si>
    <t>VERTEUIL SUR CHARENTE</t>
  </si>
  <si>
    <t>LE VIEUX CERIER</t>
  </si>
  <si>
    <t>MOULINS SUR TARDOIRE</t>
  </si>
  <si>
    <t>VILLEBOIS LAVALETTE</t>
  </si>
  <si>
    <t>VOUTHON</t>
  </si>
  <si>
    <t>VOUZAN</t>
  </si>
  <si>
    <t>ALLAS CHAMPAGNE</t>
  </si>
  <si>
    <t>ARDILLIERES</t>
  </si>
  <si>
    <t>ASNIERES LA GIRAUD</t>
  </si>
  <si>
    <t>AULNAY</t>
  </si>
  <si>
    <t>AUMAGNE</t>
  </si>
  <si>
    <t>AUTHON EBEON</t>
  </si>
  <si>
    <t>AVY</t>
  </si>
  <si>
    <t>BERNEUIL</t>
  </si>
  <si>
    <t>BIGNAY</t>
  </si>
  <si>
    <t>BLANZAY SUR BOUTONNE</t>
  </si>
  <si>
    <t>BORESSE ET MARTRON</t>
  </si>
  <si>
    <t>BOSCAMNANT</t>
  </si>
  <si>
    <t>BOURCEFRANC LE CHAPUS</t>
  </si>
  <si>
    <t>BRESDON</t>
  </si>
  <si>
    <t>BREUIL MAGNE</t>
  </si>
  <si>
    <t>CHAMOUILLAC</t>
  </si>
  <si>
    <t>CHAMPAGNOLLES</t>
  </si>
  <si>
    <t>LE CHATEAU D OLERON</t>
  </si>
  <si>
    <t>ORS</t>
  </si>
  <si>
    <t>CHATELAILLON PLAGE</t>
  </si>
  <si>
    <t>CHATENET</t>
  </si>
  <si>
    <t>CHERBONNIERES</t>
  </si>
  <si>
    <t>CLAM</t>
  </si>
  <si>
    <t>CLAVETTE</t>
  </si>
  <si>
    <t>COURANT</t>
  </si>
  <si>
    <t>COURCERAC</t>
  </si>
  <si>
    <t>COURCON</t>
  </si>
  <si>
    <t>CRAZANNES</t>
  </si>
  <si>
    <t>DOEUIL SUR LE MIGNON</t>
  </si>
  <si>
    <t>DOMPIERRE SUR MER</t>
  </si>
  <si>
    <t>ECHILLAIS</t>
  </si>
  <si>
    <t>L EGUILLE</t>
  </si>
  <si>
    <t>EPARGNES</t>
  </si>
  <si>
    <t>ETAULES</t>
  </si>
  <si>
    <t>FLOIRAC</t>
  </si>
  <si>
    <t>FORGES</t>
  </si>
  <si>
    <t>LA GENETOUZE</t>
  </si>
  <si>
    <t>GIBOURNE</t>
  </si>
  <si>
    <t>LES GONDS</t>
  </si>
  <si>
    <t>GUITINIERES</t>
  </si>
  <si>
    <t>L HOUMEAU</t>
  </si>
  <si>
    <t>LA JARRIE AUDOUIN</t>
  </si>
  <si>
    <t>LANDES</t>
  </si>
  <si>
    <t>LANDRAIS</t>
  </si>
  <si>
    <t>LEOVILLE</t>
  </si>
  <si>
    <t>LONGEVES</t>
  </si>
  <si>
    <t>LONZAC</t>
  </si>
  <si>
    <t>LORIGNAC</t>
  </si>
  <si>
    <t>MARANS</t>
  </si>
  <si>
    <t>MARENNES HIERS BROUAGE</t>
  </si>
  <si>
    <t>MARENNES</t>
  </si>
  <si>
    <t>MARSAIS</t>
  </si>
  <si>
    <t>MARSILLY</t>
  </si>
  <si>
    <t>MAZERAY</t>
  </si>
  <si>
    <t>MIRAMBEAU</t>
  </si>
  <si>
    <t>MOEZE</t>
  </si>
  <si>
    <t>LE MUNG</t>
  </si>
  <si>
    <t>NACHAMPS</t>
  </si>
  <si>
    <t>NANTILLE</t>
  </si>
  <si>
    <t>PAILLE</t>
  </si>
  <si>
    <t>PRIGNAC</t>
  </si>
  <si>
    <t>PUILBOREAU</t>
  </si>
  <si>
    <t>REAUX SUR TREFLE</t>
  </si>
  <si>
    <t>RETAUD</t>
  </si>
  <si>
    <t>RIVEDOUX PLAGE</t>
  </si>
  <si>
    <t>LA ROCHELLE</t>
  </si>
  <si>
    <t>ROMEGOUX</t>
  </si>
  <si>
    <t>ST CHRISTOPHE</t>
  </si>
  <si>
    <t>ST DIZANT DU GUA</t>
  </si>
  <si>
    <t>ST FORT SUR GIRONDE</t>
  </si>
  <si>
    <t>ST GENIS DE SAINTONGE</t>
  </si>
  <si>
    <t>ST GEORGES DE LONGUEPIERRE</t>
  </si>
  <si>
    <t>ST GERMAIN DU SEUDRE</t>
  </si>
  <si>
    <t>ST HILAIRE DU BOIS</t>
  </si>
  <si>
    <t>ST JUST LUZAC</t>
  </si>
  <si>
    <t>ST LAURENT DE LA PREE</t>
  </si>
  <si>
    <t>ST MAIGRIN</t>
  </si>
  <si>
    <t>ST MARTIAL</t>
  </si>
  <si>
    <t>ST MARTIAL DE VITATERNE</t>
  </si>
  <si>
    <t>ST MARTIN DE COUX</t>
  </si>
  <si>
    <t>ST MARTIN DE JUILLERS</t>
  </si>
  <si>
    <t>ST MARTIN DE RE</t>
  </si>
  <si>
    <t>ST NAZAIRE SUR CHARENTE</t>
  </si>
  <si>
    <t>ST PIERRE D OLERON</t>
  </si>
  <si>
    <t>ST PIERRE DU PALAIS</t>
  </si>
  <si>
    <t>STE RADEGONDE</t>
  </si>
  <si>
    <t>ST SEURIN DE PALENNE</t>
  </si>
  <si>
    <t>ST SEVERIN SUR BOUTONNE</t>
  </si>
  <si>
    <t>ST SIGISMOND DE CLERMONT</t>
  </si>
  <si>
    <t>ST SIMON DE PELLOUAILLE</t>
  </si>
  <si>
    <t>ST SORNIN</t>
  </si>
  <si>
    <t>STE SOULLE</t>
  </si>
  <si>
    <t>ST SULPICE D ARNOULT</t>
  </si>
  <si>
    <t>ST SULPICE DE ROYAN</t>
  </si>
  <si>
    <t>ST TROJAN LES BAINS</t>
  </si>
  <si>
    <t>SAUJON</t>
  </si>
  <si>
    <t>SEMOUSSAC</t>
  </si>
  <si>
    <t>SONNAC</t>
  </si>
  <si>
    <t>SOUBRAN</t>
  </si>
  <si>
    <t>TAILLEBOURG</t>
  </si>
  <si>
    <t>LE THOU</t>
  </si>
  <si>
    <t>TONNAY BOUTONNE</t>
  </si>
  <si>
    <t>LES TOUCHES DE PERIGNY</t>
  </si>
  <si>
    <t>LA TREMBLADE</t>
  </si>
  <si>
    <t>VAUX SUR MER</t>
  </si>
  <si>
    <t>LA VERGNE</t>
  </si>
  <si>
    <t>VILLEDOUX</t>
  </si>
  <si>
    <t>VILLEXAVIER</t>
  </si>
  <si>
    <t>VIROLLET</t>
  </si>
  <si>
    <t>VIRSON</t>
  </si>
  <si>
    <t>VOUHE</t>
  </si>
  <si>
    <t>PORT DES BARQUES</t>
  </si>
  <si>
    <t>LE GRAND VILLAGE PLAGE</t>
  </si>
  <si>
    <t>LES AIX D ANGILLON</t>
  </si>
  <si>
    <t>ARCOMPS</t>
  </si>
  <si>
    <t>ARPHEUILLES</t>
  </si>
  <si>
    <t>AUBIGNY SUR NERE</t>
  </si>
  <si>
    <t>AUBINGES</t>
  </si>
  <si>
    <t>BANNAY</t>
  </si>
  <si>
    <t>BEDDES</t>
  </si>
  <si>
    <t>BLET</t>
  </si>
  <si>
    <t>BOURGES</t>
  </si>
  <si>
    <t>BRECY</t>
  </si>
  <si>
    <t>LA CELLE</t>
  </si>
  <si>
    <t>CHAMBON</t>
  </si>
  <si>
    <t>LA CHAPELLE ST URSIN</t>
  </si>
  <si>
    <t>LA CHAPELOTTE</t>
  </si>
  <si>
    <t>CHARLY</t>
  </si>
  <si>
    <t>LE CHATELET</t>
  </si>
  <si>
    <t>CHEZAL BENOIT</t>
  </si>
  <si>
    <t>CROISY</t>
  </si>
  <si>
    <t>CUFFY</t>
  </si>
  <si>
    <t>DUN SUR AURON</t>
  </si>
  <si>
    <t>ENNORDRES</t>
  </si>
  <si>
    <t>EPINEUIL LE FLEURIEL</t>
  </si>
  <si>
    <t>GENOUILLY</t>
  </si>
  <si>
    <t>GERMIGNY L EXEMPT</t>
  </si>
  <si>
    <t>GIVARDON</t>
  </si>
  <si>
    <t>GRACAY</t>
  </si>
  <si>
    <t>GRON</t>
  </si>
  <si>
    <t>JARS</t>
  </si>
  <si>
    <t>LANTAN</t>
  </si>
  <si>
    <t>LERE</t>
  </si>
  <si>
    <t>LIMEUX</t>
  </si>
  <si>
    <t>LUGNY CHAMPAGNE</t>
  </si>
  <si>
    <t>LURY SUR ARNON</t>
  </si>
  <si>
    <t>MARCAIS</t>
  </si>
  <si>
    <t>MARSEILLES LES AUBIGNY</t>
  </si>
  <si>
    <t>MENETOU COUTURE</t>
  </si>
  <si>
    <t>MENETOU SALON</t>
  </si>
  <si>
    <t>MENETREOL SUR SAULDRE</t>
  </si>
  <si>
    <t>MERY SUR CHER</t>
  </si>
  <si>
    <t>MORLAC</t>
  </si>
  <si>
    <t>MORNAY BERRY</t>
  </si>
  <si>
    <t>MORNAY SUR ALLIER</t>
  </si>
  <si>
    <t>NEUVY SUR BARANGEON</t>
  </si>
  <si>
    <t>LE NOYER</t>
  </si>
  <si>
    <t>ORCENAIS</t>
  </si>
  <si>
    <t>ORVAL</t>
  </si>
  <si>
    <t>LA PERCHE</t>
  </si>
  <si>
    <t>PLAIMPIED GIVAUDINS</t>
  </si>
  <si>
    <t>POISIEUX</t>
  </si>
  <si>
    <t>PRESLY</t>
  </si>
  <si>
    <t>PREUILLY</t>
  </si>
  <si>
    <t>PREVERANGES</t>
  </si>
  <si>
    <t>PRIMELLES</t>
  </si>
  <si>
    <t>ST AMBROIX</t>
  </si>
  <si>
    <t>ST DENIS DE PALIN</t>
  </si>
  <si>
    <t>ST ELOY DE GY</t>
  </si>
  <si>
    <t>ST HILAIRE DE GONDILLY</t>
  </si>
  <si>
    <t>ST JEANVRIN</t>
  </si>
  <si>
    <t>ST SYMPHORIEN</t>
  </si>
  <si>
    <t>SANCERRE</t>
  </si>
  <si>
    <t>SANCOINS</t>
  </si>
  <si>
    <t>SIDIAILLES</t>
  </si>
  <si>
    <t>SURY EN VAUX</t>
  </si>
  <si>
    <t>THAUVENAY</t>
  </si>
  <si>
    <t>THENIOUX</t>
  </si>
  <si>
    <t>TORTERON</t>
  </si>
  <si>
    <t>TOUCHAY</t>
  </si>
  <si>
    <t>TROUY</t>
  </si>
  <si>
    <t>VEREAUX</t>
  </si>
  <si>
    <t>VIGNOUX SOUS LES AIX</t>
  </si>
  <si>
    <t>VILLEQUIERS</t>
  </si>
  <si>
    <t>AFFIEUX</t>
  </si>
  <si>
    <t>AMBRUGEAT</t>
  </si>
  <si>
    <t>LES ANGLES SUR CORREZE</t>
  </si>
  <si>
    <t>ARNAC POMPADOUR</t>
  </si>
  <si>
    <t>BASSIGNAC LE HAUT</t>
  </si>
  <si>
    <t>BEAUMONT</t>
  </si>
  <si>
    <t>BEYSSENAC</t>
  </si>
  <si>
    <t>BILHAC</t>
  </si>
  <si>
    <t>BONNEFOND</t>
  </si>
  <si>
    <t>BUGEAT</t>
  </si>
  <si>
    <t>CAMPS ST MATHURIN LEOBAZEL</t>
  </si>
  <si>
    <t>CHAMPAGNAC LA PRUNE</t>
  </si>
  <si>
    <t>CHAPELLE SPINASSE</t>
  </si>
  <si>
    <t>CHIRAC BELLEVUE</t>
  </si>
  <si>
    <t>COMBRESSOL</t>
  </si>
  <si>
    <t>CORREZE</t>
  </si>
  <si>
    <t>CUREMONTE</t>
  </si>
  <si>
    <t>EGLETONS</t>
  </si>
  <si>
    <t>EYGURANDE</t>
  </si>
  <si>
    <t>GIMEL LES CASCADES</t>
  </si>
  <si>
    <t>LAGARDE MARC LA TOUR</t>
  </si>
  <si>
    <t>LAGUENNE SUR AVALOUZE</t>
  </si>
  <si>
    <t>LAMONGERIE</t>
  </si>
  <si>
    <t>LASCAUX</t>
  </si>
  <si>
    <t>LIGNEYRAC</t>
  </si>
  <si>
    <t>LOSTANGES</t>
  </si>
  <si>
    <t>MARGERIDES</t>
  </si>
  <si>
    <t>MEILHARDS</t>
  </si>
  <si>
    <t>MEYRIGNAC L EGLISE</t>
  </si>
  <si>
    <t>PERPEZAC LE BLANC</t>
  </si>
  <si>
    <t>CONFOLENT PORT DIEU</t>
  </si>
  <si>
    <t>PUY D ARNAC</t>
  </si>
  <si>
    <t>STE FEREOLE</t>
  </si>
  <si>
    <t>ST HILAIRE LES COURBES</t>
  </si>
  <si>
    <t>ST HILAIRE PEYROUX</t>
  </si>
  <si>
    <t>ST JULIEN LE VENDOMOIS</t>
  </si>
  <si>
    <t>STE MARIE LAPANOUZE</t>
  </si>
  <si>
    <t>ST PAUL</t>
  </si>
  <si>
    <t>ST REMY</t>
  </si>
  <si>
    <t>ST SORNIN LAVOLPS</t>
  </si>
  <si>
    <t>ST SULPICE LES BOIS</t>
  </si>
  <si>
    <t>SALON LA TOUR</t>
  </si>
  <si>
    <t>SERVIERES LE CHATEAU</t>
  </si>
  <si>
    <t>TARNAC</t>
  </si>
  <si>
    <t>USSEL</t>
  </si>
  <si>
    <t>LA TOURETTE</t>
  </si>
  <si>
    <t>UZERCHE</t>
  </si>
  <si>
    <t>AHUY</t>
  </si>
  <si>
    <t>ARGILLY</t>
  </si>
  <si>
    <t>BAIGNEUX LES JUIFS</t>
  </si>
  <si>
    <t>BALOT</t>
  </si>
  <si>
    <t>BARD LES EPOISSES</t>
  </si>
  <si>
    <t>BEIRE LE CHATEL</t>
  </si>
  <si>
    <t>BELLENOD SUR SEINE</t>
  </si>
  <si>
    <t>BESSEY LES CITEAUX</t>
  </si>
  <si>
    <t>BEUREY BAUGUAY</t>
  </si>
  <si>
    <t>BLIGNY LE SEC</t>
  </si>
  <si>
    <t>BONNENCONTRE</t>
  </si>
  <si>
    <t>BOUHEY</t>
  </si>
  <si>
    <t>BOUSSENOIS</t>
  </si>
  <si>
    <t>BRESSEY SUR TILLE</t>
  </si>
  <si>
    <t>BROCHON</t>
  </si>
  <si>
    <t>BROIN</t>
  </si>
  <si>
    <t>BUFFON</t>
  </si>
  <si>
    <t>BUSSEAUT</t>
  </si>
  <si>
    <t>BUSSY LE GRAND</t>
  </si>
  <si>
    <t>CESSEY SUR TILLE</t>
  </si>
  <si>
    <t>CHARNY</t>
  </si>
  <si>
    <t>CHASSAGNE MONTRACHET</t>
  </si>
  <si>
    <t>CHASSEY</t>
  </si>
  <si>
    <t>CHAUDENAY LE CHATEAU</t>
  </si>
  <si>
    <t>CHEMIN D AISEY</t>
  </si>
  <si>
    <t>CHENOVE</t>
  </si>
  <si>
    <t>CHEVIGNY EN VALIERE</t>
  </si>
  <si>
    <t>CHEVIGNY ST SAUVEUR</t>
  </si>
  <si>
    <t>CIREY LES PONTAILLER</t>
  </si>
  <si>
    <t>VALFORET</t>
  </si>
  <si>
    <t>CLENAY</t>
  </si>
  <si>
    <t>CLOMOT</t>
  </si>
  <si>
    <t>COLLONGES ET PREMIERES</t>
  </si>
  <si>
    <t>CORGOLOIN</t>
  </si>
  <si>
    <t>CORMOT VAUCHIGNON</t>
  </si>
  <si>
    <t>CRECEY SUR TILLE</t>
  </si>
  <si>
    <t>CREPAND</t>
  </si>
  <si>
    <t>CRUGEY</t>
  </si>
  <si>
    <t>CURTIL ST SEINE</t>
  </si>
  <si>
    <t>DAMPIERRE EN MONTAGNE</t>
  </si>
  <si>
    <t>DAMPIERRE ET FLEE</t>
  </si>
  <si>
    <t>DAROIS</t>
  </si>
  <si>
    <t>DIENAY</t>
  </si>
  <si>
    <t>DIJON</t>
  </si>
  <si>
    <t>ECHANNAY</t>
  </si>
  <si>
    <t>ECHEVRONNE</t>
  </si>
  <si>
    <t>ERINGES</t>
  </si>
  <si>
    <t>ETALANTE</t>
  </si>
  <si>
    <t>ETEVAUX</t>
  </si>
  <si>
    <t>FENAY</t>
  </si>
  <si>
    <t>LE VAL LARREY</t>
  </si>
  <si>
    <t>FLEE</t>
  </si>
  <si>
    <t>FONTAINE FRANCAISE</t>
  </si>
  <si>
    <t>FRANXAULT</t>
  </si>
  <si>
    <t>GROSBOIS EN MONTAGNE</t>
  </si>
  <si>
    <t>HAUTEVILLE LES DIJON</t>
  </si>
  <si>
    <t>IZIER</t>
  </si>
  <si>
    <t>JALLANGES</t>
  </si>
  <si>
    <t>JEUX LES BARD</t>
  </si>
  <si>
    <t>VAL MONT</t>
  </si>
  <si>
    <t>JUILLENAY</t>
  </si>
  <si>
    <t>LABERGEMENT LES AUXONNE</t>
  </si>
  <si>
    <t>LABERGEMENT LES SEURRE</t>
  </si>
  <si>
    <t>LACOUR D ARCENAY</t>
  </si>
  <si>
    <t>LARREY</t>
  </si>
  <si>
    <t>MAGNY LES VILLERS</t>
  </si>
  <si>
    <t>MAGNY ST MEDARD</t>
  </si>
  <si>
    <t>MAGNY SUR TILLE</t>
  </si>
  <si>
    <t>MAREY SUR TILLE</t>
  </si>
  <si>
    <t>MARIGNY LE CAHOUET</t>
  </si>
  <si>
    <t>MASSINGY LES SEMUR</t>
  </si>
  <si>
    <t>MERCEUIL</t>
  </si>
  <si>
    <t>MOLINOT</t>
  </si>
  <si>
    <t>MONTAGNY LES SEURRE</t>
  </si>
  <si>
    <t>MONTIGNY MONTFORT</t>
  </si>
  <si>
    <t>MONTIGNY ST BARTHELEMY</t>
  </si>
  <si>
    <t>MONTMANCON</t>
  </si>
  <si>
    <t>MONTMOYEN</t>
  </si>
  <si>
    <t>MONTOILLOT</t>
  </si>
  <si>
    <t>MUSSY LA FOSSE</t>
  </si>
  <si>
    <t>NESLE ET MASSOULT</t>
  </si>
  <si>
    <t>NEUILLY CRIMOLOIS</t>
  </si>
  <si>
    <t>NICEY</t>
  </si>
  <si>
    <t>NOD SUR SEINE</t>
  </si>
  <si>
    <t>NOGENT LES MONTBARD</t>
  </si>
  <si>
    <t>NOIDAN</t>
  </si>
  <si>
    <t>NOIRON SUR SEINE</t>
  </si>
  <si>
    <t>NOLAY</t>
  </si>
  <si>
    <t>OIGNY</t>
  </si>
  <si>
    <t>ORAIN</t>
  </si>
  <si>
    <t>PELLEREY</t>
  </si>
  <si>
    <t>PICHANGES</t>
  </si>
  <si>
    <t>PLUVET</t>
  </si>
  <si>
    <t>POISEUL LA GRANGE</t>
  </si>
  <si>
    <t>PONTAILLER SUR SAONE</t>
  </si>
  <si>
    <t>POTHIERES</t>
  </si>
  <si>
    <t>POUILLENAY</t>
  </si>
  <si>
    <t>POUILLY SUR VINGEANNE</t>
  </si>
  <si>
    <t>PRENOIS</t>
  </si>
  <si>
    <t>PUITS</t>
  </si>
  <si>
    <t>PULIGNY MONTRACHET</t>
  </si>
  <si>
    <t>QUEMIGNY SUR SEINE</t>
  </si>
  <si>
    <t>QUETIGNY</t>
  </si>
  <si>
    <t>REMILLY EN MONTAGNE</t>
  </si>
  <si>
    <t>REMILLY SUR TILLE</t>
  </si>
  <si>
    <t>LA ROCHEPOT</t>
  </si>
  <si>
    <t>LA ROCHE VANNEAU</t>
  </si>
  <si>
    <t>ROUGEMONT</t>
  </si>
  <si>
    <t>RUFFEY LES ECHIREY</t>
  </si>
  <si>
    <t>ST DIDIER</t>
  </si>
  <si>
    <t>ST JEAN DE LOSNE</t>
  </si>
  <si>
    <t>ST MARC SUR SEINE</t>
  </si>
  <si>
    <t>STE MARIE LA BLANCHE</t>
  </si>
  <si>
    <t>STE MARIE SUR OUCHE</t>
  </si>
  <si>
    <t>SAMEREY</t>
  </si>
  <si>
    <t>SANTENAY</t>
  </si>
  <si>
    <t>SAULX LE DUC</t>
  </si>
  <si>
    <t>SAVIGNY SOUS MALAIN</t>
  </si>
  <si>
    <t>SEGROIS</t>
  </si>
  <si>
    <t>SEURRE</t>
  </si>
  <si>
    <t>SOIRANS</t>
  </si>
  <si>
    <t>SPOY</t>
  </si>
  <si>
    <t>SUSSEY</t>
  </si>
  <si>
    <t>TALANT</t>
  </si>
  <si>
    <t>THOISY LA BERCHERE</t>
  </si>
  <si>
    <t>THOREY EN PLAINE</t>
  </si>
  <si>
    <t>THOSTE</t>
  </si>
  <si>
    <t>TIL CHATEL</t>
  </si>
  <si>
    <t>TILLENAY</t>
  </si>
  <si>
    <t>TORCY ET POULIGNY</t>
  </si>
  <si>
    <t>TOUTRY</t>
  </si>
  <si>
    <t>TROCHERES</t>
  </si>
  <si>
    <t>TROUHAUT</t>
  </si>
  <si>
    <t>VAL SUZON</t>
  </si>
  <si>
    <t>VANVEY</t>
  </si>
  <si>
    <t>VELARS SUR OUCHE</t>
  </si>
  <si>
    <t>VENAREY LES LAUMES</t>
  </si>
  <si>
    <t>VERNOIS LES VESVRES</t>
  </si>
  <si>
    <t>VERNOT</t>
  </si>
  <si>
    <t>VERONNES</t>
  </si>
  <si>
    <t>VERREY SOUS DREE</t>
  </si>
  <si>
    <t>VERREY SOUS SALMAISE</t>
  </si>
  <si>
    <t>VILLARS ET VILLENOTTE</t>
  </si>
  <si>
    <t>VILLEBICHOT</t>
  </si>
  <si>
    <t>VILLEDIEU</t>
  </si>
  <si>
    <t>VILLENEUVE SOUS CHARIGNY</t>
  </si>
  <si>
    <t>VILLEY SUR TILLE</t>
  </si>
  <si>
    <t>VILLIERS LE DUC</t>
  </si>
  <si>
    <t>VISERNY</t>
  </si>
  <si>
    <t>VOUDENAY</t>
  </si>
  <si>
    <t>BELLE ISLE EN TERRE</t>
  </si>
  <si>
    <t>LOCMARIA</t>
  </si>
  <si>
    <t>LE CAMBOUT</t>
  </si>
  <si>
    <t>CAOUENNEC LANVEZEAC</t>
  </si>
  <si>
    <t>CAVAN</t>
  </si>
  <si>
    <t>LA CHAPELLE NEUVE</t>
  </si>
  <si>
    <t>COADOUT</t>
  </si>
  <si>
    <t>ERQUY</t>
  </si>
  <si>
    <t>EVRAN</t>
  </si>
  <si>
    <t>GRACE UZEL</t>
  </si>
  <si>
    <t>GUINGAMP</t>
  </si>
  <si>
    <t>JUGON LES LACS COMMUNE NOUVELLE</t>
  </si>
  <si>
    <t>KERGRIST MOELOU</t>
  </si>
  <si>
    <t>KERIEN</t>
  </si>
  <si>
    <t>KERMARIA SULARD</t>
  </si>
  <si>
    <t>LAMBALLE ARMOR</t>
  </si>
  <si>
    <t>LANDEHEN</t>
  </si>
  <si>
    <t>LANGUENAN</t>
  </si>
  <si>
    <t>LANNION</t>
  </si>
  <si>
    <t>LANTIC</t>
  </si>
  <si>
    <t>LANVALLAY</t>
  </si>
  <si>
    <t>LANVOLLON</t>
  </si>
  <si>
    <t>LOCARN</t>
  </si>
  <si>
    <t>MAGOAR</t>
  </si>
  <si>
    <t>MELLIONNEC</t>
  </si>
  <si>
    <t>MERILLAC</t>
  </si>
  <si>
    <t>MERLEAC</t>
  </si>
  <si>
    <t>MOUSTERU</t>
  </si>
  <si>
    <t>LE MOUSTOIR</t>
  </si>
  <si>
    <t>PAIMPOL</t>
  </si>
  <si>
    <t>PENVENAN</t>
  </si>
  <si>
    <t>PLAINE HAUTE</t>
  </si>
  <si>
    <t>PLERIN</t>
  </si>
  <si>
    <t>PLESLIN TRIGAVOU</t>
  </si>
  <si>
    <t>PLEUMEUR BODOU</t>
  </si>
  <si>
    <t>PLEVIN</t>
  </si>
  <si>
    <t>PLOUARET</t>
  </si>
  <si>
    <t>PLOUASNE</t>
  </si>
  <si>
    <t>PLOUBEZRE</t>
  </si>
  <si>
    <t>PLOUER SUR RANCE</t>
  </si>
  <si>
    <t>PLOUEZEC</t>
  </si>
  <si>
    <t>PLOUFRAGAN</t>
  </si>
  <si>
    <t>PLOUNEVEZ MOEDEC</t>
  </si>
  <si>
    <t>PLOURAC H</t>
  </si>
  <si>
    <t>PLUMAUGAT</t>
  </si>
  <si>
    <t>PLUMIEUX</t>
  </si>
  <si>
    <t>PLURIEN</t>
  </si>
  <si>
    <t>PONTRIEUX</t>
  </si>
  <si>
    <t>QUEMPER GUEZENNEC</t>
  </si>
  <si>
    <t>QUESSOY</t>
  </si>
  <si>
    <t>QUEVERT</t>
  </si>
  <si>
    <t>ROSPEZ</t>
  </si>
  <si>
    <t>RUCA</t>
  </si>
  <si>
    <t>RUNAN</t>
  </si>
  <si>
    <t>ST AGATHON</t>
  </si>
  <si>
    <t>ST BRIEUC</t>
  </si>
  <si>
    <t>ST CAST LE GUILDO</t>
  </si>
  <si>
    <t>ST LAUNEUC</t>
  </si>
  <si>
    <t>ST PEVER</t>
  </si>
  <si>
    <t>ST QUAY PORTRIEUX</t>
  </si>
  <si>
    <t>TRAMAIN</t>
  </si>
  <si>
    <t>TREDIAS</t>
  </si>
  <si>
    <t>TREDREZ LOCQUEMEAU</t>
  </si>
  <si>
    <t>TREFUMEL</t>
  </si>
  <si>
    <t>TREGONNEAU</t>
  </si>
  <si>
    <t>TREGROM</t>
  </si>
  <si>
    <t>TREGUEUX</t>
  </si>
  <si>
    <t>TREMEREUC</t>
  </si>
  <si>
    <t>TREVENEUC</t>
  </si>
  <si>
    <t>LA VICOMTE SUR RANCE</t>
  </si>
  <si>
    <t>YVIAS</t>
  </si>
  <si>
    <t>AHUN</t>
  </si>
  <si>
    <t>AJAIN</t>
  </si>
  <si>
    <t>BAZELAT</t>
  </si>
  <si>
    <t>BONNAT</t>
  </si>
  <si>
    <t>BORD ST GEORGES</t>
  </si>
  <si>
    <t>BOSMOREAU LES MINES</t>
  </si>
  <si>
    <t>LE BOURG D HEM</t>
  </si>
  <si>
    <t>BUSSIERE ST GEORGES</t>
  </si>
  <si>
    <t>CHAMBERAUD</t>
  </si>
  <si>
    <t>LA CHAPELLE ST MARTIAL</t>
  </si>
  <si>
    <t>CHARD</t>
  </si>
  <si>
    <t>CHATELARD</t>
  </si>
  <si>
    <t>CHENERAILLES</t>
  </si>
  <si>
    <t>CHENIERS</t>
  </si>
  <si>
    <t>DONTREIX</t>
  </si>
  <si>
    <t>LE DONZEIL</t>
  </si>
  <si>
    <t>FELLETIN</t>
  </si>
  <si>
    <t>FONTANIERES</t>
  </si>
  <si>
    <t>GOUZON</t>
  </si>
  <si>
    <t>JANAILLAT</t>
  </si>
  <si>
    <t>JOUILLAT</t>
  </si>
  <si>
    <t>LIOUX LES MONGES</t>
  </si>
  <si>
    <t>MALLERET</t>
  </si>
  <si>
    <t>LES MARS</t>
  </si>
  <si>
    <t>MAZIERE AUX BONS HOMMES</t>
  </si>
  <si>
    <t>MEASNES</t>
  </si>
  <si>
    <t>LE MONTEIL AU VICOMTE</t>
  </si>
  <si>
    <t>LA NOUAILLE</t>
  </si>
  <si>
    <t>PEYRABOUT</t>
  </si>
  <si>
    <t>PEYRAT LA NONIERE</t>
  </si>
  <si>
    <t>POUSSANGES</t>
  </si>
  <si>
    <t>ROCHES</t>
  </si>
  <si>
    <t>ST AMAND</t>
  </si>
  <si>
    <t>ST AMAND JARTOUDEIX</t>
  </si>
  <si>
    <t>ST AVIT DE TARDES</t>
  </si>
  <si>
    <t>ST AVIT LE PAUVRE</t>
  </si>
  <si>
    <t>ST DIZIER MASBARAUD</t>
  </si>
  <si>
    <t>ST JUNIEN LA BREGERE</t>
  </si>
  <si>
    <t>ST LEGER BRIDEREIX</t>
  </si>
  <si>
    <t>ST MARTIN STE CATHERINE</t>
  </si>
  <si>
    <t>LE THEIL</t>
  </si>
  <si>
    <t>ST MAURICE PRES CROCQ</t>
  </si>
  <si>
    <t>ST MERD LA BREUILLE</t>
  </si>
  <si>
    <t>ST PIERRE LE BOST</t>
  </si>
  <si>
    <t>ST PRIEST PALUS</t>
  </si>
  <si>
    <t>ST SILVAIN BELLEGARDE</t>
  </si>
  <si>
    <t>ST VAURY</t>
  </si>
  <si>
    <t>ST VICTOR EN MARCHE</t>
  </si>
  <si>
    <t>TROIS FONDS</t>
  </si>
  <si>
    <t>ABJAT SUR BANDIAT</t>
  </si>
  <si>
    <t>AJAT</t>
  </si>
  <si>
    <t>ALLES SUR DORDOGNE</t>
  </si>
  <si>
    <t>AZERAT</t>
  </si>
  <si>
    <t>BADEFOLS D ANS</t>
  </si>
  <si>
    <t>BARDOU</t>
  </si>
  <si>
    <t>BARS</t>
  </si>
  <si>
    <t>BASSILLAC ET AUBEROCHE</t>
  </si>
  <si>
    <t>BERBIGUIERES</t>
  </si>
  <si>
    <t>BERTRIC BUREE</t>
  </si>
  <si>
    <t>BORREZE</t>
  </si>
  <si>
    <t>BOULAZAC ISLE MANOIRE</t>
  </si>
  <si>
    <t>BOURG DU BOST</t>
  </si>
  <si>
    <t>BRANTOME EN PERIGORD</t>
  </si>
  <si>
    <t>BROUCHAUD</t>
  </si>
  <si>
    <t>LE BUISSON DE CADOUIN</t>
  </si>
  <si>
    <t>CAMPAGNE</t>
  </si>
  <si>
    <t>CAMPSEGRET</t>
  </si>
  <si>
    <t>CARLUX</t>
  </si>
  <si>
    <t>CASTELNAUD LA CHAPELLE</t>
  </si>
  <si>
    <t>CAZOULES</t>
  </si>
  <si>
    <t>CENAC ET ST JULIEN</t>
  </si>
  <si>
    <t>CHAMPCEVINEL</t>
  </si>
  <si>
    <t>CHAPDEUIL</t>
  </si>
  <si>
    <t>CLADECH</t>
  </si>
  <si>
    <t>CLERMONT DE BEAUREGARD</t>
  </si>
  <si>
    <t>COLOMBIER</t>
  </si>
  <si>
    <t>COUBJOURS</t>
  </si>
  <si>
    <t>CREYSSAC</t>
  </si>
  <si>
    <t>DAGLAN</t>
  </si>
  <si>
    <t>DOUVILLE</t>
  </si>
  <si>
    <t>ETOUARS</t>
  </si>
  <si>
    <t>LES EYZIES</t>
  </si>
  <si>
    <t>FANLAC</t>
  </si>
  <si>
    <t>FONROQUE</t>
  </si>
  <si>
    <t>GOUT ROSSIGNOL</t>
  </si>
  <si>
    <t>GRUN BORDAS</t>
  </si>
  <si>
    <t>JUMILHAC LE GRAND</t>
  </si>
  <si>
    <t>LALINDE</t>
  </si>
  <si>
    <t>LANQUAIS</t>
  </si>
  <si>
    <t>LE LARDIN ST LAZARE</t>
  </si>
  <si>
    <t>LAVAUR</t>
  </si>
  <si>
    <t>LEGUILLAC DE L AUCHE</t>
  </si>
  <si>
    <t>LIMEUIL</t>
  </si>
  <si>
    <t>LIMEYRAT</t>
  </si>
  <si>
    <t>LOLME</t>
  </si>
  <si>
    <t>MAYAC</t>
  </si>
  <si>
    <t>MENSIGNAC</t>
  </si>
  <si>
    <t>MONBAZILLAC</t>
  </si>
  <si>
    <t>MONTAGNAC D AUBEROCHE</t>
  </si>
  <si>
    <t>NABIRAT</t>
  </si>
  <si>
    <t>NANTHIAT</t>
  </si>
  <si>
    <t>ORLIAC</t>
  </si>
  <si>
    <t>PAYZAC</t>
  </si>
  <si>
    <t>PAZAYAC</t>
  </si>
  <si>
    <t>PEYRILLAC ET MILLAC</t>
  </si>
  <si>
    <t>PORT STE FOY ET PONCHAPT</t>
  </si>
  <si>
    <t>PRATS DU PERIGORD</t>
  </si>
  <si>
    <t>PROISSANS</t>
  </si>
  <si>
    <t>RAZAC SUR L ISLE</t>
  </si>
  <si>
    <t>LA ROCHE CHALAIS</t>
  </si>
  <si>
    <t>ROUFFIGNAC ST CERNIN DE REILHAC</t>
  </si>
  <si>
    <t>SADILLAC</t>
  </si>
  <si>
    <t>COLY ST AMAND</t>
  </si>
  <si>
    <t>ST ANTOINE DE BREUILH</t>
  </si>
  <si>
    <t>ST AVIT RIVIERE</t>
  </si>
  <si>
    <t>ST BARTHELEMY DE BELLEGARDE</t>
  </si>
  <si>
    <t>STE CROIX DE MAREUIL</t>
  </si>
  <si>
    <t>ST FELIX DE REILLAC ET MORTEMART</t>
  </si>
  <si>
    <t>STE FOY DE LONGAS</t>
  </si>
  <si>
    <t>ST FRONT DE PRADOUX</t>
  </si>
  <si>
    <t>ST GEORGES BLANCANEIX</t>
  </si>
  <si>
    <t>ST GEORGES DE MONTCLARD</t>
  </si>
  <si>
    <t>ST GERMAIN DES PRES</t>
  </si>
  <si>
    <t>ST JULIEN INNOCENCE EULALIE</t>
  </si>
  <si>
    <t>ST MARCORY</t>
  </si>
  <si>
    <t>ST MARTIAL D ARTENSET</t>
  </si>
  <si>
    <t>ST MARTIN LE PIN</t>
  </si>
  <si>
    <t>ST MEARD DE GURCON</t>
  </si>
  <si>
    <t>ST MEDARD D EXCIDEUIL</t>
  </si>
  <si>
    <t>STE ORSE</t>
  </si>
  <si>
    <t>ST PARDOUX ET VIELVIC</t>
  </si>
  <si>
    <t>ST PIERRE DE CHIGNAC</t>
  </si>
  <si>
    <t>ST POMPONT</t>
  </si>
  <si>
    <t>ST PRIEST LES FOUGERES</t>
  </si>
  <si>
    <t>ST PRIVAT EN PERIGORD</t>
  </si>
  <si>
    <t>ST RABIER</t>
  </si>
  <si>
    <t>ST SEVERIN D ESTISSAC</t>
  </si>
  <si>
    <t>ST SULPICE D EXCIDEUIL</t>
  </si>
  <si>
    <t>STE TRIE</t>
  </si>
  <si>
    <t>ST VINCENT LE PALUEL</t>
  </si>
  <si>
    <t>SALAGNAC</t>
  </si>
  <si>
    <t>SERRES ET MONTGUYARD</t>
  </si>
  <si>
    <t>SIORAC DE RIBERAC</t>
  </si>
  <si>
    <t>TEMPLE LAGUYON</t>
  </si>
  <si>
    <t>TERRASSON LAVILLEDIEU</t>
  </si>
  <si>
    <t>URVAL</t>
  </si>
  <si>
    <t>VARAIGNES</t>
  </si>
  <si>
    <t>VERDON</t>
  </si>
  <si>
    <t>VILLAMBLARD</t>
  </si>
  <si>
    <t>VILLEFRANCHE DE LONCHAT</t>
  </si>
  <si>
    <t>VILLETOUREIX</t>
  </si>
  <si>
    <t>ABBENANS</t>
  </si>
  <si>
    <t>ABBEVILLERS</t>
  </si>
  <si>
    <t>ALLONDANS</t>
  </si>
  <si>
    <t>AMONDANS</t>
  </si>
  <si>
    <t>ANTEUIL</t>
  </si>
  <si>
    <t>AUDEUX</t>
  </si>
  <si>
    <t>LES AUXONS</t>
  </si>
  <si>
    <t>AVOUDREY</t>
  </si>
  <si>
    <t>BADEVEL</t>
  </si>
  <si>
    <t>BANNANS</t>
  </si>
  <si>
    <t>LE BARBOUX</t>
  </si>
  <si>
    <t>BARTHERANS</t>
  </si>
  <si>
    <t>BATTENANS LES MINES</t>
  </si>
  <si>
    <t>BAUME LES DAMES</t>
  </si>
  <si>
    <t>BELFAYS</t>
  </si>
  <si>
    <t>BELMONT</t>
  </si>
  <si>
    <t>LE BIZOT</t>
  </si>
  <si>
    <t>BOUSSIERES</t>
  </si>
  <si>
    <t>BRETIGNEY NOTRE DAME</t>
  </si>
  <si>
    <t>BURGILLE</t>
  </si>
  <si>
    <t>BURNEVILLERS</t>
  </si>
  <si>
    <t>BYANS SUR DOUBS</t>
  </si>
  <si>
    <t>CADEMENE</t>
  </si>
  <si>
    <t>CHAMPAGNEY</t>
  </si>
  <si>
    <t>CHATEAUVIEUX LES FOSSES</t>
  </si>
  <si>
    <t>CHATELBLANC</t>
  </si>
  <si>
    <t>LES TERRES DE CHAUX</t>
  </si>
  <si>
    <t>LA CHAUX</t>
  </si>
  <si>
    <t>CHEVIGNEY SUR L OGNON</t>
  </si>
  <si>
    <t>LA CLUSE ET MIJOUX</t>
  </si>
  <si>
    <t>COLOMBIER FONTAINE</t>
  </si>
  <si>
    <t>CORCONDRAY</t>
  </si>
  <si>
    <t>COTEBRUNE</t>
  </si>
  <si>
    <t>COURCHAPON</t>
  </si>
  <si>
    <t>COUR ST MAURICE</t>
  </si>
  <si>
    <t>COURTETAIN ET SALANS</t>
  </si>
  <si>
    <t>CUSSEY SUR L OGNON</t>
  </si>
  <si>
    <t>DAMBELIN</t>
  </si>
  <si>
    <t>DAMPJOUX</t>
  </si>
  <si>
    <t>DANNEMARIE SUR CRETE</t>
  </si>
  <si>
    <t>DESANDANS</t>
  </si>
  <si>
    <t>DESERVILLERS</t>
  </si>
  <si>
    <t>DEVECEY</t>
  </si>
  <si>
    <t>DOMPIERRE LES TILLEULS</t>
  </si>
  <si>
    <t>DOMPREL</t>
  </si>
  <si>
    <t>ECHAY</t>
  </si>
  <si>
    <t>ECHENANS</t>
  </si>
  <si>
    <t>ECOLE VALENTIN</t>
  </si>
  <si>
    <t>ECOT</t>
  </si>
  <si>
    <t>EPENOY</t>
  </si>
  <si>
    <t>ETRAY</t>
  </si>
  <si>
    <t>EYSSON</t>
  </si>
  <si>
    <t>FAIMBE</t>
  </si>
  <si>
    <t>FESSEVILLERS</t>
  </si>
  <si>
    <t>LES FINS</t>
  </si>
  <si>
    <t>FONTENELLE MONTBY</t>
  </si>
  <si>
    <t>LES FONTENELLES</t>
  </si>
  <si>
    <t>FONTENOTTE</t>
  </si>
  <si>
    <t>FRANOIS</t>
  </si>
  <si>
    <t>FRASNE</t>
  </si>
  <si>
    <t>FROIDEVAUX</t>
  </si>
  <si>
    <t>GENEUILLE</t>
  </si>
  <si>
    <t>GILLEY</t>
  </si>
  <si>
    <t>GONDENANS LES MOULINS</t>
  </si>
  <si>
    <t>GOUX LES DAMBELIN</t>
  </si>
  <si>
    <t>GRAND CHARMONT</t>
  </si>
  <si>
    <t>FOURNETS LUISANS</t>
  </si>
  <si>
    <t>LA GRANGE</t>
  </si>
  <si>
    <t>GROSBOIS</t>
  </si>
  <si>
    <t>HAUTERIVE LA FRESSE</t>
  </si>
  <si>
    <t>HYEVRE MAGNY</t>
  </si>
  <si>
    <t>HYEVRE PAROISSE</t>
  </si>
  <si>
    <t>L ISLE SUR LE DOUBS</t>
  </si>
  <si>
    <t>JALLERANGE</t>
  </si>
  <si>
    <t>LEVIER</t>
  </si>
  <si>
    <t>LIEBVILLERS</t>
  </si>
  <si>
    <t>LODS</t>
  </si>
  <si>
    <t>LONGEVELLE LES RUSSEY</t>
  </si>
  <si>
    <t>LONGEVELLE SUR DOUBS</t>
  </si>
  <si>
    <t>LONGEVILLE</t>
  </si>
  <si>
    <t>LA LONGEVILLE</t>
  </si>
  <si>
    <t>MARCHAUX CHAUDEFONTAINE</t>
  </si>
  <si>
    <t>MERCEY LE GRAND</t>
  </si>
  <si>
    <t>MESANDANS</t>
  </si>
  <si>
    <t>METABIEF</t>
  </si>
  <si>
    <t>MONCEY</t>
  </si>
  <si>
    <t>MONCLEY</t>
  </si>
  <si>
    <t>MONTANCY</t>
  </si>
  <si>
    <t>MONTANDON</t>
  </si>
  <si>
    <t>MONTBELIARDOT</t>
  </si>
  <si>
    <t>MONTBENOIT</t>
  </si>
  <si>
    <t>MONTPERREUX</t>
  </si>
  <si>
    <t>MOUTHIER HAUTE PIERRE</t>
  </si>
  <si>
    <t>NANS</t>
  </si>
  <si>
    <t>LES PREMIERS SAPINS</t>
  </si>
  <si>
    <t>ORCHAMPS VENNES</t>
  </si>
  <si>
    <t>ORNANS</t>
  </si>
  <si>
    <t>OSSELLE ROUTELLE</t>
  </si>
  <si>
    <t>PASSONFONTAINE</t>
  </si>
  <si>
    <t>PLAIMBOIS DU MIROIR</t>
  </si>
  <si>
    <t>PLAIMBOIS VENNES</t>
  </si>
  <si>
    <t>LA PLANEE</t>
  </si>
  <si>
    <t>POUILLEY LES VIGNES</t>
  </si>
  <si>
    <t>PUESSANS</t>
  </si>
  <si>
    <t>LE PUY</t>
  </si>
  <si>
    <t>RENEDALE</t>
  </si>
  <si>
    <t>REUGNEY</t>
  </si>
  <si>
    <t>RIGNOSOT</t>
  </si>
  <si>
    <t>RILLANS</t>
  </si>
  <si>
    <t>ROCHE LEZ BEAUPRE</t>
  </si>
  <si>
    <t>ROMAIN</t>
  </si>
  <si>
    <t>ROUGEMONTOT</t>
  </si>
  <si>
    <t>ROUHE</t>
  </si>
  <si>
    <t>RUFFEY LE CHATEAU</t>
  </si>
  <si>
    <t>ST VIT</t>
  </si>
  <si>
    <t>SAONE</t>
  </si>
  <si>
    <t>SARAZ</t>
  </si>
  <si>
    <t>SARRAGEOIS</t>
  </si>
  <si>
    <t>SECHIN</t>
  </si>
  <si>
    <t>SOLEMONT</t>
  </si>
  <si>
    <t>SOMBACOUR</t>
  </si>
  <si>
    <t>TREVILLERS</t>
  </si>
  <si>
    <t>URTIERE</t>
  </si>
  <si>
    <t>VAUX ET CHANTEGRUE</t>
  </si>
  <si>
    <t>LA VEZE</t>
  </si>
  <si>
    <t>VIETHOREY</t>
  </si>
  <si>
    <t>LES VILLEDIEU</t>
  </si>
  <si>
    <t>VILLERS CHIEF</t>
  </si>
  <si>
    <t>VILLERS LA COMBE</t>
  </si>
  <si>
    <t>VILLERS SOUS CHALAMONT</t>
  </si>
  <si>
    <t>VOUJEAUCOURT</t>
  </si>
  <si>
    <t>VUILLECIN</t>
  </si>
  <si>
    <t>AMBONIL</t>
  </si>
  <si>
    <t>ARNAYON</t>
  </si>
  <si>
    <t>AUREL</t>
  </si>
  <si>
    <t>AUTICHAMP</t>
  </si>
  <si>
    <t>BARNAVE</t>
  </si>
  <si>
    <t>BEAUMONT EN DIOIS</t>
  </si>
  <si>
    <t>BEAUMONT LES VALENCE</t>
  </si>
  <si>
    <t>BEAUREGARD BARET</t>
  </si>
  <si>
    <t>BEAURIERES</t>
  </si>
  <si>
    <t>BEAUVALLON</t>
  </si>
  <si>
    <t>BEAUVOISIN</t>
  </si>
  <si>
    <t>BONLIEU SUR ROUBION</t>
  </si>
  <si>
    <t>BOULC</t>
  </si>
  <si>
    <t>BOUVANTE</t>
  </si>
  <si>
    <t>BUIS LES BARONNIES</t>
  </si>
  <si>
    <t>LE CHAFFAL</t>
  </si>
  <si>
    <t>CHALANCON</t>
  </si>
  <si>
    <t>LE CHALON</t>
  </si>
  <si>
    <t>CHARPEY</t>
  </si>
  <si>
    <t>CHATEAUDOUBLE</t>
  </si>
  <si>
    <t>CHATUZANGE LE GOUBET</t>
  </si>
  <si>
    <t>COMPS</t>
  </si>
  <si>
    <t>CORNILLAC</t>
  </si>
  <si>
    <t>DIVAJEU</t>
  </si>
  <si>
    <t>EROME</t>
  </si>
  <si>
    <t>EYGALAYES</t>
  </si>
  <si>
    <t>EYMEUX</t>
  </si>
  <si>
    <t>EYZAHUT</t>
  </si>
  <si>
    <t>VAL MARAVEL</t>
  </si>
  <si>
    <t>FRANCILLON SUR ROUBION</t>
  </si>
  <si>
    <t>LA GARDE ADHEMAR</t>
  </si>
  <si>
    <t>GEYSSANS</t>
  </si>
  <si>
    <t>LACHAU</t>
  </si>
  <si>
    <t>LAPEYROUSE MORNAY</t>
  </si>
  <si>
    <t>LORIOL SUR DROME</t>
  </si>
  <si>
    <t>MARSANNE</t>
  </si>
  <si>
    <t>MENGLON</t>
  </si>
  <si>
    <t>MERINDOL LES OLIVIERS</t>
  </si>
  <si>
    <t>MEVOUILLON</t>
  </si>
  <si>
    <t>MISCON</t>
  </si>
  <si>
    <t>MONTELEGER</t>
  </si>
  <si>
    <t>MONTELIER</t>
  </si>
  <si>
    <t>MONTMAUR EN DIOIS</t>
  </si>
  <si>
    <t>MONTSEGUR SUR LAUZON</t>
  </si>
  <si>
    <t>MORAS EN VALLOIRE</t>
  </si>
  <si>
    <t>LA MOTTE DE GALAURE</t>
  </si>
  <si>
    <t>ORCINAS</t>
  </si>
  <si>
    <t>ORIOL EN ROYANS</t>
  </si>
  <si>
    <t>PARNANS</t>
  </si>
  <si>
    <t>PEYRINS</t>
  </si>
  <si>
    <t>PIEGON</t>
  </si>
  <si>
    <t>LE POET EN PERCIP</t>
  </si>
  <si>
    <t>PONET ET ST AUBAN</t>
  </si>
  <si>
    <t>PONSAS</t>
  </si>
  <si>
    <t>PONTAIX</t>
  </si>
  <si>
    <t>PONT DE L ISERE</t>
  </si>
  <si>
    <t>POYOLS</t>
  </si>
  <si>
    <t>PRADELLE</t>
  </si>
  <si>
    <t>PROPIAC</t>
  </si>
  <si>
    <t>PUY ST MARTIN</t>
  </si>
  <si>
    <t>ROCHE ST SECRET BECONNE</t>
  </si>
  <si>
    <t>ROTTIER</t>
  </si>
  <si>
    <t>ROYNAC</t>
  </si>
  <si>
    <t>SAILLANS</t>
  </si>
  <si>
    <t>ST LAURENT EN ROYANS</t>
  </si>
  <si>
    <t>ST MAY</t>
  </si>
  <si>
    <t>ST NAZAIRE EN ROYANS</t>
  </si>
  <si>
    <t>ST PAUL LES ROMANS</t>
  </si>
  <si>
    <t>ST SORLIN EN VALLOIRE</t>
  </si>
  <si>
    <t>ST THOMAS EN ROYANS</t>
  </si>
  <si>
    <t>ST VALLIER</t>
  </si>
  <si>
    <t>SEDERON</t>
  </si>
  <si>
    <t>SERVES SUR RHONE</t>
  </si>
  <si>
    <t>VALENCE</t>
  </si>
  <si>
    <t>VASSIEUX EN VERCORS</t>
  </si>
  <si>
    <t>VAUNAVEYS LA ROCHETTE</t>
  </si>
  <si>
    <t>VILLEBOIS LES PINS</t>
  </si>
  <si>
    <t>VOLVENT</t>
  </si>
  <si>
    <t>JAILLANS</t>
  </si>
  <si>
    <t>ST VINCENT LA COMMANDERIE</t>
  </si>
  <si>
    <t>AIGLEVILLE</t>
  </si>
  <si>
    <t>AMBENAY</t>
  </si>
  <si>
    <t>LES ANDELYS</t>
  </si>
  <si>
    <t>LES BARILS</t>
  </si>
  <si>
    <t>LES BAUX DE BRETEUIL</t>
  </si>
  <si>
    <t>MESNIL EN OUCHE</t>
  </si>
  <si>
    <t>BERENGEVILLE LA CAMPAGNE</t>
  </si>
  <si>
    <t>BERTHOUVILLE</t>
  </si>
  <si>
    <t>BERVILLE SUR MER</t>
  </si>
  <si>
    <t>BEZU ST ELOI</t>
  </si>
  <si>
    <t>FRENELLES EN VEXIN</t>
  </si>
  <si>
    <t>BOISEMONT</t>
  </si>
  <si>
    <t>BOISSEY LE CHATEL</t>
  </si>
  <si>
    <t>BONNEVILLE APTOT</t>
  </si>
  <si>
    <t>BOURNAINVILLE FAVEROLLES</t>
  </si>
  <si>
    <t>BRESTOT</t>
  </si>
  <si>
    <t>BRETAGNOLLES</t>
  </si>
  <si>
    <t>BRETEUIL</t>
  </si>
  <si>
    <t>CINTRAY</t>
  </si>
  <si>
    <t>BROSVILLE</t>
  </si>
  <si>
    <t>CALLEVILLE</t>
  </si>
  <si>
    <t>CAMPIGNY</t>
  </si>
  <si>
    <t>CHAMPENARD</t>
  </si>
  <si>
    <t>LA CHAPELLE HARENG</t>
  </si>
  <si>
    <t>CHAUVINCOURT PROVEMONT</t>
  </si>
  <si>
    <t>CHAVIGNY BAILLEUL</t>
  </si>
  <si>
    <t>MARBOIS</t>
  </si>
  <si>
    <t>CONDE SUR RISLE</t>
  </si>
  <si>
    <t>LE CORMIER</t>
  </si>
  <si>
    <t>COUDRAY</t>
  </si>
  <si>
    <t>CROISY SUR EURE</t>
  </si>
  <si>
    <t>MESNILS SUR ITON</t>
  </si>
  <si>
    <t>DOUAINS</t>
  </si>
  <si>
    <t>DROISY</t>
  </si>
  <si>
    <t>VEXIN SUR EPTE</t>
  </si>
  <si>
    <t>ECOUIS</t>
  </si>
  <si>
    <t>ECQUETOT</t>
  </si>
  <si>
    <t>EPREVILLE EN LIEUVIN</t>
  </si>
  <si>
    <t>FERRIERES HAUT CLOCHER</t>
  </si>
  <si>
    <t>FERRIERES ST HILAIRE</t>
  </si>
  <si>
    <t>FONTAINE L ABBE</t>
  </si>
  <si>
    <t>LE PERREY</t>
  </si>
  <si>
    <t>ST THURIEN</t>
  </si>
  <si>
    <t>FRENEUSE SUR RISLE</t>
  </si>
  <si>
    <t>LA BARONNIE</t>
  </si>
  <si>
    <t>GAUDREVILLE LA RIVIERE</t>
  </si>
  <si>
    <t>GAUVILLE LA CAMPAGNE</t>
  </si>
  <si>
    <t>GIVERNY</t>
  </si>
  <si>
    <t>GLOS SUR RISLE</t>
  </si>
  <si>
    <t>GOUPIL OTHON</t>
  </si>
  <si>
    <t>GOUPILLIERES</t>
  </si>
  <si>
    <t>GRAND CAMP</t>
  </si>
  <si>
    <t>GUISENIERS</t>
  </si>
  <si>
    <t>HACQUEVILLE</t>
  </si>
  <si>
    <t>LA HAYE MALHERBE</t>
  </si>
  <si>
    <t>HERQUEVILLE</t>
  </si>
  <si>
    <t>HEUDEBOUVILLE</t>
  </si>
  <si>
    <t>HEUDREVILLE SUR EURE</t>
  </si>
  <si>
    <t>HEUQUEVILLE</t>
  </si>
  <si>
    <t>L HOSMES</t>
  </si>
  <si>
    <t>LA HOUSSAYE</t>
  </si>
  <si>
    <t>HUEST</t>
  </si>
  <si>
    <t>ILLEVILLE SUR MONTFORT</t>
  </si>
  <si>
    <t>LA LANDE ST LEGER</t>
  </si>
  <si>
    <t>LE LANDIN</t>
  </si>
  <si>
    <t>LOUVIERS</t>
  </si>
  <si>
    <t>MANNEVILLE LA RAOULT</t>
  </si>
  <si>
    <t>MELICOURT</t>
  </si>
  <si>
    <t>MENESQUEVILLE</t>
  </si>
  <si>
    <t>MENILLES</t>
  </si>
  <si>
    <t>LE MESNIL FUGUET</t>
  </si>
  <si>
    <t>MOISVILLE</t>
  </si>
  <si>
    <t>MORGNY</t>
  </si>
  <si>
    <t>MOUFLAINES</t>
  </si>
  <si>
    <t>NEUVILLE SUR AUTHOU</t>
  </si>
  <si>
    <t>NOJEON EN VEXIN</t>
  </si>
  <si>
    <t>LE NOYER EN OUCHE</t>
  </si>
  <si>
    <t>PIENCOURT</t>
  </si>
  <si>
    <t>PISEUX</t>
  </si>
  <si>
    <t>LE PLESSIS STE OPPORTUNE</t>
  </si>
  <si>
    <t>PONT AUDEMER</t>
  </si>
  <si>
    <t>PONT AUTHOU</t>
  </si>
  <si>
    <t>PONT ST PIERRE</t>
  </si>
  <si>
    <t>PORTES</t>
  </si>
  <si>
    <t>LA POTERIE MATHIEU</t>
  </si>
  <si>
    <t>PUCHAY</t>
  </si>
  <si>
    <t>QUATREMARE</t>
  </si>
  <si>
    <t>QUITTEBEUF</t>
  </si>
  <si>
    <t>ST ANDRE DE L EURE</t>
  </si>
  <si>
    <t>ST AUBIN D ECROSVILLE</t>
  </si>
  <si>
    <t>TREIS SANTS EN OUCHE</t>
  </si>
  <si>
    <t>ST AUBIN SUR QUILLEBEUF</t>
  </si>
  <si>
    <t>ST CHRISTOPHE SUR CONDE</t>
  </si>
  <si>
    <t>ST CYR DE SALERNE</t>
  </si>
  <si>
    <t>ST CYR LA CAMPAGNE</t>
  </si>
  <si>
    <t>ST ELIER</t>
  </si>
  <si>
    <t>LE MESNIL ST JEAN</t>
  </si>
  <si>
    <t>ST GEORGES MOTEL</t>
  </si>
  <si>
    <t>ST GERMAIN LA CAMPAGNE</t>
  </si>
  <si>
    <t>ST JEAN DU THENNEY</t>
  </si>
  <si>
    <t>ST LUC</t>
  </si>
  <si>
    <t>ST MARDS DE BLACARVILLE</t>
  </si>
  <si>
    <t>ST OUEN DE PONTCHEUIL</t>
  </si>
  <si>
    <t>ST VINCENT DES BOIS</t>
  </si>
  <si>
    <t>SURVILLE</t>
  </si>
  <si>
    <t>LES THILLIERS EN VEXIN</t>
  </si>
  <si>
    <t>LE THUIT</t>
  </si>
  <si>
    <t>LE THUIT DE L OISON</t>
  </si>
  <si>
    <t>TOURNEVILLE</t>
  </si>
  <si>
    <t>TOUTAINVILLE</t>
  </si>
  <si>
    <t>LA TRINITE DE THOUBERVILLE</t>
  </si>
  <si>
    <t>LE TRONCQ</t>
  </si>
  <si>
    <t>TROUVILLE LA HAULE</t>
  </si>
  <si>
    <t>VALAILLES</t>
  </si>
  <si>
    <t>VASCOEUIL</t>
  </si>
  <si>
    <t>VATTEVILLE</t>
  </si>
  <si>
    <t>LES VENTES</t>
  </si>
  <si>
    <t>VERNEUIL D AVRE ET D ITON</t>
  </si>
  <si>
    <t>VESLY</t>
  </si>
  <si>
    <t>LA VIEILLE LYRE</t>
  </si>
  <si>
    <t>VILLERS SUR LE ROULE</t>
  </si>
  <si>
    <t>VILLIERS EN DESOEUVRE</t>
  </si>
  <si>
    <t>VITOT</t>
  </si>
  <si>
    <t>COMMUNE NOUVELLE D ARROU</t>
  </si>
  <si>
    <t>AUNAY SOUS AUNEAU</t>
  </si>
  <si>
    <t>BAILLEAU L EVEQUE</t>
  </si>
  <si>
    <t>BAZOCHES EN DUNOIS</t>
  </si>
  <si>
    <t>BEAUCHE</t>
  </si>
  <si>
    <t>BEAUMONT LES AUTELS</t>
  </si>
  <si>
    <t>BEAUVILLIERS</t>
  </si>
  <si>
    <t>BILLANCELLES</t>
  </si>
  <si>
    <t>BLANDAINVILLE</t>
  </si>
  <si>
    <t>BOISSY LES PERCHE</t>
  </si>
  <si>
    <t>LA BOURDINIERE ST LOUP</t>
  </si>
  <si>
    <t>LE BOULLAY LES DEUX EGLISES</t>
  </si>
  <si>
    <t>LE BOULLAY THIERRY</t>
  </si>
  <si>
    <t>BOUTIGNY PROUAIS</t>
  </si>
  <si>
    <t>BRECHAMPS</t>
  </si>
  <si>
    <t>BROU</t>
  </si>
  <si>
    <t>CHAMPROND EN GATINE</t>
  </si>
  <si>
    <t>CHAMPSERU</t>
  </si>
  <si>
    <t>CHARBONNIERES</t>
  </si>
  <si>
    <t>CHARPONT</t>
  </si>
  <si>
    <t>CHARTAINVILLIERS</t>
  </si>
  <si>
    <t>CHAUFFOURS</t>
  </si>
  <si>
    <t>CHERISY</t>
  </si>
  <si>
    <t>CLOYES LES TROIS RIVIERES</t>
  </si>
  <si>
    <t>COMBRES</t>
  </si>
  <si>
    <t>CONIE MOLITARD</t>
  </si>
  <si>
    <t>CORANCEZ</t>
  </si>
  <si>
    <t>CORMAINVILLE</t>
  </si>
  <si>
    <t>CRECY COUVE</t>
  </si>
  <si>
    <t>DANGEAU</t>
  </si>
  <si>
    <t>DONNEMAIN ST MAMES</t>
  </si>
  <si>
    <t>DROUE SUR DROUETTE</t>
  </si>
  <si>
    <t>ECLUZELLES</t>
  </si>
  <si>
    <t>EPERNON</t>
  </si>
  <si>
    <t>ERMENONVILLE LA GRANDE</t>
  </si>
  <si>
    <t>FLACEY</t>
  </si>
  <si>
    <t>FONTAINE SIMON</t>
  </si>
  <si>
    <t>FONTENAY SUR EURE</t>
  </si>
  <si>
    <t>FRESNAY LE GILMERT</t>
  </si>
  <si>
    <t>GARANCIERES EN DROUAIS</t>
  </si>
  <si>
    <t>GUILLONVILLE</t>
  </si>
  <si>
    <t>HAPPONVILLIERS</t>
  </si>
  <si>
    <t>JANVILLE EN BEAUCE</t>
  </si>
  <si>
    <t>JANVILLE</t>
  </si>
  <si>
    <t>JAUDRAIS</t>
  </si>
  <si>
    <t>LEVESVILLE LA CHENARD</t>
  </si>
  <si>
    <t>LORMAYE</t>
  </si>
  <si>
    <t>LA LOUPE</t>
  </si>
  <si>
    <t>LUIGNY</t>
  </si>
  <si>
    <t>LUPLANTE</t>
  </si>
  <si>
    <t>MAILLEBOIS</t>
  </si>
  <si>
    <t>MAISONS</t>
  </si>
  <si>
    <t>LA MANCELIERE</t>
  </si>
  <si>
    <t>MARCHEZAIS</t>
  </si>
  <si>
    <t>LE MESNIL THOMAS</t>
  </si>
  <si>
    <t>MONTBOISSIER</t>
  </si>
  <si>
    <t>MORAINVILLE</t>
  </si>
  <si>
    <t>MOUTIERS</t>
  </si>
  <si>
    <t>NEUVY EN DUNOIS</t>
  </si>
  <si>
    <t>OLLE</t>
  </si>
  <si>
    <t>OULINS</t>
  </si>
  <si>
    <t>POINVILLE</t>
  </si>
  <si>
    <t>POISVILLIERS</t>
  </si>
  <si>
    <t>LA PUISAYE</t>
  </si>
  <si>
    <t>PUISEUX</t>
  </si>
  <si>
    <t>RECLAINVILLE</t>
  </si>
  <si>
    <t>LES RESSUINTES</t>
  </si>
  <si>
    <t>REVERCOURT</t>
  </si>
  <si>
    <t>ROHAIRE</t>
  </si>
  <si>
    <t>ST BOMER</t>
  </si>
  <si>
    <t>ST LAURENT LA GATINE</t>
  </si>
  <si>
    <t>ST MAIXME HAUTERIVE</t>
  </si>
  <si>
    <t>SAUSSAY</t>
  </si>
  <si>
    <t>LE THIEULIN</t>
  </si>
  <si>
    <t>TREMBLAY LES VILLAGES</t>
  </si>
  <si>
    <t>VILLARS</t>
  </si>
  <si>
    <t>LES VILLAGES VOVEENS</t>
  </si>
  <si>
    <t>MONTAINVILLE</t>
  </si>
  <si>
    <t>YMERAY</t>
  </si>
  <si>
    <t>YMONVILLE</t>
  </si>
  <si>
    <t>BENODET</t>
  </si>
  <si>
    <t>BOLAZEC</t>
  </si>
  <si>
    <t>BRASPARTS</t>
  </si>
  <si>
    <t>BRIEC</t>
  </si>
  <si>
    <t>CARANTEC</t>
  </si>
  <si>
    <t>CHATEAUNEUF DU FAOU</t>
  </si>
  <si>
    <t>CLOHARS CARNOET</t>
  </si>
  <si>
    <t>LE CLOITRE PLEYBEN</t>
  </si>
  <si>
    <t>CROZON</t>
  </si>
  <si>
    <t>DOUARNENEZ</t>
  </si>
  <si>
    <t>LE FAOU</t>
  </si>
  <si>
    <t>LA FORET FOUESNANT</t>
  </si>
  <si>
    <t>GUICLAN</t>
  </si>
  <si>
    <t>GUIMILIAU</t>
  </si>
  <si>
    <t>HENVIC</t>
  </si>
  <si>
    <t>KERLOUAN</t>
  </si>
  <si>
    <t>KERSAINT PLABENNEC</t>
  </si>
  <si>
    <t>LAMPAUL GUIMILIAU</t>
  </si>
  <si>
    <t>LANDELEAU</t>
  </si>
  <si>
    <t>LANDEVENNEC</t>
  </si>
  <si>
    <t>LANDUDAL</t>
  </si>
  <si>
    <t>LANDUNVEZ</t>
  </si>
  <si>
    <t>LANHOUARNEAU</t>
  </si>
  <si>
    <t>LANNEDERN</t>
  </si>
  <si>
    <t>LANNEUFFRET</t>
  </si>
  <si>
    <t>LANNILIS</t>
  </si>
  <si>
    <t>LENNON</t>
  </si>
  <si>
    <t>LESNEVEN</t>
  </si>
  <si>
    <t>LEUHAN</t>
  </si>
  <si>
    <t>LOCMARIA PLOUZANE</t>
  </si>
  <si>
    <t>LOCRONAN</t>
  </si>
  <si>
    <t>LOGONNA DAOULAS</t>
  </si>
  <si>
    <t>LOTHEY</t>
  </si>
  <si>
    <t>CONFORT MEILARS</t>
  </si>
  <si>
    <t>MELGVEN</t>
  </si>
  <si>
    <t>MOTREFF</t>
  </si>
  <si>
    <t>PEUMERIT</t>
  </si>
  <si>
    <t>PLOEVEN</t>
  </si>
  <si>
    <t>PLOMELIN</t>
  </si>
  <si>
    <t>PLONEOUR LANVERN</t>
  </si>
  <si>
    <t>PLONEVEZ PORZAY</t>
  </si>
  <si>
    <t>PLOUARZEL</t>
  </si>
  <si>
    <t>PLOUDIRY</t>
  </si>
  <si>
    <t>PLOUENAN</t>
  </si>
  <si>
    <t>PLOUGAR</t>
  </si>
  <si>
    <t>PLOUGASNOU</t>
  </si>
  <si>
    <t>PLOUMOGUER</t>
  </si>
  <si>
    <t>PLOUNEVENTER</t>
  </si>
  <si>
    <t>PLOUNEVEZEL</t>
  </si>
  <si>
    <t>PLOUNEVEZ LOCHRIST</t>
  </si>
  <si>
    <t>LA ROCHE MAURICE</t>
  </si>
  <si>
    <t>ROSCANVEL</t>
  </si>
  <si>
    <t>ROSPORDEN</t>
  </si>
  <si>
    <t>ST ELOY</t>
  </si>
  <si>
    <t>ST FREGANT</t>
  </si>
  <si>
    <t>ST MEEN</t>
  </si>
  <si>
    <t>ST THEGONNEC LOC EGUINER</t>
  </si>
  <si>
    <t>ST THONAN</t>
  </si>
  <si>
    <t>SIZUN</t>
  </si>
  <si>
    <t>TOURCH</t>
  </si>
  <si>
    <t>TREGARANTEC</t>
  </si>
  <si>
    <t>TREMAOUEZAN</t>
  </si>
  <si>
    <t>TREMEVEN</t>
  </si>
  <si>
    <t>PONT DE BUIS LES QUIMERCH</t>
  </si>
  <si>
    <t>AJACCIO</t>
  </si>
  <si>
    <t>ALTAGENE</t>
  </si>
  <si>
    <t>AZZANA</t>
  </si>
  <si>
    <t>BILIA</t>
  </si>
  <si>
    <t>CASALABRIVA</t>
  </si>
  <si>
    <t>CAURO</t>
  </si>
  <si>
    <t>ECCICA SUARELLA</t>
  </si>
  <si>
    <t>EVISA</t>
  </si>
  <si>
    <t>LECCI</t>
  </si>
  <si>
    <t>LEVIE</t>
  </si>
  <si>
    <t>MELA</t>
  </si>
  <si>
    <t>MONACIA D AULLENE</t>
  </si>
  <si>
    <t>OTA</t>
  </si>
  <si>
    <t>PASTRICCIOLA</t>
  </si>
  <si>
    <t>PILA CANALE</t>
  </si>
  <si>
    <t>POGGIOLO</t>
  </si>
  <si>
    <t>REZZA</t>
  </si>
  <si>
    <t>SALICE</t>
  </si>
  <si>
    <t>SERRIERA</t>
  </si>
  <si>
    <t>SOCCIA</t>
  </si>
  <si>
    <t>STE LUCIE DE TALLANO</t>
  </si>
  <si>
    <t>TAVACO</t>
  </si>
  <si>
    <t>TAVERA</t>
  </si>
  <si>
    <t>UCCIANI</t>
  </si>
  <si>
    <t>VICO</t>
  </si>
  <si>
    <t>ZICAVO</t>
  </si>
  <si>
    <t>ALERIA</t>
  </si>
  <si>
    <t>ALTIANI</t>
  </si>
  <si>
    <t>BELGODERE</t>
  </si>
  <si>
    <t>BORGO</t>
  </si>
  <si>
    <t>BUSTANICO</t>
  </si>
  <si>
    <t>CALENZANA</t>
  </si>
  <si>
    <t>CAMPANA</t>
  </si>
  <si>
    <t>CAMPILE</t>
  </si>
  <si>
    <t>CANALE DI VERDE</t>
  </si>
  <si>
    <t>CASTIFAO</t>
  </si>
  <si>
    <t>CASTIGLIONE</t>
  </si>
  <si>
    <t>CENTURI</t>
  </si>
  <si>
    <t>CERVIONE</t>
  </si>
  <si>
    <t>FAVALELLO DE BOZIO</t>
  </si>
  <si>
    <t>GIUNCAGGIO</t>
  </si>
  <si>
    <t>L ILE ROUSSE</t>
  </si>
  <si>
    <t>LORETO DI CASINCA</t>
  </si>
  <si>
    <t>LUCCIANA</t>
  </si>
  <si>
    <t>LUGO DI NAZZA</t>
  </si>
  <si>
    <t>MOITA</t>
  </si>
  <si>
    <t>MOLTIFAO</t>
  </si>
  <si>
    <t>MONTEGROSSO</t>
  </si>
  <si>
    <t>OLMI CAPPELLA</t>
  </si>
  <si>
    <t>OMESSA</t>
  </si>
  <si>
    <t>PALASCA</t>
  </si>
  <si>
    <t>PIEDIPARTINO</t>
  </si>
  <si>
    <t>PIETRACORBARA</t>
  </si>
  <si>
    <t>PIETRASERENA</t>
  </si>
  <si>
    <t>PIOBETTA</t>
  </si>
  <si>
    <t>PIOGGIOLA</t>
  </si>
  <si>
    <t>POLVEROSO</t>
  </si>
  <si>
    <t>PRUNELLI DI FIUMORBO</t>
  </si>
  <si>
    <t>PRUNO</t>
  </si>
  <si>
    <t>CHAMPLAN</t>
  </si>
  <si>
    <t>ROSPIGLIANI</t>
  </si>
  <si>
    <t>SCOLCA</t>
  </si>
  <si>
    <t>SORBO OCAGNANO</t>
  </si>
  <si>
    <t>ST FLORENT</t>
  </si>
  <si>
    <t>SANTA MARIA DI LOTA</t>
  </si>
  <si>
    <t>SANTA MARIA POGGIO</t>
  </si>
  <si>
    <t>SANTO PIETRO DI TENDA</t>
  </si>
  <si>
    <t>TALASANI</t>
  </si>
  <si>
    <t>TARRANO</t>
  </si>
  <si>
    <t>TOX</t>
  </si>
  <si>
    <t>VALLE DI ROSTINO</t>
  </si>
  <si>
    <t>VALLE D OREZZA</t>
  </si>
  <si>
    <t>VIVARIO</t>
  </si>
  <si>
    <t>ZILIA</t>
  </si>
  <si>
    <t>ZUANI</t>
  </si>
  <si>
    <t>ALES</t>
  </si>
  <si>
    <t>ARPAILLARGUES ET AUREILLAC</t>
  </si>
  <si>
    <t>ARPHY</t>
  </si>
  <si>
    <t>ARRE</t>
  </si>
  <si>
    <t>AUJARGUES</t>
  </si>
  <si>
    <t>BESSEGES</t>
  </si>
  <si>
    <t>BOUQUET</t>
  </si>
  <si>
    <t>CABRIERES</t>
  </si>
  <si>
    <t>CAISSARGUES</t>
  </si>
  <si>
    <t>CALVISSON</t>
  </si>
  <si>
    <t>CAMPESTRE ET LUC</t>
  </si>
  <si>
    <t>CANAULES ET ARGENTIERES</t>
  </si>
  <si>
    <t>CARDET</t>
  </si>
  <si>
    <t>CODOGNAN</t>
  </si>
  <si>
    <t>CORBES</t>
  </si>
  <si>
    <t>DEAUX</t>
  </si>
  <si>
    <t>DOMESSARGUES</t>
  </si>
  <si>
    <t>DURFORT ET ST MARTIN DE SOSSENAC</t>
  </si>
  <si>
    <t>FLAUX</t>
  </si>
  <si>
    <t>FONS</t>
  </si>
  <si>
    <t>FOURQUES</t>
  </si>
  <si>
    <t>FRESSAC</t>
  </si>
  <si>
    <t>GAILHAN</t>
  </si>
  <si>
    <t>GAJAN</t>
  </si>
  <si>
    <t>JONQUIERES ST VINCENT</t>
  </si>
  <si>
    <t>JUNAS</t>
  </si>
  <si>
    <t>LANGLADE</t>
  </si>
  <si>
    <t>LAVAL ST ROMAN</t>
  </si>
  <si>
    <t>LOGRIAN FLORIAN</t>
  </si>
  <si>
    <t>MIALET</t>
  </si>
  <si>
    <t>MOLIERES SUR CEZE</t>
  </si>
  <si>
    <t>MONTAREN ET ST MEDIERS</t>
  </si>
  <si>
    <t>MONTFRIN</t>
  </si>
  <si>
    <t>MONTPEZAT</t>
  </si>
  <si>
    <t>MOULEZAN</t>
  </si>
  <si>
    <t>MOUSSAC</t>
  </si>
  <si>
    <t>NAVACELLES</t>
  </si>
  <si>
    <t>NIMES</t>
  </si>
  <si>
    <t>ST CESAIRE</t>
  </si>
  <si>
    <t>LES PLANS</t>
  </si>
  <si>
    <t>PONTEILS ET BRESIS</t>
  </si>
  <si>
    <t>PONT ST ESPRIT</t>
  </si>
  <si>
    <t>POTELIERES</t>
  </si>
  <si>
    <t>POULX</t>
  </si>
  <si>
    <t>POUZILHAC</t>
  </si>
  <si>
    <t>REDESSAN</t>
  </si>
  <si>
    <t>REVENS</t>
  </si>
  <si>
    <t>RIBAUTE LES TAVERNES</t>
  </si>
  <si>
    <t>ROCHEFORT DU GARD</t>
  </si>
  <si>
    <t>LA ROUVIERE</t>
  </si>
  <si>
    <t>ST ALEXANDRE</t>
  </si>
  <si>
    <t>STE ANASTASIE</t>
  </si>
  <si>
    <t>ST ANDRE DE ROQUEPERTUIS</t>
  </si>
  <si>
    <t>ST ANDRE D OLERARGUES</t>
  </si>
  <si>
    <t>ST BAUZELY</t>
  </si>
  <si>
    <t>ST BENEZET</t>
  </si>
  <si>
    <t>ST BONNET DU GARD</t>
  </si>
  <si>
    <t>ST GENIES DE COMOLAS</t>
  </si>
  <si>
    <t>ST GENIES DE MALGOIRES</t>
  </si>
  <si>
    <t>ST HIPPOLYTE DU FORT</t>
  </si>
  <si>
    <t>ST JEAN DE SERRES</t>
  </si>
  <si>
    <t>ST JUST ET VACQUIERES</t>
  </si>
  <si>
    <t>ST LAURENT DE CARNOLS</t>
  </si>
  <si>
    <t>ST LAURENT LE MINIER</t>
  </si>
  <si>
    <t>ST SIFFRET</t>
  </si>
  <si>
    <t>ST VICTOR LA COSTE</t>
  </si>
  <si>
    <t>ST VICTOR DE MALCAP</t>
  </si>
  <si>
    <t>SALAZAC</t>
  </si>
  <si>
    <t>SANILHAC SAGRIES</t>
  </si>
  <si>
    <t>SAUVETERRE</t>
  </si>
  <si>
    <t>SAZE</t>
  </si>
  <si>
    <t>SERNHAC</t>
  </si>
  <si>
    <t>SOUDORGUES</t>
  </si>
  <si>
    <t>TREVES</t>
  </si>
  <si>
    <t>VALLABRIX</t>
  </si>
  <si>
    <t>VAL D AIGOUAL</t>
  </si>
  <si>
    <t>VALLIGUIERES</t>
  </si>
  <si>
    <t>VAUVERT</t>
  </si>
  <si>
    <t>VENEJAN</t>
  </si>
  <si>
    <t>VERS PONT DU GARD</t>
  </si>
  <si>
    <t>VEZENOBRES</t>
  </si>
  <si>
    <t>RODILHAN</t>
  </si>
  <si>
    <t>AYGUESVIVES</t>
  </si>
  <si>
    <t>ANAN</t>
  </si>
  <si>
    <t>ANTICHAN DE FRONTIGNES</t>
  </si>
  <si>
    <t>ARDIEGE</t>
  </si>
  <si>
    <t>ARGUENOS</t>
  </si>
  <si>
    <t>ARTIGUE</t>
  </si>
  <si>
    <t>ASPRET SARRAT</t>
  </si>
  <si>
    <t>AULON</t>
  </si>
  <si>
    <t>AURIAC SUR VENDINELLE</t>
  </si>
  <si>
    <t>BEAUPUY</t>
  </si>
  <si>
    <t>BEAUVILLE</t>
  </si>
  <si>
    <t>BELBERAUD</t>
  </si>
  <si>
    <t>BELBEZE EN COMMINGES</t>
  </si>
  <si>
    <t>BOIS DE LA PIERRE</t>
  </si>
  <si>
    <t>BOUDRAC</t>
  </si>
  <si>
    <t>BOURG D OUEIL</t>
  </si>
  <si>
    <t>BOUSSENS</t>
  </si>
  <si>
    <t>BOUTX</t>
  </si>
  <si>
    <t>BRAX</t>
  </si>
  <si>
    <t>CASSAGNABERE TOURNAS</t>
  </si>
  <si>
    <t>CASTANET TOLOSAN</t>
  </si>
  <si>
    <t>CASTELBIAGUE</t>
  </si>
  <si>
    <t>CASTELMAUROU</t>
  </si>
  <si>
    <t>CASTILLON DE LARBOUST</t>
  </si>
  <si>
    <t>CAZAUNOUS</t>
  </si>
  <si>
    <t>CAZERES</t>
  </si>
  <si>
    <t>CIER DE RIVIERE</t>
  </si>
  <si>
    <t>CIERP GAUD</t>
  </si>
  <si>
    <t>CORNEBARRIEU</t>
  </si>
  <si>
    <t>CORRONSAC</t>
  </si>
  <si>
    <t>COX</t>
  </si>
  <si>
    <t>ESTADENS</t>
  </si>
  <si>
    <t>FIGAROL</t>
  </si>
  <si>
    <t>FOLCARDE</t>
  </si>
  <si>
    <t>FONSORBES</t>
  </si>
  <si>
    <t>GAILLAC TOULZA</t>
  </si>
  <si>
    <t>GANTIES</t>
  </si>
  <si>
    <t>GIBEL</t>
  </si>
  <si>
    <t>JUZES</t>
  </si>
  <si>
    <t>JUZET D IZAUT</t>
  </si>
  <si>
    <t>LABASTIDE ST SERNIN</t>
  </si>
  <si>
    <t>LABEGE</t>
  </si>
  <si>
    <t>LALOURET LAFFITEAU</t>
  </si>
  <si>
    <t>LAUNAGUET</t>
  </si>
  <si>
    <t>LEVIGNAC</t>
  </si>
  <si>
    <t>LODES</t>
  </si>
  <si>
    <t>MANE</t>
  </si>
  <si>
    <t>MASCARVILLE</t>
  </si>
  <si>
    <t>MAUZAC</t>
  </si>
  <si>
    <t>MAZERES SUR SALAT</t>
  </si>
  <si>
    <t>MONCAUP</t>
  </si>
  <si>
    <t>MONTAIGUT SUR SAVE</t>
  </si>
  <si>
    <t>MONTASTRUC SAVES</t>
  </si>
  <si>
    <t>MONTBERAUD</t>
  </si>
  <si>
    <t>MONTCLAR LAURAGAIS</t>
  </si>
  <si>
    <t>MONTEGUT LAURAGAIS</t>
  </si>
  <si>
    <t>MONTESQUIEU LAURAGAIS</t>
  </si>
  <si>
    <t>MONTESQUIEU VOLVESTRE</t>
  </si>
  <si>
    <t>MONTGAILLARD SUR SAVE</t>
  </si>
  <si>
    <t>MONTGEARD</t>
  </si>
  <si>
    <t>NAILLOUX</t>
  </si>
  <si>
    <t>NIZAN GESSE</t>
  </si>
  <si>
    <t>PEGUILHAN</t>
  </si>
  <si>
    <t>PEYSSIES</t>
  </si>
  <si>
    <t>PLAGNOLE</t>
  </si>
  <si>
    <t>PLAISANCE DU TOUCH</t>
  </si>
  <si>
    <t>POINTIS INARD</t>
  </si>
  <si>
    <t>PONLAT TAILLEBOURG</t>
  </si>
  <si>
    <t>PORTET DE LUCHON</t>
  </si>
  <si>
    <t>PORTET SUR GARONNE</t>
  </si>
  <si>
    <t>REBIGUE</t>
  </si>
  <si>
    <t>REGADES</t>
  </si>
  <si>
    <t>RIEUCAZE</t>
  </si>
  <si>
    <t>ROQUETTES</t>
  </si>
  <si>
    <t>ROUMENS</t>
  </si>
  <si>
    <t>SAIGUEDE</t>
  </si>
  <si>
    <t>ST ANDRE</t>
  </si>
  <si>
    <t>ST AVENTIN</t>
  </si>
  <si>
    <t>ST FELIX LAURAGAIS</t>
  </si>
  <si>
    <t>ST JEAN LHERM</t>
  </si>
  <si>
    <t>ST JULIA</t>
  </si>
  <si>
    <t>ST LARY BOUJEAN</t>
  </si>
  <si>
    <t>ST LEON</t>
  </si>
  <si>
    <t>ST LYS</t>
  </si>
  <si>
    <t>ST MARCEL PAULEL</t>
  </si>
  <si>
    <t>ST PAUL D OUEIL</t>
  </si>
  <si>
    <t>ST PIERRE</t>
  </si>
  <si>
    <t>ST ROME</t>
  </si>
  <si>
    <t>ST THOMAS</t>
  </si>
  <si>
    <t>SALIES DU SALAT</t>
  </si>
  <si>
    <t>SALLES SUR GARONNE</t>
  </si>
  <si>
    <t>TOULOUSE</t>
  </si>
  <si>
    <t>VALCABRERE</t>
  </si>
  <si>
    <t>VALLESVILLES</t>
  </si>
  <si>
    <t>VARENNES</t>
  </si>
  <si>
    <t>VENDINE</t>
  </si>
  <si>
    <t>VIEILLEVIGNE</t>
  </si>
  <si>
    <t>VILLATE</t>
  </si>
  <si>
    <t>VILLAUDRIC</t>
  </si>
  <si>
    <t>VILLENEUVE DE RIVIERE</t>
  </si>
  <si>
    <t>VILLENEUVE LES BOULOC</t>
  </si>
  <si>
    <t>ARBLADE LE BAS</t>
  </si>
  <si>
    <t>ARDIZAS</t>
  </si>
  <si>
    <t>ARMENTIEUX</t>
  </si>
  <si>
    <t>AUJAN MOURNEDE</t>
  </si>
  <si>
    <t>BAJONNETTE</t>
  </si>
  <si>
    <t>BEDECHAN</t>
  </si>
  <si>
    <t>BELLEGARDE</t>
  </si>
  <si>
    <t>BERAUT</t>
  </si>
  <si>
    <t>BERDOUES</t>
  </si>
  <si>
    <t>BEZERIL</t>
  </si>
  <si>
    <t>BIRAN</t>
  </si>
  <si>
    <t>BIVES</t>
  </si>
  <si>
    <t>BONAS</t>
  </si>
  <si>
    <t>BOULAUR</t>
  </si>
  <si>
    <t>CAMPAGNE D ARMAGNAC</t>
  </si>
  <si>
    <t>CASTELNAU D AUZAN LABARRERE</t>
  </si>
  <si>
    <t>CASTELNAU SUR L AUVIGNON</t>
  </si>
  <si>
    <t>CASTERON</t>
  </si>
  <si>
    <t>CASTILLON SAVES</t>
  </si>
  <si>
    <t>CATONVIELLE</t>
  </si>
  <si>
    <t>CAUSSENS</t>
  </si>
  <si>
    <t>CAZAUX SAVES</t>
  </si>
  <si>
    <t>CAZAUX VILLECOMTAL</t>
  </si>
  <si>
    <t>CAZENEUVE</t>
  </si>
  <si>
    <t>CHELAN</t>
  </si>
  <si>
    <t>CUELAS</t>
  </si>
  <si>
    <t>DEMU</t>
  </si>
  <si>
    <t>EAUZE</t>
  </si>
  <si>
    <t>ESCLASSAN LABASTIDE</t>
  </si>
  <si>
    <t>ESTANG</t>
  </si>
  <si>
    <t>ESTIPOUY</t>
  </si>
  <si>
    <t>ESTRAMIAC</t>
  </si>
  <si>
    <t>FLAMARENS</t>
  </si>
  <si>
    <t>GAVARRET SUR AULOUSTE</t>
  </si>
  <si>
    <t>GOUX</t>
  </si>
  <si>
    <t>HAGET</t>
  </si>
  <si>
    <t>LE HOUGA</t>
  </si>
  <si>
    <t>IDRAC RESPAILLES</t>
  </si>
  <si>
    <t>L ISLE ARNE</t>
  </si>
  <si>
    <t>L ISLE DE NOE</t>
  </si>
  <si>
    <t>LABARTHE</t>
  </si>
  <si>
    <t>LABASTIDE SAVES</t>
  </si>
  <si>
    <t>LAGUIAN MAZOUS</t>
  </si>
  <si>
    <t>LAMAGUERE</t>
  </si>
  <si>
    <t>LANNEMAIGNAN</t>
  </si>
  <si>
    <t>LANNEPAX</t>
  </si>
  <si>
    <t>LAYMONT</t>
  </si>
  <si>
    <t>LIAS D ARMAGNAC</t>
  </si>
  <si>
    <t>LOUBEDAT</t>
  </si>
  <si>
    <t>LOUSLITGES</t>
  </si>
  <si>
    <t>LOUSSOUS DEBAT</t>
  </si>
  <si>
    <t>MANCIET</t>
  </si>
  <si>
    <t>MANENT MONTANE</t>
  </si>
  <si>
    <t>MARGOUET MEYMES</t>
  </si>
  <si>
    <t>MASSEUBE</t>
  </si>
  <si>
    <t>MONTADET</t>
  </si>
  <si>
    <t>MONTAUT</t>
  </si>
  <si>
    <t>MONTAUT LES CRENEAUX</t>
  </si>
  <si>
    <t>MONTEGUT</t>
  </si>
  <si>
    <t>MORMES</t>
  </si>
  <si>
    <t>PAUILHAC</t>
  </si>
  <si>
    <t>PESSAN</t>
  </si>
  <si>
    <t>PEYRECAVE</t>
  </si>
  <si>
    <t>PEYRUSSE VIEILLE</t>
  </si>
  <si>
    <t>PLIEUX</t>
  </si>
  <si>
    <t>POLASTRON</t>
  </si>
  <si>
    <t>PRECHAC SUR ADOUR</t>
  </si>
  <si>
    <t>RAMOUZENS</t>
  </si>
  <si>
    <t>REANS</t>
  </si>
  <si>
    <t>REJAUMONT</t>
  </si>
  <si>
    <t>ROQUES</t>
  </si>
  <si>
    <t>ST ANTOINE</t>
  </si>
  <si>
    <t>ST AUNIX LENGROS</t>
  </si>
  <si>
    <t>STE AURENCE CAZAUX</t>
  </si>
  <si>
    <t>ST CHRISTAUD</t>
  </si>
  <si>
    <t>STE DODE</t>
  </si>
  <si>
    <t>ST GRIEDE</t>
  </si>
  <si>
    <t>ST JEAN POUTGE</t>
  </si>
  <si>
    <t>ST LARY</t>
  </si>
  <si>
    <t>SEMEZIES CACHAN</t>
  </si>
  <si>
    <t>SEYSSES SAVES</t>
  </si>
  <si>
    <t>SION</t>
  </si>
  <si>
    <t>SIRAC</t>
  </si>
  <si>
    <t>TUDELLE</t>
  </si>
  <si>
    <t>VERLUS</t>
  </si>
  <si>
    <t>AILLAS</t>
  </si>
  <si>
    <t>ANDERNOS LES BAINS</t>
  </si>
  <si>
    <t>ARCINS</t>
  </si>
  <si>
    <t>VAL DE VIRVEE</t>
  </si>
  <si>
    <t>AUROS</t>
  </si>
  <si>
    <t>BELIN BELIET</t>
  </si>
  <si>
    <t>LES BILLAUX</t>
  </si>
  <si>
    <t>BLAYE</t>
  </si>
  <si>
    <t>BLESIGNAC</t>
  </si>
  <si>
    <t>BONNETAN</t>
  </si>
  <si>
    <t>BORDEAUX</t>
  </si>
  <si>
    <t>BOURDELLES</t>
  </si>
  <si>
    <t>CADARSAC</t>
  </si>
  <si>
    <t>CADILLAC EN FRONSADAIS</t>
  </si>
  <si>
    <t>CAMARSAC</t>
  </si>
  <si>
    <t>CAMBLANES ET MEYNAC</t>
  </si>
  <si>
    <t>CAPTIEUX</t>
  </si>
  <si>
    <t>CARCANS</t>
  </si>
  <si>
    <t>CARIGNAN DE BORDEAUX</t>
  </si>
  <si>
    <t>CASTELVIEL</t>
  </si>
  <si>
    <t>CASTILLON LA BATAILLE</t>
  </si>
  <si>
    <t>CAUMONT</t>
  </si>
  <si>
    <t>CAZATS</t>
  </si>
  <si>
    <t>CEZAC</t>
  </si>
  <si>
    <t>CIVRAC DE BLAYE</t>
  </si>
  <si>
    <t>CURSAN</t>
  </si>
  <si>
    <t>DARDENAC</t>
  </si>
  <si>
    <t>DONNEZAC</t>
  </si>
  <si>
    <t>ESCAUDES</t>
  </si>
  <si>
    <t>ESCOUSSANS</t>
  </si>
  <si>
    <t>FARGUES ST HILAIRE</t>
  </si>
  <si>
    <t>GANS</t>
  </si>
  <si>
    <t>GENERAC</t>
  </si>
  <si>
    <t>GENSAC</t>
  </si>
  <si>
    <t>GIRONDE SUR DROPT</t>
  </si>
  <si>
    <t>GUILLOS</t>
  </si>
  <si>
    <t>ISLE ST GEORGES</t>
  </si>
  <si>
    <t>LADOS</t>
  </si>
  <si>
    <t>LAMOTHE LANDERRON</t>
  </si>
  <si>
    <t>LARTIGUE</t>
  </si>
  <si>
    <t>LEOGNAN</t>
  </si>
  <si>
    <t>LERM ET MUSSET</t>
  </si>
  <si>
    <t>LES LEVES ET THOUMEYRAGUES</t>
  </si>
  <si>
    <t>LISTRAC DE DUREZE</t>
  </si>
  <si>
    <t>LORMONT</t>
  </si>
  <si>
    <t>LOUPES</t>
  </si>
  <si>
    <t>LOUPIAC</t>
  </si>
  <si>
    <t>LUCMAU</t>
  </si>
  <si>
    <t>LUDON MEDOC</t>
  </si>
  <si>
    <t>MARCENAIS</t>
  </si>
  <si>
    <t>MARGAUX CANTENAC</t>
  </si>
  <si>
    <t>MAZERES</t>
  </si>
  <si>
    <t>MERIGNAC</t>
  </si>
  <si>
    <t>MONTUSSAN</t>
  </si>
  <si>
    <t>MOUILLAC</t>
  </si>
  <si>
    <t>MOULIS EN MEDOC</t>
  </si>
  <si>
    <t>NAUJAC SUR MER</t>
  </si>
  <si>
    <t>NAUJAN ET POSTIAC</t>
  </si>
  <si>
    <t>OMET</t>
  </si>
  <si>
    <t>ORDONNAC</t>
  </si>
  <si>
    <t>PAUILLAC</t>
  </si>
  <si>
    <t>LE PIAN SUR GARONNE</t>
  </si>
  <si>
    <t>PODENSAC</t>
  </si>
  <si>
    <t>PONDAURAT</t>
  </si>
  <si>
    <t>PUISSEGUIN</t>
  </si>
  <si>
    <t>RAUZAN</t>
  </si>
  <si>
    <t>RIOCAUD</t>
  </si>
  <si>
    <t>ROMAGNE</t>
  </si>
  <si>
    <t>SADIRAC</t>
  </si>
  <si>
    <t>ST ANDRE ET APPELLES</t>
  </si>
  <si>
    <t>ST ANDRONY</t>
  </si>
  <si>
    <t>ST AVIT DE SOULEGE</t>
  </si>
  <si>
    <t>ST AVIT ST NAZAIRE</t>
  </si>
  <si>
    <t>ST NAZAIRE</t>
  </si>
  <si>
    <t>ST CHRISTOLY DE BLAYE</t>
  </si>
  <si>
    <t>ST CIERS SUR GIRONDE</t>
  </si>
  <si>
    <t>ST COME</t>
  </si>
  <si>
    <t>STE FOY LA LONGUE</t>
  </si>
  <si>
    <t>ST GERMAIN DE GRAVE</t>
  </si>
  <si>
    <t>ST GERMAIN D ESTEUIL</t>
  </si>
  <si>
    <t>ST GERMAIN DU PUCH</t>
  </si>
  <si>
    <t>STE HELENE</t>
  </si>
  <si>
    <t>ST LAURENT MEDOC</t>
  </si>
  <si>
    <t>ST MAIXANT</t>
  </si>
  <si>
    <t>ST MEDARD EN JALLES</t>
  </si>
  <si>
    <t>ST MICHEL DE FRONSAC</t>
  </si>
  <si>
    <t>ST PEY D ARMENS</t>
  </si>
  <si>
    <t>ST PIERRE D AURILLAC</t>
  </si>
  <si>
    <t>ST PIERRE DE BAT</t>
  </si>
  <si>
    <t>ST QUENTIN DE BARON</t>
  </si>
  <si>
    <t>ST SEURIN DE CURSAC</t>
  </si>
  <si>
    <t>ST SULPICE DE POMMIERS</t>
  </si>
  <si>
    <t>ST TROJAN</t>
  </si>
  <si>
    <t>ST VINCENT DE PAUL</t>
  </si>
  <si>
    <t>ST VIVIEN DE BLAYE</t>
  </si>
  <si>
    <t>ST YZANS DE MEDOC</t>
  </si>
  <si>
    <t>LA SAUVE</t>
  </si>
  <si>
    <t>SENDETS</t>
  </si>
  <si>
    <t>TALENCE</t>
  </si>
  <si>
    <t>TAURIAC</t>
  </si>
  <si>
    <t>LE TEICH</t>
  </si>
  <si>
    <t>LA TESTE DE BUCH</t>
  </si>
  <si>
    <t>TEUILLAC</t>
  </si>
  <si>
    <t>TRESSES</t>
  </si>
  <si>
    <t>VALEYRAC</t>
  </si>
  <si>
    <t>VERAC</t>
  </si>
  <si>
    <t>VILLEGOUGE</t>
  </si>
  <si>
    <t>VILLENAVE D ORNON</t>
  </si>
  <si>
    <t>VIRSAC</t>
  </si>
  <si>
    <t>MARCHEPRIME</t>
  </si>
  <si>
    <t>ASPIRAN</t>
  </si>
  <si>
    <t>AUMELAS</t>
  </si>
  <si>
    <t>AZILLANET</t>
  </si>
  <si>
    <t>BEDARIEUX</t>
  </si>
  <si>
    <t>BOISSERON</t>
  </si>
  <si>
    <t>BRIGNAC</t>
  </si>
  <si>
    <t>CERS</t>
  </si>
  <si>
    <t>CLAPIERS</t>
  </si>
  <si>
    <t>CLARET</t>
  </si>
  <si>
    <t>CLERMONT L HERAULT</t>
  </si>
  <si>
    <t>COLOMBIERS</t>
  </si>
  <si>
    <t>COULOBRES</t>
  </si>
  <si>
    <t>COURNONSEC</t>
  </si>
  <si>
    <t>FOZIERES</t>
  </si>
  <si>
    <t>GALARGUES</t>
  </si>
  <si>
    <t>GIGNAC</t>
  </si>
  <si>
    <t>LAURENS</t>
  </si>
  <si>
    <t>LAURET</t>
  </si>
  <si>
    <t>LESPIGNAN</t>
  </si>
  <si>
    <t>LIAUSSON</t>
  </si>
  <si>
    <t>LIEURAN LES BEZIERS</t>
  </si>
  <si>
    <t>LIGNAN SUR ORB</t>
  </si>
  <si>
    <t>LODEVE</t>
  </si>
  <si>
    <t>MAUGUIO</t>
  </si>
  <si>
    <t>MERIFONS</t>
  </si>
  <si>
    <t>MEZE</t>
  </si>
  <si>
    <t>MIREVAL</t>
  </si>
  <si>
    <t>MONS</t>
  </si>
  <si>
    <t>MONTARNAUD</t>
  </si>
  <si>
    <t>MONTBAZIN</t>
  </si>
  <si>
    <t>MONTOULIERS</t>
  </si>
  <si>
    <t>MONTOULIEU</t>
  </si>
  <si>
    <t>MONTPELLIER</t>
  </si>
  <si>
    <t>MOULES ET BAUCELS</t>
  </si>
  <si>
    <t>MOUREZE</t>
  </si>
  <si>
    <t>MURVIEL LES BEZIERS</t>
  </si>
  <si>
    <t>NISSAN LEZ ENSERUNE</t>
  </si>
  <si>
    <t>PAULHAN</t>
  </si>
  <si>
    <t>PEZENES LES MINES</t>
  </si>
  <si>
    <t>PIERRERUE</t>
  </si>
  <si>
    <t>PLAISSAN</t>
  </si>
  <si>
    <t>POPIAN</t>
  </si>
  <si>
    <t>POUSSAN</t>
  </si>
  <si>
    <t>RESTINCLIERES</t>
  </si>
  <si>
    <t>RIEUSSEC</t>
  </si>
  <si>
    <t>ROQUEREDONDE</t>
  </si>
  <si>
    <t>ROSIS</t>
  </si>
  <si>
    <t>ST AUNES</t>
  </si>
  <si>
    <t>ST BRES</t>
  </si>
  <si>
    <t>ST ETIENNE D ALBAGNAN</t>
  </si>
  <si>
    <t>ST GENIES DE VARENSAL</t>
  </si>
  <si>
    <t>PLAISANCE</t>
  </si>
  <si>
    <t>ST JEAN DE LA BLAQUIERE</t>
  </si>
  <si>
    <t>ST JEAN DE MINERVOIS</t>
  </si>
  <si>
    <t>ST MAURICE NAVACELLES</t>
  </si>
  <si>
    <t>ST NAZAIRE DE LADAREZ</t>
  </si>
  <si>
    <t>ST SATURNIN DE LUCIAN</t>
  </si>
  <si>
    <t>ST VINCENT D OLARGUES</t>
  </si>
  <si>
    <t>SAUTEYRARGUES</t>
  </si>
  <si>
    <t>SOUMONT</t>
  </si>
  <si>
    <t>THEZAN LES BEZIERS</t>
  </si>
  <si>
    <t>TOURBES</t>
  </si>
  <si>
    <t>LE TRIADOU</t>
  </si>
  <si>
    <t>USCLAS D HERAULT</t>
  </si>
  <si>
    <t>VERRERIES DE MOUSSANS</t>
  </si>
  <si>
    <t>VILLENEUVE LES BEZIERS</t>
  </si>
  <si>
    <t>VILLEVEYRAC</t>
  </si>
  <si>
    <t>AUBIGNE</t>
  </si>
  <si>
    <t>BAIN DE BRETAGNE</t>
  </si>
  <si>
    <t>BAINS SUR OUST</t>
  </si>
  <si>
    <t>LA BAUSSAINE</t>
  </si>
  <si>
    <t>BLERUAIS</t>
  </si>
  <si>
    <t>LA BOSSE DE BRETAGNE</t>
  </si>
  <si>
    <t>BOVEL</t>
  </si>
  <si>
    <t>BRUZ</t>
  </si>
  <si>
    <t>CHANTEPIE</t>
  </si>
  <si>
    <t>LA CHAPELLE CHAUSSEE</t>
  </si>
  <si>
    <t>LA CHAPELLE DE BRAIN</t>
  </si>
  <si>
    <t>CHATEAUBOURG</t>
  </si>
  <si>
    <t>CHATEAUGIRON</t>
  </si>
  <si>
    <t>OSSE</t>
  </si>
  <si>
    <t>LE CHATELLIER</t>
  </si>
  <si>
    <t>COMBLESSAC</t>
  </si>
  <si>
    <t>COMBOURG</t>
  </si>
  <si>
    <t>COMBOURTILLE</t>
  </si>
  <si>
    <t>CREVIN</t>
  </si>
  <si>
    <t>DOMALAIN</t>
  </si>
  <si>
    <t>DOURDAIN</t>
  </si>
  <si>
    <t>EPINIAC</t>
  </si>
  <si>
    <t>ESSE</t>
  </si>
  <si>
    <t>GOSNE</t>
  </si>
  <si>
    <t>LA GOUESNIERE</t>
  </si>
  <si>
    <t>GUICHEN</t>
  </si>
  <si>
    <t>GUIPEL</t>
  </si>
  <si>
    <t>LAILLE</t>
  </si>
  <si>
    <t>LALLEU</t>
  </si>
  <si>
    <t>LIVRE SUR CHANGEON</t>
  </si>
  <si>
    <t>LOURMAIS</t>
  </si>
  <si>
    <t>MARCILLE RAOUL</t>
  </si>
  <si>
    <t>VAL D ANAST</t>
  </si>
  <si>
    <t>LES PORTES DU COGLAIS</t>
  </si>
  <si>
    <t>MOUAZE</t>
  </si>
  <si>
    <t>MOULINS</t>
  </si>
  <si>
    <t>NOYAL CHATILLON SUR SEICHE</t>
  </si>
  <si>
    <t>PLERGUER</t>
  </si>
  <si>
    <t>PLESDER</t>
  </si>
  <si>
    <t>PLEUGUENEUC</t>
  </si>
  <si>
    <t>PLEUMELEUC</t>
  </si>
  <si>
    <t>PLEURTUIT</t>
  </si>
  <si>
    <t>RETIERS</t>
  </si>
  <si>
    <t>LE RHEU</t>
  </si>
  <si>
    <t>STE ANNE SUR VILAINE</t>
  </si>
  <si>
    <t>ST GERMAIN EN COGLES</t>
  </si>
  <si>
    <t>ST GILLES</t>
  </si>
  <si>
    <t>ST GONLAY</t>
  </si>
  <si>
    <t>ST GUINOUX</t>
  </si>
  <si>
    <t>ST HILAIRE DES LANDES</t>
  </si>
  <si>
    <t>ST MALO</t>
  </si>
  <si>
    <t>ST MALON SUR MEL</t>
  </si>
  <si>
    <t>ST REMY DU PLAIN</t>
  </si>
  <si>
    <t>ST SEGLIN</t>
  </si>
  <si>
    <t>ST SULPICE LA FORET</t>
  </si>
  <si>
    <t>ST UNIAC</t>
  </si>
  <si>
    <t>TRANS LA FORET</t>
  </si>
  <si>
    <t>AIGURANDE</t>
  </si>
  <si>
    <t>ARGENTON SUR CREUSE</t>
  </si>
  <si>
    <t>AZAY LE FERRON</t>
  </si>
  <si>
    <t>BOUESSE</t>
  </si>
  <si>
    <t>BRETAGNE</t>
  </si>
  <si>
    <t>LA BUXERETTE</t>
  </si>
  <si>
    <t>CEAULMONT</t>
  </si>
  <si>
    <t>CHAILLAC</t>
  </si>
  <si>
    <t>LA CHAMPENOISE</t>
  </si>
  <si>
    <t>CHATEAUROUX</t>
  </si>
  <si>
    <t>CLUIS</t>
  </si>
  <si>
    <t>CONDE</t>
  </si>
  <si>
    <t>DIORS</t>
  </si>
  <si>
    <t>FLERE LA RIVIERE</t>
  </si>
  <si>
    <t>FREDILLE</t>
  </si>
  <si>
    <t>GARGILESSE DAMPIERRE</t>
  </si>
  <si>
    <t>LANGE</t>
  </si>
  <si>
    <t>LOUROUER ST LAURENT</t>
  </si>
  <si>
    <t>LUREUIL</t>
  </si>
  <si>
    <t>LUZERET</t>
  </si>
  <si>
    <t>LE MAGNY</t>
  </si>
  <si>
    <t>MALICORNAY</t>
  </si>
  <si>
    <t>MERIGNY</t>
  </si>
  <si>
    <t>MERS SUR INDRE</t>
  </si>
  <si>
    <t>MEUNET PLANCHES</t>
  </si>
  <si>
    <t>MEZIERES EN BRENNE</t>
  </si>
  <si>
    <t>MONTCHEVRIER</t>
  </si>
  <si>
    <t>MONTGIVRAY</t>
  </si>
  <si>
    <t>MONTIPOURET</t>
  </si>
  <si>
    <t>LA PEROUILLE</t>
  </si>
  <si>
    <t>POULIGNY NOTRE DAME</t>
  </si>
  <si>
    <t>POULIGNY ST PIERRE</t>
  </si>
  <si>
    <t>PREUILLY LA VILLE</t>
  </si>
  <si>
    <t>ST GAULTIER</t>
  </si>
  <si>
    <t>ST MEDARD</t>
  </si>
  <si>
    <t>ST PIERRE DE JARDS</t>
  </si>
  <si>
    <t>ST PLANTAIRE</t>
  </si>
  <si>
    <t>SAULNAY</t>
  </si>
  <si>
    <t>SAZERAY</t>
  </si>
  <si>
    <t>SOUGE</t>
  </si>
  <si>
    <t>THEVET ST JULIEN</t>
  </si>
  <si>
    <t>VELLES</t>
  </si>
  <si>
    <t>VEUIL</t>
  </si>
  <si>
    <t>VIJON</t>
  </si>
  <si>
    <t>VILLEGOUIN</t>
  </si>
  <si>
    <t>VILLENTROIS FAVEROLLES EN BERRY</t>
  </si>
  <si>
    <t>VINEUIL</t>
  </si>
  <si>
    <t>AMBILLOU</t>
  </si>
  <si>
    <t>BOSSAY SUR CLAISE</t>
  </si>
  <si>
    <t>BOSSEE</t>
  </si>
  <si>
    <t>LE BOULAY</t>
  </si>
  <si>
    <t>BOURNAN</t>
  </si>
  <si>
    <t>BREHEMONT</t>
  </si>
  <si>
    <t>BRIZAY</t>
  </si>
  <si>
    <t>CERELLES</t>
  </si>
  <si>
    <t>CHAMBOURG SUR INDRE</t>
  </si>
  <si>
    <t>CHAMBRAY LES TOURS</t>
  </si>
  <si>
    <t>LA CHAPELLE BLANCHE ST MARTIN</t>
  </si>
  <si>
    <t>LA CHAPELLE SUR LOIRE</t>
  </si>
  <si>
    <t>CHATEAU RENAULT</t>
  </si>
  <si>
    <t>CHEDIGNY</t>
  </si>
  <si>
    <t>CHEILLE</t>
  </si>
  <si>
    <t>CHENONCEAUX</t>
  </si>
  <si>
    <t>CHISSEAUX</t>
  </si>
  <si>
    <t>CIVRAY DE TOURAINE</t>
  </si>
  <si>
    <t>CLERE LES PINS</t>
  </si>
  <si>
    <t>CONTINVOIR</t>
  </si>
  <si>
    <t>COURCOUE</t>
  </si>
  <si>
    <t>COUZIERS</t>
  </si>
  <si>
    <t>CRISSAY SUR MANSE</t>
  </si>
  <si>
    <t>CROUZILLES</t>
  </si>
  <si>
    <t>ESVRES</t>
  </si>
  <si>
    <t>GENILLE</t>
  </si>
  <si>
    <t>LA GUERCHE</t>
  </si>
  <si>
    <t>JAULNAY</t>
  </si>
  <si>
    <t>JOUE LES TOURS</t>
  </si>
  <si>
    <t>LANGEAIS</t>
  </si>
  <si>
    <t>LE LIEGE</t>
  </si>
  <si>
    <t>LOUANS</t>
  </si>
  <si>
    <t>LUZE</t>
  </si>
  <si>
    <t>MONTHODON</t>
  </si>
  <si>
    <t>MONTS</t>
  </si>
  <si>
    <t>MORAND</t>
  </si>
  <si>
    <t>NEUILLE LE LIERRE</t>
  </si>
  <si>
    <t>NEUILLE PONT PIERRE</t>
  </si>
  <si>
    <t>PERNAY</t>
  </si>
  <si>
    <t>PONT DE RUAN</t>
  </si>
  <si>
    <t>POUZAY</t>
  </si>
  <si>
    <t>RESTIGNE</t>
  </si>
  <si>
    <t>ROCHECORBON</t>
  </si>
  <si>
    <t>ST BRANCHS</t>
  </si>
  <si>
    <t>ST HIPPOLYTE</t>
  </si>
  <si>
    <t>ST LAURENT EN GATINES</t>
  </si>
  <si>
    <t>ST MARTIN LE BEAU</t>
  </si>
  <si>
    <t>ST NICOLAS DE BOURGUEIL</t>
  </si>
  <si>
    <t>ST NICOLAS DES MOTETS</t>
  </si>
  <si>
    <t>COTEAUX SUR LOIRE</t>
  </si>
  <si>
    <t>ST REGLE</t>
  </si>
  <si>
    <t>TAUXIGNY ST BAULD</t>
  </si>
  <si>
    <t>THILOUZE</t>
  </si>
  <si>
    <t>LA TOUR ST GELIN</t>
  </si>
  <si>
    <t>VERNEUIL LE CHATEAU</t>
  </si>
  <si>
    <t>VILLANDRY</t>
  </si>
  <si>
    <t>LA VILLE AUX DAMES</t>
  </si>
  <si>
    <t>VILLEDOMAIN</t>
  </si>
  <si>
    <t>VOUVRAY</t>
  </si>
  <si>
    <t>LES ABRETS EN DAUPHINE</t>
  </si>
  <si>
    <t>LES ADRETS</t>
  </si>
  <si>
    <t>L ALBENC</t>
  </si>
  <si>
    <t>AMBEL</t>
  </si>
  <si>
    <t>ANJOU</t>
  </si>
  <si>
    <t>ANNOISIN CHATELANS</t>
  </si>
  <si>
    <t>LES AVENIERES VEYRINS THUELLIN</t>
  </si>
  <si>
    <t>BARRAUX</t>
  </si>
  <si>
    <t>LA BATIE MONTGASCON</t>
  </si>
  <si>
    <t>BEAUCROISSANT</t>
  </si>
  <si>
    <t>BEAUVOIR EN ROYANS</t>
  </si>
  <si>
    <t>BEVENAIS</t>
  </si>
  <si>
    <t>BIZONNES</t>
  </si>
  <si>
    <t>BREZINS</t>
  </si>
  <si>
    <t>CHAMAGNIEU</t>
  </si>
  <si>
    <t>CHAPAREILLAN</t>
  </si>
  <si>
    <t>CHARANCIEU</t>
  </si>
  <si>
    <t>CHARANTONNAY</t>
  </si>
  <si>
    <t>CHASSELAY</t>
  </si>
  <si>
    <t>CHEYSSIEU</t>
  </si>
  <si>
    <t>CHIRENS</t>
  </si>
  <si>
    <t>CHOZEAU</t>
  </si>
  <si>
    <t>COGNIN LES GORGES</t>
  </si>
  <si>
    <t>LES COTES D AREY</t>
  </si>
  <si>
    <t>COUBLEVIE</t>
  </si>
  <si>
    <t>DOLOMIEU</t>
  </si>
  <si>
    <t>DOMENE</t>
  </si>
  <si>
    <t>ENTRE DEUX GUIERS</t>
  </si>
  <si>
    <t>LES EPARRES</t>
  </si>
  <si>
    <t>EYBENS</t>
  </si>
  <si>
    <t>FAVERGES DE LA TOUR</t>
  </si>
  <si>
    <t>LA FLACHERE</t>
  </si>
  <si>
    <t>FLACHERES</t>
  </si>
  <si>
    <t>FOUR</t>
  </si>
  <si>
    <t>GRANIEU</t>
  </si>
  <si>
    <t>GRENAY</t>
  </si>
  <si>
    <t>HERBEYS</t>
  </si>
  <si>
    <t>HIERES SUR AMBY</t>
  </si>
  <si>
    <t>HUEZ</t>
  </si>
  <si>
    <t>L ISLE D ABEAU</t>
  </si>
  <si>
    <t>JARCIEU</t>
  </si>
  <si>
    <t>JARRIE</t>
  </si>
  <si>
    <t>LANS EN VERCORS</t>
  </si>
  <si>
    <t>LUMBIN</t>
  </si>
  <si>
    <t>MALLEVAL EN VERCORS</t>
  </si>
  <si>
    <t>MARCOLLIN</t>
  </si>
  <si>
    <t>MAUBEC</t>
  </si>
  <si>
    <t>AUTRANS MEAUDRE EN VERCORS</t>
  </si>
  <si>
    <t>MOIDIEU DETOURBE</t>
  </si>
  <si>
    <t>MONESTIER DE CLERMONT</t>
  </si>
  <si>
    <t>MONSTEROUX MILIEU</t>
  </si>
  <si>
    <t>MONTAUD</t>
  </si>
  <si>
    <t>MONTCARRA</t>
  </si>
  <si>
    <t>LES DEUX ALPES</t>
  </si>
  <si>
    <t>MONTEYNARD</t>
  </si>
  <si>
    <t>LA MORTE</t>
  </si>
  <si>
    <t>LA MURE D ISERE</t>
  </si>
  <si>
    <t>MURINAIS</t>
  </si>
  <si>
    <t>NOTRE DAME DE MESAGE</t>
  </si>
  <si>
    <t>NOTRE DAME DE VAULX</t>
  </si>
  <si>
    <t>ORNACIEUX BALBINS</t>
  </si>
  <si>
    <t>ORNON</t>
  </si>
  <si>
    <t>PAJAY</t>
  </si>
  <si>
    <t>VILLAGES DU LAC DE PALADRU</t>
  </si>
  <si>
    <t>LE PASSAGE</t>
  </si>
  <si>
    <t>PISIEU</t>
  </si>
  <si>
    <t>PLAN</t>
  </si>
  <si>
    <t>PONSONNAS</t>
  </si>
  <si>
    <t>PORCIEU AMBLAGNIEU</t>
  </si>
  <si>
    <t>QUINCIEU</t>
  </si>
  <si>
    <t>ROCHETOIRIN</t>
  </si>
  <si>
    <t>ROUSSILLON</t>
  </si>
  <si>
    <t>ROYBON</t>
  </si>
  <si>
    <t>RUY MONTCEAU</t>
  </si>
  <si>
    <t>ST ANDRE EN ROYANS</t>
  </si>
  <si>
    <t>ST AREY</t>
  </si>
  <si>
    <t>ST BAUDILLE DE LA TOUR</t>
  </si>
  <si>
    <t>ST BAUDILLE ET PIPET</t>
  </si>
  <si>
    <t>STE BLANDINE</t>
  </si>
  <si>
    <t>ST GEOIRE EN VALDAINE</t>
  </si>
  <si>
    <t>ST GEORGES D ESPERANCHE</t>
  </si>
  <si>
    <t>ST HILAIRE DE BRENS</t>
  </si>
  <si>
    <t>ST JEAN D HERANS</t>
  </si>
  <si>
    <t>ST LAURENT EN BEAUMONT</t>
  </si>
  <si>
    <t>STE LUCE</t>
  </si>
  <si>
    <t>ST MARCEL BEL ACCUEIL</t>
  </si>
  <si>
    <t>STE MARIE D ALLOIX</t>
  </si>
  <si>
    <t>ST MAURICE L EXIL</t>
  </si>
  <si>
    <t>ST MICHEL EN BEAUMONT</t>
  </si>
  <si>
    <t>ST NAZAIRE LES EYMES</t>
  </si>
  <si>
    <t>ST NIZIER DU MOUCHEROTTE</t>
  </si>
  <si>
    <t>ST PAUL LES MONESTIER</t>
  </si>
  <si>
    <t>CRETS EN BELLEDONNE</t>
  </si>
  <si>
    <t>ST QUENTIN FALLAVIER</t>
  </si>
  <si>
    <t>ST ROMAIN DE SURIEU</t>
  </si>
  <si>
    <t>SATOLAS ET BONCE</t>
  </si>
  <si>
    <t>PORTE DES BONNEVAUX</t>
  </si>
  <si>
    <t>SEPTEME</t>
  </si>
  <si>
    <t>SEREZIN DE LA TOUR</t>
  </si>
  <si>
    <t>SEYSSINET PARISET</t>
  </si>
  <si>
    <t>SEYSSINS</t>
  </si>
  <si>
    <t>LA TERRASSE</t>
  </si>
  <si>
    <t>THEYS</t>
  </si>
  <si>
    <t>THODURE</t>
  </si>
  <si>
    <t>TREFFORT</t>
  </si>
  <si>
    <t>TULLINS</t>
  </si>
  <si>
    <t>VALENCOGNE</t>
  </si>
  <si>
    <t>VARACIEUX</t>
  </si>
  <si>
    <t>VASSELIN</t>
  </si>
  <si>
    <t>VELANNE</t>
  </si>
  <si>
    <t>VENERIEU</t>
  </si>
  <si>
    <t>VEUREY VOROIZE</t>
  </si>
  <si>
    <t>VEZERONCE CURTIN</t>
  </si>
  <si>
    <t>VILLARD BONNOT</t>
  </si>
  <si>
    <t>VILLARD REYMOND</t>
  </si>
  <si>
    <t>VILLETTE D ANTHON</t>
  </si>
  <si>
    <t>VOREPPE</t>
  </si>
  <si>
    <t>ABERGEMENT LA RONCE</t>
  </si>
  <si>
    <t>ABERGEMENT LE GRAND</t>
  </si>
  <si>
    <t>AMANGE</t>
  </si>
  <si>
    <t>ARINTHOD</t>
  </si>
  <si>
    <t>LA CHAILLEUSE</t>
  </si>
  <si>
    <t>ASNANS BEAUVOISIN</t>
  </si>
  <si>
    <t>BALAISEAUX</t>
  </si>
  <si>
    <t>BAUME LES MESSIEURS</t>
  </si>
  <si>
    <t>BEAUFORT ORBAGNA</t>
  </si>
  <si>
    <t>BLOIS SUR SEILLE</t>
  </si>
  <si>
    <t>BRACON</t>
  </si>
  <si>
    <t>BRETENIERES</t>
  </si>
  <si>
    <t>CHAMBLAY</t>
  </si>
  <si>
    <t>CHAMPAGNOLE</t>
  </si>
  <si>
    <t>CHANCIA</t>
  </si>
  <si>
    <t>LA CHAPELLE SUR FURIEUSE</t>
  </si>
  <si>
    <t>CHAPELLE VOLAND</t>
  </si>
  <si>
    <t>CHATEL DE JOUX</t>
  </si>
  <si>
    <t>NANCHEZ</t>
  </si>
  <si>
    <t>CHAUX DU DOMBIEF</t>
  </si>
  <si>
    <t>ST HYMETIERE SUR VALOUSE</t>
  </si>
  <si>
    <t>CHEVREAUX</t>
  </si>
  <si>
    <t>CHILLE</t>
  </si>
  <si>
    <t>CHISSEY SUR LOUE</t>
  </si>
  <si>
    <t>CHOISEY</t>
  </si>
  <si>
    <t>CHOUX</t>
  </si>
  <si>
    <t>COLONNE</t>
  </si>
  <si>
    <t>CONTE</t>
  </si>
  <si>
    <t>CORNOD</t>
  </si>
  <si>
    <t>COURTEFONTAINE</t>
  </si>
  <si>
    <t>CRESSIA</t>
  </si>
  <si>
    <t>CROTENAY</t>
  </si>
  <si>
    <t>CUISIA</t>
  </si>
  <si>
    <t>LE DESCHAUX</t>
  </si>
  <si>
    <t>VAL D EPY</t>
  </si>
  <si>
    <t>LES ESSARDS TAIGNEVAUX</t>
  </si>
  <si>
    <t>LA FAVIERE</t>
  </si>
  <si>
    <t>FONCINE LE HAUT</t>
  </si>
  <si>
    <t>FONTENU</t>
  </si>
  <si>
    <t>FRAROZ</t>
  </si>
  <si>
    <t>GENOD</t>
  </si>
  <si>
    <t>GIZIA</t>
  </si>
  <si>
    <t>JEURRE</t>
  </si>
  <si>
    <t>MONTLAINSIA</t>
  </si>
  <si>
    <t>LAJOUX</t>
  </si>
  <si>
    <t>LARGILLAY MARSONNAY</t>
  </si>
  <si>
    <t>LARNAUD</t>
  </si>
  <si>
    <t>LAVANGEOT</t>
  </si>
  <si>
    <t>LAVANS LES ST CLAUDE</t>
  </si>
  <si>
    <t>VALZIN EN PETITE MONTAGNE</t>
  </si>
  <si>
    <t>CHATONNAY</t>
  </si>
  <si>
    <t>LESCHERES</t>
  </si>
  <si>
    <t>LOMBARD</t>
  </si>
  <si>
    <t>LONGCHAUMOIS</t>
  </si>
  <si>
    <t>LE LOUVEROT</t>
  </si>
  <si>
    <t>LA LOYE</t>
  </si>
  <si>
    <t>LA MARRE</t>
  </si>
  <si>
    <t>MENETRU LE VIGNOBLE</t>
  </si>
  <si>
    <t>MOLAIN</t>
  </si>
  <si>
    <t>MONNETAY</t>
  </si>
  <si>
    <t>MONTAGNA LE RECONDUIT</t>
  </si>
  <si>
    <t>MONTAIGU</t>
  </si>
  <si>
    <t>MONTEPLAIN</t>
  </si>
  <si>
    <t>MONTREVEL</t>
  </si>
  <si>
    <t>MORBIER</t>
  </si>
  <si>
    <t>MOUCHARD</t>
  </si>
  <si>
    <t>LES MOUSSIERES</t>
  </si>
  <si>
    <t>MOUTONNE</t>
  </si>
  <si>
    <t>LES TROIS CHATEAUX</t>
  </si>
  <si>
    <t>NANCE</t>
  </si>
  <si>
    <t>NANCUISE</t>
  </si>
  <si>
    <t>NEVY LES DOLE</t>
  </si>
  <si>
    <t>NEVY SUR SEILLE</t>
  </si>
  <si>
    <t>NOGNA</t>
  </si>
  <si>
    <t>OFFLANGES</t>
  </si>
  <si>
    <t>OUSSIERES</t>
  </si>
  <si>
    <t>PANNESSIERES</t>
  </si>
  <si>
    <t>PASSENANS</t>
  </si>
  <si>
    <t>PEINTRE</t>
  </si>
  <si>
    <t>PLAINOISEAU</t>
  </si>
  <si>
    <t>LES PLANCHES EN MONTAGNE</t>
  </si>
  <si>
    <t>PLENISE</t>
  </si>
  <si>
    <t>PONT D HERY</t>
  </si>
  <si>
    <t>FONTENY</t>
  </si>
  <si>
    <t>PREMANON</t>
  </si>
  <si>
    <t>PRESILLY</t>
  </si>
  <si>
    <t>RECANOZ</t>
  </si>
  <si>
    <t>ROGNA</t>
  </si>
  <si>
    <t>ROTHONAY</t>
  </si>
  <si>
    <t>LES ROUSSES</t>
  </si>
  <si>
    <t>ST CLAUDE</t>
  </si>
  <si>
    <t>CHAUMONT</t>
  </si>
  <si>
    <t>ST CYR MONTMALIN</t>
  </si>
  <si>
    <t>COTEAUX DU LIZON</t>
  </si>
  <si>
    <t>SARROGNA</t>
  </si>
  <si>
    <t>SELLIERES</t>
  </si>
  <si>
    <t>SEPTMONCEL LES MOLUNES</t>
  </si>
  <si>
    <t>SUPT</t>
  </si>
  <si>
    <t>TAXENNE</t>
  </si>
  <si>
    <t>THESY</t>
  </si>
  <si>
    <t>THOIRETTE COISIA</t>
  </si>
  <si>
    <t>LA TOUR DU MEIX</t>
  </si>
  <si>
    <t>VAUDREY</t>
  </si>
  <si>
    <t>LA VIEILLE LOYE</t>
  </si>
  <si>
    <t>VILLETTE LES DOLE</t>
  </si>
  <si>
    <t>VAL SONNETTE</t>
  </si>
  <si>
    <t>VITREUX</t>
  </si>
  <si>
    <t>VOSBLES VALFIN</t>
  </si>
  <si>
    <t>ARESCHES</t>
  </si>
  <si>
    <t>ANGOUME</t>
  </si>
  <si>
    <t>ANGRESSE</t>
  </si>
  <si>
    <t>AUBAGNAN</t>
  </si>
  <si>
    <t>AUREILHAN</t>
  </si>
  <si>
    <t>AZUR</t>
  </si>
  <si>
    <t>BAHUS SOUBIRAN</t>
  </si>
  <si>
    <t>BASCONS</t>
  </si>
  <si>
    <t>BENESSE LES DAX</t>
  </si>
  <si>
    <t>BETBEZER D ARMAGNAC</t>
  </si>
  <si>
    <t>BEYRIES</t>
  </si>
  <si>
    <t>BIARROTTE</t>
  </si>
  <si>
    <t>BOSTENS</t>
  </si>
  <si>
    <t>CANENX ET REAUT</t>
  </si>
  <si>
    <t>CAPBRETON</t>
  </si>
  <si>
    <t>CASTANDET</t>
  </si>
  <si>
    <t>CASTELNAU CHALOSSE</t>
  </si>
  <si>
    <t>CAUNA</t>
  </si>
  <si>
    <t>DOAZIT</t>
  </si>
  <si>
    <t>DONZACQ</t>
  </si>
  <si>
    <t>ESCOURCE</t>
  </si>
  <si>
    <t>EYRES MONCUBE</t>
  </si>
  <si>
    <t>FARGUES</t>
  </si>
  <si>
    <t>LE FRECHE</t>
  </si>
  <si>
    <t>GAAS</t>
  </si>
  <si>
    <t>GAMARDE LES BAINS</t>
  </si>
  <si>
    <t>GASTES</t>
  </si>
  <si>
    <t>HAUT MAUCO</t>
  </si>
  <si>
    <t>LABATUT</t>
  </si>
  <si>
    <t>LACAJUNTE</t>
  </si>
  <si>
    <t>LAHOSSE</t>
  </si>
  <si>
    <t>LAMOTHE</t>
  </si>
  <si>
    <t>LARBEY</t>
  </si>
  <si>
    <t>LENCOUACQ</t>
  </si>
  <si>
    <t>LIT ET MIXE</t>
  </si>
  <si>
    <t>LOURQUEN</t>
  </si>
  <si>
    <t>LUE</t>
  </si>
  <si>
    <t>MAGESCQ</t>
  </si>
  <si>
    <t>MOMUY</t>
  </si>
  <si>
    <t>MONSEGUR</t>
  </si>
  <si>
    <t>MONTFORT EN CHALOSSE</t>
  </si>
  <si>
    <t>NASSIET</t>
  </si>
  <si>
    <t>OEYREGAVE</t>
  </si>
  <si>
    <t>PARENTIS EN BORN</t>
  </si>
  <si>
    <t>PERQUIE</t>
  </si>
  <si>
    <t>PEY</t>
  </si>
  <si>
    <t>PEYRE</t>
  </si>
  <si>
    <t>PEYREHORADE</t>
  </si>
  <si>
    <t>PONTENX LES FORGES</t>
  </si>
  <si>
    <t>POUYDESSEAUX</t>
  </si>
  <si>
    <t>POYARTIN</t>
  </si>
  <si>
    <t>PUJO LE PLAN</t>
  </si>
  <si>
    <t>PUYOL CAZALET</t>
  </si>
  <si>
    <t>RION DES LANDES</t>
  </si>
  <si>
    <t>BOOS</t>
  </si>
  <si>
    <t>STE FOY</t>
  </si>
  <si>
    <t>ST LOUBOUER</t>
  </si>
  <si>
    <t>STE MARIE DE GOSSE</t>
  </si>
  <si>
    <t>ST MICHEL ESCALUS</t>
  </si>
  <si>
    <t>ST PERDON</t>
  </si>
  <si>
    <t>ST VINCENT DE TYROSSE</t>
  </si>
  <si>
    <t>ST YAGUEN</t>
  </si>
  <si>
    <t>SAUBRIGUES</t>
  </si>
  <si>
    <t>SAUGNACQ ET MURET</t>
  </si>
  <si>
    <t>SOLFERINO</t>
  </si>
  <si>
    <t>SORT EN CHALOSSE</t>
  </si>
  <si>
    <t>UZA</t>
  </si>
  <si>
    <t>VERT</t>
  </si>
  <si>
    <t>AUTAINVILLE</t>
  </si>
  <si>
    <t>BAILLOU</t>
  </si>
  <si>
    <t>BOUFFRY</t>
  </si>
  <si>
    <t>CANDE SUR BEUVRON</t>
  </si>
  <si>
    <t>CHAILLES</t>
  </si>
  <si>
    <t>CHAMBORD</t>
  </si>
  <si>
    <t>LA CHAPELLE VICOMTESSE</t>
  </si>
  <si>
    <t>CHATEAUVIEUX</t>
  </si>
  <si>
    <t>CHATRES SUR CHER</t>
  </si>
  <si>
    <t>CHISSAY EN TOURAINE</t>
  </si>
  <si>
    <t>VALLOIRE SUR CISSE</t>
  </si>
  <si>
    <t>LE CONTROIS EN SOLOGNE</t>
  </si>
  <si>
    <t>CONTRES</t>
  </si>
  <si>
    <t>CORMERAY</t>
  </si>
  <si>
    <t>COUFFY</t>
  </si>
  <si>
    <t>COURMEMIN</t>
  </si>
  <si>
    <t>COUR SUR LOIRE</t>
  </si>
  <si>
    <t>VALLEE DE RONSARD</t>
  </si>
  <si>
    <t>EPUISAY</t>
  </si>
  <si>
    <t>FONTAINE LES COTEAUX</t>
  </si>
  <si>
    <t>LA FONTENELLE</t>
  </si>
  <si>
    <t>FOSSE</t>
  </si>
  <si>
    <t>FRETEVAL</t>
  </si>
  <si>
    <t>GOMBERGEAN</t>
  </si>
  <si>
    <t>HUISSEAU EN BEAUCE</t>
  </si>
  <si>
    <t>MARCHENOIR</t>
  </si>
  <si>
    <t>MAREUIL SUR CHER</t>
  </si>
  <si>
    <t>MAZANGE</t>
  </si>
  <si>
    <t>MER</t>
  </si>
  <si>
    <t>MONTHOU SUR BIEVRE</t>
  </si>
  <si>
    <t>MONTHOU SUR CHER</t>
  </si>
  <si>
    <t>MONTOIRE SUR LE LOIR</t>
  </si>
  <si>
    <t>MONTRICHARD VAL DE CHER</t>
  </si>
  <si>
    <t>MUIDES SUR LOIRE</t>
  </si>
  <si>
    <t>NEUVY</t>
  </si>
  <si>
    <t>NOUAN LE FUZELIER</t>
  </si>
  <si>
    <t>NOYERS SUR CHER</t>
  </si>
  <si>
    <t>VEUZAIN SUR LOIRE</t>
  </si>
  <si>
    <t>OUCQUES LA NOUVELLE</t>
  </si>
  <si>
    <t>OUZOUER LE DOYEN</t>
  </si>
  <si>
    <t>BEAUCE LA ROMAINE</t>
  </si>
  <si>
    <t>PIERREFITTE SUR SAULDRE</t>
  </si>
  <si>
    <t>LE POISLAY</t>
  </si>
  <si>
    <t>PONTLEVOY</t>
  </si>
  <si>
    <t>PRAY</t>
  </si>
  <si>
    <t>ROUGEOU</t>
  </si>
  <si>
    <t>ST BOHAIRE</t>
  </si>
  <si>
    <t>ST CLAUDE DE DIRAY</t>
  </si>
  <si>
    <t>ST ETIENNE DES GUERETS</t>
  </si>
  <si>
    <t>ST LOUP</t>
  </si>
  <si>
    <t>ST OUEN</t>
  </si>
  <si>
    <t>ST VIATRE</t>
  </si>
  <si>
    <t>SALBRIS</t>
  </si>
  <si>
    <t>SARGE SUR BRAYE</t>
  </si>
  <si>
    <t>SASSAY</t>
  </si>
  <si>
    <t>SAVIGNY SUR BRAYE</t>
  </si>
  <si>
    <t>SERIS</t>
  </si>
  <si>
    <t>SEUR</t>
  </si>
  <si>
    <t>SOINGS EN SOLOGNE</t>
  </si>
  <si>
    <t>COUETRON AU PERCHE</t>
  </si>
  <si>
    <t>THEILLAY</t>
  </si>
  <si>
    <t>THOURY</t>
  </si>
  <si>
    <t>VERNOU EN SOLOGNE</t>
  </si>
  <si>
    <t>LA VILLE AUX CLERCS</t>
  </si>
  <si>
    <t>VILLEBOUT</t>
  </si>
  <si>
    <t>VILLECHAUVE</t>
  </si>
  <si>
    <t>VILLEFRANCHE SUR CHER</t>
  </si>
  <si>
    <t>VILLERBON</t>
  </si>
  <si>
    <t>VILLEROMAIN</t>
  </si>
  <si>
    <t>ARCINGES</t>
  </si>
  <si>
    <t>BELLEROCHE</t>
  </si>
  <si>
    <t>BOEN SUR LIGNON</t>
  </si>
  <si>
    <t>BRIENNON</t>
  </si>
  <si>
    <t>CALOIRE</t>
  </si>
  <si>
    <t>CELLIEU</t>
  </si>
  <si>
    <t>CEZAY</t>
  </si>
  <si>
    <t>CHATEAUNEUF</t>
  </si>
  <si>
    <t>CHUYER</t>
  </si>
  <si>
    <t>CIVENS</t>
  </si>
  <si>
    <t>COMBRE</t>
  </si>
  <si>
    <t>COUTOUVRE</t>
  </si>
  <si>
    <t>CREMEAUX</t>
  </si>
  <si>
    <t>CUINZIER</t>
  </si>
  <si>
    <t>L ETRAT</t>
  </si>
  <si>
    <t>FONTANES</t>
  </si>
  <si>
    <t>LA FOUILLOUSE</t>
  </si>
  <si>
    <t>GREZIEUX LE FROMENTAL</t>
  </si>
  <si>
    <t>JAS</t>
  </si>
  <si>
    <t>JURE</t>
  </si>
  <si>
    <t>LAVIEU</t>
  </si>
  <si>
    <t>LEZIGNEUX</t>
  </si>
  <si>
    <t>LURIECQ</t>
  </si>
  <si>
    <t>MARCENOD</t>
  </si>
  <si>
    <t>MARCOUX</t>
  </si>
  <si>
    <t>MARGERIE CHANTAGRET</t>
  </si>
  <si>
    <t>NERONDE</t>
  </si>
  <si>
    <t>PARIGNY</t>
  </si>
  <si>
    <t>PRECIEUX</t>
  </si>
  <si>
    <t>REGNY</t>
  </si>
  <si>
    <t>RIVE DE GIER</t>
  </si>
  <si>
    <t>ST BARTHELEMY LESTRA</t>
  </si>
  <si>
    <t>ST BONNET LE COURREAU</t>
  </si>
  <si>
    <t>ST CHAMOND</t>
  </si>
  <si>
    <t>ST ETIENNE</t>
  </si>
  <si>
    <t>ST GENEST MALIFAUX</t>
  </si>
  <si>
    <t>GENILAC</t>
  </si>
  <si>
    <t>ST HILAIRE CUSSON LA VALMITTE</t>
  </si>
  <si>
    <t>ST JEAN SOLEYMIEUX</t>
  </si>
  <si>
    <t>ST JODARD</t>
  </si>
  <si>
    <t>ST JULIEN MOLIN MOLETTE</t>
  </si>
  <si>
    <t>ST JUST LA PENDUE</t>
  </si>
  <si>
    <t>ST MARTIN LA PLAINE</t>
  </si>
  <si>
    <t>ST MARTIN LA SAUVETE</t>
  </si>
  <si>
    <t>ST NIZIER DE FORNAS</t>
  </si>
  <si>
    <t>ST NIZIER SOUS CHARLIEU</t>
  </si>
  <si>
    <t>ST PRIEST EN JAREZ</t>
  </si>
  <si>
    <t>ST ROMAIN EN JAREZ</t>
  </si>
  <si>
    <t>ST THOMAS LA GARDE</t>
  </si>
  <si>
    <t>ST VINCENT DE BOISSET</t>
  </si>
  <si>
    <t>USSON EN FOREZ</t>
  </si>
  <si>
    <t>VIRIGNEUX</t>
  </si>
  <si>
    <t>ALLY</t>
  </si>
  <si>
    <t>ARAULES</t>
  </si>
  <si>
    <t>AUBAZAT</t>
  </si>
  <si>
    <t>BARGES</t>
  </si>
  <si>
    <t>BEAUNE SUR ARZON</t>
  </si>
  <si>
    <t>BESSAMOREL</t>
  </si>
  <si>
    <t>BLASSAC</t>
  </si>
  <si>
    <t>LE BOUCHET ST NICOLAS</t>
  </si>
  <si>
    <t>CERZAT</t>
  </si>
  <si>
    <t>CEYSSAC</t>
  </si>
  <si>
    <t>CHAMALIERES SUR LOIRE</t>
  </si>
  <si>
    <t>LE CHAMBON SUR LIGNON</t>
  </si>
  <si>
    <t>LA CHAPELLE D AUREC</t>
  </si>
  <si>
    <t>LA CHAPELLE GENESTE</t>
  </si>
  <si>
    <t>CHARRAIX</t>
  </si>
  <si>
    <t>LA CHOMETTE</t>
  </si>
  <si>
    <t>COUTEUGES</t>
  </si>
  <si>
    <t>ESPLANTAS VAZEILLES</t>
  </si>
  <si>
    <t>FAY SUR LIGNON</t>
  </si>
  <si>
    <t>FERRUSSAC</t>
  </si>
  <si>
    <t>FREYCENET LA TOUR</t>
  </si>
  <si>
    <t>FRUGIERES LE PIN</t>
  </si>
  <si>
    <t>GOUDET</t>
  </si>
  <si>
    <t>LAPTE</t>
  </si>
  <si>
    <t>LAVAL SUR DOULON</t>
  </si>
  <si>
    <t>MONISTROL D ALLIER</t>
  </si>
  <si>
    <t>MONISTROL SUR LOIRE</t>
  </si>
  <si>
    <t>MONTCLARD</t>
  </si>
  <si>
    <t>MONTFAUCON EN VELAY</t>
  </si>
  <si>
    <t>PINOLS</t>
  </si>
  <si>
    <t>QUEYRIERES</t>
  </si>
  <si>
    <t>RAURET</t>
  </si>
  <si>
    <t>ST AUSTREMOINE</t>
  </si>
  <si>
    <t>ST CIRGUES</t>
  </si>
  <si>
    <t>ST ETIENNE SUR BLESLE</t>
  </si>
  <si>
    <t>STE EUGENIE DE VILLENEUVE</t>
  </si>
  <si>
    <t>ST JEAN LACHALM</t>
  </si>
  <si>
    <t>ST JULIEN CHAPTEUIL</t>
  </si>
  <si>
    <t>ST LAURENT CHABREUGES</t>
  </si>
  <si>
    <t>ST PAL DE CHALENCON</t>
  </si>
  <si>
    <t>ST PAL DE MONS</t>
  </si>
  <si>
    <t>ST PIERRE DU CHAMP</t>
  </si>
  <si>
    <t>ST PREJET D ALLIER</t>
  </si>
  <si>
    <t>ST ROMAIN LACHALM</t>
  </si>
  <si>
    <t>ST VERT</t>
  </si>
  <si>
    <t>SIAUGUES STE MARIE</t>
  </si>
  <si>
    <t>SOLIGNAC SOUS ROCHE</t>
  </si>
  <si>
    <t>TAILHAC</t>
  </si>
  <si>
    <t>LES VASTRES</t>
  </si>
  <si>
    <t>LES VILLETTES</t>
  </si>
  <si>
    <t>VOREY</t>
  </si>
  <si>
    <t>YSSINGEAUX</t>
  </si>
  <si>
    <t>CHAUMES EN RETZ</t>
  </si>
  <si>
    <t>AVESSAC</t>
  </si>
  <si>
    <t>BESNE</t>
  </si>
  <si>
    <t>LE BIGNON</t>
  </si>
  <si>
    <t>LA BOISSIERE DU DORE</t>
  </si>
  <si>
    <t>BOUGUENAIS</t>
  </si>
  <si>
    <t>VILLENEUVE EN RETZ</t>
  </si>
  <si>
    <t>LE CELLIER</t>
  </si>
  <si>
    <t>LA CHAPELLE GLAIN</t>
  </si>
  <si>
    <t>CHAUVE</t>
  </si>
  <si>
    <t>COUERON</t>
  </si>
  <si>
    <t>FAY DE BRETAGNE</t>
  </si>
  <si>
    <t>GETIGNE</t>
  </si>
  <si>
    <t>GUENROUET</t>
  </si>
  <si>
    <t>LA LIMOUZINIERE</t>
  </si>
  <si>
    <t>MACHECOUL ST MEME</t>
  </si>
  <si>
    <t>MALVILLE</t>
  </si>
  <si>
    <t>LES MOUTIERS EN RETZ</t>
  </si>
  <si>
    <t>NANTES</t>
  </si>
  <si>
    <t>NOZAY</t>
  </si>
  <si>
    <t>PAULX</t>
  </si>
  <si>
    <t>LE PELLERIN</t>
  </si>
  <si>
    <t>PORNIC</t>
  </si>
  <si>
    <t>ROUANS</t>
  </si>
  <si>
    <t>ST FIACRE SUR MAINE</t>
  </si>
  <si>
    <t>ST LUMINE DE CLISSON</t>
  </si>
  <si>
    <t>ST MALO DE GUERSAC</t>
  </si>
  <si>
    <t>VALLONS DE L ERDRE</t>
  </si>
  <si>
    <t>MAUMUSSON</t>
  </si>
  <si>
    <t>ST PHILBERT DE GRAND LIEU</t>
  </si>
  <si>
    <t>SION LES MINES</t>
  </si>
  <si>
    <t>LES SORINIERES</t>
  </si>
  <si>
    <t>THOUARE SUR LOIRE</t>
  </si>
  <si>
    <t>LES TOUCHES</t>
  </si>
  <si>
    <t>TRIGNAC</t>
  </si>
  <si>
    <t>VUE</t>
  </si>
  <si>
    <t>LA CHEVALLERAIS</t>
  </si>
  <si>
    <t>ANDONVILLE</t>
  </si>
  <si>
    <t>ASCHERES LE MARCHE</t>
  </si>
  <si>
    <t>AUTRY LE CHATEL</t>
  </si>
  <si>
    <t>AUVILLIERS EN GATINAIS</t>
  </si>
  <si>
    <t>BAULE</t>
  </si>
  <si>
    <t>BOISMORAND</t>
  </si>
  <si>
    <t>BONNEE</t>
  </si>
  <si>
    <t>LES BORDES</t>
  </si>
  <si>
    <t>BOU</t>
  </si>
  <si>
    <t>BOUILLY EN GATINAIS</t>
  </si>
  <si>
    <t>BOUZONVILLE AUX BOIS</t>
  </si>
  <si>
    <t>BRIARE</t>
  </si>
  <si>
    <t>CERDON</t>
  </si>
  <si>
    <t>CHAILLY EN GATINAIS</t>
  </si>
  <si>
    <t>CHAMBON LA FORET</t>
  </si>
  <si>
    <t>LA CHAPELLE SUR AVEYRON</t>
  </si>
  <si>
    <t>CHARMONT EN BEAUCE</t>
  </si>
  <si>
    <t>CHATEAUNEUF SUR LOIRE</t>
  </si>
  <si>
    <t>CHEVANNES</t>
  </si>
  <si>
    <t>CHEVILLON SUR HUILLARD</t>
  </si>
  <si>
    <t>CHILLEURS AUX BOIS</t>
  </si>
  <si>
    <t>COURCELLES LE ROI</t>
  </si>
  <si>
    <t>CROTTES EN PITHIVERAIS</t>
  </si>
  <si>
    <t>DADONVILLE</t>
  </si>
  <si>
    <t>DARVOY</t>
  </si>
  <si>
    <t>DORDIVES</t>
  </si>
  <si>
    <t>DOUCHY MONTCORBON</t>
  </si>
  <si>
    <t>DOUCHY</t>
  </si>
  <si>
    <t>ECHILLEUSES</t>
  </si>
  <si>
    <t>ESCRENNES</t>
  </si>
  <si>
    <t>LA FERTE ST AUBIN</t>
  </si>
  <si>
    <t>FOUCHEROLLES</t>
  </si>
  <si>
    <t>GIDY</t>
  </si>
  <si>
    <t>GONDREVILLE</t>
  </si>
  <si>
    <t>GRENEVILLE EN BEAUCE</t>
  </si>
  <si>
    <t>ISDES</t>
  </si>
  <si>
    <t>JOUY EN PITHIVERAIS</t>
  </si>
  <si>
    <t>JOUY LE POTIER</t>
  </si>
  <si>
    <t>LADON</t>
  </si>
  <si>
    <t>LANGESSE</t>
  </si>
  <si>
    <t>LEOUVILLE</t>
  </si>
  <si>
    <t>LIGNY LE RIBAULT</t>
  </si>
  <si>
    <t>LOMBREUIL</t>
  </si>
  <si>
    <t>LE MALESHERBOIS</t>
  </si>
  <si>
    <t>MESSAS</t>
  </si>
  <si>
    <t>MEZIERES LEZ CLERY</t>
  </si>
  <si>
    <t>MONTCRESSON</t>
  </si>
  <si>
    <t>MORVILLE EN BEAUCE</t>
  </si>
  <si>
    <t>MOULON</t>
  </si>
  <si>
    <t>OUTARVILLE</t>
  </si>
  <si>
    <t>OUZOUER SUR LOIRE</t>
  </si>
  <si>
    <t>PATAY</t>
  </si>
  <si>
    <t>PRESNOY</t>
  </si>
  <si>
    <t>REBRECHIEN</t>
  </si>
  <si>
    <t>ROUVRES ST JEAN</t>
  </si>
  <si>
    <t>ST GONDON</t>
  </si>
  <si>
    <t>ST HILAIRE ST MESMIN</t>
  </si>
  <si>
    <t>ST JEAN DE BRAYE</t>
  </si>
  <si>
    <t>ST JEAN DE LA RUELLE</t>
  </si>
  <si>
    <t>ST LOUP DES VIGNES</t>
  </si>
  <si>
    <t>ST LYE LA FORET</t>
  </si>
  <si>
    <t>ST PERAVY LA COLOMBE</t>
  </si>
  <si>
    <t>SIGLOY</t>
  </si>
  <si>
    <t>SURY AUX BOIS</t>
  </si>
  <si>
    <t>THIMORY</t>
  </si>
  <si>
    <t>TRAINOU</t>
  </si>
  <si>
    <t>VANNES SUR COSSON</t>
  </si>
  <si>
    <t>VIGLAIN</t>
  </si>
  <si>
    <t>VILLEMOUTIERS</t>
  </si>
  <si>
    <t>VILLORCEAU</t>
  </si>
  <si>
    <t>ALVIGNAC</t>
  </si>
  <si>
    <t>LES ARQUES</t>
  </si>
  <si>
    <t>BACH</t>
  </si>
  <si>
    <t>BANNES</t>
  </si>
  <si>
    <t>LE BASTIT</t>
  </si>
  <si>
    <t>BELMONT STE FOI</t>
  </si>
  <si>
    <t>BETAILLE</t>
  </si>
  <si>
    <t>BIARS SUR CERE</t>
  </si>
  <si>
    <t>BIO</t>
  </si>
  <si>
    <t>CAHORS</t>
  </si>
  <si>
    <t>CAJARC</t>
  </si>
  <si>
    <t>CAMBURAT</t>
  </si>
  <si>
    <t>CARENNAC</t>
  </si>
  <si>
    <t>CARLUCET</t>
  </si>
  <si>
    <t>CONCORES</t>
  </si>
  <si>
    <t>CONCOTS</t>
  </si>
  <si>
    <t>CORNAC</t>
  </si>
  <si>
    <t>CRAYSSAC</t>
  </si>
  <si>
    <t>CREMPS</t>
  </si>
  <si>
    <t>DEGAGNAC</t>
  </si>
  <si>
    <t>DOUELLE</t>
  </si>
  <si>
    <t>ESPEYROUX</t>
  </si>
  <si>
    <t>FRAYSSINHES</t>
  </si>
  <si>
    <t>GORSES</t>
  </si>
  <si>
    <t>GREALOU</t>
  </si>
  <si>
    <t>GREZELS</t>
  </si>
  <si>
    <t>LABASTIDE DU VERT</t>
  </si>
  <si>
    <t>COEUR DE CAUSSE</t>
  </si>
  <si>
    <t>BELLEFONT LA RAUZE</t>
  </si>
  <si>
    <t>COURS</t>
  </si>
  <si>
    <t>LATOUILLE LENTILLAC</t>
  </si>
  <si>
    <t>LHERM</t>
  </si>
  <si>
    <t>LISSAC ET MOURET</t>
  </si>
  <si>
    <t>LUNAN</t>
  </si>
  <si>
    <t>MAXOU</t>
  </si>
  <si>
    <t>MONTAMEL</t>
  </si>
  <si>
    <t>MONTCLERA</t>
  </si>
  <si>
    <t>MONTCUQ EN QUERCY BLANC</t>
  </si>
  <si>
    <t>MONTREDON</t>
  </si>
  <si>
    <t>MONTVALENT</t>
  </si>
  <si>
    <t>NUZEJOULS</t>
  </si>
  <si>
    <t>ORNIAC</t>
  </si>
  <si>
    <t>PARNAC</t>
  </si>
  <si>
    <t>PESCADOIRES</t>
  </si>
  <si>
    <t>PEYRILLES</t>
  </si>
  <si>
    <t>SABADEL LAUZES</t>
  </si>
  <si>
    <t>LES PECHS DU VERS</t>
  </si>
  <si>
    <t>ST CHAMARAND</t>
  </si>
  <si>
    <t>LENDOU EN QUERCY</t>
  </si>
  <si>
    <t>BARGUELONNE EN QUERCY</t>
  </si>
  <si>
    <t>ST PANTALEON</t>
  </si>
  <si>
    <t>ST JEAN LESPINASSE</t>
  </si>
  <si>
    <t>ST PROJET</t>
  </si>
  <si>
    <t>ST SOZY</t>
  </si>
  <si>
    <t>ST VINCENT RIVE D OLT</t>
  </si>
  <si>
    <t>SENAILLAC LATRONQUIERE</t>
  </si>
  <si>
    <t>TERROU</t>
  </si>
  <si>
    <t>THEGRA</t>
  </si>
  <si>
    <t>TOUR DE FAURE</t>
  </si>
  <si>
    <t>UZECH</t>
  </si>
  <si>
    <t>ANDIRAN</t>
  </si>
  <si>
    <t>ANTAGNAC</t>
  </si>
  <si>
    <t>AUBIAC</t>
  </si>
  <si>
    <t>BLANQUEFORT SUR BRIOLANCE</t>
  </si>
  <si>
    <t>BLAYMONT</t>
  </si>
  <si>
    <t>BOURNEL</t>
  </si>
  <si>
    <t>BOUSSES</t>
  </si>
  <si>
    <t>BRUCH</t>
  </si>
  <si>
    <t>CAMBES</t>
  </si>
  <si>
    <t>CANCON</t>
  </si>
  <si>
    <t>CASSIGNAS</t>
  </si>
  <si>
    <t>CAUBON ST SAUVEUR</t>
  </si>
  <si>
    <t>CLAIRAC</t>
  </si>
  <si>
    <t>CLERMONT SOUBIRAN</t>
  </si>
  <si>
    <t>COCUMONT</t>
  </si>
  <si>
    <t>DOLMAYRAC</t>
  </si>
  <si>
    <t>DURAS</t>
  </si>
  <si>
    <t>FALS</t>
  </si>
  <si>
    <t>FEUGAROLLES</t>
  </si>
  <si>
    <t>FONGRAVE</t>
  </si>
  <si>
    <t>FRANCESCAS</t>
  </si>
  <si>
    <t>FRECHOU</t>
  </si>
  <si>
    <t>GAUJAC</t>
  </si>
  <si>
    <t>JUSIX</t>
  </si>
  <si>
    <t>LABRETONIE</t>
  </si>
  <si>
    <t>LAFOX</t>
  </si>
  <si>
    <t>LAPLUME</t>
  </si>
  <si>
    <t>LAVARDAC</t>
  </si>
  <si>
    <t>MASSELS</t>
  </si>
  <si>
    <t>MASSOULES</t>
  </si>
  <si>
    <t>MAUVEZIN SUR GUPIE</t>
  </si>
  <si>
    <t>MEILHAN SUR GARONNE</t>
  </si>
  <si>
    <t>NOMDIEU</t>
  </si>
  <si>
    <t>PENNE D AGENAIS</t>
  </si>
  <si>
    <t>PUCH D AGENAIS</t>
  </si>
  <si>
    <t>PUJOLS</t>
  </si>
  <si>
    <t>PUYMICLAN</t>
  </si>
  <si>
    <t>RAYET</t>
  </si>
  <si>
    <t>RAZIMET</t>
  </si>
  <si>
    <t>REAUP LISSE</t>
  </si>
  <si>
    <t>ROMESTAING</t>
  </si>
  <si>
    <t>ST AUBIN</t>
  </si>
  <si>
    <t>ST CAPRAIS DE LERM</t>
  </si>
  <si>
    <t>ST COLOMB DE LAUZUN</t>
  </si>
  <si>
    <t>STE COLOMBE EN BRUILHOIS</t>
  </si>
  <si>
    <t>ST JEAN DE THURAC</t>
  </si>
  <si>
    <t>ST MAURICE DE LESTAPEL</t>
  </si>
  <si>
    <t>ST PARDOUX DU BREUIL</t>
  </si>
  <si>
    <t>ST PIERRE SUR DROPT</t>
  </si>
  <si>
    <t>ST ROBERT</t>
  </si>
  <si>
    <t>ST VITE</t>
  </si>
  <si>
    <t>SAUVETERRE ST DENIS</t>
  </si>
  <si>
    <t>SAVIGNAC DE DURAS</t>
  </si>
  <si>
    <t>SOS</t>
  </si>
  <si>
    <t>MEYLAN</t>
  </si>
  <si>
    <t>TAYRAC</t>
  </si>
  <si>
    <t>LE TEMPLE SUR LOT</t>
  </si>
  <si>
    <t>TONNEINS</t>
  </si>
  <si>
    <t>TOURLIAC</t>
  </si>
  <si>
    <t>VIANNE</t>
  </si>
  <si>
    <t>ST GEORGES</t>
  </si>
  <si>
    <t>ARZENC D APCHER</t>
  </si>
  <si>
    <t>PEYRE EN AUBRAC</t>
  </si>
  <si>
    <t>LES MONTS VERTS</t>
  </si>
  <si>
    <t>LES BESSONS</t>
  </si>
  <si>
    <t>MONT LOZERE ET GOULET</t>
  </si>
  <si>
    <t>BELVEZET</t>
  </si>
  <si>
    <t>BRION</t>
  </si>
  <si>
    <t>CHASTEL NOUVEL</t>
  </si>
  <si>
    <t>CHEYLARD L EVEQUE</t>
  </si>
  <si>
    <t>LE COLLET DE DEZE</t>
  </si>
  <si>
    <t>CULTURES</t>
  </si>
  <si>
    <t>GRANDRIEU</t>
  </si>
  <si>
    <t>LES HERMAUX</t>
  </si>
  <si>
    <t>ISPAGNAC</t>
  </si>
  <si>
    <t>MOISSAC VALLEE FRANCAISE</t>
  </si>
  <si>
    <t>MONTRODAT</t>
  </si>
  <si>
    <t>LE POMPIDOU</t>
  </si>
  <si>
    <t>POURCHARESSES</t>
  </si>
  <si>
    <t>MONTS DE RANDON</t>
  </si>
  <si>
    <t>LA VILLEDIEU</t>
  </si>
  <si>
    <t>RIMEIZE</t>
  </si>
  <si>
    <t>ST CHELY D APCHER</t>
  </si>
  <si>
    <t>GORGES DU TARN CAUSSES</t>
  </si>
  <si>
    <t>PRADES</t>
  </si>
  <si>
    <t>ST FLOUR DE MERCOIRE</t>
  </si>
  <si>
    <t>ST GERMAIN DU TEIL</t>
  </si>
  <si>
    <t>ST LEGER DU MALZIEU</t>
  </si>
  <si>
    <t>ST MARTIN DE LANSUSCLE</t>
  </si>
  <si>
    <t>ST MICHEL DE DEZE</t>
  </si>
  <si>
    <t>ST PIERRE DES TRIPIERS</t>
  </si>
  <si>
    <t>ST PIERRE LE VIEUX</t>
  </si>
  <si>
    <t>ST PRIVAT DU FAU</t>
  </si>
  <si>
    <t>LES SALCES</t>
  </si>
  <si>
    <t>VIALAS</t>
  </si>
  <si>
    <t>ANGERS</t>
  </si>
  <si>
    <t>ARMAILLE</t>
  </si>
  <si>
    <t>BAUGE EN ANJOU</t>
  </si>
  <si>
    <t>FOUGERE</t>
  </si>
  <si>
    <t>BEAUCOUZE</t>
  </si>
  <si>
    <t>BEAUFORT EN ANJOU</t>
  </si>
  <si>
    <t>BEAUPREAU EN MAUGES</t>
  </si>
  <si>
    <t>BECON LES GRANITS</t>
  </si>
  <si>
    <t>BLAISON ST SULPICE</t>
  </si>
  <si>
    <t>LA BREILLE LES PINS</t>
  </si>
  <si>
    <t>BRISSAC LOIRE AUBANCE</t>
  </si>
  <si>
    <t>CANTENAY EPINARD</t>
  </si>
  <si>
    <t>CARBAY</t>
  </si>
  <si>
    <t>BELLEVIGNE LES CHATEAUX</t>
  </si>
  <si>
    <t>CHALLAIN LA POTHERIE</t>
  </si>
  <si>
    <t>CHALONNES SUR LOIRE</t>
  </si>
  <si>
    <t>LES HAUTS D ANJOU</t>
  </si>
  <si>
    <t>TERRANJOU</t>
  </si>
  <si>
    <t>CHAZE SUR ARGOS</t>
  </si>
  <si>
    <t>CHEMILLE EN ANJOU</t>
  </si>
  <si>
    <t>MELAY</t>
  </si>
  <si>
    <t>CIZAY LA MADELEINE</t>
  </si>
  <si>
    <t>CORON</t>
  </si>
  <si>
    <t>DENEE</t>
  </si>
  <si>
    <t>ECUILLE</t>
  </si>
  <si>
    <t>JARZE VILLAGES</t>
  </si>
  <si>
    <t>LA LANDE CHASLES</t>
  </si>
  <si>
    <t>VAL D ERDRE AUXENCE</t>
  </si>
  <si>
    <t>LE MAY SUR EVRE</t>
  </si>
  <si>
    <t>MONTILLIERS</t>
  </si>
  <si>
    <t>MONTREVAULT SUR EVRE</t>
  </si>
  <si>
    <t>MORANNES SUR SARTHE DAUMERAY</t>
  </si>
  <si>
    <t>MOZE SUR LOUET</t>
  </si>
  <si>
    <t>NEUILLE</t>
  </si>
  <si>
    <t>NOYANT VILLAGES</t>
  </si>
  <si>
    <t>LASSE</t>
  </si>
  <si>
    <t>PARNAY</t>
  </si>
  <si>
    <t>LE PLESSIS GRAMMOIRE</t>
  </si>
  <si>
    <t>MAUGES SUR LOIRE</t>
  </si>
  <si>
    <t>OMBREE D ANJOU</t>
  </si>
  <si>
    <t>LE PUY NOTRE DAME</t>
  </si>
  <si>
    <t>GENNES VAL DE LOIRE</t>
  </si>
  <si>
    <t>GENNES</t>
  </si>
  <si>
    <t>ST GEORGES SUR LOIRE</t>
  </si>
  <si>
    <t>ST LAMBERT LA POTHERIE</t>
  </si>
  <si>
    <t>SEVREMOINE</t>
  </si>
  <si>
    <t>TORFOU</t>
  </si>
  <si>
    <t>LOIRE AUTHION</t>
  </si>
  <si>
    <t>ST PHILBERT DU PEUPLE</t>
  </si>
  <si>
    <t>SAUMUR</t>
  </si>
  <si>
    <t>SEGRE EN ANJOU BLEU</t>
  </si>
  <si>
    <t>SERMAISE</t>
  </si>
  <si>
    <t>SOMLOIRE</t>
  </si>
  <si>
    <t>BELLEVIGNE EN LAYON</t>
  </si>
  <si>
    <t>TREMENTINES</t>
  </si>
  <si>
    <t>LES ULMES</t>
  </si>
  <si>
    <t>VILLEBERNIER</t>
  </si>
  <si>
    <t>RIVES DU LOIR EN ANJOU</t>
  </si>
  <si>
    <t>VIVY</t>
  </si>
  <si>
    <t>ANNEVILLE EN SAIRE</t>
  </si>
  <si>
    <t>APPEVILLE</t>
  </si>
  <si>
    <t>AUDOUVILLE LA HUBERT</t>
  </si>
  <si>
    <t>BARFLEUR</t>
  </si>
  <si>
    <t>BAUPTE</t>
  </si>
  <si>
    <t>LA HAGUE</t>
  </si>
  <si>
    <t>BESLON</t>
  </si>
  <si>
    <t>JULLOUVILLE</t>
  </si>
  <si>
    <t>BRAINVILLE</t>
  </si>
  <si>
    <t>BREHAL</t>
  </si>
  <si>
    <t>BRICQUEBEC EN COTENTIN</t>
  </si>
  <si>
    <t>BRICQUEVILLE LA BLOUETTE</t>
  </si>
  <si>
    <t>CANISY</t>
  </si>
  <si>
    <t>CANVILLE LA ROCQUE</t>
  </si>
  <si>
    <t>CARANTILLY</t>
  </si>
  <si>
    <t>CHERBOURG EN COTENTIN</t>
  </si>
  <si>
    <t>LA COLOMBE</t>
  </si>
  <si>
    <t>CONDE SUR VIRE</t>
  </si>
  <si>
    <t>VICQ SUR MER</t>
  </si>
  <si>
    <t>CRASVILLE</t>
  </si>
  <si>
    <t>LES CRESNAYS</t>
  </si>
  <si>
    <t>FIERVILLE LES MINES</t>
  </si>
  <si>
    <t>FONTENAY SUR MER</t>
  </si>
  <si>
    <t>GAVRAY SUR SIENNE</t>
  </si>
  <si>
    <t>GEFFOSSES</t>
  </si>
  <si>
    <t>GONNEVILLE LE THEIL</t>
  </si>
  <si>
    <t>GOUVETS</t>
  </si>
  <si>
    <t>GOUVILLE SUR MER</t>
  </si>
  <si>
    <t>GRATOT</t>
  </si>
  <si>
    <t>LE HAM</t>
  </si>
  <si>
    <t>VILLERS SOUS MONTROND</t>
  </si>
  <si>
    <t>SOLAURE EN DIOIS</t>
  </si>
  <si>
    <t>ALLEX</t>
  </si>
  <si>
    <t>ARPAVON</t>
  </si>
  <si>
    <t>ARTHEMONAY</t>
  </si>
  <si>
    <t>AUCELON</t>
  </si>
  <si>
    <t>AULAN</t>
  </si>
  <si>
    <t>BALLONS</t>
  </si>
  <si>
    <t>LA BATIE DES FONDS</t>
  </si>
  <si>
    <t>LA BAUME D HOSTUN</t>
  </si>
  <si>
    <t>BEAUMONT MONTEUX</t>
  </si>
  <si>
    <t>BEAUSEMBLANT</t>
  </si>
  <si>
    <t>LA BEGUDE DE MAZENC</t>
  </si>
  <si>
    <t>BELLECOMBE TARENDOL</t>
  </si>
  <si>
    <t>BENIVAY OLLON</t>
  </si>
  <si>
    <t>BESAYES</t>
  </si>
  <si>
    <t>BOUCHET</t>
  </si>
  <si>
    <t>BOUVIERES</t>
  </si>
  <si>
    <t>CHANOS CURSON</t>
  </si>
  <si>
    <t>CHANTEMERLE LES BLES</t>
  </si>
  <si>
    <t>LA CHAPELLE EN VERCORS</t>
  </si>
  <si>
    <t>LA CHARCE</t>
  </si>
  <si>
    <t>CHARENS</t>
  </si>
  <si>
    <t>CHATEAUNEUF DE BORDETTE</t>
  </si>
  <si>
    <t>CHATILLON ST JEAN</t>
  </si>
  <si>
    <t>LA CHAUDIERE</t>
  </si>
  <si>
    <t>CHAUVAC LAUX MONTAUX</t>
  </si>
  <si>
    <t>CLERIEUX</t>
  </si>
  <si>
    <t>CLIOUSCLAT</t>
  </si>
  <si>
    <t>CONDILLAC</t>
  </si>
  <si>
    <t>CORNILLON SUR L OULE</t>
  </si>
  <si>
    <t>CREPOL</t>
  </si>
  <si>
    <t>CREST</t>
  </si>
  <si>
    <t>CROZES HERMITAGE</t>
  </si>
  <si>
    <t>CRUPIES</t>
  </si>
  <si>
    <t>CURNIER</t>
  </si>
  <si>
    <t>ETOILE SUR RHONE</t>
  </si>
  <si>
    <t>EYGALIERS</t>
  </si>
  <si>
    <t>FERRASSIERES</t>
  </si>
  <si>
    <t>GIGORS ET LOZERON</t>
  </si>
  <si>
    <t>HAUTERIVES</t>
  </si>
  <si>
    <t>LARNAGE</t>
  </si>
  <si>
    <t>LA LAUPIE</t>
  </si>
  <si>
    <t>LAVAL D AIX</t>
  </si>
  <si>
    <t>LAVEYRON</t>
  </si>
  <si>
    <t>LEMPS</t>
  </si>
  <si>
    <t>LENS LESTANG</t>
  </si>
  <si>
    <t>LESCHES EN DIOIS</t>
  </si>
  <si>
    <t>MALATAVERNE</t>
  </si>
  <si>
    <t>MALISSARD</t>
  </si>
  <si>
    <t>MARIGNAC EN DIOIS</t>
  </si>
  <si>
    <t>MERCUROL VEAUNES</t>
  </si>
  <si>
    <t>MOLLANS SUR OUVEZE</t>
  </si>
  <si>
    <t>MONTAUBAN SUR L OUVEZE</t>
  </si>
  <si>
    <t>MONTCLAR SUR GERVANNE</t>
  </si>
  <si>
    <t>MONTLAUR EN DIOIS</t>
  </si>
  <si>
    <t>MONTMIRAL</t>
  </si>
  <si>
    <t>VALHERBASSE</t>
  </si>
  <si>
    <t>PENNES LE SEC</t>
  </si>
  <si>
    <t>PLAN DE BAIX</t>
  </si>
  <si>
    <t>POMMEROL</t>
  </si>
  <si>
    <t>PORTES LES VALENCE</t>
  </si>
  <si>
    <t>RECOUBEAU JANSAC</t>
  </si>
  <si>
    <t>ROCHECHINARD</t>
  </si>
  <si>
    <t>LA ROCHE DE GLUN</t>
  </si>
  <si>
    <t>ROCHEFORT SAMSON</t>
  </si>
  <si>
    <t>ROCHEGUDE</t>
  </si>
  <si>
    <t>ST BARDOUX</t>
  </si>
  <si>
    <t>ST DONAT SUR L HERBASSE</t>
  </si>
  <si>
    <t>ST JULIEN EN QUINT</t>
  </si>
  <si>
    <t>ST JULIEN EN VERCORS</t>
  </si>
  <si>
    <t>ST LAURENT D ONAY</t>
  </si>
  <si>
    <t>ST MARCEL LES SAUZET</t>
  </si>
  <si>
    <t>ST MARTIN D AOUT</t>
  </si>
  <si>
    <t>ST MARTIN LE COLONEL</t>
  </si>
  <si>
    <t>ST MAURICE SUR EYGUES</t>
  </si>
  <si>
    <t>ST PAUL TROIS CHATEAUX</t>
  </si>
  <si>
    <t>SAULCE SUR RHONE</t>
  </si>
  <si>
    <t>TAIN L HERMITAGE</t>
  </si>
  <si>
    <t>TRIORS</t>
  </si>
  <si>
    <t>VALAURIE</t>
  </si>
  <si>
    <t>VALDROME</t>
  </si>
  <si>
    <t>GRANGES LES BEAUMONT</t>
  </si>
  <si>
    <t>AIZIER</t>
  </si>
  <si>
    <t>AMECOURT</t>
  </si>
  <si>
    <t>AMFREVILLE SOUS LES MONTS</t>
  </si>
  <si>
    <t>APPEVILLE ANNEBAULT</t>
  </si>
  <si>
    <t>ASNIERES</t>
  </si>
  <si>
    <t>LE VAL D HAZEY</t>
  </si>
  <si>
    <t>BACQUEPUIS</t>
  </si>
  <si>
    <t>BAZINCOURT SUR EPTE</t>
  </si>
  <si>
    <t>BAZOQUES</t>
  </si>
  <si>
    <t>BEAUBRAY</t>
  </si>
  <si>
    <t>GOUTTIERES</t>
  </si>
  <si>
    <t>BEAUMONTEL</t>
  </si>
  <si>
    <t>LE BEC HELLOUIN</t>
  </si>
  <si>
    <t>BEMECOURT</t>
  </si>
  <si>
    <t>LES MONTS DU ROUMOIS</t>
  </si>
  <si>
    <t>BOIS ARNAULT</t>
  </si>
  <si>
    <t>LA BOISSIERE</t>
  </si>
  <si>
    <t>FLANCOURT CRESCY EN ROUMOIS</t>
  </si>
  <si>
    <t>BOSROUMOIS</t>
  </si>
  <si>
    <t>BOSQUENTIN</t>
  </si>
  <si>
    <t>LES BOTTEREAUX</t>
  </si>
  <si>
    <t>BOUAFLES</t>
  </si>
  <si>
    <t>BOULLEVILLE</t>
  </si>
  <si>
    <t>BOURG BEAUDOUIN</t>
  </si>
  <si>
    <t>GRAND BOURGTHEROULDE</t>
  </si>
  <si>
    <t>BROGLIE</t>
  </si>
  <si>
    <t>BUREY</t>
  </si>
  <si>
    <t>CAILLY SUR EURE</t>
  </si>
  <si>
    <t>CHAMP DOLENT</t>
  </si>
  <si>
    <t>CHAMPIGNY LA FUTELAYE</t>
  </si>
  <si>
    <t>LA CHAPELLE BAYVEL</t>
  </si>
  <si>
    <t>LA CHAPELLE DU BOIS DES FAULX</t>
  </si>
  <si>
    <t>COLLETOT</t>
  </si>
  <si>
    <t>CONNELLES</t>
  </si>
  <si>
    <t>CORMEILLES</t>
  </si>
  <si>
    <t>CORNEVILLE SUR RISLE</t>
  </si>
  <si>
    <t>COURDEMANCHE</t>
  </si>
  <si>
    <t>CRIQUEBEUF SUR SEINE</t>
  </si>
  <si>
    <t>CROTH</t>
  </si>
  <si>
    <t>DOUVILLE SUR ANDELLE</t>
  </si>
  <si>
    <t>EPEGARD</t>
  </si>
  <si>
    <t>EPREVILLE PRES LE NEUBOURG</t>
  </si>
  <si>
    <t>EVREUX</t>
  </si>
  <si>
    <t>FAINS</t>
  </si>
  <si>
    <t>FATOUVILLE GRESTAIN</t>
  </si>
  <si>
    <t>FAUVILLE</t>
  </si>
  <si>
    <t>FIQUEFLEUR EQUAINVILLE</t>
  </si>
  <si>
    <t>FLEURY SUR ANDELLE</t>
  </si>
  <si>
    <t>FOUCRAINVILLE</t>
  </si>
  <si>
    <t>GADENCOURT</t>
  </si>
  <si>
    <t>GAMACHES EN VEXIN</t>
  </si>
  <si>
    <t>VAL D ORGER</t>
  </si>
  <si>
    <t>GRAVERON SEMERVILLE</t>
  </si>
  <si>
    <t>GUICHAINVILLE</t>
  </si>
  <si>
    <t>L HABIT</t>
  </si>
  <si>
    <t>HARCOURT</t>
  </si>
  <si>
    <t>LA HAYE AUBREE</t>
  </si>
  <si>
    <t>LA HAYE DU THEIL</t>
  </si>
  <si>
    <t>LA HAYE LE COMTE</t>
  </si>
  <si>
    <t>HEBECOURT</t>
  </si>
  <si>
    <t>HECMANVILLE</t>
  </si>
  <si>
    <t>HECTOMARE</t>
  </si>
  <si>
    <t>HENNEZIS</t>
  </si>
  <si>
    <t>HEUBECOURT HARICOURT</t>
  </si>
  <si>
    <t>LES HOGUES</t>
  </si>
  <si>
    <t>HOUETTEVILLE</t>
  </si>
  <si>
    <t>HOULBEC COCHEREL</t>
  </si>
  <si>
    <t>LETTEGUIVES</t>
  </si>
  <si>
    <t>LIEUREY</t>
  </si>
  <si>
    <t>LIVET SUR AUTHOU</t>
  </si>
  <si>
    <t>MALLEVILLE SUR LE BEC</t>
  </si>
  <si>
    <t>MANDRES</t>
  </si>
  <si>
    <t>MANNEVILLE SUR RISLE</t>
  </si>
  <si>
    <t>MARAIS VERNIER</t>
  </si>
  <si>
    <t>MARCILLY LA CAMPAGNE</t>
  </si>
  <si>
    <t>MARTAGNY</t>
  </si>
  <si>
    <t>MARTAINVILLE</t>
  </si>
  <si>
    <t>MARTOT</t>
  </si>
  <si>
    <t>MERCEY</t>
  </si>
  <si>
    <t>MISEREY</t>
  </si>
  <si>
    <t>MONTFORT SUR RISLE</t>
  </si>
  <si>
    <t>MONTREUIL L ARGILLE</t>
  </si>
  <si>
    <t>MORAINVILLE JOUVEAUX</t>
  </si>
  <si>
    <t>NAGEL SEEZ MESNIL</t>
  </si>
  <si>
    <t>LA NEUVE GRANGE</t>
  </si>
  <si>
    <t>NOGENT LE SEC</t>
  </si>
  <si>
    <t>NORMANVILLE</t>
  </si>
  <si>
    <t>NOTRE DAME D EPINE</t>
  </si>
  <si>
    <t>NOTRE DAME DU HAMEL</t>
  </si>
  <si>
    <t>PACY SUR EURE</t>
  </si>
  <si>
    <t>PARVILLE</t>
  </si>
  <si>
    <t>PINTERVILLE</t>
  </si>
  <si>
    <t>LE PLESSIS HEBERT</t>
  </si>
  <si>
    <t>LES PREAUX</t>
  </si>
  <si>
    <t>RICHEVILLE</t>
  </si>
  <si>
    <t>ROSAY SUR LIEURE</t>
  </si>
  <si>
    <t>ST AUBIN DE SCELLON</t>
  </si>
  <si>
    <t>ST AUBIN DU THENNEY</t>
  </si>
  <si>
    <t>ST DENIS LE FERMENT</t>
  </si>
  <si>
    <t>ST PAER</t>
  </si>
  <si>
    <t>ST GREGOIRE DU VIEVRE</t>
  </si>
  <si>
    <t>LA CHAPELLE LONGUEVILLE</t>
  </si>
  <si>
    <t>ST LAURENT DES BOIS</t>
  </si>
  <si>
    <t>ST LEGER DE ROTES</t>
  </si>
  <si>
    <t>STE MARTHE</t>
  </si>
  <si>
    <t>STE MARIE D ATTEZ</t>
  </si>
  <si>
    <t>DAME MARIE</t>
  </si>
  <si>
    <t>ST OUEN DE THOUBERVILLE</t>
  </si>
  <si>
    <t>ST PIERRE DES FLEURS</t>
  </si>
  <si>
    <t>ST PIERRE DU VAL</t>
  </si>
  <si>
    <t>ST SAMSON DE LA ROQUE</t>
  </si>
  <si>
    <t>ST SYLVESTRE DE CORMEILLES</t>
  </si>
  <si>
    <t>ST VICTOR DE CHRETIENVILLE</t>
  </si>
  <si>
    <t>ST VINCENT DU BOULAY</t>
  </si>
  <si>
    <t>SELLES</t>
  </si>
  <si>
    <t>LE THIL EN VEXIN</t>
  </si>
  <si>
    <t>TILLIERES SUR AVRE</t>
  </si>
  <si>
    <t>TOCQUEVILLE</t>
  </si>
  <si>
    <t>LE TORPT</t>
  </si>
  <si>
    <t>TOURVILLE LA CAMPAGNE</t>
  </si>
  <si>
    <t>LE TREMBLAY OMONVILLE</t>
  </si>
  <si>
    <t>LA TRINITE</t>
  </si>
  <si>
    <t>LE TRONQUAY</t>
  </si>
  <si>
    <t>VALLETOT</t>
  </si>
  <si>
    <t>LES TROIS LACS</t>
  </si>
  <si>
    <t>SYLVAINS LES MOULINS</t>
  </si>
  <si>
    <t>COULONGES</t>
  </si>
  <si>
    <t>ALLAINVILLE</t>
  </si>
  <si>
    <t>ANET</t>
  </si>
  <si>
    <t>ARGENVILLIERS</t>
  </si>
  <si>
    <t>AUNAY SOUS CRECY</t>
  </si>
  <si>
    <t>AUNEAU BLEURY ST SYMPHORIEN</t>
  </si>
  <si>
    <t>BAILLEAU ARMENONVILLE</t>
  </si>
  <si>
    <t>BARMAINVILLE</t>
  </si>
  <si>
    <t>BEVILLE LE COMTE</t>
  </si>
  <si>
    <t>BOISSY EN DROUAIS</t>
  </si>
  <si>
    <t>BULLAINVILLE</t>
  </si>
  <si>
    <t>CHAPELLE GUILLAUME</t>
  </si>
  <si>
    <t>CHAPELLE ROYALE</t>
  </si>
  <si>
    <t>CHARONVILLE</t>
  </si>
  <si>
    <t>CHATAINCOURT</t>
  </si>
  <si>
    <t>LES CHATELLIERS NOTRE DAME</t>
  </si>
  <si>
    <t>LA CHAUSSEE D IVRY</t>
  </si>
  <si>
    <t>CHUISNES</t>
  </si>
  <si>
    <t>COLTAINVILLE</t>
  </si>
  <si>
    <t>LES CORVEES LES YYS</t>
  </si>
  <si>
    <t>LA CROIX DU PERCHE</t>
  </si>
  <si>
    <t>DAMMARIE</t>
  </si>
  <si>
    <t>DENONVILLE</t>
  </si>
  <si>
    <t>EPEAUTROLLES</t>
  </si>
  <si>
    <t>ERMENONVILLE LA PETITE</t>
  </si>
  <si>
    <t>FAVIERES</t>
  </si>
  <si>
    <t>FESSANVILLIERS MATTANVILLIERS</t>
  </si>
  <si>
    <t>FONTAINE LES RIBOUTS</t>
  </si>
  <si>
    <t>FRESNAY LE COMTE</t>
  </si>
  <si>
    <t>FRESNAY L EVEQUE</t>
  </si>
  <si>
    <t>FRIAIZE</t>
  </si>
  <si>
    <t>GALLARDON</t>
  </si>
  <si>
    <t>GAS</t>
  </si>
  <si>
    <t>GASVILLE OISEME</t>
  </si>
  <si>
    <t>LA GAUDAINE</t>
  </si>
  <si>
    <t>GILLES</t>
  </si>
  <si>
    <t>GOHORY</t>
  </si>
  <si>
    <t>GOMMERVILLE</t>
  </si>
  <si>
    <t>GUAINVILLE</t>
  </si>
  <si>
    <t>HAVELU</t>
  </si>
  <si>
    <t>HOUVILLE LA BRANCHE</t>
  </si>
  <si>
    <t>LAONS</t>
  </si>
  <si>
    <t>LOUVILLIERS LES PERCHE</t>
  </si>
  <si>
    <t>LURAY</t>
  </si>
  <si>
    <t>ARCISSES</t>
  </si>
  <si>
    <t>MIERMAIGNE</t>
  </si>
  <si>
    <t>MITTAINVILLIERS VERIGNY</t>
  </si>
  <si>
    <t>MOINVILLE LA JEULIN</t>
  </si>
  <si>
    <t>MONTHARVILLE</t>
  </si>
  <si>
    <t>MONTIGNY SUR AVRE</t>
  </si>
  <si>
    <t>NOGENT LE ROTROU</t>
  </si>
  <si>
    <t>OINVILLE SOUS AUNEAU</t>
  </si>
  <si>
    <t>ORROUER</t>
  </si>
  <si>
    <t>OYSONVILLE</t>
  </si>
  <si>
    <t>PERONVILLE</t>
  </si>
  <si>
    <t>PONTGOUIN</t>
  </si>
  <si>
    <t>PRE ST EVROULT</t>
  </si>
  <si>
    <t>VILLEMAURY</t>
  </si>
  <si>
    <t>SAINTIGNY</t>
  </si>
  <si>
    <t>ST DENIS LANNERAY</t>
  </si>
  <si>
    <t>ST EMAN</t>
  </si>
  <si>
    <t>ST GEORGES SUR EURE</t>
  </si>
  <si>
    <t>ST PREST</t>
  </si>
  <si>
    <t>SANCHEVILLE</t>
  </si>
  <si>
    <t>LA SAUCELLE</t>
  </si>
  <si>
    <t>SAUMERAY</t>
  </si>
  <si>
    <t>SENONCHES</t>
  </si>
  <si>
    <t>SERAZEREUX</t>
  </si>
  <si>
    <t>SOULAIRES</t>
  </si>
  <si>
    <t>THIVARS</t>
  </si>
  <si>
    <t>TRANCRAINVILLE</t>
  </si>
  <si>
    <t>VER LES CHARTRES</t>
  </si>
  <si>
    <t>EOLE EN BEAUCE</t>
  </si>
  <si>
    <t>VILLEBON</t>
  </si>
  <si>
    <t>VILLEMEUX SUR EURE</t>
  </si>
  <si>
    <t>BERRIEN</t>
  </si>
  <si>
    <t>BODILIS</t>
  </si>
  <si>
    <t>BOTSORHEL</t>
  </si>
  <si>
    <t>BRELES</t>
  </si>
  <si>
    <t>CAST</t>
  </si>
  <si>
    <t>CLEDEN POHER</t>
  </si>
  <si>
    <t>CLEDER</t>
  </si>
  <si>
    <t>COAT MEAL</t>
  </si>
  <si>
    <t>COLLOREC</t>
  </si>
  <si>
    <t>DAOULAS</t>
  </si>
  <si>
    <t>DINEAULT</t>
  </si>
  <si>
    <t>FOUESNANT</t>
  </si>
  <si>
    <t>GOUEZEC</t>
  </si>
  <si>
    <t>GOULIEN</t>
  </si>
  <si>
    <t>GUILER SUR GOYEN</t>
  </si>
  <si>
    <t>GUILLIGOMARC H</t>
  </si>
  <si>
    <t>ILE DE BATZ</t>
  </si>
  <si>
    <t>LE JUCH</t>
  </si>
  <si>
    <t>KERGLOFF</t>
  </si>
  <si>
    <t>LAMPAUL PLOUARZEL</t>
  </si>
  <si>
    <t>LAMPAUL PLOUDALMEZEAU</t>
  </si>
  <si>
    <t>LANILDUT</t>
  </si>
  <si>
    <t>LANMEUR</t>
  </si>
  <si>
    <t>LOC EGUINER</t>
  </si>
  <si>
    <t>LOCMELAR</t>
  </si>
  <si>
    <t>LOCQUIREC</t>
  </si>
  <si>
    <t>LOCUNOLE</t>
  </si>
  <si>
    <t>LOQUEFFRET</t>
  </si>
  <si>
    <t>LA MARTYRE</t>
  </si>
  <si>
    <t>MOELAN SUR MER</t>
  </si>
  <si>
    <t>MORLAIX</t>
  </si>
  <si>
    <t>ILE D OUESSANT</t>
  </si>
  <si>
    <t>PENMARCH</t>
  </si>
  <si>
    <t>PLABENNEC</t>
  </si>
  <si>
    <t>PLEYBEN</t>
  </si>
  <si>
    <t>PLOGONNEC</t>
  </si>
  <si>
    <t>PLOMEUR</t>
  </si>
  <si>
    <t>PLOUDALMEZEAU</t>
  </si>
  <si>
    <t>PLOUEDERN</t>
  </si>
  <si>
    <t>PLOUEGAT GUERAND</t>
  </si>
  <si>
    <t>PLOUGOURVEST</t>
  </si>
  <si>
    <t>PLOUIDER</t>
  </si>
  <si>
    <t>PLOUIGNEAU</t>
  </si>
  <si>
    <t>PLOUNEOUR MENEZ</t>
  </si>
  <si>
    <t>PLOVAN</t>
  </si>
  <si>
    <t>PONT CROIX</t>
  </si>
  <si>
    <t>QUERRIEN</t>
  </si>
  <si>
    <t>QUIMPER</t>
  </si>
  <si>
    <t>QUIMPERLE</t>
  </si>
  <si>
    <t>LE RELECQ KERHUON</t>
  </si>
  <si>
    <t>ST DERRIEN</t>
  </si>
  <si>
    <t>ST EVARZEC</t>
  </si>
  <si>
    <t>ST JEAN TROLIMON</t>
  </si>
  <si>
    <t>ST RIVOAL</t>
  </si>
  <si>
    <t>ST SERVAIS</t>
  </si>
  <si>
    <t>STE SEVE</t>
  </si>
  <si>
    <t>ST VOUGAY</t>
  </si>
  <si>
    <t>SANTEC</t>
  </si>
  <si>
    <t>TELGRUC SUR MER</t>
  </si>
  <si>
    <t>TREFLAOUENAN</t>
  </si>
  <si>
    <t>TREFLEZ</t>
  </si>
  <si>
    <t>TREMEOC</t>
  </si>
  <si>
    <t>TREOGAT</t>
  </si>
  <si>
    <t>TREZILIDE</t>
  </si>
  <si>
    <t>ALBITRECCIA</t>
  </si>
  <si>
    <t>AMBIEGNA</t>
  </si>
  <si>
    <t>ARRO</t>
  </si>
  <si>
    <t>AULLENE</t>
  </si>
  <si>
    <t>BALOGNA</t>
  </si>
  <si>
    <t>BELVEDERE CAMPOMORO</t>
  </si>
  <si>
    <t>BOCOGNANO</t>
  </si>
  <si>
    <t>CALCATOGGIO</t>
  </si>
  <si>
    <t>CARDO TORGIA</t>
  </si>
  <si>
    <t>COGGIA</t>
  </si>
  <si>
    <t>COGNOCOLI MONTICCHI</t>
  </si>
  <si>
    <t>CONCA</t>
  </si>
  <si>
    <t>CRISTINACCE</t>
  </si>
  <si>
    <t>GROSSA</t>
  </si>
  <si>
    <t>GUARGUALE</t>
  </si>
  <si>
    <t>LETIA</t>
  </si>
  <si>
    <t>LOPIGNA</t>
  </si>
  <si>
    <t>LORETO DI TALLANO</t>
  </si>
  <si>
    <t>OCANA</t>
  </si>
  <si>
    <t>OSANI</t>
  </si>
  <si>
    <t>SAMPOLO</t>
  </si>
  <si>
    <t>SORBOLLANO</t>
  </si>
  <si>
    <t>TOLLA</t>
  </si>
  <si>
    <t>VIGGIANELLO</t>
  </si>
  <si>
    <t>ZEVACO</t>
  </si>
  <si>
    <t>ZONZA</t>
  </si>
  <si>
    <t>ANTISANTI</t>
  </si>
  <si>
    <t>BISINCHI</t>
  </si>
  <si>
    <t>CAMPITELLO</t>
  </si>
  <si>
    <t>CARPINETO</t>
  </si>
  <si>
    <t>CASANOVA</t>
  </si>
  <si>
    <t>CATERI</t>
  </si>
  <si>
    <t>CHIATRA DI VERDE</t>
  </si>
  <si>
    <t>COSTA</t>
  </si>
  <si>
    <t>FELICETO</t>
  </si>
  <si>
    <t>GHISONACCIA</t>
  </si>
  <si>
    <t>ISOLACCIO DI FIUMORBO</t>
  </si>
  <si>
    <t>LANO</t>
  </si>
  <si>
    <t>MANSO</t>
  </si>
  <si>
    <t>MATRA</t>
  </si>
  <si>
    <t>MAUSOLEO</t>
  </si>
  <si>
    <t>MOROSAGLIA</t>
  </si>
  <si>
    <t>MURACCIOLE</t>
  </si>
  <si>
    <t>MURATO</t>
  </si>
  <si>
    <t>OLETTA</t>
  </si>
  <si>
    <t>OLMETA DI CAPOCORSO</t>
  </si>
  <si>
    <t>OLMETA DI TUDA</t>
  </si>
  <si>
    <t>OLMO</t>
  </si>
  <si>
    <t>PANCHERACCIA</t>
  </si>
  <si>
    <t>PARATA</t>
  </si>
  <si>
    <t>PERELLI</t>
  </si>
  <si>
    <t>PIAZZALI</t>
  </si>
  <si>
    <t>PIAZZOLE</t>
  </si>
  <si>
    <t>PIEDIGRIGGIO</t>
  </si>
  <si>
    <t>PIETRA DI VERDE</t>
  </si>
  <si>
    <t>PIETRICAGGIO</t>
  </si>
  <si>
    <t>POGGIO MEZZANA</t>
  </si>
  <si>
    <t>POPOLASCA</t>
  </si>
  <si>
    <t>LA PORTA</t>
  </si>
  <si>
    <t>PRUNELLI DI CASACCONI</t>
  </si>
  <si>
    <t>RAPAGGIO</t>
  </si>
  <si>
    <t>SCATA</t>
  </si>
  <si>
    <t>SERRA DI FIUMORBO</t>
  </si>
  <si>
    <t>SISCO</t>
  </si>
  <si>
    <t>SOLARO</t>
  </si>
  <si>
    <t>STAZZONA</t>
  </si>
  <si>
    <t>SAN GAVINO D AMPUGNANI</t>
  </si>
  <si>
    <t>SAN GIULIANO</t>
  </si>
  <si>
    <t>SAN LORENZO</t>
  </si>
  <si>
    <t>SANTA LUCIA DI MERCURIO</t>
  </si>
  <si>
    <t>SAN NICOLAO</t>
  </si>
  <si>
    <t>TOMINO</t>
  </si>
  <si>
    <t>VENACO</t>
  </si>
  <si>
    <t>VENTISERI</t>
  </si>
  <si>
    <t>VENZOLASCA</t>
  </si>
  <si>
    <t>ZALANA</t>
  </si>
  <si>
    <t>CHISA</t>
  </si>
  <si>
    <t>AIGUES MORTES</t>
  </si>
  <si>
    <t>AIGUEZE</t>
  </si>
  <si>
    <t>ARGILLIERS</t>
  </si>
  <si>
    <t>AULAS</t>
  </si>
  <si>
    <t>AVEZE</t>
  </si>
  <si>
    <t>BERNIS</t>
  </si>
  <si>
    <t>BONNEVAUX</t>
  </si>
  <si>
    <t>BOUCOIRAN ET NOZIERES</t>
  </si>
  <si>
    <t>BRANOUX LES TAILLADES</t>
  </si>
  <si>
    <t>BROUZET LES ALES</t>
  </si>
  <si>
    <t>LA CAPELLE ET MASMOLENE</t>
  </si>
  <si>
    <t>CASTELNAU VALENCE</t>
  </si>
  <si>
    <t>CAVILLARGUES</t>
  </si>
  <si>
    <t>COLLIAS</t>
  </si>
  <si>
    <t>COLOGNAC</t>
  </si>
  <si>
    <t>ESTEZARGUES</t>
  </si>
  <si>
    <t>L ESTRECHURE</t>
  </si>
  <si>
    <t>FONS SUR LUSSAN</t>
  </si>
  <si>
    <t>GOUDARGUES</t>
  </si>
  <si>
    <t>LA GRAND COMBE</t>
  </si>
  <si>
    <t>LE GRAU DU ROI</t>
  </si>
  <si>
    <t>LAUDUN L ARDOISE</t>
  </si>
  <si>
    <t>LEDIGNAN</t>
  </si>
  <si>
    <t>LIRAC</t>
  </si>
  <si>
    <t>LES MAGES</t>
  </si>
  <si>
    <t>MANDUEL</t>
  </si>
  <si>
    <t>MARTIGNARGUES</t>
  </si>
  <si>
    <t>MASSILLARGUES ATTUECH</t>
  </si>
  <si>
    <t>MEJANNES LE CLAP</t>
  </si>
  <si>
    <t>MILHAUD</t>
  </si>
  <si>
    <t>MONOBLET</t>
  </si>
  <si>
    <t>MONTCLUS</t>
  </si>
  <si>
    <t>NAGES ET SOLORGUES</t>
  </si>
  <si>
    <t>NERS</t>
  </si>
  <si>
    <t>PEYREMALE</t>
  </si>
  <si>
    <t>LES PLANTIERS</t>
  </si>
  <si>
    <t>PUECHREDON</t>
  </si>
  <si>
    <t>LA ROQUE SUR CEZE</t>
  </si>
  <si>
    <t>STE CECILE D ANDORGE</t>
  </si>
  <si>
    <t>ST CESAIRE DE GAUZIGNAN</t>
  </si>
  <si>
    <t>ST CHAPTES</t>
  </si>
  <si>
    <t>ST ETIENNE DE L OLM</t>
  </si>
  <si>
    <t>ST ETIENNE DES SORTS</t>
  </si>
  <si>
    <t>ST HILAIRE DE BRETHMAS</t>
  </si>
  <si>
    <t>ST HIPPOLYTE DE CATON</t>
  </si>
  <si>
    <t>ST MARCEL DE CAREIRET</t>
  </si>
  <si>
    <t>ST MAURICE DE CAZEVIEILLE</t>
  </si>
  <si>
    <t>ST MAXIMIN</t>
  </si>
  <si>
    <t>ST MICHEL D EUZET</t>
  </si>
  <si>
    <t>ST PONS LA CALM</t>
  </si>
  <si>
    <t>ST QUENTIN LA POTERIE</t>
  </si>
  <si>
    <t>ST SAUVEUR CAMPRIEU</t>
  </si>
  <si>
    <t>ST SEBASTIEN D AIGREFEUILLE</t>
  </si>
  <si>
    <t>LES SALLES DU GARDON</t>
  </si>
  <si>
    <t>SARDAN</t>
  </si>
  <si>
    <t>SAUVE</t>
  </si>
  <si>
    <t>SOMMIERES</t>
  </si>
  <si>
    <t>THARAUX</t>
  </si>
  <si>
    <t>VABRES</t>
  </si>
  <si>
    <t>VALLABREGUES</t>
  </si>
  <si>
    <t>VERGEZE</t>
  </si>
  <si>
    <t>VISSEC</t>
  </si>
  <si>
    <t>MONTAGNAC</t>
  </si>
  <si>
    <t>ALBIAC</t>
  </si>
  <si>
    <t>ARBAS</t>
  </si>
  <si>
    <t>ASPET</t>
  </si>
  <si>
    <t>AUTERIVE</t>
  </si>
  <si>
    <t>AUZIELLE</t>
  </si>
  <si>
    <t>AZAS</t>
  </si>
  <si>
    <t>BACHAS</t>
  </si>
  <si>
    <t>BALMA</t>
  </si>
  <si>
    <t>BAZUS</t>
  </si>
  <si>
    <t>BELLEGARDE STE MARIE</t>
  </si>
  <si>
    <t>BLAJAN</t>
  </si>
  <si>
    <t>BOUSSAN</t>
  </si>
  <si>
    <t>BRIGNEMONT</t>
  </si>
  <si>
    <t>BURGALAYS</t>
  </si>
  <si>
    <t>LE BURGAUD</t>
  </si>
  <si>
    <t>BUZET SUR TARN</t>
  </si>
  <si>
    <t>CAIGNAC</t>
  </si>
  <si>
    <t>CAMBIAC</t>
  </si>
  <si>
    <t>CAPENS</t>
  </si>
  <si>
    <t>CASTAGNAC</t>
  </si>
  <si>
    <t>CASTELNAU D ESTRETEFONDS</t>
  </si>
  <si>
    <t>LE CASTERA</t>
  </si>
  <si>
    <t>CASTIES LABRANDE</t>
  </si>
  <si>
    <t>CASTILLON DE ST MARTORY</t>
  </si>
  <si>
    <t>CAUBIAC</t>
  </si>
  <si>
    <t>CAZARIL TAMBOURES</t>
  </si>
  <si>
    <t>CHARLAS</t>
  </si>
  <si>
    <t>CHAUM</t>
  </si>
  <si>
    <t>CIADOUX</t>
  </si>
  <si>
    <t>CIER DE LUCHON</t>
  </si>
  <si>
    <t>CINTEGABELLE</t>
  </si>
  <si>
    <t>CLERMONT LE FORT</t>
  </si>
  <si>
    <t>COLOMIERS</t>
  </si>
  <si>
    <t>COULADERE</t>
  </si>
  <si>
    <t>COURET</t>
  </si>
  <si>
    <t>CUGNAUX</t>
  </si>
  <si>
    <t>DEYME</t>
  </si>
  <si>
    <t>EAUNES</t>
  </si>
  <si>
    <t>ESPARRON</t>
  </si>
  <si>
    <t>EUP</t>
  </si>
  <si>
    <t>LE FAGET</t>
  </si>
  <si>
    <t>FRANQUEVIELLE</t>
  </si>
  <si>
    <t>GALIE</t>
  </si>
  <si>
    <t>GARIDECH</t>
  </si>
  <si>
    <t>GARIN</t>
  </si>
  <si>
    <t>GEMIL</t>
  </si>
  <si>
    <t>GENOS</t>
  </si>
  <si>
    <t>GENSAC SUR GARONNE</t>
  </si>
  <si>
    <t>GOUTEVERNISSE</t>
  </si>
  <si>
    <t>GOYRANS</t>
  </si>
  <si>
    <t>GREPIAC</t>
  </si>
  <si>
    <t>HERRAN</t>
  </si>
  <si>
    <t>HIS</t>
  </si>
  <si>
    <t>ISSUS</t>
  </si>
  <si>
    <t>JURVIELLE</t>
  </si>
  <si>
    <t>LABARTHE INARD</t>
  </si>
  <si>
    <t>LABASTIDE CLERMONT</t>
  </si>
  <si>
    <t>LACROIX FALGARDE</t>
  </si>
  <si>
    <t>LAGRACE DIEU</t>
  </si>
  <si>
    <t>LAGRAULET ST NICOLAS</t>
  </si>
  <si>
    <t>LAPEYRERE</t>
  </si>
  <si>
    <t>LARCAN</t>
  </si>
  <si>
    <t>LAUTIGNAC</t>
  </si>
  <si>
    <t>LAVELANET DE COMMINGES</t>
  </si>
  <si>
    <t>LAYRAC SUR TARN</t>
  </si>
  <si>
    <t>LESPINASSE</t>
  </si>
  <si>
    <t>LUX</t>
  </si>
  <si>
    <t>MARLIAC</t>
  </si>
  <si>
    <t>MAUVEZIN</t>
  </si>
  <si>
    <t>MERVILLA</t>
  </si>
  <si>
    <t>MIRAMONT DE COMMINGES</t>
  </si>
  <si>
    <t>MOLAS</t>
  </si>
  <si>
    <t>MONDILHAN</t>
  </si>
  <si>
    <t>MONTBERON</t>
  </si>
  <si>
    <t>MONTBRUN LAURAGAIS</t>
  </si>
  <si>
    <t>MONTGAILLARD DE SALIES</t>
  </si>
  <si>
    <t>MONTGISCARD</t>
  </si>
  <si>
    <t>MOURVILLES BASSES</t>
  </si>
  <si>
    <t>MOUSTAJON</t>
  </si>
  <si>
    <t>OO</t>
  </si>
  <si>
    <t>PECHBUSQUE</t>
  </si>
  <si>
    <t>LE PLAN</t>
  </si>
  <si>
    <t>POMPERTUZAT</t>
  </si>
  <si>
    <t>PORTET D ASPET</t>
  </si>
  <si>
    <t>PUYDANIEL</t>
  </si>
  <si>
    <t>RIEUMES</t>
  </si>
  <si>
    <t>ROUFFIAC TOLOSAN</t>
  </si>
  <si>
    <t>ST CLAR DE RIVIERE</t>
  </si>
  <si>
    <t>STE FOY D AIGREFEUILLE</t>
  </si>
  <si>
    <t>ST FRAJOU</t>
  </si>
  <si>
    <t>ST JORY</t>
  </si>
  <si>
    <t>ST LAURENT</t>
  </si>
  <si>
    <t>ST ORENS DE GAMEVILLE</t>
  </si>
  <si>
    <t>ST PAUL SUR SAVE</t>
  </si>
  <si>
    <t>ST PLANCARD</t>
  </si>
  <si>
    <t>ST RUSTICE</t>
  </si>
  <si>
    <t>LA SALVETAT ST GILLES</t>
  </si>
  <si>
    <t>LA SALVETAT LAURAGAIS</t>
  </si>
  <si>
    <t>SAMAN</t>
  </si>
  <si>
    <t>SAMOUILLAN</t>
  </si>
  <si>
    <t>SARRECAVE</t>
  </si>
  <si>
    <t>SENGOUAGNET</t>
  </si>
  <si>
    <t>SODE</t>
  </si>
  <si>
    <t>VIGNAUX</t>
  </si>
  <si>
    <t>VILLEMATIER</t>
  </si>
  <si>
    <t>VILLEMUR SUR TARN</t>
  </si>
  <si>
    <t>AIGNAN</t>
  </si>
  <si>
    <t>ARROUEDE</t>
  </si>
  <si>
    <t>AUCH</t>
  </si>
  <si>
    <t>AURIMONT</t>
  </si>
  <si>
    <t>BASCOUS</t>
  </si>
  <si>
    <t>BASSOUES</t>
  </si>
  <si>
    <t>BEAUCAIRE</t>
  </si>
  <si>
    <t>BELLOC ST CLAMENS</t>
  </si>
  <si>
    <t>BLOUSSON SERIAN</t>
  </si>
  <si>
    <t>BOURROUILLAN</t>
  </si>
  <si>
    <t>CAILLAVET</t>
  </si>
  <si>
    <t>CASSAIGNE</t>
  </si>
  <si>
    <t>CASTELNAU D ANGLES</t>
  </si>
  <si>
    <t>CASTELNAVET</t>
  </si>
  <si>
    <t>CAUPENNE D ARMAGNAC</t>
  </si>
  <si>
    <t>CAZAUBON</t>
  </si>
  <si>
    <t>CERAN</t>
  </si>
  <si>
    <t>COLOGNE</t>
  </si>
  <si>
    <t>COULOUME MONDEBAT</t>
  </si>
  <si>
    <t>COURRENSAN</t>
  </si>
  <si>
    <t>COURTIES</t>
  </si>
  <si>
    <t>DURAN</t>
  </si>
  <si>
    <t>ENCAUSSE</t>
  </si>
  <si>
    <t>FOURCES</t>
  </si>
  <si>
    <t>GARRAVET</t>
  </si>
  <si>
    <t>GAZAX ET BACCARISSE</t>
  </si>
  <si>
    <t>GEE RIVIERE</t>
  </si>
  <si>
    <t>GIMBREDE</t>
  </si>
  <si>
    <t>GIMONT</t>
  </si>
  <si>
    <t>L ISLE BOUZON</t>
  </si>
  <si>
    <t>LADEVEZE VILLE</t>
  </si>
  <si>
    <t>LAGARDE FIMARCON</t>
  </si>
  <si>
    <t>LAMOTHE GOAS</t>
  </si>
  <si>
    <t>LARROQUE ENGALIN</t>
  </si>
  <si>
    <t>LASSERAN</t>
  </si>
  <si>
    <t>LAVARDENS</t>
  </si>
  <si>
    <t>LECTOURE</t>
  </si>
  <si>
    <t>LELIN LAPUJOLLE</t>
  </si>
  <si>
    <t>LIGARDES</t>
  </si>
  <si>
    <t>MAGNAS</t>
  </si>
  <si>
    <t>MANAS BASTANOUS</t>
  </si>
  <si>
    <t>MARAMBAT</t>
  </si>
  <si>
    <t>MARSAN</t>
  </si>
  <si>
    <t>MARSEILLAN</t>
  </si>
  <si>
    <t>MAUPAS</t>
  </si>
  <si>
    <t>MIRAMONT LATOUR</t>
  </si>
  <si>
    <t>MONCASSIN</t>
  </si>
  <si>
    <t>MONGUILHEM</t>
  </si>
  <si>
    <t>MONLEZUN</t>
  </si>
  <si>
    <t>MONLEZUN D ARMAGNAC</t>
  </si>
  <si>
    <t>MONTESTRUC SUR GERS</t>
  </si>
  <si>
    <t>NOULENS</t>
  </si>
  <si>
    <t>ORNEZAN</t>
  </si>
  <si>
    <t>PERCHEDE</t>
  </si>
  <si>
    <t>PERGAIN TAILLAC</t>
  </si>
  <si>
    <t>PONSAMPERE</t>
  </si>
  <si>
    <t>POUY LOUBRIN</t>
  </si>
  <si>
    <t>POUY ROQUELAURE</t>
  </si>
  <si>
    <t>PREIGNAN</t>
  </si>
  <si>
    <t>PROJAN</t>
  </si>
  <si>
    <t>PUYLAUSIC</t>
  </si>
  <si>
    <t>RIGUEPEU</t>
  </si>
  <si>
    <t>RISCLE</t>
  </si>
  <si>
    <t>ROQUEBRUNE</t>
  </si>
  <si>
    <t>ROQUELAURE</t>
  </si>
  <si>
    <t>SADEILLAN</t>
  </si>
  <si>
    <t>STE ANNE</t>
  </si>
  <si>
    <t>ST ARROMAN</t>
  </si>
  <si>
    <t>STE CHRISTIE D ARMAGNAC</t>
  </si>
  <si>
    <t>ST LOUBE</t>
  </si>
  <si>
    <t>ST MARTIN D ARMAGNAC</t>
  </si>
  <si>
    <t>ST MARTIN GIMOIS</t>
  </si>
  <si>
    <t>ST OST</t>
  </si>
  <si>
    <t>ST SAUVY</t>
  </si>
  <si>
    <t>ST SOULAN</t>
  </si>
  <si>
    <t>SALLES D ARMAGNAC</t>
  </si>
  <si>
    <t>SARAMON</t>
  </si>
  <si>
    <t>SIMORRE</t>
  </si>
  <si>
    <t>SOLOMIAC</t>
  </si>
  <si>
    <t>TARSAC</t>
  </si>
  <si>
    <t>TILLAC</t>
  </si>
  <si>
    <t>TIRENT PONTEJAC</t>
  </si>
  <si>
    <t>TOUJOUSE</t>
  </si>
  <si>
    <t>TOURNAN</t>
  </si>
  <si>
    <t>TRAVERSERES</t>
  </si>
  <si>
    <t>TRONCENS</t>
  </si>
  <si>
    <t>VIC FEZENSAC</t>
  </si>
  <si>
    <t>VIOZAN</t>
  </si>
  <si>
    <t>ARVEYRES</t>
  </si>
  <si>
    <t>ASQUES</t>
  </si>
  <si>
    <t>AVENSAN</t>
  </si>
  <si>
    <t>BAGAS</t>
  </si>
  <si>
    <t>BAIGNEAUX</t>
  </si>
  <si>
    <t>BAURECH</t>
  </si>
  <si>
    <t>BAZAS</t>
  </si>
  <si>
    <t>BELLEFOND</t>
  </si>
  <si>
    <t>BELVES DE CASTILLON</t>
  </si>
  <si>
    <t>BEYCHAC ET CAILLAU</t>
  </si>
  <si>
    <t>BLAIGNAN PRIGNAC</t>
  </si>
  <si>
    <t>BONZAC</t>
  </si>
  <si>
    <t>CAMPS SUR L ISLE</t>
  </si>
  <si>
    <t>CAPLONG</t>
  </si>
  <si>
    <t>CARDAN</t>
  </si>
  <si>
    <t>CARS</t>
  </si>
  <si>
    <t>CAUVIGNAC</t>
  </si>
  <si>
    <t>CAZALIS</t>
  </si>
  <si>
    <t>CISSAC MEDOC</t>
  </si>
  <si>
    <t>COURS LES BAINS</t>
  </si>
  <si>
    <t>COUTRAS</t>
  </si>
  <si>
    <t>CUBNEZAIS</t>
  </si>
  <si>
    <t>DAUBEZE</t>
  </si>
  <si>
    <t>ESPIET</t>
  </si>
  <si>
    <t>LES ESSEINTES</t>
  </si>
  <si>
    <t>ETAULIERS</t>
  </si>
  <si>
    <t>EYNESSE</t>
  </si>
  <si>
    <t>EYRANS</t>
  </si>
  <si>
    <t>LE FIEU</t>
  </si>
  <si>
    <t>FONTET</t>
  </si>
  <si>
    <t>FRANCS</t>
  </si>
  <si>
    <t>GAJAC</t>
  </si>
  <si>
    <t>GOUALADE</t>
  </si>
  <si>
    <t>GRIGNOLS</t>
  </si>
  <si>
    <t>GUJAN MESTRAS</t>
  </si>
  <si>
    <t>HAUX</t>
  </si>
  <si>
    <t>L ABERGEMENT CLEMENCIAT</t>
  </si>
  <si>
    <t>ILLATS</t>
  </si>
  <si>
    <t>L ABERGEMENT DE VAREY</t>
  </si>
  <si>
    <t>JUGAZAN</t>
  </si>
  <si>
    <t>AMBERIEUX EN DOMBES</t>
  </si>
  <si>
    <t>JUILLAC</t>
  </si>
  <si>
    <t>ANGLEFORT</t>
  </si>
  <si>
    <t>LABARDE</t>
  </si>
  <si>
    <t>ARANDAS</t>
  </si>
  <si>
    <t>LABESCAU</t>
  </si>
  <si>
    <t>ATTIGNAT</t>
  </si>
  <si>
    <t>LAMARQUE</t>
  </si>
  <si>
    <t>BAGE DOMMARTIN</t>
  </si>
  <si>
    <t>LALANDE DE POMEROL</t>
  </si>
  <si>
    <t>DOMMARTIN</t>
  </si>
  <si>
    <t>LANDIRAS</t>
  </si>
  <si>
    <t>BEAUREGARD</t>
  </si>
  <si>
    <t>LANGOIRAN</t>
  </si>
  <si>
    <t>BELIGNEUX</t>
  </si>
  <si>
    <t>LANGON</t>
  </si>
  <si>
    <t>CHANES</t>
  </si>
  <si>
    <t>LEGE CAP FERRET</t>
  </si>
  <si>
    <t>LESPARRE MEDOC</t>
  </si>
  <si>
    <t>BENY</t>
  </si>
  <si>
    <t>LIGUEUX</t>
  </si>
  <si>
    <t>BEREZIAT</t>
  </si>
  <si>
    <t>LOUBENS</t>
  </si>
  <si>
    <t>BETTANT</t>
  </si>
  <si>
    <t>LUGAIGNAC</t>
  </si>
  <si>
    <t>BEY</t>
  </si>
  <si>
    <t>LUGASSON</t>
  </si>
  <si>
    <t>BOYEUX ST JEROME</t>
  </si>
  <si>
    <t>LUGON ET L ILE DU CARNAY</t>
  </si>
  <si>
    <t>BRENOD</t>
  </si>
  <si>
    <t>LUGOS</t>
  </si>
  <si>
    <t>BRENS</t>
  </si>
  <si>
    <t>MARANSIN</t>
  </si>
  <si>
    <t>CHALEINS</t>
  </si>
  <si>
    <t>MARGUERON</t>
  </si>
  <si>
    <t>CHAMPFROMIER</t>
  </si>
  <si>
    <t>MARIONS</t>
  </si>
  <si>
    <t>CHATILLON LA PALUD</t>
  </si>
  <si>
    <t>MARSAS</t>
  </si>
  <si>
    <t>CHAVEYRIAT</t>
  </si>
  <si>
    <t>MASSEILLES</t>
  </si>
  <si>
    <t>CHEVRY</t>
  </si>
  <si>
    <t>MERIGNAS</t>
  </si>
  <si>
    <t>CONTREVOZ</t>
  </si>
  <si>
    <t>MIOS</t>
  </si>
  <si>
    <t>CORMORANCHE SUR SAONE</t>
  </si>
  <si>
    <t>BRESSE VALLONS</t>
  </si>
  <si>
    <t>MONGAUZY</t>
  </si>
  <si>
    <t>CROTTET</t>
  </si>
  <si>
    <t>MONPRIMBLANC</t>
  </si>
  <si>
    <t>CROZET</t>
  </si>
  <si>
    <t>NEAC</t>
  </si>
  <si>
    <t>CURCIAT DONGALON</t>
  </si>
  <si>
    <t>PAILLET</t>
  </si>
  <si>
    <t>DORTAN</t>
  </si>
  <si>
    <t>PAREMPUYRE</t>
  </si>
  <si>
    <t>DROM</t>
  </si>
  <si>
    <t>LES PEINTURES</t>
  </si>
  <si>
    <t>FARGES</t>
  </si>
  <si>
    <t>PESSAC SUR DORDOGNE</t>
  </si>
  <si>
    <t>FRANCHELEINS</t>
  </si>
  <si>
    <t>LE PIAN MEDOC</t>
  </si>
  <si>
    <t>GORREVOD</t>
  </si>
  <si>
    <t>POMPEJAC</t>
  </si>
  <si>
    <t>GRAND CORENT</t>
  </si>
  <si>
    <t>POMPIGNAC</t>
  </si>
  <si>
    <t>GRILLY</t>
  </si>
  <si>
    <t>PORCHERES</t>
  </si>
  <si>
    <t>LE PORGE</t>
  </si>
  <si>
    <t>INNIMOND</t>
  </si>
  <si>
    <t>PUYBARBAN</t>
  </si>
  <si>
    <t>IZIEU</t>
  </si>
  <si>
    <t>QUINSAC</t>
  </si>
  <si>
    <t>JAYAT</t>
  </si>
  <si>
    <t>RIMONS</t>
  </si>
  <si>
    <t>JOYEUX</t>
  </si>
  <si>
    <t>LA ROQUILLE</t>
  </si>
  <si>
    <t>LABALME</t>
  </si>
  <si>
    <t>ST AUBIN DE BLAYE</t>
  </si>
  <si>
    <t>LAIZ</t>
  </si>
  <si>
    <t>ST AUBIN DE BRANNE</t>
  </si>
  <si>
    <t>LELEX</t>
  </si>
  <si>
    <t>ST BRICE</t>
  </si>
  <si>
    <t>SURJOUX LHOPITAL</t>
  </si>
  <si>
    <t>VAL DE LIVENNE</t>
  </si>
  <si>
    <t>ST CAPRAIS DE BORDEAUX</t>
  </si>
  <si>
    <t>MAGNIEU</t>
  </si>
  <si>
    <t>ST CHRISTOLY MEDOC</t>
  </si>
  <si>
    <t>MARBOZ</t>
  </si>
  <si>
    <t>ST CIBARD</t>
  </si>
  <si>
    <t>MASSIGNIEU DE RIVES</t>
  </si>
  <si>
    <t>STE CROIX DU MONT</t>
  </si>
  <si>
    <t>MIJOUX</t>
  </si>
  <si>
    <t>STE EULALIE</t>
  </si>
  <si>
    <t>MONTCET</t>
  </si>
  <si>
    <t>STE FOY LA GRANDE</t>
  </si>
  <si>
    <t>MONTLUEL</t>
  </si>
  <si>
    <t>ST GENES DE FRONSAC</t>
  </si>
  <si>
    <t>MONTREAL LA CLUSE</t>
  </si>
  <si>
    <t>ST GERMAIN DE LA RIVIERE</t>
  </si>
  <si>
    <t>NIEVROZ</t>
  </si>
  <si>
    <t>ONCIEU</t>
  </si>
  <si>
    <t>ST JEAN D ILLAC</t>
  </si>
  <si>
    <t>PERREX</t>
  </si>
  <si>
    <t>ST JULIEN BEYCHEVELLE</t>
  </si>
  <si>
    <t>PEYRIEU</t>
  </si>
  <si>
    <t>ST LEGER DE BALSON</t>
  </si>
  <si>
    <t>PEYZIEUX SUR SAONE</t>
  </si>
  <si>
    <t>ST LOUBERT</t>
  </si>
  <si>
    <t>POLLIAT</t>
  </si>
  <si>
    <t>ST LOUBES</t>
  </si>
  <si>
    <t>POLLIEU</t>
  </si>
  <si>
    <t>ST LOUIS DE MONTFERRAND</t>
  </si>
  <si>
    <t>POUILLAT</t>
  </si>
  <si>
    <t>ST MACAIRE</t>
  </si>
  <si>
    <t>RELEVANT</t>
  </si>
  <si>
    <t>ST MARTIN DE LAYE</t>
  </si>
  <si>
    <t>REYRIEUX</t>
  </si>
  <si>
    <t>ST PIERRE DE MONS</t>
  </si>
  <si>
    <t>REYSSOUZE</t>
  </si>
  <si>
    <t>ST QUENTIN DE CAPLONG</t>
  </si>
  <si>
    <t>ROSSILLON</t>
  </si>
  <si>
    <t>ST ROMAIN LA VIRVEE</t>
  </si>
  <si>
    <t>RUFFIEU</t>
  </si>
  <si>
    <t>ST SULPICE DE GUILLERAGUES</t>
  </si>
  <si>
    <t>ST BENIGNE</t>
  </si>
  <si>
    <t>ST SULPICE ET CAMEYRAC</t>
  </si>
  <si>
    <t>ST DENIS EN BUGEY</t>
  </si>
  <si>
    <t>ST DIDIER D AUSSIAT</t>
  </si>
  <si>
    <t>ST VINCENT DE PERTIGNAS</t>
  </si>
  <si>
    <t>ST DIDIER DE FORMANS</t>
  </si>
  <si>
    <t>ST VIVIEN DE MEDOC</t>
  </si>
  <si>
    <t>ST GERMAIN LES PAROISSES</t>
  </si>
  <si>
    <t>ST VIVIEN DE MONSEGUR</t>
  </si>
  <si>
    <t>ST YZAN DE SOUDIAC</t>
  </si>
  <si>
    <t>ST JEAN SUR REYSSOUZE</t>
  </si>
  <si>
    <t>SALAUNES</t>
  </si>
  <si>
    <t>SALLEBOEUF</t>
  </si>
  <si>
    <t>ST MAURICE DE GOURDANS</t>
  </si>
  <si>
    <t>SAUVIAC</t>
  </si>
  <si>
    <t>STE OLIVE</t>
  </si>
  <si>
    <t>SOULAC SUR MER</t>
  </si>
  <si>
    <t>ST PAUL DE VARAX</t>
  </si>
  <si>
    <t>SOUSSAC</t>
  </si>
  <si>
    <t>ST SULPICE</t>
  </si>
  <si>
    <t>SOUSSANS</t>
  </si>
  <si>
    <t>SALAVRE</t>
  </si>
  <si>
    <t>TAYAC</t>
  </si>
  <si>
    <t>SANDRANS</t>
  </si>
  <si>
    <t>LE TEMPLE</t>
  </si>
  <si>
    <t>SEILLONNAZ</t>
  </si>
  <si>
    <t>LE TOURNE</t>
  </si>
  <si>
    <t>SERMOYER</t>
  </si>
  <si>
    <t>LE TUZAN</t>
  </si>
  <si>
    <t>SERVIGNAT</t>
  </si>
  <si>
    <t>VENSAC</t>
  </si>
  <si>
    <t>SULIGNAT</t>
  </si>
  <si>
    <t>LE VERDON SUR MER</t>
  </si>
  <si>
    <t>TENAY</t>
  </si>
  <si>
    <t>VILLENAVE DE RIONS</t>
  </si>
  <si>
    <t>THIL</t>
  </si>
  <si>
    <t>THOIRY</t>
  </si>
  <si>
    <t>ADISSAN</t>
  </si>
  <si>
    <t>TOSSIAT</t>
  </si>
  <si>
    <t>AGEL</t>
  </si>
  <si>
    <t>TRAMOYES</t>
  </si>
  <si>
    <t>BALARUC LES BAINS</t>
  </si>
  <si>
    <t>LA TRANCLIERE</t>
  </si>
  <si>
    <t>BOUJAN SUR LIBRON</t>
  </si>
  <si>
    <t>VANDEINS</t>
  </si>
  <si>
    <t>BRISSAC</t>
  </si>
  <si>
    <t>VARAMBON</t>
  </si>
  <si>
    <t>CAMPAGNAN</t>
  </si>
  <si>
    <t>VESANCY</t>
  </si>
  <si>
    <t>CAMPLONG</t>
  </si>
  <si>
    <t>VILLES</t>
  </si>
  <si>
    <t>CARLENCAS ET LEVAS</t>
  </si>
  <si>
    <t>VIRIEU LE GRAND</t>
  </si>
  <si>
    <t>CAUSSES ET VEYRAN</t>
  </si>
  <si>
    <t>CAUX</t>
  </si>
  <si>
    <t>ALLEMANT</t>
  </si>
  <si>
    <t>LE CAYLAR</t>
  </si>
  <si>
    <t>AMBLENY</t>
  </si>
  <si>
    <t>CEYRAS</t>
  </si>
  <si>
    <t>AMBRIEF</t>
  </si>
  <si>
    <t>COLOMBIERES SUR ORB</t>
  </si>
  <si>
    <t>AMIFONTAINE</t>
  </si>
  <si>
    <t>COMBES</t>
  </si>
  <si>
    <t>DIO ET VALQUIERES</t>
  </si>
  <si>
    <t>ARCY STE RESTITUE</t>
  </si>
  <si>
    <t>FABREGUES</t>
  </si>
  <si>
    <t>ATHIES SOUS LAON</t>
  </si>
  <si>
    <t>FAUGERES</t>
  </si>
  <si>
    <t>ATTILLY</t>
  </si>
  <si>
    <t>FERRIERES LES VERRERIES</t>
  </si>
  <si>
    <t>AUDIGNY</t>
  </si>
  <si>
    <t>FLORENSAC</t>
  </si>
  <si>
    <t>AUGY</t>
  </si>
  <si>
    <t>FOUZILHON</t>
  </si>
  <si>
    <t>AULNOIS SOUS LAON</t>
  </si>
  <si>
    <t>FRAISSE SUR AGOUT</t>
  </si>
  <si>
    <t>BANCIGNY</t>
  </si>
  <si>
    <t>FRONTIGNAN</t>
  </si>
  <si>
    <t>BARENTON BUGNY</t>
  </si>
  <si>
    <t>JONCELS</t>
  </si>
  <si>
    <t>BASSOLES AULERS</t>
  </si>
  <si>
    <t>LAMALOU LES BAINS</t>
  </si>
  <si>
    <t>BEAUME</t>
  </si>
  <si>
    <t>LAROQUE</t>
  </si>
  <si>
    <t>BEAUMONT EN BEINE</t>
  </si>
  <si>
    <t>LAVALETTE</t>
  </si>
  <si>
    <t>BEAUVOIS EN VERMANDOIS</t>
  </si>
  <si>
    <t>MARAUSSAN</t>
  </si>
  <si>
    <t>BELLICOURT</t>
  </si>
  <si>
    <t>MARGON</t>
  </si>
  <si>
    <t>BERRIEUX</t>
  </si>
  <si>
    <t>BEUGNEUX</t>
  </si>
  <si>
    <t>MONTADY</t>
  </si>
  <si>
    <t>BIEUXY</t>
  </si>
  <si>
    <t>MONTESQUIEU</t>
  </si>
  <si>
    <t>BILLY SUR AISNE</t>
  </si>
  <si>
    <t>BILLY SUR OURCQ</t>
  </si>
  <si>
    <t>NEZIGNAN L EVEQUE</t>
  </si>
  <si>
    <t>BOIS LES PARGNY</t>
  </si>
  <si>
    <t>NOTRE DAME DE LONDRES</t>
  </si>
  <si>
    <t>BONNESVALYN</t>
  </si>
  <si>
    <t>PARDAILHAN</t>
  </si>
  <si>
    <t>BONY</t>
  </si>
  <si>
    <t>PERET</t>
  </si>
  <si>
    <t>BOSMONT SUR SERRE</t>
  </si>
  <si>
    <t>BOURG ET COMIN</t>
  </si>
  <si>
    <t>PORTIRAGNES</t>
  </si>
  <si>
    <t>BOURGUIGNON SOUS COUCY</t>
  </si>
  <si>
    <t>LE POUGET</t>
  </si>
  <si>
    <t>BRANCOURT LE GRAND</t>
  </si>
  <si>
    <t>LE POUJOL SUR ORB</t>
  </si>
  <si>
    <t>BRASLES</t>
  </si>
  <si>
    <t>PRADES LE LEZ</t>
  </si>
  <si>
    <t>BRAY ST CHRISTOPHE</t>
  </si>
  <si>
    <t>PREMIAN</t>
  </si>
  <si>
    <t>BRISSAY CHOIGNY</t>
  </si>
  <si>
    <t>ENTRE VIGNES</t>
  </si>
  <si>
    <t>ST CHRISTOL</t>
  </si>
  <si>
    <t>BRUNEHAMEL</t>
  </si>
  <si>
    <t>BRUYERES ET MONTBERAULT</t>
  </si>
  <si>
    <t>ST CLEMENT DE RIVIERE</t>
  </si>
  <si>
    <t>BRUYS</t>
  </si>
  <si>
    <t>ST GENIES DE FONTEDIT</t>
  </si>
  <si>
    <t>BUCY LE LONG</t>
  </si>
  <si>
    <t>ST HILAIRE DE BEAUVOIR</t>
  </si>
  <si>
    <t>BUCY LES PIERREPONT</t>
  </si>
  <si>
    <t>ST JEAN DE CORNIES</t>
  </si>
  <si>
    <t>CAMELIN</t>
  </si>
  <si>
    <t>ST MATHIEU DE TREVIERS</t>
  </si>
  <si>
    <t>LE CATELET</t>
  </si>
  <si>
    <t>CELLES SUR AISNE</t>
  </si>
  <si>
    <t>CESSIERES SUZY</t>
  </si>
  <si>
    <t>ST PAUL ET VALMALLE</t>
  </si>
  <si>
    <t>CHALANDRY</t>
  </si>
  <si>
    <t>ST PIERRE DE LA FAGE</t>
  </si>
  <si>
    <t>CHATILLON SUR OISE</t>
  </si>
  <si>
    <t>ST PONS DE THOMIERES</t>
  </si>
  <si>
    <t>CHAUNY</t>
  </si>
  <si>
    <t>ST THIBERY</t>
  </si>
  <si>
    <t>CHERY CHARTREUVE</t>
  </si>
  <si>
    <t>ST VINCENT DE BARBEYRARGUES</t>
  </si>
  <si>
    <t>CIERGES</t>
  </si>
  <si>
    <t>SERIGNAN</t>
  </si>
  <si>
    <t>LE SOULIE</t>
  </si>
  <si>
    <t>CONDE EN BRIE</t>
  </si>
  <si>
    <t>TRESSAN</t>
  </si>
  <si>
    <t>CONTESCOURT</t>
  </si>
  <si>
    <t>VALRAS PLAGE</t>
  </si>
  <si>
    <t>COURCHAMPS</t>
  </si>
  <si>
    <t>VELIEUX</t>
  </si>
  <si>
    <t>COURMELLES</t>
  </si>
  <si>
    <t>VENDARGUES</t>
  </si>
  <si>
    <t>COURTEMONT VARENNES</t>
  </si>
  <si>
    <t>VENDEMIAN</t>
  </si>
  <si>
    <t>CRAMAILLE</t>
  </si>
  <si>
    <t>VIC LA GARDIOLE</t>
  </si>
  <si>
    <t>CRECY SUR SERRE</t>
  </si>
  <si>
    <t>VILLEMAGNE L ARGENTIERE</t>
  </si>
  <si>
    <t>CREPY</t>
  </si>
  <si>
    <t>VAL COUESNON</t>
  </si>
  <si>
    <t>CREZANCY</t>
  </si>
  <si>
    <t>DANIZY</t>
  </si>
  <si>
    <t>ARGENTRE DU PLESSIS</t>
  </si>
  <si>
    <t>EBOULEAU</t>
  </si>
  <si>
    <t>BAGUER MORVAN</t>
  </si>
  <si>
    <t>ENGLANCOURT</t>
  </si>
  <si>
    <t>BEDEE</t>
  </si>
  <si>
    <t>EPAGNY</t>
  </si>
  <si>
    <t>LA BOUEXIERE</t>
  </si>
  <si>
    <t>EPARCY</t>
  </si>
  <si>
    <t>BREAL SOUS VITRE</t>
  </si>
  <si>
    <t>ESSIGNY LE GRAND</t>
  </si>
  <si>
    <t>BRIELLES</t>
  </si>
  <si>
    <t>ETAMPES SUR MARNE</t>
  </si>
  <si>
    <t>ETREPILLY</t>
  </si>
  <si>
    <t>CESSON SEVIGNE</t>
  </si>
  <si>
    <t>LA CHAPELLE AUX FILTZMEENS</t>
  </si>
  <si>
    <t>LA FERTE MILON</t>
  </si>
  <si>
    <t>LA CHAPELLE BOUEXIC</t>
  </si>
  <si>
    <t>LA CHAPELLE DU LOU DU LAC</t>
  </si>
  <si>
    <t>FIEULAINE</t>
  </si>
  <si>
    <t>LA FLAMENGRIE</t>
  </si>
  <si>
    <t>LA CHAPELLE JANSON</t>
  </si>
  <si>
    <t>FONTENELLE</t>
  </si>
  <si>
    <t>LA CHAPELLE THOUARAULT</t>
  </si>
  <si>
    <t>FOURDRAIN</t>
  </si>
  <si>
    <t>CHARTRES DE BRETAGNE</t>
  </si>
  <si>
    <t>FRESNES EN TARDENOIS</t>
  </si>
  <si>
    <t>CHASNE SUR ILLET</t>
  </si>
  <si>
    <t>FRESNES SOUS COUCY</t>
  </si>
  <si>
    <t>FRESSANCOURT</t>
  </si>
  <si>
    <t>FRIERES FAILLOUEL</t>
  </si>
  <si>
    <t>CHATILLON EN VENDELAIS</t>
  </si>
  <si>
    <t>GIBERCOURT</t>
  </si>
  <si>
    <t>CLAYES</t>
  </si>
  <si>
    <t>GRICOURT</t>
  </si>
  <si>
    <t>CORNILLE</t>
  </si>
  <si>
    <t>VILLENEUVE SUR AISNE</t>
  </si>
  <si>
    <t>DINGE</t>
  </si>
  <si>
    <t>GUIVRY</t>
  </si>
  <si>
    <t>DOMAGNE</t>
  </si>
  <si>
    <t>LEHAUCOURT</t>
  </si>
  <si>
    <t>LA DOMINELAIS</t>
  </si>
  <si>
    <t>HAUTION</t>
  </si>
  <si>
    <t>DOMLOUP</t>
  </si>
  <si>
    <t>LE HERIE LA VIEVILLE</t>
  </si>
  <si>
    <t>ERCE PRES LIFFRE</t>
  </si>
  <si>
    <t>JEANTES</t>
  </si>
  <si>
    <t>FEINS</t>
  </si>
  <si>
    <t>JOUAIGNES</t>
  </si>
  <si>
    <t>FORGES LA FORET</t>
  </si>
  <si>
    <t>JUMIGNY</t>
  </si>
  <si>
    <t>LA FRESNAIS</t>
  </si>
  <si>
    <t>JUSSY</t>
  </si>
  <si>
    <t>GRAND FOUGERAY</t>
  </si>
  <si>
    <t>LANCHY</t>
  </si>
  <si>
    <t>L HERMITAGE</t>
  </si>
  <si>
    <t>LANDOUZY LA COUR</t>
  </si>
  <si>
    <t>LES IFFS</t>
  </si>
  <si>
    <t>LAPPION</t>
  </si>
  <si>
    <t>LAIGNELET</t>
  </si>
  <si>
    <t>LAVAQUERESSE</t>
  </si>
  <si>
    <t>LANDUJAN</t>
  </si>
  <si>
    <t>LEME</t>
  </si>
  <si>
    <t>LOHEAC</t>
  </si>
  <si>
    <t>LESQUIELLES ST GERMAIN</t>
  </si>
  <si>
    <t>LOUVIGNE DE BAIS</t>
  </si>
  <si>
    <t>LEUILLY SOUS COUCY</t>
  </si>
  <si>
    <t>LOUVIGNE DU DESERT</t>
  </si>
  <si>
    <t>MARPIRE</t>
  </si>
  <si>
    <t>MAXENT</t>
  </si>
  <si>
    <t>MEILLAC</t>
  </si>
  <si>
    <t>LUGNY</t>
  </si>
  <si>
    <t>MELESSE</t>
  </si>
  <si>
    <t>MAAST ET VIOLAINE</t>
  </si>
  <si>
    <t>MERNEL</t>
  </si>
  <si>
    <t>MAIZY</t>
  </si>
  <si>
    <t>GUIPRY MESSAC</t>
  </si>
  <si>
    <t>MARCY</t>
  </si>
  <si>
    <t>MESSAC</t>
  </si>
  <si>
    <t>MARLY GOMONT</t>
  </si>
  <si>
    <t>MONDEVERT</t>
  </si>
  <si>
    <t>MARTIGNY</t>
  </si>
  <si>
    <t>MONTAUTOUR</t>
  </si>
  <si>
    <t>MARTIGNY COURPIERRE</t>
  </si>
  <si>
    <t>MONTFORT SUR MEU</t>
  </si>
  <si>
    <t>MENNESSIS</t>
  </si>
  <si>
    <t>MONTREUIL DES LANDES</t>
  </si>
  <si>
    <t>MENNEVRET</t>
  </si>
  <si>
    <t>LA NOE BLANCHE</t>
  </si>
  <si>
    <t>MERCIN ET VAUX</t>
  </si>
  <si>
    <t>LA NOUAYE</t>
  </si>
  <si>
    <t>MESNIL ST LAURENT</t>
  </si>
  <si>
    <t>NOYAL SOUS BAZOUGES</t>
  </si>
  <si>
    <t>MISSY AUX BOIS</t>
  </si>
  <si>
    <t>MISSY LES PIERREPONT</t>
  </si>
  <si>
    <t>MISSY SUR AISNE</t>
  </si>
  <si>
    <t>PANCE</t>
  </si>
  <si>
    <t>MONCEAU LES LEUPS</t>
  </si>
  <si>
    <t>PIRE CHANCE</t>
  </si>
  <si>
    <t>MONCEAU LE WAAST</t>
  </si>
  <si>
    <t>PLEINE FOUGERES</t>
  </si>
  <si>
    <t>MONDREPUIS</t>
  </si>
  <si>
    <t>POLIGNE</t>
  </si>
  <si>
    <t>MONTGRU ST HILAIRE</t>
  </si>
  <si>
    <t>QUEDILLAC</t>
  </si>
  <si>
    <t>MONTIGNY LENGRAIN</t>
  </si>
  <si>
    <t>LA RICHARDAIS</t>
  </si>
  <si>
    <t>MONTLEVON</t>
  </si>
  <si>
    <t>ROMAZY</t>
  </si>
  <si>
    <t>MONTLOUE</t>
  </si>
  <si>
    <t>ROZ SUR COUESNON</t>
  </si>
  <si>
    <t>MONTREUIL AUX LIONS</t>
  </si>
  <si>
    <t>SAINS</t>
  </si>
  <si>
    <t>MORCOURT</t>
  </si>
  <si>
    <t>ST ARMEL</t>
  </si>
  <si>
    <t>MORSAIN</t>
  </si>
  <si>
    <t>MAEN ROCH</t>
  </si>
  <si>
    <t>MORTEFONTAINE</t>
  </si>
  <si>
    <t>ST CHRISTOPHE DE VALAINS</t>
  </si>
  <si>
    <t>MOUSSY VERNEUIL</t>
  </si>
  <si>
    <t>MURET ET CROUTTES</t>
  </si>
  <si>
    <t>ST DOMINEUC</t>
  </si>
  <si>
    <t>NAMPTEUIL SOUS MURET</t>
  </si>
  <si>
    <t>RIVES DU COUESNON</t>
  </si>
  <si>
    <t>NANTEUIL NOTRE DAME</t>
  </si>
  <si>
    <t>LA NEUVILLE LES DORENGT</t>
  </si>
  <si>
    <t>NEUVILLE SUR AILETTE</t>
  </si>
  <si>
    <t>ST MARC LE BLANC</t>
  </si>
  <si>
    <t>NOGENT L ARTAUD</t>
  </si>
  <si>
    <t>ST MEDARD SUR ILLE</t>
  </si>
  <si>
    <t>NOIRCOURT</t>
  </si>
  <si>
    <t>ST ONEN LA CHAPELLE</t>
  </si>
  <si>
    <t>NOUVION LE VINEUX</t>
  </si>
  <si>
    <t>ST OUEN DES ALLEUX</t>
  </si>
  <si>
    <t>OMISSY</t>
  </si>
  <si>
    <t>ST PERE MARC EN POULET</t>
  </si>
  <si>
    <t>OSTEL</t>
  </si>
  <si>
    <t>ST PERN</t>
  </si>
  <si>
    <t>OULCHY LA VILLE</t>
  </si>
  <si>
    <t>MESNIL ROC H</t>
  </si>
  <si>
    <t>PARGNY FILAIN</t>
  </si>
  <si>
    <t>LA SELLE EN LUITRE</t>
  </si>
  <si>
    <t>PARPEVILLE</t>
  </si>
  <si>
    <t>LE THEIL DE BRETAGNE</t>
  </si>
  <si>
    <t>PINON</t>
  </si>
  <si>
    <t>THOURIE</t>
  </si>
  <si>
    <t>PONT ARCY</t>
  </si>
  <si>
    <t>TINTENIAC</t>
  </si>
  <si>
    <t>PONTRUET</t>
  </si>
  <si>
    <t>VAL D IZE</t>
  </si>
  <si>
    <t>POUILLY SUR SERRE</t>
  </si>
  <si>
    <t>VITRE</t>
  </si>
  <si>
    <t>PROVISEUX ET PLESNOY</t>
  </si>
  <si>
    <t>LE VIVIER SUR MER</t>
  </si>
  <si>
    <t>PUISIEUX ET CLANLIEU</t>
  </si>
  <si>
    <t>ANJOUIN</t>
  </si>
  <si>
    <t>QUINCY BASSE</t>
  </si>
  <si>
    <t>ARDENTES</t>
  </si>
  <si>
    <t>BAZAIGES</t>
  </si>
  <si>
    <t>REMIES</t>
  </si>
  <si>
    <t>BOUGES LE CHATEAU</t>
  </si>
  <si>
    <t>RIBEAUVILLE</t>
  </si>
  <si>
    <t>BUZANCAIS</t>
  </si>
  <si>
    <t>ROGNY</t>
  </si>
  <si>
    <t>CELON</t>
  </si>
  <si>
    <t>ROMENY SUR MARNE</t>
  </si>
  <si>
    <t>CHALAIS</t>
  </si>
  <si>
    <t>LA CHAPELLE ST LAURIAN</t>
  </si>
  <si>
    <t>ROUPY</t>
  </si>
  <si>
    <t>CHASSENEUIL</t>
  </si>
  <si>
    <t>ROYAUCOURT ET CHAILVET</t>
  </si>
  <si>
    <t>EGUZON CHANTOME</t>
  </si>
  <si>
    <t>GRAND ROZOY</t>
  </si>
  <si>
    <t>ETRECHET</t>
  </si>
  <si>
    <t>SACONIN ET BREUIL</t>
  </si>
  <si>
    <t>FRANCILLON</t>
  </si>
  <si>
    <t>ST CHRISTOPHE A BERRY</t>
  </si>
  <si>
    <t>GEHEE</t>
  </si>
  <si>
    <t>ST MARD</t>
  </si>
  <si>
    <t>GOURNAY</t>
  </si>
  <si>
    <t>ST MARTIN RIVIERE</t>
  </si>
  <si>
    <t>HEUGNES</t>
  </si>
  <si>
    <t>ST PAUL AUX BOIS</t>
  </si>
  <si>
    <t>JEU MALOCHES</t>
  </si>
  <si>
    <t>STE PREUVE</t>
  </si>
  <si>
    <t>LACS</t>
  </si>
  <si>
    <t>ST SIMON</t>
  </si>
  <si>
    <t>LYE</t>
  </si>
  <si>
    <t>SERAIN</t>
  </si>
  <si>
    <t>MARON</t>
  </si>
  <si>
    <t>SERCHES</t>
  </si>
  <si>
    <t>LE MENOUX</t>
  </si>
  <si>
    <t>SERVAL</t>
  </si>
  <si>
    <t>MONTIERCHAUME</t>
  </si>
  <si>
    <t>SINCENY</t>
  </si>
  <si>
    <t>MOSNAY</t>
  </si>
  <si>
    <t>SOMMERON</t>
  </si>
  <si>
    <t>NERET</t>
  </si>
  <si>
    <t>TAVAUX ET PONTSERICOURT</t>
  </si>
  <si>
    <t>ORVILLE</t>
  </si>
  <si>
    <t>TERNY SORNY</t>
  </si>
  <si>
    <t>LE THUEL</t>
  </si>
  <si>
    <t>PAUDY</t>
  </si>
  <si>
    <t>TRELOU SUR MARNE</t>
  </si>
  <si>
    <t>POULIGNY ST MARTIN</t>
  </si>
  <si>
    <t>TUGNY ET PONT</t>
  </si>
  <si>
    <t>PRISSAC</t>
  </si>
  <si>
    <t>VASSENS</t>
  </si>
  <si>
    <t>ST CHRISTOPHE EN BOUCHERIE</t>
  </si>
  <si>
    <t>LE VERGUIER</t>
  </si>
  <si>
    <t>ST CYRAN DU JAMBOT</t>
  </si>
  <si>
    <t>PETIT VERLY</t>
  </si>
  <si>
    <t>ST GENOU</t>
  </si>
  <si>
    <t>VERNEUIL SOUS COUCY</t>
  </si>
  <si>
    <t>ST VALENTIN</t>
  </si>
  <si>
    <t>VERNEUIL SUR SERRE</t>
  </si>
  <si>
    <t>TRANZAULT</t>
  </si>
  <si>
    <t>VERSIGNY</t>
  </si>
  <si>
    <t>VAL FOUZON</t>
  </si>
  <si>
    <t>VEUILLY LA POTERIE</t>
  </si>
  <si>
    <t>VIGOUX</t>
  </si>
  <si>
    <t>VICHEL NANTEUIL</t>
  </si>
  <si>
    <t>VILLEGONGIS</t>
  </si>
  <si>
    <t>VILLERS COTTERETS</t>
  </si>
  <si>
    <t>VOUILLON</t>
  </si>
  <si>
    <t>VILLERS ST CHRISTOPHE</t>
  </si>
  <si>
    <t>AMBOISE</t>
  </si>
  <si>
    <t>VILLIERS ST DENIS</t>
  </si>
  <si>
    <t>AUZOUER EN TOURAINE</t>
  </si>
  <si>
    <t>VOHARIES</t>
  </si>
  <si>
    <t>AVON LES ROCHES</t>
  </si>
  <si>
    <t>ARCHIGNAT</t>
  </si>
  <si>
    <t>BEAULIEU LES LOCHES</t>
  </si>
  <si>
    <t>AUDES</t>
  </si>
  <si>
    <t>BEAUMONT EN VERON</t>
  </si>
  <si>
    <t>BENAIS</t>
  </si>
  <si>
    <t>BEAUNE D ALLIER</t>
  </si>
  <si>
    <t>BRECHES</t>
  </si>
  <si>
    <t>BIOZAT</t>
  </si>
  <si>
    <t>LA CELLE GUENAND</t>
  </si>
  <si>
    <t>BOST</t>
  </si>
  <si>
    <t>CERE LA RONDE</t>
  </si>
  <si>
    <t>BOUCE</t>
  </si>
  <si>
    <t>CHANCAY</t>
  </si>
  <si>
    <t>BRESSOLLES</t>
  </si>
  <si>
    <t>CHANCEAUX SUR CHOISILLE</t>
  </si>
  <si>
    <t>LE BRETHON</t>
  </si>
  <si>
    <t>CHARGE</t>
  </si>
  <si>
    <t>LE BREUIL</t>
  </si>
  <si>
    <t>CHATEAU LA VALLIERE</t>
  </si>
  <si>
    <t>BRUGHEAS</t>
  </si>
  <si>
    <t>CHAUMUSSAY</t>
  </si>
  <si>
    <t>CERILLY</t>
  </si>
  <si>
    <t>CHEMILLE SUR DEME</t>
  </si>
  <si>
    <t>CHATEAU SUR ALLIER</t>
  </si>
  <si>
    <t>CHOUZE SUR LOIRE</t>
  </si>
  <si>
    <t>CHAVENON</t>
  </si>
  <si>
    <t>CINAIS</t>
  </si>
  <si>
    <t>CINQ MARS LA PILE</t>
  </si>
  <si>
    <t>CREUZIER LE VIEUX</t>
  </si>
  <si>
    <t>DRACHE</t>
  </si>
  <si>
    <t>DENEUILLE LES MINES</t>
  </si>
  <si>
    <t>DRUYE</t>
  </si>
  <si>
    <t>ESCUROLLES</t>
  </si>
  <si>
    <t>FRANCUEIL</t>
  </si>
  <si>
    <t>ESPINASSE VOZELLE</t>
  </si>
  <si>
    <t>L ILE BOUCHARD</t>
  </si>
  <si>
    <t>ESTIVAREILLES</t>
  </si>
  <si>
    <t>LARCAY</t>
  </si>
  <si>
    <t>GANNAY SUR LOIRE</t>
  </si>
  <si>
    <t>LERNE</t>
  </si>
  <si>
    <t>GIPCY</t>
  </si>
  <si>
    <t>LIGNIERES DE TOURAINE</t>
  </si>
  <si>
    <t>GOUISE</t>
  </si>
  <si>
    <t>LIGRE</t>
  </si>
  <si>
    <t>LA GUILLERMIE</t>
  </si>
  <si>
    <t>LUSSAULT SUR LOIRE</t>
  </si>
  <si>
    <t>JENZAT</t>
  </si>
  <si>
    <t>MARCILLY SUR MAULNE</t>
  </si>
  <si>
    <t>LIGNEROLLES</t>
  </si>
  <si>
    <t>MARCILLY SUR VIENNE</t>
  </si>
  <si>
    <t>LORIGES</t>
  </si>
  <si>
    <t>MONNAIE</t>
  </si>
  <si>
    <t>LOUROUX DE BOUBLE</t>
  </si>
  <si>
    <t>MONTLOUIS SUR LOIRE</t>
  </si>
  <si>
    <t>LUNEAU</t>
  </si>
  <si>
    <t>NOUATRE</t>
  </si>
  <si>
    <t>NOUZILLY</t>
  </si>
  <si>
    <t>MARCILLAT EN COMBRAILLE</t>
  </si>
  <si>
    <t>PARCAY MESLAY</t>
  </si>
  <si>
    <t>MAZERIER</t>
  </si>
  <si>
    <t>PARCAY SUR VIENNE</t>
  </si>
  <si>
    <t>MONTAIGU LE BLIN</t>
  </si>
  <si>
    <t>PAULMY</t>
  </si>
  <si>
    <t>MONTMARAULT</t>
  </si>
  <si>
    <t>PERRUSSON</t>
  </si>
  <si>
    <t>MONTORD</t>
  </si>
  <si>
    <t>RAZINES</t>
  </si>
  <si>
    <t>NASSIGNY</t>
  </si>
  <si>
    <t>RILLE</t>
  </si>
  <si>
    <t>NEUILLY EN DONJON</t>
  </si>
  <si>
    <t>RIVIERE</t>
  </si>
  <si>
    <t>NEUILLY LE REAL</t>
  </si>
  <si>
    <t>SACHE</t>
  </si>
  <si>
    <t>NEURE</t>
  </si>
  <si>
    <t>ST JEAN ST GERMAIN</t>
  </si>
  <si>
    <t>LA PETITE MARCHE</t>
  </si>
  <si>
    <t>POUZY MESANGY</t>
  </si>
  <si>
    <t>SAUNAY</t>
  </si>
  <si>
    <t>ST CAPRAIS</t>
  </si>
  <si>
    <t>SAVIGNY EN VERON</t>
  </si>
  <si>
    <t>ST DIDIER EN DONJON</t>
  </si>
  <si>
    <t>SAVONNIERES</t>
  </si>
  <si>
    <t>ST MARTINIEN</t>
  </si>
  <si>
    <t>SEPMES</t>
  </si>
  <si>
    <t>ST MENOUX</t>
  </si>
  <si>
    <t>SOUVIGNE</t>
  </si>
  <si>
    <t>ST PONT</t>
  </si>
  <si>
    <t>SUBLAINES</t>
  </si>
  <si>
    <t>ST SAUVIER</t>
  </si>
  <si>
    <t>TAVANT</t>
  </si>
  <si>
    <t>TAXAT SENAT</t>
  </si>
  <si>
    <t>TOURS</t>
  </si>
  <si>
    <t>TERJAT</t>
  </si>
  <si>
    <t>TRUYES</t>
  </si>
  <si>
    <t>TOULON SUR ALLIER</t>
  </si>
  <si>
    <t>VILLAINES LES ROCHERS</t>
  </si>
  <si>
    <t>TREVOL</t>
  </si>
  <si>
    <t>VILLEBOURG</t>
  </si>
  <si>
    <t>VARENNES SUR TECHE</t>
  </si>
  <si>
    <t>VILLEDOMER</t>
  </si>
  <si>
    <t>VILLEFRANCHE D ALLIER</t>
  </si>
  <si>
    <t>NEUVILLE</t>
  </si>
  <si>
    <t>ALLOS</t>
  </si>
  <si>
    <t>AGNIN</t>
  </si>
  <si>
    <t>ANNOT</t>
  </si>
  <si>
    <t>ARTAS</t>
  </si>
  <si>
    <t>AUTHON</t>
  </si>
  <si>
    <t>AUBERIVES SUR VAREZE</t>
  </si>
  <si>
    <t>BEVONS</t>
  </si>
  <si>
    <t>LA BALME LES GROTTES</t>
  </si>
  <si>
    <t>LE CASTELLARD MELAN</t>
  </si>
  <si>
    <t>BERNIN</t>
  </si>
  <si>
    <t>VAL DE CHALVAGNE</t>
  </si>
  <si>
    <t>BILIEU</t>
  </si>
  <si>
    <t>BONNEFAMILLE</t>
  </si>
  <si>
    <t>CHATEAUREDON</t>
  </si>
  <si>
    <t>BOSSIEU</t>
  </si>
  <si>
    <t>LA CONDAMINE CHATELARD</t>
  </si>
  <si>
    <t>LE BOUCHAGE</t>
  </si>
  <si>
    <t>CRUIS</t>
  </si>
  <si>
    <t>BOURGOIN JALLIEU</t>
  </si>
  <si>
    <t>DIGNE LES BAINS</t>
  </si>
  <si>
    <t>CHABONS</t>
  </si>
  <si>
    <t>CHANTEPERIER</t>
  </si>
  <si>
    <t>ENTREVAUX</t>
  </si>
  <si>
    <t>CHARVIEU CHAVAGNEUX</t>
  </si>
  <si>
    <t>L ESCALE</t>
  </si>
  <si>
    <t>ESTOUBLON</t>
  </si>
  <si>
    <t>CHATELUS</t>
  </si>
  <si>
    <t>GIGORS</t>
  </si>
  <si>
    <t>GREOUX LES BAINS</t>
  </si>
  <si>
    <t>CHATTE</t>
  </si>
  <si>
    <t>JAUSIERS</t>
  </si>
  <si>
    <t>LE CHEYLAS</t>
  </si>
  <si>
    <t>LA JAVIE</t>
  </si>
  <si>
    <t>CHIMILIN</t>
  </si>
  <si>
    <t>MALLEFOUGASSE AUGES</t>
  </si>
  <si>
    <t>MELVE</t>
  </si>
  <si>
    <t>COGNET</t>
  </si>
  <si>
    <t>VAL D ORONAYE</t>
  </si>
  <si>
    <t>CORPS</t>
  </si>
  <si>
    <t>MEZEL</t>
  </si>
  <si>
    <t>LA COTE ST ANDRE</t>
  </si>
  <si>
    <t>MISON</t>
  </si>
  <si>
    <t>CREYS MEPIEU</t>
  </si>
  <si>
    <t>MORIEZ</t>
  </si>
  <si>
    <t>DIZIMIEU</t>
  </si>
  <si>
    <t>MOUSTIERS STE MARIE</t>
  </si>
  <si>
    <t>ECLOSE BADINIERES</t>
  </si>
  <si>
    <t>ORAISON</t>
  </si>
  <si>
    <t>ENGINS</t>
  </si>
  <si>
    <t>PIEGUT</t>
  </si>
  <si>
    <t>PIERREVERT</t>
  </si>
  <si>
    <t>LA GARDE</t>
  </si>
  <si>
    <t>PRADS HAUTE BLEONE</t>
  </si>
  <si>
    <t>GONCELIN</t>
  </si>
  <si>
    <t>REDORTIERS</t>
  </si>
  <si>
    <t>LE GRAND LEMPS</t>
  </si>
  <si>
    <t>HEYRIEUX</t>
  </si>
  <si>
    <t>ST BENOIT</t>
  </si>
  <si>
    <t>LAFFREY</t>
  </si>
  <si>
    <t>HAUTES DUYES</t>
  </si>
  <si>
    <t>LENTIOL</t>
  </si>
  <si>
    <t>ST GENIEZ</t>
  </si>
  <si>
    <t>LIVET ET GAVET</t>
  </si>
  <si>
    <t>ST JACQUES</t>
  </si>
  <si>
    <t>LONGECHENAL</t>
  </si>
  <si>
    <t>ST LAURENT DU VERDON</t>
  </si>
  <si>
    <t>ST PAUL SUR UBAYE</t>
  </si>
  <si>
    <t>MERLAS</t>
  </si>
  <si>
    <t>SIMIANE LA ROTONDE</t>
  </si>
  <si>
    <t>MEYRIE</t>
  </si>
  <si>
    <t>MOISSIEU SUR DOLON</t>
  </si>
  <si>
    <t>SOLEILHAS</t>
  </si>
  <si>
    <t>MONTAGNE</t>
  </si>
  <si>
    <t>TURRIERS</t>
  </si>
  <si>
    <t>MORESTEL</t>
  </si>
  <si>
    <t>LA MOTTE ST MARTIN</t>
  </si>
  <si>
    <t>VALENSOLE</t>
  </si>
  <si>
    <t>LE MOTTIER</t>
  </si>
  <si>
    <t>VERDACHES</t>
  </si>
  <si>
    <t>NANTES EN RATIER</t>
  </si>
  <si>
    <t>VOLONNE</t>
  </si>
  <si>
    <t>SERRE NERPOL</t>
  </si>
  <si>
    <t>ABRIES RISTOLAS</t>
  </si>
  <si>
    <t>NIVOLAS VERMELLE</t>
  </si>
  <si>
    <t>AIGUILLES</t>
  </si>
  <si>
    <t>NOTRE DAME DE COMMIERS</t>
  </si>
  <si>
    <t>BARRET SUR MEOUGE</t>
  </si>
  <si>
    <t>OYTIER ST OBLAS</t>
  </si>
  <si>
    <t>LA BEAUME</t>
  </si>
  <si>
    <t>PACT</t>
  </si>
  <si>
    <t>CHAMPCELLA</t>
  </si>
  <si>
    <t>LE PEAGE DE ROUSSILLON</t>
  </si>
  <si>
    <t>CHATEAUNEUF D OZE</t>
  </si>
  <si>
    <t>POMMIER DE BEAUREPAIRE</t>
  </si>
  <si>
    <t>CHATEAU VILLE VIEILLE</t>
  </si>
  <si>
    <t>PONT EVEQUE</t>
  </si>
  <si>
    <t>ETOILE ST CYRICE</t>
  </si>
  <si>
    <t>PRESLES</t>
  </si>
  <si>
    <t>EYGLIERS</t>
  </si>
  <si>
    <t>PRUNIERES</t>
  </si>
  <si>
    <t>GARDE COLOMBE</t>
  </si>
  <si>
    <t>QUAIX EN CHARTREUSE</t>
  </si>
  <si>
    <t>LA FAURIE</t>
  </si>
  <si>
    <t>REVEL TOURDAN</t>
  </si>
  <si>
    <t>GAP</t>
  </si>
  <si>
    <t>RIVES</t>
  </si>
  <si>
    <t>RIVES SUR FURE</t>
  </si>
  <si>
    <t>LA CHAPELLE EN VALGAUDEMAR</t>
  </si>
  <si>
    <t>LA RIVIERE</t>
  </si>
  <si>
    <t>GUILLESTRE</t>
  </si>
  <si>
    <t>ROCHE</t>
  </si>
  <si>
    <t>LAZER</t>
  </si>
  <si>
    <t>ROMAGNIEU</t>
  </si>
  <si>
    <t>MOLINES EN QUEYRAS</t>
  </si>
  <si>
    <t>ST ANDEOL</t>
  </si>
  <si>
    <t>MONTGARDIN</t>
  </si>
  <si>
    <t>ST APPOLINARD</t>
  </si>
  <si>
    <t>MONTGENEVRE</t>
  </si>
  <si>
    <t>ST AUPRE</t>
  </si>
  <si>
    <t>ORCIERES</t>
  </si>
  <si>
    <t>ST BUEIL</t>
  </si>
  <si>
    <t>VALLOUISE PELVOUX</t>
  </si>
  <si>
    <t>ST CASSIEN</t>
  </si>
  <si>
    <t>RAMBAUD</t>
  </si>
  <si>
    <t>ST CLAIR DE LA TOUR</t>
  </si>
  <si>
    <t>REALLON</t>
  </si>
  <si>
    <t>ST DIDIER DE LA TOUR</t>
  </si>
  <si>
    <t>REMOLLON</t>
  </si>
  <si>
    <t>ST EGREVE</t>
  </si>
  <si>
    <t>LA ROCHE DE RAME</t>
  </si>
  <si>
    <t>ST ETIENNE DE ST GEOIRS</t>
  </si>
  <si>
    <t>LA ROCHETTE</t>
  </si>
  <si>
    <t>ST GEORGES DE COMMIERS</t>
  </si>
  <si>
    <t>ST ANDRE D EMBRUN</t>
  </si>
  <si>
    <t>ST HILAIRE DE LA COTE</t>
  </si>
  <si>
    <t>ST ANDRE DE ROSANS</t>
  </si>
  <si>
    <t>PLATEAU DES PETITES ROCHES</t>
  </si>
  <si>
    <t>ST CREPIN</t>
  </si>
  <si>
    <t>LE DEVOLUY</t>
  </si>
  <si>
    <t>ST JEAN D AVELANNE</t>
  </si>
  <si>
    <t>ST JEAN DE MOIRANS</t>
  </si>
  <si>
    <t>ST ETIENNE LE LAUS</t>
  </si>
  <si>
    <t>ST JACQUES EN VALGODEMARD</t>
  </si>
  <si>
    <t>ST MARTIN D URIAGE</t>
  </si>
  <si>
    <t>ST LAURENT DU CROS</t>
  </si>
  <si>
    <t>ST MAURICE EN VALGODEMARD</t>
  </si>
  <si>
    <t>ST ONDRAS</t>
  </si>
  <si>
    <t>ST PIERRE AVEZ</t>
  </si>
  <si>
    <t>LA SAULCE</t>
  </si>
  <si>
    <t>ST PIERRE DE BRESSIEUX</t>
  </si>
  <si>
    <t>VAL DES PRES</t>
  </si>
  <si>
    <t>ST ROMANS</t>
  </si>
  <si>
    <t>ST SORLIN DE MORESTEL</t>
  </si>
  <si>
    <t>VILLAR D ARENE</t>
  </si>
  <si>
    <t>ST VICTOR DE CESSIEU</t>
  </si>
  <si>
    <t>VILLAR LOUBIERE</t>
  </si>
  <si>
    <t>SARDIEU</t>
  </si>
  <si>
    <t>AMIRAT</t>
  </si>
  <si>
    <t>ASPREMONT</t>
  </si>
  <si>
    <t>SECHILIENNE</t>
  </si>
  <si>
    <t>AURIBEAU SUR SIAGNE</t>
  </si>
  <si>
    <t>SERMERIEU</t>
  </si>
  <si>
    <t>BEAULIEU SUR MER</t>
  </si>
  <si>
    <t>SICCIEU ST JULIEN ET CARISIEU</t>
  </si>
  <si>
    <t>BEAUSOLEIL</t>
  </si>
  <si>
    <t>SILLANS</t>
  </si>
  <si>
    <t>BEZAUDUN LES ALPES</t>
  </si>
  <si>
    <t>TECHE</t>
  </si>
  <si>
    <t>LA BOLLENE VESUBIE</t>
  </si>
  <si>
    <t>TENCIN</t>
  </si>
  <si>
    <t>BREIL SUR ROYA</t>
  </si>
  <si>
    <t>TIGNIEU JAMEYZIEU</t>
  </si>
  <si>
    <t>BRIANCONNET</t>
  </si>
  <si>
    <t>VAULNAVEYS LE HAUT</t>
  </si>
  <si>
    <t>CAILLE</t>
  </si>
  <si>
    <t>VENON</t>
  </si>
  <si>
    <t>CHATEAUNEUF GRASSE</t>
  </si>
  <si>
    <t>LE VERSOUD</t>
  </si>
  <si>
    <t>COURSEGOULES</t>
  </si>
  <si>
    <t>VEYSSILIEU</t>
  </si>
  <si>
    <t>LA CROIX SUR ROUDOULE</t>
  </si>
  <si>
    <t>VIGNIEU</t>
  </si>
  <si>
    <t>LES FERRES</t>
  </si>
  <si>
    <t>FONTAN</t>
  </si>
  <si>
    <t>VILLARD NOTRE DAME</t>
  </si>
  <si>
    <t>GATTIERES</t>
  </si>
  <si>
    <t>LEVENS</t>
  </si>
  <si>
    <t>VAL DE VIRIEU</t>
  </si>
  <si>
    <t>MOULINET</t>
  </si>
  <si>
    <t>ABERGEMENT LE PETIT</t>
  </si>
  <si>
    <t>LES MUJOULS</t>
  </si>
  <si>
    <t>ANDELOT MORVAL</t>
  </si>
  <si>
    <t>PIERREFEU</t>
  </si>
  <si>
    <t>MORVAL</t>
  </si>
  <si>
    <t>PUGET THENIERS</t>
  </si>
  <si>
    <t>ANNOIRE</t>
  </si>
  <si>
    <t>REVEST LES ROCHES</t>
  </si>
  <si>
    <t>AROMAS</t>
  </si>
  <si>
    <t>RIMPLAS</t>
  </si>
  <si>
    <t>ST DALMAS LE SELVAGE</t>
  </si>
  <si>
    <t>ARSURE ARSURETTE</t>
  </si>
  <si>
    <t>ST LAURENT DU VAR</t>
  </si>
  <si>
    <t>ST MARTIN D ENTRAUNES</t>
  </si>
  <si>
    <t>AUGERANS</t>
  </si>
  <si>
    <t>ST PAUL DE VENCE</t>
  </si>
  <si>
    <t>BARESIA SUR L AIN</t>
  </si>
  <si>
    <t>SAORGE</t>
  </si>
  <si>
    <t>LA BARRE</t>
  </si>
  <si>
    <t>SERANON</t>
  </si>
  <si>
    <t>BERSAILLIN</t>
  </si>
  <si>
    <t>THIERY</t>
  </si>
  <si>
    <t>LE BOUCHAUD</t>
  </si>
  <si>
    <t>LE TIGNET</t>
  </si>
  <si>
    <t>TOUDON</t>
  </si>
  <si>
    <t>BILLECUL</t>
  </si>
  <si>
    <t>BOIS D AMONT</t>
  </si>
  <si>
    <t>UTELLE</t>
  </si>
  <si>
    <t>BONNEFONTAINE</t>
  </si>
  <si>
    <t>VALBONNE</t>
  </si>
  <si>
    <t>BREVANS</t>
  </si>
  <si>
    <t>BUVILLY</t>
  </si>
  <si>
    <t>VALLAURIS</t>
  </si>
  <si>
    <t>CHAMPROUGIER</t>
  </si>
  <si>
    <t>VENANSON</t>
  </si>
  <si>
    <t>CHAPOIS</t>
  </si>
  <si>
    <t>VILLEFRANCHE SUR MER</t>
  </si>
  <si>
    <t>CHAREZIER</t>
  </si>
  <si>
    <t>ALBA LA ROMAINE</t>
  </si>
  <si>
    <t>LA CHASSAGNE</t>
  </si>
  <si>
    <t>ANDANCE</t>
  </si>
  <si>
    <t>LE CHATELEY</t>
  </si>
  <si>
    <t>ARCENS</t>
  </si>
  <si>
    <t>CHAUX DES CROTENAY</t>
  </si>
  <si>
    <t>AUBIGNAS</t>
  </si>
  <si>
    <t>BALAZUC</t>
  </si>
  <si>
    <t>BOREE</t>
  </si>
  <si>
    <t>CHEMIN</t>
  </si>
  <si>
    <t>BURZET</t>
  </si>
  <si>
    <t>CONDAMINE</t>
  </si>
  <si>
    <t>CHAMPIS</t>
  </si>
  <si>
    <t>COSGES</t>
  </si>
  <si>
    <t>COLOMBIER LE CARDINAL</t>
  </si>
  <si>
    <t>CRANS</t>
  </si>
  <si>
    <t>CROS DE GEORAND</t>
  </si>
  <si>
    <t>DIGNA</t>
  </si>
  <si>
    <t>DAVEZIEUX</t>
  </si>
  <si>
    <t>DOLE</t>
  </si>
  <si>
    <t>DESAIGNES</t>
  </si>
  <si>
    <t>DOMBLANS</t>
  </si>
  <si>
    <t>FABRAS</t>
  </si>
  <si>
    <t>DOURNON</t>
  </si>
  <si>
    <t>DRAMELAY</t>
  </si>
  <si>
    <t>GILHAC ET BRUZAC</t>
  </si>
  <si>
    <t>ECLANS NENON</t>
  </si>
  <si>
    <t>GRAS</t>
  </si>
  <si>
    <t>ECRILLE</t>
  </si>
  <si>
    <t>JAUNAC</t>
  </si>
  <si>
    <t>ENTRE DEUX MONTS</t>
  </si>
  <si>
    <t>LABASTIDE SUR BESORGUES</t>
  </si>
  <si>
    <t>LABLACHERE</t>
  </si>
  <si>
    <t>EQUEVILLON</t>
  </si>
  <si>
    <t>LE LAC D ISSARLES</t>
  </si>
  <si>
    <t>FAY EN MONTAGNE</t>
  </si>
  <si>
    <t>LACHAPELLE GRAILLOUSE</t>
  </si>
  <si>
    <t>FONTAINEBRUX</t>
  </si>
  <si>
    <t>LACHAPELLE SOUS AUBENAS</t>
  </si>
  <si>
    <t>FOUCHERANS</t>
  </si>
  <si>
    <t>LACHAPELLE SOUS CHANEAC</t>
  </si>
  <si>
    <t>FOULENAY</t>
  </si>
  <si>
    <t>LAFARRE</t>
  </si>
  <si>
    <t>GERMIGNEY</t>
  </si>
  <si>
    <t>LANAS</t>
  </si>
  <si>
    <t>GILLOIS</t>
  </si>
  <si>
    <t>LAURAC EN VIVARAIS</t>
  </si>
  <si>
    <t>GREDISANS</t>
  </si>
  <si>
    <t>LAVIOLLE</t>
  </si>
  <si>
    <t>GROZON</t>
  </si>
  <si>
    <t>JOUHE</t>
  </si>
  <si>
    <t>MALARCE SUR LA THINES</t>
  </si>
  <si>
    <t>LE LARDERET</t>
  </si>
  <si>
    <t>MARS</t>
  </si>
  <si>
    <t>LARRIVOIRE</t>
  </si>
  <si>
    <t>MAZAN L ABBAYE</t>
  </si>
  <si>
    <t>LE LATET</t>
  </si>
  <si>
    <t>MIRABEL</t>
  </si>
  <si>
    <t>LA LATETTE</t>
  </si>
  <si>
    <t>MONTPEZAT SOUS BAUZON</t>
  </si>
  <si>
    <t>LAVIGNY</t>
  </si>
  <si>
    <t>BELSENTES</t>
  </si>
  <si>
    <t>LECT</t>
  </si>
  <si>
    <t>NOZIERES</t>
  </si>
  <si>
    <t>PEYRAUD</t>
  </si>
  <si>
    <t>LE PLAGNAL</t>
  </si>
  <si>
    <t>MACORNAY</t>
  </si>
  <si>
    <t>MARNEZIA</t>
  </si>
  <si>
    <t>PRANLES</t>
  </si>
  <si>
    <t>MENETRUX EN JOUX</t>
  </si>
  <si>
    <t>PREAUX</t>
  </si>
  <si>
    <t>MERONA</t>
  </si>
  <si>
    <t>RIBES</t>
  </si>
  <si>
    <t>MIEGES</t>
  </si>
  <si>
    <t>ROCHECOLOMBE</t>
  </si>
  <si>
    <t>ROCHEPAULE</t>
  </si>
  <si>
    <t>MIGNOVILLARD</t>
  </si>
  <si>
    <t>ROCHESSAUVE</t>
  </si>
  <si>
    <t>MOISSEY</t>
  </si>
  <si>
    <t>ST ANDEOL DE VALS</t>
  </si>
  <si>
    <t>MOLAMBOZ</t>
  </si>
  <si>
    <t>ST BARTHELEMY LE PLAIN</t>
  </si>
  <si>
    <t>MONTBARREY</t>
  </si>
  <si>
    <t>ST CIRGUES DE PRADES</t>
  </si>
  <si>
    <t>MONTCUSEL</t>
  </si>
  <si>
    <t>ST CLAIR</t>
  </si>
  <si>
    <t>MONTHOLIER</t>
  </si>
  <si>
    <t>ST DESIRAT</t>
  </si>
  <si>
    <t>MONTIGNY LES ARSURES</t>
  </si>
  <si>
    <t>ST ETIENNE DE VALOUX</t>
  </si>
  <si>
    <t>CHAZELLES</t>
  </si>
  <si>
    <t>ST JEAN ROURE</t>
  </si>
  <si>
    <t>NEUBLANS ABERGEMENT</t>
  </si>
  <si>
    <t>ST JULIEN EN ST ALBAN</t>
  </si>
  <si>
    <t>NEUVILLEY</t>
  </si>
  <si>
    <t>ST JUST D ARDECHE</t>
  </si>
  <si>
    <t>NEY</t>
  </si>
  <si>
    <t>ST MARTIN D ARDECHE</t>
  </si>
  <si>
    <t>NOZEROY</t>
  </si>
  <si>
    <t>ST PIERRE SUR DOUX</t>
  </si>
  <si>
    <t>ORCHAMPS</t>
  </si>
  <si>
    <t>ST PIERREVILLE</t>
  </si>
  <si>
    <t>ORGELET</t>
  </si>
  <si>
    <t>ST ROMAIN DE LERPS</t>
  </si>
  <si>
    <t>ST SAUVEUR DE MONTAGUT</t>
  </si>
  <si>
    <t>OUGNEY</t>
  </si>
  <si>
    <t>ST SYLVESTRE</t>
  </si>
  <si>
    <t>PAGNEY</t>
  </si>
  <si>
    <t>PESEUX</t>
  </si>
  <si>
    <t>SANILHAC</t>
  </si>
  <si>
    <t>LA PESSE</t>
  </si>
  <si>
    <t>SATILLIEU</t>
  </si>
  <si>
    <t>PILLEMOINE</t>
  </si>
  <si>
    <t>SILHAC</t>
  </si>
  <si>
    <t>TALENCIEUX</t>
  </si>
  <si>
    <t>USCLADES ET RIEUTORD</t>
  </si>
  <si>
    <t>PUBLY</t>
  </si>
  <si>
    <t>VALLON PONT D ARC</t>
  </si>
  <si>
    <t>RANCHOT</t>
  </si>
  <si>
    <t>VERNOUX EN VIVARAIS</t>
  </si>
  <si>
    <t>RANS</t>
  </si>
  <si>
    <t>VILLEVOCANCE</t>
  </si>
  <si>
    <t>RAVILLOLES</t>
  </si>
  <si>
    <t>VINZIEUX</t>
  </si>
  <si>
    <t>LA RIXOUSE</t>
  </si>
  <si>
    <t>ROSAY</t>
  </si>
  <si>
    <t>LA VOULTE SUR RHONE</t>
  </si>
  <si>
    <t>ROTALIER</t>
  </si>
  <si>
    <t>ACY ROMANCE</t>
  </si>
  <si>
    <t>ROUFFANGE</t>
  </si>
  <si>
    <t>AIGLEMONT</t>
  </si>
  <si>
    <t>AMAGNE</t>
  </si>
  <si>
    <t>ST LAMAIN</t>
  </si>
  <si>
    <t>AMBLY FLEURY</t>
  </si>
  <si>
    <t>ANNELLES</t>
  </si>
  <si>
    <t>AOUSTE</t>
  </si>
  <si>
    <t>AUGE</t>
  </si>
  <si>
    <t>SALINS LES BAINS</t>
  </si>
  <si>
    <t>AUTHE</t>
  </si>
  <si>
    <t>SAUGEOT</t>
  </si>
  <si>
    <t>BALHAM</t>
  </si>
  <si>
    <t>SELIGNEY</t>
  </si>
  <si>
    <t>BAYONVILLE</t>
  </si>
  <si>
    <t>SERMANGE</t>
  </si>
  <si>
    <t>BAZEILLES</t>
  </si>
  <si>
    <t>SOUVANS</t>
  </si>
  <si>
    <t>BELLEVILLE ET CHATILLON SUR BAR</t>
  </si>
  <si>
    <t>VALEMPOULIERES</t>
  </si>
  <si>
    <t>BIERMES</t>
  </si>
  <si>
    <t>VAUX LES ST CLAUDE</t>
  </si>
  <si>
    <t>VERIA</t>
  </si>
  <si>
    <t>BIGNICOURT</t>
  </si>
  <si>
    <t>LE VERNOIS</t>
  </si>
  <si>
    <t>BLANCHEFOSSE ET BAY</t>
  </si>
  <si>
    <t>VERS SOUS SELLIERES</t>
  </si>
  <si>
    <t>BLOMBAY</t>
  </si>
  <si>
    <t>VEVY</t>
  </si>
  <si>
    <t>BOGNY SUR MEUSE</t>
  </si>
  <si>
    <t>VILLERS ROBERT</t>
  </si>
  <si>
    <t>BRIEULLES SUR BAR</t>
  </si>
  <si>
    <t>VILLEVIEUX</t>
  </si>
  <si>
    <t>BROGNON</t>
  </si>
  <si>
    <t>LE VILLEY</t>
  </si>
  <si>
    <t>WE</t>
  </si>
  <si>
    <t>VINCENT FROIDEVILLE</t>
  </si>
  <si>
    <t>CHALLERANGE</t>
  </si>
  <si>
    <t>CHAMPIGNEULLE</t>
  </si>
  <si>
    <t>VULVOZ</t>
  </si>
  <si>
    <t>LE CHATELET SUR RETOURNE</t>
  </si>
  <si>
    <t>ARBOUCAVE</t>
  </si>
  <si>
    <t>ARENGOSSE</t>
  </si>
  <si>
    <t>CHEMERY CHEHERY</t>
  </si>
  <si>
    <t>ARGELOUSE</t>
  </si>
  <si>
    <t>ARSAGUE</t>
  </si>
  <si>
    <t>CHEVEUGES</t>
  </si>
  <si>
    <t>ARTHEZ D ARMAGNAC</t>
  </si>
  <si>
    <t>CHUFFILLY ROCHE</t>
  </si>
  <si>
    <t>BAUDIGNAN</t>
  </si>
  <si>
    <t>CLIRON</t>
  </si>
  <si>
    <t>BENESSE MAREMNE</t>
  </si>
  <si>
    <t>CORNY MACHEROMENIL</t>
  </si>
  <si>
    <t>BERGOUEY</t>
  </si>
  <si>
    <t>COULOMMES ET MARQUENY</t>
  </si>
  <si>
    <t>BORDERES ET LAMENSANS</t>
  </si>
  <si>
    <t>LA CROIX AUX BOIS</t>
  </si>
  <si>
    <t>BOUGUE</t>
  </si>
  <si>
    <t>DOM LE MESNIL</t>
  </si>
  <si>
    <t>BRASSEMPOUY</t>
  </si>
  <si>
    <t>DOMMERY</t>
  </si>
  <si>
    <t>BUANES</t>
  </si>
  <si>
    <t>DRICOURT</t>
  </si>
  <si>
    <t>CACHEN</t>
  </si>
  <si>
    <t>ESCOMBRES ET LE CHESNOIS</t>
  </si>
  <si>
    <t>CASSEN</t>
  </si>
  <si>
    <t>CASTETS</t>
  </si>
  <si>
    <t>FLEVILLE</t>
  </si>
  <si>
    <t>CAUNEILLE</t>
  </si>
  <si>
    <t>LA FRANCHEVILLE</t>
  </si>
  <si>
    <t>CAUPENNE</t>
  </si>
  <si>
    <t>GERMONT</t>
  </si>
  <si>
    <t>CERE</t>
  </si>
  <si>
    <t>GESPUNSART</t>
  </si>
  <si>
    <t>COMMENSACQ</t>
  </si>
  <si>
    <t>GLAIRE</t>
  </si>
  <si>
    <t>CREON D ARMAGNAC</t>
  </si>
  <si>
    <t>GRUYERES</t>
  </si>
  <si>
    <t>DAX</t>
  </si>
  <si>
    <t>GUE D HOSSUS</t>
  </si>
  <si>
    <t>GOOS</t>
  </si>
  <si>
    <t>HANNAPPES</t>
  </si>
  <si>
    <t>GOUSSE</t>
  </si>
  <si>
    <t>HAYBES</t>
  </si>
  <si>
    <t>GOUTS</t>
  </si>
  <si>
    <t>HIERGES</t>
  </si>
  <si>
    <t>HABAS</t>
  </si>
  <si>
    <t>JUSTINE HERBIGNY</t>
  </si>
  <si>
    <t>HAGETMAU</t>
  </si>
  <si>
    <t>LAMETZ</t>
  </si>
  <si>
    <t>HONTANX</t>
  </si>
  <si>
    <t>LANDRES ET ST GEORGES</t>
  </si>
  <si>
    <t>JOSSE</t>
  </si>
  <si>
    <t>MARCQ</t>
  </si>
  <si>
    <t>LABASTIDE CHALOSSE</t>
  </si>
  <si>
    <t>MARGNY</t>
  </si>
  <si>
    <t>LABASTIDE D ARMAGNAC</t>
  </si>
  <si>
    <t>MARQUIGNY</t>
  </si>
  <si>
    <t>LABOUHEYRE</t>
  </si>
  <si>
    <t>MARVAUX VIEUX</t>
  </si>
  <si>
    <t>LARRIVIERE ST SAVIN</t>
  </si>
  <si>
    <t>MAUBERT FONTAINE</t>
  </si>
  <si>
    <t>LE LEUY</t>
  </si>
  <si>
    <t>MONDIGNY</t>
  </si>
  <si>
    <t>LINXE</t>
  </si>
  <si>
    <t>MONTGON</t>
  </si>
  <si>
    <t>LIPOSTHEY</t>
  </si>
  <si>
    <t>MONTHOIS</t>
  </si>
  <si>
    <t>LOSSE</t>
  </si>
  <si>
    <t>LUGLON</t>
  </si>
  <si>
    <t>MURTIN ET BOGNY</t>
  </si>
  <si>
    <t>LUSSAGNET</t>
  </si>
  <si>
    <t>NANTEUIL SUR AISNE</t>
  </si>
  <si>
    <t>MAYLIS</t>
  </si>
  <si>
    <t>NEUFLIZE</t>
  </si>
  <si>
    <t>NEUVIZY</t>
  </si>
  <si>
    <t>MOUSTEY</t>
  </si>
  <si>
    <t>NOUZONVILLE</t>
  </si>
  <si>
    <t>PAYROS CAZAUTETS</t>
  </si>
  <si>
    <t>POIX TERRON</t>
  </si>
  <si>
    <t>POYANNE</t>
  </si>
  <si>
    <t>RIMBEZ ET BAUDIETS</t>
  </si>
  <si>
    <t>QUATRE CHAMPS</t>
  </si>
  <si>
    <t>ST AGNET</t>
  </si>
  <si>
    <t>QUILLY</t>
  </si>
  <si>
    <t>ST ANDRE DE SEIGNANX</t>
  </si>
  <si>
    <t>REGNIOWEZ</t>
  </si>
  <si>
    <t>ST CRICQ CHALOSSE</t>
  </si>
  <si>
    <t>REMILLY AILLICOURT</t>
  </si>
  <si>
    <t>ST CRICQ VILLENEUVE</t>
  </si>
  <si>
    <t>RENNEVILLE</t>
  </si>
  <si>
    <t>ST GOR</t>
  </si>
  <si>
    <t>RETHEL</t>
  </si>
  <si>
    <t>ST JEAN DE MARSACQ</t>
  </si>
  <si>
    <t>LA ROMAGNE</t>
  </si>
  <si>
    <t>ST LAURENT DE GOSSE</t>
  </si>
  <si>
    <t>ST LON LES MINES</t>
  </si>
  <si>
    <t>LA SABOTTERIE</t>
  </si>
  <si>
    <t>ST SEVER</t>
  </si>
  <si>
    <t>ST FERGEUX</t>
  </si>
  <si>
    <t>SAMADET</t>
  </si>
  <si>
    <t>ST PIERRE A ARNES</t>
  </si>
  <si>
    <t>SARBAZAN</t>
  </si>
  <si>
    <t>ST REMY LE PETIT</t>
  </si>
  <si>
    <t>SERRES GASTON</t>
  </si>
  <si>
    <t>SAULCES CHAMPENOISES</t>
  </si>
  <si>
    <t>TOSSE</t>
  </si>
  <si>
    <t>SAULCES MONCLIN</t>
  </si>
  <si>
    <t>VICQ D AURIBAT</t>
  </si>
  <si>
    <t>SERAINCOURT</t>
  </si>
  <si>
    <t>VIELLE TURSAN</t>
  </si>
  <si>
    <t>SIGNY MONTLIBERT</t>
  </si>
  <si>
    <t>VIELLE ST GIRONS</t>
  </si>
  <si>
    <t>SUZANNE</t>
  </si>
  <si>
    <t>ANGE</t>
  </si>
  <si>
    <t>TETAIGNE</t>
  </si>
  <si>
    <t>AVERDON</t>
  </si>
  <si>
    <t>THIS</t>
  </si>
  <si>
    <t>VAUX MONTREUIL</t>
  </si>
  <si>
    <t>BLOIS</t>
  </si>
  <si>
    <t>VILLERS LE TILLEUL</t>
  </si>
  <si>
    <t>BOURSAY</t>
  </si>
  <si>
    <t>VILLE SUR RETOURNE</t>
  </si>
  <si>
    <t>BREVAINVILLE</t>
  </si>
  <si>
    <t>VIVIER AU COURT</t>
  </si>
  <si>
    <t>CELLE</t>
  </si>
  <si>
    <t>WAGNON</t>
  </si>
  <si>
    <t>CHAON</t>
  </si>
  <si>
    <t>WARNECOURT</t>
  </si>
  <si>
    <t>LA CHAPELLE ENCHERIE</t>
  </si>
  <si>
    <t>WIGNICOURT</t>
  </si>
  <si>
    <t>LA CHAPELLE MONTMARTIN</t>
  </si>
  <si>
    <t>WILLIERS</t>
  </si>
  <si>
    <t>LA CHAPELLE ST MARTIN EN PLAINE</t>
  </si>
  <si>
    <t>ALBIES</t>
  </si>
  <si>
    <t>CHATILLON SUR CHER</t>
  </si>
  <si>
    <t>ALLIERES</t>
  </si>
  <si>
    <t>CHITENAY</t>
  </si>
  <si>
    <t>ALZEN</t>
  </si>
  <si>
    <t>APPY</t>
  </si>
  <si>
    <t>ARRIEN EN BETHMALE</t>
  </si>
  <si>
    <t>CONCRIERS</t>
  </si>
  <si>
    <t>ASCOU</t>
  </si>
  <si>
    <t>THENAY</t>
  </si>
  <si>
    <t>BAGERT</t>
  </si>
  <si>
    <t>BALAGUERES</t>
  </si>
  <si>
    <t>DANZE</t>
  </si>
  <si>
    <t>BARJAC</t>
  </si>
  <si>
    <t>EPIAIS</t>
  </si>
  <si>
    <t>LA BASTIDE DE BESPLAS</t>
  </si>
  <si>
    <t>FONTAINE RAOUL</t>
  </si>
  <si>
    <t>LA BASTIDE DE SEROU</t>
  </si>
  <si>
    <t>FRANCAY</t>
  </si>
  <si>
    <t>LA BASTIDE SUR L HERS</t>
  </si>
  <si>
    <t>GY EN SOLOGNE</t>
  </si>
  <si>
    <t>BELESTA</t>
  </si>
  <si>
    <t>HUISSEAU SUR COSSON</t>
  </si>
  <si>
    <t>JOSNES</t>
  </si>
  <si>
    <t>BENAGUES</t>
  </si>
  <si>
    <t>LANGON SUR CHER</t>
  </si>
  <si>
    <t>BENAIX</t>
  </si>
  <si>
    <t>LORGES</t>
  </si>
  <si>
    <t>BESTIAC</t>
  </si>
  <si>
    <t>MASLIVES</t>
  </si>
  <si>
    <t>BETCHAT</t>
  </si>
  <si>
    <t>VALENCISSE</t>
  </si>
  <si>
    <t>BETHMALE</t>
  </si>
  <si>
    <t>MONTLIVAULT</t>
  </si>
  <si>
    <t>BIERT</t>
  </si>
  <si>
    <t>OISLY</t>
  </si>
  <si>
    <t>BOMPAS</t>
  </si>
  <si>
    <t>BUZAN</t>
  </si>
  <si>
    <t>ORCAY</t>
  </si>
  <si>
    <t>CARLA DE ROQUEFORT</t>
  </si>
  <si>
    <t>CAZAVET</t>
  </si>
  <si>
    <t>PERIGNY</t>
  </si>
  <si>
    <t>CESCAU</t>
  </si>
  <si>
    <t>LE PLESSIS DORIN</t>
  </si>
  <si>
    <t>COUTENS</t>
  </si>
  <si>
    <t>LE PLESSIS L ECHELLE</t>
  </si>
  <si>
    <t>CRAMPAGNA</t>
  </si>
  <si>
    <t>RENAY</t>
  </si>
  <si>
    <t>DAUMAZAN SUR ARIZE</t>
  </si>
  <si>
    <t>RHODON</t>
  </si>
  <si>
    <t>DREUILHE</t>
  </si>
  <si>
    <t>DURFORT</t>
  </si>
  <si>
    <t>ST ARNOULT</t>
  </si>
  <si>
    <t>ERP</t>
  </si>
  <si>
    <t>ST DENIS SUR LOIRE</t>
  </si>
  <si>
    <t>ESPLAS</t>
  </si>
  <si>
    <t>ST GERVAIS LA FORET</t>
  </si>
  <si>
    <t>FORNEX</t>
  </si>
  <si>
    <t>ST HILAIRE LA GRAVELLE</t>
  </si>
  <si>
    <t>GARANOU</t>
  </si>
  <si>
    <t>ST JACQUES DES GUERETS</t>
  </si>
  <si>
    <t>GOURBIT</t>
  </si>
  <si>
    <t>ST JEAN FROIDMENTEL</t>
  </si>
  <si>
    <t>ILLARTEIN</t>
  </si>
  <si>
    <t>ST JULIEN SUR CHER</t>
  </si>
  <si>
    <t>LERCOUL</t>
  </si>
  <si>
    <t>LEYCHERT</t>
  </si>
  <si>
    <t>ST LEONARD EN BEAUCE</t>
  </si>
  <si>
    <t>LEZAT SUR LEZE</t>
  </si>
  <si>
    <t>ST LUBIN EN VERGONNOIS</t>
  </si>
  <si>
    <t>LIEURAC</t>
  </si>
  <si>
    <t>SAMBIN</t>
  </si>
  <si>
    <t>MALLEON</t>
  </si>
  <si>
    <t>SASNIERES</t>
  </si>
  <si>
    <t>LE MAS D AZIL</t>
  </si>
  <si>
    <t>SEIGY</t>
  </si>
  <si>
    <t>MASSAT</t>
  </si>
  <si>
    <t>SELLES SUR CHER</t>
  </si>
  <si>
    <t>MERIGON</t>
  </si>
  <si>
    <t>MIREPOIX</t>
  </si>
  <si>
    <t>SOUVIGNY EN SOLOGNE</t>
  </si>
  <si>
    <t>TROO</t>
  </si>
  <si>
    <t>MONTBEL</t>
  </si>
  <si>
    <t>VILLEDIEU LE CHATEAU</t>
  </si>
  <si>
    <t>MONTEGUT PLANTAUREL</t>
  </si>
  <si>
    <t>VILLERMAIN</t>
  </si>
  <si>
    <t>MONTESQUIEU AVANTES</t>
  </si>
  <si>
    <t>VILLIERSFAUX</t>
  </si>
  <si>
    <t>MONTFERRIER</t>
  </si>
  <si>
    <t>VILLIERS SUR LOIR</t>
  </si>
  <si>
    <t>NESCUS</t>
  </si>
  <si>
    <t>VOUZON</t>
  </si>
  <si>
    <t>ORGEIX</t>
  </si>
  <si>
    <t>APINAC</t>
  </si>
  <si>
    <t>ORGIBET</t>
  </si>
  <si>
    <t>ARCON</t>
  </si>
  <si>
    <t>ORLU</t>
  </si>
  <si>
    <t>BELLEGARDE EN FOREZ</t>
  </si>
  <si>
    <t>OUST</t>
  </si>
  <si>
    <t>BELMONT DE LA LOIRE</t>
  </si>
  <si>
    <t>PERLES ET CASTELET</t>
  </si>
  <si>
    <t>LA BENISSON DIEU</t>
  </si>
  <si>
    <t>LE PEYRAT</t>
  </si>
  <si>
    <t>BOISSET LES MONTROND</t>
  </si>
  <si>
    <t>PRAT BONREPAUX</t>
  </si>
  <si>
    <t>BONSON</t>
  </si>
  <si>
    <t>QUIE</t>
  </si>
  <si>
    <t>BURDIGNES</t>
  </si>
  <si>
    <t>REGAT</t>
  </si>
  <si>
    <t>BUSSY ALBIEUX</t>
  </si>
  <si>
    <t>ROQUEFIXADE</t>
  </si>
  <si>
    <t>CHAMBLES</t>
  </si>
  <si>
    <t>ST QUENTIN LA TOUR</t>
  </si>
  <si>
    <t>CHERIER</t>
  </si>
  <si>
    <t>ST YBARS</t>
  </si>
  <si>
    <t>CHIRASSIMONT</t>
  </si>
  <si>
    <t>CROIZET SUR GAND</t>
  </si>
  <si>
    <t>DARGOIRE</t>
  </si>
  <si>
    <t>SOULAN</t>
  </si>
  <si>
    <t>GRAIX</t>
  </si>
  <si>
    <t>GRAMMOND</t>
  </si>
  <si>
    <t>USTOU</t>
  </si>
  <si>
    <t>LA GRESLE</t>
  </si>
  <si>
    <t>VENTENAC</t>
  </si>
  <si>
    <t>L HOPITAL LE GRAND</t>
  </si>
  <si>
    <t>VERDUN</t>
  </si>
  <si>
    <t>LORETTE</t>
  </si>
  <si>
    <t>VERNIOLLE</t>
  </si>
  <si>
    <t>MABLY</t>
  </si>
  <si>
    <t>MACHEZAL</t>
  </si>
  <si>
    <t>MARCILLY LE CHATEL</t>
  </si>
  <si>
    <t>MONTVERDUN</t>
  </si>
  <si>
    <t>AIX VILLEMAUR PALIS</t>
  </si>
  <si>
    <t>NEAUX</t>
  </si>
  <si>
    <t>ALLIBAUDIERES</t>
  </si>
  <si>
    <t>NERVIEUX</t>
  </si>
  <si>
    <t>ARGANCON</t>
  </si>
  <si>
    <t>NEULISE</t>
  </si>
  <si>
    <t>ARRELLES</t>
  </si>
  <si>
    <t>NOAILLY</t>
  </si>
  <si>
    <t>ASSENCIERES</t>
  </si>
  <si>
    <t>NOIRETABLE</t>
  </si>
  <si>
    <t>LA PACAUDIERE</t>
  </si>
  <si>
    <t>AVREUIL</t>
  </si>
  <si>
    <t>PAVEZIN</t>
  </si>
  <si>
    <t>BARBEREY ST SULPICE</t>
  </si>
  <si>
    <t>PELUSSIN</t>
  </si>
  <si>
    <t>PERIGNEUX</t>
  </si>
  <si>
    <t>BAROVILLE</t>
  </si>
  <si>
    <t>PONCINS</t>
  </si>
  <si>
    <t>LES BORDES AUMONT</t>
  </si>
  <si>
    <t>POUILLY LES NONAINS</t>
  </si>
  <si>
    <t>BOSSANCOURT</t>
  </si>
  <si>
    <t>POUILLY SOUS CHARLIEU</t>
  </si>
  <si>
    <t>BREVIANDES</t>
  </si>
  <si>
    <t>RIVAS</t>
  </si>
  <si>
    <t>BRILLECOURT</t>
  </si>
  <si>
    <t>BUXIERES SUR ARCE</t>
  </si>
  <si>
    <t>ROZIER COTES D AUREC</t>
  </si>
  <si>
    <t>LA CHAISE</t>
  </si>
  <si>
    <t>ROZIER EN DONZY</t>
  </si>
  <si>
    <t>CHAMPIGNOL LEZ MONDEVILLE</t>
  </si>
  <si>
    <t>STE AGATHE EN DONZY</t>
  </si>
  <si>
    <t>LA CHAPELLE ST LUC</t>
  </si>
  <si>
    <t>STE AGATHE LA BOUTERESSE</t>
  </si>
  <si>
    <t>CHARMONT SOUS BARBUISE</t>
  </si>
  <si>
    <t>ST BONNET LE CHATEAU</t>
  </si>
  <si>
    <t>ST BONNET LES OULES</t>
  </si>
  <si>
    <t>CHASEREY</t>
  </si>
  <si>
    <t>STE COLOMBE SUR GAND</t>
  </si>
  <si>
    <t>CHAUFFOUR LES BAILLY</t>
  </si>
  <si>
    <t>ST CYR LES VIGNES</t>
  </si>
  <si>
    <t>CHAVANGES</t>
  </si>
  <si>
    <t>ST FORGEUX LESPINASSE</t>
  </si>
  <si>
    <t>CHENNEGY</t>
  </si>
  <si>
    <t>STE FOY ST SULPICE</t>
  </si>
  <si>
    <t>COURSAN EN OTHE</t>
  </si>
  <si>
    <t>COURTAOULT</t>
  </si>
  <si>
    <t>ST HAON LE VIEUX</t>
  </si>
  <si>
    <t>COUVIGNON</t>
  </si>
  <si>
    <t>ST HILAIRE SOUS CHARLIEU</t>
  </si>
  <si>
    <t>ST JEAN ST MAURICE SUR LOIRE</t>
  </si>
  <si>
    <t>CRENEY PRES TROYES</t>
  </si>
  <si>
    <t>ST JUST EN CHEVALET</t>
  </si>
  <si>
    <t>CRESPY LE NEUF</t>
  </si>
  <si>
    <t>ST MEDARD EN FOREZ</t>
  </si>
  <si>
    <t>DIENVILLE</t>
  </si>
  <si>
    <t>ST MICHEL SUR RHONE</t>
  </si>
  <si>
    <t>DOSNON</t>
  </si>
  <si>
    <t>VEZELIN SUR LOIRE</t>
  </si>
  <si>
    <t>DROUPT STE MARIE</t>
  </si>
  <si>
    <t>ST PAUL D UZORE</t>
  </si>
  <si>
    <t>ENGENTE</t>
  </si>
  <si>
    <t>ST PAUL EN CORNILLON</t>
  </si>
  <si>
    <t>ERVY LE CHATEL</t>
  </si>
  <si>
    <t>ST POLGUES</t>
  </si>
  <si>
    <t>ESTISSAC</t>
  </si>
  <si>
    <t>ST PRIEST LA PRUGNE</t>
  </si>
  <si>
    <t>ETRELLES SUR AUBE</t>
  </si>
  <si>
    <t>ST RIRAND</t>
  </si>
  <si>
    <t>FAUX VILLECERF</t>
  </si>
  <si>
    <t>ST SIXTE</t>
  </si>
  <si>
    <t>FONTVANNES</t>
  </si>
  <si>
    <t>SAUVAIN</t>
  </si>
  <si>
    <t>GELANNES</t>
  </si>
  <si>
    <t>SOLEYMIEUX</t>
  </si>
  <si>
    <t>LES GRANDES CHAPELLES</t>
  </si>
  <si>
    <t>SURY LE COMTAL</t>
  </si>
  <si>
    <t>HERBISSE</t>
  </si>
  <si>
    <t>LA TALAUDIERE</t>
  </si>
  <si>
    <t>ISLE AUMONT</t>
  </si>
  <si>
    <t>TRELINS</t>
  </si>
  <si>
    <t>ISLE AUBIGNY</t>
  </si>
  <si>
    <t>UNIEUX</t>
  </si>
  <si>
    <t>JASSEINES</t>
  </si>
  <si>
    <t>VALEILLE</t>
  </si>
  <si>
    <t>JEUGNY</t>
  </si>
  <si>
    <t>LA VALLA SUR ROCHEFORT</t>
  </si>
  <si>
    <t>JUVANCOURT</t>
  </si>
  <si>
    <t>LA VALLA EN GIER</t>
  </si>
  <si>
    <t>LAVAU</t>
  </si>
  <si>
    <t>LEVIGNY</t>
  </si>
  <si>
    <t>VIRICELLES</t>
  </si>
  <si>
    <t>LIGNIERES</t>
  </si>
  <si>
    <t>VOUGY</t>
  </si>
  <si>
    <t>LIGNOL LE CHATEAU</t>
  </si>
  <si>
    <t>CHAUSSETERRE</t>
  </si>
  <si>
    <t>LES LOGES MARGUERON</t>
  </si>
  <si>
    <t>AGNAT</t>
  </si>
  <si>
    <t>LONGPRE LE SEC</t>
  </si>
  <si>
    <t>ALLEGRE</t>
  </si>
  <si>
    <t>LA LOUPTIERE THENARD</t>
  </si>
  <si>
    <t>ARSAC EN VELAY</t>
  </si>
  <si>
    <t>MACHY</t>
  </si>
  <si>
    <t>AUREC SUR LOIRE</t>
  </si>
  <si>
    <t>MARIGNY LE CHATEL</t>
  </si>
  <si>
    <t>VISSAC AUTEYRAC</t>
  </si>
  <si>
    <t>MAROLLES SOUS LIGNIERES</t>
  </si>
  <si>
    <t>LE MERIOT</t>
  </si>
  <si>
    <t>BAINS</t>
  </si>
  <si>
    <t>MESGRIGNY</t>
  </si>
  <si>
    <t>BEAUX</t>
  </si>
  <si>
    <t>MESNIL ST PERE</t>
  </si>
  <si>
    <t>BELLEVUE LA MONTAGNE</t>
  </si>
  <si>
    <t>MOLINS SUR AUBE</t>
  </si>
  <si>
    <t>LA BESSEYRE ST MARY</t>
  </si>
  <si>
    <t>BOISSET</t>
  </si>
  <si>
    <t>MONTIER EN L ISLE</t>
  </si>
  <si>
    <t>BOURNONCLE ST PIERRE</t>
  </si>
  <si>
    <t>MONTREUIL SUR BARSE</t>
  </si>
  <si>
    <t>CAYRES</t>
  </si>
  <si>
    <t>NOE LES MALLETS</t>
  </si>
  <si>
    <t>CHASPINHAC</t>
  </si>
  <si>
    <t>ONJON</t>
  </si>
  <si>
    <t>CHAVANIAC LAFAYETTE</t>
  </si>
  <si>
    <t>ORIGNY LE SEC</t>
  </si>
  <si>
    <t>CISTRIERES</t>
  </si>
  <si>
    <t>PARGUES</t>
  </si>
  <si>
    <t>COUBON</t>
  </si>
  <si>
    <t>PARS LES CHAVANGES</t>
  </si>
  <si>
    <t>CRAPONNE SUR ARZON</t>
  </si>
  <si>
    <t>PARS LES ROMILLY</t>
  </si>
  <si>
    <t>ESPALY ST MARCEL</t>
  </si>
  <si>
    <t>PLAINES ST LANGE</t>
  </si>
  <si>
    <t>LES ESTABLES</t>
  </si>
  <si>
    <t>PLANCY L ABBAYE</t>
  </si>
  <si>
    <t>FREYCENET LA CUCHE</t>
  </si>
  <si>
    <t>POLISOT</t>
  </si>
  <si>
    <t>FRUGERES LES MINES</t>
  </si>
  <si>
    <t>PONT SUR SEINE</t>
  </si>
  <si>
    <t>GRAZAC</t>
  </si>
  <si>
    <t>PRASLIN</t>
  </si>
  <si>
    <t>GRENIER MONTGON</t>
  </si>
  <si>
    <t>PRECY NOTRE DAME</t>
  </si>
  <si>
    <t>GREZES</t>
  </si>
  <si>
    <t>PRECY ST MARTIN</t>
  </si>
  <si>
    <t>JAX</t>
  </si>
  <si>
    <t>PRUSY</t>
  </si>
  <si>
    <t>JOSAT</t>
  </si>
  <si>
    <t>RADONVILLIERS</t>
  </si>
  <si>
    <t>RHEGES</t>
  </si>
  <si>
    <t>LES RICEYS</t>
  </si>
  <si>
    <t>LAUSSONNE</t>
  </si>
  <si>
    <t>RONCENAY</t>
  </si>
  <si>
    <t>LUBILHAC</t>
  </si>
  <si>
    <t>RUMILLY LES VAUDES</t>
  </si>
  <si>
    <t>MALREVERS</t>
  </si>
  <si>
    <t>ST ANDRE LES VERGERS</t>
  </si>
  <si>
    <t>MAZERAT AUROUZE</t>
  </si>
  <si>
    <t>ST LEGER PRES TROYES</t>
  </si>
  <si>
    <t>MEZERES</t>
  </si>
  <si>
    <t>ST LEGER SOUS BRIENNE</t>
  </si>
  <si>
    <t>PAULHAC</t>
  </si>
  <si>
    <t>ST MARDS EN OTHE</t>
  </si>
  <si>
    <t>PAULHAGUET</t>
  </si>
  <si>
    <t>SAULCY</t>
  </si>
  <si>
    <t>LE PERTUIS</t>
  </si>
  <si>
    <t>SOULIGNY</t>
  </si>
  <si>
    <t>PONT SALOMON</t>
  </si>
  <si>
    <t>TORCY LE PETIT</t>
  </si>
  <si>
    <t>LE PUY EN VELAY</t>
  </si>
  <si>
    <t>TORVILLIERS</t>
  </si>
  <si>
    <t>RETOURNAC</t>
  </si>
  <si>
    <t>TRANNES</t>
  </si>
  <si>
    <t>ST DIDIER SUR DOULON</t>
  </si>
  <si>
    <t>UNIENVILLE</t>
  </si>
  <si>
    <t>ST ETIENNE LARDEYROL</t>
  </si>
  <si>
    <t>URVILLE</t>
  </si>
  <si>
    <t>STE FLORINE</t>
  </si>
  <si>
    <t>VALLENTIGNY</t>
  </si>
  <si>
    <t>ST GEORGES D AURAC</t>
  </si>
  <si>
    <t>VALLIERES</t>
  </si>
  <si>
    <t>ST GERMAIN LAPRADE</t>
  </si>
  <si>
    <t>VILLECHETIF</t>
  </si>
  <si>
    <t>BELLEY</t>
  </si>
  <si>
    <t>ST JEAN DE NAY</t>
  </si>
  <si>
    <t>VILLEMEREUIL</t>
  </si>
  <si>
    <t>ST JEURES</t>
  </si>
  <si>
    <t>LA VILLENEUVE AU CHATELOT</t>
  </si>
  <si>
    <t>ST JULIEN MOLHESABATE</t>
  </si>
  <si>
    <t>LA VILLENEUVE AU CHENE</t>
  </si>
  <si>
    <t>ST JUST PRES BRIOUDE</t>
  </si>
  <si>
    <t>VILLERET</t>
  </si>
  <si>
    <t>STE MARGUERITE</t>
  </si>
  <si>
    <t>VILLERY</t>
  </si>
  <si>
    <t>ST PAUL DE TARTAS</t>
  </si>
  <si>
    <t>VILLE SOUS LA FERTE</t>
  </si>
  <si>
    <t>STE SIGOLENE</t>
  </si>
  <si>
    <t>VILLY EN TRODES</t>
  </si>
  <si>
    <t>ST VICTOR MALESCOURS</t>
  </si>
  <si>
    <t>VIVIERS SUR ARTAUT</t>
  </si>
  <si>
    <t>ST VIDAL</t>
  </si>
  <si>
    <t>SALETTES</t>
  </si>
  <si>
    <t>ARGENS MINERVOIS</t>
  </si>
  <si>
    <t>SAUGUES</t>
  </si>
  <si>
    <t>ARMISSAN</t>
  </si>
  <si>
    <t>LA SEAUVE SUR SEMENE</t>
  </si>
  <si>
    <t>ARZENS</t>
  </si>
  <si>
    <t>SENEUJOLS</t>
  </si>
  <si>
    <t>BAGNOLES</t>
  </si>
  <si>
    <t>THORAS</t>
  </si>
  <si>
    <t>BARBAIRA</t>
  </si>
  <si>
    <t>VALS PRES LE PUY</t>
  </si>
  <si>
    <t>BELCASTEL ET BUC</t>
  </si>
  <si>
    <t>VENTEUGES</t>
  </si>
  <si>
    <t>BELPECH</t>
  </si>
  <si>
    <t>VIEILLE BRIOUDE</t>
  </si>
  <si>
    <t>BELVIANES ET CAVIRAC</t>
  </si>
  <si>
    <t>VIELPRAT</t>
  </si>
  <si>
    <t>BLOMAC</t>
  </si>
  <si>
    <t>BATZ SUR MER</t>
  </si>
  <si>
    <t>BOURIEGE</t>
  </si>
  <si>
    <t>DIVATTE SUR LOIRE</t>
  </si>
  <si>
    <t>LES BRUNELS</t>
  </si>
  <si>
    <t>LA CHAPELLE DES MARAIS</t>
  </si>
  <si>
    <t>CAILHAU</t>
  </si>
  <si>
    <t>DERVAL</t>
  </si>
  <si>
    <t>CAILLA</t>
  </si>
  <si>
    <t>DREFFEAC</t>
  </si>
  <si>
    <t>CAMURAC</t>
  </si>
  <si>
    <t>FEGREAC</t>
  </si>
  <si>
    <t>CANET</t>
  </si>
  <si>
    <t>GRAND AUVERNE</t>
  </si>
  <si>
    <t>GRANDCHAMPS DES FONTAINES</t>
  </si>
  <si>
    <t>GUEMENE PENFAO</t>
  </si>
  <si>
    <t>CASTELNAUDARY</t>
  </si>
  <si>
    <t>CAUX ET SAUZENS</t>
  </si>
  <si>
    <t>GUERANDE</t>
  </si>
  <si>
    <t>CAZILHAC</t>
  </si>
  <si>
    <t>LA HAIE FOUASSIERE</t>
  </si>
  <si>
    <t>CENNE MONESTIES</t>
  </si>
  <si>
    <t>HERBIGNAC</t>
  </si>
  <si>
    <t>CITOU</t>
  </si>
  <si>
    <t>HERIC</t>
  </si>
  <si>
    <t>COURSAN</t>
  </si>
  <si>
    <t>INDRE</t>
  </si>
  <si>
    <t>LA DIGNE D AVAL</t>
  </si>
  <si>
    <t>DUILHAC SOUS PEYREPERTUSE</t>
  </si>
  <si>
    <t>JOUE SUR ERDRE</t>
  </si>
  <si>
    <t>ESCUEILLENS ET ST JUST</t>
  </si>
  <si>
    <t>LOUISFERT</t>
  </si>
  <si>
    <t>VAL DU FABY</t>
  </si>
  <si>
    <t>MARSAC SUR DON</t>
  </si>
  <si>
    <t>FLOURE</t>
  </si>
  <si>
    <t>MAUVES SUR LOIRE</t>
  </si>
  <si>
    <t>GAJA ET VILLEDIEU</t>
  </si>
  <si>
    <t>LA MEILLERAYE DE BRETAGNE</t>
  </si>
  <si>
    <t>GRANES</t>
  </si>
  <si>
    <t>MISSILLAC</t>
  </si>
  <si>
    <t>GREFFEIL</t>
  </si>
  <si>
    <t>MOISDON LA RIVIERE</t>
  </si>
  <si>
    <t>LABASTIDE ESPARBAIRENQUE</t>
  </si>
  <si>
    <t>MONTRELAIS</t>
  </si>
  <si>
    <t>LAFAGE</t>
  </si>
  <si>
    <t>MOUAIS</t>
  </si>
  <si>
    <t>LASBORDES</t>
  </si>
  <si>
    <t>MOUZEIL</t>
  </si>
  <si>
    <t>LAURAGUEL</t>
  </si>
  <si>
    <t>LEZIGNAN CORBIERES</t>
  </si>
  <si>
    <t>ORVAULT</t>
  </si>
  <si>
    <t>MALRAS</t>
  </si>
  <si>
    <t>PETIT AUVERNE</t>
  </si>
  <si>
    <t>MARQUEIN</t>
  </si>
  <si>
    <t>MARSEILLETTE</t>
  </si>
  <si>
    <t>PLESSE</t>
  </si>
  <si>
    <t>MAYREVILLE</t>
  </si>
  <si>
    <t>PONTCHATEAU</t>
  </si>
  <si>
    <t>ST ROCH</t>
  </si>
  <si>
    <t>MAYRONNES</t>
  </si>
  <si>
    <t>PONT ST MARTIN</t>
  </si>
  <si>
    <t>MAZUBY</t>
  </si>
  <si>
    <t>PUCEUL</t>
  </si>
  <si>
    <t>MONTJOI</t>
  </si>
  <si>
    <t>LA REGRIPPIERE</t>
  </si>
  <si>
    <t>MONTLAUR</t>
  </si>
  <si>
    <t>REMOUILLE</t>
  </si>
  <si>
    <t>MONTREAL</t>
  </si>
  <si>
    <t>RUFFIGNE</t>
  </si>
  <si>
    <t>MONTREDON DES CORBIERES</t>
  </si>
  <si>
    <t>CORCOUE SUR LOGNE</t>
  </si>
  <si>
    <t>MOUTHOUMET</t>
  </si>
  <si>
    <t>NARBONNE</t>
  </si>
  <si>
    <t>ST HILAIRE DE CLISSON</t>
  </si>
  <si>
    <t>ORNAISONS</t>
  </si>
  <si>
    <t>ST JULIEN DE CONCELLES</t>
  </si>
  <si>
    <t>PAYRA SUR L HERS</t>
  </si>
  <si>
    <t>ST JULIEN DE VOUVANTES</t>
  </si>
  <si>
    <t>PECH LUNA</t>
  </si>
  <si>
    <t>ST MARS DE COUTAIS</t>
  </si>
  <si>
    <t>PEXIORA</t>
  </si>
  <si>
    <t>ST MOLF</t>
  </si>
  <si>
    <t>PEYRENS</t>
  </si>
  <si>
    <t>PEZENS</t>
  </si>
  <si>
    <t>ST NICOLAS DE REDON</t>
  </si>
  <si>
    <t>PORTEL DES CORBIERES</t>
  </si>
  <si>
    <t>ST PERE EN RETZ</t>
  </si>
  <si>
    <t>PRADELLES CABARDES</t>
  </si>
  <si>
    <t>SEVERAC</t>
  </si>
  <si>
    <t>PUILAURENS</t>
  </si>
  <si>
    <t>SUCE SUR ERDRE</t>
  </si>
  <si>
    <t>TOUVOIS</t>
  </si>
  <si>
    <t>QUIRBAJOU</t>
  </si>
  <si>
    <t>TRANS SUR ERDRE</t>
  </si>
  <si>
    <t>RAISSAC D AUDE</t>
  </si>
  <si>
    <t>LA TURBALLE</t>
  </si>
  <si>
    <t>RIBAUTE</t>
  </si>
  <si>
    <t>LOIREAUXENCE</t>
  </si>
  <si>
    <t>LA CHAPELLE ST SAUVEUR</t>
  </si>
  <si>
    <t>RODOME</t>
  </si>
  <si>
    <t>VERTOU</t>
  </si>
  <si>
    <t>VILLEPOT</t>
  </si>
  <si>
    <t>AMILLY</t>
  </si>
  <si>
    <t>AUXY</t>
  </si>
  <si>
    <t>STE CAMELLE</t>
  </si>
  <si>
    <t>BACCON</t>
  </si>
  <si>
    <t>ST GAUDERIC</t>
  </si>
  <si>
    <t>BEAUGENCY</t>
  </si>
  <si>
    <t>ST MARTIN LE VIEIL</t>
  </si>
  <si>
    <t>BEAUNE LA ROLANDE</t>
  </si>
  <si>
    <t>ST MICHEL DE LANES</t>
  </si>
  <si>
    <t>ST NAZAIRE D AUDE</t>
  </si>
  <si>
    <t>BORDEAUX EN GATINAIS</t>
  </si>
  <si>
    <t>SALLELES CABARDES</t>
  </si>
  <si>
    <t>BOUGY LEZ NEUVILLE</t>
  </si>
  <si>
    <t>SALLES D AUDE</t>
  </si>
  <si>
    <t>BOUZY LA FORET</t>
  </si>
  <si>
    <t>SALVEZINES</t>
  </si>
  <si>
    <t>BRAY ST AIGNAN</t>
  </si>
  <si>
    <t>SERRES</t>
  </si>
  <si>
    <t>BRIARRES SUR ESSONNE</t>
  </si>
  <si>
    <t>SIGEAN</t>
  </si>
  <si>
    <t>CEPOY</t>
  </si>
  <si>
    <t>TAURIZE</t>
  </si>
  <si>
    <t>CESARVILLE DOSSAINVILLE</t>
  </si>
  <si>
    <t>TERMES</t>
  </si>
  <si>
    <t>CHANTEAU</t>
  </si>
  <si>
    <t>TREVILLE</t>
  </si>
  <si>
    <t>LA CHAPELLE ONZERAIN</t>
  </si>
  <si>
    <t>VIGNEVIEILLE</t>
  </si>
  <si>
    <t>CHAPELON</t>
  </si>
  <si>
    <t>VILLARZEL CABARDES</t>
  </si>
  <si>
    <t>CHATENOY</t>
  </si>
  <si>
    <t>VILLARZEL DU RAZES</t>
  </si>
  <si>
    <t>CHECY</t>
  </si>
  <si>
    <t>VILLEDUBERT</t>
  </si>
  <si>
    <t>COMBREUX</t>
  </si>
  <si>
    <t>VILLEFLOURE</t>
  </si>
  <si>
    <t>COURCY AUX LOGES</t>
  </si>
  <si>
    <t>VILLEGAILHENC</t>
  </si>
  <si>
    <t>COURTEMAUX</t>
  </si>
  <si>
    <t>VILLEGLY</t>
  </si>
  <si>
    <t>DAMMARIE EN PUISAYE</t>
  </si>
  <si>
    <t>VILLEMOUSTAUSSOU</t>
  </si>
  <si>
    <t>DRY</t>
  </si>
  <si>
    <t>VILLENEUVE LA COMPTAL</t>
  </si>
  <si>
    <t>EGRY</t>
  </si>
  <si>
    <t>VILLESISCLE</t>
  </si>
  <si>
    <t>ENGENVILLE</t>
  </si>
  <si>
    <t>AGEN D AVEYRON</t>
  </si>
  <si>
    <t>ERCEVILLE</t>
  </si>
  <si>
    <t>ALRANCE</t>
  </si>
  <si>
    <t>FEROLLES</t>
  </si>
  <si>
    <t>AUBIN</t>
  </si>
  <si>
    <t>GEMIGNY</t>
  </si>
  <si>
    <t>AYSSENES</t>
  </si>
  <si>
    <t>GRANGERMONT</t>
  </si>
  <si>
    <t>LE BAS SEGALA</t>
  </si>
  <si>
    <t>INGRE</t>
  </si>
  <si>
    <t>BELMONT SUR RANCE</t>
  </si>
  <si>
    <t>JARGEAU</t>
  </si>
  <si>
    <t>BERTHOLENE</t>
  </si>
  <si>
    <t>BOZOULS</t>
  </si>
  <si>
    <t>MARDIE</t>
  </si>
  <si>
    <t>BROQUIES</t>
  </si>
  <si>
    <t>CALMONT</t>
  </si>
  <si>
    <t>MAREAU AUX PRES</t>
  </si>
  <si>
    <t>CAMPAGNAC</t>
  </si>
  <si>
    <t>MELLEROY</t>
  </si>
  <si>
    <t>MENESTREAU EN VILLETTE</t>
  </si>
  <si>
    <t>MERINVILLE</t>
  </si>
  <si>
    <t>CANET DE SALARS</t>
  </si>
  <si>
    <t>MONTBOUY</t>
  </si>
  <si>
    <t>LA CAPELLE BALAGUIER</t>
  </si>
  <si>
    <t>COLOMBIES</t>
  </si>
  <si>
    <t>MONTLIARD</t>
  </si>
  <si>
    <t>CONNAC</t>
  </si>
  <si>
    <t>MORMANT SUR VERNISSON</t>
  </si>
  <si>
    <t>CORNUS</t>
  </si>
  <si>
    <t>NARGIS</t>
  </si>
  <si>
    <t>LES COSTES GOZON</t>
  </si>
  <si>
    <t>LA NEUVILLE SUR ESSONNE</t>
  </si>
  <si>
    <t>LA COUVERTOIRADE</t>
  </si>
  <si>
    <t>NEUVY EN SULLIAS</t>
  </si>
  <si>
    <t>CRANSAC</t>
  </si>
  <si>
    <t>NIBELLE</t>
  </si>
  <si>
    <t>DRUELLE BALSAC</t>
  </si>
  <si>
    <t>ORLEANS</t>
  </si>
  <si>
    <t>DRULHE</t>
  </si>
  <si>
    <t>OUVROUER LES CHAMPS</t>
  </si>
  <si>
    <t>ESPEYRAC</t>
  </si>
  <si>
    <t>PANNECIERES</t>
  </si>
  <si>
    <t>ESTAING</t>
  </si>
  <si>
    <t>PIERREFITTE ES BOIS</t>
  </si>
  <si>
    <t>FLAVIN</t>
  </si>
  <si>
    <t>PRESSIGNY LES PINS</t>
  </si>
  <si>
    <t>GOLINHAC</t>
  </si>
  <si>
    <t>RAMOULU</t>
  </si>
  <si>
    <t>L HOSPITALET DU LARZAC</t>
  </si>
  <si>
    <t>ST AIGNAN LE JAILLARD</t>
  </si>
  <si>
    <t>LAISSAC SEVERAC L EGLISE</t>
  </si>
  <si>
    <t>ST CYR EN VAL</t>
  </si>
  <si>
    <t>LA LOUBIERE</t>
  </si>
  <si>
    <t>ST DENIS EN VAL</t>
  </si>
  <si>
    <t>MAYRAN</t>
  </si>
  <si>
    <t>ST MARTIN SUR OCRE</t>
  </si>
  <si>
    <t>MELJAC</t>
  </si>
  <si>
    <t>ST PERE SUR LOIRE</t>
  </si>
  <si>
    <t>MONTAGNOL</t>
  </si>
  <si>
    <t>ST PRYVE ST MESMIN</t>
  </si>
  <si>
    <t>MONTBAZENS</t>
  </si>
  <si>
    <t>VENNECY</t>
  </si>
  <si>
    <t>MONTEILS</t>
  </si>
  <si>
    <t>VIEILLES MAISONS SUR JOUDRY</t>
  </si>
  <si>
    <t>MONTFRANC</t>
  </si>
  <si>
    <t>MORLHON LE HAUT</t>
  </si>
  <si>
    <t>ANGLARS JUILLAC</t>
  </si>
  <si>
    <t>MOYRAZES</t>
  </si>
  <si>
    <t>ASSIER</t>
  </si>
  <si>
    <t>MURASSON</t>
  </si>
  <si>
    <t>BELFORT DU QUERCY</t>
  </si>
  <si>
    <t>NAUSSAC</t>
  </si>
  <si>
    <t>BERGANTY</t>
  </si>
  <si>
    <t>ONET LE CHATEAU</t>
  </si>
  <si>
    <t>BOISSIERES</t>
  </si>
  <si>
    <t>PREVINQUIERES</t>
  </si>
  <si>
    <t>MOUNES PROHENCOUX</t>
  </si>
  <si>
    <t>CAHUS</t>
  </si>
  <si>
    <t>RIGNAC</t>
  </si>
  <si>
    <t>ST BEAULIZE</t>
  </si>
  <si>
    <t>CAMBOULIT</t>
  </si>
  <si>
    <t>ST CHELY D AUBRAC</t>
  </si>
  <si>
    <t>CARDAILLAC</t>
  </si>
  <si>
    <t>CORN</t>
  </si>
  <si>
    <t>PONS</t>
  </si>
  <si>
    <t>CUZAC</t>
  </si>
  <si>
    <t>ST JEAN DELNOUS</t>
  </si>
  <si>
    <t>CUZANCE</t>
  </si>
  <si>
    <t>STE JULIETTE SUR VIAUR</t>
  </si>
  <si>
    <t>FIGEAC</t>
  </si>
  <si>
    <t>ST JUST SUR VIAUR</t>
  </si>
  <si>
    <t>FLORESSAS</t>
  </si>
  <si>
    <t>ST PARTHEM</t>
  </si>
  <si>
    <t>SALLES CURAN</t>
  </si>
  <si>
    <t>SALLES LA SOURCE</t>
  </si>
  <si>
    <t>FRANCOULES</t>
  </si>
  <si>
    <t>SALMIECH</t>
  </si>
  <si>
    <t>FRAYSSINET LE GELAT</t>
  </si>
  <si>
    <t>LA SALVETAT PEYRALES</t>
  </si>
  <si>
    <t>GAGNAC SUR CERE</t>
  </si>
  <si>
    <t>SEBAZAC CONCOURES</t>
  </si>
  <si>
    <t>GIGOUZAC</t>
  </si>
  <si>
    <t>SEBRAZAC</t>
  </si>
  <si>
    <t>GIRAC</t>
  </si>
  <si>
    <t>LA SELVE</t>
  </si>
  <si>
    <t>ISSEPTS</t>
  </si>
  <si>
    <t>LES JUNIES</t>
  </si>
  <si>
    <t>LABASTIDE MARNHAC</t>
  </si>
  <si>
    <t>SOULAGES BONNEVAL</t>
  </si>
  <si>
    <t>TOURNEMIRE</t>
  </si>
  <si>
    <t>LACAVE</t>
  </si>
  <si>
    <t>VAILHOURLES</t>
  </si>
  <si>
    <t>LAMOTHE CASSEL</t>
  </si>
  <si>
    <t>VALADY</t>
  </si>
  <si>
    <t>VERSOLS ET LAPEYRE</t>
  </si>
  <si>
    <t>LARROQUE TOIRAC</t>
  </si>
  <si>
    <t>LE VIBAL</t>
  </si>
  <si>
    <t>LATRONQUIERE</t>
  </si>
  <si>
    <t>VILLEFRANCHE DE PANAT</t>
  </si>
  <si>
    <t>LAVERGNE</t>
  </si>
  <si>
    <t>AIX EN PROVENCE</t>
  </si>
  <si>
    <t>LUYNES</t>
  </si>
  <si>
    <t>LENTILLAC ST BLAISE</t>
  </si>
  <si>
    <t>MAUROUX</t>
  </si>
  <si>
    <t>ALLAUCH</t>
  </si>
  <si>
    <t>MECHMONT</t>
  </si>
  <si>
    <t>ALLEINS</t>
  </si>
  <si>
    <t>LE MONTAT</t>
  </si>
  <si>
    <t>LA BARBEN</t>
  </si>
  <si>
    <t>MONTBRUN</t>
  </si>
  <si>
    <t>BELCODENE</t>
  </si>
  <si>
    <t>PAYRAC</t>
  </si>
  <si>
    <t>PAYRIGNAC</t>
  </si>
  <si>
    <t>POMAREDE</t>
  </si>
  <si>
    <t>LA DESTROUSSE</t>
  </si>
  <si>
    <t>PRAYSSAC</t>
  </si>
  <si>
    <t>PRENDEIGNES</t>
  </si>
  <si>
    <t>FONTVIEILLE</t>
  </si>
  <si>
    <t>PRUDHOMAT</t>
  </si>
  <si>
    <t>PUYBRUN</t>
  </si>
  <si>
    <t>GARDANNE</t>
  </si>
  <si>
    <t>GRANS</t>
  </si>
  <si>
    <t>LE ROC</t>
  </si>
  <si>
    <t>LANCON PROVENCE</t>
  </si>
  <si>
    <t>ROCAMADOUR</t>
  </si>
  <si>
    <t>MAILLANE</t>
  </si>
  <si>
    <t>MALLEMORT</t>
  </si>
  <si>
    <t>SAILLAC</t>
  </si>
  <si>
    <t>MAUSSANE LES ALPILLES</t>
  </si>
  <si>
    <t>ST BRESSOU</t>
  </si>
  <si>
    <t>NOVES</t>
  </si>
  <si>
    <t>ST CERE</t>
  </si>
  <si>
    <t>ST DENIS LES MARTEL</t>
  </si>
  <si>
    <t>ST FELIX</t>
  </si>
  <si>
    <t>PEYPIN</t>
  </si>
  <si>
    <t>ST GERMAIN DU BEL AIR</t>
  </si>
  <si>
    <t>PORT ST LOUIS DU RHONE</t>
  </si>
  <si>
    <t>ST JEAN MIRABEL</t>
  </si>
  <si>
    <t>ST MARTIN LABOUVAL</t>
  </si>
  <si>
    <t>LE ROVE</t>
  </si>
  <si>
    <t>ST MAURICE EN QUERCY</t>
  </si>
  <si>
    <t>ST CANNAT</t>
  </si>
  <si>
    <t>ST MEDARD DE PRESQUE</t>
  </si>
  <si>
    <t>ST ESTEVE JANSON</t>
  </si>
  <si>
    <t>ST MICHEL LOUBEJOU</t>
  </si>
  <si>
    <t>ST MITRE LES REMPARTS</t>
  </si>
  <si>
    <t>ST PERDOUX</t>
  </si>
  <si>
    <t>ST VICTORET</t>
  </si>
  <si>
    <t>SALON DE PROVENCE</t>
  </si>
  <si>
    <t>VELAUX</t>
  </si>
  <si>
    <t>SERIGNAC</t>
  </si>
  <si>
    <t>SOUSCEYRAC EN QUERCY</t>
  </si>
  <si>
    <t>VERNEGUES</t>
  </si>
  <si>
    <t>THEDIRAC</t>
  </si>
  <si>
    <t>VIDAILLAC</t>
  </si>
  <si>
    <t>BESSONIES</t>
  </si>
  <si>
    <t>AGEN</t>
  </si>
  <si>
    <t>ARMILLAC</t>
  </si>
  <si>
    <t>BALEYSSAGUES</t>
  </si>
  <si>
    <t>BARBASTE</t>
  </si>
  <si>
    <t>BAZENS</t>
  </si>
  <si>
    <t>BOE</t>
  </si>
  <si>
    <t>BON ENCONTRE</t>
  </si>
  <si>
    <t>VALAMBRAY</t>
  </si>
  <si>
    <t>BOUGLON</t>
  </si>
  <si>
    <t>AMFREVILLE</t>
  </si>
  <si>
    <t>BOURRAN</t>
  </si>
  <si>
    <t>AURSEULLES</t>
  </si>
  <si>
    <t>BRUGNAC</t>
  </si>
  <si>
    <t>COLOMBY ANGUERNY</t>
  </si>
  <si>
    <t>CASTELNAU SUR GUPIE</t>
  </si>
  <si>
    <t>ANISY</t>
  </si>
  <si>
    <t>CAUDECOSTE</t>
  </si>
  <si>
    <t>ARROMANCHES LES BAINS</t>
  </si>
  <si>
    <t>CAUZAC</t>
  </si>
  <si>
    <t>ASNIERES EN BESSIN</t>
  </si>
  <si>
    <t>COUTHURES SUR GARONNE</t>
  </si>
  <si>
    <t>AUBIGNY</t>
  </si>
  <si>
    <t>FIEUX</t>
  </si>
  <si>
    <t>FOURQUES SUR GARONNE</t>
  </si>
  <si>
    <t>GALAPIAN</t>
  </si>
  <si>
    <t>AUTHIE</t>
  </si>
  <si>
    <t>GRANGES SUR LOT</t>
  </si>
  <si>
    <t>BALLEROY SUR DROME</t>
  </si>
  <si>
    <t>GREZET CAVAGNAN</t>
  </si>
  <si>
    <t>BARBERY</t>
  </si>
  <si>
    <t>LACAPELLE BIRON</t>
  </si>
  <si>
    <t>BARON SUR ODON</t>
  </si>
  <si>
    <t>LACHAPELLE</t>
  </si>
  <si>
    <t>BAVENT</t>
  </si>
  <si>
    <t>LAFITTE SUR LOT</t>
  </si>
  <si>
    <t>BEAUMAIS</t>
  </si>
  <si>
    <t>LALANDUSSE</t>
  </si>
  <si>
    <t>BENERVILLE SUR MER</t>
  </si>
  <si>
    <t>LEYRITZ MONCASSIN</t>
  </si>
  <si>
    <t>CAMPEAUX</t>
  </si>
  <si>
    <t>LOUBES BERNAC</t>
  </si>
  <si>
    <t>LOUGRATTE</t>
  </si>
  <si>
    <t>MADAILLAN</t>
  </si>
  <si>
    <t>BENY SUR MER</t>
  </si>
  <si>
    <t>LE MAS D AGENAIS</t>
  </si>
  <si>
    <t>BERNIERES SUR MER</t>
  </si>
  <si>
    <t>MAZIERES NARESSE</t>
  </si>
  <si>
    <t>BIEVILLE BEUVILLE</t>
  </si>
  <si>
    <t>MEZIN</t>
  </si>
  <si>
    <t>BONNEVILLE LA LOUVET</t>
  </si>
  <si>
    <t>MIRAMONT DE GUYENNE</t>
  </si>
  <si>
    <t>BONNEVILLE SUR TOUQUES</t>
  </si>
  <si>
    <t>MONTAGNAC SUR AUVIGNON</t>
  </si>
  <si>
    <t>BOURGEAUVILLE</t>
  </si>
  <si>
    <t>MOUSTIER</t>
  </si>
  <si>
    <t>THUE ET MUE</t>
  </si>
  <si>
    <t>PAULHIAC</t>
  </si>
  <si>
    <t>POMPOGNE</t>
  </si>
  <si>
    <t>BRETTEVILLE SUR LAIZE</t>
  </si>
  <si>
    <t>ST BARTHELEMY D AGENAIS</t>
  </si>
  <si>
    <t>ST ETIENNE DE VILLEREAL</t>
  </si>
  <si>
    <t>ST EUTROPE DE BORN</t>
  </si>
  <si>
    <t>CLEVILLE</t>
  </si>
  <si>
    <t>COLOMBIERES</t>
  </si>
  <si>
    <t>COLOMBIERS SUR SEULLES</t>
  </si>
  <si>
    <t>ST MARTIN CURTON</t>
  </si>
  <si>
    <t>COMBRAY</t>
  </si>
  <si>
    <t>ST MARTIN PETIT</t>
  </si>
  <si>
    <t>CONDE SUR IFS</t>
  </si>
  <si>
    <t>STE MAURE DE PEYRIAC</t>
  </si>
  <si>
    <t>CONDE SUR SEULLES</t>
  </si>
  <si>
    <t>ST NICOLAS DE LA BALERME</t>
  </si>
  <si>
    <t>COURCY</t>
  </si>
  <si>
    <t>ST PIERRE DE BUZET</t>
  </si>
  <si>
    <t>COURTONNE LA MEURDRAC</t>
  </si>
  <si>
    <t>ST ROMAIN LE NOBLE</t>
  </si>
  <si>
    <t>COURTONNE LES DEUX EGLISES</t>
  </si>
  <si>
    <t>ST URCISSE</t>
  </si>
  <si>
    <t>CREPON</t>
  </si>
  <si>
    <t>ST VINCENT DE LAMONTJOIE</t>
  </si>
  <si>
    <t>CREULLY SUR SEULLES</t>
  </si>
  <si>
    <t>VILLIERS LE SEC</t>
  </si>
  <si>
    <t>SALLES</t>
  </si>
  <si>
    <t>DEMOUVILLE</t>
  </si>
  <si>
    <t>LA SAUVETAT DE SAVERES</t>
  </si>
  <si>
    <t>DEUX JUMEAUX</t>
  </si>
  <si>
    <t>SENESTIS</t>
  </si>
  <si>
    <t>DOUVILLE EN AUGE</t>
  </si>
  <si>
    <t>SERIGNAC SUR GARONNE</t>
  </si>
  <si>
    <t>EMIEVILLE</t>
  </si>
  <si>
    <t>SEYCHES</t>
  </si>
  <si>
    <t>ENGLESQUEVILLE EN AUGE</t>
  </si>
  <si>
    <t>TOURTRES</t>
  </si>
  <si>
    <t>EPINAY SUR ODON</t>
  </si>
  <si>
    <t>TREMONS</t>
  </si>
  <si>
    <t>ERAINES</t>
  </si>
  <si>
    <t>VARES</t>
  </si>
  <si>
    <t>ESSON</t>
  </si>
  <si>
    <t>VILLENEUVE DE DURAS</t>
  </si>
  <si>
    <t>FALAISE</t>
  </si>
  <si>
    <t>VILLEREAL</t>
  </si>
  <si>
    <t>FAUGUERNON</t>
  </si>
  <si>
    <t>VIRAZEIL</t>
  </si>
  <si>
    <t>FLEURY SUR ORNE</t>
  </si>
  <si>
    <t>ALBARET STE MARIE</t>
  </si>
  <si>
    <t>FONTAINE ETOUPEFOUR</t>
  </si>
  <si>
    <t>ALTIER</t>
  </si>
  <si>
    <t>FONTAINE HENRY</t>
  </si>
  <si>
    <t>ANTRENAS</t>
  </si>
  <si>
    <t>FORMIGNY LA BATAILLE</t>
  </si>
  <si>
    <t>ARZENC DE RANDON</t>
  </si>
  <si>
    <t>GLANVILLE</t>
  </si>
  <si>
    <t>GRANGUES</t>
  </si>
  <si>
    <t>GRIMBOSQ</t>
  </si>
  <si>
    <t>LA BASTIDE PUYLAURENT</t>
  </si>
  <si>
    <t>HEROUVILLE ST CLAIR</t>
  </si>
  <si>
    <t>BLAVIGNAC</t>
  </si>
  <si>
    <t>LA HOGUETTE</t>
  </si>
  <si>
    <t>HOTOT EN AUGE</t>
  </si>
  <si>
    <t>LA CANOURGUE</t>
  </si>
  <si>
    <t>JUVIGNY SUR SEULLES</t>
  </si>
  <si>
    <t>LA CAPELLE</t>
  </si>
  <si>
    <t>LAIZE CLINCHAMPS</t>
  </si>
  <si>
    <t>BEL AIR VAL D ANCE</t>
  </si>
  <si>
    <t>LASSY</t>
  </si>
  <si>
    <t>CHAUCHAILLES</t>
  </si>
  <si>
    <t>LISON</t>
  </si>
  <si>
    <t>CHAULHAC</t>
  </si>
  <si>
    <t>CUBIERES</t>
  </si>
  <si>
    <t>FLORAC TROIS RIVIERES</t>
  </si>
  <si>
    <t>GABRIAS</t>
  </si>
  <si>
    <t>LES LOGES</t>
  </si>
  <si>
    <t>LAJO</t>
  </si>
  <si>
    <t>PRINSUEJOLS MALBOUZON</t>
  </si>
  <si>
    <t>MATHIEU</t>
  </si>
  <si>
    <t>MASSEGROS CAUSSES GORGES</t>
  </si>
  <si>
    <t>MERY BISSIERES EN AUGE</t>
  </si>
  <si>
    <t>MEYRUEIS</t>
  </si>
  <si>
    <t>BOURGS SUR COLAGNE</t>
  </si>
  <si>
    <t>LE MESNIL AU GRAIN</t>
  </si>
  <si>
    <t>LE MESNIL SUR BLANGY</t>
  </si>
  <si>
    <t>RECOULES D AUBRAC</t>
  </si>
  <si>
    <t>LACHAMP RIBENNES</t>
  </si>
  <si>
    <t>ROUSSES</t>
  </si>
  <si>
    <t>ST ALBAN SUR LIMAGNOLE</t>
  </si>
  <si>
    <t>ST ANDRE DE LANCIZE</t>
  </si>
  <si>
    <t>ST BAUZILE</t>
  </si>
  <si>
    <t>MONDRAINVILLE</t>
  </si>
  <si>
    <t>ST BONNET DE CHIRAC</t>
  </si>
  <si>
    <t>MOULINES</t>
  </si>
  <si>
    <t>ST DENIS EN MARGERIDE</t>
  </si>
  <si>
    <t>MOULT CHICHEBOVILLE</t>
  </si>
  <si>
    <t>LES MOUTIERS EN CINGLAIS</t>
  </si>
  <si>
    <t>ST FREZAL D ALBUGES</t>
  </si>
  <si>
    <t>NONANT</t>
  </si>
  <si>
    <t>VENTALON EN CEVENNES</t>
  </si>
  <si>
    <t>NORON L ABBAYE</t>
  </si>
  <si>
    <t>ST GERMAIN DE CALBERTE</t>
  </si>
  <si>
    <t>NOTRE DAME D ESTREES CORBON</t>
  </si>
  <si>
    <t>ST HILAIRE DE LAVIT</t>
  </si>
  <si>
    <t>OUILLY LE VICOMTE</t>
  </si>
  <si>
    <t>ST JUERY</t>
  </si>
  <si>
    <t>PONTECOULANT</t>
  </si>
  <si>
    <t>ST PAUL LE FROID</t>
  </si>
  <si>
    <t>PORT EN BESSIN HUPPAIN</t>
  </si>
  <si>
    <t>ST PRIVAT DE VALLONGUE</t>
  </si>
  <si>
    <t>QUETTEVILLE</t>
  </si>
  <si>
    <t>VEBRON</t>
  </si>
  <si>
    <t>REVIERS</t>
  </si>
  <si>
    <t>ALLONNES</t>
  </si>
  <si>
    <t>ROTS</t>
  </si>
  <si>
    <t>ST ANDRE SUR ORNE</t>
  </si>
  <si>
    <t>ANGRIE</t>
  </si>
  <si>
    <t>ST COME DE FRESNE</t>
  </si>
  <si>
    <t>AVRILLE</t>
  </si>
  <si>
    <t>ST DENIS DE MERE</t>
  </si>
  <si>
    <t>BEAULIEU SUR LAYON</t>
  </si>
  <si>
    <t>AURE SUR MER</t>
  </si>
  <si>
    <t>STE HONORINE DU FAY</t>
  </si>
  <si>
    <t>ST LAURENT DE CONDEL</t>
  </si>
  <si>
    <t>ST LAURENT SUR MER</t>
  </si>
  <si>
    <t>BEGROLLES EN MAUGES</t>
  </si>
  <si>
    <t>ST LOUP HORS</t>
  </si>
  <si>
    <t>ST MARTIN DE FONTENAY</t>
  </si>
  <si>
    <t>BLOU</t>
  </si>
  <si>
    <t>ST PIERRE AZIF</t>
  </si>
  <si>
    <t>BOURG L EVEQUE</t>
  </si>
  <si>
    <t>ST PIERRE DU BU</t>
  </si>
  <si>
    <t>BRAIN SUR ALLONNES</t>
  </si>
  <si>
    <t>ST PIERRE DU JONQUET</t>
  </si>
  <si>
    <t>CHAMBELLAY</t>
  </si>
  <si>
    <t>CHANTELOUP LES BOIS</t>
  </si>
  <si>
    <t>NOUES DE SIENNE</t>
  </si>
  <si>
    <t>ST SYLVAIN</t>
  </si>
  <si>
    <t>ST VIGOR LE GRAND</t>
  </si>
  <si>
    <t>SOIGNOLLES</t>
  </si>
  <si>
    <t>CORZE</t>
  </si>
  <si>
    <t>SOLIERS</t>
  </si>
  <si>
    <t>DOUE EN ANJOU</t>
  </si>
  <si>
    <t>LE HOM</t>
  </si>
  <si>
    <t>LES BOIS D ANJOU</t>
  </si>
  <si>
    <t>ST GEORGES DU BOIS</t>
  </si>
  <si>
    <t>TILLY SUR SEULLES</t>
  </si>
  <si>
    <t>MARCE</t>
  </si>
  <si>
    <t>TOUQUES</t>
  </si>
  <si>
    <t>MAULEVRIER</t>
  </si>
  <si>
    <t>TOURGEVILLE</t>
  </si>
  <si>
    <t>LONGUENEE EN ANJOU</t>
  </si>
  <si>
    <t>TOURVILLE EN AUGE</t>
  </si>
  <si>
    <t>TOURVILLE SUR ODON</t>
  </si>
  <si>
    <t>MONTILLIERES SUR ORNE</t>
  </si>
  <si>
    <t>LA MENITRE</t>
  </si>
  <si>
    <t>TRUNGY</t>
  </si>
  <si>
    <t>MIRE</t>
  </si>
  <si>
    <t>MONTREUIL JUIGNE</t>
  </si>
  <si>
    <t>USSY</t>
  </si>
  <si>
    <t>VACOGNES NEUILLY</t>
  </si>
  <si>
    <t>VALDALLIERE</t>
  </si>
  <si>
    <t>MONTSOREAU</t>
  </si>
  <si>
    <t>PIERRES</t>
  </si>
  <si>
    <t>MURS ERIGNE</t>
  </si>
  <si>
    <t>VERSON</t>
  </si>
  <si>
    <t>VIENNE EN BESSIN</t>
  </si>
  <si>
    <t>VILLERS BOCAGE</t>
  </si>
  <si>
    <t>VILLERS CANIVET</t>
  </si>
  <si>
    <t>VILLONS LES BUISSONS</t>
  </si>
  <si>
    <t>PASSAVANT SUR LAYON</t>
  </si>
  <si>
    <t>COULONCES</t>
  </si>
  <si>
    <t>LES PONTS DE CE</t>
  </si>
  <si>
    <t>ROCHEFORT SUR LOIRE</t>
  </si>
  <si>
    <t>ANGLARDS DE ST FLOUR</t>
  </si>
  <si>
    <t>ANTIGNAC</t>
  </si>
  <si>
    <t>AYRENS</t>
  </si>
  <si>
    <t>BADAILHAC</t>
  </si>
  <si>
    <t>ROU MARSON</t>
  </si>
  <si>
    <t>PUYCAPEL</t>
  </si>
  <si>
    <t>ST CHRISTOPHE DU BOIS</t>
  </si>
  <si>
    <t>CARLAT</t>
  </si>
  <si>
    <t>STE GEMMES SUR LOIRE</t>
  </si>
  <si>
    <t>CHAUDES AIGUES</t>
  </si>
  <si>
    <t>CHEYLADE</t>
  </si>
  <si>
    <t>ST MELAINE SUR AUBANCE</t>
  </si>
  <si>
    <t>CLAVIERES</t>
  </si>
  <si>
    <t>ST SIGISMOND</t>
  </si>
  <si>
    <t>CONDAT</t>
  </si>
  <si>
    <t>CRANDELLES</t>
  </si>
  <si>
    <t>SEICHES SUR LE LOIR</t>
  </si>
  <si>
    <t>FONTANGES</t>
  </si>
  <si>
    <t>GIOU DE MAMOU</t>
  </si>
  <si>
    <t>TURQUANT</t>
  </si>
  <si>
    <t>JABRUN</t>
  </si>
  <si>
    <t>VARENNES SUR LOIRE</t>
  </si>
  <si>
    <t>JALEYRAC</t>
  </si>
  <si>
    <t>VAUDELNAY</t>
  </si>
  <si>
    <t>JOURSAC</t>
  </si>
  <si>
    <t>ERDRE EN ANJOU</t>
  </si>
  <si>
    <t>JUNHAC</t>
  </si>
  <si>
    <t>VEZINS</t>
  </si>
  <si>
    <t>LACAPELLE DEL FRAISSE</t>
  </si>
  <si>
    <t>LYS HAUT LAYON</t>
  </si>
  <si>
    <t>LACAPELLE VIESCAMP</t>
  </si>
  <si>
    <t>LANDEYRAT</t>
  </si>
  <si>
    <t>LASTIC</t>
  </si>
  <si>
    <t>YZERNAY</t>
  </si>
  <si>
    <t>LOUBARESSE</t>
  </si>
  <si>
    <t>AIREL</t>
  </si>
  <si>
    <t>MARCOLES</t>
  </si>
  <si>
    <t>ANCTOVILLE SUR BOSCQ</t>
  </si>
  <si>
    <t>MEALLET</t>
  </si>
  <si>
    <t>AUVERS</t>
  </si>
  <si>
    <t>MENET</t>
  </si>
  <si>
    <t>AVRANCHES</t>
  </si>
  <si>
    <t>ST MARTIN DES CHAMPS</t>
  </si>
  <si>
    <t>LA MONSELIE</t>
  </si>
  <si>
    <t>LA BARRE DE SEMILLY</t>
  </si>
  <si>
    <t>MONTBOUDIF</t>
  </si>
  <si>
    <t>BAUDRE</t>
  </si>
  <si>
    <t>MONTGRELEIX</t>
  </si>
  <si>
    <t>MONTVERT</t>
  </si>
  <si>
    <t>NAUCELLES</t>
  </si>
  <si>
    <t>OMPS</t>
  </si>
  <si>
    <t>BEAUVOIR</t>
  </si>
  <si>
    <t>PAULHENC</t>
  </si>
  <si>
    <t>BESNEVILLE</t>
  </si>
  <si>
    <t>PIERREFORT</t>
  </si>
  <si>
    <t>BEUZEVILLE LA BASTILLE</t>
  </si>
  <si>
    <t>POLMINHAC</t>
  </si>
  <si>
    <t>BIEVILLE</t>
  </si>
  <si>
    <t>QUEZAC</t>
  </si>
  <si>
    <t>BOISYVON</t>
  </si>
  <si>
    <t>RIOM ES MONTAGNES</t>
  </si>
  <si>
    <t>BRECEY</t>
  </si>
  <si>
    <t>BROUAINS</t>
  </si>
  <si>
    <t>ST CHAMANT</t>
  </si>
  <si>
    <t>CAMBERNON</t>
  </si>
  <si>
    <t>CARENTAN LES MARAIS</t>
  </si>
  <si>
    <t>ST JACQUES DES BLATS</t>
  </si>
  <si>
    <t>ST MAMET LA SALVETAT</t>
  </si>
  <si>
    <t>CAROLLES</t>
  </si>
  <si>
    <t>CAVIGNY</t>
  </si>
  <si>
    <t>ST MARTIN SOUS VIGOUROUX</t>
  </si>
  <si>
    <t>CERENCES</t>
  </si>
  <si>
    <t>ST MARY LE PLAIN</t>
  </si>
  <si>
    <t>CERISY LA SALLE</t>
  </si>
  <si>
    <t>LA CHAISE BAUDOUIN</t>
  </si>
  <si>
    <t>LE GRIPPON</t>
  </si>
  <si>
    <t>SOURNIAC</t>
  </si>
  <si>
    <t>CHAMPEAUX</t>
  </si>
  <si>
    <t>TANAVELLE</t>
  </si>
  <si>
    <t>LA CHAPELLE CECELIN</t>
  </si>
  <si>
    <t>LA TRINITAT</t>
  </si>
  <si>
    <t>LA CHAPELLE UREE</t>
  </si>
  <si>
    <t>CHAVOY</t>
  </si>
  <si>
    <t>VELZIC</t>
  </si>
  <si>
    <t>VEZAC</t>
  </si>
  <si>
    <t>VEZE</t>
  </si>
  <si>
    <t>CLITOURPS</t>
  </si>
  <si>
    <t>YTRAC</t>
  </si>
  <si>
    <t>COUVAINS</t>
  </si>
  <si>
    <t>BLANZAGUET ST CYBARD</t>
  </si>
  <si>
    <t>LE DEZERT</t>
  </si>
  <si>
    <t>BONNES</t>
  </si>
  <si>
    <t>DIGOSVILLE</t>
  </si>
  <si>
    <t>DRAGEY RONTHON</t>
  </si>
  <si>
    <t>BOURG CHARENTE</t>
  </si>
  <si>
    <t>EMONDEVILLE</t>
  </si>
  <si>
    <t>CELLEFROUIN</t>
  </si>
  <si>
    <t>FOLLIGNY</t>
  </si>
  <si>
    <t>CELLETTES</t>
  </si>
  <si>
    <t>CHABRAC</t>
  </si>
  <si>
    <t>GRAIGNES MESNIL ANGOT</t>
  </si>
  <si>
    <t>CHAMPAGNE VIGNY</t>
  </si>
  <si>
    <t>CHAMPMILLON</t>
  </si>
  <si>
    <t>APREMONT</t>
  </si>
  <si>
    <t>CHAMPNIERS</t>
  </si>
  <si>
    <t>ARS SUR FORMANS</t>
  </si>
  <si>
    <t>BANEINS</t>
  </si>
  <si>
    <t>BELLIGNAT</t>
  </si>
  <si>
    <t>CHARME</t>
  </si>
  <si>
    <t>CHATIGNAC</t>
  </si>
  <si>
    <t>CHERVES CHATELARS</t>
  </si>
  <si>
    <t>BELLEYDOUX</t>
  </si>
  <si>
    <t>LA CHEVRERIE</t>
  </si>
  <si>
    <t>BEYNOST</t>
  </si>
  <si>
    <t>CHIRAC</t>
  </si>
  <si>
    <t>BIZIAT</t>
  </si>
  <si>
    <t>VILLEGATS</t>
  </si>
  <si>
    <t>BOULIGNEUX</t>
  </si>
  <si>
    <t>LA COURONNE</t>
  </si>
  <si>
    <t>COUTURE</t>
  </si>
  <si>
    <t>BOZ</t>
  </si>
  <si>
    <t>CURAC</t>
  </si>
  <si>
    <t>BREGNIER CORDON</t>
  </si>
  <si>
    <t>DIGNAC</t>
  </si>
  <si>
    <t>LA LECHERE</t>
  </si>
  <si>
    <t>ECHALLAT</t>
  </si>
  <si>
    <t>BUELLAS</t>
  </si>
  <si>
    <t>LES ESSARDS</t>
  </si>
  <si>
    <t>ETRIAC</t>
  </si>
  <si>
    <t>CEYZERIAT</t>
  </si>
  <si>
    <t>FLEURAC</t>
  </si>
  <si>
    <t>CHAMPAGNE EN VALROMEY</t>
  </si>
  <si>
    <t>FOUQUEURE</t>
  </si>
  <si>
    <t>CHANAY</t>
  </si>
  <si>
    <t>GENSAC LA PALLUE</t>
  </si>
  <si>
    <t>CHANEINS</t>
  </si>
  <si>
    <t>GENTE</t>
  </si>
  <si>
    <t>CHARIX</t>
  </si>
  <si>
    <t>GIMEUX</t>
  </si>
  <si>
    <t>CHAVANNES SUR REYSSOUZE</t>
  </si>
  <si>
    <t>GOND PONTOUVRE</t>
  </si>
  <si>
    <t>NIVIGNE ET SURAN</t>
  </si>
  <si>
    <t>HOULETTE</t>
  </si>
  <si>
    <t>CHAZEY BONS</t>
  </si>
  <si>
    <t>JAULDES</t>
  </si>
  <si>
    <t>CHAZEY SUR AIN</t>
  </si>
  <si>
    <t>LACHAISE</t>
  </si>
  <si>
    <t>CONAND</t>
  </si>
  <si>
    <t>LESIGNAC DURAND</t>
  </si>
  <si>
    <t>LINARS</t>
  </si>
  <si>
    <t>CONZIEU</t>
  </si>
  <si>
    <t>LONDIGNY</t>
  </si>
  <si>
    <t>CURTAFOND</t>
  </si>
  <si>
    <t>LONGRE</t>
  </si>
  <si>
    <t>DAGNEUX</t>
  </si>
  <si>
    <t>ECHALLON</t>
  </si>
  <si>
    <t>ECHENEVEX</t>
  </si>
  <si>
    <t>LA MAGDELEINE</t>
  </si>
  <si>
    <t>FEILLENS</t>
  </si>
  <si>
    <t>MONTBOYER</t>
  </si>
  <si>
    <t>GRIEGES</t>
  </si>
  <si>
    <t>MONTBRON</t>
  </si>
  <si>
    <t>GUEREINS</t>
  </si>
  <si>
    <t>MONTEMBOEUF</t>
  </si>
  <si>
    <t>MONTIGNAC CHARENTE</t>
  </si>
  <si>
    <t>INJOUX GENISSIAT</t>
  </si>
  <si>
    <t>IZENAVE</t>
  </si>
  <si>
    <t>MOULIDARS</t>
  </si>
  <si>
    <t>IZERNORE</t>
  </si>
  <si>
    <t>MOUTON</t>
  </si>
  <si>
    <t>LAGNIEU</t>
  </si>
  <si>
    <t>NERSAC</t>
  </si>
  <si>
    <t>LE POIZAT LALLEYRIAT</t>
  </si>
  <si>
    <t>PASSIRAC</t>
  </si>
  <si>
    <t>PRESSIGNAC</t>
  </si>
  <si>
    <t>LAPEYROUSE</t>
  </si>
  <si>
    <t>RAIX</t>
  </si>
  <si>
    <t>LAVOURS</t>
  </si>
  <si>
    <t>ROUILLAC</t>
  </si>
  <si>
    <t>LEYMENT</t>
  </si>
  <si>
    <t>ROUZEDE</t>
  </si>
  <si>
    <t>RUFFEC</t>
  </si>
  <si>
    <t>MARCHAMP</t>
  </si>
  <si>
    <t>VAL DE BONNIEURE</t>
  </si>
  <si>
    <t>MARIGNIEU</t>
  </si>
  <si>
    <t>MASSIEUX</t>
  </si>
  <si>
    <t>ST GOURSON</t>
  </si>
  <si>
    <t>MEILLONNAS</t>
  </si>
  <si>
    <t>MIRIBEL</t>
  </si>
  <si>
    <t>MOGNENEINS</t>
  </si>
  <si>
    <t>ST PALAIS DU NE</t>
  </si>
  <si>
    <t>MONTHIEUX</t>
  </si>
  <si>
    <t>ST QUENTIN DE CHALAIS</t>
  </si>
  <si>
    <t>NEUVILLE LES DAMES</t>
  </si>
  <si>
    <t>ST SEVERIN</t>
  </si>
  <si>
    <t>OYONNAX</t>
  </si>
  <si>
    <t>PARCIEUX</t>
  </si>
  <si>
    <t>STE SOULINE</t>
  </si>
  <si>
    <t>PARVES ET NATTAGES</t>
  </si>
  <si>
    <t>SALLES LAVALETTE</t>
  </si>
  <si>
    <t>SAUVAGNAC</t>
  </si>
  <si>
    <t>PERON</t>
  </si>
  <si>
    <t>SIGOGNE</t>
  </si>
  <si>
    <t>PERONNAS</t>
  </si>
  <si>
    <t>SIREUIL</t>
  </si>
  <si>
    <t>LE PLANTAY</t>
  </si>
  <si>
    <t>PONT DE VAUX</t>
  </si>
  <si>
    <t>SOYAUX</t>
  </si>
  <si>
    <t>ROMANS</t>
  </si>
  <si>
    <t>SUAUX</t>
  </si>
  <si>
    <t>ST ANDRE DE BAGE</t>
  </si>
  <si>
    <t>LE TATRE</t>
  </si>
  <si>
    <t>ST ANDRE LE BOUCHOUX</t>
  </si>
  <si>
    <t>TORSAC</t>
  </si>
  <si>
    <t>ST ANDRE SUR VIEUX JONC</t>
  </si>
  <si>
    <t>TROIS PALIS</t>
  </si>
  <si>
    <t>ST ETIENNE SUR CHALARONNE</t>
  </si>
  <si>
    <t>VERVANT</t>
  </si>
  <si>
    <t>ST GENIS SUR MENTHON</t>
  </si>
  <si>
    <t>VILLEFAGNAN</t>
  </si>
  <si>
    <t>ST GEORGES SUR RENON</t>
  </si>
  <si>
    <t>VILLIERS LE ROUX</t>
  </si>
  <si>
    <t>ST JEAN DE NIOST</t>
  </si>
  <si>
    <t>VILLOGNON</t>
  </si>
  <si>
    <t>ST LAURENT SUR SAONE</t>
  </si>
  <si>
    <t>VOULGEZAC</t>
  </si>
  <si>
    <t>ST MARTIN DE BAVEL</t>
  </si>
  <si>
    <t>ANTEZANT LA CHAPELLE</t>
  </si>
  <si>
    <t>LA CHAPELLE BATON</t>
  </si>
  <si>
    <t>ST TRIVIER DE COURTES</t>
  </si>
  <si>
    <t>ARCHIAC</t>
  </si>
  <si>
    <t>ST TRIVIER SUR MOIGNANS</t>
  </si>
  <si>
    <t>ARTHENAC</t>
  </si>
  <si>
    <t>SAUVERNY</t>
  </si>
  <si>
    <t>ARVERT</t>
  </si>
  <si>
    <t>SONTHONNAX LA MONTAGNE</t>
  </si>
  <si>
    <t>TOUSSIEUX</t>
  </si>
  <si>
    <t>BAGNIZEAU</t>
  </si>
  <si>
    <t>BALANZAC</t>
  </si>
  <si>
    <t>VERJON</t>
  </si>
  <si>
    <t>BALLON</t>
  </si>
  <si>
    <t>VILLARS LES DOMBES</t>
  </si>
  <si>
    <t>BEDENAC</t>
  </si>
  <si>
    <t>VILLEMOTIER</t>
  </si>
  <si>
    <t>BEURLAY</t>
  </si>
  <si>
    <t>VILLEREVERSURE</t>
  </si>
  <si>
    <t>BOIS</t>
  </si>
  <si>
    <t>ACHERY</t>
  </si>
  <si>
    <t>BOUGNEAU</t>
  </si>
  <si>
    <t>AGNICOURT ET SECHELLES</t>
  </si>
  <si>
    <t>BREUILLET</t>
  </si>
  <si>
    <t>AIZELLES</t>
  </si>
  <si>
    <t>BRIE SOUS ARCHIAC</t>
  </si>
  <si>
    <t>AMIGNY ROUY</t>
  </si>
  <si>
    <t>BRIVES SUR CHARENTE</t>
  </si>
  <si>
    <t>ANCIENVILLE</t>
  </si>
  <si>
    <t>BUSSAC SUR CHARENTE</t>
  </si>
  <si>
    <t>ANDELAIN</t>
  </si>
  <si>
    <t>CABARIOT</t>
  </si>
  <si>
    <t>ANY MARTIN RIEUX</t>
  </si>
  <si>
    <t>CERCOUX</t>
  </si>
  <si>
    <t>ARTEMPS</t>
  </si>
  <si>
    <t>CHAMPDOLENT</t>
  </si>
  <si>
    <t>AUBIGNY AUX KAISNES</t>
  </si>
  <si>
    <t>CHANIERS</t>
  </si>
  <si>
    <t>AZY SUR MARNE</t>
  </si>
  <si>
    <t>CHANTEMERLE SUR LA SOIE</t>
  </si>
  <si>
    <t>BARENTON SUR SERRE</t>
  </si>
  <si>
    <t>CHARRON</t>
  </si>
  <si>
    <t>BARZY EN THIERACHE</t>
  </si>
  <si>
    <t>CHAUNAC</t>
  </si>
  <si>
    <t>CHENAC ST SEURIN D UZET</t>
  </si>
  <si>
    <t>BECQUIGNY</t>
  </si>
  <si>
    <t>CHEPNIERS</t>
  </si>
  <si>
    <t>BENAY</t>
  </si>
  <si>
    <t>CHEVANCEAUX</t>
  </si>
  <si>
    <t>BERLISE</t>
  </si>
  <si>
    <t>CHIVES</t>
  </si>
  <si>
    <t>BERTAUCOURT EPOURDON</t>
  </si>
  <si>
    <t>CIRE D AUNIS</t>
  </si>
  <si>
    <t>BERTHENICOURT</t>
  </si>
  <si>
    <t>CLION</t>
  </si>
  <si>
    <t>BEUVARDES</t>
  </si>
  <si>
    <t>LA CLISSE</t>
  </si>
  <si>
    <t>BEZU LE GUERY</t>
  </si>
  <si>
    <t>CONSAC</t>
  </si>
  <si>
    <t>BEZU ST GERMAIN</t>
  </si>
  <si>
    <t>CONTRE</t>
  </si>
  <si>
    <t>BOHAIN EN VERMANDOIS</t>
  </si>
  <si>
    <t>CORIGNAC</t>
  </si>
  <si>
    <t>BONNEIL</t>
  </si>
  <si>
    <t>CORME ECLUSE</t>
  </si>
  <si>
    <t>BOUCONVILLE VAUCLAIR</t>
  </si>
  <si>
    <t>LA BOUTEILLE</t>
  </si>
  <si>
    <t>COURCOURY</t>
  </si>
  <si>
    <t>BRAINE</t>
  </si>
  <si>
    <t>COUX</t>
  </si>
  <si>
    <t>BRAYE EN LAONNOIS</t>
  </si>
  <si>
    <t>COZES</t>
  </si>
  <si>
    <t>DAMPIERRE SUR BOUTONNE</t>
  </si>
  <si>
    <t>BURELLES</t>
  </si>
  <si>
    <t>LE DOUHET</t>
  </si>
  <si>
    <t>BUSSIARES</t>
  </si>
  <si>
    <t>ECHEBRUNE</t>
  </si>
  <si>
    <t>ESNANDES</t>
  </si>
  <si>
    <t>FONTAINE CHALENDRAY</t>
  </si>
  <si>
    <t>CHAOURSE</t>
  </si>
  <si>
    <t>GEMOZAC</t>
  </si>
  <si>
    <t>LE CHARMEL</t>
  </si>
  <si>
    <t>GREZAC</t>
  </si>
  <si>
    <t>CHARMES</t>
  </si>
  <si>
    <t>LE GUA</t>
  </si>
  <si>
    <t>CHARTEVES</t>
  </si>
  <si>
    <t>LA JARNE</t>
  </si>
  <si>
    <t>CHASSEMY</t>
  </si>
  <si>
    <t>JONZAC</t>
  </si>
  <si>
    <t>CHAVIGNON</t>
  </si>
  <si>
    <t>LA LAIGNE</t>
  </si>
  <si>
    <t>CHIGNY</t>
  </si>
  <si>
    <t>LUCHAT</t>
  </si>
  <si>
    <t>COEUVRES ET VALSERY</t>
  </si>
  <si>
    <t>LUSSAC</t>
  </si>
  <si>
    <t>COINCY</t>
  </si>
  <si>
    <t>MESCHERS SUR GIRONDE</t>
  </si>
  <si>
    <t>COLLIGIS CRANDELAIN</t>
  </si>
  <si>
    <t>COMMENCHON</t>
  </si>
  <si>
    <t>MONTENDRE</t>
  </si>
  <si>
    <t>VALLET</t>
  </si>
  <si>
    <t>COURBES</t>
  </si>
  <si>
    <t>MONTILS</t>
  </si>
  <si>
    <t>COURTRIZY ET FUSSIGNY</t>
  </si>
  <si>
    <t>MONTLIEU LA GARDE</t>
  </si>
  <si>
    <t>CRAONNE</t>
  </si>
  <si>
    <t>MONTPELLIER DE MEDILLAN</t>
  </si>
  <si>
    <t>CRAONNELLE</t>
  </si>
  <si>
    <t>MORAGNE</t>
  </si>
  <si>
    <t>CRECY AU MONT</t>
  </si>
  <si>
    <t>MORNAC SUR SEUDRE</t>
  </si>
  <si>
    <t>CROIX FONSOMME</t>
  </si>
  <si>
    <t>NEULLES</t>
  </si>
  <si>
    <t>LA CROIX SUR OURCQ</t>
  </si>
  <si>
    <t>NIEUL LES SAINTES</t>
  </si>
  <si>
    <t>CROUTTES SUR MARNE</t>
  </si>
  <si>
    <t>NIEUL SUR MER</t>
  </si>
  <si>
    <t>CUISSY ET GENY</t>
  </si>
  <si>
    <t>CYS LA COMMUNE</t>
  </si>
  <si>
    <t>POMMIERS MOULONS</t>
  </si>
  <si>
    <t>DAGNY LAMBERCY</t>
  </si>
  <si>
    <t>DOHIS</t>
  </si>
  <si>
    <t>PREGUILLAC</t>
  </si>
  <si>
    <t>PUYROLLAND</t>
  </si>
  <si>
    <t>ESQUEHERIES</t>
  </si>
  <si>
    <t>RIOUX</t>
  </si>
  <si>
    <t>ESSISES</t>
  </si>
  <si>
    <t>ETAVES ET BOCQUIAUX</t>
  </si>
  <si>
    <t>LA RONDE</t>
  </si>
  <si>
    <t>ETREAUPONT</t>
  </si>
  <si>
    <t>ST AIGULIN</t>
  </si>
  <si>
    <t>EVERGNICOURT</t>
  </si>
  <si>
    <t>ST ANDRE DE LIDON</t>
  </si>
  <si>
    <t>FERE EN TARDENOIS</t>
  </si>
  <si>
    <t>ST CIERS DU TAILLON</t>
  </si>
  <si>
    <t>LA FERTE CHEVRESIS</t>
  </si>
  <si>
    <t>ST CLEMENT DES BALEINES</t>
  </si>
  <si>
    <t>FLEURY</t>
  </si>
  <si>
    <t>FONTAINE UTERTE</t>
  </si>
  <si>
    <t>GERGNY</t>
  </si>
  <si>
    <t>ST COUTANT LE GRAND</t>
  </si>
  <si>
    <t>MENNEVILLE</t>
  </si>
  <si>
    <t>ST CYR DU DORET</t>
  </si>
  <si>
    <t>GUYENCOURT</t>
  </si>
  <si>
    <t>ST DENIS D OLERON</t>
  </si>
  <si>
    <t>HARAMONT</t>
  </si>
  <si>
    <t>ST FROULT</t>
  </si>
  <si>
    <t>HAUTEVESNES</t>
  </si>
  <si>
    <t>ST GEORGES DE DIDONNE</t>
  </si>
  <si>
    <t>HIRSON</t>
  </si>
  <si>
    <t>ST PIERRE LA NOUE</t>
  </si>
  <si>
    <t>PERE</t>
  </si>
  <si>
    <t>HOUSSET</t>
  </si>
  <si>
    <t>ST JEAN D ANGLE</t>
  </si>
  <si>
    <t>JEANCOURT</t>
  </si>
  <si>
    <t>ST JEAN DE LIVERSAY</t>
  </si>
  <si>
    <t>JUVINCOURT ET DAMARY</t>
  </si>
  <si>
    <t>ST MANDE SUR BREDOIRE</t>
  </si>
  <si>
    <t>LANISCOURT</t>
  </si>
  <si>
    <t>LAON</t>
  </si>
  <si>
    <t>STE MEME</t>
  </si>
  <si>
    <t>LAVAL EN LAONNOIS</t>
  </si>
  <si>
    <t>ST OUEN D AUNIS</t>
  </si>
  <si>
    <t>LEMPIRE</t>
  </si>
  <si>
    <t>ST OUEN LA THENE</t>
  </si>
  <si>
    <t>LERZY</t>
  </si>
  <si>
    <t>ST PALAIS SUR MER</t>
  </si>
  <si>
    <t>LESCHELLE</t>
  </si>
  <si>
    <t>ST PIERRE DE JUILLERS</t>
  </si>
  <si>
    <t>LESDINS</t>
  </si>
  <si>
    <t>LOGNY LES AUBENTON</t>
  </si>
  <si>
    <t>ST SIMON DE BORDES</t>
  </si>
  <si>
    <t>ST VAIZE</t>
  </si>
  <si>
    <t>LOUATRE</t>
  </si>
  <si>
    <t>SIECQ</t>
  </si>
  <si>
    <t>MACHECOURT</t>
  </si>
  <si>
    <t>SOULIGNONNE</t>
  </si>
  <si>
    <t>MACOGNY</t>
  </si>
  <si>
    <t>SOUMERAS</t>
  </si>
  <si>
    <t>LA MALMAISON</t>
  </si>
  <si>
    <t>TAILLANT</t>
  </si>
  <si>
    <t>MANICAMP</t>
  </si>
  <si>
    <t>TESSON</t>
  </si>
  <si>
    <t>DHUYS ET MORIN EN BRIE</t>
  </si>
  <si>
    <t>THENAC</t>
  </si>
  <si>
    <t>TONNAY CHARENTE</t>
  </si>
  <si>
    <t>TORXE</t>
  </si>
  <si>
    <t>MARCY SOUS MARLE</t>
  </si>
  <si>
    <t>MESBRECOURT RICHECOURT</t>
  </si>
  <si>
    <t>VERINES</t>
  </si>
  <si>
    <t>VILLARS LES BOIS</t>
  </si>
  <si>
    <t>MOLINCHART</t>
  </si>
  <si>
    <t>MONTBREHAIN</t>
  </si>
  <si>
    <t>VILLENEUVE LA COMTESSE</t>
  </si>
  <si>
    <t>MONTESCOURT LIZEROLLES</t>
  </si>
  <si>
    <t>VILLENOUVELLE</t>
  </si>
  <si>
    <t>MONTHENAULT</t>
  </si>
  <si>
    <t>AINAY LE VIEIL</t>
  </si>
  <si>
    <t>MONTHIERS</t>
  </si>
  <si>
    <t>ARCAY</t>
  </si>
  <si>
    <t>MONTIGNY EN ARROUAISE</t>
  </si>
  <si>
    <t>ASSIGNY</t>
  </si>
  <si>
    <t>MONT ST JEAN</t>
  </si>
  <si>
    <t>AVORD</t>
  </si>
  <si>
    <t>MORTIERS</t>
  </si>
  <si>
    <t>BELLEVILLE SUR LOIRE</t>
  </si>
  <si>
    <t>NEUFCHATEL SUR AISNE</t>
  </si>
  <si>
    <t>BOULLERET</t>
  </si>
  <si>
    <t>LA NEUVILLE HOUSSET</t>
  </si>
  <si>
    <t>BUE</t>
  </si>
  <si>
    <t>NOGENTEL</t>
  </si>
  <si>
    <t>LA CELETTE</t>
  </si>
  <si>
    <t>CHALIVOY MILON</t>
  </si>
  <si>
    <t>NOUVRON VINGRE</t>
  </si>
  <si>
    <t>LE CHAUTAY</t>
  </si>
  <si>
    <t>CORNUSSE</t>
  </si>
  <si>
    <t>ORIGNY STE BENOITE</t>
  </si>
  <si>
    <t>CORQUOY</t>
  </si>
  <si>
    <t>OULCHES LA VALLEE FOULON</t>
  </si>
  <si>
    <t>COUARGUES</t>
  </si>
  <si>
    <t>OULCHY LE CHATEAU</t>
  </si>
  <si>
    <t>CREZANCAY SUR CHER</t>
  </si>
  <si>
    <t>PARCY ET TIGNY</t>
  </si>
  <si>
    <t>CULAN</t>
  </si>
  <si>
    <t>PARGNY LES BOIS</t>
  </si>
  <si>
    <t>ETRECHY</t>
  </si>
  <si>
    <t>PASLY</t>
  </si>
  <si>
    <t>FARGES EN SEPTAINE</t>
  </si>
  <si>
    <t>PLOISY</t>
  </si>
  <si>
    <t>FLAVIGNY</t>
  </si>
  <si>
    <t>PONTRU</t>
  </si>
  <si>
    <t>FOECY</t>
  </si>
  <si>
    <t>PRIEZ</t>
  </si>
  <si>
    <t>GROISES</t>
  </si>
  <si>
    <t>PROISY</t>
  </si>
  <si>
    <t>LA GUERCHE SUR L AUBOIS</t>
  </si>
  <si>
    <t>RAILLIMONT</t>
  </si>
  <si>
    <t>HUMBLIGNY</t>
  </si>
  <si>
    <t>ROGECOURT</t>
  </si>
  <si>
    <t>JUSSY CHAMPAGNE</t>
  </si>
  <si>
    <t>RONCHERES</t>
  </si>
  <si>
    <t>JUSSY LE CHAUDRIER</t>
  </si>
  <si>
    <t>ROUGERIES</t>
  </si>
  <si>
    <t>LAZENAY</t>
  </si>
  <si>
    <t>ROZIERES SUR CRISE</t>
  </si>
  <si>
    <t>LEVET</t>
  </si>
  <si>
    <t>ROZOY SUR SERRE</t>
  </si>
  <si>
    <t>LOYE SUR ARNON</t>
  </si>
  <si>
    <t>MAREUIL SUR ARNON</t>
  </si>
  <si>
    <t>ST PIERRE AIGLE</t>
  </si>
  <si>
    <t>MORTHOMIERS</t>
  </si>
  <si>
    <t>ST REMY BLANZY</t>
  </si>
  <si>
    <t>MOULINS SUR YEVRE</t>
  </si>
  <si>
    <t>SANCY LES CHEMINOTS</t>
  </si>
  <si>
    <t>NERONDES</t>
  </si>
  <si>
    <t>SEBONCOURT</t>
  </si>
  <si>
    <t>NOHANT EN GRACAY</t>
  </si>
  <si>
    <t>SELENS</t>
  </si>
  <si>
    <t>OUROUER LES BOURDELINS</t>
  </si>
  <si>
    <t>PIGNY</t>
  </si>
  <si>
    <t>SERAUCOURT LE GRAND</t>
  </si>
  <si>
    <t>ST BOUIZE</t>
  </si>
  <si>
    <t>SILLY LA POTERIE</t>
  </si>
  <si>
    <t>SOIZE</t>
  </si>
  <si>
    <t>ST CEOLS</t>
  </si>
  <si>
    <t>TAILLEFONTAINE</t>
  </si>
  <si>
    <t>TANNIERES</t>
  </si>
  <si>
    <t>TARTIERS</t>
  </si>
  <si>
    <t>ST LEGER LE PETIT</t>
  </si>
  <si>
    <t>TERGNIER</t>
  </si>
  <si>
    <t>ST PIERRE LES BOIS</t>
  </si>
  <si>
    <t>TORCY EN VALOIS</t>
  </si>
  <si>
    <t>ST PIERRE LES ETIEUX</t>
  </si>
  <si>
    <t>TRAVECY</t>
  </si>
  <si>
    <t>SENNECAY</t>
  </si>
  <si>
    <t>TROSLY LOIRE</t>
  </si>
  <si>
    <t>UZAY LE VENON</t>
  </si>
  <si>
    <t>VASSENY</t>
  </si>
  <si>
    <t>VERDIGNY</t>
  </si>
  <si>
    <t>VASSOGNE</t>
  </si>
  <si>
    <t>VESDUN</t>
  </si>
  <si>
    <t>VAUCELLES ET BEFFECOURT</t>
  </si>
  <si>
    <t>VIGNOUX SUR BARANGEON</t>
  </si>
  <si>
    <t>VAUX EN VERMANDOIS</t>
  </si>
  <si>
    <t>VOUZERON</t>
  </si>
  <si>
    <t>VAUXTIN</t>
  </si>
  <si>
    <t>AIX</t>
  </si>
  <si>
    <t>VENDEUIL</t>
  </si>
  <si>
    <t>ALBIGNAC</t>
  </si>
  <si>
    <t>VENDIERES</t>
  </si>
  <si>
    <t>ALBUSSAC</t>
  </si>
  <si>
    <t>VERDILLY</t>
  </si>
  <si>
    <t>BEAULIEU SUR DORDOGNE</t>
  </si>
  <si>
    <t>GRAND VERLY</t>
  </si>
  <si>
    <t>VERMAND</t>
  </si>
  <si>
    <t>BENAYES</t>
  </si>
  <si>
    <t>VIGNEUX HOCQUET</t>
  </si>
  <si>
    <t>BEYNAT</t>
  </si>
  <si>
    <t>VILLEMONTOIRE</t>
  </si>
  <si>
    <t>BEYSSAC</t>
  </si>
  <si>
    <t>VILLENEUVE ST GERMAIN</t>
  </si>
  <si>
    <t>BORT LES ORGUES</t>
  </si>
  <si>
    <t>VILLENEUVE SUR FERE</t>
  </si>
  <si>
    <t>BRIVE LA GAILLARDE</t>
  </si>
  <si>
    <t>VILLERS AGRON AIGUIZY</t>
  </si>
  <si>
    <t>CHANTEIX</t>
  </si>
  <si>
    <t>VINCY REUIL ET MAGNY</t>
  </si>
  <si>
    <t>CHARTRIER FERRIERE</t>
  </si>
  <si>
    <t>VIVIERES</t>
  </si>
  <si>
    <t>CHAUFFOUR SUR VELL</t>
  </si>
  <si>
    <t>WISSIGNICOURT</t>
  </si>
  <si>
    <t>COLLONGES LA ROUGE</t>
  </si>
  <si>
    <t>ARRONNES</t>
  </si>
  <si>
    <t>CONCEZE</t>
  </si>
  <si>
    <t>AUTRY ISSARDS</t>
  </si>
  <si>
    <t>COUFFY SUR SARSONNE</t>
  </si>
  <si>
    <t>AVRILLY</t>
  </si>
  <si>
    <t>COURTEIX</t>
  </si>
  <si>
    <t>CHAMBERAT</t>
  </si>
  <si>
    <t>CUBLAC</t>
  </si>
  <si>
    <t>CHAMBLET</t>
  </si>
  <si>
    <t>DARAZAC</t>
  </si>
  <si>
    <t>EYREIN</t>
  </si>
  <si>
    <t>COULEUVRE</t>
  </si>
  <si>
    <t>GOULLES</t>
  </si>
  <si>
    <t>COUZON</t>
  </si>
  <si>
    <t>LE JARDIN</t>
  </si>
  <si>
    <t>EBREUIL</t>
  </si>
  <si>
    <t>JUGEALS NAZARETH</t>
  </si>
  <si>
    <t>FERRIERES SUR SICHON</t>
  </si>
  <si>
    <t>LADIGNAC SUR RONDELLES</t>
  </si>
  <si>
    <t>FOURILLES</t>
  </si>
  <si>
    <t>JALIGNY SUR BESBRE</t>
  </si>
  <si>
    <t>LAGLEYGEOLLE</t>
  </si>
  <si>
    <t>LAFELINE</t>
  </si>
  <si>
    <t>LAMAZIERE BASSE</t>
  </si>
  <si>
    <t>LAVOINE</t>
  </si>
  <si>
    <t>LIGINIAC</t>
  </si>
  <si>
    <t>LOUROUX DE BEAUNE</t>
  </si>
  <si>
    <t>MADRANGES</t>
  </si>
  <si>
    <t>MEAULNE VITRAY</t>
  </si>
  <si>
    <t>MARCILLAC LA CROISILLE</t>
  </si>
  <si>
    <t>MEILLERS</t>
  </si>
  <si>
    <t>MARCILLAC LA CROZE</t>
  </si>
  <si>
    <t>MONTEIGNET SUR L ANDELOT</t>
  </si>
  <si>
    <t>MEYMAC</t>
  </si>
  <si>
    <t>LE MONTET</t>
  </si>
  <si>
    <t>MEYSSAC</t>
  </si>
  <si>
    <t>MONTILLY</t>
  </si>
  <si>
    <t>MONESTIER MERLINES</t>
  </si>
  <si>
    <t>MONTOLDRE</t>
  </si>
  <si>
    <t>MONTGIBAUD</t>
  </si>
  <si>
    <t>NEUVIC</t>
  </si>
  <si>
    <t>NADES</t>
  </si>
  <si>
    <t>NOAILHAC</t>
  </si>
  <si>
    <t>ORGNAC SUR VEZERE</t>
  </si>
  <si>
    <t>NERIS LES BAINS</t>
  </si>
  <si>
    <t>PERET BEL AIR</t>
  </si>
  <si>
    <t>NIZEROLLES</t>
  </si>
  <si>
    <t>PEROLS SUR VEZERE</t>
  </si>
  <si>
    <t>QUEYSSAC LES VIGNES</t>
  </si>
  <si>
    <t>QUINSSAINES</t>
  </si>
  <si>
    <t>RILHAC XAINTRIE</t>
  </si>
  <si>
    <t>ST AUBIN LE MONIAL</t>
  </si>
  <si>
    <t>ROCHE LE PEYROUX</t>
  </si>
  <si>
    <t>ST BONNET DE ROCHEFORT</t>
  </si>
  <si>
    <t>ST DIDIER LA FORET</t>
  </si>
  <si>
    <t>ST ETIENNE DE VICQ</t>
  </si>
  <si>
    <t>ST AULAIRE</t>
  </si>
  <si>
    <t>ST GERAND LE PUY</t>
  </si>
  <si>
    <t>ST BONNET ELVERT</t>
  </si>
  <si>
    <t>ST LEGER SUR VOUZANCE</t>
  </si>
  <si>
    <t>ST CIRGUES LA LOUTRE</t>
  </si>
  <si>
    <t>ST PIERRE LAVAL</t>
  </si>
  <si>
    <t>ST CYPRIEN</t>
  </si>
  <si>
    <t>ST REMY EN ROLLAT</t>
  </si>
  <si>
    <t>ST CYR LA ROCHE</t>
  </si>
  <si>
    <t>ST YORRE</t>
  </si>
  <si>
    <t>ST ELOY LES TUILERIES</t>
  </si>
  <si>
    <t>SALIGNY SUR ROUDON</t>
  </si>
  <si>
    <t>ST ETIENNE AUX CLOS</t>
  </si>
  <si>
    <t>SAULZET</t>
  </si>
  <si>
    <t>ST EXUPERY LES ROCHES</t>
  </si>
  <si>
    <t>SEUILLET</t>
  </si>
  <si>
    <t>ST HILAIRE FOISSAC</t>
  </si>
  <si>
    <t>THIONNE</t>
  </si>
  <si>
    <t>ST HILAIRE LUC</t>
  </si>
  <si>
    <t>VALLON EN SULLY</t>
  </si>
  <si>
    <t>ST HILAIRE TAURIEUX</t>
  </si>
  <si>
    <t>VAUX</t>
  </si>
  <si>
    <t>ST JAL</t>
  </si>
  <si>
    <t>VENAS</t>
  </si>
  <si>
    <t>ST MARTIAL DE GIMEL</t>
  </si>
  <si>
    <t>ST MARTIN SEPERT</t>
  </si>
  <si>
    <t>VERNEUIL EN BOURBONNAIS</t>
  </si>
  <si>
    <t>ST MERD DE LAPLEAU</t>
  </si>
  <si>
    <t>VIEURE</t>
  </si>
  <si>
    <t>ST PARDOUX CORBIER</t>
  </si>
  <si>
    <t>ST PRIEST DE GIMEL</t>
  </si>
  <si>
    <t>YGRANDE</t>
  </si>
  <si>
    <t>AIGLUN</t>
  </si>
  <si>
    <t>ST SOLVE</t>
  </si>
  <si>
    <t>ALLEMAGNE EN PROVENCE</t>
  </si>
  <si>
    <t>SEXCLES</t>
  </si>
  <si>
    <t>ALLONS</t>
  </si>
  <si>
    <t>SIONIAC</t>
  </si>
  <si>
    <t>SOURSAC</t>
  </si>
  <si>
    <t>AUBIGNOSC</t>
  </si>
  <si>
    <t>TUDEILS</t>
  </si>
  <si>
    <t>BARLES</t>
  </si>
  <si>
    <t>BEAUVEZER</t>
  </si>
  <si>
    <t>VALIERGUES</t>
  </si>
  <si>
    <t>BLIEUX</t>
  </si>
  <si>
    <t>VIGNOLS</t>
  </si>
  <si>
    <t>BRAUX</t>
  </si>
  <si>
    <t>VITRAC SUR MONTANE</t>
  </si>
  <si>
    <t>LE BRUSQUET</t>
  </si>
  <si>
    <t>AISEREY</t>
  </si>
  <si>
    <t>AISY SOUS THIL</t>
  </si>
  <si>
    <t>ALOXE CORTON</t>
  </si>
  <si>
    <t>VILLEVIEILLE</t>
  </si>
  <si>
    <t>ANCEY</t>
  </si>
  <si>
    <t>CHATEAUFORT</t>
  </si>
  <si>
    <t>ARCEY</t>
  </si>
  <si>
    <t>CHATEAUNEUF MIRAVAIL</t>
  </si>
  <si>
    <t>AUTRICOURT</t>
  </si>
  <si>
    <t>CLAMENSANE</t>
  </si>
  <si>
    <t>AUXEY DURESSES</t>
  </si>
  <si>
    <t>COLMARS LES ALPES</t>
  </si>
  <si>
    <t>AUXONNE</t>
  </si>
  <si>
    <t>BARJON</t>
  </si>
  <si>
    <t>CUREL</t>
  </si>
  <si>
    <t>BAUBIGNY</t>
  </si>
  <si>
    <t>BELAN SUR OURCE</t>
  </si>
  <si>
    <t>ENCHASTRAYES</t>
  </si>
  <si>
    <t>BEZE</t>
  </si>
  <si>
    <t>BLAISY BAS</t>
  </si>
  <si>
    <t>ESPARRON DE VERDON</t>
  </si>
  <si>
    <t>BOUIX</t>
  </si>
  <si>
    <t>FAUCON DE BARCELONNETTE</t>
  </si>
  <si>
    <t>BOURBERAIN</t>
  </si>
  <si>
    <t>BOUSSEY</t>
  </si>
  <si>
    <t>LE LAUZET UBAYE</t>
  </si>
  <si>
    <t>LIMANS</t>
  </si>
  <si>
    <t>LES MEES</t>
  </si>
  <si>
    <t>BROINDON</t>
  </si>
  <si>
    <t>MONTCLAR</t>
  </si>
  <si>
    <t>BURE LES TEMPLIERS</t>
  </si>
  <si>
    <t>MONTFURON</t>
  </si>
  <si>
    <t>BUXEROLLES</t>
  </si>
  <si>
    <t>LA MURE ARGENS</t>
  </si>
  <si>
    <t>CENSEREY</t>
  </si>
  <si>
    <t>NIBLES</t>
  </si>
  <si>
    <t>CHAMBLANC</t>
  </si>
  <si>
    <t>NOYERS SUR JABRON</t>
  </si>
  <si>
    <t>CHAMP D OISEAU</t>
  </si>
  <si>
    <t>ONGLES</t>
  </si>
  <si>
    <t>CHARREY SUR SAONE</t>
  </si>
  <si>
    <t>OPPEDETTE</t>
  </si>
  <si>
    <t>CHATILLON SUR SEINE</t>
  </si>
  <si>
    <t>CHAUX</t>
  </si>
  <si>
    <t>PUIMOISSON</t>
  </si>
  <si>
    <t>QUINSON</t>
  </si>
  <si>
    <t>CORGENGOUX</t>
  </si>
  <si>
    <t>REILLANNE</t>
  </si>
  <si>
    <t>CORPEAU</t>
  </si>
  <si>
    <t>ST JEANNET</t>
  </si>
  <si>
    <t>COURTIVRON</t>
  </si>
  <si>
    <t>ST LIONS</t>
  </si>
  <si>
    <t>COUTERNON</t>
  </si>
  <si>
    <t>ST MARTIN DE BROMES</t>
  </si>
  <si>
    <t>CULETRE</t>
  </si>
  <si>
    <t>ST MARTIN LES SEYNE</t>
  </si>
  <si>
    <t>CURLEY</t>
  </si>
  <si>
    <t>ST MICHEL L OBSERVATOIRE</t>
  </si>
  <si>
    <t>CUSSY LE CHATEL</t>
  </si>
  <si>
    <t>ST PONS</t>
  </si>
  <si>
    <t>DAIX</t>
  </si>
  <si>
    <t>ST VINCENT SUR JABRON</t>
  </si>
  <si>
    <t>DIANCEY</t>
  </si>
  <si>
    <t>SIGOYER</t>
  </si>
  <si>
    <t>ECHALOT</t>
  </si>
  <si>
    <t>THEZE</t>
  </si>
  <si>
    <t>VALAVOIRE</t>
  </si>
  <si>
    <t>EPERNAY SOUS GEVREY</t>
  </si>
  <si>
    <t>VENTEROL</t>
  </si>
  <si>
    <t>ESSAROIS</t>
  </si>
  <si>
    <t>VILLARS COLMARS</t>
  </si>
  <si>
    <t>ETAIS</t>
  </si>
  <si>
    <t>ETORMAY</t>
  </si>
  <si>
    <t>BARCILLONNETTE</t>
  </si>
  <si>
    <t>FLAGEY LES AUXONNE</t>
  </si>
  <si>
    <t>LA BATIE MONTSALEON</t>
  </si>
  <si>
    <t>FLAMMERANS</t>
  </si>
  <si>
    <t>AUBESSAGNE</t>
  </si>
  <si>
    <t>FONTAINES LES SECHES</t>
  </si>
  <si>
    <t>ESPINASSES</t>
  </si>
  <si>
    <t>FRAIGNOT ET VESVROTTE</t>
  </si>
  <si>
    <t>FOREST ST JULIEN</t>
  </si>
  <si>
    <t>GENLIS</t>
  </si>
  <si>
    <t>LA FREISSINOUSE</t>
  </si>
  <si>
    <t>GERLAND</t>
  </si>
  <si>
    <t>GISSEY LE VIEIL</t>
  </si>
  <si>
    <t>LAYE</t>
  </si>
  <si>
    <t>GLANON</t>
  </si>
  <si>
    <t>MONTROND</t>
  </si>
  <si>
    <t>GRANCEY LE CHATEAU</t>
  </si>
  <si>
    <t>GRENANT LES SOMBERNON</t>
  </si>
  <si>
    <t>OZE</t>
  </si>
  <si>
    <t>IZEURE</t>
  </si>
  <si>
    <t>PELLEAUTIER</t>
  </si>
  <si>
    <t>JOURS LES BAIGNEUX</t>
  </si>
  <si>
    <t>LABRUYERE</t>
  </si>
  <si>
    <t>PUY ST PIERRE</t>
  </si>
  <si>
    <t>LANTENAY</t>
  </si>
  <si>
    <t>PUY SANIERES</t>
  </si>
  <si>
    <t>LAPERRIERE SUR SAONE</t>
  </si>
  <si>
    <t>REOTIER</t>
  </si>
  <si>
    <t>LECHATELET</t>
  </si>
  <si>
    <t>VAL BUECH MEOUGE</t>
  </si>
  <si>
    <t>LONGCHAMP</t>
  </si>
  <si>
    <t>LONGVIC</t>
  </si>
  <si>
    <t>LA ROCHE DES ARNAUDS</t>
  </si>
  <si>
    <t>LOSNE</t>
  </si>
  <si>
    <t>LUCENAY LE DUC</t>
  </si>
  <si>
    <t>MACONGE</t>
  </si>
  <si>
    <t>MAISEY LE DUC</t>
  </si>
  <si>
    <t>MARCHESEUIL</t>
  </si>
  <si>
    <t>ST JULIEN EN CHAMPSAUR</t>
  </si>
  <si>
    <t>MASSINGY</t>
  </si>
  <si>
    <t>ST LEGER LES MELEZES</t>
  </si>
  <si>
    <t>MAVILLY MANDELOT</t>
  </si>
  <si>
    <t>MELOISEY</t>
  </si>
  <si>
    <t>MESSIGNY ET VANTOUX</t>
  </si>
  <si>
    <t>VALSERRES</t>
  </si>
  <si>
    <t>MEUILLEY</t>
  </si>
  <si>
    <t>MILLERY</t>
  </si>
  <si>
    <t>MINOT</t>
  </si>
  <si>
    <t>MONTBARD</t>
  </si>
  <si>
    <t>MONTBERTHAULT</t>
  </si>
  <si>
    <t>LE BROC</t>
  </si>
  <si>
    <t>MONTHELIE</t>
  </si>
  <si>
    <t>CANTARON</t>
  </si>
  <si>
    <t>LA COLLE SUR LOUP</t>
  </si>
  <si>
    <t>MORNAY</t>
  </si>
  <si>
    <t>COURMES</t>
  </si>
  <si>
    <t>MONTLIOT ET COURCELLES</t>
  </si>
  <si>
    <t>FALICON</t>
  </si>
  <si>
    <t>MUSIGNY</t>
  </si>
  <si>
    <t>LA GAUDE</t>
  </si>
  <si>
    <t>NUITS ST GEORGES</t>
  </si>
  <si>
    <t>ILONSE</t>
  </si>
  <si>
    <t>ORGEUX</t>
  </si>
  <si>
    <t>PAINBLANC</t>
  </si>
  <si>
    <t>MARIE</t>
  </si>
  <si>
    <t>PASQUES</t>
  </si>
  <si>
    <t>MOUANS SARTOUX</t>
  </si>
  <si>
    <t>PLOMBIERES LES DIJON</t>
  </si>
  <si>
    <t>MOUGINS</t>
  </si>
  <si>
    <t>POISEUL LA VILLE ET LAPERRIERE</t>
  </si>
  <si>
    <t>NICE</t>
  </si>
  <si>
    <t>POISEUL LES SAULX</t>
  </si>
  <si>
    <t>POMMARD</t>
  </si>
  <si>
    <t>PRECY SOUS THIL</t>
  </si>
  <si>
    <t>PEONE</t>
  </si>
  <si>
    <t>PREMEAUX PRISSEY</t>
  </si>
  <si>
    <t>ROQUEBILLIERE</t>
  </si>
  <si>
    <t>QUINCY LE VICOMTE</t>
  </si>
  <si>
    <t>ROQUEFORT LES PINS</t>
  </si>
  <si>
    <t>RENEVE</t>
  </si>
  <si>
    <t>LA ROQUE EN PROVENCE</t>
  </si>
  <si>
    <t>LA ROCHE EN BRENIL</t>
  </si>
  <si>
    <t>LA ROQUETTE SUR VAR</t>
  </si>
  <si>
    <t>ST ANTHOT</t>
  </si>
  <si>
    <t>ROURE</t>
  </si>
  <si>
    <t>STE COLOMBE EN AUXOIS</t>
  </si>
  <si>
    <t>ST ANDRE DE LA ROCHE</t>
  </si>
  <si>
    <t>ST HELIER</t>
  </si>
  <si>
    <t>ST JEAN DE BOEUF</t>
  </si>
  <si>
    <t>ST ETIENNE DE TINEE</t>
  </si>
  <si>
    <t>ST NICOLAS LES CITEAUX</t>
  </si>
  <si>
    <t>ST PRIX LES ARNAY</t>
  </si>
  <si>
    <t>ST MARTIN VESUBIE</t>
  </si>
  <si>
    <t>SAUZE</t>
  </si>
  <si>
    <t>ST USAGE</t>
  </si>
  <si>
    <t>SALMAISE</t>
  </si>
  <si>
    <t>SOSPEL</t>
  </si>
  <si>
    <t>SAULON LA CHAPELLE</t>
  </si>
  <si>
    <t>LA TURBIE</t>
  </si>
  <si>
    <t>SAVIGNY LE SEC</t>
  </si>
  <si>
    <t>SEMUR EN AUXOIS</t>
  </si>
  <si>
    <t>VENCE</t>
  </si>
  <si>
    <t>SOUHEY</t>
  </si>
  <si>
    <t>LA BRIGUE</t>
  </si>
  <si>
    <t>ACCONS</t>
  </si>
  <si>
    <t>TART LE BAS</t>
  </si>
  <si>
    <t>AIZAC</t>
  </si>
  <si>
    <t>TART</t>
  </si>
  <si>
    <t>AJOUX</t>
  </si>
  <si>
    <t>TELLECEY</t>
  </si>
  <si>
    <t>ALBON D ARDECHE</t>
  </si>
  <si>
    <t>THOREY SOUS CHARNY</t>
  </si>
  <si>
    <t>ARDOIX</t>
  </si>
  <si>
    <t>TROUHANS</t>
  </si>
  <si>
    <t>URCY</t>
  </si>
  <si>
    <t>BERZEME</t>
  </si>
  <si>
    <t>VANDENESSE EN AUXOIS</t>
  </si>
  <si>
    <t>BESSAS</t>
  </si>
  <si>
    <t>VARANGES</t>
  </si>
  <si>
    <t>BOUCIEU LE ROI</t>
  </si>
  <si>
    <t>VELOGNY</t>
  </si>
  <si>
    <t>LE CHAMBON</t>
  </si>
  <si>
    <t>VERDONNET</t>
  </si>
  <si>
    <t>CHANEAC</t>
  </si>
  <si>
    <t>VEUXHAULLES SUR AUBE</t>
  </si>
  <si>
    <t>CHARNAS</t>
  </si>
  <si>
    <t>VIANGES</t>
  </si>
  <si>
    <t>LE CHEYLARD</t>
  </si>
  <si>
    <t>VIC DE CHASSENAY</t>
  </si>
  <si>
    <t>VIEUX CHATEAU</t>
  </si>
  <si>
    <t>DARBRES</t>
  </si>
  <si>
    <t>VILLAINES LES PREVOTES</t>
  </si>
  <si>
    <t>FREYSSENET</t>
  </si>
  <si>
    <t>VILLARGOIX</t>
  </si>
  <si>
    <t>GENESTELLE</t>
  </si>
  <si>
    <t>VILLEFERRY</t>
  </si>
  <si>
    <t>VILLERS LA FAYE</t>
  </si>
  <si>
    <t>GRAVIERES</t>
  </si>
  <si>
    <t>VILLY LE MOUTIER</t>
  </si>
  <si>
    <t>VOLNAY</t>
  </si>
  <si>
    <t>VOULAINES LES TEMPLIERS</t>
  </si>
  <si>
    <t>ISSARLES</t>
  </si>
  <si>
    <t>BEGARD</t>
  </si>
  <si>
    <t>JOYEUSE</t>
  </si>
  <si>
    <t>LABASTIDE DE VIRAC</t>
  </si>
  <si>
    <t>BOURSEUL</t>
  </si>
  <si>
    <t>LABATIE D ANDAURE</t>
  </si>
  <si>
    <t>BREHAND</t>
  </si>
  <si>
    <t>LABEGUDE</t>
  </si>
  <si>
    <t>BRELIDY</t>
  </si>
  <si>
    <t>LARNAS</t>
  </si>
  <si>
    <t>BRUSVILY</t>
  </si>
  <si>
    <t>LAVEYRUNE</t>
  </si>
  <si>
    <t>CAULNES</t>
  </si>
  <si>
    <t>LAVILLEDIEU</t>
  </si>
  <si>
    <t>LA CHEZE</t>
  </si>
  <si>
    <t>LENTILLERES</t>
  </si>
  <si>
    <t>DUAULT</t>
  </si>
  <si>
    <t>LIMONY</t>
  </si>
  <si>
    <t>EREAC</t>
  </si>
  <si>
    <t>BINIC ETABLES SUR MER</t>
  </si>
  <si>
    <t>MEYSSE</t>
  </si>
  <si>
    <t>LE FAOUET</t>
  </si>
  <si>
    <t>MONTSELGUES</t>
  </si>
  <si>
    <t>GOMENE</t>
  </si>
  <si>
    <t>GOUDELIN</t>
  </si>
  <si>
    <t>ORGNAC L AVEN</t>
  </si>
  <si>
    <t>HEMONSTOIR</t>
  </si>
  <si>
    <t>PEREYRES</t>
  </si>
  <si>
    <t>HILLION</t>
  </si>
  <si>
    <t>PLANZOLLES</t>
  </si>
  <si>
    <t>KERBORS</t>
  </si>
  <si>
    <t>POURCHERES</t>
  </si>
  <si>
    <t>KERMOROC H</t>
  </si>
  <si>
    <t>PRADONS</t>
  </si>
  <si>
    <t>LANDEBAERON</t>
  </si>
  <si>
    <t>ROCHEMAURE</t>
  </si>
  <si>
    <t>LANDEBIA</t>
  </si>
  <si>
    <t>LANFAINS</t>
  </si>
  <si>
    <t>LANGUEDIAS</t>
  </si>
  <si>
    <t>ROIFFIEUX</t>
  </si>
  <si>
    <t>BON REPOS SUR BLAVET</t>
  </si>
  <si>
    <t>LANMERIN</t>
  </si>
  <si>
    <t>ST ETIENNE DE BOULOGNE</t>
  </si>
  <si>
    <t>LEZARDRIEUX</t>
  </si>
  <si>
    <t>ST ETIENNE DE LUGDARES</t>
  </si>
  <si>
    <t>LOGUIVY PLOUGRAS</t>
  </si>
  <si>
    <t>ST FORTUNAT SUR EYRIEUX</t>
  </si>
  <si>
    <t>LOUARGAT</t>
  </si>
  <si>
    <t>ST ELOI</t>
  </si>
  <si>
    <t>ST JEAN CHAMBRE</t>
  </si>
  <si>
    <t>GUERLEDAN</t>
  </si>
  <si>
    <t>ST JEAN LE CENTENIER</t>
  </si>
  <si>
    <t>NOYAL</t>
  </si>
  <si>
    <t>ST JULIEN DU GUA</t>
  </si>
  <si>
    <t>ST LAURENT DU PAPE</t>
  </si>
  <si>
    <t>PEUMERIT QUINTIN</t>
  </si>
  <si>
    <t>PLEDELIAC</t>
  </si>
  <si>
    <t>ST MARTIN DE VALAMAS</t>
  </si>
  <si>
    <t>PLEDRAN</t>
  </si>
  <si>
    <t>ST MAURICE D IBIE</t>
  </si>
  <si>
    <t>PLEGUIEN</t>
  </si>
  <si>
    <t>ST MELANY</t>
  </si>
  <si>
    <t>FREHEL</t>
  </si>
  <si>
    <t>ST MICHEL DE BOULOGNE</t>
  </si>
  <si>
    <t>PLELAUFF</t>
  </si>
  <si>
    <t>ST MICHEL DE CHABRILLANOUX</t>
  </si>
  <si>
    <t>PLENEUF VAL ANDRE</t>
  </si>
  <si>
    <t>ST THOME</t>
  </si>
  <si>
    <t>PLESIDY</t>
  </si>
  <si>
    <t>SECHERAS</t>
  </si>
  <si>
    <t>SERRIERES</t>
  </si>
  <si>
    <t>PLESTAN</t>
  </si>
  <si>
    <t>PLESTIN LES GREVES</t>
  </si>
  <si>
    <t>PLEUBIAN</t>
  </si>
  <si>
    <t>VERNOSC LES ANNONAY</t>
  </si>
  <si>
    <t>BEAUSSAIS SUR MER</t>
  </si>
  <si>
    <t>VINEZAC</t>
  </si>
  <si>
    <t>PLOUEC DU TRIEUX</t>
  </si>
  <si>
    <t>ARTAISE LE VIVIER</t>
  </si>
  <si>
    <t>ASFELD</t>
  </si>
  <si>
    <t>PLOUGRESCANT</t>
  </si>
  <si>
    <t>ATTIGNY</t>
  </si>
  <si>
    <t>PLOUGUENAST LANGAST</t>
  </si>
  <si>
    <t>AUBRIVES</t>
  </si>
  <si>
    <t>PLOUGUERNEVEL</t>
  </si>
  <si>
    <t>AUFLANCE</t>
  </si>
  <si>
    <t>PLOUHA</t>
  </si>
  <si>
    <t>AURE</t>
  </si>
  <si>
    <t>PLOUISY</t>
  </si>
  <si>
    <t>AUTRECOURT ET POURRON</t>
  </si>
  <si>
    <t>PLOULEC H</t>
  </si>
  <si>
    <t>AUTRY</t>
  </si>
  <si>
    <t>PLOURIVO</t>
  </si>
  <si>
    <t>BARBY</t>
  </si>
  <si>
    <t>PLOUVARA</t>
  </si>
  <si>
    <t>BAR LES BUZANCY</t>
  </si>
  <si>
    <t>PLUDUAL</t>
  </si>
  <si>
    <t>PLUDUNO</t>
  </si>
  <si>
    <t>PLUSSULIEN</t>
  </si>
  <si>
    <t>BERGNICOURT</t>
  </si>
  <si>
    <t>POMMERET</t>
  </si>
  <si>
    <t>BOSSUS LES RUMIGNY</t>
  </si>
  <si>
    <t>BOUCONVILLE</t>
  </si>
  <si>
    <t>ST ADRIEN</t>
  </si>
  <si>
    <t>BOURG FIDELE</t>
  </si>
  <si>
    <t>ST CONNEC</t>
  </si>
  <si>
    <t>BULSON</t>
  </si>
  <si>
    <t>ST FIACRE</t>
  </si>
  <si>
    <t>CHALANDRY ELAIRE</t>
  </si>
  <si>
    <t>ST GILDAS</t>
  </si>
  <si>
    <t>CHAMPIGNEUL SUR VENCE</t>
  </si>
  <si>
    <t>ST GILLES LES BOIS</t>
  </si>
  <si>
    <t>CHAMPLIN</t>
  </si>
  <si>
    <t>ST HERVE</t>
  </si>
  <si>
    <t>LE CHATELET SUR SORMONNE</t>
  </si>
  <si>
    <t>ST JUDOCE</t>
  </si>
  <si>
    <t>ST MARTIN DES PRES</t>
  </si>
  <si>
    <t>ST MELOIR DES BOIS</t>
  </si>
  <si>
    <t>CHOOZ</t>
  </si>
  <si>
    <t>ST NICODEME</t>
  </si>
  <si>
    <t>CLAVY WARBY</t>
  </si>
  <si>
    <t>TADEN</t>
  </si>
  <si>
    <t>CONDE LES HERPY</t>
  </si>
  <si>
    <t>TONQUEDEC</t>
  </si>
  <si>
    <t>CONTREUVE</t>
  </si>
  <si>
    <t>TREBEDAN</t>
  </si>
  <si>
    <t>DEVILLE</t>
  </si>
  <si>
    <t>TREDANIEL</t>
  </si>
  <si>
    <t>DOUX</t>
  </si>
  <si>
    <t>TREGOMEUR</t>
  </si>
  <si>
    <t>FAISSAULT</t>
  </si>
  <si>
    <t>FLIGNY</t>
  </si>
  <si>
    <t>TREGUIER</t>
  </si>
  <si>
    <t>TREMEUR</t>
  </si>
  <si>
    <t>FRANCHEVAL</t>
  </si>
  <si>
    <t>TREMUSON</t>
  </si>
  <si>
    <t>LE FRETY</t>
  </si>
  <si>
    <t>TREOGAN</t>
  </si>
  <si>
    <t>FUMAY</t>
  </si>
  <si>
    <t>TREVOU TREGUIGNEC</t>
  </si>
  <si>
    <t>GIVRON</t>
  </si>
  <si>
    <t>ARFEUILLE CHATAIN</t>
  </si>
  <si>
    <t>GIVRY</t>
  </si>
  <si>
    <t>GRANDPRE</t>
  </si>
  <si>
    <t>AUGERES</t>
  </si>
  <si>
    <t>AURIAT</t>
  </si>
  <si>
    <t>GUIGNICOURT SUR VENCE</t>
  </si>
  <si>
    <t>BEISSAT</t>
  </si>
  <si>
    <t>GUINCOURT</t>
  </si>
  <si>
    <t>BELLEGARDE EN MARCHE</t>
  </si>
  <si>
    <t>HAGNICOURT</t>
  </si>
  <si>
    <t>BENEVENT L ABBAYE</t>
  </si>
  <si>
    <t>HAM SUR MEUSE</t>
  </si>
  <si>
    <t>BOSROGER</t>
  </si>
  <si>
    <t>HARCY</t>
  </si>
  <si>
    <t>HARGNIES</t>
  </si>
  <si>
    <t>BROUSSE</t>
  </si>
  <si>
    <t>HAUVINE</t>
  </si>
  <si>
    <t>BUSSIERE NOUVELLE</t>
  </si>
  <si>
    <t>HERBEUVAL</t>
  </si>
  <si>
    <t>LA CELLETTE</t>
  </si>
  <si>
    <t>HERPY L ARLESIENNE</t>
  </si>
  <si>
    <t>CHATELUS LE MARCHEIX</t>
  </si>
  <si>
    <t>HOUDILCOURT</t>
  </si>
  <si>
    <t>COLONDANNES</t>
  </si>
  <si>
    <t>JONVAL</t>
  </si>
  <si>
    <t>DOMEYROT</t>
  </si>
  <si>
    <t>DUN LE PALESTEL</t>
  </si>
  <si>
    <t>LANDRICHAMPS</t>
  </si>
  <si>
    <t>EVAUX LES BAINS</t>
  </si>
  <si>
    <t>LEFFINCOURT</t>
  </si>
  <si>
    <t>FENIERS</t>
  </si>
  <si>
    <t>LEPRON LES VALLEES</t>
  </si>
  <si>
    <t>FLEURAT</t>
  </si>
  <si>
    <t>LIART</t>
  </si>
  <si>
    <t>FRESSELINES</t>
  </si>
  <si>
    <t>LIRY</t>
  </si>
  <si>
    <t>LES FORGES</t>
  </si>
  <si>
    <t>LUCQUY</t>
  </si>
  <si>
    <t>GUERET</t>
  </si>
  <si>
    <t>MARBY</t>
  </si>
  <si>
    <t>LINARD MALVAL</t>
  </si>
  <si>
    <t>MARS SOUS BOURCQ</t>
  </si>
  <si>
    <t>LIZIERES</t>
  </si>
  <si>
    <t>LES MAZURES</t>
  </si>
  <si>
    <t>MAISONNISSES</t>
  </si>
  <si>
    <t>MENIL ANNELLES</t>
  </si>
  <si>
    <t>MORTROUX</t>
  </si>
  <si>
    <t>MONTCHEUTIN</t>
  </si>
  <si>
    <t>MOUTIER ROZEILLE</t>
  </si>
  <si>
    <t>NOUZERINES</t>
  </si>
  <si>
    <t>NOUZIERS</t>
  </si>
  <si>
    <t>LA NEUVILLE AUX JOUTES</t>
  </si>
  <si>
    <t>PARSAC RIMONDEIX</t>
  </si>
  <si>
    <t>NOUVION SUR MEUSE</t>
  </si>
  <si>
    <t>PIERREFITTE</t>
  </si>
  <si>
    <t>NOVION PORCIEN</t>
  </si>
  <si>
    <t>PIONNAT</t>
  </si>
  <si>
    <t>LA POUGE</t>
  </si>
  <si>
    <t>OMICOURT</t>
  </si>
  <si>
    <t>RETERRE</t>
  </si>
  <si>
    <t>OMONT</t>
  </si>
  <si>
    <t>SOUMANS</t>
  </si>
  <si>
    <t>OSNES</t>
  </si>
  <si>
    <t>ST AGNANT DE VERSILLAT</t>
  </si>
  <si>
    <t>PURE</t>
  </si>
  <si>
    <t>ST BARD</t>
  </si>
  <si>
    <t>RUMIGNY</t>
  </si>
  <si>
    <t>ST GERMAINMONT</t>
  </si>
  <si>
    <t>ST GEORGES NIGREMONT</t>
  </si>
  <si>
    <t>ST GOUSSAUD</t>
  </si>
  <si>
    <t>ST MARCEAU</t>
  </si>
  <si>
    <t>ST JULIEN LE CHATEL</t>
  </si>
  <si>
    <t>ST MENGES</t>
  </si>
  <si>
    <t>ST MARTIAL LE MONT</t>
  </si>
  <si>
    <t>ST PIERREMONT</t>
  </si>
  <si>
    <t>ST MARTIAL LE VIEUX</t>
  </si>
  <si>
    <t>SAULT ST REMY</t>
  </si>
  <si>
    <t>SAUVILLE</t>
  </si>
  <si>
    <t>ST MEDARD LA ROCHETTE</t>
  </si>
  <si>
    <t>SECHAULT</t>
  </si>
  <si>
    <t>ST PARDOUX D ARNET</t>
  </si>
  <si>
    <t>SENUC</t>
  </si>
  <si>
    <t>ST QUENTIN LA CHABANNE</t>
  </si>
  <si>
    <t>ST SILVAIN BAS LE ROC</t>
  </si>
  <si>
    <t>SERY</t>
  </si>
  <si>
    <t>ST SILVAIN MONTAIGUT</t>
  </si>
  <si>
    <t>SEVIGNY LA FORET</t>
  </si>
  <si>
    <t>ST SULPICE LES CHAMPS</t>
  </si>
  <si>
    <t>SORBON</t>
  </si>
  <si>
    <t>TARDES</t>
  </si>
  <si>
    <t>SORMONNE</t>
  </si>
  <si>
    <t>VERNEIGES</t>
  </si>
  <si>
    <t>SUGNY</t>
  </si>
  <si>
    <t>AGONAC</t>
  </si>
  <si>
    <t>SY</t>
  </si>
  <si>
    <t>ANGOISSE</t>
  </si>
  <si>
    <t>TAGNON</t>
  </si>
  <si>
    <t>ANTONNE ET TRIGONANT</t>
  </si>
  <si>
    <t>TAIZY</t>
  </si>
  <si>
    <t>AUGIGNAC</t>
  </si>
  <si>
    <t>THILAY</t>
  </si>
  <si>
    <t>LA BACHELLERIE</t>
  </si>
  <si>
    <t>BAYAC</t>
  </si>
  <si>
    <t>THIN LE MOUTIER</t>
  </si>
  <si>
    <t>BEAUMONTOIS EN PERIGORD</t>
  </si>
  <si>
    <t>THUGNY TRUGNY</t>
  </si>
  <si>
    <t>PAYS DE BELVES</t>
  </si>
  <si>
    <t>TOGES</t>
  </si>
  <si>
    <t>TOURTERON</t>
  </si>
  <si>
    <t>VAUX CHAMPAGNE</t>
  </si>
  <si>
    <t>BIRAS</t>
  </si>
  <si>
    <t>VAUX LES MOUZON</t>
  </si>
  <si>
    <t>BONNEVILLE ST AVIT DE FUMADIERES</t>
  </si>
  <si>
    <t>VAUX VILLAINE</t>
  </si>
  <si>
    <t>LE BOURDEIX</t>
  </si>
  <si>
    <t>VILLERS SEMEUSE</t>
  </si>
  <si>
    <t>BOUZIC</t>
  </si>
  <si>
    <t>VIREUX MOLHAIN</t>
  </si>
  <si>
    <t>YVERNAUMONT</t>
  </si>
  <si>
    <t>AIGUES JUNTES</t>
  </si>
  <si>
    <t>CAMPAGNAC LES QUERCY</t>
  </si>
  <si>
    <t>ARABAUX</t>
  </si>
  <si>
    <t>CARSAC AILLAC</t>
  </si>
  <si>
    <t>ARROUT</t>
  </si>
  <si>
    <t>CASTELS ET BEZENAC</t>
  </si>
  <si>
    <t>ASTON</t>
  </si>
  <si>
    <t>AUDRESSEIN</t>
  </si>
  <si>
    <t>CHAMPNIERS ET REILHAC</t>
  </si>
  <si>
    <t>AUGIREIN</t>
  </si>
  <si>
    <t>CHAMPS ROMAIN</t>
  </si>
  <si>
    <t>BELLOC</t>
  </si>
  <si>
    <t>LA CHAPELLE GONAGUET</t>
  </si>
  <si>
    <t>BESSET</t>
  </si>
  <si>
    <t>LA CHAPELLE GRESIGNAC</t>
  </si>
  <si>
    <t>BONNAC</t>
  </si>
  <si>
    <t>LES COTEAUX PERIGOURDINS</t>
  </si>
  <si>
    <t>LE BOSC</t>
  </si>
  <si>
    <t>CHERVEIX CUBAS</t>
  </si>
  <si>
    <t>BRIE</t>
  </si>
  <si>
    <t>CHOURGNAC</t>
  </si>
  <si>
    <t>LES CABANNES</t>
  </si>
  <si>
    <t>CONNEZAC</t>
  </si>
  <si>
    <t>CADARCET</t>
  </si>
  <si>
    <t>CONNE DE LABARDE</t>
  </si>
  <si>
    <t>CALZAN</t>
  </si>
  <si>
    <t>LA COQUILLE</t>
  </si>
  <si>
    <t>CAMON</t>
  </si>
  <si>
    <t>CANTE</t>
  </si>
  <si>
    <t>COULAURES</t>
  </si>
  <si>
    <t>CASTELNAU DURBAN</t>
  </si>
  <si>
    <t>COULOUNIEIX CHAMIERS</t>
  </si>
  <si>
    <t>CASTILLON EN COUSERANS</t>
  </si>
  <si>
    <t>COURSAC</t>
  </si>
  <si>
    <t>CREYSSENSAC ET PISSOT</t>
  </si>
  <si>
    <t>CAZAUX</t>
  </si>
  <si>
    <t>CUBJAC AUVEZERE VAL D ANS</t>
  </si>
  <si>
    <t>CLERMONT</t>
  </si>
  <si>
    <t>DALOU</t>
  </si>
  <si>
    <t>DOMME</t>
  </si>
  <si>
    <t>DURBAN SUR ARIZE</t>
  </si>
  <si>
    <t>LA DORNAC</t>
  </si>
  <si>
    <t>ENCOURTIECH</t>
  </si>
  <si>
    <t>DOUZILLAC</t>
  </si>
  <si>
    <t>EYCHEIL</t>
  </si>
  <si>
    <t>EGLISE NEUVE DE VERGT</t>
  </si>
  <si>
    <t>EGLISE NEUVE D ISSAC</t>
  </si>
  <si>
    <t>GANAC</t>
  </si>
  <si>
    <t>ESCOIRE</t>
  </si>
  <si>
    <t>L HOSPITALET PRES L ANDORRE</t>
  </si>
  <si>
    <t>EYZERAC</t>
  </si>
  <si>
    <t>ILHAT</t>
  </si>
  <si>
    <t>LANOUX</t>
  </si>
  <si>
    <t>LES FARGES</t>
  </si>
  <si>
    <t>LARBONT</t>
  </si>
  <si>
    <t>LA FEUILLADE</t>
  </si>
  <si>
    <t>LASSUR</t>
  </si>
  <si>
    <t>FOUGUEYROLLES</t>
  </si>
  <si>
    <t>LERAN</t>
  </si>
  <si>
    <t>FRAISSE</t>
  </si>
  <si>
    <t>LESCOUSSE</t>
  </si>
  <si>
    <t>GABILLOU</t>
  </si>
  <si>
    <t>LESCURE</t>
  </si>
  <si>
    <t>GENIS</t>
  </si>
  <si>
    <t>LORDAT</t>
  </si>
  <si>
    <t>GRANGES D ANS</t>
  </si>
  <si>
    <t>MAUVEZIN DE PRAT</t>
  </si>
  <si>
    <t>MIJANES</t>
  </si>
  <si>
    <t>HAUTEFORT</t>
  </si>
  <si>
    <t>MONTJOIE EN COUSERANS</t>
  </si>
  <si>
    <t>JAYAC</t>
  </si>
  <si>
    <t>LACROPTE</t>
  </si>
  <si>
    <t>MONTSERON</t>
  </si>
  <si>
    <t>LAMONZIE ST MARTIN</t>
  </si>
  <si>
    <t>NIAUX</t>
  </si>
  <si>
    <t>LUNAS</t>
  </si>
  <si>
    <t>PAILHES</t>
  </si>
  <si>
    <t>LUSIGNAC</t>
  </si>
  <si>
    <t>MARCILLAC ST QUENTIN</t>
  </si>
  <si>
    <t>RIEUCROS</t>
  </si>
  <si>
    <t>MAREUIL EN PERIGORD</t>
  </si>
  <si>
    <t>RIEUX DE PELLEPORT</t>
  </si>
  <si>
    <t>RIMONT</t>
  </si>
  <si>
    <t>MAUZAC ET GRAND CASTANG</t>
  </si>
  <si>
    <t>ST JEAN D AIGUES VIVES</t>
  </si>
  <si>
    <t>MESCOULES</t>
  </si>
  <si>
    <t>ST JEAN DU CASTILLONNAIS</t>
  </si>
  <si>
    <t>ST JEAN DE VERGES</t>
  </si>
  <si>
    <t>MONPAZIER</t>
  </si>
  <si>
    <t>ST JULIEN DE GRAS CAPOU</t>
  </si>
  <si>
    <t>MONSAC</t>
  </si>
  <si>
    <t>ST MARTIN D OYDES</t>
  </si>
  <si>
    <t>MONTAGNAC LA CREMPSE</t>
  </si>
  <si>
    <t>MONTFERRAND DU PERIGORD</t>
  </si>
  <si>
    <t>ST PAUL DE JARRAT</t>
  </si>
  <si>
    <t>ST PIERRE DE RIVIERE</t>
  </si>
  <si>
    <t>MOULEYDIER</t>
  </si>
  <si>
    <t>SENTENAC DE SEROU</t>
  </si>
  <si>
    <t>SOR</t>
  </si>
  <si>
    <t>ORLIAGUET</t>
  </si>
  <si>
    <t>SOUEIX ROGALLE</t>
  </si>
  <si>
    <t>PAUNAT</t>
  </si>
  <si>
    <t>PAUSSAC ET ST VIVIEN</t>
  </si>
  <si>
    <t>SURBA</t>
  </si>
  <si>
    <t>PETIT BERSAC</t>
  </si>
  <si>
    <t>THOUARS SUR ARIZE</t>
  </si>
  <si>
    <t>PLAZAC</t>
  </si>
  <si>
    <t>LA TOUR DU CRIEU</t>
  </si>
  <si>
    <t>POMPORT</t>
  </si>
  <si>
    <t>URS</t>
  </si>
  <si>
    <t>VAYCHIS</t>
  </si>
  <si>
    <t>RAMPIEUX</t>
  </si>
  <si>
    <t>VERNAJOUL</t>
  </si>
  <si>
    <t>LA ROQUE GAGEAC</t>
  </si>
  <si>
    <t>VAL DE LOUYRE ET CAUDEAU</t>
  </si>
  <si>
    <t>VILLENEUVE DU PAREAGE</t>
  </si>
  <si>
    <t>ST ASTIER</t>
  </si>
  <si>
    <t>VIRA</t>
  </si>
  <si>
    <t>ST AUBIN DE LANQUAIS</t>
  </si>
  <si>
    <t>VIVIES</t>
  </si>
  <si>
    <t>ST AUBIN DE NABIRAT</t>
  </si>
  <si>
    <t>ARCIS SUR AUBE</t>
  </si>
  <si>
    <t>ST AVIT DE VIALARD</t>
  </si>
  <si>
    <t>ARCONVILLE</t>
  </si>
  <si>
    <t>ST CREPIN ET CARLUCET</t>
  </si>
  <si>
    <t>ARSONVAL</t>
  </si>
  <si>
    <t>ST CYR LES CHAMPAGNES</t>
  </si>
  <si>
    <t>STE FOY DE BELVES</t>
  </si>
  <si>
    <t>ST GERAUD DE CORPS</t>
  </si>
  <si>
    <t>AVON LA PEZE</t>
  </si>
  <si>
    <t>ST GERMAIN DE BELVES</t>
  </si>
  <si>
    <t>BALIGNICOURT</t>
  </si>
  <si>
    <t>ST GERMAIN ET MONS</t>
  </si>
  <si>
    <t>BALNOT LA GRANGE</t>
  </si>
  <si>
    <t>ST GERY</t>
  </si>
  <si>
    <t>BETIGNICOURT</t>
  </si>
  <si>
    <t>ST HILAIRE D ESTISSAC</t>
  </si>
  <si>
    <t>BOURANTON</t>
  </si>
  <si>
    <t>BOURGUIGNONS</t>
  </si>
  <si>
    <t>ST LAURENT DES HOMMES</t>
  </si>
  <si>
    <t>BOUY SUR ORVIN</t>
  </si>
  <si>
    <t>ST LEON SUR L ISLE</t>
  </si>
  <si>
    <t>ST MARTIAL D ALBAREDE</t>
  </si>
  <si>
    <t>BRIENNE LE CHATEAU</t>
  </si>
  <si>
    <t>ST MARTIAL DE NABIRAT</t>
  </si>
  <si>
    <t>BUCHERES</t>
  </si>
  <si>
    <t>ST MARTIN DE RIBERAC</t>
  </si>
  <si>
    <t>CELLES SUR OURCE</t>
  </si>
  <si>
    <t>ST MARTIN DES COMBES</t>
  </si>
  <si>
    <t>CHACENAY</t>
  </si>
  <si>
    <t>ST MAYME DE PEREYROL</t>
  </si>
  <si>
    <t>CHAMPFLEURY</t>
  </si>
  <si>
    <t>CHAPPES</t>
  </si>
  <si>
    <t>ST MICHEL DE MONTAIGNE</t>
  </si>
  <si>
    <t>CHAUCHIGNY</t>
  </si>
  <si>
    <t>STE NATHALENE</t>
  </si>
  <si>
    <t>CHESSY LES PRES</t>
  </si>
  <si>
    <t>ST PIERRE DE COLE</t>
  </si>
  <si>
    <t>COCLOIS</t>
  </si>
  <si>
    <t>COLOMBE LE SEC</t>
  </si>
  <si>
    <t>ST ROMAIN DE MONPAZIER</t>
  </si>
  <si>
    <t>COURCELLES SUR VOIRE</t>
  </si>
  <si>
    <t>ST SAUD LACOUSSIERE</t>
  </si>
  <si>
    <t>COURTERANGES</t>
  </si>
  <si>
    <t>ST SAUVEUR LALANDE</t>
  </si>
  <si>
    <t>COURTERON</t>
  </si>
  <si>
    <t>ST VINCENT DE CONNEZAC</t>
  </si>
  <si>
    <t>CUSSANGY</t>
  </si>
  <si>
    <t>ST VINCENT DE COSSE</t>
  </si>
  <si>
    <t>DAMPIERRE</t>
  </si>
  <si>
    <t>SAVIGNAC LES EGLISES</t>
  </si>
  <si>
    <t>DAVREY</t>
  </si>
  <si>
    <t>SEGONZAC</t>
  </si>
  <si>
    <t>DIERREY ST PIERRE</t>
  </si>
  <si>
    <t>SERVANCHES</t>
  </si>
  <si>
    <t>DONNEMENT</t>
  </si>
  <si>
    <t>SIGOULES ET FLAUGEAC</t>
  </si>
  <si>
    <t>FERREUX QUINCEY</t>
  </si>
  <si>
    <t>FRAVAUX</t>
  </si>
  <si>
    <t>SIMEYROLS</t>
  </si>
  <si>
    <t>FRESNOY LE CHATEAU</t>
  </si>
  <si>
    <t>SIORAC EN PERIGORD</t>
  </si>
  <si>
    <t>FULIGNY</t>
  </si>
  <si>
    <t>TEYJAT</t>
  </si>
  <si>
    <t>GUMERY</t>
  </si>
  <si>
    <t>JESSAINS</t>
  </si>
  <si>
    <t>JULLY SUR SARCE</t>
  </si>
  <si>
    <t>THONAC</t>
  </si>
  <si>
    <t>JUZANVIGNY</t>
  </si>
  <si>
    <t>TOCANE ST APRE</t>
  </si>
  <si>
    <t>LOCHES SUR OURCE</t>
  </si>
  <si>
    <t>VALLEREUIL</t>
  </si>
  <si>
    <t>LONGEVILLE SUR MOGNE</t>
  </si>
  <si>
    <t>VELINES</t>
  </si>
  <si>
    <t>LONGSOLS</t>
  </si>
  <si>
    <t>VEYRINES DE DOMME</t>
  </si>
  <si>
    <t>LUSIGNY SUR BARSE</t>
  </si>
  <si>
    <t>LUYERES</t>
  </si>
  <si>
    <t>VILLEFRANCHE DU PERIGORD</t>
  </si>
  <si>
    <t>AISSEY</t>
  </si>
  <si>
    <t>MESNIL LA COMTESSE</t>
  </si>
  <si>
    <t>ALLENJOIE</t>
  </si>
  <si>
    <t>MESNIL LETTRE</t>
  </si>
  <si>
    <t>AMATHAY VESIGNEUX</t>
  </si>
  <si>
    <t>MESSON</t>
  </si>
  <si>
    <t>MONTCEAUX LES VAUDES</t>
  </si>
  <si>
    <t>MONTIERAMEY</t>
  </si>
  <si>
    <t>ARC ET SENANS</t>
  </si>
  <si>
    <t>MONTIGNY LES MONTS</t>
  </si>
  <si>
    <t>AUTECHAUX ROIDE</t>
  </si>
  <si>
    <t>MOREMBERT</t>
  </si>
  <si>
    <t>AVANNE AVENEY</t>
  </si>
  <si>
    <t>LA MOTTE TILLY</t>
  </si>
  <si>
    <t>NOGENT EN OTHE</t>
  </si>
  <si>
    <t>BERCHE</t>
  </si>
  <si>
    <t>NOGENT SUR AUBE</t>
  </si>
  <si>
    <t>BONNAL</t>
  </si>
  <si>
    <t>BONNAY</t>
  </si>
  <si>
    <t>POIVRES</t>
  </si>
  <si>
    <t>BONNETAGE</t>
  </si>
  <si>
    <t>BRECONCHAUX</t>
  </si>
  <si>
    <t>POUY SUR VANNES</t>
  </si>
  <si>
    <t>LA BRETENIERE</t>
  </si>
  <si>
    <t>PRUNAY BELLEVILLE</t>
  </si>
  <si>
    <t>BULLE</t>
  </si>
  <si>
    <t>RACINES</t>
  </si>
  <si>
    <t>BY</t>
  </si>
  <si>
    <t>ROSIERES PRES TROYES</t>
  </si>
  <si>
    <t>CENDREY</t>
  </si>
  <si>
    <t>LA ROTHIERE</t>
  </si>
  <si>
    <t>CHALEZEULE</t>
  </si>
  <si>
    <t>ROUILLY SACEY</t>
  </si>
  <si>
    <t>CHAMESEY</t>
  </si>
  <si>
    <t>ROUVRES LES VIGNES</t>
  </si>
  <si>
    <t>CHARQUEMONT</t>
  </si>
  <si>
    <t>CHATILLON GUYOTTE</t>
  </si>
  <si>
    <t>LEPINE</t>
  </si>
  <si>
    <t>CHATILLON SUR LISON</t>
  </si>
  <si>
    <t>ST JEAN DE BONNEVAL</t>
  </si>
  <si>
    <t>CHAUCENNE</t>
  </si>
  <si>
    <t>ST JULIEN LES VILLAS</t>
  </si>
  <si>
    <t>CHAUX NEUVE</t>
  </si>
  <si>
    <t>ST LOUP DE BUFFIGNY</t>
  </si>
  <si>
    <t>CHAZOT</t>
  </si>
  <si>
    <t>STE MAURE</t>
  </si>
  <si>
    <t>CHOUZELOT</t>
  </si>
  <si>
    <t>PAYS DE CLERVAL</t>
  </si>
  <si>
    <t>ST PARRES AUX TERTRES</t>
  </si>
  <si>
    <t>ST PARRES LES VAUDES</t>
  </si>
  <si>
    <t>DAMMARTIN LES TEMPLIERS</t>
  </si>
  <si>
    <t>ST REMY SOUS BARBUISE</t>
  </si>
  <si>
    <t>DANNEMARIE</t>
  </si>
  <si>
    <t>ST THIBAULT</t>
  </si>
  <si>
    <t>DURNES</t>
  </si>
  <si>
    <t>SOMMEVAL</t>
  </si>
  <si>
    <t>EPEUGNEY</t>
  </si>
  <si>
    <t>ETALANS</t>
  </si>
  <si>
    <t>TRAINEL</t>
  </si>
  <si>
    <t>ETERNOZ</t>
  </si>
  <si>
    <t>TURGY</t>
  </si>
  <si>
    <t>VAUCHASSIS</t>
  </si>
  <si>
    <t>LA VENDUE MIGNOT</t>
  </si>
  <si>
    <t>ETOUVANS</t>
  </si>
  <si>
    <t>VERPILLIERES SUR OURCE</t>
  </si>
  <si>
    <t>ETUPES</t>
  </si>
  <si>
    <t>VILLACERF</t>
  </si>
  <si>
    <t>EXINCOURT</t>
  </si>
  <si>
    <t>LA VILLE AUX BOIS</t>
  </si>
  <si>
    <t>FALLERANS</t>
  </si>
  <si>
    <t>VILLEMOIRON EN OTHE</t>
  </si>
  <si>
    <t>FONTAIN</t>
  </si>
  <si>
    <t>ARGUEL</t>
  </si>
  <si>
    <t>VILLEMORIEN</t>
  </si>
  <si>
    <t>FOURCATIER ET MAISON NEUVE</t>
  </si>
  <si>
    <t>FOURNET BLANCHEROCHE</t>
  </si>
  <si>
    <t>GEVRESIN</t>
  </si>
  <si>
    <t>VILLE SUR ARCE</t>
  </si>
  <si>
    <t>GLAY</t>
  </si>
  <si>
    <t>VILLE SUR TERRE</t>
  </si>
  <si>
    <t>GONDENANS MONTBY</t>
  </si>
  <si>
    <t>VITRY LE CROISE</t>
  </si>
  <si>
    <t>GOUHELANS</t>
  </si>
  <si>
    <t>VOUE</t>
  </si>
  <si>
    <t>LE GRATTERIS</t>
  </si>
  <si>
    <t>VOUGREY</t>
  </si>
  <si>
    <t>L HOPITAL DU GROSBOIS</t>
  </si>
  <si>
    <t>ALBIERES</t>
  </si>
  <si>
    <t>L HOPITAL ST LIEFFROY</t>
  </si>
  <si>
    <t>ANTUGNAC</t>
  </si>
  <si>
    <t>LES HOPITAUX VIEUX</t>
  </si>
  <si>
    <t>ARQUES</t>
  </si>
  <si>
    <t>AZILLE</t>
  </si>
  <si>
    <t>ISSANS</t>
  </si>
  <si>
    <t>BADENS</t>
  </si>
  <si>
    <t>JOUGNE</t>
  </si>
  <si>
    <t>BAGES</t>
  </si>
  <si>
    <t>LAISSEY</t>
  </si>
  <si>
    <t>BARAIGNE</t>
  </si>
  <si>
    <t>LANDRESSE</t>
  </si>
  <si>
    <t>BELVEZE DU RAZES</t>
  </si>
  <si>
    <t>LANTENNE VERTIERE</t>
  </si>
  <si>
    <t>BIZE MINERVOIS</t>
  </si>
  <si>
    <t>LANTHENANS</t>
  </si>
  <si>
    <t>CAHUZAC</t>
  </si>
  <si>
    <t>LAVIRON</t>
  </si>
  <si>
    <t>CAMPS SUR L AGLY</t>
  </si>
  <si>
    <t>LONGECHAUX</t>
  </si>
  <si>
    <t>LA CASSAIGNE</t>
  </si>
  <si>
    <t>LOUGRES</t>
  </si>
  <si>
    <t>CASTELRENG</t>
  </si>
  <si>
    <t>LUXIOL</t>
  </si>
  <si>
    <t>VAL DE LAMBRONNE</t>
  </si>
  <si>
    <t>MAISONS DU BOIS LIEVREMONT</t>
  </si>
  <si>
    <t>CAUNES MINERVOIS</t>
  </si>
  <si>
    <t>MARVELISE</t>
  </si>
  <si>
    <t>CORBIERES</t>
  </si>
  <si>
    <t>MESLIERES</t>
  </si>
  <si>
    <t>COUDONS</t>
  </si>
  <si>
    <t>MONTAGNEY SERVIGNEY</t>
  </si>
  <si>
    <t>SERVIGNEY</t>
  </si>
  <si>
    <t>COURNANEL</t>
  </si>
  <si>
    <t>MONTBELIARD</t>
  </si>
  <si>
    <t>COURTAULY</t>
  </si>
  <si>
    <t>MONTECHEROUX</t>
  </si>
  <si>
    <t>COUSTAUSSA</t>
  </si>
  <si>
    <t>MONTFLOVIN</t>
  </si>
  <si>
    <t>CUCUGNAN</t>
  </si>
  <si>
    <t>MORTEAU</t>
  </si>
  <si>
    <t>DURBAN CORBIERES</t>
  </si>
  <si>
    <t>LE MOUTHEROT</t>
  </si>
  <si>
    <t>FABREZAN</t>
  </si>
  <si>
    <t>NAISEY LES GRANGES</t>
  </si>
  <si>
    <t>FAJAC LA RELENQUE</t>
  </si>
  <si>
    <t>NARBIEF</t>
  </si>
  <si>
    <t>FENDEILLE</t>
  </si>
  <si>
    <t>FITOU</t>
  </si>
  <si>
    <t>NOIREFONTAINE</t>
  </si>
  <si>
    <t>FONTCOUVERTE</t>
  </si>
  <si>
    <t>NOVILLARS</t>
  </si>
  <si>
    <t>FONTIES D AUDE</t>
  </si>
  <si>
    <t>OLLANS</t>
  </si>
  <si>
    <t>FOURNES CABARDES</t>
  </si>
  <si>
    <t>ORGEANS BLANCHEFONTAINE</t>
  </si>
  <si>
    <t>FRAISSE CABARDES</t>
  </si>
  <si>
    <t>GAJA LA SELVE</t>
  </si>
  <si>
    <t>ORVE</t>
  </si>
  <si>
    <t>GARDIE</t>
  </si>
  <si>
    <t>OUGNEY DOUVOT</t>
  </si>
  <si>
    <t>GINOLES</t>
  </si>
  <si>
    <t>PIERREFONTAINE LES BLAMONT</t>
  </si>
  <si>
    <t>GOURVIEILLE</t>
  </si>
  <si>
    <t>PIERREFONTAINE LES VARANS</t>
  </si>
  <si>
    <t>HOUNOUX</t>
  </si>
  <si>
    <t>PIREY</t>
  </si>
  <si>
    <t>LABECEDE LAURAGAIS</t>
  </si>
  <si>
    <t>LE VAL</t>
  </si>
  <si>
    <t>MONTFORT</t>
  </si>
  <si>
    <t>LACOMBE</t>
  </si>
  <si>
    <t>LASSERRE DE PROUILLE</t>
  </si>
  <si>
    <t>PONT DE ROIDE VERMONDANS</t>
  </si>
  <si>
    <t>LAURABUC</t>
  </si>
  <si>
    <t>LES PONTETS</t>
  </si>
  <si>
    <t>PONT LES MOULINS</t>
  </si>
  <si>
    <t>LESPINASSIERE</t>
  </si>
  <si>
    <t>POUILLEY FRANCAIS</t>
  </si>
  <si>
    <t>LEUC</t>
  </si>
  <si>
    <t>POULIGNEY LUSANS</t>
  </si>
  <si>
    <t>LIGNAIROLLES</t>
  </si>
  <si>
    <t>PUGEY</t>
  </si>
  <si>
    <t>LA LOUVIERE LAURAGAIS</t>
  </si>
  <si>
    <t>RAHON</t>
  </si>
  <si>
    <t>LUC SUR ORBIEU</t>
  </si>
  <si>
    <t>RANG</t>
  </si>
  <si>
    <t>MAS SAINTES PUELLES</t>
  </si>
  <si>
    <t>RECOLOGNE</t>
  </si>
  <si>
    <t>MONTFERRAND</t>
  </si>
  <si>
    <t>RECULFOZ</t>
  </si>
  <si>
    <t>MONTJARDIN</t>
  </si>
  <si>
    <t>REMONDANS VAIVRE</t>
  </si>
  <si>
    <t>MONTMAUR</t>
  </si>
  <si>
    <t>ROCHE LES CLERVAL</t>
  </si>
  <si>
    <t>MONZE</t>
  </si>
  <si>
    <t>RONCHAUX</t>
  </si>
  <si>
    <t>MOUSSAN</t>
  </si>
  <si>
    <t>ROSET FLUANS</t>
  </si>
  <si>
    <t>NEBIAS</t>
  </si>
  <si>
    <t>ROSIERES SUR BARBECHE</t>
  </si>
  <si>
    <t>ORSANS</t>
  </si>
  <si>
    <t>ROULANS</t>
  </si>
  <si>
    <t>OUVEILLAN</t>
  </si>
  <si>
    <t>RUREY</t>
  </si>
  <si>
    <t>PALAIRAC</t>
  </si>
  <si>
    <t>LE RUSSEY</t>
  </si>
  <si>
    <t>PARAZA</t>
  </si>
  <si>
    <t>PENNAUTIER</t>
  </si>
  <si>
    <t>PEYRIAC MINERVOIS</t>
  </si>
  <si>
    <t>PLAVILLA</t>
  </si>
  <si>
    <t>ST MAURICE COLOMBIER</t>
  </si>
  <si>
    <t>POUZOLS MINERVOIS</t>
  </si>
  <si>
    <t>SAMSON</t>
  </si>
  <si>
    <t>PREIXAN</t>
  </si>
  <si>
    <t>SELONCOURT</t>
  </si>
  <si>
    <t>PUGINIER</t>
  </si>
  <si>
    <t>SEMONDANS</t>
  </si>
  <si>
    <t>RAISSAC SUR LAMPY</t>
  </si>
  <si>
    <t>TARCENAY FOUCHERANS</t>
  </si>
  <si>
    <t>ROQUEFERE</t>
  </si>
  <si>
    <t>THORAISE</t>
  </si>
  <si>
    <t>ROQUEFEUIL</t>
  </si>
  <si>
    <t>TORPES</t>
  </si>
  <si>
    <t>ROQUEFORT DES CORBIERES</t>
  </si>
  <si>
    <t>TROUVANS</t>
  </si>
  <si>
    <t>STE COLOMBE SUR L HERS</t>
  </si>
  <si>
    <t>UZELLE</t>
  </si>
  <si>
    <t>ST JUST ET LE BEZU</t>
  </si>
  <si>
    <t>VAUDRIVILLERS</t>
  </si>
  <si>
    <t>ST LAURENT DE LA CABRERISSE</t>
  </si>
  <si>
    <t>VELLEROT LES BELVOIR</t>
  </si>
  <si>
    <t>ST MARTIN LALANDE</t>
  </si>
  <si>
    <t>VENNES</t>
  </si>
  <si>
    <t>ST MARTIN LYS</t>
  </si>
  <si>
    <t>VILLARS LES BLAMONT</t>
  </si>
  <si>
    <t>ST PAPOUL</t>
  </si>
  <si>
    <t>HAUTEVILLE SUR MER</t>
  </si>
  <si>
    <t>LA HAYE BELLEFOND</t>
  </si>
  <si>
    <t>SALZA</t>
  </si>
  <si>
    <t>LA HAYE</t>
  </si>
  <si>
    <t>SERVIES EN VAL</t>
  </si>
  <si>
    <t>LA HAYE PESNEL</t>
  </si>
  <si>
    <t>TOURNISSAN</t>
  </si>
  <si>
    <t>HEMEVEZ</t>
  </si>
  <si>
    <t>TREZIERS</t>
  </si>
  <si>
    <t>HUISNES SUR MER</t>
  </si>
  <si>
    <t>VENTENAC EN MINERVOIS</t>
  </si>
  <si>
    <t>VERAZA</t>
  </si>
  <si>
    <t>VILLANIERE</t>
  </si>
  <si>
    <t>LA LANDE D AIROU</t>
  </si>
  <si>
    <t>VILLARDONNEL</t>
  </si>
  <si>
    <t>LIESVILLE SUR DOUVE</t>
  </si>
  <si>
    <t>VILLEDAIGNE</t>
  </si>
  <si>
    <t>VILLESPY</t>
  </si>
  <si>
    <t>MARIGNY LE LOZON</t>
  </si>
  <si>
    <t>ALMONT LES JUNIES</t>
  </si>
  <si>
    <t>LE MESNILLARD</t>
  </si>
  <si>
    <t>ASPRIERES</t>
  </si>
  <si>
    <t>LE MESNIL OZENNE</t>
  </si>
  <si>
    <t>BESSUEJOULS</t>
  </si>
  <si>
    <t>MONTCUIT</t>
  </si>
  <si>
    <t>BRASC</t>
  </si>
  <si>
    <t>MONTFARVILLE</t>
  </si>
  <si>
    <t>BRUSQUE</t>
  </si>
  <si>
    <t>MORTAIN BOCAGE</t>
  </si>
  <si>
    <t>CAPDENAC GARE</t>
  </si>
  <si>
    <t>LA MOUCHE</t>
  </si>
  <si>
    <t>LA CAPELLE BLEYS</t>
  </si>
  <si>
    <t>MOYON VILLAGES</t>
  </si>
  <si>
    <t>LA CAPELLE BONANCE</t>
  </si>
  <si>
    <t>NAY</t>
  </si>
  <si>
    <t>LE NEUFBOURG</t>
  </si>
  <si>
    <t>CASTANET</t>
  </si>
  <si>
    <t>NOTRE DAME DE LIVOYE</t>
  </si>
  <si>
    <t>LE CAYROL</t>
  </si>
  <si>
    <t>PERIERS</t>
  </si>
  <si>
    <t>CENTRES</t>
  </si>
  <si>
    <t>PICAUVILLE</t>
  </si>
  <si>
    <t>COMPOLIBAT</t>
  </si>
  <si>
    <t>CONDOM D AUBRAC</t>
  </si>
  <si>
    <t>LA CRESSE</t>
  </si>
  <si>
    <t>QUETTEHOU</t>
  </si>
  <si>
    <t>LE FEL</t>
  </si>
  <si>
    <t>FLAGNAC</t>
  </si>
  <si>
    <t>QUIBOU</t>
  </si>
  <si>
    <t>GISSAC</t>
  </si>
  <si>
    <t>REIGNEVILLE BOCAGE</t>
  </si>
  <si>
    <t>LESCURE JAOUL</t>
  </si>
  <si>
    <t>REMILLY LES MARAIS</t>
  </si>
  <si>
    <t>MANHAC</t>
  </si>
  <si>
    <t>LE ROZEL</t>
  </si>
  <si>
    <t>MARCILLAC VALLON</t>
  </si>
  <si>
    <t>MARTRIN</t>
  </si>
  <si>
    <t>MELAGUES</t>
  </si>
  <si>
    <t>ST CHRISTOPHE DU FOC</t>
  </si>
  <si>
    <t>LE MONASTERE</t>
  </si>
  <si>
    <t>MONTSALES</t>
  </si>
  <si>
    <t>ST DENIS LE VETU</t>
  </si>
  <si>
    <t>MOURET</t>
  </si>
  <si>
    <t>ST FLOXEL</t>
  </si>
  <si>
    <t>MUR DE BARREZ</t>
  </si>
  <si>
    <t>ST FROMOND</t>
  </si>
  <si>
    <t>NAJAC</t>
  </si>
  <si>
    <t>ST GERMAIN DE VARREVILLE</t>
  </si>
  <si>
    <t>OLS ET RINHODES</t>
  </si>
  <si>
    <t>ST HILAIRE DU HARCOUET</t>
  </si>
  <si>
    <t>PALMAS D AVEYRON</t>
  </si>
  <si>
    <t>PRADES D AUBRAC</t>
  </si>
  <si>
    <t>ST JEAN DE LA HAIZE</t>
  </si>
  <si>
    <t>PRADES SALARS</t>
  </si>
  <si>
    <t>ST JEAN LE THOMAS</t>
  </si>
  <si>
    <t>RODELLE</t>
  </si>
  <si>
    <t>ROQUEFORT SUR SOULZON</t>
  </si>
  <si>
    <t>ST ANDRE DE NAJAC</t>
  </si>
  <si>
    <t>CHAULIEU</t>
  </si>
  <si>
    <t>ST MAUR DES BOIS</t>
  </si>
  <si>
    <t>ST FELIX DE LUNEL</t>
  </si>
  <si>
    <t>ST MAURICE EN COTENTIN</t>
  </si>
  <si>
    <t>ST OVIN</t>
  </si>
  <si>
    <t>ST IZAIRE</t>
  </si>
  <si>
    <t>ST PAIR SUR MER</t>
  </si>
  <si>
    <t>ST JEAN DU BRUEL</t>
  </si>
  <si>
    <t>ST JEAN ET ST PAUL</t>
  </si>
  <si>
    <t>BOURGVALLEES</t>
  </si>
  <si>
    <t>ST SEVER DU MOUSTIER</t>
  </si>
  <si>
    <t>ST VICTOR ET MELVIEU</t>
  </si>
  <si>
    <t>ST SAUVEUR LE VICOMTE</t>
  </si>
  <si>
    <t>SALLES COURBATIES</t>
  </si>
  <si>
    <t>ST SENIER SOUS AVRANCHES</t>
  </si>
  <si>
    <t>SAUVETERRE DE ROUERGUE</t>
  </si>
  <si>
    <t>SEGUR</t>
  </si>
  <si>
    <t>SAUSSEY</t>
  </si>
  <si>
    <t>SENERGUES</t>
  </si>
  <si>
    <t>SENOVILLE</t>
  </si>
  <si>
    <t>SERVON</t>
  </si>
  <si>
    <t>TAURIAC DE CAMARES</t>
  </si>
  <si>
    <t>SORTOSVILLE</t>
  </si>
  <si>
    <t>TAURIAC DE NAUCELLE</t>
  </si>
  <si>
    <t>SOTTEVAST</t>
  </si>
  <si>
    <t>TOULONJAC</t>
  </si>
  <si>
    <t>SUBLIGNY</t>
  </si>
  <si>
    <t>VEYREAU</t>
  </si>
  <si>
    <t>TESSY BOCAGE</t>
  </si>
  <si>
    <t>VILLEFRANCHE DE ROUERGUE</t>
  </si>
  <si>
    <t>TEURTHEVILLE HAGUE</t>
  </si>
  <si>
    <t>VIVIEZ</t>
  </si>
  <si>
    <t>TIREPIED SUR SEE</t>
  </si>
  <si>
    <t>TREAUVILLE</t>
  </si>
  <si>
    <t>TRIBEHOU</t>
  </si>
  <si>
    <t>VARENGUEBEC</t>
  </si>
  <si>
    <t>VILLIERS FOSSARD</t>
  </si>
  <si>
    <t>AUREILLE</t>
  </si>
  <si>
    <t>VIRANDEVILLE</t>
  </si>
  <si>
    <t>BEAURECUEIL</t>
  </si>
  <si>
    <t>ST MARTIN D ABLOIS</t>
  </si>
  <si>
    <t>BOULBON</t>
  </si>
  <si>
    <t>ALLEMANCHE LAUNAY ET SOYER</t>
  </si>
  <si>
    <t>CARRY LE ROUET</t>
  </si>
  <si>
    <t>ALLIANCELLES</t>
  </si>
  <si>
    <t>CHATEAUNEUF LES MARTIGUES</t>
  </si>
  <si>
    <t>ARZILLIERES NEUVILLE</t>
  </si>
  <si>
    <t>LA CIOTAT</t>
  </si>
  <si>
    <t>AUBILLY</t>
  </si>
  <si>
    <t>CORNILLON CONFOUX</t>
  </si>
  <si>
    <t>AUMENANCOURT</t>
  </si>
  <si>
    <t>EYRAGUES</t>
  </si>
  <si>
    <t>AY CHAMPAGNE</t>
  </si>
  <si>
    <t>BASSU</t>
  </si>
  <si>
    <t>GRAVESON</t>
  </si>
  <si>
    <t>BINSON ET ORQUIGNY</t>
  </si>
  <si>
    <t>JOUQUES</t>
  </si>
  <si>
    <t>BOURGOGNE FRESNE</t>
  </si>
  <si>
    <t>LAMBESC</t>
  </si>
  <si>
    <t>BOURSAULT</t>
  </si>
  <si>
    <t>BRAUX STE COHIERE</t>
  </si>
  <si>
    <t>BREBAN</t>
  </si>
  <si>
    <t>BRUSSON</t>
  </si>
  <si>
    <t>MAS BLANC DES ALPILLES</t>
  </si>
  <si>
    <t>LE BUISSON</t>
  </si>
  <si>
    <t>MIRAMAS</t>
  </si>
  <si>
    <t>CHAMPILLON</t>
  </si>
  <si>
    <t>PELISSANNE</t>
  </si>
  <si>
    <t>CHAMPLAT ET BOUJACOURT</t>
  </si>
  <si>
    <t>PEYROLLES EN PROVENCE</t>
  </si>
  <si>
    <t>CHARMONT</t>
  </si>
  <si>
    <t>ROGNAC</t>
  </si>
  <si>
    <t>CHATRICES</t>
  </si>
  <si>
    <t>ROGNES</t>
  </si>
  <si>
    <t>CHEPPES LA PRAIRIE</t>
  </si>
  <si>
    <t>ROQUEVAIRE</t>
  </si>
  <si>
    <t>CHIGNY LES ROSES</t>
  </si>
  <si>
    <t>CLAMANGES</t>
  </si>
  <si>
    <t>SAINTES MARIES DE LA MER</t>
  </si>
  <si>
    <t>VAL DES MARAIS</t>
  </si>
  <si>
    <t>ST MARTIN DE CRAU</t>
  </si>
  <si>
    <t>ST SAVOURNIN</t>
  </si>
  <si>
    <t>CONTAULT</t>
  </si>
  <si>
    <t>SENAS</t>
  </si>
  <si>
    <t>CORROBERT</t>
  </si>
  <si>
    <t>CARNOUX EN PROVENCE</t>
  </si>
  <si>
    <t>COURCELLES SAPICOURT</t>
  </si>
  <si>
    <t>DONTRIEN</t>
  </si>
  <si>
    <t>DORMANS</t>
  </si>
  <si>
    <t>ECLAIRES</t>
  </si>
  <si>
    <t>ECURY LE REPOS</t>
  </si>
  <si>
    <t>EPENSE</t>
  </si>
  <si>
    <t>LES ESSARTS LE VICOMTE</t>
  </si>
  <si>
    <t>CONTEVILLE</t>
  </si>
  <si>
    <t>ETOGES</t>
  </si>
  <si>
    <t>EUVY</t>
  </si>
  <si>
    <t>FAGNIERES</t>
  </si>
  <si>
    <t>FAVEROLLES ET COEMY</t>
  </si>
  <si>
    <t>FLORENT EN ARGONNE</t>
  </si>
  <si>
    <t>ARGENCES</t>
  </si>
  <si>
    <t>FONTAINE SUR AY</t>
  </si>
  <si>
    <t>LES AUTHIEUX SUR CALONNE</t>
  </si>
  <si>
    <t>LA FORESTIERE</t>
  </si>
  <si>
    <t>MALHERBE SUR AJON</t>
  </si>
  <si>
    <t>GERMIGNY</t>
  </si>
  <si>
    <t>GERMINON</t>
  </si>
  <si>
    <t>GIVRY EN ARGONNE</t>
  </si>
  <si>
    <t>BENOUVILLE</t>
  </si>
  <si>
    <t>GRANGES SUR AUBE</t>
  </si>
  <si>
    <t>HANS</t>
  </si>
  <si>
    <t>HAUSSIGNEMONT</t>
  </si>
  <si>
    <t>HUIRON</t>
  </si>
  <si>
    <t>BERNESQ</t>
  </si>
  <si>
    <t>ISLE SUR MARNE</t>
  </si>
  <si>
    <t>BERNIERES D AILLY</t>
  </si>
  <si>
    <t>LARZICOURT</t>
  </si>
  <si>
    <t>BLANGY LE CHATEAU</t>
  </si>
  <si>
    <t>LENHARREE</t>
  </si>
  <si>
    <t>BLONVILLE SUR MER</t>
  </si>
  <si>
    <t>LOISY EN BRIE</t>
  </si>
  <si>
    <t>BONNEMAISON</t>
  </si>
  <si>
    <t>MAIRY SUR MARNE</t>
  </si>
  <si>
    <t>BONNOEIL</t>
  </si>
  <si>
    <t>LE MESNIL SUR OGER</t>
  </si>
  <si>
    <t>BOURGUEBUS</t>
  </si>
  <si>
    <t>MONT SUR COURVILLE</t>
  </si>
  <si>
    <t>CABOURG</t>
  </si>
  <si>
    <t>MOSLINS</t>
  </si>
  <si>
    <t>CAEN</t>
  </si>
  <si>
    <t>NESLE LA REPOSTE</t>
  </si>
  <si>
    <t>CAHAGNES</t>
  </si>
  <si>
    <t>LA NOUE</t>
  </si>
  <si>
    <t>LA CAINE</t>
  </si>
  <si>
    <t>OMEY</t>
  </si>
  <si>
    <t>CARCAGNY</t>
  </si>
  <si>
    <t>OUTREPONT</t>
  </si>
  <si>
    <t>LIVRY</t>
  </si>
  <si>
    <t>PARGNY LES REIMS</t>
  </si>
  <si>
    <t>CERNAY</t>
  </si>
  <si>
    <t>PIERRY</t>
  </si>
  <si>
    <t>PLEURS</t>
  </si>
  <si>
    <t>PLICHANCOURT</t>
  </si>
  <si>
    <t>CLARBEC</t>
  </si>
  <si>
    <t>PLIVOT</t>
  </si>
  <si>
    <t>PRINGY</t>
  </si>
  <si>
    <t>COSSESSEVILLE</t>
  </si>
  <si>
    <t>REIMS</t>
  </si>
  <si>
    <t>CRESSEVEUILLE</t>
  </si>
  <si>
    <t>REUIL</t>
  </si>
  <si>
    <t>CRICQUEBOEUF</t>
  </si>
  <si>
    <t>ROUVROY RIPONT</t>
  </si>
  <si>
    <t>CRICQUEVILLE EN AUGE</t>
  </si>
  <si>
    <t>ST ETIENNE SUR SUIPPE</t>
  </si>
  <si>
    <t>CRICQUEVILLE EN BESSIN</t>
  </si>
  <si>
    <t>ST EUPHRAISE ET CLAIRIZET</t>
  </si>
  <si>
    <t>CRISTOT</t>
  </si>
  <si>
    <t>DAMBLAINVILLE</t>
  </si>
  <si>
    <t>ST LUMIER EN CHAMPAGNE</t>
  </si>
  <si>
    <t>DANESTAL</t>
  </si>
  <si>
    <t>ST LUMIER LA POPULEUSE</t>
  </si>
  <si>
    <t>LE DETROIT</t>
  </si>
  <si>
    <t>ST MARD SUR LE MONT</t>
  </si>
  <si>
    <t>DUCY STE MARGUERITE</t>
  </si>
  <si>
    <t>ST MASMES</t>
  </si>
  <si>
    <t>ENGLESQUEVILLE LA PERCEE</t>
  </si>
  <si>
    <t>ST THOMAS EN ARGONNE</t>
  </si>
  <si>
    <t>EPANEY</t>
  </si>
  <si>
    <t>SAVIGNY SUR ARDRES</t>
  </si>
  <si>
    <t>EPRON</t>
  </si>
  <si>
    <t>SERMAIZE LES BAINS</t>
  </si>
  <si>
    <t>ESTREES LA CAMPAGNE</t>
  </si>
  <si>
    <t>SERMIERS</t>
  </si>
  <si>
    <t>ETREHAM</t>
  </si>
  <si>
    <t>SOIZY AUX BOIS</t>
  </si>
  <si>
    <t>FIERVILLE LES PARCS</t>
  </si>
  <si>
    <t>SUIZY LE FRANC</t>
  </si>
  <si>
    <t>FORMENTIN</t>
  </si>
  <si>
    <t>TAISSY</t>
  </si>
  <si>
    <t>FOURCHES</t>
  </si>
  <si>
    <t>VAL DE LIVRE</t>
  </si>
  <si>
    <t>FRENOUVILLE</t>
  </si>
  <si>
    <t>THAAS</t>
  </si>
  <si>
    <t>GAVRUS</t>
  </si>
  <si>
    <t>THIEBLEMONT FAREMONT</t>
  </si>
  <si>
    <t>GEFOSSE FONTENAY</t>
  </si>
  <si>
    <t>THILLOIS</t>
  </si>
  <si>
    <t>GERROTS</t>
  </si>
  <si>
    <t>VAL DE VESLE</t>
  </si>
  <si>
    <t>GIBERVILLE</t>
  </si>
  <si>
    <t>TREPAIL</t>
  </si>
  <si>
    <t>GLOS</t>
  </si>
  <si>
    <t>TROIS FONTAINES L ABBAYE</t>
  </si>
  <si>
    <t>GONNEVILLE EN AUGE</t>
  </si>
  <si>
    <t>UNCHAIR</t>
  </si>
  <si>
    <t>GOUVIX</t>
  </si>
  <si>
    <t>VADENAY</t>
  </si>
  <si>
    <t>GRENTHEVILLE</t>
  </si>
  <si>
    <t>VANAULT LE CHATEL</t>
  </si>
  <si>
    <t>GUERON</t>
  </si>
  <si>
    <t>VANAULT LES DAMES</t>
  </si>
  <si>
    <t>HERMIVAL LES VAUX</t>
  </si>
  <si>
    <t>VAUCLERC</t>
  </si>
  <si>
    <t>HONFLEUR</t>
  </si>
  <si>
    <t>VENTELAY</t>
  </si>
  <si>
    <t>HOULGATE</t>
  </si>
  <si>
    <t>BLANCS COTEAUX</t>
  </si>
  <si>
    <t>IFS</t>
  </si>
  <si>
    <t>LE VEZIER</t>
  </si>
  <si>
    <t>JORT</t>
  </si>
  <si>
    <t>VILLENEUVE RENNEVILLE CHEVIGNY</t>
  </si>
  <si>
    <t>JUAYE MONDAYE</t>
  </si>
  <si>
    <t>VILLERS EN ARGONNE</t>
  </si>
  <si>
    <t>DIALAN SUR CHAINE</t>
  </si>
  <si>
    <t>VILLESENEUX</t>
  </si>
  <si>
    <t>LANDES SUR AJON</t>
  </si>
  <si>
    <t>ALLICHAMPS</t>
  </si>
  <si>
    <t>PONTS SUR SEULLES</t>
  </si>
  <si>
    <t>ANDELOT BLANCHEVILLE</t>
  </si>
  <si>
    <t>LINGEVRES</t>
  </si>
  <si>
    <t>ARBIGNY SOUS VARENNES</t>
  </si>
  <si>
    <t>LE MOLAY LITTRY</t>
  </si>
  <si>
    <t>AUBERIVE</t>
  </si>
  <si>
    <t>BASSONCOURT</t>
  </si>
  <si>
    <t>ROCHES BETTAINCOURT</t>
  </si>
  <si>
    <t>BIESLES</t>
  </si>
  <si>
    <t>LOUVIGNY</t>
  </si>
  <si>
    <t>BLUMERAY</t>
  </si>
  <si>
    <t>LUC SUR MER</t>
  </si>
  <si>
    <t>BOLOGNE</t>
  </si>
  <si>
    <t>MAGNY EN BESSIN</t>
  </si>
  <si>
    <t>BOURBONNE LES BAINS</t>
  </si>
  <si>
    <t>MAISONCELLES PELVEY</t>
  </si>
  <si>
    <t>MAISONCELLES SUR AJON</t>
  </si>
  <si>
    <t>BOURG STE MARIE</t>
  </si>
  <si>
    <t>MAIZET</t>
  </si>
  <si>
    <t>BOUZANCOURT</t>
  </si>
  <si>
    <t>BRAINVILLE SUR MEUSE</t>
  </si>
  <si>
    <t>MERVILLE FRANCEVILLE PLAGE</t>
  </si>
  <si>
    <t>BRAUX LE CHATEL</t>
  </si>
  <si>
    <t>LE MESNIL EUDES</t>
  </si>
  <si>
    <t>BREUVANNES EN BASSIGNY</t>
  </si>
  <si>
    <t>BRIAUCOURT</t>
  </si>
  <si>
    <t>CHALINDREY</t>
  </si>
  <si>
    <t>VALS DES TILLES</t>
  </si>
  <si>
    <t>LES MONCEAUX</t>
  </si>
  <si>
    <t>CHATEAUVILLAIN</t>
  </si>
  <si>
    <t>MONFREVILLE</t>
  </si>
  <si>
    <t>MONTREUIL EN AUGE</t>
  </si>
  <si>
    <t>MONTS EN BESSIN</t>
  </si>
  <si>
    <t>CHAUMONT LA VILLE</t>
  </si>
  <si>
    <t>NOROLLES</t>
  </si>
  <si>
    <t>CHEZEAUX</t>
  </si>
  <si>
    <t>CLEFMONT</t>
  </si>
  <si>
    <t>ORBEC</t>
  </si>
  <si>
    <t>CLINCHAMP</t>
  </si>
  <si>
    <t>OUILLY DU HOULEY</t>
  </si>
  <si>
    <t>COHONS</t>
  </si>
  <si>
    <t>OUISTREHAM</t>
  </si>
  <si>
    <t>COLOMBEY LES DEUX EGLISES</t>
  </si>
  <si>
    <t>PETIVILLE</t>
  </si>
  <si>
    <t>PIERREFITTE EN AUGE</t>
  </si>
  <si>
    <t>PLUMETOT</t>
  </si>
  <si>
    <t>COUR L EVEQUE</t>
  </si>
  <si>
    <t>LE PRE D AUGE</t>
  </si>
  <si>
    <t>CURMONT</t>
  </si>
  <si>
    <t>CUSEY</t>
  </si>
  <si>
    <t>DAILLECOURT</t>
  </si>
  <si>
    <t>ROCQUES</t>
  </si>
  <si>
    <t>DONCOURT SUR MEUSE</t>
  </si>
  <si>
    <t>RUMESNIL</t>
  </si>
  <si>
    <t>LE CASTELET</t>
  </si>
  <si>
    <t>ST ANDRE D HEBERTOT</t>
  </si>
  <si>
    <t>EURVILLE BIENVILLE</t>
  </si>
  <si>
    <t>ST AUBIN SUR MER</t>
  </si>
  <si>
    <t>STE CROIX SUR MER</t>
  </si>
  <si>
    <t>FERRIERE ET LAFOLIE</t>
  </si>
  <si>
    <t>FLAGEY</t>
  </si>
  <si>
    <t>SEULLINE</t>
  </si>
  <si>
    <t>FORCEY</t>
  </si>
  <si>
    <t>ST GERMAIN LA BLANCHE HERBE</t>
  </si>
  <si>
    <t>LA GENEVROYE</t>
  </si>
  <si>
    <t>GERMAY</t>
  </si>
  <si>
    <t>ST LAMBERT</t>
  </si>
  <si>
    <t>ST LOUET SUR SEULLES</t>
  </si>
  <si>
    <t>GUINDRECOURT SUR BLAISE</t>
  </si>
  <si>
    <t>HACOURT</t>
  </si>
  <si>
    <t>ST MARTIN AUX CHARTRAINS</t>
  </si>
  <si>
    <t>HALLIGNICOURT</t>
  </si>
  <si>
    <t>HUMBECOURT</t>
  </si>
  <si>
    <t>ST MARTIN DE BLAGNY</t>
  </si>
  <si>
    <t>HUMBERVILLE</t>
  </si>
  <si>
    <t>ST OMER</t>
  </si>
  <si>
    <t>ISOMES</t>
  </si>
  <si>
    <t>ST OUEN LE PIN</t>
  </si>
  <si>
    <t>JOINVILLE</t>
  </si>
  <si>
    <t>ST PAIR</t>
  </si>
  <si>
    <t>LACHAPELLE EN BLAISY</t>
  </si>
  <si>
    <t>ST PAUL DU VERNAY</t>
  </si>
  <si>
    <t>LAMANCINE</t>
  </si>
  <si>
    <t>ST PHILBERT DES CHAMPS</t>
  </si>
  <si>
    <t>BAYARD SUR MARNE</t>
  </si>
  <si>
    <t>ST PIERRE CANIVET</t>
  </si>
  <si>
    <t>LANGRES</t>
  </si>
  <si>
    <t>ST PIERRE DU FRESNE</t>
  </si>
  <si>
    <t>LONGEAU PERCEY</t>
  </si>
  <si>
    <t>MARANVILLE</t>
  </si>
  <si>
    <t>BOISSEY</t>
  </si>
  <si>
    <t>RECOURT</t>
  </si>
  <si>
    <t>MOUILLERON</t>
  </si>
  <si>
    <t>NARCY</t>
  </si>
  <si>
    <t>NEUILLY SUR SUIZE</t>
  </si>
  <si>
    <t>ST SAMSON</t>
  </si>
  <si>
    <t>NINVILLE</t>
  </si>
  <si>
    <t>ORCEVAUX</t>
  </si>
  <si>
    <t>ST VAAST EN AUGE</t>
  </si>
  <si>
    <t>ORGES</t>
  </si>
  <si>
    <t>ST VAAST SUR SEULLES</t>
  </si>
  <si>
    <t>OSNE LE VAL</t>
  </si>
  <si>
    <t>SALLEN</t>
  </si>
  <si>
    <t>OUTREMECOURT</t>
  </si>
  <si>
    <t>SAON</t>
  </si>
  <si>
    <t>OZIERES</t>
  </si>
  <si>
    <t>LE THEIL EN AUGE</t>
  </si>
  <si>
    <t>PALAISEUL</t>
  </si>
  <si>
    <t>PERRANCEY LES VIEUX MOULINS</t>
  </si>
  <si>
    <t>TOURNIERES</t>
  </si>
  <si>
    <t>PERROGNEY LES FONTAINES</t>
  </si>
  <si>
    <t>TREVIERES</t>
  </si>
  <si>
    <t>PIERREMONT SUR AMANCE</t>
  </si>
  <si>
    <t>TROARN</t>
  </si>
  <si>
    <t>PISSELOUP</t>
  </si>
  <si>
    <t>POINSON LES FAYL</t>
  </si>
  <si>
    <t>MONTCHAMP</t>
  </si>
  <si>
    <t>LE CHATELET SUR MEUSE</t>
  </si>
  <si>
    <t>RULLY</t>
  </si>
  <si>
    <t>PREZ SOUS LAFAUCHE</t>
  </si>
  <si>
    <t>VAUX SUR AURE</t>
  </si>
  <si>
    <t>RANCONNIERES</t>
  </si>
  <si>
    <t>VENDES</t>
  </si>
  <si>
    <t>REYNEL</t>
  </si>
  <si>
    <t>RIAUCOURT</t>
  </si>
  <si>
    <t>LA VESPIERE FRIARDEL</t>
  </si>
  <si>
    <t>ROCHEFORT SUR LA COTE</t>
  </si>
  <si>
    <t>VIERVILLE SUR MER</t>
  </si>
  <si>
    <t>VIEUX</t>
  </si>
  <si>
    <t>ROLAMPONT</t>
  </si>
  <si>
    <t>LANNES</t>
  </si>
  <si>
    <t>VIEUX BOURG</t>
  </si>
  <si>
    <t>ROUVRES SUR AUBE</t>
  </si>
  <si>
    <t>VIGNATS</t>
  </si>
  <si>
    <t>SAILLY</t>
  </si>
  <si>
    <t>ST BLIN</t>
  </si>
  <si>
    <t>ST BROINGT LE BOIS</t>
  </si>
  <si>
    <t>VIRE</t>
  </si>
  <si>
    <t>SAINTS GEOSMES</t>
  </si>
  <si>
    <t>ST MAURICE</t>
  </si>
  <si>
    <t>ANDELAT</t>
  </si>
  <si>
    <t>ST THIEBAULT</t>
  </si>
  <si>
    <t>ARCHES</t>
  </si>
  <si>
    <t>SARREY</t>
  </si>
  <si>
    <t>ARNAC</t>
  </si>
  <si>
    <t>SAUDRON</t>
  </si>
  <si>
    <t>SEMILLY</t>
  </si>
  <si>
    <t>CELOUX</t>
  </si>
  <si>
    <t>CHANTERELLE</t>
  </si>
  <si>
    <t>SOMMANCOURT</t>
  </si>
  <si>
    <t>CHAUSSENAC</t>
  </si>
  <si>
    <t>SUZANNECOURT</t>
  </si>
  <si>
    <t>ESCORAILLES</t>
  </si>
  <si>
    <t>TORNAY</t>
  </si>
  <si>
    <t>TREIX</t>
  </si>
  <si>
    <t>LE FALGOUX</t>
  </si>
  <si>
    <t>VAILLANT</t>
  </si>
  <si>
    <t>LE FAU</t>
  </si>
  <si>
    <t>VAUDREMONT</t>
  </si>
  <si>
    <t>GOURDIEGES</t>
  </si>
  <si>
    <t>VAUX SUR BLAISE</t>
  </si>
  <si>
    <t>JOU SOUS MONJOU</t>
  </si>
  <si>
    <t>VERSEILLES LE HAUT</t>
  </si>
  <si>
    <t>JUSSAC</t>
  </si>
  <si>
    <t>LADINHAC</t>
  </si>
  <si>
    <t>VILLIERS SUR SUIZE</t>
  </si>
  <si>
    <t>VIOLOT</t>
  </si>
  <si>
    <t>LAVIGERIE</t>
  </si>
  <si>
    <t>VOILLECOMTE</t>
  </si>
  <si>
    <t>VOISINES</t>
  </si>
  <si>
    <t>LUGARDE</t>
  </si>
  <si>
    <t>AHUILLE</t>
  </si>
  <si>
    <t>AMBRIERES LES VALLEES</t>
  </si>
  <si>
    <t>MARMANHAC</t>
  </si>
  <si>
    <t>ASSE LE BERENGER</t>
  </si>
  <si>
    <t>MAURS</t>
  </si>
  <si>
    <t>ATHEE</t>
  </si>
  <si>
    <t>MOLOMPIZE</t>
  </si>
  <si>
    <t>AVERTON</t>
  </si>
  <si>
    <t>MONTMURAT</t>
  </si>
  <si>
    <t>BALLOTS</t>
  </si>
  <si>
    <t>BAZOUGERS</t>
  </si>
  <si>
    <t>ORADOUR</t>
  </si>
  <si>
    <t>BONCHAMP LES LAVAL</t>
  </si>
  <si>
    <t>PAILHEROLS</t>
  </si>
  <si>
    <t>BOUESSAY</t>
  </si>
  <si>
    <t>BRECE</t>
  </si>
  <si>
    <t>PRADIERS</t>
  </si>
  <si>
    <t>CHAMPGENETEUX</t>
  </si>
  <si>
    <t>REILHAC</t>
  </si>
  <si>
    <t>LA CHAPELLE ANTHENAISE</t>
  </si>
  <si>
    <t>ST AMANDIN</t>
  </si>
  <si>
    <t>ST CERNIN</t>
  </si>
  <si>
    <t>COUESMES VAUCE</t>
  </si>
  <si>
    <t>ST CIRGUES DE JORDANNE</t>
  </si>
  <si>
    <t>ST ETIENNE DE CARLAT</t>
  </si>
  <si>
    <t>COURCITE</t>
  </si>
  <si>
    <t>ST PAUL DE SALERS</t>
  </si>
  <si>
    <t>CRENNES SUR FRAUBEE</t>
  </si>
  <si>
    <t>ST PONCY</t>
  </si>
  <si>
    <t>LA CROPTE</t>
  </si>
  <si>
    <t>ST REMY DE CHAUDES AIGUES</t>
  </si>
  <si>
    <t>DAON</t>
  </si>
  <si>
    <t>ST SANTIN CANTALES</t>
  </si>
  <si>
    <t>LE GENEST ST ISLE</t>
  </si>
  <si>
    <t>ST SAURY</t>
  </si>
  <si>
    <t>GENNES LONGUEFUYE</t>
  </si>
  <si>
    <t>SALINS</t>
  </si>
  <si>
    <t>SANSAC DE MARMIESSE</t>
  </si>
  <si>
    <t>LA GRAVELLE</t>
  </si>
  <si>
    <t>SEGUR LES VILLAS</t>
  </si>
  <si>
    <t>SOULAGES</t>
  </si>
  <si>
    <t>L HUISSERIE</t>
  </si>
  <si>
    <t>TALIZAT</t>
  </si>
  <si>
    <t>JAVRON LES CHAPELLES</t>
  </si>
  <si>
    <t>LES CHAPELLES</t>
  </si>
  <si>
    <t>TEISSIERES LES BOULIES</t>
  </si>
  <si>
    <t>JUBLAINS</t>
  </si>
  <si>
    <t>JUVIGNE</t>
  </si>
  <si>
    <t>TREMOUILLE</t>
  </si>
  <si>
    <t>PREE D ANJOU</t>
  </si>
  <si>
    <t>VALUEJOLS</t>
  </si>
  <si>
    <t>LANDIVY</t>
  </si>
  <si>
    <t>VIRARGUES</t>
  </si>
  <si>
    <t>LASSAY LES CHATEAUX</t>
  </si>
  <si>
    <t>YDES</t>
  </si>
  <si>
    <t>LA ROCHE NEUVILLE</t>
  </si>
  <si>
    <t>LE ROUGET PERS</t>
  </si>
  <si>
    <t>LOUVIGNE</t>
  </si>
  <si>
    <t>PERS</t>
  </si>
  <si>
    <t>LES ADJOTS</t>
  </si>
  <si>
    <t>NEUILLY LE VENDIN</t>
  </si>
  <si>
    <t>ALLOUE</t>
  </si>
  <si>
    <t>PLACE</t>
  </si>
  <si>
    <t>AUSSAC VADALLE</t>
  </si>
  <si>
    <t>PORT BRILLET</t>
  </si>
  <si>
    <t>BALZAC</t>
  </si>
  <si>
    <t>RENAZE</t>
  </si>
  <si>
    <t>BARDENAC</t>
  </si>
  <si>
    <t>RUILLE FROID FONDS</t>
  </si>
  <si>
    <t>BASSAC</t>
  </si>
  <si>
    <t>SACE</t>
  </si>
  <si>
    <t>BAZAC</t>
  </si>
  <si>
    <t>ST AUBIN DU DESERT</t>
  </si>
  <si>
    <t>BELLON</t>
  </si>
  <si>
    <t>ST AUBIN FOSSE LOUVAIN</t>
  </si>
  <si>
    <t>BENEST</t>
  </si>
  <si>
    <t>ST BAUDELLE</t>
  </si>
  <si>
    <t>ST CHARLES LA FORET</t>
  </si>
  <si>
    <t>BIOUSSAC</t>
  </si>
  <si>
    <t>ST CYR EN PAIL</t>
  </si>
  <si>
    <t>BORS DE BAIGNES</t>
  </si>
  <si>
    <t>ST DENIS D ANJOU</t>
  </si>
  <si>
    <t>BOUTEVILLE</t>
  </si>
  <si>
    <t>ST DENIS DE GASTINES</t>
  </si>
  <si>
    <t>BOUTIERS ST TROJAN</t>
  </si>
  <si>
    <t>ST DENIS DU MAINE</t>
  </si>
  <si>
    <t>BREVILLE</t>
  </si>
  <si>
    <t>BRILLAC</t>
  </si>
  <si>
    <t>ST GERMAIN D ANXURE</t>
  </si>
  <si>
    <t>BUNZAC</t>
  </si>
  <si>
    <t>ST HILAIRE DU MAINE</t>
  </si>
  <si>
    <t>BLANDOUET ST JEAN</t>
  </si>
  <si>
    <t>COGNAC</t>
  </si>
  <si>
    <t>ST LOUP DU DORAT</t>
  </si>
  <si>
    <t>CONDEON</t>
  </si>
  <si>
    <t>ST MARS SUR LA FUTAIE</t>
  </si>
  <si>
    <t>COULGENS</t>
  </si>
  <si>
    <t>ST MARTIN DE CONNEE</t>
  </si>
  <si>
    <t>DOUZAT</t>
  </si>
  <si>
    <t>ST PIERRE SUR ORTHE</t>
  </si>
  <si>
    <t>EDON</t>
  </si>
  <si>
    <t>ST QUENTIN LES ANGES</t>
  </si>
  <si>
    <t>ETAGNAC</t>
  </si>
  <si>
    <t>STE SUZANNE ET CHAMMES</t>
  </si>
  <si>
    <t>FEUILLADE</t>
  </si>
  <si>
    <t>SAULGES</t>
  </si>
  <si>
    <t>GENAC BIGNAC</t>
  </si>
  <si>
    <t>SIMPLE</t>
  </si>
  <si>
    <t>SOUCE</t>
  </si>
  <si>
    <t>MAINXE GONDEVILLE</t>
  </si>
  <si>
    <t>VAUTORTE</t>
  </si>
  <si>
    <t>LES GOURS</t>
  </si>
  <si>
    <t>VOUTRE</t>
  </si>
  <si>
    <t>GRASSAC</t>
  </si>
  <si>
    <t>ABAUCOURT SUR SEILLE</t>
  </si>
  <si>
    <t>GUIZENGEARD</t>
  </si>
  <si>
    <t>ALLAMPS</t>
  </si>
  <si>
    <t>GURAT</t>
  </si>
  <si>
    <t>ARRACOURT</t>
  </si>
  <si>
    <t>JULIENNE</t>
  </si>
  <si>
    <t>ATHIENVILLE</t>
  </si>
  <si>
    <t>LESTERPS</t>
  </si>
  <si>
    <t>AUTREPIERRE</t>
  </si>
  <si>
    <t>LE LINDOIS</t>
  </si>
  <si>
    <t>AUTREY</t>
  </si>
  <si>
    <t>AVILLERS</t>
  </si>
  <si>
    <t>LOUZAC ST ANDRE</t>
  </si>
  <si>
    <t>AVRIL</t>
  </si>
  <si>
    <t>BACCARAT</t>
  </si>
  <si>
    <t>MANSLE</t>
  </si>
  <si>
    <t>BASLIEUX</t>
  </si>
  <si>
    <t>BAZAILLES</t>
  </si>
  <si>
    <t>MEDILLAC</t>
  </si>
  <si>
    <t>MESNAC</t>
  </si>
  <si>
    <t>BENAMENIL</t>
  </si>
  <si>
    <t>LES METAIRIES</t>
  </si>
  <si>
    <t>BERNECOURT</t>
  </si>
  <si>
    <t>MONTJEAN</t>
  </si>
  <si>
    <t>BICQUELEY</t>
  </si>
  <si>
    <t>BLEMEREY</t>
  </si>
  <si>
    <t>MOUTHIERS SUR BOEME</t>
  </si>
  <si>
    <t>BONVILLER</t>
  </si>
  <si>
    <t>MONT BONVILLERS</t>
  </si>
  <si>
    <t>BOUCQ</t>
  </si>
  <si>
    <t>PAIZAY NAUDOUIN EMBOURIE</t>
  </si>
  <si>
    <t>BRALLEVILLE</t>
  </si>
  <si>
    <t>BRIN SUR SEILLE</t>
  </si>
  <si>
    <t>PALLUAUD</t>
  </si>
  <si>
    <t>BURES</t>
  </si>
  <si>
    <t>PARZAC</t>
  </si>
  <si>
    <t>BURIVILLE</t>
  </si>
  <si>
    <t>LES PINS</t>
  </si>
  <si>
    <t>CEINTREY</t>
  </si>
  <si>
    <t>PLASSAC ROUFFIAC</t>
  </si>
  <si>
    <t>CHAOUILLEY</t>
  </si>
  <si>
    <t>PUYMOYEN</t>
  </si>
  <si>
    <t>CHAUDENEY SUR MOSELLE</t>
  </si>
  <si>
    <t>RANVILLE BREUILLAUD</t>
  </si>
  <si>
    <t>CHENICOURT</t>
  </si>
  <si>
    <t>REPARSAC</t>
  </si>
  <si>
    <t>COLMEY</t>
  </si>
  <si>
    <t>RONSENAC</t>
  </si>
  <si>
    <t>CREPEY</t>
  </si>
  <si>
    <t>DEUXVILLE</t>
  </si>
  <si>
    <t>ROUSSINES</t>
  </si>
  <si>
    <t>DOLCOURT</t>
  </si>
  <si>
    <t>GRAVES ST AMANT</t>
  </si>
  <si>
    <t>DOMMARTIN LA CHAUSSEE</t>
  </si>
  <si>
    <t>ST BONNET</t>
  </si>
  <si>
    <t>EINVAUX</t>
  </si>
  <si>
    <t>ST CIERS SUR BONNIEURE</t>
  </si>
  <si>
    <t>ETREVAL</t>
  </si>
  <si>
    <t>ST CLAUD</t>
  </si>
  <si>
    <t>EUVEZIN</t>
  </si>
  <si>
    <t>ST CYBARDEAUX</t>
  </si>
  <si>
    <t>ST GERMAIN DE MONTBRON</t>
  </si>
  <si>
    <t>FILLIERES</t>
  </si>
  <si>
    <t>ST LAURENT DE COGNAC</t>
  </si>
  <si>
    <t>FLIN</t>
  </si>
  <si>
    <t>FOUG</t>
  </si>
  <si>
    <t>FRAIMBOIS</t>
  </si>
  <si>
    <t>ST MEME LES CARRIERES</t>
  </si>
  <si>
    <t>ST SULPICE DE COGNAC</t>
  </si>
  <si>
    <t>FROLOIS</t>
  </si>
  <si>
    <t>ST YRIEIX SUR CHARENTE</t>
  </si>
  <si>
    <t>GEZONCOURT</t>
  </si>
  <si>
    <t>SAULGOND</t>
  </si>
  <si>
    <t>GIBEAUMEIX</t>
  </si>
  <si>
    <t>GRIMONVILLER</t>
  </si>
  <si>
    <t>SERS</t>
  </si>
  <si>
    <t>GROSROUVRES</t>
  </si>
  <si>
    <t>LA TACHE</t>
  </si>
  <si>
    <t>HANNONVILLE SUZEMONT</t>
  </si>
  <si>
    <t>TOURRIERS</t>
  </si>
  <si>
    <t>HARAUCOURT</t>
  </si>
  <si>
    <t>TRIAC LAUTRAIT</t>
  </si>
  <si>
    <t>HAROUE</t>
  </si>
  <si>
    <t>VAUX ROUILLAC</t>
  </si>
  <si>
    <t>HAUSSONVILLE</t>
  </si>
  <si>
    <t>VENTOUSE</t>
  </si>
  <si>
    <t>HERIMENIL</t>
  </si>
  <si>
    <t>VIGNOLLES</t>
  </si>
  <si>
    <t>HOEVILLE</t>
  </si>
  <si>
    <t>VILLEJOUBERT</t>
  </si>
  <si>
    <t>HOMECOURT</t>
  </si>
  <si>
    <t>VINDELLE</t>
  </si>
  <si>
    <t>HUDIVILLER</t>
  </si>
  <si>
    <t>YVRAC ET MALLEYRAND</t>
  </si>
  <si>
    <t>IGNEY</t>
  </si>
  <si>
    <t>AGUDELLE</t>
  </si>
  <si>
    <t>JARNY</t>
  </si>
  <si>
    <t>AIGREFEUILLE D AUNIS</t>
  </si>
  <si>
    <t>JAULNY</t>
  </si>
  <si>
    <t>ALLAS BOCAGE</t>
  </si>
  <si>
    <t>JOUDREVILLE</t>
  </si>
  <si>
    <t>ANDILLY</t>
  </si>
  <si>
    <t>JUVRECOURT</t>
  </si>
  <si>
    <t>SERIGNY</t>
  </si>
  <si>
    <t>LABRY</t>
  </si>
  <si>
    <t>ANNEPONT</t>
  </si>
  <si>
    <t>LANDREMONT</t>
  </si>
  <si>
    <t>ARCES</t>
  </si>
  <si>
    <t>LANEUVELOTTE</t>
  </si>
  <si>
    <t>ARCHINGEAY</t>
  </si>
  <si>
    <t>LANEUVEVILLE DEVANT NANCY</t>
  </si>
  <si>
    <t>ARS EN RE</t>
  </si>
  <si>
    <t>LA BARDE</t>
  </si>
  <si>
    <t>LARONXE</t>
  </si>
  <si>
    <t>BAZAUGES</t>
  </si>
  <si>
    <t>LIRONVILLE</t>
  </si>
  <si>
    <t>BLANZAC LES MATHA</t>
  </si>
  <si>
    <t>LOISY</t>
  </si>
  <si>
    <t>BOISREDON</t>
  </si>
  <si>
    <t>BOUHET</t>
  </si>
  <si>
    <t>LOROMONTZEY</t>
  </si>
  <si>
    <t>BRIE SOUS MORTAGNE</t>
  </si>
  <si>
    <t>LUCEY</t>
  </si>
  <si>
    <t>BRIZAMBOURG</t>
  </si>
  <si>
    <t>MAIDIERES</t>
  </si>
  <si>
    <t>LA BROUSSE</t>
  </si>
  <si>
    <t>MAIRY MAINVILLE</t>
  </si>
  <si>
    <t>BURIE</t>
  </si>
  <si>
    <t>MALAVILLERS</t>
  </si>
  <si>
    <t>MANONCOURT EN WOEVRE</t>
  </si>
  <si>
    <t>MARS LA TOUR</t>
  </si>
  <si>
    <t>CHAMPAGNAC</t>
  </si>
  <si>
    <t>MENIL LA TOUR</t>
  </si>
  <si>
    <t>LA CHAPELLE DES POTS</t>
  </si>
  <si>
    <t>MESSEIN</t>
  </si>
  <si>
    <t>MINORVILLE</t>
  </si>
  <si>
    <t>CIERZAC</t>
  </si>
  <si>
    <t>MONT L ETROIT</t>
  </si>
  <si>
    <t>COIVERT</t>
  </si>
  <si>
    <t>MONT LE VIGNOBLE</t>
  </si>
  <si>
    <t>CORME ROYAL</t>
  </si>
  <si>
    <t>MORFONTAINE</t>
  </si>
  <si>
    <t>LA COUARDE SUR MER</t>
  </si>
  <si>
    <t>MOUTROT</t>
  </si>
  <si>
    <t>CROIX CHAPEAU</t>
  </si>
  <si>
    <t>NANCY</t>
  </si>
  <si>
    <t>DOMPIERRE SUR CHARENTE</t>
  </si>
  <si>
    <t>NEUVES MAISONS</t>
  </si>
  <si>
    <t>ECOYEUX</t>
  </si>
  <si>
    <t>NEUVILLER LES BADONVILLER</t>
  </si>
  <si>
    <t>NOMENY</t>
  </si>
  <si>
    <t>LA FLOTTE</t>
  </si>
  <si>
    <t>NOVIANT AUX PRES</t>
  </si>
  <si>
    <t>FONTAINES D OZILLAC</t>
  </si>
  <si>
    <t>PAGNY SUR MOSELLE</t>
  </si>
  <si>
    <t>FOURAS</t>
  </si>
  <si>
    <t>PANNES</t>
  </si>
  <si>
    <t>GIVREZAC</t>
  </si>
  <si>
    <t>PEXONNE</t>
  </si>
  <si>
    <t>GOURVILLETTE</t>
  </si>
  <si>
    <t>PHLIN</t>
  </si>
  <si>
    <t>GRANDJEAN</t>
  </si>
  <si>
    <t>PONT A MOUSSON</t>
  </si>
  <si>
    <t>LE GUE D ALLERE</t>
  </si>
  <si>
    <t>PULLIGNY</t>
  </si>
  <si>
    <t>HAIMPS</t>
  </si>
  <si>
    <t>RECLONVILLE</t>
  </si>
  <si>
    <t>LA JARD</t>
  </si>
  <si>
    <t>REMBERCOURT SUR MAD</t>
  </si>
  <si>
    <t>LA JARRIE</t>
  </si>
  <si>
    <t>ROSIERES EN HAYE</t>
  </si>
  <si>
    <t>LOIRE LES MARAIS</t>
  </si>
  <si>
    <t>ROYAUMEIX</t>
  </si>
  <si>
    <t>LOIX</t>
  </si>
  <si>
    <t>ST AIL</t>
  </si>
  <si>
    <t>LUSSANT</t>
  </si>
  <si>
    <t>ST BOINGT</t>
  </si>
  <si>
    <t>MACQUEVILLE</t>
  </si>
  <si>
    <t>ST MARTIN</t>
  </si>
  <si>
    <t>MARIGNAC</t>
  </si>
  <si>
    <t>ST MAURICE AUX FORGES</t>
  </si>
  <si>
    <t>ST MAX</t>
  </si>
  <si>
    <t>SANCY</t>
  </si>
  <si>
    <t>MOSNAC</t>
  </si>
  <si>
    <t>SAULXURES LES NANCY</t>
  </si>
  <si>
    <t>MURON</t>
  </si>
  <si>
    <t>SEXEY AUX FORGES</t>
  </si>
  <si>
    <t>NIEUL LE VIROUIL</t>
  </si>
  <si>
    <t>SORNEVILLE</t>
  </si>
  <si>
    <t>NIEULLE SUR SEUDRE</t>
  </si>
  <si>
    <t>SPONVILLE</t>
  </si>
  <si>
    <t>NUAILLE SUR BOUTONNE</t>
  </si>
  <si>
    <t>THEY SOUS VAUDEMONT</t>
  </si>
  <si>
    <t>THIAVILLE SUR MEURTHE</t>
  </si>
  <si>
    <t>PLASSAY</t>
  </si>
  <si>
    <t>THUMEREVILLE</t>
  </si>
  <si>
    <t>POLIGNAC</t>
  </si>
  <si>
    <t>TONNOY</t>
  </si>
  <si>
    <t>TRAMONT ST ANDRE</t>
  </si>
  <si>
    <t>PONT L ABBE D ARNOULT</t>
  </si>
  <si>
    <t>TRONVILLE</t>
  </si>
  <si>
    <t>LES PORTES EN RE</t>
  </si>
  <si>
    <t>URUFFE</t>
  </si>
  <si>
    <t>PUYRAVAULT</t>
  </si>
  <si>
    <t>VAL ET CHATILLON</t>
  </si>
  <si>
    <t>ROMAZIERES</t>
  </si>
  <si>
    <t>VALLEROY</t>
  </si>
  <si>
    <t>ROUFFIGNAC</t>
  </si>
  <si>
    <t>VANDOEUVRE LES NANCY</t>
  </si>
  <si>
    <t>ST AGNANT</t>
  </si>
  <si>
    <t>VARANGEVILLE</t>
  </si>
  <si>
    <t>ST CIERS CHAMPAGNE</t>
  </si>
  <si>
    <t>BOIS DE HAYE</t>
  </si>
  <si>
    <t>ST GEORGES DES AGOUTS</t>
  </si>
  <si>
    <t>VELLE SUR MOSELLE</t>
  </si>
  <si>
    <t>ST GEORGES D OLERON</t>
  </si>
  <si>
    <t>VILLE AU MONTOIS</t>
  </si>
  <si>
    <t>VILLE EN VERMOIS</t>
  </si>
  <si>
    <t>VILLERS EN HAYE</t>
  </si>
  <si>
    <t>VILLERS LES MOIVRONS</t>
  </si>
  <si>
    <t>VILLERUPT</t>
  </si>
  <si>
    <t>STE MARIE DE RE</t>
  </si>
  <si>
    <t>VILLEY LE SEC</t>
  </si>
  <si>
    <t>ST MARTIAL SUR NE</t>
  </si>
  <si>
    <t>VITRIMONT</t>
  </si>
  <si>
    <t>ST MARTIN D ARY</t>
  </si>
  <si>
    <t>VIVIERS SUR CHIERS</t>
  </si>
  <si>
    <t>ST PIERRE DE L ISLE</t>
  </si>
  <si>
    <t>STE RAMEE</t>
  </si>
  <si>
    <t>ST ROMAIN DE BENET</t>
  </si>
  <si>
    <t>XAMMES</t>
  </si>
  <si>
    <t>ST SATURNIN DU BOIS</t>
  </si>
  <si>
    <t>XEUILLEY</t>
  </si>
  <si>
    <t>ST SAUVANT</t>
  </si>
  <si>
    <t>XURES</t>
  </si>
  <si>
    <t>ST SAVINIEN</t>
  </si>
  <si>
    <t>ABAUCOURT HAUTECOURT</t>
  </si>
  <si>
    <t>ANDERNAY</t>
  </si>
  <si>
    <t>ST THOMAS DE CONAC</t>
  </si>
  <si>
    <t>ST VIVIEN</t>
  </si>
  <si>
    <t>AVILLERS STE CROIX</t>
  </si>
  <si>
    <t>SAINTES</t>
  </si>
  <si>
    <t>BADONVILLIERS GERAUVILLIERS</t>
  </si>
  <si>
    <t>SALIGNAC DE MIRAMBEAU</t>
  </si>
  <si>
    <t>BAUDREMONT</t>
  </si>
  <si>
    <t>SALLES SUR MER</t>
  </si>
  <si>
    <t>BEAUCLAIR</t>
  </si>
  <si>
    <t>SEIGNE</t>
  </si>
  <si>
    <t>BEAULIEU EN ARGONNE</t>
  </si>
  <si>
    <t>SEMUSSAC</t>
  </si>
  <si>
    <t>BELLERAY</t>
  </si>
  <si>
    <t>TALMONT SUR GIRONDE</t>
  </si>
  <si>
    <t>BOUREUILLES</t>
  </si>
  <si>
    <t>TANZAC</t>
  </si>
  <si>
    <t>BOVEE SUR BARBOURE</t>
  </si>
  <si>
    <t>THAIRE</t>
  </si>
  <si>
    <t>BOVIOLLES</t>
  </si>
  <si>
    <t>THORS</t>
  </si>
  <si>
    <t>BRABANT EN ARGONNE</t>
  </si>
  <si>
    <t>TUGERAS ST MAURICE</t>
  </si>
  <si>
    <t>BRAS SUR MEUSE</t>
  </si>
  <si>
    <t>LA DEVISE</t>
  </si>
  <si>
    <t>BREHEVILLE</t>
  </si>
  <si>
    <t>VANZAC</t>
  </si>
  <si>
    <t>BROUENNES</t>
  </si>
  <si>
    <t>VARAIZE</t>
  </si>
  <si>
    <t>VENERAND</t>
  </si>
  <si>
    <t>CHARPENTRY</t>
  </si>
  <si>
    <t>VERGNE</t>
  </si>
  <si>
    <t>CHASSEY BEAUPRE</t>
  </si>
  <si>
    <t>VILLIERS COUTURE</t>
  </si>
  <si>
    <t>CHAUVENCY LE CHATEAU</t>
  </si>
  <si>
    <t>VINAX</t>
  </si>
  <si>
    <t>CHAUVENCY ST HUBERT</t>
  </si>
  <si>
    <t>VOISSAY</t>
  </si>
  <si>
    <t>COMBRES SOUS LES COTES</t>
  </si>
  <si>
    <t>LA BREE LES BAINS</t>
  </si>
  <si>
    <t>COUSANCES LES FORGES</t>
  </si>
  <si>
    <t>ARGENT SUR SAULDRE</t>
  </si>
  <si>
    <t>COUVERTPUIS</t>
  </si>
  <si>
    <t>AZY</t>
  </si>
  <si>
    <t>DELOUZE ROSIERES</t>
  </si>
  <si>
    <t>BANNEGON</t>
  </si>
  <si>
    <t>DELUT</t>
  </si>
  <si>
    <t>BARLIEU</t>
  </si>
  <si>
    <t>DOMPCEVRIN</t>
  </si>
  <si>
    <t>DOMPIERRE AUX BOIS</t>
  </si>
  <si>
    <t>BEFFES</t>
  </si>
  <si>
    <t>DONCOURT AUX TEMPLIERS</t>
  </si>
  <si>
    <t>BESSAIS LE FROMENTAL</t>
  </si>
  <si>
    <t>DOULCON</t>
  </si>
  <si>
    <t>BRINAY</t>
  </si>
  <si>
    <t>LES EPARGES</t>
  </si>
  <si>
    <t>CERBOIS</t>
  </si>
  <si>
    <t>ERNEVILLE AUX BOIS</t>
  </si>
  <si>
    <t>LA CHAPELLE D ANGILLON</t>
  </si>
  <si>
    <t>FAINS VEEL</t>
  </si>
  <si>
    <t>CHARENTON DU CHER</t>
  </si>
  <si>
    <t>CHAROST</t>
  </si>
  <si>
    <t>FOUCAUCOURT SUR THABAS</t>
  </si>
  <si>
    <t>CHASSY</t>
  </si>
  <si>
    <t>FOUCHERES AUX BOIS</t>
  </si>
  <si>
    <t>FROIDOS</t>
  </si>
  <si>
    <t>COUY</t>
  </si>
  <si>
    <t>GERCOURT ET DRILLANCOURT</t>
  </si>
  <si>
    <t>DREVANT</t>
  </si>
  <si>
    <t>GESNES EN ARGONNE</t>
  </si>
  <si>
    <t>GARDEFORT</t>
  </si>
  <si>
    <t>GONDRECOURT LE CHATEAU</t>
  </si>
  <si>
    <t>HERRY</t>
  </si>
  <si>
    <t>HARVILLE</t>
  </si>
  <si>
    <t>IGNOL</t>
  </si>
  <si>
    <t>HAUDAINVILLE</t>
  </si>
  <si>
    <t>INEUIL</t>
  </si>
  <si>
    <t>HORVILLE EN ORNOIS</t>
  </si>
  <si>
    <t>LAPAN</t>
  </si>
  <si>
    <t>INOR</t>
  </si>
  <si>
    <t>LACHALADE</t>
  </si>
  <si>
    <t>MENETOU RATEL</t>
  </si>
  <si>
    <t>LAHEYCOURT</t>
  </si>
  <si>
    <t>MERY ES BOIS</t>
  </si>
  <si>
    <t>LAMORVILLE</t>
  </si>
  <si>
    <t>LE PONDY</t>
  </si>
  <si>
    <t>LANDRECOURT LEMPIRE</t>
  </si>
  <si>
    <t>REZAY</t>
  </si>
  <si>
    <t>ST FLORENT SUR CHER</t>
  </si>
  <si>
    <t>LANEUVILLE SUR MEUSE</t>
  </si>
  <si>
    <t>ST GEORGES DE POISIEUX</t>
  </si>
  <si>
    <t>LISLE EN BARROIS</t>
  </si>
  <si>
    <t>ST GEORGES SUR LA PREE</t>
  </si>
  <si>
    <t>LOUPMONT</t>
  </si>
  <si>
    <t>ST GERMAIN DU PUY</t>
  </si>
  <si>
    <t>LOUVEMONT COTE DU POIVRE</t>
  </si>
  <si>
    <t>ST HILAIRE DE COURT</t>
  </si>
  <si>
    <t>MAIZEY</t>
  </si>
  <si>
    <t>MAULAN</t>
  </si>
  <si>
    <t>MENIL AUX BOIS</t>
  </si>
  <si>
    <t>STE MONTAINE</t>
  </si>
  <si>
    <t>MOGNEVILLE</t>
  </si>
  <si>
    <t>ST PRIEST LA MARCHE</t>
  </si>
  <si>
    <t>MONTBRAS</t>
  </si>
  <si>
    <t>MONT DEVANT SASSEY</t>
  </si>
  <si>
    <t>SAUGY</t>
  </si>
  <si>
    <t>MOULOTTE</t>
  </si>
  <si>
    <t>SAULZAIS LE POTIER</t>
  </si>
  <si>
    <t>VAL D ORNAIN</t>
  </si>
  <si>
    <t>SERRUELLES</t>
  </si>
  <si>
    <t>SEVRY</t>
  </si>
  <si>
    <t>MUZERAY</t>
  </si>
  <si>
    <t>NAIVES ROSIERES</t>
  </si>
  <si>
    <t>THAUMIERS</t>
  </si>
  <si>
    <t>NAIX AUX FORGES</t>
  </si>
  <si>
    <t>VALLENAY</t>
  </si>
  <si>
    <t>NANCOIS SUR ORNAIN</t>
  </si>
  <si>
    <t>NEUVILLY EN ARGONNE</t>
  </si>
  <si>
    <t>VASSELAY</t>
  </si>
  <si>
    <t>NIXEVILLE BLERCOURT</t>
  </si>
  <si>
    <t>VEAUGUES</t>
  </si>
  <si>
    <t>VILLABON</t>
  </si>
  <si>
    <t>NOYERS AUZECOURT</t>
  </si>
  <si>
    <t>VILLEGENON</t>
  </si>
  <si>
    <t>ALTILLAC</t>
  </si>
  <si>
    <t>PAREID</t>
  </si>
  <si>
    <t>ARGENTAT SUR DORDOGNE</t>
  </si>
  <si>
    <t>PARFONDRUPT</t>
  </si>
  <si>
    <t>PEUVILLERS</t>
  </si>
  <si>
    <t>ASTAILLAC</t>
  </si>
  <si>
    <t>PILLON</t>
  </si>
  <si>
    <t>BASSIGNAC LE BAS</t>
  </si>
  <si>
    <t>RANCOURT SUR ORNAIN</t>
  </si>
  <si>
    <t>RIGNY ST MARTIN</t>
  </si>
  <si>
    <t>LE CHASTANG</t>
  </si>
  <si>
    <t>RONVAUX</t>
  </si>
  <si>
    <t>CHAVANAC</t>
  </si>
  <si>
    <t>ROUVRES EN WOEVRE</t>
  </si>
  <si>
    <t>CHAVEROCHE</t>
  </si>
  <si>
    <t>ROUVROIS SUR OTHAIN</t>
  </si>
  <si>
    <t>CHENAILLER MASCHEIX</t>
  </si>
  <si>
    <t>ST ANDRE EN BARROIS</t>
  </si>
  <si>
    <t>DARNETS</t>
  </si>
  <si>
    <t>ST AUBIN SUR AIRE</t>
  </si>
  <si>
    <t>L EGLISE AUX BOIS</t>
  </si>
  <si>
    <t>ST HILAIRE EN WOEVRE</t>
  </si>
  <si>
    <t>ESPARTIGNAC</t>
  </si>
  <si>
    <t>ST JOIRE</t>
  </si>
  <si>
    <t>ESTIVAUX</t>
  </si>
  <si>
    <t>SAULVAUX</t>
  </si>
  <si>
    <t>SEIGNEULLES</t>
  </si>
  <si>
    <t>GOURDON MURAT</t>
  </si>
  <si>
    <t>SENONCOURT LES MAUJOUY</t>
  </si>
  <si>
    <t>HAUTEFAGE</t>
  </si>
  <si>
    <t>SEUZEY</t>
  </si>
  <si>
    <t>TANNOIS</t>
  </si>
  <si>
    <t>LACELLE</t>
  </si>
  <si>
    <t>THILLOT</t>
  </si>
  <si>
    <t>LAGRAULIERE</t>
  </si>
  <si>
    <t>TREMONT SUR SAULX</t>
  </si>
  <si>
    <t>LAMAZIERE HAUTE</t>
  </si>
  <si>
    <t>SEUIL D ARGONNE</t>
  </si>
  <si>
    <t>LIOURDRES</t>
  </si>
  <si>
    <t>COUSANCES LES TRICONVILLE</t>
  </si>
  <si>
    <t>LISSAC SUR COUZE</t>
  </si>
  <si>
    <t>MALEMORT</t>
  </si>
  <si>
    <t>TROYON</t>
  </si>
  <si>
    <t>MASSERET</t>
  </si>
  <si>
    <t>VARENNES EN ARGONNE</t>
  </si>
  <si>
    <t>MESTES</t>
  </si>
  <si>
    <t>VAUCOULEURS</t>
  </si>
  <si>
    <t>MONTAIGNAC ST HIPPOLYTE</t>
  </si>
  <si>
    <t>VELAINES</t>
  </si>
  <si>
    <t>MOUSTIER VENTADOUR</t>
  </si>
  <si>
    <t>ORLIAC DE BAR</t>
  </si>
  <si>
    <t>VILLE DEVANT CHAUMONT</t>
  </si>
  <si>
    <t>LE PESCHER</t>
  </si>
  <si>
    <t>VILLERS SUR MEUSE</t>
  </si>
  <si>
    <t>PEYRISSAC</t>
  </si>
  <si>
    <t>VILOSNES HARAUMONT</t>
  </si>
  <si>
    <t>REYGADE</t>
  </si>
  <si>
    <t>VITTARVILLE</t>
  </si>
  <si>
    <t>RILHAC TREIGNAC</t>
  </si>
  <si>
    <t>VOID VACON</t>
  </si>
  <si>
    <t>ROSIERS D EGLETONS</t>
  </si>
  <si>
    <t>ROSIERS DE JUILLAC</t>
  </si>
  <si>
    <t>VOUTHON BAS</t>
  </si>
  <si>
    <t>ST BAZILE DE MEYSSAC</t>
  </si>
  <si>
    <t>WARCQ</t>
  </si>
  <si>
    <t>ST BONNET L ENFANTIER</t>
  </si>
  <si>
    <t>ALLAIRE</t>
  </si>
  <si>
    <t>ST BONNET PRES BORT</t>
  </si>
  <si>
    <t>AMBON</t>
  </si>
  <si>
    <t>ST GENIEZ O MERLE</t>
  </si>
  <si>
    <t>ARZAL</t>
  </si>
  <si>
    <t>ST JULIEN AUX BOIS</t>
  </si>
  <si>
    <t>BEIGNON</t>
  </si>
  <si>
    <t>ST PANTALEON DE LARCHE</t>
  </si>
  <si>
    <t>BERNE</t>
  </si>
  <si>
    <t>ST PARDOUX LA CROISILLE</t>
  </si>
  <si>
    <t>BIGNAN</t>
  </si>
  <si>
    <t>ST PRIVAT</t>
  </si>
  <si>
    <t>BILLIERS</t>
  </si>
  <si>
    <t>BRANDIVY</t>
  </si>
  <si>
    <t>ST YBARD</t>
  </si>
  <si>
    <t>BUBRY</t>
  </si>
  <si>
    <t>SARROUX ST JULIEN</t>
  </si>
  <si>
    <t>CALAN</t>
  </si>
  <si>
    <t>CAMPENEAC</t>
  </si>
  <si>
    <t>SERANDON</t>
  </si>
  <si>
    <t>CARENTOIR</t>
  </si>
  <si>
    <t>SORNAC</t>
  </si>
  <si>
    <t>CARNAC</t>
  </si>
  <si>
    <t>SOUDAINE LAVINADIERE</t>
  </si>
  <si>
    <t>THALAMY</t>
  </si>
  <si>
    <t>COLPO</t>
  </si>
  <si>
    <t>TREIGNAC</t>
  </si>
  <si>
    <t>CONCORET</t>
  </si>
  <si>
    <t>TURENNE</t>
  </si>
  <si>
    <t>COURNON</t>
  </si>
  <si>
    <t>USSAC</t>
  </si>
  <si>
    <t>ERDEVEN</t>
  </si>
  <si>
    <t>VARS SUR ROSEIX</t>
  </si>
  <si>
    <t>VEYRIERES</t>
  </si>
  <si>
    <t>GOURIN</t>
  </si>
  <si>
    <t>VIGEOIS</t>
  </si>
  <si>
    <t>GROIX</t>
  </si>
  <si>
    <t>AGENCOURT</t>
  </si>
  <si>
    <t>LE GUERNO</t>
  </si>
  <si>
    <t>AISEY SUR SEINE</t>
  </si>
  <si>
    <t>GUILLAC</t>
  </si>
  <si>
    <t>AMPILLY LE SEC</t>
  </si>
  <si>
    <t>LANDEVANT</t>
  </si>
  <si>
    <t>ANTHEUIL</t>
  </si>
  <si>
    <t>ANTIGNY LA VILLE</t>
  </si>
  <si>
    <t>LIMERZEL</t>
  </si>
  <si>
    <t>ARCENANT</t>
  </si>
  <si>
    <t>MALGUENAC</t>
  </si>
  <si>
    <t>ARC SUR TILLE</t>
  </si>
  <si>
    <t>MARZAN</t>
  </si>
  <si>
    <t>ARNAY LE DUC</t>
  </si>
  <si>
    <t>MESLAN</t>
  </si>
  <si>
    <t>ARNAY SOUS VITTEAUX</t>
  </si>
  <si>
    <t>MOLAC</t>
  </si>
  <si>
    <t>ASNIERES LES DIJON</t>
  </si>
  <si>
    <t>MONTENEUF</t>
  </si>
  <si>
    <t>ATHIE</t>
  </si>
  <si>
    <t>MONTERTELOT</t>
  </si>
  <si>
    <t>AUBAINE</t>
  </si>
  <si>
    <t>MUZILLAC</t>
  </si>
  <si>
    <t>AUBIGNY LES SOMBERNON</t>
  </si>
  <si>
    <t>EVELLYS</t>
  </si>
  <si>
    <t>AVOSNES</t>
  </si>
  <si>
    <t>AVOT</t>
  </si>
  <si>
    <t>NIVILLAC</t>
  </si>
  <si>
    <t>BAGNOT</t>
  </si>
  <si>
    <t>NOYAL PONTIVY</t>
  </si>
  <si>
    <t>BEIRE LE FORT</t>
  </si>
  <si>
    <t>PEAULE</t>
  </si>
  <si>
    <t>PLOERMEL</t>
  </si>
  <si>
    <t>BENEUVRE</t>
  </si>
  <si>
    <t>PLOUGOUMELEN</t>
  </si>
  <si>
    <t>BEVY</t>
  </si>
  <si>
    <t>PLOUHINEC</t>
  </si>
  <si>
    <t>BILLEY</t>
  </si>
  <si>
    <t>PLUMERGAT</t>
  </si>
  <si>
    <t>BILLY LES CHANCEAUX</t>
  </si>
  <si>
    <t>PORT LOUIS</t>
  </si>
  <si>
    <t>BINGES</t>
  </si>
  <si>
    <t>REMINIAC</t>
  </si>
  <si>
    <t>BISSEY LA PIERRE</t>
  </si>
  <si>
    <t>LA ROCHE BERNARD</t>
  </si>
  <si>
    <t>BLAGNY SUR VINGEANNE</t>
  </si>
  <si>
    <t>ROCHEFORT EN TERRE</t>
  </si>
  <si>
    <t>BLAISY HAUT</t>
  </si>
  <si>
    <t>BLIGNY SUR OUCHE</t>
  </si>
  <si>
    <t>ROUDOUALLEC</t>
  </si>
  <si>
    <t>BONCOURT LE BOIS</t>
  </si>
  <si>
    <t>BOUILLAND</t>
  </si>
  <si>
    <t>BOUX SOUS SALMAISE</t>
  </si>
  <si>
    <t>ST CARADEC TREGOMEL</t>
  </si>
  <si>
    <t>BRAZEY EN MORVAN</t>
  </si>
  <si>
    <t>ST GUYOMARD</t>
  </si>
  <si>
    <t>BRIANNY</t>
  </si>
  <si>
    <t>BUNCEY</t>
  </si>
  <si>
    <t>ST JEAN LA POTERIE</t>
  </si>
  <si>
    <t>LA BUSSIERE SUR OUCHE</t>
  </si>
  <si>
    <t>ST MARCEL</t>
  </si>
  <si>
    <t>BUSSY LA PESLE</t>
  </si>
  <si>
    <t>ST MARTIN SUR OUST</t>
  </si>
  <si>
    <t>CHAMBAIN</t>
  </si>
  <si>
    <t>ST NICOLAS DU TERTRE</t>
  </si>
  <si>
    <t>CHAMBEIRE</t>
  </si>
  <si>
    <t>ST NOLFF</t>
  </si>
  <si>
    <t>CHAMBOLLE MUSIGNY</t>
  </si>
  <si>
    <t>THEHILLAC</t>
  </si>
  <si>
    <t>CHAMESSON</t>
  </si>
  <si>
    <t>CHAMPAGNE SUR VINGEANNE</t>
  </si>
  <si>
    <t>TREAL</t>
  </si>
  <si>
    <t>CHAMPDOTRE</t>
  </si>
  <si>
    <t>LA TRINITE SURZUR</t>
  </si>
  <si>
    <t>CHATELLENOT</t>
  </si>
  <si>
    <t>LE BONO</t>
  </si>
  <si>
    <t>CHAUGEY</t>
  </si>
  <si>
    <t>AJONCOURT</t>
  </si>
  <si>
    <t>CHAUME ET COURCHAMP</t>
  </si>
  <si>
    <t>AMANVILLERS</t>
  </si>
  <si>
    <t>CHAUME LES BAIGNEUX</t>
  </si>
  <si>
    <t>CHAZEUIL</t>
  </si>
  <si>
    <t>ARRIANCE</t>
  </si>
  <si>
    <t>CHAZILLY</t>
  </si>
  <si>
    <t>AUBE</t>
  </si>
  <si>
    <t>AUMETZ</t>
  </si>
  <si>
    <t>CORBERON</t>
  </si>
  <si>
    <t>BAMBIDERSTROFF</t>
  </si>
  <si>
    <t>CORCELLES LES CITEAUX</t>
  </si>
  <si>
    <t>BARCHAIN</t>
  </si>
  <si>
    <t>CORPOYER LA CHAPELLE</t>
  </si>
  <si>
    <t>BELLANGE</t>
  </si>
  <si>
    <t>CORROMBLES</t>
  </si>
  <si>
    <t>BERG SUR MOSELLE</t>
  </si>
  <si>
    <t>CORSAINT</t>
  </si>
  <si>
    <t>BERTRANGE</t>
  </si>
  <si>
    <t>COULMIER LE SEC</t>
  </si>
  <si>
    <t>BIONCOURT</t>
  </si>
  <si>
    <t>COURBAN</t>
  </si>
  <si>
    <t>BIONVILLE SUR NIED</t>
  </si>
  <si>
    <t>DETAIN ET BRUANT</t>
  </si>
  <si>
    <t>BLANCHE EGLISE</t>
  </si>
  <si>
    <t>DOMPIERRE EN MORVAN</t>
  </si>
  <si>
    <t>BLIES GUERSVILLER</t>
  </si>
  <si>
    <t>DUESME</t>
  </si>
  <si>
    <t>ECHEVANNES</t>
  </si>
  <si>
    <t>BOURGALTROFF</t>
  </si>
  <si>
    <t>ECHIGEY</t>
  </si>
  <si>
    <t>BOURDONNAY</t>
  </si>
  <si>
    <t>ETROCHEY</t>
  </si>
  <si>
    <t>BOUSSE</t>
  </si>
  <si>
    <t>FAVEROLLES LES LUCEY</t>
  </si>
  <si>
    <t>BOUST</t>
  </si>
  <si>
    <t>LE FETE</t>
  </si>
  <si>
    <t>BOUSTROFF</t>
  </si>
  <si>
    <t>FIXIN</t>
  </si>
  <si>
    <t>BUHL LORRAINE</t>
  </si>
  <si>
    <t>FLAVIGNY SUR OZERAIN</t>
  </si>
  <si>
    <t>CHARLY ORADOUR</t>
  </si>
  <si>
    <t>FONTAINES EN DUESMOIS</t>
  </si>
  <si>
    <t>CHATEL ST GERMAIN</t>
  </si>
  <si>
    <t>FONTANGY</t>
  </si>
  <si>
    <t>CHEMINOT</t>
  </si>
  <si>
    <t>FRENOIS</t>
  </si>
  <si>
    <t>COCHEREN</t>
  </si>
  <si>
    <t>FRESNES</t>
  </si>
  <si>
    <t>FUSSEY</t>
  </si>
  <si>
    <t>COIN SUR SEILLE</t>
  </si>
  <si>
    <t>GISSEY SUR OUCHE</t>
  </si>
  <si>
    <t>LES GOULLES</t>
  </si>
  <si>
    <t>COURCELLES SUR NIED</t>
  </si>
  <si>
    <t>GRESIGNY STE REINE</t>
  </si>
  <si>
    <t>CREHANGE</t>
  </si>
  <si>
    <t>GRIGNON</t>
  </si>
  <si>
    <t>CUVRY</t>
  </si>
  <si>
    <t>GRISELLES</t>
  </si>
  <si>
    <t>DANNE ET QUATRE VENTS</t>
  </si>
  <si>
    <t>GROSBOIS LES TICHEY</t>
  </si>
  <si>
    <t>ETZLING</t>
  </si>
  <si>
    <t>GURGY LE CHATEAU</t>
  </si>
  <si>
    <t>FAILLY</t>
  </si>
  <si>
    <t>HEUILLEY SUR SAONE</t>
  </si>
  <si>
    <t>FAREBERSVILLER</t>
  </si>
  <si>
    <t>IS SUR TILLE</t>
  </si>
  <si>
    <t>FEY</t>
  </si>
  <si>
    <t>JUILLY</t>
  </si>
  <si>
    <t>FLEISHEIM</t>
  </si>
  <si>
    <t>LAMARGELLE</t>
  </si>
  <si>
    <t>FLEVY</t>
  </si>
  <si>
    <t>LANTHES</t>
  </si>
  <si>
    <t>FOLKLING</t>
  </si>
  <si>
    <t>LEUGLAY</t>
  </si>
  <si>
    <t>FREISTROFF</t>
  </si>
  <si>
    <t>LEVERNOIS</t>
  </si>
  <si>
    <t>FREMERY</t>
  </si>
  <si>
    <t>LIERNAIS</t>
  </si>
  <si>
    <t>GANDRANGE</t>
  </si>
  <si>
    <t>LONGECOURT EN PLAINE</t>
  </si>
  <si>
    <t>GAVISSE</t>
  </si>
  <si>
    <t>LOUESME</t>
  </si>
  <si>
    <t>GOETZENBRUCK</t>
  </si>
  <si>
    <t>LUSIGNY SUR OUCHE</t>
  </si>
  <si>
    <t>MAGNY LES AUBIGNY</t>
  </si>
  <si>
    <t>GRENING</t>
  </si>
  <si>
    <t>MAGNY MONTARLOT</t>
  </si>
  <si>
    <t>GRINDORFF BIZING</t>
  </si>
  <si>
    <t>MANLAY</t>
  </si>
  <si>
    <t>GROSBLIEDERSTROFF</t>
  </si>
  <si>
    <t>MARANDEUIL</t>
  </si>
  <si>
    <t>LE VAL DE GUEBLANGE</t>
  </si>
  <si>
    <t>MARCILLY SUR TILLE</t>
  </si>
  <si>
    <t>GUENVILLER</t>
  </si>
  <si>
    <t>MARMAGNE</t>
  </si>
  <si>
    <t>GUINKIRCHEN</t>
  </si>
  <si>
    <t>MARSANNAY LE BOIS</t>
  </si>
  <si>
    <t>HANGVILLER</t>
  </si>
  <si>
    <t>MAXILLY SUR SAONE</t>
  </si>
  <si>
    <t>HANVILLER</t>
  </si>
  <si>
    <t>MESSANGES</t>
  </si>
  <si>
    <t>HARAUCOURT SUR SEILLE</t>
  </si>
  <si>
    <t>HARGARTEN AUX MINES</t>
  </si>
  <si>
    <t>MOLPHEY</t>
  </si>
  <si>
    <t>HASELBOURG</t>
  </si>
  <si>
    <t>MONTCEAU ET ECHARNANT</t>
  </si>
  <si>
    <t>HAVANGE</t>
  </si>
  <si>
    <t>HAYANGE</t>
  </si>
  <si>
    <t>MONTOT</t>
  </si>
  <si>
    <t>HAYES</t>
  </si>
  <si>
    <t>LA MOTTE TERNANT</t>
  </si>
  <si>
    <t>HELLIMER</t>
  </si>
  <si>
    <t>NANTOUX</t>
  </si>
  <si>
    <t>HEMILLY</t>
  </si>
  <si>
    <t>OBTREE</t>
  </si>
  <si>
    <t>HERMELANGE</t>
  </si>
  <si>
    <t>PAGNY LA VILLE</t>
  </si>
  <si>
    <t>HERNY</t>
  </si>
  <si>
    <t>PERRIGNY LES DIJON</t>
  </si>
  <si>
    <t>HILBESHEIM</t>
  </si>
  <si>
    <t>PONCEY SUR L IGNON</t>
  </si>
  <si>
    <t>HINCKANGE</t>
  </si>
  <si>
    <t>PONT</t>
  </si>
  <si>
    <t>HOLACOURT</t>
  </si>
  <si>
    <t>POSANGES</t>
  </si>
  <si>
    <t>HOLLING</t>
  </si>
  <si>
    <t>PRALON</t>
  </si>
  <si>
    <t>HOLVING</t>
  </si>
  <si>
    <t>QUINCEY</t>
  </si>
  <si>
    <t>HOMBOURG HAUT</t>
  </si>
  <si>
    <t>REULLE VERGY</t>
  </si>
  <si>
    <t>HULTEHOUSE</t>
  </si>
  <si>
    <t>ROUVRAY</t>
  </si>
  <si>
    <t>HUNDLING</t>
  </si>
  <si>
    <t>ROUVRES EN PLAINE</t>
  </si>
  <si>
    <t>IBIGNY</t>
  </si>
  <si>
    <t>ROUVRES SOUS MEILLY</t>
  </si>
  <si>
    <t>IPPLING</t>
  </si>
  <si>
    <t>RUFFEY LES BEAUNE</t>
  </si>
  <si>
    <t>KANFEN</t>
  </si>
  <si>
    <t>ST EUPHRONE</t>
  </si>
  <si>
    <t>KEMPLICH</t>
  </si>
  <si>
    <t>ST GERMAIN LE ROCHEUX</t>
  </si>
  <si>
    <t>KERBACH</t>
  </si>
  <si>
    <t>ST GERMAIN LES SENAILLY</t>
  </si>
  <si>
    <t>KLANG</t>
  </si>
  <si>
    <t>ST JULIEN</t>
  </si>
  <si>
    <t>KNUTANGE</t>
  </si>
  <si>
    <t>ST MARTIN DE LA MER</t>
  </si>
  <si>
    <t>HAUTE KONTZ</t>
  </si>
  <si>
    <t>LANDANGE</t>
  </si>
  <si>
    <t>ST SEINE EN BACHE</t>
  </si>
  <si>
    <t>LAUDREFANG</t>
  </si>
  <si>
    <t>LAUMESFELD</t>
  </si>
  <si>
    <t>SANTOSSE</t>
  </si>
  <si>
    <t>LESSE</t>
  </si>
  <si>
    <t>SAUSSY</t>
  </si>
  <si>
    <t>LEY</t>
  </si>
  <si>
    <t>SAVILLY</t>
  </si>
  <si>
    <t>LIDREZING</t>
  </si>
  <si>
    <t>SAVOUGES</t>
  </si>
  <si>
    <t>LIXHEIM</t>
  </si>
  <si>
    <t>SELONGEY</t>
  </si>
  <si>
    <t>LIXING LES ROUHLING</t>
  </si>
  <si>
    <t>SEMAREY</t>
  </si>
  <si>
    <t>LIXING LES ST AVOLD</t>
  </si>
  <si>
    <t>SEMOND</t>
  </si>
  <si>
    <t>LORQUIN</t>
  </si>
  <si>
    <t>LADOIX SERRIGNY</t>
  </si>
  <si>
    <t>LORRY LES METZ</t>
  </si>
  <si>
    <t>SOMBERNON</t>
  </si>
  <si>
    <t>LORRY MARDIGNY</t>
  </si>
  <si>
    <t>SOUSSEY SUR BRIONNE</t>
  </si>
  <si>
    <t>LOSTROFF</t>
  </si>
  <si>
    <t>TANAY</t>
  </si>
  <si>
    <t>MACHEREN</t>
  </si>
  <si>
    <t>MALLING</t>
  </si>
  <si>
    <t>THOIRES</t>
  </si>
  <si>
    <t>THURY</t>
  </si>
  <si>
    <t>MANY</t>
  </si>
  <si>
    <t>TURCEY</t>
  </si>
  <si>
    <t>MARSAL</t>
  </si>
  <si>
    <t>UNCEY LE FRANC</t>
  </si>
  <si>
    <t>MERTEN</t>
  </si>
  <si>
    <t>VEILLY</t>
  </si>
  <si>
    <t>METZERESCHE</t>
  </si>
  <si>
    <t>VEUVEY SUR OUCHE</t>
  </si>
  <si>
    <t>METZERVISSE</t>
  </si>
  <si>
    <t>VIC DES PRES</t>
  </si>
  <si>
    <t>MITTERSHEIM</t>
  </si>
  <si>
    <t>VIELVERGE</t>
  </si>
  <si>
    <t>MONTBRONN</t>
  </si>
  <si>
    <t>VIEVY</t>
  </si>
  <si>
    <t>MONTENACH</t>
  </si>
  <si>
    <t>VIGNOLES</t>
  </si>
  <si>
    <t>MONTOIS LA MONTAGNE</t>
  </si>
  <si>
    <t>VILLECOMTE</t>
  </si>
  <si>
    <t>MORHANGE</t>
  </si>
  <si>
    <t>VILLOTTE ST SEINE</t>
  </si>
  <si>
    <t>MORVILLE SUR NIED</t>
  </si>
  <si>
    <t>VILLOTTE SUR OURCE</t>
  </si>
  <si>
    <t>MOULINS LES METZ</t>
  </si>
  <si>
    <t>VILLY EN AUXOIS</t>
  </si>
  <si>
    <t>MOYENVIC</t>
  </si>
  <si>
    <t>VITTEAUX</t>
  </si>
  <si>
    <t>NIEDERVISSE</t>
  </si>
  <si>
    <t>VIX</t>
  </si>
  <si>
    <t>NOUSSEVILLER LES BITCHE</t>
  </si>
  <si>
    <t>VOUGEOT</t>
  </si>
  <si>
    <t>NOVEANT SUR MOSELLE</t>
  </si>
  <si>
    <t>AUCALEUC</t>
  </si>
  <si>
    <t>OBERDORFF</t>
  </si>
  <si>
    <t>BERHET</t>
  </si>
  <si>
    <t>OBERVISSE</t>
  </si>
  <si>
    <t>BOBITAL</t>
  </si>
  <si>
    <t>OMMERAY</t>
  </si>
  <si>
    <t>CALANHEL</t>
  </si>
  <si>
    <t>ORIOCOURT</t>
  </si>
  <si>
    <t>CALLAC DE BRETAGNE</t>
  </si>
  <si>
    <t>OTTANGE</t>
  </si>
  <si>
    <t>CALORGUEN</t>
  </si>
  <si>
    <t>PANGE</t>
  </si>
  <si>
    <t>CAMLEZ</t>
  </si>
  <si>
    <t>PETIT REDERCHING</t>
  </si>
  <si>
    <t>PETITE ROSSELLE</t>
  </si>
  <si>
    <t>LA CHAPELLE BLANCHE</t>
  </si>
  <si>
    <t>PETTONCOURT</t>
  </si>
  <si>
    <t>COATASCORN</t>
  </si>
  <si>
    <t>PEVANGE</t>
  </si>
  <si>
    <t>COATREVEN</t>
  </si>
  <si>
    <t>PHILIPPSBOURG</t>
  </si>
  <si>
    <t>LE MENE</t>
  </si>
  <si>
    <t>PLAPPEVILLE</t>
  </si>
  <si>
    <t>DINAN</t>
  </si>
  <si>
    <t>PREVOCOURT</t>
  </si>
  <si>
    <t>PUZIEUX</t>
  </si>
  <si>
    <t>GUENROC</t>
  </si>
  <si>
    <t>RAHLING</t>
  </si>
  <si>
    <t>GURUNHUEL</t>
  </si>
  <si>
    <t>REMERING</t>
  </si>
  <si>
    <t>REMERING LES PUTTELANGE</t>
  </si>
  <si>
    <t>LE HINGLE</t>
  </si>
  <si>
    <t>BASSE RENTGEN</t>
  </si>
  <si>
    <t>RETTEL</t>
  </si>
  <si>
    <t>KERFOT</t>
  </si>
  <si>
    <t>REYERSVILLER</t>
  </si>
  <si>
    <t>KERPERT</t>
  </si>
  <si>
    <t>RHODES</t>
  </si>
  <si>
    <t>RODALBE</t>
  </si>
  <si>
    <t>LANGOAT</t>
  </si>
  <si>
    <t>RORBACH LES DIEUZE</t>
  </si>
  <si>
    <t>LANGUEUX</t>
  </si>
  <si>
    <t>RUSSANGE</t>
  </si>
  <si>
    <t>LANMODEZ</t>
  </si>
  <si>
    <t>SAILLY ACHATEL</t>
  </si>
  <si>
    <t>LANRIVAIN</t>
  </si>
  <si>
    <t>ST AVOLD</t>
  </si>
  <si>
    <t>LANRODEC</t>
  </si>
  <si>
    <t>ST JURE</t>
  </si>
  <si>
    <t>ST LOUIS</t>
  </si>
  <si>
    <t>LAURENAN</t>
  </si>
  <si>
    <t>LOSCOUET SUR MEU</t>
  </si>
  <si>
    <t>SANRY LES VIGY</t>
  </si>
  <si>
    <t>LOUANNEC</t>
  </si>
  <si>
    <t>SARREBOURG</t>
  </si>
  <si>
    <t>MAEL PESTIVIEN</t>
  </si>
  <si>
    <t>SCHWEYEN</t>
  </si>
  <si>
    <t>MATIGNON</t>
  </si>
  <si>
    <t>SERVIGNY LES RAVILLE</t>
  </si>
  <si>
    <t>MINIHY TREGUIER</t>
  </si>
  <si>
    <t>SORBEY</t>
  </si>
  <si>
    <t>MONCONTOUR</t>
  </si>
  <si>
    <t>MONCONTOUR DE BRETAGNE</t>
  </si>
  <si>
    <t>SOUCHT</t>
  </si>
  <si>
    <t>PENGUILY</t>
  </si>
  <si>
    <t>SPICHEREN</t>
  </si>
  <si>
    <t>PERROS GUIREC</t>
  </si>
  <si>
    <t>STIRING WENDEL</t>
  </si>
  <si>
    <t>PLANCOET</t>
  </si>
  <si>
    <t>TETING SUR NIED</t>
  </si>
  <si>
    <t>PLELO</t>
  </si>
  <si>
    <t>THEDING</t>
  </si>
  <si>
    <t>PLEMET</t>
  </si>
  <si>
    <t>LA FERRIERE</t>
  </si>
  <si>
    <t>PLENEE JUGON</t>
  </si>
  <si>
    <t>THONVILLE</t>
  </si>
  <si>
    <t>TREMERY</t>
  </si>
  <si>
    <t>TRITTELING REDLACH</t>
  </si>
  <si>
    <t>PLEUMEUR GAUTIER</t>
  </si>
  <si>
    <t>TROISFONTAINES</t>
  </si>
  <si>
    <t>PLOEZAL</t>
  </si>
  <si>
    <t>TROMBORN</t>
  </si>
  <si>
    <t>VALMONT</t>
  </si>
  <si>
    <t>PLOUGONVER</t>
  </si>
  <si>
    <t>VAXY</t>
  </si>
  <si>
    <t>PLOUMAGOAR</t>
  </si>
  <si>
    <t>VECKRING</t>
  </si>
  <si>
    <t>PLOUNERIN</t>
  </si>
  <si>
    <t>VIEUX LIXHEIM</t>
  </si>
  <si>
    <t>PLOUNEVEZ QUINTIN</t>
  </si>
  <si>
    <t>VIGY</t>
  </si>
  <si>
    <t>PLOUZELAMBRE</t>
  </si>
  <si>
    <t>VILLER</t>
  </si>
  <si>
    <t>PLUFUR</t>
  </si>
  <si>
    <t>VOIMHAUT</t>
  </si>
  <si>
    <t>PLUMAUDAN</t>
  </si>
  <si>
    <t>VOLSTROFF</t>
  </si>
  <si>
    <t>POMMERIT LE VICOMTE</t>
  </si>
  <si>
    <t>WALDWEISTROFF</t>
  </si>
  <si>
    <t>PRAT</t>
  </si>
  <si>
    <t>WIESVILLER</t>
  </si>
  <si>
    <t>QUEMPERVEN</t>
  </si>
  <si>
    <t>WOELFLING LES SARREGUEMINES</t>
  </si>
  <si>
    <t>LE QUILLIO</t>
  </si>
  <si>
    <t>WOIPPY</t>
  </si>
  <si>
    <t>LA ROCHE JAUDY</t>
  </si>
  <si>
    <t>XOCOURT</t>
  </si>
  <si>
    <t>ZARBELING</t>
  </si>
  <si>
    <t>ROSTRENEN</t>
  </si>
  <si>
    <t>ALLIGNY COSNE</t>
  </si>
  <si>
    <t>ARQUIAN</t>
  </si>
  <si>
    <t>BAZOLLES</t>
  </si>
  <si>
    <t>BEAUMONT SARDOLLES</t>
  </si>
  <si>
    <t>ST ANDRE DES EAUX</t>
  </si>
  <si>
    <t>BREUGNON</t>
  </si>
  <si>
    <t>ST BARNABE</t>
  </si>
  <si>
    <t>BRINON SUR BEUVRON</t>
  </si>
  <si>
    <t>ST BIHY</t>
  </si>
  <si>
    <t>CHAMPALLEMENT</t>
  </si>
  <si>
    <t>ST BRANDAN</t>
  </si>
  <si>
    <t>CHANTENAY ST IMBERT</t>
  </si>
  <si>
    <t>ST CARADEC</t>
  </si>
  <si>
    <t>CHARRIN</t>
  </si>
  <si>
    <t>ST ETIENNE DU GUE DE L ISLE</t>
  </si>
  <si>
    <t>CHATILLON EN BAZOIS</t>
  </si>
  <si>
    <t>ST GILLES VIEUX MARCHE</t>
  </si>
  <si>
    <t>CHAUMARD</t>
  </si>
  <si>
    <t>ST JACUT DE LA MER</t>
  </si>
  <si>
    <t>CHAUMOT</t>
  </si>
  <si>
    <t>ST JUVAT</t>
  </si>
  <si>
    <t>CHEVROCHES</t>
  </si>
  <si>
    <t>CHOUGNY</t>
  </si>
  <si>
    <t>ST LORMEL</t>
  </si>
  <si>
    <t>CIZELY</t>
  </si>
  <si>
    <t>ST MAUDAN</t>
  </si>
  <si>
    <t>ST POTAN</t>
  </si>
  <si>
    <t>CORBIGNY</t>
  </si>
  <si>
    <t>ST RIEUL</t>
  </si>
  <si>
    <t>DECIZE</t>
  </si>
  <si>
    <t>ST TRIMOEL</t>
  </si>
  <si>
    <t>DIROL</t>
  </si>
  <si>
    <t>ST IGEAUX</t>
  </si>
  <si>
    <t>EPIRY</t>
  </si>
  <si>
    <t>SENVEN LEHART</t>
  </si>
  <si>
    <t>LA FERMETE</t>
  </si>
  <si>
    <t>TREBEURDEN</t>
  </si>
  <si>
    <t>FLEURY SUR LOIRE</t>
  </si>
  <si>
    <t>TREBRY</t>
  </si>
  <si>
    <t>GERMIGNY SUR LOIRE</t>
  </si>
  <si>
    <t>GIRY</t>
  </si>
  <si>
    <t>TREDUDER</t>
  </si>
  <si>
    <t>GUIPY</t>
  </si>
  <si>
    <t>TREGUIDEL</t>
  </si>
  <si>
    <t>IMPHY</t>
  </si>
  <si>
    <t>ISENAY</t>
  </si>
  <si>
    <t>TREMOREL</t>
  </si>
  <si>
    <t>LANTY</t>
  </si>
  <si>
    <t>TREVE</t>
  </si>
  <si>
    <t>LUCENAY LES AIX</t>
  </si>
  <si>
    <t>TREVEREC</t>
  </si>
  <si>
    <t>MAGNY LORMES</t>
  </si>
  <si>
    <t>TROGUERY</t>
  </si>
  <si>
    <t>MARS SUR ALLIER</t>
  </si>
  <si>
    <t>LE VIEUX BOURG</t>
  </si>
  <si>
    <t>MONTREUILLON</t>
  </si>
  <si>
    <t>LE VIEUX MARCHE</t>
  </si>
  <si>
    <t>NANNAY</t>
  </si>
  <si>
    <t>YFFINIAC</t>
  </si>
  <si>
    <t>ARRENES</t>
  </si>
  <si>
    <t>NEUVY SUR LOIRE</t>
  </si>
  <si>
    <t>AUZANCES</t>
  </si>
  <si>
    <t>VAUX D AMOGNES</t>
  </si>
  <si>
    <t>BANIZE</t>
  </si>
  <si>
    <t>POUSSEAUX</t>
  </si>
  <si>
    <t>BOUSSAC BOURG</t>
  </si>
  <si>
    <t>PREPORCHE</t>
  </si>
  <si>
    <t>LA BRIONNE</t>
  </si>
  <si>
    <t>RAVEAU</t>
  </si>
  <si>
    <t>CHAMBONCHARD</t>
  </si>
  <si>
    <t>RUAGES</t>
  </si>
  <si>
    <t>LA CHAPELLE BALOUE</t>
  </si>
  <si>
    <t>ST AGNAN</t>
  </si>
  <si>
    <t>LE CHAUCHET</t>
  </si>
  <si>
    <t>ST ANDRE EN MORVAN</t>
  </si>
  <si>
    <t>LA CHAUSSADE</t>
  </si>
  <si>
    <t>ST BENIN DES BOIS</t>
  </si>
  <si>
    <t>LE COMPAS</t>
  </si>
  <si>
    <t>CROZE</t>
  </si>
  <si>
    <t>FRANSECHES</t>
  </si>
  <si>
    <t>ST GERMAIN CHASSENAY</t>
  </si>
  <si>
    <t>GENTIOUX PIGEROLLES</t>
  </si>
  <si>
    <t>ST LAURENT L ABBAYE</t>
  </si>
  <si>
    <t>LE GRAND BOURG</t>
  </si>
  <si>
    <t>ST LEGER DE FOUGERET</t>
  </si>
  <si>
    <t>ISSOUDUN LETRIEIX</t>
  </si>
  <si>
    <t>ST LEGER DES VIGNES</t>
  </si>
  <si>
    <t>LADAPEYRE</t>
  </si>
  <si>
    <t>ST MALO EN DONZIOIS</t>
  </si>
  <si>
    <t>ST QUENTIN SUR NOHAIN</t>
  </si>
  <si>
    <t>LOURDOUEIX ST PIERRE</t>
  </si>
  <si>
    <t>ST SEINE</t>
  </si>
  <si>
    <t>LUPERSAT</t>
  </si>
  <si>
    <t>SAUVIGNY LES BOIS</t>
  </si>
  <si>
    <t>MAGNAT L ETRANGE</t>
  </si>
  <si>
    <t>SUILLY LA TOUR</t>
  </si>
  <si>
    <t>MALLERET BOUSSAC</t>
  </si>
  <si>
    <t>TOURY SUR JOUR</t>
  </si>
  <si>
    <t>TRONSANGES</t>
  </si>
  <si>
    <t>LE MAS D ARTIGE</t>
  </si>
  <si>
    <t>URZY</t>
  </si>
  <si>
    <t>MERINCHAL</t>
  </si>
  <si>
    <t>VANDENESSE</t>
  </si>
  <si>
    <t>MOUTIER D AHUN</t>
  </si>
  <si>
    <t>VIELMANAY</t>
  </si>
  <si>
    <t>MOUTIER MALCARD</t>
  </si>
  <si>
    <t>ALLENNES LES MARAIS</t>
  </si>
  <si>
    <t>NOUZEROLLES</t>
  </si>
  <si>
    <t>AMFROIPRET</t>
  </si>
  <si>
    <t>PONTARION</t>
  </si>
  <si>
    <t>PUY MALSIGNAT</t>
  </si>
  <si>
    <t>ANNEUX</t>
  </si>
  <si>
    <t>SANNAT</t>
  </si>
  <si>
    <t>ANZIN</t>
  </si>
  <si>
    <t>SARDENT</t>
  </si>
  <si>
    <t>AUBRY DU HAINAUT</t>
  </si>
  <si>
    <t>LA SAUNIERE</t>
  </si>
  <si>
    <t>AULNOYE AYMERIES</t>
  </si>
  <si>
    <t>SERMUR</t>
  </si>
  <si>
    <t>BAVAY</t>
  </si>
  <si>
    <t>LA SERRE BUSSIERE VIEILLE</t>
  </si>
  <si>
    <t>BAZUEL</t>
  </si>
  <si>
    <t>SOUS PARSAT</t>
  </si>
  <si>
    <t>BEAUMONT EN CAMBRESIS</t>
  </si>
  <si>
    <t>LA SOUTERRAINE</t>
  </si>
  <si>
    <t>BEAUVOIS EN CAMBRESIS</t>
  </si>
  <si>
    <t>ST CHABRAIS</t>
  </si>
  <si>
    <t>BELLAING</t>
  </si>
  <si>
    <t>ST DIZIER LES DOMAINES</t>
  </si>
  <si>
    <t>BELLIGNIES</t>
  </si>
  <si>
    <t>BERLAIMONT</t>
  </si>
  <si>
    <t>FURSAC</t>
  </si>
  <si>
    <t>BERSEE</t>
  </si>
  <si>
    <t>ST JULIEN LA GENETE</t>
  </si>
  <si>
    <t>BERTHEN</t>
  </si>
  <si>
    <t>BETHENCOURT</t>
  </si>
  <si>
    <t>ST MARC A FRONGIER</t>
  </si>
  <si>
    <t>BETTRECHIES</t>
  </si>
  <si>
    <t>ST MARC A LOUBAUD</t>
  </si>
  <si>
    <t>BEVILLERS</t>
  </si>
  <si>
    <t>ST PIERRE CHERIGNAT</t>
  </si>
  <si>
    <t>BOLLEZEELE</t>
  </si>
  <si>
    <t>ST PIERRE BELLEVUE</t>
  </si>
  <si>
    <t>BOUSBECQUE</t>
  </si>
  <si>
    <t>BOUSIGNIES</t>
  </si>
  <si>
    <t>ST PRIEST LA PLAINE</t>
  </si>
  <si>
    <t>BOUSIGNIES SUR ROC</t>
  </si>
  <si>
    <t>ST SILVAIN SOUS TOULX</t>
  </si>
  <si>
    <t>BOUSSIERES EN CAMBRESIS</t>
  </si>
  <si>
    <t>ST SULPICE LE DUNOIS</t>
  </si>
  <si>
    <t>BRILLON</t>
  </si>
  <si>
    <t>ST SULPICE LE GUERETOIS</t>
  </si>
  <si>
    <t>BRUILLE LEZ MARCHIENNES</t>
  </si>
  <si>
    <t>ST YRIEIX LA MONTAGNE</t>
  </si>
  <si>
    <t>BRY</t>
  </si>
  <si>
    <t>THAURON</t>
  </si>
  <si>
    <t>BUYSSCHEURE</t>
  </si>
  <si>
    <t>VALLIERE</t>
  </si>
  <si>
    <t>CAMPHIN EN PEVELE</t>
  </si>
  <si>
    <t>VILLARD</t>
  </si>
  <si>
    <t>CAPPELLE EN PEVELE</t>
  </si>
  <si>
    <t>LA VILLENEUVE</t>
  </si>
  <si>
    <t>CARNIERES</t>
  </si>
  <si>
    <t>LA VILLETELLE</t>
  </si>
  <si>
    <t>CAUDRY</t>
  </si>
  <si>
    <t>ALLAS LES MINES</t>
  </si>
  <si>
    <t>CHATEAU L ABBAYE</t>
  </si>
  <si>
    <t>ANLHIAC</t>
  </si>
  <si>
    <t>CHEMY</t>
  </si>
  <si>
    <t>ANNESSE ET BEAULIEU</t>
  </si>
  <si>
    <t>CHOISIES</t>
  </si>
  <si>
    <t>AUDRIX</t>
  </si>
  <si>
    <t>COUDEKERQUE BRANCHE</t>
  </si>
  <si>
    <t>COUSOLRE</t>
  </si>
  <si>
    <t>CRAYWICK</t>
  </si>
  <si>
    <t>BEAUPOUYET</t>
  </si>
  <si>
    <t>CUINCY</t>
  </si>
  <si>
    <t>BOSSET</t>
  </si>
  <si>
    <t>DENAIN</t>
  </si>
  <si>
    <t>BOUNIAGUES</t>
  </si>
  <si>
    <t>DOUAI</t>
  </si>
  <si>
    <t>BOURDEILLES</t>
  </si>
  <si>
    <t>DRINCHAM</t>
  </si>
  <si>
    <t>BOURG DES MAISONS</t>
  </si>
  <si>
    <t>BOURNIQUEL</t>
  </si>
  <si>
    <t>EECKE</t>
  </si>
  <si>
    <t>BOUTEILLES ST SEBASTIEN</t>
  </si>
  <si>
    <t>EMMERIN</t>
  </si>
  <si>
    <t>BUSSIERE BADIL</t>
  </si>
  <si>
    <t>ENNETIERES EN WEPPES</t>
  </si>
  <si>
    <t>CARSAC DE GURSON</t>
  </si>
  <si>
    <t>EPPE SAUVAGE</t>
  </si>
  <si>
    <t>CHALAGNAC</t>
  </si>
  <si>
    <t>ESCAUDOEUVRES</t>
  </si>
  <si>
    <t>CHAMPAGNE ET FONTAINE</t>
  </si>
  <si>
    <t>ESWARS</t>
  </si>
  <si>
    <t>CHANTERAC</t>
  </si>
  <si>
    <t>FACHES THUMESNIL</t>
  </si>
  <si>
    <t>CONDAT SUR TRINCOU</t>
  </si>
  <si>
    <t>FAMARS</t>
  </si>
  <si>
    <t>CORGNAC SUR L ISLE</t>
  </si>
  <si>
    <t>LE FAVRIL</t>
  </si>
  <si>
    <t>COUX ET BIGAROQUE MOUZENS</t>
  </si>
  <si>
    <t>MOUZENS</t>
  </si>
  <si>
    <t>FLERS EN ESCREBIEUX</t>
  </si>
  <si>
    <t>COUZE ET ST FRONT</t>
  </si>
  <si>
    <t>FOREST EN CAMBRESIS</t>
  </si>
  <si>
    <t>DUSSAC</t>
  </si>
  <si>
    <t>FOREST SUR MARQUE</t>
  </si>
  <si>
    <t>FRESSAIN</t>
  </si>
  <si>
    <t>ST CIRQ</t>
  </si>
  <si>
    <t>FRESSIES</t>
  </si>
  <si>
    <t>FROMELLES</t>
  </si>
  <si>
    <t>FAURILLES</t>
  </si>
  <si>
    <t>GOEULZIN</t>
  </si>
  <si>
    <t>FIRBEIX</t>
  </si>
  <si>
    <t>GOUZEAUCOURT</t>
  </si>
  <si>
    <t>GRAND FORT PHILIPPE</t>
  </si>
  <si>
    <t>FOSSEMAGNE</t>
  </si>
  <si>
    <t>GARDONNE</t>
  </si>
  <si>
    <t>HAUCOURT EN CAMBRESIS</t>
  </si>
  <si>
    <t>GRIVES</t>
  </si>
  <si>
    <t>HERGNIES</t>
  </si>
  <si>
    <t>LA JEMAYE PONTEYRAUD</t>
  </si>
  <si>
    <t>HON HERGIES</t>
  </si>
  <si>
    <t>LA FORCE</t>
  </si>
  <si>
    <t>JEUMONT</t>
  </si>
  <si>
    <t>LANOUAILLE</t>
  </si>
  <si>
    <t>LANNOY</t>
  </si>
  <si>
    <t>LAVALADE</t>
  </si>
  <si>
    <t>LAUWIN PLANQUE</t>
  </si>
  <si>
    <t>LES LECHES</t>
  </si>
  <si>
    <t>LECELLES</t>
  </si>
  <si>
    <t>LEMBRAS</t>
  </si>
  <si>
    <t>LEDERZEELE</t>
  </si>
  <si>
    <t>LEMPZOURS</t>
  </si>
  <si>
    <t>LEDRINGHEM</t>
  </si>
  <si>
    <t>LEERS</t>
  </si>
  <si>
    <t>LEZ FONTAINE</t>
  </si>
  <si>
    <t>LESQUIN</t>
  </si>
  <si>
    <t>MARQUAY</t>
  </si>
  <si>
    <t>MARSAC SUR L ISLE</t>
  </si>
  <si>
    <t>EYRAUD CREMPSE MAURENS</t>
  </si>
  <si>
    <t>LOUVROIL</t>
  </si>
  <si>
    <t>LYNDE</t>
  </si>
  <si>
    <t>MAUROIS</t>
  </si>
  <si>
    <t>MAZEYROLLES</t>
  </si>
  <si>
    <t>MECQUIGNIES</t>
  </si>
  <si>
    <t>MOLIERES</t>
  </si>
  <si>
    <t>MERIGNIES</t>
  </si>
  <si>
    <t>MONESTIER</t>
  </si>
  <si>
    <t>NEUVILLE EN AVESNOIS</t>
  </si>
  <si>
    <t>MONTAGRIER</t>
  </si>
  <si>
    <t>NIERGNIES</t>
  </si>
  <si>
    <t>NOYELLES SUR ESCAUT</t>
  </si>
  <si>
    <t>MONTIGNAC LASCAUX</t>
  </si>
  <si>
    <t>NOYELLES SUR SAMBRE</t>
  </si>
  <si>
    <t>MONTPON MENESTEROL</t>
  </si>
  <si>
    <t>OHAIN</t>
  </si>
  <si>
    <t>NAILHAC</t>
  </si>
  <si>
    <t>ORCHIES</t>
  </si>
  <si>
    <t>NANTEUIL AURIAC DE BOURZAC</t>
  </si>
  <si>
    <t>PAILLENCOURT</t>
  </si>
  <si>
    <t>PETITE FORET</t>
  </si>
  <si>
    <t>NANTHEUIL</t>
  </si>
  <si>
    <t>PONT A MARCQ</t>
  </si>
  <si>
    <t>NASTRINGUES</t>
  </si>
  <si>
    <t>PRESEAU</t>
  </si>
  <si>
    <t>NEGRONDES</t>
  </si>
  <si>
    <t>PROVILLE</t>
  </si>
  <si>
    <t>NONTRON</t>
  </si>
  <si>
    <t>RAMILLIES</t>
  </si>
  <si>
    <t>REJET DE BEAULIEU</t>
  </si>
  <si>
    <t>PARCOUL CHENAUD</t>
  </si>
  <si>
    <t>REXPOEDE</t>
  </si>
  <si>
    <t>PAULIN</t>
  </si>
  <si>
    <t>RIBECOURT LA TOUR</t>
  </si>
  <si>
    <t>PEZULS</t>
  </si>
  <si>
    <t>RIEULAY</t>
  </si>
  <si>
    <t>LE PIZOU</t>
  </si>
  <si>
    <t>ROEULX</t>
  </si>
  <si>
    <t>RAZAC D EYMET</t>
  </si>
  <si>
    <t>RONCHIN</t>
  </si>
  <si>
    <t>ST AMAND DE VERGT</t>
  </si>
  <si>
    <t>ST AMAND LES EAUX</t>
  </si>
  <si>
    <t>ST ANDRE D ALLAS</t>
  </si>
  <si>
    <t>ST AUBERT</t>
  </si>
  <si>
    <t>ST AQUILIN</t>
  </si>
  <si>
    <t>ST AYBERT</t>
  </si>
  <si>
    <t>ST AUBIN DE CADELECH</t>
  </si>
  <si>
    <t>ST GEORGES SUR L AA</t>
  </si>
  <si>
    <t>ST HILAIRE LEZ CAMBRAI</t>
  </si>
  <si>
    <t>ST CERNIN DE L HERM</t>
  </si>
  <si>
    <t>ST HILAIRE SUR HELPE</t>
  </si>
  <si>
    <t>ST CYBRANET</t>
  </si>
  <si>
    <t>ST REMY DU NORD</t>
  </si>
  <si>
    <t>ST GERMAIN DU SALEMBRE</t>
  </si>
  <si>
    <t>SALOME</t>
  </si>
  <si>
    <t>SAMEON</t>
  </si>
  <si>
    <t>ST JORY DE CHALAIS</t>
  </si>
  <si>
    <t>SANTES</t>
  </si>
  <si>
    <t>LA SENTINELLE</t>
  </si>
  <si>
    <t>ST LAURENT DES VIGNES</t>
  </si>
  <si>
    <t>SERCUS</t>
  </si>
  <si>
    <t>ST MARCEL DU PERIGORD</t>
  </si>
  <si>
    <t>SIN LE NOBLE</t>
  </si>
  <si>
    <t>ST MARTIAL DE VALETTE</t>
  </si>
  <si>
    <t>SOCX</t>
  </si>
  <si>
    <t>ST MARTIAL VIVEYROL</t>
  </si>
  <si>
    <t>STEENBECQUE</t>
  </si>
  <si>
    <t>ST MARTIN L ASTIER</t>
  </si>
  <si>
    <t>STEENVOORDE</t>
  </si>
  <si>
    <t>ST MICHEL DE DOUBLE</t>
  </si>
  <si>
    <t>STEENWERCK</t>
  </si>
  <si>
    <t>STE MONDANE</t>
  </si>
  <si>
    <t>STRAZEELE</t>
  </si>
  <si>
    <t>ST NEXANS</t>
  </si>
  <si>
    <t>TERDEGHEM</t>
  </si>
  <si>
    <t>ST PAUL DE SERRE</t>
  </si>
  <si>
    <t>THIENNES</t>
  </si>
  <si>
    <t>ST PIERRE D EYRAUD</t>
  </si>
  <si>
    <t>THIVENCELLE</t>
  </si>
  <si>
    <t>THUMERIES</t>
  </si>
  <si>
    <t>THUN ST AMAND</t>
  </si>
  <si>
    <t>ST SEURIN DE PRATS</t>
  </si>
  <si>
    <t>VENDEGIES AU BOIS</t>
  </si>
  <si>
    <t>ST VINCENT JALMOUTIERS</t>
  </si>
  <si>
    <t>VENDEVILLE</t>
  </si>
  <si>
    <t>ST VINCENT SUR L ISLE</t>
  </si>
  <si>
    <t>VERCHAIN MAUGRE</t>
  </si>
  <si>
    <t>VERTAIN</t>
  </si>
  <si>
    <t>SALIGNAC EYVIGUES</t>
  </si>
  <si>
    <t>SALON</t>
  </si>
  <si>
    <t>VIESLY</t>
  </si>
  <si>
    <t>SAUSSIGNAC</t>
  </si>
  <si>
    <t>SAVIGNAC LEDRIER</t>
  </si>
  <si>
    <t>VILLERS AU TERTRE</t>
  </si>
  <si>
    <t>SCEAU ST ANGEL</t>
  </si>
  <si>
    <t>VILLERS EN CAUCHIES</t>
  </si>
  <si>
    <t>SERGEAC</t>
  </si>
  <si>
    <t>VILLERS POL</t>
  </si>
  <si>
    <t>SORGES ET LIGUEUX EN PERIGORD</t>
  </si>
  <si>
    <t>WALLERS</t>
  </si>
  <si>
    <t>SOULAURES</t>
  </si>
  <si>
    <t>WALLERS EN FAGNE</t>
  </si>
  <si>
    <t>THIVIERS</t>
  </si>
  <si>
    <t>WARGNIES LE GRAND</t>
  </si>
  <si>
    <t>LA TOUR BLANCHE CERCLES</t>
  </si>
  <si>
    <t>WARGNIES LE PETIT</t>
  </si>
  <si>
    <t>TOURTOIRAC</t>
  </si>
  <si>
    <t>WARHEM</t>
  </si>
  <si>
    <t>WARLAING</t>
  </si>
  <si>
    <t>VERGT DE BIRON</t>
  </si>
  <si>
    <t>WARNETON</t>
  </si>
  <si>
    <t>VERTEILLAC</t>
  </si>
  <si>
    <t>WATTEN</t>
  </si>
  <si>
    <t>VEYRIGNAC</t>
  </si>
  <si>
    <t>WAVRIN</t>
  </si>
  <si>
    <t>WEMAERS CAPPEL</t>
  </si>
  <si>
    <t>ACHY</t>
  </si>
  <si>
    <t>ACCOLANS</t>
  </si>
  <si>
    <t>LES AGEUX</t>
  </si>
  <si>
    <t>ADAM LES PASSAVANT</t>
  </si>
  <si>
    <t>ANGIVILLERS</t>
  </si>
  <si>
    <t>ARBOUANS</t>
  </si>
  <si>
    <t>ARMANCOURT</t>
  </si>
  <si>
    <t>ARSY</t>
  </si>
  <si>
    <t>ARC SOUS CICON</t>
  </si>
  <si>
    <t>ATTICHY</t>
  </si>
  <si>
    <t>ARC SOUS MONTENOT</t>
  </si>
  <si>
    <t>AUNEUIL</t>
  </si>
  <si>
    <t>AUDINCOURT</t>
  </si>
  <si>
    <t>BEAURAINS LES NOYON</t>
  </si>
  <si>
    <t>BERNEUIL EN BRAY</t>
  </si>
  <si>
    <t>BIERMONT</t>
  </si>
  <si>
    <t>BELLEHERBE</t>
  </si>
  <si>
    <t>BLICOURT</t>
  </si>
  <si>
    <t>BIEF</t>
  </si>
  <si>
    <t>BLINCOURT</t>
  </si>
  <si>
    <t>BLUSSANS</t>
  </si>
  <si>
    <t>BORAN SUR OISE</t>
  </si>
  <si>
    <t>BOLANDOZ</t>
  </si>
  <si>
    <t>BOULOGNE LA GRASSE</t>
  </si>
  <si>
    <t>BONDEVAL</t>
  </si>
  <si>
    <t>BRAISNES SUR ARONDE</t>
  </si>
  <si>
    <t>LA BOSSE</t>
  </si>
  <si>
    <t>BREUIL LE VERT</t>
  </si>
  <si>
    <t>BOUCLANS</t>
  </si>
  <si>
    <t>BUICOURT</t>
  </si>
  <si>
    <t>BOUJAILLES</t>
  </si>
  <si>
    <t>CAMBRONNE LES CLERMONT</t>
  </si>
  <si>
    <t>BOUVERANS</t>
  </si>
  <si>
    <t>BRETIGNEY</t>
  </si>
  <si>
    <t>CARLEPONT</t>
  </si>
  <si>
    <t>BROGNARD</t>
  </si>
  <si>
    <t>CHAMANT</t>
  </si>
  <si>
    <t>BUFFARD</t>
  </si>
  <si>
    <t>LA CHAPELLE EN SERVAL</t>
  </si>
  <si>
    <t>BUGNY</t>
  </si>
  <si>
    <t>CHEVINCOURT</t>
  </si>
  <si>
    <t>BUSY</t>
  </si>
  <si>
    <t>CHOISY AU BAC</t>
  </si>
  <si>
    <t>CESSEY</t>
  </si>
  <si>
    <t>CINQUEUX</t>
  </si>
  <si>
    <t>CHAMESOL</t>
  </si>
  <si>
    <t>COIVREL</t>
  </si>
  <si>
    <t>CHAMPLIVE</t>
  </si>
  <si>
    <t>COMPIEGNE</t>
  </si>
  <si>
    <t>CHAMPOUX</t>
  </si>
  <si>
    <t>CONCHY LES POTS</t>
  </si>
  <si>
    <t>CHANTRANS</t>
  </si>
  <si>
    <t>CHARMAUVILLERS</t>
  </si>
  <si>
    <t>LE COUDRAY ST GERMER</t>
  </si>
  <si>
    <t>CHASSAGNE ST DENIS</t>
  </si>
  <si>
    <t>COURCELLES LES GISORS</t>
  </si>
  <si>
    <t>LA CHENALOTTE</t>
  </si>
  <si>
    <t>COURTEUIL</t>
  </si>
  <si>
    <t>CRAPEAUMESNIL</t>
  </si>
  <si>
    <t>CORCELLES FERRIERES</t>
  </si>
  <si>
    <t>CRESSONSACQ</t>
  </si>
  <si>
    <t>CROSEY LE PETIT</t>
  </si>
  <si>
    <t>CRISOLLES</t>
  </si>
  <si>
    <t>CUBRIAL</t>
  </si>
  <si>
    <t>CROISSY SUR CELLE</t>
  </si>
  <si>
    <t>CUSE ET ADRISANS</t>
  </si>
  <si>
    <t>DAMERAUCOURT</t>
  </si>
  <si>
    <t>DAMBENOIS</t>
  </si>
  <si>
    <t>DIVES</t>
  </si>
  <si>
    <t>DAMPIERRE SUR LE DOUBS</t>
  </si>
  <si>
    <t>ERAGNY SUR EPTE</t>
  </si>
  <si>
    <t>DAMPRICHARD</t>
  </si>
  <si>
    <t>ERQUERY</t>
  </si>
  <si>
    <t>DASLE</t>
  </si>
  <si>
    <t>ESQUENNOY</t>
  </si>
  <si>
    <t>DELUZ</t>
  </si>
  <si>
    <t>ESTREES ST DENIS</t>
  </si>
  <si>
    <t>LES ECORCES</t>
  </si>
  <si>
    <t>EVE</t>
  </si>
  <si>
    <t>L ECOUVOTTE</t>
  </si>
  <si>
    <t>EVRICOURT</t>
  </si>
  <si>
    <t>EMAGNY</t>
  </si>
  <si>
    <t>FAY LES ETANGS</t>
  </si>
  <si>
    <t>EPENOUSE</t>
  </si>
  <si>
    <t>LE FAYEL</t>
  </si>
  <si>
    <t>LE FAY ST QUENTIN</t>
  </si>
  <si>
    <t>FLAVACOURT</t>
  </si>
  <si>
    <t>ETRABONNE</t>
  </si>
  <si>
    <t>FONTAINE CHAALIS</t>
  </si>
  <si>
    <t>EVILLERS</t>
  </si>
  <si>
    <t>FONTAINE ST LUCIEN</t>
  </si>
  <si>
    <t>FERRIERES LE LAC</t>
  </si>
  <si>
    <t>FOUQUEROLLES</t>
  </si>
  <si>
    <t>FERTANS</t>
  </si>
  <si>
    <t>FRESNOY LE LUAT</t>
  </si>
  <si>
    <t>FESCHES LE CHATEL</t>
  </si>
  <si>
    <t>GAUDECHART</t>
  </si>
  <si>
    <t>GLAIGNES</t>
  </si>
  <si>
    <t>FOURBANNE</t>
  </si>
  <si>
    <t>GODENVILLERS</t>
  </si>
  <si>
    <t>FOURG</t>
  </si>
  <si>
    <t>LES FOURGS</t>
  </si>
  <si>
    <t>GOUVIEUX</t>
  </si>
  <si>
    <t>FRAMBOUHANS</t>
  </si>
  <si>
    <t>LE HAMEL</t>
  </si>
  <si>
    <t>GELLIN</t>
  </si>
  <si>
    <t>HAUTBOS</t>
  </si>
  <si>
    <t>HEMEVILLERS</t>
  </si>
  <si>
    <t>GERMONDANS</t>
  </si>
  <si>
    <t>HENONVILLE</t>
  </si>
  <si>
    <t>GLERE</t>
  </si>
  <si>
    <t>HETOMESNIL</t>
  </si>
  <si>
    <t>HONDAINVILLE</t>
  </si>
  <si>
    <t>GRAND COMBE DES BOIS</t>
  </si>
  <si>
    <t>HOUDANCOURT</t>
  </si>
  <si>
    <t>GRANDFONTAINE</t>
  </si>
  <si>
    <t>JOUY SOUS THELLE</t>
  </si>
  <si>
    <t>GRANDFONTAINE SUR CREUSE</t>
  </si>
  <si>
    <t>LABOSSE</t>
  </si>
  <si>
    <t>LES GRANGETTES</t>
  </si>
  <si>
    <t>LACHAUSSEE DU BOIS D ECU</t>
  </si>
  <si>
    <t>GUILLON LES BAINS</t>
  </si>
  <si>
    <t>LARBROYE</t>
  </si>
  <si>
    <t>LES HOPITAUX NEUFS</t>
  </si>
  <si>
    <t>LAVACQUERIE</t>
  </si>
  <si>
    <t>LANANS</t>
  </si>
  <si>
    <t>LAVERRIERE</t>
  </si>
  <si>
    <t>LARNOD</t>
  </si>
  <si>
    <t>LEVIGNEN</t>
  </si>
  <si>
    <t>LAVAL LE PRIEURE</t>
  </si>
  <si>
    <t>LIANCOURT ST PIERRE</t>
  </si>
  <si>
    <t>LAVANS VUILLAFANS</t>
  </si>
  <si>
    <t>LIBERMONT</t>
  </si>
  <si>
    <t>LAVERNAY</t>
  </si>
  <si>
    <t>LITZ</t>
  </si>
  <si>
    <t>LONGUEIL STE MARIE</t>
  </si>
  <si>
    <t>LONGEMAISON</t>
  </si>
  <si>
    <t>MAIMBEVILLE</t>
  </si>
  <si>
    <t>MAGNY CHATELARD</t>
  </si>
  <si>
    <t>MARGNY AUX CERISES</t>
  </si>
  <si>
    <t>MAICHE</t>
  </si>
  <si>
    <t>MAROLLES</t>
  </si>
  <si>
    <t>MELLO</t>
  </si>
  <si>
    <t>MALANS</t>
  </si>
  <si>
    <t>LE MESNIL THERIBUS</t>
  </si>
  <si>
    <t>MALBRANS</t>
  </si>
  <si>
    <t>LE MEUX</t>
  </si>
  <si>
    <t>MAMIROLLE</t>
  </si>
  <si>
    <t>MOLIENS</t>
  </si>
  <si>
    <t>MANDEURE</t>
  </si>
  <si>
    <t>MONCHY HUMIERES</t>
  </si>
  <si>
    <t>MAZEROLLES LE SALIN</t>
  </si>
  <si>
    <t>MONNEVILLE</t>
  </si>
  <si>
    <t>MEREY SOUS MONTROND</t>
  </si>
  <si>
    <t>MONTAGNY STE FELICITE</t>
  </si>
  <si>
    <t>MESMAY</t>
  </si>
  <si>
    <t>MONT L EVEQUE</t>
  </si>
  <si>
    <t>MONT DE VOUGNEY</t>
  </si>
  <si>
    <t>LE MONT ST ADRIEN</t>
  </si>
  <si>
    <t>MONTENOIS</t>
  </si>
  <si>
    <t>MONTFERRAND LE CHATEAU</t>
  </si>
  <si>
    <t>MOYVILLERS</t>
  </si>
  <si>
    <t>MONTGESOYE</t>
  </si>
  <si>
    <t>NAMPCEL</t>
  </si>
  <si>
    <t>MOUTHE</t>
  </si>
  <si>
    <t>NEUFCHELLES</t>
  </si>
  <si>
    <t>MYON</t>
  </si>
  <si>
    <t>NEUILLY SOUS CLERMONT</t>
  </si>
  <si>
    <t>NEUVILLE BOSC</t>
  </si>
  <si>
    <t>OUVANS</t>
  </si>
  <si>
    <t>NOGENT SUR OISE</t>
  </si>
  <si>
    <t>PESSANS</t>
  </si>
  <si>
    <t>NOURARD LE FRANC</t>
  </si>
  <si>
    <t>LES PLAINS ET GRANDS ESSARTS</t>
  </si>
  <si>
    <t>NOVILLERS</t>
  </si>
  <si>
    <t>POMPIERRE SUR DOUBS</t>
  </si>
  <si>
    <t>OMECOURT</t>
  </si>
  <si>
    <t>PROVENCHERE</t>
  </si>
  <si>
    <t>OUDEUIL</t>
  </si>
  <si>
    <t>PIMPREZ</t>
  </si>
  <si>
    <t>RENNES SUR LOUE</t>
  </si>
  <si>
    <t>LE PLESSIER SUR BULLES</t>
  </si>
  <si>
    <t>LA RIVIERE DRUGEON</t>
  </si>
  <si>
    <t>PLESSIS DE ROYE</t>
  </si>
  <si>
    <t>ROCHEJEAN</t>
  </si>
  <si>
    <t>PONCHON</t>
  </si>
  <si>
    <t>ROGNON</t>
  </si>
  <si>
    <t>PONTARME</t>
  </si>
  <si>
    <t>ST JUAN</t>
  </si>
  <si>
    <t>PONTPOINT</t>
  </si>
  <si>
    <t>SANCEY</t>
  </si>
  <si>
    <t>PONT STE MAXENCE</t>
  </si>
  <si>
    <t>LA SOMMETTE</t>
  </si>
  <si>
    <t>PUISEUX EN BRAY</t>
  </si>
  <si>
    <t>SOYE</t>
  </si>
  <si>
    <t>PUITS LA VALLEE</t>
  </si>
  <si>
    <t>TALLANS</t>
  </si>
  <si>
    <t>QUINCAMPOIX FLEUZY</t>
  </si>
  <si>
    <t>THISE</t>
  </si>
  <si>
    <t>QUINQUEMPOIX</t>
  </si>
  <si>
    <t>THULAY</t>
  </si>
  <si>
    <t>RANTIGNY</t>
  </si>
  <si>
    <t>LA TOUR DE SCAY</t>
  </si>
  <si>
    <t>REILLY</t>
  </si>
  <si>
    <t>TREPOT</t>
  </si>
  <si>
    <t>TRESSANDANS</t>
  </si>
  <si>
    <t>RESSONS SUR MATZ</t>
  </si>
  <si>
    <t>VALONNE</t>
  </si>
  <si>
    <t>VAUCLUSOTTE</t>
  </si>
  <si>
    <t>ROCQUEMONT</t>
  </si>
  <si>
    <t>VAUFREY</t>
  </si>
  <si>
    <t>ROUSSELOY</t>
  </si>
  <si>
    <t>VELLEROT LES VERCEL</t>
  </si>
  <si>
    <t>ROUVILLERS</t>
  </si>
  <si>
    <t>VENNANS</t>
  </si>
  <si>
    <t>ROUVROY LES MERLES</t>
  </si>
  <si>
    <t>VERCEL VILLEDIEU LE CAMP</t>
  </si>
  <si>
    <t>LA RUE ST PIERRE</t>
  </si>
  <si>
    <t>VERGRANNE</t>
  </si>
  <si>
    <t>RUSSY BEMONT</t>
  </si>
  <si>
    <t>VERNE</t>
  </si>
  <si>
    <t>ST CREPIN IBOUVILLERS</t>
  </si>
  <si>
    <t>VERNIERFONTAINE</t>
  </si>
  <si>
    <t>ST LEGER EN BRAY</t>
  </si>
  <si>
    <t>VERNOIS LES BELVOIR</t>
  </si>
  <si>
    <t>ST MARTIN LONGUEAU</t>
  </si>
  <si>
    <t>VIEILLEY</t>
  </si>
  <si>
    <t>ST REMY EN L EAU</t>
  </si>
  <si>
    <t>VIEUX CHARMONT</t>
  </si>
  <si>
    <t>SARNOIS</t>
  </si>
  <si>
    <t>SENANTES</t>
  </si>
  <si>
    <t>SERANS</t>
  </si>
  <si>
    <t>THEREVAL</t>
  </si>
  <si>
    <t>SEREVILLERS</t>
  </si>
  <si>
    <t>SERIFONTAINE</t>
  </si>
  <si>
    <t>JOGANVILLE</t>
  </si>
  <si>
    <t>SILLY TILLARD</t>
  </si>
  <si>
    <t>SOMMEREUX</t>
  </si>
  <si>
    <t>LA BAZOGE</t>
  </si>
  <si>
    <t>SULLY</t>
  </si>
  <si>
    <t>THERDONNE</t>
  </si>
  <si>
    <t>LAPENTY</t>
  </si>
  <si>
    <t>THOUROTTE</t>
  </si>
  <si>
    <t>LIEUSAINT</t>
  </si>
  <si>
    <t>THURY EN VALOIS</t>
  </si>
  <si>
    <t>LINGEARD</t>
  </si>
  <si>
    <t>TRIE CHATEAU</t>
  </si>
  <si>
    <t>LES LOGES MARCHIS</t>
  </si>
  <si>
    <t>TROISSEREUX</t>
  </si>
  <si>
    <t>MAUPERTUIS</t>
  </si>
  <si>
    <t>TROSLY BREUIL</t>
  </si>
  <si>
    <t>LA MEAUFFE</t>
  </si>
  <si>
    <t>ULLY ST GEORGES</t>
  </si>
  <si>
    <t>LE MESNIL AMEY</t>
  </si>
  <si>
    <t>VENDEUIL CAPLY</t>
  </si>
  <si>
    <t>LE MESNIL EURY</t>
  </si>
  <si>
    <t>VER SUR LAUNETTE</t>
  </si>
  <si>
    <t>LE MESNIL GILBERT</t>
  </si>
  <si>
    <t>VERDERONNE</t>
  </si>
  <si>
    <t>LA MEURDRAQUIERE</t>
  </si>
  <si>
    <t>VERNEUIL EN HALATTE</t>
  </si>
  <si>
    <t>MONTAIGU LA BRISETTE</t>
  </si>
  <si>
    <t>MONTHUCHON</t>
  </si>
  <si>
    <t>VEZ</t>
  </si>
  <si>
    <t>MONTJOIE ST MARTIN</t>
  </si>
  <si>
    <t>VIGNEMONT</t>
  </si>
  <si>
    <t>MONTPINCHON</t>
  </si>
  <si>
    <t>VILLENEUVE LES SABLONS</t>
  </si>
  <si>
    <t>MONTRABOT</t>
  </si>
  <si>
    <t>VILLERS ST PAUL</t>
  </si>
  <si>
    <t>MORIGNY</t>
  </si>
  <si>
    <t>VINEUIL ST FIRMIN</t>
  </si>
  <si>
    <t>WAMBEZ</t>
  </si>
  <si>
    <t>WARLUIS</t>
  </si>
  <si>
    <t>MUNEVILLE LE BINGARD</t>
  </si>
  <si>
    <t>ALMENECHES</t>
  </si>
  <si>
    <t>NEHOU</t>
  </si>
  <si>
    <t>APPENAI SOUS BELLEME</t>
  </si>
  <si>
    <t>NEUFMESNIL</t>
  </si>
  <si>
    <t>NEUVILLE EN BEAUMONT</t>
  </si>
  <si>
    <t>OCTEVILLE L AVENEL</t>
  </si>
  <si>
    <t>AUGUAISE</t>
  </si>
  <si>
    <t>AUNOU SUR ORNE</t>
  </si>
  <si>
    <t>OUVILLE</t>
  </si>
  <si>
    <t>LE BOUILLON</t>
  </si>
  <si>
    <t>BRULLEMAIL</t>
  </si>
  <si>
    <t>PERCY EN NORMANDIE</t>
  </si>
  <si>
    <t>CARROUGES</t>
  </si>
  <si>
    <t>CEAUCE</t>
  </si>
  <si>
    <t>POILLEY</t>
  </si>
  <si>
    <t>LE CERCUEIL</t>
  </si>
  <si>
    <t>CERISE</t>
  </si>
  <si>
    <t>PONTS</t>
  </si>
  <si>
    <t>LES CHAMPEAUX</t>
  </si>
  <si>
    <t>CHAMPOSOULT</t>
  </si>
  <si>
    <t>QUINEVILLE</t>
  </si>
  <si>
    <t>CHAMPSECRET</t>
  </si>
  <si>
    <t>RAUVILLE LA BIGOT</t>
  </si>
  <si>
    <t>RAUVILLE LA PLACE</t>
  </si>
  <si>
    <t>REFFUVEILLE</t>
  </si>
  <si>
    <t>SABLONS SUR HUISNE</t>
  </si>
  <si>
    <t>REVILLE</t>
  </si>
  <si>
    <t>COULMER</t>
  </si>
  <si>
    <t>RONCEY</t>
  </si>
  <si>
    <t>ST ANDRE DE BOHON</t>
  </si>
  <si>
    <t>COULONGES SUR SARTHE</t>
  </si>
  <si>
    <t>CROUTTES</t>
  </si>
  <si>
    <t>ST CYR</t>
  </si>
  <si>
    <t>CRULAI</t>
  </si>
  <si>
    <t>ST GEORGES DE LIVOYE</t>
  </si>
  <si>
    <t>ST JACQUES DE NEHOU</t>
  </si>
  <si>
    <t>LA FERRIERE BECHET</t>
  </si>
  <si>
    <t>LA FERRIERE BOCHARD</t>
  </si>
  <si>
    <t>FERRIERES LA VERRERIE</t>
  </si>
  <si>
    <t>ST LOUET SUR VIRE</t>
  </si>
  <si>
    <t>ST MARTIN DE BONFOSSE</t>
  </si>
  <si>
    <t>GIEL COURTEILLES</t>
  </si>
  <si>
    <t>GINAI</t>
  </si>
  <si>
    <t>GODISSON</t>
  </si>
  <si>
    <t>LA GONFRIERE</t>
  </si>
  <si>
    <t>ST NICOLAS DES BOIS</t>
  </si>
  <si>
    <t>MONTS SUR ORNE</t>
  </si>
  <si>
    <t>ST QUENTIN SUR LE HOMME</t>
  </si>
  <si>
    <t>JOUE DU BOIS</t>
  </si>
  <si>
    <t>JOUE DU PLAIN</t>
  </si>
  <si>
    <t>LA LANDE DE GOULT</t>
  </si>
  <si>
    <t>LANDIGOU</t>
  </si>
  <si>
    <t>LANDISACQ</t>
  </si>
  <si>
    <t>STE SUZANNE SUR VIRE</t>
  </si>
  <si>
    <t>L OREE D ECOUVES</t>
  </si>
  <si>
    <t>LOISAIL</t>
  </si>
  <si>
    <t>SEBEVILLE</t>
  </si>
  <si>
    <t>SOURDEVAL</t>
  </si>
  <si>
    <t>LE TANU</t>
  </si>
  <si>
    <t>LOUGE SUR MAIRE</t>
  </si>
  <si>
    <t>MACE</t>
  </si>
  <si>
    <t>MAGNY LE DESERT</t>
  </si>
  <si>
    <t>MARDILLY</t>
  </si>
  <si>
    <t>LE MELE SUR SARTHE</t>
  </si>
  <si>
    <t>TOLLEVAST</t>
  </si>
  <si>
    <t>LE MENIL BERARD</t>
  </si>
  <si>
    <t>VALCANVILLE</t>
  </si>
  <si>
    <t>MENIL GONDOUIN</t>
  </si>
  <si>
    <t>VAUDREVILLE</t>
  </si>
  <si>
    <t>MERRI</t>
  </si>
  <si>
    <t>VER</t>
  </si>
  <si>
    <t>MONTMERREI</t>
  </si>
  <si>
    <t>MONTSECRET CLAIREFOUGERE</t>
  </si>
  <si>
    <t>VIDECOSVILLE</t>
  </si>
  <si>
    <t>LA MOTTE FOUQUET</t>
  </si>
  <si>
    <t>YVETOT BOCAGE</t>
  </si>
  <si>
    <t>NEUVILLE SUR TOUQUES</t>
  </si>
  <si>
    <t>AMBONNAY</t>
  </si>
  <si>
    <t>AVENAY VAL D OR</t>
  </si>
  <si>
    <t>OCCAGNES</t>
  </si>
  <si>
    <t>OMMOY</t>
  </si>
  <si>
    <t>PERVENCHERES</t>
  </si>
  <si>
    <t>BAYE</t>
  </si>
  <si>
    <t>LE PIN AU HARAS</t>
  </si>
  <si>
    <t>BIGNICOURT SUR MARNE</t>
  </si>
  <si>
    <t>PONTCHARDON</t>
  </si>
  <si>
    <t>BIGNICOURT SUR SAULX</t>
  </si>
  <si>
    <t>ROUPERROUX</t>
  </si>
  <si>
    <t>BINARVILLE</t>
  </si>
  <si>
    <t>ST GERMAIN D AUNAY</t>
  </si>
  <si>
    <t>BOUILLY</t>
  </si>
  <si>
    <t>ST GERMAIN DE CLAIREFEUILLE</t>
  </si>
  <si>
    <t>BOULEUSE</t>
  </si>
  <si>
    <t>ST GERMAIN DE LA COUDRE</t>
  </si>
  <si>
    <t>ST GERMAIN DES GROIS</t>
  </si>
  <si>
    <t>BOUY</t>
  </si>
  <si>
    <t>ST GERVAIS DES SABLONS</t>
  </si>
  <si>
    <t>BOUZY</t>
  </si>
  <si>
    <t>ST GERVAIS DU PERRON</t>
  </si>
  <si>
    <t>BRAUX ST REMY</t>
  </si>
  <si>
    <t>ST JOUIN DE BLAVOU</t>
  </si>
  <si>
    <t>BROUSSY LE GRAND</t>
  </si>
  <si>
    <t>ST MARS D EGRENNE</t>
  </si>
  <si>
    <t>BROYES</t>
  </si>
  <si>
    <t>LES ASPRES</t>
  </si>
  <si>
    <t>BUSSY LETTREE</t>
  </si>
  <si>
    <t>CERNAY EN DORMOIS</t>
  </si>
  <si>
    <t>ST PIERRE LA BRUYERE</t>
  </si>
  <si>
    <t>CHALTRAIT</t>
  </si>
  <si>
    <t>STE SCOLASSE SUR SARTHE</t>
  </si>
  <si>
    <t>LE CHATELIER</t>
  </si>
  <si>
    <t>ST SULPICE SUR RISLE</t>
  </si>
  <si>
    <t>CHATELRAOULD ST LOUVENT</t>
  </si>
  <si>
    <t>LE SAP ANDRE</t>
  </si>
  <si>
    <t>CHATILLON SUR MORIN</t>
  </si>
  <si>
    <t>LA SELLE LA FORGE</t>
  </si>
  <si>
    <t>LE CHEMIN</t>
  </si>
  <si>
    <t>SEMALLE</t>
  </si>
  <si>
    <t>CLOYES SUR MARNE</t>
  </si>
  <si>
    <t>CHAMBOIS</t>
  </si>
  <si>
    <t>COMPERTRIX</t>
  </si>
  <si>
    <t>CORRIBERT</t>
  </si>
  <si>
    <t>TESSE FROULAY</t>
  </si>
  <si>
    <t>CORROY</t>
  </si>
  <si>
    <t>COUPETZ</t>
  </si>
  <si>
    <t>COURJEONNET</t>
  </si>
  <si>
    <t>COURMAS</t>
  </si>
  <si>
    <t>COURTEMONT</t>
  </si>
  <si>
    <t>COURTHIEZY</t>
  </si>
  <si>
    <t>VIMOUTIERS</t>
  </si>
  <si>
    <t>LA CROIX EN CHAMPAGNE</t>
  </si>
  <si>
    <t>ACHIET LE PETIT</t>
  </si>
  <si>
    <t>DAMPIERRE AU TEMPLE</t>
  </si>
  <si>
    <t>AFFRINGUES</t>
  </si>
  <si>
    <t>DOMPREMY</t>
  </si>
  <si>
    <t>ALETTE</t>
  </si>
  <si>
    <t>VAL DE VIERE</t>
  </si>
  <si>
    <t>ANNEQUIN</t>
  </si>
  <si>
    <t>ECRIENNES</t>
  </si>
  <si>
    <t>ANNEZIN</t>
  </si>
  <si>
    <t>ECURY SUR COOLE</t>
  </si>
  <si>
    <t>ARDRES</t>
  </si>
  <si>
    <t>EPERNAY</t>
  </si>
  <si>
    <t>AUBIN ST VAAST</t>
  </si>
  <si>
    <t>AUDREHEM</t>
  </si>
  <si>
    <t>AUTINGUES</t>
  </si>
  <si>
    <t>FONTAINE DENIS NUISY</t>
  </si>
  <si>
    <t>AUXI LE CHATEAU</t>
  </si>
  <si>
    <t>FRIGNICOURT</t>
  </si>
  <si>
    <t>AVESNES</t>
  </si>
  <si>
    <t>LE GAULT SOIGNY</t>
  </si>
  <si>
    <t>AVESNES LES BAPAUME</t>
  </si>
  <si>
    <t>STE MARIE DU LAC NUISEMENT</t>
  </si>
  <si>
    <t>AVONDANCE</t>
  </si>
  <si>
    <t>GRATREUIL</t>
  </si>
  <si>
    <t>AZINCOURT</t>
  </si>
  <si>
    <t>ISLES SUR SUIPPE</t>
  </si>
  <si>
    <t>BAILLEUL LES PERNES</t>
  </si>
  <si>
    <t>JOUY LES REIMS</t>
  </si>
  <si>
    <t>BAILLEUL SIR BERTHOULT</t>
  </si>
  <si>
    <t>BARALLE</t>
  </si>
  <si>
    <t>BARASTRE</t>
  </si>
  <si>
    <t>LAVAL SUR TOURBE</t>
  </si>
  <si>
    <t>BAVINCOURT</t>
  </si>
  <si>
    <t>LOISY SUR MARNE</t>
  </si>
  <si>
    <t>BEALENCOURT</t>
  </si>
  <si>
    <t>LUXEMONT ET VILLOTTE</t>
  </si>
  <si>
    <t>BEAULENCOURT</t>
  </si>
  <si>
    <t>BERCK</t>
  </si>
  <si>
    <t>MAURUPT LE MONTOIS</t>
  </si>
  <si>
    <t>BERNEVILLE</t>
  </si>
  <si>
    <t>MINAUCOURT LE MESNIL LES HURLUS</t>
  </si>
  <si>
    <t>BETHUNE</t>
  </si>
  <si>
    <t>MOIREMONT</t>
  </si>
  <si>
    <t>BEUGIN</t>
  </si>
  <si>
    <t>MONDEMENT MONTGIVROUX</t>
  </si>
  <si>
    <t>BEUGNY</t>
  </si>
  <si>
    <t>MONTBRE</t>
  </si>
  <si>
    <t>BEUVRY</t>
  </si>
  <si>
    <t>MONTMIRAIL</t>
  </si>
  <si>
    <t>BLEQUIN</t>
  </si>
  <si>
    <t>MONTMORT LUCY</t>
  </si>
  <si>
    <t>LUCY</t>
  </si>
  <si>
    <t>BLESSY</t>
  </si>
  <si>
    <t>MOURMELON LE PETIT</t>
  </si>
  <si>
    <t>BOIRY BECQUERELLE</t>
  </si>
  <si>
    <t>MOUSSY</t>
  </si>
  <si>
    <t>BOISDINGHEM</t>
  </si>
  <si>
    <t>MUTIGNY</t>
  </si>
  <si>
    <t>BOISLEUX AU MONT</t>
  </si>
  <si>
    <t>NANTEUIL LA FORET</t>
  </si>
  <si>
    <t>BOISLEUX ST MARC</t>
  </si>
  <si>
    <t>LA NEUVILLE AUX BOIS</t>
  </si>
  <si>
    <t>BONNIERES</t>
  </si>
  <si>
    <t>LA NEUVILLE AUX LARRIS</t>
  </si>
  <si>
    <t>BONNINGUES LES ARDRES</t>
  </si>
  <si>
    <t>OEUILLY</t>
  </si>
  <si>
    <t>BONNINGUES LES CALAIS</t>
  </si>
  <si>
    <t>OIRY</t>
  </si>
  <si>
    <t>BOUBERS SUR CANCHE</t>
  </si>
  <si>
    <t>ORBAIS L ABBAYE</t>
  </si>
  <si>
    <t>BOURS</t>
  </si>
  <si>
    <t>PEVY</t>
  </si>
  <si>
    <t>BOUVELINGHEM</t>
  </si>
  <si>
    <t>POUILLON</t>
  </si>
  <si>
    <t>BRIMEUX</t>
  </si>
  <si>
    <t>PROSNES</t>
  </si>
  <si>
    <t>BRUNEMBERT</t>
  </si>
  <si>
    <t>BUISSY</t>
  </si>
  <si>
    <t>RIEUX</t>
  </si>
  <si>
    <t>CANLERS</t>
  </si>
  <si>
    <t>ST EULIEN</t>
  </si>
  <si>
    <t>CARVIN</t>
  </si>
  <si>
    <t>ST GIBRIEN</t>
  </si>
  <si>
    <t>LA CAUCHIE</t>
  </si>
  <si>
    <t>ST HILAIRE LE GRAND</t>
  </si>
  <si>
    <t>CAVRON ST MARTIN</t>
  </si>
  <si>
    <t>ST MARD LES ROUFFY</t>
  </si>
  <si>
    <t>ST MARTIN AUX CHAMPS</t>
  </si>
  <si>
    <t>LA COMTE</t>
  </si>
  <si>
    <t>ST MEMMIE</t>
  </si>
  <si>
    <t>CONTES</t>
  </si>
  <si>
    <t>STE MENEHOULD</t>
  </si>
  <si>
    <t>CONTEVILLE LES BOULOGNE</t>
  </si>
  <si>
    <t>ST OUEN DOMPROT</t>
  </si>
  <si>
    <t>CORBEHEM</t>
  </si>
  <si>
    <t>COURCELLES LES LENS</t>
  </si>
  <si>
    <t>ST SOUPLET SUR PY</t>
  </si>
  <si>
    <t>CUCQ</t>
  </si>
  <si>
    <t>ST VRAIN</t>
  </si>
  <si>
    <t>SAUDOY</t>
  </si>
  <si>
    <t>CUINCHY</t>
  </si>
  <si>
    <t>SEPT SAULX</t>
  </si>
  <si>
    <t>DELETTES</t>
  </si>
  <si>
    <t>SERVON MELZICOURT</t>
  </si>
  <si>
    <t>DENIER</t>
  </si>
  <si>
    <t>SOGNY EN L ANGLE</t>
  </si>
  <si>
    <t>DIEVAL</t>
  </si>
  <si>
    <t>SONGY</t>
  </si>
  <si>
    <t>DOUVRIN</t>
  </si>
  <si>
    <t>SOUAIN PERTHES LES HURLUS</t>
  </si>
  <si>
    <t>DROUVIN LE MARAIS</t>
  </si>
  <si>
    <t>SOUDE</t>
  </si>
  <si>
    <t>ENQUIN LEZ GUINEGATTE</t>
  </si>
  <si>
    <t>SOUDRON</t>
  </si>
  <si>
    <t>ENQUIN SUR BAILLONS</t>
  </si>
  <si>
    <t>SUIPPES</t>
  </si>
  <si>
    <t>ERVILLERS</t>
  </si>
  <si>
    <t>ESCALLES</t>
  </si>
  <si>
    <t>TOGNY AUX BOEUFS</t>
  </si>
  <si>
    <t>ESCOEUILLES</t>
  </si>
  <si>
    <t>TREFOLS</t>
  </si>
  <si>
    <t>ESTREELLES</t>
  </si>
  <si>
    <t>TRIGNY</t>
  </si>
  <si>
    <t>ETAPLES</t>
  </si>
  <si>
    <t>VALMY</t>
  </si>
  <si>
    <t>ETERPIGNY</t>
  </si>
  <si>
    <t>VAUDESINCOURT</t>
  </si>
  <si>
    <t>FLEURBAIX</t>
  </si>
  <si>
    <t>VENTEUIL</t>
  </si>
  <si>
    <t>FLORINGHEM</t>
  </si>
  <si>
    <t>VERNANCOURT</t>
  </si>
  <si>
    <t>FOSSEUX</t>
  </si>
  <si>
    <t>FRESSIN</t>
  </si>
  <si>
    <t>FRETHUN</t>
  </si>
  <si>
    <t>VESIGNEUL SUR MARNE</t>
  </si>
  <si>
    <t>FREVIN CAPELLE</t>
  </si>
  <si>
    <t>LE VIEIL DAMPIERRE</t>
  </si>
  <si>
    <t>GAVRELLE</t>
  </si>
  <si>
    <t>VIENNE LA VILLE</t>
  </si>
  <si>
    <t>GOMMECOURT</t>
  </si>
  <si>
    <t>VILLENEUVE LA LIONNE</t>
  </si>
  <si>
    <t>GUARBECQUE</t>
  </si>
  <si>
    <t>LA VILLE SOUS ORBAIS</t>
  </si>
  <si>
    <t>GUINECOURT</t>
  </si>
  <si>
    <t>VIRGINY</t>
  </si>
  <si>
    <t>GUINES</t>
  </si>
  <si>
    <t>WARGEMOULIN HURLUS</t>
  </si>
  <si>
    <t>HALLINES</t>
  </si>
  <si>
    <t>AIZANVILLE</t>
  </si>
  <si>
    <t>HARDINGHEN</t>
  </si>
  <si>
    <t>AMBONVILLE</t>
  </si>
  <si>
    <t>HEBUTERNE</t>
  </si>
  <si>
    <t>ANNEVILLE LA PRAIRIE</t>
  </si>
  <si>
    <t>HENDECOURT LES CAGNICOURT</t>
  </si>
  <si>
    <t>ARBOT</t>
  </si>
  <si>
    <t>HERMAVILLE</t>
  </si>
  <si>
    <t>ARNANCOURT</t>
  </si>
  <si>
    <t>HESDIN</t>
  </si>
  <si>
    <t>ATTANCOURT</t>
  </si>
  <si>
    <t>HESMOND</t>
  </si>
  <si>
    <t>AUJEURRES</t>
  </si>
  <si>
    <t>HEZECQUES</t>
  </si>
  <si>
    <t>AULNOY SUR AUBE</t>
  </si>
  <si>
    <t>HINGES</t>
  </si>
  <si>
    <t>BAISSEY</t>
  </si>
  <si>
    <t>HOUDAIN</t>
  </si>
  <si>
    <t>HOUVIN HOUVIGNEUL</t>
  </si>
  <si>
    <t>BEAUCHEMIN</t>
  </si>
  <si>
    <t>ISBERGUES</t>
  </si>
  <si>
    <t>LANDRETHUN LES ARDRES</t>
  </si>
  <si>
    <t>BEURVILLE</t>
  </si>
  <si>
    <t>LAPUGNOY</t>
  </si>
  <si>
    <t>LAVENTIE</t>
  </si>
  <si>
    <t>BOURG</t>
  </si>
  <si>
    <t>LEBIEZ</t>
  </si>
  <si>
    <t>CERISIERES</t>
  </si>
  <si>
    <t>LEFOREST</t>
  </si>
  <si>
    <t>LEULINGHEM</t>
  </si>
  <si>
    <t>LIGNEREUIL</t>
  </si>
  <si>
    <t>CHALVRAINES</t>
  </si>
  <si>
    <t>LIGNY ST FLOCHEL</t>
  </si>
  <si>
    <t>CHAMOUILLEY</t>
  </si>
  <si>
    <t>LILLERS</t>
  </si>
  <si>
    <t>CHAMPIGNY LES LANGRES</t>
  </si>
  <si>
    <t>MAINTENAY</t>
  </si>
  <si>
    <t>CHANOY</t>
  </si>
  <si>
    <t>MAISONCELLE</t>
  </si>
  <si>
    <t>CHARMES EN L ANGLE</t>
  </si>
  <si>
    <t>MANIN</t>
  </si>
  <si>
    <t>CHATENAY MACHERON</t>
  </si>
  <si>
    <t>MARANT</t>
  </si>
  <si>
    <t>CHATONRUPT SOMMERMONT</t>
  </si>
  <si>
    <t>MARESVILLE</t>
  </si>
  <si>
    <t>MARLES SUR CANCHE</t>
  </si>
  <si>
    <t>CHAMARANDES CHOIGNES</t>
  </si>
  <si>
    <t>MENTQUE NORTBECOURT</t>
  </si>
  <si>
    <t>CHOILLEY DARDENAY</t>
  </si>
  <si>
    <t>MERCK ST LIEVIN</t>
  </si>
  <si>
    <t>CIREY LES MAREILLES</t>
  </si>
  <si>
    <t>MERICOURT</t>
  </si>
  <si>
    <t>CIREY SUR BLAISE</t>
  </si>
  <si>
    <t>MERLIMONT</t>
  </si>
  <si>
    <t>COIFFY LE BAS</t>
  </si>
  <si>
    <t>METZ EN COUTURE</t>
  </si>
  <si>
    <t>COLMIER LE BAS</t>
  </si>
  <si>
    <t>MONCHIET</t>
  </si>
  <si>
    <t>COLMIER LE HAUT</t>
  </si>
  <si>
    <t>MOURIEZ</t>
  </si>
  <si>
    <t>HARRICOURT</t>
  </si>
  <si>
    <t>MOYENNEVILLE</t>
  </si>
  <si>
    <t>CONDES</t>
  </si>
  <si>
    <t>NABRINGHEN</t>
  </si>
  <si>
    <t>CONSIGNY</t>
  </si>
  <si>
    <t>NEUVILLE AU CORNET</t>
  </si>
  <si>
    <t>COUBLANC</t>
  </si>
  <si>
    <t>NIELLES LES ARDRES</t>
  </si>
  <si>
    <t>NORDAUSQUES</t>
  </si>
  <si>
    <t>DOMBLAIN</t>
  </si>
  <si>
    <t>NOREUIL</t>
  </si>
  <si>
    <t>NOUVELLE EGLISE</t>
  </si>
  <si>
    <t>BIENVILLE</t>
  </si>
  <si>
    <t>NOYELLETTE</t>
  </si>
  <si>
    <t>FARINCOURT</t>
  </si>
  <si>
    <t>NOYELLE VION</t>
  </si>
  <si>
    <t>FOULAIN</t>
  </si>
  <si>
    <t>NUNCQ HAUTECOTE</t>
  </si>
  <si>
    <t>FRECOURT</t>
  </si>
  <si>
    <t>OBLINGHEM</t>
  </si>
  <si>
    <t>GIEY SUR AUJON</t>
  </si>
  <si>
    <t>GUDMONT VILLIERS</t>
  </si>
  <si>
    <t>VILLIERS SUR MARNE</t>
  </si>
  <si>
    <t>OUTREAU</t>
  </si>
  <si>
    <t>HAUTE AMANCE</t>
  </si>
  <si>
    <t>PARENTY</t>
  </si>
  <si>
    <t>MONTLANDON</t>
  </si>
  <si>
    <t>PIERREMONT</t>
  </si>
  <si>
    <t>LE PONCHEL</t>
  </si>
  <si>
    <t>HUILLIECOURT</t>
  </si>
  <si>
    <t>LE PORTEL</t>
  </si>
  <si>
    <t>ILLOUD</t>
  </si>
  <si>
    <t>PRESSY</t>
  </si>
  <si>
    <t>LANEUVILLE A REMY</t>
  </si>
  <si>
    <t>QUESTRECQUES</t>
  </si>
  <si>
    <t>LANQUES SUR ROGNON</t>
  </si>
  <si>
    <t>RACQUINGHEM</t>
  </si>
  <si>
    <t>LAVILLE AUX BOIS</t>
  </si>
  <si>
    <t>LEURVILLE</t>
  </si>
  <si>
    <t>REMILLY WIRQUIN</t>
  </si>
  <si>
    <t>LEZEVILLE</t>
  </si>
  <si>
    <t>RIMBOVAL</t>
  </si>
  <si>
    <t>ROELLECOURT</t>
  </si>
  <si>
    <t>MAIZIERES SUR AMANCE</t>
  </si>
  <si>
    <t>ROUSSENT</t>
  </si>
  <si>
    <t>MARNAY SUR MARNE</t>
  </si>
  <si>
    <t>RUMAUCOURT</t>
  </si>
  <si>
    <t>MATHONS</t>
  </si>
  <si>
    <t>RUYAULCOURT</t>
  </si>
  <si>
    <t>MERTRUD</t>
  </si>
  <si>
    <t>SAILLY AU BOIS</t>
  </si>
  <si>
    <t>MOESLAINS</t>
  </si>
  <si>
    <t>SAILLY EN OSTREVENT</t>
  </si>
  <si>
    <t>SAINS LES MARQUION</t>
  </si>
  <si>
    <t>ST FOLQUIN</t>
  </si>
  <si>
    <t>MONTREUIL SUR BLAISE</t>
  </si>
  <si>
    <t>MORANCOURT</t>
  </si>
  <si>
    <t>ST LEONARD</t>
  </si>
  <si>
    <t>NOIDANT CHATENOY</t>
  </si>
  <si>
    <t>ST POL SUR TERNOISE</t>
  </si>
  <si>
    <t>NOIDANT LE ROCHEUX</t>
  </si>
  <si>
    <t>SANGHEN</t>
  </si>
  <si>
    <t>ORMANCEY</t>
  </si>
  <si>
    <t>SAPIGNIES</t>
  </si>
  <si>
    <t>LE SARS</t>
  </si>
  <si>
    <t>SARTON</t>
  </si>
  <si>
    <t>PLESNOY</t>
  </si>
  <si>
    <t>SAUCHY LESTREE</t>
  </si>
  <si>
    <t>POINSENOT</t>
  </si>
  <si>
    <t>SAULTY</t>
  </si>
  <si>
    <t>POINSON LES NOGENT</t>
  </si>
  <si>
    <t>SENINGHEM</t>
  </si>
  <si>
    <t>LE MONTSAUGEONNAIS</t>
  </si>
  <si>
    <t>SERQUES</t>
  </si>
  <si>
    <t>SERVINS</t>
  </si>
  <si>
    <t>SETQUES</t>
  </si>
  <si>
    <t>RANGECOURT</t>
  </si>
  <si>
    <t>SIMENCOURT</t>
  </si>
  <si>
    <t>RIMAUCOURT</t>
  </si>
  <si>
    <t>SOUCHEZ</t>
  </si>
  <si>
    <t>TRONCHOY</t>
  </si>
  <si>
    <t>SURQUES</t>
  </si>
  <si>
    <t>ROMAIN SUR MEUSE</t>
  </si>
  <si>
    <t>TARDINGHEN</t>
  </si>
  <si>
    <t>ROUECOURT</t>
  </si>
  <si>
    <t>TENEUR</t>
  </si>
  <si>
    <t>ROUELLES</t>
  </si>
  <si>
    <t>LA THIEULOYE</t>
  </si>
  <si>
    <t>ST BROINGT LES FOSSES</t>
  </si>
  <si>
    <t>THIEVRES</t>
  </si>
  <si>
    <t>ST CIERGUES</t>
  </si>
  <si>
    <t>TILLOY LES HERMAVILLE</t>
  </si>
  <si>
    <t>TILLOY LES MOFFLAINES</t>
  </si>
  <si>
    <t>SERQUEUX</t>
  </si>
  <si>
    <t>LE TOUQUET PARIS PLAGE</t>
  </si>
  <si>
    <t>SOMMEVOIRE</t>
  </si>
  <si>
    <t>LE TRANSLOY</t>
  </si>
  <si>
    <t>SOULAUCOURT SUR MOUZON</t>
  </si>
  <si>
    <t>TERNAT</t>
  </si>
  <si>
    <t>VILLERS LES CAGNICOURT</t>
  </si>
  <si>
    <t>THILLEUX</t>
  </si>
  <si>
    <t>VILLERS SIR SIMON</t>
  </si>
  <si>
    <t>WAMIN</t>
  </si>
  <si>
    <t>TORCENAY</t>
  </si>
  <si>
    <t>WARLUS</t>
  </si>
  <si>
    <t>TREMILLY</t>
  </si>
  <si>
    <t>WILLENCOURT</t>
  </si>
  <si>
    <t>WISQUES</t>
  </si>
  <si>
    <t>VARENNES SUR AMANCE</t>
  </si>
  <si>
    <t>AIGUEPERSE</t>
  </si>
  <si>
    <t>VAUDRECOURT</t>
  </si>
  <si>
    <t>ARS LES FAVETS</t>
  </si>
  <si>
    <t>VAUX SUR ST URBAIN</t>
  </si>
  <si>
    <t>AUZELLES</t>
  </si>
  <si>
    <t>VECQUEVILLE</t>
  </si>
  <si>
    <t>BAFFIE</t>
  </si>
  <si>
    <t>BANSAT</t>
  </si>
  <si>
    <t>VESAIGNES SUR MARNE</t>
  </si>
  <si>
    <t>VILLARS SANTENOGE</t>
  </si>
  <si>
    <t>BEAUREGARD L EVEQUE</t>
  </si>
  <si>
    <t>VIVEY</t>
  </si>
  <si>
    <t>BERTIGNAT</t>
  </si>
  <si>
    <t>VONCOURT</t>
  </si>
  <si>
    <t>BESSE ET ST ANASTAISE</t>
  </si>
  <si>
    <t>VRAINCOURT</t>
  </si>
  <si>
    <t>BILLOM</t>
  </si>
  <si>
    <t>ASTILLE</t>
  </si>
  <si>
    <t>BULHON</t>
  </si>
  <si>
    <t>BAIS</t>
  </si>
  <si>
    <t>BUXIERES SOUS MONTAIGUT</t>
  </si>
  <si>
    <t>LA BAZOUGE DES ALLEUX</t>
  </si>
  <si>
    <t>CEILLOUX</t>
  </si>
  <si>
    <t>BEAULIEU SUR OUDON</t>
  </si>
  <si>
    <t>CHABRELOCHE</t>
  </si>
  <si>
    <t>LE BIGNON DU MAINE</t>
  </si>
  <si>
    <t>CHARBONNIERES LES VARENNES</t>
  </si>
  <si>
    <t>BREE</t>
  </si>
  <si>
    <t>CHAS</t>
  </si>
  <si>
    <t>CHAILLAND</t>
  </si>
  <si>
    <t>CHASSAGNE</t>
  </si>
  <si>
    <t>LA CHAPELLE AU RIBOUL</t>
  </si>
  <si>
    <t>CHATEAUGAY</t>
  </si>
  <si>
    <t>CHATEL GUYON</t>
  </si>
  <si>
    <t>CHATILLON SUR COLMONT</t>
  </si>
  <si>
    <t>CHIDRAC</t>
  </si>
  <si>
    <t>CHEMAZE</t>
  </si>
  <si>
    <t>CISTERNES LA FORET</t>
  </si>
  <si>
    <t>CONGRIER</t>
  </si>
  <si>
    <t>CLEMENSAT</t>
  </si>
  <si>
    <t>CONTEST</t>
  </si>
  <si>
    <t>CLERLANDE</t>
  </si>
  <si>
    <t>COSMES</t>
  </si>
  <si>
    <t>COLLANGES</t>
  </si>
  <si>
    <t>CRAON</t>
  </si>
  <si>
    <t>CONDAT EN COMBRAILLE</t>
  </si>
  <si>
    <t>LA CROIXILLE</t>
  </si>
  <si>
    <t>CORENT</t>
  </si>
  <si>
    <t>DESERTINES</t>
  </si>
  <si>
    <t>LE CREST</t>
  </si>
  <si>
    <t>ENTRAMMES</t>
  </si>
  <si>
    <t>CREVANT LAVEINE</t>
  </si>
  <si>
    <t>DURTOL</t>
  </si>
  <si>
    <t>ECHANDELYS</t>
  </si>
  <si>
    <t>FONTAINE COUVERTE</t>
  </si>
  <si>
    <t>EFFIAT</t>
  </si>
  <si>
    <t>FOUGEROLLES DU PLESSIS</t>
  </si>
  <si>
    <t>EGLISENEUVE D ENTRAIGUES</t>
  </si>
  <si>
    <t>GASTINES</t>
  </si>
  <si>
    <t>ESPIRAT</t>
  </si>
  <si>
    <t>ESTANDEUIL</t>
  </si>
  <si>
    <t>GREZ EN BOUERE</t>
  </si>
  <si>
    <t>AULHAT FLAT</t>
  </si>
  <si>
    <t>LE HORPS</t>
  </si>
  <si>
    <t>HOUSSAY</t>
  </si>
  <si>
    <t>GIAT</t>
  </si>
  <si>
    <t>GIGNAT</t>
  </si>
  <si>
    <t>GLAINE MONTAIGUT</t>
  </si>
  <si>
    <t>LAUNAY VILLIERS</t>
  </si>
  <si>
    <t>LA GOUTELLE</t>
  </si>
  <si>
    <t>LEVARE</t>
  </si>
  <si>
    <t>LIGNIERES ORGERES</t>
  </si>
  <si>
    <t>ISSOIRE</t>
  </si>
  <si>
    <t>LOUPFOUGERES</t>
  </si>
  <si>
    <t>JOZERAND</t>
  </si>
  <si>
    <t>LOUVERNE</t>
  </si>
  <si>
    <t>JUMEAUX</t>
  </si>
  <si>
    <t>MADRE</t>
  </si>
  <si>
    <t>LAMONTGIE</t>
  </si>
  <si>
    <t>MAISONCELLES DU MAINE</t>
  </si>
  <si>
    <t>LAQUEUILLE</t>
  </si>
  <si>
    <t>MARIGNE PEUTON</t>
  </si>
  <si>
    <t>LISSEUIL</t>
  </si>
  <si>
    <t>MAYENNE</t>
  </si>
  <si>
    <t>LUZILLAT</t>
  </si>
  <si>
    <t>MENIL</t>
  </si>
  <si>
    <t>MANGLIEU</t>
  </si>
  <si>
    <t>MONTAUDIN</t>
  </si>
  <si>
    <t>MANZAT</t>
  </si>
  <si>
    <t>MAREUGHEOL</t>
  </si>
  <si>
    <t>MARTRES SUR MORGE</t>
  </si>
  <si>
    <t>NEAU</t>
  </si>
  <si>
    <t>MENAT</t>
  </si>
  <si>
    <t>NIAFLES</t>
  </si>
  <si>
    <t>NUILLE SUR VICOIN</t>
  </si>
  <si>
    <t>MUR SUR ALLIER</t>
  </si>
  <si>
    <t>PARIGNE SUR BRAYE</t>
  </si>
  <si>
    <t>MIREMONT</t>
  </si>
  <si>
    <t>LA MONNERIE LE MONTEL</t>
  </si>
  <si>
    <t>RENNES EN GRENOUILLES</t>
  </si>
  <si>
    <t>ST FRAIMBAULT DE PRIERES</t>
  </si>
  <si>
    <t>ST GERMAIN LE FOUILLOUX</t>
  </si>
  <si>
    <t>OLLOIX</t>
  </si>
  <si>
    <t>STE MARIE DU BOIS</t>
  </si>
  <si>
    <t>OLMET</t>
  </si>
  <si>
    <t>ST PIERRE DES LANDES</t>
  </si>
  <si>
    <t>ORCIVAL</t>
  </si>
  <si>
    <t>ST PIERRE SUR ERVE</t>
  </si>
  <si>
    <t>PARENT</t>
  </si>
  <si>
    <t>ST POIX</t>
  </si>
  <si>
    <t>PERIGNAT LES SARLIEVE</t>
  </si>
  <si>
    <t>ST THOMAS DE COURCERIERS</t>
  </si>
  <si>
    <t>PONTAUMUR</t>
  </si>
  <si>
    <t>SENONNES</t>
  </si>
  <si>
    <t>PRONDINES</t>
  </si>
  <si>
    <t>SOULGE SUR OUETTE</t>
  </si>
  <si>
    <t>RIS</t>
  </si>
  <si>
    <t>THORIGNE EN CHARNIE</t>
  </si>
  <si>
    <t>ROCHEFORT MONTAGNE</t>
  </si>
  <si>
    <t>VIEUVY</t>
  </si>
  <si>
    <t>ALLONDRELLE LA MALMAISON</t>
  </si>
  <si>
    <t>ANSAUVILLE</t>
  </si>
  <si>
    <t>ROYAT</t>
  </si>
  <si>
    <t>ARNAVILLE</t>
  </si>
  <si>
    <t>SAILLANT</t>
  </si>
  <si>
    <t>ARRAYE ET HAN</t>
  </si>
  <si>
    <t>STE AGATHE</t>
  </si>
  <si>
    <t>ST ALYRE D ARLANC</t>
  </si>
  <si>
    <t>AUDUN LE ROMAN</t>
  </si>
  <si>
    <t>ST AMANT ROCHE SAVINE</t>
  </si>
  <si>
    <t>ST BONNET LE CHASTEL</t>
  </si>
  <si>
    <t>AZELOT</t>
  </si>
  <si>
    <t>STE CATHERINE</t>
  </si>
  <si>
    <t>ST DENIS COMBARNAZAT</t>
  </si>
  <si>
    <t>BARISEY LA COTE</t>
  </si>
  <si>
    <t>ST ELOY LES MINES</t>
  </si>
  <si>
    <t>BATHELEMONT</t>
  </si>
  <si>
    <t>ST FLORET</t>
  </si>
  <si>
    <t>BECHAMPS</t>
  </si>
  <si>
    <t>ST GAL SUR SIOULE</t>
  </si>
  <si>
    <t>ST GENES CHAMPESPE</t>
  </si>
  <si>
    <t>ST GENES DU RETZ</t>
  </si>
  <si>
    <t>BERTRICHAMPS</t>
  </si>
  <si>
    <t>ST GERMAIN PRES HERMENT</t>
  </si>
  <si>
    <t>BIONVILLE</t>
  </si>
  <si>
    <t>ST HILAIRE PRES PIONSAT</t>
  </si>
  <si>
    <t>BLAINVILLE SUR L EAU</t>
  </si>
  <si>
    <t>ST MARTIN D OLLIERES</t>
  </si>
  <si>
    <t>ST MAURICE PRES PIONSAT</t>
  </si>
  <si>
    <t>BREMENIL</t>
  </si>
  <si>
    <t>ST MYON</t>
  </si>
  <si>
    <t>ST PIERRE ROCHE</t>
  </si>
  <si>
    <t>BROUVILLE</t>
  </si>
  <si>
    <t>ST YVOINE</t>
  </si>
  <si>
    <t>BRUVILLE</t>
  </si>
  <si>
    <t>SAUVAGNAT STE MARTHE</t>
  </si>
  <si>
    <t>BULLIGNY</t>
  </si>
  <si>
    <t>SAUVIAT</t>
  </si>
  <si>
    <t>CHALIGNY</t>
  </si>
  <si>
    <t>TAUVES</t>
  </si>
  <si>
    <t>CHAZELLES SUR ALBE</t>
  </si>
  <si>
    <t>TEILHEDE</t>
  </si>
  <si>
    <t>CHENIERES</t>
  </si>
  <si>
    <t>TERNANT LES EAUX</t>
  </si>
  <si>
    <t>CLAYEURES</t>
  </si>
  <si>
    <t>THIERS</t>
  </si>
  <si>
    <t>TREMOUILLE ST LOUP</t>
  </si>
  <si>
    <t>CONFLANS EN JARNISY</t>
  </si>
  <si>
    <t>VARENNES SUR USSON</t>
  </si>
  <si>
    <t>CONS LA GRANDVILLE</t>
  </si>
  <si>
    <t>LE VERNET CHAMEANE</t>
  </si>
  <si>
    <t>VERTAIZON</t>
  </si>
  <si>
    <t>DENEUVRE</t>
  </si>
  <si>
    <t>VERTOLAYE</t>
  </si>
  <si>
    <t>DOMMARTIN LES TOUL</t>
  </si>
  <si>
    <t>EINVILLE AU JARD</t>
  </si>
  <si>
    <t>VILLENEUVE LES CERFS</t>
  </si>
  <si>
    <t>ERBEVILLER SUR AMEZULE</t>
  </si>
  <si>
    <t>VILLOSSANGES</t>
  </si>
  <si>
    <t>ERROUVILLE</t>
  </si>
  <si>
    <t>VIRLET</t>
  </si>
  <si>
    <t>ESSEY ET MAIZERAIS</t>
  </si>
  <si>
    <t>YRONDE ET BURON</t>
  </si>
  <si>
    <t>FENNEVILLER</t>
  </si>
  <si>
    <t>ABERE</t>
  </si>
  <si>
    <t>FRESNOIS LA MONTAGNE</t>
  </si>
  <si>
    <t>ABIDOS</t>
  </si>
  <si>
    <t>FRIAUVILLE</t>
  </si>
  <si>
    <t>ABITAIN</t>
  </si>
  <si>
    <t>GERBECOURT ET HAPLEMONT</t>
  </si>
  <si>
    <t>AINCILLE</t>
  </si>
  <si>
    <t>GOGNEY</t>
  </si>
  <si>
    <t>AINHICE MONGELOS</t>
  </si>
  <si>
    <t>GONDRECOURT AIX</t>
  </si>
  <si>
    <t>ANOS</t>
  </si>
  <si>
    <t>GRISCOURT</t>
  </si>
  <si>
    <t>ARBERATS SILLEGUE</t>
  </si>
  <si>
    <t>HAGEVILLE</t>
  </si>
  <si>
    <t>ARBOUET SUSSAUTE</t>
  </si>
  <si>
    <t>HAMONVILLE</t>
  </si>
  <si>
    <t>ARCANGUES</t>
  </si>
  <si>
    <t>HEILLECOURT</t>
  </si>
  <si>
    <t>ARESSY</t>
  </si>
  <si>
    <t>HENAMENIL</t>
  </si>
  <si>
    <t>ARGET</t>
  </si>
  <si>
    <t>HOUSSEVILLE</t>
  </si>
  <si>
    <t>ARMENDARITS</t>
  </si>
  <si>
    <t>JEVONCOURT</t>
  </si>
  <si>
    <t>ARNEGUY</t>
  </si>
  <si>
    <t>JOEUF</t>
  </si>
  <si>
    <t>AROUE ITHOROTS OLHAIBY</t>
  </si>
  <si>
    <t>JOLIVET</t>
  </si>
  <si>
    <t>ARRICAU BORDES</t>
  </si>
  <si>
    <t>JOPPECOURT</t>
  </si>
  <si>
    <t>ARRIEN</t>
  </si>
  <si>
    <t>LAMATH</t>
  </si>
  <si>
    <t>ASASP ARROS</t>
  </si>
  <si>
    <t>LAY ST REMY</t>
  </si>
  <si>
    <t>AUBERTIN</t>
  </si>
  <si>
    <t>LONGLAVILLE</t>
  </si>
  <si>
    <t>AUBOUS</t>
  </si>
  <si>
    <t>LUDRES</t>
  </si>
  <si>
    <t>AUTEVIELLE ST MARTIN BIDEREN</t>
  </si>
  <si>
    <t>LUNEVILLE</t>
  </si>
  <si>
    <t>BAIGTS DE BEARN</t>
  </si>
  <si>
    <t>BARINQUE</t>
  </si>
  <si>
    <t>BEHORLEGUY</t>
  </si>
  <si>
    <t>MALZEVILLE</t>
  </si>
  <si>
    <t>BENEJACQ</t>
  </si>
  <si>
    <t>MANDRES AUX QUATRE TOURS</t>
  </si>
  <si>
    <t>MANONVILLE</t>
  </si>
  <si>
    <t>BETRACQ</t>
  </si>
  <si>
    <t>BEYRIE EN BEARN</t>
  </si>
  <si>
    <t>MATTEXEY</t>
  </si>
  <si>
    <t>BIDACHE</t>
  </si>
  <si>
    <t>MAXEVILLE</t>
  </si>
  <si>
    <t>BIDARRAY</t>
  </si>
  <si>
    <t>MERCY LE HAUT</t>
  </si>
  <si>
    <t>BIRON</t>
  </si>
  <si>
    <t>BOEIL BEZING</t>
  </si>
  <si>
    <t>MOINEVILLE</t>
  </si>
  <si>
    <t>BORCE</t>
  </si>
  <si>
    <t>MONCEL LES LUNEVILLE</t>
  </si>
  <si>
    <t>BORDES</t>
  </si>
  <si>
    <t>MONTIGNY SUR CHIERS</t>
  </si>
  <si>
    <t>BOUMOURT</t>
  </si>
  <si>
    <t>MOUACOURT</t>
  </si>
  <si>
    <t>BOURNOS</t>
  </si>
  <si>
    <t>NONHIGNY</t>
  </si>
  <si>
    <t>BURGARONNE</t>
  </si>
  <si>
    <t>OMELMONT</t>
  </si>
  <si>
    <t>BUROSSE MENDOUSSE</t>
  </si>
  <si>
    <t>ORMES ET VILLE</t>
  </si>
  <si>
    <t>BUZY</t>
  </si>
  <si>
    <t>OZERAILLES</t>
  </si>
  <si>
    <t>CAME</t>
  </si>
  <si>
    <t>PARUX</t>
  </si>
  <si>
    <t>CARO</t>
  </si>
  <si>
    <t>PETIT FAILLY</t>
  </si>
  <si>
    <t>CARRERE</t>
  </si>
  <si>
    <t>PIERRE LA TREICHE</t>
  </si>
  <si>
    <t>CASTAGNEDE</t>
  </si>
  <si>
    <t>PIERREVILLE</t>
  </si>
  <si>
    <t>CASTEIDE CAMI</t>
  </si>
  <si>
    <t>POMPEY</t>
  </si>
  <si>
    <t>CASTEIDE DOAT</t>
  </si>
  <si>
    <t>PULNOY</t>
  </si>
  <si>
    <t>CASTETNER</t>
  </si>
  <si>
    <t>PUXE</t>
  </si>
  <si>
    <t>CASTILLON D ARTHEZ</t>
  </si>
  <si>
    <t>PUXIEUX</t>
  </si>
  <si>
    <t>CHARRITTE DE BAS</t>
  </si>
  <si>
    <t>RAON LES LEAU</t>
  </si>
  <si>
    <t>CHERAUTE</t>
  </si>
  <si>
    <t>RAUCOURT</t>
  </si>
  <si>
    <t>CROUSEILLES</t>
  </si>
  <si>
    <t>REHERREY</t>
  </si>
  <si>
    <t>DOAZON</t>
  </si>
  <si>
    <t>DOUMY</t>
  </si>
  <si>
    <t>REPAIX</t>
  </si>
  <si>
    <t>ESCOS</t>
  </si>
  <si>
    <t>ROUVES</t>
  </si>
  <si>
    <t>ESPOEY</t>
  </si>
  <si>
    <t>ETSAUT</t>
  </si>
  <si>
    <t>ST BAUSSANT</t>
  </si>
  <si>
    <t>GAN</t>
  </si>
  <si>
    <t>GAYON</t>
  </si>
  <si>
    <t>ST NICOLAS DE PORT</t>
  </si>
  <si>
    <t>GELOS</t>
  </si>
  <si>
    <t>ST REMIMONT</t>
  </si>
  <si>
    <t>HELETTE</t>
  </si>
  <si>
    <t>SAIZERAIS</t>
  </si>
  <si>
    <t>L HOPITAL D ORION</t>
  </si>
  <si>
    <t>SAULXEROTTE</t>
  </si>
  <si>
    <t>IDRON</t>
  </si>
  <si>
    <t>SEICHAMPS</t>
  </si>
  <si>
    <t>ISPOURE</t>
  </si>
  <si>
    <t>SELAINCOURT</t>
  </si>
  <si>
    <t>ITXASSOU</t>
  </si>
  <si>
    <t>SERANVILLE</t>
  </si>
  <si>
    <t>IZESTE</t>
  </si>
  <si>
    <t>SERROUVILLE</t>
  </si>
  <si>
    <t>JATXOU</t>
  </si>
  <si>
    <t>SIVRY</t>
  </si>
  <si>
    <t>JAXU</t>
  </si>
  <si>
    <t>SOMMERVILLER</t>
  </si>
  <si>
    <t>LABASTIDE VILLEFRANCHE</t>
  </si>
  <si>
    <t>TANCONVILLE</t>
  </si>
  <si>
    <t>THELOD</t>
  </si>
  <si>
    <t>LABETS BISCAY</t>
  </si>
  <si>
    <t>THEZEY ST MARTIN</t>
  </si>
  <si>
    <t>LABEYRIE</t>
  </si>
  <si>
    <t>THIAUCOURT REGNIEVILLE</t>
  </si>
  <si>
    <t>LACARRE</t>
  </si>
  <si>
    <t>THIEBAUMENIL</t>
  </si>
  <si>
    <t>LACARRY ARHAN CHARRITTE DE HAUT</t>
  </si>
  <si>
    <t>TRAMONT EMY</t>
  </si>
  <si>
    <t>LACOMMANDE</t>
  </si>
  <si>
    <t>TRAMONT LASSUS</t>
  </si>
  <si>
    <t>LACQ</t>
  </si>
  <si>
    <t>UGNY</t>
  </si>
  <si>
    <t>VACQUEVILLE</t>
  </si>
  <si>
    <t>LAGOR</t>
  </si>
  <si>
    <t>VALHEY</t>
  </si>
  <si>
    <t>LAGOS</t>
  </si>
  <si>
    <t>VALLOIS</t>
  </si>
  <si>
    <t>LAHONTAN</t>
  </si>
  <si>
    <t>VANNES LE CHATEL</t>
  </si>
  <si>
    <t>LAMAYOU</t>
  </si>
  <si>
    <t>VAUCOURT</t>
  </si>
  <si>
    <t>LANNE EN BARETOUS</t>
  </si>
  <si>
    <t>VAUDEMONT</t>
  </si>
  <si>
    <t>LARRESSORE</t>
  </si>
  <si>
    <t>VAUDIGNY</t>
  </si>
  <si>
    <t>LEMBEYE</t>
  </si>
  <si>
    <t>VEHO</t>
  </si>
  <si>
    <t>LESCAR</t>
  </si>
  <si>
    <t>LIVRON</t>
  </si>
  <si>
    <t>VENEY</t>
  </si>
  <si>
    <t>LOURENTIES</t>
  </si>
  <si>
    <t>VIEVILLE EN HAYE</t>
  </si>
  <si>
    <t>VIGNEULLES</t>
  </si>
  <si>
    <t>LUCGARIER</t>
  </si>
  <si>
    <t>VILLECEY SUR MAD</t>
  </si>
  <si>
    <t>LURBE ST CHRISTAU</t>
  </si>
  <si>
    <t>VILLERS LE ROND</t>
  </si>
  <si>
    <t>MERITEIN</t>
  </si>
  <si>
    <t>VILLERS SOUS PRENY</t>
  </si>
  <si>
    <t>MESPLEDE</t>
  </si>
  <si>
    <t>VITERNE</t>
  </si>
  <si>
    <t>VITREY</t>
  </si>
  <si>
    <t>VOINEMONT</t>
  </si>
  <si>
    <t>MOUHOUS</t>
  </si>
  <si>
    <t>WAVILLE</t>
  </si>
  <si>
    <t>NABAS</t>
  </si>
  <si>
    <t>XERMAMENIL</t>
  </si>
  <si>
    <t>NARP</t>
  </si>
  <si>
    <t>XIVRY CIRCOURT</t>
  </si>
  <si>
    <t>OREGUE</t>
  </si>
  <si>
    <t>AMANTY</t>
  </si>
  <si>
    <t>OSSE EN ASPE</t>
  </si>
  <si>
    <t>OUILLON</t>
  </si>
  <si>
    <t>ARRANCY SUR CRUSNE</t>
  </si>
  <si>
    <t>PARDIES</t>
  </si>
  <si>
    <t>BAALON</t>
  </si>
  <si>
    <t>POMPS</t>
  </si>
  <si>
    <t>BANTHEVILLE</t>
  </si>
  <si>
    <t>PONSON DEBAT POUTS</t>
  </si>
  <si>
    <t>BAULNY</t>
  </si>
  <si>
    <t>ST BOES</t>
  </si>
  <si>
    <t>BAZINCOURT SUR SAULX</t>
  </si>
  <si>
    <t>ST JEAN DE LUZ</t>
  </si>
  <si>
    <t>BEAUMONT EN VERDUNOIS</t>
  </si>
  <si>
    <t>ST MARTIN D ARROSSA</t>
  </si>
  <si>
    <t>BEAUSITE</t>
  </si>
  <si>
    <t>BENEY EN WOEVRE</t>
  </si>
  <si>
    <t>BOINVILLE EN WOEVRE</t>
  </si>
  <si>
    <t>ST PE DE LEREN</t>
  </si>
  <si>
    <t>SALLES MONGISCARD</t>
  </si>
  <si>
    <t>BOUCONVILLE SUR MADT</t>
  </si>
  <si>
    <t>SARRANCE</t>
  </si>
  <si>
    <t>BRANDEVILLE</t>
  </si>
  <si>
    <t>SAUBOLE</t>
  </si>
  <si>
    <t>BRIXEY AUX CHANOINES</t>
  </si>
  <si>
    <t>SAUCEDE</t>
  </si>
  <si>
    <t>BUREY EN VAUX</t>
  </si>
  <si>
    <t>SAUVAGNON</t>
  </si>
  <si>
    <t>CHAMPOUGNY</t>
  </si>
  <si>
    <t>SEMEACQ BLACHON</t>
  </si>
  <si>
    <t>CHATILLON SOUS LES COTES</t>
  </si>
  <si>
    <t>SOUMOULOU</t>
  </si>
  <si>
    <t>CHONVILLE MALAUMONT</t>
  </si>
  <si>
    <t>SOURAIDE</t>
  </si>
  <si>
    <t>LE CLAON</t>
  </si>
  <si>
    <t>TARSACQ</t>
  </si>
  <si>
    <t>TROIS VILLES</t>
  </si>
  <si>
    <t>UROST</t>
  </si>
  <si>
    <t>COURCELLES SUR AIRE</t>
  </si>
  <si>
    <t>URRUGNE</t>
  </si>
  <si>
    <t>CUMIERES LE MORT HOMME</t>
  </si>
  <si>
    <t>USTARITZ</t>
  </si>
  <si>
    <t>CUNEL</t>
  </si>
  <si>
    <t>UZEIN</t>
  </si>
  <si>
    <t>DAINVILLE BERTHELEVILLE</t>
  </si>
  <si>
    <t>UZOS</t>
  </si>
  <si>
    <t>DIEUE SUR MEUSE</t>
  </si>
  <si>
    <t>VERDETS</t>
  </si>
  <si>
    <t>DOMBRAS</t>
  </si>
  <si>
    <t>VIELLENAVE D ARTHEZ</t>
  </si>
  <si>
    <t>DOMMARY BARONCOURT</t>
  </si>
  <si>
    <t>ANDREST</t>
  </si>
  <si>
    <t>ECUREY EN VERDUNOIS</t>
  </si>
  <si>
    <t>LES ANGLES</t>
  </si>
  <si>
    <t>EPIEZ SUR MEUSE</t>
  </si>
  <si>
    <t>ANTIST</t>
  </si>
  <si>
    <t>ARCIZAC ADOUR</t>
  </si>
  <si>
    <t>ETAIN</t>
  </si>
  <si>
    <t>ARCIZANS AVANT</t>
  </si>
  <si>
    <t>ARDENGOST</t>
  </si>
  <si>
    <t>ARIES ESPENAN</t>
  </si>
  <si>
    <t>FORGES SUR MEUSE</t>
  </si>
  <si>
    <t>ARRODETS EZ ANGLES</t>
  </si>
  <si>
    <t>FROMEZEY</t>
  </si>
  <si>
    <t>ARTALENS SOUIN</t>
  </si>
  <si>
    <t>GERY</t>
  </si>
  <si>
    <t>ASQUE</t>
  </si>
  <si>
    <t>GIMECOURT</t>
  </si>
  <si>
    <t>ASTUGUE</t>
  </si>
  <si>
    <t>GINCREY</t>
  </si>
  <si>
    <t>AURENSAN</t>
  </si>
  <si>
    <t>GOUSSAINCOURT</t>
  </si>
  <si>
    <t>AVEUX</t>
  </si>
  <si>
    <t>GUERPONT</t>
  </si>
  <si>
    <t>AZET</t>
  </si>
  <si>
    <t>GUSSAINVILLE</t>
  </si>
  <si>
    <t>BARBACHEN</t>
  </si>
  <si>
    <t>HAN LES JUVIGNY</t>
  </si>
  <si>
    <t>BARLEST</t>
  </si>
  <si>
    <t>HANNONVILLE SOUS LES COTES</t>
  </si>
  <si>
    <t>BATSERE</t>
  </si>
  <si>
    <t>HENNEMONT</t>
  </si>
  <si>
    <t>BENQUE MOLERE</t>
  </si>
  <si>
    <t>BENQUE</t>
  </si>
  <si>
    <t>HOUDELAINCOURT</t>
  </si>
  <si>
    <t>BETBEZE</t>
  </si>
  <si>
    <t>BONREPOS</t>
  </si>
  <si>
    <t>JULVECOURT</t>
  </si>
  <si>
    <t>BOURG DE BIGORRE</t>
  </si>
  <si>
    <t>KOEUR LA PETITE</t>
  </si>
  <si>
    <t>BRAMEVAQUE</t>
  </si>
  <si>
    <t>LABEUVILLE</t>
  </si>
  <si>
    <t>BURG</t>
  </si>
  <si>
    <t>LACHAUSSEE</t>
  </si>
  <si>
    <t>CABANAC</t>
  </si>
  <si>
    <t>CAMPAN</t>
  </si>
  <si>
    <t>LAIMONT</t>
  </si>
  <si>
    <t>CASTERETS</t>
  </si>
  <si>
    <t>LAVINCOURT</t>
  </si>
  <si>
    <t>LEROUVILLE</t>
  </si>
  <si>
    <t>CAZARILH</t>
  </si>
  <si>
    <t>LEVONCOURT</t>
  </si>
  <si>
    <t>LINY DEVANT DUN</t>
  </si>
  <si>
    <t>L ISLE EN RIGAULT</t>
  </si>
  <si>
    <t>CLARAC</t>
  </si>
  <si>
    <t>LOISEY</t>
  </si>
  <si>
    <t>ESPECHE</t>
  </si>
  <si>
    <t>LOISON</t>
  </si>
  <si>
    <t>ESTERRE</t>
  </si>
  <si>
    <t>LONGEAUX</t>
  </si>
  <si>
    <t>FRECHET AURE</t>
  </si>
  <si>
    <t>LONGCHAMPS SUR AIRE</t>
  </si>
  <si>
    <t>GALAN</t>
  </si>
  <si>
    <t>LUZY ST MARTIN</t>
  </si>
  <si>
    <t>GALEZ</t>
  </si>
  <si>
    <t>MALANCOURT</t>
  </si>
  <si>
    <t>GAUSSAN</t>
  </si>
  <si>
    <t>MARTINCOURT SUR MEUSE</t>
  </si>
  <si>
    <t>GAVARNIE GEDRE</t>
  </si>
  <si>
    <t>MARVILLE</t>
  </si>
  <si>
    <t>MAXEY SUR VAISE</t>
  </si>
  <si>
    <t>GER</t>
  </si>
  <si>
    <t>MECRIN</t>
  </si>
  <si>
    <t>GEU</t>
  </si>
  <si>
    <t>MELIGNY LE GRAND</t>
  </si>
  <si>
    <t>GONEZ</t>
  </si>
  <si>
    <t>MENAUCOURT</t>
  </si>
  <si>
    <t>GUIZERIX</t>
  </si>
  <si>
    <t>MERLES SUR LOISON</t>
  </si>
  <si>
    <t>JUNCALAS</t>
  </si>
  <si>
    <t>MONTBLAINVILLE</t>
  </si>
  <si>
    <t>LABORDE</t>
  </si>
  <si>
    <t>MONTMEDY</t>
  </si>
  <si>
    <t>MURVAUX</t>
  </si>
  <si>
    <t>LALANNE</t>
  </si>
  <si>
    <t>LESPOUEY</t>
  </si>
  <si>
    <t>LIZOS</t>
  </si>
  <si>
    <t>NEPVANT</t>
  </si>
  <si>
    <t>LUSTAR</t>
  </si>
  <si>
    <t>NEUVILLE EN VERDUNOIS</t>
  </si>
  <si>
    <t>MARQUERIE</t>
  </si>
  <si>
    <t>NEUVILLE SUR ORNAIN</t>
  </si>
  <si>
    <t>NICEY SUR AIRE</t>
  </si>
  <si>
    <t>MAZERES DE NESTE</t>
  </si>
  <si>
    <t>MERILHEU</t>
  </si>
  <si>
    <t>MINGOT</t>
  </si>
  <si>
    <t>OURCHES SUR MEUSE</t>
  </si>
  <si>
    <t>MONFAUCON</t>
  </si>
  <si>
    <t>PINTHEVILLE</t>
  </si>
  <si>
    <t>MONTSERIE</t>
  </si>
  <si>
    <t>PONT SUR MEUSE</t>
  </si>
  <si>
    <t>NISTOS</t>
  </si>
  <si>
    <t>RAMBLUZIN ET BENOITE VAUX</t>
  </si>
  <si>
    <t>ORIGNAC</t>
  </si>
  <si>
    <t>RANZIERES</t>
  </si>
  <si>
    <t>ORINCLES</t>
  </si>
  <si>
    <t>RARECOURT</t>
  </si>
  <si>
    <t>OROIX</t>
  </si>
  <si>
    <t>REFFROY</t>
  </si>
  <si>
    <t>OSSEN</t>
  </si>
  <si>
    <t>REMOIVILLE</t>
  </si>
  <si>
    <t>OUSTE</t>
  </si>
  <si>
    <t>LES ROISES</t>
  </si>
  <si>
    <t>PEYROUSE</t>
  </si>
  <si>
    <t>ST LAURENT SUR OTHAIN</t>
  </si>
  <si>
    <t>PINAS</t>
  </si>
  <si>
    <t>PUYDARRIEUX</t>
  </si>
  <si>
    <t>SILMONT</t>
  </si>
  <si>
    <t>RABASTENS DE BIGORRE</t>
  </si>
  <si>
    <t>SIVRY LA PERCHE</t>
  </si>
  <si>
    <t>RECURT</t>
  </si>
  <si>
    <t>SOMMEILLES</t>
  </si>
  <si>
    <t>LES SOUHESMES RAMPONT</t>
  </si>
  <si>
    <t>SACOUE</t>
  </si>
  <si>
    <t>SADOURNIN</t>
  </si>
  <si>
    <t>OLLIERES</t>
  </si>
  <si>
    <t>STENAY</t>
  </si>
  <si>
    <t>ST LEZER</t>
  </si>
  <si>
    <t>TAILLANCOURT</t>
  </si>
  <si>
    <t>THILLOMBOIS</t>
  </si>
  <si>
    <t>ST SAVIN</t>
  </si>
  <si>
    <t>THONNE LA LONG</t>
  </si>
  <si>
    <t>THONNE LE THIL</t>
  </si>
  <si>
    <t>SALLES ADOUR</t>
  </si>
  <si>
    <t>THONNE LES PRES</t>
  </si>
  <si>
    <t>SAMURAN</t>
  </si>
  <si>
    <t>THONNELLE</t>
  </si>
  <si>
    <t>SEGUS</t>
  </si>
  <si>
    <t>TILLY SUR MEUSE</t>
  </si>
  <si>
    <t>SERE LANSO</t>
  </si>
  <si>
    <t>SERON</t>
  </si>
  <si>
    <t>TRONVILLE EN BARROIS</t>
  </si>
  <si>
    <t>SIARROUY</t>
  </si>
  <si>
    <t>TARBES</t>
  </si>
  <si>
    <t>VAUX LES PALAMEIX</t>
  </si>
  <si>
    <t>THUY</t>
  </si>
  <si>
    <t>VELOSNES</t>
  </si>
  <si>
    <t>UGLAS</t>
  </si>
  <si>
    <t>VILLERS AUX VENTS</t>
  </si>
  <si>
    <t>UGNOUAS</t>
  </si>
  <si>
    <t>VILLERS LE SEC</t>
  </si>
  <si>
    <t>ALENYA</t>
  </si>
  <si>
    <t>VILLERS SOUS PAREID</t>
  </si>
  <si>
    <t>BAILLESTAVY</t>
  </si>
  <si>
    <t>VILLOTTE DEVANT LOUPPY</t>
  </si>
  <si>
    <t>LE BARCARES</t>
  </si>
  <si>
    <t>WAVRILLE</t>
  </si>
  <si>
    <t>LA BASTIDE</t>
  </si>
  <si>
    <t>AUGAN</t>
  </si>
  <si>
    <t>BANGOR</t>
  </si>
  <si>
    <t>LE BOULOU</t>
  </si>
  <si>
    <t>BILLIO</t>
  </si>
  <si>
    <t>CABESTANY</t>
  </si>
  <si>
    <t>BULEON</t>
  </si>
  <si>
    <t>CAIXAS</t>
  </si>
  <si>
    <t>CLEGUER</t>
  </si>
  <si>
    <t>CASEFABRE</t>
  </si>
  <si>
    <t>LA CROIX HELLEAN</t>
  </si>
  <si>
    <t>CASTELNOU</t>
  </si>
  <si>
    <t>DAMGAN</t>
  </si>
  <si>
    <t>CAUDIES DE FENOUILLEDES</t>
  </si>
  <si>
    <t>GESTEL</t>
  </si>
  <si>
    <t>CLARA VILLERACH</t>
  </si>
  <si>
    <t>LA GREE ST LAURENT</t>
  </si>
  <si>
    <t>CODALET</t>
  </si>
  <si>
    <t>GUENIN</t>
  </si>
  <si>
    <t>CORNEILLA DEL VERCOL</t>
  </si>
  <si>
    <t>COUSTOUGES</t>
  </si>
  <si>
    <t>GUERN</t>
  </si>
  <si>
    <t>ESPIRA DE CONFLENT</t>
  </si>
  <si>
    <t>GUILLIERS</t>
  </si>
  <si>
    <t>ESTAVAR</t>
  </si>
  <si>
    <t>HELLEAN</t>
  </si>
  <si>
    <t>EYNE</t>
  </si>
  <si>
    <t>ILE D ARZ</t>
  </si>
  <si>
    <t>JOCH</t>
  </si>
  <si>
    <t>KERGRIST</t>
  </si>
  <si>
    <t>LAMANERE</t>
  </si>
  <si>
    <t>LANGOELAN</t>
  </si>
  <si>
    <t>LATOUR BAS ELNE</t>
  </si>
  <si>
    <t>LARMOR PLAGE</t>
  </si>
  <si>
    <t>LESQUERDE</t>
  </si>
  <si>
    <t>LOCMINE</t>
  </si>
  <si>
    <t>LA LLAGONNE</t>
  </si>
  <si>
    <t>LOCMIQUELIC</t>
  </si>
  <si>
    <t>LOS MASOS</t>
  </si>
  <si>
    <t>MAURON</t>
  </si>
  <si>
    <t>MATEMALE</t>
  </si>
  <si>
    <t>MEUCON</t>
  </si>
  <si>
    <t>MAUREILLAS LAS ILLAS</t>
  </si>
  <si>
    <t>MOHON</t>
  </si>
  <si>
    <t>MOUSTOIR AC</t>
  </si>
  <si>
    <t>MOLITG LES BAINS</t>
  </si>
  <si>
    <t>NEULLIAC</t>
  </si>
  <si>
    <t>MONTFERRER</t>
  </si>
  <si>
    <t>PLEUCADEUC</t>
  </si>
  <si>
    <t>MONTNER</t>
  </si>
  <si>
    <t>MOSSET</t>
  </si>
  <si>
    <t>PLUVIGNER</t>
  </si>
  <si>
    <t>OMS</t>
  </si>
  <si>
    <t>PONTIVY</t>
  </si>
  <si>
    <t>PONT SCORFF</t>
  </si>
  <si>
    <t>OREILLA</t>
  </si>
  <si>
    <t>REGUINY</t>
  </si>
  <si>
    <t>ORTAFFA</t>
  </si>
  <si>
    <t>RIANTEC</t>
  </si>
  <si>
    <t>PALAU DE CERDAGNE</t>
  </si>
  <si>
    <t>PIA</t>
  </si>
  <si>
    <t>LE SAINT</t>
  </si>
  <si>
    <t>PLANEZES</t>
  </si>
  <si>
    <t>ST CONGARD</t>
  </si>
  <si>
    <t>PORTA</t>
  </si>
  <si>
    <t>ST LERY</t>
  </si>
  <si>
    <t>ST PERREUX</t>
  </si>
  <si>
    <t>PRUNET ET BELPUIG</t>
  </si>
  <si>
    <t>SULNIAC</t>
  </si>
  <si>
    <t>REYNES</t>
  </si>
  <si>
    <t>SURZUR</t>
  </si>
  <si>
    <t>RIGARDA</t>
  </si>
  <si>
    <t>LE TOUR DU PARC</t>
  </si>
  <si>
    <t>ST FELIU D AVALL</t>
  </si>
  <si>
    <t>STE ANNE D AURAY</t>
  </si>
  <si>
    <t>SALSES LE CHATEAU</t>
  </si>
  <si>
    <t>KERNASCLEDEN</t>
  </si>
  <si>
    <t>LE TECH</t>
  </si>
  <si>
    <t>ABRESCHVILLER</t>
  </si>
  <si>
    <t>URBANYA</t>
  </si>
  <si>
    <t>ACHAIN</t>
  </si>
  <si>
    <t>VILLEFRANCHE DE CONFLENT</t>
  </si>
  <si>
    <t>ADAINCOURT</t>
  </si>
  <si>
    <t>VILLENEUVE DE LA RAHO</t>
  </si>
  <si>
    <t>AMELECOURT</t>
  </si>
  <si>
    <t>VINGRAU</t>
  </si>
  <si>
    <t>ANZELING</t>
  </si>
  <si>
    <t>ARS SUR MOSELLE</t>
  </si>
  <si>
    <t>ALTECKENDORF</t>
  </si>
  <si>
    <t>ATTILLONCOURT</t>
  </si>
  <si>
    <t>ALTWILLER</t>
  </si>
  <si>
    <t>AUGNY</t>
  </si>
  <si>
    <t>BAERENDORF</t>
  </si>
  <si>
    <t>BASSEMBERG</t>
  </si>
  <si>
    <t>LE BAN ST MARTIN</t>
  </si>
  <si>
    <t>BERGBIETEN</t>
  </si>
  <si>
    <t>BECHY</t>
  </si>
  <si>
    <t>BERNOLSHEIM</t>
  </si>
  <si>
    <t>BEHREN LES FORBACH</t>
  </si>
  <si>
    <t>BERSTETT</t>
  </si>
  <si>
    <t>BENING LES ST AVOLD</t>
  </si>
  <si>
    <t>BERSTHEIM</t>
  </si>
  <si>
    <t>BERLING</t>
  </si>
  <si>
    <t>BIETLENHEIM</t>
  </si>
  <si>
    <t>BETTANGE</t>
  </si>
  <si>
    <t>BISCHHEIM</t>
  </si>
  <si>
    <t>BETTBORN</t>
  </si>
  <si>
    <t>BISCHHOLTZ</t>
  </si>
  <si>
    <t>BEUX</t>
  </si>
  <si>
    <t>BISCHOFFSHEIM</t>
  </si>
  <si>
    <t>BEYREN LES SIERCK</t>
  </si>
  <si>
    <t>BLAESHEIM</t>
  </si>
  <si>
    <t>BINING</t>
  </si>
  <si>
    <t>BLIENSCHWILLER</t>
  </si>
  <si>
    <t>CHATENOIS</t>
  </si>
  <si>
    <t>BITCHE</t>
  </si>
  <si>
    <t>DIEFFENTHAL</t>
  </si>
  <si>
    <t>BREIDENBACH</t>
  </si>
  <si>
    <t>DINSHEIM SUR BRUCHE</t>
  </si>
  <si>
    <t>BREISTROFF LA GRANDE</t>
  </si>
  <si>
    <t>DORLISHEIM</t>
  </si>
  <si>
    <t>BRONVAUX</t>
  </si>
  <si>
    <t>DURSTEL</t>
  </si>
  <si>
    <t>BROUCK</t>
  </si>
  <si>
    <t>EICHHOFFEN</t>
  </si>
  <si>
    <t>BROUDERDORFF</t>
  </si>
  <si>
    <t>BROUVILLER</t>
  </si>
  <si>
    <t>CAPPEL</t>
  </si>
  <si>
    <t>ESCHBACH</t>
  </si>
  <si>
    <t>CHAILLY LES ENNERY</t>
  </si>
  <si>
    <t>EYWILLER</t>
  </si>
  <si>
    <t>CHATEAU VOUE</t>
  </si>
  <si>
    <t>FEGERSHEIM</t>
  </si>
  <si>
    <t>CHESNY</t>
  </si>
  <si>
    <t>FORSTHEIM</t>
  </si>
  <si>
    <t>COIN LES CUVRY</t>
  </si>
  <si>
    <t>GERTWILLER</t>
  </si>
  <si>
    <t>COUME</t>
  </si>
  <si>
    <t>GEUDERTHEIM</t>
  </si>
  <si>
    <t>CUTTING</t>
  </si>
  <si>
    <t>GOTTENHOUSE</t>
  </si>
  <si>
    <t>DIANE CAPELLE</t>
  </si>
  <si>
    <t>GRENDELBRUCH</t>
  </si>
  <si>
    <t>DIEBLING</t>
  </si>
  <si>
    <t>GRESSWILLER</t>
  </si>
  <si>
    <t>DONNELAY</t>
  </si>
  <si>
    <t>GRIES</t>
  </si>
  <si>
    <t>ENCHENBERG</t>
  </si>
  <si>
    <t>GUNDERSHOFFEN</t>
  </si>
  <si>
    <t>ERCHING</t>
  </si>
  <si>
    <t>GUNSTETT</t>
  </si>
  <si>
    <t>EVRANGE</t>
  </si>
  <si>
    <t>HILSENHEIM</t>
  </si>
  <si>
    <t>HOCHFELDEN</t>
  </si>
  <si>
    <t>FARSCHVILLER</t>
  </si>
  <si>
    <t>HOHENGOEFT</t>
  </si>
  <si>
    <t>FAULQUEMONT</t>
  </si>
  <si>
    <t>ITTERSWILLER</t>
  </si>
  <si>
    <t>FLORANGE</t>
  </si>
  <si>
    <t>KERTZFELD</t>
  </si>
  <si>
    <t>FONTOY</t>
  </si>
  <si>
    <t>KESSELDORF</t>
  </si>
  <si>
    <t>KOGENHEIM</t>
  </si>
  <si>
    <t>FREMESTROFF</t>
  </si>
  <si>
    <t>KUTTOLSHEIM</t>
  </si>
  <si>
    <t>FRESNES EN SAULNOIS</t>
  </si>
  <si>
    <t>GARREBOURG</t>
  </si>
  <si>
    <t>LALAYE</t>
  </si>
  <si>
    <t>GELUCOURT</t>
  </si>
  <si>
    <t>LANDERSHEIM</t>
  </si>
  <si>
    <t>GERBECOURT</t>
  </si>
  <si>
    <t>LOCHWILLER</t>
  </si>
  <si>
    <t>LOHR</t>
  </si>
  <si>
    <t>GONDREXANGE</t>
  </si>
  <si>
    <t>MARCKOLSHEIM</t>
  </si>
  <si>
    <t>GORZE</t>
  </si>
  <si>
    <t>MARLENHEIM</t>
  </si>
  <si>
    <t>GREMECEY</t>
  </si>
  <si>
    <t>MARMOUTIER</t>
  </si>
  <si>
    <t>GRUNDVILLER</t>
  </si>
  <si>
    <t>MEISTRATZHEIM</t>
  </si>
  <si>
    <t>GUEBLING</t>
  </si>
  <si>
    <t>MENCHHOFFEN</t>
  </si>
  <si>
    <t>GUINGLANGE</t>
  </si>
  <si>
    <t>MOLLKIRCH</t>
  </si>
  <si>
    <t>HAGEN</t>
  </si>
  <si>
    <t>MUSSIG</t>
  </si>
  <si>
    <t>HARREBERG</t>
  </si>
  <si>
    <t>MUTTERSHOLTZ</t>
  </si>
  <si>
    <t>MUTZIG</t>
  </si>
  <si>
    <t>HENRIDORFF</t>
  </si>
  <si>
    <t>NEEWILLER PRES LAUTERBOURG</t>
  </si>
  <si>
    <t>HERTZING</t>
  </si>
  <si>
    <t>NEUVILLER LA ROCHE</t>
  </si>
  <si>
    <t>HESTROFF</t>
  </si>
  <si>
    <t>NIEDERBRONN LES BAINS</t>
  </si>
  <si>
    <t>HOMBOURG BUDANGE</t>
  </si>
  <si>
    <t>NIEDERMODERN</t>
  </si>
  <si>
    <t>HOSTE</t>
  </si>
  <si>
    <t>NIEDERROEDERN</t>
  </si>
  <si>
    <t>INGLANGE</t>
  </si>
  <si>
    <t>OBERHOFFEN SUR MODER</t>
  </si>
  <si>
    <t>JALLAUCOURT</t>
  </si>
  <si>
    <t>JUVILLE</t>
  </si>
  <si>
    <t>OBERSOULTZBACH</t>
  </si>
  <si>
    <t>KEDANGE SUR CANNER</t>
  </si>
  <si>
    <t>OHLUNGEN</t>
  </si>
  <si>
    <t>KERPRICH AUX BOIS</t>
  </si>
  <si>
    <t>KOENIGSMACKER</t>
  </si>
  <si>
    <t>PFALZWEYER</t>
  </si>
  <si>
    <t>LAMBACH</t>
  </si>
  <si>
    <t>PLOBSHEIM</t>
  </si>
  <si>
    <t>LANGUIMBERG</t>
  </si>
  <si>
    <t>PREUSCHDORF</t>
  </si>
  <si>
    <t>LEZEY</t>
  </si>
  <si>
    <t>QUATZENHEIM</t>
  </si>
  <si>
    <t>REICHSTETT</t>
  </si>
  <si>
    <t>LUBECOURT</t>
  </si>
  <si>
    <t>REUTENBOURG</t>
  </si>
  <si>
    <t>MAIZEROY</t>
  </si>
  <si>
    <t>RHINAU</t>
  </si>
  <si>
    <t>MAXSTADT</t>
  </si>
  <si>
    <t>ROSHEIM</t>
  </si>
  <si>
    <t>MEISENTHAL</t>
  </si>
  <si>
    <t>ROSTEIG</t>
  </si>
  <si>
    <t>METAIRIES ST QUIRIN</t>
  </si>
  <si>
    <t>ROTHBACH</t>
  </si>
  <si>
    <t>METZING</t>
  </si>
  <si>
    <t>RUSS</t>
  </si>
  <si>
    <t>MONDELANGE</t>
  </si>
  <si>
    <t>ST PIERRE BOIS</t>
  </si>
  <si>
    <t>MONTDIDIER</t>
  </si>
  <si>
    <t>SCHAEFFERSHEIM</t>
  </si>
  <si>
    <t>MORVILLE LES VIC</t>
  </si>
  <si>
    <t>SCHERLENHEIM</t>
  </si>
  <si>
    <t>MOUSSEY</t>
  </si>
  <si>
    <t>SCHERWILLER</t>
  </si>
  <si>
    <t>MOUTERHOUSE</t>
  </si>
  <si>
    <t>SELESTAT</t>
  </si>
  <si>
    <t>NEUFGRANGE</t>
  </si>
  <si>
    <t>SOLBACH</t>
  </si>
  <si>
    <t>NEUFMOULINS</t>
  </si>
  <si>
    <t>NITTING</t>
  </si>
  <si>
    <t>STRASBOURG</t>
  </si>
  <si>
    <t>NORROY LE VENEUR</t>
  </si>
  <si>
    <t>NOUSSEVILLER ST NABOR</t>
  </si>
  <si>
    <t>UHRWILLER</t>
  </si>
  <si>
    <t>OBERGAILBACH</t>
  </si>
  <si>
    <t>VOLKSBERG</t>
  </si>
  <si>
    <t>ORNY</t>
  </si>
  <si>
    <t>WALDOLWISHEIM</t>
  </si>
  <si>
    <t>PETIT TENQUIN</t>
  </si>
  <si>
    <t>LA WANTZENAU</t>
  </si>
  <si>
    <t>RENING</t>
  </si>
  <si>
    <t>WASSELONNE</t>
  </si>
  <si>
    <t>RIMLING</t>
  </si>
  <si>
    <t>WEYERSHEIM</t>
  </si>
  <si>
    <t>RODEMACK</t>
  </si>
  <si>
    <t>WICKERSHEIM WILSHAUSEN</t>
  </si>
  <si>
    <t>ROHRBACH LES BITCHE</t>
  </si>
  <si>
    <t>WINDSTEIN</t>
  </si>
  <si>
    <t>RUSTROFF</t>
  </si>
  <si>
    <t>WINGERSHEIM LES QUATRE BANS</t>
  </si>
  <si>
    <t>ST JEAN ROHRBACH</t>
  </si>
  <si>
    <t>WISCHES</t>
  </si>
  <si>
    <t>ST QUIRIN</t>
  </si>
  <si>
    <t>WITTERSHEIM</t>
  </si>
  <si>
    <t>SARREINSMING</t>
  </si>
  <si>
    <t>WOLSCHHEIM</t>
  </si>
  <si>
    <t>SAULNY</t>
  </si>
  <si>
    <t>ZEINHEIM</t>
  </si>
  <si>
    <t>SCHNECKENBUSCH</t>
  </si>
  <si>
    <t>ARTZENHEIM</t>
  </si>
  <si>
    <t>SCHOENECK</t>
  </si>
  <si>
    <t>BANTZENHEIM</t>
  </si>
  <si>
    <t>SECOURT</t>
  </si>
  <si>
    <t>BARTENHEIM</t>
  </si>
  <si>
    <t>SEMECOURT</t>
  </si>
  <si>
    <t>BEBLENHEIM</t>
  </si>
  <si>
    <t>SIERCK LES BAINS</t>
  </si>
  <si>
    <t>BELLEMAGNY</t>
  </si>
  <si>
    <t>STURZELBRONN</t>
  </si>
  <si>
    <t>BERRWILLER</t>
  </si>
  <si>
    <t>THICOURT</t>
  </si>
  <si>
    <t>BETTLACH</t>
  </si>
  <si>
    <t>TRAGNY</t>
  </si>
  <si>
    <t>BIESHEIM</t>
  </si>
  <si>
    <t>TURQUESTEIN BLANCRUPT</t>
  </si>
  <si>
    <t>BISEL</t>
  </si>
  <si>
    <t>UCKANGE</t>
  </si>
  <si>
    <t>BOURBACH LE BAS</t>
  </si>
  <si>
    <t>VAHL EBERSING</t>
  </si>
  <si>
    <t>BRINCKHEIM</t>
  </si>
  <si>
    <t>VALMESTROFF</t>
  </si>
  <si>
    <t>DESSENHEIM</t>
  </si>
  <si>
    <t>VANNECOURT</t>
  </si>
  <si>
    <t>DIETWILLER</t>
  </si>
  <si>
    <t>VANTOUX</t>
  </si>
  <si>
    <t>DURLINSDORF</t>
  </si>
  <si>
    <t>VERNEVILLE</t>
  </si>
  <si>
    <t>EGLINGEN</t>
  </si>
  <si>
    <t>VESCHEIM</t>
  </si>
  <si>
    <t>EMLINGEN</t>
  </si>
  <si>
    <t>VILLERS SUR NIED</t>
  </si>
  <si>
    <t>ESCHENTZWILLER</t>
  </si>
  <si>
    <t>VILSBERG</t>
  </si>
  <si>
    <t>FALKWILLER</t>
  </si>
  <si>
    <t>VOYER</t>
  </si>
  <si>
    <t>FELDBACH</t>
  </si>
  <si>
    <t>VULMONT</t>
  </si>
  <si>
    <t>FELDKIRCH</t>
  </si>
  <si>
    <t>WALDWISSE</t>
  </si>
  <si>
    <t>FOLGENSBOURG</t>
  </si>
  <si>
    <t>WALSCHBRONN</t>
  </si>
  <si>
    <t>FULLEREN</t>
  </si>
  <si>
    <t>VOELFLING LES BOUZONVILLE</t>
  </si>
  <si>
    <t>GUEVENATTEN</t>
  </si>
  <si>
    <t>ZOUFFTGEN</t>
  </si>
  <si>
    <t>GUEWENHEIM</t>
  </si>
  <si>
    <t>STUCKANGE</t>
  </si>
  <si>
    <t>GUNSBACH</t>
  </si>
  <si>
    <t>ALLUY</t>
  </si>
  <si>
    <t>HATTSTATT</t>
  </si>
  <si>
    <t>AMAZY</t>
  </si>
  <si>
    <t>HAUSGAUEN</t>
  </si>
  <si>
    <t>ARLEUF</t>
  </si>
  <si>
    <t>HEIDWILLER</t>
  </si>
  <si>
    <t>ARTHEL</t>
  </si>
  <si>
    <t>HEITEREN</t>
  </si>
  <si>
    <t>ASNOIS</t>
  </si>
  <si>
    <t>HETTENSCHLAG</t>
  </si>
  <si>
    <t>HIRTZBACH</t>
  </si>
  <si>
    <t>BEARD</t>
  </si>
  <si>
    <t>HIRTZFELDEN</t>
  </si>
  <si>
    <t>HOHROD</t>
  </si>
  <si>
    <t>BEAUMONT LA FERRIERE</t>
  </si>
  <si>
    <t>PORTE DU RIED</t>
  </si>
  <si>
    <t>BLISMES</t>
  </si>
  <si>
    <t>HOMBOURG</t>
  </si>
  <si>
    <t>BOUHY</t>
  </si>
  <si>
    <t>HORBOURG WIHR</t>
  </si>
  <si>
    <t>BRASSY</t>
  </si>
  <si>
    <t>CERVON</t>
  </si>
  <si>
    <t>HUSSEREN LES CHATEAUX</t>
  </si>
  <si>
    <t>CESSY LES BOIS</t>
  </si>
  <si>
    <t>ILLFURTH</t>
  </si>
  <si>
    <t>ILLZACH</t>
  </si>
  <si>
    <t>CHASNAY</t>
  </si>
  <si>
    <t>KATZENTHAL</t>
  </si>
  <si>
    <t>CHATEAU CHINON CAMPAGNE</t>
  </si>
  <si>
    <t>KAYSERSBERG VIGNOBLE</t>
  </si>
  <si>
    <t>CHIDDES</t>
  </si>
  <si>
    <t>CORANCY</t>
  </si>
  <si>
    <t>KEMBS</t>
  </si>
  <si>
    <t>CORVOL D EMBERNARD</t>
  </si>
  <si>
    <t>LAUW</t>
  </si>
  <si>
    <t>COSSAYE</t>
  </si>
  <si>
    <t>LEYMEN</t>
  </si>
  <si>
    <t>DOMPIERRE SUR NIEVRE</t>
  </si>
  <si>
    <t>LINTHAL</t>
  </si>
  <si>
    <t>DORNECY</t>
  </si>
  <si>
    <t>FACHIN</t>
  </si>
  <si>
    <t>LUTTER</t>
  </si>
  <si>
    <t>FLETY</t>
  </si>
  <si>
    <t>MASEVAUX NIEDERBRUCK</t>
  </si>
  <si>
    <t>FOURCHAMBAULT</t>
  </si>
  <si>
    <t>MITZACH</t>
  </si>
  <si>
    <t>FRASNAY REUGNY</t>
  </si>
  <si>
    <t>MONTREUX JEUNE</t>
  </si>
  <si>
    <t>GOULOUX</t>
  </si>
  <si>
    <t>MUESPACH</t>
  </si>
  <si>
    <t>JAILLY</t>
  </si>
  <si>
    <t>MUHLBACH SUR MUNSTER</t>
  </si>
  <si>
    <t>LUTHENAY UXELOUP</t>
  </si>
  <si>
    <t>MUNTZENHEIM</t>
  </si>
  <si>
    <t>LA MACHINE</t>
  </si>
  <si>
    <t>OBERBRUCK</t>
  </si>
  <si>
    <t>MHERE</t>
  </si>
  <si>
    <t>OBERENTZEN</t>
  </si>
  <si>
    <t>MONTARON</t>
  </si>
  <si>
    <t>RAMMERSMATT</t>
  </si>
  <si>
    <t>MONT ET MARRE</t>
  </si>
  <si>
    <t>REININGUE</t>
  </si>
  <si>
    <t>MONTIGNY SUR CANNE</t>
  </si>
  <si>
    <t>RETZWILLER</t>
  </si>
  <si>
    <t>MOULINS ENGILBERT</t>
  </si>
  <si>
    <t>RIMBACH PRES MASEVAUX</t>
  </si>
  <si>
    <t>NEUFFONTAINES</t>
  </si>
  <si>
    <t>RIQUEWIHR</t>
  </si>
  <si>
    <t>NEVERS</t>
  </si>
  <si>
    <t>RIXHEIM</t>
  </si>
  <si>
    <t>LA NOCLE MAULAIX</t>
  </si>
  <si>
    <t>RUEDERBACH</t>
  </si>
  <si>
    <t>OUDAN</t>
  </si>
  <si>
    <t>RUELISHEIM</t>
  </si>
  <si>
    <t>OULON</t>
  </si>
  <si>
    <t>RUMERSHEIM LE HAUT</t>
  </si>
  <si>
    <t>ST COSME</t>
  </si>
  <si>
    <t>PAZY</t>
  </si>
  <si>
    <t>PREMERY</t>
  </si>
  <si>
    <t>STE MARIE AUX MINES</t>
  </si>
  <si>
    <t>ST AUBIN DES CHAUMES</t>
  </si>
  <si>
    <t>SONDERSDORF</t>
  </si>
  <si>
    <t>ST BENIN D AZY</t>
  </si>
  <si>
    <t>SOULTZBACH LES BAINS</t>
  </si>
  <si>
    <t>ST BRISSON</t>
  </si>
  <si>
    <t>SOULTZMATT</t>
  </si>
  <si>
    <t>STE COLOMBE DES BOIS</t>
  </si>
  <si>
    <t>VILLARS ST GEORGES</t>
  </si>
  <si>
    <t>VILLARS SOUS DAMPJOUX</t>
  </si>
  <si>
    <t>ST HONORE LES BAINS</t>
  </si>
  <si>
    <t>VILLARS SOUS ECOT</t>
  </si>
  <si>
    <t>ST MARTIN D HEUILLE</t>
  </si>
  <si>
    <t>VILLENEUVE D AMONT</t>
  </si>
  <si>
    <t>ST PARIZE EN VIRY</t>
  </si>
  <si>
    <t>VUILLAFANS</t>
  </si>
  <si>
    <t>ALBON</t>
  </si>
  <si>
    <t>ST VERAIN</t>
  </si>
  <si>
    <t>ALIXAN</t>
  </si>
  <si>
    <t>SAXI BOURDON</t>
  </si>
  <si>
    <t>ALLAN</t>
  </si>
  <si>
    <t>SERMAGES</t>
  </si>
  <si>
    <t>BARRET DE LIOURE</t>
  </si>
  <si>
    <t>SICHAMPS</t>
  </si>
  <si>
    <t>BESIGNAN</t>
  </si>
  <si>
    <t>SOUGY SUR LOIRE</t>
  </si>
  <si>
    <t>BEZAUDUN SUR BINE</t>
  </si>
  <si>
    <t>TACONNAY</t>
  </si>
  <si>
    <t>TAMNAY EN BAZOIS</t>
  </si>
  <si>
    <t>TINTURY</t>
  </si>
  <si>
    <t>BOURG DE PEAGE</t>
  </si>
  <si>
    <t>TOURY LURCY</t>
  </si>
  <si>
    <t>CHABRILLAN</t>
  </si>
  <si>
    <t>TROIS VEVRES</t>
  </si>
  <si>
    <t>LA VACHERIE</t>
  </si>
  <si>
    <t>TRUCY L ORGUEILLEUX</t>
  </si>
  <si>
    <t>CHAMALOC</t>
  </si>
  <si>
    <t>VILLAPOURCON</t>
  </si>
  <si>
    <t>CHANTEMERLE LES GRIGNAN</t>
  </si>
  <si>
    <t>CHARMES SUR L HERBASSE</t>
  </si>
  <si>
    <t>VITRY LACHE</t>
  </si>
  <si>
    <t>CHATILLON EN DIOIS</t>
  </si>
  <si>
    <t>ABANCOURT</t>
  </si>
  <si>
    <t>ANICHE</t>
  </si>
  <si>
    <t>CLAVEYSON</t>
  </si>
  <si>
    <t>ARMENTIERES</t>
  </si>
  <si>
    <t>CONDORCET</t>
  </si>
  <si>
    <t>ATTICHES</t>
  </si>
  <si>
    <t>LA COUCOURDE</t>
  </si>
  <si>
    <t>AUBERCHICOURT</t>
  </si>
  <si>
    <t>DIEULEFIT</t>
  </si>
  <si>
    <t>AUBERS</t>
  </si>
  <si>
    <t>ESPELUCHE</t>
  </si>
  <si>
    <t>AWOINGT</t>
  </si>
  <si>
    <t>ESPENEL</t>
  </si>
  <si>
    <t>BACHANT</t>
  </si>
  <si>
    <t>BACHY</t>
  </si>
  <si>
    <t>FAY LE CLOS</t>
  </si>
  <si>
    <t>BAIVES</t>
  </si>
  <si>
    <t>GENISSIEUX</t>
  </si>
  <si>
    <t>BAMBECQUE</t>
  </si>
  <si>
    <t>LE GRAND SERRE</t>
  </si>
  <si>
    <t>BANTIGNY</t>
  </si>
  <si>
    <t>LEONCEL</t>
  </si>
  <si>
    <t>BAS LIEU</t>
  </si>
  <si>
    <t>LIVRON SUR DROME</t>
  </si>
  <si>
    <t>BEAURAIN</t>
  </si>
  <si>
    <t>MARCHES</t>
  </si>
  <si>
    <t>BEAURIEUX</t>
  </si>
  <si>
    <t>MARGES</t>
  </si>
  <si>
    <t>BERSILLIES</t>
  </si>
  <si>
    <t>MIRMANDE</t>
  </si>
  <si>
    <t>MONTBOUCHER SUR JABRON</t>
  </si>
  <si>
    <t>BORRE</t>
  </si>
  <si>
    <t>MONTBRUN LES BAINS</t>
  </si>
  <si>
    <t>BOUCHAIN</t>
  </si>
  <si>
    <t>MONTCHENU</t>
  </si>
  <si>
    <t>BOURBOURG</t>
  </si>
  <si>
    <t>MONTMEYRAN</t>
  </si>
  <si>
    <t>BOUSIES</t>
  </si>
  <si>
    <t>MONTOISON</t>
  </si>
  <si>
    <t>BRIASTRE</t>
  </si>
  <si>
    <t>MONTREAL LES SOURCES</t>
  </si>
  <si>
    <t>BROUCKERQUE</t>
  </si>
  <si>
    <t>LA MOTTE FANJAS</t>
  </si>
  <si>
    <t>BUGNICOURT</t>
  </si>
  <si>
    <t>MUREILS</t>
  </si>
  <si>
    <t>CATTENIERES</t>
  </si>
  <si>
    <t>NYONS</t>
  </si>
  <si>
    <t>CAULLERY</t>
  </si>
  <si>
    <t>OMBLEZE</t>
  </si>
  <si>
    <t>CAUROIR</t>
  </si>
  <si>
    <t>LE PEGUE</t>
  </si>
  <si>
    <t>CLAIRFAYTS</t>
  </si>
  <si>
    <t>LA PENNE SUR L OUVEZE</t>
  </si>
  <si>
    <t>COMINES</t>
  </si>
  <si>
    <t>PEYRUS</t>
  </si>
  <si>
    <t>CROCHTE</t>
  </si>
  <si>
    <t>LES PILLES</t>
  </si>
  <si>
    <t>CROIX CALUYAU</t>
  </si>
  <si>
    <t>LE POET SIGILLAT</t>
  </si>
  <si>
    <t>CYSOING</t>
  </si>
  <si>
    <t>PORTES EN VALDAINE</t>
  </si>
  <si>
    <t>DOURLERS</t>
  </si>
  <si>
    <t>REAUVILLE</t>
  </si>
  <si>
    <t>REILHANETTE</t>
  </si>
  <si>
    <t>ROCHEFOURCHAT</t>
  </si>
  <si>
    <t>ENGLEFONTAINE</t>
  </si>
  <si>
    <t>LA ROCHE SUR LE BUIS</t>
  </si>
  <si>
    <t>ERCHIN</t>
  </si>
  <si>
    <t>ROUSSIEUX</t>
  </si>
  <si>
    <t>ERINGHEM</t>
  </si>
  <si>
    <t>ST AGNAN EN VERCORS</t>
  </si>
  <si>
    <t>ERQUINGHEM LE SEC</t>
  </si>
  <si>
    <t>ST CHRISTOPHE ET LE LARIS</t>
  </si>
  <si>
    <t>ERQUINGHEM LYS</t>
  </si>
  <si>
    <t>ST DIZIER EN DIOIS</t>
  </si>
  <si>
    <t>ERRE</t>
  </si>
  <si>
    <t>STE EULALIE EN ROYANS</t>
  </si>
  <si>
    <t>ESCOBECQUES</t>
  </si>
  <si>
    <t>ST MARTIN EN VERCORS</t>
  </si>
  <si>
    <t>ESQUELBECQ</t>
  </si>
  <si>
    <t>ST MICHEL SUR SAVASSE</t>
  </si>
  <si>
    <t>ST RAMBERT D ALBON</t>
  </si>
  <si>
    <t>ETROEUNGT</t>
  </si>
  <si>
    <t>ST ROMAN</t>
  </si>
  <si>
    <t>ESTRUN</t>
  </si>
  <si>
    <t>SALLES SOUS BOIS</t>
  </si>
  <si>
    <t>FEIGNIES</t>
  </si>
  <si>
    <t>FELLERIES</t>
  </si>
  <si>
    <t>SAUZET</t>
  </si>
  <si>
    <t>FERRIERE LA PETITE</t>
  </si>
  <si>
    <t>SUZE</t>
  </si>
  <si>
    <t>FONTAINE AU BOIS</t>
  </si>
  <si>
    <t>TAULIGNAN</t>
  </si>
  <si>
    <t>FOURMIES</t>
  </si>
  <si>
    <t>TERSANNE</t>
  </si>
  <si>
    <t>FRELINGHIEN</t>
  </si>
  <si>
    <t>TEYSSIERES</t>
  </si>
  <si>
    <t>FRETIN</t>
  </si>
  <si>
    <t>LA TOUCHE</t>
  </si>
  <si>
    <t>GENECH</t>
  </si>
  <si>
    <t>VERCHENY</t>
  </si>
  <si>
    <t>GHISSIGNIES</t>
  </si>
  <si>
    <t>VESC</t>
  </si>
  <si>
    <t>VILLEFRANCHE LE CHATEAU</t>
  </si>
  <si>
    <t>GOMMEGNIES</t>
  </si>
  <si>
    <t>VILLEPERDRIX</t>
  </si>
  <si>
    <t>GRANDE SYNTHE</t>
  </si>
  <si>
    <t>ACQUIGNY</t>
  </si>
  <si>
    <t>HASPRES</t>
  </si>
  <si>
    <t>AILLY</t>
  </si>
  <si>
    <t>HAUBOURDIN</t>
  </si>
  <si>
    <t>ALIZAY</t>
  </si>
  <si>
    <t>HELESMES</t>
  </si>
  <si>
    <t>AMFREVILLE SUR ITON</t>
  </si>
  <si>
    <t>HONDEGHEM</t>
  </si>
  <si>
    <t>HORDAIN</t>
  </si>
  <si>
    <t>AUTHEUIL AUTHOUILLET</t>
  </si>
  <si>
    <t>HORNAING</t>
  </si>
  <si>
    <t>AUTHOU</t>
  </si>
  <si>
    <t>LAMBRES LEZ DOUAI</t>
  </si>
  <si>
    <t>AVIRON</t>
  </si>
  <si>
    <t>LAROUILLIES</t>
  </si>
  <si>
    <t>BARQUET</t>
  </si>
  <si>
    <t>LECLUSE</t>
  </si>
  <si>
    <t>BARVILLE</t>
  </si>
  <si>
    <t>LEFFRINCKOUCKE</t>
  </si>
  <si>
    <t>LEWARDE</t>
  </si>
  <si>
    <t>BEAUMESNIL</t>
  </si>
  <si>
    <t>LEZENNES</t>
  </si>
  <si>
    <t>BERNAY</t>
  </si>
  <si>
    <t>LA LONGUEVILLE</t>
  </si>
  <si>
    <t>BERNOUVILLE</t>
  </si>
  <si>
    <t>LOUVIL</t>
  </si>
  <si>
    <t>LE MAISNIL</t>
  </si>
  <si>
    <t>BERVILLE LA CAMPAGNE</t>
  </si>
  <si>
    <t>MALINCOURT</t>
  </si>
  <si>
    <t>BEUZEVILLE</t>
  </si>
  <si>
    <t>MARBAIX</t>
  </si>
  <si>
    <t>BEZU LA FORET</t>
  </si>
  <si>
    <t>MARCQ EN OSTREVENT</t>
  </si>
  <si>
    <t>MAZINGHIEN</t>
  </si>
  <si>
    <t>BOIS JEROME ST OUEN</t>
  </si>
  <si>
    <t>MERVILLE</t>
  </si>
  <si>
    <t>BOIS NORMAND PRES LYRE</t>
  </si>
  <si>
    <t>MILLAM</t>
  </si>
  <si>
    <t>BONCOURT</t>
  </si>
  <si>
    <t>MILLONFOSSE</t>
  </si>
  <si>
    <t>LA BONNEVILLE SUR ITON</t>
  </si>
  <si>
    <t>MONCEAU ST WAAST</t>
  </si>
  <si>
    <t>THENOUVILLE</t>
  </si>
  <si>
    <t>MONS EN BAROEUL</t>
  </si>
  <si>
    <t>MORBECQUE</t>
  </si>
  <si>
    <t>NEUF MESNIL</t>
  </si>
  <si>
    <t>LE BOULAY MORIN</t>
  </si>
  <si>
    <t>LA NEUVILLE</t>
  </si>
  <si>
    <t>BOUQUETOT</t>
  </si>
  <si>
    <t>OBRECHIES</t>
  </si>
  <si>
    <t>BOURG ACHARD</t>
  </si>
  <si>
    <t>ONNAING</t>
  </si>
  <si>
    <t>BOURTH</t>
  </si>
  <si>
    <t>ORSINVAL</t>
  </si>
  <si>
    <t>BREUX SUR AVRE</t>
  </si>
  <si>
    <t>PERENCHIES</t>
  </si>
  <si>
    <t>BRIONNE</t>
  </si>
  <si>
    <t>PERONNE EN MELANTOIS</t>
  </si>
  <si>
    <t>CAILLOUET ORGEVILLE</t>
  </si>
  <si>
    <t>PETIT FAYT</t>
  </si>
  <si>
    <t>CAUGE</t>
  </si>
  <si>
    <t>PHALEMPIN</t>
  </si>
  <si>
    <t>CHAMBLAC</t>
  </si>
  <si>
    <t>POIX DU NORD</t>
  </si>
  <si>
    <t>POMMEREUIL</t>
  </si>
  <si>
    <t>CHERONVILLIERS</t>
  </si>
  <si>
    <t>PRISCHES</t>
  </si>
  <si>
    <t>QUESNOY SUR DEULE</t>
  </si>
  <si>
    <t>QUIEVRECHAIN</t>
  </si>
  <si>
    <t>CLEF VALLEE D EURE</t>
  </si>
  <si>
    <t>QUIEVY</t>
  </si>
  <si>
    <t>RACHES</t>
  </si>
  <si>
    <t>CUVERVILLE</t>
  </si>
  <si>
    <t>RAUCOURT AU BOIS</t>
  </si>
  <si>
    <t>REUMONT</t>
  </si>
  <si>
    <t>ROOST WARENDIN</t>
  </si>
  <si>
    <t>DURANVILLE</t>
  </si>
  <si>
    <t>ROUSIES</t>
  </si>
  <si>
    <t>ECAUVILLE</t>
  </si>
  <si>
    <t>RUMILLY EN CAMBRESIS</t>
  </si>
  <si>
    <t>ST JANS CAPPEL</t>
  </si>
  <si>
    <t>ETREPAGNY</t>
  </si>
  <si>
    <t>STE MARIE CAPPEL</t>
  </si>
  <si>
    <t>FEUGUEROLLES</t>
  </si>
  <si>
    <t>ST PIERRE BROUCK</t>
  </si>
  <si>
    <t>FLEURY LA FORET</t>
  </si>
  <si>
    <t>ST SAULVE</t>
  </si>
  <si>
    <t>FLIPOU</t>
  </si>
  <si>
    <t>ST VAAST EN CAMBRESIS</t>
  </si>
  <si>
    <t>FRESNE CAUVERVILLE</t>
  </si>
  <si>
    <t>SALESCHES</t>
  </si>
  <si>
    <t>GIVERVILLE</t>
  </si>
  <si>
    <t>SARS ET ROSIERES</t>
  </si>
  <si>
    <t>GLISOLLES</t>
  </si>
  <si>
    <t>SASSEGNIES</t>
  </si>
  <si>
    <t>GOURNAY LE GUERIN</t>
  </si>
  <si>
    <t>SEBOURG</t>
  </si>
  <si>
    <t>GROSLEY SUR RISLE</t>
  </si>
  <si>
    <t>SECLIN</t>
  </si>
  <si>
    <t>GROSSOEUVRE</t>
  </si>
  <si>
    <t>SEMERIES</t>
  </si>
  <si>
    <t>LE BOSC DU THEIL</t>
  </si>
  <si>
    <t>SEMOUSIES</t>
  </si>
  <si>
    <t>GUERNY</t>
  </si>
  <si>
    <t>SOMMAING</t>
  </si>
  <si>
    <t>LA HARENGERE</t>
  </si>
  <si>
    <t>TAISNIERES EN THIERACHE</t>
  </si>
  <si>
    <t>HECOURT</t>
  </si>
  <si>
    <t>TEMPLEMARS</t>
  </si>
  <si>
    <t>HEUDICOURT</t>
  </si>
  <si>
    <t>TOURCOING</t>
  </si>
  <si>
    <t>HONGUEMARE GUENOUVILLE</t>
  </si>
  <si>
    <t>TRESSIN</t>
  </si>
  <si>
    <t>INCARVILLE</t>
  </si>
  <si>
    <t>TRITH ST LEGER</t>
  </si>
  <si>
    <t>IVRY LA BATAILLE</t>
  </si>
  <si>
    <t>VIEUX BERQUIN</t>
  </si>
  <si>
    <t>JOUY SUR EURE</t>
  </si>
  <si>
    <t>VILLERS OUTREAUX</t>
  </si>
  <si>
    <t>VILLERS PLOUICH</t>
  </si>
  <si>
    <t>LONGCHAMPS</t>
  </si>
  <si>
    <t>WANNEHAIN</t>
  </si>
  <si>
    <t>LOUVERSEY</t>
  </si>
  <si>
    <t>WASQUEHAL</t>
  </si>
  <si>
    <t>LYONS LA FORET</t>
  </si>
  <si>
    <t>WEST CAPPEL</t>
  </si>
  <si>
    <t>MALOUY</t>
  </si>
  <si>
    <t>WORMHOUT</t>
  </si>
  <si>
    <t>LE MANOIR</t>
  </si>
  <si>
    <t>WYLDER</t>
  </si>
  <si>
    <t>MARBEUF</t>
  </si>
  <si>
    <t>ABBEVILLE ST LUCIEN</t>
  </si>
  <si>
    <t>MENNEVAL</t>
  </si>
  <si>
    <t>ANGY</t>
  </si>
  <si>
    <t>MESNIL VERCLIVES</t>
  </si>
  <si>
    <t>ANSACQ</t>
  </si>
  <si>
    <t>MEZIERES EN VEXIN</t>
  </si>
  <si>
    <t>MORSAN</t>
  </si>
  <si>
    <t>MUIDS</t>
  </si>
  <si>
    <t>AUTEUIL</t>
  </si>
  <si>
    <t>NASSANDRES SUR RISLE</t>
  </si>
  <si>
    <t>AUTHEUIL EN VALOIS</t>
  </si>
  <si>
    <t>AVRECHY</t>
  </si>
  <si>
    <t>AVRIGNY</t>
  </si>
  <si>
    <t>NEAUFLES ST MARTIN</t>
  </si>
  <si>
    <t>BACOUEL</t>
  </si>
  <si>
    <t>NEAUFLES AUVERGNY</t>
  </si>
  <si>
    <t>BAILLEUL LE SOC</t>
  </si>
  <si>
    <t>BAILLY</t>
  </si>
  <si>
    <t>LA NEUVILLE DU BOSC</t>
  </si>
  <si>
    <t>BEAUDEDUIT</t>
  </si>
  <si>
    <t>NOARDS</t>
  </si>
  <si>
    <t>BETHANCOURT EN VALOIS</t>
  </si>
  <si>
    <t>LE VAL DORE</t>
  </si>
  <si>
    <t>BETHISY ST MARTIN</t>
  </si>
  <si>
    <t>BITRY</t>
  </si>
  <si>
    <t>LES PLACES</t>
  </si>
  <si>
    <t>BONLIER</t>
  </si>
  <si>
    <t>LE PLESSIS GROHAN</t>
  </si>
  <si>
    <t>PORTE DE SEINE</t>
  </si>
  <si>
    <t>BOUCONVILLERS</t>
  </si>
  <si>
    <t>PREY</t>
  </si>
  <si>
    <t>BREGY</t>
  </si>
  <si>
    <t>PULLAY</t>
  </si>
  <si>
    <t>BRESLES</t>
  </si>
  <si>
    <t>LA PYLE</t>
  </si>
  <si>
    <t>BUSSY</t>
  </si>
  <si>
    <t>ROMILLY SUR ANDELLE</t>
  </si>
  <si>
    <t>CAISNES</t>
  </si>
  <si>
    <t>LA ROQUETTE</t>
  </si>
  <si>
    <t>RUGLES</t>
  </si>
  <si>
    <t>CAMPREMY</t>
  </si>
  <si>
    <t>SACQUENVILLE</t>
  </si>
  <si>
    <t>CANNY SUR MATZ</t>
  </si>
  <si>
    <t>ST ANTONIN DE SOMMAIRE</t>
  </si>
  <si>
    <t>CATILLON FUMECHON</t>
  </si>
  <si>
    <t>CHANTILLY</t>
  </si>
  <si>
    <t>STE COLOMBE LA COMMANDERIE</t>
  </si>
  <si>
    <t>CHEVRIERES</t>
  </si>
  <si>
    <t>ST DENIS D AUGERONS</t>
  </si>
  <si>
    <t>CHIRY OURSCAMP</t>
  </si>
  <si>
    <t>ST DIDIER DES BOIS</t>
  </si>
  <si>
    <t>CIRES LES MELLO</t>
  </si>
  <si>
    <t>ST ETIENNE SOUS BAILLEUL</t>
  </si>
  <si>
    <t>CLAIROIX</t>
  </si>
  <si>
    <t>ST GEORGES DU VIEVRE</t>
  </si>
  <si>
    <t>ST GERMAIN DE PASQUIER</t>
  </si>
  <si>
    <t>COURTIEUX</t>
  </si>
  <si>
    <t>LE LESME</t>
  </si>
  <si>
    <t>CREVECOEUR LE PETIT</t>
  </si>
  <si>
    <t>STE MARIE DE VATIMESNIL</t>
  </si>
  <si>
    <t>CROUY EN THELLE</t>
  </si>
  <si>
    <t>ST MESLIN DU BOSC</t>
  </si>
  <si>
    <t>CUIGY EN BRAY</t>
  </si>
  <si>
    <t>ST PIERRE DES IFS</t>
  </si>
  <si>
    <t>CUVILLY</t>
  </si>
  <si>
    <t>ST PIERRE DU BOSGUERARD</t>
  </si>
  <si>
    <t>LA DRENNE</t>
  </si>
  <si>
    <t>ST PIERRE DU VAUVRAY</t>
  </si>
  <si>
    <t>DOMELIERS</t>
  </si>
  <si>
    <t>ST SIMEON</t>
  </si>
  <si>
    <t>ENENCOURT LEAGE</t>
  </si>
  <si>
    <t>ST SULPICE DE GRIMBOUVILLE</t>
  </si>
  <si>
    <t>ERNEMONT BOUTAVENT</t>
  </si>
  <si>
    <t>ETOUY</t>
  </si>
  <si>
    <t>ST VICTOR D EPINE</t>
  </si>
  <si>
    <t>FEIGNEUX</t>
  </si>
  <si>
    <t>LA SAUSSAYE</t>
  </si>
  <si>
    <t>FITZ JAMES</t>
  </si>
  <si>
    <t>SURTAUVILLE</t>
  </si>
  <si>
    <t>FONTAINE LAVAGANNE</t>
  </si>
  <si>
    <t>THIBOUVILLE</t>
  </si>
  <si>
    <t>THIERVILLE</t>
  </si>
  <si>
    <t>FOUILLOY</t>
  </si>
  <si>
    <t>TILLEUL DAME AGNES</t>
  </si>
  <si>
    <t>FOULANGUES</t>
  </si>
  <si>
    <t>FRANCASTEL</t>
  </si>
  <si>
    <t>VANDRIMARE</t>
  </si>
  <si>
    <t>VAUX SUR EURE</t>
  </si>
  <si>
    <t>FRESNE LEGUILLON</t>
  </si>
  <si>
    <t>FRETOY LE CHATEAU</t>
  </si>
  <si>
    <t>GOURCHELLES</t>
  </si>
  <si>
    <t>VEZILLON</t>
  </si>
  <si>
    <t>GOUY LES GROSEILLERS</t>
  </si>
  <si>
    <t>CHAMPIGNOLLES</t>
  </si>
  <si>
    <t>GRANDFRESNOY</t>
  </si>
  <si>
    <t>VILLETTES</t>
  </si>
  <si>
    <t>GREMEVILLERS</t>
  </si>
  <si>
    <t>VILLEZ SUR LE NEUBOURG</t>
  </si>
  <si>
    <t>HANNACHES</t>
  </si>
  <si>
    <t>VRAIVILLE</t>
  </si>
  <si>
    <t>HANVOILE</t>
  </si>
  <si>
    <t>VAL DE REUIL</t>
  </si>
  <si>
    <t>HAUDIVILLERS</t>
  </si>
  <si>
    <t>ALLUYES</t>
  </si>
  <si>
    <t>HAUTEFONTAINE</t>
  </si>
  <si>
    <t>ARDELU</t>
  </si>
  <si>
    <t>LA HERELLE</t>
  </si>
  <si>
    <t>HODENC EN BRAY</t>
  </si>
  <si>
    <t>LES AUTELS VILLEVILLON</t>
  </si>
  <si>
    <t>IVORS</t>
  </si>
  <si>
    <t>AUTHON DU PERCHE</t>
  </si>
  <si>
    <t>IVRY LE TEMPLE</t>
  </si>
  <si>
    <t>BARJOUVILLE</t>
  </si>
  <si>
    <t>LALANDELLE</t>
  </si>
  <si>
    <t>BERCHERES ST GERMAIN</t>
  </si>
  <si>
    <t>LAMECOURT</t>
  </si>
  <si>
    <t>BERCHERES SUR VESGRE</t>
  </si>
  <si>
    <t>LEGLANTIERS</t>
  </si>
  <si>
    <t>LHERAULE</t>
  </si>
  <si>
    <t>BONCE</t>
  </si>
  <si>
    <t>MAISONCELLE TUILERIE</t>
  </si>
  <si>
    <t>BONNEVAL</t>
  </si>
  <si>
    <t>MARQUEGLISE</t>
  </si>
  <si>
    <t>MERU</t>
  </si>
  <si>
    <t>CHAMPHOL</t>
  </si>
  <si>
    <t>LE MESNIL SUR BULLES</t>
  </si>
  <si>
    <t>LA CHAPELLE DU NOYER</t>
  </si>
  <si>
    <t>LA CHAPELLE FORAINVILLIERS</t>
  </si>
  <si>
    <t>MONCHY ST ELOI</t>
  </si>
  <si>
    <t>CHASSANT</t>
  </si>
  <si>
    <t>MONTATAIRE</t>
  </si>
  <si>
    <t>CLEVILLIERS</t>
  </si>
  <si>
    <t>MONTIERS</t>
  </si>
  <si>
    <t>MONTLOGNON</t>
  </si>
  <si>
    <t>LE COUDRAY</t>
  </si>
  <si>
    <t>MONTREUIL SUR THERAIN</t>
  </si>
  <si>
    <t>COULOMBS</t>
  </si>
  <si>
    <t>MORTEFONTAINE EN THELLE</t>
  </si>
  <si>
    <t>COURBEHAYE</t>
  </si>
  <si>
    <t>MORTEMER</t>
  </si>
  <si>
    <t>CRUCEY VILLAGES</t>
  </si>
  <si>
    <t>MORVILLERS</t>
  </si>
  <si>
    <t>MOUCHY LE CHATEL</t>
  </si>
  <si>
    <t>DAMPIERRE SUR AVRE</t>
  </si>
  <si>
    <t>DANGERS</t>
  </si>
  <si>
    <t>MUIDORGE</t>
  </si>
  <si>
    <t>DREUX</t>
  </si>
  <si>
    <t>MUREAUMONT</t>
  </si>
  <si>
    <t>NEUFVY SUR ARONDE</t>
  </si>
  <si>
    <t>FONTAINE LA GUYON</t>
  </si>
  <si>
    <t>NOYON</t>
  </si>
  <si>
    <t>FRUNCE</t>
  </si>
  <si>
    <t>ORRY LA VILLE</t>
  </si>
  <si>
    <t>ORVILLERS SOREL</t>
  </si>
  <si>
    <t>GARANCIERES EN BEAUCE</t>
  </si>
  <si>
    <t>PASSEL</t>
  </si>
  <si>
    <t>GERMAINVILLE</t>
  </si>
  <si>
    <t>PISSELEU</t>
  </si>
  <si>
    <t>QUESMY</t>
  </si>
  <si>
    <t>RAINVILLERS</t>
  </si>
  <si>
    <t>GOUILLONS</t>
  </si>
  <si>
    <t>RAVENEL</t>
  </si>
  <si>
    <t>HOUX</t>
  </si>
  <si>
    <t>REMECOURT</t>
  </si>
  <si>
    <t>JALLANS</t>
  </si>
  <si>
    <t>REMERANGLES</t>
  </si>
  <si>
    <t>RHUIS</t>
  </si>
  <si>
    <t>RIVECOURT</t>
  </si>
  <si>
    <t>LEVAINVILLE</t>
  </si>
  <si>
    <t>ROCQUENCOURT</t>
  </si>
  <si>
    <t>LOUVILLIERS EN DROUAIS</t>
  </si>
  <si>
    <t>MARCHEVILLE</t>
  </si>
  <si>
    <t>ROUVILLE</t>
  </si>
  <si>
    <t>MARVILLE MOUTIERS BRULE</t>
  </si>
  <si>
    <t>MONDONVILLE ST JEAN</t>
  </si>
  <si>
    <t>SACY LE GRAND</t>
  </si>
  <si>
    <t>MONTIGNY LE CHARTIF</t>
  </si>
  <si>
    <t>ST CREPIN AUX BOIS</t>
  </si>
  <si>
    <t>ST DENISCOURT</t>
  </si>
  <si>
    <t>MORANCEZ</t>
  </si>
  <si>
    <t>MORIERS</t>
  </si>
  <si>
    <t>ST LEU D ESSERENT</t>
  </si>
  <si>
    <t>MORVILLIERS</t>
  </si>
  <si>
    <t>ST MARTIN AUX BOIS</t>
  </si>
  <si>
    <t>MOTTEREAU</t>
  </si>
  <si>
    <t>ST OMER EN CHAUSSEE</t>
  </si>
  <si>
    <t>NERON</t>
  </si>
  <si>
    <t>ST PIERRE ES CHAMPS</t>
  </si>
  <si>
    <t>NOGENT LE ROI</t>
  </si>
  <si>
    <t>NOGENT SUR EURE</t>
  </si>
  <si>
    <t>ST VAAST DE LONGMONT</t>
  </si>
  <si>
    <t>NONVILLIERS GRANDHOUX</t>
  </si>
  <si>
    <t>ST VALERY</t>
  </si>
  <si>
    <t>OUARVILLE</t>
  </si>
  <si>
    <t>TARTIGNY</t>
  </si>
  <si>
    <t>THIERS SUR THEVE</t>
  </si>
  <si>
    <t>POUPRY</t>
  </si>
  <si>
    <t>THIVERNY</t>
  </si>
  <si>
    <t>PRASVILLE</t>
  </si>
  <si>
    <t>THURY SOUS CLERMONT</t>
  </si>
  <si>
    <t>PRUDEMANCHE</t>
  </si>
  <si>
    <t>TILLE</t>
  </si>
  <si>
    <t>PRUNAY LE GILLON</t>
  </si>
  <si>
    <t>TRIE LA VILLE</t>
  </si>
  <si>
    <t>ROINVILLE</t>
  </si>
  <si>
    <t>TROUSSENCOURT</t>
  </si>
  <si>
    <t>ROUVRAY ST DENIS</t>
  </si>
  <si>
    <t>VALDAMPIERRE</t>
  </si>
  <si>
    <t>RUEIL LA GADELIERE</t>
  </si>
  <si>
    <t>VAUCHELLES</t>
  </si>
  <si>
    <t>ST ARNOULT DES BOIS</t>
  </si>
  <si>
    <t>VERBERIE</t>
  </si>
  <si>
    <t>ST AVIT LES GUESPIERES</t>
  </si>
  <si>
    <t>VERDEREL LES SAUQUEUSE</t>
  </si>
  <si>
    <t>VILLE</t>
  </si>
  <si>
    <t>VILLERS SOUS ST LEU</t>
  </si>
  <si>
    <t>ST ELIPH</t>
  </si>
  <si>
    <t>VILLERS VICOMTE</t>
  </si>
  <si>
    <t>ST JEAN DE REBERVILLIERS</t>
  </si>
  <si>
    <t>ST LUBIN DES JONCHERETS</t>
  </si>
  <si>
    <t>ST MARTIN DE NIGELLES</t>
  </si>
  <si>
    <t>ST REMY SUR AVRE</t>
  </si>
  <si>
    <t>ST SAUVEUR MARVILLE</t>
  </si>
  <si>
    <t>AUNAY LES BOIS</t>
  </si>
  <si>
    <t>SANTEUIL</t>
  </si>
  <si>
    <t>SANTILLY</t>
  </si>
  <si>
    <t>BANVOU</t>
  </si>
  <si>
    <t>SAULNIERES</t>
  </si>
  <si>
    <t>SOUANCE AU PERCHE</t>
  </si>
  <si>
    <t>THIMERT GATELLES</t>
  </si>
  <si>
    <t>LA BELLIERE</t>
  </si>
  <si>
    <t>BIZOU</t>
  </si>
  <si>
    <t>TRIZAY LES BONNEVAL</t>
  </si>
  <si>
    <t>BOECE</t>
  </si>
  <si>
    <t>VAUPILLON</t>
  </si>
  <si>
    <t>BOISSEI LA LANDE</t>
  </si>
  <si>
    <t>VERNOUILLET</t>
  </si>
  <si>
    <t>COUR MAUGIS SUR HUISNE</t>
  </si>
  <si>
    <t>VILLAMPUY</t>
  </si>
  <si>
    <t>BONNEFOI</t>
  </si>
  <si>
    <t>VITRAY EN BEAUCE</t>
  </si>
  <si>
    <t>BONSMOULINS</t>
  </si>
  <si>
    <t>LE BOSC RENOULT</t>
  </si>
  <si>
    <t>YERMENONVILLE</t>
  </si>
  <si>
    <t>BRETHEL</t>
  </si>
  <si>
    <t>YEVRES</t>
  </si>
  <si>
    <t>BRIEUX</t>
  </si>
  <si>
    <t>ARZANO</t>
  </si>
  <si>
    <t>BURE</t>
  </si>
  <si>
    <t>BURSARD</t>
  </si>
  <si>
    <t>BOHARS</t>
  </si>
  <si>
    <t>CAHAN</t>
  </si>
  <si>
    <t>BREST</t>
  </si>
  <si>
    <t>CAMARET SUR MER</t>
  </si>
  <si>
    <t>CHATEAULIN</t>
  </si>
  <si>
    <t>LE CHAMP DE LA PIERRE</t>
  </si>
  <si>
    <t>LE CLOITRE ST THEGONNEC</t>
  </si>
  <si>
    <t>CHAMP HAUT</t>
  </si>
  <si>
    <t>COMBRIT</t>
  </si>
  <si>
    <t>ERGUE GABERIC</t>
  </si>
  <si>
    <t>LA CHAPELLE MONTLIGEON</t>
  </si>
  <si>
    <t>LA FEUILLEE</t>
  </si>
  <si>
    <t>LA CHAPELLE VIEL</t>
  </si>
  <si>
    <t>GARLAN</t>
  </si>
  <si>
    <t>CIRAL</t>
  </si>
  <si>
    <t>GOURLIZON</t>
  </si>
  <si>
    <t>GUENGAT</t>
  </si>
  <si>
    <t>GUIMAEC</t>
  </si>
  <si>
    <t>GUIPAVAS</t>
  </si>
  <si>
    <t>CONDE SUR SARTHE</t>
  </si>
  <si>
    <t>MILIZAC GUIPRONVEL</t>
  </si>
  <si>
    <t>COUDEHARD</t>
  </si>
  <si>
    <t>KERNILIS</t>
  </si>
  <si>
    <t>LA COULONCHE</t>
  </si>
  <si>
    <t>KERNOUES</t>
  </si>
  <si>
    <t>COURGEOUT</t>
  </si>
  <si>
    <t>LANDEDA</t>
  </si>
  <si>
    <t>CRAMENIL</t>
  </si>
  <si>
    <t>LANDERNEAU</t>
  </si>
  <si>
    <t>LANDUDEC</t>
  </si>
  <si>
    <t>ECORCEI</t>
  </si>
  <si>
    <t>LANVEOC</t>
  </si>
  <si>
    <t>ESSAY</t>
  </si>
  <si>
    <t>LOC BREVALAIRE</t>
  </si>
  <si>
    <t>FONTAINE LES BASSETS</t>
  </si>
  <si>
    <t>LOPERHET</t>
  </si>
  <si>
    <t>LA FRESNAIE FAYEL</t>
  </si>
  <si>
    <t>NEVEZ</t>
  </si>
  <si>
    <t>GANDELAIN</t>
  </si>
  <si>
    <t>PLEUVEN</t>
  </si>
  <si>
    <t>GAPREE</t>
  </si>
  <si>
    <t>PLEYBER CHRIST</t>
  </si>
  <si>
    <t>PLOGASTEL ST GERMAIN</t>
  </si>
  <si>
    <t>PLONEIS</t>
  </si>
  <si>
    <t>HABLOVILLE</t>
  </si>
  <si>
    <t>PLONEVEZ DU FAOU</t>
  </si>
  <si>
    <t>IGE</t>
  </si>
  <si>
    <t>PLOUDANIEL</t>
  </si>
  <si>
    <t>PLOUEZOC H</t>
  </si>
  <si>
    <t>JUVIGNY SUR ORNE</t>
  </si>
  <si>
    <t>LALACELLE</t>
  </si>
  <si>
    <t>PLOUGUERNEAU</t>
  </si>
  <si>
    <t>PLOURIN</t>
  </si>
  <si>
    <t>PLOUZANE</t>
  </si>
  <si>
    <t>PLOUZEVEDE</t>
  </si>
  <si>
    <t>PLUGUFFAN</t>
  </si>
  <si>
    <t>PORSPODER</t>
  </si>
  <si>
    <t>LARRET</t>
  </si>
  <si>
    <t>MAHERU</t>
  </si>
  <si>
    <t>POULDERGAT</t>
  </si>
  <si>
    <t>MENIL HUBERT EN EXMES</t>
  </si>
  <si>
    <t>POULDREUZIC</t>
  </si>
  <si>
    <t>LA MESNIERE</t>
  </si>
  <si>
    <t>QUEMENEVEN</t>
  </si>
  <si>
    <t>MESSEI</t>
  </si>
  <si>
    <t>RIEC SUR BELON</t>
  </si>
  <si>
    <t>MONTILLY SUR NOIREAU</t>
  </si>
  <si>
    <t>ST DIVY</t>
  </si>
  <si>
    <t>MONT ORMEL</t>
  </si>
  <si>
    <t>ST GOAZEC</t>
  </si>
  <si>
    <t>MOULINS LA MARCHE</t>
  </si>
  <si>
    <t>ST JEAN DU DOIGT</t>
  </si>
  <si>
    <t>MOULINS SUR ORNE</t>
  </si>
  <si>
    <t>NEUVY AU HOULME</t>
  </si>
  <si>
    <t>ST RENAN</t>
  </si>
  <si>
    <t>ST THOIS</t>
  </si>
  <si>
    <t>ST URBAIN</t>
  </si>
  <si>
    <t>PLANCHES</t>
  </si>
  <si>
    <t>SCAER</t>
  </si>
  <si>
    <t>POINTEL</t>
  </si>
  <si>
    <t>SIBIRIL</t>
  </si>
  <si>
    <t>POUVRAI</t>
  </si>
  <si>
    <t>TREBABU</t>
  </si>
  <si>
    <t>TREFLEVENEZ</t>
  </si>
  <si>
    <t>TREGARVAN</t>
  </si>
  <si>
    <t>TREGLONOU</t>
  </si>
  <si>
    <t>ECOUVES</t>
  </si>
  <si>
    <t>TREGOUREZ</t>
  </si>
  <si>
    <t>RAI</t>
  </si>
  <si>
    <t>LE TREHOU</t>
  </si>
  <si>
    <t>RANES</t>
  </si>
  <si>
    <t>ALATA</t>
  </si>
  <si>
    <t>RI</t>
  </si>
  <si>
    <t>CANNELLE</t>
  </si>
  <si>
    <t>RONAI</t>
  </si>
  <si>
    <t>CASAGLIONE</t>
  </si>
  <si>
    <t>ST ANDRE DE BRIOUZE</t>
  </si>
  <si>
    <t>COZZANO</t>
  </si>
  <si>
    <t>ST BRICE SOUS RANES</t>
  </si>
  <si>
    <t>FRASSETO</t>
  </si>
  <si>
    <t>ST CLAIR DE HALOUZE</t>
  </si>
  <si>
    <t>MOCA CROCE</t>
  </si>
  <si>
    <t>ST ELLIER LES BOIS</t>
  </si>
  <si>
    <t>MURZO</t>
  </si>
  <si>
    <t>ST GEORGES DES GROSEILLERS</t>
  </si>
  <si>
    <t>ORTO</t>
  </si>
  <si>
    <t>ST GERMAIN LE VIEUX</t>
  </si>
  <si>
    <t>PETRETO BICCHISANO</t>
  </si>
  <si>
    <t>ST HILAIRE SUR RISLE</t>
  </si>
  <si>
    <t>PIANA</t>
  </si>
  <si>
    <t>ST LEONARD DES PARCS</t>
  </si>
  <si>
    <t>SARI SOLENZARA</t>
  </si>
  <si>
    <t>ST MARTIN DES PEZERITS</t>
  </si>
  <si>
    <t>SARROLA CARCOPINO</t>
  </si>
  <si>
    <t>CHARENCEY</t>
  </si>
  <si>
    <t>SERRA DI SCOPAMENE</t>
  </si>
  <si>
    <t>ST OUEN LE BRISOULT</t>
  </si>
  <si>
    <t>SANT ANDREA D ORCINO</t>
  </si>
  <si>
    <t>ST QUENTIN LES CHARDONNETS</t>
  </si>
  <si>
    <t>URBALACONE</t>
  </si>
  <si>
    <t>SAP EN AUGE</t>
  </si>
  <si>
    <t>VILLANOVA</t>
  </si>
  <si>
    <t>SEES</t>
  </si>
  <si>
    <t>AGHIONE</t>
  </si>
  <si>
    <t>AITI</t>
  </si>
  <si>
    <t>ALBERTACCE</t>
  </si>
  <si>
    <t>TELLIERES LE PLESSIS</t>
  </si>
  <si>
    <t>AREGNO</t>
  </si>
  <si>
    <t>AVAPESSA</t>
  </si>
  <si>
    <t>BARBAGGIO</t>
  </si>
  <si>
    <t>TREMONT</t>
  </si>
  <si>
    <t>BARRETTALI</t>
  </si>
  <si>
    <t>TRUN</t>
  </si>
  <si>
    <t>BASTIA</t>
  </si>
  <si>
    <t>VALFRAMBERT</t>
  </si>
  <si>
    <t>ACHIET LE GRAND</t>
  </si>
  <si>
    <t>BIGORNO</t>
  </si>
  <si>
    <t>AIX EN ERGNY</t>
  </si>
  <si>
    <t>BRANDO</t>
  </si>
  <si>
    <t>AIX EN ISSART</t>
  </si>
  <si>
    <t>ALLOUAGNE</t>
  </si>
  <si>
    <t>CALACUCCIA</t>
  </si>
  <si>
    <t>AMBLETEUSE</t>
  </si>
  <si>
    <t>AMETTES</t>
  </si>
  <si>
    <t>CALVI</t>
  </si>
  <si>
    <t>ANZIN ST AUBIN</t>
  </si>
  <si>
    <t>CAMPI</t>
  </si>
  <si>
    <t>CASALTA</t>
  </si>
  <si>
    <t>ARRAS</t>
  </si>
  <si>
    <t>CASEVECCHIE</t>
  </si>
  <si>
    <t>ATTIN</t>
  </si>
  <si>
    <t>CASTELLARE DI MERCURIO</t>
  </si>
  <si>
    <t>AUBROMETZ</t>
  </si>
  <si>
    <t>CASTELLO DI ROSTINO</t>
  </si>
  <si>
    <t>AUDINGHEN</t>
  </si>
  <si>
    <t>CASTIRLA</t>
  </si>
  <si>
    <t>AUDRUICQ</t>
  </si>
  <si>
    <t>CORSCIA</t>
  </si>
  <si>
    <t>AVERDOINGT</t>
  </si>
  <si>
    <t>FOCICCHIA</t>
  </si>
  <si>
    <t>BAILLEUL AUX CORNAILLES</t>
  </si>
  <si>
    <t>GALERIA</t>
  </si>
  <si>
    <t>BAILLEULMONT</t>
  </si>
  <si>
    <t>BAILLEULVAL</t>
  </si>
  <si>
    <t>BALINGHEM</t>
  </si>
  <si>
    <t>LAVATOGGIO</t>
  </si>
  <si>
    <t>BARLIN</t>
  </si>
  <si>
    <t>LENTO</t>
  </si>
  <si>
    <t>BAZINGHEN</t>
  </si>
  <si>
    <t>LINGUIZZETTA</t>
  </si>
  <si>
    <t>BEAUMETZ LES CAMBRAI</t>
  </si>
  <si>
    <t>MONTE</t>
  </si>
  <si>
    <t>BEAURAINS</t>
  </si>
  <si>
    <t>NONZA</t>
  </si>
  <si>
    <t>BERLES MONCHEL</t>
  </si>
  <si>
    <t>NOVELLA</t>
  </si>
  <si>
    <t>BERMICOURT</t>
  </si>
  <si>
    <t>OGLIASTRO</t>
  </si>
  <si>
    <t>BERNIEULLES</t>
  </si>
  <si>
    <t>BEUSSENT</t>
  </si>
  <si>
    <t>BEUVREQUEN</t>
  </si>
  <si>
    <t>PENTA DI CASINCA</t>
  </si>
  <si>
    <t>BEZINGHEM</t>
  </si>
  <si>
    <t>PIANELLO</t>
  </si>
  <si>
    <t>BIEFVILLERS LES BAPAUME</t>
  </si>
  <si>
    <t>PIE D OREZZA</t>
  </si>
  <si>
    <t>BIHUCOURT</t>
  </si>
  <si>
    <t>PIETRALBA</t>
  </si>
  <si>
    <t>BLANGERVAL BLANGERMONT</t>
  </si>
  <si>
    <t>POGGIO DI VENACO</t>
  </si>
  <si>
    <t>BLANGY SUR TERNOISE</t>
  </si>
  <si>
    <t>POGGIO MARINACCIO</t>
  </si>
  <si>
    <t>BOISJEAN</t>
  </si>
  <si>
    <t>RAPALE</t>
  </si>
  <si>
    <t>RIVENTOSA</t>
  </si>
  <si>
    <t>BOURLON</t>
  </si>
  <si>
    <t>ROGLIANO</t>
  </si>
  <si>
    <t>BOUVIGNY BOYEFFLES</t>
  </si>
  <si>
    <t>RUSIO</t>
  </si>
  <si>
    <t>BOYELLES</t>
  </si>
  <si>
    <t>SILVARECCIO</t>
  </si>
  <si>
    <t>BREBIERES</t>
  </si>
  <si>
    <t>BREXENT ENOCQ</t>
  </si>
  <si>
    <t>SAN GAVINO DI TENDA</t>
  </si>
  <si>
    <t>BRIAS</t>
  </si>
  <si>
    <t>SAN MARTINO DI LOTA</t>
  </si>
  <si>
    <t>BUIRE AU BOIS</t>
  </si>
  <si>
    <t>SANTA LUCIA DI MORIANI</t>
  </si>
  <si>
    <t>BUIRE LE SEC</t>
  </si>
  <si>
    <t>CALONNE SUR LA LYS</t>
  </si>
  <si>
    <t>CAMBLAIN L ABBE</t>
  </si>
  <si>
    <t>TRALONCA</t>
  </si>
  <si>
    <t>CANETTEMONT</t>
  </si>
  <si>
    <t>URTACA</t>
  </si>
  <si>
    <t>CAPELLE LES HESDIN</t>
  </si>
  <si>
    <t>VALLE DI CAMPOLORO</t>
  </si>
  <si>
    <t>CAUCHY A LA TOUR</t>
  </si>
  <si>
    <t>VILLE DI PARASO</t>
  </si>
  <si>
    <t>CHERIENNES</t>
  </si>
  <si>
    <t>VILLE DI PIETRABUGNO</t>
  </si>
  <si>
    <t>CONCHIL LE TEMPLE</t>
  </si>
  <si>
    <t>ALLEGRE LES FUMADES</t>
  </si>
  <si>
    <t>CORMONT</t>
  </si>
  <si>
    <t>ANDUZE</t>
  </si>
  <si>
    <t>COULOMBY</t>
  </si>
  <si>
    <t>COURCELLES LE COMTE</t>
  </si>
  <si>
    <t>AUBAIS</t>
  </si>
  <si>
    <t>LA COUTURE</t>
  </si>
  <si>
    <t>AUBORD</t>
  </si>
  <si>
    <t>CROISETTE</t>
  </si>
  <si>
    <t>AUBUSSARGUES</t>
  </si>
  <si>
    <t>DAINVILLE</t>
  </si>
  <si>
    <t>BAGARD</t>
  </si>
  <si>
    <t>DOURGES</t>
  </si>
  <si>
    <t>DOURIEZ</t>
  </si>
  <si>
    <t>DUISANS</t>
  </si>
  <si>
    <t>ECHINGHEN</t>
  </si>
  <si>
    <t>BEZOUCE</t>
  </si>
  <si>
    <t>ECQUEDECQUES</t>
  </si>
  <si>
    <t>BLAUZAC</t>
  </si>
  <si>
    <t>ESQUERDES</t>
  </si>
  <si>
    <t>BOISSET ET GAUJAC</t>
  </si>
  <si>
    <t>ESSARS</t>
  </si>
  <si>
    <t>BREAU MARS</t>
  </si>
  <si>
    <t>ETRUN</t>
  </si>
  <si>
    <t>CANNES ET CLAIRAN</t>
  </si>
  <si>
    <t>FARBUS</t>
  </si>
  <si>
    <t>CASSAGNOLES</t>
  </si>
  <si>
    <t>FAVREUIL</t>
  </si>
  <si>
    <t>CAVEIRAC</t>
  </si>
  <si>
    <t>FEBVIN PALFART</t>
  </si>
  <si>
    <t>CHAMBORIGAUD</t>
  </si>
  <si>
    <t>FERQUES</t>
  </si>
  <si>
    <t>CLARENSAC</t>
  </si>
  <si>
    <t>FICHEUX</t>
  </si>
  <si>
    <t>CODOLET</t>
  </si>
  <si>
    <t>FIEFS</t>
  </si>
  <si>
    <t>FLECHIN</t>
  </si>
  <si>
    <t>DIONS</t>
  </si>
  <si>
    <t>DOURBIES</t>
  </si>
  <si>
    <t>FONTAINE LES BOULANS</t>
  </si>
  <si>
    <t>GALLARGUES LE MONTUEUX</t>
  </si>
  <si>
    <t>FRESNICOURT LE DOLMEN</t>
  </si>
  <si>
    <t>ISSIRAC</t>
  </si>
  <si>
    <t>GALAMETZ</t>
  </si>
  <si>
    <t>LEZAN</t>
  </si>
  <si>
    <t>GAUCHIN LEGAL</t>
  </si>
  <si>
    <t>MARGUERITTES</t>
  </si>
  <si>
    <t>GAUCHIN VERLOINGT</t>
  </si>
  <si>
    <t>MEYRANNES</t>
  </si>
  <si>
    <t>GIVENCHY LE NOBLE</t>
  </si>
  <si>
    <t>MONTDARDIER</t>
  </si>
  <si>
    <t>GONNEHEM</t>
  </si>
  <si>
    <t>GOUY SERVINS</t>
  </si>
  <si>
    <t>MONTIGNARGUES</t>
  </si>
  <si>
    <t>GREVILLERS</t>
  </si>
  <si>
    <t>MONTMIRAT</t>
  </si>
  <si>
    <t>GRINCOURT LES PAS</t>
  </si>
  <si>
    <t>GUEMAPPE</t>
  </si>
  <si>
    <t>HAISNES</t>
  </si>
  <si>
    <t>ROGUES</t>
  </si>
  <si>
    <t>HAM EN ARTOIS</t>
  </si>
  <si>
    <t>SABRAN</t>
  </si>
  <si>
    <t>HANNESCAMPS</t>
  </si>
  <si>
    <t>ST ANDRE DE MAJENCOULES</t>
  </si>
  <si>
    <t>HAPLINCOURT</t>
  </si>
  <si>
    <t>HAUCOURT</t>
  </si>
  <si>
    <t>ST DEZERY</t>
  </si>
  <si>
    <t>HENNEVEUX</t>
  </si>
  <si>
    <t>ST FELIX DE PALLIERES</t>
  </si>
  <si>
    <t>HERLIN LE SEC</t>
  </si>
  <si>
    <t>ST FLORENT SUR AUZONNET</t>
  </si>
  <si>
    <t>HERMIN</t>
  </si>
  <si>
    <t>HESDIGNEUL LES BETHUNE</t>
  </si>
  <si>
    <t>ST HIPPOLYTE DE MONTAIGU</t>
  </si>
  <si>
    <t>HESDIGNEUL LES BOULOGNE</t>
  </si>
  <si>
    <t>ST JEAN DU GARD</t>
  </si>
  <si>
    <t>HUBERSENT</t>
  </si>
  <si>
    <t>ST JULIEN DE CASSAGNAS</t>
  </si>
  <si>
    <t>HUCQUELIERS</t>
  </si>
  <si>
    <t>ST JULIEN DE PEYROLAS</t>
  </si>
  <si>
    <t>HULLUCH</t>
  </si>
  <si>
    <t>ST PAULET DE CAISSON</t>
  </si>
  <si>
    <t>HUMEROEUILLE</t>
  </si>
  <si>
    <t>ST PAUL LA COSTE</t>
  </si>
  <si>
    <t>HUMIERES</t>
  </si>
  <si>
    <t>ST PRIVAT DES VIEUX</t>
  </si>
  <si>
    <t>INCOURT</t>
  </si>
  <si>
    <t>ST THEODORIT</t>
  </si>
  <si>
    <t>ST VICTOR DES OULES</t>
  </si>
  <si>
    <t>ISQUES</t>
  </si>
  <si>
    <t>SALINDRES</t>
  </si>
  <si>
    <t>IZEL LES EQUERCHIN</t>
  </si>
  <si>
    <t>SENECHAS</t>
  </si>
  <si>
    <t>IZEL LES HAMEAU</t>
  </si>
  <si>
    <t>SERVAS</t>
  </si>
  <si>
    <t>JOURNY</t>
  </si>
  <si>
    <t>SOUSTELLE</t>
  </si>
  <si>
    <t>LABOURSE</t>
  </si>
  <si>
    <t>TAVEL</t>
  </si>
  <si>
    <t>LAGNICOURT MARCEL</t>
  </si>
  <si>
    <t>THOIRAS</t>
  </si>
  <si>
    <t>LEFAUX</t>
  </si>
  <si>
    <t>UZES</t>
  </si>
  <si>
    <t>LESTREM</t>
  </si>
  <si>
    <t>LEUBRINGHEN</t>
  </si>
  <si>
    <t>LEULINGHEN BERNES</t>
  </si>
  <si>
    <t>LICQUES</t>
  </si>
  <si>
    <t>ARBON</t>
  </si>
  <si>
    <t>LIERES</t>
  </si>
  <si>
    <t>ARNAUD GUILHEM</t>
  </si>
  <si>
    <t>LIETTRES</t>
  </si>
  <si>
    <t>AURAGNE</t>
  </si>
  <si>
    <t>LIGNY LES AIRE</t>
  </si>
  <si>
    <t>AUSSEING</t>
  </si>
  <si>
    <t>LIGNY SUR CANCHE</t>
  </si>
  <si>
    <t>AUSSONNE</t>
  </si>
  <si>
    <t>LINZEUX</t>
  </si>
  <si>
    <t>AUZAS</t>
  </si>
  <si>
    <t>LA LOGE</t>
  </si>
  <si>
    <t>AUZEVILLE TOLOSANE</t>
  </si>
  <si>
    <t>LOUCHES</t>
  </si>
  <si>
    <t>BAGIRY</t>
  </si>
  <si>
    <t>LOZINGHEM</t>
  </si>
  <si>
    <t>BAGNERES DE LUCHON</t>
  </si>
  <si>
    <t>MAGNICOURT SUR CANCHE</t>
  </si>
  <si>
    <t>BALESTA</t>
  </si>
  <si>
    <t>MARESQUEL ECQUEMICOURT</t>
  </si>
  <si>
    <t>BAX</t>
  </si>
  <si>
    <t>BAZIEGE</t>
  </si>
  <si>
    <t>MARQUISE</t>
  </si>
  <si>
    <t>BELLESSERRE</t>
  </si>
  <si>
    <t>MENCAS</t>
  </si>
  <si>
    <t>MONCHY BRETON</t>
  </si>
  <si>
    <t>BENQUE DESSOUS ET DESSUS</t>
  </si>
  <si>
    <t>MONCHY CAYEUX</t>
  </si>
  <si>
    <t>BERAT</t>
  </si>
  <si>
    <t>MONTCAVREL</t>
  </si>
  <si>
    <t>BOISSEDE</t>
  </si>
  <si>
    <t>MORCHIES</t>
  </si>
  <si>
    <t>BONREPOS SUR AUSSONNELLE</t>
  </si>
  <si>
    <t>MORINGHEM</t>
  </si>
  <si>
    <t>BOULOGNE SUR GESSE</t>
  </si>
  <si>
    <t>MORY</t>
  </si>
  <si>
    <t>BRETX</t>
  </si>
  <si>
    <t>NEDON</t>
  </si>
  <si>
    <t>CARAMAN</t>
  </si>
  <si>
    <t>NEUVILLE ST VAAST</t>
  </si>
  <si>
    <t>NEUVILLE SOUS MONTREUIL</t>
  </si>
  <si>
    <t>CASTELNAU PICAMPEAU</t>
  </si>
  <si>
    <t>NOYELLES GODAULT</t>
  </si>
  <si>
    <t>CASTERA VIGNOLES</t>
  </si>
  <si>
    <t>OEUF EN TERNOIS</t>
  </si>
  <si>
    <t>CAUJAC</t>
  </si>
  <si>
    <t>OFFIN</t>
  </si>
  <si>
    <t>CAZARILH LASPENES</t>
  </si>
  <si>
    <t>OFFRETHUN</t>
  </si>
  <si>
    <t>EMPEAUX</t>
  </si>
  <si>
    <t>OPPY</t>
  </si>
  <si>
    <t>ENCAUSSE LES THERMES</t>
  </si>
  <si>
    <t>PALLUEL</t>
  </si>
  <si>
    <t>ESPANES</t>
  </si>
  <si>
    <t>PIHEM</t>
  </si>
  <si>
    <t>ESPERCE</t>
  </si>
  <si>
    <t>PLANQUES</t>
  </si>
  <si>
    <t>ESTANCARBON</t>
  </si>
  <si>
    <t>POLINCOVE</t>
  </si>
  <si>
    <t>FALGA</t>
  </si>
  <si>
    <t>QUERCAMPS</t>
  </si>
  <si>
    <t>LE FAUGA</t>
  </si>
  <si>
    <t>QUERNES</t>
  </si>
  <si>
    <t>FORGUES</t>
  </si>
  <si>
    <t>QUESQUES</t>
  </si>
  <si>
    <t>LE FOUSSERET</t>
  </si>
  <si>
    <t>QUIESTEDE</t>
  </si>
  <si>
    <t>FUSTIGNAC</t>
  </si>
  <si>
    <t>RAMECOURT</t>
  </si>
  <si>
    <t>GARDOUCH</t>
  </si>
  <si>
    <t>RANSART</t>
  </si>
  <si>
    <t>GARGAS</t>
  </si>
  <si>
    <t>REBERGUES</t>
  </si>
  <si>
    <t>GENSAC DE BOULOGNE</t>
  </si>
  <si>
    <t>GOUDEX</t>
  </si>
  <si>
    <t>REBREUVE SUR CANCHE</t>
  </si>
  <si>
    <t>GOURDAN POLIGNAN</t>
  </si>
  <si>
    <t>RECLINGHEM</t>
  </si>
  <si>
    <t>GRAGNAGUE</t>
  </si>
  <si>
    <t>RENTY</t>
  </si>
  <si>
    <t>LE GRES</t>
  </si>
  <si>
    <t>RICHEBOURG</t>
  </si>
  <si>
    <t>IZAUT DE L HOTEL</t>
  </si>
  <si>
    <t>RIENCOURT LES CAGNICOURT</t>
  </si>
  <si>
    <t>JUZET DE LUCHON</t>
  </si>
  <si>
    <t>LABARTHE RIVIERE</t>
  </si>
  <si>
    <t>LABASTIDE BEAUVOIR</t>
  </si>
  <si>
    <t>ROUVROY</t>
  </si>
  <si>
    <t>LABASTIDETTE</t>
  </si>
  <si>
    <t>SAILLY LABOURSE</t>
  </si>
  <si>
    <t>SAILLY SUR LA LYS</t>
  </si>
  <si>
    <t>LAMASQUERE</t>
  </si>
  <si>
    <t>SAINS EN GOHELLE</t>
  </si>
  <si>
    <t>LAPEYROUSE FOSSAT</t>
  </si>
  <si>
    <t>LASSERRE PRADERE</t>
  </si>
  <si>
    <t>LAUNAC</t>
  </si>
  <si>
    <t>STE AUSTREBERTHE</t>
  </si>
  <si>
    <t>LAUZERVILLE</t>
  </si>
  <si>
    <t>ST DENOEUX</t>
  </si>
  <si>
    <t>LESPITEAU</t>
  </si>
  <si>
    <t>LOUBENS LAURAGAIS</t>
  </si>
  <si>
    <t>LOURDE</t>
  </si>
  <si>
    <t>ST MICHEL SOUS BOIS</t>
  </si>
  <si>
    <t>MALVEZIE</t>
  </si>
  <si>
    <t>ST MICHEL SUR TERNOISE</t>
  </si>
  <si>
    <t>MARQUEFAVE</t>
  </si>
  <si>
    <t>ST TRICAT</t>
  </si>
  <si>
    <t>MARSOULAS</t>
  </si>
  <si>
    <t>SALLAUMINES</t>
  </si>
  <si>
    <t>MARTISSERRE</t>
  </si>
  <si>
    <t>MASSABRAC</t>
  </si>
  <si>
    <t>SAVY BERLETTE</t>
  </si>
  <si>
    <t>MAUREMONT</t>
  </si>
  <si>
    <t>SENLECQUES</t>
  </si>
  <si>
    <t>MAURESSAC</t>
  </si>
  <si>
    <t>SERICOURT</t>
  </si>
  <si>
    <t>MELLES</t>
  </si>
  <si>
    <t>SOMBRIN</t>
  </si>
  <si>
    <t>MILHAS</t>
  </si>
  <si>
    <t>SORRUS</t>
  </si>
  <si>
    <t>MIREPOIX SUR TARN</t>
  </si>
  <si>
    <t>TANGRY</t>
  </si>
  <si>
    <t>MONDOUZIL</t>
  </si>
  <si>
    <t>TERNAS</t>
  </si>
  <si>
    <t>MONESTROL</t>
  </si>
  <si>
    <t>THELUS</t>
  </si>
  <si>
    <t>MONTASTRUC LA CONSEILLERE</t>
  </si>
  <si>
    <t>TIGNY NOYELLE</t>
  </si>
  <si>
    <t>MONTAUBAN DE LUCHON</t>
  </si>
  <si>
    <t>TINCQUES</t>
  </si>
  <si>
    <t>TORTEQUESNE</t>
  </si>
  <si>
    <t>MONTBERNARD</t>
  </si>
  <si>
    <t>TRESCAULT</t>
  </si>
  <si>
    <t>MONT DE GALIE</t>
  </si>
  <si>
    <t>VENDIN LE VIEIL</t>
  </si>
  <si>
    <t>MONTEGUT BOURJAC</t>
  </si>
  <si>
    <t>VERMELLES</t>
  </si>
  <si>
    <t>MONTESQUIEU GUITTAUT</t>
  </si>
  <si>
    <t>VERTON</t>
  </si>
  <si>
    <t>VILLERS AU FLOS</t>
  </si>
  <si>
    <t>MONTSAUNES</t>
  </si>
  <si>
    <t>VILLERS BRULIN</t>
  </si>
  <si>
    <t>NENIGAN</t>
  </si>
  <si>
    <t>VILLERS L HOPITAL</t>
  </si>
  <si>
    <t>NOE</t>
  </si>
  <si>
    <t>VINCLY</t>
  </si>
  <si>
    <t>ODARS</t>
  </si>
  <si>
    <t>VIOLAINES</t>
  </si>
  <si>
    <t>PAYSSOUS</t>
  </si>
  <si>
    <t>WABEN</t>
  </si>
  <si>
    <t>PECHBONNIEU</t>
  </si>
  <si>
    <t>WACQUINGHEN</t>
  </si>
  <si>
    <t>PIBRAC</t>
  </si>
  <si>
    <t>WAMBERCOURT</t>
  </si>
  <si>
    <t>PIN BALMA</t>
  </si>
  <si>
    <t>WANCOURT</t>
  </si>
  <si>
    <t>LE PIN MURELET</t>
  </si>
  <si>
    <t>WARLINCOURT LES PAS</t>
  </si>
  <si>
    <t>PINSAGUEL</t>
  </si>
  <si>
    <t>BEAUVOIR WAVANS</t>
  </si>
  <si>
    <t>POUZE</t>
  </si>
  <si>
    <t>WINGLES</t>
  </si>
  <si>
    <t>PUYMAURIN</t>
  </si>
  <si>
    <t>AIX LA FAYETTE</t>
  </si>
  <si>
    <t>ANTOINGT</t>
  </si>
  <si>
    <t>RIOLAS</t>
  </si>
  <si>
    <t>ARTONNE</t>
  </si>
  <si>
    <t>ROQUEFORT SUR GARONNE</t>
  </si>
  <si>
    <t>ST ARAILLE</t>
  </si>
  <si>
    <t>AUBUSSON D AUVERGNE</t>
  </si>
  <si>
    <t>ST ELIX SEGLAN</t>
  </si>
  <si>
    <t>AUGNAT</t>
  </si>
  <si>
    <t>STE FOY DE PEYROLIERES</t>
  </si>
  <si>
    <t>AULNAT</t>
  </si>
  <si>
    <t>ST IGNAN</t>
  </si>
  <si>
    <t>AURIERES</t>
  </si>
  <si>
    <t>ST JEAN</t>
  </si>
  <si>
    <t>AUZAT LA COMBELLE</t>
  </si>
  <si>
    <t>STE LIVRADE</t>
  </si>
  <si>
    <t>BEAUMONT LES RANDAN</t>
  </si>
  <si>
    <t>ST LOUP CAMMAS</t>
  </si>
  <si>
    <t>BEAUREGARD VENDON</t>
  </si>
  <si>
    <t>ST MARTORY</t>
  </si>
  <si>
    <t>ST PE D ARDET</t>
  </si>
  <si>
    <t>BIOLLET</t>
  </si>
  <si>
    <t>ST PE DELBOSC</t>
  </si>
  <si>
    <t>BLANZAT</t>
  </si>
  <si>
    <t>ST SULPICE SUR LEZE</t>
  </si>
  <si>
    <t>BRIFFONS</t>
  </si>
  <si>
    <t>SALEICH</t>
  </si>
  <si>
    <t>SALERM</t>
  </si>
  <si>
    <t>BROMONT LAMOTHE</t>
  </si>
  <si>
    <t>SAVARTHES</t>
  </si>
  <si>
    <t>SEILH</t>
  </si>
  <si>
    <t>SEPX</t>
  </si>
  <si>
    <t>CEYSSAT</t>
  </si>
  <si>
    <t>SIGNAC</t>
  </si>
  <si>
    <t>LA CHAPELLE SUR USSON</t>
  </si>
  <si>
    <t>TOURNEFEUILLE</t>
  </si>
  <si>
    <t>CHAPTUZAT</t>
  </si>
  <si>
    <t>TREBONS SUR LA GRASSE</t>
  </si>
  <si>
    <t>VAUDREUILLE</t>
  </si>
  <si>
    <t>CHASTREIX</t>
  </si>
  <si>
    <t>VENERQUE</t>
  </si>
  <si>
    <t>CHATELDON</t>
  </si>
  <si>
    <t>VILLEFRANCHE DE LAURAGAIS</t>
  </si>
  <si>
    <t>CHAUMONT LE BOURG</t>
  </si>
  <si>
    <t>LARRA</t>
  </si>
  <si>
    <t>CHAURIAT</t>
  </si>
  <si>
    <t>ANSAN</t>
  </si>
  <si>
    <t>LE CHEIX</t>
  </si>
  <si>
    <t>AVENSAC</t>
  </si>
  <si>
    <t>FAYET LE CHATEAU</t>
  </si>
  <si>
    <t>AVERON BERGELLE</t>
  </si>
  <si>
    <t>GELLES</t>
  </si>
  <si>
    <t>BEAUMARCHES</t>
  </si>
  <si>
    <t>LA GODIVELLE</t>
  </si>
  <si>
    <t>BERNEDE</t>
  </si>
  <si>
    <t>GRANDEYROLLES</t>
  </si>
  <si>
    <t>BETCAVE AGUIN</t>
  </si>
  <si>
    <t>GRANDVAL</t>
  </si>
  <si>
    <t>BETOUS</t>
  </si>
  <si>
    <t>LACHAUX</t>
  </si>
  <si>
    <t>BOUCAGNERES</t>
  </si>
  <si>
    <t>LANDOGNE</t>
  </si>
  <si>
    <t>BOUZON GELLENAVE</t>
  </si>
  <si>
    <t>BRUGNENS</t>
  </si>
  <si>
    <t>LEZOUX</t>
  </si>
  <si>
    <t>CADEILLAN</t>
  </si>
  <si>
    <t>MADRIAT</t>
  </si>
  <si>
    <t>CASTERA VERDUZAN</t>
  </si>
  <si>
    <t>MARCILLAT</t>
  </si>
  <si>
    <t>CASTET ARROUY</t>
  </si>
  <si>
    <t>MARSAC EN LIVRADOIS</t>
  </si>
  <si>
    <t>CASTEX D ARMAGNAC</t>
  </si>
  <si>
    <t>LES MARTRES D ARTIERE</t>
  </si>
  <si>
    <t>CASTILLON MASSAS</t>
  </si>
  <si>
    <t>LES MARTRES DE VEYRE</t>
  </si>
  <si>
    <t>CAZAUX D ANGLES</t>
  </si>
  <si>
    <t>MEDEYROLLES</t>
  </si>
  <si>
    <t>CORNEILLAN</t>
  </si>
  <si>
    <t>CRAVENCERES</t>
  </si>
  <si>
    <t>MONTAIGUT EN COMBRAILLE</t>
  </si>
  <si>
    <t>ENDOUFIELLE</t>
  </si>
  <si>
    <t>MONTFERMY</t>
  </si>
  <si>
    <t>FAGET ABBATIAL</t>
  </si>
  <si>
    <t>MONTPENSIER</t>
  </si>
  <si>
    <t>FREGOUVILLE</t>
  </si>
  <si>
    <t>CHAMBARON SUR MORGE</t>
  </si>
  <si>
    <t>GAUDONVILLE</t>
  </si>
  <si>
    <t>MURAT LE QUAIRE</t>
  </si>
  <si>
    <t>GAZAUPOUY</t>
  </si>
  <si>
    <t>NEBOUZAT</t>
  </si>
  <si>
    <t>GONDRIN</t>
  </si>
  <si>
    <t>NOALHAT</t>
  </si>
  <si>
    <t>IZOTGES</t>
  </si>
  <si>
    <t>NOVACELLES</t>
  </si>
  <si>
    <t>OLLIERGUES</t>
  </si>
  <si>
    <t>JUILLES</t>
  </si>
  <si>
    <t>ORBEIL</t>
  </si>
  <si>
    <t>LABARTHETE</t>
  </si>
  <si>
    <t>PARDINES</t>
  </si>
  <si>
    <t>LAGARDERE</t>
  </si>
  <si>
    <t>PERIGNAT SUR ALLIER</t>
  </si>
  <si>
    <t>LAHAS</t>
  </si>
  <si>
    <t>PESSAT VILLENEUVE</t>
  </si>
  <si>
    <t>LANNE SOUBIRAN</t>
  </si>
  <si>
    <t>PLAUZAT</t>
  </si>
  <si>
    <t>LAREE</t>
  </si>
  <si>
    <t>PONT DU CHATEAU</t>
  </si>
  <si>
    <t>LARROQUE ST SERNIN</t>
  </si>
  <si>
    <t>POUZOL</t>
  </si>
  <si>
    <t>PULVERIERES</t>
  </si>
  <si>
    <t>LASSEUBE PROPRE</t>
  </si>
  <si>
    <t>REIGNAT</t>
  </si>
  <si>
    <t>LAVERAET</t>
  </si>
  <si>
    <t>ROCHE D AGOUX</t>
  </si>
  <si>
    <t>LOUBERSAN</t>
  </si>
  <si>
    <t>ST ALYRE ES MONTAGNE</t>
  </si>
  <si>
    <t>MANSEMPUY</t>
  </si>
  <si>
    <t>ST AMANT TALLENDE</t>
  </si>
  <si>
    <t>MARAVAT</t>
  </si>
  <si>
    <t>ST ANDRE LE COQ</t>
  </si>
  <si>
    <t>ST AVIT</t>
  </si>
  <si>
    <t>ST BONNET LES ALLIER</t>
  </si>
  <si>
    <t>ST BONNET PRES ORCIVAL</t>
  </si>
  <si>
    <t>MEILHAN</t>
  </si>
  <si>
    <t>STE CHRISTINE</t>
  </si>
  <si>
    <t>MERENS</t>
  </si>
  <si>
    <t>ST CLEMENT DE REGNAT</t>
  </si>
  <si>
    <t>MIELAN</t>
  </si>
  <si>
    <t>ST ETIENNE DES CHAMPS</t>
  </si>
  <si>
    <t>MIRADOUX</t>
  </si>
  <si>
    <t>MIRANNES</t>
  </si>
  <si>
    <t>ST GENES LA TOURETTE</t>
  </si>
  <si>
    <t>MONBLANC</t>
  </si>
  <si>
    <t>ST GEORGES DE MONS</t>
  </si>
  <si>
    <t>MONFERRAN PLAVES</t>
  </si>
  <si>
    <t>ST GERVAIS SOUS MEYMONT</t>
  </si>
  <si>
    <t>MONLAUR BERNET</t>
  </si>
  <si>
    <t>ST HERENT</t>
  </si>
  <si>
    <t>MONT D ASTARAC</t>
  </si>
  <si>
    <t>ST JEAN ST GERVAIS</t>
  </si>
  <si>
    <t>MONT DE MARRAST</t>
  </si>
  <si>
    <t>ST JULIEN PUY LAVEZE</t>
  </si>
  <si>
    <t>MONTEGUT SAVES</t>
  </si>
  <si>
    <t>ST OURS</t>
  </si>
  <si>
    <t>MOUCHES</t>
  </si>
  <si>
    <t>ST PIERRE LE CHASTEL</t>
  </si>
  <si>
    <t>NOUGAROULET</t>
  </si>
  <si>
    <t>ST PRIEST DES CHAMPS</t>
  </si>
  <si>
    <t>PAVIE</t>
  </si>
  <si>
    <t>ST REMY DE BLOT</t>
  </si>
  <si>
    <t>PEBEES</t>
  </si>
  <si>
    <t>PELLEFIGUE</t>
  </si>
  <si>
    <t>PESSOULENS</t>
  </si>
  <si>
    <t>ST VICTOR LA RIVIERE</t>
  </si>
  <si>
    <t>PEYRUSSE MASSAS</t>
  </si>
  <si>
    <t>SAUVAGNAT</t>
  </si>
  <si>
    <t>PIS</t>
  </si>
  <si>
    <t>SAUXILLANGES</t>
  </si>
  <si>
    <t>POMPIAC</t>
  </si>
  <si>
    <t>SURAT</t>
  </si>
  <si>
    <t>POUYLEBON</t>
  </si>
  <si>
    <t>TRALAIGUES</t>
  </si>
  <si>
    <t>ROQUEPINE</t>
  </si>
  <si>
    <t>LE VERNET STE MARGUERITE</t>
  </si>
  <si>
    <t>STE CHRISTIE</t>
  </si>
  <si>
    <t>ST CRICQ</t>
  </si>
  <si>
    <t>VOLLORE VILLE</t>
  </si>
  <si>
    <t>ST ELIX THEUX</t>
  </si>
  <si>
    <t>YOUX</t>
  </si>
  <si>
    <t>ST GERMIER</t>
  </si>
  <si>
    <t>YSSAC LA TOURETTE</t>
  </si>
  <si>
    <t>ST JEAN LE COMTAL</t>
  </si>
  <si>
    <t>AICIRITS CAMOU SUHAST</t>
  </si>
  <si>
    <t>ST JUSTIN</t>
  </si>
  <si>
    <t>AINHOA</t>
  </si>
  <si>
    <t>ST LIZIER DU PLANTE</t>
  </si>
  <si>
    <t>ALCAY ALCABEHETY SUNHARETTE</t>
  </si>
  <si>
    <t>ALOS SIBAS ABENSE</t>
  </si>
  <si>
    <t>ST ORENS POUY PETIT</t>
  </si>
  <si>
    <t>ANGLET</t>
  </si>
  <si>
    <t>ST PAUL DE BAISE</t>
  </si>
  <si>
    <t>ANOYE</t>
  </si>
  <si>
    <t>ST PIERRE D AUBEZIES</t>
  </si>
  <si>
    <t>ARANCOU</t>
  </si>
  <si>
    <t>SARCOS</t>
  </si>
  <si>
    <t>ARAUJUZON</t>
  </si>
  <si>
    <t>SARRAGACHIES</t>
  </si>
  <si>
    <t>ARBUS</t>
  </si>
  <si>
    <t>SARRANT</t>
  </si>
  <si>
    <t>AREN</t>
  </si>
  <si>
    <t>ARGELOS</t>
  </si>
  <si>
    <t>ARROSES</t>
  </si>
  <si>
    <t>SAVIGNAC MONA</t>
  </si>
  <si>
    <t>ARTIX</t>
  </si>
  <si>
    <t>SEGOUFIELLE</t>
  </si>
  <si>
    <t>SEMPESSERRE</t>
  </si>
  <si>
    <t>ASSAT</t>
  </si>
  <si>
    <t>SERE</t>
  </si>
  <si>
    <t>AUDAUX</t>
  </si>
  <si>
    <t>SORBETS</t>
  </si>
  <si>
    <t>AUGA</t>
  </si>
  <si>
    <t>THOUX</t>
  </si>
  <si>
    <t>AYDIE</t>
  </si>
  <si>
    <t>TOURNECOUPE</t>
  </si>
  <si>
    <t>AYDIUS</t>
  </si>
  <si>
    <t>URGOSSE</t>
  </si>
  <si>
    <t>AYHERRE</t>
  </si>
  <si>
    <t>AMBARES ET LAGRAVE</t>
  </si>
  <si>
    <t>BALANSUN</t>
  </si>
  <si>
    <t>ARSAC</t>
  </si>
  <si>
    <t>BARRAUTE CAMU</t>
  </si>
  <si>
    <t>AUDENGE</t>
  </si>
  <si>
    <t>BASSILLON VAUZE</t>
  </si>
  <si>
    <t>LE BARP</t>
  </si>
  <si>
    <t>BESCAT</t>
  </si>
  <si>
    <t>BARSAC</t>
  </si>
  <si>
    <t>BIARRITZ</t>
  </si>
  <si>
    <t>BIEUJAC</t>
  </si>
  <si>
    <t>BIDART</t>
  </si>
  <si>
    <t>BIGANOS</t>
  </si>
  <si>
    <t>BIDOS</t>
  </si>
  <si>
    <t>BLAIGNAC</t>
  </si>
  <si>
    <t>BILLERE</t>
  </si>
  <si>
    <t>BIRIATOU</t>
  </si>
  <si>
    <t>BLANQUEFORT</t>
  </si>
  <si>
    <t>BORDERES</t>
  </si>
  <si>
    <t>BLASIMON</t>
  </si>
  <si>
    <t>BOUEILH BOUEILHO LASQUE</t>
  </si>
  <si>
    <t>BUNUS</t>
  </si>
  <si>
    <t>BOURG SUR GIRONDE</t>
  </si>
  <si>
    <t>BUROS</t>
  </si>
  <si>
    <t>BOURIDEYS</t>
  </si>
  <si>
    <t>CAMBO LES BAINS</t>
  </si>
  <si>
    <t>LE BOUSCAT</t>
  </si>
  <si>
    <t>CARRESSE CASSABER</t>
  </si>
  <si>
    <t>BRANNE</t>
  </si>
  <si>
    <t>CASTERA LOUBIX</t>
  </si>
  <si>
    <t>BRAUD ET ST LOUIS</t>
  </si>
  <si>
    <t>CASTET</t>
  </si>
  <si>
    <t>BUDOS</t>
  </si>
  <si>
    <t>CAMPUGNAN</t>
  </si>
  <si>
    <t>COARRAZE</t>
  </si>
  <si>
    <t>CARBON BLANC</t>
  </si>
  <si>
    <t>CORBERE ABERES</t>
  </si>
  <si>
    <t>CASTELMORON D ALBRET</t>
  </si>
  <si>
    <t>COUBLUCQ</t>
  </si>
  <si>
    <t>CASTELNAU DE MEDOC</t>
  </si>
  <si>
    <t>DOGNEN</t>
  </si>
  <si>
    <t>CASTETS ET CASTILLON</t>
  </si>
  <si>
    <t>ESPIUTE</t>
  </si>
  <si>
    <t>GAROS</t>
  </si>
  <si>
    <t>CAVIGNAC</t>
  </si>
  <si>
    <t>GARRIS</t>
  </si>
  <si>
    <t>CENON</t>
  </si>
  <si>
    <t>GERONCE</t>
  </si>
  <si>
    <t>CHAMADELLE</t>
  </si>
  <si>
    <t>GEUS D OLORON</t>
  </si>
  <si>
    <t>CIVRAC EN MEDOC</t>
  </si>
  <si>
    <t>GOMER</t>
  </si>
  <si>
    <t>GUICHE</t>
  </si>
  <si>
    <t>COUBEYRAC</t>
  </si>
  <si>
    <t>GURMENCON</t>
  </si>
  <si>
    <t>COURS DE MONSEGUR</t>
  </si>
  <si>
    <t>GURS</t>
  </si>
  <si>
    <t>COUTURES</t>
  </si>
  <si>
    <t>HAGETAUBIN</t>
  </si>
  <si>
    <t>CUDOS</t>
  </si>
  <si>
    <t>HASPARREN</t>
  </si>
  <si>
    <t>DONZAC</t>
  </si>
  <si>
    <t>HENDAYE</t>
  </si>
  <si>
    <t>DOULEZON</t>
  </si>
  <si>
    <t>HERRERE</t>
  </si>
  <si>
    <t>FRONSAC</t>
  </si>
  <si>
    <t>L HOPITAL ST BLAISE</t>
  </si>
  <si>
    <t>GALGON</t>
  </si>
  <si>
    <t>IROULEGUY</t>
  </si>
  <si>
    <t>GAURIAC</t>
  </si>
  <si>
    <t>LAAS</t>
  </si>
  <si>
    <t>GAURIAGUET</t>
  </si>
  <si>
    <t>LA BASTIDE CLAIRENCE</t>
  </si>
  <si>
    <t>GENISSAC</t>
  </si>
  <si>
    <t>LANNEPLAA</t>
  </si>
  <si>
    <t>GISCOS</t>
  </si>
  <si>
    <t>GOURS</t>
  </si>
  <si>
    <t>GREZILLAC</t>
  </si>
  <si>
    <t>LEES ATHAS</t>
  </si>
  <si>
    <t>GUITRES</t>
  </si>
  <si>
    <t>LESCUN</t>
  </si>
  <si>
    <t>HOURTIN</t>
  </si>
  <si>
    <t>LESPOURCY</t>
  </si>
  <si>
    <t>LANDERROUAT</t>
  </si>
  <si>
    <t>LIMENDOUS</t>
  </si>
  <si>
    <t>LANTON</t>
  </si>
  <si>
    <t>LONS</t>
  </si>
  <si>
    <t>LOURDIOS ICHERE</t>
  </si>
  <si>
    <t>LARUSCADE</t>
  </si>
  <si>
    <t>LOUVIE JUZON</t>
  </si>
  <si>
    <t>LAVAZAN</t>
  </si>
  <si>
    <t>LUXE SUMBERRAUTE</t>
  </si>
  <si>
    <t>LESTIAC SUR GARONNE</t>
  </si>
  <si>
    <t>LYS</t>
  </si>
  <si>
    <t>LIBOURNE</t>
  </si>
  <si>
    <t>MACAYE</t>
  </si>
  <si>
    <t>LIGNAN DE BAZAS</t>
  </si>
  <si>
    <t>MALAUSSANNE</t>
  </si>
  <si>
    <t>MARTIGNAS SUR JALLE</t>
  </si>
  <si>
    <t>MASPIE LALONQUERE JUILLACQ</t>
  </si>
  <si>
    <t>MARTILLAC</t>
  </si>
  <si>
    <t>MAULEON SOULE</t>
  </si>
  <si>
    <t>MENDIVE</t>
  </si>
  <si>
    <t>MAZION</t>
  </si>
  <si>
    <t>MERACQ</t>
  </si>
  <si>
    <t>MONTAGOUDIN</t>
  </si>
  <si>
    <t>MIALOS</t>
  </si>
  <si>
    <t>LE NIZAN</t>
  </si>
  <si>
    <t>MONCLA</t>
  </si>
  <si>
    <t>PEUJARD</t>
  </si>
  <si>
    <t>MONTAGUT</t>
  </si>
  <si>
    <t>PINEUILH</t>
  </si>
  <si>
    <t>MONT DISSE</t>
  </si>
  <si>
    <t>MORLAAS</t>
  </si>
  <si>
    <t>PORTETS</t>
  </si>
  <si>
    <t>MOUMOUR</t>
  </si>
  <si>
    <t>LE POUT</t>
  </si>
  <si>
    <t>MOURENX</t>
  </si>
  <si>
    <t>PRIGNAC ET MARCAMPS</t>
  </si>
  <si>
    <t>MUSCULDY</t>
  </si>
  <si>
    <t>PUGNAC</t>
  </si>
  <si>
    <t>NAVARRENX</t>
  </si>
  <si>
    <t>OLORON STE MARIE</t>
  </si>
  <si>
    <t>ORDIARP</t>
  </si>
  <si>
    <t>OSSENX</t>
  </si>
  <si>
    <t>SABLONS</t>
  </si>
  <si>
    <t>PARBAYSE</t>
  </si>
  <si>
    <t>ST EMILION</t>
  </si>
  <si>
    <t>PARDIES PIETAT</t>
  </si>
  <si>
    <t>ST EXUPERY</t>
  </si>
  <si>
    <t>PAU</t>
  </si>
  <si>
    <t>ST GENES DE BLAYE</t>
  </si>
  <si>
    <t>PONTACQ</t>
  </si>
  <si>
    <t>ST GENES DE CASTILLON</t>
  </si>
  <si>
    <t>POURSIUGUES BOUCOUE</t>
  </si>
  <si>
    <t>ST HILAIRE DE LA NOAILLE</t>
  </si>
  <si>
    <t>PRECHACQ NAVARRENX</t>
  </si>
  <si>
    <t>ST LAURENT D ARCE</t>
  </si>
  <si>
    <t>RAMOUS</t>
  </si>
  <si>
    <t>RIVEHAUTE</t>
  </si>
  <si>
    <t>ST MARTIN LACAUSSADE</t>
  </si>
  <si>
    <t>ST CASTIN</t>
  </si>
  <si>
    <t>ST MARTIN DU PUY</t>
  </si>
  <si>
    <t>ST ESTEBEN</t>
  </si>
  <si>
    <t>ST PHILIPPE D AIGUILLE</t>
  </si>
  <si>
    <t>ST ETIENNE DE BAIGORRY</t>
  </si>
  <si>
    <t>ST PHILIPPE DU SEIGNAL</t>
  </si>
  <si>
    <t>ST FAUST</t>
  </si>
  <si>
    <t>ST SELVE</t>
  </si>
  <si>
    <t>ST GLADIE ARRIVE MUNEIN</t>
  </si>
  <si>
    <t>ST SEURIN DE CADOURNE</t>
  </si>
  <si>
    <t>ST JEAN POUDGE</t>
  </si>
  <si>
    <t>ST SULPICE DE FALEYRENS</t>
  </si>
  <si>
    <t>ST LAURENT BRETAGNE</t>
  </si>
  <si>
    <t>STE TERRE</t>
  </si>
  <si>
    <t>ST MARTIN D ARBEROUE</t>
  </si>
  <si>
    <t>SAVIGNAC</t>
  </si>
  <si>
    <t>LE TAILLAN MEDOC</t>
  </si>
  <si>
    <t>ST PIERRE D IRUBE</t>
  </si>
  <si>
    <t>TAILLECAVAT</t>
  </si>
  <si>
    <t>SAULT DE NAVAILLES</t>
  </si>
  <si>
    <t>TOULENNE</t>
  </si>
  <si>
    <t>SAUVELADE</t>
  </si>
  <si>
    <t>VERTHEUIL</t>
  </si>
  <si>
    <t>SEBY</t>
  </si>
  <si>
    <t>SEVIGNACQ MEYRACQ</t>
  </si>
  <si>
    <t>LES AIRES</t>
  </si>
  <si>
    <t>TARDETS SORHOLUS</t>
  </si>
  <si>
    <t>ANIANE</t>
  </si>
  <si>
    <t>TARON SADIRAC VIELLENAVE</t>
  </si>
  <si>
    <t>ARBORAS</t>
  </si>
  <si>
    <t>ASSAS</t>
  </si>
  <si>
    <t>ADE</t>
  </si>
  <si>
    <t>ASSIGNAN</t>
  </si>
  <si>
    <t>AGOS VIDALOS</t>
  </si>
  <si>
    <t>BAILLARGUES</t>
  </si>
  <si>
    <t>ANERES</t>
  </si>
  <si>
    <t>ANSOST</t>
  </si>
  <si>
    <t>BRENAS</t>
  </si>
  <si>
    <t>ANTICHAN</t>
  </si>
  <si>
    <t>CABREROLLES</t>
  </si>
  <si>
    <t>ANTIN</t>
  </si>
  <si>
    <t>ARAGNOUET</t>
  </si>
  <si>
    <t>CAZEVIEILLE</t>
  </si>
  <si>
    <t>ARCIZAC EZ ANGLES</t>
  </si>
  <si>
    <t>CEBAZAN</t>
  </si>
  <si>
    <t>ARGELES GAZOST</t>
  </si>
  <si>
    <t>CEILHES ET ROCOZELS</t>
  </si>
  <si>
    <t>ARREAU</t>
  </si>
  <si>
    <t>ARTAGNAN</t>
  </si>
  <si>
    <t>CESSERAS</t>
  </si>
  <si>
    <t>ASPIN EN LAVEDAN</t>
  </si>
  <si>
    <t>COURNIOU</t>
  </si>
  <si>
    <t>AUBAREDE</t>
  </si>
  <si>
    <t>COURNONTERRAL</t>
  </si>
  <si>
    <t>LE CRES</t>
  </si>
  <si>
    <t>FELINES MINERVOIS</t>
  </si>
  <si>
    <t>AURIEBAT</t>
  </si>
  <si>
    <t>AVAJAN</t>
  </si>
  <si>
    <t>FONTES</t>
  </si>
  <si>
    <t>AVENTIGNAN</t>
  </si>
  <si>
    <t>FOS</t>
  </si>
  <si>
    <t>LAHITTE</t>
  </si>
  <si>
    <t>GABIAN</t>
  </si>
  <si>
    <t>BAGNERES DE BIGORRE</t>
  </si>
  <si>
    <t>GARRIGUES</t>
  </si>
  <si>
    <t>BANIOS</t>
  </si>
  <si>
    <t>GRABELS</t>
  </si>
  <si>
    <t>BARRANCOUEU</t>
  </si>
  <si>
    <t>GUZARGUES</t>
  </si>
  <si>
    <t>BAZET</t>
  </si>
  <si>
    <t>LAGAMAS</t>
  </si>
  <si>
    <t>BERBERUST LIAS</t>
  </si>
  <si>
    <t>LAVERUNE</t>
  </si>
  <si>
    <t>BERNADETS DESSUS</t>
  </si>
  <si>
    <t>BETPOUEY</t>
  </si>
  <si>
    <t>MAGALAS</t>
  </si>
  <si>
    <t>BEYREDE JUMET CAMOUS</t>
  </si>
  <si>
    <t>BOO SILHEN</t>
  </si>
  <si>
    <t>LES MATELLES</t>
  </si>
  <si>
    <t>BORDERES SUR L ECHEZ</t>
  </si>
  <si>
    <t>MAUREILHAN</t>
  </si>
  <si>
    <t>BULAN</t>
  </si>
  <si>
    <t>MONTFERRIER SUR LEZ</t>
  </si>
  <si>
    <t>CAHARET</t>
  </si>
  <si>
    <t>MUDAISON</t>
  </si>
  <si>
    <t>CAMALES</t>
  </si>
  <si>
    <t>NEFFIES</t>
  </si>
  <si>
    <t>PEGAIROLLES DE BUEGES</t>
  </si>
  <si>
    <t>CASTELVIEILH</t>
  </si>
  <si>
    <t>PEROLS</t>
  </si>
  <si>
    <t>CASTERA LANUSSE</t>
  </si>
  <si>
    <t>PEZENAS</t>
  </si>
  <si>
    <t>CAUTERETS</t>
  </si>
  <si>
    <t>POUJOLS</t>
  </si>
  <si>
    <t>CHELLE SPOU</t>
  </si>
  <si>
    <t>PUIMISSON</t>
  </si>
  <si>
    <t>DOURS</t>
  </si>
  <si>
    <t>PUISSALICON</t>
  </si>
  <si>
    <t>ENS</t>
  </si>
  <si>
    <t>QUARANTE</t>
  </si>
  <si>
    <t>ESCALA</t>
  </si>
  <si>
    <t>ROQUESSELS</t>
  </si>
  <si>
    <t>ESPARROS</t>
  </si>
  <si>
    <t>ROUJAN</t>
  </si>
  <si>
    <t>ST BAUZILLE DE LA SYLVE</t>
  </si>
  <si>
    <t>FONTRAILLES</t>
  </si>
  <si>
    <t>ST CHINIAN</t>
  </si>
  <si>
    <t>FRECHOU FRECHET</t>
  </si>
  <si>
    <t>ST ETIENNE ESTRECHOUX</t>
  </si>
  <si>
    <t>GAILLAGOS</t>
  </si>
  <si>
    <t>ST FELIX DE L HERAS</t>
  </si>
  <si>
    <t>GAUDENT</t>
  </si>
  <si>
    <t>ST FELIX DE LODEZ</t>
  </si>
  <si>
    <t>GAZAVE</t>
  </si>
  <si>
    <t>ST GERVAIS SUR MARE</t>
  </si>
  <si>
    <t>GRAILHEN</t>
  </si>
  <si>
    <t>ST JEAN DE CUCULLES</t>
  </si>
  <si>
    <t>HACHAN</t>
  </si>
  <si>
    <t>ST JEAN DE VEDAS</t>
  </si>
  <si>
    <t>HIBARETTE</t>
  </si>
  <si>
    <t>ST NAZAIRE DE PEZAN</t>
  </si>
  <si>
    <t>HIIS</t>
  </si>
  <si>
    <t>IBOS</t>
  </si>
  <si>
    <t>SALASC</t>
  </si>
  <si>
    <t>JEZEAU</t>
  </si>
  <si>
    <t>LA SALVETAT SUR AGOUT</t>
  </si>
  <si>
    <t>LAFITOLE</t>
  </si>
  <si>
    <t>SATURARGUES</t>
  </si>
  <si>
    <t>LAMARQUE RUSTAING</t>
  </si>
  <si>
    <t>SAUSSAN</t>
  </si>
  <si>
    <t>LANCON</t>
  </si>
  <si>
    <t>SAUVIAN</t>
  </si>
  <si>
    <t>LARAN</t>
  </si>
  <si>
    <t>SETE</t>
  </si>
  <si>
    <t>LASCAZERES</t>
  </si>
  <si>
    <t>SUSSARGUES</t>
  </si>
  <si>
    <t>LASSALES</t>
  </si>
  <si>
    <t>USCLAS DU BOSC</t>
  </si>
  <si>
    <t>LAU BALAGNAS</t>
  </si>
  <si>
    <t>VACQUIERES</t>
  </si>
  <si>
    <t>LAYRISSE</t>
  </si>
  <si>
    <t>VALFLAUNES</t>
  </si>
  <si>
    <t>LEZIGNAN</t>
  </si>
  <si>
    <t>VALROS</t>
  </si>
  <si>
    <t>LORTET</t>
  </si>
  <si>
    <t>VILLENEUVETTE</t>
  </si>
  <si>
    <t>LOURDES</t>
  </si>
  <si>
    <t>VIOLS LE FORT</t>
  </si>
  <si>
    <t>LUZ ST SAUVEUR</t>
  </si>
  <si>
    <t>LA GRANDE MOTTE</t>
  </si>
  <si>
    <t>AMANLIS</t>
  </si>
  <si>
    <t>MAUBOURGUET</t>
  </si>
  <si>
    <t>ANDOUILLE NEUVILLE</t>
  </si>
  <si>
    <t>AVAILLES SUR SEICHE</t>
  </si>
  <si>
    <t>MOUMOULOUS</t>
  </si>
  <si>
    <t>BALAZE</t>
  </si>
  <si>
    <t>NEUILH</t>
  </si>
  <si>
    <t>BECHEREL</t>
  </si>
  <si>
    <t>OLEAC DESSUS</t>
  </si>
  <si>
    <t>BETTON</t>
  </si>
  <si>
    <t>ORIEUX</t>
  </si>
  <si>
    <t>BOISTRUDAN</t>
  </si>
  <si>
    <t>OSMETS</t>
  </si>
  <si>
    <t>BOURG DES COMPTES</t>
  </si>
  <si>
    <t>OURDE</t>
  </si>
  <si>
    <t>BRETEIL</t>
  </si>
  <si>
    <t>OURDON</t>
  </si>
  <si>
    <t>CARDROC</t>
  </si>
  <si>
    <t>OUZOUS</t>
  </si>
  <si>
    <t>LA CHAPELLE ERBREE</t>
  </si>
  <si>
    <t>OZON</t>
  </si>
  <si>
    <t>CORPS NUDS</t>
  </si>
  <si>
    <t>PAILHAC</t>
  </si>
  <si>
    <t>LE CROUAIS</t>
  </si>
  <si>
    <t>PEYRIGUERE</t>
  </si>
  <si>
    <t>DROUGES</t>
  </si>
  <si>
    <t>PEYRUN</t>
  </si>
  <si>
    <t>ERCE EN LAMEE</t>
  </si>
  <si>
    <t>POUY</t>
  </si>
  <si>
    <t>ETRELLES</t>
  </si>
  <si>
    <t>SABALOS</t>
  </si>
  <si>
    <t>LE FERRE</t>
  </si>
  <si>
    <t>ST LARY SOULAN</t>
  </si>
  <si>
    <t>FLEURIGNE</t>
  </si>
  <si>
    <t>SARIAC MAGNOAC</t>
  </si>
  <si>
    <t>FOUGERES</t>
  </si>
  <si>
    <t>SARP</t>
  </si>
  <si>
    <t>GAEL</t>
  </si>
  <si>
    <t>GOVEN</t>
  </si>
  <si>
    <t>SERE RUSTAING</t>
  </si>
  <si>
    <t>GUIGNEN</t>
  </si>
  <si>
    <t>SIRADAN</t>
  </si>
  <si>
    <t>HIREL</t>
  </si>
  <si>
    <t>SOMBRUN</t>
  </si>
  <si>
    <t>SOREAC</t>
  </si>
  <si>
    <t>JANZE</t>
  </si>
  <si>
    <t>SOUES</t>
  </si>
  <si>
    <t>LANDAVRAN</t>
  </si>
  <si>
    <t>SOUYEAUX</t>
  </si>
  <si>
    <t>LANDEAN</t>
  </si>
  <si>
    <t>TAJAN</t>
  </si>
  <si>
    <t>LANGAN</t>
  </si>
  <si>
    <t>THEBE</t>
  </si>
  <si>
    <t>LANGOUET</t>
  </si>
  <si>
    <t>THERMES MAGNOAC</t>
  </si>
  <si>
    <t>TIBIRAN JAUNAC</t>
  </si>
  <si>
    <t>LECOUSSE</t>
  </si>
  <si>
    <t>TILHOUSE</t>
  </si>
  <si>
    <t>LIEURON</t>
  </si>
  <si>
    <t>TOSTAT</t>
  </si>
  <si>
    <t>LILLEMER</t>
  </si>
  <si>
    <t>VILLELONGUE</t>
  </si>
  <si>
    <t>LE LOROUX</t>
  </si>
  <si>
    <t>VILLENAVE PRES MARSAC</t>
  </si>
  <si>
    <t>LUITRE DOMPIERRE</t>
  </si>
  <si>
    <t>VISCOS</t>
  </si>
  <si>
    <t>CANTAOUS</t>
  </si>
  <si>
    <t>MARCILLE ROBERT</t>
  </si>
  <si>
    <t>MARTIGNE FERCHAUD</t>
  </si>
  <si>
    <t>BANYULS DELS ASPRES</t>
  </si>
  <si>
    <t>MECE</t>
  </si>
  <si>
    <t>BOURG MADAME</t>
  </si>
  <si>
    <t>MEDREAC</t>
  </si>
  <si>
    <t>BROUILLA</t>
  </si>
  <si>
    <t>MELLE</t>
  </si>
  <si>
    <t>CAMPOME</t>
  </si>
  <si>
    <t>MONTAUBAN DE BRETAGNE</t>
  </si>
  <si>
    <t>CASSAGNES</t>
  </si>
  <si>
    <t>MONT DOL</t>
  </si>
  <si>
    <t>CAUDIES DE CONFLENT</t>
  </si>
  <si>
    <t>MONTGERMONT</t>
  </si>
  <si>
    <t>CERET</t>
  </si>
  <si>
    <t>MONTREUIL LE GAST</t>
  </si>
  <si>
    <t>CORNEILLA LA RIVIERE</t>
  </si>
  <si>
    <t>MORDELLES</t>
  </si>
  <si>
    <t>LES CLUSES</t>
  </si>
  <si>
    <t>NOUVOITOU</t>
  </si>
  <si>
    <t>ESTAGEL</t>
  </si>
  <si>
    <t>PAIMPONT</t>
  </si>
  <si>
    <t>FEILLUNS</t>
  </si>
  <si>
    <t>LE PERTRE</t>
  </si>
  <si>
    <t>FONTPEDROUSE</t>
  </si>
  <si>
    <t>LE PETIT FOUGERAY</t>
  </si>
  <si>
    <t>JUJOLS</t>
  </si>
  <si>
    <t>PLECHATEL</t>
  </si>
  <si>
    <t>LATOUR DE CAROL</t>
  </si>
  <si>
    <t>PLELAN LE GRAND</t>
  </si>
  <si>
    <t>LLO</t>
  </si>
  <si>
    <t>PRINCE</t>
  </si>
  <si>
    <t>RANNEE</t>
  </si>
  <si>
    <t>MAURY</t>
  </si>
  <si>
    <t>REDON</t>
  </si>
  <si>
    <t>NEFIACH</t>
  </si>
  <si>
    <t>RENNES</t>
  </si>
  <si>
    <t>POLLESTRES</t>
  </si>
  <si>
    <t>RIMOU</t>
  </si>
  <si>
    <t>PONTEILLA</t>
  </si>
  <si>
    <t>ST AUBIN D AUBIGNE</t>
  </si>
  <si>
    <t>PRUGNANES</t>
  </si>
  <si>
    <t>ST BRIAC SUR MER</t>
  </si>
  <si>
    <t>RASIGUERES</t>
  </si>
  <si>
    <t>REAL</t>
  </si>
  <si>
    <t>ST COULOMB</t>
  </si>
  <si>
    <t>SAHORRE</t>
  </si>
  <si>
    <t>ST ERBLON</t>
  </si>
  <si>
    <t>ST GEORGES DE GREHAIGNE</t>
  </si>
  <si>
    <t>ST GERMAIN DU PINEL</t>
  </si>
  <si>
    <t>STE MARIE LA MER</t>
  </si>
  <si>
    <t>ST GONDRAN</t>
  </si>
  <si>
    <t>ST PAUL DE FENOUILLET</t>
  </si>
  <si>
    <t>ST JACQUES DE LA LANDE</t>
  </si>
  <si>
    <t>SANSA</t>
  </si>
  <si>
    <t>ST JEAN SUR VILAINE</t>
  </si>
  <si>
    <t>SERRALONGUE</t>
  </si>
  <si>
    <t>ST LEGER DES PRES</t>
  </si>
  <si>
    <t>LE SOLER</t>
  </si>
  <si>
    <t>SOURNIA</t>
  </si>
  <si>
    <t>ST MALO DE PHILY</t>
  </si>
  <si>
    <t>TOULOUGES</t>
  </si>
  <si>
    <t>ST MARCAN</t>
  </si>
  <si>
    <t>TRESSERRE</t>
  </si>
  <si>
    <t>VERNET LES BAINS</t>
  </si>
  <si>
    <t>ST PERAN</t>
  </si>
  <si>
    <t>VINCA</t>
  </si>
  <si>
    <t>LE VIVIER</t>
  </si>
  <si>
    <t>LA SELLE GUERCHAISE</t>
  </si>
  <si>
    <t>SENS DE BRETAGNE</t>
  </si>
  <si>
    <t>ANDLAU</t>
  </si>
  <si>
    <t>SERVON SUR VILAINE</t>
  </si>
  <si>
    <t>ASSWILLER</t>
  </si>
  <si>
    <t>SOUGEAL</t>
  </si>
  <si>
    <t>AVOLSHEIM</t>
  </si>
  <si>
    <t>TEILLAY</t>
  </si>
  <si>
    <t>BAREMBACH</t>
  </si>
  <si>
    <t>THORIGNE FOUILLARD</t>
  </si>
  <si>
    <t>BENFELD</t>
  </si>
  <si>
    <t>TREFFENDEL</t>
  </si>
  <si>
    <t>BITSCHHOFFEN</t>
  </si>
  <si>
    <t>TREVERIEN</t>
  </si>
  <si>
    <t>VEZIN LE COQUET</t>
  </si>
  <si>
    <t>VIGNOC</t>
  </si>
  <si>
    <t>LA VILLE ES NONAIS</t>
  </si>
  <si>
    <t>VISSEICHE</t>
  </si>
  <si>
    <t>AIZE</t>
  </si>
  <si>
    <t>ARGY</t>
  </si>
  <si>
    <t>BUST</t>
  </si>
  <si>
    <t>CLEEBOURG</t>
  </si>
  <si>
    <t>DACHSTEIN</t>
  </si>
  <si>
    <t>DAMBACH</t>
  </si>
  <si>
    <t>BUXEUIL</t>
  </si>
  <si>
    <t>DAUBENSAND</t>
  </si>
  <si>
    <t>BUXIERES D AILLAC</t>
  </si>
  <si>
    <t>DIEBOLSHEIM</t>
  </si>
  <si>
    <t>LA CHAPELLE ORTHEMALE</t>
  </si>
  <si>
    <t>DIEDENDORF</t>
  </si>
  <si>
    <t>LA CHATRE</t>
  </si>
  <si>
    <t>DONNENHEIM</t>
  </si>
  <si>
    <t>LA CHATRE LANGLIN</t>
  </si>
  <si>
    <t>DOSSENHEIM SUR ZINSEL</t>
  </si>
  <si>
    <t>CHAVIN</t>
  </si>
  <si>
    <t>DRACHENBRONN BIRLENBACH</t>
  </si>
  <si>
    <t>CIRON</t>
  </si>
  <si>
    <t>DURNINGEN</t>
  </si>
  <si>
    <t>CREVANT</t>
  </si>
  <si>
    <t>EBERBACH SELTZ</t>
  </si>
  <si>
    <t>EBERSMUNSTER</t>
  </si>
  <si>
    <t>ENTZHEIM</t>
  </si>
  <si>
    <t>FONTGUENAND</t>
  </si>
  <si>
    <t>ERGERSHEIM</t>
  </si>
  <si>
    <t>FOUGEROLLES</t>
  </si>
  <si>
    <t>ERSTEIN</t>
  </si>
  <si>
    <t>GUILLY</t>
  </si>
  <si>
    <t>INGRANDES</t>
  </si>
  <si>
    <t>FESSENHEIM LE BAS</t>
  </si>
  <si>
    <t>LIZERAY</t>
  </si>
  <si>
    <t>FLEXBOURG</t>
  </si>
  <si>
    <t>LUCAY LE LIBRE</t>
  </si>
  <si>
    <t>FROHMUHL</t>
  </si>
  <si>
    <t>LURAIS</t>
  </si>
  <si>
    <t>GAMBSHEIM</t>
  </si>
  <si>
    <t>LYS ST GEORGES</t>
  </si>
  <si>
    <t>GOERSDORF</t>
  </si>
  <si>
    <t>MEUNET SUR VATAN</t>
  </si>
  <si>
    <t>GOXWILLER</t>
  </si>
  <si>
    <t>MIGNY</t>
  </si>
  <si>
    <t>GRIESHEIM PRES MOLSHEIM</t>
  </si>
  <si>
    <t>LA MOTTE FEUILLY</t>
  </si>
  <si>
    <t>GRIESHEIM SUR SOUFFEL</t>
  </si>
  <si>
    <t>NEONS SUR CREUSE</t>
  </si>
  <si>
    <t>HAGUENAU</t>
  </si>
  <si>
    <t>NEUVY ST SEPULCHRE</t>
  </si>
  <si>
    <t>HANDSCHUHEIM</t>
  </si>
  <si>
    <t>NOHANT VIC</t>
  </si>
  <si>
    <t>HERBITZHEIM</t>
  </si>
  <si>
    <t>ORSENNES</t>
  </si>
  <si>
    <t>HINSBOURG</t>
  </si>
  <si>
    <t>OULCHES</t>
  </si>
  <si>
    <t>HIRSCHLAND</t>
  </si>
  <si>
    <t>PALLUAU SUR INDRE</t>
  </si>
  <si>
    <t>PAULNAY</t>
  </si>
  <si>
    <t>HURTIGHEIM</t>
  </si>
  <si>
    <t>PELLEVOISIN</t>
  </si>
  <si>
    <t>HUTTENDORF</t>
  </si>
  <si>
    <t>RIVARENNES</t>
  </si>
  <si>
    <t>KAUFFENHEIM</t>
  </si>
  <si>
    <t>SACIERGES ST MARTIN</t>
  </si>
  <si>
    <t>KESKASTEL</t>
  </si>
  <si>
    <t>ST AIGNY</t>
  </si>
  <si>
    <t>KIRRBERG</t>
  </si>
  <si>
    <t>ST CHRISTOPHE EN BAZELLE</t>
  </si>
  <si>
    <t>KIRRWILLER</t>
  </si>
  <si>
    <t>ST DENIS DE JOUHET</t>
  </si>
  <si>
    <t>KRAUTWILLER</t>
  </si>
  <si>
    <t>ST LACTENCIN</t>
  </si>
  <si>
    <t>LAMPERTHEIM</t>
  </si>
  <si>
    <t>LINGOLSHEIM</t>
  </si>
  <si>
    <t>STE SEVERE SUR INDRE</t>
  </si>
  <si>
    <t>LORENTZEN</t>
  </si>
  <si>
    <t>SARZAY</t>
  </si>
  <si>
    <t>LUPSTEIN</t>
  </si>
  <si>
    <t>SELLES SUR NAHON</t>
  </si>
  <si>
    <t>LUTZELHOUSE</t>
  </si>
  <si>
    <t>TENDU</t>
  </si>
  <si>
    <t>MERTZWILLER</t>
  </si>
  <si>
    <t>TILLY</t>
  </si>
  <si>
    <t>TOURNON ST MARTIN</t>
  </si>
  <si>
    <t>NATZWILLER</t>
  </si>
  <si>
    <t>VENDOEUVRES</t>
  </si>
  <si>
    <t>NEUBOIS</t>
  </si>
  <si>
    <t>VILLIERS</t>
  </si>
  <si>
    <t>NIEDERSCHAEFFOLSHEIM</t>
  </si>
  <si>
    <t>ANCHE</t>
  </si>
  <si>
    <t>BETSCHDORF</t>
  </si>
  <si>
    <t>ARTANNES SUR INDRE</t>
  </si>
  <si>
    <t>OBERLAUTERBACH</t>
  </si>
  <si>
    <t>AVRILLE LES PONCEAUX</t>
  </si>
  <si>
    <t>OBERSTEINBACH</t>
  </si>
  <si>
    <t>BEAUMONT LOUESTAULT</t>
  </si>
  <si>
    <t>OFFWILLER</t>
  </si>
  <si>
    <t>BEAUMONT VILLAGE</t>
  </si>
  <si>
    <t>OTTERSWILLER</t>
  </si>
  <si>
    <t>BETZ LE CHATEAU</t>
  </si>
  <si>
    <t>PETERSBACH</t>
  </si>
  <si>
    <t>BOURGUEIL</t>
  </si>
  <si>
    <t>BRAYE SOUS FAYE</t>
  </si>
  <si>
    <t>RANRUPT</t>
  </si>
  <si>
    <t>BRAYE SUR MAULNE</t>
  </si>
  <si>
    <t>RAUWILLER</t>
  </si>
  <si>
    <t>BRIDORE</t>
  </si>
  <si>
    <t>REIPERTSWILLER</t>
  </si>
  <si>
    <t>CHANCEAUX PRES LOCHES</t>
  </si>
  <si>
    <t>RETSCHWILLER</t>
  </si>
  <si>
    <t>CHARENTILLY</t>
  </si>
  <si>
    <t>RIEDSELTZ</t>
  </si>
  <si>
    <t>CHEZELLES</t>
  </si>
  <si>
    <t>ROTHAU</t>
  </si>
  <si>
    <t>CIRAN</t>
  </si>
  <si>
    <t>ROUNTZENHEIM AUENHEIM</t>
  </si>
  <si>
    <t>CIVRAY SUR ESVES</t>
  </si>
  <si>
    <t>SAASENHEIM</t>
  </si>
  <si>
    <t>CORMERY</t>
  </si>
  <si>
    <t>COUESMES</t>
  </si>
  <si>
    <t>COURCELLES DE TOURAINE</t>
  </si>
  <si>
    <t>ST NABOR</t>
  </si>
  <si>
    <t>CUSSAY</t>
  </si>
  <si>
    <t>DAME MARIE LES BOIS</t>
  </si>
  <si>
    <t>SAND</t>
  </si>
  <si>
    <t>ESVES LE MOUTIER</t>
  </si>
  <si>
    <t>SAULXURES</t>
  </si>
  <si>
    <t>FONDETTES</t>
  </si>
  <si>
    <t>LE GRAND PRESSIGNY</t>
  </si>
  <si>
    <t>SCHARRACHBERGHEIM IRMSTETT</t>
  </si>
  <si>
    <t>LIGUEIL</t>
  </si>
  <si>
    <t>SCHEIBENHARD</t>
  </si>
  <si>
    <t>LUBLE</t>
  </si>
  <si>
    <t>SCHILTIGHEIM</t>
  </si>
  <si>
    <t>LUZILLE</t>
  </si>
  <si>
    <t>SCHWENHEIM</t>
  </si>
  <si>
    <t>MANTHELAN</t>
  </si>
  <si>
    <t>SCHWINDRATZHEIM</t>
  </si>
  <si>
    <t>MARCAY</t>
  </si>
  <si>
    <t>SCHWOBSHEIM</t>
  </si>
  <si>
    <t>MARIGNY MARMANDE</t>
  </si>
  <si>
    <t>SESSENHEIM</t>
  </si>
  <si>
    <t>MAZIERES DE TOURAINE</t>
  </si>
  <si>
    <t>SIEWILLER</t>
  </si>
  <si>
    <t>MOSNES</t>
  </si>
  <si>
    <t>SOULTZ LES BAINS</t>
  </si>
  <si>
    <t>STOTZHEIM</t>
  </si>
  <si>
    <t>NAZELLES NEGRON</t>
  </si>
  <si>
    <t>NEUIL</t>
  </si>
  <si>
    <t>SUNDHOUSE</t>
  </si>
  <si>
    <t>NEUVY LE ROI</t>
  </si>
  <si>
    <t>THAL DRULINGEN</t>
  </si>
  <si>
    <t>NOYANT DE TOURAINE</t>
  </si>
  <si>
    <t>PANZOULT</t>
  </si>
  <si>
    <t>THANVILLE</t>
  </si>
  <si>
    <t>LE PETIT PRESSIGNY</t>
  </si>
  <si>
    <t>TRUCHTERSHEIM</t>
  </si>
  <si>
    <t>POCE SUR CISSE</t>
  </si>
  <si>
    <t>WAHLENHEIM</t>
  </si>
  <si>
    <t>WALBOURG</t>
  </si>
  <si>
    <t>RIGNY USSE</t>
  </si>
  <si>
    <t>WEISLINGEN</t>
  </si>
  <si>
    <t>RILLY SUR VIENNE</t>
  </si>
  <si>
    <t>WEYER</t>
  </si>
  <si>
    <t>WILDERSBACH</t>
  </si>
  <si>
    <t>LA ROCHE CLERMAULT</t>
  </si>
  <si>
    <t>WILWISHEIM</t>
  </si>
  <si>
    <t>ST AUBIN LE DEPEINT</t>
  </si>
  <si>
    <t>ST AVERTIN</t>
  </si>
  <si>
    <t>ST ETIENNE DE CHIGNY</t>
  </si>
  <si>
    <t>WINTZENHEIM KOCHERSBERG</t>
  </si>
  <si>
    <t>ST LAURENT DE LIN</t>
  </si>
  <si>
    <t>ST OUEN LES VIGNES</t>
  </si>
  <si>
    <t>ST PATERNE RACAN</t>
  </si>
  <si>
    <t>ST PIERRE DES CORPS</t>
  </si>
  <si>
    <t>ZINSWILLER</t>
  </si>
  <si>
    <t>AMMERSCHWIHR</t>
  </si>
  <si>
    <t>SAVIGNE SUR LATHAN</t>
  </si>
  <si>
    <t>ANDOLSHEIM</t>
  </si>
  <si>
    <t>SAZILLY</t>
  </si>
  <si>
    <t>ASPACH MICHELBACH</t>
  </si>
  <si>
    <t>SEUILLY</t>
  </si>
  <si>
    <t>BALDERSHEIM</t>
  </si>
  <si>
    <t>SONZAY</t>
  </si>
  <si>
    <t>BALSCHWILLER</t>
  </si>
  <si>
    <t>SORIGNY</t>
  </si>
  <si>
    <t>SOUVIGNY DE TOURAINE</t>
  </si>
  <si>
    <t>BENDORF</t>
  </si>
  <si>
    <t>THENEUIL</t>
  </si>
  <si>
    <t>BERENTZWILLER</t>
  </si>
  <si>
    <t>THIZAY</t>
  </si>
  <si>
    <t>BLOTZHEIM</t>
  </si>
  <si>
    <t>TOURNON ST PIERRE</t>
  </si>
  <si>
    <t>BRECHAUMONT</t>
  </si>
  <si>
    <t>VALLERES</t>
  </si>
  <si>
    <t>BUETHWILLER</t>
  </si>
  <si>
    <t>VEIGNE</t>
  </si>
  <si>
    <t>BURNHAUPT LE HAUT</t>
  </si>
  <si>
    <t>ALLEMOND</t>
  </si>
  <si>
    <t>COLMAR</t>
  </si>
  <si>
    <t>ANTHON</t>
  </si>
  <si>
    <t>AUBERIVES EN ROYANS</t>
  </si>
  <si>
    <t>DIEFMATTEN</t>
  </si>
  <si>
    <t>BEAUFIN</t>
  </si>
  <si>
    <t>DOLLEREN</t>
  </si>
  <si>
    <t>FRANKEN</t>
  </si>
  <si>
    <t>BEAUVOIR DE MARC</t>
  </si>
  <si>
    <t>FRIESEN</t>
  </si>
  <si>
    <t>BELLEGARDE POUSSIEU</t>
  </si>
  <si>
    <t>GOMMERSDORF</t>
  </si>
  <si>
    <t>BIOL</t>
  </si>
  <si>
    <t>GRIESBACH AU VAL</t>
  </si>
  <si>
    <t>BIVIERS</t>
  </si>
  <si>
    <t>GUEMAR</t>
  </si>
  <si>
    <t>BOUGE CHAMBALUD</t>
  </si>
  <si>
    <t>HABSHEIM</t>
  </si>
  <si>
    <t>LE BOURG D OISANS</t>
  </si>
  <si>
    <t>HAGENBACH</t>
  </si>
  <si>
    <t>HAGENTHAL LE BAS</t>
  </si>
  <si>
    <t>BOUVESSE QUIRIEU</t>
  </si>
  <si>
    <t>HARTMANNSWILLER</t>
  </si>
  <si>
    <t>BRESSON</t>
  </si>
  <si>
    <t>HECKEN</t>
  </si>
  <si>
    <t>HEIWILLER</t>
  </si>
  <si>
    <t>BURCIN</t>
  </si>
  <si>
    <t>HELFRANTZKIRCH</t>
  </si>
  <si>
    <t>CHAMPAGNIER</t>
  </si>
  <si>
    <t>CHAMPIER</t>
  </si>
  <si>
    <t>HUSSEREN WESSERLING</t>
  </si>
  <si>
    <t>LE CHAMP PRES FROGES</t>
  </si>
  <si>
    <t>ILLHAEUSERN</t>
  </si>
  <si>
    <t>CHANTESSE</t>
  </si>
  <si>
    <t>KINGERSHEIM</t>
  </si>
  <si>
    <t>CHARAVINES</t>
  </si>
  <si>
    <t>LABAROCHE</t>
  </si>
  <si>
    <t>CHATEAUVILAIN</t>
  </si>
  <si>
    <t>LIEPVRE</t>
  </si>
  <si>
    <t>CHICHILIANNE</t>
  </si>
  <si>
    <t>LUCELLE</t>
  </si>
  <si>
    <t>CHOLONGE</t>
  </si>
  <si>
    <t>MANSPACH</t>
  </si>
  <si>
    <t>CHORANCHE</t>
  </si>
  <si>
    <t>CHUZELLES</t>
  </si>
  <si>
    <t>MOOSCH</t>
  </si>
  <si>
    <t>CLONAS SUR VAREZE</t>
  </si>
  <si>
    <t>CORRENCON EN VERCORS</t>
  </si>
  <si>
    <t>LES COTES DE CORPS</t>
  </si>
  <si>
    <t>COURTENAY</t>
  </si>
  <si>
    <t>MUNSTER</t>
  </si>
  <si>
    <t>CRAS</t>
  </si>
  <si>
    <t>NEUF BRISACH</t>
  </si>
  <si>
    <t>CREMIEU</t>
  </si>
  <si>
    <t>NIEDERENTZEN</t>
  </si>
  <si>
    <t>ILLTAL</t>
  </si>
  <si>
    <t>CROLLES</t>
  </si>
  <si>
    <t>OLTINGUE</t>
  </si>
  <si>
    <t>ECHIROLLES</t>
  </si>
  <si>
    <t>OTTMARSHEIM</t>
  </si>
  <si>
    <t>ESTRABLIN</t>
  </si>
  <si>
    <t>PFASTATT</t>
  </si>
  <si>
    <t>EYDOCHE</t>
  </si>
  <si>
    <t>PULVERSHEIM</t>
  </si>
  <si>
    <t>LE HAUT BREDA</t>
  </si>
  <si>
    <t>RAEDERSHEIM</t>
  </si>
  <si>
    <t>FONTAINE</t>
  </si>
  <si>
    <t>RIEDISHEIM</t>
  </si>
  <si>
    <t>FRONTONAS</t>
  </si>
  <si>
    <t>RIMBACH PRES GUEBWILLER</t>
  </si>
  <si>
    <t>GILLONNAY</t>
  </si>
  <si>
    <t>ROGGENHOUSE</t>
  </si>
  <si>
    <t>ROPPENTZWILLER</t>
  </si>
  <si>
    <t>HURTIERES</t>
  </si>
  <si>
    <t>RUSTENHART</t>
  </si>
  <si>
    <t>LAVARS</t>
  </si>
  <si>
    <t>STE CROIX EN PLAINE</t>
  </si>
  <si>
    <t>LIEUDIEU</t>
  </si>
  <si>
    <t>ST ULRICH</t>
  </si>
  <si>
    <t>LUZINAY</t>
  </si>
  <si>
    <t>SCHLIERBACH</t>
  </si>
  <si>
    <t>MASSIEU</t>
  </si>
  <si>
    <t>SOPPE LE BAS</t>
  </si>
  <si>
    <t>MOIRANS</t>
  </si>
  <si>
    <t>SPECHBACH</t>
  </si>
  <si>
    <t>MONESTIER D AMBEL</t>
  </si>
  <si>
    <t>STEINBRUNN LE HAUT</t>
  </si>
  <si>
    <t>LE MONESTIER DU PERCY</t>
  </si>
  <si>
    <t>THANN</t>
  </si>
  <si>
    <t>MONTALIEU VERCIEU</t>
  </si>
  <si>
    <t>MORETTE</t>
  </si>
  <si>
    <t>LE MOUTARET</t>
  </si>
  <si>
    <t>MURIANETTE</t>
  </si>
  <si>
    <t>NOTRE DAME DE L OSIER</t>
  </si>
  <si>
    <t>NOYAREY</t>
  </si>
  <si>
    <t>OPTEVOZ</t>
  </si>
  <si>
    <t>ORIS EN RATTIER</t>
  </si>
  <si>
    <t>OULLES</t>
  </si>
  <si>
    <t>OZ</t>
  </si>
  <si>
    <t>PANOSSAS</t>
  </si>
  <si>
    <t>ARANDON PASSINS</t>
  </si>
  <si>
    <t>LE PERCY</t>
  </si>
  <si>
    <t>LA PIERRE</t>
  </si>
  <si>
    <t>PONT EN ROYANS</t>
  </si>
  <si>
    <t>PRIMARETTE</t>
  </si>
  <si>
    <t>PROVEYSIEUX</t>
  </si>
  <si>
    <t>QUET EN BEAUMONT</t>
  </si>
  <si>
    <t>REAUMONT</t>
  </si>
  <si>
    <t>RENCUREL</t>
  </si>
  <si>
    <t>ROVON</t>
  </si>
  <si>
    <t>ST AGNIN SUR BION</t>
  </si>
  <si>
    <t>ST BARTHELEMY DE SECHILIENNE</t>
  </si>
  <si>
    <t>ST BONNET DE CHAVAGNE</t>
  </si>
  <si>
    <t>ST CHEF</t>
  </si>
  <si>
    <t>ST ETIENNE DE CROSSEY</t>
  </si>
  <si>
    <t>LA SURE EN CHARTREUSE</t>
  </si>
  <si>
    <t>ST JUST DE CLAIX</t>
  </si>
  <si>
    <t>ST MARTIN DE CLELLES</t>
  </si>
  <si>
    <t>ST MARTIN DE VAULSERRE</t>
  </si>
  <si>
    <t>ST MARTIN LE VINOUX</t>
  </si>
  <si>
    <t>ST MAURICE EN TRIEVES</t>
  </si>
  <si>
    <t>ST MURY MONTEYMOND</t>
  </si>
  <si>
    <t>ST PAUL DE VARCES</t>
  </si>
  <si>
    <t>ST PIERRE D ENTREMONT</t>
  </si>
  <si>
    <t>CHATEL EN TRIEVES</t>
  </si>
  <si>
    <t>ST SEBASTIEN</t>
  </si>
  <si>
    <t>ST SIMEON DE BRESSIEUX</t>
  </si>
  <si>
    <t>ST VINCENT DE MERCUZE</t>
  </si>
  <si>
    <t>SALAGNON</t>
  </si>
  <si>
    <t>SOLEYMIEU</t>
  </si>
  <si>
    <t>LA SONE</t>
  </si>
  <si>
    <t>SUSVILLE</t>
  </si>
  <si>
    <t>TREPT</t>
  </si>
  <si>
    <t>LA VALETTE</t>
  </si>
  <si>
    <t>VALJOUFFREY</t>
  </si>
  <si>
    <t>VERTRIEU</t>
  </si>
  <si>
    <t>VILLARD DE LANS</t>
  </si>
  <si>
    <t>VIRIVILLE</t>
  </si>
  <si>
    <t>VOIRON</t>
  </si>
  <si>
    <t>AIGLEPIERRE</t>
  </si>
  <si>
    <t>ANDELOT EN MONTAGNE</t>
  </si>
  <si>
    <t>ARBOIS</t>
  </si>
  <si>
    <t>ARCHELANGE</t>
  </si>
  <si>
    <t>ARDON</t>
  </si>
  <si>
    <t>ARLAY</t>
  </si>
  <si>
    <t>AUMONT</t>
  </si>
  <si>
    <t>AVIGNON LES ST CLAUDE</t>
  </si>
  <si>
    <t>BARRETAINE</t>
  </si>
  <si>
    <t>BIEF DES MAISONS</t>
  </si>
  <si>
    <t>BLETTERANS</t>
  </si>
  <si>
    <t>BOISSIA</t>
  </si>
  <si>
    <t>BONLIEU</t>
  </si>
  <si>
    <t>LES BOUCHOUX</t>
  </si>
  <si>
    <t>BOURG DE SIROD</t>
  </si>
  <si>
    <t>BROISSIA</t>
  </si>
  <si>
    <t>CENSEAU</t>
  </si>
  <si>
    <t>CERNIEBAUD</t>
  </si>
  <si>
    <t>CERNON</t>
  </si>
  <si>
    <t>CESANCEY</t>
  </si>
  <si>
    <t>LES CHALESMES</t>
  </si>
  <si>
    <t>CHAMPVANS</t>
  </si>
  <si>
    <t>CHARCIER</t>
  </si>
  <si>
    <t>CHATEAU CHALON</t>
  </si>
  <si>
    <t>CHAUSSIN</t>
  </si>
  <si>
    <t>CHEVROTAINE</t>
  </si>
  <si>
    <t>CHILLY LE VIGNOBLE</t>
  </si>
  <si>
    <t>CHILLY SUR SALINS</t>
  </si>
  <si>
    <t>COMMENAILLES</t>
  </si>
  <si>
    <t>CONLIEGE</t>
  </si>
  <si>
    <t>COURLANS</t>
  </si>
  <si>
    <t>CHAVANNE</t>
  </si>
  <si>
    <t>CRAMANS</t>
  </si>
  <si>
    <t>HAUTEROCHE</t>
  </si>
  <si>
    <t>CRISSEY</t>
  </si>
  <si>
    <t>LES CROZETS</t>
  </si>
  <si>
    <t>DARBONNAY</t>
  </si>
  <si>
    <t>DOMPIERRE SUR MONT</t>
  </si>
  <si>
    <t>DOUCIER</t>
  </si>
  <si>
    <t>ECLEUX</t>
  </si>
  <si>
    <t>ESSERVAL TARTRE</t>
  </si>
  <si>
    <t>ETIVAL</t>
  </si>
  <si>
    <t>L ETOILE</t>
  </si>
  <si>
    <t>ETREPIGNEY</t>
  </si>
  <si>
    <t>FALLETANS</t>
  </si>
  <si>
    <t>LE FIED</t>
  </si>
  <si>
    <t>FONCINE LE BAS</t>
  </si>
  <si>
    <t>FORT DU PLASNE</t>
  </si>
  <si>
    <t>FREBUANS</t>
  </si>
  <si>
    <t>GATEY</t>
  </si>
  <si>
    <t>GERUGE</t>
  </si>
  <si>
    <t>GEVRY</t>
  </si>
  <si>
    <t>GIGNY</t>
  </si>
  <si>
    <t>GRANGE DE VAIVRE</t>
  </si>
  <si>
    <t>GRAYE ET CHARNAY</t>
  </si>
  <si>
    <t>LAMOURA</t>
  </si>
  <si>
    <t>LONGWY SUR LE DOUBS</t>
  </si>
  <si>
    <t>MAISOD</t>
  </si>
  <si>
    <t>MARIGNA SUR VALOUSE</t>
  </si>
  <si>
    <t>FROIDEFONTAINE</t>
  </si>
  <si>
    <t>MONAY</t>
  </si>
  <si>
    <t>MONTFLEUR</t>
  </si>
  <si>
    <t>MONTMOROT</t>
  </si>
  <si>
    <t>MONT SUR MONNET</t>
  </si>
  <si>
    <t>HAUTS DE BIENNE</t>
  </si>
  <si>
    <t>ONOZ</t>
  </si>
  <si>
    <t>PATORNAY</t>
  </si>
  <si>
    <t>PERRIGNY</t>
  </si>
  <si>
    <t>PETIT NOIR</t>
  </si>
  <si>
    <t>LES PLANCHES PRES ARBOIS</t>
  </si>
  <si>
    <t>PLASNE</t>
  </si>
  <si>
    <t>POINTRE</t>
  </si>
  <si>
    <t>PONT DE POITTE</t>
  </si>
  <si>
    <t>PUPILLIN</t>
  </si>
  <si>
    <t>QUINTIGNY</t>
  </si>
  <si>
    <t>REITHOUSE</t>
  </si>
  <si>
    <t>RELANS</t>
  </si>
  <si>
    <t>RIX</t>
  </si>
  <si>
    <t>ROCHEFORT SUR NENON</t>
  </si>
  <si>
    <t>ROMANGE</t>
  </si>
  <si>
    <t>ST AMOUR</t>
  </si>
  <si>
    <t>ST GERMAIN EN MONTAGNE</t>
  </si>
  <si>
    <t>VAL SURAN</t>
  </si>
  <si>
    <t>SAIZENAY</t>
  </si>
  <si>
    <t>SALIGNEY</t>
  </si>
  <si>
    <t>SAMPANS</t>
  </si>
  <si>
    <t>SAPOIS</t>
  </si>
  <si>
    <t>SERGENAUX</t>
  </si>
  <si>
    <t>SERGENON</t>
  </si>
  <si>
    <t>SERRE LES MOULIERES</t>
  </si>
  <si>
    <t>SIROD</t>
  </si>
  <si>
    <t>TOULOUSE LE CHATEAU</t>
  </si>
  <si>
    <t>TRENAL</t>
  </si>
  <si>
    <t>UXELLES</t>
  </si>
  <si>
    <t>VADANS</t>
  </si>
  <si>
    <t>VERS EN MONTAGNE</t>
  </si>
  <si>
    <t>VERTAMBOZ</t>
  </si>
  <si>
    <t>VILLENEUVE D AVAL</t>
  </si>
  <si>
    <t>VILLERSERINE</t>
  </si>
  <si>
    <t>VILLERS FARLAY</t>
  </si>
  <si>
    <t>VILLERS LES BOIS</t>
  </si>
  <si>
    <t>VIRY</t>
  </si>
  <si>
    <t>BELIS</t>
  </si>
  <si>
    <t>BIAS</t>
  </si>
  <si>
    <t>BOURDALAT</t>
  </si>
  <si>
    <t>CAGNOTTE</t>
  </si>
  <si>
    <t>CAMPET ET LAMOLERE</t>
  </si>
  <si>
    <t>CANDRESSE</t>
  </si>
  <si>
    <t>CARCARES STE CROIX</t>
  </si>
  <si>
    <t>CASTELNAU TURSAN</t>
  </si>
  <si>
    <t>CASTELNER</t>
  </si>
  <si>
    <t>CASTEL SARRAZIN</t>
  </si>
  <si>
    <t>CAZERES SUR L ADOUR</t>
  </si>
  <si>
    <t>CLEDES</t>
  </si>
  <si>
    <t>DUHORT BACHEN</t>
  </si>
  <si>
    <t>ESTIGARDE</t>
  </si>
  <si>
    <t>GARREY</t>
  </si>
  <si>
    <t>GEAUNE</t>
  </si>
  <si>
    <t>HORSARRIEU</t>
  </si>
  <si>
    <t>LATRILLE</t>
  </si>
  <si>
    <t>LAUREDE</t>
  </si>
  <si>
    <t>LESGOR</t>
  </si>
  <si>
    <t>LUCBARDEZ ET BARGUES</t>
  </si>
  <si>
    <t>LUXEY</t>
  </si>
  <si>
    <t>MAILLERES</t>
  </si>
  <si>
    <t>MARPAPS</t>
  </si>
  <si>
    <t>MIMIZAN</t>
  </si>
  <si>
    <t>MIRAMONT SENSACQ</t>
  </si>
  <si>
    <t>MISSON</t>
  </si>
  <si>
    <t>MONT DE MARSAN</t>
  </si>
  <si>
    <t>MORGANX</t>
  </si>
  <si>
    <t>NOUSSE</t>
  </si>
  <si>
    <t>OUSSE SUZAN</t>
  </si>
  <si>
    <t>PIMBO</t>
  </si>
  <si>
    <t>PRECHACQ LES BAINS</t>
  </si>
  <si>
    <t>ST ETIENNE D ORTHE</t>
  </si>
  <si>
    <t>ST GEOURS D AURIBAT</t>
  </si>
  <si>
    <t>ST JULIEN EN BORN</t>
  </si>
  <si>
    <t>ST MAURICE SUR ADOUR</t>
  </si>
  <si>
    <t>ST PAUL EN BORN</t>
  </si>
  <si>
    <t>SAUBUSSE</t>
  </si>
  <si>
    <t>SERRESLOUS ET ARRIBANS</t>
  </si>
  <si>
    <t>SEYRESSE</t>
  </si>
  <si>
    <t>SIEST</t>
  </si>
  <si>
    <t>SORDE L ABBAYE</t>
  </si>
  <si>
    <t>TERCIS LES BAINS</t>
  </si>
  <si>
    <t>URGONS</t>
  </si>
  <si>
    <t>VILLENAVE</t>
  </si>
  <si>
    <t>VILLENEUVE DE MARSAN</t>
  </si>
  <si>
    <t>YGOS ST SATURNIN</t>
  </si>
  <si>
    <t>AREINES</t>
  </si>
  <si>
    <t>BEAUCHENE</t>
  </si>
  <si>
    <t>BINAS</t>
  </si>
  <si>
    <t>BONNEVEAU</t>
  </si>
  <si>
    <t>BRACIEUX</t>
  </si>
  <si>
    <t>CHAUMONT SUR THARONNE</t>
  </si>
  <si>
    <t>CHEMERY</t>
  </si>
  <si>
    <t>CHOUE</t>
  </si>
  <si>
    <t>CHOUSSY</t>
  </si>
  <si>
    <t>CROUY SUR COSSON</t>
  </si>
  <si>
    <t>LES ESSARTS</t>
  </si>
  <si>
    <t>LA FERTE IMBAULT</t>
  </si>
  <si>
    <t>FONTAINES EN SOLOGNE</t>
  </si>
  <si>
    <t>FORTAN</t>
  </si>
  <si>
    <t>LE GAULT DU PERCHE</t>
  </si>
  <si>
    <t>GIEVRES</t>
  </si>
  <si>
    <t>LANCOME</t>
  </si>
  <si>
    <t>LANDES LE GAULOIS</t>
  </si>
  <si>
    <t>LISLE</t>
  </si>
  <si>
    <t>MARAY</t>
  </si>
  <si>
    <t>LA MAROLLE EN SOLOGNE</t>
  </si>
  <si>
    <t>MESLAND</t>
  </si>
  <si>
    <t>MEUSNES</t>
  </si>
  <si>
    <t>MONDOUBLEAU</t>
  </si>
  <si>
    <t>MULSANS</t>
  </si>
  <si>
    <t>NEUNG SUR BEUVRON</t>
  </si>
  <si>
    <t>POUILLE</t>
  </si>
  <si>
    <t>PRUNIERS EN SOLOGNE</t>
  </si>
  <si>
    <t>ROCE</t>
  </si>
  <si>
    <t>ROMILLY</t>
  </si>
  <si>
    <t>ST AMAND LONGPRE</t>
  </si>
  <si>
    <t>ST FIRMIN DES PRES</t>
  </si>
  <si>
    <t>ST JULIEN DE CHEDON</t>
  </si>
  <si>
    <t>ST SULPICE DE POMMERAY</t>
  </si>
  <si>
    <t>SELOMMES</t>
  </si>
  <si>
    <t>THORE LA ROCHETTE</t>
  </si>
  <si>
    <t>TOURAILLES</t>
  </si>
  <si>
    <t>TOUR EN SOLOGNE</t>
  </si>
  <si>
    <t>VENDOME</t>
  </si>
  <si>
    <t>VIEVY LE RAYE</t>
  </si>
  <si>
    <t>VILLAVARD</t>
  </si>
  <si>
    <t>VILLEHERVIERS</t>
  </si>
  <si>
    <t>VILLENY</t>
  </si>
  <si>
    <t>VILLEPORCHER</t>
  </si>
  <si>
    <t>VILLERABLE</t>
  </si>
  <si>
    <t>VILLETRUN</t>
  </si>
  <si>
    <t>AMBIERLE</t>
  </si>
  <si>
    <t>ANDREZIEUX BOUTHEON</t>
  </si>
  <si>
    <t>LE BESSAT</t>
  </si>
  <si>
    <t>BULLY</t>
  </si>
  <si>
    <t>CHAGNON</t>
  </si>
  <si>
    <t>CHALMAZEL JEANSAGNIERE</t>
  </si>
  <si>
    <t>CHAMBEON</t>
  </si>
  <si>
    <t>CHANGY</t>
  </si>
  <si>
    <t>CHARLIEU</t>
  </si>
  <si>
    <t>COMMELLE VERNAY</t>
  </si>
  <si>
    <t>CORDELLE</t>
  </si>
  <si>
    <t>COTTANCE</t>
  </si>
  <si>
    <t>FIRMINY</t>
  </si>
  <si>
    <t>LA GIMOND</t>
  </si>
  <si>
    <t>GREZOLLES</t>
  </si>
  <si>
    <t>JONZIEUX</t>
  </si>
  <si>
    <t>LERIGNEUX</t>
  </si>
  <si>
    <t>LURE</t>
  </si>
  <si>
    <t>MAGNEUX HAUTE RIVE</t>
  </si>
  <si>
    <t>MAIZILLY</t>
  </si>
  <si>
    <t>MARCLOPT</t>
  </si>
  <si>
    <t>MAROLS</t>
  </si>
  <si>
    <t>MERLE LEIGNEC</t>
  </si>
  <si>
    <t>MONTAGNY</t>
  </si>
  <si>
    <t>MONTBRISON</t>
  </si>
  <si>
    <t>MONTROND LES BAINS</t>
  </si>
  <si>
    <t>MORNAND EN FOREZ</t>
  </si>
  <si>
    <t>NOLLIEUX</t>
  </si>
  <si>
    <t>PERREUX</t>
  </si>
  <si>
    <t>PLANFOY</t>
  </si>
  <si>
    <t>PRADINES</t>
  </si>
  <si>
    <t>PRALONG</t>
  </si>
  <si>
    <t>LA RICAMARIE</t>
  </si>
  <si>
    <t>ROANNE</t>
  </si>
  <si>
    <t>SAIL LES BAINS</t>
  </si>
  <si>
    <t>SAIL SOUS COUZAN</t>
  </si>
  <si>
    <t>ST BONNET DES QUARTS</t>
  </si>
  <si>
    <t>STE CROIX EN JAREZ</t>
  </si>
  <si>
    <t>ST CYR DE VALORGES</t>
  </si>
  <si>
    <t>ST DENIS SUR COISE</t>
  </si>
  <si>
    <t>ST GENEST LERPT</t>
  </si>
  <si>
    <t>ST GEORGES HAUTE VILLE</t>
  </si>
  <si>
    <t>ST HAON LE CHATEL</t>
  </si>
  <si>
    <t>ST JEAN BONNEFONDS</t>
  </si>
  <si>
    <t>ST JOSEPH</t>
  </si>
  <si>
    <t>ST LAURENT ROCHEFORT</t>
  </si>
  <si>
    <t>ST PRIEST LA ROCHE</t>
  </si>
  <si>
    <t>ST JUST ST RAMBERT</t>
  </si>
  <si>
    <t>ST ROMAIN D URFE</t>
  </si>
  <si>
    <t>ST ROMAIN LA MOTTE</t>
  </si>
  <si>
    <t>ST VICTOR SUR RHINS</t>
  </si>
  <si>
    <t>SEVELINGES</t>
  </si>
  <si>
    <t>LA TERRASSE SUR DORLAY</t>
  </si>
  <si>
    <t>THELIS LA COMBE</t>
  </si>
  <si>
    <t>LA TOUR EN JAREZ</t>
  </si>
  <si>
    <t>LA TUILIERE</t>
  </si>
  <si>
    <t>UNIAS</t>
  </si>
  <si>
    <t>VALFLEURY</t>
  </si>
  <si>
    <t>VERIN</t>
  </si>
  <si>
    <t>VIOLAY</t>
  </si>
  <si>
    <t>VIVANS</t>
  </si>
  <si>
    <t>AIGUILHE</t>
  </si>
  <si>
    <t>ARLET</t>
  </si>
  <si>
    <t>BAS EN BASSET</t>
  </si>
  <si>
    <t>BERBEZIT</t>
  </si>
  <si>
    <t>BRIVES CHARENSAC</t>
  </si>
  <si>
    <t>CHADRON</t>
  </si>
  <si>
    <t>CHAMPCLAUSE</t>
  </si>
  <si>
    <t>CHANALEILLES</t>
  </si>
  <si>
    <t>CHILHAC</t>
  </si>
  <si>
    <t>COLLAT</t>
  </si>
  <si>
    <t>COSTAROS</t>
  </si>
  <si>
    <t>CUBELLES</t>
  </si>
  <si>
    <t>ESPALEM</t>
  </si>
  <si>
    <t>JAVAUGUES</t>
  </si>
  <si>
    <t>JULLIANGES</t>
  </si>
  <si>
    <t>LANDOS</t>
  </si>
  <si>
    <t>LA SAUVETAT</t>
  </si>
  <si>
    <t>LANTRIAC</t>
  </si>
  <si>
    <t>LEMPDES SUR ALLAGNON</t>
  </si>
  <si>
    <t>LEOTOING</t>
  </si>
  <si>
    <t>LISSAC</t>
  </si>
  <si>
    <t>MALVIERES</t>
  </si>
  <si>
    <t>LE MAS DE TENCE</t>
  </si>
  <si>
    <t>MAZET ST VOY</t>
  </si>
  <si>
    <t>MERCOEUR</t>
  </si>
  <si>
    <t>MONLET</t>
  </si>
  <si>
    <t>PEBRAC</t>
  </si>
  <si>
    <t>PRADELLES</t>
  </si>
  <si>
    <t>PRESAILLES</t>
  </si>
  <si>
    <t>RIOTORD</t>
  </si>
  <si>
    <t>ST ARCONS DE BARGES</t>
  </si>
  <si>
    <t>ST BONNET LE FROID</t>
  </si>
  <si>
    <t>ST CHRISTOPHE D ALLIER</t>
  </si>
  <si>
    <t>ST DIDIER EN VELAY</t>
  </si>
  <si>
    <t>ST FERREOL D AUROURE</t>
  </si>
  <si>
    <t>ST GENEYS PRES ST PAULIEN</t>
  </si>
  <si>
    <t>ST GEORGES LAGRICOL</t>
  </si>
  <si>
    <t>ST JULIEN D ANCE</t>
  </si>
  <si>
    <t>ST JULIEN DU PINET</t>
  </si>
  <si>
    <t>ST PAULIEN</t>
  </si>
  <si>
    <t>ST PRIVAT DU DRAGON</t>
  </si>
  <si>
    <t>ST VENERAND</t>
  </si>
  <si>
    <t>ST VICTOR SUR ARLANC</t>
  </si>
  <si>
    <t>SEMBADEL</t>
  </si>
  <si>
    <t>SOLIGNAC SUR LOIRE</t>
  </si>
  <si>
    <t>TORSIAC</t>
  </si>
  <si>
    <t>VALPRIVAS</t>
  </si>
  <si>
    <t>VALS LE CHASTEL</t>
  </si>
  <si>
    <t>VARENNES ST HONORAT</t>
  </si>
  <si>
    <t>ABBARETZ</t>
  </si>
  <si>
    <t>BLAIN</t>
  </si>
  <si>
    <t>BOUEE</t>
  </si>
  <si>
    <t>BRAINS</t>
  </si>
  <si>
    <t>CARQUEFOU</t>
  </si>
  <si>
    <t>CASSON</t>
  </si>
  <si>
    <t>LA CHAPELLE LAUNAY</t>
  </si>
  <si>
    <t>LA CHAPELLE SUR ERDRE</t>
  </si>
  <si>
    <t>CHATEAU THEBAUD</t>
  </si>
  <si>
    <t>CHEIX EN RETZ</t>
  </si>
  <si>
    <t>CORDEMAIS</t>
  </si>
  <si>
    <t>CORSEPT</t>
  </si>
  <si>
    <t>COUFFE</t>
  </si>
  <si>
    <t>DONGES</t>
  </si>
  <si>
    <t>LA BAULE</t>
  </si>
  <si>
    <t>JUIGNE DES MOUTIERS</t>
  </si>
  <si>
    <t>LE LOROUX BOTTEREAU</t>
  </si>
  <si>
    <t>LUSANGER</t>
  </si>
  <si>
    <t>MAISDON SUR SEVRE</t>
  </si>
  <si>
    <t>MESANGER</t>
  </si>
  <si>
    <t>MONNIERES</t>
  </si>
  <si>
    <t>LA MONTAGNE</t>
  </si>
  <si>
    <t>PAIMBOEUF</t>
  </si>
  <si>
    <t>LA PLAINE SUR MER</t>
  </si>
  <si>
    <t>LA PLANCHE</t>
  </si>
  <si>
    <t>PRINQUIAU</t>
  </si>
  <si>
    <t>RIAILLE</t>
  </si>
  <si>
    <t>SAFFRE</t>
  </si>
  <si>
    <t>STE ANNE SUR BRIVET</t>
  </si>
  <si>
    <t>ST BREVIN LES PINS</t>
  </si>
  <si>
    <t>ST COLOMBAN</t>
  </si>
  <si>
    <t>ST HERBLAIN</t>
  </si>
  <si>
    <t>VAIR SUR LOIRE</t>
  </si>
  <si>
    <t>ST HILAIRE DE CHALEONS</t>
  </si>
  <si>
    <t>ST JEAN DE BOISEAU</t>
  </si>
  <si>
    <t>ST LUMINE DE COUTAIS</t>
  </si>
  <si>
    <t>ST LYPHARD</t>
  </si>
  <si>
    <t>ST SULPICE DES LANDES</t>
  </si>
  <si>
    <t>SAVENAY</t>
  </si>
  <si>
    <t>SOUDAN</t>
  </si>
  <si>
    <t>VAY</t>
  </si>
  <si>
    <t>VIGNEUX DE BRETAGNE</t>
  </si>
  <si>
    <t>LA ROCHE BLANCHE</t>
  </si>
  <si>
    <t>ADON</t>
  </si>
  <si>
    <t>ATTRAY</t>
  </si>
  <si>
    <t>AUGERVILLE LA RIVIERE</t>
  </si>
  <si>
    <t>AUTRUY SUR JUINE</t>
  </si>
  <si>
    <t>BARVILLE EN GATINAIS</t>
  </si>
  <si>
    <t>BATILLY EN GATINAIS</t>
  </si>
  <si>
    <t>BEAUCHAMPS SUR HUILLARD</t>
  </si>
  <si>
    <t>BOISCOMMUN</t>
  </si>
  <si>
    <t>BOISSEAUX</t>
  </si>
  <si>
    <t>BONDAROY</t>
  </si>
  <si>
    <t>BROMEILLES</t>
  </si>
  <si>
    <t>CERCOTTES</t>
  </si>
  <si>
    <t>CERNOY EN BERRY</t>
  </si>
  <si>
    <t>CHAINGY</t>
  </si>
  <si>
    <t>CHANTECOQ</t>
  </si>
  <si>
    <t>LA CHAPELLE ST SEPULCRE</t>
  </si>
  <si>
    <t>CHARSONVILLE</t>
  </si>
  <si>
    <t>CHAUSSY</t>
  </si>
  <si>
    <t>CLERY ST ANDRE</t>
  </si>
  <si>
    <t>COINCES</t>
  </si>
  <si>
    <t>COMBLEUX</t>
  </si>
  <si>
    <t>CORTRAT</t>
  </si>
  <si>
    <t>COURTEMPIERRE</t>
  </si>
  <si>
    <t>DAMMARIE SUR LOING</t>
  </si>
  <si>
    <t>DESMONTS</t>
  </si>
  <si>
    <t>DONNERY</t>
  </si>
  <si>
    <t>FEINS EN GATINAIS</t>
  </si>
  <si>
    <t>FERRIERES EN GATINAIS</t>
  </si>
  <si>
    <t>FREVILLE DU GATINAIS</t>
  </si>
  <si>
    <t>GIEN</t>
  </si>
  <si>
    <t>GIVRAINES</t>
  </si>
  <si>
    <t>LION EN SULLIAS</t>
  </si>
  <si>
    <t>LOUZOUER</t>
  </si>
  <si>
    <t>MEZIERES EN GATINAIS</t>
  </si>
  <si>
    <t>MONTARGIS</t>
  </si>
  <si>
    <t>LE MOULINET SUR SOLIN</t>
  </si>
  <si>
    <t>OISON</t>
  </si>
  <si>
    <t>OUSSOY EN GATINAIS</t>
  </si>
  <si>
    <t>OUZOUER SUR TREZEE</t>
  </si>
  <si>
    <t>PAUCOURT</t>
  </si>
  <si>
    <t>PERS EN GATINAIS</t>
  </si>
  <si>
    <t>PUISEAUX</t>
  </si>
  <si>
    <t>ROZOY LE VIEIL</t>
  </si>
  <si>
    <t>ST BENOIT SUR LOIRE</t>
  </si>
  <si>
    <t>ST FIRMIN DES BOIS</t>
  </si>
  <si>
    <t>ST HILAIRE SUR PUISEAUX</t>
  </si>
  <si>
    <t>ST JEAN LE BLANC</t>
  </si>
  <si>
    <t>ST MARTIN D ABBAT</t>
  </si>
  <si>
    <t>SANDILLON</t>
  </si>
  <si>
    <t>SANTEAU</t>
  </si>
  <si>
    <t>SCEAUX DU GATINAIS</t>
  </si>
  <si>
    <t>SERMAISES</t>
  </si>
  <si>
    <t>SULLY LA CHAPELLE</t>
  </si>
  <si>
    <t>TAVERS</t>
  </si>
  <si>
    <t>THORAILLES</t>
  </si>
  <si>
    <t>TOURNOISIS</t>
  </si>
  <si>
    <t>TREILLES EN GATINAIS</t>
  </si>
  <si>
    <t>VIENNE EN VAL</t>
  </si>
  <si>
    <t>VILLAMBLAIN</t>
  </si>
  <si>
    <t>VILLEMURLIN</t>
  </si>
  <si>
    <t>VITRY AUX LOGES</t>
  </si>
  <si>
    <t>YEVRE LA VILLE</t>
  </si>
  <si>
    <t>ANGLARS</t>
  </si>
  <si>
    <t>ANGLARS NOZAC</t>
  </si>
  <si>
    <t>BAGNAC SUR CELE</t>
  </si>
  <si>
    <t>PORTE DU QUERCY</t>
  </si>
  <si>
    <t>LE BOUYSSOU</t>
  </si>
  <si>
    <t>CADRIEU</t>
  </si>
  <si>
    <t>CAILLAC</t>
  </si>
  <si>
    <t>CALAMANE</t>
  </si>
  <si>
    <t>CANIAC DU CAUSSE</t>
  </si>
  <si>
    <t>CARNAC ROUFFIAC</t>
  </si>
  <si>
    <t>CAZALS</t>
  </si>
  <si>
    <t>CREGOLS</t>
  </si>
  <si>
    <t>ESTAL</t>
  </si>
  <si>
    <t>ST PAUL FLAUGNAC</t>
  </si>
  <si>
    <t>FLAUJAC GARE</t>
  </si>
  <si>
    <t>GINOUILLAC</t>
  </si>
  <si>
    <t>GLANES</t>
  </si>
  <si>
    <t>LABASTIDE DU HAUT MONT</t>
  </si>
  <si>
    <t>LACHAPELLE AUZAC</t>
  </si>
  <si>
    <t>LAMOTHE FENELON</t>
  </si>
  <si>
    <t>LANZAC</t>
  </si>
  <si>
    <t>LAURESSES</t>
  </si>
  <si>
    <t>LAUZES</t>
  </si>
  <si>
    <t>LEOBARD</t>
  </si>
  <si>
    <t>LHOSPITALET</t>
  </si>
  <si>
    <t>LINAC</t>
  </si>
  <si>
    <t>LUGAGNAC</t>
  </si>
  <si>
    <t>MARCILHAC SUR CELE</t>
  </si>
  <si>
    <t>MARMINIAC</t>
  </si>
  <si>
    <t>MEYRONNE</t>
  </si>
  <si>
    <t>MONTCABRIER</t>
  </si>
  <si>
    <t>PONTCIRQ</t>
  </si>
  <si>
    <t>PROMILHANES</t>
  </si>
  <si>
    <t>PUY L EVEQUE</t>
  </si>
  <si>
    <t>QUISSAC</t>
  </si>
  <si>
    <t>REILHAGUET</t>
  </si>
  <si>
    <t>REYREVIGNES</t>
  </si>
  <si>
    <t>RUEYRES</t>
  </si>
  <si>
    <t>ST CHELS</t>
  </si>
  <si>
    <t>ST LAURENT LES TOURS</t>
  </si>
  <si>
    <t>ST PAUL DE VERN</t>
  </si>
  <si>
    <t>SAULIAC SUR CELE</t>
  </si>
  <si>
    <t>SOUCIRAC</t>
  </si>
  <si>
    <t>VARAIRE</t>
  </si>
  <si>
    <t>VAYLATS</t>
  </si>
  <si>
    <t>LE VIGAN</t>
  </si>
  <si>
    <t>AGNAC</t>
  </si>
  <si>
    <t>ALLEZ ET CAZENEUVE</t>
  </si>
  <si>
    <t>BAJAMONT</t>
  </si>
  <si>
    <t>BEAUGAS</t>
  </si>
  <si>
    <t>BEAUZIAC</t>
  </si>
  <si>
    <t>BOURGOUGNAGUE</t>
  </si>
  <si>
    <t>BUZET SUR BAISE</t>
  </si>
  <si>
    <t>CALONGES</t>
  </si>
  <si>
    <t>CASTELJALOUX</t>
  </si>
  <si>
    <t>CASTELNAUD DE GRATECAMBE</t>
  </si>
  <si>
    <t>CAUMONT SUR GARONNE</t>
  </si>
  <si>
    <t>COURBIAC</t>
  </si>
  <si>
    <t>CUZORN</t>
  </si>
  <si>
    <t>DONDAS</t>
  </si>
  <si>
    <t>DOUZAINS</t>
  </si>
  <si>
    <t>ESPIENS</t>
  </si>
  <si>
    <t>FARGUES SUR OURBISE</t>
  </si>
  <si>
    <t>FREGIMONT</t>
  </si>
  <si>
    <t>FUMEL</t>
  </si>
  <si>
    <t>GAVAUDUN</t>
  </si>
  <si>
    <t>GRATELOUP ST GAYRAND</t>
  </si>
  <si>
    <t>GUERIN</t>
  </si>
  <si>
    <t>LACEPEDE</t>
  </si>
  <si>
    <t>LAGARRIGUE</t>
  </si>
  <si>
    <t>LAGRUERE</t>
  </si>
  <si>
    <t>LAMONTJOIE</t>
  </si>
  <si>
    <t>LAPARADE</t>
  </si>
  <si>
    <t>LASSERRE</t>
  </si>
  <si>
    <t>LAYRAC</t>
  </si>
  <si>
    <t>LEVIGNAC DE GUYENNE</t>
  </si>
  <si>
    <t>LUSIGNAN PETIT</t>
  </si>
  <si>
    <t>MARMANDE</t>
  </si>
  <si>
    <t>MONCRABEAU</t>
  </si>
  <si>
    <t>MONFLANQUIN</t>
  </si>
  <si>
    <t>MONTASTRUC</t>
  </si>
  <si>
    <t>MONTIGNAC TOUPINERIE</t>
  </si>
  <si>
    <t>NERAC</t>
  </si>
  <si>
    <t>PAILLOLES</t>
  </si>
  <si>
    <t>PINEL HAUTERIVE</t>
  </si>
  <si>
    <t>POMPIEY</t>
  </si>
  <si>
    <t>PORT STE MARIE</t>
  </si>
  <si>
    <t>POUSSIGNAC</t>
  </si>
  <si>
    <t>ST ANTOINE DE FICALBA</t>
  </si>
  <si>
    <t>STE COLOMBE DE DURAS</t>
  </si>
  <si>
    <t>ST ETIENNE DE FOUGERES</t>
  </si>
  <si>
    <t>ST FRONT SUR LEMANCE</t>
  </si>
  <si>
    <t>ST JEAN DE DURAS</t>
  </si>
  <si>
    <t>STE LIVRADE SUR LOT</t>
  </si>
  <si>
    <t>ST MARTIN DE BEAUVILLE</t>
  </si>
  <si>
    <t>ST MAURIN</t>
  </si>
  <si>
    <t>ST PASTOUR</t>
  </si>
  <si>
    <t>ST SALVY</t>
  </si>
  <si>
    <t>SAUMEJAN</t>
  </si>
  <si>
    <t>SAUVAGNAS</t>
  </si>
  <si>
    <t>SAVIGNAC SUR LEYZE</t>
  </si>
  <si>
    <t>SEMBAS</t>
  </si>
  <si>
    <t>SOUMENSAC</t>
  </si>
  <si>
    <t>THOUARS SUR GARONNE</t>
  </si>
  <si>
    <t>TOMBEBOEUF</t>
  </si>
  <si>
    <t>TRENTELS</t>
  </si>
  <si>
    <t>VERTEUIL D AGENAIS</t>
  </si>
  <si>
    <t>VILLEBRAMAR</t>
  </si>
  <si>
    <t>BARRE DES CEVENNES</t>
  </si>
  <si>
    <t>BASSURELS</t>
  </si>
  <si>
    <t>LES BONDONS</t>
  </si>
  <si>
    <t>BRENOUX</t>
  </si>
  <si>
    <t>CASSAGNAS</t>
  </si>
  <si>
    <t>CHANAC</t>
  </si>
  <si>
    <t>CHATEAUNEUF DE RANDON</t>
  </si>
  <si>
    <t>CHAUDEYRAC</t>
  </si>
  <si>
    <t>BEDOUES COCURES</t>
  </si>
  <si>
    <t>HURES LA PARADE</t>
  </si>
  <si>
    <t>LANGOGNE</t>
  </si>
  <si>
    <t>LANUEJOLS</t>
  </si>
  <si>
    <t>PALHERS</t>
  </si>
  <si>
    <t>LA PANOUSE</t>
  </si>
  <si>
    <t>PONT DE MONTVERT SUD MONT LOZERE</t>
  </si>
  <si>
    <t>MAS ST CHELY</t>
  </si>
  <si>
    <t>ST ETIENNE VALLEE FRANCAISE</t>
  </si>
  <si>
    <t>CANS ET CEVENNES</t>
  </si>
  <si>
    <t>ST LAURENT DE VEYRES</t>
  </si>
  <si>
    <t>ST LEGER DE PEYRE</t>
  </si>
  <si>
    <t>LA TIEULE</t>
  </si>
  <si>
    <t>TRELANS</t>
  </si>
  <si>
    <t>VILLEFORT</t>
  </si>
  <si>
    <t>ANTOIGNE</t>
  </si>
  <si>
    <t>AUBIGNE SUR LAYON</t>
  </si>
  <si>
    <t>BARACE</t>
  </si>
  <si>
    <t>BOUILLE MENARD</t>
  </si>
  <si>
    <t>BRIOLLAY</t>
  </si>
  <si>
    <t>LES CERQUEUX</t>
  </si>
  <si>
    <t>CHENILLE CHAMPTEUSSE</t>
  </si>
  <si>
    <t>CHAMPTOCE SUR LOIRE</t>
  </si>
  <si>
    <t>OREE D ANJOU</t>
  </si>
  <si>
    <t>CHEFFES</t>
  </si>
  <si>
    <t>CLERE SUR LAYON</t>
  </si>
  <si>
    <t>DENEZE SOUS DOUE</t>
  </si>
  <si>
    <t>ETRICHE</t>
  </si>
  <si>
    <t>GREZ NEUVILLE</t>
  </si>
  <si>
    <t>LA JAILLE YVON</t>
  </si>
  <si>
    <t>LE LION D ANGERS</t>
  </si>
  <si>
    <t>LONGUE JUMELLES</t>
  </si>
  <si>
    <t>JUMELLES</t>
  </si>
  <si>
    <t>MAZIERES EN MAUGES</t>
  </si>
  <si>
    <t>MONTREUIL BELLAY</t>
  </si>
  <si>
    <t>MOULIHERNE</t>
  </si>
  <si>
    <t>NUAILLE</t>
  </si>
  <si>
    <t>LA PLAINE</t>
  </si>
  <si>
    <t>LES RAIRIES</t>
  </si>
  <si>
    <t>ST AUGUSTIN DES BOIS</t>
  </si>
  <si>
    <t>ST JUST SUR DIVE</t>
  </si>
  <si>
    <t>VAL DU LAYON</t>
  </si>
  <si>
    <t>ST LEGER DE LINIERES</t>
  </si>
  <si>
    <t>ST MACAIRE DU BOIS</t>
  </si>
  <si>
    <t>ST MARTIN DU FOUILLOUX</t>
  </si>
  <si>
    <t>SAVENNIERES</t>
  </si>
  <si>
    <t>ST MARTIN DU BOIS</t>
  </si>
  <si>
    <t>SOUZAY CHAMPIGNY</t>
  </si>
  <si>
    <t>LA TESSOUALLE</t>
  </si>
  <si>
    <t>THORIGNE D ANJOU</t>
  </si>
  <si>
    <t>TIERCE</t>
  </si>
  <si>
    <t>TOUTLEMONDE</t>
  </si>
  <si>
    <t>TRELAZE</t>
  </si>
  <si>
    <t>VARRAINS</t>
  </si>
  <si>
    <t>VERNANTES</t>
  </si>
  <si>
    <t>AGNEAUX</t>
  </si>
  <si>
    <t>AUCEY LA PLAINE</t>
  </si>
  <si>
    <t>AUMEVILLE LESTRE</t>
  </si>
  <si>
    <t>AUXAIS</t>
  </si>
  <si>
    <t>BARNEVILLE CARTERET</t>
  </si>
  <si>
    <t>BEAUFICEL</t>
  </si>
  <si>
    <t>BENOITVILLE</t>
  </si>
  <si>
    <t>BINIVILLE</t>
  </si>
  <si>
    <t>BLAINVILLE SUR MER</t>
  </si>
  <si>
    <t>BLOSVILLE</t>
  </si>
  <si>
    <t>LA BONNEVILLE</t>
  </si>
  <si>
    <t>BREUVILLE</t>
  </si>
  <si>
    <t>BREVILLE SUR MER</t>
  </si>
  <si>
    <t>CAMETOURS</t>
  </si>
  <si>
    <t>VIERVILLE</t>
  </si>
  <si>
    <t>CARNEVILLE</t>
  </si>
  <si>
    <t>CATTEVILLE</t>
  </si>
  <si>
    <t>CREANCES</t>
  </si>
  <si>
    <t>DUCEY LES CHERIS</t>
  </si>
  <si>
    <t>EROUDEVILLE</t>
  </si>
  <si>
    <t>L ETANG BERTRAND</t>
  </si>
  <si>
    <t>ETIENVILLE</t>
  </si>
  <si>
    <t>FEUGERES</t>
  </si>
  <si>
    <t>FLOTTEMANVILLE</t>
  </si>
  <si>
    <t>GENETS</t>
  </si>
  <si>
    <t>GOLLEVILLE</t>
  </si>
  <si>
    <t>GONFREVILLE</t>
  </si>
  <si>
    <t>LE GUISLAIN</t>
  </si>
  <si>
    <t>HAMELIN</t>
  </si>
  <si>
    <t>VILLERS ST MARTIN</t>
  </si>
  <si>
    <t>VOILLANS</t>
  </si>
  <si>
    <t>VOIRES</t>
  </si>
  <si>
    <t>ANCONE</t>
  </si>
  <si>
    <t>ANDANCETTE</t>
  </si>
  <si>
    <t>AOUSTE SUR SYE</t>
  </si>
  <si>
    <t>AUBENASSON</t>
  </si>
  <si>
    <t>LA REPARA AURIPLES</t>
  </si>
  <si>
    <t>BARBIERES</t>
  </si>
  <si>
    <t>BARCELONNE</t>
  </si>
  <si>
    <t>BATHERNAY</t>
  </si>
  <si>
    <t>LA BAUME CORNILLANE</t>
  </si>
  <si>
    <t>BELLEGARDE EN DIOIS</t>
  </si>
  <si>
    <t>BOURG LES VALENCE</t>
  </si>
  <si>
    <t>CHABEUIL</t>
  </si>
  <si>
    <t>CHATEAUNEUF DE GALAURE</t>
  </si>
  <si>
    <t>CHAVANNES</t>
  </si>
  <si>
    <t>CLANSAYES</t>
  </si>
  <si>
    <t>COMBOVIN</t>
  </si>
  <si>
    <t>DIE</t>
  </si>
  <si>
    <t>DONZERE</t>
  </si>
  <si>
    <t>ECHEVIS</t>
  </si>
  <si>
    <t>EPINOUZE</t>
  </si>
  <si>
    <t>EYGLUY ESCOULIN</t>
  </si>
  <si>
    <t>FELINES SUR RIMANDOULE</t>
  </si>
  <si>
    <t>GLANDAGE</t>
  </si>
  <si>
    <t>LES GRANGES GONTARDES</t>
  </si>
  <si>
    <t>HOSTUN</t>
  </si>
  <si>
    <t>LUS LA CROIX HAUTE</t>
  </si>
  <si>
    <t>MANTHES</t>
  </si>
  <si>
    <t>MARSAZ</t>
  </si>
  <si>
    <t>MIRABEL AUX BARONNIES</t>
  </si>
  <si>
    <t>MIRABEL ET BLACONS</t>
  </si>
  <si>
    <t>MONTBRISON SUR LEZ</t>
  </si>
  <si>
    <t>MONTELIMAR</t>
  </si>
  <si>
    <t>MONTGUERS</t>
  </si>
  <si>
    <t>MONTJOYER</t>
  </si>
  <si>
    <t>MORNANS</t>
  </si>
  <si>
    <t>LA MOTTE CHALANCON</t>
  </si>
  <si>
    <t>MOURS ST EUSEBE</t>
  </si>
  <si>
    <t>OURCHES</t>
  </si>
  <si>
    <t>PIERRELONGUE</t>
  </si>
  <si>
    <t>LE POET CELARD</t>
  </si>
  <si>
    <t>REMUZAT</t>
  </si>
  <si>
    <t>ROCHEBAUDIN</t>
  </si>
  <si>
    <t>LA ROCHETTE DU BUIS</t>
  </si>
  <si>
    <t>ROMANS SUR ISERE</t>
  </si>
  <si>
    <t>ROMEYER</t>
  </si>
  <si>
    <t>ROUSSAS</t>
  </si>
  <si>
    <t>ST GERVAIS SUR ROUBION</t>
  </si>
  <si>
    <t>ST RESTITUT</t>
  </si>
  <si>
    <t>ST SAUVEUR EN DIOIS</t>
  </si>
  <si>
    <t>ST UZE</t>
  </si>
  <si>
    <t>SOLERIEUX</t>
  </si>
  <si>
    <t>SOYANS</t>
  </si>
  <si>
    <t>LES TONILS</t>
  </si>
  <si>
    <t>UPIE</t>
  </si>
  <si>
    <t>VALOUSE</t>
  </si>
  <si>
    <t>VERCLAUSE</t>
  </si>
  <si>
    <t>VERCOIRAN</t>
  </si>
  <si>
    <t>VERONNE</t>
  </si>
  <si>
    <t>VINSOBRES</t>
  </si>
  <si>
    <t>GERVANS</t>
  </si>
  <si>
    <t>AMFREVILLE LES CHAMPS</t>
  </si>
  <si>
    <t>ARMENTIERES SUR AVRE</t>
  </si>
  <si>
    <t>ARNIERES SUR ITON</t>
  </si>
  <si>
    <t>AULNAY SUR ITON</t>
  </si>
  <si>
    <t>AUTHEVERNES</t>
  </si>
  <si>
    <t>LES AUTHIEUX</t>
  </si>
  <si>
    <t>BARNEVILLE SUR SEINE</t>
  </si>
  <si>
    <t>LE BEC THOMAS</t>
  </si>
  <si>
    <t>BOIS ANZERAY</t>
  </si>
  <si>
    <t>LE BOIS HELLAIN</t>
  </si>
  <si>
    <t>BOISSET LES PREVANCHES</t>
  </si>
  <si>
    <t>BOISSY LAMBERVILLE</t>
  </si>
  <si>
    <t>BOSGOUET</t>
  </si>
  <si>
    <t>BOSROBERT</t>
  </si>
  <si>
    <t>BOUQUELON</t>
  </si>
  <si>
    <t>BOURNEVILLE STE CROIX</t>
  </si>
  <si>
    <t>BRAY</t>
  </si>
  <si>
    <t>BREUILPONT</t>
  </si>
  <si>
    <t>BUEIL</t>
  </si>
  <si>
    <t>CAORCHES ST NICOLAS</t>
  </si>
  <si>
    <t>CAUVERVILLE EN ROUMOIS</t>
  </si>
  <si>
    <t>CESSEVILLE</t>
  </si>
  <si>
    <t>CHAIGNES</t>
  </si>
  <si>
    <t>CHAISE DIEU DU THEIL</t>
  </si>
  <si>
    <t>CHARLEVAL</t>
  </si>
  <si>
    <t>CHATEAU SUR EPTE</t>
  </si>
  <si>
    <t>CHENNEBRUN</t>
  </si>
  <si>
    <t>CHANTELOUP</t>
  </si>
  <si>
    <t>CIERREY</t>
  </si>
  <si>
    <t>COLLANDRES QUINCARNON</t>
  </si>
  <si>
    <t>CORNEVILLE LA FOUQUETIERE</t>
  </si>
  <si>
    <t>COUDRES</t>
  </si>
  <si>
    <t>COURBEPINE</t>
  </si>
  <si>
    <t>LA COUTURE BOUSSEY</t>
  </si>
  <si>
    <t>LA CROISILLE</t>
  </si>
  <si>
    <t>DANGU</t>
  </si>
  <si>
    <t>DOUDEAUVILLE EN VEXIN</t>
  </si>
  <si>
    <t>DRUCOURT</t>
  </si>
  <si>
    <t>EPAIGNES</t>
  </si>
  <si>
    <t>ETREVILLE</t>
  </si>
  <si>
    <t>FARCEAUX</t>
  </si>
  <si>
    <t>LA FERRIERE SUR RISLE</t>
  </si>
  <si>
    <t>FONTAINE BELLENGER</t>
  </si>
  <si>
    <t>FONTAINE LA LOUVET</t>
  </si>
  <si>
    <t>FONTAINE SOUS JOUY</t>
  </si>
  <si>
    <t>FORT MOVILLE</t>
  </si>
  <si>
    <t>FOULBEC</t>
  </si>
  <si>
    <t>FRESNEY</t>
  </si>
  <si>
    <t>GAILLON</t>
  </si>
  <si>
    <t>GARENNES SUR EURE</t>
  </si>
  <si>
    <t>GAUCIEL</t>
  </si>
  <si>
    <t>GISORS</t>
  </si>
  <si>
    <t>HAUVILLE</t>
  </si>
  <si>
    <t>LA HAYE DE CALLEVILLE</t>
  </si>
  <si>
    <t>LA HEUNIERE</t>
  </si>
  <si>
    <t>IGOVILLE</t>
  </si>
  <si>
    <t>ILLIERS L EVEQUE</t>
  </si>
  <si>
    <t>IRREVILLE</t>
  </si>
  <si>
    <t>JUIGNETTES</t>
  </si>
  <si>
    <t>LILLY</t>
  </si>
  <si>
    <t>LISORS</t>
  </si>
  <si>
    <t>LA MADELEINE DE NONANCOURT</t>
  </si>
  <si>
    <t>MAINNEVILLE</t>
  </si>
  <si>
    <t>MANDEVILLE</t>
  </si>
  <si>
    <t>MARCILLY SUR EURE</t>
  </si>
  <si>
    <t>LE MESNIL JOURDAIN</t>
  </si>
  <si>
    <t>MESNIL SUR L ESTREE</t>
  </si>
  <si>
    <t>TERRES DE BORD</t>
  </si>
  <si>
    <t>LE NEUBOURG</t>
  </si>
  <si>
    <t>LA NEUVE LYRE</t>
  </si>
  <si>
    <t>NONANCOURT</t>
  </si>
  <si>
    <t>NOTRE DAME DE L ISLE</t>
  </si>
  <si>
    <t>NOYERS</t>
  </si>
  <si>
    <t>PERRUEL</t>
  </si>
  <si>
    <t>PITRES</t>
  </si>
  <si>
    <t>PLAINVILLE</t>
  </si>
  <si>
    <t>PLASNES</t>
  </si>
  <si>
    <t>PONT DE L ARCHE</t>
  </si>
  <si>
    <t>PORT MORT</t>
  </si>
  <si>
    <t>POSES</t>
  </si>
  <si>
    <t>QUILLEBEUF SUR SEINE</t>
  </si>
  <si>
    <t>RADEPONT</t>
  </si>
  <si>
    <t>REUILLY</t>
  </si>
  <si>
    <t>ROUGEMONTIERS</t>
  </si>
  <si>
    <t>ROUGE PERRIERS</t>
  </si>
  <si>
    <t>ROUTOT</t>
  </si>
  <si>
    <t>STE COLOMBE PRES VERNON</t>
  </si>
  <si>
    <t>ST ELOI DE FOURQUES</t>
  </si>
  <si>
    <t>ST ETIENNE DU VAUVRAY</t>
  </si>
  <si>
    <t>ST ETIENNE L ALLIER</t>
  </si>
  <si>
    <t>STE GENEVIEVE LES GASNY</t>
  </si>
  <si>
    <t>ST GERMAIN DE FRESNEY</t>
  </si>
  <si>
    <t>ST LAURENT DU TENCEMENT</t>
  </si>
  <si>
    <t>ST MACLOU</t>
  </si>
  <si>
    <t>STE OPPORTUNE LA MARE</t>
  </si>
  <si>
    <t>ST OUEN DU TILLEUL</t>
  </si>
  <si>
    <t>ST PIERRE DE BAILLEUL</t>
  </si>
  <si>
    <t>ST PIERRE DE CERNIERES</t>
  </si>
  <si>
    <t>ST PIERRE DE CORMEILLES</t>
  </si>
  <si>
    <t>ST PIERRE DE SALERNE</t>
  </si>
  <si>
    <t>ST SEBASTIEN DE MORSENT</t>
  </si>
  <si>
    <t>ST VICTOR SUR AVRE</t>
  </si>
  <si>
    <t>SAUSSAY LA CAMPAGNE</t>
  </si>
  <si>
    <t>SEREZ</t>
  </si>
  <si>
    <t>LE TILLEUL LAMBERT</t>
  </si>
  <si>
    <t>TOUFFREVILLE</t>
  </si>
  <si>
    <t>LE VIEIL EVREUX</t>
  </si>
  <si>
    <t>VIEUX PORT</t>
  </si>
  <si>
    <t>VILLEZ SOUS BAILLEUL</t>
  </si>
  <si>
    <t>ABONDANT</t>
  </si>
  <si>
    <t>BAILLEAU LE PIN</t>
  </si>
  <si>
    <t>BAUDREVILLE</t>
  </si>
  <si>
    <t>LA BAZOCHE GOUET</t>
  </si>
  <si>
    <t>BELHOMERT GUEHOUVILLE</t>
  </si>
  <si>
    <t>BEROU LA MULOTIERE</t>
  </si>
  <si>
    <t>BETHONVILLIERS</t>
  </si>
  <si>
    <t>BOISVILLE LA ST PERE</t>
  </si>
  <si>
    <t>LE BOULLAY MIVOYE</t>
  </si>
  <si>
    <t>BOUVILLE</t>
  </si>
  <si>
    <t>BRICONVILLE</t>
  </si>
  <si>
    <t>BROUE</t>
  </si>
  <si>
    <t>BU</t>
  </si>
  <si>
    <t>CHAMPROND EN PERCHET</t>
  </si>
  <si>
    <t>LA CHAPELLE D AUNAINVILLE</t>
  </si>
  <si>
    <t>LA CHAPELLE FORTIN</t>
  </si>
  <si>
    <t>COUDRAY AU PERCHE</t>
  </si>
  <si>
    <t>DIGNY</t>
  </si>
  <si>
    <t>LES ETILLEUX</t>
  </si>
  <si>
    <t>FRAZE</t>
  </si>
  <si>
    <t>GARNAY</t>
  </si>
  <si>
    <t>GOUSSAINVILLE</t>
  </si>
  <si>
    <t>CHAMPAGNE</t>
  </si>
  <si>
    <t>GUILLEVILLE</t>
  </si>
  <si>
    <t>LANDELLES</t>
  </si>
  <si>
    <t>LETHUIN</t>
  </si>
  <si>
    <t>LOGRON</t>
  </si>
  <si>
    <t>LOIGNY LA BATAILLE</t>
  </si>
  <si>
    <t>LUCE</t>
  </si>
  <si>
    <t>LUMEAU</t>
  </si>
  <si>
    <t>MAGNY</t>
  </si>
  <si>
    <t>MAINVILLIERS</t>
  </si>
  <si>
    <t>MANOU</t>
  </si>
  <si>
    <t>MAROLLES LES BUIS</t>
  </si>
  <si>
    <t>MEROUVILLE</t>
  </si>
  <si>
    <t>MESLAY LE GRENET</t>
  </si>
  <si>
    <t>MEVOISINS</t>
  </si>
  <si>
    <t>MONTIREAU</t>
  </si>
  <si>
    <t>MOULHARD</t>
  </si>
  <si>
    <t>NEUVY EN BEAUCE</t>
  </si>
  <si>
    <t>NOGENT LE PHAYE</t>
  </si>
  <si>
    <t>ORGERES EN BEAUCE</t>
  </si>
  <si>
    <t>ORMOY</t>
  </si>
  <si>
    <t>OUERRE</t>
  </si>
  <si>
    <t>LES PINTHIERES</t>
  </si>
  <si>
    <t>PRE ST MARTIN</t>
  </si>
  <si>
    <t>ST ANGE ET TORCAY</t>
  </si>
  <si>
    <t>ST DENIS DES PUITS</t>
  </si>
  <si>
    <t>ST LUBIN DE CRAVANT</t>
  </si>
  <si>
    <t>ST LUCIEN</t>
  </si>
  <si>
    <t>ST LUPERCE</t>
  </si>
  <si>
    <t>ST MAUR SUR LE LOIR</t>
  </si>
  <si>
    <t>ST MAURICE ST GERMAIN</t>
  </si>
  <si>
    <t>ST PIAT</t>
  </si>
  <si>
    <t>THEUVILLE</t>
  </si>
  <si>
    <t>THIRON GARDAIS</t>
  </si>
  <si>
    <t>TILLAY LE PENEUX</t>
  </si>
  <si>
    <t>TOURY</t>
  </si>
  <si>
    <t>TREON</t>
  </si>
  <si>
    <t>TRIZAY COUTRETOT ST SERGE</t>
  </si>
  <si>
    <t>VICHERES</t>
  </si>
  <si>
    <t>VILLIERS ST ORIEN</t>
  </si>
  <si>
    <t>VOISE</t>
  </si>
  <si>
    <t>AUDIERNE</t>
  </si>
  <si>
    <t>BOTMEUR</t>
  </si>
  <si>
    <t>BOURG BLANC</t>
  </si>
  <si>
    <t>PLOUNEOUR BRIGNOGAN PLAGES</t>
  </si>
  <si>
    <t>CARHAIX PLOUGUER</t>
  </si>
  <si>
    <t>CLEDEN CAP SIZUN</t>
  </si>
  <si>
    <t>DIRINON</t>
  </si>
  <si>
    <t>EDERN</t>
  </si>
  <si>
    <t>ELLIANT</t>
  </si>
  <si>
    <t>LE FOLGOET</t>
  </si>
  <si>
    <t>GOUESNOU</t>
  </si>
  <si>
    <t>GUERLESQUIN</t>
  </si>
  <si>
    <t>GUILVINEC</t>
  </si>
  <si>
    <t>GUISSENY</t>
  </si>
  <si>
    <t>HUELGOAT</t>
  </si>
  <si>
    <t>IRVILLAC</t>
  </si>
  <si>
    <t>KERLAZ</t>
  </si>
  <si>
    <t>LANARVILY</t>
  </si>
  <si>
    <t>LANDIVISIAU</t>
  </si>
  <si>
    <t>LANNEANOU</t>
  </si>
  <si>
    <t>LANRIVOARE</t>
  </si>
  <si>
    <t>LAZ</t>
  </si>
  <si>
    <t>LOCTUDY</t>
  </si>
  <si>
    <t>LOPEREC</t>
  </si>
  <si>
    <t>PLOBANNALEC LESCONIL</t>
  </si>
  <si>
    <t>PLOUESCAT</t>
  </si>
  <si>
    <t>PLOUGASTEL DAOULAS</t>
  </si>
  <si>
    <t>PLOUGONVELIN</t>
  </si>
  <si>
    <t>PLOUGONVEN</t>
  </si>
  <si>
    <t>PLOUGOULM</t>
  </si>
  <si>
    <t>PLOUGUIN</t>
  </si>
  <si>
    <t>PLOUVIEN</t>
  </si>
  <si>
    <t>PLOUVORN</t>
  </si>
  <si>
    <t>PORT LAUNAY</t>
  </si>
  <si>
    <t>PRIMELIN</t>
  </si>
  <si>
    <t>REDENE</t>
  </si>
  <si>
    <t>ROSCOFF</t>
  </si>
  <si>
    <t>ST COULITZ</t>
  </si>
  <si>
    <t>ST PABU</t>
  </si>
  <si>
    <t>ST POL DE LEON</t>
  </si>
  <si>
    <t>ST SEGAL</t>
  </si>
  <si>
    <t>ST YVI</t>
  </si>
  <si>
    <t>TAULE</t>
  </si>
  <si>
    <t>TREFFIAGAT</t>
  </si>
  <si>
    <t>TREGUENNEC</t>
  </si>
  <si>
    <t>TREGUNC</t>
  </si>
  <si>
    <t>TREOUERGAT</t>
  </si>
  <si>
    <t>AFA</t>
  </si>
  <si>
    <t>APPIETTO</t>
  </si>
  <si>
    <t>ARBORI</t>
  </si>
  <si>
    <t>AZILONE AMPAZA</t>
  </si>
  <si>
    <t>BASTELICA</t>
  </si>
  <si>
    <t>BASTELICACCIA</t>
  </si>
  <si>
    <t>BONIFACIO</t>
  </si>
  <si>
    <t>CAMPO</t>
  </si>
  <si>
    <t>CARBINI</t>
  </si>
  <si>
    <t>CARBUCCIA</t>
  </si>
  <si>
    <t>CARGESE</t>
  </si>
  <si>
    <t>CARGIACA</t>
  </si>
  <si>
    <t>CORRANO</t>
  </si>
  <si>
    <t>CUTTOLI CORTICCHIATO</t>
  </si>
  <si>
    <t>FORCIOLO</t>
  </si>
  <si>
    <t>FOZZANO</t>
  </si>
  <si>
    <t>GRANACE</t>
  </si>
  <si>
    <t>GROSSETO PRUGNA</t>
  </si>
  <si>
    <t>OLIVESE</t>
  </si>
  <si>
    <t>OLMICCIA</t>
  </si>
  <si>
    <t>PALNECA</t>
  </si>
  <si>
    <t>PARTINELLO</t>
  </si>
  <si>
    <t>PORTO VECCHIO</t>
  </si>
  <si>
    <t>PROPRIANO</t>
  </si>
  <si>
    <t>QUASQUARA</t>
  </si>
  <si>
    <t>QUENZA</t>
  </si>
  <si>
    <t>RENNO</t>
  </si>
  <si>
    <t>ROSAZIA</t>
  </si>
  <si>
    <t>SARI D ORCINO</t>
  </si>
  <si>
    <t>SARTENE</t>
  </si>
  <si>
    <t>SERRA DI FERRO</t>
  </si>
  <si>
    <t>SOLLACARO</t>
  </si>
  <si>
    <t>SAN GAVINO DI CARBINI</t>
  </si>
  <si>
    <t>SANTA MARIA FIGANIELLA</t>
  </si>
  <si>
    <t>SANTA MARIA SICHE</t>
  </si>
  <si>
    <t>VALLE DI MEZZANA</t>
  </si>
  <si>
    <t>VERO</t>
  </si>
  <si>
    <t>ALZI</t>
  </si>
  <si>
    <t>ASCO</t>
  </si>
  <si>
    <t>BIGUGLIA</t>
  </si>
  <si>
    <t>CANAVAGGIA</t>
  </si>
  <si>
    <t>CARCHETO BRUSTICO</t>
  </si>
  <si>
    <t>CORTE</t>
  </si>
  <si>
    <t>CROCE</t>
  </si>
  <si>
    <t>ERBAJOLO</t>
  </si>
  <si>
    <t>FELCE</t>
  </si>
  <si>
    <t>FICAJA</t>
  </si>
  <si>
    <t>FURIANI</t>
  </si>
  <si>
    <t>LOZZI</t>
  </si>
  <si>
    <t>LUMIO</t>
  </si>
  <si>
    <t>LURI</t>
  </si>
  <si>
    <t>MAZZOLA</t>
  </si>
  <si>
    <t>MERIA</t>
  </si>
  <si>
    <t>MONACIA D OREZZA</t>
  </si>
  <si>
    <t>MONCALE</t>
  </si>
  <si>
    <t>MORSIGLIA</t>
  </si>
  <si>
    <t>NOVALE</t>
  </si>
  <si>
    <t>OLCANI</t>
  </si>
  <si>
    <t>ORTALE</t>
  </si>
  <si>
    <t>PATRIMONIO</t>
  </si>
  <si>
    <t>PENTA ACQUATELLA</t>
  </si>
  <si>
    <t>PERO CASEVECCHIE</t>
  </si>
  <si>
    <t>PIEVE</t>
  </si>
  <si>
    <t>PRATO DI GIOVELLINA</t>
  </si>
  <si>
    <t>QUERCITELLO</t>
  </si>
  <si>
    <t>RUTALI</t>
  </si>
  <si>
    <t>SALICETO</t>
  </si>
  <si>
    <t>SERMANO</t>
  </si>
  <si>
    <t>SORIO</t>
  </si>
  <si>
    <t>SOVERIA</t>
  </si>
  <si>
    <t>SANT ANDREA DI BOZIO</t>
  </si>
  <si>
    <t>SANT ANTONINO</t>
  </si>
  <si>
    <t>SAN DAMIANO</t>
  </si>
  <si>
    <t>SANTO PIETRO DI VENACO</t>
  </si>
  <si>
    <t>SANTA REPARATA DI BALAGNA</t>
  </si>
  <si>
    <t>TAGLIO ISOLACCIO</t>
  </si>
  <si>
    <t>TALLONE</t>
  </si>
  <si>
    <t>VALLECALLE</t>
  </si>
  <si>
    <t>VELONE ORNETO</t>
  </si>
  <si>
    <t>VEZZANI</t>
  </si>
  <si>
    <t>VOLPAJOLA</t>
  </si>
  <si>
    <t>SAN GAVINO DI FIUMORBO</t>
  </si>
  <si>
    <t>ARRIGAS</t>
  </si>
  <si>
    <t>AUJAC</t>
  </si>
  <si>
    <t>AUMESSAS</t>
  </si>
  <si>
    <t>BAGNOLS SUR CEZE</t>
  </si>
  <si>
    <t>BARON</t>
  </si>
  <si>
    <t>LA BASTIDE D ENGRAS</t>
  </si>
  <si>
    <t>BEZ ET ESPARON</t>
  </si>
  <si>
    <t>BLANDAS</t>
  </si>
  <si>
    <t>BRAGASSARGUES</t>
  </si>
  <si>
    <t>BROUZET LES QUISSAC</t>
  </si>
  <si>
    <t>CARNAS</t>
  </si>
  <si>
    <t>CAUSSE BEGON</t>
  </si>
  <si>
    <t>COLLORGUES</t>
  </si>
  <si>
    <t>CORNILLON</t>
  </si>
  <si>
    <t>CRESPIAN</t>
  </si>
  <si>
    <t>CRUVIERS LASCOURS</t>
  </si>
  <si>
    <t>DOMAZAN</t>
  </si>
  <si>
    <t>FONTARECHES</t>
  </si>
  <si>
    <t>FOURNES</t>
  </si>
  <si>
    <t>GAGNIERES</t>
  </si>
  <si>
    <t>LE GARN</t>
  </si>
  <si>
    <t>GARONS</t>
  </si>
  <si>
    <t>GARRIGUES STE EULALIE</t>
  </si>
  <si>
    <t>GENOLHAC</t>
  </si>
  <si>
    <t>LAMELOUZE</t>
  </si>
  <si>
    <t>LASALLE</t>
  </si>
  <si>
    <t>LECQUES</t>
  </si>
  <si>
    <t>LIOUC</t>
  </si>
  <si>
    <t>MALONS ET ELZE</t>
  </si>
  <si>
    <t>MANDAGOUT</t>
  </si>
  <si>
    <t>MASSANES</t>
  </si>
  <si>
    <t>MEYNES</t>
  </si>
  <si>
    <t>ORTHOUX SERIGNAC QUILHAN</t>
  </si>
  <si>
    <t>PEYROLLES</t>
  </si>
  <si>
    <t>POMPIGNAN</t>
  </si>
  <si>
    <t>POUGNADORESSE</t>
  </si>
  <si>
    <t>PUJAUT</t>
  </si>
  <si>
    <t>ST ANDRE DE VALBORGNE</t>
  </si>
  <si>
    <t>ST BONNET DE SALENDRINQUE</t>
  </si>
  <si>
    <t>ST CHRISTOL LEZ ALES</t>
  </si>
  <si>
    <t>STE CROIX DE CADERLE</t>
  </si>
  <si>
    <t>ST GERVASY</t>
  </si>
  <si>
    <t>ST HILAIRE D OZILHAN</t>
  </si>
  <si>
    <t>ST JEAN DE CEYRARGUES</t>
  </si>
  <si>
    <t>ST JEAN DE MARUEJOLS ET AVEJAN</t>
  </si>
  <si>
    <t>ST JULIEN DE LA NEF</t>
  </si>
  <si>
    <t>ST JULIEN LES ROSIERS</t>
  </si>
  <si>
    <t>ST LAURENT DES ARBRES</t>
  </si>
  <si>
    <t>SAVIGNARGUES</t>
  </si>
  <si>
    <t>SERVIERS ET LABAUME</t>
  </si>
  <si>
    <t>SEYNES</t>
  </si>
  <si>
    <t>SOUVIGNARGUES</t>
  </si>
  <si>
    <t>SUMENE</t>
  </si>
  <si>
    <t>TORNAC</t>
  </si>
  <si>
    <t>UCHAUD</t>
  </si>
  <si>
    <t>VALLERARGUES</t>
  </si>
  <si>
    <t>VERFEUIL</t>
  </si>
  <si>
    <t>VIC LE FESQ</t>
  </si>
  <si>
    <t>VILLENEUVE LES AVIGNON</t>
  </si>
  <si>
    <t>AIGNES</t>
  </si>
  <si>
    <t>ARGUT DESSOUS</t>
  </si>
  <si>
    <t>AURIN</t>
  </si>
  <si>
    <t>BACHOS</t>
  </si>
  <si>
    <t>BAREN</t>
  </si>
  <si>
    <t>BEAUCHALOT</t>
  </si>
  <si>
    <t>BEAUMONT SUR LEZE</t>
  </si>
  <si>
    <t>BEAUTEVILLE</t>
  </si>
  <si>
    <t>BEAUZELLE</t>
  </si>
  <si>
    <t>BELESTA EN LAURAGAIS</t>
  </si>
  <si>
    <t>BEZINS GARRAUX</t>
  </si>
  <si>
    <t>BOULOC</t>
  </si>
  <si>
    <t>BOURG ST BERNARD</t>
  </si>
  <si>
    <t>CABANAC SEGUENVILLE</t>
  </si>
  <si>
    <t>LE CABANIAL</t>
  </si>
  <si>
    <t>CADOURS</t>
  </si>
  <si>
    <t>CAMBERNARD</t>
  </si>
  <si>
    <t>CANENS</t>
  </si>
  <si>
    <t>CASSAGNE</t>
  </si>
  <si>
    <t>CASTELGAILLARD</t>
  </si>
  <si>
    <t>CASTELGINEST</t>
  </si>
  <si>
    <t>CATHERVIELLE</t>
  </si>
  <si>
    <t>CAUBOUS</t>
  </si>
  <si>
    <t>CAZAUX LAYRISSE</t>
  </si>
  <si>
    <t>CAZEAUX DE LARBOUST</t>
  </si>
  <si>
    <t>CEPET</t>
  </si>
  <si>
    <t>CESSALES</t>
  </si>
  <si>
    <t>CIRES</t>
  </si>
  <si>
    <t>COUEILLES</t>
  </si>
  <si>
    <t>CUGURON</t>
  </si>
  <si>
    <t>LE CUING</t>
  </si>
  <si>
    <t>DAUX</t>
  </si>
  <si>
    <t>EOUX</t>
  </si>
  <si>
    <t>ESCANECRABE</t>
  </si>
  <si>
    <t>FABAS</t>
  </si>
  <si>
    <t>FENOUILLET</t>
  </si>
  <si>
    <t>FLOURENS</t>
  </si>
  <si>
    <t>FONBEAUZARD</t>
  </si>
  <si>
    <t>FONTENILLES</t>
  </si>
  <si>
    <t>FOUGARON</t>
  </si>
  <si>
    <t>FOURQUEVAUX</t>
  </si>
  <si>
    <t>FRANCARVILLE</t>
  </si>
  <si>
    <t>FRANCON</t>
  </si>
  <si>
    <t>FROUZINS</t>
  </si>
  <si>
    <t>GARAC</t>
  </si>
  <si>
    <t>GAURE</t>
  </si>
  <si>
    <t>GOUAUX DE LUCHON</t>
  </si>
  <si>
    <t>GRATENS</t>
  </si>
  <si>
    <t>GRENADE</t>
  </si>
  <si>
    <t>GURAN</t>
  </si>
  <si>
    <t>HUOS</t>
  </si>
  <si>
    <t>LABARTHE SUR LEZE</t>
  </si>
  <si>
    <t>LABASTIDE PAUMES</t>
  </si>
  <si>
    <t>LABRUYERE DORSA</t>
  </si>
  <si>
    <t>LAFFITE TOUPIERE</t>
  </si>
  <si>
    <t>LAFITTE VIGORDANE</t>
  </si>
  <si>
    <t>LAHITERE</t>
  </si>
  <si>
    <t>LANDORTHE</t>
  </si>
  <si>
    <t>LATOUE</t>
  </si>
  <si>
    <t>LATOUR</t>
  </si>
  <si>
    <t>LATRAPE</t>
  </si>
  <si>
    <t>LAVERNOSE LACASSE</t>
  </si>
  <si>
    <t>LECUSSAN</t>
  </si>
  <si>
    <t>LEGUEVIN</t>
  </si>
  <si>
    <t>LESCUNS</t>
  </si>
  <si>
    <t>LESTELLE DE ST MARTORY</t>
  </si>
  <si>
    <t>LIEOUX</t>
  </si>
  <si>
    <t>LILHAC</t>
  </si>
  <si>
    <t>LOUDET</t>
  </si>
  <si>
    <t>LA MAGDELAINE SUR TARN</t>
  </si>
  <si>
    <t>MAILHOLAS</t>
  </si>
  <si>
    <t>MARIGNAC LASCLARES</t>
  </si>
  <si>
    <t>MAURENS</t>
  </si>
  <si>
    <t>MAUREVILLE</t>
  </si>
  <si>
    <t>MAYREGNE</t>
  </si>
  <si>
    <t>MENVILLE</t>
  </si>
  <si>
    <t>MERENVIELLE</t>
  </si>
  <si>
    <t>MONES</t>
  </si>
  <si>
    <t>MONTASTRUC DE SALIES</t>
  </si>
  <si>
    <t>MONTGAILLARD LAURAGAIS</t>
  </si>
  <si>
    <t>MONTGRAS</t>
  </si>
  <si>
    <t>MONTMAURIN</t>
  </si>
  <si>
    <t>MONTOULIEU ST BERNARD</t>
  </si>
  <si>
    <t>MONTOUSSIN</t>
  </si>
  <si>
    <t>MONTRABE</t>
  </si>
  <si>
    <t>MONTREJEAU</t>
  </si>
  <si>
    <t>MURET</t>
  </si>
  <si>
    <t>ONDES</t>
  </si>
  <si>
    <t>PALAMINY</t>
  </si>
  <si>
    <t>PECHABOU</t>
  </si>
  <si>
    <t>PELLEPORT</t>
  </si>
  <si>
    <t>PINS JUSTARET</t>
  </si>
  <si>
    <t>POUY DE TOUGES</t>
  </si>
  <si>
    <t>PRESERVILLE</t>
  </si>
  <si>
    <t>PROUPIARY</t>
  </si>
  <si>
    <t>RAMONVILLE ST AGNE</t>
  </si>
  <si>
    <t>RIEUMAJOU</t>
  </si>
  <si>
    <t>ST BEAT LEZ</t>
  </si>
  <si>
    <t>ST ELIX LE CHATEAU</t>
  </si>
  <si>
    <t>ST FERREOL DE COMMINGES</t>
  </si>
  <si>
    <t>ST GAUDENS</t>
  </si>
  <si>
    <t>ST GENIES BELLEVUE</t>
  </si>
  <si>
    <t>ST LOUP EN COMMINGES</t>
  </si>
  <si>
    <t>SAJAS</t>
  </si>
  <si>
    <t>SALLES ET PRATVIEL</t>
  </si>
  <si>
    <t>SAUBENS</t>
  </si>
  <si>
    <t>SAUVETERRE DE COMMINGES</t>
  </si>
  <si>
    <t>SAUX ET POMAREDE</t>
  </si>
  <si>
    <t>SEGREVILLE</t>
  </si>
  <si>
    <t>SENARENS</t>
  </si>
  <si>
    <t>SEYRE</t>
  </si>
  <si>
    <t>TARABEL</t>
  </si>
  <si>
    <t>TOUILLE</t>
  </si>
  <si>
    <t>TOUTENS</t>
  </si>
  <si>
    <t>VACQUIERS</t>
  </si>
  <si>
    <t>VALENTINE</t>
  </si>
  <si>
    <t>VIGOULET AUZIL</t>
  </si>
  <si>
    <t>VILLENEUVE TOLOSANE</t>
  </si>
  <si>
    <t>BINOS</t>
  </si>
  <si>
    <t>ESCOULIS</t>
  </si>
  <si>
    <t>CAZAC</t>
  </si>
  <si>
    <t>ARBLADE LE HAUT</t>
  </si>
  <si>
    <t>AUBIET</t>
  </si>
  <si>
    <t>AURADE</t>
  </si>
  <si>
    <t>AVEZAN</t>
  </si>
  <si>
    <t>AYGUETINTE</t>
  </si>
  <si>
    <t>BARCELONNE DU GERS</t>
  </si>
  <si>
    <t>BARCUGNAN</t>
  </si>
  <si>
    <t>BETPLAN</t>
  </si>
  <si>
    <t>BLAZIERT</t>
  </si>
  <si>
    <t>BRETAGNE D ARMAGNAC</t>
  </si>
  <si>
    <t>LE BROUILH MONBERT</t>
  </si>
  <si>
    <t>CASTELNAU BARBARENS</t>
  </si>
  <si>
    <t>CASTIN</t>
  </si>
  <si>
    <t>CLERMONT POUYGUILLES</t>
  </si>
  <si>
    <t>CONDOM</t>
  </si>
  <si>
    <t>CRASTES</t>
  </si>
  <si>
    <t>DUFFORT</t>
  </si>
  <si>
    <t>DURBAN</t>
  </si>
  <si>
    <t>ESPAON</t>
  </si>
  <si>
    <t>ESTAMPES</t>
  </si>
  <si>
    <t>GISCARO</t>
  </si>
  <si>
    <t>L ISLE JOURDAIN</t>
  </si>
  <si>
    <t>LABEJAN</t>
  </si>
  <si>
    <t>LADEVEZE RIVIERE</t>
  </si>
  <si>
    <t>LAGRAULET DU GERS</t>
  </si>
  <si>
    <t>LALANNE ARQUE</t>
  </si>
  <si>
    <t>LANNUX</t>
  </si>
  <si>
    <t>LARROQUE SUR L OSSE</t>
  </si>
  <si>
    <t>LASSERRADE</t>
  </si>
  <si>
    <t>LAUJUZAN</t>
  </si>
  <si>
    <t>LAURAET</t>
  </si>
  <si>
    <t>LEBOULIN</t>
  </si>
  <si>
    <t>LIAS</t>
  </si>
  <si>
    <t>LOMBEZ</t>
  </si>
  <si>
    <t>LOURTIES MONBRUN</t>
  </si>
  <si>
    <t>LUPPE VIOLLES</t>
  </si>
  <si>
    <t>LUSSAN</t>
  </si>
  <si>
    <t>MAGNAN</t>
  </si>
  <si>
    <t>MALABAT</t>
  </si>
  <si>
    <t>MARESTAING</t>
  </si>
  <si>
    <t>MARGUESTAU</t>
  </si>
  <si>
    <t>MARSOLAN</t>
  </si>
  <si>
    <t>MAS D AUVIGNON</t>
  </si>
  <si>
    <t>MAULICHERES</t>
  </si>
  <si>
    <t>MIRANDE</t>
  </si>
  <si>
    <t>MONBARDON</t>
  </si>
  <si>
    <t>MONFORT</t>
  </si>
  <si>
    <t>MONPARDIAC</t>
  </si>
  <si>
    <t>MONTEGUT ARROS</t>
  </si>
  <si>
    <t>MOUCHAN</t>
  </si>
  <si>
    <t>NIZAS</t>
  </si>
  <si>
    <t>ORBESSAN</t>
  </si>
  <si>
    <t>PALLANNE</t>
  </si>
  <si>
    <t>PANASSAC</t>
  </si>
  <si>
    <t>PEYRUSSE GRANDE</t>
  </si>
  <si>
    <t>POUYDRAGUIN</t>
  </si>
  <si>
    <t>PUYSEGUR</t>
  </si>
  <si>
    <t>ROQUELAURE ST AUBIN</t>
  </si>
  <si>
    <t>ROZES</t>
  </si>
  <si>
    <t>SABAILLAN</t>
  </si>
  <si>
    <t>ST AVIT FRANDAT</t>
  </si>
  <si>
    <t>ST CLAR</t>
  </si>
  <si>
    <t>ST ELIX D ASTARAC</t>
  </si>
  <si>
    <t>ST GERME</t>
  </si>
  <si>
    <t>STE MERE</t>
  </si>
  <si>
    <t>SAMATAN</t>
  </si>
  <si>
    <t>SARRAGUZAN</t>
  </si>
  <si>
    <t>SAUVIMONT</t>
  </si>
  <si>
    <t>SCIEURAC ET FLOURES</t>
  </si>
  <si>
    <t>SEAILLES</t>
  </si>
  <si>
    <t>SEGOS</t>
  </si>
  <si>
    <t>SEISSAN</t>
  </si>
  <si>
    <t>TASQUE</t>
  </si>
  <si>
    <t>TERRAUBE</t>
  </si>
  <si>
    <t>TIESTE URAGNOUX</t>
  </si>
  <si>
    <t>TOUGET</t>
  </si>
  <si>
    <t>VILLECOMTAL SUR ARROS</t>
  </si>
  <si>
    <t>AUSSOS</t>
  </si>
  <si>
    <t>AMBES</t>
  </si>
  <si>
    <t>ARBANATS</t>
  </si>
  <si>
    <t>PORTE DE BENAUGE</t>
  </si>
  <si>
    <t>ARES</t>
  </si>
  <si>
    <t>LES ARTIGUES DE LUSSAC</t>
  </si>
  <si>
    <t>SALIGNAC</t>
  </si>
  <si>
    <t>AURIOLLES</t>
  </si>
  <si>
    <t>AYGUEMORTE LES GRAVES</t>
  </si>
  <si>
    <t>BARIE</t>
  </si>
  <si>
    <t>BASSANNE</t>
  </si>
  <si>
    <t>BASSENS</t>
  </si>
  <si>
    <t>BAYAS</t>
  </si>
  <si>
    <t>BAYON SUR GIRONDE</t>
  </si>
  <si>
    <t>BEAUTIRAN</t>
  </si>
  <si>
    <t>BEGUEY</t>
  </si>
  <si>
    <t>BELLEBAT</t>
  </si>
  <si>
    <t>BERSON</t>
  </si>
  <si>
    <t>BIRAC</t>
  </si>
  <si>
    <t>BOSSUGAN</t>
  </si>
  <si>
    <t>BRACH</t>
  </si>
  <si>
    <t>CABANAC ET VILLAGRAINS</t>
  </si>
  <si>
    <t>CABARA</t>
  </si>
  <si>
    <t>CADAUJAC</t>
  </si>
  <si>
    <t>CANEJAN</t>
  </si>
  <si>
    <t>CARTELEGUE</t>
  </si>
  <si>
    <t>CASSEUIL</t>
  </si>
  <si>
    <t>CASTRES GIRONDE</t>
  </si>
  <si>
    <t>CAUDROT</t>
  </si>
  <si>
    <t>CAZAUGITAT</t>
  </si>
  <si>
    <t>CERONS</t>
  </si>
  <si>
    <t>CESSAC</t>
  </si>
  <si>
    <t>CESTAS</t>
  </si>
  <si>
    <t>CLEYRAC</t>
  </si>
  <si>
    <t>COUQUEQUES</t>
  </si>
  <si>
    <t>CROIGNON</t>
  </si>
  <si>
    <t>CUBZAC LES PONTS</t>
  </si>
  <si>
    <t>LES EGLISOTTES ET CHALAURES</t>
  </si>
  <si>
    <t>FOSSES ET BALEYSSAC</t>
  </si>
  <si>
    <t>FRONTENAC</t>
  </si>
  <si>
    <t>GABARNAC</t>
  </si>
  <si>
    <t>GAILLAN EN MEDOC</t>
  </si>
  <si>
    <t>GARDEGAN ET TOURTIRAC</t>
  </si>
  <si>
    <t>LE HAILLAN</t>
  </si>
  <si>
    <t>JAU DIGNAC ET LOIRAC</t>
  </si>
  <si>
    <t>LA BREDE</t>
  </si>
  <si>
    <t>LACANAU</t>
  </si>
  <si>
    <t>LAPOUYADE</t>
  </si>
  <si>
    <t>LATRESNE</t>
  </si>
  <si>
    <t>LISTRAC MEDOC</t>
  </si>
  <si>
    <t>MACAU</t>
  </si>
  <si>
    <t>MARIMBAULT</t>
  </si>
  <si>
    <t>MASSUGAS</t>
  </si>
  <si>
    <t>MORIZES</t>
  </si>
  <si>
    <t>MOULIETS ET VILLEMARTIN</t>
  </si>
  <si>
    <t>MOURENS</t>
  </si>
  <si>
    <t>NERIGEAN</t>
  </si>
  <si>
    <t>NEUFFONS</t>
  </si>
  <si>
    <t>NOAILLAC</t>
  </si>
  <si>
    <t>PELLEGRUE</t>
  </si>
  <si>
    <t>PETIT PALAIS ET CORNEMPS</t>
  </si>
  <si>
    <t>POMEROL</t>
  </si>
  <si>
    <t>REIGNAC</t>
  </si>
  <si>
    <t>RIONS</t>
  </si>
  <si>
    <t>ST ANDRE DE CUBZAC</t>
  </si>
  <si>
    <t>ST ANTOINE SUR L ISLE</t>
  </si>
  <si>
    <t>ST AUBIN DE MEDOC</t>
  </si>
  <si>
    <t>ST CHRISTOPHE DES BARDES</t>
  </si>
  <si>
    <t>ST CHRISTOPHE DE DOUBLE</t>
  </si>
  <si>
    <t>ST CIERS DE CANESSE</t>
  </si>
  <si>
    <t>ST DENIS DE PILE</t>
  </si>
  <si>
    <t>ST ETIENNE DE LISSE</t>
  </si>
  <si>
    <t>STE FLORENCE</t>
  </si>
  <si>
    <t>ST GENES DE LOMBAUD</t>
  </si>
  <si>
    <t>ST MARIENS</t>
  </si>
  <si>
    <t>ST MARTIN DE LERM</t>
  </si>
  <si>
    <t>ST MEDARD DE GUIZIERES</t>
  </si>
  <si>
    <t>ST MORILLON</t>
  </si>
  <si>
    <t>ST PARDON DE CONQUES</t>
  </si>
  <si>
    <t>ST PEY DE CASTETS</t>
  </si>
  <si>
    <t>ST SAUVEUR DE PUYNORMAND</t>
  </si>
  <si>
    <t>ST SEURIN SUR L ISLE</t>
  </si>
  <si>
    <t>LES SALLES DE CASTILLON</t>
  </si>
  <si>
    <t>SAUTERNES</t>
  </si>
  <si>
    <t>SEMENS</t>
  </si>
  <si>
    <t>SOULIGNAC</t>
  </si>
  <si>
    <t>TABANAC</t>
  </si>
  <si>
    <t>TALAIS</t>
  </si>
  <si>
    <t>TARGON</t>
  </si>
  <si>
    <t>VENDAYS MONTALIVET</t>
  </si>
  <si>
    <t>VIRELADE</t>
  </si>
  <si>
    <t>YVRAC</t>
  </si>
  <si>
    <t>ABEILHAN</t>
  </si>
  <si>
    <t>AGDE</t>
  </si>
  <si>
    <t>AGONES</t>
  </si>
  <si>
    <t>ARGELLIERS</t>
  </si>
  <si>
    <t>AUTIGNAC</t>
  </si>
  <si>
    <t>AVENE</t>
  </si>
  <si>
    <t>BASSAN</t>
  </si>
  <si>
    <t>BESSAN</t>
  </si>
  <si>
    <t>BEZIERS</t>
  </si>
  <si>
    <t>LE BOUSQUET D ORB</t>
  </si>
  <si>
    <t>BOUZIGUES</t>
  </si>
  <si>
    <t>CASTELNAU DE GUERS</t>
  </si>
  <si>
    <t>CAZOULS D HERAULT</t>
  </si>
  <si>
    <t>CREISSAN</t>
  </si>
  <si>
    <t>LE CROS</t>
  </si>
  <si>
    <t>FERRALS LES MONTAGNES</t>
  </si>
  <si>
    <t>FERRIERES POUSSAROU</t>
  </si>
  <si>
    <t>GANGES</t>
  </si>
  <si>
    <t>GORNIES</t>
  </si>
  <si>
    <t>GRAISSESSAC</t>
  </si>
  <si>
    <t>HEREPIAN</t>
  </si>
  <si>
    <t>JACOU</t>
  </si>
  <si>
    <t>JUVIGNAC</t>
  </si>
  <si>
    <t>LIEURAN CABRIERES</t>
  </si>
  <si>
    <t>LA LIVINIERE</t>
  </si>
  <si>
    <t>LUNEL VIEL</t>
  </si>
  <si>
    <t>MONTBLANC</t>
  </si>
  <si>
    <t>MURLES</t>
  </si>
  <si>
    <t>NEBIAN</t>
  </si>
  <si>
    <t>OLARGUES</t>
  </si>
  <si>
    <t>OLMET ET VILLECUN</t>
  </si>
  <si>
    <t>OLONZAC</t>
  </si>
  <si>
    <t>PEGAIROLLES DE L ESCALETTE</t>
  </si>
  <si>
    <t>PIGNAN</t>
  </si>
  <si>
    <t>POMEROLS</t>
  </si>
  <si>
    <t>POUZOLLES</t>
  </si>
  <si>
    <t>PUECHABON</t>
  </si>
  <si>
    <t>ROMIGUIERES</t>
  </si>
  <si>
    <t>LE ROUET</t>
  </si>
  <si>
    <t>ST ANDRE DE BUEGES</t>
  </si>
  <si>
    <t>ST BAUZILLE DE MONTMEL</t>
  </si>
  <si>
    <t>STE CROIX DE QUINTILLARGUES</t>
  </si>
  <si>
    <t>ST GELY DU FESC</t>
  </si>
  <si>
    <t>ST GENIES DES MOURGUES</t>
  </si>
  <si>
    <t>ST MARTIN DE L ARCON</t>
  </si>
  <si>
    <t>ST PONS DE MAUCHIENS</t>
  </si>
  <si>
    <t>ST SERIES</t>
  </si>
  <si>
    <t>SIRAN</t>
  </si>
  <si>
    <t>SOUBES</t>
  </si>
  <si>
    <t>TEYRAN</t>
  </si>
  <si>
    <t>VAILHAN</t>
  </si>
  <si>
    <t>VALMASCLE</t>
  </si>
  <si>
    <t>VILLESPASSANS</t>
  </si>
  <si>
    <t>BAGUER PICAN</t>
  </si>
  <si>
    <t>BILLE</t>
  </si>
  <si>
    <t>BONNEMAIN</t>
  </si>
  <si>
    <t>BOURGBARRE</t>
  </si>
  <si>
    <t>LA BOUSSAC</t>
  </si>
  <si>
    <t>BREAL SOUS MONTFORT</t>
  </si>
  <si>
    <t>BROUALAN</t>
  </si>
  <si>
    <t>LES BRULAIS</t>
  </si>
  <si>
    <t>LA CHAPELLE ST AUBERT</t>
  </si>
  <si>
    <t>CHAUVIGNE</t>
  </si>
  <si>
    <t>CHERRUEIX</t>
  </si>
  <si>
    <t>CHEVAIGNE</t>
  </si>
  <si>
    <t>CUGUEN</t>
  </si>
  <si>
    <t>EANCE</t>
  </si>
  <si>
    <t>GAHARD</t>
  </si>
  <si>
    <t>GENNES SUR SEICHE</t>
  </si>
  <si>
    <t>LA GUERCHE DE BRETAGNE</t>
  </si>
  <si>
    <t>HEDE BAZOUGES</t>
  </si>
  <si>
    <t>IFFENDIC</t>
  </si>
  <si>
    <t>IRODOUER</t>
  </si>
  <si>
    <t>JAVENE</t>
  </si>
  <si>
    <t>LA MEZIERE</t>
  </si>
  <si>
    <t>MONTERFIL</t>
  </si>
  <si>
    <t>MONTREUIL SOUS PEROUSE</t>
  </si>
  <si>
    <t>MONTREUIL SUR ILLE</t>
  </si>
  <si>
    <t>PACE</t>
  </si>
  <si>
    <t>PARTHENAY DE BRETAGNE</t>
  </si>
  <si>
    <t>PIPRIAC</t>
  </si>
  <si>
    <t>RENAC</t>
  </si>
  <si>
    <t>ROMILLE</t>
  </si>
  <si>
    <t>ST AUBIN DES LANDES</t>
  </si>
  <si>
    <t>ST AUBIN DU CORMIER</t>
  </si>
  <si>
    <t>ST BRIEUC DES IFFS</t>
  </si>
  <si>
    <t>ST BROLADRE</t>
  </si>
  <si>
    <t>ST CHRISTOPHE DES BOIS</t>
  </si>
  <si>
    <t>ST GANTON</t>
  </si>
  <si>
    <t>ST GEORGES DE REINTEMBAULT</t>
  </si>
  <si>
    <t>ST GERMAIN SUR ILLE</t>
  </si>
  <si>
    <t>ST GREGOIRE</t>
  </si>
  <si>
    <t>ST JOUAN DES GUERETS</t>
  </si>
  <si>
    <t>ST LUNAIRE</t>
  </si>
  <si>
    <t>ST SAUVEUR DES LANDES</t>
  </si>
  <si>
    <t>ST SENOUX</t>
  </si>
  <si>
    <t>ST SULIAC</t>
  </si>
  <si>
    <t>ST THUAL</t>
  </si>
  <si>
    <t>LE SEL DE BRETAGNE</t>
  </si>
  <si>
    <t>SIXT SUR AFF</t>
  </si>
  <si>
    <t>TAILLIS</t>
  </si>
  <si>
    <t>LE TIERCENT</t>
  </si>
  <si>
    <t>TREMEHEUC</t>
  </si>
  <si>
    <t>TRESBOEUF</t>
  </si>
  <si>
    <t>TRIMER</t>
  </si>
  <si>
    <t>VERGEAL</t>
  </si>
  <si>
    <t>LE VERGER</t>
  </si>
  <si>
    <t>VIEUX VIEL</t>
  </si>
  <si>
    <t>VIEUX VY SUR COUESNON</t>
  </si>
  <si>
    <t>VILLAMEE</t>
  </si>
  <si>
    <t>PONT PEAN</t>
  </si>
  <si>
    <t>BARAIZE</t>
  </si>
  <si>
    <t>BAUDRES</t>
  </si>
  <si>
    <t>BELABRE</t>
  </si>
  <si>
    <t>LA BERTHENOUX</t>
  </si>
  <si>
    <t>LE BLANC</t>
  </si>
  <si>
    <t>BOMMIERS</t>
  </si>
  <si>
    <t>BRIANTES</t>
  </si>
  <si>
    <t>CHASSIGNOLLES</t>
  </si>
  <si>
    <t>CHITRAY</t>
  </si>
  <si>
    <t>CHOUDAY</t>
  </si>
  <si>
    <t>CLERE DU BOIS</t>
  </si>
  <si>
    <t>COINGS</t>
  </si>
  <si>
    <t>CROZON SUR VAUVRE</t>
  </si>
  <si>
    <t>DEOLS</t>
  </si>
  <si>
    <t>FEUSINES</t>
  </si>
  <si>
    <t>FONTGOMBAULT</t>
  </si>
  <si>
    <t>LEVROUX</t>
  </si>
  <si>
    <t>LINGE</t>
  </si>
  <si>
    <t>LOURDOUEIX ST MICHEL</t>
  </si>
  <si>
    <t>LUANT</t>
  </si>
  <si>
    <t>LUCAY LE MALE</t>
  </si>
  <si>
    <t>MARTIZAY</t>
  </si>
  <si>
    <t>MENETOU SUR NAHON</t>
  </si>
  <si>
    <t>MENETREOLS SOUS VATAN</t>
  </si>
  <si>
    <t>MIGNE</t>
  </si>
  <si>
    <t>MONTLEVICQ</t>
  </si>
  <si>
    <t>NURET LE FERRON</t>
  </si>
  <si>
    <t>LE POINCONNET</t>
  </si>
  <si>
    <t>LE PONT CHRETIEN CHABENET</t>
  </si>
  <si>
    <t>POULAINES</t>
  </si>
  <si>
    <t>PRUNIERS</t>
  </si>
  <si>
    <t>REBOURSIN</t>
  </si>
  <si>
    <t>ROUVRES LES BOIS</t>
  </si>
  <si>
    <t>ST AOUT</t>
  </si>
  <si>
    <t>ST CHARTIER</t>
  </si>
  <si>
    <t>ST CIVRAN</t>
  </si>
  <si>
    <t>ST FLORENTIN</t>
  </si>
  <si>
    <t>ST GEORGES SUR ARNON</t>
  </si>
  <si>
    <t>ST HILAIRE SUR BENAIZE</t>
  </si>
  <si>
    <t>STE LIZAIGNE</t>
  </si>
  <si>
    <t>SASSIERGES ST GERMAIN</t>
  </si>
  <si>
    <t>SAUZELLES</t>
  </si>
  <si>
    <t>SEGRY</t>
  </si>
  <si>
    <t>SEMBLECAY</t>
  </si>
  <si>
    <t>VALENCAY</t>
  </si>
  <si>
    <t>VATAN</t>
  </si>
  <si>
    <t>VICQ EXEMPLET</t>
  </si>
  <si>
    <t>VICQ SUR NAHON</t>
  </si>
  <si>
    <t>VILLEDIEU SUR INDRE</t>
  </si>
  <si>
    <t>ANTOGNY LE TILLAC</t>
  </si>
  <si>
    <t>ASSAY</t>
  </si>
  <si>
    <t>ATHEE SUR CHER</t>
  </si>
  <si>
    <t>AZAY LE RIDEAU</t>
  </si>
  <si>
    <t>BARROU</t>
  </si>
  <si>
    <t>BLERE</t>
  </si>
  <si>
    <t>BOUSSAY</t>
  </si>
  <si>
    <t>BUEIL EN TOURAINE</t>
  </si>
  <si>
    <t>CANGEY</t>
  </si>
  <si>
    <t>CHAMPIGNY SUR VEUDE</t>
  </si>
  <si>
    <t>CHARNIZAY</t>
  </si>
  <si>
    <t>CHEMILLE SUR INDROIS</t>
  </si>
  <si>
    <t>CIGOGNE</t>
  </si>
  <si>
    <t>COURCAY</t>
  </si>
  <si>
    <t>LA CROIX EN TOURAINE</t>
  </si>
  <si>
    <t>DIERRE</t>
  </si>
  <si>
    <t>DOLUS LE SEC</t>
  </si>
  <si>
    <t>EPEIGNE LES BOIS</t>
  </si>
  <si>
    <t>EPEIGNE SUR DEME</t>
  </si>
  <si>
    <t>FERRIERE LARCON</t>
  </si>
  <si>
    <t>GIZEUX</t>
  </si>
  <si>
    <t>DESCARTES</t>
  </si>
  <si>
    <t>HOMMES</t>
  </si>
  <si>
    <t>LEMERE</t>
  </si>
  <si>
    <t>LOCHES</t>
  </si>
  <si>
    <t>LOCHE SUR INDROIS</t>
  </si>
  <si>
    <t>MAILLE</t>
  </si>
  <si>
    <t>MARCE SUR ESVES</t>
  </si>
  <si>
    <t>MARRAY</t>
  </si>
  <si>
    <t>MONTREUIL EN TOURAINE</t>
  </si>
  <si>
    <t>NOIZAY</t>
  </si>
  <si>
    <t>NOTRE DAME D OE</t>
  </si>
  <si>
    <t>PORTS SUR VIENNE</t>
  </si>
  <si>
    <t>PREUILLY SUR CLAISE</t>
  </si>
  <si>
    <t>REIGNAC SUR INDRE</t>
  </si>
  <si>
    <t>LA RICHE</t>
  </si>
  <si>
    <t>ROUZIERS DE TOURAINE</t>
  </si>
  <si>
    <t>ST BENOIT LA FORET</t>
  </si>
  <si>
    <t>ST CHRISTOPHE SUR LE NAIS</t>
  </si>
  <si>
    <t>ST QUENTIN SUR INDROIS</t>
  </si>
  <si>
    <t>TROGUES</t>
  </si>
  <si>
    <t>VERETZ</t>
  </si>
  <si>
    <t>VERNOU SUR BRENNE</t>
  </si>
  <si>
    <t>VILLELOIN COULANGE</t>
  </si>
  <si>
    <t>YZEURES SUR CREUSE</t>
  </si>
  <si>
    <t>BESSINS</t>
  </si>
  <si>
    <t>BLANDIN</t>
  </si>
  <si>
    <t>BRANGUES</t>
  </si>
  <si>
    <t>BRIE ET ANGONNES</t>
  </si>
  <si>
    <t>CESSIEU</t>
  </si>
  <si>
    <t>CHAMP SUR DRAC</t>
  </si>
  <si>
    <t>CHANAS</t>
  </si>
  <si>
    <t>LA CHAPELLE DE SURIEU</t>
  </si>
  <si>
    <t>CHARNECLES</t>
  </si>
  <si>
    <t>CHASSIGNIEU</t>
  </si>
  <si>
    <t>CHAVANOZ</t>
  </si>
  <si>
    <t>CHELIEU</t>
  </si>
  <si>
    <t>CHONAS L AMBALLAN</t>
  </si>
  <si>
    <t>CLAVANS EN HAUT OISANS</t>
  </si>
  <si>
    <t>COLOMBE</t>
  </si>
  <si>
    <t>LA COMBE DE LANCEY</t>
  </si>
  <si>
    <t>CORBELIN</t>
  </si>
  <si>
    <t>CORENC</t>
  </si>
  <si>
    <t>CRACHIER</t>
  </si>
  <si>
    <t>CULIN</t>
  </si>
  <si>
    <t>DIEMOZ</t>
  </si>
  <si>
    <t>DOMARIN</t>
  </si>
  <si>
    <t>LE FRENEY D OISANS</t>
  </si>
  <si>
    <t>FROGES</t>
  </si>
  <si>
    <t>IZEAUX</t>
  </si>
  <si>
    <t>LALLEY</t>
  </si>
  <si>
    <t>LAVALDENS</t>
  </si>
  <si>
    <t>MARCILLOLES</t>
  </si>
  <si>
    <t>MAYRES SAVEL</t>
  </si>
  <si>
    <t>MEYRIEU LES ETANGS</t>
  </si>
  <si>
    <t>MEYSSIEZ</t>
  </si>
  <si>
    <t>MIRIBEL LANCHATRE</t>
  </si>
  <si>
    <t>MIRIBEL LES ECHELLES</t>
  </si>
  <si>
    <t>MONTAGNIEU</t>
  </si>
  <si>
    <t>MONTBONNOT ST MARTIN</t>
  </si>
  <si>
    <t>MONTCHABOUD</t>
  </si>
  <si>
    <t>MONT ST MARTIN</t>
  </si>
  <si>
    <t>MONTSEVEROUX</t>
  </si>
  <si>
    <t>MORAS</t>
  </si>
  <si>
    <t>OYEU</t>
  </si>
  <si>
    <t>PARMILIEU</t>
  </si>
  <si>
    <t>PREBOIS</t>
  </si>
  <si>
    <t>LES ROCHES DE CONDRIEU</t>
  </si>
  <si>
    <t>ROISSARD</t>
  </si>
  <si>
    <t>ST ALBAN DE ROCHE</t>
  </si>
  <si>
    <t>ST ALBAN DU RHONE</t>
  </si>
  <si>
    <t>STE ANNE SUR GERVONDE</t>
  </si>
  <si>
    <t>ST ANTOINE L ABBAYE</t>
  </si>
  <si>
    <t>ST DIDIER DE BIZONNES</t>
  </si>
  <si>
    <t>ST ISMIER</t>
  </si>
  <si>
    <t>ST JEAN DE BOURNAY</t>
  </si>
  <si>
    <t>ST JEAN DE SOUDAIN</t>
  </si>
  <si>
    <t>ST JEAN DE VAULX</t>
  </si>
  <si>
    <t>ST JOSEPH DE RIVIERE</t>
  </si>
  <si>
    <t>ST JUST CHALEYSSIN</t>
  </si>
  <si>
    <t>ST LAURENT DU PONT</t>
  </si>
  <si>
    <t>ST MARTIN D HERES</t>
  </si>
  <si>
    <t>ST MICHEL LES PORTES</t>
  </si>
  <si>
    <t>ST PAUL D IZEAUX</t>
  </si>
  <si>
    <t>ST PIERRE DE CHERENNES</t>
  </si>
  <si>
    <t>ST PIERRE DE MEAROZ</t>
  </si>
  <si>
    <t>LE SAPPEY EN CHARTREUSE</t>
  </si>
  <si>
    <t>SARCENAS</t>
  </si>
  <si>
    <t>SAVAS MEPIN</t>
  </si>
  <si>
    <t>SERPAIZE</t>
  </si>
  <si>
    <t>SIEVOZ</t>
  </si>
  <si>
    <t>SINARD</t>
  </si>
  <si>
    <t>SONNAY</t>
  </si>
  <si>
    <t>SOUSVILLE</t>
  </si>
  <si>
    <t>LE TOUVET</t>
  </si>
  <si>
    <t>TRAMOLE</t>
  </si>
  <si>
    <t>TREMINIS</t>
  </si>
  <si>
    <t>LA TRONCHE</t>
  </si>
  <si>
    <t>VALBONNAIS</t>
  </si>
  <si>
    <t>VALENCIN</t>
  </si>
  <si>
    <t>VARCES ALLIERES ET RISSET</t>
  </si>
  <si>
    <t>VATILIEU</t>
  </si>
  <si>
    <t>VAUJANY</t>
  </si>
  <si>
    <t>VAULNAVEYS LE BAS</t>
  </si>
  <si>
    <t>VERNIOZ</t>
  </si>
  <si>
    <t>VILLARD ST CHRISTOPHE</t>
  </si>
  <si>
    <t>VILLENEUVE DE MARC</t>
  </si>
  <si>
    <t>VILLETTE DE VIENNE</t>
  </si>
  <si>
    <t>VIZILLE</t>
  </si>
  <si>
    <t>VOUREY</t>
  </si>
  <si>
    <t>ABERGEMENT LES THESY</t>
  </si>
  <si>
    <t>AUGEA</t>
  </si>
  <si>
    <t>AUMUR</t>
  </si>
  <si>
    <t>AUTHUME</t>
  </si>
  <si>
    <t>AUXANGE</t>
  </si>
  <si>
    <t>BAVERANS</t>
  </si>
  <si>
    <t>BELLECOMBE</t>
  </si>
  <si>
    <t>BIARNE</t>
  </si>
  <si>
    <t>BIEF DU FOURG</t>
  </si>
  <si>
    <t>BOIS DE GAND</t>
  </si>
  <si>
    <t>BRANS</t>
  </si>
  <si>
    <t>BRIOD</t>
  </si>
  <si>
    <t>CERNANS</t>
  </si>
  <si>
    <t>CHAMOLE</t>
  </si>
  <si>
    <t>CHAMPAGNE SUR LOUE</t>
  </si>
  <si>
    <t>CHAMPDIVERS</t>
  </si>
  <si>
    <t>CHARCHILLA</t>
  </si>
  <si>
    <t>CHARNOD</t>
  </si>
  <si>
    <t>CHATILLON</t>
  </si>
  <si>
    <t>CHAUX CHAMPAGNY</t>
  </si>
  <si>
    <t>CHAMPAGNY</t>
  </si>
  <si>
    <t>CHENE BERNARD</t>
  </si>
  <si>
    <t>CHEVIGNY</t>
  </si>
  <si>
    <t>COURBETTE</t>
  </si>
  <si>
    <t>COURBOUZON</t>
  </si>
  <si>
    <t>COYRON</t>
  </si>
  <si>
    <t>CRENANS</t>
  </si>
  <si>
    <t>DAMMARTIN MARPAIN</t>
  </si>
  <si>
    <t>DAMPARIS</t>
  </si>
  <si>
    <t>EVANS</t>
  </si>
  <si>
    <t>FRAISANS</t>
  </si>
  <si>
    <t>FRASNE LES MEULIERES</t>
  </si>
  <si>
    <t>LE FRASNOIS</t>
  </si>
  <si>
    <t>FRONTENAY</t>
  </si>
  <si>
    <t>GENDREY</t>
  </si>
  <si>
    <t>GRANDE RIVIERE CHATEAU</t>
  </si>
  <si>
    <t>HAUTECOUR</t>
  </si>
  <si>
    <t>IVREY</t>
  </si>
  <si>
    <t>ROSNAY</t>
  </si>
  <si>
    <t>LOUVATANGE</t>
  </si>
  <si>
    <t>MANTRY</t>
  </si>
  <si>
    <t>MARNOZ</t>
  </si>
  <si>
    <t>MARTIGNA</t>
  </si>
  <si>
    <t>MATHENAY</t>
  </si>
  <si>
    <t>MESNOIS</t>
  </si>
  <si>
    <t>MOIRANS EN MONTAGNE</t>
  </si>
  <si>
    <t>MOLAY</t>
  </si>
  <si>
    <t>CHASSAL MOLINGES</t>
  </si>
  <si>
    <t>MONNET LA VILLE</t>
  </si>
  <si>
    <t>MONTAIN</t>
  </si>
  <si>
    <t>MONTIGNY SUR L AIN</t>
  </si>
  <si>
    <t>MONTMIREY LA VILLE</t>
  </si>
  <si>
    <t>MONT SOUS VAUDREY</t>
  </si>
  <si>
    <t>MOURNANS CHARBONNY</t>
  </si>
  <si>
    <t>MUTIGNEY</t>
  </si>
  <si>
    <t>LES NANS</t>
  </si>
  <si>
    <t>ONGLIERES</t>
  </si>
  <si>
    <t>OUR</t>
  </si>
  <si>
    <t>PAGNOZ</t>
  </si>
  <si>
    <t>PARCEY</t>
  </si>
  <si>
    <t>PIMORIN</t>
  </si>
  <si>
    <t>PLAISIA</t>
  </si>
  <si>
    <t>PLENISETTE</t>
  </si>
  <si>
    <t>PLEURE</t>
  </si>
  <si>
    <t>PLUMONT</t>
  </si>
  <si>
    <t>POIDS DE FIOLE</t>
  </si>
  <si>
    <t>PONT DU NAVOY</t>
  </si>
  <si>
    <t>PORT LESNEY</t>
  </si>
  <si>
    <t>RAINANS</t>
  </si>
  <si>
    <t>REVIGNY</t>
  </si>
  <si>
    <t>RUFFEY SUR SEILLE</t>
  </si>
  <si>
    <t>RYE</t>
  </si>
  <si>
    <t>SAFFLOZ</t>
  </si>
  <si>
    <t>ST BARAING</t>
  </si>
  <si>
    <t>ST LAURENT EN GRANDVAUX</t>
  </si>
  <si>
    <t>ST LOTHAIN</t>
  </si>
  <si>
    <t>SALANS</t>
  </si>
  <si>
    <t>SONGESON</t>
  </si>
  <si>
    <t>SOUCIA</t>
  </si>
  <si>
    <t>THOISSIA</t>
  </si>
  <si>
    <t>TOURMONT</t>
  </si>
  <si>
    <t>LE VAUDIOUX</t>
  </si>
  <si>
    <t>VERNANTOIS</t>
  </si>
  <si>
    <t>VILLARD ST SAUVEUR</t>
  </si>
  <si>
    <t>VILLARDS D HERIA</t>
  </si>
  <si>
    <t>VOITEUR</t>
  </si>
  <si>
    <t>AIRE SUR L ADOUR</t>
  </si>
  <si>
    <t>ARTASSENX</t>
  </si>
  <si>
    <t>ARUE</t>
  </si>
  <si>
    <t>ARX</t>
  </si>
  <si>
    <t>AUDON</t>
  </si>
  <si>
    <t>AURICE</t>
  </si>
  <si>
    <t>BANOS</t>
  </si>
  <si>
    <t>BASTENNES</t>
  </si>
  <si>
    <t>BEGAAR</t>
  </si>
  <si>
    <t>BELHADE</t>
  </si>
  <si>
    <t>BELUS</t>
  </si>
  <si>
    <t>BIAUDOS</t>
  </si>
  <si>
    <t>BISCARROSSE</t>
  </si>
  <si>
    <t>BROCAS</t>
  </si>
  <si>
    <t>CALLEN</t>
  </si>
  <si>
    <t>CARCEN PONSON</t>
  </si>
  <si>
    <t>CLASSUN</t>
  </si>
  <si>
    <t>COUDURES</t>
  </si>
  <si>
    <t>DUMES</t>
  </si>
  <si>
    <t>ESTIBEAUX</t>
  </si>
  <si>
    <t>GAREIN</t>
  </si>
  <si>
    <t>GIBRET</t>
  </si>
  <si>
    <t>GOURBERA</t>
  </si>
  <si>
    <t>HAURIET</t>
  </si>
  <si>
    <t>HINX</t>
  </si>
  <si>
    <t>LEON</t>
  </si>
  <si>
    <t>LOUER</t>
  </si>
  <si>
    <t>MAILLAS</t>
  </si>
  <si>
    <t>MANT</t>
  </si>
  <si>
    <t>MAURIES</t>
  </si>
  <si>
    <t>MONGET</t>
  </si>
  <si>
    <t>MORCENX LA NOUVELLE</t>
  </si>
  <si>
    <t>MOUSCARDES</t>
  </si>
  <si>
    <t>NERBIS</t>
  </si>
  <si>
    <t>OEYRELUY</t>
  </si>
  <si>
    <t>ONESSE LAHARIE</t>
  </si>
  <si>
    <t>ORTHEVIELLE</t>
  </si>
  <si>
    <t>OSSAGES</t>
  </si>
  <si>
    <t>OZOURT</t>
  </si>
  <si>
    <t>PECORADE</t>
  </si>
  <si>
    <t>PISSOS</t>
  </si>
  <si>
    <t>PORT DE LANNE</t>
  </si>
  <si>
    <t>RENUNG</t>
  </si>
  <si>
    <t>ST CRICQ DU GAVE</t>
  </si>
  <si>
    <t>STE EULALIE EN BORN</t>
  </si>
  <si>
    <t>ST GEIN</t>
  </si>
  <si>
    <t>ST GEOURS DE MAREMNE</t>
  </si>
  <si>
    <t>ST JULIEN D ARMAGNAC</t>
  </si>
  <si>
    <t>ST MARTIN DE HINX</t>
  </si>
  <si>
    <t>ST MARTIN DE SEIGNANX</t>
  </si>
  <si>
    <t>SARRON</t>
  </si>
  <si>
    <t>SEIGNOSSE</t>
  </si>
  <si>
    <t>TETHIEU</t>
  </si>
  <si>
    <t>TOULOUZETTE</t>
  </si>
  <si>
    <t>VIELLE SOUBIRAN</t>
  </si>
  <si>
    <t>LE VIGNAU</t>
  </si>
  <si>
    <t>YZOSSE</t>
  </si>
  <si>
    <t>AMBLOY</t>
  </si>
  <si>
    <t>ARTINS</t>
  </si>
  <si>
    <t>BAUZY</t>
  </si>
  <si>
    <t>BOISSEAU</t>
  </si>
  <si>
    <t>LA CHAPELLE VENDOMOISE</t>
  </si>
  <si>
    <t>CHAUMONT SUR LOIRE</t>
  </si>
  <si>
    <t>LA CHAUSSEE ST VICTOR</t>
  </si>
  <si>
    <t>CHAUVIGNY DU PERCHE</t>
  </si>
  <si>
    <t>CHEVERNY</t>
  </si>
  <si>
    <t>CONAN</t>
  </si>
  <si>
    <t>CORMENON</t>
  </si>
  <si>
    <t>COUR CHEVERNY</t>
  </si>
  <si>
    <t>CRUCHERAY</t>
  </si>
  <si>
    <t>LA FERTE BEAUHARNAIS</t>
  </si>
  <si>
    <t>LA FERTE ST CYR</t>
  </si>
  <si>
    <t>LES HAYES</t>
  </si>
  <si>
    <t>HERBAULT</t>
  </si>
  <si>
    <t>LAMOTTE BEUVRON</t>
  </si>
  <si>
    <t>LANCE</t>
  </si>
  <si>
    <t>LASSAY SUR CROISNE</t>
  </si>
  <si>
    <t>LESTIOU</t>
  </si>
  <si>
    <t>LUNAY</t>
  </si>
  <si>
    <t>LA MADELEINE VILLEFROUIN</t>
  </si>
  <si>
    <t>MARCILLY EN GAULT</t>
  </si>
  <si>
    <t>MEHERS</t>
  </si>
  <si>
    <t>MILLANCAY</t>
  </si>
  <si>
    <t>MOISY</t>
  </si>
  <si>
    <t>MONTEAUX</t>
  </si>
  <si>
    <t>MONTRIEUX EN SOLOGNE</t>
  </si>
  <si>
    <t>MUR DE SOLOGNE</t>
  </si>
  <si>
    <t>NAVEIL</t>
  </si>
  <si>
    <t>NOURRAY</t>
  </si>
  <si>
    <t>PEZOU</t>
  </si>
  <si>
    <t>PRUNAY CASSEREAU</t>
  </si>
  <si>
    <t>RAHART</t>
  </si>
  <si>
    <t>LES ROCHES L EVEQUE</t>
  </si>
  <si>
    <t>ROMORANTIN LANTHENAY</t>
  </si>
  <si>
    <t>RUAN SUR EGVONNE</t>
  </si>
  <si>
    <t>ST DYE SUR LOIRE</t>
  </si>
  <si>
    <t>ST GOURGON</t>
  </si>
  <si>
    <t>ST LAURENT NOUAN</t>
  </si>
  <si>
    <t>ST MARC DU COR</t>
  </si>
  <si>
    <t>ST MARTIN DES BOIS</t>
  </si>
  <si>
    <t>ST RIMAY</t>
  </si>
  <si>
    <t>ARVILLE</t>
  </si>
  <si>
    <t>SUEVRES</t>
  </si>
  <si>
    <t>TALCY</t>
  </si>
  <si>
    <t>TERNAY</t>
  </si>
  <si>
    <t>THESEE</t>
  </si>
  <si>
    <t>VALAIRE</t>
  </si>
  <si>
    <t>VEILLEINS</t>
  </si>
  <si>
    <t>VILLEBAROU</t>
  </si>
  <si>
    <t>VILLEFRANCOEUR</t>
  </si>
  <si>
    <t>ABOEN</t>
  </si>
  <si>
    <t>AILLEUX</t>
  </si>
  <si>
    <t>BARD</t>
  </si>
  <si>
    <t>BESSEY</t>
  </si>
  <si>
    <t>BOISSET ST PRIEST</t>
  </si>
  <si>
    <t>BOYER</t>
  </si>
  <si>
    <t>CERVIERES</t>
  </si>
  <si>
    <t>CHALAIN D UZORE</t>
  </si>
  <si>
    <t>CHAMBOEUF</t>
  </si>
  <si>
    <t>LA CHAMBONIE</t>
  </si>
  <si>
    <t>CHANDON</t>
  </si>
  <si>
    <t>LA CHAPELLE EN LAFAYE</t>
  </si>
  <si>
    <t>LA CHAPELLE VILLARS</t>
  </si>
  <si>
    <t>CHAZELLES SUR LYON</t>
  </si>
  <si>
    <t>CLEPPE</t>
  </si>
  <si>
    <t>LE COTEAU</t>
  </si>
  <si>
    <t>LE CROZET</t>
  </si>
  <si>
    <t>CUZIEU</t>
  </si>
  <si>
    <t>DEBATS RIVIERE D ORPRA</t>
  </si>
  <si>
    <t>DOIZIEUX</t>
  </si>
  <si>
    <t>ECOTAY L OLME</t>
  </si>
  <si>
    <t>ESSERTINES EN CHATELNEUF</t>
  </si>
  <si>
    <t>FOURNEAUX</t>
  </si>
  <si>
    <t>GUMIERES</t>
  </si>
  <si>
    <t>L HOPITAL SOUS ROCHEFORT</t>
  </si>
  <si>
    <t>L HORME</t>
  </si>
  <si>
    <t>JARNOSSE</t>
  </si>
  <si>
    <t>LEIGNEUX</t>
  </si>
  <si>
    <t>LUPE</t>
  </si>
  <si>
    <t>MACLAS</t>
  </si>
  <si>
    <t>MALLEVAL</t>
  </si>
  <si>
    <t>MARINGES</t>
  </si>
  <si>
    <t>MIZERIEUX</t>
  </si>
  <si>
    <t>LES NOES</t>
  </si>
  <si>
    <t>PALOGNEUX</t>
  </si>
  <si>
    <t>PANISSIERES</t>
  </si>
  <si>
    <t>PINAY</t>
  </si>
  <si>
    <t>POMMIERS EN FOREZ</t>
  </si>
  <si>
    <t>POUILLY LES FEURS</t>
  </si>
  <si>
    <t>RIORGES</t>
  </si>
  <si>
    <t>ROCHE LA MOLIERE</t>
  </si>
  <si>
    <t>ST ANDRE D APCHON</t>
  </si>
  <si>
    <t>ST CYR DE FAVIERES</t>
  </si>
  <si>
    <t>ST DENIS DE CABANNE</t>
  </si>
  <si>
    <t>ST GALMIER</t>
  </si>
  <si>
    <t>ST GEORGES DE BAROILLE</t>
  </si>
  <si>
    <t>ST GEORGES EN COUZAN</t>
  </si>
  <si>
    <t>ST GERMAIN LESPINASSE</t>
  </si>
  <si>
    <t>ST HEAND</t>
  </si>
  <si>
    <t>ST JEAN LA VETRE</t>
  </si>
  <si>
    <t>ST JULIEN D ODDES</t>
  </si>
  <si>
    <t>VETRE SUR ANZON</t>
  </si>
  <si>
    <t>ST JUST EN BAS</t>
  </si>
  <si>
    <t>ST LAURENT LA CONCHE</t>
  </si>
  <si>
    <t>ST MARCEL D URFE</t>
  </si>
  <si>
    <t>ST MARCELLIN EN FOREZ</t>
  </si>
  <si>
    <t>ST MAURICE EN GOURGOIS</t>
  </si>
  <si>
    <t>ST PAUL EN JAREZ</t>
  </si>
  <si>
    <t>ST PIERRE DE BOEUF</t>
  </si>
  <si>
    <t>ST PRIEST LA VETRE</t>
  </si>
  <si>
    <t>ST REGIS DU COIN</t>
  </si>
  <si>
    <t>LES SALLES</t>
  </si>
  <si>
    <t>TARENTAISE</t>
  </si>
  <si>
    <t>TARTARAS</t>
  </si>
  <si>
    <t>VENDRANGES</t>
  </si>
  <si>
    <t>VERRIERES EN FOREZ</t>
  </si>
  <si>
    <t>LA VERSANNE</t>
  </si>
  <si>
    <t>VILLEMONTAIS</t>
  </si>
  <si>
    <t>VILLEREST</t>
  </si>
  <si>
    <t>AUTRAC</t>
  </si>
  <si>
    <t>BLAVOZY</t>
  </si>
  <si>
    <t>BLESLE</t>
  </si>
  <si>
    <t>LA CHAISE DIEU</t>
  </si>
  <si>
    <t>CHANIAT</t>
  </si>
  <si>
    <t>CHANTEUGES</t>
  </si>
  <si>
    <t>CHASTEL</t>
  </si>
  <si>
    <t>CHENEREILLES</t>
  </si>
  <si>
    <t>CONNANGLES</t>
  </si>
  <si>
    <t>DOMEYRAT</t>
  </si>
  <si>
    <t>DUNIERES</t>
  </si>
  <si>
    <t>FONTANNES</t>
  </si>
  <si>
    <t>LANGEAC</t>
  </si>
  <si>
    <t>LAVAUDIEU</t>
  </si>
  <si>
    <t>LAVOUTE CHILHAC</t>
  </si>
  <si>
    <t>LORLANGES</t>
  </si>
  <si>
    <t>MALVALETTE</t>
  </si>
  <si>
    <t>MAZEYRAT D ALLIER</t>
  </si>
  <si>
    <t>MONTREGARD</t>
  </si>
  <si>
    <t>MONTUSCLAT</t>
  </si>
  <si>
    <t>OUIDES</t>
  </si>
  <si>
    <t>RAUCOULES</t>
  </si>
  <si>
    <t>ST ARCONS D ALLIER</t>
  </si>
  <si>
    <t>ST ETIENNE DU VIGAN</t>
  </si>
  <si>
    <t>ST FRONT</t>
  </si>
  <si>
    <t>ST HAON</t>
  </si>
  <si>
    <t>ST HOSTIEN</t>
  </si>
  <si>
    <t>ST ILPIZE</t>
  </si>
  <si>
    <t>ST JEAN D AUBRIGOUX</t>
  </si>
  <si>
    <t>ST PREJET ARMANDON</t>
  </si>
  <si>
    <t>ST PRIVAT D ALLIER</t>
  </si>
  <si>
    <t>SANSSAC L EGLISE</t>
  </si>
  <si>
    <t>TENCE</t>
  </si>
  <si>
    <t>VAZEILLES LIMANDRE</t>
  </si>
  <si>
    <t>VERGONGHEON</t>
  </si>
  <si>
    <t>VEZEZOUX</t>
  </si>
  <si>
    <t>VILLENEUVE D ALLIER</t>
  </si>
  <si>
    <t>ANCENIS ST GEREON</t>
  </si>
  <si>
    <t>ASSERAC</t>
  </si>
  <si>
    <t>BOUAYE</t>
  </si>
  <si>
    <t>CAMPBON</t>
  </si>
  <si>
    <t>CLISSON</t>
  </si>
  <si>
    <t>CONQUEREUIL</t>
  </si>
  <si>
    <t>LE CROISIC</t>
  </si>
  <si>
    <t>ERBRAY</t>
  </si>
  <si>
    <t>GORGES</t>
  </si>
  <si>
    <t>LE LANDREAU</t>
  </si>
  <si>
    <t>LAVAU SUR LOIRE</t>
  </si>
  <si>
    <t>LEGE</t>
  </si>
  <si>
    <t>LA MARNE</t>
  </si>
  <si>
    <t>MESQUER</t>
  </si>
  <si>
    <t>MONTBERT</t>
  </si>
  <si>
    <t>MOUZILLON</t>
  </si>
  <si>
    <t>NOTRE DAME DES LANDES</t>
  </si>
  <si>
    <t>LE PALLET</t>
  </si>
  <si>
    <t>ST GUILLAUME</t>
  </si>
  <si>
    <t>LE POULIGUEN</t>
  </si>
  <si>
    <t>LA REMAUDIERE</t>
  </si>
  <si>
    <t>ROUGE</t>
  </si>
  <si>
    <t>ST AUBIN DES CHATEAUX</t>
  </si>
  <si>
    <t>ST GILDAS DES BOIS</t>
  </si>
  <si>
    <t>ST JOACHIM</t>
  </si>
  <si>
    <t>STE LUCE SUR LOIRE</t>
  </si>
  <si>
    <t>ST MARS DU DESERT</t>
  </si>
  <si>
    <t>STE PAZANNE</t>
  </si>
  <si>
    <t>ST SEBASTIEN SUR LOIRE</t>
  </si>
  <si>
    <t>ST VIAUD</t>
  </si>
  <si>
    <t>ST VINCENT DES LANDES</t>
  </si>
  <si>
    <t>SOULVACHE</t>
  </si>
  <si>
    <t>AILLANT SUR MILLERON</t>
  </si>
  <si>
    <t>ASCOUX</t>
  </si>
  <si>
    <t>AUDEVILLE</t>
  </si>
  <si>
    <t>BATILLY EN PUISAYE</t>
  </si>
  <si>
    <t>BOESSES</t>
  </si>
  <si>
    <t>BOIGNY SUR BIONNE</t>
  </si>
  <si>
    <t>BONNY SUR LOIRE</t>
  </si>
  <si>
    <t>BOYNES</t>
  </si>
  <si>
    <t>BRICY</t>
  </si>
  <si>
    <t>LA BUSSIERE</t>
  </si>
  <si>
    <t>CHALETTE SUR LOING</t>
  </si>
  <si>
    <t>CHAMPOULET</t>
  </si>
  <si>
    <t>LE CHARME</t>
  </si>
  <si>
    <t>CHATILLON SUR LOIRE</t>
  </si>
  <si>
    <t>CHEVRY SOUS LE BIGNON</t>
  </si>
  <si>
    <t>LES CHOUX</t>
  </si>
  <si>
    <t>CHUELLES</t>
  </si>
  <si>
    <t>CONFLANS SUR LOING</t>
  </si>
  <si>
    <t>CORBEILLES</t>
  </si>
  <si>
    <t>COULLONS</t>
  </si>
  <si>
    <t>COULMIERS</t>
  </si>
  <si>
    <t>CRAVANT</t>
  </si>
  <si>
    <t>DAMPIERRE EN BURLY</t>
  </si>
  <si>
    <t>DIMANCHEVILLE</t>
  </si>
  <si>
    <t>ERVAUVILLE</t>
  </si>
  <si>
    <t>ESCRIGNELLES</t>
  </si>
  <si>
    <t>ESTOUY</t>
  </si>
  <si>
    <t>FAY AUX LOGES</t>
  </si>
  <si>
    <t>GAUBERTIN</t>
  </si>
  <si>
    <t>GERMIGNY DES PRES</t>
  </si>
  <si>
    <t>GUIGNEVILLE</t>
  </si>
  <si>
    <t>INTVILLE LA GUETARD</t>
  </si>
  <si>
    <t>LAILLY EN VAL</t>
  </si>
  <si>
    <t>LORCY</t>
  </si>
  <si>
    <t>LORRIS</t>
  </si>
  <si>
    <t>LOURY</t>
  </si>
  <si>
    <t>MARIGNY LES USAGES</t>
  </si>
  <si>
    <t>MARSAINVILLIERS</t>
  </si>
  <si>
    <t>MIGNERES</t>
  </si>
  <si>
    <t>MIGNERETTE</t>
  </si>
  <si>
    <t>NESPLOY</t>
  </si>
  <si>
    <t>NEUVILLE AUX BOIS</t>
  </si>
  <si>
    <t>NOGENT SUR VERNISSON</t>
  </si>
  <si>
    <t>OLIVET</t>
  </si>
  <si>
    <t>OUSSON SUR LOIRE</t>
  </si>
  <si>
    <t>PITHIVIERS LE VIEIL</t>
  </si>
  <si>
    <t>QUIERS SUR BEZONDE</t>
  </si>
  <si>
    <t>ROUVRAY STE CROIX</t>
  </si>
  <si>
    <t>ROZIERES EN BEAUCE</t>
  </si>
  <si>
    <t>ST BRISSON SUR LOIRE</t>
  </si>
  <si>
    <t>ST DENIS DE L HOTEL</t>
  </si>
  <si>
    <t>ST FIRMIN SUR LOIRE</t>
  </si>
  <si>
    <t>ST MAURICE SUR AVEYRON</t>
  </si>
  <si>
    <t>ST MAURICE SUR FESSARD</t>
  </si>
  <si>
    <t>LA SELLE SUR LE BIED</t>
  </si>
  <si>
    <t>SEMOY</t>
  </si>
  <si>
    <t>SENNELY</t>
  </si>
  <si>
    <t>SOUGY</t>
  </si>
  <si>
    <t>THOU</t>
  </si>
  <si>
    <t>TIGY</t>
  </si>
  <si>
    <t>TIVERNON</t>
  </si>
  <si>
    <t>VARENNES CHANGY</t>
  </si>
  <si>
    <t>VILLENEUVE SUR CONIE</t>
  </si>
  <si>
    <t>VILLEVOQUES</t>
  </si>
  <si>
    <t>VIMORY</t>
  </si>
  <si>
    <t>AUJOLS</t>
  </si>
  <si>
    <t>BALADOU</t>
  </si>
  <si>
    <t>BELAYE</t>
  </si>
  <si>
    <t>BELMONT BRETENOUX</t>
  </si>
  <si>
    <t>BLARS</t>
  </si>
  <si>
    <t>BRENGUES</t>
  </si>
  <si>
    <t>CABRERETS</t>
  </si>
  <si>
    <t>CALVIGNAC</t>
  </si>
  <si>
    <t>CAPDENAC</t>
  </si>
  <si>
    <t>CARAYAC</t>
  </si>
  <si>
    <t>CASTELFRANC</t>
  </si>
  <si>
    <t>CASTELNAU MONTRATIER STE ALAUZIE</t>
  </si>
  <si>
    <t>CATUS</t>
  </si>
  <si>
    <t>CAVAGNAC</t>
  </si>
  <si>
    <t>CRESSENSAC SARRAZAC</t>
  </si>
  <si>
    <t>SARRAZAC</t>
  </si>
  <si>
    <t>CREYSSE</t>
  </si>
  <si>
    <t>DURAVEL</t>
  </si>
  <si>
    <t>ESCAMPS</t>
  </si>
  <si>
    <t>ESPAGNAC STE EULALIE</t>
  </si>
  <si>
    <t>ESPERE</t>
  </si>
  <si>
    <t>FAJOLES</t>
  </si>
  <si>
    <t>FLAUJAC POUJOLS</t>
  </si>
  <si>
    <t>FRAYSSINET</t>
  </si>
  <si>
    <t>GRAMAT</t>
  </si>
  <si>
    <t>LABATHUDE</t>
  </si>
  <si>
    <t>LACAPELLE CABANAC</t>
  </si>
  <si>
    <t>LADIRAT</t>
  </si>
  <si>
    <t>LALBENQUE</t>
  </si>
  <si>
    <t>LARAMIERE</t>
  </si>
  <si>
    <t>LAVAL DE CERE</t>
  </si>
  <si>
    <t>LAVERCANTIERE</t>
  </si>
  <si>
    <t>LEYME</t>
  </si>
  <si>
    <t>LUZECH</t>
  </si>
  <si>
    <t>MARTEL</t>
  </si>
  <si>
    <t>MASCLAT</t>
  </si>
  <si>
    <t>MAYRINHAC LENTOUR</t>
  </si>
  <si>
    <t>MIERS</t>
  </si>
  <si>
    <t>MILHAC</t>
  </si>
  <si>
    <t>MONTET ET BOUXAL</t>
  </si>
  <si>
    <t>NADAILLAC DE ROUGE</t>
  </si>
  <si>
    <t>PADIRAC</t>
  </si>
  <si>
    <t>PUYJOURDES</t>
  </si>
  <si>
    <t>ROUFFILHAC</t>
  </si>
  <si>
    <t>SABADEL LATRONQUIERE</t>
  </si>
  <si>
    <t>ST CIRQ LAPOPIE</t>
  </si>
  <si>
    <t>ST CIRQ MADELON</t>
  </si>
  <si>
    <t>ST CIRQ SOUILLAGUET</t>
  </si>
  <si>
    <t>ST GERY VERS</t>
  </si>
  <si>
    <t>VERS</t>
  </si>
  <si>
    <t>ST MEDARD NICOURBY</t>
  </si>
  <si>
    <t>ST VINCENT DU PENDIT</t>
  </si>
  <si>
    <t>SENIERGUES</t>
  </si>
  <si>
    <t>SOUILLAC</t>
  </si>
  <si>
    <t>SOULOMES</t>
  </si>
  <si>
    <t>TEYSSIEU</t>
  </si>
  <si>
    <t>THEMINETTES</t>
  </si>
  <si>
    <t>TRESPOUX RASSIELS</t>
  </si>
  <si>
    <t>VIAZAC</t>
  </si>
  <si>
    <t>ST JEAN LAGINESTE</t>
  </si>
  <si>
    <t>ALLEMANS DU DROPT</t>
  </si>
  <si>
    <t>ANZEX</t>
  </si>
  <si>
    <t>ARGENTON</t>
  </si>
  <si>
    <t>AURIAC SUR DROPT</t>
  </si>
  <si>
    <t>BIRAC SUR TREC</t>
  </si>
  <si>
    <t>BOUDY DE BEAUREGARD</t>
  </si>
  <si>
    <t>BOURLENS</t>
  </si>
  <si>
    <t>CALIGNAC</t>
  </si>
  <si>
    <t>CASTELCULIER</t>
  </si>
  <si>
    <t>CASTILLONNES</t>
  </si>
  <si>
    <t>CAVARC</t>
  </si>
  <si>
    <t>CLERMONT DESSOUS</t>
  </si>
  <si>
    <t>CUQ</t>
  </si>
  <si>
    <t>DAMAZAN</t>
  </si>
  <si>
    <t>DAUSSE</t>
  </si>
  <si>
    <t>DOUDRAC</t>
  </si>
  <si>
    <t>DURANCE</t>
  </si>
  <si>
    <t>ENGAYRAC</t>
  </si>
  <si>
    <t>ESCASSEFORT</t>
  </si>
  <si>
    <t>ESCLOTTES</t>
  </si>
  <si>
    <t>FAUGUEROLLES</t>
  </si>
  <si>
    <t>FERRENSAC</t>
  </si>
  <si>
    <t>FOULAYRONNES</t>
  </si>
  <si>
    <t>FRESPECH</t>
  </si>
  <si>
    <t>GRAYSSAS</t>
  </si>
  <si>
    <t>HOUEILLES</t>
  </si>
  <si>
    <t>LABASTIDE CASTEL AMOUROUX</t>
  </si>
  <si>
    <t>LACAUSSADE</t>
  </si>
  <si>
    <t>LAGUPIE</t>
  </si>
  <si>
    <t>LAPERCHE</t>
  </si>
  <si>
    <t>LEDAT</t>
  </si>
  <si>
    <t>MASQUIERES</t>
  </si>
  <si>
    <t>MONBAHUS</t>
  </si>
  <si>
    <t>MONBALEN</t>
  </si>
  <si>
    <t>MONHEURT</t>
  </si>
  <si>
    <t>MONTAYRAL</t>
  </si>
  <si>
    <t>MONTETON</t>
  </si>
  <si>
    <t>MONTPOUILLAN</t>
  </si>
  <si>
    <t>MONVIEL</t>
  </si>
  <si>
    <t>NICOLE</t>
  </si>
  <si>
    <t>PARRANQUET</t>
  </si>
  <si>
    <t>PINDERES</t>
  </si>
  <si>
    <t>PONT DU CASSE</t>
  </si>
  <si>
    <t>POUDENAS</t>
  </si>
  <si>
    <t>PRAYSSAS</t>
  </si>
  <si>
    <t>LA REUNION</t>
  </si>
  <si>
    <t>STE COLOMBE DE VILLENEUVE</t>
  </si>
  <si>
    <t>ST HILAIRE DE LUSIGNAN</t>
  </si>
  <si>
    <t>ST PE ST SIMON</t>
  </si>
  <si>
    <t>ST PIERRE DE CLAIRAC</t>
  </si>
  <si>
    <t>ST SAUVEUR DE MEILHAN</t>
  </si>
  <si>
    <t>ST SYLVESTRE SUR LOT</t>
  </si>
  <si>
    <t>SAUMONT</t>
  </si>
  <si>
    <t>LA SAUVETAT DU DROPT</t>
  </si>
  <si>
    <t>VILLEFRANCHE DU QUEYRAN</t>
  </si>
  <si>
    <t>VILLENEUVE SUR LOT</t>
  </si>
  <si>
    <t>VILLETON</t>
  </si>
  <si>
    <t>ALBARET LE COMTAL</t>
  </si>
  <si>
    <t>ALLENC</t>
  </si>
  <si>
    <t>BADAROUX</t>
  </si>
  <si>
    <t>PIED DE BORNE</t>
  </si>
  <si>
    <t>CHADENET</t>
  </si>
  <si>
    <t>CHASTANIER</t>
  </si>
  <si>
    <t>CUBIERETTES</t>
  </si>
  <si>
    <t>LA FAGE MONTIVERNOUX</t>
  </si>
  <si>
    <t>GATUZIERES</t>
  </si>
  <si>
    <t>JULIANGES</t>
  </si>
  <si>
    <t>LUC</t>
  </si>
  <si>
    <t>MENDE</t>
  </si>
  <si>
    <t>NAUSSAC FONTANES</t>
  </si>
  <si>
    <t>NOALHAC</t>
  </si>
  <si>
    <t>PAULHAC EN MARGERIDE</t>
  </si>
  <si>
    <t>PELOUSE</t>
  </si>
  <si>
    <t>RECOULES DE FUMAS</t>
  </si>
  <si>
    <t>ST BONNET LAVAL</t>
  </si>
  <si>
    <t>STE CROIX VALLEE FRANCAISE</t>
  </si>
  <si>
    <t>ST ETIENNE DU VALDONNEZ</t>
  </si>
  <si>
    <t>ST GAL</t>
  </si>
  <si>
    <t>ST JEAN LA FOUILLOUSE</t>
  </si>
  <si>
    <t>ST JULIEN DES POINTS</t>
  </si>
  <si>
    <t>ST MARTIN DE BOUBAUX</t>
  </si>
  <si>
    <t>ST PIERRE DE NOGARET</t>
  </si>
  <si>
    <t>ST SAUVEUR DE GINESTOUX</t>
  </si>
  <si>
    <t>SERVERETTE</t>
  </si>
  <si>
    <t>TUFFALUN</t>
  </si>
  <si>
    <t>ARTANNES SUR THOUET</t>
  </si>
  <si>
    <t>BROSSAY</t>
  </si>
  <si>
    <t>CERNUSSON</t>
  </si>
  <si>
    <t>LA CHAPELLE ST LAUD</t>
  </si>
  <si>
    <t>CHOLET</t>
  </si>
  <si>
    <t>LE COUDRAY MACOUARD</t>
  </si>
  <si>
    <t>DISTRE</t>
  </si>
  <si>
    <t>DURTAL</t>
  </si>
  <si>
    <t>FENEU</t>
  </si>
  <si>
    <t>FONTEVRAUD L ABBAYE</t>
  </si>
  <si>
    <t>INGRANDES LE FRESNE SUR LOIRE</t>
  </si>
  <si>
    <t>LES GARENNES SUR LOIRE</t>
  </si>
  <si>
    <t>JUVARDEIL</t>
  </si>
  <si>
    <t>LOIRE</t>
  </si>
  <si>
    <t>MAZE MILON</t>
  </si>
  <si>
    <t>MONTREUIL SUR LOIR</t>
  </si>
  <si>
    <t>LA POMMERAYE</t>
  </si>
  <si>
    <t>ST BARTHELEMY D ANJOU</t>
  </si>
  <si>
    <t>ST CLEMENT DE LA PLACE</t>
  </si>
  <si>
    <t>ST CLEMENT DES LEVEES</t>
  </si>
  <si>
    <t>ST LEGER SOUS CHOLET</t>
  </si>
  <si>
    <t>VERRIERES EN ANJOU</t>
  </si>
  <si>
    <t>SARRIGNE</t>
  </si>
  <si>
    <t>SCEAUX D ANJOU</t>
  </si>
  <si>
    <t>SOULAINES SUR AUBANCE</t>
  </si>
  <si>
    <t>AGON COUTAINVILLE</t>
  </si>
  <si>
    <t>AMIGNY</t>
  </si>
  <si>
    <t>ANNOVILLE</t>
  </si>
  <si>
    <t>BACILLY</t>
  </si>
  <si>
    <t>LA BALEINE</t>
  </si>
  <si>
    <t>BEAUCHAMPS</t>
  </si>
  <si>
    <t>BEAUCOUDRAY</t>
  </si>
  <si>
    <t>BELVAL</t>
  </si>
  <si>
    <t>BEUVRIGNY</t>
  </si>
  <si>
    <t>BOURGUENOLLES</t>
  </si>
  <si>
    <t>BOUTTEVILLE</t>
  </si>
  <si>
    <t>BRICQUEVILLE SUR MER</t>
  </si>
  <si>
    <t>BRIX</t>
  </si>
  <si>
    <t>BUAIS LES MONTS</t>
  </si>
  <si>
    <t>CAMPROND</t>
  </si>
  <si>
    <t>CHAMPREPUS</t>
  </si>
  <si>
    <t>CHERENCE LE HERON</t>
  </si>
  <si>
    <t>COLOMBY</t>
  </si>
  <si>
    <t>COURTILS</t>
  </si>
  <si>
    <t>COUTANCES</t>
  </si>
  <si>
    <t>CROSVILLE SUR DOUVE</t>
  </si>
  <si>
    <t>DANGY</t>
  </si>
  <si>
    <t>DOMJEAN</t>
  </si>
  <si>
    <t>DONVILLE LES BAINS</t>
  </si>
  <si>
    <t>DOVILLE</t>
  </si>
  <si>
    <t>ECAUSSEVILLE</t>
  </si>
  <si>
    <t>EQUILLY</t>
  </si>
  <si>
    <t>FRESVILLE</t>
  </si>
  <si>
    <t>GATHEMO</t>
  </si>
  <si>
    <t>GRANVILLE</t>
  </si>
  <si>
    <t>HAUTEVILLE LA GUICHARD</t>
  </si>
  <si>
    <t>LA HAYE D ECTOT</t>
  </si>
  <si>
    <t>HEAUVILLE</t>
  </si>
  <si>
    <t>JUILLEY</t>
  </si>
  <si>
    <t>LAMBERVILLE</t>
  </si>
  <si>
    <t>LESSAY</t>
  </si>
  <si>
    <t>LINGREVILLE</t>
  </si>
  <si>
    <t>LE LOREUR</t>
  </si>
  <si>
    <t>MARCILLY</t>
  </si>
  <si>
    <t>MARTINVAST</t>
  </si>
  <si>
    <t>LE MESNIL ADELEE</t>
  </si>
  <si>
    <t>LE MESNIL AUBERT</t>
  </si>
  <si>
    <t>LE MESNIL VILLEMAN</t>
  </si>
  <si>
    <t>MONTABOT</t>
  </si>
  <si>
    <t>NICORPS</t>
  </si>
  <si>
    <t>ORGLANDES</t>
  </si>
  <si>
    <t>LE PERRON</t>
  </si>
  <si>
    <t>LES PIEUX</t>
  </si>
  <si>
    <t>LE PLESSIS LASTELLE</t>
  </si>
  <si>
    <t>PONT HEBERT</t>
  </si>
  <si>
    <t>PRECEY</t>
  </si>
  <si>
    <t>ROMAGNY</t>
  </si>
  <si>
    <t>ST ANDRE DE L EPINE</t>
  </si>
  <si>
    <t>ST AUBIN DES PREAUX</t>
  </si>
  <si>
    <t>ST GEORGES DE LA RIVIERE</t>
  </si>
  <si>
    <t>ST JEAN DE DAYE</t>
  </si>
  <si>
    <t>ST JEAN DU CORAIL DES BOIS</t>
  </si>
  <si>
    <t>ST LAURENT DE TERREGATTE</t>
  </si>
  <si>
    <t>ST LO</t>
  </si>
  <si>
    <t>ST MARTIN D AUDOUVILLE</t>
  </si>
  <si>
    <t>ST MARTIN DE CENILLY</t>
  </si>
  <si>
    <t>ST MARTIN DE VARREVILLE</t>
  </si>
  <si>
    <t>ST NICOLAS DE PIERREPONT</t>
  </si>
  <si>
    <t>ST PIERRE DE COUTANCES</t>
  </si>
  <si>
    <t>ST PIERRE LANGERS</t>
  </si>
  <si>
    <t>ST SAUVEUR DE PIERREPONT</t>
  </si>
  <si>
    <t>ST SENIER DE BEUVRON</t>
  </si>
  <si>
    <t>ST VIGOR DES MONTS</t>
  </si>
  <si>
    <t>SIDEVILLE</t>
  </si>
  <si>
    <t>SIOUVILLE HAGUE</t>
  </si>
  <si>
    <t>TEURTHEVILLE BOCAGE</t>
  </si>
  <si>
    <t>VAINS</t>
  </si>
  <si>
    <t>LE VAL ST PERE</t>
  </si>
  <si>
    <t>VERNIX</t>
  </si>
  <si>
    <t>AIGNY</t>
  </si>
  <si>
    <t>AMBRIERES</t>
  </si>
  <si>
    <t>ANGLURE</t>
  </si>
  <si>
    <t>AUVE</t>
  </si>
  <si>
    <t>AVIZE</t>
  </si>
  <si>
    <t>BACONNES</t>
  </si>
  <si>
    <t>BARBONNE FAYEL</t>
  </si>
  <si>
    <t>BASSUET</t>
  </si>
  <si>
    <t>BEAUMONT SUR VESLE</t>
  </si>
  <si>
    <t>BEAUNAY</t>
  </si>
  <si>
    <t>BERMERICOURT</t>
  </si>
  <si>
    <t>BETTANCOURT LA LONGUE</t>
  </si>
  <si>
    <t>BLESME</t>
  </si>
  <si>
    <t>BOISSY LE REPOS</t>
  </si>
  <si>
    <t>BOUVANCOURT</t>
  </si>
  <si>
    <t>BRANDONVILLERS</t>
  </si>
  <si>
    <t>BRANSCOURT</t>
  </si>
  <si>
    <t>BREUVERY SUR COOLE</t>
  </si>
  <si>
    <t>BRIMONT</t>
  </si>
  <si>
    <t>BROUILLET</t>
  </si>
  <si>
    <t>BUSSY LE CHATEAU</t>
  </si>
  <si>
    <t>CAUROY LES HERMONVILLE</t>
  </si>
  <si>
    <t>CERNAY LES REIMS</t>
  </si>
  <si>
    <t>CHAMPIGNEUL CHAMPAGNE</t>
  </si>
  <si>
    <t>CHAMPIGNY</t>
  </si>
  <si>
    <t>CHAMPVOISY</t>
  </si>
  <si>
    <t>CHANTEMERLE</t>
  </si>
  <si>
    <t>LA CHAPELLE LASSON</t>
  </si>
  <si>
    <t>LES CHARMONTOIS</t>
  </si>
  <si>
    <t>CHATILLON SUR MARNE</t>
  </si>
  <si>
    <t>CHAUDEFONTAINE</t>
  </si>
  <si>
    <t>CHAVOT COURCOURT</t>
  </si>
  <si>
    <t>CHENAY</t>
  </si>
  <si>
    <t>LA CHEPPE</t>
  </si>
  <si>
    <t>CHEPY</t>
  </si>
  <si>
    <t>CHICHEY</t>
  </si>
  <si>
    <t>CLESLES</t>
  </si>
  <si>
    <t>CONNANTRAY VAUREFROY</t>
  </si>
  <si>
    <t>CORFELIX</t>
  </si>
  <si>
    <t>CORMICY</t>
  </si>
  <si>
    <t>COURVILLE</t>
  </si>
  <si>
    <t>CRUGNY</t>
  </si>
  <si>
    <t>CUCHERY</t>
  </si>
  <si>
    <t>CUMIERES</t>
  </si>
  <si>
    <t>DAMPIERRE LE CHATEAU</t>
  </si>
  <si>
    <t>DIZY</t>
  </si>
  <si>
    <t>DOMMARTIN DAMPIERRE</t>
  </si>
  <si>
    <t>DROUILLY</t>
  </si>
  <si>
    <t>EPOYE</t>
  </si>
  <si>
    <t>ESCARDES</t>
  </si>
  <si>
    <t>ESCLAVOLLES LUREY</t>
  </si>
  <si>
    <t>FERE CHAMPENOISE</t>
  </si>
  <si>
    <t>FLEURY LA RIVIERE</t>
  </si>
  <si>
    <t>FONTAINE EN DORMOIS</t>
  </si>
  <si>
    <t>LE FRESNE</t>
  </si>
  <si>
    <t>FROMENTIERES</t>
  </si>
  <si>
    <t>GERMAINE</t>
  </si>
  <si>
    <t>GIZAUCOURT</t>
  </si>
  <si>
    <t>GOURGANCON</t>
  </si>
  <si>
    <t>LES GRANDES LOGES</t>
  </si>
  <si>
    <t>GUEUX</t>
  </si>
  <si>
    <t>HAUSSIMONT</t>
  </si>
  <si>
    <t>HEILTZ L EVEQUE</t>
  </si>
  <si>
    <t>HOURGES</t>
  </si>
  <si>
    <t>JALONS</t>
  </si>
  <si>
    <t>JONQUERY</t>
  </si>
  <si>
    <t>JUSSECOURT MINECOURT</t>
  </si>
  <si>
    <t>LACHY</t>
  </si>
  <si>
    <t>LEUVRIGNY</t>
  </si>
  <si>
    <t>LISSE EN CHAMPAGNE</t>
  </si>
  <si>
    <t>LUDES</t>
  </si>
  <si>
    <t>MAILLY CHAMPAGNE</t>
  </si>
  <si>
    <t>MAISONS EN CHAMPAGNE</t>
  </si>
  <si>
    <t>MANCY</t>
  </si>
  <si>
    <t>MARDEUIL</t>
  </si>
  <si>
    <t>MAREUIL EN BRIE</t>
  </si>
  <si>
    <t>MARFAUX</t>
  </si>
  <si>
    <t>MARSANGIS</t>
  </si>
  <si>
    <t>MASSIGES</t>
  </si>
  <si>
    <t>MATIGNICOURT GONCOURT</t>
  </si>
  <si>
    <t>LE MEIX TIERCELIN</t>
  </si>
  <si>
    <t>MERLAUT</t>
  </si>
  <si>
    <t>MERY PREMECY</t>
  </si>
  <si>
    <t>MONTIGNY SUR VESLE</t>
  </si>
  <si>
    <t>MORANGIS</t>
  </si>
  <si>
    <t>MORSAINS</t>
  </si>
  <si>
    <t>MOURMELON LE GRAND</t>
  </si>
  <si>
    <t>NESLE LE REPONS</t>
  </si>
  <si>
    <t>LA NEUVILLE AU PONT</t>
  </si>
  <si>
    <t>NUISEMENT SUR COOLE</t>
  </si>
  <si>
    <t>OLIZY</t>
  </si>
  <si>
    <t>OUTINES</t>
  </si>
  <si>
    <t>OYES</t>
  </si>
  <si>
    <t>PASSY GRIGNY</t>
  </si>
  <si>
    <t>POILLY</t>
  </si>
  <si>
    <t>PONTFAVERGER MORONVILLIERS</t>
  </si>
  <si>
    <t>POSSESSE</t>
  </si>
  <si>
    <t>POTANGIS</t>
  </si>
  <si>
    <t>POURCY</t>
  </si>
  <si>
    <t>PROUILLY</t>
  </si>
  <si>
    <t>PRUNAY</t>
  </si>
  <si>
    <t>REIMS LA BRULEE</t>
  </si>
  <si>
    <t>REMICOURT</t>
  </si>
  <si>
    <t>LES RIVIERES HENRUEL</t>
  </si>
  <si>
    <t>SACY</t>
  </si>
  <si>
    <t>ST AMAND SUR FION</t>
  </si>
  <si>
    <t>ST BON</t>
  </si>
  <si>
    <t>ST BRICE COURCELLES</t>
  </si>
  <si>
    <t>ST HILAIRE AU TEMPLE</t>
  </si>
  <si>
    <t>ST JEAN SUR MOIVRE</t>
  </si>
  <si>
    <t>ST JEAN SUR TOURBE</t>
  </si>
  <si>
    <t>ST MARTIN SUR LE PRE</t>
  </si>
  <si>
    <t>ST QUENTIN LES MARAIS</t>
  </si>
  <si>
    <t>ST REMY SOUS BROYES</t>
  </si>
  <si>
    <t>ST REMY SUR BUSSY</t>
  </si>
  <si>
    <t>SARRY</t>
  </si>
  <si>
    <t>SCRUPT</t>
  </si>
  <si>
    <t>SOGNY AUX MOULINS</t>
  </si>
  <si>
    <t>SOMME SUIPPE</t>
  </si>
  <si>
    <t>SOMME YEVRE</t>
  </si>
  <si>
    <t>SOMPUIS</t>
  </si>
  <si>
    <t>SOULIERES</t>
  </si>
  <si>
    <t>TALUS ST PRIX</t>
  </si>
  <si>
    <t>VAVRAY LE PETIT</t>
  </si>
  <si>
    <t>VIENNE LE CHATEAU</t>
  </si>
  <si>
    <t>VILLE DOMMANGE</t>
  </si>
  <si>
    <t>VILLE EN SELVE</t>
  </si>
  <si>
    <t>VILLENEUVE ST VISTRE VILLEVOTTE</t>
  </si>
  <si>
    <t>VILLERS AUX NOEUDS</t>
  </si>
  <si>
    <t>VILLIERS AUX CORNEILLES</t>
  </si>
  <si>
    <t>VOUARCES</t>
  </si>
  <si>
    <t>VOUILLERS</t>
  </si>
  <si>
    <t>VROIL</t>
  </si>
  <si>
    <t>WITRY LES REIMS</t>
  </si>
  <si>
    <t>APREY</t>
  </si>
  <si>
    <t>ARC EN BARROIS</t>
  </si>
  <si>
    <t>AUDELONCOURT</t>
  </si>
  <si>
    <t>BAILLY AUX FORGES</t>
  </si>
  <si>
    <t>BAY SUR AUBE</t>
  </si>
  <si>
    <t>BETTANCOURT LA FERREE</t>
  </si>
  <si>
    <t>BIZE</t>
  </si>
  <si>
    <t>CHAMPSEVRAINE</t>
  </si>
  <si>
    <t>BUXIERES LES CLEFMONT</t>
  </si>
  <si>
    <t>CELLES EN BASSIGNY</t>
  </si>
  <si>
    <t>CELSOY</t>
  </si>
  <si>
    <t>CHALANCEY</t>
  </si>
  <si>
    <t>CHAMPIGNEULLES EN BASSIGNY</t>
  </si>
  <si>
    <t>CHANCENAY</t>
  </si>
  <si>
    <t>CHANTRAINES</t>
  </si>
  <si>
    <t>CHASSIGNY</t>
  </si>
  <si>
    <t>CHOISEUL</t>
  </si>
  <si>
    <t>COIFFY LE HAUT</t>
  </si>
  <si>
    <t>COURCELLES SUR BLAISE</t>
  </si>
  <si>
    <t>CULMONT</t>
  </si>
  <si>
    <t>DAMREMONT</t>
  </si>
  <si>
    <t>DOMMARIEN</t>
  </si>
  <si>
    <t>DOMMARTIN LE ST PERE</t>
  </si>
  <si>
    <t>DOULEVANT LE CHATEAU</t>
  </si>
  <si>
    <t>ENFONVELLE</t>
  </si>
  <si>
    <t>FONTAINES SUR MARNE</t>
  </si>
  <si>
    <t>FRAMPAS</t>
  </si>
  <si>
    <t>FRONVILLE</t>
  </si>
  <si>
    <t>GENEVRIERES</t>
  </si>
  <si>
    <t>GERMAINES</t>
  </si>
  <si>
    <t>GILLANCOURT</t>
  </si>
  <si>
    <t>GILLAUME</t>
  </si>
  <si>
    <t>GUYONVELLE</t>
  </si>
  <si>
    <t>JUZENNECOURT</t>
  </si>
  <si>
    <t>LAFAUCHE</t>
  </si>
  <si>
    <t>LAFERTE SUR AMANCE</t>
  </si>
  <si>
    <t>LANTY SUR AUBE</t>
  </si>
  <si>
    <t>LATRECEY ORMOY SUR AUBE</t>
  </si>
  <si>
    <t>LEUCHEY</t>
  </si>
  <si>
    <t>LEVECOURT</t>
  </si>
  <si>
    <t>LUZY SUR MARNE</t>
  </si>
  <si>
    <t>MANDRES LA COTE</t>
  </si>
  <si>
    <t>MARBEVILLE</t>
  </si>
  <si>
    <t>MARCILLY EN BASSIGNY</t>
  </si>
  <si>
    <t>MARDOR</t>
  </si>
  <si>
    <t>MAREILLES</t>
  </si>
  <si>
    <t>MEURES</t>
  </si>
  <si>
    <t>MIRBEL</t>
  </si>
  <si>
    <t>MONTOT SUR ROGNON</t>
  </si>
  <si>
    <t>NEUILLY L EVEQUE</t>
  </si>
  <si>
    <t>NULLY</t>
  </si>
  <si>
    <t>ORBIGNY AU MONT</t>
  </si>
  <si>
    <t>PANSEY</t>
  </si>
  <si>
    <t>PAROY SUR SAULX</t>
  </si>
  <si>
    <t>RACHECOURT SUR MARNE</t>
  </si>
  <si>
    <t>RENNEPONT</t>
  </si>
  <si>
    <t>RIVIERE LES FOSSES</t>
  </si>
  <si>
    <t>RIZAUCOURT BUCHEY</t>
  </si>
  <si>
    <t>ST VALLIER SUR MARNE</t>
  </si>
  <si>
    <t>SAULLES</t>
  </si>
  <si>
    <t>SOMMERECOURT</t>
  </si>
  <si>
    <t>SOYERS</t>
  </si>
  <si>
    <t>VERBIESLES</t>
  </si>
  <si>
    <t>VESAIGNES SOUS LAFAUCHE</t>
  </si>
  <si>
    <t>VILLIERS EN LIEU</t>
  </si>
  <si>
    <t>VITRY EN MONTAGNE</t>
  </si>
  <si>
    <t>VOISEY</t>
  </si>
  <si>
    <t>VRONCOURT LA COTE</t>
  </si>
  <si>
    <t>ALEXAIN</t>
  </si>
  <si>
    <t>ANDOUILLE</t>
  </si>
  <si>
    <t>LA BAZOGE MONTPINCON</t>
  </si>
  <si>
    <t>BEAUMONT PIED DE BOEUF</t>
  </si>
  <si>
    <t>LA BIGOTTIERE</t>
  </si>
  <si>
    <t>LA BRULATTE</t>
  </si>
  <si>
    <t>LE BURET</t>
  </si>
  <si>
    <t>CHALONS DU MAINE</t>
  </si>
  <si>
    <t>CHAMPFREMONT</t>
  </si>
  <si>
    <t>CHANGE</t>
  </si>
  <si>
    <t>CHATELAIN</t>
  </si>
  <si>
    <t>CHEMERE LE ROI</t>
  </si>
  <si>
    <t>CHERANCE</t>
  </si>
  <si>
    <t>COMMER</t>
  </si>
  <si>
    <t>COSSE EN CHAMPAGNE</t>
  </si>
  <si>
    <t>COURBEVEILLE</t>
  </si>
  <si>
    <t>GESVRES</t>
  </si>
  <si>
    <t>HARDANGES</t>
  </si>
  <si>
    <t>IZE</t>
  </si>
  <si>
    <t>LESBOIS</t>
  </si>
  <si>
    <t>LIVET</t>
  </si>
  <si>
    <t>MARCILLE LA VILLE</t>
  </si>
  <si>
    <t>MARTIGNE SUR MAYENNE</t>
  </si>
  <si>
    <t>MESLAY DU MAINE</t>
  </si>
  <si>
    <t>MONTREUIL POULAY</t>
  </si>
  <si>
    <t>ORIGNE</t>
  </si>
  <si>
    <t>LA PALLU</t>
  </si>
  <si>
    <t>RAVIGNY</t>
  </si>
  <si>
    <t>LE RIBAY</t>
  </si>
  <si>
    <t>LA ROE</t>
  </si>
  <si>
    <t>LA ROUAUDIERE</t>
  </si>
  <si>
    <t>ST AIGNAN SUR ROE</t>
  </si>
  <si>
    <t>ST BERTHEVIN</t>
  </si>
  <si>
    <t>ST ELLIER DU MAINE</t>
  </si>
  <si>
    <t>ST MICHEL DE LA ROE</t>
  </si>
  <si>
    <t>ST PIERRE LA COUR</t>
  </si>
  <si>
    <t>LA SELLE CRAONNAISE</t>
  </si>
  <si>
    <t>TORCE VIVIERS EN CHARNIE</t>
  </si>
  <si>
    <t>VAIGES</t>
  </si>
  <si>
    <t>VILLAINES LA JUHEL</t>
  </si>
  <si>
    <t>VILLIERS CHARLEMAGNE</t>
  </si>
  <si>
    <t>AGINCOURT</t>
  </si>
  <si>
    <t>AINGERAY</t>
  </si>
  <si>
    <t>ALLAIN</t>
  </si>
  <si>
    <t>ALLAMONT</t>
  </si>
  <si>
    <t>ARMAUCOURT</t>
  </si>
  <si>
    <t>BAINVILLE AUX MIROIRS</t>
  </si>
  <si>
    <t>BARBAS</t>
  </si>
  <si>
    <t>BARBONVILLE</t>
  </si>
  <si>
    <t>BATILLY</t>
  </si>
  <si>
    <t>BAYONVILLE SUR MAD</t>
  </si>
  <si>
    <t>MOREY</t>
  </si>
  <si>
    <t>BENNEY</t>
  </si>
  <si>
    <t>BEUVILLERS</t>
  </si>
  <si>
    <t>BEZAUMONT</t>
  </si>
  <si>
    <t>BIENVILLE LA PETITE</t>
  </si>
  <si>
    <t>BLENOD LES PONT A MOUSSON</t>
  </si>
  <si>
    <t>BLENOD LES TOUL</t>
  </si>
  <si>
    <t>BOISMONT</t>
  </si>
  <si>
    <t>BOUXIERES AUX DAMES</t>
  </si>
  <si>
    <t>BOUZANVILLE</t>
  </si>
  <si>
    <t>BREMONCOURT</t>
  </si>
  <si>
    <t>BUISSONCOURT</t>
  </si>
  <si>
    <t>BURTHECOURT AUX CHENES</t>
  </si>
  <si>
    <t>CHAMPENOUX</t>
  </si>
  <si>
    <t>CHAREY</t>
  </si>
  <si>
    <t>CHOLOY MENILLOT</t>
  </si>
  <si>
    <t>CIREY SUR VEZOUZE</t>
  </si>
  <si>
    <t>CLEREY SUR BRENON</t>
  </si>
  <si>
    <t>COINCOURT</t>
  </si>
  <si>
    <t>COURBESSEAUX</t>
  </si>
  <si>
    <t>CREZILLES</t>
  </si>
  <si>
    <t>CROISMARE</t>
  </si>
  <si>
    <t>DAMELEVIERES</t>
  </si>
  <si>
    <t>DAMPVITOUX</t>
  </si>
  <si>
    <t>DIEULOUARD</t>
  </si>
  <si>
    <t>DOMEVRE SUR VEZOUZE</t>
  </si>
  <si>
    <t>DOMGERMAIN</t>
  </si>
  <si>
    <t>DOMJEVIN</t>
  </si>
  <si>
    <t>DOMMARTIN SOUS AMANCE</t>
  </si>
  <si>
    <t>DOMPRIX</t>
  </si>
  <si>
    <t>DONCOURT LES CONFLANS</t>
  </si>
  <si>
    <t>DROUVILLE</t>
  </si>
  <si>
    <t>EPIEZ SUR CHIERS</t>
  </si>
  <si>
    <t>EPLY</t>
  </si>
  <si>
    <t>FAULX</t>
  </si>
  <si>
    <t>FECOCOURT</t>
  </si>
  <si>
    <t>FLAINVAL</t>
  </si>
  <si>
    <t>FONTENOY LA JOUTE</t>
  </si>
  <si>
    <t>FORCELLES ST GORGON</t>
  </si>
  <si>
    <t>FORCELLES SOUS GUGNEY</t>
  </si>
  <si>
    <t>FRANCONVILLE</t>
  </si>
  <si>
    <t>FROUARD</t>
  </si>
  <si>
    <t>GELACOURT</t>
  </si>
  <si>
    <t>GELAUCOURT</t>
  </si>
  <si>
    <t>GERBEVILLER</t>
  </si>
  <si>
    <t>GERMINY</t>
  </si>
  <si>
    <t>GERMONVILLE</t>
  </si>
  <si>
    <t>GIRAUMONT</t>
  </si>
  <si>
    <t>GONDREXON</t>
  </si>
  <si>
    <t>GOVILLER</t>
  </si>
  <si>
    <t>GRAND FAILLY</t>
  </si>
  <si>
    <t>GRIPPORT</t>
  </si>
  <si>
    <t>HABLAINVILLE</t>
  </si>
  <si>
    <t>HAMMEVILLE</t>
  </si>
  <si>
    <t>HARBOUEY</t>
  </si>
  <si>
    <t>HAUCOURT MOULAINE</t>
  </si>
  <si>
    <t>HAUDONVILLE</t>
  </si>
  <si>
    <t>HOUDEMONT</t>
  </si>
  <si>
    <t>HOUDREVILLE</t>
  </si>
  <si>
    <t>HUSSIGNY GODBRANGE</t>
  </si>
  <si>
    <t>JEANDELAINCOURT</t>
  </si>
  <si>
    <t>JEANDELIZE</t>
  </si>
  <si>
    <t>LAGNEY</t>
  </si>
  <si>
    <t>LAITRE SOUS AMANCE</t>
  </si>
  <si>
    <t>LALOEUF</t>
  </si>
  <si>
    <t>LANEUVEVILLE DERRIERE FOUG</t>
  </si>
  <si>
    <t>LANFROICOURT</t>
  </si>
  <si>
    <t>LANTEFONTAINE</t>
  </si>
  <si>
    <t>LAY ST CHRISTOPHE</t>
  </si>
  <si>
    <t>LEMAINVILLE</t>
  </si>
  <si>
    <t>LETRICOURT</t>
  </si>
  <si>
    <t>LEXY</t>
  </si>
  <si>
    <t>LEYR</t>
  </si>
  <si>
    <t>LUPCOURT</t>
  </si>
  <si>
    <t>MAIXE</t>
  </si>
  <si>
    <t>MALLELOY</t>
  </si>
  <si>
    <t>MAMEY</t>
  </si>
  <si>
    <t>MANGONVILLE</t>
  </si>
  <si>
    <t>MANONCOURT EN VERMOIS</t>
  </si>
  <si>
    <t>MARBACHE</t>
  </si>
  <si>
    <t>MARTHEMONT</t>
  </si>
  <si>
    <t>MEREVILLE</t>
  </si>
  <si>
    <t>MIGNEVILLE</t>
  </si>
  <si>
    <t>MONTENOY</t>
  </si>
  <si>
    <t>MOUAVILLE</t>
  </si>
  <si>
    <t>MOUSSON</t>
  </si>
  <si>
    <t>NORROY LE SEC</t>
  </si>
  <si>
    <t>OCHEY</t>
  </si>
  <si>
    <t>ONVILLE</t>
  </si>
  <si>
    <t>PAREY ST CESAIRE</t>
  </si>
  <si>
    <t>PETTONVILLE</t>
  </si>
  <si>
    <t>PORT SUR SEILLE</t>
  </si>
  <si>
    <t>PRENY</t>
  </si>
  <si>
    <t>PREUTIN HIGNY</t>
  </si>
  <si>
    <t>REMENOVILLE</t>
  </si>
  <si>
    <t>REMEREVILLE</t>
  </si>
  <si>
    <t>RICHARDMENIL</t>
  </si>
  <si>
    <t>ROGEVILLE</t>
  </si>
  <si>
    <t>SAFFAIS</t>
  </si>
  <si>
    <t>ST PANCRE</t>
  </si>
  <si>
    <t>ST REMY AUX BOIS</t>
  </si>
  <si>
    <t>ST SUPPLET</t>
  </si>
  <si>
    <t>SANZEY</t>
  </si>
  <si>
    <t>SAXON SION</t>
  </si>
  <si>
    <t>THOREY LYAUTEY</t>
  </si>
  <si>
    <t>THUILLEY AUX GROSEILLES</t>
  </si>
  <si>
    <t>TIERCELET</t>
  </si>
  <si>
    <t>TRONDES</t>
  </si>
  <si>
    <t>VATHIMENIL</t>
  </si>
  <si>
    <t>VELAINE SOUS AMANCE</t>
  </si>
  <si>
    <t>VILLACOURT</t>
  </si>
  <si>
    <t>VILLERS LA CHEVRE</t>
  </si>
  <si>
    <t>VILLERS LA MONTAGNE</t>
  </si>
  <si>
    <t>VILLERS LES NANCY</t>
  </si>
  <si>
    <t>VIRECOURT</t>
  </si>
  <si>
    <t>XIROCOURT</t>
  </si>
  <si>
    <t>XOUSSE</t>
  </si>
  <si>
    <t>HAN DEVANT PIERREPONT</t>
  </si>
  <si>
    <t>AULNOIS EN PERTHOIS</t>
  </si>
  <si>
    <t>AUTREVILLE ST LAMBERT</t>
  </si>
  <si>
    <t>BELLEVILLE SUR MEUSE</t>
  </si>
  <si>
    <t>BELRUPT EN VERDUNOIS</t>
  </si>
  <si>
    <t>BIENCOURT SUR ORGE</t>
  </si>
  <si>
    <t>BRAQUIS</t>
  </si>
  <si>
    <t>BRAUVILLIERS</t>
  </si>
  <si>
    <t>BRIEULLES SUR MEUSE</t>
  </si>
  <si>
    <t>BRIZEAUX</t>
  </si>
  <si>
    <t>CHAMPNEUVILLE</t>
  </si>
  <si>
    <t>CHARDOGNE</t>
  </si>
  <si>
    <t>COMBLES EN BARROIS</t>
  </si>
  <si>
    <t>COMMERCY</t>
  </si>
  <si>
    <t>DAMMARIE SUR SAULX</t>
  </si>
  <si>
    <t>DOMMARTIN LA MONTAGNE</t>
  </si>
  <si>
    <t>DOMREMY LA CANNE</t>
  </si>
  <si>
    <t>DUGNY SUR MEUSE</t>
  </si>
  <si>
    <t>DUN SUR MEUSE</t>
  </si>
  <si>
    <t>DUZEY</t>
  </si>
  <si>
    <t>ECOUVIEZ</t>
  </si>
  <si>
    <t>ERIZE LA BRULEE</t>
  </si>
  <si>
    <t>FLEURY DEVANT DOUAUMONT</t>
  </si>
  <si>
    <t>FONTAINES ST CLAIR</t>
  </si>
  <si>
    <t>FRESNES EN WOEVRE</t>
  </si>
  <si>
    <t>FUTEAU</t>
  </si>
  <si>
    <t>GRIMAUCOURT EN WOEVRE</t>
  </si>
  <si>
    <t>HAIRONVILLE</t>
  </si>
  <si>
    <t>HAUDIOMONT</t>
  </si>
  <si>
    <t>LES ISLETTES</t>
  </si>
  <si>
    <t>JAMETZ</t>
  </si>
  <si>
    <t>KOEUR LA GRANDE</t>
  </si>
  <si>
    <t>LACROIX SUR MEUSE</t>
  </si>
  <si>
    <t>LAHAYVILLE</t>
  </si>
  <si>
    <t>LAVOYE</t>
  </si>
  <si>
    <t>LOUPPY SUR LOISON</t>
  </si>
  <si>
    <t>MAIZERAY</t>
  </si>
  <si>
    <t>MANHEULLES</t>
  </si>
  <si>
    <t>MARSON SUR BARBOURE</t>
  </si>
  <si>
    <t>MENIL SUR SAULX</t>
  </si>
  <si>
    <t>LES MONTHAIRONS</t>
  </si>
  <si>
    <t>MONTSEC</t>
  </si>
  <si>
    <t>MOUILLY</t>
  </si>
  <si>
    <t>MOULINS ST HUBERT</t>
  </si>
  <si>
    <t>NANTOIS</t>
  </si>
  <si>
    <t>LE NEUFOUR</t>
  </si>
  <si>
    <t>PAGNY SUR MEUSE</t>
  </si>
  <si>
    <t>PIERREFITTE SUR AIRE</t>
  </si>
  <si>
    <t>PRETZ EN ARGONNE</t>
  </si>
  <si>
    <t>RECICOURT</t>
  </si>
  <si>
    <t>REGNEVILLE SUR MEUSE</t>
  </si>
  <si>
    <t>REMBERCOURT SOMMAISNE</t>
  </si>
  <si>
    <t>ROMAGNE SOUS LES COTES</t>
  </si>
  <si>
    <t>ROUVROIS SUR MEUSE</t>
  </si>
  <si>
    <t>RUPT DEVANT ST MIHIEL</t>
  </si>
  <si>
    <t>RUPT EN WOEVRE</t>
  </si>
  <si>
    <t>RUPT SUR OTHAIN</t>
  </si>
  <si>
    <t>ST JULIEN SOUS LES COTES</t>
  </si>
  <si>
    <t>ST MIHIEL</t>
  </si>
  <si>
    <t>SALMAGNE</t>
  </si>
  <si>
    <t>SAMPIGNY</t>
  </si>
  <si>
    <t>SEPVIGNY</t>
  </si>
  <si>
    <t>SOMMEDIEUE</t>
  </si>
  <si>
    <t>SORCY ST MARTIN</t>
  </si>
  <si>
    <t>TRESAUVAUX</t>
  </si>
  <si>
    <t>VASSINCOURT</t>
  </si>
  <si>
    <t>VAUDEVILLE LE HAUT</t>
  </si>
  <si>
    <t>VAUQUOIS</t>
  </si>
  <si>
    <t>VAVINCOURT</t>
  </si>
  <si>
    <t>VILLECLOYE</t>
  </si>
  <si>
    <t>VILLE DEVANT BELRAIN</t>
  </si>
  <si>
    <t>VILLOTTE SUR AIRE</t>
  </si>
  <si>
    <t>VOUTHON HAUT</t>
  </si>
  <si>
    <t>WALY</t>
  </si>
  <si>
    <t>WILLERONCOURT</t>
  </si>
  <si>
    <t>XIVRAY ET MARVOISIN</t>
  </si>
  <si>
    <t>BOHAL</t>
  </si>
  <si>
    <t>CADEN</t>
  </si>
  <si>
    <t>LE COURS</t>
  </si>
  <si>
    <t>LE CROISTY</t>
  </si>
  <si>
    <t>CROIXANVEC</t>
  </si>
  <si>
    <t>EVRIGUET</t>
  </si>
  <si>
    <t>FEREL</t>
  </si>
  <si>
    <t>GAVRES</t>
  </si>
  <si>
    <t>GOURHEL</t>
  </si>
  <si>
    <t>GUEGON</t>
  </si>
  <si>
    <t>GUIDEL</t>
  </si>
  <si>
    <t>LE HEZO</t>
  </si>
  <si>
    <t>KERFOURN</t>
  </si>
  <si>
    <t>LANDAUL</t>
  </si>
  <si>
    <t>LANGUIDIC</t>
  </si>
  <si>
    <t>LANTILLAC</t>
  </si>
  <si>
    <t>LARMOR BADEN</t>
  </si>
  <si>
    <t>LIZIO</t>
  </si>
  <si>
    <t>LOCMARIAQUER</t>
  </si>
  <si>
    <t>LORIENT</t>
  </si>
  <si>
    <t>MONTERBLANC</t>
  </si>
  <si>
    <t>MOREAC</t>
  </si>
  <si>
    <t>NEANT SUR YVEL</t>
  </si>
  <si>
    <t>PENESTIN</t>
  </si>
  <si>
    <t>PLESCOP</t>
  </si>
  <si>
    <t>PLEUGRIFFET</t>
  </si>
  <si>
    <t>PLOEREN</t>
  </si>
  <si>
    <t>PLUMELEC</t>
  </si>
  <si>
    <t>PRIZIAC</t>
  </si>
  <si>
    <t>QUEVEN</t>
  </si>
  <si>
    <t>ST ABRAHAM</t>
  </si>
  <si>
    <t>ST BRIEUC DE MAURON</t>
  </si>
  <si>
    <t>STE BRIGITTE</t>
  </si>
  <si>
    <t>ST GERAND</t>
  </si>
  <si>
    <t>ST GONNERY</t>
  </si>
  <si>
    <t>ST GRAVE</t>
  </si>
  <si>
    <t>ST JACUT LES PINS</t>
  </si>
  <si>
    <t>ST JEAN BREVELAY</t>
  </si>
  <si>
    <t>TREFFLEAN</t>
  </si>
  <si>
    <t>VANNES</t>
  </si>
  <si>
    <t>ACHEN</t>
  </si>
  <si>
    <t>ALGRANGE</t>
  </si>
  <si>
    <t>ALTRIPPE</t>
  </si>
  <si>
    <t>ALTVILLER</t>
  </si>
  <si>
    <t>ANGEVILLERS</t>
  </si>
  <si>
    <t>ARRAINCOURT</t>
  </si>
  <si>
    <t>ARZVILLER</t>
  </si>
  <si>
    <t>ASSENONCOURT</t>
  </si>
  <si>
    <t>BAERENTHAL</t>
  </si>
  <si>
    <t>BARONVILLE</t>
  </si>
  <si>
    <t>BARST</t>
  </si>
  <si>
    <t>BASSING</t>
  </si>
  <si>
    <t>BAZONCOURT</t>
  </si>
  <si>
    <t>BISTEN EN LORRAINE</t>
  </si>
  <si>
    <t>BLIESBRUCK</t>
  </si>
  <si>
    <t>BOULANGE</t>
  </si>
  <si>
    <t>BOURSCHEID</t>
  </si>
  <si>
    <t>BOUZONVILLE</t>
  </si>
  <si>
    <t>BUCHY</t>
  </si>
  <si>
    <t>CHATEAU SALINS</t>
  </si>
  <si>
    <t>CHIEULLES</t>
  </si>
  <si>
    <t>CLOUANGE</t>
  </si>
  <si>
    <t>CREUTZWALD</t>
  </si>
  <si>
    <t>DABO</t>
  </si>
  <si>
    <t>DALHAIN</t>
  </si>
  <si>
    <t>DELME</t>
  </si>
  <si>
    <t>DENTING</t>
  </si>
  <si>
    <t>DESTRY</t>
  </si>
  <si>
    <t>DIEUZE</t>
  </si>
  <si>
    <t>DOLVING</t>
  </si>
  <si>
    <t>EBERSVILLER</t>
  </si>
  <si>
    <t>EBLANGE</t>
  </si>
  <si>
    <t>ERSTROFF</t>
  </si>
  <si>
    <t>FENETRANGE</t>
  </si>
  <si>
    <t>FEVES</t>
  </si>
  <si>
    <t>FIXEM</t>
  </si>
  <si>
    <t>FOLSCHVILLER</t>
  </si>
  <si>
    <t>FOSSIEUX</t>
  </si>
  <si>
    <t>FOULIGNY</t>
  </si>
  <si>
    <t>FREYMING MERLEBACH</t>
  </si>
  <si>
    <t>FRIBOURG</t>
  </si>
  <si>
    <t>GROSTENQUIN</t>
  </si>
  <si>
    <t>GUEBESTROFF</t>
  </si>
  <si>
    <t>GUEBLANGE LES DIEUZE</t>
  </si>
  <si>
    <t>GUERTING</t>
  </si>
  <si>
    <t>GUNTZVILLER</t>
  </si>
  <si>
    <t>HAGONDANGE</t>
  </si>
  <si>
    <t>HALLERING</t>
  </si>
  <si>
    <t>HAM SOUS VARSBERG</t>
  </si>
  <si>
    <t>HAMPONT</t>
  </si>
  <si>
    <t>HARPRICH</t>
  </si>
  <si>
    <t>HASPELSCHIEDT</t>
  </si>
  <si>
    <t>HATTIGNY</t>
  </si>
  <si>
    <t>HAUCONCOURT</t>
  </si>
  <si>
    <t>HELLERING LES FENETRANGE</t>
  </si>
  <si>
    <t>HELSTROFF</t>
  </si>
  <si>
    <t>HEMING</t>
  </si>
  <si>
    <t>HENRIVILLE</t>
  </si>
  <si>
    <t>HESSE</t>
  </si>
  <si>
    <t>HETTANGE GRANDE</t>
  </si>
  <si>
    <t>HOMMARTING</t>
  </si>
  <si>
    <t>HOMMERT</t>
  </si>
  <si>
    <t>HOTTVILLER</t>
  </si>
  <si>
    <t>IMLING</t>
  </si>
  <si>
    <t>INSMING</t>
  </si>
  <si>
    <t>JUVELIZE</t>
  </si>
  <si>
    <t>KAPPELKINGER</t>
  </si>
  <si>
    <t>KIRSCH LES SIERCK</t>
  </si>
  <si>
    <t>KIRVILLER</t>
  </si>
  <si>
    <t>LAFRIMBOLLE</t>
  </si>
  <si>
    <t>LANEUVEVILLE LES LORQUIN</t>
  </si>
  <si>
    <t>LANEUVEVILLE EN SAULNOIS</t>
  </si>
  <si>
    <t>LANING</t>
  </si>
  <si>
    <t>LAQUENEXY</t>
  </si>
  <si>
    <t>LAUNSTROFF</t>
  </si>
  <si>
    <t>LENGELSHEIM</t>
  </si>
  <si>
    <t>LEYVILLER</t>
  </si>
  <si>
    <t>LIEHON</t>
  </si>
  <si>
    <t>LOMMERANGE</t>
  </si>
  <si>
    <t>LONGEVILLE LES METZ</t>
  </si>
  <si>
    <t>LOUPERSHOUSE</t>
  </si>
  <si>
    <t>LUPPY</t>
  </si>
  <si>
    <t>LUTTANGE</t>
  </si>
  <si>
    <t>MANHOUE</t>
  </si>
  <si>
    <t>MARANGE ZONDRANGE</t>
  </si>
  <si>
    <t>MARTHILLE</t>
  </si>
  <si>
    <t>MEGANGE</t>
  </si>
  <si>
    <t>MERSCHWEILLER</t>
  </si>
  <si>
    <t>MEY</t>
  </si>
  <si>
    <t>MITTELBRONN</t>
  </si>
  <si>
    <t>MONCHEUX</t>
  </si>
  <si>
    <t>MONCOURT</t>
  </si>
  <si>
    <t>MONTIGNY LES METZ</t>
  </si>
  <si>
    <t>MORSBACH</t>
  </si>
  <si>
    <t>NEBING</t>
  </si>
  <si>
    <t>ORON</t>
  </si>
  <si>
    <t>OUDRENNE</t>
  </si>
  <si>
    <t>PHALSBOURG</t>
  </si>
  <si>
    <t>POSTROFF</t>
  </si>
  <si>
    <t>POURNOY LA CHETIVE</t>
  </si>
  <si>
    <t>POURNOY LA GRASSE</t>
  </si>
  <si>
    <t>PUTTELANGE AUX LACS</t>
  </si>
  <si>
    <t>PUTTIGNY</t>
  </si>
  <si>
    <t>REDANGE</t>
  </si>
  <si>
    <t>REDING</t>
  </si>
  <si>
    <t>REMELFING</t>
  </si>
  <si>
    <t>ROLBING</t>
  </si>
  <si>
    <t>ROMELFING</t>
  </si>
  <si>
    <t>ROZERIEULLES</t>
  </si>
  <si>
    <t>STE BARBE</t>
  </si>
  <si>
    <t>ST FRANCOIS LACROIX</t>
  </si>
  <si>
    <t>ST HUBERT</t>
  </si>
  <si>
    <t>ST JULIEN LES METZ</t>
  </si>
  <si>
    <t>SALONNES</t>
  </si>
  <si>
    <t>SARREGUEMINES</t>
  </si>
  <si>
    <t>SILLY EN SAULNOIS</t>
  </si>
  <si>
    <t>TENTELING</t>
  </si>
  <si>
    <t>TERVILLE</t>
  </si>
  <si>
    <t>TINCRY</t>
  </si>
  <si>
    <t>TORCHEVILLE</t>
  </si>
  <si>
    <t>TRESSANGE</t>
  </si>
  <si>
    <t>VALLERANGE</t>
  </si>
  <si>
    <t>VANY</t>
  </si>
  <si>
    <t>VATIMONT</t>
  </si>
  <si>
    <t>VERNY</t>
  </si>
  <si>
    <t>VIBERSVILLER</t>
  </si>
  <si>
    <t>HAUTE VIGNEULLES</t>
  </si>
  <si>
    <t>VILLERS STONCOURT</t>
  </si>
  <si>
    <t>VITTERSBOURG</t>
  </si>
  <si>
    <t>WALTEMBOURG</t>
  </si>
  <si>
    <t>WINTERSBOURG</t>
  </si>
  <si>
    <t>WUISSE</t>
  </si>
  <si>
    <t>XOUAXANGE</t>
  </si>
  <si>
    <t>YUTZ</t>
  </si>
  <si>
    <t>ZOMMANGE</t>
  </si>
  <si>
    <t>ANLEZY</t>
  </si>
  <si>
    <t>ANNAY</t>
  </si>
  <si>
    <t>ARMES</t>
  </si>
  <si>
    <t>ARZEMBOUY</t>
  </si>
  <si>
    <t>AUNAY EN BAZOIS</t>
  </si>
  <si>
    <t>BEUVRON</t>
  </si>
  <si>
    <t>CERCY LA TOUR</t>
  </si>
  <si>
    <t>CHAMPLEMY</t>
  </si>
  <si>
    <t>CHAMPVERT</t>
  </si>
  <si>
    <t>LA CHARITE SUR LOIRE</t>
  </si>
  <si>
    <t>CHEVENON</t>
  </si>
  <si>
    <t>CHITRY LES MINES</t>
  </si>
  <si>
    <t>CIEZ</t>
  </si>
  <si>
    <t>COSNE COURS SUR LOIRE</t>
  </si>
  <si>
    <t>COULOUTRE</t>
  </si>
  <si>
    <t>CRUX LA VILLE</t>
  </si>
  <si>
    <t>DAMPIERRE SOUS BOUHY</t>
  </si>
  <si>
    <t>DIENNES AUBIGNY</t>
  </si>
  <si>
    <t>DONZY</t>
  </si>
  <si>
    <t>DORNES</t>
  </si>
  <si>
    <t>DUN SUR GRANDRY</t>
  </si>
  <si>
    <t>GACOGNE</t>
  </si>
  <si>
    <t>GERMENAY</t>
  </si>
  <si>
    <t>GRENOIS</t>
  </si>
  <si>
    <t>GUERIGNY</t>
  </si>
  <si>
    <t>LIMANTON</t>
  </si>
  <si>
    <t>LIMON</t>
  </si>
  <si>
    <t>LORMES</t>
  </si>
  <si>
    <t>LA MARCHE</t>
  </si>
  <si>
    <t>MARIGNY SUR YONNE</t>
  </si>
  <si>
    <t>MARZY</t>
  </si>
  <si>
    <t>MENOU</t>
  </si>
  <si>
    <t>MILLAY</t>
  </si>
  <si>
    <t>MOISSY MOULINOT</t>
  </si>
  <si>
    <t>MONCEAUX LE COMTE</t>
  </si>
  <si>
    <t>MONTAPAS</t>
  </si>
  <si>
    <t>MONTIGNY AUX AMOGNES</t>
  </si>
  <si>
    <t>MONTSAUCHE LES SETTONS</t>
  </si>
  <si>
    <t>MOUX EN MORVAN</t>
  </si>
  <si>
    <t>MYENNES</t>
  </si>
  <si>
    <t>NEUVILLE LES DECIZE</t>
  </si>
  <si>
    <t>NUARS</t>
  </si>
  <si>
    <t>ONLAY</t>
  </si>
  <si>
    <t>OUAGNE</t>
  </si>
  <si>
    <t>OUROUX EN MORVAN</t>
  </si>
  <si>
    <t>PARIGNY LES VAUX</t>
  </si>
  <si>
    <t>PERROY</t>
  </si>
  <si>
    <t>PLANCHEZ</t>
  </si>
  <si>
    <t>POUGNY</t>
  </si>
  <si>
    <t>POUILLY SUR LOIRE</t>
  </si>
  <si>
    <t>ST AMAND EN PUISAYE</t>
  </si>
  <si>
    <t>ST AUBIN LES FORGES</t>
  </si>
  <si>
    <t>ST HILAIRE FONTAINE</t>
  </si>
  <si>
    <t>ST JEAN AUX AMOGNES</t>
  </si>
  <si>
    <t>ST MARTIN SUR NOHAIN</t>
  </si>
  <si>
    <t>ST PARIZE LE CHATEL</t>
  </si>
  <si>
    <t>ST PERE</t>
  </si>
  <si>
    <t>ST PEREUSE</t>
  </si>
  <si>
    <t>ST REVERIEN</t>
  </si>
  <si>
    <t>SAVIGNY POIL FOL</t>
  </si>
  <si>
    <t>SEMELAY</t>
  </si>
  <si>
    <t>SURGY</t>
  </si>
  <si>
    <t>TALON</t>
  </si>
  <si>
    <t>TAZILLY</t>
  </si>
  <si>
    <t>VARENNES LES NARCY</t>
  </si>
  <si>
    <t>VILLIERS SUR YONNE</t>
  </si>
  <si>
    <t>ABSCON</t>
  </si>
  <si>
    <t>AIX EN PEVELE</t>
  </si>
  <si>
    <t>ARTRES</t>
  </si>
  <si>
    <t>AUCHY LEZ ORCHIES</t>
  </si>
  <si>
    <t>AULNOY LEZ VALENCIENNES</t>
  </si>
  <si>
    <t>AVESNES LE SEC</t>
  </si>
  <si>
    <t>BAISIEUX</t>
  </si>
  <si>
    <t>BANTOUZELLE</t>
  </si>
  <si>
    <t>LA BASSEE</t>
  </si>
  <si>
    <t>BEAUCAMPS LIGNY</t>
  </si>
  <si>
    <t>BERTRY</t>
  </si>
  <si>
    <t>BEUGNIES</t>
  </si>
  <si>
    <t>BEUVRAGES</t>
  </si>
  <si>
    <t>BOIS GRENIER</t>
  </si>
  <si>
    <t>BOULOGNE SUR HELPE</t>
  </si>
  <si>
    <t>BOURGHELLES</t>
  </si>
  <si>
    <t>BOUSSOIS</t>
  </si>
  <si>
    <t>BOUVIGNIES</t>
  </si>
  <si>
    <t>BRAY DUNES</t>
  </si>
  <si>
    <t>BRUILLE ST AMAND</t>
  </si>
  <si>
    <t>BRUNEMONT</t>
  </si>
  <si>
    <t>CAPPELLE BROUCK</t>
  </si>
  <si>
    <t>CAPPELLE LA GRANDE</t>
  </si>
  <si>
    <t>LE CATEAU CAMBRESIS</t>
  </si>
  <si>
    <t>CLARY</t>
  </si>
  <si>
    <t>COUTICHES</t>
  </si>
  <si>
    <t>CRESPIN</t>
  </si>
  <si>
    <t>CURGIES</t>
  </si>
  <si>
    <t>CUVILLERS</t>
  </si>
  <si>
    <t>DEHERIES</t>
  </si>
  <si>
    <t>DIMECHAUX</t>
  </si>
  <si>
    <t>DIMONT</t>
  </si>
  <si>
    <t>DOIGNIES</t>
  </si>
  <si>
    <t>DOMPIERRE SUR HELPE</t>
  </si>
  <si>
    <t>EBBLINGHEM</t>
  </si>
  <si>
    <t>ECAILLON</t>
  </si>
  <si>
    <t>ECCLES</t>
  </si>
  <si>
    <t>ECUELIN</t>
  </si>
  <si>
    <t>ELESMES</t>
  </si>
  <si>
    <t>ELINCOURT</t>
  </si>
  <si>
    <t>ENNEVELIN</t>
  </si>
  <si>
    <t>ESCAUDAIN</t>
  </si>
  <si>
    <t>ESTAIRES</t>
  </si>
  <si>
    <t>ESTOURMEL</t>
  </si>
  <si>
    <t>ESTREUX</t>
  </si>
  <si>
    <t>FAUMONT</t>
  </si>
  <si>
    <t>FERON</t>
  </si>
  <si>
    <t>FLINES LEZ RACHES</t>
  </si>
  <si>
    <t>FLOYON</t>
  </si>
  <si>
    <t>FONTAINE AU PIRE</t>
  </si>
  <si>
    <t>FOURNES EN WEPPES</t>
  </si>
  <si>
    <t>GONNELIEU</t>
  </si>
  <si>
    <t>GRAVELINES</t>
  </si>
  <si>
    <t>LA GROISE</t>
  </si>
  <si>
    <t>GUESNAIN</t>
  </si>
  <si>
    <t>HAMEL</t>
  </si>
  <si>
    <t>HAUTMONT</t>
  </si>
  <si>
    <t>HERZEELE</t>
  </si>
  <si>
    <t>HOLQUE</t>
  </si>
  <si>
    <t>HONNECOURT SUR ESCAUT</t>
  </si>
  <si>
    <t>JOLIMETZ</t>
  </si>
  <si>
    <t>LALLAING</t>
  </si>
  <si>
    <t>LIESSIES</t>
  </si>
  <si>
    <t>LIGNY EN CAMBRESIS</t>
  </si>
  <si>
    <t>LOOS</t>
  </si>
  <si>
    <t>MARCQ EN BAROEUL</t>
  </si>
  <si>
    <t>MARESCHES</t>
  </si>
  <si>
    <t>MARETZ</t>
  </si>
  <si>
    <t>MARPENT</t>
  </si>
  <si>
    <t>MARQUETTE LEZ LILLE</t>
  </si>
  <si>
    <t>MARQUETTE EN OSTREVANT</t>
  </si>
  <si>
    <t>MASNY</t>
  </si>
  <si>
    <t>MERRIS</t>
  </si>
  <si>
    <t>MONCHAUX SUR ECAILLON</t>
  </si>
  <si>
    <t>MONCHEAUX</t>
  </si>
  <si>
    <t>MONTAY</t>
  </si>
  <si>
    <t>MONTIGNY EN CAMBRESIS</t>
  </si>
  <si>
    <t>MONTIGNY EN OSTREVENT</t>
  </si>
  <si>
    <t>MONTRECOURT</t>
  </si>
  <si>
    <t>NEUVILLE EN FERRAIN</t>
  </si>
  <si>
    <t>NEUVILLE SUR ESCAUT</t>
  </si>
  <si>
    <t>NEUVILLY</t>
  </si>
  <si>
    <t>NIEPPE</t>
  </si>
  <si>
    <t>OBIES</t>
  </si>
  <si>
    <t>OUDEZEELE</t>
  </si>
  <si>
    <t>OXELAERE</t>
  </si>
  <si>
    <t>QUAEDYPRE</t>
  </si>
  <si>
    <t>QUAROUBLE</t>
  </si>
  <si>
    <t>QUERENAING</t>
  </si>
  <si>
    <t>RAILLENCOURT STE OLLE</t>
  </si>
  <si>
    <t>RAMOUSIES</t>
  </si>
  <si>
    <t>RECQUIGNIES</t>
  </si>
  <si>
    <t>ROBERSART</t>
  </si>
  <si>
    <t>ROMERIES</t>
  </si>
  <si>
    <t>ROSULT</t>
  </si>
  <si>
    <t>LES RUES DES VIGNES</t>
  </si>
  <si>
    <t>SAILLY LEZ CAMBRAI</t>
  </si>
  <si>
    <t>SAINGHIN EN MELANTOIS</t>
  </si>
  <si>
    <t>ST ANDRE LEZ LILLE</t>
  </si>
  <si>
    <t>ST BENIN</t>
  </si>
  <si>
    <t>ST REMY CHAUSSEE</t>
  </si>
  <si>
    <t>SANCOURT</t>
  </si>
  <si>
    <t>SEQUEDIN</t>
  </si>
  <si>
    <t>STAPLE</t>
  </si>
  <si>
    <t>TEMPLEUVE EN PEVELE</t>
  </si>
  <si>
    <t>THIANT</t>
  </si>
  <si>
    <t>THUN L EVEQUE</t>
  </si>
  <si>
    <t>THUN ST MARTIN</t>
  </si>
  <si>
    <t>TILLOY LEZ CAMBRAI</t>
  </si>
  <si>
    <t>UXEM</t>
  </si>
  <si>
    <t>VALENCIENNES</t>
  </si>
  <si>
    <t>VENDEGIES SUR ECAILLON</t>
  </si>
  <si>
    <t>VERLINGHEM</t>
  </si>
  <si>
    <t>VIEUX MESNIL</t>
  </si>
  <si>
    <t>VRED</t>
  </si>
  <si>
    <t>WALLON CAPPEL</t>
  </si>
  <si>
    <t>WAMBRECHIES</t>
  </si>
  <si>
    <t>WATTIGNIES</t>
  </si>
  <si>
    <t>ZEGERSCAPPEL</t>
  </si>
  <si>
    <t>DON</t>
  </si>
  <si>
    <t>AIRION</t>
  </si>
  <si>
    <t>ALLONNE</t>
  </si>
  <si>
    <t>AMY</t>
  </si>
  <si>
    <t>ANSAUVILLERS</t>
  </si>
  <si>
    <t>APPILLY</t>
  </si>
  <si>
    <t>BABOEUF</t>
  </si>
  <si>
    <t>BAILLEUL SUR THERAIN</t>
  </si>
  <si>
    <t>BALAGNY SUR THERAIN</t>
  </si>
  <si>
    <t>BEAUGIES SOUS BOIS</t>
  </si>
  <si>
    <t>BEAULIEU LES FONTAINES</t>
  </si>
  <si>
    <t>BELLOY</t>
  </si>
  <si>
    <t>BONNEUIL LES EAUX</t>
  </si>
  <si>
    <t>BONNEUIL EN VALOIS</t>
  </si>
  <si>
    <t>BONVILLERS</t>
  </si>
  <si>
    <t>BREUIL LE SEC</t>
  </si>
  <si>
    <t>BROMBOS</t>
  </si>
  <si>
    <t>BUCAMPS</t>
  </si>
  <si>
    <t>BULLES</t>
  </si>
  <si>
    <t>BURY</t>
  </si>
  <si>
    <t>CAMBRONNE LES RIBECOURT</t>
  </si>
  <si>
    <t>CANDOR</t>
  </si>
  <si>
    <t>CANLY</t>
  </si>
  <si>
    <t>CATENOY</t>
  </si>
  <si>
    <t>CAUVIGNY</t>
  </si>
  <si>
    <t>CHOQUEUSE LES BENARDS</t>
  </si>
  <si>
    <t>LE COUDRAY SUR THELLE</t>
  </si>
  <si>
    <t>COUDUN</t>
  </si>
  <si>
    <t>COURCELLES EPAYELLES</t>
  </si>
  <si>
    <t>COYE LA FORET</t>
  </si>
  <si>
    <t>CREPY EN VALOIS</t>
  </si>
  <si>
    <t>CUISE LA MOTTE</t>
  </si>
  <si>
    <t>CUVERGNON</t>
  </si>
  <si>
    <t>DIEUDONNE</t>
  </si>
  <si>
    <t>ERCUIS</t>
  </si>
  <si>
    <t>ERMENONVILLE</t>
  </si>
  <si>
    <t>ERQUINVILLERS</t>
  </si>
  <si>
    <t>FONTAINE BONNELEAU</t>
  </si>
  <si>
    <t>FOUILLEUSE</t>
  </si>
  <si>
    <t>FOUQUENIES</t>
  </si>
  <si>
    <t>FRENICHES</t>
  </si>
  <si>
    <t>FRESNIERES</t>
  </si>
  <si>
    <t>FROCOURT</t>
  </si>
  <si>
    <t>LE GALLET</t>
  </si>
  <si>
    <t>GOINCOURT</t>
  </si>
  <si>
    <t>GRANDRU</t>
  </si>
  <si>
    <t>GUISCARD</t>
  </si>
  <si>
    <t>GURY</t>
  </si>
  <si>
    <t>HADANCOURT LE HAUT CLOCHER</t>
  </si>
  <si>
    <t>HERICOURT SUR THERAIN</t>
  </si>
  <si>
    <t>HODENC L EVEQUE</t>
  </si>
  <si>
    <t>LA HOUSSOYE</t>
  </si>
  <si>
    <t>JAMERICOURT</t>
  </si>
  <si>
    <t>JAULZY</t>
  </si>
  <si>
    <t>LABERLIERE</t>
  </si>
  <si>
    <t>LACHAPELLE SOUS GERBEROY</t>
  </si>
  <si>
    <t>LAMORLAYE</t>
  </si>
  <si>
    <t>LANNOY CUILLERE</t>
  </si>
  <si>
    <t>LATTAINVILLE</t>
  </si>
  <si>
    <t>LAVERSINES</t>
  </si>
  <si>
    <t>LIANCOURT</t>
  </si>
  <si>
    <t>LIERVILLE</t>
  </si>
  <si>
    <t>LIEUVILLERS</t>
  </si>
  <si>
    <t>LOCONVILLE</t>
  </si>
  <si>
    <t>LONGUEIL ANNEL</t>
  </si>
  <si>
    <t>LORMAISON</t>
  </si>
  <si>
    <t>MAISONCELLE ST PIERRE</t>
  </si>
  <si>
    <t>MAREST SUR MATZ</t>
  </si>
  <si>
    <t>MARSEILLE EN BEAUVAISIS</t>
  </si>
  <si>
    <t>MELICOCQ</t>
  </si>
  <si>
    <t>MENEVILLERS</t>
  </si>
  <si>
    <t>LE MESNIL CONTEVILLE</t>
  </si>
  <si>
    <t>MILLY SUR THERAIN</t>
  </si>
  <si>
    <t>MONCEAUX L ABBAYE</t>
  </si>
  <si>
    <t>MONTEPILLOY</t>
  </si>
  <si>
    <t>MONTGERAIN</t>
  </si>
  <si>
    <t>MONTMACQ</t>
  </si>
  <si>
    <t>MONTREUIL SUR BRECHE</t>
  </si>
  <si>
    <t>MORANGLES</t>
  </si>
  <si>
    <t>NANTEUIL LE HAUDOUIN</t>
  </si>
  <si>
    <t>NEUILLY EN THELLE</t>
  </si>
  <si>
    <t>LA NEUVILLE ROY</t>
  </si>
  <si>
    <t>NIVILLERS</t>
  </si>
  <si>
    <t>OFFOY</t>
  </si>
  <si>
    <t>OGNOLLES</t>
  </si>
  <si>
    <t>OROER</t>
  </si>
  <si>
    <t>PAILLART</t>
  </si>
  <si>
    <t>PIERREFONDS</t>
  </si>
  <si>
    <t>PLAILLY</t>
  </si>
  <si>
    <t>PLAINVAL</t>
  </si>
  <si>
    <t>LE PLESSIS PATTE D OIE</t>
  </si>
  <si>
    <t>LE PLOYRON</t>
  </si>
  <si>
    <t>PONTOISE LES NOYON</t>
  </si>
  <si>
    <t>PRECY SUR OISE</t>
  </si>
  <si>
    <t>REEZ FOSSE MARTIN</t>
  </si>
  <si>
    <t>REUIL SUR BRECHE</t>
  </si>
  <si>
    <t>ROMESCAMPS</t>
  </si>
  <si>
    <t>ROSOY</t>
  </si>
  <si>
    <t>ROSOY EN MULTIEN</t>
  </si>
  <si>
    <t>ROTHOIS</t>
  </si>
  <si>
    <t>ROY BOISSY</t>
  </si>
  <si>
    <t>ROYE SUR MATZ</t>
  </si>
  <si>
    <t>SAINS MORAINVILLERS</t>
  </si>
  <si>
    <t>ST JUST EN CHAUSSEE</t>
  </si>
  <si>
    <t>ST LEGER AUX BOIS</t>
  </si>
  <si>
    <t>ST QUENTIN DES PRES</t>
  </si>
  <si>
    <t>ST SAMSON LA POTERIE</t>
  </si>
  <si>
    <t>SERY MAGNEVAL</t>
  </si>
  <si>
    <t>TALMONTIERS</t>
  </si>
  <si>
    <t>THIESCOURT</t>
  </si>
  <si>
    <t>THIEUX</t>
  </si>
  <si>
    <t>TRACY LE VAL</t>
  </si>
  <si>
    <t>TRUMILLY</t>
  </si>
  <si>
    <t>VAUDANCOURT</t>
  </si>
  <si>
    <t>LE VAUMAIN</t>
  </si>
  <si>
    <t>VAUMOISE</t>
  </si>
  <si>
    <t>VILLERS VERMONT</t>
  </si>
  <si>
    <t>VILLESELVE</t>
  </si>
  <si>
    <t>WACQUEMOULIN</t>
  </si>
  <si>
    <t>WELLES PERENNES</t>
  </si>
  <si>
    <t>AUBRY LE PANTHOU</t>
  </si>
  <si>
    <t>BAZOCHES AU HOULME</t>
  </si>
  <si>
    <t>BEAUVAIN</t>
  </si>
  <si>
    <t>BELLOU EN HOULME</t>
  </si>
  <si>
    <t>BERD HUIS</t>
  </si>
  <si>
    <t>BERJOU</t>
  </si>
  <si>
    <t>BRETONCELLES</t>
  </si>
  <si>
    <t>CAMEMBERT</t>
  </si>
  <si>
    <t>CHAHAINS</t>
  </si>
  <si>
    <t>LE CHALANGE</t>
  </si>
  <si>
    <t>CHAMPCERIE</t>
  </si>
  <si>
    <t>LA CHAPELLE AU MOINE</t>
  </si>
  <si>
    <t>CISAI ST AUBIN</t>
  </si>
  <si>
    <t>COULIMER</t>
  </si>
  <si>
    <t>COURGEON</t>
  </si>
  <si>
    <t>CUISSAI</t>
  </si>
  <si>
    <t>DURCET</t>
  </si>
  <si>
    <t>ECHALOU</t>
  </si>
  <si>
    <t>ECORCHES</t>
  </si>
  <si>
    <t>LA FERTE MACE</t>
  </si>
  <si>
    <t>LA GENEVRAIE</t>
  </si>
  <si>
    <t>GUEPREI</t>
  </si>
  <si>
    <t>GUERQUESALLES</t>
  </si>
  <si>
    <t>LONRAI</t>
  </si>
  <si>
    <t>LOUVIERES EN AUGE</t>
  </si>
  <si>
    <t>LE MAGE</t>
  </si>
  <si>
    <t>MEHOUDIN</t>
  </si>
  <si>
    <t>LE MENIL CIBOULT</t>
  </si>
  <si>
    <t>LE MENIL VICOMTE</t>
  </si>
  <si>
    <t>MENIL VIN</t>
  </si>
  <si>
    <t>MONTABARD</t>
  </si>
  <si>
    <t>MONTCHEVREL</t>
  </si>
  <si>
    <t>MONTREUIL AU HOULME</t>
  </si>
  <si>
    <t>NECY</t>
  </si>
  <si>
    <t>NEUILLY LE BISSON</t>
  </si>
  <si>
    <t>ORIGNY LE ROUX</t>
  </si>
  <si>
    <t>PERROU</t>
  </si>
  <si>
    <t>LE PLANTIS</t>
  </si>
  <si>
    <t>ST AGNAN SUR SARTHE</t>
  </si>
  <si>
    <t>ST CHRISTOPHE DE CHAULIEU</t>
  </si>
  <si>
    <t>ST CYR LA ROSIERE</t>
  </si>
  <si>
    <t>ST DENIS SUR HUISNE</t>
  </si>
  <si>
    <t>ST DENIS SUR SARTHON</t>
  </si>
  <si>
    <t>ST EVROULT NOTRE DAME DU BOIS</t>
  </si>
  <si>
    <t>ST FRAIMBAULT</t>
  </si>
  <si>
    <t>ST GEORGES D ANNEBECQ</t>
  </si>
  <si>
    <t>ST GILLES DES MARAIS</t>
  </si>
  <si>
    <t>ST HILAIRE LE CHATEL</t>
  </si>
  <si>
    <t>STE MARGUERITE DE CARROUGES</t>
  </si>
  <si>
    <t>ST MARTIN D ECUBLEI</t>
  </si>
  <si>
    <t>ST MARTIN DU VIEUX BELLEME</t>
  </si>
  <si>
    <t>STE OPPORTUNE</t>
  </si>
  <si>
    <t>ST OUEN SUR ITON</t>
  </si>
  <si>
    <t>ST PHILBERT SUR ORNE</t>
  </si>
  <si>
    <t>ST PIERRE DES LOGES</t>
  </si>
  <si>
    <t>ST ROCH SUR EGRENNE</t>
  </si>
  <si>
    <t>SEVIGNY</t>
  </si>
  <si>
    <t>TANVILLE</t>
  </si>
  <si>
    <t>TICHEVILLE</t>
  </si>
  <si>
    <t>LARCHAMP</t>
  </si>
  <si>
    <t>TORCHAMP</t>
  </si>
  <si>
    <t>VILLEDIEU LES BAILLEUL</t>
  </si>
  <si>
    <t>VILLIERS SOUS MORTAGNE</t>
  </si>
  <si>
    <t>ABLAIN ST NAZAIRE</t>
  </si>
  <si>
    <t>ACHEVILLE</t>
  </si>
  <si>
    <t>ACQUIN WESTBECOURT</t>
  </si>
  <si>
    <t>ADINFER</t>
  </si>
  <si>
    <t>AGNEZ LES DUISANS</t>
  </si>
  <si>
    <t>AGNIERES</t>
  </si>
  <si>
    <t>AGNY</t>
  </si>
  <si>
    <t>AIRE SUR LA LYS</t>
  </si>
  <si>
    <t>AIRON NOTRE DAME</t>
  </si>
  <si>
    <t>ALEMBON</t>
  </si>
  <si>
    <t>AMES</t>
  </si>
  <si>
    <t>AMPLIER</t>
  </si>
  <si>
    <t>ANVIN</t>
  </si>
  <si>
    <t>ATHIES</t>
  </si>
  <si>
    <t>AUBIGNY EN ARTOIS</t>
  </si>
  <si>
    <t>AUCHY LES HESDIN</t>
  </si>
  <si>
    <t>AUDRESSELLES</t>
  </si>
  <si>
    <t>AUMERVAL</t>
  </si>
  <si>
    <t>BAINCTHUN</t>
  </si>
  <si>
    <t>BAPAUME</t>
  </si>
  <si>
    <t>BASSEUX</t>
  </si>
  <si>
    <t>BEAUDRICOURT</t>
  </si>
  <si>
    <t>BEAUFORT BLAVINCOURT</t>
  </si>
  <si>
    <t>BEAUMETZ LES AIRE</t>
  </si>
  <si>
    <t>BEAUMETZ LES LOGES</t>
  </si>
  <si>
    <t>BELLEBRUNE</t>
  </si>
  <si>
    <t>BELLE ET HOULLEFORT</t>
  </si>
  <si>
    <t>BELLONNE</t>
  </si>
  <si>
    <t>BIACHE ST VAAST</t>
  </si>
  <si>
    <t>BIMONT</t>
  </si>
  <si>
    <t>BLENDECQUES</t>
  </si>
  <si>
    <t>BOFFLES</t>
  </si>
  <si>
    <t>BOIRY NOTRE DAME</t>
  </si>
  <si>
    <t>BOIS BERNARD</t>
  </si>
  <si>
    <t>BOULOGNE SUR MER</t>
  </si>
  <si>
    <t>BOUQUEHAULT</t>
  </si>
  <si>
    <t>BOURNONVILLE</t>
  </si>
  <si>
    <t>BUCQUOY</t>
  </si>
  <si>
    <t>BUS</t>
  </si>
  <si>
    <t>BUSNES</t>
  </si>
  <si>
    <t>CALAIS</t>
  </si>
  <si>
    <t>CALONNE RICOUART</t>
  </si>
  <si>
    <t>CAMBRIN</t>
  </si>
  <si>
    <t>CAUCOURT</t>
  </si>
  <si>
    <t>CHELERS</t>
  </si>
  <si>
    <t>CHOCQUES</t>
  </si>
  <si>
    <t>CLAIRMARAIS</t>
  </si>
  <si>
    <t>CLETY</t>
  </si>
  <si>
    <t>COLEMBERT</t>
  </si>
  <si>
    <t>COLLINE BEAUMONT</t>
  </si>
  <si>
    <t>COULLEMONT</t>
  </si>
  <si>
    <t>COURRIERES</t>
  </si>
  <si>
    <t>COUTURELLE</t>
  </si>
  <si>
    <t>CROIX EN TERNOIS</t>
  </si>
  <si>
    <t>DOHEM</t>
  </si>
  <si>
    <t>DOUCHY LES AYETTE</t>
  </si>
  <si>
    <t>ECLIMEUX</t>
  </si>
  <si>
    <t>ECOIVRES</t>
  </si>
  <si>
    <t>ECUIRES</t>
  </si>
  <si>
    <t>ECURIE</t>
  </si>
  <si>
    <t>ELEU DIT LEAUWETTE</t>
  </si>
  <si>
    <t>EMBRY</t>
  </si>
  <si>
    <t>EQUIRRE</t>
  </si>
  <si>
    <t>ESTREE</t>
  </si>
  <si>
    <t>ESTREE WAMIN</t>
  </si>
  <si>
    <t>EVIN MALMAISON</t>
  </si>
  <si>
    <t>FAUQUEMBERGUES</t>
  </si>
  <si>
    <t>FEUCHY</t>
  </si>
  <si>
    <t>FIENNES</t>
  </si>
  <si>
    <t>FONCQUEVILLERS</t>
  </si>
  <si>
    <t>FONTAINE L ETALON</t>
  </si>
  <si>
    <t>FORTEL EN ARTOIS</t>
  </si>
  <si>
    <t>FRESNES LES MONTAUBAN</t>
  </si>
  <si>
    <t>FRUGES</t>
  </si>
  <si>
    <t>GOUVES</t>
  </si>
  <si>
    <t>GOUY ST ANDRE</t>
  </si>
  <si>
    <t>GRAINCOURT LES HAVRINCOURT</t>
  </si>
  <si>
    <t>HAMBLAIN LES PRES</t>
  </si>
  <si>
    <t>HAMELINCOURT</t>
  </si>
  <si>
    <t>HAMES BOUCRES</t>
  </si>
  <si>
    <t>HAUTE AVESNES</t>
  </si>
  <si>
    <t>HAUTECLOQUE</t>
  </si>
  <si>
    <t>HAUT LOQUIN</t>
  </si>
  <si>
    <t>HENDECOURT LES RANSART</t>
  </si>
  <si>
    <t>HENIN BEAUMONT</t>
  </si>
  <si>
    <t>HENIN SUR COJEUL</t>
  </si>
  <si>
    <t>HERICOURT</t>
  </si>
  <si>
    <t>HERSIN COUPIGNY</t>
  </si>
  <si>
    <t>HESDIN L ABBE</t>
  </si>
  <si>
    <t>HESTRUS</t>
  </si>
  <si>
    <t>HUMBERCAMPS</t>
  </si>
  <si>
    <t>LENS</t>
  </si>
  <si>
    <t>LIEVIN</t>
  </si>
  <si>
    <t>LIGNY THILLOY</t>
  </si>
  <si>
    <t>MAISNIL</t>
  </si>
  <si>
    <t>MARCONNE</t>
  </si>
  <si>
    <t>MAREST</t>
  </si>
  <si>
    <t>MAZINGARBE</t>
  </si>
  <si>
    <t>MAZINGHEM</t>
  </si>
  <si>
    <t>MERCATEL</t>
  </si>
  <si>
    <t>MONCHEL SUR CANCHE</t>
  </si>
  <si>
    <t>MONCHY LE PREUX</t>
  </si>
  <si>
    <t>MONTS EN TERNOIS</t>
  </si>
  <si>
    <t>NEDONCHEL</t>
  </si>
  <si>
    <t>NEUVILLE VITASSE</t>
  </si>
  <si>
    <t>NEUVIREUIL</t>
  </si>
  <si>
    <t>NOEUX LES AUXI</t>
  </si>
  <si>
    <t>NORRENT FONTES</t>
  </si>
  <si>
    <t>NORT LEULINGHEM</t>
  </si>
  <si>
    <t>NOYELLES LES HUMIERES</t>
  </si>
  <si>
    <t>OFFEKERQUE</t>
  </si>
  <si>
    <t>OISY LE VERGER</t>
  </si>
  <si>
    <t>OURTON</t>
  </si>
  <si>
    <t>PELVES</t>
  </si>
  <si>
    <t>PEUPLINGUES</t>
  </si>
  <si>
    <t>PITTEFAUX</t>
  </si>
  <si>
    <t>POMMERA</t>
  </si>
  <si>
    <t>PONT A VENDIN</t>
  </si>
  <si>
    <t>PRONVILLE EN ARTOIS</t>
  </si>
  <si>
    <t>PUISIEUX</t>
  </si>
  <si>
    <t>RADINGHEM</t>
  </si>
  <si>
    <t>REBREUVIETTE</t>
  </si>
  <si>
    <t>REGNAUVILLE</t>
  </si>
  <si>
    <t>RIENCOURT LES BAPAUME</t>
  </si>
  <si>
    <t>ROBECQ</t>
  </si>
  <si>
    <t>RODELINGHEM</t>
  </si>
  <si>
    <t>ROLLANCOURT</t>
  </si>
  <si>
    <t>ROMBLY</t>
  </si>
  <si>
    <t>RUITZ</t>
  </si>
  <si>
    <t>SAINS LES PERNES</t>
  </si>
  <si>
    <t>ST FLORIS</t>
  </si>
  <si>
    <t>ST INGLEVERT</t>
  </si>
  <si>
    <t>ST JOSSE</t>
  </si>
  <si>
    <t>ST MARTIN BOULOGNE</t>
  </si>
  <si>
    <t>SALPERWICK</t>
  </si>
  <si>
    <t>SAULCHOY</t>
  </si>
  <si>
    <t>SIBIVILLE</t>
  </si>
  <si>
    <t>SIRACOURT</t>
  </si>
  <si>
    <t>LE SOUICH</t>
  </si>
  <si>
    <t>THEROUANNE</t>
  </si>
  <si>
    <t>TILLY CAPELLE</t>
  </si>
  <si>
    <t>TINGRY</t>
  </si>
  <si>
    <t>TOLLENT</t>
  </si>
  <si>
    <t>TOURNEHEM SUR LA HEM</t>
  </si>
  <si>
    <t>TRAMECOURT</t>
  </si>
  <si>
    <t>TROISVAUX</t>
  </si>
  <si>
    <t>TUBERSENT</t>
  </si>
  <si>
    <t>VALHUON</t>
  </si>
  <si>
    <t>VELU</t>
  </si>
  <si>
    <t>VERLINCTHUN</t>
  </si>
  <si>
    <t>VIEIL MOUTIER</t>
  </si>
  <si>
    <t>VIMY</t>
  </si>
  <si>
    <t>WARDRECQUES</t>
  </si>
  <si>
    <t>WESTREHEM</t>
  </si>
  <si>
    <t>WIERRE EFFROY</t>
  </si>
  <si>
    <t>WILLERVAL</t>
  </si>
  <si>
    <t>WIMEREUX</t>
  </si>
  <si>
    <t>WIMILLE</t>
  </si>
  <si>
    <t>WIRWIGNES</t>
  </si>
  <si>
    <t>WISSANT</t>
  </si>
  <si>
    <t>WITTERNESSE</t>
  </si>
  <si>
    <t>WITTES</t>
  </si>
  <si>
    <t>ZOTEUX</t>
  </si>
  <si>
    <t>LA CAPELLE LES BOULOGNE</t>
  </si>
  <si>
    <t>AMBERT</t>
  </si>
  <si>
    <t>LES ANCIZES COMPS</t>
  </si>
  <si>
    <t>AUBIERE</t>
  </si>
  <si>
    <t>AYAT SUR SIOULE</t>
  </si>
  <si>
    <t>AYDAT</t>
  </si>
  <si>
    <t>BAGNOLS</t>
  </si>
  <si>
    <t>BEURIERES</t>
  </si>
  <si>
    <t>BONGHEAT</t>
  </si>
  <si>
    <t>BORT L ETANG</t>
  </si>
  <si>
    <t>BOUDES</t>
  </si>
  <si>
    <t>LA BOURBOULE</t>
  </si>
  <si>
    <t>BOURG LASTIC</t>
  </si>
  <si>
    <t>BUSSIERES ET PRUNS</t>
  </si>
  <si>
    <t>LE CENDRE</t>
  </si>
  <si>
    <t>CHADELEUF</t>
  </si>
  <si>
    <t>CHAMBON SUR DOLORE</t>
  </si>
  <si>
    <t>CHAMBON SUR LAC</t>
  </si>
  <si>
    <t>CHANAT LA MOUTEYRE</t>
  </si>
  <si>
    <t>CHANONAT</t>
  </si>
  <si>
    <t>CHAVAROUX</t>
  </si>
  <si>
    <t>COMPAINS</t>
  </si>
  <si>
    <t>COUDES</t>
  </si>
  <si>
    <t>COURGOUL</t>
  </si>
  <si>
    <t>COURNON D AUVERGNE</t>
  </si>
  <si>
    <t>CULHAT</t>
  </si>
  <si>
    <t>DORANGES</t>
  </si>
  <si>
    <t>EGLISOLLES</t>
  </si>
  <si>
    <t>ESCOUTOUX</t>
  </si>
  <si>
    <t>ESTEIL</t>
  </si>
  <si>
    <t>FAYET RONAYE</t>
  </si>
  <si>
    <t>HEUME L EGLISE</t>
  </si>
  <si>
    <t>JOZE</t>
  </si>
  <si>
    <t>MALAUZAT</t>
  </si>
  <si>
    <t>MALINTRAT</t>
  </si>
  <si>
    <t>MARAT</t>
  </si>
  <si>
    <t>MARINGUES</t>
  </si>
  <si>
    <t>MAUZUN</t>
  </si>
  <si>
    <t>MIREFLEURS</t>
  </si>
  <si>
    <t>NOHANENT</t>
  </si>
  <si>
    <t>PALLADUC</t>
  </si>
  <si>
    <t>PARENTIGNAT</t>
  </si>
  <si>
    <t>PASLIERES</t>
  </si>
  <si>
    <t>PERPEZAT</t>
  </si>
  <si>
    <t>PESLIERES</t>
  </si>
  <si>
    <t>PUY ST GULMIER</t>
  </si>
  <si>
    <t>RAVEL</t>
  </si>
  <si>
    <t>RIOM</t>
  </si>
  <si>
    <t>ST ANGEL</t>
  </si>
  <si>
    <t>ST ANTHEME</t>
  </si>
  <si>
    <t>ST BONNET LE BOURG</t>
  </si>
  <si>
    <t>ST CIRGUES SUR COUZE</t>
  </si>
  <si>
    <t>ST CLEMENT DE VALORGUE</t>
  </si>
  <si>
    <t>ST GERVAIS D AUVERGNE</t>
  </si>
  <si>
    <t>ST IGNAT</t>
  </si>
  <si>
    <t>ST JACQUES D AMBUR</t>
  </si>
  <si>
    <t>ST MAIGNER</t>
  </si>
  <si>
    <t>ST PRIEST BRAMEFANT</t>
  </si>
  <si>
    <t>ST SYLVESTRE PRAGOULIN</t>
  </si>
  <si>
    <t>ST VICTOR MONTVIANEIX</t>
  </si>
  <si>
    <t>SAULZET LE FROID</t>
  </si>
  <si>
    <t>THIOLIERES</t>
  </si>
  <si>
    <t>TORTEBESSE</t>
  </si>
  <si>
    <t>USSON</t>
  </si>
  <si>
    <t>VALBELEIX</t>
  </si>
  <si>
    <t>VARENNES SUR MORGE</t>
  </si>
  <si>
    <t>VENSAT</t>
  </si>
  <si>
    <t>VISCOMTAT</t>
  </si>
  <si>
    <t>VOLLORE MONTAGNE</t>
  </si>
  <si>
    <t>AHETZE</t>
  </si>
  <si>
    <t>AINHARP</t>
  </si>
  <si>
    <t>AMENDEUIX ONEIX</t>
  </si>
  <si>
    <t>AMOROTS SUCCOS</t>
  </si>
  <si>
    <t>ANDOINS</t>
  </si>
  <si>
    <t>ANGAIS</t>
  </si>
  <si>
    <t>ANHAUX</t>
  </si>
  <si>
    <t>ARAUX</t>
  </si>
  <si>
    <t>ARHANSUS</t>
  </si>
  <si>
    <t>ARTHEZ DE BEARN</t>
  </si>
  <si>
    <t>ARTHEZ D ASSON</t>
  </si>
  <si>
    <t>ARUDY</t>
  </si>
  <si>
    <t>ASCAIN</t>
  </si>
  <si>
    <t>ASTIS</t>
  </si>
  <si>
    <t>ATHOS ASPIS</t>
  </si>
  <si>
    <t>AUTERRIVE</t>
  </si>
  <si>
    <t>BARDOS</t>
  </si>
  <si>
    <t>BASSUSSARRY</t>
  </si>
  <si>
    <t>BAYONNE</t>
  </si>
  <si>
    <t>BEHASQUE LAPISTE</t>
  </si>
  <si>
    <t>BERNADETS</t>
  </si>
  <si>
    <t>BILHERES</t>
  </si>
  <si>
    <t>BIZANOS</t>
  </si>
  <si>
    <t>BOSDARROS</t>
  </si>
  <si>
    <t>BUGNEIN</t>
  </si>
  <si>
    <t>BUSSUNARITS SARRASQUETTE</t>
  </si>
  <si>
    <t>BUSTINCE IRIBERRY</t>
  </si>
  <si>
    <t>BUZIET</t>
  </si>
  <si>
    <t>CADILLON</t>
  </si>
  <si>
    <t>CASTEIDE CANDAU</t>
  </si>
  <si>
    <t>CASTETPUGON</t>
  </si>
  <si>
    <t>CHARRE</t>
  </si>
  <si>
    <t>CLARACQ</t>
  </si>
  <si>
    <t>CUQUERON</t>
  </si>
  <si>
    <t>DIUSSE</t>
  </si>
  <si>
    <t>ESPECHEDE</t>
  </si>
  <si>
    <t>ESQUIULE</t>
  </si>
  <si>
    <t>ETCHARRY</t>
  </si>
  <si>
    <t>FICHOUS RIUMAYOU</t>
  </si>
  <si>
    <t>GABAT</t>
  </si>
  <si>
    <t>GARLEDE MONDEBAT</t>
  </si>
  <si>
    <t>GESTAS</t>
  </si>
  <si>
    <t>GEUS D ARZACQ</t>
  </si>
  <si>
    <t>HAUT DE BOSDARROS</t>
  </si>
  <si>
    <t>IRISSARRY</t>
  </si>
  <si>
    <t>JURANCON</t>
  </si>
  <si>
    <t>LAA MONDRANS</t>
  </si>
  <si>
    <t>LAHONCE</t>
  </si>
  <si>
    <t>LALONGUE</t>
  </si>
  <si>
    <t>LANNECAUBE</t>
  </si>
  <si>
    <t>LARREULE</t>
  </si>
  <si>
    <t>LAY LAMIDOU</t>
  </si>
  <si>
    <t>LEE</t>
  </si>
  <si>
    <t>LICHOS</t>
  </si>
  <si>
    <t>LOUBIENG</t>
  </si>
  <si>
    <t>LOUHOSSOA</t>
  </si>
  <si>
    <t>LUC ARMAU</t>
  </si>
  <si>
    <t>MASPARRAUTE</t>
  </si>
  <si>
    <t>MAURE</t>
  </si>
  <si>
    <t>MONEIN</t>
  </si>
  <si>
    <t>MONPEZAT</t>
  </si>
  <si>
    <t>MONTORY</t>
  </si>
  <si>
    <t>MORLANNE</t>
  </si>
  <si>
    <t>MOUGUERRE</t>
  </si>
  <si>
    <t>NAVAILLES ANGOS</t>
  </si>
  <si>
    <t>NOGUERES</t>
  </si>
  <si>
    <t>OSSES</t>
  </si>
  <si>
    <t>OSTABAT ASME</t>
  </si>
  <si>
    <t>PAGOLLE</t>
  </si>
  <si>
    <t>PRECHACQ JOSBAIG</t>
  </si>
  <si>
    <t>REBENACQ</t>
  </si>
  <si>
    <t>RIBARROUY</t>
  </si>
  <si>
    <t>ST JAMMES</t>
  </si>
  <si>
    <t>ST PEE SUR NIVELLE</t>
  </si>
  <si>
    <t>SAUVETERRE DE BEARN</t>
  </si>
  <si>
    <t>SERRES MORLAAS</t>
  </si>
  <si>
    <t>SUSMIOU</t>
  </si>
  <si>
    <t>TABAILLE USQUAIN</t>
  </si>
  <si>
    <t>UHART CIZE</t>
  </si>
  <si>
    <t>UHART MIXE</t>
  </si>
  <si>
    <t>URCUIT</t>
  </si>
  <si>
    <t>VIODOS ABENSE DE BAS</t>
  </si>
  <si>
    <t>VIVEN</t>
  </si>
  <si>
    <t>ADAST</t>
  </si>
  <si>
    <t>ARBEOST</t>
  </si>
  <si>
    <t>AVERAN</t>
  </si>
  <si>
    <t>BARBAZAN DEBAT</t>
  </si>
  <si>
    <t>BAREILLES</t>
  </si>
  <si>
    <t>LA BARTHE DE NESTE</t>
  </si>
  <si>
    <t>BAZILLAC</t>
  </si>
  <si>
    <t>BAZORDAN</t>
  </si>
  <si>
    <t>BAZUS AURE</t>
  </si>
  <si>
    <t>BEGOLE</t>
  </si>
  <si>
    <t>BETPOUY</t>
  </si>
  <si>
    <t>BONNEFONT</t>
  </si>
  <si>
    <t>BONNEMAZON</t>
  </si>
  <si>
    <t>BOURREAC</t>
  </si>
  <si>
    <t>CADEAC</t>
  </si>
  <si>
    <t>CAMPARAN</t>
  </si>
  <si>
    <t>CAMPUZAN</t>
  </si>
  <si>
    <t>CAPVERN LES BAINS</t>
  </si>
  <si>
    <t>CASTELNAU RIVIERE BASSE</t>
  </si>
  <si>
    <t>CASTERA LOU</t>
  </si>
  <si>
    <t>CIEUTAT</t>
  </si>
  <si>
    <t>ESBAREICH</t>
  </si>
  <si>
    <t>FERRERE</t>
  </si>
  <si>
    <t>FRECHEDE</t>
  </si>
  <si>
    <t>GERM</t>
  </si>
  <si>
    <t>GEZ</t>
  </si>
  <si>
    <t>GEZ EZ ANGLES</t>
  </si>
  <si>
    <t>GOURGUE</t>
  </si>
  <si>
    <t>GREZIAN</t>
  </si>
  <si>
    <t>GRUST</t>
  </si>
  <si>
    <t>HAUBAN</t>
  </si>
  <si>
    <t>HAUTAGET</t>
  </si>
  <si>
    <t>HITTE</t>
  </si>
  <si>
    <t>JACQUE</t>
  </si>
  <si>
    <t>LABASSERE</t>
  </si>
  <si>
    <t>LABASTIDE</t>
  </si>
  <si>
    <t>LALOUBERE</t>
  </si>
  <si>
    <t>LAMARQUE PONTACQ</t>
  </si>
  <si>
    <t>LANNEMEZAN</t>
  </si>
  <si>
    <t>LASLADES</t>
  </si>
  <si>
    <t>LESCURRY</t>
  </si>
  <si>
    <t>LOMBRES</t>
  </si>
  <si>
    <t>LOUCRUP</t>
  </si>
  <si>
    <t>LOUDENVIELLE</t>
  </si>
  <si>
    <t>LOUEY</t>
  </si>
  <si>
    <t>LOURES BAROUSSE</t>
  </si>
  <si>
    <t>LUGAGNAN</t>
  </si>
  <si>
    <t>LUQUET</t>
  </si>
  <si>
    <t>MANSAN</t>
  </si>
  <si>
    <t>MOMERES</t>
  </si>
  <si>
    <t>MUN</t>
  </si>
  <si>
    <t>OMEX</t>
  </si>
  <si>
    <t>ORLEIX</t>
  </si>
  <si>
    <t>OSSUN EZ ANGLES</t>
  </si>
  <si>
    <t>OURSBELILLE</t>
  </si>
  <si>
    <t>PAREAC</t>
  </si>
  <si>
    <t>PEYRAUBE</t>
  </si>
  <si>
    <t>POUEYFERRE</t>
  </si>
  <si>
    <t>ST LANNE</t>
  </si>
  <si>
    <t>ST LAURENT DE NESTE</t>
  </si>
  <si>
    <t>ST PASTOUS</t>
  </si>
  <si>
    <t>ST SEVER DE RUSTAN</t>
  </si>
  <si>
    <t>SANOUS</t>
  </si>
  <si>
    <t>SARRANCOLIN</t>
  </si>
  <si>
    <t>SARRIAC BIGORRE</t>
  </si>
  <si>
    <t>SEMEAC</t>
  </si>
  <si>
    <t>SENAC</t>
  </si>
  <si>
    <t>SENTOUS</t>
  </si>
  <si>
    <t>SERE EN LAVEDAN</t>
  </si>
  <si>
    <t>SINZOS</t>
  </si>
  <si>
    <t>SOUBLECAUSE</t>
  </si>
  <si>
    <t>SOULOM</t>
  </si>
  <si>
    <t>TARASTEIX</t>
  </si>
  <si>
    <t>TOURNOUS DEVANT</t>
  </si>
  <si>
    <t>TREBONS</t>
  </si>
  <si>
    <t>TROUBAT</t>
  </si>
  <si>
    <t>TUZAGUET</t>
  </si>
  <si>
    <t>VIDOU</t>
  </si>
  <si>
    <t>VIEUZOS</t>
  </si>
  <si>
    <t>VILLEMUR</t>
  </si>
  <si>
    <t>VILLENAVE PRES BEARN</t>
  </si>
  <si>
    <t>VISKER</t>
  </si>
  <si>
    <t>BAREGES</t>
  </si>
  <si>
    <t>ANGOUSTRINE VILLENEUVE ESCALDES</t>
  </si>
  <si>
    <t>ARGELES SUR MER</t>
  </si>
  <si>
    <t>BANYULS SUR MER</t>
  </si>
  <si>
    <t>BOULE D AMONT</t>
  </si>
  <si>
    <t>CALCE</t>
  </si>
  <si>
    <t>CAMELAS</t>
  </si>
  <si>
    <t>CANET EN ROUSSILLON</t>
  </si>
  <si>
    <t>CANOHES</t>
  </si>
  <si>
    <t>CASES DE PENE</t>
  </si>
  <si>
    <t>CASTEIL</t>
  </si>
  <si>
    <t>CATLLAR</t>
  </si>
  <si>
    <t>COLLIOURE</t>
  </si>
  <si>
    <t>ELNE</t>
  </si>
  <si>
    <t>ERR</t>
  </si>
  <si>
    <t>ESCARO</t>
  </si>
  <si>
    <t>ESPIRA DE L AGLY</t>
  </si>
  <si>
    <t>ESTOHER</t>
  </si>
  <si>
    <t>EUS</t>
  </si>
  <si>
    <t>FINESTRET</t>
  </si>
  <si>
    <t>FORMIGUERES</t>
  </si>
  <si>
    <t>FUILLA</t>
  </si>
  <si>
    <t>GLORIANES</t>
  </si>
  <si>
    <t>MANTET</t>
  </si>
  <si>
    <t>MARQUIXANES</t>
  </si>
  <si>
    <t>MONTESCOT</t>
  </si>
  <si>
    <t>OLETTE</t>
  </si>
  <si>
    <t>LE PERTHUS</t>
  </si>
  <si>
    <t>PEZILLA DE CONFLENT</t>
  </si>
  <si>
    <t>PEZILLA LA RIVIERE</t>
  </si>
  <si>
    <t>PRATS DE SOURNIA</t>
  </si>
  <si>
    <t>PUYVALADOR</t>
  </si>
  <si>
    <t>RAILLEU</t>
  </si>
  <si>
    <t>ST LAURENT DE CERDANS</t>
  </si>
  <si>
    <t>STE LEOCADIE</t>
  </si>
  <si>
    <t>ST MICHEL DE LLOTES</t>
  </si>
  <si>
    <t>SALEILLES</t>
  </si>
  <si>
    <t>SERDINYA</t>
  </si>
  <si>
    <t>TAILLET</t>
  </si>
  <si>
    <t>TARERACH</t>
  </si>
  <si>
    <t>TAUTAVEL</t>
  </si>
  <si>
    <t>TORREILLES</t>
  </si>
  <si>
    <t>VALCEBOLLERE</t>
  </si>
  <si>
    <t>VALMANYA</t>
  </si>
  <si>
    <t>VILLEMOLAQUE</t>
  </si>
  <si>
    <t>VILLENEUVE LA RIVIERE</t>
  </si>
  <si>
    <t>ALTENHEIM</t>
  </si>
  <si>
    <t>BERNARDSWILLER</t>
  </si>
  <si>
    <t>BIBLISHEIM</t>
  </si>
  <si>
    <t>BILWISHEIM</t>
  </si>
  <si>
    <t>BINDERNHEIM</t>
  </si>
  <si>
    <t>BOURGHEIM</t>
  </si>
  <si>
    <t>BREITENBACH</t>
  </si>
  <si>
    <t>CLIMBACH</t>
  </si>
  <si>
    <t>DANGOLSHEIM</t>
  </si>
  <si>
    <t>DAUENDORF</t>
  </si>
  <si>
    <t>DETTWILLER</t>
  </si>
  <si>
    <t>DIEFFENBACH LES WOERTH</t>
  </si>
  <si>
    <t>DIEMERINGEN</t>
  </si>
  <si>
    <t>DOSSENHEIM KOCHERSBERG</t>
  </si>
  <si>
    <t>DRUSENHEIM</t>
  </si>
  <si>
    <t>DURRENBACH</t>
  </si>
  <si>
    <t>DUTTLENHEIM</t>
  </si>
  <si>
    <t>EBERSHEIM</t>
  </si>
  <si>
    <t>ECKWERSHEIM</t>
  </si>
  <si>
    <t>ELSENHEIM</t>
  </si>
  <si>
    <t>ENGWILLER</t>
  </si>
  <si>
    <t>EPFIG</t>
  </si>
  <si>
    <t>ERCKARTSWILLER</t>
  </si>
  <si>
    <t>ERNOLSHEIM LES SAVERNE</t>
  </si>
  <si>
    <t>ESCHAU</t>
  </si>
  <si>
    <t>FRIESENHEIM</t>
  </si>
  <si>
    <t>GOTTESHEIM</t>
  </si>
  <si>
    <t>GOUGENHEIM</t>
  </si>
  <si>
    <t>GUNGWILLER</t>
  </si>
  <si>
    <t>HERBSHEIM</t>
  </si>
  <si>
    <t>HIPSHEIM</t>
  </si>
  <si>
    <t>HOCHSTETT</t>
  </si>
  <si>
    <t>HOHFRANKENHEIM</t>
  </si>
  <si>
    <t>HUNSPACH</t>
  </si>
  <si>
    <t>HUTTENHEIM</t>
  </si>
  <si>
    <t>INGENHEIM</t>
  </si>
  <si>
    <t>INGWILLER</t>
  </si>
  <si>
    <t>INNENHEIM</t>
  </si>
  <si>
    <t>ITTENHEIM</t>
  </si>
  <si>
    <t>JETTERSWILLER</t>
  </si>
  <si>
    <t>KURTZENHOUSE</t>
  </si>
  <si>
    <t>MACKWILLER</t>
  </si>
  <si>
    <t>MEMMELSHOFFEN</t>
  </si>
  <si>
    <t>MIETESHEIM</t>
  </si>
  <si>
    <t>MINVERSHEIM</t>
  </si>
  <si>
    <t>MITTELBERGHEIM</t>
  </si>
  <si>
    <t>MULHAUSEN</t>
  </si>
  <si>
    <t>NEUHAEUSEL</t>
  </si>
  <si>
    <t>NEUWILLER LES SAVERNE</t>
  </si>
  <si>
    <t>NIEDERHAUSBERGEN</t>
  </si>
  <si>
    <t>NIEDERLAUTERBACH</t>
  </si>
  <si>
    <t>NIEDERSOULTZBACH</t>
  </si>
  <si>
    <t>OBERBRONN</t>
  </si>
  <si>
    <t>OBERHASLACH</t>
  </si>
  <si>
    <t>OBERHOFFEN LES WISSEMBOURG</t>
  </si>
  <si>
    <t>OBERSCHAEFFOLSHEIM</t>
  </si>
  <si>
    <t>SEEBACH</t>
  </si>
  <si>
    <t>OFFENDORF</t>
  </si>
  <si>
    <t>OLWISHEIM</t>
  </si>
  <si>
    <t>OSTHOFFEN</t>
  </si>
  <si>
    <t>OTTROTT</t>
  </si>
  <si>
    <t>PFULGRIESHEIM</t>
  </si>
  <si>
    <t>RINGENDORF</t>
  </si>
  <si>
    <t>ROHR</t>
  </si>
  <si>
    <t>ROSENWILLER</t>
  </si>
  <si>
    <t>ROTTELSHEIM</t>
  </si>
  <si>
    <t>ST BLAISE LA ROCHE</t>
  </si>
  <si>
    <t>SALMBACH</t>
  </si>
  <si>
    <t>SARREWERDEN</t>
  </si>
  <si>
    <t>SCHIRRHOFFEN</t>
  </si>
  <si>
    <t>SCHOENAU</t>
  </si>
  <si>
    <t>SCHWEIGHOUSE SUR MODER</t>
  </si>
  <si>
    <t>SILTZHEIM</t>
  </si>
  <si>
    <t>SOUFFELWEYERSHEIM</t>
  </si>
  <si>
    <t>SOUFFLENHEIM</t>
  </si>
  <si>
    <t>STEINBOURG</t>
  </si>
  <si>
    <t>STILL</t>
  </si>
  <si>
    <t>STUNDWILLER</t>
  </si>
  <si>
    <t>TRIMBACH</t>
  </si>
  <si>
    <t>URBEIS</t>
  </si>
  <si>
    <t>UTTENHEIM</t>
  </si>
  <si>
    <t>VOELLERDINGEN</t>
  </si>
  <si>
    <t>WALDERSBACH</t>
  </si>
  <si>
    <t>WANGEN</t>
  </si>
  <si>
    <t>WEITBRUCH</t>
  </si>
  <si>
    <t>WILLGOTTHEIM</t>
  </si>
  <si>
    <t>WINTZENBACH</t>
  </si>
  <si>
    <t>WISSEMBOURG</t>
  </si>
  <si>
    <t>WITTERNHEIM</t>
  </si>
  <si>
    <t>WITTISHEIM</t>
  </si>
  <si>
    <t>ALTENACH</t>
  </si>
  <si>
    <t>BERNWILLER</t>
  </si>
  <si>
    <t>BALLERSDORF</t>
  </si>
  <si>
    <t>BALTZENHEIM</t>
  </si>
  <si>
    <t>BILTZHEIM</t>
  </si>
  <si>
    <t>BITSCHWILLER LES THANN</t>
  </si>
  <si>
    <t>BRUEBACH</t>
  </si>
  <si>
    <t>BUHL</t>
  </si>
  <si>
    <t>CHALAMPE</t>
  </si>
  <si>
    <t>DURMENACH</t>
  </si>
  <si>
    <t>ENSISHEIM</t>
  </si>
  <si>
    <t>FESSENHEIM</t>
  </si>
  <si>
    <t>FORTSCHWIHR</t>
  </si>
  <si>
    <t>GALFINGUE</t>
  </si>
  <si>
    <t>GEISHOUSE</t>
  </si>
  <si>
    <t>GEISWASSER</t>
  </si>
  <si>
    <t>GOLDBACH ALTENBACH</t>
  </si>
  <si>
    <t>HINDLINGEN</t>
  </si>
  <si>
    <t>HOCHSTATT</t>
  </si>
  <si>
    <t>HOUSSEN</t>
  </si>
  <si>
    <t>HUNDSBACH</t>
  </si>
  <si>
    <t>INGERSHEIM</t>
  </si>
  <si>
    <t>KIFFIS</t>
  </si>
  <si>
    <t>KIRCHBERG</t>
  </si>
  <si>
    <t>LANDSER</t>
  </si>
  <si>
    <t>LARGITZEN</t>
  </si>
  <si>
    <t>LAUTENBACH</t>
  </si>
  <si>
    <t>LAUTENBACHZELL</t>
  </si>
  <si>
    <t>LOGELHEIM</t>
  </si>
  <si>
    <t>LUEMSCHWILLER</t>
  </si>
  <si>
    <t>MAGSTATT LE HAUT</t>
  </si>
  <si>
    <t>MITTELWIHR</t>
  </si>
  <si>
    <t>MOOSLARGUE</t>
  </si>
  <si>
    <t>MUESPACH LE HAUT</t>
  </si>
  <si>
    <t>MUNCHHOUSE</t>
  </si>
  <si>
    <t>MUNWILLER</t>
  </si>
  <si>
    <t>OBERMORSCHWILLER</t>
  </si>
  <si>
    <t>ORBEY</t>
  </si>
  <si>
    <t>PETIT LANDAU</t>
  </si>
  <si>
    <t>RAEDERSDORF</t>
  </si>
  <si>
    <t>RANSPACH</t>
  </si>
  <si>
    <t>RANSPACH LE HAUT</t>
  </si>
  <si>
    <t>REGUISHEIM</t>
  </si>
  <si>
    <t>RIESPACH</t>
  </si>
  <si>
    <t>ROMBACH LE FRANC</t>
  </si>
  <si>
    <t>RORSCHWIHR</t>
  </si>
  <si>
    <t>ROSENAU</t>
  </si>
  <si>
    <t>SCHWEIGHOUSE THANN</t>
  </si>
  <si>
    <t>SCHWOBEN</t>
  </si>
  <si>
    <t>SEPPOIS LE BAS</t>
  </si>
  <si>
    <t>SEPPOIS LE HAUT</t>
  </si>
  <si>
    <t>SICKERT</t>
  </si>
  <si>
    <t>STAFFELFELDEN</t>
  </si>
  <si>
    <t>STEINBRUNN LE BAS</t>
  </si>
  <si>
    <t>STRUETH</t>
  </si>
  <si>
    <t>AMBLEON</t>
  </si>
  <si>
    <t>AMBRONAY</t>
  </si>
  <si>
    <t>ARBENT</t>
  </si>
  <si>
    <t>ARBIGNY</t>
  </si>
  <si>
    <t>BAGE LE CHATEL</t>
  </si>
  <si>
    <t>BALAN</t>
  </si>
  <si>
    <t>BENONCES</t>
  </si>
  <si>
    <t>BEON</t>
  </si>
  <si>
    <t>CEIGNES</t>
  </si>
  <si>
    <t>CERTINES</t>
  </si>
  <si>
    <t>CESSY</t>
  </si>
  <si>
    <t>CEYZERIEU</t>
  </si>
  <si>
    <t>CHALAMONT</t>
  </si>
  <si>
    <t>CHALEY</t>
  </si>
  <si>
    <t>CHALLES LA MONTAGNE</t>
  </si>
  <si>
    <t>CHARNOZ SUR AIN</t>
  </si>
  <si>
    <t>CHATEAU GAILLARD</t>
  </si>
  <si>
    <t>CHEVROUX</t>
  </si>
  <si>
    <t>CIZE</t>
  </si>
  <si>
    <t>COLOMIEU</t>
  </si>
  <si>
    <t>CONDEISSIAT</t>
  </si>
  <si>
    <t>CORBONOD</t>
  </si>
  <si>
    <t>CORLIER</t>
  </si>
  <si>
    <t>CORMOZ</t>
  </si>
  <si>
    <t>COURTES</t>
  </si>
  <si>
    <t>CRESSIN ROCHEFORT</t>
  </si>
  <si>
    <t>CRUZILLES LES MEPILLAT</t>
  </si>
  <si>
    <t>FOISSIAT</t>
  </si>
  <si>
    <t>GARNERANS</t>
  </si>
  <si>
    <t>GEOVREISSET</t>
  </si>
  <si>
    <t>GROISSIAT</t>
  </si>
  <si>
    <t>JUJURIEUX</t>
  </si>
  <si>
    <t>LEYSSARD</t>
  </si>
  <si>
    <t>MAILLAT</t>
  </si>
  <si>
    <t>MARLIEUX</t>
  </si>
  <si>
    <t>MEZERIAT</t>
  </si>
  <si>
    <t>MONTAGNAT</t>
  </si>
  <si>
    <t>MONTRACOL</t>
  </si>
  <si>
    <t>MURS ET GELIGNIEUX</t>
  </si>
  <si>
    <t>ORNEX</t>
  </si>
  <si>
    <t>OUTRIAZ</t>
  </si>
  <si>
    <t>PEYRIAT</t>
  </si>
  <si>
    <t>PIRAJOUX</t>
  </si>
  <si>
    <t>PIZAY</t>
  </si>
  <si>
    <t>PONCIN</t>
  </si>
  <si>
    <t>PONT DE VEYLE</t>
  </si>
  <si>
    <t>PREMILLIEU</t>
  </si>
  <si>
    <t>PRIAY</t>
  </si>
  <si>
    <t>REVONNAS</t>
  </si>
  <si>
    <t>ST ANDRE DE CORCY</t>
  </si>
  <si>
    <t>ST ANDRE D HUIRIAT</t>
  </si>
  <si>
    <t>GROSLEE ST BENOIT</t>
  </si>
  <si>
    <t>ST CYR SUR MENTHON</t>
  </si>
  <si>
    <t>ST ETIENNE SUR REYSSOUZE</t>
  </si>
  <si>
    <t>ST JEAN SUR VEYLE</t>
  </si>
  <si>
    <t>ST MAURICE DE REMENS</t>
  </si>
  <si>
    <t>ST NIZIER LE DESERT</t>
  </si>
  <si>
    <t>SIMANDRE SUR SURAN</t>
  </si>
  <si>
    <t>TALISSIEU</t>
  </si>
  <si>
    <t>THOISSEY</t>
  </si>
  <si>
    <t>VALEINS</t>
  </si>
  <si>
    <t>VERNOUX</t>
  </si>
  <si>
    <t>VERSAILLEUX</t>
  </si>
  <si>
    <t>VESCOURS</t>
  </si>
  <si>
    <t>VESINES</t>
  </si>
  <si>
    <t>VIEU D IZENAVE</t>
  </si>
  <si>
    <t>VIRIGNIN</t>
  </si>
  <si>
    <t>VONGNES</t>
  </si>
  <si>
    <t>ACY</t>
  </si>
  <si>
    <t>AGUILCOURT</t>
  </si>
  <si>
    <t>BRANGES</t>
  </si>
  <si>
    <t>ASSIS SUR SERRE</t>
  </si>
  <si>
    <t>AUBENCHEUL AUX BOIS</t>
  </si>
  <si>
    <t>AUTREVILLE</t>
  </si>
  <si>
    <t>BARENTON CEL</t>
  </si>
  <si>
    <t>BARZY SUR MARNE</t>
  </si>
  <si>
    <t>BELLEU</t>
  </si>
  <si>
    <t>BERLANCOURT</t>
  </si>
  <si>
    <t>BERNY RIVIERE</t>
  </si>
  <si>
    <t>BERZY LE SEC</t>
  </si>
  <si>
    <t>BICHANCOURT</t>
  </si>
  <si>
    <t>BLANZY LES FISMES</t>
  </si>
  <si>
    <t>BRENELLE</t>
  </si>
  <si>
    <t>BRISSY HAMEGICOURT</t>
  </si>
  <si>
    <t>BRUMETZ</t>
  </si>
  <si>
    <t>BUCY LES CERNY</t>
  </si>
  <si>
    <t>BUIRE</t>
  </si>
  <si>
    <t>BUZANCY</t>
  </si>
  <si>
    <t>CAULAINCOURT</t>
  </si>
  <si>
    <t>CERNY EN LAONNOIS</t>
  </si>
  <si>
    <t>CHATILLON LES SONS</t>
  </si>
  <si>
    <t>CHAUDARDES</t>
  </si>
  <si>
    <t>CHERET</t>
  </si>
  <si>
    <t>CHEVREGNY</t>
  </si>
  <si>
    <t>CHEZY SUR MARNE</t>
  </si>
  <si>
    <t>CHIVRES VAL</t>
  </si>
  <si>
    <t>CLERMONT LES FERMES</t>
  </si>
  <si>
    <t>CONDE SUR AISNE</t>
  </si>
  <si>
    <t>CONDREN</t>
  </si>
  <si>
    <t>COUPRU</t>
  </si>
  <si>
    <t>CUIRIEUX</t>
  </si>
  <si>
    <t>CUIRY HOUSSE</t>
  </si>
  <si>
    <t>CUISY EN ALMONT</t>
  </si>
  <si>
    <t>DERCY</t>
  </si>
  <si>
    <t>DEUILLET</t>
  </si>
  <si>
    <t>DOMPTIN</t>
  </si>
  <si>
    <t>DRAVEGNY</t>
  </si>
  <si>
    <t>DROIZY</t>
  </si>
  <si>
    <t>ETOUVELLES</t>
  </si>
  <si>
    <t>FRANCILLY SELENCY</t>
  </si>
  <si>
    <t>FRESNOY LE GRAND</t>
  </si>
  <si>
    <t>GAUCHY</t>
  </si>
  <si>
    <t>GIZY</t>
  </si>
  <si>
    <t>GRANDLUP ET FAY</t>
  </si>
  <si>
    <t>GRANDRIEUX</t>
  </si>
  <si>
    <t>GRISOLLES</t>
  </si>
  <si>
    <t>HARCIGNY</t>
  </si>
  <si>
    <t>HARGICOURT</t>
  </si>
  <si>
    <t>HARY</t>
  </si>
  <si>
    <t>HINACOURT</t>
  </si>
  <si>
    <t>JONCOURT</t>
  </si>
  <si>
    <t>JUMENCOURT</t>
  </si>
  <si>
    <t>LARGNY SUR AUTOMNE</t>
  </si>
  <si>
    <t>LATILLY</t>
  </si>
  <si>
    <t>LESGES</t>
  </si>
  <si>
    <t>LIESSE NOTRE DAME</t>
  </si>
  <si>
    <t>LIME</t>
  </si>
  <si>
    <t>LONGPONT</t>
  </si>
  <si>
    <t>LOR</t>
  </si>
  <si>
    <t>LY FONTAINE</t>
  </si>
  <si>
    <t>MALZY</t>
  </si>
  <si>
    <t>MARCHAIS</t>
  </si>
  <si>
    <t>MAREST DAMPCOURT</t>
  </si>
  <si>
    <t>MAREUIL EN DOLE</t>
  </si>
  <si>
    <t>MARFONTAINE</t>
  </si>
  <si>
    <t>MARLE</t>
  </si>
  <si>
    <t>MAYOT</t>
  </si>
  <si>
    <t>MONCEAU LE NEUF ET FAUCOUZY</t>
  </si>
  <si>
    <t>MONCEAU SUR OISE</t>
  </si>
  <si>
    <t>MONNES</t>
  </si>
  <si>
    <t>MONTCORNET</t>
  </si>
  <si>
    <t>MONTIGNY L ALLIER</t>
  </si>
  <si>
    <t>MONTIGNY LES CONDE</t>
  </si>
  <si>
    <t>MONTIGNY SUR CRECY</t>
  </si>
  <si>
    <t>NESLES LA MONTAGNE</t>
  </si>
  <si>
    <t>LA NEUVILLE BOSMONT</t>
  </si>
  <si>
    <t>NEUVILLE ST AMAND</t>
  </si>
  <si>
    <t>NEUVILLE SUR MARGIVAL</t>
  </si>
  <si>
    <t>LE NOUVION EN THIERACHE</t>
  </si>
  <si>
    <t>NOYALES</t>
  </si>
  <si>
    <t>ORGEVAL</t>
  </si>
  <si>
    <t>ORIGNY EN THIERACHE</t>
  </si>
  <si>
    <t>PAISSY</t>
  </si>
  <si>
    <t>PAPLEUX</t>
  </si>
  <si>
    <t>PERNANT</t>
  </si>
  <si>
    <t>PIERREMANDE</t>
  </si>
  <si>
    <t>PITHON</t>
  </si>
  <si>
    <t>PLOYART ET VAURSEINE</t>
  </si>
  <si>
    <t>POMMIERS</t>
  </si>
  <si>
    <t>PREMONTRE</t>
  </si>
  <si>
    <t>PRESLES ET THIERNY</t>
  </si>
  <si>
    <t>PROIX</t>
  </si>
  <si>
    <t>QUIERZY</t>
  </si>
  <si>
    <t>REMIGNY</t>
  </si>
  <si>
    <t>RENNEVAL</t>
  </si>
  <si>
    <t>RIBEMONT</t>
  </si>
  <si>
    <t>SAINS RICHAUMONT</t>
  </si>
  <si>
    <t>ST EUGENE</t>
  </si>
  <si>
    <t>ST PIERRE LES FRANQUEVILLE</t>
  </si>
  <si>
    <t>ST QUENTIN</t>
  </si>
  <si>
    <t>SERINGES ET NESLES</t>
  </si>
  <si>
    <t>SERMOISE</t>
  </si>
  <si>
    <t>SERY LES MEZIERES</t>
  </si>
  <si>
    <t>SISSY</t>
  </si>
  <si>
    <t>SOISSONS</t>
  </si>
  <si>
    <t>SOMMELANS</t>
  </si>
  <si>
    <t>SOMMETTE EAUCOURT</t>
  </si>
  <si>
    <t>SONS ET RONCHERES</t>
  </si>
  <si>
    <t>SOUPIR</t>
  </si>
  <si>
    <t>LE SOURD</t>
  </si>
  <si>
    <t>SURFONTAINE</t>
  </si>
  <si>
    <t>THENELLES</t>
  </si>
  <si>
    <t>TREFCON</t>
  </si>
  <si>
    <t>TRUCY</t>
  </si>
  <si>
    <t>TUPIGNY</t>
  </si>
  <si>
    <t>URCEL</t>
  </si>
  <si>
    <t>LA VALLEE MULATRE</t>
  </si>
  <si>
    <t>VARISCOURT</t>
  </si>
  <si>
    <t>VAUDESSON</t>
  </si>
  <si>
    <t>VAUXAILLON</t>
  </si>
  <si>
    <t>VESLES ET CAUMONT</t>
  </si>
  <si>
    <t>VIC SUR AISNE</t>
  </si>
  <si>
    <t>VIEL ARCY</t>
  </si>
  <si>
    <t>VIERZY</t>
  </si>
  <si>
    <t>VIFFORT</t>
  </si>
  <si>
    <t>VILLERS LES GUISE</t>
  </si>
  <si>
    <t>VIRY NOUREUIL</t>
  </si>
  <si>
    <t>VIVAISE</t>
  </si>
  <si>
    <t>VREGNY</t>
  </si>
  <si>
    <t>VUILLERY</t>
  </si>
  <si>
    <t>WIMY</t>
  </si>
  <si>
    <t>AINAY LE CHATEAU</t>
  </si>
  <si>
    <t>ARPHEUILLES ST PRIEST</t>
  </si>
  <si>
    <t>BARBERIER</t>
  </si>
  <si>
    <t>BAYET</t>
  </si>
  <si>
    <t>BEAULON</t>
  </si>
  <si>
    <t>BERT</t>
  </si>
  <si>
    <t>BEZENET</t>
  </si>
  <si>
    <t>BIZENEUILLE</t>
  </si>
  <si>
    <t>BRAIZE</t>
  </si>
  <si>
    <t>BRANSAT</t>
  </si>
  <si>
    <t>BROUT VERNET</t>
  </si>
  <si>
    <t>BUXIERES LES MINES</t>
  </si>
  <si>
    <t>LA CHABANNE</t>
  </si>
  <si>
    <t>CHANTELLE</t>
  </si>
  <si>
    <t>LA CHAPELAUDE</t>
  </si>
  <si>
    <t>CHARROUX</t>
  </si>
  <si>
    <t>CHASSENARD</t>
  </si>
  <si>
    <t>CHATEL MONTAGNE</t>
  </si>
  <si>
    <t>CHEVAGNES</t>
  </si>
  <si>
    <t>CHEZY</t>
  </si>
  <si>
    <t>CRESSANGES</t>
  </si>
  <si>
    <t>DENEUILLE LES CHANTELLE</t>
  </si>
  <si>
    <t>DURDAT LAREQUILLE</t>
  </si>
  <si>
    <t>GANNAT</t>
  </si>
  <si>
    <t>ISLE ET BARDAIS</t>
  </si>
  <si>
    <t>LIERNOLLES</t>
  </si>
  <si>
    <t>LOUCHY MONTFAND</t>
  </si>
  <si>
    <t>LURCY LEVIS</t>
  </si>
  <si>
    <t>MAGNET</t>
  </si>
  <si>
    <t>MOLINET</t>
  </si>
  <si>
    <t>MONETAY SUR LOIRE</t>
  </si>
  <si>
    <t>MONTAIGUET EN FOREZ</t>
  </si>
  <si>
    <t>MONTLUCON</t>
  </si>
  <si>
    <t>MURAT</t>
  </si>
  <si>
    <t>PARAY LE FRESIL</t>
  </si>
  <si>
    <t>PARAY SOUS BRIAILLES</t>
  </si>
  <si>
    <t>PIERREFITTE SUR LOIRE</t>
  </si>
  <si>
    <t>POEZAT</t>
  </si>
  <si>
    <t>PREMILHAT</t>
  </si>
  <si>
    <t>RONNET</t>
  </si>
  <si>
    <t>ST BONNET TRONCAIS</t>
  </si>
  <si>
    <t>ST GERMAIN DES FOSSES</t>
  </si>
  <si>
    <t>ST MARCEL EN MARCILLAT</t>
  </si>
  <si>
    <t>ST NICOLAS DES BIEFS</t>
  </si>
  <si>
    <t>ST PRIEST EN MURAT</t>
  </si>
  <si>
    <t>ST PRIX</t>
  </si>
  <si>
    <t>ST VOIR</t>
  </si>
  <si>
    <t>SAUVAGNY</t>
  </si>
  <si>
    <t>TEILLET ARGENTY</t>
  </si>
  <si>
    <t>THENEUILLE</t>
  </si>
  <si>
    <t>TREZELLES</t>
  </si>
  <si>
    <t>VALIGNAT</t>
  </si>
  <si>
    <t>VEAUCE</t>
  </si>
  <si>
    <t>VENDAT</t>
  </si>
  <si>
    <t>VERNEIX</t>
  </si>
  <si>
    <t>LE VILHAIN</t>
  </si>
  <si>
    <t>ARCHAIL</t>
  </si>
  <si>
    <t>AUBENAS LES ALPES</t>
  </si>
  <si>
    <t>BEYNES</t>
  </si>
  <si>
    <t>BRAS D ASSE</t>
  </si>
  <si>
    <t>LA BRILLANNE</t>
  </si>
  <si>
    <t>BRUNET</t>
  </si>
  <si>
    <t>LE CAIRE</t>
  </si>
  <si>
    <t>LE CHAFFAUT ST JURSON</t>
  </si>
  <si>
    <t>CHATEAUNEUF VAL ST DONAT</t>
  </si>
  <si>
    <t>CHAUDON NORANTE</t>
  </si>
  <si>
    <t>CURBANS</t>
  </si>
  <si>
    <t>FAUCON DU CAIRE</t>
  </si>
  <si>
    <t>LE FUGERET</t>
  </si>
  <si>
    <t>GANAGOBIE</t>
  </si>
  <si>
    <t>L HOSPITALET</t>
  </si>
  <si>
    <t>LAMBRUISSE</t>
  </si>
  <si>
    <t>LURS</t>
  </si>
  <si>
    <t>MONTJUSTIN</t>
  </si>
  <si>
    <t>MONTSALIER</t>
  </si>
  <si>
    <t>LA MOTTE DU CAIRE</t>
  </si>
  <si>
    <t>NIOZELLES</t>
  </si>
  <si>
    <t>PEYRUIS</t>
  </si>
  <si>
    <t>PUIMICHEL</t>
  </si>
  <si>
    <t>REVEST DES BROUSSES</t>
  </si>
  <si>
    <t>LA ROCHEGIRON</t>
  </si>
  <si>
    <t>ROUMOULES</t>
  </si>
  <si>
    <t>ST ANDRE LES ALPES</t>
  </si>
  <si>
    <t>STE CROIX DU VERDON</t>
  </si>
  <si>
    <t>ST JULIEN D ASSE</t>
  </si>
  <si>
    <t>ST MAIME</t>
  </si>
  <si>
    <t>STE TULLE</t>
  </si>
  <si>
    <t>SAUMANE</t>
  </si>
  <si>
    <t>SIGONCE</t>
  </si>
  <si>
    <t>SISTERON</t>
  </si>
  <si>
    <t>THORAME BASSE</t>
  </si>
  <si>
    <t>LES THUILES</t>
  </si>
  <si>
    <t>VAUMEILH</t>
  </si>
  <si>
    <t>VERGONS</t>
  </si>
  <si>
    <t>VILLEMUS</t>
  </si>
  <si>
    <t>L ARGENTIERE LA BESSEE</t>
  </si>
  <si>
    <t>ASPRES LES CORPS</t>
  </si>
  <si>
    <t>ASPRES SUR BUECH</t>
  </si>
  <si>
    <t>AVANCON</t>
  </si>
  <si>
    <t>BARATIER</t>
  </si>
  <si>
    <t>LA BATIE NEUVE</t>
  </si>
  <si>
    <t>LA BATIE VIEILLE</t>
  </si>
  <si>
    <t>LE BERSAC</t>
  </si>
  <si>
    <t>CEILLAC</t>
  </si>
  <si>
    <t>CHABOTTES</t>
  </si>
  <si>
    <t>FOUILLOUSE</t>
  </si>
  <si>
    <t>JARJAYES</t>
  </si>
  <si>
    <t>LARDIER ET VALENCA</t>
  </si>
  <si>
    <t>LE MONETIER LES BAINS</t>
  </si>
  <si>
    <t>NOSSAGE ET BENEVENT</t>
  </si>
  <si>
    <t>ORPIERRE</t>
  </si>
  <si>
    <t>LE POET</t>
  </si>
  <si>
    <t>PUY ST ANDRE</t>
  </si>
  <si>
    <t>PUY ST EUSEBE</t>
  </si>
  <si>
    <t>PUY ST VINCENT</t>
  </si>
  <si>
    <t>RIBEYRET</t>
  </si>
  <si>
    <t>RISOUL</t>
  </si>
  <si>
    <t>ROCHEBRUNE</t>
  </si>
  <si>
    <t>ROSANS</t>
  </si>
  <si>
    <t>ST APOLLINAIRE</t>
  </si>
  <si>
    <t>ST JEAN ST NICOLAS</t>
  </si>
  <si>
    <t>ST JULIEN EN BEAUCHENE</t>
  </si>
  <si>
    <t>ST MARTIN DE QUEYRIERES</t>
  </si>
  <si>
    <t>ST MICHEL DE CHAILLOL</t>
  </si>
  <si>
    <t>LE SAIX</t>
  </si>
  <si>
    <t>SALERANS</t>
  </si>
  <si>
    <t>TALLARD</t>
  </si>
  <si>
    <t>THEUS</t>
  </si>
  <si>
    <t>UPAIX</t>
  </si>
  <si>
    <t>AUVARE</t>
  </si>
  <si>
    <t>BAIROLS</t>
  </si>
  <si>
    <t>BERRE LES ALPES</t>
  </si>
  <si>
    <t>CABRIS</t>
  </si>
  <si>
    <t>CANNES</t>
  </si>
  <si>
    <t>CARROS</t>
  </si>
  <si>
    <t>CAUSSOLS</t>
  </si>
  <si>
    <t>CHATEAUNEUF D ENTRAUNES</t>
  </si>
  <si>
    <t>CLANS</t>
  </si>
  <si>
    <t>COARAZE</t>
  </si>
  <si>
    <t>CUEBRIS</t>
  </si>
  <si>
    <t>DALUIS</t>
  </si>
  <si>
    <t>DRAP</t>
  </si>
  <si>
    <t>DURANUS</t>
  </si>
  <si>
    <t>L ESCARENE</t>
  </si>
  <si>
    <t>GARS</t>
  </si>
  <si>
    <t>LUCERAM</t>
  </si>
  <si>
    <t>PEILLE</t>
  </si>
  <si>
    <t>LA PENNE</t>
  </si>
  <si>
    <t>PIERLAS</t>
  </si>
  <si>
    <t>LA ROQUETTE SUR SIAGNE</t>
  </si>
  <si>
    <t>LE ROURET</t>
  </si>
  <si>
    <t>SPERACEDES</t>
  </si>
  <si>
    <t>VALDEROURE</t>
  </si>
  <si>
    <t>VILLARS SUR VAR</t>
  </si>
  <si>
    <t>VILLENEUVE LOUBET</t>
  </si>
  <si>
    <t>ALBOUSSIERE</t>
  </si>
  <si>
    <t>ALISSAS</t>
  </si>
  <si>
    <t>VALLEES D ANTRAIGUES ASPERJOC</t>
  </si>
  <si>
    <t>ASTET</t>
  </si>
  <si>
    <t>BARNAS</t>
  </si>
  <si>
    <t>LE BEAGE</t>
  </si>
  <si>
    <t>BEAUVENE</t>
  </si>
  <si>
    <t>BIDON</t>
  </si>
  <si>
    <t>BOFFRES</t>
  </si>
  <si>
    <t>BORNE</t>
  </si>
  <si>
    <t>BOULIEU LES ANNONAY</t>
  </si>
  <si>
    <t>CELLIER DU LUC</t>
  </si>
  <si>
    <t>CHALENCON</t>
  </si>
  <si>
    <t>CHAUZON</t>
  </si>
  <si>
    <t>COLOMBIER LE JEUNE</t>
  </si>
  <si>
    <t>GILHOC SUR ORMEZE</t>
  </si>
  <si>
    <t>GUILHERAND GRANGES</t>
  </si>
  <si>
    <t>LABOULE</t>
  </si>
  <si>
    <t>LALEVADE D ARDECHE</t>
  </si>
  <si>
    <t>LALOUVESC</t>
  </si>
  <si>
    <t>LANARCE</t>
  </si>
  <si>
    <t>LARGENTIERE</t>
  </si>
  <si>
    <t>MARCOLS LES EAUX</t>
  </si>
  <si>
    <t>MAUVES</t>
  </si>
  <si>
    <t>PAILHARES</t>
  </si>
  <si>
    <t>PEAUGRES</t>
  </si>
  <si>
    <t>PONT DE LABEAUME</t>
  </si>
  <si>
    <t>LE POUZIN</t>
  </si>
  <si>
    <t>PRIVAS</t>
  </si>
  <si>
    <t>ROCHER</t>
  </si>
  <si>
    <t>LE ROUX</t>
  </si>
  <si>
    <t>ST ALBAN AURIOLLES</t>
  </si>
  <si>
    <t>ST ANDEOL DE FOURCHADES</t>
  </si>
  <si>
    <t>ST ANDRE EN VIVARAIS</t>
  </si>
  <si>
    <t>ST CIERGE LA SERRE</t>
  </si>
  <si>
    <t>ST CIRGUES EN MONTAGNE</t>
  </si>
  <si>
    <t>ST ETIENNE DE SERRE</t>
  </si>
  <si>
    <t>ST FELICIEN</t>
  </si>
  <si>
    <t>ST GENEST LACHAMP</t>
  </si>
  <si>
    <t>ST GEORGES LES BAINS</t>
  </si>
  <si>
    <t>ST JEAN DE MUZOLS</t>
  </si>
  <si>
    <t>ST JEURE D AY</t>
  </si>
  <si>
    <t>ST LAGER BRESSAC</t>
  </si>
  <si>
    <t>ST MAURICE D ARDECHE</t>
  </si>
  <si>
    <t>ST PIERRE DE COLOMBIER</t>
  </si>
  <si>
    <t>ST PIERRE ST JEAN</t>
  </si>
  <si>
    <t>ST REMEZE</t>
  </si>
  <si>
    <t>ST ROMAIN D AY</t>
  </si>
  <si>
    <t>ST SYMPHORIEN SOUS CHOMERAC</t>
  </si>
  <si>
    <t>ST VINCENT DE BARRES</t>
  </si>
  <si>
    <t>SALAVAS</t>
  </si>
  <si>
    <t>LES SALELLES</t>
  </si>
  <si>
    <t>SAMPZON</t>
  </si>
  <si>
    <t>LA SOUCHE</t>
  </si>
  <si>
    <t>THORRENC</t>
  </si>
  <si>
    <t>THUEYTS</t>
  </si>
  <si>
    <t>TOURNON SUR RHONE</t>
  </si>
  <si>
    <t>VALS LES BAINS</t>
  </si>
  <si>
    <t>VANOSC</t>
  </si>
  <si>
    <t>VEYRAS</t>
  </si>
  <si>
    <t>ALINCOURT</t>
  </si>
  <si>
    <t>ARNICOURT</t>
  </si>
  <si>
    <t>AUBIGNY LES POTHEES</t>
  </si>
  <si>
    <t>AUTRUCHE</t>
  </si>
  <si>
    <t>AUVILLERS LES FORGES</t>
  </si>
  <si>
    <t>AVAUX</t>
  </si>
  <si>
    <t>BANOGNE RECOUVRANCE</t>
  </si>
  <si>
    <t>BEAUMONT EN ARGONNE</t>
  </si>
  <si>
    <t>BELVAL BOIS DES DAMES</t>
  </si>
  <si>
    <t>LA BESACE</t>
  </si>
  <si>
    <t>BOUVELLEMONT</t>
  </si>
  <si>
    <t>BRECY BRIERES</t>
  </si>
  <si>
    <t>BRIENNE SUR AISNE</t>
  </si>
  <si>
    <t>CHATEL CHEHERY</t>
  </si>
  <si>
    <t>BAIRON ET SES ENVIRONS</t>
  </si>
  <si>
    <t>CHEVIERES</t>
  </si>
  <si>
    <t>CONDE LES AUTRY</t>
  </si>
  <si>
    <t>CORNAY</t>
  </si>
  <si>
    <t>DAIGNY</t>
  </si>
  <si>
    <t>LES DEUX VILLES</t>
  </si>
  <si>
    <t>DONCHERY</t>
  </si>
  <si>
    <t>DOUMELY BEGNY</t>
  </si>
  <si>
    <t>DRAIZE</t>
  </si>
  <si>
    <t>ECLY</t>
  </si>
  <si>
    <t>ETALLE</t>
  </si>
  <si>
    <t>ETREPIGNY</t>
  </si>
  <si>
    <t>EUILLY ET LOMBUT</t>
  </si>
  <si>
    <t>EVIGNY</t>
  </si>
  <si>
    <t>EXERMONT</t>
  </si>
  <si>
    <t>LA FEREE</t>
  </si>
  <si>
    <t>GIRONDELLE</t>
  </si>
  <si>
    <t>GRANDHAM</t>
  </si>
  <si>
    <t>LA GRANDVILLE</t>
  </si>
  <si>
    <t>HANNOGNE ST MARTIN</t>
  </si>
  <si>
    <t>HANNOGNE ST REMY</t>
  </si>
  <si>
    <t>HAULME</t>
  </si>
  <si>
    <t>JUNIVILLE</t>
  </si>
  <si>
    <t>LINAY</t>
  </si>
  <si>
    <t>LUMES</t>
  </si>
  <si>
    <t>MACHAULT</t>
  </si>
  <si>
    <t>MALANDRY</t>
  </si>
  <si>
    <t>MANRE</t>
  </si>
  <si>
    <t>MAZERNY</t>
  </si>
  <si>
    <t>MENIL LEPINOIS</t>
  </si>
  <si>
    <t>MESSINCOURT</t>
  </si>
  <si>
    <t>LE MONT DIEU</t>
  </si>
  <si>
    <t>NEUFMAISON</t>
  </si>
  <si>
    <t>NEUVILLE LEZ BEAULIEU</t>
  </si>
  <si>
    <t>PAUVRES</t>
  </si>
  <si>
    <t>POILCOURT SYDNEY</t>
  </si>
  <si>
    <t>RAILLICOURT</t>
  </si>
  <si>
    <t>RENWEZ</t>
  </si>
  <si>
    <t>REVIN</t>
  </si>
  <si>
    <t>RILLY SUR AISNE</t>
  </si>
  <si>
    <t>ST ETIENNE A ARNES</t>
  </si>
  <si>
    <t>STE VAUBOURG</t>
  </si>
  <si>
    <t>SAPOGNE SUR MARCHE</t>
  </si>
  <si>
    <t>SEMIDE</t>
  </si>
  <si>
    <t>SEUIL</t>
  </si>
  <si>
    <t>SOMMAUTHE</t>
  </si>
  <si>
    <t>SOMMERANCE</t>
  </si>
  <si>
    <t>SON</t>
  </si>
  <si>
    <t>STONNE</t>
  </si>
  <si>
    <t>TOULIGNY</t>
  </si>
  <si>
    <t>TOURNAVAUX</t>
  </si>
  <si>
    <t>TREMBLOIS LES CARIGNAN</t>
  </si>
  <si>
    <t>TREMBLOIS LES ROCROI</t>
  </si>
  <si>
    <t>VANDY</t>
  </si>
  <si>
    <t>VERPEL</t>
  </si>
  <si>
    <t>VILLERS DEVANT LE THOUR</t>
  </si>
  <si>
    <t>VILLE SUR LUMES</t>
  </si>
  <si>
    <t>ARGEIN</t>
  </si>
  <si>
    <t>ARVIGNA</t>
  </si>
  <si>
    <t>AUCAZEIN</t>
  </si>
  <si>
    <t>AUZAT</t>
  </si>
  <si>
    <t>BALACET</t>
  </si>
  <si>
    <t>BAULOU</t>
  </si>
  <si>
    <t>BRASSAC</t>
  </si>
  <si>
    <t>CAMPAGNE SUR ARIZE</t>
  </si>
  <si>
    <t>CAYCHAX</t>
  </si>
  <si>
    <t>CAZALS DES BAYLES</t>
  </si>
  <si>
    <t>CERIZOLS</t>
  </si>
  <si>
    <t>ESCLAGNE</t>
  </si>
  <si>
    <t>FOUGAX ET BARRINEUF</t>
  </si>
  <si>
    <t>GALEY</t>
  </si>
  <si>
    <t>IGNAUX</t>
  </si>
  <si>
    <t>LES ISSARDS</t>
  </si>
  <si>
    <t>LACOURT</t>
  </si>
  <si>
    <t>LARCAT</t>
  </si>
  <si>
    <t>LARNAT</t>
  </si>
  <si>
    <t>LOUBAUT</t>
  </si>
  <si>
    <t>LUZENAC</t>
  </si>
  <si>
    <t>MADIERE</t>
  </si>
  <si>
    <t>MALEGOUDE</t>
  </si>
  <si>
    <t>MERAS</t>
  </si>
  <si>
    <t>MIGLOS</t>
  </si>
  <si>
    <t>MONESPLE</t>
  </si>
  <si>
    <t>MONTFA</t>
  </si>
  <si>
    <t>MONTSEGUR</t>
  </si>
  <si>
    <t>MOULIN NEUF</t>
  </si>
  <si>
    <t>PAMIERS</t>
  </si>
  <si>
    <t>PECH</t>
  </si>
  <si>
    <t>PEREILLE</t>
  </si>
  <si>
    <t>LE PUCH</t>
  </si>
  <si>
    <t>RABAT LES TROIS SEIGNEURS</t>
  </si>
  <si>
    <t>RIVERENERT</t>
  </si>
  <si>
    <t>SABARAT</t>
  </si>
  <si>
    <t>ST BAUZEIL</t>
  </si>
  <si>
    <t>ST JEAN DU FALGA</t>
  </si>
  <si>
    <t>SAUTEL</t>
  </si>
  <si>
    <t>SAVERDUN</t>
  </si>
  <si>
    <t>SAVIGNAC LES ORMEAUX</t>
  </si>
  <si>
    <t>SORGEAT</t>
  </si>
  <si>
    <t>SUZAN</t>
  </si>
  <si>
    <t>TAURIGNAN CASTET</t>
  </si>
  <si>
    <t>TOURTROL</t>
  </si>
  <si>
    <t>VALS</t>
  </si>
  <si>
    <t>VILLENEUVE DU LATOU</t>
  </si>
  <si>
    <t>ASSENAY</t>
  </si>
  <si>
    <t>AUBETERRE</t>
  </si>
  <si>
    <t>BAGNEUX LA FOSSE</t>
  </si>
  <si>
    <t>BAR SUR SEINE</t>
  </si>
  <si>
    <t>BERCENAY LE HAYER</t>
  </si>
  <si>
    <t>BERGERES</t>
  </si>
  <si>
    <t>BLAINCOURT SUR AUBE</t>
  </si>
  <si>
    <t>BREVONNES</t>
  </si>
  <si>
    <t>BRIEL SUR BARSE</t>
  </si>
  <si>
    <t>CHALETTE SUR VOIRE</t>
  </si>
  <si>
    <t>CRANCEY</t>
  </si>
  <si>
    <t>LES CROUTES</t>
  </si>
  <si>
    <t>DOLANCOURT</t>
  </si>
  <si>
    <t>DOSCHES</t>
  </si>
  <si>
    <t>EPOTHEMONT</t>
  </si>
  <si>
    <t>ESSOYES</t>
  </si>
  <si>
    <t>FEUGES</t>
  </si>
  <si>
    <t>GERAUDOT</t>
  </si>
  <si>
    <t>HAMPIGNY</t>
  </si>
  <si>
    <t>JONCREUIL</t>
  </si>
  <si>
    <t>JUVANZE</t>
  </si>
  <si>
    <t>LASSICOURT</t>
  </si>
  <si>
    <t>LHUITRE</t>
  </si>
  <si>
    <t>LIREY</t>
  </si>
  <si>
    <t>LA LOGE AUX CHEVRES</t>
  </si>
  <si>
    <t>LONGUEVILLE SUR AUBE</t>
  </si>
  <si>
    <t>MAISON DES CHAMPS</t>
  </si>
  <si>
    <t>MAISONS LES SOULAINES</t>
  </si>
  <si>
    <t>MAIZIERES LES BRIENNE</t>
  </si>
  <si>
    <t>MERY SUR SEINE</t>
  </si>
  <si>
    <t>MESNIL ST LOUP</t>
  </si>
  <si>
    <t>METZ ROBERT</t>
  </si>
  <si>
    <t>MONTMARTIN LE HAUT</t>
  </si>
  <si>
    <t>MONTMORENCY BEAUFORT</t>
  </si>
  <si>
    <t>MONTSUZAIN</t>
  </si>
  <si>
    <t>MUSSY SUR SEINE</t>
  </si>
  <si>
    <t>ORTILLON</t>
  </si>
  <si>
    <t>OSSEY LES TROIS MAISONS</t>
  </si>
  <si>
    <t>PAISY COSDON</t>
  </si>
  <si>
    <t>LE PAVILLON STE JULIE</t>
  </si>
  <si>
    <t>PAYNS</t>
  </si>
  <si>
    <t>PEL ET DER</t>
  </si>
  <si>
    <t>PETIT MESNIL</t>
  </si>
  <si>
    <t>PLESSIS BARBUISE</t>
  </si>
  <si>
    <t>POLISY</t>
  </si>
  <si>
    <t>POUAN LES VALLEES</t>
  </si>
  <si>
    <t>PREMIERFAIT</t>
  </si>
  <si>
    <t>PRUGNY</t>
  </si>
  <si>
    <t>ST BENOIST SUR VANNE</t>
  </si>
  <si>
    <t>ST ETIENNE SOUS BARBUISE</t>
  </si>
  <si>
    <t>ST HILAIRE SOUS ROMILLY</t>
  </si>
  <si>
    <t>ST LUPIEN</t>
  </si>
  <si>
    <t>ST LYE</t>
  </si>
  <si>
    <t>ST PHAL</t>
  </si>
  <si>
    <t>ST POUANGE</t>
  </si>
  <si>
    <t>SOLIGNY LES ETANGS</t>
  </si>
  <si>
    <t>THIEFFRAIN</t>
  </si>
  <si>
    <t>TROUANS</t>
  </si>
  <si>
    <t>VALLANT ST GEORGES</t>
  </si>
  <si>
    <t>VAUDES</t>
  </si>
  <si>
    <t>VILLETTE SUR AUBE</t>
  </si>
  <si>
    <t>VILLIERS SOUS PRASLIN</t>
  </si>
  <si>
    <t>VILLY LE MARECHAL</t>
  </si>
  <si>
    <t>ARGELIERS</t>
  </si>
  <si>
    <t>ARQUETTES EN VAL</t>
  </si>
  <si>
    <t>AUNAT</t>
  </si>
  <si>
    <t>BELCAIRE</t>
  </si>
  <si>
    <t>BELFLOU</t>
  </si>
  <si>
    <t>BELFORT SUR REBENTY</t>
  </si>
  <si>
    <t>BELLEGARDE DU RAZES</t>
  </si>
  <si>
    <t>BELVIS</t>
  </si>
  <si>
    <t>BERRIAC</t>
  </si>
  <si>
    <t>BIZANET</t>
  </si>
  <si>
    <t>BOUILHONNAC</t>
  </si>
  <si>
    <t>LE BOUSQUET</t>
  </si>
  <si>
    <t>CAILHAVEL</t>
  </si>
  <si>
    <t>CAMPLONG D AUDE</t>
  </si>
  <si>
    <t>CASCASTEL DES CORBIERES</t>
  </si>
  <si>
    <t>CASTANS</t>
  </si>
  <si>
    <t>CASTELNAU D AUDE</t>
  </si>
  <si>
    <t>CAUDEBRONDE</t>
  </si>
  <si>
    <t>CAUNETTES EN VAL</t>
  </si>
  <si>
    <t>CAZALRENOUX</t>
  </si>
  <si>
    <t>LE CLAT</t>
  </si>
  <si>
    <t>COMUS</t>
  </si>
  <si>
    <t>CONILHAC CORBIERES</t>
  </si>
  <si>
    <t>CONQUES SUR ORBIEL</t>
  </si>
  <si>
    <t>COUFFOULENS</t>
  </si>
  <si>
    <t>COUIZA</t>
  </si>
  <si>
    <t>CUBIERES SUR CINOBLE</t>
  </si>
  <si>
    <t>DONAZAC</t>
  </si>
  <si>
    <t>EMBRES ET CASTELMAURE</t>
  </si>
  <si>
    <t>FANJEAUX</t>
  </si>
  <si>
    <t>FELINES TERMENES</t>
  </si>
  <si>
    <t>FEUILLA</t>
  </si>
  <si>
    <t>FONTANES DE SAULT</t>
  </si>
  <si>
    <t>FRAISSE DES CORBIERES</t>
  </si>
  <si>
    <t>GENERVILLE</t>
  </si>
  <si>
    <t>HOMPS</t>
  </si>
  <si>
    <t>LAGRASSE</t>
  </si>
  <si>
    <t>LAIRIERE</t>
  </si>
  <si>
    <t>LASTOURS</t>
  </si>
  <si>
    <t>LIMOUSIS</t>
  </si>
  <si>
    <t>MARCORIGNAN</t>
  </si>
  <si>
    <t>MARSA</t>
  </si>
  <si>
    <t>LES MARTYS</t>
  </si>
  <si>
    <t>MAS CABARDES</t>
  </si>
  <si>
    <t>MASSAC</t>
  </si>
  <si>
    <t>MEZERVILLE</t>
  </si>
  <si>
    <t>MOLANDIER</t>
  </si>
  <si>
    <t>MONTGRADAIL</t>
  </si>
  <si>
    <t>MONTOLIEU</t>
  </si>
  <si>
    <t>MONTSERET</t>
  </si>
  <si>
    <t>MOUX</t>
  </si>
  <si>
    <t>NIORT DE SAULT</t>
  </si>
  <si>
    <t>PALAJA</t>
  </si>
  <si>
    <t>PECHARIC ET LE PY</t>
  </si>
  <si>
    <t>PLAIGNE</t>
  </si>
  <si>
    <t>POMAS</t>
  </si>
  <si>
    <t>POMY</t>
  </si>
  <si>
    <t>PUICHERIC</t>
  </si>
  <si>
    <t>PUIVERT</t>
  </si>
  <si>
    <t>RENNES LE CHATEAU</t>
  </si>
  <si>
    <t>RENNES LES BAINS</t>
  </si>
  <si>
    <t>RIBOUISSE</t>
  </si>
  <si>
    <t>RIEUX EN VAL</t>
  </si>
  <si>
    <t>ROULLENS</t>
  </si>
  <si>
    <t>RUSTIQUES</t>
  </si>
  <si>
    <t>ST ANDRE DE ROQUELONGUE</t>
  </si>
  <si>
    <t>ST COUAT DU RAZES</t>
  </si>
  <si>
    <t>ST DENIS</t>
  </si>
  <si>
    <t>ST LOUIS ET PARAHOU</t>
  </si>
  <si>
    <t>ST MARTIN DE VILLEREGLAN</t>
  </si>
  <si>
    <t>ST PIERRE DES CHAMPS</t>
  </si>
  <si>
    <t>SAISSAC</t>
  </si>
  <si>
    <t>LA SERPENT</t>
  </si>
  <si>
    <t>SOUILHANELS</t>
  </si>
  <si>
    <t>SOUPEX</t>
  </si>
  <si>
    <t>LA TOURETTE CABARDES</t>
  </si>
  <si>
    <t>TOUROUZELLE</t>
  </si>
  <si>
    <t>TREILLES</t>
  </si>
  <si>
    <t>VALMIGERE</t>
  </si>
  <si>
    <t>VENTENAC CABARDES</t>
  </si>
  <si>
    <t>VILLALIER</t>
  </si>
  <si>
    <t>VILLARDEBELLE</t>
  </si>
  <si>
    <t>VILLAR EN VAL</t>
  </si>
  <si>
    <t>VILLENEUVE LES CORBIERES</t>
  </si>
  <si>
    <t>VILLESEQUELANDE</t>
  </si>
  <si>
    <t>VILLETRITOULS</t>
  </si>
  <si>
    <t>LES ALBRES</t>
  </si>
  <si>
    <t>AMBEYRAC</t>
  </si>
  <si>
    <t>ARNAC SUR DOURDOU</t>
  </si>
  <si>
    <t>ARVIEU</t>
  </si>
  <si>
    <t>AUZITS</t>
  </si>
  <si>
    <t>LA BASTIDE PRADINES</t>
  </si>
  <si>
    <t>BOURNAZEL</t>
  </si>
  <si>
    <t>CABANES</t>
  </si>
  <si>
    <t>CAMBOULAZET</t>
  </si>
  <si>
    <t>CANTOIN</t>
  </si>
  <si>
    <t>CASSAGNES BEGONHES</t>
  </si>
  <si>
    <t>CASTELMARY</t>
  </si>
  <si>
    <t>CASTELNAU DE MANDAILLES</t>
  </si>
  <si>
    <t>CASTELNAU PEGAYROLS</t>
  </si>
  <si>
    <t>CLAIRVAUX D AVEYRON</t>
  </si>
  <si>
    <t>LE CLAPIER</t>
  </si>
  <si>
    <t>COMBRET</t>
  </si>
  <si>
    <t>COMPREGNAC</t>
  </si>
  <si>
    <t>COUPIAC</t>
  </si>
  <si>
    <t>DECAZEVILLE</t>
  </si>
  <si>
    <t>ENTRAYGUES SUR TRUYERE</t>
  </si>
  <si>
    <t>ESPALION</t>
  </si>
  <si>
    <t>FLORENTIN LA CAPELLE</t>
  </si>
  <si>
    <t>GABRIAC</t>
  </si>
  <si>
    <t>LAGUIOLE</t>
  </si>
  <si>
    <t>LAPANOUSE DE CERNON</t>
  </si>
  <si>
    <t>LEDERGUES</t>
  </si>
  <si>
    <t>MARNHAGUES ET LATOUR</t>
  </si>
  <si>
    <t>MARTIEL</t>
  </si>
  <si>
    <t>MONTEZIC</t>
  </si>
  <si>
    <t>FONDAMENTE</t>
  </si>
  <si>
    <t>MURET LE CHATEAU</t>
  </si>
  <si>
    <t>NAUVIALE</t>
  </si>
  <si>
    <t>PAULHE</t>
  </si>
  <si>
    <t>PEUX ET COUFFOULEUX</t>
  </si>
  <si>
    <t>PONT DE SALARS</t>
  </si>
  <si>
    <t>POUSTHOMY</t>
  </si>
  <si>
    <t>PRIVEZAC</t>
  </si>
  <si>
    <t>PRUINES</t>
  </si>
  <si>
    <t>QUINS</t>
  </si>
  <si>
    <t>RIEUPEYROUX</t>
  </si>
  <si>
    <t>ST AMANS DES COTS</t>
  </si>
  <si>
    <t>ST ANDRE DE VEZINES</t>
  </si>
  <si>
    <t>STE EULALIE D OLT</t>
  </si>
  <si>
    <t>ST FELIX DE SORGUES</t>
  </si>
  <si>
    <t>ST ROME DE CERNON</t>
  </si>
  <si>
    <t>SANVENSA</t>
  </si>
  <si>
    <t>SAUJAC</t>
  </si>
  <si>
    <t>VABRES L ABBAYE</t>
  </si>
  <si>
    <t>VIALA DU TARN</t>
  </si>
  <si>
    <t>VIMENET</t>
  </si>
  <si>
    <t>AURONS</t>
  </si>
  <si>
    <t>LES BAUX DE PROVENCE</t>
  </si>
  <si>
    <t>BOUC BEL AIR</t>
  </si>
  <si>
    <t>CHATEAURENARD</t>
  </si>
  <si>
    <t>GREASQUE</t>
  </si>
  <si>
    <t>ISTRES</t>
  </si>
  <si>
    <t>MEYRARGUES</t>
  </si>
  <si>
    <t>ST PIERRE DE MEZOARGUES</t>
  </si>
  <si>
    <t>MOURIES</t>
  </si>
  <si>
    <t>PARADOU</t>
  </si>
  <si>
    <t>LA PENNE SUR HUVEAUNE</t>
  </si>
  <si>
    <t>PEYNIER</t>
  </si>
  <si>
    <t>PLAN DE CUQUES</t>
  </si>
  <si>
    <t>PORT DE BOUC</t>
  </si>
  <si>
    <t>PUYLOUBIER</t>
  </si>
  <si>
    <t>LE PUY STE REPARADE</t>
  </si>
  <si>
    <t>ROGNONAS</t>
  </si>
  <si>
    <t>ST ANTONIN SUR BAYON</t>
  </si>
  <si>
    <t>SEPTEMES LES VALLONS</t>
  </si>
  <si>
    <t>TRETS</t>
  </si>
  <si>
    <t>CADENET</t>
  </si>
  <si>
    <t>ABLON</t>
  </si>
  <si>
    <t>AUBERVILLE</t>
  </si>
  <si>
    <t>AUVILLARS</t>
  </si>
  <si>
    <t>BANNEVILLE LA CAMPAGNE</t>
  </si>
  <si>
    <t>BARBEVILLE</t>
  </si>
  <si>
    <t>BARNEVILLE LA BERTRAN</t>
  </si>
  <si>
    <t>BAROU EN AUGE</t>
  </si>
  <si>
    <t>BASLY</t>
  </si>
  <si>
    <t>BEAUMONT EN AUGE</t>
  </si>
  <si>
    <t>BELLENGREVILLE</t>
  </si>
  <si>
    <t>BLAINVILLE SUR ORNE</t>
  </si>
  <si>
    <t>LE BO</t>
  </si>
  <si>
    <t>BONNEBOSQ</t>
  </si>
  <si>
    <t>BONS TASSILLY</t>
  </si>
  <si>
    <t>BRANVILLE</t>
  </si>
  <si>
    <t>BREMOY</t>
  </si>
  <si>
    <t>BRUCOURT</t>
  </si>
  <si>
    <t>BUCEELS</t>
  </si>
  <si>
    <t>LE BU SUR ROUVRES</t>
  </si>
  <si>
    <t>CAGNY</t>
  </si>
  <si>
    <t>CAHAGNOLLES</t>
  </si>
  <si>
    <t>LA CAMBE</t>
  </si>
  <si>
    <t>COLOMBELLES</t>
  </si>
  <si>
    <t>CORDEBUGLE</t>
  </si>
  <si>
    <t>CORMELLES LE ROYAL</t>
  </si>
  <si>
    <t>COTTUN</t>
  </si>
  <si>
    <t>CRESSERONS</t>
  </si>
  <si>
    <t>CROUAY</t>
  </si>
  <si>
    <t>DONNAY</t>
  </si>
  <si>
    <t>EQUEMAUVILLE</t>
  </si>
  <si>
    <t>ESPINS</t>
  </si>
  <si>
    <t>EVRECY</t>
  </si>
  <si>
    <t>LA FOLLETIERE ABENON</t>
  </si>
  <si>
    <t>FOURNEAUX LE VAL</t>
  </si>
  <si>
    <t>FRESNE LA MERE</t>
  </si>
  <si>
    <t>FRESNEY LE PUCEUX</t>
  </si>
  <si>
    <t>GENNEVILLE</t>
  </si>
  <si>
    <t>GONNEVILLE SUR HONFLEUR</t>
  </si>
  <si>
    <t>HERMANVILLE SUR MER</t>
  </si>
  <si>
    <t>HEROUVILLETTE</t>
  </si>
  <si>
    <t>LA HOUBLONNIERE</t>
  </si>
  <si>
    <t>LANGRUNE SUR MER</t>
  </si>
  <si>
    <t>LEAUPARTIE</t>
  </si>
  <si>
    <t>LEFFARD</t>
  </si>
  <si>
    <t>LESSARD ET LE CHENE</t>
  </si>
  <si>
    <t>LION SUR MER</t>
  </si>
  <si>
    <t>LOUCELLES</t>
  </si>
  <si>
    <t>MALTOT</t>
  </si>
  <si>
    <t>MANDEVILLE EN BESSIN</t>
  </si>
  <si>
    <t>MANERBE</t>
  </si>
  <si>
    <t>MANNEVILLE LA PIPARD</t>
  </si>
  <si>
    <t>MARTIGNY SUR L ANTE</t>
  </si>
  <si>
    <t>LE MESNIL GUILLAUME</t>
  </si>
  <si>
    <t>LE MESNIL ROBERT</t>
  </si>
  <si>
    <t>LE MESNIL VILLEMENT</t>
  </si>
  <si>
    <t>MEUVAINES</t>
  </si>
  <si>
    <t>ST CRESPIN</t>
  </si>
  <si>
    <t>MONCEAUX EN BESSIN</t>
  </si>
  <si>
    <t>MONDEVILLE</t>
  </si>
  <si>
    <t>MORTEAUX COULIBOEUF</t>
  </si>
  <si>
    <t>MOSLES</t>
  </si>
  <si>
    <t>MOUEN</t>
  </si>
  <si>
    <t>LES MOUTIERS EN AUGE</t>
  </si>
  <si>
    <t>OUEZY</t>
  </si>
  <si>
    <t>OUILLY LE TESSON</t>
  </si>
  <si>
    <t>PERIERS EN AUGE</t>
  </si>
  <si>
    <t>PERRIERES</t>
  </si>
  <si>
    <t>PERTHEVILLE NERS</t>
  </si>
  <si>
    <t>PREAUX BOCAGE</t>
  </si>
  <si>
    <t>RAPILLY</t>
  </si>
  <si>
    <t>LA RIVIERE ST SAUVEUR</t>
  </si>
  <si>
    <t>LA ROQUE BAIGNARD</t>
  </si>
  <si>
    <t>ST DENIS DE MAILLOC</t>
  </si>
  <si>
    <t>ST DESIR</t>
  </si>
  <si>
    <t>ST GATIEN DES BOIS</t>
  </si>
  <si>
    <t>ST GERMAIN LE VASSON</t>
  </si>
  <si>
    <t>ST HYMER</t>
  </si>
  <si>
    <t>ST JOUIN</t>
  </si>
  <si>
    <t>ST LEGER DUBOSQ</t>
  </si>
  <si>
    <t>ST MARTIN DE LA LIEUE</t>
  </si>
  <si>
    <t>ST MARTIN DE MAILLOC</t>
  </si>
  <si>
    <t>ST MARTIN DE MIEUX</t>
  </si>
  <si>
    <t>ST OUEN DU MESNIL OGER</t>
  </si>
  <si>
    <t>BERVILLE</t>
  </si>
  <si>
    <t>TOTES</t>
  </si>
  <si>
    <t>SALLENELLES</t>
  </si>
  <si>
    <t>SANNERVILLE</t>
  </si>
  <si>
    <t>SASSY</t>
  </si>
  <si>
    <t>SOMMERVIEU</t>
  </si>
  <si>
    <t>THAON</t>
  </si>
  <si>
    <t>LE TORQUESNE</t>
  </si>
  <si>
    <t>TRACY BOCAGE</t>
  </si>
  <si>
    <t>TRACY SUR MER</t>
  </si>
  <si>
    <t>LE VEY</t>
  </si>
  <si>
    <t>VICTOT PONTFOL</t>
  </si>
  <si>
    <t>LA VILLETTE</t>
  </si>
  <si>
    <t>VILLY BOCAGE</t>
  </si>
  <si>
    <t>ALLANCHE</t>
  </si>
  <si>
    <t>ALLEUZE</t>
  </si>
  <si>
    <t>AURILLAC</t>
  </si>
  <si>
    <t>BASSIGNAC</t>
  </si>
  <si>
    <t>BREZONS</t>
  </si>
  <si>
    <t>CEZENS</t>
  </si>
  <si>
    <t>CHALVIGNAC</t>
  </si>
  <si>
    <t>CHARMENSAC</t>
  </si>
  <si>
    <t>LE CLAUX</t>
  </si>
  <si>
    <t>CROS DE RONESQUE</t>
  </si>
  <si>
    <t>FRIDEFONT</t>
  </si>
  <si>
    <t>GIRGOLS</t>
  </si>
  <si>
    <t>LACAPELLE BARRES</t>
  </si>
  <si>
    <t>LAROQUEBROU</t>
  </si>
  <si>
    <t>LAROQUEVIEILLE</t>
  </si>
  <si>
    <t>LEUCAMP</t>
  </si>
  <si>
    <t>MADIC</t>
  </si>
  <si>
    <t>MANDAILLES ST JULIEN</t>
  </si>
  <si>
    <t>MAURINES</t>
  </si>
  <si>
    <t>MENTIERES</t>
  </si>
  <si>
    <t>MOUSSAGES</t>
  </si>
  <si>
    <t>NARNHAC</t>
  </si>
  <si>
    <t>NIEUDAN</t>
  </si>
  <si>
    <t>REZENTIERES</t>
  </si>
  <si>
    <t>ROUZIERS</t>
  </si>
  <si>
    <t>RUYNES EN MARGERIDE</t>
  </si>
  <si>
    <t>ST BONNET DE SALERS</t>
  </si>
  <si>
    <t>ST ETIENNE DE MAURS</t>
  </si>
  <si>
    <t>ST FLOUR</t>
  </si>
  <si>
    <t>ST GERONS</t>
  </si>
  <si>
    <t>ST ILLIDE</t>
  </si>
  <si>
    <t>ST MARTIN CANTALES</t>
  </si>
  <si>
    <t>ST MARTIN VALMEROUX</t>
  </si>
  <si>
    <t>ST PROJET DE SALERS</t>
  </si>
  <si>
    <t>ST SANTIN DE MAURS</t>
  </si>
  <si>
    <t>ST URCIZE</t>
  </si>
  <si>
    <t>SALERS</t>
  </si>
  <si>
    <t>LA SEGALASSIERE</t>
  </si>
  <si>
    <t>LES TERNES</t>
  </si>
  <si>
    <t>TIVIERS</t>
  </si>
  <si>
    <t>TRIZAC</t>
  </si>
  <si>
    <t>VEBRET</t>
  </si>
  <si>
    <t>VEDRINES ST LOUP</t>
  </si>
  <si>
    <t>VIC SUR CERE</t>
  </si>
  <si>
    <t>VIEILLEVIE</t>
  </si>
  <si>
    <t>YOLET</t>
  </si>
  <si>
    <t>AIGRE</t>
  </si>
  <si>
    <t>AMBERNAC</t>
  </si>
  <si>
    <t>ANGEDUC</t>
  </si>
  <si>
    <t>ARS</t>
  </si>
  <si>
    <t>BEAULIEU SUR SONNETTE</t>
  </si>
  <si>
    <t>BORS DE MONTMOREAU</t>
  </si>
  <si>
    <t>BRIE SOUS BARBEZIEUX</t>
  </si>
  <si>
    <t>BROSSAC</t>
  </si>
  <si>
    <t>CHABANAIS</t>
  </si>
  <si>
    <t>CHAMPAGNE MOUTON</t>
  </si>
  <si>
    <t>CHASSIECQ</t>
  </si>
  <si>
    <t>CHATEAUNEUF SUR CHARENTE</t>
  </si>
  <si>
    <t>COURGEAC</t>
  </si>
  <si>
    <t>CRITEUIL LA MAGDELEINE</t>
  </si>
  <si>
    <t>DEVIAT</t>
  </si>
  <si>
    <t>EBREON</t>
  </si>
  <si>
    <t>EPENEDE</t>
  </si>
  <si>
    <t>FLEAC</t>
  </si>
  <si>
    <t>FOUQUEBRUNE</t>
  </si>
  <si>
    <t>GARDES LE PONTAROUX</t>
  </si>
  <si>
    <t>LE GRAND MADIEU</t>
  </si>
  <si>
    <t>JAVREZAC</t>
  </si>
  <si>
    <t>JUIGNAC</t>
  </si>
  <si>
    <t>JUILLAC LE COQ</t>
  </si>
  <si>
    <t>JUILLE</t>
  </si>
  <si>
    <t>LIGNIERES SONNEVILLE</t>
  </si>
  <si>
    <t>GENOUILLAC</t>
  </si>
  <si>
    <t>LUPSAULT</t>
  </si>
  <si>
    <t>LUXE</t>
  </si>
  <si>
    <t>MAINZAC</t>
  </si>
  <si>
    <t>MANOT</t>
  </si>
  <si>
    <t>MASSIGNAC</t>
  </si>
  <si>
    <t>MONTMERAC</t>
  </si>
  <si>
    <t>MONTIGNAC LE COQ</t>
  </si>
  <si>
    <t>MOUTONNEAU</t>
  </si>
  <si>
    <t>NONAC</t>
  </si>
  <si>
    <t>ORIOLLES</t>
  </si>
  <si>
    <t>POURSAC</t>
  </si>
  <si>
    <t>PRANZAC</t>
  </si>
  <si>
    <t>RUELLE SUR TOUVRE</t>
  </si>
  <si>
    <t>ST FORT SUR LE NE</t>
  </si>
  <si>
    <t>ST GENIS D HIERSAC</t>
  </si>
  <si>
    <t>ST LAURENT DES COMBES</t>
  </si>
  <si>
    <t>ST MARTIN DU CLOCHER</t>
  </si>
  <si>
    <t>ST MEDARD DE BARBEZIEUX</t>
  </si>
  <si>
    <t>BONNEVILLE</t>
  </si>
  <si>
    <t>ST QUENTIN SUR CHARENTE</t>
  </si>
  <si>
    <t>ST SIMEUX</t>
  </si>
  <si>
    <t>TURGON</t>
  </si>
  <si>
    <t>TUSSON</t>
  </si>
  <si>
    <t>VAUX LAVALETTE</t>
  </si>
  <si>
    <t>VIEUX RUFFEC</t>
  </si>
  <si>
    <t>VITRAC ST VINCENT</t>
  </si>
  <si>
    <t>VOEUIL ET GIGET</t>
  </si>
  <si>
    <t>VOUHARTE</t>
  </si>
  <si>
    <t>XAMBES</t>
  </si>
  <si>
    <t>YVIERS</t>
  </si>
  <si>
    <t>ANAIS</t>
  </si>
  <si>
    <t>ANGLIERS</t>
  </si>
  <si>
    <t>ANGOULINS</t>
  </si>
  <si>
    <t>ANNEZAY</t>
  </si>
  <si>
    <t>BARZAN</t>
  </si>
  <si>
    <t>BEAUVAIS SUR MATHA</t>
  </si>
  <si>
    <t>BELLUIRE</t>
  </si>
  <si>
    <t>BERCLOUX</t>
  </si>
  <si>
    <t>BERNAY ST MARTIN</t>
  </si>
  <si>
    <t>BREUIL LA REORTE</t>
  </si>
  <si>
    <t>BRIE SOUS MATHA</t>
  </si>
  <si>
    <t>BUSSAC FORET</t>
  </si>
  <si>
    <t>CHARTUZAC</t>
  </si>
  <si>
    <t>LE CHAY</t>
  </si>
  <si>
    <t>CHERAC</t>
  </si>
  <si>
    <t>CLERAC</t>
  </si>
  <si>
    <t>COURPIGNAC</t>
  </si>
  <si>
    <t>CRAVANS</t>
  </si>
  <si>
    <t>DOLUS D OLERON</t>
  </si>
  <si>
    <t>ECURAT</t>
  </si>
  <si>
    <t>LES EGLISES D ARGENTEUIL</t>
  </si>
  <si>
    <t>LE FOUILLOUX</t>
  </si>
  <si>
    <t>GENOUILLE</t>
  </si>
  <si>
    <t>LE GICQ</t>
  </si>
  <si>
    <t>JARNAC CHAMPAGNE</t>
  </si>
  <si>
    <t>JUICQ</t>
  </si>
  <si>
    <t>LAGORD</t>
  </si>
  <si>
    <t>LOULAY</t>
  </si>
  <si>
    <t>LOUZIGNAC</t>
  </si>
  <si>
    <t>LOZAY</t>
  </si>
  <si>
    <t>MATHA</t>
  </si>
  <si>
    <t>MEURSAC</t>
  </si>
  <si>
    <t>MEUX</t>
  </si>
  <si>
    <t>MORTAGNE SUR GIRONDE</t>
  </si>
  <si>
    <t>NANCRAS</t>
  </si>
  <si>
    <t>NEUILLAC</t>
  </si>
  <si>
    <t>NEUVICQ LE CHATEAU</t>
  </si>
  <si>
    <t>NUAILLE D AUNIS</t>
  </si>
  <si>
    <t>OZILLAC</t>
  </si>
  <si>
    <t>PERIGNAC</t>
  </si>
  <si>
    <t>ESSOUVERT</t>
  </si>
  <si>
    <t>PISANY</t>
  </si>
  <si>
    <t>PLASSAC</t>
  </si>
  <si>
    <t>POURSAY GARNAUD</t>
  </si>
  <si>
    <t>ROCHEFORT</t>
  </si>
  <si>
    <t>ROYAN</t>
  </si>
  <si>
    <t>ST GEORGES ANTIGNAC</t>
  </si>
  <si>
    <t>ST GERMAIN DE LUSIGNAN</t>
  </si>
  <si>
    <t>ST GERMAIN DE VIBRAC</t>
  </si>
  <si>
    <t>ST GREGOIRE D ARDENNES</t>
  </si>
  <si>
    <t>ST JEAN D ANGELY</t>
  </si>
  <si>
    <t>STE LHEURINE</t>
  </si>
  <si>
    <t>ST PALAIS DE PHIOLIN</t>
  </si>
  <si>
    <t>ST PARDOULT</t>
  </si>
  <si>
    <t>ST PIERRE D AMILLY</t>
  </si>
  <si>
    <t>ST QUANTIN DE RANCANNE</t>
  </si>
  <si>
    <t>ST SAUVEUR D AUNIS</t>
  </si>
  <si>
    <t>ST SORLIN DE CONAC</t>
  </si>
  <si>
    <t>ST XANDRE</t>
  </si>
  <si>
    <t>SALEIGNES</t>
  </si>
  <si>
    <t>SALIGNAC SUR CHARENTE</t>
  </si>
  <si>
    <t>SEMILLAC</t>
  </si>
  <si>
    <t>LE SEURE</t>
  </si>
  <si>
    <t>SOUBISE</t>
  </si>
  <si>
    <t>SOUSMOULINS</t>
  </si>
  <si>
    <t>THEZAC</t>
  </si>
  <si>
    <t>LA VALLEE</t>
  </si>
  <si>
    <t>VERGEROUX</t>
  </si>
  <si>
    <t>VIBRAC</t>
  </si>
  <si>
    <t>VILLEMORIN</t>
  </si>
  <si>
    <t>ALLOUIS</t>
  </si>
  <si>
    <t>ANNOIX</t>
  </si>
  <si>
    <t>BRUERE ALLICHAMPS</t>
  </si>
  <si>
    <t>LA CHAPELLE HUGON</t>
  </si>
  <si>
    <t>CHAUMOUX MARCILLY</t>
  </si>
  <si>
    <t>CIVRAY</t>
  </si>
  <si>
    <t>COGNY</t>
  </si>
  <si>
    <t>COURS LES BARRES</t>
  </si>
  <si>
    <t>CREZANCY EN SANCERRE</t>
  </si>
  <si>
    <t>FEUX</t>
  </si>
  <si>
    <t>GROSSOUVRE</t>
  </si>
  <si>
    <t>IDS ST ROCH</t>
  </si>
  <si>
    <t>LISSAY LOCHY</t>
  </si>
  <si>
    <t>MENETREOL SOUS SANCERRE</t>
  </si>
  <si>
    <t>MEREAU</t>
  </si>
  <si>
    <t>MOROGUES</t>
  </si>
  <si>
    <t>NANCAY</t>
  </si>
  <si>
    <t>NEUILLY EN DUN</t>
  </si>
  <si>
    <t>NEUILLY EN SANCERRE</t>
  </si>
  <si>
    <t>NEUVY LE BARROIS</t>
  </si>
  <si>
    <t>OSMERY</t>
  </si>
  <si>
    <t>OSMOY</t>
  </si>
  <si>
    <t>PLOU</t>
  </si>
  <si>
    <t>RAYMOND</t>
  </si>
  <si>
    <t>SAGONNE</t>
  </si>
  <si>
    <t>ST AIGNAN DES NOYERS</t>
  </si>
  <si>
    <t>ST CHRISTOPHE LE CHAUDRY</t>
  </si>
  <si>
    <t>ST GEORGES SUR MOULON</t>
  </si>
  <si>
    <t>ST HILAIRE EN LIGNIERES</t>
  </si>
  <si>
    <t>ST MARTIN D AUXIGNY</t>
  </si>
  <si>
    <t>ST MICHEL DE VOLANGIS</t>
  </si>
  <si>
    <t>ST SATUR</t>
  </si>
  <si>
    <t>STE SOLANGE</t>
  </si>
  <si>
    <t>ST VITTE</t>
  </si>
  <si>
    <t>SANCERGUES</t>
  </si>
  <si>
    <t>SENS BEAUJEU</t>
  </si>
  <si>
    <t>SOULANGIS</t>
  </si>
  <si>
    <t>LE SUBDRAY</t>
  </si>
  <si>
    <t>SURY PRES LERE</t>
  </si>
  <si>
    <t>VAILLY SUR SAULDRE</t>
  </si>
  <si>
    <t>VIERZON</t>
  </si>
  <si>
    <t>VORNAY</t>
  </si>
  <si>
    <t>AYEN</t>
  </si>
  <si>
    <t>BELLECHASSAGNE</t>
  </si>
  <si>
    <t>BRANCEILLES</t>
  </si>
  <si>
    <t>CHABRIGNAC</t>
  </si>
  <si>
    <t>CHAMBERET</t>
  </si>
  <si>
    <t>CHAMPAGNAC LA NOAILLE</t>
  </si>
  <si>
    <t>CHANAC LES MINES</t>
  </si>
  <si>
    <t>LA CHAPELLE AUX BROCS</t>
  </si>
  <si>
    <t>LA CHAPELLE ST GERAUD</t>
  </si>
  <si>
    <t>CHAUMEIL</t>
  </si>
  <si>
    <t>CLERGOUX</t>
  </si>
  <si>
    <t>CONDAT SUR GANAVEIX</t>
  </si>
  <si>
    <t>DONZENAC</t>
  </si>
  <si>
    <t>ESTIVALS</t>
  </si>
  <si>
    <t>EYBURIE</t>
  </si>
  <si>
    <t>FAVARS</t>
  </si>
  <si>
    <t>LAFAGE SUR SOMBRE</t>
  </si>
  <si>
    <t>LUBERSAC</t>
  </si>
  <si>
    <t>MENOIRE</t>
  </si>
  <si>
    <t>MERLINES</t>
  </si>
  <si>
    <t>MILLEVACHES</t>
  </si>
  <si>
    <t>PALAZINGES</t>
  </si>
  <si>
    <t>ST BONNET LES TOURS DE MERLE</t>
  </si>
  <si>
    <t>ST CERNIN DE LARCHE</t>
  </si>
  <si>
    <t>ST ETIENNE LA GENESTE</t>
  </si>
  <si>
    <t>STE FORTUNADE</t>
  </si>
  <si>
    <t>ST FREJOUX</t>
  </si>
  <si>
    <t>ST JULIEN LE PELERIN</t>
  </si>
  <si>
    <t>ST MARTIAL ENTRAYGUES</t>
  </si>
  <si>
    <t>ST PARDOUX LE VIEUX</t>
  </si>
  <si>
    <t>ST PARDOUX L ORTIGIER</t>
  </si>
  <si>
    <t>ST VIANCE</t>
  </si>
  <si>
    <t>SEILHAC</t>
  </si>
  <si>
    <t>SERILHAC</t>
  </si>
  <si>
    <t>TROCHE</t>
  </si>
  <si>
    <t>TULLE</t>
  </si>
  <si>
    <t>VARETZ</t>
  </si>
  <si>
    <t>VEGENNES</t>
  </si>
  <si>
    <t>VEIX</t>
  </si>
  <si>
    <t>VOUTEZAC</t>
  </si>
  <si>
    <t>YSSANDON</t>
  </si>
  <si>
    <t>ALISE STE REINE</t>
  </si>
  <si>
    <t>AMPILLY LES BORDES</t>
  </si>
  <si>
    <t>ARCEAU</t>
  </si>
  <si>
    <t>ARCONCEY</t>
  </si>
  <si>
    <t>ASNIERES EN MONTAGNE</t>
  </si>
  <si>
    <t>AUBIGNY EN PLAINE</t>
  </si>
  <si>
    <t>AUBIGNY LA RONCE</t>
  </si>
  <si>
    <t>AUVILLARS SUR SAONE</t>
  </si>
  <si>
    <t>AVELANGES</t>
  </si>
  <si>
    <t>BAULME LA ROCHE</t>
  </si>
  <si>
    <t>BEAUMONT SUR VINGEANNE</t>
  </si>
  <si>
    <t>BEAUNOTTE</t>
  </si>
  <si>
    <t>BESSEY EN CHAUME</t>
  </si>
  <si>
    <t>BESSEY LA COUR</t>
  </si>
  <si>
    <t>BLANCEY</t>
  </si>
  <si>
    <t>BLANOT</t>
  </si>
  <si>
    <t>SOURCE SEINE</t>
  </si>
  <si>
    <t>BOUDREVILLE</t>
  </si>
  <si>
    <t>BOUSSELANGE</t>
  </si>
  <si>
    <t>BOUZE LES BEAUNE</t>
  </si>
  <si>
    <t>BUSSEROTTE ET MONTENAILLE</t>
  </si>
  <si>
    <t>CHAIGNAY</t>
  </si>
  <si>
    <t>CHAMPRENAULT</t>
  </si>
  <si>
    <t>CHARIGNY</t>
  </si>
  <si>
    <t>CHARREY SUR SEINE</t>
  </si>
  <si>
    <t>COURCHAMP</t>
  </si>
  <si>
    <t>LA CHAUME</t>
  </si>
  <si>
    <t>CHIVRES</t>
  </si>
  <si>
    <t>CHOREY LES BEAUNE</t>
  </si>
  <si>
    <t>COMBERTAULT</t>
  </si>
  <si>
    <t>COMBLANCHIEN</t>
  </si>
  <si>
    <t>COMMARIN</t>
  </si>
  <si>
    <t>CORCELLES LES ARTS</t>
  </si>
  <si>
    <t>CORCELLES LES MONTS</t>
  </si>
  <si>
    <t>COUCHEY</t>
  </si>
  <si>
    <t>COURCELLES FREMOY</t>
  </si>
  <si>
    <t>COURLON</t>
  </si>
  <si>
    <t>CURTIL VERGY</t>
  </si>
  <si>
    <t>CUSSY LA COLONNE</t>
  </si>
  <si>
    <t>DARCEY</t>
  </si>
  <si>
    <t>DREE</t>
  </si>
  <si>
    <t>ECHENON</t>
  </si>
  <si>
    <t>ECUTIGNY</t>
  </si>
  <si>
    <t>EGUILLY</t>
  </si>
  <si>
    <t>FAIN LES MONTBARD</t>
  </si>
  <si>
    <t>FLEUREY SUR OUCHE</t>
  </si>
  <si>
    <t>FONCEGRIVE</t>
  </si>
  <si>
    <t>FONTAINE LES DIJON</t>
  </si>
  <si>
    <t>GENAY</t>
  </si>
  <si>
    <t>GEVROLLES</t>
  </si>
  <si>
    <t>GISSEY SOUS FLAVIGNY</t>
  </si>
  <si>
    <t>GOMMEVILLE</t>
  </si>
  <si>
    <t>GURGY LA VILLE</t>
  </si>
  <si>
    <t>LABERGEMENT FOIGNEY</t>
  </si>
  <si>
    <t>LAIGNES</t>
  </si>
  <si>
    <t>LAMARCHE SUR SAONE</t>
  </si>
  <si>
    <t>LANTILLY</t>
  </si>
  <si>
    <t>MARCIGNY SOUS THIL</t>
  </si>
  <si>
    <t>MARCILLY OGNY</t>
  </si>
  <si>
    <t>MARTROIS</t>
  </si>
  <si>
    <t>MASSINGY LES VITTEAUX</t>
  </si>
  <si>
    <t>MAUVILLY</t>
  </si>
  <si>
    <t>MEURSANGES</t>
  </si>
  <si>
    <t>MEURSAULT</t>
  </si>
  <si>
    <t>MIREBEAU SUR BEZE</t>
  </si>
  <si>
    <t>MISSERY</t>
  </si>
  <si>
    <t>MOITRON</t>
  </si>
  <si>
    <t>MONTIGNY SUR ARMANCON</t>
  </si>
  <si>
    <t>MOREY ST DENIS</t>
  </si>
  <si>
    <t>MOSSON</t>
  </si>
  <si>
    <t>MOUTIERS ST JEAN</t>
  </si>
  <si>
    <t>NAN SOUS THIL</t>
  </si>
  <si>
    <t>NORGES LA VILLE</t>
  </si>
  <si>
    <t>OISILLY</t>
  </si>
  <si>
    <t>PAGNY LE CHATEAU</t>
  </si>
  <si>
    <t>PERNAND VERGELESSES</t>
  </si>
  <si>
    <t>PONT ET MASSENE</t>
  </si>
  <si>
    <t>RIEL LES EAUX</t>
  </si>
  <si>
    <t>SAFFRES</t>
  </si>
  <si>
    <t>STE COLOMBE SUR SEINE</t>
  </si>
  <si>
    <t>ST LEGER TRIEY</t>
  </si>
  <si>
    <t>ST PIERRE EN VAUX</t>
  </si>
  <si>
    <t>ST SEINE SUR VINGEANNE</t>
  </si>
  <si>
    <t>ST SYMPHORIEN SUR SAONE</t>
  </si>
  <si>
    <t>SALIVES</t>
  </si>
  <si>
    <t>SAULIEU</t>
  </si>
  <si>
    <t>SAULON LA RUE</t>
  </si>
  <si>
    <t>SAVOISY</t>
  </si>
  <si>
    <t>SEIGNY</t>
  </si>
  <si>
    <t>SEMEZANGES</t>
  </si>
  <si>
    <t>SENAILLY</t>
  </si>
  <si>
    <t>SENNECEY LES DIJON</t>
  </si>
  <si>
    <t>SINCEY LES ROUVRAY</t>
  </si>
  <si>
    <t>TERREFONDREE</t>
  </si>
  <si>
    <t>TICHEY</t>
  </si>
  <si>
    <t>VANNAIRE</t>
  </si>
  <si>
    <t>VAUX SAULES</t>
  </si>
  <si>
    <t>VIC SOUS THIL</t>
  </si>
  <si>
    <t>VILLAINES EN DUESMOIS</t>
  </si>
  <si>
    <t>VILLERS LES POTS</t>
  </si>
  <si>
    <t>VILLIERS EN MORVAN</t>
  </si>
  <si>
    <t>VONGES</t>
  </si>
  <si>
    <t>VOSNE ROMANEE</t>
  </si>
  <si>
    <t>ALLINEUC</t>
  </si>
  <si>
    <t>ANDEL</t>
  </si>
  <si>
    <t>LE BODEO</t>
  </si>
  <si>
    <t>LA BOUILLIE</t>
  </si>
  <si>
    <t>ILE DE BREHAT</t>
  </si>
  <si>
    <t>BROONS</t>
  </si>
  <si>
    <t>BULAT PESTIVIEN</t>
  </si>
  <si>
    <t>COETLOGON</t>
  </si>
  <si>
    <t>COHINIAC</t>
  </si>
  <si>
    <t>GAUSSON</t>
  </si>
  <si>
    <t>GRACES</t>
  </si>
  <si>
    <t>LA HARMOYE</t>
  </si>
  <si>
    <t>LE HAUT CORLAY</t>
  </si>
  <si>
    <t>HENANSAL</t>
  </si>
  <si>
    <t>HENON</t>
  </si>
  <si>
    <t>ILLIFAUT</t>
  </si>
  <si>
    <t>LANCIEUX</t>
  </si>
  <si>
    <t>LA LANDEC</t>
  </si>
  <si>
    <t>LANGROLAY SUR RANCE</t>
  </si>
  <si>
    <t>LANNEBERT</t>
  </si>
  <si>
    <t>LANRELAS</t>
  </si>
  <si>
    <t>LESCOUET GOUAREC</t>
  </si>
  <si>
    <t>LE LESLAY</t>
  </si>
  <si>
    <t>MAEL CARHAIX</t>
  </si>
  <si>
    <t>LA MEAUGON</t>
  </si>
  <si>
    <t>MEGRIT</t>
  </si>
  <si>
    <t>PAULE</t>
  </si>
  <si>
    <t>PEDERNEC</t>
  </si>
  <si>
    <t>PLEBOULLE</t>
  </si>
  <si>
    <t>PLEHEDEL</t>
  </si>
  <si>
    <t>PLELAN LE PETIT</t>
  </si>
  <si>
    <t>PLERNEUF</t>
  </si>
  <si>
    <t>PLEVENON</t>
  </si>
  <si>
    <t>PLOEUC L HERMITAGE</t>
  </si>
  <si>
    <t>PLOREC SUR ARGUENON</t>
  </si>
  <si>
    <t>CHATELAUDREN PLOUAGAT</t>
  </si>
  <si>
    <t>PLOUBAZLANEC</t>
  </si>
  <si>
    <t>PLOUGRAS</t>
  </si>
  <si>
    <t>PLOUGUIEL</t>
  </si>
  <si>
    <t>PLOUMILLIAU</t>
  </si>
  <si>
    <t>PORDIC</t>
  </si>
  <si>
    <t>L HOPITAL</t>
  </si>
  <si>
    <t>QUINTENIC</t>
  </si>
  <si>
    <t>QUINTIN</t>
  </si>
  <si>
    <t>ST CARNE</t>
  </si>
  <si>
    <t>ST CARREUC</t>
  </si>
  <si>
    <t>ST CLET</t>
  </si>
  <si>
    <t>ST DONAN</t>
  </si>
  <si>
    <t>ST MADEN</t>
  </si>
  <si>
    <t>ST MAUDEZ</t>
  </si>
  <si>
    <t>ST MAYEUX</t>
  </si>
  <si>
    <t>ST MICHEL EN GREVE</t>
  </si>
  <si>
    <t>ST NICOLAS DU PELEM</t>
  </si>
  <si>
    <t>ST SAMSON SUR RANCE</t>
  </si>
  <si>
    <t>ST THELO</t>
  </si>
  <si>
    <t>STE TREPHINE</t>
  </si>
  <si>
    <t>SEVIGNAC</t>
  </si>
  <si>
    <t>SQUIFFIEC</t>
  </si>
  <si>
    <t>TREBRIVAN</t>
  </si>
  <si>
    <t>TREGASTEL</t>
  </si>
  <si>
    <t>TRELIVAN</t>
  </si>
  <si>
    <t>TREMARGAT</t>
  </si>
  <si>
    <t>TREMEL</t>
  </si>
  <si>
    <t>TREVRON</t>
  </si>
  <si>
    <t>TREZENY</t>
  </si>
  <si>
    <t>VILDE GUINGALAN</t>
  </si>
  <si>
    <t>YVIGNAC LA TOUR</t>
  </si>
  <si>
    <t>ALLEYRAT</t>
  </si>
  <si>
    <t>ANZEME</t>
  </si>
  <si>
    <t>AZAT CHATENET</t>
  </si>
  <si>
    <t>AZERABLES</t>
  </si>
  <si>
    <t>BETETE</t>
  </si>
  <si>
    <t>BLAUDEIX</t>
  </si>
  <si>
    <t>LA CELLE SOUS GOUZON</t>
  </si>
  <si>
    <t>CEYROUX</t>
  </si>
  <si>
    <t>CHAMPAGNAT</t>
  </si>
  <si>
    <t>CHAMPSANGLARD</t>
  </si>
  <si>
    <t>LA CHAPELLE TAILLEFERT</t>
  </si>
  <si>
    <t>CLUGNAT</t>
  </si>
  <si>
    <t>CROZANT</t>
  </si>
  <si>
    <t>FAUX LA MONTAGNE</t>
  </si>
  <si>
    <t>FAUX MAZURAS</t>
  </si>
  <si>
    <t>FLAYAT</t>
  </si>
  <si>
    <t>LA FORET DU TEMPLE</t>
  </si>
  <si>
    <t>GARTEMPE</t>
  </si>
  <si>
    <t>GIOUX</t>
  </si>
  <si>
    <t>GLENIC</t>
  </si>
  <si>
    <t>JALESCHES</t>
  </si>
  <si>
    <t>LAFAT</t>
  </si>
  <si>
    <t>LEPAUD</t>
  </si>
  <si>
    <t>MANSAT LA COURRIERE</t>
  </si>
  <si>
    <t>MAUTES</t>
  </si>
  <si>
    <t>MAZEIRAT</t>
  </si>
  <si>
    <t>MOURIOUX VIEILLEVILLE</t>
  </si>
  <si>
    <t>NOUHANT</t>
  </si>
  <si>
    <t>PONTCHARRAUD</t>
  </si>
  <si>
    <t>ROYERE DE VASSIVIERE</t>
  </si>
  <si>
    <t>SAGNAT</t>
  </si>
  <si>
    <t>SOUBREBOST</t>
  </si>
  <si>
    <t>ST AGNANT PRES CROCQ</t>
  </si>
  <si>
    <t>ST ALPINIEN</t>
  </si>
  <si>
    <t>ST DIZIER LA TOUR</t>
  </si>
  <si>
    <t>STE FEYRE</t>
  </si>
  <si>
    <t>STE FEYRE LA MONTAGNE</t>
  </si>
  <si>
    <t>ST FRION</t>
  </si>
  <si>
    <t>ST HILAIRE LA PLAINE</t>
  </si>
  <si>
    <t>ST HILAIRE LE CHATEAU</t>
  </si>
  <si>
    <t>ST LEGER LE GUERETOIS</t>
  </si>
  <si>
    <t>ST MARIEN</t>
  </si>
  <si>
    <t>ST MAURICE LA SOUTERRAINE</t>
  </si>
  <si>
    <t>ST MOREIL</t>
  </si>
  <si>
    <t>ST PARDOUX MORTEROLLES</t>
  </si>
  <si>
    <t>ST PARDOUX LE NEUF</t>
  </si>
  <si>
    <t>ST PRIEST LA FEUILLE</t>
  </si>
  <si>
    <t>ST YRIEIX LES BOIS</t>
  </si>
  <si>
    <t>TERCILLAT</t>
  </si>
  <si>
    <t>TOULX STE CROIX</t>
  </si>
  <si>
    <t>VIDAILLAT</t>
  </si>
  <si>
    <t>ARCHIGNAC</t>
  </si>
  <si>
    <t>BADEFOLS SUR DORDOGNE</t>
  </si>
  <si>
    <t>BANEUIL</t>
  </si>
  <si>
    <t>BEAURONNE</t>
  </si>
  <si>
    <t>BOURGNAC</t>
  </si>
  <si>
    <t>LE BUGUE</t>
  </si>
  <si>
    <t>BUSSAC</t>
  </si>
  <si>
    <t>BUSSEROLLES</t>
  </si>
  <si>
    <t>CALES</t>
  </si>
  <si>
    <t>CALVIAC EN PERIGORD</t>
  </si>
  <si>
    <t>CAPDROT</t>
  </si>
  <si>
    <t>LA CASSAGNE</t>
  </si>
  <si>
    <t>CHANCELADE</t>
  </si>
  <si>
    <t>LA CHAPELLE FAUCHER</t>
  </si>
  <si>
    <t>CHERVAL</t>
  </si>
  <si>
    <t>CLERMONT D EXCIDEUIL</t>
  </si>
  <si>
    <t>COMBERANCHE ET EPELUCHE</t>
  </si>
  <si>
    <t>CONDAT SUR VEZERE</t>
  </si>
  <si>
    <t>CUNEGES</t>
  </si>
  <si>
    <t>DOISSAT</t>
  </si>
  <si>
    <t>DOUCHAPT</t>
  </si>
  <si>
    <t>LA DOUZE</t>
  </si>
  <si>
    <t>ECHOURGNAC</t>
  </si>
  <si>
    <t>EXCIDEUIL</t>
  </si>
  <si>
    <t>EYGURANDE ET GARDEDEUIL</t>
  </si>
  <si>
    <t>FLORIMONT GAUMIER</t>
  </si>
  <si>
    <t>FOULEIX</t>
  </si>
  <si>
    <t>GAGEAC ET ROUILLAC</t>
  </si>
  <si>
    <t>GINESTET</t>
  </si>
  <si>
    <t>ISSIGEAC</t>
  </si>
  <si>
    <t>JAVERLHAC LA CHAPELLE ST ROBERT</t>
  </si>
  <si>
    <t>JOURNIAC</t>
  </si>
  <si>
    <t>LAMOTHE MONTRAVEL</t>
  </si>
  <si>
    <t>LIORAC SUR LOUYRE</t>
  </si>
  <si>
    <t>MANZAC SUR VERN</t>
  </si>
  <si>
    <t>MARNAC</t>
  </si>
  <si>
    <t>MAUZENS ET MIREMONT</t>
  </si>
  <si>
    <t>MENESPLET</t>
  </si>
  <si>
    <t>MINZAC</t>
  </si>
  <si>
    <t>MONSAGUEL</t>
  </si>
  <si>
    <t>MONTAZEAU</t>
  </si>
  <si>
    <t>MONTCARET</t>
  </si>
  <si>
    <t>MONPLAISANT</t>
  </si>
  <si>
    <t>MONTREM</t>
  </si>
  <si>
    <t>MUSSIDAN</t>
  </si>
  <si>
    <t>PERIGUEUX</t>
  </si>
  <si>
    <t>PEYZAC LE MOUSTIER</t>
  </si>
  <si>
    <t>PIEGUT PLUVIERS</t>
  </si>
  <si>
    <t>PONTOURS</t>
  </si>
  <si>
    <t>PRATS DE CARLUX</t>
  </si>
  <si>
    <t>RIBERAC</t>
  </si>
  <si>
    <t>LA ROCHEBEAUCOURT ET ARGENTINE</t>
  </si>
  <si>
    <t>ROUFFIGNAC DE SIGOULES</t>
  </si>
  <si>
    <t>ST ANDRE DE DOUBLE</t>
  </si>
  <si>
    <t>ST AULAYE PUYMANGOU</t>
  </si>
  <si>
    <t>ST CAPRAISE DE LALINDE</t>
  </si>
  <si>
    <t>ST CAPRAISE D EYMET</t>
  </si>
  <si>
    <t>ST CREPIN D AUBEROCHE</t>
  </si>
  <si>
    <t>ST ETIENNE DE PUYCORBIER</t>
  </si>
  <si>
    <t>STE EULALIE D ANS</t>
  </si>
  <si>
    <t>ST FELIX DE VILLADEIX</t>
  </si>
  <si>
    <t>ST JEAN DE COLE</t>
  </si>
  <si>
    <t>ST JORY LAS BLOUX</t>
  </si>
  <si>
    <t>ST LOUIS EN L ISLE</t>
  </si>
  <si>
    <t>ST MARTIN DE FRESSENGEAS</t>
  </si>
  <si>
    <t>ST MEDARD DE MUSSIDAN</t>
  </si>
  <si>
    <t>ST PANTALY D EXCIDEUIL</t>
  </si>
  <si>
    <t>ST PARDOUX DE DRONE</t>
  </si>
  <si>
    <t>ST PAUL LA ROCHE</t>
  </si>
  <si>
    <t>ST PAUL LIZONNE</t>
  </si>
  <si>
    <t>ST PIERRE DE FRUGIE</t>
  </si>
  <si>
    <t>ST ROMAIN ET ST CLEMENT</t>
  </si>
  <si>
    <t>SALLES DE BELVES</t>
  </si>
  <si>
    <t>SARLAT LA CANEDA</t>
  </si>
  <si>
    <t>TRELISSAC</t>
  </si>
  <si>
    <t>VALOJOULX</t>
  </si>
  <si>
    <t>VANXAINS</t>
  </si>
  <si>
    <t>VENDOIRE</t>
  </si>
  <si>
    <t>VEYRINES DE VERGT</t>
  </si>
  <si>
    <t>ADAM LES VERCEL</t>
  </si>
  <si>
    <t>AMANCEY</t>
  </si>
  <si>
    <t>APPENANS</t>
  </si>
  <si>
    <t>AVILLEY</t>
  </si>
  <si>
    <t>BART</t>
  </si>
  <si>
    <t>BESANCON</t>
  </si>
  <si>
    <t>BEURE</t>
  </si>
  <si>
    <t>BEUTAL</t>
  </si>
  <si>
    <t>BIANS LES USIERS</t>
  </si>
  <si>
    <t>BLUSSANGEAUX</t>
  </si>
  <si>
    <t>BOURNOIS</t>
  </si>
  <si>
    <t>BREMONDANS</t>
  </si>
  <si>
    <t>LES BRESEUX</t>
  </si>
  <si>
    <t>BRETONVILLERS</t>
  </si>
  <si>
    <t>BREY ET MAISON DU BOIS</t>
  </si>
  <si>
    <t>CERNAY L EGLISE</t>
  </si>
  <si>
    <t>CHAFFOIS</t>
  </si>
  <si>
    <t>CHALEZE</t>
  </si>
  <si>
    <t>CHAMPVANS LES MOULINS</t>
  </si>
  <si>
    <t>CHARMOILLE</t>
  </si>
  <si>
    <t>CHARNAY</t>
  </si>
  <si>
    <t>CHAUX LES PASSAVANT</t>
  </si>
  <si>
    <t>CHEMAUDIN ET VAUX</t>
  </si>
  <si>
    <t>CHENECEY BUILLON</t>
  </si>
  <si>
    <t>CHEVIGNEY LES VERCEL</t>
  </si>
  <si>
    <t>CHEVROZ</t>
  </si>
  <si>
    <t>LES COMBES</t>
  </si>
  <si>
    <t>CONSOLATION MAISONNETTES</t>
  </si>
  <si>
    <t>COURCELLES LES MONTBELIARD</t>
  </si>
  <si>
    <t>CROUZET MIGETTE</t>
  </si>
  <si>
    <t>CUBRY</t>
  </si>
  <si>
    <t>DUNG</t>
  </si>
  <si>
    <t>ECURCEY</t>
  </si>
  <si>
    <t>FERRIERES LES BOIS</t>
  </si>
  <si>
    <t>FEULE</t>
  </si>
  <si>
    <t>FLANGEBOUCHE</t>
  </si>
  <si>
    <t>FRANEY</t>
  </si>
  <si>
    <t>FUANS</t>
  </si>
  <si>
    <t>GOUMOIS</t>
  </si>
  <si>
    <t>GOUX LES USIERS</t>
  </si>
  <si>
    <t>GOUX SOUS LANDET</t>
  </si>
  <si>
    <t>GRANGES NARBOZ</t>
  </si>
  <si>
    <t>GUYANS DURNES</t>
  </si>
  <si>
    <t>HERIMONCOURT</t>
  </si>
  <si>
    <t>HOUTAUD</t>
  </si>
  <si>
    <t>HYEMONDANS</t>
  </si>
  <si>
    <t>INDEVILLERS</t>
  </si>
  <si>
    <t>LABERGEMENT STE MARIE</t>
  </si>
  <si>
    <t>VILLERS LE LAC</t>
  </si>
  <si>
    <t>LAIRE</t>
  </si>
  <si>
    <t>LIESLE</t>
  </si>
  <si>
    <t>LOMONT SUR CRETE</t>
  </si>
  <si>
    <t>LE LUHIER</t>
  </si>
  <si>
    <t>LE MEMONT</t>
  </si>
  <si>
    <t>MEREY VIEILLEY</t>
  </si>
  <si>
    <t>MONT DE LAVAL</t>
  </si>
  <si>
    <t>MONTIVERNAGE</t>
  </si>
  <si>
    <t>MONTJOIE LE CHATEAU</t>
  </si>
  <si>
    <t>MONTMAHOUX</t>
  </si>
  <si>
    <t>MONTUSSAINT</t>
  </si>
  <si>
    <t>MORRE</t>
  </si>
  <si>
    <t>NANS SOUS STE ANNE</t>
  </si>
  <si>
    <t>NEUCHATEL URTIERE</t>
  </si>
  <si>
    <t>ONANS</t>
  </si>
  <si>
    <t>PAROY</t>
  </si>
  <si>
    <t>PASSAVANT</t>
  </si>
  <si>
    <t>PELOUSEY</t>
  </si>
  <si>
    <t>PLACEY</t>
  </si>
  <si>
    <t>PRESENTEVILLERS</t>
  </si>
  <si>
    <t>QUINGEY</t>
  </si>
  <si>
    <t>RANCENAY</t>
  </si>
  <si>
    <t>RAYNANS</t>
  </si>
  <si>
    <t>REMORAY BOUJEONS</t>
  </si>
  <si>
    <t>RIGNEY</t>
  </si>
  <si>
    <t>ROCHES LES BLAMONT</t>
  </si>
  <si>
    <t>ROSUREUX</t>
  </si>
  <si>
    <t>ST GEORGES ARMONT</t>
  </si>
  <si>
    <t>ST JULIEN LES RUSSEY</t>
  </si>
  <si>
    <t>SAULES</t>
  </si>
  <si>
    <t>SCEY MAISIERES</t>
  </si>
  <si>
    <t>SERVIN</t>
  </si>
  <si>
    <t>TAILLECOURT</t>
  </si>
  <si>
    <t>TALLENAY</t>
  </si>
  <si>
    <t>VALOREILLE</t>
  </si>
  <si>
    <t>VAUCLUSE</t>
  </si>
  <si>
    <t>VENISE</t>
  </si>
  <si>
    <t>LE VERNOY</t>
  </si>
  <si>
    <t>UFFHEIM</t>
  </si>
  <si>
    <t>UNGERSHEIM</t>
  </si>
  <si>
    <t>VIEUX FERRETTE</t>
  </si>
  <si>
    <t>WALBACH</t>
  </si>
  <si>
    <t>WATTWILLER</t>
  </si>
  <si>
    <t>WERENTZHOUSE</t>
  </si>
  <si>
    <t>WIDENSOLEN</t>
  </si>
  <si>
    <t>WIHR AU VAL</t>
  </si>
  <si>
    <t>WINTZENHEIM</t>
  </si>
  <si>
    <t>WITTELSHEIM</t>
  </si>
  <si>
    <t>WOLSCHWILLER</t>
  </si>
  <si>
    <t>ZELLENBERG</t>
  </si>
  <si>
    <t>ZILLISHEIM</t>
  </si>
  <si>
    <t>ZIMMERBACH</t>
  </si>
  <si>
    <t>ZIMMERSHEIM</t>
  </si>
  <si>
    <t>ANCY</t>
  </si>
  <si>
    <t>BELLEVILLE EN BEAUJOLAIS</t>
  </si>
  <si>
    <t>BELMONT D AZERGUES</t>
  </si>
  <si>
    <t>BESSENAY</t>
  </si>
  <si>
    <t>BIBOST</t>
  </si>
  <si>
    <t>VAL D OINGT</t>
  </si>
  <si>
    <t>BRIGNAIS</t>
  </si>
  <si>
    <t>BRON</t>
  </si>
  <si>
    <t>LES CHERES</t>
  </si>
  <si>
    <t>COISE</t>
  </si>
  <si>
    <t>CONDRIEU</t>
  </si>
  <si>
    <t>COURZIEU</t>
  </si>
  <si>
    <t>CUBLIZE</t>
  </si>
  <si>
    <t>FONTAINES SUR SAONE</t>
  </si>
  <si>
    <t>GIVORS</t>
  </si>
  <si>
    <t>GREZIEU LE MARCHE</t>
  </si>
  <si>
    <t>LETRA</t>
  </si>
  <si>
    <t>MOIRE</t>
  </si>
  <si>
    <t>DEUX GROSNES</t>
  </si>
  <si>
    <t>MONTMELAS ST SORLIN</t>
  </si>
  <si>
    <t>MONTROTTIER</t>
  </si>
  <si>
    <t>MORANCE</t>
  </si>
  <si>
    <t>MORNANT</t>
  </si>
  <si>
    <t>NEUVILLE SUR SAONE</t>
  </si>
  <si>
    <t>ODENAS</t>
  </si>
  <si>
    <t>OULLINS</t>
  </si>
  <si>
    <t>LE PERREON</t>
  </si>
  <si>
    <t>VINDRY SUR TURDINE</t>
  </si>
  <si>
    <t>PORTE DES PIERRES DOREES</t>
  </si>
  <si>
    <t>POULE LES ECHARMEAUX</t>
  </si>
  <si>
    <t>QUINCIE EN BEAUJOLAIS</t>
  </si>
  <si>
    <t>SAIN BEL</t>
  </si>
  <si>
    <t>ST BONNET LE TRONCY</t>
  </si>
  <si>
    <t>ST CLEMENT LES PLACES</t>
  </si>
  <si>
    <t>ST CLEMENT SUR VALSONNE</t>
  </si>
  <si>
    <t>ST CYR LE CHATOUX</t>
  </si>
  <si>
    <t>ST ETIENNE DES OULLIERES</t>
  </si>
  <si>
    <t>ST GERMAIN AU MONT D OR</t>
  </si>
  <si>
    <t>ST GERMAIN NUELLES</t>
  </si>
  <si>
    <t>ST MARCEL L ECLAIRE</t>
  </si>
  <si>
    <t>CHABANIERE</t>
  </si>
  <si>
    <t>ST NIZIER D AZERGUES</t>
  </si>
  <si>
    <t>ST PIERRE LA PALUD</t>
  </si>
  <si>
    <t>ST ROMAIN EN GAL</t>
  </si>
  <si>
    <t>ST VERAND</t>
  </si>
  <si>
    <t>TAPONAS</t>
  </si>
  <si>
    <t>THIZY LES BOURGS</t>
  </si>
  <si>
    <t>TUPIN ET SEMONS</t>
  </si>
  <si>
    <t>VALSONNE</t>
  </si>
  <si>
    <t>VAULX EN VELIN</t>
  </si>
  <si>
    <t>VERNAY</t>
  </si>
  <si>
    <t>VOURLES</t>
  </si>
  <si>
    <t>COMMUNAY</t>
  </si>
  <si>
    <t>DECINES CHARPIEU</t>
  </si>
  <si>
    <t>MONTANAY</t>
  </si>
  <si>
    <t>PUSIGNAN</t>
  </si>
  <si>
    <t>SOLAIZE</t>
  </si>
  <si>
    <t>LYON</t>
  </si>
  <si>
    <t>ABELCOURT</t>
  </si>
  <si>
    <t>ABONCOURT GESINCOURT</t>
  </si>
  <si>
    <t>ADELANS ET LE VAL DE BITHAINE</t>
  </si>
  <si>
    <t>AILLONCOURT</t>
  </si>
  <si>
    <t>AINVELLE</t>
  </si>
  <si>
    <t>AMBIEVILLERS</t>
  </si>
  <si>
    <t>ANCIER</t>
  </si>
  <si>
    <t>ANGIREY</t>
  </si>
  <si>
    <t>AROZ</t>
  </si>
  <si>
    <t>ARSANS</t>
  </si>
  <si>
    <t>ATHESANS ETROITEFONTAINE</t>
  </si>
  <si>
    <t>LA BASSE VAIVRE</t>
  </si>
  <si>
    <t>BEAUMOTTE AUBERTANS</t>
  </si>
  <si>
    <t>BELONCHAMP</t>
  </si>
  <si>
    <t>BETONCOURT SUR MANCE</t>
  </si>
  <si>
    <t>BOUHANS LES MONTBOZON</t>
  </si>
  <si>
    <t>BROYE LES LOUPS ET VERFONTAINE</t>
  </si>
  <si>
    <t>BUCEY LES GY</t>
  </si>
  <si>
    <t>BUCEY LES TRAVES</t>
  </si>
  <si>
    <t>CHAMBORNAY LES PIN</t>
  </si>
  <si>
    <t>CHAMPLITTE</t>
  </si>
  <si>
    <t>CHANTES</t>
  </si>
  <si>
    <t>CINTREY</t>
  </si>
  <si>
    <t>CLAIREGOUTTE</t>
  </si>
  <si>
    <t>COGNIERES</t>
  </si>
  <si>
    <t>COLOMBOTTE</t>
  </si>
  <si>
    <t>CONFLANDEY</t>
  </si>
  <si>
    <t>CONFRACOURT</t>
  </si>
  <si>
    <t>CORBENAY</t>
  </si>
  <si>
    <t>CORNOT</t>
  </si>
  <si>
    <t>COUTHENANS</t>
  </si>
  <si>
    <t>CREVENEY</t>
  </si>
  <si>
    <t>CROMARY</t>
  </si>
  <si>
    <t>DAMPIERRE LES CONFLANS</t>
  </si>
  <si>
    <t>DAMPVALLEY LES COLOMBE</t>
  </si>
  <si>
    <t>DAMPVALLEY ST PANCRAS</t>
  </si>
  <si>
    <t>DENEVRE</t>
  </si>
  <si>
    <t>ECHENANS SOUS MONT VAUDOIS</t>
  </si>
  <si>
    <t>ECHENOZ LE SEC</t>
  </si>
  <si>
    <t>ESPRELS</t>
  </si>
  <si>
    <t>ESSERTENNE ET CECEY</t>
  </si>
  <si>
    <t>FAHY LES AUTREY</t>
  </si>
  <si>
    <t>FLAGY</t>
  </si>
  <si>
    <t>FLEUREY LES ST LOUP</t>
  </si>
  <si>
    <t>FONTENOIS LES MONTBOZON</t>
  </si>
  <si>
    <t>FOUCHECOURT</t>
  </si>
  <si>
    <t>FOUVENT ST ANDOCHE</t>
  </si>
  <si>
    <t>FRAMONT</t>
  </si>
  <si>
    <t>GENEVREY</t>
  </si>
  <si>
    <t>GEVIGNEY ET MERCEY</t>
  </si>
  <si>
    <t>IGNY</t>
  </si>
  <si>
    <t>JONVELLE</t>
  </si>
  <si>
    <t>JUSSEY</t>
  </si>
  <si>
    <t>LANTENOT</t>
  </si>
  <si>
    <t>LA LANTERNE ET LES ARMONTS</t>
  </si>
  <si>
    <t>LIEVANS</t>
  </si>
  <si>
    <t>LOULANS VERCHAMP</t>
  </si>
  <si>
    <t>LYOFFANS</t>
  </si>
  <si>
    <t>MAGNIVRAY</t>
  </si>
  <si>
    <t>LES MAGNY</t>
  </si>
  <si>
    <t>MAILLEY ET CHAZELOT</t>
  </si>
  <si>
    <t>LA MALACHERE</t>
  </si>
  <si>
    <t>MALBOUHANS</t>
  </si>
  <si>
    <t>MANTOCHE</t>
  </si>
  <si>
    <t>MELECEY</t>
  </si>
  <si>
    <t>MEURCOURT</t>
  </si>
  <si>
    <t>MONTCOURT</t>
  </si>
  <si>
    <t>MONTJUSTIN ET VELOTTE</t>
  </si>
  <si>
    <t>VILLERS CHEMIN MONT LES ETRELLES</t>
  </si>
  <si>
    <t>MONTUREUX ET PRANTIGNY</t>
  </si>
  <si>
    <t>LA ROCHE MOREY</t>
  </si>
  <si>
    <t>NANTILLY</t>
  </si>
  <si>
    <t>NEUREY LES LA DEMIE</t>
  </si>
  <si>
    <t>LA NEUVELLE LES LURE</t>
  </si>
  <si>
    <t>NOROY LE BOURG</t>
  </si>
  <si>
    <t>ONAY</t>
  </si>
  <si>
    <t>OPPENANS</t>
  </si>
  <si>
    <t>ORMENANS</t>
  </si>
  <si>
    <t>PENNESIERES</t>
  </si>
  <si>
    <t>PESMES</t>
  </si>
  <si>
    <t>POLAINCOURT ET CLAIREFONTAINE</t>
  </si>
  <si>
    <t>POMOY</t>
  </si>
  <si>
    <t>LA PROISELIERE ET LANGLE</t>
  </si>
  <si>
    <t>PURGEROT</t>
  </si>
  <si>
    <t>QUENOCHE</t>
  </si>
  <si>
    <t>RADDON ET CHAPENDU</t>
  </si>
  <si>
    <t>RANZEVELLE</t>
  </si>
  <si>
    <t>RAZE</t>
  </si>
  <si>
    <t>RECOLOGNE LES RAY</t>
  </si>
  <si>
    <t>SAULNOT</t>
  </si>
  <si>
    <t>SCYE</t>
  </si>
  <si>
    <t>SENONCOURT</t>
  </si>
  <si>
    <t>THEULEY</t>
  </si>
  <si>
    <t>LE VAL DE GOUHENANS</t>
  </si>
  <si>
    <t>VANDELANS</t>
  </si>
  <si>
    <t>VANNE</t>
  </si>
  <si>
    <t>VAUCHOUX</t>
  </si>
  <si>
    <t>VAUVILLERS</t>
  </si>
  <si>
    <t>VELLEFAUX</t>
  </si>
  <si>
    <t>VELLEMOZ</t>
  </si>
  <si>
    <t>VENERE</t>
  </si>
  <si>
    <t>VILLEFRANCON</t>
  </si>
  <si>
    <t>VILLERS SUR SAULNOT</t>
  </si>
  <si>
    <t>VILORY</t>
  </si>
  <si>
    <t>VOUHENANS</t>
  </si>
  <si>
    <t>VY LE FERROUX</t>
  </si>
  <si>
    <t>ALLEREY SUR SAONE</t>
  </si>
  <si>
    <t>BAUDRIERES</t>
  </si>
  <si>
    <t>BERZE LA VILLE</t>
  </si>
  <si>
    <t>BISSY LA MACONNAISE</t>
  </si>
  <si>
    <t>BISSY SOUS UXELLES</t>
  </si>
  <si>
    <t>BLANZY</t>
  </si>
  <si>
    <t>BRESSE SUR GROSNE</t>
  </si>
  <si>
    <t>BURNAND</t>
  </si>
  <si>
    <t>CHAINTRE</t>
  </si>
  <si>
    <t>LA CHAPELLE DE BRAGNY</t>
  </si>
  <si>
    <t>LA CHAPELLE DE GUINCHAY</t>
  </si>
  <si>
    <t>LA CHAPELLE SOUS DUN</t>
  </si>
  <si>
    <t>CHARETTE VARENNES</t>
  </si>
  <si>
    <t>CHARNAY LES CHALON</t>
  </si>
  <si>
    <t>CHASSELAS</t>
  </si>
  <si>
    <t>CHENAY LE CHATEL</t>
  </si>
  <si>
    <t>CHENOVES</t>
  </si>
  <si>
    <t>CHEVAGNY LES CHEVRIERES</t>
  </si>
  <si>
    <t>LA CLAYETTE</t>
  </si>
  <si>
    <t>CORDESSE</t>
  </si>
  <si>
    <t>CORMATIN</t>
  </si>
  <si>
    <t>CORTAMBERT</t>
  </si>
  <si>
    <t>CRESSY SUR SOMME</t>
  </si>
  <si>
    <t>CRUZILLE</t>
  </si>
  <si>
    <t>CUISERY</t>
  </si>
  <si>
    <t>CURBIGNY</t>
  </si>
  <si>
    <t>CURGY</t>
  </si>
  <si>
    <t>CURTIL SOUS BURNAND</t>
  </si>
  <si>
    <t>CUSSY EN MORVAN</t>
  </si>
  <si>
    <t>DAMEREY</t>
  </si>
  <si>
    <t>DEVROUZE</t>
  </si>
  <si>
    <t>DIGOIN</t>
  </si>
  <si>
    <t>DOMPIERRE LES ORMES</t>
  </si>
  <si>
    <t>ESSERTENNE</t>
  </si>
  <si>
    <t>FRAGNES LA LOYERE</t>
  </si>
  <si>
    <t>GERMAGNY</t>
  </si>
  <si>
    <t>GIBLES</t>
  </si>
  <si>
    <t>GIGNY SUR SAONE</t>
  </si>
  <si>
    <t>GRURY</t>
  </si>
  <si>
    <t>HAUTEFOND</t>
  </si>
  <si>
    <t>HUILLY SUR SEILLE</t>
  </si>
  <si>
    <t>JONCY</t>
  </si>
  <si>
    <t>JOUDES</t>
  </si>
  <si>
    <t>JUGY</t>
  </si>
  <si>
    <t>JUIF</t>
  </si>
  <si>
    <t>LAYS SUR LE DOUBS</t>
  </si>
  <si>
    <t>MACON</t>
  </si>
  <si>
    <t>MAILLY</t>
  </si>
  <si>
    <t>MALTAT</t>
  </si>
  <si>
    <t>MANCEY</t>
  </si>
  <si>
    <t>MARY</t>
  </si>
  <si>
    <t>MATOUR</t>
  </si>
  <si>
    <t>MERVANS</t>
  </si>
  <si>
    <t>MILLY LAMARTINE</t>
  </si>
  <si>
    <t>LE MIROIR</t>
  </si>
  <si>
    <t>MONTCEAUX RAGNY</t>
  </si>
  <si>
    <t>MONTCENIS</t>
  </si>
  <si>
    <t>MONT LES SEURRE</t>
  </si>
  <si>
    <t>OZENAY</t>
  </si>
  <si>
    <t>PERRIGNY SUR LOIRE</t>
  </si>
  <si>
    <t>PIERRE DE BRESSE</t>
  </si>
  <si>
    <t>POURLANS</t>
  </si>
  <si>
    <t>PRETY</t>
  </si>
  <si>
    <t>PRISSE</t>
  </si>
  <si>
    <t>ROMENAY</t>
  </si>
  <si>
    <t>ROUSSILLON EN MORVAN</t>
  </si>
  <si>
    <t>ST ANDRE LE DESERT</t>
  </si>
  <si>
    <t>ST BONNET DE CRAY</t>
  </si>
  <si>
    <t>ST BONNET DE JOUX</t>
  </si>
  <si>
    <t>ST CHRISTOPHE EN BRESSE</t>
  </si>
  <si>
    <t>ST CHRISTOPHE EN BRIONNAIS</t>
  </si>
  <si>
    <t>STE CROIX EN BRESSE</t>
  </si>
  <si>
    <t>ST EUSEBE</t>
  </si>
  <si>
    <t>ST FORGEOT</t>
  </si>
  <si>
    <t>ST GENGOUX DE SCISSE</t>
  </si>
  <si>
    <t>ST GERVAIS SUR COUCHES</t>
  </si>
  <si>
    <t>ST LAURENT D ANDENAY</t>
  </si>
  <si>
    <t>ST LEGER SUR DHEUNE</t>
  </si>
  <si>
    <t>ST MARTIN D AUXY</t>
  </si>
  <si>
    <t>ST PRIVE</t>
  </si>
  <si>
    <t>ST ROMAIN SOUS GOURDON</t>
  </si>
  <si>
    <t>ST SERNIN DU BOIS</t>
  </si>
  <si>
    <t>ST SYMPHORIEN D ANCELLES</t>
  </si>
  <si>
    <t>ST VINCENT BRAGNY</t>
  </si>
  <si>
    <t>ST YAN</t>
  </si>
  <si>
    <t>SALORNAY SUR GUYE</t>
  </si>
  <si>
    <t>SANCE</t>
  </si>
  <si>
    <t>LA CELLE EN MORVAN</t>
  </si>
  <si>
    <t>SEMUR EN BRIONNAIS</t>
  </si>
  <si>
    <t>SIGY LE CHATEL</t>
  </si>
  <si>
    <t>SOMMANT</t>
  </si>
  <si>
    <t>TAVERNAY</t>
  </si>
  <si>
    <t>TRAMBLY</t>
  </si>
  <si>
    <t>LA TRUCHERE</t>
  </si>
  <si>
    <t>UXEAU</t>
  </si>
  <si>
    <t>VARENNES SOUS DUN</t>
  </si>
  <si>
    <t>VAUBAN</t>
  </si>
  <si>
    <t>VIREY LE GRAND</t>
  </si>
  <si>
    <t>ARCONNAY</t>
  </si>
  <si>
    <t>ASSE LE BOISNE</t>
  </si>
  <si>
    <t>AUVERS SOUS MONTFAUCON</t>
  </si>
  <si>
    <t>BAZOUGES CRE SUR LOIR</t>
  </si>
  <si>
    <t>BONNETABLE</t>
  </si>
  <si>
    <t>BRAINS SUR GEE</t>
  </si>
  <si>
    <t>CERANS FOULLETOURTE</t>
  </si>
  <si>
    <t>LA CHAPELLE ST AUBIN</t>
  </si>
  <si>
    <t>CHASSILLE</t>
  </si>
  <si>
    <t>CHATEAU L HERMITAGE</t>
  </si>
  <si>
    <t>CONFLANS SUR ANILLE</t>
  </si>
  <si>
    <t>CONNERRE</t>
  </si>
  <si>
    <t>COURCIVAL</t>
  </si>
  <si>
    <t>CURES</t>
  </si>
  <si>
    <t>DANGEUL</t>
  </si>
  <si>
    <t>DISSAY SOUS COURCILLON</t>
  </si>
  <si>
    <t>FATINES</t>
  </si>
  <si>
    <t>FERCE SUR SARTHE</t>
  </si>
  <si>
    <t>VILLENEUVE EN PERSEIGNE</t>
  </si>
  <si>
    <t>FRESNAY SUR SARTHE</t>
  </si>
  <si>
    <t>COULOMBIERS</t>
  </si>
  <si>
    <t>GESNES LE GANDELIN</t>
  </si>
  <si>
    <t>LA GUIERCHE</t>
  </si>
  <si>
    <t>LAIGNE EN BELIN</t>
  </si>
  <si>
    <t>LHOMME</t>
  </si>
  <si>
    <t>LOMBRON</t>
  </si>
  <si>
    <t>LOUAILLES</t>
  </si>
  <si>
    <t>MEZIERES SUR PONTHOUIN</t>
  </si>
  <si>
    <t>MOITRON SUR SARTHE</t>
  </si>
  <si>
    <t>NEUFCHATEL EN SAOSNOIS</t>
  </si>
  <si>
    <t>NEUVILLE SUR SARTHE</t>
  </si>
  <si>
    <t>NEUVILLETTE EN CHARNIE</t>
  </si>
  <si>
    <t>NOGENT LE BERNARD</t>
  </si>
  <si>
    <t>OISSEAU LE PETIT</t>
  </si>
  <si>
    <t>PARIGNE LE POLIN</t>
  </si>
  <si>
    <t>PERAY</t>
  </si>
  <si>
    <t>PEZE LE ROBERT</t>
  </si>
  <si>
    <t>RENE</t>
  </si>
  <si>
    <t>ROUEZ</t>
  </si>
  <si>
    <t>RUILLE EN CHAMPAGNE</t>
  </si>
  <si>
    <t>LOIR EN VALLEE</t>
  </si>
  <si>
    <t>ST AUBIN DES COUDRAIS</t>
  </si>
  <si>
    <t>ST CELERIN</t>
  </si>
  <si>
    <t>ST DENIS D ORQUES</t>
  </si>
  <si>
    <t>STE JAMME SUR SARTHE</t>
  </si>
  <si>
    <t>ST JEAN D ASSE</t>
  </si>
  <si>
    <t>ST JEAN DES ECHELLES</t>
  </si>
  <si>
    <t>ST LONGIS</t>
  </si>
  <si>
    <t>ST MARS DE LOCQUENAY</t>
  </si>
  <si>
    <t>ST MARS LA BRIERE</t>
  </si>
  <si>
    <t>ST PAVACE</t>
  </si>
  <si>
    <t>ST REMY DE SILLE</t>
  </si>
  <si>
    <t>ST VICTEUR</t>
  </si>
  <si>
    <t>SARCE</t>
  </si>
  <si>
    <t>SAVIGNE SOUS LE LUDE</t>
  </si>
  <si>
    <t>SILLE LE GUILLAUME</t>
  </si>
  <si>
    <t>SOUGE LE GANELON</t>
  </si>
  <si>
    <t>SOUILLE</t>
  </si>
  <si>
    <t>THELIGNY</t>
  </si>
  <si>
    <t>THOIRE SOUS CONTENSOR</t>
  </si>
  <si>
    <t>VILLAINES LA GONAIS</t>
  </si>
  <si>
    <t>YVRE LE POLIN</t>
  </si>
  <si>
    <t>YVRE L EVEQUE</t>
  </si>
  <si>
    <t>GRAND AIGUEBLANCHE</t>
  </si>
  <si>
    <t>AILLON LE VIEUX</t>
  </si>
  <si>
    <t>AIME LA PLAGNE</t>
  </si>
  <si>
    <t>ENTRELACS</t>
  </si>
  <si>
    <t>ARITH</t>
  </si>
  <si>
    <t>AVRIEUX</t>
  </si>
  <si>
    <t>AYN</t>
  </si>
  <si>
    <t>BILLIEME</t>
  </si>
  <si>
    <t>BONVILLARET</t>
  </si>
  <si>
    <t>LE BOURGET DU LAC</t>
  </si>
  <si>
    <t>BOURGNEUF</t>
  </si>
  <si>
    <t>BOURG ST MAURICE</t>
  </si>
  <si>
    <t>LES ARCS</t>
  </si>
  <si>
    <t>LA CHAMBRE</t>
  </si>
  <si>
    <t>CHAMP LAURENT</t>
  </si>
  <si>
    <t>CHANAZ</t>
  </si>
  <si>
    <t>CHIGNIN</t>
  </si>
  <si>
    <t>CHINDRIEUX</t>
  </si>
  <si>
    <t>COISE ST JEAN PIED GAUTHIER</t>
  </si>
  <si>
    <t>LA COMPOTE</t>
  </si>
  <si>
    <t>LA CROIX DE LA ROCHETTE</t>
  </si>
  <si>
    <t>LES DESERTS</t>
  </si>
  <si>
    <t>DULLIN</t>
  </si>
  <si>
    <t>FLUMET</t>
  </si>
  <si>
    <t>FRONTENEX</t>
  </si>
  <si>
    <t>GERBAIX</t>
  </si>
  <si>
    <t>JARSY</t>
  </si>
  <si>
    <t>JONGIEUX</t>
  </si>
  <si>
    <t>LESCHERAINES</t>
  </si>
  <si>
    <t>PORTE DE SAVOIE</t>
  </si>
  <si>
    <t>MONTGILBERT</t>
  </si>
  <si>
    <t>MONTRICHER ALBANNE</t>
  </si>
  <si>
    <t>MONTVERNIER</t>
  </si>
  <si>
    <t>MYANS</t>
  </si>
  <si>
    <t>PEISEY NANCROIX</t>
  </si>
  <si>
    <t>PLANCHERINE</t>
  </si>
  <si>
    <t>PRESLE</t>
  </si>
  <si>
    <t>PUYGROS</t>
  </si>
  <si>
    <t>ST ALBAN DES VILLARDS</t>
  </si>
  <si>
    <t>ST FRANCOIS LONGCHAMP</t>
  </si>
  <si>
    <t>ST MARTIN D ARC</t>
  </si>
  <si>
    <t>LES BELLEVILLE</t>
  </si>
  <si>
    <t>ST MICHEL DE MAURIENNE</t>
  </si>
  <si>
    <t>BEAUNE</t>
  </si>
  <si>
    <t>ST NICOLAS LA CHAPELLE</t>
  </si>
  <si>
    <t>ST OFFENGE</t>
  </si>
  <si>
    <t>ST PAUL SUR ISERE</t>
  </si>
  <si>
    <t>ST PIERRE DE BELLEVILLE</t>
  </si>
  <si>
    <t>ST PIERRE DE SOUCY</t>
  </si>
  <si>
    <t>ST SORLIN D ARVES</t>
  </si>
  <si>
    <t>SEEZ</t>
  </si>
  <si>
    <t>VAL CENIS</t>
  </si>
  <si>
    <t>TIGNES</t>
  </si>
  <si>
    <t>TREVIGNIN</t>
  </si>
  <si>
    <t>VILLAROGER</t>
  </si>
  <si>
    <t>VOGLANS</t>
  </si>
  <si>
    <t>YENNE</t>
  </si>
  <si>
    <t>ANNECY</t>
  </si>
  <si>
    <t>ARMOY</t>
  </si>
  <si>
    <t>LA BAUME</t>
  </si>
  <si>
    <t>BELLEVAUX</t>
  </si>
  <si>
    <t>BERNEX</t>
  </si>
  <si>
    <t>CERVENS</t>
  </si>
  <si>
    <t>CHAMONIX MONT BLANC</t>
  </si>
  <si>
    <t>CHAMPANGES</t>
  </si>
  <si>
    <t>LA CHAPELLE RAMBAUD</t>
  </si>
  <si>
    <t>CHATILLON SUR CLUSES</t>
  </si>
  <si>
    <t>CHAVANNAZ</t>
  </si>
  <si>
    <t>CHESSENAZ</t>
  </si>
  <si>
    <t>CHILLY</t>
  </si>
  <si>
    <t>CUSY</t>
  </si>
  <si>
    <t>CUVAT</t>
  </si>
  <si>
    <t>DOUSSARD</t>
  </si>
  <si>
    <t>DOUVAINE</t>
  </si>
  <si>
    <t>ESSERT ROMAND</t>
  </si>
  <si>
    <t>ETERCY</t>
  </si>
  <si>
    <t>EXCENEVEX</t>
  </si>
  <si>
    <t>FAVERGES SEYTHENEX</t>
  </si>
  <si>
    <t>FILLINGES</t>
  </si>
  <si>
    <t>LA FORCLAZ</t>
  </si>
  <si>
    <t>HABERE POCHE</t>
  </si>
  <si>
    <t>HAUTEVILLE SUR FIER</t>
  </si>
  <si>
    <t>LES HOUCHES</t>
  </si>
  <si>
    <t>LORNAY</t>
  </si>
  <si>
    <t>LOVAGNY</t>
  </si>
  <si>
    <t>MAGLAND</t>
  </si>
  <si>
    <t>MARCELLAZ ALBANAIS</t>
  </si>
  <si>
    <t>MARGENCEL</t>
  </si>
  <si>
    <t>MARLIOZ</t>
  </si>
  <si>
    <t>MARNAZ</t>
  </si>
  <si>
    <t>MEGEVETTE</t>
  </si>
  <si>
    <t>MESIGNY</t>
  </si>
  <si>
    <t>MESSERY</t>
  </si>
  <si>
    <t>MONT SAXONNEX</t>
  </si>
  <si>
    <t>NAVES PARMELAN</t>
  </si>
  <si>
    <t>NERNIER</t>
  </si>
  <si>
    <t>ORCIER</t>
  </si>
  <si>
    <t>PASSY</t>
  </si>
  <si>
    <t>LE REPOSOIR</t>
  </si>
  <si>
    <t>ST ANDRE DE BOEGE</t>
  </si>
  <si>
    <t>ST EUSTACHE</t>
  </si>
  <si>
    <t>ST GERMAIN SUR RHONE</t>
  </si>
  <si>
    <t>ST JULIEN EN GENEVOIS</t>
  </si>
  <si>
    <t>ST PAUL EN CHABLAIS</t>
  </si>
  <si>
    <t>ST PIERRE EN FAUCIGNY</t>
  </si>
  <si>
    <t>SALLANCHES</t>
  </si>
  <si>
    <t>SCIEZ</t>
  </si>
  <si>
    <t>SEVRIER</t>
  </si>
  <si>
    <t>SEYTROUX</t>
  </si>
  <si>
    <t>FILLIERE</t>
  </si>
  <si>
    <t>VALLEIRY</t>
  </si>
  <si>
    <t>VALLIERES SUR FIER</t>
  </si>
  <si>
    <t>VALLORCINE</t>
  </si>
  <si>
    <t>VOVRAY EN BORNES</t>
  </si>
  <si>
    <t>VULBENS</t>
  </si>
  <si>
    <t>PARIS</t>
  </si>
  <si>
    <t>AMBRUMESNIL</t>
  </si>
  <si>
    <t>ANCEAUMEVILLE</t>
  </si>
  <si>
    <t>ANCOURT</t>
  </si>
  <si>
    <t>ANGLESQUEVILLE LA BRAS LONG</t>
  </si>
  <si>
    <t>ANQUETIERVILLE</t>
  </si>
  <si>
    <t>AUBERMESNIL BEAUMAIS</t>
  </si>
  <si>
    <t>VAL DE SCIE</t>
  </si>
  <si>
    <t>AUPPEGARD</t>
  </si>
  <si>
    <t>AUTHIEUX RATIEVILLE</t>
  </si>
  <si>
    <t>AUZOUVILLE SUR RY</t>
  </si>
  <si>
    <t>BAILLOLET</t>
  </si>
  <si>
    <t>BAILLY EN RIVIERE</t>
  </si>
  <si>
    <t>BARDOUVILLE</t>
  </si>
  <si>
    <t>BAZINVAL</t>
  </si>
  <si>
    <t>BERNIERES</t>
  </si>
  <si>
    <t>BERTREVILLE</t>
  </si>
  <si>
    <t>BERVILLE EN CAUX</t>
  </si>
  <si>
    <t>BLACQUEVILLE</t>
  </si>
  <si>
    <t>BOIS GUILLAUME</t>
  </si>
  <si>
    <t>LE BOIS ROBERT</t>
  </si>
  <si>
    <t>BOLBEC</t>
  </si>
  <si>
    <t>BOLLEVILLE</t>
  </si>
  <si>
    <t>BORDEAUX ST CLAIR</t>
  </si>
  <si>
    <t>BOSC BORDEL</t>
  </si>
  <si>
    <t>BOSC EDELINE</t>
  </si>
  <si>
    <t>BOSC HYONS</t>
  </si>
  <si>
    <t>LE BOURG DUN</t>
  </si>
  <si>
    <t>BRACHY</t>
  </si>
  <si>
    <t>BRACQUETUIT</t>
  </si>
  <si>
    <t>BRAMETOT</t>
  </si>
  <si>
    <t>BREMONTIER MERVAL</t>
  </si>
  <si>
    <t>CANOUVILLE</t>
  </si>
  <si>
    <t>CARVILLE POT DE FER</t>
  </si>
  <si>
    <t>LE CATELIER</t>
  </si>
  <si>
    <t>CAUVILLE SUR MER</t>
  </si>
  <si>
    <t>LA CHAPELLE ST OUEN</t>
  </si>
  <si>
    <t>CLEON</t>
  </si>
  <si>
    <t>COMPAINVILLE</t>
  </si>
  <si>
    <t>CONTREMOULINS</t>
  </si>
  <si>
    <t>CRASVILLE LA MALLET</t>
  </si>
  <si>
    <t>LA CRIQUE</t>
  </si>
  <si>
    <t>CRIQUETOT L ESNEVAL</t>
  </si>
  <si>
    <t>CUVERVILLE SUR YERES</t>
  </si>
  <si>
    <t>DAMPIERRE ST NICOLAS</t>
  </si>
  <si>
    <t>DIEPPE</t>
  </si>
  <si>
    <t>DOUDEAUVILLE</t>
  </si>
  <si>
    <t>ECALLES ALIX</t>
  </si>
  <si>
    <t>ECRAINVILLE</t>
  </si>
  <si>
    <t>ECRETTEVILLE SUR MER</t>
  </si>
  <si>
    <t>ENVERMEU</t>
  </si>
  <si>
    <t>ENVRONVILLE</t>
  </si>
  <si>
    <t>ESCLAVELLES</t>
  </si>
  <si>
    <t>ETALONDES</t>
  </si>
  <si>
    <t>EU</t>
  </si>
  <si>
    <t>FERRIERES EN BRAY</t>
  </si>
  <si>
    <t>FLAMETS FRETILS</t>
  </si>
  <si>
    <t>FONTAINE LA MALLET</t>
  </si>
  <si>
    <t>LA FRENAYE</t>
  </si>
  <si>
    <t>FREULLEVILLE</t>
  </si>
  <si>
    <t>ST MARTIN DE L IF</t>
  </si>
  <si>
    <t>FREVILLE</t>
  </si>
  <si>
    <t>GAILLEFONTAINE</t>
  </si>
  <si>
    <t>GONNEVILLE LA MALLET</t>
  </si>
  <si>
    <t>GOURNAY EN BRAY</t>
  </si>
  <si>
    <t>LES GRANDES VENTES</t>
  </si>
  <si>
    <t>GREMONVILLE</t>
  </si>
  <si>
    <t>HAUTOT SUR MER</t>
  </si>
  <si>
    <t>LE HAVRE</t>
  </si>
  <si>
    <t>HERICOURT EN CAUX</t>
  </si>
  <si>
    <t>LE HERON</t>
  </si>
  <si>
    <t>HEURTEAUVILLE</t>
  </si>
  <si>
    <t>HODENG AU BOSC</t>
  </si>
  <si>
    <t>LA HOUSSAYE BERANGER</t>
  </si>
  <si>
    <t>IMBLEVILLE</t>
  </si>
  <si>
    <t>LAMMERVILLE</t>
  </si>
  <si>
    <t>LUNERAY</t>
  </si>
  <si>
    <t>MANEHOUVILLE</t>
  </si>
  <si>
    <t>MANIQUERVILLE</t>
  </si>
  <si>
    <t>MAROMME</t>
  </si>
  <si>
    <t>MARQUES</t>
  </si>
  <si>
    <t>MASSY</t>
  </si>
  <si>
    <t>MAULEVRIER STE GERTRUDE</t>
  </si>
  <si>
    <t>MAUQUENCHY</t>
  </si>
  <si>
    <t>MENONVAL</t>
  </si>
  <si>
    <t>MENTHEVILLE</t>
  </si>
  <si>
    <t>LE MESNIL DURDENT</t>
  </si>
  <si>
    <t>MESNIL MAUGER</t>
  </si>
  <si>
    <t>MESNIL RAOUL</t>
  </si>
  <si>
    <t>LE MESNIL REAUME</t>
  </si>
  <si>
    <t>MONTVILLE</t>
  </si>
  <si>
    <t>LA NEUVILLE CHANT D OISEL</t>
  </si>
  <si>
    <t>NOLLEVAL</t>
  </si>
  <si>
    <t>NORVILLE</t>
  </si>
  <si>
    <t>PORT JEROME SUR SEINE</t>
  </si>
  <si>
    <t>NOTRE DAME DU BEC</t>
  </si>
  <si>
    <t>OMONVILLE</t>
  </si>
  <si>
    <t>OUVILLE L ABBAYE</t>
  </si>
  <si>
    <t>OUVILLE LA RIVIERE</t>
  </si>
  <si>
    <t>LE PETIT QUEVILLY</t>
  </si>
  <si>
    <t>PIERRECOURT</t>
  </si>
  <si>
    <t>RAFFETOT</t>
  </si>
  <si>
    <t>RICARVILLE DU VAL</t>
  </si>
  <si>
    <t>ROCQUEFORT</t>
  </si>
  <si>
    <t>RONCHEROLLES SUR LE VIVIER</t>
  </si>
  <si>
    <t>ROUEN</t>
  </si>
  <si>
    <t>STE AGATHE D ALIERMONT</t>
  </si>
  <si>
    <t>ST ANDRE SUR CAILLY</t>
  </si>
  <si>
    <t>ST AUBIN LES ELBEUF</t>
  </si>
  <si>
    <t>ST AUBIN SUR SCIE</t>
  </si>
  <si>
    <t>ST ETIENNE DU ROUVRAY</t>
  </si>
  <si>
    <t>ST GERMAIN SUR EAULNE</t>
  </si>
  <si>
    <t>ST LAURENT EN CAUX</t>
  </si>
  <si>
    <t>ST MACLOU DE FOLLEVILLE</t>
  </si>
  <si>
    <t>STE MARGUERITE SUR DUCLAIR</t>
  </si>
  <si>
    <t>PETIT CAUX</t>
  </si>
  <si>
    <t>ST MARTIN LE GAILLARD</t>
  </si>
  <si>
    <t>ST NICOLAS DE LA HAIE</t>
  </si>
  <si>
    <t>ST OUEN DU BREUIL</t>
  </si>
  <si>
    <t>ST OUEN SOUS BAILLY</t>
  </si>
  <si>
    <t>ST PIERRE EN VAL</t>
  </si>
  <si>
    <t>ST SAENS</t>
  </si>
  <si>
    <t>ST VINCENT CRAMESNIL</t>
  </si>
  <si>
    <t>SASSETOT LE MAUCONDUIT</t>
  </si>
  <si>
    <t>SAUMONT LA POTERIE</t>
  </si>
  <si>
    <t>SAUQUEVILLE</t>
  </si>
  <si>
    <t>SEPT MEULES</t>
  </si>
  <si>
    <t>THEUVILLE AUX MAILLOTS</t>
  </si>
  <si>
    <t>THIL MANNEVILLE</t>
  </si>
  <si>
    <t>TOURVILLE LES IFS</t>
  </si>
  <si>
    <t>LE TREPORT</t>
  </si>
  <si>
    <t>VALLIQUERVILLE</t>
  </si>
  <si>
    <t>LA VAUPALIERE</t>
  </si>
  <si>
    <t>VEAUVILLE LES QUELLES</t>
  </si>
  <si>
    <t>VIEUX MANOIR</t>
  </si>
  <si>
    <t>VIEUX ROUEN SUR BRESLE</t>
  </si>
  <si>
    <t>YERVILLE</t>
  </si>
  <si>
    <t>YVILLE SUR SEINE</t>
  </si>
  <si>
    <t>AUBEPIERRE OZOUER LE REPOS</t>
  </si>
  <si>
    <t>BABY</t>
  </si>
  <si>
    <t>BAILLY ROMAINVILLIERS</t>
  </si>
  <si>
    <t>BEAUCHERY ST MARTIN</t>
  </si>
  <si>
    <t>BLANDY</t>
  </si>
  <si>
    <t>BOISSY AUX CAILLES</t>
  </si>
  <si>
    <t>BOULEURS</t>
  </si>
  <si>
    <t>CERNEUX</t>
  </si>
  <si>
    <t>CHAILLY EN BIERE</t>
  </si>
  <si>
    <t>CHAMPDEUIL</t>
  </si>
  <si>
    <t>LA CHAPELLE GAUTHIER</t>
  </si>
  <si>
    <t>LA CHAPELLE LA REINE</t>
  </si>
  <si>
    <t>LE CHATELET EN BRIE</t>
  </si>
  <si>
    <t>CHATENAY SUR SEINE</t>
  </si>
  <si>
    <t>CHENOISE CUCHARMOY</t>
  </si>
  <si>
    <t>CHEVRY COSSIGNY</t>
  </si>
  <si>
    <t>CONGIS SUR THEROUANNE</t>
  </si>
  <si>
    <t>COUBERT</t>
  </si>
  <si>
    <t>ESBLY</t>
  </si>
  <si>
    <t>EVRY GREGY SUR YERRE</t>
  </si>
  <si>
    <t>FONTAINE LE PORT</t>
  </si>
  <si>
    <t>FOUJU</t>
  </si>
  <si>
    <t>GERMIGNY L EVEQUE</t>
  </si>
  <si>
    <t>GRANDPUITS BAILLY CARROIS</t>
  </si>
  <si>
    <t>GRAVON</t>
  </si>
  <si>
    <t>HERICY</t>
  </si>
  <si>
    <t>HERME</t>
  </si>
  <si>
    <t>JOSSIGNY</t>
  </si>
  <si>
    <t>JOUY SUR MORIN</t>
  </si>
  <si>
    <t>LAGNY SUR MARNE</t>
  </si>
  <si>
    <t>LIVERDY EN BRIE</t>
  </si>
  <si>
    <t>LONGPERRIER</t>
  </si>
  <si>
    <t>LA MADELEINE SUR LOING</t>
  </si>
  <si>
    <t>MAROLLES EN BRIE</t>
  </si>
  <si>
    <t>MAROLLES SUR SEINE</t>
  </si>
  <si>
    <t>MAY EN MULTIEN</t>
  </si>
  <si>
    <t>MESSY</t>
  </si>
  <si>
    <t>MISY SUR YONNE</t>
  </si>
  <si>
    <t>MOISENAY</t>
  </si>
  <si>
    <t>MONTCOURT FROMONVILLE</t>
  </si>
  <si>
    <t>MONTHYON</t>
  </si>
  <si>
    <t>MONTIGNY LE GUESDIER</t>
  </si>
  <si>
    <t>MONTIGNY LENCOUP</t>
  </si>
  <si>
    <t>MONTRY</t>
  </si>
  <si>
    <t>MORET LOING ET ORVANNE</t>
  </si>
  <si>
    <t>ECUELLES</t>
  </si>
  <si>
    <t>MOUSSEAUX LES BRAY</t>
  </si>
  <si>
    <t>NANDY</t>
  </si>
  <si>
    <t>CHAUCONIN NEUFMONTIERS</t>
  </si>
  <si>
    <t>NOISY RUDIGNON</t>
  </si>
  <si>
    <t>OBSONVILLE</t>
  </si>
  <si>
    <t>LES ORMES SUR VOULZIE</t>
  </si>
  <si>
    <t>PALEY</t>
  </si>
  <si>
    <t>PENCHARD</t>
  </si>
  <si>
    <t>LE PLESSIS AUX BOIS</t>
  </si>
  <si>
    <t>POMPONNE</t>
  </si>
  <si>
    <t>PONTAULT COMBAULT</t>
  </si>
  <si>
    <t>RAMPILLON</t>
  </si>
  <si>
    <t>ROISSY EN BRIE</t>
  </si>
  <si>
    <t>SABLONNIERES</t>
  </si>
  <si>
    <t>ST DENIS LES REBAIS</t>
  </si>
  <si>
    <t>ST GERMAIN LAVAL</t>
  </si>
  <si>
    <t>ST MARTIN DU BOSCHET</t>
  </si>
  <si>
    <t>ST MERY</t>
  </si>
  <si>
    <t>BEAUTHEIL SAINTS</t>
  </si>
  <si>
    <t>ST SOUPPLETS</t>
  </si>
  <si>
    <t>SAMOIS SUR SEINE</t>
  </si>
  <si>
    <t>SANCY LES PROVINS</t>
  </si>
  <si>
    <t>SAVINS</t>
  </si>
  <si>
    <t>SIGY</t>
  </si>
  <si>
    <t>SOIGNOLLES EN BRIE</t>
  </si>
  <si>
    <t>SOISY BOUY</t>
  </si>
  <si>
    <t>TANCROU</t>
  </si>
  <si>
    <t>THOMERY</t>
  </si>
  <si>
    <t>THORIGNY SUR MARNE</t>
  </si>
  <si>
    <t>THOURY FEROTTES</t>
  </si>
  <si>
    <t>LA TRETOIRE</t>
  </si>
  <si>
    <t>TRILBARDOU</t>
  </si>
  <si>
    <t>TROCY EN MULTIEN</t>
  </si>
  <si>
    <t>VARENNES SUR SEINE</t>
  </si>
  <si>
    <t>VAUX LE PENIL</t>
  </si>
  <si>
    <t>VERDELOT</t>
  </si>
  <si>
    <t>VERNOU LA CELLE SUR SEINE</t>
  </si>
  <si>
    <t>ANDRESY</t>
  </si>
  <si>
    <t>BOINVILLIERS</t>
  </si>
  <si>
    <t>BONNIERES SUR SEINE</t>
  </si>
  <si>
    <t>BUCHELAY</t>
  </si>
  <si>
    <t>CHAPET</t>
  </si>
  <si>
    <t>CHATOU</t>
  </si>
  <si>
    <t>CHAVENAY</t>
  </si>
  <si>
    <t>CONFLANS STE HONORINE</t>
  </si>
  <si>
    <t>ECQUEVILLY</t>
  </si>
  <si>
    <t>ELANCOURT</t>
  </si>
  <si>
    <t>FLEXANVILLE</t>
  </si>
  <si>
    <t>FRENEUSE</t>
  </si>
  <si>
    <t>HARGEVILLE</t>
  </si>
  <si>
    <t>HERBEVILLE</t>
  </si>
  <si>
    <t>HOUILLES</t>
  </si>
  <si>
    <t>ISSOU</t>
  </si>
  <si>
    <t>NOTRE DAME DE LA MER</t>
  </si>
  <si>
    <t>JOUY EN JOSAS</t>
  </si>
  <si>
    <t>LIMAY</t>
  </si>
  <si>
    <t>LES LOGES EN JOSAS</t>
  </si>
  <si>
    <t>MANTES LA JOLIE</t>
  </si>
  <si>
    <t>MAREIL SUR MAULDRE</t>
  </si>
  <si>
    <t>MAULETTE</t>
  </si>
  <si>
    <t>MENERVILLE</t>
  </si>
  <si>
    <t>LE MESNIL LE ROI</t>
  </si>
  <si>
    <t>MONTALET LE BOIS</t>
  </si>
  <si>
    <t>MONTIGNY LE BRETONNEUX</t>
  </si>
  <si>
    <t>NEZEL</t>
  </si>
  <si>
    <t>PERDREAUVILLE</t>
  </si>
  <si>
    <t>PRUNAY EN YVELINES</t>
  </si>
  <si>
    <t>RAIZEUX</t>
  </si>
  <si>
    <t>ST HILARION</t>
  </si>
  <si>
    <t>ST LAMBERT DES BOIS</t>
  </si>
  <si>
    <t>ST REMY LES CHEVREUSE</t>
  </si>
  <si>
    <t>TACOIGNIERES</t>
  </si>
  <si>
    <t>TRAPPES</t>
  </si>
  <si>
    <t>LE TREMBLAY SUR MAULDRE</t>
  </si>
  <si>
    <t>TRIEL SUR SEINE</t>
  </si>
  <si>
    <t>LE VESINET</t>
  </si>
  <si>
    <t>VOISINS LE BRETONNEUX</t>
  </si>
  <si>
    <t>L ABSIE</t>
  </si>
  <si>
    <t>AIFFRES</t>
  </si>
  <si>
    <t>AIRVAULT</t>
  </si>
  <si>
    <t>AMURE</t>
  </si>
  <si>
    <t>ARGENTONNAY</t>
  </si>
  <si>
    <t>LORETZ D ARGENTON</t>
  </si>
  <si>
    <t>BEAUSSAIS VITRE</t>
  </si>
  <si>
    <t>BECELEUF</t>
  </si>
  <si>
    <t>BRESSUIRE</t>
  </si>
  <si>
    <t>NOIRLIEU</t>
  </si>
  <si>
    <t>BRIOUX SUR BOUTONNE</t>
  </si>
  <si>
    <t>CAUNAY</t>
  </si>
  <si>
    <t>CELLES SUR BELLE</t>
  </si>
  <si>
    <t>VAL EN VIGNES</t>
  </si>
  <si>
    <t>FONTIVILLIE</t>
  </si>
  <si>
    <t>CHAMPDENIERS</t>
  </si>
  <si>
    <t>LA CHAPELLE POUILLOUX</t>
  </si>
  <si>
    <t>BEUGNON THIREUIL</t>
  </si>
  <si>
    <t>CHEF BOUTONNE</t>
  </si>
  <si>
    <t>CHERVEUX</t>
  </si>
  <si>
    <t>CHEY</t>
  </si>
  <si>
    <t>CHIZE</t>
  </si>
  <si>
    <t>CLESSE</t>
  </si>
  <si>
    <t>CLUSSAIS LA POMMERAIE</t>
  </si>
  <si>
    <t>COMBRAND</t>
  </si>
  <si>
    <t>COURLAY</t>
  </si>
  <si>
    <t>EPANNES</t>
  </si>
  <si>
    <t>EXIREUIL</t>
  </si>
  <si>
    <t>EXOUDUN</t>
  </si>
  <si>
    <t>LA FORET SUR SEVRE</t>
  </si>
  <si>
    <t>LA FOYE MONJAULT</t>
  </si>
  <si>
    <t>VALDELAUME</t>
  </si>
  <si>
    <t>IRAIS</t>
  </si>
  <si>
    <t>LEZAY</t>
  </si>
  <si>
    <t>LORIGNE</t>
  </si>
  <si>
    <t>LOUBILLE</t>
  </si>
  <si>
    <t>LOUIN</t>
  </si>
  <si>
    <t>LOUZY</t>
  </si>
  <si>
    <t>LUCHE THOUARSAIS</t>
  </si>
  <si>
    <t>MAGNE</t>
  </si>
  <si>
    <t>MAISONNAY</t>
  </si>
  <si>
    <t>MAUZE SUR LE MIGNON</t>
  </si>
  <si>
    <t>MONCOUTANT SUR SEVRE</t>
  </si>
  <si>
    <t>MONTALEMBERT</t>
  </si>
  <si>
    <t>MONTRAVERS</t>
  </si>
  <si>
    <t>NANTEUIL</t>
  </si>
  <si>
    <t>NIORT</t>
  </si>
  <si>
    <t>PLAINE ET VALLEES</t>
  </si>
  <si>
    <t>PERIGNE</t>
  </si>
  <si>
    <t>PUIHARDY</t>
  </si>
  <si>
    <t>ST JEAN DE THOUARS</t>
  </si>
  <si>
    <t>ST LAURS</t>
  </si>
  <si>
    <t>ST MARTIN DE SANZAY</t>
  </si>
  <si>
    <t>ST MAURICE ETUSSON</t>
  </si>
  <si>
    <t>ST MAXIRE</t>
  </si>
  <si>
    <t>STE NEOMAYE</t>
  </si>
  <si>
    <t>ST ROMANS LES MELLE</t>
  </si>
  <si>
    <t>SAIVRES</t>
  </si>
  <si>
    <t>SAURAIS</t>
  </si>
  <si>
    <t>SECONDIGNE SUR BELLE</t>
  </si>
  <si>
    <t>SURIN</t>
  </si>
  <si>
    <t>VAL DU MIGNON</t>
  </si>
  <si>
    <t>USSEAU</t>
  </si>
  <si>
    <t>VALLANS</t>
  </si>
  <si>
    <t>ACHEUX EN VIMEU</t>
  </si>
  <si>
    <t>AGENVILLERS</t>
  </si>
  <si>
    <t>AILLY SUR NOYE</t>
  </si>
  <si>
    <t>AILLY SUR SOMME</t>
  </si>
  <si>
    <t>AIZECOURT LE BAS</t>
  </si>
  <si>
    <t>ANDECHY</t>
  </si>
  <si>
    <t>ARGOEUVES</t>
  </si>
  <si>
    <t>ARQUEVES</t>
  </si>
  <si>
    <t>ASSEVILLERS</t>
  </si>
  <si>
    <t>AVELUY</t>
  </si>
  <si>
    <t>AVESNES CHAUSSOY</t>
  </si>
  <si>
    <t>BEAUCAMPS LE VIEUX</t>
  </si>
  <si>
    <t>BEAUQUESNE</t>
  </si>
  <si>
    <t>BEAUVAL</t>
  </si>
  <si>
    <t>BECORDEL BECOURT</t>
  </si>
  <si>
    <t>BELLOY EN SANTERRE</t>
  </si>
  <si>
    <t>BELLOY ST LEONARD</t>
  </si>
  <si>
    <t>BERNATRE</t>
  </si>
  <si>
    <t>BERNAVILLE</t>
  </si>
  <si>
    <t>BERTANGLES</t>
  </si>
  <si>
    <t>BERTRANCOURT</t>
  </si>
  <si>
    <t>BEUVRAIGNES</t>
  </si>
  <si>
    <t>BIENCOURT</t>
  </si>
  <si>
    <t>BOUCHAVESNES BERGEN</t>
  </si>
  <si>
    <t>BOUCHON</t>
  </si>
  <si>
    <t>BOUILLANCOURT LA BATAILLE</t>
  </si>
  <si>
    <t>BOUQUEMAISON</t>
  </si>
  <si>
    <t>BOURSEVILLE</t>
  </si>
  <si>
    <t>BREUIL</t>
  </si>
  <si>
    <t>BUSSU</t>
  </si>
  <si>
    <t>BUSSUS BUSSUEL</t>
  </si>
  <si>
    <t>BUSSY LES POIX</t>
  </si>
  <si>
    <t>BUVERCHY</t>
  </si>
  <si>
    <t>CACHY</t>
  </si>
  <si>
    <t>CAHON GOUY</t>
  </si>
  <si>
    <t>CAMPS EN AMIENOIS</t>
  </si>
  <si>
    <t>CANDAS</t>
  </si>
  <si>
    <t>LE CARDONNOIS</t>
  </si>
  <si>
    <t>CARTIGNY</t>
  </si>
  <si>
    <t>CAYEUX EN SANTERRE</t>
  </si>
  <si>
    <t>CERISY BULEUX</t>
  </si>
  <si>
    <t>CHIPILLY</t>
  </si>
  <si>
    <t>CLERY SUR SOMME</t>
  </si>
  <si>
    <t>COISY</t>
  </si>
  <si>
    <t>CREUSE</t>
  </si>
  <si>
    <t>CROUY ST PIERRE</t>
  </si>
  <si>
    <t>DARGNIES</t>
  </si>
  <si>
    <t>DOMART EN PONTHIEU</t>
  </si>
  <si>
    <t>DOMPIERRE SUR AUTHIE</t>
  </si>
  <si>
    <t>DRUCAT</t>
  </si>
  <si>
    <t>EQUENNES ERAMECOURT</t>
  </si>
  <si>
    <t>ERCHES</t>
  </si>
  <si>
    <t>ERCHEU</t>
  </si>
  <si>
    <t>ESSERTAUX</t>
  </si>
  <si>
    <t>ESTREES SUR NOYE</t>
  </si>
  <si>
    <t>ETREJUST</t>
  </si>
  <si>
    <t>FLERS SUR NOYE</t>
  </si>
  <si>
    <t>FLUY</t>
  </si>
  <si>
    <t>FOLLEVILLE</t>
  </si>
  <si>
    <t>FONCHES FONCHETTE</t>
  </si>
  <si>
    <t>FONTAINE SOUS MONTDIDIER</t>
  </si>
  <si>
    <t>FONTAINE SUR SOMME</t>
  </si>
  <si>
    <t>FOUCAUCOURT HORS NESLE</t>
  </si>
  <si>
    <t>FOURCIGNY</t>
  </si>
  <si>
    <t>FRANQUEVILLE</t>
  </si>
  <si>
    <t>FRANVILLERS</t>
  </si>
  <si>
    <t>FRESNES MAZANCOURT</t>
  </si>
  <si>
    <t>FRETTEMEULE</t>
  </si>
  <si>
    <t>FRIVILLE ESCARBOTIN</t>
  </si>
  <si>
    <t>GOYENCOURT</t>
  </si>
  <si>
    <t>GRIVESNES</t>
  </si>
  <si>
    <t>GUESCHART</t>
  </si>
  <si>
    <t>GUILLAUCOURT</t>
  </si>
  <si>
    <t>HALLIVILLERS</t>
  </si>
  <si>
    <t>HALLOY LES PERNOIS</t>
  </si>
  <si>
    <t>HAM</t>
  </si>
  <si>
    <t>HAMELET</t>
  </si>
  <si>
    <t>HANGEST SUR SOMME</t>
  </si>
  <si>
    <t>HERISSART</t>
  </si>
  <si>
    <t>HERLEVILLE</t>
  </si>
  <si>
    <t>HERVILLY</t>
  </si>
  <si>
    <t>HESCAMPS</t>
  </si>
  <si>
    <t>HEUCOURT CROQUOISON</t>
  </si>
  <si>
    <t>HORNOY LE BOURG</t>
  </si>
  <si>
    <t>HUMBERCOURT</t>
  </si>
  <si>
    <t>LA CHAPELLE SOUS POIX</t>
  </si>
  <si>
    <t>LAFRESGUIMONT ST MARTIN</t>
  </si>
  <si>
    <t>LALEU</t>
  </si>
  <si>
    <t>LANGUEVOISIN QUIQUERY</t>
  </si>
  <si>
    <t>LAUCOURT</t>
  </si>
  <si>
    <t>LAWARDE MAUGER L HORTOY</t>
  </si>
  <si>
    <t>LIHONS</t>
  </si>
  <si>
    <t>LONGAVESNES</t>
  </si>
  <si>
    <t>LONGUEVAL</t>
  </si>
  <si>
    <t>MAIZICOURT</t>
  </si>
  <si>
    <t>CARNOY MAMETZ</t>
  </si>
  <si>
    <t>MAMETZ</t>
  </si>
  <si>
    <t>MARESTMONTIERS</t>
  </si>
  <si>
    <t>LE MEILLARD</t>
  </si>
  <si>
    <t>MERS LES BAINS</t>
  </si>
  <si>
    <t>LE MESGE</t>
  </si>
  <si>
    <t>MESNIL BRUNTEL</t>
  </si>
  <si>
    <t>MESNIL EN ARROUAISE</t>
  </si>
  <si>
    <t>MESNIL ST NICAISE</t>
  </si>
  <si>
    <t>MONCHY LAGACHE</t>
  </si>
  <si>
    <t>MEREAUCOURT</t>
  </si>
  <si>
    <t>MONTIGNY SUR L HALLUE</t>
  </si>
  <si>
    <t>MONTIGNY LES JONGLEURS</t>
  </si>
  <si>
    <t>MONTONVILLERS</t>
  </si>
  <si>
    <t>MORCHAIN</t>
  </si>
  <si>
    <t>NAMPS MAISNIL</t>
  </si>
  <si>
    <t>NAMPTY</t>
  </si>
  <si>
    <t>NEUVILLE COPPEGUEULE</t>
  </si>
  <si>
    <t>LA NEUVILLE SIRE BERNARD</t>
  </si>
  <si>
    <t>NIBAS</t>
  </si>
  <si>
    <t>OCCOCHES</t>
  </si>
  <si>
    <t>OISEMONT</t>
  </si>
  <si>
    <t>HYPERCOURT</t>
  </si>
  <si>
    <t>PLACHY BUYON</t>
  </si>
  <si>
    <t>PROUVILLE</t>
  </si>
  <si>
    <t>PROUZEL</t>
  </si>
  <si>
    <t>QUEND</t>
  </si>
  <si>
    <t>QUERRIEU</t>
  </si>
  <si>
    <t>QUESNOY SUR AIRAINES</t>
  </si>
  <si>
    <t>REMAISNIL</t>
  </si>
  <si>
    <t>REVELLES</t>
  </si>
  <si>
    <t>RIVERY</t>
  </si>
  <si>
    <t>ROSIERES EN SANTERRE</t>
  </si>
  <si>
    <t>ST ACHEUL</t>
  </si>
  <si>
    <t>ST AUBIN RIVIERE</t>
  </si>
  <si>
    <t>ST LEGER LES AUTHIE</t>
  </si>
  <si>
    <t>ST MAULVIS</t>
  </si>
  <si>
    <t>SAISSEVAL</t>
  </si>
  <si>
    <t>SENARPONT</t>
  </si>
  <si>
    <t>SEUX</t>
  </si>
  <si>
    <t>TAILLY L ARBRE A MOUCHES</t>
  </si>
  <si>
    <t>THIEPVAL</t>
  </si>
  <si>
    <t>THOIX</t>
  </si>
  <si>
    <t>TOEUFLES</t>
  </si>
  <si>
    <t>VAUCHELLES LES DOMART</t>
  </si>
  <si>
    <t>VAUCHELLES LES QUESNOY</t>
  </si>
  <si>
    <t>VILLEROY</t>
  </si>
  <si>
    <t>VILLERS BRETONNEUX</t>
  </si>
  <si>
    <t>VIRONCHAUX</t>
  </si>
  <si>
    <t>VRAIGNES EN VERMANDOIS</t>
  </si>
  <si>
    <t>VRAIGNES LES HORNOY</t>
  </si>
  <si>
    <t>VRELY</t>
  </si>
  <si>
    <t>WARGNIES</t>
  </si>
  <si>
    <t>WARVILLERS</t>
  </si>
  <si>
    <t>WOINCOURT</t>
  </si>
  <si>
    <t>YZEUX</t>
  </si>
  <si>
    <t>AGUTS</t>
  </si>
  <si>
    <t>AIGUEFONDE</t>
  </si>
  <si>
    <t>ALOS</t>
  </si>
  <si>
    <t>AMBRES</t>
  </si>
  <si>
    <t>ANGLES</t>
  </si>
  <si>
    <t>AUSSAC</t>
  </si>
  <si>
    <t>BANNIERES</t>
  </si>
  <si>
    <t>BOISSEZON</t>
  </si>
  <si>
    <t>CADIX</t>
  </si>
  <si>
    <t>CAHUZAC SUR VERE</t>
  </si>
  <si>
    <t>CAMBOUNES</t>
  </si>
  <si>
    <t>LES CAMMAZES</t>
  </si>
  <si>
    <t>CESTAYROLS</t>
  </si>
  <si>
    <t>COURRIS</t>
  </si>
  <si>
    <t>CUNAC</t>
  </si>
  <si>
    <t>ESCOUSSENS</t>
  </si>
  <si>
    <t>ESPERAUSSES</t>
  </si>
  <si>
    <t>FREJAIROLLES</t>
  </si>
  <si>
    <t>ITZAC</t>
  </si>
  <si>
    <t>LABASTIDE DE LEVIS</t>
  </si>
  <si>
    <t>LABASTIDE GABAUSSE</t>
  </si>
  <si>
    <t>LABASTIDE ST GEORGES</t>
  </si>
  <si>
    <t>LACROISILLE</t>
  </si>
  <si>
    <t>LACROUZETTE</t>
  </si>
  <si>
    <t>LIVERS CAZELLES</t>
  </si>
  <si>
    <t>MARNAVES</t>
  </si>
  <si>
    <t>MONESTIES</t>
  </si>
  <si>
    <t>MONTVALEN</t>
  </si>
  <si>
    <t>MOULARES</t>
  </si>
  <si>
    <t>MOULAYRES</t>
  </si>
  <si>
    <t>ORBAN</t>
  </si>
  <si>
    <t>PAULINET</t>
  </si>
  <si>
    <t>PUECHOURSI</t>
  </si>
  <si>
    <t>PUYBEGON</t>
  </si>
  <si>
    <t>PUYGOUZON</t>
  </si>
  <si>
    <t>ROQUECOURBE</t>
  </si>
  <si>
    <t>ST GAUZENS</t>
  </si>
  <si>
    <t>ST MICHEL LABADIE</t>
  </si>
  <si>
    <t>ST SALVI DE CARCAVES</t>
  </si>
  <si>
    <t>LE SEGUR</t>
  </si>
  <si>
    <t>SENAUX</t>
  </si>
  <si>
    <t>LE SEQUESTRE</t>
  </si>
  <si>
    <t>SIEURAC</t>
  </si>
  <si>
    <t>TAIX</t>
  </si>
  <si>
    <t>TECOU</t>
  </si>
  <si>
    <t>VALDURENQUE</t>
  </si>
  <si>
    <t>VIANE</t>
  </si>
  <si>
    <t>VILLENEUVE SUR VERE</t>
  </si>
  <si>
    <t>VINDRAC ALAYRAC</t>
  </si>
  <si>
    <t>VITERBE</t>
  </si>
  <si>
    <t>ANGEVILLE</t>
  </si>
  <si>
    <t>BALIGNAC</t>
  </si>
  <si>
    <t>BARRY D ISLEMADE</t>
  </si>
  <si>
    <t>BELBEZE EN LOMAGNE</t>
  </si>
  <si>
    <t>BOUDOU</t>
  </si>
  <si>
    <t>BRESSOLS</t>
  </si>
  <si>
    <t>BRUNIQUEL</t>
  </si>
  <si>
    <t>CAZES MONDENARD</t>
  </si>
  <si>
    <t>COMBEROUGER</t>
  </si>
  <si>
    <t>DUNES</t>
  </si>
  <si>
    <t>ESCAZEAUX</t>
  </si>
  <si>
    <t>FINHAN</t>
  </si>
  <si>
    <t>GARIES</t>
  </si>
  <si>
    <t>GOUDOURVILLE</t>
  </si>
  <si>
    <t>LABOURGADE</t>
  </si>
  <si>
    <t>LAFITTE</t>
  </si>
  <si>
    <t>LAMOTHE CAPDEVILLE</t>
  </si>
  <si>
    <t>LAPENCHE</t>
  </si>
  <si>
    <t>MEAUZAC</t>
  </si>
  <si>
    <t>MERLES</t>
  </si>
  <si>
    <t>MIRAMONT DE QUERCY</t>
  </si>
  <si>
    <t>MONTFERMIER</t>
  </si>
  <si>
    <t>PUYCORNET</t>
  </si>
  <si>
    <t>REALVILLE</t>
  </si>
  <si>
    <t>ST AMANS DE PELLAGAL</t>
  </si>
  <si>
    <t>ST NICOLAS DE LA GRAVE</t>
  </si>
  <si>
    <t>LA SALVETAT BELMONTET</t>
  </si>
  <si>
    <t>SEPTFONDS</t>
  </si>
  <si>
    <t>VALEILLES</t>
  </si>
  <si>
    <t>LES ADRETS DE L ESTEREL</t>
  </si>
  <si>
    <t>BRIGNOLES</t>
  </si>
  <si>
    <t>CALLIAN</t>
  </si>
  <si>
    <t>LE CASTELLET</t>
  </si>
  <si>
    <t>CLAVIERS</t>
  </si>
  <si>
    <t>COTIGNAC</t>
  </si>
  <si>
    <t>FAYENCE</t>
  </si>
  <si>
    <t>FREJUS</t>
  </si>
  <si>
    <t>GINASSERVIS</t>
  </si>
  <si>
    <t>HYERES</t>
  </si>
  <si>
    <t>LE LAVANDOU</t>
  </si>
  <si>
    <t>PIERREFEU DU VAR</t>
  </si>
  <si>
    <t>POURCIEUX</t>
  </si>
  <si>
    <t>PUGET SUR ARGENS</t>
  </si>
  <si>
    <t>REGUSSE</t>
  </si>
  <si>
    <t>RIANS</t>
  </si>
  <si>
    <t>ST CYR SUR MER</t>
  </si>
  <si>
    <t>ST RAPHAEL</t>
  </si>
  <si>
    <t>SALERNES</t>
  </si>
  <si>
    <t>SANARY SUR MER</t>
  </si>
  <si>
    <t>SEILLANS</t>
  </si>
  <si>
    <t>SILLANS LA CASCADE</t>
  </si>
  <si>
    <t>TOULON</t>
  </si>
  <si>
    <t>TOURTOUR</t>
  </si>
  <si>
    <t>TRIGANCE</t>
  </si>
  <si>
    <t>VARAGES</t>
  </si>
  <si>
    <t>VERIGNON</t>
  </si>
  <si>
    <t>VIDAUBAN</t>
  </si>
  <si>
    <t>ALTHEN DES PALUDS</t>
  </si>
  <si>
    <t>BLAUVAC</t>
  </si>
  <si>
    <t>BUISSON</t>
  </si>
  <si>
    <t>CADEROUSSE</t>
  </si>
  <si>
    <t>CARPENTRAS</t>
  </si>
  <si>
    <t>CAVAILLON</t>
  </si>
  <si>
    <t>CUCURON</t>
  </si>
  <si>
    <t>ENTRECHAUX</t>
  </si>
  <si>
    <t>FAUCON</t>
  </si>
  <si>
    <t>LACOSTE</t>
  </si>
  <si>
    <t>LAFARE</t>
  </si>
  <si>
    <t>LAMOTTE DU RHONE</t>
  </si>
  <si>
    <t>MALEMORT DU COMTAT</t>
  </si>
  <si>
    <t>MORMOIRON</t>
  </si>
  <si>
    <t>PEYPIN D AIGUES</t>
  </si>
  <si>
    <t>PUGET</t>
  </si>
  <si>
    <t>RICHERENCHES</t>
  </si>
  <si>
    <t>LA ROQUE SUR PERNES</t>
  </si>
  <si>
    <t>SABLET</t>
  </si>
  <si>
    <t>ST SATURNIN LES APT</t>
  </si>
  <si>
    <t>ST TRINIT</t>
  </si>
  <si>
    <t>SANNES</t>
  </si>
  <si>
    <t>SARRIANS</t>
  </si>
  <si>
    <t>SEGURET</t>
  </si>
  <si>
    <t>LE THOR</t>
  </si>
  <si>
    <t>LA TOUR D AIGUES</t>
  </si>
  <si>
    <t>VEDENE</t>
  </si>
  <si>
    <t>VITROLLES EN LUBERON</t>
  </si>
  <si>
    <t>AUBIGNY LES CLOUZEAUX</t>
  </si>
  <si>
    <t>AUCHAY SUR VENDEE</t>
  </si>
  <si>
    <t>BEAULIEU SOUS LA ROCHE</t>
  </si>
  <si>
    <t>BELLEVIGNY</t>
  </si>
  <si>
    <t>SALIGNY</t>
  </si>
  <si>
    <t>BENET</t>
  </si>
  <si>
    <t>LE BERNARD</t>
  </si>
  <si>
    <t>LA BOISSIERE DES LANDES</t>
  </si>
  <si>
    <t>LE BOUPERE</t>
  </si>
  <si>
    <t>BOURNEZEAU</t>
  </si>
  <si>
    <t>BREUIL BARRET</t>
  </si>
  <si>
    <t>LA BRUFFIERE</t>
  </si>
  <si>
    <t>CHANTONNAY</t>
  </si>
  <si>
    <t>CHASNAIS</t>
  </si>
  <si>
    <t>CHAUCHE</t>
  </si>
  <si>
    <t>CHAVAGNES EN PAILLERS</t>
  </si>
  <si>
    <t>COMMEQUIERS</t>
  </si>
  <si>
    <t>CURZON</t>
  </si>
  <si>
    <t>DOIX LES FONTAINES</t>
  </si>
  <si>
    <t>FONTAINES</t>
  </si>
  <si>
    <t>ESSARTS EN BOCAGE</t>
  </si>
  <si>
    <t>SEVREMONT</t>
  </si>
  <si>
    <t>FOUSSAIS PAYRE</t>
  </si>
  <si>
    <t>LE GIROUARD</t>
  </si>
  <si>
    <t>GRAND LANDES</t>
  </si>
  <si>
    <t>GRUES</t>
  </si>
  <si>
    <t>LANDERONDE</t>
  </si>
  <si>
    <t>LE LANGON</t>
  </si>
  <si>
    <t>LONGEVILLE SUR MER</t>
  </si>
  <si>
    <t>LES LUCS SUR BOULOGNE</t>
  </si>
  <si>
    <t>MAILLEZAIS</t>
  </si>
  <si>
    <t>MESNARD LA BAROTIERE</t>
  </si>
  <si>
    <t>MOREILLES</t>
  </si>
  <si>
    <t>LES ACHARDS</t>
  </si>
  <si>
    <t>MOUILLERON ST GERMAIN</t>
  </si>
  <si>
    <t>MOUILLERON LE CAPTIF</t>
  </si>
  <si>
    <t>MOUTIERS SUR LE LAY</t>
  </si>
  <si>
    <t>RIVES D AUTISE</t>
  </si>
  <si>
    <t>L ORBRIE</t>
  </si>
  <si>
    <t>PALLUAU</t>
  </si>
  <si>
    <t>PUY DE SERRE</t>
  </si>
  <si>
    <t>LES SABLES D OLONNE</t>
  </si>
  <si>
    <t>ST AVAUGOURD DES LANDES</t>
  </si>
  <si>
    <t>ST CYR EN TALMONDAIS</t>
  </si>
  <si>
    <t>ST DENIS LA CHEVASSE</t>
  </si>
  <si>
    <t>ST FULGENT</t>
  </si>
  <si>
    <t>BREM SUR MER</t>
  </si>
  <si>
    <t>STE PEXINE</t>
  </si>
  <si>
    <t>ST PHILBERT DE BOUAINE</t>
  </si>
  <si>
    <t>ST PIERRE DU CHEMIN</t>
  </si>
  <si>
    <t>ST PROUANT</t>
  </si>
  <si>
    <t>STE RADEGONDE DES NOYERS</t>
  </si>
  <si>
    <t>ST SULPICE EN PAREDS</t>
  </si>
  <si>
    <t>TALMONT ST HILAIRE</t>
  </si>
  <si>
    <t>THIRE</t>
  </si>
  <si>
    <t>VAIRE</t>
  </si>
  <si>
    <t>VENDRENNES</t>
  </si>
  <si>
    <t>CHANVERRIE</t>
  </si>
  <si>
    <t>ANTRAN</t>
  </si>
  <si>
    <t>BEAUMONT ST CYR</t>
  </si>
  <si>
    <t>BERRIE</t>
  </si>
  <si>
    <t>BIARD</t>
  </si>
  <si>
    <t>BONNEUIL MATOURS</t>
  </si>
  <si>
    <t>CHALANDRAY</t>
  </si>
  <si>
    <t>CHAMPAGNE ST HILAIRE</t>
  </si>
  <si>
    <t>CHAUVIGNY</t>
  </si>
  <si>
    <t>VALENCE EN POITOU</t>
  </si>
  <si>
    <t>JAUNAY MARIGNY</t>
  </si>
  <si>
    <t>JOUHET</t>
  </si>
  <si>
    <t>LATILLE</t>
  </si>
  <si>
    <t>LAVOUX</t>
  </si>
  <si>
    <t>LENCLOITRE</t>
  </si>
  <si>
    <t>LHOMMAIZE</t>
  </si>
  <si>
    <t>LINIERS</t>
  </si>
  <si>
    <t>MIREBEAU</t>
  </si>
  <si>
    <t>MONTAMISE</t>
  </si>
  <si>
    <t>MOULISMES</t>
  </si>
  <si>
    <t>NAINTRE</t>
  </si>
  <si>
    <t>ORCHES</t>
  </si>
  <si>
    <t>OUZILLY</t>
  </si>
  <si>
    <t>PAYROUX</t>
  </si>
  <si>
    <t>PINDRAY</t>
  </si>
  <si>
    <t>POUANCAY</t>
  </si>
  <si>
    <t>POUANT</t>
  </si>
  <si>
    <t>RASLAY</t>
  </si>
  <si>
    <t>ROIFFE</t>
  </si>
  <si>
    <t>ST GEORGES LES BAILLARGEAUX</t>
  </si>
  <si>
    <t>ST LAON</t>
  </si>
  <si>
    <t>VALDIVIENNE</t>
  </si>
  <si>
    <t>SANXAY</t>
  </si>
  <si>
    <t>SOMMIERES DU CLAIN</t>
  </si>
  <si>
    <t>TERCE</t>
  </si>
  <si>
    <t>USSON DU POITOU</t>
  </si>
  <si>
    <t>ST MARTIN LA PALLU</t>
  </si>
  <si>
    <t>LA VILLEDIEU DU CLAIN</t>
  </si>
  <si>
    <t>YVERSAY</t>
  </si>
  <si>
    <t>BESSINES SUR GARTEMPE</t>
  </si>
  <si>
    <t>BLANZAC</t>
  </si>
  <si>
    <t>BUSSIERE GALANT</t>
  </si>
  <si>
    <t>VAL D OIRE ET GARTEMPE</t>
  </si>
  <si>
    <t>CHAMBORET</t>
  </si>
  <si>
    <t>CHAPTELAT</t>
  </si>
  <si>
    <t>COGNAC LA FORET</t>
  </si>
  <si>
    <t>COMPREIGNAC</t>
  </si>
  <si>
    <t>DOMPS</t>
  </si>
  <si>
    <t>LE DORAT</t>
  </si>
  <si>
    <t>FOLLES</t>
  </si>
  <si>
    <t>ISLE</t>
  </si>
  <si>
    <t>JABREILLES LES BORDES</t>
  </si>
  <si>
    <t>JOUAC</t>
  </si>
  <si>
    <t>LADIGNAC LE LONG</t>
  </si>
  <si>
    <t>LIMOGES</t>
  </si>
  <si>
    <t>MAGNAC BOURG</t>
  </si>
  <si>
    <t>MAGNAC LAVAL</t>
  </si>
  <si>
    <t>MAISONNAIS SUR TARDOIRE</t>
  </si>
  <si>
    <t>LA MEYZE</t>
  </si>
  <si>
    <t>NANTIAT</t>
  </si>
  <si>
    <t>NEDDE</t>
  </si>
  <si>
    <t>NEUVIC ENTIER</t>
  </si>
  <si>
    <t>PANAZOL</t>
  </si>
  <si>
    <t>PIERRE BUFFIERE</t>
  </si>
  <si>
    <t>RANCON</t>
  </si>
  <si>
    <t>ROCHECHOUART</t>
  </si>
  <si>
    <t>ST PARDOUX LE LAC</t>
  </si>
  <si>
    <t>ROZIERS ST GEORGES</t>
  </si>
  <si>
    <t>SAILLAT SUR VIENNE</t>
  </si>
  <si>
    <t>ST AMAND LE PETIT</t>
  </si>
  <si>
    <t>ST BAZILE</t>
  </si>
  <si>
    <t>ST BONNET DE BELLAC</t>
  </si>
  <si>
    <t>ST DENIS DES MURS</t>
  </si>
  <si>
    <t>ST JUNIEN LES COMBES</t>
  </si>
  <si>
    <t>ST LAURENT SUR GORRE</t>
  </si>
  <si>
    <t>ST LEGER LA MONTAGNE</t>
  </si>
  <si>
    <t>ST LEGER MAGNAZEIX</t>
  </si>
  <si>
    <t>ST MARTIN LE VIEUX</t>
  </si>
  <si>
    <t>ST SORNIN LEULAC</t>
  </si>
  <si>
    <t>ST SULPICE LAURIERE</t>
  </si>
  <si>
    <t>LES SALLES LAVAUGUYON</t>
  </si>
  <si>
    <t>VERNEUIL MOUSTIERS</t>
  </si>
  <si>
    <t>VERNEUIL SUR VIENNE</t>
  </si>
  <si>
    <t>VEYRAC</t>
  </si>
  <si>
    <t>ANGLEMONT</t>
  </si>
  <si>
    <t>ARCHETTES</t>
  </si>
  <si>
    <t>BELMONT SUR BUTTANT</t>
  </si>
  <si>
    <t>BETTONCOURT</t>
  </si>
  <si>
    <t>BOIS DE CHAMP</t>
  </si>
  <si>
    <t>BOUXURULLES</t>
  </si>
  <si>
    <t>BRANTIGNY</t>
  </si>
  <si>
    <t>BROUVELIEURES</t>
  </si>
  <si>
    <t>CELLES SUR PLAINE</t>
  </si>
  <si>
    <t>CHARMOIS L ORGUEILLEUX</t>
  </si>
  <si>
    <t>CHATEL SUR MOSELLE</t>
  </si>
  <si>
    <t>CHAUFFECOURT</t>
  </si>
  <si>
    <t>CHAUMOUSEY</t>
  </si>
  <si>
    <t>CLAUDON</t>
  </si>
  <si>
    <t>BAN SUR MEURTHE CLEFCY</t>
  </si>
  <si>
    <t>CLEREY LA COTE</t>
  </si>
  <si>
    <t>CONTREXEVILLE</t>
  </si>
  <si>
    <t>COUSSEY</t>
  </si>
  <si>
    <t>LA CROIX AUX MINES</t>
  </si>
  <si>
    <t>DARNEY</t>
  </si>
  <si>
    <t>DINOZE</t>
  </si>
  <si>
    <t>DOLAINCOURT</t>
  </si>
  <si>
    <t>DOMJULIEN</t>
  </si>
  <si>
    <t>DOMPIERRE</t>
  </si>
  <si>
    <t>DONCIERES</t>
  </si>
  <si>
    <t>DOUNOUX</t>
  </si>
  <si>
    <t>EPINAL</t>
  </si>
  <si>
    <t>ESSEGNEY</t>
  </si>
  <si>
    <t>ESTRENNES</t>
  </si>
  <si>
    <t>FAUCOMPIERRE</t>
  </si>
  <si>
    <t>FRAIZE</t>
  </si>
  <si>
    <t>GENDREVILLE</t>
  </si>
  <si>
    <t>GERBEPAL</t>
  </si>
  <si>
    <t>GIGNEVILLE</t>
  </si>
  <si>
    <t>GIRECOURT SUR DURBION</t>
  </si>
  <si>
    <t>GIRMONT VAL D AJOL</t>
  </si>
  <si>
    <t>LA GRANDE FOSSE</t>
  </si>
  <si>
    <t>GRIGNONCOURT</t>
  </si>
  <si>
    <t>GUGNEY AUX AULX</t>
  </si>
  <si>
    <t>HAREVILLE</t>
  </si>
  <si>
    <t>HENNECOURT</t>
  </si>
  <si>
    <t>HERPELMONT</t>
  </si>
  <si>
    <t>HOUECOURT</t>
  </si>
  <si>
    <t>LA HOUSSIERE</t>
  </si>
  <si>
    <t>HYMONT</t>
  </si>
  <si>
    <t>JEANMENIL</t>
  </si>
  <si>
    <t>LAVELINE DU HOUX</t>
  </si>
  <si>
    <t>LEGEVILLE ET BONFAYS</t>
  </si>
  <si>
    <t>MARTIGNY LES BAINS</t>
  </si>
  <si>
    <t>MENIL EN XAINTOIS</t>
  </si>
  <si>
    <t>MIRECOURT</t>
  </si>
  <si>
    <t>MORIZECOURT</t>
  </si>
  <si>
    <t>LA NEUVEVILLE SOUS CHATENOIS</t>
  </si>
  <si>
    <t>LA NEUVEVILLE SOUS MONTFORT</t>
  </si>
  <si>
    <t>NEUVILLERS SUR FAVE</t>
  </si>
  <si>
    <t>PAREY SOUS MONTFORT</t>
  </si>
  <si>
    <t>PLAINFAING</t>
  </si>
  <si>
    <t>PLEUVEZAIN</t>
  </si>
  <si>
    <t>PLOMBIERES LES BAINS</t>
  </si>
  <si>
    <t>LES POULIERES</t>
  </si>
  <si>
    <t>REHAINCOURT</t>
  </si>
  <si>
    <t>RELANGES</t>
  </si>
  <si>
    <t>ROLLAINVILLE</t>
  </si>
  <si>
    <t>LES ROUGES EAUX</t>
  </si>
  <si>
    <t>ROUVRES EN XAINTOIS</t>
  </si>
  <si>
    <t>RUPPES</t>
  </si>
  <si>
    <t>ST MAURICE SUR MORTAGNE</t>
  </si>
  <si>
    <t>ST MAURICE SUR MOSELLE</t>
  </si>
  <si>
    <t>ST MENGE</t>
  </si>
  <si>
    <t>SANCHEY</t>
  </si>
  <si>
    <t>SENONGES</t>
  </si>
  <si>
    <t>SIONNE</t>
  </si>
  <si>
    <t>SONCOURT</t>
  </si>
  <si>
    <t>SOULOSSE SOUS ST ELOPHE</t>
  </si>
  <si>
    <t>LE SYNDICAT</t>
  </si>
  <si>
    <t>TENDON</t>
  </si>
  <si>
    <t>CAPAVENIR VOSGES</t>
  </si>
  <si>
    <t>THIEFOSSE</t>
  </si>
  <si>
    <t>LE THILLOT</t>
  </si>
  <si>
    <t>THIRAUCOURT</t>
  </si>
  <si>
    <t>THUILLIERES</t>
  </si>
  <si>
    <t>TIGNECOURT</t>
  </si>
  <si>
    <t>UBEXY</t>
  </si>
  <si>
    <t>UXEGNEY</t>
  </si>
  <si>
    <t>VAXONCOURT</t>
  </si>
  <si>
    <t>VILLOTTE</t>
  </si>
  <si>
    <t>VIOCOURT</t>
  </si>
  <si>
    <t>LES VOIVRES</t>
  </si>
  <si>
    <t>VOUXEY</t>
  </si>
  <si>
    <t>VRECOURT</t>
  </si>
  <si>
    <t>XAFFEVILLERS</t>
  </si>
  <si>
    <t>XARONVAL</t>
  </si>
  <si>
    <t>ZINCOURT</t>
  </si>
  <si>
    <t>MONTHOLON</t>
  </si>
  <si>
    <t>ASQUINS</t>
  </si>
  <si>
    <t>LA BELLIOLE</t>
  </si>
  <si>
    <t>BERU</t>
  </si>
  <si>
    <t>BOEURS EN OTHE</t>
  </si>
  <si>
    <t>BRANCHES</t>
  </si>
  <si>
    <t>CARISEY</t>
  </si>
  <si>
    <t>CHARNY OREE DE PUISAYE</t>
  </si>
  <si>
    <t>VILLEFRANCHE</t>
  </si>
  <si>
    <t>CHENY</t>
  </si>
  <si>
    <t>CHICHERY</t>
  </si>
  <si>
    <t>COURGIS</t>
  </si>
  <si>
    <t>COUTARNOUX</t>
  </si>
  <si>
    <t>CRY</t>
  </si>
  <si>
    <t>CUSSY LES FORGES</t>
  </si>
  <si>
    <t>ESCOLIVES STE CAMILLE</t>
  </si>
  <si>
    <t>ETIGNY</t>
  </si>
  <si>
    <t>LA FERTE LOUPIERE</t>
  </si>
  <si>
    <t>FLACY</t>
  </si>
  <si>
    <t>FONTENAY PRES VEZELAY</t>
  </si>
  <si>
    <t>FOUCHERES</t>
  </si>
  <si>
    <t>FULVY</t>
  </si>
  <si>
    <t>VALRAVILLON</t>
  </si>
  <si>
    <t>GUILLON TERRE PLAINE</t>
  </si>
  <si>
    <t>SCEAUX</t>
  </si>
  <si>
    <t>GURGY</t>
  </si>
  <si>
    <t>LUCY SUR CURE</t>
  </si>
  <si>
    <t>MARMEAUX</t>
  </si>
  <si>
    <t>MASSANGIS</t>
  </si>
  <si>
    <t>MERE</t>
  </si>
  <si>
    <t>MERRY LA VALLEE</t>
  </si>
  <si>
    <t>MERRY SEC</t>
  </si>
  <si>
    <t>MEZILLES</t>
  </si>
  <si>
    <t>MONTIGNY LA RESLE</t>
  </si>
  <si>
    <t>NEUVY SAUTOUR</t>
  </si>
  <si>
    <t>PACY SUR ARMANCON</t>
  </si>
  <si>
    <t>PAROY SUR THOLON</t>
  </si>
  <si>
    <t>PIFFONDS</t>
  </si>
  <si>
    <t>PISY</t>
  </si>
  <si>
    <t>POILLY SUR SEREIN</t>
  </si>
  <si>
    <t>PONTIGNY</t>
  </si>
  <si>
    <t>PONT SUR VANNE</t>
  </si>
  <si>
    <t>PRECY SUR VRIN</t>
  </si>
  <si>
    <t>ROGNY LES SEPT ECLUSES</t>
  </si>
  <si>
    <t>RUGNY</t>
  </si>
  <si>
    <t>SAINPUITS</t>
  </si>
  <si>
    <t>ST JULIEN DU SAULT</t>
  </si>
  <si>
    <t>ST MAURICE LE VIEIL</t>
  </si>
  <si>
    <t>ST MAURICE THIZOUAILLE</t>
  </si>
  <si>
    <t>ST VALERIEN</t>
  </si>
  <si>
    <t>SAUVIGNY LE BEUREAL</t>
  </si>
  <si>
    <t>SAUVIGNY LE BOIS</t>
  </si>
  <si>
    <t>SOUGERES EN PUISAYE</t>
  </si>
  <si>
    <t>SOUMAINTRAIN</t>
  </si>
  <si>
    <t>STIGNY</t>
  </si>
  <si>
    <t>LES HAUTS DE FORTERRE</t>
  </si>
  <si>
    <t>THAROT</t>
  </si>
  <si>
    <t>THORIGNY SUR OREUSE</t>
  </si>
  <si>
    <t>TRUCY SUR YONNE</t>
  </si>
  <si>
    <t>VAUDEURS</t>
  </si>
  <si>
    <t>VENIZY</t>
  </si>
  <si>
    <t>VILLEFARGEAU</t>
  </si>
  <si>
    <t>VILLEMANOCHE</t>
  </si>
  <si>
    <t>VILLENEUVE LA DONDAGRE</t>
  </si>
  <si>
    <t>PERCENEIGE</t>
  </si>
  <si>
    <t>VILLIERS ST BENOIT</t>
  </si>
  <si>
    <t>VILLIERS VINEUX</t>
  </si>
  <si>
    <t>VILLON</t>
  </si>
  <si>
    <t>VINCELOTTES</t>
  </si>
  <si>
    <t>BEAUCOURT</t>
  </si>
  <si>
    <t>COURTELEVANT</t>
  </si>
  <si>
    <t>DANJOUTIN</t>
  </si>
  <si>
    <t>FAVEROIS</t>
  </si>
  <si>
    <t>GROSNE</t>
  </si>
  <si>
    <t>JONCHEREY</t>
  </si>
  <si>
    <t>MONTBOUTON</t>
  </si>
  <si>
    <t>NOVILLARD</t>
  </si>
  <si>
    <t>ROMAGNY SOUS ROUGEMONT</t>
  </si>
  <si>
    <t>ROPPE</t>
  </si>
  <si>
    <t>THIANCOURT</t>
  </si>
  <si>
    <t>VESCEMONT</t>
  </si>
  <si>
    <t>VETRIGNE</t>
  </si>
  <si>
    <t>ANGERVILLIERS</t>
  </si>
  <si>
    <t>ATHIS MONS</t>
  </si>
  <si>
    <t>AUTHON LA PLAINE</t>
  </si>
  <si>
    <t>BAULNE</t>
  </si>
  <si>
    <t>BOIGNEVILLE</t>
  </si>
  <si>
    <t>BOISSY LA RIVIERE</t>
  </si>
  <si>
    <t>BRIERES LES SCELLES</t>
  </si>
  <si>
    <t>BROUY</t>
  </si>
  <si>
    <t>BURES SUR YVETTE</t>
  </si>
  <si>
    <t>MONTJAY</t>
  </si>
  <si>
    <t>CHAUFFOUR LES ETRECHY</t>
  </si>
  <si>
    <t>DRAVEIL</t>
  </si>
  <si>
    <t>EPINAY SUR ORGE</t>
  </si>
  <si>
    <t>FORGES LES BAINS</t>
  </si>
  <si>
    <t>GUIGNEVILLE SUR ESSONNE</t>
  </si>
  <si>
    <t>LEUDEVILLE</t>
  </si>
  <si>
    <t>LONGJUMEAU</t>
  </si>
  <si>
    <t>LE MEREVILLOIS</t>
  </si>
  <si>
    <t>MOIGNY SUR ECOLE</t>
  </si>
  <si>
    <t>MONTLHERY</t>
  </si>
  <si>
    <t>MORSANG SUR ORGE</t>
  </si>
  <si>
    <t>ORVEAU</t>
  </si>
  <si>
    <t>PARAY VIEILLE POSTE</t>
  </si>
  <si>
    <t>PLESSIS ST BENOIST</t>
  </si>
  <si>
    <t>PUISELET LE MARAIS</t>
  </si>
  <si>
    <t>SACLAS</t>
  </si>
  <si>
    <t>SACLAY</t>
  </si>
  <si>
    <t>ST CYR SOUS DOURDAN</t>
  </si>
  <si>
    <t>ST ESCOBILLE</t>
  </si>
  <si>
    <t>ST PIERRE DU PERRAY</t>
  </si>
  <si>
    <t>ST YON</t>
  </si>
  <si>
    <t>SAVIGNY SUR ORGE</t>
  </si>
  <si>
    <t>TIGERY</t>
  </si>
  <si>
    <t>VAUHALLAN</t>
  </si>
  <si>
    <t>VERRIERES LE BUISSON</t>
  </si>
  <si>
    <t>VERT LE PETIT</t>
  </si>
  <si>
    <t>VILLECONIN</t>
  </si>
  <si>
    <t>VILLEMOISSON SUR ORGE</t>
  </si>
  <si>
    <t>YERRES</t>
  </si>
  <si>
    <t>MARNES LA COQUETTE</t>
  </si>
  <si>
    <t>MEUDON</t>
  </si>
  <si>
    <t>NEUILLY SUR SEINE</t>
  </si>
  <si>
    <t>VAUCRESSON</t>
  </si>
  <si>
    <t>VILLE D AVRAY</t>
  </si>
  <si>
    <t>AULNAY SOUS BOIS</t>
  </si>
  <si>
    <t>BONDY</t>
  </si>
  <si>
    <t>DRANCY</t>
  </si>
  <si>
    <t>LIVRY GARGAN</t>
  </si>
  <si>
    <t>LE RAINCY</t>
  </si>
  <si>
    <t>ROMAINVILLE</t>
  </si>
  <si>
    <t>TREMBLAY EN FRANCE</t>
  </si>
  <si>
    <t>VILLEMOMBLE</t>
  </si>
  <si>
    <t>ARCUEIL</t>
  </si>
  <si>
    <t>BRY SUR MARNE</t>
  </si>
  <si>
    <t>LE KREMLIN BICETRE</t>
  </si>
  <si>
    <t>LIMEIL BREVANNES</t>
  </si>
  <si>
    <t>ORLY</t>
  </si>
  <si>
    <t>PERIGNY SUR YERRES</t>
  </si>
  <si>
    <t>VALENTON</t>
  </si>
  <si>
    <t>VILLECRESNES</t>
  </si>
  <si>
    <t>VILLENEUVE LE ROI</t>
  </si>
  <si>
    <t>AMBLEVILLE</t>
  </si>
  <si>
    <t>ARNOUVILLE</t>
  </si>
  <si>
    <t>ARTHIES</t>
  </si>
  <si>
    <t>LE BELLAY EN VEXIN</t>
  </si>
  <si>
    <t>BESSANCOURT</t>
  </si>
  <si>
    <t>BETHEMONT LA FORET</t>
  </si>
  <si>
    <t>BOISSY L AILLERIE</t>
  </si>
  <si>
    <t>BRIGNANCOURT</t>
  </si>
  <si>
    <t>BUTRY SUR OISE</t>
  </si>
  <si>
    <t>CERGY</t>
  </si>
  <si>
    <t>CHAUMONTEL</t>
  </si>
  <si>
    <t>CHAUVRY</t>
  </si>
  <si>
    <t>CHERENCE</t>
  </si>
  <si>
    <t>COMMENY</t>
  </si>
  <si>
    <t>EAUBONNE</t>
  </si>
  <si>
    <t>FRANCONVILLE LA GARENNE</t>
  </si>
  <si>
    <t>GONESSE</t>
  </si>
  <si>
    <t>GRISY LES PLATRES</t>
  </si>
  <si>
    <t>GUIRY EN VEXIN</t>
  </si>
  <si>
    <t>JAGNY SOUS BOIS</t>
  </si>
  <si>
    <t>JOUY LE MOUTIER</t>
  </si>
  <si>
    <t>LOUVRES</t>
  </si>
  <si>
    <t>LUZARCHES</t>
  </si>
  <si>
    <t>MERY SUR OISE</t>
  </si>
  <si>
    <t>LE MESNIL AUBRY</t>
  </si>
  <si>
    <t>NERVILLE LA FORET</t>
  </si>
  <si>
    <t>NESLES LA VALLEE</t>
  </si>
  <si>
    <t>NOISY SUR OISE</t>
  </si>
  <si>
    <t>PERSAN</t>
  </si>
  <si>
    <t>PIERRELAYE</t>
  </si>
  <si>
    <t>LE PLESSIS BOUCHARD</t>
  </si>
  <si>
    <t>PUISEUX EN FRANCE</t>
  </si>
  <si>
    <t>ROISSY EN FRANCE</t>
  </si>
  <si>
    <t>SARCELLES</t>
  </si>
  <si>
    <t>SURVILLIERS</t>
  </si>
  <si>
    <t>THEMERICOURT</t>
  </si>
  <si>
    <t>VILLAINES SOUS BOIS</t>
  </si>
  <si>
    <t>LES ABYMES</t>
  </si>
  <si>
    <t>BAIE MAHAULT</t>
  </si>
  <si>
    <t>DESHAIES</t>
  </si>
  <si>
    <t>LE MOULE</t>
  </si>
  <si>
    <t>TERRE DE HAUT</t>
  </si>
  <si>
    <t>TROIS RIVIERES</t>
  </si>
  <si>
    <t>CASE PILOTE</t>
  </si>
  <si>
    <t>DUCOS</t>
  </si>
  <si>
    <t>GRAND RIVIERE</t>
  </si>
  <si>
    <t>MACOUBA</t>
  </si>
  <si>
    <t>LE MARIGOT</t>
  </si>
  <si>
    <t>LE MARIN</t>
  </si>
  <si>
    <t>ROURA</t>
  </si>
  <si>
    <t>OUANARY</t>
  </si>
  <si>
    <t>APATOU</t>
  </si>
  <si>
    <t>LA POSSESSION</t>
  </si>
  <si>
    <t>ST LEU</t>
  </si>
  <si>
    <t>BASSE TERRE</t>
  </si>
  <si>
    <t>LE TAMPON</t>
  </si>
  <si>
    <t>CILAOS</t>
  </si>
  <si>
    <t>ST PIERRE ET MIQUELON</t>
  </si>
  <si>
    <t>BANDRABOUA</t>
  </si>
  <si>
    <t>BANDRELE</t>
  </si>
  <si>
    <t>MAMOUDZOU</t>
  </si>
  <si>
    <t>TEPUPAHEA</t>
  </si>
  <si>
    <t>TOAU</t>
  </si>
  <si>
    <t>TEANA</t>
  </si>
  <si>
    <t>TARIONE</t>
  </si>
  <si>
    <t>OMOA</t>
  </si>
  <si>
    <t>MANGAREVA</t>
  </si>
  <si>
    <t>TARAVAI</t>
  </si>
  <si>
    <t>MORANE</t>
  </si>
  <si>
    <t>OTEPA</t>
  </si>
  <si>
    <t>TIAREI</t>
  </si>
  <si>
    <t>HUAHINE</t>
  </si>
  <si>
    <t>TEFARERII</t>
  </si>
  <si>
    <t>MAEVA</t>
  </si>
  <si>
    <t>HITIANAU</t>
  </si>
  <si>
    <t>MAUPITI</t>
  </si>
  <si>
    <t>MOPELIA</t>
  </si>
  <si>
    <t>TEAVARO</t>
  </si>
  <si>
    <t>TIAIA</t>
  </si>
  <si>
    <t>PIHAENA</t>
  </si>
  <si>
    <t>NUKUATAHA</t>
  </si>
  <si>
    <t>TERRE DESERTE</t>
  </si>
  <si>
    <t>HATIHEU</t>
  </si>
  <si>
    <t>HATUTAA</t>
  </si>
  <si>
    <t>TEONEMAHINA</t>
  </si>
  <si>
    <t>PAHUA</t>
  </si>
  <si>
    <t>AHUREI</t>
  </si>
  <si>
    <t>MAROTIRI</t>
  </si>
  <si>
    <t>MOERAI</t>
  </si>
  <si>
    <t>TAHAA</t>
  </si>
  <si>
    <t>TIVA</t>
  </si>
  <si>
    <t>HAAMENE</t>
  </si>
  <si>
    <t>FAAAHA</t>
  </si>
  <si>
    <t>TARAVAO</t>
  </si>
  <si>
    <t>TIKEI</t>
  </si>
  <si>
    <t>TUMARAA</t>
  </si>
  <si>
    <t>TEHURUI</t>
  </si>
  <si>
    <t>HAKAMAII</t>
  </si>
  <si>
    <t>BELEP</t>
  </si>
  <si>
    <t>BOURAIL</t>
  </si>
  <si>
    <t>DUMBEA</t>
  </si>
  <si>
    <t>HOUAILOU</t>
  </si>
  <si>
    <t>KONE</t>
  </si>
  <si>
    <t>KOUMAC</t>
  </si>
  <si>
    <t>FAYAOUE</t>
  </si>
  <si>
    <t>POUM</t>
  </si>
  <si>
    <t>VOH</t>
  </si>
  <si>
    <t>OUACO</t>
  </si>
  <si>
    <t>KOUAOUA</t>
  </si>
  <si>
    <t>UEBERSTRASS</t>
  </si>
  <si>
    <t>URSCHENHEIM</t>
  </si>
  <si>
    <t>VIEUX THANN</t>
  </si>
  <si>
    <t>VILLAGE NEUF</t>
  </si>
  <si>
    <t>WEGSCHEID</t>
  </si>
  <si>
    <t>WILLER SUR THUR</t>
  </si>
  <si>
    <t>ALBIGNY SUR SAONE</t>
  </si>
  <si>
    <t>AMPLEPUIS</t>
  </si>
  <si>
    <t>AMPUIS</t>
  </si>
  <si>
    <t>L ARBRESLE</t>
  </si>
  <si>
    <t>ARNAS</t>
  </si>
  <si>
    <t>BRINDAS</t>
  </si>
  <si>
    <t>LA CHAPELLE SUR COISE</t>
  </si>
  <si>
    <t>CHAPONOST</t>
  </si>
  <si>
    <t>CIVRIEUX D AZERGUES</t>
  </si>
  <si>
    <t>ECHALAS</t>
  </si>
  <si>
    <t>EVEUX</t>
  </si>
  <si>
    <t>FLEURIE</t>
  </si>
  <si>
    <t>FLEURIEU SUR SAONE</t>
  </si>
  <si>
    <t>LES HAIES</t>
  </si>
  <si>
    <t>IRIGNY</t>
  </si>
  <si>
    <t>JULLIE</t>
  </si>
  <si>
    <t>LENTILLY</t>
  </si>
  <si>
    <t>LIMONEST</t>
  </si>
  <si>
    <t>LONGES</t>
  </si>
  <si>
    <t>LONGESSAIGNE</t>
  </si>
  <si>
    <t>MARCHAMPT</t>
  </si>
  <si>
    <t>MARCY L ETOILE</t>
  </si>
  <si>
    <t>LA MULATIERE</t>
  </si>
  <si>
    <t>PIERRE BENITE</t>
  </si>
  <si>
    <t>POLLIONNAY</t>
  </si>
  <si>
    <t>QUINCIEUX</t>
  </si>
  <si>
    <t>REGNIE DURETTE</t>
  </si>
  <si>
    <t>RIVOLET</t>
  </si>
  <si>
    <t>RONNO</t>
  </si>
  <si>
    <t>LES SAUVAGES</t>
  </si>
  <si>
    <t>ST DIDIER AU MONT D OR</t>
  </si>
  <si>
    <t>ST DIDIER SUR BEAUJEU</t>
  </si>
  <si>
    <t>ST GENIS L ARGENTIERE</t>
  </si>
  <si>
    <t>ST GENIS LAVAL</t>
  </si>
  <si>
    <t>ST JEAN DES VIGNES</t>
  </si>
  <si>
    <t>ST LAURENT D AGNY</t>
  </si>
  <si>
    <t>ST MARTIN EN HAUT</t>
  </si>
  <si>
    <t>TALUYERS</t>
  </si>
  <si>
    <t>THURINS</t>
  </si>
  <si>
    <t>VAUXRENARD</t>
  </si>
  <si>
    <t>VERNAISON</t>
  </si>
  <si>
    <t>FEYZIN</t>
  </si>
  <si>
    <t>MIONS</t>
  </si>
  <si>
    <t>RILLIEUX LA PAPE</t>
  </si>
  <si>
    <t>ST LAURENT DE MURE</t>
  </si>
  <si>
    <t>SEREZIN DU RHONE</t>
  </si>
  <si>
    <t>AILLEVANS</t>
  </si>
  <si>
    <t>AILLEVILLERS ET LYAUMONT</t>
  </si>
  <si>
    <t>AISEY ET RICHECOURT</t>
  </si>
  <si>
    <t>AMBLANS ET VELOTTE</t>
  </si>
  <si>
    <t>AMONT ET EFFRENEY</t>
  </si>
  <si>
    <t>ARC LES GRAY</t>
  </si>
  <si>
    <t>ATTRICOURT</t>
  </si>
  <si>
    <t>LES AYNANS</t>
  </si>
  <si>
    <t>LES BATIES</t>
  </si>
  <si>
    <t>BAULAY</t>
  </si>
  <si>
    <t>BELFAHY</t>
  </si>
  <si>
    <t>BONNEVENT VELLOREILLE</t>
  </si>
  <si>
    <t>BOUHANS ET FEURG</t>
  </si>
  <si>
    <t>BREVILLIERS</t>
  </si>
  <si>
    <t>BROYE AUBIGNEY MONTSEUGNY</t>
  </si>
  <si>
    <t>BRUSSEY</t>
  </si>
  <si>
    <t>CENANS</t>
  </si>
  <si>
    <t>LA CHAPELLE ST QUILLAIN</t>
  </si>
  <si>
    <t>CHARCENNE</t>
  </si>
  <si>
    <t>CHARGEY LES GRAY</t>
  </si>
  <si>
    <t>CHAUX LES PORT</t>
  </si>
  <si>
    <t>CHENEVREY ET MOROGNE</t>
  </si>
  <si>
    <t>COMBEAUFONTAINE</t>
  </si>
  <si>
    <t>LA CORBIERE</t>
  </si>
  <si>
    <t>LA CREUSE</t>
  </si>
  <si>
    <t>CUBRY LES FAVERNEY</t>
  </si>
  <si>
    <t>CULT</t>
  </si>
  <si>
    <t>DAMPIERRE SUR SALON</t>
  </si>
  <si>
    <t>EQUEVILLEY</t>
  </si>
  <si>
    <t>ETRELLES ET LA MONTBLEUSE</t>
  </si>
  <si>
    <t>ETUZ</t>
  </si>
  <si>
    <t>FAYMONT</t>
  </si>
  <si>
    <t>FEDRY</t>
  </si>
  <si>
    <t>FLEUREY LES FAVERNEY</t>
  </si>
  <si>
    <t>FONTAINE LES LUXEUIL</t>
  </si>
  <si>
    <t>FONTENOIS LA VILLE</t>
  </si>
  <si>
    <t>FOUGEROLLES ST VALBERT</t>
  </si>
  <si>
    <t>FRANCALMONT</t>
  </si>
  <si>
    <t>FRANCHEVELLE</t>
  </si>
  <si>
    <t>GIREFONTAINE</t>
  </si>
  <si>
    <t>GRAMMONT</t>
  </si>
  <si>
    <t>GRAY</t>
  </si>
  <si>
    <t>GRAY LA VILLE</t>
  </si>
  <si>
    <t>HYET</t>
  </si>
  <si>
    <t>LAMBREY</t>
  </si>
  <si>
    <t>LAVIGNEY</t>
  </si>
  <si>
    <t>LIEFFRANS</t>
  </si>
  <si>
    <t>MARNAY</t>
  </si>
  <si>
    <t>MIGNAVILLERS</t>
  </si>
  <si>
    <t>MOIMAY</t>
  </si>
  <si>
    <t>MONTBOZON</t>
  </si>
  <si>
    <t>MONTIGNY LES CHERLIEU</t>
  </si>
  <si>
    <t>OISELAY ET GRACHAUX</t>
  </si>
  <si>
    <t>ORICOURT</t>
  </si>
  <si>
    <t>OUGE</t>
  </si>
  <si>
    <t>LA PISSEURE</t>
  </si>
  <si>
    <t>PONTCEY</t>
  </si>
  <si>
    <t>LA ROMAINE</t>
  </si>
  <si>
    <t>PONT DU BOIS</t>
  </si>
  <si>
    <t>QUERS</t>
  </si>
  <si>
    <t>RAINCOURT</t>
  </si>
  <si>
    <t>RIOZ</t>
  </si>
  <si>
    <t>LA ROSIERE</t>
  </si>
  <si>
    <t>ROSIERES SUR MANCE</t>
  </si>
  <si>
    <t>ST BRESSON</t>
  </si>
  <si>
    <t>SERVANCE MIELLIN</t>
  </si>
  <si>
    <t>SOING CUBRY CHARENTENAY</t>
  </si>
  <si>
    <t>CHARENTENAY</t>
  </si>
  <si>
    <t>SORANS LES BREUREY</t>
  </si>
  <si>
    <t>SORNAY</t>
  </si>
  <si>
    <t>THIENANS</t>
  </si>
  <si>
    <t>LE TREMBLOIS</t>
  </si>
  <si>
    <t>TREMOINS</t>
  </si>
  <si>
    <t>VAITE</t>
  </si>
  <si>
    <t>VAIVRE ET MONTOILLE</t>
  </si>
  <si>
    <t>VAROGNE</t>
  </si>
  <si>
    <t>VELLECLAIRE</t>
  </si>
  <si>
    <t>VELLEGUINDRY ET LEVRECEY</t>
  </si>
  <si>
    <t>VELLEMINFROY</t>
  </si>
  <si>
    <t>VENISEY</t>
  </si>
  <si>
    <t>VERLANS</t>
  </si>
  <si>
    <t>LA VERNOTTE</t>
  </si>
  <si>
    <t>VILLARS LE PAUTEL</t>
  </si>
  <si>
    <t>LA VILLEDIEU EN FONTENETTE</t>
  </si>
  <si>
    <t>VILLERS LES LUXEUIL</t>
  </si>
  <si>
    <t>VOLON</t>
  </si>
  <si>
    <t>VY LES LURE</t>
  </si>
  <si>
    <t>VY LES RUPT</t>
  </si>
  <si>
    <t>ANTULLY</t>
  </si>
  <si>
    <t>AUTUN</t>
  </si>
  <si>
    <t>BARIZEY</t>
  </si>
  <si>
    <t>BEAUREPAIRE EN BRESSE</t>
  </si>
  <si>
    <t>BEAUVERNOIS</t>
  </si>
  <si>
    <t>BOSJEAN</t>
  </si>
  <si>
    <t>LA BOULAYE</t>
  </si>
  <si>
    <t>BOURG LE COMTE</t>
  </si>
  <si>
    <t>BROYE</t>
  </si>
  <si>
    <t>BRUAILLES</t>
  </si>
  <si>
    <t>BUXY</t>
  </si>
  <si>
    <t>CERON</t>
  </si>
  <si>
    <t>CERSOT</t>
  </si>
  <si>
    <t>CHALON SUR SAONE</t>
  </si>
  <si>
    <t>CHAMPLECY</t>
  </si>
  <si>
    <t>LA CHAPELLE SOUS BRANCION</t>
  </si>
  <si>
    <t>CHARNAY LES MACON</t>
  </si>
  <si>
    <t>CHATEAU</t>
  </si>
  <si>
    <t>CHAUDENAY</t>
  </si>
  <si>
    <t>NAVOUR SUR GROSNE</t>
  </si>
  <si>
    <t>CONDAL</t>
  </si>
  <si>
    <t>CRECHES SUR SAONE</t>
  </si>
  <si>
    <t>LE CREUSOT</t>
  </si>
  <si>
    <t>CULLES LES ROCHES</t>
  </si>
  <si>
    <t>CUZY</t>
  </si>
  <si>
    <t>DAMPIERRE EN BRESSE</t>
  </si>
  <si>
    <t>DETTEY</t>
  </si>
  <si>
    <t>DRACY LE FORT</t>
  </si>
  <si>
    <t>DYO</t>
  </si>
  <si>
    <t>ETANG SUR ARROUX</t>
  </si>
  <si>
    <t>GENELARD</t>
  </si>
  <si>
    <t>LA GENETE</t>
  </si>
  <si>
    <t>IGUERANDE</t>
  </si>
  <si>
    <t>JULLY LES BUXY</t>
  </si>
  <si>
    <t>LAIVES</t>
  </si>
  <si>
    <t>LAIZE</t>
  </si>
  <si>
    <t>LESSARD LE NATIONAL</t>
  </si>
  <si>
    <t>LIGNY EN BRIONNAIS</t>
  </si>
  <si>
    <t>LOUHANS</t>
  </si>
  <si>
    <t>MARLY SUR ARROUX</t>
  </si>
  <si>
    <t>MELLECEY</t>
  </si>
  <si>
    <t>MONTCEAU LES MINES</t>
  </si>
  <si>
    <t>THANNENKIRCH</t>
  </si>
  <si>
    <t>MONTCONY</t>
  </si>
  <si>
    <t>TRAUBACH LE HAUT</t>
  </si>
  <si>
    <t>MONTMELARD</t>
  </si>
  <si>
    <t>UFFHOLTZ</t>
  </si>
  <si>
    <t>MONTMORT</t>
  </si>
  <si>
    <t>VOGELGRUN</t>
  </si>
  <si>
    <t>NAVILLY</t>
  </si>
  <si>
    <t>WALHEIM</t>
  </si>
  <si>
    <t>NOCHIZE</t>
  </si>
  <si>
    <t>WECKOLSHEIM</t>
  </si>
  <si>
    <t>OSLON</t>
  </si>
  <si>
    <t>WENTZWILLER</t>
  </si>
  <si>
    <t>PARAY LE MONIAL</t>
  </si>
  <si>
    <t>WESTHALTEN</t>
  </si>
  <si>
    <t>WICKERSCHWIHR</t>
  </si>
  <si>
    <t>LA PETITE VERRIERE</t>
  </si>
  <si>
    <t>WINKEL</t>
  </si>
  <si>
    <t>POISSON</t>
  </si>
  <si>
    <t>WITTERSDORF</t>
  </si>
  <si>
    <t>PRIZY</t>
  </si>
  <si>
    <t>ANSE</t>
  </si>
  <si>
    <t>LE PULEY</t>
  </si>
  <si>
    <t>LES ARDILLATS</t>
  </si>
  <si>
    <t>LA ROCHE VINEUSE</t>
  </si>
  <si>
    <t>AZOLETTE</t>
  </si>
  <si>
    <t>SAGY</t>
  </si>
  <si>
    <t>ST AUBIN EN CHAROLLAIS</t>
  </si>
  <si>
    <t>ST BOIL</t>
  </si>
  <si>
    <t>BLACE</t>
  </si>
  <si>
    <t>CHAMELET</t>
  </si>
  <si>
    <t>CHARBONNIERES LES BAINS</t>
  </si>
  <si>
    <t>ST GERMAIN DU BOIS</t>
  </si>
  <si>
    <t>CHARENTAY</t>
  </si>
  <si>
    <t>ST GERMAIN EN BRIONNAIS</t>
  </si>
  <si>
    <t>CHAUSSAN</t>
  </si>
  <si>
    <t>ST JEAN DE VAUX</t>
  </si>
  <si>
    <t>CHAZAY D AZERGUES</t>
  </si>
  <si>
    <t>ST JULIEN SUR DHEUNE</t>
  </si>
  <si>
    <t>CHENAS</t>
  </si>
  <si>
    <t>ST LEGER SOUS BEUVRAY</t>
  </si>
  <si>
    <t>CHENELETTE</t>
  </si>
  <si>
    <t>ST LOUP DE VARENNES</t>
  </si>
  <si>
    <t>CHESSY</t>
  </si>
  <si>
    <t>ST MARTIN DE LIXY</t>
  </si>
  <si>
    <t>CHIROUBLES</t>
  </si>
  <si>
    <t>ST MARTIN DU TARTRE</t>
  </si>
  <si>
    <t>COLLONGES AU MONT D OR</t>
  </si>
  <si>
    <t>ST MARTIN EN BRESSE</t>
  </si>
  <si>
    <t>COUZON AU MONT D OR</t>
  </si>
  <si>
    <t>ST MAURICE EN RIVIERE</t>
  </si>
  <si>
    <t>CRAPONNE</t>
  </si>
  <si>
    <t>ST MAURICE LES CHATEAUNEUF</t>
  </si>
  <si>
    <t>DARDILLY</t>
  </si>
  <si>
    <t>DENICE</t>
  </si>
  <si>
    <t>ST RACHO</t>
  </si>
  <si>
    <t>DIEME</t>
  </si>
  <si>
    <t>ST SYMPHORIEN DE MARMAGNE</t>
  </si>
  <si>
    <t>GRANDRIS</t>
  </si>
  <si>
    <t>ST USUGE</t>
  </si>
  <si>
    <t>LACENAS</t>
  </si>
  <si>
    <t>LANCIE</t>
  </si>
  <si>
    <t>LA SALLE</t>
  </si>
  <si>
    <t>LIMAS</t>
  </si>
  <si>
    <t>LOIRE SUR RHONE</t>
  </si>
  <si>
    <t>SAVIGNY EN REVERMONT</t>
  </si>
  <si>
    <t>MARCILLY D AZERGUES</t>
  </si>
  <si>
    <t>SENNECEY LE GRAND</t>
  </si>
  <si>
    <t>SENOZAN</t>
  </si>
  <si>
    <t>SIMARD</t>
  </si>
  <si>
    <t>LE TARTRE</t>
  </si>
  <si>
    <t>ORLIENAS</t>
  </si>
  <si>
    <t>POLEYMIEUX AU MONT D OR</t>
  </si>
  <si>
    <t>TOUTENANT</t>
  </si>
  <si>
    <t>UCHON</t>
  </si>
  <si>
    <t>VARENNES LE GRAND</t>
  </si>
  <si>
    <t>ST ANDRE LA COTE</t>
  </si>
  <si>
    <t>VAUX EN PRE</t>
  </si>
  <si>
    <t>ST BONNET DES BRUYERES</t>
  </si>
  <si>
    <t>VENDENESSE SUR ARROUX</t>
  </si>
  <si>
    <t>ST CLEMENT DE VERS</t>
  </si>
  <si>
    <t>VEROSVRES</t>
  </si>
  <si>
    <t>ST FONS</t>
  </si>
  <si>
    <t>VERZE</t>
  </si>
  <si>
    <t>ST FORGEUX</t>
  </si>
  <si>
    <t>CLUX VILLENEUVE</t>
  </si>
  <si>
    <t>STE FOY L ARGENTIERE</t>
  </si>
  <si>
    <t>LA VINEUSE SUR FREGANDE</t>
  </si>
  <si>
    <t>ST GEORGES DE RENEINS</t>
  </si>
  <si>
    <t>VOLESVRES</t>
  </si>
  <si>
    <t>ST JULIEN SUR BIBOST</t>
  </si>
  <si>
    <t>ARNAGE</t>
  </si>
  <si>
    <t>ST JUST D AVRAY</t>
  </si>
  <si>
    <t>AUVERS LE HAMON</t>
  </si>
  <si>
    <t>ST LAURENT DE CHAMOUSSET</t>
  </si>
  <si>
    <t>AVESSE</t>
  </si>
  <si>
    <t>BALLON ST MARS</t>
  </si>
  <si>
    <t>ST ROMAIN AU MONT D OR</t>
  </si>
  <si>
    <t>BEAUMONT SUR DEME</t>
  </si>
  <si>
    <t>ST VINCENT DE REINS</t>
  </si>
  <si>
    <t>BERFAY</t>
  </si>
  <si>
    <t>TASSIN LA DEMI LUNE</t>
  </si>
  <si>
    <t>BOULOIRE</t>
  </si>
  <si>
    <t>BOURG LE ROI</t>
  </si>
  <si>
    <t>LA TOUR DE SALVAGNY</t>
  </si>
  <si>
    <t>LE BREIL SUR MERIZE</t>
  </si>
  <si>
    <t>VILLEURBANNE</t>
  </si>
  <si>
    <t>CHAHAIGNES</t>
  </si>
  <si>
    <t>CHALLES</t>
  </si>
  <si>
    <t>YZERON</t>
  </si>
  <si>
    <t>CHANTENAY VILLEDIEU</t>
  </si>
  <si>
    <t>LA CHAPELLE AUX CHOUX</t>
  </si>
  <si>
    <t>ST SYMPHORIEN D OZON</t>
  </si>
  <si>
    <t>LA CHAPELLE HUON</t>
  </si>
  <si>
    <t>COLOMBIER SAUGNIEU</t>
  </si>
  <si>
    <t>MONTVAL SUR LOIR</t>
  </si>
  <si>
    <t>CHERRE AU</t>
  </si>
  <si>
    <t>CLERMONT CREANS</t>
  </si>
  <si>
    <t>ANDELARROT</t>
  </si>
  <si>
    <t>CONGE SUR ORNE</t>
  </si>
  <si>
    <t>ANJEUX</t>
  </si>
  <si>
    <t>COULAINES</t>
  </si>
  <si>
    <t>COULANS SUR GEE</t>
  </si>
  <si>
    <t>COULONGE</t>
  </si>
  <si>
    <t>AUGICOURT</t>
  </si>
  <si>
    <t>DEGRE</t>
  </si>
  <si>
    <t>AVRIGNEY VIREY</t>
  </si>
  <si>
    <t>DEHAULT</t>
  </si>
  <si>
    <t>DOLLON</t>
  </si>
  <si>
    <t>BESNANS</t>
  </si>
  <si>
    <t>ECOMMOY</t>
  </si>
  <si>
    <t>BETAUCOURT</t>
  </si>
  <si>
    <t>FAY</t>
  </si>
  <si>
    <t>BETONCOURT LES BROTTE</t>
  </si>
  <si>
    <t>FONTENAY SUR VEGRE</t>
  </si>
  <si>
    <t>BOULOT</t>
  </si>
  <si>
    <t>LE GREZ</t>
  </si>
  <si>
    <t>BOURGUIGNON LES LA CHARITE</t>
  </si>
  <si>
    <t>LONGNES</t>
  </si>
  <si>
    <t>BRESILLEY</t>
  </si>
  <si>
    <t>LOUE</t>
  </si>
  <si>
    <t>BREUCHES</t>
  </si>
  <si>
    <t>LOUPLANDE</t>
  </si>
  <si>
    <t>BREUCHOTTE</t>
  </si>
  <si>
    <t>BROTTE LES LUXEUIL</t>
  </si>
  <si>
    <t>MAIGNE</t>
  </si>
  <si>
    <t>BROTTE LES RAY</t>
  </si>
  <si>
    <t>MALICORNE SUR SARTHE</t>
  </si>
  <si>
    <t>MARCON</t>
  </si>
  <si>
    <t>LA BRUYERE</t>
  </si>
  <si>
    <t>MAROLLETTE</t>
  </si>
  <si>
    <t>BUFFIGNECOURT</t>
  </si>
  <si>
    <t>MEZIERES SOUS LAVARDIN</t>
  </si>
  <si>
    <t>BUTHIERS</t>
  </si>
  <si>
    <t>MONHOUDOU</t>
  </si>
  <si>
    <t>CALMOUTIER</t>
  </si>
  <si>
    <t>MONTBIZOT</t>
  </si>
  <si>
    <t>CHAMBORNAY LES BELLEVAUX</t>
  </si>
  <si>
    <t>NAUVAY</t>
  </si>
  <si>
    <t>CHAMPEY</t>
  </si>
  <si>
    <t>NOYEN SUR SARTHE</t>
  </si>
  <si>
    <t>CHAMPTONNAY</t>
  </si>
  <si>
    <t>NUILLE LE JALAIS</t>
  </si>
  <si>
    <t>CHARMES ST VALBERT</t>
  </si>
  <si>
    <t>OIZE</t>
  </si>
  <si>
    <t>CHATENEY</t>
  </si>
  <si>
    <t>PANON</t>
  </si>
  <si>
    <t>PIACE</t>
  </si>
  <si>
    <t>CHEVIGNEY</t>
  </si>
  <si>
    <t>PREVAL</t>
  </si>
  <si>
    <t>CITEY</t>
  </si>
  <si>
    <t>PRUILLE LE CHETIF</t>
  </si>
  <si>
    <t>COISEVAUX</t>
  </si>
  <si>
    <t>ROUESSE FONTAINE</t>
  </si>
  <si>
    <t>COLOMBE LES VESOUL</t>
  </si>
  <si>
    <t>ST DENIS DES COUDRAIS</t>
  </si>
  <si>
    <t>CONTREGLISE</t>
  </si>
  <si>
    <t>ST GEORGES LE GAULTIER</t>
  </si>
  <si>
    <t>CORRAVILLERS</t>
  </si>
  <si>
    <t>ST MICHEL DE CHAVAIGNES</t>
  </si>
  <si>
    <t>CORRE</t>
  </si>
  <si>
    <t>ST PATERNE LE CHEVAIN</t>
  </si>
  <si>
    <t>DAMBENOIT LES COLOMBE</t>
  </si>
  <si>
    <t>ST REMY DES MONTS</t>
  </si>
  <si>
    <t>DAMPIERRE SUR LINOTTE</t>
  </si>
  <si>
    <t>ST ULPHACE</t>
  </si>
  <si>
    <t>ECHAVANNE</t>
  </si>
  <si>
    <t>SAOSNES</t>
  </si>
  <si>
    <t>ECHENOZ LA MELINE</t>
  </si>
  <si>
    <t>SAVIGNE L EVEQUE</t>
  </si>
  <si>
    <t>ECUELLE</t>
  </si>
  <si>
    <t>EHUNS</t>
  </si>
  <si>
    <t>SOULIGNE FLACE</t>
  </si>
  <si>
    <t>ESMOULINS</t>
  </si>
  <si>
    <t>SPAY</t>
  </si>
  <si>
    <t>ETOBON</t>
  </si>
  <si>
    <t>TERREHAULT</t>
  </si>
  <si>
    <t>FAVERNEY</t>
  </si>
  <si>
    <t>THOIGNE</t>
  </si>
  <si>
    <t>FERRIERES LES RAY</t>
  </si>
  <si>
    <t>THORIGNE SUR DUE</t>
  </si>
  <si>
    <t>FERRIERES LES SCEY</t>
  </si>
  <si>
    <t>LE TRONCHET</t>
  </si>
  <si>
    <t>TUFFE VAL DE LA CHERONNE</t>
  </si>
  <si>
    <t>FRANCOURT</t>
  </si>
  <si>
    <t>VALLON SUR GEE</t>
  </si>
  <si>
    <t>FRESNE ST MAMES</t>
  </si>
  <si>
    <t>VERNEIL LE CHETIF</t>
  </si>
  <si>
    <t>FRESSE</t>
  </si>
  <si>
    <t>VOIVRES LES LE MANS</t>
  </si>
  <si>
    <t>FROTEY LES VESOUL</t>
  </si>
  <si>
    <t>GEORFANS</t>
  </si>
  <si>
    <t>AILLON LE JEUNE</t>
  </si>
  <si>
    <t>GRANDECOURT</t>
  </si>
  <si>
    <t>AITON</t>
  </si>
  <si>
    <t>GRATTERY</t>
  </si>
  <si>
    <t>ALBIEZ LE JEUNE</t>
  </si>
  <si>
    <t>GY</t>
  </si>
  <si>
    <t>ALBIEZ MONTROND</t>
  </si>
  <si>
    <t>HAUT DU THEM CHATEAU LAMBERT</t>
  </si>
  <si>
    <t>ARVILLARD</t>
  </si>
  <si>
    <t>HAUTEVELLE</t>
  </si>
  <si>
    <t>AVRESSIEUX</t>
  </si>
  <si>
    <t>HURECOURT</t>
  </si>
  <si>
    <t>BONNEVAL SUR ARC</t>
  </si>
  <si>
    <t>LINEXERT</t>
  </si>
  <si>
    <t>BOURGET EN HUILE</t>
  </si>
  <si>
    <t>MAGNY DANIGON</t>
  </si>
  <si>
    <t>BOZEL</t>
  </si>
  <si>
    <t>CHALLES LES EAUX</t>
  </si>
  <si>
    <t>MAUSSANS</t>
  </si>
  <si>
    <t>CHAMOUX SUR GELON</t>
  </si>
  <si>
    <t>MEMBREY</t>
  </si>
  <si>
    <t>LE CHATELARD</t>
  </si>
  <si>
    <t>MENOUX</t>
  </si>
  <si>
    <t>LA CHAVANNE</t>
  </si>
  <si>
    <t>MERCEY SUR SAONE</t>
  </si>
  <si>
    <t>COHENNOZ</t>
  </si>
  <si>
    <t>MOFFANS ET VACHERESSE</t>
  </si>
  <si>
    <t>CRUET</t>
  </si>
  <si>
    <t>MONTARLOT LES RIOZ</t>
  </si>
  <si>
    <t>DOUCY EN BAUGES</t>
  </si>
  <si>
    <t>MONTCEY</t>
  </si>
  <si>
    <t>ECOLE</t>
  </si>
  <si>
    <t>MONTESSAUX</t>
  </si>
  <si>
    <t>EPIERRE</t>
  </si>
  <si>
    <t>NEUVELLE LES CROMARY</t>
  </si>
  <si>
    <t>FONTCOUVERTE LA TOUSSUIRE</t>
  </si>
  <si>
    <t>LA NEUVELLE LES SCEY</t>
  </si>
  <si>
    <t>FRENEY</t>
  </si>
  <si>
    <t>NOIDANS LE FERROUX</t>
  </si>
  <si>
    <t>GILLY SUR ISERE</t>
  </si>
  <si>
    <t>ORMOICHE</t>
  </si>
  <si>
    <t>LA TOUR EN MAURIENNE</t>
  </si>
  <si>
    <t>OYRIERES</t>
  </si>
  <si>
    <t>PASSAVANT LA ROCHERE</t>
  </si>
  <si>
    <t>LOISIEUX</t>
  </si>
  <si>
    <t>PIN</t>
  </si>
  <si>
    <t>LA PLAGNE TARENTAISE</t>
  </si>
  <si>
    <t>PLANCHER BAS</t>
  </si>
  <si>
    <t>MARTHOD</t>
  </si>
  <si>
    <t>PONT SUR L OGNON</t>
  </si>
  <si>
    <t>MERY</t>
  </si>
  <si>
    <t>POYANS</t>
  </si>
  <si>
    <t>MODANE</t>
  </si>
  <si>
    <t>PUSEY</t>
  </si>
  <si>
    <t>MONTCEL</t>
  </si>
  <si>
    <t>ROSEY</t>
  </si>
  <si>
    <t>MOUXY</t>
  </si>
  <si>
    <t>ST GAND</t>
  </si>
  <si>
    <t>ST LOUP NANTOUARD</t>
  </si>
  <si>
    <t>NOTRE DAME DES MILLIERES</t>
  </si>
  <si>
    <t>ONTEX</t>
  </si>
  <si>
    <t>SAVOYEUX</t>
  </si>
  <si>
    <t>ORELLE</t>
  </si>
  <si>
    <t>SCEY SUR SAONE ET ST ALBIN</t>
  </si>
  <si>
    <t>PALLUD</t>
  </si>
  <si>
    <t>SECENANS</t>
  </si>
  <si>
    <t>PLANAISE</t>
  </si>
  <si>
    <t>LE PONT DE BEAUVOISIN</t>
  </si>
  <si>
    <t>TARTECOURT</t>
  </si>
  <si>
    <t>LE PONTET</t>
  </si>
  <si>
    <t>TRESILLEY</t>
  </si>
  <si>
    <t>RUFFIEUX</t>
  </si>
  <si>
    <t>VALLEROIS LE BOIS</t>
  </si>
  <si>
    <t>ST ALBAN DE MONTBEL</t>
  </si>
  <si>
    <t>LE VAL ST ELOI</t>
  </si>
  <si>
    <t>ST ALBAN D HURTIERES</t>
  </si>
  <si>
    <t>VAUCONCOURT NERVEZAIN</t>
  </si>
  <si>
    <t>ST CASSIN</t>
  </si>
  <si>
    <t>VELESMES ECHEVANNE</t>
  </si>
  <si>
    <t>STE FOY TARENTAISE</t>
  </si>
  <si>
    <t>VELET</t>
  </si>
  <si>
    <t>ST FRANCOIS DE SALES</t>
  </si>
  <si>
    <t>VELLECHEVREUX ET COURBENANS</t>
  </si>
  <si>
    <t>ST GENIX LES VILLAGES</t>
  </si>
  <si>
    <t>VELLEFREY ET VELLEFRANGE</t>
  </si>
  <si>
    <t>VELLE LE CHATEL</t>
  </si>
  <si>
    <t>STE HELENE DU LAC</t>
  </si>
  <si>
    <t>VELLOREILLE LES CHOYE</t>
  </si>
  <si>
    <t>STE HELENE SUR ISERE</t>
  </si>
  <si>
    <t>VILLAFANS</t>
  </si>
  <si>
    <t>ST JEAN DE MAURIENNE</t>
  </si>
  <si>
    <t>VILLARGENT</t>
  </si>
  <si>
    <t>STE MARIE DE CUINES</t>
  </si>
  <si>
    <t>LA VILLENEUVE BELLENOYE LA MAIZE</t>
  </si>
  <si>
    <t>VILLERS BOUTON</t>
  </si>
  <si>
    <t>VILLERS LA VILLE</t>
  </si>
  <si>
    <t>ST PANCRACE</t>
  </si>
  <si>
    <t>ST PIERRE D ALVEY</t>
  </si>
  <si>
    <t>VILLERS SUR PORT</t>
  </si>
  <si>
    <t>ST PIERRE DE CURTILLE</t>
  </si>
  <si>
    <t>VITREY SUR MANCE</t>
  </si>
  <si>
    <t>THENESOL</t>
  </si>
  <si>
    <t>VREGILLE</t>
  </si>
  <si>
    <t>VYANS LE VAL</t>
  </si>
  <si>
    <t>TOURS EN SAVOIE</t>
  </si>
  <si>
    <t>L ABERGEMENT STE COLOMBE</t>
  </si>
  <si>
    <t>TRESSERVE</t>
  </si>
  <si>
    <t>VERRENS ARVEY</t>
  </si>
  <si>
    <t>BARNAY</t>
  </si>
  <si>
    <t>VILLARD D HERY</t>
  </si>
  <si>
    <t>BAUDEMONT</t>
  </si>
  <si>
    <t>VILLARD LEGER</t>
  </si>
  <si>
    <t>BERGESSERIN</t>
  </si>
  <si>
    <t>VILLARD SUR DORON</t>
  </si>
  <si>
    <t>VILLARGONDRAN</t>
  </si>
  <si>
    <t>BERZE LE CHATEL</t>
  </si>
  <si>
    <t>VIVIERS DU LAC</t>
  </si>
  <si>
    <t>AMBILLY</t>
  </si>
  <si>
    <t>LES BIZOTS</t>
  </si>
  <si>
    <t>BOIS STE MARIE</t>
  </si>
  <si>
    <t>BOURGVILAIN</t>
  </si>
  <si>
    <t>BOUZERON</t>
  </si>
  <si>
    <t>ANTHY SUR LEMAN</t>
  </si>
  <si>
    <t>BRIENNE</t>
  </si>
  <si>
    <t>ARACHES LA FRASSE</t>
  </si>
  <si>
    <t>CHAMPFORGEUIL</t>
  </si>
  <si>
    <t>ARCHAMPS</t>
  </si>
  <si>
    <t>CHAPAIZE</t>
  </si>
  <si>
    <t>ARGONAY</t>
  </si>
  <si>
    <t>LA CHAPELLE AU MANS</t>
  </si>
  <si>
    <t>LA BALME DE THUY</t>
  </si>
  <si>
    <t>LA CHAPELLE SOUS UCHON</t>
  </si>
  <si>
    <t>BASSY</t>
  </si>
  <si>
    <t>CHARRECEY</t>
  </si>
  <si>
    <t>BOGEVE</t>
  </si>
  <si>
    <t>CHASSEY LE CAMP</t>
  </si>
  <si>
    <t>BONNE</t>
  </si>
  <si>
    <t>CHASSIGNY SOUS DUN</t>
  </si>
  <si>
    <t>BOSSEY</t>
  </si>
  <si>
    <t>CERCIER</t>
  </si>
  <si>
    <t>CHATEL MORON</t>
  </si>
  <si>
    <t>CERNEX</t>
  </si>
  <si>
    <t>CHATENOY EN BRESSE</t>
  </si>
  <si>
    <t>CHATENOY LE ROYAL</t>
  </si>
  <si>
    <t>CHEILLY LES MARANGES</t>
  </si>
  <si>
    <t>CHEVRIER</t>
  </si>
  <si>
    <t>CHEVAGNY SUR GUYE</t>
  </si>
  <si>
    <t>CLARAFOND ARCINE</t>
  </si>
  <si>
    <t>LES CLEFS</t>
  </si>
  <si>
    <t>CLESSY</t>
  </si>
  <si>
    <t>LES CONTAMINES MONTJOIE</t>
  </si>
  <si>
    <t>LA COMELLE</t>
  </si>
  <si>
    <t>CONTAMINE SUR ARVE</t>
  </si>
  <si>
    <t>CURDIN</t>
  </si>
  <si>
    <t>CREMPIGNY BONNEGUETE</t>
  </si>
  <si>
    <t>CURTIL SOUS BUFFIERES</t>
  </si>
  <si>
    <t>ELOISE</t>
  </si>
  <si>
    <t>DAVAYE</t>
  </si>
  <si>
    <t>ETAUX</t>
  </si>
  <si>
    <t>DENNEVY</t>
  </si>
  <si>
    <t>ETREMBIERES</t>
  </si>
  <si>
    <t>EPERVANS</t>
  </si>
  <si>
    <t>EVIAN LES BAINS</t>
  </si>
  <si>
    <t>EPINAC</t>
  </si>
  <si>
    <t>FEIGERES</t>
  </si>
  <si>
    <t>FARGES LES MACON</t>
  </si>
  <si>
    <t>FESSY</t>
  </si>
  <si>
    <t>FRANGY EN BRESSE</t>
  </si>
  <si>
    <t>FRANGY</t>
  </si>
  <si>
    <t>LA FRETTE</t>
  </si>
  <si>
    <t>GRUFFY</t>
  </si>
  <si>
    <t>FRONTENARD</t>
  </si>
  <si>
    <t>HABERE LULLIN</t>
  </si>
  <si>
    <t>FRONTENAUD</t>
  </si>
  <si>
    <t>LARRINGES</t>
  </si>
  <si>
    <t>FUISSE</t>
  </si>
  <si>
    <t>LULLIN</t>
  </si>
  <si>
    <t>GREVILLY</t>
  </si>
  <si>
    <t>LULLY</t>
  </si>
  <si>
    <t>GUERFAND</t>
  </si>
  <si>
    <t>MARCELLAZ</t>
  </si>
  <si>
    <t>LES GUERREAUX</t>
  </si>
  <si>
    <t>MEILLERIE</t>
  </si>
  <si>
    <t>GUEUGNON</t>
  </si>
  <si>
    <t>MENTHON ST BERNARD</t>
  </si>
  <si>
    <t>LA GUICHE</t>
  </si>
  <si>
    <t>MIEUSSY</t>
  </si>
  <si>
    <t>HURIGNY</t>
  </si>
  <si>
    <t>IGORNAY</t>
  </si>
  <si>
    <t>MONNETIER MORNEX</t>
  </si>
  <si>
    <t>JALOGNY</t>
  </si>
  <si>
    <t>MORILLON</t>
  </si>
  <si>
    <t>LAIZY</t>
  </si>
  <si>
    <t>MOYE</t>
  </si>
  <si>
    <t>LESME</t>
  </si>
  <si>
    <t>NANCY SUR CLUSES</t>
  </si>
  <si>
    <t>LEYNES</t>
  </si>
  <si>
    <t>NANGY</t>
  </si>
  <si>
    <t>LONGEPIERRE</t>
  </si>
  <si>
    <t>LUGNY LES CHAROLLES</t>
  </si>
  <si>
    <t>QUINTAL</t>
  </si>
  <si>
    <t>ST JEOIRE EN FAUCIGNY</t>
  </si>
  <si>
    <t>ST SIXT</t>
  </si>
  <si>
    <t>MERCUREY</t>
  </si>
  <si>
    <t>MONTAGNY LES BUXY</t>
  </si>
  <si>
    <t>SAVIGNY</t>
  </si>
  <si>
    <t>MONTBELLET</t>
  </si>
  <si>
    <t>SAXEL</t>
  </si>
  <si>
    <t>MONTCEAUX L ETOILE</t>
  </si>
  <si>
    <t>THYEZ</t>
  </si>
  <si>
    <t>MONTCHANIN</t>
  </si>
  <si>
    <t>MONTCOY</t>
  </si>
  <si>
    <t>MONTHELON</t>
  </si>
  <si>
    <t>VAULX</t>
  </si>
  <si>
    <t>MONT ST VINCENT</t>
  </si>
  <si>
    <t>VERSONNEX</t>
  </si>
  <si>
    <t>LA MOTTE ST JEAN</t>
  </si>
  <si>
    <t>VILLE LA GRAND</t>
  </si>
  <si>
    <t>MUSSY SOUS DUN</t>
  </si>
  <si>
    <t>VILLY LE PELLOUX</t>
  </si>
  <si>
    <t>NEUVY GRANDCHAMP</t>
  </si>
  <si>
    <t>PALINGES</t>
  </si>
  <si>
    <t>VIUZ LA CHIESAZ</t>
  </si>
  <si>
    <t>PALLEAU</t>
  </si>
  <si>
    <t>VIUZ EN SALLAZ</t>
  </si>
  <si>
    <t>PARIS L HOPITAL</t>
  </si>
  <si>
    <t>YVOIRE</t>
  </si>
  <si>
    <t>PERRECY LES FORGES</t>
  </si>
  <si>
    <t>PERREUIL</t>
  </si>
  <si>
    <t>PIERRECLOS</t>
  </si>
  <si>
    <t>LE PLANOIS</t>
  </si>
  <si>
    <t>PRESSY SOUS DONDIN</t>
  </si>
  <si>
    <t>RANCY</t>
  </si>
  <si>
    <t>RATENELLE</t>
  </si>
  <si>
    <t>RATTE</t>
  </si>
  <si>
    <t>ALVIMARE</t>
  </si>
  <si>
    <t>RECLESNE</t>
  </si>
  <si>
    <t>AMFREVILLE LA MI VOIE</t>
  </si>
  <si>
    <t>ST ALBAIN</t>
  </si>
  <si>
    <t>ANCOURTEVILLE SUR HERICOURT</t>
  </si>
  <si>
    <t>ST AUBIN SUR LOIRE</t>
  </si>
  <si>
    <t>ANCRETIEVILLE ST VICTOR</t>
  </si>
  <si>
    <t>ST BONNET EN BRESSE</t>
  </si>
  <si>
    <t>ANNEVILLE AMBOURVILLE</t>
  </si>
  <si>
    <t>AUBERVILLE LA RENAULT</t>
  </si>
  <si>
    <t>ST DESERT</t>
  </si>
  <si>
    <t>AUZEBOSC</t>
  </si>
  <si>
    <t>ST DIDIER EN BRIONNAIS</t>
  </si>
  <si>
    <t>AUZOUVILLE SUR SAANE</t>
  </si>
  <si>
    <t>BAILLEUL NEUVILLE</t>
  </si>
  <si>
    <t>ST GERMAIN LES BUXY</t>
  </si>
  <si>
    <t>BARENTIN</t>
  </si>
  <si>
    <t>ST GERVAIS EN VALLIERE</t>
  </si>
  <si>
    <t>BEAUBEC LA ROSIERE</t>
  </si>
  <si>
    <t>ST LEGER LES PARAY</t>
  </si>
  <si>
    <t>BEAUMONT LE HARENG</t>
  </si>
  <si>
    <t>ST MARTIN SOUS MONTAIGU</t>
  </si>
  <si>
    <t>BEAUVAL EN CAUX</t>
  </si>
  <si>
    <t>ST MAURICE DES CHAMPS</t>
  </si>
  <si>
    <t>BELLEVILLE EN CAUX</t>
  </si>
  <si>
    <t>ST NIZIER SUR ARROUX</t>
  </si>
  <si>
    <t>BERTREVILLE ST OUEN</t>
  </si>
  <si>
    <t>BERVILLE SUR SEINE</t>
  </si>
  <si>
    <t>BIVILLE LA BAIGNARDE</t>
  </si>
  <si>
    <t>ST YTHAIRE</t>
  </si>
  <si>
    <t>BLAINVILLE CREVON</t>
  </si>
  <si>
    <t>BOSC BERENGER</t>
  </si>
  <si>
    <t>SIVIGNON</t>
  </si>
  <si>
    <t>BOSC LE HARD</t>
  </si>
  <si>
    <t>SOLOGNY</t>
  </si>
  <si>
    <t>BOUDEVILLE</t>
  </si>
  <si>
    <t>BOUELLES</t>
  </si>
  <si>
    <t>TAIZE</t>
  </si>
  <si>
    <t>BURES EN BRAY</t>
  </si>
  <si>
    <t>TRONCHY</t>
  </si>
  <si>
    <t>CANTELEU</t>
  </si>
  <si>
    <t>UCHIZY</t>
  </si>
  <si>
    <t>VARENNES LES MACON</t>
  </si>
  <si>
    <t>CANVILLE LES DEUX EGLISES</t>
  </si>
  <si>
    <t>VARENNE ST GERMAIN</t>
  </si>
  <si>
    <t>LA CERLANGUE</t>
  </si>
  <si>
    <t>VARENNES ST SAUVEUR</t>
  </si>
  <si>
    <t>LA CHAPELLE SUR DUN</t>
  </si>
  <si>
    <t>VAUDEBARRIER</t>
  </si>
  <si>
    <t>CIDEVILLE</t>
  </si>
  <si>
    <t>VERDUN SUR LE DOUBS</t>
  </si>
  <si>
    <t>CLERES</t>
  </si>
  <si>
    <t>COLMESNIL MANNEVILLE</t>
  </si>
  <si>
    <t>VITRY SUR LOIRE</t>
  </si>
  <si>
    <t>COTTEVRARD</t>
  </si>
  <si>
    <t>AMNE</t>
  </si>
  <si>
    <t>CRIEL SUR MER</t>
  </si>
  <si>
    <t>ANCINNES</t>
  </si>
  <si>
    <t>CRIQUEBEUF EN CAUX</t>
  </si>
  <si>
    <t>ARDENAY SUR MERIZE</t>
  </si>
  <si>
    <t>CRIQUETOT LE MAUCONDUIT</t>
  </si>
  <si>
    <t>ARTHEZE</t>
  </si>
  <si>
    <t>CRIQUETOT SUR LONGUEVILLE</t>
  </si>
  <si>
    <t>ASSE LE RIBOUL</t>
  </si>
  <si>
    <t>CROISY SUR ANDELLE</t>
  </si>
  <si>
    <t>LES AULNEAUX</t>
  </si>
  <si>
    <t>DANCOURT</t>
  </si>
  <si>
    <t>AVOISE</t>
  </si>
  <si>
    <t>DENESTANVILLE</t>
  </si>
  <si>
    <t>BESSE SUR BRAYE</t>
  </si>
  <si>
    <t>DOUDEVILLE</t>
  </si>
  <si>
    <t>BOESSE LE SEC</t>
  </si>
  <si>
    <t>DROSAY</t>
  </si>
  <si>
    <t>BRIOSNE LES SABLES</t>
  </si>
  <si>
    <t>ECTOT L AUBER</t>
  </si>
  <si>
    <t>LA BRUERE SUR LOIR</t>
  </si>
  <si>
    <t>EMANVILLE</t>
  </si>
  <si>
    <t>CHAMPFLEUR</t>
  </si>
  <si>
    <t>EPOUVILLE</t>
  </si>
  <si>
    <t>EPRETOT</t>
  </si>
  <si>
    <t>LA CHAPELLE D ALIGNE</t>
  </si>
  <si>
    <t>ERNEMONT LA VILLETTE</t>
  </si>
  <si>
    <t>ESTEVILLE</t>
  </si>
  <si>
    <t>CHAUFOUR NOTRE DAME</t>
  </si>
  <si>
    <t>ETAINHUS</t>
  </si>
  <si>
    <t>CHERISAY</t>
  </si>
  <si>
    <t>ETOUTTEVILLE</t>
  </si>
  <si>
    <t>TERRES DE CAUX</t>
  </si>
  <si>
    <t>CONTILLY</t>
  </si>
  <si>
    <t>LA FERTE ST SAMSON</t>
  </si>
  <si>
    <t>COURCEBOEUFS</t>
  </si>
  <si>
    <t>FESQUES</t>
  </si>
  <si>
    <t>COURCELLES LA FORET</t>
  </si>
  <si>
    <t>LA FEUILLIE</t>
  </si>
  <si>
    <t>COURCEMONT</t>
  </si>
  <si>
    <t>FONTAINE LE DUN</t>
  </si>
  <si>
    <t>COURTILLERS</t>
  </si>
  <si>
    <t>FORGES LES EAUX</t>
  </si>
  <si>
    <t>CRANNES EN CHAMPAGNE</t>
  </si>
  <si>
    <t>FRY</t>
  </si>
  <si>
    <t>CROSMIERES</t>
  </si>
  <si>
    <t>LA GAILLARDE</t>
  </si>
  <si>
    <t>DOMFRONT EN CHAMPAGNE</t>
  </si>
  <si>
    <t>GAINNEVILLE</t>
  </si>
  <si>
    <t>ECORPAIN</t>
  </si>
  <si>
    <t>GERPONVILLE</t>
  </si>
  <si>
    <t>VAL D ETANGSON</t>
  </si>
  <si>
    <t>GONFREVILLE L ORCHER</t>
  </si>
  <si>
    <t>GOUY</t>
  </si>
  <si>
    <t>GRAINVILLE SUR RY</t>
  </si>
  <si>
    <t>GRANDCOURT</t>
  </si>
  <si>
    <t>JAUZE</t>
  </si>
  <si>
    <t>LE GRAND QUEVILLY</t>
  </si>
  <si>
    <t>JOUE EN CHARNIE</t>
  </si>
  <si>
    <t>GUERVILLE</t>
  </si>
  <si>
    <t>JUPILLES</t>
  </si>
  <si>
    <t>GUEURES</t>
  </si>
  <si>
    <t>LAVARE</t>
  </si>
  <si>
    <t>GUEUTTEVILLE</t>
  </si>
  <si>
    <t>LUCEAU</t>
  </si>
  <si>
    <t>LE HANOUARD</t>
  </si>
  <si>
    <t>LUCE SOUS BALLON</t>
  </si>
  <si>
    <t>LUCHE PRINGE</t>
  </si>
  <si>
    <t>LE LUDE</t>
  </si>
  <si>
    <t>LE MANS</t>
  </si>
  <si>
    <t>MAROLLES LES BRAULTS</t>
  </si>
  <si>
    <t>HEBERVILLE</t>
  </si>
  <si>
    <t>MEZERAY</t>
  </si>
  <si>
    <t>HERMANVILLE</t>
  </si>
  <si>
    <t>MONTREUIL LE CHETIF</t>
  </si>
  <si>
    <t>HERONCHELLES</t>
  </si>
  <si>
    <t>MULSANNE</t>
  </si>
  <si>
    <t>LE HOULME</t>
  </si>
  <si>
    <t>BERNAY NEUVY EN CHAMPAGNE</t>
  </si>
  <si>
    <t>HOUQUETOT</t>
  </si>
  <si>
    <t>PIRMIL</t>
  </si>
  <si>
    <t>INCHEVILLE</t>
  </si>
  <si>
    <t>PIZIEUX</t>
  </si>
  <si>
    <t>PONTVALLAIN</t>
  </si>
  <si>
    <t>LESTANVILLE</t>
  </si>
  <si>
    <t>PRUILLE L EGUILLE</t>
  </si>
  <si>
    <t>LILLEBONNE</t>
  </si>
  <si>
    <t>RAHAY</t>
  </si>
  <si>
    <t>LONGMESNIL</t>
  </si>
  <si>
    <t>ROEZE SUR SARTHE</t>
  </si>
  <si>
    <t>ROUILLON</t>
  </si>
  <si>
    <t>ARELAUNE EN SEINE</t>
  </si>
  <si>
    <t>MANNEVILLE ES PLAINS</t>
  </si>
  <si>
    <t>ST BIEZ EN BELIN</t>
  </si>
  <si>
    <t>STE CEROTTE</t>
  </si>
  <si>
    <t>ST CHRISTOPHE DU JAMBET</t>
  </si>
  <si>
    <t>MARTIN EGLISE</t>
  </si>
  <si>
    <t>ST CORNEILLE</t>
  </si>
  <si>
    <t>MAUCOMBLE</t>
  </si>
  <si>
    <t>ST COSME EN VAIRAIS</t>
  </si>
  <si>
    <t>MELAMARE</t>
  </si>
  <si>
    <t>MESNIL FOLLEMPRISE</t>
  </si>
  <si>
    <t>ST GEORGES DU ROSAY</t>
  </si>
  <si>
    <t>MIRVILLE</t>
  </si>
  <si>
    <t>ST GERVAIS DE VIC</t>
  </si>
  <si>
    <t>MONCHAUX SORENG</t>
  </si>
  <si>
    <t>ST MAIXENT</t>
  </si>
  <si>
    <t>MONTIVILLIERS</t>
  </si>
  <si>
    <t>MONTMAIN</t>
  </si>
  <si>
    <t>ST OUEN DE MIMBRE</t>
  </si>
  <si>
    <t>MONTROTY</t>
  </si>
  <si>
    <t>ST OUEN EN BELIN</t>
  </si>
  <si>
    <t>MORGNY LA POMMERAYE</t>
  </si>
  <si>
    <t>MOULINEAUX</t>
  </si>
  <si>
    <t>ST PIERRE DE CHEVILLE</t>
  </si>
  <si>
    <t>NESLE HODENG</t>
  </si>
  <si>
    <t>ST PIERRE DES BOIS</t>
  </si>
  <si>
    <t>NESLE NORMANDEUSE</t>
  </si>
  <si>
    <t>NULLEMONT</t>
  </si>
  <si>
    <t>SCEAUX SUR HUISNE</t>
  </si>
  <si>
    <t>OCTEVILLE SUR MER</t>
  </si>
  <si>
    <t>SOULIGNE SOUS BALLON</t>
  </si>
  <si>
    <t>OHERVILLE</t>
  </si>
  <si>
    <t>SOULITRE</t>
  </si>
  <si>
    <t>OUDALLE</t>
  </si>
  <si>
    <t>TASSILLE</t>
  </si>
  <si>
    <t>PAVILLY</t>
  </si>
  <si>
    <t>VILLAINES LA CARELLE</t>
  </si>
  <si>
    <t>PLEINE SEVE</t>
  </si>
  <si>
    <t>VILLAINES SOUS LUCE</t>
  </si>
  <si>
    <t>POMMEREVAL</t>
  </si>
  <si>
    <t>VILLAINES SOUS MALICORNE</t>
  </si>
  <si>
    <t>PONTS ET MARAIS</t>
  </si>
  <si>
    <t>VIVOIN</t>
  </si>
  <si>
    <t>QUIEVRECOURT</t>
  </si>
  <si>
    <t>VOUVRAY SUR HUISNE</t>
  </si>
  <si>
    <t>REBETS</t>
  </si>
  <si>
    <t>REUVILLE</t>
  </si>
  <si>
    <t>ARGENTINE</t>
  </si>
  <si>
    <t>ROBERTOT</t>
  </si>
  <si>
    <t>BARBERAZ</t>
  </si>
  <si>
    <t>ROGERVILLE</t>
  </si>
  <si>
    <t>RONCHEROLLES EN BRAY</t>
  </si>
  <si>
    <t>BONVILLARD</t>
  </si>
  <si>
    <t>ROUTES</t>
  </si>
  <si>
    <t>BOURDEAU</t>
  </si>
  <si>
    <t>ROUVRAY CATILLON</t>
  </si>
  <si>
    <t>SAHURS</t>
  </si>
  <si>
    <t>CESARCHES</t>
  </si>
  <si>
    <t>STE ADRESSE</t>
  </si>
  <si>
    <t>CHAMOUSSET</t>
  </si>
  <si>
    <t>ST ANTOINE LA FORET</t>
  </si>
  <si>
    <t>CHAMPAGNEUX</t>
  </si>
  <si>
    <t>LA CHAPELLE DU MONT DU CHAT</t>
  </si>
  <si>
    <t>ST DENIS LE THIBOULT</t>
  </si>
  <si>
    <t>ST GERMAIN D ETABLES</t>
  </si>
  <si>
    <t>LES CHAVANNES EN MAURIENNE</t>
  </si>
  <si>
    <t>ST JACQUES D ALIERMONT</t>
  </si>
  <si>
    <t>COGNIN</t>
  </si>
  <si>
    <t>ST JEAN DE LA NEUVILLE</t>
  </si>
  <si>
    <t>CONJUX</t>
  </si>
  <si>
    <t>ST JOUIN BRUNEVAL</t>
  </si>
  <si>
    <t>DETRIER</t>
  </si>
  <si>
    <t>FRETERIVE</t>
  </si>
  <si>
    <t>ST MARTIN AU BOSC</t>
  </si>
  <si>
    <t>ST MARTIN AUX BUNEAUX</t>
  </si>
  <si>
    <t>ST MARTIN DU BEC</t>
  </si>
  <si>
    <t>LAISSAUD</t>
  </si>
  <si>
    <t>MERCURY</t>
  </si>
  <si>
    <t>MONTAILLEUR</t>
  </si>
  <si>
    <t>MONTHION</t>
  </si>
  <si>
    <t>ST NICOLAS DE LA TAILLE</t>
  </si>
  <si>
    <t>ST PIERRE EN PORT</t>
  </si>
  <si>
    <t>LA MOTTE EN BAUGES</t>
  </si>
  <si>
    <t>ST PIERRE LE VIGER</t>
  </si>
  <si>
    <t>MOTZ</t>
  </si>
  <si>
    <t>ST ROMAIN DE COLBOSC</t>
  </si>
  <si>
    <t>ST SAUVEUR D EMALLEVILLE</t>
  </si>
  <si>
    <t>NOTRE DAME DU CRUET</t>
  </si>
  <si>
    <t>ST VAAST DIEPPEDALLE</t>
  </si>
  <si>
    <t>PRALOGNAN LA VANOISE</t>
  </si>
  <si>
    <t>ST VALERY EN CAUX</t>
  </si>
  <si>
    <t>VAL D ARC</t>
  </si>
  <si>
    <t>SANDOUVILLE</t>
  </si>
  <si>
    <t>SASSEVILLE</t>
  </si>
  <si>
    <t>ROGNAIX</t>
  </si>
  <si>
    <t>SAUCHAY</t>
  </si>
  <si>
    <t>ST ALBAN LEYSSE</t>
  </si>
  <si>
    <t>SAUSSEUZEMARE EN CAUX</t>
  </si>
  <si>
    <t>SIERVILLE</t>
  </si>
  <si>
    <t>ST AVRE</t>
  </si>
  <si>
    <t>SIGY EN BRAY</t>
  </si>
  <si>
    <t>COURCHEVEL</t>
  </si>
  <si>
    <t>SOTTEVILLE LES ROUEN</t>
  </si>
  <si>
    <t>ST COLOMBAN DES VILLARDS</t>
  </si>
  <si>
    <t>SOTTEVILLE SOUS LE VAL</t>
  </si>
  <si>
    <t>THIERGEVILLE</t>
  </si>
  <si>
    <t>THIOUVILLE</t>
  </si>
  <si>
    <t>ST GEORGES D HURTIERES</t>
  </si>
  <si>
    <t>TOUFFREVILLE SUR EU</t>
  </si>
  <si>
    <t>ST JEAN D ARVEY</t>
  </si>
  <si>
    <t>TOURVILLE SUR ARQUES</t>
  </si>
  <si>
    <t>ST JEAN DE LA PORTE</t>
  </si>
  <si>
    <t>LE TRAIT</t>
  </si>
  <si>
    <t>ST JULIEN MONT DENIS</t>
  </si>
  <si>
    <t>LA TRINITE DU MONT</t>
  </si>
  <si>
    <t>TROUVILLE</t>
  </si>
  <si>
    <t>ST MARTIN SUR LA CHAMBRE</t>
  </si>
  <si>
    <t>VARENGEVILLE SUR MER</t>
  </si>
  <si>
    <t>VILLERS SOUS FOUCARMONT</t>
  </si>
  <si>
    <t>ST REMY DE MAURIENNE</t>
  </si>
  <si>
    <t>VITTEFLEUR</t>
  </si>
  <si>
    <t>ST VITAL</t>
  </si>
  <si>
    <t>YPREVILLE BIVILLE</t>
  </si>
  <si>
    <t>SALINS FONTAINE</t>
  </si>
  <si>
    <t>YVECRIQUE</t>
  </si>
  <si>
    <t>SONNAZ</t>
  </si>
  <si>
    <t>ANNET SUR MARNE</t>
  </si>
  <si>
    <t>LA TABLE</t>
  </si>
  <si>
    <t>ARBONNE LA FORET</t>
  </si>
  <si>
    <t>ARMENTIERES EN BRIE</t>
  </si>
  <si>
    <t>BALLOY</t>
  </si>
  <si>
    <t>TOURNON</t>
  </si>
  <si>
    <t>BANNOST VILLEGAGNON</t>
  </si>
  <si>
    <t>TRAIZE</t>
  </si>
  <si>
    <t>BARBIZON</t>
  </si>
  <si>
    <t>VENTHON</t>
  </si>
  <si>
    <t>BAZOCHES LES BRAY</t>
  </si>
  <si>
    <t>VEREL DE MONTBEL</t>
  </si>
  <si>
    <t>BEAUMONT DU GATINAIS</t>
  </si>
  <si>
    <t>LE VERNEIL</t>
  </si>
  <si>
    <t>BERNAY VILBERT</t>
  </si>
  <si>
    <t>VILLAREMBERT</t>
  </si>
  <si>
    <t>BLENNES</t>
  </si>
  <si>
    <t>VIONS</t>
  </si>
  <si>
    <t>BOISSETTES</t>
  </si>
  <si>
    <t>ALEX</t>
  </si>
  <si>
    <t>BOMBON</t>
  </si>
  <si>
    <t>BALLAISON</t>
  </si>
  <si>
    <t>BOULANCOURT</t>
  </si>
  <si>
    <t>LA BALME DE SILLINGY</t>
  </si>
  <si>
    <t>BOUTIGNY</t>
  </si>
  <si>
    <t>BOEGE</t>
  </si>
  <si>
    <t>BRIZON</t>
  </si>
  <si>
    <t>CARNETIN</t>
  </si>
  <si>
    <t>LA CHAPELLE ST MAURICE</t>
  </si>
  <si>
    <t>CELY EN BIERE</t>
  </si>
  <si>
    <t>CHARVONNEX</t>
  </si>
  <si>
    <t>CHALAUTRE LA GRANDE</t>
  </si>
  <si>
    <t>CLUSES</t>
  </si>
  <si>
    <t>CHALAUTRE LA PETITE</t>
  </si>
  <si>
    <t>COMBLOUX</t>
  </si>
  <si>
    <t>CHALIFERT</t>
  </si>
  <si>
    <t>LA COTE D ARBROZ</t>
  </si>
  <si>
    <t>CRANVES SALES</t>
  </si>
  <si>
    <t>CHAMIGNY</t>
  </si>
  <si>
    <t>DEMI QUARTIER</t>
  </si>
  <si>
    <t>CHAMPAGNE SUR SEINE</t>
  </si>
  <si>
    <t>DESINGY</t>
  </si>
  <si>
    <t>CHANGIS SUR MARNE</t>
  </si>
  <si>
    <t>DOMANCY</t>
  </si>
  <si>
    <t>LA CHAPELLE ST SULPICE</t>
  </si>
  <si>
    <t>CHAUFFRY</t>
  </si>
  <si>
    <t>LES GETS</t>
  </si>
  <si>
    <t>CHAUMES EN BRIE</t>
  </si>
  <si>
    <t>GIEZ</t>
  </si>
  <si>
    <t>GROISY</t>
  </si>
  <si>
    <t>CLAYE SOUILLY</t>
  </si>
  <si>
    <t>JONZIER EPAGNY</t>
  </si>
  <si>
    <t>VAL DE CHAISE</t>
  </si>
  <si>
    <t>CLOS FONTAINE</t>
  </si>
  <si>
    <t>CONDE STE LIBIAIRE</t>
  </si>
  <si>
    <t>MINZIER</t>
  </si>
  <si>
    <t>COULOMMES</t>
  </si>
  <si>
    <t>MONTAGNY LES LANCHES</t>
  </si>
  <si>
    <t>MORZINE</t>
  </si>
  <si>
    <t>CRECY LA CHAPELLE</t>
  </si>
  <si>
    <t>MURES</t>
  </si>
  <si>
    <t>MUSIEGES</t>
  </si>
  <si>
    <t>CROUY SUR OURCQ</t>
  </si>
  <si>
    <t>NOVEL</t>
  </si>
  <si>
    <t>DHUISY</t>
  </si>
  <si>
    <t>PEILLONNEX</t>
  </si>
  <si>
    <t>ECHOUBOULAINS</t>
  </si>
  <si>
    <t>GLIERES VAL DE BORNE</t>
  </si>
  <si>
    <t>LES ECRENNES</t>
  </si>
  <si>
    <t>EVERLY</t>
  </si>
  <si>
    <t>POISY</t>
  </si>
  <si>
    <t>FEROLLES ATTILLY</t>
  </si>
  <si>
    <t>ST JEAN D AULPS</t>
  </si>
  <si>
    <t>FERRIERES EN BRIE</t>
  </si>
  <si>
    <t>ST JEAN DE THOLOME</t>
  </si>
  <si>
    <t>LA FERTE SOUS JOUARRE</t>
  </si>
  <si>
    <t>FONTAINEBLEAU</t>
  </si>
  <si>
    <t>FONTAINE FOURCHES</t>
  </si>
  <si>
    <t>SCIONZIER</t>
  </si>
  <si>
    <t>FORFRY</t>
  </si>
  <si>
    <t>SIXT FER A CHEVAL</t>
  </si>
  <si>
    <t>FRESNES SUR MARNE</t>
  </si>
  <si>
    <t>TANINGES</t>
  </si>
  <si>
    <t>GASTINS</t>
  </si>
  <si>
    <t>THUSY</t>
  </si>
  <si>
    <t>GIREMOUTIERS</t>
  </si>
  <si>
    <t>GRESSY</t>
  </si>
  <si>
    <t>GRETZ ARMAINVILLIERS</t>
  </si>
  <si>
    <t>VERCHAIX</t>
  </si>
  <si>
    <t>GRISY SUISNES</t>
  </si>
  <si>
    <t>GURCY LE CHATEL</t>
  </si>
  <si>
    <t>VILLAZ</t>
  </si>
  <si>
    <t>ICHY</t>
  </si>
  <si>
    <t>VILLY LE BOUVERET</t>
  </si>
  <si>
    <t>JAULNES</t>
  </si>
  <si>
    <t>JOUARRE</t>
  </si>
  <si>
    <t>JUTIGNY</t>
  </si>
  <si>
    <t>LARCHANT</t>
  </si>
  <si>
    <t>LESCHES</t>
  </si>
  <si>
    <t>LISSY</t>
  </si>
  <si>
    <t>ALLOUVILLE BELLEFOSSE</t>
  </si>
  <si>
    <t>LIZY SUR OURCQ</t>
  </si>
  <si>
    <t>LOGNES</t>
  </si>
  <si>
    <t>ANNEVILLE SUR SCIE</t>
  </si>
  <si>
    <t>LORREZ LE BOCAGE PREAUX</t>
  </si>
  <si>
    <t>AUBERMESNIL AUX ERABLES</t>
  </si>
  <si>
    <t>LOUAN VILLEGRUIS FONTAINE</t>
  </si>
  <si>
    <t>LES AUTHIEUX SUR LE PORT ST OUEN</t>
  </si>
  <si>
    <t>LUMIGNY NESLES ORMEAUX</t>
  </si>
  <si>
    <t>LES HAUTS DE CAUX</t>
  </si>
  <si>
    <t>AVESNES EN VAL</t>
  </si>
  <si>
    <t>LUZANCY</t>
  </si>
  <si>
    <t>BEAUSSAULT</t>
  </si>
  <si>
    <t>MAISONCELLES EN GATINAIS</t>
  </si>
  <si>
    <t>BEAUVOIR EN LYONS</t>
  </si>
  <si>
    <t>MARCHEMORET</t>
  </si>
  <si>
    <t>BEC DE MORTAGNE</t>
  </si>
  <si>
    <t>LES MARETS</t>
  </si>
  <si>
    <t>BELLENCOMBRE</t>
  </si>
  <si>
    <t>MARY SUR MARNE</t>
  </si>
  <si>
    <t>MEIGNEUX</t>
  </si>
  <si>
    <t>BELMESNIL</t>
  </si>
  <si>
    <t>MERY SUR MARNE</t>
  </si>
  <si>
    <t>BERTRIMONT</t>
  </si>
  <si>
    <t>MITRY MORY</t>
  </si>
  <si>
    <t>LE BOCASSE</t>
  </si>
  <si>
    <t>MOISSY CRAMAYEL</t>
  </si>
  <si>
    <t>BOIS D ENNEBOURG</t>
  </si>
  <si>
    <t>MONDREVILLE</t>
  </si>
  <si>
    <t>MONTDAUPHIN</t>
  </si>
  <si>
    <t>CALLENGEVILLE</t>
  </si>
  <si>
    <t>MONTEREAU SUR LE JARD</t>
  </si>
  <si>
    <t>BOSC MESNIL</t>
  </si>
  <si>
    <t>MONTIGNY SUR LOING</t>
  </si>
  <si>
    <t>BOSVILLE</t>
  </si>
  <si>
    <t>MORMANT</t>
  </si>
  <si>
    <t>BOURDAINVILLE</t>
  </si>
  <si>
    <t>MORTERY</t>
  </si>
  <si>
    <t>BOURVILLE</t>
  </si>
  <si>
    <t>MOUROUX</t>
  </si>
  <si>
    <t>NANGIS</t>
  </si>
  <si>
    <t>NANTEUIL SUR MARNE</t>
  </si>
  <si>
    <t>NANTOUILLET</t>
  </si>
  <si>
    <t>CANY BARVILLE</t>
  </si>
  <si>
    <t>NONVILLE</t>
  </si>
  <si>
    <t>CATENAY</t>
  </si>
  <si>
    <t>NOYEN SUR SEINE</t>
  </si>
  <si>
    <t>RIVES EN SEINE</t>
  </si>
  <si>
    <t>OISSERY</t>
  </si>
  <si>
    <t>ORMESSON</t>
  </si>
  <si>
    <t>CLEUVILLE</t>
  </si>
  <si>
    <t>PECY</t>
  </si>
  <si>
    <t>CROIXDALLE</t>
  </si>
  <si>
    <t>LE PLESSIS L EVEQUE</t>
  </si>
  <si>
    <t>CROPUS</t>
  </si>
  <si>
    <t>POINCY</t>
  </si>
  <si>
    <t>CROSVILLE SUR SCIE</t>
  </si>
  <si>
    <t>DOUVREND</t>
  </si>
  <si>
    <t>QUINCY VOISINS</t>
  </si>
  <si>
    <t>ECRETTEVILLE LES BAONS</t>
  </si>
  <si>
    <t>REBAIS</t>
  </si>
  <si>
    <t>ELBEUF SUR ANDELLE</t>
  </si>
  <si>
    <t>ROZAY EN BRIE</t>
  </si>
  <si>
    <t>ERMENOUVILLE</t>
  </si>
  <si>
    <t>RUBELLES</t>
  </si>
  <si>
    <t>ETALLEVILLE</t>
  </si>
  <si>
    <t>ST JEAN LES DEUX JUMEAUX</t>
  </si>
  <si>
    <t>FLAMANVILLE</t>
  </si>
  <si>
    <t>ST JUST EN BRIE</t>
  </si>
  <si>
    <t>FLOCQUES</t>
  </si>
  <si>
    <t>FONTAINE EN BRAY</t>
  </si>
  <si>
    <t>FONTAINE SOUS PREAUX</t>
  </si>
  <si>
    <t>SAVIGNY LE TEMPLE</t>
  </si>
  <si>
    <t>SERRIS</t>
  </si>
  <si>
    <t>FRICHEMESNIL</t>
  </si>
  <si>
    <t>SIGNY SIGNETS</t>
  </si>
  <si>
    <t>GANZEVILLE</t>
  </si>
  <si>
    <t>SOUPPES SUR LOING</t>
  </si>
  <si>
    <t>TOUQUIN</t>
  </si>
  <si>
    <t>GONFREVILLE CAILLOT</t>
  </si>
  <si>
    <t>VANVILLE</t>
  </si>
  <si>
    <t>GREUVILLE</t>
  </si>
  <si>
    <t>VARREDDES</t>
  </si>
  <si>
    <t>GRIGNEUSEVILLE</t>
  </si>
  <si>
    <t>VENDREST</t>
  </si>
  <si>
    <t>GRUCHET ST SIMEON</t>
  </si>
  <si>
    <t>GRUGNY</t>
  </si>
  <si>
    <t>VIGNELY</t>
  </si>
  <si>
    <t>LA HALLOTIERE</t>
  </si>
  <si>
    <t>VILLEBEON</t>
  </si>
  <si>
    <t>HAUSSEZ</t>
  </si>
  <si>
    <t>VILLEMARECHAL</t>
  </si>
  <si>
    <t>HAUTOT LE VATOIS</t>
  </si>
  <si>
    <t>VILLENAUXE LA PETITE</t>
  </si>
  <si>
    <t>HAUTOT ST SULPICE</t>
  </si>
  <si>
    <t>VILLENEUVE ST DENIS</t>
  </si>
  <si>
    <t>VILLENEUVE SOUS DAMMARTIN</t>
  </si>
  <si>
    <t>HENOUVILLE</t>
  </si>
  <si>
    <t>VILLE ST JACQUES</t>
  </si>
  <si>
    <t>VILLEVAUDE</t>
  </si>
  <si>
    <t>LES IFS</t>
  </si>
  <si>
    <t>ILLOIS</t>
  </si>
  <si>
    <t>VILLIERS SUR SEINE</t>
  </si>
  <si>
    <t>LANQUETOT</t>
  </si>
  <si>
    <t>VILLUIS</t>
  </si>
  <si>
    <t>LIMESY</t>
  </si>
  <si>
    <t>VIMPELLES</t>
  </si>
  <si>
    <t>ANDELU</t>
  </si>
  <si>
    <t>LA LONDE</t>
  </si>
  <si>
    <t>AUFFREVILLE BRASSEUIL</t>
  </si>
  <si>
    <t>LOUVETOT</t>
  </si>
  <si>
    <t>BAZAINVILLE</t>
  </si>
  <si>
    <t>MANEGLISE</t>
  </si>
  <si>
    <t>BOINVILLE EN MANTOIS</t>
  </si>
  <si>
    <t>MANNEVILLE LA GOUPIL</t>
  </si>
  <si>
    <t>LA BOISSIERE ECOLE</t>
  </si>
  <si>
    <t>MANNEVILLETTE</t>
  </si>
  <si>
    <t>BOISSY SANS AVOIR</t>
  </si>
  <si>
    <t>MATHONVILLE</t>
  </si>
  <si>
    <t>BONNELLES</t>
  </si>
  <si>
    <t>MELLEVILLE</t>
  </si>
  <si>
    <t>BOUAFLE</t>
  </si>
  <si>
    <t>MESANGUEVILLE</t>
  </si>
  <si>
    <t>CARRIERES SOUS POISSY</t>
  </si>
  <si>
    <t>LE MESNIL ESNARD</t>
  </si>
  <si>
    <t>CERNAY LA VILLE</t>
  </si>
  <si>
    <t>MILLEBOSC</t>
  </si>
  <si>
    <t>CHAMBOURCY</t>
  </si>
  <si>
    <t>MONCHY SUR EU</t>
  </si>
  <si>
    <t>LE CHESNAY ROCQUENCOURT</t>
  </si>
  <si>
    <t>NEUFBOSC</t>
  </si>
  <si>
    <t>NEUF MARCHE</t>
  </si>
  <si>
    <t>CHOISEL</t>
  </si>
  <si>
    <t>NEVILLE</t>
  </si>
  <si>
    <t>COIGNIERES</t>
  </si>
  <si>
    <t>FRANQUEVILLE ST PIERRE</t>
  </si>
  <si>
    <t>DAMMARTIN EN SERVE</t>
  </si>
  <si>
    <t>NOTRE DAME DU PARC</t>
  </si>
  <si>
    <t>DAMPIERRE EN YVELINES</t>
  </si>
  <si>
    <t>OCQUEVILLE</t>
  </si>
  <si>
    <t>EVECQUEMONT</t>
  </si>
  <si>
    <t>OURVILLE EN CAUX</t>
  </si>
  <si>
    <t>FLINS NEUVE EGLISE</t>
  </si>
  <si>
    <t>PALUEL</t>
  </si>
  <si>
    <t>FLINS SUR SEINE</t>
  </si>
  <si>
    <t>PETIT COURONNE</t>
  </si>
  <si>
    <t>GAMBAISEUIL</t>
  </si>
  <si>
    <t>PIERREFIQUES</t>
  </si>
  <si>
    <t>GAZERAN</t>
  </si>
  <si>
    <t>PISSY POVILLE</t>
  </si>
  <si>
    <t>QUEVILLON</t>
  </si>
  <si>
    <t>QUINCAMPOIX</t>
  </si>
  <si>
    <t>RONCHOIS</t>
  </si>
  <si>
    <t>JAMBVILLE</t>
  </si>
  <si>
    <t>JOUARS PONTCHARTRAIN</t>
  </si>
  <si>
    <t>JUZIERS</t>
  </si>
  <si>
    <t>ROUXMESNIL BOUTEILLES</t>
  </si>
  <si>
    <t>MAGNY LES HAMEAUX</t>
  </si>
  <si>
    <t>ROYVILLE</t>
  </si>
  <si>
    <t>MAREIL LE GUYON</t>
  </si>
  <si>
    <t>MAULE</t>
  </si>
  <si>
    <t>SAANE ST JUST</t>
  </si>
  <si>
    <t>SAINNEVILLE</t>
  </si>
  <si>
    <t>LES MESNULS</t>
  </si>
  <si>
    <t>ST AUBIN CELLOVILLE</t>
  </si>
  <si>
    <t>MILON LA CHAPELLE</t>
  </si>
  <si>
    <t>ST AUBIN DE CRETOT</t>
  </si>
  <si>
    <t>OINVILLE SUR MONTCIENT</t>
  </si>
  <si>
    <t>ST AUBIN LE CAUF</t>
  </si>
  <si>
    <t>ORGERUS</t>
  </si>
  <si>
    <t>ST AUBIN ROUTOT</t>
  </si>
  <si>
    <t>ORVILLIERS</t>
  </si>
  <si>
    <t>POISSY</t>
  </si>
  <si>
    <t>STE BEUVE EN RIVIERE</t>
  </si>
  <si>
    <t>RENNEMOULIN</t>
  </si>
  <si>
    <t>ST CLAIR SUR LES MONTS</t>
  </si>
  <si>
    <t>ST EUSTACHE LA FORET</t>
  </si>
  <si>
    <t>ST CYR L ECOLE</t>
  </si>
  <si>
    <t>ST GERMAIN EN LAYE</t>
  </si>
  <si>
    <t>ST GERMAIN SOUS CAILLY</t>
  </si>
  <si>
    <t>ST ILLIERS LE BOIS</t>
  </si>
  <si>
    <t>ST GILLES DE LA NEUVILLE</t>
  </si>
  <si>
    <t>ST LEGER EN YVELINES</t>
  </si>
  <si>
    <t>ST HELLIER</t>
  </si>
  <si>
    <t>ST MARTIN LA GARENNE</t>
  </si>
  <si>
    <t>ST HONORE</t>
  </si>
  <si>
    <t>ST JEAN DU CARDONNAY</t>
  </si>
  <si>
    <t>SONCHAMP</t>
  </si>
  <si>
    <t>STE MARGUERITE SUR MER</t>
  </si>
  <si>
    <t>VAUX SUR SEINE</t>
  </si>
  <si>
    <t>STE MARIE AU BOSC</t>
  </si>
  <si>
    <t>ST MARTIN DU MANOIR</t>
  </si>
  <si>
    <t>VIEILLE EGLISE EN YVELINES</t>
  </si>
  <si>
    <t>ST MARTIN DU VIVIER</t>
  </si>
  <si>
    <t>VILLEPREUX</t>
  </si>
  <si>
    <t>VILLETTE</t>
  </si>
  <si>
    <t>VILLIERS LE MAHIEU</t>
  </si>
  <si>
    <t>ADILLY</t>
  </si>
  <si>
    <t>ST MAURICE D ETELAN</t>
  </si>
  <si>
    <t>ST PIERRE DE VARENGEVILLE</t>
  </si>
  <si>
    <t>SOMMESNIL</t>
  </si>
  <si>
    <t>SORQUAINVILLE</t>
  </si>
  <si>
    <t>BEAULIEU SOUS PARTHENAY</t>
  </si>
  <si>
    <t>TANCARVILLE</t>
  </si>
  <si>
    <t>BEAUVOIR SUR NIORT</t>
  </si>
  <si>
    <t>LE TILLEUL</t>
  </si>
  <si>
    <t>LE BOURDET</t>
  </si>
  <si>
    <t>LE TORP MESNIL</t>
  </si>
  <si>
    <t>TOURVILLE LA RIVIERE</t>
  </si>
  <si>
    <t>VATTETOT SUR MER</t>
  </si>
  <si>
    <t>BRETIGNOLLES</t>
  </si>
  <si>
    <t>VENTES ST REMY</t>
  </si>
  <si>
    <t>BRIEUIL SUR CHIZE</t>
  </si>
  <si>
    <t>VERGETOT</t>
  </si>
  <si>
    <t>VEULETTES SUR MER</t>
  </si>
  <si>
    <t>LA VIEUX RUE</t>
  </si>
  <si>
    <t>VILLERS ECALLES</t>
  </si>
  <si>
    <t>LA CHAPELLE ST LAURENT</t>
  </si>
  <si>
    <t>YEBLERON</t>
  </si>
  <si>
    <t>PLAINE D ARGENSON</t>
  </si>
  <si>
    <t>ACHERES LA FORET</t>
  </si>
  <si>
    <t>AMPONVILLE</t>
  </si>
  <si>
    <t>MAULEON</t>
  </si>
  <si>
    <t>ANDREZEL</t>
  </si>
  <si>
    <t>CHERIGNE</t>
  </si>
  <si>
    <t>AUGERS EN BRIE</t>
  </si>
  <si>
    <t>LE CHILLOU</t>
  </si>
  <si>
    <t>AVON</t>
  </si>
  <si>
    <t>CLAVE</t>
  </si>
  <si>
    <t>COULONGES SUR L AUTIZE</t>
  </si>
  <si>
    <t>BOISDON</t>
  </si>
  <si>
    <t>LES CHATELIERS</t>
  </si>
  <si>
    <t>BOISSY LE CHATEL</t>
  </si>
  <si>
    <t>FENIOUX</t>
  </si>
  <si>
    <t>LA FERRIERE EN PARTHENAY</t>
  </si>
  <si>
    <t>BOURRON MARLOTTE</t>
  </si>
  <si>
    <t>FOMPERRON</t>
  </si>
  <si>
    <t>BRAY SUR SEINE</t>
  </si>
  <si>
    <t>FONTENILLE ST MARTIN ENTRAIGUES</t>
  </si>
  <si>
    <t>LA BROSSE MONTCEAUX</t>
  </si>
  <si>
    <t>BROU SUR CHANTEREINE</t>
  </si>
  <si>
    <t>FORS</t>
  </si>
  <si>
    <t>CANNES ECLUSE</t>
  </si>
  <si>
    <t>GENNETON</t>
  </si>
  <si>
    <t>LA CELLE SUR MORIN</t>
  </si>
  <si>
    <t>GERMOND ROUVRE</t>
  </si>
  <si>
    <t>CHALMAISON</t>
  </si>
  <si>
    <t>ALLOINAY</t>
  </si>
  <si>
    <t>CHAMPCENEST</t>
  </si>
  <si>
    <t>CHAMPS SUR MARNE</t>
  </si>
  <si>
    <t>LA CHAPELLE RABLAIS</t>
  </si>
  <si>
    <t>LIMALONGES</t>
  </si>
  <si>
    <t>LES CHAPELLES BOURBON</t>
  </si>
  <si>
    <t>LUCHE SUR BRIOUX</t>
  </si>
  <si>
    <t>LA CHAPELLE MOUTILS</t>
  </si>
  <si>
    <t>LUZAY</t>
  </si>
  <si>
    <t>CHARMENTRAY</t>
  </si>
  <si>
    <t>MAISONTIERS</t>
  </si>
  <si>
    <t>CHATEAU LANDON</t>
  </si>
  <si>
    <t>MARNES</t>
  </si>
  <si>
    <t>CHATILLON LA BORDE</t>
  </si>
  <si>
    <t>MAZIERES EN GATINE</t>
  </si>
  <si>
    <t>CHATRES</t>
  </si>
  <si>
    <t>CHOISY EN BRIE</t>
  </si>
  <si>
    <t>AIGONDIGNE</t>
  </si>
  <si>
    <t>COMPANS</t>
  </si>
  <si>
    <t>CONCHES SUR GONDOIRE</t>
  </si>
  <si>
    <t>COUILLY PONT AUX DAMES</t>
  </si>
  <si>
    <t>CROISSY BEAUBOURG</t>
  </si>
  <si>
    <t>PAMPLIE</t>
  </si>
  <si>
    <t>DAMMARIE LES LYS</t>
  </si>
  <si>
    <t>PLIBOUX</t>
  </si>
  <si>
    <t>DAMMARTIN EN GOELE</t>
  </si>
  <si>
    <t>POUGNE HERISSON</t>
  </si>
  <si>
    <t>DAMPMART</t>
  </si>
  <si>
    <t>ST AMAND SUR SEVRE</t>
  </si>
  <si>
    <t>DONNEMARIE DONTILLY</t>
  </si>
  <si>
    <t>ST ANDRE SUR SEVRE</t>
  </si>
  <si>
    <t>DOUY LA RAMEE</t>
  </si>
  <si>
    <t>ST GEORGES DE NOISNE</t>
  </si>
  <si>
    <t>EMERAINVILLE</t>
  </si>
  <si>
    <t>ST JACQUES DE THOUARS</t>
  </si>
  <si>
    <t>FAREMOUTIERS</t>
  </si>
  <si>
    <t>ST LOUP LAMAIRE</t>
  </si>
  <si>
    <t>FERICY</t>
  </si>
  <si>
    <t>ST MAIXENT DE BEUGNE</t>
  </si>
  <si>
    <t>LA FERTE GAUCHER</t>
  </si>
  <si>
    <t>ST MARTIN DE BERNEGOUE</t>
  </si>
  <si>
    <t>FONTENAILLES</t>
  </si>
  <si>
    <t>ST MARTIN DE MACON</t>
  </si>
  <si>
    <t>LA GENEVRAYE</t>
  </si>
  <si>
    <t>GERMIGNY SOUS COULOMBS</t>
  </si>
  <si>
    <t>ST PAUL EN GATINE</t>
  </si>
  <si>
    <t>GOUAIX</t>
  </si>
  <si>
    <t>LA GRANDE PAROISSE</t>
  </si>
  <si>
    <t>SAUZE VAUSSAIS</t>
  </si>
  <si>
    <t>LE TALLUD</t>
  </si>
  <si>
    <t>GRISY SUR SEINE</t>
  </si>
  <si>
    <t>THOUARS</t>
  </si>
  <si>
    <t>GUERARD</t>
  </si>
  <si>
    <t>VANZAY</t>
  </si>
  <si>
    <t>HONDEVILLIERS</t>
  </si>
  <si>
    <t>VAUSSEROUX</t>
  </si>
  <si>
    <t>ISLES LES VILLENOY</t>
  </si>
  <si>
    <t>VERRUYES</t>
  </si>
  <si>
    <t>JOUY LE CHATEL</t>
  </si>
  <si>
    <t>VILLIERS EN PLAINE</t>
  </si>
  <si>
    <t>LAVAL EN BRIE</t>
  </si>
  <si>
    <t>VILLIERS SUR CHIZE</t>
  </si>
  <si>
    <t>XAINTRAY</t>
  </si>
  <si>
    <t>ABBEVILLE</t>
  </si>
  <si>
    <t>AIRAINES</t>
  </si>
  <si>
    <t>MAGNY LE HONGRE</t>
  </si>
  <si>
    <t>AIZECOURT LE HAUT</t>
  </si>
  <si>
    <t>ALBERT</t>
  </si>
  <si>
    <t>MAUREGARD</t>
  </si>
  <si>
    <t>ALLERY</t>
  </si>
  <si>
    <t>MEAUX</t>
  </si>
  <si>
    <t>ALLONVILLE</t>
  </si>
  <si>
    <t>MEILLERAY</t>
  </si>
  <si>
    <t>AMIENS</t>
  </si>
  <si>
    <t>MONTMACHOUX</t>
  </si>
  <si>
    <t>ASSAINVILLERS</t>
  </si>
  <si>
    <t>MONTOLIVET</t>
  </si>
  <si>
    <t>AUCHONVILLERS</t>
  </si>
  <si>
    <t>MOUSSY LE NEUF</t>
  </si>
  <si>
    <t>MOUSSY LE VIEUX</t>
  </si>
  <si>
    <t>BAYONVILLERS</t>
  </si>
  <si>
    <t>MOUY SUR SEINE</t>
  </si>
  <si>
    <t>NANTEAU SUR LUNAIN</t>
  </si>
  <si>
    <t>BEHENCOURT</t>
  </si>
  <si>
    <t>NANTEUIL LES MEAUX</t>
  </si>
  <si>
    <t>BERMESNIL</t>
  </si>
  <si>
    <t>ORLY SUR MORIN</t>
  </si>
  <si>
    <t>BLANGY TRONVILLE</t>
  </si>
  <si>
    <t>LE BOISLE</t>
  </si>
  <si>
    <t>PIERRE LEVEE</t>
  </si>
  <si>
    <t>BOUILLANCOURT EN SERY</t>
  </si>
  <si>
    <t>PONTCARRE</t>
  </si>
  <si>
    <t>BOUVAINCOURT SUR BRESLE</t>
  </si>
  <si>
    <t>QUIERS</t>
  </si>
  <si>
    <t>BOVES</t>
  </si>
  <si>
    <t>BRAILLY CORNEHOTTE</t>
  </si>
  <si>
    <t>ROUVRES</t>
  </si>
  <si>
    <t>BRESLE</t>
  </si>
  <si>
    <t>RUPEREUX</t>
  </si>
  <si>
    <t>ST FARGEAU PONTHIERRY</t>
  </si>
  <si>
    <t>BRUCAMPS</t>
  </si>
  <si>
    <t>ST GERMAIN SUR ECOLE</t>
  </si>
  <si>
    <t>BUIGNY L ABBE</t>
  </si>
  <si>
    <t>ST GERMAIN SUR MORIN</t>
  </si>
  <si>
    <t>ST HILLIERS</t>
  </si>
  <si>
    <t>CANAPLES</t>
  </si>
  <si>
    <t>CANNESSIERES</t>
  </si>
  <si>
    <t>ST MAMMES</t>
  </si>
  <si>
    <t>CANTIGNY</t>
  </si>
  <si>
    <t>ST MARS VIEUX MAISONS</t>
  </si>
  <si>
    <t>CERISY</t>
  </si>
  <si>
    <t>ST REMY LA VANNE</t>
  </si>
  <si>
    <t>CHAULNES</t>
  </si>
  <si>
    <t>CHAUSSOY EPAGNY</t>
  </si>
  <si>
    <t>ST SAUVEUR LES BRAY</t>
  </si>
  <si>
    <t>ST SAUVEUR SUR ECOLE</t>
  </si>
  <si>
    <t>SAMMERON</t>
  </si>
  <si>
    <t>CHIRMONT</t>
  </si>
  <si>
    <t>SAMOREAU</t>
  </si>
  <si>
    <t>CITERNE</t>
  </si>
  <si>
    <t>SEPT SORTS</t>
  </si>
  <si>
    <t>CIZANCOURT</t>
  </si>
  <si>
    <t>SOLERS</t>
  </si>
  <si>
    <t>CONDE FOLIE</t>
  </si>
  <si>
    <t>SOURDUN</t>
  </si>
  <si>
    <t>CONTY</t>
  </si>
  <si>
    <t>TOURNAN EN BRIE</t>
  </si>
  <si>
    <t>LE VAUDOUE</t>
  </si>
  <si>
    <t>COTTENCHY</t>
  </si>
  <si>
    <t>VAUDOY EN BRIE</t>
  </si>
  <si>
    <t>COULLEMELLE</t>
  </si>
  <si>
    <t>VAUX SUR LUNAIN</t>
  </si>
  <si>
    <t>COURTEMANCHE</t>
  </si>
  <si>
    <t>VILLENOY</t>
  </si>
  <si>
    <t>CRECY EN PONTHIEU</t>
  </si>
  <si>
    <t>CROIXRAULT</t>
  </si>
  <si>
    <t>VILLIERS ST GEORGES</t>
  </si>
  <si>
    <t>LE CROTOY</t>
  </si>
  <si>
    <t>VILLIERS SOUS GREZ</t>
  </si>
  <si>
    <t>DAOURS</t>
  </si>
  <si>
    <t>VINANTES</t>
  </si>
  <si>
    <t>DOINGT FLAMICOURT</t>
  </si>
  <si>
    <t>VOULTON</t>
  </si>
  <si>
    <t>DOMLEGER LONGVILLERS</t>
  </si>
  <si>
    <t>VOULX</t>
  </si>
  <si>
    <t>ABLIS</t>
  </si>
  <si>
    <t>DOMPIERRE BECQUINCOURT</t>
  </si>
  <si>
    <t>AUBERGENVILLE</t>
  </si>
  <si>
    <t>DOMVAST</t>
  </si>
  <si>
    <t>AUFFARGIS</t>
  </si>
  <si>
    <t>DOULLENS</t>
  </si>
  <si>
    <t>AUTOUILLET</t>
  </si>
  <si>
    <t>ECLUSIER VAUX</t>
  </si>
  <si>
    <t>EMBREVILLE</t>
  </si>
  <si>
    <t>BENNECOURT</t>
  </si>
  <si>
    <t>EPPEVILLE</t>
  </si>
  <si>
    <t>BLARU</t>
  </si>
  <si>
    <t>ESMERY HALLON</t>
  </si>
  <si>
    <t>BOURDONNE</t>
  </si>
  <si>
    <t>ESTREES DENIECOURT</t>
  </si>
  <si>
    <t>BREVAL</t>
  </si>
  <si>
    <t>ESTREES LES CRECY</t>
  </si>
  <si>
    <t>BRUEIL EN VEXIN</t>
  </si>
  <si>
    <t>ETALON</t>
  </si>
  <si>
    <t>BUC</t>
  </si>
  <si>
    <t>ETINEHEM MERICOURT</t>
  </si>
  <si>
    <t>CARRIERES SUR SEINE</t>
  </si>
  <si>
    <t>ETRICOURT MANANCOURT</t>
  </si>
  <si>
    <t>LA CELLE ST CLOUD</t>
  </si>
  <si>
    <t>LA FALOISE</t>
  </si>
  <si>
    <t>PARLY</t>
  </si>
  <si>
    <t>FALVY</t>
  </si>
  <si>
    <t>CHEVREUSE</t>
  </si>
  <si>
    <t>FAMECHON</t>
  </si>
  <si>
    <t>CLAIREFONTAINE EN YVELINES</t>
  </si>
  <si>
    <t>FESCAMPS</t>
  </si>
  <si>
    <t>CRAVENT</t>
  </si>
  <si>
    <t>FONTAINE LE SEC</t>
  </si>
  <si>
    <t>CROISSY SUR SEINE</t>
  </si>
  <si>
    <t>FONTAINE LES CAPPY</t>
  </si>
  <si>
    <t>LES ESSARTS LE ROI</t>
  </si>
  <si>
    <t>FOREST MONTIERS</t>
  </si>
  <si>
    <t>FAVRIEUX</t>
  </si>
  <si>
    <t>FOUCAUCOURT EN SANTERRE</t>
  </si>
  <si>
    <t>FLACOURT</t>
  </si>
  <si>
    <t>GAILLON SUR MONTCIENT</t>
  </si>
  <si>
    <t>FOURDRINOY</t>
  </si>
  <si>
    <t>GROSROUVRE</t>
  </si>
  <si>
    <t>GUERNES</t>
  </si>
  <si>
    <t>FRESNOY ANDAINVILLE</t>
  </si>
  <si>
    <t>LA HAUTEVILLE</t>
  </si>
  <si>
    <t>FRESNOY EN CHAUSSEE</t>
  </si>
  <si>
    <t>HOUDAN</t>
  </si>
  <si>
    <t>FRICAMPS</t>
  </si>
  <si>
    <t>LEVIS ST NOM</t>
  </si>
  <si>
    <t>FROHEN SUR AUTHIE</t>
  </si>
  <si>
    <t>LOMMOYE</t>
  </si>
  <si>
    <t>FROYELLES</t>
  </si>
  <si>
    <t>LOUVECIENNES</t>
  </si>
  <si>
    <t>GLISY</t>
  </si>
  <si>
    <t>MAGNANVILLE</t>
  </si>
  <si>
    <t>GRATTEPANCHE</t>
  </si>
  <si>
    <t>GRIVILLERS</t>
  </si>
  <si>
    <t>GRUNY</t>
  </si>
  <si>
    <t>MAREIL MARLY</t>
  </si>
  <si>
    <t>GUILLEMONT</t>
  </si>
  <si>
    <t>MAURECOURT</t>
  </si>
  <si>
    <t>HALLENCOURT</t>
  </si>
  <si>
    <t>MAUREPAS</t>
  </si>
  <si>
    <t>HALLU</t>
  </si>
  <si>
    <t>MITTAINVILLE</t>
  </si>
  <si>
    <t>HATTENCOURT</t>
  </si>
  <si>
    <t>MOISSON</t>
  </si>
  <si>
    <t>HEM HARDINVAL</t>
  </si>
  <si>
    <t>HERBECOURT</t>
  </si>
  <si>
    <t>MONTESSON</t>
  </si>
  <si>
    <t>HESBECOURT</t>
  </si>
  <si>
    <t>MULCENT</t>
  </si>
  <si>
    <t>NEAUPHLETTE</t>
  </si>
  <si>
    <t>IRLES</t>
  </si>
  <si>
    <t>NOISY LE ROI</t>
  </si>
  <si>
    <t>LABOISSIERE EN SANTERRE</t>
  </si>
  <si>
    <t>LIERAMONT</t>
  </si>
  <si>
    <t>ORPHIN</t>
  </si>
  <si>
    <t>O DE SELLE</t>
  </si>
  <si>
    <t>PARAY DOUAVILLE</t>
  </si>
  <si>
    <t>LE PERRAY EN YVELINES</t>
  </si>
  <si>
    <t>LONGPRE LES CORPS SAINTS</t>
  </si>
  <si>
    <t>PLAISIR</t>
  </si>
  <si>
    <t>LONGUEVILLETTE</t>
  </si>
  <si>
    <t>PRUNAY LE TEMPLE</t>
  </si>
  <si>
    <t>MAISON PONTHIEU</t>
  </si>
  <si>
    <t>MARCHE ALLOUARDE</t>
  </si>
  <si>
    <t>LA QUEUE LES YVELINES</t>
  </si>
  <si>
    <t>MARIEUX</t>
  </si>
  <si>
    <t>ROCHEFORT EN YVELINES</t>
  </si>
  <si>
    <t>MARQUIVILLERS</t>
  </si>
  <si>
    <t>MARTAINNEVILLE</t>
  </si>
  <si>
    <t>ROSNY SUR SEINE</t>
  </si>
  <si>
    <t>MEZEROLLES</t>
  </si>
  <si>
    <t>ST ARNOULT EN YVELINES</t>
  </si>
  <si>
    <t>MIANNAY</t>
  </si>
  <si>
    <t>ST ILLIERS LA VILLE</t>
  </si>
  <si>
    <t>ST MARTIN DE BRETHENCOURT</t>
  </si>
  <si>
    <t>MONS BOUBERT</t>
  </si>
  <si>
    <t>ST NOM LA BRETECHE</t>
  </si>
  <si>
    <t>MORISEL</t>
  </si>
  <si>
    <t>ST REMY L HONORE</t>
  </si>
  <si>
    <t>MORLANCOURT</t>
  </si>
  <si>
    <t>SOINDRES</t>
  </si>
  <si>
    <t>MORVILLERS ST SATURNIN</t>
  </si>
  <si>
    <t>THIVERVAL GRIGNON</t>
  </si>
  <si>
    <t>MUILLE VILLETTE</t>
  </si>
  <si>
    <t>LA VERRIERE</t>
  </si>
  <si>
    <t>NESLE L HOPITAL</t>
  </si>
  <si>
    <t>VERSAILLES</t>
  </si>
  <si>
    <t>NEUILLY L HOPITAL</t>
  </si>
  <si>
    <t>LA VILLENEUVE EN CHEVRIE</t>
  </si>
  <si>
    <t>OCHANCOURT</t>
  </si>
  <si>
    <t>VILLENNES SUR SEINE</t>
  </si>
  <si>
    <t>OISSY</t>
  </si>
  <si>
    <t>VIROFLAY</t>
  </si>
  <si>
    <t>PARGNY</t>
  </si>
  <si>
    <t>PARVILLERS LE QUESNOY</t>
  </si>
  <si>
    <t>PENDE</t>
  </si>
  <si>
    <t>PERNOIS</t>
  </si>
  <si>
    <t>ASSAIS LES JUMEAUX</t>
  </si>
  <si>
    <t>PIENNES ONVILLERS</t>
  </si>
  <si>
    <t>PISSY</t>
  </si>
  <si>
    <t>PONT DE METZ</t>
  </si>
  <si>
    <t>LA BOISSIERE EN GATINE</t>
  </si>
  <si>
    <t>PONT NOYELLES</t>
  </si>
  <si>
    <t>BRION PRES THOUET</t>
  </si>
  <si>
    <t>PONT REMY</t>
  </si>
  <si>
    <t>BRULAIN</t>
  </si>
  <si>
    <t>QUESNOY LE MONTANT</t>
  </si>
  <si>
    <t>LE BUSSEAU</t>
  </si>
  <si>
    <t>QUIRY LE SEC</t>
  </si>
  <si>
    <t>REMAUGIES</t>
  </si>
  <si>
    <t>REMIENCOURT</t>
  </si>
  <si>
    <t>ROISEL</t>
  </si>
  <si>
    <t>ROLLOT</t>
  </si>
  <si>
    <t>ROUY LE GRAND</t>
  </si>
  <si>
    <t>ROUY LE PETIT</t>
  </si>
  <si>
    <t>RUE</t>
  </si>
  <si>
    <t>SAIGNEVILLE</t>
  </si>
  <si>
    <t>SAILLY LAURETTE</t>
  </si>
  <si>
    <t>FAYE L ABBESSE</t>
  </si>
  <si>
    <t>SAINS EN AMIENOIS</t>
  </si>
  <si>
    <t>ST LEGER LES DOMART</t>
  </si>
  <si>
    <t>FRANCOIS</t>
  </si>
  <si>
    <t>ST LEGER SUR BRESLE</t>
  </si>
  <si>
    <t>GEAY</t>
  </si>
  <si>
    <t>ST MAXENT</t>
  </si>
  <si>
    <t>ST RIQUIER</t>
  </si>
  <si>
    <t>LARGEASSE</t>
  </si>
  <si>
    <t>ST SAUFLIEU</t>
  </si>
  <si>
    <t>LOUBIGNE</t>
  </si>
  <si>
    <t>STE SEGREE</t>
  </si>
  <si>
    <t>ST VALERY SUR SOMME</t>
  </si>
  <si>
    <t>MELLERAN</t>
  </si>
  <si>
    <t>ST VAAST EN CHAUSSEE</t>
  </si>
  <si>
    <t>SENLIS LE SEC</t>
  </si>
  <si>
    <t>LA MOTHE ST HERAY</t>
  </si>
  <si>
    <t>SOREL EN VIMEU</t>
  </si>
  <si>
    <t>NEUVY BOUIN</t>
  </si>
  <si>
    <t>TEMPLEUX LE GUERARD</t>
  </si>
  <si>
    <t>THIEULLOY LA VILLE</t>
  </si>
  <si>
    <t>OROUX</t>
  </si>
  <si>
    <t>TILLOLOY</t>
  </si>
  <si>
    <t>PRAILLES LA COUARDE</t>
  </si>
  <si>
    <t>LE TRANSLAY</t>
  </si>
  <si>
    <t>LE RETAIL</t>
  </si>
  <si>
    <t>VALINES</t>
  </si>
  <si>
    <t>ST AUBIN LE CLOUD</t>
  </si>
  <si>
    <t>VAUCHELLES LES AUTHIE</t>
  </si>
  <si>
    <t>VOULMENTIN</t>
  </si>
  <si>
    <t>VAUX EN AMIENOIS</t>
  </si>
  <si>
    <t>VAUX SUR SOMME</t>
  </si>
  <si>
    <t>ST GELAIS</t>
  </si>
  <si>
    <t>VERMANDOVILLERS</t>
  </si>
  <si>
    <t>MARCILLE</t>
  </si>
  <si>
    <t>WIENCOURT L EQUIPEE</t>
  </si>
  <si>
    <t>ST GENEROUX</t>
  </si>
  <si>
    <t>WOIREL</t>
  </si>
  <si>
    <t>ST HILAIRE LA PALUD</t>
  </si>
  <si>
    <t>YAUCOURT BUSSUS</t>
  </si>
  <si>
    <t>ST MARC LA LANDE</t>
  </si>
  <si>
    <t>YVRENCHEUX</t>
  </si>
  <si>
    <t>ST MARTIN DE ST MAIXENT</t>
  </si>
  <si>
    <t>ALBINE</t>
  </si>
  <si>
    <t>ST PARDOUX SOUTIERS</t>
  </si>
  <si>
    <t>ALMAYRAC</t>
  </si>
  <si>
    <t>ST VARENT</t>
  </si>
  <si>
    <t>ANDILLAC</t>
  </si>
  <si>
    <t>ASSAC</t>
  </si>
  <si>
    <t>SCILLE</t>
  </si>
  <si>
    <t>BELLEGARDE MARSAL</t>
  </si>
  <si>
    <t>BLAYE LES MINES</t>
  </si>
  <si>
    <t>BROZE</t>
  </si>
  <si>
    <t>VANCAIS</t>
  </si>
  <si>
    <t>BURLATS</t>
  </si>
  <si>
    <t>VASLES</t>
  </si>
  <si>
    <t>VAUTEBIS</t>
  </si>
  <si>
    <t>CAGNAC LES MINES</t>
  </si>
  <si>
    <t>VERNOUX EN GATINE</t>
  </si>
  <si>
    <t>LE VERT</t>
  </si>
  <si>
    <t>CAMBON LES LAVAUR</t>
  </si>
  <si>
    <t>VILLEFOLLET</t>
  </si>
  <si>
    <t>CAMBON D ALBI</t>
  </si>
  <si>
    <t>VILLIERS EN BOIS</t>
  </si>
  <si>
    <t>FONTRIEU</t>
  </si>
  <si>
    <t>VOUILLE</t>
  </si>
  <si>
    <t>COMBEFA</t>
  </si>
  <si>
    <t>AGENVILLE</t>
  </si>
  <si>
    <t>COUFOULEUX</t>
  </si>
  <si>
    <t>AUBERCOURT</t>
  </si>
  <si>
    <t>CRESPINET</t>
  </si>
  <si>
    <t>AUBVILLERS</t>
  </si>
  <si>
    <t>CURVALLE</t>
  </si>
  <si>
    <t>DOURGNE</t>
  </si>
  <si>
    <t>AVELESGES</t>
  </si>
  <si>
    <t>LE DOURN</t>
  </si>
  <si>
    <t>AYENCOURT LE MONCHEL</t>
  </si>
  <si>
    <t>ESCROUX</t>
  </si>
  <si>
    <t>BACOUEL SUR SELLE</t>
  </si>
  <si>
    <t>FAUSSERGUES</t>
  </si>
  <si>
    <t>BAIZIEUX</t>
  </si>
  <si>
    <t>FRAISSINES</t>
  </si>
  <si>
    <t>BARLEUX</t>
  </si>
  <si>
    <t>GRAULHET</t>
  </si>
  <si>
    <t>BAYENCOURT</t>
  </si>
  <si>
    <t>LABARTHE BLEYS</t>
  </si>
  <si>
    <t>BEAUCAMPS LE JEUNE</t>
  </si>
  <si>
    <t>LABASTIDE ROUAIROUX</t>
  </si>
  <si>
    <t>BEAUCOURT SUR L ANCRE</t>
  </si>
  <si>
    <t>LABOULBENE</t>
  </si>
  <si>
    <t>BEAUFORT EN SANTERRE</t>
  </si>
  <si>
    <t>LABOUTARIE</t>
  </si>
  <si>
    <t>BEAUMETZ</t>
  </si>
  <si>
    <t>LACABAREDE</t>
  </si>
  <si>
    <t>BELLANCOURT</t>
  </si>
  <si>
    <t>LAGARDIOLLE</t>
  </si>
  <si>
    <t>BERNAY EN PONTHIEU</t>
  </si>
  <si>
    <t>BERNES</t>
  </si>
  <si>
    <t>LAMONTELARIE</t>
  </si>
  <si>
    <t>BERNY EN SANTERRE</t>
  </si>
  <si>
    <t>LASGRAISSES</t>
  </si>
  <si>
    <t>BERTEAUCOURT LES DAMES</t>
  </si>
  <si>
    <t>LESCURE D ALBIGEOIS</t>
  </si>
  <si>
    <t>BETHENCOURT SUR SOMME</t>
  </si>
  <si>
    <t>BIARRE</t>
  </si>
  <si>
    <t>MARZENS</t>
  </si>
  <si>
    <t>MEZENS</t>
  </si>
  <si>
    <t>MILHAVET</t>
  </si>
  <si>
    <t>BOUFFLERS</t>
  </si>
  <si>
    <t>MIOLLES</t>
  </si>
  <si>
    <t>BOUZINCOURT</t>
  </si>
  <si>
    <t>BOVELLES</t>
  </si>
  <si>
    <t>BRAY SUR SOMME</t>
  </si>
  <si>
    <t>MONTDURAUSSE</t>
  </si>
  <si>
    <t>BROUCHY</t>
  </si>
  <si>
    <t>MONTPINIER</t>
  </si>
  <si>
    <t>BRUTELLES</t>
  </si>
  <si>
    <t>MONTROSIER</t>
  </si>
  <si>
    <t>BUIRE COURCELLES</t>
  </si>
  <si>
    <t>MOULIN MAGE</t>
  </si>
  <si>
    <t>BUIRE SUR L ANCRE</t>
  </si>
  <si>
    <t>PADIES</t>
  </si>
  <si>
    <t>CAMBRON</t>
  </si>
  <si>
    <t>PARISOT</t>
  </si>
  <si>
    <t>CAPPY</t>
  </si>
  <si>
    <t>PAYRIN AUGMONTEL</t>
  </si>
  <si>
    <t>CARDONNETTE</t>
  </si>
  <si>
    <t>PENNE</t>
  </si>
  <si>
    <t>CARREPUIS</t>
  </si>
  <si>
    <t>PEYREGOUX</t>
  </si>
  <si>
    <t>CAYEUX SUR MER</t>
  </si>
  <si>
    <t>PONT DE LARN</t>
  </si>
  <si>
    <t>CHAMPIEN</t>
  </si>
  <si>
    <t>PRATVIEL</t>
  </si>
  <si>
    <t>CHUIGNOLLES</t>
  </si>
  <si>
    <t>PUYCALVEL</t>
  </si>
  <si>
    <t>CLAIRY SAULCHOIX</t>
  </si>
  <si>
    <t>PUYCELSI</t>
  </si>
  <si>
    <t>COCQUEREL</t>
  </si>
  <si>
    <t>PUYLAURENS</t>
  </si>
  <si>
    <t>COIGNEUX</t>
  </si>
  <si>
    <t>RABASTENS</t>
  </si>
  <si>
    <t>COMBLES</t>
  </si>
  <si>
    <t>REALMONT</t>
  </si>
  <si>
    <t>CONTAY</t>
  </si>
  <si>
    <t>LE RIALET</t>
  </si>
  <si>
    <t>COURCELLES AU BOIS</t>
  </si>
  <si>
    <t>ROQUEMAURE</t>
  </si>
  <si>
    <t>CROIX MOLIGNEAUX</t>
  </si>
  <si>
    <t>TERRE DE BANCALIE</t>
  </si>
  <si>
    <t>CURCHY</t>
  </si>
  <si>
    <t>TRAUBACH LE BAS</t>
  </si>
  <si>
    <t>DAVENESCOURT</t>
  </si>
  <si>
    <t>ST AFFRIQUE LES MONTAGNES</t>
  </si>
  <si>
    <t>TURCKHEIM</t>
  </si>
  <si>
    <t>DERNANCOURT</t>
  </si>
  <si>
    <t>ST MARCEL CAMPES</t>
  </si>
  <si>
    <t>VOEGTLINSHOFFEN</t>
  </si>
  <si>
    <t>DOMINOIS</t>
  </si>
  <si>
    <t>ST MARTIN LAGUEPIE</t>
  </si>
  <si>
    <t>WALDIGHOFEN</t>
  </si>
  <si>
    <t>DREUIL LES AMIENS</t>
  </si>
  <si>
    <t>ST PAUL CAP DE JOUX</t>
  </si>
  <si>
    <t>WASSERBOURG</t>
  </si>
  <si>
    <t>EAUCOURT SUR SOMME</t>
  </si>
  <si>
    <t>ST SERNIN LES LAVAUR</t>
  </si>
  <si>
    <t>WETTOLSHEIM</t>
  </si>
  <si>
    <t>ENGLEBELMER</t>
  </si>
  <si>
    <t>SALIES</t>
  </si>
  <si>
    <t>WILDENSTEIN</t>
  </si>
  <si>
    <t>EPAGNE EPAGNETTE</t>
  </si>
  <si>
    <t>SALVAGNAC</t>
  </si>
  <si>
    <t>WITTENHEIM</t>
  </si>
  <si>
    <t>ERGNIES</t>
  </si>
  <si>
    <t>SEMALENS</t>
  </si>
  <si>
    <t>WOLFERSDORF</t>
  </si>
  <si>
    <t>ESCLAINVILLERS</t>
  </si>
  <si>
    <t>SERENAC</t>
  </si>
  <si>
    <t>WOLFGANTZEN</t>
  </si>
  <si>
    <t>ETELFAY</t>
  </si>
  <si>
    <t>SERVIES</t>
  </si>
  <si>
    <t>ZAESSINGUE</t>
  </si>
  <si>
    <t>FEUILLERES</t>
  </si>
  <si>
    <t>TANUS</t>
  </si>
  <si>
    <t>AVEIZE</t>
  </si>
  <si>
    <t>FIGNIERES</t>
  </si>
  <si>
    <t>TEYSSODE</t>
  </si>
  <si>
    <t>FLAUCOURT</t>
  </si>
  <si>
    <t>TONNAC</t>
  </si>
  <si>
    <t>BRULLIOLES</t>
  </si>
  <si>
    <t>FLIXECOURT</t>
  </si>
  <si>
    <t>TREBAN</t>
  </si>
  <si>
    <t>CAILLOUX SUR FONTAINES</t>
  </si>
  <si>
    <t>FOLIES</t>
  </si>
  <si>
    <t>VENES</t>
  </si>
  <si>
    <t>CENVES</t>
  </si>
  <si>
    <t>FOREST L ABBAYE</t>
  </si>
  <si>
    <t>VERDALLE</t>
  </si>
  <si>
    <t>CHAMBOST ALLIERES</t>
  </si>
  <si>
    <t>FORT MAHON PLAGE</t>
  </si>
  <si>
    <t>LE VINTROU</t>
  </si>
  <si>
    <t>CHAMBOST LONGESSAIGNE</t>
  </si>
  <si>
    <t>FRANSART</t>
  </si>
  <si>
    <t>CHAMPAGNE AU MONT D OR</t>
  </si>
  <si>
    <t>FRANSU</t>
  </si>
  <si>
    <t>BIOULE</t>
  </si>
  <si>
    <t>FRANSURES</t>
  </si>
  <si>
    <t>BOULOC EN QUERCY</t>
  </si>
  <si>
    <t>CURIS AU MONT D OR</t>
  </si>
  <si>
    <t>FRESNEVILLE</t>
  </si>
  <si>
    <t>BOURRET</t>
  </si>
  <si>
    <t>DRACE</t>
  </si>
  <si>
    <t>FRESSENNEVILLE</t>
  </si>
  <si>
    <t>CANALS</t>
  </si>
  <si>
    <t>ECULLY</t>
  </si>
  <si>
    <t>FRETTECUISSE</t>
  </si>
  <si>
    <t>EMERINGES</t>
  </si>
  <si>
    <t>FRICOURT</t>
  </si>
  <si>
    <t>CASTELMAYRAN</t>
  </si>
  <si>
    <t>FLEURIEUX SUR L ARBRESLE</t>
  </si>
  <si>
    <t>FRISE</t>
  </si>
  <si>
    <t>CASTELSAGRAT</t>
  </si>
  <si>
    <t>FONTAINES ST MARTIN</t>
  </si>
  <si>
    <t>FRUCOURT</t>
  </si>
  <si>
    <t>CAYRIECH</t>
  </si>
  <si>
    <t>FRONTENAS</t>
  </si>
  <si>
    <t>GAPENNES</t>
  </si>
  <si>
    <t>CUMONT</t>
  </si>
  <si>
    <t>LES HALLES</t>
  </si>
  <si>
    <t>ESCATALENS</t>
  </si>
  <si>
    <t>HAUTE RIVOIRE</t>
  </si>
  <si>
    <t>GUEUDECOURT</t>
  </si>
  <si>
    <t>FENEYROLS</t>
  </si>
  <si>
    <t>LACHASSAGNE</t>
  </si>
  <si>
    <t>GUIGNEMICOURT</t>
  </si>
  <si>
    <t>GASQUES</t>
  </si>
  <si>
    <t>LARAJASSE</t>
  </si>
  <si>
    <t>GIMAT</t>
  </si>
  <si>
    <t>LISSIEU</t>
  </si>
  <si>
    <t>LUCENAY</t>
  </si>
  <si>
    <t>HANCOURT</t>
  </si>
  <si>
    <t>L HONOR DE COS</t>
  </si>
  <si>
    <t>MEAUX LA MONTAGNE</t>
  </si>
  <si>
    <t>HANGEST EN SANTERRE</t>
  </si>
  <si>
    <t>LABASTIDE DU TEMPLE</t>
  </si>
  <si>
    <t>HEDAUVILLE</t>
  </si>
  <si>
    <t>LAMAGISTERE</t>
  </si>
  <si>
    <t>LAMOTHE CUMONT</t>
  </si>
  <si>
    <t>LIZAC</t>
  </si>
  <si>
    <t>POMEYS</t>
  </si>
  <si>
    <t>HEUZECOURT</t>
  </si>
  <si>
    <t>HOMBLEUX</t>
  </si>
  <si>
    <t>MONTAIGU DE QUERCY</t>
  </si>
  <si>
    <t>PROPIERES</t>
  </si>
  <si>
    <t>MONTECH</t>
  </si>
  <si>
    <t>HUPPY</t>
  </si>
  <si>
    <t>ROCHETAILLEE SUR SAONE</t>
  </si>
  <si>
    <t>IGNAUCOURT</t>
  </si>
  <si>
    <t>ST AMANS DU PECH</t>
  </si>
  <si>
    <t>RONTALON</t>
  </si>
  <si>
    <t>LANCHERES</t>
  </si>
  <si>
    <t>ST ANTONIN NOBLE VAL</t>
  </si>
  <si>
    <t>SOUCIEU EN JARREST</t>
  </si>
  <si>
    <t>LAVIEVILLE</t>
  </si>
  <si>
    <t>STE JULIETTE</t>
  </si>
  <si>
    <t>SOURCIEUX LES MINES</t>
  </si>
  <si>
    <t>LEALVILLERS</t>
  </si>
  <si>
    <t>ST VINCENT D AUTEJAC</t>
  </si>
  <si>
    <t>ST APPOLINAIRE</t>
  </si>
  <si>
    <t>LIANCOURT FOSSE</t>
  </si>
  <si>
    <t>ST CYR SUR LE RHONE</t>
  </si>
  <si>
    <t>LIGNIERES LES ROYE</t>
  </si>
  <si>
    <t>SAVENES</t>
  </si>
  <si>
    <t>LA ROCHE</t>
  </si>
  <si>
    <t>LIGNIERES CHATELAIN</t>
  </si>
  <si>
    <t>VAREN</t>
  </si>
  <si>
    <t>LIGNIERES EN VIMEU</t>
  </si>
  <si>
    <t>ST ROMAIN DE POPEY</t>
  </si>
  <si>
    <t>VAZERAC</t>
  </si>
  <si>
    <t>ST ROMAIN EN GIER</t>
  </si>
  <si>
    <t>LIOMER</t>
  </si>
  <si>
    <t>VERDUN SUR GARONNE</t>
  </si>
  <si>
    <t>THEIZE</t>
  </si>
  <si>
    <t>VILLEBRUMIER</t>
  </si>
  <si>
    <t>VILLEMADE</t>
  </si>
  <si>
    <t>MARCHELEPOT MISERY</t>
  </si>
  <si>
    <t>BANDOL</t>
  </si>
  <si>
    <t>VAUGNERAY</t>
  </si>
  <si>
    <t>MEAULTE</t>
  </si>
  <si>
    <t>BAUDINARD SUR VERDON</t>
  </si>
  <si>
    <t>MESNIL MARTINSART</t>
  </si>
  <si>
    <t>BRAS</t>
  </si>
  <si>
    <t>VENISSIEUX</t>
  </si>
  <si>
    <t>MESNIL ST GEORGES</t>
  </si>
  <si>
    <t>CARQUEIRANNE</t>
  </si>
  <si>
    <t>CHAPONNAY</t>
  </si>
  <si>
    <t>METIGNY</t>
  </si>
  <si>
    <t>JONS</t>
  </si>
  <si>
    <t>MEZIERES EN SANTERRE</t>
  </si>
  <si>
    <t>MILLENCOURT EN PONTHIEU</t>
  </si>
  <si>
    <t>MONTAGNE FAYEL</t>
  </si>
  <si>
    <t>CHATEAUVERT</t>
  </si>
  <si>
    <t>ST BONNET DE MURE</t>
  </si>
  <si>
    <t>LA CRAU</t>
  </si>
  <si>
    <t>ST PIERRE DE CHANDIEU</t>
  </si>
  <si>
    <t>FIEFFES MONTRELET</t>
  </si>
  <si>
    <t>LA FARLEDE</t>
  </si>
  <si>
    <t>FOX AMPHOUX</t>
  </si>
  <si>
    <t>SATHONAY CAMP</t>
  </si>
  <si>
    <t>MOREUIL</t>
  </si>
  <si>
    <t>SATHONAY VILLAGE</t>
  </si>
  <si>
    <t>MOUFLIERES</t>
  </si>
  <si>
    <t>GAREOULT</t>
  </si>
  <si>
    <t>TOUSSIEU</t>
  </si>
  <si>
    <t>NESLE</t>
  </si>
  <si>
    <t>GASSIN</t>
  </si>
  <si>
    <t>NESLETTE</t>
  </si>
  <si>
    <t>NOYELLES EN CHAUSSEE</t>
  </si>
  <si>
    <t>ACHEY</t>
  </si>
  <si>
    <t>NOYELLES SUR MER</t>
  </si>
  <si>
    <t>AMAGE</t>
  </si>
  <si>
    <t>OFFIGNIES</t>
  </si>
  <si>
    <t>LORGUES</t>
  </si>
  <si>
    <t>AMONCOURT</t>
  </si>
  <si>
    <t>PERONNE</t>
  </si>
  <si>
    <t>LA MARTRE</t>
  </si>
  <si>
    <t>ANCHENONCOURT ET CHAZEL</t>
  </si>
  <si>
    <t>MONTAUROUX</t>
  </si>
  <si>
    <t>ANDORNAY</t>
  </si>
  <si>
    <t>PICQUIGNY</t>
  </si>
  <si>
    <t>MONTFERRAT</t>
  </si>
  <si>
    <t>AUTOREILLE</t>
  </si>
  <si>
    <t>POEUILLY</t>
  </si>
  <si>
    <t>LA MOTTE</t>
  </si>
  <si>
    <t>AUTREY LES GRAY</t>
  </si>
  <si>
    <t>PORT LE GRAND</t>
  </si>
  <si>
    <t>PUGET VILLE</t>
  </si>
  <si>
    <t>AUVET ET LA CHAPELOTTE</t>
  </si>
  <si>
    <t>POTTE</t>
  </si>
  <si>
    <t>LE REVEST LES EAUX</t>
  </si>
  <si>
    <t>POULAINVILLE</t>
  </si>
  <si>
    <t>BARD LES PESMES</t>
  </si>
  <si>
    <t>PUCHEVILLERS</t>
  </si>
  <si>
    <t>LA ROQUEBRUSSANNE</t>
  </si>
  <si>
    <t>BATTRANS</t>
  </si>
  <si>
    <t>PUNCHY</t>
  </si>
  <si>
    <t>BAY</t>
  </si>
  <si>
    <t>LE QUESNE</t>
  </si>
  <si>
    <t>BEAUMOTTE LES PIN</t>
  </si>
  <si>
    <t>QUIVIERES</t>
  </si>
  <si>
    <t>BELVERNE</t>
  </si>
  <si>
    <t>RAINCHEVAL</t>
  </si>
  <si>
    <t>LES SALLES SUR VERDON</t>
  </si>
  <si>
    <t>BETONCOURT ST PANCRAS</t>
  </si>
  <si>
    <t>RAMBURELLES</t>
  </si>
  <si>
    <t>BLONDEFONTAINE</t>
  </si>
  <si>
    <t>REGNIERE ECLUSE</t>
  </si>
  <si>
    <t>LA SEYNE SUR MER</t>
  </si>
  <si>
    <t>BONBOILLON</t>
  </si>
  <si>
    <t>ROGY</t>
  </si>
  <si>
    <t>SOLLIES VILLE</t>
  </si>
  <si>
    <t>BOULT</t>
  </si>
  <si>
    <t>LE RONSSOY</t>
  </si>
  <si>
    <t>TANNERON</t>
  </si>
  <si>
    <t>BOURSIERES</t>
  </si>
  <si>
    <t>SAILLY FLIBEAUCOURT</t>
  </si>
  <si>
    <t>BREUREY LES FAVERNEY</t>
  </si>
  <si>
    <t>ST BLIMONT</t>
  </si>
  <si>
    <t>LA VALETTE DU VAR</t>
  </si>
  <si>
    <t>CEMBOING</t>
  </si>
  <si>
    <t>ST FUSCIEN</t>
  </si>
  <si>
    <t>VILLECROZE</t>
  </si>
  <si>
    <t>CERRE LES NOROY</t>
  </si>
  <si>
    <t>ST GERMAIN SUR BRESLE</t>
  </si>
  <si>
    <t>ANSOUIS</t>
  </si>
  <si>
    <t>LE BARROUX</t>
  </si>
  <si>
    <t>BEDOIN</t>
  </si>
  <si>
    <t>SALEUX</t>
  </si>
  <si>
    <t>BOLLENE</t>
  </si>
  <si>
    <t>CHANCEY</t>
  </si>
  <si>
    <t>SENTELIE</t>
  </si>
  <si>
    <t>BUOUX</t>
  </si>
  <si>
    <t>LA CHAPELLE LES LUXEUIL</t>
  </si>
  <si>
    <t>SOURDON</t>
  </si>
  <si>
    <t>CRILLON LE BRAVE</t>
  </si>
  <si>
    <t>CHAUVIREY LE CHATEL</t>
  </si>
  <si>
    <t>TERRAMESNIL</t>
  </si>
  <si>
    <t>GORDES</t>
  </si>
  <si>
    <t>CHEMILLY</t>
  </si>
  <si>
    <t>THENNES</t>
  </si>
  <si>
    <t>GOULT</t>
  </si>
  <si>
    <t>CHENEBIER</t>
  </si>
  <si>
    <t>TINCOURT BOUCLY</t>
  </si>
  <si>
    <t>GRILLON</t>
  </si>
  <si>
    <t>CITERS</t>
  </si>
  <si>
    <t>UGNY L EQUIPEE</t>
  </si>
  <si>
    <t>L ISLE SUR LA SORGUE</t>
  </si>
  <si>
    <t>LA COTE</t>
  </si>
  <si>
    <t>VAUDRICOURT</t>
  </si>
  <si>
    <t>COULEVON</t>
  </si>
  <si>
    <t>VERS SUR SELLE</t>
  </si>
  <si>
    <t>LAURIS</t>
  </si>
  <si>
    <t>COURCHATON</t>
  </si>
  <si>
    <t>VIGNACOURT</t>
  </si>
  <si>
    <t>COURTESOULT ET GATEY</t>
  </si>
  <si>
    <t>VILLECOURT</t>
  </si>
  <si>
    <t>MAZAN</t>
  </si>
  <si>
    <t>CUVE</t>
  </si>
  <si>
    <t>VILLERS AUX ERABLES</t>
  </si>
  <si>
    <t>MONIEUX</t>
  </si>
  <si>
    <t>VILLERS CARBONNEL</t>
  </si>
  <si>
    <t>MORIERES LES AVIGNON</t>
  </si>
  <si>
    <t>DELAIN</t>
  </si>
  <si>
    <t>VILLERS FAUCON</t>
  </si>
  <si>
    <t>MORNAS</t>
  </si>
  <si>
    <t>LA DEMIE</t>
  </si>
  <si>
    <t>VILLERS SUR AUTHIE</t>
  </si>
  <si>
    <t>PUYMERAS</t>
  </si>
  <si>
    <t>ERREVET</t>
  </si>
  <si>
    <t>VISMES AU VAL</t>
  </si>
  <si>
    <t>LA ROQUE ALRIC</t>
  </si>
  <si>
    <t>ESBOZ BREST</t>
  </si>
  <si>
    <t>VITZ SUR AUTHIE</t>
  </si>
  <si>
    <t>RUSTREL</t>
  </si>
  <si>
    <t>ESMOULIERES</t>
  </si>
  <si>
    <t>VOYENNES</t>
  </si>
  <si>
    <t>SAIGNON</t>
  </si>
  <si>
    <t>FLEUREY LES LAVONCOURT</t>
  </si>
  <si>
    <t>FONDREMAND</t>
  </si>
  <si>
    <t>WARSY</t>
  </si>
  <si>
    <t>ST LEGER DU VENTOUX</t>
  </si>
  <si>
    <t>Y</t>
  </si>
  <si>
    <t>SAULT</t>
  </si>
  <si>
    <t>FRAHIER ET CHATEBIER</t>
  </si>
  <si>
    <t>YVRENCH</t>
  </si>
  <si>
    <t>SORGUES</t>
  </si>
  <si>
    <t>FROTEY LES LURE</t>
  </si>
  <si>
    <t>ANDOUQUE</t>
  </si>
  <si>
    <t>VIENS</t>
  </si>
  <si>
    <t>BELCASTEL</t>
  </si>
  <si>
    <t>ANTIGNY</t>
  </si>
  <si>
    <t>GRANGES LA VILLE</t>
  </si>
  <si>
    <t>BELLESERRE</t>
  </si>
  <si>
    <t>JASNEY</t>
  </si>
  <si>
    <t>LE BEZ</t>
  </si>
  <si>
    <t>LARIANS ET MUNANS</t>
  </si>
  <si>
    <t>BLAN</t>
  </si>
  <si>
    <t>BESSAY</t>
  </si>
  <si>
    <t>LAVONCOURT</t>
  </si>
  <si>
    <t>BOUT DU PONT DE LARN</t>
  </si>
  <si>
    <t>BRETIGNOLLES SUR MER</t>
  </si>
  <si>
    <t>LIEUCOURT</t>
  </si>
  <si>
    <t>LA BRETONNIERE LA CLAYE</t>
  </si>
  <si>
    <t>LOEUILLEY</t>
  </si>
  <si>
    <t>BRIATEXTE</t>
  </si>
  <si>
    <t>LA CHAIZE GIRAUD</t>
  </si>
  <si>
    <t>LONGEVELLE</t>
  </si>
  <si>
    <t>LA CHAIZE LE VICOMTE</t>
  </si>
  <si>
    <t>LA LONGINE</t>
  </si>
  <si>
    <t>CADALEN</t>
  </si>
  <si>
    <t>CHALLANS</t>
  </si>
  <si>
    <t>CARBES</t>
  </si>
  <si>
    <t>CUGAND</t>
  </si>
  <si>
    <t>LUXEUIL LES BAINS</t>
  </si>
  <si>
    <t>CARMAUX</t>
  </si>
  <si>
    <t>FONTENAY LE COMTE</t>
  </si>
  <si>
    <t>MAGNONCOURT</t>
  </si>
  <si>
    <t>MAGNY JOBERT</t>
  </si>
  <si>
    <t>CASTELNAU DE MONTMIRAL</t>
  </si>
  <si>
    <t>FROIDFOND</t>
  </si>
  <si>
    <t>MAGNY VERNOIS</t>
  </si>
  <si>
    <t>CUQ LES VIELMUR</t>
  </si>
  <si>
    <t>L HERMENAULT</t>
  </si>
  <si>
    <t>MAILLERONCOURT ST PANCRAS</t>
  </si>
  <si>
    <t>DAMIATTE</t>
  </si>
  <si>
    <t>LA JAUDONNIERE</t>
  </si>
  <si>
    <t>MALVILLERS</t>
  </si>
  <si>
    <t>DENAT</t>
  </si>
  <si>
    <t>LANDEVIEILLE</t>
  </si>
  <si>
    <t>MANDREVILLARS</t>
  </si>
  <si>
    <t>LIEZ</t>
  </si>
  <si>
    <t>MELIN</t>
  </si>
  <si>
    <t>FENOLS</t>
  </si>
  <si>
    <t>MARTINET</t>
  </si>
  <si>
    <t>MERSUAY</t>
  </si>
  <si>
    <t>FLORENTIN</t>
  </si>
  <si>
    <t>LA MERLATIERE</t>
  </si>
  <si>
    <t>MOLLANS</t>
  </si>
  <si>
    <t>LE GARRIC</t>
  </si>
  <si>
    <t>MERVENT</t>
  </si>
  <si>
    <t>MONTAGNEY</t>
  </si>
  <si>
    <t>MONTAIGU VENDEE</t>
  </si>
  <si>
    <t>MONTDORE</t>
  </si>
  <si>
    <t>GIJOUNET</t>
  </si>
  <si>
    <t>MOUTIERS LES MAUXFAITS</t>
  </si>
  <si>
    <t>MONTIGNY LES VESOUL</t>
  </si>
  <si>
    <t>GIROUSSENS</t>
  </si>
  <si>
    <t>MOUZEUIL ST MARTIN</t>
  </si>
  <si>
    <t>MONT LE VERNOIS</t>
  </si>
  <si>
    <t>LABESSIERE CANDEIL</t>
  </si>
  <si>
    <t>NALLIERS</t>
  </si>
  <si>
    <t>MONTUREUX LES BAULAY</t>
  </si>
  <si>
    <t>LAGRAVE</t>
  </si>
  <si>
    <t>NIEUL LE DOLENT</t>
  </si>
  <si>
    <t>GUITALENS L ALBAREDE</t>
  </si>
  <si>
    <t>PETOSSE</t>
  </si>
  <si>
    <t>LAPARROUQUIAL</t>
  </si>
  <si>
    <t>LE POIRE SUR VIE</t>
  </si>
  <si>
    <t>NAVENNE</t>
  </si>
  <si>
    <t>LAUTREC</t>
  </si>
  <si>
    <t>POIROUX</t>
  </si>
  <si>
    <t>NEUREY EN VAUX</t>
  </si>
  <si>
    <t>LEMPAUT</t>
  </si>
  <si>
    <t>LA REORTHE</t>
  </si>
  <si>
    <t>NOIRON</t>
  </si>
  <si>
    <t>LISLE SUR TARN</t>
  </si>
  <si>
    <t>NOTRE DAME DE RIEZ</t>
  </si>
  <si>
    <t>OIGNEY</t>
  </si>
  <si>
    <t>LOMBERS</t>
  </si>
  <si>
    <t>LA ROCHE SUR YON</t>
  </si>
  <si>
    <t>OVANCHES</t>
  </si>
  <si>
    <t>ST ANDRE GOULE D OIE</t>
  </si>
  <si>
    <t>LE MASNAU MASSUGUIES</t>
  </si>
  <si>
    <t>ST AUBIN LA PLAINE</t>
  </si>
  <si>
    <t>RAY SUR SAONE</t>
  </si>
  <si>
    <t>MAZAMET</t>
  </si>
  <si>
    <t>RIVES DE L YON</t>
  </si>
  <si>
    <t>RECOLOGNE LES RIOZ</t>
  </si>
  <si>
    <t>MISSECLE</t>
  </si>
  <si>
    <t>STE GEMME LA PLAINE</t>
  </si>
  <si>
    <t>RENAUCOURT</t>
  </si>
  <si>
    <t>MONTANS</t>
  </si>
  <si>
    <t>ST GERMAIN DE PRINCAY</t>
  </si>
  <si>
    <t>LA RESIE ST MARTIN</t>
  </si>
  <si>
    <t>MONTDRAGON</t>
  </si>
  <si>
    <t>ST GILLES CROIX DE VIE</t>
  </si>
  <si>
    <t>RIGNY</t>
  </si>
  <si>
    <t>ST HILAIRE DES LOGES</t>
  </si>
  <si>
    <t>ROCHE ET RAUCOURT</t>
  </si>
  <si>
    <t>MONTGEY</t>
  </si>
  <si>
    <t>ST JUIRE CHAMPGILLON</t>
  </si>
  <si>
    <t>MONTREDON LABESSONNIE</t>
  </si>
  <si>
    <t>ST MARTIN DES FONTAINES</t>
  </si>
  <si>
    <t>ROYE</t>
  </si>
  <si>
    <t>NAGES</t>
  </si>
  <si>
    <t>ST MARTIN DES TILLEULS</t>
  </si>
  <si>
    <t>ST FERJEUX</t>
  </si>
  <si>
    <t>POUDIS</t>
  </si>
  <si>
    <t>ST MAURICE DES NOUES</t>
  </si>
  <si>
    <t>ST PAUL EN PAREDS</t>
  </si>
  <si>
    <t>STE MARIE EN CHANOIS</t>
  </si>
  <si>
    <t>RAYSSAC</t>
  </si>
  <si>
    <t>STE MARIE EN CHAUX</t>
  </si>
  <si>
    <t>ROQUEVIDAL</t>
  </si>
  <si>
    <t>SOULLANS</t>
  </si>
  <si>
    <t>STE REINE</t>
  </si>
  <si>
    <t>TIFFAUGES</t>
  </si>
  <si>
    <t>ST REMY EN COMTE</t>
  </si>
  <si>
    <t>ROUAIROUX</t>
  </si>
  <si>
    <t>TREIZE SEPTIERS</t>
  </si>
  <si>
    <t>VENANSAULT</t>
  </si>
  <si>
    <t>SAPONCOURT</t>
  </si>
  <si>
    <t>ST AMANS VALTORET</t>
  </si>
  <si>
    <t>ST BENOIT DE CARMAUX</t>
  </si>
  <si>
    <t>LA FAUTE SUR MER</t>
  </si>
  <si>
    <t>SAUVIGNEY LES PESMES</t>
  </si>
  <si>
    <t>AMBERRE</t>
  </si>
  <si>
    <t>SENARGENT MIGNAFANS</t>
  </si>
  <si>
    <t>AVAILLES EN CHATELLERAULT</t>
  </si>
  <si>
    <t>SEVEUX MOTEY</t>
  </si>
  <si>
    <t>AVAILLES LIMOUZINE</t>
  </si>
  <si>
    <t>ST SALVY DE LA BALME</t>
  </si>
  <si>
    <t>AVANTON</t>
  </si>
  <si>
    <t>TERNUAY MELAY ET ST HILAIRE</t>
  </si>
  <si>
    <t>SAUSSENAC</t>
  </si>
  <si>
    <t>THIEFFRANS</t>
  </si>
  <si>
    <t>LA SAUZIERE ST JEAN</t>
  </si>
  <si>
    <t>BOURESSE</t>
  </si>
  <si>
    <t>TROMAREY</t>
  </si>
  <si>
    <t>TEILLET</t>
  </si>
  <si>
    <t>BOURG ARCHAMBAULT</t>
  </si>
  <si>
    <t>LA VAIVRE</t>
  </si>
  <si>
    <t>TEULAT</t>
  </si>
  <si>
    <t>VALLEROIS LORIOZ</t>
  </si>
  <si>
    <t>TREBAS</t>
  </si>
  <si>
    <t>VELLEFRIE</t>
  </si>
  <si>
    <t>VABRE</t>
  </si>
  <si>
    <t>VELLEXON QUEUTREY ET VAUDEY</t>
  </si>
  <si>
    <t>VALDERIES</t>
  </si>
  <si>
    <t>CENON SUR VIENNE</t>
  </si>
  <si>
    <t>VELORCEY</t>
  </si>
  <si>
    <t>VEILHES</t>
  </si>
  <si>
    <t>CHABOURNAY</t>
  </si>
  <si>
    <t>VEREUX</t>
  </si>
  <si>
    <t>LE VERDIER</t>
  </si>
  <si>
    <t>VILLERSEXEL</t>
  </si>
  <si>
    <t>VILLEFRANCHE D ALBIGEOIS</t>
  </si>
  <si>
    <t>CHATEAU LARCHER</t>
  </si>
  <si>
    <t>LA VOIVRE</t>
  </si>
  <si>
    <t>VIRAC</t>
  </si>
  <si>
    <t>CHENEVELLES</t>
  </si>
  <si>
    <t>VORAY SUR L OGNON</t>
  </si>
  <si>
    <t>ALBIAS</t>
  </si>
  <si>
    <t>CHERVES</t>
  </si>
  <si>
    <t>VOUGECOURT</t>
  </si>
  <si>
    <t>AUTY</t>
  </si>
  <si>
    <t>CIVAUX</t>
  </si>
  <si>
    <t>VY LES FILAIN</t>
  </si>
  <si>
    <t>AUVILLAR</t>
  </si>
  <si>
    <t>LA ROCHE RIGAULT</t>
  </si>
  <si>
    <t>L ABERGEMENT DE CUISERY</t>
  </si>
  <si>
    <t>BARDIGUES</t>
  </si>
  <si>
    <t>ALUZE</t>
  </si>
  <si>
    <t>BEAUMONT DE LOMAGNE</t>
  </si>
  <si>
    <t>AMANZE</t>
  </si>
  <si>
    <t>BESSENS</t>
  </si>
  <si>
    <t>COUSSAY</t>
  </si>
  <si>
    <t>ANZY LE DUC</t>
  </si>
  <si>
    <t>BOURG DE VISA</t>
  </si>
  <si>
    <t>COUSSAY LES BOIS</t>
  </si>
  <si>
    <t>ARTAIX</t>
  </si>
  <si>
    <t>CASTELFERRUS</t>
  </si>
  <si>
    <t>CURCAY SUR DIVE</t>
  </si>
  <si>
    <t>CAUSSADE</t>
  </si>
  <si>
    <t>FROZES</t>
  </si>
  <si>
    <t>BEAUBERY</t>
  </si>
  <si>
    <t>CAYLUS</t>
  </si>
  <si>
    <t>BEAUMONT SUR GROSNE</t>
  </si>
  <si>
    <t>DURFORT LACAPELETTE</t>
  </si>
  <si>
    <t>LA GRIMAUDIERE</t>
  </si>
  <si>
    <t>BELLEVESVRE</t>
  </si>
  <si>
    <t>ESPALAIS</t>
  </si>
  <si>
    <t>BISSY SUR FLEY</t>
  </si>
  <si>
    <t>ESPARSAC</t>
  </si>
  <si>
    <t>BOUHANS</t>
  </si>
  <si>
    <t>ESPINAS</t>
  </si>
  <si>
    <t>GUESNES</t>
  </si>
  <si>
    <t>BOURBON LANCY</t>
  </si>
  <si>
    <t>FAUDOAS</t>
  </si>
  <si>
    <t>HAIMS</t>
  </si>
  <si>
    <t>BRAGNY SUR SAONE</t>
  </si>
  <si>
    <t>GARGANVILLAR</t>
  </si>
  <si>
    <t>GINALS</t>
  </si>
  <si>
    <t>ITEUIL</t>
  </si>
  <si>
    <t>BUFFIERES</t>
  </si>
  <si>
    <t>GLATENS</t>
  </si>
  <si>
    <t>LATHUS ST REMY</t>
  </si>
  <si>
    <t>BURGY</t>
  </si>
  <si>
    <t>GOAS</t>
  </si>
  <si>
    <t>BOIVRE LA VALLEE</t>
  </si>
  <si>
    <t>BURZY</t>
  </si>
  <si>
    <t>GOLFECH</t>
  </si>
  <si>
    <t>LEIGNE LES BOIS</t>
  </si>
  <si>
    <t>CHAGNY</t>
  </si>
  <si>
    <t>LACAPELLE LIVRON</t>
  </si>
  <si>
    <t>LESIGNY</t>
  </si>
  <si>
    <t>CHALMOUX</t>
  </si>
  <si>
    <t>LAGUEPIE</t>
  </si>
  <si>
    <t>LINAZAY</t>
  </si>
  <si>
    <t>CHAMBILLY</t>
  </si>
  <si>
    <t>LARRAZET</t>
  </si>
  <si>
    <t>LIZANT</t>
  </si>
  <si>
    <t>CHAMILLY</t>
  </si>
  <si>
    <t>LAUZERTE</t>
  </si>
  <si>
    <t>LUCHAPT</t>
  </si>
  <si>
    <t>LAVAURETTE</t>
  </si>
  <si>
    <t>LUSIGNAN</t>
  </si>
  <si>
    <t>LA CHAPELLE DU MONT DE FRANCE</t>
  </si>
  <si>
    <t>LAVIT</t>
  </si>
  <si>
    <t>CHAROLLES</t>
  </si>
  <si>
    <t>MAIRE</t>
  </si>
  <si>
    <t>CHAUFFAILLES</t>
  </si>
  <si>
    <t>MASSOGNES</t>
  </si>
  <si>
    <t>CIRY LE NOBLE</t>
  </si>
  <si>
    <t>MONTBARLA</t>
  </si>
  <si>
    <t>MONDION</t>
  </si>
  <si>
    <t>CLUNY</t>
  </si>
  <si>
    <t>MONTS SUR GUESNES</t>
  </si>
  <si>
    <t>CORTEVAIX</t>
  </si>
  <si>
    <t>PERVILLE</t>
  </si>
  <si>
    <t>COUCHES</t>
  </si>
  <si>
    <t>NIEUIL L ESPOIR</t>
  </si>
  <si>
    <t>CREOT</t>
  </si>
  <si>
    <t>PUYLAROQUE</t>
  </si>
  <si>
    <t>NOUAILLE MAUPERTUIS</t>
  </si>
  <si>
    <t>DEMIGNY</t>
  </si>
  <si>
    <t>REYNIES</t>
  </si>
  <si>
    <t>DICONNE</t>
  </si>
  <si>
    <t>ST ARROUMEX</t>
  </si>
  <si>
    <t>PORT DE PILES</t>
  </si>
  <si>
    <t>DOMMARTIN LES CUISEAUX</t>
  </si>
  <si>
    <t>ST BEAUZEIL</t>
  </si>
  <si>
    <t>RANTON</t>
  </si>
  <si>
    <t>DOMPIERRE SOUS SANVIGNES</t>
  </si>
  <si>
    <t>ST CIRICE</t>
  </si>
  <si>
    <t>DRACY LES COUCHES</t>
  </si>
  <si>
    <t>ST MARTIN L ARS</t>
  </si>
  <si>
    <t>ECUISSES</t>
  </si>
  <si>
    <t>ST NAUPHARY</t>
  </si>
  <si>
    <t>ST PIERRE DE MAILLE</t>
  </si>
  <si>
    <t>ETRIGNY</t>
  </si>
  <si>
    <t>VAISSAC</t>
  </si>
  <si>
    <t>VALENCE D AGEN</t>
  </si>
  <si>
    <t>ST REMY SUR CREUSE</t>
  </si>
  <si>
    <t>FARGES LES CHALON</t>
  </si>
  <si>
    <t>AMPUS</t>
  </si>
  <si>
    <t>SAMMARCOLLES</t>
  </si>
  <si>
    <t>LE FAY</t>
  </si>
  <si>
    <t>ARTIGNOSC SUR VERDON</t>
  </si>
  <si>
    <t>SAVIGNE</t>
  </si>
  <si>
    <t>FLEURY LA MONTAGNE</t>
  </si>
  <si>
    <t>AUPS</t>
  </si>
  <si>
    <t>SEVRES ANXAUMONT</t>
  </si>
  <si>
    <t>FLEY</t>
  </si>
  <si>
    <t>BAGNOLS EN FORET</t>
  </si>
  <si>
    <t>SOSSAIS</t>
  </si>
  <si>
    <t>BARGEME</t>
  </si>
  <si>
    <t>THURAGEAU</t>
  </si>
  <si>
    <t>FRETTERANS</t>
  </si>
  <si>
    <t>BARJOLS</t>
  </si>
  <si>
    <t>LA TRIMOUILLE</t>
  </si>
  <si>
    <t>GERGY</t>
  </si>
  <si>
    <t>BAUDUEN</t>
  </si>
  <si>
    <t>VAUX SUR VIENNE</t>
  </si>
  <si>
    <t>GERMOLLES SUR GROSNE</t>
  </si>
  <si>
    <t>LE BEAUSSET</t>
  </si>
  <si>
    <t>GILLY SUR LOIRE</t>
  </si>
  <si>
    <t>BESSE SUR ISSOLE</t>
  </si>
  <si>
    <t>GRANDVAUX</t>
  </si>
  <si>
    <t>LE CANNET DES MAURES</t>
  </si>
  <si>
    <t>VOUNEUIL SOUS BIARD</t>
  </si>
  <si>
    <t>JAMBLES</t>
  </si>
  <si>
    <t>VOUZAILLES</t>
  </si>
  <si>
    <t>LANS</t>
  </si>
  <si>
    <t>ARNAC LA POSTE</t>
  </si>
  <si>
    <t>LESSARD EN BRESSE</t>
  </si>
  <si>
    <t>COGOLIN</t>
  </si>
  <si>
    <t>AUREIL</t>
  </si>
  <si>
    <t>LOURNAND</t>
  </si>
  <si>
    <t>COMPS SUR ARTUBY</t>
  </si>
  <si>
    <t>LUCENAY L EVEQUE</t>
  </si>
  <si>
    <t>CUERS</t>
  </si>
  <si>
    <t>BOISSEUIL</t>
  </si>
  <si>
    <t>MARCIGNY</t>
  </si>
  <si>
    <t>DRAGUIGNAN</t>
  </si>
  <si>
    <t>BONNAC LA COTE</t>
  </si>
  <si>
    <t>LE ROUSSET MARIZY</t>
  </si>
  <si>
    <t>EVENOS</t>
  </si>
  <si>
    <t>MARLY SOUS ISSY</t>
  </si>
  <si>
    <t>FLASSANS SUR ISSOLE</t>
  </si>
  <si>
    <t>GONFARON</t>
  </si>
  <si>
    <t>CHAMPAGNAC LA RIVIERE</t>
  </si>
  <si>
    <t>MARTAILLY LES BRANCION</t>
  </si>
  <si>
    <t>LA LONDE LES MAURES</t>
  </si>
  <si>
    <t>CHAMPSAC</t>
  </si>
  <si>
    <t>MAZILLE</t>
  </si>
  <si>
    <t>LES MAYONS</t>
  </si>
  <si>
    <t>CHEISSOUX</t>
  </si>
  <si>
    <t>MEOUNES LES MONTRIEUX</t>
  </si>
  <si>
    <t>CHERONNAC</t>
  </si>
  <si>
    <t>MESSEY SUR GROSNE</t>
  </si>
  <si>
    <t>LE MUY</t>
  </si>
  <si>
    <t>COUSSAC BONNEVAL</t>
  </si>
  <si>
    <t>MONTPONT EN BRESSE</t>
  </si>
  <si>
    <t>NEOULES</t>
  </si>
  <si>
    <t>GORRE</t>
  </si>
  <si>
    <t>OLLIOULES</t>
  </si>
  <si>
    <t>LAVIGNAC</t>
  </si>
  <si>
    <t>NANTON</t>
  </si>
  <si>
    <t>PONTEVES</t>
  </si>
  <si>
    <t>OUROUX SUR SAONE</t>
  </si>
  <si>
    <t>POURRIERES</t>
  </si>
  <si>
    <t>OZOLLES</t>
  </si>
  <si>
    <t>RIBOUX</t>
  </si>
  <si>
    <t>LUSSAC LES EGLISES</t>
  </si>
  <si>
    <t>PLOTTES</t>
  </si>
  <si>
    <t>MARVAL</t>
  </si>
  <si>
    <t>ST PAUL EN FORET</t>
  </si>
  <si>
    <t>MASLEON</t>
  </si>
  <si>
    <t>RIGNY SUR ARROUX</t>
  </si>
  <si>
    <t>VAL D ISSOIRE</t>
  </si>
  <si>
    <t>ROYER</t>
  </si>
  <si>
    <t>SEILLONS SOURCE D ARGENS</t>
  </si>
  <si>
    <t>MONTROL SENARD</t>
  </si>
  <si>
    <t>SAILLENARD</t>
  </si>
  <si>
    <t>ORADOUR SUR GLANE</t>
  </si>
  <si>
    <t>ST AMOUR BELLEVUE</t>
  </si>
  <si>
    <t>SIX FOURS LES PLAGES</t>
  </si>
  <si>
    <t>ORADOUR SUR VAYRES</t>
  </si>
  <si>
    <t>ST ANDRE EN BRESSE</t>
  </si>
  <si>
    <t>LE THORONET</t>
  </si>
  <si>
    <t>PAGEAS</t>
  </si>
  <si>
    <t>ST BONNET DE VIEILLE VIGNE</t>
  </si>
  <si>
    <t>LE PALAIS SUR VIENNE</t>
  </si>
  <si>
    <t>ST DENIS DE VAUX</t>
  </si>
  <si>
    <t>APT</t>
  </si>
  <si>
    <t>PENSOL</t>
  </si>
  <si>
    <t>ST DIDIER EN BRESSE</t>
  </si>
  <si>
    <t>AUBIGNAN</t>
  </si>
  <si>
    <t>PEYRILHAC</t>
  </si>
  <si>
    <t>ST DIDIER SUR ARROUX</t>
  </si>
  <si>
    <t>BEAUMES DE VENISE</t>
  </si>
  <si>
    <t>RAZES</t>
  </si>
  <si>
    <t>ST ETIENNE EN BRESSE</t>
  </si>
  <si>
    <t>BEAUMONT DU VENTOUX</t>
  </si>
  <si>
    <t>RILHAC LASTOURS</t>
  </si>
  <si>
    <t>ST GENGOUX LE NATIONAL</t>
  </si>
  <si>
    <t>BEDARRIDES</t>
  </si>
  <si>
    <t>ST LAURENT EN BRIONNAIS</t>
  </si>
  <si>
    <t>CABRIERES D AIGUES</t>
  </si>
  <si>
    <t>STE ANNE ST PRIEST</t>
  </si>
  <si>
    <t>ST LEGER DU BOIS</t>
  </si>
  <si>
    <t>CABRIERES D AVIGNON</t>
  </si>
  <si>
    <t>ST AUVENT</t>
  </si>
  <si>
    <t>ST LEGER SOUS LA BUSSIERE</t>
  </si>
  <si>
    <t>CAIRANNE</t>
  </si>
  <si>
    <t>ST GENEST SUR ROSELLE</t>
  </si>
  <si>
    <t>ST LOUP GEANGES</t>
  </si>
  <si>
    <t>CAMARET SUR AIGUES</t>
  </si>
  <si>
    <t>ST GEORGES LES LANDES</t>
  </si>
  <si>
    <t>ST MARD DE VAUX</t>
  </si>
  <si>
    <t>CAROMB</t>
  </si>
  <si>
    <t>ST GILLES LES FORETS</t>
  </si>
  <si>
    <t>ST MARTIN BELLE ROCHE</t>
  </si>
  <si>
    <t>CASENEUVE</t>
  </si>
  <si>
    <t>ST HILAIRE LA TREILLE</t>
  </si>
  <si>
    <t>ST MARTIN DE SALENCEY</t>
  </si>
  <si>
    <t>CAUMONT SUR DURANCE</t>
  </si>
  <si>
    <t>ST JOUVENT</t>
  </si>
  <si>
    <t>ST MARTIN DU LAC</t>
  </si>
  <si>
    <t>ST JUNIEN</t>
  </si>
  <si>
    <t>ST MARTIN DU MONT</t>
  </si>
  <si>
    <t>CHATEAUNEUF DE GADAGNE</t>
  </si>
  <si>
    <t>ST LEONARD DE NOBLAT</t>
  </si>
  <si>
    <t>ST MARTIN EN GATINOIS</t>
  </si>
  <si>
    <t>CHEVAL BLANC</t>
  </si>
  <si>
    <t>ST MARTIN LE MAULT</t>
  </si>
  <si>
    <t>ST MARTIN LA PATROUILLE</t>
  </si>
  <si>
    <t>CRESTET</t>
  </si>
  <si>
    <t>ST MARTIN TERRESSUS</t>
  </si>
  <si>
    <t>ST MAURICE DE SATONNAY</t>
  </si>
  <si>
    <t>ENTRAIGUES SUR LA SORGUE</t>
  </si>
  <si>
    <t>ST MEARD</t>
  </si>
  <si>
    <t>ST MAURICE LES COUCHES</t>
  </si>
  <si>
    <t>FLASSAN</t>
  </si>
  <si>
    <t>ST OUEN SUR GARTEMPE</t>
  </si>
  <si>
    <t>ST MICAUD</t>
  </si>
  <si>
    <t>GIGONDAS</t>
  </si>
  <si>
    <t>ST PIERRE DE VARENNES</t>
  </si>
  <si>
    <t>JOUCAS</t>
  </si>
  <si>
    <t>SAUVIAT SUR VIGE</t>
  </si>
  <si>
    <t>LIOUX</t>
  </si>
  <si>
    <t>SOLIGNAC</t>
  </si>
  <si>
    <t>ST POINT</t>
  </si>
  <si>
    <t>LORIOL DU COMTAT</t>
  </si>
  <si>
    <t>SURDOUX</t>
  </si>
  <si>
    <t>ST ROMAIN SOUS VERSIGNY</t>
  </si>
  <si>
    <t>MENERBES</t>
  </si>
  <si>
    <t>LE VIGEN</t>
  </si>
  <si>
    <t>ST SYMPHORIEN DES BOIS</t>
  </si>
  <si>
    <t>METHAMIS</t>
  </si>
  <si>
    <t>AHEVILLE</t>
  </si>
  <si>
    <t>ST VALLERIN</t>
  </si>
  <si>
    <t>MONTEUX</t>
  </si>
  <si>
    <t>AINGEVILLE</t>
  </si>
  <si>
    <t>ORANGE</t>
  </si>
  <si>
    <t>ST VINCENT DES PRES</t>
  </si>
  <si>
    <t>PERTUIS</t>
  </si>
  <si>
    <t>AMBACOURT</t>
  </si>
  <si>
    <t>ST VINCENT EN BRESSE</t>
  </si>
  <si>
    <t>AMEUVELLE</t>
  </si>
  <si>
    <t>SAISY</t>
  </si>
  <si>
    <t>RASTEAU</t>
  </si>
  <si>
    <t>AOUZE</t>
  </si>
  <si>
    <t>SANVIGNES LES MINES</t>
  </si>
  <si>
    <t>ROBION</t>
  </si>
  <si>
    <t>AULNOIS</t>
  </si>
  <si>
    <t>ST ROMAN DE MALEGARDE</t>
  </si>
  <si>
    <t>AUZAINVILLIERS</t>
  </si>
  <si>
    <t>SAVIGNY SUR SEILLE</t>
  </si>
  <si>
    <t>TAILLADES</t>
  </si>
  <si>
    <t>AYDOILLES</t>
  </si>
  <si>
    <t>SERLEY</t>
  </si>
  <si>
    <t>TRAVAILLAN</t>
  </si>
  <si>
    <t>LA VOGE LES BAINS</t>
  </si>
  <si>
    <t>SERMESSE</t>
  </si>
  <si>
    <t>VALREAS</t>
  </si>
  <si>
    <t>SERRIGNY EN BRESSE</t>
  </si>
  <si>
    <t>VENASQUE</t>
  </si>
  <si>
    <t>BALLEVILLE</t>
  </si>
  <si>
    <t>SEVREY</t>
  </si>
  <si>
    <t>BATTEXEY</t>
  </si>
  <si>
    <t>TANCON</t>
  </si>
  <si>
    <t>VILLES SUR AUZON</t>
  </si>
  <si>
    <t>BAUDRICOURT</t>
  </si>
  <si>
    <t>THIL SUR ARROUX</t>
  </si>
  <si>
    <t>L AIGUILLON SUR VIE</t>
  </si>
  <si>
    <t>BEGNECOURT</t>
  </si>
  <si>
    <t>THUREY</t>
  </si>
  <si>
    <t>BEAUFOU</t>
  </si>
  <si>
    <t>TINTRY</t>
  </si>
  <si>
    <t>BOUILLE COURDAULT</t>
  </si>
  <si>
    <t>BIFFONTAINE</t>
  </si>
  <si>
    <t>TOULON SUR ARROUX</t>
  </si>
  <si>
    <t>VAREILLES</t>
  </si>
  <si>
    <t>LA CAILLERE ST HILAIRE</t>
  </si>
  <si>
    <t>BLEURVILLE</t>
  </si>
  <si>
    <t>VARENNE L ARCONCE</t>
  </si>
  <si>
    <t>BOCQUEGNEY</t>
  </si>
  <si>
    <t>CHAILLE LES MARAIS</t>
  </si>
  <si>
    <t>BONVILLET</t>
  </si>
  <si>
    <t>VENDENESSE LES CHAROLLES</t>
  </si>
  <si>
    <t>LA BOURGONCE</t>
  </si>
  <si>
    <t>VERGISSON</t>
  </si>
  <si>
    <t>LA CHAPELLE THEMER</t>
  </si>
  <si>
    <t>BRU</t>
  </si>
  <si>
    <t>VERJUX</t>
  </si>
  <si>
    <t>COEX</t>
  </si>
  <si>
    <t>BULT</t>
  </si>
  <si>
    <t>VERSAUGUES</t>
  </si>
  <si>
    <t>CORPE</t>
  </si>
  <si>
    <t>CHAMAGNE</t>
  </si>
  <si>
    <t>LE VILLARS</t>
  </si>
  <si>
    <t>DAMVIX</t>
  </si>
  <si>
    <t>LA CHAPELLE AUX BOIS</t>
  </si>
  <si>
    <t>CHATILLON SUR SAONE</t>
  </si>
  <si>
    <t>VILLENEUVE EN MONTAGNE</t>
  </si>
  <si>
    <t>DOMPIERRE SUR YON</t>
  </si>
  <si>
    <t>CHENIMENIL</t>
  </si>
  <si>
    <t>LES EPESSES</t>
  </si>
  <si>
    <t>CIRCOURT SUR MOUZON</t>
  </si>
  <si>
    <t>VINZELLES</t>
  </si>
  <si>
    <t>CLEZENTAINE</t>
  </si>
  <si>
    <t>CRAINVILLIERS</t>
  </si>
  <si>
    <t>VITRY EN CHAROLLAIS</t>
  </si>
  <si>
    <t>DARNIEULLES</t>
  </si>
  <si>
    <t>AIGNE</t>
  </si>
  <si>
    <t>FAYMOREAU</t>
  </si>
  <si>
    <t>DEYVILLERS</t>
  </si>
  <si>
    <t>AILLIERES BEAUVOIR</t>
  </si>
  <si>
    <t>DOMPTAIL</t>
  </si>
  <si>
    <t>ASNIERES SUR VEGRE</t>
  </si>
  <si>
    <t>FERDRUPT</t>
  </si>
  <si>
    <t>AUBIGNE RACAN</t>
  </si>
  <si>
    <t>GROSBREUIL</t>
  </si>
  <si>
    <t>FRAPELLE</t>
  </si>
  <si>
    <t>AVESNES EN SAOSNOIS</t>
  </si>
  <si>
    <t>L HERBERGEMENT</t>
  </si>
  <si>
    <t>FRESSE SUR MOSELLE</t>
  </si>
  <si>
    <t>L ILE D YEU</t>
  </si>
  <si>
    <t>HAGNEVILLE ET RONCOURT</t>
  </si>
  <si>
    <t>LAIROUX</t>
  </si>
  <si>
    <t>HARDANCOURT</t>
  </si>
  <si>
    <t>BEAUFAY</t>
  </si>
  <si>
    <t>LOGE FOUGEREUSE</t>
  </si>
  <si>
    <t>HARMONVILLE</t>
  </si>
  <si>
    <t>BEAUMONT SUR SARTHE</t>
  </si>
  <si>
    <t>BEILLE</t>
  </si>
  <si>
    <t>MACHE</t>
  </si>
  <si>
    <t>HENNEZEL</t>
  </si>
  <si>
    <t>BLEVES</t>
  </si>
  <si>
    <t>HOUEVILLE</t>
  </si>
  <si>
    <t>MAREUIL SUR LAY DISSAIS</t>
  </si>
  <si>
    <t>HURBACHE</t>
  </si>
  <si>
    <t>BOUER</t>
  </si>
  <si>
    <t>MONSIREIGNE</t>
  </si>
  <si>
    <t>LANDAVILLE</t>
  </si>
  <si>
    <t>LAVAL SUR VOLOGNE</t>
  </si>
  <si>
    <t>BRETTE LES PINS</t>
  </si>
  <si>
    <t>URBES</t>
  </si>
  <si>
    <t>LAVELINE DEVANT BRUYERES</t>
  </si>
  <si>
    <t>VOLGELSHEIM</t>
  </si>
  <si>
    <t>PEAULT</t>
  </si>
  <si>
    <t>LEPANGES SUR VOLOGNE</t>
  </si>
  <si>
    <t>CHAMPROND</t>
  </si>
  <si>
    <t>WAHLBACH</t>
  </si>
  <si>
    <t>LE PERRIER</t>
  </si>
  <si>
    <t>LIFFOL LE GRAND</t>
  </si>
  <si>
    <t>LA CHAPELLE DU BOIS</t>
  </si>
  <si>
    <t>WALTENHEIM</t>
  </si>
  <si>
    <t>LA RABATELIERE</t>
  </si>
  <si>
    <t>LIGNEVILLE</t>
  </si>
  <si>
    <t>LA CHAPELLE ST FRAY</t>
  </si>
  <si>
    <t>WILLER</t>
  </si>
  <si>
    <t>ROCHETREJOUX</t>
  </si>
  <si>
    <t>LUSSE</t>
  </si>
  <si>
    <t>LA CHAPELLE ST REMY</t>
  </si>
  <si>
    <t>WUENHEIM</t>
  </si>
  <si>
    <t>LUVIGNY</t>
  </si>
  <si>
    <t>LA CHARTRE SUR LE LOIR</t>
  </si>
  <si>
    <t>AFFOUX</t>
  </si>
  <si>
    <t>MONTREVERD</t>
  </si>
  <si>
    <t>MADECOURT</t>
  </si>
  <si>
    <t>ALIX</t>
  </si>
  <si>
    <t>MALAINCOURT</t>
  </si>
  <si>
    <t>CHEMIRE EN CHARNIE</t>
  </si>
  <si>
    <t>AMBERIEUX D AZERGUES</t>
  </si>
  <si>
    <t>MANDRES SUR VAIR</t>
  </si>
  <si>
    <t>CHENU</t>
  </si>
  <si>
    <t>ST CYR DES GATS</t>
  </si>
  <si>
    <t>MARTINVELLE</t>
  </si>
  <si>
    <t>BELLEVILLE</t>
  </si>
  <si>
    <t>ST ETIENNE DE BRILLOUET</t>
  </si>
  <si>
    <t>MAXEY SUR MEUSE</t>
  </si>
  <si>
    <t>CHEVILLE</t>
  </si>
  <si>
    <t>MEMENIL</t>
  </si>
  <si>
    <t>COGNERS</t>
  </si>
  <si>
    <t>STE FLAIVE DES LOUPS</t>
  </si>
  <si>
    <t>MENARMONT</t>
  </si>
  <si>
    <t>CORMES</t>
  </si>
  <si>
    <t>BRUSSIEU</t>
  </si>
  <si>
    <t>MENIL DE SENONES</t>
  </si>
  <si>
    <t>COUDRECIEUX</t>
  </si>
  <si>
    <t>CALUIRE ET CUIRE</t>
  </si>
  <si>
    <t>LE MONT</t>
  </si>
  <si>
    <t>BRIVES</t>
  </si>
  <si>
    <t>CERCIE</t>
  </si>
  <si>
    <t>ST HILAIRE LE VOUHIS</t>
  </si>
  <si>
    <t>MONTHUREUX LE SEC</t>
  </si>
  <si>
    <t>COURGAINS</t>
  </si>
  <si>
    <t>CHEVINAY</t>
  </si>
  <si>
    <t>ST JULIEN DES LANDES</t>
  </si>
  <si>
    <t>NOMPATELIZE</t>
  </si>
  <si>
    <t>COURGENARD</t>
  </si>
  <si>
    <t>CLAVEISOLLES</t>
  </si>
  <si>
    <t>ST LAURENT SUR SEVRE</t>
  </si>
  <si>
    <t>ORTONCOURT</t>
  </si>
  <si>
    <t>DOUCELLES</t>
  </si>
  <si>
    <t>CORCELLES EN BEAUJOLAIS</t>
  </si>
  <si>
    <t>ST MARTIN DE FRAIGNEAU</t>
  </si>
  <si>
    <t>PALLEGNEY</t>
  </si>
  <si>
    <t>DUREIL</t>
  </si>
  <si>
    <t>ST MARTIN DES NOYERS</t>
  </si>
  <si>
    <t>PARGNY SOUS MUREAU</t>
  </si>
  <si>
    <t>EPINEU LE CHEVREUIL</t>
  </si>
  <si>
    <t>DUERNE</t>
  </si>
  <si>
    <t>ST MAURICE LE GIRARD</t>
  </si>
  <si>
    <t>PORTIEUX</t>
  </si>
  <si>
    <t>ETIVAL LES LE MANS</t>
  </si>
  <si>
    <t>ST MICHEL EN L HERM</t>
  </si>
  <si>
    <t>POUXEUX</t>
  </si>
  <si>
    <t>LA FERTE BERNARD</t>
  </si>
  <si>
    <t>GLEIZE</t>
  </si>
  <si>
    <t>ST PAUL MONT PENIT</t>
  </si>
  <si>
    <t>FILLE SUR SARTHE</t>
  </si>
  <si>
    <t>GREZIEU LA VARENNE</t>
  </si>
  <si>
    <t>PUNEROT</t>
  </si>
  <si>
    <t>ST REVEREND</t>
  </si>
  <si>
    <t>JOUX</t>
  </si>
  <si>
    <t>ST VINCENT SUR GRAON</t>
  </si>
  <si>
    <t>RACECOURT</t>
  </si>
  <si>
    <t>JULIENAS</t>
  </si>
  <si>
    <t>SERIGNE</t>
  </si>
  <si>
    <t>REHAUPAL</t>
  </si>
  <si>
    <t>LAMURE SUR AZERGUES</t>
  </si>
  <si>
    <t>LE TABLIER</t>
  </si>
  <si>
    <t>REMOVILLE</t>
  </si>
  <si>
    <t>LANTIGNIE</t>
  </si>
  <si>
    <t>TALLUD STE GEMME</t>
  </si>
  <si>
    <t>RENAUVOID</t>
  </si>
  <si>
    <t>LA TARDIERE</t>
  </si>
  <si>
    <t>ROCHESSON</t>
  </si>
  <si>
    <t>LE GRAND LUCE</t>
  </si>
  <si>
    <t>LEGNY</t>
  </si>
  <si>
    <t>THOUARSAIS BOUILDROUX</t>
  </si>
  <si>
    <t>ROMAIN AUX BOIS</t>
  </si>
  <si>
    <t>GREEZ SUR ROC</t>
  </si>
  <si>
    <t>LA TRANCHE SUR MER</t>
  </si>
  <si>
    <t>ROZEROTTE</t>
  </si>
  <si>
    <t>GUECELARD</t>
  </si>
  <si>
    <t>LOZANNE</t>
  </si>
  <si>
    <t>VOUILLE LES MARAIS</t>
  </si>
  <si>
    <t>ST NABORD</t>
  </si>
  <si>
    <t>JUIGNE SUR SARTHE</t>
  </si>
  <si>
    <t>MESSIMY</t>
  </si>
  <si>
    <t>ST STAIL</t>
  </si>
  <si>
    <t>MEYS</t>
  </si>
  <si>
    <t>ARCHIGNY</t>
  </si>
  <si>
    <t>SANDAUCOURT</t>
  </si>
  <si>
    <t>LAVARDIN</t>
  </si>
  <si>
    <t>ASNIERES SUR BLOUR</t>
  </si>
  <si>
    <t>SARTES</t>
  </si>
  <si>
    <t>LIGRON</t>
  </si>
  <si>
    <t>MONTROMANT</t>
  </si>
  <si>
    <t>BELLEFONDS</t>
  </si>
  <si>
    <t>SAULXURES LES BULGNEVILLE</t>
  </si>
  <si>
    <t>LE LUART</t>
  </si>
  <si>
    <t>BIGNOUX</t>
  </si>
  <si>
    <t>SAULXURES SUR MOSELOTTE</t>
  </si>
  <si>
    <t>BRUX</t>
  </si>
  <si>
    <t>MAISONCELLES</t>
  </si>
  <si>
    <t>CEAUX EN LOUDUN</t>
  </si>
  <si>
    <t>MAMERS</t>
  </si>
  <si>
    <t>SURIAUVILLE</t>
  </si>
  <si>
    <t>MANSIGNE</t>
  </si>
  <si>
    <t>RANCHAL</t>
  </si>
  <si>
    <t>CHAMPIGNY EN ROCHEREAU</t>
  </si>
  <si>
    <t>TAINTRUX</t>
  </si>
  <si>
    <t>MAREIL SUR LOIR</t>
  </si>
  <si>
    <t>RIVERIE</t>
  </si>
  <si>
    <t>CHASSENEUIL DU POITOU</t>
  </si>
  <si>
    <t>LE THOLY</t>
  </si>
  <si>
    <t>MAYET</t>
  </si>
  <si>
    <t>CHATELLERAULT</t>
  </si>
  <si>
    <t>LES THONS</t>
  </si>
  <si>
    <t>MELLERAY</t>
  </si>
  <si>
    <t>CHAUNAY</t>
  </si>
  <si>
    <t>TOTAINVILLE</t>
  </si>
  <si>
    <t>MEURCE</t>
  </si>
  <si>
    <t>SOUZY</t>
  </si>
  <si>
    <t>CLOUE</t>
  </si>
  <si>
    <t>TRANQUEVILLE GRAUX</t>
  </si>
  <si>
    <t>LA MILESSE</t>
  </si>
  <si>
    <t>CUHON</t>
  </si>
  <si>
    <t>CURZAY SUR VONNE</t>
  </si>
  <si>
    <t>VALFROICOURT</t>
  </si>
  <si>
    <t>MONCE EN BELIN</t>
  </si>
  <si>
    <t>STE CONSORCE</t>
  </si>
  <si>
    <t>FONTAINE LE COMTE</t>
  </si>
  <si>
    <t>VALLEROY LE SEC</t>
  </si>
  <si>
    <t>MONTAILLE</t>
  </si>
  <si>
    <t>ST CYR AU MONT D OR</t>
  </si>
  <si>
    <t>GLENOUZE</t>
  </si>
  <si>
    <t>MOULINS LE CARBONNEL</t>
  </si>
  <si>
    <t>ST ETIENNE LA VARENNE</t>
  </si>
  <si>
    <t>GOUEX</t>
  </si>
  <si>
    <t>NEUVILLALAIS</t>
  </si>
  <si>
    <t>STE FOY LES LYON</t>
  </si>
  <si>
    <t>JARDRES</t>
  </si>
  <si>
    <t>VENTRON</t>
  </si>
  <si>
    <t>ST GENIS LES OLLIERES</t>
  </si>
  <si>
    <t>LE VERMONT</t>
  </si>
  <si>
    <t>NOGENT SUR LOIR</t>
  </si>
  <si>
    <t>JOURNET</t>
  </si>
  <si>
    <t>VERVEZELLE</t>
  </si>
  <si>
    <t>NOUANS</t>
  </si>
  <si>
    <t>ST IGNY DE VERS</t>
  </si>
  <si>
    <t>JOUSSE</t>
  </si>
  <si>
    <t>VEXAINCOURT</t>
  </si>
  <si>
    <t>POILLE SUR VEGRE</t>
  </si>
  <si>
    <t>ST JEAN LA BUSSIERE</t>
  </si>
  <si>
    <t>VICHEREY</t>
  </si>
  <si>
    <t>MONTFORT LE GESNOIS</t>
  </si>
  <si>
    <t>ST LAGER</t>
  </si>
  <si>
    <t>PREVELLES</t>
  </si>
  <si>
    <t>LIGUGE</t>
  </si>
  <si>
    <t>VILLOUXEL</t>
  </si>
  <si>
    <t>REQUEIL</t>
  </si>
  <si>
    <t>STE PAULE</t>
  </si>
  <si>
    <t>LOUDUN</t>
  </si>
  <si>
    <t>VINCEY</t>
  </si>
  <si>
    <t>ROUESSE VASSE</t>
  </si>
  <si>
    <t>LUSSAC LES CHATEAUX</t>
  </si>
  <si>
    <t>VIOMENIL</t>
  </si>
  <si>
    <t>ROUPERROUX LE COQUET</t>
  </si>
  <si>
    <t>ST SYMPHORIEN SUR COISE</t>
  </si>
  <si>
    <t>MARTAIZE</t>
  </si>
  <si>
    <t>TARARE</t>
  </si>
  <si>
    <t>MAULAY</t>
  </si>
  <si>
    <t>XAMONTARUPT</t>
  </si>
  <si>
    <t>TERNAND</t>
  </si>
  <si>
    <t>MAUPREVOIR</t>
  </si>
  <si>
    <t>XERTIGNY</t>
  </si>
  <si>
    <t>SABLE SUR SARTHE</t>
  </si>
  <si>
    <t>VAUX EN BEAUJOLAIS</t>
  </si>
  <si>
    <t>MESSEME</t>
  </si>
  <si>
    <t>XONRUPT LONGEMER</t>
  </si>
  <si>
    <t>ST LEONARD DES BOIS</t>
  </si>
  <si>
    <t>VILLECHENEVE</t>
  </si>
  <si>
    <t>MIGNALOUX BEAUVOIR</t>
  </si>
  <si>
    <t>ST MARTIN DES MONTS</t>
  </si>
  <si>
    <t>VILLEFRANCHE SUR SAONE</t>
  </si>
  <si>
    <t>MORTON</t>
  </si>
  <si>
    <t>ANCY LE LIBRE</t>
  </si>
  <si>
    <t>ST OUEN EN CHAMPAGNE</t>
  </si>
  <si>
    <t>VILLE SUR JARNIOUX</t>
  </si>
  <si>
    <t>MOUTERRE SUR BLOURDE</t>
  </si>
  <si>
    <t>ANGELY</t>
  </si>
  <si>
    <t>ST PIERRE DES ORMES</t>
  </si>
  <si>
    <t>VILLIE MORGON</t>
  </si>
  <si>
    <t>PRINCAY</t>
  </si>
  <si>
    <t>ANNAY SUR SEREIN</t>
  </si>
  <si>
    <t>STE SABINE SUR LONGEVE</t>
  </si>
  <si>
    <t>CHASSIEU</t>
  </si>
  <si>
    <t>ROCHES PREMARIE ANDILLE</t>
  </si>
  <si>
    <t>ARGENTENAY</t>
  </si>
  <si>
    <t>CORBAS</t>
  </si>
  <si>
    <t>ROUILLE</t>
  </si>
  <si>
    <t>ARGENTEUIL SUR ARMANCON</t>
  </si>
  <si>
    <t>GENAS</t>
  </si>
  <si>
    <t>BEINE</t>
  </si>
  <si>
    <t>SARGE LES LE MANS</t>
  </si>
  <si>
    <t>ST GAUDENT</t>
  </si>
  <si>
    <t>SEGRIE</t>
  </si>
  <si>
    <t>JONAGE</t>
  </si>
  <si>
    <t>ST GENEST D AMBIERE</t>
  </si>
  <si>
    <t>BIERRY LES BELLES FONTAINES</t>
  </si>
  <si>
    <t>SEMUR EN VALLON</t>
  </si>
  <si>
    <t>MEYZIEU</t>
  </si>
  <si>
    <t>ST GERVAIS LES TROIS CLOCHERS</t>
  </si>
  <si>
    <t>BOIS D ARCY</t>
  </si>
  <si>
    <t>SOUVIGNE SUR MEME</t>
  </si>
  <si>
    <t>SIMANDRES</t>
  </si>
  <si>
    <t>ST JEAN DE SAUVES</t>
  </si>
  <si>
    <t>BONNARD</t>
  </si>
  <si>
    <t>SOUVIGNE SUR SARTHE</t>
  </si>
  <si>
    <t>ST LAURENT DE JOURDES</t>
  </si>
  <si>
    <t>BRIENON SUR ARMANCON</t>
  </si>
  <si>
    <t>TEILLE</t>
  </si>
  <si>
    <t>ST LEOMER</t>
  </si>
  <si>
    <t>BUSSY EN OTHE</t>
  </si>
  <si>
    <t>TENNIE</t>
  </si>
  <si>
    <t>LA CELLE ST CYR</t>
  </si>
  <si>
    <t>THOIRE SUR DINAN</t>
  </si>
  <si>
    <t>CERISIERS</t>
  </si>
  <si>
    <t>THOREE LES PINS</t>
  </si>
  <si>
    <t>CHABLIS</t>
  </si>
  <si>
    <t>TRANGE</t>
  </si>
  <si>
    <t>ANDELARRE</t>
  </si>
  <si>
    <t>CHAMPIGNELLES</t>
  </si>
  <si>
    <t>VAAS</t>
  </si>
  <si>
    <t>ARBECEY</t>
  </si>
  <si>
    <t>ST PIERRE D EXIDEUIL</t>
  </si>
  <si>
    <t>VALENNES</t>
  </si>
  <si>
    <t>ARGILLIERES</t>
  </si>
  <si>
    <t>SENILLE ST SAUVEUR</t>
  </si>
  <si>
    <t>CHAMPS SUR YONNE</t>
  </si>
  <si>
    <t>VANCE</t>
  </si>
  <si>
    <t>ARPENANS</t>
  </si>
  <si>
    <t>SAVIGNY SOUS FAYE</t>
  </si>
  <si>
    <t>VERNIE</t>
  </si>
  <si>
    <t>AULX LES CROMARY</t>
  </si>
  <si>
    <t>SCORBE CLAIRVAUX</t>
  </si>
  <si>
    <t>VIBRAYE</t>
  </si>
  <si>
    <t>AUTET</t>
  </si>
  <si>
    <t>SMARVES</t>
  </si>
  <si>
    <t>AUTHOISON</t>
  </si>
  <si>
    <t>AIGUEBELETTE LE LAC</t>
  </si>
  <si>
    <t>AUTREY LES CERRE</t>
  </si>
  <si>
    <t>CHEROY</t>
  </si>
  <si>
    <t>AUTREY LE VAY</t>
  </si>
  <si>
    <t>COLLEMIERS</t>
  </si>
  <si>
    <t>AIX LES BAINS</t>
  </si>
  <si>
    <t>VERRUE</t>
  </si>
  <si>
    <t>CORNANT</t>
  </si>
  <si>
    <t>BAIGNES</t>
  </si>
  <si>
    <t>VICQ SUR GARTEMPE</t>
  </si>
  <si>
    <t>COULANGERON</t>
  </si>
  <si>
    <t>BASSIGNEY</t>
  </si>
  <si>
    <t>LE VIGEANT</t>
  </si>
  <si>
    <t>COULOURS</t>
  </si>
  <si>
    <t>ALBERTVILLE</t>
  </si>
  <si>
    <t>BAUDONCOURT</t>
  </si>
  <si>
    <t>VIVONNE</t>
  </si>
  <si>
    <t>CRAIN</t>
  </si>
  <si>
    <t>ALLONDAZ</t>
  </si>
  <si>
    <t>AIXE SUR VIENNE</t>
  </si>
  <si>
    <t>CRUZY LE CHATEL</t>
  </si>
  <si>
    <t>LES ALLUES</t>
  </si>
  <si>
    <t>BEULOTTE ST LAURENT</t>
  </si>
  <si>
    <t>BALLEDENT</t>
  </si>
  <si>
    <t>DISSANGIS</t>
  </si>
  <si>
    <t>ATTIGNAT ONCIN</t>
  </si>
  <si>
    <t>BEVEUGE</t>
  </si>
  <si>
    <t>BERSAC SUR RIVALIER</t>
  </si>
  <si>
    <t>DOMATS</t>
  </si>
  <si>
    <t>LES AVANCHERS VALMOREL</t>
  </si>
  <si>
    <t>BOREY</t>
  </si>
  <si>
    <t>LES BILLANGES</t>
  </si>
  <si>
    <t>DOMECY SUR LE VAULT</t>
  </si>
  <si>
    <t>LA BALME</t>
  </si>
  <si>
    <t>BOUGEY</t>
  </si>
  <si>
    <t>CHAILLAC SUR VIENNE</t>
  </si>
  <si>
    <t>DRACY</t>
  </si>
  <si>
    <t>LA BAUCHE</t>
  </si>
  <si>
    <t>BOUGNON</t>
  </si>
  <si>
    <t>LE CHALARD</t>
  </si>
  <si>
    <t>EPINEUIL</t>
  </si>
  <si>
    <t>BEAUFORT SUR DORON</t>
  </si>
  <si>
    <t>BOUHANS LES LURE</t>
  </si>
  <si>
    <t>CHALUS</t>
  </si>
  <si>
    <t>ESNON</t>
  </si>
  <si>
    <t>BELLECOMBE EN BAUGES</t>
  </si>
  <si>
    <t>BOULIGNEY</t>
  </si>
  <si>
    <t>LE CHATENET EN DOGNON</t>
  </si>
  <si>
    <t>FLEYS</t>
  </si>
  <si>
    <t>BELMONT TRAMONET</t>
  </si>
  <si>
    <t>BOURBEVELLE</t>
  </si>
  <si>
    <t>COUZEIX</t>
  </si>
  <si>
    <t>FONTENAY PRES CHABLIS</t>
  </si>
  <si>
    <t>BESSANS</t>
  </si>
  <si>
    <t>BOURGUIGNON LES CONFLANS</t>
  </si>
  <si>
    <t>CROMAC</t>
  </si>
  <si>
    <t>GRIMAULT</t>
  </si>
  <si>
    <t>BETTON BETTONET</t>
  </si>
  <si>
    <t>BOURGUIGNON LES MOREY</t>
  </si>
  <si>
    <t>DOMPIERRE LES EGLISES</t>
  </si>
  <si>
    <t>VILLEMER</t>
  </si>
  <si>
    <t>LA BIOLLE</t>
  </si>
  <si>
    <t>BOUSSERAUCOURT</t>
  </si>
  <si>
    <t>DROUX</t>
  </si>
  <si>
    <t>EYJEAUX</t>
  </si>
  <si>
    <t>BRIDES LES BAINS</t>
  </si>
  <si>
    <t>EYMOUTIERS</t>
  </si>
  <si>
    <t>GY L EVEQUE</t>
  </si>
  <si>
    <t>LA BRIDOIRE</t>
  </si>
  <si>
    <t>CENDRECOURT</t>
  </si>
  <si>
    <t>FROMENTAL</t>
  </si>
  <si>
    <t>BRISON ST INNOCENT</t>
  </si>
  <si>
    <t>CHAGEY</t>
  </si>
  <si>
    <t>LA GENEYTOUSE</t>
  </si>
  <si>
    <t>IRANCY</t>
  </si>
  <si>
    <t>CHAMBERY</t>
  </si>
  <si>
    <t>CHALONVILLARS</t>
  </si>
  <si>
    <t>LA JONCHERE ST MAURICE</t>
  </si>
  <si>
    <t>ISLAND</t>
  </si>
  <si>
    <t>CHAMPAGNY EN VANOISE</t>
  </si>
  <si>
    <t>MEUZAC</t>
  </si>
  <si>
    <t>JOIGNY</t>
  </si>
  <si>
    <t>MOISSANNES</t>
  </si>
  <si>
    <t>JOUX LA VILLE</t>
  </si>
  <si>
    <t>CLERY</t>
  </si>
  <si>
    <t>CHARGEY LES PORT</t>
  </si>
  <si>
    <t>NIEUL</t>
  </si>
  <si>
    <t>LAIN</t>
  </si>
  <si>
    <t>CORBEL</t>
  </si>
  <si>
    <t>CHARIEZ</t>
  </si>
  <si>
    <t>REMPNAT</t>
  </si>
  <si>
    <t>LAINSECQ</t>
  </si>
  <si>
    <t>CREST VOLAND</t>
  </si>
  <si>
    <t>CHASSEY LES MONTBOZON</t>
  </si>
  <si>
    <t>RILHAC RANCON</t>
  </si>
  <si>
    <t>LASSON</t>
  </si>
  <si>
    <t>DRUMETTAZ CLARAFOND</t>
  </si>
  <si>
    <t>CHASSEY LES SCEY</t>
  </si>
  <si>
    <t>LA ROCHE L ABEILLE</t>
  </si>
  <si>
    <t>ENTREMONT LE VIEUX</t>
  </si>
  <si>
    <t>CHAUMERCENNE</t>
  </si>
  <si>
    <t>ROYERES</t>
  </si>
  <si>
    <t>LICHERES PRES AIGREMONT</t>
  </si>
  <si>
    <t>CHAUVIREY LE VIEIL</t>
  </si>
  <si>
    <t>LICHERES SUR YONNE</t>
  </si>
  <si>
    <t>GRESY SUR ISERE</t>
  </si>
  <si>
    <t>CHAUX LA LOTIERE</t>
  </si>
  <si>
    <t>ST HILAIRE BONNEVAL</t>
  </si>
  <si>
    <t>LIGNORELLES</t>
  </si>
  <si>
    <t>HAUTELUCE</t>
  </si>
  <si>
    <t>CHOYE</t>
  </si>
  <si>
    <t>ST HILAIRE LES PLACES</t>
  </si>
  <si>
    <t>LINDRY</t>
  </si>
  <si>
    <t>JACOB BELLECOMBETTE</t>
  </si>
  <si>
    <t>CIREY</t>
  </si>
  <si>
    <t>ST JUST LE MARTEL</t>
  </si>
  <si>
    <t>LIXY</t>
  </si>
  <si>
    <t>COMBERJON</t>
  </si>
  <si>
    <t>STE MARIE DE VAUX</t>
  </si>
  <si>
    <t>LOOZE</t>
  </si>
  <si>
    <t>CONFLANS SUR LANTERNE</t>
  </si>
  <si>
    <t>ST MATHIEU</t>
  </si>
  <si>
    <t>LUCY SUR YONNE</t>
  </si>
  <si>
    <t>CORDONNET</t>
  </si>
  <si>
    <t>ST MAURICE LES BROUSSES</t>
  </si>
  <si>
    <t>MAILLOT</t>
  </si>
  <si>
    <t>COURCUIRE</t>
  </si>
  <si>
    <t>ST PRIEST LIGOURE</t>
  </si>
  <si>
    <t>MARSANGY</t>
  </si>
  <si>
    <t>MEYRIEUX TROUET</t>
  </si>
  <si>
    <t>CRESANCEY</t>
  </si>
  <si>
    <t>ST PRIEST SOUS AIXE</t>
  </si>
  <si>
    <t>MERRY SUR YONNE</t>
  </si>
  <si>
    <t>LES MOLLETTES</t>
  </si>
  <si>
    <t>CREVANS LA CHAPELLE LES GRANGES</t>
  </si>
  <si>
    <t>ST YRIEIX LA PERCHE</t>
  </si>
  <si>
    <t>MIGE</t>
  </si>
  <si>
    <t>MONTENDRY</t>
  </si>
  <si>
    <t>CUGNEY</t>
  </si>
  <si>
    <t>TERSANNES</t>
  </si>
  <si>
    <t>MOLOSMES</t>
  </si>
  <si>
    <t>MONTSAPEY</t>
  </si>
  <si>
    <t>NAILLY</t>
  </si>
  <si>
    <t>MONTVALEZAN</t>
  </si>
  <si>
    <t>VICQ SUR BREUILH</t>
  </si>
  <si>
    <t>NUITS</t>
  </si>
  <si>
    <t>LA MOTTE SERVOLEX</t>
  </si>
  <si>
    <t>DEMANGEVELLE</t>
  </si>
  <si>
    <t>VILLEFAVARD</t>
  </si>
  <si>
    <t>LES ORMES</t>
  </si>
  <si>
    <t>MOUTIERS TARENTAISE</t>
  </si>
  <si>
    <t>ECROMAGNY</t>
  </si>
  <si>
    <t>ANOULD</t>
  </si>
  <si>
    <t>OUANNE</t>
  </si>
  <si>
    <t>NOTRE DAME DE BELLECOMBE</t>
  </si>
  <si>
    <t>FALLON</t>
  </si>
  <si>
    <t>FAUCOGNEY ET LA MER</t>
  </si>
  <si>
    <t>AROFFE</t>
  </si>
  <si>
    <t>PREGILBERT</t>
  </si>
  <si>
    <t>NOTRE DAME DU PRE</t>
  </si>
  <si>
    <t>LES FESSEY</t>
  </si>
  <si>
    <t>AVRANVILLE</t>
  </si>
  <si>
    <t>PREHY</t>
  </si>
  <si>
    <t>NOVALAISE</t>
  </si>
  <si>
    <t>BADMENIL AUX BOIS</t>
  </si>
  <si>
    <t>PROVENCY</t>
  </si>
  <si>
    <t>BAN DE LAVELINE</t>
  </si>
  <si>
    <t>RAVIERES</t>
  </si>
  <si>
    <t>PUGNY CHATENOD</t>
  </si>
  <si>
    <t>FRASNE LE CHATEAU</t>
  </si>
  <si>
    <t>BARBEY SEROUX</t>
  </si>
  <si>
    <t>QUEIGE</t>
  </si>
  <si>
    <t>FREDERIC FONTAINE</t>
  </si>
  <si>
    <t>BAZIEN</t>
  </si>
  <si>
    <t>ROUSSON</t>
  </si>
  <si>
    <t>LA RAVOIRE</t>
  </si>
  <si>
    <t>FRETIGNEY ET VELLOREILLE</t>
  </si>
  <si>
    <t>BAZOILLES SUR MEUSE</t>
  </si>
  <si>
    <t>ST ANDRE EN TERRE PLAINE</t>
  </si>
  <si>
    <t>VALGELON LA ROCHETTE</t>
  </si>
  <si>
    <t>FROIDECONCHE</t>
  </si>
  <si>
    <t>BELMONT SUR VAIR</t>
  </si>
  <si>
    <t>ST DENIS LES SENS</t>
  </si>
  <si>
    <t>ST BALDOPH</t>
  </si>
  <si>
    <t>FROIDETERRE</t>
  </si>
  <si>
    <t>BOULAINCOURT</t>
  </si>
  <si>
    <t>ST FARGEAU</t>
  </si>
  <si>
    <t>ST BERON</t>
  </si>
  <si>
    <t>GENEVREUILLE</t>
  </si>
  <si>
    <t>BULGNEVILLE</t>
  </si>
  <si>
    <t>GEZIER ET FONTENELAY</t>
  </si>
  <si>
    <t>BUSSANG</t>
  </si>
  <si>
    <t>ST GERMAIN DES CHAMPS</t>
  </si>
  <si>
    <t>GOUHENANS</t>
  </si>
  <si>
    <t>CHAMP LE DUC</t>
  </si>
  <si>
    <t>ST JEAN DE CHEVELU</t>
  </si>
  <si>
    <t>GOURGEON</t>
  </si>
  <si>
    <t>LA CHAPELLE DEVANT BRUYERES</t>
  </si>
  <si>
    <t>SAINTS EN PUISAYE</t>
  </si>
  <si>
    <t>ST MARTIN DE LA PORTE</t>
  </si>
  <si>
    <t>GRANDVELLE ET LE PERRENOT</t>
  </si>
  <si>
    <t>SANTIGNY</t>
  </si>
  <si>
    <t>GRANGES LE BOURG</t>
  </si>
  <si>
    <t>CHERMISEY</t>
  </si>
  <si>
    <t>SERRIGNY</t>
  </si>
  <si>
    <t>CIRCOURT</t>
  </si>
  <si>
    <t>SOMMECAISE</t>
  </si>
  <si>
    <t>LE CLERJUS</t>
  </si>
  <si>
    <t>SORMERY</t>
  </si>
  <si>
    <t>ST THIBAUD DE COUZ</t>
  </si>
  <si>
    <t>HUGIER</t>
  </si>
  <si>
    <t>CLEURIE</t>
  </si>
  <si>
    <t>LOMONT</t>
  </si>
  <si>
    <t>DESTORD</t>
  </si>
  <si>
    <t>THAROISEAU</t>
  </si>
  <si>
    <t>DEYCIMONT</t>
  </si>
  <si>
    <t>LES VALLEES DE LA VANNE</t>
  </si>
  <si>
    <t>LA THUILE</t>
  </si>
  <si>
    <t>LE MAGNORAY</t>
  </si>
  <si>
    <t>DOGNEVILLE</t>
  </si>
  <si>
    <t>THOREY</t>
  </si>
  <si>
    <t>UGINE</t>
  </si>
  <si>
    <t>MAGNY LES JUSSEY</t>
  </si>
  <si>
    <t>DOMEVRE SUR DURBION</t>
  </si>
  <si>
    <t>VAL D ISERE</t>
  </si>
  <si>
    <t>MAILLERONCOURT CHARETTE</t>
  </si>
  <si>
    <t>DOMMARTIN AUX BOIS</t>
  </si>
  <si>
    <t>TREIGNY PERREUSE STE COLOMBE</t>
  </si>
  <si>
    <t>VALLOIRE</t>
  </si>
  <si>
    <t>DOMMARTIN LES REMIREMONT</t>
  </si>
  <si>
    <t>VENOUSE</t>
  </si>
  <si>
    <t>VALMEINIER</t>
  </si>
  <si>
    <t>MARAST</t>
  </si>
  <si>
    <t>DOMMARTIN LES VALLOIS</t>
  </si>
  <si>
    <t>VILLEBOUGIS</t>
  </si>
  <si>
    <t>VEREL PRAGONDRAN</t>
  </si>
  <si>
    <t>MELINCOURT</t>
  </si>
  <si>
    <t>ELOYES</t>
  </si>
  <si>
    <t>VILLECHETIVE</t>
  </si>
  <si>
    <t>VERTHEMEX</t>
  </si>
  <si>
    <t>MELISEY</t>
  </si>
  <si>
    <t>FIMENIL</t>
  </si>
  <si>
    <t>VILLENEUVE LES GENETS</t>
  </si>
  <si>
    <t>MONTBOILLON</t>
  </si>
  <si>
    <t>FLOREMONT</t>
  </si>
  <si>
    <t>VILLENEUVE ST SALVES</t>
  </si>
  <si>
    <t>VILLAROUX</t>
  </si>
  <si>
    <t>VILLETHIERRY</t>
  </si>
  <si>
    <t>VIMINES</t>
  </si>
  <si>
    <t>MONT ST LEGER</t>
  </si>
  <si>
    <t>FONTENOY LE CHATEAU</t>
  </si>
  <si>
    <t>ALBY SUR CHERAN</t>
  </si>
  <si>
    <t>MOTEY BESUCHE</t>
  </si>
  <si>
    <t>FREMIFONTAINE</t>
  </si>
  <si>
    <t>ALLEVES</t>
  </si>
  <si>
    <t>NEUVELLE LES LA CHARITE</t>
  </si>
  <si>
    <t>GELVECOURT ET ADOMPT</t>
  </si>
  <si>
    <t>VOUTENAY SUR CURE</t>
  </si>
  <si>
    <t>ALLINGES</t>
  </si>
  <si>
    <t>NOIDANS LES VESOUL</t>
  </si>
  <si>
    <t>GEMMELAINCOURT</t>
  </si>
  <si>
    <t>ARGIESANS</t>
  </si>
  <si>
    <t>PALANTE</t>
  </si>
  <si>
    <t>GERARDMER</t>
  </si>
  <si>
    <t>BREBOTTE</t>
  </si>
  <si>
    <t>PERCEY LE GRAND</t>
  </si>
  <si>
    <t>GOLBEY</t>
  </si>
  <si>
    <t>DENNEY</t>
  </si>
  <si>
    <t>ARBUSIGNY</t>
  </si>
  <si>
    <t>PERROUSE</t>
  </si>
  <si>
    <t>GORHEY</t>
  </si>
  <si>
    <t>DORANS</t>
  </si>
  <si>
    <t>ARENTHON</t>
  </si>
  <si>
    <t>PLAINEMONT</t>
  </si>
  <si>
    <t>GRANGES AUMONTZEY</t>
  </si>
  <si>
    <t>ELOIE</t>
  </si>
  <si>
    <t>ARTHAZ PONT NOTRE DAME</t>
  </si>
  <si>
    <t>PLANCHER LES MINES</t>
  </si>
  <si>
    <t>GRUEY LES SURANCE</t>
  </si>
  <si>
    <t>GIROMAGNY</t>
  </si>
  <si>
    <t>AYSE</t>
  </si>
  <si>
    <t>GUGNECOURT</t>
  </si>
  <si>
    <t>LACHAPELLE SOUS ROUGEMONT</t>
  </si>
  <si>
    <t>PORT SUR SAONE</t>
  </si>
  <si>
    <t>HADIGNY LES VERRIERES</t>
  </si>
  <si>
    <t>LAMADELEINE VAL DES ANGES</t>
  </si>
  <si>
    <t>BLOYE</t>
  </si>
  <si>
    <t>PREIGNEY</t>
  </si>
  <si>
    <t>LARIVIERE</t>
  </si>
  <si>
    <t>BLUFFY</t>
  </si>
  <si>
    <t>PUSY ET EPENOUX</t>
  </si>
  <si>
    <t>HAROL</t>
  </si>
  <si>
    <t>LEPUIX</t>
  </si>
  <si>
    <t>LA QUARTE</t>
  </si>
  <si>
    <t>JAINVILLOTTE</t>
  </si>
  <si>
    <t>PETIT CROIX</t>
  </si>
  <si>
    <t>LE BOUCHET MONT CHARVIN</t>
  </si>
  <si>
    <t>JARMENIL</t>
  </si>
  <si>
    <t>RECOUVRANCE</t>
  </si>
  <si>
    <t>BRENTHONNE</t>
  </si>
  <si>
    <t>LA GRANDE RESIE</t>
  </si>
  <si>
    <t>JORXEY</t>
  </si>
  <si>
    <t>VELLESCOT</t>
  </si>
  <si>
    <t>BURDIGNIN</t>
  </si>
  <si>
    <t>RIGNOVELLE</t>
  </si>
  <si>
    <t>LIRONCOURT</t>
  </si>
  <si>
    <t>VEZELOIS</t>
  </si>
  <si>
    <t>CHAINAZ LES FRASSES</t>
  </si>
  <si>
    <t>RONCHAMP</t>
  </si>
  <si>
    <t>LUBINE</t>
  </si>
  <si>
    <t>RUHANS</t>
  </si>
  <si>
    <t>MANDRAY</t>
  </si>
  <si>
    <t>BALLANCOURT SUR ESSONNE</t>
  </si>
  <si>
    <t>CHAPEIRY</t>
  </si>
  <si>
    <t>RUPT SUR SAONE</t>
  </si>
  <si>
    <t>MARAINVILLE SUR MADON</t>
  </si>
  <si>
    <t>BOIS HERPIN</t>
  </si>
  <si>
    <t>CHATEL</t>
  </si>
  <si>
    <t>ST BROING</t>
  </si>
  <si>
    <t>MAREY</t>
  </si>
  <si>
    <t>BONDOUFLE</t>
  </si>
  <si>
    <t>CHENE EN SEMINE</t>
  </si>
  <si>
    <t>MAZELEY</t>
  </si>
  <si>
    <t>CHEVENOZ</t>
  </si>
  <si>
    <t>ST LOUP SUR SEMOUSE</t>
  </si>
  <si>
    <t>MAZIROT</t>
  </si>
  <si>
    <t>BREUX JOUY</t>
  </si>
  <si>
    <t>MENIL SUR BELVITTE</t>
  </si>
  <si>
    <t>BRUNOY</t>
  </si>
  <si>
    <t>LA CLUSAZ</t>
  </si>
  <si>
    <t>SAULX</t>
  </si>
  <si>
    <t>MORVILLE</t>
  </si>
  <si>
    <t>BUNO BONNEVAUX</t>
  </si>
  <si>
    <t>COPPONEX</t>
  </si>
  <si>
    <t>SAUVIGNEY LES GRAY</t>
  </si>
  <si>
    <t>NEUFCHATEAU</t>
  </si>
  <si>
    <t>CORDON</t>
  </si>
  <si>
    <t>SEMMADON</t>
  </si>
  <si>
    <t>LA NEUVEVILLE DEVANT LEPANGES</t>
  </si>
  <si>
    <t>CROSNE</t>
  </si>
  <si>
    <t>NORROY</t>
  </si>
  <si>
    <t>EVRY COURCOURONNES</t>
  </si>
  <si>
    <t>CRUSEILLES</t>
  </si>
  <si>
    <t>OLLAINVILLE</t>
  </si>
  <si>
    <t>FONTAINE LA RIVIERE</t>
  </si>
  <si>
    <t>PADOUX</t>
  </si>
  <si>
    <t>LA FORET STE CROIX</t>
  </si>
  <si>
    <t>DUINGT</t>
  </si>
  <si>
    <t>TINCEY ET PONTREBEAU</t>
  </si>
  <si>
    <t>LA PETITE FOSSE</t>
  </si>
  <si>
    <t>GIF SUR YVETTE</t>
  </si>
  <si>
    <t>EPAGNY METZ TESSY</t>
  </si>
  <si>
    <t>TRAITIEFONTAINE</t>
  </si>
  <si>
    <t>POUSSAY</t>
  </si>
  <si>
    <t>GIRONVILLE SUR ESSONNE</t>
  </si>
  <si>
    <t>TRAVES</t>
  </si>
  <si>
    <t>PROVENCHERES ET COLROY</t>
  </si>
  <si>
    <t>GOMETZ LA VILLE</t>
  </si>
  <si>
    <t>FAUCIGNY</t>
  </si>
  <si>
    <t>VALAY</t>
  </si>
  <si>
    <t>RANCOURT</t>
  </si>
  <si>
    <t>FETERNES</t>
  </si>
  <si>
    <t>VANTOUX ET LONGEVELLE</t>
  </si>
  <si>
    <t>RAPEY</t>
  </si>
  <si>
    <t>ITTEVILLE</t>
  </si>
  <si>
    <t>GAILLARD</t>
  </si>
  <si>
    <t>VAUX LE MONCELOT</t>
  </si>
  <si>
    <t>REBEUVILLE</t>
  </si>
  <si>
    <t>LARDY</t>
  </si>
  <si>
    <t>LATHUILE</t>
  </si>
  <si>
    <t>REGNEVELLE</t>
  </si>
  <si>
    <t>LEUVILLE SUR ORGE</t>
  </si>
  <si>
    <t>LESCHAUX</t>
  </si>
  <si>
    <t>LA VERGENNE</t>
  </si>
  <si>
    <t>LISSES</t>
  </si>
  <si>
    <t>LOISIN</t>
  </si>
  <si>
    <t>VERNOIS SUR MANCE</t>
  </si>
  <si>
    <t>REMIREMONT</t>
  </si>
  <si>
    <t>MAROLLES EN HUREPOIX</t>
  </si>
  <si>
    <t>LUCINGES</t>
  </si>
  <si>
    <t>VESOUL</t>
  </si>
  <si>
    <t>ROBECOURT</t>
  </si>
  <si>
    <t>MAUCHAMPS</t>
  </si>
  <si>
    <t>LYAUD</t>
  </si>
  <si>
    <t>VILLEPAROIS</t>
  </si>
  <si>
    <t>LE ROULIER</t>
  </si>
  <si>
    <t>MARIN</t>
  </si>
  <si>
    <t>VILLERS PATER</t>
  </si>
  <si>
    <t>RUPT SUR MOSELLE</t>
  </si>
  <si>
    <t>VILLERS VAUDEY</t>
  </si>
  <si>
    <t>ST BENOIT LA CHIPOTTE</t>
  </si>
  <si>
    <t>ONCY SUR ECOLE</t>
  </si>
  <si>
    <t>LA MURAZ</t>
  </si>
  <si>
    <t>VISONCOURT</t>
  </si>
  <si>
    <t>ST ETIENNE LES REMIREMONT</t>
  </si>
  <si>
    <t>PRUNAY SUR ESSONNE</t>
  </si>
  <si>
    <t>NEUVECELLE</t>
  </si>
  <si>
    <t>ALLERIOT</t>
  </si>
  <si>
    <t>ST JEAN D ORMONT</t>
  </si>
  <si>
    <t>QUINCY SOUS SENART</t>
  </si>
  <si>
    <t>NONGLARD</t>
  </si>
  <si>
    <t>AMEUGNY</t>
  </si>
  <si>
    <t>RICHARVILLE</t>
  </si>
  <si>
    <t>PERS JUSSY</t>
  </si>
  <si>
    <t>ANGLURE SOUS DUN</t>
  </si>
  <si>
    <t>ST OUEN LES PAREY</t>
  </si>
  <si>
    <t>RIS ORANGIS</t>
  </si>
  <si>
    <t>ANOST</t>
  </si>
  <si>
    <t>PUBLIER</t>
  </si>
  <si>
    <t>AUTHUMES</t>
  </si>
  <si>
    <t>LE VAL ST GERMAIN</t>
  </si>
  <si>
    <t>VARENNES JARCY</t>
  </si>
  <si>
    <t>REIGNIER ESERY</t>
  </si>
  <si>
    <t>BALLORE</t>
  </si>
  <si>
    <t>VAYRES SUR ESSONNE</t>
  </si>
  <si>
    <t>LA RIVIERE ENVERSE</t>
  </si>
  <si>
    <t>BANTANGES</t>
  </si>
  <si>
    <t>LA VILLE DU BOIS</t>
  </si>
  <si>
    <t>LA ROCHE SUR FORON</t>
  </si>
  <si>
    <t>BISSEY SOUS CRUCHAUD</t>
  </si>
  <si>
    <t>LE SAULCY</t>
  </si>
  <si>
    <t>VILLENEUVE SUR AUVERS</t>
  </si>
  <si>
    <t>ST BLAISE</t>
  </si>
  <si>
    <t>SOCOURT</t>
  </si>
  <si>
    <t>VILLIERS SUR ORGE</t>
  </si>
  <si>
    <t>ST CERGUES</t>
  </si>
  <si>
    <t>BOIS COLOMBES</t>
  </si>
  <si>
    <t>URIMENIL</t>
  </si>
  <si>
    <t>BOULOGNE BILLANCOURT</t>
  </si>
  <si>
    <t>ST GINGOLPH</t>
  </si>
  <si>
    <t>BRIANT</t>
  </si>
  <si>
    <t>LA VACHERESSE ET LA ROUILLIE</t>
  </si>
  <si>
    <t>CHAVILLE</t>
  </si>
  <si>
    <t>ST JEAN DE SIXT</t>
  </si>
  <si>
    <t>LE VAL D AJOL</t>
  </si>
  <si>
    <t>COURBEVOIE</t>
  </si>
  <si>
    <t>ST JORIOZ</t>
  </si>
  <si>
    <t>CHAMPAGNY SOUS UXELLES</t>
  </si>
  <si>
    <t>VALLEROY AUX SAULES</t>
  </si>
  <si>
    <t>LA GARENNE COLOMBES</t>
  </si>
  <si>
    <t>LES VALLOIS</t>
  </si>
  <si>
    <t>LEVALLOIS PERRET</t>
  </si>
  <si>
    <t>SALES</t>
  </si>
  <si>
    <t>LE VALTIN</t>
  </si>
  <si>
    <t>MALAKOFF</t>
  </si>
  <si>
    <t>SAMOENS</t>
  </si>
  <si>
    <t>LA CHAPELLE NAUDE</t>
  </si>
  <si>
    <t>VAUBEXY</t>
  </si>
  <si>
    <t>RUEIL MALMAISON</t>
  </si>
  <si>
    <t>LE SAPPEY</t>
  </si>
  <si>
    <t>LA CHAPELLE THECLE</t>
  </si>
  <si>
    <t>VILLE SUR ILLON</t>
  </si>
  <si>
    <t>SERRAVAL</t>
  </si>
  <si>
    <t>CHARBONNAT</t>
  </si>
  <si>
    <t>VOMECOURT</t>
  </si>
  <si>
    <t>SEVRES</t>
  </si>
  <si>
    <t>SERVOZ</t>
  </si>
  <si>
    <t>CHARDONNAY</t>
  </si>
  <si>
    <t>VOMECOURT SUR MADON</t>
  </si>
  <si>
    <t>LE BOURGET</t>
  </si>
  <si>
    <t>TALLOIRES MONTMIN</t>
  </si>
  <si>
    <t>LA CHARMEE</t>
  </si>
  <si>
    <t>COUBRON</t>
  </si>
  <si>
    <t>ANNEOT</t>
  </si>
  <si>
    <t>MONTFERMEIL</t>
  </si>
  <si>
    <t>ARCY SUR CURE</t>
  </si>
  <si>
    <t>NEUILLY SUR MARNE</t>
  </si>
  <si>
    <t>THONES</t>
  </si>
  <si>
    <t>CHERIZET</t>
  </si>
  <si>
    <t>PANTIN</t>
  </si>
  <si>
    <t>THONON LES BAINS</t>
  </si>
  <si>
    <t>AUXERRE</t>
  </si>
  <si>
    <t>LES PAVILLONS SOUS BOIS</t>
  </si>
  <si>
    <t>CHISSEY EN MORVAN</t>
  </si>
  <si>
    <t>BAGNEAUX</t>
  </si>
  <si>
    <t>VAUJOURS</t>
  </si>
  <si>
    <t>CHISSEY LES MACON</t>
  </si>
  <si>
    <t>BASSOU</t>
  </si>
  <si>
    <t>ABLON SUR SEINE</t>
  </si>
  <si>
    <t>USINENS</t>
  </si>
  <si>
    <t>CIEL</t>
  </si>
  <si>
    <t>CHAMPIGNY SUR MARNE</t>
  </si>
  <si>
    <t>VANZY</t>
  </si>
  <si>
    <t>BELLECHAUME</t>
  </si>
  <si>
    <t>CHENNEVIERES SUR MARNE</t>
  </si>
  <si>
    <t>VEYRIER DU LAC</t>
  </si>
  <si>
    <t>COLLONGE EN CHAROLLAIS</t>
  </si>
  <si>
    <t>BLENEAU</t>
  </si>
  <si>
    <t>FONTENAY SOUS BOIS</t>
  </si>
  <si>
    <t>VINZIER</t>
  </si>
  <si>
    <t>COLLONGE LA MADELEINE</t>
  </si>
  <si>
    <t>BUSSY LE REPOS</t>
  </si>
  <si>
    <t>L HAY LES ROSES</t>
  </si>
  <si>
    <t>COLOMBIER EN BRIONNAIS</t>
  </si>
  <si>
    <t>CEZY</t>
  </si>
  <si>
    <t>JOINVILLE LE PONT</t>
  </si>
  <si>
    <t>CRONAT</t>
  </si>
  <si>
    <t>CHAILLEY</t>
  </si>
  <si>
    <t>MAISONS ALFORT</t>
  </si>
  <si>
    <t>CUISEAUX</t>
  </si>
  <si>
    <t>CHAMPCEVRAIS</t>
  </si>
  <si>
    <t>ST MANDE</t>
  </si>
  <si>
    <t>DEZIZE LES MARANGES</t>
  </si>
  <si>
    <t>CHAMVRES</t>
  </si>
  <si>
    <t>ST MAUR DES FOSSES</t>
  </si>
  <si>
    <t>ANCRETTEVILLE SUR MER</t>
  </si>
  <si>
    <t>LA CHAPELLE VAUPELTEIGNE</t>
  </si>
  <si>
    <t>SUCY EN BRIE</t>
  </si>
  <si>
    <t>ANGERVILLE BAILLEUL</t>
  </si>
  <si>
    <t>DONZY LE PERTUIS</t>
  </si>
  <si>
    <t>VILLENEUVE ST GEORGES</t>
  </si>
  <si>
    <t>ANGERVILLE L ORCHER</t>
  </si>
  <si>
    <t>DRACY ST LOUP</t>
  </si>
  <si>
    <t>ABLEIGES</t>
  </si>
  <si>
    <t>ANGIENS</t>
  </si>
  <si>
    <t>EPERTULLY</t>
  </si>
  <si>
    <t>AINCOURT</t>
  </si>
  <si>
    <t>ANGLESQUEVILLE L ESNEVAL</t>
  </si>
  <si>
    <t>FLACEY EN BRESSE</t>
  </si>
  <si>
    <t>CHEU</t>
  </si>
  <si>
    <t>AMENUCOURT</t>
  </si>
  <si>
    <t>VAL DE SAANE</t>
  </si>
  <si>
    <t>ARRONVILLE</t>
  </si>
  <si>
    <t>COMPIGNY</t>
  </si>
  <si>
    <t>AVERNES</t>
  </si>
  <si>
    <t>ANVEVILLE</t>
  </si>
  <si>
    <t>COULANGES SUR YONNE</t>
  </si>
  <si>
    <t>ARQUES LA BATAILLE</t>
  </si>
  <si>
    <t>LA GRANDE VERRIERE</t>
  </si>
  <si>
    <t>COURGENAY</t>
  </si>
  <si>
    <t>BONNEUIL EN FRANCE</t>
  </si>
  <si>
    <t>AUBEGUIMONT</t>
  </si>
  <si>
    <t>L HOPITAL LE MERCIER</t>
  </si>
  <si>
    <t>COURLON SUR YONNE</t>
  </si>
  <si>
    <t>BOUFFEMONT</t>
  </si>
  <si>
    <t>AUBERVILLE LA MANUEL</t>
  </si>
  <si>
    <t>ISSY L EVEQUE</t>
  </si>
  <si>
    <t>DEUX RIVIERES</t>
  </si>
  <si>
    <t>JOUVENCON</t>
  </si>
  <si>
    <t>CUY</t>
  </si>
  <si>
    <t>LACROST</t>
  </si>
  <si>
    <t>DANNEMOINE</t>
  </si>
  <si>
    <t>DEUIL LA BARRE</t>
  </si>
  <si>
    <t>AUMALE</t>
  </si>
  <si>
    <t>LALHEUE</t>
  </si>
  <si>
    <t>DOLLOT</t>
  </si>
  <si>
    <t>ENGHIEN LES BAINS</t>
  </si>
  <si>
    <t>AUTIGNY</t>
  </si>
  <si>
    <t>DOMECY SUR CURE</t>
  </si>
  <si>
    <t>EPIAIS RHUS</t>
  </si>
  <si>
    <t>AUVILLIERS</t>
  </si>
  <si>
    <t>MALAY</t>
  </si>
  <si>
    <t>DYE</t>
  </si>
  <si>
    <t>ERMONT</t>
  </si>
  <si>
    <t>AVESNES EN BRAY</t>
  </si>
  <si>
    <t>MARCILLY LA GUEURCE</t>
  </si>
  <si>
    <t>FONTENAY EN PARISIS</t>
  </si>
  <si>
    <t>BAONS LE COMTE</t>
  </si>
  <si>
    <t>MARCILLY LES BUXY</t>
  </si>
  <si>
    <t>ETAIS LA SAUVIN</t>
  </si>
  <si>
    <t>FREPILLON</t>
  </si>
  <si>
    <t>BAROMESNIL</t>
  </si>
  <si>
    <t>EVRY</t>
  </si>
  <si>
    <t>LA FRETTE SUR SEINE</t>
  </si>
  <si>
    <t>BEAUTOT</t>
  </si>
  <si>
    <t>MARTIGNY LE COMTE</t>
  </si>
  <si>
    <t>FLEURY LA VALLEE</t>
  </si>
  <si>
    <t>FROUVILLE</t>
  </si>
  <si>
    <t>BENARVILLE</t>
  </si>
  <si>
    <t>MASSILLY</t>
  </si>
  <si>
    <t>FLOGNY LA CHAPELLE</t>
  </si>
  <si>
    <t>GOUZANGREZ</t>
  </si>
  <si>
    <t>BERTHEAUVILLE</t>
  </si>
  <si>
    <t>LE HEAULME</t>
  </si>
  <si>
    <t>BEUZEVILLE LA GRENIER</t>
  </si>
  <si>
    <t>MENETREUIL</t>
  </si>
  <si>
    <t>HEDOUVILLE</t>
  </si>
  <si>
    <t>BEUZEVILLETTE</t>
  </si>
  <si>
    <t>HODENT</t>
  </si>
  <si>
    <t>BEZANCOURT</t>
  </si>
  <si>
    <t>MESVRES</t>
  </si>
  <si>
    <t>BIVILLE LA RIVIERE</t>
  </si>
  <si>
    <t>HERY</t>
  </si>
  <si>
    <t>MAGNY EN VEXIN</t>
  </si>
  <si>
    <t>BLOSSEVILLE</t>
  </si>
  <si>
    <t>MONTAGNY PRES LOUHANS</t>
  </si>
  <si>
    <t>JAULGES</t>
  </si>
  <si>
    <t>MENOUVILLE</t>
  </si>
  <si>
    <t>BOIS GUILBERT</t>
  </si>
  <si>
    <t>JUNAY</t>
  </si>
  <si>
    <t>NEUILLY EN VEXIN</t>
  </si>
  <si>
    <t>BOIS HEROULT</t>
  </si>
  <si>
    <t>MONTRET</t>
  </si>
  <si>
    <t>PARMAIN</t>
  </si>
  <si>
    <t>BOIS L EVEQUE</t>
  </si>
  <si>
    <t>MORLET</t>
  </si>
  <si>
    <t>LALANDE</t>
  </si>
  <si>
    <t>PONTOISE</t>
  </si>
  <si>
    <t>BORNAMBUSC</t>
  </si>
  <si>
    <t>LEUGNY</t>
  </si>
  <si>
    <t>MOROGES</t>
  </si>
  <si>
    <t>LEVIS</t>
  </si>
  <si>
    <t>RONQUEROLLES</t>
  </si>
  <si>
    <t>BREAUTE</t>
  </si>
  <si>
    <t>MOUTHIER EN BRESSE</t>
  </si>
  <si>
    <t>LIGNY LE CHATEL</t>
  </si>
  <si>
    <t>ST CYR EN ARTHIES</t>
  </si>
  <si>
    <t>BRETTEVILLE ST LAURENT</t>
  </si>
  <si>
    <t>OUDRY</t>
  </si>
  <si>
    <t>MAILLY LA VILLE</t>
  </si>
  <si>
    <t>CAILLEVILLE</t>
  </si>
  <si>
    <t>OUROUX SOUS LE BOIS STE MARIE</t>
  </si>
  <si>
    <t>MAILLY LE CHATEAU</t>
  </si>
  <si>
    <t>SOISY SOUS MONTMORENCY</t>
  </si>
  <si>
    <t>CAMPNEUSEVILLE</t>
  </si>
  <si>
    <t>OYE</t>
  </si>
  <si>
    <t>CANEHAN</t>
  </si>
  <si>
    <t>MIGENNES</t>
  </si>
  <si>
    <t>VALMONDOIS</t>
  </si>
  <si>
    <t>MONTACHER VILLEGARDIN</t>
  </si>
  <si>
    <t>VAUDHERLAND</t>
  </si>
  <si>
    <t>CAUDEBEC LES ELBEUF</t>
  </si>
  <si>
    <t>PONTOUX</t>
  </si>
  <si>
    <t>MONTILLOT</t>
  </si>
  <si>
    <t>VIARMES</t>
  </si>
  <si>
    <t>LE CAULE STE BEUVE</t>
  </si>
  <si>
    <t>POUILLOUX</t>
  </si>
  <si>
    <t>PARON</t>
  </si>
  <si>
    <t>VIENNE EN ARTHIES</t>
  </si>
  <si>
    <t>LES CENT ACRES</t>
  </si>
  <si>
    <t>PRUZILLY</t>
  </si>
  <si>
    <t>PASILLY</t>
  </si>
  <si>
    <t>ANSE BERTRAND</t>
  </si>
  <si>
    <t>LA CHAPELLE DU BOURGAY</t>
  </si>
  <si>
    <t>LA RACINEUSE</t>
  </si>
  <si>
    <t>PERCEY</t>
  </si>
  <si>
    <t>BOUILLANTE</t>
  </si>
  <si>
    <t>CLAIS</t>
  </si>
  <si>
    <t>ROMANECHE THORINS</t>
  </si>
  <si>
    <t>PIERRE PERTHUIS</t>
  </si>
  <si>
    <t>CAPESTERRE BELLE EAU</t>
  </si>
  <si>
    <t>PIMELLES</t>
  </si>
  <si>
    <t>PONT SUR YONNE</t>
  </si>
  <si>
    <t>GOURBEYRE</t>
  </si>
  <si>
    <t>CRIQUETOT SUR OUVILLE</t>
  </si>
  <si>
    <t>ST AMBREUIL</t>
  </si>
  <si>
    <t>POURRAIN</t>
  </si>
  <si>
    <t>PETIT CANAL</t>
  </si>
  <si>
    <t>CRIQUIERS</t>
  </si>
  <si>
    <t>ST BERAIN SOUS SANVIGNES</t>
  </si>
  <si>
    <t>QUARRE LES TOMBES</t>
  </si>
  <si>
    <t>DAMPIERRE EN BRAY</t>
  </si>
  <si>
    <t>ST BERAIN SUR DHEUNE</t>
  </si>
  <si>
    <t>QUENNE</t>
  </si>
  <si>
    <t>TERRE DE BAS</t>
  </si>
  <si>
    <t>DAUBEUF SERVILLE</t>
  </si>
  <si>
    <t>ST CLEMENT SUR GUYE</t>
  </si>
  <si>
    <t>VIEUX FORT</t>
  </si>
  <si>
    <t>ST EDMOND</t>
  </si>
  <si>
    <t>ST BRANCHER</t>
  </si>
  <si>
    <t>LES ANSES D ARLET</t>
  </si>
  <si>
    <t>ELBEUF EN BRAY</t>
  </si>
  <si>
    <t>ST EMILAND</t>
  </si>
  <si>
    <t>LE CARBET</t>
  </si>
  <si>
    <t>ELBEUF</t>
  </si>
  <si>
    <t>ST GEORGES SUR BAULCHE</t>
  </si>
  <si>
    <t>FORT DE FRANCE</t>
  </si>
  <si>
    <t>ELETOT</t>
  </si>
  <si>
    <t>ST GERMAIN DU PLAIN</t>
  </si>
  <si>
    <t>ST MAURICE AUX RICHES HOMMES</t>
  </si>
  <si>
    <t>ELLECOURT</t>
  </si>
  <si>
    <t>ST HURUGE</t>
  </si>
  <si>
    <t>ST MORE</t>
  </si>
  <si>
    <t>RIVIERE PILOTE</t>
  </si>
  <si>
    <t>ESLETTES</t>
  </si>
  <si>
    <t>ST IGNY DE ROCHE</t>
  </si>
  <si>
    <t>STE PALLAYE</t>
  </si>
  <si>
    <t>ST ESPRIT</t>
  </si>
  <si>
    <t>ETAIMPUIS</t>
  </si>
  <si>
    <t>ST JEAN DE TREZY</t>
  </si>
  <si>
    <t>FALLENCOURT</t>
  </si>
  <si>
    <t>ST JULIEN DE CIVRY</t>
  </si>
  <si>
    <t>SAMBOURG</t>
  </si>
  <si>
    <t>ST JULIEN DE JONZY</t>
  </si>
  <si>
    <t>REGINA</t>
  </si>
  <si>
    <t>SAVIGNY SUR CLAIRIS</t>
  </si>
  <si>
    <t>IRACOUBO</t>
  </si>
  <si>
    <t>ST MARCELIN DE CRAY</t>
  </si>
  <si>
    <t>SENNEVOY LE HAUT</t>
  </si>
  <si>
    <t>REMIRE MONTJOLY</t>
  </si>
  <si>
    <t>ST MARTIN DE COMMUNE</t>
  </si>
  <si>
    <t>SENS</t>
  </si>
  <si>
    <t>SAUL</t>
  </si>
  <si>
    <t>FOUCART</t>
  </si>
  <si>
    <t>ST SERNIN DU PLAIN</t>
  </si>
  <si>
    <t>LES SIEGES</t>
  </si>
  <si>
    <t>POMPIDOU PAPA ICHTON</t>
  </si>
  <si>
    <t>FRESNAY LE LONG</t>
  </si>
  <si>
    <t>SAMPIGNY LES MARANGES</t>
  </si>
  <si>
    <t>SOUCY</t>
  </si>
  <si>
    <t>LA PLAINE DES PALMISTES</t>
  </si>
  <si>
    <t>FRESQUIENNES</t>
  </si>
  <si>
    <t>SASSANGY</t>
  </si>
  <si>
    <t>LE PORT</t>
  </si>
  <si>
    <t>SASSENAY</t>
  </si>
  <si>
    <t>FROBERVILLE</t>
  </si>
  <si>
    <t>SAUNIERES</t>
  </si>
  <si>
    <t>TANLAY</t>
  </si>
  <si>
    <t>GERVILLE</t>
  </si>
  <si>
    <t>SAVIANGES</t>
  </si>
  <si>
    <t>TANNERRE EN PUISAYE</t>
  </si>
  <si>
    <t>ST FRANCOIS</t>
  </si>
  <si>
    <t>SAVIGNY SUR GROSNE</t>
  </si>
  <si>
    <t>THIZY</t>
  </si>
  <si>
    <t>GRAINVILLE LA TEINTURIERE</t>
  </si>
  <si>
    <t>SENS SUR SEILLE</t>
  </si>
  <si>
    <t>THORY</t>
  </si>
  <si>
    <t>GRAINVILLE YMAUVILLE</t>
  </si>
  <si>
    <t>SERCY</t>
  </si>
  <si>
    <t>TISSEY</t>
  </si>
  <si>
    <t>GRAVAL</t>
  </si>
  <si>
    <t>SIMANDRE</t>
  </si>
  <si>
    <t>VALLERY</t>
  </si>
  <si>
    <t>GREGES</t>
  </si>
  <si>
    <t>SOLUTRE POUILLY</t>
  </si>
  <si>
    <t>GRUMESNIL</t>
  </si>
  <si>
    <t>SUIN</t>
  </si>
  <si>
    <t>VERLIN</t>
  </si>
  <si>
    <t>HAUDRICOURT</t>
  </si>
  <si>
    <t>LA TAGNIERE</t>
  </si>
  <si>
    <t>VERMENTON</t>
  </si>
  <si>
    <t>HAUTOT L AUVRAY</t>
  </si>
  <si>
    <t>VILLECIEN</t>
  </si>
  <si>
    <t>ST PHILIPPE</t>
  </si>
  <si>
    <t>TOURNUS</t>
  </si>
  <si>
    <t>VILLENAVOTTE</t>
  </si>
  <si>
    <t>HERMEVILLE</t>
  </si>
  <si>
    <t>TRAMAYES</t>
  </si>
  <si>
    <t>VILLENEUVE L ARCHEVEQUE</t>
  </si>
  <si>
    <t>HEUGLEVILLE SUR SCIE</t>
  </si>
  <si>
    <t>TRIVY</t>
  </si>
  <si>
    <t>HUGLEVILLE EN CAUX</t>
  </si>
  <si>
    <t>VERISSEY</t>
  </si>
  <si>
    <t>VILLIERS LES HAUTS</t>
  </si>
  <si>
    <t>ISNEAUVILLE</t>
  </si>
  <si>
    <t>VILLEGAUDIN</t>
  </si>
  <si>
    <t>VIREAUX</t>
  </si>
  <si>
    <t>STE ROSE</t>
  </si>
  <si>
    <t>JUMIEGES</t>
  </si>
  <si>
    <t>VINDECY</t>
  </si>
  <si>
    <t>ANDELNANS</t>
  </si>
  <si>
    <t>LIMPIVILLE</t>
  </si>
  <si>
    <t>FLEURVILLE</t>
  </si>
  <si>
    <t>AUXELLES BAS</t>
  </si>
  <si>
    <t>LINTOT LES BOIS</t>
  </si>
  <si>
    <t>BAVILLIERS</t>
  </si>
  <si>
    <t>LONDINIERES</t>
  </si>
  <si>
    <t>LE BAILLEUL</t>
  </si>
  <si>
    <t>BOURG SOUS CHATELET</t>
  </si>
  <si>
    <t>LONGROY</t>
  </si>
  <si>
    <t>ACOUA</t>
  </si>
  <si>
    <t>LONGUEVILLE SUR SCIE</t>
  </si>
  <si>
    <t>BERUS</t>
  </si>
  <si>
    <t>CHAVANNES LES GRANDS</t>
  </si>
  <si>
    <t>CHICONI</t>
  </si>
  <si>
    <t>MALAUNAY</t>
  </si>
  <si>
    <t>BRULON</t>
  </si>
  <si>
    <t>CHEVREMONT</t>
  </si>
  <si>
    <t>CHIRONGUI</t>
  </si>
  <si>
    <t>MALLEVILLE LES GRES</t>
  </si>
  <si>
    <t>CHEMIRE LE GAUDIN</t>
  </si>
  <si>
    <t>KANI KELI</t>
  </si>
  <si>
    <t>MARTAINVILLE EPREVILLE</t>
  </si>
  <si>
    <t>COMMERVEIL</t>
  </si>
  <si>
    <t>CRAVANCHE</t>
  </si>
  <si>
    <t>KOUNGOU</t>
  </si>
  <si>
    <t>MESNIERES EN BRAY</t>
  </si>
  <si>
    <t>CONLIE</t>
  </si>
  <si>
    <t>EVETTE SALBERT</t>
  </si>
  <si>
    <t>OUANGANI</t>
  </si>
  <si>
    <t>MEULERS</t>
  </si>
  <si>
    <t>CRISSE</t>
  </si>
  <si>
    <t>GRANDVILLARS</t>
  </si>
  <si>
    <t>MONTREUIL EN CAUX</t>
  </si>
  <si>
    <t>DOUILLET LE JOLY</t>
  </si>
  <si>
    <t>GROSMAGNY</t>
  </si>
  <si>
    <t>MONT ST AIGNAN</t>
  </si>
  <si>
    <t>DUNEAU</t>
  </si>
  <si>
    <t>LACOLLONGE</t>
  </si>
  <si>
    <t>MORVILLE SUR ANDELLE</t>
  </si>
  <si>
    <t>LA FONTAINE ST MARTIN</t>
  </si>
  <si>
    <t>MONTREUX CHATEAU</t>
  </si>
  <si>
    <t>RAUTINI</t>
  </si>
  <si>
    <t>MOTTEVILLE</t>
  </si>
  <si>
    <t>PETITEFONTAINE</t>
  </si>
  <si>
    <t>NIUTAHI</t>
  </si>
  <si>
    <t>MUCHEDENT</t>
  </si>
  <si>
    <t>FYE</t>
  </si>
  <si>
    <t>PETITMAGNY</t>
  </si>
  <si>
    <t>ANAU</t>
  </si>
  <si>
    <t>NEUFCHATEL EN BRAY</t>
  </si>
  <si>
    <t>JOUE L ABBE</t>
  </si>
  <si>
    <t>REPPE</t>
  </si>
  <si>
    <t>NUNUE</t>
  </si>
  <si>
    <t>LA FLECHE</t>
  </si>
  <si>
    <t>ROUGEMONT LE CHATEAU</t>
  </si>
  <si>
    <t>FAAA</t>
  </si>
  <si>
    <t>NOTRE DAME D ALIERMONT</t>
  </si>
  <si>
    <t>LAMNAY</t>
  </si>
  <si>
    <t>ST DIZIER L EVEQUE</t>
  </si>
  <si>
    <t>OFARE</t>
  </si>
  <si>
    <t>LAVERNAT</t>
  </si>
  <si>
    <t>ABBEVILLE LA RIVIERE</t>
  </si>
  <si>
    <t>HANAVAVE</t>
  </si>
  <si>
    <t>LIVET EN SAOSNOIS</t>
  </si>
  <si>
    <t>KAMAKA</t>
  </si>
  <si>
    <t>OFFRANVILLE</t>
  </si>
  <si>
    <t>LOUZES</t>
  </si>
  <si>
    <t>ARPAJON</t>
  </si>
  <si>
    <t>AKAMARU</t>
  </si>
  <si>
    <t>AUVERNAUX</t>
  </si>
  <si>
    <t>MOTUREIVAVAO</t>
  </si>
  <si>
    <t>OSMOY ST VALERY</t>
  </si>
  <si>
    <t>MAREIL EN CHAMPAGNE</t>
  </si>
  <si>
    <t>AUVERS ST GEORGES</t>
  </si>
  <si>
    <t>TENARARO</t>
  </si>
  <si>
    <t>OUAINVILLE</t>
  </si>
  <si>
    <t>MARESCHE</t>
  </si>
  <si>
    <t>BOISSY LE CUTTE</t>
  </si>
  <si>
    <t>MARUTEA SUD</t>
  </si>
  <si>
    <t>PARC D ANXTOT</t>
  </si>
  <si>
    <t>MARIGNE LAILLE</t>
  </si>
  <si>
    <t>BOUTERVILLIERS</t>
  </si>
  <si>
    <t>OTETOU</t>
  </si>
  <si>
    <t>POMMEREUX</t>
  </si>
  <si>
    <t>MAROLLES LES ST CALAIS</t>
  </si>
  <si>
    <t>BOUTIGNY SUR ESSONNE</t>
  </si>
  <si>
    <t>MOTUTAPU</t>
  </si>
  <si>
    <t>LA POTERIE CAP D ANTIFER</t>
  </si>
  <si>
    <t>CHALOU MOULINEUX</t>
  </si>
  <si>
    <t>RAVAHERE</t>
  </si>
  <si>
    <t>MONCE EN SAOSNOIS</t>
  </si>
  <si>
    <t>CHAMPCUEIL</t>
  </si>
  <si>
    <t>HANAIAPA</t>
  </si>
  <si>
    <t>PRETOT VICQUEMARE</t>
  </si>
  <si>
    <t>MONTREUIL LE HENRI</t>
  </si>
  <si>
    <t>FARE</t>
  </si>
  <si>
    <t>PREUSEVILLE</t>
  </si>
  <si>
    <t>DANNEMOIS</t>
  </si>
  <si>
    <t>FITII</t>
  </si>
  <si>
    <t>PUISENVAL</t>
  </si>
  <si>
    <t>PARCE SUR SARTHE</t>
  </si>
  <si>
    <t>DOURDAN</t>
  </si>
  <si>
    <t>AVERA</t>
  </si>
  <si>
    <t>RAINFREVILLE</t>
  </si>
  <si>
    <t>PARENNES</t>
  </si>
  <si>
    <t>EGLY</t>
  </si>
  <si>
    <t>MAHINA</t>
  </si>
  <si>
    <t>PARIGNE L EVEQUE</t>
  </si>
  <si>
    <t>LA FERTE ALAIS</t>
  </si>
  <si>
    <t>OROFARA</t>
  </si>
  <si>
    <t>RIVILLE</t>
  </si>
  <si>
    <t>NOTRE DAME DU PE</t>
  </si>
  <si>
    <t>FLEURY MEROGIS</t>
  </si>
  <si>
    <t>HARAIKI</t>
  </si>
  <si>
    <t>PINCE</t>
  </si>
  <si>
    <t>LA FORET LE ROI</t>
  </si>
  <si>
    <t>HENUAPAREA</t>
  </si>
  <si>
    <t>ST AUBIN EPINAY</t>
  </si>
  <si>
    <t>PRECIGNE</t>
  </si>
  <si>
    <t>GUILLERVAL</t>
  </si>
  <si>
    <t>HITI</t>
  </si>
  <si>
    <t>LA QUINTE</t>
  </si>
  <si>
    <t>ST GERMAIN DES ESSOURTS</t>
  </si>
  <si>
    <t>RUAUDIN</t>
  </si>
  <si>
    <t>TEMAE</t>
  </si>
  <si>
    <t>ST GILLES DE CRETOT</t>
  </si>
  <si>
    <t>MAISSE</t>
  </si>
  <si>
    <t>VAIARE</t>
  </si>
  <si>
    <t>STE HELENE BONDEVILLE</t>
  </si>
  <si>
    <t>ST AUBIN DE LOCQUENAY</t>
  </si>
  <si>
    <t>MARCOUSSIS</t>
  </si>
  <si>
    <t>ATIHA</t>
  </si>
  <si>
    <t>ST JACQUES SUR DARNETAL</t>
  </si>
  <si>
    <t>ST CALAIS</t>
  </si>
  <si>
    <t>MESPUITS</t>
  </si>
  <si>
    <t>HAAPITI</t>
  </si>
  <si>
    <t>ST JEAN DE FOLLEVILLE</t>
  </si>
  <si>
    <t>ST CALEZ EN SAOSNOIS</t>
  </si>
  <si>
    <t>MONTGERON</t>
  </si>
  <si>
    <t>VARARI</t>
  </si>
  <si>
    <t>ST LAURENT DE BREVEDENT</t>
  </si>
  <si>
    <t>ST CHRISTOPHE EN CHAMPAGNE</t>
  </si>
  <si>
    <t>MORSANG SUR SEINE</t>
  </si>
  <si>
    <t>TAVAVA</t>
  </si>
  <si>
    <t>ST GEORGES DE LA COUEE</t>
  </si>
  <si>
    <t>ORSAY</t>
  </si>
  <si>
    <t>PAPARA</t>
  </si>
  <si>
    <t>ST MACLOU LA BRIERE</t>
  </si>
  <si>
    <t>ST GERMAIN D ARCE</t>
  </si>
  <si>
    <t>PECQUEUSE</t>
  </si>
  <si>
    <t>MAHANATOA</t>
  </si>
  <si>
    <t>MORIENNE</t>
  </si>
  <si>
    <t>ST GERVAIS EN BELIN</t>
  </si>
  <si>
    <t>PUSSAY</t>
  </si>
  <si>
    <t>AVATORU</t>
  </si>
  <si>
    <t>ST JEAN DE LA MOTTE</t>
  </si>
  <si>
    <t>PATIO</t>
  </si>
  <si>
    <t>ST JEAN DU BOIS</t>
  </si>
  <si>
    <t>NIUA</t>
  </si>
  <si>
    <t>ST MARS D OUTILLE</t>
  </si>
  <si>
    <t>HAPATONI</t>
  </si>
  <si>
    <t>ST PAUL LE GAULTIER</t>
  </si>
  <si>
    <t>ST GERMAIN LES CORBEIL</t>
  </si>
  <si>
    <t>AFAAHITI</t>
  </si>
  <si>
    <t>ST MARTIN OSMONVILLE</t>
  </si>
  <si>
    <t>ST PIERRE DU LOROUER</t>
  </si>
  <si>
    <t>ST JEAN DE BEAUREGARD</t>
  </si>
  <si>
    <t>FAAONE</t>
  </si>
  <si>
    <t>ST PIERRE BENOUVILLE</t>
  </si>
  <si>
    <t>ST REMY DU VAL</t>
  </si>
  <si>
    <t>SAINTRY SUR SEINE</t>
  </si>
  <si>
    <t>TOAHOTU</t>
  </si>
  <si>
    <t>ST VINCENT DU LOROUER</t>
  </si>
  <si>
    <t>TEAVAROA</t>
  </si>
  <si>
    <t>ST REMY BOSCROCOURT</t>
  </si>
  <si>
    <t>SILLE LE PHILIPPE</t>
  </si>
  <si>
    <t>SAULX LES CHARTREUX</t>
  </si>
  <si>
    <t>TAPUTAPUATEA</t>
  </si>
  <si>
    <t>OPOA</t>
  </si>
  <si>
    <t>ST RIQUIER EN RIVIERE</t>
  </si>
  <si>
    <t>SURFONDS</t>
  </si>
  <si>
    <t>FAKAMARU</t>
  </si>
  <si>
    <t>ST RIQUIER ES PLAINS</t>
  </si>
  <si>
    <t>LA SUZE SUR SARTHE</t>
  </si>
  <si>
    <t>CONGERVILLE THIONVILLE</t>
  </si>
  <si>
    <t>HOHOI</t>
  </si>
  <si>
    <t>ST SAIRE</t>
  </si>
  <si>
    <t>TASSE</t>
  </si>
  <si>
    <t>HAAKUTI</t>
  </si>
  <si>
    <t>ST VIGOR D YMONVILLE</t>
  </si>
  <si>
    <t>TELOCHE</t>
  </si>
  <si>
    <t>VALPUISEAUX</t>
  </si>
  <si>
    <t>SASSETOT LE MALGARDE</t>
  </si>
  <si>
    <t>TORCE EN VALLEE</t>
  </si>
  <si>
    <t>VIDELLES</t>
  </si>
  <si>
    <t>TRESSON</t>
  </si>
  <si>
    <t>VILLIERS LE BACLE</t>
  </si>
  <si>
    <t>LES ULIS</t>
  </si>
  <si>
    <t>MOINDOU</t>
  </si>
  <si>
    <t>SMERMESNIL</t>
  </si>
  <si>
    <t>VEZOT</t>
  </si>
  <si>
    <t>CLAMART</t>
  </si>
  <si>
    <t>PONT DES FRANCAIS</t>
  </si>
  <si>
    <t>SOTTEVILLE SUR MER</t>
  </si>
  <si>
    <t>VIRE EN CHAMPAGNE</t>
  </si>
  <si>
    <t>GENNEVILLIERS</t>
  </si>
  <si>
    <t>LA COULEE</t>
  </si>
  <si>
    <t>THIETREVILLE</t>
  </si>
  <si>
    <t>NOUMEA</t>
  </si>
  <si>
    <t>TOCQUEVILLE LES MURS</t>
  </si>
  <si>
    <t>NANTERRE</t>
  </si>
  <si>
    <t>PAITA</t>
  </si>
  <si>
    <t>TONTOUTA</t>
  </si>
  <si>
    <t>TOUSSAINT</t>
  </si>
  <si>
    <t>BOBIGNY</t>
  </si>
  <si>
    <t>PONERIHOUEN</t>
  </si>
  <si>
    <t>TREMAUVILLE</t>
  </si>
  <si>
    <t>LES LILAS</t>
  </si>
  <si>
    <t>LES TROIS PIERRES</t>
  </si>
  <si>
    <t>PIERREFITTE SUR SEINE</t>
  </si>
  <si>
    <t>VAL DE LA HAYE</t>
  </si>
  <si>
    <t>SEVRAN</t>
  </si>
  <si>
    <t>VILLETANEUSE</t>
  </si>
  <si>
    <t>VARNEVILLE BRETTEVILLE</t>
  </si>
  <si>
    <t>ALFORTVILLE</t>
  </si>
  <si>
    <t>VASSONVILLE</t>
  </si>
  <si>
    <t>ARBIN</t>
  </si>
  <si>
    <t>CACHAN</t>
  </si>
  <si>
    <t>VATTETOT SOUS BEAUMONT</t>
  </si>
  <si>
    <t>AUSSOIS</t>
  </si>
  <si>
    <t>CHARENTON LE PONT</t>
  </si>
  <si>
    <t>VIBEUF</t>
  </si>
  <si>
    <t>LA BATHIE</t>
  </si>
  <si>
    <t>CRETEIL</t>
  </si>
  <si>
    <t>VILLY SUR YERES</t>
  </si>
  <si>
    <t>GENTILLY</t>
  </si>
  <si>
    <t>VINNEMERVILLE</t>
  </si>
  <si>
    <t>CEVINS</t>
  </si>
  <si>
    <t>NOISEAU</t>
  </si>
  <si>
    <t>WANCHY CAPVAL</t>
  </si>
  <si>
    <t>LA QUEUE EN BRIE</t>
  </si>
  <si>
    <t>YQUEBEUF</t>
  </si>
  <si>
    <t>RUNGIS</t>
  </si>
  <si>
    <t>AMILLIS</t>
  </si>
  <si>
    <t>LA CHAPELLE ST MARTIN</t>
  </si>
  <si>
    <t>AULNOY</t>
  </si>
  <si>
    <t>VINCENNES</t>
  </si>
  <si>
    <t>BASSEVELLE</t>
  </si>
  <si>
    <t>CURIENNE</t>
  </si>
  <si>
    <t>VITRY SUR SEINE</t>
  </si>
  <si>
    <t>ARGENTEUIL</t>
  </si>
  <si>
    <t>BETON BAZOCHES</t>
  </si>
  <si>
    <t>DOMESSIN</t>
  </si>
  <si>
    <t>ASNIERES SUR OISE</t>
  </si>
  <si>
    <t>BEZALLES</t>
  </si>
  <si>
    <t>LES ECHELLES</t>
  </si>
  <si>
    <t>BEAUCHAMP</t>
  </si>
  <si>
    <t>BOIS LE ROI</t>
  </si>
  <si>
    <t>ESSERTS BLAY</t>
  </si>
  <si>
    <t>BERNES SUR OISE</t>
  </si>
  <si>
    <t>BOISSISE LA BERTRAND</t>
  </si>
  <si>
    <t>FEISSONS SUR SALINS</t>
  </si>
  <si>
    <t>BOUQUEVAL</t>
  </si>
  <si>
    <t>BOISSISE LE ROI</t>
  </si>
  <si>
    <t>LA GIETTAZ</t>
  </si>
  <si>
    <t>BRAY ET LU</t>
  </si>
  <si>
    <t>BRANSLES</t>
  </si>
  <si>
    <t>GRESY SUR AIX</t>
  </si>
  <si>
    <t>BREANCON</t>
  </si>
  <si>
    <t>BREAU</t>
  </si>
  <si>
    <t>BRUYERES SUR OISE</t>
  </si>
  <si>
    <t>BRIE COMTE ROBERT</t>
  </si>
  <si>
    <t>BUHY</t>
  </si>
  <si>
    <t>BURCY</t>
  </si>
  <si>
    <t>JARRIER</t>
  </si>
  <si>
    <t>CHARS</t>
  </si>
  <si>
    <t>BUSSY ST GEORGES</t>
  </si>
  <si>
    <t>LANDRY</t>
  </si>
  <si>
    <t>CHATENAY EN FRANCE</t>
  </si>
  <si>
    <t>BUSSY ST MARTIN</t>
  </si>
  <si>
    <t>LEPIN LE LAC</t>
  </si>
  <si>
    <t>CLERY EN VEXIN</t>
  </si>
  <si>
    <t>EPIAIS LES LOUVRES</t>
  </si>
  <si>
    <t>CHAINTREAUX</t>
  </si>
  <si>
    <t>ERAGNY SUR OISE</t>
  </si>
  <si>
    <t>CHANTELOUP EN BRIE</t>
  </si>
  <si>
    <t>MARCIEUX</t>
  </si>
  <si>
    <t>FOSSES</t>
  </si>
  <si>
    <t>CHARTRETTES</t>
  </si>
  <si>
    <t>MONTAGNOLE</t>
  </si>
  <si>
    <t>HARAVILLIERS</t>
  </si>
  <si>
    <t>CHARTRONGES</t>
  </si>
  <si>
    <t>MONTMELIAN</t>
  </si>
  <si>
    <t>HAUTE ISLE</t>
  </si>
  <si>
    <t>NANCES</t>
  </si>
  <si>
    <t>CHEVRAINVILLIERS</t>
  </si>
  <si>
    <t>LONGUESSE</t>
  </si>
  <si>
    <t>CHEVRU</t>
  </si>
  <si>
    <t>PLANAY</t>
  </si>
  <si>
    <t>MERIEL</t>
  </si>
  <si>
    <t>COCHEREL</t>
  </si>
  <si>
    <t>MOISSELLES</t>
  </si>
  <si>
    <t>COLLEGIEN</t>
  </si>
  <si>
    <t>ROTHERENS</t>
  </si>
  <si>
    <t>MONTREUIL SUR EPTE</t>
  </si>
  <si>
    <t>COMBS LA VILLE</t>
  </si>
  <si>
    <t>MONTSOULT</t>
  </si>
  <si>
    <t>COULOMBS EN VALOIS</t>
  </si>
  <si>
    <t>ST ETIENNE DE CUINES</t>
  </si>
  <si>
    <t>NOINTEL</t>
  </si>
  <si>
    <t>COULOMMIERS</t>
  </si>
  <si>
    <t>ST FRANC</t>
  </si>
  <si>
    <t>LE PERCHAY</t>
  </si>
  <si>
    <t>COUPVRAY</t>
  </si>
  <si>
    <t>ST JEAN D ARVES</t>
  </si>
  <si>
    <t>PISCOP</t>
  </si>
  <si>
    <t>COURTACON</t>
  </si>
  <si>
    <t>ST JEAN DE COUZ</t>
  </si>
  <si>
    <t>COURTRY</t>
  </si>
  <si>
    <t>ST JEOIRE PRIEURE</t>
  </si>
  <si>
    <t>LA ROCHE GUYON</t>
  </si>
  <si>
    <t>CREVECOEUR EN BRIE</t>
  </si>
  <si>
    <t>DAGNY</t>
  </si>
  <si>
    <t>STE MARIE D ALVEY</t>
  </si>
  <si>
    <t>ST CLAIR SUR EPTE</t>
  </si>
  <si>
    <t>DIANT</t>
  </si>
  <si>
    <t>ST MARTIN DU TERTRE</t>
  </si>
  <si>
    <t>DORMELLES</t>
  </si>
  <si>
    <t>SEUGY</t>
  </si>
  <si>
    <t>DOUE</t>
  </si>
  <si>
    <t>TAVERNY</t>
  </si>
  <si>
    <t>VALLANGOUJARD</t>
  </si>
  <si>
    <t>FAY LES NEMOURS</t>
  </si>
  <si>
    <t>ST PIERRE D ALBIGNY</t>
  </si>
  <si>
    <t>VIGNY</t>
  </si>
  <si>
    <t>FONTENAY TRESIGNY</t>
  </si>
  <si>
    <t>ST PIERRE DE GENEBROZ</t>
  </si>
  <si>
    <t>VILLIERS LE BEL</t>
  </si>
  <si>
    <t>WY DIT JOLI VILLAGE</t>
  </si>
  <si>
    <t>GARENTREVILLE</t>
  </si>
  <si>
    <t>SERRIERES EN CHAUTAGNE</t>
  </si>
  <si>
    <t>GESVRES LE CHAPITRE</t>
  </si>
  <si>
    <t>VILLARD SALLET</t>
  </si>
  <si>
    <t>GIRONVILLE</t>
  </si>
  <si>
    <t>VILLARODIN BOURGET</t>
  </si>
  <si>
    <t>GOUVERNES</t>
  </si>
  <si>
    <t>ABONDANCE</t>
  </si>
  <si>
    <t>GREZ SUR LOING</t>
  </si>
  <si>
    <t>ALLONZIER LA CAILLE</t>
  </si>
  <si>
    <t>LA DESIRADE</t>
  </si>
  <si>
    <t>GUERCHEVILLE</t>
  </si>
  <si>
    <t>LE GOSIER</t>
  </si>
  <si>
    <t>GUERMANTES</t>
  </si>
  <si>
    <t>AMANCY</t>
  </si>
  <si>
    <t>GOYAVE</t>
  </si>
  <si>
    <t>GUIGNES</t>
  </si>
  <si>
    <t>HAUTEFEUILLE</t>
  </si>
  <si>
    <t>LA HAUTE MAISON</t>
  </si>
  <si>
    <t>ANNEMASSE</t>
  </si>
  <si>
    <t>ISLES LES MELDEUSES</t>
  </si>
  <si>
    <t>L AJOUPA BOUILLON</t>
  </si>
  <si>
    <t>LESCHEROLLES</t>
  </si>
  <si>
    <t>LE BIOT</t>
  </si>
  <si>
    <t>LE LAMENTIN</t>
  </si>
  <si>
    <t>LE MORNE ROUGE</t>
  </si>
  <si>
    <t>LEUDON EN BRIE</t>
  </si>
  <si>
    <t>BONS EN CHABLAIS</t>
  </si>
  <si>
    <t>LIVRY SUR SEINE</t>
  </si>
  <si>
    <t>BOUSSY</t>
  </si>
  <si>
    <t>LIZINES</t>
  </si>
  <si>
    <t>CHALLONGES</t>
  </si>
  <si>
    <t>LE MORNE VERT</t>
  </si>
  <si>
    <t>LA CHAPELLE D ABONDANCE</t>
  </si>
  <si>
    <t>KOUROU</t>
  </si>
  <si>
    <t>LUISETAINES</t>
  </si>
  <si>
    <t>CHAVANOD</t>
  </si>
  <si>
    <t>MACOURIA TONATE</t>
  </si>
  <si>
    <t>CHENEX</t>
  </si>
  <si>
    <t>MANA</t>
  </si>
  <si>
    <t>CHENS SUR LEMAN</t>
  </si>
  <si>
    <t>MAISONCELLES EN BRIE</t>
  </si>
  <si>
    <t>CHEVALINE</t>
  </si>
  <si>
    <t>MAUPERTHUIS</t>
  </si>
  <si>
    <t>CHOISY</t>
  </si>
  <si>
    <t>CAMOPI</t>
  </si>
  <si>
    <t>LE MESNIL AMELOT</t>
  </si>
  <si>
    <t>COLLONGES SOUS SALEVE</t>
  </si>
  <si>
    <t>BRAS PANON</t>
  </si>
  <si>
    <t>MONTEVRAIN</t>
  </si>
  <si>
    <t>CONTAMINE SARZIN</t>
  </si>
  <si>
    <t>CORNIER</t>
  </si>
  <si>
    <t>PETITE ILE</t>
  </si>
  <si>
    <t>DINGY EN VUACHE</t>
  </si>
  <si>
    <t>MORTCERF</t>
  </si>
  <si>
    <t>DINGY ST CLAIR</t>
  </si>
  <si>
    <t>NANTEAU SUR ESSONNE</t>
  </si>
  <si>
    <t>DRAILLANT</t>
  </si>
  <si>
    <t>NEMOURS</t>
  </si>
  <si>
    <t>ENTREVERNES</t>
  </si>
  <si>
    <t>NOISIEL</t>
  </si>
  <si>
    <t>PAMFOU</t>
  </si>
  <si>
    <t>FRANCLENS</t>
  </si>
  <si>
    <t>PASSY SUR SEINE</t>
  </si>
  <si>
    <t>LE GRAND BORNAND</t>
  </si>
  <si>
    <t>LE PLESSIS PLACY</t>
  </si>
  <si>
    <t>HERY SUR ALBY</t>
  </si>
  <si>
    <t>SALAZIE</t>
  </si>
  <si>
    <t>RECLOSES</t>
  </si>
  <si>
    <t>LUGRIN</t>
  </si>
  <si>
    <t>REMAUVILLE</t>
  </si>
  <si>
    <t>MACHILLY</t>
  </si>
  <si>
    <t>REUIL EN BRIE</t>
  </si>
  <si>
    <t>M TSANGAMOUJI</t>
  </si>
  <si>
    <t>MANIGOD</t>
  </si>
  <si>
    <t>SADA</t>
  </si>
  <si>
    <t>MARIGNIER</t>
  </si>
  <si>
    <t>TSINGONI</t>
  </si>
  <si>
    <t>ST GERMAIN SOUS DOUE</t>
  </si>
  <si>
    <t>MARIGNY ST MARCEL</t>
  </si>
  <si>
    <t>ST LOUP DE NAUD</t>
  </si>
  <si>
    <t>MASSONGY</t>
  </si>
  <si>
    <t>TUUHORA</t>
  </si>
  <si>
    <t>MAXILLY SUR LEMAN</t>
  </si>
  <si>
    <t>MOTU TAPU</t>
  </si>
  <si>
    <t>ST MESMES</t>
  </si>
  <si>
    <t>MEGEVE</t>
  </si>
  <si>
    <t>AUKENA</t>
  </si>
  <si>
    <t>ST OUEN SUR MORIN</t>
  </si>
  <si>
    <t>MENTHONNEX EN BORNES</t>
  </si>
  <si>
    <t>MAKAROA</t>
  </si>
  <si>
    <t>SEINE PORT</t>
  </si>
  <si>
    <t>MENTHONNEX SOUS CLERMONT</t>
  </si>
  <si>
    <t>TENARUNGA</t>
  </si>
  <si>
    <t>SOGNOLLES EN MONTOIS</t>
  </si>
  <si>
    <t>MONTRIOND</t>
  </si>
  <si>
    <t>HEREHRETUE</t>
  </si>
  <si>
    <t>THENISY</t>
  </si>
  <si>
    <t>PARAOA</t>
  </si>
  <si>
    <t>NEYDENS</t>
  </si>
  <si>
    <t>AHUNUI</t>
  </si>
  <si>
    <t>TOUSSON</t>
  </si>
  <si>
    <t>ONNION</t>
  </si>
  <si>
    <t>TEPEPERU</t>
  </si>
  <si>
    <t>URY</t>
  </si>
  <si>
    <t>MAHETIKA</t>
  </si>
  <si>
    <t>VALENCE EN BRIE</t>
  </si>
  <si>
    <t>PAPENOO</t>
  </si>
  <si>
    <t>VERT ST DENIS</t>
  </si>
  <si>
    <t>EIAONE</t>
  </si>
  <si>
    <t>PERRIGNIER</t>
  </si>
  <si>
    <t>MOTU UA</t>
  </si>
  <si>
    <t>VILLENEUVE LE COMTE</t>
  </si>
  <si>
    <t>PRAZ SUR ARLY</t>
  </si>
  <si>
    <t>NAHOE</t>
  </si>
  <si>
    <t>PAUMAU</t>
  </si>
  <si>
    <t>VILLIERS EN BIERE</t>
  </si>
  <si>
    <t>REYVROZ</t>
  </si>
  <si>
    <t>MAROE</t>
  </si>
  <si>
    <t>VINCY MANOEUVRE</t>
  </si>
  <si>
    <t>RUMILLY</t>
  </si>
  <si>
    <t>PAREA</t>
  </si>
  <si>
    <t>VOINSLES</t>
  </si>
  <si>
    <t>ST FERREOL</t>
  </si>
  <si>
    <t>TURIPAOA</t>
  </si>
  <si>
    <t>VOULANGIS</t>
  </si>
  <si>
    <t>ST GERVAIS LES BAINS</t>
  </si>
  <si>
    <t>MOTU ONE</t>
  </si>
  <si>
    <t>VULAINES SUR SEINE</t>
  </si>
  <si>
    <t>SCILLY</t>
  </si>
  <si>
    <t>YEBLES</t>
  </si>
  <si>
    <t>OPUNOHU</t>
  </si>
  <si>
    <t>ACHERES</t>
  </si>
  <si>
    <t>SALLENOVES</t>
  </si>
  <si>
    <t>PAOPAO</t>
  </si>
  <si>
    <t>ALLAINVILLE AUX BOIS</t>
  </si>
  <si>
    <t>SCIENTRIER</t>
  </si>
  <si>
    <t>TEPUKAMARUIA</t>
  </si>
  <si>
    <t>BAZOCHES SUR GUYONNE</t>
  </si>
  <si>
    <t>HATU ITI</t>
  </si>
  <si>
    <t>BEHOUST</t>
  </si>
  <si>
    <t>SILLINGY</t>
  </si>
  <si>
    <t>PAPEETE</t>
  </si>
  <si>
    <t>THOLLON LES MEMISES</t>
  </si>
  <si>
    <t>PIRAE</t>
  </si>
  <si>
    <t>PUNAAUIA</t>
  </si>
  <si>
    <t>BOISSY MAUVOISIN</t>
  </si>
  <si>
    <t>VACHERESSE</t>
  </si>
  <si>
    <t>BOUGIVAL</t>
  </si>
  <si>
    <t>VAIURU</t>
  </si>
  <si>
    <t>BREUIL BOIS ROBERT</t>
  </si>
  <si>
    <t>VEIGY FONCENEX</t>
  </si>
  <si>
    <t>TAPUARAVA</t>
  </si>
  <si>
    <t>LA VERNAZ</t>
  </si>
  <si>
    <t>RIMATARA</t>
  </si>
  <si>
    <t>AMARU</t>
  </si>
  <si>
    <t>LA CELLE LES BORDES</t>
  </si>
  <si>
    <t>HAUTI</t>
  </si>
  <si>
    <t>CHANTELOUP LES VIGNES</t>
  </si>
  <si>
    <t>VETRAZ MONTHOUX</t>
  </si>
  <si>
    <t>IRIPAU</t>
  </si>
  <si>
    <t>CHAUFOUR LES BONNIERES</t>
  </si>
  <si>
    <t>LES VILLARDS SUR THONES</t>
  </si>
  <si>
    <t>VAITAHU</t>
  </si>
  <si>
    <t>LES CLAYES SOUS BOIS</t>
  </si>
  <si>
    <t>VILLE EN SALLAZ</t>
  </si>
  <si>
    <t>PUEU</t>
  </si>
  <si>
    <t>COURGENT</t>
  </si>
  <si>
    <t>ANGERVILLE LA MARTEL</t>
  </si>
  <si>
    <t>VAIRAO</t>
  </si>
  <si>
    <t>CRESPIERES</t>
  </si>
  <si>
    <t>ANNOUVILLE VILMESNIL</t>
  </si>
  <si>
    <t>FAKATOPATERE</t>
  </si>
  <si>
    <t>FOLLAINVILLE DENNEMONT</t>
  </si>
  <si>
    <t>ARDOUVAL</t>
  </si>
  <si>
    <t>FONTENAY LE FLEURY</t>
  </si>
  <si>
    <t>ARGUEIL</t>
  </si>
  <si>
    <t>TAAHUAIA</t>
  </si>
  <si>
    <t>FONTENAY MAUVOISIN</t>
  </si>
  <si>
    <t>TEVAITOA</t>
  </si>
  <si>
    <t>GALLUIS</t>
  </si>
  <si>
    <t>AUZOUVILLE L ESNEVAL</t>
  </si>
  <si>
    <t>VAIPAEE</t>
  </si>
  <si>
    <t>GARGENVILLE</t>
  </si>
  <si>
    <t>AVREMESNIL</t>
  </si>
  <si>
    <t>HAKAHETAU</t>
  </si>
  <si>
    <t>GRESSEY</t>
  </si>
  <si>
    <t>BACQUEVILLE EN CAUX</t>
  </si>
  <si>
    <t>HAKAHAU</t>
  </si>
  <si>
    <t>GUYANCOURT</t>
  </si>
  <si>
    <t>UTUROA</t>
  </si>
  <si>
    <t>BELBEUF</t>
  </si>
  <si>
    <t>CANALA</t>
  </si>
  <si>
    <t>BENESVILLE</t>
  </si>
  <si>
    <t>FARINO</t>
  </si>
  <si>
    <t>JOUY MAUVOISIN</t>
  </si>
  <si>
    <t>BEUZEVILLE LA GUERARD</t>
  </si>
  <si>
    <t>KAALA GOMEN</t>
  </si>
  <si>
    <t>JUMEAUVILLE</t>
  </si>
  <si>
    <t>BIERVILLE</t>
  </si>
  <si>
    <t>LA FOA</t>
  </si>
  <si>
    <t>BIHOREL</t>
  </si>
  <si>
    <t>MOU</t>
  </si>
  <si>
    <t>MANTES LA VILLE</t>
  </si>
  <si>
    <t>BLANGY SUR BRESLE</t>
  </si>
  <si>
    <t>TADINE</t>
  </si>
  <si>
    <t>MARLY LE ROI</t>
  </si>
  <si>
    <t>BONSECOURS</t>
  </si>
  <si>
    <t>MEDAN</t>
  </si>
  <si>
    <t>BOIS HIMONT</t>
  </si>
  <si>
    <t>POINDIMIE</t>
  </si>
  <si>
    <t>BOISSAY</t>
  </si>
  <si>
    <t>THIO</t>
  </si>
  <si>
    <t>LE MESNIL ST DENIS</t>
  </si>
  <si>
    <t>BOSC GUERARD ST ADRIEN</t>
  </si>
  <si>
    <t>MEZY SUR SEINE</t>
  </si>
  <si>
    <t>LA BOUILLE</t>
  </si>
  <si>
    <t>YATE</t>
  </si>
  <si>
    <t>BRADIANCOURT</t>
  </si>
  <si>
    <t>MONACO</t>
  </si>
  <si>
    <t>MONTFORT L AMAURY</t>
  </si>
  <si>
    <t>BRETTEVILLE DU GRAND CAUX</t>
  </si>
  <si>
    <t>MORAINVILLIERS</t>
  </si>
  <si>
    <t>MOUSSEAUX SUR SEINE</t>
  </si>
  <si>
    <t>BUTOT</t>
  </si>
  <si>
    <t>NEAUPHLE LE CHATEAU</t>
  </si>
  <si>
    <t>CAILLY</t>
  </si>
  <si>
    <t>NEAUPHLE LE VIEUX</t>
  </si>
  <si>
    <t>CALLEVILLE LES DEUX EGLISES</t>
  </si>
  <si>
    <t>ORCEMONT</t>
  </si>
  <si>
    <t>CARVILLE LA FOLLETIERE</t>
  </si>
  <si>
    <t>LA CHAUSSEE</t>
  </si>
  <si>
    <t>PONTHEVRARD</t>
  </si>
  <si>
    <t>CLASVILLE</t>
  </si>
  <si>
    <t>PORCHEVILLE</t>
  </si>
  <si>
    <t>CLAVILLE MOTTEVILLE</t>
  </si>
  <si>
    <t>LE PORT MARLY</t>
  </si>
  <si>
    <t>CLIPONVILLE</t>
  </si>
  <si>
    <t>COLLEVILLE</t>
  </si>
  <si>
    <t>CRASVILLE LA ROCQUEFORT</t>
  </si>
  <si>
    <t>SARTROUVILLE</t>
  </si>
  <si>
    <t>CRITOT</t>
  </si>
  <si>
    <t>SAULX MARCHAIS</t>
  </si>
  <si>
    <t>CROIX MARE</t>
  </si>
  <si>
    <t>SEPTEUIL</t>
  </si>
  <si>
    <t>CUY ST FIACRE</t>
  </si>
  <si>
    <t>LE TERTRE ST DENIS</t>
  </si>
  <si>
    <t>DARNETAL</t>
  </si>
  <si>
    <t>DEVILLE LES ROUEN</t>
  </si>
  <si>
    <t>VERNEUIL SUR SEINE</t>
  </si>
  <si>
    <t>DUCLAIR</t>
  </si>
  <si>
    <t>AMAILLOUX</t>
  </si>
  <si>
    <t>ECTOT LES BAONS</t>
  </si>
  <si>
    <t>ARCAIS</t>
  </si>
  <si>
    <t>EPINAY SUR DUCLAIR</t>
  </si>
  <si>
    <t>EPREVILLE</t>
  </si>
  <si>
    <t>ERNEMONT SUR BUCHY</t>
  </si>
  <si>
    <t>AZAY LE BRULE</t>
  </si>
  <si>
    <t>ETRETAT</t>
  </si>
  <si>
    <t>AZAY SUR THOUET</t>
  </si>
  <si>
    <t>BESSINES</t>
  </si>
  <si>
    <t>FECAMP</t>
  </si>
  <si>
    <t>BOUGON</t>
  </si>
  <si>
    <t>FONGUEUSEMARE</t>
  </si>
  <si>
    <t>BOUSSAIS</t>
  </si>
  <si>
    <t>FONTAINE LE BOURG</t>
  </si>
  <si>
    <t>LA FONTELAYE</t>
  </si>
  <si>
    <t>FOUCARMONT</t>
  </si>
  <si>
    <t>FREAUVILLE</t>
  </si>
  <si>
    <t>FRESLES</t>
  </si>
  <si>
    <t>FRESNE LE PLAN</t>
  </si>
  <si>
    <t>FRESNOY FOLNY</t>
  </si>
  <si>
    <t>FULTOT</t>
  </si>
  <si>
    <t>GANCOURT ST ETIENNE</t>
  </si>
  <si>
    <t>GODERVILLE</t>
  </si>
  <si>
    <t>CHICHE</t>
  </si>
  <si>
    <t>GONNETOT</t>
  </si>
  <si>
    <t>GONNEVILLE SUR SCIE</t>
  </si>
  <si>
    <t>CIRIERES</t>
  </si>
  <si>
    <t>GONZEVILLE</t>
  </si>
  <si>
    <t>COULON</t>
  </si>
  <si>
    <t>GRAIMBOUVILLE</t>
  </si>
  <si>
    <t>COULONGES THOUARSAIS</t>
  </si>
  <si>
    <t>FENERY</t>
  </si>
  <si>
    <t>GRAND COURONNE</t>
  </si>
  <si>
    <t>GRUCHET LE VALASSE</t>
  </si>
  <si>
    <t>FRESSINES</t>
  </si>
  <si>
    <t>GUEUTTEVILLE LES GRES</t>
  </si>
  <si>
    <t>GLENAY</t>
  </si>
  <si>
    <t>HARCANVILLE</t>
  </si>
  <si>
    <t>HARFLEUR</t>
  </si>
  <si>
    <t>GRANZAY GRIPT</t>
  </si>
  <si>
    <t>HATTENVILLE</t>
  </si>
  <si>
    <t>HAUTOT SUR SEINE</t>
  </si>
  <si>
    <t>MESSE</t>
  </si>
  <si>
    <t>HODENG HODENGER</t>
  </si>
  <si>
    <t>HOUDETOT</t>
  </si>
  <si>
    <t>HOUPPEVILLE</t>
  </si>
  <si>
    <t>INGOUVILLE</t>
  </si>
  <si>
    <t>LANDES VIEILLES ET NEUVES</t>
  </si>
  <si>
    <t>NUEIL LES AUBIERS</t>
  </si>
  <si>
    <t>LINDEBEUF</t>
  </si>
  <si>
    <t>LINTOT</t>
  </si>
  <si>
    <t>LA PEYRATTE</t>
  </si>
  <si>
    <t>LONGUEIL</t>
  </si>
  <si>
    <t>POMPAIRE</t>
  </si>
  <si>
    <t>LONGUERUE</t>
  </si>
  <si>
    <t>PRESSIGNY</t>
  </si>
  <si>
    <t>PRIN DEYRANCON</t>
  </si>
  <si>
    <t>MAUNY</t>
  </si>
  <si>
    <t>ST CHRISTOPHE SUR ROC</t>
  </si>
  <si>
    <t>MENERVAL</t>
  </si>
  <si>
    <t>LE MESNIL LIEUBRAY</t>
  </si>
  <si>
    <t>ST CYR LA LANDE</t>
  </si>
  <si>
    <t>MESNIL PANNEVILLE</t>
  </si>
  <si>
    <t>ST GERMAIN DE LONGUE CHAUME</t>
  </si>
  <si>
    <t>LE MESNIL SOUS JUMIEGES</t>
  </si>
  <si>
    <t>MOLAGNIES</t>
  </si>
  <si>
    <t>ST LIN</t>
  </si>
  <si>
    <t>MONT CAUVAIRE</t>
  </si>
  <si>
    <t>ST MAIXENT L ECOLE</t>
  </si>
  <si>
    <t>MONTEROLIER</t>
  </si>
  <si>
    <t>NEUVILLE FERRIERES</t>
  </si>
  <si>
    <t>ST ROMANS DES CHAMPS</t>
  </si>
  <si>
    <t>NOINTOT</t>
  </si>
  <si>
    <t>STE SOLINE</t>
  </si>
  <si>
    <t>NOTRE DAME DE BLIQUETUIT</t>
  </si>
  <si>
    <t>ST VINCENT LA CHATRE</t>
  </si>
  <si>
    <t>NOTRE DAME DE BONDEVILLE</t>
  </si>
  <si>
    <t>SCIECQ</t>
  </si>
  <si>
    <t>OISSEL</t>
  </si>
  <si>
    <t>SECONDIGNY</t>
  </si>
  <si>
    <t>PIERREVAL</t>
  </si>
  <si>
    <t>SELIGNE</t>
  </si>
  <si>
    <t>QUEVREVILLE LA POTERIE</t>
  </si>
  <si>
    <t>THENEZAY</t>
  </si>
  <si>
    <t>QUIBERVILLE</t>
  </si>
  <si>
    <t>REALCAMP</t>
  </si>
  <si>
    <t>LA REMUEE</t>
  </si>
  <si>
    <t>TOURTENAY</t>
  </si>
  <si>
    <t>RETONVAL</t>
  </si>
  <si>
    <t>VIENNAY</t>
  </si>
  <si>
    <t>ROLLEVILLE</t>
  </si>
  <si>
    <t>ABLAINCOURT PRESSOIR</t>
  </si>
  <si>
    <t>ACHEUX EN AMIENOIS</t>
  </si>
  <si>
    <t>ROUMARE</t>
  </si>
  <si>
    <t>AILLY LE HAUT CLOCHER</t>
  </si>
  <si>
    <t>RY</t>
  </si>
  <si>
    <t>ST AIGNAN SUR RY</t>
  </si>
  <si>
    <t>ALLAINES</t>
  </si>
  <si>
    <t>STE CROIX SUR BUCHY</t>
  </si>
  <si>
    <t>ANDAINVILLE</t>
  </si>
  <si>
    <t>ST DENIS D ACLON</t>
  </si>
  <si>
    <t>ARGOULES</t>
  </si>
  <si>
    <t>ST DENIS SUR SCIE</t>
  </si>
  <si>
    <t>ARVILLERS</t>
  </si>
  <si>
    <t>ST GEORGES SUR FONTAINE</t>
  </si>
  <si>
    <t>ST LEGER DU BOURG DENIS</t>
  </si>
  <si>
    <t>AUMATRE</t>
  </si>
  <si>
    <t>ST MARDS</t>
  </si>
  <si>
    <t>STE MARIE DES CHAMPS</t>
  </si>
  <si>
    <t>AUTHIEULE</t>
  </si>
  <si>
    <t>ST MARTIN AUX ARBRES</t>
  </si>
  <si>
    <t>AUTHUILLE</t>
  </si>
  <si>
    <t>ST MARTIN DE BOSCHERVILLE</t>
  </si>
  <si>
    <t>BEALCOURT</t>
  </si>
  <si>
    <t>BEAUCOURT EN SANTERRE</t>
  </si>
  <si>
    <t>BEAUCOURT SUR L HALLUE</t>
  </si>
  <si>
    <t>BEHEN</t>
  </si>
  <si>
    <t>BELLOY SUR SOMME</t>
  </si>
  <si>
    <t>BERGICOURT</t>
  </si>
  <si>
    <t>ST MARTIN L HORTIER</t>
  </si>
  <si>
    <t>BETTEMBOS</t>
  </si>
  <si>
    <t>ST MICHEL D HALESCOURT</t>
  </si>
  <si>
    <t>BETTENCOURT RIVIERE</t>
  </si>
  <si>
    <t>ST NICOLAS D ALIERMONT</t>
  </si>
  <si>
    <t>BIACHES</t>
  </si>
  <si>
    <t>ST OUEN LE MAUGER</t>
  </si>
  <si>
    <t>BILLANCOURT</t>
  </si>
  <si>
    <t>ST PIERRE DE MANNEVILLE</t>
  </si>
  <si>
    <t>BOUCHOIR</t>
  </si>
  <si>
    <t>ST PIERRE DES JONQUIERES</t>
  </si>
  <si>
    <t>BOUGAINVILLE</t>
  </si>
  <si>
    <t>ST PIERRE LES ELBEUF</t>
  </si>
  <si>
    <t>BOUTTENCOURT</t>
  </si>
  <si>
    <t>ST VAAST D EQUIQUEVILLE</t>
  </si>
  <si>
    <t>BRIQUEMESNIL FLOXICOURT</t>
  </si>
  <si>
    <t>ST VAAST DU VAL</t>
  </si>
  <si>
    <t>BROCOURT</t>
  </si>
  <si>
    <t>ST VICTOR L ABBAYE</t>
  </si>
  <si>
    <t>BUIGNY LES GAMACHES</t>
  </si>
  <si>
    <t>SENNEVILLE SUR FECAMP</t>
  </si>
  <si>
    <t>BUIGNY ST MACLOU</t>
  </si>
  <si>
    <t>BUS LES ARTOIS</t>
  </si>
  <si>
    <t>SERVAVILLE SALMONVILLE</t>
  </si>
  <si>
    <t>SOMMERY</t>
  </si>
  <si>
    <t>CAULIERES</t>
  </si>
  <si>
    <t>THEROULDEVILLE</t>
  </si>
  <si>
    <t>LA CHAVATTE</t>
  </si>
  <si>
    <t>LE THIL RIBERPRE</t>
  </si>
  <si>
    <t>CHUIGNES</t>
  </si>
  <si>
    <t>TOCQUEVILLE EN CAUX</t>
  </si>
  <si>
    <t>TOUFFREVILLE LA CORBELINE</t>
  </si>
  <si>
    <t>CORBIE</t>
  </si>
  <si>
    <t>TURRETOT</t>
  </si>
  <si>
    <t>COURCELETTE</t>
  </si>
  <si>
    <t>VATIERVILLE</t>
  </si>
  <si>
    <t>COURCELLES SOUS MOYENCOURT</t>
  </si>
  <si>
    <t>VATTEVILLE LA RUE</t>
  </si>
  <si>
    <t>CRESSY OMENCOURT</t>
  </si>
  <si>
    <t>VENESTANVILLE</t>
  </si>
  <si>
    <t>BUTOT VENESVILLE</t>
  </si>
  <si>
    <t>DAMERY</t>
  </si>
  <si>
    <t>DANCOURT POPINCOURT</t>
  </si>
  <si>
    <t>VEULES LES ROSES</t>
  </si>
  <si>
    <t>DEMUIN</t>
  </si>
  <si>
    <t>VILLAINVILLE</t>
  </si>
  <si>
    <t>DEVISE</t>
  </si>
  <si>
    <t>VIRVILLE</t>
  </si>
  <si>
    <t>DOMART SUR LA LUCE</t>
  </si>
  <si>
    <t>YAINVILLE</t>
  </si>
  <si>
    <t>DOUDELAINVILLE</t>
  </si>
  <si>
    <t>YMARE</t>
  </si>
  <si>
    <t>DROMESNIL</t>
  </si>
  <si>
    <t>YPORT</t>
  </si>
  <si>
    <t>YVETOT</t>
  </si>
  <si>
    <t>L ECHELLE ST AURIN</t>
  </si>
  <si>
    <t>ARGENTIERES</t>
  </si>
  <si>
    <t>ENNEMAIN</t>
  </si>
  <si>
    <t>AUFFERVILLE</t>
  </si>
  <si>
    <t>EPEHY</t>
  </si>
  <si>
    <t>BAGNEAUX SUR LOING</t>
  </si>
  <si>
    <t>EQUANCOURT</t>
  </si>
  <si>
    <t>ERONDELLE</t>
  </si>
  <si>
    <t>BARBEY</t>
  </si>
  <si>
    <t>BARCY</t>
  </si>
  <si>
    <t>BELLOT</t>
  </si>
  <si>
    <t>BOUGLIGNY</t>
  </si>
  <si>
    <t>FIENVILLERS</t>
  </si>
  <si>
    <t>CESSON</t>
  </si>
  <si>
    <t>FINS</t>
  </si>
  <si>
    <t>CESSOY EN MONTOIS</t>
  </si>
  <si>
    <t>FLESSELLES</t>
  </si>
  <si>
    <t>CHAILLY EN BRIE</t>
  </si>
  <si>
    <t>FORCEVILLE EN AMIENOIS</t>
  </si>
  <si>
    <t>LA CHAPELLE IGER</t>
  </si>
  <si>
    <t>FOSSEMANANT</t>
  </si>
  <si>
    <t>FOUQUESCOURT</t>
  </si>
  <si>
    <t>CHATEAUBLEAU</t>
  </si>
  <si>
    <t>FRESNOY AU VAL</t>
  </si>
  <si>
    <t>CHENOU</t>
  </si>
  <si>
    <t>GEZAINCOURT</t>
  </si>
  <si>
    <t>CHEVRY EN SEREINE</t>
  </si>
  <si>
    <t>CITRY</t>
  </si>
  <si>
    <t>GREBAULT MESNIL</t>
  </si>
  <si>
    <t>COURCELLES EN BASSEE</t>
  </si>
  <si>
    <t>GROUCHES LUCHUEL</t>
  </si>
  <si>
    <t>COURPALAY</t>
  </si>
  <si>
    <t>COURQUETAINE</t>
  </si>
  <si>
    <t>HARDECOURT AUX BOIS</t>
  </si>
  <si>
    <t>COUTENCON</t>
  </si>
  <si>
    <t>HAUTVILLERS OUVILLE</t>
  </si>
  <si>
    <t>COUTEVROULT</t>
  </si>
  <si>
    <t>CREGY LES MEAUX</t>
  </si>
  <si>
    <t>HEILLY</t>
  </si>
  <si>
    <t>CRISENOY</t>
  </si>
  <si>
    <t>HEM MONACU</t>
  </si>
  <si>
    <t>LA CROIX EN BRIE</t>
  </si>
  <si>
    <t>HENENCOURT</t>
  </si>
  <si>
    <t>CUISY</t>
  </si>
  <si>
    <t>DAMMARTIN SUR TIGEAUX</t>
  </si>
  <si>
    <t>HIERMONT</t>
  </si>
  <si>
    <t>DARVAULT</t>
  </si>
  <si>
    <t>EGLIGNY</t>
  </si>
  <si>
    <t>EGREVILLE</t>
  </si>
  <si>
    <t>LANCHES ST HILAIRE</t>
  </si>
  <si>
    <t>ESMANS</t>
  </si>
  <si>
    <t>LOUVENCOURT</t>
  </si>
  <si>
    <t>MACHIEL</t>
  </si>
  <si>
    <t>MAISON ROLAND</t>
  </si>
  <si>
    <t>FLEURY EN BIERE</t>
  </si>
  <si>
    <t>MALPART</t>
  </si>
  <si>
    <t>FONTAINS</t>
  </si>
  <si>
    <t>MARCELCAVE</t>
  </si>
  <si>
    <t>FRETOY</t>
  </si>
  <si>
    <t>FROMONT</t>
  </si>
  <si>
    <t>MARLERS</t>
  </si>
  <si>
    <t>FUBLAINES</t>
  </si>
  <si>
    <t>MARQUAIX</t>
  </si>
  <si>
    <t>LA HOUSSAYE EN BRIE</t>
  </si>
  <si>
    <t>MATIGNY</t>
  </si>
  <si>
    <t>IVERNY</t>
  </si>
  <si>
    <t>MAUCOURT</t>
  </si>
  <si>
    <t>JABLINES</t>
  </si>
  <si>
    <t>LE MAZIS</t>
  </si>
  <si>
    <t>JAIGNES</t>
  </si>
  <si>
    <t>MEHARICOURT</t>
  </si>
  <si>
    <t>LECHELLE</t>
  </si>
  <si>
    <t>LIMOGES FOURCHES</t>
  </si>
  <si>
    <t>MENESLIES</t>
  </si>
  <si>
    <t>MERELESSART</t>
  </si>
  <si>
    <t>MAINCY</t>
  </si>
  <si>
    <t>MIRAUMONT</t>
  </si>
  <si>
    <t>MAISON ROUGE</t>
  </si>
  <si>
    <t>MIRVAUX</t>
  </si>
  <si>
    <t>MAREUIL LES MEAUX</t>
  </si>
  <si>
    <t>MOLLIENS DREUIL</t>
  </si>
  <si>
    <t>MARLES EN BRIE</t>
  </si>
  <si>
    <t>LE MEE SUR SEINE</t>
  </si>
  <si>
    <t>MONSURES</t>
  </si>
  <si>
    <t>MELUN</t>
  </si>
  <si>
    <t>MONTAUBAN DE PICARDIE</t>
  </si>
  <si>
    <t>MELZ SUR SEINE</t>
  </si>
  <si>
    <t>MONS EN MONTOIS</t>
  </si>
  <si>
    <t>MOYENCOURT</t>
  </si>
  <si>
    <t>MONTCEAUX LES MEAUX</t>
  </si>
  <si>
    <t>MOYENCOURT LES POIX</t>
  </si>
  <si>
    <t>MONTCEAUX LES PROVINS</t>
  </si>
  <si>
    <t>NAMPONT ST MARTIN</t>
  </si>
  <si>
    <t>MONTENILS</t>
  </si>
  <si>
    <t>MONTEREAU FAULT YONNE</t>
  </si>
  <si>
    <t>MONTGE EN GOELE</t>
  </si>
  <si>
    <t>NAOURS</t>
  </si>
  <si>
    <t>NEUVILLE AU BOIS</t>
  </si>
  <si>
    <t>LA NEUVILLE LES BRAY</t>
  </si>
  <si>
    <t>NEUFMOUTIERS EN BRIE</t>
  </si>
  <si>
    <t>NOUVION</t>
  </si>
  <si>
    <t>NOISY SUR ECOLE</t>
  </si>
  <si>
    <t>NURLU</t>
  </si>
  <si>
    <t>OCQUERRE</t>
  </si>
  <si>
    <t>OUTREBOIS</t>
  </si>
  <si>
    <t>OTHIS</t>
  </si>
  <si>
    <t>OZOIR LA FERRIERE</t>
  </si>
  <si>
    <t>OZOUER LE VOULGIS</t>
  </si>
  <si>
    <t>LE PLESSIER ROZAINVILLERS</t>
  </si>
  <si>
    <t>PEZARCHES</t>
  </si>
  <si>
    <t>POIX DE PICARDIE</t>
  </si>
  <si>
    <t>LE PLESSIS FEU AUSSOUX</t>
  </si>
  <si>
    <t>PROYART</t>
  </si>
  <si>
    <t>POIGNY</t>
  </si>
  <si>
    <t>PYS</t>
  </si>
  <si>
    <t>POMMEUSE</t>
  </si>
  <si>
    <t>QUEVAUVILLERS</t>
  </si>
  <si>
    <t>RETHONVILLERS</t>
  </si>
  <si>
    <t>PRECY SUR MARNE</t>
  </si>
  <si>
    <t>ROUVREL</t>
  </si>
  <si>
    <t>PRESLES EN BRIE</t>
  </si>
  <si>
    <t>SAILLY SAILLISEL</t>
  </si>
  <si>
    <t>PROVINS</t>
  </si>
  <si>
    <t>ST AUBIN MONTENOY</t>
  </si>
  <si>
    <t>ST CHRIST BRIOST</t>
  </si>
  <si>
    <t>REAU</t>
  </si>
  <si>
    <t>ROUILLY</t>
  </si>
  <si>
    <t>ST GRATIEN</t>
  </si>
  <si>
    <t>ST QUENTIN EN TOURMONT</t>
  </si>
  <si>
    <t>SAACY SUR MARNE</t>
  </si>
  <si>
    <t>STE AULDE</t>
  </si>
  <si>
    <t>SURCAMPS</t>
  </si>
  <si>
    <t>ST CYR SUR MORIN</t>
  </si>
  <si>
    <t>TALMAS</t>
  </si>
  <si>
    <t>ST GERMAIN LAXIS</t>
  </si>
  <si>
    <t>ST MARTIN EN BIERE</t>
  </si>
  <si>
    <t>TILLOY FLORIVILLE</t>
  </si>
  <si>
    <t>ST OUEN EN BRIE</t>
  </si>
  <si>
    <t>LE TITRE</t>
  </si>
  <si>
    <t>ST PATHUS</t>
  </si>
  <si>
    <t>TULLY</t>
  </si>
  <si>
    <t>ST PIERRE LES NEMOURS</t>
  </si>
  <si>
    <t>VECQUEMONT</t>
  </si>
  <si>
    <t>ST THIBAULT DES VIGNES</t>
  </si>
  <si>
    <t>VERCOURT</t>
  </si>
  <si>
    <t>VERPILLIERES</t>
  </si>
  <si>
    <t>SIVRY COURTRY</t>
  </si>
  <si>
    <t>LA VICOGNE</t>
  </si>
  <si>
    <t>TIGEAUX</t>
  </si>
  <si>
    <t>VILLERS CAMPSART</t>
  </si>
  <si>
    <t>LA TOMBE</t>
  </si>
  <si>
    <t>VILLERS LES ROYE</t>
  </si>
  <si>
    <t>TREUZY LEVELAY</t>
  </si>
  <si>
    <t>VILLERS SOUS AILLY</t>
  </si>
  <si>
    <t>TRILPORT</t>
  </si>
  <si>
    <t>VRON</t>
  </si>
  <si>
    <t>USSY SUR MARNE</t>
  </si>
  <si>
    <t>WARLOY BAILLON</t>
  </si>
  <si>
    <t>VAIRES SUR MARNE</t>
  </si>
  <si>
    <t>WIRY AU MONT</t>
  </si>
  <si>
    <t>VAUCOURTOIS</t>
  </si>
  <si>
    <t>YONVAL</t>
  </si>
  <si>
    <t>VERNEUIL L ETANG</t>
  </si>
  <si>
    <t>ALBAN</t>
  </si>
  <si>
    <t>VIEUX CHAMPAGNE</t>
  </si>
  <si>
    <t>ALBI</t>
  </si>
  <si>
    <t>VILLECERF</t>
  </si>
  <si>
    <t>ALGANS</t>
  </si>
  <si>
    <t>AMBIALET</t>
  </si>
  <si>
    <t>VILLEMAREUIL</t>
  </si>
  <si>
    <t>ARFONS</t>
  </si>
  <si>
    <t>VILLENEUVE LES BORDES</t>
  </si>
  <si>
    <t>ARIFAT</t>
  </si>
  <si>
    <t>VILLENEUVE SUR BELLOT</t>
  </si>
  <si>
    <t>BARRE</t>
  </si>
  <si>
    <t>VILLEPARISIS</t>
  </si>
  <si>
    <t>BEAUVAIS SUR TESCOU</t>
  </si>
  <si>
    <t>VILLIERS SUR MORIN</t>
  </si>
  <si>
    <t>VOISENON</t>
  </si>
  <si>
    <t>BERLATS</t>
  </si>
  <si>
    <t>VULAINES LES PROVINS</t>
  </si>
  <si>
    <t>ADAINVILLE</t>
  </si>
  <si>
    <t>CAUCALIERES</t>
  </si>
  <si>
    <t>LES ALLUETS LE ROI</t>
  </si>
  <si>
    <t>CORDES SUR CIEL</t>
  </si>
  <si>
    <t>ARNOUVILLE LES MANTES</t>
  </si>
  <si>
    <t>CUQ TOULZA</t>
  </si>
  <si>
    <t>DONNAZAC</t>
  </si>
  <si>
    <t>AULNAY SUR MAULDRE</t>
  </si>
  <si>
    <t>FAYSSAC</t>
  </si>
  <si>
    <t>FAUCH</t>
  </si>
  <si>
    <t>BAZEMONT</t>
  </si>
  <si>
    <t>FIAC</t>
  </si>
  <si>
    <t>BOINVILLE LE GAILLARD</t>
  </si>
  <si>
    <t>GAILLAC</t>
  </si>
  <si>
    <t>BOISSETS</t>
  </si>
  <si>
    <t>GARREVAQUES</t>
  </si>
  <si>
    <t>LES BREVIAIRES</t>
  </si>
  <si>
    <t>BULLION</t>
  </si>
  <si>
    <t>LACAPELLE PINET</t>
  </si>
  <si>
    <t>CIVRY LA FORET</t>
  </si>
  <si>
    <t>LACAUNE</t>
  </si>
  <si>
    <t>CONDE SUR VESGRE</t>
  </si>
  <si>
    <t>LACAZE</t>
  </si>
  <si>
    <t>DAVRON</t>
  </si>
  <si>
    <t>MASSAC SERAN</t>
  </si>
  <si>
    <t>EMANCE</t>
  </si>
  <si>
    <t>MASSAGUEL</t>
  </si>
  <si>
    <t>EPONE</t>
  </si>
  <si>
    <t>MIRANDOL BOURGNOUNAC</t>
  </si>
  <si>
    <t>L ETANG LA VILLE</t>
  </si>
  <si>
    <t>LA FALAISE</t>
  </si>
  <si>
    <t>MOUZIEYS PANENS</t>
  </si>
  <si>
    <t>FEUCHEROLLES</t>
  </si>
  <si>
    <t>MURAT SUR VEBRE</t>
  </si>
  <si>
    <t>FONTENAY ST PERE</t>
  </si>
  <si>
    <t>PALLEVILLE</t>
  </si>
  <si>
    <t>GAMBAIS</t>
  </si>
  <si>
    <t>PAMPELONNE</t>
  </si>
  <si>
    <t>GARANCIERES</t>
  </si>
  <si>
    <t>PEYROLE</t>
  </si>
  <si>
    <t>GOUSSONVILLE</t>
  </si>
  <si>
    <t>GUITRANCOURT</t>
  </si>
  <si>
    <t>ST AMANS SOULT</t>
  </si>
  <si>
    <t>HARDRICOURT</t>
  </si>
  <si>
    <t>ST BEAUZILE</t>
  </si>
  <si>
    <t>HERMERAY</t>
  </si>
  <si>
    <t>STE CECILE DU CAYROU</t>
  </si>
  <si>
    <t>LAINVILLE EN VEXIN</t>
  </si>
  <si>
    <t>LIMETZ VILLEZ</t>
  </si>
  <si>
    <t>MAISONS LAFFITTE</t>
  </si>
  <si>
    <t>ST JEAN DE RIVES</t>
  </si>
  <si>
    <t>ST JEAN DE VALS</t>
  </si>
  <si>
    <t>MEULAN EN YVELINES</t>
  </si>
  <si>
    <t>ST JULIEN DU PUY</t>
  </si>
  <si>
    <t>MEZIERES SUR SEINE</t>
  </si>
  <si>
    <t>ST MICHEL DE VAX</t>
  </si>
  <si>
    <t>MILLEMONT</t>
  </si>
  <si>
    <t>SENOUILLAC</t>
  </si>
  <si>
    <t>LES MUREAUX</t>
  </si>
  <si>
    <t>ORSONVILLE</t>
  </si>
  <si>
    <t>VALENCE D ALBIGEOIS</t>
  </si>
  <si>
    <t>LE PECQ</t>
  </si>
  <si>
    <t>VAOUR</t>
  </si>
  <si>
    <t>POIGNY LA FORET</t>
  </si>
  <si>
    <t>VIELMUR SUR AGOUT</t>
  </si>
  <si>
    <t>RAMBOUILLET</t>
  </si>
  <si>
    <t>VILLENEUVE LES LAVAUR</t>
  </si>
  <si>
    <t>ROLLEBOISE</t>
  </si>
  <si>
    <t>VIVIERS LES LAVAUR</t>
  </si>
  <si>
    <t>ST FORGET</t>
  </si>
  <si>
    <t>VIVIERS LES MONTAGNES</t>
  </si>
  <si>
    <t>ST GERMAIN DE LA GRANGE</t>
  </si>
  <si>
    <t>STE MESME</t>
  </si>
  <si>
    <t>ALBEFEUILLE LAGARDE</t>
  </si>
  <si>
    <t>SENLISSE</t>
  </si>
  <si>
    <t>LES BARTHES</t>
  </si>
  <si>
    <t>LE TARTRE GAUDRAN</t>
  </si>
  <si>
    <t>TESSANCOURT SUR AUBETTE</t>
  </si>
  <si>
    <t>CAMPSAS</t>
  </si>
  <si>
    <t>TOUSSUS LE NOBLE</t>
  </si>
  <si>
    <t>VELIZY VILLACOUBLAY</t>
  </si>
  <si>
    <t>CAYRAC</t>
  </si>
  <si>
    <t>VILLIERS ST FREDERIC</t>
  </si>
  <si>
    <t>CORDES TOLOSANNES</t>
  </si>
  <si>
    <t>DIEUPENTALE</t>
  </si>
  <si>
    <t>ARDIN</t>
  </si>
  <si>
    <t>FAJOLLES</t>
  </si>
  <si>
    <t>GRAMONT</t>
  </si>
  <si>
    <t>LABASTIDE DE PENNE</t>
  </si>
  <si>
    <t>LABASTIDE ST PIERRE</t>
  </si>
  <si>
    <t>ASNIERES EN POITOU</t>
  </si>
  <si>
    <t>LACOURT ST PIERRE</t>
  </si>
  <si>
    <t>LAFRANCAISE</t>
  </si>
  <si>
    <t>AVAILLES THOUARSAIS</t>
  </si>
  <si>
    <t>MALAUSE</t>
  </si>
  <si>
    <t>BOISME</t>
  </si>
  <si>
    <t>MONBEQUI</t>
  </si>
  <si>
    <t>LA CRECHE</t>
  </si>
  <si>
    <t>MONTAGUDET</t>
  </si>
  <si>
    <t>MONTALZAT</t>
  </si>
  <si>
    <t>MONTBETON</t>
  </si>
  <si>
    <t>CERIZAY</t>
  </si>
  <si>
    <t>MONTRICOUX</t>
  </si>
  <si>
    <t>LA CHAPELLE BERTRAND</t>
  </si>
  <si>
    <t>NEGREPELISSE</t>
  </si>
  <si>
    <t>CHATILLON SUR THOUET</t>
  </si>
  <si>
    <t>PUYGAILLARD DE LOMAGNE</t>
  </si>
  <si>
    <t>CHAURAY</t>
  </si>
  <si>
    <t>COUTURE D ARGENSON</t>
  </si>
  <si>
    <t>ST PAUL D ESPIS</t>
  </si>
  <si>
    <t>SISTELS</t>
  </si>
  <si>
    <t>ECHIRE</t>
  </si>
  <si>
    <t>TOUFFAILLES</t>
  </si>
  <si>
    <t>ENSIGNE</t>
  </si>
  <si>
    <t>VERLHAC TESCOU</t>
  </si>
  <si>
    <t>FAYE SUR ARDIN</t>
  </si>
  <si>
    <t>BARGEMON</t>
  </si>
  <si>
    <t>BELGENTIER</t>
  </si>
  <si>
    <t>BORMES LES MIMOSAS</t>
  </si>
  <si>
    <t>LES FOSSES</t>
  </si>
  <si>
    <t>LE BOURGUET</t>
  </si>
  <si>
    <t>FRONTENAY ROHAN ROHAN</t>
  </si>
  <si>
    <t>BRENON</t>
  </si>
  <si>
    <t>GOURGE</t>
  </si>
  <si>
    <t>LA CADIERE D AZUR</t>
  </si>
  <si>
    <t>LES GROSEILLERS</t>
  </si>
  <si>
    <t>CALLAS</t>
  </si>
  <si>
    <t>CARCES</t>
  </si>
  <si>
    <t>JUSCORPS</t>
  </si>
  <si>
    <t>CAVALAIRE SUR MER</t>
  </si>
  <si>
    <t>LAGEON</t>
  </si>
  <si>
    <t>LHOUMOIS</t>
  </si>
  <si>
    <t>LUSSERAY</t>
  </si>
  <si>
    <t>ENTRECASTEAUX</t>
  </si>
  <si>
    <t>MAIRE LEVESCAULT</t>
  </si>
  <si>
    <t>FIGANIERES</t>
  </si>
  <si>
    <t>FLAYOSC</t>
  </si>
  <si>
    <t>MENIGOUTE</t>
  </si>
  <si>
    <t>LA GARDE FREINET</t>
  </si>
  <si>
    <t>GRIMAUD</t>
  </si>
  <si>
    <t>LE LUC</t>
  </si>
  <si>
    <t>PAIZAY LE CHAPT</t>
  </si>
  <si>
    <t>MAZAUGUES</t>
  </si>
  <si>
    <t>PAMPROUX</t>
  </si>
  <si>
    <t>MOISSAC BELLEVUE</t>
  </si>
  <si>
    <t>PARTHENAY</t>
  </si>
  <si>
    <t>LA MOLE</t>
  </si>
  <si>
    <t>PAS DE JEU</t>
  </si>
  <si>
    <t>MONTFORT SUR ARGENS</t>
  </si>
  <si>
    <t>LA PETITE BOISSIERE</t>
  </si>
  <si>
    <t>PIGNANS</t>
  </si>
  <si>
    <t>PLAN D AUPS STE BAUME</t>
  </si>
  <si>
    <t>LE PLAN DE LA TOUR</t>
  </si>
  <si>
    <t>PRAHECQ</t>
  </si>
  <si>
    <t>LE PRADET</t>
  </si>
  <si>
    <t>RAMATUELLE</t>
  </si>
  <si>
    <t>REFFANNES</t>
  </si>
  <si>
    <t>ROQUEBRUNE SUR ARGENS</t>
  </si>
  <si>
    <t>LA ROCHENARD</t>
  </si>
  <si>
    <t>LA ROQUE ESCLAPON</t>
  </si>
  <si>
    <t>ROM</t>
  </si>
  <si>
    <t>ST AUBIN DU PLAIN</t>
  </si>
  <si>
    <t>STE EANNE</t>
  </si>
  <si>
    <t>STE MAXIME</t>
  </si>
  <si>
    <t>ST MAXIMIN LA STE BAUME</t>
  </si>
  <si>
    <t>ST GEORGES DE REX</t>
  </si>
  <si>
    <t>ST TROPEZ</t>
  </si>
  <si>
    <t>ST LEGER DE MONTBRUN</t>
  </si>
  <si>
    <t>STE OUENNE</t>
  </si>
  <si>
    <t>TARADEAU</t>
  </si>
  <si>
    <t>ST PARDOUX</t>
  </si>
  <si>
    <t>TOURVES</t>
  </si>
  <si>
    <t>ST PIERRE DES ECHAUBROGNES</t>
  </si>
  <si>
    <t>VINS SUR CARAMY</t>
  </si>
  <si>
    <t>ST POMPAIN</t>
  </si>
  <si>
    <t>ST MANDRIER SUR MER</t>
  </si>
  <si>
    <t>ST ANTONIN DU VAR</t>
  </si>
  <si>
    <t>STE VERGE</t>
  </si>
  <si>
    <t>AURIBEAU</t>
  </si>
  <si>
    <t>SANSAIS</t>
  </si>
  <si>
    <t>AVIGNON</t>
  </si>
  <si>
    <t>SEPVRET</t>
  </si>
  <si>
    <t>LA BASTIDONNE</t>
  </si>
  <si>
    <t>BEAUMETTES</t>
  </si>
  <si>
    <t>BEAUMONT DE PERTUIS</t>
  </si>
  <si>
    <t>BRANTES</t>
  </si>
  <si>
    <t>TRAYES</t>
  </si>
  <si>
    <t>CASTELLET EN LUBERON</t>
  </si>
  <si>
    <t>LE VANNEAU IRLEAU</t>
  </si>
  <si>
    <t>JONQUERETTES</t>
  </si>
  <si>
    <t>VERNOUX SUR BOUTONNE</t>
  </si>
  <si>
    <t>MODENE</t>
  </si>
  <si>
    <t>VILLEMAIN</t>
  </si>
  <si>
    <t>MONDRAGON</t>
  </si>
  <si>
    <t>AIGNEVILLE</t>
  </si>
  <si>
    <t>LA MOTTE D AIGUES</t>
  </si>
  <si>
    <t>ALLENAY</t>
  </si>
  <si>
    <t>PIOLENC</t>
  </si>
  <si>
    <t>PUYVERT</t>
  </si>
  <si>
    <t>ARREST</t>
  </si>
  <si>
    <t>ST HIPPOLYTE LE GRAVEYRON</t>
  </si>
  <si>
    <t>AULT</t>
  </si>
  <si>
    <t>ST MARCELLIN LES VAISON</t>
  </si>
  <si>
    <t>AUTHEUX</t>
  </si>
  <si>
    <t>ST MARTIN DE CASTILLON</t>
  </si>
  <si>
    <t>BALATRE</t>
  </si>
  <si>
    <t>BAVELINCOURT</t>
  </si>
  <si>
    <t>ST SATURNIN LES AVIGNON</t>
  </si>
  <si>
    <t>BAZENTIN</t>
  </si>
  <si>
    <t>SAUMANE DE VAUCLUSE</t>
  </si>
  <si>
    <t>BEAUMONT HAMEL</t>
  </si>
  <si>
    <t>UCHAUX</t>
  </si>
  <si>
    <t>BELLEUSE</t>
  </si>
  <si>
    <t>VACQUEYRAS</t>
  </si>
  <si>
    <t>VAUGINES</t>
  </si>
  <si>
    <t>BERTEAUCOURT LES THENNES</t>
  </si>
  <si>
    <t>VELLERON</t>
  </si>
  <si>
    <t>BETHENCOURT SUR MER</t>
  </si>
  <si>
    <t>BETTENCOURT ST OUEN</t>
  </si>
  <si>
    <t>L AIGUILLON SUR MER</t>
  </si>
  <si>
    <t>BLANGY SOUS POIX</t>
  </si>
  <si>
    <t>BOISBERGUES</t>
  </si>
  <si>
    <t>LE BOSQUEL</t>
  </si>
  <si>
    <t>LA BARRE DE MONTS</t>
  </si>
  <si>
    <t>BOURDON</t>
  </si>
  <si>
    <t>BAZOGES EN PAILLERS</t>
  </si>
  <si>
    <t>BOUSSICOURT</t>
  </si>
  <si>
    <t>BOUVINCOURT EN VERMANDOIS</t>
  </si>
  <si>
    <t>BRACHES</t>
  </si>
  <si>
    <t>LA BERNARDIERE</t>
  </si>
  <si>
    <t>BOURNEAU</t>
  </si>
  <si>
    <t>BRAY LES MAREUIL</t>
  </si>
  <si>
    <t>LES BROUZILS</t>
  </si>
  <si>
    <t>BREILLY</t>
  </si>
  <si>
    <t>CEZAIS</t>
  </si>
  <si>
    <t>BUS LA MESIERE</t>
  </si>
  <si>
    <t>BUSSY LES DAOURS</t>
  </si>
  <si>
    <t>LA CHAPELLE HERMIER</t>
  </si>
  <si>
    <t>CAIX</t>
  </si>
  <si>
    <t>LA CHATAIGNERAIE</t>
  </si>
  <si>
    <t>CAOURS</t>
  </si>
  <si>
    <t>CHAVAGNES LES REDOUX</t>
  </si>
  <si>
    <t>CAVILLON</t>
  </si>
  <si>
    <t>CHEFFOIS</t>
  </si>
  <si>
    <t>LA CHAUSSEE TIRANCOURT</t>
  </si>
  <si>
    <t>LE FENOUILLER</t>
  </si>
  <si>
    <t>COLINCAMPS</t>
  </si>
  <si>
    <t>GIVRAND</t>
  </si>
  <si>
    <t>CONTALMAISON</t>
  </si>
  <si>
    <t>LE GUE DE VELLUIRE</t>
  </si>
  <si>
    <t>COULONVILLERS</t>
  </si>
  <si>
    <t>LES HERBIERS</t>
  </si>
  <si>
    <t>COURCELLES SOUS THOIX</t>
  </si>
  <si>
    <t>L ILE D ELLE</t>
  </si>
  <si>
    <t>CRAMONT</t>
  </si>
  <si>
    <t>CREMERY</t>
  </si>
  <si>
    <t>LA JONCHERE</t>
  </si>
  <si>
    <t>CURLU</t>
  </si>
  <si>
    <t>LES LANDES GENUSSON</t>
  </si>
  <si>
    <t>DOMESMONT</t>
  </si>
  <si>
    <t>LUCON</t>
  </si>
  <si>
    <t>LONGVILLERS</t>
  </si>
  <si>
    <t>LES MAGNILS REIGNIERS</t>
  </si>
  <si>
    <t>DOMQUEUR</t>
  </si>
  <si>
    <t>MALLIEVRE</t>
  </si>
  <si>
    <t>DOUILLY</t>
  </si>
  <si>
    <t>DRIENCOURT</t>
  </si>
  <si>
    <t>MARSAIS STE RADEGONDE</t>
  </si>
  <si>
    <t>EPAUMESNIL</t>
  </si>
  <si>
    <t>MENOMBLET</t>
  </si>
  <si>
    <t>EPECAMPS</t>
  </si>
  <si>
    <t>EPENANCOURT</t>
  </si>
  <si>
    <t>MOUCHAMPS</t>
  </si>
  <si>
    <t>EPLESSIER</t>
  </si>
  <si>
    <t>ERCOURT</t>
  </si>
  <si>
    <t>NOTRE DAME DE MONTS</t>
  </si>
  <si>
    <t>ESTREBOEUF</t>
  </si>
  <si>
    <t>LES VELLUIRE SUR VENDEE</t>
  </si>
  <si>
    <t>ROCHESERVIERE</t>
  </si>
  <si>
    <t>ST AUBIN DES ORMEAUX</t>
  </si>
  <si>
    <t>FEUQUIERES EN VIMEU</t>
  </si>
  <si>
    <t>ST BENOIST SUR MER</t>
  </si>
  <si>
    <t>ST CHRISTOPHE DU LIGNERON</t>
  </si>
  <si>
    <t>ST GEORGES DE POINTINDOUX</t>
  </si>
  <si>
    <t>FONTAINE SUR MAYE</t>
  </si>
  <si>
    <t>FORCEVILLE EN VIMEU</t>
  </si>
  <si>
    <t>STE HERMINE</t>
  </si>
  <si>
    <t>FOUENCAMPS</t>
  </si>
  <si>
    <t>ST HILAIRE DE RIEZ</t>
  </si>
  <si>
    <t>FRAMERVILLE RAINECOURT</t>
  </si>
  <si>
    <t>FRAMICOURT</t>
  </si>
  <si>
    <t>ST HILAIRE DE VOUST</t>
  </si>
  <si>
    <t>FRANLEU</t>
  </si>
  <si>
    <t>ST MALO DU BOIS</t>
  </si>
  <si>
    <t>FRECHENCOURT</t>
  </si>
  <si>
    <t>ST MARS LA REORTHE</t>
  </si>
  <si>
    <t>FREMONTIERS</t>
  </si>
  <si>
    <t>FRESNES TILLOLOY</t>
  </si>
  <si>
    <t>FRESNOY LES ROYE</t>
  </si>
  <si>
    <t>ST MICHEL LE CLOUCQ</t>
  </si>
  <si>
    <t>FRIAUCOURT</t>
  </si>
  <si>
    <t>GAMACHES</t>
  </si>
  <si>
    <t>ST VINCENT STERLANGES</t>
  </si>
  <si>
    <t>GENTELLES</t>
  </si>
  <si>
    <t>GINCHY</t>
  </si>
  <si>
    <t>SALLERTAINE</t>
  </si>
  <si>
    <t>GORENFLOS</t>
  </si>
  <si>
    <t>SIGOURNAIS</t>
  </si>
  <si>
    <t>GRAND LAVIERS</t>
  </si>
  <si>
    <t>THORIGNY</t>
  </si>
  <si>
    <t>GRATIBUS</t>
  </si>
  <si>
    <t>TRIAIZE</t>
  </si>
  <si>
    <t>GUERBIGNY</t>
  </si>
  <si>
    <t>XANTON CHASSENON</t>
  </si>
  <si>
    <t>GUIZANCOURT</t>
  </si>
  <si>
    <t>GUYENCOURT SUR NOYE</t>
  </si>
  <si>
    <t>GUYENCOURT SAULCOURT</t>
  </si>
  <si>
    <t>ASLONNES</t>
  </si>
  <si>
    <t>HAILLES</t>
  </si>
  <si>
    <t>BERUGES</t>
  </si>
  <si>
    <t>HANGARD</t>
  </si>
  <si>
    <t>BETHINES</t>
  </si>
  <si>
    <t>HARBONNIERES</t>
  </si>
  <si>
    <t>HARPONVILLE</t>
  </si>
  <si>
    <t>BOURNAND</t>
  </si>
  <si>
    <t>HAVERNAS</t>
  </si>
  <si>
    <t>BRIGUEIL LE CHANTRE</t>
  </si>
  <si>
    <t>CELLE LEVESCAULT</t>
  </si>
  <si>
    <t>CHAMPAGNE LE SEC</t>
  </si>
  <si>
    <t>HUCHENNEVILLE</t>
  </si>
  <si>
    <t>CHAPELLE VIVIERS</t>
  </si>
  <si>
    <t>INVAL BOIRON</t>
  </si>
  <si>
    <t>CHATEAU GARNIER</t>
  </si>
  <si>
    <t>JUMEL</t>
  </si>
  <si>
    <t>CHIRE EN MONTREUIL</t>
  </si>
  <si>
    <t>LAHOUSSOYE</t>
  </si>
  <si>
    <t>LAMARONDE</t>
  </si>
  <si>
    <t>LAMOTTE BREBIERE</t>
  </si>
  <si>
    <t>LAMOTTE BULEUX</t>
  </si>
  <si>
    <t>LAMOTTE WARFUSEE</t>
  </si>
  <si>
    <t>DERCE</t>
  </si>
  <si>
    <t>LESBOEUFS</t>
  </si>
  <si>
    <t>LAUTHIERS</t>
  </si>
  <si>
    <t>LICOURT</t>
  </si>
  <si>
    <t>LEIGNES SUR FONTAINE</t>
  </si>
  <si>
    <t>LIERCOURT</t>
  </si>
  <si>
    <t>LEIGNE SUR USSEAU</t>
  </si>
  <si>
    <t>LIGESCOURT</t>
  </si>
  <si>
    <t>LONG</t>
  </si>
  <si>
    <t>LONGUEAU</t>
  </si>
  <si>
    <t>MAISONNEUVE</t>
  </si>
  <si>
    <t>LOUVRECHY</t>
  </si>
  <si>
    <t>LUCHEUX</t>
  </si>
  <si>
    <t>MAILLY MAILLET</t>
  </si>
  <si>
    <t>MILLAC</t>
  </si>
  <si>
    <t>MAILLY RAINEVAL</t>
  </si>
  <si>
    <t>MONTHOIRON</t>
  </si>
  <si>
    <t>MAISNIERES</t>
  </si>
  <si>
    <t>MOUTERRE SILLY</t>
  </si>
  <si>
    <t>MAREUIL CAUBERT</t>
  </si>
  <si>
    <t>NEUVILLE DE POITOU</t>
  </si>
  <si>
    <t>MARICOURT</t>
  </si>
  <si>
    <t>LA PUYE</t>
  </si>
  <si>
    <t>QUEAUX</t>
  </si>
  <si>
    <t>QUINCAY</t>
  </si>
  <si>
    <t>MERICOURT L ABBE</t>
  </si>
  <si>
    <t>LA ROCHE POSAY</t>
  </si>
  <si>
    <t>MERICOURT EN VIMEU</t>
  </si>
  <si>
    <t>MESNIL DOMQUEUR</t>
  </si>
  <si>
    <t>MILLENCOURT</t>
  </si>
  <si>
    <t>ST JULIEN L ARS</t>
  </si>
  <si>
    <t>MOISLAINS</t>
  </si>
  <si>
    <t>ST LEGER DE MONTBRILLAIS</t>
  </si>
  <si>
    <t>MOLLIENS AU BOIS</t>
  </si>
  <si>
    <t>ST MACOUX</t>
  </si>
  <si>
    <t>ESTREES MONS</t>
  </si>
  <si>
    <t>ST MAURICE LA CLOUERE</t>
  </si>
  <si>
    <t>MOUFLERS</t>
  </si>
  <si>
    <t>ST SECONDIN</t>
  </si>
  <si>
    <t>NEUFMOULIN</t>
  </si>
  <si>
    <t>SAIRES</t>
  </si>
  <si>
    <t>NEUILLY LE DIEN</t>
  </si>
  <si>
    <t>SAULGE</t>
  </si>
  <si>
    <t>ONEUX</t>
  </si>
  <si>
    <t>SAVIGNY LEVESCAULT</t>
  </si>
  <si>
    <t>ORESMAUX</t>
  </si>
  <si>
    <t>SILLARS</t>
  </si>
  <si>
    <t>OUST MAREST</t>
  </si>
  <si>
    <t>OVILLERS LA BOISSELLE</t>
  </si>
  <si>
    <t>VEZIERES</t>
  </si>
  <si>
    <t>LE QUESNOY</t>
  </si>
  <si>
    <t>VILLEMORT</t>
  </si>
  <si>
    <t>PIERREGOT</t>
  </si>
  <si>
    <t>VOULEME</t>
  </si>
  <si>
    <t>PONCHES ESTRUVAL</t>
  </si>
  <si>
    <t>PONTHOILE</t>
  </si>
  <si>
    <t>VOUNEUIL SUR VIENNE</t>
  </si>
  <si>
    <t>POZIERES</t>
  </si>
  <si>
    <t>AMBAZAC</t>
  </si>
  <si>
    <t>PUZEAUX</t>
  </si>
  <si>
    <t>AZAT LE RIS</t>
  </si>
  <si>
    <t>LE QUESNEL</t>
  </si>
  <si>
    <t>LA BAZEUGE</t>
  </si>
  <si>
    <t>RAINNEVILLE</t>
  </si>
  <si>
    <t>BELLAC</t>
  </si>
  <si>
    <t>RAMBURES</t>
  </si>
  <si>
    <t>BEYNAC</t>
  </si>
  <si>
    <t>BOSMIE L AIGUILLE</t>
  </si>
  <si>
    <t>RIBEMONT SUR ANCRE</t>
  </si>
  <si>
    <t>RIENCOURT</t>
  </si>
  <si>
    <t>LES CARS</t>
  </si>
  <si>
    <t>ROIGLISE</t>
  </si>
  <si>
    <t>LA CHAPELLE MONTBRANDEIX</t>
  </si>
  <si>
    <t>ROUVROY EN SANTERRE</t>
  </si>
  <si>
    <t>CHATEAUNEUF LA FORET</t>
  </si>
  <si>
    <t>CHATEAUPONSAC</t>
  </si>
  <si>
    <t>RUBEMPRE</t>
  </si>
  <si>
    <t>LA CROIX SUR GARTEMPE</t>
  </si>
  <si>
    <t>RUBESCOURT</t>
  </si>
  <si>
    <t>CUSSAC</t>
  </si>
  <si>
    <t>SAILLY LE SEC</t>
  </si>
  <si>
    <t>DINSAC</t>
  </si>
  <si>
    <t>SALOUEL</t>
  </si>
  <si>
    <t>EYBOULEUF</t>
  </si>
  <si>
    <t>SAULCHOY SOUS POIX</t>
  </si>
  <si>
    <t>GLANDON</t>
  </si>
  <si>
    <t>SAUVILLERS MONGIVAL</t>
  </si>
  <si>
    <t>LES GRANDS CHEZEAUX</t>
  </si>
  <si>
    <t>SAVEUSE</t>
  </si>
  <si>
    <t>MAILHAC SUR BENAIZE</t>
  </si>
  <si>
    <t>SOREL</t>
  </si>
  <si>
    <t>MEILHAC</t>
  </si>
  <si>
    <t>SOYECOURT</t>
  </si>
  <si>
    <t>MORTEMART</t>
  </si>
  <si>
    <t>TEMPLEUX LA FOSSE</t>
  </si>
  <si>
    <t>NEXON</t>
  </si>
  <si>
    <t>TERTRY</t>
  </si>
  <si>
    <t>LA PORCHERIE</t>
  </si>
  <si>
    <t>THEZY GLIMONT</t>
  </si>
  <si>
    <t>ST AMAND MAGNAZEIX</t>
  </si>
  <si>
    <t>THIEULLOY L ABBAYE</t>
  </si>
  <si>
    <t>ST BRICE SUR VIENNE</t>
  </si>
  <si>
    <t>TOURS EN VIMEU</t>
  </si>
  <si>
    <t>ST GENCE</t>
  </si>
  <si>
    <t>TOUTENCOURT</t>
  </si>
  <si>
    <t>ST JEAN LIGOURE</t>
  </si>
  <si>
    <t>TREUX</t>
  </si>
  <si>
    <t>ST LAURENT LES EGLISES</t>
  </si>
  <si>
    <t>VAIRE SOUS CORBIE</t>
  </si>
  <si>
    <t>ST MARTIAL SUR ISOP</t>
  </si>
  <si>
    <t>ST MARTIN DE JUSSAC</t>
  </si>
  <si>
    <t>VAUX MARQUENNEVILLE</t>
  </si>
  <si>
    <t>VELENNES</t>
  </si>
  <si>
    <t>VERGIES</t>
  </si>
  <si>
    <t>ST YRIEIX SOUS AIXE</t>
  </si>
  <si>
    <t>VILLE LE MARCLET</t>
  </si>
  <si>
    <t>SEREILHAC</t>
  </si>
  <si>
    <t>VILLERS TOURNELLE</t>
  </si>
  <si>
    <t>SUSSAC</t>
  </si>
  <si>
    <t>VILLE SUR ANCRE</t>
  </si>
  <si>
    <t>THOURON</t>
  </si>
  <si>
    <t>WOIGNARUE</t>
  </si>
  <si>
    <t>VAULRY</t>
  </si>
  <si>
    <t>YZENGREMER</t>
  </si>
  <si>
    <t>LES ABLEUVENETTES</t>
  </si>
  <si>
    <t>AMARENS</t>
  </si>
  <si>
    <t>ATTIGNEVILLE</t>
  </si>
  <si>
    <t>APPELLE</t>
  </si>
  <si>
    <t>ARTHES</t>
  </si>
  <si>
    <t>AUSSILLON</t>
  </si>
  <si>
    <t>LA BAFFE</t>
  </si>
  <si>
    <t>BERTRE</t>
  </si>
  <si>
    <t>BUSQUE</t>
  </si>
  <si>
    <t>BAN DE SAPT</t>
  </si>
  <si>
    <t>CAMBOUNET SUR LE SOR</t>
  </si>
  <si>
    <t>CARLUS</t>
  </si>
  <si>
    <t>BASSE SUR LE RUPT</t>
  </si>
  <si>
    <t>BAYECOURT</t>
  </si>
  <si>
    <t>CASTELNAU DE LEVIS</t>
  </si>
  <si>
    <t>BAZEGNEY</t>
  </si>
  <si>
    <t>FRAUSSEILLES</t>
  </si>
  <si>
    <t>BAZOILLES ET MENIL</t>
  </si>
  <si>
    <t>LE FRAYSSE</t>
  </si>
  <si>
    <t>BEAUFREMONT</t>
  </si>
  <si>
    <t>FREJEVILLE</t>
  </si>
  <si>
    <t>BEAUMENIL</t>
  </si>
  <si>
    <t>JOUQUEVIEL</t>
  </si>
  <si>
    <t>BELMONT LES DARNEY</t>
  </si>
  <si>
    <t>LABRUGUIERE</t>
  </si>
  <si>
    <t>BELRUPT</t>
  </si>
  <si>
    <t>LACAPELLE SEGALAR</t>
  </si>
  <si>
    <t>LE BEULAY</t>
  </si>
  <si>
    <t>LACOUGOTTE CADOUL</t>
  </si>
  <si>
    <t>BLEVAINCOURT</t>
  </si>
  <si>
    <t>LAMILLARIE</t>
  </si>
  <si>
    <t>BOUXIERES AUX BOIS</t>
  </si>
  <si>
    <t>LASFAILLADES</t>
  </si>
  <si>
    <t>BOUZEMONT</t>
  </si>
  <si>
    <t>BRECHAINVILLE</t>
  </si>
  <si>
    <t>LEDAS ET PENTHIES</t>
  </si>
  <si>
    <t>BRUYERES</t>
  </si>
  <si>
    <t>LESCOUT</t>
  </si>
  <si>
    <t>CERTILLEUX</t>
  </si>
  <si>
    <t>LOUBERS</t>
  </si>
  <si>
    <t>CHAMPDRAY</t>
  </si>
  <si>
    <t>MAGRIN</t>
  </si>
  <si>
    <t>CHANTRAINE</t>
  </si>
  <si>
    <t>MAILHOC</t>
  </si>
  <si>
    <t>MARSSAC SUR TARN</t>
  </si>
  <si>
    <t>MASSALS</t>
  </si>
  <si>
    <t>CHARMOIS DEVANT BRUYERES</t>
  </si>
  <si>
    <t>MAURENS SCOPONT</t>
  </si>
  <si>
    <t>CHATAS</t>
  </si>
  <si>
    <t>MILHARS</t>
  </si>
  <si>
    <t>CHAVELOT</t>
  </si>
  <si>
    <t>CHEF HAUT</t>
  </si>
  <si>
    <t>MONT ROC</t>
  </si>
  <si>
    <t>COINCHES</t>
  </si>
  <si>
    <t>MOUZIEYS TEULET</t>
  </si>
  <si>
    <t>CORCIEUX</t>
  </si>
  <si>
    <t>COURCELLES SOUS CHATENOIS</t>
  </si>
  <si>
    <t>PECHAUDIER</t>
  </si>
  <si>
    <t>DAMAS ET BETTEGNEY</t>
  </si>
  <si>
    <t>POULAN POUZOLS</t>
  </si>
  <si>
    <t>DAMBLAIN</t>
  </si>
  <si>
    <t>LE RIOLS</t>
  </si>
  <si>
    <t>DEINVILLERS</t>
  </si>
  <si>
    <t>DIGNONVILLE</t>
  </si>
  <si>
    <t>ROUSSAYROLLES</t>
  </si>
  <si>
    <t>DOMMARTIN SUR VRAINE</t>
  </si>
  <si>
    <t>ST AMANCET</t>
  </si>
  <si>
    <t>ENTRE DEUX EAUX</t>
  </si>
  <si>
    <t>ESCLES</t>
  </si>
  <si>
    <t>ESLEY</t>
  </si>
  <si>
    <t>ST CIRGUE</t>
  </si>
  <si>
    <t>FIGNEVELLE</t>
  </si>
  <si>
    <t>ST GENEST DE CONTEST</t>
  </si>
  <si>
    <t>LA FORGE</t>
  </si>
  <si>
    <t>ST JEAN DE MARCEL</t>
  </si>
  <si>
    <t>ST JULIEN GAULENE</t>
  </si>
  <si>
    <t>FREBECOURT</t>
  </si>
  <si>
    <t>ST LIEUX LES LAVAUR</t>
  </si>
  <si>
    <t>FRENELLE LA GRANDE</t>
  </si>
  <si>
    <t>ST PIERRE DE TRIVISY</t>
  </si>
  <si>
    <t>FRENELLE LA PETITE</t>
  </si>
  <si>
    <t>ST SULPICE LA POINTE</t>
  </si>
  <si>
    <t>GERBAMONT</t>
  </si>
  <si>
    <t>SAIX</t>
  </si>
  <si>
    <t>GIGNEY</t>
  </si>
  <si>
    <t>SOREZE</t>
  </si>
  <si>
    <t>GIRCOURT LES VIEVILLE</t>
  </si>
  <si>
    <t>SOUAL</t>
  </si>
  <si>
    <t>GIRONCOURT SUR VRAINE</t>
  </si>
  <si>
    <t>SOUEL</t>
  </si>
  <si>
    <t>GODONCOURT</t>
  </si>
  <si>
    <t>TERSSAC</t>
  </si>
  <si>
    <t>GRAND</t>
  </si>
  <si>
    <t>TREVIEN</t>
  </si>
  <si>
    <t>GRANDVILLERS</t>
  </si>
  <si>
    <t>AUCAMVILLE</t>
  </si>
  <si>
    <t>BELVEZE</t>
  </si>
  <si>
    <t>HAILLAINVILLE</t>
  </si>
  <si>
    <t>BOUILLAC</t>
  </si>
  <si>
    <t>HERGUGNEY</t>
  </si>
  <si>
    <t>JUVAINCOURT</t>
  </si>
  <si>
    <t>CASTELSARRASIN</t>
  </si>
  <si>
    <t>LANGLEY</t>
  </si>
  <si>
    <t>CASTERA BOUZET</t>
  </si>
  <si>
    <t>LESSEUX</t>
  </si>
  <si>
    <t>LE CAUSE</t>
  </si>
  <si>
    <t>CORBARIEU</t>
  </si>
  <si>
    <t>LONGCHAMP SOUS CHATENOIS</t>
  </si>
  <si>
    <t>MARTIGNY LES GERBONVAUX</t>
  </si>
  <si>
    <t>LE MENIL</t>
  </si>
  <si>
    <t>FAUROUX</t>
  </si>
  <si>
    <t>MONTMOTIER</t>
  </si>
  <si>
    <t>GENEBRIERES</t>
  </si>
  <si>
    <t>MORIVILLE</t>
  </si>
  <si>
    <t>MORTAGNE</t>
  </si>
  <si>
    <t>LACOUR</t>
  </si>
  <si>
    <t>LA VILLE DIEU DU TEMPLE</t>
  </si>
  <si>
    <t>NOMEXY</t>
  </si>
  <si>
    <t>LEOJAC</t>
  </si>
  <si>
    <t>NONZEVILLE</t>
  </si>
  <si>
    <t>LOZE</t>
  </si>
  <si>
    <t>OFFROICOURT</t>
  </si>
  <si>
    <t>MANSONVILLE</t>
  </si>
  <si>
    <t>MAS GRENIER</t>
  </si>
  <si>
    <t>PONT LES BONFAYS</t>
  </si>
  <si>
    <t>RAINVILLE</t>
  </si>
  <si>
    <t>MOISSAC</t>
  </si>
  <si>
    <t>RAMONCHAMP</t>
  </si>
  <si>
    <t>MONCLAR DE QUERCY</t>
  </si>
  <si>
    <t>RAON L ETAPE</t>
  </si>
  <si>
    <t>MONTAUBAN</t>
  </si>
  <si>
    <t>REMOMEIX</t>
  </si>
  <si>
    <t>MONTBARTIER</t>
  </si>
  <si>
    <t>REPEL</t>
  </si>
  <si>
    <t>MONTPEZAT DE QUERCY</t>
  </si>
  <si>
    <t>ROMONT</t>
  </si>
  <si>
    <t>NOHIC</t>
  </si>
  <si>
    <t>ROVILLE AUX CHENES</t>
  </si>
  <si>
    <t>ORGUEIL</t>
  </si>
  <si>
    <t>ROZIERES SUR MOUZON</t>
  </si>
  <si>
    <t>RUGNEY</t>
  </si>
  <si>
    <t>PIQUECOS</t>
  </si>
  <si>
    <t>ST BASLEMONT</t>
  </si>
  <si>
    <t>POMMEVIC</t>
  </si>
  <si>
    <t>ST DIE DES VOSGES</t>
  </si>
  <si>
    <t>POUPAS</t>
  </si>
  <si>
    <t>ST GORGON</t>
  </si>
  <si>
    <t>PUYGAILLARD DE QUERCY</t>
  </si>
  <si>
    <t>PUYLAGARDE</t>
  </si>
  <si>
    <t>ROQUECOR</t>
  </si>
  <si>
    <t>ST MICHEL SUR MEURTHE</t>
  </si>
  <si>
    <t>ST PRANCHER</t>
  </si>
  <si>
    <t>ST ETIENNE DE TULMONT</t>
  </si>
  <si>
    <t>ST JEAN DU BOUZET</t>
  </si>
  <si>
    <t>SANS VALLOIS</t>
  </si>
  <si>
    <t>ST NAZAIRE DE VALENTANE</t>
  </si>
  <si>
    <t>SAULCY SUR MEURTHE</t>
  </si>
  <si>
    <t>ST PORQUIER</t>
  </si>
  <si>
    <t>SENAIDE</t>
  </si>
  <si>
    <t>ST SARDOS</t>
  </si>
  <si>
    <t>SENONES</t>
  </si>
  <si>
    <t>ST VINCENT LESPINASSE</t>
  </si>
  <si>
    <t>SERAUMONT</t>
  </si>
  <si>
    <t>TREJOULS</t>
  </si>
  <si>
    <t>SERECOURT</t>
  </si>
  <si>
    <t>VERFEIL</t>
  </si>
  <si>
    <t>VERFEIL SUR SEYE</t>
  </si>
  <si>
    <t>SEROCOURT</t>
  </si>
  <si>
    <t>VIGUERON</t>
  </si>
  <si>
    <t>TILLEUX</t>
  </si>
  <si>
    <t>AIGUINES</t>
  </si>
  <si>
    <t>TOLLAINCOURT</t>
  </si>
  <si>
    <t>TREMONZEY</t>
  </si>
  <si>
    <t>BRUE AURIAC</t>
  </si>
  <si>
    <t>VAGNEY</t>
  </si>
  <si>
    <t>CABASSE</t>
  </si>
  <si>
    <t>VELOTTE ET TATIGNECOURT</t>
  </si>
  <si>
    <t>CAMPS LA SOURCE</t>
  </si>
  <si>
    <t>VILLERS</t>
  </si>
  <si>
    <t>CARNOULES</t>
  </si>
  <si>
    <t>VIMENIL</t>
  </si>
  <si>
    <t>COLLOBRIERES</t>
  </si>
  <si>
    <t>VIVIERS LE GRAS</t>
  </si>
  <si>
    <t>CORRENS</t>
  </si>
  <si>
    <t>VROVILLE</t>
  </si>
  <si>
    <t>LA CROIX VALMER</t>
  </si>
  <si>
    <t>FORCALQUEIRET</t>
  </si>
  <si>
    <t>ANCY LE FRANC</t>
  </si>
  <si>
    <t>APPOIGNY</t>
  </si>
  <si>
    <t>ARMEAU</t>
  </si>
  <si>
    <t>ASNIERES SOUS BOIS</t>
  </si>
  <si>
    <t>MONTMEYAN</t>
  </si>
  <si>
    <t>BAON</t>
  </si>
  <si>
    <t>NANS LES PINS</t>
  </si>
  <si>
    <t>BERNOUIL</t>
  </si>
  <si>
    <t>ROUGIERS</t>
  </si>
  <si>
    <t>BESSY SUR CURE</t>
  </si>
  <si>
    <t>STE ANASTASIE SUR ISSOLE</t>
  </si>
  <si>
    <t>BLACY</t>
  </si>
  <si>
    <t>ST MARTIN DE PALLIERES</t>
  </si>
  <si>
    <t>ST ZACHARIE</t>
  </si>
  <si>
    <t>SIGNES</t>
  </si>
  <si>
    <t>CHAMPLAY</t>
  </si>
  <si>
    <t>CHAMPLOST</t>
  </si>
  <si>
    <t>SOLLIES PONT</t>
  </si>
  <si>
    <t>SOLLIES TOUCAS</t>
  </si>
  <si>
    <t>CHASSIGNELLES</t>
  </si>
  <si>
    <t>TAVERNES</t>
  </si>
  <si>
    <t>CHASTELLUX SUR CURE</t>
  </si>
  <si>
    <t>TOURRETTES</t>
  </si>
  <si>
    <t>CHICHEE</t>
  </si>
  <si>
    <t>TRANS EN PROVENCE</t>
  </si>
  <si>
    <t>CHITRY</t>
  </si>
  <si>
    <t>LA VERDIERE</t>
  </si>
  <si>
    <t>LES CLERIMOIS</t>
  </si>
  <si>
    <t>VINON SUR VERDON</t>
  </si>
  <si>
    <t>COLLAN</t>
  </si>
  <si>
    <t>RAYOL CANADEL SUR MER</t>
  </si>
  <si>
    <t>COULANGES LA VINEUSE</t>
  </si>
  <si>
    <t>COURSON LES CARRIERES</t>
  </si>
  <si>
    <t>CUDOT</t>
  </si>
  <si>
    <t>LA BASTIDE DES JOURDANS</t>
  </si>
  <si>
    <t>DIXMONT</t>
  </si>
  <si>
    <t>LE BEAUCET</t>
  </si>
  <si>
    <t>EGLENY</t>
  </si>
  <si>
    <t>BONNIEUX</t>
  </si>
  <si>
    <t>EGRISELLES LE BOCAGE</t>
  </si>
  <si>
    <t>ETAULE</t>
  </si>
  <si>
    <t>CHATEAUNEUF DU PAPE</t>
  </si>
  <si>
    <t>ETIVEY</t>
  </si>
  <si>
    <t>COURTHEZON</t>
  </si>
  <si>
    <t>FOURNAUDIN</t>
  </si>
  <si>
    <t>FOURONNES</t>
  </si>
  <si>
    <t>GRAMBOIS</t>
  </si>
  <si>
    <t>LAGARDE D APT</t>
  </si>
  <si>
    <t>L ISLE SUR SEREIN</t>
  </si>
  <si>
    <t>LAGARDE PAREOL</t>
  </si>
  <si>
    <t>JOUANCY</t>
  </si>
  <si>
    <t>LAGNES</t>
  </si>
  <si>
    <t>LAPALUD</t>
  </si>
  <si>
    <t>LAROCHE ST CYDROINE</t>
  </si>
  <si>
    <t>LOURMARIN</t>
  </si>
  <si>
    <t>LUCY LE BOIS</t>
  </si>
  <si>
    <t>MALAUCENE</t>
  </si>
  <si>
    <t>MERINDOL</t>
  </si>
  <si>
    <t>MALIGNY</t>
  </si>
  <si>
    <t>MURS</t>
  </si>
  <si>
    <t>OPPEDE</t>
  </si>
  <si>
    <t>MONETEAU</t>
  </si>
  <si>
    <t>PERNES LES FONTAINES</t>
  </si>
  <si>
    <t>MONT ST SULPICE</t>
  </si>
  <si>
    <t>ROAIX</t>
  </si>
  <si>
    <t>MOUFFY</t>
  </si>
  <si>
    <t>STE CECILE LES VIGNES</t>
  </si>
  <si>
    <t>MOULINS SUR OUANNE</t>
  </si>
  <si>
    <t>ST MARTIN DE LA BRASQUE</t>
  </si>
  <si>
    <t>MOUTIERS EN PUISAYE</t>
  </si>
  <si>
    <t>ST PIERRE DE VASSOLS</t>
  </si>
  <si>
    <t>NITRY</t>
  </si>
  <si>
    <t>ST ROMAIN EN VIENNOIS</t>
  </si>
  <si>
    <t>SAVOILLAN</t>
  </si>
  <si>
    <t>SERIGNAN DU COMTAT</t>
  </si>
  <si>
    <t>SIVERGUES</t>
  </si>
  <si>
    <t>PAILLY</t>
  </si>
  <si>
    <t>SUZETTE</t>
  </si>
  <si>
    <t>PAROY EN OTHE</t>
  </si>
  <si>
    <t>VAISON LA ROMAINE</t>
  </si>
  <si>
    <t>PLESSIS ST JEAN</t>
  </si>
  <si>
    <t>FONTAINE DE VAUCLUSE</t>
  </si>
  <si>
    <t>POILLY SUR THOLON</t>
  </si>
  <si>
    <t>VILLELAURE</t>
  </si>
  <si>
    <t>PONTAUBERT</t>
  </si>
  <si>
    <t>VIOLES</t>
  </si>
  <si>
    <t>LA POSTOLLE</t>
  </si>
  <si>
    <t>VISAN</t>
  </si>
  <si>
    <t>PRECY LE SEC</t>
  </si>
  <si>
    <t>AIZENAY</t>
  </si>
  <si>
    <t>QUINCEROT</t>
  </si>
  <si>
    <t>BARBATRE</t>
  </si>
  <si>
    <t>LE VAL D OCRE</t>
  </si>
  <si>
    <t>ST AUBIN SUR YONNE</t>
  </si>
  <si>
    <t>BAZOGES EN PAREDS</t>
  </si>
  <si>
    <t>ST BRIS LE VINEUX</t>
  </si>
  <si>
    <t>BEAUVOIR SUR MER</t>
  </si>
  <si>
    <t>ST LEGER VAUBAN</t>
  </si>
  <si>
    <t>BOIS DE CENE</t>
  </si>
  <si>
    <t>ST LOUP D ORDON</t>
  </si>
  <si>
    <t>LA BOISSIERE DE MONTAIGU</t>
  </si>
  <si>
    <t>ST MARTIN D ORDON</t>
  </si>
  <si>
    <t>SAVIGNY EN TERRE PLAINE</t>
  </si>
  <si>
    <t>CHAMPAGNE LES MARAIS</t>
  </si>
  <si>
    <t>SEMENTRON</t>
  </si>
  <si>
    <t>LE CHAMP ST PERE</t>
  </si>
  <si>
    <t>SEPEAUX ST ROMAIN</t>
  </si>
  <si>
    <t>LA CHAPELLE AUX LYS</t>
  </si>
  <si>
    <t>LA CHAPELLE PALLUAU</t>
  </si>
  <si>
    <t>SERMIZELLES</t>
  </si>
  <si>
    <t>CHATEAU GUIBERT</t>
  </si>
  <si>
    <t>LA COPECHAGNIERE</t>
  </si>
  <si>
    <t>FALLERON</t>
  </si>
  <si>
    <t>TRICHEY</t>
  </si>
  <si>
    <t>LA GARNACHE</t>
  </si>
  <si>
    <t>TURNY</t>
  </si>
  <si>
    <t>LA GAUBRETIERE</t>
  </si>
  <si>
    <t>VAL DE MERCY</t>
  </si>
  <si>
    <t>LE GIVRE</t>
  </si>
  <si>
    <t>VAULT DE LUGNY</t>
  </si>
  <si>
    <t>LA GUERINIERE</t>
  </si>
  <si>
    <t>VERGIGNY</t>
  </si>
  <si>
    <t>L ILE D OLONNE</t>
  </si>
  <si>
    <t>JARD SUR MER</t>
  </si>
  <si>
    <t>MARILLET</t>
  </si>
  <si>
    <t>LE MAZEAU</t>
  </si>
  <si>
    <t>VEZANNES</t>
  </si>
  <si>
    <t>LA MEILLERAIE TILLAY</t>
  </si>
  <si>
    <t>VEZELAY</t>
  </si>
  <si>
    <t>VILLEBLEVIN</t>
  </si>
  <si>
    <t>MONTOURNAIS</t>
  </si>
  <si>
    <t>VILLENEUVE SUR YONNE</t>
  </si>
  <si>
    <t>MORTAGNE SUR SEVRE</t>
  </si>
  <si>
    <t>NESMY</t>
  </si>
  <si>
    <t>NOIRMOUTIER EN L ILE</t>
  </si>
  <si>
    <t>LES PINEAUX</t>
  </si>
  <si>
    <t>VILLIERS LOUIS</t>
  </si>
  <si>
    <t>PISSOTTE</t>
  </si>
  <si>
    <t>AUXELLES HAUT</t>
  </si>
  <si>
    <t>BELFORT</t>
  </si>
  <si>
    <t>POUZAUGES</t>
  </si>
  <si>
    <t>BERMONT</t>
  </si>
  <si>
    <t>REAUMUR</t>
  </si>
  <si>
    <t>BOTANS</t>
  </si>
  <si>
    <t>BOUROGNE</t>
  </si>
  <si>
    <t>ST DENIS DU PAYRE</t>
  </si>
  <si>
    <t>CHAVANATTE</t>
  </si>
  <si>
    <t>ST HILAIRE LA FORET</t>
  </si>
  <si>
    <t>CUNELIERES</t>
  </si>
  <si>
    <t>ST JEAN DE BEUGNE</t>
  </si>
  <si>
    <t>ESSERT</t>
  </si>
  <si>
    <t>ST JEAN DE MONTS</t>
  </si>
  <si>
    <t>ETUEFFONT</t>
  </si>
  <si>
    <t>ST LAURENT DE LA SALLE</t>
  </si>
  <si>
    <t>FECHE L EGLISE</t>
  </si>
  <si>
    <t>ST MAIXENT SUR VIE</t>
  </si>
  <si>
    <t>FLORIMONT</t>
  </si>
  <si>
    <t>ST MARTIN LARS EN STE HERMINE</t>
  </si>
  <si>
    <t>ST MATHURIN</t>
  </si>
  <si>
    <t>FOUSSEMAGNE</t>
  </si>
  <si>
    <t>LEBETAIN</t>
  </si>
  <si>
    <t>ST VINCENT SUR JARD</t>
  </si>
  <si>
    <t>LEPUIX NEUF</t>
  </si>
  <si>
    <t>LA TAILLEE</t>
  </si>
  <si>
    <t>MENONCOURT</t>
  </si>
  <si>
    <t>MORVILLARS</t>
  </si>
  <si>
    <t>TREIZE VENTS</t>
  </si>
  <si>
    <t>PEROUSE</t>
  </si>
  <si>
    <t>PHAFFANS</t>
  </si>
  <si>
    <t>VOUVANT</t>
  </si>
  <si>
    <t>AUTRECHENE</t>
  </si>
  <si>
    <t>ADRIERS</t>
  </si>
  <si>
    <t>ROUGEGOUTTE</t>
  </si>
  <si>
    <t>ST GERMAIN LE CHATELET</t>
  </si>
  <si>
    <t>ANGLES SUR L ANGLIN</t>
  </si>
  <si>
    <t>VILLARS LE SEC</t>
  </si>
  <si>
    <t>ARRANCOURT</t>
  </si>
  <si>
    <t>AYRON</t>
  </si>
  <si>
    <t>BOISSY LE SEC</t>
  </si>
  <si>
    <t>BASSES</t>
  </si>
  <si>
    <t>BOISSY SOUS ST YON</t>
  </si>
  <si>
    <t>BOURAY SUR JUINE</t>
  </si>
  <si>
    <t>BERTHEGON</t>
  </si>
  <si>
    <t>CHAMARANDE</t>
  </si>
  <si>
    <t>BEUXES</t>
  </si>
  <si>
    <t>CHAMPMOTTEUX</t>
  </si>
  <si>
    <t>BLANZAY</t>
  </si>
  <si>
    <t>CHATIGNONVILLE</t>
  </si>
  <si>
    <t>CHEPTAINVILLE</t>
  </si>
  <si>
    <t>LA CHAPELLE MOULIERE</t>
  </si>
  <si>
    <t>CORBEIL ESSONNES</t>
  </si>
  <si>
    <t>CORBREUSE</t>
  </si>
  <si>
    <t>CHATAIN</t>
  </si>
  <si>
    <t>EPINAY SOUS SENART</t>
  </si>
  <si>
    <t>CHOUPPES</t>
  </si>
  <si>
    <t>JUVISY SUR ORGE</t>
  </si>
  <si>
    <t>CISSE</t>
  </si>
  <si>
    <t>LIMOURS</t>
  </si>
  <si>
    <t>LONGPONT SUR ORGE</t>
  </si>
  <si>
    <t>MAROLLES EN BEAUCE</t>
  </si>
  <si>
    <t>LES MOLIERES</t>
  </si>
  <si>
    <t>CROUTELLE</t>
  </si>
  <si>
    <t>MONNERVILLE</t>
  </si>
  <si>
    <t>DANGE ST ROMAIN</t>
  </si>
  <si>
    <t>LA NORVILLE</t>
  </si>
  <si>
    <t>DISSAY</t>
  </si>
  <si>
    <t>DOUSSAY</t>
  </si>
  <si>
    <t>LA FERRIERE AIROUX</t>
  </si>
  <si>
    <t>ORMOY LA RIVIERE</t>
  </si>
  <si>
    <t>FLEIX</t>
  </si>
  <si>
    <t>PALAISEAU</t>
  </si>
  <si>
    <t>GENCAY</t>
  </si>
  <si>
    <t>LE PLESSIS PATE</t>
  </si>
  <si>
    <t>GIZAY</t>
  </si>
  <si>
    <t>ROINVILLIERS</t>
  </si>
  <si>
    <t>JAZENEUIL</t>
  </si>
  <si>
    <t>STE GENEVIEVE DES BOIS</t>
  </si>
  <si>
    <t>LIGLET</t>
  </si>
  <si>
    <t>ST MICHEL SUR ORGE</t>
  </si>
  <si>
    <t>SOISY SUR ECOLE</t>
  </si>
  <si>
    <t>MARIGNY CHEMEREAU</t>
  </si>
  <si>
    <t>VIGNEUX SUR SEINE</t>
  </si>
  <si>
    <t>MAZEUIL</t>
  </si>
  <si>
    <t>VILLEJUST</t>
  </si>
  <si>
    <t>MIGNE AUXANCES</t>
  </si>
  <si>
    <t>WISSOUS</t>
  </si>
  <si>
    <t>ANTONY</t>
  </si>
  <si>
    <t>ASNIERES SUR SEINE</t>
  </si>
  <si>
    <t>BOURG LA REINE</t>
  </si>
  <si>
    <t>MONTMORILLON</t>
  </si>
  <si>
    <t>COLOMBES</t>
  </si>
  <si>
    <t>FONTENAY AUX ROSES</t>
  </si>
  <si>
    <t>NERIGNAC</t>
  </si>
  <si>
    <t>GARCHES</t>
  </si>
  <si>
    <t>NUEIL SOUS FAYE</t>
  </si>
  <si>
    <t>PUTEAUX</t>
  </si>
  <si>
    <t>ST CLOUD</t>
  </si>
  <si>
    <t>OYRE</t>
  </si>
  <si>
    <t>SURESNES</t>
  </si>
  <si>
    <t>PAIZAY LE SEC</t>
  </si>
  <si>
    <t>LE BLANC MESNIL</t>
  </si>
  <si>
    <t>PERSAC</t>
  </si>
  <si>
    <t>CLICHY SOUS BOIS</t>
  </si>
  <si>
    <t>PLEUMARTIN</t>
  </si>
  <si>
    <t>LA COURNEUVE</t>
  </si>
  <si>
    <t>POITIERS</t>
  </si>
  <si>
    <t>GAGNY</t>
  </si>
  <si>
    <t>PRESSAC</t>
  </si>
  <si>
    <t>GOURNAY SUR MARNE</t>
  </si>
  <si>
    <t>NOISY LE SEC</t>
  </si>
  <si>
    <t>LE PRE ST GERVAIS</t>
  </si>
  <si>
    <t>ST SAVIOL</t>
  </si>
  <si>
    <t>CHEVILLY LARUE</t>
  </si>
  <si>
    <t>IVRY SUR SEINE</t>
  </si>
  <si>
    <t>MANDRES LES ROSES</t>
  </si>
  <si>
    <t>THOLLET</t>
  </si>
  <si>
    <t>NOGENT SUR MARNE</t>
  </si>
  <si>
    <t>THURE</t>
  </si>
  <si>
    <t>SANTENY</t>
  </si>
  <si>
    <t>LES TROIS MOUTIERS</t>
  </si>
  <si>
    <t>THIAIS</t>
  </si>
  <si>
    <t>VELLECHES</t>
  </si>
  <si>
    <t>VILLEJUIF</t>
  </si>
  <si>
    <t>VOULON</t>
  </si>
  <si>
    <t>AUVERS SUR OISE</t>
  </si>
  <si>
    <t>AUGNE</t>
  </si>
  <si>
    <t>BEAUMONT DU LAC</t>
  </si>
  <si>
    <t>BANTHELU</t>
  </si>
  <si>
    <t>BLOND</t>
  </si>
  <si>
    <t>BELLOY EN FRANCE</t>
  </si>
  <si>
    <t>BREUILAUFA</t>
  </si>
  <si>
    <t>LE BUIS</t>
  </si>
  <si>
    <t>BEZONS</t>
  </si>
  <si>
    <t>BUJALEUF</t>
  </si>
  <si>
    <t>BURGNAC</t>
  </si>
  <si>
    <t>CONDECOURT</t>
  </si>
  <si>
    <t>CHAMPNETERY</t>
  </si>
  <si>
    <t>CORMEILLES EN PARISIS</t>
  </si>
  <si>
    <t>CHATEAU CHERVIX</t>
  </si>
  <si>
    <t>DOMONT</t>
  </si>
  <si>
    <t>CIEUX</t>
  </si>
  <si>
    <t>ECOUEN</t>
  </si>
  <si>
    <t>CONDAT SUR VIENNE</t>
  </si>
  <si>
    <t>FREMAINVILLE</t>
  </si>
  <si>
    <t>LA CROISILLE SUR BRIANCE</t>
  </si>
  <si>
    <t>FREMECOURT</t>
  </si>
  <si>
    <t>DOURNAZAC</t>
  </si>
  <si>
    <t>GARGES LES GONESSE</t>
  </si>
  <si>
    <t>FEYTIAT</t>
  </si>
  <si>
    <t>GENAINVILLE</t>
  </si>
  <si>
    <t>FLAVIGNAC</t>
  </si>
  <si>
    <t>HERBLAY SUR SEINE</t>
  </si>
  <si>
    <t>GAJOUBERT</t>
  </si>
  <si>
    <t>GLANGES</t>
  </si>
  <si>
    <t>L ISLE ADAM</t>
  </si>
  <si>
    <t>JANAILHAC</t>
  </si>
  <si>
    <t>LABBEVILLE</t>
  </si>
  <si>
    <t>JAVERDAT</t>
  </si>
  <si>
    <t>MARGENCY</t>
  </si>
  <si>
    <t>JOURGNAC</t>
  </si>
  <si>
    <t>MARINES</t>
  </si>
  <si>
    <t>LAURIERE</t>
  </si>
  <si>
    <t>MAUDETOUR EN VEXIN</t>
  </si>
  <si>
    <t>MONTGEROULT</t>
  </si>
  <si>
    <t>LINARDS</t>
  </si>
  <si>
    <t>MONTIGNY LES CORMEILLES</t>
  </si>
  <si>
    <t>MONTLIGNON</t>
  </si>
  <si>
    <t>NOUIC</t>
  </si>
  <si>
    <t>MONTMAGNY</t>
  </si>
  <si>
    <t>ORADOUR ST GENEST</t>
  </si>
  <si>
    <t>NEUVILLE SUR OISE</t>
  </si>
  <si>
    <t>PEYRAT DE BELLAC</t>
  </si>
  <si>
    <t>ST BRICE SOUS FORET</t>
  </si>
  <si>
    <t>PEYRAT LE CHATEAU</t>
  </si>
  <si>
    <t>ST LEU LA FORET</t>
  </si>
  <si>
    <t>SANNOIS</t>
  </si>
  <si>
    <t>ST BONNET BRIANCE</t>
  </si>
  <si>
    <t>ST GERMAIN LES BELLES</t>
  </si>
  <si>
    <t>LE THILLAY</t>
  </si>
  <si>
    <t>ST JULIEN LE PETIT</t>
  </si>
  <si>
    <t>US</t>
  </si>
  <si>
    <t>ST PRIEST TAURION</t>
  </si>
  <si>
    <t>VEMARS</t>
  </si>
  <si>
    <t>ST SORNIN LA MARCHE</t>
  </si>
  <si>
    <t>VILLIERS ADAM</t>
  </si>
  <si>
    <t>ST SULPICE LES FEUILLES</t>
  </si>
  <si>
    <t>ST VICTURNIEN</t>
  </si>
  <si>
    <t>GRAND BOURG</t>
  </si>
  <si>
    <t>ST VITTE SUR BRIANCE</t>
  </si>
  <si>
    <t>LAMENTIN</t>
  </si>
  <si>
    <t>VAYRES</t>
  </si>
  <si>
    <t>MORNE A L EAU</t>
  </si>
  <si>
    <t>VIDEIX</t>
  </si>
  <si>
    <t>PETIT BOURG</t>
  </si>
  <si>
    <t>ALLARMONT</t>
  </si>
  <si>
    <t>ARRENTES DE CORCIEUX</t>
  </si>
  <si>
    <t>VIEUX HABITANTS</t>
  </si>
  <si>
    <t>AUTIGNY LA TOUR</t>
  </si>
  <si>
    <t>BASSE POINTE</t>
  </si>
  <si>
    <t>LE FRANCOIS</t>
  </si>
  <si>
    <t>GROS MORNE</t>
  </si>
  <si>
    <t>BAINVILLE AUX SAULES</t>
  </si>
  <si>
    <t>LE LORRAIN</t>
  </si>
  <si>
    <t>LE PRECHEUR</t>
  </si>
  <si>
    <t>BERTRIMOUTIER</t>
  </si>
  <si>
    <t>RIVIERE SALEE</t>
  </si>
  <si>
    <t>BETTEGNEY ST BRICE</t>
  </si>
  <si>
    <t>BIECOURT</t>
  </si>
  <si>
    <t>LE ROBERT</t>
  </si>
  <si>
    <t>LA BRESSE</t>
  </si>
  <si>
    <t>SCHOELCHER</t>
  </si>
  <si>
    <t>COMBRIMONT</t>
  </si>
  <si>
    <t>CORNIMONT</t>
  </si>
  <si>
    <t>CAYENNE</t>
  </si>
  <si>
    <t>DAMAS AUX BOIS</t>
  </si>
  <si>
    <t>ST LAURENT DU MARONI</t>
  </si>
  <si>
    <t>DARNEY AUX CHENES</t>
  </si>
  <si>
    <t>SINNAMARY</t>
  </si>
  <si>
    <t>DENIPAIRE</t>
  </si>
  <si>
    <t>GRAND SANTI</t>
  </si>
  <si>
    <t>DERBAMONT</t>
  </si>
  <si>
    <t>ST ELIE</t>
  </si>
  <si>
    <t>DOCELLES</t>
  </si>
  <si>
    <t>AWALA YALIMAPO</t>
  </si>
  <si>
    <t>DOMBASLE DEVANT DARNEY</t>
  </si>
  <si>
    <t>LES AVIRONS</t>
  </si>
  <si>
    <t>DOMBASLE EN XAINTOIS</t>
  </si>
  <si>
    <t>ENTRE DEUX</t>
  </si>
  <si>
    <t>DOMBROT LE SEC</t>
  </si>
  <si>
    <t>L ETANG SALE</t>
  </si>
  <si>
    <t>DOMBROT SUR VAIR</t>
  </si>
  <si>
    <t>DOMEVRE SUR AVIERE</t>
  </si>
  <si>
    <t>DOMEVRE SOUS MONTFORT</t>
  </si>
  <si>
    <t>DOMFAING</t>
  </si>
  <si>
    <t>DOMPAIRE</t>
  </si>
  <si>
    <t>DOMREMY LA PUCELLE</t>
  </si>
  <si>
    <t>DOMVALLIER</t>
  </si>
  <si>
    <t>ETIVAL CLAIREFONTAINE</t>
  </si>
  <si>
    <t>EVAUX ET MENIL</t>
  </si>
  <si>
    <t>FAUCONCOURT</t>
  </si>
  <si>
    <t>FAYS</t>
  </si>
  <si>
    <t>FOMEREY</t>
  </si>
  <si>
    <t>FRAIN</t>
  </si>
  <si>
    <t>LES TROIS BASSINS</t>
  </si>
  <si>
    <t>BOUENI</t>
  </si>
  <si>
    <t>FRIZON</t>
  </si>
  <si>
    <t>DEMBENI</t>
  </si>
  <si>
    <t>DZAOUDZI</t>
  </si>
  <si>
    <t>GEMAINGOUTTE</t>
  </si>
  <si>
    <t>PAMANDZI</t>
  </si>
  <si>
    <t>GIRANCOURT</t>
  </si>
  <si>
    <t>ALO</t>
  </si>
  <si>
    <t>GRANDRUPT DE BAINS</t>
  </si>
  <si>
    <t>UVEA</t>
  </si>
  <si>
    <t>GRANDRUPT</t>
  </si>
  <si>
    <t>RAITAHITI</t>
  </si>
  <si>
    <t>GREUX</t>
  </si>
  <si>
    <t>TEARAVERO</t>
  </si>
  <si>
    <t>HADOL</t>
  </si>
  <si>
    <t>ANGAKAUITAI</t>
  </si>
  <si>
    <t>HAGECOURT</t>
  </si>
  <si>
    <t>VAHANGA</t>
  </si>
  <si>
    <t>HARCHECHAMP</t>
  </si>
  <si>
    <t>MARIA EST</t>
  </si>
  <si>
    <t>HOUSSERAS</t>
  </si>
  <si>
    <t>AMANU</t>
  </si>
  <si>
    <t>ISCHES</t>
  </si>
  <si>
    <t>HIKITAKE</t>
  </si>
  <si>
    <t>JESONVILLE</t>
  </si>
  <si>
    <t>MANUHANGI</t>
  </si>
  <si>
    <t>JEUXEY</t>
  </si>
  <si>
    <t>TEANOGA</t>
  </si>
  <si>
    <t>JUBAINVILLE</t>
  </si>
  <si>
    <t>HITIAA</t>
  </si>
  <si>
    <t>JUSSARUPT</t>
  </si>
  <si>
    <t>MAHAENA</t>
  </si>
  <si>
    <t>LAMARCHE</t>
  </si>
  <si>
    <t>HANAPAOA</t>
  </si>
  <si>
    <t>LEMMECOURT</t>
  </si>
  <si>
    <t>PUAMAU</t>
  </si>
  <si>
    <t>LERRAIN</t>
  </si>
  <si>
    <t>FATU HUKU</t>
  </si>
  <si>
    <t>LIEZEY</t>
  </si>
  <si>
    <t>FAIE</t>
  </si>
  <si>
    <t>MADEGNEY</t>
  </si>
  <si>
    <t>POUHEVA</t>
  </si>
  <si>
    <t>MADONNE ET LAMEREY</t>
  </si>
  <si>
    <t>MARUTEA NORD</t>
  </si>
  <si>
    <t>MARONCOURT</t>
  </si>
  <si>
    <t>OTATAKE</t>
  </si>
  <si>
    <t>MATTAINCOURT</t>
  </si>
  <si>
    <t>TEPOTO SUD</t>
  </si>
  <si>
    <t>MEDONVILLE</t>
  </si>
  <si>
    <t>TUANAKE</t>
  </si>
  <si>
    <t>MIDREVAUX</t>
  </si>
  <si>
    <t>AFAREAITU</t>
  </si>
  <si>
    <t>MONCEL SUR VAIR</t>
  </si>
  <si>
    <t>MAIAO</t>
  </si>
  <si>
    <t>MONT LES LAMARCHE</t>
  </si>
  <si>
    <t>HAURU</t>
  </si>
  <si>
    <t>MONT LES NEUFCHATEAU</t>
  </si>
  <si>
    <t>PAPETOAI</t>
  </si>
  <si>
    <t>MONTHUREUX SUR SAONE</t>
  </si>
  <si>
    <t>TIAHURA</t>
  </si>
  <si>
    <t>MORELMAISON</t>
  </si>
  <si>
    <t>VAIANAE</t>
  </si>
  <si>
    <t>MOYEMONT</t>
  </si>
  <si>
    <t>TAIOHAE</t>
  </si>
  <si>
    <t>MOYENMOUTIER</t>
  </si>
  <si>
    <t>EIAO</t>
  </si>
  <si>
    <t>NAYEMONT LES FOSSES</t>
  </si>
  <si>
    <t>TEMANUFAARA</t>
  </si>
  <si>
    <t>TIPUTA</t>
  </si>
  <si>
    <t>VAITEPAUA</t>
  </si>
  <si>
    <t>NOSSONCOURT</t>
  </si>
  <si>
    <t>MARAUTAGAROA</t>
  </si>
  <si>
    <t>OELLEVILLE</t>
  </si>
  <si>
    <t>ANAPOTO</t>
  </si>
  <si>
    <t>PAIR ET GRANDRUPT</t>
  </si>
  <si>
    <t>MUTUAURA</t>
  </si>
  <si>
    <t>LA PETITE RAON</t>
  </si>
  <si>
    <t>PIERREPONT SUR L ARENTELE</t>
  </si>
  <si>
    <t>RUUTIA</t>
  </si>
  <si>
    <t>POMPIERRE</t>
  </si>
  <si>
    <t>TAPUAMU</t>
  </si>
  <si>
    <t>PONT SUR MADON</t>
  </si>
  <si>
    <t>VAITOARE</t>
  </si>
  <si>
    <t>PROVENCHERES LES DARNEY</t>
  </si>
  <si>
    <t>MOTOPU</t>
  </si>
  <si>
    <t>HANATETENA</t>
  </si>
  <si>
    <t>LE PUID</t>
  </si>
  <si>
    <t>TEAHUPOO</t>
  </si>
  <si>
    <t>RAMBERVILLERS</t>
  </si>
  <si>
    <t>MATAIEA</t>
  </si>
  <si>
    <t>RAON AUX BOIS</t>
  </si>
  <si>
    <t>MAHU</t>
  </si>
  <si>
    <t>RAON SUR PLAINE</t>
  </si>
  <si>
    <t>HANE</t>
  </si>
  <si>
    <t>RAVES</t>
  </si>
  <si>
    <t>BOULOUPARIS</t>
  </si>
  <si>
    <t>REGNEY</t>
  </si>
  <si>
    <t>DUMBEA GA</t>
  </si>
  <si>
    <t>REMONCOURT</t>
  </si>
  <si>
    <t>HIENGHENE</t>
  </si>
  <si>
    <t>ROUVRES LA CHETIVE</t>
  </si>
  <si>
    <t>VAO</t>
  </si>
  <si>
    <t>ST AME</t>
  </si>
  <si>
    <t>POUEBO</t>
  </si>
  <si>
    <t>SERCOEUR</t>
  </si>
  <si>
    <t>POUEMBOUT</t>
  </si>
  <si>
    <t>THEY SOUS MONTFORT</t>
  </si>
  <si>
    <t>SARRAMEA</t>
  </si>
  <si>
    <t>TOUHO</t>
  </si>
  <si>
    <t>ILE DE CLIPPERTON</t>
  </si>
  <si>
    <t>TRAMPOT</t>
  </si>
  <si>
    <t>UZEMAIN</t>
  </si>
  <si>
    <t>VARMONZEY</t>
  </si>
  <si>
    <t>VECOUX</t>
  </si>
  <si>
    <t>VIENVILLE</t>
  </si>
  <si>
    <t>VILLONCOURT</t>
  </si>
  <si>
    <t>VITTEL</t>
  </si>
  <si>
    <t>VIVIERS LES OFFROICOURT</t>
  </si>
  <si>
    <t>WISEMBACH</t>
  </si>
  <si>
    <t>AISY SUR ARMANCON</t>
  </si>
  <si>
    <t>ANDRYES</t>
  </si>
  <si>
    <t>ANNAY LA COTE</t>
  </si>
  <si>
    <t>ANNOUX</t>
  </si>
  <si>
    <t>ARCES DILO</t>
  </si>
  <si>
    <t>ARTHONNAY</t>
  </si>
  <si>
    <t>AVALLON</t>
  </si>
  <si>
    <t>BAZARNES</t>
  </si>
  <si>
    <t>BEUGNON</t>
  </si>
  <si>
    <t>BLANNAY</t>
  </si>
  <si>
    <t>BLEIGNY LE CARREAU</t>
  </si>
  <si>
    <t>BRANNAY</t>
  </si>
  <si>
    <t>BROSSES</t>
  </si>
  <si>
    <t>BUTTEAUX</t>
  </si>
  <si>
    <t>CENSY</t>
  </si>
  <si>
    <t>CHAMOUX</t>
  </si>
  <si>
    <t>LA CHAPELLE SUR OREUSE</t>
  </si>
  <si>
    <t>CHARBUY</t>
  </si>
  <si>
    <t>CHATEL CENSOIR</t>
  </si>
  <si>
    <t>CHATEL GERARD</t>
  </si>
  <si>
    <t>CHEMILLY SUR SEREIN</t>
  </si>
  <si>
    <t>CHEMILLY SUR YONNE</t>
  </si>
  <si>
    <t>CHENEY</t>
  </si>
  <si>
    <t>COURTOIN</t>
  </si>
  <si>
    <t>COURTOIS SUR YONNE</t>
  </si>
  <si>
    <t>DIGES</t>
  </si>
  <si>
    <t>DRUYES LES BELLES FONTAINES</t>
  </si>
  <si>
    <t>EPINEAU LES VOVES</t>
  </si>
  <si>
    <t>FESTIGNY</t>
  </si>
  <si>
    <t>FOISSY LES VEZELAY</t>
  </si>
  <si>
    <t>FOISSY SUR VANNE</t>
  </si>
  <si>
    <t>FONTAINE LA GAILLARDE</t>
  </si>
  <si>
    <t>FONTENAY SOUS FOURONNES</t>
  </si>
  <si>
    <t>GIROLLES</t>
  </si>
  <si>
    <t>GISY LES NOBLES</t>
  </si>
  <si>
    <t>JULLY</t>
  </si>
  <si>
    <t>LAILLY</t>
  </si>
  <si>
    <t>LEZINNES</t>
  </si>
  <si>
    <t>MALAY LE GRAND</t>
  </si>
  <si>
    <t>MALAY LE PETIT</t>
  </si>
  <si>
    <t>MENADES</t>
  </si>
  <si>
    <t>MERCY</t>
  </si>
  <si>
    <t>MICHERY</t>
  </si>
  <si>
    <t>MOLINONS</t>
  </si>
  <si>
    <t>MOULINS EN TONNERROIS</t>
  </si>
  <si>
    <t>PERRIGNY SUR ARMANCON</t>
  </si>
  <si>
    <t>ROFFEY</t>
  </si>
  <si>
    <t>ST CYR LES COLONS</t>
  </si>
  <si>
    <t>STE MAGNANCE</t>
  </si>
  <si>
    <t>ST MARTIN SUR ARMANCON</t>
  </si>
  <si>
    <t>ST SAUVEUR EN PUISAYE</t>
  </si>
  <si>
    <t>ST SEROTIN</t>
  </si>
  <si>
    <t>STE VERTU</t>
  </si>
  <si>
    <t>SEIGNELAY</t>
  </si>
  <si>
    <t>SENAN</t>
  </si>
  <si>
    <t>SENNEVOY LE BAS</t>
  </si>
  <si>
    <t>SERBONNES</t>
  </si>
  <si>
    <t>SERGINES</t>
  </si>
  <si>
    <t>TONNERRE</t>
  </si>
  <si>
    <t>TOUCY</t>
  </si>
  <si>
    <t>VALLAN</t>
  </si>
  <si>
    <t>VASSY SOUS PISY</t>
  </si>
  <si>
    <t>VAUMORT</t>
  </si>
  <si>
    <t>VENOY</t>
  </si>
  <si>
    <t>VERNOY</t>
  </si>
  <si>
    <t>VERON</t>
  </si>
  <si>
    <t>VEZINNES</t>
  </si>
  <si>
    <t>VILLENEUVE LA GUYARD</t>
  </si>
  <si>
    <t>VILLEPERROT</t>
  </si>
  <si>
    <t>VILLEVALLIER</t>
  </si>
  <si>
    <t>VINNEUF</t>
  </si>
  <si>
    <t>YROUERRE</t>
  </si>
  <si>
    <t>ANGEOT</t>
  </si>
  <si>
    <t>ANJOUTEY</t>
  </si>
  <si>
    <t>BANVILLARS</t>
  </si>
  <si>
    <t>BESSONCOURT</t>
  </si>
  <si>
    <t>BORON</t>
  </si>
  <si>
    <t>CHATENOIS LES FORGES</t>
  </si>
  <si>
    <t>CROIX</t>
  </si>
  <si>
    <t>DELLE</t>
  </si>
  <si>
    <t>EGUENIGUE</t>
  </si>
  <si>
    <t>FELON</t>
  </si>
  <si>
    <t>FRAIS</t>
  </si>
  <si>
    <t>LACHAPELLE SOUS CHAUX</t>
  </si>
  <si>
    <t>MEROUX MOVAL</t>
  </si>
  <si>
    <t>MEZIRE</t>
  </si>
  <si>
    <t>OFFEMONT</t>
  </si>
  <si>
    <t>RECHESY</t>
  </si>
  <si>
    <t>RIERVESCEMONT</t>
  </si>
  <si>
    <t>SERMAMAGNY</t>
  </si>
  <si>
    <t>SEVENANS</t>
  </si>
  <si>
    <t>SUARCE</t>
  </si>
  <si>
    <t>TREVENANS</t>
  </si>
  <si>
    <t>URCEREY</t>
  </si>
  <si>
    <t>VALDOIE</t>
  </si>
  <si>
    <t>VAUTHIERMONT</t>
  </si>
  <si>
    <t>BALLAINVILLIERS</t>
  </si>
  <si>
    <t>BOULLAY LES TROUX</t>
  </si>
  <si>
    <t>BOUSSY ST ANTOINE</t>
  </si>
  <si>
    <t>BRETIGNY SUR ORGE</t>
  </si>
  <si>
    <t>BRIIS SOUS FORGES</t>
  </si>
  <si>
    <t>BRUYERES LE CHATEL</t>
  </si>
  <si>
    <t>CERNY</t>
  </si>
  <si>
    <t>CHALO ST MARS</t>
  </si>
  <si>
    <t>CHILLY MAZARIN</t>
  </si>
  <si>
    <t>LE COUDRAY MONTCEAUX</t>
  </si>
  <si>
    <t>COURANCES</t>
  </si>
  <si>
    <t>COURDIMANCHE SUR ESSONNE</t>
  </si>
  <si>
    <t>COURSON MONTELOUP</t>
  </si>
  <si>
    <t>D HUISON LONGUEVILLE</t>
  </si>
  <si>
    <t>ECHARCON</t>
  </si>
  <si>
    <t>ETAMPES</t>
  </si>
  <si>
    <t>ETIOLLES</t>
  </si>
  <si>
    <t>FONTENAY LES BRIIS</t>
  </si>
  <si>
    <t>FONTENAY LE VICOMTE</t>
  </si>
  <si>
    <t>GOMETZ LE CHATEL</t>
  </si>
  <si>
    <t>LES GRANGES LE ROI</t>
  </si>
  <si>
    <t>GUIBEVILLE</t>
  </si>
  <si>
    <t>JANVILLE SUR JUINE</t>
  </si>
  <si>
    <t>LINAS</t>
  </si>
  <si>
    <t>MENNECY</t>
  </si>
  <si>
    <t>MEROBERT</t>
  </si>
  <si>
    <t>MILLY LA FORET</t>
  </si>
  <si>
    <t>MORIGNY CHAMPIGNY</t>
  </si>
  <si>
    <t>NAINVILLE LES ROCHES</t>
  </si>
  <si>
    <t>ST CYR LA RIVIERE</t>
  </si>
  <si>
    <t>ST GERMAIN LES ARPAJON</t>
  </si>
  <si>
    <t>ST MAURICE MONTCOURONNE</t>
  </si>
  <si>
    <t>ST SULPICE DE FAVIERES</t>
  </si>
  <si>
    <t>SOISY SUR SEINE</t>
  </si>
  <si>
    <t>SOUZY LA BRICHE</t>
  </si>
  <si>
    <t>VAUGRIGNEUSE</t>
  </si>
  <si>
    <t>VERT LE GRAND</t>
  </si>
  <si>
    <t>VILLABE</t>
  </si>
  <si>
    <t>VILLEBON SUR YVETTE</t>
  </si>
  <si>
    <t>VIRY CHATILLON</t>
  </si>
  <si>
    <t>CHATENAY MALABRY</t>
  </si>
  <si>
    <t>CLICHY</t>
  </si>
  <si>
    <t>ISSY LES MOULINEAUX</t>
  </si>
  <si>
    <t>MONTROUGE</t>
  </si>
  <si>
    <t>LE PLESSIS ROBINSON</t>
  </si>
  <si>
    <t>VANVES</t>
  </si>
  <si>
    <t>VILLENEUVE LA GARENNE</t>
  </si>
  <si>
    <t>AUBERVILLIERS</t>
  </si>
  <si>
    <t>BAGNOLET</t>
  </si>
  <si>
    <t>DUGNY</t>
  </si>
  <si>
    <t>EPINAY SUR SEINE</t>
  </si>
  <si>
    <t>L ILE ST DENIS</t>
  </si>
  <si>
    <t>NEUILLY PLAISANCE</t>
  </si>
  <si>
    <t>NOISY LE GRAND</t>
  </si>
  <si>
    <t>ROSNY SOUS BOIS</t>
  </si>
  <si>
    <t>ST OUEN SUR SEINE</t>
  </si>
  <si>
    <t>STAINS</t>
  </si>
  <si>
    <t>BOISSY ST LEGER</t>
  </si>
  <si>
    <t>BONNEUIL SUR MARNE</t>
  </si>
  <si>
    <t>CHOISY LE ROI</t>
  </si>
  <si>
    <t>ORMESSON SUR MARNE</t>
  </si>
  <si>
    <t>LE PERREUX SUR MARNE</t>
  </si>
  <si>
    <t>LE PLESSIS TREVISE</t>
  </si>
  <si>
    <t>ATTAINVILLE</t>
  </si>
  <si>
    <t>BAILLET EN FRANCE</t>
  </si>
  <si>
    <t>BEAUMONT SUR OISE</t>
  </si>
  <si>
    <t>CHAMPAGNE SUR OISE</t>
  </si>
  <si>
    <t>LA CHAPELLE EN VEXIN</t>
  </si>
  <si>
    <t>CHENNEVIERES LES LOUVRES</t>
  </si>
  <si>
    <t>CORMEILLES EN VEXIN</t>
  </si>
  <si>
    <t>COURCELLES SUR VIOSNE</t>
  </si>
  <si>
    <t>COURDIMANCHE</t>
  </si>
  <si>
    <t>ENNERY</t>
  </si>
  <si>
    <t>EPINAY CHAMPLATREUX</t>
  </si>
  <si>
    <t>EZANVILLE</t>
  </si>
  <si>
    <t>GENICOURT</t>
  </si>
  <si>
    <t>GROSLAY</t>
  </si>
  <si>
    <t>HEROUVILLE EN VEXIN</t>
  </si>
  <si>
    <t>LIVILLIERS</t>
  </si>
  <si>
    <t>MAFFLIERS</t>
  </si>
  <si>
    <t>MAREIL EN FRANCE</t>
  </si>
  <si>
    <t>MARLY LA VILLE</t>
  </si>
  <si>
    <t>MENUCOURT</t>
  </si>
  <si>
    <t>MONTMORENCY</t>
  </si>
  <si>
    <t>MOURS</t>
  </si>
  <si>
    <t>NUCOURT</t>
  </si>
  <si>
    <t>OMERVILLE</t>
  </si>
  <si>
    <t>OSNY</t>
  </si>
  <si>
    <t>LE PLESSIS GASSOT</t>
  </si>
  <si>
    <t>LE PLESSIS LUZARCHES</t>
  </si>
  <si>
    <t>PUISEUX PONTOISE</t>
  </si>
  <si>
    <t>ST OUEN L AUMONE</t>
  </si>
  <si>
    <t>ST WITZ</t>
  </si>
  <si>
    <t>VAUREAL</t>
  </si>
  <si>
    <t>VETHEUIL</t>
  </si>
  <si>
    <t>VILLERON</t>
  </si>
  <si>
    <t>VILLERS EN ARTHIES</t>
  </si>
  <si>
    <t>BAILLIF</t>
  </si>
  <si>
    <t>CAPESTERRE DE MARIE GALANTE</t>
  </si>
  <si>
    <t>POINTE A PITRE</t>
  </si>
  <si>
    <t>POINTE NOIRE</t>
  </si>
  <si>
    <t>LE DIAMANT</t>
  </si>
  <si>
    <t>FONDS ST DENIS</t>
  </si>
  <si>
    <t>LES TROIS ILETS</t>
  </si>
  <si>
    <t>LE VAUCLIN</t>
  </si>
  <si>
    <t>MATOURY</t>
  </si>
  <si>
    <t>MONTSINERY TONNEGRANDE</t>
  </si>
  <si>
    <t>MARIPASOULA</t>
  </si>
  <si>
    <t>MTSAMBORO</t>
  </si>
  <si>
    <t>SIGAVE</t>
  </si>
  <si>
    <t>FAANUI</t>
  </si>
  <si>
    <t>VAITAPE</t>
  </si>
  <si>
    <t>ROTOAVA</t>
  </si>
  <si>
    <t>PAPARARA</t>
  </si>
  <si>
    <t>MANIUI</t>
  </si>
  <si>
    <t>RIKITEA</t>
  </si>
  <si>
    <t>TEMOE</t>
  </si>
  <si>
    <t>NENGONENGO</t>
  </si>
  <si>
    <t>TUPAPATI</t>
  </si>
  <si>
    <t>ATUONA</t>
  </si>
  <si>
    <t>MOHOTANI</t>
  </si>
  <si>
    <t>HAAPU</t>
  </si>
  <si>
    <t>GARUMAOA</t>
  </si>
  <si>
    <t>TENOKUPARA</t>
  </si>
  <si>
    <t>HAUMI</t>
  </si>
  <si>
    <t>MAATEA</t>
  </si>
  <si>
    <t>MAHAREPA</t>
  </si>
  <si>
    <t>TAIPIVAI</t>
  </si>
  <si>
    <t>AAKAPA</t>
  </si>
  <si>
    <t>PAEA</t>
  </si>
  <si>
    <t>RAIRUA</t>
  </si>
  <si>
    <t>ANATONU</t>
  </si>
  <si>
    <t>TUHERAHERA</t>
  </si>
  <si>
    <t>MARIA ILOTS</t>
  </si>
  <si>
    <t>HIPU</t>
  </si>
  <si>
    <t>POUTORU</t>
  </si>
  <si>
    <t>TAUTIRA</t>
  </si>
  <si>
    <t>PUOHINE</t>
  </si>
  <si>
    <t>TUMUKURU</t>
  </si>
  <si>
    <t>PAPEARI</t>
  </si>
  <si>
    <t>MATAURA</t>
  </si>
  <si>
    <t>FETUNA</t>
  </si>
  <si>
    <t>HAKATAO</t>
  </si>
  <si>
    <t>PORO</t>
  </si>
  <si>
    <t>CHEPENEHE</t>
  </si>
  <si>
    <t>PLUM</t>
  </si>
  <si>
    <t>OUEGOA</t>
  </si>
  <si>
    <t>POYA</t>
  </si>
  <si>
    <t>NEPOUI</t>
  </si>
  <si>
    <t>ANDERT ET CONDON</t>
  </si>
  <si>
    <t>ARANC</t>
  </si>
  <si>
    <t>ASNIERES SUR SAONE</t>
  </si>
  <si>
    <t>BEAUPONT</t>
  </si>
  <si>
    <t>BIRIEUX</t>
  </si>
  <si>
    <t>LA BOISSE</t>
  </si>
  <si>
    <t>LA BURBANCHE</t>
  </si>
  <si>
    <t>CHALLEX</t>
  </si>
  <si>
    <t>LA CHAPELLE DU CHATELARD</t>
  </si>
  <si>
    <t>CHEVILLARD</t>
  </si>
  <si>
    <t>CIVRIEUX</t>
  </si>
  <si>
    <t>CONFRANCON</t>
  </si>
  <si>
    <t>CORVEISSIAT</t>
  </si>
  <si>
    <t>COURMANGOUX</t>
  </si>
  <si>
    <t>DOMPIERRE SUR VEYLE</t>
  </si>
  <si>
    <t>DOUVRES</t>
  </si>
  <si>
    <t>DRUILLAT</t>
  </si>
  <si>
    <t>EVOSGES</t>
  </si>
  <si>
    <t>FERNEY VOLTAIRE</t>
  </si>
  <si>
    <t>FLAXIEU</t>
  </si>
  <si>
    <t>GENOUILLEUX</t>
  </si>
  <si>
    <t>BEARD GEOVREISSIAT</t>
  </si>
  <si>
    <t>GIRON</t>
  </si>
  <si>
    <t>HAUTECOURT ROMANECHE</t>
  </si>
  <si>
    <t>ILLIAT</t>
  </si>
  <si>
    <t>JASSANS RIOTTIER</t>
  </si>
  <si>
    <t>JASSERON</t>
  </si>
  <si>
    <t>LEAZ</t>
  </si>
  <si>
    <t>LURCY</t>
  </si>
  <si>
    <t>MALAFRETAZ</t>
  </si>
  <si>
    <t>MANTENAY MONTLIN</t>
  </si>
  <si>
    <t>MARSONNAS</t>
  </si>
  <si>
    <t>MARTIGNAT</t>
  </si>
  <si>
    <t>MERIGNAT</t>
  </si>
  <si>
    <t>MESSIMY SUR SAONE</t>
  </si>
  <si>
    <t>MEXIMIEUX</t>
  </si>
  <si>
    <t>MIONNAY</t>
  </si>
  <si>
    <t>MONTCEAUX</t>
  </si>
  <si>
    <t>MONTMERLE SUR SAONE</t>
  </si>
  <si>
    <t>NEUVILLE SUR AIN</t>
  </si>
  <si>
    <t>LES NEYROLLES</t>
  </si>
  <si>
    <t>NIVOLLET MONTGRIFFON</t>
  </si>
  <si>
    <t>ORDONNAZ</t>
  </si>
  <si>
    <t>OZAN</t>
  </si>
  <si>
    <t>PEROUGES</t>
  </si>
  <si>
    <t>PONT D AIN</t>
  </si>
  <si>
    <t>PORT</t>
  </si>
  <si>
    <t>PREMEYZEL</t>
  </si>
  <si>
    <t>PREVESSIN MOENS</t>
  </si>
  <si>
    <t>RAMASSE</t>
  </si>
  <si>
    <t>REPLONGES</t>
  </si>
  <si>
    <t>ST DENIS LES BOURG</t>
  </si>
  <si>
    <t>STE EUPHEMIE</t>
  </si>
  <si>
    <t>ST GENIS POUILLY</t>
  </si>
  <si>
    <t>ST JEAN DE GONVILLE</t>
  </si>
  <si>
    <t>STE JULIE</t>
  </si>
  <si>
    <t>ST JULIEN SUR VEYLE</t>
  </si>
  <si>
    <t>ST MARTIN DU FRENE</t>
  </si>
  <si>
    <t>ST MARTIN LE CHATEL</t>
  </si>
  <si>
    <t>ST MAURICE DE BEYNOST</t>
  </si>
  <si>
    <t>ST VULBAS</t>
  </si>
  <si>
    <t>SAMOGNAT</t>
  </si>
  <si>
    <t>SAULT BRENAZ</t>
  </si>
  <si>
    <t>SERGY</t>
  </si>
  <si>
    <t>SERRIERES DE BRIORD</t>
  </si>
  <si>
    <t>SOUCLIN</t>
  </si>
  <si>
    <t>VILLEBOIS</t>
  </si>
  <si>
    <t>VILLETTE SUR AIN</t>
  </si>
  <si>
    <t>VONNAS</t>
  </si>
  <si>
    <t>AISONVILLE ET BERNOVILLE</t>
  </si>
  <si>
    <t>ANGUILCOURT LE SART</t>
  </si>
  <si>
    <t>ANNOIS</t>
  </si>
  <si>
    <t>ARCHON</t>
  </si>
  <si>
    <t>ARMENTIERES SUR OURCQ</t>
  </si>
  <si>
    <t>ARRANCY</t>
  </si>
  <si>
    <t>AUBENTON</t>
  </si>
  <si>
    <t>AUTREMENCOURT</t>
  </si>
  <si>
    <t>AUTREPPES</t>
  </si>
  <si>
    <t>BAZOCHES SUR VESLES</t>
  </si>
  <si>
    <t>BEAUTOR</t>
  </si>
  <si>
    <t>BERGUES SUR SAMBRE</t>
  </si>
  <si>
    <t>BERTRICOURT</t>
  </si>
  <si>
    <t>BESMONT</t>
  </si>
  <si>
    <t>BLESMES</t>
  </si>
  <si>
    <t>BOUFFIGNEREUX</t>
  </si>
  <si>
    <t>BOURGUIGNON SOUS MONTBAVIN</t>
  </si>
  <si>
    <t>BRANCOURT EN LAONNOIS</t>
  </si>
  <si>
    <t>BRENY</t>
  </si>
  <si>
    <t>BRUYERES SUR FERE</t>
  </si>
  <si>
    <t>BUCILLY</t>
  </si>
  <si>
    <t>BUIRONFOSSE</t>
  </si>
  <si>
    <t>CAILLOUEL CREPIGNY</t>
  </si>
  <si>
    <t>CELLES LES CONDE</t>
  </si>
  <si>
    <t>CERNY LES BUCY</t>
  </si>
  <si>
    <t>CHAILLEVOIS</t>
  </si>
  <si>
    <t>CHARLY SUR MARNE</t>
  </si>
  <si>
    <t>CHAUDUN</t>
  </si>
  <si>
    <t>CHAVONNE</t>
  </si>
  <si>
    <t>CHERMIZY AILLES</t>
  </si>
  <si>
    <t>CHERY LES POUILLY</t>
  </si>
  <si>
    <t>CHEVENNES</t>
  </si>
  <si>
    <t>CHIERRY</t>
  </si>
  <si>
    <t>CHIVY LES ETOUVELLES</t>
  </si>
  <si>
    <t>CHOUY</t>
  </si>
  <si>
    <t>CILLY</t>
  </si>
  <si>
    <t>CLACY ET THIERRET</t>
  </si>
  <si>
    <t>COINGT</t>
  </si>
  <si>
    <t>COLONFAY</t>
  </si>
  <si>
    <t>CORBENY</t>
  </si>
  <si>
    <t>COUCY LE CHATEAU AUFFRIQUE</t>
  </si>
  <si>
    <t>COUCY LA VILLE</t>
  </si>
  <si>
    <t>COUVRON ET AUMENCOURT</t>
  </si>
  <si>
    <t>COYOLLES</t>
  </si>
  <si>
    <t>CROUY</t>
  </si>
  <si>
    <t>CUFFIES</t>
  </si>
  <si>
    <t>CUGNY</t>
  </si>
  <si>
    <t>CUIRY LES CHAUDARDES</t>
  </si>
  <si>
    <t>CUIRY LES IVIERS</t>
  </si>
  <si>
    <t>DALLON</t>
  </si>
  <si>
    <t>DAMPLEUX</t>
  </si>
  <si>
    <t>DIZY LE GROS</t>
  </si>
  <si>
    <t>DOLIGNON</t>
  </si>
  <si>
    <t>DOMMIERS</t>
  </si>
  <si>
    <t>DORENGT</t>
  </si>
  <si>
    <t>EFFRY</t>
  </si>
  <si>
    <t>L EPINE AUX BOIS</t>
  </si>
  <si>
    <t>ERLON</t>
  </si>
  <si>
    <t>ESSOMES SUR MARNE</t>
  </si>
  <si>
    <t>ETREUX</t>
  </si>
  <si>
    <t>LA FERE</t>
  </si>
  <si>
    <t>FESTIEUX</t>
  </si>
  <si>
    <t>FLAVIGNY LE GRAND ET BEAURAIN</t>
  </si>
  <si>
    <t>FONTAINE LES CLERCS</t>
  </si>
  <si>
    <t>FORESTE</t>
  </si>
  <si>
    <t>FOSSOY</t>
  </si>
  <si>
    <t>FROIDESTREES</t>
  </si>
  <si>
    <t>FROIDMONT COHARTILLE</t>
  </si>
  <si>
    <t>GERCY</t>
  </si>
  <si>
    <t>GRONARD</t>
  </si>
  <si>
    <t>GROUGIS</t>
  </si>
  <si>
    <t>GRUGIES</t>
  </si>
  <si>
    <t>HARLY</t>
  </si>
  <si>
    <t>HOMBLIERES</t>
  </si>
  <si>
    <t>HOURY</t>
  </si>
  <si>
    <t>IRON</t>
  </si>
  <si>
    <t>ITANCOURT</t>
  </si>
  <si>
    <t>IVIERS</t>
  </si>
  <si>
    <t>JAULGONNE</t>
  </si>
  <si>
    <t>LAIGNY</t>
  </si>
  <si>
    <t>LANDIFAY ET BERTAIGNEMONT</t>
  </si>
  <si>
    <t>LANDOUZY LA VILLE</t>
  </si>
  <si>
    <t>LAVERSINE</t>
  </si>
  <si>
    <t>LEURY</t>
  </si>
  <si>
    <t>LEUZE</t>
  </si>
  <si>
    <t>LEVERGIES</t>
  </si>
  <si>
    <t>LHUYS</t>
  </si>
  <si>
    <t>LICY CLIGNON</t>
  </si>
  <si>
    <t>LIERVAL</t>
  </si>
  <si>
    <t>LUCY LE BOCAGE</t>
  </si>
  <si>
    <t>LUZOIR</t>
  </si>
  <si>
    <t>MARGIVAL</t>
  </si>
  <si>
    <t>MAUREGNY EN HAYE</t>
  </si>
  <si>
    <t>MERLIEUX ET FOUQUEROLLES</t>
  </si>
  <si>
    <t>MEURIVAL</t>
  </si>
  <si>
    <t>MONAMPTEUIL</t>
  </si>
  <si>
    <t>MONT D ORIGNY</t>
  </si>
  <si>
    <t>MONTIGNY SOUS MARLE</t>
  </si>
  <si>
    <t>MONT NOTRE DAME</t>
  </si>
  <si>
    <t>MONT ST PERE</t>
  </si>
  <si>
    <t>MORGNY EN THIERACHE</t>
  </si>
  <si>
    <t>MOY DE L AISNE</t>
  </si>
  <si>
    <t>MUSCOURT</t>
  </si>
  <si>
    <t>NAUROY</t>
  </si>
  <si>
    <t>NEUILLY ST FRONT</t>
  </si>
  <si>
    <t>NEUVE MAISON</t>
  </si>
  <si>
    <t>LA NEUVILLE EN BEINE</t>
  </si>
  <si>
    <t>NIZY LE COMTE</t>
  </si>
  <si>
    <t>NOROY SUR OURCQ</t>
  </si>
  <si>
    <t>OIGNY EN VALOIS</t>
  </si>
  <si>
    <t>ORAINVILLE</t>
  </si>
  <si>
    <t>PAARS</t>
  </si>
  <si>
    <t>PANCY COURTECON</t>
  </si>
  <si>
    <t>PASSY EN VALOIS</t>
  </si>
  <si>
    <t>PASSY SUR MARNE</t>
  </si>
  <si>
    <t>PAVANT</t>
  </si>
  <si>
    <t>PIGNICOURT</t>
  </si>
  <si>
    <t>LE PLESSIER HULEU</t>
  </si>
  <si>
    <t>PONTAVERT</t>
  </si>
  <si>
    <t>PONT ST MARD</t>
  </si>
  <si>
    <t>PUISEUX EN RETZ</t>
  </si>
  <si>
    <t>QUINCY SOUS LE MONT</t>
  </si>
  <si>
    <t>RENANSART</t>
  </si>
  <si>
    <t>RESIGNY</t>
  </si>
  <si>
    <t>RETHEUIL</t>
  </si>
  <si>
    <t>ROUCY</t>
  </si>
  <si>
    <t>ROUVROY SUR SERRE</t>
  </si>
  <si>
    <t>ROZET ST ALBIN</t>
  </si>
  <si>
    <t>ROZOY BELLEVALLE</t>
  </si>
  <si>
    <t>ST GENGOULPH</t>
  </si>
  <si>
    <t>SAMOUSSY</t>
  </si>
  <si>
    <t>SAVY</t>
  </si>
  <si>
    <t>SEPTMONTS</t>
  </si>
  <si>
    <t>SEPTVAUX</t>
  </si>
  <si>
    <t>SEQUEHART</t>
  </si>
  <si>
    <t>THENAILLES</t>
  </si>
  <si>
    <t>THIERNU</t>
  </si>
  <si>
    <t>TOULIS ET ATTENCOURT</t>
  </si>
  <si>
    <t>URVILLERS</t>
  </si>
  <si>
    <t>VAUXREZIS</t>
  </si>
  <si>
    <t>VAUX ANDIGNY</t>
  </si>
  <si>
    <t>VAUXBUIN</t>
  </si>
  <si>
    <t>VENDELLES</t>
  </si>
  <si>
    <t>VENDHUILE</t>
  </si>
  <si>
    <t>VENDRESSE BEAULNE</t>
  </si>
  <si>
    <t>VERVINS</t>
  </si>
  <si>
    <t>VESLUD</t>
  </si>
  <si>
    <t>VEZAPONIN</t>
  </si>
  <si>
    <t>VIELS MAISONS</t>
  </si>
  <si>
    <t>VILLERS SUR FERE</t>
  </si>
  <si>
    <t>VILLE SAVOYE</t>
  </si>
  <si>
    <t>VORGES</t>
  </si>
  <si>
    <t>WASSIGNY</t>
  </si>
  <si>
    <t>WIEGE FATY</t>
  </si>
  <si>
    <t>ABREST</t>
  </si>
  <si>
    <t>AGONGES</t>
  </si>
  <si>
    <t>ANDELAROCHE</t>
  </si>
  <si>
    <t>AUROUER</t>
  </si>
  <si>
    <t>AVERMES</t>
  </si>
  <si>
    <t>BEGUES</t>
  </si>
  <si>
    <t>BELLENAVES</t>
  </si>
  <si>
    <t>BELLERIVE SUR ALLIER</t>
  </si>
  <si>
    <t>BESSAY SUR ALLIER</t>
  </si>
  <si>
    <t>BESSON</t>
  </si>
  <si>
    <t>BLOMARD</t>
  </si>
  <si>
    <t>BOURBON L ARCHAMBAULT</t>
  </si>
  <si>
    <t>BUSSET</t>
  </si>
  <si>
    <t>CHAREIL CINTRAT</t>
  </si>
  <si>
    <t>CHATEL DE NEUVRE</t>
  </si>
  <si>
    <t>CHAVROCHES</t>
  </si>
  <si>
    <t>CHAZEMAIS</t>
  </si>
  <si>
    <t>CHEZELLE</t>
  </si>
  <si>
    <t>CHOUVIGNY</t>
  </si>
  <si>
    <t>COGNAT LYONNE</t>
  </si>
  <si>
    <t>COSNE D ALLIER</t>
  </si>
  <si>
    <t>COURCAIS</t>
  </si>
  <si>
    <t>COUTANSOUZE</t>
  </si>
  <si>
    <t>CREUZIER LE NEUF</t>
  </si>
  <si>
    <t>DOMPIERRE SUR BESBRE</t>
  </si>
  <si>
    <t>LE DONJON</t>
  </si>
  <si>
    <t>DROITURIER</t>
  </si>
  <si>
    <t>ETROUSSAT</t>
  </si>
  <si>
    <t>HERISSON</t>
  </si>
  <si>
    <t>HYDS</t>
  </si>
  <si>
    <t>LAPALISSE</t>
  </si>
  <si>
    <t>LODDES</t>
  </si>
  <si>
    <t>MARIOL</t>
  </si>
  <si>
    <t>LE MAYET D ECOLE</t>
  </si>
  <si>
    <t>MEILLARD</t>
  </si>
  <si>
    <t>MESPLES</t>
  </si>
  <si>
    <t>MONTBEUGNY</t>
  </si>
  <si>
    <t>RONGERES</t>
  </si>
  <si>
    <t>ST DESIRE</t>
  </si>
  <si>
    <t>ST ELOY D ALLIER</t>
  </si>
  <si>
    <t>ST GERAND DE VAUX</t>
  </si>
  <si>
    <t>ST LEOPARDIN D AUGY</t>
  </si>
  <si>
    <t>ST MARTIN DES LAIS</t>
  </si>
  <si>
    <t>SANSSAT</t>
  </si>
  <si>
    <t>SAULCET</t>
  </si>
  <si>
    <t>SAZERET</t>
  </si>
  <si>
    <t>SERBANNES</t>
  </si>
  <si>
    <t>SERVILLY</t>
  </si>
  <si>
    <t>SORBIER</t>
  </si>
  <si>
    <t>SOUVIGNY</t>
  </si>
  <si>
    <t>SUSSAT</t>
  </si>
  <si>
    <t>URCAY</t>
  </si>
  <si>
    <t>VERNUSSE</t>
  </si>
  <si>
    <t>LE VEURDRE</t>
  </si>
  <si>
    <t>VILLEBRET</t>
  </si>
  <si>
    <t>VILLENEUVE SUR ALLIER</t>
  </si>
  <si>
    <t>YZEURE</t>
  </si>
  <si>
    <t>AUZET</t>
  </si>
  <si>
    <t>BANON</t>
  </si>
  <si>
    <t>BARREME</t>
  </si>
  <si>
    <t>BELLAFFAIRE</t>
  </si>
  <si>
    <t>CLUMANC</t>
  </si>
  <si>
    <t>CORBIERES EN PROVENCE</t>
  </si>
  <si>
    <t>LARDIERS</t>
  </si>
  <si>
    <t>MAJASTRES</t>
  </si>
  <si>
    <t>MALLEMOISSON</t>
  </si>
  <si>
    <t>LARCHE</t>
  </si>
  <si>
    <t>MONTAGNAC MONTPEZAT</t>
  </si>
  <si>
    <t>MONTLAUX</t>
  </si>
  <si>
    <t>PEYROULES</t>
  </si>
  <si>
    <t>PONTIS</t>
  </si>
  <si>
    <t>REVEST DU BION</t>
  </si>
  <si>
    <t>REVEST ST MARTIN</t>
  </si>
  <si>
    <t>STE CROIX A LAUZE</t>
  </si>
  <si>
    <t>ST ETIENNE LES ORGUES</t>
  </si>
  <si>
    <t>ST JULIEN DU VERDON</t>
  </si>
  <si>
    <t>SAUSSES</t>
  </si>
  <si>
    <t>SELONNET</t>
  </si>
  <si>
    <t>SEYNE LES ALPES</t>
  </si>
  <si>
    <t>SOURRIBES</t>
  </si>
  <si>
    <t>THORAME HAUTE</t>
  </si>
  <si>
    <t>UBRAYE</t>
  </si>
  <si>
    <t>VALERNES</t>
  </si>
  <si>
    <t>ARVIEUX</t>
  </si>
  <si>
    <t>BRIANCON</t>
  </si>
  <si>
    <t>BUISSARD</t>
  </si>
  <si>
    <t>CHAMPOLEON</t>
  </si>
  <si>
    <t>CHANOUSSE</t>
  </si>
  <si>
    <t>CHATEAUROUX LES ALPES</t>
  </si>
  <si>
    <t>CHORGES</t>
  </si>
  <si>
    <t>CROTS</t>
  </si>
  <si>
    <t>EMBRUN</t>
  </si>
  <si>
    <t>LA FARE EN CHAMPSAUR</t>
  </si>
  <si>
    <t>FREISSINIERES</t>
  </si>
  <si>
    <t>FURMEYER</t>
  </si>
  <si>
    <t>LE GLAIZIL</t>
  </si>
  <si>
    <t>LA HAUTE BEAUME</t>
  </si>
  <si>
    <t>MONETIER ALLEMONT</t>
  </si>
  <si>
    <t>MONTBRAND</t>
  </si>
  <si>
    <t>MONT DAUPHIN</t>
  </si>
  <si>
    <t>MOYDANS</t>
  </si>
  <si>
    <t>NEFFES</t>
  </si>
  <si>
    <t>NEVACHE</t>
  </si>
  <si>
    <t>LES ORRES</t>
  </si>
  <si>
    <t>RABOU</t>
  </si>
  <si>
    <t>ST AUBAN D OZE</t>
  </si>
  <si>
    <t>ST CHAFFREY</t>
  </si>
  <si>
    <t>ST CLEMENT SUR DURANCE</t>
  </si>
  <si>
    <t>ST PIERRE D ARGENCON</t>
  </si>
  <si>
    <t>ST VERAN</t>
  </si>
  <si>
    <t>LA SALLE LES ALPES</t>
  </si>
  <si>
    <t>LE SAUZE DU LAC</t>
  </si>
  <si>
    <t>SAVINES LE LAC</t>
  </si>
  <si>
    <t>SAVOURNON</t>
  </si>
  <si>
    <t>SIGOTTIER</t>
  </si>
  <si>
    <t>TRESCLEOUX</t>
  </si>
  <si>
    <t>VENTAVON</t>
  </si>
  <si>
    <t>LES VIGNEAUX</t>
  </si>
  <si>
    <t>BENDEJUN</t>
  </si>
  <si>
    <t>BEUIL</t>
  </si>
  <si>
    <t>BIOT</t>
  </si>
  <si>
    <t>BLAUSASC</t>
  </si>
  <si>
    <t>BOUYON</t>
  </si>
  <si>
    <t>LE CANNET</t>
  </si>
  <si>
    <t>ROCHEVILLE</t>
  </si>
  <si>
    <t>CASTAGNIERS</t>
  </si>
  <si>
    <t>CIPIERES</t>
  </si>
  <si>
    <t>COLOMARS</t>
  </si>
  <si>
    <t>CONSEGUDES</t>
  </si>
  <si>
    <t>EZE</t>
  </si>
  <si>
    <t>LIEUCHE</t>
  </si>
  <si>
    <t>LE MAS</t>
  </si>
  <si>
    <t>MASSOINS</t>
  </si>
  <si>
    <t>PUGET ROSTANG</t>
  </si>
  <si>
    <t>RIGAUD</t>
  </si>
  <si>
    <t>ROQUEBRUNE CAP MARTIN</t>
  </si>
  <si>
    <t>ROQUESTERON</t>
  </si>
  <si>
    <t>ST ANTONIN</t>
  </si>
  <si>
    <t>ST JEAN CAP FERRAT</t>
  </si>
  <si>
    <t>ST MARTIN DU VAR</t>
  </si>
  <si>
    <t>ST SAUVEUR SUR TINEE</t>
  </si>
  <si>
    <t>SALLAGRIFFON</t>
  </si>
  <si>
    <t>TOUET SUR VAR</t>
  </si>
  <si>
    <t>TOURNEFORT</t>
  </si>
  <si>
    <t>TOURRETTES SUR LOUP</t>
  </si>
  <si>
    <t>VILLENEUVE D ENTRAUNES</t>
  </si>
  <si>
    <t>AILHON</t>
  </si>
  <si>
    <t>ANNONAY</t>
  </si>
  <si>
    <t>ARLEBOSC</t>
  </si>
  <si>
    <t>BOGY</t>
  </si>
  <si>
    <t>BOZAS</t>
  </si>
  <si>
    <t>BROSSAINC</t>
  </si>
  <si>
    <t>CHAMBONAS</t>
  </si>
  <si>
    <t>CHANDOLAS</t>
  </si>
  <si>
    <t>CHARMES SUR RHONE</t>
  </si>
  <si>
    <t>CHASSIERS</t>
  </si>
  <si>
    <t>CHAZEAUX</t>
  </si>
  <si>
    <t>CHEMINAS</t>
  </si>
  <si>
    <t>CHOMERAC</t>
  </si>
  <si>
    <t>COLOMBIER LE VIEUX</t>
  </si>
  <si>
    <t>LE CRESTET</t>
  </si>
  <si>
    <t>CRUAS</t>
  </si>
  <si>
    <t>DOMPNAC</t>
  </si>
  <si>
    <t>DUNIERE SUR EYRIEUX</t>
  </si>
  <si>
    <t>EMPURANY</t>
  </si>
  <si>
    <t>FLAVIAC</t>
  </si>
  <si>
    <t>LABEAUME</t>
  </si>
  <si>
    <t>LACHAMP RAPHAEL</t>
  </si>
  <si>
    <t>LAMASTRE</t>
  </si>
  <si>
    <t>MALBOSC</t>
  </si>
  <si>
    <t>MERCUER</t>
  </si>
  <si>
    <t>LES OLLIERES SUR EYRIEUX</t>
  </si>
  <si>
    <t>PLATS</t>
  </si>
  <si>
    <t>ST ALBAN D AY</t>
  </si>
  <si>
    <t>ST ALBAN EN MONTAGNE</t>
  </si>
  <si>
    <t>ST ANDEOL DE BERG</t>
  </si>
  <si>
    <t>ST ANDRE DE CRUZIERES</t>
  </si>
  <si>
    <t>ST APOLLINAIRE DE RIAS</t>
  </si>
  <si>
    <t>ST CIERGE SOUS LE CHEYLARD</t>
  </si>
  <si>
    <t>ST GINEYS EN COIRON</t>
  </si>
  <si>
    <t>ST JEURE D ANDAURE</t>
  </si>
  <si>
    <t>ST JULIEN LE ROUX</t>
  </si>
  <si>
    <t>ST JULIEN VOCANCE</t>
  </si>
  <si>
    <t>ST MARCEL LES ANNONAY</t>
  </si>
  <si>
    <t>STE MARGUERITE LAFIGERE</t>
  </si>
  <si>
    <t>ST MARTIN SUR LAVEZON</t>
  </si>
  <si>
    <t>ST PAUL LE JEUNE</t>
  </si>
  <si>
    <t>ST PERAY</t>
  </si>
  <si>
    <t>ST SYMPHORIEN DE MAHUN</t>
  </si>
  <si>
    <t>SOYONS</t>
  </si>
  <si>
    <t>TAURIERS</t>
  </si>
  <si>
    <t>LE TEIL</t>
  </si>
  <si>
    <t>TOULAUD</t>
  </si>
  <si>
    <t>UZER</t>
  </si>
  <si>
    <t>VALGORGE</t>
  </si>
  <si>
    <t>VESSEAUX</t>
  </si>
  <si>
    <t>VOCANCE</t>
  </si>
  <si>
    <t>VOGUE</t>
  </si>
  <si>
    <t>ALLAND HUY ET SAUSSEUIL</t>
  </si>
  <si>
    <t>ANTHENY</t>
  </si>
  <si>
    <t>LES GRANDES ARMOISES</t>
  </si>
  <si>
    <t>LES PETITES ARMOISES</t>
  </si>
  <si>
    <t>ARREUX</t>
  </si>
  <si>
    <t>AUBONCOURT VAUZELLES</t>
  </si>
  <si>
    <t>BAALONS</t>
  </si>
  <si>
    <t>BOULT AUX BOIS</t>
  </si>
  <si>
    <t>BOULZICOURT</t>
  </si>
  <si>
    <t>BREVILLY</t>
  </si>
  <si>
    <t>BRIQUENAY</t>
  </si>
  <si>
    <t>CERNION</t>
  </si>
  <si>
    <t>CHARNOIS</t>
  </si>
  <si>
    <t>CHATEAU PORCIEN</t>
  </si>
  <si>
    <t>CHESNOIS AUBONCOURT</t>
  </si>
  <si>
    <t>DAMOUZY</t>
  </si>
  <si>
    <t>DOUZY</t>
  </si>
  <si>
    <t>L ECHELLE</t>
  </si>
  <si>
    <t>FRAILLICOURT</t>
  </si>
  <si>
    <t>FROMELENNES</t>
  </si>
  <si>
    <t>GIVET</t>
  </si>
  <si>
    <t>GOMONT</t>
  </si>
  <si>
    <t>GRIVY LOISY</t>
  </si>
  <si>
    <t>HAM LES MOINES</t>
  </si>
  <si>
    <t>HAUDRECY</t>
  </si>
  <si>
    <t>LES HAUTES RIVIERES</t>
  </si>
  <si>
    <t>LA HORGNE</t>
  </si>
  <si>
    <t>ISSANCOURT ET RUMEL</t>
  </si>
  <si>
    <t>JANDUN</t>
  </si>
  <si>
    <t>JOIGNY SUR MEUSE</t>
  </si>
  <si>
    <t>LALOBBE</t>
  </si>
  <si>
    <t>LAUNOIS SUR VENCE</t>
  </si>
  <si>
    <t>LETANNE</t>
  </si>
  <si>
    <t>LOGNY BOGNY</t>
  </si>
  <si>
    <t>LONGWE</t>
  </si>
  <si>
    <t>LONNY</t>
  </si>
  <si>
    <t>MAISONCELLE ET VILLERS</t>
  </si>
  <si>
    <t>MARGUT</t>
  </si>
  <si>
    <t>MARLEMONT</t>
  </si>
  <si>
    <t>MOGUES</t>
  </si>
  <si>
    <t>LA MONCELLE</t>
  </si>
  <si>
    <t>MONTMEILLANT</t>
  </si>
  <si>
    <t>NEUFMANIL</t>
  </si>
  <si>
    <t>LA NEUVILLE A MAIRE</t>
  </si>
  <si>
    <t>NEUVILLE EN TOURNE A FUY</t>
  </si>
  <si>
    <t>LA NEUVILLE LES WASIGNY</t>
  </si>
  <si>
    <t>NOIRVAL</t>
  </si>
  <si>
    <t>NOYERS PONT MAUGIS</t>
  </si>
  <si>
    <t>PRIX LES MEZIERES</t>
  </si>
  <si>
    <t>RANCENNES</t>
  </si>
  <si>
    <t>RAUCOURT ET FLABA</t>
  </si>
  <si>
    <t>RUBIGNY</t>
  </si>
  <si>
    <t>SACHY</t>
  </si>
  <si>
    <t>ST CLEMENT A ARNES</t>
  </si>
  <si>
    <t>ST JEAN AUX BOIS</t>
  </si>
  <si>
    <t>ST LOUP TERRIER</t>
  </si>
  <si>
    <t>ST PIERRE SUR VENCE</t>
  </si>
  <si>
    <t>ST QUENTIN LE PETIT</t>
  </si>
  <si>
    <t>SAPOGNE ET FEUCHERES</t>
  </si>
  <si>
    <t>SAULT LES RETHEL</t>
  </si>
  <si>
    <t>SECHEVAL</t>
  </si>
  <si>
    <t>SEDAN</t>
  </si>
  <si>
    <t>SEVIGNY WALEPPE</t>
  </si>
  <si>
    <t>SINGLY</t>
  </si>
  <si>
    <t>SURY</t>
  </si>
  <si>
    <t>TANNAY</t>
  </si>
  <si>
    <t>LE THOUR</t>
  </si>
  <si>
    <t>TOURCELLES CHAUMONT</t>
  </si>
  <si>
    <t>VAUX LES MOURON</t>
  </si>
  <si>
    <t>VILLERS DEVANT MOUZON</t>
  </si>
  <si>
    <t>VILLERS SUR LE MONT</t>
  </si>
  <si>
    <t>VIREUX WALLERAND</t>
  </si>
  <si>
    <t>VONCQ</t>
  </si>
  <si>
    <t>VRIGNE MEUSE</t>
  </si>
  <si>
    <t>WASIGNY</t>
  </si>
  <si>
    <t>YONCQ</t>
  </si>
  <si>
    <t>ANTRAS</t>
  </si>
  <si>
    <t>ARIGNAC</t>
  </si>
  <si>
    <t>ARNAVE</t>
  </si>
  <si>
    <t>AULUS LES BAINS</t>
  </si>
  <si>
    <t>LA BASTIDE DE LORDAT</t>
  </si>
  <si>
    <t>BEDEILLE</t>
  </si>
  <si>
    <t>BEZAC</t>
  </si>
  <si>
    <t>BONAC IRAZEIN</t>
  </si>
  <si>
    <t>LES BORDES SUR ARIZE</t>
  </si>
  <si>
    <t>BOUAN</t>
  </si>
  <si>
    <t>BURRET</t>
  </si>
  <si>
    <t>CAPOULET ET JUNAC</t>
  </si>
  <si>
    <t>CARCANIERES</t>
  </si>
  <si>
    <t>CARLA BAYLE</t>
  </si>
  <si>
    <t>CASTERAS</t>
  </si>
  <si>
    <t>CAZENAVE SERRES ET ALLENS</t>
  </si>
  <si>
    <t>CHATEAU VERDUN</t>
  </si>
  <si>
    <t>CONTRAZY</t>
  </si>
  <si>
    <t>COUFLENS</t>
  </si>
  <si>
    <t>ENGOMER</t>
  </si>
  <si>
    <t>ESCOSSE</t>
  </si>
  <si>
    <t>ESPLAS DE SEROU</t>
  </si>
  <si>
    <t>FERRIERES SUR ARIEGE</t>
  </si>
  <si>
    <t>FOIX</t>
  </si>
  <si>
    <t>FREYCHENET</t>
  </si>
  <si>
    <t>GABRE</t>
  </si>
  <si>
    <t>GAUDIES</t>
  </si>
  <si>
    <t>GENAT</t>
  </si>
  <si>
    <t>GESTIES</t>
  </si>
  <si>
    <t>GUDAS</t>
  </si>
  <si>
    <t>L HERM</t>
  </si>
  <si>
    <t>JUSTINIAC</t>
  </si>
  <si>
    <t>LAPEGE</t>
  </si>
  <si>
    <t>LAPENNE</t>
  </si>
  <si>
    <t>LAROQUE D OLMES</t>
  </si>
  <si>
    <t>LAVELANET</t>
  </si>
  <si>
    <t>MANSES</t>
  </si>
  <si>
    <t>MERCENAC</t>
  </si>
  <si>
    <t>MONTAILLOU</t>
  </si>
  <si>
    <t>MONTEGUT EN COUSERANS</t>
  </si>
  <si>
    <t>MONTGAUCH</t>
  </si>
  <si>
    <t>NALZEN</t>
  </si>
  <si>
    <t>ORNOLAC USSAT LES BAINS</t>
  </si>
  <si>
    <t>ORUS</t>
  </si>
  <si>
    <t>LE PLA</t>
  </si>
  <si>
    <t>PRADETTES</t>
  </si>
  <si>
    <t>PRAYOLS</t>
  </si>
  <si>
    <t>RAISSAC</t>
  </si>
  <si>
    <t>ROQUEFORT LES CASCADES</t>
  </si>
  <si>
    <t>ROUZE</t>
  </si>
  <si>
    <t>STE CROIX VOLVESTRE</t>
  </si>
  <si>
    <t>ST FELIX DE TOURNEGAT</t>
  </si>
  <si>
    <t>ST QUIRC</t>
  </si>
  <si>
    <t>ST VICTOR ROUZAUD</t>
  </si>
  <si>
    <t>SEIX</t>
  </si>
  <si>
    <t>SENCONAC</t>
  </si>
  <si>
    <t>LORP SENTARAILLE</t>
  </si>
  <si>
    <t>SIGUER</t>
  </si>
  <si>
    <t>TREMOULET</t>
  </si>
  <si>
    <t>UNAC</t>
  </si>
  <si>
    <t>UNZENT</t>
  </si>
  <si>
    <t>VARILHES</t>
  </si>
  <si>
    <t>VERNAUX</t>
  </si>
  <si>
    <t>AILLEVILLE</t>
  </si>
  <si>
    <t>ARREMBECOURT</t>
  </si>
  <si>
    <t>AVANT LES MARCILLY</t>
  </si>
  <si>
    <t>AVANT LES RAMERUPT</t>
  </si>
  <si>
    <t>BAILLY LE FRANC</t>
  </si>
  <si>
    <t>BAR SUR AUBE</t>
  </si>
  <si>
    <t>BAYEL</t>
  </si>
  <si>
    <t>BERCENAY EN OTHE</t>
  </si>
  <si>
    <t>BLIGNICOURT</t>
  </si>
  <si>
    <t>BOURDENAY</t>
  </si>
  <si>
    <t>BRIENNE LA VIEILLE</t>
  </si>
  <si>
    <t>BUCEY EN OTHE</t>
  </si>
  <si>
    <t>CHAMPIGNY SUR AUBE</t>
  </si>
  <si>
    <t>CHAMP SUR BARSE</t>
  </si>
  <si>
    <t>CHAUMESNIL</t>
  </si>
  <si>
    <t>CHESLEY</t>
  </si>
  <si>
    <t>CLEREY</t>
  </si>
  <si>
    <t>COUSSEGREY</t>
  </si>
  <si>
    <t>DIERREY ST JULIEN</t>
  </si>
  <si>
    <t>DOMMARTIN LE COQ</t>
  </si>
  <si>
    <t>EAUX PUISEAUX</t>
  </si>
  <si>
    <t>ECHEMINES</t>
  </si>
  <si>
    <t>ECLANCE</t>
  </si>
  <si>
    <t>EPAGNE</t>
  </si>
  <si>
    <t>ETOURVY</t>
  </si>
  <si>
    <t>FAY LES MARCILLY</t>
  </si>
  <si>
    <t>FAYS LA CHAPELLE</t>
  </si>
  <si>
    <t>FONTAINE LES GRES</t>
  </si>
  <si>
    <t>LA FOSSE CORDUAN</t>
  </si>
  <si>
    <t>FRESNAY</t>
  </si>
  <si>
    <t>LAINES AUX BOIS</t>
  </si>
  <si>
    <t>LANDREVILLE</t>
  </si>
  <si>
    <t>LAUBRESSEL</t>
  </si>
  <si>
    <t>LONGCHAMP SUR AUJON</t>
  </si>
  <si>
    <t>MAISONS LES CHAOURCE</t>
  </si>
  <si>
    <t>MAIZIERES LA GRANDE PAROISSE</t>
  </si>
  <si>
    <t>MARAYE EN OTHE</t>
  </si>
  <si>
    <t>MARNAY SUR SEINE</t>
  </si>
  <si>
    <t>MAROLLES LES BAILLY</t>
  </si>
  <si>
    <t>MEURVILLE</t>
  </si>
  <si>
    <t>MONTFEY</t>
  </si>
  <si>
    <t>MONTGUEUX</t>
  </si>
  <si>
    <t>MONTPOTHIER</t>
  </si>
  <si>
    <t>NEUVILLE SUR VANNE</t>
  </si>
  <si>
    <t>PINEY</t>
  </si>
  <si>
    <t>PONT STE MARIE</t>
  </si>
  <si>
    <t>PUITS ET NUISEMENT</t>
  </si>
  <si>
    <t>RAMERUPT</t>
  </si>
  <si>
    <t>LA RIVIERE DE CORPS</t>
  </si>
  <si>
    <t>ST CHRISTOPHE DODINICOURT</t>
  </si>
  <si>
    <t>ST MARTIN DE BOSSENAY</t>
  </si>
  <si>
    <t>ST NABORD SUR AUBE</t>
  </si>
  <si>
    <t>STE SAVINE</t>
  </si>
  <si>
    <t>SOULAINES DHUYS</t>
  </si>
  <si>
    <t>THENNELIERES</t>
  </si>
  <si>
    <t>TROYES</t>
  </si>
  <si>
    <t>VANLAY</t>
  </si>
  <si>
    <t>VIAPRES LE PETIT</t>
  </si>
  <si>
    <t>VILLELOUP</t>
  </si>
  <si>
    <t>VILLENEUVE AU CHEMIN</t>
  </si>
  <si>
    <t>VILLY LE BOIS</t>
  </si>
  <si>
    <t>VIREY SOUS BAR</t>
  </si>
  <si>
    <t>VOIGNY</t>
  </si>
  <si>
    <t>VOSNON</t>
  </si>
  <si>
    <t>YEVRES LE PETIT</t>
  </si>
  <si>
    <t>ALET LES BAINS</t>
  </si>
  <si>
    <t>ARAGON</t>
  </si>
  <si>
    <t>AXAT</t>
  </si>
  <si>
    <t>BESSEDE DE SAULT</t>
  </si>
  <si>
    <t>BOUISSE</t>
  </si>
  <si>
    <t>BOUTENAC</t>
  </si>
  <si>
    <t>BRAM</t>
  </si>
  <si>
    <t>BROUSSES ET VILLARET</t>
  </si>
  <si>
    <t>BRUGAIROLLES</t>
  </si>
  <si>
    <t>BUGARACH</t>
  </si>
  <si>
    <t>CAMPAGNA DE SAULT</t>
  </si>
  <si>
    <t>CAMPAGNE SUR AUDE</t>
  </si>
  <si>
    <t>CARLIPA</t>
  </si>
  <si>
    <t>CAVANAC</t>
  </si>
  <si>
    <t>CAVES</t>
  </si>
  <si>
    <t>LA COURTETE</t>
  </si>
  <si>
    <t>CRUSCADES</t>
  </si>
  <si>
    <t>DAVEJEAN</t>
  </si>
  <si>
    <t>DERNACUEILLETTE</t>
  </si>
  <si>
    <t>ESCOULOUBRE</t>
  </si>
  <si>
    <t>ESPERAZA</t>
  </si>
  <si>
    <t>FAJAC EN VAL</t>
  </si>
  <si>
    <t>FERRALS LES CORBIERES</t>
  </si>
  <si>
    <t>FLEURY D AUDE</t>
  </si>
  <si>
    <t>GALINAGUES</t>
  </si>
  <si>
    <t>GINESTAS</t>
  </si>
  <si>
    <t>GRAMAZIE</t>
  </si>
  <si>
    <t>LES ILHES</t>
  </si>
  <si>
    <t>ISSEL</t>
  </si>
  <si>
    <t>JOUCOU</t>
  </si>
  <si>
    <t>LABASTIDE D ANJOU</t>
  </si>
  <si>
    <t>LANET</t>
  </si>
  <si>
    <t>LA REDORTE</t>
  </si>
  <si>
    <t>LAROQUE DE FA</t>
  </si>
  <si>
    <t>LAURAC</t>
  </si>
  <si>
    <t>LAURE MINERVOIS</t>
  </si>
  <si>
    <t>LOUPIA</t>
  </si>
  <si>
    <t>LUC SUR AUDE</t>
  </si>
  <si>
    <t>MAGRIE</t>
  </si>
  <si>
    <t>MALVES EN MINERVOIS</t>
  </si>
  <si>
    <t>MAS DES COURS</t>
  </si>
  <si>
    <t>MAZEROLLES DU RAZES</t>
  </si>
  <si>
    <t>MERIAL</t>
  </si>
  <si>
    <t>MIRAVAL CABARDES</t>
  </si>
  <si>
    <t>MOLLEVILLE</t>
  </si>
  <si>
    <t>MONTAZELS</t>
  </si>
  <si>
    <t>MONTBRUN DES CORBIERES</t>
  </si>
  <si>
    <t>MONTHAUT</t>
  </si>
  <si>
    <t>MOUSSOULENS</t>
  </si>
  <si>
    <t>NEVIAN</t>
  </si>
  <si>
    <t>PORT LA NOUVELLE</t>
  </si>
  <si>
    <t>PEPIEUX</t>
  </si>
  <si>
    <t>PEYREFITTE DU RAZES</t>
  </si>
  <si>
    <t>PEYREFITTE SUR L HERS</t>
  </si>
  <si>
    <t>PIEUSSE</t>
  </si>
  <si>
    <t>LA POMAREDE</t>
  </si>
  <si>
    <t>RIEUX MINERVOIS</t>
  </si>
  <si>
    <t>RIVEL</t>
  </si>
  <si>
    <t>ROQUECOURBE MINERVOIS</t>
  </si>
  <si>
    <t>ROUBIA</t>
  </si>
  <si>
    <t>ROUFFIAC D AUDE</t>
  </si>
  <si>
    <t>ROUFFIAC DES CORBIERES</t>
  </si>
  <si>
    <t>ROUTIER</t>
  </si>
  <si>
    <t>ST FERRIOL</t>
  </si>
  <si>
    <t>ST JULIA DE BEC</t>
  </si>
  <si>
    <t>ST JULIEN DE BRIOLA</t>
  </si>
  <si>
    <t>ST POLYCARPE</t>
  </si>
  <si>
    <t>STE VALIERE</t>
  </si>
  <si>
    <t>SONNAC SUR L HERS</t>
  </si>
  <si>
    <t>SOUGRAIGNE</t>
  </si>
  <si>
    <t>SOULATGE</t>
  </si>
  <si>
    <t>TALAIRAN</t>
  </si>
  <si>
    <t>TOURREILLES</t>
  </si>
  <si>
    <t>TRASSANEL</t>
  </si>
  <si>
    <t>TRAUSSE</t>
  </si>
  <si>
    <t>VILLAR ST ANSELME</t>
  </si>
  <si>
    <t>VILLASAVARY</t>
  </si>
  <si>
    <t>VILLAUTOU</t>
  </si>
  <si>
    <t>VILLEBAZY</t>
  </si>
  <si>
    <t>VILLENEUVE MINERVOIS</t>
  </si>
  <si>
    <t>VILLEROUGE TERMENES</t>
  </si>
  <si>
    <t>VINASSAN</t>
  </si>
  <si>
    <t>ANGLARS ST FELIX</t>
  </si>
  <si>
    <t>LA BASTIDE SOLAGES</t>
  </si>
  <si>
    <t>BOISSE PENCHOT</t>
  </si>
  <si>
    <t>BROMMAT</t>
  </si>
  <si>
    <t>BROUSSE LE CHATEAU</t>
  </si>
  <si>
    <t>CAMARES</t>
  </si>
  <si>
    <t>CAMPUAC</t>
  </si>
  <si>
    <t>COMPEYRE</t>
  </si>
  <si>
    <t>COMPS LA GRAND VILLE</t>
  </si>
  <si>
    <t>COUBISOU</t>
  </si>
  <si>
    <t>CREISSELS</t>
  </si>
  <si>
    <t>DURENQUE</t>
  </si>
  <si>
    <t>FOISSAC</t>
  </si>
  <si>
    <t>LA FOUILLADE</t>
  </si>
  <si>
    <t>GRAMOND</t>
  </si>
  <si>
    <t>HUPARLAC</t>
  </si>
  <si>
    <t>LASSOUTS</t>
  </si>
  <si>
    <t>LESTRADE ET THOUELS</t>
  </si>
  <si>
    <t>MALEVILLE</t>
  </si>
  <si>
    <t>MONTJAUX</t>
  </si>
  <si>
    <t>MUROLS</t>
  </si>
  <si>
    <t>NANT</t>
  </si>
  <si>
    <t>NAUCELLE</t>
  </si>
  <si>
    <t>PEYRELEAU</t>
  </si>
  <si>
    <t>PEYRUSSE LE ROC</t>
  </si>
  <si>
    <t>POMAYROLS</t>
  </si>
  <si>
    <t>REBOURGUIL</t>
  </si>
  <si>
    <t>REQUISTA</t>
  </si>
  <si>
    <t>LA ROQUE STE MARGUERITE</t>
  </si>
  <si>
    <t>LA ROUQUETTE</t>
  </si>
  <si>
    <t>RULLAC ST CIRQ</t>
  </si>
  <si>
    <t>ST AFFRIQUE</t>
  </si>
  <si>
    <t>ST CHRISTOPHE VALLON</t>
  </si>
  <si>
    <t>ST COME D OLT</t>
  </si>
  <si>
    <t>ST GEORGES DE LUZENCON</t>
  </si>
  <si>
    <t>ST LAURENT D OLT</t>
  </si>
  <si>
    <t>ST SATURNIN DE LENNE</t>
  </si>
  <si>
    <t>ST SERNIN SUR RANCE</t>
  </si>
  <si>
    <t>SALVAGNAC CAJARC</t>
  </si>
  <si>
    <t>SAUCLIERES</t>
  </si>
  <si>
    <t>LA SERRE</t>
  </si>
  <si>
    <t>SYLVANES</t>
  </si>
  <si>
    <t>TAUSSAC</t>
  </si>
  <si>
    <t>VALZERGUES</t>
  </si>
  <si>
    <t>VAUREILLES</t>
  </si>
  <si>
    <t>VEZINS DE LEVEZOU</t>
  </si>
  <si>
    <t>VIALA DU PAS DE JAUX</t>
  </si>
  <si>
    <t>BARBENTANE</t>
  </si>
  <si>
    <t>BERRE L ETANG</t>
  </si>
  <si>
    <t>CABANNES</t>
  </si>
  <si>
    <t>CABRIES</t>
  </si>
  <si>
    <t>CADOLIVE</t>
  </si>
  <si>
    <t>CUGES LES PINS</t>
  </si>
  <si>
    <t>EYGALIERES</t>
  </si>
  <si>
    <t>EYGUIERES</t>
  </si>
  <si>
    <t>LA FARE LES OLIVIERS</t>
  </si>
  <si>
    <t>FOS SUR MER</t>
  </si>
  <si>
    <t>GEMENOS</t>
  </si>
  <si>
    <t>LAMANON</t>
  </si>
  <si>
    <t>MARIGNANE</t>
  </si>
  <si>
    <t>MOLLEGES</t>
  </si>
  <si>
    <t>ORGON</t>
  </si>
  <si>
    <t>ST ETIENNE DU GRES</t>
  </si>
  <si>
    <t>ST MARC JAUMEGARDE</t>
  </si>
  <si>
    <t>ST PAUL LES DURANCE</t>
  </si>
  <si>
    <t>SAUSSET LES PINS</t>
  </si>
  <si>
    <t>TARASCON</t>
  </si>
  <si>
    <t>VAUVENARGUES</t>
  </si>
  <si>
    <t>VENELLES</t>
  </si>
  <si>
    <t>AMAYE SUR SEULLES</t>
  </si>
  <si>
    <t>ANNEBAULT</t>
  </si>
  <si>
    <t>ARGANCHY</t>
  </si>
  <si>
    <t>ASNELLES</t>
  </si>
  <si>
    <t>AUDRIEU</t>
  </si>
  <si>
    <t>BAZENVILLE</t>
  </si>
  <si>
    <t>BEUVRON EN AUGE</t>
  </si>
  <si>
    <t>BOUGY</t>
  </si>
  <si>
    <t>BRICQUEVILLE</t>
  </si>
  <si>
    <t>CAIRON</t>
  </si>
  <si>
    <t>CAMPAGNOLLES</t>
  </si>
  <si>
    <t>CANTELOUP</t>
  </si>
  <si>
    <t>CARDONVILLE</t>
  </si>
  <si>
    <t>CARPIQUET</t>
  </si>
  <si>
    <t>CARTIGNY L EPINAY</t>
  </si>
  <si>
    <t>CAUVILLE</t>
  </si>
  <si>
    <t>CHOUAIN</t>
  </si>
  <si>
    <t>CINTHEAUX</t>
  </si>
  <si>
    <t>CLECY</t>
  </si>
  <si>
    <t>COLLEVILLE SUR MER</t>
  </si>
  <si>
    <t>COLLEVILLE MONTGOMERY</t>
  </si>
  <si>
    <t>COQUAINVILLIERS</t>
  </si>
  <si>
    <t>CORDEY</t>
  </si>
  <si>
    <t>COURSEULLES SUR MER</t>
  </si>
  <si>
    <t>CROCY</t>
  </si>
  <si>
    <t>CULEY LE PATRY</t>
  </si>
  <si>
    <t>DEAUVILLE</t>
  </si>
  <si>
    <t>DIVES SUR MER</t>
  </si>
  <si>
    <t>DOUVRES LA DELIVRANDE</t>
  </si>
  <si>
    <t>DOZULE</t>
  </si>
  <si>
    <t>DRUBEC</t>
  </si>
  <si>
    <t>ESQUAY SUR SEULLES</t>
  </si>
  <si>
    <t>LE FAULQ</t>
  </si>
  <si>
    <t>LA FOLIE</t>
  </si>
  <si>
    <t>LE FOURNET</t>
  </si>
  <si>
    <t>GOUSTRANVILLE</t>
  </si>
  <si>
    <t>GRAINVILLE LANGANNERIE</t>
  </si>
  <si>
    <t>GRAINVILLE SUR ODON</t>
  </si>
  <si>
    <t>GRAYE SUR MER</t>
  </si>
  <si>
    <t>L HOTELLERIE</t>
  </si>
  <si>
    <t>LES ISLES BARDEL</t>
  </si>
  <si>
    <t>LISORES</t>
  </si>
  <si>
    <t>LITTEAU</t>
  </si>
  <si>
    <t>MONTFIQUET</t>
  </si>
  <si>
    <t>MOYAUX</t>
  </si>
  <si>
    <t>MUTRECY</t>
  </si>
  <si>
    <t>NORON LA POTERIE</t>
  </si>
  <si>
    <t>OSMANVILLE</t>
  </si>
  <si>
    <t>OUFFIERES</t>
  </si>
  <si>
    <t>PENNEDEPIE</t>
  </si>
  <si>
    <t>PERIERS SUR LE DAN</t>
  </si>
  <si>
    <t>PIERREFITTE EN CINGLAIS</t>
  </si>
  <si>
    <t>PONT BELLANGER</t>
  </si>
  <si>
    <t>POTIGNY</t>
  </si>
  <si>
    <t>PRETREVILLE</t>
  </si>
  <si>
    <t>ST AUBIN DES BOIS</t>
  </si>
  <si>
    <t>ST CONTEST</t>
  </si>
  <si>
    <t>ST ETIENNE LA THILLAYE</t>
  </si>
  <si>
    <t>ST GERMAIN DE LIVET</t>
  </si>
  <si>
    <t>ST GERMAIN LANGOT</t>
  </si>
  <si>
    <t>SOUMONT ST QUENTIN</t>
  </si>
  <si>
    <t>TESSEL</t>
  </si>
  <si>
    <t>TREPREL</t>
  </si>
  <si>
    <t>VERSAINVILLE</t>
  </si>
  <si>
    <t>VER SUR MER</t>
  </si>
  <si>
    <t>VICQUES</t>
  </si>
  <si>
    <t>VILLERS SUR MER</t>
  </si>
  <si>
    <t>VILLERVILLE</t>
  </si>
  <si>
    <t>ARPAJON SUR CERE</t>
  </si>
  <si>
    <t>AUZERS</t>
  </si>
  <si>
    <t>BRAGEAC</t>
  </si>
  <si>
    <t>CASSANIOUZE</t>
  </si>
  <si>
    <t>CAYROLS</t>
  </si>
  <si>
    <t>LA CHAPELLE LAURENT</t>
  </si>
  <si>
    <t>COLLANDRES</t>
  </si>
  <si>
    <t>COLTINES</t>
  </si>
  <si>
    <t>DEUX VERGES</t>
  </si>
  <si>
    <t>DRUGEAC</t>
  </si>
  <si>
    <t>FERRIERES ST MARY</t>
  </si>
  <si>
    <t>GLENAT</t>
  </si>
  <si>
    <t>LABESSERETTE</t>
  </si>
  <si>
    <t>LAURIE</t>
  </si>
  <si>
    <t>LIEUTADES</t>
  </si>
  <si>
    <t>LORCIERES</t>
  </si>
  <si>
    <t>MALBO</t>
  </si>
  <si>
    <t>MARCHASTEL</t>
  </si>
  <si>
    <t>MASSIAC</t>
  </si>
  <si>
    <t>MONTSALVY</t>
  </si>
  <si>
    <t>PEYRUSSE</t>
  </si>
  <si>
    <t>RAGEADE</t>
  </si>
  <si>
    <t>ROANNES ST MARY</t>
  </si>
  <si>
    <t>ST CONSTANT FOURNOULES</t>
  </si>
  <si>
    <t>ST JULIEN DE TOURSAC</t>
  </si>
  <si>
    <t>LE TRIOULOU</t>
  </si>
  <si>
    <t>VALJOUZE</t>
  </si>
  <si>
    <t>LE VAULMIER</t>
  </si>
  <si>
    <t>VIEILLESPESSE</t>
  </si>
  <si>
    <t>LE VIGEAN</t>
  </si>
  <si>
    <t>ABZAC</t>
  </si>
  <si>
    <t>ANGEAC CHAMPAGNE</t>
  </si>
  <si>
    <t>ASNIERES SUR NOUERE</t>
  </si>
  <si>
    <t>BARBEZIERES</t>
  </si>
  <si>
    <t>BARRET</t>
  </si>
  <si>
    <t>BECHERESSE</t>
  </si>
  <si>
    <t>BESSAC</t>
  </si>
  <si>
    <t>BRIE SOUS CHALAIS</t>
  </si>
  <si>
    <t>CHADURIE</t>
  </si>
  <si>
    <t>CHARRAS</t>
  </si>
  <si>
    <t>CHASSENON</t>
  </si>
  <si>
    <t>CHENON</t>
  </si>
  <si>
    <t>CHILLAC</t>
  </si>
  <si>
    <t>COMBIERS</t>
  </si>
  <si>
    <t>COURBILLAC</t>
  </si>
  <si>
    <t>COURLAC</t>
  </si>
  <si>
    <t>DIRAC</t>
  </si>
  <si>
    <t>EMPURE</t>
  </si>
  <si>
    <t>EXIDEUIL SUR VIENNE</t>
  </si>
  <si>
    <t>FONTENILLE</t>
  </si>
  <si>
    <t>LA FORET DE TESSE</t>
  </si>
  <si>
    <t>LAGARDE SUR LE NE</t>
  </si>
  <si>
    <t>LIGNE</t>
  </si>
  <si>
    <t>MAGNAC LAVALETTE VILLARS</t>
  </si>
  <si>
    <t>MAGNAC SUR TOUVRE</t>
  </si>
  <si>
    <t>MARTHON</t>
  </si>
  <si>
    <t>MONTROLLET</t>
  </si>
  <si>
    <t>NABINAUD</t>
  </si>
  <si>
    <t>NERCILLAC</t>
  </si>
  <si>
    <t>NIEUIL</t>
  </si>
  <si>
    <t>ORADOUR FANAIS</t>
  </si>
  <si>
    <t>PLEUVILLE</t>
  </si>
  <si>
    <t>PUYREAUX</t>
  </si>
  <si>
    <t>RIOUX MARTIN</t>
  </si>
  <si>
    <t>ST AMANT DE BOIXE</t>
  </si>
  <si>
    <t>ST AMANT DE NOUERE</t>
  </si>
  <si>
    <t>ST FRAIGNE</t>
  </si>
  <si>
    <t>ST GROUX</t>
  </si>
  <si>
    <t>ST MARY</t>
  </si>
  <si>
    <t>ST PREUIL</t>
  </si>
  <si>
    <t>STE SEVERE</t>
  </si>
  <si>
    <t>ST SULPICE DE RUFFEC</t>
  </si>
  <si>
    <t>SALLES D ANGLES</t>
  </si>
  <si>
    <t>SALLES DE BARBEZIEUX</t>
  </si>
  <si>
    <t>SALLES DE VILLEFAGNAN</t>
  </si>
  <si>
    <t>TAIZE AIZIE</t>
  </si>
  <si>
    <t>TAPONNAT FLEURIGNAC</t>
  </si>
  <si>
    <t>TOUVERAC</t>
  </si>
  <si>
    <t>TOUVRE</t>
  </si>
  <si>
    <t>ILE D AIX</t>
  </si>
  <si>
    <t>AYTRE</t>
  </si>
  <si>
    <t>BALLANS</t>
  </si>
  <si>
    <t>BEAUGEAY</t>
  </si>
  <si>
    <t>BENON</t>
  </si>
  <si>
    <t>LE BOIS PLAGE EN RE</t>
  </si>
  <si>
    <t>BORDS</t>
  </si>
  <si>
    <t>BOUTENAC TOUVENT</t>
  </si>
  <si>
    <t>BRAN</t>
  </si>
  <si>
    <t>CHADENAC</t>
  </si>
  <si>
    <t>CHAILLEVETTE</t>
  </si>
  <si>
    <t>CHERMIGNAC</t>
  </si>
  <si>
    <t>LA CLOTTE</t>
  </si>
  <si>
    <t>CRAMCHABAN</t>
  </si>
  <si>
    <t>CRESSE</t>
  </si>
  <si>
    <t>LA CROIX COMTESSE</t>
  </si>
  <si>
    <t>LES EDUTS</t>
  </si>
  <si>
    <t>EXPIREMONT</t>
  </si>
  <si>
    <t>FLEAC SUR SEUGNE</t>
  </si>
  <si>
    <t>FONTENET</t>
  </si>
  <si>
    <t>GERMIGNAC</t>
  </si>
  <si>
    <t>LA GREVE SUR MIGNON</t>
  </si>
  <si>
    <t>LA GRIPPERIE ST SYMPHORIEN</t>
  </si>
  <si>
    <t>JAZENNES</t>
  </si>
  <si>
    <t>JUSSAS</t>
  </si>
  <si>
    <t>LOIRE SUR NIE</t>
  </si>
  <si>
    <t>BOISSE</t>
  </si>
  <si>
    <t>LES MATHES</t>
  </si>
  <si>
    <t>MEDIS</t>
  </si>
  <si>
    <t>MIGRE</t>
  </si>
  <si>
    <t>MIGRON</t>
  </si>
  <si>
    <t>MONTGUYON</t>
  </si>
  <si>
    <t>MONTROY</t>
  </si>
  <si>
    <t>NERE</t>
  </si>
  <si>
    <t>NEUVICQ</t>
  </si>
  <si>
    <t>LES NOUILLERS</t>
  </si>
  <si>
    <t>ORIGNOLLES</t>
  </si>
  <si>
    <t>PESSINES</t>
  </si>
  <si>
    <t>PORT D ENVAUX</t>
  </si>
  <si>
    <t>POUILLAC</t>
  </si>
  <si>
    <t>PUY DU LAC</t>
  </si>
  <si>
    <t>SABLONCEAUX</t>
  </si>
  <si>
    <t>ST BONNET SUR GIRONDE</t>
  </si>
  <si>
    <t>ST BRIS DES BOIS</t>
  </si>
  <si>
    <t>ST DIZANT DU BOIS</t>
  </si>
  <si>
    <t>ST GEORGES DES COTEAUX</t>
  </si>
  <si>
    <t>ST HILAIRE DE VILLEFRANCHE</t>
  </si>
  <si>
    <t>ST JULIEN DE L ESCAP</t>
  </si>
  <si>
    <t>ST MARTIAL DE MIRAMBEAU</t>
  </si>
  <si>
    <t>ST MEDARD D AUNIS</t>
  </si>
  <si>
    <t>ST PALAIS DE NEGRIGNAC</t>
  </si>
  <si>
    <t>ST PORCHAIRE</t>
  </si>
  <si>
    <t>ST ROGATIEN</t>
  </si>
  <si>
    <t>ST SEVER DE SAINTONGE</t>
  </si>
  <si>
    <t>SURGERES</t>
  </si>
  <si>
    <t>TAUGON</t>
  </si>
  <si>
    <t>THAIMS</t>
  </si>
  <si>
    <t>TRIZAY</t>
  </si>
  <si>
    <t>VARZAY</t>
  </si>
  <si>
    <t>VILLARS EN PONS</t>
  </si>
  <si>
    <t>YVES</t>
  </si>
  <si>
    <t>ALLOGNY</t>
  </si>
  <si>
    <t>APREMONT SUR ALLIER</t>
  </si>
  <si>
    <t>ARDENAIS</t>
  </si>
  <si>
    <t>ARGENVIERES</t>
  </si>
  <si>
    <t>AUGY SUR AUBOIS</t>
  </si>
  <si>
    <t>BENGY SUR CRAON</t>
  </si>
  <si>
    <t>BERRY BOUY</t>
  </si>
  <si>
    <t>BLANCAFORT</t>
  </si>
  <si>
    <t>BOUZAIS</t>
  </si>
  <si>
    <t>BRINON SUR SAULDRE</t>
  </si>
  <si>
    <t>LA CELLE CONDE</t>
  </si>
  <si>
    <t>LA CHAPELLE MONTLINARD</t>
  </si>
  <si>
    <t>CHARENTONNAY</t>
  </si>
  <si>
    <t>CHATEAUMEILLANT</t>
  </si>
  <si>
    <t>CHATEAUNEUF SUR CHER</t>
  </si>
  <si>
    <t>CHERY</t>
  </si>
  <si>
    <t>CLEMONT</t>
  </si>
  <si>
    <t>CONCRESSAULT</t>
  </si>
  <si>
    <t>COUST</t>
  </si>
  <si>
    <t>CROSSES</t>
  </si>
  <si>
    <t>DAMPIERRE EN CROT</t>
  </si>
  <si>
    <t>DAMPIERRE EN GRACAY</t>
  </si>
  <si>
    <t>FARGES ALLICHAMPS</t>
  </si>
  <si>
    <t>FAVERDINES</t>
  </si>
  <si>
    <t>FUSSY</t>
  </si>
  <si>
    <t>GARIGNY</t>
  </si>
  <si>
    <t>LA GROUTTE</t>
  </si>
  <si>
    <t>HENRICHEMONT</t>
  </si>
  <si>
    <t>IVOY LE PRE</t>
  </si>
  <si>
    <t>JALOGNES</t>
  </si>
  <si>
    <t>JOUET SUR L AUBOIS</t>
  </si>
  <si>
    <t>LUGNY BOURBONNAIS</t>
  </si>
  <si>
    <t>LUNERY</t>
  </si>
  <si>
    <t>MAISONNAIS</t>
  </si>
  <si>
    <t>MASSAY</t>
  </si>
  <si>
    <t>MEHUN SUR YEVRE</t>
  </si>
  <si>
    <t>MEILLANT</t>
  </si>
  <si>
    <t>MONTLOUIS</t>
  </si>
  <si>
    <t>NEUVY DEUX CLOCHERS</t>
  </si>
  <si>
    <t>NOHANT EN GOUT</t>
  </si>
  <si>
    <t>OIZON</t>
  </si>
  <si>
    <t>PARASSY</t>
  </si>
  <si>
    <t>PRECY</t>
  </si>
  <si>
    <t>QUANTILLY</t>
  </si>
  <si>
    <t>QUINCY</t>
  </si>
  <si>
    <t>REIGNY</t>
  </si>
  <si>
    <t>ST AMAND MONTROND</t>
  </si>
  <si>
    <t>ST BAUDEL</t>
  </si>
  <si>
    <t>ST DOULCHARD</t>
  </si>
  <si>
    <t>STE GEMME EN SANCERROIS</t>
  </si>
  <si>
    <t>ST LOUP DES CHAUMES</t>
  </si>
  <si>
    <t>ST OUTRILLE</t>
  </si>
  <si>
    <t>STE THORETTE</t>
  </si>
  <si>
    <t>SANTRANGES</t>
  </si>
  <si>
    <t>SAVIGNY EN SANCERRE</t>
  </si>
  <si>
    <t>SAVIGNY EN SEPTAINE</t>
  </si>
  <si>
    <t>SOYE EN SEPTAINE</t>
  </si>
  <si>
    <t>SURY ES BOIS</t>
  </si>
  <si>
    <t>TENDRON</t>
  </si>
  <si>
    <t>VENESMES</t>
  </si>
  <si>
    <t>VERNAIS</t>
  </si>
  <si>
    <t>VILLECELIN</t>
  </si>
  <si>
    <t>VILLENEUVE SUR CHER</t>
  </si>
  <si>
    <t>VINON</t>
  </si>
  <si>
    <t>VORLY</t>
  </si>
  <si>
    <t>ALLASSAC</t>
  </si>
  <si>
    <t>AUBAZINES</t>
  </si>
  <si>
    <t>BAR</t>
  </si>
  <si>
    <t>BRIGNAC LA PLAINE</t>
  </si>
  <si>
    <t>CHAMBOULIVE</t>
  </si>
  <si>
    <t>CHAMEYRAT</t>
  </si>
  <si>
    <t>LA CHAPELLE AUX SAINTS</t>
  </si>
  <si>
    <t>CHASTEAUX</t>
  </si>
  <si>
    <t>CORNIL</t>
  </si>
  <si>
    <t>COSNAC</t>
  </si>
  <si>
    <t>DAMPNIAT</t>
  </si>
  <si>
    <t>DAVIGNAC</t>
  </si>
  <si>
    <t>ESPAGNAC</t>
  </si>
  <si>
    <t>FEYT</t>
  </si>
  <si>
    <t>GRANDSAIGNE</t>
  </si>
  <si>
    <t>GROS CHASTANG</t>
  </si>
  <si>
    <t>GUMOND</t>
  </si>
  <si>
    <t>LANTEUIL</t>
  </si>
  <si>
    <t>LAPLEAU</t>
  </si>
  <si>
    <t>LAROCHE PRES FEYT</t>
  </si>
  <si>
    <t>LATRONCHE</t>
  </si>
  <si>
    <t>LAVAL SUR LUZEGE</t>
  </si>
  <si>
    <t>LESTARDS</t>
  </si>
  <si>
    <t>LIGNAREIX</t>
  </si>
  <si>
    <t>LE LONZAC</t>
  </si>
  <si>
    <t>LOUIGNAC</t>
  </si>
  <si>
    <t>MANSAC</t>
  </si>
  <si>
    <t>MAUSSAC</t>
  </si>
  <si>
    <t>MONCEAUX SUR DORDOGNE</t>
  </si>
  <si>
    <t>MONESTIER PORT DIEU</t>
  </si>
  <si>
    <t>NESPOULS</t>
  </si>
  <si>
    <t>NONARDS</t>
  </si>
  <si>
    <t>OBJAT</t>
  </si>
  <si>
    <t>PALISSE</t>
  </si>
  <si>
    <t>PANDRIGNES</t>
  </si>
  <si>
    <t>PERPEZAC LE NOIR</t>
  </si>
  <si>
    <t>PEYRELEVADE</t>
  </si>
  <si>
    <t>LA ROCHE CANILLAC</t>
  </si>
  <si>
    <t>SADROC</t>
  </si>
  <si>
    <t>ST BONNET LA RIVIERE</t>
  </si>
  <si>
    <t>ST GERMAIN LAVOLPS</t>
  </si>
  <si>
    <t>ST GERMAIN LES VERGNES</t>
  </si>
  <si>
    <t>ST JULIEN MAUMONT</t>
  </si>
  <si>
    <t>ST MARTIN LA MEANNE</t>
  </si>
  <si>
    <t>ST MERD LES OUSSINES</t>
  </si>
  <si>
    <t>ST MEXANT</t>
  </si>
  <si>
    <t>ST PANTALEON DE LAPLEAU</t>
  </si>
  <si>
    <t>ST SALVADOUR</t>
  </si>
  <si>
    <t>ST SETIERS</t>
  </si>
  <si>
    <t>ST VICTOUR</t>
  </si>
  <si>
    <t>ST YRIEIX LE DEJALAT</t>
  </si>
  <si>
    <t>SARRAN</t>
  </si>
  <si>
    <t>SEGUR LE CHATEAU</t>
  </si>
  <si>
    <t>SOUDEILLES</t>
  </si>
  <si>
    <t>TOY VIAM</t>
  </si>
  <si>
    <t>VIAM</t>
  </si>
  <si>
    <t>AGEY</t>
  </si>
  <si>
    <t>AIGNAY LE DUC</t>
  </si>
  <si>
    <t>ALLEREY</t>
  </si>
  <si>
    <t>ARRANS</t>
  </si>
  <si>
    <t>AUXANT</t>
  </si>
  <si>
    <t>BARBIREY SUR OUCHE</t>
  </si>
  <si>
    <t>BARD LE REGULIER</t>
  </si>
  <si>
    <t>BELLENEUVE</t>
  </si>
  <si>
    <t>BELLENOT SOUS POUILLY</t>
  </si>
  <si>
    <t>BENOISEY</t>
  </si>
  <si>
    <t>BEURIZOT</t>
  </si>
  <si>
    <t>BEZOUOTTE</t>
  </si>
  <si>
    <t>BISSEY LA COTE</t>
  </si>
  <si>
    <t>BLIGNY LES BEAUNE</t>
  </si>
  <si>
    <t>BRAIN</t>
  </si>
  <si>
    <t>BRAZEY EN PLAINE</t>
  </si>
  <si>
    <t>BREMUR ET VAUROIS</t>
  </si>
  <si>
    <t>BRETENIERE</t>
  </si>
  <si>
    <t>CHAILLY SUR ARMANCON</t>
  </si>
  <si>
    <t>CHAMPEAU EN MORVAN</t>
  </si>
  <si>
    <t>CHANCEAUX</t>
  </si>
  <si>
    <t>CHANNAY</t>
  </si>
  <si>
    <t>CHAUDENAY LA VILLE</t>
  </si>
  <si>
    <t>CHAUMONT LE BOIS</t>
  </si>
  <si>
    <t>CHEUGE</t>
  </si>
  <si>
    <t>CHEVANNAY</t>
  </si>
  <si>
    <t>CIVRY EN MONTAGNE</t>
  </si>
  <si>
    <t>CLAMEREY</t>
  </si>
  <si>
    <t>COLLONGES LES BEVY</t>
  </si>
  <si>
    <t>COURCELLES LES MONTBARD</t>
  </si>
  <si>
    <t>COURCELLES LES SEMUR</t>
  </si>
  <si>
    <t>CREANCEY</t>
  </si>
  <si>
    <t>CUISEREY</t>
  </si>
  <si>
    <t>CUSSEY LES FORGES</t>
  </si>
  <si>
    <t>DRAMBON</t>
  </si>
  <si>
    <t>EBATY</t>
  </si>
  <si>
    <t>EPOISSES</t>
  </si>
  <si>
    <t>ESBARRES</t>
  </si>
  <si>
    <t>ESSEY</t>
  </si>
  <si>
    <t>L ETANG VERGY</t>
  </si>
  <si>
    <t>FAIN LES MOUTIERS</t>
  </si>
  <si>
    <t>FAUVERNEY</t>
  </si>
  <si>
    <t>FLAGEY ECHEZEAUX</t>
  </si>
  <si>
    <t>FLAVIGNEROT</t>
  </si>
  <si>
    <t>FOISSY</t>
  </si>
  <si>
    <t>FORLEANS</t>
  </si>
  <si>
    <t>GEMEAUX</t>
  </si>
  <si>
    <t>GERGUEIL</t>
  </si>
  <si>
    <t>GEVREY CHAMBERTIN</t>
  </si>
  <si>
    <t>GILLY LES CITEAUX</t>
  </si>
  <si>
    <t>GRANCEY SUR OURCE</t>
  </si>
  <si>
    <t>JAILLY LES MOULINS</t>
  </si>
  <si>
    <t>JANCIGNY</t>
  </si>
  <si>
    <t>JOUEY</t>
  </si>
  <si>
    <t>LACANCHE</t>
  </si>
  <si>
    <t>LERY</t>
  </si>
  <si>
    <t>LICEY SUR VINGEANNE</t>
  </si>
  <si>
    <t>LONGEAULT PLUVAULT</t>
  </si>
  <si>
    <t>LONGECOURT LES CULETRE</t>
  </si>
  <si>
    <t>MAGNIEN</t>
  </si>
  <si>
    <t>MAGNY LAMBERT</t>
  </si>
  <si>
    <t>MAGNY LA VILLE</t>
  </si>
  <si>
    <t>LES MAILLYS</t>
  </si>
  <si>
    <t>MALAIN</t>
  </si>
  <si>
    <t>MARCELLOIS</t>
  </si>
  <si>
    <t>MARCENAY</t>
  </si>
  <si>
    <t>MARCILLY ET DRACY</t>
  </si>
  <si>
    <t>MAREY LES FUSSEY</t>
  </si>
  <si>
    <t>MARIGNY LES REULLEE</t>
  </si>
  <si>
    <t>MARLIENS</t>
  </si>
  <si>
    <t>MARSANNAY LA COTE</t>
  </si>
  <si>
    <t>MEILLY SUR ROUVRES</t>
  </si>
  <si>
    <t>LE MEIX</t>
  </si>
  <si>
    <t>MENESBLE</t>
  </si>
  <si>
    <t>MENESSAIRE</t>
  </si>
  <si>
    <t>MENETREUX LE PITOIS</t>
  </si>
  <si>
    <t>MEULSON</t>
  </si>
  <si>
    <t>MIMEURE</t>
  </si>
  <si>
    <t>MOLESME</t>
  </si>
  <si>
    <t>MOLOY</t>
  </si>
  <si>
    <t>MONTAGNY LES BEAUNE</t>
  </si>
  <si>
    <t>MONTIGNY SUR AUBE</t>
  </si>
  <si>
    <t>MONTLAY EN AUXOIS</t>
  </si>
  <si>
    <t>NOIRON SOUS GEVREY</t>
  </si>
  <si>
    <t>NOIRON SUR BEZE</t>
  </si>
  <si>
    <t>NORMIER</t>
  </si>
  <si>
    <t>ORIGNY</t>
  </si>
  <si>
    <t>ORRET</t>
  </si>
  <si>
    <t>OUGES</t>
  </si>
  <si>
    <t>PANGES</t>
  </si>
  <si>
    <t>PERRIGNY SUR L OGNON</t>
  </si>
  <si>
    <t>POINCON LES LARREY</t>
  </si>
  <si>
    <t>PONCEY LES ATHEE</t>
  </si>
  <si>
    <t>POUILLY EN AUXOIS</t>
  </si>
  <si>
    <t>POUILLY SUR SAONE</t>
  </si>
  <si>
    <t>PRUSLY SUR OURCE</t>
  </si>
  <si>
    <t>RECEY SUR OURCE</t>
  </si>
  <si>
    <t>ROCHEFORT SUR BREVON</t>
  </si>
  <si>
    <t>ROILLY</t>
  </si>
  <si>
    <t>SACQUENAY</t>
  </si>
  <si>
    <t>ST ANDEUX</t>
  </si>
  <si>
    <t>ST BROING LES MOINES</t>
  </si>
  <si>
    <t>ST GERMAIN DE MODEON</t>
  </si>
  <si>
    <t>ST MAURICE SUR VINGEANNE</t>
  </si>
  <si>
    <t>STE SABINE</t>
  </si>
  <si>
    <t>ST SEINE L ABBAYE</t>
  </si>
  <si>
    <t>ST VICTOR SUR OUCHE</t>
  </si>
  <si>
    <t>SAVIGNY LES BEAUNE</t>
  </si>
  <si>
    <t>SAVOLLES</t>
  </si>
  <si>
    <t>SOISSONS SUR NACEY</t>
  </si>
  <si>
    <t>TALMAY</t>
  </si>
  <si>
    <t>TARSUL</t>
  </si>
  <si>
    <t>THENISSEY</t>
  </si>
  <si>
    <t>THOISY LE DESERT</t>
  </si>
  <si>
    <t>THOMIREY</t>
  </si>
  <si>
    <t>THOREY SUR OUCHE</t>
  </si>
  <si>
    <t>TOUILLON</t>
  </si>
  <si>
    <t>TRECLUN</t>
  </si>
  <si>
    <t>TRUGNY</t>
  </si>
  <si>
    <t>VAROIS ET CHAIGNOT</t>
  </si>
  <si>
    <t>VERTAULT</t>
  </si>
  <si>
    <t>VESVRES</t>
  </si>
  <si>
    <t>VIEILMOULIN</t>
  </si>
  <si>
    <t>VIEVIGNE</t>
  </si>
  <si>
    <t>VILLARS FONTAINE</t>
  </si>
  <si>
    <t>VILLEBERNY</t>
  </si>
  <si>
    <t>LA VILLENEUVE LES CONVERS</t>
  </si>
  <si>
    <t>VILLERS PATRAS</t>
  </si>
  <si>
    <t>VILLERS ROTIN</t>
  </si>
  <si>
    <t>BOQUEHO</t>
  </si>
  <si>
    <t>BOURBRIAC</t>
  </si>
  <si>
    <t>BRINGOLO</t>
  </si>
  <si>
    <t>CANIHUEL</t>
  </si>
  <si>
    <t>CARNOET</t>
  </si>
  <si>
    <t>LES CHAMPS GERAUX</t>
  </si>
  <si>
    <t>COETMIEUX</t>
  </si>
  <si>
    <t>CORLAY</t>
  </si>
  <si>
    <t>CORSEUL</t>
  </si>
  <si>
    <t>CREHEN</t>
  </si>
  <si>
    <t>LE FOEIL</t>
  </si>
  <si>
    <t>GLOMEL</t>
  </si>
  <si>
    <t>GOMMENEC H</t>
  </si>
  <si>
    <t>GOUAREC</t>
  </si>
  <si>
    <t>GUITTE</t>
  </si>
  <si>
    <t>HENANBIHEN</t>
  </si>
  <si>
    <t>LANLEFF</t>
  </si>
  <si>
    <t>LANLOUP</t>
  </si>
  <si>
    <t>LANVELLEC</t>
  </si>
  <si>
    <t>LOC ENVEL</t>
  </si>
  <si>
    <t>LOHUEC</t>
  </si>
  <si>
    <t>LOUDEAC</t>
  </si>
  <si>
    <t>LA MALHOURE</t>
  </si>
  <si>
    <t>MANTALLOT</t>
  </si>
  <si>
    <t>MERDRIGNAC</t>
  </si>
  <si>
    <t>LE MERZER</t>
  </si>
  <si>
    <t>PABU</t>
  </si>
  <si>
    <t>PLAINTEL</t>
  </si>
  <si>
    <t>PLEMY</t>
  </si>
  <si>
    <t>PLEUDANIEL</t>
  </si>
  <si>
    <t>PLEUDIHEN SUR RANCE</t>
  </si>
  <si>
    <t>PLEVEN</t>
  </si>
  <si>
    <t>PLOURHAN</t>
  </si>
  <si>
    <t>PLUSQUELLEC</t>
  </si>
  <si>
    <t>PLUZUNET</t>
  </si>
  <si>
    <t>PONT MELVEZ</t>
  </si>
  <si>
    <t>LA PRENESSAYE</t>
  </si>
  <si>
    <t>LE QUIOU</t>
  </si>
  <si>
    <t>ST CONNAN</t>
  </si>
  <si>
    <t>ST DENOUAL</t>
  </si>
  <si>
    <t>ST GILLES PLIGEAUX</t>
  </si>
  <si>
    <t>ST GLEN</t>
  </si>
  <si>
    <t>ST HELEN</t>
  </si>
  <si>
    <t>ST JEAN KERDANIEL</t>
  </si>
  <si>
    <t>ST JOUAN DE L ISLE</t>
  </si>
  <si>
    <t>ST MICHEL DE PLELAN</t>
  </si>
  <si>
    <t>ST QUAY PERROS</t>
  </si>
  <si>
    <t>ST VRAN</t>
  </si>
  <si>
    <t>TREDARZEC</t>
  </si>
  <si>
    <t>TREFFRIN</t>
  </si>
  <si>
    <t>TREGLAMUS</t>
  </si>
  <si>
    <t>TRELEVERN</t>
  </si>
  <si>
    <t>TRESSIGNAUX</t>
  </si>
  <si>
    <t>UZEL PRES L OUST</t>
  </si>
  <si>
    <t>BASVILLE</t>
  </si>
  <si>
    <t>BLESSAC</t>
  </si>
  <si>
    <t>BOURGANEUF</t>
  </si>
  <si>
    <t>BUDELIERE</t>
  </si>
  <si>
    <t>BUSSIERE DUNOISE</t>
  </si>
  <si>
    <t>LA CELLE DUNOISE</t>
  </si>
  <si>
    <t>CHAMBON STE CROIX</t>
  </si>
  <si>
    <t>CHAMBON SUR VOUEIZE</t>
  </si>
  <si>
    <t>CHAMBORAND</t>
  </si>
  <si>
    <t>CHATELUS MALVALEIX</t>
  </si>
  <si>
    <t>CHAVANAT</t>
  </si>
  <si>
    <t>CLAIRAVAUX</t>
  </si>
  <si>
    <t>LA COURTINE</t>
  </si>
  <si>
    <t>CRESSAT</t>
  </si>
  <si>
    <t>CROCQ</t>
  </si>
  <si>
    <t>JARNAGES</t>
  </si>
  <si>
    <t>LAVAUFRANCHE</t>
  </si>
  <si>
    <t>LAVAVEIX LES MINES</t>
  </si>
  <si>
    <t>LEPINAS</t>
  </si>
  <si>
    <t>LEYRAT</t>
  </si>
  <si>
    <t>LUSSAT</t>
  </si>
  <si>
    <t>MAINSAT</t>
  </si>
  <si>
    <t>MAISON FEYNE</t>
  </si>
  <si>
    <t>MONTBOUCHER</t>
  </si>
  <si>
    <t>NAILLAT</t>
  </si>
  <si>
    <t>NEOUX</t>
  </si>
  <si>
    <t>NOTH</t>
  </si>
  <si>
    <t>ROUGNAT</t>
  </si>
  <si>
    <t>ST DOMET</t>
  </si>
  <si>
    <t>ST FIEL</t>
  </si>
  <si>
    <t>ST GEORGES LA POUGE</t>
  </si>
  <si>
    <t>ST GERMAIN BEAUPRE</t>
  </si>
  <si>
    <t>ST MARTIN CHATEAU</t>
  </si>
  <si>
    <t>ST MICHEL DE VEISSE</t>
  </si>
  <si>
    <t>ST ORADOUX DE CHIROUZE</t>
  </si>
  <si>
    <t>ST ORADOUX PRES CROCQ</t>
  </si>
  <si>
    <t>ST PARDOUX LES CARDS</t>
  </si>
  <si>
    <t>VIERSAT</t>
  </si>
  <si>
    <t>VIGEVILLE</t>
  </si>
  <si>
    <t>ALLEMANS</t>
  </si>
  <si>
    <t>AUBAS</t>
  </si>
  <si>
    <t>AURIAC DU PERIGORD</t>
  </si>
  <si>
    <t>BEAUREGARD DE TERRASSON</t>
  </si>
  <si>
    <t>BEAUREGARD ET BASSAC</t>
  </si>
  <si>
    <t>BELEYMAS</t>
  </si>
  <si>
    <t>BERGERAC</t>
  </si>
  <si>
    <t>BEYNAC ET CAZENAC</t>
  </si>
  <si>
    <t>BOISSEUILH</t>
  </si>
  <si>
    <t>BOURROU</t>
  </si>
  <si>
    <t>CARVES</t>
  </si>
  <si>
    <t>CAUSE DE CLERANS</t>
  </si>
  <si>
    <t>CHAMPAGNAC DE BELAIR</t>
  </si>
  <si>
    <t>LA CHAPELLE AUBAREIL</t>
  </si>
  <si>
    <t>LA CHAPELLE MONTABOURLET</t>
  </si>
  <si>
    <t>LA CHAPELLE MONTMOREAU</t>
  </si>
  <si>
    <t>LA CHAPELLE ST JEAN</t>
  </si>
  <si>
    <t>CHASSAIGNES</t>
  </si>
  <si>
    <t>CHATEAU L EVEQUE</t>
  </si>
  <si>
    <t>COURS DE PILE</t>
  </si>
  <si>
    <t>EYMET</t>
  </si>
  <si>
    <t>LE FLEIX</t>
  </si>
  <si>
    <t>GAUGEAC</t>
  </si>
  <si>
    <t>GRAND BRASSAC</t>
  </si>
  <si>
    <t>GROLEJAC</t>
  </si>
  <si>
    <t>HAUTEFAYE</t>
  </si>
  <si>
    <t>ISSAC</t>
  </si>
  <si>
    <t>JAURE</t>
  </si>
  <si>
    <t>RUDEAU LADOSSE</t>
  </si>
  <si>
    <t>LAMONZIE MONTASTRUC</t>
  </si>
  <si>
    <t>LARZAC</t>
  </si>
  <si>
    <t>LOUBEJAC</t>
  </si>
  <si>
    <t>LUSSAS ET NONTRONNEAU</t>
  </si>
  <si>
    <t>MARSALES</t>
  </si>
  <si>
    <t>MEYRALS</t>
  </si>
  <si>
    <t>MILHAC DE NONTRON</t>
  </si>
  <si>
    <t>MONMADALES</t>
  </si>
  <si>
    <t>MONMARVES</t>
  </si>
  <si>
    <t>NADAILLAC</t>
  </si>
  <si>
    <t>NAUSSANNES</t>
  </si>
  <si>
    <t>PEYRIGNAC</t>
  </si>
  <si>
    <t>PRESSIGNAC VICQ</t>
  </si>
  <si>
    <t>PREYSSAC D EXCIDEUIL</t>
  </si>
  <si>
    <t>PRIGONRIEUX</t>
  </si>
  <si>
    <t>QUEYSSAC</t>
  </si>
  <si>
    <t>RAZAC DE SAUSSIGNAC</t>
  </si>
  <si>
    <t>RIBAGNAC</t>
  </si>
  <si>
    <t>SAGELAT</t>
  </si>
  <si>
    <t>ST AGNE</t>
  </si>
  <si>
    <t>ST AVIT SENIEUR</t>
  </si>
  <si>
    <t>ST BARTHELEMY DE BUSSIERE</t>
  </si>
  <si>
    <t>ST CERNIN DE LABARDE</t>
  </si>
  <si>
    <t>ST CHAMASSY</t>
  </si>
  <si>
    <t>ST FELIX DE BOURDEILLES</t>
  </si>
  <si>
    <t>ST FRONT D ALEMPS</t>
  </si>
  <si>
    <t>ST FRONT LA RIVIERE</t>
  </si>
  <si>
    <t>ST FRONT SUR NIZONNE</t>
  </si>
  <si>
    <t>ST GENIES</t>
  </si>
  <si>
    <t>ST GEYRAC</t>
  </si>
  <si>
    <t>ST JEAN D ATAUX</t>
  </si>
  <si>
    <t>ST JEAN D ESTISSAC</t>
  </si>
  <si>
    <t>ST JULIEN DE LAMPON</t>
  </si>
  <si>
    <t>ST LAURENT LA VALLEE</t>
  </si>
  <si>
    <t>ST LEON D ISSIGEAC</t>
  </si>
  <si>
    <t>ST LEON SUR VEZERE</t>
  </si>
  <si>
    <t>ST MARTIN DE GURSON</t>
  </si>
  <si>
    <t>ST MEARD DE DRONE</t>
  </si>
  <si>
    <t>ST MICHEL DE VILLADEIX</t>
  </si>
  <si>
    <t>ST PARDOUX LA RIVIERE</t>
  </si>
  <si>
    <t>ST SULPICE DE ROUMAGNAC</t>
  </si>
  <si>
    <t>SARLANDE</t>
  </si>
  <si>
    <t>SARLIAC SUR L ISLE</t>
  </si>
  <si>
    <t>SAVIGNAC DE MIREMONT</t>
  </si>
  <si>
    <t>SAVIGNAC DE NONTRON</t>
  </si>
  <si>
    <t>SINGLEYRAC</t>
  </si>
  <si>
    <t>SOUDAT</t>
  </si>
  <si>
    <t>SOURZAC</t>
  </si>
  <si>
    <t>TAMNIES</t>
  </si>
  <si>
    <t>TEILLOTS</t>
  </si>
  <si>
    <t>THENON</t>
  </si>
  <si>
    <t>TREMOLAT</t>
  </si>
  <si>
    <t>TURSAC</t>
  </si>
  <si>
    <t>VAUNAC</t>
  </si>
  <si>
    <t>VERGT</t>
  </si>
  <si>
    <t>VILLAC</t>
  </si>
  <si>
    <t>ABBANS DESSOUS</t>
  </si>
  <si>
    <t>ABBANS DESSUS</t>
  </si>
  <si>
    <t>AIBRE</t>
  </si>
  <si>
    <t>LES ALLIES</t>
  </si>
  <si>
    <t>AMAGNEY</t>
  </si>
  <si>
    <t>AUBONNE</t>
  </si>
  <si>
    <t>AUTECHAUX</t>
  </si>
  <si>
    <t>BATTENANS VARIN</t>
  </si>
  <si>
    <t>BAVANS</t>
  </si>
  <si>
    <t>LE BELIEU</t>
  </si>
  <si>
    <t>BELVOIR</t>
  </si>
  <si>
    <t>BERTHELANGE</t>
  </si>
  <si>
    <t>BETHONCOURT</t>
  </si>
  <si>
    <t>BLARIANS</t>
  </si>
  <si>
    <t>BOURGUIGNON</t>
  </si>
  <si>
    <t>BRAILLANS</t>
  </si>
  <si>
    <t>BRERES</t>
  </si>
  <si>
    <t>CHAPELLE DES BOIS</t>
  </si>
  <si>
    <t>CHAPELLE D HUIN</t>
  </si>
  <si>
    <t>CHATILLON LE DUC</t>
  </si>
  <si>
    <t>CHAY</t>
  </si>
  <si>
    <t>LA CHEVILLOTTE</t>
  </si>
  <si>
    <t>CLERON</t>
  </si>
  <si>
    <t>CORCELLE MIESLOT</t>
  </si>
  <si>
    <t>COURVIERES</t>
  </si>
  <si>
    <t>CROSEY LE GRAND</t>
  </si>
  <si>
    <t>LE CROUZET</t>
  </si>
  <si>
    <t>CUSANCE</t>
  </si>
  <si>
    <t>CUSSEY SUR LISON</t>
  </si>
  <si>
    <t>DAMPIERRE LES BOIS</t>
  </si>
  <si>
    <t>DOUBS</t>
  </si>
  <si>
    <t>ESNANS</t>
  </si>
  <si>
    <t>ETRAPPE</t>
  </si>
  <si>
    <t>FLAGEY RIGNEY</t>
  </si>
  <si>
    <t>FLEUREY</t>
  </si>
  <si>
    <t>FONTAINE LES CLERVAL</t>
  </si>
  <si>
    <t>GEMONVAL</t>
  </si>
  <si>
    <t>GENEY</t>
  </si>
  <si>
    <t>GERMEFONTAINE</t>
  </si>
  <si>
    <t>GLAMONDANS</t>
  </si>
  <si>
    <t>GONSANS</t>
  </si>
  <si>
    <t>GRAND COMBE CHATELEU</t>
  </si>
  <si>
    <t>LES GRAS</t>
  </si>
  <si>
    <t>GUYANS VENNES</t>
  </si>
  <si>
    <t>HUANNE MONTMARTIN</t>
  </si>
  <si>
    <t>LAVANS QUINGEY</t>
  </si>
  <si>
    <t>LIZINE</t>
  </si>
  <si>
    <t>LONGEVILLES MONT D OR</t>
  </si>
  <si>
    <t>LORAY</t>
  </si>
  <si>
    <t>MALBUISSON</t>
  </si>
  <si>
    <t>MALPAS</t>
  </si>
  <si>
    <t>MANCENANS</t>
  </si>
  <si>
    <t>MANCENANS LIZERNE</t>
  </si>
  <si>
    <t>MATHAY</t>
  </si>
  <si>
    <t>MEDIERE</t>
  </si>
  <si>
    <t>MISEREY SALINES</t>
  </si>
  <si>
    <t>MONDON</t>
  </si>
  <si>
    <t>MONTLEBON</t>
  </si>
  <si>
    <t>MONTROND LE CHATEAU</t>
  </si>
  <si>
    <t>NANCRAY</t>
  </si>
  <si>
    <t>NOEL CERNEUX</t>
  </si>
  <si>
    <t>NOIRONTE</t>
  </si>
  <si>
    <t>NOMMAY</t>
  </si>
  <si>
    <t>OUHANS</t>
  </si>
  <si>
    <t>OYE ET PALLET</t>
  </si>
  <si>
    <t>PALANTINE</t>
  </si>
  <si>
    <t>PALISE</t>
  </si>
  <si>
    <t>PETITE CHAUX</t>
  </si>
  <si>
    <t>PONTARLIER</t>
  </si>
  <si>
    <t>LA PRETIERE</t>
  </si>
  <si>
    <t>RANDEVILLERS</t>
  </si>
  <si>
    <t>RONDEFONTAINE</t>
  </si>
  <si>
    <t>ST GORGON MAIN</t>
  </si>
  <si>
    <t>ST JULIEN LES MONTBELIARD</t>
  </si>
  <si>
    <t>ST POINT LAC</t>
  </si>
  <si>
    <t>SAUVAGNEY</t>
  </si>
  <si>
    <t>SEPTFONTAINES</t>
  </si>
  <si>
    <t>SERRE LES SAPINS</t>
  </si>
  <si>
    <t>SILLEY AMANCEY</t>
  </si>
  <si>
    <t>SILLEY BLEFOND</t>
  </si>
  <si>
    <t>SOCHAUX</t>
  </si>
  <si>
    <t>SOULCE CERNAY</t>
  </si>
  <si>
    <t>SOURANS</t>
  </si>
  <si>
    <t>SURMONT</t>
  </si>
  <si>
    <t>THIEBOUHANS</t>
  </si>
  <si>
    <t>THUREY LE MONT</t>
  </si>
  <si>
    <t>TOUILLON ET LOUTELET</t>
  </si>
  <si>
    <t>TOURNANS</t>
  </si>
  <si>
    <t>VALDAHON</t>
  </si>
  <si>
    <t>VAL DE ROULANS</t>
  </si>
  <si>
    <t>VALENTIGNEY</t>
  </si>
  <si>
    <t>VANDONCOURT</t>
  </si>
  <si>
    <t>VELESMES ESSARTS</t>
  </si>
  <si>
    <t>VELLEVANS</t>
  </si>
  <si>
    <t>VERRIERES DE JOUX</t>
  </si>
  <si>
    <t>VILLE DU PONT</t>
  </si>
  <si>
    <t>VILLERS BUZON</t>
  </si>
  <si>
    <t>VILLERS GRELOT</t>
  </si>
  <si>
    <t>VORGES LES PINS</t>
  </si>
  <si>
    <t>VYT LES BELVOIR</t>
  </si>
  <si>
    <t>ALEYRAC</t>
  </si>
  <si>
    <t>ANNEYRON</t>
  </si>
  <si>
    <t>AUBRES</t>
  </si>
  <si>
    <t>LA BATIE ROLLAND</t>
  </si>
  <si>
    <t>LA BAUME DE TRANSIT</t>
  </si>
  <si>
    <t>BEAUFORT SUR GERVANNE</t>
  </si>
  <si>
    <t>BOURDEAUX</t>
  </si>
  <si>
    <t>BREN</t>
  </si>
  <si>
    <t>BRETTE</t>
  </si>
  <si>
    <t>CHAMARET</t>
  </si>
  <si>
    <t>CHAROLS</t>
  </si>
  <si>
    <t>CHASTEL ARNAUD</t>
  </si>
  <si>
    <t>CHATEAUNEUF SUR ISERE</t>
  </si>
  <si>
    <t>CHATEAUNEUF DU RHONE</t>
  </si>
  <si>
    <t>CHAUDEBONNE</t>
  </si>
  <si>
    <t>CLEON D ANDRAN</t>
  </si>
  <si>
    <t>COBONNE</t>
  </si>
  <si>
    <t>COLONZELLE</t>
  </si>
  <si>
    <t>ESTABLET</t>
  </si>
  <si>
    <t>EURRE</t>
  </si>
  <si>
    <t>EYROLES</t>
  </si>
  <si>
    <t>GRANE</t>
  </si>
  <si>
    <t>GRIGNAN</t>
  </si>
  <si>
    <t>GUMIANE</t>
  </si>
  <si>
    <t>IZON LA BRUISSE</t>
  </si>
  <si>
    <t>JONCHERES</t>
  </si>
  <si>
    <t>LABOREL</t>
  </si>
  <si>
    <t>LUC EN DIOIS</t>
  </si>
  <si>
    <t>MANAS</t>
  </si>
  <si>
    <t>MONTAULIEU</t>
  </si>
  <si>
    <t>MONTFERRAND LA FARE</t>
  </si>
  <si>
    <t>MONTFROC</t>
  </si>
  <si>
    <t>MONTJOUX</t>
  </si>
  <si>
    <t>MONTVENDRE</t>
  </si>
  <si>
    <t>PELONNE</t>
  </si>
  <si>
    <t>PIEGROS LA CLASTRE</t>
  </si>
  <si>
    <t>PIERRELATTE</t>
  </si>
  <si>
    <t>PLAISIANS</t>
  </si>
  <si>
    <t>LE POET LAVAL</t>
  </si>
  <si>
    <t>PONT DE BARRET</t>
  </si>
  <si>
    <t>LES PRES</t>
  </si>
  <si>
    <t>PUYGIRON</t>
  </si>
  <si>
    <t>RATIERES</t>
  </si>
  <si>
    <t>RIMON ET SAVEL</t>
  </si>
  <si>
    <t>RIOMS</t>
  </si>
  <si>
    <t>ROCHEFORT EN VALDAINE</t>
  </si>
  <si>
    <t>LA ROCHE SUR GRANE</t>
  </si>
  <si>
    <t>ROUSSET LES VIGNES</t>
  </si>
  <si>
    <t>SAHUNE</t>
  </si>
  <si>
    <t>ST AUBAN SUR L OUVEZE</t>
  </si>
  <si>
    <t>ST BARTHELEMY DE VALS</t>
  </si>
  <si>
    <t>ST BENOIT EN DIOIS</t>
  </si>
  <si>
    <t>STE EUPHEMIE SUR OUVEZE</t>
  </si>
  <si>
    <t>ST FERREOL TRENTE PAS</t>
  </si>
  <si>
    <t>STE JALLE</t>
  </si>
  <si>
    <t>ST JEAN EN ROYANS</t>
  </si>
  <si>
    <t>ST MARCEL LES VALENCE</t>
  </si>
  <si>
    <t>ST NAZAIRE LE DESERT</t>
  </si>
  <si>
    <t>ST PANTALEON LES VIGNES</t>
  </si>
  <si>
    <t>ST SAUVEUR GOUVERNET</t>
  </si>
  <si>
    <t>SAOU</t>
  </si>
  <si>
    <t>SAVASSE</t>
  </si>
  <si>
    <t>SOUSPIERRE</t>
  </si>
  <si>
    <t>SUZE LA ROUSSE</t>
  </si>
  <si>
    <t>LES TOURRETTES</t>
  </si>
  <si>
    <t>TRUINAS</t>
  </si>
  <si>
    <t>TULETTE</t>
  </si>
  <si>
    <t>VACHERES EN QUINT</t>
  </si>
  <si>
    <t>VERS SUR MEOUGE</t>
  </si>
  <si>
    <t>ACLOU</t>
  </si>
  <si>
    <t>ACON</t>
  </si>
  <si>
    <t>AMFREVILLE ST AMAND</t>
  </si>
  <si>
    <t>ANDE</t>
  </si>
  <si>
    <t>ANGERVILLE LA CAMPAGNE</t>
  </si>
  <si>
    <t>BACQUEVILLE</t>
  </si>
  <si>
    <t>BAILLEUL LA VALLEE</t>
  </si>
  <si>
    <t>BALINES</t>
  </si>
  <si>
    <t>BARC</t>
  </si>
  <si>
    <t>LES BAUX STE CROIX</t>
  </si>
  <si>
    <t>BEAUFICEL EN LYONS</t>
  </si>
  <si>
    <t>BEAUMONT LE ROGER</t>
  </si>
  <si>
    <t>BERNIENVILLE</t>
  </si>
  <si>
    <t>BOISNEY</t>
  </si>
  <si>
    <t>BOUCHEVILLIERS</t>
  </si>
  <si>
    <t>CANAPPEVILLE</t>
  </si>
  <si>
    <t>CAPELLE LES GRANDS</t>
  </si>
  <si>
    <t>CHAMBRAY</t>
  </si>
  <si>
    <t>CLAVILLE</t>
  </si>
  <si>
    <t>COMBON</t>
  </si>
  <si>
    <t>CONCHES EN OUCHE</t>
  </si>
  <si>
    <t>COURCELLES SUR SEINE</t>
  </si>
  <si>
    <t>COURTEILLES</t>
  </si>
  <si>
    <t>CRESTOT</t>
  </si>
  <si>
    <t>CRIQUEBEUF LA CAMPAGNE</t>
  </si>
  <si>
    <t>CROSVILLE LA VIEILLE</t>
  </si>
  <si>
    <t>LES DAMPS</t>
  </si>
  <si>
    <t>DARDEZ</t>
  </si>
  <si>
    <t>DAUBEUF LA CAMPAGNE</t>
  </si>
  <si>
    <t>DAUBEUF PRES VATTEVILLE</t>
  </si>
  <si>
    <t>ECAQUELON</t>
  </si>
  <si>
    <t>ECARDENVILLE LA CAMPAGNE</t>
  </si>
  <si>
    <t>EMALLEVILLE</t>
  </si>
  <si>
    <t>ETURQUERAYE</t>
  </si>
  <si>
    <t>EZY SUR EURE</t>
  </si>
  <si>
    <t>FAVEROLLES LA CAMPAGNE</t>
  </si>
  <si>
    <t>LE FIDELAIRE</t>
  </si>
  <si>
    <t>LA FORET DU PARC</t>
  </si>
  <si>
    <t>FOUQUEVILLE</t>
  </si>
  <si>
    <t>GASNY</t>
  </si>
  <si>
    <t>LA GOULAFRIERE</t>
  </si>
  <si>
    <t>GRAVIGNY</t>
  </si>
  <si>
    <t>HARDENCOURT COCHEREL</t>
  </si>
  <si>
    <t>HARQUENCY</t>
  </si>
  <si>
    <t>LA HAYE DE ROUTOT</t>
  </si>
  <si>
    <t>LA HAYE ST SYLVESTRE</t>
  </si>
  <si>
    <t>HEUDREVILLE EN LIEUVIN</t>
  </si>
  <si>
    <t>HONDOUVILLE</t>
  </si>
  <si>
    <t>HOUVILLE EN VEXIN</t>
  </si>
  <si>
    <t>IVILLE</t>
  </si>
  <si>
    <t>LAUNAY</t>
  </si>
  <si>
    <t>LORLEAU</t>
  </si>
  <si>
    <t>LOUYE</t>
  </si>
  <si>
    <t>MEREY</t>
  </si>
  <si>
    <t>MESNIL ROUSSET</t>
  </si>
  <si>
    <t>MESNIL SOUS VIENNE</t>
  </si>
  <si>
    <t>MOUETTES</t>
  </si>
  <si>
    <t>MOUSSEAUX NEUVILLE</t>
  </si>
  <si>
    <t>MUZY</t>
  </si>
  <si>
    <t>LA NOE POULAIN</t>
  </si>
  <si>
    <t>PERRIERS SUR ANDELLE</t>
  </si>
  <si>
    <t>LE PLANQUAY</t>
  </si>
  <si>
    <t>PRESSAGNY L ORGUEILLEUX</t>
  </si>
  <si>
    <t>ROMILLY LA PUTHENAYE</t>
  </si>
  <si>
    <t>ST AGNAN DE CERNIERES</t>
  </si>
  <si>
    <t>ST AUBIN SUR GAILLON</t>
  </si>
  <si>
    <t>ST BENOIT DES OMBRES</t>
  </si>
  <si>
    <t>ST CHRISTOPHE SUR AVRE</t>
  </si>
  <si>
    <t>LE VAUDREUIL</t>
  </si>
  <si>
    <t>ST DENIS DES MONTS</t>
  </si>
  <si>
    <t>ST GERMAIN DES ANGLES</t>
  </si>
  <si>
    <t>ST GERMAIN SUR AVRE</t>
  </si>
  <si>
    <t>ST JULIEN DE LA LIEGUE</t>
  </si>
  <si>
    <t>ST LEGER DU GENNETEY</t>
  </si>
  <si>
    <t>ST MARDS DE FRESNE</t>
  </si>
  <si>
    <t>ST MARTIN DU TILLEUL</t>
  </si>
  <si>
    <t>ST MARTIN LA CAMPAGNE</t>
  </si>
  <si>
    <t>ST MARTIN ST FIRMIN</t>
  </si>
  <si>
    <t>STE OPPORTUNE DU BOSC</t>
  </si>
  <si>
    <t>ST PAUL DE FOURQUES</t>
  </si>
  <si>
    <t>ST PHILBERT SUR BOISSEY</t>
  </si>
  <si>
    <t>ST PHILBERT SUR RISLE</t>
  </si>
  <si>
    <t>ST PIERRE LA GARENNE</t>
  </si>
  <si>
    <t>ST VIGOR</t>
  </si>
  <si>
    <t>SASSEY</t>
  </si>
  <si>
    <t>SEBECOURT</t>
  </si>
  <si>
    <t>SERQUIGNY</t>
  </si>
  <si>
    <t>SUZAY</t>
  </si>
  <si>
    <t>LE THEIL NOLENT</t>
  </si>
  <si>
    <t>THIBERVILLE</t>
  </si>
  <si>
    <t>TOURNEDOS BOIS HUBERT</t>
  </si>
  <si>
    <t>TOURVILLE SUR PONT AUDEMER</t>
  </si>
  <si>
    <t>LA TRINITE DE REVILLE</t>
  </si>
  <si>
    <t>TRIQUEVILLE</t>
  </si>
  <si>
    <t>LE VAL DAVID</t>
  </si>
  <si>
    <t>VANNECROCQ</t>
  </si>
  <si>
    <t>VERNEUSSES</t>
  </si>
  <si>
    <t>VILLERS EN VEXIN</t>
  </si>
  <si>
    <t>VIRONVAY</t>
  </si>
  <si>
    <t>VOISCREVILLE</t>
  </si>
  <si>
    <t>ARDELLES</t>
  </si>
  <si>
    <t>BAZOCHES LES HAUTES</t>
  </si>
  <si>
    <t>BERCHERES LES PIERRES</t>
  </si>
  <si>
    <t>BOUGLAINVAL</t>
  </si>
  <si>
    <t>BREZOLLES</t>
  </si>
  <si>
    <t>CHALLET</t>
  </si>
  <si>
    <t>CHARTRES</t>
  </si>
  <si>
    <t>CHATEAUDUN</t>
  </si>
  <si>
    <t>CHATEAUNEUF EN THYMERAIS</t>
  </si>
  <si>
    <t>LES CHATELETS</t>
  </si>
  <si>
    <t>CHAUDON</t>
  </si>
  <si>
    <t>COURVILLE SUR EURE</t>
  </si>
  <si>
    <t>DAMBRON</t>
  </si>
  <si>
    <t>DAMPIERRE SOUS BROU</t>
  </si>
  <si>
    <t>DANCY</t>
  </si>
  <si>
    <t>ECROSNES</t>
  </si>
  <si>
    <t>ESCORPAIN</t>
  </si>
  <si>
    <t>LA FERTE VIDAME</t>
  </si>
  <si>
    <t>FONTENAY SUR CONIE</t>
  </si>
  <si>
    <t>LA FRAMBOISIERE</t>
  </si>
  <si>
    <t>FRANCOURVILLE</t>
  </si>
  <si>
    <t>LE GAULT ST DENIS</t>
  </si>
  <si>
    <t>GELLAINVILLE</t>
  </si>
  <si>
    <t>LE GUE DE LONGROI</t>
  </si>
  <si>
    <t>HANCHES</t>
  </si>
  <si>
    <t>ILLIERS COMBRAY</t>
  </si>
  <si>
    <t>INTREVILLE</t>
  </si>
  <si>
    <t>LAMBLORE</t>
  </si>
  <si>
    <t>LEVES</t>
  </si>
  <si>
    <t>LOUVILLE LA CHENARD</t>
  </si>
  <si>
    <t>LUISANT</t>
  </si>
  <si>
    <t>MAINTENON</t>
  </si>
  <si>
    <t>MARBOUE</t>
  </si>
  <si>
    <t>MEAUCE</t>
  </si>
  <si>
    <t>MEREGLISE</t>
  </si>
  <si>
    <t>MESLAY LE VIDAME</t>
  </si>
  <si>
    <t>MEZIERES EN DROUAIS</t>
  </si>
  <si>
    <t>MIGNIERES</t>
  </si>
  <si>
    <t>MOLEANS</t>
  </si>
  <si>
    <t>NOTTONVILLE</t>
  </si>
  <si>
    <t>OINVILLE ST LIPHARD</t>
  </si>
  <si>
    <t>STE GEMME MORONVAL</t>
  </si>
  <si>
    <t>ST JEAN PIERRE FIXTE</t>
  </si>
  <si>
    <t>ST LEGER DES AUBEES</t>
  </si>
  <si>
    <t>ST LUBIN DE LA HAYE</t>
  </si>
  <si>
    <t>ST OUEN MARCHEFROY</t>
  </si>
  <si>
    <t>ST VICTOR DE BUTHON</t>
  </si>
  <si>
    <t>SAINVILLE</t>
  </si>
  <si>
    <t>SANDARVILLE</t>
  </si>
  <si>
    <t>SERVILLE</t>
  </si>
  <si>
    <t>SOREL MOUSSEL</t>
  </si>
  <si>
    <t>SOURS</t>
  </si>
  <si>
    <t>TERMINIERS</t>
  </si>
  <si>
    <t>THIVILLE</t>
  </si>
  <si>
    <t>UMPEAU</t>
  </si>
  <si>
    <t>UNVERRE</t>
  </si>
  <si>
    <t>VERT EN DROUAIS</t>
  </si>
  <si>
    <t>VIEUVICQ</t>
  </si>
  <si>
    <t>VILLIERS LE MORHIER</t>
  </si>
  <si>
    <t>ARGOL</t>
  </si>
  <si>
    <t>BANNALEC</t>
  </si>
  <si>
    <t>BEUZEC CAP SIZUN</t>
  </si>
  <si>
    <t>BRENNILIS</t>
  </si>
  <si>
    <t>CLOHARS FOUESNANT</t>
  </si>
  <si>
    <t>COMMANA</t>
  </si>
  <si>
    <t>CONCARNEAU</t>
  </si>
  <si>
    <t>LE CONQUET</t>
  </si>
  <si>
    <t>CORAY</t>
  </si>
  <si>
    <t>LE DRENNEC</t>
  </si>
  <si>
    <t>LA FOREST LANDERNEAU</t>
  </si>
  <si>
    <t>GOUESNACH</t>
  </si>
  <si>
    <t>GOULVEN</t>
  </si>
  <si>
    <t>GUILERS</t>
  </si>
  <si>
    <t>HANVEC</t>
  </si>
  <si>
    <t>L HOPITAL CAMFROUT</t>
  </si>
  <si>
    <t>ILE DE SEIN</t>
  </si>
  <si>
    <t>ILE MOLENE</t>
  </si>
  <si>
    <t>ILE TUDY</t>
  </si>
  <si>
    <t>LANDREVARZEC</t>
  </si>
  <si>
    <t>LANGOLEN</t>
  </si>
  <si>
    <t>LOCQUENOLE</t>
  </si>
  <si>
    <t>MAHALON</t>
  </si>
  <si>
    <t>MELLAC</t>
  </si>
  <si>
    <t>MESPAUL</t>
  </si>
  <si>
    <t>PENCRAN</t>
  </si>
  <si>
    <t>PLOGOFF</t>
  </si>
  <si>
    <t>PLOMODIERN</t>
  </si>
  <si>
    <t>PLOUEGAT MOYSAN</t>
  </si>
  <si>
    <t>PLOURIN LES MORLAIX</t>
  </si>
  <si>
    <t>PLOUYE</t>
  </si>
  <si>
    <t>PLOZEVET</t>
  </si>
  <si>
    <t>PONT AVEN</t>
  </si>
  <si>
    <t>PONT L ABBE</t>
  </si>
  <si>
    <t>POULLAN SUR MER</t>
  </si>
  <si>
    <t>POULLAOUEN</t>
  </si>
  <si>
    <t>ROSNOEN</t>
  </si>
  <si>
    <t>ST HERNIN</t>
  </si>
  <si>
    <t>ST NIC</t>
  </si>
  <si>
    <t>SCRIGNAC</t>
  </si>
  <si>
    <t>SPEZET</t>
  </si>
  <si>
    <t>LE TREVOUX</t>
  </si>
  <si>
    <t>ARBELLARA</t>
  </si>
  <si>
    <t>ARGIUSTA MORICCIO</t>
  </si>
  <si>
    <t>CIAMANNACCE</t>
  </si>
  <si>
    <t>COTI CHIAVARI</t>
  </si>
  <si>
    <t>FIGARI</t>
  </si>
  <si>
    <t>FOCE</t>
  </si>
  <si>
    <t>GIUNCHETO</t>
  </si>
  <si>
    <t>GUAGNO</t>
  </si>
  <si>
    <t>GUITERA LES BAINS</t>
  </si>
  <si>
    <t>MARIGNANA</t>
  </si>
  <si>
    <t>OLMETO</t>
  </si>
  <si>
    <t>PERI</t>
  </si>
  <si>
    <t>PIANOTTOLI CALDARELLO</t>
  </si>
  <si>
    <t>PIETROSELLA</t>
  </si>
  <si>
    <t>SOTTA</t>
  </si>
  <si>
    <t>TASSO</t>
  </si>
  <si>
    <t>ZERUBIA</t>
  </si>
  <si>
    <t>ZIGLIARA</t>
  </si>
  <si>
    <t>ZOZA</t>
  </si>
  <si>
    <t>ALANDO</t>
  </si>
  <si>
    <t>ALGAJOLA</t>
  </si>
  <si>
    <t>AMPRIANI</t>
  </si>
  <si>
    <t>CAGNANO</t>
  </si>
  <si>
    <t>CAMBIA</t>
  </si>
  <si>
    <t>CANARI</t>
  </si>
  <si>
    <t>CARTICASI</t>
  </si>
  <si>
    <t>CASABIANCA</t>
  </si>
  <si>
    <t>CASAMACCIOLI</t>
  </si>
  <si>
    <t>CASTELLARE DI CASINCA</t>
  </si>
  <si>
    <t>CASTINETA</t>
  </si>
  <si>
    <t>CORBARA</t>
  </si>
  <si>
    <t>CROCICCHIA</t>
  </si>
  <si>
    <t>ERONE</t>
  </si>
  <si>
    <t>ERSA</t>
  </si>
  <si>
    <t>FARINOLE</t>
  </si>
  <si>
    <t>GAVIGNANO</t>
  </si>
  <si>
    <t>GHISONI</t>
  </si>
  <si>
    <t>GIOCATOJO</t>
  </si>
  <si>
    <t>LAMA</t>
  </si>
  <si>
    <t>MONTICELLO</t>
  </si>
  <si>
    <t>MURO</t>
  </si>
  <si>
    <t>NESSA</t>
  </si>
  <si>
    <t>NOCARIO</t>
  </si>
  <si>
    <t>NOCETA</t>
  </si>
  <si>
    <t>OCCHIATANA</t>
  </si>
  <si>
    <t>ORTIPORIO</t>
  </si>
  <si>
    <t>PIANO</t>
  </si>
  <si>
    <t>PIEDICORTE DI GAGGIO</t>
  </si>
  <si>
    <t>PIEDICROCE</t>
  </si>
  <si>
    <t>PIETROSO</t>
  </si>
  <si>
    <t>PIGNA</t>
  </si>
  <si>
    <t>PINO</t>
  </si>
  <si>
    <t>POGGIO DI NAZZA</t>
  </si>
  <si>
    <t>POGGIO D OLETTA</t>
  </si>
  <si>
    <t>PORRI</t>
  </si>
  <si>
    <t>SPELONCATO</t>
  </si>
  <si>
    <t>SANT ANDREA DI COTONE</t>
  </si>
  <si>
    <t>SAN GIOVANNI DI MORIANI</t>
  </si>
  <si>
    <t>SANTA REPARATA DI MORIANI</t>
  </si>
  <si>
    <t>VALLE D ALESANI</t>
  </si>
  <si>
    <t>VALLICA</t>
  </si>
  <si>
    <t>VERDESE</t>
  </si>
  <si>
    <t>VESCOVATO</t>
  </si>
  <si>
    <t>VIGNALE</t>
  </si>
  <si>
    <t>AIGALIERS</t>
  </si>
  <si>
    <t>AIMARGUES</t>
  </si>
  <si>
    <t>ALZON</t>
  </si>
  <si>
    <t>ARAMON</t>
  </si>
  <si>
    <t>ASPERES</t>
  </si>
  <si>
    <t>BORDEZAC</t>
  </si>
  <si>
    <t>BOUILLARGUES</t>
  </si>
  <si>
    <t>BOURDIC</t>
  </si>
  <si>
    <t>BRIGNON</t>
  </si>
  <si>
    <t>LA BRUGUIERE</t>
  </si>
  <si>
    <t>LA CADIERE ET CAMBO</t>
  </si>
  <si>
    <t>LE CAILAR</t>
  </si>
  <si>
    <t>LA CALMETTE</t>
  </si>
  <si>
    <t>CARSAN</t>
  </si>
  <si>
    <t>CASTILLON DU GARD</t>
  </si>
  <si>
    <t>CENDRAS</t>
  </si>
  <si>
    <t>CHUSCLAN</t>
  </si>
  <si>
    <t>COMBAS</t>
  </si>
  <si>
    <t>CONCOULES</t>
  </si>
  <si>
    <t>CONGENIES</t>
  </si>
  <si>
    <t>CONNAUX</t>
  </si>
  <si>
    <t>CONQUEYRAC</t>
  </si>
  <si>
    <t>CORCONNE</t>
  </si>
  <si>
    <t>COURRY</t>
  </si>
  <si>
    <t>EUZET</t>
  </si>
  <si>
    <t>GENERARGUES</t>
  </si>
  <si>
    <t>LAVAL PRADEL</t>
  </si>
  <si>
    <t>LEDENON</t>
  </si>
  <si>
    <t>LE MARTINET</t>
  </si>
  <si>
    <t>MARUEJOLS LES GARDON</t>
  </si>
  <si>
    <t>MAURESSARGUES</t>
  </si>
  <si>
    <t>MEJANNES LES ALES</t>
  </si>
  <si>
    <t>MOLIERES CAVAILLAC</t>
  </si>
  <si>
    <t>MUS</t>
  </si>
  <si>
    <t>ORSAN</t>
  </si>
  <si>
    <t>PARIGNARGUES</t>
  </si>
  <si>
    <t>REMOULINS</t>
  </si>
  <si>
    <t>ROBIAC ROCHESSADOULE</t>
  </si>
  <si>
    <t>ROQUEDUR</t>
  </si>
  <si>
    <t>ST CHRISTOL DE RODIERES</t>
  </si>
  <si>
    <t>ST COME ET MARUEJOLS</t>
  </si>
  <si>
    <t>ST DIONISY</t>
  </si>
  <si>
    <t>ST JEAN DE CRIEULON</t>
  </si>
  <si>
    <t>ST JEAN DE VALERISCLE</t>
  </si>
  <si>
    <t>ST JEAN DU PIN</t>
  </si>
  <si>
    <t>ST LAURENT D AIGOUZE</t>
  </si>
  <si>
    <t>ST LAURENT LA VERNEDE</t>
  </si>
  <si>
    <t>ST MAMERT DU GARD</t>
  </si>
  <si>
    <t>ST MARTIN DE VALGALGUES</t>
  </si>
  <si>
    <t>ST NAZAIRE DES GARDIES</t>
  </si>
  <si>
    <t>ST PRIVAT DE CHAMPCLOS</t>
  </si>
  <si>
    <t>ST ROMAN DE CODIERES</t>
  </si>
  <si>
    <t>SALINELLES</t>
  </si>
  <si>
    <t>THEZIERS</t>
  </si>
  <si>
    <t>TRESQUES</t>
  </si>
  <si>
    <t>LA VERNAREDE</t>
  </si>
  <si>
    <t>VESTRIC ET CANDIAC</t>
  </si>
  <si>
    <t>ST PAUL LES FONTS</t>
  </si>
  <si>
    <t>AGASSAC</t>
  </si>
  <si>
    <t>AIGREFEUILLE</t>
  </si>
  <si>
    <t>ALAN</t>
  </si>
  <si>
    <t>AMBAX</t>
  </si>
  <si>
    <t>ARLOS</t>
  </si>
  <si>
    <t>AUREVILLE</t>
  </si>
  <si>
    <t>AURIBAIL</t>
  </si>
  <si>
    <t>AURIGNAC</t>
  </si>
  <si>
    <t>AUSSON</t>
  </si>
  <si>
    <t>AVIGNONET LAURAGAIS</t>
  </si>
  <si>
    <t>BARBAZAN</t>
  </si>
  <si>
    <t>BELBEZE DE LAURAGAIS</t>
  </si>
  <si>
    <t>BESSIERES</t>
  </si>
  <si>
    <t>BILLIERE</t>
  </si>
  <si>
    <t>BLAGNAC</t>
  </si>
  <si>
    <t>BONDIGOUX</t>
  </si>
  <si>
    <t>BONREPOS RIQUET</t>
  </si>
  <si>
    <t>BORDES DE RIVIERE</t>
  </si>
  <si>
    <t>LE BORN</t>
  </si>
  <si>
    <t>BOUZIN</t>
  </si>
  <si>
    <t>BRAGAYRAC</t>
  </si>
  <si>
    <t>BRUGUIERES</t>
  </si>
  <si>
    <t>CABANAC CAZAUX</t>
  </si>
  <si>
    <t>CARAGOUDES</t>
  </si>
  <si>
    <t>CARBONNE</t>
  </si>
  <si>
    <t>CARDEILHAC</t>
  </si>
  <si>
    <t>CAZENEUVE MONTAUT</t>
  </si>
  <si>
    <t>CHEIN DESSUS</t>
  </si>
  <si>
    <t>DONNEVILLE</t>
  </si>
  <si>
    <t>DREMIL LAFAGE</t>
  </si>
  <si>
    <t>DRUDAS</t>
  </si>
  <si>
    <t>ESCALQUENS</t>
  </si>
  <si>
    <t>ESTENOS</t>
  </si>
  <si>
    <t>FRANCAZAL</t>
  </si>
  <si>
    <t>LE FRECHET</t>
  </si>
  <si>
    <t>FRONTIGNAN DE COMMINGES</t>
  </si>
  <si>
    <t>FRONTIGNAN SAVES</t>
  </si>
  <si>
    <t>FRONTON</t>
  </si>
  <si>
    <t>GAGNAC SUR GARONNE</t>
  </si>
  <si>
    <t>GOUAUX DE LARBOUST</t>
  </si>
  <si>
    <t>GOUZENS</t>
  </si>
  <si>
    <t>GRATENTOUR</t>
  </si>
  <si>
    <t>L ISLE EN DODON</t>
  </si>
  <si>
    <t>LABROQUERE</t>
  </si>
  <si>
    <t>LACAUGNE</t>
  </si>
  <si>
    <t>LAGARDELLE SUR LEZE</t>
  </si>
  <si>
    <t>LAHAGE</t>
  </si>
  <si>
    <t>LANTA</t>
  </si>
  <si>
    <t>LAREOLE</t>
  </si>
  <si>
    <t>LESPUGUE</t>
  </si>
  <si>
    <t>LONGAGES</t>
  </si>
  <si>
    <t>LUSCAN</t>
  </si>
  <si>
    <t>LUSSAN ADEILHAC</t>
  </si>
  <si>
    <t>MANCIOUX</t>
  </si>
  <si>
    <t>MARIGNAC LASPEYRES</t>
  </si>
  <si>
    <t>MARTRES DE RIVIERE</t>
  </si>
  <si>
    <t>MARTRES TOLOSANE</t>
  </si>
  <si>
    <t>MAURAN</t>
  </si>
  <si>
    <t>MAUVAISIN</t>
  </si>
  <si>
    <t>MONDAVEZAN</t>
  </si>
  <si>
    <t>MONDONVILLE</t>
  </si>
  <si>
    <t>MONTBRUN BOCAGE</t>
  </si>
  <si>
    <t>MONTCLAR DE COMMINGES</t>
  </si>
  <si>
    <t>MONTESPAN</t>
  </si>
  <si>
    <t>MONTGAZIN</t>
  </si>
  <si>
    <t>MONTJOIRE</t>
  </si>
  <si>
    <t>MONTPITOL</t>
  </si>
  <si>
    <t>MOURVILLES HAUTES</t>
  </si>
  <si>
    <t>NOGARET</t>
  </si>
  <si>
    <t>NOUEILLES</t>
  </si>
  <si>
    <t>ORE</t>
  </si>
  <si>
    <t>PEYRISSAS</t>
  </si>
  <si>
    <t>PEYROUZET</t>
  </si>
  <si>
    <t>POINTIS DE RIVIERE</t>
  </si>
  <si>
    <t>POUBEAU</t>
  </si>
  <si>
    <t>POUCHARRAMET</t>
  </si>
  <si>
    <t>PUYSSEGUR</t>
  </si>
  <si>
    <t>QUINT FONSEGRIVES</t>
  </si>
  <si>
    <t>RAZECUEILLE</t>
  </si>
  <si>
    <t>RIEUX VOLVESTRE</t>
  </si>
  <si>
    <t>ROQUESERIERE</t>
  </si>
  <si>
    <t>ROUEDE</t>
  </si>
  <si>
    <t>SABONNERES</t>
  </si>
  <si>
    <t>SACCOURVIELLE</t>
  </si>
  <si>
    <t>ST BERTRAND DE COMMINGES</t>
  </si>
  <si>
    <t>ST CEZERT</t>
  </si>
  <si>
    <t>ST JULIEN SUR GARONNE</t>
  </si>
  <si>
    <t>ST MAMET</t>
  </si>
  <si>
    <t>ST MARCET</t>
  </si>
  <si>
    <t>ST PIERRE DE LAGES</t>
  </si>
  <si>
    <t>SANA</t>
  </si>
  <si>
    <t>SARREMEZAN</t>
  </si>
  <si>
    <t>SAUSSENS</t>
  </si>
  <si>
    <t>SAVERES</t>
  </si>
  <si>
    <t>SEDEILHAC</t>
  </si>
  <si>
    <t>SEILHAN</t>
  </si>
  <si>
    <t>SEYSSES</t>
  </si>
  <si>
    <t>SOUEICH</t>
  </si>
  <si>
    <t>TERREBASSE</t>
  </si>
  <si>
    <t>LES TOURREILLES</t>
  </si>
  <si>
    <t>TREBONS DE LUCHON</t>
  </si>
  <si>
    <t>L UNION</t>
  </si>
  <si>
    <t>URAU</t>
  </si>
  <si>
    <t>VALLEGUE</t>
  </si>
  <si>
    <t>VERNET</t>
  </si>
  <si>
    <t>VIEILLE TOULOUSE</t>
  </si>
  <si>
    <t>VILLARIES</t>
  </si>
  <si>
    <t>VILLENEUVE LECUSSAN</t>
  </si>
  <si>
    <t>ARMOUS ET CAU</t>
  </si>
  <si>
    <t>AUGNAX</t>
  </si>
  <si>
    <t>AUX AUSSAT</t>
  </si>
  <si>
    <t>AYZIEU</t>
  </si>
  <si>
    <t>BARRAN</t>
  </si>
  <si>
    <t>BAZIAN</t>
  </si>
  <si>
    <t>BAZUGUES</t>
  </si>
  <si>
    <t>BECCAS</t>
  </si>
  <si>
    <t>BERRAC</t>
  </si>
  <si>
    <t>BEZOLLES</t>
  </si>
  <si>
    <t>BEZUES BAJON</t>
  </si>
  <si>
    <t>CABAS LOUMASSES</t>
  </si>
  <si>
    <t>CADEILHAN</t>
  </si>
  <si>
    <t>CAHUZAC SUR ADOUR</t>
  </si>
  <si>
    <t>CASTELNAU D ARBIEU</t>
  </si>
  <si>
    <t>CASTERA LECTOUROIS</t>
  </si>
  <si>
    <t>CASTILLON DEBATS</t>
  </si>
  <si>
    <t>CEZAN</t>
  </si>
  <si>
    <t>CLERMONT SAVES</t>
  </si>
  <si>
    <t>ESCORNEBOEUF</t>
  </si>
  <si>
    <t>ESPAS</t>
  </si>
  <si>
    <t>FLEURANCE</t>
  </si>
  <si>
    <t>FUSTEROUAU</t>
  </si>
  <si>
    <t>GALIAX</t>
  </si>
  <si>
    <t>GAUJAN</t>
  </si>
  <si>
    <t>GOUTZ</t>
  </si>
  <si>
    <t>HAULIES</t>
  </si>
  <si>
    <t>JEGUN</t>
  </si>
  <si>
    <t>JU BELLOC</t>
  </si>
  <si>
    <t>JUSTIAN</t>
  </si>
  <si>
    <t>LABRIHE</t>
  </si>
  <si>
    <t>LAGARDE HACHAN</t>
  </si>
  <si>
    <t>LAMAZERE</t>
  </si>
  <si>
    <t>LARRESSINGLE</t>
  </si>
  <si>
    <t>LUPIAC</t>
  </si>
  <si>
    <t>MAIGNAUT TAUZIA</t>
  </si>
  <si>
    <t>MANSENCOME</t>
  </si>
  <si>
    <t>MARCIAC</t>
  </si>
  <si>
    <t>MAULEON D ARMAGNAC</t>
  </si>
  <si>
    <t>MAUMUSSON LAGUIAN</t>
  </si>
  <si>
    <t>MIRAMONT D ASTARAC</t>
  </si>
  <si>
    <t>MONBRUN</t>
  </si>
  <si>
    <t>MONCLAR</t>
  </si>
  <si>
    <t>MONCLAR D ARMAGNAC</t>
  </si>
  <si>
    <t>MONCLAR SUR LOSSE</t>
  </si>
  <si>
    <t>MONCORNEIL GRAZAN</t>
  </si>
  <si>
    <t>MONFERRAN SAVES</t>
  </si>
  <si>
    <t>MONGAUSY</t>
  </si>
  <si>
    <t>MONTAMAT</t>
  </si>
  <si>
    <t>MONTESQUIOU</t>
  </si>
  <si>
    <t>MONTIES</t>
  </si>
  <si>
    <t>MONTIRON</t>
  </si>
  <si>
    <t>MONTREAL DU GERS</t>
  </si>
  <si>
    <t>MOUREDE</t>
  </si>
  <si>
    <t>NOGARO</t>
  </si>
  <si>
    <t>NOILHAN</t>
  </si>
  <si>
    <t>ORDAN LARROQUE</t>
  </si>
  <si>
    <t>PANJAS</t>
  </si>
  <si>
    <t>PONSAN SOUBIRAN</t>
  </si>
  <si>
    <t>PRECHAC</t>
  </si>
  <si>
    <t>PRENERON</t>
  </si>
  <si>
    <t>PUJAUDRAN</t>
  </si>
  <si>
    <t>PUYCASQUIER</t>
  </si>
  <si>
    <t>RAZENGUES</t>
  </si>
  <si>
    <t>RICOURT</t>
  </si>
  <si>
    <t>LA ROMIEU</t>
  </si>
  <si>
    <t>SABAZAN</t>
  </si>
  <si>
    <t>ST ARAILLES</t>
  </si>
  <si>
    <t>ST BLANCARD</t>
  </si>
  <si>
    <t>ST MARTIN DE GOYNE</t>
  </si>
  <si>
    <t>ST MEZARD</t>
  </si>
  <si>
    <t>ST MONT</t>
  </si>
  <si>
    <t>ST ORENS</t>
  </si>
  <si>
    <t>ST PUY</t>
  </si>
  <si>
    <t>SAMARAN</t>
  </si>
  <si>
    <t>SANSAN</t>
  </si>
  <si>
    <t>SEMBOUES</t>
  </si>
  <si>
    <t>SEREMPUY</t>
  </si>
  <si>
    <t>TACHOIRES</t>
  </si>
  <si>
    <t>TAYBOSC</t>
  </si>
  <si>
    <t>TERMES D ARMAGNAC</t>
  </si>
  <si>
    <t>TOURDUN</t>
  </si>
  <si>
    <t>TOURRENQUETS</t>
  </si>
  <si>
    <t>URDENS</t>
  </si>
  <si>
    <t>VALENCE SUR BAISE</t>
  </si>
  <si>
    <t>VERGOIGNAN</t>
  </si>
  <si>
    <t>ANGLADE</t>
  </si>
  <si>
    <t>ARCACHON</t>
  </si>
  <si>
    <t>ARTIGUES PRES BORDEAUX</t>
  </si>
  <si>
    <t>BALIZAC</t>
  </si>
  <si>
    <t>BEGADAN</t>
  </si>
  <si>
    <t>BEGLES</t>
  </si>
  <si>
    <t>BERNOS BEAULAC</t>
  </si>
  <si>
    <t>BERTHEZ</t>
  </si>
  <si>
    <t>BOMMES</t>
  </si>
  <si>
    <t>BOULIAC</t>
  </si>
  <si>
    <t>BRANNENS</t>
  </si>
  <si>
    <t>BROUQUEYRAN</t>
  </si>
  <si>
    <t>BRUGES</t>
  </si>
  <si>
    <t>CADILLAC</t>
  </si>
  <si>
    <t>CAMIAC ET ST DENIS</t>
  </si>
  <si>
    <t>CAMIRAN</t>
  </si>
  <si>
    <t>CAPIAN</t>
  </si>
  <si>
    <t>CENAC</t>
  </si>
  <si>
    <t>CIVRAC SUR DORDOGNE</t>
  </si>
  <si>
    <t>COIMERES</t>
  </si>
  <si>
    <t>COIRAC</t>
  </si>
  <si>
    <t>COURPIAC</t>
  </si>
  <si>
    <t>CREON</t>
  </si>
  <si>
    <t>CUSSAC FORT MEDOC</t>
  </si>
  <si>
    <t>DAIGNAC</t>
  </si>
  <si>
    <t>DIEULIVOL</t>
  </si>
  <si>
    <t>EYSINES</t>
  </si>
  <si>
    <t>FALEYRAS</t>
  </si>
  <si>
    <t>FLAUJAGUES</t>
  </si>
  <si>
    <t>FLOUDES</t>
  </si>
  <si>
    <t>GORNAC</t>
  </si>
  <si>
    <t>GRADIGNAN</t>
  </si>
  <si>
    <t>GRAYAN ET L HOPITAL</t>
  </si>
  <si>
    <t>HOSTENS</t>
  </si>
  <si>
    <t>HURE</t>
  </si>
  <si>
    <t>IZON</t>
  </si>
  <si>
    <t>LADAUX</t>
  </si>
  <si>
    <t>LA LANDE DE FRONSAC</t>
  </si>
  <si>
    <t>LANDERROUET SUR SEGUR</t>
  </si>
  <si>
    <t>LEOGEATS</t>
  </si>
  <si>
    <t>LIGNAN DE BORDEAUX</t>
  </si>
  <si>
    <t>LOUCHATS</t>
  </si>
  <si>
    <t>LOUPIAC DE LA REOLE</t>
  </si>
  <si>
    <t>MADIRAC</t>
  </si>
  <si>
    <t>MARTRES</t>
  </si>
  <si>
    <t>MESTERRIEUX</t>
  </si>
  <si>
    <t>MOMBRIER</t>
  </si>
  <si>
    <t>MONTIGNAC</t>
  </si>
  <si>
    <t>NOAILLAN</t>
  </si>
  <si>
    <t>PERISSAC</t>
  </si>
  <si>
    <t>PESSAC</t>
  </si>
  <si>
    <t>PREIGNAC</t>
  </si>
  <si>
    <t>PUJOLS SUR CIRON</t>
  </si>
  <si>
    <t>PUYNORMAND</t>
  </si>
  <si>
    <t>QUEYRAC</t>
  </si>
  <si>
    <t>LA REOLE</t>
  </si>
  <si>
    <t>ROAILLAN</t>
  </si>
  <si>
    <t>RUCH</t>
  </si>
  <si>
    <t>ST ANDRE DU BOIS</t>
  </si>
  <si>
    <t>ST ANTOINE DU QUEYRET</t>
  </si>
  <si>
    <t>ST CIERS D ABZAC</t>
  </si>
  <si>
    <t>ST FELIX DE FONCAUDE</t>
  </si>
  <si>
    <t>ST FERME</t>
  </si>
  <si>
    <t>ST GENIS DU BOIS</t>
  </si>
  <si>
    <t>ST GIRONS D AIGUEVIVES</t>
  </si>
  <si>
    <t>ST JEAN DE BLAIGNAC</t>
  </si>
  <si>
    <t>ST LAURENT DU BOIS</t>
  </si>
  <si>
    <t>ST LAURENT DU PLAN</t>
  </si>
  <si>
    <t>ST MAGNE</t>
  </si>
  <si>
    <t>ST MAGNE DE CASTILLON</t>
  </si>
  <si>
    <t>ST MARTIN DE SESCAS</t>
  </si>
  <si>
    <t>ST MEDARD D EYRANS</t>
  </si>
  <si>
    <t>ST MICHEL DE CASTELNAU</t>
  </si>
  <si>
    <t>ST MICHEL DE RIEUFRET</t>
  </si>
  <si>
    <t>ST MICHEL DE LAPUJADE</t>
  </si>
  <si>
    <t>ST SEURIN DE BOURG</t>
  </si>
  <si>
    <t>ST SEVE</t>
  </si>
  <si>
    <t>SAMONAC</t>
  </si>
  <si>
    <t>SAUCATS</t>
  </si>
  <si>
    <t>SAUGON</t>
  </si>
  <si>
    <t>SAUMOS</t>
  </si>
  <si>
    <t>SAUVETERRE DE GUYENNE</t>
  </si>
  <si>
    <t>SAVIGNAC DE L ISLE</t>
  </si>
  <si>
    <t>SIGALENS</t>
  </si>
  <si>
    <t>SILLAS</t>
  </si>
  <si>
    <t>TARNES</t>
  </si>
  <si>
    <t>TIZAC DE CURTON</t>
  </si>
  <si>
    <t>TIZAC DE LAPOUYADE</t>
  </si>
  <si>
    <t>UZESTE</t>
  </si>
  <si>
    <t>VERDELAIS</t>
  </si>
  <si>
    <t>VIGNONET</t>
  </si>
  <si>
    <t>VILLANDRAUT</t>
  </si>
  <si>
    <t>ALIGNAN DU VENT</t>
  </si>
  <si>
    <t>AUMES</t>
  </si>
  <si>
    <t>BABEAU BOULDOUX</t>
  </si>
  <si>
    <t>BALARUC LE VIEUX</t>
  </si>
  <si>
    <t>BELARGA</t>
  </si>
  <si>
    <t>BERLOU</t>
  </si>
  <si>
    <t>BUZIGNARGUES</t>
  </si>
  <si>
    <t>CAMBON ET SALVERGUES</t>
  </si>
  <si>
    <t>CANDILLARGUES</t>
  </si>
  <si>
    <t>CAPESTANG</t>
  </si>
  <si>
    <t>CASTANET LE HAUT</t>
  </si>
  <si>
    <t>CASTELNAU LE LEZ</t>
  </si>
  <si>
    <t>CASTRIES</t>
  </si>
  <si>
    <t>LA CAUNETTE</t>
  </si>
  <si>
    <t>CAUSSE DE LA SELLE</t>
  </si>
  <si>
    <t>CAUSSINIOJOULS</t>
  </si>
  <si>
    <t>CAZEDARNES</t>
  </si>
  <si>
    <t>CAZOULS LES BEZIERS</t>
  </si>
  <si>
    <t>CESSENON SUR ORB</t>
  </si>
  <si>
    <t>COMBAILLAUX</t>
  </si>
  <si>
    <t>CORNEILHAN</t>
  </si>
  <si>
    <t>CRUZY</t>
  </si>
  <si>
    <t>ESPONDEILHAN</t>
  </si>
  <si>
    <t>GIGEAN</t>
  </si>
  <si>
    <t>LANSARGUES</t>
  </si>
  <si>
    <t>LATTES</t>
  </si>
  <si>
    <t>LAUROUX</t>
  </si>
  <si>
    <t>LEZIGNAN LA CEBE</t>
  </si>
  <si>
    <t>LOUPIAN</t>
  </si>
  <si>
    <t>LUNEL</t>
  </si>
  <si>
    <t>MARSILLARGUES</t>
  </si>
  <si>
    <t>MAS DE LONDRES</t>
  </si>
  <si>
    <t>MINERVE</t>
  </si>
  <si>
    <t>MURVIEL LES MONTPELLIER</t>
  </si>
  <si>
    <t>OCTON</t>
  </si>
  <si>
    <t>OUPIA</t>
  </si>
  <si>
    <t>PALAVAS LES FLOTS</t>
  </si>
  <si>
    <t>PINET</t>
  </si>
  <si>
    <t>POILHES</t>
  </si>
  <si>
    <t>POUZOLS</t>
  </si>
  <si>
    <t>LE PRADAL</t>
  </si>
  <si>
    <t>PRADES SUR VERNAZOBRE</t>
  </si>
  <si>
    <t>LE PUECH</t>
  </si>
  <si>
    <t>PUILACHER</t>
  </si>
  <si>
    <t>PUISSERGUIER</t>
  </si>
  <si>
    <t>RIOLS</t>
  </si>
  <si>
    <t>LES RIVES</t>
  </si>
  <si>
    <t>ROQUEBRUN</t>
  </si>
  <si>
    <t>ST ANDRE DE SANGONIS</t>
  </si>
  <si>
    <t>ST BAUZILLE DE PUTOIS</t>
  </si>
  <si>
    <t>ST DREZERY</t>
  </si>
  <si>
    <t>ST ETIENNE DE GOURGAS</t>
  </si>
  <si>
    <t>ST GEORGES D ORQUES</t>
  </si>
  <si>
    <t>ST GUILHEM LE DESERT</t>
  </si>
  <si>
    <t>ST GUIRAUD</t>
  </si>
  <si>
    <t>ST JEAN DE BUEGES</t>
  </si>
  <si>
    <t>ST JEAN DE FOS</t>
  </si>
  <si>
    <t>ST MARTIN DE LONDRES</t>
  </si>
  <si>
    <t>ST PARGOIRE</t>
  </si>
  <si>
    <t>SAUSSINES</t>
  </si>
  <si>
    <t>SERVIAN</t>
  </si>
  <si>
    <t>SORBS</t>
  </si>
  <si>
    <t>TAUSSAC LA BILLIERE</t>
  </si>
  <si>
    <t>LA TOUR SUR ORB</t>
  </si>
  <si>
    <t>LA VACQUERIE ST MARTIN CASTRIES</t>
  </si>
  <si>
    <t>VAILHAUQUES</t>
  </si>
  <si>
    <t>VALERGUES</t>
  </si>
  <si>
    <t>VENDRES</t>
  </si>
  <si>
    <t>VIAS</t>
  </si>
  <si>
    <t>VIEUSSAN</t>
  </si>
  <si>
    <t>VILLENEUVE LES MAGUELONE</t>
  </si>
  <si>
    <t>VILLETELLE</t>
  </si>
  <si>
    <t>VIOLS EN LAVAL</t>
  </si>
  <si>
    <t>ACIGNE</t>
  </si>
  <si>
    <t>ARBRISSEL</t>
  </si>
  <si>
    <t>BAULON</t>
  </si>
  <si>
    <t>LA BAZOUGE DU DESERT</t>
  </si>
  <si>
    <t>BAZOUGES LA PEROUSE</t>
  </si>
  <si>
    <t>BEAUCE</t>
  </si>
  <si>
    <t>BOISGERVILLY</t>
  </si>
  <si>
    <t>BRUC SUR AFF</t>
  </si>
  <si>
    <t>CANCALE</t>
  </si>
  <si>
    <t>LA CHAPELLE DES FOUGERETZ</t>
  </si>
  <si>
    <t>CHATEAUNEUF D ILLE ET VILAINE</t>
  </si>
  <si>
    <t>CHAVAGNE</t>
  </si>
  <si>
    <t>CHELUN</t>
  </si>
  <si>
    <t>CINTRE</t>
  </si>
  <si>
    <t>COESMES</t>
  </si>
  <si>
    <t>LA COUYERE</t>
  </si>
  <si>
    <t>DINARD</t>
  </si>
  <si>
    <t>DOL DE BRETAGNE</t>
  </si>
  <si>
    <t>ERBREE</t>
  </si>
  <si>
    <t>GEVEZE</t>
  </si>
  <si>
    <t>LANRIGAN</t>
  </si>
  <si>
    <t>LIFFRE</t>
  </si>
  <si>
    <t>LONGAULNAY</t>
  </si>
  <si>
    <t>LOUTEHEL</t>
  </si>
  <si>
    <t>MEZIERES SUR COUESNON</t>
  </si>
  <si>
    <t>MINIAC MORVAN</t>
  </si>
  <si>
    <t>MINIAC SOUS BECHEREL</t>
  </si>
  <si>
    <t>LE MINIHIC SUR RANCE</t>
  </si>
  <si>
    <t>MONTHAULT</t>
  </si>
  <si>
    <t>MOUSSE</t>
  </si>
  <si>
    <t>MUEL</t>
  </si>
  <si>
    <t>NOYAL SUR VILAINE</t>
  </si>
  <si>
    <t>PARCE</t>
  </si>
  <si>
    <t>PARIGNE</t>
  </si>
  <si>
    <t>POCE LES BOIS</t>
  </si>
  <si>
    <t>QUEBRIAC</t>
  </si>
  <si>
    <t>ROZ LANDRIEUX</t>
  </si>
  <si>
    <t>ST BENOIT DES ONDES</t>
  </si>
  <si>
    <t>ST MAUGAN</t>
  </si>
  <si>
    <t>ST MEEN LE GRAND</t>
  </si>
  <si>
    <t>ST MELOIR DES ONDES</t>
  </si>
  <si>
    <t>ST M HERVE</t>
  </si>
  <si>
    <t>ST THURIAL</t>
  </si>
  <si>
    <t>TALENSAC</t>
  </si>
  <si>
    <t>TORCE</t>
  </si>
  <si>
    <t>VERN SUR SEICHE</t>
  </si>
  <si>
    <t>AMBRAULT</t>
  </si>
  <si>
    <t>ARTHON</t>
  </si>
  <si>
    <t>CHABRIS</t>
  </si>
  <si>
    <t>CHAMPILLET</t>
  </si>
  <si>
    <t>CHATILLON SUR INDRE</t>
  </si>
  <si>
    <t>CHAZELET</t>
  </si>
  <si>
    <t>CONCREMIERS</t>
  </si>
  <si>
    <t>CUZION</t>
  </si>
  <si>
    <t>DOUADIC</t>
  </si>
  <si>
    <t>DUNET</t>
  </si>
  <si>
    <t>DUN LE POELIER</t>
  </si>
  <si>
    <t>ECUEILLE</t>
  </si>
  <si>
    <t>GIROUX</t>
  </si>
  <si>
    <t>ISSOUDUN</t>
  </si>
  <si>
    <t>JEU LES BOIS</t>
  </si>
  <si>
    <t>LIGNAC</t>
  </si>
  <si>
    <t>LINIEZ</t>
  </si>
  <si>
    <t>MAUVIERES</t>
  </si>
  <si>
    <t>MEOBECQ</t>
  </si>
  <si>
    <t>MOUHERS</t>
  </si>
  <si>
    <t>MOUHET</t>
  </si>
  <si>
    <t>MOULINS SUR CEPHONS</t>
  </si>
  <si>
    <t>NEUILLAY LES BOIS</t>
  </si>
  <si>
    <t>NEUVY PAILLOUX</t>
  </si>
  <si>
    <t>NIHERNE</t>
  </si>
  <si>
    <t>OBTERRE</t>
  </si>
  <si>
    <t>LE PECHEREAU</t>
  </si>
  <si>
    <t>PERASSAY</t>
  </si>
  <si>
    <t>BADECON LE PIN</t>
  </si>
  <si>
    <t>ST AOUSTRILLE</t>
  </si>
  <si>
    <t>ST BENOIT DU SAULT</t>
  </si>
  <si>
    <t>STE FAUSTE</t>
  </si>
  <si>
    <t>ST MICHEL EN BRENNE</t>
  </si>
  <si>
    <t>LE TRANGER</t>
  </si>
  <si>
    <t>URCIERS</t>
  </si>
  <si>
    <t>LA VERNELLE</t>
  </si>
  <si>
    <t>VERNEUIL SUR IGNERAIE</t>
  </si>
  <si>
    <t>VIGOULANT</t>
  </si>
  <si>
    <t>ABILLY</t>
  </si>
  <si>
    <t>AUTRECHE</t>
  </si>
  <si>
    <t>AZAY SUR CHER</t>
  </si>
  <si>
    <t>AZAY SUR INDRE</t>
  </si>
  <si>
    <t>BALLAN MIRE</t>
  </si>
  <si>
    <t>BERTHENAY</t>
  </si>
  <si>
    <t>BRASLOU</t>
  </si>
  <si>
    <t>CANDES ST MARTIN</t>
  </si>
  <si>
    <t>LA CELLE ST AVANT</t>
  </si>
  <si>
    <t>CHANNAY SUR LATHAN</t>
  </si>
  <si>
    <t>LA CHAPELLE AUX NAUX</t>
  </si>
  <si>
    <t>CHAVEIGNES</t>
  </si>
  <si>
    <t>CHINON</t>
  </si>
  <si>
    <t>CRAVANT LES COTEAUX</t>
  </si>
  <si>
    <t>CROTELLES</t>
  </si>
  <si>
    <t>FAYE LA VINEUSE</t>
  </si>
  <si>
    <t>FERRIERE SUR BEAULIEU</t>
  </si>
  <si>
    <t>LES HERMITES</t>
  </si>
  <si>
    <t>HUISMES</t>
  </si>
  <si>
    <t>LIMERAY</t>
  </si>
  <si>
    <t>LE LOUROUX</t>
  </si>
  <si>
    <t>LA MEMBROLLE SUR CHOISILLE</t>
  </si>
  <si>
    <t>METTRAY</t>
  </si>
  <si>
    <t>MONTBAZON</t>
  </si>
  <si>
    <t>MONTRESOR</t>
  </si>
  <si>
    <t>NEUILLY LE BRIGNON</t>
  </si>
  <si>
    <t>NEUVILLE SUR BRENNE</t>
  </si>
  <si>
    <t>NOUANS LES FONTAINES</t>
  </si>
  <si>
    <t>ORBIGNY</t>
  </si>
  <si>
    <t>PUSSIGNY</t>
  </si>
  <si>
    <t>RICHELIEU</t>
  </si>
  <si>
    <t>ST ANTOINE DU ROCHER</t>
  </si>
  <si>
    <t>STE CATHERINE DE FIERBOIS</t>
  </si>
  <si>
    <t>ST CYR SUR LOIRE</t>
  </si>
  <si>
    <t>ST EPAIN</t>
  </si>
  <si>
    <t>ST FLOVIER</t>
  </si>
  <si>
    <t>ST GENOUPH</t>
  </si>
  <si>
    <t>ST GERMAIN SUR VIENNE</t>
  </si>
  <si>
    <t>STE MAURE DE TOURAINE</t>
  </si>
  <si>
    <t>ST SENOCH</t>
  </si>
  <si>
    <t>SEMBLANCAY</t>
  </si>
  <si>
    <t>SENNEVIERES</t>
  </si>
  <si>
    <t>VERNEUIL SUR INDRE</t>
  </si>
  <si>
    <t>VILLEPERDUE</t>
  </si>
  <si>
    <t>VILLIERS AU BOUIN</t>
  </si>
  <si>
    <t>VOU</t>
  </si>
  <si>
    <t>ALLEVARD</t>
  </si>
  <si>
    <t>AOSTE</t>
  </si>
  <si>
    <t>APPRIEU</t>
  </si>
  <si>
    <t>ASSIEU</t>
  </si>
  <si>
    <t>AURIS</t>
  </si>
  <si>
    <t>AVIGNONET</t>
  </si>
  <si>
    <t>BRESSIEUX</t>
  </si>
  <si>
    <t>LA BUISSE</t>
  </si>
  <si>
    <t>LA BUISSIERE</t>
  </si>
  <si>
    <t>CHALON</t>
  </si>
  <si>
    <t>LA CHAPELLE DE LA TOUR</t>
  </si>
  <si>
    <t>LA CHAPELLE DU BARD</t>
  </si>
  <si>
    <t>CHARETTE</t>
  </si>
  <si>
    <t>CHASSE SUR RHONE</t>
  </si>
  <si>
    <t>CHATEAU BERNARD</t>
  </si>
  <si>
    <t>CHEZENEUVE</t>
  </si>
  <si>
    <t>ST MARTIN DE LA CLUZE</t>
  </si>
  <si>
    <t>CORNILLON EN TRIEVES</t>
  </si>
  <si>
    <t>COUR ET BUIS</t>
  </si>
  <si>
    <t>DOISSIN</t>
  </si>
  <si>
    <t>EYZIN PINET</t>
  </si>
  <si>
    <t>FONTANIL CORNILLON</t>
  </si>
  <si>
    <t>LA FORTERESSE</t>
  </si>
  <si>
    <t>GIERES</t>
  </si>
  <si>
    <t>GRENOBLE</t>
  </si>
  <si>
    <t>GRESSE EN VERCORS</t>
  </si>
  <si>
    <t>IZERON</t>
  </si>
  <si>
    <t>JANNEYRIAS</t>
  </si>
  <si>
    <t>JARDIN</t>
  </si>
  <si>
    <t>LAVAL EN BELLEDONNE</t>
  </si>
  <si>
    <t>LEYRIEU</t>
  </si>
  <si>
    <t>MARCIEU</t>
  </si>
  <si>
    <t>MARNANS</t>
  </si>
  <si>
    <t>MENS</t>
  </si>
  <si>
    <t>MIZOEN</t>
  </si>
  <si>
    <t>MONTFALCON</t>
  </si>
  <si>
    <t>LA MOTTE D AVEILLANS</t>
  </si>
  <si>
    <t>LA MURETTE</t>
  </si>
  <si>
    <t>PELLAFOL</t>
  </si>
  <si>
    <t>PENOL</t>
  </si>
  <si>
    <t>PIERRE CHATEL</t>
  </si>
  <si>
    <t>POISAT</t>
  </si>
  <si>
    <t>POLIENAS</t>
  </si>
  <si>
    <t>PONTCHARRA</t>
  </si>
  <si>
    <t>PONT DE CHERUY</t>
  </si>
  <si>
    <t>LE PONT DE CLAIX</t>
  </si>
  <si>
    <t>PRESSINS</t>
  </si>
  <si>
    <t>RENAGE</t>
  </si>
  <si>
    <t>REVENTIN VAUGRIS</t>
  </si>
  <si>
    <t>ROYAS</t>
  </si>
  <si>
    <t>ST ALBIN DE VAULSERRE</t>
  </si>
  <si>
    <t>ST ANDRE LE GAZ</t>
  </si>
  <si>
    <t>ST BLAISE DU BUIS</t>
  </si>
  <si>
    <t>ST CHRISTOPHE EN OISANS</t>
  </si>
  <si>
    <t>ST CHRISTOPHE SUR GUIERS</t>
  </si>
  <si>
    <t>ST CLAIR DU RHONE</t>
  </si>
  <si>
    <t>ST CLAIR SUR GALAURE</t>
  </si>
  <si>
    <t>ST GEOIRS</t>
  </si>
  <si>
    <t>ST HILAIRE DU ROSIER</t>
  </si>
  <si>
    <t>ST JULIEN DE L HERMS</t>
  </si>
  <si>
    <t>ST LATTIER</t>
  </si>
  <si>
    <t>ST MARCELLIN</t>
  </si>
  <si>
    <t>ST MICHEL DE ST GEOIRS</t>
  </si>
  <si>
    <t>ST NICOLAS DE MACHERIN</t>
  </si>
  <si>
    <t>ST PIERRE DE CHARTREUSE</t>
  </si>
  <si>
    <t>ST PIERRE DE MESAGE</t>
  </si>
  <si>
    <t>ST PRIM</t>
  </si>
  <si>
    <t>ST QUENTIN SUR ISERE</t>
  </si>
  <si>
    <t>ST ROMAIN DE JALIONAS</t>
  </si>
  <si>
    <t>ST SORLIN DE VIENNE</t>
  </si>
  <si>
    <t>ST SULPICE DES RIVOIRES</t>
  </si>
  <si>
    <t>ST THEOFFREY</t>
  </si>
  <si>
    <t>ST VICTOR DE MORESTEL</t>
  </si>
  <si>
    <t>SALAISE SUR SANNE</t>
  </si>
  <si>
    <t>LA SALETTE FALLAVAUX</t>
  </si>
  <si>
    <t>LA SALLE EN BEAUMONT</t>
  </si>
  <si>
    <t>SASSENAGE</t>
  </si>
  <si>
    <t>SEYSSUEL</t>
  </si>
  <si>
    <t>SUCCIEU</t>
  </si>
  <si>
    <t>TORCHEFELON</t>
  </si>
  <si>
    <t>LA TOUR DU PIN</t>
  </si>
  <si>
    <t>VAULX MILIEU</t>
  </si>
  <si>
    <t>VERNAS</t>
  </si>
  <si>
    <t>LA VERPILLIERE</t>
  </si>
  <si>
    <t>VIENNE</t>
  </si>
  <si>
    <t>VIF</t>
  </si>
  <si>
    <t>VILLARD RECULAS</t>
  </si>
  <si>
    <t>VILLEFONTAINE</t>
  </si>
  <si>
    <t>VILLEMOIRIEU</t>
  </si>
  <si>
    <t>VILLE SOUS ANJOU</t>
  </si>
  <si>
    <t>VOISSANT</t>
  </si>
  <si>
    <t>CHAMROUSSE</t>
  </si>
  <si>
    <t>ALIEZE</t>
  </si>
  <si>
    <t>LES ARSURES</t>
  </si>
  <si>
    <t>AUDELANGE</t>
  </si>
  <si>
    <t>AUGISEY</t>
  </si>
  <si>
    <t>BALANOD</t>
  </si>
  <si>
    <t>BANS</t>
  </si>
  <si>
    <t>BEFFIA</t>
  </si>
  <si>
    <t>BESAIN</t>
  </si>
  <si>
    <t>BIEFMORIN</t>
  </si>
  <si>
    <t>BLYE</t>
  </si>
  <si>
    <t>BORNAY</t>
  </si>
  <si>
    <t>BRAINANS</t>
  </si>
  <si>
    <t>CHAINEE DES COUPIS</t>
  </si>
  <si>
    <t>CHAMBERIA</t>
  </si>
  <si>
    <t>CHARENCY</t>
  </si>
  <si>
    <t>LA CHARME</t>
  </si>
  <si>
    <t>LA CHATELAINE</t>
  </si>
  <si>
    <t>CHATELAY</t>
  </si>
  <si>
    <t>CHATELNEUF</t>
  </si>
  <si>
    <t>CHAUMERGY</t>
  </si>
  <si>
    <t>LA CHAUMUSSE</t>
  </si>
  <si>
    <t>CHAUSSENANS</t>
  </si>
  <si>
    <t>LA CHAUX EN BRESSE</t>
  </si>
  <si>
    <t>CHAVERIA</t>
  </si>
  <si>
    <t>CHEMENOT</t>
  </si>
  <si>
    <t>CHENE SEC</t>
  </si>
  <si>
    <t>CLAIRVAUX LES LACS</t>
  </si>
  <si>
    <t>CLUCY</t>
  </si>
  <si>
    <t>COGNA</t>
  </si>
  <si>
    <t>COISERETTE</t>
  </si>
  <si>
    <t>COURLAOUX</t>
  </si>
  <si>
    <t>COUSANCE</t>
  </si>
  <si>
    <t>COYRIERE</t>
  </si>
  <si>
    <t>CUVIER</t>
  </si>
  <si>
    <t>DENEZIERES</t>
  </si>
  <si>
    <t>DESNES</t>
  </si>
  <si>
    <t>LES DEUX FAYS</t>
  </si>
  <si>
    <t>DOYE</t>
  </si>
  <si>
    <t>LA FERTE</t>
  </si>
  <si>
    <t>LA FRASNEE</t>
  </si>
  <si>
    <t>GERAISE</t>
  </si>
  <si>
    <t>GEVINGEY</t>
  </si>
  <si>
    <t>LES HAYS</t>
  </si>
  <si>
    <t>IVORY</t>
  </si>
  <si>
    <t>LAC DES ROUGES TRUITES</t>
  </si>
  <si>
    <t>LADOYE SUR SEILLE</t>
  </si>
  <si>
    <t>LAVANCIA EPERCY</t>
  </si>
  <si>
    <t>LAVANS LES DOLE</t>
  </si>
  <si>
    <t>LEMUY</t>
  </si>
  <si>
    <t>LOISIA</t>
  </si>
  <si>
    <t>LONGCOCHON</t>
  </si>
  <si>
    <t>LONS LE SAUNIER</t>
  </si>
  <si>
    <t>LOULLE</t>
  </si>
  <si>
    <t>MALANGE</t>
  </si>
  <si>
    <t>MAYNAL</t>
  </si>
  <si>
    <t>MENOTEY</t>
  </si>
  <si>
    <t>MESNAY</t>
  </si>
  <si>
    <t>MESSIA SUR SORNE</t>
  </si>
  <si>
    <t>MEUSSIA</t>
  </si>
  <si>
    <t>MIERY</t>
  </si>
  <si>
    <t>MOIRON</t>
  </si>
  <si>
    <t>MONTMARLON</t>
  </si>
  <si>
    <t>MONTMIREY LE CHATEAU</t>
  </si>
  <si>
    <t>MOUTOUX</t>
  </si>
  <si>
    <t>OUNANS</t>
  </si>
  <si>
    <t>LE PASQUIER</t>
  </si>
  <si>
    <t>PICARREAU</t>
  </si>
  <si>
    <t>PRETIN</t>
  </si>
  <si>
    <t>LES REPOTS</t>
  </si>
  <si>
    <t>ST MAURICE CRILLAT</t>
  </si>
  <si>
    <t>ST THIEBAUD</t>
  </si>
  <si>
    <t>SANTANS</t>
  </si>
  <si>
    <t>SYAM</t>
  </si>
  <si>
    <t>TASSENIERES</t>
  </si>
  <si>
    <t>TAVAUX</t>
  </si>
  <si>
    <t>THERVAY</t>
  </si>
  <si>
    <t>THOIRIA</t>
  </si>
  <si>
    <t>VANNOZ</t>
  </si>
  <si>
    <t>VAUX SUR POLIGNY</t>
  </si>
  <si>
    <t>VERGES</t>
  </si>
  <si>
    <t>VESCLES</t>
  </si>
  <si>
    <t>VILLENEUVE SOUS PYMONT</t>
  </si>
  <si>
    <t>VILLETTE LES ARBOIS</t>
  </si>
  <si>
    <t>VRIANGE</t>
  </si>
  <si>
    <t>AMOU</t>
  </si>
  <si>
    <t>AUDIGNON</t>
  </si>
  <si>
    <t>BAIGTS</t>
  </si>
  <si>
    <t>BAS MAUCO</t>
  </si>
  <si>
    <t>BASSERCLES</t>
  </si>
  <si>
    <t>BATS</t>
  </si>
  <si>
    <t>BENQUET</t>
  </si>
  <si>
    <t>BEYLONGUE</t>
  </si>
  <si>
    <t>BONNEGARDE</t>
  </si>
  <si>
    <t>BOURRIOT BERGONCE</t>
  </si>
  <si>
    <t>BRETAGNE DE MARSAN</t>
  </si>
  <si>
    <t>CASTAIGNOS SOUSLENS</t>
  </si>
  <si>
    <t>ESCALANS</t>
  </si>
  <si>
    <t>EUGENIE LES BAINS</t>
  </si>
  <si>
    <t>GABARRET</t>
  </si>
  <si>
    <t>GAILLERES</t>
  </si>
  <si>
    <t>GAUJACQ</t>
  </si>
  <si>
    <t>GELOUX</t>
  </si>
  <si>
    <t>GRENADE SUR L ADOUR</t>
  </si>
  <si>
    <t>HASTINGUES</t>
  </si>
  <si>
    <t>HERM</t>
  </si>
  <si>
    <t>HERRE</t>
  </si>
  <si>
    <t>HEUGAS</t>
  </si>
  <si>
    <t>LABENNE</t>
  </si>
  <si>
    <t>LABRIT</t>
  </si>
  <si>
    <t>LACQUY</t>
  </si>
  <si>
    <t>LACRABE</t>
  </si>
  <si>
    <t>LAGLORIEUSE</t>
  </si>
  <si>
    <t>LALUQUE</t>
  </si>
  <si>
    <t>LEVIGNACQ</t>
  </si>
  <si>
    <t>LUBBON</t>
  </si>
  <si>
    <t>RETJONS</t>
  </si>
  <si>
    <t>MANO</t>
  </si>
  <si>
    <t>MAURRIN</t>
  </si>
  <si>
    <t>MAUVEZIN D ARMAGNAC</t>
  </si>
  <si>
    <t>MEES</t>
  </si>
  <si>
    <t>MEZOS</t>
  </si>
  <si>
    <t>MIMBASTE</t>
  </si>
  <si>
    <t>MOLIETS ET MAA</t>
  </si>
  <si>
    <t>MONTSOUE</t>
  </si>
  <si>
    <t>MUGRON</t>
  </si>
  <si>
    <t>NARROSSE</t>
  </si>
  <si>
    <t>ONARD</t>
  </si>
  <si>
    <t>ONDRES</t>
  </si>
  <si>
    <t>ORIST</t>
  </si>
  <si>
    <t>ORX</t>
  </si>
  <si>
    <t>PARLEBOSCQ</t>
  </si>
  <si>
    <t>PHILONDENX</t>
  </si>
  <si>
    <t>POMAREZ</t>
  </si>
  <si>
    <t>PONTONX SUR L ADOUR</t>
  </si>
  <si>
    <t>POUDENX</t>
  </si>
  <si>
    <t>RIVIERE SAAS ET GOURBY</t>
  </si>
  <si>
    <t>SABRES</t>
  </si>
  <si>
    <t>ST JEAN DE LIER</t>
  </si>
  <si>
    <t>ST MARTIN D ONEY</t>
  </si>
  <si>
    <t>ST PANDELON</t>
  </si>
  <si>
    <t>ST PAUL LES DAX</t>
  </si>
  <si>
    <t>SANGUINET</t>
  </si>
  <si>
    <t>SARRAZIET</t>
  </si>
  <si>
    <t>SAUBION</t>
  </si>
  <si>
    <t>SAUGNAC ET CAMBRAN</t>
  </si>
  <si>
    <t>LE SEN</t>
  </si>
  <si>
    <t>SOORTS HOSSEGOR</t>
  </si>
  <si>
    <t>SORE</t>
  </si>
  <si>
    <t>SOUPROSSE</t>
  </si>
  <si>
    <t>SOUSTONS</t>
  </si>
  <si>
    <t>TALLER</t>
  </si>
  <si>
    <t>TARNOS</t>
  </si>
  <si>
    <t>TARTAS</t>
  </si>
  <si>
    <t>TILH</t>
  </si>
  <si>
    <t>TRENSACQ</t>
  </si>
  <si>
    <t>UCHACQ ET PARENTIS</t>
  </si>
  <si>
    <t>VIEUX BOUCAU LES BAINS</t>
  </si>
  <si>
    <t>YCHOUX</t>
  </si>
  <si>
    <t>AVARAY</t>
  </si>
  <si>
    <t>BRIOU</t>
  </si>
  <si>
    <t>BUSLOUP</t>
  </si>
  <si>
    <t>CHAMPIGNY EN BEAUCE</t>
  </si>
  <si>
    <t>FEINGS</t>
  </si>
  <si>
    <t>COUDDES</t>
  </si>
  <si>
    <t>COULOMMIERS LA TOUR</t>
  </si>
  <si>
    <t>DHUIZON</t>
  </si>
  <si>
    <t>DROUE</t>
  </si>
  <si>
    <t>FAVEROLLES SUR CHER</t>
  </si>
  <si>
    <t>FAYE</t>
  </si>
  <si>
    <t>LOREUX</t>
  </si>
  <si>
    <t>MARCILLY EN BEAUCE</t>
  </si>
  <si>
    <t>MAVES</t>
  </si>
  <si>
    <t>MENARS</t>
  </si>
  <si>
    <t>MENNETOU SUR CHER</t>
  </si>
  <si>
    <t>LES MONTILS</t>
  </si>
  <si>
    <t>MONT PRES CHAMBORD</t>
  </si>
  <si>
    <t>MONTROUVEAU</t>
  </si>
  <si>
    <t>MOREE</t>
  </si>
  <si>
    <t>RILLY SUR LOIRE</t>
  </si>
  <si>
    <t>ST CYR DU GAULT</t>
  </si>
  <si>
    <t>ST GEORGES SUR CHER</t>
  </si>
  <si>
    <t>ST ROMAIN SUR CHER</t>
  </si>
  <si>
    <t>SELLES ST DENIS</t>
  </si>
  <si>
    <t>SOUESMES</t>
  </si>
  <si>
    <t>VALLIERES LES GRANDES</t>
  </si>
  <si>
    <t>VILLEMARDY</t>
  </si>
  <si>
    <t>VILLENEUVE FROUVILLE</t>
  </si>
  <si>
    <t>VILLEXANTON</t>
  </si>
  <si>
    <t>YVOY LE MARRON</t>
  </si>
  <si>
    <t>ARTHUN</t>
  </si>
  <si>
    <t>AVEIZIEUX</t>
  </si>
  <si>
    <t>BALBIGNY</t>
  </si>
  <si>
    <t>BOURG ARGENTAL</t>
  </si>
  <si>
    <t>LE CERGNE</t>
  </si>
  <si>
    <t>CHALAIN LE COMTAL</t>
  </si>
  <si>
    <t>LA CHAMBA</t>
  </si>
  <si>
    <t>LE CHAMBON FEUGEROLLES</t>
  </si>
  <si>
    <t>CHAMPDIEU</t>
  </si>
  <si>
    <t>CHAMPOLY</t>
  </si>
  <si>
    <t>CHAVANAY</t>
  </si>
  <si>
    <t>CHAZELLES SUR LAVIEU</t>
  </si>
  <si>
    <t>LA COTE EN COUZAN</t>
  </si>
  <si>
    <t>CRAINTILLEUX</t>
  </si>
  <si>
    <t>ECOCHE</t>
  </si>
  <si>
    <t>EPERCIEUX ST PAUL</t>
  </si>
  <si>
    <t>ESSERTINES EN DONZY</t>
  </si>
  <si>
    <t>FARNAY</t>
  </si>
  <si>
    <t>FEURS</t>
  </si>
  <si>
    <t>FRAISSES</t>
  </si>
  <si>
    <t>LA GRAND CROIX</t>
  </si>
  <si>
    <t>LAY</t>
  </si>
  <si>
    <t>LENTIGNY</t>
  </si>
  <si>
    <t>MARLHES</t>
  </si>
  <si>
    <t>MONTARCHER</t>
  </si>
  <si>
    <t>MONTCHAL</t>
  </si>
  <si>
    <t>NANDAX</t>
  </si>
  <si>
    <t>NOTRE DAME DE BOISSET</t>
  </si>
  <si>
    <t>OUCHES</t>
  </si>
  <si>
    <t>RENAISON</t>
  </si>
  <si>
    <t>ROISEY</t>
  </si>
  <si>
    <t>ST ALBAN LES EAUX</t>
  </si>
  <si>
    <t>ST ANDRE LE PUY</t>
  </si>
  <si>
    <t>ST CHRISTO EN JAREZ</t>
  </si>
  <si>
    <t>ST DIDIER SUR ROCHEFORT</t>
  </si>
  <si>
    <t>ST ETIENNE LE MOLARD</t>
  </si>
  <si>
    <t>ST GERMAIN LA MONTAGNE</t>
  </si>
  <si>
    <t>ST LEGER SUR ROANNE</t>
  </si>
  <si>
    <t>ST MARCEL DE FELINES</t>
  </si>
  <si>
    <t>ST MARTIN D ESTREAUX</t>
  </si>
  <si>
    <t>ST MARTIN LESTRA</t>
  </si>
  <si>
    <t>ST PIERRE LA NOAILLE</t>
  </si>
  <si>
    <t>ST ROMAIN LE PUY</t>
  </si>
  <si>
    <t>ST ROMAIN LES ATHEUX</t>
  </si>
  <si>
    <t>ST SAUVEUR EN RUE</t>
  </si>
  <si>
    <t>ST SYMPHORIEN DE LAY</t>
  </si>
  <si>
    <t>SALT EN DONZY</t>
  </si>
  <si>
    <t>SALVIZINET</t>
  </si>
  <si>
    <t>SOUTERNON</t>
  </si>
  <si>
    <t>URBISE</t>
  </si>
  <si>
    <t>VEAUCHE</t>
  </si>
  <si>
    <t>VEAUCHETTE</t>
  </si>
  <si>
    <t>VERANNE</t>
  </si>
  <si>
    <t>ALLEYRAC</t>
  </si>
  <si>
    <t>ALLEYRAS</t>
  </si>
  <si>
    <t>ARLEMPDES</t>
  </si>
  <si>
    <t>AUZON</t>
  </si>
  <si>
    <t>BEAUZAC</t>
  </si>
  <si>
    <t>LE BRIGNON</t>
  </si>
  <si>
    <t>BRIOUDE</t>
  </si>
  <si>
    <t>CEAUX D ALLEGRE</t>
  </si>
  <si>
    <t>CHADRAC</t>
  </si>
  <si>
    <t>CHAMBEZON</t>
  </si>
  <si>
    <t>CHAMPAGNAC LE VIEUX</t>
  </si>
  <si>
    <t>LA CHAPELLE BERTIN</t>
  </si>
  <si>
    <t>CHASPUZAC</t>
  </si>
  <si>
    <t>CHAUDEYROLLES</t>
  </si>
  <si>
    <t>CHOMELIX</t>
  </si>
  <si>
    <t>COHADE</t>
  </si>
  <si>
    <t>CRONCE</t>
  </si>
  <si>
    <t>CUSSAC SUR LOIRE</t>
  </si>
  <si>
    <t>DESGES</t>
  </si>
  <si>
    <t>FIX ST GENEYS</t>
  </si>
  <si>
    <t>LAVOUTE SUR LOIRE</t>
  </si>
  <si>
    <t>LOUDES</t>
  </si>
  <si>
    <t>LE MONASTIER SUR GAZEILLE</t>
  </si>
  <si>
    <t>MOUDEYRES</t>
  </si>
  <si>
    <t>ROCHE EN REGNIER</t>
  </si>
  <si>
    <t>ST ANDRE DE CHALENCON</t>
  </si>
  <si>
    <t>ST BERAIN</t>
  </si>
  <si>
    <t>ST CHRISTOPHE SUR DOLAISON</t>
  </si>
  <si>
    <t>ST GERON</t>
  </si>
  <si>
    <t>ST JULIEN DES CHAZES</t>
  </si>
  <si>
    <t>ST JUST MALMONT</t>
  </si>
  <si>
    <t>ST MARTIN DE FUGERES</t>
  </si>
  <si>
    <t>ST MAURICE DE LIGNON</t>
  </si>
  <si>
    <t>ST PAL DE SENOUIRE</t>
  </si>
  <si>
    <t>ST PIERRE EYNAC</t>
  </si>
  <si>
    <t>SALZUIT</t>
  </si>
  <si>
    <t>TIRANGES</t>
  </si>
  <si>
    <t>VERGEZAC</t>
  </si>
  <si>
    <t>VERNASSAL</t>
  </si>
  <si>
    <t>AIGREFEUILLE SUR MAINE</t>
  </si>
  <si>
    <t>BASSE GOULAINE</t>
  </si>
  <si>
    <t>LA BERNERIE EN RETZ</t>
  </si>
  <si>
    <t>BOUVRON</t>
  </si>
  <si>
    <t>LA CHAPELLE HEULIN</t>
  </si>
  <si>
    <t>CHATEAUBRIANT</t>
  </si>
  <si>
    <t>LA CHEVROLIERE</t>
  </si>
  <si>
    <t>CROSSAC</t>
  </si>
  <si>
    <t>FERCE</t>
  </si>
  <si>
    <t>FROSSAY</t>
  </si>
  <si>
    <t>LE GAVRE</t>
  </si>
  <si>
    <t>HAUTE GOULAINE</t>
  </si>
  <si>
    <t>JANS</t>
  </si>
  <si>
    <t>MASSERAC</t>
  </si>
  <si>
    <t>MONTOIR DE BRETAGNE</t>
  </si>
  <si>
    <t>NORT SUR ERDRE</t>
  </si>
  <si>
    <t>NOYAL SUR BRUTZ</t>
  </si>
  <si>
    <t>OUDON</t>
  </si>
  <si>
    <t>PANNECE</t>
  </si>
  <si>
    <t>PETIT MARS</t>
  </si>
  <si>
    <t>PIERRIC</t>
  </si>
  <si>
    <t>PIRIAC SUR MER</t>
  </si>
  <si>
    <t>PORNICHET</t>
  </si>
  <si>
    <t>PORT ST PERE</t>
  </si>
  <si>
    <t>POUILLE LES COTEAUX</t>
  </si>
  <si>
    <t>PREFAILLES</t>
  </si>
  <si>
    <t>REZE</t>
  </si>
  <si>
    <t>ST AIGNAN GRANDLIEU</t>
  </si>
  <si>
    <t>ST ETIENNE DE MER MORTE</t>
  </si>
  <si>
    <t>ST ETIENNE DE MONTLUC</t>
  </si>
  <si>
    <t>ST LEGER LES VIGNES</t>
  </si>
  <si>
    <t>ST MICHEL CHEF CHEF</t>
  </si>
  <si>
    <t>STE REINE DE BRETAGNE</t>
  </si>
  <si>
    <t>SAUTRON</t>
  </si>
  <si>
    <t>LE TEMPLE DE BRETAGNE</t>
  </si>
  <si>
    <t>TREFFIEUX</t>
  </si>
  <si>
    <t>TREILLIERES</t>
  </si>
  <si>
    <t>GENESTON</t>
  </si>
  <si>
    <t>LA GRIGONNAIS</t>
  </si>
  <si>
    <t>ARTENAY</t>
  </si>
  <si>
    <t>AULNAY LA RIVIERE</t>
  </si>
  <si>
    <t>LE BARDON</t>
  </si>
  <si>
    <t>BAZOCHES LES GALLERANDES</t>
  </si>
  <si>
    <t>BAZOCHES SUR LE BETZ</t>
  </si>
  <si>
    <t>BEAULIEU SUR LOIRE</t>
  </si>
  <si>
    <t>LE BIGNON MIRABEAU</t>
  </si>
  <si>
    <t>BOULAY LES BARRES</t>
  </si>
  <si>
    <t>BRETEAU</t>
  </si>
  <si>
    <t>BUCY LE ROI</t>
  </si>
  <si>
    <t>BUCY ST LIPHARD</t>
  </si>
  <si>
    <t>LA CHAPELLE ST MESMIN</t>
  </si>
  <si>
    <t>CHATEAU RENARD</t>
  </si>
  <si>
    <t>CHATILLON COLIGNY</t>
  </si>
  <si>
    <t>CHATILLON LE ROI</t>
  </si>
  <si>
    <t>CHEVILLY</t>
  </si>
  <si>
    <t>CORQUILLEROY</t>
  </si>
  <si>
    <t>COUDROY</t>
  </si>
  <si>
    <t>LA COUR MARIGNY</t>
  </si>
  <si>
    <t>EPIEDS EN BEAUCE</t>
  </si>
  <si>
    <t>FAVERELLES</t>
  </si>
  <si>
    <t>FLEURY LES AUBRAIS</t>
  </si>
  <si>
    <t>FONTENAY SUR LOING</t>
  </si>
  <si>
    <t>GY LES NONAINS</t>
  </si>
  <si>
    <t>HUETRE</t>
  </si>
  <si>
    <t>HUISSEAU SUR MAUVES</t>
  </si>
  <si>
    <t>INGRANNES</t>
  </si>
  <si>
    <t>JURANVILLE</t>
  </si>
  <si>
    <t>LION EN BEAUCE</t>
  </si>
  <si>
    <t>MARCILLY EN VILLETTE</t>
  </si>
  <si>
    <t>MAREAU AUX BOIS</t>
  </si>
  <si>
    <t>MEUNG SUR LOIRE</t>
  </si>
  <si>
    <t>MONTBARROIS</t>
  </si>
  <si>
    <t>MONTEREAU</t>
  </si>
  <si>
    <t>NANCRAY SUR RIMARDE</t>
  </si>
  <si>
    <t>NEVOY</t>
  </si>
  <si>
    <t>ONDREVILLE SUR ESSONNE</t>
  </si>
  <si>
    <t>OUZOUER DES CHAMPS</t>
  </si>
  <si>
    <t>OUZOUER SOUS BELLEGARDE</t>
  </si>
  <si>
    <t>PITHIVIERS</t>
  </si>
  <si>
    <t>POILLY LEZ GIEN</t>
  </si>
  <si>
    <t>PREFONTAINES</t>
  </si>
  <si>
    <t>RUAN</t>
  </si>
  <si>
    <t>ST AY</t>
  </si>
  <si>
    <t>ST HILAIRE LES ANDRESIS</t>
  </si>
  <si>
    <t>SARAN</t>
  </si>
  <si>
    <t>SEICHEBRIERES</t>
  </si>
  <si>
    <t>LA SELLE EN HERMOY</t>
  </si>
  <si>
    <t>SOLTERRE</t>
  </si>
  <si>
    <t>SULLY SUR LOIRE</t>
  </si>
  <si>
    <t>THIGNONVILLE</t>
  </si>
  <si>
    <t>TRIGUERES</t>
  </si>
  <si>
    <t>TRINAY</t>
  </si>
  <si>
    <t>VILLEMANDEUR</t>
  </si>
  <si>
    <t>ARCAMBAL</t>
  </si>
  <si>
    <t>AUTOIRE</t>
  </si>
  <si>
    <t>AYNAC</t>
  </si>
  <si>
    <t>BEDUER</t>
  </si>
  <si>
    <t>LE BOURG</t>
  </si>
  <si>
    <t>BOUZIES</t>
  </si>
  <si>
    <t>BRETENOUX</t>
  </si>
  <si>
    <t>CAMBAYRAC</t>
  </si>
  <si>
    <t>CENEVIERES</t>
  </si>
  <si>
    <t>CIEURAC</t>
  </si>
  <si>
    <t>COUZOU</t>
  </si>
  <si>
    <t>DURBANS</t>
  </si>
  <si>
    <t>ESCLAUZELS</t>
  </si>
  <si>
    <t>ESPEDAILLAC</t>
  </si>
  <si>
    <t>FAYCELLES</t>
  </si>
  <si>
    <t>FELZINS</t>
  </si>
  <si>
    <t>FOURMAGNAC</t>
  </si>
  <si>
    <t>GINDOU</t>
  </si>
  <si>
    <t>GINTRAC</t>
  </si>
  <si>
    <t>GOUJOUNAC</t>
  </si>
  <si>
    <t>ISSENDOLUS</t>
  </si>
  <si>
    <t>LABURGADE</t>
  </si>
  <si>
    <t>LACAPELLE MARIVAL</t>
  </si>
  <si>
    <t>LAGARDELLE</t>
  </si>
  <si>
    <t>LAMAGDELAINE</t>
  </si>
  <si>
    <t>LARNAGOL</t>
  </si>
  <si>
    <t>LENTILLAC DU CAUSSE</t>
  </si>
  <si>
    <t>LIMOGNE EN QUERCY</t>
  </si>
  <si>
    <t>LIVERNON</t>
  </si>
  <si>
    <t>LOUBRESSAC</t>
  </si>
  <si>
    <t>LUNEGARDE</t>
  </si>
  <si>
    <t>MERCUES</t>
  </si>
  <si>
    <t>MONTDOUMERC</t>
  </si>
  <si>
    <t>MONTGESTY</t>
  </si>
  <si>
    <t>MONTLAUZUN</t>
  </si>
  <si>
    <t>NADILLAC</t>
  </si>
  <si>
    <t>PERN</t>
  </si>
  <si>
    <t>PINSAC</t>
  </si>
  <si>
    <t>PLANIOLES</t>
  </si>
  <si>
    <t>LE VIGNON EN QUERCY</t>
  </si>
  <si>
    <t>RAMPOUX</t>
  </si>
  <si>
    <t>RUDELLE</t>
  </si>
  <si>
    <t>ST DENIS CATUS</t>
  </si>
  <si>
    <t>ST JEAN DE LAUR</t>
  </si>
  <si>
    <t>ST MARTIN LE REDON</t>
  </si>
  <si>
    <t>ST MICHEL DE BANNIERES</t>
  </si>
  <si>
    <t>ST PIERRE TOIRAC</t>
  </si>
  <si>
    <t>SALVIAC</t>
  </si>
  <si>
    <t>SENAILLAC LAUZES</t>
  </si>
  <si>
    <t>SONAC</t>
  </si>
  <si>
    <t>SOTURAC</t>
  </si>
  <si>
    <t>STRENQUELS</t>
  </si>
  <si>
    <t>THEMINES</t>
  </si>
  <si>
    <t>VAYRAC</t>
  </si>
  <si>
    <t>VILLESEQUE</t>
  </si>
  <si>
    <t>VIRE SUR LOT</t>
  </si>
  <si>
    <t>MAYRAC</t>
  </si>
  <si>
    <t>ST PIERRE LAFEUILLE</t>
  </si>
  <si>
    <t>AGME</t>
  </si>
  <si>
    <t>AIGUILLON</t>
  </si>
  <si>
    <t>AMBRUS</t>
  </si>
  <si>
    <t>ANTHE</t>
  </si>
  <si>
    <t>ASTAFFORT</t>
  </si>
  <si>
    <t>AURADOU</t>
  </si>
  <si>
    <t>CASSENEUIL</t>
  </si>
  <si>
    <t>CASTELLA</t>
  </si>
  <si>
    <t>CASTELMORON SUR LOT</t>
  </si>
  <si>
    <t>CAUBEYRES</t>
  </si>
  <si>
    <t>CAZIDEROQUE</t>
  </si>
  <si>
    <t>COLAYRAC ST CIRQ</t>
  </si>
  <si>
    <t>CONDEZAYGUES</t>
  </si>
  <si>
    <t>COULX</t>
  </si>
  <si>
    <t>LA CROIX BLANCHE</t>
  </si>
  <si>
    <t>DEVILLAC</t>
  </si>
  <si>
    <t>ESTILLAC</t>
  </si>
  <si>
    <t>FAUILLET</t>
  </si>
  <si>
    <t>GONTAUD DE NOGARET</t>
  </si>
  <si>
    <t>HAUTEFAGE LA TOUR</t>
  </si>
  <si>
    <t>HAUTESVIGNES</t>
  </si>
  <si>
    <t>LAROQUE TIMBAUT</t>
  </si>
  <si>
    <t>LAUGNAC</t>
  </si>
  <si>
    <t>LAUSSOU</t>
  </si>
  <si>
    <t>LAUZUN</t>
  </si>
  <si>
    <t>MARCELLUS</t>
  </si>
  <si>
    <t>MARMONT PACHAS</t>
  </si>
  <si>
    <t>MOIRAX</t>
  </si>
  <si>
    <t>MONCAUT</t>
  </si>
  <si>
    <t>MONGAILLARD</t>
  </si>
  <si>
    <t>MONSEMPRON LIBOS</t>
  </si>
  <si>
    <t>MONTAGNAC SUR LEDE</t>
  </si>
  <si>
    <t>MONTIGNAC DE LAUZUN</t>
  </si>
  <si>
    <t>PARDAILLAN</t>
  </si>
  <si>
    <t>PEYRIERE</t>
  </si>
  <si>
    <t>PUYMIROL</t>
  </si>
  <si>
    <t>PUYSSERAMPION</t>
  </si>
  <si>
    <t>ROUMAGNE</t>
  </si>
  <si>
    <t>STE BAZEILLE</t>
  </si>
  <si>
    <t>STE GEMME MARTAILLAC</t>
  </si>
  <si>
    <t>ST GERAUD</t>
  </si>
  <si>
    <t>ST MARTIN DE VILLEREAL</t>
  </si>
  <si>
    <t>ST PARDOUX ISAAC</t>
  </si>
  <si>
    <t>ST QUENTIN DU DROPT</t>
  </si>
  <si>
    <t>SAMAZAN</t>
  </si>
  <si>
    <t>LA SAUVETAT SUR LEDE</t>
  </si>
  <si>
    <t>SAUVETERRE LA LEMANCE</t>
  </si>
  <si>
    <t>SERIGNAC PEBOUDOU</t>
  </si>
  <si>
    <t>TOURNON D AGENAIS</t>
  </si>
  <si>
    <t>XAINTRAILLES</t>
  </si>
  <si>
    <t>AUROUX</t>
  </si>
  <si>
    <t>BALSIEGES</t>
  </si>
  <si>
    <t>BANASSAC CANILHAC</t>
  </si>
  <si>
    <t>ESCLANEDES</t>
  </si>
  <si>
    <t>LA FAGE ST JULIEN</t>
  </si>
  <si>
    <t>FONTANS</t>
  </si>
  <si>
    <t>FOURNELS</t>
  </si>
  <si>
    <t>FRAISSINET DE FOURQUES</t>
  </si>
  <si>
    <t>GRANDVALS</t>
  </si>
  <si>
    <t>LAUBERT</t>
  </si>
  <si>
    <t>LES LAUBIES</t>
  </si>
  <si>
    <t>LAVAL DU TARN</t>
  </si>
  <si>
    <t>LA MALENE</t>
  </si>
  <si>
    <t>LE MALZIEU FORAIN</t>
  </si>
  <si>
    <t>LE MALZIEU VILLE</t>
  </si>
  <si>
    <t>MARVEJOLS</t>
  </si>
  <si>
    <t>MOLEZON</t>
  </si>
  <si>
    <t>NASBINALS</t>
  </si>
  <si>
    <t>PREVENCHERES</t>
  </si>
  <si>
    <t>LE ROZIER</t>
  </si>
  <si>
    <t>ST ANDRE CAPCEZE</t>
  </si>
  <si>
    <t>ST LAURENT DE MURET</t>
  </si>
  <si>
    <t>BEHUARD</t>
  </si>
  <si>
    <t>BOUCHEMAINE</t>
  </si>
  <si>
    <t>CANDE</t>
  </si>
  <si>
    <t>CHAUDEFONDS SUR LAYON</t>
  </si>
  <si>
    <t>CORNILLE LES CAVES</t>
  </si>
  <si>
    <t>COURLEON</t>
  </si>
  <si>
    <t>ECOUFLANT</t>
  </si>
  <si>
    <t>HUILLE LEZIGNE</t>
  </si>
  <si>
    <t>LOURESSE ROCHEMENIER</t>
  </si>
  <si>
    <t>MONTIGNE LES RAIRIES</t>
  </si>
  <si>
    <t>MONTREUIL SUR MAINE</t>
  </si>
  <si>
    <t>LA POSSONNIERE</t>
  </si>
  <si>
    <t>ST JEAN DE LA CROIX</t>
  </si>
  <si>
    <t>ST PAUL DU BOIS</t>
  </si>
  <si>
    <t>LA SEGUINIERE</t>
  </si>
  <si>
    <t>SOULAIRE ET BOURG</t>
  </si>
  <si>
    <t>VERNOIL LE FOURRIER</t>
  </si>
  <si>
    <t>VERRIE</t>
  </si>
  <si>
    <t>AZEVILLE</t>
  </si>
  <si>
    <t>BARENTON</t>
  </si>
  <si>
    <t>BERIGNY</t>
  </si>
  <si>
    <t>LA BLOUTIERE</t>
  </si>
  <si>
    <t>BRETTEVILLE</t>
  </si>
  <si>
    <t>BRETTEVILLE SUR AY</t>
  </si>
  <si>
    <t>BRICQUEBOSQ</t>
  </si>
  <si>
    <t>BRILLEVAST</t>
  </si>
  <si>
    <t>CEAUX</t>
  </si>
  <si>
    <t>CERISY LA FORET</t>
  </si>
  <si>
    <t>COUDEVILLE SUR MER</t>
  </si>
  <si>
    <t>COULOUVRAY BOISBENATRE</t>
  </si>
  <si>
    <t>COUVILLE</t>
  </si>
  <si>
    <t>CROLLON</t>
  </si>
  <si>
    <t>FERMANVILLE</t>
  </si>
  <si>
    <t>LE FRESNE PORET</t>
  </si>
  <si>
    <t>GATTEVILLE LE PHARE</t>
  </si>
  <si>
    <t>LA GODEFROY</t>
  </si>
  <si>
    <t>LE GRAND CELLAND</t>
  </si>
  <si>
    <t>GRIMESNIL</t>
  </si>
  <si>
    <t>GROSVILLE</t>
  </si>
  <si>
    <t>HAMBYE</t>
  </si>
  <si>
    <t>HAUTTEVILLE BOCAGE</t>
  </si>
  <si>
    <t>HELLEVILLE</t>
  </si>
  <si>
    <t>LENGRONNE</t>
  </si>
  <si>
    <t>LES LOGES SUR BRECEY</t>
  </si>
  <si>
    <t>LOLIF</t>
  </si>
  <si>
    <t>LE LOREY</t>
  </si>
  <si>
    <t>LA LUZERNE</t>
  </si>
  <si>
    <t>MAUPERTUS SUR MER</t>
  </si>
  <si>
    <t>LE MESNIL</t>
  </si>
  <si>
    <t>LE MESNIL AU VAL</t>
  </si>
  <si>
    <t>LE MESNIL GARNIER</t>
  </si>
  <si>
    <t>LES MOITIERS D ALLONNE</t>
  </si>
  <si>
    <t>MONTEBOURG</t>
  </si>
  <si>
    <t>MONTMARTIN SUR MER</t>
  </si>
  <si>
    <t>MOON SUR ELLE</t>
  </si>
  <si>
    <t>NEGREVILLE</t>
  </si>
  <si>
    <t>NEUVILLE AU PLAIN</t>
  </si>
  <si>
    <t>OZEVILLE</t>
  </si>
  <si>
    <t>ST AUBIN DE TERREGATTE</t>
  </si>
  <si>
    <t>ST CLAIR SUR L ELLE</t>
  </si>
  <si>
    <t>ST CYR DU BAILLEUL</t>
  </si>
  <si>
    <t>ST DENIS LE GAST</t>
  </si>
  <si>
    <t>ST GEORGES D ELLE</t>
  </si>
  <si>
    <t>ST GEORGES DE ROUELLEY</t>
  </si>
  <si>
    <t>ST GERMAIN D ELLE</t>
  </si>
  <si>
    <t>ST GERMAIN DE TOURNEBUT</t>
  </si>
  <si>
    <t>ST LAURENT DE CUVES</t>
  </si>
  <si>
    <t>ST MALO DE LA LANDE</t>
  </si>
  <si>
    <t>ST MARTIN D AUBIGNY</t>
  </si>
  <si>
    <t>ST MICHEL DE MONTJOIE</t>
  </si>
  <si>
    <t>ST PIERRE DE SEMILLY</t>
  </si>
  <si>
    <t>ST POIS</t>
  </si>
  <si>
    <t>ST SAUVEUR LA POMMERAYE</t>
  </si>
  <si>
    <t>SAUSSEMESNIL</t>
  </si>
  <si>
    <t>SAVIGNY LE VIEUX</t>
  </si>
  <si>
    <t>SOTTEVILLE</t>
  </si>
  <si>
    <t>TAILLEPIED</t>
  </si>
  <si>
    <t>THEVILLE</t>
  </si>
  <si>
    <t>TOURVILLE SUR SIENNE</t>
  </si>
  <si>
    <t>TURQUEVILLE</t>
  </si>
  <si>
    <t>VALOGNES</t>
  </si>
  <si>
    <t>VAROUVILLE</t>
  </si>
  <si>
    <t>LE VAST</t>
  </si>
  <si>
    <t>LE VICEL</t>
  </si>
  <si>
    <t>YQUELON</t>
  </si>
  <si>
    <t>ABLANCOURT</t>
  </si>
  <si>
    <t>ANGLUZELLES ET COURCELLES</t>
  </si>
  <si>
    <t>AOUGNY</t>
  </si>
  <si>
    <t>ARCIS LE PONSART</t>
  </si>
  <si>
    <t>ATHIS</t>
  </si>
  <si>
    <t>AULNAY L AITRE</t>
  </si>
  <si>
    <t>AULNAY SUR MARNE</t>
  </si>
  <si>
    <t>LE BAIZIL</t>
  </si>
  <si>
    <t>BASLIEUX LES FISMES</t>
  </si>
  <si>
    <t>BASLIEUX SOUS CHATILLON</t>
  </si>
  <si>
    <t>BELVAL EN ARGONNE</t>
  </si>
  <si>
    <t>BELVAL SOUS CHATILLON</t>
  </si>
  <si>
    <t>BERGERES SOUS MONTMIRAIL</t>
  </si>
  <si>
    <t>BERZIEUX</t>
  </si>
  <si>
    <t>BETHENIVILLE</t>
  </si>
  <si>
    <t>BEZANNES</t>
  </si>
  <si>
    <t>BILLY LE GRAND</t>
  </si>
  <si>
    <t>BLAISE SOUS ARZILLIERES</t>
  </si>
  <si>
    <t>BRUGNY VAUDANCOURT</t>
  </si>
  <si>
    <t>CHALONS EN CHAMPAGNE</t>
  </si>
  <si>
    <t>CHALONS SUR VESLE</t>
  </si>
  <si>
    <t>CHAMBRECY</t>
  </si>
  <si>
    <t>CHAMERY</t>
  </si>
  <si>
    <t>CHAPELAINE</t>
  </si>
  <si>
    <t>CHATILLON SUR BROUE</t>
  </si>
  <si>
    <t>CHEMINON</t>
  </si>
  <si>
    <t>CHERVILLE</t>
  </si>
  <si>
    <t>CHOUILLY</t>
  </si>
  <si>
    <t>CONDE SUR MARNE</t>
  </si>
  <si>
    <t>CONFLANS SUR SEINE</t>
  </si>
  <si>
    <t>CONGY</t>
  </si>
  <si>
    <t>COOLE</t>
  </si>
  <si>
    <t>COOLUS</t>
  </si>
  <si>
    <t>CORMOYEUX</t>
  </si>
  <si>
    <t>COULOMMES LA MONTAGNE</t>
  </si>
  <si>
    <t>COUPEVILLE</t>
  </si>
  <si>
    <t>COURCEMAIN</t>
  </si>
  <si>
    <t>COURLANDON</t>
  </si>
  <si>
    <t>COUVROT</t>
  </si>
  <si>
    <t>CUIS</t>
  </si>
  <si>
    <t>DOMMARTIN VARIMONT</t>
  </si>
  <si>
    <t>DROSNAY</t>
  </si>
  <si>
    <t>ECOLLEMONT</t>
  </si>
  <si>
    <t>ELISE DAUCOURT</t>
  </si>
  <si>
    <t>LES ESSARTS LES SEZANNE</t>
  </si>
  <si>
    <t>ETREPY</t>
  </si>
  <si>
    <t>FAUX FRESNAY</t>
  </si>
  <si>
    <t>FISMES</t>
  </si>
  <si>
    <t>GAYE</t>
  </si>
  <si>
    <t>GIFFAUMONT CHAMPAUBERT</t>
  </si>
  <si>
    <t>GIGNY BUSSY</t>
  </si>
  <si>
    <t>GLANNES</t>
  </si>
  <si>
    <t>HEILTZ LE MAURUPT</t>
  </si>
  <si>
    <t>HERMONVILLE</t>
  </si>
  <si>
    <t>IGNY COMBLIZY</t>
  </si>
  <si>
    <t>JOISELLE</t>
  </si>
  <si>
    <t>LAGERY</t>
  </si>
  <si>
    <t>MAFFRECOURT</t>
  </si>
  <si>
    <t>MARCILLY SUR SEINE</t>
  </si>
  <si>
    <t>MARGERIE HANCOURT</t>
  </si>
  <si>
    <t>MECRINGES</t>
  </si>
  <si>
    <t>MOEURS VERDEY</t>
  </si>
  <si>
    <t>MONCETZ L ABBAYE</t>
  </si>
  <si>
    <t>MONTEPREUX</t>
  </si>
  <si>
    <t>NOGENT L ABBESSE</t>
  </si>
  <si>
    <t>PEAS</t>
  </si>
  <si>
    <t>LES PETITES LOGES</t>
  </si>
  <si>
    <t>PIERRE MORAINS</t>
  </si>
  <si>
    <t>POCANCY</t>
  </si>
  <si>
    <t>PUISIEULX</t>
  </si>
  <si>
    <t>RAPSECOURT</t>
  </si>
  <si>
    <t>RECY</t>
  </si>
  <si>
    <t>REUVES</t>
  </si>
  <si>
    <t>REVEILLON</t>
  </si>
  <si>
    <t>RILLY LA MONTAGNE</t>
  </si>
  <si>
    <t>ROMIGNY</t>
  </si>
  <si>
    <t>ROUFFY</t>
  </si>
  <si>
    <t>ST GERMAIN LA VILLE</t>
  </si>
  <si>
    <t>ST HILAIRE LE PETIT</t>
  </si>
  <si>
    <t>ST IMOGES</t>
  </si>
  <si>
    <t>ST JUST SAUVAGE</t>
  </si>
  <si>
    <t>ST MARD SUR AUVE</t>
  </si>
  <si>
    <t>ST MARTIN L HEUREUX</t>
  </si>
  <si>
    <t>ST QUENTIN LE VERGER</t>
  </si>
  <si>
    <t>ST THIERRY</t>
  </si>
  <si>
    <t>ST UTIN</t>
  </si>
  <si>
    <t>SARON SUR AUBE</t>
  </si>
  <si>
    <t>SEZANNE</t>
  </si>
  <si>
    <t>SOMSOIS</t>
  </si>
  <si>
    <t>TOURS SUR MARNE</t>
  </si>
  <si>
    <t>TRAMERY</t>
  </si>
  <si>
    <t>TRECON</t>
  </si>
  <si>
    <t>TROISSY</t>
  </si>
  <si>
    <t>VASSIMONT ET CHAPELAINE</t>
  </si>
  <si>
    <t>VATRY</t>
  </si>
  <si>
    <t>VAUCIENNES</t>
  </si>
  <si>
    <t>VAUDEMANGE</t>
  </si>
  <si>
    <t>VAVRAY LE GRAND</t>
  </si>
  <si>
    <t>VELYE</t>
  </si>
  <si>
    <t>VERZENAY</t>
  </si>
  <si>
    <t>VILLE EN TARDENOIS</t>
  </si>
  <si>
    <t>LA VILLENEUVE LES CHARLEVILLE</t>
  </si>
  <si>
    <t>VILLERS AUX BOIS</t>
  </si>
  <si>
    <t>VILLERS FRANQUEUX</t>
  </si>
  <si>
    <t>VILLE SUR TOURBE</t>
  </si>
  <si>
    <t>VILLEVENARD</t>
  </si>
  <si>
    <t>VITRY EN PERTHOIS</t>
  </si>
  <si>
    <t>VITRY LA VILLE</t>
  </si>
  <si>
    <t>VOILEMONT</t>
  </si>
  <si>
    <t>VOUZY</t>
  </si>
  <si>
    <t>MAGENTA</t>
  </si>
  <si>
    <t>AINGOULAINCOURT</t>
  </si>
  <si>
    <t>ANDILLY EN BASSIGNY</t>
  </si>
  <si>
    <t>ANNONVILLE</t>
  </si>
  <si>
    <t>BLESSONVILLE</t>
  </si>
  <si>
    <t>BONNECOURT</t>
  </si>
  <si>
    <t>BRICON</t>
  </si>
  <si>
    <t>BUSSON</t>
  </si>
  <si>
    <t>CHAMBRONCOURT</t>
  </si>
  <si>
    <t>CHAMPIGNY SOUS VARENNES</t>
  </si>
  <si>
    <t>CHANGEY</t>
  </si>
  <si>
    <t>CIRFONTAINES EN ORNOIS</t>
  </si>
  <si>
    <t>COUPRAY</t>
  </si>
  <si>
    <t>DAILLANCOURT</t>
  </si>
  <si>
    <t>DANCEVOIR</t>
  </si>
  <si>
    <t>DINTEVILLE</t>
  </si>
  <si>
    <t>DOULEVANT LE PETIT</t>
  </si>
  <si>
    <t>ECLARON BRAUCOURT STE LIVIERE</t>
  </si>
  <si>
    <t>ECOT LA COMBE</t>
  </si>
  <si>
    <t>EFFINCOURT</t>
  </si>
  <si>
    <t>ESNOUVEAUX</t>
  </si>
  <si>
    <t>EUFFIGNEIX</t>
  </si>
  <si>
    <t>FRESNES SUR APANCE</t>
  </si>
  <si>
    <t>GRAFFIGNY CHEMIN</t>
  </si>
  <si>
    <t>GRENANT</t>
  </si>
  <si>
    <t>GUINDRECOURT AUX ORMES</t>
  </si>
  <si>
    <t>HARREVILLE LES CHANTEURS</t>
  </si>
  <si>
    <t>HEUILLEY LE GRAND</t>
  </si>
  <si>
    <t>LAFERTE SUR AUBE</t>
  </si>
  <si>
    <t>LANEUVELLE</t>
  </si>
  <si>
    <t>LAVILLENEUVE</t>
  </si>
  <si>
    <t>LAVILLENEUVE AU ROI</t>
  </si>
  <si>
    <t>LEFFONDS</t>
  </si>
  <si>
    <t>LESCHERES SUR LE BLAISERON</t>
  </si>
  <si>
    <t>MANOIS</t>
  </si>
  <si>
    <t>MONTCHARVOT</t>
  </si>
  <si>
    <t>MONTHERIES</t>
  </si>
  <si>
    <t>MORIONVILLIERS</t>
  </si>
  <si>
    <t>NEUVELLE LES VOISEY</t>
  </si>
  <si>
    <t>NOMECOURT</t>
  </si>
  <si>
    <t>NONCOURT SUR LE RONGEANT</t>
  </si>
  <si>
    <t>ORBIGNY AU VAL</t>
  </si>
  <si>
    <t>ORQUEVAUX</t>
  </si>
  <si>
    <t>OUDINCOURT</t>
  </si>
  <si>
    <t>LE PAILLY</t>
  </si>
  <si>
    <t>PLANRUPT</t>
  </si>
  <si>
    <t>POINSON LES GRANCEY</t>
  </si>
  <si>
    <t>POISEUL</t>
  </si>
  <si>
    <t>POISSONS</t>
  </si>
  <si>
    <t>PRASLAY</t>
  </si>
  <si>
    <t>RACHECOURT SUZEMONT</t>
  </si>
  <si>
    <t>ROCHES SUR MARNE</t>
  </si>
  <si>
    <t>ST DIZIER</t>
  </si>
  <si>
    <t>SEXFONTAINES</t>
  </si>
  <si>
    <t>SIGNEVILLE</t>
  </si>
  <si>
    <t>SILVAROUVRES</t>
  </si>
  <si>
    <t>VALLERET</t>
  </si>
  <si>
    <t>VERSEILLES LE BAS</t>
  </si>
  <si>
    <t>VESVRES SOUS CHALANCEY</t>
  </si>
  <si>
    <t>VIGNES LA COTE</t>
  </si>
  <si>
    <t>VIGNORY</t>
  </si>
  <si>
    <t>ARON</t>
  </si>
  <si>
    <t>LA BACONNIERE</t>
  </si>
  <si>
    <t>LA BAZOUGE DE CHEMERE</t>
  </si>
  <si>
    <t>BELGEARD</t>
  </si>
  <si>
    <t>BOUCHAMPS LES CRAON</t>
  </si>
  <si>
    <t>BOUERE</t>
  </si>
  <si>
    <t>BOULAY LES IFS</t>
  </si>
  <si>
    <t>LE BOURGNEUF LA FORET</t>
  </si>
  <si>
    <t>BOURGON</t>
  </si>
  <si>
    <t>CARELLES</t>
  </si>
  <si>
    <t>CHARCHIGNE</t>
  </si>
  <si>
    <t>CHEVAIGNE DU MAINE</t>
  </si>
  <si>
    <t>COLOMBIERS DU PLESSIS</t>
  </si>
  <si>
    <t>COSSE LE VIVIEN</t>
  </si>
  <si>
    <t>ERNEE</t>
  </si>
  <si>
    <t>GRAZAY</t>
  </si>
  <si>
    <t>LA HAIE TRAVERSAINE</t>
  </si>
  <si>
    <t>LAUBRIERES</t>
  </si>
  <si>
    <t>LAVAL</t>
  </si>
  <si>
    <t>LOIRON RUILLE</t>
  </si>
  <si>
    <t>MEE</t>
  </si>
  <si>
    <t>MERAL</t>
  </si>
  <si>
    <t>MONTENAY</t>
  </si>
  <si>
    <t>MOULAY</t>
  </si>
  <si>
    <t>OISSEAU</t>
  </si>
  <si>
    <t>PARNE SUR ROC</t>
  </si>
  <si>
    <t>PONTMAIN</t>
  </si>
  <si>
    <t>ST BERTHEVIN LA TANNIERE</t>
  </si>
  <si>
    <t>ST CALAIS DU DESERT</t>
  </si>
  <si>
    <t>ST CYR LE GRAVELAIS</t>
  </si>
  <si>
    <t>STE GEMMES LE ROBERT</t>
  </si>
  <si>
    <t>ST GEORGES LE FLECHARD</t>
  </si>
  <si>
    <t>ST GEORGES SUR ERVE</t>
  </si>
  <si>
    <t>ST GERMAIN DE COULAMER</t>
  </si>
  <si>
    <t>ST JEAN SUR MAYENNE</t>
  </si>
  <si>
    <t>ST LOUP DU GAST</t>
  </si>
  <si>
    <t>ST OUEN DES TOITS</t>
  </si>
  <si>
    <t>ST SATURNIN DU LIMET</t>
  </si>
  <si>
    <t>THUBOEUF</t>
  </si>
  <si>
    <t>VILLEPAIL</t>
  </si>
  <si>
    <t>VIMARCE</t>
  </si>
  <si>
    <t>ABBEVILLE LES CONFLANS</t>
  </si>
  <si>
    <t>AFFLEVILLE</t>
  </si>
  <si>
    <t>AFFRACOURT</t>
  </si>
  <si>
    <t>AMENONCOURT</t>
  </si>
  <si>
    <t>ANCERVILLER</t>
  </si>
  <si>
    <t>ANTHELUPT</t>
  </si>
  <si>
    <t>AZERAILLES</t>
  </si>
  <si>
    <t>BAINVILLE SUR MADON</t>
  </si>
  <si>
    <t>LES BAROCHES</t>
  </si>
  <si>
    <t>BEUVEILLE</t>
  </si>
  <si>
    <t>BEUVEZIN</t>
  </si>
  <si>
    <t>BEY SUR SEILLE</t>
  </si>
  <si>
    <t>BEZANGE LA GRANDE</t>
  </si>
  <si>
    <t>BOUILLONVILLE</t>
  </si>
  <si>
    <t>BRATTE</t>
  </si>
  <si>
    <t>BREHAIN LA VILLE</t>
  </si>
  <si>
    <t>BRULEY</t>
  </si>
  <si>
    <t>CERVILLE</t>
  </si>
  <si>
    <t>CHAMPEY SUR MOSELLE</t>
  </si>
  <si>
    <t>CHARENCY VEZIN</t>
  </si>
  <si>
    <t>CHARMES LA COTE</t>
  </si>
  <si>
    <t>COLOMBEY LES BELLES</t>
  </si>
  <si>
    <t>CREVECHAMPS</t>
  </si>
  <si>
    <t>CRION</t>
  </si>
  <si>
    <t>CRUSNES</t>
  </si>
  <si>
    <t>CUSTINES</t>
  </si>
  <si>
    <t>DIARVILLE</t>
  </si>
  <si>
    <t>DOMEVRE EN HAYE</t>
  </si>
  <si>
    <t>DOMMARIE EULMONT</t>
  </si>
  <si>
    <t>DOMPTAIL EN L AIR</t>
  </si>
  <si>
    <t>DONCOURT LES LONGUYON</t>
  </si>
  <si>
    <t>ESSEY LA COTE</t>
  </si>
  <si>
    <t>ESSEY LES NANCY</t>
  </si>
  <si>
    <t>FLAVIGNY SUR MOSELLE</t>
  </si>
  <si>
    <t>FLIREY</t>
  </si>
  <si>
    <t>FREMENIL</t>
  </si>
  <si>
    <t>FROVILLE</t>
  </si>
  <si>
    <t>GELLENONCOURT</t>
  </si>
  <si>
    <t>GIRIVILLER</t>
  </si>
  <si>
    <t>GORCY</t>
  </si>
  <si>
    <t>HAIGNEVILLE</t>
  </si>
  <si>
    <t>HALLOVILLE</t>
  </si>
  <si>
    <t>HATRIZE</t>
  </si>
  <si>
    <t>HERBEVILLER</t>
  </si>
  <si>
    <t>JAILLON</t>
  </si>
  <si>
    <t>JOUAVILLE</t>
  </si>
  <si>
    <t>LAIX</t>
  </si>
  <si>
    <t>LANDECOURT</t>
  </si>
  <si>
    <t>LEBEUVILLE</t>
  </si>
  <si>
    <t>LEINTREY</t>
  </si>
  <si>
    <t>LENONCOURT</t>
  </si>
  <si>
    <t>LIMEY REMENAUVILLE</t>
  </si>
  <si>
    <t>LIVERDUN</t>
  </si>
  <si>
    <t>LOREY</t>
  </si>
  <si>
    <t>MAGNIERES</t>
  </si>
  <si>
    <t>MAILLY SUR SEILLE</t>
  </si>
  <si>
    <t>MANONVILLER</t>
  </si>
  <si>
    <t>MARTINCOURT</t>
  </si>
  <si>
    <t>MEHONCOURT</t>
  </si>
  <si>
    <t>MEXY</t>
  </si>
  <si>
    <t>MONCEL SUR SEILLE</t>
  </si>
  <si>
    <t>MORVILLE SUR SEILLE</t>
  </si>
  <si>
    <t>MOYEN</t>
  </si>
  <si>
    <t>NEUFMAISONS</t>
  </si>
  <si>
    <t>NEUVILLER SUR MOSELLE</t>
  </si>
  <si>
    <t>NORROY LES PONT A MOUSSON</t>
  </si>
  <si>
    <t>OGNEVILLE</t>
  </si>
  <si>
    <t>PAGNEY DERRIERE BARINE</t>
  </si>
  <si>
    <t>RECHICOURT LA PETITE</t>
  </si>
  <si>
    <t>REHAINVILLER</t>
  </si>
  <si>
    <t>ROSIERES AUX SALINES</t>
  </si>
  <si>
    <t>ROZELIEURES</t>
  </si>
  <si>
    <t>SAULNES</t>
  </si>
  <si>
    <t>SIONVILLER</t>
  </si>
  <si>
    <t>TREMBLECOURT</t>
  </si>
  <si>
    <t>TRIEUX</t>
  </si>
  <si>
    <t>VANDELAINVILLE</t>
  </si>
  <si>
    <t>VENNEZEY</t>
  </si>
  <si>
    <t>VEZELISE</t>
  </si>
  <si>
    <t>VITTONVILLE</t>
  </si>
  <si>
    <t>VRONCOURT</t>
  </si>
  <si>
    <t>AMBLY SUR MEUSE</t>
  </si>
  <si>
    <t>AMEL SUR L ETANG</t>
  </si>
  <si>
    <t>ANCEMONT</t>
  </si>
  <si>
    <t>BANNONCOURT</t>
  </si>
  <si>
    <t>BEHONNE</t>
  </si>
  <si>
    <t>BETHELAINVILLE</t>
  </si>
  <si>
    <t>BETHINCOURT</t>
  </si>
  <si>
    <t>BEZONVAUX</t>
  </si>
  <si>
    <t>BILLY SOUS MANGIENNES</t>
  </si>
  <si>
    <t>BLANZEE</t>
  </si>
  <si>
    <t>BONCOURT SUR MEUSE</t>
  </si>
  <si>
    <t>BOULIGNY</t>
  </si>
  <si>
    <t>BOUQUEMONT</t>
  </si>
  <si>
    <t>BRABANT LE ROI</t>
  </si>
  <si>
    <t>BRILLON EN BARROIS</t>
  </si>
  <si>
    <t>BROCOURT EN ARGONNE</t>
  </si>
  <si>
    <t>BUREY LA COTE</t>
  </si>
  <si>
    <t>CESSE</t>
  </si>
  <si>
    <t>CHALAINES</t>
  </si>
  <si>
    <t>CHAUMONT DEVANT DAMVILLERS</t>
  </si>
  <si>
    <t>CHEPPY</t>
  </si>
  <si>
    <t>CLERY LE GRAND</t>
  </si>
  <si>
    <t>CLERY LE PETIT</t>
  </si>
  <si>
    <t>CONSENVOYE</t>
  </si>
  <si>
    <t>CONTRISSON</t>
  </si>
  <si>
    <t>COURCELLES EN BARROIS</t>
  </si>
  <si>
    <t>COUVONGES</t>
  </si>
  <si>
    <t>DAGONVILLE</t>
  </si>
  <si>
    <t>DOMBASLE EN ARGONNE</t>
  </si>
  <si>
    <t>EIX</t>
  </si>
  <si>
    <t>EPINONVILLE</t>
  </si>
  <si>
    <t>ERIZE LA PETITE</t>
  </si>
  <si>
    <t>ERIZE ST DIZIER</t>
  </si>
  <si>
    <t>ESNES EN ARGONNE</t>
  </si>
  <si>
    <t>EVRES</t>
  </si>
  <si>
    <t>FLASSIGNY</t>
  </si>
  <si>
    <t>FREMEREVILLE SOUS LES COTES</t>
  </si>
  <si>
    <t>FRESNES AU MONT</t>
  </si>
  <si>
    <t>FROMEREVILLE LES VALLONS</t>
  </si>
  <si>
    <t>GENICOURT SUR MEUSE</t>
  </si>
  <si>
    <t>GOURAINCOURT</t>
  </si>
  <si>
    <t>GREMILLY</t>
  </si>
  <si>
    <t>HALLES SOUS LES COTES</t>
  </si>
  <si>
    <t>HEIPPES</t>
  </si>
  <si>
    <t>HERBEUVILLE</t>
  </si>
  <si>
    <t>HEVILLIERS</t>
  </si>
  <si>
    <t>JOUY EN ARGONNE</t>
  </si>
  <si>
    <t>LAHAYMEIX</t>
  </si>
  <si>
    <t>LAMOUILLY</t>
  </si>
  <si>
    <t>LANEUVILLE AU RUPT</t>
  </si>
  <si>
    <t>LATOUR EN WOEVRE</t>
  </si>
  <si>
    <t>LAVALLEE</t>
  </si>
  <si>
    <t>LEMMES</t>
  </si>
  <si>
    <t>LISSEY</t>
  </si>
  <si>
    <t>LOUPPY LE CHATEAU</t>
  </si>
  <si>
    <t>MANDRES EN BARROIS</t>
  </si>
  <si>
    <t>MARRE</t>
  </si>
  <si>
    <t>MAUVAGES</t>
  </si>
  <si>
    <t>MILLY SUR BRADON</t>
  </si>
  <si>
    <t>MOGEVILLE</t>
  </si>
  <si>
    <t>MONTIGNY LES VAUCOULEURS</t>
  </si>
  <si>
    <t>MONTPLONNE</t>
  </si>
  <si>
    <t>MORGEMOULIN</t>
  </si>
  <si>
    <t>MOULAINVILLE</t>
  </si>
  <si>
    <t>NAIVES EN BLOIS</t>
  </si>
  <si>
    <t>NANCOIS LE GRAND</t>
  </si>
  <si>
    <t>NANT LE GRAND</t>
  </si>
  <si>
    <t>NANTILLOIS</t>
  </si>
  <si>
    <t>NETTANCOURT</t>
  </si>
  <si>
    <t>NEUVILLE LES VAUCOULEURS</t>
  </si>
  <si>
    <t>NOUILLONPONT</t>
  </si>
  <si>
    <t>ORNES</t>
  </si>
  <si>
    <t>PAGNY LA BLANCHE COTE</t>
  </si>
  <si>
    <t>QUINCY LANDZECOURT</t>
  </si>
  <si>
    <t>RESSON</t>
  </si>
  <si>
    <t>REVILLE AUX BOIS</t>
  </si>
  <si>
    <t>ROMAGNE SOUS MONTFAUCON</t>
  </si>
  <si>
    <t>RUPT AUX NONAINS</t>
  </si>
  <si>
    <t>ST AMAND SUR ORNAIN</t>
  </si>
  <si>
    <t>ST GERMAIN SUR MEUSE</t>
  </si>
  <si>
    <t>SASSEY SUR MEUSE</t>
  </si>
  <si>
    <t>SAUDRUPT</t>
  </si>
  <si>
    <t>SAUVOY</t>
  </si>
  <si>
    <t>SEPTSARGES</t>
  </si>
  <si>
    <t>SOMMELONNE</t>
  </si>
  <si>
    <t>THIERVILLE SUR MEUSE</t>
  </si>
  <si>
    <t>UGNY SUR MEUSE</t>
  </si>
  <si>
    <t>VACHERAUVILLE</t>
  </si>
  <si>
    <t>VADONVILLE</t>
  </si>
  <si>
    <t>VERY</t>
  </si>
  <si>
    <t>VIGNOT</t>
  </si>
  <si>
    <t>VILLE EN WOEVRE</t>
  </si>
  <si>
    <t>VILLEROY SUR MEHOLLE</t>
  </si>
  <si>
    <t>VILLE SUR SAULX</t>
  </si>
  <si>
    <t>WATRONVILLE</t>
  </si>
  <si>
    <t>WISEPPE</t>
  </si>
  <si>
    <t>WOEL</t>
  </si>
  <si>
    <t>WOIMBEY</t>
  </si>
  <si>
    <t>ARRADON</t>
  </si>
  <si>
    <t>AURAY</t>
  </si>
  <si>
    <t>BADEN</t>
  </si>
  <si>
    <t>BAUD</t>
  </si>
  <si>
    <t>BERRIC</t>
  </si>
  <si>
    <t>BRANDERION</t>
  </si>
  <si>
    <t>BRECH</t>
  </si>
  <si>
    <t>CAUDAN</t>
  </si>
  <si>
    <t>CLEGUEREC</t>
  </si>
  <si>
    <t>CRACH</t>
  </si>
  <si>
    <t>CREDIN</t>
  </si>
  <si>
    <t>GRAND CHAMP</t>
  </si>
  <si>
    <t>GUELTAS</t>
  </si>
  <si>
    <t>GUEMENE SUR SCORFF</t>
  </si>
  <si>
    <t>HENNEBONT</t>
  </si>
  <si>
    <t>ILE D HOUAT</t>
  </si>
  <si>
    <t>ILE AUX MOINES</t>
  </si>
  <si>
    <t>INGUINIEL</t>
  </si>
  <si>
    <t>KERVIGNAC</t>
  </si>
  <si>
    <t>LANESTER</t>
  </si>
  <si>
    <t>LANVENEGEN</t>
  </si>
  <si>
    <t>LIGNOL</t>
  </si>
  <si>
    <t>LOCMARIA GRAND CHAMP</t>
  </si>
  <si>
    <t>LOCOAL MENDON</t>
  </si>
  <si>
    <t>LOCQUELTAS</t>
  </si>
  <si>
    <t>MALANSAC</t>
  </si>
  <si>
    <t>MELRAND</t>
  </si>
  <si>
    <t>MENEAC</t>
  </si>
  <si>
    <t>MISSIRIAC</t>
  </si>
  <si>
    <t>PEILLAC</t>
  </si>
  <si>
    <t>PERSQUEN</t>
  </si>
  <si>
    <t>PLOEMEUR</t>
  </si>
  <si>
    <t>PLOERDUT</t>
  </si>
  <si>
    <t>PLOUHARNEL</t>
  </si>
  <si>
    <t>PLOURAY</t>
  </si>
  <si>
    <t>PLUHERLIN</t>
  </si>
  <si>
    <t>PORCARO</t>
  </si>
  <si>
    <t>QUIBERON</t>
  </si>
  <si>
    <t>QUISTINIC</t>
  </si>
  <si>
    <t>RADENAC</t>
  </si>
  <si>
    <t>ST AVE</t>
  </si>
  <si>
    <t>ST DOLAY</t>
  </si>
  <si>
    <t>ST GILDAS DE RHUYS</t>
  </si>
  <si>
    <t>ST LAURENT SUR OUST</t>
  </si>
  <si>
    <t>ST PIERRE QUIBERON</t>
  </si>
  <si>
    <t>SARZEAU</t>
  </si>
  <si>
    <t>SEGLIEN</t>
  </si>
  <si>
    <t>SERENT</t>
  </si>
  <si>
    <t>SILFIAC</t>
  </si>
  <si>
    <t>TAUPONT</t>
  </si>
  <si>
    <t>TREHORENTEUC</t>
  </si>
  <si>
    <t>LA TRINITE PORHOET</t>
  </si>
  <si>
    <t>LA TRINITE SUR MER</t>
  </si>
  <si>
    <t>ABONCOURT SUR SEILLE</t>
  </si>
  <si>
    <t>ADELANGE</t>
  </si>
  <si>
    <t>ALSTING</t>
  </si>
  <si>
    <t>ARGANCY</t>
  </si>
  <si>
    <t>ARS LAQUENEXY</t>
  </si>
  <si>
    <t>ASPACH</t>
  </si>
  <si>
    <t>AUDUN LE TICHE</t>
  </si>
  <si>
    <t>AY SUR MOSELLE</t>
  </si>
  <si>
    <t>BACOURT</t>
  </si>
  <si>
    <t>BEBING</t>
  </si>
  <si>
    <t>BERIG VINTRANGE</t>
  </si>
  <si>
    <t>BERMERING</t>
  </si>
  <si>
    <t>BERVILLER EN MOSELLE</t>
  </si>
  <si>
    <t>BETTELAINVILLE</t>
  </si>
  <si>
    <t>BETTING</t>
  </si>
  <si>
    <t>BICKENHOLTZ</t>
  </si>
  <si>
    <t>BIDING</t>
  </si>
  <si>
    <t>BISTROFF</t>
  </si>
  <si>
    <t>BOUCHEPORN</t>
  </si>
  <si>
    <t>BOUSSEVILLER</t>
  </si>
  <si>
    <t>BUDING</t>
  </si>
  <si>
    <t>BURLIONCOURT</t>
  </si>
  <si>
    <t>BURTONCOURT</t>
  </si>
  <si>
    <t>CHATEAU BREHAIN</t>
  </si>
  <si>
    <t>CHATEAU ROUGE</t>
  </si>
  <si>
    <t>CHEMERY LES DEUX</t>
  </si>
  <si>
    <t>CHENOIS</t>
  </si>
  <si>
    <t>CHICOURT</t>
  </si>
  <si>
    <t>COLMEN</t>
  </si>
  <si>
    <t>DALSTEIN</t>
  </si>
  <si>
    <t>DANNELBOURG</t>
  </si>
  <si>
    <t>DESSELING</t>
  </si>
  <si>
    <t>DIFFEMBACH LES HELLIMER</t>
  </si>
  <si>
    <t>EPPING</t>
  </si>
  <si>
    <t>ERNESTVILLER</t>
  </si>
  <si>
    <t>ESCHERANGE</t>
  </si>
  <si>
    <t>LES ETANGS</t>
  </si>
  <si>
    <t>ETTING</t>
  </si>
  <si>
    <t>FALCK</t>
  </si>
  <si>
    <t>FILSTROFF</t>
  </si>
  <si>
    <t>FRANCALTROFF</t>
  </si>
  <si>
    <t>FRAQUELFING</t>
  </si>
  <si>
    <t>FRAUENBERG</t>
  </si>
  <si>
    <t>FREYBOUSE</t>
  </si>
  <si>
    <t>GOIN</t>
  </si>
  <si>
    <t>GOSSELMING</t>
  </si>
  <si>
    <t>GRAVELOTTE</t>
  </si>
  <si>
    <t>GROS REDERCHING</t>
  </si>
  <si>
    <t>GUEBENHOUSE</t>
  </si>
  <si>
    <t>GUENANGE</t>
  </si>
  <si>
    <t>GUERMANGE</t>
  </si>
  <si>
    <t>GUERSTLING</t>
  </si>
  <si>
    <t>GUESSLING HEMERING</t>
  </si>
  <si>
    <t>GUINZELING</t>
  </si>
  <si>
    <t>HALSTROFF</t>
  </si>
  <si>
    <t>HANNOCOURT</t>
  </si>
  <si>
    <t>HAN SUR NIED</t>
  </si>
  <si>
    <t>HAUT CLOCHER</t>
  </si>
  <si>
    <t>HAZEMBOURG</t>
  </si>
  <si>
    <t>HERANGE</t>
  </si>
  <si>
    <t>HONSKIRCH</t>
  </si>
  <si>
    <t>INSVILLER</t>
  </si>
  <si>
    <t>JURY</t>
  </si>
  <si>
    <t>LANDROFF</t>
  </si>
  <si>
    <t>LANGATTE</t>
  </si>
  <si>
    <t>LESSY</t>
  </si>
  <si>
    <t>LINDRE HAUTE</t>
  </si>
  <si>
    <t>LIOCOURT</t>
  </si>
  <si>
    <t>LONGEVILLE LES ST AVOLD</t>
  </si>
  <si>
    <t>MAINVILLERS</t>
  </si>
  <si>
    <t>MAIZIERES LES VIC</t>
  </si>
  <si>
    <t>MALAUCOURT SUR SEILLE</t>
  </si>
  <si>
    <t>LA MAXE</t>
  </si>
  <si>
    <t>MECLEUVES</t>
  </si>
  <si>
    <t>MENSKIRCH</t>
  </si>
  <si>
    <t>METTING</t>
  </si>
  <si>
    <t>MOMERSTROFF</t>
  </si>
  <si>
    <t>MOYEUVRE PETITE</t>
  </si>
  <si>
    <t>NELLING</t>
  </si>
  <si>
    <t>NEUFVILLAGE</t>
  </si>
  <si>
    <t>NEUNKIRCHEN LES BOUZONVILLE</t>
  </si>
  <si>
    <t>NIEDERSTINZEL</t>
  </si>
  <si>
    <t>NILVANGE</t>
  </si>
  <si>
    <t>NOUILLY</t>
  </si>
  <si>
    <t>ORMERSVILLER</t>
  </si>
  <si>
    <t>PAGNY LES GOIN</t>
  </si>
  <si>
    <t>PONTOY</t>
  </si>
  <si>
    <t>PORCELETTE</t>
  </si>
  <si>
    <t>RACRANGE</t>
  </si>
  <si>
    <t>REMELING</t>
  </si>
  <si>
    <t>RICHELING</t>
  </si>
  <si>
    <t>RICHEVAL</t>
  </si>
  <si>
    <t>ROSBRUCK</t>
  </si>
  <si>
    <t>ROUHLING</t>
  </si>
  <si>
    <t>ROUPELDANGE</t>
  </si>
  <si>
    <t>RURANGE LES THIONVILLE</t>
  </si>
  <si>
    <t>ST EPVRE</t>
  </si>
  <si>
    <t>ST PRIVAT LA MONTAGNE</t>
  </si>
  <si>
    <t>SARRALTROFF</t>
  </si>
  <si>
    <t>SCHALBACH</t>
  </si>
  <si>
    <t>SCHMITTVILLER</t>
  </si>
  <si>
    <t>SEINGBOUSE</t>
  </si>
  <si>
    <t>SEREMANGE ERZANGE</t>
  </si>
  <si>
    <t>SIERSTHAL</t>
  </si>
  <si>
    <t>SILLY SUR NIED</t>
  </si>
  <si>
    <t>SOLGNE</t>
  </si>
  <si>
    <t>SOTZELING</t>
  </si>
  <si>
    <t>SUISSE</t>
  </si>
  <si>
    <t>TALANGE</t>
  </si>
  <si>
    <t>THIMONVILLE</t>
  </si>
  <si>
    <t>VAHL LES FAULQUEMONT</t>
  </si>
  <si>
    <t>VARSBERG</t>
  </si>
  <si>
    <t>VASPERVILLER</t>
  </si>
  <si>
    <t>VECKERSVILLER</t>
  </si>
  <si>
    <t>VELVING</t>
  </si>
  <si>
    <t>VIC SUR SEILLE</t>
  </si>
  <si>
    <t>VILLING</t>
  </si>
  <si>
    <t>VITRY SUR ORNE</t>
  </si>
  <si>
    <t>VITTONCOURT</t>
  </si>
  <si>
    <t>WALDHOUSE</t>
  </si>
  <si>
    <t>WALSCHEID</t>
  </si>
  <si>
    <t>WILLERWALD</t>
  </si>
  <si>
    <t>WITTRING</t>
  </si>
  <si>
    <t>ZETTING</t>
  </si>
  <si>
    <t>ACHUN</t>
  </si>
  <si>
    <t>ALLIGNY EN MORVAN</t>
  </si>
  <si>
    <t>ANTHIEN</t>
  </si>
  <si>
    <t>ARBOURSE</t>
  </si>
  <si>
    <t>ASNAN</t>
  </si>
  <si>
    <t>AVRIL SUR LOIRE</t>
  </si>
  <si>
    <t>AZY LE VIF</t>
  </si>
  <si>
    <t>BAZOCHES</t>
  </si>
  <si>
    <t>BULCY</t>
  </si>
  <si>
    <t>LA CELLE SUR LOIRE</t>
  </si>
  <si>
    <t>LA CELLE SUR NIEVRE</t>
  </si>
  <si>
    <t>CHALAUX</t>
  </si>
  <si>
    <t>LA CHAPELLE ST ANDRE</t>
  </si>
  <si>
    <t>LA COLLANCELLE</t>
  </si>
  <si>
    <t>COLMERY</t>
  </si>
  <si>
    <t>CUNCY LES VARZY</t>
  </si>
  <si>
    <t>DEVAY</t>
  </si>
  <si>
    <t>DRUY PARIGNY</t>
  </si>
  <si>
    <t>FERTREVE</t>
  </si>
  <si>
    <t>GARCHY</t>
  </si>
  <si>
    <t>GLUX EN GLENNE</t>
  </si>
  <si>
    <t>LAMENAY SUR LOIRE</t>
  </si>
  <si>
    <t>MAGNY COURS</t>
  </si>
  <si>
    <t>LA MAISON DIEU</t>
  </si>
  <si>
    <t>MAUX</t>
  </si>
  <si>
    <t>MESVES SUR LOIRE</t>
  </si>
  <si>
    <t>METZ LE COMTE</t>
  </si>
  <si>
    <t>MONTAMBERT</t>
  </si>
  <si>
    <t>MONTENOISON</t>
  </si>
  <si>
    <t>MORACHES</t>
  </si>
  <si>
    <t>PARIGNY LA ROSE</t>
  </si>
  <si>
    <t>POIL</t>
  </si>
  <si>
    <t>SAINCAIZE MEAUCE</t>
  </si>
  <si>
    <t>ST ANDELAIN</t>
  </si>
  <si>
    <t>ST BONNOT</t>
  </si>
  <si>
    <t>ST GRATIEN SAVIGNY</t>
  </si>
  <si>
    <t>ST HILAIRE EN MORVAN</t>
  </si>
  <si>
    <t>ST OUEN SUR LOIRE</t>
  </si>
  <si>
    <t>ST PIERRE LE MOUTIER</t>
  </si>
  <si>
    <t>SARDY LES EPIRY</t>
  </si>
  <si>
    <t>TEIGNY</t>
  </si>
  <si>
    <t>TRESNAY</t>
  </si>
  <si>
    <t>VAUCLAIX</t>
  </si>
  <si>
    <t>VIGNOL</t>
  </si>
  <si>
    <t>AIBES</t>
  </si>
  <si>
    <t>ANHIERS</t>
  </si>
  <si>
    <t>ANNOEULLIN</t>
  </si>
  <si>
    <t>ANSTAING</t>
  </si>
  <si>
    <t>ARLEUX</t>
  </si>
  <si>
    <t>ARNEKE</t>
  </si>
  <si>
    <t>AUBENCHEUL AU BAC</t>
  </si>
  <si>
    <t>AUBIGNY AU BAC</t>
  </si>
  <si>
    <t>AUDIGNIES</t>
  </si>
  <si>
    <t>AVESNES SUR HELPE</t>
  </si>
  <si>
    <t>AVESNES LES AUBERT</t>
  </si>
  <si>
    <t>BEAUDIGNIES</t>
  </si>
  <si>
    <t>BEAUREPAIRE SUR SAMBRE</t>
  </si>
  <si>
    <t>BERELLES</t>
  </si>
  <si>
    <t>BERGUES</t>
  </si>
  <si>
    <t>BERMERAIN</t>
  </si>
  <si>
    <t>BETTIGNIES</t>
  </si>
  <si>
    <t>BEUVRY LA FORET</t>
  </si>
  <si>
    <t>BLARINGHEM</t>
  </si>
  <si>
    <t>BOESCHEPE</t>
  </si>
  <si>
    <t>BOESEGHEM</t>
  </si>
  <si>
    <t>BONDUES</t>
  </si>
  <si>
    <t>BOURSIES</t>
  </si>
  <si>
    <t>BRUAY SUR L ESCAUT</t>
  </si>
  <si>
    <t>CAMPHIN EN CAREMBAULT</t>
  </si>
  <si>
    <t>CANTAING SUR ESCAUT</t>
  </si>
  <si>
    <t>CAPELLE</t>
  </si>
  <si>
    <t>CARNIN</t>
  </si>
  <si>
    <t>CASSEL</t>
  </si>
  <si>
    <t>CATILLON SUR SAMBRE</t>
  </si>
  <si>
    <t>CERFONTAINE</t>
  </si>
  <si>
    <t>CHERENG</t>
  </si>
  <si>
    <t>COBRIEUX</t>
  </si>
  <si>
    <t>COURCHELETTES</t>
  </si>
  <si>
    <t>DAMOUSIES</t>
  </si>
  <si>
    <t>DOUCHY LES MINES</t>
  </si>
  <si>
    <t>LE DOULIEU</t>
  </si>
  <si>
    <t>ECLAIBES</t>
  </si>
  <si>
    <t>EMERCHICOURT</t>
  </si>
  <si>
    <t>ESQUERCHIN</t>
  </si>
  <si>
    <t>FECHAIN</t>
  </si>
  <si>
    <t>FLAUMONT WAUDRECHIES</t>
  </si>
  <si>
    <t>FLESQUIERES</t>
  </si>
  <si>
    <t>FLETRE</t>
  </si>
  <si>
    <t>FLOURSIES</t>
  </si>
  <si>
    <t>FRESNES SUR ESCAUT</t>
  </si>
  <si>
    <t>GODEWAERSVELDE</t>
  </si>
  <si>
    <t>GOGNIES CHAUSSEE</t>
  </si>
  <si>
    <t>GONDECOURT</t>
  </si>
  <si>
    <t>GRUSON</t>
  </si>
  <si>
    <t>HALLENNES LEZ HAUBOURDIN</t>
  </si>
  <si>
    <t>HASNON</t>
  </si>
  <si>
    <t>HAUT LIEU</t>
  </si>
  <si>
    <t>HAVELUY</t>
  </si>
  <si>
    <t>HAYNECOURT</t>
  </si>
  <si>
    <t>HEM LENGLET</t>
  </si>
  <si>
    <t>HERRIN</t>
  </si>
  <si>
    <t>HONDSCHOOTE</t>
  </si>
  <si>
    <t>HOUDAIN LEZ BAVAY</t>
  </si>
  <si>
    <t>HOUPLIN ANCOISNE</t>
  </si>
  <si>
    <t>HOUTKERQUE</t>
  </si>
  <si>
    <t>HOYMILLE</t>
  </si>
  <si>
    <t>ILLIES</t>
  </si>
  <si>
    <t>KILLEM</t>
  </si>
  <si>
    <t>LAMBERSART</t>
  </si>
  <si>
    <t>LESDAIN</t>
  </si>
  <si>
    <t>LIEU ST AMAND</t>
  </si>
  <si>
    <t>LINSELLES</t>
  </si>
  <si>
    <t>LOMPRET</t>
  </si>
  <si>
    <t>LOOBERGHE</t>
  </si>
  <si>
    <t>MAING</t>
  </si>
  <si>
    <t>MAROILLES</t>
  </si>
  <si>
    <t>MARQUILLIES</t>
  </si>
  <si>
    <t>MERCKEGHEM</t>
  </si>
  <si>
    <t>METEREN</t>
  </si>
  <si>
    <t>MOEUVRES</t>
  </si>
  <si>
    <t>MONCHECOURT</t>
  </si>
  <si>
    <t>MOUSTIER EN FAGNE</t>
  </si>
  <si>
    <t>MOUVAUX</t>
  </si>
  <si>
    <t>NEUF BERQUIN</t>
  </si>
  <si>
    <t>NIEURLET</t>
  </si>
  <si>
    <t>NOMAIN</t>
  </si>
  <si>
    <t>NOYELLES LES SECLIN</t>
  </si>
  <si>
    <t>NOYELLES SUR SELLE</t>
  </si>
  <si>
    <t>ODOMEZ</t>
  </si>
  <si>
    <t>OOST CAPPEL</t>
  </si>
  <si>
    <t>OSTRICOURT</t>
  </si>
  <si>
    <t>PECQUENCOURT</t>
  </si>
  <si>
    <t>PITGAM</t>
  </si>
  <si>
    <t>PONT SUR SAMBRE</t>
  </si>
  <si>
    <t>PREUX AU SART</t>
  </si>
  <si>
    <t>PROUVY</t>
  </si>
  <si>
    <t>RAIMBEAUCOURT</t>
  </si>
  <si>
    <t>ROUCOURT</t>
  </si>
  <si>
    <t>ROUVIGNIES</t>
  </si>
  <si>
    <t>RUBROUCK</t>
  </si>
  <si>
    <t>SAILLY LEZ LANNOY</t>
  </si>
  <si>
    <t>SAINGHIN EN WEPPES</t>
  </si>
  <si>
    <t>SAINS DU NORD</t>
  </si>
  <si>
    <t>ST SYLVESTRE CAPPEL</t>
  </si>
  <si>
    <t>ST WAAST</t>
  </si>
  <si>
    <t>SEPMERIES</t>
  </si>
  <si>
    <t>SERANVILLERS FORENVILLE</t>
  </si>
  <si>
    <t>SOLRE LE CHATEAU</t>
  </si>
  <si>
    <t>SOMAIN</t>
  </si>
  <si>
    <t>STEENE</t>
  </si>
  <si>
    <t>TAISNIERES SUR HON</t>
  </si>
  <si>
    <t>TILLOY LEZ MARCHIENNES</t>
  </si>
  <si>
    <t>TOURMIGNIES</t>
  </si>
  <si>
    <t>TRELON</t>
  </si>
  <si>
    <t>VIEUX CONDE</t>
  </si>
  <si>
    <t>VIEUX RENG</t>
  </si>
  <si>
    <t>VILLERS SIRE NICOLE</t>
  </si>
  <si>
    <t>VOLCKERINCKHOVE</t>
  </si>
  <si>
    <t>WATTIGNIES LA VICTOIRE</t>
  </si>
  <si>
    <t>WAZIERS</t>
  </si>
  <si>
    <t>WERVICQ SUD</t>
  </si>
  <si>
    <t>WICRES</t>
  </si>
  <si>
    <t>WIGNEHIES</t>
  </si>
  <si>
    <t>WULVERDINGHE</t>
  </si>
  <si>
    <t>ZERMEZEELE</t>
  </si>
  <si>
    <t>ZUYTPEENE</t>
  </si>
  <si>
    <t>AGNETZ</t>
  </si>
  <si>
    <t>AMBLAINVILLE</t>
  </si>
  <si>
    <t>ANDEVILLE</t>
  </si>
  <si>
    <t>ANTHEUIL PORTES</t>
  </si>
  <si>
    <t>AUGER ST VINCENT</t>
  </si>
  <si>
    <t>BAILLEVAL</t>
  </si>
  <si>
    <t>BAZICOURT</t>
  </si>
  <si>
    <t>BEHERICOURT</t>
  </si>
  <si>
    <t>BELLE EGLISE</t>
  </si>
  <si>
    <t>BERTHECOURT</t>
  </si>
  <si>
    <t>BETZ</t>
  </si>
  <si>
    <t>BLACOURT</t>
  </si>
  <si>
    <t>BLAINCOURT LES PRECY</t>
  </si>
  <si>
    <t>BLARGIES</t>
  </si>
  <si>
    <t>BOUBIERS</t>
  </si>
  <si>
    <t>BOUILLANCY</t>
  </si>
  <si>
    <t>BOURY EN VEXIN</t>
  </si>
  <si>
    <t>BOUTENCOURT</t>
  </si>
  <si>
    <t>BRASSEUSE</t>
  </si>
  <si>
    <t>BRUNVILLERS LA MOTTE</t>
  </si>
  <si>
    <t>CANNECTANCOURT</t>
  </si>
  <si>
    <t>CANNY SUR THERAIN</t>
  </si>
  <si>
    <t>CATHEUX</t>
  </si>
  <si>
    <t>CEMPUIS</t>
  </si>
  <si>
    <t>CERNOY</t>
  </si>
  <si>
    <t>CHAMBORS</t>
  </si>
  <si>
    <t>CHAUMONT EN VEXIN</t>
  </si>
  <si>
    <t>CREIL</t>
  </si>
  <si>
    <t>LE CROCQ</t>
  </si>
  <si>
    <t>CROUTOY</t>
  </si>
  <si>
    <t>CUIGNIERES</t>
  </si>
  <si>
    <t>DELINCOURT</t>
  </si>
  <si>
    <t>ECUVILLY</t>
  </si>
  <si>
    <t>ESCAMES</t>
  </si>
  <si>
    <t>ESPAUBOURG</t>
  </si>
  <si>
    <t>ESSUILES</t>
  </si>
  <si>
    <t>FLAVY LE MELDEUX</t>
  </si>
  <si>
    <t>FLEURINES</t>
  </si>
  <si>
    <t>LE FRESTOY VAUX</t>
  </si>
  <si>
    <t>GANNES</t>
  </si>
  <si>
    <t>GOURNAY SUR ARONDE</t>
  </si>
  <si>
    <t>GRANDVILLERS AUX BOIS</t>
  </si>
  <si>
    <t>GUIGNECOURT</t>
  </si>
  <si>
    <t>HAINVILLERS</t>
  </si>
  <si>
    <t>HARDIVILLERS</t>
  </si>
  <si>
    <t>HEILLES</t>
  </si>
  <si>
    <t>HERMES</t>
  </si>
  <si>
    <t>LABOISSIERE EN THELLE</t>
  </si>
  <si>
    <t>LACHAPELLE AUX POTS</t>
  </si>
  <si>
    <t>LAFRAYE</t>
  </si>
  <si>
    <t>LASSIGNY</t>
  </si>
  <si>
    <t>LAVILLETERTRE</t>
  </si>
  <si>
    <t>LOUEUSE</t>
  </si>
  <si>
    <t>LUCHY</t>
  </si>
  <si>
    <t>MACHEMONT</t>
  </si>
  <si>
    <t>MAIGNELAY MONTIGNY</t>
  </si>
  <si>
    <t>MERY LA BATAILLE</t>
  </si>
  <si>
    <t>LE MESNIL EN THELLE</t>
  </si>
  <si>
    <t>LE MESNIL ST FIRMIN</t>
  </si>
  <si>
    <t>MONDESCOURT</t>
  </si>
  <si>
    <t>MONTAGNY EN VEXIN</t>
  </si>
  <si>
    <t>MONTMARTIN</t>
  </si>
  <si>
    <t>MORIENVAL</t>
  </si>
  <si>
    <t>MUIRANCOURT</t>
  </si>
  <si>
    <t>NERY</t>
  </si>
  <si>
    <t>LA NEUVILLE EN HEZ</t>
  </si>
  <si>
    <t>LA NEUVILLE ST PIERRE</t>
  </si>
  <si>
    <t>LA NEUVILLE SUR OUDEUIL</t>
  </si>
  <si>
    <t>LA NEUVILLE SUR RESSONS</t>
  </si>
  <si>
    <t>LA NEUVILLE VAULT</t>
  </si>
  <si>
    <t>NOIREMONT</t>
  </si>
  <si>
    <t>NOROY</t>
  </si>
  <si>
    <t>ONS EN BRAY</t>
  </si>
  <si>
    <t>ORMOY LE DAVIEN</t>
  </si>
  <si>
    <t>OURSEL MAISON</t>
  </si>
  <si>
    <t>PARNES</t>
  </si>
  <si>
    <t>PEROY LES GOMBRIES</t>
  </si>
  <si>
    <t>PIERREFITTE EN BEAUVAISIS</t>
  </si>
  <si>
    <t>LE PLESSIER SUR ST JUST</t>
  </si>
  <si>
    <t>LE PLESSIS BRION</t>
  </si>
  <si>
    <t>PORCHEUX</t>
  </si>
  <si>
    <t>PUISEUX LE HAUBERGER</t>
  </si>
  <si>
    <t>LE QUESNEL AUBRY</t>
  </si>
  <si>
    <t>RARAY</t>
  </si>
  <si>
    <t>RETHONDES</t>
  </si>
  <si>
    <t>RICQUEBOURG</t>
  </si>
  <si>
    <t>ROTANGY</t>
  </si>
  <si>
    <t>ROUVRES EN MULTIEN</t>
  </si>
  <si>
    <t>SACY LE PETIT</t>
  </si>
  <si>
    <t>ST ETIENNE ROILAYE</t>
  </si>
  <si>
    <t>STE EUSOYE</t>
  </si>
  <si>
    <t>ST GERMAIN LA POTERIE</t>
  </si>
  <si>
    <t>ST GERMER DE FLY</t>
  </si>
  <si>
    <t>ST VAAST LES MELLO</t>
  </si>
  <si>
    <t>SALENCY</t>
  </si>
  <si>
    <t>SARCUS</t>
  </si>
  <si>
    <t>SAVIGNIES</t>
  </si>
  <si>
    <t>SOLENTE</t>
  </si>
  <si>
    <t>SUZOY</t>
  </si>
  <si>
    <t>THIBIVILLERS</t>
  </si>
  <si>
    <t>THIEULOY ST ANTOINE</t>
  </si>
  <si>
    <t>TOURLY</t>
  </si>
  <si>
    <t>TRICOT</t>
  </si>
  <si>
    <t>VALESCOURT</t>
  </si>
  <si>
    <t>VARESNES</t>
  </si>
  <si>
    <t>VENETTE</t>
  </si>
  <si>
    <t>LA VILLENEUVE SOUS THURY</t>
  </si>
  <si>
    <t>VILLENEUVE SUR VERBERIE</t>
  </si>
  <si>
    <t>VILLERS ST GENEST</t>
  </si>
  <si>
    <t>VROCOURT</t>
  </si>
  <si>
    <t>AUX MARAIS</t>
  </si>
  <si>
    <t>ARGENTAN</t>
  </si>
  <si>
    <t>AUNOU LE FAUCON</t>
  </si>
  <si>
    <t>BELFONDS</t>
  </si>
  <si>
    <t>BELLAVILLIERS</t>
  </si>
  <si>
    <t>BELLOU LE TRICHARD</t>
  </si>
  <si>
    <t>CALIGNY</t>
  </si>
  <si>
    <t>CETON</t>
  </si>
  <si>
    <t>LA CHAPELLE PRES SEES</t>
  </si>
  <si>
    <t>LE CHATEAU D ALMENECHES</t>
  </si>
  <si>
    <t>L HOME CHAMONDOT</t>
  </si>
  <si>
    <t>IRAI</t>
  </si>
  <si>
    <t>LA LANDE DE LOUGE</t>
  </si>
  <si>
    <t>LA LANDE PATRY</t>
  </si>
  <si>
    <t>LA LANDE ST SIMEON</t>
  </si>
  <si>
    <t>LONLAY L ABBAYE</t>
  </si>
  <si>
    <t>LONLAY LE TESSON</t>
  </si>
  <si>
    <t>MARCHEMAISONS</t>
  </si>
  <si>
    <t>MEDAVY</t>
  </si>
  <si>
    <t>LE MENIL DE BRIOUZE</t>
  </si>
  <si>
    <t>LE MENIL BROUT</t>
  </si>
  <si>
    <t>MENIL ERREUX</t>
  </si>
  <si>
    <t>MENIL FROGER</t>
  </si>
  <si>
    <t>MENIL HERMEI</t>
  </si>
  <si>
    <t>LE MENIL SCELLEUR</t>
  </si>
  <si>
    <t>LES MENUS</t>
  </si>
  <si>
    <t>MIEUXCE</t>
  </si>
  <si>
    <t>MONTREUIL LA CAMBE</t>
  </si>
  <si>
    <t>MORTAGNE AU PERCHE</t>
  </si>
  <si>
    <t>NEAUPHE SOUS ESSAI</t>
  </si>
  <si>
    <t>NEAUPHE SUR DIVE</t>
  </si>
  <si>
    <t>NONANT LE PIN</t>
  </si>
  <si>
    <t>PASSAIS VILLAGES</t>
  </si>
  <si>
    <t>LE PIN LA GARENNE</t>
  </si>
  <si>
    <t>LE RENOUARD</t>
  </si>
  <si>
    <t>LA ROCHE MABILE</t>
  </si>
  <si>
    <t>ROIVILLE</t>
  </si>
  <si>
    <t>SAI</t>
  </si>
  <si>
    <t>ST ANDRE DE MESSEI</t>
  </si>
  <si>
    <t>ST AUBIN D APPENAI</t>
  </si>
  <si>
    <t>ST BOMER LES FORGES</t>
  </si>
  <si>
    <t>STE GAUBURGE STE COLOMBE</t>
  </si>
  <si>
    <t>ST GERMAIN DU CORBEIS</t>
  </si>
  <si>
    <t>ST HILAIRE SUR ERRE</t>
  </si>
  <si>
    <t>STE HONORINE LA CHARDONNE</t>
  </si>
  <si>
    <t>STE HONORINE LA GUILLAUME</t>
  </si>
  <si>
    <t>ST MARD DE RENO</t>
  </si>
  <si>
    <t>ST MARTIN L AIGUILLON</t>
  </si>
  <si>
    <t>ST NICOLAS DE SOMMAIRE</t>
  </si>
  <si>
    <t>ST PATRICE DU DESERT</t>
  </si>
  <si>
    <t>ST PIERRE DU REGARD</t>
  </si>
  <si>
    <t>SAIRES LA VERRERIE</t>
  </si>
  <si>
    <t>SARCEAUX</t>
  </si>
  <si>
    <t>SOLIGNY LA TRAPPE</t>
  </si>
  <si>
    <t>TANQUES</t>
  </si>
  <si>
    <t>VAUNOISE</t>
  </si>
  <si>
    <t>LA VENTROUZE</t>
  </si>
  <si>
    <t>VIEUX PONT</t>
  </si>
  <si>
    <t>ACQ</t>
  </si>
  <si>
    <t>AIRON ST VAAST</t>
  </si>
  <si>
    <t>AIX NOULETTE</t>
  </si>
  <si>
    <t>ALINCTHUN</t>
  </si>
  <si>
    <t>AMBRINES</t>
  </si>
  <si>
    <t>ANGRES</t>
  </si>
  <si>
    <t>LES ATTAQUES</t>
  </si>
  <si>
    <t>AUCHY AU BOIS</t>
  </si>
  <si>
    <t>AUDEMBERT</t>
  </si>
  <si>
    <t>AUDINCTHUN</t>
  </si>
  <si>
    <t>AVESNES LE COMTE</t>
  </si>
  <si>
    <t>AVION</t>
  </si>
  <si>
    <t>AVROULT</t>
  </si>
  <si>
    <t>BAINGHEN</t>
  </si>
  <si>
    <t>BAJUS</t>
  </si>
  <si>
    <t>BANCOURT</t>
  </si>
  <si>
    <t>BAYENGHEM LES SENINGHEM</t>
  </si>
  <si>
    <t>BEAUMERIE ST MARTIN</t>
  </si>
  <si>
    <t>BEHAGNIES</t>
  </si>
  <si>
    <t>BENIFONTAINE</t>
  </si>
  <si>
    <t>BERLES AU BOIS</t>
  </si>
  <si>
    <t>BERTINCOURT</t>
  </si>
  <si>
    <t>BETHONSART</t>
  </si>
  <si>
    <t>BIENVILLERS AU BOIS</t>
  </si>
  <si>
    <t>BLAIRVILLE</t>
  </si>
  <si>
    <t>BOIRY ST MARTIN</t>
  </si>
  <si>
    <t>BOIRY STE RICTRUDE</t>
  </si>
  <si>
    <t>BOUBERS LES HESMOND</t>
  </si>
  <si>
    <t>BOURECQ</t>
  </si>
  <si>
    <t>BOURSIN</t>
  </si>
  <si>
    <t>BOURTHES</t>
  </si>
  <si>
    <t>BREMES</t>
  </si>
  <si>
    <t>BULLY LES MINES</t>
  </si>
  <si>
    <t>BUNEVILLE</t>
  </si>
  <si>
    <t>BURBURE</t>
  </si>
  <si>
    <t>LA CALOTTERIE</t>
  </si>
  <si>
    <t>CAMBLAIN CHATELAIN</t>
  </si>
  <si>
    <t>CAMPAGNE LES BOULONNAIS</t>
  </si>
  <si>
    <t>CAMPAGNE LES HESDIN</t>
  </si>
  <si>
    <t>CAMPAGNE LES WARDRECQUES</t>
  </si>
  <si>
    <t>CAMPIGNEULLES LES GRANDES</t>
  </si>
  <si>
    <t>CAMPIGNEULLES LES PETITES</t>
  </si>
  <si>
    <t>CARENCY</t>
  </si>
  <si>
    <t>CLENLEU</t>
  </si>
  <si>
    <t>CLERQUES</t>
  </si>
  <si>
    <t>COULOGNE</t>
  </si>
  <si>
    <t>COUPELLE NEUVE</t>
  </si>
  <si>
    <t>COUPELLE VIEILLE</t>
  </si>
  <si>
    <t>COURSET</t>
  </si>
  <si>
    <t>COYECQUES</t>
  </si>
  <si>
    <t>CREMAREST</t>
  </si>
  <si>
    <t>DANNES</t>
  </si>
  <si>
    <t>ECOURT ST QUENTIN</t>
  </si>
  <si>
    <t>ECQUES</t>
  </si>
  <si>
    <t>ELNES</t>
  </si>
  <si>
    <t>EPERLECQUES</t>
  </si>
  <si>
    <t>ERIN</t>
  </si>
  <si>
    <t>ERNY ST JULIEN</t>
  </si>
  <si>
    <t>ESTEVELLES</t>
  </si>
  <si>
    <t>ESTREE BLANCHE</t>
  </si>
  <si>
    <t>ESTREE CAUCHY</t>
  </si>
  <si>
    <t>ETAING</t>
  </si>
  <si>
    <t>FAMPOUX</t>
  </si>
  <si>
    <t>FESTUBERT</t>
  </si>
  <si>
    <t>FILLIEVRES</t>
  </si>
  <si>
    <t>FONTAINE LES HERMANS</t>
  </si>
  <si>
    <t>FOUFFLIN RICAMETZ</t>
  </si>
  <si>
    <t>FOUQUEREUIL</t>
  </si>
  <si>
    <t>FOUQUIERES LES LENS</t>
  </si>
  <si>
    <t>FREMICOURT</t>
  </si>
  <si>
    <t>FRENCQ</t>
  </si>
  <si>
    <t>FRESNOY EN GOHELLE</t>
  </si>
  <si>
    <t>FREVENT</t>
  </si>
  <si>
    <t>FREVILLERS</t>
  </si>
  <si>
    <t>GAUDIEMPRE</t>
  </si>
  <si>
    <t>GENNES IVERGNY</t>
  </si>
  <si>
    <t>GIVENCHY EN GOHELLE</t>
  </si>
  <si>
    <t>GIVENCHY LES LA BASSEE</t>
  </si>
  <si>
    <t>GOSNAY</t>
  </si>
  <si>
    <t>GOUY EN TERNOIS</t>
  </si>
  <si>
    <t>GRAND RULLECOURT</t>
  </si>
  <si>
    <t>GROFFLIERS</t>
  </si>
  <si>
    <t>GUEMPS</t>
  </si>
  <si>
    <t>GUISY</t>
  </si>
  <si>
    <t>HAILLICOURT</t>
  </si>
  <si>
    <t>HALINGHEN</t>
  </si>
  <si>
    <t>HENU</t>
  </si>
  <si>
    <t>LA HERLIERE</t>
  </si>
  <si>
    <t>HERLINCOURT</t>
  </si>
  <si>
    <t>HERNICOURT</t>
  </si>
  <si>
    <t>HERVELINGHEN</t>
  </si>
  <si>
    <t>HEUCHIN</t>
  </si>
  <si>
    <t>HOUCHIN</t>
  </si>
  <si>
    <t>HOULLE</t>
  </si>
  <si>
    <t>HUBY ST LEU</t>
  </si>
  <si>
    <t>HUMBERT</t>
  </si>
  <si>
    <t>INCHY EN ARTOIS</t>
  </si>
  <si>
    <t>INXENT</t>
  </si>
  <si>
    <t>IVERGNY</t>
  </si>
  <si>
    <t>LAMBRES</t>
  </si>
  <si>
    <t>LANDRETHUN LE NORD</t>
  </si>
  <si>
    <t>LATTRE ST QUENTIN</t>
  </si>
  <si>
    <t>LEDINGHEM</t>
  </si>
  <si>
    <t>LESPINOY</t>
  </si>
  <si>
    <t>LONGFOSSE</t>
  </si>
  <si>
    <t>LONGUENESSE</t>
  </si>
  <si>
    <t>LOTTINGHEN</t>
  </si>
  <si>
    <t>LUMBRES</t>
  </si>
  <si>
    <t>LA MADELAINE SOUS MONTREUIL</t>
  </si>
  <si>
    <t>MAGNICOURT EN COMTE</t>
  </si>
  <si>
    <t>MANINGHEM</t>
  </si>
  <si>
    <t>MARCONNELLE</t>
  </si>
  <si>
    <t>MARENLA</t>
  </si>
  <si>
    <t>MATRINGHEM</t>
  </si>
  <si>
    <t>MONCHEAUX LES FREVENT</t>
  </si>
  <si>
    <t>MONCHY AU BOIS</t>
  </si>
  <si>
    <t>MONDICOURT</t>
  </si>
  <si>
    <t>MONT BERNANCHON</t>
  </si>
  <si>
    <t>MONT ST ELOI</t>
  </si>
  <si>
    <t>MOULLE</t>
  </si>
  <si>
    <t>NEUVE CHAPELLE</t>
  </si>
  <si>
    <t>NEUVILLE BOURJONVAL</t>
  </si>
  <si>
    <t>NIELLES LES BLEQUIN</t>
  </si>
  <si>
    <t>NOYELLES SOUS LENS</t>
  </si>
  <si>
    <t>OIGNIES</t>
  </si>
  <si>
    <t>OSTREVILLE</t>
  </si>
  <si>
    <t>OUVE WIRQUIN</t>
  </si>
  <si>
    <t>LE PARCQ</t>
  </si>
  <si>
    <t>PIHEN LES GUINES</t>
  </si>
  <si>
    <t>QUEANT</t>
  </si>
  <si>
    <t>QUELMES</t>
  </si>
  <si>
    <t>LE QUESNOY EN ARTOIS</t>
  </si>
  <si>
    <t>QUIERY LA MOTTE</t>
  </si>
  <si>
    <t>QUILEN</t>
  </si>
  <si>
    <t>RANG DU FLIERS</t>
  </si>
  <si>
    <t>RAYE SUR AUTHIE</t>
  </si>
  <si>
    <t>RECQUES SUR COURSE</t>
  </si>
  <si>
    <t>RECQUES SUR HEM</t>
  </si>
  <si>
    <t>RELY</t>
  </si>
  <si>
    <t>RINXENT</t>
  </si>
  <si>
    <t>ROEUX</t>
  </si>
  <si>
    <t>ROQUETOIRE</t>
  </si>
  <si>
    <t>SAINS LES FRESSIN</t>
  </si>
  <si>
    <t>ST HILAIRE COTTES</t>
  </si>
  <si>
    <t>ST LAURENT BLANGY</t>
  </si>
  <si>
    <t>ST MARTIN D HARDINGHEM</t>
  </si>
  <si>
    <t>ST OMER CAPELLE</t>
  </si>
  <si>
    <t>ST REMY AU BOIS</t>
  </si>
  <si>
    <t>SEMPY</t>
  </si>
  <si>
    <t>SOUASTRE</t>
  </si>
  <si>
    <t>SUS ST LEGER</t>
  </si>
  <si>
    <t>TORTEFONTAINE</t>
  </si>
  <si>
    <t>VACQUERIE LE BOUCQ</t>
  </si>
  <si>
    <t>VAULX VRAUCOURT</t>
  </si>
  <si>
    <t>VERCHIN</t>
  </si>
  <si>
    <t>VERQUIN</t>
  </si>
  <si>
    <t>VILLERS AU BOIS</t>
  </si>
  <si>
    <t>VILLERS CHATEL</t>
  </si>
  <si>
    <t>VIS EN ARTOIS</t>
  </si>
  <si>
    <t>VITRY EN ARTOIS</t>
  </si>
  <si>
    <t>WANQUETIN</t>
  </si>
  <si>
    <t>WARLENCOURT EAUCOURT</t>
  </si>
  <si>
    <t>WARLUZEL</t>
  </si>
  <si>
    <t>LE WAST</t>
  </si>
  <si>
    <t>WICQUINGHEM</t>
  </si>
  <si>
    <t>WIDEHEM</t>
  </si>
  <si>
    <t>WIERRE AU BOIS</t>
  </si>
  <si>
    <t>ZUDAUSQUES</t>
  </si>
  <si>
    <t>ANZAT LE LUGUET</t>
  </si>
  <si>
    <t>APCHAT</t>
  </si>
  <si>
    <t>AUGEROLLES</t>
  </si>
  <si>
    <t>BOUZEL</t>
  </si>
  <si>
    <t>BRASSAC LES MINES</t>
  </si>
  <si>
    <t>BRENAT</t>
  </si>
  <si>
    <t>LE BREUIL SUR COUZE</t>
  </si>
  <si>
    <t>LE BRUGERON</t>
  </si>
  <si>
    <t>CHAMALIERES</t>
  </si>
  <si>
    <t>CHAMPAGNAT LE JEUNE</t>
  </si>
  <si>
    <t>CHAMPEIX</t>
  </si>
  <si>
    <t>LA CHAPELLE MARCOUSSE</t>
  </si>
  <si>
    <t>CHARBONNIER LES MINES</t>
  </si>
  <si>
    <t>CHARBONNIERES LES VIEILLES</t>
  </si>
  <si>
    <t>CHARENSAT</t>
  </si>
  <si>
    <t>CHARNAT</t>
  </si>
  <si>
    <t>CHATEAU SUR CHER</t>
  </si>
  <si>
    <t>LA CHAULME</t>
  </si>
  <si>
    <t>COMBRAILLES</t>
  </si>
  <si>
    <t>COURNOLS</t>
  </si>
  <si>
    <t>LA CROUZILLE</t>
  </si>
  <si>
    <t>CUNLHAT</t>
  </si>
  <si>
    <t>DAUZAT SUR VODABLE</t>
  </si>
  <si>
    <t>ENNEZAT</t>
  </si>
  <si>
    <t>ESPINCHAL</t>
  </si>
  <si>
    <t>FERNOEL</t>
  </si>
  <si>
    <t>LA FORIE</t>
  </si>
  <si>
    <t>GERZAT</t>
  </si>
  <si>
    <t>GRANDRIF</t>
  </si>
  <si>
    <t>JOB</t>
  </si>
  <si>
    <t>LEMPDES</t>
  </si>
  <si>
    <t>LEMPTY</t>
  </si>
  <si>
    <t>MARSAT</t>
  </si>
  <si>
    <t>MAZAYE</t>
  </si>
  <si>
    <t>MENETROL</t>
  </si>
  <si>
    <t>MOISSAT</t>
  </si>
  <si>
    <t>LE MONESTIER</t>
  </si>
  <si>
    <t>MORIAT</t>
  </si>
  <si>
    <t>MOZAC</t>
  </si>
  <si>
    <t>NERONDE SUR DORE</t>
  </si>
  <si>
    <t>NEUF EGLISE</t>
  </si>
  <si>
    <t>OLBY</t>
  </si>
  <si>
    <t>ORLEAT</t>
  </si>
  <si>
    <t>PERRIER</t>
  </si>
  <si>
    <t>PIONSAT</t>
  </si>
  <si>
    <t>PONTGIBAUD</t>
  </si>
  <si>
    <t>ST AGOULIN</t>
  </si>
  <si>
    <t>ST DIER D AUVERGNE</t>
  </si>
  <si>
    <t>ST DONAT</t>
  </si>
  <si>
    <t>ST ELOY LA GLACIERE</t>
  </si>
  <si>
    <t>ST FERREOL DES COTES</t>
  </si>
  <si>
    <t>ST GERMAIN LEMBRON</t>
  </si>
  <si>
    <t>ST HILAIRE LA CROIX</t>
  </si>
  <si>
    <t>ST HILAIRE LES MONGES</t>
  </si>
  <si>
    <t>ST JULIEN DE COPPEL</t>
  </si>
  <si>
    <t>ST JULIEN LA GENESTE</t>
  </si>
  <si>
    <t>ST LAURE</t>
  </si>
  <si>
    <t>ST NECTAIRE</t>
  </si>
  <si>
    <t>ST PIERRE COLAMINE</t>
  </si>
  <si>
    <t>ST REMY SUR DUROLLE</t>
  </si>
  <si>
    <t>ST SANDOUX</t>
  </si>
  <si>
    <t>ST SAUVES D AUVERGNE</t>
  </si>
  <si>
    <t>ST SAUVEUR LA SAGNE</t>
  </si>
  <si>
    <t>SARDON</t>
  </si>
  <si>
    <t>SAURET BESSERVE</t>
  </si>
  <si>
    <t>SAUVESSANGES</t>
  </si>
  <si>
    <t>SAYAT</t>
  </si>
  <si>
    <t>SERVANT</t>
  </si>
  <si>
    <t>SUGERES</t>
  </si>
  <si>
    <t>TOURZEL RONZIERES</t>
  </si>
  <si>
    <t>TREZIOUX</t>
  </si>
  <si>
    <t>VALCIVIERES</t>
  </si>
  <si>
    <t>VALZ SOUS CHATEAUNEUF</t>
  </si>
  <si>
    <t>VEYRE MONTON</t>
  </si>
  <si>
    <t>VICHEL</t>
  </si>
  <si>
    <t>ABOS</t>
  </si>
  <si>
    <t>AHAXE ALCIETTE BASCASSAN</t>
  </si>
  <si>
    <t>ALDUDES</t>
  </si>
  <si>
    <t>ANGOUS</t>
  </si>
  <si>
    <t>ARAMITS</t>
  </si>
  <si>
    <t>ARBONNE</t>
  </si>
  <si>
    <t>ARGAGNON</t>
  </si>
  <si>
    <t>ARNOS</t>
  </si>
  <si>
    <t>ARRAST LARREBIEU</t>
  </si>
  <si>
    <t>ARTIGUELOUTAN</t>
  </si>
  <si>
    <t>ASSON</t>
  </si>
  <si>
    <t>ASTE BEON</t>
  </si>
  <si>
    <t>BALEIX</t>
  </si>
  <si>
    <t>BALIRACQ MAUMUSSON</t>
  </si>
  <si>
    <t>BARZUN</t>
  </si>
  <si>
    <t>BEOST</t>
  </si>
  <si>
    <t>BENTAYOU SEREE</t>
  </si>
  <si>
    <t>BERENX</t>
  </si>
  <si>
    <t>BERROGAIN LARUNS</t>
  </si>
  <si>
    <t>BEUSTE</t>
  </si>
  <si>
    <t>BIELLE</t>
  </si>
  <si>
    <t>BONLOC</t>
  </si>
  <si>
    <t>BONNUT</t>
  </si>
  <si>
    <t>BOUILLON</t>
  </si>
  <si>
    <t>CARDESSE</t>
  </si>
  <si>
    <t>CASTETIS</t>
  </si>
  <si>
    <t>CASTILLON DE LEMBEYE</t>
  </si>
  <si>
    <t>CAUBIOS LOOS</t>
  </si>
  <si>
    <t>DENGUIN</t>
  </si>
  <si>
    <t>ESCOU</t>
  </si>
  <si>
    <t>ESCOUT</t>
  </si>
  <si>
    <t>ESCURES</t>
  </si>
  <si>
    <t>ESPELETTE</t>
  </si>
  <si>
    <t>ESPES UNDUREIN</t>
  </si>
  <si>
    <t>ESTOS</t>
  </si>
  <si>
    <t>ETCHEBAR</t>
  </si>
  <si>
    <t>ANCE FEAS</t>
  </si>
  <si>
    <t>GARINDEIN</t>
  </si>
  <si>
    <t>GOES</t>
  </si>
  <si>
    <t>GOTEIN LIBARRENX</t>
  </si>
  <si>
    <t>GUINARTHE PARENTIES</t>
  </si>
  <si>
    <t>HALSOU</t>
  </si>
  <si>
    <t>HIGUERES SOUYE</t>
  </si>
  <si>
    <t>HOSTA</t>
  </si>
  <si>
    <t>HOURS</t>
  </si>
  <si>
    <t>IBARROLLE</t>
  </si>
  <si>
    <t>ISTURITS</t>
  </si>
  <si>
    <t>JASSES</t>
  </si>
  <si>
    <t>JUXUE</t>
  </si>
  <si>
    <t>LABASTIDE CEZERACQ</t>
  </si>
  <si>
    <t>LABASTIDE MONREJEAU</t>
  </si>
  <si>
    <t>LACADEE</t>
  </si>
  <si>
    <t>LAGUINGE RESTOUE</t>
  </si>
  <si>
    <t>LAHOURCADE</t>
  </si>
  <si>
    <t>LALONQUETTE</t>
  </si>
  <si>
    <t>LANTABAT</t>
  </si>
  <si>
    <t>LARCEVEAU ARROS CIBITS</t>
  </si>
  <si>
    <t>LARRAU</t>
  </si>
  <si>
    <t>LASSEUBE</t>
  </si>
  <si>
    <t>LASSEUBETAT</t>
  </si>
  <si>
    <t>LECUMBERRY</t>
  </si>
  <si>
    <t>LEDEUIX</t>
  </si>
  <si>
    <t>LESPIELLE</t>
  </si>
  <si>
    <t>LOHITZUN OYHERCQ</t>
  </si>
  <si>
    <t>LOMBIA</t>
  </si>
  <si>
    <t>LOUVIE SOUBIRON</t>
  </si>
  <si>
    <t>LUCQ DE BEARN</t>
  </si>
  <si>
    <t>MASCARAAS HARON</t>
  </si>
  <si>
    <t>MAUCOR</t>
  </si>
  <si>
    <t>MENDIONDE</t>
  </si>
  <si>
    <t>MIOSSENS LANUSSE</t>
  </si>
  <si>
    <t>MIREPEIX</t>
  </si>
  <si>
    <t>MOMY</t>
  </si>
  <si>
    <t>MONCAYOLLE LARRORY MENDIBIEU</t>
  </si>
  <si>
    <t>MONTANER</t>
  </si>
  <si>
    <t>NOUSTY</t>
  </si>
  <si>
    <t>ORRIULE</t>
  </si>
  <si>
    <t>ORSANCO</t>
  </si>
  <si>
    <t>OSSAS SUHARE</t>
  </si>
  <si>
    <t>OSSERAIN RIVAREYTE</t>
  </si>
  <si>
    <t>OUSSE</t>
  </si>
  <si>
    <t>PEYRELONGUE ABOS</t>
  </si>
  <si>
    <t>PIETS PLASENCE MOUSTROU</t>
  </si>
  <si>
    <t>POULIACQ</t>
  </si>
  <si>
    <t>PRECILHON</t>
  </si>
  <si>
    <t>RIUPEYROUS</t>
  </si>
  <si>
    <t>RONTIGNON</t>
  </si>
  <si>
    <t>ROQUIAGUE</t>
  </si>
  <si>
    <t>ST ABIT</t>
  </si>
  <si>
    <t>STE COLOME</t>
  </si>
  <si>
    <t>ST DOS</t>
  </si>
  <si>
    <t>ST JEAN PIED DE PORT</t>
  </si>
  <si>
    <t>ST JUST IBARRE</t>
  </si>
  <si>
    <t>SALLESPISSE</t>
  </si>
  <si>
    <t>SAMES</t>
  </si>
  <si>
    <t>SAMSONS LION</t>
  </si>
  <si>
    <t>SARE</t>
  </si>
  <si>
    <t>SARPOURENX</t>
  </si>
  <si>
    <t>SERRES CASTET</t>
  </si>
  <si>
    <t>SIROS</t>
  </si>
  <si>
    <t>SUHESCUN</t>
  </si>
  <si>
    <t>SUS</t>
  </si>
  <si>
    <t>TADOUSSE USSAU</t>
  </si>
  <si>
    <t>URT</t>
  </si>
  <si>
    <t>UZAN</t>
  </si>
  <si>
    <t>VILLEFRANQUE</t>
  </si>
  <si>
    <t>ALLIER</t>
  </si>
  <si>
    <t>ANGOS</t>
  </si>
  <si>
    <t>ARNE</t>
  </si>
  <si>
    <t>ARRAS EN LAVEDAN</t>
  </si>
  <si>
    <t>ARRODETS</t>
  </si>
  <si>
    <t>ARTIGUEMY</t>
  </si>
  <si>
    <t>ASTE</t>
  </si>
  <si>
    <t>AZEREIX</t>
  </si>
  <si>
    <t>BARTHE</t>
  </si>
  <si>
    <t>BERNAC DEBAT</t>
  </si>
  <si>
    <t>BERTREN</t>
  </si>
  <si>
    <t>BETTES</t>
  </si>
  <si>
    <t>BIZOUS</t>
  </si>
  <si>
    <t>BOUILH DEVANT</t>
  </si>
  <si>
    <t>BOUILH PEREUILH</t>
  </si>
  <si>
    <t>BOURISP</t>
  </si>
  <si>
    <t>BUZON</t>
  </si>
  <si>
    <t>CADEILHAN TRACHERE</t>
  </si>
  <si>
    <t>CALAVANTE</t>
  </si>
  <si>
    <t>CASTELNAU MAGNOAC</t>
  </si>
  <si>
    <t>CAUSSADE RIVIERE</t>
  </si>
  <si>
    <t>CAZAUX DEBAT</t>
  </si>
  <si>
    <t>CHEZE</t>
  </si>
  <si>
    <t>CHIS</t>
  </si>
  <si>
    <t>CIZOS</t>
  </si>
  <si>
    <t>COUSSAN</t>
  </si>
  <si>
    <t>DEVEZE</t>
  </si>
  <si>
    <t>ESCONDEAUX</t>
  </si>
  <si>
    <t>ESCOTS</t>
  </si>
  <si>
    <t>ESCOUBES POUTS</t>
  </si>
  <si>
    <t>ESPIEILH</t>
  </si>
  <si>
    <t>ESQUIEZE SERE</t>
  </si>
  <si>
    <t>GARDERES</t>
  </si>
  <si>
    <t>GAYAN</t>
  </si>
  <si>
    <t>GEMBRIE</t>
  </si>
  <si>
    <t>GERDE</t>
  </si>
  <si>
    <t>GERMS SUR L OUSSOUET</t>
  </si>
  <si>
    <t>GOUDON</t>
  </si>
  <si>
    <t>GUCHAN</t>
  </si>
  <si>
    <t>GUCHEN</t>
  </si>
  <si>
    <t>HAGEDET</t>
  </si>
  <si>
    <t>HERES</t>
  </si>
  <si>
    <t>HOURC</t>
  </si>
  <si>
    <t>ILHET</t>
  </si>
  <si>
    <t>ILHEU</t>
  </si>
  <si>
    <t>JUILLAN</t>
  </si>
  <si>
    <t>JULOS</t>
  </si>
  <si>
    <t>LABATUT RIVIERE</t>
  </si>
  <si>
    <t>LAHITTE TOUPIERE</t>
  </si>
  <si>
    <t>LALANNE TRIE</t>
  </si>
  <si>
    <t>LUBRET ST LUC</t>
  </si>
  <si>
    <t>LUBY BETMONT</t>
  </si>
  <si>
    <t>LUTILHOUS</t>
  </si>
  <si>
    <t>MAULEON BAROUSSE</t>
  </si>
  <si>
    <t>MAZOUAU</t>
  </si>
  <si>
    <t>MOULEDOUS</t>
  </si>
  <si>
    <t>OLEAC DEBAT</t>
  </si>
  <si>
    <t>ORGAN</t>
  </si>
  <si>
    <t>OSSUN</t>
  </si>
  <si>
    <t>PIERREFITTE NESTALAS</t>
  </si>
  <si>
    <t>PINTAC</t>
  </si>
  <si>
    <t>POUZAC</t>
  </si>
  <si>
    <t>PUJO</t>
  </si>
  <si>
    <t>SAILHAN</t>
  </si>
  <si>
    <t>ST PE DE BIGORRE</t>
  </si>
  <si>
    <t>SARROUILLES</t>
  </si>
  <si>
    <t>SEICH</t>
  </si>
  <si>
    <t>SOST</t>
  </si>
  <si>
    <t>TALAZAC</t>
  </si>
  <si>
    <t>TOURNOUS DARRE</t>
  </si>
  <si>
    <t>TRAMEZAIGUES</t>
  </si>
  <si>
    <t>TRIE SUR BAISE</t>
  </si>
  <si>
    <t>TROULEY LABARTHE</t>
  </si>
  <si>
    <t>VIDOUZE</t>
  </si>
  <si>
    <t>VIELLE LOURON</t>
  </si>
  <si>
    <t>VIER BORDES</t>
  </si>
  <si>
    <t>VIEY</t>
  </si>
  <si>
    <t>VIGER</t>
  </si>
  <si>
    <t>VIGNEC</t>
  </si>
  <si>
    <t>VILLEMBITS</t>
  </si>
  <si>
    <t>AMELIE LES BAINS PALALDA</t>
  </si>
  <si>
    <t>ARBOUSSOLS</t>
  </si>
  <si>
    <t>BAIXAS</t>
  </si>
  <si>
    <t>BOULETERNERE</t>
  </si>
  <si>
    <t>CARAMANY</t>
  </si>
  <si>
    <t>CERBERE</t>
  </si>
  <si>
    <t>CORBERE</t>
  </si>
  <si>
    <t>CORNEILLA DE CONFLENT</t>
  </si>
  <si>
    <t>CORSAVY</t>
  </si>
  <si>
    <t>EGAT</t>
  </si>
  <si>
    <t>FILLOLS</t>
  </si>
  <si>
    <t>FONTRABIOUSE</t>
  </si>
  <si>
    <t>ILLE SUR TET</t>
  </si>
  <si>
    <t>LLAURO</t>
  </si>
  <si>
    <t>LLUPIA</t>
  </si>
  <si>
    <t>MONTALBA LE CHATEAU</t>
  </si>
  <si>
    <t>MONTBOLO</t>
  </si>
  <si>
    <t>MONT LOUIS</t>
  </si>
  <si>
    <t>NAHUJA</t>
  </si>
  <si>
    <t>NOHEDES</t>
  </si>
  <si>
    <t>PALAU DEL VIDRE</t>
  </si>
  <si>
    <t>PASSA</t>
  </si>
  <si>
    <t>PY</t>
  </si>
  <si>
    <t>RABOUILLET</t>
  </si>
  <si>
    <t>ST ESTEVE</t>
  </si>
  <si>
    <t>ST FELIU D AMONT</t>
  </si>
  <si>
    <t>ST GENIS DES FONTAINES</t>
  </si>
  <si>
    <t>ST JEAN PLA DE CORTS</t>
  </si>
  <si>
    <t>ST LAURENT DE LA SALANQUE</t>
  </si>
  <si>
    <t>ST MARTIN DE FENOUILLET</t>
  </si>
  <si>
    <t>ST PIERRE DELS FORCATS</t>
  </si>
  <si>
    <t>SOREDE</t>
  </si>
  <si>
    <t>TARGASSONNE</t>
  </si>
  <si>
    <t>TAULIS</t>
  </si>
  <si>
    <t>TAURINYA</t>
  </si>
  <si>
    <t>TERRATS</t>
  </si>
  <si>
    <t>THEZA</t>
  </si>
  <si>
    <t>THUIR</t>
  </si>
  <si>
    <t>TORDERES</t>
  </si>
  <si>
    <t>TRILLA</t>
  </si>
  <si>
    <t>UR</t>
  </si>
  <si>
    <t>VILLELONGUE DE LA SALANQUE</t>
  </si>
  <si>
    <t>VILLELONGUE DELS MONTS</t>
  </si>
  <si>
    <t>VIVES</t>
  </si>
  <si>
    <t>ACHENHEIM</t>
  </si>
  <si>
    <t>ALBE</t>
  </si>
  <si>
    <t>BALBRONN</t>
  </si>
  <si>
    <t>BALDENHEIM</t>
  </si>
  <si>
    <t>BERG</t>
  </si>
  <si>
    <t>BERNARDVILLE</t>
  </si>
  <si>
    <t>BETTWILLER</t>
  </si>
  <si>
    <t>BOESENBIESEN</t>
  </si>
  <si>
    <t>BOOFZHEIM</t>
  </si>
  <si>
    <t>BOSSELSHAUSEN</t>
  </si>
  <si>
    <t>BOSSENDORF</t>
  </si>
  <si>
    <t>BREITENAU</t>
  </si>
  <si>
    <t>BREUSCHWICKERSHEIM</t>
  </si>
  <si>
    <t>BURBACH</t>
  </si>
  <si>
    <t>BUTTEN</t>
  </si>
  <si>
    <t>CRASTATT</t>
  </si>
  <si>
    <t>DAHLENHEIM</t>
  </si>
  <si>
    <t>DALHUNDEN</t>
  </si>
  <si>
    <t>DAMBACH LA VILLE</t>
  </si>
  <si>
    <t>DEHLINGEN</t>
  </si>
  <si>
    <t>DINGSHEIM</t>
  </si>
  <si>
    <t>DOMFESSEL</t>
  </si>
  <si>
    <t>DRULINGEN</t>
  </si>
  <si>
    <t>DUPPIGHEIM</t>
  </si>
  <si>
    <t>ECKARTSWILLER</t>
  </si>
  <si>
    <t>ECKBOLSHEIM</t>
  </si>
  <si>
    <t>ERNOLSHEIM BRUCHE</t>
  </si>
  <si>
    <t>ESCHWILLER</t>
  </si>
  <si>
    <t>ETTENDORF</t>
  </si>
  <si>
    <t>FORT LOUIS</t>
  </si>
  <si>
    <t>FOUDAY</t>
  </si>
  <si>
    <t>FROESCHWILLER</t>
  </si>
  <si>
    <t>FURCHHAUSEN</t>
  </si>
  <si>
    <t>FURDENHEIM</t>
  </si>
  <si>
    <t>GOERLINGEN</t>
  </si>
  <si>
    <t>GUMBRECHTSHOFFEN</t>
  </si>
  <si>
    <t>HAEGEN</t>
  </si>
  <si>
    <t>HARSKIRCHEN</t>
  </si>
  <si>
    <t>HATTMATT</t>
  </si>
  <si>
    <t>HEGENEY</t>
  </si>
  <si>
    <t>HERRLISHEIM</t>
  </si>
  <si>
    <t>HESSENHEIM</t>
  </si>
  <si>
    <t>HINDISHEIM</t>
  </si>
  <si>
    <t>HOENHEIM</t>
  </si>
  <si>
    <t>HOERDT</t>
  </si>
  <si>
    <t>KALTENHOUSE</t>
  </si>
  <si>
    <t>KEFFENACH</t>
  </si>
  <si>
    <t>KILSTETT</t>
  </si>
  <si>
    <t>KINTZHEIM</t>
  </si>
  <si>
    <t>KIRCHHEIM</t>
  </si>
  <si>
    <t>KOLBSHEIM</t>
  </si>
  <si>
    <t>KRAUTERGERSHEIM</t>
  </si>
  <si>
    <t>KRIEGSHEIM</t>
  </si>
  <si>
    <t>LIPSHEIM</t>
  </si>
  <si>
    <t>LITTENHEIM</t>
  </si>
  <si>
    <t>LIXHAUSEN</t>
  </si>
  <si>
    <t>MITTELSCHAEFFOLSHEIM</t>
  </si>
  <si>
    <t>MOMMENHEIM</t>
  </si>
  <si>
    <t>MORSCHWILLER</t>
  </si>
  <si>
    <t>MOTHERN</t>
  </si>
  <si>
    <t>MUHLBACH SUR BRUCHE</t>
  </si>
  <si>
    <t>MUTZENHOUSE</t>
  </si>
  <si>
    <t>NIEDERNAI</t>
  </si>
  <si>
    <t>NORDHOUSE</t>
  </si>
  <si>
    <t>NOTHALTEN</t>
  </si>
  <si>
    <t>OBERNAI</t>
  </si>
  <si>
    <t>OBERROEDERN</t>
  </si>
  <si>
    <t>ODRATZHEIM</t>
  </si>
  <si>
    <t>ORSCHWILLER</t>
  </si>
  <si>
    <t>OSTWALD</t>
  </si>
  <si>
    <t>OTTWILLER</t>
  </si>
  <si>
    <t>RANGEN</t>
  </si>
  <si>
    <t>REINHARDSMUNSTER</t>
  </si>
  <si>
    <t>REXINGEN</t>
  </si>
  <si>
    <t>RITTERSHOFFEN</t>
  </si>
  <si>
    <t>ROESCHWOOG</t>
  </si>
  <si>
    <t>ROHRWILLER</t>
  </si>
  <si>
    <t>ROPPENHEIM</t>
  </si>
  <si>
    <t>ROSSFELD</t>
  </si>
  <si>
    <t>ROTT</t>
  </si>
  <si>
    <t>SAALES</t>
  </si>
  <si>
    <t>SAESSOLSHEIM</t>
  </si>
  <si>
    <t>ST JEAN SAVERNE</t>
  </si>
  <si>
    <t>SARRE UNION</t>
  </si>
  <si>
    <t>SCHAFFHOUSE PRES SELTZ</t>
  </si>
  <si>
    <t>SCHILLERSDORF</t>
  </si>
  <si>
    <t>SCHIRRHEIN</t>
  </si>
  <si>
    <t>SCHOENBOURG</t>
  </si>
  <si>
    <t>SCHOENENBOURG</t>
  </si>
  <si>
    <t>SCHOPPERTEN</t>
  </si>
  <si>
    <t>SELTZ</t>
  </si>
  <si>
    <t>SERMERSHEIM</t>
  </si>
  <si>
    <t>SIEGEN</t>
  </si>
  <si>
    <t>STEINSELTZ</t>
  </si>
  <si>
    <t>TIEFFENBACH</t>
  </si>
  <si>
    <t>TRAENHEIM</t>
  </si>
  <si>
    <t>UTTENHOFFEN</t>
  </si>
  <si>
    <t>LA VANCELLE</t>
  </si>
  <si>
    <t>VENDENHEIM</t>
  </si>
  <si>
    <t>WALDHAMBACH</t>
  </si>
  <si>
    <t>WEINBOURG</t>
  </si>
  <si>
    <t>WESTHOUSE</t>
  </si>
  <si>
    <t>WIMMENAU</t>
  </si>
  <si>
    <t>WINGEN</t>
  </si>
  <si>
    <t>WINTERSHOUSE</t>
  </si>
  <si>
    <t>WIWERSHEIM</t>
  </si>
  <si>
    <t>WOERTH</t>
  </si>
  <si>
    <t>ZELLWILLER</t>
  </si>
  <si>
    <t>ZITTERSHEIM</t>
  </si>
  <si>
    <t>ATTENSCHWILLER</t>
  </si>
  <si>
    <t>BATTENHEIM</t>
  </si>
  <si>
    <t>BERGHEIM</t>
  </si>
  <si>
    <t>BERGHOLTZ</t>
  </si>
  <si>
    <t>BISCHWIHR</t>
  </si>
  <si>
    <t>BLODELSHEIM</t>
  </si>
  <si>
    <t>LE BONHOMME</t>
  </si>
  <si>
    <t>BOURBACH LE HAUT</t>
  </si>
  <si>
    <t>DURRENENTZEN</t>
  </si>
  <si>
    <t>ELBACH</t>
  </si>
  <si>
    <t>FLAXLANDEN</t>
  </si>
  <si>
    <t>FRELAND</t>
  </si>
  <si>
    <t>FROENINGEN</t>
  </si>
  <si>
    <t>GUEBERSCHWIHR</t>
  </si>
  <si>
    <t>GUNDOLSHEIM</t>
  </si>
  <si>
    <t>HAGENTHAL LE HAUT</t>
  </si>
  <si>
    <t>HEGENHEIM</t>
  </si>
  <si>
    <t>HERRLISHEIM PRES COLMAR</t>
  </si>
  <si>
    <t>HESINGUE</t>
  </si>
  <si>
    <t>HIRSINGUE</t>
  </si>
  <si>
    <t>HUNAWIHR</t>
  </si>
  <si>
    <t>JETTINGEN</t>
  </si>
  <si>
    <t>KAPPELEN</t>
  </si>
  <si>
    <t>KNOERINGUE</t>
  </si>
  <si>
    <t>KRUTH</t>
  </si>
  <si>
    <t>LEIMBACH</t>
  </si>
  <si>
    <t>LIEBENSWILLER</t>
  </si>
  <si>
    <t>LIGSDORF</t>
  </si>
  <si>
    <t>LINSDORF</t>
  </si>
  <si>
    <t>MALMERSPACH</t>
  </si>
  <si>
    <t>MERXHEIM</t>
  </si>
  <si>
    <t>MICHELBACH LE BAS</t>
  </si>
  <si>
    <t>MICHELBACH LE HAUT</t>
  </si>
  <si>
    <t>MITTLACH</t>
  </si>
  <si>
    <t>MORSCHWILLER LE BAS</t>
  </si>
  <si>
    <t>MURBACH</t>
  </si>
  <si>
    <t>NEUWILLER</t>
  </si>
  <si>
    <t>NIEDERHERGHEIM</t>
  </si>
  <si>
    <t>OBERMORSCHWIHR</t>
  </si>
  <si>
    <t>OBERSAASHEIM</t>
  </si>
  <si>
    <t>ODEREN</t>
  </si>
  <si>
    <t>ORSCHWIHR</t>
  </si>
  <si>
    <t>OSENBACH</t>
  </si>
  <si>
    <t>PFAFFENHEIM</t>
  </si>
  <si>
    <t>PFETTERHOUSE</t>
  </si>
  <si>
    <t>RANSPACH LE BAS</t>
  </si>
  <si>
    <t>RIMBACHZELL</t>
  </si>
  <si>
    <t>RODEREN</t>
  </si>
  <si>
    <t>SAUSHEIM</t>
  </si>
  <si>
    <t>SENTHEIM</t>
  </si>
  <si>
    <t>SEWEN</t>
  </si>
  <si>
    <t>SIERENTZ</t>
  </si>
  <si>
    <t>SONDERNACH</t>
  </si>
  <si>
    <t>STEINSOULTZ</t>
  </si>
  <si>
    <t>STORCKENSOHN</t>
  </si>
  <si>
    <t>SUNDHOFFEN</t>
  </si>
  <si>
    <t>TAGOLSHEIM</t>
  </si>
  <si>
    <t>Ville :</t>
  </si>
  <si>
    <t>Département</t>
  </si>
  <si>
    <t>04</t>
  </si>
  <si>
    <t>34</t>
  </si>
  <si>
    <t>40</t>
  </si>
  <si>
    <t>44</t>
  </si>
  <si>
    <t>48</t>
  </si>
  <si>
    <t>54</t>
  </si>
  <si>
    <t>57</t>
  </si>
  <si>
    <t>67</t>
  </si>
  <si>
    <t>76</t>
  </si>
  <si>
    <t>83</t>
  </si>
  <si>
    <t>89</t>
  </si>
  <si>
    <t>2A</t>
  </si>
  <si>
    <t>2B</t>
  </si>
  <si>
    <t>Degré de Densité de la commune</t>
  </si>
  <si>
    <t>Clé</t>
  </si>
  <si>
    <t>01-AMBERIEU EN BUGEY</t>
  </si>
  <si>
    <t>01-AMBERIEUX EN DOMBES</t>
  </si>
  <si>
    <t>01-AMBLEON</t>
  </si>
  <si>
    <t>01-AMBRONAY</t>
  </si>
  <si>
    <t>01-AMBUTRIX</t>
  </si>
  <si>
    <t>01-ANDERT ET CONDON</t>
  </si>
  <si>
    <t>01-ANGLEFORT</t>
  </si>
  <si>
    <t>01-APREMONT</t>
  </si>
  <si>
    <t>01-ARANC</t>
  </si>
  <si>
    <t>01-ARANDAS</t>
  </si>
  <si>
    <t>01-ARBENT</t>
  </si>
  <si>
    <t>01-ARBIGNY</t>
  </si>
  <si>
    <t>01-ARBOYS EN BUGEY</t>
  </si>
  <si>
    <t>01-ARGIS</t>
  </si>
  <si>
    <t>01-ARMIX</t>
  </si>
  <si>
    <t>01-ARS SUR FORMANS</t>
  </si>
  <si>
    <t>01-ARTEMARE</t>
  </si>
  <si>
    <t>01-ARVIERE EN VALROMEY</t>
  </si>
  <si>
    <t>01-ASNIERES SUR SAONE</t>
  </si>
  <si>
    <t>01-ATTIGNAT</t>
  </si>
  <si>
    <t>01-BAGE DOMMARTIN</t>
  </si>
  <si>
    <t>01-BAGE LE CHATEL</t>
  </si>
  <si>
    <t>01-BALAN</t>
  </si>
  <si>
    <t>01-BANEINS</t>
  </si>
  <si>
    <t>01-BEARD GEOVREISSIAT</t>
  </si>
  <si>
    <t>01-BEAUPONT</t>
  </si>
  <si>
    <t>01-BEAUREGARD</t>
  </si>
  <si>
    <t>01-BELIGNEUX</t>
  </si>
  <si>
    <t>01-BELLEY</t>
  </si>
  <si>
    <t>01-BELLEYDOUX</t>
  </si>
  <si>
    <t>01-BELLIGNAT</t>
  </si>
  <si>
    <t>01-BENONCES</t>
  </si>
  <si>
    <t>01-BENY</t>
  </si>
  <si>
    <t>01-BEON</t>
  </si>
  <si>
    <t>01-BEREZIAT</t>
  </si>
  <si>
    <t>01-BETTANT</t>
  </si>
  <si>
    <t>01-BEY</t>
  </si>
  <si>
    <t>01-BEYNOST</t>
  </si>
  <si>
    <t>01-BILLIAT</t>
  </si>
  <si>
    <t>01-BIRIEUX</t>
  </si>
  <si>
    <t>01-BIZIAT</t>
  </si>
  <si>
    <t>01-BLYES</t>
  </si>
  <si>
    <t>01-BOHAS MEYRIAT RIGNAT</t>
  </si>
  <si>
    <t>01-BOISSEY</t>
  </si>
  <si>
    <t>01-BOLOZON</t>
  </si>
  <si>
    <t>01-BOULIGNEUX</t>
  </si>
  <si>
    <t>01-BOURG EN BRESSE</t>
  </si>
  <si>
    <t>01-BOURG ST CHRISTOPHE</t>
  </si>
  <si>
    <t>01-BOYEUX ST JEROME</t>
  </si>
  <si>
    <t>01-BOZ</t>
  </si>
  <si>
    <t>01-BREGNIER CORDON</t>
  </si>
  <si>
    <t>01-BRENOD</t>
  </si>
  <si>
    <t>01-BRENS</t>
  </si>
  <si>
    <t>01-BRESSE VALLONS</t>
  </si>
  <si>
    <t>01-BRESSOLLES</t>
  </si>
  <si>
    <t>01-BRION</t>
  </si>
  <si>
    <t>01-BRIORD</t>
  </si>
  <si>
    <t>01-BUELLAS</t>
  </si>
  <si>
    <t>01-CEIGNES</t>
  </si>
  <si>
    <t>01-CERDON</t>
  </si>
  <si>
    <t>01-CERTINES</t>
  </si>
  <si>
    <t>01-CESSY</t>
  </si>
  <si>
    <t>01-CEYZERIAT</t>
  </si>
  <si>
    <t>01-CEYZERIEU</t>
  </si>
  <si>
    <t>01-CHALAMONT</t>
  </si>
  <si>
    <t>01-CHALEINS</t>
  </si>
  <si>
    <t>01-CHALEY</t>
  </si>
  <si>
    <t>01-CHALLES LA MONTAGNE</t>
  </si>
  <si>
    <t>01-CHALLEX</t>
  </si>
  <si>
    <t>01-CHAMPAGNE EN VALROMEY</t>
  </si>
  <si>
    <t>01-CHAMPDOR CORCELLES</t>
  </si>
  <si>
    <t>01-CHAMPFROMIER</t>
  </si>
  <si>
    <t>01-CHANAY</t>
  </si>
  <si>
    <t>01-CHANCIA</t>
  </si>
  <si>
    <t>01-CHANEINS</t>
  </si>
  <si>
    <t>01-CHANOZ CHATENAY</t>
  </si>
  <si>
    <t>01-CHARIX</t>
  </si>
  <si>
    <t>01-CHARNOZ SUR AIN</t>
  </si>
  <si>
    <t>01-CHATEAU GAILLARD</t>
  </si>
  <si>
    <t>01-CHATENAY</t>
  </si>
  <si>
    <t>01-CHATILLON LA PALUD</t>
  </si>
  <si>
    <t>01-CHATILLON SUR CHALARONNE</t>
  </si>
  <si>
    <t>01-CHAVANNES SUR REYSSOUZE</t>
  </si>
  <si>
    <t>01-CHAVEYRIAT</t>
  </si>
  <si>
    <t>01-CHAZEY BONS</t>
  </si>
  <si>
    <t>01-CHAZEY SUR AIN</t>
  </si>
  <si>
    <t>01-CHEIGNIEU LA BALME</t>
  </si>
  <si>
    <t>01-CHEVILLARD</t>
  </si>
  <si>
    <t>01-CHEVROUX</t>
  </si>
  <si>
    <t>01-CHEVRY</t>
  </si>
  <si>
    <t>01-CHEZERY FORENS</t>
  </si>
  <si>
    <t>01-CIVRIEUX</t>
  </si>
  <si>
    <t>01-CIZE</t>
  </si>
  <si>
    <t>01-CLEYZIEU</t>
  </si>
  <si>
    <t>01-COLIGNY</t>
  </si>
  <si>
    <t>01-COLLONGES</t>
  </si>
  <si>
    <t>01-COLOMIEU</t>
  </si>
  <si>
    <t>01-CONAND</t>
  </si>
  <si>
    <t>01-CONDAMINE</t>
  </si>
  <si>
    <t>01-CONDEISSIAT</t>
  </si>
  <si>
    <t>01-CONFORT</t>
  </si>
  <si>
    <t>01-CONFRANCON</t>
  </si>
  <si>
    <t>01-CONTREVOZ</t>
  </si>
  <si>
    <t>01-CONZIEU</t>
  </si>
  <si>
    <t>01-CORBONOD</t>
  </si>
  <si>
    <t>01-CORLIER</t>
  </si>
  <si>
    <t>01-CORMORANCHE SUR SAONE</t>
  </si>
  <si>
    <t>01-CORMOZ</t>
  </si>
  <si>
    <t>01-CORVEISSIAT</t>
  </si>
  <si>
    <t>01-COURMANGOUX</t>
  </si>
  <si>
    <t>01-COURTES</t>
  </si>
  <si>
    <t>01-CRANS</t>
  </si>
  <si>
    <t>01-CRESSIN ROCHEFORT</t>
  </si>
  <si>
    <t>01-CROTTET</t>
  </si>
  <si>
    <t>01-CROZET</t>
  </si>
  <si>
    <t>01-CRUZILLES LES MEPILLAT</t>
  </si>
  <si>
    <t>01-CULOZ</t>
  </si>
  <si>
    <t>01-CURCIAT DONGALON</t>
  </si>
  <si>
    <t>01-CURTAFOND</t>
  </si>
  <si>
    <t>01-CUZIEU</t>
  </si>
  <si>
    <t>01-DAGNEUX</t>
  </si>
  <si>
    <t>01-DIVONNE LES BAINS</t>
  </si>
  <si>
    <t>01-DOMPIERRE SUR CHALARONNE</t>
  </si>
  <si>
    <t>01-DOMPIERRE SUR VEYLE</t>
  </si>
  <si>
    <t>01-DOMSURE</t>
  </si>
  <si>
    <t>01-DORTAN</t>
  </si>
  <si>
    <t>01-DOUVRES</t>
  </si>
  <si>
    <t>01-DROM</t>
  </si>
  <si>
    <t>01-DRUILLAT</t>
  </si>
  <si>
    <t>01-ECHALLON</t>
  </si>
  <si>
    <t>01-ECHENEVEX</t>
  </si>
  <si>
    <t>01-ELOISE</t>
  </si>
  <si>
    <t>01-EVOSGES</t>
  </si>
  <si>
    <t>01-FARAMANS</t>
  </si>
  <si>
    <t>01-FAREINS</t>
  </si>
  <si>
    <t>01-FARGES</t>
  </si>
  <si>
    <t>01-FEILLENS</t>
  </si>
  <si>
    <t>01-FERNEY VOLTAIRE</t>
  </si>
  <si>
    <t>01-FLAXIEU</t>
  </si>
  <si>
    <t>01-FOISSIAT</t>
  </si>
  <si>
    <t>01-FRANCHELEINS</t>
  </si>
  <si>
    <t>01-FRANS</t>
  </si>
  <si>
    <t>01-GARNERANS</t>
  </si>
  <si>
    <t>01-GENOUILLEUX</t>
  </si>
  <si>
    <t>01-GEOVREISSET</t>
  </si>
  <si>
    <t>01-GEX</t>
  </si>
  <si>
    <t>01-GIRON</t>
  </si>
  <si>
    <t>01-GORREVOD</t>
  </si>
  <si>
    <t>01-GRAND CORENT</t>
  </si>
  <si>
    <t>01-GRIEGES</t>
  </si>
  <si>
    <t>01-GRILLY</t>
  </si>
  <si>
    <t>01-GROISSIAT</t>
  </si>
  <si>
    <t>01-GROSLEE ST BENOIT</t>
  </si>
  <si>
    <t>01-GUEREINS</t>
  </si>
  <si>
    <t>01-HAUT VALROMEY</t>
  </si>
  <si>
    <t>01-HAUTECOURT ROMANECHE</t>
  </si>
  <si>
    <t>01-ILLIAT</t>
  </si>
  <si>
    <t>01-INJOUX GENISSIAT</t>
  </si>
  <si>
    <t>01-INNIMOND</t>
  </si>
  <si>
    <t>01-IZENAVE</t>
  </si>
  <si>
    <t>01-IZERNORE</t>
  </si>
  <si>
    <t>01-IZIEU</t>
  </si>
  <si>
    <t>01-JASSANS RIOTTIER</t>
  </si>
  <si>
    <t>01-JASSERON</t>
  </si>
  <si>
    <t>01-JAYAT</t>
  </si>
  <si>
    <t>01-JOURNANS</t>
  </si>
  <si>
    <t>01-JOYEUX</t>
  </si>
  <si>
    <t>01-JUJURIEUX</t>
  </si>
  <si>
    <t>01-L ABERGEMENT CLEMENCIAT</t>
  </si>
  <si>
    <t>01-L ABERGEMENT DE VAREY</t>
  </si>
  <si>
    <t>01-LA BOISSE</t>
  </si>
  <si>
    <t>01-LA BURBANCHE</t>
  </si>
  <si>
    <t>01-LA CHAPELLE DU CHATELARD</t>
  </si>
  <si>
    <t>01-LA TRANCLIERE</t>
  </si>
  <si>
    <t>01-LABALME</t>
  </si>
  <si>
    <t>01-LAGNIEU</t>
  </si>
  <si>
    <t>01-LAIZ</t>
  </si>
  <si>
    <t>01-LAJOUX</t>
  </si>
  <si>
    <t>01-LANTENAY</t>
  </si>
  <si>
    <t>01-LAPEYROUSE</t>
  </si>
  <si>
    <t>01-LAVANCIA EPERCY</t>
  </si>
  <si>
    <t>01-LAVOURS</t>
  </si>
  <si>
    <t>01-LE MONTELLIER</t>
  </si>
  <si>
    <t>01-LE PLANTAY</t>
  </si>
  <si>
    <t>01-LE POIZAT LALLEYRIAT</t>
  </si>
  <si>
    <t>01-LEAZ</t>
  </si>
  <si>
    <t>01-LELEX</t>
  </si>
  <si>
    <t>01-LENT</t>
  </si>
  <si>
    <t>01-LES NEYROLLES</t>
  </si>
  <si>
    <t>01-LESCHEROUX</t>
  </si>
  <si>
    <t>01-LEYMENT</t>
  </si>
  <si>
    <t>01-LEYSSARD</t>
  </si>
  <si>
    <t>01-LHUIS</t>
  </si>
  <si>
    <t>01-LOMPNAS</t>
  </si>
  <si>
    <t>01-LOYETTES</t>
  </si>
  <si>
    <t>01-LURCY</t>
  </si>
  <si>
    <t>01-MAGNIEU</t>
  </si>
  <si>
    <t>01-MAILLAT</t>
  </si>
  <si>
    <t>01-MALAFRETAZ</t>
  </si>
  <si>
    <t>01-MANTENAY MONTLIN</t>
  </si>
  <si>
    <t>01-MANZIAT</t>
  </si>
  <si>
    <t>01-MARBOZ</t>
  </si>
  <si>
    <t>01-MARCHAMP</t>
  </si>
  <si>
    <t>01-MARIGNIEU</t>
  </si>
  <si>
    <t>01-MARLIEUX</t>
  </si>
  <si>
    <t>01-MARSONNAS</t>
  </si>
  <si>
    <t>01-MARTIGNAT</t>
  </si>
  <si>
    <t>01-MASSIEUX</t>
  </si>
  <si>
    <t>01-MASSIGNIEU DE RIVES</t>
  </si>
  <si>
    <t>01-MATAFELON GRANGES</t>
  </si>
  <si>
    <t>01-MEILLONNAS</t>
  </si>
  <si>
    <t>01-MERIGNAT</t>
  </si>
  <si>
    <t>01-MESSIMY SUR SAONE</t>
  </si>
  <si>
    <t>01-MEXIMIEUX</t>
  </si>
  <si>
    <t>01-MEZERIAT</t>
  </si>
  <si>
    <t>01-MIJOUX</t>
  </si>
  <si>
    <t>01-MIONNAY</t>
  </si>
  <si>
    <t>01-MIRIBEL</t>
  </si>
  <si>
    <t>01-MISERIEUX</t>
  </si>
  <si>
    <t>01-MOGNENEINS</t>
  </si>
  <si>
    <t>01-MONTAGNAT</t>
  </si>
  <si>
    <t>01-MONTAGNIEU</t>
  </si>
  <si>
    <t>01-MONTANGES</t>
  </si>
  <si>
    <t>01-MONTCEAUX</t>
  </si>
  <si>
    <t>01-MONTCET</t>
  </si>
  <si>
    <t>01-MONTHIEUX</t>
  </si>
  <si>
    <t>01-MONTLUEL</t>
  </si>
  <si>
    <t>01-MONTMERLE SUR SAONE</t>
  </si>
  <si>
    <t>01-MONTRACOL</t>
  </si>
  <si>
    <t>01-MONTREAL LA CLUSE</t>
  </si>
  <si>
    <t>01-MONTREVEL EN BRESSE</t>
  </si>
  <si>
    <t>01-MURS ET GELIGNIEUX</t>
  </si>
  <si>
    <t>01-NANTUA</t>
  </si>
  <si>
    <t>01-NEUVILLE LES DAMES</t>
  </si>
  <si>
    <t>01-NEUVILLE SUR AIN</t>
  </si>
  <si>
    <t>01-NEYRON</t>
  </si>
  <si>
    <t>01-NIEVROZ</t>
  </si>
  <si>
    <t>01-NIVIGNE ET SURAN</t>
  </si>
  <si>
    <t>01-NIVOLLET MONTGRIFFON</t>
  </si>
  <si>
    <t>01-NURIEUX VOLOGNAT</t>
  </si>
  <si>
    <t>01-ONCIEU</t>
  </si>
  <si>
    <t>01-ORDONNAZ</t>
  </si>
  <si>
    <t>01-ORNEX</t>
  </si>
  <si>
    <t>01-OUTRIAZ</t>
  </si>
  <si>
    <t>01-OYONNAX</t>
  </si>
  <si>
    <t>01-OZAN</t>
  </si>
  <si>
    <t>01-PARCIEUX</t>
  </si>
  <si>
    <t>01-PARVES ET NATTAGES</t>
  </si>
  <si>
    <t>01-PERON</t>
  </si>
  <si>
    <t>01-PERONNAS</t>
  </si>
  <si>
    <t>01-PEROUGES</t>
  </si>
  <si>
    <t>01-PERREX</t>
  </si>
  <si>
    <t>01-PEYRIAT</t>
  </si>
  <si>
    <t>01-PEYRIEU</t>
  </si>
  <si>
    <t>01-PEYZIEUX SUR SAONE</t>
  </si>
  <si>
    <t>01-PIRAJOUX</t>
  </si>
  <si>
    <t>01-PIZAY</t>
  </si>
  <si>
    <t>01-PLAGNE</t>
  </si>
  <si>
    <t>01-PLATEAU D HAUTEVILLE</t>
  </si>
  <si>
    <t>01-POLLIAT</t>
  </si>
  <si>
    <t>01-POLLIEU</t>
  </si>
  <si>
    <t>01-PONCIN</t>
  </si>
  <si>
    <t>01-PONT D AIN</t>
  </si>
  <si>
    <t>01-PONT DE VAUX</t>
  </si>
  <si>
    <t>01-PONT DE VEYLE</t>
  </si>
  <si>
    <t>01-PORT</t>
  </si>
  <si>
    <t>01-POUGNY</t>
  </si>
  <si>
    <t>01-POUILLAT</t>
  </si>
  <si>
    <t>01-PREMEYZEL</t>
  </si>
  <si>
    <t>01-PREMILLIEU</t>
  </si>
  <si>
    <t>01-PREVESSIN MOENS</t>
  </si>
  <si>
    <t>01-PRIAY</t>
  </si>
  <si>
    <t>01-RAMASSE</t>
  </si>
  <si>
    <t>01-RANCE</t>
  </si>
  <si>
    <t>01-RELEVANT</t>
  </si>
  <si>
    <t>01-REPLONGES</t>
  </si>
  <si>
    <t>01-REVONNAS</t>
  </si>
  <si>
    <t>01-REYRIEUX</t>
  </si>
  <si>
    <t>01-REYSSOUZE</t>
  </si>
  <si>
    <t>01-RIGNIEUX LE FRANC</t>
  </si>
  <si>
    <t>01-ROMANS</t>
  </si>
  <si>
    <t>01-ROSSILLON</t>
  </si>
  <si>
    <t>01-RUFFIEU</t>
  </si>
  <si>
    <t>01-SALAVRE</t>
  </si>
  <si>
    <t>01-SAMOGNAT</t>
  </si>
  <si>
    <t>01-SANDRANS</t>
  </si>
  <si>
    <t>01-SAULT BRENAZ</t>
  </si>
  <si>
    <t>01-SAUVERNY</t>
  </si>
  <si>
    <t>01-SAVIGNEUX</t>
  </si>
  <si>
    <t>01-SEGNY</t>
  </si>
  <si>
    <t>01-SEILLONNAZ</t>
  </si>
  <si>
    <t>01-SERGY</t>
  </si>
  <si>
    <t>01-SERMOYER</t>
  </si>
  <si>
    <t>01-SERRIERES DE BRIORD</t>
  </si>
  <si>
    <t>01-SERRIERES SUR AIN</t>
  </si>
  <si>
    <t>01-SERVAS</t>
  </si>
  <si>
    <t>01-SERVIGNAT</t>
  </si>
  <si>
    <t>01-SEYSSEL</t>
  </si>
  <si>
    <t>01-SIMANDRE SUR SURAN</t>
  </si>
  <si>
    <t>01-SONTHONNAX LA MONTAGNE</t>
  </si>
  <si>
    <t>01-SOUCLIN</t>
  </si>
  <si>
    <t>01-ST ALBAN</t>
  </si>
  <si>
    <t>01-ST ANDRE D HUIRIAT</t>
  </si>
  <si>
    <t>01-ST ANDRE DE BAGE</t>
  </si>
  <si>
    <t>01-ST ANDRE DE CORCY</t>
  </si>
  <si>
    <t>01-ST ANDRE LE BOUCHOUX</t>
  </si>
  <si>
    <t>01-ST ANDRE SUR VIEUX JONC</t>
  </si>
  <si>
    <t>01-ST BENIGNE</t>
  </si>
  <si>
    <t>01-ST BERNARD</t>
  </si>
  <si>
    <t>01-ST CYR SUR MENTHON</t>
  </si>
  <si>
    <t>01-ST DENIS EN BUGEY</t>
  </si>
  <si>
    <t>01-ST DENIS LES BOURG</t>
  </si>
  <si>
    <t>01-ST DIDIER D AUSSIAT</t>
  </si>
  <si>
    <t>01-ST DIDIER DE FORMANS</t>
  </si>
  <si>
    <t>01-ST DIDIER SUR CHALARONNE</t>
  </si>
  <si>
    <t>01-ST ELOI</t>
  </si>
  <si>
    <t>01-ST ETIENNE DU BOIS</t>
  </si>
  <si>
    <t>01-ST ETIENNE SUR CHALARONNE</t>
  </si>
  <si>
    <t>01-ST ETIENNE SUR REYSSOUZE</t>
  </si>
  <si>
    <t>01-ST GENIS POUILLY</t>
  </si>
  <si>
    <t>01-ST GENIS SUR MENTHON</t>
  </si>
  <si>
    <t>01-ST GEORGES SUR RENON</t>
  </si>
  <si>
    <t>01-ST GERMAIN DE JOUX</t>
  </si>
  <si>
    <t>01-ST GERMAIN LES PAROISSES</t>
  </si>
  <si>
    <t>01-ST GERMAIN SUR RENON</t>
  </si>
  <si>
    <t>01-ST JEAN DE GONVILLE</t>
  </si>
  <si>
    <t>01-ST JEAN DE NIOST</t>
  </si>
  <si>
    <t>01-ST JEAN DE THURIGNEUX</t>
  </si>
  <si>
    <t>01-ST JEAN LE VIEUX</t>
  </si>
  <si>
    <t>01-ST JEAN SUR REYSSOUZE</t>
  </si>
  <si>
    <t>01-ST JEAN SUR VEYLE</t>
  </si>
  <si>
    <t>01-ST JULIEN SUR REYSSOUZE</t>
  </si>
  <si>
    <t>01-ST JULIEN SUR VEYLE</t>
  </si>
  <si>
    <t>01-ST JUST</t>
  </si>
  <si>
    <t>01-ST LAURENT SUR SAONE</t>
  </si>
  <si>
    <t>01-ST MARCEL</t>
  </si>
  <si>
    <t>01-ST MARTIN DE BAVEL</t>
  </si>
  <si>
    <t>01-ST MARTIN DU FRENE</t>
  </si>
  <si>
    <t>01-ST MARTIN DU MONT</t>
  </si>
  <si>
    <t>01-ST MARTIN LE CHATEL</t>
  </si>
  <si>
    <t>01-ST MAURICE DE BEYNOST</t>
  </si>
  <si>
    <t>01-ST MAURICE DE GOURDANS</t>
  </si>
  <si>
    <t>01-ST MAURICE DE REMENS</t>
  </si>
  <si>
    <t>01-ST NIZIER LE BOUCHOUX</t>
  </si>
  <si>
    <t>01-ST NIZIER LE DESERT</t>
  </si>
  <si>
    <t>01-ST PAUL DE VARAX</t>
  </si>
  <si>
    <t>01-ST RAMBERT EN BUGEY</t>
  </si>
  <si>
    <t>01-ST REMY</t>
  </si>
  <si>
    <t>01-ST SORLIN EN BUGEY</t>
  </si>
  <si>
    <t>01-ST SULPICE</t>
  </si>
  <si>
    <t>01-ST TRIVIER DE COURTES</t>
  </si>
  <si>
    <t>01-ST TRIVIER SUR MOIGNANS</t>
  </si>
  <si>
    <t>01-ST VULBAS</t>
  </si>
  <si>
    <t>01-STE CROIX</t>
  </si>
  <si>
    <t>01-STE EUPHEMIE</t>
  </si>
  <si>
    <t>01-STE JULIE</t>
  </si>
  <si>
    <t>01-STE OLIVE</t>
  </si>
  <si>
    <t>01-SULIGNAT</t>
  </si>
  <si>
    <t>01-SURJOUX LHOPITAL</t>
  </si>
  <si>
    <t>01-TALISSIEU</t>
  </si>
  <si>
    <t>01-TENAY</t>
  </si>
  <si>
    <t>01-THIL</t>
  </si>
  <si>
    <t>01-THOIRY</t>
  </si>
  <si>
    <t>01-THOISSEY</t>
  </si>
  <si>
    <t>01-TORCIEU</t>
  </si>
  <si>
    <t>01-TOSSIAT</t>
  </si>
  <si>
    <t>01-TOUSSIEUX</t>
  </si>
  <si>
    <t>01-TRAMOYES</t>
  </si>
  <si>
    <t>01-TREVOUX</t>
  </si>
  <si>
    <t>01-VAL REVERMONT</t>
  </si>
  <si>
    <t>01-VALEINS</t>
  </si>
  <si>
    <t>01-VALROMEY SUR SERAN</t>
  </si>
  <si>
    <t>01-VALSERHONE</t>
  </si>
  <si>
    <t>01-VANDEINS</t>
  </si>
  <si>
    <t>01-VARAMBON</t>
  </si>
  <si>
    <t>01-VAUX EN BUGEY</t>
  </si>
  <si>
    <t>01-VERJON</t>
  </si>
  <si>
    <t>01-VERNOUX</t>
  </si>
  <si>
    <t>01-VERSAILLEUX</t>
  </si>
  <si>
    <t>01-VERSONNEX</t>
  </si>
  <si>
    <t>01-VESANCY</t>
  </si>
  <si>
    <t>01-VESCOURS</t>
  </si>
  <si>
    <t>01-VESINES</t>
  </si>
  <si>
    <t>01-VIEU D IZENAVE</t>
  </si>
  <si>
    <t>01-VILLARS LES DOMBES</t>
  </si>
  <si>
    <t>01-VILLEBOIS</t>
  </si>
  <si>
    <t>01-VILLEMOTIER</t>
  </si>
  <si>
    <t>01-VILLENEUVE</t>
  </si>
  <si>
    <t>01-VILLEREVERSURE</t>
  </si>
  <si>
    <t>01-VILLES</t>
  </si>
  <si>
    <t>01-VILLETTE SUR AIN</t>
  </si>
  <si>
    <t>01-VILLIEU LOYES MOLLON</t>
  </si>
  <si>
    <t>01-VIRIAT</t>
  </si>
  <si>
    <t>01-VIRIEU LE GRAND</t>
  </si>
  <si>
    <t>01-VIRIGNIN</t>
  </si>
  <si>
    <t>01-VONGNES</t>
  </si>
  <si>
    <t>01-VONNAS</t>
  </si>
  <si>
    <t>02-ABBECOURT</t>
  </si>
  <si>
    <t>02-ACHERY</t>
  </si>
  <si>
    <t>02-ACY</t>
  </si>
  <si>
    <t>02-AGNICOURT ET SECHELLES</t>
  </si>
  <si>
    <t>02-AGUILCOURT</t>
  </si>
  <si>
    <t>02-AISONVILLE ET BERNOVILLE</t>
  </si>
  <si>
    <t>02-AIZELLES</t>
  </si>
  <si>
    <t>02-AIZY JOUY</t>
  </si>
  <si>
    <t>02-ALAINCOURT</t>
  </si>
  <si>
    <t>02-ALLEMANT</t>
  </si>
  <si>
    <t>02-AMBLENY</t>
  </si>
  <si>
    <t>02-AMBRIEF</t>
  </si>
  <si>
    <t>02-AMIFONTAINE</t>
  </si>
  <si>
    <t>02-AMIGNY ROUY</t>
  </si>
  <si>
    <t>02-ANCIENVILLE</t>
  </si>
  <si>
    <t>02-ANDELAIN</t>
  </si>
  <si>
    <t>02-ANGUILCOURT LE SART</t>
  </si>
  <si>
    <t>02-ANIZY LE GRAND</t>
  </si>
  <si>
    <t>02-ANNOIS</t>
  </si>
  <si>
    <t>02-ANY MARTIN RIEUX</t>
  </si>
  <si>
    <t>02-ARCHON</t>
  </si>
  <si>
    <t>02-ARCY STE RESTITUE</t>
  </si>
  <si>
    <t>02-ARMENTIERES SUR OURCQ</t>
  </si>
  <si>
    <t>02-ARRANCY</t>
  </si>
  <si>
    <t>02-ARTEMPS</t>
  </si>
  <si>
    <t>02-ASSIS SUR SERRE</t>
  </si>
  <si>
    <t>02-ATHIES SOUS LAON</t>
  </si>
  <si>
    <t>02-ATTILLY</t>
  </si>
  <si>
    <t>02-AUBENCHEUL AUX BOIS</t>
  </si>
  <si>
    <t>02-AUBENTON</t>
  </si>
  <si>
    <t>02-AUBIGNY AUX KAISNES</t>
  </si>
  <si>
    <t>02-AUBIGNY EN LAONNOIS</t>
  </si>
  <si>
    <t>02-AUDIGNICOURT</t>
  </si>
  <si>
    <t>02-AUDIGNY</t>
  </si>
  <si>
    <t>02-AUGY</t>
  </si>
  <si>
    <t>02-AULNOIS SOUS LAON</t>
  </si>
  <si>
    <t>02-AUTREMENCOURT</t>
  </si>
  <si>
    <t>02-AUTREPPES</t>
  </si>
  <si>
    <t>02-AUTREVILLE</t>
  </si>
  <si>
    <t>02-AZY SUR MARNE</t>
  </si>
  <si>
    <t>02-BAGNEUX</t>
  </si>
  <si>
    <t>02-BANCIGNY</t>
  </si>
  <si>
    <t>02-BARENTON BUGNY</t>
  </si>
  <si>
    <t>02-BARENTON CEL</t>
  </si>
  <si>
    <t>02-BARENTON SUR SERRE</t>
  </si>
  <si>
    <t>02-BARISIS AUX BOIS</t>
  </si>
  <si>
    <t>02-BARZY EN THIERACHE</t>
  </si>
  <si>
    <t>02-BARZY SUR MARNE</t>
  </si>
  <si>
    <t>02-BASSOLES AULERS</t>
  </si>
  <si>
    <t>02-BAZOCHES SUR VESLES</t>
  </si>
  <si>
    <t>02-BEAUME</t>
  </si>
  <si>
    <t>02-BEAUMONT EN BEINE</t>
  </si>
  <si>
    <t>02-BEAUREVOIR</t>
  </si>
  <si>
    <t>02-BEAURIEUX</t>
  </si>
  <si>
    <t>02-BEAUTOR</t>
  </si>
  <si>
    <t>02-BEAUVOIS EN VERMANDOIS</t>
  </si>
  <si>
    <t>02-BECQUIGNY</t>
  </si>
  <si>
    <t>02-BELLEAU</t>
  </si>
  <si>
    <t>02-BELLENGLISE</t>
  </si>
  <si>
    <t>02-BELLEU</t>
  </si>
  <si>
    <t>02-BELLICOURT</t>
  </si>
  <si>
    <t>02-BENAY</t>
  </si>
  <si>
    <t>02-BERGUES SUR SAMBRE</t>
  </si>
  <si>
    <t>02-BERLANCOURT</t>
  </si>
  <si>
    <t>02-BERLISE</t>
  </si>
  <si>
    <t>02-BERNOT</t>
  </si>
  <si>
    <t>02-BERNY RIVIERE</t>
  </si>
  <si>
    <t>02-BERRIEUX</t>
  </si>
  <si>
    <t>02-BERRY AU BAC</t>
  </si>
  <si>
    <t>02-BERTAUCOURT EPOURDON</t>
  </si>
  <si>
    <t>02-BERTHENICOURT</t>
  </si>
  <si>
    <t>02-BERTRICOURT</t>
  </si>
  <si>
    <t>02-BERZY LE SEC</t>
  </si>
  <si>
    <t>02-BESME</t>
  </si>
  <si>
    <t>02-BESMONT</t>
  </si>
  <si>
    <t>02-BESNY ET LOIZY</t>
  </si>
  <si>
    <t>02-BETHANCOURT EN VAUX</t>
  </si>
  <si>
    <t>02-BEUGNEUX</t>
  </si>
  <si>
    <t>02-BEUVARDES</t>
  </si>
  <si>
    <t>02-BEZU LE GUERY</t>
  </si>
  <si>
    <t>02-BEZU ST GERMAIN</t>
  </si>
  <si>
    <t>02-BICHANCOURT</t>
  </si>
  <si>
    <t>02-BIEUXY</t>
  </si>
  <si>
    <t>02-BIEVRES</t>
  </si>
  <si>
    <t>02-BILLY SUR AISNE</t>
  </si>
  <si>
    <t>02-BILLY SUR OURCQ</t>
  </si>
  <si>
    <t>02-BLANZY LES FISMES</t>
  </si>
  <si>
    <t>02-BLERANCOURT</t>
  </si>
  <si>
    <t>02-BLESMES</t>
  </si>
  <si>
    <t>02-BOHAIN EN VERMANDOIS</t>
  </si>
  <si>
    <t>02-BOIS LES PARGNY</t>
  </si>
  <si>
    <t>02-BONCOURT</t>
  </si>
  <si>
    <t>02-BONNEIL</t>
  </si>
  <si>
    <t>02-BONNESVALYN</t>
  </si>
  <si>
    <t>02-BONY</t>
  </si>
  <si>
    <t>02-BOSMONT SUR SERRE</t>
  </si>
  <si>
    <t>02-BOUCONVILLE VAUCLAIR</t>
  </si>
  <si>
    <t>02-BOUE</t>
  </si>
  <si>
    <t>02-BOUFFIGNEREUX</t>
  </si>
  <si>
    <t>02-BOURESCHES</t>
  </si>
  <si>
    <t>02-BOURG ET COMIN</t>
  </si>
  <si>
    <t>02-BOURGUIGNON SOUS COUCY</t>
  </si>
  <si>
    <t>02-BOURGUIGNON SOUS MONTBAVIN</t>
  </si>
  <si>
    <t>02-BRAINE</t>
  </si>
  <si>
    <t>02-BRANCOURT EN LAONNOIS</t>
  </si>
  <si>
    <t>02-BRANCOURT LE GRAND</t>
  </si>
  <si>
    <t>02-BRASLES</t>
  </si>
  <si>
    <t>02-BRAY ST CHRISTOPHE</t>
  </si>
  <si>
    <t>02-BRAYE</t>
  </si>
  <si>
    <t>02-BRAYE EN LAONNOIS</t>
  </si>
  <si>
    <t>02-BRAYE EN THIERACHE</t>
  </si>
  <si>
    <t>02-BRECY</t>
  </si>
  <si>
    <t>02-BRENELLE</t>
  </si>
  <si>
    <t>02-BRENY</t>
  </si>
  <si>
    <t>02-BRIE</t>
  </si>
  <si>
    <t>02-BRISSAY CHOIGNY</t>
  </si>
  <si>
    <t>02-BRISSY HAMEGICOURT</t>
  </si>
  <si>
    <t>02-BRUMETZ</t>
  </si>
  <si>
    <t>02-BRUNEHAMEL</t>
  </si>
  <si>
    <t>02-BRUYERES ET MONTBERAULT</t>
  </si>
  <si>
    <t>02-BRUYERES SUR FERE</t>
  </si>
  <si>
    <t>02-BRUYS</t>
  </si>
  <si>
    <t>02-BUCILLY</t>
  </si>
  <si>
    <t>02-BUCY LE LONG</t>
  </si>
  <si>
    <t>02-BUCY LES CERNY</t>
  </si>
  <si>
    <t>02-BUCY LES PIERREPONT</t>
  </si>
  <si>
    <t>02-BUIRE</t>
  </si>
  <si>
    <t>02-BUIRONFOSSE</t>
  </si>
  <si>
    <t>02-BURELLES</t>
  </si>
  <si>
    <t>02-BUSSIARES</t>
  </si>
  <si>
    <t>02-BUZANCY</t>
  </si>
  <si>
    <t>02-CAILLOUEL CREPIGNY</t>
  </si>
  <si>
    <t>02-CAMELIN</t>
  </si>
  <si>
    <t>02-CASTRES</t>
  </si>
  <si>
    <t>02-CAULAINCOURT</t>
  </si>
  <si>
    <t>02-CAUMONT</t>
  </si>
  <si>
    <t>02-CELLES LES CONDE</t>
  </si>
  <si>
    <t>02-CELLES SUR AISNE</t>
  </si>
  <si>
    <t>02-CERIZY</t>
  </si>
  <si>
    <t>02-CERNY EN LAONNOIS</t>
  </si>
  <si>
    <t>02-CERNY LES BUCY</t>
  </si>
  <si>
    <t>02-CERSEUIL</t>
  </si>
  <si>
    <t>02-CESSIERES SUZY</t>
  </si>
  <si>
    <t>02-CHACRISE</t>
  </si>
  <si>
    <t>02-CHAILLEVOIS</t>
  </si>
  <si>
    <t>02-CHALANDRY</t>
  </si>
  <si>
    <t>02-CHAMBRY</t>
  </si>
  <si>
    <t>02-CHAMOUILLE</t>
  </si>
  <si>
    <t>02-CHAMPS</t>
  </si>
  <si>
    <t>02-CHAOURSE</t>
  </si>
  <si>
    <t>02-CHARLY SUR MARNE</t>
  </si>
  <si>
    <t>02-CHARMES</t>
  </si>
  <si>
    <t>02-CHARTEVES</t>
  </si>
  <si>
    <t>02-CHASSEMY</t>
  </si>
  <si>
    <t>02-CHATEAU THIERRY</t>
  </si>
  <si>
    <t>02-CHATILLON LES SONS</t>
  </si>
  <si>
    <t>02-CHATILLON SUR OISE</t>
  </si>
  <si>
    <t>02-CHAUDARDES</t>
  </si>
  <si>
    <t>02-CHAUDUN</t>
  </si>
  <si>
    <t>02-CHAUNY</t>
  </si>
  <si>
    <t>02-CHAVIGNON</t>
  </si>
  <si>
    <t>02-CHAVIGNY</t>
  </si>
  <si>
    <t>02-CHAVONNE</t>
  </si>
  <si>
    <t>02-CHERET</t>
  </si>
  <si>
    <t>02-CHERMIZY AILLES</t>
  </si>
  <si>
    <t>02-CHERY CHARTREUVE</t>
  </si>
  <si>
    <t>02-CHERY LES POUILLY</t>
  </si>
  <si>
    <t>02-CHERY LES ROZOY</t>
  </si>
  <si>
    <t>02-CHEVENNES</t>
  </si>
  <si>
    <t>02-CHEVREGNY</t>
  </si>
  <si>
    <t>02-CHEVRESIS MONCEAU</t>
  </si>
  <si>
    <t>02-CHEZY EN ORXOIS</t>
  </si>
  <si>
    <t>02-CHEZY SUR MARNE</t>
  </si>
  <si>
    <t>02-CHIERRY</t>
  </si>
  <si>
    <t>02-CHIGNY</t>
  </si>
  <si>
    <t>02-CHIVRES EN LAONNOIS</t>
  </si>
  <si>
    <t>02-CHIVRES VAL</t>
  </si>
  <si>
    <t>02-CHIVY LES ETOUVELLES</t>
  </si>
  <si>
    <t>02-CHOUY</t>
  </si>
  <si>
    <t>02-CIERGES</t>
  </si>
  <si>
    <t>02-CILLY</t>
  </si>
  <si>
    <t>02-CIRY SALSOGNE</t>
  </si>
  <si>
    <t>02-CLACY ET THIERRET</t>
  </si>
  <si>
    <t>02-CLAIRFONTAINE</t>
  </si>
  <si>
    <t>02-CLAMECY</t>
  </si>
  <si>
    <t>02-CLASTRES</t>
  </si>
  <si>
    <t>02-CLERMONT LES FERMES</t>
  </si>
  <si>
    <t>02-COEUVRES ET VALSERY</t>
  </si>
  <si>
    <t>02-COINCY</t>
  </si>
  <si>
    <t>02-COINGT</t>
  </si>
  <si>
    <t>02-COLLIGIS CRANDELAIN</t>
  </si>
  <si>
    <t>02-COLONFAY</t>
  </si>
  <si>
    <t>02-COMMENCHON</t>
  </si>
  <si>
    <t>02-CONCEVREUX</t>
  </si>
  <si>
    <t>02-CONDE EN BRIE</t>
  </si>
  <si>
    <t>02-CONDE SUR AISNE</t>
  </si>
  <si>
    <t>02-CONDE SUR SUIPPE</t>
  </si>
  <si>
    <t>02-CONDREN</t>
  </si>
  <si>
    <t>02-CONNIGIS</t>
  </si>
  <si>
    <t>02-CONTESCOURT</t>
  </si>
  <si>
    <t>02-CORBENY</t>
  </si>
  <si>
    <t>02-CORCY</t>
  </si>
  <si>
    <t>02-COUCY LA VILLE</t>
  </si>
  <si>
    <t>02-COUCY LE CHATEAU AUFFRIQUE</t>
  </si>
  <si>
    <t>02-COUCY LES EPPES</t>
  </si>
  <si>
    <t>02-COULONGES COHAN</t>
  </si>
  <si>
    <t>02-COUPRU</t>
  </si>
  <si>
    <t>02-COURBES</t>
  </si>
  <si>
    <t>02-COURBOIN</t>
  </si>
  <si>
    <t>02-COURCELLES SUR VESLE</t>
  </si>
  <si>
    <t>02-COURCHAMPS</t>
  </si>
  <si>
    <t>02-COURMELLES</t>
  </si>
  <si>
    <t>02-COURMONT</t>
  </si>
  <si>
    <t>02-COURTEMONT VARENNES</t>
  </si>
  <si>
    <t>02-COURTRIZY ET FUSSIGNY</t>
  </si>
  <si>
    <t>02-COUVRELLES</t>
  </si>
  <si>
    <t>02-COUVRON ET AUMENCOURT</t>
  </si>
  <si>
    <t>02-COYOLLES</t>
  </si>
  <si>
    <t>02-CRAMAILLE</t>
  </si>
  <si>
    <t>02-CRAONNE</t>
  </si>
  <si>
    <t>02-CRAONNELLE</t>
  </si>
  <si>
    <t>02-CRECY AU MONT</t>
  </si>
  <si>
    <t>02-CRECY SUR SERRE</t>
  </si>
  <si>
    <t>02-CREPY</t>
  </si>
  <si>
    <t>02-CREZANCY</t>
  </si>
  <si>
    <t>02-CROIX FONSOMME</t>
  </si>
  <si>
    <t>02-CROUTTES SUR MARNE</t>
  </si>
  <si>
    <t>02-CROUY</t>
  </si>
  <si>
    <t>02-CRUPILLY</t>
  </si>
  <si>
    <t>02-CUFFIES</t>
  </si>
  <si>
    <t>02-CUGNY</t>
  </si>
  <si>
    <t>02-CUIRIEUX</t>
  </si>
  <si>
    <t>02-CUIRY HOUSSE</t>
  </si>
  <si>
    <t>02-CUIRY LES CHAUDARDES</t>
  </si>
  <si>
    <t>02-CUIRY LES IVIERS</t>
  </si>
  <si>
    <t>02-CUISSY ET GENY</t>
  </si>
  <si>
    <t>02-CUISY EN ALMONT</t>
  </si>
  <si>
    <t>02-CUTRY</t>
  </si>
  <si>
    <t>02-CYS LA COMMUNE</t>
  </si>
  <si>
    <t>02-DAGNY LAMBERCY</t>
  </si>
  <si>
    <t>02-DALLON</t>
  </si>
  <si>
    <t>02-DAMMARD</t>
  </si>
  <si>
    <t>02-DAMPLEUX</t>
  </si>
  <si>
    <t>02-DANIZY</t>
  </si>
  <si>
    <t>02-DERCY</t>
  </si>
  <si>
    <t>02-DEUILLET</t>
  </si>
  <si>
    <t>02-DHUIZEL</t>
  </si>
  <si>
    <t>02-DHUYS ET MORIN EN BRIE</t>
  </si>
  <si>
    <t>02-DIZY LE GROS</t>
  </si>
  <si>
    <t>02-DOHIS</t>
  </si>
  <si>
    <t>02-DOLIGNON</t>
  </si>
  <si>
    <t>02-DOMMIERS</t>
  </si>
  <si>
    <t>02-DOMPTIN</t>
  </si>
  <si>
    <t>02-DORENGT</t>
  </si>
  <si>
    <t>02-DOUCHY</t>
  </si>
  <si>
    <t>02-DRAVEGNY</t>
  </si>
  <si>
    <t>02-DROIZY</t>
  </si>
  <si>
    <t>02-DURY</t>
  </si>
  <si>
    <t>02-EBOULEAU</t>
  </si>
  <si>
    <t>02-EFFRY</t>
  </si>
  <si>
    <t>02-ENGLANCOURT</t>
  </si>
  <si>
    <t>02-EPAGNY</t>
  </si>
  <si>
    <t>02-EPARCY</t>
  </si>
  <si>
    <t>02-EPAUX BEZU</t>
  </si>
  <si>
    <t>02-EPIEDS</t>
  </si>
  <si>
    <t>02-EPPES</t>
  </si>
  <si>
    <t>02-ERLON</t>
  </si>
  <si>
    <t>02-ERLOY</t>
  </si>
  <si>
    <t>02-ESQUEHERIES</t>
  </si>
  <si>
    <t>02-ESSIGNY LE GRAND</t>
  </si>
  <si>
    <t>02-ESSIGNY LE PETIT</t>
  </si>
  <si>
    <t>02-ESSISES</t>
  </si>
  <si>
    <t>02-ESSOMES SUR MARNE</t>
  </si>
  <si>
    <t>02-ESTREES</t>
  </si>
  <si>
    <t>02-ETAMPES SUR MARNE</t>
  </si>
  <si>
    <t>02-ETAVES ET BOCQUIAUX</t>
  </si>
  <si>
    <t>02-ETOUVELLES</t>
  </si>
  <si>
    <t>02-ETREAUPONT</t>
  </si>
  <si>
    <t>02-ETREILLERS</t>
  </si>
  <si>
    <t>02-ETREPILLY</t>
  </si>
  <si>
    <t>02-ETREUX</t>
  </si>
  <si>
    <t>02-EVERGNICOURT</t>
  </si>
  <si>
    <t>02-FAVEROLLES</t>
  </si>
  <si>
    <t>02-FAYET</t>
  </si>
  <si>
    <t>02-FERE EN TARDENOIS</t>
  </si>
  <si>
    <t>02-FESMY LE SART</t>
  </si>
  <si>
    <t>02-FESTIEUX</t>
  </si>
  <si>
    <t>02-FIEULAINE</t>
  </si>
  <si>
    <t>02-FILAIN</t>
  </si>
  <si>
    <t>02-FLAVIGNY LE GRAND ET BEAURAIN</t>
  </si>
  <si>
    <t>02-FLAVY LE MARTEL</t>
  </si>
  <si>
    <t>02-FLEURY</t>
  </si>
  <si>
    <t>02-FLUQUIERES</t>
  </si>
  <si>
    <t>02-FOLEMBRAY</t>
  </si>
  <si>
    <t>02-FONSOMME</t>
  </si>
  <si>
    <t>02-FONTAINE LES CLERCS</t>
  </si>
  <si>
    <t>02-FONTAINE LES VERVINS</t>
  </si>
  <si>
    <t>02-FONTAINE NOTRE DAME</t>
  </si>
  <si>
    <t>02-FONTAINE UTERTE</t>
  </si>
  <si>
    <t>02-FONTENELLE</t>
  </si>
  <si>
    <t>02-FONTENOY</t>
  </si>
  <si>
    <t>02-FORESTE</t>
  </si>
  <si>
    <t>02-FOSSOY</t>
  </si>
  <si>
    <t>02-FOURDRAIN</t>
  </si>
  <si>
    <t>02-FRANCILLY SELENCY</t>
  </si>
  <si>
    <t>02-FRANQUEVILLE</t>
  </si>
  <si>
    <t>02-FRESNES EN TARDENOIS</t>
  </si>
  <si>
    <t>02-FRESNES SOUS COUCY</t>
  </si>
  <si>
    <t>02-FRESNOY LE GRAND</t>
  </si>
  <si>
    <t>02-FRESSANCOURT</t>
  </si>
  <si>
    <t>02-FRIERES FAILLOUEL</t>
  </si>
  <si>
    <t>02-FROIDESTREES</t>
  </si>
  <si>
    <t>02-FROIDMONT COHARTILLE</t>
  </si>
  <si>
    <t>02-GANDELU</t>
  </si>
  <si>
    <t>02-GAUCHY</t>
  </si>
  <si>
    <t>02-GERCY</t>
  </si>
  <si>
    <t>02-GERGNY</t>
  </si>
  <si>
    <t>02-GERMAINE</t>
  </si>
  <si>
    <t>02-GIBERCOURT</t>
  </si>
  <si>
    <t>02-GIZY</t>
  </si>
  <si>
    <t>02-GLAND</t>
  </si>
  <si>
    <t>02-GOUDELANCOURT LES BERRIEUX</t>
  </si>
  <si>
    <t>02-GOUDELANCOURT LES PIERREPONT</t>
  </si>
  <si>
    <t>02-GOUSSANCOURT</t>
  </si>
  <si>
    <t>02-GOUY</t>
  </si>
  <si>
    <t>02-GRAND ROZOY</t>
  </si>
  <si>
    <t>02-GRAND VERLY</t>
  </si>
  <si>
    <t>02-GRANDLUP ET FAY</t>
  </si>
  <si>
    <t>02-GRANDRIEUX</t>
  </si>
  <si>
    <t>02-GRICOURT</t>
  </si>
  <si>
    <t>02-GRISOLLES</t>
  </si>
  <si>
    <t>02-GRONARD</t>
  </si>
  <si>
    <t>02-GROUGIS</t>
  </si>
  <si>
    <t>02-GRUGIES</t>
  </si>
  <si>
    <t>02-GUISE</t>
  </si>
  <si>
    <t>02-GUIVRY</t>
  </si>
  <si>
    <t>02-GUNY</t>
  </si>
  <si>
    <t>02-GUYENCOURT</t>
  </si>
  <si>
    <t>02-HANNAPES</t>
  </si>
  <si>
    <t>02-HAPPENCOURT</t>
  </si>
  <si>
    <t>02-HARAMONT</t>
  </si>
  <si>
    <t>02-HARCIGNY</t>
  </si>
  <si>
    <t>02-HARGICOURT</t>
  </si>
  <si>
    <t>02-HARLY</t>
  </si>
  <si>
    <t>02-HARTENNES ET TAUX</t>
  </si>
  <si>
    <t>02-HARY</t>
  </si>
  <si>
    <t>02-HAUTEVESNES</t>
  </si>
  <si>
    <t>02-HAUTEVILLE</t>
  </si>
  <si>
    <t>02-HAUTION</t>
  </si>
  <si>
    <t>02-HINACOURT</t>
  </si>
  <si>
    <t>02-HIRSON</t>
  </si>
  <si>
    <t>02-HOLNON</t>
  </si>
  <si>
    <t>02-HOMBLIERES</t>
  </si>
  <si>
    <t>02-HOURY</t>
  </si>
  <si>
    <t>02-HOUSSET</t>
  </si>
  <si>
    <t>02-IRON</t>
  </si>
  <si>
    <t>02-ITANCOURT</t>
  </si>
  <si>
    <t>02-IVIERS</t>
  </si>
  <si>
    <t>02-JAULGONNE</t>
  </si>
  <si>
    <t>02-JEANCOURT</t>
  </si>
  <si>
    <t>02-JEANTES</t>
  </si>
  <si>
    <t>02-JONCOURT</t>
  </si>
  <si>
    <t>02-JOUAIGNES</t>
  </si>
  <si>
    <t>02-JUMENCOURT</t>
  </si>
  <si>
    <t>02-JUMIGNY</t>
  </si>
  <si>
    <t>02-JUSSY</t>
  </si>
  <si>
    <t>02-JUVIGNY</t>
  </si>
  <si>
    <t>02-JUVINCOURT ET DAMARY</t>
  </si>
  <si>
    <t>02-L EPINE AUX BOIS</t>
  </si>
  <si>
    <t>02-LA BOUTEILLE</t>
  </si>
  <si>
    <t>02-LA CAPELLE</t>
  </si>
  <si>
    <t>02-LA CHAPELLE SUR CHEZY</t>
  </si>
  <si>
    <t>02-LA CROIX SUR OURCQ</t>
  </si>
  <si>
    <t>02-LA FERE</t>
  </si>
  <si>
    <t>02-LA FERTE CHEVRESIS</t>
  </si>
  <si>
    <t>02-LA FERTE MILON</t>
  </si>
  <si>
    <t>02-LA FLAMENGRIE</t>
  </si>
  <si>
    <t>02-LA HERIE</t>
  </si>
  <si>
    <t>02-LA MALMAISON</t>
  </si>
  <si>
    <t>02-LA NEUVILLE BOSMONT</t>
  </si>
  <si>
    <t>02-LA NEUVILLE EN BEINE</t>
  </si>
  <si>
    <t>02-LA NEUVILLE HOUSSET</t>
  </si>
  <si>
    <t>02-LA NEUVILLE LES DORENGT</t>
  </si>
  <si>
    <t>02-LA SELVE</t>
  </si>
  <si>
    <t>02-LA VALLEE AU BLE</t>
  </si>
  <si>
    <t>02-LA VALLEE MULATRE</t>
  </si>
  <si>
    <t>02-LA VILLE AUX BOIS LES DIZY</t>
  </si>
  <si>
    <t>02-LA VILLE AUX BOIS LES PONTAVERT</t>
  </si>
  <si>
    <t>02-LAFFAUX</t>
  </si>
  <si>
    <t>02-LAIGNY</t>
  </si>
  <si>
    <t>02-LANCHY</t>
  </si>
  <si>
    <t>02-LANDIFAY ET BERTAIGNEMONT</t>
  </si>
  <si>
    <t>02-LANDOUZY LA COUR</t>
  </si>
  <si>
    <t>02-LANDOUZY LA VILLE</t>
  </si>
  <si>
    <t>02-LANDRICOURT</t>
  </si>
  <si>
    <t>02-LANISCOURT</t>
  </si>
  <si>
    <t>02-LAON</t>
  </si>
  <si>
    <t>02-LAPPION</t>
  </si>
  <si>
    <t>02-LARGNY SUR AUTOMNE</t>
  </si>
  <si>
    <t>02-LATILLY</t>
  </si>
  <si>
    <t>02-LAUNOY</t>
  </si>
  <si>
    <t>02-LAVAL EN LAONNOIS</t>
  </si>
  <si>
    <t>02-LAVAQUERESSE</t>
  </si>
  <si>
    <t>02-LAVERSINE</t>
  </si>
  <si>
    <t>02-LE CATELET</t>
  </si>
  <si>
    <t>02-LE CHARMEL</t>
  </si>
  <si>
    <t>02-LE HERIE LA VIEVILLE</t>
  </si>
  <si>
    <t>02-LE NOUVION EN THIERACHE</t>
  </si>
  <si>
    <t>02-LE PLESSIER HULEU</t>
  </si>
  <si>
    <t>02-LE SOURD</t>
  </si>
  <si>
    <t>02-LE THUEL</t>
  </si>
  <si>
    <t>02-LE VERGUIER</t>
  </si>
  <si>
    <t>02-LEHAUCOURT</t>
  </si>
  <si>
    <t>02-LEME</t>
  </si>
  <si>
    <t>02-LEMPIRE</t>
  </si>
  <si>
    <t>02-LERZY</t>
  </si>
  <si>
    <t>02-LES AUTELS</t>
  </si>
  <si>
    <t>02-LES SEPTVALLONS</t>
  </si>
  <si>
    <t>02-LESCHELLE</t>
  </si>
  <si>
    <t>02-LESDINS</t>
  </si>
  <si>
    <t>02-LESGES</t>
  </si>
  <si>
    <t>02-LESQUIELLES ST GERMAIN</t>
  </si>
  <si>
    <t>02-LEUILLY SOUS COUCY</t>
  </si>
  <si>
    <t>02-LEURY</t>
  </si>
  <si>
    <t>02-LEUZE</t>
  </si>
  <si>
    <t>02-LEVERGIES</t>
  </si>
  <si>
    <t>02-LHUYS</t>
  </si>
  <si>
    <t>02-LICY CLIGNON</t>
  </si>
  <si>
    <t>02-LIERVAL</t>
  </si>
  <si>
    <t>02-LIESSE NOTRE DAME</t>
  </si>
  <si>
    <t>02-LIEZ</t>
  </si>
  <si>
    <t>02-LIME</t>
  </si>
  <si>
    <t>02-LISLET</t>
  </si>
  <si>
    <t>02-LOGNY LES AUBENTON</t>
  </si>
  <si>
    <t>02-LONGPONT</t>
  </si>
  <si>
    <t>02-LOR</t>
  </si>
  <si>
    <t>02-LOUATRE</t>
  </si>
  <si>
    <t>02-LOUPEIGNE</t>
  </si>
  <si>
    <t>02-LUCY LE BOCAGE</t>
  </si>
  <si>
    <t>02-LUGNY</t>
  </si>
  <si>
    <t>02-LUZOIR</t>
  </si>
  <si>
    <t>02-LY FONTAINE</t>
  </si>
  <si>
    <t>02-MAAST ET VIOLAINE</t>
  </si>
  <si>
    <t>02-MACHECOURT</t>
  </si>
  <si>
    <t>02-MACOGNY</t>
  </si>
  <si>
    <t>02-MACQUIGNY</t>
  </si>
  <si>
    <t>02-MAGNY LA FOSSE</t>
  </si>
  <si>
    <t>02-MAISSEMY</t>
  </si>
  <si>
    <t>02-MAIZY</t>
  </si>
  <si>
    <t>02-MALZY</t>
  </si>
  <si>
    <t>02-MANICAMP</t>
  </si>
  <si>
    <t>02-MARCHAIS</t>
  </si>
  <si>
    <t>02-MARCY</t>
  </si>
  <si>
    <t>02-MARCY SOUS MARLE</t>
  </si>
  <si>
    <t>02-MAREST DAMPCOURT</t>
  </si>
  <si>
    <t>02-MAREUIL EN DOLE</t>
  </si>
  <si>
    <t>02-MARFONTAINE</t>
  </si>
  <si>
    <t>02-MARGIVAL</t>
  </si>
  <si>
    <t>02-MARIGNY EN ORXOIS</t>
  </si>
  <si>
    <t>02-MARIZY ST MARD</t>
  </si>
  <si>
    <t>02-MARIZY STE GENEVIEVE</t>
  </si>
  <si>
    <t>02-MARLE</t>
  </si>
  <si>
    <t>02-MARLY GOMONT</t>
  </si>
  <si>
    <t>02-MARTIGNY</t>
  </si>
  <si>
    <t>02-MARTIGNY COURPIERRE</t>
  </si>
  <si>
    <t>02-MAUREGNY EN HAYE</t>
  </si>
  <si>
    <t>02-MAYOT</t>
  </si>
  <si>
    <t>02-MENNESSIS</t>
  </si>
  <si>
    <t>02-MENNEVRET</t>
  </si>
  <si>
    <t>02-MERCIN ET VAUX</t>
  </si>
  <si>
    <t>02-MERLIEUX ET FOUQUEROLLES</t>
  </si>
  <si>
    <t>02-MESBRECOURT RICHECOURT</t>
  </si>
  <si>
    <t>02-MESNIL ST LAURENT</t>
  </si>
  <si>
    <t>02-MEURIVAL</t>
  </si>
  <si>
    <t>02-MEZIERES SUR OISE</t>
  </si>
  <si>
    <t>02-MEZY MOULINS</t>
  </si>
  <si>
    <t>02-MISSY AUX BOIS</t>
  </si>
  <si>
    <t>02-MISSY LES PIERREPONT</t>
  </si>
  <si>
    <t>02-MISSY SUR AISNE</t>
  </si>
  <si>
    <t>02-MOLAIN</t>
  </si>
  <si>
    <t>02-MOLINCHART</t>
  </si>
  <si>
    <t>02-MONAMPTEUIL</t>
  </si>
  <si>
    <t>02-MONCEAU LE NEUF ET FAUCOUZY</t>
  </si>
  <si>
    <t>02-MONCEAU LE WAAST</t>
  </si>
  <si>
    <t>02-MONCEAU LES LEUPS</t>
  </si>
  <si>
    <t>02-MONCEAU SUR OISE</t>
  </si>
  <si>
    <t>02-MONDREPUIS</t>
  </si>
  <si>
    <t>02-MONNES</t>
  </si>
  <si>
    <t>02-MONS EN LAONNOIS</t>
  </si>
  <si>
    <t>02-MONT D ORIGNY</t>
  </si>
  <si>
    <t>02-MONT NOTRE DAME</t>
  </si>
  <si>
    <t>02-MONT ST JEAN</t>
  </si>
  <si>
    <t>02-MONT ST MARTIN</t>
  </si>
  <si>
    <t>02-MONT ST PERE</t>
  </si>
  <si>
    <t>02-MONTAIGU</t>
  </si>
  <si>
    <t>02-MONTBAVIN</t>
  </si>
  <si>
    <t>02-MONTBREHAIN</t>
  </si>
  <si>
    <t>02-MONTCHALONS</t>
  </si>
  <si>
    <t>02-MONTCORNET</t>
  </si>
  <si>
    <t>02-MONTESCOURT LIZEROLLES</t>
  </si>
  <si>
    <t>02-MONTFAUCON</t>
  </si>
  <si>
    <t>02-MONTGOBERT</t>
  </si>
  <si>
    <t>02-MONTGRU ST HILAIRE</t>
  </si>
  <si>
    <t>02-MONTHENAULT</t>
  </si>
  <si>
    <t>02-MONTHIERS</t>
  </si>
  <si>
    <t>02-MONTHUREL</t>
  </si>
  <si>
    <t>02-MONTIGNY EN ARROUAISE</t>
  </si>
  <si>
    <t>02-MONTIGNY L ALLIER</t>
  </si>
  <si>
    <t>02-MONTIGNY LE FRANC</t>
  </si>
  <si>
    <t>02-MONTIGNY LENGRAIN</t>
  </si>
  <si>
    <t>02-MONTIGNY LES CONDE</t>
  </si>
  <si>
    <t>02-MONTIGNY SOUS MARLE</t>
  </si>
  <si>
    <t>02-MONTIGNY SUR CRECY</t>
  </si>
  <si>
    <t>02-MONTLEVON</t>
  </si>
  <si>
    <t>02-MONTLOUE</t>
  </si>
  <si>
    <t>02-MONTREUIL AUX LIONS</t>
  </si>
  <si>
    <t>02-MORCOURT</t>
  </si>
  <si>
    <t>02-MORGNY EN THIERACHE</t>
  </si>
  <si>
    <t>02-MORSAIN</t>
  </si>
  <si>
    <t>02-MORTEFONTAINE</t>
  </si>
  <si>
    <t>02-MORTIERS</t>
  </si>
  <si>
    <t>02-MOULINS</t>
  </si>
  <si>
    <t>02-MOUSSY VERNEUIL</t>
  </si>
  <si>
    <t>02-MOY DE L AISNE</t>
  </si>
  <si>
    <t>02-MURET ET CROUTTES</t>
  </si>
  <si>
    <t>02-MUSCOURT</t>
  </si>
  <si>
    <t>02-NAMPCELLES LA COUR</t>
  </si>
  <si>
    <t>02-NAMPTEUIL SOUS MURET</t>
  </si>
  <si>
    <t>02-NANTEUIL LA FOSSE</t>
  </si>
  <si>
    <t>02-NANTEUIL NOTRE DAME</t>
  </si>
  <si>
    <t>02-NAUROY</t>
  </si>
  <si>
    <t>02-NESLES LA MONTAGNE</t>
  </si>
  <si>
    <t>02-NEUFCHATEL SUR AISNE</t>
  </si>
  <si>
    <t>02-NEUFLIEUX</t>
  </si>
  <si>
    <t>02-NEUILLY ST FRONT</t>
  </si>
  <si>
    <t>02-NEUVE MAISON</t>
  </si>
  <si>
    <t>02-NEUVILLE ST AMAND</t>
  </si>
  <si>
    <t>02-NEUVILLE SUR AILETTE</t>
  </si>
  <si>
    <t>02-NEUVILLE SUR MARGIVAL</t>
  </si>
  <si>
    <t>02-NEUVILLETTE</t>
  </si>
  <si>
    <t>02-NIZY LE COMTE</t>
  </si>
  <si>
    <t>02-NOGENT L ARTAUD</t>
  </si>
  <si>
    <t>02-NOGENTEL</t>
  </si>
  <si>
    <t>02-NOIRCOURT</t>
  </si>
  <si>
    <t>02-NOROY SUR OURCQ</t>
  </si>
  <si>
    <t>02-NOUVION ET CATILLON</t>
  </si>
  <si>
    <t>02-NOUVION LE COMTE</t>
  </si>
  <si>
    <t>02-NOUVION LE VINEUX</t>
  </si>
  <si>
    <t>02-NOUVRON VINGRE</t>
  </si>
  <si>
    <t>02-NOYALES</t>
  </si>
  <si>
    <t>02-NOYANT ET ACONIN</t>
  </si>
  <si>
    <t>02-OEUILLY</t>
  </si>
  <si>
    <t>02-OGNES</t>
  </si>
  <si>
    <t>02-OHIS</t>
  </si>
  <si>
    <t>02-OIGNY EN VALOIS</t>
  </si>
  <si>
    <t>02-OISY</t>
  </si>
  <si>
    <t>02-OLLEZY</t>
  </si>
  <si>
    <t>02-OMISSY</t>
  </si>
  <si>
    <t>02-ORAINVILLE</t>
  </si>
  <si>
    <t>02-ORGEVAL</t>
  </si>
  <si>
    <t>02-ORIGNY EN THIERACHE</t>
  </si>
  <si>
    <t>02-ORIGNY STE BENOITE</t>
  </si>
  <si>
    <t>02-OSLY COURTIL</t>
  </si>
  <si>
    <t>02-OSTEL</t>
  </si>
  <si>
    <t>02-OULCHES LA VALLEE FOULON</t>
  </si>
  <si>
    <t>02-OULCHY LA VILLE</t>
  </si>
  <si>
    <t>02-OULCHY LE CHATEAU</t>
  </si>
  <si>
    <t>02-PAARS</t>
  </si>
  <si>
    <t>02-PAISSY</t>
  </si>
  <si>
    <t>02-PANCY COURTECON</t>
  </si>
  <si>
    <t>02-PAPLEUX</t>
  </si>
  <si>
    <t>02-PARCY ET TIGNY</t>
  </si>
  <si>
    <t>02-PARFONDEVAL</t>
  </si>
  <si>
    <t>02-PARFONDRU</t>
  </si>
  <si>
    <t>02-PARGNAN</t>
  </si>
  <si>
    <t>02-PARGNY FILAIN</t>
  </si>
  <si>
    <t>02-PARGNY LA DHUYS</t>
  </si>
  <si>
    <t>02-PARGNY LES BOIS</t>
  </si>
  <si>
    <t>02-PARPEVILLE</t>
  </si>
  <si>
    <t>02-PASLY</t>
  </si>
  <si>
    <t>02-PASSY EN VALOIS</t>
  </si>
  <si>
    <t>02-PASSY SUR MARNE</t>
  </si>
  <si>
    <t>02-PAVANT</t>
  </si>
  <si>
    <t>02-PERNANT</t>
  </si>
  <si>
    <t>02-PETIT VERLY</t>
  </si>
  <si>
    <t>02-PIERREMANDE</t>
  </si>
  <si>
    <t>02-PIERREPONT</t>
  </si>
  <si>
    <t>02-PIGNICOURT</t>
  </si>
  <si>
    <t>02-PINON</t>
  </si>
  <si>
    <t>02-PITHON</t>
  </si>
  <si>
    <t>02-PLEINE SELVE</t>
  </si>
  <si>
    <t>02-PLOISY</t>
  </si>
  <si>
    <t>02-PLOMION</t>
  </si>
  <si>
    <t>02-PLOYART ET VAURSEINE</t>
  </si>
  <si>
    <t>02-POMMIERS</t>
  </si>
  <si>
    <t>02-PONT ARCY</t>
  </si>
  <si>
    <t>02-PONT ST MARD</t>
  </si>
  <si>
    <t>02-PONTAVERT</t>
  </si>
  <si>
    <t>02-PONTRU</t>
  </si>
  <si>
    <t>02-PONTRUET</t>
  </si>
  <si>
    <t>02-POUILLY SUR SERRE</t>
  </si>
  <si>
    <t>02-PREMONT</t>
  </si>
  <si>
    <t>02-PREMONTRE</t>
  </si>
  <si>
    <t>02-PRESLES ET BOVES</t>
  </si>
  <si>
    <t>02-PRESLES ET THIERNY</t>
  </si>
  <si>
    <t>02-PRIEZ</t>
  </si>
  <si>
    <t>02-PRISCES</t>
  </si>
  <si>
    <t>02-PROISY</t>
  </si>
  <si>
    <t>02-PROIX</t>
  </si>
  <si>
    <t>02-PROUVAIS</t>
  </si>
  <si>
    <t>02-PROVISEUX ET PLESNOY</t>
  </si>
  <si>
    <t>02-PUISEUX EN RETZ</t>
  </si>
  <si>
    <t>02-PUISIEUX ET CLANLIEU</t>
  </si>
  <si>
    <t>02-QUIERZY</t>
  </si>
  <si>
    <t>02-QUINCY BASSE</t>
  </si>
  <si>
    <t>02-QUINCY SOUS LE MONT</t>
  </si>
  <si>
    <t>02-RAILLIMONT</t>
  </si>
  <si>
    <t>02-RAMICOURT</t>
  </si>
  <si>
    <t>02-REGNY</t>
  </si>
  <si>
    <t>02-REMAUCOURT</t>
  </si>
  <si>
    <t>02-REMIES</t>
  </si>
  <si>
    <t>02-REMIGNY</t>
  </si>
  <si>
    <t>02-RENANSART</t>
  </si>
  <si>
    <t>02-RENNEVAL</t>
  </si>
  <si>
    <t>02-RESIGNY</t>
  </si>
  <si>
    <t>02-RESSONS LE LONG</t>
  </si>
  <si>
    <t>02-RETHEUIL</t>
  </si>
  <si>
    <t>02-REUILLY SAUVIGNY</t>
  </si>
  <si>
    <t>02-RIBEAUVILLE</t>
  </si>
  <si>
    <t>02-RIBEMONT</t>
  </si>
  <si>
    <t>02-ROCOURT ST MARTIN</t>
  </si>
  <si>
    <t>02-ROCQUIGNY</t>
  </si>
  <si>
    <t>02-ROGECOURT</t>
  </si>
  <si>
    <t>02-ROGNY</t>
  </si>
  <si>
    <t>02-ROMENY SUR MARNE</t>
  </si>
  <si>
    <t>02-ROMERY</t>
  </si>
  <si>
    <t>02-RONCHERES</t>
  </si>
  <si>
    <t>02-ROUCY</t>
  </si>
  <si>
    <t>02-ROUGERIES</t>
  </si>
  <si>
    <t>02-ROUPY</t>
  </si>
  <si>
    <t>02-ROUVROY</t>
  </si>
  <si>
    <t>02-ROUVROY SUR SERRE</t>
  </si>
  <si>
    <t>02-ROYAUCOURT ET CHAILVET</t>
  </si>
  <si>
    <t>02-ROZET ST ALBIN</t>
  </si>
  <si>
    <t>02-ROZIERES SUR CRISE</t>
  </si>
  <si>
    <t>02-ROZOY BELLEVALLE</t>
  </si>
  <si>
    <t>02-ROZOY SUR SERRE</t>
  </si>
  <si>
    <t>02-SACONIN ET BREUIL</t>
  </si>
  <si>
    <t>02-SAINS RICHAUMONT</t>
  </si>
  <si>
    <t>02-SAMOUSSY</t>
  </si>
  <si>
    <t>02-SANCY LES CHEMINOTS</t>
  </si>
  <si>
    <t>02-SAPONAY</t>
  </si>
  <si>
    <t>02-SAULCHERY</t>
  </si>
  <si>
    <t>02-SAVY</t>
  </si>
  <si>
    <t>02-SEBONCOURT</t>
  </si>
  <si>
    <t>02-SELENS</t>
  </si>
  <si>
    <t>02-SEPTMONTS</t>
  </si>
  <si>
    <t>02-SEPTVAUX</t>
  </si>
  <si>
    <t>02-SEQUEHART</t>
  </si>
  <si>
    <t>02-SERAIN</t>
  </si>
  <si>
    <t>02-SERAUCOURT LE GRAND</t>
  </si>
  <si>
    <t>02-SERCHES</t>
  </si>
  <si>
    <t>02-SERGY</t>
  </si>
  <si>
    <t>02-SERINGES ET NESLES</t>
  </si>
  <si>
    <t>02-SERMOISE</t>
  </si>
  <si>
    <t>02-SERVAIS</t>
  </si>
  <si>
    <t>02-SERVAL</t>
  </si>
  <si>
    <t>02-SERY LES MEZIERES</t>
  </si>
  <si>
    <t>02-SILLY LA POTERIE</t>
  </si>
  <si>
    <t>02-SINCENY</t>
  </si>
  <si>
    <t>02-SISSONNE</t>
  </si>
  <si>
    <t>02-SISSY</t>
  </si>
  <si>
    <t>02-SOISSONS</t>
  </si>
  <si>
    <t>02-SOIZE</t>
  </si>
  <si>
    <t>02-SOMMELANS</t>
  </si>
  <si>
    <t>02-SOMMERON</t>
  </si>
  <si>
    <t>02-SOMMETTE EAUCOURT</t>
  </si>
  <si>
    <t>02-SONS ET RONCHERES</t>
  </si>
  <si>
    <t>02-SORBAIS</t>
  </si>
  <si>
    <t>02-SOUCY</t>
  </si>
  <si>
    <t>02-SOUPIR</t>
  </si>
  <si>
    <t>02-ST ALGIS</t>
  </si>
  <si>
    <t>02-ST AUBIN</t>
  </si>
  <si>
    <t>02-ST BANDRY</t>
  </si>
  <si>
    <t>02-ST CHRISTOPHE A BERRY</t>
  </si>
  <si>
    <t>02-ST CLEMENT</t>
  </si>
  <si>
    <t>02-ST ERME OUTRE ET RAMECOURT</t>
  </si>
  <si>
    <t>02-ST EUGENE</t>
  </si>
  <si>
    <t>02-ST GENGOULPH</t>
  </si>
  <si>
    <t>02-ST GOBAIN</t>
  </si>
  <si>
    <t>02-ST GOBERT</t>
  </si>
  <si>
    <t>02-ST MARD</t>
  </si>
  <si>
    <t>02-ST MARTIN RIVIERE</t>
  </si>
  <si>
    <t>02-ST MICHEL</t>
  </si>
  <si>
    <t>02-ST NICOLAS AUX BOIS</t>
  </si>
  <si>
    <t>02-ST PAUL AUX BOIS</t>
  </si>
  <si>
    <t>02-ST PIERRE AIGLE</t>
  </si>
  <si>
    <t>02-ST PIERRE LES FRANQUEVILLE</t>
  </si>
  <si>
    <t>02-ST PIERREMONT</t>
  </si>
  <si>
    <t>02-ST QUENTIN</t>
  </si>
  <si>
    <t>02-ST REMY BLANZY</t>
  </si>
  <si>
    <t>02-ST SIMON</t>
  </si>
  <si>
    <t>02-ST THIBAUT</t>
  </si>
  <si>
    <t>02-ST THOMAS</t>
  </si>
  <si>
    <t>02-STE CROIX</t>
  </si>
  <si>
    <t>02-STE GENEVIEVE</t>
  </si>
  <si>
    <t>02-STE PREUVE</t>
  </si>
  <si>
    <t>02-SURFONTAINE</t>
  </si>
  <si>
    <t>02-TAILLEFONTAINE</t>
  </si>
  <si>
    <t>02-TANNIERES</t>
  </si>
  <si>
    <t>02-TARTIERS</t>
  </si>
  <si>
    <t>02-TAVAUX ET PONTSERICOURT</t>
  </si>
  <si>
    <t>02-TERGNIER</t>
  </si>
  <si>
    <t>02-TERNY SORNY</t>
  </si>
  <si>
    <t>02-THENAILLES</t>
  </si>
  <si>
    <t>02-THENELLES</t>
  </si>
  <si>
    <t>02-THIERNU</t>
  </si>
  <si>
    <t>02-TORCY EN VALOIS</t>
  </si>
  <si>
    <t>02-TOULIS ET ATTENCOURT</t>
  </si>
  <si>
    <t>02-TRAVECY</t>
  </si>
  <si>
    <t>02-TREFCON</t>
  </si>
  <si>
    <t>02-TRELOU SUR MARNE</t>
  </si>
  <si>
    <t>02-TROESNES</t>
  </si>
  <si>
    <t>02-TROSLY LOIRE</t>
  </si>
  <si>
    <t>02-TRUCY</t>
  </si>
  <si>
    <t>02-TUGNY ET PONT</t>
  </si>
  <si>
    <t>02-TUPIGNY</t>
  </si>
  <si>
    <t>02-UGNY LE GAY</t>
  </si>
  <si>
    <t>02-URCEL</t>
  </si>
  <si>
    <t>02-URVILLERS</t>
  </si>
  <si>
    <t>02-VADENCOURT</t>
  </si>
  <si>
    <t>02-VAILLY SUR AISNE</t>
  </si>
  <si>
    <t>02-VALLEES EN CHAMPAGNE</t>
  </si>
  <si>
    <t>02-VARISCOURT</t>
  </si>
  <si>
    <t>02-VASSENS</t>
  </si>
  <si>
    <t>02-VASSENY</t>
  </si>
  <si>
    <t>02-VASSOGNE</t>
  </si>
  <si>
    <t>02-VAUCELLES ET BEFFECOURT</t>
  </si>
  <si>
    <t>02-VAUDESSON</t>
  </si>
  <si>
    <t>02-VAUX ANDIGNY</t>
  </si>
  <si>
    <t>02-VAUX EN VERMANDOIS</t>
  </si>
  <si>
    <t>02-VAUXAILLON</t>
  </si>
  <si>
    <t>02-VAUXBUIN</t>
  </si>
  <si>
    <t>02-VAUXREZIS</t>
  </si>
  <si>
    <t>02-VAUXTIN</t>
  </si>
  <si>
    <t>02-VENDELLES</t>
  </si>
  <si>
    <t>02-VENDEUIL</t>
  </si>
  <si>
    <t>02-VENDHUILE</t>
  </si>
  <si>
    <t>02-VENDIERES</t>
  </si>
  <si>
    <t>02-VENDRESSE BEAULNE</t>
  </si>
  <si>
    <t>02-VENEROLLES</t>
  </si>
  <si>
    <t>02-VENIZEL</t>
  </si>
  <si>
    <t>02-VERDILLY</t>
  </si>
  <si>
    <t>02-VERMAND</t>
  </si>
  <si>
    <t>02-VERNEUIL SOUS COUCY</t>
  </si>
  <si>
    <t>02-VERNEUIL SUR SERRE</t>
  </si>
  <si>
    <t>02-VERSIGNY</t>
  </si>
  <si>
    <t>02-VERVINS</t>
  </si>
  <si>
    <t>02-VESLES ET CAUMONT</t>
  </si>
  <si>
    <t>02-VESLUD</t>
  </si>
  <si>
    <t>02-VEUILLY LA POTERIE</t>
  </si>
  <si>
    <t>02-VEZAPONIN</t>
  </si>
  <si>
    <t>02-VEZILLY</t>
  </si>
  <si>
    <t>02-VIC SUR AISNE</t>
  </si>
  <si>
    <t>02-VICHEL NANTEUIL</t>
  </si>
  <si>
    <t>02-VIEL ARCY</t>
  </si>
  <si>
    <t>02-VIELS MAISONS</t>
  </si>
  <si>
    <t>02-VIERZY</t>
  </si>
  <si>
    <t>02-VIFFORT</t>
  </si>
  <si>
    <t>02-VIGNEUX HOCQUET</t>
  </si>
  <si>
    <t>02-VILLE SAVOYE</t>
  </si>
  <si>
    <t>02-VILLEMONTOIRE</t>
  </si>
  <si>
    <t>02-VILLENEUVE ST GERMAIN</t>
  </si>
  <si>
    <t>02-VILLENEUVE SUR AISNE</t>
  </si>
  <si>
    <t>02-VILLENEUVE SUR FERE</t>
  </si>
  <si>
    <t>02-VILLEQUIER AUMONT</t>
  </si>
  <si>
    <t>02-VILLERET</t>
  </si>
  <si>
    <t>02-VILLERS AGRON AIGUIZY</t>
  </si>
  <si>
    <t>02-VILLERS COTTERETS</t>
  </si>
  <si>
    <t>02-VILLERS HELON</t>
  </si>
  <si>
    <t>02-VILLERS LE SEC</t>
  </si>
  <si>
    <t>02-VILLERS LES GUISE</t>
  </si>
  <si>
    <t>02-VILLERS ST CHRISTOPHE</t>
  </si>
  <si>
    <t>02-VILLERS SUR FERE</t>
  </si>
  <si>
    <t>02-VILLIERS ST DENIS</t>
  </si>
  <si>
    <t>02-VINCY REUIL ET MAGNY</t>
  </si>
  <si>
    <t>02-VIRY NOUREUIL</t>
  </si>
  <si>
    <t>02-VIVAISE</t>
  </si>
  <si>
    <t>02-VIVIERES</t>
  </si>
  <si>
    <t>02-VOHARIES</t>
  </si>
  <si>
    <t>02-VORGES</t>
  </si>
  <si>
    <t>02-VOULPAIX</t>
  </si>
  <si>
    <t>02-VOYENNE</t>
  </si>
  <si>
    <t>02-VREGNY</t>
  </si>
  <si>
    <t>02-VUILLERY</t>
  </si>
  <si>
    <t>02-WASSIGNY</t>
  </si>
  <si>
    <t>02-WATIGNY</t>
  </si>
  <si>
    <t>02-WIEGE FATY</t>
  </si>
  <si>
    <t>02-WIMY</t>
  </si>
  <si>
    <t>02-WISSIGNICOURT</t>
  </si>
  <si>
    <t>03-ABREST</t>
  </si>
  <si>
    <t>03-AGONGES</t>
  </si>
  <si>
    <t>03-AINAY LE CHATEAU</t>
  </si>
  <si>
    <t>03-ANDELAROCHE</t>
  </si>
  <si>
    <t>03-ARCHIGNAT</t>
  </si>
  <si>
    <t>03-ARFEUILLES</t>
  </si>
  <si>
    <t>03-ARPHEUILLES ST PRIEST</t>
  </si>
  <si>
    <t>03-ARRONNES</t>
  </si>
  <si>
    <t>03-AUBIGNY</t>
  </si>
  <si>
    <t>03-AUDES</t>
  </si>
  <si>
    <t>03-AUROUER</t>
  </si>
  <si>
    <t>03-AUTRY ISSARDS</t>
  </si>
  <si>
    <t>03-AVERMES</t>
  </si>
  <si>
    <t>03-AVRILLY</t>
  </si>
  <si>
    <t>03-BAGNEUX</t>
  </si>
  <si>
    <t>03-BARBERIER</t>
  </si>
  <si>
    <t>03-BARRAIS BUSSOLLES</t>
  </si>
  <si>
    <t>03-BAYET</t>
  </si>
  <si>
    <t>03-BEAULON</t>
  </si>
  <si>
    <t>03-BEAUNE D ALLIER</t>
  </si>
  <si>
    <t>03-BEGUES</t>
  </si>
  <si>
    <t>03-BELLENAVES</t>
  </si>
  <si>
    <t>03-BELLERIVE SUR ALLIER</t>
  </si>
  <si>
    <t>03-BERT</t>
  </si>
  <si>
    <t>03-BESSAY SUR ALLIER</t>
  </si>
  <si>
    <t>03-BESSON</t>
  </si>
  <si>
    <t>03-BEZENET</t>
  </si>
  <si>
    <t>03-BILLEZOIS</t>
  </si>
  <si>
    <t>03-BILLY</t>
  </si>
  <si>
    <t>03-BIOZAT</t>
  </si>
  <si>
    <t>03-BIZENEUILLE</t>
  </si>
  <si>
    <t>03-BLOMARD</t>
  </si>
  <si>
    <t>03-BOST</t>
  </si>
  <si>
    <t>03-BOUCE</t>
  </si>
  <si>
    <t>03-BOURBON L ARCHAMBAULT</t>
  </si>
  <si>
    <t>03-BRAIZE</t>
  </si>
  <si>
    <t>03-BRANSAT</t>
  </si>
  <si>
    <t>03-BRESNAY</t>
  </si>
  <si>
    <t>03-BRESSOLLES</t>
  </si>
  <si>
    <t>03-BROUT VERNET</t>
  </si>
  <si>
    <t>03-BRUGHEAS</t>
  </si>
  <si>
    <t>03-BUSSET</t>
  </si>
  <si>
    <t>03-BUXIERES LES MINES</t>
  </si>
  <si>
    <t>03-CERILLY</t>
  </si>
  <si>
    <t>03-CESSET</t>
  </si>
  <si>
    <t>03-CHAMBERAT</t>
  </si>
  <si>
    <t>03-CHAMBLET</t>
  </si>
  <si>
    <t>03-CHANTELLE</t>
  </si>
  <si>
    <t>03-CHAPEAU</t>
  </si>
  <si>
    <t>03-CHAPPES</t>
  </si>
  <si>
    <t>03-CHAREIL CINTRAT</t>
  </si>
  <si>
    <t>03-CHARMEIL</t>
  </si>
  <si>
    <t>03-CHARMES</t>
  </si>
  <si>
    <t>03-CHARROUX</t>
  </si>
  <si>
    <t>03-CHASSENARD</t>
  </si>
  <si>
    <t>03-CHATEAU SUR ALLIER</t>
  </si>
  <si>
    <t>03-CHATEL DE NEUVRE</t>
  </si>
  <si>
    <t>03-CHATEL MONTAGNE</t>
  </si>
  <si>
    <t>03-CHATELPERRON</t>
  </si>
  <si>
    <t>03-CHATELUS</t>
  </si>
  <si>
    <t>03-CHATILLON</t>
  </si>
  <si>
    <t>03-CHAVENON</t>
  </si>
  <si>
    <t>03-CHAVROCHES</t>
  </si>
  <si>
    <t>03-CHAZEMAIS</t>
  </si>
  <si>
    <t>03-CHEMILLY</t>
  </si>
  <si>
    <t>03-CHEVAGNES</t>
  </si>
  <si>
    <t>03-CHEZELLE</t>
  </si>
  <si>
    <t>03-CHEZY</t>
  </si>
  <si>
    <t>03-CHIRAT L EGLISE</t>
  </si>
  <si>
    <t>03-CHOUVIGNY</t>
  </si>
  <si>
    <t>03-CINDRE</t>
  </si>
  <si>
    <t>03-COGNAT LYONNE</t>
  </si>
  <si>
    <t>03-COLOMBIER</t>
  </si>
  <si>
    <t>03-COMMENTRY</t>
  </si>
  <si>
    <t>03-CONTIGNY</t>
  </si>
  <si>
    <t>03-COSNE D ALLIER</t>
  </si>
  <si>
    <t>03-COULANDON</t>
  </si>
  <si>
    <t>03-COULANGES</t>
  </si>
  <si>
    <t>03-COULEUVRE</t>
  </si>
  <si>
    <t>03-COURCAIS</t>
  </si>
  <si>
    <t>03-COUTANSOUZE</t>
  </si>
  <si>
    <t>03-COUZON</t>
  </si>
  <si>
    <t>03-CRECHY</t>
  </si>
  <si>
    <t>03-CRESSANGES</t>
  </si>
  <si>
    <t>03-CREUZIER LE NEUF</t>
  </si>
  <si>
    <t>03-CREUZIER LE VIEUX</t>
  </si>
  <si>
    <t>03-CUSSET</t>
  </si>
  <si>
    <t>03-DENEUILLE LES CHANTELLE</t>
  </si>
  <si>
    <t>03-DENEUILLE LES MINES</t>
  </si>
  <si>
    <t>03-DESERTINES</t>
  </si>
  <si>
    <t>03-DEUX CHAISES</t>
  </si>
  <si>
    <t>03-DIOU</t>
  </si>
  <si>
    <t>03-DOMERAT</t>
  </si>
  <si>
    <t>03-DOMPIERRE SUR BESBRE</t>
  </si>
  <si>
    <t>03-DOYET</t>
  </si>
  <si>
    <t>03-DROITURIER</t>
  </si>
  <si>
    <t>03-DURDAT LAREQUILLE</t>
  </si>
  <si>
    <t>03-EBREUIL</t>
  </si>
  <si>
    <t>03-ECHASSIERES</t>
  </si>
  <si>
    <t>03-ESCUROLLES</t>
  </si>
  <si>
    <t>03-ESPINASSE VOZELLE</t>
  </si>
  <si>
    <t>03-ESTIVAREILLES</t>
  </si>
  <si>
    <t>03-ETROUSSAT</t>
  </si>
  <si>
    <t>03-FERRIERES SUR SICHON</t>
  </si>
  <si>
    <t>03-FLEURIEL</t>
  </si>
  <si>
    <t>03-FOURILLES</t>
  </si>
  <si>
    <t>03-FRANCHESSE</t>
  </si>
  <si>
    <t>03-GANNAT</t>
  </si>
  <si>
    <t>03-GANNAY SUR LOIRE</t>
  </si>
  <si>
    <t>03-GARNAT SUR ENGIEVRE</t>
  </si>
  <si>
    <t>03-GENNETINES</t>
  </si>
  <si>
    <t>03-GIPCY</t>
  </si>
  <si>
    <t>03-GOUISE</t>
  </si>
  <si>
    <t>03-HAUT BOCAGE</t>
  </si>
  <si>
    <t>03-HAUTERIVE</t>
  </si>
  <si>
    <t>03-HERISSON</t>
  </si>
  <si>
    <t>03-HURIEL</t>
  </si>
  <si>
    <t>03-HYDS</t>
  </si>
  <si>
    <t>03-ISLE ET BARDAIS</t>
  </si>
  <si>
    <t>03-ISSERPENT</t>
  </si>
  <si>
    <t>03-JALIGNY SUR BESBRE</t>
  </si>
  <si>
    <t>03-JENZAT</t>
  </si>
  <si>
    <t>03-LA CELLE</t>
  </si>
  <si>
    <t>03-LA CHABANNE</t>
  </si>
  <si>
    <t>03-LA CHAPELAUDE</t>
  </si>
  <si>
    <t>03-LA CHAPELLE</t>
  </si>
  <si>
    <t>03-LA CHAPELLE AUX CHASSES</t>
  </si>
  <si>
    <t>03-LA FERTE HAUTERIVE</t>
  </si>
  <si>
    <t>03-LA GUILLERMIE</t>
  </si>
  <si>
    <t>03-LA PETITE MARCHE</t>
  </si>
  <si>
    <t>03-LAFELINE</t>
  </si>
  <si>
    <t>03-LALIZOLLE</t>
  </si>
  <si>
    <t>03-LAMAIDS</t>
  </si>
  <si>
    <t>03-LANGY</t>
  </si>
  <si>
    <t>03-LAPALISSE</t>
  </si>
  <si>
    <t>03-LAPRUGNE</t>
  </si>
  <si>
    <t>03-LAVAULT STE ANNE</t>
  </si>
  <si>
    <t>03-LAVOINE</t>
  </si>
  <si>
    <t>03-LE BOUCHAUD</t>
  </si>
  <si>
    <t>03-LE BRETHON</t>
  </si>
  <si>
    <t>03-LE BREUIL</t>
  </si>
  <si>
    <t>03-LE DONJON</t>
  </si>
  <si>
    <t>03-LE MAYET D ECOLE</t>
  </si>
  <si>
    <t>03-LE MAYET DE MONTAGNE</t>
  </si>
  <si>
    <t>03-LE MONTET</t>
  </si>
  <si>
    <t>03-LE PIN</t>
  </si>
  <si>
    <t>03-LE THEIL</t>
  </si>
  <si>
    <t>03-LE VERNET</t>
  </si>
  <si>
    <t>03-LE VEURDRE</t>
  </si>
  <si>
    <t>03-LE VILHAIN</t>
  </si>
  <si>
    <t>03-LENAX</t>
  </si>
  <si>
    <t>03-LETELON</t>
  </si>
  <si>
    <t>03-LIERNOLLES</t>
  </si>
  <si>
    <t>03-LIGNEROLLES</t>
  </si>
  <si>
    <t>03-LIMOISE</t>
  </si>
  <si>
    <t>03-LODDES</t>
  </si>
  <si>
    <t>03-LORIGES</t>
  </si>
  <si>
    <t>03-LOUCHY MONTFAND</t>
  </si>
  <si>
    <t>03-LOUROUX BOURBONNAIS</t>
  </si>
  <si>
    <t>03-LOUROUX DE BEAUNE</t>
  </si>
  <si>
    <t>03-LOUROUX DE BOUBLE</t>
  </si>
  <si>
    <t>03-LUNEAU</t>
  </si>
  <si>
    <t>03-LURCY LEVIS</t>
  </si>
  <si>
    <t>03-LUSIGNY</t>
  </si>
  <si>
    <t>03-MAGNET</t>
  </si>
  <si>
    <t>03-MALICORNE</t>
  </si>
  <si>
    <t>03-MARCENAT</t>
  </si>
  <si>
    <t>03-MARCILLAT EN COMBRAILLE</t>
  </si>
  <si>
    <t>03-MARIGNY</t>
  </si>
  <si>
    <t>03-MARIOL</t>
  </si>
  <si>
    <t>03-MAZERIER</t>
  </si>
  <si>
    <t>03-MAZIRAT</t>
  </si>
  <si>
    <t>03-MEAULNE VITRAY</t>
  </si>
  <si>
    <t>03-MEILLARD</t>
  </si>
  <si>
    <t>03-MEILLERS</t>
  </si>
  <si>
    <t>03-MERCY</t>
  </si>
  <si>
    <t>03-MESPLES</t>
  </si>
  <si>
    <t>03-MOLINET</t>
  </si>
  <si>
    <t>03-MOLLES</t>
  </si>
  <si>
    <t>03-MONESTIER</t>
  </si>
  <si>
    <t>03-MONETAY SUR ALLIER</t>
  </si>
  <si>
    <t>03-MONETAY SUR LOIRE</t>
  </si>
  <si>
    <t>03-MONTAIGU LE BLIN</t>
  </si>
  <si>
    <t>03-MONTAIGUET EN FOREZ</t>
  </si>
  <si>
    <t>03-MONTBEUGNY</t>
  </si>
  <si>
    <t>03-MONTCOMBROUX LES MINES</t>
  </si>
  <si>
    <t>03-MONTEIGNET SUR L ANDELOT</t>
  </si>
  <si>
    <t>03-MONTILLY</t>
  </si>
  <si>
    <t>03-MONTLUCON</t>
  </si>
  <si>
    <t>03-MONTMARAULT</t>
  </si>
  <si>
    <t>03-MONTOLDRE</t>
  </si>
  <si>
    <t>03-MONTORD</t>
  </si>
  <si>
    <t>03-MONTVICQ</t>
  </si>
  <si>
    <t>03-MOULINS</t>
  </si>
  <si>
    <t>03-MURAT</t>
  </si>
  <si>
    <t>03-NADES</t>
  </si>
  <si>
    <t>03-NASSIGNY</t>
  </si>
  <si>
    <t>03-NAVES</t>
  </si>
  <si>
    <t>03-NERIS LES BAINS</t>
  </si>
  <si>
    <t>03-NEUILLY EN DONJON</t>
  </si>
  <si>
    <t>03-NEUILLY LE REAL</t>
  </si>
  <si>
    <t>03-NEURE</t>
  </si>
  <si>
    <t>03-NEUVY</t>
  </si>
  <si>
    <t>03-NIZEROLLES</t>
  </si>
  <si>
    <t>03-NOYANT D ALLIER</t>
  </si>
  <si>
    <t>03-PARAY LE FRESIL</t>
  </si>
  <si>
    <t>03-PARAY SOUS BRIAILLES</t>
  </si>
  <si>
    <t>03-PERIGNY</t>
  </si>
  <si>
    <t>03-PIERREFITTE SUR LOIRE</t>
  </si>
  <si>
    <t>03-POEZAT</t>
  </si>
  <si>
    <t>03-POUZY MESANGY</t>
  </si>
  <si>
    <t>03-PREMILHAT</t>
  </si>
  <si>
    <t>03-QUINSSAINES</t>
  </si>
  <si>
    <t>03-REUGNY</t>
  </si>
  <si>
    <t>03-ROCLES</t>
  </si>
  <si>
    <t>03-RONGERES</t>
  </si>
  <si>
    <t>03-RONNET</t>
  </si>
  <si>
    <t>03-SALIGNY SUR ROUDON</t>
  </si>
  <si>
    <t>03-SANSSAT</t>
  </si>
  <si>
    <t>03-SAULCET</t>
  </si>
  <si>
    <t>03-SAULZET</t>
  </si>
  <si>
    <t>03-SAUVAGNY</t>
  </si>
  <si>
    <t>03-SAZERET</t>
  </si>
  <si>
    <t>03-SERBANNES</t>
  </si>
  <si>
    <t>03-SERVILLY</t>
  </si>
  <si>
    <t>03-SEUILLET</t>
  </si>
  <si>
    <t>03-SORBIER</t>
  </si>
  <si>
    <t>03-SOUVIGNY</t>
  </si>
  <si>
    <t>03-ST ANGEL</t>
  </si>
  <si>
    <t>03-ST AUBIN LE MONIAL</t>
  </si>
  <si>
    <t>03-ST BONNET DE FOUR</t>
  </si>
  <si>
    <t>03-ST BONNET DE ROCHEFORT</t>
  </si>
  <si>
    <t>03-ST BONNET TRONCAIS</t>
  </si>
  <si>
    <t>03-ST CAPRAIS</t>
  </si>
  <si>
    <t>03-ST CHRISTOPHE</t>
  </si>
  <si>
    <t>03-ST CLEMENT</t>
  </si>
  <si>
    <t>03-ST DESIRE</t>
  </si>
  <si>
    <t>03-ST DIDIER EN DONJON</t>
  </si>
  <si>
    <t>03-ST DIDIER LA FORET</t>
  </si>
  <si>
    <t>03-ST ELOY D ALLIER</t>
  </si>
  <si>
    <t>03-ST ENNEMOND</t>
  </si>
  <si>
    <t>03-ST ETIENNE DE VICQ</t>
  </si>
  <si>
    <t>03-ST FARGEOL</t>
  </si>
  <si>
    <t>03-ST FELIX</t>
  </si>
  <si>
    <t>03-ST GENEST</t>
  </si>
  <si>
    <t>03-ST GERAND DE VAUX</t>
  </si>
  <si>
    <t>03-ST GERAND LE PUY</t>
  </si>
  <si>
    <t>03-ST GERMAIN DE SALLES</t>
  </si>
  <si>
    <t>03-ST GERMAIN DES FOSSES</t>
  </si>
  <si>
    <t>03-ST HILAIRE</t>
  </si>
  <si>
    <t>03-ST LEGER SUR VOUZANCE</t>
  </si>
  <si>
    <t>03-ST LEON</t>
  </si>
  <si>
    <t>03-ST LEOPARDIN D AUGY</t>
  </si>
  <si>
    <t>03-ST LOUP</t>
  </si>
  <si>
    <t>03-ST MARCEL EN MARCILLAT</t>
  </si>
  <si>
    <t>03-ST MARCEL EN MURAT</t>
  </si>
  <si>
    <t>03-ST MARTIN DES LAIS</t>
  </si>
  <si>
    <t>03-ST MARTINIEN</t>
  </si>
  <si>
    <t>03-ST MENOUX</t>
  </si>
  <si>
    <t>03-ST NICOLAS DES BIEFS</t>
  </si>
  <si>
    <t>03-ST PALAIS</t>
  </si>
  <si>
    <t>03-ST PLAISIR</t>
  </si>
  <si>
    <t>03-ST PONT</t>
  </si>
  <si>
    <t>03-ST POURCAIN SUR BESBRE</t>
  </si>
  <si>
    <t>03-ST POURCAIN SUR SIOULE</t>
  </si>
  <si>
    <t>03-ST PRIEST D ANDELOT</t>
  </si>
  <si>
    <t>03-ST PRIEST EN MURAT</t>
  </si>
  <si>
    <t>03-ST PRIX</t>
  </si>
  <si>
    <t>03-ST REMY EN ROLLAT</t>
  </si>
  <si>
    <t>03-ST SAUVIER</t>
  </si>
  <si>
    <t>03-ST SORNIN</t>
  </si>
  <si>
    <t>03-ST VICTOR</t>
  </si>
  <si>
    <t>03-ST VOIR</t>
  </si>
  <si>
    <t>03-ST YORRE</t>
  </si>
  <si>
    <t>03-STE THERENCE</t>
  </si>
  <si>
    <t>03-SUSSAT</t>
  </si>
  <si>
    <t>03-TARGET</t>
  </si>
  <si>
    <t>03-TAXAT SENAT</t>
  </si>
  <si>
    <t>03-TEILLET ARGENTY</t>
  </si>
  <si>
    <t>03-TERJAT</t>
  </si>
  <si>
    <t>03-THENEUILLE</t>
  </si>
  <si>
    <t>03-THIEL SUR ACOLIN</t>
  </si>
  <si>
    <t>03-THIONNE</t>
  </si>
  <si>
    <t>03-TORTEZAIS</t>
  </si>
  <si>
    <t>03-TOULON SUR ALLIER</t>
  </si>
  <si>
    <t>03-TREBAN</t>
  </si>
  <si>
    <t>03-TREIGNAT</t>
  </si>
  <si>
    <t>03-TRETEAU</t>
  </si>
  <si>
    <t>03-TREVOL</t>
  </si>
  <si>
    <t>03-TREZELLES</t>
  </si>
  <si>
    <t>03-TRONGET</t>
  </si>
  <si>
    <t>03-URCAY</t>
  </si>
  <si>
    <t>03-USSEL D ALLIER</t>
  </si>
  <si>
    <t>03-VALIGNAT</t>
  </si>
  <si>
    <t>03-VALIGNY</t>
  </si>
  <si>
    <t>03-VALLON EN SULLY</t>
  </si>
  <si>
    <t>03-VARENNES SUR ALLIER</t>
  </si>
  <si>
    <t>03-VARENNES SUR TECHE</t>
  </si>
  <si>
    <t>03-VAUMAS</t>
  </si>
  <si>
    <t>03-VAUX</t>
  </si>
  <si>
    <t>03-VEAUCE</t>
  </si>
  <si>
    <t>03-VENAS</t>
  </si>
  <si>
    <t>03-VENDAT</t>
  </si>
  <si>
    <t>03-VERNEIX</t>
  </si>
  <si>
    <t>03-VERNEUIL EN BOURBONNAIS</t>
  </si>
  <si>
    <t>03-VERNUSSE</t>
  </si>
  <si>
    <t>03-VICHY</t>
  </si>
  <si>
    <t>03-VICQ</t>
  </si>
  <si>
    <t>03-VIEURE</t>
  </si>
  <si>
    <t>03-VILLEBRET</t>
  </si>
  <si>
    <t>03-VILLEFRANCHE D ALLIER</t>
  </si>
  <si>
    <t>03-VILLENEUVE SUR ALLIER</t>
  </si>
  <si>
    <t>03-VIPLAIX</t>
  </si>
  <si>
    <t>03-VOUSSAC</t>
  </si>
  <si>
    <t>03-YGRANDE</t>
  </si>
  <si>
    <t>03-YZEURE</t>
  </si>
  <si>
    <t>04-AIGLUN</t>
  </si>
  <si>
    <t>04-ALLEMAGNE EN PROVENCE</t>
  </si>
  <si>
    <t>04-ALLONS</t>
  </si>
  <si>
    <t>04-ALLOS</t>
  </si>
  <si>
    <t>04-ANGLES</t>
  </si>
  <si>
    <t>04-ANNOT</t>
  </si>
  <si>
    <t>04-ARCHAIL</t>
  </si>
  <si>
    <t>04-AUBENAS LES ALPES</t>
  </si>
  <si>
    <t>04-AUBIGNOSC</t>
  </si>
  <si>
    <t>04-AUTHON</t>
  </si>
  <si>
    <t>04-AUZET</t>
  </si>
  <si>
    <t>04-BANON</t>
  </si>
  <si>
    <t>04-BARCELONNETTE</t>
  </si>
  <si>
    <t>04-BARLES</t>
  </si>
  <si>
    <t>04-BARRAS</t>
  </si>
  <si>
    <t>04-BARREME</t>
  </si>
  <si>
    <t>04-BAYONS</t>
  </si>
  <si>
    <t>04-BEAUJEU</t>
  </si>
  <si>
    <t>04-BEAUVEZER</t>
  </si>
  <si>
    <t>04-BELLAFFAIRE</t>
  </si>
  <si>
    <t>04-BEVONS</t>
  </si>
  <si>
    <t>04-BEYNES</t>
  </si>
  <si>
    <t>04-BLIEUX</t>
  </si>
  <si>
    <t>04-BRAS D ASSE</t>
  </si>
  <si>
    <t>04-BRAUX</t>
  </si>
  <si>
    <t>04-BRUNET</t>
  </si>
  <si>
    <t>04-CASTELLANE</t>
  </si>
  <si>
    <t>04-CASTELLET LES SAUSSES</t>
  </si>
  <si>
    <t>04-CERESTE</t>
  </si>
  <si>
    <t>04-CHAMPTERCIER</t>
  </si>
  <si>
    <t>04-CHATEAU ARNOUX ST AUBAN</t>
  </si>
  <si>
    <t>04-CHATEAUFORT</t>
  </si>
  <si>
    <t>04-CHATEAUNEUF MIRAVAIL</t>
  </si>
  <si>
    <t>04-CHATEAUNEUF VAL ST DONAT</t>
  </si>
  <si>
    <t>04-CHATEAUREDON</t>
  </si>
  <si>
    <t>04-CHAUDON NORANTE</t>
  </si>
  <si>
    <t>04-CLAMENSANE</t>
  </si>
  <si>
    <t>04-CLUMANC</t>
  </si>
  <si>
    <t>04-COLMARS LES ALPES</t>
  </si>
  <si>
    <t>04-CORBIERES EN PROVENCE</t>
  </si>
  <si>
    <t>04-CRUIS</t>
  </si>
  <si>
    <t>04-CUREL</t>
  </si>
  <si>
    <t>04-DAUPHIN</t>
  </si>
  <si>
    <t>04-DEMANDOLX</t>
  </si>
  <si>
    <t>04-DIGNE LES BAINS</t>
  </si>
  <si>
    <t>04-DRAIX</t>
  </si>
  <si>
    <t>04-ENCHASTRAYES</t>
  </si>
  <si>
    <t>04-ENTRAGES</t>
  </si>
  <si>
    <t>04-ENTREPIERRES</t>
  </si>
  <si>
    <t>04-ENTREVAUX</t>
  </si>
  <si>
    <t>04-ENTREVENNES</t>
  </si>
  <si>
    <t>04-ESPARRON DE VERDON</t>
  </si>
  <si>
    <t>04-ESTOUBLON</t>
  </si>
  <si>
    <t>04-FAUCON DE BARCELONNETTE</t>
  </si>
  <si>
    <t>04-FAUCON DU CAIRE</t>
  </si>
  <si>
    <t>04-FONTIENNE</t>
  </si>
  <si>
    <t>04-FORCALQUIER</t>
  </si>
  <si>
    <t>04-GANAGOBIE</t>
  </si>
  <si>
    <t>04-GIGORS</t>
  </si>
  <si>
    <t>04-GREOUX LES BAINS</t>
  </si>
  <si>
    <t>04-HAUTES DUYES</t>
  </si>
  <si>
    <t>04-JAUSIERS</t>
  </si>
  <si>
    <t>04-L ESCALE</t>
  </si>
  <si>
    <t>04-L HOSPITALET</t>
  </si>
  <si>
    <t>04-LA BRILLANNE</t>
  </si>
  <si>
    <t>04-LA CONDAMINE CHATELARD</t>
  </si>
  <si>
    <t>04-LA GARDE</t>
  </si>
  <si>
    <t>04-LA JAVIE</t>
  </si>
  <si>
    <t>04-LA MOTTE DU CAIRE</t>
  </si>
  <si>
    <t>04-LA MURE ARGENS</t>
  </si>
  <si>
    <t>04-LA PALUD SUR VERDON</t>
  </si>
  <si>
    <t>04-LA ROBINE SUR GALABRE</t>
  </si>
  <si>
    <t>04-LA ROCHEGIRON</t>
  </si>
  <si>
    <t>04-LAMBRUISSE</t>
  </si>
  <si>
    <t>04-LARDIERS</t>
  </si>
  <si>
    <t>04-LE BRUSQUET</t>
  </si>
  <si>
    <t>04-LE CAIRE</t>
  </si>
  <si>
    <t>04-LE CASTELLARD MELAN</t>
  </si>
  <si>
    <t>04-LE CASTELLET</t>
  </si>
  <si>
    <t>04-LE CHAFFAUT ST JURSON</t>
  </si>
  <si>
    <t>04-LE FUGERET</t>
  </si>
  <si>
    <t>04-LE LAUZET UBAYE</t>
  </si>
  <si>
    <t>04-LE VERNET</t>
  </si>
  <si>
    <t>04-LES MEES</t>
  </si>
  <si>
    <t>04-LES OMERGUES</t>
  </si>
  <si>
    <t>04-LES THUILES</t>
  </si>
  <si>
    <t>04-LIMANS</t>
  </si>
  <si>
    <t>04-LURS</t>
  </si>
  <si>
    <t>04-MAJASTRES</t>
  </si>
  <si>
    <t>04-MALIJAI</t>
  </si>
  <si>
    <t>04-MALLEFOUGASSE AUGES</t>
  </si>
  <si>
    <t>04-MALLEMOISSON</t>
  </si>
  <si>
    <t>04-MANE</t>
  </si>
  <si>
    <t>04-MANOSQUE</t>
  </si>
  <si>
    <t>04-MARCOUX</t>
  </si>
  <si>
    <t>04-MEAILLES</t>
  </si>
  <si>
    <t>04-MELVE</t>
  </si>
  <si>
    <t>04-MEOLANS REVEL</t>
  </si>
  <si>
    <t>04-MEZEL</t>
  </si>
  <si>
    <t>04-MIRABEAU</t>
  </si>
  <si>
    <t>04-MISON</t>
  </si>
  <si>
    <t>04-MONTAGNAC MONTPEZAT</t>
  </si>
  <si>
    <t>04-MONTCLAR</t>
  </si>
  <si>
    <t>04-MONTFORT</t>
  </si>
  <si>
    <t>04-MONTFURON</t>
  </si>
  <si>
    <t>04-MONTJUSTIN</t>
  </si>
  <si>
    <t>04-MONTLAUX</t>
  </si>
  <si>
    <t>04-MONTSALIER</t>
  </si>
  <si>
    <t>04-MORIEZ</t>
  </si>
  <si>
    <t>04-MOUSTIERS STE MARIE</t>
  </si>
  <si>
    <t>04-NIBLES</t>
  </si>
  <si>
    <t>04-NIOZELLES</t>
  </si>
  <si>
    <t>04-NOYERS SUR JABRON</t>
  </si>
  <si>
    <t>04-ONGLES</t>
  </si>
  <si>
    <t>04-OPPEDETTE</t>
  </si>
  <si>
    <t>04-ORAISON</t>
  </si>
  <si>
    <t>04-PEIPIN</t>
  </si>
  <si>
    <t>04-PEYROULES</t>
  </si>
  <si>
    <t>04-PEYRUIS</t>
  </si>
  <si>
    <t>04-PIERRERUE</t>
  </si>
  <si>
    <t>04-PIERREVERT</t>
  </si>
  <si>
    <t>04-PRADS HAUTE BLEONE</t>
  </si>
  <si>
    <t>04-PUIMICHEL</t>
  </si>
  <si>
    <t>04-PUIMOISSON</t>
  </si>
  <si>
    <t>04-QUINSON</t>
  </si>
  <si>
    <t>04-REDORTIERS</t>
  </si>
  <si>
    <t>04-REILLANNE</t>
  </si>
  <si>
    <t>04-REVEST DES BROUSSES</t>
  </si>
  <si>
    <t>04-REVEST DU BION</t>
  </si>
  <si>
    <t>04-REVEST ST MARTIN</t>
  </si>
  <si>
    <t>04-RIEZ</t>
  </si>
  <si>
    <t>04-ROUGON</t>
  </si>
  <si>
    <t>04-ROUMOULES</t>
  </si>
  <si>
    <t>04-SALIGNAC</t>
  </si>
  <si>
    <t>04-SAUMANE</t>
  </si>
  <si>
    <t>04-SAUSSES</t>
  </si>
  <si>
    <t>04-SELONNET</t>
  </si>
  <si>
    <t>04-SENEZ</t>
  </si>
  <si>
    <t>04-SEYNE LES ALPES</t>
  </si>
  <si>
    <t>04-SIGONCE</t>
  </si>
  <si>
    <t>04-SIGOYER</t>
  </si>
  <si>
    <t>04-SIMIANE LA ROTONDE</t>
  </si>
  <si>
    <t>04-SISTERON</t>
  </si>
  <si>
    <t>04-SOLEILHAS</t>
  </si>
  <si>
    <t>04-SOURRIBES</t>
  </si>
  <si>
    <t>04-ST ANDRE LES ALPES</t>
  </si>
  <si>
    <t>04-ST BENOIT</t>
  </si>
  <si>
    <t>04-ST ETIENNE LES ORGUES</t>
  </si>
  <si>
    <t>04-ST GENIEZ</t>
  </si>
  <si>
    <t>04-ST JACQUES</t>
  </si>
  <si>
    <t>04-ST JEANNET</t>
  </si>
  <si>
    <t>04-ST JULIEN D ASSE</t>
  </si>
  <si>
    <t>04-ST JULIEN DU VERDON</t>
  </si>
  <si>
    <t>04-ST JURS</t>
  </si>
  <si>
    <t>04-ST LAURENT DU VERDON</t>
  </si>
  <si>
    <t>04-ST LIONS</t>
  </si>
  <si>
    <t>04-ST MAIME</t>
  </si>
  <si>
    <t>04-ST MARTIN DE BROMES</t>
  </si>
  <si>
    <t>04-ST MARTIN LES EAUX</t>
  </si>
  <si>
    <t>04-ST MARTIN LES SEYNE</t>
  </si>
  <si>
    <t>04-ST MICHEL L OBSERVATOIRE</t>
  </si>
  <si>
    <t>04-ST PAUL SUR UBAYE</t>
  </si>
  <si>
    <t>04-ST PONS</t>
  </si>
  <si>
    <t>04-ST VINCENT SUR JABRON</t>
  </si>
  <si>
    <t>04-STE CROIX A LAUZE</t>
  </si>
  <si>
    <t>04-STE CROIX DU VERDON</t>
  </si>
  <si>
    <t>04-STE TULLE</t>
  </si>
  <si>
    <t>04-TARTONNE</t>
  </si>
  <si>
    <t>04-THEZE</t>
  </si>
  <si>
    <t>04-THOARD</t>
  </si>
  <si>
    <t>04-THORAME BASSE</t>
  </si>
  <si>
    <t>04-THORAME HAUTE</t>
  </si>
  <si>
    <t>04-TURRIERS</t>
  </si>
  <si>
    <t>04-UBAYE SERRE PONCON</t>
  </si>
  <si>
    <t>04-UBRAYE</t>
  </si>
  <si>
    <t>04-UVERNET FOURS</t>
  </si>
  <si>
    <t>04-VACHERES</t>
  </si>
  <si>
    <t>04-VAL D ORONAYE</t>
  </si>
  <si>
    <t>04-VAL DE CHALVAGNE</t>
  </si>
  <si>
    <t>04-VALAVOIRE</t>
  </si>
  <si>
    <t>04-VALBELLE</t>
  </si>
  <si>
    <t>04-VALENSOLE</t>
  </si>
  <si>
    <t>04-VALERNES</t>
  </si>
  <si>
    <t>04-VAUMEILH</t>
  </si>
  <si>
    <t>04-VERDACHES</t>
  </si>
  <si>
    <t>04-VERGONS</t>
  </si>
  <si>
    <t>04-VILLARS COLMARS</t>
  </si>
  <si>
    <t>04-VILLEMUS</t>
  </si>
  <si>
    <t>04-VILLENEUVE</t>
  </si>
  <si>
    <t>04-VOLONNE</t>
  </si>
  <si>
    <t>04-VOLX</t>
  </si>
  <si>
    <t>05-ABRIES RISTOLAS</t>
  </si>
  <si>
    <t>05-AIGUILLES</t>
  </si>
  <si>
    <t>05-ANCELLE</t>
  </si>
  <si>
    <t>05-ARVIEUX</t>
  </si>
  <si>
    <t>05-ASPREMONT</t>
  </si>
  <si>
    <t>05-ASPRES LES CORPS</t>
  </si>
  <si>
    <t>05-ASPRES SUR BUECH</t>
  </si>
  <si>
    <t>05-AUBESSAGNE</t>
  </si>
  <si>
    <t>05-AVANCON</t>
  </si>
  <si>
    <t>05-BARATIER</t>
  </si>
  <si>
    <t>05-BARCILLONNETTE</t>
  </si>
  <si>
    <t>05-BARRET SUR MEOUGE</t>
  </si>
  <si>
    <t>05-BREZIERS</t>
  </si>
  <si>
    <t>05-BRIANCON</t>
  </si>
  <si>
    <t>05-BUISSARD</t>
  </si>
  <si>
    <t>05-CEILLAC</t>
  </si>
  <si>
    <t>05-CERVIERES</t>
  </si>
  <si>
    <t>05-CHABESTAN</t>
  </si>
  <si>
    <t>05-CHABOTTES</t>
  </si>
  <si>
    <t>05-CHAMPCELLA</t>
  </si>
  <si>
    <t>05-CHAMPOLEON</t>
  </si>
  <si>
    <t>05-CHANOUSSE</t>
  </si>
  <si>
    <t>05-CHATEAU VILLE VIEILLE</t>
  </si>
  <si>
    <t>05-CHATEAUNEUF D OZE</t>
  </si>
  <si>
    <t>05-CHATEAUROUX LES ALPES</t>
  </si>
  <si>
    <t>05-CHATEAUVIEUX</t>
  </si>
  <si>
    <t>05-CHORGES</t>
  </si>
  <si>
    <t>05-CLARET</t>
  </si>
  <si>
    <t>05-CREVOUX</t>
  </si>
  <si>
    <t>05-CROTS</t>
  </si>
  <si>
    <t>05-CURBANS</t>
  </si>
  <si>
    <t>05-EMBRUN</t>
  </si>
  <si>
    <t>05-EOURRES</t>
  </si>
  <si>
    <t>05-ESPARRON</t>
  </si>
  <si>
    <t>05-ESPINASSES</t>
  </si>
  <si>
    <t>05-ETOILE ST CYRICE</t>
  </si>
  <si>
    <t>05-EYGLIERS</t>
  </si>
  <si>
    <t>05-FOREST ST JULIEN</t>
  </si>
  <si>
    <t>05-FOUILLOUSE</t>
  </si>
  <si>
    <t>05-FREISSINIERES</t>
  </si>
  <si>
    <t>05-FURMEYER</t>
  </si>
  <si>
    <t>05-GAP</t>
  </si>
  <si>
    <t>05-GARDE COLOMBE</t>
  </si>
  <si>
    <t>05-GUILLESTRE</t>
  </si>
  <si>
    <t>05-JARJAYES</t>
  </si>
  <si>
    <t>05-L ARGENTIERE LA BESSEE</t>
  </si>
  <si>
    <t>05-L EPINE</t>
  </si>
  <si>
    <t>05-LA BATIE MONTSALEON</t>
  </si>
  <si>
    <t>05-LA BATIE NEUVE</t>
  </si>
  <si>
    <t>05-LA BATIE VIEILLE</t>
  </si>
  <si>
    <t>05-LA BEAUME</t>
  </si>
  <si>
    <t>05-LA CHAPELLE EN VALGAUDEMAR</t>
  </si>
  <si>
    <t>05-LA FARE EN CHAMPSAUR</t>
  </si>
  <si>
    <t>05-LA FAURIE</t>
  </si>
  <si>
    <t>05-LA FREISSINOUSE</t>
  </si>
  <si>
    <t>05-LA GRAVE</t>
  </si>
  <si>
    <t>05-LA HAUTE BEAUME</t>
  </si>
  <si>
    <t>05-LA MOTTE EN CHAMPSAUR</t>
  </si>
  <si>
    <t>05-LA PIARRE</t>
  </si>
  <si>
    <t>05-LA ROCHE DE RAME</t>
  </si>
  <si>
    <t>05-LA ROCHE DES ARNAUDS</t>
  </si>
  <si>
    <t>05-LA ROCHETTE</t>
  </si>
  <si>
    <t>05-LA SALLE LES ALPES</t>
  </si>
  <si>
    <t>05-LA SAULCE</t>
  </si>
  <si>
    <t>05-LARAGNE MONTEGLIN</t>
  </si>
  <si>
    <t>05-LARDIER ET VALENCA</t>
  </si>
  <si>
    <t>05-LAYE</t>
  </si>
  <si>
    <t>05-LAZER</t>
  </si>
  <si>
    <t>05-LE BERSAC</t>
  </si>
  <si>
    <t>05-LE DEVOLUY</t>
  </si>
  <si>
    <t>05-LE GLAIZIL</t>
  </si>
  <si>
    <t>05-LE MONETIER LES BAINS</t>
  </si>
  <si>
    <t>05-LE NOYER</t>
  </si>
  <si>
    <t>05-LE POET</t>
  </si>
  <si>
    <t>05-LE SAIX</t>
  </si>
  <si>
    <t>05-LE SAUZE DU LAC</t>
  </si>
  <si>
    <t>05-LES ORRES</t>
  </si>
  <si>
    <t>05-LES VIGNEAUX</t>
  </si>
  <si>
    <t>05-LETTRET</t>
  </si>
  <si>
    <t>05-MANTEYER</t>
  </si>
  <si>
    <t>05-MEREUIL</t>
  </si>
  <si>
    <t>05-MOLINES EN QUEYRAS</t>
  </si>
  <si>
    <t>05-MONETIER ALLEMONT</t>
  </si>
  <si>
    <t>05-MONT DAUPHIN</t>
  </si>
  <si>
    <t>05-MONTBRAND</t>
  </si>
  <si>
    <t>05-MONTCLUS</t>
  </si>
  <si>
    <t>05-MONTGARDIN</t>
  </si>
  <si>
    <t>05-MONTGENEVRE</t>
  </si>
  <si>
    <t>05-MONTJAY</t>
  </si>
  <si>
    <t>05-MONTMAUR</t>
  </si>
  <si>
    <t>05-MONTROND</t>
  </si>
  <si>
    <t>05-MOYDANS</t>
  </si>
  <si>
    <t>05-NEFFES</t>
  </si>
  <si>
    <t>05-NEVACHE</t>
  </si>
  <si>
    <t>05-NOSSAGE ET BENEVENT</t>
  </si>
  <si>
    <t>05-ORCIERES</t>
  </si>
  <si>
    <t>05-ORPIERRE</t>
  </si>
  <si>
    <t>05-OZE</t>
  </si>
  <si>
    <t>05-PELLEAUTIER</t>
  </si>
  <si>
    <t>05-PIEGUT</t>
  </si>
  <si>
    <t>05-POLIGNY</t>
  </si>
  <si>
    <t>05-PONTIS</t>
  </si>
  <si>
    <t>05-PRUNIERES</t>
  </si>
  <si>
    <t>05-PUY SANIERES</t>
  </si>
  <si>
    <t>05-PUY ST ANDRE</t>
  </si>
  <si>
    <t>05-PUY ST EUSEBE</t>
  </si>
  <si>
    <t>05-PUY ST PIERRE</t>
  </si>
  <si>
    <t>05-PUY ST VINCENT</t>
  </si>
  <si>
    <t>05-RABOU</t>
  </si>
  <si>
    <t>05-RAMBAUD</t>
  </si>
  <si>
    <t>05-REALLON</t>
  </si>
  <si>
    <t>05-REMOLLON</t>
  </si>
  <si>
    <t>05-REOTIER</t>
  </si>
  <si>
    <t>05-RIBEYRET</t>
  </si>
  <si>
    <t>05-RISOUL</t>
  </si>
  <si>
    <t>05-ROCHEBRUNE</t>
  </si>
  <si>
    <t>05-ROSANS</t>
  </si>
  <si>
    <t>05-ROUSSET</t>
  </si>
  <si>
    <t>05-SALEON</t>
  </si>
  <si>
    <t>05-SALERANS</t>
  </si>
  <si>
    <t>05-SAVINES LE LAC</t>
  </si>
  <si>
    <t>05-SAVOURNON</t>
  </si>
  <si>
    <t>05-SERRES</t>
  </si>
  <si>
    <t>05-SIGOTTIER</t>
  </si>
  <si>
    <t>05-SIGOYER</t>
  </si>
  <si>
    <t>05-SORBIERS</t>
  </si>
  <si>
    <t>05-ST ANDRE D EMBRUN</t>
  </si>
  <si>
    <t>05-ST ANDRE DE ROSANS</t>
  </si>
  <si>
    <t>05-ST APOLLINAIRE</t>
  </si>
  <si>
    <t>05-ST AUBAN D OZE</t>
  </si>
  <si>
    <t>05-ST BONNET EN CHAMPSAUR</t>
  </si>
  <si>
    <t>05-ST CHAFFREY</t>
  </si>
  <si>
    <t>05-ST CLEMENT SUR DURANCE</t>
  </si>
  <si>
    <t>05-ST CREPIN</t>
  </si>
  <si>
    <t>05-ST ETIENNE LE LAUS</t>
  </si>
  <si>
    <t>05-ST FIRMIN EN VALGODEMARD</t>
  </si>
  <si>
    <t>05-ST JACQUES EN VALGODEMARD</t>
  </si>
  <si>
    <t>05-ST JEAN ST NICOLAS</t>
  </si>
  <si>
    <t>05-ST JULIEN EN BEAUCHENE</t>
  </si>
  <si>
    <t>05-ST JULIEN EN CHAMPSAUR</t>
  </si>
  <si>
    <t>05-ST LAURENT DU CROS</t>
  </si>
  <si>
    <t>05-ST LEGER LES MELEZES</t>
  </si>
  <si>
    <t>05-ST MARTIN DE QUEYRIERES</t>
  </si>
  <si>
    <t>05-ST MAURICE EN VALGODEMARD</t>
  </si>
  <si>
    <t>05-ST MICHEL DE CHAILLOL</t>
  </si>
  <si>
    <t>05-ST PIERRE AVEZ</t>
  </si>
  <si>
    <t>05-ST PIERRE D ARGENCON</t>
  </si>
  <si>
    <t>05-ST SAUVEUR</t>
  </si>
  <si>
    <t>05-ST VERAN</t>
  </si>
  <si>
    <t>05-STE COLOMBE</t>
  </si>
  <si>
    <t>05-TALLARD</t>
  </si>
  <si>
    <t>05-THEUS</t>
  </si>
  <si>
    <t>05-TRESCLEOUX</t>
  </si>
  <si>
    <t>05-UPAIX</t>
  </si>
  <si>
    <t>05-VAL BUECH MEOUGE</t>
  </si>
  <si>
    <t>05-VAL DES PRES</t>
  </si>
  <si>
    <t>05-VALDOULE</t>
  </si>
  <si>
    <t>05-VALLOUISE PELVOUX</t>
  </si>
  <si>
    <t>05-VALSERRES</t>
  </si>
  <si>
    <t>05-VARS</t>
  </si>
  <si>
    <t>05-VENTAVON</t>
  </si>
  <si>
    <t>05-VENTEROL</t>
  </si>
  <si>
    <t>05-VEYNES</t>
  </si>
  <si>
    <t>05-VILLAR D ARENE</t>
  </si>
  <si>
    <t>05-VILLAR LOUBIERE</t>
  </si>
  <si>
    <t>05-VILLAR ST PANCRACE</t>
  </si>
  <si>
    <t>05-VILLEBOIS LES PINS</t>
  </si>
  <si>
    <t>05-VITROLLES</t>
  </si>
  <si>
    <t>06-AIGLUN</t>
  </si>
  <si>
    <t>06-AMIRAT</t>
  </si>
  <si>
    <t>06-ANDON</t>
  </si>
  <si>
    <t>06-ANTIBES</t>
  </si>
  <si>
    <t>06-ASCROS</t>
  </si>
  <si>
    <t>06-ASPREMONT</t>
  </si>
  <si>
    <t>06-AURIBEAU SUR SIAGNE</t>
  </si>
  <si>
    <t>06-AUVARE</t>
  </si>
  <si>
    <t>06-BAIROLS</t>
  </si>
  <si>
    <t>06-BEAULIEU SUR MER</t>
  </si>
  <si>
    <t>06-BEAUSOLEIL</t>
  </si>
  <si>
    <t>06-BELVEDERE</t>
  </si>
  <si>
    <t>06-BENDEJUN</t>
  </si>
  <si>
    <t>06-BERRE LES ALPES</t>
  </si>
  <si>
    <t>06-BEUIL</t>
  </si>
  <si>
    <t>06-BEZAUDUN LES ALPES</t>
  </si>
  <si>
    <t>06-BIOT</t>
  </si>
  <si>
    <t>06-BLAUSASC</t>
  </si>
  <si>
    <t>06-BONSON</t>
  </si>
  <si>
    <t>06-BOUYON</t>
  </si>
  <si>
    <t>06-BREIL SUR ROYA</t>
  </si>
  <si>
    <t>06-BRIANCONNET</t>
  </si>
  <si>
    <t>06-CABRIS</t>
  </si>
  <si>
    <t>06-CAGNES SUR MER</t>
  </si>
  <si>
    <t>06-CAILLE</t>
  </si>
  <si>
    <t>06-CANNES</t>
  </si>
  <si>
    <t>06-CANTARON</t>
  </si>
  <si>
    <t>06-CAP D AIL</t>
  </si>
  <si>
    <t>06-CARROS</t>
  </si>
  <si>
    <t>06-CASTAGNIERS</t>
  </si>
  <si>
    <t>06-CASTELLAR</t>
  </si>
  <si>
    <t>06-CASTILLON</t>
  </si>
  <si>
    <t>06-CAUSSOLS</t>
  </si>
  <si>
    <t>06-CHATEAUNEUF D ENTRAUNES</t>
  </si>
  <si>
    <t>06-CHATEAUNEUF GRASSE</t>
  </si>
  <si>
    <t>06-CHATEAUNEUF VILLEVIEILLE</t>
  </si>
  <si>
    <t>06-CIPIERES</t>
  </si>
  <si>
    <t>06-CLANS</t>
  </si>
  <si>
    <t>06-COARAZE</t>
  </si>
  <si>
    <t>06-COLLONGUES</t>
  </si>
  <si>
    <t>06-COLOMARS</t>
  </si>
  <si>
    <t>06-CONSEGUDES</t>
  </si>
  <si>
    <t>06-CONTES</t>
  </si>
  <si>
    <t>06-COURMES</t>
  </si>
  <si>
    <t>06-COURSEGOULES</t>
  </si>
  <si>
    <t>06-CUEBRIS</t>
  </si>
  <si>
    <t>06-DALUIS</t>
  </si>
  <si>
    <t>06-DRAP</t>
  </si>
  <si>
    <t>06-DURANUS</t>
  </si>
  <si>
    <t>06-ENTRAUNES</t>
  </si>
  <si>
    <t>06-ESCRAGNOLLES</t>
  </si>
  <si>
    <t>06-EZE</t>
  </si>
  <si>
    <t>06-FALICON</t>
  </si>
  <si>
    <t>06-FONTAN</t>
  </si>
  <si>
    <t>06-GARS</t>
  </si>
  <si>
    <t>06-GATTIERES</t>
  </si>
  <si>
    <t>06-GILETTE</t>
  </si>
  <si>
    <t>06-GORBIO</t>
  </si>
  <si>
    <t>06-GOURDON</t>
  </si>
  <si>
    <t>06-GRASSE</t>
  </si>
  <si>
    <t>06-GREOLIERES</t>
  </si>
  <si>
    <t>06-GUILLAUMES</t>
  </si>
  <si>
    <t>06-ILONSE</t>
  </si>
  <si>
    <t>06-ISOLA</t>
  </si>
  <si>
    <t>06-L ESCARENE</t>
  </si>
  <si>
    <t>06-LA BOLLENE VESUBIE</t>
  </si>
  <si>
    <t>06-LA BRIGUE</t>
  </si>
  <si>
    <t>06-LA COLLE SUR LOUP</t>
  </si>
  <si>
    <t>06-LA CROIX SUR ROUDOULE</t>
  </si>
  <si>
    <t>06-LA GAUDE</t>
  </si>
  <si>
    <t>06-LA PENNE</t>
  </si>
  <si>
    <t>06-LA ROCHETTE</t>
  </si>
  <si>
    <t>06-LA ROQUE EN PROVENCE</t>
  </si>
  <si>
    <t>06-LA ROQUETTE SUR SIAGNE</t>
  </si>
  <si>
    <t>06-LA ROQUETTE SUR VAR</t>
  </si>
  <si>
    <t>06-LA TOUR</t>
  </si>
  <si>
    <t>06-LA TRINITE</t>
  </si>
  <si>
    <t>06-LA TURBIE</t>
  </si>
  <si>
    <t>06-LANTOSQUE</t>
  </si>
  <si>
    <t>06-LE BAR SUR LOUP</t>
  </si>
  <si>
    <t>06-LE BROC</t>
  </si>
  <si>
    <t>06-LE CANNET</t>
  </si>
  <si>
    <t>06-LE MAS</t>
  </si>
  <si>
    <t>06-LE ROURET</t>
  </si>
  <si>
    <t>06-LE TIGNET</t>
  </si>
  <si>
    <t>06-LES FERRES</t>
  </si>
  <si>
    <t>06-LES MUJOULS</t>
  </si>
  <si>
    <t>06-LEVENS</t>
  </si>
  <si>
    <t>06-LIEUCHE</t>
  </si>
  <si>
    <t>06-LUCERAM</t>
  </si>
  <si>
    <t>06-MALAUSSENE</t>
  </si>
  <si>
    <t>06-MANDELIEU LA NAPOULE</t>
  </si>
  <si>
    <t>06-MARIE</t>
  </si>
  <si>
    <t>06-MASSOINS</t>
  </si>
  <si>
    <t>06-MENTON</t>
  </si>
  <si>
    <t>06-MOUANS SARTOUX</t>
  </si>
  <si>
    <t>06-MOUGINS</t>
  </si>
  <si>
    <t>06-MOULINET</t>
  </si>
  <si>
    <t>06-NICE</t>
  </si>
  <si>
    <t>06-OPIO</t>
  </si>
  <si>
    <t>06-PEGOMAS</t>
  </si>
  <si>
    <t>06-PEILLE</t>
  </si>
  <si>
    <t>06-PEILLON</t>
  </si>
  <si>
    <t>06-PEONE</t>
  </si>
  <si>
    <t>06-PEYMEINADE</t>
  </si>
  <si>
    <t>06-PIERLAS</t>
  </si>
  <si>
    <t>06-PIERREFEU</t>
  </si>
  <si>
    <t>06-PUGET ROSTANG</t>
  </si>
  <si>
    <t>06-PUGET THENIERS</t>
  </si>
  <si>
    <t>06-REVEST LES ROCHES</t>
  </si>
  <si>
    <t>06-RIGAUD</t>
  </si>
  <si>
    <t>06-RIMPLAS</t>
  </si>
  <si>
    <t>06-ROQUEBILLIERE</t>
  </si>
  <si>
    <t>06-ROQUEBRUNE CAP MARTIN</t>
  </si>
  <si>
    <t>06-ROQUEFORT LES PINS</t>
  </si>
  <si>
    <t>06-ROQUESTERON</t>
  </si>
  <si>
    <t>06-ROUBION</t>
  </si>
  <si>
    <t>06-ROURE</t>
  </si>
  <si>
    <t>06-SALLAGRIFFON</t>
  </si>
  <si>
    <t>06-SAORGE</t>
  </si>
  <si>
    <t>06-SAUZE</t>
  </si>
  <si>
    <t>06-SERANON</t>
  </si>
  <si>
    <t>06-SIGALE</t>
  </si>
  <si>
    <t>06-SOSPEL</t>
  </si>
  <si>
    <t>06-SPERACEDES</t>
  </si>
  <si>
    <t>06-ST ANDRE DE LA ROCHE</t>
  </si>
  <si>
    <t>06-ST ANTONIN</t>
  </si>
  <si>
    <t>06-ST AUBAN</t>
  </si>
  <si>
    <t>06-ST BLAISE</t>
  </si>
  <si>
    <t>06-ST CEZAIRE SUR SIAGNE</t>
  </si>
  <si>
    <t>06-ST DALMAS LE SELVAGE</t>
  </si>
  <si>
    <t>06-ST ETIENNE DE TINEE</t>
  </si>
  <si>
    <t>06-ST JEAN CAP FERRAT</t>
  </si>
  <si>
    <t>06-ST JEANNET</t>
  </si>
  <si>
    <t>06-ST LAURENT DU VAR</t>
  </si>
  <si>
    <t>06-ST LEGER</t>
  </si>
  <si>
    <t>06-ST MARTIN D ENTRAUNES</t>
  </si>
  <si>
    <t>06-ST MARTIN DU VAR</t>
  </si>
  <si>
    <t>06-ST MARTIN VESUBIE</t>
  </si>
  <si>
    <t>06-ST PAUL DE VENCE</t>
  </si>
  <si>
    <t>06-ST PIERRE</t>
  </si>
  <si>
    <t>06-ST SAUVEUR SUR TINEE</t>
  </si>
  <si>
    <t>06-ST VALLIER DE THIEY</t>
  </si>
  <si>
    <t>06-STE AGNES</t>
  </si>
  <si>
    <t>06-TENDE</t>
  </si>
  <si>
    <t>06-THEOULE SUR MER</t>
  </si>
  <si>
    <t>06-THIERY</t>
  </si>
  <si>
    <t>06-TOUDON</t>
  </si>
  <si>
    <t>06-TOUET DE L ESCARENE</t>
  </si>
  <si>
    <t>06-TOUET SUR VAR</t>
  </si>
  <si>
    <t>06-TOURETTE DU CHATEAU</t>
  </si>
  <si>
    <t>06-TOURNEFORT</t>
  </si>
  <si>
    <t>06-TOURRETTE LEVENS</t>
  </si>
  <si>
    <t>06-TOURRETTES SUR LOUP</t>
  </si>
  <si>
    <t>06-UTELLE</t>
  </si>
  <si>
    <t>06-VALBONNE</t>
  </si>
  <si>
    <t>06-VALDEBLORE</t>
  </si>
  <si>
    <t>06-VALDEROURE</t>
  </si>
  <si>
    <t>06-VALLAURIS</t>
  </si>
  <si>
    <t>06-VENANSON</t>
  </si>
  <si>
    <t>06-VENCE</t>
  </si>
  <si>
    <t>06-VILLARS SUR VAR</t>
  </si>
  <si>
    <t>06-VILLEFRANCHE SUR MER</t>
  </si>
  <si>
    <t>06-VILLENEUVE D ENTRAUNES</t>
  </si>
  <si>
    <t>06-VILLENEUVE LOUBET</t>
  </si>
  <si>
    <t>07-ACCONS</t>
  </si>
  <si>
    <t>07-AILHON</t>
  </si>
  <si>
    <t>07-AIZAC</t>
  </si>
  <si>
    <t>07-AJOUX</t>
  </si>
  <si>
    <t>07-ALBA LA ROMAINE</t>
  </si>
  <si>
    <t>07-ALBON D ARDECHE</t>
  </si>
  <si>
    <t>07-ALBOUSSIERE</t>
  </si>
  <si>
    <t>07-ALISSAS</t>
  </si>
  <si>
    <t>07-ANDANCE</t>
  </si>
  <si>
    <t>07-ANNONAY</t>
  </si>
  <si>
    <t>07-ARCENS</t>
  </si>
  <si>
    <t>07-ARDOIX</t>
  </si>
  <si>
    <t>07-ARLEBOSC</t>
  </si>
  <si>
    <t>07-ARRAS SUR RHONE</t>
  </si>
  <si>
    <t>07-ASTET</t>
  </si>
  <si>
    <t>07-AUBENAS</t>
  </si>
  <si>
    <t>07-AUBIGNAS</t>
  </si>
  <si>
    <t>07-BAIX</t>
  </si>
  <si>
    <t>07-BALAZUC</t>
  </si>
  <si>
    <t>07-BANNE</t>
  </si>
  <si>
    <t>07-BARNAS</t>
  </si>
  <si>
    <t>07-BEAUCHASTEL</t>
  </si>
  <si>
    <t>07-BEAULIEU</t>
  </si>
  <si>
    <t>07-BEAUMONT</t>
  </si>
  <si>
    <t>07-BEAUVENE</t>
  </si>
  <si>
    <t>07-BELSENTES</t>
  </si>
  <si>
    <t>07-BERRIAS ET CASTELJAU</t>
  </si>
  <si>
    <t>07-BERZEME</t>
  </si>
  <si>
    <t>07-BESSAS</t>
  </si>
  <si>
    <t>07-BIDON</t>
  </si>
  <si>
    <t>07-BOFFRES</t>
  </si>
  <si>
    <t>07-BOGY</t>
  </si>
  <si>
    <t>07-BOREE</t>
  </si>
  <si>
    <t>07-BORNE</t>
  </si>
  <si>
    <t>07-BOUCIEU LE ROI</t>
  </si>
  <si>
    <t>07-BOULIEU LES ANNONAY</t>
  </si>
  <si>
    <t>07-BOURG ST ANDEOL</t>
  </si>
  <si>
    <t>07-BOZAS</t>
  </si>
  <si>
    <t>07-BROSSAINC</t>
  </si>
  <si>
    <t>07-BURZET</t>
  </si>
  <si>
    <t>07-CELLIER DU LUC</t>
  </si>
  <si>
    <t>07-CHALENCON</t>
  </si>
  <si>
    <t>07-CHAMBONAS</t>
  </si>
  <si>
    <t>07-CHAMPAGNE</t>
  </si>
  <si>
    <t>07-CHAMPIS</t>
  </si>
  <si>
    <t>07-CHANDOLAS</t>
  </si>
  <si>
    <t>07-CHANEAC</t>
  </si>
  <si>
    <t>07-CHARMES SUR RHONE</t>
  </si>
  <si>
    <t>07-CHARNAS</t>
  </si>
  <si>
    <t>07-CHASSIERS</t>
  </si>
  <si>
    <t>07-CHATEAUBOURG</t>
  </si>
  <si>
    <t>07-CHATEAUNEUF DE VERNOUX</t>
  </si>
  <si>
    <t>07-CHAUZON</t>
  </si>
  <si>
    <t>07-CHAZEAUX</t>
  </si>
  <si>
    <t>07-CHEMINAS</t>
  </si>
  <si>
    <t>07-CHIROLS</t>
  </si>
  <si>
    <t>07-CHOMERAC</t>
  </si>
  <si>
    <t>07-COLOMBIER LE CARDINAL</t>
  </si>
  <si>
    <t>07-COLOMBIER LE JEUNE</t>
  </si>
  <si>
    <t>07-COLOMBIER LE VIEUX</t>
  </si>
  <si>
    <t>07-CORNAS</t>
  </si>
  <si>
    <t>07-COUCOURON</t>
  </si>
  <si>
    <t>07-COUX</t>
  </si>
  <si>
    <t>07-CREYSSEILLES</t>
  </si>
  <si>
    <t>07-CROS DE GEORAND</t>
  </si>
  <si>
    <t>07-CRUAS</t>
  </si>
  <si>
    <t>07-DARBRES</t>
  </si>
  <si>
    <t>07-DAVEZIEUX</t>
  </si>
  <si>
    <t>07-DESAIGNES</t>
  </si>
  <si>
    <t>07-DEVESSET</t>
  </si>
  <si>
    <t>07-DOMPNAC</t>
  </si>
  <si>
    <t>07-DORNAS</t>
  </si>
  <si>
    <t>07-DUNIERE SUR EYRIEUX</t>
  </si>
  <si>
    <t>07-ECLASSAN</t>
  </si>
  <si>
    <t>07-EMPURANY</t>
  </si>
  <si>
    <t>07-ETABLES</t>
  </si>
  <si>
    <t>07-FABRAS</t>
  </si>
  <si>
    <t>07-FAUGERES</t>
  </si>
  <si>
    <t>07-FELINES</t>
  </si>
  <si>
    <t>07-FLAVIAC</t>
  </si>
  <si>
    <t>07-FONS</t>
  </si>
  <si>
    <t>07-FREYSSENET</t>
  </si>
  <si>
    <t>07-GENESTELLE</t>
  </si>
  <si>
    <t>07-GILHAC ET BRUZAC</t>
  </si>
  <si>
    <t>07-GILHOC SUR ORMEZE</t>
  </si>
  <si>
    <t>07-GLUIRAS</t>
  </si>
  <si>
    <t>07-GLUN</t>
  </si>
  <si>
    <t>07-GOURDON</t>
  </si>
  <si>
    <t>07-GRAS</t>
  </si>
  <si>
    <t>07-GRAVIERES</t>
  </si>
  <si>
    <t>07-GROSPIERRES</t>
  </si>
  <si>
    <t>07-GUILHERAND GRANGES</t>
  </si>
  <si>
    <t>07-ISSAMOULENC</t>
  </si>
  <si>
    <t>07-ISSANLAS</t>
  </si>
  <si>
    <t>07-ISSARLES</t>
  </si>
  <si>
    <t>07-JAUJAC</t>
  </si>
  <si>
    <t>07-JAUNAC</t>
  </si>
  <si>
    <t>07-JOANNAS</t>
  </si>
  <si>
    <t>07-JOYEUSE</t>
  </si>
  <si>
    <t>07-JUVINAS</t>
  </si>
  <si>
    <t>07-LA ROCHETTE</t>
  </si>
  <si>
    <t>07-LA SOUCHE</t>
  </si>
  <si>
    <t>07-LA VOULTE SUR RHONE</t>
  </si>
  <si>
    <t>07-LABASTIDE DE VIRAC</t>
  </si>
  <si>
    <t>07-LABASTIDE SUR BESORGUES</t>
  </si>
  <si>
    <t>07-LABATIE D ANDAURE</t>
  </si>
  <si>
    <t>07-LABEAUME</t>
  </si>
  <si>
    <t>07-LABEGUDE</t>
  </si>
  <si>
    <t>07-LABLACHERE</t>
  </si>
  <si>
    <t>07-LABOULE</t>
  </si>
  <si>
    <t>07-LACHAMP RAPHAEL</t>
  </si>
  <si>
    <t>07-LACHAPELLE GRAILLOUSE</t>
  </si>
  <si>
    <t>07-LACHAPELLE SOUS AUBENAS</t>
  </si>
  <si>
    <t>07-LACHAPELLE SOUS CHANEAC</t>
  </si>
  <si>
    <t>07-LAFARRE</t>
  </si>
  <si>
    <t>07-LAGORCE</t>
  </si>
  <si>
    <t>07-LALEVADE D ARDECHE</t>
  </si>
  <si>
    <t>07-LALOUVESC</t>
  </si>
  <si>
    <t>07-LAMASTRE</t>
  </si>
  <si>
    <t>07-LANARCE</t>
  </si>
  <si>
    <t>07-LANAS</t>
  </si>
  <si>
    <t>07-LARGENTIERE</t>
  </si>
  <si>
    <t>07-LARNAS</t>
  </si>
  <si>
    <t>07-LAURAC EN VIVARAIS</t>
  </si>
  <si>
    <t>07-LAVILLATTE</t>
  </si>
  <si>
    <t>07-LAVILLEDIEU</t>
  </si>
  <si>
    <t>07-LAVIOLLE</t>
  </si>
  <si>
    <t>07-LE BEAGE</t>
  </si>
  <si>
    <t>07-LE CHAMBON</t>
  </si>
  <si>
    <t>07-LE CHEYLARD</t>
  </si>
  <si>
    <t>07-LE CRESTET</t>
  </si>
  <si>
    <t>07-LE LAC D ISSARLES</t>
  </si>
  <si>
    <t>07-LE PLAGNAL</t>
  </si>
  <si>
    <t>07-LE POUZIN</t>
  </si>
  <si>
    <t>07-LE ROUX</t>
  </si>
  <si>
    <t>07-LE TEIL</t>
  </si>
  <si>
    <t>07-LEMPS</t>
  </si>
  <si>
    <t>07-LENTILLERES</t>
  </si>
  <si>
    <t>07-LES ASSIONS</t>
  </si>
  <si>
    <t>07-LES OLLIERES SUR EYRIEUX</t>
  </si>
  <si>
    <t>07-LES SALELLES</t>
  </si>
  <si>
    <t>07-LES VANS</t>
  </si>
  <si>
    <t>07-LESPERON</t>
  </si>
  <si>
    <t>07-LIMONY</t>
  </si>
  <si>
    <t>07-LOUBARESSE</t>
  </si>
  <si>
    <t>07-LUSSAS</t>
  </si>
  <si>
    <t>07-LYAS</t>
  </si>
  <si>
    <t>07-MALARCE SUR LA THINES</t>
  </si>
  <si>
    <t>07-MALBOSC</t>
  </si>
  <si>
    <t>07-MARCOLS LES EAUX</t>
  </si>
  <si>
    <t>07-MARIAC</t>
  </si>
  <si>
    <t>07-MARS</t>
  </si>
  <si>
    <t>07-MAUVES</t>
  </si>
  <si>
    <t>07-MAYRES</t>
  </si>
  <si>
    <t>07-MAZAN L ABBAYE</t>
  </si>
  <si>
    <t>07-MERCUER</t>
  </si>
  <si>
    <t>07-MEYRAS</t>
  </si>
  <si>
    <t>07-MEYSSE</t>
  </si>
  <si>
    <t>07-MEZILHAC</t>
  </si>
  <si>
    <t>07-MIRABEL</t>
  </si>
  <si>
    <t>07-MONESTIER</t>
  </si>
  <si>
    <t>07-MONTPEZAT SOUS BAUZON</t>
  </si>
  <si>
    <t>07-MONTREAL</t>
  </si>
  <si>
    <t>07-MONTSELGUES</t>
  </si>
  <si>
    <t>07-NOZIERES</t>
  </si>
  <si>
    <t>07-ORGNAC L AVEN</t>
  </si>
  <si>
    <t>07-OZON</t>
  </si>
  <si>
    <t>07-PAILHARES</t>
  </si>
  <si>
    <t>07-PAYZAC</t>
  </si>
  <si>
    <t>07-PEAUGRES</t>
  </si>
  <si>
    <t>07-PEREYRES</t>
  </si>
  <si>
    <t>07-PEYRAUD</t>
  </si>
  <si>
    <t>07-PLANZOLLES</t>
  </si>
  <si>
    <t>07-PLATS</t>
  </si>
  <si>
    <t>07-PONT DE LABEAUME</t>
  </si>
  <si>
    <t>07-POURCHERES</t>
  </si>
  <si>
    <t>07-PRADES</t>
  </si>
  <si>
    <t>07-PRADONS</t>
  </si>
  <si>
    <t>07-PRANLES</t>
  </si>
  <si>
    <t>07-PREAUX</t>
  </si>
  <si>
    <t>07-PRIVAS</t>
  </si>
  <si>
    <t>07-PRUNET</t>
  </si>
  <si>
    <t>07-QUINTENAS</t>
  </si>
  <si>
    <t>07-RIBES</t>
  </si>
  <si>
    <t>07-ROCHECOLOMBE</t>
  </si>
  <si>
    <t>07-ROCHEMAURE</t>
  </si>
  <si>
    <t>07-ROCHEPAULE</t>
  </si>
  <si>
    <t>07-ROCHER</t>
  </si>
  <si>
    <t>07-ROCHESSAUVE</t>
  </si>
  <si>
    <t>07-ROCLES</t>
  </si>
  <si>
    <t>07-ROIFFIEUX</t>
  </si>
  <si>
    <t>07-ROMPON</t>
  </si>
  <si>
    <t>07-ROSIERES</t>
  </si>
  <si>
    <t>07-RUOMS</t>
  </si>
  <si>
    <t>07-SABLIERES</t>
  </si>
  <si>
    <t>07-SAGNES ET GOUDOULET</t>
  </si>
  <si>
    <t>07-SALAVAS</t>
  </si>
  <si>
    <t>07-SAMPZON</t>
  </si>
  <si>
    <t>07-SANILHAC</t>
  </si>
  <si>
    <t>07-SARRAS</t>
  </si>
  <si>
    <t>07-SATILLIEU</t>
  </si>
  <si>
    <t>07-SAVAS</t>
  </si>
  <si>
    <t>07-SCEAUTRES</t>
  </si>
  <si>
    <t>07-SECHERAS</t>
  </si>
  <si>
    <t>07-SERRIERES</t>
  </si>
  <si>
    <t>07-SILHAC</t>
  </si>
  <si>
    <t>07-SOYONS</t>
  </si>
  <si>
    <t>07-ST AGREVE</t>
  </si>
  <si>
    <t>07-ST ALBAN AURIOLLES</t>
  </si>
  <si>
    <t>07-ST ALBAN D AY</t>
  </si>
  <si>
    <t>07-ST ALBAN EN MONTAGNE</t>
  </si>
  <si>
    <t>07-ST ANDEOL DE BERG</t>
  </si>
  <si>
    <t>07-ST ANDEOL DE FOURCHADES</t>
  </si>
  <si>
    <t>07-ST ANDEOL DE VALS</t>
  </si>
  <si>
    <t>07-ST ANDRE DE CRUZIERES</t>
  </si>
  <si>
    <t>07-ST ANDRE EN VIVARAIS</t>
  </si>
  <si>
    <t>07-ST ANDRE LACHAMP</t>
  </si>
  <si>
    <t>07-ST APOLLINAIRE DE RIAS</t>
  </si>
  <si>
    <t>07-ST BARTHELEMY GROZON</t>
  </si>
  <si>
    <t>07-ST BARTHELEMY LE MEIL</t>
  </si>
  <si>
    <t>07-ST BARTHELEMY LE PLAIN</t>
  </si>
  <si>
    <t>07-ST BASILE</t>
  </si>
  <si>
    <t>07-ST BAUZILE</t>
  </si>
  <si>
    <t>07-ST CHRISTOL</t>
  </si>
  <si>
    <t>07-ST CIERGE LA SERRE</t>
  </si>
  <si>
    <t>07-ST CIERGE SOUS LE CHEYLARD</t>
  </si>
  <si>
    <t>07-ST CIRGUES DE PRADES</t>
  </si>
  <si>
    <t>07-ST CIRGUES EN MONTAGNE</t>
  </si>
  <si>
    <t>07-ST CLAIR</t>
  </si>
  <si>
    <t>07-ST CLEMENT</t>
  </si>
  <si>
    <t>07-ST CYR</t>
  </si>
  <si>
    <t>07-ST DESIRAT</t>
  </si>
  <si>
    <t>07-ST DIDIER SOUS AUBENAS</t>
  </si>
  <si>
    <t>07-ST ETIENNE DE BOULOGNE</t>
  </si>
  <si>
    <t>07-ST ETIENNE DE FONTBELLON</t>
  </si>
  <si>
    <t>07-ST ETIENNE DE LUGDARES</t>
  </si>
  <si>
    <t>07-ST ETIENNE DE SERRE</t>
  </si>
  <si>
    <t>07-ST ETIENNE DE VALOUX</t>
  </si>
  <si>
    <t>07-ST FELICIEN</t>
  </si>
  <si>
    <t>07-ST FORTUNAT SUR EYRIEUX</t>
  </si>
  <si>
    <t>07-ST GENEST DE BEAUZON</t>
  </si>
  <si>
    <t>07-ST GENEST LACHAMP</t>
  </si>
  <si>
    <t>07-ST GEORGES LES BAINS</t>
  </si>
  <si>
    <t>07-ST GERMAIN</t>
  </si>
  <si>
    <t>07-ST GINEYS EN COIRON</t>
  </si>
  <si>
    <t>07-ST JACQUES D ATTICIEUX</t>
  </si>
  <si>
    <t>07-ST JEAN CHAMBRE</t>
  </si>
  <si>
    <t>07-ST JEAN DE MUZOLS</t>
  </si>
  <si>
    <t>07-ST JEAN LE CENTENIER</t>
  </si>
  <si>
    <t>07-ST JEAN ROURE</t>
  </si>
  <si>
    <t>07-ST JEURE D ANDAURE</t>
  </si>
  <si>
    <t>07-ST JEURE D AY</t>
  </si>
  <si>
    <t>07-ST JOSEPH DES BANCS</t>
  </si>
  <si>
    <t>07-ST JULIEN D INTRES</t>
  </si>
  <si>
    <t>07-ST JULIEN DU GUA</t>
  </si>
  <si>
    <t>07-ST JULIEN DU SERRE</t>
  </si>
  <si>
    <t>07-ST JULIEN EN ST ALBAN</t>
  </si>
  <si>
    <t>07-ST JULIEN LE ROUX</t>
  </si>
  <si>
    <t>07-ST JULIEN VOCANCE</t>
  </si>
  <si>
    <t>07-ST JUST D ARDECHE</t>
  </si>
  <si>
    <t>07-ST LAGER BRESSAC</t>
  </si>
  <si>
    <t>07-ST LAURENT BAINS LAVAL D AURELLE</t>
  </si>
  <si>
    <t>07-ST LAURENT DU PAPE</t>
  </si>
  <si>
    <t>07-ST LAURENT SOUS COIRON</t>
  </si>
  <si>
    <t>07-ST MARCEL D ARDECHE</t>
  </si>
  <si>
    <t>07-ST MARCEL LES ANNONAY</t>
  </si>
  <si>
    <t>07-ST MARTIAL</t>
  </si>
  <si>
    <t>07-ST MARTIN D ARDECHE</t>
  </si>
  <si>
    <t>07-ST MARTIN DE VALAMAS</t>
  </si>
  <si>
    <t>07-ST MARTIN SUR LAVEZON</t>
  </si>
  <si>
    <t>07-ST MAURICE D ARDECHE</t>
  </si>
  <si>
    <t>07-ST MAURICE D IBIE</t>
  </si>
  <si>
    <t>07-ST MAURICE EN CHALENCON</t>
  </si>
  <si>
    <t>07-ST MELANY</t>
  </si>
  <si>
    <t>07-ST MICHEL D AURANCE</t>
  </si>
  <si>
    <t>07-ST MICHEL DE BOULOGNE</t>
  </si>
  <si>
    <t>07-ST MICHEL DE CHABRILLANOUX</t>
  </si>
  <si>
    <t>07-ST MONTAN</t>
  </si>
  <si>
    <t>07-ST PAUL LE JEUNE</t>
  </si>
  <si>
    <t>07-ST PERAY</t>
  </si>
  <si>
    <t>07-ST PIERRE DE COLOMBIER</t>
  </si>
  <si>
    <t>07-ST PIERRE LA ROCHE</t>
  </si>
  <si>
    <t>07-ST PIERRE ST JEAN</t>
  </si>
  <si>
    <t>07-ST PIERRE SUR DOUX</t>
  </si>
  <si>
    <t>07-ST PIERREVILLE</t>
  </si>
  <si>
    <t>07-ST PONS</t>
  </si>
  <si>
    <t>07-ST PRIEST</t>
  </si>
  <si>
    <t>07-ST PRIVAT</t>
  </si>
  <si>
    <t>07-ST PRIX</t>
  </si>
  <si>
    <t>07-ST REMEZE</t>
  </si>
  <si>
    <t>07-ST ROMAIN D AY</t>
  </si>
  <si>
    <t>07-ST ROMAIN DE LERPS</t>
  </si>
  <si>
    <t>07-ST SAUVEUR DE CRUZIERES</t>
  </si>
  <si>
    <t>07-ST SAUVEUR DE MONTAGUT</t>
  </si>
  <si>
    <t>07-ST SERNIN</t>
  </si>
  <si>
    <t>07-ST SYLVESTRE</t>
  </si>
  <si>
    <t>07-ST SYMPHORIEN DE MAHUN</t>
  </si>
  <si>
    <t>07-ST SYMPHORIEN SOUS CHOMERAC</t>
  </si>
  <si>
    <t>07-ST THOME</t>
  </si>
  <si>
    <t>07-ST VICTOR</t>
  </si>
  <si>
    <t>07-ST VINCENT DE BARRES</t>
  </si>
  <si>
    <t>07-ST VINCENT DE DURFORT</t>
  </si>
  <si>
    <t>07-STE EULALIE</t>
  </si>
  <si>
    <t>07-STE MARGUERITE LAFIGERE</t>
  </si>
  <si>
    <t>07-TALENCIEUX</t>
  </si>
  <si>
    <t>07-TAURIERS</t>
  </si>
  <si>
    <t>07-THORRENC</t>
  </si>
  <si>
    <t>07-THUEYTS</t>
  </si>
  <si>
    <t>07-TOULAUD</t>
  </si>
  <si>
    <t>07-TOURNON SUR RHONE</t>
  </si>
  <si>
    <t>07-UCEL</t>
  </si>
  <si>
    <t>07-USCLADES ET RIEUTORD</t>
  </si>
  <si>
    <t>07-UZER</t>
  </si>
  <si>
    <t>07-VAGNAS</t>
  </si>
  <si>
    <t>07-VALGORGE</t>
  </si>
  <si>
    <t>07-VALLEES D ANTRAIGUES ASPERJOC</t>
  </si>
  <si>
    <t>07-VALLON PONT D ARC</t>
  </si>
  <si>
    <t>07-VALS LES BAINS</t>
  </si>
  <si>
    <t>07-VALVIGNERES</t>
  </si>
  <si>
    <t>07-VANOSC</t>
  </si>
  <si>
    <t>07-VAUDEVANT</t>
  </si>
  <si>
    <t>07-VERNON</t>
  </si>
  <si>
    <t>07-VERNOSC LES ANNONAY</t>
  </si>
  <si>
    <t>07-VERNOUX EN VIVARAIS</t>
  </si>
  <si>
    <t>07-VESSEAUX</t>
  </si>
  <si>
    <t>07-VEYRAS</t>
  </si>
  <si>
    <t>07-VILLENEUVE DE BERG</t>
  </si>
  <si>
    <t>07-VILLEVOCANCE</t>
  </si>
  <si>
    <t>07-VINEZAC</t>
  </si>
  <si>
    <t>07-VINZIEUX</t>
  </si>
  <si>
    <t>07-VION</t>
  </si>
  <si>
    <t>07-VIVIERS</t>
  </si>
  <si>
    <t>07-VOCANCE</t>
  </si>
  <si>
    <t>07-VOGUE</t>
  </si>
  <si>
    <t>08-ACY ROMANCE</t>
  </si>
  <si>
    <t>08-AIGLEMONT</t>
  </si>
  <si>
    <t>08-AIRE</t>
  </si>
  <si>
    <t>08-ALINCOURT</t>
  </si>
  <si>
    <t>08-ALLAND HUY ET SAUSSEUIL</t>
  </si>
  <si>
    <t>08-AMAGNE</t>
  </si>
  <si>
    <t>08-AMBLY FLEURY</t>
  </si>
  <si>
    <t>08-ANCHAMPS</t>
  </si>
  <si>
    <t>08-ANGECOURT</t>
  </si>
  <si>
    <t>08-ANNELLES</t>
  </si>
  <si>
    <t>08-ANTHENY</t>
  </si>
  <si>
    <t>08-AOUSTE</t>
  </si>
  <si>
    <t>08-APREMONT</t>
  </si>
  <si>
    <t>08-ARDEUIL ET MONTFAUXELLES</t>
  </si>
  <si>
    <t>08-ARNICOURT</t>
  </si>
  <si>
    <t>08-ARREUX</t>
  </si>
  <si>
    <t>08-ARTAISE LE VIVIER</t>
  </si>
  <si>
    <t>08-ASFELD</t>
  </si>
  <si>
    <t>08-ATTIGNY</t>
  </si>
  <si>
    <t>08-AUBIGNY LES POTHEES</t>
  </si>
  <si>
    <t>08-AUBONCOURT VAUZELLES</t>
  </si>
  <si>
    <t>08-AUBRIVES</t>
  </si>
  <si>
    <t>08-AUFLANCE</t>
  </si>
  <si>
    <t>08-AUGE</t>
  </si>
  <si>
    <t>08-AURE</t>
  </si>
  <si>
    <t>08-AUSSONCE</t>
  </si>
  <si>
    <t>08-AUTHE</t>
  </si>
  <si>
    <t>08-AUTRECOURT ET POURRON</t>
  </si>
  <si>
    <t>08-AUTRUCHE</t>
  </si>
  <si>
    <t>08-AUTRY</t>
  </si>
  <si>
    <t>08-AUVILLERS LES FORGES</t>
  </si>
  <si>
    <t>08-AVANCON</t>
  </si>
  <si>
    <t>08-AVAUX</t>
  </si>
  <si>
    <t>08-BAALONS</t>
  </si>
  <si>
    <t>08-BAIRON ET SES ENVIRONS</t>
  </si>
  <si>
    <t>08-BALAN</t>
  </si>
  <si>
    <t>08-BALHAM</t>
  </si>
  <si>
    <t>08-BALLAY</t>
  </si>
  <si>
    <t>08-BANOGNE RECOUVRANCE</t>
  </si>
  <si>
    <t>08-BAR LES BUZANCY</t>
  </si>
  <si>
    <t>08-BARBAISE</t>
  </si>
  <si>
    <t>08-BARBY</t>
  </si>
  <si>
    <t>08-BAYONVILLE</t>
  </si>
  <si>
    <t>08-BAZEILLES</t>
  </si>
  <si>
    <t>08-BEAUMONT EN ARGONNE</t>
  </si>
  <si>
    <t>08-BEFFU ET LE MORTHOMME</t>
  </si>
  <si>
    <t>08-BELLEVILLE ET CHATILLON SUR BAR</t>
  </si>
  <si>
    <t>08-BELVAL</t>
  </si>
  <si>
    <t>08-BELVAL BOIS DES DAMES</t>
  </si>
  <si>
    <t>08-BERGNICOURT</t>
  </si>
  <si>
    <t>08-BERTONCOURT</t>
  </si>
  <si>
    <t>08-BIERMES</t>
  </si>
  <si>
    <t>08-BIEVRES</t>
  </si>
  <si>
    <t>08-BIGNICOURT</t>
  </si>
  <si>
    <t>08-BLAGNY</t>
  </si>
  <si>
    <t>08-BLANCHEFOSSE ET BAY</t>
  </si>
  <si>
    <t>08-BLANZY LA SALONNAISE</t>
  </si>
  <si>
    <t>08-BLOMBAY</t>
  </si>
  <si>
    <t>08-BOGNY SUR MEUSE</t>
  </si>
  <si>
    <t>08-BOSSUS LES RUMIGNY</t>
  </si>
  <si>
    <t>08-BOUCONVILLE</t>
  </si>
  <si>
    <t>08-BOULT AUX BOIS</t>
  </si>
  <si>
    <t>08-BOULZICOURT</t>
  </si>
  <si>
    <t>08-BOURCQ</t>
  </si>
  <si>
    <t>08-BOURG FIDELE</t>
  </si>
  <si>
    <t>08-BOUVELLEMONT</t>
  </si>
  <si>
    <t>08-BRECY BRIERES</t>
  </si>
  <si>
    <t>08-BREVILLY</t>
  </si>
  <si>
    <t>08-BRIENNE SUR AISNE</t>
  </si>
  <si>
    <t>08-BRIEULLES SUR BAR</t>
  </si>
  <si>
    <t>08-BRIQUENAY</t>
  </si>
  <si>
    <t>08-BROGNON</t>
  </si>
  <si>
    <t>08-BULSON</t>
  </si>
  <si>
    <t>08-BUZANCY</t>
  </si>
  <si>
    <t>08-CARIGNAN</t>
  </si>
  <si>
    <t>08-CAUROY</t>
  </si>
  <si>
    <t>08-CERNION</t>
  </si>
  <si>
    <t>08-CHAGNY</t>
  </si>
  <si>
    <t>08-CHALANDRY ELAIRE</t>
  </si>
  <si>
    <t>08-CHALLERANGE</t>
  </si>
  <si>
    <t>08-CHAMPIGNEUL SUR VENCE</t>
  </si>
  <si>
    <t>08-CHAMPIGNEULLE</t>
  </si>
  <si>
    <t>08-CHAMPLIN</t>
  </si>
  <si>
    <t>08-CHAPPES</t>
  </si>
  <si>
    <t>08-CHARBOGNE</t>
  </si>
  <si>
    <t>08-CHARDENY</t>
  </si>
  <si>
    <t>08-CHARLEVILLE MEZIERES</t>
  </si>
  <si>
    <t>08-CHARNOIS</t>
  </si>
  <si>
    <t>08-CHATEAU PORCIEN</t>
  </si>
  <si>
    <t>08-CHATEL CHEHERY</t>
  </si>
  <si>
    <t>08-CHAUMONT PORCIEN</t>
  </si>
  <si>
    <t>08-CHEMERY CHEHERY</t>
  </si>
  <si>
    <t>08-CHESNOIS AUBONCOURT</t>
  </si>
  <si>
    <t>08-CHEVEUGES</t>
  </si>
  <si>
    <t>08-CHEVIERES</t>
  </si>
  <si>
    <t>08-CHILLY</t>
  </si>
  <si>
    <t>08-CHOOZ</t>
  </si>
  <si>
    <t>08-CHUFFILLY ROCHE</t>
  </si>
  <si>
    <t>08-CLAVY WARBY</t>
  </si>
  <si>
    <t>08-CLIRON</t>
  </si>
  <si>
    <t>08-CONDE LES AUTRY</t>
  </si>
  <si>
    <t>08-CONDE LES HERPY</t>
  </si>
  <si>
    <t>08-CONTREUVE</t>
  </si>
  <si>
    <t>08-CORNAY</t>
  </si>
  <si>
    <t>08-CORNY MACHEROMENIL</t>
  </si>
  <si>
    <t>08-COUCY</t>
  </si>
  <si>
    <t>08-COULOMMES ET MARQUENY</t>
  </si>
  <si>
    <t>08-DAIGNY</t>
  </si>
  <si>
    <t>08-DAMOUZY</t>
  </si>
  <si>
    <t>08-DEVILLE</t>
  </si>
  <si>
    <t>08-DOM LE MESNIL</t>
  </si>
  <si>
    <t>08-DOMMERY</t>
  </si>
  <si>
    <t>08-DONCHERY</t>
  </si>
  <si>
    <t>08-DOUMELY BEGNY</t>
  </si>
  <si>
    <t>08-DOUX</t>
  </si>
  <si>
    <t>08-DOUZY</t>
  </si>
  <si>
    <t>08-DRAIZE</t>
  </si>
  <si>
    <t>08-DRICOURT</t>
  </si>
  <si>
    <t>08-ECLY</t>
  </si>
  <si>
    <t>08-ECORDAL</t>
  </si>
  <si>
    <t>08-ESCOMBRES ET LE CHESNOIS</t>
  </si>
  <si>
    <t>08-ESTREBAY</t>
  </si>
  <si>
    <t>08-ETALLE</t>
  </si>
  <si>
    <t>08-ETEIGNIERES</t>
  </si>
  <si>
    <t>08-ETREPIGNY</t>
  </si>
  <si>
    <t>08-EUILLY ET LOMBUT</t>
  </si>
  <si>
    <t>08-EVIGNY</t>
  </si>
  <si>
    <t>08-EXERMONT</t>
  </si>
  <si>
    <t>08-FAGNON</t>
  </si>
  <si>
    <t>08-FAISSAULT</t>
  </si>
  <si>
    <t>08-FALAISE</t>
  </si>
  <si>
    <t>08-FEPIN</t>
  </si>
  <si>
    <t>08-FLAIGNES HAVYS</t>
  </si>
  <si>
    <t>08-FLEIGNEUX</t>
  </si>
  <si>
    <t>08-FLEVILLE</t>
  </si>
  <si>
    <t>08-FLIGNY</t>
  </si>
  <si>
    <t>08-FLIZE</t>
  </si>
  <si>
    <t>08-FLOING</t>
  </si>
  <si>
    <t>08-FOISCHES</t>
  </si>
  <si>
    <t>08-FOSSE</t>
  </si>
  <si>
    <t>08-FRAILLICOURT</t>
  </si>
  <si>
    <t>08-FRANCHEVAL</t>
  </si>
  <si>
    <t>08-FROMELENNES</t>
  </si>
  <si>
    <t>08-FROMY</t>
  </si>
  <si>
    <t>08-FUMAY</t>
  </si>
  <si>
    <t>08-GERMONT</t>
  </si>
  <si>
    <t>08-GERNELLE</t>
  </si>
  <si>
    <t>08-GESPUNSART</t>
  </si>
  <si>
    <t>08-GIRONDELLE</t>
  </si>
  <si>
    <t>08-GIVET</t>
  </si>
  <si>
    <t>08-GIVONNE</t>
  </si>
  <si>
    <t>08-GIVRON</t>
  </si>
  <si>
    <t>08-GIVRY</t>
  </si>
  <si>
    <t>08-GLAIRE</t>
  </si>
  <si>
    <t>08-GOMONT</t>
  </si>
  <si>
    <t>08-GRANDCHAMP</t>
  </si>
  <si>
    <t>08-GRANDHAM</t>
  </si>
  <si>
    <t>08-GRANDPRE</t>
  </si>
  <si>
    <t>08-GRIVY LOISY</t>
  </si>
  <si>
    <t>08-GRUYERES</t>
  </si>
  <si>
    <t>08-GUE D HOSSUS</t>
  </si>
  <si>
    <t>08-GUIGNICOURT SUR VENCE</t>
  </si>
  <si>
    <t>08-GUINCOURT</t>
  </si>
  <si>
    <t>08-HAGNICOURT</t>
  </si>
  <si>
    <t>08-HAM LES MOINES</t>
  </si>
  <si>
    <t>08-HAM SUR MEUSE</t>
  </si>
  <si>
    <t>08-HANNAPPES</t>
  </si>
  <si>
    <t>08-HANNOGNE ST MARTIN</t>
  </si>
  <si>
    <t>08-HANNOGNE ST REMY</t>
  </si>
  <si>
    <t>08-HARAUCOURT</t>
  </si>
  <si>
    <t>08-HARCY</t>
  </si>
  <si>
    <t>08-HARGNIES</t>
  </si>
  <si>
    <t>08-HARRICOURT</t>
  </si>
  <si>
    <t>08-HAUDRECY</t>
  </si>
  <si>
    <t>08-HAULME</t>
  </si>
  <si>
    <t>08-HAUTEVILLE</t>
  </si>
  <si>
    <t>08-HAUVINE</t>
  </si>
  <si>
    <t>08-HAYBES</t>
  </si>
  <si>
    <t>08-HERBEUVAL</t>
  </si>
  <si>
    <t>08-HERPY L ARLESIENNE</t>
  </si>
  <si>
    <t>08-HIERGES</t>
  </si>
  <si>
    <t>08-HOUDILCOURT</t>
  </si>
  <si>
    <t>08-HOULDIZY</t>
  </si>
  <si>
    <t>08-ILLY</t>
  </si>
  <si>
    <t>08-IMECOURT</t>
  </si>
  <si>
    <t>08-INAUMONT</t>
  </si>
  <si>
    <t>08-ISSANCOURT ET RUMEL</t>
  </si>
  <si>
    <t>08-JANDUN</t>
  </si>
  <si>
    <t>08-JOIGNY SUR MEUSE</t>
  </si>
  <si>
    <t>08-JONVAL</t>
  </si>
  <si>
    <t>08-JUNIVILLE</t>
  </si>
  <si>
    <t>08-JUSTINE HERBIGNY</t>
  </si>
  <si>
    <t>08-L ECAILLE</t>
  </si>
  <si>
    <t>08-L ECHELLE</t>
  </si>
  <si>
    <t>08-LA BERLIERE</t>
  </si>
  <si>
    <t>08-LA BESACE</t>
  </si>
  <si>
    <t>08-LA CHAPELLE</t>
  </si>
  <si>
    <t>08-LA CROIX AUX BOIS</t>
  </si>
  <si>
    <t>08-LA FEREE</t>
  </si>
  <si>
    <t>08-LA FERTE SUR CHIERS</t>
  </si>
  <si>
    <t>08-LA FRANCHEVILLE</t>
  </si>
  <si>
    <t>08-LA GRANDVILLE</t>
  </si>
  <si>
    <t>08-LA HORGNE</t>
  </si>
  <si>
    <t>08-LA MONCELLE</t>
  </si>
  <si>
    <t>08-LA NEUVILLE A MAIRE</t>
  </si>
  <si>
    <t>08-LA NEUVILLE AUX JOUTES</t>
  </si>
  <si>
    <t>08-LA NEUVILLE LES WASIGNY</t>
  </si>
  <si>
    <t>08-LA ROMAGNE</t>
  </si>
  <si>
    <t>08-LA SABOTTERIE</t>
  </si>
  <si>
    <t>08-LAIFOUR</t>
  </si>
  <si>
    <t>08-LALOBBE</t>
  </si>
  <si>
    <t>08-LAMETZ</t>
  </si>
  <si>
    <t>08-LANCON</t>
  </si>
  <si>
    <t>08-LANDRES ET ST GEORGES</t>
  </si>
  <si>
    <t>08-LANDRICHAMPS</t>
  </si>
  <si>
    <t>08-LAUNOIS SUR VENCE</t>
  </si>
  <si>
    <t>08-LAVAL MORENCY</t>
  </si>
  <si>
    <t>08-LE CHATELET SUR RETOURNE</t>
  </si>
  <si>
    <t>08-LE CHATELET SUR SORMONNE</t>
  </si>
  <si>
    <t>08-LE FRETY</t>
  </si>
  <si>
    <t>08-LE MONT DIEU</t>
  </si>
  <si>
    <t>08-LE THOUR</t>
  </si>
  <si>
    <t>08-LEFFINCOURT</t>
  </si>
  <si>
    <t>08-LEPRON LES VALLEES</t>
  </si>
  <si>
    <t>08-LES AYVELLES</t>
  </si>
  <si>
    <t>08-LES DEUX VILLES</t>
  </si>
  <si>
    <t>08-LES GRANDES ARMOISES</t>
  </si>
  <si>
    <t>08-LES HAUTES RIVIERES</t>
  </si>
  <si>
    <t>08-LES MAZURES</t>
  </si>
  <si>
    <t>08-LES PETITES ARMOISES</t>
  </si>
  <si>
    <t>08-LETANNE</t>
  </si>
  <si>
    <t>08-LIART</t>
  </si>
  <si>
    <t>08-LINAY</t>
  </si>
  <si>
    <t>08-LIRY</t>
  </si>
  <si>
    <t>08-LOGNY BOGNY</t>
  </si>
  <si>
    <t>08-LONGWE</t>
  </si>
  <si>
    <t>08-LONNY</t>
  </si>
  <si>
    <t>08-LUCQUY</t>
  </si>
  <si>
    <t>08-LUMES</t>
  </si>
  <si>
    <t>08-MACHAULT</t>
  </si>
  <si>
    <t>08-MAISONCELLE ET VILLERS</t>
  </si>
  <si>
    <t>08-MALANDRY</t>
  </si>
  <si>
    <t>08-MANRE</t>
  </si>
  <si>
    <t>08-MARANWEZ</t>
  </si>
  <si>
    <t>08-MARBY</t>
  </si>
  <si>
    <t>08-MARCQ</t>
  </si>
  <si>
    <t>08-MARGNY</t>
  </si>
  <si>
    <t>08-MARGUT</t>
  </si>
  <si>
    <t>08-MARLEMONT</t>
  </si>
  <si>
    <t>08-MARQUIGNY</t>
  </si>
  <si>
    <t>08-MARS SOUS BOURCQ</t>
  </si>
  <si>
    <t>08-MARVAUX VIEUX</t>
  </si>
  <si>
    <t>08-MATTON ET CLEMENCY</t>
  </si>
  <si>
    <t>08-MAUBERT FONTAINE</t>
  </si>
  <si>
    <t>08-MAZERNY</t>
  </si>
  <si>
    <t>08-MENIL ANNELLES</t>
  </si>
  <si>
    <t>08-MENIL LEPINOIS</t>
  </si>
  <si>
    <t>08-MESMONT</t>
  </si>
  <si>
    <t>08-MESSINCOURT</t>
  </si>
  <si>
    <t>08-MOGUES</t>
  </si>
  <si>
    <t>08-MOIRY</t>
  </si>
  <si>
    <t>08-MONDIGNY</t>
  </si>
  <si>
    <t>08-MONT LAURENT</t>
  </si>
  <si>
    <t>08-MONT ST MARTIN</t>
  </si>
  <si>
    <t>08-MONT ST REMY</t>
  </si>
  <si>
    <t>08-MONTCHEUTIN</t>
  </si>
  <si>
    <t>08-MONTCORNET</t>
  </si>
  <si>
    <t>08-MONTCY NOTRE DAME</t>
  </si>
  <si>
    <t>08-MONTGON</t>
  </si>
  <si>
    <t>08-MONTHERME</t>
  </si>
  <si>
    <t>08-MONTHOIS</t>
  </si>
  <si>
    <t>08-MONTIGNY SUR MEUSE</t>
  </si>
  <si>
    <t>08-MONTIGNY SUR VENCE</t>
  </si>
  <si>
    <t>08-MONTMEILLANT</t>
  </si>
  <si>
    <t>08-MOURON</t>
  </si>
  <si>
    <t>08-MOUZON</t>
  </si>
  <si>
    <t>08-MURTIN ET BOGNY</t>
  </si>
  <si>
    <t>08-NANTEUIL SUR AISNE</t>
  </si>
  <si>
    <t>08-NEUFLIZE</t>
  </si>
  <si>
    <t>08-NEUFMAISON</t>
  </si>
  <si>
    <t>08-NEUFMANIL</t>
  </si>
  <si>
    <t>08-NEUVILLE DAY</t>
  </si>
  <si>
    <t>08-NEUVILLE EN TOURNE A FUY</t>
  </si>
  <si>
    <t>08-NEUVILLE LES THIS</t>
  </si>
  <si>
    <t>08-NEUVILLE LEZ BEAULIEU</t>
  </si>
  <si>
    <t>08-NEUVIZY</t>
  </si>
  <si>
    <t>08-NOIRVAL</t>
  </si>
  <si>
    <t>08-NOUART</t>
  </si>
  <si>
    <t>08-NOUVION SUR MEUSE</t>
  </si>
  <si>
    <t>08-NOUZONVILLE</t>
  </si>
  <si>
    <t>08-NOVION PORCIEN</t>
  </si>
  <si>
    <t>08-NOVY CHEVRIERES</t>
  </si>
  <si>
    <t>08-NOYERS PONT MAUGIS</t>
  </si>
  <si>
    <t>08-OCHES</t>
  </si>
  <si>
    <t>08-OLIZY PRIMAT</t>
  </si>
  <si>
    <t>08-OMICOURT</t>
  </si>
  <si>
    <t>08-OMONT</t>
  </si>
  <si>
    <t>08-OSNES</t>
  </si>
  <si>
    <t>08-PAUVRES</t>
  </si>
  <si>
    <t>08-PERTHES</t>
  </si>
  <si>
    <t>08-POILCOURT SYDNEY</t>
  </si>
  <si>
    <t>08-POIX TERRON</t>
  </si>
  <si>
    <t>08-POURU AUX BOIS</t>
  </si>
  <si>
    <t>08-POURU ST REMY</t>
  </si>
  <si>
    <t>08-PREZ</t>
  </si>
  <si>
    <t>08-PRIX LES MEZIERES</t>
  </si>
  <si>
    <t>08-PUILLY ET CHARBEAUX</t>
  </si>
  <si>
    <t>08-PUISEUX</t>
  </si>
  <si>
    <t>08-PURE</t>
  </si>
  <si>
    <t>08-QUATRE CHAMPS</t>
  </si>
  <si>
    <t>08-QUILLY</t>
  </si>
  <si>
    <t>08-RAILLICOURT</t>
  </si>
  <si>
    <t>08-RANCENNES</t>
  </si>
  <si>
    <t>08-RAUCOURT ET FLABA</t>
  </si>
  <si>
    <t>08-REGNIOWEZ</t>
  </si>
  <si>
    <t>08-REMAUCOURT</t>
  </si>
  <si>
    <t>08-REMILLY AILLICOURT</t>
  </si>
  <si>
    <t>08-REMILLY LES POTHEES</t>
  </si>
  <si>
    <t>08-RENNEVILLE</t>
  </si>
  <si>
    <t>08-RENWEZ</t>
  </si>
  <si>
    <t>08-RETHEL</t>
  </si>
  <si>
    <t>08-REVIN</t>
  </si>
  <si>
    <t>08-RILLY SUR AISNE</t>
  </si>
  <si>
    <t>08-RIMOGNE</t>
  </si>
  <si>
    <t>08-ROCQUIGNY</t>
  </si>
  <si>
    <t>08-ROCROI</t>
  </si>
  <si>
    <t>08-ROIZY</t>
  </si>
  <si>
    <t>08-ROUVROY SUR AUDRY</t>
  </si>
  <si>
    <t>08-RUBIGNY</t>
  </si>
  <si>
    <t>08-RUMIGNY</t>
  </si>
  <si>
    <t>08-SACHY</t>
  </si>
  <si>
    <t>08-SAILLY</t>
  </si>
  <si>
    <t>08-SAPOGNE ET FEUCHERES</t>
  </si>
  <si>
    <t>08-SAPOGNE SUR MARCHE</t>
  </si>
  <si>
    <t>08-SAULCES CHAMPENOISES</t>
  </si>
  <si>
    <t>08-SAULCES MONCLIN</t>
  </si>
  <si>
    <t>08-SAULT LES RETHEL</t>
  </si>
  <si>
    <t>08-SAULT ST REMY</t>
  </si>
  <si>
    <t>08-SAUVILLE</t>
  </si>
  <si>
    <t>08-SAVIGNY SUR AISNE</t>
  </si>
  <si>
    <t>08-SECHAULT</t>
  </si>
  <si>
    <t>08-SECHEVAL</t>
  </si>
  <si>
    <t>08-SEDAN</t>
  </si>
  <si>
    <t>08-SEMIDE</t>
  </si>
  <si>
    <t>08-SEMUY</t>
  </si>
  <si>
    <t>08-SENUC</t>
  </si>
  <si>
    <t>08-SERAINCOURT</t>
  </si>
  <si>
    <t>08-SERY</t>
  </si>
  <si>
    <t>08-SEUIL</t>
  </si>
  <si>
    <t>08-SEVIGNY LA FORET</t>
  </si>
  <si>
    <t>08-SEVIGNY WALEPPE</t>
  </si>
  <si>
    <t>08-SIGNY L ABBAYE</t>
  </si>
  <si>
    <t>08-SIGNY LE PETIT</t>
  </si>
  <si>
    <t>08-SIGNY MONTLIBERT</t>
  </si>
  <si>
    <t>08-SINGLY</t>
  </si>
  <si>
    <t>08-SOMMAUTHE</t>
  </si>
  <si>
    <t>08-SOMMERANCE</t>
  </si>
  <si>
    <t>08-SON</t>
  </si>
  <si>
    <t>08-SORBON</t>
  </si>
  <si>
    <t>08-SORCY BAUTHEMONT</t>
  </si>
  <si>
    <t>08-SORMONNE</t>
  </si>
  <si>
    <t>08-ST AIGNAN</t>
  </si>
  <si>
    <t>08-ST CLEMENT A ARNES</t>
  </si>
  <si>
    <t>08-ST ETIENNE A ARNES</t>
  </si>
  <si>
    <t>08-ST FERGEUX</t>
  </si>
  <si>
    <t>08-ST GERMAINMONT</t>
  </si>
  <si>
    <t>08-ST JEAN AUX BOIS</t>
  </si>
  <si>
    <t>08-ST JUVIN</t>
  </si>
  <si>
    <t>08-ST LAMBERT ET MONT DE JEUX</t>
  </si>
  <si>
    <t>08-ST LAURENT</t>
  </si>
  <si>
    <t>08-ST LOUP EN CHAMPAGNE</t>
  </si>
  <si>
    <t>08-ST LOUP TERRIER</t>
  </si>
  <si>
    <t>08-ST MARCEAU</t>
  </si>
  <si>
    <t>08-ST MARCEL</t>
  </si>
  <si>
    <t>08-ST MENGES</t>
  </si>
  <si>
    <t>08-ST MOREL</t>
  </si>
  <si>
    <t>08-ST PIERRE A ARNES</t>
  </si>
  <si>
    <t>08-ST PIERRE SUR VENCE</t>
  </si>
  <si>
    <t>08-ST PIERREMONT</t>
  </si>
  <si>
    <t>08-ST QUENTIN LE PETIT</t>
  </si>
  <si>
    <t>08-ST REMY LE PETIT</t>
  </si>
  <si>
    <t>08-STE MARIE</t>
  </si>
  <si>
    <t>08-STE VAUBOURG</t>
  </si>
  <si>
    <t>08-STONNE</t>
  </si>
  <si>
    <t>08-SUGNY</t>
  </si>
  <si>
    <t>08-SURY</t>
  </si>
  <si>
    <t>08-SUZANNE</t>
  </si>
  <si>
    <t>08-SY</t>
  </si>
  <si>
    <t>08-TAGNON</t>
  </si>
  <si>
    <t>08-TAILLETTE</t>
  </si>
  <si>
    <t>08-TAILLY</t>
  </si>
  <si>
    <t>08-TAIZY</t>
  </si>
  <si>
    <t>08-TANNAY</t>
  </si>
  <si>
    <t>08-TARZY</t>
  </si>
  <si>
    <t>08-TETAIGNE</t>
  </si>
  <si>
    <t>08-THELONNE</t>
  </si>
  <si>
    <t>08-THENORGUES</t>
  </si>
  <si>
    <t>08-THILAY</t>
  </si>
  <si>
    <t>08-THIN LE MOUTIER</t>
  </si>
  <si>
    <t>08-THIS</t>
  </si>
  <si>
    <t>08-THUGNY TRUGNY</t>
  </si>
  <si>
    <t>08-TOGES</t>
  </si>
  <si>
    <t>08-TOULIGNY</t>
  </si>
  <si>
    <t>08-TOURCELLES CHAUMONT</t>
  </si>
  <si>
    <t>08-TOURNAVAUX</t>
  </si>
  <si>
    <t>08-TOURNES</t>
  </si>
  <si>
    <t>08-TOURTERON</t>
  </si>
  <si>
    <t>08-TREMBLOIS LES CARIGNAN</t>
  </si>
  <si>
    <t>08-TREMBLOIS LES ROCROI</t>
  </si>
  <si>
    <t>08-VANDY</t>
  </si>
  <si>
    <t>08-VAUX CHAMPAGNE</t>
  </si>
  <si>
    <t>08-VAUX EN DIEULET</t>
  </si>
  <si>
    <t>08-VAUX LES MOURON</t>
  </si>
  <si>
    <t>08-VAUX LES MOUZON</t>
  </si>
  <si>
    <t>08-VAUX LES RUBIGNY</t>
  </si>
  <si>
    <t>08-VAUX MONTREUIL</t>
  </si>
  <si>
    <t>08-VAUX VILLAINE</t>
  </si>
  <si>
    <t>08-VENDRESSE</t>
  </si>
  <si>
    <t>08-VERPEL</t>
  </si>
  <si>
    <t>08-VERRIERES</t>
  </si>
  <si>
    <t>08-VIEL ST REMY</t>
  </si>
  <si>
    <t>08-VIEUX LES ASFELD</t>
  </si>
  <si>
    <t>08-VILLE SUR LUMES</t>
  </si>
  <si>
    <t>08-VILLE SUR RETOURNE</t>
  </si>
  <si>
    <t>08-VILLERS DEVANT LE THOUR</t>
  </si>
  <si>
    <t>08-VILLERS DEVANT MOUZON</t>
  </si>
  <si>
    <t>08-VILLERS LE TILLEUL</t>
  </si>
  <si>
    <t>08-VILLERS LE TOURNEUR</t>
  </si>
  <si>
    <t>08-VILLERS SEMEUSE</t>
  </si>
  <si>
    <t>08-VILLERS SUR BAR</t>
  </si>
  <si>
    <t>08-VILLERS SUR LE MONT</t>
  </si>
  <si>
    <t>08-VILLY</t>
  </si>
  <si>
    <t>08-VIREUX MOLHAIN</t>
  </si>
  <si>
    <t>08-VIREUX WALLERAND</t>
  </si>
  <si>
    <t>08-VIVIER AU COURT</t>
  </si>
  <si>
    <t>08-VONCQ</t>
  </si>
  <si>
    <t>08-VOUZIERS</t>
  </si>
  <si>
    <t>08-VRIGNE AUX BOIS</t>
  </si>
  <si>
    <t>08-VRIGNE MEUSE</t>
  </si>
  <si>
    <t>08-WADELINCOURT</t>
  </si>
  <si>
    <t>08-WAGNON</t>
  </si>
  <si>
    <t>08-WARCQ</t>
  </si>
  <si>
    <t>08-WARNECOURT</t>
  </si>
  <si>
    <t>08-WASIGNY</t>
  </si>
  <si>
    <t>08-WIGNICOURT</t>
  </si>
  <si>
    <t>08-WILLIERS</t>
  </si>
  <si>
    <t>08-YONCQ</t>
  </si>
  <si>
    <t>08-YVERNAUMONT</t>
  </si>
  <si>
    <t>08-FAUX</t>
  </si>
  <si>
    <t>09-AIGUES JUNTES</t>
  </si>
  <si>
    <t>09-AIGUES VIVES</t>
  </si>
  <si>
    <t>09-ALBIES</t>
  </si>
  <si>
    <t>09-ALEU</t>
  </si>
  <si>
    <t>09-ALLIAT</t>
  </si>
  <si>
    <t>09-ALLIERES</t>
  </si>
  <si>
    <t>09-ALOS</t>
  </si>
  <si>
    <t>09-ALZEN</t>
  </si>
  <si>
    <t>09-ANTRAS</t>
  </si>
  <si>
    <t>09-APPY</t>
  </si>
  <si>
    <t>09-ARABAUX</t>
  </si>
  <si>
    <t>09-ARGEIN</t>
  </si>
  <si>
    <t>09-ARIGNAC</t>
  </si>
  <si>
    <t>09-ARNAVE</t>
  </si>
  <si>
    <t>09-ARRIEN EN BETHMALE</t>
  </si>
  <si>
    <t>09-ARROUT</t>
  </si>
  <si>
    <t>09-ARTIGAT</t>
  </si>
  <si>
    <t>09-ARTIGUES</t>
  </si>
  <si>
    <t>09-ARTIX</t>
  </si>
  <si>
    <t>09-ARVIGNA</t>
  </si>
  <si>
    <t>09-ASCOU</t>
  </si>
  <si>
    <t>09-ASTON</t>
  </si>
  <si>
    <t>09-AUCAZEIN</t>
  </si>
  <si>
    <t>09-AUDRESSEIN</t>
  </si>
  <si>
    <t>09-AUGIREIN</t>
  </si>
  <si>
    <t>09-AULOS SINSAT</t>
  </si>
  <si>
    <t>09-AULUS LES BAINS</t>
  </si>
  <si>
    <t>09-AUZAT</t>
  </si>
  <si>
    <t>09-AX LES THERMES</t>
  </si>
  <si>
    <t>09-AXIAT</t>
  </si>
  <si>
    <t>09-BAGERT</t>
  </si>
  <si>
    <t>09-BALACET</t>
  </si>
  <si>
    <t>09-BALAGUERES</t>
  </si>
  <si>
    <t>09-BARJAC</t>
  </si>
  <si>
    <t>09-BAULOU</t>
  </si>
  <si>
    <t>09-BEDEILHAC ET AYNAT</t>
  </si>
  <si>
    <t>09-BEDEILLE</t>
  </si>
  <si>
    <t>09-BELESTA</t>
  </si>
  <si>
    <t>09-BELLOC</t>
  </si>
  <si>
    <t>09-BENAC</t>
  </si>
  <si>
    <t>09-BENAGUES</t>
  </si>
  <si>
    <t>09-BENAIX</t>
  </si>
  <si>
    <t>09-BESSET</t>
  </si>
  <si>
    <t>09-BESTIAC</t>
  </si>
  <si>
    <t>09-BETCHAT</t>
  </si>
  <si>
    <t>09-BETHMALE</t>
  </si>
  <si>
    <t>09-BEZAC</t>
  </si>
  <si>
    <t>09-BIERT</t>
  </si>
  <si>
    <t>09-BOMPAS</t>
  </si>
  <si>
    <t>09-BONAC IRAZEIN</t>
  </si>
  <si>
    <t>09-BONNAC</t>
  </si>
  <si>
    <t>09-BORDES UCHENTEIN</t>
  </si>
  <si>
    <t>09-BOUAN</t>
  </si>
  <si>
    <t>09-BOUSSENAC</t>
  </si>
  <si>
    <t>09-BRASSAC</t>
  </si>
  <si>
    <t>09-BRIE</t>
  </si>
  <si>
    <t>09-BURRET</t>
  </si>
  <si>
    <t>09-BUZAN</t>
  </si>
  <si>
    <t>09-CADARCET</t>
  </si>
  <si>
    <t>09-CALZAN</t>
  </si>
  <si>
    <t>09-CAMARADE</t>
  </si>
  <si>
    <t>09-CAMON</t>
  </si>
  <si>
    <t>09-CAMPAGNE SUR ARIZE</t>
  </si>
  <si>
    <t>09-CANTE</t>
  </si>
  <si>
    <t>09-CAPOULET ET JUNAC</t>
  </si>
  <si>
    <t>09-CARCANIERES</t>
  </si>
  <si>
    <t>09-CARLA BAYLE</t>
  </si>
  <si>
    <t>09-CARLA DE ROQUEFORT</t>
  </si>
  <si>
    <t>09-CASTELNAU DURBAN</t>
  </si>
  <si>
    <t>09-CASTERAS</t>
  </si>
  <si>
    <t>09-CASTEX</t>
  </si>
  <si>
    <t>09-CASTILLON EN COUSERANS</t>
  </si>
  <si>
    <t>09-CAUMONT</t>
  </si>
  <si>
    <t>09-CAUSSOU</t>
  </si>
  <si>
    <t>09-CAYCHAX</t>
  </si>
  <si>
    <t>09-CAZALS DES BAYLES</t>
  </si>
  <si>
    <t>09-CAZAUX</t>
  </si>
  <si>
    <t>09-CAZAVET</t>
  </si>
  <si>
    <t>09-CAZENAVE SERRES ET ALLENS</t>
  </si>
  <si>
    <t>09-CELLES</t>
  </si>
  <si>
    <t>09-CERIZOLS</t>
  </si>
  <si>
    <t>09-CESCAU</t>
  </si>
  <si>
    <t>09-CHATEAU VERDUN</t>
  </si>
  <si>
    <t>09-CLERMONT</t>
  </si>
  <si>
    <t>09-CONTRAZY</t>
  </si>
  <si>
    <t>09-COS</t>
  </si>
  <si>
    <t>09-COUFLENS</t>
  </si>
  <si>
    <t>09-COUSSA</t>
  </si>
  <si>
    <t>09-COUTENS</t>
  </si>
  <si>
    <t>09-CRAMPAGNA</t>
  </si>
  <si>
    <t>09-DALOU</t>
  </si>
  <si>
    <t>09-DAUMAZAN SUR ARIZE</t>
  </si>
  <si>
    <t>09-DREUILHE</t>
  </si>
  <si>
    <t>09-DUN</t>
  </si>
  <si>
    <t>09-DURBAN SUR ARIZE</t>
  </si>
  <si>
    <t>09-DURFORT</t>
  </si>
  <si>
    <t>09-ENCOURTIECH</t>
  </si>
  <si>
    <t>09-ENGOMER</t>
  </si>
  <si>
    <t>09-ERCE</t>
  </si>
  <si>
    <t>09-ERP</t>
  </si>
  <si>
    <t>09-ESCLAGNE</t>
  </si>
  <si>
    <t>09-ESCOSSE</t>
  </si>
  <si>
    <t>09-ESPLAS</t>
  </si>
  <si>
    <t>09-ESPLAS DE SEROU</t>
  </si>
  <si>
    <t>09-EYCHEIL</t>
  </si>
  <si>
    <t>09-FABAS</t>
  </si>
  <si>
    <t>09-FERRIERES SUR ARIEGE</t>
  </si>
  <si>
    <t>09-FOIX</t>
  </si>
  <si>
    <t>09-FORNEX</t>
  </si>
  <si>
    <t>09-FOUGAX ET BARRINEUF</t>
  </si>
  <si>
    <t>09-FREYCHENET</t>
  </si>
  <si>
    <t>09-GABRE</t>
  </si>
  <si>
    <t>09-GAJAN</t>
  </si>
  <si>
    <t>09-GALEY</t>
  </si>
  <si>
    <t>09-GANAC</t>
  </si>
  <si>
    <t>09-GARANOU</t>
  </si>
  <si>
    <t>09-GAUDIES</t>
  </si>
  <si>
    <t>09-GENAT</t>
  </si>
  <si>
    <t>09-GESTIES</t>
  </si>
  <si>
    <t>09-GOURBIT</t>
  </si>
  <si>
    <t>09-GUDAS</t>
  </si>
  <si>
    <t>09-IGNAUX</t>
  </si>
  <si>
    <t>09-ILHAT</t>
  </si>
  <si>
    <t>09-ILLARTEIN</t>
  </si>
  <si>
    <t>09-ILLIER ET LARAMADE</t>
  </si>
  <si>
    <t>09-JUSTINIAC</t>
  </si>
  <si>
    <t>09-L AIGUILLON</t>
  </si>
  <si>
    <t>09-L HERM</t>
  </si>
  <si>
    <t>09-L HOSPITALET PRES L ANDORRE</t>
  </si>
  <si>
    <t>09-LA BASTIDE DE BESPLAS</t>
  </si>
  <si>
    <t>09-LA BASTIDE DE BOUSIGNAC</t>
  </si>
  <si>
    <t>09-LA BASTIDE DE LORDAT</t>
  </si>
  <si>
    <t>09-LA BASTIDE DE SEROU</t>
  </si>
  <si>
    <t>09-LA BASTIDE DU SALAT</t>
  </si>
  <si>
    <t>09-LA BASTIDE SUR L HERS</t>
  </si>
  <si>
    <t>09-LA TOUR DU CRIEU</t>
  </si>
  <si>
    <t>09-LABATUT</t>
  </si>
  <si>
    <t>09-LACAVE</t>
  </si>
  <si>
    <t>09-LACOURT</t>
  </si>
  <si>
    <t>09-LAGARDE</t>
  </si>
  <si>
    <t>09-LANOUX</t>
  </si>
  <si>
    <t>09-LAPEGE</t>
  </si>
  <si>
    <t>09-LAPENNE</t>
  </si>
  <si>
    <t>09-LARBONT</t>
  </si>
  <si>
    <t>09-LARCAT</t>
  </si>
  <si>
    <t>09-LARNAT</t>
  </si>
  <si>
    <t>09-LAROQUE D OLMES</t>
  </si>
  <si>
    <t>09-LASSERRE</t>
  </si>
  <si>
    <t>09-LASSUR</t>
  </si>
  <si>
    <t>09-LAVELANET</t>
  </si>
  <si>
    <t>09-LE BOSC</t>
  </si>
  <si>
    <t>09-LE CARLARET</t>
  </si>
  <si>
    <t>09-LE FOSSAT</t>
  </si>
  <si>
    <t>09-LE MAS D AZIL</t>
  </si>
  <si>
    <t>09-LE PEYRAT</t>
  </si>
  <si>
    <t>09-LE PLA</t>
  </si>
  <si>
    <t>09-LE PORT</t>
  </si>
  <si>
    <t>09-LE PUCH</t>
  </si>
  <si>
    <t>09-LE VERNET</t>
  </si>
  <si>
    <t>09-LERAN</t>
  </si>
  <si>
    <t>09-LERCOUL</t>
  </si>
  <si>
    <t>09-LES BORDES SUR ARIZE</t>
  </si>
  <si>
    <t>09-LES CABANNES</t>
  </si>
  <si>
    <t>09-LES ISSARDS</t>
  </si>
  <si>
    <t>09-LES PUJOLS</t>
  </si>
  <si>
    <t>09-LESCOUSSE</t>
  </si>
  <si>
    <t>09-LESCURE</t>
  </si>
  <si>
    <t>09-LESPARROU</t>
  </si>
  <si>
    <t>09-LEYCHERT</t>
  </si>
  <si>
    <t>09-LEZAT SUR LEZE</t>
  </si>
  <si>
    <t>09-LIEURAC</t>
  </si>
  <si>
    <t>09-LIMBRASSAC</t>
  </si>
  <si>
    <t>09-LISSAC</t>
  </si>
  <si>
    <t>09-LORDAT</t>
  </si>
  <si>
    <t>09-LORP SENTARAILLE</t>
  </si>
  <si>
    <t>09-LOUBAUT</t>
  </si>
  <si>
    <t>09-LOUBENS</t>
  </si>
  <si>
    <t>09-LOUBIERES</t>
  </si>
  <si>
    <t>09-LUDIES</t>
  </si>
  <si>
    <t>09-LUZENAC</t>
  </si>
  <si>
    <t>09-MADIERE</t>
  </si>
  <si>
    <t>09-MALEGOUDE</t>
  </si>
  <si>
    <t>09-MALLEON</t>
  </si>
  <si>
    <t>09-MANSES</t>
  </si>
  <si>
    <t>09-MASSAT</t>
  </si>
  <si>
    <t>09-MAUVEZIN DE PRAT</t>
  </si>
  <si>
    <t>09-MAUVEZIN DE STE CROIX</t>
  </si>
  <si>
    <t>09-MAZERES</t>
  </si>
  <si>
    <t>09-MERAS</t>
  </si>
  <si>
    <t>09-MERCENAC</t>
  </si>
  <si>
    <t>09-MERCUS GARRABET</t>
  </si>
  <si>
    <t>09-MERENS LES VALS</t>
  </si>
  <si>
    <t>09-MERIGON</t>
  </si>
  <si>
    <t>09-MIGLOS</t>
  </si>
  <si>
    <t>09-MIJANES</t>
  </si>
  <si>
    <t>09-MIREPOIX</t>
  </si>
  <si>
    <t>09-MONESPLE</t>
  </si>
  <si>
    <t>09-MONTAGAGNE</t>
  </si>
  <si>
    <t>09-MONTAILLOU</t>
  </si>
  <si>
    <t>09-MONTARDIT</t>
  </si>
  <si>
    <t>09-MONTAUT</t>
  </si>
  <si>
    <t>09-MONTBEL</t>
  </si>
  <si>
    <t>09-MONTEGUT EN COUSERANS</t>
  </si>
  <si>
    <t>09-MONTEGUT PLANTAUREL</t>
  </si>
  <si>
    <t>09-MONTELS</t>
  </si>
  <si>
    <t>09-MONTESQUIEU AVANTES</t>
  </si>
  <si>
    <t>09-MONTFA</t>
  </si>
  <si>
    <t>09-MONTFERRIER</t>
  </si>
  <si>
    <t>09-MONTGAILLARD</t>
  </si>
  <si>
    <t>09-MONTGAUCH</t>
  </si>
  <si>
    <t>09-MONTJOIE EN COUSERANS</t>
  </si>
  <si>
    <t>09-MONTOULIEU</t>
  </si>
  <si>
    <t>09-MONTSEGUR</t>
  </si>
  <si>
    <t>09-MONTSERON</t>
  </si>
  <si>
    <t>09-MOULIN NEUF</t>
  </si>
  <si>
    <t>09-MOULIS</t>
  </si>
  <si>
    <t>09-NALZEN</t>
  </si>
  <si>
    <t>09-NESCUS</t>
  </si>
  <si>
    <t>09-NIAUX</t>
  </si>
  <si>
    <t>09-ORGEIX</t>
  </si>
  <si>
    <t>09-ORGIBET</t>
  </si>
  <si>
    <t>09-ORLU</t>
  </si>
  <si>
    <t>09-ORNOLAC USSAT LES BAINS</t>
  </si>
  <si>
    <t>09-ORUS</t>
  </si>
  <si>
    <t>09-OUST</t>
  </si>
  <si>
    <t>09-PAILHES</t>
  </si>
  <si>
    <t>09-PAMIERS</t>
  </si>
  <si>
    <t>09-PECH</t>
  </si>
  <si>
    <t>09-PEREILLE</t>
  </si>
  <si>
    <t>09-PERLES ET CASTELET</t>
  </si>
  <si>
    <t>09-PRADES</t>
  </si>
  <si>
    <t>09-PRADETTES</t>
  </si>
  <si>
    <t>09-PRADIERES</t>
  </si>
  <si>
    <t>09-PRAT BONREPAUX</t>
  </si>
  <si>
    <t>09-PRAYOLS</t>
  </si>
  <si>
    <t>09-QUERIGUT</t>
  </si>
  <si>
    <t>09-QUIE</t>
  </si>
  <si>
    <t>09-RABAT LES TROIS SEIGNEURS</t>
  </si>
  <si>
    <t>09-RAISSAC</t>
  </si>
  <si>
    <t>09-REGAT</t>
  </si>
  <si>
    <t>09-RIEUCROS</t>
  </si>
  <si>
    <t>09-RIEUX DE PELLEPORT</t>
  </si>
  <si>
    <t>09-RIMONT</t>
  </si>
  <si>
    <t>09-RIVERENERT</t>
  </si>
  <si>
    <t>09-ROQUEFIXADE</t>
  </si>
  <si>
    <t>09-ROQUEFORT LES CASCADES</t>
  </si>
  <si>
    <t>09-ROUMENGOUX</t>
  </si>
  <si>
    <t>09-ROUZE</t>
  </si>
  <si>
    <t>09-SABARAT</t>
  </si>
  <si>
    <t>09-SALSEIN</t>
  </si>
  <si>
    <t>09-SAURAT</t>
  </si>
  <si>
    <t>09-SAUTEL</t>
  </si>
  <si>
    <t>09-SAVERDUN</t>
  </si>
  <si>
    <t>09-SAVIGNAC LES ORMEAUX</t>
  </si>
  <si>
    <t>09-SEGURA</t>
  </si>
  <si>
    <t>09-SEIX</t>
  </si>
  <si>
    <t>09-SENCONAC</t>
  </si>
  <si>
    <t>09-SENTEIN</t>
  </si>
  <si>
    <t>09-SENTENAC D OUST</t>
  </si>
  <si>
    <t>09-SENTENAC DE SEROU</t>
  </si>
  <si>
    <t>09-SERRES SUR ARGET</t>
  </si>
  <si>
    <t>09-SIEURAS</t>
  </si>
  <si>
    <t>09-SIGUER</t>
  </si>
  <si>
    <t>09-SOR</t>
  </si>
  <si>
    <t>09-SORGEAT</t>
  </si>
  <si>
    <t>09-SOUEIX ROGALLE</t>
  </si>
  <si>
    <t>09-SOULA</t>
  </si>
  <si>
    <t>09-SOULAN</t>
  </si>
  <si>
    <t>09-ST AMADOU</t>
  </si>
  <si>
    <t>09-ST AMANS</t>
  </si>
  <si>
    <t>09-ST BAUZEIL</t>
  </si>
  <si>
    <t>09-ST FELIX DE RIEUTORD</t>
  </si>
  <si>
    <t>09-ST FELIX DE TOURNEGAT</t>
  </si>
  <si>
    <t>09-ST GIRONS</t>
  </si>
  <si>
    <t>09-ST JEAN D AIGUES VIVES</t>
  </si>
  <si>
    <t>09-ST JEAN DE VERGES</t>
  </si>
  <si>
    <t>09-ST JEAN DU CASTILLONNAIS</t>
  </si>
  <si>
    <t>09-ST JEAN DU FALGA</t>
  </si>
  <si>
    <t>09-ST JULIEN DE GRAS CAPOU</t>
  </si>
  <si>
    <t>09-ST LARY</t>
  </si>
  <si>
    <t>09-ST LIZIER</t>
  </si>
  <si>
    <t>09-ST MARTIN D OYDES</t>
  </si>
  <si>
    <t>09-ST MARTIN DE CARALP</t>
  </si>
  <si>
    <t>09-ST MICHEL</t>
  </si>
  <si>
    <t>09-ST PAUL DE JARRAT</t>
  </si>
  <si>
    <t>09-ST PIERRE DE RIVIERE</t>
  </si>
  <si>
    <t>09-ST QUENTIN LA TOUR</t>
  </si>
  <si>
    <t>09-ST QUIRC</t>
  </si>
  <si>
    <t>09-ST VICTOR ROUZAUD</t>
  </si>
  <si>
    <t>09-ST YBARS</t>
  </si>
  <si>
    <t>09-STE CROIX VOLVESTRE</t>
  </si>
  <si>
    <t>09-STE FOI</t>
  </si>
  <si>
    <t>09-STE SUZANNE</t>
  </si>
  <si>
    <t>09-SURBA</t>
  </si>
  <si>
    <t>09-SUZAN</t>
  </si>
  <si>
    <t>09-TABRE</t>
  </si>
  <si>
    <t>09-TARASCON SUR ARIEGE</t>
  </si>
  <si>
    <t>09-TAURIGNAN CASTET</t>
  </si>
  <si>
    <t>09-TAURIGNAN VIEUX</t>
  </si>
  <si>
    <t>09-TEILHET</t>
  </si>
  <si>
    <t>09-THOUARS SUR ARIZE</t>
  </si>
  <si>
    <t>09-TIGNAC</t>
  </si>
  <si>
    <t>09-TOURTOUSE</t>
  </si>
  <si>
    <t>09-TOURTROL</t>
  </si>
  <si>
    <t>09-TREMOULET</t>
  </si>
  <si>
    <t>09-TROYE D ARIEGE</t>
  </si>
  <si>
    <t>09-UNAC</t>
  </si>
  <si>
    <t>09-UNZENT</t>
  </si>
  <si>
    <t>09-URS</t>
  </si>
  <si>
    <t>09-USSAT</t>
  </si>
  <si>
    <t>09-USTOU</t>
  </si>
  <si>
    <t>09-VAL DE SOS</t>
  </si>
  <si>
    <t>09-VALS</t>
  </si>
  <si>
    <t>09-VARILHES</t>
  </si>
  <si>
    <t>09-VAYCHIS</t>
  </si>
  <si>
    <t>09-VEBRE</t>
  </si>
  <si>
    <t>09-VENTENAC</t>
  </si>
  <si>
    <t>09-VERDUN</t>
  </si>
  <si>
    <t>09-VERNAJOUL</t>
  </si>
  <si>
    <t>09-VERNAUX</t>
  </si>
  <si>
    <t>09-VERNIOLLE</t>
  </si>
  <si>
    <t>09-VILLENEUVE</t>
  </si>
  <si>
    <t>09-VILLENEUVE D OLMES</t>
  </si>
  <si>
    <t>09-VILLENEUVE DU LATOU</t>
  </si>
  <si>
    <t>09-VILLENEUVE DU PAREAGE</t>
  </si>
  <si>
    <t>09-VIRA</t>
  </si>
  <si>
    <t>09-VIVIES</t>
  </si>
  <si>
    <t>10-AILLEVILLE</t>
  </si>
  <si>
    <t>10-AIX VILLEMAUR PALIS</t>
  </si>
  <si>
    <t>10-ALLIBAUDIERES</t>
  </si>
  <si>
    <t>10-AMANCE</t>
  </si>
  <si>
    <t>10-ARCIS SUR AUBE</t>
  </si>
  <si>
    <t>10-ARCONVILLE</t>
  </si>
  <si>
    <t>10-ARGANCON</t>
  </si>
  <si>
    <t>10-ARRELLES</t>
  </si>
  <si>
    <t>10-ARREMBECOURT</t>
  </si>
  <si>
    <t>10-ARRENTIERES</t>
  </si>
  <si>
    <t>10-ARSONVAL</t>
  </si>
  <si>
    <t>10-ASSENAY</t>
  </si>
  <si>
    <t>10-ASSENCIERES</t>
  </si>
  <si>
    <t>10-AUBETERRE</t>
  </si>
  <si>
    <t>10-AULNAY</t>
  </si>
  <si>
    <t>10-AUXON</t>
  </si>
  <si>
    <t>10-AVANT LES MARCILLY</t>
  </si>
  <si>
    <t>10-AVANT LES RAMERUPT</t>
  </si>
  <si>
    <t>10-AVIREY LINGEY</t>
  </si>
  <si>
    <t>10-AVON LA PEZE</t>
  </si>
  <si>
    <t>10-AVREUIL</t>
  </si>
  <si>
    <t>10-BAGNEUX LA FOSSE</t>
  </si>
  <si>
    <t>10-BAILLY LE FRANC</t>
  </si>
  <si>
    <t>10-BALIGNICOURT</t>
  </si>
  <si>
    <t>10-BALNOT LA GRANGE</t>
  </si>
  <si>
    <t>10-BALNOT SUR LAIGNES</t>
  </si>
  <si>
    <t>10-BAR SUR AUBE</t>
  </si>
  <si>
    <t>10-BAR SUR SEINE</t>
  </si>
  <si>
    <t>10-BARBEREY ST SULPICE</t>
  </si>
  <si>
    <t>10-BARBUISE</t>
  </si>
  <si>
    <t>10-BAROVILLE</t>
  </si>
  <si>
    <t>10-BAYEL</t>
  </si>
  <si>
    <t>10-BERCENAY EN OTHE</t>
  </si>
  <si>
    <t>10-BERCENAY LE HAYER</t>
  </si>
  <si>
    <t>10-BERGERES</t>
  </si>
  <si>
    <t>10-BERNON</t>
  </si>
  <si>
    <t>10-BERTIGNOLLES</t>
  </si>
  <si>
    <t>10-BERULLE</t>
  </si>
  <si>
    <t>10-BESSY</t>
  </si>
  <si>
    <t>10-BETIGNICOURT</t>
  </si>
  <si>
    <t>10-BEUREY</t>
  </si>
  <si>
    <t>10-BLAINCOURT SUR AUBE</t>
  </si>
  <si>
    <t>10-BLIGNICOURT</t>
  </si>
  <si>
    <t>10-BLIGNY</t>
  </si>
  <si>
    <t>10-BOSSANCOURT</t>
  </si>
  <si>
    <t>10-BOUILLY</t>
  </si>
  <si>
    <t>10-BOULAGES</t>
  </si>
  <si>
    <t>10-BOURANTON</t>
  </si>
  <si>
    <t>10-BOURDENAY</t>
  </si>
  <si>
    <t>10-BOURGUIGNONS</t>
  </si>
  <si>
    <t>10-BOUY LUXEMBOURG</t>
  </si>
  <si>
    <t>10-BOUY SUR ORVIN</t>
  </si>
  <si>
    <t>10-BRAGELOGNE BEAUVOIR</t>
  </si>
  <si>
    <t>10-BRAUX</t>
  </si>
  <si>
    <t>10-BREVIANDES</t>
  </si>
  <si>
    <t>10-BREVONNES</t>
  </si>
  <si>
    <t>10-BRIEL SUR BARSE</t>
  </si>
  <si>
    <t>10-BRIENNE LA VIEILLE</t>
  </si>
  <si>
    <t>10-BRIENNE LE CHATEAU</t>
  </si>
  <si>
    <t>10-BRILLECOURT</t>
  </si>
  <si>
    <t>10-BUCEY EN OTHE</t>
  </si>
  <si>
    <t>10-BUCHERES</t>
  </si>
  <si>
    <t>10-BUXEUIL</t>
  </si>
  <si>
    <t>10-BUXIERES SUR ARCE</t>
  </si>
  <si>
    <t>10-CELLES SUR OURCE</t>
  </si>
  <si>
    <t>10-CHACENAY</t>
  </si>
  <si>
    <t>10-CHALETTE SUR VOIRE</t>
  </si>
  <si>
    <t>10-CHAMOY</t>
  </si>
  <si>
    <t>10-CHAMP SUR BARSE</t>
  </si>
  <si>
    <t>10-CHAMPFLEURY</t>
  </si>
  <si>
    <t>10-CHAMPIGNOL LEZ MONDEVILLE</t>
  </si>
  <si>
    <t>10-CHAMPIGNY SUR AUBE</t>
  </si>
  <si>
    <t>10-CHANNES</t>
  </si>
  <si>
    <t>10-CHAOURCE</t>
  </si>
  <si>
    <t>10-CHAPELLE VALLON</t>
  </si>
  <si>
    <t>10-CHAPPES</t>
  </si>
  <si>
    <t>10-CHARMONT SOUS BARBUISE</t>
  </si>
  <si>
    <t>10-CHARMOY</t>
  </si>
  <si>
    <t>10-CHARNY LE BACHOT</t>
  </si>
  <si>
    <t>10-CHASEREY</t>
  </si>
  <si>
    <t>10-CHATRES</t>
  </si>
  <si>
    <t>10-CHAUCHIGNY</t>
  </si>
  <si>
    <t>10-CHAUDREY</t>
  </si>
  <si>
    <t>10-CHAUFFOUR LES BAILLY</t>
  </si>
  <si>
    <t>10-CHAUMESNIL</t>
  </si>
  <si>
    <t>10-CHAVANGES</t>
  </si>
  <si>
    <t>10-CHENNEGY</t>
  </si>
  <si>
    <t>10-CHERVEY</t>
  </si>
  <si>
    <t>10-CHESLEY</t>
  </si>
  <si>
    <t>10-CHESSY LES PRES</t>
  </si>
  <si>
    <t>10-CLEREY</t>
  </si>
  <si>
    <t>10-COCLOIS</t>
  </si>
  <si>
    <t>10-COLOMBE LA FOSSE</t>
  </si>
  <si>
    <t>10-COLOMBE LE SEC</t>
  </si>
  <si>
    <t>10-CORMOST</t>
  </si>
  <si>
    <t>10-COURCELLES SUR VOIRE</t>
  </si>
  <si>
    <t>10-COURCEROY</t>
  </si>
  <si>
    <t>10-COURSAN EN OTHE</t>
  </si>
  <si>
    <t>10-COURTAOULT</t>
  </si>
  <si>
    <t>10-COURTENOT</t>
  </si>
  <si>
    <t>10-COURTERANGES</t>
  </si>
  <si>
    <t>10-COURTERON</t>
  </si>
  <si>
    <t>10-COUSSEGREY</t>
  </si>
  <si>
    <t>10-COUVIGNON</t>
  </si>
  <si>
    <t>10-CRANCEY</t>
  </si>
  <si>
    <t>10-CRENEY PRES TROYES</t>
  </si>
  <si>
    <t>10-CRESANTIGNES</t>
  </si>
  <si>
    <t>10-CRESPY LE NEUF</t>
  </si>
  <si>
    <t>10-CUNFIN</t>
  </si>
  <si>
    <t>10-CUSSANGY</t>
  </si>
  <si>
    <t>10-DAMPIERRE</t>
  </si>
  <si>
    <t>10-DAVREY</t>
  </si>
  <si>
    <t>10-DIENVILLE</t>
  </si>
  <si>
    <t>10-DIERREY ST JULIEN</t>
  </si>
  <si>
    <t>10-DIERREY ST PIERRE</t>
  </si>
  <si>
    <t>10-DOLANCOURT</t>
  </si>
  <si>
    <t>10-DOMMARTIN LE COQ</t>
  </si>
  <si>
    <t>10-DONNEMENT</t>
  </si>
  <si>
    <t>10-DOSCHES</t>
  </si>
  <si>
    <t>10-DOSNON</t>
  </si>
  <si>
    <t>10-DROUPT ST BASLE</t>
  </si>
  <si>
    <t>10-DROUPT STE MARIE</t>
  </si>
  <si>
    <t>10-EAUX PUISEAUX</t>
  </si>
  <si>
    <t>10-ECHEMINES</t>
  </si>
  <si>
    <t>10-ECLANCE</t>
  </si>
  <si>
    <t>10-EGUILLY SOUS BOIS</t>
  </si>
  <si>
    <t>10-ENGENTE</t>
  </si>
  <si>
    <t>10-EPAGNE</t>
  </si>
  <si>
    <t>10-EPOTHEMONT</t>
  </si>
  <si>
    <t>10-ERVY LE CHATEL</t>
  </si>
  <si>
    <t>10-ESSOYES</t>
  </si>
  <si>
    <t>10-ESTISSAC</t>
  </si>
  <si>
    <t>10-ETOURVY</t>
  </si>
  <si>
    <t>10-ETRELLES SUR AUBE</t>
  </si>
  <si>
    <t>10-FAUX VILLECERF</t>
  </si>
  <si>
    <t>10-FAY LES MARCILLY</t>
  </si>
  <si>
    <t>10-FAYS LA CHAPELLE</t>
  </si>
  <si>
    <t>10-FERREUX QUINCEY</t>
  </si>
  <si>
    <t>10-FEUGES</t>
  </si>
  <si>
    <t>10-FONTAINE</t>
  </si>
  <si>
    <t>10-FONTAINE LES GRES</t>
  </si>
  <si>
    <t>10-FONTAINE MACON</t>
  </si>
  <si>
    <t>10-FONTENAY DE BOSSERY</t>
  </si>
  <si>
    <t>10-FONTETTE</t>
  </si>
  <si>
    <t>10-FONTVANNES</t>
  </si>
  <si>
    <t>10-FOUCHERES</t>
  </si>
  <si>
    <t>10-FRALIGNES</t>
  </si>
  <si>
    <t>10-FRAVAUX</t>
  </si>
  <si>
    <t>10-FRESNAY</t>
  </si>
  <si>
    <t>10-FRESNOY LE CHATEAU</t>
  </si>
  <si>
    <t>10-FULIGNY</t>
  </si>
  <si>
    <t>10-GELANNES</t>
  </si>
  <si>
    <t>10-GERAUDOT</t>
  </si>
  <si>
    <t>10-GRANDVILLE</t>
  </si>
  <si>
    <t>10-GUMERY</t>
  </si>
  <si>
    <t>10-GYE SUR SEINE</t>
  </si>
  <si>
    <t>10-HAMPIGNY</t>
  </si>
  <si>
    <t>10-HERBISSE</t>
  </si>
  <si>
    <t>10-ISLE AUBIGNY</t>
  </si>
  <si>
    <t>10-ISLE AUMONT</t>
  </si>
  <si>
    <t>10-JASSEINES</t>
  </si>
  <si>
    <t>10-JAUCOURT</t>
  </si>
  <si>
    <t>10-JAVERNANT</t>
  </si>
  <si>
    <t>10-JESSAINS</t>
  </si>
  <si>
    <t>10-JEUGNY</t>
  </si>
  <si>
    <t>10-JONCREUIL</t>
  </si>
  <si>
    <t>10-JULLY SUR SARCE</t>
  </si>
  <si>
    <t>10-JUVANCOURT</t>
  </si>
  <si>
    <t>10-JUVANZE</t>
  </si>
  <si>
    <t>10-JUZANVIGNY</t>
  </si>
  <si>
    <t>10-LA CHAISE</t>
  </si>
  <si>
    <t>10-LA CHAPELLE ST LUC</t>
  </si>
  <si>
    <t>10-LA FOSSE CORDUAN</t>
  </si>
  <si>
    <t>10-LA LOGE AUX CHEVRES</t>
  </si>
  <si>
    <t>10-LA LOGE POMBLIN</t>
  </si>
  <si>
    <t>10-LA LOUPTIERE THENARD</t>
  </si>
  <si>
    <t>10-LA MOTTE TILLY</t>
  </si>
  <si>
    <t>10-LA RIVIERE DE CORPS</t>
  </si>
  <si>
    <t>10-LA ROTHIERE</t>
  </si>
  <si>
    <t>10-LA SAULSOTTE</t>
  </si>
  <si>
    <t>10-LA VENDUE MIGNOT</t>
  </si>
  <si>
    <t>10-LA VILLE AUX BOIS</t>
  </si>
  <si>
    <t>10-LA VILLENEUVE AU CHATELOT</t>
  </si>
  <si>
    <t>10-LA VILLENEUVE AU CHENE</t>
  </si>
  <si>
    <t>10-LAGESSE</t>
  </si>
  <si>
    <t>10-LAINES AUX BOIS</t>
  </si>
  <si>
    <t>10-LANDREVILLE</t>
  </si>
  <si>
    <t>10-LANTAGES</t>
  </si>
  <si>
    <t>10-LASSICOURT</t>
  </si>
  <si>
    <t>10-LAUBRESSEL</t>
  </si>
  <si>
    <t>10-LAVAU</t>
  </si>
  <si>
    <t>10-LE CHENE</t>
  </si>
  <si>
    <t>10-LE MERIOT</t>
  </si>
  <si>
    <t>10-LE PAVILLON STE JULIE</t>
  </si>
  <si>
    <t>10-LENTILLES</t>
  </si>
  <si>
    <t>10-LES BORDES AUMONT</t>
  </si>
  <si>
    <t>10-LES CROUTES</t>
  </si>
  <si>
    <t>10-LES GRANDES CHAPELLES</t>
  </si>
  <si>
    <t>10-LES GRANGES</t>
  </si>
  <si>
    <t>10-LES LOGES MARGUERON</t>
  </si>
  <si>
    <t>10-LES NOES PRES TROYES</t>
  </si>
  <si>
    <t>10-LES RICEYS</t>
  </si>
  <si>
    <t>10-LESMONT</t>
  </si>
  <si>
    <t>10-LEVIGNY</t>
  </si>
  <si>
    <t>10-LHUITRE</t>
  </si>
  <si>
    <t>10-LIGNIERES</t>
  </si>
  <si>
    <t>10-LIGNOL LE CHATEAU</t>
  </si>
  <si>
    <t>10-LIREY</t>
  </si>
  <si>
    <t>10-LOCHES SUR OURCE</t>
  </si>
  <si>
    <t>10-LONGCHAMP SUR AUJON</t>
  </si>
  <si>
    <t>10-LONGEVILLE SUR MOGNE</t>
  </si>
  <si>
    <t>10-LONGPRE LE SEC</t>
  </si>
  <si>
    <t>10-LONGSOLS</t>
  </si>
  <si>
    <t>10-LONGUEVILLE SUR AUBE</t>
  </si>
  <si>
    <t>10-LUSIGNY SUR BARSE</t>
  </si>
  <si>
    <t>10-LUYERES</t>
  </si>
  <si>
    <t>10-MACEY</t>
  </si>
  <si>
    <t>10-MACHY</t>
  </si>
  <si>
    <t>10-MAGNANT</t>
  </si>
  <si>
    <t>10-MAGNICOURT</t>
  </si>
  <si>
    <t>10-MAGNY FOUCHARD</t>
  </si>
  <si>
    <t>10-MAILLY LE CAMP</t>
  </si>
  <si>
    <t>10-MAISON DES CHAMPS</t>
  </si>
  <si>
    <t>10-MAISONS LES CHAOURCE</t>
  </si>
  <si>
    <t>10-MAISONS LES SOULAINES</t>
  </si>
  <si>
    <t>10-MAIZIERES LA GRANDE PAROISSE</t>
  </si>
  <si>
    <t>10-MAIZIERES LES BRIENNE</t>
  </si>
  <si>
    <t>10-MARAYE EN OTHE</t>
  </si>
  <si>
    <t>10-MARCILLY LE HAYER</t>
  </si>
  <si>
    <t>10-MARIGNY LE CHATEL</t>
  </si>
  <si>
    <t>10-MARNAY SUR SEINE</t>
  </si>
  <si>
    <t>10-MAROLLES LES BAILLY</t>
  </si>
  <si>
    <t>10-MAROLLES SOUS LIGNIERES</t>
  </si>
  <si>
    <t>10-MATHAUX</t>
  </si>
  <si>
    <t>10-MAUPAS</t>
  </si>
  <si>
    <t>10-MERGEY</t>
  </si>
  <si>
    <t>10-MERREY SUR ARCE</t>
  </si>
  <si>
    <t>10-MERY SUR SEINE</t>
  </si>
  <si>
    <t>10-MESGRIGNY</t>
  </si>
  <si>
    <t>10-MESNIL LA COMTESSE</t>
  </si>
  <si>
    <t>10-MESNIL LETTRE</t>
  </si>
  <si>
    <t>10-MESNIL SELLIERES</t>
  </si>
  <si>
    <t>10-MESNIL ST LOUP</t>
  </si>
  <si>
    <t>10-MESNIL ST PERE</t>
  </si>
  <si>
    <t>10-MESSON</t>
  </si>
  <si>
    <t>10-METZ ROBERT</t>
  </si>
  <si>
    <t>10-MEURVILLE</t>
  </si>
  <si>
    <t>10-MOLINS SUR AUBE</t>
  </si>
  <si>
    <t>10-MONTAULIN</t>
  </si>
  <si>
    <t>10-MONTCEAUX LES VAUDES</t>
  </si>
  <si>
    <t>10-MONTFEY</t>
  </si>
  <si>
    <t>10-MONTGUEUX</t>
  </si>
  <si>
    <t>10-MONTIER EN L ISLE</t>
  </si>
  <si>
    <t>10-MONTIERAMEY</t>
  </si>
  <si>
    <t>10-MONTIGNY LES MONTS</t>
  </si>
  <si>
    <t>10-MONTMARTIN LE HAUT</t>
  </si>
  <si>
    <t>10-MONTMORENCY BEAUFORT</t>
  </si>
  <si>
    <t>10-MONTPOTHIER</t>
  </si>
  <si>
    <t>10-MONTREUIL SUR BARSE</t>
  </si>
  <si>
    <t>10-MONTSUZAIN</t>
  </si>
  <si>
    <t>10-MOREMBERT</t>
  </si>
  <si>
    <t>10-MORVILLIERS</t>
  </si>
  <si>
    <t>10-MOUSSEY</t>
  </si>
  <si>
    <t>10-MUSSY SUR SEINE</t>
  </si>
  <si>
    <t>10-NEUVILLE SUR SEINE</t>
  </si>
  <si>
    <t>10-NEUVILLE SUR VANNE</t>
  </si>
  <si>
    <t>10-NOE LES MALLETS</t>
  </si>
  <si>
    <t>10-NOGENT EN OTHE</t>
  </si>
  <si>
    <t>10-NOGENT SUR AUBE</t>
  </si>
  <si>
    <t>10-NOGENT SUR SEINE</t>
  </si>
  <si>
    <t>10-NOZAY</t>
  </si>
  <si>
    <t>10-ONJON</t>
  </si>
  <si>
    <t>10-ORIGNY LE SEC</t>
  </si>
  <si>
    <t>10-ORMES</t>
  </si>
  <si>
    <t>10-ORTILLON</t>
  </si>
  <si>
    <t>10-ORVILLIERS ST JULIEN</t>
  </si>
  <si>
    <t>10-OSSEY LES TROIS MAISONS</t>
  </si>
  <si>
    <t>10-PAISY COSDON</t>
  </si>
  <si>
    <t>10-PARGUES</t>
  </si>
  <si>
    <t>10-PARS LES CHAVANGES</t>
  </si>
  <si>
    <t>10-PARS LES ROMILLY</t>
  </si>
  <si>
    <t>10-PAYNS</t>
  </si>
  <si>
    <t>10-PEL ET DER</t>
  </si>
  <si>
    <t>10-PERIGNY LA ROSE</t>
  </si>
  <si>
    <t>10-PERTHES LES BRIENNE</t>
  </si>
  <si>
    <t>10-PETIT MESNIL</t>
  </si>
  <si>
    <t>10-PINEY</t>
  </si>
  <si>
    <t>10-PLAINES ST LANGE</t>
  </si>
  <si>
    <t>10-PLANCY L ABBAYE</t>
  </si>
  <si>
    <t>10-PLANTY</t>
  </si>
  <si>
    <t>10-PLESSIS BARBUISE</t>
  </si>
  <si>
    <t>10-POIVRES</t>
  </si>
  <si>
    <t>10-POLIGNY</t>
  </si>
  <si>
    <t>10-POLISOT</t>
  </si>
  <si>
    <t>10-POLISY</t>
  </si>
  <si>
    <t>10-PONT STE MARIE</t>
  </si>
  <si>
    <t>10-PONT SUR SEINE</t>
  </si>
  <si>
    <t>10-POUAN LES VALLEES</t>
  </si>
  <si>
    <t>10-POUGY</t>
  </si>
  <si>
    <t>10-POUY SUR VANNES</t>
  </si>
  <si>
    <t>10-PRASLIN</t>
  </si>
  <si>
    <t>10-PRECY NOTRE DAME</t>
  </si>
  <si>
    <t>10-PRECY ST MARTIN</t>
  </si>
  <si>
    <t>10-PREMIERFAIT</t>
  </si>
  <si>
    <t>10-PROVERVILLE</t>
  </si>
  <si>
    <t>10-PRUGNY</t>
  </si>
  <si>
    <t>10-PRUNAY BELLEVILLE</t>
  </si>
  <si>
    <t>10-PRUSY</t>
  </si>
  <si>
    <t>10-PUITS ET NUISEMENT</t>
  </si>
  <si>
    <t>10-RACINES</t>
  </si>
  <si>
    <t>10-RADONVILLIERS</t>
  </si>
  <si>
    <t>10-RAMERUPT</t>
  </si>
  <si>
    <t>10-RANCES</t>
  </si>
  <si>
    <t>10-RHEGES</t>
  </si>
  <si>
    <t>10-RIGNY LA NONNEUSE</t>
  </si>
  <si>
    <t>10-RIGNY LE FERRON</t>
  </si>
  <si>
    <t>10-RILLY STE SYRE</t>
  </si>
  <si>
    <t>10-ROMILLY SUR SEINE</t>
  </si>
  <si>
    <t>10-RONCENAY</t>
  </si>
  <si>
    <t>10-ROSIERES PRES TROYES</t>
  </si>
  <si>
    <t>10-ROSNAY L HOPITAL</t>
  </si>
  <si>
    <t>10-ROUILLY SACEY</t>
  </si>
  <si>
    <t>10-ROUILLY ST LOUP</t>
  </si>
  <si>
    <t>10-ROUVRES LES VIGNES</t>
  </si>
  <si>
    <t>10-RUMILLY LES VAUDES</t>
  </si>
  <si>
    <t>10-RUVIGNY</t>
  </si>
  <si>
    <t>10-SALON</t>
  </si>
  <si>
    <t>10-SAULCY</t>
  </si>
  <si>
    <t>10-SAVIERES</t>
  </si>
  <si>
    <t>10-SEMOINE</t>
  </si>
  <si>
    <t>10-SOLIGNY LES ETANGS</t>
  </si>
  <si>
    <t>10-SOMMEVAL</t>
  </si>
  <si>
    <t>10-SOULAINES DHUYS</t>
  </si>
  <si>
    <t>10-SOULIGNY</t>
  </si>
  <si>
    <t>10-SPOY</t>
  </si>
  <si>
    <t>10-ST ANDRE LES VERGERS</t>
  </si>
  <si>
    <t>10-ST AUBIN</t>
  </si>
  <si>
    <t>10-ST BENOIST SUR VANNE</t>
  </si>
  <si>
    <t>10-ST BENOIT SUR SEINE</t>
  </si>
  <si>
    <t>10-ST CHRISTOPHE DODINICOURT</t>
  </si>
  <si>
    <t>10-ST ETIENNE SOUS BARBUISE</t>
  </si>
  <si>
    <t>10-ST FLAVY</t>
  </si>
  <si>
    <t>10-ST GERMAIN</t>
  </si>
  <si>
    <t>10-ST HILAIRE SOUS ROMILLY</t>
  </si>
  <si>
    <t>10-ST JEAN DE BONNEVAL</t>
  </si>
  <si>
    <t>10-ST JULIEN LES VILLAS</t>
  </si>
  <si>
    <t>10-ST LEGER PRES TROYES</t>
  </si>
  <si>
    <t>10-ST LEGER SOUS BRIENNE</t>
  </si>
  <si>
    <t>10-ST LEGER SOUS MARGERIE</t>
  </si>
  <si>
    <t>10-ST LOUP DE BUFFIGNY</t>
  </si>
  <si>
    <t>10-ST LUPIEN</t>
  </si>
  <si>
    <t>10-ST LYE</t>
  </si>
  <si>
    <t>10-ST MARDS EN OTHE</t>
  </si>
  <si>
    <t>10-ST MARTIN DE BOSSENAY</t>
  </si>
  <si>
    <t>10-ST MESMIN</t>
  </si>
  <si>
    <t>10-ST NABORD SUR AUBE</t>
  </si>
  <si>
    <t>10-ST NICOLAS LA CHAPELLE</t>
  </si>
  <si>
    <t>10-ST OULPH</t>
  </si>
  <si>
    <t>10-ST PARRES AUX TERTRES</t>
  </si>
  <si>
    <t>10-ST PARRES LES VAUDES</t>
  </si>
  <si>
    <t>10-ST PHAL</t>
  </si>
  <si>
    <t>10-ST POUANGE</t>
  </si>
  <si>
    <t>10-ST REMY SOUS BARBUISE</t>
  </si>
  <si>
    <t>10-ST THIBAULT</t>
  </si>
  <si>
    <t>10-ST USAGE</t>
  </si>
  <si>
    <t>10-STE MAURE</t>
  </si>
  <si>
    <t>10-STE SAVINE</t>
  </si>
  <si>
    <t>10-THENNELIERES</t>
  </si>
  <si>
    <t>10-THIEFFRAIN</t>
  </si>
  <si>
    <t>10-THIL</t>
  </si>
  <si>
    <t>10-THORS</t>
  </si>
  <si>
    <t>10-TORCY LE GRAND</t>
  </si>
  <si>
    <t>10-TORCY LE PETIT</t>
  </si>
  <si>
    <t>10-TORVILLIERS</t>
  </si>
  <si>
    <t>10-TRAINEL</t>
  </si>
  <si>
    <t>10-TRANCAULT</t>
  </si>
  <si>
    <t>10-TRANNES</t>
  </si>
  <si>
    <t>10-TROUANS</t>
  </si>
  <si>
    <t>10-TROYES</t>
  </si>
  <si>
    <t>10-TURGY</t>
  </si>
  <si>
    <t>10-UNIENVILLE</t>
  </si>
  <si>
    <t>10-URVILLE</t>
  </si>
  <si>
    <t>10-VAILLY</t>
  </si>
  <si>
    <t>10-VAL D AUZON</t>
  </si>
  <si>
    <t>10-VALLANT ST GEORGES</t>
  </si>
  <si>
    <t>10-VALLENTIGNY</t>
  </si>
  <si>
    <t>10-VALLIERES</t>
  </si>
  <si>
    <t>10-VANLAY</t>
  </si>
  <si>
    <t>10-VAUCHASSIS</t>
  </si>
  <si>
    <t>10-VAUCHONVILLIERS</t>
  </si>
  <si>
    <t>10-VAUCOGNE</t>
  </si>
  <si>
    <t>10-VAUDES</t>
  </si>
  <si>
    <t>10-VAUPOISSON</t>
  </si>
  <si>
    <t>10-VENDEUVRE SUR BARSE</t>
  </si>
  <si>
    <t>10-VERNONVILLIERS</t>
  </si>
  <si>
    <t>10-VERPILLIERES SUR OURCE</t>
  </si>
  <si>
    <t>10-VERRICOURT</t>
  </si>
  <si>
    <t>10-VERRIERES</t>
  </si>
  <si>
    <t>10-VIAPRES LE PETIT</t>
  </si>
  <si>
    <t>10-VILLACERF</t>
  </si>
  <si>
    <t>10-VILLADIN</t>
  </si>
  <si>
    <t>10-VILLE SOUS LA FERTE</t>
  </si>
  <si>
    <t>10-VILLE SUR ARCE</t>
  </si>
  <si>
    <t>10-VILLE SUR TERRE</t>
  </si>
  <si>
    <t>10-VILLECHETIF</t>
  </si>
  <si>
    <t>10-VILLELOUP</t>
  </si>
  <si>
    <t>10-VILLEMEREUIL</t>
  </si>
  <si>
    <t>10-VILLEMOIRON EN OTHE</t>
  </si>
  <si>
    <t>10-VILLEMORIEN</t>
  </si>
  <si>
    <t>10-VILLEMOYENNE</t>
  </si>
  <si>
    <t>10-VILLENAUXE LA GRANDE</t>
  </si>
  <si>
    <t>10-VILLENEUVE AU CHEMIN</t>
  </si>
  <si>
    <t>10-VILLERET</t>
  </si>
  <si>
    <t>10-VILLERY</t>
  </si>
  <si>
    <t>10-VILLETTE SUR AUBE</t>
  </si>
  <si>
    <t>10-VILLIERS HERBISSE</t>
  </si>
  <si>
    <t>10-VILLIERS LE BOIS</t>
  </si>
  <si>
    <t>10-VILLIERS SOUS PRASLIN</t>
  </si>
  <si>
    <t>10-VILLY EN TRODES</t>
  </si>
  <si>
    <t>10-VILLY LE BOIS</t>
  </si>
  <si>
    <t>10-VILLY LE MARECHAL</t>
  </si>
  <si>
    <t>10-VINETS</t>
  </si>
  <si>
    <t>10-VIREY SOUS BAR</t>
  </si>
  <si>
    <t>10-VITRY LE CROISE</t>
  </si>
  <si>
    <t>10-VIVIERS SUR ARTAUT</t>
  </si>
  <si>
    <t>10-VOIGNY</t>
  </si>
  <si>
    <t>10-VOSNON</t>
  </si>
  <si>
    <t>10-VOUE</t>
  </si>
  <si>
    <t>10-VOUGREY</t>
  </si>
  <si>
    <t>10-VULAINES</t>
  </si>
  <si>
    <t>10-YEVRES LE PETIT</t>
  </si>
  <si>
    <t>11-AIGUES VIVES</t>
  </si>
  <si>
    <t>11-AIROUX</t>
  </si>
  <si>
    <t>11-AJAC</t>
  </si>
  <si>
    <t>11-ALAIGNE</t>
  </si>
  <si>
    <t>11-ALAIRAC</t>
  </si>
  <si>
    <t>11-ALBAS</t>
  </si>
  <si>
    <t>11-ALBIERES</t>
  </si>
  <si>
    <t>11-ALET LES BAINS</t>
  </si>
  <si>
    <t>11-ALZONNE</t>
  </si>
  <si>
    <t>11-ANTUGNAC</t>
  </si>
  <si>
    <t>11-ARAGON</t>
  </si>
  <si>
    <t>11-ARGELIERS</t>
  </si>
  <si>
    <t>11-ARGENS MINERVOIS</t>
  </si>
  <si>
    <t>11-ARMISSAN</t>
  </si>
  <si>
    <t>11-ARQUES</t>
  </si>
  <si>
    <t>11-ARQUETTES EN VAL</t>
  </si>
  <si>
    <t>11-ARTIGUES</t>
  </si>
  <si>
    <t>11-ARZENS</t>
  </si>
  <si>
    <t>11-AUNAT</t>
  </si>
  <si>
    <t>11-AURIAC</t>
  </si>
  <si>
    <t>11-AXAT</t>
  </si>
  <si>
    <t>11-AZILLE</t>
  </si>
  <si>
    <t>11-BADENS</t>
  </si>
  <si>
    <t>11-BAGES</t>
  </si>
  <si>
    <t>11-BAGNOLES</t>
  </si>
  <si>
    <t>11-BARAIGNE</t>
  </si>
  <si>
    <t>11-BARBAIRA</t>
  </si>
  <si>
    <t>11-BELCAIRE</t>
  </si>
  <si>
    <t>11-BELCASTEL ET BUC</t>
  </si>
  <si>
    <t>11-BELFLOU</t>
  </si>
  <si>
    <t>11-BELFORT SUR REBENTY</t>
  </si>
  <si>
    <t>11-BELLEGARDE DU RAZES</t>
  </si>
  <si>
    <t>11-BELPECH</t>
  </si>
  <si>
    <t>11-BELVEZE DU RAZES</t>
  </si>
  <si>
    <t>11-BELVIANES ET CAVIRAC</t>
  </si>
  <si>
    <t>11-BELVIS</t>
  </si>
  <si>
    <t>11-BERRIAC</t>
  </si>
  <si>
    <t>11-BESSEDE DE SAULT</t>
  </si>
  <si>
    <t>11-BIZANET</t>
  </si>
  <si>
    <t>11-BIZE MINERVOIS</t>
  </si>
  <si>
    <t>11-BLOMAC</t>
  </si>
  <si>
    <t>11-BOUILHONNAC</t>
  </si>
  <si>
    <t>11-BOUISSE</t>
  </si>
  <si>
    <t>11-BOURIEGE</t>
  </si>
  <si>
    <t>11-BOURIGEOLE</t>
  </si>
  <si>
    <t>11-BOUTENAC</t>
  </si>
  <si>
    <t>11-BRAM</t>
  </si>
  <si>
    <t>11-BREZILHAC</t>
  </si>
  <si>
    <t>11-BROUSSES ET VILLARET</t>
  </si>
  <si>
    <t>11-BRUGAIROLLES</t>
  </si>
  <si>
    <t>11-BUGARACH</t>
  </si>
  <si>
    <t>11-CABRESPINE</t>
  </si>
  <si>
    <t>11-CAHUZAC</t>
  </si>
  <si>
    <t>11-CAILHAU</t>
  </si>
  <si>
    <t>11-CAILHAVEL</t>
  </si>
  <si>
    <t>11-CAILLA</t>
  </si>
  <si>
    <t>11-CAMBIEURE</t>
  </si>
  <si>
    <t>11-CAMPAGNA DE SAULT</t>
  </si>
  <si>
    <t>11-CAMPAGNE SUR AUDE</t>
  </si>
  <si>
    <t>11-CAMPLONG D AUDE</t>
  </si>
  <si>
    <t>11-CAMPS SUR L AGLY</t>
  </si>
  <si>
    <t>11-CAMURAC</t>
  </si>
  <si>
    <t>11-CANET</t>
  </si>
  <si>
    <t>11-CAPENDU</t>
  </si>
  <si>
    <t>11-CARCASSONNE</t>
  </si>
  <si>
    <t>11-CARLIPA</t>
  </si>
  <si>
    <t>11-CASCASTEL DES CORBIERES</t>
  </si>
  <si>
    <t>11-CASSAIGNES</t>
  </si>
  <si>
    <t>11-CASTANS</t>
  </si>
  <si>
    <t>11-CASTELNAU D AUDE</t>
  </si>
  <si>
    <t>11-CASTELNAUDARY</t>
  </si>
  <si>
    <t>11-CASTELRENG</t>
  </si>
  <si>
    <t>11-CAUDEBRONDE</t>
  </si>
  <si>
    <t>11-CAUNES MINERVOIS</t>
  </si>
  <si>
    <t>11-CAUNETTE SUR LAUQUET</t>
  </si>
  <si>
    <t>11-CAUNETTES EN VAL</t>
  </si>
  <si>
    <t>11-CAUX ET SAUZENS</t>
  </si>
  <si>
    <t>11-CAVANAC</t>
  </si>
  <si>
    <t>11-CAVES</t>
  </si>
  <si>
    <t>11-CAZALRENOUX</t>
  </si>
  <si>
    <t>11-CAZILHAC</t>
  </si>
  <si>
    <t>11-CENNE MONESTIES</t>
  </si>
  <si>
    <t>11-CEPIE</t>
  </si>
  <si>
    <t>11-CHALABRE</t>
  </si>
  <si>
    <t>11-CITOU</t>
  </si>
  <si>
    <t>11-CLERMONT SUR LAUQUET</t>
  </si>
  <si>
    <t>11-COMIGNE</t>
  </si>
  <si>
    <t>11-COMUS</t>
  </si>
  <si>
    <t>11-CONILHAC CORBIERES</t>
  </si>
  <si>
    <t>11-CONQUES SUR ORBIEL</t>
  </si>
  <si>
    <t>11-CORBIERES</t>
  </si>
  <si>
    <t>11-COUDONS</t>
  </si>
  <si>
    <t>11-COUFFOULENS</t>
  </si>
  <si>
    <t>11-COUIZA</t>
  </si>
  <si>
    <t>11-COUNOZOULS</t>
  </si>
  <si>
    <t>11-COURNANEL</t>
  </si>
  <si>
    <t>11-COURSAN</t>
  </si>
  <si>
    <t>11-COURTAULY</t>
  </si>
  <si>
    <t>11-COUSTAUSSA</t>
  </si>
  <si>
    <t>11-COUSTOUGE</t>
  </si>
  <si>
    <t>11-CRUSCADES</t>
  </si>
  <si>
    <t>11-CUBIERES SUR CINOBLE</t>
  </si>
  <si>
    <t>11-CUCUGNAN</t>
  </si>
  <si>
    <t>11-CUMIES</t>
  </si>
  <si>
    <t>11-CUXAC CABARDES</t>
  </si>
  <si>
    <t>11-CUXAC D AUDE</t>
  </si>
  <si>
    <t>11-DAVEJEAN</t>
  </si>
  <si>
    <t>11-DERNACUEILLETTE</t>
  </si>
  <si>
    <t>11-DONAZAC</t>
  </si>
  <si>
    <t>11-DOUZENS</t>
  </si>
  <si>
    <t>11-DUILHAC SOUS PEYREPERTUSE</t>
  </si>
  <si>
    <t>11-DURBAN CORBIERES</t>
  </si>
  <si>
    <t>11-EMBRES ET CASTELMAURE</t>
  </si>
  <si>
    <t>11-ESCALES</t>
  </si>
  <si>
    <t>11-ESCOULOUBRE</t>
  </si>
  <si>
    <t>11-ESCUEILLENS ET ST JUST</t>
  </si>
  <si>
    <t>11-ESPERAZA</t>
  </si>
  <si>
    <t>11-ESPEZEL</t>
  </si>
  <si>
    <t>11-FABREZAN</t>
  </si>
  <si>
    <t>11-FAJAC EN VAL</t>
  </si>
  <si>
    <t>11-FAJAC LA RELENQUE</t>
  </si>
  <si>
    <t>11-FANJEAUX</t>
  </si>
  <si>
    <t>11-FELINES TERMENES</t>
  </si>
  <si>
    <t>11-FENDEILLE</t>
  </si>
  <si>
    <t>11-FENOUILLET DU RAZES</t>
  </si>
  <si>
    <t>11-FERRALS LES CORBIERES</t>
  </si>
  <si>
    <t>11-FERRAN</t>
  </si>
  <si>
    <t>11-FESTES ET ST ANDRE</t>
  </si>
  <si>
    <t>11-FEUILLA</t>
  </si>
  <si>
    <t>11-FITOU</t>
  </si>
  <si>
    <t>11-FLEURY D AUDE</t>
  </si>
  <si>
    <t>11-FLOURE</t>
  </si>
  <si>
    <t>11-FONTANES DE SAULT</t>
  </si>
  <si>
    <t>11-FONTCOUVERTE</t>
  </si>
  <si>
    <t>11-FONTERS DU RAZES</t>
  </si>
  <si>
    <t>11-FONTIERS CABARDES</t>
  </si>
  <si>
    <t>11-FONTIES D AUDE</t>
  </si>
  <si>
    <t>11-FONTJONCOUSE</t>
  </si>
  <si>
    <t>11-FOURNES CABARDES</t>
  </si>
  <si>
    <t>11-FOURTOU</t>
  </si>
  <si>
    <t>11-FRAISSE CABARDES</t>
  </si>
  <si>
    <t>11-FRAISSE DES CORBIERES</t>
  </si>
  <si>
    <t>11-GAJA ET VILLEDIEU</t>
  </si>
  <si>
    <t>11-GAJA LA SELVE</t>
  </si>
  <si>
    <t>11-GALINAGUES</t>
  </si>
  <si>
    <t>11-GARDIE</t>
  </si>
  <si>
    <t>11-GENERVILLE</t>
  </si>
  <si>
    <t>11-GINCLA</t>
  </si>
  <si>
    <t>11-GINESTAS</t>
  </si>
  <si>
    <t>11-GINOLES</t>
  </si>
  <si>
    <t>11-GOURVIEILLE</t>
  </si>
  <si>
    <t>11-GRAMAZIE</t>
  </si>
  <si>
    <t>11-GRANES</t>
  </si>
  <si>
    <t>11-GREFFEIL</t>
  </si>
  <si>
    <t>11-GRUISSAN</t>
  </si>
  <si>
    <t>11-HOMPS</t>
  </si>
  <si>
    <t>11-HOUNOUX</t>
  </si>
  <si>
    <t>11-ISSEL</t>
  </si>
  <si>
    <t>11-JONQUIERES</t>
  </si>
  <si>
    <t>11-JOUCOU</t>
  </si>
  <si>
    <t>11-LA BEZOLE</t>
  </si>
  <si>
    <t>11-LA CASSAIGNE</t>
  </si>
  <si>
    <t>11-LA COURTETE</t>
  </si>
  <si>
    <t>11-LA DIGNE D AMONT</t>
  </si>
  <si>
    <t>11-LA DIGNE D AVAL</t>
  </si>
  <si>
    <t>11-LA FAJOLLE</t>
  </si>
  <si>
    <t>11-LA FORCE</t>
  </si>
  <si>
    <t>11-LA LOUVIERE LAURAGAIS</t>
  </si>
  <si>
    <t>11-LA PALME</t>
  </si>
  <si>
    <t>11-LA POMAREDE</t>
  </si>
  <si>
    <t>11-LA REDORTE</t>
  </si>
  <si>
    <t>11-LA SERPENT</t>
  </si>
  <si>
    <t>11-LA TOURETTE CABARDES</t>
  </si>
  <si>
    <t>11-LABASTIDE D ANJOU</t>
  </si>
  <si>
    <t>11-LABASTIDE EN VAL</t>
  </si>
  <si>
    <t>11-LABASTIDE ESPARBAIRENQUE</t>
  </si>
  <si>
    <t>11-LABECEDE LAURAGAIS</t>
  </si>
  <si>
    <t>11-LACOMBE</t>
  </si>
  <si>
    <t>11-LADERN SUR LAUQUET</t>
  </si>
  <si>
    <t>11-LAFAGE</t>
  </si>
  <si>
    <t>11-LAGRASSE</t>
  </si>
  <si>
    <t>11-LAIRIERE</t>
  </si>
  <si>
    <t>11-LANET</t>
  </si>
  <si>
    <t>11-LAPRADE</t>
  </si>
  <si>
    <t>11-LAROQUE DE FA</t>
  </si>
  <si>
    <t>11-LASBORDES</t>
  </si>
  <si>
    <t>11-LASSERRE DE PROUILLE</t>
  </si>
  <si>
    <t>11-LASTOURS</t>
  </si>
  <si>
    <t>11-LAURABUC</t>
  </si>
  <si>
    <t>11-LAURAC</t>
  </si>
  <si>
    <t>11-LAURAGUEL</t>
  </si>
  <si>
    <t>11-LAURE MINERVOIS</t>
  </si>
  <si>
    <t>11-LAVALETTE</t>
  </si>
  <si>
    <t>11-LE BOUSQUET</t>
  </si>
  <si>
    <t>11-LE CLAT</t>
  </si>
  <si>
    <t>11-LES BRUNELS</t>
  </si>
  <si>
    <t>11-LES CASSES</t>
  </si>
  <si>
    <t>11-LES ILHES</t>
  </si>
  <si>
    <t>11-LES MARTYS</t>
  </si>
  <si>
    <t>11-LESPINASSIERE</t>
  </si>
  <si>
    <t>11-LEUC</t>
  </si>
  <si>
    <t>11-LEUCATE</t>
  </si>
  <si>
    <t>11-LEZIGNAN CORBIERES</t>
  </si>
  <si>
    <t>11-LIGNAIROLLES</t>
  </si>
  <si>
    <t>11-LIMOUSIS</t>
  </si>
  <si>
    <t>11-LIMOUX</t>
  </si>
  <si>
    <t>11-LOUPIA</t>
  </si>
  <si>
    <t>11-LUC SUR AUDE</t>
  </si>
  <si>
    <t>11-LUC SUR ORBIEU</t>
  </si>
  <si>
    <t>11-MAGRIE</t>
  </si>
  <si>
    <t>11-MAILHAC</t>
  </si>
  <si>
    <t>11-MAISONS</t>
  </si>
  <si>
    <t>11-MALRAS</t>
  </si>
  <si>
    <t>11-MALVES EN MINERVOIS</t>
  </si>
  <si>
    <t>11-MALVIES</t>
  </si>
  <si>
    <t>11-MARCORIGNAN</t>
  </si>
  <si>
    <t>11-MARQUEIN</t>
  </si>
  <si>
    <t>11-MARSA</t>
  </si>
  <si>
    <t>11-MARSEILLETTE</t>
  </si>
  <si>
    <t>11-MAS CABARDES</t>
  </si>
  <si>
    <t>11-MAS DES COURS</t>
  </si>
  <si>
    <t>11-MAS SAINTES PUELLES</t>
  </si>
  <si>
    <t>11-MASSAC</t>
  </si>
  <si>
    <t>11-MAYREVILLE</t>
  </si>
  <si>
    <t>11-MAYRONNES</t>
  </si>
  <si>
    <t>11-MAZEROLLES DU RAZES</t>
  </si>
  <si>
    <t>11-MAZUBY</t>
  </si>
  <si>
    <t>11-MERIAL</t>
  </si>
  <si>
    <t>11-MEZERVILLE</t>
  </si>
  <si>
    <t>11-MIRAVAL CABARDES</t>
  </si>
  <si>
    <t>11-MIREPEISSET</t>
  </si>
  <si>
    <t>11-MIREVAL LAURAGAIS</t>
  </si>
  <si>
    <t>11-MISSEGRE</t>
  </si>
  <si>
    <t>11-MOLANDIER</t>
  </si>
  <si>
    <t>11-MOLLEVILLE</t>
  </si>
  <si>
    <t>11-MONTAURIOL</t>
  </si>
  <si>
    <t>11-MONTAZELS</t>
  </si>
  <si>
    <t>11-MONTBRUN DES CORBIERES</t>
  </si>
  <si>
    <t>11-MONTCLAR</t>
  </si>
  <si>
    <t>11-MONTFERRAND</t>
  </si>
  <si>
    <t>11-MONTFORT SUR BOULZANE</t>
  </si>
  <si>
    <t>11-MONTGAILLARD</t>
  </si>
  <si>
    <t>11-MONTGRADAIL</t>
  </si>
  <si>
    <t>11-MONTHAUT</t>
  </si>
  <si>
    <t>11-MONTIRAT</t>
  </si>
  <si>
    <t>11-MONTJARDIN</t>
  </si>
  <si>
    <t>11-MONTJOI</t>
  </si>
  <si>
    <t>11-MONTMAUR</t>
  </si>
  <si>
    <t>11-MONTOLIEU</t>
  </si>
  <si>
    <t>11-MONTREAL</t>
  </si>
  <si>
    <t>11-MONTREDON DES CORBIERES</t>
  </si>
  <si>
    <t>11-MONTSERET</t>
  </si>
  <si>
    <t>11-MONZE</t>
  </si>
  <si>
    <t>11-MOUSSAN</t>
  </si>
  <si>
    <t>11-MOUSSOULENS</t>
  </si>
  <si>
    <t>11-MOUTHOUMET</t>
  </si>
  <si>
    <t>11-MOUX</t>
  </si>
  <si>
    <t>11-NARBONNE</t>
  </si>
  <si>
    <t>11-NEBIAS</t>
  </si>
  <si>
    <t>11-NEVIAN</t>
  </si>
  <si>
    <t>11-NIORT DE SAULT</t>
  </si>
  <si>
    <t>11-ORNAISONS</t>
  </si>
  <si>
    <t>11-ORSANS</t>
  </si>
  <si>
    <t>11-OUVEILLAN</t>
  </si>
  <si>
    <t>11-PADERN</t>
  </si>
  <si>
    <t>11-PALAIRAC</t>
  </si>
  <si>
    <t>11-PALAJA</t>
  </si>
  <si>
    <t>11-PARAZA</t>
  </si>
  <si>
    <t>11-PAULIGNE</t>
  </si>
  <si>
    <t>11-PAYRA SUR L HERS</t>
  </si>
  <si>
    <t>11-PAZIOLS</t>
  </si>
  <si>
    <t>11-PECH LUNA</t>
  </si>
  <si>
    <t>11-PECHARIC ET LE PY</t>
  </si>
  <si>
    <t>11-PENNAUTIER</t>
  </si>
  <si>
    <t>11-PEPIEUX</t>
  </si>
  <si>
    <t>11-PEXIORA</t>
  </si>
  <si>
    <t>11-PEYREFITTE DU RAZES</t>
  </si>
  <si>
    <t>11-PEYREFITTE SUR L HERS</t>
  </si>
  <si>
    <t>11-PEYRENS</t>
  </si>
  <si>
    <t>11-PEYRIAC DE MER</t>
  </si>
  <si>
    <t>11-PEYRIAC MINERVOIS</t>
  </si>
  <si>
    <t>11-PEYROLLES</t>
  </si>
  <si>
    <t>11-PEZENS</t>
  </si>
  <si>
    <t>11-PIEUSSE</t>
  </si>
  <si>
    <t>11-PLAIGNE</t>
  </si>
  <si>
    <t>11-PLAVILLA</t>
  </si>
  <si>
    <t>11-POMAS</t>
  </si>
  <si>
    <t>11-POMY</t>
  </si>
  <si>
    <t>11-PORT LA NOUVELLE</t>
  </si>
  <si>
    <t>11-PORTEL DES CORBIERES</t>
  </si>
  <si>
    <t>11-POUZOLS MINERVOIS</t>
  </si>
  <si>
    <t>11-PRADELLES CABARDES</t>
  </si>
  <si>
    <t>11-PREIXAN</t>
  </si>
  <si>
    <t>11-PUGINIER</t>
  </si>
  <si>
    <t>11-PUICHERIC</t>
  </si>
  <si>
    <t>11-PUILAURENS</t>
  </si>
  <si>
    <t>11-PUIVERT</t>
  </si>
  <si>
    <t>11-QUILLAN</t>
  </si>
  <si>
    <t>11-QUINTILLAN</t>
  </si>
  <si>
    <t>11-QUIRBAJOU</t>
  </si>
  <si>
    <t>11-RAISSAC D AUDE</t>
  </si>
  <si>
    <t>11-RAISSAC SUR LAMPY</t>
  </si>
  <si>
    <t>11-RENNES LE CHATEAU</t>
  </si>
  <si>
    <t>11-RENNES LES BAINS</t>
  </si>
  <si>
    <t>11-RIBAUTE</t>
  </si>
  <si>
    <t>11-RIBOUISSE</t>
  </si>
  <si>
    <t>11-RICAUD</t>
  </si>
  <si>
    <t>11-RIEUX EN VAL</t>
  </si>
  <si>
    <t>11-RIEUX MINERVOIS</t>
  </si>
  <si>
    <t>11-RIVEL</t>
  </si>
  <si>
    <t>11-RODOME</t>
  </si>
  <si>
    <t>11-ROQUECOURBE MINERVOIS</t>
  </si>
  <si>
    <t>11-ROQUEFERE</t>
  </si>
  <si>
    <t>11-ROQUEFEUIL</t>
  </si>
  <si>
    <t>11-ROQUEFORT DE SAULT</t>
  </si>
  <si>
    <t>11-ROQUEFORT DES CORBIERES</t>
  </si>
  <si>
    <t>11-ROQUETAILLADE ET CONILHAC</t>
  </si>
  <si>
    <t>11-ROUBIA</t>
  </si>
  <si>
    <t>11-ROUFFIAC D AUDE</t>
  </si>
  <si>
    <t>11-ROUFFIAC DES CORBIERES</t>
  </si>
  <si>
    <t>11-ROULLENS</t>
  </si>
  <si>
    <t>11-ROUTIER</t>
  </si>
  <si>
    <t>11-RUSTIQUES</t>
  </si>
  <si>
    <t>11-SAISSAC</t>
  </si>
  <si>
    <t>11-SALLELES CABARDES</t>
  </si>
  <si>
    <t>11-SALLELES D AUDE</t>
  </si>
  <si>
    <t>11-SALLES D AUDE</t>
  </si>
  <si>
    <t>11-SALLES SUR L HERS</t>
  </si>
  <si>
    <t>11-SALSIGNE</t>
  </si>
  <si>
    <t>11-SALVEZINES</t>
  </si>
  <si>
    <t>11-SALZA</t>
  </si>
  <si>
    <t>11-SEIGNALENS</t>
  </si>
  <si>
    <t>11-SERRES</t>
  </si>
  <si>
    <t>11-SERVIES EN VAL</t>
  </si>
  <si>
    <t>11-SIGEAN</t>
  </si>
  <si>
    <t>11-SONNAC SUR L HERS</t>
  </si>
  <si>
    <t>11-SOUGRAIGNE</t>
  </si>
  <si>
    <t>11-SOUILHANELS</t>
  </si>
  <si>
    <t>11-SOUILHE</t>
  </si>
  <si>
    <t>11-SOULATGE</t>
  </si>
  <si>
    <t>11-SOUPEX</t>
  </si>
  <si>
    <t>11-ST AMANS</t>
  </si>
  <si>
    <t>11-ST ANDRE DE ROQUELONGUE</t>
  </si>
  <si>
    <t>11-ST BENOIT</t>
  </si>
  <si>
    <t>11-ST COUAT D AUDE</t>
  </si>
  <si>
    <t>11-ST COUAT DU RAZES</t>
  </si>
  <si>
    <t>11-ST DENIS</t>
  </si>
  <si>
    <t>11-ST FERRIOL</t>
  </si>
  <si>
    <t>11-ST FRICHOUX</t>
  </si>
  <si>
    <t>11-ST GAUDERIC</t>
  </si>
  <si>
    <t>11-ST HILAIRE</t>
  </si>
  <si>
    <t>11-ST JEAN DE BARROU</t>
  </si>
  <si>
    <t>11-ST JEAN DE PARACOL</t>
  </si>
  <si>
    <t>11-ST JULIA DE BEC</t>
  </si>
  <si>
    <t>11-ST JULIEN DE BRIOLA</t>
  </si>
  <si>
    <t>11-ST JUST ET LE BEZU</t>
  </si>
  <si>
    <t>11-ST LAURENT DE LA CABRERISSE</t>
  </si>
  <si>
    <t>11-ST LOUIS ET PARAHOU</t>
  </si>
  <si>
    <t>11-ST MARCEL SUR AUDE</t>
  </si>
  <si>
    <t>11-ST MARTIN DE VILLEREGLAN</t>
  </si>
  <si>
    <t>11-ST MARTIN DES PUITS</t>
  </si>
  <si>
    <t>11-ST MARTIN LALANDE</t>
  </si>
  <si>
    <t>11-ST MARTIN LE VIEIL</t>
  </si>
  <si>
    <t>11-ST MARTIN LYS</t>
  </si>
  <si>
    <t>11-ST MICHEL DE LANES</t>
  </si>
  <si>
    <t>11-ST NAZAIRE D AUDE</t>
  </si>
  <si>
    <t>11-ST PAPOUL</t>
  </si>
  <si>
    <t>11-ST PAULET</t>
  </si>
  <si>
    <t>11-ST PIERRE DES CHAMPS</t>
  </si>
  <si>
    <t>11-ST POLYCARPE</t>
  </si>
  <si>
    <t>11-ST SERNIN</t>
  </si>
  <si>
    <t>11-STE CAMELLE</t>
  </si>
  <si>
    <t>11-STE COLOMBE SUR GUETTE</t>
  </si>
  <si>
    <t>11-STE COLOMBE SUR L HERS</t>
  </si>
  <si>
    <t>11-STE EULALIE</t>
  </si>
  <si>
    <t>11-STE VALIERE</t>
  </si>
  <si>
    <t>11-TALAIRAN</t>
  </si>
  <si>
    <t>11-TAURIZE</t>
  </si>
  <si>
    <t>11-TERMES</t>
  </si>
  <si>
    <t>11-TERROLES</t>
  </si>
  <si>
    <t>11-THEZAN DES CORBIERES</t>
  </si>
  <si>
    <t>11-TOURNISSAN</t>
  </si>
  <si>
    <t>11-TOUROUZELLE</t>
  </si>
  <si>
    <t>11-TOURREILLES</t>
  </si>
  <si>
    <t>11-TRASSANEL</t>
  </si>
  <si>
    <t>11-TRAUSSE</t>
  </si>
  <si>
    <t>11-TREBES</t>
  </si>
  <si>
    <t>11-TREILLES</t>
  </si>
  <si>
    <t>11-TREVILLE</t>
  </si>
  <si>
    <t>11-TREZIERS</t>
  </si>
  <si>
    <t>11-TUCHAN</t>
  </si>
  <si>
    <t>11-VAL DE DAGNE</t>
  </si>
  <si>
    <t>11-VAL DE LAMBRONNE</t>
  </si>
  <si>
    <t>11-VAL DU FABY</t>
  </si>
  <si>
    <t>11-VALMIGERE</t>
  </si>
  <si>
    <t>11-VENTENAC CABARDES</t>
  </si>
  <si>
    <t>11-VENTENAC EN MINERVOIS</t>
  </si>
  <si>
    <t>11-VERAZA</t>
  </si>
  <si>
    <t>11-VERDUN EN LAURAGAIS</t>
  </si>
  <si>
    <t>11-VERZEILLE</t>
  </si>
  <si>
    <t>11-VIGNEVIEILLE</t>
  </si>
  <si>
    <t>11-VILLALIER</t>
  </si>
  <si>
    <t>11-VILLANIERE</t>
  </si>
  <si>
    <t>11-VILLAR EN VAL</t>
  </si>
  <si>
    <t>11-VILLAR ST ANSELME</t>
  </si>
  <si>
    <t>11-VILLARDEBELLE</t>
  </si>
  <si>
    <t>11-VILLARDONNEL</t>
  </si>
  <si>
    <t>11-VILLARZEL CABARDES</t>
  </si>
  <si>
    <t>11-VILLARZEL DU RAZES</t>
  </si>
  <si>
    <t>11-VILLASAVARY</t>
  </si>
  <si>
    <t>11-VILLAUTOU</t>
  </si>
  <si>
    <t>11-VILLEBAZY</t>
  </si>
  <si>
    <t>11-VILLEDAIGNE</t>
  </si>
  <si>
    <t>11-VILLEDUBERT</t>
  </si>
  <si>
    <t>11-VILLEFLOURE</t>
  </si>
  <si>
    <t>11-VILLEFORT</t>
  </si>
  <si>
    <t>11-VILLEGAILHENC</t>
  </si>
  <si>
    <t>11-VILLEGLY</t>
  </si>
  <si>
    <t>11-VILLELONGUE D AUDE</t>
  </si>
  <si>
    <t>11-VILLEMAGNE</t>
  </si>
  <si>
    <t>11-VILLEMOUSTAUSSOU</t>
  </si>
  <si>
    <t>11-VILLENEUVE LA COMPTAL</t>
  </si>
  <si>
    <t>11-VILLENEUVE LES CORBIERES</t>
  </si>
  <si>
    <t>11-VILLENEUVE LES MONTREAL</t>
  </si>
  <si>
    <t>11-VILLENEUVE MINERVOIS</t>
  </si>
  <si>
    <t>11-VILLEPINTE</t>
  </si>
  <si>
    <t>11-VILLEROUGE TERMENES</t>
  </si>
  <si>
    <t>11-VILLESEQUE DES CORBIERES</t>
  </si>
  <si>
    <t>11-VILLESEQUELANDE</t>
  </si>
  <si>
    <t>11-VILLESISCLE</t>
  </si>
  <si>
    <t>11-VILLESPY</t>
  </si>
  <si>
    <t>11-VILLETRITOULS</t>
  </si>
  <si>
    <t>11-VINASSAN</t>
  </si>
  <si>
    <t>12-AGEN D AVEYRON</t>
  </si>
  <si>
    <t>12-AGUESSAC</t>
  </si>
  <si>
    <t>12-ALMONT LES JUNIES</t>
  </si>
  <si>
    <t>12-ALRANCE</t>
  </si>
  <si>
    <t>12-AMBEYRAC</t>
  </si>
  <si>
    <t>12-ANGLARS ST FELIX</t>
  </si>
  <si>
    <t>12-ARGENCES EN AUBRAC</t>
  </si>
  <si>
    <t>12-ARNAC SUR DOURDOU</t>
  </si>
  <si>
    <t>12-ARQUES</t>
  </si>
  <si>
    <t>12-ARVIEU</t>
  </si>
  <si>
    <t>12-ASPRIERES</t>
  </si>
  <si>
    <t>12-AUBIN</t>
  </si>
  <si>
    <t>12-AURIAC LAGAST</t>
  </si>
  <si>
    <t>12-AUZITS</t>
  </si>
  <si>
    <t>12-AYSSENES</t>
  </si>
  <si>
    <t>12-BALAGUIER D OLT</t>
  </si>
  <si>
    <t>12-BALAGUIER SUR RANCE</t>
  </si>
  <si>
    <t>12-BARAQUEVILLE</t>
  </si>
  <si>
    <t>12-BELCASTEL</t>
  </si>
  <si>
    <t>12-BELMONT SUR RANCE</t>
  </si>
  <si>
    <t>12-BERTHOLENE</t>
  </si>
  <si>
    <t>12-BESSUEJOULS</t>
  </si>
  <si>
    <t>12-BOISSE PENCHOT</t>
  </si>
  <si>
    <t>12-BOR ET BAR</t>
  </si>
  <si>
    <t>12-BOUILLAC</t>
  </si>
  <si>
    <t>12-BOURNAZEL</t>
  </si>
  <si>
    <t>12-BOUSSAC</t>
  </si>
  <si>
    <t>12-BOZOULS</t>
  </si>
  <si>
    <t>12-BRANDONNET</t>
  </si>
  <si>
    <t>12-BRASC</t>
  </si>
  <si>
    <t>12-BROMMAT</t>
  </si>
  <si>
    <t>12-BROQUIES</t>
  </si>
  <si>
    <t>12-BROUSSE LE CHATEAU</t>
  </si>
  <si>
    <t>12-BRUSQUE</t>
  </si>
  <si>
    <t>12-CABANES</t>
  </si>
  <si>
    <t>12-CALMELS ET LE VIALA</t>
  </si>
  <si>
    <t>12-CALMONT</t>
  </si>
  <si>
    <t>12-CAMARES</t>
  </si>
  <si>
    <t>12-CAMBOULAZET</t>
  </si>
  <si>
    <t>12-CAMJAC</t>
  </si>
  <si>
    <t>12-CAMPAGNAC</t>
  </si>
  <si>
    <t>12-CAMPOURIEZ</t>
  </si>
  <si>
    <t>12-CAMPUAC</t>
  </si>
  <si>
    <t>12-CANET DE SALARS</t>
  </si>
  <si>
    <t>12-CANTOIN</t>
  </si>
  <si>
    <t>12-CAPDENAC GARE</t>
  </si>
  <si>
    <t>12-CASSAGNES BEGONHES</t>
  </si>
  <si>
    <t>12-CASSUEJOULS</t>
  </si>
  <si>
    <t>12-CASTANET</t>
  </si>
  <si>
    <t>12-CASTELMARY</t>
  </si>
  <si>
    <t>12-CASTELNAU DE MANDAILLES</t>
  </si>
  <si>
    <t>12-CASTELNAU PEGAYROLS</t>
  </si>
  <si>
    <t>12-CAUSSE ET DIEGE</t>
  </si>
  <si>
    <t>12-CENTRES</t>
  </si>
  <si>
    <t>12-CLAIRVAUX D AVEYRON</t>
  </si>
  <si>
    <t>12-COLOMBIES</t>
  </si>
  <si>
    <t>12-COMBRET</t>
  </si>
  <si>
    <t>12-COMPEYRE</t>
  </si>
  <si>
    <t>12-COMPOLIBAT</t>
  </si>
  <si>
    <t>12-COMPREGNAC</t>
  </si>
  <si>
    <t>12-COMPS LA GRAND VILLE</t>
  </si>
  <si>
    <t>12-CONDOM D AUBRAC</t>
  </si>
  <si>
    <t>12-CONNAC</t>
  </si>
  <si>
    <t>12-CONQUES EN ROUERGUE</t>
  </si>
  <si>
    <t>12-CORNUS</t>
  </si>
  <si>
    <t>12-COUBISOU</t>
  </si>
  <si>
    <t>12-COUPIAC</t>
  </si>
  <si>
    <t>12-CRANSAC</t>
  </si>
  <si>
    <t>12-CREISSELS</t>
  </si>
  <si>
    <t>12-CRESPIN</t>
  </si>
  <si>
    <t>12-CURAN</t>
  </si>
  <si>
    <t>12-CURIERES</t>
  </si>
  <si>
    <t>12-DECAZEVILLE</t>
  </si>
  <si>
    <t>12-DRUELLE BALSAC</t>
  </si>
  <si>
    <t>12-DRULHE</t>
  </si>
  <si>
    <t>12-DURENQUE</t>
  </si>
  <si>
    <t>12-ENTRAYGUES SUR TRUYERE</t>
  </si>
  <si>
    <t>12-ESCANDOLIERES</t>
  </si>
  <si>
    <t>12-ESPALION</t>
  </si>
  <si>
    <t>12-ESPEYRAC</t>
  </si>
  <si>
    <t>12-ESTAING</t>
  </si>
  <si>
    <t>12-FAYET</t>
  </si>
  <si>
    <t>12-FIRMI</t>
  </si>
  <si>
    <t>12-FLAGNAC</t>
  </si>
  <si>
    <t>12-FLAVIN</t>
  </si>
  <si>
    <t>12-FLORENTIN LA CAPELLE</t>
  </si>
  <si>
    <t>12-FOISSAC</t>
  </si>
  <si>
    <t>12-FONDAMENTE</t>
  </si>
  <si>
    <t>12-GABRIAC</t>
  </si>
  <si>
    <t>12-GAILLAC D AVEYRON</t>
  </si>
  <si>
    <t>12-GALGAN</t>
  </si>
  <si>
    <t>12-GISSAC</t>
  </si>
  <si>
    <t>12-GOLINHAC</t>
  </si>
  <si>
    <t>12-GOUTRENS</t>
  </si>
  <si>
    <t>12-GRAMOND</t>
  </si>
  <si>
    <t>12-HUPARLAC</t>
  </si>
  <si>
    <t>12-L HOSPITALET DU LARZAC</t>
  </si>
  <si>
    <t>12-LA BASTIDE PRADINES</t>
  </si>
  <si>
    <t>12-LA BASTIDE SOLAGES</t>
  </si>
  <si>
    <t>12-LA CAPELLE BALAGUIER</t>
  </si>
  <si>
    <t>12-LA CAPELLE BLEYS</t>
  </si>
  <si>
    <t>12-LA CAPELLE BONANCE</t>
  </si>
  <si>
    <t>12-LA CAVALERIE</t>
  </si>
  <si>
    <t>12-LA COUVERTOIRADE</t>
  </si>
  <si>
    <t>12-LA CRESSE</t>
  </si>
  <si>
    <t>12-LA FOUILLADE</t>
  </si>
  <si>
    <t>12-LA LOUBIERE</t>
  </si>
  <si>
    <t>12-LA ROQUE STE MARGUERITE</t>
  </si>
  <si>
    <t>12-LA ROUQUETTE</t>
  </si>
  <si>
    <t>12-LA SALVETAT PEYRALES</t>
  </si>
  <si>
    <t>12-LA SELVE</t>
  </si>
  <si>
    <t>12-LA SERRE</t>
  </si>
  <si>
    <t>12-LACROIX BARREZ</t>
  </si>
  <si>
    <t>12-LAGUIOLE</t>
  </si>
  <si>
    <t>12-LAISSAC SEVERAC L EGLISE</t>
  </si>
  <si>
    <t>12-LANUEJOULS</t>
  </si>
  <si>
    <t>12-LAPANOUSE DE CERNON</t>
  </si>
  <si>
    <t>12-LASSOUTS</t>
  </si>
  <si>
    <t>12-LAVAL ROQUECEZIERE</t>
  </si>
  <si>
    <t>12-LE BAS SEGALA</t>
  </si>
  <si>
    <t>12-LE CAYROL</t>
  </si>
  <si>
    <t>12-LE CLAPIER</t>
  </si>
  <si>
    <t>12-LE FEL</t>
  </si>
  <si>
    <t>12-LE MONASTERE</t>
  </si>
  <si>
    <t>12-LE NAYRAC</t>
  </si>
  <si>
    <t>12-LE TRUEL</t>
  </si>
  <si>
    <t>12-LE VIBAL</t>
  </si>
  <si>
    <t>12-LEDERGUES</t>
  </si>
  <si>
    <t>12-LES ALBRES</t>
  </si>
  <si>
    <t>12-LES COSTES GOZON</t>
  </si>
  <si>
    <t>12-LESCURE JAOUL</t>
  </si>
  <si>
    <t>12-LESTRADE ET THOUELS</t>
  </si>
  <si>
    <t>12-LIVINHAC LE HAUT</t>
  </si>
  <si>
    <t>12-LUC LA PRIMAUBE</t>
  </si>
  <si>
    <t>12-LUGAN</t>
  </si>
  <si>
    <t>12-LUNAC</t>
  </si>
  <si>
    <t>12-MALEVILLE</t>
  </si>
  <si>
    <t>12-MANHAC</t>
  </si>
  <si>
    <t>12-MARCILLAC VALLON</t>
  </si>
  <si>
    <t>12-MARNHAGUES ET LATOUR</t>
  </si>
  <si>
    <t>12-MARTIEL</t>
  </si>
  <si>
    <t>12-MARTRIN</t>
  </si>
  <si>
    <t>12-MAYRAN</t>
  </si>
  <si>
    <t>12-MELAGUES</t>
  </si>
  <si>
    <t>12-MELJAC</t>
  </si>
  <si>
    <t>12-MILLAU</t>
  </si>
  <si>
    <t>12-MONTAGNOL</t>
  </si>
  <si>
    <t>12-MONTBAZENS</t>
  </si>
  <si>
    <t>12-MONTCLAR</t>
  </si>
  <si>
    <t>12-MONTEILS</t>
  </si>
  <si>
    <t>12-MONTEZIC</t>
  </si>
  <si>
    <t>12-MONTFRANC</t>
  </si>
  <si>
    <t>12-MONTJAUX</t>
  </si>
  <si>
    <t>12-MONTLAUR</t>
  </si>
  <si>
    <t>12-MONTPEYROUX</t>
  </si>
  <si>
    <t>12-MONTROZIER</t>
  </si>
  <si>
    <t>12-MONTSALES</t>
  </si>
  <si>
    <t>12-MORLHON LE HAUT</t>
  </si>
  <si>
    <t>12-MOSTUEJOULS</t>
  </si>
  <si>
    <t>12-MOUNES PROHENCOUX</t>
  </si>
  <si>
    <t>12-MOURET</t>
  </si>
  <si>
    <t>12-MOYRAZES</t>
  </si>
  <si>
    <t>12-MUR DE BARREZ</t>
  </si>
  <si>
    <t>12-MURASSON</t>
  </si>
  <si>
    <t>12-MURET LE CHATEAU</t>
  </si>
  <si>
    <t>12-MUROLS</t>
  </si>
  <si>
    <t>12-NAJAC</t>
  </si>
  <si>
    <t>12-NANT</t>
  </si>
  <si>
    <t>12-NAUCELLE</t>
  </si>
  <si>
    <t>12-NAUSSAC</t>
  </si>
  <si>
    <t>12-NAUVIALE</t>
  </si>
  <si>
    <t>12-OLEMPS</t>
  </si>
  <si>
    <t>12-OLS ET RINHODES</t>
  </si>
  <si>
    <t>12-ONET LE CHATEAU</t>
  </si>
  <si>
    <t>12-PALMAS D AVEYRON</t>
  </si>
  <si>
    <t>12-PAULHE</t>
  </si>
  <si>
    <t>12-PEUX ET COUFFOULEUX</t>
  </si>
  <si>
    <t>12-PEYRELEAU</t>
  </si>
  <si>
    <t>12-PEYRUSSE LE ROC</t>
  </si>
  <si>
    <t>12-PIERREFICHE</t>
  </si>
  <si>
    <t>12-PLAISANCE</t>
  </si>
  <si>
    <t>12-POMAYROLS</t>
  </si>
  <si>
    <t>12-PONT DE SALARS</t>
  </si>
  <si>
    <t>12-POUSTHOMY</t>
  </si>
  <si>
    <t>12-PRADES D AUBRAC</t>
  </si>
  <si>
    <t>12-PRADES SALARS</t>
  </si>
  <si>
    <t>12-PRADINAS</t>
  </si>
  <si>
    <t>12-PREVINQUIERES</t>
  </si>
  <si>
    <t>12-PRIVEZAC</t>
  </si>
  <si>
    <t>12-PRUINES</t>
  </si>
  <si>
    <t>12-QUINS</t>
  </si>
  <si>
    <t>12-REBOURGUIL</t>
  </si>
  <si>
    <t>12-REQUISTA</t>
  </si>
  <si>
    <t>12-RIEUPEYROUX</t>
  </si>
  <si>
    <t>12-RIGNAC</t>
  </si>
  <si>
    <t>12-RIVIERE SUR TARN</t>
  </si>
  <si>
    <t>12-RODELLE</t>
  </si>
  <si>
    <t>12-RODEZ</t>
  </si>
  <si>
    <t>12-ROQUEFORT SUR SOULZON</t>
  </si>
  <si>
    <t>12-ROUSSENNAC</t>
  </si>
  <si>
    <t>12-RULLAC ST CIRQ</t>
  </si>
  <si>
    <t>12-SALLES COURBATIES</t>
  </si>
  <si>
    <t>12-SALLES CURAN</t>
  </si>
  <si>
    <t>12-SALLES LA SOURCE</t>
  </si>
  <si>
    <t>12-SALMIECH</t>
  </si>
  <si>
    <t>12-SALVAGNAC CAJARC</t>
  </si>
  <si>
    <t>12-SANVENSA</t>
  </si>
  <si>
    <t>12-SAUCLIERES</t>
  </si>
  <si>
    <t>12-SAUJAC</t>
  </si>
  <si>
    <t>12-SAUVETERRE DE ROUERGUE</t>
  </si>
  <si>
    <t>12-SAVIGNAC</t>
  </si>
  <si>
    <t>12-SEBAZAC CONCOURES</t>
  </si>
  <si>
    <t>12-SEBRAZAC</t>
  </si>
  <si>
    <t>12-SEGUR</t>
  </si>
  <si>
    <t>12-SENERGUES</t>
  </si>
  <si>
    <t>12-SEVERAC D AVEYRON</t>
  </si>
  <si>
    <t>12-SONNAC</t>
  </si>
  <si>
    <t>12-SOULAGES BONNEVAL</t>
  </si>
  <si>
    <t>12-ST AFFRIQUE</t>
  </si>
  <si>
    <t>12-ST AMANS DES COTS</t>
  </si>
  <si>
    <t>12-ST ANDRE DE NAJAC</t>
  </si>
  <si>
    <t>12-ST ANDRE DE VEZINES</t>
  </si>
  <si>
    <t>12-ST BEAULIZE</t>
  </si>
  <si>
    <t>12-ST BEAUZELY</t>
  </si>
  <si>
    <t>12-ST CHELY D AUBRAC</t>
  </si>
  <si>
    <t>12-ST CHRISTOPHE VALLON</t>
  </si>
  <si>
    <t>12-ST COME D OLT</t>
  </si>
  <si>
    <t>12-ST FELIX DE LUNEL</t>
  </si>
  <si>
    <t>12-ST FELIX DE SORGUES</t>
  </si>
  <si>
    <t>12-ST GENIEZ D OLT ET D AUBRAC</t>
  </si>
  <si>
    <t>12-ST GEORGES DE LUZENCON</t>
  </si>
  <si>
    <t>12-ST HIPPOLYTE</t>
  </si>
  <si>
    <t>12-ST IGEST</t>
  </si>
  <si>
    <t>12-ST IZAIRE</t>
  </si>
  <si>
    <t>12-ST JEAN D ALCAPIES</t>
  </si>
  <si>
    <t>12-ST JEAN DELNOUS</t>
  </si>
  <si>
    <t>12-ST JEAN DU BRUEL</t>
  </si>
  <si>
    <t>12-ST JEAN ET ST PAUL</t>
  </si>
  <si>
    <t>12-ST JUERY</t>
  </si>
  <si>
    <t>12-ST JUST SUR VIAUR</t>
  </si>
  <si>
    <t>12-ST LAURENT D OLT</t>
  </si>
  <si>
    <t>12-ST LAURENT DE LEVEZOU</t>
  </si>
  <si>
    <t>12-ST LEONS</t>
  </si>
  <si>
    <t>12-ST MARTIN DE LENNE</t>
  </si>
  <si>
    <t>12-ST PARTHEM</t>
  </si>
  <si>
    <t>12-ST REMY</t>
  </si>
  <si>
    <t>12-ST ROME DE CERNON</t>
  </si>
  <si>
    <t>12-ST ROME DE TARN</t>
  </si>
  <si>
    <t>12-ST SANTIN</t>
  </si>
  <si>
    <t>12-ST SATURNIN DE LENNE</t>
  </si>
  <si>
    <t>12-ST SERNIN SUR RANCE</t>
  </si>
  <si>
    <t>12-ST SEVER DU MOUSTIER</t>
  </si>
  <si>
    <t>12-ST SYMPHORIEN DE THENIERES</t>
  </si>
  <si>
    <t>12-ST VICTOR ET MELVIEU</t>
  </si>
  <si>
    <t>12-STE CROIX</t>
  </si>
  <si>
    <t>12-STE EULALIE D OLT</t>
  </si>
  <si>
    <t>12-STE EULALIE DE CERNON</t>
  </si>
  <si>
    <t>12-STE JULIETTE SUR VIAUR</t>
  </si>
  <si>
    <t>12-STE RADEGONDE</t>
  </si>
  <si>
    <t>12-SYLVANES</t>
  </si>
  <si>
    <t>12-TAURIAC DE CAMARES</t>
  </si>
  <si>
    <t>12-TAURIAC DE NAUCELLE</t>
  </si>
  <si>
    <t>12-TAUSSAC</t>
  </si>
  <si>
    <t>12-TAYRAC</t>
  </si>
  <si>
    <t>12-THERONDELS</t>
  </si>
  <si>
    <t>12-TOULONJAC</t>
  </si>
  <si>
    <t>12-TOURNEMIRE</t>
  </si>
  <si>
    <t>12-TREMOUILLES</t>
  </si>
  <si>
    <t>12-VABRES L ABBAYE</t>
  </si>
  <si>
    <t>12-VAILHOURLES</t>
  </si>
  <si>
    <t>12-VALADY</t>
  </si>
  <si>
    <t>12-VALZERGUES</t>
  </si>
  <si>
    <t>12-VAUREILLES</t>
  </si>
  <si>
    <t>12-VERRIERES</t>
  </si>
  <si>
    <t>12-VERSOLS ET LAPEYRE</t>
  </si>
  <si>
    <t>12-VEYREAU</t>
  </si>
  <si>
    <t>12-VEZINS DE LEVEZOU</t>
  </si>
  <si>
    <t>12-VIALA DU PAS DE JAUX</t>
  </si>
  <si>
    <t>12-VIALA DU TARN</t>
  </si>
  <si>
    <t>12-VILLECOMTAL</t>
  </si>
  <si>
    <t>12-VILLEFRANCHE DE PANAT</t>
  </si>
  <si>
    <t>12-VILLEFRANCHE DE ROUERGUE</t>
  </si>
  <si>
    <t>12-VILLENEUVE</t>
  </si>
  <si>
    <t>12-VIMENET</t>
  </si>
  <si>
    <t>12-VIVIEZ</t>
  </si>
  <si>
    <t>13-AIX EN PROVENCE</t>
  </si>
  <si>
    <t>13-ALLAUCH</t>
  </si>
  <si>
    <t>13-ALLEINS</t>
  </si>
  <si>
    <t>13-ARLES</t>
  </si>
  <si>
    <t>13-AUBAGNE</t>
  </si>
  <si>
    <t>13-AUREILLE</t>
  </si>
  <si>
    <t>13-AURIOL</t>
  </si>
  <si>
    <t>13-AURONS</t>
  </si>
  <si>
    <t>13-BARBENTANE</t>
  </si>
  <si>
    <t>13-BEAURECUEIL</t>
  </si>
  <si>
    <t>13-BELCODENE</t>
  </si>
  <si>
    <t>13-BERRE L ETANG</t>
  </si>
  <si>
    <t>13-BOUC BEL AIR</t>
  </si>
  <si>
    <t>13-BOULBON</t>
  </si>
  <si>
    <t>13-CABANNES</t>
  </si>
  <si>
    <t>13-CABRIES</t>
  </si>
  <si>
    <t>13-CADOLIVE</t>
  </si>
  <si>
    <t>13-CARNOUX EN PROVENCE</t>
  </si>
  <si>
    <t>13-CARRY LE ROUET</t>
  </si>
  <si>
    <t>13-CASSIS</t>
  </si>
  <si>
    <t>13-CEYRESTE</t>
  </si>
  <si>
    <t>13-CHARLEVAL</t>
  </si>
  <si>
    <t>13-CHATEAUNEUF LE ROUGE</t>
  </si>
  <si>
    <t>13-CHATEAUNEUF LES MARTIGUES</t>
  </si>
  <si>
    <t>13-CHATEAURENARD</t>
  </si>
  <si>
    <t>13-CORNILLON CONFOUX</t>
  </si>
  <si>
    <t>13-COUDOUX</t>
  </si>
  <si>
    <t>13-CUGES LES PINS</t>
  </si>
  <si>
    <t>13-EGUILLES</t>
  </si>
  <si>
    <t>13-ENSUES LA REDONNE</t>
  </si>
  <si>
    <t>13-EYGALIERES</t>
  </si>
  <si>
    <t>13-EYGUIERES</t>
  </si>
  <si>
    <t>13-EYRAGUES</t>
  </si>
  <si>
    <t>13-FONTVIEILLE</t>
  </si>
  <si>
    <t>13-FOS SUR MER</t>
  </si>
  <si>
    <t>13-FUVEAU</t>
  </si>
  <si>
    <t>13-GARDANNE</t>
  </si>
  <si>
    <t>13-GEMENOS</t>
  </si>
  <si>
    <t>13-GIGNAC LA NERTHE</t>
  </si>
  <si>
    <t>13-GRANS</t>
  </si>
  <si>
    <t>13-GRAVESON</t>
  </si>
  <si>
    <t>13-GREASQUE</t>
  </si>
  <si>
    <t>13-ISTRES</t>
  </si>
  <si>
    <t>13-JOUQUES</t>
  </si>
  <si>
    <t>13-LA BARBEN</t>
  </si>
  <si>
    <t>13-LA BOUILLADISSE</t>
  </si>
  <si>
    <t>13-LA CIOTAT</t>
  </si>
  <si>
    <t>13-LA DESTROUSSE</t>
  </si>
  <si>
    <t>13-LA FARE LES OLIVIERS</t>
  </si>
  <si>
    <t>13-LA PENNE SUR HUVEAUNE</t>
  </si>
  <si>
    <t>13-LA ROQUE D ANTHERON</t>
  </si>
  <si>
    <t>13-LAMANON</t>
  </si>
  <si>
    <t>13-LAMBESC</t>
  </si>
  <si>
    <t>13-LANCON PROVENCE</t>
  </si>
  <si>
    <t>13-LE PUY STE REPARADE</t>
  </si>
  <si>
    <t>13-LE ROVE</t>
  </si>
  <si>
    <t>13-LE THOLONET</t>
  </si>
  <si>
    <t>13-LES BAUX DE PROVENCE</t>
  </si>
  <si>
    <t>13-LES PENNES MIRABEAU</t>
  </si>
  <si>
    <t>13-MAILLANE</t>
  </si>
  <si>
    <t>13-MALLEMORT</t>
  </si>
  <si>
    <t>13-MARIGNANE</t>
  </si>
  <si>
    <t>13-MARSEILLE</t>
  </si>
  <si>
    <t>13-MARTIGUES</t>
  </si>
  <si>
    <t>13-MAS BLANC DES ALPILLES</t>
  </si>
  <si>
    <t>13-MAUSSANE LES ALPILLES</t>
  </si>
  <si>
    <t>13-MEYRARGUES</t>
  </si>
  <si>
    <t>13-MEYREUIL</t>
  </si>
  <si>
    <t>13-MIMET</t>
  </si>
  <si>
    <t>13-MIRAMAS</t>
  </si>
  <si>
    <t>13-MOLLEGES</t>
  </si>
  <si>
    <t>13-MOURIES</t>
  </si>
  <si>
    <t>13-NOVES</t>
  </si>
  <si>
    <t>13-ORGON</t>
  </si>
  <si>
    <t>13-PARADOU</t>
  </si>
  <si>
    <t>13-PELISSANNE</t>
  </si>
  <si>
    <t>13-PEYNIER</t>
  </si>
  <si>
    <t>13-PEYPIN</t>
  </si>
  <si>
    <t>13-PEYROLLES EN PROVENCE</t>
  </si>
  <si>
    <t>13-PLAN D ORGON</t>
  </si>
  <si>
    <t>13-PLAN DE CUQUES</t>
  </si>
  <si>
    <t>13-PORT DE BOUC</t>
  </si>
  <si>
    <t>13-PORT ST LOUIS DU RHONE</t>
  </si>
  <si>
    <t>13-PUYLOUBIER</t>
  </si>
  <si>
    <t>13-RIBOUX</t>
  </si>
  <si>
    <t>13-ROGNAC</t>
  </si>
  <si>
    <t>13-ROGNES</t>
  </si>
  <si>
    <t>13-ROGNONAS</t>
  </si>
  <si>
    <t>13-ROQUEFORT LA BEDOULE</t>
  </si>
  <si>
    <t>13-ROQUEVAIRE</t>
  </si>
  <si>
    <t>13-ROUSSET</t>
  </si>
  <si>
    <t>13-SAINTES MARIES DE LA MER</t>
  </si>
  <si>
    <t>13-SALON DE PROVENCE</t>
  </si>
  <si>
    <t>13-SAUSSET LES PINS</t>
  </si>
  <si>
    <t>13-SENAS</t>
  </si>
  <si>
    <t>13-SEPTEMES LES VALLONS</t>
  </si>
  <si>
    <t>13-SIMIANE COLLONGUE</t>
  </si>
  <si>
    <t>13-ST ANDIOL</t>
  </si>
  <si>
    <t>13-ST ANTONIN SUR BAYON</t>
  </si>
  <si>
    <t>13-ST CANNAT</t>
  </si>
  <si>
    <t>13-ST CHAMAS</t>
  </si>
  <si>
    <t>13-ST ESTEVE JANSON</t>
  </si>
  <si>
    <t>13-ST ETIENNE DU GRES</t>
  </si>
  <si>
    <t>13-ST MARC JAUMEGARDE</t>
  </si>
  <si>
    <t>13-ST MARTIN DE CRAU</t>
  </si>
  <si>
    <t>13-ST MITRE LES REMPARTS</t>
  </si>
  <si>
    <t>13-ST PAUL LES DURANCE</t>
  </si>
  <si>
    <t>13-ST PIERRE DE MEZOARGUES</t>
  </si>
  <si>
    <t>13-ST REMY DE PROVENCE</t>
  </si>
  <si>
    <t>13-ST SAVOURNIN</t>
  </si>
  <si>
    <t>13-ST VICTORET</t>
  </si>
  <si>
    <t>13-TARASCON</t>
  </si>
  <si>
    <t>13-TRETS</t>
  </si>
  <si>
    <t>13-VAUVENARGUES</t>
  </si>
  <si>
    <t>13-VELAUX</t>
  </si>
  <si>
    <t>13-VENELLES</t>
  </si>
  <si>
    <t>13-VENTABREN</t>
  </si>
  <si>
    <t>13-VERNEGUES</t>
  </si>
  <si>
    <t>13-VERQUIERES</t>
  </si>
  <si>
    <t>13-VITROLLES</t>
  </si>
  <si>
    <t>14-ABLON</t>
  </si>
  <si>
    <t>14-AGY</t>
  </si>
  <si>
    <t>14-AMAYE SUR ORNE</t>
  </si>
  <si>
    <t>14-AMAYE SUR SEULLES</t>
  </si>
  <si>
    <t>14-AMFREVILLE</t>
  </si>
  <si>
    <t>14-ANGERVILLE</t>
  </si>
  <si>
    <t>14-ANISY</t>
  </si>
  <si>
    <t>14-ANNEBAULT</t>
  </si>
  <si>
    <t>14-ARGANCHY</t>
  </si>
  <si>
    <t>14-ARGENCES</t>
  </si>
  <si>
    <t>14-ARROMANCHES LES BAINS</t>
  </si>
  <si>
    <t>14-ASNELLES</t>
  </si>
  <si>
    <t>14-ASNIERES EN BESSIN</t>
  </si>
  <si>
    <t>14-AUBERVILLE</t>
  </si>
  <si>
    <t>14-AUBIGNY</t>
  </si>
  <si>
    <t>14-AUDRIEU</t>
  </si>
  <si>
    <t>14-AURE SUR MER</t>
  </si>
  <si>
    <t>14-AURSEULLES</t>
  </si>
  <si>
    <t>14-AUTHIE</t>
  </si>
  <si>
    <t>14-AUVILLARS</t>
  </si>
  <si>
    <t>14-AVENAY</t>
  </si>
  <si>
    <t>14-BALLEROY SUR DROME</t>
  </si>
  <si>
    <t>14-BANNEVILLE LA CAMPAGNE</t>
  </si>
  <si>
    <t>14-BANVILLE</t>
  </si>
  <si>
    <t>14-BARBERY</t>
  </si>
  <si>
    <t>14-BARBEVILLE</t>
  </si>
  <si>
    <t>14-BARNEVILLE LA BERTRAN</t>
  </si>
  <si>
    <t>14-BARON SUR ODON</t>
  </si>
  <si>
    <t>14-BAROU EN AUGE</t>
  </si>
  <si>
    <t>14-BASLY</t>
  </si>
  <si>
    <t>14-BASSENEVILLE</t>
  </si>
  <si>
    <t>14-BAVENT</t>
  </si>
  <si>
    <t>14-BAYEUX</t>
  </si>
  <si>
    <t>14-BAZENVILLE</t>
  </si>
  <si>
    <t>14-BEAUFOUR DRUVAL</t>
  </si>
  <si>
    <t>14-BEAUMAIS</t>
  </si>
  <si>
    <t>14-BEAUMESNIL</t>
  </si>
  <si>
    <t>14-BEAUMONT EN AUGE</t>
  </si>
  <si>
    <t>14-BELLE VIE EN AUGE</t>
  </si>
  <si>
    <t>14-BELLENGREVILLE</t>
  </si>
  <si>
    <t>14-BENERVILLE SUR MER</t>
  </si>
  <si>
    <t>14-BENOUVILLE</t>
  </si>
  <si>
    <t>14-BENY SUR MER</t>
  </si>
  <si>
    <t>14-BERNESQ</t>
  </si>
  <si>
    <t>14-BERNIERES D AILLY</t>
  </si>
  <si>
    <t>14-BERNIERES SUR MER</t>
  </si>
  <si>
    <t>14-BEUVILLERS</t>
  </si>
  <si>
    <t>14-BEUVRON EN AUGE</t>
  </si>
  <si>
    <t>14-BIEVILLE BEUVILLE</t>
  </si>
  <si>
    <t>14-BLAINVILLE SUR ORNE</t>
  </si>
  <si>
    <t>14-BLANGY LE CHATEAU</t>
  </si>
  <si>
    <t>14-BLAY</t>
  </si>
  <si>
    <t>14-BLONVILLE SUR MER</t>
  </si>
  <si>
    <t>14-BONNEBOSQ</t>
  </si>
  <si>
    <t>14-BONNEMAISON</t>
  </si>
  <si>
    <t>14-BONNEVILLE LA LOUVET</t>
  </si>
  <si>
    <t>14-BONNEVILLE SUR TOUQUES</t>
  </si>
  <si>
    <t>14-BONNOEIL</t>
  </si>
  <si>
    <t>14-BONS TASSILLY</t>
  </si>
  <si>
    <t>14-BOUGY</t>
  </si>
  <si>
    <t>14-BOULON</t>
  </si>
  <si>
    <t>14-BOURGEAUVILLE</t>
  </si>
  <si>
    <t>14-BOURGUEBUS</t>
  </si>
  <si>
    <t>14-BRANVILLE</t>
  </si>
  <si>
    <t>14-BREMOY</t>
  </si>
  <si>
    <t>14-BRETTEVILLE LE RABET</t>
  </si>
  <si>
    <t>14-BRETTEVILLE SUR LAIZE</t>
  </si>
  <si>
    <t>14-BRETTEVILLE SUR ODON</t>
  </si>
  <si>
    <t>14-BREVILLE LES MONTS</t>
  </si>
  <si>
    <t>14-BRICQUEVILLE</t>
  </si>
  <si>
    <t>14-BRUCOURT</t>
  </si>
  <si>
    <t>14-BUCEELS</t>
  </si>
  <si>
    <t>14-CABOURG</t>
  </si>
  <si>
    <t>14-CAEN</t>
  </si>
  <si>
    <t>14-CAGNY</t>
  </si>
  <si>
    <t>14-CAHAGNES</t>
  </si>
  <si>
    <t>14-CAHAGNOLLES</t>
  </si>
  <si>
    <t>14-CAIRON</t>
  </si>
  <si>
    <t>14-CAMBES EN PLAINE</t>
  </si>
  <si>
    <t>14-CAMBREMER</t>
  </si>
  <si>
    <t>14-CAMPAGNOLLES</t>
  </si>
  <si>
    <t>14-CAMPIGNY</t>
  </si>
  <si>
    <t>14-CANAPVILLE</t>
  </si>
  <si>
    <t>14-CANCHY</t>
  </si>
  <si>
    <t>14-CANTELOUP</t>
  </si>
  <si>
    <t>14-CARCAGNY</t>
  </si>
  <si>
    <t>14-CARDONVILLE</t>
  </si>
  <si>
    <t>14-CARPIQUET</t>
  </si>
  <si>
    <t>14-CARTIGNY L EPINAY</t>
  </si>
  <si>
    <t>14-CASTILLON</t>
  </si>
  <si>
    <t>14-CASTILLON EN AUGE</t>
  </si>
  <si>
    <t>14-CASTINE EN PLAINE</t>
  </si>
  <si>
    <t>14-CAUMONT SUR AURE</t>
  </si>
  <si>
    <t>14-CAUVICOURT</t>
  </si>
  <si>
    <t>14-CAUVILLE</t>
  </si>
  <si>
    <t>14-CERNAY</t>
  </si>
  <si>
    <t>14-CESNY AUX VIGNES</t>
  </si>
  <si>
    <t>14-CESNY LES SOURCES</t>
  </si>
  <si>
    <t>14-CHOUAIN</t>
  </si>
  <si>
    <t>14-CINTHEAUX</t>
  </si>
  <si>
    <t>14-CLARBEC</t>
  </si>
  <si>
    <t>14-CLECY</t>
  </si>
  <si>
    <t>14-CLEVILLE</t>
  </si>
  <si>
    <t>14-COLLEVILLE MONTGOMERY</t>
  </si>
  <si>
    <t>14-COLLEVILLE SUR MER</t>
  </si>
  <si>
    <t>14-COLOMBELLES</t>
  </si>
  <si>
    <t>14-COLOMBIERES</t>
  </si>
  <si>
    <t>14-COLOMBIERS SUR SEULLES</t>
  </si>
  <si>
    <t>14-COLOMBY ANGUERNY</t>
  </si>
  <si>
    <t>14-COMBRAY</t>
  </si>
  <si>
    <t>14-COMMES</t>
  </si>
  <si>
    <t>14-CONDE EN NORMANDIE</t>
  </si>
  <si>
    <t>14-CONDE SUR IFS</t>
  </si>
  <si>
    <t>14-CONDE SUR SEULLES</t>
  </si>
  <si>
    <t>14-COQUAINVILLIERS</t>
  </si>
  <si>
    <t>14-CORDEBUGLE</t>
  </si>
  <si>
    <t>14-CORDEY</t>
  </si>
  <si>
    <t>14-CORMELLES LE ROYAL</t>
  </si>
  <si>
    <t>14-CORMOLAIN</t>
  </si>
  <si>
    <t>14-COSSESSEVILLE</t>
  </si>
  <si>
    <t>14-COTTUN</t>
  </si>
  <si>
    <t>14-COURCY</t>
  </si>
  <si>
    <t>14-COURSEULLES SUR MER</t>
  </si>
  <si>
    <t>14-COURTONNE LA MEURDRAC</t>
  </si>
  <si>
    <t>14-COURTONNE LES DEUX EGLISES</t>
  </si>
  <si>
    <t>14-COURVAUDON</t>
  </si>
  <si>
    <t>14-CREPON</t>
  </si>
  <si>
    <t>14-CRESSERONS</t>
  </si>
  <si>
    <t>14-CRESSEVEUILLE</t>
  </si>
  <si>
    <t>14-CREULLY SUR SEULLES</t>
  </si>
  <si>
    <t>14-CRICQUEBOEUF</t>
  </si>
  <si>
    <t>14-CRICQUEVILLE EN AUGE</t>
  </si>
  <si>
    <t>14-CRICQUEVILLE EN BESSIN</t>
  </si>
  <si>
    <t>14-CRISTOT</t>
  </si>
  <si>
    <t>14-CROCY</t>
  </si>
  <si>
    <t>14-CROISILLES</t>
  </si>
  <si>
    <t>14-CROUAY</t>
  </si>
  <si>
    <t>14-CULEY LE PATRY</t>
  </si>
  <si>
    <t>14-CUSSY</t>
  </si>
  <si>
    <t>14-CUVERVILLE</t>
  </si>
  <si>
    <t>14-DAMBLAINVILLE</t>
  </si>
  <si>
    <t>14-DANESTAL</t>
  </si>
  <si>
    <t>14-DEAUVILLE</t>
  </si>
  <si>
    <t>14-DEMOUVILLE</t>
  </si>
  <si>
    <t>14-DEUX JUMEAUX</t>
  </si>
  <si>
    <t>14-DIALAN SUR CHAINE</t>
  </si>
  <si>
    <t>14-DIVES SUR MER</t>
  </si>
  <si>
    <t>14-DONNAY</t>
  </si>
  <si>
    <t>14-DOUVILLE EN AUGE</t>
  </si>
  <si>
    <t>14-DOUVRES LA DELIVRANDE</t>
  </si>
  <si>
    <t>14-DOZULE</t>
  </si>
  <si>
    <t>14-DRUBEC</t>
  </si>
  <si>
    <t>14-DUCY STE MARGUERITE</t>
  </si>
  <si>
    <t>14-ELLON</t>
  </si>
  <si>
    <t>14-EMIEVILLE</t>
  </si>
  <si>
    <t>14-ENGLESQUEVILLE EN AUGE</t>
  </si>
  <si>
    <t>14-ENGLESQUEVILLE LA PERCEE</t>
  </si>
  <si>
    <t>14-EPANEY</t>
  </si>
  <si>
    <t>14-EPINAY SUR ODON</t>
  </si>
  <si>
    <t>14-EPRON</t>
  </si>
  <si>
    <t>14-EQUEMAUVILLE</t>
  </si>
  <si>
    <t>14-ERAINES</t>
  </si>
  <si>
    <t>14-ERNES</t>
  </si>
  <si>
    <t>14-ESCOVILLE</t>
  </si>
  <si>
    <t>14-ESPINS</t>
  </si>
  <si>
    <t>14-ESQUAY NOTRE DAME</t>
  </si>
  <si>
    <t>14-ESQUAY SUR SEULLES</t>
  </si>
  <si>
    <t>14-ESSON</t>
  </si>
  <si>
    <t>14-ESTREES LA CAMPAGNE</t>
  </si>
  <si>
    <t>14-ETERVILLE</t>
  </si>
  <si>
    <t>14-ETREHAM</t>
  </si>
  <si>
    <t>14-EVRECY</t>
  </si>
  <si>
    <t>14-FALAISE</t>
  </si>
  <si>
    <t>14-FAUGUERNON</t>
  </si>
  <si>
    <t>14-FEUGUEROLLES BULLY</t>
  </si>
  <si>
    <t>14-FIERVILLE LES PARCS</t>
  </si>
  <si>
    <t>14-FIRFOL</t>
  </si>
  <si>
    <t>14-FLEURY SUR ORNE</t>
  </si>
  <si>
    <t>14-FONTAINE ETOUPEFOUR</t>
  </si>
  <si>
    <t>14-FONTAINE HENRY</t>
  </si>
  <si>
    <t>14-FONTAINE LE PIN</t>
  </si>
  <si>
    <t>14-FONTENAY LE MARMION</t>
  </si>
  <si>
    <t>14-FONTENAY LE PESNEL</t>
  </si>
  <si>
    <t>14-FORMENTIN</t>
  </si>
  <si>
    <t>14-FORMIGNY LA BATAILLE</t>
  </si>
  <si>
    <t>14-FOULOGNES</t>
  </si>
  <si>
    <t>14-FOURCHES</t>
  </si>
  <si>
    <t>14-FOURNEAUX LE VAL</t>
  </si>
  <si>
    <t>14-FOURNEVILLE</t>
  </si>
  <si>
    <t>14-FRENOUVILLE</t>
  </si>
  <si>
    <t>14-FRESNE LA MERE</t>
  </si>
  <si>
    <t>14-FRESNEY LE PUCEUX</t>
  </si>
  <si>
    <t>14-FRESNEY LE VIEUX</t>
  </si>
  <si>
    <t>14-FUMICHON</t>
  </si>
  <si>
    <t>14-GAVRUS</t>
  </si>
  <si>
    <t>14-GEFOSSE FONTENAY</t>
  </si>
  <si>
    <t>14-GENNEVILLE</t>
  </si>
  <si>
    <t>14-GERROTS</t>
  </si>
  <si>
    <t>14-GIBERVILLE</t>
  </si>
  <si>
    <t>14-GLANVILLE</t>
  </si>
  <si>
    <t>14-GLOS</t>
  </si>
  <si>
    <t>14-GONNEVILLE EN AUGE</t>
  </si>
  <si>
    <t>14-GONNEVILLE SUR HONFLEUR</t>
  </si>
  <si>
    <t>14-GONNEVILLE SUR MER</t>
  </si>
  <si>
    <t>14-GOUSTRANVILLE</t>
  </si>
  <si>
    <t>14-GOUVIX</t>
  </si>
  <si>
    <t>14-GRAINVILLE LANGANNERIE</t>
  </si>
  <si>
    <t>14-GRAINVILLE SUR ODON</t>
  </si>
  <si>
    <t>14-GRANDCAMP MAISY</t>
  </si>
  <si>
    <t>14-GRANGUES</t>
  </si>
  <si>
    <t>14-GRAYE SUR MER</t>
  </si>
  <si>
    <t>14-GRENTHEVILLE</t>
  </si>
  <si>
    <t>14-GRIMBOSQ</t>
  </si>
  <si>
    <t>14-GUERON</t>
  </si>
  <si>
    <t>14-HERMANVILLE SUR MER</t>
  </si>
  <si>
    <t>14-HERMIVAL LES VAUX</t>
  </si>
  <si>
    <t>14-HEROUVILLE ST CLAIR</t>
  </si>
  <si>
    <t>14-HEROUVILLETTE</t>
  </si>
  <si>
    <t>14-HEULAND</t>
  </si>
  <si>
    <t>14-HONFLEUR</t>
  </si>
  <si>
    <t>14-HOTOT EN AUGE</t>
  </si>
  <si>
    <t>14-HOTTOT LES BAGUES</t>
  </si>
  <si>
    <t>14-HOULGATE</t>
  </si>
  <si>
    <t>14-IFS</t>
  </si>
  <si>
    <t>14-ISIGNY SUR MER</t>
  </si>
  <si>
    <t>14-JANVILLE</t>
  </si>
  <si>
    <t>14-JORT</t>
  </si>
  <si>
    <t>14-JUAYE MONDAYE</t>
  </si>
  <si>
    <t>14-JUVIGNY SUR SEULLES</t>
  </si>
  <si>
    <t>14-L HOTELLERIE</t>
  </si>
  <si>
    <t>14-LA BAZOQUE</t>
  </si>
  <si>
    <t>14-LA BOISSIERE</t>
  </si>
  <si>
    <t>14-LA CAINE</t>
  </si>
  <si>
    <t>14-LA CAMBE</t>
  </si>
  <si>
    <t>14-LA FOLIE</t>
  </si>
  <si>
    <t>14-LA FOLLETIERE ABENON</t>
  </si>
  <si>
    <t>14-LA HOGUETTE</t>
  </si>
  <si>
    <t>14-LA HOUBLONNIERE</t>
  </si>
  <si>
    <t>14-LA POMMERAYE</t>
  </si>
  <si>
    <t>14-LA RIVIERE ST SAUVEUR</t>
  </si>
  <si>
    <t>14-LA ROQUE BAIGNARD</t>
  </si>
  <si>
    <t>14-LA VESPIERE FRIARDEL</t>
  </si>
  <si>
    <t>14-LA VILLETTE</t>
  </si>
  <si>
    <t>14-LAIZE CLINCHAMPS</t>
  </si>
  <si>
    <t>14-LANDELLES ET COUPIGNY</t>
  </si>
  <si>
    <t>14-LANDES SUR AJON</t>
  </si>
  <si>
    <t>14-LANGRUNE SUR MER</t>
  </si>
  <si>
    <t>14-LE BO</t>
  </si>
  <si>
    <t>14-LE BREUIL EN AUGE</t>
  </si>
  <si>
    <t>14-LE BREUIL EN BESSIN</t>
  </si>
  <si>
    <t>14-LE BREVEDENT</t>
  </si>
  <si>
    <t>14-LE BU SUR ROUVRES</t>
  </si>
  <si>
    <t>14-LE CASTELET</t>
  </si>
  <si>
    <t>14-LE DETROIT</t>
  </si>
  <si>
    <t>14-LE FAULQ</t>
  </si>
  <si>
    <t>14-LE FOURNET</t>
  </si>
  <si>
    <t>14-LE FRESNE CAMILLY</t>
  </si>
  <si>
    <t>14-LE HOM</t>
  </si>
  <si>
    <t>14-LE MANOIR</t>
  </si>
  <si>
    <t>14-LE MARAIS LA CHAPELLE</t>
  </si>
  <si>
    <t>14-LE MESNIL AU GRAIN</t>
  </si>
  <si>
    <t>14-LE MESNIL EUDES</t>
  </si>
  <si>
    <t>14-LE MESNIL GUILLAUME</t>
  </si>
  <si>
    <t>14-LE MESNIL ROBERT</t>
  </si>
  <si>
    <t>14-LE MESNIL SIMON</t>
  </si>
  <si>
    <t>14-LE MESNIL SUR BLANGY</t>
  </si>
  <si>
    <t>14-LE MESNIL VILLEMENT</t>
  </si>
  <si>
    <t>14-LE MOLAY LITTRY</t>
  </si>
  <si>
    <t>14-LE PIN</t>
  </si>
  <si>
    <t>14-LE PRE D AUGE</t>
  </si>
  <si>
    <t>14-LE THEIL EN AUGE</t>
  </si>
  <si>
    <t>14-LE TORQUESNE</t>
  </si>
  <si>
    <t>14-LE TRONQUAY</t>
  </si>
  <si>
    <t>14-LE VEY</t>
  </si>
  <si>
    <t>14-LEAUPARTIE</t>
  </si>
  <si>
    <t>14-LEFFARD</t>
  </si>
  <si>
    <t>14-LES AUTHIEUX SUR CALONNE</t>
  </si>
  <si>
    <t>14-LES ISLES BARDEL</t>
  </si>
  <si>
    <t>14-LES LOGES</t>
  </si>
  <si>
    <t>14-LES LOGES SAULCES</t>
  </si>
  <si>
    <t>14-LES MONCEAUX</t>
  </si>
  <si>
    <t>14-LES MONTS D AUNAY</t>
  </si>
  <si>
    <t>14-LES MOUTIERS EN AUGE</t>
  </si>
  <si>
    <t>14-LES MOUTIERS EN CINGLAIS</t>
  </si>
  <si>
    <t>14-LESSARD ET LE CHENE</t>
  </si>
  <si>
    <t>14-LINGEVRES</t>
  </si>
  <si>
    <t>14-LION SUR MER</t>
  </si>
  <si>
    <t>14-LISIEUX</t>
  </si>
  <si>
    <t>14-LISON</t>
  </si>
  <si>
    <t>14-LISORES</t>
  </si>
  <si>
    <t>14-LITTEAU</t>
  </si>
  <si>
    <t>14-LIVAROT PAYS D AUGE</t>
  </si>
  <si>
    <t>14-LONGUES SUR MER</t>
  </si>
  <si>
    <t>14-LONGUEVILLE</t>
  </si>
  <si>
    <t>14-LONGVILLERS</t>
  </si>
  <si>
    <t>14-LOUCELLES</t>
  </si>
  <si>
    <t>14-LOUVAGNY</t>
  </si>
  <si>
    <t>14-LOUVIGNY</t>
  </si>
  <si>
    <t>14-LUC SUR MER</t>
  </si>
  <si>
    <t>14-MAGNY EN BESSIN</t>
  </si>
  <si>
    <t>14-MAISONCELLES PELVEY</t>
  </si>
  <si>
    <t>14-MAISONCELLES SUR AJON</t>
  </si>
  <si>
    <t>14-MAISONS</t>
  </si>
  <si>
    <t>14-MAIZET</t>
  </si>
  <si>
    <t>14-MAIZIERES</t>
  </si>
  <si>
    <t>14-MALHERBE SUR AJON</t>
  </si>
  <si>
    <t>14-MALTOT</t>
  </si>
  <si>
    <t>14-MANDEVILLE EN BESSIN</t>
  </si>
  <si>
    <t>14-MANERBE</t>
  </si>
  <si>
    <t>14-MANNEVILLE LA PIPARD</t>
  </si>
  <si>
    <t>14-MANVIEUX</t>
  </si>
  <si>
    <t>14-MAROLLES</t>
  </si>
  <si>
    <t>14-MARTAINVILLE</t>
  </si>
  <si>
    <t>14-MARTIGNY SUR L ANTE</t>
  </si>
  <si>
    <t>14-MATHIEU</t>
  </si>
  <si>
    <t>14-MAY SUR ORNE</t>
  </si>
  <si>
    <t>14-MERVILLE FRANCEVILLE PLAGE</t>
  </si>
  <si>
    <t>14-MERY BISSIERES EN AUGE</t>
  </si>
  <si>
    <t>14-MESLAY</t>
  </si>
  <si>
    <t>14-MEUVAINES</t>
  </si>
  <si>
    <t>14-MEZIDON VALLEE D AUGE</t>
  </si>
  <si>
    <t>14-MONCEAUX EN BESSIN</t>
  </si>
  <si>
    <t>14-MONDEVILLE</t>
  </si>
  <si>
    <t>14-MONDRAINVILLE</t>
  </si>
  <si>
    <t>14-MONFREVILLE</t>
  </si>
  <si>
    <t>14-MONTFIQUET</t>
  </si>
  <si>
    <t>14-MONTIGNY</t>
  </si>
  <si>
    <t>14-MONTILLIERES SUR ORNE</t>
  </si>
  <si>
    <t>14-MONTREUIL EN AUGE</t>
  </si>
  <si>
    <t>14-MONTS EN BESSIN</t>
  </si>
  <si>
    <t>14-MORTEAUX COULIBOEUF</t>
  </si>
  <si>
    <t>14-MOSLES</t>
  </si>
  <si>
    <t>14-MOUEN</t>
  </si>
  <si>
    <t>14-MOULINES</t>
  </si>
  <si>
    <t>14-MOULINS EN BESSIN</t>
  </si>
  <si>
    <t>14-MOULT CHICHEBOVILLE</t>
  </si>
  <si>
    <t>14-MOYAUX</t>
  </si>
  <si>
    <t>14-MUTRECY</t>
  </si>
  <si>
    <t>14-NONANT</t>
  </si>
  <si>
    <t>14-NOROLLES</t>
  </si>
  <si>
    <t>14-NORON L ABBAYE</t>
  </si>
  <si>
    <t>14-NORON LA POTERIE</t>
  </si>
  <si>
    <t>14-NORREY EN AUGE</t>
  </si>
  <si>
    <t>14-NOTRE DAME D ESTREES CORBON</t>
  </si>
  <si>
    <t>14-NOTRE DAME DE LIVAYE</t>
  </si>
  <si>
    <t>14-NOUES DE SIENNE</t>
  </si>
  <si>
    <t>14-OLENDON</t>
  </si>
  <si>
    <t>14-ORBEC</t>
  </si>
  <si>
    <t>14-OSMANVILLE</t>
  </si>
  <si>
    <t>14-OUEZY</t>
  </si>
  <si>
    <t>14-OUFFIERES</t>
  </si>
  <si>
    <t>14-OUILLY DU HOULEY</t>
  </si>
  <si>
    <t>14-OUILLY LE TESSON</t>
  </si>
  <si>
    <t>14-OUILLY LE VICOMTE</t>
  </si>
  <si>
    <t>14-OUISTREHAM</t>
  </si>
  <si>
    <t>14-PARFOURU SUR ODON</t>
  </si>
  <si>
    <t>14-PENNEDEPIE</t>
  </si>
  <si>
    <t>14-PERIERS EN AUGE</t>
  </si>
  <si>
    <t>14-PERIERS SUR LE DAN</t>
  </si>
  <si>
    <t>14-PERIGNY</t>
  </si>
  <si>
    <t>14-PERRIERES</t>
  </si>
  <si>
    <t>14-PERTHEVILLE NERS</t>
  </si>
  <si>
    <t>14-PETIVILLE</t>
  </si>
  <si>
    <t>14-PIERREFITTE EN AUGE</t>
  </si>
  <si>
    <t>14-PIERREFITTE EN CINGLAIS</t>
  </si>
  <si>
    <t>14-PIERREPONT</t>
  </si>
  <si>
    <t>14-PLANQUERY</t>
  </si>
  <si>
    <t>14-PLUMETOT</t>
  </si>
  <si>
    <t>14-PONT BELLANGER</t>
  </si>
  <si>
    <t>14-PONT D OUILLY</t>
  </si>
  <si>
    <t>14-PONT L EVEQUE</t>
  </si>
  <si>
    <t>14-PONTECOULANT</t>
  </si>
  <si>
    <t>14-PONTS SUR SEULLES</t>
  </si>
  <si>
    <t>14-PORT EN BESSIN HUPPAIN</t>
  </si>
  <si>
    <t>14-POTIGNY</t>
  </si>
  <si>
    <t>14-PREAUX BOCAGE</t>
  </si>
  <si>
    <t>14-PRETREVILLE</t>
  </si>
  <si>
    <t>14-PUTOT EN AUGE</t>
  </si>
  <si>
    <t>14-QUETTEVILLE</t>
  </si>
  <si>
    <t>14-RANCHY</t>
  </si>
  <si>
    <t>14-RANVILLE</t>
  </si>
  <si>
    <t>14-RAPILLY</t>
  </si>
  <si>
    <t>14-REPENTIGNY</t>
  </si>
  <si>
    <t>14-REUX</t>
  </si>
  <si>
    <t>14-REVIERS</t>
  </si>
  <si>
    <t>14-ROCQUES</t>
  </si>
  <si>
    <t>14-ROSEL</t>
  </si>
  <si>
    <t>14-ROTS</t>
  </si>
  <si>
    <t>14-ROUVRES</t>
  </si>
  <si>
    <t>14-RUBERCY</t>
  </si>
  <si>
    <t>14-RUMESNIL</t>
  </si>
  <si>
    <t>14-RYES</t>
  </si>
  <si>
    <t>14-SALLEN</t>
  </si>
  <si>
    <t>14-SALLENELLES</t>
  </si>
  <si>
    <t>14-SANNERVILLE</t>
  </si>
  <si>
    <t>14-SAON</t>
  </si>
  <si>
    <t>14-SAONNET</t>
  </si>
  <si>
    <t>14-SASSY</t>
  </si>
  <si>
    <t>14-SEULLINE</t>
  </si>
  <si>
    <t>14-SOIGNOLLES</t>
  </si>
  <si>
    <t>14-SOLIERS</t>
  </si>
  <si>
    <t>14-SOMMERVIEU</t>
  </si>
  <si>
    <t>14-SOULANGY</t>
  </si>
  <si>
    <t>14-SOULEUVRE EN BOCAGE</t>
  </si>
  <si>
    <t>14-SOUMONT ST QUENTIN</t>
  </si>
  <si>
    <t>14-ST ANDRE D HEBERTOT</t>
  </si>
  <si>
    <t>14-ST ANDRE SUR ORNE</t>
  </si>
  <si>
    <t>14-ST ARNOULT</t>
  </si>
  <si>
    <t>14-ST AUBIN D ARQUENAY</t>
  </si>
  <si>
    <t>14-ST AUBIN DES BOIS</t>
  </si>
  <si>
    <t>14-ST AUBIN SUR MER</t>
  </si>
  <si>
    <t>14-ST BENOIT D HEBERTOT</t>
  </si>
  <si>
    <t>14-ST COME DE FRESNE</t>
  </si>
  <si>
    <t>14-ST CONTEST</t>
  </si>
  <si>
    <t>14-ST DENIS DE MAILLOC</t>
  </si>
  <si>
    <t>14-ST DENIS DE MERE</t>
  </si>
  <si>
    <t>14-ST DESIR</t>
  </si>
  <si>
    <t>14-ST ETIENNE LA THILLAYE</t>
  </si>
  <si>
    <t>14-ST GATIEN DES BOIS</t>
  </si>
  <si>
    <t>14-ST GERMAIN DE LIVET</t>
  </si>
  <si>
    <t>14-ST GERMAIN DU PERT</t>
  </si>
  <si>
    <t>14-ST GERMAIN LA BLANCHE HERBE</t>
  </si>
  <si>
    <t>14-ST GERMAIN LANGOT</t>
  </si>
  <si>
    <t>14-ST GERMAIN LE VASSON</t>
  </si>
  <si>
    <t>14-ST HYMER</t>
  </si>
  <si>
    <t>14-ST JEAN DE LIVET</t>
  </si>
  <si>
    <t>14-ST JOUIN</t>
  </si>
  <si>
    <t>14-ST JULIEN SUR CALONNE</t>
  </si>
  <si>
    <t>14-ST LAMBERT</t>
  </si>
  <si>
    <t>14-ST LAURENT DE CONDEL</t>
  </si>
  <si>
    <t>14-ST LAURENT SUR MER</t>
  </si>
  <si>
    <t>14-ST LEGER DUBOSQ</t>
  </si>
  <si>
    <t>14-ST LOUET SUR SEULLES</t>
  </si>
  <si>
    <t>14-ST LOUP HORS</t>
  </si>
  <si>
    <t>14-ST MANVIEU NORREY</t>
  </si>
  <si>
    <t>14-ST MARCOUF</t>
  </si>
  <si>
    <t>14-ST MARTIN AUX CHARTRAINS</t>
  </si>
  <si>
    <t>14-ST MARTIN DE BLAGNY</t>
  </si>
  <si>
    <t>14-ST MARTIN DE FONTENAY</t>
  </si>
  <si>
    <t>14-ST MARTIN DE LA LIEUE</t>
  </si>
  <si>
    <t>14-ST MARTIN DE MAILLOC</t>
  </si>
  <si>
    <t>14-ST MARTIN DE MIEUX</t>
  </si>
  <si>
    <t>14-ST MARTIN DES ENTREES</t>
  </si>
  <si>
    <t>14-ST OMER</t>
  </si>
  <si>
    <t>14-ST OUEN DU MESNIL OGER</t>
  </si>
  <si>
    <t>14-ST OUEN LE PIN</t>
  </si>
  <si>
    <t>14-ST PAIR</t>
  </si>
  <si>
    <t>14-ST PAUL DU VERNAY</t>
  </si>
  <si>
    <t>14-ST PHILBERT DES CHAMPS</t>
  </si>
  <si>
    <t>14-ST PIERRE AZIF</t>
  </si>
  <si>
    <t>14-ST PIERRE CANIVET</t>
  </si>
  <si>
    <t>14-ST PIERRE DES IFS</t>
  </si>
  <si>
    <t>14-ST PIERRE DU BU</t>
  </si>
  <si>
    <t>14-ST PIERRE DU FRESNE</t>
  </si>
  <si>
    <t>14-ST PIERRE DU JONQUET</t>
  </si>
  <si>
    <t>14-ST PIERRE DU MONT</t>
  </si>
  <si>
    <t>14-ST PIERRE EN AUGE</t>
  </si>
  <si>
    <t>14-ST REMY</t>
  </si>
  <si>
    <t>14-ST SAMSON</t>
  </si>
  <si>
    <t>14-ST SYLVAIN</t>
  </si>
  <si>
    <t>14-ST VAAST EN AUGE</t>
  </si>
  <si>
    <t>14-ST VAAST SUR SEULLES</t>
  </si>
  <si>
    <t>14-ST VIGOR LE GRAND</t>
  </si>
  <si>
    <t>14-STE CROIX SUR MER</t>
  </si>
  <si>
    <t>14-STE HONORINE DE DUCY</t>
  </si>
  <si>
    <t>14-STE HONORINE DU FAY</t>
  </si>
  <si>
    <t>14-STE MARGUERITE D ELLE</t>
  </si>
  <si>
    <t>14-STE MARIE OUTRE L EAU</t>
  </si>
  <si>
    <t>14-SUBLES</t>
  </si>
  <si>
    <t>14-SULLY</t>
  </si>
  <si>
    <t>14-SURRAIN</t>
  </si>
  <si>
    <t>14-SURVILLE</t>
  </si>
  <si>
    <t>14-TERRES DE DRUANCE</t>
  </si>
  <si>
    <t>14-TESSEL</t>
  </si>
  <si>
    <t>14-THAON</t>
  </si>
  <si>
    <t>14-THUE ET MUE</t>
  </si>
  <si>
    <t>14-TILLY SUR SEULLES</t>
  </si>
  <si>
    <t>14-TOUFFREVILLE</t>
  </si>
  <si>
    <t>14-TOUQUES</t>
  </si>
  <si>
    <t>14-TOUR EN BESSIN</t>
  </si>
  <si>
    <t>14-TOURGEVILLE</t>
  </si>
  <si>
    <t>14-TOURNIERES</t>
  </si>
  <si>
    <t>14-TOURVILLE EN AUGE</t>
  </si>
  <si>
    <t>14-TOURVILLE SUR ODON</t>
  </si>
  <si>
    <t>14-TRACY BOCAGE</t>
  </si>
  <si>
    <t>14-TRACY SUR MER</t>
  </si>
  <si>
    <t>14-TREPREL</t>
  </si>
  <si>
    <t>14-TREVIERES</t>
  </si>
  <si>
    <t>14-TROARN</t>
  </si>
  <si>
    <t>14-TROUVILLE SUR MER</t>
  </si>
  <si>
    <t>14-TRUNGY</t>
  </si>
  <si>
    <t>14-URVILLE</t>
  </si>
  <si>
    <t>14-USSY</t>
  </si>
  <si>
    <t>14-VACOGNES NEUILLY</t>
  </si>
  <si>
    <t>14-VAL D ARRY</t>
  </si>
  <si>
    <t>14-VAL DE DROME</t>
  </si>
  <si>
    <t>14-VAL DE VIE</t>
  </si>
  <si>
    <t>14-VALAMBRAY</t>
  </si>
  <si>
    <t>14-VALDALLIERE</t>
  </si>
  <si>
    <t>14-VALORBIQUET</t>
  </si>
  <si>
    <t>14-VALSEME</t>
  </si>
  <si>
    <t>14-VARAVILLE</t>
  </si>
  <si>
    <t>14-VAUCELLES</t>
  </si>
  <si>
    <t>14-VAUVILLE</t>
  </si>
  <si>
    <t>14-VAUX SUR AURE</t>
  </si>
  <si>
    <t>14-VAUX SUR SEULLES</t>
  </si>
  <si>
    <t>14-VENDES</t>
  </si>
  <si>
    <t>14-VENDEUVRE</t>
  </si>
  <si>
    <t>14-VER SUR MER</t>
  </si>
  <si>
    <t>14-VERSAINVILLE</t>
  </si>
  <si>
    <t>14-VERSON</t>
  </si>
  <si>
    <t>14-VICQUES</t>
  </si>
  <si>
    <t>14-VICTOT PONTFOL</t>
  </si>
  <si>
    <t>14-VIENNE EN BESSIN</t>
  </si>
  <si>
    <t>14-VIERVILLE SUR MER</t>
  </si>
  <si>
    <t>14-VIEUX</t>
  </si>
  <si>
    <t>14-VIEUX BOURG</t>
  </si>
  <si>
    <t>14-VIGNATS</t>
  </si>
  <si>
    <t>14-VILLERS BOCAGE</t>
  </si>
  <si>
    <t>14-VILLERS CANIVET</t>
  </si>
  <si>
    <t>14-VILLERS SUR MER</t>
  </si>
  <si>
    <t>14-VILLERVILLE</t>
  </si>
  <si>
    <t>14-VILLONS LES BUISSONS</t>
  </si>
  <si>
    <t>14-VILLY BOCAGE</t>
  </si>
  <si>
    <t>14-VILLY LEZ FALAISE</t>
  </si>
  <si>
    <t>14-VIMONT</t>
  </si>
  <si>
    <t>14-VIRE NORMANDIE</t>
  </si>
  <si>
    <t>15-ALBEPIERRE BREDONS</t>
  </si>
  <si>
    <t>15-ALLANCHE</t>
  </si>
  <si>
    <t>15-ALLEUZE</t>
  </si>
  <si>
    <t>15-ALLY</t>
  </si>
  <si>
    <t>15-ANDELAT</t>
  </si>
  <si>
    <t>15-ANGLARDS DE SALERS</t>
  </si>
  <si>
    <t>15-ANGLARDS DE ST FLOUR</t>
  </si>
  <si>
    <t>15-ANTERRIEUX</t>
  </si>
  <si>
    <t>15-ANTIGNAC</t>
  </si>
  <si>
    <t>15-APCHON</t>
  </si>
  <si>
    <t>15-ARCHES</t>
  </si>
  <si>
    <t>15-ARNAC</t>
  </si>
  <si>
    <t>15-ARPAJON SUR CERE</t>
  </si>
  <si>
    <t>15-AURIAC L EGLISE</t>
  </si>
  <si>
    <t>15-AURILLAC</t>
  </si>
  <si>
    <t>15-AUZERS</t>
  </si>
  <si>
    <t>15-AYRENS</t>
  </si>
  <si>
    <t>15-BADAILHAC</t>
  </si>
  <si>
    <t>15-BARRIAC LES BOSQUETS</t>
  </si>
  <si>
    <t>15-BASSIGNAC</t>
  </si>
  <si>
    <t>15-BEAULIEU</t>
  </si>
  <si>
    <t>15-BESSE</t>
  </si>
  <si>
    <t>15-BOISSET</t>
  </si>
  <si>
    <t>15-BONNAC</t>
  </si>
  <si>
    <t>15-BRAGEAC</t>
  </si>
  <si>
    <t>15-BREZONS</t>
  </si>
  <si>
    <t>15-CARLAT</t>
  </si>
  <si>
    <t>15-CASSANIOUZE</t>
  </si>
  <si>
    <t>15-CAYROLS</t>
  </si>
  <si>
    <t>15-CELOUX</t>
  </si>
  <si>
    <t>15-CEZENS</t>
  </si>
  <si>
    <t>15-CHALIERS</t>
  </si>
  <si>
    <t>15-CHALVIGNAC</t>
  </si>
  <si>
    <t>15-CHAMPAGNAC</t>
  </si>
  <si>
    <t>15-CHAMPS SUR TARENTAINE MARCHAL</t>
  </si>
  <si>
    <t>15-CHANTERELLE</t>
  </si>
  <si>
    <t>15-CHARMENSAC</t>
  </si>
  <si>
    <t>15-CHAUDES AIGUES</t>
  </si>
  <si>
    <t>15-CHAUSSENAC</t>
  </si>
  <si>
    <t>15-CHAZELLES</t>
  </si>
  <si>
    <t>15-CHEYLADE</t>
  </si>
  <si>
    <t>15-CLAVIERES</t>
  </si>
  <si>
    <t>15-COLLANDRES</t>
  </si>
  <si>
    <t>15-COLTINES</t>
  </si>
  <si>
    <t>15-CONDAT</t>
  </si>
  <si>
    <t>15-COREN</t>
  </si>
  <si>
    <t>15-CRANDELLES</t>
  </si>
  <si>
    <t>15-CROS DE MONTVERT</t>
  </si>
  <si>
    <t>15-CROS DE RONESQUE</t>
  </si>
  <si>
    <t>15-CUSSAC</t>
  </si>
  <si>
    <t>15-DEUX VERGES</t>
  </si>
  <si>
    <t>15-DIENNE</t>
  </si>
  <si>
    <t>15-DRUGEAC</t>
  </si>
  <si>
    <t>15-ESCORAILLES</t>
  </si>
  <si>
    <t>15-ESPINASSE</t>
  </si>
  <si>
    <t>15-FERRIERES ST MARY</t>
  </si>
  <si>
    <t>15-FONTANGES</t>
  </si>
  <si>
    <t>15-FREIX ANGLARDS</t>
  </si>
  <si>
    <t>15-FRIDEFONT</t>
  </si>
  <si>
    <t>15-GIOU DE MAMOU</t>
  </si>
  <si>
    <t>15-GIRGOLS</t>
  </si>
  <si>
    <t>15-GLENAT</t>
  </si>
  <si>
    <t>15-GOURDIEGES</t>
  </si>
  <si>
    <t>15-JABRUN</t>
  </si>
  <si>
    <t>15-JALEYRAC</t>
  </si>
  <si>
    <t>15-JOU SOUS MONJOU</t>
  </si>
  <si>
    <t>15-JOURSAC</t>
  </si>
  <si>
    <t>15-JUNHAC</t>
  </si>
  <si>
    <t>15-JUSSAC</t>
  </si>
  <si>
    <t>15-LA CHAPELLE D ALAGNON</t>
  </si>
  <si>
    <t>15-LA CHAPELLE LAURENT</t>
  </si>
  <si>
    <t>15-LA MONSELIE</t>
  </si>
  <si>
    <t>15-LA SEGALASSIERE</t>
  </si>
  <si>
    <t>15-LA TRINITAT</t>
  </si>
  <si>
    <t>15-LABESSERETTE</t>
  </si>
  <si>
    <t>15-LABROUSSE</t>
  </si>
  <si>
    <t>15-LACAPELLE BARRES</t>
  </si>
  <si>
    <t>15-LACAPELLE DEL FRAISSE</t>
  </si>
  <si>
    <t>15-LACAPELLE VIESCAMP</t>
  </si>
  <si>
    <t>15-LADINHAC</t>
  </si>
  <si>
    <t>15-LAFEUILLADE EN VEZIE</t>
  </si>
  <si>
    <t>15-LANDEYRAT</t>
  </si>
  <si>
    <t>15-LANOBRE</t>
  </si>
  <si>
    <t>15-LAPEYRUGUE</t>
  </si>
  <si>
    <t>15-LAROQUEBROU</t>
  </si>
  <si>
    <t>15-LAROQUEVIEILLE</t>
  </si>
  <si>
    <t>15-LASTIC</t>
  </si>
  <si>
    <t>15-LAURIE</t>
  </si>
  <si>
    <t>15-LAVEISSENET</t>
  </si>
  <si>
    <t>15-LAVEISSIERE</t>
  </si>
  <si>
    <t>15-LAVIGERIE</t>
  </si>
  <si>
    <t>15-LE CLAUX</t>
  </si>
  <si>
    <t>15-LE FALGOUX</t>
  </si>
  <si>
    <t>15-LE FAU</t>
  </si>
  <si>
    <t>15-LE MONTEIL</t>
  </si>
  <si>
    <t>15-LE ROUGET PERS</t>
  </si>
  <si>
    <t>15-LE TRIOULOU</t>
  </si>
  <si>
    <t>15-LE VAULMIER</t>
  </si>
  <si>
    <t>15-LE VIGEAN</t>
  </si>
  <si>
    <t>15-LES TERNES</t>
  </si>
  <si>
    <t>15-LEUCAMP</t>
  </si>
  <si>
    <t>15-LEYNHAC</t>
  </si>
  <si>
    <t>15-LIEUTADES</t>
  </si>
  <si>
    <t>15-LORCIERES</t>
  </si>
  <si>
    <t>15-LUGARDE</t>
  </si>
  <si>
    <t>15-MADIC</t>
  </si>
  <si>
    <t>15-MALBO</t>
  </si>
  <si>
    <t>15-MANDAILLES ST JULIEN</t>
  </si>
  <si>
    <t>15-MARCENAT</t>
  </si>
  <si>
    <t>15-MARCHASTEL</t>
  </si>
  <si>
    <t>15-MARCOLES</t>
  </si>
  <si>
    <t>15-MARMANHAC</t>
  </si>
  <si>
    <t>15-MASSIAC</t>
  </si>
  <si>
    <t>15-MAURIAC</t>
  </si>
  <si>
    <t>15-MAURINES</t>
  </si>
  <si>
    <t>15-MAURS</t>
  </si>
  <si>
    <t>15-MEALLET</t>
  </si>
  <si>
    <t>15-MENET</t>
  </si>
  <si>
    <t>15-MENTIERES</t>
  </si>
  <si>
    <t>15-MOLEDES</t>
  </si>
  <si>
    <t>15-MOLOMPIZE</t>
  </si>
  <si>
    <t>15-MONTBOUDIF</t>
  </si>
  <si>
    <t>15-MONTCHAMP</t>
  </si>
  <si>
    <t>15-MONTGRELEIX</t>
  </si>
  <si>
    <t>15-MONTMURAT</t>
  </si>
  <si>
    <t>15-MONTSALVY</t>
  </si>
  <si>
    <t>15-MONTVERT</t>
  </si>
  <si>
    <t>15-MOUSSAGES</t>
  </si>
  <si>
    <t>15-MURAT</t>
  </si>
  <si>
    <t>15-NARNHAC</t>
  </si>
  <si>
    <t>15-NAUCELLES</t>
  </si>
  <si>
    <t>15-NEUSSARGUES EN PINATELLE</t>
  </si>
  <si>
    <t>15-NEUVEGLISE SUR TRUYERE</t>
  </si>
  <si>
    <t>15-NIEUDAN</t>
  </si>
  <si>
    <t>15-OMPS</t>
  </si>
  <si>
    <t>15-PAILHEROLS</t>
  </si>
  <si>
    <t>15-PARLAN</t>
  </si>
  <si>
    <t>15-PAULHAC</t>
  </si>
  <si>
    <t>15-PAULHENC</t>
  </si>
  <si>
    <t>15-PEYRUSSE</t>
  </si>
  <si>
    <t>15-PIERREFORT</t>
  </si>
  <si>
    <t>15-PLEAUX</t>
  </si>
  <si>
    <t>15-POLMINHAC</t>
  </si>
  <si>
    <t>15-PRADIERS</t>
  </si>
  <si>
    <t>15-PRUNET</t>
  </si>
  <si>
    <t>15-PUYCAPEL</t>
  </si>
  <si>
    <t>15-QUEZAC</t>
  </si>
  <si>
    <t>15-RAGEADE</t>
  </si>
  <si>
    <t>15-RAULHAC</t>
  </si>
  <si>
    <t>15-REILHAC</t>
  </si>
  <si>
    <t>15-REZENTIERES</t>
  </si>
  <si>
    <t>15-RIOM ES MONTAGNES</t>
  </si>
  <si>
    <t>15-ROANNES ST MARY</t>
  </si>
  <si>
    <t>15-ROFFIAC</t>
  </si>
  <si>
    <t>15-ROUFFIAC</t>
  </si>
  <si>
    <t>15-ROUMEGOUX</t>
  </si>
  <si>
    <t>15-ROUZIERS</t>
  </si>
  <si>
    <t>15-RUYNES EN MARGERIDE</t>
  </si>
  <si>
    <t>15-SAIGNES</t>
  </si>
  <si>
    <t>15-SALERS</t>
  </si>
  <si>
    <t>15-SALINS</t>
  </si>
  <si>
    <t>15-SANSAC DE MARMIESSE</t>
  </si>
  <si>
    <t>15-SANSAC VEINAZES</t>
  </si>
  <si>
    <t>15-SAUVAT</t>
  </si>
  <si>
    <t>15-SEGUR LES VILLAS</t>
  </si>
  <si>
    <t>15-SENEZERGUES</t>
  </si>
  <si>
    <t>15-SIRAN</t>
  </si>
  <si>
    <t>15-SOULAGES</t>
  </si>
  <si>
    <t>15-SOURNIAC</t>
  </si>
  <si>
    <t>15-ST AMANDIN</t>
  </si>
  <si>
    <t>15-ST ANTOINE</t>
  </si>
  <si>
    <t>15-ST BONNET DE CONDAT</t>
  </si>
  <si>
    <t>15-ST BONNET DE SALERS</t>
  </si>
  <si>
    <t>15-ST CERNIN</t>
  </si>
  <si>
    <t>15-ST CHAMANT</t>
  </si>
  <si>
    <t>15-ST CIRGUES DE JORDANNE</t>
  </si>
  <si>
    <t>15-ST CIRGUES DE MALBERT</t>
  </si>
  <si>
    <t>15-ST CLEMENT</t>
  </si>
  <si>
    <t>15-ST CONSTANT FOURNOULES</t>
  </si>
  <si>
    <t>15-ST ETIENNE CANTALES</t>
  </si>
  <si>
    <t>15-ST ETIENNE DE CARLAT</t>
  </si>
  <si>
    <t>15-ST ETIENNE DE CHOMEIL</t>
  </si>
  <si>
    <t>15-ST ETIENNE DE MAURS</t>
  </si>
  <si>
    <t>15-ST FLOUR</t>
  </si>
  <si>
    <t>15-ST GEORGES</t>
  </si>
  <si>
    <t>15-ST GERONS</t>
  </si>
  <si>
    <t>15-ST HIPPOLYTE</t>
  </si>
  <si>
    <t>15-ST ILLIDE</t>
  </si>
  <si>
    <t>15-ST JACQUES DES BLATS</t>
  </si>
  <si>
    <t>15-ST JULIEN DE TOURSAC</t>
  </si>
  <si>
    <t>15-ST MAMET LA SALVETAT</t>
  </si>
  <si>
    <t>15-ST MARTIAL</t>
  </si>
  <si>
    <t>15-ST MARTIN CANTALES</t>
  </si>
  <si>
    <t>15-ST MARTIN SOUS VIGOUROUX</t>
  </si>
  <si>
    <t>15-ST MARTIN VALMEROUX</t>
  </si>
  <si>
    <t>15-ST MARY LE PLAIN</t>
  </si>
  <si>
    <t>15-ST PAUL DE SALERS</t>
  </si>
  <si>
    <t>15-ST PAUL DES LANDES</t>
  </si>
  <si>
    <t>15-ST PIERRE</t>
  </si>
  <si>
    <t>15-ST PONCY</t>
  </si>
  <si>
    <t>15-ST PROJET DE SALERS</t>
  </si>
  <si>
    <t>15-ST REMY DE CHAUDES AIGUES</t>
  </si>
  <si>
    <t>15-ST SANTIN CANTALES</t>
  </si>
  <si>
    <t>15-ST SANTIN DE MAURS</t>
  </si>
  <si>
    <t>15-ST SATURNIN</t>
  </si>
  <si>
    <t>15-ST SAURY</t>
  </si>
  <si>
    <t>15-ST SIMON</t>
  </si>
  <si>
    <t>15-ST URCIZE</t>
  </si>
  <si>
    <t>15-ST VICTOR</t>
  </si>
  <si>
    <t>15-ST VINCENT DE SALERS</t>
  </si>
  <si>
    <t>15-STE EULALIE</t>
  </si>
  <si>
    <t>15-STE MARIE</t>
  </si>
  <si>
    <t>15-TALIZAT</t>
  </si>
  <si>
    <t>15-TANAVELLE</t>
  </si>
  <si>
    <t>15-TEISSIERES DE CORNET</t>
  </si>
  <si>
    <t>15-TEISSIERES LES BOULIES</t>
  </si>
  <si>
    <t>15-THIEZAC</t>
  </si>
  <si>
    <t>15-TIVIERS</t>
  </si>
  <si>
    <t>15-TOURNEMIRE</t>
  </si>
  <si>
    <t>15-TREMOUILLE</t>
  </si>
  <si>
    <t>15-TRIZAC</t>
  </si>
  <si>
    <t>15-USSEL</t>
  </si>
  <si>
    <t>15-VABRES</t>
  </si>
  <si>
    <t>15-VAL D ARCOMIE</t>
  </si>
  <si>
    <t>15-VALETTE</t>
  </si>
  <si>
    <t>15-VALJOUZE</t>
  </si>
  <si>
    <t>15-VALUEJOLS</t>
  </si>
  <si>
    <t>15-VEBRET</t>
  </si>
  <si>
    <t>15-VEDRINES ST LOUP</t>
  </si>
  <si>
    <t>15-VELZIC</t>
  </si>
  <si>
    <t>15-VERNOLS</t>
  </si>
  <si>
    <t>15-VEYRIERES</t>
  </si>
  <si>
    <t>15-VEZAC</t>
  </si>
  <si>
    <t>15-VEZE</t>
  </si>
  <si>
    <t>15-VEZELS ROUSSY</t>
  </si>
  <si>
    <t>15-VIC SUR CERE</t>
  </si>
  <si>
    <t>15-VIEILLESPESSE</t>
  </si>
  <si>
    <t>15-VIEILLEVIE</t>
  </si>
  <si>
    <t>15-VILLEDIEU</t>
  </si>
  <si>
    <t>15-VIRARGUES</t>
  </si>
  <si>
    <t>15-VITRAC</t>
  </si>
  <si>
    <t>15-YDES</t>
  </si>
  <si>
    <t>15-YOLET</t>
  </si>
  <si>
    <t>15-YTRAC</t>
  </si>
  <si>
    <t>16-ABZAC</t>
  </si>
  <si>
    <t>16-AGRIS</t>
  </si>
  <si>
    <t>16-AIGRE</t>
  </si>
  <si>
    <t>16-ALLOUE</t>
  </si>
  <si>
    <t>16-AMBERAC</t>
  </si>
  <si>
    <t>16-AMBERNAC</t>
  </si>
  <si>
    <t>16-AMBLEVILLE</t>
  </si>
  <si>
    <t>16-ANAIS</t>
  </si>
  <si>
    <t>16-ANGEAC CHAMPAGNE</t>
  </si>
  <si>
    <t>16-ANGEAC CHARENTE</t>
  </si>
  <si>
    <t>16-ANGEDUC</t>
  </si>
  <si>
    <t>16-ANGOULEME</t>
  </si>
  <si>
    <t>16-ANSAC SUR VIENNE</t>
  </si>
  <si>
    <t>16-ARS</t>
  </si>
  <si>
    <t>16-ASNIERES SUR NOUERE</t>
  </si>
  <si>
    <t>16-AUBETERRE SUR DRONNE</t>
  </si>
  <si>
    <t>16-AUNAC SUR CHARENTE</t>
  </si>
  <si>
    <t>16-AUSSAC VADALLE</t>
  </si>
  <si>
    <t>16-BAIGNES STE RADEGONDE</t>
  </si>
  <si>
    <t>16-BALZAC</t>
  </si>
  <si>
    <t>16-BARBEZIERES</t>
  </si>
  <si>
    <t>16-BARBEZIEUX ST HILAIRE</t>
  </si>
  <si>
    <t>16-BARDENAC</t>
  </si>
  <si>
    <t>16-BARRET</t>
  </si>
  <si>
    <t>16-BARRO</t>
  </si>
  <si>
    <t>16-BASSAC</t>
  </si>
  <si>
    <t>16-BAZAC</t>
  </si>
  <si>
    <t>16-BEAULIEU SUR SONNETTE</t>
  </si>
  <si>
    <t>16-BECHERESSE</t>
  </si>
  <si>
    <t>16-BELLEVIGNE</t>
  </si>
  <si>
    <t>16-BELLON</t>
  </si>
  <si>
    <t>16-BENEST</t>
  </si>
  <si>
    <t>16-BERNAC</t>
  </si>
  <si>
    <t>16-BERNEUIL</t>
  </si>
  <si>
    <t>16-BESSAC</t>
  </si>
  <si>
    <t>16-BESSE</t>
  </si>
  <si>
    <t>16-BIOUSSAC</t>
  </si>
  <si>
    <t>16-BIRAC</t>
  </si>
  <si>
    <t>16-BLANZAGUET ST CYBARD</t>
  </si>
  <si>
    <t>16-BOISBRETEAU</t>
  </si>
  <si>
    <t>16-BOISNE LA TUDE</t>
  </si>
  <si>
    <t>16-BONNES</t>
  </si>
  <si>
    <t>16-BONNEUIL</t>
  </si>
  <si>
    <t>16-BORS DE BAIGNES</t>
  </si>
  <si>
    <t>16-BORS DE MONTMOREAU</t>
  </si>
  <si>
    <t>16-BOUEX</t>
  </si>
  <si>
    <t>16-BOURG CHARENTE</t>
  </si>
  <si>
    <t>16-BOUTEVILLE</t>
  </si>
  <si>
    <t>16-BOUTIERS ST TROJAN</t>
  </si>
  <si>
    <t>16-BRETTES</t>
  </si>
  <si>
    <t>16-BREVILLE</t>
  </si>
  <si>
    <t>16-BRIE</t>
  </si>
  <si>
    <t>16-BRIE SOUS BARBEZIEUX</t>
  </si>
  <si>
    <t>16-BRIE SOUS CHALAIS</t>
  </si>
  <si>
    <t>16-BRIGUEUIL</t>
  </si>
  <si>
    <t>16-BRILLAC</t>
  </si>
  <si>
    <t>16-BROSSAC</t>
  </si>
  <si>
    <t>16-BUNZAC</t>
  </si>
  <si>
    <t>16-CELLEFROUIN</t>
  </si>
  <si>
    <t>16-CELLETTES</t>
  </si>
  <si>
    <t>16-CHABANAIS</t>
  </si>
  <si>
    <t>16-CHABRAC</t>
  </si>
  <si>
    <t>16-CHADURIE</t>
  </si>
  <si>
    <t>16-CHALAIS</t>
  </si>
  <si>
    <t>16-CHALLIGNAC</t>
  </si>
  <si>
    <t>16-CHAMPAGNE MOUTON</t>
  </si>
  <si>
    <t>16-CHAMPAGNE VIGNY</t>
  </si>
  <si>
    <t>16-CHAMPMILLON</t>
  </si>
  <si>
    <t>16-CHAMPNIERS</t>
  </si>
  <si>
    <t>16-CHANTILLAC</t>
  </si>
  <si>
    <t>16-CHARME</t>
  </si>
  <si>
    <t>16-CHARRAS</t>
  </si>
  <si>
    <t>16-CHASSENEUIL SUR BONNIEURE</t>
  </si>
  <si>
    <t>16-CHASSENON</t>
  </si>
  <si>
    <t>16-CHASSIECQ</t>
  </si>
  <si>
    <t>16-CHASSORS</t>
  </si>
  <si>
    <t>16-CHATEAUBERNARD</t>
  </si>
  <si>
    <t>16-CHATEAUNEUF SUR CHARENTE</t>
  </si>
  <si>
    <t>16-CHATIGNAC</t>
  </si>
  <si>
    <t>16-CHAZELLES</t>
  </si>
  <si>
    <t>16-CHENON</t>
  </si>
  <si>
    <t>16-CHERVES CHATELARS</t>
  </si>
  <si>
    <t>16-CHERVES RICHEMONT</t>
  </si>
  <si>
    <t>16-CHILLAC</t>
  </si>
  <si>
    <t>16-CHIRAC</t>
  </si>
  <si>
    <t>16-CLAIX</t>
  </si>
  <si>
    <t>16-COGNAC</t>
  </si>
  <si>
    <t>16-COMBIERS</t>
  </si>
  <si>
    <t>16-CONDAC</t>
  </si>
  <si>
    <t>16-CONDEON</t>
  </si>
  <si>
    <t>16-CONFOLENS</t>
  </si>
  <si>
    <t>16-COTEAUX DU BLANZACAIS</t>
  </si>
  <si>
    <t>16-COULGENS</t>
  </si>
  <si>
    <t>16-COULONGES</t>
  </si>
  <si>
    <t>16-COURBILLAC</t>
  </si>
  <si>
    <t>16-COURCOME</t>
  </si>
  <si>
    <t>16-COURGEAC</t>
  </si>
  <si>
    <t>16-COURLAC</t>
  </si>
  <si>
    <t>16-COUTURE</t>
  </si>
  <si>
    <t>16-CRITEUIL LA MAGDELEINE</t>
  </si>
  <si>
    <t>16-CURAC</t>
  </si>
  <si>
    <t>16-DEVIAT</t>
  </si>
  <si>
    <t>16-DIGNAC</t>
  </si>
  <si>
    <t>16-DIRAC</t>
  </si>
  <si>
    <t>16-DOUZAT</t>
  </si>
  <si>
    <t>16-EBREON</t>
  </si>
  <si>
    <t>16-ECHALLAT</t>
  </si>
  <si>
    <t>16-ECURAS</t>
  </si>
  <si>
    <t>16-EDON</t>
  </si>
  <si>
    <t>16-EMPURE</t>
  </si>
  <si>
    <t>16-EPENEDE</t>
  </si>
  <si>
    <t>16-ESSE</t>
  </si>
  <si>
    <t>16-ETAGNAC</t>
  </si>
  <si>
    <t>16-ETRIAC</t>
  </si>
  <si>
    <t>16-EXIDEUIL SUR VIENNE</t>
  </si>
  <si>
    <t>16-EYMOUTHIERS</t>
  </si>
  <si>
    <t>16-FEUILLADE</t>
  </si>
  <si>
    <t>16-FLEAC</t>
  </si>
  <si>
    <t>16-FLEURAC</t>
  </si>
  <si>
    <t>16-FONTCLAIREAU</t>
  </si>
  <si>
    <t>16-FONTENILLE</t>
  </si>
  <si>
    <t>16-FOUQUEBRUNE</t>
  </si>
  <si>
    <t>16-FOUQUEURE</t>
  </si>
  <si>
    <t>16-FOUSSIGNAC</t>
  </si>
  <si>
    <t>16-GARAT</t>
  </si>
  <si>
    <t>16-GARDES LE PONTAROUX</t>
  </si>
  <si>
    <t>16-GENAC BIGNAC</t>
  </si>
  <si>
    <t>16-GENSAC LA PALLUE</t>
  </si>
  <si>
    <t>16-GENTE</t>
  </si>
  <si>
    <t>16-GIMEUX</t>
  </si>
  <si>
    <t>16-GOND PONTOUVRE</t>
  </si>
  <si>
    <t>16-GRASSAC</t>
  </si>
  <si>
    <t>16-GRAVES ST AMANT</t>
  </si>
  <si>
    <t>16-GUIMPS</t>
  </si>
  <si>
    <t>16-GUIZENGEARD</t>
  </si>
  <si>
    <t>16-GURAT</t>
  </si>
  <si>
    <t>16-HIERSAC</t>
  </si>
  <si>
    <t>16-HIESSE</t>
  </si>
  <si>
    <t>16-HOULETTE</t>
  </si>
  <si>
    <t>16-JARNAC</t>
  </si>
  <si>
    <t>16-JAULDES</t>
  </si>
  <si>
    <t>16-JAVREZAC</t>
  </si>
  <si>
    <t>16-JUIGNAC</t>
  </si>
  <si>
    <t>16-JUILLAC LE COQ</t>
  </si>
  <si>
    <t>16-JUILLE</t>
  </si>
  <si>
    <t>16-JULIENNE</t>
  </si>
  <si>
    <t>16-L ISLE D ESPAGNAC</t>
  </si>
  <si>
    <t>16-LA CHAPELLE</t>
  </si>
  <si>
    <t>16-LA CHEVRERIE</t>
  </si>
  <si>
    <t>16-LA COURONNE</t>
  </si>
  <si>
    <t>16-LA FAYE</t>
  </si>
  <si>
    <t>16-LA FORET DE TESSE</t>
  </si>
  <si>
    <t>16-LA MAGDELEINE</t>
  </si>
  <si>
    <t>16-LA ROCHEFOUCAULD EN ANGOUMOIS</t>
  </si>
  <si>
    <t>16-LA ROCHETTE</t>
  </si>
  <si>
    <t>16-LA TACHE</t>
  </si>
  <si>
    <t>16-LACHAISE</t>
  </si>
  <si>
    <t>16-LADIVILLE</t>
  </si>
  <si>
    <t>16-LAGARDE SUR LE NE</t>
  </si>
  <si>
    <t>16-LAPRADE</t>
  </si>
  <si>
    <t>16-LE BOUCHAGE</t>
  </si>
  <si>
    <t>16-LE GRAND MADIEU</t>
  </si>
  <si>
    <t>16-LE LINDOIS</t>
  </si>
  <si>
    <t>16-LE TATRE</t>
  </si>
  <si>
    <t>16-LE VIEUX CERIER</t>
  </si>
  <si>
    <t>16-LES ADJOTS</t>
  </si>
  <si>
    <t>16-LES ESSARDS</t>
  </si>
  <si>
    <t>16-LES GOURS</t>
  </si>
  <si>
    <t>16-LES METAIRIES</t>
  </si>
  <si>
    <t>16-LES PINS</t>
  </si>
  <si>
    <t>16-LESIGNAC DURAND</t>
  </si>
  <si>
    <t>16-LESSAC</t>
  </si>
  <si>
    <t>16-LESTERPS</t>
  </si>
  <si>
    <t>16-LICHERES</t>
  </si>
  <si>
    <t>16-LIGNE</t>
  </si>
  <si>
    <t>16-LIGNIERES SONNEVILLE</t>
  </si>
  <si>
    <t>16-LINARS</t>
  </si>
  <si>
    <t>16-LONDIGNY</t>
  </si>
  <si>
    <t>16-LONGRE</t>
  </si>
  <si>
    <t>16-LONNES</t>
  </si>
  <si>
    <t>16-LOUZAC ST ANDRE</t>
  </si>
  <si>
    <t>16-LUPSAULT</t>
  </si>
  <si>
    <t>16-LUSSAC</t>
  </si>
  <si>
    <t>16-LUXE</t>
  </si>
  <si>
    <t>16-MAGNAC LAVALETTE VILLARS</t>
  </si>
  <si>
    <t>16-MAGNAC SUR TOUVRE</t>
  </si>
  <si>
    <t>16-MAINE DE BOIXE</t>
  </si>
  <si>
    <t>16-MAINXE GONDEVILLE</t>
  </si>
  <si>
    <t>16-MAINZAC</t>
  </si>
  <si>
    <t>16-MANOT</t>
  </si>
  <si>
    <t>16-MANSLE</t>
  </si>
  <si>
    <t>16-MARCILLAC LANVILLE</t>
  </si>
  <si>
    <t>16-MAREUIL</t>
  </si>
  <si>
    <t>16-MARILLAC LE FRANC</t>
  </si>
  <si>
    <t>16-MARSAC</t>
  </si>
  <si>
    <t>16-MARTHON</t>
  </si>
  <si>
    <t>16-MASSIGNAC</t>
  </si>
  <si>
    <t>16-MAZEROLLES</t>
  </si>
  <si>
    <t>16-MEDILLAC</t>
  </si>
  <si>
    <t>16-MERIGNAC</t>
  </si>
  <si>
    <t>16-MERPINS</t>
  </si>
  <si>
    <t>16-MESNAC</t>
  </si>
  <si>
    <t>16-MONS</t>
  </si>
  <si>
    <t>16-MONTBOYER</t>
  </si>
  <si>
    <t>16-MONTBRON</t>
  </si>
  <si>
    <t>16-MONTEMBOEUF</t>
  </si>
  <si>
    <t>16-MONTIGNAC CHARENTE</t>
  </si>
  <si>
    <t>16-MONTIGNAC LE COQ</t>
  </si>
  <si>
    <t>16-MONTJEAN</t>
  </si>
  <si>
    <t>16-MONTMERAC</t>
  </si>
  <si>
    <t>16-MONTMOREAU</t>
  </si>
  <si>
    <t>16-MONTROLLET</t>
  </si>
  <si>
    <t>16-MORNAC</t>
  </si>
  <si>
    <t>16-MOSNAC</t>
  </si>
  <si>
    <t>16-MOULIDARS</t>
  </si>
  <si>
    <t>16-MOULINS SUR TARDOIRE</t>
  </si>
  <si>
    <t>16-MOUTHIERS SUR BOEME</t>
  </si>
  <si>
    <t>16-MOUTON</t>
  </si>
  <si>
    <t>16-MOUTONNEAU</t>
  </si>
  <si>
    <t>16-MOUZON</t>
  </si>
  <si>
    <t>16-NABINAUD</t>
  </si>
  <si>
    <t>16-NANCLARS</t>
  </si>
  <si>
    <t>16-NANTEUIL EN VALLEE</t>
  </si>
  <si>
    <t>16-NERCILLAC</t>
  </si>
  <si>
    <t>16-NERSAC</t>
  </si>
  <si>
    <t>16-NIEUIL</t>
  </si>
  <si>
    <t>16-NONAC</t>
  </si>
  <si>
    <t>16-ORADOUR</t>
  </si>
  <si>
    <t>16-ORADOUR FANAIS</t>
  </si>
  <si>
    <t>16-ORGEDEUIL</t>
  </si>
  <si>
    <t>16-ORIOLLES</t>
  </si>
  <si>
    <t>16-ORIVAL</t>
  </si>
  <si>
    <t>16-PAIZAY NAUDOUIN EMBOURIE</t>
  </si>
  <si>
    <t>16-PALLUAUD</t>
  </si>
  <si>
    <t>16-PARZAC</t>
  </si>
  <si>
    <t>16-PASSIRAC</t>
  </si>
  <si>
    <t>16-PERIGNAC</t>
  </si>
  <si>
    <t>16-PILLAC</t>
  </si>
  <si>
    <t>16-PLASSAC ROUFFIAC</t>
  </si>
  <si>
    <t>16-PLEUVILLE</t>
  </si>
  <si>
    <t>16-POULLIGNAC</t>
  </si>
  <si>
    <t>16-POURSAC</t>
  </si>
  <si>
    <t>16-PRANZAC</t>
  </si>
  <si>
    <t>16-PRESSIGNAC</t>
  </si>
  <si>
    <t>16-PUYMOYEN</t>
  </si>
  <si>
    <t>16-PUYREAUX</t>
  </si>
  <si>
    <t>16-RAIX</t>
  </si>
  <si>
    <t>16-RANVILLE BREUILLAUD</t>
  </si>
  <si>
    <t>16-REIGNAC</t>
  </si>
  <si>
    <t>16-REPARSAC</t>
  </si>
  <si>
    <t>16-RIOUX MARTIN</t>
  </si>
  <si>
    <t>16-RIVIERES</t>
  </si>
  <si>
    <t>16-RONSENAC</t>
  </si>
  <si>
    <t>16-ROUFFIAC</t>
  </si>
  <si>
    <t>16-ROUGNAC</t>
  </si>
  <si>
    <t>16-ROUILLAC</t>
  </si>
  <si>
    <t>16-ROULLET ST ESTEPHE</t>
  </si>
  <si>
    <t>16-ROUSSINES</t>
  </si>
  <si>
    <t>16-ROUZEDE</t>
  </si>
  <si>
    <t>16-RUELLE SUR TOUVRE</t>
  </si>
  <si>
    <t>16-RUFFEC</t>
  </si>
  <si>
    <t>16-SALLES D ANGLES</t>
  </si>
  <si>
    <t>16-SALLES DE BARBEZIEUX</t>
  </si>
  <si>
    <t>16-SALLES DE VILLEFAGNAN</t>
  </si>
  <si>
    <t>16-SALLES LAVALETTE</t>
  </si>
  <si>
    <t>16-SAULGOND</t>
  </si>
  <si>
    <t>16-SAUVAGNAC</t>
  </si>
  <si>
    <t>16-SAUVIGNAC</t>
  </si>
  <si>
    <t>16-SEGONZAC</t>
  </si>
  <si>
    <t>16-SERS</t>
  </si>
  <si>
    <t>16-SIGOGNE</t>
  </si>
  <si>
    <t>16-SIREUIL</t>
  </si>
  <si>
    <t>16-SOUFFRIGNAC</t>
  </si>
  <si>
    <t>16-SOUVIGNE</t>
  </si>
  <si>
    <t>16-SOYAUX</t>
  </si>
  <si>
    <t>16-ST ADJUTORY</t>
  </si>
  <si>
    <t>16-ST AMANT DE BOIXE</t>
  </si>
  <si>
    <t>16-ST AMANT DE NOUERE</t>
  </si>
  <si>
    <t>16-ST AULAIS LA CHAPELLE</t>
  </si>
  <si>
    <t>16-ST AVIT</t>
  </si>
  <si>
    <t>16-ST BONNET</t>
  </si>
  <si>
    <t>16-ST BRICE</t>
  </si>
  <si>
    <t>16-ST CHRISTOPHE</t>
  </si>
  <si>
    <t>16-ST CIERS SUR BONNIEURE</t>
  </si>
  <si>
    <t>16-ST CLAUD</t>
  </si>
  <si>
    <t>16-ST COUTANT</t>
  </si>
  <si>
    <t>16-ST CYBARDEAUX</t>
  </si>
  <si>
    <t>16-ST FELIX</t>
  </si>
  <si>
    <t>16-ST FORT SUR LE NE</t>
  </si>
  <si>
    <t>16-ST FRAIGNE</t>
  </si>
  <si>
    <t>16-ST FRONT</t>
  </si>
  <si>
    <t>16-ST GENIS D HIERSAC</t>
  </si>
  <si>
    <t>16-ST GEORGES</t>
  </si>
  <si>
    <t>16-ST GERMAIN DE MONTBRON</t>
  </si>
  <si>
    <t>16-ST GOURSON</t>
  </si>
  <si>
    <t>16-ST GROUX</t>
  </si>
  <si>
    <t>16-ST LAURENT DE CERIS</t>
  </si>
  <si>
    <t>16-ST LAURENT DE COGNAC</t>
  </si>
  <si>
    <t>16-ST LAURENT DES COMBES</t>
  </si>
  <si>
    <t>16-ST MARTIAL</t>
  </si>
  <si>
    <t>16-ST MARTIN DU CLOCHER</t>
  </si>
  <si>
    <t>16-ST MARY</t>
  </si>
  <si>
    <t>16-ST MAURICE DES LIONS</t>
  </si>
  <si>
    <t>16-ST MEDARD DE BARBEZIEUX</t>
  </si>
  <si>
    <t>16-ST MEME LES CARRIERES</t>
  </si>
  <si>
    <t>16-ST MICHEL</t>
  </si>
  <si>
    <t>16-ST PALAIS DU NE</t>
  </si>
  <si>
    <t>16-ST PREUIL</t>
  </si>
  <si>
    <t>16-ST QUENTIN DE CHALAIS</t>
  </si>
  <si>
    <t>16-ST QUENTIN SUR CHARENTE</t>
  </si>
  <si>
    <t>16-ST ROMAIN</t>
  </si>
  <si>
    <t>16-ST SATURNIN</t>
  </si>
  <si>
    <t>16-ST SEVERIN</t>
  </si>
  <si>
    <t>16-ST SIMEUX</t>
  </si>
  <si>
    <t>16-ST SIMON</t>
  </si>
  <si>
    <t>16-ST SORNIN</t>
  </si>
  <si>
    <t>16-ST SULPICE DE COGNAC</t>
  </si>
  <si>
    <t>16-ST SULPICE DE RUFFEC</t>
  </si>
  <si>
    <t>16-ST VALLIER</t>
  </si>
  <si>
    <t>16-ST YRIEIX SUR CHARENTE</t>
  </si>
  <si>
    <t>16-STE SEVERE</t>
  </si>
  <si>
    <t>16-STE SOULINE</t>
  </si>
  <si>
    <t>16-SUAUX</t>
  </si>
  <si>
    <t>16-TAIZE AIZIE</t>
  </si>
  <si>
    <t>16-TAPONNAT FLEURIGNAC</t>
  </si>
  <si>
    <t>16-TERRES DE HAUTE CHARENTE</t>
  </si>
  <si>
    <t>16-THEIL RABIER</t>
  </si>
  <si>
    <t>16-TORSAC</t>
  </si>
  <si>
    <t>16-TOURRIERS</t>
  </si>
  <si>
    <t>16-TOUVERAC</t>
  </si>
  <si>
    <t>16-TOUVRE</t>
  </si>
  <si>
    <t>16-TRIAC LAUTRAIT</t>
  </si>
  <si>
    <t>16-TROIS PALIS</t>
  </si>
  <si>
    <t>16-TURGON</t>
  </si>
  <si>
    <t>16-TUSSON</t>
  </si>
  <si>
    <t>16-VAL D AUGE</t>
  </si>
  <si>
    <t>16-VAL DE BONNIEURE</t>
  </si>
  <si>
    <t>16-VAL DES VIGNES</t>
  </si>
  <si>
    <t>16-VALENCE</t>
  </si>
  <si>
    <t>16-VARS</t>
  </si>
  <si>
    <t>16-VAUX LAVALETTE</t>
  </si>
  <si>
    <t>16-VAUX ROUILLAC</t>
  </si>
  <si>
    <t>16-VENTOUSE</t>
  </si>
  <si>
    <t>16-VERDILLE</t>
  </si>
  <si>
    <t>16-VERNEUIL</t>
  </si>
  <si>
    <t>16-VERRIERES</t>
  </si>
  <si>
    <t>16-VERTEUIL SUR CHARENTE</t>
  </si>
  <si>
    <t>16-VERVANT</t>
  </si>
  <si>
    <t>16-VIBRAC</t>
  </si>
  <si>
    <t>16-VIEUX RUFFEC</t>
  </si>
  <si>
    <t>16-VIGNOLLES</t>
  </si>
  <si>
    <t>16-VILLEBOIS LAVALETTE</t>
  </si>
  <si>
    <t>16-VILLEFAGNAN</t>
  </si>
  <si>
    <t>16-VILLEJOUBERT</t>
  </si>
  <si>
    <t>16-VILLIERS LE ROUX</t>
  </si>
  <si>
    <t>16-VILLOGNON</t>
  </si>
  <si>
    <t>16-VINDELLE</t>
  </si>
  <si>
    <t>16-VITRAC ST VINCENT</t>
  </si>
  <si>
    <t>16-VOEUIL ET GIGET</t>
  </si>
  <si>
    <t>16-VOUHARTE</t>
  </si>
  <si>
    <t>16-VOULGEZAC</t>
  </si>
  <si>
    <t>16-VOUTHON</t>
  </si>
  <si>
    <t>16-VOUZAN</t>
  </si>
  <si>
    <t>16-XAMBES</t>
  </si>
  <si>
    <t>16-YVIERS</t>
  </si>
  <si>
    <t>16-YVRAC ET MALLEYRAND</t>
  </si>
  <si>
    <t>17-AGUDELLE</t>
  </si>
  <si>
    <t>17-AIGREFEUILLE D AUNIS</t>
  </si>
  <si>
    <t>17-ALLAS BOCAGE</t>
  </si>
  <si>
    <t>17-ALLAS CHAMPAGNE</t>
  </si>
  <si>
    <t>17-ANAIS</t>
  </si>
  <si>
    <t>17-ANDILLY</t>
  </si>
  <si>
    <t>17-ANGLIERS</t>
  </si>
  <si>
    <t>17-ANGOULINS</t>
  </si>
  <si>
    <t>17-ANNEPONT</t>
  </si>
  <si>
    <t>17-ANNEZAY</t>
  </si>
  <si>
    <t>17-ANTEZANT LA CHAPELLE</t>
  </si>
  <si>
    <t>17-ARCES</t>
  </si>
  <si>
    <t>17-ARCHIAC</t>
  </si>
  <si>
    <t>17-ARCHINGEAY</t>
  </si>
  <si>
    <t>17-ARDILLIERES</t>
  </si>
  <si>
    <t>17-ARS EN RE</t>
  </si>
  <si>
    <t>17-ARTHENAC</t>
  </si>
  <si>
    <t>17-ARVERT</t>
  </si>
  <si>
    <t>17-ASNIERES LA GIRAUD</t>
  </si>
  <si>
    <t>17-AUJAC</t>
  </si>
  <si>
    <t>17-AULNAY</t>
  </si>
  <si>
    <t>17-AUMAGNE</t>
  </si>
  <si>
    <t>17-AUTHON EBEON</t>
  </si>
  <si>
    <t>17-AVY</t>
  </si>
  <si>
    <t>17-AYTRE</t>
  </si>
  <si>
    <t>17-BAGNIZEAU</t>
  </si>
  <si>
    <t>17-BALANZAC</t>
  </si>
  <si>
    <t>17-BALLANS</t>
  </si>
  <si>
    <t>17-BALLON</t>
  </si>
  <si>
    <t>17-BARZAN</t>
  </si>
  <si>
    <t>17-BAZAUGES</t>
  </si>
  <si>
    <t>17-BEAUGEAY</t>
  </si>
  <si>
    <t>17-BEAUVAIS SUR MATHA</t>
  </si>
  <si>
    <t>17-BEDENAC</t>
  </si>
  <si>
    <t>17-BELLUIRE</t>
  </si>
  <si>
    <t>17-BENON</t>
  </si>
  <si>
    <t>17-BERCLOUX</t>
  </si>
  <si>
    <t>17-BERNAY ST MARTIN</t>
  </si>
  <si>
    <t>17-BERNEUIL</t>
  </si>
  <si>
    <t>17-BEURLAY</t>
  </si>
  <si>
    <t>17-BIGNAY</t>
  </si>
  <si>
    <t>17-BIRON</t>
  </si>
  <si>
    <t>17-BLANZAC LES MATHA</t>
  </si>
  <si>
    <t>17-BLANZAY SUR BOUTONNE</t>
  </si>
  <si>
    <t>17-BOIS</t>
  </si>
  <si>
    <t>17-BOISREDON</t>
  </si>
  <si>
    <t>17-BORDS</t>
  </si>
  <si>
    <t>17-BORESSE ET MARTRON</t>
  </si>
  <si>
    <t>17-BOSCAMNANT</t>
  </si>
  <si>
    <t>17-BOUGNEAU</t>
  </si>
  <si>
    <t>17-BOUHET</t>
  </si>
  <si>
    <t>17-BOURCEFRANC LE CHAPUS</t>
  </si>
  <si>
    <t>17-BOURGNEUF</t>
  </si>
  <si>
    <t>17-BOUTENAC TOUVENT</t>
  </si>
  <si>
    <t>17-BRAN</t>
  </si>
  <si>
    <t>17-BRESDON</t>
  </si>
  <si>
    <t>17-BREUIL LA REORTE</t>
  </si>
  <si>
    <t>17-BREUIL MAGNE</t>
  </si>
  <si>
    <t>17-BREUILLET</t>
  </si>
  <si>
    <t>17-BRIE SOUS ARCHIAC</t>
  </si>
  <si>
    <t>17-BRIE SOUS MATHA</t>
  </si>
  <si>
    <t>17-BRIE SOUS MORTAGNE</t>
  </si>
  <si>
    <t>17-BRIVES SUR CHARENTE</t>
  </si>
  <si>
    <t>17-BRIZAMBOURG</t>
  </si>
  <si>
    <t>17-BURIE</t>
  </si>
  <si>
    <t>17-BUSSAC FORET</t>
  </si>
  <si>
    <t>17-BUSSAC SUR CHARENTE</t>
  </si>
  <si>
    <t>17-CABARIOT</t>
  </si>
  <si>
    <t>17-CELLES</t>
  </si>
  <si>
    <t>17-CERCOUX</t>
  </si>
  <si>
    <t>17-CHADENAC</t>
  </si>
  <si>
    <t>17-CHAILLEVETTE</t>
  </si>
  <si>
    <t>17-CHAMBON</t>
  </si>
  <si>
    <t>17-CHAMOUILLAC</t>
  </si>
  <si>
    <t>17-CHAMPAGNAC</t>
  </si>
  <si>
    <t>17-CHAMPAGNE</t>
  </si>
  <si>
    <t>17-CHAMPAGNOLLES</t>
  </si>
  <si>
    <t>17-CHAMPDOLENT</t>
  </si>
  <si>
    <t>17-CHANIERS</t>
  </si>
  <si>
    <t>17-CHANTEMERLE SUR LA SOIE</t>
  </si>
  <si>
    <t>17-CHARRON</t>
  </si>
  <si>
    <t>17-CHARTUZAC</t>
  </si>
  <si>
    <t>17-CHATELAILLON PLAGE</t>
  </si>
  <si>
    <t>17-CHATENET</t>
  </si>
  <si>
    <t>17-CHAUNAC</t>
  </si>
  <si>
    <t>17-CHENAC ST SEURIN D UZET</t>
  </si>
  <si>
    <t>17-CHEPNIERS</t>
  </si>
  <si>
    <t>17-CHERAC</t>
  </si>
  <si>
    <t>17-CHERBONNIERES</t>
  </si>
  <si>
    <t>17-CHERMIGNAC</t>
  </si>
  <si>
    <t>17-CHEVANCEAUX</t>
  </si>
  <si>
    <t>17-CHIVES</t>
  </si>
  <si>
    <t>17-CIERZAC</t>
  </si>
  <si>
    <t>17-CIRE D AUNIS</t>
  </si>
  <si>
    <t>17-CLAM</t>
  </si>
  <si>
    <t>17-CLAVETTE</t>
  </si>
  <si>
    <t>17-CLERAC</t>
  </si>
  <si>
    <t>17-CLION</t>
  </si>
  <si>
    <t>17-COIVERT</t>
  </si>
  <si>
    <t>17-COLOMBIERS</t>
  </si>
  <si>
    <t>17-CONSAC</t>
  </si>
  <si>
    <t>17-CONTRE</t>
  </si>
  <si>
    <t>17-CORIGNAC</t>
  </si>
  <si>
    <t>17-CORME ECLUSE</t>
  </si>
  <si>
    <t>17-CORME ROYAL</t>
  </si>
  <si>
    <t>17-COULONGES</t>
  </si>
  <si>
    <t>17-COURANT</t>
  </si>
  <si>
    <t>17-COURCELLES</t>
  </si>
  <si>
    <t>17-COURCERAC</t>
  </si>
  <si>
    <t>17-COURCON</t>
  </si>
  <si>
    <t>17-COURCOURY</t>
  </si>
  <si>
    <t>17-COURPIGNAC</t>
  </si>
  <si>
    <t>17-COUX</t>
  </si>
  <si>
    <t>17-COZES</t>
  </si>
  <si>
    <t>17-CRAMCHABAN</t>
  </si>
  <si>
    <t>17-CRAVANS</t>
  </si>
  <si>
    <t>17-CRAZANNES</t>
  </si>
  <si>
    <t>17-CRESSE</t>
  </si>
  <si>
    <t>17-CROIX CHAPEAU</t>
  </si>
  <si>
    <t>17-DAMPIERRE SUR BOUTONNE</t>
  </si>
  <si>
    <t>17-DOEUIL SUR LE MIGNON</t>
  </si>
  <si>
    <t>17-DOLUS D OLERON</t>
  </si>
  <si>
    <t>17-DOMPIERRE SUR CHARENTE</t>
  </si>
  <si>
    <t>17-DOMPIERRE SUR MER</t>
  </si>
  <si>
    <t>17-ECHEBRUNE</t>
  </si>
  <si>
    <t>17-ECHILLAIS</t>
  </si>
  <si>
    <t>17-ECOYEUX</t>
  </si>
  <si>
    <t>17-ECURAT</t>
  </si>
  <si>
    <t>17-EPARGNES</t>
  </si>
  <si>
    <t>17-ESNANDES</t>
  </si>
  <si>
    <t>17-ESSOUVERT</t>
  </si>
  <si>
    <t>17-ETAULES</t>
  </si>
  <si>
    <t>17-EXPIREMONT</t>
  </si>
  <si>
    <t>17-FENIOUX</t>
  </si>
  <si>
    <t>17-FERRIERES</t>
  </si>
  <si>
    <t>17-FLEAC SUR SEUGNE</t>
  </si>
  <si>
    <t>17-FLOIRAC</t>
  </si>
  <si>
    <t>17-FONTAINE CHALENDRAY</t>
  </si>
  <si>
    <t>17-FONTAINES D OZILLAC</t>
  </si>
  <si>
    <t>17-FONTCOUVERTE</t>
  </si>
  <si>
    <t>17-FONTENET</t>
  </si>
  <si>
    <t>17-FORGES</t>
  </si>
  <si>
    <t>17-FOURAS</t>
  </si>
  <si>
    <t>17-GEAY</t>
  </si>
  <si>
    <t>17-GEMOZAC</t>
  </si>
  <si>
    <t>17-GENOUILLE</t>
  </si>
  <si>
    <t>17-GERMIGNAC</t>
  </si>
  <si>
    <t>17-GIBOURNE</t>
  </si>
  <si>
    <t>17-GIVREZAC</t>
  </si>
  <si>
    <t>17-GOURVILLETTE</t>
  </si>
  <si>
    <t>17-GRANDJEAN</t>
  </si>
  <si>
    <t>17-GREZAC</t>
  </si>
  <si>
    <t>17-GUITINIERES</t>
  </si>
  <si>
    <t>17-HAIMPS</t>
  </si>
  <si>
    <t>17-ILE D AIX</t>
  </si>
  <si>
    <t>17-JARNAC CHAMPAGNE</t>
  </si>
  <si>
    <t>17-JAZENNES</t>
  </si>
  <si>
    <t>17-JONZAC</t>
  </si>
  <si>
    <t>17-JUICQ</t>
  </si>
  <si>
    <t>17-JUSSAS</t>
  </si>
  <si>
    <t>17-L EGUILLE</t>
  </si>
  <si>
    <t>17-L HOUMEAU</t>
  </si>
  <si>
    <t>17-LA BARDE</t>
  </si>
  <si>
    <t>17-LA BREE LES BAINS</t>
  </si>
  <si>
    <t>17-LA BROUSSE</t>
  </si>
  <si>
    <t>17-LA CHAPELLE DES POTS</t>
  </si>
  <si>
    <t>17-LA CLISSE</t>
  </si>
  <si>
    <t>17-LA CLOTTE</t>
  </si>
  <si>
    <t>17-LA COUARDE SUR MER</t>
  </si>
  <si>
    <t>17-LA CROIX COMTESSE</t>
  </si>
  <si>
    <t>17-LA DEVISE</t>
  </si>
  <si>
    <t>17-LA FLOTTE</t>
  </si>
  <si>
    <t>17-LA GENETOUZE</t>
  </si>
  <si>
    <t>17-LA GREVE SUR MIGNON</t>
  </si>
  <si>
    <t>17-LA GRIPPERIE ST SYMPHORIEN</t>
  </si>
  <si>
    <t>17-LA JARD</t>
  </si>
  <si>
    <t>17-LA JARNE</t>
  </si>
  <si>
    <t>17-LA JARRIE</t>
  </si>
  <si>
    <t>17-LA JARRIE AUDOUIN</t>
  </si>
  <si>
    <t>17-LA LAIGNE</t>
  </si>
  <si>
    <t>17-LA ROCHELLE</t>
  </si>
  <si>
    <t>17-LA RONDE</t>
  </si>
  <si>
    <t>17-LA TREMBLADE</t>
  </si>
  <si>
    <t>17-LA VALLEE</t>
  </si>
  <si>
    <t>17-LA VERGNE</t>
  </si>
  <si>
    <t>17-LA VILLEDIEU</t>
  </si>
  <si>
    <t>17-LAGORD</t>
  </si>
  <si>
    <t>17-LANDES</t>
  </si>
  <si>
    <t>17-LANDRAIS</t>
  </si>
  <si>
    <t>17-LE BOIS PLAGE EN RE</t>
  </si>
  <si>
    <t>17-LE CHATEAU D OLERON</t>
  </si>
  <si>
    <t>17-LE CHAY</t>
  </si>
  <si>
    <t>17-LE DOUHET</t>
  </si>
  <si>
    <t>17-LE FOUILLOUX</t>
  </si>
  <si>
    <t>17-LE GICQ</t>
  </si>
  <si>
    <t>17-LE GRAND VILLAGE PLAGE</t>
  </si>
  <si>
    <t>17-LE GUA</t>
  </si>
  <si>
    <t>17-LE GUE D ALLERE</t>
  </si>
  <si>
    <t>17-LE MUNG</t>
  </si>
  <si>
    <t>17-LE PIN</t>
  </si>
  <si>
    <t>17-LE SEURE</t>
  </si>
  <si>
    <t>17-LE THOU</t>
  </si>
  <si>
    <t>17-LEOVILLE</t>
  </si>
  <si>
    <t>17-LES EDUTS</t>
  </si>
  <si>
    <t>17-LES EGLISES D ARGENTEUIL</t>
  </si>
  <si>
    <t>17-LES ESSARDS</t>
  </si>
  <si>
    <t>17-LES GONDS</t>
  </si>
  <si>
    <t>17-LES MATHES</t>
  </si>
  <si>
    <t>17-LES NOUILLERS</t>
  </si>
  <si>
    <t>17-LES PORTES EN RE</t>
  </si>
  <si>
    <t>17-LES TOUCHES DE PERIGNY</t>
  </si>
  <si>
    <t>17-LOIRE LES MARAIS</t>
  </si>
  <si>
    <t>17-LOIRE SUR NIE</t>
  </si>
  <si>
    <t>17-LOIX</t>
  </si>
  <si>
    <t>17-LONGEVES</t>
  </si>
  <si>
    <t>17-LONZAC</t>
  </si>
  <si>
    <t>17-LORIGNAC</t>
  </si>
  <si>
    <t>17-LOULAY</t>
  </si>
  <si>
    <t>17-LOUZIGNAC</t>
  </si>
  <si>
    <t>17-LOZAY</t>
  </si>
  <si>
    <t>17-LUCHAT</t>
  </si>
  <si>
    <t>17-LUSSAC</t>
  </si>
  <si>
    <t>17-LUSSANT</t>
  </si>
  <si>
    <t>17-MACQUEVILLE</t>
  </si>
  <si>
    <t>17-MARANS</t>
  </si>
  <si>
    <t>17-MARENNES HIERS BROUAGE</t>
  </si>
  <si>
    <t>17-MARIGNAC</t>
  </si>
  <si>
    <t>17-MARSAIS</t>
  </si>
  <si>
    <t>17-MARSILLY</t>
  </si>
  <si>
    <t>17-MASSAC</t>
  </si>
  <si>
    <t>17-MATHA</t>
  </si>
  <si>
    <t>17-MAZERAY</t>
  </si>
  <si>
    <t>17-MAZEROLLES</t>
  </si>
  <si>
    <t>17-MEDIS</t>
  </si>
  <si>
    <t>17-MERIGNAC</t>
  </si>
  <si>
    <t>17-MESCHERS SUR GIRONDE</t>
  </si>
  <si>
    <t>17-MESSAC</t>
  </si>
  <si>
    <t>17-MEURSAC</t>
  </si>
  <si>
    <t>17-MEUX</t>
  </si>
  <si>
    <t>17-MIGRE</t>
  </si>
  <si>
    <t>17-MIGRON</t>
  </si>
  <si>
    <t>17-MIRAMBEAU</t>
  </si>
  <si>
    <t>17-MOEZE</t>
  </si>
  <si>
    <t>17-MONS</t>
  </si>
  <si>
    <t>17-MONTENDRE</t>
  </si>
  <si>
    <t>17-MONTGUYON</t>
  </si>
  <si>
    <t>17-MONTILS</t>
  </si>
  <si>
    <t>17-MONTLIEU LA GARDE</t>
  </si>
  <si>
    <t>17-MONTPELLIER DE MEDILLAN</t>
  </si>
  <si>
    <t>17-MONTROY</t>
  </si>
  <si>
    <t>17-MORAGNE</t>
  </si>
  <si>
    <t>17-MORNAC SUR SEUDRE</t>
  </si>
  <si>
    <t>17-MORTAGNE SUR GIRONDE</t>
  </si>
  <si>
    <t>17-MORTIERS</t>
  </si>
  <si>
    <t>17-MOSNAC</t>
  </si>
  <si>
    <t>17-MURON</t>
  </si>
  <si>
    <t>17-NACHAMPS</t>
  </si>
  <si>
    <t>17-NANCRAS</t>
  </si>
  <si>
    <t>17-NANTILLE</t>
  </si>
  <si>
    <t>17-NERE</t>
  </si>
  <si>
    <t>17-NEUILLAC</t>
  </si>
  <si>
    <t>17-NEULLES</t>
  </si>
  <si>
    <t>17-NEUVICQ</t>
  </si>
  <si>
    <t>17-NEUVICQ LE CHATEAU</t>
  </si>
  <si>
    <t>17-NIEUL LE VIROUIL</t>
  </si>
  <si>
    <t>17-NIEUL LES SAINTES</t>
  </si>
  <si>
    <t>17-NIEUL SUR MER</t>
  </si>
  <si>
    <t>17-NIEULLE SUR SEUDRE</t>
  </si>
  <si>
    <t>17-NUAILLE D AUNIS</t>
  </si>
  <si>
    <t>17-NUAILLE SUR BOUTONNE</t>
  </si>
  <si>
    <t>17-ORIGNOLLES</t>
  </si>
  <si>
    <t>17-OZILLAC</t>
  </si>
  <si>
    <t>17-PAILLE</t>
  </si>
  <si>
    <t>17-PERIGNAC</t>
  </si>
  <si>
    <t>17-PERIGNY</t>
  </si>
  <si>
    <t>17-PESSINES</t>
  </si>
  <si>
    <t>17-PISANY</t>
  </si>
  <si>
    <t>17-PLASSAC</t>
  </si>
  <si>
    <t>17-PLASSAY</t>
  </si>
  <si>
    <t>17-POLIGNAC</t>
  </si>
  <si>
    <t>17-POMMIERS MOULONS</t>
  </si>
  <si>
    <t>17-PONS</t>
  </si>
  <si>
    <t>17-PONT L ABBE D ARNOULT</t>
  </si>
  <si>
    <t>17-PORT D ENVAUX</t>
  </si>
  <si>
    <t>17-PORT DES BARQUES</t>
  </si>
  <si>
    <t>17-POUILLAC</t>
  </si>
  <si>
    <t>17-POURSAY GARNAUD</t>
  </si>
  <si>
    <t>17-PREGUILLAC</t>
  </si>
  <si>
    <t>17-PRIGNAC</t>
  </si>
  <si>
    <t>17-PUILBOREAU</t>
  </si>
  <si>
    <t>17-PUY DU LAC</t>
  </si>
  <si>
    <t>17-PUYRAVAULT</t>
  </si>
  <si>
    <t>17-PUYROLLAND</t>
  </si>
  <si>
    <t>17-REAUX SUR TREFLE</t>
  </si>
  <si>
    <t>17-RETAUD</t>
  </si>
  <si>
    <t>17-RIOUX</t>
  </si>
  <si>
    <t>17-RIVEDOUX PLAGE</t>
  </si>
  <si>
    <t>17-ROCHEFORT</t>
  </si>
  <si>
    <t>17-ROMAZIERES</t>
  </si>
  <si>
    <t>17-ROMEGOUX</t>
  </si>
  <si>
    <t>17-ROUFFIAC</t>
  </si>
  <si>
    <t>17-ROUFFIGNAC</t>
  </si>
  <si>
    <t>17-ROYAN</t>
  </si>
  <si>
    <t>17-SABLONCEAUX</t>
  </si>
  <si>
    <t>17-SAINTES</t>
  </si>
  <si>
    <t>17-SALEIGNES</t>
  </si>
  <si>
    <t>17-SALIGNAC DE MIRAMBEAU</t>
  </si>
  <si>
    <t>17-SALIGNAC SUR CHARENTE</t>
  </si>
  <si>
    <t>17-SALLES SUR MER</t>
  </si>
  <si>
    <t>17-SAUJON</t>
  </si>
  <si>
    <t>17-SEIGNE</t>
  </si>
  <si>
    <t>17-SEMILLAC</t>
  </si>
  <si>
    <t>17-SEMOUSSAC</t>
  </si>
  <si>
    <t>17-SEMUSSAC</t>
  </si>
  <si>
    <t>17-SIECQ</t>
  </si>
  <si>
    <t>17-SONNAC</t>
  </si>
  <si>
    <t>17-SOUBISE</t>
  </si>
  <si>
    <t>17-SOUBRAN</t>
  </si>
  <si>
    <t>17-SOULIGNONNE</t>
  </si>
  <si>
    <t>17-SOUMERAS</t>
  </si>
  <si>
    <t>17-SOUSMOULINS</t>
  </si>
  <si>
    <t>17-ST AGNANT</t>
  </si>
  <si>
    <t>17-ST AIGULIN</t>
  </si>
  <si>
    <t>17-ST ANDRE DE LIDON</t>
  </si>
  <si>
    <t>17-ST AUGUSTIN</t>
  </si>
  <si>
    <t>17-ST BONNET SUR GIRONDE</t>
  </si>
  <si>
    <t>17-ST BRIS DES BOIS</t>
  </si>
  <si>
    <t>17-ST CESAIRE</t>
  </si>
  <si>
    <t>17-ST CHRISTOPHE</t>
  </si>
  <si>
    <t>17-ST CIERS CHAMPAGNE</t>
  </si>
  <si>
    <t>17-ST CIERS DU TAILLON</t>
  </si>
  <si>
    <t>17-ST CLEMENT DES BALEINES</t>
  </si>
  <si>
    <t>17-ST COUTANT LE GRAND</t>
  </si>
  <si>
    <t>17-ST CREPIN</t>
  </si>
  <si>
    <t>17-ST CYR DU DORET</t>
  </si>
  <si>
    <t>17-ST DENIS D OLERON</t>
  </si>
  <si>
    <t>17-ST DIZANT DU BOIS</t>
  </si>
  <si>
    <t>17-ST DIZANT DU GUA</t>
  </si>
  <si>
    <t>17-ST EUGENE</t>
  </si>
  <si>
    <t>17-ST FELIX</t>
  </si>
  <si>
    <t>17-ST FORT SUR GIRONDE</t>
  </si>
  <si>
    <t>17-ST FROULT</t>
  </si>
  <si>
    <t>17-ST GENIS DE SAINTONGE</t>
  </si>
  <si>
    <t>17-ST GEORGES ANTIGNAC</t>
  </si>
  <si>
    <t>17-ST GEORGES D OLERON</t>
  </si>
  <si>
    <t>17-ST GEORGES DE DIDONNE</t>
  </si>
  <si>
    <t>17-ST GEORGES DE LONGUEPIERRE</t>
  </si>
  <si>
    <t>17-ST GEORGES DES AGOUTS</t>
  </si>
  <si>
    <t>17-ST GEORGES DES COTEAUX</t>
  </si>
  <si>
    <t>17-ST GEORGES DU BOIS</t>
  </si>
  <si>
    <t>17-ST GERMAIN DE LUSIGNAN</t>
  </si>
  <si>
    <t>17-ST GERMAIN DE VIBRAC</t>
  </si>
  <si>
    <t>17-ST GERMAIN DU SEUDRE</t>
  </si>
  <si>
    <t>17-ST GREGOIRE D ARDENNES</t>
  </si>
  <si>
    <t>17-ST HILAIRE DE VILLEFRANCHE</t>
  </si>
  <si>
    <t>17-ST HILAIRE DU BOIS</t>
  </si>
  <si>
    <t>17-ST HIPPOLYTE</t>
  </si>
  <si>
    <t>17-ST JEAN D ANGELY</t>
  </si>
  <si>
    <t>17-ST JEAN D ANGLE</t>
  </si>
  <si>
    <t>17-ST JEAN DE LIVERSAY</t>
  </si>
  <si>
    <t>17-ST JULIEN DE L ESCAP</t>
  </si>
  <si>
    <t>17-ST JUST LUZAC</t>
  </si>
  <si>
    <t>17-ST LAURENT DE LA PREE</t>
  </si>
  <si>
    <t>17-ST LEGER</t>
  </si>
  <si>
    <t>17-ST LOUP</t>
  </si>
  <si>
    <t>17-ST MAIGRIN</t>
  </si>
  <si>
    <t>17-ST MANDE SUR BREDOIRE</t>
  </si>
  <si>
    <t>17-ST MARD</t>
  </si>
  <si>
    <t>17-ST MARTIAL</t>
  </si>
  <si>
    <t>17-ST MARTIAL DE MIRAMBEAU</t>
  </si>
  <si>
    <t>17-ST MARTIAL DE VITATERNE</t>
  </si>
  <si>
    <t>17-ST MARTIAL SUR NE</t>
  </si>
  <si>
    <t>17-ST MARTIN D ARY</t>
  </si>
  <si>
    <t>17-ST MARTIN DE COUX</t>
  </si>
  <si>
    <t>17-ST MARTIN DE JUILLERS</t>
  </si>
  <si>
    <t>17-ST MARTIN DE RE</t>
  </si>
  <si>
    <t>17-ST MEDARD</t>
  </si>
  <si>
    <t>17-ST MEDARD D AUNIS</t>
  </si>
  <si>
    <t>17-ST NAZAIRE SUR CHARENTE</t>
  </si>
  <si>
    <t>17-ST OUEN D AUNIS</t>
  </si>
  <si>
    <t>17-ST OUEN LA THENE</t>
  </si>
  <si>
    <t>17-ST PALAIS DE NEGRIGNAC</t>
  </si>
  <si>
    <t>17-ST PALAIS DE PHIOLIN</t>
  </si>
  <si>
    <t>17-ST PALAIS SUR MER</t>
  </si>
  <si>
    <t>17-ST PARDOULT</t>
  </si>
  <si>
    <t>17-ST PIERRE D AMILLY</t>
  </si>
  <si>
    <t>17-ST PIERRE D OLERON</t>
  </si>
  <si>
    <t>17-ST PIERRE DE JUILLERS</t>
  </si>
  <si>
    <t>17-ST PIERRE DE L ISLE</t>
  </si>
  <si>
    <t>17-ST PIERRE DU PALAIS</t>
  </si>
  <si>
    <t>17-ST PIERRE LA NOUE</t>
  </si>
  <si>
    <t>17-ST PORCHAIRE</t>
  </si>
  <si>
    <t>17-ST QUANTIN DE RANCANNE</t>
  </si>
  <si>
    <t>17-ST ROGATIEN</t>
  </si>
  <si>
    <t>17-ST ROMAIN DE BENET</t>
  </si>
  <si>
    <t>17-ST SATURNIN DU BOIS</t>
  </si>
  <si>
    <t>17-ST SAUVANT</t>
  </si>
  <si>
    <t>17-ST SAUVEUR D AUNIS</t>
  </si>
  <si>
    <t>17-ST SAVINIEN</t>
  </si>
  <si>
    <t>17-ST SEURIN DE PALENNE</t>
  </si>
  <si>
    <t>17-ST SEVER DE SAINTONGE</t>
  </si>
  <si>
    <t>17-ST SEVERIN SUR BOUTONNE</t>
  </si>
  <si>
    <t>17-ST SIGISMOND DE CLERMONT</t>
  </si>
  <si>
    <t>17-ST SIMON DE BORDES</t>
  </si>
  <si>
    <t>17-ST SIMON DE PELLOUAILLE</t>
  </si>
  <si>
    <t>17-ST SORLIN DE CONAC</t>
  </si>
  <si>
    <t>17-ST SORNIN</t>
  </si>
  <si>
    <t>17-ST SULPICE D ARNOULT</t>
  </si>
  <si>
    <t>17-ST SULPICE DE ROYAN</t>
  </si>
  <si>
    <t>17-ST THOMAS DE CONAC</t>
  </si>
  <si>
    <t>17-ST TROJAN LES BAINS</t>
  </si>
  <si>
    <t>17-ST VAIZE</t>
  </si>
  <si>
    <t>17-ST VIVIEN</t>
  </si>
  <si>
    <t>17-ST XANDRE</t>
  </si>
  <si>
    <t>17-STE COLOMBE</t>
  </si>
  <si>
    <t>17-STE GEMME</t>
  </si>
  <si>
    <t>17-STE LHEURINE</t>
  </si>
  <si>
    <t>17-STE MARIE DE RE</t>
  </si>
  <si>
    <t>17-STE MEME</t>
  </si>
  <si>
    <t>17-STE RADEGONDE</t>
  </si>
  <si>
    <t>17-STE RAMEE</t>
  </si>
  <si>
    <t>17-STE SOULLE</t>
  </si>
  <si>
    <t>17-SURGERES</t>
  </si>
  <si>
    <t>17-TAILLANT</t>
  </si>
  <si>
    <t>17-TAILLEBOURG</t>
  </si>
  <si>
    <t>17-TALMONT SUR GIRONDE</t>
  </si>
  <si>
    <t>17-TANZAC</t>
  </si>
  <si>
    <t>17-TAUGON</t>
  </si>
  <si>
    <t>17-TERNANT</t>
  </si>
  <si>
    <t>17-TESSON</t>
  </si>
  <si>
    <t>17-THAIMS</t>
  </si>
  <si>
    <t>17-THAIRE</t>
  </si>
  <si>
    <t>17-THENAC</t>
  </si>
  <si>
    <t>17-THEZAC</t>
  </si>
  <si>
    <t>17-THORS</t>
  </si>
  <si>
    <t>17-TONNAY BOUTONNE</t>
  </si>
  <si>
    <t>17-TONNAY CHARENTE</t>
  </si>
  <si>
    <t>17-TORXE</t>
  </si>
  <si>
    <t>17-TRIZAY</t>
  </si>
  <si>
    <t>17-TUGERAS ST MAURICE</t>
  </si>
  <si>
    <t>17-VANZAC</t>
  </si>
  <si>
    <t>17-VARAIZE</t>
  </si>
  <si>
    <t>17-VARZAY</t>
  </si>
  <si>
    <t>17-VAUX SUR MER</t>
  </si>
  <si>
    <t>17-VENERAND</t>
  </si>
  <si>
    <t>17-VERGEROUX</t>
  </si>
  <si>
    <t>17-VERGNE</t>
  </si>
  <si>
    <t>17-VERINES</t>
  </si>
  <si>
    <t>17-VERVANT</t>
  </si>
  <si>
    <t>17-VIBRAC</t>
  </si>
  <si>
    <t>17-VILLARS EN PONS</t>
  </si>
  <si>
    <t>17-VILLARS LES BOIS</t>
  </si>
  <si>
    <t>17-VILLEDOUX</t>
  </si>
  <si>
    <t>17-VILLEMORIN</t>
  </si>
  <si>
    <t>17-VILLENEUVE LA COMTESSE</t>
  </si>
  <si>
    <t>17-VILLEXAVIER</t>
  </si>
  <si>
    <t>17-VILLIERS COUTURE</t>
  </si>
  <si>
    <t>17-VINAX</t>
  </si>
  <si>
    <t>17-VIROLLET</t>
  </si>
  <si>
    <t>17-VIRSON</t>
  </si>
  <si>
    <t>17-VOISSAY</t>
  </si>
  <si>
    <t>17-VOUHE</t>
  </si>
  <si>
    <t>17-YVES</t>
  </si>
  <si>
    <t>18-ACHERES</t>
  </si>
  <si>
    <t>18-AINAY LE VIEIL</t>
  </si>
  <si>
    <t>18-ALLOGNY</t>
  </si>
  <si>
    <t>18-ALLOUIS</t>
  </si>
  <si>
    <t>18-ANNOIX</t>
  </si>
  <si>
    <t>18-APREMONT SUR ALLIER</t>
  </si>
  <si>
    <t>18-ARCAY</t>
  </si>
  <si>
    <t>18-ARCOMPS</t>
  </si>
  <si>
    <t>18-ARDENAIS</t>
  </si>
  <si>
    <t>18-ARGENT SUR SAULDRE</t>
  </si>
  <si>
    <t>18-ARGENVIERES</t>
  </si>
  <si>
    <t>18-ARPHEUILLES</t>
  </si>
  <si>
    <t>18-ASSIGNY</t>
  </si>
  <si>
    <t>18-AUBIGNY SUR NERE</t>
  </si>
  <si>
    <t>18-AUBINGES</t>
  </si>
  <si>
    <t>18-AUGY SUR AUBOIS</t>
  </si>
  <si>
    <t>18-AVORD</t>
  </si>
  <si>
    <t>18-AZY</t>
  </si>
  <si>
    <t>18-BANNAY</t>
  </si>
  <si>
    <t>18-BANNEGON</t>
  </si>
  <si>
    <t>18-BARLIEU</t>
  </si>
  <si>
    <t>18-BAUGY</t>
  </si>
  <si>
    <t>18-BEDDES</t>
  </si>
  <si>
    <t>18-BEFFES</t>
  </si>
  <si>
    <t>18-BELLEVILLE SUR LOIRE</t>
  </si>
  <si>
    <t>18-BENGY SUR CRAON</t>
  </si>
  <si>
    <t>18-BERRY BOUY</t>
  </si>
  <si>
    <t>18-BESSAIS LE FROMENTAL</t>
  </si>
  <si>
    <t>18-BLANCAFORT</t>
  </si>
  <si>
    <t>18-BLET</t>
  </si>
  <si>
    <t>18-BOULLERET</t>
  </si>
  <si>
    <t>18-BOURGES</t>
  </si>
  <si>
    <t>18-BOUZAIS</t>
  </si>
  <si>
    <t>18-BRECY</t>
  </si>
  <si>
    <t>18-BRINAY</t>
  </si>
  <si>
    <t>18-BRINON SUR SAULDRE</t>
  </si>
  <si>
    <t>18-BRUERE ALLICHAMPS</t>
  </si>
  <si>
    <t>18-BUE</t>
  </si>
  <si>
    <t>18-BUSSY</t>
  </si>
  <si>
    <t>18-CERBOIS</t>
  </si>
  <si>
    <t>18-CHALIVOY MILON</t>
  </si>
  <si>
    <t>18-CHAMBON</t>
  </si>
  <si>
    <t>18-CHARENTON DU CHER</t>
  </si>
  <si>
    <t>18-CHARENTONNAY</t>
  </si>
  <si>
    <t>18-CHARLY</t>
  </si>
  <si>
    <t>18-CHAROST</t>
  </si>
  <si>
    <t>18-CHASSY</t>
  </si>
  <si>
    <t>18-CHATEAUMEILLANT</t>
  </si>
  <si>
    <t>18-CHATEAUNEUF SUR CHER</t>
  </si>
  <si>
    <t>18-CHAUMONT</t>
  </si>
  <si>
    <t>18-CHAUMOUX MARCILLY</t>
  </si>
  <si>
    <t>18-CHAVANNES</t>
  </si>
  <si>
    <t>18-CHERY</t>
  </si>
  <si>
    <t>18-CHEZAL BENOIT</t>
  </si>
  <si>
    <t>18-CIVRAY</t>
  </si>
  <si>
    <t>18-CLEMONT</t>
  </si>
  <si>
    <t>18-COGNY</t>
  </si>
  <si>
    <t>18-COLOMBIERS</t>
  </si>
  <si>
    <t>18-CONCRESSAULT</t>
  </si>
  <si>
    <t>18-CONTRES</t>
  </si>
  <si>
    <t>18-CORNUSSE</t>
  </si>
  <si>
    <t>18-CORQUOY</t>
  </si>
  <si>
    <t>18-COUARGUES</t>
  </si>
  <si>
    <t>18-COURS LES BARRES</t>
  </si>
  <si>
    <t>18-COUST</t>
  </si>
  <si>
    <t>18-COUY</t>
  </si>
  <si>
    <t>18-CREZANCAY SUR CHER</t>
  </si>
  <si>
    <t>18-CREZANCY EN SANCERRE</t>
  </si>
  <si>
    <t>18-CROISY</t>
  </si>
  <si>
    <t>18-CROSSES</t>
  </si>
  <si>
    <t>18-CUFFY</t>
  </si>
  <si>
    <t>18-CULAN</t>
  </si>
  <si>
    <t>18-DAMPIERRE EN CROT</t>
  </si>
  <si>
    <t>18-DAMPIERRE EN GRACAY</t>
  </si>
  <si>
    <t>18-DREVANT</t>
  </si>
  <si>
    <t>18-DUN SUR AURON</t>
  </si>
  <si>
    <t>18-ENNORDRES</t>
  </si>
  <si>
    <t>18-EPINEUIL LE FLEURIEL</t>
  </si>
  <si>
    <t>18-ETRECHY</t>
  </si>
  <si>
    <t>18-FARGES ALLICHAMPS</t>
  </si>
  <si>
    <t>18-FARGES EN SEPTAINE</t>
  </si>
  <si>
    <t>18-FAVERDINES</t>
  </si>
  <si>
    <t>18-FEUX</t>
  </si>
  <si>
    <t>18-FLAVIGNY</t>
  </si>
  <si>
    <t>18-FOECY</t>
  </si>
  <si>
    <t>18-FUSSY</t>
  </si>
  <si>
    <t>18-GARDEFORT</t>
  </si>
  <si>
    <t>18-GARIGNY</t>
  </si>
  <si>
    <t>18-GENOUILLY</t>
  </si>
  <si>
    <t>18-GERMIGNY L EXEMPT</t>
  </si>
  <si>
    <t>18-GIVARDON</t>
  </si>
  <si>
    <t>18-GRACAY</t>
  </si>
  <si>
    <t>18-GROISES</t>
  </si>
  <si>
    <t>18-GRON</t>
  </si>
  <si>
    <t>18-GROSSOUVRE</t>
  </si>
  <si>
    <t>18-HENRICHEMONT</t>
  </si>
  <si>
    <t>18-HERRY</t>
  </si>
  <si>
    <t>18-HUMBLIGNY</t>
  </si>
  <si>
    <t>18-IDS ST ROCH</t>
  </si>
  <si>
    <t>18-IGNOL</t>
  </si>
  <si>
    <t>18-INEUIL</t>
  </si>
  <si>
    <t>18-IVOY LE PRE</t>
  </si>
  <si>
    <t>18-JALOGNES</t>
  </si>
  <si>
    <t>18-JARS</t>
  </si>
  <si>
    <t>18-JOUET SUR L AUBOIS</t>
  </si>
  <si>
    <t>18-JUSSY CHAMPAGNE</t>
  </si>
  <si>
    <t>18-JUSSY LE CHAUDRIER</t>
  </si>
  <si>
    <t>18-LA CELETTE</t>
  </si>
  <si>
    <t>18-LA CELLE</t>
  </si>
  <si>
    <t>18-LA CELLE CONDE</t>
  </si>
  <si>
    <t>18-LA CHAPELLE D ANGILLON</t>
  </si>
  <si>
    <t>18-LA CHAPELLE HUGON</t>
  </si>
  <si>
    <t>18-LA CHAPELLE MONTLINARD</t>
  </si>
  <si>
    <t>18-LA CHAPELLE ST URSIN</t>
  </si>
  <si>
    <t>18-LA CHAPELOTTE</t>
  </si>
  <si>
    <t>18-LA GROUTTE</t>
  </si>
  <si>
    <t>18-LA GUERCHE SUR L AUBOIS</t>
  </si>
  <si>
    <t>18-LA PERCHE</t>
  </si>
  <si>
    <t>18-LANTAN</t>
  </si>
  <si>
    <t>18-LAPAN</t>
  </si>
  <si>
    <t>18-LAZENAY</t>
  </si>
  <si>
    <t>18-LE CHATELET</t>
  </si>
  <si>
    <t>18-LE CHAUTAY</t>
  </si>
  <si>
    <t>18-LE NOYER</t>
  </si>
  <si>
    <t>18-LE PONDY</t>
  </si>
  <si>
    <t>18-LE SUBDRAY</t>
  </si>
  <si>
    <t>18-LERE</t>
  </si>
  <si>
    <t>18-LES AIX D ANGILLON</t>
  </si>
  <si>
    <t>18-LEVET</t>
  </si>
  <si>
    <t>18-LIGNIERES</t>
  </si>
  <si>
    <t>18-LIMEUX</t>
  </si>
  <si>
    <t>18-LISSAY LOCHY</t>
  </si>
  <si>
    <t>18-LOYE SUR ARNON</t>
  </si>
  <si>
    <t>18-LUGNY BOURBONNAIS</t>
  </si>
  <si>
    <t>18-LUGNY CHAMPAGNE</t>
  </si>
  <si>
    <t>18-LUNERY</t>
  </si>
  <si>
    <t>18-LURY SUR ARNON</t>
  </si>
  <si>
    <t>18-MAISONNAIS</t>
  </si>
  <si>
    <t>18-MARCAIS</t>
  </si>
  <si>
    <t>18-MAREUIL SUR ARNON</t>
  </si>
  <si>
    <t>18-MARMAGNE</t>
  </si>
  <si>
    <t>18-MARSEILLES LES AUBIGNY</t>
  </si>
  <si>
    <t>18-MASSAY</t>
  </si>
  <si>
    <t>18-MEHUN SUR YEVRE</t>
  </si>
  <si>
    <t>18-MEILLANT</t>
  </si>
  <si>
    <t>18-MENETOU COUTURE</t>
  </si>
  <si>
    <t>18-MENETOU RATEL</t>
  </si>
  <si>
    <t>18-MENETOU SALON</t>
  </si>
  <si>
    <t>18-MENETREOL SOUS SANCERRE</t>
  </si>
  <si>
    <t>18-MENETREOL SUR SAULDRE</t>
  </si>
  <si>
    <t>18-MEREAU</t>
  </si>
  <si>
    <t>18-MERY ES BOIS</t>
  </si>
  <si>
    <t>18-MERY SUR CHER</t>
  </si>
  <si>
    <t>18-MONTIGNY</t>
  </si>
  <si>
    <t>18-MONTLOUIS</t>
  </si>
  <si>
    <t>18-MORLAC</t>
  </si>
  <si>
    <t>18-MORNAY BERRY</t>
  </si>
  <si>
    <t>18-MORNAY SUR ALLIER</t>
  </si>
  <si>
    <t>18-MOROGUES</t>
  </si>
  <si>
    <t>18-MORTHOMIERS</t>
  </si>
  <si>
    <t>18-MOULINS SUR YEVRE</t>
  </si>
  <si>
    <t>18-NANCAY</t>
  </si>
  <si>
    <t>18-NERONDES</t>
  </si>
  <si>
    <t>18-NEUILLY EN DUN</t>
  </si>
  <si>
    <t>18-NEUILLY EN SANCERRE</t>
  </si>
  <si>
    <t>18-NEUVY DEUX CLOCHERS</t>
  </si>
  <si>
    <t>18-NEUVY LE BARROIS</t>
  </si>
  <si>
    <t>18-NEUVY SUR BARANGEON</t>
  </si>
  <si>
    <t>18-NOHANT EN GOUT</t>
  </si>
  <si>
    <t>18-NOHANT EN GRACAY</t>
  </si>
  <si>
    <t>18-NOZIERES</t>
  </si>
  <si>
    <t>18-OIZON</t>
  </si>
  <si>
    <t>18-ORCENAIS</t>
  </si>
  <si>
    <t>18-ORVAL</t>
  </si>
  <si>
    <t>18-OSMERY</t>
  </si>
  <si>
    <t>18-OSMOY</t>
  </si>
  <si>
    <t>18-OUROUER LES BOURDELINS</t>
  </si>
  <si>
    <t>18-PARASSY</t>
  </si>
  <si>
    <t>18-PARNAY</t>
  </si>
  <si>
    <t>18-PIGNY</t>
  </si>
  <si>
    <t>18-PLAIMPIED GIVAUDINS</t>
  </si>
  <si>
    <t>18-PLOU</t>
  </si>
  <si>
    <t>18-POISIEUX</t>
  </si>
  <si>
    <t>18-PRECY</t>
  </si>
  <si>
    <t>18-PRESLY</t>
  </si>
  <si>
    <t>18-PREUILLY</t>
  </si>
  <si>
    <t>18-PREVERANGES</t>
  </si>
  <si>
    <t>18-PRIMELLES</t>
  </si>
  <si>
    <t>18-QUANTILLY</t>
  </si>
  <si>
    <t>18-QUINCY</t>
  </si>
  <si>
    <t>18-RAYMOND</t>
  </si>
  <si>
    <t>18-REIGNY</t>
  </si>
  <si>
    <t>18-REZAY</t>
  </si>
  <si>
    <t>18-RIANS</t>
  </si>
  <si>
    <t>18-SAGONNE</t>
  </si>
  <si>
    <t>18-SANCERGUES</t>
  </si>
  <si>
    <t>18-SANCERRE</t>
  </si>
  <si>
    <t>18-SANCOINS</t>
  </si>
  <si>
    <t>18-SANTRANGES</t>
  </si>
  <si>
    <t>18-SAUGY</t>
  </si>
  <si>
    <t>18-SAULZAIS LE POTIER</t>
  </si>
  <si>
    <t>18-SAVIGNY EN SANCERRE</t>
  </si>
  <si>
    <t>18-SAVIGNY EN SEPTAINE</t>
  </si>
  <si>
    <t>18-SENNECAY</t>
  </si>
  <si>
    <t>18-SENS BEAUJEU</t>
  </si>
  <si>
    <t>18-SERRUELLES</t>
  </si>
  <si>
    <t>18-SEVRY</t>
  </si>
  <si>
    <t>18-SIDIAILLES</t>
  </si>
  <si>
    <t>18-SOULANGIS</t>
  </si>
  <si>
    <t>18-SOYE EN SEPTAINE</t>
  </si>
  <si>
    <t>18-ST AIGNAN DES NOYERS</t>
  </si>
  <si>
    <t>18-ST AMAND MONTROND</t>
  </si>
  <si>
    <t>18-ST AMBROIX</t>
  </si>
  <si>
    <t>18-ST BAUDEL</t>
  </si>
  <si>
    <t>18-ST BOUIZE</t>
  </si>
  <si>
    <t>18-ST CAPRAIS</t>
  </si>
  <si>
    <t>18-ST CEOLS</t>
  </si>
  <si>
    <t>18-ST CHRISTOPHE LE CHAUDRY</t>
  </si>
  <si>
    <t>18-ST DENIS DE PALIN</t>
  </si>
  <si>
    <t>18-ST DOULCHARD</t>
  </si>
  <si>
    <t>18-ST ELOY DE GY</t>
  </si>
  <si>
    <t>18-ST FLORENT SUR CHER</t>
  </si>
  <si>
    <t>18-ST GEORGES DE POISIEUX</t>
  </si>
  <si>
    <t>18-ST GEORGES SUR LA PREE</t>
  </si>
  <si>
    <t>18-ST GEORGES SUR MOULON</t>
  </si>
  <si>
    <t>18-ST GERMAIN DES BOIS</t>
  </si>
  <si>
    <t>18-ST GERMAIN DU PUY</t>
  </si>
  <si>
    <t>18-ST HILAIRE DE COURT</t>
  </si>
  <si>
    <t>18-ST HILAIRE DE GONDILLY</t>
  </si>
  <si>
    <t>18-ST HILAIRE EN LIGNIERES</t>
  </si>
  <si>
    <t>18-ST JEANVRIN</t>
  </si>
  <si>
    <t>18-ST JUST</t>
  </si>
  <si>
    <t>18-ST LAURENT</t>
  </si>
  <si>
    <t>18-ST LEGER LE PETIT</t>
  </si>
  <si>
    <t>18-ST LOUP DES CHAUMES</t>
  </si>
  <si>
    <t>18-ST MARTIN D AUXIGNY</t>
  </si>
  <si>
    <t>18-ST MARTIN DES CHAMPS</t>
  </si>
  <si>
    <t>18-ST MAUR</t>
  </si>
  <si>
    <t>18-ST MICHEL DE VOLANGIS</t>
  </si>
  <si>
    <t>18-ST OUTRILLE</t>
  </si>
  <si>
    <t>18-ST PALAIS</t>
  </si>
  <si>
    <t>18-ST PIERRE LES BOIS</t>
  </si>
  <si>
    <t>18-ST PIERRE LES ETIEUX</t>
  </si>
  <si>
    <t>18-ST PRIEST LA MARCHE</t>
  </si>
  <si>
    <t>18-ST SATUR</t>
  </si>
  <si>
    <t>18-ST SATURNIN</t>
  </si>
  <si>
    <t>18-ST SYMPHORIEN</t>
  </si>
  <si>
    <t>18-ST VITTE</t>
  </si>
  <si>
    <t>18-STE GEMME EN SANCERROIS</t>
  </si>
  <si>
    <t>18-STE MONTAINE</t>
  </si>
  <si>
    <t>18-STE SOLANGE</t>
  </si>
  <si>
    <t>18-STE THORETTE</t>
  </si>
  <si>
    <t>18-SUBLIGNY</t>
  </si>
  <si>
    <t>18-SURY EN VAUX</t>
  </si>
  <si>
    <t>18-SURY ES BOIS</t>
  </si>
  <si>
    <t>18-SURY PRES LERE</t>
  </si>
  <si>
    <t>18-TENDRON</t>
  </si>
  <si>
    <t>18-THAUMIERS</t>
  </si>
  <si>
    <t>18-THAUVENAY</t>
  </si>
  <si>
    <t>18-THENIOUX</t>
  </si>
  <si>
    <t>18-THOU</t>
  </si>
  <si>
    <t>18-TORTERON</t>
  </si>
  <si>
    <t>18-TOUCHAY</t>
  </si>
  <si>
    <t>18-TROUY</t>
  </si>
  <si>
    <t>18-UZAY LE VENON</t>
  </si>
  <si>
    <t>18-VAILLY SUR SAULDRE</t>
  </si>
  <si>
    <t>18-VALLENAY</t>
  </si>
  <si>
    <t>18-VASSELAY</t>
  </si>
  <si>
    <t>18-VEAUGUES</t>
  </si>
  <si>
    <t>18-VENESMES</t>
  </si>
  <si>
    <t>18-VERDIGNY</t>
  </si>
  <si>
    <t>18-VEREAUX</t>
  </si>
  <si>
    <t>18-VERNAIS</t>
  </si>
  <si>
    <t>18-VERNEUIL</t>
  </si>
  <si>
    <t>18-VESDUN</t>
  </si>
  <si>
    <t>18-VIERZON</t>
  </si>
  <si>
    <t>18-VIGNOUX SOUS LES AIX</t>
  </si>
  <si>
    <t>18-VIGNOUX SUR BARANGEON</t>
  </si>
  <si>
    <t>18-VILLABON</t>
  </si>
  <si>
    <t>18-VILLECELIN</t>
  </si>
  <si>
    <t>18-VILLEGENON</t>
  </si>
  <si>
    <t>18-VILLENEUVE SUR CHER</t>
  </si>
  <si>
    <t>18-VILLEQUIERS</t>
  </si>
  <si>
    <t>18-VINON</t>
  </si>
  <si>
    <t>18-VORLY</t>
  </si>
  <si>
    <t>18-VORNAY</t>
  </si>
  <si>
    <t>18-VOUZERON</t>
  </si>
  <si>
    <t>19-AFFIEUX</t>
  </si>
  <si>
    <t>19-AIX</t>
  </si>
  <si>
    <t>19-ALBIGNAC</t>
  </si>
  <si>
    <t>19-ALBUSSAC</t>
  </si>
  <si>
    <t>19-ALLASSAC</t>
  </si>
  <si>
    <t>19-ALLEYRAT</t>
  </si>
  <si>
    <t>19-ALTILLAC</t>
  </si>
  <si>
    <t>19-AMBRUGEAT</t>
  </si>
  <si>
    <t>19-ARGENTAT SUR DORDOGNE</t>
  </si>
  <si>
    <t>19-ARNAC POMPADOUR</t>
  </si>
  <si>
    <t>19-ASTAILLAC</t>
  </si>
  <si>
    <t>19-AUBAZINES</t>
  </si>
  <si>
    <t>19-AURIAC</t>
  </si>
  <si>
    <t>19-AYEN</t>
  </si>
  <si>
    <t>19-BAR</t>
  </si>
  <si>
    <t>19-BASSIGNAC LE BAS</t>
  </si>
  <si>
    <t>19-BASSIGNAC LE HAUT</t>
  </si>
  <si>
    <t>19-BEAULIEU SUR DORDOGNE</t>
  </si>
  <si>
    <t>19-BEAUMONT</t>
  </si>
  <si>
    <t>19-BELLECHASSAGNE</t>
  </si>
  <si>
    <t>19-BENAYES</t>
  </si>
  <si>
    <t>19-BEYNAT</t>
  </si>
  <si>
    <t>19-BEYSSAC</t>
  </si>
  <si>
    <t>19-BEYSSENAC</t>
  </si>
  <si>
    <t>19-BILHAC</t>
  </si>
  <si>
    <t>19-BONNEFOND</t>
  </si>
  <si>
    <t>19-BORT LES ORGUES</t>
  </si>
  <si>
    <t>19-BRANCEILLES</t>
  </si>
  <si>
    <t>19-BRIGNAC LA PLAINE</t>
  </si>
  <si>
    <t>19-BRIVE LA GAILLARDE</t>
  </si>
  <si>
    <t>19-BUGEAT</t>
  </si>
  <si>
    <t>19-CAMPS ST MATHURIN LEOBAZEL</t>
  </si>
  <si>
    <t>19-CHABRIGNAC</t>
  </si>
  <si>
    <t>19-CHAMBERET</t>
  </si>
  <si>
    <t>19-CHAMBOULIVE</t>
  </si>
  <si>
    <t>19-CHAMEYRAT</t>
  </si>
  <si>
    <t>19-CHAMPAGNAC LA NOAILLE</t>
  </si>
  <si>
    <t>19-CHAMPAGNAC LA PRUNE</t>
  </si>
  <si>
    <t>19-CHANAC LES MINES</t>
  </si>
  <si>
    <t>19-CHANTEIX</t>
  </si>
  <si>
    <t>19-CHAPELLE SPINASSE</t>
  </si>
  <si>
    <t>19-CHARTRIER FERRIERE</t>
  </si>
  <si>
    <t>19-CHASTEAUX</t>
  </si>
  <si>
    <t>19-CHAUFFOUR SUR VELL</t>
  </si>
  <si>
    <t>19-CHAUMEIL</t>
  </si>
  <si>
    <t>19-CHAVANAC</t>
  </si>
  <si>
    <t>19-CHAVEROCHE</t>
  </si>
  <si>
    <t>19-CHENAILLER MASCHEIX</t>
  </si>
  <si>
    <t>19-CHIRAC BELLEVUE</t>
  </si>
  <si>
    <t>19-CLERGOUX</t>
  </si>
  <si>
    <t>19-COLLONGES LA ROUGE</t>
  </si>
  <si>
    <t>19-COMBRESSOL</t>
  </si>
  <si>
    <t>19-CONCEZE</t>
  </si>
  <si>
    <t>19-CONDAT SUR GANAVEIX</t>
  </si>
  <si>
    <t>19-CONFOLENT PORT DIEU</t>
  </si>
  <si>
    <t>19-CORNIL</t>
  </si>
  <si>
    <t>19-CORREZE</t>
  </si>
  <si>
    <t>19-COSNAC</t>
  </si>
  <si>
    <t>19-COUFFY SUR SARSONNE</t>
  </si>
  <si>
    <t>19-COURTEIX</t>
  </si>
  <si>
    <t>19-CUBLAC</t>
  </si>
  <si>
    <t>19-CUREMONTE</t>
  </si>
  <si>
    <t>19-DAMPNIAT</t>
  </si>
  <si>
    <t>19-DARAZAC</t>
  </si>
  <si>
    <t>19-DARNETS</t>
  </si>
  <si>
    <t>19-DAVIGNAC</t>
  </si>
  <si>
    <t>19-DONZENAC</t>
  </si>
  <si>
    <t>19-EGLETONS</t>
  </si>
  <si>
    <t>19-ESPAGNAC</t>
  </si>
  <si>
    <t>19-ESPARTIGNAC</t>
  </si>
  <si>
    <t>19-ESTIVALS</t>
  </si>
  <si>
    <t>19-ESTIVAUX</t>
  </si>
  <si>
    <t>19-EYBURIE</t>
  </si>
  <si>
    <t>19-EYGURANDE</t>
  </si>
  <si>
    <t>19-EYREIN</t>
  </si>
  <si>
    <t>19-FAVARS</t>
  </si>
  <si>
    <t>19-FEYT</t>
  </si>
  <si>
    <t>19-FORGES</t>
  </si>
  <si>
    <t>19-GIMEL LES CASCADES</t>
  </si>
  <si>
    <t>19-GOULLES</t>
  </si>
  <si>
    <t>19-GOURDON MURAT</t>
  </si>
  <si>
    <t>19-GRANDSAIGNE</t>
  </si>
  <si>
    <t>19-GROS CHASTANG</t>
  </si>
  <si>
    <t>19-GUMOND</t>
  </si>
  <si>
    <t>19-HAUTEFAGE</t>
  </si>
  <si>
    <t>19-JUGEALS NAZARETH</t>
  </si>
  <si>
    <t>19-JUILLAC</t>
  </si>
  <si>
    <t>19-L EGLISE AUX BOIS</t>
  </si>
  <si>
    <t>19-LA CHAPELLE AUX BROCS</t>
  </si>
  <si>
    <t>19-LA CHAPELLE AUX SAINTS</t>
  </si>
  <si>
    <t>19-LA CHAPELLE ST GERAUD</t>
  </si>
  <si>
    <t>19-LA ROCHE CANILLAC</t>
  </si>
  <si>
    <t>19-LACELLE</t>
  </si>
  <si>
    <t>19-LADIGNAC SUR RONDELLES</t>
  </si>
  <si>
    <t>19-LAFAGE SUR SOMBRE</t>
  </si>
  <si>
    <t>19-LAGARDE MARC LA TOUR</t>
  </si>
  <si>
    <t>19-LAGLEYGEOLLE</t>
  </si>
  <si>
    <t>19-LAGRAULIERE</t>
  </si>
  <si>
    <t>19-LAGUENNE SUR AVALOUZE</t>
  </si>
  <si>
    <t>19-LAMAZIERE BASSE</t>
  </si>
  <si>
    <t>19-LAMAZIERE HAUTE</t>
  </si>
  <si>
    <t>19-LAMONGERIE</t>
  </si>
  <si>
    <t>19-LANTEUIL</t>
  </si>
  <si>
    <t>19-LAPLEAU</t>
  </si>
  <si>
    <t>19-LARCHE</t>
  </si>
  <si>
    <t>19-LAROCHE PRES FEYT</t>
  </si>
  <si>
    <t>19-LASCAUX</t>
  </si>
  <si>
    <t>19-LATRONCHE</t>
  </si>
  <si>
    <t>19-LAVAL SUR LUZEGE</t>
  </si>
  <si>
    <t>19-LE CHASTANG</t>
  </si>
  <si>
    <t>19-LE JARDIN</t>
  </si>
  <si>
    <t>19-LE LONZAC</t>
  </si>
  <si>
    <t>19-LE PESCHER</t>
  </si>
  <si>
    <t>19-LES ANGLES SUR CORREZE</t>
  </si>
  <si>
    <t>19-LESTARDS</t>
  </si>
  <si>
    <t>19-LIGINIAC</t>
  </si>
  <si>
    <t>19-LIGNAREIX</t>
  </si>
  <si>
    <t>19-LIGNEYRAC</t>
  </si>
  <si>
    <t>19-LIOURDRES</t>
  </si>
  <si>
    <t>19-LISSAC SUR COUZE</t>
  </si>
  <si>
    <t>19-LOSTANGES</t>
  </si>
  <si>
    <t>19-LOUIGNAC</t>
  </si>
  <si>
    <t>19-LUBERSAC</t>
  </si>
  <si>
    <t>19-MADRANGES</t>
  </si>
  <si>
    <t>19-MALEMORT</t>
  </si>
  <si>
    <t>19-MANSAC</t>
  </si>
  <si>
    <t>19-MARCILLAC LA CROISILLE</t>
  </si>
  <si>
    <t>19-MARCILLAC LA CROZE</t>
  </si>
  <si>
    <t>19-MARGERIDES</t>
  </si>
  <si>
    <t>19-MASSERET</t>
  </si>
  <si>
    <t>19-MAUSSAC</t>
  </si>
  <si>
    <t>19-MEILHARDS</t>
  </si>
  <si>
    <t>19-MENOIRE</t>
  </si>
  <si>
    <t>19-MERCOEUR</t>
  </si>
  <si>
    <t>19-MERLINES</t>
  </si>
  <si>
    <t>19-MESTES</t>
  </si>
  <si>
    <t>19-MEYMAC</t>
  </si>
  <si>
    <t>19-MEYRIGNAC L EGLISE</t>
  </si>
  <si>
    <t>19-MEYSSAC</t>
  </si>
  <si>
    <t>19-MILLEVACHES</t>
  </si>
  <si>
    <t>19-MONCEAUX SUR DORDOGNE</t>
  </si>
  <si>
    <t>19-MONESTIER MERLINES</t>
  </si>
  <si>
    <t>19-MONESTIER PORT DIEU</t>
  </si>
  <si>
    <t>19-MONTAIGNAC ST HIPPOLYTE</t>
  </si>
  <si>
    <t>19-MONTGIBAUD</t>
  </si>
  <si>
    <t>19-MOUSTIER VENTADOUR</t>
  </si>
  <si>
    <t>19-NAVES</t>
  </si>
  <si>
    <t>19-NESPOULS</t>
  </si>
  <si>
    <t>19-NEUVIC</t>
  </si>
  <si>
    <t>19-NEUVILLE</t>
  </si>
  <si>
    <t>19-NOAILHAC</t>
  </si>
  <si>
    <t>19-NOAILLES</t>
  </si>
  <si>
    <t>19-NONARDS</t>
  </si>
  <si>
    <t>19-OBJAT</t>
  </si>
  <si>
    <t>19-ORGNAC SUR VEZERE</t>
  </si>
  <si>
    <t>19-ORLIAC DE BAR</t>
  </si>
  <si>
    <t>19-PALAZINGES</t>
  </si>
  <si>
    <t>19-PALISSE</t>
  </si>
  <si>
    <t>19-PANDRIGNES</t>
  </si>
  <si>
    <t>19-PERET BEL AIR</t>
  </si>
  <si>
    <t>19-PEROLS SUR VEZERE</t>
  </si>
  <si>
    <t>19-PERPEZAC LE BLANC</t>
  </si>
  <si>
    <t>19-PERPEZAC LE NOIR</t>
  </si>
  <si>
    <t>19-PEYRELEVADE</t>
  </si>
  <si>
    <t>19-PEYRISSAC</t>
  </si>
  <si>
    <t>19-PIERREFITTE</t>
  </si>
  <si>
    <t>19-PRADINES</t>
  </si>
  <si>
    <t>19-PUY D ARNAC</t>
  </si>
  <si>
    <t>19-QUEYSSAC LES VIGNES</t>
  </si>
  <si>
    <t>19-REYGADE</t>
  </si>
  <si>
    <t>19-RILHAC TREIGNAC</t>
  </si>
  <si>
    <t>19-RILHAC XAINTRIE</t>
  </si>
  <si>
    <t>19-ROCHE LE PEYROUX</t>
  </si>
  <si>
    <t>19-ROSIERS D EGLETONS</t>
  </si>
  <si>
    <t>19-ROSIERS DE JUILLAC</t>
  </si>
  <si>
    <t>19-SADROC</t>
  </si>
  <si>
    <t>19-SAILLAC</t>
  </si>
  <si>
    <t>19-SALON LA TOUR</t>
  </si>
  <si>
    <t>19-SARRAN</t>
  </si>
  <si>
    <t>19-SARROUX ST JULIEN</t>
  </si>
  <si>
    <t>19-SEGONZAC</t>
  </si>
  <si>
    <t>19-SEGUR LE CHATEAU</t>
  </si>
  <si>
    <t>19-SEILHAC</t>
  </si>
  <si>
    <t>19-SERANDON</t>
  </si>
  <si>
    <t>19-SERILHAC</t>
  </si>
  <si>
    <t>19-SERVIERES LE CHATEAU</t>
  </si>
  <si>
    <t>19-SEXCLES</t>
  </si>
  <si>
    <t>19-SIONIAC</t>
  </si>
  <si>
    <t>19-SORNAC</t>
  </si>
  <si>
    <t>19-SOUDAINE LAVINADIERE</t>
  </si>
  <si>
    <t>19-SOUDEILLES</t>
  </si>
  <si>
    <t>19-SOURSAC</t>
  </si>
  <si>
    <t>19-ST ANGEL</t>
  </si>
  <si>
    <t>19-ST AUGUSTIN</t>
  </si>
  <si>
    <t>19-ST AULAIRE</t>
  </si>
  <si>
    <t>19-ST BAZILE DE MEYSSAC</t>
  </si>
  <si>
    <t>19-ST BONNET ELVERT</t>
  </si>
  <si>
    <t>19-ST BONNET L ENFANTIER</t>
  </si>
  <si>
    <t>19-ST BONNET LA RIVIERE</t>
  </si>
  <si>
    <t>19-ST BONNET LES TOURS DE MERLE</t>
  </si>
  <si>
    <t>19-ST BONNET PRES BORT</t>
  </si>
  <si>
    <t>19-ST CERNIN DE LARCHE</t>
  </si>
  <si>
    <t>19-ST CHAMANT</t>
  </si>
  <si>
    <t>19-ST CIRGUES LA LOUTRE</t>
  </si>
  <si>
    <t>19-ST CLEMENT</t>
  </si>
  <si>
    <t>19-ST CYPRIEN</t>
  </si>
  <si>
    <t>19-ST CYR LA ROCHE</t>
  </si>
  <si>
    <t>19-ST ELOY LES TUILERIES</t>
  </si>
  <si>
    <t>19-ST ETIENNE AUX CLOS</t>
  </si>
  <si>
    <t>19-ST ETIENNE LA GENESTE</t>
  </si>
  <si>
    <t>19-ST EXUPERY LES ROCHES</t>
  </si>
  <si>
    <t>19-ST FREJOUX</t>
  </si>
  <si>
    <t>19-ST GENIEZ O MERLE</t>
  </si>
  <si>
    <t>19-ST GERMAIN LAVOLPS</t>
  </si>
  <si>
    <t>19-ST GERMAIN LES VERGNES</t>
  </si>
  <si>
    <t>19-ST HILAIRE FOISSAC</t>
  </si>
  <si>
    <t>19-ST HILAIRE LES COURBES</t>
  </si>
  <si>
    <t>19-ST HILAIRE LUC</t>
  </si>
  <si>
    <t>19-ST HILAIRE PEYROUX</t>
  </si>
  <si>
    <t>19-ST HILAIRE TAURIEUX</t>
  </si>
  <si>
    <t>19-ST JAL</t>
  </si>
  <si>
    <t>19-ST JULIEN AUX BOIS</t>
  </si>
  <si>
    <t>19-ST JULIEN LE PELERIN</t>
  </si>
  <si>
    <t>19-ST JULIEN LE VENDOMOIS</t>
  </si>
  <si>
    <t>19-ST JULIEN MAUMONT</t>
  </si>
  <si>
    <t>19-ST MARTIAL DE GIMEL</t>
  </si>
  <si>
    <t>19-ST MARTIAL ENTRAYGUES</t>
  </si>
  <si>
    <t>19-ST MARTIN LA MEANNE</t>
  </si>
  <si>
    <t>19-ST MARTIN SEPERT</t>
  </si>
  <si>
    <t>19-ST MERD DE LAPLEAU</t>
  </si>
  <si>
    <t>19-ST MERD LES OUSSINES</t>
  </si>
  <si>
    <t>19-ST MEXANT</t>
  </si>
  <si>
    <t>19-ST PANTALEON DE LAPLEAU</t>
  </si>
  <si>
    <t>19-ST PANTALEON DE LARCHE</t>
  </si>
  <si>
    <t>19-ST PARDOUX CORBIER</t>
  </si>
  <si>
    <t>19-ST PARDOUX L ORTIGIER</t>
  </si>
  <si>
    <t>19-ST PARDOUX LA CROISILLE</t>
  </si>
  <si>
    <t>19-ST PARDOUX LE NEUF</t>
  </si>
  <si>
    <t>19-ST PARDOUX LE VIEUX</t>
  </si>
  <si>
    <t>19-ST PAUL</t>
  </si>
  <si>
    <t>19-ST PRIEST DE GIMEL</t>
  </si>
  <si>
    <t>19-ST PRIVAT</t>
  </si>
  <si>
    <t>19-ST REMY</t>
  </si>
  <si>
    <t>19-ST ROBERT</t>
  </si>
  <si>
    <t>19-ST SALVADOUR</t>
  </si>
  <si>
    <t>19-ST SETIERS</t>
  </si>
  <si>
    <t>19-ST SOLVE</t>
  </si>
  <si>
    <t>19-ST SORNIN LAVOLPS</t>
  </si>
  <si>
    <t>19-ST SULPICE LES BOIS</t>
  </si>
  <si>
    <t>19-ST SYLVAIN</t>
  </si>
  <si>
    <t>19-ST VIANCE</t>
  </si>
  <si>
    <t>19-ST VICTOUR</t>
  </si>
  <si>
    <t>19-ST YBARD</t>
  </si>
  <si>
    <t>19-ST YRIEIX LE DEJALAT</t>
  </si>
  <si>
    <t>19-STE FEREOLE</t>
  </si>
  <si>
    <t>19-STE FORTUNADE</t>
  </si>
  <si>
    <t>19-STE MARIE LAPANOUZE</t>
  </si>
  <si>
    <t>19-TARNAC</t>
  </si>
  <si>
    <t>19-THALAMY</t>
  </si>
  <si>
    <t>19-TOY VIAM</t>
  </si>
  <si>
    <t>19-TREIGNAC</t>
  </si>
  <si>
    <t>19-TROCHE</t>
  </si>
  <si>
    <t>19-TUDEILS</t>
  </si>
  <si>
    <t>19-TULLE</t>
  </si>
  <si>
    <t>19-TURENNE</t>
  </si>
  <si>
    <t>19-USSAC</t>
  </si>
  <si>
    <t>19-USSEL</t>
  </si>
  <si>
    <t>19-UZERCHE</t>
  </si>
  <si>
    <t>19-VALIERGUES</t>
  </si>
  <si>
    <t>19-VARETZ</t>
  </si>
  <si>
    <t>19-VARS SUR ROSEIX</t>
  </si>
  <si>
    <t>19-VEGENNES</t>
  </si>
  <si>
    <t>19-VEIX</t>
  </si>
  <si>
    <t>19-VEYRIERES</t>
  </si>
  <si>
    <t>19-VIAM</t>
  </si>
  <si>
    <t>19-VIGEOIS</t>
  </si>
  <si>
    <t>19-VIGNOLS</t>
  </si>
  <si>
    <t>19-VITRAC SUR MONTANE</t>
  </si>
  <si>
    <t>19-VOUTEZAC</t>
  </si>
  <si>
    <t>19-YSSANDON</t>
  </si>
  <si>
    <t>2A-AFA</t>
  </si>
  <si>
    <t>2A-AJACCIO</t>
  </si>
  <si>
    <t>2A-ALATA</t>
  </si>
  <si>
    <t>2A-ALBITRECCIA</t>
  </si>
  <si>
    <t>2A-ALTAGENE</t>
  </si>
  <si>
    <t>2A-AMBIEGNA</t>
  </si>
  <si>
    <t>2A-APPIETTO</t>
  </si>
  <si>
    <t>2A-ARBELLARA</t>
  </si>
  <si>
    <t>2A-ARBORI</t>
  </si>
  <si>
    <t>2A-ARGIUSTA MORICCIO</t>
  </si>
  <si>
    <t>2A-ARRO</t>
  </si>
  <si>
    <t>2A-AULLENE</t>
  </si>
  <si>
    <t>2A-AZILONE AMPAZA</t>
  </si>
  <si>
    <t>2A-AZZANA</t>
  </si>
  <si>
    <t>2A-BALOGNA</t>
  </si>
  <si>
    <t>2A-BASTELICA</t>
  </si>
  <si>
    <t>2A-BASTELICACCIA</t>
  </si>
  <si>
    <t>2A-BELVEDERE CAMPOMORO</t>
  </si>
  <si>
    <t>2A-BILIA</t>
  </si>
  <si>
    <t>2A-BOCOGNANO</t>
  </si>
  <si>
    <t>2A-BONIFACIO</t>
  </si>
  <si>
    <t>2A-CALCATOGGIO</t>
  </si>
  <si>
    <t>2A-CAMPO</t>
  </si>
  <si>
    <t>2A-CANNELLE</t>
  </si>
  <si>
    <t>2A-CARBINI</t>
  </si>
  <si>
    <t>2A-CARBUCCIA</t>
  </si>
  <si>
    <t>2A-CARDO TORGIA</t>
  </si>
  <si>
    <t>2A-CARGESE</t>
  </si>
  <si>
    <t>2A-CARGIACA</t>
  </si>
  <si>
    <t>2A-CASAGLIONE</t>
  </si>
  <si>
    <t>2A-CASALABRIVA</t>
  </si>
  <si>
    <t>2A-CAURO</t>
  </si>
  <si>
    <t>2A-CIAMANNACCE</t>
  </si>
  <si>
    <t>2A-COGGIA</t>
  </si>
  <si>
    <t>2A-COGNOCOLI MONTICCHI</t>
  </si>
  <si>
    <t>2A-CONCA</t>
  </si>
  <si>
    <t>2A-CORRANO</t>
  </si>
  <si>
    <t>2A-COTI CHIAVARI</t>
  </si>
  <si>
    <t>2A-COZZANO</t>
  </si>
  <si>
    <t>2A-CRISTINACCE</t>
  </si>
  <si>
    <t>2A-CUTTOLI CORTICCHIATO</t>
  </si>
  <si>
    <t>2A-ECCICA SUARELLA</t>
  </si>
  <si>
    <t>2A-EVISA</t>
  </si>
  <si>
    <t>2A-FIGARI</t>
  </si>
  <si>
    <t>2A-FOCE</t>
  </si>
  <si>
    <t>2A-FORCIOLO</t>
  </si>
  <si>
    <t>2A-FOZZANO</t>
  </si>
  <si>
    <t>2A-FRASSETO</t>
  </si>
  <si>
    <t>2A-GIUNCHETO</t>
  </si>
  <si>
    <t>2A-GRANACE</t>
  </si>
  <si>
    <t>2A-GROSSA</t>
  </si>
  <si>
    <t>2A-GROSSETO PRUGNA</t>
  </si>
  <si>
    <t>2A-GUAGNO</t>
  </si>
  <si>
    <t>2A-GUARGUALE</t>
  </si>
  <si>
    <t>2A-GUITERA LES BAINS</t>
  </si>
  <si>
    <t>2A-LECCI</t>
  </si>
  <si>
    <t>2A-LETIA</t>
  </si>
  <si>
    <t>2A-LEVIE</t>
  </si>
  <si>
    <t>2A-LOPIGNA</t>
  </si>
  <si>
    <t>2A-LORETO DI TALLANO</t>
  </si>
  <si>
    <t>2A-MARIGNANA</t>
  </si>
  <si>
    <t>2A-MELA</t>
  </si>
  <si>
    <t>2A-MOCA CROCE</t>
  </si>
  <si>
    <t>2A-MONACIA D AULLENE</t>
  </si>
  <si>
    <t>2A-MURZO</t>
  </si>
  <si>
    <t>2A-OCANA</t>
  </si>
  <si>
    <t>2A-OLIVESE</t>
  </si>
  <si>
    <t>2A-OLMETO</t>
  </si>
  <si>
    <t>2A-OLMICCIA</t>
  </si>
  <si>
    <t>2A-ORTO</t>
  </si>
  <si>
    <t>2A-OSANI</t>
  </si>
  <si>
    <t>2A-OTA</t>
  </si>
  <si>
    <t>2A-PALNECA</t>
  </si>
  <si>
    <t>2A-PARTINELLO</t>
  </si>
  <si>
    <t>2A-PASTRICCIOLA</t>
  </si>
  <si>
    <t>2A-PERI</t>
  </si>
  <si>
    <t>2A-PETRETO BICCHISANO</t>
  </si>
  <si>
    <t>2A-PIANA</t>
  </si>
  <si>
    <t>2A-PIANOTTOLI CALDARELLO</t>
  </si>
  <si>
    <t>2A-PIETROSELLA</t>
  </si>
  <si>
    <t>2A-PILA CANALE</t>
  </si>
  <si>
    <t>2A-POGGIOLO</t>
  </si>
  <si>
    <t>2A-PORTO VECCHIO</t>
  </si>
  <si>
    <t>2A-PROPRIANO</t>
  </si>
  <si>
    <t>2A-QUASQUARA</t>
  </si>
  <si>
    <t>2A-QUENZA</t>
  </si>
  <si>
    <t>2A-RENNO</t>
  </si>
  <si>
    <t>2A-REZZA</t>
  </si>
  <si>
    <t>2A-ROSAZIA</t>
  </si>
  <si>
    <t>2A-SALICE</t>
  </si>
  <si>
    <t>2A-SAMPOLO</t>
  </si>
  <si>
    <t>2A-SAN GAVINO DI CARBINI</t>
  </si>
  <si>
    <t>2A-SANT ANDREA D ORCINO</t>
  </si>
  <si>
    <t>2A-SANTA MARIA FIGANIELLA</t>
  </si>
  <si>
    <t>2A-SANTA MARIA SICHE</t>
  </si>
  <si>
    <t>2A-SARI D ORCINO</t>
  </si>
  <si>
    <t>2A-SARI SOLENZARA</t>
  </si>
  <si>
    <t>2A-SARROLA CARCOPINO</t>
  </si>
  <si>
    <t>2A-SARTENE</t>
  </si>
  <si>
    <t>2A-SERRA DI FERRO</t>
  </si>
  <si>
    <t>2A-SERRA DI SCOPAMENE</t>
  </si>
  <si>
    <t>2A-SERRIERA</t>
  </si>
  <si>
    <t>2A-SOCCIA</t>
  </si>
  <si>
    <t>2A-SOLLACARO</t>
  </si>
  <si>
    <t>2A-SORBOLLANO</t>
  </si>
  <si>
    <t>2A-SOTTA</t>
  </si>
  <si>
    <t>2A-STE LUCIE DE TALLANO</t>
  </si>
  <si>
    <t>2A-TASSO</t>
  </si>
  <si>
    <t>2A-TAVACO</t>
  </si>
  <si>
    <t>2A-TAVERA</t>
  </si>
  <si>
    <t>2A-TOLLA</t>
  </si>
  <si>
    <t>2A-UCCIANI</t>
  </si>
  <si>
    <t>2A-URBALACONE</t>
  </si>
  <si>
    <t>2A-VALLE DI MEZZANA</t>
  </si>
  <si>
    <t>2A-VERO</t>
  </si>
  <si>
    <t>2A-VICO</t>
  </si>
  <si>
    <t>2A-VIGGIANELLO</t>
  </si>
  <si>
    <t>2A-VILLANOVA</t>
  </si>
  <si>
    <t>2A-ZERUBIA</t>
  </si>
  <si>
    <t>2A-ZEVACO</t>
  </si>
  <si>
    <t>2A-ZICAVO</t>
  </si>
  <si>
    <t>2A-ZIGLIARA</t>
  </si>
  <si>
    <t>2A-ZONZA</t>
  </si>
  <si>
    <t>2A-ZOZA</t>
  </si>
  <si>
    <t>2B-AGHIONE</t>
  </si>
  <si>
    <t>2B-AITI</t>
  </si>
  <si>
    <t>2B-ALANDO</t>
  </si>
  <si>
    <t>2B-ALBERTACCE</t>
  </si>
  <si>
    <t>2B-ALERIA</t>
  </si>
  <si>
    <t>2B-ALGAJOLA</t>
  </si>
  <si>
    <t>2B-ALTIANI</t>
  </si>
  <si>
    <t>2B-ALZI</t>
  </si>
  <si>
    <t>2B-AMPRIANI</t>
  </si>
  <si>
    <t>2B-ANTISANTI</t>
  </si>
  <si>
    <t>2B-AREGNO</t>
  </si>
  <si>
    <t>2B-ASCO</t>
  </si>
  <si>
    <t>2B-AVAPESSA</t>
  </si>
  <si>
    <t>2B-BARBAGGIO</t>
  </si>
  <si>
    <t>2B-BARRETTALI</t>
  </si>
  <si>
    <t>2B-BASTIA</t>
  </si>
  <si>
    <t>2B-BELGODERE</t>
  </si>
  <si>
    <t>2B-BIGORNO</t>
  </si>
  <si>
    <t>2B-BIGUGLIA</t>
  </si>
  <si>
    <t>2B-BISINCHI</t>
  </si>
  <si>
    <t>2B-BORGO</t>
  </si>
  <si>
    <t>2B-BRANDO</t>
  </si>
  <si>
    <t>2B-BUSTANICO</t>
  </si>
  <si>
    <t>2B-CAGNANO</t>
  </si>
  <si>
    <t>2B-CALACUCCIA</t>
  </si>
  <si>
    <t>2B-CALENZANA</t>
  </si>
  <si>
    <t>2B-CALVI</t>
  </si>
  <si>
    <t>2B-CAMBIA</t>
  </si>
  <si>
    <t>2B-CAMPANA</t>
  </si>
  <si>
    <t>2B-CAMPI</t>
  </si>
  <si>
    <t>2B-CAMPILE</t>
  </si>
  <si>
    <t>2B-CAMPITELLO</t>
  </si>
  <si>
    <t>2B-CANALE DI VERDE</t>
  </si>
  <si>
    <t>2B-CANARI</t>
  </si>
  <si>
    <t>2B-CANAVAGGIA</t>
  </si>
  <si>
    <t>2B-CARCHETO BRUSTICO</t>
  </si>
  <si>
    <t>2B-CARPINETO</t>
  </si>
  <si>
    <t>2B-CARTICASI</t>
  </si>
  <si>
    <t>2B-CASABIANCA</t>
  </si>
  <si>
    <t>2B-CASALTA</t>
  </si>
  <si>
    <t>2B-CASAMACCIOLI</t>
  </si>
  <si>
    <t>2B-CASANOVA</t>
  </si>
  <si>
    <t>2B-CASEVECCHIE</t>
  </si>
  <si>
    <t>2B-CASTELLARE DI CASINCA</t>
  </si>
  <si>
    <t>2B-CASTELLARE DI MERCURIO</t>
  </si>
  <si>
    <t>2B-CASTELLO DI ROSTINO</t>
  </si>
  <si>
    <t>2B-CASTIFAO</t>
  </si>
  <si>
    <t>2B-CASTIGLIONE</t>
  </si>
  <si>
    <t>2B-CASTINETA</t>
  </si>
  <si>
    <t>2B-CASTIRLA</t>
  </si>
  <si>
    <t>2B-CATERI</t>
  </si>
  <si>
    <t>2B-CENTURI</t>
  </si>
  <si>
    <t>2B-CERVIONE</t>
  </si>
  <si>
    <t>2B-CHIATRA DI VERDE</t>
  </si>
  <si>
    <t>2B-CHISA</t>
  </si>
  <si>
    <t>2B-CORBARA</t>
  </si>
  <si>
    <t>2B-CORSCIA</t>
  </si>
  <si>
    <t>2B-CORTE</t>
  </si>
  <si>
    <t>2B-COSTA</t>
  </si>
  <si>
    <t>2B-CROCE</t>
  </si>
  <si>
    <t>2B-CROCICCHIA</t>
  </si>
  <si>
    <t>2B-ERBAJOLO</t>
  </si>
  <si>
    <t>2B-ERONE</t>
  </si>
  <si>
    <t>2B-ERSA</t>
  </si>
  <si>
    <t>2B-FARINOLE</t>
  </si>
  <si>
    <t>2B-FAVALELLO DE BOZIO</t>
  </si>
  <si>
    <t>2B-FELCE</t>
  </si>
  <si>
    <t>2B-FELICETO</t>
  </si>
  <si>
    <t>2B-FICAJA</t>
  </si>
  <si>
    <t>2B-FOCICCHIA</t>
  </si>
  <si>
    <t>2B-FURIANI</t>
  </si>
  <si>
    <t>2B-GALERIA</t>
  </si>
  <si>
    <t>2B-GAVIGNANO</t>
  </si>
  <si>
    <t>2B-GHISONACCIA</t>
  </si>
  <si>
    <t>2B-GHISONI</t>
  </si>
  <si>
    <t>2B-GIOCATOJO</t>
  </si>
  <si>
    <t>2B-GIUNCAGGIO</t>
  </si>
  <si>
    <t>2B-ISOLACCIO DI FIUMORBO</t>
  </si>
  <si>
    <t>2B-L ILE ROUSSE</t>
  </si>
  <si>
    <t>2B-LA PORTA</t>
  </si>
  <si>
    <t>2B-LAMA</t>
  </si>
  <si>
    <t>2B-LANO</t>
  </si>
  <si>
    <t>2B-LAVATOGGIO</t>
  </si>
  <si>
    <t>2B-LENTO</t>
  </si>
  <si>
    <t>2B-LINGUIZZETTA</t>
  </si>
  <si>
    <t>2B-LORETO DI CASINCA</t>
  </si>
  <si>
    <t>2B-LOZZI</t>
  </si>
  <si>
    <t>2B-LUCCIANA</t>
  </si>
  <si>
    <t>2B-LUGO DI NAZZA</t>
  </si>
  <si>
    <t>2B-LUMIO</t>
  </si>
  <si>
    <t>2B-LURI</t>
  </si>
  <si>
    <t>2B-MANSO</t>
  </si>
  <si>
    <t>2B-MATRA</t>
  </si>
  <si>
    <t>2B-MAUSOLEO</t>
  </si>
  <si>
    <t>2B-MAZZOLA</t>
  </si>
  <si>
    <t>2B-MERIA</t>
  </si>
  <si>
    <t>2B-MOITA</t>
  </si>
  <si>
    <t>2B-MOLTIFAO</t>
  </si>
  <si>
    <t>2B-MONACIA D OREZZA</t>
  </si>
  <si>
    <t>2B-MONCALE</t>
  </si>
  <si>
    <t>2B-MONTE</t>
  </si>
  <si>
    <t>2B-MONTEGROSSO</t>
  </si>
  <si>
    <t>2B-MONTICELLO</t>
  </si>
  <si>
    <t>2B-MOROSAGLIA</t>
  </si>
  <si>
    <t>2B-MORSIGLIA</t>
  </si>
  <si>
    <t>2B-MURACCIOLE</t>
  </si>
  <si>
    <t>2B-MURATO</t>
  </si>
  <si>
    <t>2B-MURO</t>
  </si>
  <si>
    <t>2B-NESSA</t>
  </si>
  <si>
    <t>2B-NOCARIO</t>
  </si>
  <si>
    <t>2B-NOCETA</t>
  </si>
  <si>
    <t>2B-NONZA</t>
  </si>
  <si>
    <t>2B-NOVALE</t>
  </si>
  <si>
    <t>2B-NOVELLA</t>
  </si>
  <si>
    <t>2B-OCCHIATANA</t>
  </si>
  <si>
    <t>2B-OGLIASTRO</t>
  </si>
  <si>
    <t>2B-OLCANI</t>
  </si>
  <si>
    <t>2B-OLETTA</t>
  </si>
  <si>
    <t>2B-OLMETA DI CAPOCORSO</t>
  </si>
  <si>
    <t>2B-OLMETA DI TUDA</t>
  </si>
  <si>
    <t>2B-OLMI CAPPELLA</t>
  </si>
  <si>
    <t>2B-OLMO</t>
  </si>
  <si>
    <t>2B-OMESSA</t>
  </si>
  <si>
    <t>2B-ORTALE</t>
  </si>
  <si>
    <t>2B-ORTIPORIO</t>
  </si>
  <si>
    <t>2B-PALASCA</t>
  </si>
  <si>
    <t>2B-PANCHERACCIA</t>
  </si>
  <si>
    <t>2B-PARATA</t>
  </si>
  <si>
    <t>2B-PATRIMONIO</t>
  </si>
  <si>
    <t>2B-PENTA ACQUATELLA</t>
  </si>
  <si>
    <t>2B-PENTA DI CASINCA</t>
  </si>
  <si>
    <t>2B-PERELLI</t>
  </si>
  <si>
    <t>2B-PERO CASEVECCHIE</t>
  </si>
  <si>
    <t>2B-PIANELLO</t>
  </si>
  <si>
    <t>2B-PIANO</t>
  </si>
  <si>
    <t>2B-PIAZZALI</t>
  </si>
  <si>
    <t>2B-PIAZZOLE</t>
  </si>
  <si>
    <t>2B-PIE D OREZZA</t>
  </si>
  <si>
    <t>2B-PIEDICORTE DI GAGGIO</t>
  </si>
  <si>
    <t>2B-PIEDICROCE</t>
  </si>
  <si>
    <t>2B-PIEDIGRIGGIO</t>
  </si>
  <si>
    <t>2B-PIEDIPARTINO</t>
  </si>
  <si>
    <t>2B-PIETRA DI VERDE</t>
  </si>
  <si>
    <t>2B-PIETRACORBARA</t>
  </si>
  <si>
    <t>2B-PIETRALBA</t>
  </si>
  <si>
    <t>2B-PIETRASERENA</t>
  </si>
  <si>
    <t>2B-PIETRICAGGIO</t>
  </si>
  <si>
    <t>2B-PIETROSO</t>
  </si>
  <si>
    <t>2B-PIEVE</t>
  </si>
  <si>
    <t>2B-PIGNA</t>
  </si>
  <si>
    <t>2B-PINO</t>
  </si>
  <si>
    <t>2B-PIOBETTA</t>
  </si>
  <si>
    <t>2B-PIOGGIOLA</t>
  </si>
  <si>
    <t>2B-POGGIO D OLETTA</t>
  </si>
  <si>
    <t>2B-POGGIO DI NAZZA</t>
  </si>
  <si>
    <t>2B-POGGIO DI VENACO</t>
  </si>
  <si>
    <t>2B-POGGIO MARINACCIO</t>
  </si>
  <si>
    <t>2B-POGGIO MEZZANA</t>
  </si>
  <si>
    <t>2B-POLVEROSO</t>
  </si>
  <si>
    <t>2B-POPOLASCA</t>
  </si>
  <si>
    <t>2B-PORRI</t>
  </si>
  <si>
    <t>2B-PRATO DI GIOVELLINA</t>
  </si>
  <si>
    <t>2B-PRUNELLI DI CASACCONI</t>
  </si>
  <si>
    <t>2B-PRUNELLI DI FIUMORBO</t>
  </si>
  <si>
    <t>2B-PRUNO</t>
  </si>
  <si>
    <t>2B-QUERCITELLO</t>
  </si>
  <si>
    <t>2B-RAPAGGIO</t>
  </si>
  <si>
    <t>2B-RAPALE</t>
  </si>
  <si>
    <t>2B-RIVENTOSA</t>
  </si>
  <si>
    <t>2B-ROGLIANO</t>
  </si>
  <si>
    <t>2B-ROSPIGLIANI</t>
  </si>
  <si>
    <t>2B-RUSIO</t>
  </si>
  <si>
    <t>2B-RUTALI</t>
  </si>
  <si>
    <t>2B-SALICETO</t>
  </si>
  <si>
    <t>2B-SAN DAMIANO</t>
  </si>
  <si>
    <t>2B-SAN GAVINO D AMPUGNANI</t>
  </si>
  <si>
    <t>2B-SAN GAVINO DI FIUMORBO</t>
  </si>
  <si>
    <t>2B-SAN GAVINO DI TENDA</t>
  </si>
  <si>
    <t>2B-SAN GIOVANNI DI MORIANI</t>
  </si>
  <si>
    <t>2B-SAN GIULIANO</t>
  </si>
  <si>
    <t>2B-SAN LORENZO</t>
  </si>
  <si>
    <t>2B-SAN MARTINO DI LOTA</t>
  </si>
  <si>
    <t>2B-SAN NICOLAO</t>
  </si>
  <si>
    <t>2B-SANT ANDREA DI BOZIO</t>
  </si>
  <si>
    <t>2B-SANT ANDREA DI COTONE</t>
  </si>
  <si>
    <t>2B-SANT ANTONINO</t>
  </si>
  <si>
    <t>2B-SANTA LUCIA DI MERCURIO</t>
  </si>
  <si>
    <t>2B-SANTA LUCIA DI MORIANI</t>
  </si>
  <si>
    <t>2B-SANTA MARIA DI LOTA</t>
  </si>
  <si>
    <t>2B-SANTA MARIA POGGIO</t>
  </si>
  <si>
    <t>2B-SANTA REPARATA DI BALAGNA</t>
  </si>
  <si>
    <t>2B-SANTA REPARATA DI MORIANI</t>
  </si>
  <si>
    <t>2B-SANTO PIETRO DI TENDA</t>
  </si>
  <si>
    <t>2B-SANTO PIETRO DI VENACO</t>
  </si>
  <si>
    <t>2B-SCATA</t>
  </si>
  <si>
    <t>2B-SCOLCA</t>
  </si>
  <si>
    <t>2B-SERMANO</t>
  </si>
  <si>
    <t>2B-SERRA DI FIUMORBO</t>
  </si>
  <si>
    <t>2B-SILVARECCIO</t>
  </si>
  <si>
    <t>2B-SISCO</t>
  </si>
  <si>
    <t>2B-SOLARO</t>
  </si>
  <si>
    <t>2B-SORBO OCAGNANO</t>
  </si>
  <si>
    <t>2B-SORIO</t>
  </si>
  <si>
    <t>2B-SOVERIA</t>
  </si>
  <si>
    <t>2B-SPELONCATO</t>
  </si>
  <si>
    <t>2B-ST FLORENT</t>
  </si>
  <si>
    <t>2B-STAZZONA</t>
  </si>
  <si>
    <t>2B-TAGLIO ISOLACCIO</t>
  </si>
  <si>
    <t>2B-TALASANI</t>
  </si>
  <si>
    <t>2B-TALLONE</t>
  </si>
  <si>
    <t>2B-TARRANO</t>
  </si>
  <si>
    <t>2B-TOMINO</t>
  </si>
  <si>
    <t>2B-TOX</t>
  </si>
  <si>
    <t>2B-TRALONCA</t>
  </si>
  <si>
    <t>2B-URTACA</t>
  </si>
  <si>
    <t>2B-VALLE D ALESANI</t>
  </si>
  <si>
    <t>2B-VALLE D OREZZA</t>
  </si>
  <si>
    <t>2B-VALLE DI CAMPOLORO</t>
  </si>
  <si>
    <t>2B-VALLE DI ROSTINO</t>
  </si>
  <si>
    <t>2B-VALLECALLE</t>
  </si>
  <si>
    <t>2B-VALLICA</t>
  </si>
  <si>
    <t>2B-VELONE ORNETO</t>
  </si>
  <si>
    <t>2B-VENACO</t>
  </si>
  <si>
    <t>2B-VENTISERI</t>
  </si>
  <si>
    <t>2B-VENZOLASCA</t>
  </si>
  <si>
    <t>2B-VERDESE</t>
  </si>
  <si>
    <t>2B-VESCOVATO</t>
  </si>
  <si>
    <t>2B-VEZZANI</t>
  </si>
  <si>
    <t>2B-VIGNALE</t>
  </si>
  <si>
    <t>2B-VILLE DI PARASO</t>
  </si>
  <si>
    <t>2B-VILLE DI PIETRABUGNO</t>
  </si>
  <si>
    <t>2B-VIVARIO</t>
  </si>
  <si>
    <t>2B-VOLPAJOLA</t>
  </si>
  <si>
    <t>2B-ZALANA</t>
  </si>
  <si>
    <t>2B-ZILIA</t>
  </si>
  <si>
    <t>2B-ZUANI</t>
  </si>
  <si>
    <t>21-AGENCOURT</t>
  </si>
  <si>
    <t>21-AGEY</t>
  </si>
  <si>
    <t>21-AHUY</t>
  </si>
  <si>
    <t>21-AIGNAY LE DUC</t>
  </si>
  <si>
    <t>21-AISEREY</t>
  </si>
  <si>
    <t>21-AISEY SUR SEINE</t>
  </si>
  <si>
    <t>21-AISY SOUS THIL</t>
  </si>
  <si>
    <t>21-ALISE STE REINE</t>
  </si>
  <si>
    <t>21-ALLEREY</t>
  </si>
  <si>
    <t>21-ALOXE CORTON</t>
  </si>
  <si>
    <t>21-AMPILLY LE SEC</t>
  </si>
  <si>
    <t>21-AMPILLY LES BORDES</t>
  </si>
  <si>
    <t>21-ANCEY</t>
  </si>
  <si>
    <t>21-ANTHEUIL</t>
  </si>
  <si>
    <t>21-ANTIGNY LA VILLE</t>
  </si>
  <si>
    <t>21-ARC SUR TILLE</t>
  </si>
  <si>
    <t>21-ARCEAU</t>
  </si>
  <si>
    <t>21-ARCENANT</t>
  </si>
  <si>
    <t>21-ARCEY</t>
  </si>
  <si>
    <t>21-ARCONCEY</t>
  </si>
  <si>
    <t>21-ARGILLY</t>
  </si>
  <si>
    <t>21-ARNAY LE DUC</t>
  </si>
  <si>
    <t>21-ARNAY SOUS VITTEAUX</t>
  </si>
  <si>
    <t>21-ARRANS</t>
  </si>
  <si>
    <t>21-ASNIERES EN MONTAGNE</t>
  </si>
  <si>
    <t>21-ASNIERES LES DIJON</t>
  </si>
  <si>
    <t>21-ATHEE</t>
  </si>
  <si>
    <t>21-ATHIE</t>
  </si>
  <si>
    <t>21-AUBAINE</t>
  </si>
  <si>
    <t>21-AUBIGNY EN PLAINE</t>
  </si>
  <si>
    <t>21-AUBIGNY LA RONCE</t>
  </si>
  <si>
    <t>21-AUBIGNY LES SOMBERNON</t>
  </si>
  <si>
    <t>21-AUTRICOURT</t>
  </si>
  <si>
    <t>21-AUVILLARS SUR SAONE</t>
  </si>
  <si>
    <t>21-AUXANT</t>
  </si>
  <si>
    <t>21-AUXEY DURESSES</t>
  </si>
  <si>
    <t>21-AUXONNE</t>
  </si>
  <si>
    <t>21-AVELANGES</t>
  </si>
  <si>
    <t>21-AVOSNES</t>
  </si>
  <si>
    <t>21-AVOT</t>
  </si>
  <si>
    <t>21-BAGNOT</t>
  </si>
  <si>
    <t>21-BAIGNEUX LES JUIFS</t>
  </si>
  <si>
    <t>21-BALOT</t>
  </si>
  <si>
    <t>21-BARBIREY SUR OUCHE</t>
  </si>
  <si>
    <t>21-BARD LE REGULIER</t>
  </si>
  <si>
    <t>21-BARD LES EPOISSES</t>
  </si>
  <si>
    <t>21-BARGES</t>
  </si>
  <si>
    <t>21-BARJON</t>
  </si>
  <si>
    <t>21-BAUBIGNY</t>
  </si>
  <si>
    <t>21-BAULME LA ROCHE</t>
  </si>
  <si>
    <t>21-BEAULIEU</t>
  </si>
  <si>
    <t>21-BEAUMONT SUR VINGEANNE</t>
  </si>
  <si>
    <t>21-BEAUNE</t>
  </si>
  <si>
    <t>21-BEAUNOTTE</t>
  </si>
  <si>
    <t>21-BEIRE LE CHATEL</t>
  </si>
  <si>
    <t>21-BEIRE LE FORT</t>
  </si>
  <si>
    <t>21-BELAN SUR OURCE</t>
  </si>
  <si>
    <t>21-BELLEFOND</t>
  </si>
  <si>
    <t>21-BELLENEUVE</t>
  </si>
  <si>
    <t>21-BELLENOD SUR SEINE</t>
  </si>
  <si>
    <t>21-BELLENOT SOUS POUILLY</t>
  </si>
  <si>
    <t>21-BENEUVRE</t>
  </si>
  <si>
    <t>21-BENOISEY</t>
  </si>
  <si>
    <t>21-BESSEY EN CHAUME</t>
  </si>
  <si>
    <t>21-BESSEY LA COUR</t>
  </si>
  <si>
    <t>21-BESSEY LES CITEAUX</t>
  </si>
  <si>
    <t>21-BEUREY BAUGUAY</t>
  </si>
  <si>
    <t>21-BEURIZOT</t>
  </si>
  <si>
    <t>21-BEVY</t>
  </si>
  <si>
    <t>21-BEZE</t>
  </si>
  <si>
    <t>21-BEZOUOTTE</t>
  </si>
  <si>
    <t>21-BILLEY</t>
  </si>
  <si>
    <t>21-BILLY LES CHANCEAUX</t>
  </si>
  <si>
    <t>21-BINGES</t>
  </si>
  <si>
    <t>21-BISSEY LA COTE</t>
  </si>
  <si>
    <t>21-BISSEY LA PIERRE</t>
  </si>
  <si>
    <t>21-BLAGNY SUR VINGEANNE</t>
  </si>
  <si>
    <t>21-BLAISY BAS</t>
  </si>
  <si>
    <t>21-BLAISY HAUT</t>
  </si>
  <si>
    <t>21-BLANCEY</t>
  </si>
  <si>
    <t>21-BLANOT</t>
  </si>
  <si>
    <t>21-BLIGNY LE SEC</t>
  </si>
  <si>
    <t>21-BLIGNY LES BEAUNE</t>
  </si>
  <si>
    <t>21-BLIGNY SUR OUCHE</t>
  </si>
  <si>
    <t>21-BONCOURT LE BOIS</t>
  </si>
  <si>
    <t>21-BONNENCONTRE</t>
  </si>
  <si>
    <t>21-BOUDREVILLE</t>
  </si>
  <si>
    <t>21-BOUHEY</t>
  </si>
  <si>
    <t>21-BOUILLAND</t>
  </si>
  <si>
    <t>21-BOUIX</t>
  </si>
  <si>
    <t>21-BOURBERAIN</t>
  </si>
  <si>
    <t>21-BOUSSELANGE</t>
  </si>
  <si>
    <t>21-BOUSSENOIS</t>
  </si>
  <si>
    <t>21-BOUSSEY</t>
  </si>
  <si>
    <t>21-BOUX SOUS SALMAISE</t>
  </si>
  <si>
    <t>21-BOUZE LES BEAUNE</t>
  </si>
  <si>
    <t>21-BRAIN</t>
  </si>
  <si>
    <t>21-BRAUX</t>
  </si>
  <si>
    <t>21-BRAZEY EN MORVAN</t>
  </si>
  <si>
    <t>21-BRAZEY EN PLAINE</t>
  </si>
  <si>
    <t>21-BREMUR ET VAUROIS</t>
  </si>
  <si>
    <t>21-BRESSEY SUR TILLE</t>
  </si>
  <si>
    <t>21-BRETENIERE</t>
  </si>
  <si>
    <t>21-BRETIGNY</t>
  </si>
  <si>
    <t>21-BRIANNY</t>
  </si>
  <si>
    <t>21-BROCHON</t>
  </si>
  <si>
    <t>21-BROGNON</t>
  </si>
  <si>
    <t>21-BROIN</t>
  </si>
  <si>
    <t>21-BROINDON</t>
  </si>
  <si>
    <t>21-BUFFON</t>
  </si>
  <si>
    <t>21-BUNCEY</t>
  </si>
  <si>
    <t>21-BURE LES TEMPLIERS</t>
  </si>
  <si>
    <t>21-BUSSEAUT</t>
  </si>
  <si>
    <t>21-BUSSEROTTE ET MONTENAILLE</t>
  </si>
  <si>
    <t>21-BUSSIERES</t>
  </si>
  <si>
    <t>21-BUSSY LA PESLE</t>
  </si>
  <si>
    <t>21-BUSSY LE GRAND</t>
  </si>
  <si>
    <t>21-BUXEROLLES</t>
  </si>
  <si>
    <t>21-CENSEREY</t>
  </si>
  <si>
    <t>21-CERILLY</t>
  </si>
  <si>
    <t>21-CESSEY SUR TILLE</t>
  </si>
  <si>
    <t>21-CHAIGNAY</t>
  </si>
  <si>
    <t>21-CHAILLY SUR ARMANCON</t>
  </si>
  <si>
    <t>21-CHAMBAIN</t>
  </si>
  <si>
    <t>21-CHAMBEIRE</t>
  </si>
  <si>
    <t>21-CHAMBLANC</t>
  </si>
  <si>
    <t>21-CHAMBOEUF</t>
  </si>
  <si>
    <t>21-CHAMBOLLE MUSIGNY</t>
  </si>
  <si>
    <t>21-CHAMESSON</t>
  </si>
  <si>
    <t>21-CHAMP D OISEAU</t>
  </si>
  <si>
    <t>21-CHAMPAGNE SUR VINGEANNE</t>
  </si>
  <si>
    <t>21-CHAMPAGNY</t>
  </si>
  <si>
    <t>21-CHAMPDOTRE</t>
  </si>
  <si>
    <t>21-CHAMPEAU EN MORVAN</t>
  </si>
  <si>
    <t>21-CHAMPIGNOLLES</t>
  </si>
  <si>
    <t>21-CHAMPRENAULT</t>
  </si>
  <si>
    <t>21-CHANCEAUX</t>
  </si>
  <si>
    <t>21-CHANGE</t>
  </si>
  <si>
    <t>21-CHANNAY</t>
  </si>
  <si>
    <t>21-CHARENCEY</t>
  </si>
  <si>
    <t>21-CHARIGNY</t>
  </si>
  <si>
    <t>21-CHARMES</t>
  </si>
  <si>
    <t>21-CHARNY</t>
  </si>
  <si>
    <t>21-CHARREY SUR SAONE</t>
  </si>
  <si>
    <t>21-CHARREY SUR SEINE</t>
  </si>
  <si>
    <t>21-CHASSAGNE MONTRACHET</t>
  </si>
  <si>
    <t>21-CHASSEY</t>
  </si>
  <si>
    <t>21-CHATEAUNEUF</t>
  </si>
  <si>
    <t>21-CHATELLENOT</t>
  </si>
  <si>
    <t>21-CHATILLON SUR SEINE</t>
  </si>
  <si>
    <t>21-CHAUDENAY LA VILLE</t>
  </si>
  <si>
    <t>21-CHAUDENAY LE CHATEAU</t>
  </si>
  <si>
    <t>21-CHAUGEY</t>
  </si>
  <si>
    <t>21-CHAUME ET COURCHAMP</t>
  </si>
  <si>
    <t>21-CHAUME LES BAIGNEUX</t>
  </si>
  <si>
    <t>21-CHAUMONT LE BOIS</t>
  </si>
  <si>
    <t>21-CHAUX</t>
  </si>
  <si>
    <t>21-CHAZEUIL</t>
  </si>
  <si>
    <t>21-CHAZILLY</t>
  </si>
  <si>
    <t>21-CHEMIN D AISEY</t>
  </si>
  <si>
    <t>21-CHENOVE</t>
  </si>
  <si>
    <t>21-CHEUGE</t>
  </si>
  <si>
    <t>21-CHEVANNAY</t>
  </si>
  <si>
    <t>21-CHEVANNES</t>
  </si>
  <si>
    <t>21-CHEVIGNY EN VALIERE</t>
  </si>
  <si>
    <t>21-CHEVIGNY ST SAUVEUR</t>
  </si>
  <si>
    <t>21-CHIVRES</t>
  </si>
  <si>
    <t>21-CHOREY LES BEAUNE</t>
  </si>
  <si>
    <t>21-CIREY LES PONTAILLER</t>
  </si>
  <si>
    <t>21-CIVRY EN MONTAGNE</t>
  </si>
  <si>
    <t>21-CLAMEREY</t>
  </si>
  <si>
    <t>21-CLENAY</t>
  </si>
  <si>
    <t>21-CLERY</t>
  </si>
  <si>
    <t>21-CLOMOT</t>
  </si>
  <si>
    <t>21-COLLONGES ET PREMIERES</t>
  </si>
  <si>
    <t>21-COLLONGES LES BEVY</t>
  </si>
  <si>
    <t>21-COLOMBIER</t>
  </si>
  <si>
    <t>21-COMBERTAULT</t>
  </si>
  <si>
    <t>21-COMBLANCHIEN</t>
  </si>
  <si>
    <t>21-COMMARIN</t>
  </si>
  <si>
    <t>21-CORBERON</t>
  </si>
  <si>
    <t>21-CORCELLES LES ARTS</t>
  </si>
  <si>
    <t>21-CORCELLES LES CITEAUX</t>
  </si>
  <si>
    <t>21-CORCELLES LES MONTS</t>
  </si>
  <si>
    <t>21-CORGENGOUX</t>
  </si>
  <si>
    <t>21-CORGOLOIN</t>
  </si>
  <si>
    <t>21-CORMOT VAUCHIGNON</t>
  </si>
  <si>
    <t>21-CORPEAU</t>
  </si>
  <si>
    <t>21-CORPOYER LA CHAPELLE</t>
  </si>
  <si>
    <t>21-CORROMBLES</t>
  </si>
  <si>
    <t>21-CORSAINT</t>
  </si>
  <si>
    <t>21-COUCHEY</t>
  </si>
  <si>
    <t>21-COULMIER LE SEC</t>
  </si>
  <si>
    <t>21-COURBAN</t>
  </si>
  <si>
    <t>21-COURCELLES FREMOY</t>
  </si>
  <si>
    <t>21-COURCELLES LES MONTBARD</t>
  </si>
  <si>
    <t>21-COURCELLES LES SEMUR</t>
  </si>
  <si>
    <t>21-COURLON</t>
  </si>
  <si>
    <t>21-COURTIVRON</t>
  </si>
  <si>
    <t>21-COUTERNON</t>
  </si>
  <si>
    <t>21-CREANCEY</t>
  </si>
  <si>
    <t>21-CRECEY SUR TILLE</t>
  </si>
  <si>
    <t>21-CREPAND</t>
  </si>
  <si>
    <t>21-CRUGEY</t>
  </si>
  <si>
    <t>21-CUISEREY</t>
  </si>
  <si>
    <t>21-CULETRE</t>
  </si>
  <si>
    <t>21-CURLEY</t>
  </si>
  <si>
    <t>21-CURTIL ST SEINE</t>
  </si>
  <si>
    <t>21-CURTIL VERGY</t>
  </si>
  <si>
    <t>21-CUSSEY LES FORGES</t>
  </si>
  <si>
    <t>21-CUSSY LA COLONNE</t>
  </si>
  <si>
    <t>21-CUSSY LE CHATEL</t>
  </si>
  <si>
    <t>21-DAIX</t>
  </si>
  <si>
    <t>21-DAMPIERRE EN MONTAGNE</t>
  </si>
  <si>
    <t>21-DAMPIERRE ET FLEE</t>
  </si>
  <si>
    <t>21-DARCEY</t>
  </si>
  <si>
    <t>21-DAROIS</t>
  </si>
  <si>
    <t>21-DETAIN ET BRUANT</t>
  </si>
  <si>
    <t>21-DIANCEY</t>
  </si>
  <si>
    <t>21-DIENAY</t>
  </si>
  <si>
    <t>21-DIJON</t>
  </si>
  <si>
    <t>21-DOMPIERRE EN MORVAN</t>
  </si>
  <si>
    <t>21-DRAMBON</t>
  </si>
  <si>
    <t>21-DREE</t>
  </si>
  <si>
    <t>21-DUESME</t>
  </si>
  <si>
    <t>21-EBATY</t>
  </si>
  <si>
    <t>21-ECHALOT</t>
  </si>
  <si>
    <t>21-ECHANNAY</t>
  </si>
  <si>
    <t>21-ECHENON</t>
  </si>
  <si>
    <t>21-ECHEVANNES</t>
  </si>
  <si>
    <t>21-ECHEVRONNE</t>
  </si>
  <si>
    <t>21-ECHIGEY</t>
  </si>
  <si>
    <t>21-ECUTIGNY</t>
  </si>
  <si>
    <t>21-EGUILLY</t>
  </si>
  <si>
    <t>21-EPAGNY</t>
  </si>
  <si>
    <t>21-EPERNAY SOUS GEVREY</t>
  </si>
  <si>
    <t>21-EPOISSES</t>
  </si>
  <si>
    <t>21-ERINGES</t>
  </si>
  <si>
    <t>21-ESBARRES</t>
  </si>
  <si>
    <t>21-ESSAROIS</t>
  </si>
  <si>
    <t>21-ESSEY</t>
  </si>
  <si>
    <t>21-ETAIS</t>
  </si>
  <si>
    <t>21-ETALANTE</t>
  </si>
  <si>
    <t>21-ETAULES</t>
  </si>
  <si>
    <t>21-ETEVAUX</t>
  </si>
  <si>
    <t>21-ETORMAY</t>
  </si>
  <si>
    <t>21-ETROCHEY</t>
  </si>
  <si>
    <t>21-FAIN LES MONTBARD</t>
  </si>
  <si>
    <t>21-FAIN LES MOUTIERS</t>
  </si>
  <si>
    <t>21-FAUVERNEY</t>
  </si>
  <si>
    <t>21-FAVEROLLES LES LUCEY</t>
  </si>
  <si>
    <t>21-FENAY</t>
  </si>
  <si>
    <t>21-FIXIN</t>
  </si>
  <si>
    <t>21-FLACEY</t>
  </si>
  <si>
    <t>21-FLAGEY ECHEZEAUX</t>
  </si>
  <si>
    <t>21-FLAGEY LES AUXONNE</t>
  </si>
  <si>
    <t>21-FLAMMERANS</t>
  </si>
  <si>
    <t>21-FLAVIGNEROT</t>
  </si>
  <si>
    <t>21-FLAVIGNY SUR OZERAIN</t>
  </si>
  <si>
    <t>21-FLEUREY SUR OUCHE</t>
  </si>
  <si>
    <t>21-FOISSY</t>
  </si>
  <si>
    <t>21-FONCEGRIVE</t>
  </si>
  <si>
    <t>21-FONTAINE FRANCAISE</t>
  </si>
  <si>
    <t>21-FONTAINE LES DIJON</t>
  </si>
  <si>
    <t>21-FONTAINES EN DUESMOIS</t>
  </si>
  <si>
    <t>21-FONTAINES LES SECHES</t>
  </si>
  <si>
    <t>21-FONTANGY</t>
  </si>
  <si>
    <t>21-FONTENELLE</t>
  </si>
  <si>
    <t>21-FORLEANS</t>
  </si>
  <si>
    <t>21-FRAIGNOT ET VESVROTTE</t>
  </si>
  <si>
    <t>21-FRANCHEVILLE</t>
  </si>
  <si>
    <t>21-FRANXAULT</t>
  </si>
  <si>
    <t>21-FRENOIS</t>
  </si>
  <si>
    <t>21-FRESNES</t>
  </si>
  <si>
    <t>21-FROLOIS</t>
  </si>
  <si>
    <t>21-FUSSEY</t>
  </si>
  <si>
    <t>21-GEMEAUX</t>
  </si>
  <si>
    <t>21-GENAY</t>
  </si>
  <si>
    <t>21-GENLIS</t>
  </si>
  <si>
    <t>21-GERGUEIL</t>
  </si>
  <si>
    <t>21-GERLAND</t>
  </si>
  <si>
    <t>21-GEVREY CHAMBERTIN</t>
  </si>
  <si>
    <t>21-GEVROLLES</t>
  </si>
  <si>
    <t>21-GILLY LES CITEAUX</t>
  </si>
  <si>
    <t>21-GISSEY LE VIEIL</t>
  </si>
  <si>
    <t>21-GISSEY SOUS FLAVIGNY</t>
  </si>
  <si>
    <t>21-GISSEY SUR OUCHE</t>
  </si>
  <si>
    <t>21-GLANON</t>
  </si>
  <si>
    <t>21-GOMMEVILLE</t>
  </si>
  <si>
    <t>21-GRANCEY LE CHATEAU</t>
  </si>
  <si>
    <t>21-GRANCEY SUR OURCE</t>
  </si>
  <si>
    <t>21-GRENANT LES SOMBERNON</t>
  </si>
  <si>
    <t>21-GRESIGNY STE REINE</t>
  </si>
  <si>
    <t>21-GRIGNON</t>
  </si>
  <si>
    <t>21-GRISELLES</t>
  </si>
  <si>
    <t>21-GROSBOIS EN MONTAGNE</t>
  </si>
  <si>
    <t>21-GROSBOIS LES TICHEY</t>
  </si>
  <si>
    <t>21-GURGY LA VILLE</t>
  </si>
  <si>
    <t>21-GURGY LE CHATEAU</t>
  </si>
  <si>
    <t>21-HAUTEROCHE</t>
  </si>
  <si>
    <t>21-HAUTEVILLE LES DIJON</t>
  </si>
  <si>
    <t>21-HEUILLEY SUR SAONE</t>
  </si>
  <si>
    <t>21-IS SUR TILLE</t>
  </si>
  <si>
    <t>21-IZEURE</t>
  </si>
  <si>
    <t>21-IZIER</t>
  </si>
  <si>
    <t>21-JAILLY LES MOULINS</t>
  </si>
  <si>
    <t>21-JALLANGES</t>
  </si>
  <si>
    <t>21-JANCIGNY</t>
  </si>
  <si>
    <t>21-JEUX LES BARD</t>
  </si>
  <si>
    <t>21-JOUEY</t>
  </si>
  <si>
    <t>21-JOURS LES BAIGNEUX</t>
  </si>
  <si>
    <t>21-JUILLENAY</t>
  </si>
  <si>
    <t>21-JUILLY</t>
  </si>
  <si>
    <t>21-L ETANG VERGY</t>
  </si>
  <si>
    <t>21-LA BUSSIERE SUR OUCHE</t>
  </si>
  <si>
    <t>21-LA CHAUME</t>
  </si>
  <si>
    <t>21-LA MOTTE TERNANT</t>
  </si>
  <si>
    <t>21-LA ROCHE EN BRENIL</t>
  </si>
  <si>
    <t>21-LA ROCHE VANNEAU</t>
  </si>
  <si>
    <t>21-LA ROCHEPOT</t>
  </si>
  <si>
    <t>21-LA VILLENEUVE LES CONVERS</t>
  </si>
  <si>
    <t>21-LABERGEMENT FOIGNEY</t>
  </si>
  <si>
    <t>21-LABERGEMENT LES AUXONNE</t>
  </si>
  <si>
    <t>21-LABERGEMENT LES SEURRE</t>
  </si>
  <si>
    <t>21-LABRUYERE</t>
  </si>
  <si>
    <t>21-LACANCHE</t>
  </si>
  <si>
    <t>21-LACOUR D ARCENAY</t>
  </si>
  <si>
    <t>21-LADOIX SERRIGNY</t>
  </si>
  <si>
    <t>21-LAIGNES</t>
  </si>
  <si>
    <t>21-LAMARCHE SUR SAONE</t>
  </si>
  <si>
    <t>21-LAMARGELLE</t>
  </si>
  <si>
    <t>21-LANTENAY</t>
  </si>
  <si>
    <t>21-LANTHES</t>
  </si>
  <si>
    <t>21-LANTILLY</t>
  </si>
  <si>
    <t>21-LAPERRIERE SUR SAONE</t>
  </si>
  <si>
    <t>21-LARREY</t>
  </si>
  <si>
    <t>21-LE FETE</t>
  </si>
  <si>
    <t>21-LE MEIX</t>
  </si>
  <si>
    <t>21-LE VAL LARREY</t>
  </si>
  <si>
    <t>21-LECHATELET</t>
  </si>
  <si>
    <t>21-LERY</t>
  </si>
  <si>
    <t>21-LES GOULLES</t>
  </si>
  <si>
    <t>21-LES MAILLYS</t>
  </si>
  <si>
    <t>21-LEUGLAY</t>
  </si>
  <si>
    <t>21-LEVERNOIS</t>
  </si>
  <si>
    <t>21-LICEY SUR VINGEANNE</t>
  </si>
  <si>
    <t>21-LIERNAIS</t>
  </si>
  <si>
    <t>21-LIGNEROLLES</t>
  </si>
  <si>
    <t>21-LONGCHAMP</t>
  </si>
  <si>
    <t>21-LONGEAULT PLUVAULT</t>
  </si>
  <si>
    <t>21-LONGECOURT EN PLAINE</t>
  </si>
  <si>
    <t>21-LONGECOURT LES CULETRE</t>
  </si>
  <si>
    <t>21-LONGVIC</t>
  </si>
  <si>
    <t>21-LOSNE</t>
  </si>
  <si>
    <t>21-LOUESME</t>
  </si>
  <si>
    <t>21-LUCENAY LE DUC</t>
  </si>
  <si>
    <t>21-LUCEY</t>
  </si>
  <si>
    <t>21-LUSIGNY SUR OUCHE</t>
  </si>
  <si>
    <t>21-LUX</t>
  </si>
  <si>
    <t>21-MACONGE</t>
  </si>
  <si>
    <t>21-MAGNIEN</t>
  </si>
  <si>
    <t>21-MAGNY LA VILLE</t>
  </si>
  <si>
    <t>21-MAGNY LAMBERT</t>
  </si>
  <si>
    <t>21-MAGNY LES AUBIGNY</t>
  </si>
  <si>
    <t>21-MAGNY LES VILLERS</t>
  </si>
  <si>
    <t>21-MAGNY MONTARLOT</t>
  </si>
  <si>
    <t>21-MAGNY ST MEDARD</t>
  </si>
  <si>
    <t>21-MAGNY SUR TILLE</t>
  </si>
  <si>
    <t>21-MAISEY LE DUC</t>
  </si>
  <si>
    <t>21-MALAIN</t>
  </si>
  <si>
    <t>21-MALIGNY</t>
  </si>
  <si>
    <t>21-MANLAY</t>
  </si>
  <si>
    <t>21-MARANDEUIL</t>
  </si>
  <si>
    <t>21-MARCELLOIS</t>
  </si>
  <si>
    <t>21-MARCENAY</t>
  </si>
  <si>
    <t>21-MARCHESEUIL</t>
  </si>
  <si>
    <t>21-MARCIGNY SOUS THIL</t>
  </si>
  <si>
    <t>21-MARCILLY ET DRACY</t>
  </si>
  <si>
    <t>21-MARCILLY OGNY</t>
  </si>
  <si>
    <t>21-MARCILLY SUR TILLE</t>
  </si>
  <si>
    <t>21-MAREY LES FUSSEY</t>
  </si>
  <si>
    <t>21-MAREY SUR TILLE</t>
  </si>
  <si>
    <t>21-MARIGNY LE CAHOUET</t>
  </si>
  <si>
    <t>21-MARIGNY LES REULLEE</t>
  </si>
  <si>
    <t>21-MARLIENS</t>
  </si>
  <si>
    <t>21-MARMAGNE</t>
  </si>
  <si>
    <t>21-MARSANNAY LA COTE</t>
  </si>
  <si>
    <t>21-MARSANNAY LE BOIS</t>
  </si>
  <si>
    <t>21-MARTROIS</t>
  </si>
  <si>
    <t>21-MASSINGY</t>
  </si>
  <si>
    <t>21-MASSINGY LES SEMUR</t>
  </si>
  <si>
    <t>21-MASSINGY LES VITTEAUX</t>
  </si>
  <si>
    <t>21-MAUVILLY</t>
  </si>
  <si>
    <t>21-MAVILLY MANDELOT</t>
  </si>
  <si>
    <t>21-MAXILLY SUR SAONE</t>
  </si>
  <si>
    <t>21-MEILLY SUR ROUVRES</t>
  </si>
  <si>
    <t>21-MELOISEY</t>
  </si>
  <si>
    <t>21-MENESBLE</t>
  </si>
  <si>
    <t>21-MENESSAIRE</t>
  </si>
  <si>
    <t>21-MENETREUX LE PITOIS</t>
  </si>
  <si>
    <t>21-MERCEUIL</t>
  </si>
  <si>
    <t>21-MESMONT</t>
  </si>
  <si>
    <t>21-MESSANGES</t>
  </si>
  <si>
    <t>21-MESSIGNY ET VANTOUX</t>
  </si>
  <si>
    <t>21-MEUILLEY</t>
  </si>
  <si>
    <t>21-MEULSON</t>
  </si>
  <si>
    <t>21-MEURSANGES</t>
  </si>
  <si>
    <t>21-MEURSAULT</t>
  </si>
  <si>
    <t>21-MILLERY</t>
  </si>
  <si>
    <t>21-MIMEURE</t>
  </si>
  <si>
    <t>21-MINOT</t>
  </si>
  <si>
    <t>21-MIREBEAU SUR BEZE</t>
  </si>
  <si>
    <t>21-MISSERY</t>
  </si>
  <si>
    <t>21-MOITRON</t>
  </si>
  <si>
    <t>21-MOLESME</t>
  </si>
  <si>
    <t>21-MOLINOT</t>
  </si>
  <si>
    <t>21-MOLOY</t>
  </si>
  <si>
    <t>21-MOLPHEY</t>
  </si>
  <si>
    <t>21-MONT ST JEAN</t>
  </si>
  <si>
    <t>21-MONTAGNY LES BEAUNE</t>
  </si>
  <si>
    <t>21-MONTAGNY LES SEURRE</t>
  </si>
  <si>
    <t>21-MONTBARD</t>
  </si>
  <si>
    <t>21-MONTBERTHAULT</t>
  </si>
  <si>
    <t>21-MONTCEAU ET ECHARNANT</t>
  </si>
  <si>
    <t>21-MONTHELIE</t>
  </si>
  <si>
    <t>21-MONTIGNY MONTFORT</t>
  </si>
  <si>
    <t>21-MONTIGNY ST BARTHELEMY</t>
  </si>
  <si>
    <t>21-MONTIGNY SUR ARMANCON</t>
  </si>
  <si>
    <t>21-MONTIGNY SUR AUBE</t>
  </si>
  <si>
    <t>21-MONTLAY EN AUXOIS</t>
  </si>
  <si>
    <t>21-MONTLIOT ET COURCELLES</t>
  </si>
  <si>
    <t>21-MONTMAIN</t>
  </si>
  <si>
    <t>21-MONTMANCON</t>
  </si>
  <si>
    <t>21-MONTMOYEN</t>
  </si>
  <si>
    <t>21-MONTOILLOT</t>
  </si>
  <si>
    <t>21-MONTOT</t>
  </si>
  <si>
    <t>21-MOREY ST DENIS</t>
  </si>
  <si>
    <t>21-MOSSON</t>
  </si>
  <si>
    <t>21-MOUTIERS ST JEAN</t>
  </si>
  <si>
    <t>21-MUSIGNY</t>
  </si>
  <si>
    <t>21-MUSSY LA FOSSE</t>
  </si>
  <si>
    <t>21-NAN SOUS THIL</t>
  </si>
  <si>
    <t>21-NANTOUX</t>
  </si>
  <si>
    <t>21-NESLE ET MASSOULT</t>
  </si>
  <si>
    <t>21-NEUILLY CRIMOLOIS</t>
  </si>
  <si>
    <t>21-NICEY</t>
  </si>
  <si>
    <t>21-NOD SUR SEINE</t>
  </si>
  <si>
    <t>21-NOGENT LES MONTBARD</t>
  </si>
  <si>
    <t>21-NOIDAN</t>
  </si>
  <si>
    <t>21-NOIRON SOUS GEVREY</t>
  </si>
  <si>
    <t>21-NOIRON SUR BEZE</t>
  </si>
  <si>
    <t>21-NOIRON SUR SEINE</t>
  </si>
  <si>
    <t>21-NOLAY</t>
  </si>
  <si>
    <t>21-NORGES LA VILLE</t>
  </si>
  <si>
    <t>21-NORMIER</t>
  </si>
  <si>
    <t>21-NUITS ST GEORGES</t>
  </si>
  <si>
    <t>21-OBTREE</t>
  </si>
  <si>
    <t>21-OIGNY</t>
  </si>
  <si>
    <t>21-OISILLY</t>
  </si>
  <si>
    <t>21-ORAIN</t>
  </si>
  <si>
    <t>21-ORGEUX</t>
  </si>
  <si>
    <t>21-ORIGNY</t>
  </si>
  <si>
    <t>21-ORRET</t>
  </si>
  <si>
    <t>21-ORVILLE</t>
  </si>
  <si>
    <t>21-OUGES</t>
  </si>
  <si>
    <t>21-PAGNY LA VILLE</t>
  </si>
  <si>
    <t>21-PAGNY LE CHATEAU</t>
  </si>
  <si>
    <t>21-PAINBLANC</t>
  </si>
  <si>
    <t>21-PANGES</t>
  </si>
  <si>
    <t>21-PASQUES</t>
  </si>
  <si>
    <t>21-PELLEREY</t>
  </si>
  <si>
    <t>21-PERNAND VERGELESSES</t>
  </si>
  <si>
    <t>21-PERRIGNY LES DIJON</t>
  </si>
  <si>
    <t>21-PERRIGNY SUR L OGNON</t>
  </si>
  <si>
    <t>21-PICHANGES</t>
  </si>
  <si>
    <t>21-PLANAY</t>
  </si>
  <si>
    <t>21-PLOMBIERES LES DIJON</t>
  </si>
  <si>
    <t>21-PLUVET</t>
  </si>
  <si>
    <t>21-POINCON LES LARREY</t>
  </si>
  <si>
    <t>21-POISEUL LA GRANGE</t>
  </si>
  <si>
    <t>21-POISEUL LA VILLE ET LAPERRIERE</t>
  </si>
  <si>
    <t>21-POISEUL LES SAULX</t>
  </si>
  <si>
    <t>21-POMMARD</t>
  </si>
  <si>
    <t>21-PONCEY LES ATHEE</t>
  </si>
  <si>
    <t>21-PONCEY SUR L IGNON</t>
  </si>
  <si>
    <t>21-PONT</t>
  </si>
  <si>
    <t>21-PONT ET MASSENE</t>
  </si>
  <si>
    <t>21-PONTAILLER SUR SAONE</t>
  </si>
  <si>
    <t>21-POSANGES</t>
  </si>
  <si>
    <t>21-POTHIERES</t>
  </si>
  <si>
    <t>21-POUILLENAY</t>
  </si>
  <si>
    <t>21-POUILLY EN AUXOIS</t>
  </si>
  <si>
    <t>21-POUILLY SUR SAONE</t>
  </si>
  <si>
    <t>21-POUILLY SUR VINGEANNE</t>
  </si>
  <si>
    <t>21-PRALON</t>
  </si>
  <si>
    <t>21-PRECY SOUS THIL</t>
  </si>
  <si>
    <t>21-PREMEAUX PRISSEY</t>
  </si>
  <si>
    <t>21-PRENOIS</t>
  </si>
  <si>
    <t>21-PRUSLY SUR OURCE</t>
  </si>
  <si>
    <t>21-PUITS</t>
  </si>
  <si>
    <t>21-PULIGNY MONTRACHET</t>
  </si>
  <si>
    <t>21-QUEMIGNY SUR SEINE</t>
  </si>
  <si>
    <t>21-QUETIGNY</t>
  </si>
  <si>
    <t>21-QUINCEROT</t>
  </si>
  <si>
    <t>21-QUINCEY</t>
  </si>
  <si>
    <t>21-QUINCY LE VICOMTE</t>
  </si>
  <si>
    <t>21-RECEY SUR OURCE</t>
  </si>
  <si>
    <t>21-REMILLY EN MONTAGNE</t>
  </si>
  <si>
    <t>21-REMILLY SUR TILLE</t>
  </si>
  <si>
    <t>21-RENEVE</t>
  </si>
  <si>
    <t>21-REULLE VERGY</t>
  </si>
  <si>
    <t>21-RIEL LES EAUX</t>
  </si>
  <si>
    <t>21-ROCHEFORT SUR BREVON</t>
  </si>
  <si>
    <t>21-ROILLY</t>
  </si>
  <si>
    <t>21-ROUGEMONT</t>
  </si>
  <si>
    <t>21-ROUVRAY</t>
  </si>
  <si>
    <t>21-ROUVRES EN PLAINE</t>
  </si>
  <si>
    <t>21-ROUVRES SOUS MEILLY</t>
  </si>
  <si>
    <t>21-RUFFEY LES BEAUNE</t>
  </si>
  <si>
    <t>21-RUFFEY LES ECHIREY</t>
  </si>
  <si>
    <t>21-SACQUENAY</t>
  </si>
  <si>
    <t>21-SAFFRES</t>
  </si>
  <si>
    <t>21-SALIVES</t>
  </si>
  <si>
    <t>21-SALMAISE</t>
  </si>
  <si>
    <t>21-SAMEREY</t>
  </si>
  <si>
    <t>21-SANTENAY</t>
  </si>
  <si>
    <t>21-SANTOSSE</t>
  </si>
  <si>
    <t>21-SAULIEU</t>
  </si>
  <si>
    <t>21-SAULON LA CHAPELLE</t>
  </si>
  <si>
    <t>21-SAULON LA RUE</t>
  </si>
  <si>
    <t>21-SAULX LE DUC</t>
  </si>
  <si>
    <t>21-SAUSSEY</t>
  </si>
  <si>
    <t>21-SAUSSY</t>
  </si>
  <si>
    <t>21-SAVIGNY LE SEC</t>
  </si>
  <si>
    <t>21-SAVIGNY LES BEAUNE</t>
  </si>
  <si>
    <t>21-SAVIGNY SOUS MALAIN</t>
  </si>
  <si>
    <t>21-SAVILLY</t>
  </si>
  <si>
    <t>21-SAVOISY</t>
  </si>
  <si>
    <t>21-SAVOLLES</t>
  </si>
  <si>
    <t>21-SAVOUGES</t>
  </si>
  <si>
    <t>21-SEGROIS</t>
  </si>
  <si>
    <t>21-SEIGNY</t>
  </si>
  <si>
    <t>21-SELONGEY</t>
  </si>
  <si>
    <t>21-SEMAREY</t>
  </si>
  <si>
    <t>21-SEMEZANGES</t>
  </si>
  <si>
    <t>21-SEMOND</t>
  </si>
  <si>
    <t>21-SEMUR EN AUXOIS</t>
  </si>
  <si>
    <t>21-SENAILLY</t>
  </si>
  <si>
    <t>21-SENNECEY LES DIJON</t>
  </si>
  <si>
    <t>21-SEURRE</t>
  </si>
  <si>
    <t>21-SINCEY LES ROUVRAY</t>
  </si>
  <si>
    <t>21-SOIRANS</t>
  </si>
  <si>
    <t>21-SOISSONS SUR NACEY</t>
  </si>
  <si>
    <t>21-SOMBERNON</t>
  </si>
  <si>
    <t>21-SOUHEY</t>
  </si>
  <si>
    <t>21-SOURCE SEINE</t>
  </si>
  <si>
    <t>21-SOUSSEY SUR BRIONNE</t>
  </si>
  <si>
    <t>21-SPOY</t>
  </si>
  <si>
    <t>21-ST ANDEUX</t>
  </si>
  <si>
    <t>21-ST ANTHOT</t>
  </si>
  <si>
    <t>21-ST APOLLINAIRE</t>
  </si>
  <si>
    <t>21-ST AUBIN</t>
  </si>
  <si>
    <t>21-ST BERNARD</t>
  </si>
  <si>
    <t>21-ST BROING LES MOINES</t>
  </si>
  <si>
    <t>21-ST DIDIER</t>
  </si>
  <si>
    <t>21-ST EUPHRONE</t>
  </si>
  <si>
    <t>21-ST GERMAIN DE MODEON</t>
  </si>
  <si>
    <t>21-ST GERMAIN LE ROCHEUX</t>
  </si>
  <si>
    <t>21-ST GERMAIN LES SENAILLY</t>
  </si>
  <si>
    <t>21-ST HELIER</t>
  </si>
  <si>
    <t>21-ST JEAN DE BOEUF</t>
  </si>
  <si>
    <t>21-ST JEAN DE LOSNE</t>
  </si>
  <si>
    <t>21-ST JULIEN</t>
  </si>
  <si>
    <t>21-ST LEGER TRIEY</t>
  </si>
  <si>
    <t>21-ST MARC SUR SEINE</t>
  </si>
  <si>
    <t>21-ST MARTIN DE LA MER</t>
  </si>
  <si>
    <t>21-ST MARTIN DU MONT</t>
  </si>
  <si>
    <t>21-ST MAURICE SUR VINGEANNE</t>
  </si>
  <si>
    <t>21-ST MESMIN</t>
  </si>
  <si>
    <t>21-ST NICOLAS LES CITEAUX</t>
  </si>
  <si>
    <t>21-ST PHILIBERT</t>
  </si>
  <si>
    <t>21-ST PIERRE EN VAUX</t>
  </si>
  <si>
    <t>21-ST PRIX LES ARNAY</t>
  </si>
  <si>
    <t>21-ST REMY</t>
  </si>
  <si>
    <t>21-ST ROMAIN</t>
  </si>
  <si>
    <t>21-ST SAUVEUR</t>
  </si>
  <si>
    <t>21-ST SEINE EN BACHE</t>
  </si>
  <si>
    <t>21-ST SEINE L ABBAYE</t>
  </si>
  <si>
    <t>21-ST SEINE SUR VINGEANNE</t>
  </si>
  <si>
    <t>21-ST SYMPHORIEN SUR SAONE</t>
  </si>
  <si>
    <t>21-ST THIBAULT</t>
  </si>
  <si>
    <t>21-ST USAGE</t>
  </si>
  <si>
    <t>21-ST VICTOR SUR OUCHE</t>
  </si>
  <si>
    <t>21-STE COLOMBE EN AUXOIS</t>
  </si>
  <si>
    <t>21-STE COLOMBE SUR SEINE</t>
  </si>
  <si>
    <t>21-STE MARIE LA BLANCHE</t>
  </si>
  <si>
    <t>21-STE MARIE SUR OUCHE</t>
  </si>
  <si>
    <t>21-STE SABINE</t>
  </si>
  <si>
    <t>21-SUSSEY</t>
  </si>
  <si>
    <t>21-TAILLY</t>
  </si>
  <si>
    <t>21-TALANT</t>
  </si>
  <si>
    <t>21-TALMAY</t>
  </si>
  <si>
    <t>21-TANAY</t>
  </si>
  <si>
    <t>21-TARSUL</t>
  </si>
  <si>
    <t>21-TART</t>
  </si>
  <si>
    <t>21-TART LE BAS</t>
  </si>
  <si>
    <t>21-TELLECEY</t>
  </si>
  <si>
    <t>21-TERNANT</t>
  </si>
  <si>
    <t>21-TERREFONDREE</t>
  </si>
  <si>
    <t>21-THENISSEY</t>
  </si>
  <si>
    <t>21-THOIRES</t>
  </si>
  <si>
    <t>21-THOISY LA BERCHERE</t>
  </si>
  <si>
    <t>21-THOISY LE DESERT</t>
  </si>
  <si>
    <t>21-THOMIREY</t>
  </si>
  <si>
    <t>21-THOREY EN PLAINE</t>
  </si>
  <si>
    <t>21-THOREY SOUS CHARNY</t>
  </si>
  <si>
    <t>21-THOREY SUR OUCHE</t>
  </si>
  <si>
    <t>21-THOSTE</t>
  </si>
  <si>
    <t>21-THURY</t>
  </si>
  <si>
    <t>21-TICHEY</t>
  </si>
  <si>
    <t>21-TIL CHATEL</t>
  </si>
  <si>
    <t>21-TILLENAY</t>
  </si>
  <si>
    <t>21-TORCY ET POULIGNY</t>
  </si>
  <si>
    <t>21-TOUILLON</t>
  </si>
  <si>
    <t>21-TOUTRY</t>
  </si>
  <si>
    <t>21-TRECLUN</t>
  </si>
  <si>
    <t>21-TROCHERES</t>
  </si>
  <si>
    <t>21-TROUHANS</t>
  </si>
  <si>
    <t>21-TROUHAUT</t>
  </si>
  <si>
    <t>21-TRUGNY</t>
  </si>
  <si>
    <t>21-TURCEY</t>
  </si>
  <si>
    <t>21-UNCEY LE FRANC</t>
  </si>
  <si>
    <t>21-URCY</t>
  </si>
  <si>
    <t>21-VAL MONT</t>
  </si>
  <si>
    <t>21-VAL SUZON</t>
  </si>
  <si>
    <t>21-VALFORET</t>
  </si>
  <si>
    <t>21-VANDENESSE EN AUXOIS</t>
  </si>
  <si>
    <t>21-VANNAIRE</t>
  </si>
  <si>
    <t>21-VANVEY</t>
  </si>
  <si>
    <t>21-VARANGES</t>
  </si>
  <si>
    <t>21-VAROIS ET CHAIGNOT</t>
  </si>
  <si>
    <t>21-VAUX SAULES</t>
  </si>
  <si>
    <t>21-VEILLY</t>
  </si>
  <si>
    <t>21-VELARS SUR OUCHE</t>
  </si>
  <si>
    <t>21-VELOGNY</t>
  </si>
  <si>
    <t>21-VENAREY LES LAUMES</t>
  </si>
  <si>
    <t>21-VERDONNET</t>
  </si>
  <si>
    <t>21-VERNOIS LES VESVRES</t>
  </si>
  <si>
    <t>21-VERNOT</t>
  </si>
  <si>
    <t>21-VERONNES</t>
  </si>
  <si>
    <t>21-VERREY SOUS DREE</t>
  </si>
  <si>
    <t>21-VERREY SOUS SALMAISE</t>
  </si>
  <si>
    <t>21-VERTAULT</t>
  </si>
  <si>
    <t>21-VESVRES</t>
  </si>
  <si>
    <t>21-VEUVEY SUR OUCHE</t>
  </si>
  <si>
    <t>21-VEUXHAULLES SUR AUBE</t>
  </si>
  <si>
    <t>21-VIANGES</t>
  </si>
  <si>
    <t>21-VIC DE CHASSENAY</t>
  </si>
  <si>
    <t>21-VIC DES PRES</t>
  </si>
  <si>
    <t>21-VIC SOUS THIL</t>
  </si>
  <si>
    <t>21-VIEILMOULIN</t>
  </si>
  <si>
    <t>21-VIELVERGE</t>
  </si>
  <si>
    <t>21-VIEUX CHATEAU</t>
  </si>
  <si>
    <t>21-VIEVIGNE</t>
  </si>
  <si>
    <t>21-VIEVY</t>
  </si>
  <si>
    <t>21-VIGNOLES</t>
  </si>
  <si>
    <t>21-VILLAINES EN DUESMOIS</t>
  </si>
  <si>
    <t>21-VILLAINES LES PREVOTES</t>
  </si>
  <si>
    <t>21-VILLARGOIX</t>
  </si>
  <si>
    <t>21-VILLARS ET VILLENOTTE</t>
  </si>
  <si>
    <t>21-VILLARS FONTAINE</t>
  </si>
  <si>
    <t>21-VILLEBERNY</t>
  </si>
  <si>
    <t>21-VILLEBICHOT</t>
  </si>
  <si>
    <t>21-VILLECOMTE</t>
  </si>
  <si>
    <t>21-VILLEDIEU</t>
  </si>
  <si>
    <t>21-VILLEFERRY</t>
  </si>
  <si>
    <t>21-VILLENEUVE SOUS CHARIGNY</t>
  </si>
  <si>
    <t>21-VILLERS LA FAYE</t>
  </si>
  <si>
    <t>21-VILLERS LES POTS</t>
  </si>
  <si>
    <t>21-VILLERS PATRAS</t>
  </si>
  <si>
    <t>21-VILLERS ROTIN</t>
  </si>
  <si>
    <t>21-VILLEY SUR TILLE</t>
  </si>
  <si>
    <t>21-VILLIERS EN MORVAN</t>
  </si>
  <si>
    <t>21-VILLIERS LE DUC</t>
  </si>
  <si>
    <t>21-VILLOTTE ST SEINE</t>
  </si>
  <si>
    <t>21-VILLOTTE SUR OURCE</t>
  </si>
  <si>
    <t>21-VILLY EN AUXOIS</t>
  </si>
  <si>
    <t>21-VILLY LE MOUTIER</t>
  </si>
  <si>
    <t>21-VISERNY</t>
  </si>
  <si>
    <t>21-VITTEAUX</t>
  </si>
  <si>
    <t>21-VIX</t>
  </si>
  <si>
    <t>21-VOLNAY</t>
  </si>
  <si>
    <t>21-VONGES</t>
  </si>
  <si>
    <t>21-VOSNE ROMANEE</t>
  </si>
  <si>
    <t>21-VOUDENAY</t>
  </si>
  <si>
    <t>21-VOUGEOT</t>
  </si>
  <si>
    <t>21-VOULAINES LES TEMPLIERS</t>
  </si>
  <si>
    <t>22-ALLINEUC</t>
  </si>
  <si>
    <t>22-ANDEL</t>
  </si>
  <si>
    <t>22-AUCALEUC</t>
  </si>
  <si>
    <t>22-BEAUSSAIS SUR MER</t>
  </si>
  <si>
    <t>22-BEGARD</t>
  </si>
  <si>
    <t>22-BELLE ISLE EN TERRE</t>
  </si>
  <si>
    <t>22-BERHET</t>
  </si>
  <si>
    <t>22-BINIC ETABLES SUR MER</t>
  </si>
  <si>
    <t>22-BOBITAL</t>
  </si>
  <si>
    <t>22-BON REPOS SUR BLAVET</t>
  </si>
  <si>
    <t>22-BOQUEHO</t>
  </si>
  <si>
    <t>22-BOURBRIAC</t>
  </si>
  <si>
    <t>22-BOURSEUL</t>
  </si>
  <si>
    <t>22-BREHAND</t>
  </si>
  <si>
    <t>22-BRELIDY</t>
  </si>
  <si>
    <t>22-BRINGOLO</t>
  </si>
  <si>
    <t>22-BROONS</t>
  </si>
  <si>
    <t>22-BRUSVILY</t>
  </si>
  <si>
    <t>22-BULAT PESTIVIEN</t>
  </si>
  <si>
    <t>22-CALANHEL</t>
  </si>
  <si>
    <t>22-CALLAC DE BRETAGNE</t>
  </si>
  <si>
    <t>22-CALORGUEN</t>
  </si>
  <si>
    <t>22-CAMLEZ</t>
  </si>
  <si>
    <t>22-CANIHUEL</t>
  </si>
  <si>
    <t>22-CAOUENNEC LANVEZEAC</t>
  </si>
  <si>
    <t>22-CARNOET</t>
  </si>
  <si>
    <t>22-CAULNES</t>
  </si>
  <si>
    <t>22-CAUREL</t>
  </si>
  <si>
    <t>22-CAVAN</t>
  </si>
  <si>
    <t>22-CHATELAUDREN PLOUAGAT</t>
  </si>
  <si>
    <t>22-COADOUT</t>
  </si>
  <si>
    <t>22-COATASCORN</t>
  </si>
  <si>
    <t>22-COATREVEN</t>
  </si>
  <si>
    <t>22-COETLOGON</t>
  </si>
  <si>
    <t>22-COETMIEUX</t>
  </si>
  <si>
    <t>22-COHINIAC</t>
  </si>
  <si>
    <t>22-CORLAY</t>
  </si>
  <si>
    <t>22-CORSEUL</t>
  </si>
  <si>
    <t>22-CREHEN</t>
  </si>
  <si>
    <t>22-DINAN</t>
  </si>
  <si>
    <t>22-DUAULT</t>
  </si>
  <si>
    <t>22-EREAC</t>
  </si>
  <si>
    <t>22-ERQUY</t>
  </si>
  <si>
    <t>22-EVRAN</t>
  </si>
  <si>
    <t>22-FREHEL</t>
  </si>
  <si>
    <t>22-GAUSSON</t>
  </si>
  <si>
    <t>22-GLOMEL</t>
  </si>
  <si>
    <t>22-GOMENE</t>
  </si>
  <si>
    <t>22-GOMMENEC H</t>
  </si>
  <si>
    <t>22-GOUAREC</t>
  </si>
  <si>
    <t>22-GOUDELIN</t>
  </si>
  <si>
    <t>22-GRACE UZEL</t>
  </si>
  <si>
    <t>22-GRACES</t>
  </si>
  <si>
    <t>22-GUENROC</t>
  </si>
  <si>
    <t>22-GUERLEDAN</t>
  </si>
  <si>
    <t>22-GUINGAMP</t>
  </si>
  <si>
    <t>22-GUITTE</t>
  </si>
  <si>
    <t>22-GURUNHUEL</t>
  </si>
  <si>
    <t>22-HEMONSTOIR</t>
  </si>
  <si>
    <t>22-HENANBIHEN</t>
  </si>
  <si>
    <t>22-HENANSAL</t>
  </si>
  <si>
    <t>22-HENON</t>
  </si>
  <si>
    <t>22-HILLION</t>
  </si>
  <si>
    <t>22-ILE DE BREHAT</t>
  </si>
  <si>
    <t>22-ILLIFAUT</t>
  </si>
  <si>
    <t>22-JUGON LES LACS COMMUNE NOUVELLE</t>
  </si>
  <si>
    <t>22-KERBORS</t>
  </si>
  <si>
    <t>22-KERFOT</t>
  </si>
  <si>
    <t>22-KERGRIST MOELOU</t>
  </si>
  <si>
    <t>22-KERIEN</t>
  </si>
  <si>
    <t>22-KERMARIA SULARD</t>
  </si>
  <si>
    <t>22-KERMOROC H</t>
  </si>
  <si>
    <t>22-KERPERT</t>
  </si>
  <si>
    <t>22-LA BOUILLIE</t>
  </si>
  <si>
    <t>22-LA CHAPELLE BLANCHE</t>
  </si>
  <si>
    <t>22-LA CHAPELLE NEUVE</t>
  </si>
  <si>
    <t>22-LA CHEZE</t>
  </si>
  <si>
    <t>22-LA HARMOYE</t>
  </si>
  <si>
    <t>22-LA LANDEC</t>
  </si>
  <si>
    <t>22-LA MALHOURE</t>
  </si>
  <si>
    <t>22-LA MEAUGON</t>
  </si>
  <si>
    <t>22-LA MOTTE</t>
  </si>
  <si>
    <t>22-LA PRENESSAYE</t>
  </si>
  <si>
    <t>22-LA ROCHE JAUDY</t>
  </si>
  <si>
    <t>22-LA VICOMTE SUR RANCE</t>
  </si>
  <si>
    <t>22-LAMBALLE ARMOR</t>
  </si>
  <si>
    <t>22-LANCIEUX</t>
  </si>
  <si>
    <t>22-LANDEBAERON</t>
  </si>
  <si>
    <t>22-LANDEBIA</t>
  </si>
  <si>
    <t>22-LANDEHEN</t>
  </si>
  <si>
    <t>22-LANFAINS</t>
  </si>
  <si>
    <t>22-LANGOAT</t>
  </si>
  <si>
    <t>22-LANGROLAY SUR RANCE</t>
  </si>
  <si>
    <t>22-LANGUEDIAS</t>
  </si>
  <si>
    <t>22-LANGUENAN</t>
  </si>
  <si>
    <t>22-LANGUEUX</t>
  </si>
  <si>
    <t>22-LANLEFF</t>
  </si>
  <si>
    <t>22-LANLOUP</t>
  </si>
  <si>
    <t>22-LANMERIN</t>
  </si>
  <si>
    <t>22-LANMODEZ</t>
  </si>
  <si>
    <t>22-LANNEBERT</t>
  </si>
  <si>
    <t>22-LANNION</t>
  </si>
  <si>
    <t>22-LANRELAS</t>
  </si>
  <si>
    <t>22-LANRIVAIN</t>
  </si>
  <si>
    <t>22-LANRODEC</t>
  </si>
  <si>
    <t>22-LANTIC</t>
  </si>
  <si>
    <t>22-LANVALLAY</t>
  </si>
  <si>
    <t>22-LANVELLEC</t>
  </si>
  <si>
    <t>22-LANVOLLON</t>
  </si>
  <si>
    <t>22-LAURENAN</t>
  </si>
  <si>
    <t>22-LE BODEO</t>
  </si>
  <si>
    <t>22-LE CAMBOUT</t>
  </si>
  <si>
    <t>22-LE FAOUET</t>
  </si>
  <si>
    <t>22-LE FOEIL</t>
  </si>
  <si>
    <t>22-LE HAUT CORLAY</t>
  </si>
  <si>
    <t>22-LE HINGLE</t>
  </si>
  <si>
    <t>22-LE LESLAY</t>
  </si>
  <si>
    <t>22-LE MENE</t>
  </si>
  <si>
    <t>22-LE MERZER</t>
  </si>
  <si>
    <t>22-LE MOUSTOIR</t>
  </si>
  <si>
    <t>22-LE QUILLIO</t>
  </si>
  <si>
    <t>22-LE QUIOU</t>
  </si>
  <si>
    <t>22-LE VIEUX BOURG</t>
  </si>
  <si>
    <t>22-LE VIEUX MARCHE</t>
  </si>
  <si>
    <t>22-LES CHAMPS GERAUX</t>
  </si>
  <si>
    <t>22-LESCOUET GOUAREC</t>
  </si>
  <si>
    <t>22-LEZARDRIEUX</t>
  </si>
  <si>
    <t>22-LOC ENVEL</t>
  </si>
  <si>
    <t>22-LOCARN</t>
  </si>
  <si>
    <t>22-LOGUIVY PLOUGRAS</t>
  </si>
  <si>
    <t>22-LOHUEC</t>
  </si>
  <si>
    <t>22-LOSCOUET SUR MEU</t>
  </si>
  <si>
    <t>22-LOUANNEC</t>
  </si>
  <si>
    <t>22-LOUARGAT</t>
  </si>
  <si>
    <t>22-LOUDEAC</t>
  </si>
  <si>
    <t>22-MAEL CARHAIX</t>
  </si>
  <si>
    <t>22-MAEL PESTIVIEN</t>
  </si>
  <si>
    <t>22-MAGOAR</t>
  </si>
  <si>
    <t>22-MANTALLOT</t>
  </si>
  <si>
    <t>22-MATIGNON</t>
  </si>
  <si>
    <t>22-MEGRIT</t>
  </si>
  <si>
    <t>22-MELLIONNEC</t>
  </si>
  <si>
    <t>22-MERDRIGNAC</t>
  </si>
  <si>
    <t>22-MERILLAC</t>
  </si>
  <si>
    <t>22-MERLEAC</t>
  </si>
  <si>
    <t>22-MINIHY TREGUIER</t>
  </si>
  <si>
    <t>22-MONCONTOUR DE BRETAGNE</t>
  </si>
  <si>
    <t>22-MOUSTERU</t>
  </si>
  <si>
    <t>22-NOYAL</t>
  </si>
  <si>
    <t>22-PABU</t>
  </si>
  <si>
    <t>22-PAIMPOL</t>
  </si>
  <si>
    <t>22-PAULE</t>
  </si>
  <si>
    <t>22-PEDERNEC</t>
  </si>
  <si>
    <t>22-PENGUILY</t>
  </si>
  <si>
    <t>22-PENVENAN</t>
  </si>
  <si>
    <t>22-PERROS GUIREC</t>
  </si>
  <si>
    <t>22-PEUMERIT QUINTIN</t>
  </si>
  <si>
    <t>22-PLAINE HAUTE</t>
  </si>
  <si>
    <t>22-PLAINTEL</t>
  </si>
  <si>
    <t>22-PLANCOET</t>
  </si>
  <si>
    <t>22-PLEBOULLE</t>
  </si>
  <si>
    <t>22-PLEDELIAC</t>
  </si>
  <si>
    <t>22-PLEDRAN</t>
  </si>
  <si>
    <t>22-PLEGUIEN</t>
  </si>
  <si>
    <t>22-PLEHEDEL</t>
  </si>
  <si>
    <t>22-PLELAN LE PETIT</t>
  </si>
  <si>
    <t>22-PLELAUFF</t>
  </si>
  <si>
    <t>22-PLELO</t>
  </si>
  <si>
    <t>22-PLEMET</t>
  </si>
  <si>
    <t>22-PLEMY</t>
  </si>
  <si>
    <t>22-PLENEE JUGON</t>
  </si>
  <si>
    <t>22-PLENEUF VAL ANDRE</t>
  </si>
  <si>
    <t>22-PLERIN</t>
  </si>
  <si>
    <t>22-PLERNEUF</t>
  </si>
  <si>
    <t>22-PLESIDY</t>
  </si>
  <si>
    <t>22-PLESLIN TRIGAVOU</t>
  </si>
  <si>
    <t>22-PLESTAN</t>
  </si>
  <si>
    <t>22-PLESTIN LES GREVES</t>
  </si>
  <si>
    <t>22-PLEUBIAN</t>
  </si>
  <si>
    <t>22-PLEUDANIEL</t>
  </si>
  <si>
    <t>22-PLEUDIHEN SUR RANCE</t>
  </si>
  <si>
    <t>22-PLEUMEUR BODOU</t>
  </si>
  <si>
    <t>22-PLEUMEUR GAUTIER</t>
  </si>
  <si>
    <t>22-PLEVEN</t>
  </si>
  <si>
    <t>22-PLEVENON</t>
  </si>
  <si>
    <t>22-PLEVIN</t>
  </si>
  <si>
    <t>22-PLOEUC L HERMITAGE</t>
  </si>
  <si>
    <t>22-PLOEZAL</t>
  </si>
  <si>
    <t>22-PLOREC SUR ARGUENON</t>
  </si>
  <si>
    <t>22-PLOUARET</t>
  </si>
  <si>
    <t>22-PLOUASNE</t>
  </si>
  <si>
    <t>22-PLOUBAZLANEC</t>
  </si>
  <si>
    <t>22-PLOUBEZRE</t>
  </si>
  <si>
    <t>22-PLOUEC DU TRIEUX</t>
  </si>
  <si>
    <t>22-PLOUER SUR RANCE</t>
  </si>
  <si>
    <t>22-PLOUEZEC</t>
  </si>
  <si>
    <t>22-PLOUFRAGAN</t>
  </si>
  <si>
    <t>22-PLOUGONVER</t>
  </si>
  <si>
    <t>22-PLOUGRAS</t>
  </si>
  <si>
    <t>22-PLOUGRESCANT</t>
  </si>
  <si>
    <t>22-PLOUGUENAST LANGAST</t>
  </si>
  <si>
    <t>22-PLOUGUERNEVEL</t>
  </si>
  <si>
    <t>22-PLOUGUIEL</t>
  </si>
  <si>
    <t>22-PLOUHA</t>
  </si>
  <si>
    <t>22-PLOUISY</t>
  </si>
  <si>
    <t>22-PLOULEC H</t>
  </si>
  <si>
    <t>22-PLOUMAGOAR</t>
  </si>
  <si>
    <t>22-PLOUMILLIAU</t>
  </si>
  <si>
    <t>22-PLOUNERIN</t>
  </si>
  <si>
    <t>22-PLOUNEVEZ MOEDEC</t>
  </si>
  <si>
    <t>22-PLOUNEVEZ QUINTIN</t>
  </si>
  <si>
    <t>22-PLOURAC H</t>
  </si>
  <si>
    <t>22-PLOURHAN</t>
  </si>
  <si>
    <t>22-PLOURIVO</t>
  </si>
  <si>
    <t>22-PLOUVARA</t>
  </si>
  <si>
    <t>22-PLOUZELAMBRE</t>
  </si>
  <si>
    <t>22-PLUDUAL</t>
  </si>
  <si>
    <t>22-PLUDUNO</t>
  </si>
  <si>
    <t>22-PLUFUR</t>
  </si>
  <si>
    <t>22-PLUMAUDAN</t>
  </si>
  <si>
    <t>22-PLUMAUGAT</t>
  </si>
  <si>
    <t>22-PLUMIEUX</t>
  </si>
  <si>
    <t>22-PLURIEN</t>
  </si>
  <si>
    <t>22-PLUSQUELLEC</t>
  </si>
  <si>
    <t>22-PLUSSULIEN</t>
  </si>
  <si>
    <t>22-PLUZUNET</t>
  </si>
  <si>
    <t>22-POMMERET</t>
  </si>
  <si>
    <t>22-POMMERIT LE VICOMTE</t>
  </si>
  <si>
    <t>22-PONT MELVEZ</t>
  </si>
  <si>
    <t>22-PONTRIEUX</t>
  </si>
  <si>
    <t>22-PORDIC</t>
  </si>
  <si>
    <t>22-PRAT</t>
  </si>
  <si>
    <t>22-QUEMPER GUEZENNEC</t>
  </si>
  <si>
    <t>22-QUEMPERVEN</t>
  </si>
  <si>
    <t>22-QUESSOY</t>
  </si>
  <si>
    <t>22-QUEVERT</t>
  </si>
  <si>
    <t>22-QUINTENIC</t>
  </si>
  <si>
    <t>22-QUINTIN</t>
  </si>
  <si>
    <t>22-ROSPEZ</t>
  </si>
  <si>
    <t>22-ROSTRENEN</t>
  </si>
  <si>
    <t>22-ROUILLAC</t>
  </si>
  <si>
    <t>22-RUCA</t>
  </si>
  <si>
    <t>22-RUNAN</t>
  </si>
  <si>
    <t>22-SENVEN LEHART</t>
  </si>
  <si>
    <t>22-SEVIGNAC</t>
  </si>
  <si>
    <t>22-SQUIFFIEC</t>
  </si>
  <si>
    <t>22-ST ADRIEN</t>
  </si>
  <si>
    <t>22-ST AGATHON</t>
  </si>
  <si>
    <t>22-ST ALBAN</t>
  </si>
  <si>
    <t>22-ST ANDRE DES EAUX</t>
  </si>
  <si>
    <t>22-ST BARNABE</t>
  </si>
  <si>
    <t>22-ST BIHY</t>
  </si>
  <si>
    <t>22-ST BRANDAN</t>
  </si>
  <si>
    <t>22-ST BRIEUC</t>
  </si>
  <si>
    <t>22-ST CARADEC</t>
  </si>
  <si>
    <t>22-ST CARNE</t>
  </si>
  <si>
    <t>22-ST CARREUC</t>
  </si>
  <si>
    <t>22-ST CAST LE GUILDO</t>
  </si>
  <si>
    <t>22-ST CLET</t>
  </si>
  <si>
    <t>22-ST CONNAN</t>
  </si>
  <si>
    <t>22-ST CONNEC</t>
  </si>
  <si>
    <t>22-ST DENOUAL</t>
  </si>
  <si>
    <t>22-ST DONAN</t>
  </si>
  <si>
    <t>22-ST ETIENNE DU GUE DE L ISLE</t>
  </si>
  <si>
    <t>22-ST FIACRE</t>
  </si>
  <si>
    <t>22-ST GILDAS</t>
  </si>
  <si>
    <t>22-ST GILLES LES BOIS</t>
  </si>
  <si>
    <t>22-ST GILLES PLIGEAUX</t>
  </si>
  <si>
    <t>22-ST GILLES VIEUX MARCHE</t>
  </si>
  <si>
    <t>22-ST GLEN</t>
  </si>
  <si>
    <t>22-ST HELEN</t>
  </si>
  <si>
    <t>22-ST HERVE</t>
  </si>
  <si>
    <t>22-ST IGEAUX</t>
  </si>
  <si>
    <t>22-ST JACUT DE LA MER</t>
  </si>
  <si>
    <t>22-ST JEAN KERDANIEL</t>
  </si>
  <si>
    <t>22-ST JOUAN DE L ISLE</t>
  </si>
  <si>
    <t>22-ST JUDOCE</t>
  </si>
  <si>
    <t>22-ST JULIEN</t>
  </si>
  <si>
    <t>22-ST JUVAT</t>
  </si>
  <si>
    <t>22-ST LAUNEUC</t>
  </si>
  <si>
    <t>22-ST LAURENT</t>
  </si>
  <si>
    <t>22-ST LORMEL</t>
  </si>
  <si>
    <t>22-ST MADEN</t>
  </si>
  <si>
    <t>22-ST MARTIN DES PRES</t>
  </si>
  <si>
    <t>22-ST MAUDAN</t>
  </si>
  <si>
    <t>22-ST MAUDEZ</t>
  </si>
  <si>
    <t>22-ST MAYEUX</t>
  </si>
  <si>
    <t>22-ST MELOIR DES BOIS</t>
  </si>
  <si>
    <t>22-ST MICHEL DE PLELAN</t>
  </si>
  <si>
    <t>22-ST MICHEL EN GREVE</t>
  </si>
  <si>
    <t>22-ST NICODEME</t>
  </si>
  <si>
    <t>22-ST NICOLAS DU PELEM</t>
  </si>
  <si>
    <t>22-ST PEVER</t>
  </si>
  <si>
    <t>22-ST POTAN</t>
  </si>
  <si>
    <t>22-ST QUAY PERROS</t>
  </si>
  <si>
    <t>22-ST QUAY PORTRIEUX</t>
  </si>
  <si>
    <t>22-ST RIEUL</t>
  </si>
  <si>
    <t>22-ST SAMSON SUR RANCE</t>
  </si>
  <si>
    <t>22-ST SERVAIS</t>
  </si>
  <si>
    <t>22-ST THELO</t>
  </si>
  <si>
    <t>22-ST TRIMOEL</t>
  </si>
  <si>
    <t>22-ST VRAN</t>
  </si>
  <si>
    <t>22-STE TREPHINE</t>
  </si>
  <si>
    <t>22-TADEN</t>
  </si>
  <si>
    <t>22-TONQUEDEC</t>
  </si>
  <si>
    <t>22-TRAMAIN</t>
  </si>
  <si>
    <t>22-TREBEDAN</t>
  </si>
  <si>
    <t>22-TREBEURDEN</t>
  </si>
  <si>
    <t>22-TREBRIVAN</t>
  </si>
  <si>
    <t>22-TREBRY</t>
  </si>
  <si>
    <t>22-TREDANIEL</t>
  </si>
  <si>
    <t>22-TREDARZEC</t>
  </si>
  <si>
    <t>22-TREDIAS</t>
  </si>
  <si>
    <t>22-TREDREZ LOCQUEMEAU</t>
  </si>
  <si>
    <t>22-TREDUDER</t>
  </si>
  <si>
    <t>22-TREFFRIN</t>
  </si>
  <si>
    <t>22-TREFUMEL</t>
  </si>
  <si>
    <t>22-TREGASTEL</t>
  </si>
  <si>
    <t>22-TREGLAMUS</t>
  </si>
  <si>
    <t>22-TREGOMEUR</t>
  </si>
  <si>
    <t>22-TREGONNEAU</t>
  </si>
  <si>
    <t>22-TREGROM</t>
  </si>
  <si>
    <t>22-TREGUEUX</t>
  </si>
  <si>
    <t>22-TREGUIDEL</t>
  </si>
  <si>
    <t>22-TREGUIER</t>
  </si>
  <si>
    <t>22-TRELEVERN</t>
  </si>
  <si>
    <t>22-TRELIVAN</t>
  </si>
  <si>
    <t>22-TREMARGAT</t>
  </si>
  <si>
    <t>22-TREMEL</t>
  </si>
  <si>
    <t>22-TREMEREUC</t>
  </si>
  <si>
    <t>22-TREMEUR</t>
  </si>
  <si>
    <t>22-TREMEVEN</t>
  </si>
  <si>
    <t>22-TREMOREL</t>
  </si>
  <si>
    <t>22-TREMUSON</t>
  </si>
  <si>
    <t>22-TREOGAN</t>
  </si>
  <si>
    <t>22-TRESSIGNAUX</t>
  </si>
  <si>
    <t>22-TREVE</t>
  </si>
  <si>
    <t>22-TREVENEUC</t>
  </si>
  <si>
    <t>22-TREVEREC</t>
  </si>
  <si>
    <t>22-TREVOU TREGUIGNEC</t>
  </si>
  <si>
    <t>22-TREVRON</t>
  </si>
  <si>
    <t>22-TREZENY</t>
  </si>
  <si>
    <t>22-TROGUERY</t>
  </si>
  <si>
    <t>22-UZEL PRES L OUST</t>
  </si>
  <si>
    <t>22-VILDE GUINGALAN</t>
  </si>
  <si>
    <t>22-YFFINIAC</t>
  </si>
  <si>
    <t>22-YVIAS</t>
  </si>
  <si>
    <t>22-YVIGNAC LA TOUR</t>
  </si>
  <si>
    <t>23-AHUN</t>
  </si>
  <si>
    <t>23-AJAIN</t>
  </si>
  <si>
    <t>23-ALLEYRAT</t>
  </si>
  <si>
    <t>23-ANZEME</t>
  </si>
  <si>
    <t>23-ARFEUILLE CHATAIN</t>
  </si>
  <si>
    <t>23-ARRENES</t>
  </si>
  <si>
    <t>23-ARS</t>
  </si>
  <si>
    <t>23-AUBUSSON</t>
  </si>
  <si>
    <t>23-AUGE</t>
  </si>
  <si>
    <t>23-AUGERES</t>
  </si>
  <si>
    <t>23-AULON</t>
  </si>
  <si>
    <t>23-AURIAT</t>
  </si>
  <si>
    <t>23-AUZANCES</t>
  </si>
  <si>
    <t>23-AZAT CHATENET</t>
  </si>
  <si>
    <t>23-AZERABLES</t>
  </si>
  <si>
    <t>23-BANIZE</t>
  </si>
  <si>
    <t>23-BASVILLE</t>
  </si>
  <si>
    <t>23-BAZELAT</t>
  </si>
  <si>
    <t>23-BEISSAT</t>
  </si>
  <si>
    <t>23-BELLEGARDE EN MARCHE</t>
  </si>
  <si>
    <t>23-BENEVENT L ABBAYE</t>
  </si>
  <si>
    <t>23-BETETE</t>
  </si>
  <si>
    <t>23-BLAUDEIX</t>
  </si>
  <si>
    <t>23-BLESSAC</t>
  </si>
  <si>
    <t>23-BONNAT</t>
  </si>
  <si>
    <t>23-BORD ST GEORGES</t>
  </si>
  <si>
    <t>23-BOSMOREAU LES MINES</t>
  </si>
  <si>
    <t>23-BOSROGER</t>
  </si>
  <si>
    <t>23-BOURGANEUF</t>
  </si>
  <si>
    <t>23-BOUSSAC</t>
  </si>
  <si>
    <t>23-BOUSSAC BOURG</t>
  </si>
  <si>
    <t>23-BROUSSE</t>
  </si>
  <si>
    <t>23-BUDELIERE</t>
  </si>
  <si>
    <t>23-BUSSIERE DUNOISE</t>
  </si>
  <si>
    <t>23-BUSSIERE NOUVELLE</t>
  </si>
  <si>
    <t>23-BUSSIERE ST GEORGES</t>
  </si>
  <si>
    <t>23-CEYROUX</t>
  </si>
  <si>
    <t>23-CHAMBERAUD</t>
  </si>
  <si>
    <t>23-CHAMBON STE CROIX</t>
  </si>
  <si>
    <t>23-CHAMBON SUR VOUEIZE</t>
  </si>
  <si>
    <t>23-CHAMBONCHARD</t>
  </si>
  <si>
    <t>23-CHAMBORAND</t>
  </si>
  <si>
    <t>23-CHAMPAGNAT</t>
  </si>
  <si>
    <t>23-CHAMPSANGLARD</t>
  </si>
  <si>
    <t>23-CHARD</t>
  </si>
  <si>
    <t>23-CHARRON</t>
  </si>
  <si>
    <t>23-CHATELARD</t>
  </si>
  <si>
    <t>23-CHATELUS LE MARCHEIX</t>
  </si>
  <si>
    <t>23-CHATELUS MALVALEIX</t>
  </si>
  <si>
    <t>23-CHAVANAT</t>
  </si>
  <si>
    <t>23-CHENERAILLES</t>
  </si>
  <si>
    <t>23-CHENIERS</t>
  </si>
  <si>
    <t>23-CLAIRAVAUX</t>
  </si>
  <si>
    <t>23-CLUGNAT</t>
  </si>
  <si>
    <t>23-COLONDANNES</t>
  </si>
  <si>
    <t>23-CRESSAT</t>
  </si>
  <si>
    <t>23-CROCQ</t>
  </si>
  <si>
    <t>23-CROZANT</t>
  </si>
  <si>
    <t>23-CROZE</t>
  </si>
  <si>
    <t>23-DOMEYROT</t>
  </si>
  <si>
    <t>23-DONTREIX</t>
  </si>
  <si>
    <t>23-DUN LE PALESTEL</t>
  </si>
  <si>
    <t>23-EVAUX LES BAINS</t>
  </si>
  <si>
    <t>23-FAUX LA MONTAGNE</t>
  </si>
  <si>
    <t>23-FAUX MAZURAS</t>
  </si>
  <si>
    <t>23-FELLETIN</t>
  </si>
  <si>
    <t>23-FENIERS</t>
  </si>
  <si>
    <t>23-FLAYAT</t>
  </si>
  <si>
    <t>23-FLEURAT</t>
  </si>
  <si>
    <t>23-FONTANIERES</t>
  </si>
  <si>
    <t>23-FRANSECHES</t>
  </si>
  <si>
    <t>23-FRESSELINES</t>
  </si>
  <si>
    <t>23-FURSAC</t>
  </si>
  <si>
    <t>23-GARTEMPE</t>
  </si>
  <si>
    <t>23-GENOUILLAC</t>
  </si>
  <si>
    <t>23-GENTIOUX PIGEROLLES</t>
  </si>
  <si>
    <t>23-GIOUX</t>
  </si>
  <si>
    <t>23-GLENIC</t>
  </si>
  <si>
    <t>23-GOUZON</t>
  </si>
  <si>
    <t>23-GUERET</t>
  </si>
  <si>
    <t>23-ISSOUDUN LETRIEIX</t>
  </si>
  <si>
    <t>23-JALESCHES</t>
  </si>
  <si>
    <t>23-JANAILLAT</t>
  </si>
  <si>
    <t>23-JARNAGES</t>
  </si>
  <si>
    <t>23-JOUILLAT</t>
  </si>
  <si>
    <t>23-LA BRIONNE</t>
  </si>
  <si>
    <t>23-LA CELLE DUNOISE</t>
  </si>
  <si>
    <t>23-LA CELLE SOUS GOUZON</t>
  </si>
  <si>
    <t>23-LA CELLETTE</t>
  </si>
  <si>
    <t>23-LA CHAPELLE BALOUE</t>
  </si>
  <si>
    <t>23-LA CHAPELLE ST MARTIAL</t>
  </si>
  <si>
    <t>23-LA CHAPELLE TAILLEFERT</t>
  </si>
  <si>
    <t>23-LA CHAUSSADE</t>
  </si>
  <si>
    <t>23-LA COURTINE</t>
  </si>
  <si>
    <t>23-LA FORET DU TEMPLE</t>
  </si>
  <si>
    <t>23-LA NOUAILLE</t>
  </si>
  <si>
    <t>23-LA POUGE</t>
  </si>
  <si>
    <t>23-LA SAUNIERE</t>
  </si>
  <si>
    <t>23-LA SERRE BUSSIERE VIEILLE</t>
  </si>
  <si>
    <t>23-LA SOUTERRAINE</t>
  </si>
  <si>
    <t>23-LA VILLEDIEU</t>
  </si>
  <si>
    <t>23-LA VILLENEUVE</t>
  </si>
  <si>
    <t>23-LA VILLETELLE</t>
  </si>
  <si>
    <t>23-LADAPEYRE</t>
  </si>
  <si>
    <t>23-LAFAT</t>
  </si>
  <si>
    <t>23-LAVAUFRANCHE</t>
  </si>
  <si>
    <t>23-LAVAVEIX LES MINES</t>
  </si>
  <si>
    <t>23-LE BOURG D HEM</t>
  </si>
  <si>
    <t>23-LE CHAUCHET</t>
  </si>
  <si>
    <t>23-LE COMPAS</t>
  </si>
  <si>
    <t>23-LE DONZEIL</t>
  </si>
  <si>
    <t>23-LE GRAND BOURG</t>
  </si>
  <si>
    <t>23-LE MAS D ARTIGE</t>
  </si>
  <si>
    <t>23-LE MONTEIL AU VICOMTE</t>
  </si>
  <si>
    <t>23-LEPAUD</t>
  </si>
  <si>
    <t>23-LEPINAS</t>
  </si>
  <si>
    <t>23-LES MARS</t>
  </si>
  <si>
    <t>23-LEYRAT</t>
  </si>
  <si>
    <t>23-LINARD MALVAL</t>
  </si>
  <si>
    <t>23-LIOUX LES MONGES</t>
  </si>
  <si>
    <t>23-LIZIERES</t>
  </si>
  <si>
    <t>23-LOURDOUEIX ST PIERRE</t>
  </si>
  <si>
    <t>23-LUPERSAT</t>
  </si>
  <si>
    <t>23-LUSSAT</t>
  </si>
  <si>
    <t>23-MAGNAT L ETRANGE</t>
  </si>
  <si>
    <t>23-MAINSAT</t>
  </si>
  <si>
    <t>23-MAISON FEYNE</t>
  </si>
  <si>
    <t>23-MAISONNISSES</t>
  </si>
  <si>
    <t>23-MALLERET</t>
  </si>
  <si>
    <t>23-MALLERET BOUSSAC</t>
  </si>
  <si>
    <t>23-MANSAT LA COURRIERE</t>
  </si>
  <si>
    <t>23-MARSAC</t>
  </si>
  <si>
    <t>23-MAUTES</t>
  </si>
  <si>
    <t>23-MAZEIRAT</t>
  </si>
  <si>
    <t>23-MAZIERE AUX BONS HOMMES</t>
  </si>
  <si>
    <t>23-MEASNES</t>
  </si>
  <si>
    <t>23-MERINCHAL</t>
  </si>
  <si>
    <t>23-MONTAIGUT LE BLANC</t>
  </si>
  <si>
    <t>23-MONTBOUCHER</t>
  </si>
  <si>
    <t>23-MORTROUX</t>
  </si>
  <si>
    <t>23-MOURIOUX VIEILLEVILLE</t>
  </si>
  <si>
    <t>23-MOUTIER D AHUN</t>
  </si>
  <si>
    <t>23-MOUTIER MALCARD</t>
  </si>
  <si>
    <t>23-MOUTIER ROZEILLE</t>
  </si>
  <si>
    <t>23-NAILLAT</t>
  </si>
  <si>
    <t>23-NEOUX</t>
  </si>
  <si>
    <t>23-NOTH</t>
  </si>
  <si>
    <t>23-NOUHANT</t>
  </si>
  <si>
    <t>23-NOUZERINES</t>
  </si>
  <si>
    <t>23-NOUZEROLLES</t>
  </si>
  <si>
    <t>23-NOUZIERS</t>
  </si>
  <si>
    <t>23-PARSAC RIMONDEIX</t>
  </si>
  <si>
    <t>23-PEYRABOUT</t>
  </si>
  <si>
    <t>23-PEYRAT LA NONIERE</t>
  </si>
  <si>
    <t>23-PIERREFITTE</t>
  </si>
  <si>
    <t>23-PIONNAT</t>
  </si>
  <si>
    <t>23-PONTARION</t>
  </si>
  <si>
    <t>23-PONTCHARRAUD</t>
  </si>
  <si>
    <t>23-POUSSANGES</t>
  </si>
  <si>
    <t>23-PUY MALSIGNAT</t>
  </si>
  <si>
    <t>23-RETERRE</t>
  </si>
  <si>
    <t>23-ROCHES</t>
  </si>
  <si>
    <t>23-ROUGNAT</t>
  </si>
  <si>
    <t>23-ROYERE DE VASSIVIERE</t>
  </si>
  <si>
    <t>23-SAGNAT</t>
  </si>
  <si>
    <t>23-SANNAT</t>
  </si>
  <si>
    <t>23-SARDENT</t>
  </si>
  <si>
    <t>23-SAVENNES</t>
  </si>
  <si>
    <t>23-SERMUR</t>
  </si>
  <si>
    <t>23-SOUBREBOST</t>
  </si>
  <si>
    <t>23-SOUMANS</t>
  </si>
  <si>
    <t>23-SOUS PARSAT</t>
  </si>
  <si>
    <t>23-ST AGNANT DE VERSILLAT</t>
  </si>
  <si>
    <t>23-ST AGNANT PRES CROCQ</t>
  </si>
  <si>
    <t>23-ST ALPINIEN</t>
  </si>
  <si>
    <t>23-ST AMAND</t>
  </si>
  <si>
    <t>23-ST AMAND JARTOUDEIX</t>
  </si>
  <si>
    <t>23-ST AVIT DE TARDES</t>
  </si>
  <si>
    <t>23-ST AVIT LE PAUVRE</t>
  </si>
  <si>
    <t>23-ST BARD</t>
  </si>
  <si>
    <t>23-ST CHABRAIS</t>
  </si>
  <si>
    <t>23-ST CHRISTOPHE</t>
  </si>
  <si>
    <t>23-ST DIZIER LA TOUR</t>
  </si>
  <si>
    <t>23-ST DIZIER LES DOMAINES</t>
  </si>
  <si>
    <t>23-ST DIZIER MASBARAUD</t>
  </si>
  <si>
    <t>23-ST DOMET</t>
  </si>
  <si>
    <t>23-ST ELOI</t>
  </si>
  <si>
    <t>23-ST FIEL</t>
  </si>
  <si>
    <t>23-ST FRION</t>
  </si>
  <si>
    <t>23-ST GEORGES LA POUGE</t>
  </si>
  <si>
    <t>23-ST GEORGES NIGREMONT</t>
  </si>
  <si>
    <t>23-ST GERMAIN BEAUPRE</t>
  </si>
  <si>
    <t>23-ST GOUSSAUD</t>
  </si>
  <si>
    <t>23-ST HILAIRE LA PLAINE</t>
  </si>
  <si>
    <t>23-ST HILAIRE LE CHATEAU</t>
  </si>
  <si>
    <t>23-ST JULIEN LA GENETE</t>
  </si>
  <si>
    <t>23-ST JULIEN LE CHATEL</t>
  </si>
  <si>
    <t>23-ST JUNIEN LA BREGERE</t>
  </si>
  <si>
    <t>23-ST LAURENT</t>
  </si>
  <si>
    <t>23-ST LEGER BRIDEREIX</t>
  </si>
  <si>
    <t>23-ST LEGER LE GUERETOIS</t>
  </si>
  <si>
    <t>23-ST LOUP</t>
  </si>
  <si>
    <t>23-ST MAIXANT</t>
  </si>
  <si>
    <t>23-ST MARC A FRONGIER</t>
  </si>
  <si>
    <t>23-ST MARC A LOUBAUD</t>
  </si>
  <si>
    <t>23-ST MARIEN</t>
  </si>
  <si>
    <t>23-ST MARTIAL LE MONT</t>
  </si>
  <si>
    <t>23-ST MARTIAL LE VIEUX</t>
  </si>
  <si>
    <t>23-ST MARTIN CHATEAU</t>
  </si>
  <si>
    <t>23-ST MARTIN STE CATHERINE</t>
  </si>
  <si>
    <t>23-ST MAURICE LA SOUTERRAINE</t>
  </si>
  <si>
    <t>23-ST MAURICE PRES CROCQ</t>
  </si>
  <si>
    <t>23-ST MEDARD LA ROCHETTE</t>
  </si>
  <si>
    <t>23-ST MERD LA BREUILLE</t>
  </si>
  <si>
    <t>23-ST MICHEL DE VEISSE</t>
  </si>
  <si>
    <t>23-ST MOREIL</t>
  </si>
  <si>
    <t>23-ST ORADOUX DE CHIROUZE</t>
  </si>
  <si>
    <t>23-ST ORADOUX PRES CROCQ</t>
  </si>
  <si>
    <t>23-ST PARDOUX D ARNET</t>
  </si>
  <si>
    <t>23-ST PARDOUX LE NEUF</t>
  </si>
  <si>
    <t>23-ST PARDOUX LES CARDS</t>
  </si>
  <si>
    <t>23-ST PARDOUX MORTEROLLES</t>
  </si>
  <si>
    <t>23-ST PIERRE BELLEVUE</t>
  </si>
  <si>
    <t>23-ST PIERRE CHERIGNAT</t>
  </si>
  <si>
    <t>23-ST PIERRE LE BOST</t>
  </si>
  <si>
    <t>23-ST PRIEST</t>
  </si>
  <si>
    <t>23-ST PRIEST LA FEUILLE</t>
  </si>
  <si>
    <t>23-ST PRIEST LA PLAINE</t>
  </si>
  <si>
    <t>23-ST PRIEST PALUS</t>
  </si>
  <si>
    <t>23-ST QUENTIN LA CHABANNE</t>
  </si>
  <si>
    <t>23-ST SEBASTIEN</t>
  </si>
  <si>
    <t>23-ST SILVAIN BAS LE ROC</t>
  </si>
  <si>
    <t>23-ST SILVAIN BELLEGARDE</t>
  </si>
  <si>
    <t>23-ST SILVAIN MONTAIGUT</t>
  </si>
  <si>
    <t>23-ST SILVAIN SOUS TOULX</t>
  </si>
  <si>
    <t>23-ST SULPICE LE DUNOIS</t>
  </si>
  <si>
    <t>23-ST SULPICE LE GUERETOIS</t>
  </si>
  <si>
    <t>23-ST SULPICE LES CHAMPS</t>
  </si>
  <si>
    <t>23-ST VAURY</t>
  </si>
  <si>
    <t>23-ST VICTOR EN MARCHE</t>
  </si>
  <si>
    <t>23-ST YRIEIX LA MONTAGNE</t>
  </si>
  <si>
    <t>23-ST YRIEIX LES BOIS</t>
  </si>
  <si>
    <t>23-STE FEYRE</t>
  </si>
  <si>
    <t>23-STE FEYRE LA MONTAGNE</t>
  </si>
  <si>
    <t>23-TARDES</t>
  </si>
  <si>
    <t>23-TERCILLAT</t>
  </si>
  <si>
    <t>23-THAURON</t>
  </si>
  <si>
    <t>23-TOULX STE CROIX</t>
  </si>
  <si>
    <t>23-TROIS FONDS</t>
  </si>
  <si>
    <t>23-VALLIERE</t>
  </si>
  <si>
    <t>23-VAREILLES</t>
  </si>
  <si>
    <t>23-VERNEIGES</t>
  </si>
  <si>
    <t>23-VIDAILLAT</t>
  </si>
  <si>
    <t>23-VIERSAT</t>
  </si>
  <si>
    <t>23-VIGEVILLE</t>
  </si>
  <si>
    <t>23-VILLARD</t>
  </si>
  <si>
    <t>24-ABJAT SUR BANDIAT</t>
  </si>
  <si>
    <t>24-AGONAC</t>
  </si>
  <si>
    <t>24-AJAT</t>
  </si>
  <si>
    <t>24-ALLAS LES MINES</t>
  </si>
  <si>
    <t>24-ALLEMANS</t>
  </si>
  <si>
    <t>24-ALLES SUR DORDOGNE</t>
  </si>
  <si>
    <t>24-ANGOISSE</t>
  </si>
  <si>
    <t>24-ANLHIAC</t>
  </si>
  <si>
    <t>24-ANNESSE ET BEAULIEU</t>
  </si>
  <si>
    <t>24-ANTONNE ET TRIGONANT</t>
  </si>
  <si>
    <t>24-ARCHIGNAC</t>
  </si>
  <si>
    <t>24-AUBAS</t>
  </si>
  <si>
    <t>24-AUDRIX</t>
  </si>
  <si>
    <t>24-AUGIGNAC</t>
  </si>
  <si>
    <t>24-AURIAC DU PERIGORD</t>
  </si>
  <si>
    <t>24-AZERAT</t>
  </si>
  <si>
    <t>24-BADEFOLS D ANS</t>
  </si>
  <si>
    <t>24-BADEFOLS SUR DORDOGNE</t>
  </si>
  <si>
    <t>24-BANEUIL</t>
  </si>
  <si>
    <t>24-BARDOU</t>
  </si>
  <si>
    <t>24-BARS</t>
  </si>
  <si>
    <t>24-BASSILLAC ET AUBEROCHE</t>
  </si>
  <si>
    <t>24-BAYAC</t>
  </si>
  <si>
    <t>24-BEAUMONTOIS EN PERIGORD</t>
  </si>
  <si>
    <t>24-BEAUPOUYET</t>
  </si>
  <si>
    <t>24-BEAUREGARD DE TERRASSON</t>
  </si>
  <si>
    <t>24-BEAUREGARD ET BASSAC</t>
  </si>
  <si>
    <t>24-BEAURONNE</t>
  </si>
  <si>
    <t>24-BELEYMAS</t>
  </si>
  <si>
    <t>24-BERBIGUIERES</t>
  </si>
  <si>
    <t>24-BERGERAC</t>
  </si>
  <si>
    <t>24-BERTRIC BUREE</t>
  </si>
  <si>
    <t>24-BESSE</t>
  </si>
  <si>
    <t>24-BEYNAC ET CAZENAC</t>
  </si>
  <si>
    <t>24-BIRAS</t>
  </si>
  <si>
    <t>24-BIRON</t>
  </si>
  <si>
    <t>24-BOISSE</t>
  </si>
  <si>
    <t>24-BOISSEUILH</t>
  </si>
  <si>
    <t>24-BONNEVILLE ST AVIT DE FUMADIERES</t>
  </si>
  <si>
    <t>24-BORREZE</t>
  </si>
  <si>
    <t>24-BOSSET</t>
  </si>
  <si>
    <t>24-BOUILLAC</t>
  </si>
  <si>
    <t>24-BOULAZAC ISLE MANOIRE</t>
  </si>
  <si>
    <t>24-BOUNIAGUES</t>
  </si>
  <si>
    <t>24-BOURDEILLES</t>
  </si>
  <si>
    <t>24-BOURG DES MAISONS</t>
  </si>
  <si>
    <t>24-BOURG DU BOST</t>
  </si>
  <si>
    <t>24-BOURGNAC</t>
  </si>
  <si>
    <t>24-BOURNIQUEL</t>
  </si>
  <si>
    <t>24-BOURROU</t>
  </si>
  <si>
    <t>24-BOUTEILLES ST SEBASTIEN</t>
  </si>
  <si>
    <t>24-BOUZIC</t>
  </si>
  <si>
    <t>24-BRANTOME EN PERIGORD</t>
  </si>
  <si>
    <t>24-BROUCHAUD</t>
  </si>
  <si>
    <t>24-BUSSAC</t>
  </si>
  <si>
    <t>24-BUSSEROLLES</t>
  </si>
  <si>
    <t>24-BUSSIERE BADIL</t>
  </si>
  <si>
    <t>24-CALES</t>
  </si>
  <si>
    <t>24-CALVIAC EN PERIGORD</t>
  </si>
  <si>
    <t>24-CAMPAGNAC LES QUERCY</t>
  </si>
  <si>
    <t>24-CAMPAGNE</t>
  </si>
  <si>
    <t>24-CAMPSEGRET</t>
  </si>
  <si>
    <t>24-CAPDROT</t>
  </si>
  <si>
    <t>24-CARLUX</t>
  </si>
  <si>
    <t>24-CARSAC AILLAC</t>
  </si>
  <si>
    <t>24-CARSAC DE GURSON</t>
  </si>
  <si>
    <t>24-CARVES</t>
  </si>
  <si>
    <t>24-CASTELNAUD LA CHAPELLE</t>
  </si>
  <si>
    <t>24-CASTELS ET BEZENAC</t>
  </si>
  <si>
    <t>24-CAUSE DE CLERANS</t>
  </si>
  <si>
    <t>24-CAZOULES</t>
  </si>
  <si>
    <t>24-CELLES</t>
  </si>
  <si>
    <t>24-CENAC ET ST JULIEN</t>
  </si>
  <si>
    <t>24-CHALAGNAC</t>
  </si>
  <si>
    <t>24-CHALAIS</t>
  </si>
  <si>
    <t>24-CHAMPAGNAC DE BELAIR</t>
  </si>
  <si>
    <t>24-CHAMPAGNE ET FONTAINE</t>
  </si>
  <si>
    <t>24-CHAMPCEVINEL</t>
  </si>
  <si>
    <t>24-CHAMPNIERS ET REILHAC</t>
  </si>
  <si>
    <t>24-CHAMPS ROMAIN</t>
  </si>
  <si>
    <t>24-CHANCELADE</t>
  </si>
  <si>
    <t>24-CHANTERAC</t>
  </si>
  <si>
    <t>24-CHAPDEUIL</t>
  </si>
  <si>
    <t>24-CHASSAIGNES</t>
  </si>
  <si>
    <t>24-CHATEAU L EVEQUE</t>
  </si>
  <si>
    <t>24-CHATRES</t>
  </si>
  <si>
    <t>24-CHERVAL</t>
  </si>
  <si>
    <t>24-CHERVEIX CUBAS</t>
  </si>
  <si>
    <t>24-CHOURGNAC</t>
  </si>
  <si>
    <t>24-CLADECH</t>
  </si>
  <si>
    <t>24-CLERMONT D EXCIDEUIL</t>
  </si>
  <si>
    <t>24-CLERMONT DE BEAUREGARD</t>
  </si>
  <si>
    <t>24-COLOMBIER</t>
  </si>
  <si>
    <t>24-COLY ST AMAND</t>
  </si>
  <si>
    <t>24-COMBERANCHE ET EPELUCHE</t>
  </si>
  <si>
    <t>24-CONDAT SUR TRINCOU</t>
  </si>
  <si>
    <t>24-CONDAT SUR VEZERE</t>
  </si>
  <si>
    <t>24-CONNE DE LABARDE</t>
  </si>
  <si>
    <t>24-CONNEZAC</t>
  </si>
  <si>
    <t>24-CORGNAC SUR L ISLE</t>
  </si>
  <si>
    <t>24-CORNILLE</t>
  </si>
  <si>
    <t>24-COUBJOURS</t>
  </si>
  <si>
    <t>24-COULAURES</t>
  </si>
  <si>
    <t>24-COULOUNIEIX CHAMIERS</t>
  </si>
  <si>
    <t>24-COURS DE PILE</t>
  </si>
  <si>
    <t>24-COURSAC</t>
  </si>
  <si>
    <t>24-COUTURES</t>
  </si>
  <si>
    <t>24-COUX ET BIGAROQUE MOUZENS</t>
  </si>
  <si>
    <t>24-COUZE ET ST FRONT</t>
  </si>
  <si>
    <t>24-CREYSSAC</t>
  </si>
  <si>
    <t>24-CREYSSE</t>
  </si>
  <si>
    <t>24-CREYSSENSAC ET PISSOT</t>
  </si>
  <si>
    <t>24-CUBJAC AUVEZERE VAL D ANS</t>
  </si>
  <si>
    <t>24-CUNEGES</t>
  </si>
  <si>
    <t>24-DAGLAN</t>
  </si>
  <si>
    <t>24-DOISSAT</t>
  </si>
  <si>
    <t>24-DOMME</t>
  </si>
  <si>
    <t>24-DOUCHAPT</t>
  </si>
  <si>
    <t>24-DOUVILLE</t>
  </si>
  <si>
    <t>24-DOUZILLAC</t>
  </si>
  <si>
    <t>24-DUSSAC</t>
  </si>
  <si>
    <t>24-ECHOURGNAC</t>
  </si>
  <si>
    <t>24-EGLISE NEUVE D ISSAC</t>
  </si>
  <si>
    <t>24-EGLISE NEUVE DE VERGT</t>
  </si>
  <si>
    <t>24-ESCOIRE</t>
  </si>
  <si>
    <t>24-ETOUARS</t>
  </si>
  <si>
    <t>24-EXCIDEUIL</t>
  </si>
  <si>
    <t>24-EYGURANDE ET GARDEDEUIL</t>
  </si>
  <si>
    <t>24-EYMET</t>
  </si>
  <si>
    <t>24-EYRAUD CREMPSE MAURENS</t>
  </si>
  <si>
    <t>24-EYZERAC</t>
  </si>
  <si>
    <t>24-FANLAC</t>
  </si>
  <si>
    <t>24-FAURILLES</t>
  </si>
  <si>
    <t>24-FIRBEIX</t>
  </si>
  <si>
    <t>24-FLEURAC</t>
  </si>
  <si>
    <t>24-FLORIMONT GAUMIER</t>
  </si>
  <si>
    <t>24-FONROQUE</t>
  </si>
  <si>
    <t>24-FOSSEMAGNE</t>
  </si>
  <si>
    <t>24-FOULEIX</t>
  </si>
  <si>
    <t>24-FRAISSE</t>
  </si>
  <si>
    <t>24-GABILLOU</t>
  </si>
  <si>
    <t>24-GAGEAC ET ROUILLAC</t>
  </si>
  <si>
    <t>24-GARDONNE</t>
  </si>
  <si>
    <t>24-GAUGEAC</t>
  </si>
  <si>
    <t>24-GENIS</t>
  </si>
  <si>
    <t>24-GINESTET</t>
  </si>
  <si>
    <t>24-GOUT ROSSIGNOL</t>
  </si>
  <si>
    <t>24-GRAND BRASSAC</t>
  </si>
  <si>
    <t>24-GRANGES D ANS</t>
  </si>
  <si>
    <t>24-GRIGNOLS</t>
  </si>
  <si>
    <t>24-GRIVES</t>
  </si>
  <si>
    <t>24-GROLEJAC</t>
  </si>
  <si>
    <t>24-GRUN BORDAS</t>
  </si>
  <si>
    <t>24-HAUTEFAYE</t>
  </si>
  <si>
    <t>24-HAUTEFORT</t>
  </si>
  <si>
    <t>24-ISSAC</t>
  </si>
  <si>
    <t>24-ISSIGEAC</t>
  </si>
  <si>
    <t>24-JAURE</t>
  </si>
  <si>
    <t>24-JAVERLHAC LA CHAPELLE ST ROBERT</t>
  </si>
  <si>
    <t>24-JAYAC</t>
  </si>
  <si>
    <t>24-JOURNIAC</t>
  </si>
  <si>
    <t>24-JUMILHAC LE GRAND</t>
  </si>
  <si>
    <t>24-LA BACHELLERIE</t>
  </si>
  <si>
    <t>24-LA CASSAGNE</t>
  </si>
  <si>
    <t>24-LA CHAPELLE AUBAREIL</t>
  </si>
  <si>
    <t>24-LA CHAPELLE FAUCHER</t>
  </si>
  <si>
    <t>24-LA CHAPELLE GONAGUET</t>
  </si>
  <si>
    <t>24-LA CHAPELLE GRESIGNAC</t>
  </si>
  <si>
    <t>24-LA CHAPELLE MONTABOURLET</t>
  </si>
  <si>
    <t>24-LA CHAPELLE MONTMOREAU</t>
  </si>
  <si>
    <t>24-LA CHAPELLE ST JEAN</t>
  </si>
  <si>
    <t>24-LA COQUILLE</t>
  </si>
  <si>
    <t>24-LA DORNAC</t>
  </si>
  <si>
    <t>24-LA DOUZE</t>
  </si>
  <si>
    <t>24-LA FEUILLADE</t>
  </si>
  <si>
    <t>24-LA FORCE</t>
  </si>
  <si>
    <t>24-LA JEMAYE PONTEYRAUD</t>
  </si>
  <si>
    <t>24-LA ROCHE CHALAIS</t>
  </si>
  <si>
    <t>24-LA ROCHEBEAUCOURT ET ARGENTINE</t>
  </si>
  <si>
    <t>24-LA ROQUE GAGEAC</t>
  </si>
  <si>
    <t>24-LA TOUR BLANCHE CERCLES</t>
  </si>
  <si>
    <t>24-LACROPTE</t>
  </si>
  <si>
    <t>24-LALINDE</t>
  </si>
  <si>
    <t>24-LAMONZIE MONTASTRUC</t>
  </si>
  <si>
    <t>24-LAMONZIE ST MARTIN</t>
  </si>
  <si>
    <t>24-LAMOTHE MONTRAVEL</t>
  </si>
  <si>
    <t>24-LANOUAILLE</t>
  </si>
  <si>
    <t>24-LANQUAIS</t>
  </si>
  <si>
    <t>24-LARZAC</t>
  </si>
  <si>
    <t>24-LAVALADE</t>
  </si>
  <si>
    <t>24-LAVAUR</t>
  </si>
  <si>
    <t>24-LE BOURDEIX</t>
  </si>
  <si>
    <t>24-LE BUGUE</t>
  </si>
  <si>
    <t>24-LE BUISSON DE CADOUIN</t>
  </si>
  <si>
    <t>24-LE FLEIX</t>
  </si>
  <si>
    <t>24-LE LARDIN ST LAZARE</t>
  </si>
  <si>
    <t>24-LE PIZOU</t>
  </si>
  <si>
    <t>24-LEGUILLAC DE L AUCHE</t>
  </si>
  <si>
    <t>24-LEMBRAS</t>
  </si>
  <si>
    <t>24-LEMPZOURS</t>
  </si>
  <si>
    <t>24-LES COTEAUX PERIGOURDINS</t>
  </si>
  <si>
    <t>24-LES EYZIES</t>
  </si>
  <si>
    <t>24-LES FARGES</t>
  </si>
  <si>
    <t>24-LES LECHES</t>
  </si>
  <si>
    <t>24-LIMEUIL</t>
  </si>
  <si>
    <t>24-LIMEYRAT</t>
  </si>
  <si>
    <t>24-LIORAC SUR LOUYRE</t>
  </si>
  <si>
    <t>24-LISLE</t>
  </si>
  <si>
    <t>24-LOLME</t>
  </si>
  <si>
    <t>24-LOUBEJAC</t>
  </si>
  <si>
    <t>24-LUNAS</t>
  </si>
  <si>
    <t>24-LUSIGNAC</t>
  </si>
  <si>
    <t>24-LUSSAS ET NONTRONNEAU</t>
  </si>
  <si>
    <t>24-MANZAC SUR VERN</t>
  </si>
  <si>
    <t>24-MARCILLAC ST QUENTIN</t>
  </si>
  <si>
    <t>24-MAREUIL EN PERIGORD</t>
  </si>
  <si>
    <t>24-MARNAC</t>
  </si>
  <si>
    <t>24-MARQUAY</t>
  </si>
  <si>
    <t>24-MARSAC SUR L ISLE</t>
  </si>
  <si>
    <t>24-MARSALES</t>
  </si>
  <si>
    <t>24-MAUZAC ET GRAND CASTANG</t>
  </si>
  <si>
    <t>24-MAUZENS ET MIREMONT</t>
  </si>
  <si>
    <t>24-MAYAC</t>
  </si>
  <si>
    <t>24-MAZEYROLLES</t>
  </si>
  <si>
    <t>24-MENESPLET</t>
  </si>
  <si>
    <t>24-MENSIGNAC</t>
  </si>
  <si>
    <t>24-MESCOULES</t>
  </si>
  <si>
    <t>24-MEYRALS</t>
  </si>
  <si>
    <t>24-MIALET</t>
  </si>
  <si>
    <t>24-MILHAC DE NONTRON</t>
  </si>
  <si>
    <t>24-MINZAC</t>
  </si>
  <si>
    <t>24-MOLIERES</t>
  </si>
  <si>
    <t>24-MONBAZILLAC</t>
  </si>
  <si>
    <t>24-MONESTIER</t>
  </si>
  <si>
    <t>24-MONFAUCON</t>
  </si>
  <si>
    <t>24-MONMADALES</t>
  </si>
  <si>
    <t>24-MONMARVES</t>
  </si>
  <si>
    <t>24-MONPAZIER</t>
  </si>
  <si>
    <t>24-MONPLAISANT</t>
  </si>
  <si>
    <t>24-MONSAC</t>
  </si>
  <si>
    <t>24-MONSAGUEL</t>
  </si>
  <si>
    <t>24-MONTAGNAC D AUBEROCHE</t>
  </si>
  <si>
    <t>24-MONTAGNAC LA CREMPSE</t>
  </si>
  <si>
    <t>24-MONTAGRIER</t>
  </si>
  <si>
    <t>24-MONTAUT</t>
  </si>
  <si>
    <t>24-MONTAZEAU</t>
  </si>
  <si>
    <t>24-MONTCARET</t>
  </si>
  <si>
    <t>24-MONTFERRAND DU PERIGORD</t>
  </si>
  <si>
    <t>24-MONTIGNAC LASCAUX</t>
  </si>
  <si>
    <t>24-MONTPEYROUX</t>
  </si>
  <si>
    <t>24-MONTPON MENESTEROL</t>
  </si>
  <si>
    <t>24-MONTREM</t>
  </si>
  <si>
    <t>24-MOULEYDIER</t>
  </si>
  <si>
    <t>24-MOULIN NEUF</t>
  </si>
  <si>
    <t>24-MUSSIDAN</t>
  </si>
  <si>
    <t>24-NABIRAT</t>
  </si>
  <si>
    <t>24-NADAILLAC</t>
  </si>
  <si>
    <t>24-NAILHAC</t>
  </si>
  <si>
    <t>24-NANTEUIL AURIAC DE BOURZAC</t>
  </si>
  <si>
    <t>24-NANTHEUIL</t>
  </si>
  <si>
    <t>24-NANTHIAT</t>
  </si>
  <si>
    <t>24-NASTRINGUES</t>
  </si>
  <si>
    <t>24-NAUSSANNES</t>
  </si>
  <si>
    <t>24-NEGRONDES</t>
  </si>
  <si>
    <t>24-NEUVIC</t>
  </si>
  <si>
    <t>24-NONTRON</t>
  </si>
  <si>
    <t>24-ORLIAC</t>
  </si>
  <si>
    <t>24-ORLIAGUET</t>
  </si>
  <si>
    <t>24-PARCOUL CHENAUD</t>
  </si>
  <si>
    <t>24-PAULIN</t>
  </si>
  <si>
    <t>24-PAUNAT</t>
  </si>
  <si>
    <t>24-PAUSSAC ET ST VIVIEN</t>
  </si>
  <si>
    <t>24-PAYS DE BELVES</t>
  </si>
  <si>
    <t>24-PAYZAC</t>
  </si>
  <si>
    <t>24-PAZAYAC</t>
  </si>
  <si>
    <t>24-PERIGUEUX</t>
  </si>
  <si>
    <t>24-PETIT BERSAC</t>
  </si>
  <si>
    <t>24-PEYRIGNAC</t>
  </si>
  <si>
    <t>24-PEYRILLAC ET MILLAC</t>
  </si>
  <si>
    <t>24-PEYZAC LE MOUSTIER</t>
  </si>
  <si>
    <t>24-PEZULS</t>
  </si>
  <si>
    <t>24-PIEGUT PLUVIERS</t>
  </si>
  <si>
    <t>24-PLAISANCE</t>
  </si>
  <si>
    <t>24-PLAZAC</t>
  </si>
  <si>
    <t>24-POMPORT</t>
  </si>
  <si>
    <t>24-PONTOURS</t>
  </si>
  <si>
    <t>24-PRATS DE CARLUX</t>
  </si>
  <si>
    <t>24-PRATS DU PERIGORD</t>
  </si>
  <si>
    <t>24-PRESSIGNAC VICQ</t>
  </si>
  <si>
    <t>24-PREYSSAC D EXCIDEUIL</t>
  </si>
  <si>
    <t>24-PRIGONRIEUX</t>
  </si>
  <si>
    <t>24-PROISSANS</t>
  </si>
  <si>
    <t>24-QUEYSSAC</t>
  </si>
  <si>
    <t>24-QUINSAC</t>
  </si>
  <si>
    <t>24-RAMPIEUX</t>
  </si>
  <si>
    <t>24-RAZAC D EYMET</t>
  </si>
  <si>
    <t>24-RAZAC DE SAUSSIGNAC</t>
  </si>
  <si>
    <t>24-RAZAC SUR L ISLE</t>
  </si>
  <si>
    <t>24-RIBAGNAC</t>
  </si>
  <si>
    <t>24-RIBERAC</t>
  </si>
  <si>
    <t>24-ROUFFIGNAC DE SIGOULES</t>
  </si>
  <si>
    <t>24-ROUFFIGNAC ST CERNIN DE REILHAC</t>
  </si>
  <si>
    <t>24-RUDEAU LADOSSE</t>
  </si>
  <si>
    <t>24-SADILLAC</t>
  </si>
  <si>
    <t>24-SAGELAT</t>
  </si>
  <si>
    <t>24-SALAGNAC</t>
  </si>
  <si>
    <t>24-SALIGNAC EYVIGUES</t>
  </si>
  <si>
    <t>24-SALLES DE BELVES</t>
  </si>
  <si>
    <t>24-SALON</t>
  </si>
  <si>
    <t>24-SANILHAC</t>
  </si>
  <si>
    <t>24-SARLANDE</t>
  </si>
  <si>
    <t>24-SARLAT LA CANEDA</t>
  </si>
  <si>
    <t>24-SARLIAC SUR L ISLE</t>
  </si>
  <si>
    <t>24-SARRAZAC</t>
  </si>
  <si>
    <t>24-SAUSSIGNAC</t>
  </si>
  <si>
    <t>24-SAVIGNAC DE MIREMONT</t>
  </si>
  <si>
    <t>24-SAVIGNAC DE NONTRON</t>
  </si>
  <si>
    <t>24-SAVIGNAC LEDRIER</t>
  </si>
  <si>
    <t>24-SAVIGNAC LES EGLISES</t>
  </si>
  <si>
    <t>24-SCEAU ST ANGEL</t>
  </si>
  <si>
    <t>24-SEGONZAC</t>
  </si>
  <si>
    <t>24-SERGEAC</t>
  </si>
  <si>
    <t>24-SERRES ET MONTGUYARD</t>
  </si>
  <si>
    <t>24-SERVANCHES</t>
  </si>
  <si>
    <t>24-SIGOULES ET FLAUGEAC</t>
  </si>
  <si>
    <t>24-SIMEYROLS</t>
  </si>
  <si>
    <t>24-SINGLEYRAC</t>
  </si>
  <si>
    <t>24-SIORAC DE RIBERAC</t>
  </si>
  <si>
    <t>24-SIORAC EN PERIGORD</t>
  </si>
  <si>
    <t>24-SORGES ET LIGUEUX EN PERIGORD</t>
  </si>
  <si>
    <t>24-SOUDAT</t>
  </si>
  <si>
    <t>24-SOULAURES</t>
  </si>
  <si>
    <t>24-SOURZAC</t>
  </si>
  <si>
    <t>24-ST AGNE</t>
  </si>
  <si>
    <t>24-ST AMAND DE VERGT</t>
  </si>
  <si>
    <t>24-ST ANDRE D ALLAS</t>
  </si>
  <si>
    <t>24-ST ANDRE DE DOUBLE</t>
  </si>
  <si>
    <t>24-ST ANTOINE DE BREUILH</t>
  </si>
  <si>
    <t>24-ST AQUILIN</t>
  </si>
  <si>
    <t>24-ST ASTIER</t>
  </si>
  <si>
    <t>24-ST AUBIN DE CADELECH</t>
  </si>
  <si>
    <t>24-ST AUBIN DE LANQUAIS</t>
  </si>
  <si>
    <t>24-ST AUBIN DE NABIRAT</t>
  </si>
  <si>
    <t>24-ST AULAYE PUYMANGOU</t>
  </si>
  <si>
    <t>24-ST AVIT DE VIALARD</t>
  </si>
  <si>
    <t>24-ST AVIT RIVIERE</t>
  </si>
  <si>
    <t>24-ST AVIT SENIEUR</t>
  </si>
  <si>
    <t>24-ST BARTHELEMY DE BELLEGARDE</t>
  </si>
  <si>
    <t>24-ST BARTHELEMY DE BUSSIERE</t>
  </si>
  <si>
    <t>24-ST CAPRAISE D EYMET</t>
  </si>
  <si>
    <t>24-ST CAPRAISE DE LALINDE</t>
  </si>
  <si>
    <t>24-ST CASSIEN</t>
  </si>
  <si>
    <t>24-ST CERNIN DE L HERM</t>
  </si>
  <si>
    <t>24-ST CERNIN DE LABARDE</t>
  </si>
  <si>
    <t>24-ST CHAMASSY</t>
  </si>
  <si>
    <t>24-ST CREPIN D AUBEROCHE</t>
  </si>
  <si>
    <t>24-ST CREPIN ET CARLUCET</t>
  </si>
  <si>
    <t>24-ST CYBRANET</t>
  </si>
  <si>
    <t>24-ST CYPRIEN</t>
  </si>
  <si>
    <t>24-ST CYR LES CHAMPAGNES</t>
  </si>
  <si>
    <t>24-ST ESTEPHE</t>
  </si>
  <si>
    <t>24-ST ETIENNE DE PUYCORBIER</t>
  </si>
  <si>
    <t>24-ST FELIX DE BOURDEILLES</t>
  </si>
  <si>
    <t>24-ST FELIX DE REILLAC ET MORTEMART</t>
  </si>
  <si>
    <t>24-ST FELIX DE VILLADEIX</t>
  </si>
  <si>
    <t>24-ST FRONT D ALEMPS</t>
  </si>
  <si>
    <t>24-ST FRONT DE PRADOUX</t>
  </si>
  <si>
    <t>24-ST FRONT LA RIVIERE</t>
  </si>
  <si>
    <t>24-ST FRONT SUR NIZONNE</t>
  </si>
  <si>
    <t>24-ST GENIES</t>
  </si>
  <si>
    <t>24-ST GEORGES BLANCANEIX</t>
  </si>
  <si>
    <t>24-ST GEORGES DE MONTCLARD</t>
  </si>
  <si>
    <t>24-ST GERAUD DE CORPS</t>
  </si>
  <si>
    <t>24-ST GERMAIN DE BELVES</t>
  </si>
  <si>
    <t>24-ST GERMAIN DES PRES</t>
  </si>
  <si>
    <t>24-ST GERMAIN DU SALEMBRE</t>
  </si>
  <si>
    <t>24-ST GERMAIN ET MONS</t>
  </si>
  <si>
    <t>24-ST GERY</t>
  </si>
  <si>
    <t>24-ST GEYRAC</t>
  </si>
  <si>
    <t>24-ST HILAIRE D ESTISSAC</t>
  </si>
  <si>
    <t>24-ST JEAN D ATAUX</t>
  </si>
  <si>
    <t>24-ST JEAN D ESTISSAC</t>
  </si>
  <si>
    <t>24-ST JEAN DE COLE</t>
  </si>
  <si>
    <t>24-ST JORY DE CHALAIS</t>
  </si>
  <si>
    <t>24-ST JORY LAS BLOUX</t>
  </si>
  <si>
    <t>24-ST JULIEN DE LAMPON</t>
  </si>
  <si>
    <t>24-ST JULIEN INNOCENCE EULALIE</t>
  </si>
  <si>
    <t>24-ST JUST</t>
  </si>
  <si>
    <t>24-ST LAURENT DES HOMMES</t>
  </si>
  <si>
    <t>24-ST LAURENT DES VIGNES</t>
  </si>
  <si>
    <t>24-ST LAURENT LA VALLEE</t>
  </si>
  <si>
    <t>24-ST LEON D ISSIGEAC</t>
  </si>
  <si>
    <t>24-ST LEON SUR L ISLE</t>
  </si>
  <si>
    <t>24-ST LEON SUR VEZERE</t>
  </si>
  <si>
    <t>24-ST LOUIS EN L ISLE</t>
  </si>
  <si>
    <t>24-ST MARCEL DU PERIGORD</t>
  </si>
  <si>
    <t>24-ST MARCORY</t>
  </si>
  <si>
    <t>24-ST MARTIAL D ALBAREDE</t>
  </si>
  <si>
    <t>24-ST MARTIAL D ARTENSET</t>
  </si>
  <si>
    <t>24-ST MARTIAL DE NABIRAT</t>
  </si>
  <si>
    <t>24-ST MARTIAL DE VALETTE</t>
  </si>
  <si>
    <t>24-ST MARTIAL VIVEYROL</t>
  </si>
  <si>
    <t>24-ST MARTIN DE FRESSENGEAS</t>
  </si>
  <si>
    <t>24-ST MARTIN DE GURSON</t>
  </si>
  <si>
    <t>24-ST MARTIN DE RIBERAC</t>
  </si>
  <si>
    <t>24-ST MARTIN DES COMBES</t>
  </si>
  <si>
    <t>24-ST MARTIN L ASTIER</t>
  </si>
  <si>
    <t>24-ST MARTIN LE PIN</t>
  </si>
  <si>
    <t>24-ST MAYME DE PEREYROL</t>
  </si>
  <si>
    <t>24-ST MEARD DE DRONE</t>
  </si>
  <si>
    <t>24-ST MEARD DE GURCON</t>
  </si>
  <si>
    <t>24-ST MEDARD D EXCIDEUIL</t>
  </si>
  <si>
    <t>24-ST MEDARD DE MUSSIDAN</t>
  </si>
  <si>
    <t>24-ST MESMIN</t>
  </si>
  <si>
    <t>24-ST MICHEL DE DOUBLE</t>
  </si>
  <si>
    <t>24-ST MICHEL DE MONTAIGNE</t>
  </si>
  <si>
    <t>24-ST MICHEL DE VILLADEIX</t>
  </si>
  <si>
    <t>24-ST NEXANS</t>
  </si>
  <si>
    <t>24-ST PANCRACE</t>
  </si>
  <si>
    <t>24-ST PANTALY D EXCIDEUIL</t>
  </si>
  <si>
    <t>24-ST PARDOUX DE DRONE</t>
  </si>
  <si>
    <t>24-ST PARDOUX ET VIELVIC</t>
  </si>
  <si>
    <t>24-ST PARDOUX LA RIVIERE</t>
  </si>
  <si>
    <t>24-ST PAUL DE SERRE</t>
  </si>
  <si>
    <t>24-ST PAUL LA ROCHE</t>
  </si>
  <si>
    <t>24-ST PAUL LIZONNE</t>
  </si>
  <si>
    <t>24-ST PERDOUX</t>
  </si>
  <si>
    <t>24-ST PIERRE D EYRAUD</t>
  </si>
  <si>
    <t>24-ST PIERRE DE CHIGNAC</t>
  </si>
  <si>
    <t>24-ST PIERRE DE COLE</t>
  </si>
  <si>
    <t>24-ST PIERRE DE FRUGIE</t>
  </si>
  <si>
    <t>24-ST POMPONT</t>
  </si>
  <si>
    <t>24-ST PRIEST LES FOUGERES</t>
  </si>
  <si>
    <t>24-ST PRIVAT EN PERIGORD</t>
  </si>
  <si>
    <t>24-ST RABIER</t>
  </si>
  <si>
    <t>24-ST RAPHAEL</t>
  </si>
  <si>
    <t>24-ST REMY</t>
  </si>
  <si>
    <t>24-ST ROMAIN DE MONPAZIER</t>
  </si>
  <si>
    <t>24-ST ROMAIN ET ST CLEMENT</t>
  </si>
  <si>
    <t>24-ST SAUD LACOUSSIERE</t>
  </si>
  <si>
    <t>24-ST SAUVEUR</t>
  </si>
  <si>
    <t>24-ST SAUVEUR LALANDE</t>
  </si>
  <si>
    <t>24-ST SEURIN DE PRATS</t>
  </si>
  <si>
    <t>24-ST SEVERIN D ESTISSAC</t>
  </si>
  <si>
    <t>24-ST SULPICE D EXCIDEUIL</t>
  </si>
  <si>
    <t>24-ST SULPICE DE ROUMAGNAC</t>
  </si>
  <si>
    <t>24-ST VICTOR</t>
  </si>
  <si>
    <t>24-ST VINCENT DE CONNEZAC</t>
  </si>
  <si>
    <t>24-ST VINCENT DE COSSE</t>
  </si>
  <si>
    <t>24-ST VINCENT JALMOUTIERS</t>
  </si>
  <si>
    <t>24-ST VINCENT LE PALUEL</t>
  </si>
  <si>
    <t>24-ST VINCENT SUR L ISLE</t>
  </si>
  <si>
    <t>24-ST VIVIEN</t>
  </si>
  <si>
    <t>24-STE CROIX</t>
  </si>
  <si>
    <t>24-STE CROIX DE MAREUIL</t>
  </si>
  <si>
    <t>24-STE EULALIE D ANS</t>
  </si>
  <si>
    <t>24-STE FOY DE BELVES</t>
  </si>
  <si>
    <t>24-STE FOY DE LONGAS</t>
  </si>
  <si>
    <t>24-STE MONDANE</t>
  </si>
  <si>
    <t>24-STE NATHALENE</t>
  </si>
  <si>
    <t>24-STE ORSE</t>
  </si>
  <si>
    <t>24-STE RADEGONDE</t>
  </si>
  <si>
    <t>24-STE TRIE</t>
  </si>
  <si>
    <t>24-TAMNIES</t>
  </si>
  <si>
    <t>24-TEILLOTS</t>
  </si>
  <si>
    <t>24-TEMPLE LAGUYON</t>
  </si>
  <si>
    <t>24-TERRASSON LAVILLEDIEU</t>
  </si>
  <si>
    <t>24-TEYJAT</t>
  </si>
  <si>
    <t>24-THENAC</t>
  </si>
  <si>
    <t>24-THENON</t>
  </si>
  <si>
    <t>24-THIVIERS</t>
  </si>
  <si>
    <t>24-THONAC</t>
  </si>
  <si>
    <t>24-TOCANE ST APRE</t>
  </si>
  <si>
    <t>24-TOURTOIRAC</t>
  </si>
  <si>
    <t>24-TRELISSAC</t>
  </si>
  <si>
    <t>24-TREMOLAT</t>
  </si>
  <si>
    <t>24-TURSAC</t>
  </si>
  <si>
    <t>24-URVAL</t>
  </si>
  <si>
    <t>24-VAL DE LOUYRE ET CAUDEAU</t>
  </si>
  <si>
    <t>24-VALLEREUIL</t>
  </si>
  <si>
    <t>24-VALOJOULX</t>
  </si>
  <si>
    <t>24-VANXAINS</t>
  </si>
  <si>
    <t>24-VARAIGNES</t>
  </si>
  <si>
    <t>24-VARENNES</t>
  </si>
  <si>
    <t>24-VAUNAC</t>
  </si>
  <si>
    <t>24-VELINES</t>
  </si>
  <si>
    <t>24-VENDOIRE</t>
  </si>
  <si>
    <t>24-VERDON</t>
  </si>
  <si>
    <t>24-VERGT</t>
  </si>
  <si>
    <t>24-VERGT DE BIRON</t>
  </si>
  <si>
    <t>24-VERTEILLAC</t>
  </si>
  <si>
    <t>24-VEYRIGNAC</t>
  </si>
  <si>
    <t>24-VEYRINES DE DOMME</t>
  </si>
  <si>
    <t>24-VEYRINES DE VERGT</t>
  </si>
  <si>
    <t>24-VEZAC</t>
  </si>
  <si>
    <t>24-VILLAC</t>
  </si>
  <si>
    <t>24-VILLAMBLARD</t>
  </si>
  <si>
    <t>24-VILLARS</t>
  </si>
  <si>
    <t>24-VILLEFRANCHE DE LONCHAT</t>
  </si>
  <si>
    <t>24-VILLEFRANCHE DU PERIGORD</t>
  </si>
  <si>
    <t>24-VILLETOUREIX</t>
  </si>
  <si>
    <t>24-VITRAC</t>
  </si>
  <si>
    <t>24-FAUX</t>
  </si>
  <si>
    <t>25-ABBANS DESSOUS</t>
  </si>
  <si>
    <t>25-ABBANS DESSUS</t>
  </si>
  <si>
    <t>25-ABBENANS</t>
  </si>
  <si>
    <t>25-ABBEVILLERS</t>
  </si>
  <si>
    <t>25-ACCOLANS</t>
  </si>
  <si>
    <t>25-ADAM LES PASSAVANT</t>
  </si>
  <si>
    <t>25-ADAM LES VERCEL</t>
  </si>
  <si>
    <t>25-AIBRE</t>
  </si>
  <si>
    <t>25-AISSEY</t>
  </si>
  <si>
    <t>25-ALLENJOIE</t>
  </si>
  <si>
    <t>25-ALLONDANS</t>
  </si>
  <si>
    <t>25-AMAGNEY</t>
  </si>
  <si>
    <t>25-AMANCEY</t>
  </si>
  <si>
    <t>25-AMATHAY VESIGNEUX</t>
  </si>
  <si>
    <t>25-AMONDANS</t>
  </si>
  <si>
    <t>25-ANTEUIL</t>
  </si>
  <si>
    <t>25-APPENANS</t>
  </si>
  <si>
    <t>25-ARBOUANS</t>
  </si>
  <si>
    <t>25-ARC ET SENANS</t>
  </si>
  <si>
    <t>25-ARC SOUS CICON</t>
  </si>
  <si>
    <t>25-ARC SOUS MONTENOT</t>
  </si>
  <si>
    <t>25-ARCEY</t>
  </si>
  <si>
    <t>25-ARCON</t>
  </si>
  <si>
    <t>25-AUBONNE</t>
  </si>
  <si>
    <t>25-AUDEUX</t>
  </si>
  <si>
    <t>25-AUDINCOURT</t>
  </si>
  <si>
    <t>25-AUTECHAUX</t>
  </si>
  <si>
    <t>25-AUTECHAUX ROIDE</t>
  </si>
  <si>
    <t>25-AVANNE AVENEY</t>
  </si>
  <si>
    <t>25-AVILLEY</t>
  </si>
  <si>
    <t>25-AVOUDREY</t>
  </si>
  <si>
    <t>25-BADEVEL</t>
  </si>
  <si>
    <t>25-BANNANS</t>
  </si>
  <si>
    <t>25-BART</t>
  </si>
  <si>
    <t>25-BARTHERANS</t>
  </si>
  <si>
    <t>25-BATTENANS LES MINES</t>
  </si>
  <si>
    <t>25-BATTENANS VARIN</t>
  </si>
  <si>
    <t>25-BAUME LES DAMES</t>
  </si>
  <si>
    <t>25-BAVANS</t>
  </si>
  <si>
    <t>25-BELFAYS</t>
  </si>
  <si>
    <t>25-BELLEHERBE</t>
  </si>
  <si>
    <t>25-BELMONT</t>
  </si>
  <si>
    <t>25-BELVOIR</t>
  </si>
  <si>
    <t>25-BERCHE</t>
  </si>
  <si>
    <t>25-BERTHELANGE</t>
  </si>
  <si>
    <t>25-BESANCON</t>
  </si>
  <si>
    <t>25-BETHONCOURT</t>
  </si>
  <si>
    <t>25-BEURE</t>
  </si>
  <si>
    <t>25-BEUTAL</t>
  </si>
  <si>
    <t>25-BIANS LES USIERS</t>
  </si>
  <si>
    <t>25-BIEF</t>
  </si>
  <si>
    <t>25-BLAMONT</t>
  </si>
  <si>
    <t>25-BLARIANS</t>
  </si>
  <si>
    <t>25-BLUSSANGEAUX</t>
  </si>
  <si>
    <t>25-BLUSSANS</t>
  </si>
  <si>
    <t>25-BOLANDOZ</t>
  </si>
  <si>
    <t>25-BONDEVAL</t>
  </si>
  <si>
    <t>25-BONNAL</t>
  </si>
  <si>
    <t>25-BONNAY</t>
  </si>
  <si>
    <t>25-BONNETAGE</t>
  </si>
  <si>
    <t>25-BONNEVAUX</t>
  </si>
  <si>
    <t>25-BOUCLANS</t>
  </si>
  <si>
    <t>25-BOUJAILLES</t>
  </si>
  <si>
    <t>25-BOURGUIGNON</t>
  </si>
  <si>
    <t>25-BOURNOIS</t>
  </si>
  <si>
    <t>25-BOUSSIERES</t>
  </si>
  <si>
    <t>25-BOUVERANS</t>
  </si>
  <si>
    <t>25-BRAILLANS</t>
  </si>
  <si>
    <t>25-BRANNE</t>
  </si>
  <si>
    <t>25-BRECONCHAUX</t>
  </si>
  <si>
    <t>25-BREMONDANS</t>
  </si>
  <si>
    <t>25-BRERES</t>
  </si>
  <si>
    <t>25-BRETIGNEY</t>
  </si>
  <si>
    <t>25-BRETIGNEY NOTRE DAME</t>
  </si>
  <si>
    <t>25-BRETONVILLERS</t>
  </si>
  <si>
    <t>25-BREY ET MAISON DU BOIS</t>
  </si>
  <si>
    <t>25-BROGNARD</t>
  </si>
  <si>
    <t>25-BUFFARD</t>
  </si>
  <si>
    <t>25-BUGNY</t>
  </si>
  <si>
    <t>25-BULLE</t>
  </si>
  <si>
    <t>25-BURGILLE</t>
  </si>
  <si>
    <t>25-BURNEVILLERS</t>
  </si>
  <si>
    <t>25-BUSY</t>
  </si>
  <si>
    <t>25-BY</t>
  </si>
  <si>
    <t>25-BYANS SUR DOUBS</t>
  </si>
  <si>
    <t>25-CADEMENE</t>
  </si>
  <si>
    <t>25-CENDREY</t>
  </si>
  <si>
    <t>25-CERNAY L EGLISE</t>
  </si>
  <si>
    <t>25-CESSEY</t>
  </si>
  <si>
    <t>25-CHAFFOIS</t>
  </si>
  <si>
    <t>25-CHALEZE</t>
  </si>
  <si>
    <t>25-CHALEZEULE</t>
  </si>
  <si>
    <t>25-CHAMESEY</t>
  </si>
  <si>
    <t>25-CHAMESOL</t>
  </si>
  <si>
    <t>25-CHAMPAGNEY</t>
  </si>
  <si>
    <t>25-CHAMPLIVE</t>
  </si>
  <si>
    <t>25-CHAMPOUX</t>
  </si>
  <si>
    <t>25-CHAMPVANS LES MOULINS</t>
  </si>
  <si>
    <t>25-CHANTRANS</t>
  </si>
  <si>
    <t>25-CHAPELLE D HUIN</t>
  </si>
  <si>
    <t>25-CHAPELLE DES BOIS</t>
  </si>
  <si>
    <t>25-CHARMAUVILLERS</t>
  </si>
  <si>
    <t>25-CHARMOILLE</t>
  </si>
  <si>
    <t>25-CHARNAY</t>
  </si>
  <si>
    <t>25-CHARQUEMONT</t>
  </si>
  <si>
    <t>25-CHASSAGNE ST DENIS</t>
  </si>
  <si>
    <t>25-CHATEAUVIEUX LES FOSSES</t>
  </si>
  <si>
    <t>25-CHATELBLANC</t>
  </si>
  <si>
    <t>25-CHATILLON GUYOTTE</t>
  </si>
  <si>
    <t>25-CHATILLON LE DUC</t>
  </si>
  <si>
    <t>25-CHATILLON SUR LISON</t>
  </si>
  <si>
    <t>25-CHAUCENNE</t>
  </si>
  <si>
    <t>25-CHAUX LES PASSAVANT</t>
  </si>
  <si>
    <t>25-CHAUX NEUVE</t>
  </si>
  <si>
    <t>25-CHAY</t>
  </si>
  <si>
    <t>25-CHAZOT</t>
  </si>
  <si>
    <t>25-CHEMAUDIN ET VAUX</t>
  </si>
  <si>
    <t>25-CHENECEY BUILLON</t>
  </si>
  <si>
    <t>25-CHEVIGNEY LES VERCEL</t>
  </si>
  <si>
    <t>25-CHEVIGNEY SUR L OGNON</t>
  </si>
  <si>
    <t>25-CHEVROZ</t>
  </si>
  <si>
    <t>25-CHOUZELOT</t>
  </si>
  <si>
    <t>25-CLERON</t>
  </si>
  <si>
    <t>25-COLOMBIER FONTAINE</t>
  </si>
  <si>
    <t>25-CONSOLATION MAISONNETTES</t>
  </si>
  <si>
    <t>25-CORCELLE MIESLOT</t>
  </si>
  <si>
    <t>25-CORCELLES FERRIERES</t>
  </si>
  <si>
    <t>25-CORCONDRAY</t>
  </si>
  <si>
    <t>25-COTEBRUNE</t>
  </si>
  <si>
    <t>25-COUR ST MAURICE</t>
  </si>
  <si>
    <t>25-COURCELLES</t>
  </si>
  <si>
    <t>25-COURCELLES LES MONTBELIARD</t>
  </si>
  <si>
    <t>25-COURCHAPON</t>
  </si>
  <si>
    <t>25-COURTEFONTAINE</t>
  </si>
  <si>
    <t>25-COURTETAIN ET SALANS</t>
  </si>
  <si>
    <t>25-COURVIERES</t>
  </si>
  <si>
    <t>25-CROSEY LE GRAND</t>
  </si>
  <si>
    <t>25-CROSEY LE PETIT</t>
  </si>
  <si>
    <t>25-CROUZET MIGETTE</t>
  </si>
  <si>
    <t>25-CUBRIAL</t>
  </si>
  <si>
    <t>25-CUBRY</t>
  </si>
  <si>
    <t>25-CUSANCE</t>
  </si>
  <si>
    <t>25-CUSE ET ADRISANS</t>
  </si>
  <si>
    <t>25-CUSSEY SUR L OGNON</t>
  </si>
  <si>
    <t>25-CUSSEY SUR LISON</t>
  </si>
  <si>
    <t>25-DAMBELIN</t>
  </si>
  <si>
    <t>25-DAMBENOIS</t>
  </si>
  <si>
    <t>25-DAMMARTIN LES TEMPLIERS</t>
  </si>
  <si>
    <t>25-DAMPIERRE LES BOIS</t>
  </si>
  <si>
    <t>25-DAMPIERRE SUR LE DOUBS</t>
  </si>
  <si>
    <t>25-DAMPJOUX</t>
  </si>
  <si>
    <t>25-DAMPRICHARD</t>
  </si>
  <si>
    <t>25-DANNEMARIE</t>
  </si>
  <si>
    <t>25-DANNEMARIE SUR CRETE</t>
  </si>
  <si>
    <t>25-DASLE</t>
  </si>
  <si>
    <t>25-DELUZ</t>
  </si>
  <si>
    <t>25-DESANDANS</t>
  </si>
  <si>
    <t>25-DESERVILLERS</t>
  </si>
  <si>
    <t>25-DEVECEY</t>
  </si>
  <si>
    <t>25-DOMMARTIN</t>
  </si>
  <si>
    <t>25-DOMPIERRE LES TILLEULS</t>
  </si>
  <si>
    <t>25-DOMPREL</t>
  </si>
  <si>
    <t>25-DOUBS</t>
  </si>
  <si>
    <t>25-DUNG</t>
  </si>
  <si>
    <t>25-DURNES</t>
  </si>
  <si>
    <t>25-ECHAY</t>
  </si>
  <si>
    <t>25-ECHENANS</t>
  </si>
  <si>
    <t>25-ECHEVANNES</t>
  </si>
  <si>
    <t>25-ECOLE VALENTIN</t>
  </si>
  <si>
    <t>25-ECOT</t>
  </si>
  <si>
    <t>25-ECURCEY</t>
  </si>
  <si>
    <t>25-EMAGNY</t>
  </si>
  <si>
    <t>25-EPENOUSE</t>
  </si>
  <si>
    <t>25-EPENOY</t>
  </si>
  <si>
    <t>25-EPEUGNEY</t>
  </si>
  <si>
    <t>25-ESNANS</t>
  </si>
  <si>
    <t>25-ETALANS</t>
  </si>
  <si>
    <t>25-ETERNOZ</t>
  </si>
  <si>
    <t>25-ETOUVANS</t>
  </si>
  <si>
    <t>25-ETRABONNE</t>
  </si>
  <si>
    <t>25-ETRAPPE</t>
  </si>
  <si>
    <t>25-ETRAY</t>
  </si>
  <si>
    <t>25-ETUPES</t>
  </si>
  <si>
    <t>25-EVILLERS</t>
  </si>
  <si>
    <t>25-EXINCOURT</t>
  </si>
  <si>
    <t>25-EYSSON</t>
  </si>
  <si>
    <t>25-FAIMBE</t>
  </si>
  <si>
    <t>25-FALLERANS</t>
  </si>
  <si>
    <t>25-FERRIERES LE LAC</t>
  </si>
  <si>
    <t>25-FERRIERES LES BOIS</t>
  </si>
  <si>
    <t>25-FERTANS</t>
  </si>
  <si>
    <t>25-FESCHES LE CHATEL</t>
  </si>
  <si>
    <t>25-FESSEVILLERS</t>
  </si>
  <si>
    <t>25-FEULE</t>
  </si>
  <si>
    <t>25-FLAGEY</t>
  </si>
  <si>
    <t>25-FLAGEY RIGNEY</t>
  </si>
  <si>
    <t>25-FLANGEBOUCHE</t>
  </si>
  <si>
    <t>25-FLEUREY</t>
  </si>
  <si>
    <t>25-FONTAIN</t>
  </si>
  <si>
    <t>25-FONTAINE LES CLERVAL</t>
  </si>
  <si>
    <t>25-FONTENELLE MONTBY</t>
  </si>
  <si>
    <t>25-FONTENOTTE</t>
  </si>
  <si>
    <t>25-FOURBANNE</t>
  </si>
  <si>
    <t>25-FOURCATIER ET MAISON NEUVE</t>
  </si>
  <si>
    <t>25-FOURG</t>
  </si>
  <si>
    <t>25-FOURNET BLANCHEROCHE</t>
  </si>
  <si>
    <t>25-FOURNETS LUISANS</t>
  </si>
  <si>
    <t>25-FRAMBOUHANS</t>
  </si>
  <si>
    <t>25-FRANEY</t>
  </si>
  <si>
    <t>25-FRANOIS</t>
  </si>
  <si>
    <t>25-FRASNE</t>
  </si>
  <si>
    <t>25-FROIDEVAUX</t>
  </si>
  <si>
    <t>25-FUANS</t>
  </si>
  <si>
    <t>25-GELLIN</t>
  </si>
  <si>
    <t>25-GEMONVAL</t>
  </si>
  <si>
    <t>25-GENEUILLE</t>
  </si>
  <si>
    <t>25-GENEY</t>
  </si>
  <si>
    <t>25-GENNES</t>
  </si>
  <si>
    <t>25-GERMEFONTAINE</t>
  </si>
  <si>
    <t>25-GERMONDANS</t>
  </si>
  <si>
    <t>25-GEVRESIN</t>
  </si>
  <si>
    <t>25-GILLEY</t>
  </si>
  <si>
    <t>25-GLAMONDANS</t>
  </si>
  <si>
    <t>25-GLAY</t>
  </si>
  <si>
    <t>25-GLERE</t>
  </si>
  <si>
    <t>25-GONDENANS LES MOULINS</t>
  </si>
  <si>
    <t>25-GONDENANS MONTBY</t>
  </si>
  <si>
    <t>25-GONSANS</t>
  </si>
  <si>
    <t>25-GOUHELANS</t>
  </si>
  <si>
    <t>25-GOUMOIS</t>
  </si>
  <si>
    <t>25-GOUX LES DAMBELIN</t>
  </si>
  <si>
    <t>25-GOUX LES USIERS</t>
  </si>
  <si>
    <t>25-GOUX SOUS LANDET</t>
  </si>
  <si>
    <t>25-GRAND CHARMONT</t>
  </si>
  <si>
    <t>25-GRAND COMBE CHATELEU</t>
  </si>
  <si>
    <t>25-GRAND COMBE DES BOIS</t>
  </si>
  <si>
    <t>25-GRANDFONTAINE</t>
  </si>
  <si>
    <t>25-GRANDFONTAINE SUR CREUSE</t>
  </si>
  <si>
    <t>25-GRANGES NARBOZ</t>
  </si>
  <si>
    <t>25-GROSBOIS</t>
  </si>
  <si>
    <t>25-GUILLON LES BAINS</t>
  </si>
  <si>
    <t>25-GUYANS DURNES</t>
  </si>
  <si>
    <t>25-GUYANS VENNES</t>
  </si>
  <si>
    <t>25-HAUTERIVE LA FRESSE</t>
  </si>
  <si>
    <t>25-HERIMONCOURT</t>
  </si>
  <si>
    <t>25-HOUTAUD</t>
  </si>
  <si>
    <t>25-HUANNE MONTMARTIN</t>
  </si>
  <si>
    <t>25-HYEMONDANS</t>
  </si>
  <si>
    <t>25-HYEVRE MAGNY</t>
  </si>
  <si>
    <t>25-HYEVRE PAROISSE</t>
  </si>
  <si>
    <t>25-INDEVILLERS</t>
  </si>
  <si>
    <t>25-ISSANS</t>
  </si>
  <si>
    <t>25-JALLERANGE</t>
  </si>
  <si>
    <t>25-JOUGNE</t>
  </si>
  <si>
    <t>25-L ECOUVOTTE</t>
  </si>
  <si>
    <t>25-L HOPITAL DU GROSBOIS</t>
  </si>
  <si>
    <t>25-L HOPITAL ST LIEFFROY</t>
  </si>
  <si>
    <t>25-L ISLE SUR LE DOUBS</t>
  </si>
  <si>
    <t>25-LA BOSSE</t>
  </si>
  <si>
    <t>25-LA BRETENIERE</t>
  </si>
  <si>
    <t>25-LA CHAUX</t>
  </si>
  <si>
    <t>25-LA CHENALOTTE</t>
  </si>
  <si>
    <t>25-LA CHEVILLOTTE</t>
  </si>
  <si>
    <t>25-LA CLUSE ET MIJOUX</t>
  </si>
  <si>
    <t>25-LA GRANGE</t>
  </si>
  <si>
    <t>25-LA LONGEVILLE</t>
  </si>
  <si>
    <t>25-LA PLANEE</t>
  </si>
  <si>
    <t>25-LA PRETIERE</t>
  </si>
  <si>
    <t>25-LA RIVIERE DRUGEON</t>
  </si>
  <si>
    <t>25-LA SOMMETTE</t>
  </si>
  <si>
    <t>25-LA TOUR DE SCAY</t>
  </si>
  <si>
    <t>25-LA VEZE</t>
  </si>
  <si>
    <t>25-LABERGEMENT STE MARIE</t>
  </si>
  <si>
    <t>25-LAIRE</t>
  </si>
  <si>
    <t>25-LAISSEY</t>
  </si>
  <si>
    <t>25-LANANS</t>
  </si>
  <si>
    <t>25-LANDRESSE</t>
  </si>
  <si>
    <t>25-LANTENNE VERTIERE</t>
  </si>
  <si>
    <t>25-LANTHENANS</t>
  </si>
  <si>
    <t>25-LARNOD</t>
  </si>
  <si>
    <t>25-LAVAL LE PRIEURE</t>
  </si>
  <si>
    <t>25-LAVANS QUINGEY</t>
  </si>
  <si>
    <t>25-LAVANS VUILLAFANS</t>
  </si>
  <si>
    <t>25-LAVERNAY</t>
  </si>
  <si>
    <t>25-LAVIRON</t>
  </si>
  <si>
    <t>25-LE BARBOUX</t>
  </si>
  <si>
    <t>25-LE BELIEU</t>
  </si>
  <si>
    <t>25-LE BIZOT</t>
  </si>
  <si>
    <t>25-LE CROUZET</t>
  </si>
  <si>
    <t>25-LE GRATTERIS</t>
  </si>
  <si>
    <t>25-LE LUHIER</t>
  </si>
  <si>
    <t>25-LE MEMONT</t>
  </si>
  <si>
    <t>25-LE MOUTHEROT</t>
  </si>
  <si>
    <t>25-LE PUY</t>
  </si>
  <si>
    <t>25-LE RUSSEY</t>
  </si>
  <si>
    <t>25-LE VAL</t>
  </si>
  <si>
    <t>25-LE VERNOY</t>
  </si>
  <si>
    <t>25-LES ALLIES</t>
  </si>
  <si>
    <t>25-LES AUXONS</t>
  </si>
  <si>
    <t>25-LES BRESEUX</t>
  </si>
  <si>
    <t>25-LES COMBES</t>
  </si>
  <si>
    <t>25-LES ECORCES</t>
  </si>
  <si>
    <t>25-LES FINS</t>
  </si>
  <si>
    <t>25-LES FONTENELLES</t>
  </si>
  <si>
    <t>25-LES FOURGS</t>
  </si>
  <si>
    <t>25-LES GRANGETTES</t>
  </si>
  <si>
    <t>25-LES GRAS</t>
  </si>
  <si>
    <t>25-LES HOPITAUX NEUFS</t>
  </si>
  <si>
    <t>25-LES HOPITAUX VIEUX</t>
  </si>
  <si>
    <t>25-LES PLAINS ET GRANDS ESSARTS</t>
  </si>
  <si>
    <t>25-LES PONTETS</t>
  </si>
  <si>
    <t>25-LES PREMIERS SAPINS</t>
  </si>
  <si>
    <t>25-LES TERRES DE CHAUX</t>
  </si>
  <si>
    <t>25-LES VILLEDIEU</t>
  </si>
  <si>
    <t>25-LEVIER</t>
  </si>
  <si>
    <t>25-LIEBVILLERS</t>
  </si>
  <si>
    <t>25-LIESLE</t>
  </si>
  <si>
    <t>25-LIZINE</t>
  </si>
  <si>
    <t>25-LODS</t>
  </si>
  <si>
    <t>25-LOMBARD</t>
  </si>
  <si>
    <t>25-LOMONT SUR CRETE</t>
  </si>
  <si>
    <t>25-LONGECHAUX</t>
  </si>
  <si>
    <t>25-LONGEMAISON</t>
  </si>
  <si>
    <t>25-LONGEVELLE LES RUSSEY</t>
  </si>
  <si>
    <t>25-LONGEVELLE SUR DOUBS</t>
  </si>
  <si>
    <t>25-LONGEVILLE</t>
  </si>
  <si>
    <t>25-LONGEVILLES MONT D OR</t>
  </si>
  <si>
    <t>25-LORAY</t>
  </si>
  <si>
    <t>25-LOUGRES</t>
  </si>
  <si>
    <t>25-LUXIOL</t>
  </si>
  <si>
    <t>25-MAGNY CHATELARD</t>
  </si>
  <si>
    <t>25-MAICHE</t>
  </si>
  <si>
    <t>25-MAISONS DU BOIS LIEVREMONT</t>
  </si>
  <si>
    <t>25-MALANS</t>
  </si>
  <si>
    <t>25-MALBRANS</t>
  </si>
  <si>
    <t>25-MALBUISSON</t>
  </si>
  <si>
    <t>25-MALPAS</t>
  </si>
  <si>
    <t>25-MAMIROLLE</t>
  </si>
  <si>
    <t>25-MANCENANS</t>
  </si>
  <si>
    <t>25-MANCENANS LIZERNE</t>
  </si>
  <si>
    <t>25-MANDEURE</t>
  </si>
  <si>
    <t>25-MARCHAUX CHAUDEFONTAINE</t>
  </si>
  <si>
    <t>25-MARVELISE</t>
  </si>
  <si>
    <t>25-MATHAY</t>
  </si>
  <si>
    <t>25-MAZEROLLES LE SALIN</t>
  </si>
  <si>
    <t>25-MEDIERE</t>
  </si>
  <si>
    <t>25-MERCEY LE GRAND</t>
  </si>
  <si>
    <t>25-MEREY SOUS MONTROND</t>
  </si>
  <si>
    <t>25-MEREY VIEILLEY</t>
  </si>
  <si>
    <t>25-MESANDANS</t>
  </si>
  <si>
    <t>25-MESLIERES</t>
  </si>
  <si>
    <t>25-MESMAY</t>
  </si>
  <si>
    <t>25-METABIEF</t>
  </si>
  <si>
    <t>25-MISEREY SALINES</t>
  </si>
  <si>
    <t>25-MONCEY</t>
  </si>
  <si>
    <t>25-MONCLEY</t>
  </si>
  <si>
    <t>25-MONDON</t>
  </si>
  <si>
    <t>25-MONT DE LAVAL</t>
  </si>
  <si>
    <t>25-MONT DE VOUGNEY</t>
  </si>
  <si>
    <t>25-MONTAGNEY SERVIGNEY</t>
  </si>
  <si>
    <t>25-MONTANCY</t>
  </si>
  <si>
    <t>25-MONTANDON</t>
  </si>
  <si>
    <t>25-MONTBELIARD</t>
  </si>
  <si>
    <t>25-MONTBELIARDOT</t>
  </si>
  <si>
    <t>25-MONTBENOIT</t>
  </si>
  <si>
    <t>25-MONTECHEROUX</t>
  </si>
  <si>
    <t>25-MONTENOIS</t>
  </si>
  <si>
    <t>25-MONTFAUCON</t>
  </si>
  <si>
    <t>25-MONTFERRAND LE CHATEAU</t>
  </si>
  <si>
    <t>25-MONTFLOVIN</t>
  </si>
  <si>
    <t>25-MONTGESOYE</t>
  </si>
  <si>
    <t>25-MONTIVERNAGE</t>
  </si>
  <si>
    <t>25-MONTJOIE LE CHATEAU</t>
  </si>
  <si>
    <t>25-MONTLEBON</t>
  </si>
  <si>
    <t>25-MONTMAHOUX</t>
  </si>
  <si>
    <t>25-MONTPERREUX</t>
  </si>
  <si>
    <t>25-MONTROND LE CHATEAU</t>
  </si>
  <si>
    <t>25-MONTUSSAINT</t>
  </si>
  <si>
    <t>25-MORRE</t>
  </si>
  <si>
    <t>25-MORTEAU</t>
  </si>
  <si>
    <t>25-MOUTHE</t>
  </si>
  <si>
    <t>25-MOUTHIER HAUTE PIERRE</t>
  </si>
  <si>
    <t>25-MYON</t>
  </si>
  <si>
    <t>25-NAISEY LES GRANGES</t>
  </si>
  <si>
    <t>25-NANCRAY</t>
  </si>
  <si>
    <t>25-NANS</t>
  </si>
  <si>
    <t>25-NANS SOUS STE ANNE</t>
  </si>
  <si>
    <t>25-NARBIEF</t>
  </si>
  <si>
    <t>25-NEUCHATEL URTIERE</t>
  </si>
  <si>
    <t>25-NOEL CERNEUX</t>
  </si>
  <si>
    <t>25-NOIREFONTAINE</t>
  </si>
  <si>
    <t>25-NOIRONTE</t>
  </si>
  <si>
    <t>25-NOMMAY</t>
  </si>
  <si>
    <t>25-NOVILLARS</t>
  </si>
  <si>
    <t>25-OLLANS</t>
  </si>
  <si>
    <t>25-ONANS</t>
  </si>
  <si>
    <t>25-ORCHAMPS VENNES</t>
  </si>
  <si>
    <t>25-ORGEANS BLANCHEFONTAINE</t>
  </si>
  <si>
    <t>25-ORNANS</t>
  </si>
  <si>
    <t>25-ORSANS</t>
  </si>
  <si>
    <t>25-ORVE</t>
  </si>
  <si>
    <t>25-OSSE</t>
  </si>
  <si>
    <t>25-OSSELLE ROUTELLE</t>
  </si>
  <si>
    <t>25-OUGNEY DOUVOT</t>
  </si>
  <si>
    <t>25-OUHANS</t>
  </si>
  <si>
    <t>25-OUVANS</t>
  </si>
  <si>
    <t>25-OYE ET PALLET</t>
  </si>
  <si>
    <t>25-PALANTINE</t>
  </si>
  <si>
    <t>25-PALISE</t>
  </si>
  <si>
    <t>25-PAROY</t>
  </si>
  <si>
    <t>25-PASSAVANT</t>
  </si>
  <si>
    <t>25-PASSONFONTAINE</t>
  </si>
  <si>
    <t>25-PAYS DE CLERVAL</t>
  </si>
  <si>
    <t>25-PELOUSEY</t>
  </si>
  <si>
    <t>25-PESEUX</t>
  </si>
  <si>
    <t>25-PESSANS</t>
  </si>
  <si>
    <t>25-PETITE CHAUX</t>
  </si>
  <si>
    <t>25-PIERREFONTAINE LES BLAMONT</t>
  </si>
  <si>
    <t>25-PIERREFONTAINE LES VARANS</t>
  </si>
  <si>
    <t>25-PIREY</t>
  </si>
  <si>
    <t>25-PLACEY</t>
  </si>
  <si>
    <t>25-PLAIMBOIS DU MIROIR</t>
  </si>
  <si>
    <t>25-PLAIMBOIS VENNES</t>
  </si>
  <si>
    <t>25-POMPIERRE SUR DOUBS</t>
  </si>
  <si>
    <t>25-PONT DE ROIDE VERMONDANS</t>
  </si>
  <si>
    <t>25-PONT LES MOULINS</t>
  </si>
  <si>
    <t>25-PONTARLIER</t>
  </si>
  <si>
    <t>25-POUILLEY FRANCAIS</t>
  </si>
  <si>
    <t>25-POUILLEY LES VIGNES</t>
  </si>
  <si>
    <t>25-POULIGNEY LUSANS</t>
  </si>
  <si>
    <t>25-PRESENTEVILLERS</t>
  </si>
  <si>
    <t>25-PROVENCHERE</t>
  </si>
  <si>
    <t>25-PUESSANS</t>
  </si>
  <si>
    <t>25-PUGEY</t>
  </si>
  <si>
    <t>25-QUINGEY</t>
  </si>
  <si>
    <t>25-RAHON</t>
  </si>
  <si>
    <t>25-RANCENAY</t>
  </si>
  <si>
    <t>25-RANDEVILLERS</t>
  </si>
  <si>
    <t>25-RANG</t>
  </si>
  <si>
    <t>25-RAYNANS</t>
  </si>
  <si>
    <t>25-RECOLOGNE</t>
  </si>
  <si>
    <t>25-RECULFOZ</t>
  </si>
  <si>
    <t>25-REMONDANS VAIVRE</t>
  </si>
  <si>
    <t>25-REMORAY BOUJEONS</t>
  </si>
  <si>
    <t>25-RENEDALE</t>
  </si>
  <si>
    <t>25-RENNES SUR LOUE</t>
  </si>
  <si>
    <t>25-REUGNEY</t>
  </si>
  <si>
    <t>25-RIGNEY</t>
  </si>
  <si>
    <t>25-RIGNOSOT</t>
  </si>
  <si>
    <t>25-RILLANS</t>
  </si>
  <si>
    <t>25-ROCHE LES CLERVAL</t>
  </si>
  <si>
    <t>25-ROCHE LEZ BEAUPRE</t>
  </si>
  <si>
    <t>25-ROCHEJEAN</t>
  </si>
  <si>
    <t>25-ROCHES LES BLAMONT</t>
  </si>
  <si>
    <t>25-ROGNON</t>
  </si>
  <si>
    <t>25-ROMAIN</t>
  </si>
  <si>
    <t>25-RONCHAUX</t>
  </si>
  <si>
    <t>25-RONDEFONTAINE</t>
  </si>
  <si>
    <t>25-ROSET FLUANS</t>
  </si>
  <si>
    <t>25-ROSIERES SUR BARBECHE</t>
  </si>
  <si>
    <t>25-ROSUREUX</t>
  </si>
  <si>
    <t>25-ROUGEMONT</t>
  </si>
  <si>
    <t>25-ROUGEMONTOT</t>
  </si>
  <si>
    <t>25-ROUHE</t>
  </si>
  <si>
    <t>25-ROULANS</t>
  </si>
  <si>
    <t>25-RUFFEY LE CHATEAU</t>
  </si>
  <si>
    <t>25-RUREY</t>
  </si>
  <si>
    <t>25-SAMSON</t>
  </si>
  <si>
    <t>25-SANCEY</t>
  </si>
  <si>
    <t>25-SAONE</t>
  </si>
  <si>
    <t>25-SARAZ</t>
  </si>
  <si>
    <t>25-SARRAGEOIS</t>
  </si>
  <si>
    <t>25-SAULES</t>
  </si>
  <si>
    <t>25-SAUVAGNEY</t>
  </si>
  <si>
    <t>25-SCEY MAISIERES</t>
  </si>
  <si>
    <t>25-SECHIN</t>
  </si>
  <si>
    <t>25-SELONCOURT</t>
  </si>
  <si>
    <t>25-SEMONDANS</t>
  </si>
  <si>
    <t>25-SEPTFONTAINES</t>
  </si>
  <si>
    <t>25-SERRE LES SAPINS</t>
  </si>
  <si>
    <t>25-SERVIN</t>
  </si>
  <si>
    <t>25-SILLEY AMANCEY</t>
  </si>
  <si>
    <t>25-SILLEY BLEFOND</t>
  </si>
  <si>
    <t>25-SOCHAUX</t>
  </si>
  <si>
    <t>25-SOLEMONT</t>
  </si>
  <si>
    <t>25-SOMBACOUR</t>
  </si>
  <si>
    <t>25-SOULCE CERNAY</t>
  </si>
  <si>
    <t>25-SOURANS</t>
  </si>
  <si>
    <t>25-SOYE</t>
  </si>
  <si>
    <t>25-ST ANTOINE</t>
  </si>
  <si>
    <t>25-ST GEORGES ARMONT</t>
  </si>
  <si>
    <t>25-ST GORGON MAIN</t>
  </si>
  <si>
    <t>25-ST HILAIRE</t>
  </si>
  <si>
    <t>25-ST HIPPOLYTE</t>
  </si>
  <si>
    <t>25-ST JUAN</t>
  </si>
  <si>
    <t>25-ST JULIEN LES MONTBELIARD</t>
  </si>
  <si>
    <t>25-ST JULIEN LES RUSSEY</t>
  </si>
  <si>
    <t>25-ST MAURICE COLOMBIER</t>
  </si>
  <si>
    <t>25-ST POINT LAC</t>
  </si>
  <si>
    <t>25-ST VIT</t>
  </si>
  <si>
    <t>25-STE ANNE</t>
  </si>
  <si>
    <t>25-STE COLOMBE</t>
  </si>
  <si>
    <t>25-STE MARIE</t>
  </si>
  <si>
    <t>25-STE SUZANNE</t>
  </si>
  <si>
    <t>25-SURMONT</t>
  </si>
  <si>
    <t>25-TAILLECOURT</t>
  </si>
  <si>
    <t>25-TALLANS</t>
  </si>
  <si>
    <t>25-TALLENAY</t>
  </si>
  <si>
    <t>25-TARCENAY FOUCHERANS</t>
  </si>
  <si>
    <t>25-THIEBOUHANS</t>
  </si>
  <si>
    <t>25-THISE</t>
  </si>
  <si>
    <t>25-THORAISE</t>
  </si>
  <si>
    <t>25-THULAY</t>
  </si>
  <si>
    <t>25-THUREY LE MONT</t>
  </si>
  <si>
    <t>25-TORPES</t>
  </si>
  <si>
    <t>25-TOUILLON ET LOUTELET</t>
  </si>
  <si>
    <t>25-TOURNANS</t>
  </si>
  <si>
    <t>25-TREPOT</t>
  </si>
  <si>
    <t>25-TRESSANDANS</t>
  </si>
  <si>
    <t>25-TREVILLERS</t>
  </si>
  <si>
    <t>25-TROUVANS</t>
  </si>
  <si>
    <t>25-URTIERE</t>
  </si>
  <si>
    <t>25-UZELLE</t>
  </si>
  <si>
    <t>25-VAIRE</t>
  </si>
  <si>
    <t>25-VAL DE ROULANS</t>
  </si>
  <si>
    <t>25-VALDAHON</t>
  </si>
  <si>
    <t>25-VALENTIGNEY</t>
  </si>
  <si>
    <t>25-VALLEROY</t>
  </si>
  <si>
    <t>25-VALONNE</t>
  </si>
  <si>
    <t>25-VALOREILLE</t>
  </si>
  <si>
    <t>25-VANDONCOURT</t>
  </si>
  <si>
    <t>25-VAUCLUSE</t>
  </si>
  <si>
    <t>25-VAUCLUSOTTE</t>
  </si>
  <si>
    <t>25-VAUDRIVILLERS</t>
  </si>
  <si>
    <t>25-VAUFREY</t>
  </si>
  <si>
    <t>25-VAUX ET CHANTEGRUE</t>
  </si>
  <si>
    <t>25-VELESMES ESSARTS</t>
  </si>
  <si>
    <t>25-VELLEROT LES BELVOIR</t>
  </si>
  <si>
    <t>25-VELLEROT LES VERCEL</t>
  </si>
  <si>
    <t>25-VELLEVANS</t>
  </si>
  <si>
    <t>25-VENISE</t>
  </si>
  <si>
    <t>25-VENNANS</t>
  </si>
  <si>
    <t>25-VENNES</t>
  </si>
  <si>
    <t>25-VERCEL VILLEDIEU LE CAMP</t>
  </si>
  <si>
    <t>25-VERGRANNE</t>
  </si>
  <si>
    <t>25-VERNE</t>
  </si>
  <si>
    <t>25-VERNIERFONTAINE</t>
  </si>
  <si>
    <t>25-VERNOIS LES BELVOIR</t>
  </si>
  <si>
    <t>25-VERRIERES DE JOUX</t>
  </si>
  <si>
    <t>25-VIEILLEY</t>
  </si>
  <si>
    <t>25-VIETHOREY</t>
  </si>
  <si>
    <t>25-VIEUX CHARMONT</t>
  </si>
  <si>
    <t>25-VILLARS LES BLAMONT</t>
  </si>
  <si>
    <t>25-VILLARS SOUS DAMPJOUX</t>
  </si>
  <si>
    <t>25-VILLARS SOUS ECOT</t>
  </si>
  <si>
    <t>25-VILLARS ST GEORGES</t>
  </si>
  <si>
    <t>25-VILLE DU PONT</t>
  </si>
  <si>
    <t>25-VILLENEUVE D AMONT</t>
  </si>
  <si>
    <t>25-VILLERS BUZON</t>
  </si>
  <si>
    <t>25-VILLERS CHIEF</t>
  </si>
  <si>
    <t>25-VILLERS GRELOT</t>
  </si>
  <si>
    <t>25-VILLERS LA COMBE</t>
  </si>
  <si>
    <t>25-VILLERS LE LAC</t>
  </si>
  <si>
    <t>25-VILLERS SOUS CHALAMONT</t>
  </si>
  <si>
    <t>25-VILLERS SOUS MONTROND</t>
  </si>
  <si>
    <t>25-VILLERS ST MARTIN</t>
  </si>
  <si>
    <t>25-VOILLANS</t>
  </si>
  <si>
    <t>25-VOIRES</t>
  </si>
  <si>
    <t>25-VORGES LES PINS</t>
  </si>
  <si>
    <t>25-VOUJEAUCOURT</t>
  </si>
  <si>
    <t>25-VUILLAFANS</t>
  </si>
  <si>
    <t>25-VUILLECIN</t>
  </si>
  <si>
    <t>25-VYT LES BELVOIR</t>
  </si>
  <si>
    <t>26-ALBON</t>
  </si>
  <si>
    <t>26-ALEYRAC</t>
  </si>
  <si>
    <t>26-ALIXAN</t>
  </si>
  <si>
    <t>26-ALLAN</t>
  </si>
  <si>
    <t>26-ALLEX</t>
  </si>
  <si>
    <t>26-AMBONIL</t>
  </si>
  <si>
    <t>26-ANCONE</t>
  </si>
  <si>
    <t>26-ANDANCETTE</t>
  </si>
  <si>
    <t>26-ANNEYRON</t>
  </si>
  <si>
    <t>26-AOUSTE SUR SYE</t>
  </si>
  <si>
    <t>26-ARNAYON</t>
  </si>
  <si>
    <t>26-ARPAVON</t>
  </si>
  <si>
    <t>26-ARTHEMONAY</t>
  </si>
  <si>
    <t>26-AUBENASSON</t>
  </si>
  <si>
    <t>26-AUBRES</t>
  </si>
  <si>
    <t>26-AUCELON</t>
  </si>
  <si>
    <t>26-AULAN</t>
  </si>
  <si>
    <t>26-AUREL</t>
  </si>
  <si>
    <t>26-AUTICHAMP</t>
  </si>
  <si>
    <t>26-BALLONS</t>
  </si>
  <si>
    <t>26-BARBIERES</t>
  </si>
  <si>
    <t>26-BARCELONNE</t>
  </si>
  <si>
    <t>26-BARNAVE</t>
  </si>
  <si>
    <t>26-BARRET DE LIOURE</t>
  </si>
  <si>
    <t>26-BARSAC</t>
  </si>
  <si>
    <t>26-BATHERNAY</t>
  </si>
  <si>
    <t>26-BEAUFORT SUR GERVANNE</t>
  </si>
  <si>
    <t>26-BEAUMONT EN DIOIS</t>
  </si>
  <si>
    <t>26-BEAUMONT LES VALENCE</t>
  </si>
  <si>
    <t>26-BEAUMONT MONTEUX</t>
  </si>
  <si>
    <t>26-BEAUREGARD BARET</t>
  </si>
  <si>
    <t>26-BEAURIERES</t>
  </si>
  <si>
    <t>26-BEAUSEMBLANT</t>
  </si>
  <si>
    <t>26-BEAUVALLON</t>
  </si>
  <si>
    <t>26-BEAUVOISIN</t>
  </si>
  <si>
    <t>26-BELLECOMBE TARENDOL</t>
  </si>
  <si>
    <t>26-BELLEGARDE EN DIOIS</t>
  </si>
  <si>
    <t>26-BENIVAY OLLON</t>
  </si>
  <si>
    <t>26-BESAYES</t>
  </si>
  <si>
    <t>26-BESIGNAN</t>
  </si>
  <si>
    <t>26-BEZAUDUN SUR BINE</t>
  </si>
  <si>
    <t>26-BONLIEU SUR ROUBION</t>
  </si>
  <si>
    <t>26-BOUCHET</t>
  </si>
  <si>
    <t>26-BOULC</t>
  </si>
  <si>
    <t>26-BOURDEAUX</t>
  </si>
  <si>
    <t>26-BOURG DE PEAGE</t>
  </si>
  <si>
    <t>26-BOURG LES VALENCE</t>
  </si>
  <si>
    <t>26-BOUVANTE</t>
  </si>
  <si>
    <t>26-BOUVIERES</t>
  </si>
  <si>
    <t>26-BREN</t>
  </si>
  <si>
    <t>26-BRETTE</t>
  </si>
  <si>
    <t>26-BUIS LES BARONNIES</t>
  </si>
  <si>
    <t>26-CHABEUIL</t>
  </si>
  <si>
    <t>26-CHABRILLAN</t>
  </si>
  <si>
    <t>26-CHALANCON</t>
  </si>
  <si>
    <t>26-CHAMALOC</t>
  </si>
  <si>
    <t>26-CHAMARET</t>
  </si>
  <si>
    <t>26-CHANOS CURSON</t>
  </si>
  <si>
    <t>26-CHANTEMERLE LES BLES</t>
  </si>
  <si>
    <t>26-CHANTEMERLE LES GRIGNAN</t>
  </si>
  <si>
    <t>26-CHARENS</t>
  </si>
  <si>
    <t>26-CHARMES SUR L HERBASSE</t>
  </si>
  <si>
    <t>26-CHAROLS</t>
  </si>
  <si>
    <t>26-CHARPEY</t>
  </si>
  <si>
    <t>26-CHASTEL ARNAUD</t>
  </si>
  <si>
    <t>26-CHATEAUDOUBLE</t>
  </si>
  <si>
    <t>26-CHATEAUNEUF DE BORDETTE</t>
  </si>
  <si>
    <t>26-CHATEAUNEUF DE GALAURE</t>
  </si>
  <si>
    <t>26-CHATEAUNEUF DU RHONE</t>
  </si>
  <si>
    <t>26-CHATEAUNEUF SUR ISERE</t>
  </si>
  <si>
    <t>26-CHATILLON EN DIOIS</t>
  </si>
  <si>
    <t>26-CHATILLON ST JEAN</t>
  </si>
  <si>
    <t>26-CHATUZANGE LE GOUBET</t>
  </si>
  <si>
    <t>26-CHAUDEBONNE</t>
  </si>
  <si>
    <t>26-CHAUVAC LAUX MONTAUX</t>
  </si>
  <si>
    <t>26-CHAVANNES</t>
  </si>
  <si>
    <t>26-CLANSAYES</t>
  </si>
  <si>
    <t>26-CLAVEYSON</t>
  </si>
  <si>
    <t>26-CLEON D ANDRAN</t>
  </si>
  <si>
    <t>26-CLERIEUX</t>
  </si>
  <si>
    <t>26-CLIOUSCLAT</t>
  </si>
  <si>
    <t>26-COBONNE</t>
  </si>
  <si>
    <t>26-COLONZELLE</t>
  </si>
  <si>
    <t>26-COMBOVIN</t>
  </si>
  <si>
    <t>26-COMPS</t>
  </si>
  <si>
    <t>26-CONDILLAC</t>
  </si>
  <si>
    <t>26-CONDORCET</t>
  </si>
  <si>
    <t>26-CORNILLAC</t>
  </si>
  <si>
    <t>26-CORNILLON SUR L OULE</t>
  </si>
  <si>
    <t>26-CREPOL</t>
  </si>
  <si>
    <t>26-CREST</t>
  </si>
  <si>
    <t>26-CROZES HERMITAGE</t>
  </si>
  <si>
    <t>26-CRUPIES</t>
  </si>
  <si>
    <t>26-CURNIER</t>
  </si>
  <si>
    <t>26-DIE</t>
  </si>
  <si>
    <t>26-DIEULEFIT</t>
  </si>
  <si>
    <t>26-DIVAJEU</t>
  </si>
  <si>
    <t>26-DONZERE</t>
  </si>
  <si>
    <t>26-ECHEVIS</t>
  </si>
  <si>
    <t>26-EPINOUZE</t>
  </si>
  <si>
    <t>26-EROME</t>
  </si>
  <si>
    <t>26-ESPELUCHE</t>
  </si>
  <si>
    <t>26-ESPENEL</t>
  </si>
  <si>
    <t>26-ESTABLET</t>
  </si>
  <si>
    <t>26-ETOILE SUR RHONE</t>
  </si>
  <si>
    <t>26-EURRE</t>
  </si>
  <si>
    <t>26-EYGALAYES</t>
  </si>
  <si>
    <t>26-EYGALIERS</t>
  </si>
  <si>
    <t>26-EYGLUY ESCOULIN</t>
  </si>
  <si>
    <t>26-EYMEUX</t>
  </si>
  <si>
    <t>26-EYROLES</t>
  </si>
  <si>
    <t>26-EYZAHUT</t>
  </si>
  <si>
    <t>26-FAY LE CLOS</t>
  </si>
  <si>
    <t>26-FELINES SUR RIMANDOULE</t>
  </si>
  <si>
    <t>26-FERRASSIERES</t>
  </si>
  <si>
    <t>26-FRANCILLON SUR ROUBION</t>
  </si>
  <si>
    <t>26-GENISSIEUX</t>
  </si>
  <si>
    <t>26-GERVANS</t>
  </si>
  <si>
    <t>26-GEYSSANS</t>
  </si>
  <si>
    <t>26-GIGORS ET LOZERON</t>
  </si>
  <si>
    <t>26-GLANDAGE</t>
  </si>
  <si>
    <t>26-GRANE</t>
  </si>
  <si>
    <t>26-GRANGES LES BEAUMONT</t>
  </si>
  <si>
    <t>26-GRIGNAN</t>
  </si>
  <si>
    <t>26-GUMIANE</t>
  </si>
  <si>
    <t>26-HAUTERIVES</t>
  </si>
  <si>
    <t>26-HOSTUN</t>
  </si>
  <si>
    <t>26-IZON LA BRUISSE</t>
  </si>
  <si>
    <t>26-JAILLANS</t>
  </si>
  <si>
    <t>26-JONCHERES</t>
  </si>
  <si>
    <t>26-LA BATIE DES FONDS</t>
  </si>
  <si>
    <t>26-LA BATIE ROLLAND</t>
  </si>
  <si>
    <t>26-LA BAUME CORNILLANE</t>
  </si>
  <si>
    <t>26-LA BAUME D HOSTUN</t>
  </si>
  <si>
    <t>26-LA BAUME DE TRANSIT</t>
  </si>
  <si>
    <t>26-LA BEGUDE DE MAZENC</t>
  </si>
  <si>
    <t>26-LA CHAPELLE EN VERCORS</t>
  </si>
  <si>
    <t>26-LA CHARCE</t>
  </si>
  <si>
    <t>26-LA CHAUDIERE</t>
  </si>
  <si>
    <t>26-LA COUCOURDE</t>
  </si>
  <si>
    <t>26-LA GARDE ADHEMAR</t>
  </si>
  <si>
    <t>26-LA LAUPIE</t>
  </si>
  <si>
    <t>26-LA MOTTE CHALANCON</t>
  </si>
  <si>
    <t>26-LA MOTTE DE GALAURE</t>
  </si>
  <si>
    <t>26-LA MOTTE FANJAS</t>
  </si>
  <si>
    <t>26-LA PENNE SUR L OUVEZE</t>
  </si>
  <si>
    <t>26-LA REPARA AURIPLES</t>
  </si>
  <si>
    <t>26-LA ROCHE DE GLUN</t>
  </si>
  <si>
    <t>26-LA ROCHE SUR GRANE</t>
  </si>
  <si>
    <t>26-LA ROCHE SUR LE BUIS</t>
  </si>
  <si>
    <t>26-LA ROCHETTE DU BUIS</t>
  </si>
  <si>
    <t>26-LA TOUCHE</t>
  </si>
  <si>
    <t>26-LABOREL</t>
  </si>
  <si>
    <t>26-LACHAU</t>
  </si>
  <si>
    <t>26-LAPEYROUSE MORNAY</t>
  </si>
  <si>
    <t>26-LARNAGE</t>
  </si>
  <si>
    <t>26-LAVAL D AIX</t>
  </si>
  <si>
    <t>26-LAVEYRON</t>
  </si>
  <si>
    <t>26-LE CHAFFAL</t>
  </si>
  <si>
    <t>26-LE CHALON</t>
  </si>
  <si>
    <t>26-LE GRAND SERRE</t>
  </si>
  <si>
    <t>26-LE PEGUE</t>
  </si>
  <si>
    <t>26-LE POET CELARD</t>
  </si>
  <si>
    <t>26-LE POET EN PERCIP</t>
  </si>
  <si>
    <t>26-LE POET LAVAL</t>
  </si>
  <si>
    <t>26-LE POET SIGILLAT</t>
  </si>
  <si>
    <t>26-LEMPS</t>
  </si>
  <si>
    <t>26-LENS LESTANG</t>
  </si>
  <si>
    <t>26-LEONCEL</t>
  </si>
  <si>
    <t>26-LES GRANGES GONTARDES</t>
  </si>
  <si>
    <t>26-LES PILLES</t>
  </si>
  <si>
    <t>26-LES PRES</t>
  </si>
  <si>
    <t>26-LES TONILS</t>
  </si>
  <si>
    <t>26-LES TOURRETTES</t>
  </si>
  <si>
    <t>26-LESCHES EN DIOIS</t>
  </si>
  <si>
    <t>26-LIVRON SUR DROME</t>
  </si>
  <si>
    <t>26-LORIOL SUR DROME</t>
  </si>
  <si>
    <t>26-LUC EN DIOIS</t>
  </si>
  <si>
    <t>26-LUS LA CROIX HAUTE</t>
  </si>
  <si>
    <t>26-MALATAVERNE</t>
  </si>
  <si>
    <t>26-MALISSARD</t>
  </si>
  <si>
    <t>26-MANAS</t>
  </si>
  <si>
    <t>26-MANTHES</t>
  </si>
  <si>
    <t>26-MARCHES</t>
  </si>
  <si>
    <t>26-MARGES</t>
  </si>
  <si>
    <t>26-MARIGNAC EN DIOIS</t>
  </si>
  <si>
    <t>26-MARSANNE</t>
  </si>
  <si>
    <t>26-MARSAZ</t>
  </si>
  <si>
    <t>26-MENGLON</t>
  </si>
  <si>
    <t>26-MERCUROL VEAUNES</t>
  </si>
  <si>
    <t>26-MERINDOL LES OLIVIERS</t>
  </si>
  <si>
    <t>26-MEVOUILLON</t>
  </si>
  <si>
    <t>26-MIRABEL AUX BARONNIES</t>
  </si>
  <si>
    <t>26-MIRABEL ET BLACONS</t>
  </si>
  <si>
    <t>26-MIRMANDE</t>
  </si>
  <si>
    <t>26-MISCON</t>
  </si>
  <si>
    <t>26-MOLLANS SUR OUVEZE</t>
  </si>
  <si>
    <t>26-MONTAUBAN SUR L OUVEZE</t>
  </si>
  <si>
    <t>26-MONTAULIEU</t>
  </si>
  <si>
    <t>26-MONTBOUCHER SUR JABRON</t>
  </si>
  <si>
    <t>26-MONTBRISON SUR LEZ</t>
  </si>
  <si>
    <t>26-MONTBRUN LES BAINS</t>
  </si>
  <si>
    <t>26-MONTCHENU</t>
  </si>
  <si>
    <t>26-MONTCLAR SUR GERVANNE</t>
  </si>
  <si>
    <t>26-MONTELEGER</t>
  </si>
  <si>
    <t>26-MONTELIER</t>
  </si>
  <si>
    <t>26-MONTELIMAR</t>
  </si>
  <si>
    <t>26-MONTFERRAND LA FARE</t>
  </si>
  <si>
    <t>26-MONTFROC</t>
  </si>
  <si>
    <t>26-MONTGUERS</t>
  </si>
  <si>
    <t>26-MONTJOUX</t>
  </si>
  <si>
    <t>26-MONTJOYER</t>
  </si>
  <si>
    <t>26-MONTLAUR EN DIOIS</t>
  </si>
  <si>
    <t>26-MONTMAUR EN DIOIS</t>
  </si>
  <si>
    <t>26-MONTMEYRAN</t>
  </si>
  <si>
    <t>26-MONTMIRAL</t>
  </si>
  <si>
    <t>26-MONTOISON</t>
  </si>
  <si>
    <t>26-MONTREAL LES SOURCES</t>
  </si>
  <si>
    <t>26-MONTSEGUR SUR LAUZON</t>
  </si>
  <si>
    <t>26-MONTVENDRE</t>
  </si>
  <si>
    <t>26-MORAS EN VALLOIRE</t>
  </si>
  <si>
    <t>26-MORNANS</t>
  </si>
  <si>
    <t>26-MOURS ST EUSEBE</t>
  </si>
  <si>
    <t>26-MUREILS</t>
  </si>
  <si>
    <t>26-NYONS</t>
  </si>
  <si>
    <t>26-OMBLEZE</t>
  </si>
  <si>
    <t>26-ORCINAS</t>
  </si>
  <si>
    <t>26-ORIOL EN ROYANS</t>
  </si>
  <si>
    <t>26-OURCHES</t>
  </si>
  <si>
    <t>26-PARNANS</t>
  </si>
  <si>
    <t>26-PELONNE</t>
  </si>
  <si>
    <t>26-PENNES LE SEC</t>
  </si>
  <si>
    <t>26-PEYRINS</t>
  </si>
  <si>
    <t>26-PEYRUS</t>
  </si>
  <si>
    <t>26-PIEGON</t>
  </si>
  <si>
    <t>26-PIEGROS LA CLASTRE</t>
  </si>
  <si>
    <t>26-PIERRELATTE</t>
  </si>
  <si>
    <t>26-PIERRELONGUE</t>
  </si>
  <si>
    <t>26-PLAISIANS</t>
  </si>
  <si>
    <t>26-PLAN DE BAIX</t>
  </si>
  <si>
    <t>26-POMMEROL</t>
  </si>
  <si>
    <t>26-PONET ET ST AUBAN</t>
  </si>
  <si>
    <t>26-PONSAS</t>
  </si>
  <si>
    <t>26-PONT DE BARRET</t>
  </si>
  <si>
    <t>26-PONT DE L ISERE</t>
  </si>
  <si>
    <t>26-PONTAIX</t>
  </si>
  <si>
    <t>26-PORTES EN VALDAINE</t>
  </si>
  <si>
    <t>26-PORTES LES VALENCE</t>
  </si>
  <si>
    <t>26-POYOLS</t>
  </si>
  <si>
    <t>26-PRADELLE</t>
  </si>
  <si>
    <t>26-PROPIAC</t>
  </si>
  <si>
    <t>26-PUY ST MARTIN</t>
  </si>
  <si>
    <t>26-PUYGIRON</t>
  </si>
  <si>
    <t>26-RATIERES</t>
  </si>
  <si>
    <t>26-REAUVILLE</t>
  </si>
  <si>
    <t>26-RECOUBEAU JANSAC</t>
  </si>
  <si>
    <t>26-REILHANETTE</t>
  </si>
  <si>
    <t>26-REMUZAT</t>
  </si>
  <si>
    <t>26-RIMON ET SAVEL</t>
  </si>
  <si>
    <t>26-RIOMS</t>
  </si>
  <si>
    <t>26-ROCHE ST SECRET BECONNE</t>
  </si>
  <si>
    <t>26-ROCHEBAUDIN</t>
  </si>
  <si>
    <t>26-ROCHEBRUNE</t>
  </si>
  <si>
    <t>26-ROCHECHINARD</t>
  </si>
  <si>
    <t>26-ROCHEFORT EN VALDAINE</t>
  </si>
  <si>
    <t>26-ROCHEFORT SAMSON</t>
  </si>
  <si>
    <t>26-ROCHEFOURCHAT</t>
  </si>
  <si>
    <t>26-ROCHEGUDE</t>
  </si>
  <si>
    <t>26-ROMANS SUR ISERE</t>
  </si>
  <si>
    <t>26-ROMEYER</t>
  </si>
  <si>
    <t>26-ROTTIER</t>
  </si>
  <si>
    <t>26-ROUSSAS</t>
  </si>
  <si>
    <t>26-ROUSSET LES VIGNES</t>
  </si>
  <si>
    <t>26-ROUSSIEUX</t>
  </si>
  <si>
    <t>26-ROYNAC</t>
  </si>
  <si>
    <t>26-SAHUNE</t>
  </si>
  <si>
    <t>26-SAILLANS</t>
  </si>
  <si>
    <t>26-SALETTES</t>
  </si>
  <si>
    <t>26-SALLES SOUS BOIS</t>
  </si>
  <si>
    <t>26-SAOU</t>
  </si>
  <si>
    <t>26-SAULCE SUR RHONE</t>
  </si>
  <si>
    <t>26-SAUZET</t>
  </si>
  <si>
    <t>26-SAVASSE</t>
  </si>
  <si>
    <t>26-SEDERON</t>
  </si>
  <si>
    <t>26-SERVES SUR RHONE</t>
  </si>
  <si>
    <t>26-SOLAURE EN DIOIS</t>
  </si>
  <si>
    <t>26-SOLERIEUX</t>
  </si>
  <si>
    <t>26-SOUSPIERRE</t>
  </si>
  <si>
    <t>26-SOYANS</t>
  </si>
  <si>
    <t>26-ST AGNAN EN VERCORS</t>
  </si>
  <si>
    <t>26-ST ANDEOL</t>
  </si>
  <si>
    <t>26-ST AUBAN SUR L OUVEZE</t>
  </si>
  <si>
    <t>26-ST AVIT</t>
  </si>
  <si>
    <t>26-ST BARDOUX</t>
  </si>
  <si>
    <t>26-ST BARTHELEMY DE VALS</t>
  </si>
  <si>
    <t>26-ST BENOIT EN DIOIS</t>
  </si>
  <si>
    <t>26-ST CHRISTOPHE ET LE LARIS</t>
  </si>
  <si>
    <t>26-ST DIZIER EN DIOIS</t>
  </si>
  <si>
    <t>26-ST DONAT SUR L HERBASSE</t>
  </si>
  <si>
    <t>26-ST FERREOL TRENTE PAS</t>
  </si>
  <si>
    <t>26-ST GERVAIS SUR ROUBION</t>
  </si>
  <si>
    <t>26-ST JEAN EN ROYANS</t>
  </si>
  <si>
    <t>26-ST JULIEN EN QUINT</t>
  </si>
  <si>
    <t>26-ST JULIEN EN VERCORS</t>
  </si>
  <si>
    <t>26-ST LAURENT D ONAY</t>
  </si>
  <si>
    <t>26-ST LAURENT EN ROYANS</t>
  </si>
  <si>
    <t>26-ST MARCEL LES SAUZET</t>
  </si>
  <si>
    <t>26-ST MARCEL LES VALENCE</t>
  </si>
  <si>
    <t>26-ST MARTIN D AOUT</t>
  </si>
  <si>
    <t>26-ST MARTIN EN VERCORS</t>
  </si>
  <si>
    <t>26-ST MARTIN LE COLONEL</t>
  </si>
  <si>
    <t>26-ST MAURICE SUR EYGUES</t>
  </si>
  <si>
    <t>26-ST MAY</t>
  </si>
  <si>
    <t>26-ST MICHEL SUR SAVASSE</t>
  </si>
  <si>
    <t>26-ST NAZAIRE EN ROYANS</t>
  </si>
  <si>
    <t>26-ST NAZAIRE LE DESERT</t>
  </si>
  <si>
    <t>26-ST PANTALEON LES VIGNES</t>
  </si>
  <si>
    <t>26-ST PAUL LES ROMANS</t>
  </si>
  <si>
    <t>26-ST PAUL TROIS CHATEAUX</t>
  </si>
  <si>
    <t>26-ST RAMBERT D ALBON</t>
  </si>
  <si>
    <t>26-ST RESTITUT</t>
  </si>
  <si>
    <t>26-ST ROMAN</t>
  </si>
  <si>
    <t>26-ST SAUVEUR EN DIOIS</t>
  </si>
  <si>
    <t>26-ST SAUVEUR GOUVERNET</t>
  </si>
  <si>
    <t>26-ST SORLIN EN VALLOIRE</t>
  </si>
  <si>
    <t>26-ST THOMAS EN ROYANS</t>
  </si>
  <si>
    <t>26-ST UZE</t>
  </si>
  <si>
    <t>26-ST VALLIER</t>
  </si>
  <si>
    <t>26-ST VINCENT LA COMMANDERIE</t>
  </si>
  <si>
    <t>26-STE CROIX</t>
  </si>
  <si>
    <t>26-STE EULALIE EN ROYANS</t>
  </si>
  <si>
    <t>26-STE EUPHEMIE SUR OUVEZE</t>
  </si>
  <si>
    <t>26-STE JALLE</t>
  </si>
  <si>
    <t>26-SUZE</t>
  </si>
  <si>
    <t>26-SUZE LA ROUSSE</t>
  </si>
  <si>
    <t>26-TAIN L HERMITAGE</t>
  </si>
  <si>
    <t>26-TAULIGNAN</t>
  </si>
  <si>
    <t>26-TERSANNE</t>
  </si>
  <si>
    <t>26-TEYSSIERES</t>
  </si>
  <si>
    <t>26-TRIORS</t>
  </si>
  <si>
    <t>26-TRUINAS</t>
  </si>
  <si>
    <t>26-TULETTE</t>
  </si>
  <si>
    <t>26-UPIE</t>
  </si>
  <si>
    <t>26-VACHERES EN QUINT</t>
  </si>
  <si>
    <t>26-VAL MARAVEL</t>
  </si>
  <si>
    <t>26-VALAURIE</t>
  </si>
  <si>
    <t>26-VALDROME</t>
  </si>
  <si>
    <t>26-VALENCE</t>
  </si>
  <si>
    <t>26-VALHERBASSE</t>
  </si>
  <si>
    <t>26-VALOUSE</t>
  </si>
  <si>
    <t>26-VASSIEUX EN VERCORS</t>
  </si>
  <si>
    <t>26-VAUNAVEYS LA ROCHETTE</t>
  </si>
  <si>
    <t>26-VENTEROL</t>
  </si>
  <si>
    <t>26-VERCHENY</t>
  </si>
  <si>
    <t>26-VERCLAUSE</t>
  </si>
  <si>
    <t>26-VERCOIRAN</t>
  </si>
  <si>
    <t>26-VERONNE</t>
  </si>
  <si>
    <t>26-VERS SUR MEOUGE</t>
  </si>
  <si>
    <t>26-VESC</t>
  </si>
  <si>
    <t>26-VILLEFRANCHE LE CHATEAU</t>
  </si>
  <si>
    <t>26-VILLEPERDRIX</t>
  </si>
  <si>
    <t>26-VINSOBRES</t>
  </si>
  <si>
    <t>26-VOLVENT</t>
  </si>
  <si>
    <t>27-ACLOU</t>
  </si>
  <si>
    <t>27-ACON</t>
  </si>
  <si>
    <t>27-ACQUIGNY</t>
  </si>
  <si>
    <t>27-AIGLEVILLE</t>
  </si>
  <si>
    <t>27-AILLY</t>
  </si>
  <si>
    <t>27-AIZIER</t>
  </si>
  <si>
    <t>27-ALIZAY</t>
  </si>
  <si>
    <t>27-AMBENAY</t>
  </si>
  <si>
    <t>27-AMECOURT</t>
  </si>
  <si>
    <t>27-AMFREVILLE LES CHAMPS</t>
  </si>
  <si>
    <t>27-AMFREVILLE SOUS LES MONTS</t>
  </si>
  <si>
    <t>27-AMFREVILLE ST AMAND</t>
  </si>
  <si>
    <t>27-AMFREVILLE SUR ITON</t>
  </si>
  <si>
    <t>27-ANDE</t>
  </si>
  <si>
    <t>27-ANGERVILLE LA CAMPAGNE</t>
  </si>
  <si>
    <t>27-APPEVILLE ANNEBAULT</t>
  </si>
  <si>
    <t>27-ARMENTIERES SUR AVRE</t>
  </si>
  <si>
    <t>27-ARNIERES SUR ITON</t>
  </si>
  <si>
    <t>27-ASNIERES</t>
  </si>
  <si>
    <t>27-AULNAY SUR ITON</t>
  </si>
  <si>
    <t>27-AUTHEUIL AUTHOUILLET</t>
  </si>
  <si>
    <t>27-AUTHEVERNES</t>
  </si>
  <si>
    <t>27-AUTHOU</t>
  </si>
  <si>
    <t>27-AVIRON</t>
  </si>
  <si>
    <t>27-BACQUEPUIS</t>
  </si>
  <si>
    <t>27-BACQUEVILLE</t>
  </si>
  <si>
    <t>27-BAILLEUL LA VALLEE</t>
  </si>
  <si>
    <t>27-BALINES</t>
  </si>
  <si>
    <t>27-BARC</t>
  </si>
  <si>
    <t>27-BARNEVILLE SUR SEINE</t>
  </si>
  <si>
    <t>27-BARQUET</t>
  </si>
  <si>
    <t>27-BARVILLE</t>
  </si>
  <si>
    <t>27-BAZINCOURT SUR EPTE</t>
  </si>
  <si>
    <t>27-BAZOQUES</t>
  </si>
  <si>
    <t>27-BEAUBRAY</t>
  </si>
  <si>
    <t>27-BEAUFICEL EN LYONS</t>
  </si>
  <si>
    <t>27-BEAUMONT LE ROGER</t>
  </si>
  <si>
    <t>27-BEAUMONTEL</t>
  </si>
  <si>
    <t>27-BEMECOURT</t>
  </si>
  <si>
    <t>27-BERENGEVILLE LA CAMPAGNE</t>
  </si>
  <si>
    <t>27-BERNAY</t>
  </si>
  <si>
    <t>27-BERNIENVILLE</t>
  </si>
  <si>
    <t>27-BERNOUVILLE</t>
  </si>
  <si>
    <t>27-BERTHOUVILLE</t>
  </si>
  <si>
    <t>27-BERVILLE LA CAMPAGNE</t>
  </si>
  <si>
    <t>27-BERVILLE SUR MER</t>
  </si>
  <si>
    <t>27-BEUZEVILLE</t>
  </si>
  <si>
    <t>27-BEZU LA FORET</t>
  </si>
  <si>
    <t>27-BEZU ST ELOI</t>
  </si>
  <si>
    <t>27-BOIS ANZERAY</t>
  </si>
  <si>
    <t>27-BOIS ARNAULT</t>
  </si>
  <si>
    <t>27-BOIS JEROME ST OUEN</t>
  </si>
  <si>
    <t>27-BOIS LE ROI</t>
  </si>
  <si>
    <t>27-BOIS NORMAND PRES LYRE</t>
  </si>
  <si>
    <t>27-BOISNEY</t>
  </si>
  <si>
    <t>27-BOISSET LES PREVANCHES</t>
  </si>
  <si>
    <t>27-BOISSEY LE CHATEL</t>
  </si>
  <si>
    <t>27-BOISSY LAMBERVILLE</t>
  </si>
  <si>
    <t>27-BONCOURT</t>
  </si>
  <si>
    <t>27-BONNEVILLE APTOT</t>
  </si>
  <si>
    <t>27-BOSGOUET</t>
  </si>
  <si>
    <t>27-BOSQUENTIN</t>
  </si>
  <si>
    <t>27-BOSROBERT</t>
  </si>
  <si>
    <t>27-BOSROUMOIS</t>
  </si>
  <si>
    <t>27-BOUAFLES</t>
  </si>
  <si>
    <t>27-BOUCHEVILLIERS</t>
  </si>
  <si>
    <t>27-BOULLEVILLE</t>
  </si>
  <si>
    <t>27-BOUQUELON</t>
  </si>
  <si>
    <t>27-BOUQUETOT</t>
  </si>
  <si>
    <t>27-BOURG ACHARD</t>
  </si>
  <si>
    <t>27-BOURG BEAUDOUIN</t>
  </si>
  <si>
    <t>27-BOURNAINVILLE FAVEROLLES</t>
  </si>
  <si>
    <t>27-BOURNEVILLE STE CROIX</t>
  </si>
  <si>
    <t>27-BOURTH</t>
  </si>
  <si>
    <t>27-BRAY</t>
  </si>
  <si>
    <t>27-BRESTOT</t>
  </si>
  <si>
    <t>27-BRETAGNOLLES</t>
  </si>
  <si>
    <t>27-BRETEUIL</t>
  </si>
  <si>
    <t>27-BRETIGNY</t>
  </si>
  <si>
    <t>27-BREUILPONT</t>
  </si>
  <si>
    <t>27-BREUX SUR AVRE</t>
  </si>
  <si>
    <t>27-BRIONNE</t>
  </si>
  <si>
    <t>27-BROGLIE</t>
  </si>
  <si>
    <t>27-BROSVILLE</t>
  </si>
  <si>
    <t>27-BUEIL</t>
  </si>
  <si>
    <t>27-BUREY</t>
  </si>
  <si>
    <t>27-CAILLOUET ORGEVILLE</t>
  </si>
  <si>
    <t>27-CAILLY SUR EURE</t>
  </si>
  <si>
    <t>27-CALLEVILLE</t>
  </si>
  <si>
    <t>27-CAMPIGNY</t>
  </si>
  <si>
    <t>27-CANAPPEVILLE</t>
  </si>
  <si>
    <t>27-CAORCHES ST NICOLAS</t>
  </si>
  <si>
    <t>27-CAPELLE LES GRANDS</t>
  </si>
  <si>
    <t>27-CAUGE</t>
  </si>
  <si>
    <t>27-CAUMONT</t>
  </si>
  <si>
    <t>27-CAUVERVILLE EN ROUMOIS</t>
  </si>
  <si>
    <t>27-CESSEVILLE</t>
  </si>
  <si>
    <t>27-CHAIGNES</t>
  </si>
  <si>
    <t>27-CHAISE DIEU DU THEIL</t>
  </si>
  <si>
    <t>27-CHAMBLAC</t>
  </si>
  <si>
    <t>27-CHAMBOIS</t>
  </si>
  <si>
    <t>27-CHAMBORD</t>
  </si>
  <si>
    <t>27-CHAMBRAY</t>
  </si>
  <si>
    <t>27-CHAMP DOLENT</t>
  </si>
  <si>
    <t>27-CHAMPENARD</t>
  </si>
  <si>
    <t>27-CHAMPIGNY LA FUTELAYE</t>
  </si>
  <si>
    <t>27-CHARLEVAL</t>
  </si>
  <si>
    <t>27-CHATEAU SUR EPTE</t>
  </si>
  <si>
    <t>27-CHAUVINCOURT PROVEMONT</t>
  </si>
  <si>
    <t>27-CHAVIGNY BAILLEUL</t>
  </si>
  <si>
    <t>27-CHENNEBRUN</t>
  </si>
  <si>
    <t>27-CHERONVILLIERS</t>
  </si>
  <si>
    <t>27-CIERREY</t>
  </si>
  <si>
    <t>27-CLAVILLE</t>
  </si>
  <si>
    <t>27-CLEF VALLEE D EURE</t>
  </si>
  <si>
    <t>27-COLLANDRES QUINCARNON</t>
  </si>
  <si>
    <t>27-COLLETOT</t>
  </si>
  <si>
    <t>27-COMBON</t>
  </si>
  <si>
    <t>27-CONCHES EN OUCHE</t>
  </si>
  <si>
    <t>27-CONDE SUR RISLE</t>
  </si>
  <si>
    <t>27-CONNELLES</t>
  </si>
  <si>
    <t>27-CONTEVILLE</t>
  </si>
  <si>
    <t>27-CORMEILLES</t>
  </si>
  <si>
    <t>27-CORNEVILLE LA FOUQUETIERE</t>
  </si>
  <si>
    <t>27-CORNEVILLE SUR RISLE</t>
  </si>
  <si>
    <t>27-COUDRAY</t>
  </si>
  <si>
    <t>27-COUDRES</t>
  </si>
  <si>
    <t>27-COURBEPINE</t>
  </si>
  <si>
    <t>27-COURCELLES SUR SEINE</t>
  </si>
  <si>
    <t>27-COURDEMANCHE</t>
  </si>
  <si>
    <t>27-COURTEILLES</t>
  </si>
  <si>
    <t>27-CRASVILLE</t>
  </si>
  <si>
    <t>27-CRESTOT</t>
  </si>
  <si>
    <t>27-CRIQUEBEUF LA CAMPAGNE</t>
  </si>
  <si>
    <t>27-CRIQUEBEUF SUR SEINE</t>
  </si>
  <si>
    <t>27-CROISY SUR EURE</t>
  </si>
  <si>
    <t>27-CROSVILLE LA VIEILLE</t>
  </si>
  <si>
    <t>27-CROTH</t>
  </si>
  <si>
    <t>27-CUVERVILLE</t>
  </si>
  <si>
    <t>27-DANGU</t>
  </si>
  <si>
    <t>27-DARDEZ</t>
  </si>
  <si>
    <t>27-DAUBEUF LA CAMPAGNE</t>
  </si>
  <si>
    <t>27-DAUBEUF PRES VATTEVILLE</t>
  </si>
  <si>
    <t>27-DOUAINS</t>
  </si>
  <si>
    <t>27-DOUDEAUVILLE EN VEXIN</t>
  </si>
  <si>
    <t>27-DOUVILLE SUR ANDELLE</t>
  </si>
  <si>
    <t>27-DROISY</t>
  </si>
  <si>
    <t>27-DRUCOURT</t>
  </si>
  <si>
    <t>27-DURANVILLE</t>
  </si>
  <si>
    <t>27-ECAQUELON</t>
  </si>
  <si>
    <t>27-ECARDENVILLE LA CAMPAGNE</t>
  </si>
  <si>
    <t>27-ECAUVILLE</t>
  </si>
  <si>
    <t>27-ECOUIS</t>
  </si>
  <si>
    <t>27-ECQUETOT</t>
  </si>
  <si>
    <t>27-EMALLEVILLE</t>
  </si>
  <si>
    <t>27-EMANVILLE</t>
  </si>
  <si>
    <t>27-EPAIGNES</t>
  </si>
  <si>
    <t>27-EPEGARD</t>
  </si>
  <si>
    <t>27-EPIEDS</t>
  </si>
  <si>
    <t>27-EPREVILLE EN LIEUVIN</t>
  </si>
  <si>
    <t>27-EPREVILLE PRES LE NEUBOURG</t>
  </si>
  <si>
    <t>27-ETREPAGNY</t>
  </si>
  <si>
    <t>27-ETREVILLE</t>
  </si>
  <si>
    <t>27-ETURQUERAYE</t>
  </si>
  <si>
    <t>27-EVREUX</t>
  </si>
  <si>
    <t>27-EZY SUR EURE</t>
  </si>
  <si>
    <t>27-FAINS</t>
  </si>
  <si>
    <t>27-FARCEAUX</t>
  </si>
  <si>
    <t>27-FATOUVILLE GRESTAIN</t>
  </si>
  <si>
    <t>27-FAUVILLE</t>
  </si>
  <si>
    <t>27-FAVEROLLES LA CAMPAGNE</t>
  </si>
  <si>
    <t>27-FERRIERES HAUT CLOCHER</t>
  </si>
  <si>
    <t>27-FERRIERES ST HILAIRE</t>
  </si>
  <si>
    <t>27-FEUGUEROLLES</t>
  </si>
  <si>
    <t>27-FIQUEFLEUR EQUAINVILLE</t>
  </si>
  <si>
    <t>27-FLANCOURT CRESCY EN ROUMOIS</t>
  </si>
  <si>
    <t>27-FLEURY LA FORET</t>
  </si>
  <si>
    <t>27-FLEURY SUR ANDELLE</t>
  </si>
  <si>
    <t>27-FLIPOU</t>
  </si>
  <si>
    <t>27-FOLLEVILLE</t>
  </si>
  <si>
    <t>27-FONTAINE BELLENGER</t>
  </si>
  <si>
    <t>27-FONTAINE L ABBE</t>
  </si>
  <si>
    <t>27-FONTAINE LA LOUVET</t>
  </si>
  <si>
    <t>27-FONTAINE SOUS JOUY</t>
  </si>
  <si>
    <t>27-FORT MOVILLE</t>
  </si>
  <si>
    <t>27-FOUCRAINVILLE</t>
  </si>
  <si>
    <t>27-FOULBEC</t>
  </si>
  <si>
    <t>27-FOUQUEVILLE</t>
  </si>
  <si>
    <t>27-FRANQUEVILLE</t>
  </si>
  <si>
    <t>27-FRENELLES EN VEXIN</t>
  </si>
  <si>
    <t>27-FRENEUSE SUR RISLE</t>
  </si>
  <si>
    <t>27-FRESNE CAUVERVILLE</t>
  </si>
  <si>
    <t>27-FRESNEY</t>
  </si>
  <si>
    <t>27-GADENCOURT</t>
  </si>
  <si>
    <t>27-GAILLON</t>
  </si>
  <si>
    <t>27-GAMACHES EN VEXIN</t>
  </si>
  <si>
    <t>27-GARENNES SUR EURE</t>
  </si>
  <si>
    <t>27-GASNY</t>
  </si>
  <si>
    <t>27-GAUCIEL</t>
  </si>
  <si>
    <t>27-GAUDREVILLE LA RIVIERE</t>
  </si>
  <si>
    <t>27-GAUVILLE LA CAMPAGNE</t>
  </si>
  <si>
    <t>27-GISORS</t>
  </si>
  <si>
    <t>27-GIVERNY</t>
  </si>
  <si>
    <t>27-GIVERVILLE</t>
  </si>
  <si>
    <t>27-GLISOLLES</t>
  </si>
  <si>
    <t>27-GLOS SUR RISLE</t>
  </si>
  <si>
    <t>27-GOUPIL OTHON</t>
  </si>
  <si>
    <t>27-GOURNAY LE GUERIN</t>
  </si>
  <si>
    <t>27-GRAND BOURGTHEROULDE</t>
  </si>
  <si>
    <t>27-GRAND CAMP</t>
  </si>
  <si>
    <t>27-GRAVERON SEMERVILLE</t>
  </si>
  <si>
    <t>27-GRAVIGNY</t>
  </si>
  <si>
    <t>27-GROSLEY SUR RISLE</t>
  </si>
  <si>
    <t>27-GROSSOEUVRE</t>
  </si>
  <si>
    <t>27-GUERNY</t>
  </si>
  <si>
    <t>27-GUICHAINVILLE</t>
  </si>
  <si>
    <t>27-GUISENIERS</t>
  </si>
  <si>
    <t>27-HACQUEVILLE</t>
  </si>
  <si>
    <t>27-HARCOURT</t>
  </si>
  <si>
    <t>27-HARDENCOURT COCHEREL</t>
  </si>
  <si>
    <t>27-HARQUENCY</t>
  </si>
  <si>
    <t>27-HAUVILLE</t>
  </si>
  <si>
    <t>27-HEBECOURT</t>
  </si>
  <si>
    <t>27-HECMANVILLE</t>
  </si>
  <si>
    <t>27-HECOURT</t>
  </si>
  <si>
    <t>27-HECTOMARE</t>
  </si>
  <si>
    <t>27-HENNEZIS</t>
  </si>
  <si>
    <t>27-HERQUEVILLE</t>
  </si>
  <si>
    <t>27-HEUBECOURT HARICOURT</t>
  </si>
  <si>
    <t>27-HEUDEBOUVILLE</t>
  </si>
  <si>
    <t>27-HEUDICOURT</t>
  </si>
  <si>
    <t>27-HEUDREVILLE EN LIEUVIN</t>
  </si>
  <si>
    <t>27-HEUDREVILLE SUR EURE</t>
  </si>
  <si>
    <t>27-HEUQUEVILLE</t>
  </si>
  <si>
    <t>27-HONDOUVILLE</t>
  </si>
  <si>
    <t>27-HONGUEMARE GUENOUVILLE</t>
  </si>
  <si>
    <t>27-HOUETTEVILLE</t>
  </si>
  <si>
    <t>27-HOULBEC COCHEREL</t>
  </si>
  <si>
    <t>27-HOUVILLE EN VEXIN</t>
  </si>
  <si>
    <t>27-HUEST</t>
  </si>
  <si>
    <t>27-IGOVILLE</t>
  </si>
  <si>
    <t>27-ILLEVILLE SUR MONTFORT</t>
  </si>
  <si>
    <t>27-ILLIERS L EVEQUE</t>
  </si>
  <si>
    <t>27-INCARVILLE</t>
  </si>
  <si>
    <t>27-IRREVILLE</t>
  </si>
  <si>
    <t>27-IVILLE</t>
  </si>
  <si>
    <t>27-IVRY LA BATAILLE</t>
  </si>
  <si>
    <t>27-JOUY SUR EURE</t>
  </si>
  <si>
    <t>27-JUIGNETTES</t>
  </si>
  <si>
    <t>27-JUMELLES</t>
  </si>
  <si>
    <t>27-L HABIT</t>
  </si>
  <si>
    <t>27-L HOSMES</t>
  </si>
  <si>
    <t>27-LA BARONNIE</t>
  </si>
  <si>
    <t>27-LA BOISSIERE</t>
  </si>
  <si>
    <t>27-LA BONNEVILLE SUR ITON</t>
  </si>
  <si>
    <t>27-LA CHAPELLE BAYVEL</t>
  </si>
  <si>
    <t>27-LA CHAPELLE DU BOIS DES FAULX</t>
  </si>
  <si>
    <t>27-LA CHAPELLE GAUTHIER</t>
  </si>
  <si>
    <t>27-LA CHAPELLE HARENG</t>
  </si>
  <si>
    <t>27-LA CHAPELLE LONGUEVILLE</t>
  </si>
  <si>
    <t>27-LA COUTURE BOUSSEY</t>
  </si>
  <si>
    <t>27-LA CROISILLE</t>
  </si>
  <si>
    <t>27-LA FERRIERE SUR RISLE</t>
  </si>
  <si>
    <t>27-LA FORET DU PARC</t>
  </si>
  <si>
    <t>27-LA GOULAFRIERE</t>
  </si>
  <si>
    <t>27-LA HARENGERE</t>
  </si>
  <si>
    <t>27-LA HAYE AUBREE</t>
  </si>
  <si>
    <t>27-LA HAYE DE CALLEVILLE</t>
  </si>
  <si>
    <t>27-LA HAYE DE ROUTOT</t>
  </si>
  <si>
    <t>27-LA HAYE DU THEIL</t>
  </si>
  <si>
    <t>27-LA HAYE LE COMTE</t>
  </si>
  <si>
    <t>27-LA HAYE MALHERBE</t>
  </si>
  <si>
    <t>27-LA HAYE ST SYLVESTRE</t>
  </si>
  <si>
    <t>27-LA HEUNIERE</t>
  </si>
  <si>
    <t>27-LA HOUSSAYE</t>
  </si>
  <si>
    <t>27-LA LANDE ST LEGER</t>
  </si>
  <si>
    <t>27-LA MADELEINE DE NONANCOURT</t>
  </si>
  <si>
    <t>27-LA NEUVE GRANGE</t>
  </si>
  <si>
    <t>27-LA NEUVE LYRE</t>
  </si>
  <si>
    <t>27-LA NEUVILLE DU BOSC</t>
  </si>
  <si>
    <t>27-LA NOE POULAIN</t>
  </si>
  <si>
    <t>27-LA POTERIE MATHIEU</t>
  </si>
  <si>
    <t>27-LA PYLE</t>
  </si>
  <si>
    <t>27-LA ROQUETTE</t>
  </si>
  <si>
    <t>27-LA SAUSSAYE</t>
  </si>
  <si>
    <t>27-LA TRINITE</t>
  </si>
  <si>
    <t>27-LA TRINITE DE REVILLE</t>
  </si>
  <si>
    <t>27-LA TRINITE DE THOUBERVILLE</t>
  </si>
  <si>
    <t>27-LA VACHERIE</t>
  </si>
  <si>
    <t>27-LA VIEILLE LYRE</t>
  </si>
  <si>
    <t>27-LAUNAY</t>
  </si>
  <si>
    <t>27-LE BEC HELLOUIN</t>
  </si>
  <si>
    <t>27-LE BEC THOMAS</t>
  </si>
  <si>
    <t>27-LE BOIS HELLAIN</t>
  </si>
  <si>
    <t>27-LE BOSC DU THEIL</t>
  </si>
  <si>
    <t>27-LE BOULAY MORIN</t>
  </si>
  <si>
    <t>27-LE CORMIER</t>
  </si>
  <si>
    <t>27-LE FAVRIL</t>
  </si>
  <si>
    <t>27-LE FIDELAIRE</t>
  </si>
  <si>
    <t>27-LE LANDIN</t>
  </si>
  <si>
    <t>27-LE LESME</t>
  </si>
  <si>
    <t>27-LE MANOIR</t>
  </si>
  <si>
    <t>27-LE MESNIL FUGUET</t>
  </si>
  <si>
    <t>27-LE MESNIL JOURDAIN</t>
  </si>
  <si>
    <t>27-LE MESNIL ST JEAN</t>
  </si>
  <si>
    <t>27-LE NEUBOURG</t>
  </si>
  <si>
    <t>27-LE NOYER EN OUCHE</t>
  </si>
  <si>
    <t>27-LE PERREY</t>
  </si>
  <si>
    <t>27-LE PLANQUAY</t>
  </si>
  <si>
    <t>27-LE PLESSIS GROHAN</t>
  </si>
  <si>
    <t>27-LE PLESSIS HEBERT</t>
  </si>
  <si>
    <t>27-LE PLESSIS STE OPPORTUNE</t>
  </si>
  <si>
    <t>27-LE THEIL NOLENT</t>
  </si>
  <si>
    <t>27-LE THIL EN VEXIN</t>
  </si>
  <si>
    <t>27-LE THUIT</t>
  </si>
  <si>
    <t>27-LE THUIT DE L OISON</t>
  </si>
  <si>
    <t>27-LE TILLEUL LAMBERT</t>
  </si>
  <si>
    <t>27-LE TORPT</t>
  </si>
  <si>
    <t>27-LE TREMBLAY OMONVILLE</t>
  </si>
  <si>
    <t>27-LE TRONCQ</t>
  </si>
  <si>
    <t>27-LE TRONQUAY</t>
  </si>
  <si>
    <t>27-LE VAL D HAZEY</t>
  </si>
  <si>
    <t>27-LE VAL DAVID</t>
  </si>
  <si>
    <t>27-LE VAL DORE</t>
  </si>
  <si>
    <t>27-LE VAUDREUIL</t>
  </si>
  <si>
    <t>27-LE VIEIL EVREUX</t>
  </si>
  <si>
    <t>27-LERY</t>
  </si>
  <si>
    <t>27-LES ANDELYS</t>
  </si>
  <si>
    <t>27-LES AUTHIEUX</t>
  </si>
  <si>
    <t>27-LES BARILS</t>
  </si>
  <si>
    <t>27-LES BAUX DE BRETEUIL</t>
  </si>
  <si>
    <t>27-LES BAUX STE CROIX</t>
  </si>
  <si>
    <t>27-LES BOTTEREAUX</t>
  </si>
  <si>
    <t>27-LES DAMPS</t>
  </si>
  <si>
    <t>27-LES HOGUES</t>
  </si>
  <si>
    <t>27-LES MONTS DU ROUMOIS</t>
  </si>
  <si>
    <t>27-LES PLACES</t>
  </si>
  <si>
    <t>27-LES PREAUX</t>
  </si>
  <si>
    <t>27-LES THILLIERS EN VEXIN</t>
  </si>
  <si>
    <t>27-LES TROIS LACS</t>
  </si>
  <si>
    <t>27-LES VENTES</t>
  </si>
  <si>
    <t>27-LETTEGUIVES</t>
  </si>
  <si>
    <t>27-LIEUREY</t>
  </si>
  <si>
    <t>27-LIGNEROLLES</t>
  </si>
  <si>
    <t>27-LILLY</t>
  </si>
  <si>
    <t>27-LISORS</t>
  </si>
  <si>
    <t>27-LIVET SUR AUTHOU</t>
  </si>
  <si>
    <t>27-LONGCHAMPS</t>
  </si>
  <si>
    <t>27-LORLEAU</t>
  </si>
  <si>
    <t>27-LOUVERSEY</t>
  </si>
  <si>
    <t>27-LOUVIERS</t>
  </si>
  <si>
    <t>27-LOUYE</t>
  </si>
  <si>
    <t>27-LYONS LA FORET</t>
  </si>
  <si>
    <t>27-MAINNEVILLE</t>
  </si>
  <si>
    <t>27-MALLEVILLE SUR LE BEC</t>
  </si>
  <si>
    <t>27-MALOUY</t>
  </si>
  <si>
    <t>27-MANDEVILLE</t>
  </si>
  <si>
    <t>27-MANDRES</t>
  </si>
  <si>
    <t>27-MANNEVILLE LA RAOULT</t>
  </si>
  <si>
    <t>27-MANNEVILLE SUR RISLE</t>
  </si>
  <si>
    <t>27-MARAIS VERNIER</t>
  </si>
  <si>
    <t>27-MARBEUF</t>
  </si>
  <si>
    <t>27-MARBOIS</t>
  </si>
  <si>
    <t>27-MARCILLY LA CAMPAGNE</t>
  </si>
  <si>
    <t>27-MARCILLY SUR EURE</t>
  </si>
  <si>
    <t>27-MARTAGNY</t>
  </si>
  <si>
    <t>27-MARTAINVILLE</t>
  </si>
  <si>
    <t>27-MARTOT</t>
  </si>
  <si>
    <t>27-MELICOURT</t>
  </si>
  <si>
    <t>27-MENESQUEVILLE</t>
  </si>
  <si>
    <t>27-MENILLES</t>
  </si>
  <si>
    <t>27-MENNEVAL</t>
  </si>
  <si>
    <t>27-MERCEY</t>
  </si>
  <si>
    <t>27-MEREY</t>
  </si>
  <si>
    <t>27-MESNIL EN OUCHE</t>
  </si>
  <si>
    <t>27-MESNIL ROUSSET</t>
  </si>
  <si>
    <t>27-MESNIL SOUS VIENNE</t>
  </si>
  <si>
    <t>27-MESNIL SUR L ESTREE</t>
  </si>
  <si>
    <t>27-MESNIL VERCLIVES</t>
  </si>
  <si>
    <t>27-MESNILS SUR ITON</t>
  </si>
  <si>
    <t>27-MEZIERES EN VEXIN</t>
  </si>
  <si>
    <t>27-MISEREY</t>
  </si>
  <si>
    <t>27-MOISVILLE</t>
  </si>
  <si>
    <t>27-MONTFORT SUR RISLE</t>
  </si>
  <si>
    <t>27-MONTREUIL L ARGILLE</t>
  </si>
  <si>
    <t>27-MORAINVILLE JOUVEAUX</t>
  </si>
  <si>
    <t>27-MORGNY</t>
  </si>
  <si>
    <t>27-MORSAN</t>
  </si>
  <si>
    <t>27-MOUETTES</t>
  </si>
  <si>
    <t>27-MOUFLAINES</t>
  </si>
  <si>
    <t>27-MOUSSEAUX NEUVILLE</t>
  </si>
  <si>
    <t>27-MUIDS</t>
  </si>
  <si>
    <t>27-MUZY</t>
  </si>
  <si>
    <t>27-NAGEL SEEZ MESNIL</t>
  </si>
  <si>
    <t>27-NASSANDRES SUR RISLE</t>
  </si>
  <si>
    <t>27-NEAUFLES AUVERGNY</t>
  </si>
  <si>
    <t>27-NEAUFLES ST MARTIN</t>
  </si>
  <si>
    <t>27-NEUILLY</t>
  </si>
  <si>
    <t>27-NEUVILLE SUR AUTHOU</t>
  </si>
  <si>
    <t>27-NOARDS</t>
  </si>
  <si>
    <t>27-NOGENT LE SEC</t>
  </si>
  <si>
    <t>27-NOJEON EN VEXIN</t>
  </si>
  <si>
    <t>27-NONANCOURT</t>
  </si>
  <si>
    <t>27-NORMANVILLE</t>
  </si>
  <si>
    <t>27-NOTRE DAME D EPINE</t>
  </si>
  <si>
    <t>27-NOTRE DAME DE L ISLE</t>
  </si>
  <si>
    <t>27-NOTRE DAME DU HAMEL</t>
  </si>
  <si>
    <t>27-NOYERS</t>
  </si>
  <si>
    <t>27-ORMES</t>
  </si>
  <si>
    <t>27-PACY SUR EURE</t>
  </si>
  <si>
    <t>27-PARVILLE</t>
  </si>
  <si>
    <t>27-PERRIERS SUR ANDELLE</t>
  </si>
  <si>
    <t>27-PERRUEL</t>
  </si>
  <si>
    <t>27-PIENCOURT</t>
  </si>
  <si>
    <t>27-PINTERVILLE</t>
  </si>
  <si>
    <t>27-PISEUX</t>
  </si>
  <si>
    <t>27-PITRES</t>
  </si>
  <si>
    <t>27-PLAINVILLE</t>
  </si>
  <si>
    <t>27-PLASNES</t>
  </si>
  <si>
    <t>27-PONT AUDEMER</t>
  </si>
  <si>
    <t>27-PONT AUTHOU</t>
  </si>
  <si>
    <t>27-PONT DE L ARCHE</t>
  </si>
  <si>
    <t>27-PONT ST PIERRE</t>
  </si>
  <si>
    <t>27-PORT MORT</t>
  </si>
  <si>
    <t>27-PORTE DE SEINE</t>
  </si>
  <si>
    <t>27-PORTES</t>
  </si>
  <si>
    <t>27-POSES</t>
  </si>
  <si>
    <t>27-PRESSAGNY L ORGUEILLEUX</t>
  </si>
  <si>
    <t>27-PREY</t>
  </si>
  <si>
    <t>27-PUCHAY</t>
  </si>
  <si>
    <t>27-PULLAY</t>
  </si>
  <si>
    <t>27-QUATREMARE</t>
  </si>
  <si>
    <t>27-QUILLEBEUF SUR SEINE</t>
  </si>
  <si>
    <t>27-QUITTEBEUF</t>
  </si>
  <si>
    <t>27-RADEPONT</t>
  </si>
  <si>
    <t>27-RENNEVILLE</t>
  </si>
  <si>
    <t>27-REUILLY</t>
  </si>
  <si>
    <t>27-RICHEVILLE</t>
  </si>
  <si>
    <t>27-ROMILLY LA PUTHENAYE</t>
  </si>
  <si>
    <t>27-ROMILLY SUR ANDELLE</t>
  </si>
  <si>
    <t>27-ROSAY SUR LIEURE</t>
  </si>
  <si>
    <t>27-ROUGE PERRIERS</t>
  </si>
  <si>
    <t>27-ROUGEMONTIERS</t>
  </si>
  <si>
    <t>27-ROUTOT</t>
  </si>
  <si>
    <t>27-ROUVRAY</t>
  </si>
  <si>
    <t>27-RUGLES</t>
  </si>
  <si>
    <t>27-SACQUENVILLE</t>
  </si>
  <si>
    <t>27-SANCOURT</t>
  </si>
  <si>
    <t>27-SASSEY</t>
  </si>
  <si>
    <t>27-SAUSSAY LA CAMPAGNE</t>
  </si>
  <si>
    <t>27-SEBECOURT</t>
  </si>
  <si>
    <t>27-SELLES</t>
  </si>
  <si>
    <t>27-SEREZ</t>
  </si>
  <si>
    <t>27-SERQUIGNY</t>
  </si>
  <si>
    <t>27-ST AGNAN DE CERNIERES</t>
  </si>
  <si>
    <t>27-ST ANDRE DE L EURE</t>
  </si>
  <si>
    <t>27-ST ANTONIN DE SOMMAIRE</t>
  </si>
  <si>
    <t>27-ST AUBIN D ECROSVILLE</t>
  </si>
  <si>
    <t>27-ST AUBIN DE SCELLON</t>
  </si>
  <si>
    <t>27-ST AUBIN DU THENNEY</t>
  </si>
  <si>
    <t>27-ST AUBIN SUR GAILLON</t>
  </si>
  <si>
    <t>27-ST AUBIN SUR QUILLEBEUF</t>
  </si>
  <si>
    <t>27-ST BENOIT DES OMBRES</t>
  </si>
  <si>
    <t>27-ST CHRISTOPHE SUR AVRE</t>
  </si>
  <si>
    <t>27-ST CHRISTOPHE SUR CONDE</t>
  </si>
  <si>
    <t>27-ST CYR DE SALERNE</t>
  </si>
  <si>
    <t>27-ST CYR LA CAMPAGNE</t>
  </si>
  <si>
    <t>27-ST DENIS D AUGERONS</t>
  </si>
  <si>
    <t>27-ST DENIS DES MONTS</t>
  </si>
  <si>
    <t>27-ST DENIS LE FERMENT</t>
  </si>
  <si>
    <t>27-ST DIDIER DES BOIS</t>
  </si>
  <si>
    <t>27-ST ELIER</t>
  </si>
  <si>
    <t>27-ST ELOI DE FOURQUES</t>
  </si>
  <si>
    <t>27-ST ETIENNE DU VAUVRAY</t>
  </si>
  <si>
    <t>27-ST ETIENNE L ALLIER</t>
  </si>
  <si>
    <t>27-ST ETIENNE SOUS BAILLEUL</t>
  </si>
  <si>
    <t>27-ST GEORGES DU VIEVRE</t>
  </si>
  <si>
    <t>27-ST GEORGES MOTEL</t>
  </si>
  <si>
    <t>27-ST GERMAIN DE FRESNEY</t>
  </si>
  <si>
    <t>27-ST GERMAIN DE PASQUIER</t>
  </si>
  <si>
    <t>27-ST GERMAIN DES ANGLES</t>
  </si>
  <si>
    <t>27-ST GERMAIN LA CAMPAGNE</t>
  </si>
  <si>
    <t>27-ST GERMAIN SUR AVRE</t>
  </si>
  <si>
    <t>27-ST GREGOIRE DU VIEVRE</t>
  </si>
  <si>
    <t>27-ST JEAN DU THENNEY</t>
  </si>
  <si>
    <t>27-ST JULIEN DE LA LIEGUE</t>
  </si>
  <si>
    <t>27-ST LAURENT DES BOIS</t>
  </si>
  <si>
    <t>27-ST LAURENT DU TENCEMENT</t>
  </si>
  <si>
    <t>27-ST LEGER DE ROTES</t>
  </si>
  <si>
    <t>27-ST LEGER DU GENNETEY</t>
  </si>
  <si>
    <t>27-ST LUC</t>
  </si>
  <si>
    <t>27-ST MACLOU</t>
  </si>
  <si>
    <t>27-ST MARCEL</t>
  </si>
  <si>
    <t>27-ST MARDS DE BLACARVILLE</t>
  </si>
  <si>
    <t>27-ST MARDS DE FRESNE</t>
  </si>
  <si>
    <t>27-ST MARTIN DU TILLEUL</t>
  </si>
  <si>
    <t>27-ST MARTIN LA CAMPAGNE</t>
  </si>
  <si>
    <t>27-ST MARTIN ST FIRMIN</t>
  </si>
  <si>
    <t>27-ST MESLIN DU BOSC</t>
  </si>
  <si>
    <t>27-ST OUEN DE PONTCHEUIL</t>
  </si>
  <si>
    <t>27-ST OUEN DE THOUBERVILLE</t>
  </si>
  <si>
    <t>27-ST OUEN DU TILLEUL</t>
  </si>
  <si>
    <t>27-ST PAUL DE FOURQUES</t>
  </si>
  <si>
    <t>27-ST PHILBERT SUR BOISSEY</t>
  </si>
  <si>
    <t>27-ST PHILBERT SUR RISLE</t>
  </si>
  <si>
    <t>27-ST PIERRE DE BAILLEUL</t>
  </si>
  <si>
    <t>27-ST PIERRE DE CERNIERES</t>
  </si>
  <si>
    <t>27-ST PIERRE DE CORMEILLES</t>
  </si>
  <si>
    <t>27-ST PIERRE DE SALERNE</t>
  </si>
  <si>
    <t>27-ST PIERRE DES FLEURS</t>
  </si>
  <si>
    <t>27-ST PIERRE DES IFS</t>
  </si>
  <si>
    <t>27-ST PIERRE DU BOSGUERARD</t>
  </si>
  <si>
    <t>27-ST PIERRE DU VAL</t>
  </si>
  <si>
    <t>27-ST PIERRE DU VAUVRAY</t>
  </si>
  <si>
    <t>27-ST PIERRE LA GARENNE</t>
  </si>
  <si>
    <t>27-ST SAMSON DE LA ROQUE</t>
  </si>
  <si>
    <t>27-ST SEBASTIEN DE MORSENT</t>
  </si>
  <si>
    <t>27-ST SIMEON</t>
  </si>
  <si>
    <t>27-ST SULPICE DE GRIMBOUVILLE</t>
  </si>
  <si>
    <t>27-ST SYLVESTRE DE CORMEILLES</t>
  </si>
  <si>
    <t>27-ST SYMPHORIEN</t>
  </si>
  <si>
    <t>27-ST VICTOR D EPINE</t>
  </si>
  <si>
    <t>27-ST VICTOR DE CHRETIENVILLE</t>
  </si>
  <si>
    <t>27-ST VICTOR SUR AVRE</t>
  </si>
  <si>
    <t>27-ST VIGOR</t>
  </si>
  <si>
    <t>27-ST VINCENT DES BOIS</t>
  </si>
  <si>
    <t>27-ST VINCENT DU BOULAY</t>
  </si>
  <si>
    <t>27-STE COLOMBE LA COMMANDERIE</t>
  </si>
  <si>
    <t>27-STE COLOMBE PRES VERNON</t>
  </si>
  <si>
    <t>27-STE GENEVIEVE LES GASNY</t>
  </si>
  <si>
    <t>27-STE MARIE D ATTEZ</t>
  </si>
  <si>
    <t>27-STE MARIE DE VATIMESNIL</t>
  </si>
  <si>
    <t>27-STE MARTHE</t>
  </si>
  <si>
    <t>27-STE OPPORTUNE DU BOSC</t>
  </si>
  <si>
    <t>27-STE OPPORTUNE LA MARE</t>
  </si>
  <si>
    <t>27-SURTAUVILLE</t>
  </si>
  <si>
    <t>27-SURVILLE</t>
  </si>
  <si>
    <t>27-SUZAY</t>
  </si>
  <si>
    <t>27-SYLVAINS LES MOULINS</t>
  </si>
  <si>
    <t>27-TERRES DE BORD</t>
  </si>
  <si>
    <t>27-THENOUVILLE</t>
  </si>
  <si>
    <t>27-THIBERVILLE</t>
  </si>
  <si>
    <t>27-THIBOUVILLE</t>
  </si>
  <si>
    <t>27-THIERVILLE</t>
  </si>
  <si>
    <t>27-TILLEUL DAME AGNES</t>
  </si>
  <si>
    <t>27-TILLIERES SUR AVRE</t>
  </si>
  <si>
    <t>27-TILLY</t>
  </si>
  <si>
    <t>27-TOCQUEVILLE</t>
  </si>
  <si>
    <t>27-TOUFFREVILLE</t>
  </si>
  <si>
    <t>27-TOURNEDOS BOIS HUBERT</t>
  </si>
  <si>
    <t>27-TOURNEVILLE</t>
  </si>
  <si>
    <t>27-TOURVILLE LA CAMPAGNE</t>
  </si>
  <si>
    <t>27-TOURVILLE SUR PONT AUDEMER</t>
  </si>
  <si>
    <t>27-TOUTAINVILLE</t>
  </si>
  <si>
    <t>27-TREIS SANTS EN OUCHE</t>
  </si>
  <si>
    <t>27-TRIQUEVILLE</t>
  </si>
  <si>
    <t>27-TROUVILLE LA HAULE</t>
  </si>
  <si>
    <t>27-VAL D ORGER</t>
  </si>
  <si>
    <t>27-VAL DE REUIL</t>
  </si>
  <si>
    <t>27-VALAILLES</t>
  </si>
  <si>
    <t>27-VALLETOT</t>
  </si>
  <si>
    <t>27-VANDRIMARE</t>
  </si>
  <si>
    <t>27-VANNECROCQ</t>
  </si>
  <si>
    <t>27-VASCOEUIL</t>
  </si>
  <si>
    <t>27-VATTEVILLE</t>
  </si>
  <si>
    <t>27-VAUX SUR EURE</t>
  </si>
  <si>
    <t>27-VENON</t>
  </si>
  <si>
    <t>27-VERNEUIL D AVRE ET D ITON</t>
  </si>
  <si>
    <t>27-VERNEUSSES</t>
  </si>
  <si>
    <t>27-VERNON</t>
  </si>
  <si>
    <t>27-VESLY</t>
  </si>
  <si>
    <t>27-VEXIN SUR EPTE</t>
  </si>
  <si>
    <t>27-VEZILLON</t>
  </si>
  <si>
    <t>27-VIEUX PORT</t>
  </si>
  <si>
    <t>27-VILLEGATS</t>
  </si>
  <si>
    <t>27-VILLERS EN VEXIN</t>
  </si>
  <si>
    <t>27-VILLERS SUR LE ROULE</t>
  </si>
  <si>
    <t>27-VILLETTES</t>
  </si>
  <si>
    <t>27-VILLEZ SOUS BAILLEUL</t>
  </si>
  <si>
    <t>27-VILLEZ SUR LE NEUBOURG</t>
  </si>
  <si>
    <t>27-VILLIERS EN DESOEUVRE</t>
  </si>
  <si>
    <t>27-VIRONVAY</t>
  </si>
  <si>
    <t>27-VITOT</t>
  </si>
  <si>
    <t>27-VOISCREVILLE</t>
  </si>
  <si>
    <t>27-VRAIVILLE</t>
  </si>
  <si>
    <t>28-ABONDANT</t>
  </si>
  <si>
    <t>28-ALLAINVILLE</t>
  </si>
  <si>
    <t>28-ALLONNES</t>
  </si>
  <si>
    <t>28-ALLUYES</t>
  </si>
  <si>
    <t>28-AMILLY</t>
  </si>
  <si>
    <t>28-ANET</t>
  </si>
  <si>
    <t>28-ARCISSES</t>
  </si>
  <si>
    <t>28-ARDELLES</t>
  </si>
  <si>
    <t>28-ARDELU</t>
  </si>
  <si>
    <t>28-ARGENVILLIERS</t>
  </si>
  <si>
    <t>28-AUNAY SOUS AUNEAU</t>
  </si>
  <si>
    <t>28-AUNAY SOUS CRECY</t>
  </si>
  <si>
    <t>28-AUNEAU BLEURY ST SYMPHORIEN</t>
  </si>
  <si>
    <t>28-AUTHON DU PERCHE</t>
  </si>
  <si>
    <t>28-BAIGNEAUX</t>
  </si>
  <si>
    <t>28-BAILLEAU ARMENONVILLE</t>
  </si>
  <si>
    <t>28-BAILLEAU L EVEQUE</t>
  </si>
  <si>
    <t>28-BAILLEAU LE PIN</t>
  </si>
  <si>
    <t>28-BARJOUVILLE</t>
  </si>
  <si>
    <t>28-BARMAINVILLE</t>
  </si>
  <si>
    <t>28-BAUDREVILLE</t>
  </si>
  <si>
    <t>28-BAZOCHES EN DUNOIS</t>
  </si>
  <si>
    <t>28-BAZOCHES LES HAUTES</t>
  </si>
  <si>
    <t>28-BEAUCHE</t>
  </si>
  <si>
    <t>28-BEAUMONT LES AUTELS</t>
  </si>
  <si>
    <t>28-BEAUVILLIERS</t>
  </si>
  <si>
    <t>28-BELHOMERT GUEHOUVILLE</t>
  </si>
  <si>
    <t>28-BERCHERES LES PIERRES</t>
  </si>
  <si>
    <t>28-BERCHERES ST GERMAIN</t>
  </si>
  <si>
    <t>28-BERCHERES SUR VESGRE</t>
  </si>
  <si>
    <t>28-BEROU LA MULOTIERE</t>
  </si>
  <si>
    <t>28-BETHONVILLIERS</t>
  </si>
  <si>
    <t>28-BEVILLE LE COMTE</t>
  </si>
  <si>
    <t>28-BILLANCELLES</t>
  </si>
  <si>
    <t>28-BLANDAINVILLE</t>
  </si>
  <si>
    <t>28-BOISSY EN DROUAIS</t>
  </si>
  <si>
    <t>28-BOISSY LES PERCHE</t>
  </si>
  <si>
    <t>28-BOISVILLE LA ST PERE</t>
  </si>
  <si>
    <t>28-BONCE</t>
  </si>
  <si>
    <t>28-BONCOURT</t>
  </si>
  <si>
    <t>28-BONNEVAL</t>
  </si>
  <si>
    <t>28-BOUGLAINVAL</t>
  </si>
  <si>
    <t>28-BOUTIGNY PROUAIS</t>
  </si>
  <si>
    <t>28-BOUVILLE</t>
  </si>
  <si>
    <t>28-BRECHAMPS</t>
  </si>
  <si>
    <t>28-BREZOLLES</t>
  </si>
  <si>
    <t>28-BRICONVILLE</t>
  </si>
  <si>
    <t>28-BROU</t>
  </si>
  <si>
    <t>28-BROUE</t>
  </si>
  <si>
    <t>28-BU</t>
  </si>
  <si>
    <t>28-BULLAINVILLE</t>
  </si>
  <si>
    <t>28-CERNAY</t>
  </si>
  <si>
    <t>28-CHALLET</t>
  </si>
  <si>
    <t>28-CHAMPHOL</t>
  </si>
  <si>
    <t>28-CHAMPROND EN GATINE</t>
  </si>
  <si>
    <t>28-CHAMPROND EN PERCHET</t>
  </si>
  <si>
    <t>28-CHAMPSERU</t>
  </si>
  <si>
    <t>28-CHAPELLE GUILLAUME</t>
  </si>
  <si>
    <t>28-CHAPELLE ROYALE</t>
  </si>
  <si>
    <t>28-CHARBONNIERES</t>
  </si>
  <si>
    <t>28-CHARONVILLE</t>
  </si>
  <si>
    <t>28-CHARPONT</t>
  </si>
  <si>
    <t>28-CHARTAINVILLIERS</t>
  </si>
  <si>
    <t>28-CHARTRES</t>
  </si>
  <si>
    <t>28-CHASSANT</t>
  </si>
  <si>
    <t>28-CHATAINCOURT</t>
  </si>
  <si>
    <t>28-CHATEAUDUN</t>
  </si>
  <si>
    <t>28-CHATEAUNEUF EN THYMERAIS</t>
  </si>
  <si>
    <t>28-CHATENAY</t>
  </si>
  <si>
    <t>28-CHAUDON</t>
  </si>
  <si>
    <t>28-CHAUFFOURS</t>
  </si>
  <si>
    <t>28-CHERISY</t>
  </si>
  <si>
    <t>28-CHUISNES</t>
  </si>
  <si>
    <t>28-CINTRAY</t>
  </si>
  <si>
    <t>28-CLEVILLIERS</t>
  </si>
  <si>
    <t>28-CLOYES LES TROIS RIVIERES</t>
  </si>
  <si>
    <t>28-COLTAINVILLE</t>
  </si>
  <si>
    <t>28-COMBRES</t>
  </si>
  <si>
    <t>28-COMMUNE NOUVELLE D ARROU</t>
  </si>
  <si>
    <t>28-CONIE MOLITARD</t>
  </si>
  <si>
    <t>28-CORANCEZ</t>
  </si>
  <si>
    <t>28-CORMAINVILLE</t>
  </si>
  <si>
    <t>28-COUDRAY AU PERCHE</t>
  </si>
  <si>
    <t>28-COULOMBS</t>
  </si>
  <si>
    <t>28-COURBEHAYE</t>
  </si>
  <si>
    <t>28-COURVILLE SUR EURE</t>
  </si>
  <si>
    <t>28-CRECY COUVE</t>
  </si>
  <si>
    <t>28-CROISILLES</t>
  </si>
  <si>
    <t>28-CRUCEY VILLAGES</t>
  </si>
  <si>
    <t>28-DAMBRON</t>
  </si>
  <si>
    <t>28-DAMMARIE</t>
  </si>
  <si>
    <t>28-DAMPIERRE SOUS BROU</t>
  </si>
  <si>
    <t>28-DAMPIERRE SUR AVRE</t>
  </si>
  <si>
    <t>28-DANCY</t>
  </si>
  <si>
    <t>28-DANGEAU</t>
  </si>
  <si>
    <t>28-DANGERS</t>
  </si>
  <si>
    <t>28-DENONVILLE</t>
  </si>
  <si>
    <t>28-DIGNY</t>
  </si>
  <si>
    <t>28-DONNEMAIN ST MAMES</t>
  </si>
  <si>
    <t>28-DREUX</t>
  </si>
  <si>
    <t>28-DROUE SUR DROUETTE</t>
  </si>
  <si>
    <t>28-ECLUZELLES</t>
  </si>
  <si>
    <t>28-ECROSNES</t>
  </si>
  <si>
    <t>28-EOLE EN BEAUCE</t>
  </si>
  <si>
    <t>28-EPEAUTROLLES</t>
  </si>
  <si>
    <t>28-EPERNON</t>
  </si>
  <si>
    <t>28-ERMENONVILLE LA GRANDE</t>
  </si>
  <si>
    <t>28-ERMENONVILLE LA PETITE</t>
  </si>
  <si>
    <t>28-ESCORPAIN</t>
  </si>
  <si>
    <t>28-FAVEROLLES</t>
  </si>
  <si>
    <t>28-FAVIERES</t>
  </si>
  <si>
    <t>28-FESSANVILLIERS MATTANVILLIERS</t>
  </si>
  <si>
    <t>28-FLACEY</t>
  </si>
  <si>
    <t>28-FONTAINE LA GUYON</t>
  </si>
  <si>
    <t>28-FONTAINE LES RIBOUTS</t>
  </si>
  <si>
    <t>28-FONTAINE SIMON</t>
  </si>
  <si>
    <t>28-FONTENAY SUR CONIE</t>
  </si>
  <si>
    <t>28-FONTENAY SUR EURE</t>
  </si>
  <si>
    <t>28-FRANCOURVILLE</t>
  </si>
  <si>
    <t>28-FRAZE</t>
  </si>
  <si>
    <t>28-FRESNAY L EVEQUE</t>
  </si>
  <si>
    <t>28-FRESNAY LE COMTE</t>
  </si>
  <si>
    <t>28-FRESNAY LE GILMERT</t>
  </si>
  <si>
    <t>28-FRIAIZE</t>
  </si>
  <si>
    <t>28-FRUNCE</t>
  </si>
  <si>
    <t>28-GALLARDON</t>
  </si>
  <si>
    <t>28-GARANCIERES EN BEAUCE</t>
  </si>
  <si>
    <t>28-GARANCIERES EN DROUAIS</t>
  </si>
  <si>
    <t>28-GARNAY</t>
  </si>
  <si>
    <t>28-GAS</t>
  </si>
  <si>
    <t>28-GASVILLE OISEME</t>
  </si>
  <si>
    <t>28-GELLAINVILLE</t>
  </si>
  <si>
    <t>28-GERMAINVILLE</t>
  </si>
  <si>
    <t>28-GILLES</t>
  </si>
  <si>
    <t>28-GOHORY</t>
  </si>
  <si>
    <t>28-GOMMERVILLE</t>
  </si>
  <si>
    <t>28-GOUILLONS</t>
  </si>
  <si>
    <t>28-GOUSSAINVILLE</t>
  </si>
  <si>
    <t>28-GUAINVILLE</t>
  </si>
  <si>
    <t>28-GUILLEVILLE</t>
  </si>
  <si>
    <t>28-GUILLONVILLE</t>
  </si>
  <si>
    <t>28-HANCHES</t>
  </si>
  <si>
    <t>28-HAPPONVILLIERS</t>
  </si>
  <si>
    <t>28-HAVELU</t>
  </si>
  <si>
    <t>28-HOUVILLE LA BRANCHE</t>
  </si>
  <si>
    <t>28-HOUX</t>
  </si>
  <si>
    <t>28-ILLIERS COMBRAY</t>
  </si>
  <si>
    <t>28-INTREVILLE</t>
  </si>
  <si>
    <t>28-JALLANS</t>
  </si>
  <si>
    <t>28-JANVILLE EN BEAUCE</t>
  </si>
  <si>
    <t>28-JAUDRAIS</t>
  </si>
  <si>
    <t>28-JOUY</t>
  </si>
  <si>
    <t>28-LA BAZOCHE GOUET</t>
  </si>
  <si>
    <t>28-LA BOURDINIERE ST LOUP</t>
  </si>
  <si>
    <t>28-LA CHAPELLE D AUNAINVILLE</t>
  </si>
  <si>
    <t>28-LA CHAPELLE DU NOYER</t>
  </si>
  <si>
    <t>28-LA CHAPELLE FORAINVILLIERS</t>
  </si>
  <si>
    <t>28-LA CHAPELLE FORTIN</t>
  </si>
  <si>
    <t>28-LA CHAUSSEE D IVRY</t>
  </si>
  <si>
    <t>28-LA CROIX DU PERCHE</t>
  </si>
  <si>
    <t>28-LA FERTE VIDAME</t>
  </si>
  <si>
    <t>28-LA FRAMBOISIERE</t>
  </si>
  <si>
    <t>28-LA GAUDAINE</t>
  </si>
  <si>
    <t>28-LA LOUPE</t>
  </si>
  <si>
    <t>28-LA MANCELIERE</t>
  </si>
  <si>
    <t>28-LA PUISAYE</t>
  </si>
  <si>
    <t>28-LA SAUCELLE</t>
  </si>
  <si>
    <t>28-LAMBLORE</t>
  </si>
  <si>
    <t>28-LANDELLES</t>
  </si>
  <si>
    <t>28-LAONS</t>
  </si>
  <si>
    <t>28-LE BOULLAY LES DEUX EGLISES</t>
  </si>
  <si>
    <t>28-LE BOULLAY MIVOYE</t>
  </si>
  <si>
    <t>28-LE BOULLAY THIERRY</t>
  </si>
  <si>
    <t>28-LE COUDRAY</t>
  </si>
  <si>
    <t>28-LE FAVRIL</t>
  </si>
  <si>
    <t>28-LE GAULT ST DENIS</t>
  </si>
  <si>
    <t>28-LE GUE DE LONGROI</t>
  </si>
  <si>
    <t>28-LE MESNIL SIMON</t>
  </si>
  <si>
    <t>28-LE MESNIL THOMAS</t>
  </si>
  <si>
    <t>28-LE THIEULIN</t>
  </si>
  <si>
    <t>28-LES AUTELS VILLEVILLON</t>
  </si>
  <si>
    <t>28-LES CHATELETS</t>
  </si>
  <si>
    <t>28-LES CHATELLIERS NOTRE DAME</t>
  </si>
  <si>
    <t>28-LES CORVEES LES YYS</t>
  </si>
  <si>
    <t>28-LES ETILLEUX</t>
  </si>
  <si>
    <t>28-LES PINTHIERES</t>
  </si>
  <si>
    <t>28-LES RESSUINTES</t>
  </si>
  <si>
    <t>28-LES VILLAGES VOVEENS</t>
  </si>
  <si>
    <t>28-LETHUIN</t>
  </si>
  <si>
    <t>28-LEVAINVILLE</t>
  </si>
  <si>
    <t>28-LEVES</t>
  </si>
  <si>
    <t>28-LEVESVILLE LA CHENARD</t>
  </si>
  <si>
    <t>28-LOGRON</t>
  </si>
  <si>
    <t>28-LOIGNY LA BATAILLE</t>
  </si>
  <si>
    <t>28-LORMAYE</t>
  </si>
  <si>
    <t>28-LOUVILLE LA CHENARD</t>
  </si>
  <si>
    <t>28-LOUVILLIERS EN DROUAIS</t>
  </si>
  <si>
    <t>28-LOUVILLIERS LES PERCHE</t>
  </si>
  <si>
    <t>28-LUCE</t>
  </si>
  <si>
    <t>28-LUIGNY</t>
  </si>
  <si>
    <t>28-LUISANT</t>
  </si>
  <si>
    <t>28-LUMEAU</t>
  </si>
  <si>
    <t>28-LUPLANTE</t>
  </si>
  <si>
    <t>28-LURAY</t>
  </si>
  <si>
    <t>28-MAGNY</t>
  </si>
  <si>
    <t>28-MAILLEBOIS</t>
  </si>
  <si>
    <t>28-MAINTENON</t>
  </si>
  <si>
    <t>28-MAINVILLIERS</t>
  </si>
  <si>
    <t>28-MAISONS</t>
  </si>
  <si>
    <t>28-MANOU</t>
  </si>
  <si>
    <t>28-MARBOUE</t>
  </si>
  <si>
    <t>28-MARCHEVILLE</t>
  </si>
  <si>
    <t>28-MARCHEZAIS</t>
  </si>
  <si>
    <t>28-MAROLLES LES BUIS</t>
  </si>
  <si>
    <t>28-MARVILLE MOUTIERS BRULE</t>
  </si>
  <si>
    <t>28-MEAUCE</t>
  </si>
  <si>
    <t>28-MEREGLISE</t>
  </si>
  <si>
    <t>28-MEROUVILLE</t>
  </si>
  <si>
    <t>28-MESLAY LE GRENET</t>
  </si>
  <si>
    <t>28-MESLAY LE VIDAME</t>
  </si>
  <si>
    <t>28-MEVOISINS</t>
  </si>
  <si>
    <t>28-MEZIERES EN DROUAIS</t>
  </si>
  <si>
    <t>28-MIERMAIGNE</t>
  </si>
  <si>
    <t>28-MIGNIERES</t>
  </si>
  <si>
    <t>28-MITTAINVILLIERS VERIGNY</t>
  </si>
  <si>
    <t>28-MOINVILLE LA JEULIN</t>
  </si>
  <si>
    <t>28-MOLEANS</t>
  </si>
  <si>
    <t>28-MONDONVILLE ST JEAN</t>
  </si>
  <si>
    <t>28-MONTBOISSIER</t>
  </si>
  <si>
    <t>28-MONTHARVILLE</t>
  </si>
  <si>
    <t>28-MONTIGNY LE CHARTIF</t>
  </si>
  <si>
    <t>28-MONTIGNY SUR AVRE</t>
  </si>
  <si>
    <t>28-MONTIREAU</t>
  </si>
  <si>
    <t>28-MONTLANDON</t>
  </si>
  <si>
    <t>28-MONTREUIL</t>
  </si>
  <si>
    <t>28-MORAINVILLE</t>
  </si>
  <si>
    <t>28-MORANCEZ</t>
  </si>
  <si>
    <t>28-MORIERS</t>
  </si>
  <si>
    <t>28-MORVILLIERS</t>
  </si>
  <si>
    <t>28-MOTTEREAU</t>
  </si>
  <si>
    <t>28-MOULHARD</t>
  </si>
  <si>
    <t>28-MOUTIERS</t>
  </si>
  <si>
    <t>28-NERON</t>
  </si>
  <si>
    <t>28-NEUVY EN BEAUCE</t>
  </si>
  <si>
    <t>28-NEUVY EN DUNOIS</t>
  </si>
  <si>
    <t>28-NOGENT LE PHAYE</t>
  </si>
  <si>
    <t>28-NOGENT LE ROI</t>
  </si>
  <si>
    <t>28-NOGENT LE ROTROU</t>
  </si>
  <si>
    <t>28-NOGENT SUR EURE</t>
  </si>
  <si>
    <t>28-NONVILLIERS GRANDHOUX</t>
  </si>
  <si>
    <t>28-NOTTONVILLE</t>
  </si>
  <si>
    <t>28-OINVILLE SOUS AUNEAU</t>
  </si>
  <si>
    <t>28-OINVILLE ST LIPHARD</t>
  </si>
  <si>
    <t>28-OLLE</t>
  </si>
  <si>
    <t>28-ORGERES EN BEAUCE</t>
  </si>
  <si>
    <t>28-ORMOY</t>
  </si>
  <si>
    <t>28-ORROUER</t>
  </si>
  <si>
    <t>28-OUARVILLE</t>
  </si>
  <si>
    <t>28-OUERRE</t>
  </si>
  <si>
    <t>28-OULINS</t>
  </si>
  <si>
    <t>28-OYSONVILLE</t>
  </si>
  <si>
    <t>28-PERONVILLE</t>
  </si>
  <si>
    <t>28-PIERRES</t>
  </si>
  <si>
    <t>28-POINVILLE</t>
  </si>
  <si>
    <t>28-POISVILLIERS</t>
  </si>
  <si>
    <t>28-PONTGOUIN</t>
  </si>
  <si>
    <t>28-POUPRY</t>
  </si>
  <si>
    <t>28-PRASVILLE</t>
  </si>
  <si>
    <t>28-PRE ST EVROULT</t>
  </si>
  <si>
    <t>28-PRE ST MARTIN</t>
  </si>
  <si>
    <t>28-PRUDEMANCHE</t>
  </si>
  <si>
    <t>28-PRUNAY LE GILLON</t>
  </si>
  <si>
    <t>28-PUISEUX</t>
  </si>
  <si>
    <t>28-RECLAINVILLE</t>
  </si>
  <si>
    <t>28-REVERCOURT</t>
  </si>
  <si>
    <t>28-ROHAIRE</t>
  </si>
  <si>
    <t>28-ROINVILLE</t>
  </si>
  <si>
    <t>28-ROUVRAY ST DENIS</t>
  </si>
  <si>
    <t>28-ROUVRES</t>
  </si>
  <si>
    <t>28-RUEIL LA GADELIERE</t>
  </si>
  <si>
    <t>28-SAINTIGNY</t>
  </si>
  <si>
    <t>28-SAINVILLE</t>
  </si>
  <si>
    <t>28-SANCHEVILLE</t>
  </si>
  <si>
    <t>28-SANDARVILLE</t>
  </si>
  <si>
    <t>28-SANTEUIL</t>
  </si>
  <si>
    <t>28-SANTILLY</t>
  </si>
  <si>
    <t>28-SAULNIERES</t>
  </si>
  <si>
    <t>28-SAUMERAY</t>
  </si>
  <si>
    <t>28-SAUSSAY</t>
  </si>
  <si>
    <t>28-SENANTES</t>
  </si>
  <si>
    <t>28-SENONCHES</t>
  </si>
  <si>
    <t>28-SERAZEREUX</t>
  </si>
  <si>
    <t>28-SERVILLE</t>
  </si>
  <si>
    <t>28-SOREL MOUSSEL</t>
  </si>
  <si>
    <t>28-SOUANCE AU PERCHE</t>
  </si>
  <si>
    <t>28-SOULAIRES</t>
  </si>
  <si>
    <t>28-SOURS</t>
  </si>
  <si>
    <t>28-ST ANGE ET TORCAY</t>
  </si>
  <si>
    <t>28-ST ARNOULT DES BOIS</t>
  </si>
  <si>
    <t>28-ST AUBIN DES BOIS</t>
  </si>
  <si>
    <t>28-ST AVIT LES GUESPIERES</t>
  </si>
  <si>
    <t>28-ST BOMER</t>
  </si>
  <si>
    <t>28-ST CHRISTOPHE</t>
  </si>
  <si>
    <t>28-ST DENIS DES PUITS</t>
  </si>
  <si>
    <t>28-ST DENIS LANNERAY</t>
  </si>
  <si>
    <t>28-ST ELIPH</t>
  </si>
  <si>
    <t>28-ST EMAN</t>
  </si>
  <si>
    <t>28-ST GEORGES SUR EURE</t>
  </si>
  <si>
    <t>28-ST GERMAIN LE GAILLARD</t>
  </si>
  <si>
    <t>28-ST JEAN DE REBERVILLIERS</t>
  </si>
  <si>
    <t>28-ST JEAN PIERRE FIXTE</t>
  </si>
  <si>
    <t>28-ST LAURENT LA GATINE</t>
  </si>
  <si>
    <t>28-ST LEGER DES AUBEES</t>
  </si>
  <si>
    <t>28-ST LUBIN DE CRAVANT</t>
  </si>
  <si>
    <t>28-ST LUBIN DE LA HAYE</t>
  </si>
  <si>
    <t>28-ST LUBIN DES JONCHERETS</t>
  </si>
  <si>
    <t>28-ST LUCIEN</t>
  </si>
  <si>
    <t>28-ST LUPERCE</t>
  </si>
  <si>
    <t>28-ST MAIXME HAUTERIVE</t>
  </si>
  <si>
    <t>28-ST MARTIN DE NIGELLES</t>
  </si>
  <si>
    <t>28-ST MAUR SUR LE LOIR</t>
  </si>
  <si>
    <t>28-ST MAURICE ST GERMAIN</t>
  </si>
  <si>
    <t>28-ST OUEN MARCHEFROY</t>
  </si>
  <si>
    <t>28-ST PIAT</t>
  </si>
  <si>
    <t>28-ST PREST</t>
  </si>
  <si>
    <t>28-ST REMY SUR AVRE</t>
  </si>
  <si>
    <t>28-ST SAUVEUR MARVILLE</t>
  </si>
  <si>
    <t>28-ST VICTOR DE BUTHON</t>
  </si>
  <si>
    <t>28-STE GEMME MORONVAL</t>
  </si>
  <si>
    <t>28-TERMINIERS</t>
  </si>
  <si>
    <t>28-THEUVILLE</t>
  </si>
  <si>
    <t>28-THIMERT GATELLES</t>
  </si>
  <si>
    <t>28-THIRON GARDAIS</t>
  </si>
  <si>
    <t>28-THIVARS</t>
  </si>
  <si>
    <t>28-THIVILLE</t>
  </si>
  <si>
    <t>28-TILLAY LE PENEUX</t>
  </si>
  <si>
    <t>28-TOURY</t>
  </si>
  <si>
    <t>28-TRANCRAINVILLE</t>
  </si>
  <si>
    <t>28-TREMBLAY LES VILLAGES</t>
  </si>
  <si>
    <t>28-TREON</t>
  </si>
  <si>
    <t>28-TRIZAY COUTRETOT ST SERGE</t>
  </si>
  <si>
    <t>28-TRIZAY LES BONNEVAL</t>
  </si>
  <si>
    <t>28-UMPEAU</t>
  </si>
  <si>
    <t>28-UNVERRE</t>
  </si>
  <si>
    <t>28-VARIZE</t>
  </si>
  <si>
    <t>28-VAUPILLON</t>
  </si>
  <si>
    <t>28-VER LES CHARTRES</t>
  </si>
  <si>
    <t>28-VERNOUILLET</t>
  </si>
  <si>
    <t>28-VERT EN DROUAIS</t>
  </si>
  <si>
    <t>28-VICHERES</t>
  </si>
  <si>
    <t>28-VIERVILLE</t>
  </si>
  <si>
    <t>28-VIEUVICQ</t>
  </si>
  <si>
    <t>28-VILLAMPUY</t>
  </si>
  <si>
    <t>28-VILLARS</t>
  </si>
  <si>
    <t>28-VILLEBON</t>
  </si>
  <si>
    <t>28-VILLEMAURY</t>
  </si>
  <si>
    <t>28-VILLEMEUX SUR EURE</t>
  </si>
  <si>
    <t>28-VILLIERS LE MORHIER</t>
  </si>
  <si>
    <t>28-VILLIERS ST ORIEN</t>
  </si>
  <si>
    <t>28-VITRAY EN BEAUCE</t>
  </si>
  <si>
    <t>28-VOISE</t>
  </si>
  <si>
    <t>28-YERMENONVILLE</t>
  </si>
  <si>
    <t>28-YEVRES</t>
  </si>
  <si>
    <t>28-YMERAY</t>
  </si>
  <si>
    <t>28-YMONVILLE</t>
  </si>
  <si>
    <t>29-ARGOL</t>
  </si>
  <si>
    <t>29-ARZANO</t>
  </si>
  <si>
    <t>29-AUDIERNE</t>
  </si>
  <si>
    <t>29-BANNALEC</t>
  </si>
  <si>
    <t>29-BAYE</t>
  </si>
  <si>
    <t>29-BENODET</t>
  </si>
  <si>
    <t>29-BERRIEN</t>
  </si>
  <si>
    <t>29-BEUZEC CAP SIZUN</t>
  </si>
  <si>
    <t>29-BODILIS</t>
  </si>
  <si>
    <t>29-BOHARS</t>
  </si>
  <si>
    <t>29-BOLAZEC</t>
  </si>
  <si>
    <t>29-BOTMEUR</t>
  </si>
  <si>
    <t>29-BOTSORHEL</t>
  </si>
  <si>
    <t>29-BOURG BLANC</t>
  </si>
  <si>
    <t>29-BRASPARTS</t>
  </si>
  <si>
    <t>29-BRELES</t>
  </si>
  <si>
    <t>29-BRENNILIS</t>
  </si>
  <si>
    <t>29-BREST</t>
  </si>
  <si>
    <t>29-BRIEC</t>
  </si>
  <si>
    <t>29-CAMARET SUR MER</t>
  </si>
  <si>
    <t>29-CARANTEC</t>
  </si>
  <si>
    <t>29-CARHAIX PLOUGUER</t>
  </si>
  <si>
    <t>29-CAST</t>
  </si>
  <si>
    <t>29-CHATEAULIN</t>
  </si>
  <si>
    <t>29-CHATEAUNEUF DU FAOU</t>
  </si>
  <si>
    <t>29-CLEDEN CAP SIZUN</t>
  </si>
  <si>
    <t>29-CLEDEN POHER</t>
  </si>
  <si>
    <t>29-CLEDER</t>
  </si>
  <si>
    <t>29-CLOHARS CARNOET</t>
  </si>
  <si>
    <t>29-CLOHARS FOUESNANT</t>
  </si>
  <si>
    <t>29-COAT MEAL</t>
  </si>
  <si>
    <t>29-COLLOREC</t>
  </si>
  <si>
    <t>29-COMBRIT</t>
  </si>
  <si>
    <t>29-COMMANA</t>
  </si>
  <si>
    <t>29-CONCARNEAU</t>
  </si>
  <si>
    <t>29-CONFORT MEILARS</t>
  </si>
  <si>
    <t>29-CORAY</t>
  </si>
  <si>
    <t>29-CROZON</t>
  </si>
  <si>
    <t>29-DAOULAS</t>
  </si>
  <si>
    <t>29-DINEAULT</t>
  </si>
  <si>
    <t>29-DIRINON</t>
  </si>
  <si>
    <t>29-DOUARNENEZ</t>
  </si>
  <si>
    <t>29-EDERN</t>
  </si>
  <si>
    <t>29-ELLIANT</t>
  </si>
  <si>
    <t>29-ERGUE GABERIC</t>
  </si>
  <si>
    <t>29-FOUESNANT</t>
  </si>
  <si>
    <t>29-GARLAN</t>
  </si>
  <si>
    <t>29-GOUESNACH</t>
  </si>
  <si>
    <t>29-GOUESNOU</t>
  </si>
  <si>
    <t>29-GOUEZEC</t>
  </si>
  <si>
    <t>29-GOULIEN</t>
  </si>
  <si>
    <t>29-GOULVEN</t>
  </si>
  <si>
    <t>29-GOURLIZON</t>
  </si>
  <si>
    <t>29-GUENGAT</t>
  </si>
  <si>
    <t>29-GUERLESQUIN</t>
  </si>
  <si>
    <t>29-GUICLAN</t>
  </si>
  <si>
    <t>29-GUILER SUR GOYEN</t>
  </si>
  <si>
    <t>29-GUILERS</t>
  </si>
  <si>
    <t>29-GUILLIGOMARC H</t>
  </si>
  <si>
    <t>29-GUILVINEC</t>
  </si>
  <si>
    <t>29-GUIMAEC</t>
  </si>
  <si>
    <t>29-GUIMILIAU</t>
  </si>
  <si>
    <t>29-GUIPAVAS</t>
  </si>
  <si>
    <t>29-GUISSENY</t>
  </si>
  <si>
    <t>29-HANVEC</t>
  </si>
  <si>
    <t>29-HENVIC</t>
  </si>
  <si>
    <t>29-HUELGOAT</t>
  </si>
  <si>
    <t>29-ILE D OUESSANT</t>
  </si>
  <si>
    <t>29-ILE DE BATZ</t>
  </si>
  <si>
    <t>29-ILE DE SEIN</t>
  </si>
  <si>
    <t>29-ILE MOLENE</t>
  </si>
  <si>
    <t>29-ILE TUDY</t>
  </si>
  <si>
    <t>29-IRVILLAC</t>
  </si>
  <si>
    <t>29-KERGLOFF</t>
  </si>
  <si>
    <t>29-KERLAZ</t>
  </si>
  <si>
    <t>29-KERLOUAN</t>
  </si>
  <si>
    <t>29-KERNILIS</t>
  </si>
  <si>
    <t>29-KERNOUES</t>
  </si>
  <si>
    <t>29-KERSAINT PLABENNEC</t>
  </si>
  <si>
    <t>29-L HOPITAL CAMFROUT</t>
  </si>
  <si>
    <t>29-LA FEUILLEE</t>
  </si>
  <si>
    <t>29-LA FOREST LANDERNEAU</t>
  </si>
  <si>
    <t>29-LA FORET FOUESNANT</t>
  </si>
  <si>
    <t>29-LA MARTYRE</t>
  </si>
  <si>
    <t>29-LA ROCHE MAURICE</t>
  </si>
  <si>
    <t>29-LAMPAUL GUIMILIAU</t>
  </si>
  <si>
    <t>29-LAMPAUL PLOUARZEL</t>
  </si>
  <si>
    <t>29-LAMPAUL PLOUDALMEZEAU</t>
  </si>
  <si>
    <t>29-LANARVILY</t>
  </si>
  <si>
    <t>29-LANDEDA</t>
  </si>
  <si>
    <t>29-LANDELEAU</t>
  </si>
  <si>
    <t>29-LANDERNEAU</t>
  </si>
  <si>
    <t>29-LANDEVENNEC</t>
  </si>
  <si>
    <t>29-LANDIVISIAU</t>
  </si>
  <si>
    <t>29-LANDREVARZEC</t>
  </si>
  <si>
    <t>29-LANDUDAL</t>
  </si>
  <si>
    <t>29-LANDUDEC</t>
  </si>
  <si>
    <t>29-LANDUNVEZ</t>
  </si>
  <si>
    <t>29-LANGOLEN</t>
  </si>
  <si>
    <t>29-LANHOUARNEAU</t>
  </si>
  <si>
    <t>29-LANILDUT</t>
  </si>
  <si>
    <t>29-LANMEUR</t>
  </si>
  <si>
    <t>29-LANNEANOU</t>
  </si>
  <si>
    <t>29-LANNEDERN</t>
  </si>
  <si>
    <t>29-LANNEUFFRET</t>
  </si>
  <si>
    <t>29-LANNILIS</t>
  </si>
  <si>
    <t>29-LANRIVOARE</t>
  </si>
  <si>
    <t>29-LANVEOC</t>
  </si>
  <si>
    <t>29-LAZ</t>
  </si>
  <si>
    <t>29-LE CLOITRE PLEYBEN</t>
  </si>
  <si>
    <t>29-LE CLOITRE ST THEGONNEC</t>
  </si>
  <si>
    <t>29-LE CONQUET</t>
  </si>
  <si>
    <t>29-LE DRENNEC</t>
  </si>
  <si>
    <t>29-LE FAOU</t>
  </si>
  <si>
    <t>29-LE FOLGOET</t>
  </si>
  <si>
    <t>29-LE JUCH</t>
  </si>
  <si>
    <t>29-LE RELECQ KERHUON</t>
  </si>
  <si>
    <t>29-LE TREHOU</t>
  </si>
  <si>
    <t>29-LE TREVOUX</t>
  </si>
  <si>
    <t>29-LENNON</t>
  </si>
  <si>
    <t>29-LESNEVEN</t>
  </si>
  <si>
    <t>29-LEUHAN</t>
  </si>
  <si>
    <t>29-LOC BREVALAIRE</t>
  </si>
  <si>
    <t>29-LOC EGUINER</t>
  </si>
  <si>
    <t>29-LOCMARIA PLOUZANE</t>
  </si>
  <si>
    <t>29-LOCMELAR</t>
  </si>
  <si>
    <t>29-LOCQUENOLE</t>
  </si>
  <si>
    <t>29-LOCQUIREC</t>
  </si>
  <si>
    <t>29-LOCRONAN</t>
  </si>
  <si>
    <t>29-LOCTUDY</t>
  </si>
  <si>
    <t>29-LOCUNOLE</t>
  </si>
  <si>
    <t>29-LOGONNA DAOULAS</t>
  </si>
  <si>
    <t>29-LOPEREC</t>
  </si>
  <si>
    <t>29-LOPERHET</t>
  </si>
  <si>
    <t>29-LOQUEFFRET</t>
  </si>
  <si>
    <t>29-LOTHEY</t>
  </si>
  <si>
    <t>29-MAHALON</t>
  </si>
  <si>
    <t>29-MELGVEN</t>
  </si>
  <si>
    <t>29-MELLAC</t>
  </si>
  <si>
    <t>29-MESPAUL</t>
  </si>
  <si>
    <t>29-MILIZAC GUIPRONVEL</t>
  </si>
  <si>
    <t>29-MOELAN SUR MER</t>
  </si>
  <si>
    <t>29-MORLAIX</t>
  </si>
  <si>
    <t>29-MOTREFF</t>
  </si>
  <si>
    <t>29-NEVEZ</t>
  </si>
  <si>
    <t>29-PENCRAN</t>
  </si>
  <si>
    <t>29-PENMARCH</t>
  </si>
  <si>
    <t>29-PEUMERIT</t>
  </si>
  <si>
    <t>29-PLABENNEC</t>
  </si>
  <si>
    <t>29-PLEUVEN</t>
  </si>
  <si>
    <t>29-PLEYBEN</t>
  </si>
  <si>
    <t>29-PLEYBER CHRIST</t>
  </si>
  <si>
    <t>29-PLOBANNALEC LESCONIL</t>
  </si>
  <si>
    <t>29-PLOEVEN</t>
  </si>
  <si>
    <t>29-PLOGASTEL ST GERMAIN</t>
  </si>
  <si>
    <t>29-PLOGOFF</t>
  </si>
  <si>
    <t>29-PLOGONNEC</t>
  </si>
  <si>
    <t>29-PLOMELIN</t>
  </si>
  <si>
    <t>29-PLOMEUR</t>
  </si>
  <si>
    <t>29-PLOMODIERN</t>
  </si>
  <si>
    <t>29-PLONEIS</t>
  </si>
  <si>
    <t>29-PLONEOUR LANVERN</t>
  </si>
  <si>
    <t>29-PLONEVEZ DU FAOU</t>
  </si>
  <si>
    <t>29-PLONEVEZ PORZAY</t>
  </si>
  <si>
    <t>29-PLOUARZEL</t>
  </si>
  <si>
    <t>29-PLOUDALMEZEAU</t>
  </si>
  <si>
    <t>29-PLOUDANIEL</t>
  </si>
  <si>
    <t>29-PLOUDIRY</t>
  </si>
  <si>
    <t>29-PLOUEDERN</t>
  </si>
  <si>
    <t>29-PLOUEGAT GUERAND</t>
  </si>
  <si>
    <t>29-PLOUEGAT MOYSAN</t>
  </si>
  <si>
    <t>29-PLOUENAN</t>
  </si>
  <si>
    <t>29-PLOUESCAT</t>
  </si>
  <si>
    <t>29-PLOUEZOC H</t>
  </si>
  <si>
    <t>29-PLOUGAR</t>
  </si>
  <si>
    <t>29-PLOUGASNOU</t>
  </si>
  <si>
    <t>29-PLOUGASTEL DAOULAS</t>
  </si>
  <si>
    <t>29-PLOUGONVELIN</t>
  </si>
  <si>
    <t>29-PLOUGONVEN</t>
  </si>
  <si>
    <t>29-PLOUGOULM</t>
  </si>
  <si>
    <t>29-PLOUGOURVEST</t>
  </si>
  <si>
    <t>29-PLOUGUERNEAU</t>
  </si>
  <si>
    <t>29-PLOUGUIN</t>
  </si>
  <si>
    <t>29-PLOUHINEC</t>
  </si>
  <si>
    <t>29-PLOUIDER</t>
  </si>
  <si>
    <t>29-PLOUIGNEAU</t>
  </si>
  <si>
    <t>29-PLOUMOGUER</t>
  </si>
  <si>
    <t>29-PLOUNEOUR BRIGNOGAN PLAGES</t>
  </si>
  <si>
    <t>29-PLOUNEOUR MENEZ</t>
  </si>
  <si>
    <t>29-PLOUNEVENTER</t>
  </si>
  <si>
    <t>29-PLOUNEVEZ LOCHRIST</t>
  </si>
  <si>
    <t>29-PLOUNEVEZEL</t>
  </si>
  <si>
    <t>29-PLOURIN</t>
  </si>
  <si>
    <t>29-PLOURIN LES MORLAIX</t>
  </si>
  <si>
    <t>29-PLOUVIEN</t>
  </si>
  <si>
    <t>29-PLOUVORN</t>
  </si>
  <si>
    <t>29-PLOUYE</t>
  </si>
  <si>
    <t>29-PLOUZANE</t>
  </si>
  <si>
    <t>29-PLOUZEVEDE</t>
  </si>
  <si>
    <t>29-PLOVAN</t>
  </si>
  <si>
    <t>29-PLOZEVET</t>
  </si>
  <si>
    <t>29-PLUGUFFAN</t>
  </si>
  <si>
    <t>29-PONT AVEN</t>
  </si>
  <si>
    <t>29-PONT CROIX</t>
  </si>
  <si>
    <t>29-PONT DE BUIS LES QUIMERCH</t>
  </si>
  <si>
    <t>29-PONT L ABBE</t>
  </si>
  <si>
    <t>29-PORSPODER</t>
  </si>
  <si>
    <t>29-PORT LAUNAY</t>
  </si>
  <si>
    <t>29-POULDERGAT</t>
  </si>
  <si>
    <t>29-POULDREUZIC</t>
  </si>
  <si>
    <t>29-POULLAN SUR MER</t>
  </si>
  <si>
    <t>29-POULLAOUEN</t>
  </si>
  <si>
    <t>29-PRIMELIN</t>
  </si>
  <si>
    <t>29-QUEMENEVEN</t>
  </si>
  <si>
    <t>29-QUERRIEN</t>
  </si>
  <si>
    <t>29-QUIMPER</t>
  </si>
  <si>
    <t>29-QUIMPERLE</t>
  </si>
  <si>
    <t>29-REDENE</t>
  </si>
  <si>
    <t>29-RIEC SUR BELON</t>
  </si>
  <si>
    <t>29-ROSCANVEL</t>
  </si>
  <si>
    <t>29-ROSCOFF</t>
  </si>
  <si>
    <t>29-ROSNOEN</t>
  </si>
  <si>
    <t>29-ROSPORDEN</t>
  </si>
  <si>
    <t>29-SANTEC</t>
  </si>
  <si>
    <t>29-SCAER</t>
  </si>
  <si>
    <t>29-SCRIGNAC</t>
  </si>
  <si>
    <t>29-SIBIRIL</t>
  </si>
  <si>
    <t>29-SIZUN</t>
  </si>
  <si>
    <t>29-SPEZET</t>
  </si>
  <si>
    <t>29-ST COULITZ</t>
  </si>
  <si>
    <t>29-ST DERRIEN</t>
  </si>
  <si>
    <t>29-ST DIVY</t>
  </si>
  <si>
    <t>29-ST ELOY</t>
  </si>
  <si>
    <t>29-ST EVARZEC</t>
  </si>
  <si>
    <t>29-ST FREGANT</t>
  </si>
  <si>
    <t>29-ST GOAZEC</t>
  </si>
  <si>
    <t>29-ST HERNIN</t>
  </si>
  <si>
    <t>29-ST JEAN DU DOIGT</t>
  </si>
  <si>
    <t>29-ST JEAN TROLIMON</t>
  </si>
  <si>
    <t>29-ST MARTIN DES CHAMPS</t>
  </si>
  <si>
    <t>29-ST MEEN</t>
  </si>
  <si>
    <t>29-ST NIC</t>
  </si>
  <si>
    <t>29-ST PABU</t>
  </si>
  <si>
    <t>29-ST POL DE LEON</t>
  </si>
  <si>
    <t>29-ST RENAN</t>
  </si>
  <si>
    <t>29-ST RIVOAL</t>
  </si>
  <si>
    <t>29-ST SAUVEUR</t>
  </si>
  <si>
    <t>29-ST SEGAL</t>
  </si>
  <si>
    <t>29-ST SERVAIS</t>
  </si>
  <si>
    <t>29-ST THEGONNEC LOC EGUINER</t>
  </si>
  <si>
    <t>29-ST THOIS</t>
  </si>
  <si>
    <t>29-ST THONAN</t>
  </si>
  <si>
    <t>29-ST THURIEN</t>
  </si>
  <si>
    <t>29-ST URBAIN</t>
  </si>
  <si>
    <t>29-ST VOUGAY</t>
  </si>
  <si>
    <t>29-ST YVI</t>
  </si>
  <si>
    <t>29-STE SEVE</t>
  </si>
  <si>
    <t>29-TAULE</t>
  </si>
  <si>
    <t>29-TELGRUC SUR MER</t>
  </si>
  <si>
    <t>29-TOURCH</t>
  </si>
  <si>
    <t>29-TREBABU</t>
  </si>
  <si>
    <t>29-TREFFIAGAT</t>
  </si>
  <si>
    <t>29-TREFLAOUENAN</t>
  </si>
  <si>
    <t>29-TREFLEVENEZ</t>
  </si>
  <si>
    <t>29-TREFLEZ</t>
  </si>
  <si>
    <t>29-TREGARANTEC</t>
  </si>
  <si>
    <t>29-TREGARVAN</t>
  </si>
  <si>
    <t>29-TREGLONOU</t>
  </si>
  <si>
    <t>29-TREGOUREZ</t>
  </si>
  <si>
    <t>29-TREGUENNEC</t>
  </si>
  <si>
    <t>29-TREGUNC</t>
  </si>
  <si>
    <t>29-TREMAOUEZAN</t>
  </si>
  <si>
    <t>29-TREMEOC</t>
  </si>
  <si>
    <t>29-TREMEVEN</t>
  </si>
  <si>
    <t>29-TREOGAT</t>
  </si>
  <si>
    <t>29-TREOUERGAT</t>
  </si>
  <si>
    <t>29-TREZILIDE</t>
  </si>
  <si>
    <t>30-AIGALIERS</t>
  </si>
  <si>
    <t>30-AIGREMONT</t>
  </si>
  <si>
    <t>30-AIGUES MORTES</t>
  </si>
  <si>
    <t>30-AIGUES VIVES</t>
  </si>
  <si>
    <t>30-AIGUEZE</t>
  </si>
  <si>
    <t>30-AIMARGUES</t>
  </si>
  <si>
    <t>30-ALES</t>
  </si>
  <si>
    <t>30-ALLEGRE LES FUMADES</t>
  </si>
  <si>
    <t>30-ALZON</t>
  </si>
  <si>
    <t>30-ANDUZE</t>
  </si>
  <si>
    <t>30-ARAMON</t>
  </si>
  <si>
    <t>30-ARGILLIERS</t>
  </si>
  <si>
    <t>30-ARPAILLARGUES ET AUREILLAC</t>
  </si>
  <si>
    <t>30-ARPHY</t>
  </si>
  <si>
    <t>30-ARRE</t>
  </si>
  <si>
    <t>30-ARRIGAS</t>
  </si>
  <si>
    <t>30-ASPERES</t>
  </si>
  <si>
    <t>30-AUBAIS</t>
  </si>
  <si>
    <t>30-AUBORD</t>
  </si>
  <si>
    <t>30-AUBUSSARGUES</t>
  </si>
  <si>
    <t>30-AUJAC</t>
  </si>
  <si>
    <t>30-AUJARGUES</t>
  </si>
  <si>
    <t>30-AULAS</t>
  </si>
  <si>
    <t>30-AUMESSAS</t>
  </si>
  <si>
    <t>30-AVEZE</t>
  </si>
  <si>
    <t>30-BAGARD</t>
  </si>
  <si>
    <t>30-BAGNOLS SUR CEZE</t>
  </si>
  <si>
    <t>30-BARJAC</t>
  </si>
  <si>
    <t>30-BARON</t>
  </si>
  <si>
    <t>30-BEAUCAIRE</t>
  </si>
  <si>
    <t>30-BEAUVOISIN</t>
  </si>
  <si>
    <t>30-BELLEGARDE</t>
  </si>
  <si>
    <t>30-BELVEZET</t>
  </si>
  <si>
    <t>30-BERNIS</t>
  </si>
  <si>
    <t>30-BESSEGES</t>
  </si>
  <si>
    <t>30-BEZ ET ESPARON</t>
  </si>
  <si>
    <t>30-BEZOUCE</t>
  </si>
  <si>
    <t>30-BLANDAS</t>
  </si>
  <si>
    <t>30-BLAUZAC</t>
  </si>
  <si>
    <t>30-BOISSET ET GAUJAC</t>
  </si>
  <si>
    <t>30-BOISSIERES</t>
  </si>
  <si>
    <t>30-BONNEVAUX</t>
  </si>
  <si>
    <t>30-BORDEZAC</t>
  </si>
  <si>
    <t>30-BOUCOIRAN ET NOZIERES</t>
  </si>
  <si>
    <t>30-BOUILLARGUES</t>
  </si>
  <si>
    <t>30-BOUQUET</t>
  </si>
  <si>
    <t>30-BOURDIC</t>
  </si>
  <si>
    <t>30-BRAGASSARGUES</t>
  </si>
  <si>
    <t>30-BRANOUX LES TAILLADES</t>
  </si>
  <si>
    <t>30-BREAU MARS</t>
  </si>
  <si>
    <t>30-BRIGNON</t>
  </si>
  <si>
    <t>30-BROUZET LES ALES</t>
  </si>
  <si>
    <t>30-BROUZET LES QUISSAC</t>
  </si>
  <si>
    <t>30-CABRIERES</t>
  </si>
  <si>
    <t>30-CAISSARGUES</t>
  </si>
  <si>
    <t>30-CALVISSON</t>
  </si>
  <si>
    <t>30-CAMPESTRE ET LUC</t>
  </si>
  <si>
    <t>30-CANAULES ET ARGENTIERES</t>
  </si>
  <si>
    <t>30-CANNES ET CLAIRAN</t>
  </si>
  <si>
    <t>30-CARDET</t>
  </si>
  <si>
    <t>30-CARNAS</t>
  </si>
  <si>
    <t>30-CARSAN</t>
  </si>
  <si>
    <t>30-CASSAGNOLES</t>
  </si>
  <si>
    <t>30-CASTELNAU VALENCE</t>
  </si>
  <si>
    <t>30-CASTILLON DU GARD</t>
  </si>
  <si>
    <t>30-CAUSSE BEGON</t>
  </si>
  <si>
    <t>30-CAVEIRAC</t>
  </si>
  <si>
    <t>30-CAVILLARGUES</t>
  </si>
  <si>
    <t>30-CENDRAS</t>
  </si>
  <si>
    <t>30-CHAMBON</t>
  </si>
  <si>
    <t>30-CHAMBORIGAUD</t>
  </si>
  <si>
    <t>30-CHUSCLAN</t>
  </si>
  <si>
    <t>30-CLARENSAC</t>
  </si>
  <si>
    <t>30-CODOGNAN</t>
  </si>
  <si>
    <t>30-CODOLET</t>
  </si>
  <si>
    <t>30-COLLIAS</t>
  </si>
  <si>
    <t>30-COLLORGUES</t>
  </si>
  <si>
    <t>30-COLOGNAC</t>
  </si>
  <si>
    <t>30-COMBAS</t>
  </si>
  <si>
    <t>30-COMPS</t>
  </si>
  <si>
    <t>30-CONCOULES</t>
  </si>
  <si>
    <t>30-CONGENIES</t>
  </si>
  <si>
    <t>30-CONNAUX</t>
  </si>
  <si>
    <t>30-CONQUEYRAC</t>
  </si>
  <si>
    <t>30-CORBES</t>
  </si>
  <si>
    <t>30-CORCONNE</t>
  </si>
  <si>
    <t>30-CORNILLON</t>
  </si>
  <si>
    <t>30-COURRY</t>
  </si>
  <si>
    <t>30-CRESPIAN</t>
  </si>
  <si>
    <t>30-CROS</t>
  </si>
  <si>
    <t>30-CRUVIERS LASCOURS</t>
  </si>
  <si>
    <t>30-DEAUX</t>
  </si>
  <si>
    <t>30-DIONS</t>
  </si>
  <si>
    <t>30-DOMAZAN</t>
  </si>
  <si>
    <t>30-DOMESSARGUES</t>
  </si>
  <si>
    <t>30-DOURBIES</t>
  </si>
  <si>
    <t>30-DURFORT ET ST MARTIN DE SOSSENAC</t>
  </si>
  <si>
    <t>30-ESTEZARGUES</t>
  </si>
  <si>
    <t>30-EUZET</t>
  </si>
  <si>
    <t>30-FLAUX</t>
  </si>
  <si>
    <t>30-FOISSAC</t>
  </si>
  <si>
    <t>30-FONS</t>
  </si>
  <si>
    <t>30-FONS SUR LUSSAN</t>
  </si>
  <si>
    <t>30-FONTANES</t>
  </si>
  <si>
    <t>30-FONTARECHES</t>
  </si>
  <si>
    <t>30-FOURNES</t>
  </si>
  <si>
    <t>30-FOURQUES</t>
  </si>
  <si>
    <t>30-FRESSAC</t>
  </si>
  <si>
    <t>30-GAGNIERES</t>
  </si>
  <si>
    <t>30-GAILHAN</t>
  </si>
  <si>
    <t>30-GAJAN</t>
  </si>
  <si>
    <t>30-GALLARGUES LE MONTUEUX</t>
  </si>
  <si>
    <t>30-GARONS</t>
  </si>
  <si>
    <t>30-GARRIGUES STE EULALIE</t>
  </si>
  <si>
    <t>30-GAUJAC</t>
  </si>
  <si>
    <t>30-GENERAC</t>
  </si>
  <si>
    <t>30-GENERARGUES</t>
  </si>
  <si>
    <t>30-GENOLHAC</t>
  </si>
  <si>
    <t>30-GOUDARGUES</t>
  </si>
  <si>
    <t>30-ISSIRAC</t>
  </si>
  <si>
    <t>30-JONQUIERES ST VINCENT</t>
  </si>
  <si>
    <t>30-JUNAS</t>
  </si>
  <si>
    <t>30-L ESTRECHURE</t>
  </si>
  <si>
    <t>30-LA BASTIDE D ENGRAS</t>
  </si>
  <si>
    <t>30-LA BRUGUIERE</t>
  </si>
  <si>
    <t>30-LA CADIERE ET CAMBO</t>
  </si>
  <si>
    <t>30-LA CALMETTE</t>
  </si>
  <si>
    <t>30-LA CAPELLE ET MASMOLENE</t>
  </si>
  <si>
    <t>30-LA GRAND COMBE</t>
  </si>
  <si>
    <t>30-LA ROQUE SUR CEZE</t>
  </si>
  <si>
    <t>30-LA ROUVIERE</t>
  </si>
  <si>
    <t>30-LA VERNAREDE</t>
  </si>
  <si>
    <t>30-LAMELOUZE</t>
  </si>
  <si>
    <t>30-LANGLADE</t>
  </si>
  <si>
    <t>30-LANUEJOLS</t>
  </si>
  <si>
    <t>30-LASALLE</t>
  </si>
  <si>
    <t>30-LAUDUN L ARDOISE</t>
  </si>
  <si>
    <t>30-LAVAL PRADEL</t>
  </si>
  <si>
    <t>30-LAVAL ST ROMAN</t>
  </si>
  <si>
    <t>30-LE CAILAR</t>
  </si>
  <si>
    <t>30-LE GARN</t>
  </si>
  <si>
    <t>30-LE GRAU DU ROI</t>
  </si>
  <si>
    <t>30-LE MARTINET</t>
  </si>
  <si>
    <t>30-LE PIN</t>
  </si>
  <si>
    <t>30-LE VIGAN</t>
  </si>
  <si>
    <t>30-LECQUES</t>
  </si>
  <si>
    <t>30-LEDENON</t>
  </si>
  <si>
    <t>30-LEDIGNAN</t>
  </si>
  <si>
    <t>30-LES ANGLES</t>
  </si>
  <si>
    <t>30-LES MAGES</t>
  </si>
  <si>
    <t>30-LES PLANS</t>
  </si>
  <si>
    <t>30-LES PLANTIERS</t>
  </si>
  <si>
    <t>30-LES SALLES DU GARDON</t>
  </si>
  <si>
    <t>30-LEZAN</t>
  </si>
  <si>
    <t>30-LIOUC</t>
  </si>
  <si>
    <t>30-LIRAC</t>
  </si>
  <si>
    <t>30-LOGRIAN FLORIAN</t>
  </si>
  <si>
    <t>30-LUSSAN</t>
  </si>
  <si>
    <t>30-MALONS ET ELZE</t>
  </si>
  <si>
    <t>30-MANDAGOUT</t>
  </si>
  <si>
    <t>30-MANDUEL</t>
  </si>
  <si>
    <t>30-MARGUERITTES</t>
  </si>
  <si>
    <t>30-MARTIGNARGUES</t>
  </si>
  <si>
    <t>30-MARUEJOLS LES GARDON</t>
  </si>
  <si>
    <t>30-MASSANES</t>
  </si>
  <si>
    <t>30-MASSILLARGUES ATTUECH</t>
  </si>
  <si>
    <t>30-MAURESSARGUES</t>
  </si>
  <si>
    <t>30-MEJANNES LE CLAP</t>
  </si>
  <si>
    <t>30-MEJANNES LES ALES</t>
  </si>
  <si>
    <t>30-MEYNES</t>
  </si>
  <si>
    <t>30-MEYRANNES</t>
  </si>
  <si>
    <t>30-MIALET</t>
  </si>
  <si>
    <t>30-MILHAUD</t>
  </si>
  <si>
    <t>30-MOLIERES CAVAILLAC</t>
  </si>
  <si>
    <t>30-MOLIERES SUR CEZE</t>
  </si>
  <si>
    <t>30-MONOBLET</t>
  </si>
  <si>
    <t>30-MONS</t>
  </si>
  <si>
    <t>30-MONTAGNAC</t>
  </si>
  <si>
    <t>30-MONTAREN ET ST MEDIERS</t>
  </si>
  <si>
    <t>30-MONTCLUS</t>
  </si>
  <si>
    <t>30-MONTDARDIER</t>
  </si>
  <si>
    <t>30-MONTEILS</t>
  </si>
  <si>
    <t>30-MONTFAUCON</t>
  </si>
  <si>
    <t>30-MONTFRIN</t>
  </si>
  <si>
    <t>30-MONTIGNARGUES</t>
  </si>
  <si>
    <t>30-MONTMIRAT</t>
  </si>
  <si>
    <t>30-MONTPEZAT</t>
  </si>
  <si>
    <t>30-MOULEZAN</t>
  </si>
  <si>
    <t>30-MOUSSAC</t>
  </si>
  <si>
    <t>30-MUS</t>
  </si>
  <si>
    <t>30-NAGES ET SOLORGUES</t>
  </si>
  <si>
    <t>30-NAVACELLES</t>
  </si>
  <si>
    <t>30-NERS</t>
  </si>
  <si>
    <t>30-NIMES</t>
  </si>
  <si>
    <t>30-ORSAN</t>
  </si>
  <si>
    <t>30-ORTHOUX SERIGNAC QUILHAN</t>
  </si>
  <si>
    <t>30-PARIGNARGUES</t>
  </si>
  <si>
    <t>30-PEYREMALE</t>
  </si>
  <si>
    <t>30-PEYROLLES</t>
  </si>
  <si>
    <t>30-POMMIERS</t>
  </si>
  <si>
    <t>30-POMPIGNAN</t>
  </si>
  <si>
    <t>30-PONT ST ESPRIT</t>
  </si>
  <si>
    <t>30-PONTEILS ET BRESIS</t>
  </si>
  <si>
    <t>30-PORTES</t>
  </si>
  <si>
    <t>30-POTELIERES</t>
  </si>
  <si>
    <t>30-POUGNADORESSE</t>
  </si>
  <si>
    <t>30-POULX</t>
  </si>
  <si>
    <t>30-POUZILHAC</t>
  </si>
  <si>
    <t>30-PUECHREDON</t>
  </si>
  <si>
    <t>30-PUJAUT</t>
  </si>
  <si>
    <t>30-QUISSAC</t>
  </si>
  <si>
    <t>30-REDESSAN</t>
  </si>
  <si>
    <t>30-REMOULINS</t>
  </si>
  <si>
    <t>30-REVENS</t>
  </si>
  <si>
    <t>30-RIBAUTE LES TAVERNES</t>
  </si>
  <si>
    <t>30-RIVIERES</t>
  </si>
  <si>
    <t>30-ROBIAC ROCHESSADOULE</t>
  </si>
  <si>
    <t>30-ROCHEFORT DU GARD</t>
  </si>
  <si>
    <t>30-ROCHEGUDE</t>
  </si>
  <si>
    <t>30-RODILHAN</t>
  </si>
  <si>
    <t>30-ROGUES</t>
  </si>
  <si>
    <t>30-ROQUEDUR</t>
  </si>
  <si>
    <t>30-ROQUEMAURE</t>
  </si>
  <si>
    <t>30-ROUSSON</t>
  </si>
  <si>
    <t>30-SABRAN</t>
  </si>
  <si>
    <t>30-SALAZAC</t>
  </si>
  <si>
    <t>30-SALINDRES</t>
  </si>
  <si>
    <t>30-SALINELLES</t>
  </si>
  <si>
    <t>30-SANILHAC SAGRIES</t>
  </si>
  <si>
    <t>30-SARDAN</t>
  </si>
  <si>
    <t>30-SAUMANE</t>
  </si>
  <si>
    <t>30-SAUVE</t>
  </si>
  <si>
    <t>30-SAUVETERRE</t>
  </si>
  <si>
    <t>30-SAUZET</t>
  </si>
  <si>
    <t>30-SAVIGNARGUES</t>
  </si>
  <si>
    <t>30-SAZE</t>
  </si>
  <si>
    <t>30-SENECHAS</t>
  </si>
  <si>
    <t>30-SERNHAC</t>
  </si>
  <si>
    <t>30-SERVAS</t>
  </si>
  <si>
    <t>30-SERVIERS ET LABAUME</t>
  </si>
  <si>
    <t>30-SEYNES</t>
  </si>
  <si>
    <t>30-SOMMIERES</t>
  </si>
  <si>
    <t>30-SOUDORGUES</t>
  </si>
  <si>
    <t>30-SOUSTELLE</t>
  </si>
  <si>
    <t>30-SOUVIGNARGUES</t>
  </si>
  <si>
    <t>30-ST ALEXANDRE</t>
  </si>
  <si>
    <t>30-ST AMBROIX</t>
  </si>
  <si>
    <t>30-ST ANDRE D OLERARGUES</t>
  </si>
  <si>
    <t>30-ST ANDRE DE MAJENCOULES</t>
  </si>
  <si>
    <t>30-ST ANDRE DE ROQUEPERTUIS</t>
  </si>
  <si>
    <t>30-ST ANDRE DE VALBORGNE</t>
  </si>
  <si>
    <t>30-ST BAUZELY</t>
  </si>
  <si>
    <t>30-ST BENEZET</t>
  </si>
  <si>
    <t>30-ST BONNET DE SALENDRINQUE</t>
  </si>
  <si>
    <t>30-ST BONNET DU GARD</t>
  </si>
  <si>
    <t>30-ST BRES</t>
  </si>
  <si>
    <t>30-ST BRESSON</t>
  </si>
  <si>
    <t>30-ST CESAIRE DE GAUZIGNAN</t>
  </si>
  <si>
    <t>30-ST CHAPTES</t>
  </si>
  <si>
    <t>30-ST CHRISTOL DE RODIERES</t>
  </si>
  <si>
    <t>30-ST CHRISTOL LEZ ALES</t>
  </si>
  <si>
    <t>30-ST CLEMENT</t>
  </si>
  <si>
    <t>30-ST COME ET MARUEJOLS</t>
  </si>
  <si>
    <t>30-ST DENIS</t>
  </si>
  <si>
    <t>30-ST DEZERY</t>
  </si>
  <si>
    <t>30-ST DIONISY</t>
  </si>
  <si>
    <t>30-ST ETIENNE DE L OLM</t>
  </si>
  <si>
    <t>30-ST ETIENNE DES SORTS</t>
  </si>
  <si>
    <t>30-ST FELIX DE PALLIERES</t>
  </si>
  <si>
    <t>30-ST FLORENT SUR AUZONNET</t>
  </si>
  <si>
    <t>30-ST GENIES DE COMOLAS</t>
  </si>
  <si>
    <t>30-ST GENIES DE MALGOIRES</t>
  </si>
  <si>
    <t>30-ST GERVAIS</t>
  </si>
  <si>
    <t>30-ST GERVASY</t>
  </si>
  <si>
    <t>30-ST GILLES</t>
  </si>
  <si>
    <t>30-ST HILAIRE D OZILHAN</t>
  </si>
  <si>
    <t>30-ST HILAIRE DE BRETHMAS</t>
  </si>
  <si>
    <t>30-ST HIPPOLYTE DE CATON</t>
  </si>
  <si>
    <t>30-ST HIPPOLYTE DE MONTAIGU</t>
  </si>
  <si>
    <t>30-ST HIPPOLYTE DU FORT</t>
  </si>
  <si>
    <t>30-ST JEAN DE CEYRARGUES</t>
  </si>
  <si>
    <t>30-ST JEAN DE CRIEULON</t>
  </si>
  <si>
    <t>30-ST JEAN DE MARUEJOLS ET AVEJAN</t>
  </si>
  <si>
    <t>30-ST JEAN DE SERRES</t>
  </si>
  <si>
    <t>30-ST JEAN DE VALERISCLE</t>
  </si>
  <si>
    <t>30-ST JEAN DU GARD</t>
  </si>
  <si>
    <t>30-ST JEAN DU PIN</t>
  </si>
  <si>
    <t>30-ST JULIEN DE CASSAGNAS</t>
  </si>
  <si>
    <t>30-ST JULIEN DE LA NEF</t>
  </si>
  <si>
    <t>30-ST JULIEN DE PEYROLAS</t>
  </si>
  <si>
    <t>30-ST JULIEN LES ROSIERS</t>
  </si>
  <si>
    <t>30-ST JUST ET VACQUIERES</t>
  </si>
  <si>
    <t>30-ST LAURENT D AIGOUZE</t>
  </si>
  <si>
    <t>30-ST LAURENT DE CARNOLS</t>
  </si>
  <si>
    <t>30-ST LAURENT DES ARBRES</t>
  </si>
  <si>
    <t>30-ST LAURENT LA VERNEDE</t>
  </si>
  <si>
    <t>30-ST LAURENT LE MINIER</t>
  </si>
  <si>
    <t>30-ST MAMERT DU GARD</t>
  </si>
  <si>
    <t>30-ST MARCEL DE CAREIRET</t>
  </si>
  <si>
    <t>30-ST MARTIAL</t>
  </si>
  <si>
    <t>30-ST MARTIN DE VALGALGUES</t>
  </si>
  <si>
    <t>30-ST MAURICE DE CAZEVIEILLE</t>
  </si>
  <si>
    <t>30-ST MAXIMIN</t>
  </si>
  <si>
    <t>30-ST MICHEL D EUZET</t>
  </si>
  <si>
    <t>30-ST NAZAIRE</t>
  </si>
  <si>
    <t>30-ST NAZAIRE DES GARDIES</t>
  </si>
  <si>
    <t>30-ST PAUL LA COSTE</t>
  </si>
  <si>
    <t>30-ST PAUL LES FONTS</t>
  </si>
  <si>
    <t>30-ST PAULET DE CAISSON</t>
  </si>
  <si>
    <t>30-ST PONS LA CALM</t>
  </si>
  <si>
    <t>30-ST PRIVAT DE CHAMPCLOS</t>
  </si>
  <si>
    <t>30-ST PRIVAT DES VIEUX</t>
  </si>
  <si>
    <t>30-ST QUENTIN LA POTERIE</t>
  </si>
  <si>
    <t>30-ST ROMAN DE CODIERES</t>
  </si>
  <si>
    <t>30-ST SAUVEUR CAMPRIEU</t>
  </si>
  <si>
    <t>30-ST SEBASTIEN D AIGREFEUILLE</t>
  </si>
  <si>
    <t>30-ST SIFFRET</t>
  </si>
  <si>
    <t>30-ST THEODORIT</t>
  </si>
  <si>
    <t>30-ST VICTOR DE MALCAP</t>
  </si>
  <si>
    <t>30-ST VICTOR DES OULES</t>
  </si>
  <si>
    <t>30-ST VICTOR LA COSTE</t>
  </si>
  <si>
    <t>30-STE ANASTASIE</t>
  </si>
  <si>
    <t>30-STE CECILE D ANDORGE</t>
  </si>
  <si>
    <t>30-STE CROIX DE CADERLE</t>
  </si>
  <si>
    <t>30-SUMENE</t>
  </si>
  <si>
    <t>30-TAVEL</t>
  </si>
  <si>
    <t>30-THARAUX</t>
  </si>
  <si>
    <t>30-THEZIERS</t>
  </si>
  <si>
    <t>30-THOIRAS</t>
  </si>
  <si>
    <t>30-TORNAC</t>
  </si>
  <si>
    <t>30-TRESQUES</t>
  </si>
  <si>
    <t>30-TREVES</t>
  </si>
  <si>
    <t>30-UCHAUD</t>
  </si>
  <si>
    <t>30-UZES</t>
  </si>
  <si>
    <t>30-VABRES</t>
  </si>
  <si>
    <t>30-VAL D AIGOUAL</t>
  </si>
  <si>
    <t>30-VALLABREGUES</t>
  </si>
  <si>
    <t>30-VALLABRIX</t>
  </si>
  <si>
    <t>30-VALLERARGUES</t>
  </si>
  <si>
    <t>30-VALLIGUIERES</t>
  </si>
  <si>
    <t>30-VAUVERT</t>
  </si>
  <si>
    <t>30-VENEJAN</t>
  </si>
  <si>
    <t>30-VERFEUIL</t>
  </si>
  <si>
    <t>30-VERGEZE</t>
  </si>
  <si>
    <t>30-VERS PONT DU GARD</t>
  </si>
  <si>
    <t>30-VESTRIC ET CANDIAC</t>
  </si>
  <si>
    <t>30-VEZENOBRES</t>
  </si>
  <si>
    <t>30-VIC LE FESQ</t>
  </si>
  <si>
    <t>30-VILLENEUVE LES AVIGNON</t>
  </si>
  <si>
    <t>30-VILLEVIEILLE</t>
  </si>
  <si>
    <t>30-VISSEC</t>
  </si>
  <si>
    <t>31-AGASSAC</t>
  </si>
  <si>
    <t>31-AIGNES</t>
  </si>
  <si>
    <t>31-AIGREFEUILLE</t>
  </si>
  <si>
    <t>31-ALAN</t>
  </si>
  <si>
    <t>31-ALBIAC</t>
  </si>
  <si>
    <t>31-AMBAX</t>
  </si>
  <si>
    <t>31-ANAN</t>
  </si>
  <si>
    <t>31-ANTICHAN DE FRONTIGNES</t>
  </si>
  <si>
    <t>31-ANTIGNAC</t>
  </si>
  <si>
    <t>31-ARBAS</t>
  </si>
  <si>
    <t>31-ARBON</t>
  </si>
  <si>
    <t>31-ARDIEGE</t>
  </si>
  <si>
    <t>31-ARGUENOS</t>
  </si>
  <si>
    <t>31-ARGUT DESSOUS</t>
  </si>
  <si>
    <t>31-ARLOS</t>
  </si>
  <si>
    <t>31-ARNAUD GUILHEM</t>
  </si>
  <si>
    <t>31-ARTIGUE</t>
  </si>
  <si>
    <t>31-ASPET</t>
  </si>
  <si>
    <t>31-ASPRET SARRAT</t>
  </si>
  <si>
    <t>31-AUCAMVILLE</t>
  </si>
  <si>
    <t>31-AULON</t>
  </si>
  <si>
    <t>31-AURAGNE</t>
  </si>
  <si>
    <t>31-AUREVILLE</t>
  </si>
  <si>
    <t>31-AURIAC SUR VENDINELLE</t>
  </si>
  <si>
    <t>31-AURIBAIL</t>
  </si>
  <si>
    <t>31-AURIGNAC</t>
  </si>
  <si>
    <t>31-AURIN</t>
  </si>
  <si>
    <t>31-AUSSEING</t>
  </si>
  <si>
    <t>31-AUSSON</t>
  </si>
  <si>
    <t>31-AUSSONNE</t>
  </si>
  <si>
    <t>31-AUTERIVE</t>
  </si>
  <si>
    <t>31-AUZAS</t>
  </si>
  <si>
    <t>31-AUZEVILLE TOLOSANE</t>
  </si>
  <si>
    <t>31-AUZIELLE</t>
  </si>
  <si>
    <t>31-AVIGNONET LAURAGAIS</t>
  </si>
  <si>
    <t>31-AYGUESVIVES</t>
  </si>
  <si>
    <t>31-AZAS</t>
  </si>
  <si>
    <t>31-BACHAS</t>
  </si>
  <si>
    <t>31-BACHOS</t>
  </si>
  <si>
    <t>31-BAGIRY</t>
  </si>
  <si>
    <t>31-BAGNERES DE LUCHON</t>
  </si>
  <si>
    <t>31-BALESTA</t>
  </si>
  <si>
    <t>31-BALMA</t>
  </si>
  <si>
    <t>31-BARBAZAN</t>
  </si>
  <si>
    <t>31-BAREN</t>
  </si>
  <si>
    <t>31-BAX</t>
  </si>
  <si>
    <t>31-BAZIEGE</t>
  </si>
  <si>
    <t>31-BAZUS</t>
  </si>
  <si>
    <t>31-BEAUCHALOT</t>
  </si>
  <si>
    <t>31-BEAUFORT</t>
  </si>
  <si>
    <t>31-BEAUMONT SUR LEZE</t>
  </si>
  <si>
    <t>31-BEAUPUY</t>
  </si>
  <si>
    <t>31-BEAUTEVILLE</t>
  </si>
  <si>
    <t>31-BEAUVILLE</t>
  </si>
  <si>
    <t>31-BEAUZELLE</t>
  </si>
  <si>
    <t>31-BELBERAUD</t>
  </si>
  <si>
    <t>31-BELBEZE DE LAURAGAIS</t>
  </si>
  <si>
    <t>31-BELBEZE EN COMMINGES</t>
  </si>
  <si>
    <t>31-BELESTA EN LAURAGAIS</t>
  </si>
  <si>
    <t>31-BELLEGARDE STE MARIE</t>
  </si>
  <si>
    <t>31-BELLESSERRE</t>
  </si>
  <si>
    <t>31-BENQUE</t>
  </si>
  <si>
    <t>31-BENQUE DESSOUS ET DESSUS</t>
  </si>
  <si>
    <t>31-BERAT</t>
  </si>
  <si>
    <t>31-BESSIERES</t>
  </si>
  <si>
    <t>31-BEZINS GARRAUX</t>
  </si>
  <si>
    <t>31-BILLIERE</t>
  </si>
  <si>
    <t>31-BINOS</t>
  </si>
  <si>
    <t>31-BLAGNAC</t>
  </si>
  <si>
    <t>31-BLAJAN</t>
  </si>
  <si>
    <t>31-BOIS DE LA PIERRE</t>
  </si>
  <si>
    <t>31-BOISSEDE</t>
  </si>
  <si>
    <t>31-BONDIGOUX</t>
  </si>
  <si>
    <t>31-BONREPOS RIQUET</t>
  </si>
  <si>
    <t>31-BONREPOS SUR AUSSONNELLE</t>
  </si>
  <si>
    <t>31-BORDES DE RIVIERE</t>
  </si>
  <si>
    <t>31-BOUDRAC</t>
  </si>
  <si>
    <t>31-BOULOC</t>
  </si>
  <si>
    <t>31-BOULOGNE SUR GESSE</t>
  </si>
  <si>
    <t>31-BOURG D OUEIL</t>
  </si>
  <si>
    <t>31-BOURG ST BERNARD</t>
  </si>
  <si>
    <t>31-BOUSSAN</t>
  </si>
  <si>
    <t>31-BOUSSENS</t>
  </si>
  <si>
    <t>31-BOUTX</t>
  </si>
  <si>
    <t>31-BOUZIN</t>
  </si>
  <si>
    <t>31-BRAGAYRAC</t>
  </si>
  <si>
    <t>31-BRAX</t>
  </si>
  <si>
    <t>31-BRETX</t>
  </si>
  <si>
    <t>31-BRIGNEMONT</t>
  </si>
  <si>
    <t>31-BRUGUIERES</t>
  </si>
  <si>
    <t>31-BURGALAYS</t>
  </si>
  <si>
    <t>31-BUZET SUR TARN</t>
  </si>
  <si>
    <t>31-CABANAC CAZAUX</t>
  </si>
  <si>
    <t>31-CABANAC SEGUENVILLE</t>
  </si>
  <si>
    <t>31-CADOURS</t>
  </si>
  <si>
    <t>31-CAIGNAC</t>
  </si>
  <si>
    <t>31-CALMONT</t>
  </si>
  <si>
    <t>31-CAMBERNARD</t>
  </si>
  <si>
    <t>31-CAMBIAC</t>
  </si>
  <si>
    <t>31-CANENS</t>
  </si>
  <si>
    <t>31-CAPENS</t>
  </si>
  <si>
    <t>31-CARAGOUDES</t>
  </si>
  <si>
    <t>31-CARAMAN</t>
  </si>
  <si>
    <t>31-CARBONNE</t>
  </si>
  <si>
    <t>31-CARDEILHAC</t>
  </si>
  <si>
    <t>31-CASSAGNABERE TOURNAS</t>
  </si>
  <si>
    <t>31-CASSAGNE</t>
  </si>
  <si>
    <t>31-CASTAGNAC</t>
  </si>
  <si>
    <t>31-CASTAGNEDE</t>
  </si>
  <si>
    <t>31-CASTANET TOLOSAN</t>
  </si>
  <si>
    <t>31-CASTELBIAGUE</t>
  </si>
  <si>
    <t>31-CASTELGAILLARD</t>
  </si>
  <si>
    <t>31-CASTELGINEST</t>
  </si>
  <si>
    <t>31-CASTELMAUROU</t>
  </si>
  <si>
    <t>31-CASTELNAU D ESTRETEFONDS</t>
  </si>
  <si>
    <t>31-CASTELNAU PICAMPEAU</t>
  </si>
  <si>
    <t>31-CASTERA VIGNOLES</t>
  </si>
  <si>
    <t>31-CASTIES LABRANDE</t>
  </si>
  <si>
    <t>31-CASTILLON DE LARBOUST</t>
  </si>
  <si>
    <t>31-CASTILLON DE ST MARTORY</t>
  </si>
  <si>
    <t>31-CATHERVIELLE</t>
  </si>
  <si>
    <t>31-CAUBIAC</t>
  </si>
  <si>
    <t>31-CAUBOUS</t>
  </si>
  <si>
    <t>31-CAUJAC</t>
  </si>
  <si>
    <t>31-CAZAC</t>
  </si>
  <si>
    <t>31-CAZARIL TAMBOURES</t>
  </si>
  <si>
    <t>31-CAZARILH LASPENES</t>
  </si>
  <si>
    <t>31-CAZAUNOUS</t>
  </si>
  <si>
    <t>31-CAZAUX LAYRISSE</t>
  </si>
  <si>
    <t>31-CAZEAUX DE LARBOUST</t>
  </si>
  <si>
    <t>31-CAZENEUVE MONTAUT</t>
  </si>
  <si>
    <t>31-CAZERES</t>
  </si>
  <si>
    <t>31-CEPET</t>
  </si>
  <si>
    <t>31-CESSALES</t>
  </si>
  <si>
    <t>31-CHARLAS</t>
  </si>
  <si>
    <t>31-CHAUM</t>
  </si>
  <si>
    <t>31-CHEIN DESSUS</t>
  </si>
  <si>
    <t>31-CIADOUX</t>
  </si>
  <si>
    <t>31-CIER DE LUCHON</t>
  </si>
  <si>
    <t>31-CIER DE RIVIERE</t>
  </si>
  <si>
    <t>31-CIERP GAUD</t>
  </si>
  <si>
    <t>31-CINTEGABELLE</t>
  </si>
  <si>
    <t>31-CIRES</t>
  </si>
  <si>
    <t>31-CLARAC</t>
  </si>
  <si>
    <t>31-CLERMONT LE FORT</t>
  </si>
  <si>
    <t>31-COLOMIERS</t>
  </si>
  <si>
    <t>31-CORNEBARRIEU</t>
  </si>
  <si>
    <t>31-CORRONSAC</t>
  </si>
  <si>
    <t>31-COUEILLES</t>
  </si>
  <si>
    <t>31-COULADERE</t>
  </si>
  <si>
    <t>31-COURET</t>
  </si>
  <si>
    <t>31-COX</t>
  </si>
  <si>
    <t>31-CUGNAUX</t>
  </si>
  <si>
    <t>31-CUGURON</t>
  </si>
  <si>
    <t>31-DAUX</t>
  </si>
  <si>
    <t>31-DEYME</t>
  </si>
  <si>
    <t>31-DONNEVILLE</t>
  </si>
  <si>
    <t>31-DREMIL LAFAGE</t>
  </si>
  <si>
    <t>31-DRUDAS</t>
  </si>
  <si>
    <t>31-EAUNES</t>
  </si>
  <si>
    <t>31-EMPEAUX</t>
  </si>
  <si>
    <t>31-ENCAUSSE LES THERMES</t>
  </si>
  <si>
    <t>31-EOUX</t>
  </si>
  <si>
    <t>31-ESCALQUENS</t>
  </si>
  <si>
    <t>31-ESCANECRABE</t>
  </si>
  <si>
    <t>31-ESCOULIS</t>
  </si>
  <si>
    <t>31-ESPANES</t>
  </si>
  <si>
    <t>31-ESPARRON</t>
  </si>
  <si>
    <t>31-ESPERCE</t>
  </si>
  <si>
    <t>31-ESTADENS</t>
  </si>
  <si>
    <t>31-ESTANCARBON</t>
  </si>
  <si>
    <t>31-ESTENOS</t>
  </si>
  <si>
    <t>31-EUP</t>
  </si>
  <si>
    <t>31-FABAS</t>
  </si>
  <si>
    <t>31-FALGA</t>
  </si>
  <si>
    <t>31-FENOUILLET</t>
  </si>
  <si>
    <t>31-FIGAROL</t>
  </si>
  <si>
    <t>31-FLOURENS</t>
  </si>
  <si>
    <t>31-FOLCARDE</t>
  </si>
  <si>
    <t>31-FONBEAUZARD</t>
  </si>
  <si>
    <t>31-FONSORBES</t>
  </si>
  <si>
    <t>31-FONTENILLES</t>
  </si>
  <si>
    <t>31-FORGUES</t>
  </si>
  <si>
    <t>31-FOS</t>
  </si>
  <si>
    <t>31-FOUGARON</t>
  </si>
  <si>
    <t>31-FOURQUEVAUX</t>
  </si>
  <si>
    <t>31-FRANCARVILLE</t>
  </si>
  <si>
    <t>31-FRANCAZAL</t>
  </si>
  <si>
    <t>31-FRANCON</t>
  </si>
  <si>
    <t>31-FRANQUEVIELLE</t>
  </si>
  <si>
    <t>31-FRONSAC</t>
  </si>
  <si>
    <t>31-FRONTIGNAN DE COMMINGES</t>
  </si>
  <si>
    <t>31-FRONTIGNAN SAVES</t>
  </si>
  <si>
    <t>31-FRONTON</t>
  </si>
  <si>
    <t>31-FROUZINS</t>
  </si>
  <si>
    <t>31-FUSTIGNAC</t>
  </si>
  <si>
    <t>31-GAGNAC SUR GARONNE</t>
  </si>
  <si>
    <t>31-GAILLAC TOULZA</t>
  </si>
  <si>
    <t>31-GALIE</t>
  </si>
  <si>
    <t>31-GANTIES</t>
  </si>
  <si>
    <t>31-GARAC</t>
  </si>
  <si>
    <t>31-GARDOUCH</t>
  </si>
  <si>
    <t>31-GARGAS</t>
  </si>
  <si>
    <t>31-GARIDECH</t>
  </si>
  <si>
    <t>31-GARIN</t>
  </si>
  <si>
    <t>31-GAURE</t>
  </si>
  <si>
    <t>31-GEMIL</t>
  </si>
  <si>
    <t>31-GENOS</t>
  </si>
  <si>
    <t>31-GENSAC DE BOULOGNE</t>
  </si>
  <si>
    <t>31-GENSAC SUR GARONNE</t>
  </si>
  <si>
    <t>31-GIBEL</t>
  </si>
  <si>
    <t>31-GOUAUX DE LARBOUST</t>
  </si>
  <si>
    <t>31-GOUAUX DE LUCHON</t>
  </si>
  <si>
    <t>31-GOUDEX</t>
  </si>
  <si>
    <t>31-GOURDAN POLIGNAN</t>
  </si>
  <si>
    <t>31-GOUTEVERNISSE</t>
  </si>
  <si>
    <t>31-GOUZENS</t>
  </si>
  <si>
    <t>31-GOYRANS</t>
  </si>
  <si>
    <t>31-GRAGNAGUE</t>
  </si>
  <si>
    <t>31-GRATENS</t>
  </si>
  <si>
    <t>31-GRATENTOUR</t>
  </si>
  <si>
    <t>31-GRAZAC</t>
  </si>
  <si>
    <t>31-GRENADE</t>
  </si>
  <si>
    <t>31-GREPIAC</t>
  </si>
  <si>
    <t>31-GURAN</t>
  </si>
  <si>
    <t>31-HERRAN</t>
  </si>
  <si>
    <t>31-HIS</t>
  </si>
  <si>
    <t>31-HUOS</t>
  </si>
  <si>
    <t>31-ISSUS</t>
  </si>
  <si>
    <t>31-IZAUT DE L HOTEL</t>
  </si>
  <si>
    <t>31-JURVIELLE</t>
  </si>
  <si>
    <t>31-JUZES</t>
  </si>
  <si>
    <t>31-JUZET D IZAUT</t>
  </si>
  <si>
    <t>31-JUZET DE LUCHON</t>
  </si>
  <si>
    <t>31-L ISLE EN DODON</t>
  </si>
  <si>
    <t>31-L UNION</t>
  </si>
  <si>
    <t>31-LA MAGDELAINE SUR TARN</t>
  </si>
  <si>
    <t>31-LA SALVETAT LAURAGAIS</t>
  </si>
  <si>
    <t>31-LA SALVETAT ST GILLES</t>
  </si>
  <si>
    <t>31-LABARTHE INARD</t>
  </si>
  <si>
    <t>31-LABARTHE RIVIERE</t>
  </si>
  <si>
    <t>31-LABARTHE SUR LEZE</t>
  </si>
  <si>
    <t>31-LABASTIDE BEAUVOIR</t>
  </si>
  <si>
    <t>31-LABASTIDE CLERMONT</t>
  </si>
  <si>
    <t>31-LABASTIDE PAUMES</t>
  </si>
  <si>
    <t>31-LABASTIDE ST SERNIN</t>
  </si>
  <si>
    <t>31-LABASTIDETTE</t>
  </si>
  <si>
    <t>31-LABEGE</t>
  </si>
  <si>
    <t>31-LABROQUERE</t>
  </si>
  <si>
    <t>31-LABRUYERE DORSA</t>
  </si>
  <si>
    <t>31-LACAUGNE</t>
  </si>
  <si>
    <t>31-LACROIX FALGARDE</t>
  </si>
  <si>
    <t>31-LAFFITE TOUPIERE</t>
  </si>
  <si>
    <t>31-LAFITTE VIGORDANE</t>
  </si>
  <si>
    <t>31-LAGARDE</t>
  </si>
  <si>
    <t>31-LAGARDELLE SUR LEZE</t>
  </si>
  <si>
    <t>31-LAGRACE DIEU</t>
  </si>
  <si>
    <t>31-LAGRAULET ST NICOLAS</t>
  </si>
  <si>
    <t>31-LAHAGE</t>
  </si>
  <si>
    <t>31-LAHITERE</t>
  </si>
  <si>
    <t>31-LALOURET LAFFITEAU</t>
  </si>
  <si>
    <t>31-LAMASQUERE</t>
  </si>
  <si>
    <t>31-LANDORTHE</t>
  </si>
  <si>
    <t>31-LANTA</t>
  </si>
  <si>
    <t>31-LAPEYRERE</t>
  </si>
  <si>
    <t>31-LAPEYROUSE FOSSAT</t>
  </si>
  <si>
    <t>31-LARCAN</t>
  </si>
  <si>
    <t>31-LAREOLE</t>
  </si>
  <si>
    <t>31-LARRA</t>
  </si>
  <si>
    <t>31-LARROQUE</t>
  </si>
  <si>
    <t>31-LASSERRE PRADERE</t>
  </si>
  <si>
    <t>31-LATOUE</t>
  </si>
  <si>
    <t>31-LATOUR</t>
  </si>
  <si>
    <t>31-LATRAPE</t>
  </si>
  <si>
    <t>31-LAUNAC</t>
  </si>
  <si>
    <t>31-LAUNAGUET</t>
  </si>
  <si>
    <t>31-LAUTIGNAC</t>
  </si>
  <si>
    <t>31-LAUZERVILLE</t>
  </si>
  <si>
    <t>31-LAVALETTE</t>
  </si>
  <si>
    <t>31-LAVELANET DE COMMINGES</t>
  </si>
  <si>
    <t>31-LAVERNOSE LACASSE</t>
  </si>
  <si>
    <t>31-LAYRAC SUR TARN</t>
  </si>
  <si>
    <t>31-LE BORN</t>
  </si>
  <si>
    <t>31-LE BURGAUD</t>
  </si>
  <si>
    <t>31-LE CABANIAL</t>
  </si>
  <si>
    <t>31-LE CASTERA</t>
  </si>
  <si>
    <t>31-LE CUING</t>
  </si>
  <si>
    <t>31-LE FAGET</t>
  </si>
  <si>
    <t>31-LE FAUGA</t>
  </si>
  <si>
    <t>31-LE FOUSSERET</t>
  </si>
  <si>
    <t>31-LE FRECHET</t>
  </si>
  <si>
    <t>31-LE GRES</t>
  </si>
  <si>
    <t>31-LE PIN MURELET</t>
  </si>
  <si>
    <t>31-LE PLAN</t>
  </si>
  <si>
    <t>31-LECUSSAN</t>
  </si>
  <si>
    <t>31-LEGE</t>
  </si>
  <si>
    <t>31-LEGUEVIN</t>
  </si>
  <si>
    <t>31-LES TOURREILLES</t>
  </si>
  <si>
    <t>31-LESCUNS</t>
  </si>
  <si>
    <t>31-LESPINASSE</t>
  </si>
  <si>
    <t>31-LESPITEAU</t>
  </si>
  <si>
    <t>31-LESPUGUE</t>
  </si>
  <si>
    <t>31-LESTELLE DE ST MARTORY</t>
  </si>
  <si>
    <t>31-LEVIGNAC</t>
  </si>
  <si>
    <t>31-LHERM</t>
  </si>
  <si>
    <t>31-LIEOUX</t>
  </si>
  <si>
    <t>31-LILHAC</t>
  </si>
  <si>
    <t>31-LODES</t>
  </si>
  <si>
    <t>31-LONGAGES</t>
  </si>
  <si>
    <t>31-LOUBENS LAURAGAIS</t>
  </si>
  <si>
    <t>31-LOUDET</t>
  </si>
  <si>
    <t>31-LOURDE</t>
  </si>
  <si>
    <t>31-LUSCAN</t>
  </si>
  <si>
    <t>31-LUSSAN ADEILHAC</t>
  </si>
  <si>
    <t>31-LUX</t>
  </si>
  <si>
    <t>31-MAILHOLAS</t>
  </si>
  <si>
    <t>31-MALVEZIE</t>
  </si>
  <si>
    <t>31-MANCIOUX</t>
  </si>
  <si>
    <t>31-MANE</t>
  </si>
  <si>
    <t>31-MARIGNAC</t>
  </si>
  <si>
    <t>31-MARIGNAC LASCLARES</t>
  </si>
  <si>
    <t>31-MARIGNAC LASPEYRES</t>
  </si>
  <si>
    <t>31-MARLIAC</t>
  </si>
  <si>
    <t>31-MARQUEFAVE</t>
  </si>
  <si>
    <t>31-MARSOULAS</t>
  </si>
  <si>
    <t>31-MARTISSERRE</t>
  </si>
  <si>
    <t>31-MARTRES DE RIVIERE</t>
  </si>
  <si>
    <t>31-MARTRES TOLOSANE</t>
  </si>
  <si>
    <t>31-MASCARVILLE</t>
  </si>
  <si>
    <t>31-MASSABRAC</t>
  </si>
  <si>
    <t>31-MAURAN</t>
  </si>
  <si>
    <t>31-MAUREMONT</t>
  </si>
  <si>
    <t>31-MAURENS</t>
  </si>
  <si>
    <t>31-MAURESSAC</t>
  </si>
  <si>
    <t>31-MAUREVILLE</t>
  </si>
  <si>
    <t>31-MAUVAISIN</t>
  </si>
  <si>
    <t>31-MAUVEZIN</t>
  </si>
  <si>
    <t>31-MAUZAC</t>
  </si>
  <si>
    <t>31-MAYREGNE</t>
  </si>
  <si>
    <t>31-MAZERES SUR SALAT</t>
  </si>
  <si>
    <t>31-MELLES</t>
  </si>
  <si>
    <t>31-MENVILLE</t>
  </si>
  <si>
    <t>31-MERENVIELLE</t>
  </si>
  <si>
    <t>31-MERVILLA</t>
  </si>
  <si>
    <t>31-MERVILLE</t>
  </si>
  <si>
    <t>31-MILHAS</t>
  </si>
  <si>
    <t>31-MIRAMBEAU</t>
  </si>
  <si>
    <t>31-MIRAMONT DE COMMINGES</t>
  </si>
  <si>
    <t>31-MIREMONT</t>
  </si>
  <si>
    <t>31-MIREPOIX SUR TARN</t>
  </si>
  <si>
    <t>31-MOLAS</t>
  </si>
  <si>
    <t>31-MONCAUP</t>
  </si>
  <si>
    <t>31-MONDAVEZAN</t>
  </si>
  <si>
    <t>31-MONDILHAN</t>
  </si>
  <si>
    <t>31-MONDONVILLE</t>
  </si>
  <si>
    <t>31-MONDOUZIL</t>
  </si>
  <si>
    <t>31-MONES</t>
  </si>
  <si>
    <t>31-MONESTROL</t>
  </si>
  <si>
    <t>31-MONS</t>
  </si>
  <si>
    <t>31-MONT DE GALIE</t>
  </si>
  <si>
    <t>31-MONTAIGUT SUR SAVE</t>
  </si>
  <si>
    <t>31-MONTASTRUC DE SALIES</t>
  </si>
  <si>
    <t>31-MONTASTRUC LA CONSEILLERE</t>
  </si>
  <si>
    <t>31-MONTASTRUC SAVES</t>
  </si>
  <si>
    <t>31-MONTAUBAN DE LUCHON</t>
  </si>
  <si>
    <t>31-MONTAUT</t>
  </si>
  <si>
    <t>31-MONTBERAUD</t>
  </si>
  <si>
    <t>31-MONTBERNARD</t>
  </si>
  <si>
    <t>31-MONTBERON</t>
  </si>
  <si>
    <t>31-MONTBRUN BOCAGE</t>
  </si>
  <si>
    <t>31-MONTBRUN LAURAGAIS</t>
  </si>
  <si>
    <t>31-MONTCLAR DE COMMINGES</t>
  </si>
  <si>
    <t>31-MONTCLAR LAURAGAIS</t>
  </si>
  <si>
    <t>31-MONTEGUT BOURJAC</t>
  </si>
  <si>
    <t>31-MONTEGUT LAURAGAIS</t>
  </si>
  <si>
    <t>31-MONTESPAN</t>
  </si>
  <si>
    <t>31-MONTESQUIEU GUITTAUT</t>
  </si>
  <si>
    <t>31-MONTESQUIEU LAURAGAIS</t>
  </si>
  <si>
    <t>31-MONTESQUIEU VOLVESTRE</t>
  </si>
  <si>
    <t>31-MONTGAILLARD DE SALIES</t>
  </si>
  <si>
    <t>31-MONTGAILLARD LAURAGAIS</t>
  </si>
  <si>
    <t>31-MONTGAILLARD SUR SAVE</t>
  </si>
  <si>
    <t>31-MONTGAZIN</t>
  </si>
  <si>
    <t>31-MONTGEARD</t>
  </si>
  <si>
    <t>31-MONTGISCARD</t>
  </si>
  <si>
    <t>31-MONTGRAS</t>
  </si>
  <si>
    <t>31-MONTJOIRE</t>
  </si>
  <si>
    <t>31-MONTLAUR</t>
  </si>
  <si>
    <t>31-MONTMAURIN</t>
  </si>
  <si>
    <t>31-MONTOULIEU ST BERNARD</t>
  </si>
  <si>
    <t>31-MONTOUSSIN</t>
  </si>
  <si>
    <t>31-MONTPITOL</t>
  </si>
  <si>
    <t>31-MONTRABE</t>
  </si>
  <si>
    <t>31-MONTREJEAU</t>
  </si>
  <si>
    <t>31-MONTSAUNES</t>
  </si>
  <si>
    <t>31-MOURVILLES BASSES</t>
  </si>
  <si>
    <t>31-MOURVILLES HAUTES</t>
  </si>
  <si>
    <t>31-MOUSTAJON</t>
  </si>
  <si>
    <t>31-MURET</t>
  </si>
  <si>
    <t>31-NAILLOUX</t>
  </si>
  <si>
    <t>31-NENIGAN</t>
  </si>
  <si>
    <t>31-NIZAN GESSE</t>
  </si>
  <si>
    <t>31-NOE</t>
  </si>
  <si>
    <t>31-NOGARET</t>
  </si>
  <si>
    <t>31-NOUEILLES</t>
  </si>
  <si>
    <t>31-ODARS</t>
  </si>
  <si>
    <t>31-ONDES</t>
  </si>
  <si>
    <t>31-OO</t>
  </si>
  <si>
    <t>31-ORE</t>
  </si>
  <si>
    <t>31-PALAMINY</t>
  </si>
  <si>
    <t>31-PAULHAC</t>
  </si>
  <si>
    <t>31-PAYSSOUS</t>
  </si>
  <si>
    <t>31-PECHABOU</t>
  </si>
  <si>
    <t>31-PECHBONNIEU</t>
  </si>
  <si>
    <t>31-PECHBUSQUE</t>
  </si>
  <si>
    <t>31-PEGUILHAN</t>
  </si>
  <si>
    <t>31-PELLEPORT</t>
  </si>
  <si>
    <t>31-PEYRISSAS</t>
  </si>
  <si>
    <t>31-PEYROUZET</t>
  </si>
  <si>
    <t>31-PEYSSIES</t>
  </si>
  <si>
    <t>31-PIBRAC</t>
  </si>
  <si>
    <t>31-PIN BALMA</t>
  </si>
  <si>
    <t>31-PINS JUSTARET</t>
  </si>
  <si>
    <t>31-PINSAGUEL</t>
  </si>
  <si>
    <t>31-PLAGNE</t>
  </si>
  <si>
    <t>31-PLAGNOLE</t>
  </si>
  <si>
    <t>31-PLAISANCE DU TOUCH</t>
  </si>
  <si>
    <t>31-POINTIS DE RIVIERE</t>
  </si>
  <si>
    <t>31-POINTIS INARD</t>
  </si>
  <si>
    <t>31-POLASTRON</t>
  </si>
  <si>
    <t>31-POMPERTUZAT</t>
  </si>
  <si>
    <t>31-PONLAT TAILLEBOURG</t>
  </si>
  <si>
    <t>31-PORTET D ASPET</t>
  </si>
  <si>
    <t>31-PORTET DE LUCHON</t>
  </si>
  <si>
    <t>31-PORTET SUR GARONNE</t>
  </si>
  <si>
    <t>31-POUBEAU</t>
  </si>
  <si>
    <t>31-POUCHARRAMET</t>
  </si>
  <si>
    <t>31-POUY DE TOUGES</t>
  </si>
  <si>
    <t>31-POUZE</t>
  </si>
  <si>
    <t>31-PRESERVILLE</t>
  </si>
  <si>
    <t>31-PROUPIARY</t>
  </si>
  <si>
    <t>31-PRUNET</t>
  </si>
  <si>
    <t>31-PUYDANIEL</t>
  </si>
  <si>
    <t>31-PUYMAURIN</t>
  </si>
  <si>
    <t>31-PUYSSEGUR</t>
  </si>
  <si>
    <t>31-QUINT FONSEGRIVES</t>
  </si>
  <si>
    <t>31-RAMONVILLE ST AGNE</t>
  </si>
  <si>
    <t>31-RAZECUEILLE</t>
  </si>
  <si>
    <t>31-REBIGUE</t>
  </si>
  <si>
    <t>31-REGADES</t>
  </si>
  <si>
    <t>31-RENNEVILLE</t>
  </si>
  <si>
    <t>31-REVEL</t>
  </si>
  <si>
    <t>31-RIEUCAZE</t>
  </si>
  <si>
    <t>31-RIEUMAJOU</t>
  </si>
  <si>
    <t>31-RIEUMES</t>
  </si>
  <si>
    <t>31-RIEUX VOLVESTRE</t>
  </si>
  <si>
    <t>31-RIOLAS</t>
  </si>
  <si>
    <t>31-ROQUEFORT SUR GARONNE</t>
  </si>
  <si>
    <t>31-ROQUES</t>
  </si>
  <si>
    <t>31-ROQUESERIERE</t>
  </si>
  <si>
    <t>31-ROQUETTES</t>
  </si>
  <si>
    <t>31-ROUEDE</t>
  </si>
  <si>
    <t>31-ROUFFIAC TOLOSAN</t>
  </si>
  <si>
    <t>31-ROUMENS</t>
  </si>
  <si>
    <t>31-SABONNERES</t>
  </si>
  <si>
    <t>31-SACCOURVIELLE</t>
  </si>
  <si>
    <t>31-SAIGUEDE</t>
  </si>
  <si>
    <t>31-SAJAS</t>
  </si>
  <si>
    <t>31-SALEICH</t>
  </si>
  <si>
    <t>31-SALERM</t>
  </si>
  <si>
    <t>31-SALIES DU SALAT</t>
  </si>
  <si>
    <t>31-SALLES ET PRATVIEL</t>
  </si>
  <si>
    <t>31-SALLES SUR GARONNE</t>
  </si>
  <si>
    <t>31-SAMAN</t>
  </si>
  <si>
    <t>31-SAMOUILLAN</t>
  </si>
  <si>
    <t>31-SANA</t>
  </si>
  <si>
    <t>31-SARRECAVE</t>
  </si>
  <si>
    <t>31-SARREMEZAN</t>
  </si>
  <si>
    <t>31-SAUBENS</t>
  </si>
  <si>
    <t>31-SAUSSENS</t>
  </si>
  <si>
    <t>31-SAUVETERRE DE COMMINGES</t>
  </si>
  <si>
    <t>31-SAUX ET POMAREDE</t>
  </si>
  <si>
    <t>31-SAVARTHES</t>
  </si>
  <si>
    <t>31-SAVERES</t>
  </si>
  <si>
    <t>31-SEDEILHAC</t>
  </si>
  <si>
    <t>31-SEGREVILLE</t>
  </si>
  <si>
    <t>31-SEILH</t>
  </si>
  <si>
    <t>31-SEILHAN</t>
  </si>
  <si>
    <t>31-SENARENS</t>
  </si>
  <si>
    <t>31-SENGOUAGNET</t>
  </si>
  <si>
    <t>31-SEPX</t>
  </si>
  <si>
    <t>31-SEYRE</t>
  </si>
  <si>
    <t>31-SEYSSES</t>
  </si>
  <si>
    <t>31-SIGNAC</t>
  </si>
  <si>
    <t>31-SODE</t>
  </si>
  <si>
    <t>31-SOUEICH</t>
  </si>
  <si>
    <t>31-ST ALBAN</t>
  </si>
  <si>
    <t>31-ST ANDRE</t>
  </si>
  <si>
    <t>31-ST ARAILLE</t>
  </si>
  <si>
    <t>31-ST AVENTIN</t>
  </si>
  <si>
    <t>31-ST BEAT LEZ</t>
  </si>
  <si>
    <t>31-ST BERTRAND DE COMMINGES</t>
  </si>
  <si>
    <t>31-ST CEZERT</t>
  </si>
  <si>
    <t>31-ST CHRISTAUD</t>
  </si>
  <si>
    <t>31-ST CLAR DE RIVIERE</t>
  </si>
  <si>
    <t>31-ST ELIX LE CHATEAU</t>
  </si>
  <si>
    <t>31-ST ELIX SEGLAN</t>
  </si>
  <si>
    <t>31-ST FELIX LAURAGAIS</t>
  </si>
  <si>
    <t>31-ST FERREOL DE COMMINGES</t>
  </si>
  <si>
    <t>31-ST FRAJOU</t>
  </si>
  <si>
    <t>31-ST GAUDENS</t>
  </si>
  <si>
    <t>31-ST GENIES BELLEVUE</t>
  </si>
  <si>
    <t>31-ST GERMIER</t>
  </si>
  <si>
    <t>31-ST HILAIRE</t>
  </si>
  <si>
    <t>31-ST IGNAN</t>
  </si>
  <si>
    <t>31-ST JEAN</t>
  </si>
  <si>
    <t>31-ST JEAN LHERM</t>
  </si>
  <si>
    <t>31-ST JORY</t>
  </si>
  <si>
    <t>31-ST JULIA</t>
  </si>
  <si>
    <t>31-ST JULIEN SUR GARONNE</t>
  </si>
  <si>
    <t>31-ST LARY BOUJEAN</t>
  </si>
  <si>
    <t>31-ST LAURENT</t>
  </si>
  <si>
    <t>31-ST LEON</t>
  </si>
  <si>
    <t>31-ST LOUP CAMMAS</t>
  </si>
  <si>
    <t>31-ST LOUP EN COMMINGES</t>
  </si>
  <si>
    <t>31-ST LYS</t>
  </si>
  <si>
    <t>31-ST MAMET</t>
  </si>
  <si>
    <t>31-ST MARCEL PAULEL</t>
  </si>
  <si>
    <t>31-ST MARCET</t>
  </si>
  <si>
    <t>31-ST MARTORY</t>
  </si>
  <si>
    <t>31-ST MEDARD</t>
  </si>
  <si>
    <t>31-ST MICHEL</t>
  </si>
  <si>
    <t>31-ST ORENS DE GAMEVILLE</t>
  </si>
  <si>
    <t>31-ST PAUL D OUEIL</t>
  </si>
  <si>
    <t>31-ST PAUL SUR SAVE</t>
  </si>
  <si>
    <t>31-ST PE D ARDET</t>
  </si>
  <si>
    <t>31-ST PE DELBOSC</t>
  </si>
  <si>
    <t>31-ST PIERRE</t>
  </si>
  <si>
    <t>31-ST PIERRE DE LAGES</t>
  </si>
  <si>
    <t>31-ST PLANCARD</t>
  </si>
  <si>
    <t>31-ST ROME</t>
  </si>
  <si>
    <t>31-ST RUSTICE</t>
  </si>
  <si>
    <t>31-ST SAUVEUR</t>
  </si>
  <si>
    <t>31-ST SULPICE SUR LEZE</t>
  </si>
  <si>
    <t>31-ST THOMAS</t>
  </si>
  <si>
    <t>31-ST VINCENT</t>
  </si>
  <si>
    <t>31-STE FOY D AIGREFEUILLE</t>
  </si>
  <si>
    <t>31-STE FOY DE PEYROLIERES</t>
  </si>
  <si>
    <t>31-STE LIVRADE</t>
  </si>
  <si>
    <t>31-TARABEL</t>
  </si>
  <si>
    <t>31-TERREBASSE</t>
  </si>
  <si>
    <t>31-THIL</t>
  </si>
  <si>
    <t>31-TOUILLE</t>
  </si>
  <si>
    <t>31-TOULOUSE</t>
  </si>
  <si>
    <t>31-TOURNEFEUILLE</t>
  </si>
  <si>
    <t>31-TOUTENS</t>
  </si>
  <si>
    <t>31-TREBONS DE LUCHON</t>
  </si>
  <si>
    <t>31-TREBONS SUR LA GRASSE</t>
  </si>
  <si>
    <t>31-URAU</t>
  </si>
  <si>
    <t>31-VACQUIERS</t>
  </si>
  <si>
    <t>31-VALCABRERE</t>
  </si>
  <si>
    <t>31-VALENTINE</t>
  </si>
  <si>
    <t>31-VALLEGUE</t>
  </si>
  <si>
    <t>31-VALLESVILLES</t>
  </si>
  <si>
    <t>31-VARENNES</t>
  </si>
  <si>
    <t>31-VAUDREUILLE</t>
  </si>
  <si>
    <t>31-VAUX</t>
  </si>
  <si>
    <t>31-VENDINE</t>
  </si>
  <si>
    <t>31-VENERQUE</t>
  </si>
  <si>
    <t>31-VERFEIL</t>
  </si>
  <si>
    <t>31-VERNET</t>
  </si>
  <si>
    <t>31-VIEILLE TOULOUSE</t>
  </si>
  <si>
    <t>31-VIEILLEVIGNE</t>
  </si>
  <si>
    <t>31-VIGNAUX</t>
  </si>
  <si>
    <t>31-VIGOULET AUZIL</t>
  </si>
  <si>
    <t>31-VILLARIES</t>
  </si>
  <si>
    <t>31-VILLATE</t>
  </si>
  <si>
    <t>31-VILLAUDRIC</t>
  </si>
  <si>
    <t>31-VILLEFRANCHE DE LAURAGAIS</t>
  </si>
  <si>
    <t>31-VILLEMATIER</t>
  </si>
  <si>
    <t>31-VILLEMUR SUR TARN</t>
  </si>
  <si>
    <t>31-VILLENEUVE DE RIVIERE</t>
  </si>
  <si>
    <t>31-VILLENEUVE LECUSSAN</t>
  </si>
  <si>
    <t>31-VILLENEUVE LES BOULOC</t>
  </si>
  <si>
    <t>31-VILLENEUVE TOLOSANE</t>
  </si>
  <si>
    <t>31-VILLENOUVELLE</t>
  </si>
  <si>
    <t>32-AIGNAN</t>
  </si>
  <si>
    <t>32-ANSAN</t>
  </si>
  <si>
    <t>32-ANTRAS</t>
  </si>
  <si>
    <t>32-ARBLADE LE BAS</t>
  </si>
  <si>
    <t>32-ARBLADE LE HAUT</t>
  </si>
  <si>
    <t>32-ARDIZAS</t>
  </si>
  <si>
    <t>32-ARMENTIEUX</t>
  </si>
  <si>
    <t>32-ARMOUS ET CAU</t>
  </si>
  <si>
    <t>32-ARROUEDE</t>
  </si>
  <si>
    <t>32-AUBIET</t>
  </si>
  <si>
    <t>32-AUCH</t>
  </si>
  <si>
    <t>32-AUGNAX</t>
  </si>
  <si>
    <t>32-AUJAN MOURNEDE</t>
  </si>
  <si>
    <t>32-AURADE</t>
  </si>
  <si>
    <t>32-AURENSAN</t>
  </si>
  <si>
    <t>32-AURIMONT</t>
  </si>
  <si>
    <t>32-AUSSOS</t>
  </si>
  <si>
    <t>32-AUTERIVE</t>
  </si>
  <si>
    <t>32-AUX AUSSAT</t>
  </si>
  <si>
    <t>32-AVENSAC</t>
  </si>
  <si>
    <t>32-AVERON BERGELLE</t>
  </si>
  <si>
    <t>32-AVEZAN</t>
  </si>
  <si>
    <t>32-AYGUETINTE</t>
  </si>
  <si>
    <t>32-AYZIEU</t>
  </si>
  <si>
    <t>32-BAJONNETTE</t>
  </si>
  <si>
    <t>32-BARCELONNE DU GERS</t>
  </si>
  <si>
    <t>32-BARCUGNAN</t>
  </si>
  <si>
    <t>32-BARRAN</t>
  </si>
  <si>
    <t>32-BARS</t>
  </si>
  <si>
    <t>32-BASCOUS</t>
  </si>
  <si>
    <t>32-BASSOUES</t>
  </si>
  <si>
    <t>32-BAZIAN</t>
  </si>
  <si>
    <t>32-BAZUGUES</t>
  </si>
  <si>
    <t>32-BEAUCAIRE</t>
  </si>
  <si>
    <t>32-BEAUMARCHES</t>
  </si>
  <si>
    <t>32-BEAUMONT</t>
  </si>
  <si>
    <t>32-BEAUPUY</t>
  </si>
  <si>
    <t>32-BECCAS</t>
  </si>
  <si>
    <t>32-BEDECHAN</t>
  </si>
  <si>
    <t>32-BELLEGARDE</t>
  </si>
  <si>
    <t>32-BELLOC ST CLAMENS</t>
  </si>
  <si>
    <t>32-BELMONT</t>
  </si>
  <si>
    <t>32-BERAUT</t>
  </si>
  <si>
    <t>32-BERDOUES</t>
  </si>
  <si>
    <t>32-BERNEDE</t>
  </si>
  <si>
    <t>32-BERRAC</t>
  </si>
  <si>
    <t>32-BETCAVE AGUIN</t>
  </si>
  <si>
    <t>32-BETOUS</t>
  </si>
  <si>
    <t>32-BETPLAN</t>
  </si>
  <si>
    <t>32-BEZERIL</t>
  </si>
  <si>
    <t>32-BEZOLLES</t>
  </si>
  <si>
    <t>32-BEZUES BAJON</t>
  </si>
  <si>
    <t>32-BIRAN</t>
  </si>
  <si>
    <t>32-BIVES</t>
  </si>
  <si>
    <t>32-BLANQUEFORT</t>
  </si>
  <si>
    <t>32-BLAZIERT</t>
  </si>
  <si>
    <t>32-BLOUSSON SERIAN</t>
  </si>
  <si>
    <t>32-BONAS</t>
  </si>
  <si>
    <t>32-BOUCAGNERES</t>
  </si>
  <si>
    <t>32-BOULAUR</t>
  </si>
  <si>
    <t>32-BOURROUILLAN</t>
  </si>
  <si>
    <t>32-BOUZON GELLENAVE</t>
  </si>
  <si>
    <t>32-BRETAGNE D ARMAGNAC</t>
  </si>
  <si>
    <t>32-BRUGNENS</t>
  </si>
  <si>
    <t>32-CABAS LOUMASSES</t>
  </si>
  <si>
    <t>32-CADEILHAN</t>
  </si>
  <si>
    <t>32-CADEILLAN</t>
  </si>
  <si>
    <t>32-CAHUZAC SUR ADOUR</t>
  </si>
  <si>
    <t>32-CAILLAVET</t>
  </si>
  <si>
    <t>32-CALLIAN</t>
  </si>
  <si>
    <t>32-CAMPAGNE D ARMAGNAC</t>
  </si>
  <si>
    <t>32-CASSAIGNE</t>
  </si>
  <si>
    <t>32-CASTELNAU BARBARENS</t>
  </si>
  <si>
    <t>32-CASTELNAU D ANGLES</t>
  </si>
  <si>
    <t>32-CASTELNAU D ARBIEU</t>
  </si>
  <si>
    <t>32-CASTELNAU D AUZAN LABARRERE</t>
  </si>
  <si>
    <t>32-CASTELNAU SUR L AUVIGNON</t>
  </si>
  <si>
    <t>32-CASTELNAVET</t>
  </si>
  <si>
    <t>32-CASTERA LECTOUROIS</t>
  </si>
  <si>
    <t>32-CASTERA VERDUZAN</t>
  </si>
  <si>
    <t>32-CASTERON</t>
  </si>
  <si>
    <t>32-CASTET ARROUY</t>
  </si>
  <si>
    <t>32-CASTEX</t>
  </si>
  <si>
    <t>32-CASTEX D ARMAGNAC</t>
  </si>
  <si>
    <t>32-CASTILLON DEBATS</t>
  </si>
  <si>
    <t>32-CASTILLON MASSAS</t>
  </si>
  <si>
    <t>32-CASTILLON SAVES</t>
  </si>
  <si>
    <t>32-CASTIN</t>
  </si>
  <si>
    <t>32-CATONVIELLE</t>
  </si>
  <si>
    <t>32-CAUMONT</t>
  </si>
  <si>
    <t>32-CAUPENNE D ARMAGNAC</t>
  </si>
  <si>
    <t>32-CAUSSENS</t>
  </si>
  <si>
    <t>32-CAZAUBON</t>
  </si>
  <si>
    <t>32-CAZAUX D ANGLES</t>
  </si>
  <si>
    <t>32-CAZAUX SAVES</t>
  </si>
  <si>
    <t>32-CAZAUX VILLECOMTAL</t>
  </si>
  <si>
    <t>32-CAZENEUVE</t>
  </si>
  <si>
    <t>32-CERAN</t>
  </si>
  <si>
    <t>32-CEZAN</t>
  </si>
  <si>
    <t>32-CHELAN</t>
  </si>
  <si>
    <t>32-CLERMONT POUYGUILLES</t>
  </si>
  <si>
    <t>32-CLERMONT SAVES</t>
  </si>
  <si>
    <t>32-COLOGNE</t>
  </si>
  <si>
    <t>32-CONDOM</t>
  </si>
  <si>
    <t>32-CORNEILLAN</t>
  </si>
  <si>
    <t>32-COULOUME MONDEBAT</t>
  </si>
  <si>
    <t>32-COURRENSAN</t>
  </si>
  <si>
    <t>32-COURTIES</t>
  </si>
  <si>
    <t>32-CRASTES</t>
  </si>
  <si>
    <t>32-CRAVENCERES</t>
  </si>
  <si>
    <t>32-CUELAS</t>
  </si>
  <si>
    <t>32-DEMU</t>
  </si>
  <si>
    <t>32-DUFFORT</t>
  </si>
  <si>
    <t>32-DURAN</t>
  </si>
  <si>
    <t>32-DURBAN</t>
  </si>
  <si>
    <t>32-EAUZE</t>
  </si>
  <si>
    <t>32-ENCAUSSE</t>
  </si>
  <si>
    <t>32-ENDOUFIELLE</t>
  </si>
  <si>
    <t>32-ESCLASSAN LABASTIDE</t>
  </si>
  <si>
    <t>32-ESCORNEBOEUF</t>
  </si>
  <si>
    <t>32-ESPAON</t>
  </si>
  <si>
    <t>32-ESPAS</t>
  </si>
  <si>
    <t>32-ESTAMPES</t>
  </si>
  <si>
    <t>32-ESTANG</t>
  </si>
  <si>
    <t>32-ESTIPOUY</t>
  </si>
  <si>
    <t>32-ESTRAMIAC</t>
  </si>
  <si>
    <t>32-FAGET ABBATIAL</t>
  </si>
  <si>
    <t>32-FLAMARENS</t>
  </si>
  <si>
    <t>32-FLEURANCE</t>
  </si>
  <si>
    <t>32-FOURCES</t>
  </si>
  <si>
    <t>32-FREGOUVILLE</t>
  </si>
  <si>
    <t>32-FUSTEROUAU</t>
  </si>
  <si>
    <t>32-GALIAX</t>
  </si>
  <si>
    <t>32-GARRAVET</t>
  </si>
  <si>
    <t>32-GAUDONVILLE</t>
  </si>
  <si>
    <t>32-GAUJAC</t>
  </si>
  <si>
    <t>32-GAUJAN</t>
  </si>
  <si>
    <t>32-GAVARRET SUR AULOUSTE</t>
  </si>
  <si>
    <t>32-GAZAUPOUY</t>
  </si>
  <si>
    <t>32-GAZAX ET BACCARISSE</t>
  </si>
  <si>
    <t>32-GEE RIVIERE</t>
  </si>
  <si>
    <t>32-GIMBREDE</t>
  </si>
  <si>
    <t>32-GIMONT</t>
  </si>
  <si>
    <t>32-GISCARO</t>
  </si>
  <si>
    <t>32-GONDRIN</t>
  </si>
  <si>
    <t>32-GOUTZ</t>
  </si>
  <si>
    <t>32-GOUX</t>
  </si>
  <si>
    <t>32-HAGET</t>
  </si>
  <si>
    <t>32-HAULIES</t>
  </si>
  <si>
    <t>32-HOMPS</t>
  </si>
  <si>
    <t>32-IDRAC RESPAILLES</t>
  </si>
  <si>
    <t>32-IZOTGES</t>
  </si>
  <si>
    <t>32-JEGUN</t>
  </si>
  <si>
    <t>32-JU BELLOC</t>
  </si>
  <si>
    <t>32-JUILLAC</t>
  </si>
  <si>
    <t>32-JUILLES</t>
  </si>
  <si>
    <t>32-JUSTIAN</t>
  </si>
  <si>
    <t>32-L ISLE ARNE</t>
  </si>
  <si>
    <t>32-L ISLE BOUZON</t>
  </si>
  <si>
    <t>32-L ISLE DE NOE</t>
  </si>
  <si>
    <t>32-L ISLE JOURDAIN</t>
  </si>
  <si>
    <t>32-LA ROMIEU</t>
  </si>
  <si>
    <t>32-LA SAUVETAT</t>
  </si>
  <si>
    <t>32-LAAS</t>
  </si>
  <si>
    <t>32-LABARTHE</t>
  </si>
  <si>
    <t>32-LABARTHETE</t>
  </si>
  <si>
    <t>32-LABASTIDE SAVES</t>
  </si>
  <si>
    <t>32-LABEJAN</t>
  </si>
  <si>
    <t>32-LABRIHE</t>
  </si>
  <si>
    <t>32-LADEVEZE RIVIERE</t>
  </si>
  <si>
    <t>32-LADEVEZE VILLE</t>
  </si>
  <si>
    <t>32-LAGARDE FIMARCON</t>
  </si>
  <si>
    <t>32-LAGARDE HACHAN</t>
  </si>
  <si>
    <t>32-LAGARDERE</t>
  </si>
  <si>
    <t>32-LAGRAULET DU GERS</t>
  </si>
  <si>
    <t>32-LAGUIAN MAZOUS</t>
  </si>
  <si>
    <t>32-LAHAS</t>
  </si>
  <si>
    <t>32-LAHITTE</t>
  </si>
  <si>
    <t>32-LALANNE</t>
  </si>
  <si>
    <t>32-LALANNE ARQUE</t>
  </si>
  <si>
    <t>32-LAMAGUERE</t>
  </si>
  <si>
    <t>32-LAMAZERE</t>
  </si>
  <si>
    <t>32-LAMOTHE GOAS</t>
  </si>
  <si>
    <t>32-LANNE SOUBIRAN</t>
  </si>
  <si>
    <t>32-LANNEMAIGNAN</t>
  </si>
  <si>
    <t>32-LANNEPAX</t>
  </si>
  <si>
    <t>32-LANNUX</t>
  </si>
  <si>
    <t>32-LAREE</t>
  </si>
  <si>
    <t>32-LARRESSINGLE</t>
  </si>
  <si>
    <t>32-LARROQUE ENGALIN</t>
  </si>
  <si>
    <t>32-LARROQUE ST SERNIN</t>
  </si>
  <si>
    <t>32-LARROQUE SUR L OSSE</t>
  </si>
  <si>
    <t>32-LARTIGUE</t>
  </si>
  <si>
    <t>32-LASSERAN</t>
  </si>
  <si>
    <t>32-LASSERRADE</t>
  </si>
  <si>
    <t>32-LASSEUBE PROPRE</t>
  </si>
  <si>
    <t>32-LAUJUZAN</t>
  </si>
  <si>
    <t>32-LAURAET</t>
  </si>
  <si>
    <t>32-LAVARDENS</t>
  </si>
  <si>
    <t>32-LAVERAET</t>
  </si>
  <si>
    <t>32-LAYMONT</t>
  </si>
  <si>
    <t>32-LE BROUILH MONBERT</t>
  </si>
  <si>
    <t>32-LE HOUGA</t>
  </si>
  <si>
    <t>32-LEBOULIN</t>
  </si>
  <si>
    <t>32-LECTOURE</t>
  </si>
  <si>
    <t>32-LELIN LAPUJOLLE</t>
  </si>
  <si>
    <t>32-LIAS</t>
  </si>
  <si>
    <t>32-LIAS D ARMAGNAC</t>
  </si>
  <si>
    <t>32-LIGARDES</t>
  </si>
  <si>
    <t>32-LOMBEZ</t>
  </si>
  <si>
    <t>32-LOUBEDAT</t>
  </si>
  <si>
    <t>32-LOUBERSAN</t>
  </si>
  <si>
    <t>32-LOURTIES MONBRUN</t>
  </si>
  <si>
    <t>32-LOUSLITGES</t>
  </si>
  <si>
    <t>32-LOUSSOUS DEBAT</t>
  </si>
  <si>
    <t>32-LUPIAC</t>
  </si>
  <si>
    <t>32-LUPPE VIOLLES</t>
  </si>
  <si>
    <t>32-LUSSAN</t>
  </si>
  <si>
    <t>32-MAGNAN</t>
  </si>
  <si>
    <t>32-MAGNAS</t>
  </si>
  <si>
    <t>32-MAIGNAUT TAUZIA</t>
  </si>
  <si>
    <t>32-MALABAT</t>
  </si>
  <si>
    <t>32-MANAS BASTANOUS</t>
  </si>
  <si>
    <t>32-MANCIET</t>
  </si>
  <si>
    <t>32-MANENT MONTANE</t>
  </si>
  <si>
    <t>32-MANSEMPUY</t>
  </si>
  <si>
    <t>32-MANSENCOME</t>
  </si>
  <si>
    <t>32-MARAMBAT</t>
  </si>
  <si>
    <t>32-MARAVAT</t>
  </si>
  <si>
    <t>32-MARCIAC</t>
  </si>
  <si>
    <t>32-MARESTAING</t>
  </si>
  <si>
    <t>32-MARGOUET MEYMES</t>
  </si>
  <si>
    <t>32-MARGUESTAU</t>
  </si>
  <si>
    <t>32-MARSAN</t>
  </si>
  <si>
    <t>32-MARSEILLAN</t>
  </si>
  <si>
    <t>32-MARSOLAN</t>
  </si>
  <si>
    <t>32-MAS D AUVIGNON</t>
  </si>
  <si>
    <t>32-MASCARAS</t>
  </si>
  <si>
    <t>32-MASSEUBE</t>
  </si>
  <si>
    <t>32-MAULEON D ARMAGNAC</t>
  </si>
  <si>
    <t>32-MAULICHERES</t>
  </si>
  <si>
    <t>32-MAUMUSSON LAGUIAN</t>
  </si>
  <si>
    <t>32-MAUPAS</t>
  </si>
  <si>
    <t>32-MAURENS</t>
  </si>
  <si>
    <t>32-MAUROUX</t>
  </si>
  <si>
    <t>32-MAUVEZIN</t>
  </si>
  <si>
    <t>32-MEILHAN</t>
  </si>
  <si>
    <t>32-MERENS</t>
  </si>
  <si>
    <t>32-MIELAN</t>
  </si>
  <si>
    <t>32-MIRADOUX</t>
  </si>
  <si>
    <t>32-MIRAMONT D ASTARAC</t>
  </si>
  <si>
    <t>32-MIRAMONT LATOUR</t>
  </si>
  <si>
    <t>32-MIRANDE</t>
  </si>
  <si>
    <t>32-MIRANNES</t>
  </si>
  <si>
    <t>32-MIREPOIX</t>
  </si>
  <si>
    <t>32-MONBARDON</t>
  </si>
  <si>
    <t>32-MONBLANC</t>
  </si>
  <si>
    <t>32-MONBRUN</t>
  </si>
  <si>
    <t>32-MONCASSIN</t>
  </si>
  <si>
    <t>32-MONCLAR D ARMAGNAC</t>
  </si>
  <si>
    <t>32-MONCLAR SUR LOSSE</t>
  </si>
  <si>
    <t>32-MONCORNEIL GRAZAN</t>
  </si>
  <si>
    <t>32-MONFERRAN PLAVES</t>
  </si>
  <si>
    <t>32-MONFERRAN SAVES</t>
  </si>
  <si>
    <t>32-MONFORT</t>
  </si>
  <si>
    <t>32-MONGAUSY</t>
  </si>
  <si>
    <t>32-MONGUILHEM</t>
  </si>
  <si>
    <t>32-MONLAUR BERNET</t>
  </si>
  <si>
    <t>32-MONLEZUN</t>
  </si>
  <si>
    <t>32-MONLEZUN D ARMAGNAC</t>
  </si>
  <si>
    <t>32-MONPARDIAC</t>
  </si>
  <si>
    <t>32-MONT D ASTARAC</t>
  </si>
  <si>
    <t>32-MONT DE MARRAST</t>
  </si>
  <si>
    <t>32-MONTADET</t>
  </si>
  <si>
    <t>32-MONTAMAT</t>
  </si>
  <si>
    <t>32-MONTAUT</t>
  </si>
  <si>
    <t>32-MONTAUT LES CRENEAUX</t>
  </si>
  <si>
    <t>32-MONTEGUT</t>
  </si>
  <si>
    <t>32-MONTEGUT ARROS</t>
  </si>
  <si>
    <t>32-MONTEGUT SAVES</t>
  </si>
  <si>
    <t>32-MONTESQUIOU</t>
  </si>
  <si>
    <t>32-MONTESTRUC SUR GERS</t>
  </si>
  <si>
    <t>32-MONTIES</t>
  </si>
  <si>
    <t>32-MONTIRON</t>
  </si>
  <si>
    <t>32-MONTPEZAT</t>
  </si>
  <si>
    <t>32-MONTREAL DU GERS</t>
  </si>
  <si>
    <t>32-MORMES</t>
  </si>
  <si>
    <t>32-MOUCHAN</t>
  </si>
  <si>
    <t>32-MOUCHES</t>
  </si>
  <si>
    <t>32-MOUREDE</t>
  </si>
  <si>
    <t>32-NIZAS</t>
  </si>
  <si>
    <t>32-NOGARO</t>
  </si>
  <si>
    <t>32-NOILHAN</t>
  </si>
  <si>
    <t>32-NOUGAROULET</t>
  </si>
  <si>
    <t>32-NOULENS</t>
  </si>
  <si>
    <t>32-ORBESSAN</t>
  </si>
  <si>
    <t>32-ORDAN LARROQUE</t>
  </si>
  <si>
    <t>32-ORNEZAN</t>
  </si>
  <si>
    <t>32-PALLANNE</t>
  </si>
  <si>
    <t>32-PANASSAC</t>
  </si>
  <si>
    <t>32-PANJAS</t>
  </si>
  <si>
    <t>32-PAUILHAC</t>
  </si>
  <si>
    <t>32-PAVIE</t>
  </si>
  <si>
    <t>32-PEBEES</t>
  </si>
  <si>
    <t>32-PELLEFIGUE</t>
  </si>
  <si>
    <t>32-PERCHEDE</t>
  </si>
  <si>
    <t>32-PERGAIN TAILLAC</t>
  </si>
  <si>
    <t>32-PESSAN</t>
  </si>
  <si>
    <t>32-PESSOULENS</t>
  </si>
  <si>
    <t>32-PEYRECAVE</t>
  </si>
  <si>
    <t>32-PEYRUSSE GRANDE</t>
  </si>
  <si>
    <t>32-PEYRUSSE MASSAS</t>
  </si>
  <si>
    <t>32-PEYRUSSE VIEILLE</t>
  </si>
  <si>
    <t>32-PIS</t>
  </si>
  <si>
    <t>32-PLAISANCE</t>
  </si>
  <si>
    <t>32-PLIEUX</t>
  </si>
  <si>
    <t>32-POLASTRON</t>
  </si>
  <si>
    <t>32-POMPIAC</t>
  </si>
  <si>
    <t>32-PONSAMPERE</t>
  </si>
  <si>
    <t>32-PONSAN SOUBIRAN</t>
  </si>
  <si>
    <t>32-POUY LOUBRIN</t>
  </si>
  <si>
    <t>32-POUY ROQUELAURE</t>
  </si>
  <si>
    <t>32-POUYDRAGUIN</t>
  </si>
  <si>
    <t>32-POUYLEBON</t>
  </si>
  <si>
    <t>32-PRECHAC</t>
  </si>
  <si>
    <t>32-PRECHAC SUR ADOUR</t>
  </si>
  <si>
    <t>32-PREIGNAN</t>
  </si>
  <si>
    <t>32-PRENERON</t>
  </si>
  <si>
    <t>32-PROJAN</t>
  </si>
  <si>
    <t>32-PUJAUDRAN</t>
  </si>
  <si>
    <t>32-PUYCASQUIER</t>
  </si>
  <si>
    <t>32-PUYLAUSIC</t>
  </si>
  <si>
    <t>32-PUYSEGUR</t>
  </si>
  <si>
    <t>32-RAMOUZENS</t>
  </si>
  <si>
    <t>32-RAZENGUES</t>
  </si>
  <si>
    <t>32-REANS</t>
  </si>
  <si>
    <t>32-REJAUMONT</t>
  </si>
  <si>
    <t>32-RICOURT</t>
  </si>
  <si>
    <t>32-RIGUEPEU</t>
  </si>
  <si>
    <t>32-RISCLE</t>
  </si>
  <si>
    <t>32-ROQUEBRUNE</t>
  </si>
  <si>
    <t>32-ROQUEFORT</t>
  </si>
  <si>
    <t>32-ROQUELAURE</t>
  </si>
  <si>
    <t>32-ROQUELAURE ST AUBIN</t>
  </si>
  <si>
    <t>32-ROQUEPINE</t>
  </si>
  <si>
    <t>32-ROQUES</t>
  </si>
  <si>
    <t>32-ROZES</t>
  </si>
  <si>
    <t>32-SABAILLAN</t>
  </si>
  <si>
    <t>32-SABAZAN</t>
  </si>
  <si>
    <t>32-SADEILLAN</t>
  </si>
  <si>
    <t>32-SALLES D ARMAGNAC</t>
  </si>
  <si>
    <t>32-SAMARAN</t>
  </si>
  <si>
    <t>32-SAMATAN</t>
  </si>
  <si>
    <t>32-SANSAN</t>
  </si>
  <si>
    <t>32-SARAMON</t>
  </si>
  <si>
    <t>32-SARCOS</t>
  </si>
  <si>
    <t>32-SARRAGACHIES</t>
  </si>
  <si>
    <t>32-SARRAGUZAN</t>
  </si>
  <si>
    <t>32-SARRANT</t>
  </si>
  <si>
    <t>32-SAUVETERRE</t>
  </si>
  <si>
    <t>32-SAUVIAC</t>
  </si>
  <si>
    <t>32-SAUVIMONT</t>
  </si>
  <si>
    <t>32-SAVIGNAC MONA</t>
  </si>
  <si>
    <t>32-SCIEURAC ET FLOURES</t>
  </si>
  <si>
    <t>32-SEAILLES</t>
  </si>
  <si>
    <t>32-SEGOS</t>
  </si>
  <si>
    <t>32-SEGOUFIELLE</t>
  </si>
  <si>
    <t>32-SEISSAN</t>
  </si>
  <si>
    <t>32-SEMBOUES</t>
  </si>
  <si>
    <t>32-SEMEZIES CACHAN</t>
  </si>
  <si>
    <t>32-SEMPESSERRE</t>
  </si>
  <si>
    <t>32-SERE</t>
  </si>
  <si>
    <t>32-SEREMPUY</t>
  </si>
  <si>
    <t>32-SEYSSES SAVES</t>
  </si>
  <si>
    <t>32-SIMORRE</t>
  </si>
  <si>
    <t>32-SION</t>
  </si>
  <si>
    <t>32-SIRAC</t>
  </si>
  <si>
    <t>32-SOLOMIAC</t>
  </si>
  <si>
    <t>32-SORBETS</t>
  </si>
  <si>
    <t>32-ST ANDRE</t>
  </si>
  <si>
    <t>32-ST ANTOINE</t>
  </si>
  <si>
    <t>32-ST ANTONIN</t>
  </si>
  <si>
    <t>32-ST ARAILLES</t>
  </si>
  <si>
    <t>32-ST ARROMAN</t>
  </si>
  <si>
    <t>32-ST AUNIX LENGROS</t>
  </si>
  <si>
    <t>32-ST AVIT FRANDAT</t>
  </si>
  <si>
    <t>32-ST BLANCARD</t>
  </si>
  <si>
    <t>32-ST BRES</t>
  </si>
  <si>
    <t>32-ST CAPRAIS</t>
  </si>
  <si>
    <t>32-ST CHRISTAUD</t>
  </si>
  <si>
    <t>32-ST CLAR</t>
  </si>
  <si>
    <t>32-ST CREAC</t>
  </si>
  <si>
    <t>32-ST CRICQ</t>
  </si>
  <si>
    <t>32-ST ELIX D ASTARAC</t>
  </si>
  <si>
    <t>32-ST ELIX THEUX</t>
  </si>
  <si>
    <t>32-ST GEORGES</t>
  </si>
  <si>
    <t>32-ST GERME</t>
  </si>
  <si>
    <t>32-ST GERMIER</t>
  </si>
  <si>
    <t>32-ST GRIEDE</t>
  </si>
  <si>
    <t>32-ST JEAN LE COMTAL</t>
  </si>
  <si>
    <t>32-ST JEAN POUTGE</t>
  </si>
  <si>
    <t>32-ST JUSTIN</t>
  </si>
  <si>
    <t>32-ST LARY</t>
  </si>
  <si>
    <t>32-ST LEONARD</t>
  </si>
  <si>
    <t>32-ST LIZIER DU PLANTE</t>
  </si>
  <si>
    <t>32-ST LOUBE</t>
  </si>
  <si>
    <t>32-ST MARTIN</t>
  </si>
  <si>
    <t>32-ST MARTIN D ARMAGNAC</t>
  </si>
  <si>
    <t>32-ST MARTIN DE GOYNE</t>
  </si>
  <si>
    <t>32-ST MARTIN GIMOIS</t>
  </si>
  <si>
    <t>32-ST MAUR</t>
  </si>
  <si>
    <t>32-ST MEDARD</t>
  </si>
  <si>
    <t>32-ST MEZARD</t>
  </si>
  <si>
    <t>32-ST MICHEL</t>
  </si>
  <si>
    <t>32-ST MONT</t>
  </si>
  <si>
    <t>32-ST ORENS</t>
  </si>
  <si>
    <t>32-ST ORENS POUY PETIT</t>
  </si>
  <si>
    <t>32-ST OST</t>
  </si>
  <si>
    <t>32-ST PAUL DE BAISE</t>
  </si>
  <si>
    <t>32-ST PIERRE D AUBEZIES</t>
  </si>
  <si>
    <t>32-ST PUY</t>
  </si>
  <si>
    <t>32-ST SAUVY</t>
  </si>
  <si>
    <t>32-ST SOULAN</t>
  </si>
  <si>
    <t>32-STE ANNE</t>
  </si>
  <si>
    <t>32-STE AURENCE CAZAUX</t>
  </si>
  <si>
    <t>32-STE CHRISTIE</t>
  </si>
  <si>
    <t>32-STE CHRISTIE D ARMAGNAC</t>
  </si>
  <si>
    <t>32-STE DODE</t>
  </si>
  <si>
    <t>32-STE GEMME</t>
  </si>
  <si>
    <t>32-STE MARIE</t>
  </si>
  <si>
    <t>32-STE MERE</t>
  </si>
  <si>
    <t>32-STE RADEGONDE</t>
  </si>
  <si>
    <t>32-TACHOIRES</t>
  </si>
  <si>
    <t>32-TARSAC</t>
  </si>
  <si>
    <t>32-TASQUE</t>
  </si>
  <si>
    <t>32-TAYBOSC</t>
  </si>
  <si>
    <t>32-TERMES D ARMAGNAC</t>
  </si>
  <si>
    <t>32-TERRAUBE</t>
  </si>
  <si>
    <t>32-THOUX</t>
  </si>
  <si>
    <t>32-TIESTE URAGNOUX</t>
  </si>
  <si>
    <t>32-TILLAC</t>
  </si>
  <si>
    <t>32-TIRENT PONTEJAC</t>
  </si>
  <si>
    <t>32-TOUGET</t>
  </si>
  <si>
    <t>32-TOUJOUSE</t>
  </si>
  <si>
    <t>32-TOURDUN</t>
  </si>
  <si>
    <t>32-TOURNAN</t>
  </si>
  <si>
    <t>32-TOURNECOUPE</t>
  </si>
  <si>
    <t>32-TOURRENQUETS</t>
  </si>
  <si>
    <t>32-TRAVERSERES</t>
  </si>
  <si>
    <t>32-TRONCENS</t>
  </si>
  <si>
    <t>32-TUDELLE</t>
  </si>
  <si>
    <t>32-URDENS</t>
  </si>
  <si>
    <t>32-URGOSSE</t>
  </si>
  <si>
    <t>32-VALENCE SUR BAISE</t>
  </si>
  <si>
    <t>32-VERGOIGNAN</t>
  </si>
  <si>
    <t>32-VERLUS</t>
  </si>
  <si>
    <t>32-VIC FEZENSAC</t>
  </si>
  <si>
    <t>32-VIELLA</t>
  </si>
  <si>
    <t>32-VILLECOMTAL SUR ARROS</t>
  </si>
  <si>
    <t>32-VILLEFRANCHE</t>
  </si>
  <si>
    <t>32-VIOZAN</t>
  </si>
  <si>
    <t>33-ABZAC</t>
  </si>
  <si>
    <t>33-AILLAS</t>
  </si>
  <si>
    <t>33-AMBARES ET LAGRAVE</t>
  </si>
  <si>
    <t>33-AMBES</t>
  </si>
  <si>
    <t>33-ANDERNOS LES BAINS</t>
  </si>
  <si>
    <t>33-ANGLADE</t>
  </si>
  <si>
    <t>33-ARBANATS</t>
  </si>
  <si>
    <t>33-ARCACHON</t>
  </si>
  <si>
    <t>33-ARCINS</t>
  </si>
  <si>
    <t>33-ARES</t>
  </si>
  <si>
    <t>33-ARSAC</t>
  </si>
  <si>
    <t>33-ARTIGUES PRES BORDEAUX</t>
  </si>
  <si>
    <t>33-ARVEYRES</t>
  </si>
  <si>
    <t>33-ASQUES</t>
  </si>
  <si>
    <t>33-AUBIAC</t>
  </si>
  <si>
    <t>33-AUDENGE</t>
  </si>
  <si>
    <t>33-AURIOLLES</t>
  </si>
  <si>
    <t>33-AUROS</t>
  </si>
  <si>
    <t>33-AVENSAN</t>
  </si>
  <si>
    <t>33-AYGUEMORTE LES GRAVES</t>
  </si>
  <si>
    <t>33-BAGAS</t>
  </si>
  <si>
    <t>33-BAIGNEAUX</t>
  </si>
  <si>
    <t>33-BALIZAC</t>
  </si>
  <si>
    <t>33-BARIE</t>
  </si>
  <si>
    <t>33-BARON</t>
  </si>
  <si>
    <t>33-BARSAC</t>
  </si>
  <si>
    <t>33-BASSANNE</t>
  </si>
  <si>
    <t>33-BASSENS</t>
  </si>
  <si>
    <t>33-BAURECH</t>
  </si>
  <si>
    <t>33-BAYAS</t>
  </si>
  <si>
    <t>33-BAYON SUR GIRONDE</t>
  </si>
  <si>
    <t>33-BAZAS</t>
  </si>
  <si>
    <t>33-BEAUTIRAN</t>
  </si>
  <si>
    <t>33-BEGADAN</t>
  </si>
  <si>
    <t>33-BEGLES</t>
  </si>
  <si>
    <t>33-BEGUEY</t>
  </si>
  <si>
    <t>33-BELIN BELIET</t>
  </si>
  <si>
    <t>33-BELLEBAT</t>
  </si>
  <si>
    <t>33-BELLEFOND</t>
  </si>
  <si>
    <t>33-BELVES DE CASTILLON</t>
  </si>
  <si>
    <t>33-BERNOS BEAULAC</t>
  </si>
  <si>
    <t>33-BERSON</t>
  </si>
  <si>
    <t>33-BERTHEZ</t>
  </si>
  <si>
    <t>33-BEYCHAC ET CAILLAU</t>
  </si>
  <si>
    <t>33-BIEUJAC</t>
  </si>
  <si>
    <t>33-BIGANOS</t>
  </si>
  <si>
    <t>33-BIRAC</t>
  </si>
  <si>
    <t>33-BLAIGNAC</t>
  </si>
  <si>
    <t>33-BLAIGNAN PRIGNAC</t>
  </si>
  <si>
    <t>33-BLANQUEFORT</t>
  </si>
  <si>
    <t>33-BLASIMON</t>
  </si>
  <si>
    <t>33-BLAYE</t>
  </si>
  <si>
    <t>33-BLESIGNAC</t>
  </si>
  <si>
    <t>33-BOMMES</t>
  </si>
  <si>
    <t>33-BONNETAN</t>
  </si>
  <si>
    <t>33-BONZAC</t>
  </si>
  <si>
    <t>33-BORDEAUX</t>
  </si>
  <si>
    <t>33-BOSSUGAN</t>
  </si>
  <si>
    <t>33-BOULIAC</t>
  </si>
  <si>
    <t>33-BOURDELLES</t>
  </si>
  <si>
    <t>33-BOURG SUR GIRONDE</t>
  </si>
  <si>
    <t>33-BOURIDEYS</t>
  </si>
  <si>
    <t>33-BRACH</t>
  </si>
  <si>
    <t>33-BRANNE</t>
  </si>
  <si>
    <t>33-BRANNENS</t>
  </si>
  <si>
    <t>33-BRAUD ET ST LOUIS</t>
  </si>
  <si>
    <t>33-BROUQUEYRAN</t>
  </si>
  <si>
    <t>33-BRUGES</t>
  </si>
  <si>
    <t>33-BUDOS</t>
  </si>
  <si>
    <t>33-CABANAC ET VILLAGRAINS</t>
  </si>
  <si>
    <t>33-CABARA</t>
  </si>
  <si>
    <t>33-CADARSAC</t>
  </si>
  <si>
    <t>33-CADAUJAC</t>
  </si>
  <si>
    <t>33-CADILLAC</t>
  </si>
  <si>
    <t>33-CADILLAC EN FRONSADAIS</t>
  </si>
  <si>
    <t>33-CAMARSAC</t>
  </si>
  <si>
    <t>33-CAMBES</t>
  </si>
  <si>
    <t>33-CAMBLANES ET MEYNAC</t>
  </si>
  <si>
    <t>33-CAMIAC ET ST DENIS</t>
  </si>
  <si>
    <t>33-CAMIRAN</t>
  </si>
  <si>
    <t>33-CAMPS SUR L ISLE</t>
  </si>
  <si>
    <t>33-CAMPUGNAN</t>
  </si>
  <si>
    <t>33-CANEJAN</t>
  </si>
  <si>
    <t>33-CAPIAN</t>
  </si>
  <si>
    <t>33-CAPLONG</t>
  </si>
  <si>
    <t>33-CAPTIEUX</t>
  </si>
  <si>
    <t>33-CARBON BLANC</t>
  </si>
  <si>
    <t>33-CARCANS</t>
  </si>
  <si>
    <t>33-CARDAN</t>
  </si>
  <si>
    <t>33-CARIGNAN DE BORDEAUX</t>
  </si>
  <si>
    <t>33-CARS</t>
  </si>
  <si>
    <t>33-CARTELEGUE</t>
  </si>
  <si>
    <t>33-CASSEUIL</t>
  </si>
  <si>
    <t>33-CASTELMORON D ALBRET</t>
  </si>
  <si>
    <t>33-CASTELNAU DE MEDOC</t>
  </si>
  <si>
    <t>33-CASTELVIEL</t>
  </si>
  <si>
    <t>33-CASTETS ET CASTILLON</t>
  </si>
  <si>
    <t>33-CASTILLON LA BATAILLE</t>
  </si>
  <si>
    <t>33-CASTRES GIRONDE</t>
  </si>
  <si>
    <t>33-CAUDROT</t>
  </si>
  <si>
    <t>33-CAUMONT</t>
  </si>
  <si>
    <t>33-CAUVIGNAC</t>
  </si>
  <si>
    <t>33-CAVIGNAC</t>
  </si>
  <si>
    <t>33-CAZALIS</t>
  </si>
  <si>
    <t>33-CAZATS</t>
  </si>
  <si>
    <t>33-CAZAUGITAT</t>
  </si>
  <si>
    <t>33-CENAC</t>
  </si>
  <si>
    <t>33-CENON</t>
  </si>
  <si>
    <t>33-CERONS</t>
  </si>
  <si>
    <t>33-CESSAC</t>
  </si>
  <si>
    <t>33-CESTAS</t>
  </si>
  <si>
    <t>33-CEZAC</t>
  </si>
  <si>
    <t>33-CHAMADELLE</t>
  </si>
  <si>
    <t>33-CISSAC MEDOC</t>
  </si>
  <si>
    <t>33-CIVRAC DE BLAYE</t>
  </si>
  <si>
    <t>33-CIVRAC EN MEDOC</t>
  </si>
  <si>
    <t>33-CIVRAC SUR DORDOGNE</t>
  </si>
  <si>
    <t>33-CLEYRAC</t>
  </si>
  <si>
    <t>33-COIMERES</t>
  </si>
  <si>
    <t>33-COIRAC</t>
  </si>
  <si>
    <t>33-COMPS</t>
  </si>
  <si>
    <t>33-COUBEYRAC</t>
  </si>
  <si>
    <t>33-COUQUEQUES</t>
  </si>
  <si>
    <t>33-COURPIAC</t>
  </si>
  <si>
    <t>33-COURS DE MONSEGUR</t>
  </si>
  <si>
    <t>33-COURS LES BAINS</t>
  </si>
  <si>
    <t>33-COUTRAS</t>
  </si>
  <si>
    <t>33-COUTURES</t>
  </si>
  <si>
    <t>33-CREON</t>
  </si>
  <si>
    <t>33-CROIGNON</t>
  </si>
  <si>
    <t>33-CUBNEZAIS</t>
  </si>
  <si>
    <t>33-CUBZAC LES PONTS</t>
  </si>
  <si>
    <t>33-CUDOS</t>
  </si>
  <si>
    <t>33-CURSAN</t>
  </si>
  <si>
    <t>33-CUSSAC FORT MEDOC</t>
  </si>
  <si>
    <t>33-DAIGNAC</t>
  </si>
  <si>
    <t>33-DARDENAC</t>
  </si>
  <si>
    <t>33-DAUBEZE</t>
  </si>
  <si>
    <t>33-DIEULIVOL</t>
  </si>
  <si>
    <t>33-DONNEZAC</t>
  </si>
  <si>
    <t>33-DONZAC</t>
  </si>
  <si>
    <t>33-DOULEZON</t>
  </si>
  <si>
    <t>33-ESCAUDES</t>
  </si>
  <si>
    <t>33-ESCOUSSANS</t>
  </si>
  <si>
    <t>33-ESPIET</t>
  </si>
  <si>
    <t>33-ETAULIERS</t>
  </si>
  <si>
    <t>33-EYNESSE</t>
  </si>
  <si>
    <t>33-EYRANS</t>
  </si>
  <si>
    <t>33-EYSINES</t>
  </si>
  <si>
    <t>33-FALEYRAS</t>
  </si>
  <si>
    <t>33-FARGUES</t>
  </si>
  <si>
    <t>33-FARGUES ST HILAIRE</t>
  </si>
  <si>
    <t>33-FLAUJAGUES</t>
  </si>
  <si>
    <t>33-FLOIRAC</t>
  </si>
  <si>
    <t>33-FLOUDES</t>
  </si>
  <si>
    <t>33-FONTET</t>
  </si>
  <si>
    <t>33-FOSSES ET BALEYSSAC</t>
  </si>
  <si>
    <t>33-FOUGUEYROLLES</t>
  </si>
  <si>
    <t>33-FOURS</t>
  </si>
  <si>
    <t>33-FRANCS</t>
  </si>
  <si>
    <t>33-FRONSAC</t>
  </si>
  <si>
    <t>33-FRONTENAC</t>
  </si>
  <si>
    <t>33-GABARNAC</t>
  </si>
  <si>
    <t>33-GAILLAN EN MEDOC</t>
  </si>
  <si>
    <t>33-GAJAC</t>
  </si>
  <si>
    <t>33-GALGON</t>
  </si>
  <si>
    <t>33-GANS</t>
  </si>
  <si>
    <t>33-GARDEGAN ET TOURTIRAC</t>
  </si>
  <si>
    <t>33-GAURIAC</t>
  </si>
  <si>
    <t>33-GAURIAGUET</t>
  </si>
  <si>
    <t>33-GENERAC</t>
  </si>
  <si>
    <t>33-GENISSAC</t>
  </si>
  <si>
    <t>33-GENSAC</t>
  </si>
  <si>
    <t>33-GIRONDE SUR DROPT</t>
  </si>
  <si>
    <t>33-GISCOS</t>
  </si>
  <si>
    <t>33-GORNAC</t>
  </si>
  <si>
    <t>33-GOUALADE</t>
  </si>
  <si>
    <t>33-GOURS</t>
  </si>
  <si>
    <t>33-GRADIGNAN</t>
  </si>
  <si>
    <t>33-GRAYAN ET L HOPITAL</t>
  </si>
  <si>
    <t>33-GREZILLAC</t>
  </si>
  <si>
    <t>33-GRIGNOLS</t>
  </si>
  <si>
    <t>33-GUILLAC</t>
  </si>
  <si>
    <t>33-GUILLOS</t>
  </si>
  <si>
    <t>33-GUITRES</t>
  </si>
  <si>
    <t>33-GUJAN MESTRAS</t>
  </si>
  <si>
    <t>33-HAUX</t>
  </si>
  <si>
    <t>33-HOSTENS</t>
  </si>
  <si>
    <t>33-HOURTIN</t>
  </si>
  <si>
    <t>33-HURE</t>
  </si>
  <si>
    <t>33-ILLATS</t>
  </si>
  <si>
    <t>33-ISLE ST GEORGES</t>
  </si>
  <si>
    <t>33-IZON</t>
  </si>
  <si>
    <t>33-JAU DIGNAC ET LOIRAC</t>
  </si>
  <si>
    <t>33-JUGAZAN</t>
  </si>
  <si>
    <t>33-JUILLAC</t>
  </si>
  <si>
    <t>33-LA BREDE</t>
  </si>
  <si>
    <t>33-LA LANDE DE FRONSAC</t>
  </si>
  <si>
    <t>33-LA REOLE</t>
  </si>
  <si>
    <t>33-LA RIVIERE</t>
  </si>
  <si>
    <t>33-LA ROQUILLE</t>
  </si>
  <si>
    <t>33-LA SAUVE</t>
  </si>
  <si>
    <t>33-LA TESTE DE BUCH</t>
  </si>
  <si>
    <t>33-LABARDE</t>
  </si>
  <si>
    <t>33-LABESCAU</t>
  </si>
  <si>
    <t>33-LACANAU</t>
  </si>
  <si>
    <t>33-LADAUX</t>
  </si>
  <si>
    <t>33-LADOS</t>
  </si>
  <si>
    <t>33-LAGORCE</t>
  </si>
  <si>
    <t>33-LALANDE DE POMEROL</t>
  </si>
  <si>
    <t>33-LAMARQUE</t>
  </si>
  <si>
    <t>33-LAMOTHE LANDERRON</t>
  </si>
  <si>
    <t>33-LANDERROUAT</t>
  </si>
  <si>
    <t>33-LANDERROUET SUR SEGUR</t>
  </si>
  <si>
    <t>33-LANDIRAS</t>
  </si>
  <si>
    <t>33-LANGOIRAN</t>
  </si>
  <si>
    <t>33-LANGON</t>
  </si>
  <si>
    <t>33-LANSAC</t>
  </si>
  <si>
    <t>33-LANTON</t>
  </si>
  <si>
    <t>33-LAPOUYADE</t>
  </si>
  <si>
    <t>33-LAROQUE</t>
  </si>
  <si>
    <t>33-LARTIGUE</t>
  </si>
  <si>
    <t>33-LARUSCADE</t>
  </si>
  <si>
    <t>33-LATRESNE</t>
  </si>
  <si>
    <t>33-LAVAZAN</t>
  </si>
  <si>
    <t>33-LE BARP</t>
  </si>
  <si>
    <t>33-LE BOUSCAT</t>
  </si>
  <si>
    <t>33-LE FIEU</t>
  </si>
  <si>
    <t>33-LE HAILLAN</t>
  </si>
  <si>
    <t>33-LE NIZAN</t>
  </si>
  <si>
    <t>33-LE PIAN MEDOC</t>
  </si>
  <si>
    <t>33-LE PIAN SUR GARONNE</t>
  </si>
  <si>
    <t>33-LE PORGE</t>
  </si>
  <si>
    <t>33-LE POUT</t>
  </si>
  <si>
    <t>33-LE PUY</t>
  </si>
  <si>
    <t>33-LE TAILLAN MEDOC</t>
  </si>
  <si>
    <t>33-LE TEICH</t>
  </si>
  <si>
    <t>33-LE TEMPLE</t>
  </si>
  <si>
    <t>33-LE TOURNE</t>
  </si>
  <si>
    <t>33-LE TUZAN</t>
  </si>
  <si>
    <t>33-LE VERDON SUR MER</t>
  </si>
  <si>
    <t>33-LEGE CAP FERRET</t>
  </si>
  <si>
    <t>33-LEOGEATS</t>
  </si>
  <si>
    <t>33-LEOGNAN</t>
  </si>
  <si>
    <t>33-LERM ET MUSSET</t>
  </si>
  <si>
    <t>33-LES ARTIGUES DE LUSSAC</t>
  </si>
  <si>
    <t>33-LES BILLAUX</t>
  </si>
  <si>
    <t>33-LES EGLISOTTES ET CHALAURES</t>
  </si>
  <si>
    <t>33-LES ESSEINTES</t>
  </si>
  <si>
    <t>33-LES LEVES ET THOUMEYRAGUES</t>
  </si>
  <si>
    <t>33-LES PEINTURES</t>
  </si>
  <si>
    <t>33-LES SALLES DE CASTILLON</t>
  </si>
  <si>
    <t>33-LESPARRE MEDOC</t>
  </si>
  <si>
    <t>33-LESTIAC SUR GARONNE</t>
  </si>
  <si>
    <t>33-LIBOURNE</t>
  </si>
  <si>
    <t>33-LIGNAN DE BAZAS</t>
  </si>
  <si>
    <t>33-LIGNAN DE BORDEAUX</t>
  </si>
  <si>
    <t>33-LIGUEUX</t>
  </si>
  <si>
    <t>33-LISTRAC DE DUREZE</t>
  </si>
  <si>
    <t>33-LISTRAC MEDOC</t>
  </si>
  <si>
    <t>33-LORMONT</t>
  </si>
  <si>
    <t>33-LOUBENS</t>
  </si>
  <si>
    <t>33-LOUCHATS</t>
  </si>
  <si>
    <t>33-LOUPES</t>
  </si>
  <si>
    <t>33-LOUPIAC</t>
  </si>
  <si>
    <t>33-LOUPIAC DE LA REOLE</t>
  </si>
  <si>
    <t>33-LUCMAU</t>
  </si>
  <si>
    <t>33-LUDON MEDOC</t>
  </si>
  <si>
    <t>33-LUGAIGNAC</t>
  </si>
  <si>
    <t>33-LUGASSON</t>
  </si>
  <si>
    <t>33-LUGON ET L ILE DU CARNAY</t>
  </si>
  <si>
    <t>33-LUGOS</t>
  </si>
  <si>
    <t>33-LUSSAC</t>
  </si>
  <si>
    <t>33-MACAU</t>
  </si>
  <si>
    <t>33-MADIRAC</t>
  </si>
  <si>
    <t>33-MARANSIN</t>
  </si>
  <si>
    <t>33-MARCENAIS</t>
  </si>
  <si>
    <t>33-MARCHEPRIME</t>
  </si>
  <si>
    <t>33-MARGAUX CANTENAC</t>
  </si>
  <si>
    <t>33-MARGUERON</t>
  </si>
  <si>
    <t>33-MARIMBAULT</t>
  </si>
  <si>
    <t>33-MARIONS</t>
  </si>
  <si>
    <t>33-MARSAS</t>
  </si>
  <si>
    <t>33-MARTIGNAS SUR JALLE</t>
  </si>
  <si>
    <t>33-MARTILLAC</t>
  </si>
  <si>
    <t>33-MARTRES</t>
  </si>
  <si>
    <t>33-MASSEILLES</t>
  </si>
  <si>
    <t>33-MASSUGAS</t>
  </si>
  <si>
    <t>33-MAURIAC</t>
  </si>
  <si>
    <t>33-MAZERES</t>
  </si>
  <si>
    <t>33-MAZION</t>
  </si>
  <si>
    <t>33-MERIGNAC</t>
  </si>
  <si>
    <t>33-MERIGNAS</t>
  </si>
  <si>
    <t>33-MESTERRIEUX</t>
  </si>
  <si>
    <t>33-MIOS</t>
  </si>
  <si>
    <t>33-MOMBRIER</t>
  </si>
  <si>
    <t>33-MONGAUZY</t>
  </si>
  <si>
    <t>33-MONPRIMBLANC</t>
  </si>
  <si>
    <t>33-MONSEGUR</t>
  </si>
  <si>
    <t>33-MONTAGNE</t>
  </si>
  <si>
    <t>33-MONTAGOUDIN</t>
  </si>
  <si>
    <t>33-MONTIGNAC</t>
  </si>
  <si>
    <t>33-MONTUSSAN</t>
  </si>
  <si>
    <t>33-MORIZES</t>
  </si>
  <si>
    <t>33-MOUILLAC</t>
  </si>
  <si>
    <t>33-MOULIETS ET VILLEMARTIN</t>
  </si>
  <si>
    <t>33-MOULIS EN MEDOC</t>
  </si>
  <si>
    <t>33-MOULON</t>
  </si>
  <si>
    <t>33-MOURENS</t>
  </si>
  <si>
    <t>33-NAUJAC SUR MER</t>
  </si>
  <si>
    <t>33-NAUJAN ET POSTIAC</t>
  </si>
  <si>
    <t>33-NEAC</t>
  </si>
  <si>
    <t>33-NERIGEAN</t>
  </si>
  <si>
    <t>33-NEUFFONS</t>
  </si>
  <si>
    <t>33-NOAILLAC</t>
  </si>
  <si>
    <t>33-NOAILLAN</t>
  </si>
  <si>
    <t>33-OMET</t>
  </si>
  <si>
    <t>33-ORDONNAC</t>
  </si>
  <si>
    <t>33-ORIGNE</t>
  </si>
  <si>
    <t>33-PAILLET</t>
  </si>
  <si>
    <t>33-PAREMPUYRE</t>
  </si>
  <si>
    <t>33-PAUILLAC</t>
  </si>
  <si>
    <t>33-PELLEGRUE</t>
  </si>
  <si>
    <t>33-PERISSAC</t>
  </si>
  <si>
    <t>33-PESSAC</t>
  </si>
  <si>
    <t>33-PESSAC SUR DORDOGNE</t>
  </si>
  <si>
    <t>33-PETIT PALAIS ET CORNEMPS</t>
  </si>
  <si>
    <t>33-PEUJARD</t>
  </si>
  <si>
    <t>33-PINEUILH</t>
  </si>
  <si>
    <t>33-PLASSAC</t>
  </si>
  <si>
    <t>33-PLEINE SELVE</t>
  </si>
  <si>
    <t>33-PODENSAC</t>
  </si>
  <si>
    <t>33-POMEROL</t>
  </si>
  <si>
    <t>33-POMPEJAC</t>
  </si>
  <si>
    <t>33-POMPIGNAC</t>
  </si>
  <si>
    <t>33-PONDAURAT</t>
  </si>
  <si>
    <t>33-PORCHERES</t>
  </si>
  <si>
    <t>33-PORT STE FOY ET PONCHAPT</t>
  </si>
  <si>
    <t>33-PORTE DE BENAUGE</t>
  </si>
  <si>
    <t>33-PORTETS</t>
  </si>
  <si>
    <t>33-PRECHAC</t>
  </si>
  <si>
    <t>33-PREIGNAC</t>
  </si>
  <si>
    <t>33-PRIGNAC ET MARCAMPS</t>
  </si>
  <si>
    <t>33-PUGNAC</t>
  </si>
  <si>
    <t>33-PUISSEGUIN</t>
  </si>
  <si>
    <t>33-PUJOLS</t>
  </si>
  <si>
    <t>33-PUJOLS SUR CIRON</t>
  </si>
  <si>
    <t>33-PUYBARBAN</t>
  </si>
  <si>
    <t>33-PUYNORMAND</t>
  </si>
  <si>
    <t>33-QUEYRAC</t>
  </si>
  <si>
    <t>33-QUINSAC</t>
  </si>
  <si>
    <t>33-RAUZAN</t>
  </si>
  <si>
    <t>33-REIGNAC</t>
  </si>
  <si>
    <t>33-RIMONS</t>
  </si>
  <si>
    <t>33-RIOCAUD</t>
  </si>
  <si>
    <t>33-RIONS</t>
  </si>
  <si>
    <t>33-ROAILLAN</t>
  </si>
  <si>
    <t>33-ROMAGNE</t>
  </si>
  <si>
    <t>33-ROQUEBRUNE</t>
  </si>
  <si>
    <t>33-RUCH</t>
  </si>
  <si>
    <t>33-SABLONS</t>
  </si>
  <si>
    <t>33-SADIRAC</t>
  </si>
  <si>
    <t>33-SAILLANS</t>
  </si>
  <si>
    <t>33-SALAUNES</t>
  </si>
  <si>
    <t>33-SALLEBOEUF</t>
  </si>
  <si>
    <t>33-SALLES</t>
  </si>
  <si>
    <t>33-SAMONAC</t>
  </si>
  <si>
    <t>33-SAUCATS</t>
  </si>
  <si>
    <t>33-SAUGON</t>
  </si>
  <si>
    <t>33-SAUMOS</t>
  </si>
  <si>
    <t>33-SAUTERNES</t>
  </si>
  <si>
    <t>33-SAUVETERRE DE GUYENNE</t>
  </si>
  <si>
    <t>33-SAUVIAC</t>
  </si>
  <si>
    <t>33-SAVIGNAC</t>
  </si>
  <si>
    <t>33-SAVIGNAC DE L ISLE</t>
  </si>
  <si>
    <t>33-SEMENS</t>
  </si>
  <si>
    <t>33-SENDETS</t>
  </si>
  <si>
    <t>33-SIGALENS</t>
  </si>
  <si>
    <t>33-SILLAS</t>
  </si>
  <si>
    <t>33-SOULAC SUR MER</t>
  </si>
  <si>
    <t>33-SOULIGNAC</t>
  </si>
  <si>
    <t>33-SOUSSAC</t>
  </si>
  <si>
    <t>33-SOUSSANS</t>
  </si>
  <si>
    <t>33-ST AIGNAN</t>
  </si>
  <si>
    <t>33-ST ANDRE DE CUBZAC</t>
  </si>
  <si>
    <t>33-ST ANDRE DU BOIS</t>
  </si>
  <si>
    <t>33-ST ANDRE ET APPELLES</t>
  </si>
  <si>
    <t>33-ST ANDRONY</t>
  </si>
  <si>
    <t>33-ST ANTOINE DU QUEYRET</t>
  </si>
  <si>
    <t>33-ST ANTOINE SUR L ISLE</t>
  </si>
  <si>
    <t>33-ST AUBIN DE BLAYE</t>
  </si>
  <si>
    <t>33-ST AUBIN DE BRANNE</t>
  </si>
  <si>
    <t>33-ST AUBIN DE MEDOC</t>
  </si>
  <si>
    <t>33-ST AVIT DE SOULEGE</t>
  </si>
  <si>
    <t>33-ST AVIT ST NAZAIRE</t>
  </si>
  <si>
    <t>33-ST BRICE</t>
  </si>
  <si>
    <t>33-ST CAPRAIS DE BORDEAUX</t>
  </si>
  <si>
    <t>33-ST CHRISTOLY DE BLAYE</t>
  </si>
  <si>
    <t>33-ST CHRISTOLY MEDOC</t>
  </si>
  <si>
    <t>33-ST CHRISTOPHE DE DOUBLE</t>
  </si>
  <si>
    <t>33-ST CHRISTOPHE DES BARDES</t>
  </si>
  <si>
    <t>33-ST CIBARD</t>
  </si>
  <si>
    <t>33-ST CIERS D ABZAC</t>
  </si>
  <si>
    <t>33-ST CIERS DE CANESSE</t>
  </si>
  <si>
    <t>33-ST CIERS SUR GIRONDE</t>
  </si>
  <si>
    <t>33-ST COME</t>
  </si>
  <si>
    <t>33-ST DENIS DE PILE</t>
  </si>
  <si>
    <t>33-ST EMILION</t>
  </si>
  <si>
    <t>33-ST ESTEPHE</t>
  </si>
  <si>
    <t>33-ST ETIENNE DE LISSE</t>
  </si>
  <si>
    <t>33-ST EXUPERY</t>
  </si>
  <si>
    <t>33-ST FELIX DE FONCAUDE</t>
  </si>
  <si>
    <t>33-ST FERME</t>
  </si>
  <si>
    <t>33-ST GENES DE BLAYE</t>
  </si>
  <si>
    <t>33-ST GENES DE CASTILLON</t>
  </si>
  <si>
    <t>33-ST GENES DE FRONSAC</t>
  </si>
  <si>
    <t>33-ST GENES DE LOMBAUD</t>
  </si>
  <si>
    <t>33-ST GENIS DU BOIS</t>
  </si>
  <si>
    <t>33-ST GERMAIN D ESTEUIL</t>
  </si>
  <si>
    <t>33-ST GERMAIN DE GRAVE</t>
  </si>
  <si>
    <t>33-ST GERMAIN DE LA RIVIERE</t>
  </si>
  <si>
    <t>33-ST GERMAIN DU PUCH</t>
  </si>
  <si>
    <t>33-ST GERVAIS</t>
  </si>
  <si>
    <t>33-ST GIRONS D AIGUEVIVES</t>
  </si>
  <si>
    <t>33-ST HILAIRE DE LA NOAILLE</t>
  </si>
  <si>
    <t>33-ST HILAIRE DU BOIS</t>
  </si>
  <si>
    <t>33-ST HIPPOLYTE</t>
  </si>
  <si>
    <t>33-ST JEAN D ILLAC</t>
  </si>
  <si>
    <t>33-ST JEAN DE BLAIGNAC</t>
  </si>
  <si>
    <t>33-ST JULIEN BEYCHEVELLE</t>
  </si>
  <si>
    <t>33-ST LAURENT D ARCE</t>
  </si>
  <si>
    <t>33-ST LAURENT DES COMBES</t>
  </si>
  <si>
    <t>33-ST LAURENT DU BOIS</t>
  </si>
  <si>
    <t>33-ST LAURENT DU PLAN</t>
  </si>
  <si>
    <t>33-ST LAURENT MEDOC</t>
  </si>
  <si>
    <t>33-ST LEGER DE BALSON</t>
  </si>
  <si>
    <t>33-ST LEON</t>
  </si>
  <si>
    <t>33-ST LOUBERT</t>
  </si>
  <si>
    <t>33-ST LOUBES</t>
  </si>
  <si>
    <t>33-ST LOUIS DE MONTFERRAND</t>
  </si>
  <si>
    <t>33-ST MACAIRE</t>
  </si>
  <si>
    <t>33-ST MAGNE</t>
  </si>
  <si>
    <t>33-ST MAGNE DE CASTILLON</t>
  </si>
  <si>
    <t>33-ST MAIXANT</t>
  </si>
  <si>
    <t>33-ST MARIENS</t>
  </si>
  <si>
    <t>33-ST MARTIAL</t>
  </si>
  <si>
    <t>33-ST MARTIN DE LAYE</t>
  </si>
  <si>
    <t>33-ST MARTIN DE LERM</t>
  </si>
  <si>
    <t>33-ST MARTIN DE SESCAS</t>
  </si>
  <si>
    <t>33-ST MARTIN DU BOIS</t>
  </si>
  <si>
    <t>33-ST MARTIN DU PUY</t>
  </si>
  <si>
    <t>33-ST MARTIN LACAUSSADE</t>
  </si>
  <si>
    <t>33-ST MEDARD D EYRANS</t>
  </si>
  <si>
    <t>33-ST MEDARD DE GUIZIERES</t>
  </si>
  <si>
    <t>33-ST MEDARD EN JALLES</t>
  </si>
  <si>
    <t>33-ST MICHEL DE CASTELNAU</t>
  </si>
  <si>
    <t>33-ST MICHEL DE FRONSAC</t>
  </si>
  <si>
    <t>33-ST MICHEL DE LAPUJADE</t>
  </si>
  <si>
    <t>33-ST MICHEL DE RIEUFRET</t>
  </si>
  <si>
    <t>33-ST MORILLON</t>
  </si>
  <si>
    <t>33-ST PALAIS</t>
  </si>
  <si>
    <t>33-ST PARDON DE CONQUES</t>
  </si>
  <si>
    <t>33-ST PAUL</t>
  </si>
  <si>
    <t>33-ST PEY D ARMENS</t>
  </si>
  <si>
    <t>33-ST PEY DE CASTETS</t>
  </si>
  <si>
    <t>33-ST PHILIPPE D AIGUILLE</t>
  </si>
  <si>
    <t>33-ST PHILIPPE DU SEIGNAL</t>
  </si>
  <si>
    <t>33-ST PIERRE D AURILLAC</t>
  </si>
  <si>
    <t>33-ST PIERRE DE BAT</t>
  </si>
  <si>
    <t>33-ST PIERRE DE MONS</t>
  </si>
  <si>
    <t>33-ST QUENTIN DE BARON</t>
  </si>
  <si>
    <t>33-ST QUENTIN DE CAPLONG</t>
  </si>
  <si>
    <t>33-ST ROMAIN LA VIRVEE</t>
  </si>
  <si>
    <t>33-ST SAUVEUR</t>
  </si>
  <si>
    <t>33-ST SAUVEUR DE PUYNORMAND</t>
  </si>
  <si>
    <t>33-ST SAVIN</t>
  </si>
  <si>
    <t>33-ST SELVE</t>
  </si>
  <si>
    <t>33-ST SEURIN DE BOURG</t>
  </si>
  <si>
    <t>33-ST SEURIN DE CADOURNE</t>
  </si>
  <si>
    <t>33-ST SEURIN DE CURSAC</t>
  </si>
  <si>
    <t>33-ST SEURIN SUR L ISLE</t>
  </si>
  <si>
    <t>33-ST SEVE</t>
  </si>
  <si>
    <t>33-ST SULPICE DE FALEYRENS</t>
  </si>
  <si>
    <t>33-ST SULPICE DE GUILLERAGUES</t>
  </si>
  <si>
    <t>33-ST SULPICE DE POMMIERS</t>
  </si>
  <si>
    <t>33-ST SULPICE ET CAMEYRAC</t>
  </si>
  <si>
    <t>33-ST SYMPHORIEN</t>
  </si>
  <si>
    <t>33-ST TROJAN</t>
  </si>
  <si>
    <t>33-ST VINCENT DE PAUL</t>
  </si>
  <si>
    <t>33-ST VINCENT DE PERTIGNAS</t>
  </si>
  <si>
    <t>33-ST VIVIEN DE BLAYE</t>
  </si>
  <si>
    <t>33-ST VIVIEN DE MEDOC</t>
  </si>
  <si>
    <t>33-ST VIVIEN DE MONSEGUR</t>
  </si>
  <si>
    <t>33-ST YZAN DE SOUDIAC</t>
  </si>
  <si>
    <t>33-ST YZANS DE MEDOC</t>
  </si>
  <si>
    <t>33-STE COLOMBE</t>
  </si>
  <si>
    <t>33-STE CROIX DU MONT</t>
  </si>
  <si>
    <t>33-STE EULALIE</t>
  </si>
  <si>
    <t>33-STE FLORENCE</t>
  </si>
  <si>
    <t>33-STE FOY LA GRANDE</t>
  </si>
  <si>
    <t>33-STE FOY LA LONGUE</t>
  </si>
  <si>
    <t>33-STE GEMME</t>
  </si>
  <si>
    <t>33-STE HELENE</t>
  </si>
  <si>
    <t>33-STE RADEGONDE</t>
  </si>
  <si>
    <t>33-STE TERRE</t>
  </si>
  <si>
    <t>33-TABANAC</t>
  </si>
  <si>
    <t>33-TAILLECAVAT</t>
  </si>
  <si>
    <t>33-TALAIS</t>
  </si>
  <si>
    <t>33-TALENCE</t>
  </si>
  <si>
    <t>33-TARGON</t>
  </si>
  <si>
    <t>33-TARNES</t>
  </si>
  <si>
    <t>33-TAURIAC</t>
  </si>
  <si>
    <t>33-TAYAC</t>
  </si>
  <si>
    <t>33-TEUILLAC</t>
  </si>
  <si>
    <t>33-TIZAC DE CURTON</t>
  </si>
  <si>
    <t>33-TIZAC DE LAPOUYADE</t>
  </si>
  <si>
    <t>33-TOULENNE</t>
  </si>
  <si>
    <t>33-TRESSES</t>
  </si>
  <si>
    <t>33-UZESTE</t>
  </si>
  <si>
    <t>33-VAL DE LIVENNE</t>
  </si>
  <si>
    <t>33-VAL DE VIRVEE</t>
  </si>
  <si>
    <t>33-VALEYRAC</t>
  </si>
  <si>
    <t>33-VAYRES</t>
  </si>
  <si>
    <t>33-VENDAYS MONTALIVET</t>
  </si>
  <si>
    <t>33-VENSAC</t>
  </si>
  <si>
    <t>33-VERAC</t>
  </si>
  <si>
    <t>33-VERDELAIS</t>
  </si>
  <si>
    <t>33-VERTHEUIL</t>
  </si>
  <si>
    <t>33-VIGNONET</t>
  </si>
  <si>
    <t>33-VILLANDRAUT</t>
  </si>
  <si>
    <t>33-VILLEGOUGE</t>
  </si>
  <si>
    <t>33-VILLENAVE D ORNON</t>
  </si>
  <si>
    <t>33-VILLENAVE DE RIONS</t>
  </si>
  <si>
    <t>33-VILLENEUVE</t>
  </si>
  <si>
    <t>33-VIRELADE</t>
  </si>
  <si>
    <t>33-VIRSAC</t>
  </si>
  <si>
    <t>33-YVRAC</t>
  </si>
  <si>
    <t>34-ABEILHAN</t>
  </si>
  <si>
    <t>34-ADISSAN</t>
  </si>
  <si>
    <t>34-AGDE</t>
  </si>
  <si>
    <t>34-AGEL</t>
  </si>
  <si>
    <t>34-AGONES</t>
  </si>
  <si>
    <t>34-AIGNE</t>
  </si>
  <si>
    <t>34-AIGUES VIVES</t>
  </si>
  <si>
    <t>34-ALIGNAN DU VENT</t>
  </si>
  <si>
    <t>34-ANIANE</t>
  </si>
  <si>
    <t>34-ARBORAS</t>
  </si>
  <si>
    <t>34-ARGELLIERS</t>
  </si>
  <si>
    <t>34-ASPIRAN</t>
  </si>
  <si>
    <t>34-ASSAS</t>
  </si>
  <si>
    <t>34-ASSIGNAN</t>
  </si>
  <si>
    <t>34-AUMELAS</t>
  </si>
  <si>
    <t>34-AUMES</t>
  </si>
  <si>
    <t>34-AUTIGNAC</t>
  </si>
  <si>
    <t>34-AVENE</t>
  </si>
  <si>
    <t>34-AZILLANET</t>
  </si>
  <si>
    <t>34-BABEAU BOULDOUX</t>
  </si>
  <si>
    <t>34-BAILLARGUES</t>
  </si>
  <si>
    <t>34-BALARUC LE VIEUX</t>
  </si>
  <si>
    <t>34-BALARUC LES BAINS</t>
  </si>
  <si>
    <t>34-BASSAN</t>
  </si>
  <si>
    <t>34-BEAUFORT</t>
  </si>
  <si>
    <t>34-BEAULIEU</t>
  </si>
  <si>
    <t>34-BEDARIEUX</t>
  </si>
  <si>
    <t>34-BELARGA</t>
  </si>
  <si>
    <t>34-BERLOU</t>
  </si>
  <si>
    <t>34-BESSAN</t>
  </si>
  <si>
    <t>34-BEZIERS</t>
  </si>
  <si>
    <t>34-BOISSERON</t>
  </si>
  <si>
    <t>34-BOISSET</t>
  </si>
  <si>
    <t>34-BOUJAN SUR LIBRON</t>
  </si>
  <si>
    <t>34-BOUZIGUES</t>
  </si>
  <si>
    <t>34-BRENAS</t>
  </si>
  <si>
    <t>34-BRIGNAC</t>
  </si>
  <si>
    <t>34-BRISSAC</t>
  </si>
  <si>
    <t>34-BUZIGNARGUES</t>
  </si>
  <si>
    <t>34-CABREROLLES</t>
  </si>
  <si>
    <t>34-CABRIERES</t>
  </si>
  <si>
    <t>34-CAMBON ET SALVERGUES</t>
  </si>
  <si>
    <t>34-CAMPAGNAN</t>
  </si>
  <si>
    <t>34-CAMPAGNE</t>
  </si>
  <si>
    <t>34-CAMPLONG</t>
  </si>
  <si>
    <t>34-CANDILLARGUES</t>
  </si>
  <si>
    <t>34-CANET</t>
  </si>
  <si>
    <t>34-CAPESTANG</t>
  </si>
  <si>
    <t>34-CARLENCAS ET LEVAS</t>
  </si>
  <si>
    <t>34-CASSAGNOLES</t>
  </si>
  <si>
    <t>34-CASTANET LE HAUT</t>
  </si>
  <si>
    <t>34-CASTELNAU DE GUERS</t>
  </si>
  <si>
    <t>34-CASTELNAU LE LEZ</t>
  </si>
  <si>
    <t>34-CASTRIES</t>
  </si>
  <si>
    <t>34-CAUSSE DE LA SELLE</t>
  </si>
  <si>
    <t>34-CAUSSES ET VEYRAN</t>
  </si>
  <si>
    <t>34-CAUSSINIOJOULS</t>
  </si>
  <si>
    <t>34-CAUX</t>
  </si>
  <si>
    <t>34-CAZEDARNES</t>
  </si>
  <si>
    <t>34-CAZEVIEILLE</t>
  </si>
  <si>
    <t>34-CAZILHAC</t>
  </si>
  <si>
    <t>34-CAZOULS D HERAULT</t>
  </si>
  <si>
    <t>34-CAZOULS LES BEZIERS</t>
  </si>
  <si>
    <t>34-CEBAZAN</t>
  </si>
  <si>
    <t>34-CEILHES ET ROCOZELS</t>
  </si>
  <si>
    <t>34-CELLES</t>
  </si>
  <si>
    <t>34-CERS</t>
  </si>
  <si>
    <t>34-CESSENON SUR ORB</t>
  </si>
  <si>
    <t>34-CESSERAS</t>
  </si>
  <si>
    <t>34-CEYRAS</t>
  </si>
  <si>
    <t>34-CLAPIERS</t>
  </si>
  <si>
    <t>34-CLARET</t>
  </si>
  <si>
    <t>34-CLERMONT L HERAULT</t>
  </si>
  <si>
    <t>34-COLOMBIERES SUR ORB</t>
  </si>
  <si>
    <t>34-COLOMBIERS</t>
  </si>
  <si>
    <t>34-COMBAILLAUX</t>
  </si>
  <si>
    <t>34-COMBES</t>
  </si>
  <si>
    <t>34-CORNEILHAN</t>
  </si>
  <si>
    <t>34-COULOBRES</t>
  </si>
  <si>
    <t>34-COURNIOU</t>
  </si>
  <si>
    <t>34-COURNONSEC</t>
  </si>
  <si>
    <t>34-COURNONTERRAL</t>
  </si>
  <si>
    <t>34-CREISSAN</t>
  </si>
  <si>
    <t>34-CRUZY</t>
  </si>
  <si>
    <t>34-DIO ET VALQUIERES</t>
  </si>
  <si>
    <t>34-ENTRE VIGNES</t>
  </si>
  <si>
    <t>34-ESPONDEILHAN</t>
  </si>
  <si>
    <t>34-FABREGUES</t>
  </si>
  <si>
    <t>34-FAUGERES</t>
  </si>
  <si>
    <t>34-FELINES MINERVOIS</t>
  </si>
  <si>
    <t>34-FERRALS LES MONTAGNES</t>
  </si>
  <si>
    <t>34-FERRIERES LES VERRERIES</t>
  </si>
  <si>
    <t>34-FERRIERES POUSSAROU</t>
  </si>
  <si>
    <t>34-FLORENSAC</t>
  </si>
  <si>
    <t>34-FONTANES</t>
  </si>
  <si>
    <t>34-FONTES</t>
  </si>
  <si>
    <t>34-FOS</t>
  </si>
  <si>
    <t>34-FOUZILHON</t>
  </si>
  <si>
    <t>34-FOZIERES</t>
  </si>
  <si>
    <t>34-FRAISSE SUR AGOUT</t>
  </si>
  <si>
    <t>34-FRONTIGNAN</t>
  </si>
  <si>
    <t>34-GABIAN</t>
  </si>
  <si>
    <t>34-GALARGUES</t>
  </si>
  <si>
    <t>34-GANGES</t>
  </si>
  <si>
    <t>34-GARRIGUES</t>
  </si>
  <si>
    <t>34-GIGEAN</t>
  </si>
  <si>
    <t>34-GIGNAC</t>
  </si>
  <si>
    <t>34-GORNIES</t>
  </si>
  <si>
    <t>34-GRABELS</t>
  </si>
  <si>
    <t>34-GRAISSESSAC</t>
  </si>
  <si>
    <t>34-GUZARGUES</t>
  </si>
  <si>
    <t>34-HEREPIAN</t>
  </si>
  <si>
    <t>34-JACOU</t>
  </si>
  <si>
    <t>34-JONCELS</t>
  </si>
  <si>
    <t>34-JONQUIERES</t>
  </si>
  <si>
    <t>34-JUVIGNAC</t>
  </si>
  <si>
    <t>34-LA BOISSIERE</t>
  </si>
  <si>
    <t>34-LA CAUNETTE</t>
  </si>
  <si>
    <t>34-LA GRANDE MOTTE</t>
  </si>
  <si>
    <t>34-LA LIVINIERE</t>
  </si>
  <si>
    <t>34-LA SALVETAT SUR AGOUT</t>
  </si>
  <si>
    <t>34-LA TOUR SUR ORB</t>
  </si>
  <si>
    <t>34-LA VACQUERIE ST MARTIN CASTRIES</t>
  </si>
  <si>
    <t>34-LACOSTE</t>
  </si>
  <si>
    <t>34-LAGAMAS</t>
  </si>
  <si>
    <t>34-LAMALOU LES BAINS</t>
  </si>
  <si>
    <t>34-LANSARGUES</t>
  </si>
  <si>
    <t>34-LAROQUE</t>
  </si>
  <si>
    <t>34-LATTES</t>
  </si>
  <si>
    <t>34-LAURENS</t>
  </si>
  <si>
    <t>34-LAURET</t>
  </si>
  <si>
    <t>34-LAUROUX</t>
  </si>
  <si>
    <t>34-LAVALETTE</t>
  </si>
  <si>
    <t>34-LAVERUNE</t>
  </si>
  <si>
    <t>34-LE BOSC</t>
  </si>
  <si>
    <t>34-LE BOUSQUET D ORB</t>
  </si>
  <si>
    <t>34-LE CAYLAR</t>
  </si>
  <si>
    <t>34-LE CRES</t>
  </si>
  <si>
    <t>34-LE CROS</t>
  </si>
  <si>
    <t>34-LE POUGET</t>
  </si>
  <si>
    <t>34-LE POUJOL SUR ORB</t>
  </si>
  <si>
    <t>34-LE PRADAL</t>
  </si>
  <si>
    <t>34-LE PUECH</t>
  </si>
  <si>
    <t>34-LE ROUET</t>
  </si>
  <si>
    <t>34-LE SOULIE</t>
  </si>
  <si>
    <t>34-LE TRIADOU</t>
  </si>
  <si>
    <t>34-LES AIRES</t>
  </si>
  <si>
    <t>34-LES MATELLES</t>
  </si>
  <si>
    <t>34-LES PLANS</t>
  </si>
  <si>
    <t>34-LES RIVES</t>
  </si>
  <si>
    <t>34-LESPIGNAN</t>
  </si>
  <si>
    <t>34-LEZIGNAN LA CEBE</t>
  </si>
  <si>
    <t>34-LIAUSSON</t>
  </si>
  <si>
    <t>34-LIEURAN CABRIERES</t>
  </si>
  <si>
    <t>34-LIEURAN LES BEZIERS</t>
  </si>
  <si>
    <t>34-LIGNAN SUR ORB</t>
  </si>
  <si>
    <t>34-LODEVE</t>
  </si>
  <si>
    <t>34-LOUPIAN</t>
  </si>
  <si>
    <t>34-LUNAS</t>
  </si>
  <si>
    <t>34-LUNEL</t>
  </si>
  <si>
    <t>34-LUNEL VIEL</t>
  </si>
  <si>
    <t>34-MAGALAS</t>
  </si>
  <si>
    <t>34-MARAUSSAN</t>
  </si>
  <si>
    <t>34-MARGON</t>
  </si>
  <si>
    <t>34-MARSEILLAN</t>
  </si>
  <si>
    <t>34-MARSILLARGUES</t>
  </si>
  <si>
    <t>34-MAS DE LONDRES</t>
  </si>
  <si>
    <t>34-MAUGUIO</t>
  </si>
  <si>
    <t>34-MAUREILHAN</t>
  </si>
  <si>
    <t>34-MERIFONS</t>
  </si>
  <si>
    <t>34-MEZE</t>
  </si>
  <si>
    <t>34-MINERVE</t>
  </si>
  <si>
    <t>34-MIREVAL</t>
  </si>
  <si>
    <t>34-MONS</t>
  </si>
  <si>
    <t>34-MONTADY</t>
  </si>
  <si>
    <t>34-MONTAGNAC</t>
  </si>
  <si>
    <t>34-MONTARNAUD</t>
  </si>
  <si>
    <t>34-MONTAUD</t>
  </si>
  <si>
    <t>34-MONTBAZIN</t>
  </si>
  <si>
    <t>34-MONTBLANC</t>
  </si>
  <si>
    <t>34-MONTELS</t>
  </si>
  <si>
    <t>34-MONTESQUIEU</t>
  </si>
  <si>
    <t>34-MONTFERRIER SUR LEZ</t>
  </si>
  <si>
    <t>34-MONTOULIERS</t>
  </si>
  <si>
    <t>34-MONTOULIEU</t>
  </si>
  <si>
    <t>34-MONTPELLIER</t>
  </si>
  <si>
    <t>34-MONTPEYROUX</t>
  </si>
  <si>
    <t>34-MOULES ET BAUCELS</t>
  </si>
  <si>
    <t>34-MOUREZE</t>
  </si>
  <si>
    <t>34-MUDAISON</t>
  </si>
  <si>
    <t>34-MURLES</t>
  </si>
  <si>
    <t>34-MURVIEL LES BEZIERS</t>
  </si>
  <si>
    <t>34-MURVIEL LES MONTPELLIER</t>
  </si>
  <si>
    <t>34-NEBIAN</t>
  </si>
  <si>
    <t>34-NEFFIES</t>
  </si>
  <si>
    <t>34-NEZIGNAN L EVEQUE</t>
  </si>
  <si>
    <t>34-NISSAN LEZ ENSERUNE</t>
  </si>
  <si>
    <t>34-NIZAS</t>
  </si>
  <si>
    <t>34-NOTRE DAME DE LONDRES</t>
  </si>
  <si>
    <t>34-OCTON</t>
  </si>
  <si>
    <t>34-OLARGUES</t>
  </si>
  <si>
    <t>34-OLMET ET VILLECUN</t>
  </si>
  <si>
    <t>34-OLONZAC</t>
  </si>
  <si>
    <t>34-OUPIA</t>
  </si>
  <si>
    <t>34-PAILHES</t>
  </si>
  <si>
    <t>34-PALAVAS LES FLOTS</t>
  </si>
  <si>
    <t>34-PARDAILHAN</t>
  </si>
  <si>
    <t>34-PAULHAN</t>
  </si>
  <si>
    <t>34-PEGAIROLLES DE BUEGES</t>
  </si>
  <si>
    <t>34-PEGAIROLLES DE L ESCALETTE</t>
  </si>
  <si>
    <t>34-PERET</t>
  </si>
  <si>
    <t>34-PEROLS</t>
  </si>
  <si>
    <t>34-PEZENAS</t>
  </si>
  <si>
    <t>34-PEZENES LES MINES</t>
  </si>
  <si>
    <t>34-PIERRERUE</t>
  </si>
  <si>
    <t>34-PIGNAN</t>
  </si>
  <si>
    <t>34-PINET</t>
  </si>
  <si>
    <t>34-PLAISSAN</t>
  </si>
  <si>
    <t>34-POILHES</t>
  </si>
  <si>
    <t>34-POMEROLS</t>
  </si>
  <si>
    <t>34-POPIAN</t>
  </si>
  <si>
    <t>34-PORTIRAGNES</t>
  </si>
  <si>
    <t>34-POUJOLS</t>
  </si>
  <si>
    <t>34-POUSSAN</t>
  </si>
  <si>
    <t>34-POUZOLLES</t>
  </si>
  <si>
    <t>34-POUZOLS</t>
  </si>
  <si>
    <t>34-PRADES LE LEZ</t>
  </si>
  <si>
    <t>34-PRADES SUR VERNAZOBRE</t>
  </si>
  <si>
    <t>34-PREMIAN</t>
  </si>
  <si>
    <t>34-PUECHABON</t>
  </si>
  <si>
    <t>34-PUILACHER</t>
  </si>
  <si>
    <t>34-PUIMISSON</t>
  </si>
  <si>
    <t>34-PUISSALICON</t>
  </si>
  <si>
    <t>34-PUISSERGUIER</t>
  </si>
  <si>
    <t>34-QUARANTE</t>
  </si>
  <si>
    <t>34-RESTINCLIERES</t>
  </si>
  <si>
    <t>34-RIEUSSEC</t>
  </si>
  <si>
    <t>34-RIOLS</t>
  </si>
  <si>
    <t>34-ROMIGUIERES</t>
  </si>
  <si>
    <t>34-ROQUEBRUN</t>
  </si>
  <si>
    <t>34-ROQUEREDONDE</t>
  </si>
  <si>
    <t>34-ROQUESSELS</t>
  </si>
  <si>
    <t>34-ROSIS</t>
  </si>
  <si>
    <t>34-ROUJAN</t>
  </si>
  <si>
    <t>34-SALASC</t>
  </si>
  <si>
    <t>34-SATURARGUES</t>
  </si>
  <si>
    <t>34-SAUSSAN</t>
  </si>
  <si>
    <t>34-SAUSSINES</t>
  </si>
  <si>
    <t>34-SAUTEYRARGUES</t>
  </si>
  <si>
    <t>34-SAUVIAN</t>
  </si>
  <si>
    <t>34-SERIGNAN</t>
  </si>
  <si>
    <t>34-SERVIAN</t>
  </si>
  <si>
    <t>34-SETE</t>
  </si>
  <si>
    <t>34-SIRAN</t>
  </si>
  <si>
    <t>34-SORBS</t>
  </si>
  <si>
    <t>34-SOUBES</t>
  </si>
  <si>
    <t>34-SOUMONT</t>
  </si>
  <si>
    <t>34-ST ANDRE DE BUEGES</t>
  </si>
  <si>
    <t>34-ST ANDRE DE SANGONIS</t>
  </si>
  <si>
    <t>34-ST AUNES</t>
  </si>
  <si>
    <t>34-ST BAUZILLE DE LA SYLVE</t>
  </si>
  <si>
    <t>34-ST BAUZILLE DE MONTMEL</t>
  </si>
  <si>
    <t>34-ST BAUZILLE DE PUTOIS</t>
  </si>
  <si>
    <t>34-ST BRES</t>
  </si>
  <si>
    <t>34-ST CHINIAN</t>
  </si>
  <si>
    <t>34-ST CLEMENT DE RIVIERE</t>
  </si>
  <si>
    <t>34-ST DREZERY</t>
  </si>
  <si>
    <t>34-ST ETIENNE D ALBAGNAN</t>
  </si>
  <si>
    <t>34-ST ETIENNE DE GOURGAS</t>
  </si>
  <si>
    <t>34-ST ETIENNE ESTRECHOUX</t>
  </si>
  <si>
    <t>34-ST FELIX DE L HERAS</t>
  </si>
  <si>
    <t>34-ST FELIX DE LODEZ</t>
  </si>
  <si>
    <t>34-ST GELY DU FESC</t>
  </si>
  <si>
    <t>34-ST GENIES DE FONTEDIT</t>
  </si>
  <si>
    <t>34-ST GENIES DE VARENSAL</t>
  </si>
  <si>
    <t>34-ST GENIES DES MOURGUES</t>
  </si>
  <si>
    <t>34-ST GEORGES D ORQUES</t>
  </si>
  <si>
    <t>34-ST GERVAIS SUR MARE</t>
  </si>
  <si>
    <t>34-ST GUILHEM LE DESERT</t>
  </si>
  <si>
    <t>34-ST GUIRAUD</t>
  </si>
  <si>
    <t>34-ST HILAIRE DE BEAUVOIR</t>
  </si>
  <si>
    <t>34-ST JEAN DE BUEGES</t>
  </si>
  <si>
    <t>34-ST JEAN DE CORNIES</t>
  </si>
  <si>
    <t>34-ST JEAN DE CUCULLES</t>
  </si>
  <si>
    <t>34-ST JEAN DE FOS</t>
  </si>
  <si>
    <t>34-ST JEAN DE LA BLAQUIERE</t>
  </si>
  <si>
    <t>34-ST JEAN DE MINERVOIS</t>
  </si>
  <si>
    <t>34-ST JEAN DE VEDAS</t>
  </si>
  <si>
    <t>34-ST JULIEN</t>
  </si>
  <si>
    <t>34-ST JUST</t>
  </si>
  <si>
    <t>34-ST MARTIN DE L ARCON</t>
  </si>
  <si>
    <t>34-ST MARTIN DE LONDRES</t>
  </si>
  <si>
    <t>34-ST MATHIEU DE TREVIERS</t>
  </si>
  <si>
    <t>34-ST MAURICE NAVACELLES</t>
  </si>
  <si>
    <t>34-ST MICHEL</t>
  </si>
  <si>
    <t>34-ST NAZAIRE DE LADAREZ</t>
  </si>
  <si>
    <t>34-ST NAZAIRE DE PEZAN</t>
  </si>
  <si>
    <t>34-ST PARGOIRE</t>
  </si>
  <si>
    <t>34-ST PAUL ET VALMALLE</t>
  </si>
  <si>
    <t>34-ST PIERRE DE LA FAGE</t>
  </si>
  <si>
    <t>34-ST PONS DE MAUCHIENS</t>
  </si>
  <si>
    <t>34-ST PONS DE THOMIERES</t>
  </si>
  <si>
    <t>34-ST PRIVAT</t>
  </si>
  <si>
    <t>34-ST SATURNIN DE LUCIAN</t>
  </si>
  <si>
    <t>34-ST SERIES</t>
  </si>
  <si>
    <t>34-ST THIBERY</t>
  </si>
  <si>
    <t>34-ST VINCENT D OLARGUES</t>
  </si>
  <si>
    <t>34-ST VINCENT DE BARBEYRARGUES</t>
  </si>
  <si>
    <t>34-STE CROIX DE QUINTILLARGUES</t>
  </si>
  <si>
    <t>34-SUSSARGUES</t>
  </si>
  <si>
    <t>34-TAUSSAC LA BILLIERE</t>
  </si>
  <si>
    <t>34-TEYRAN</t>
  </si>
  <si>
    <t>34-THEZAN LES BEZIERS</t>
  </si>
  <si>
    <t>34-TOURBES</t>
  </si>
  <si>
    <t>34-TRESSAN</t>
  </si>
  <si>
    <t>34-USCLAS D HERAULT</t>
  </si>
  <si>
    <t>34-USCLAS DU BOSC</t>
  </si>
  <si>
    <t>34-VACQUIERES</t>
  </si>
  <si>
    <t>34-VAILHAN</t>
  </si>
  <si>
    <t>34-VAILHAUQUES</t>
  </si>
  <si>
    <t>34-VALERGUES</t>
  </si>
  <si>
    <t>34-VALFLAUNES</t>
  </si>
  <si>
    <t>34-VALMASCLE</t>
  </si>
  <si>
    <t>34-VALRAS PLAGE</t>
  </si>
  <si>
    <t>34-VALROS</t>
  </si>
  <si>
    <t>34-VELIEUX</t>
  </si>
  <si>
    <t>34-VENDARGUES</t>
  </si>
  <si>
    <t>34-VENDEMIAN</t>
  </si>
  <si>
    <t>34-VENDRES</t>
  </si>
  <si>
    <t>34-VERRERIES DE MOUSSANS</t>
  </si>
  <si>
    <t>34-VIAS</t>
  </si>
  <si>
    <t>34-VIC LA GARDIOLE</t>
  </si>
  <si>
    <t>34-VIEUSSAN</t>
  </si>
  <si>
    <t>34-VILLEMAGNE L ARGENTIERE</t>
  </si>
  <si>
    <t>34-VILLENEUVE LES BEZIERS</t>
  </si>
  <si>
    <t>34-VILLENEUVE LES MAGUELONE</t>
  </si>
  <si>
    <t>34-VILLENEUVETTE</t>
  </si>
  <si>
    <t>34-VILLESPASSANS</t>
  </si>
  <si>
    <t>34-VILLETELLE</t>
  </si>
  <si>
    <t>34-VILLEVEYRAC</t>
  </si>
  <si>
    <t>34-VIOLS EN LAVAL</t>
  </si>
  <si>
    <t>34-VIOLS LE FORT</t>
  </si>
  <si>
    <t>35-ACIGNE</t>
  </si>
  <si>
    <t>35-AMANLIS</t>
  </si>
  <si>
    <t>35-ANDOUILLE NEUVILLE</t>
  </si>
  <si>
    <t>35-ARBRISSEL</t>
  </si>
  <si>
    <t>35-ARGENTRE DU PLESSIS</t>
  </si>
  <si>
    <t>35-AUBIGNE</t>
  </si>
  <si>
    <t>35-AVAILLES SUR SEICHE</t>
  </si>
  <si>
    <t>35-BAGUER MORVAN</t>
  </si>
  <si>
    <t>35-BAGUER PICAN</t>
  </si>
  <si>
    <t>35-BAIN DE BRETAGNE</t>
  </si>
  <si>
    <t>35-BAINS SUR OUST</t>
  </si>
  <si>
    <t>35-BAIS</t>
  </si>
  <si>
    <t>35-BALAZE</t>
  </si>
  <si>
    <t>35-BAULON</t>
  </si>
  <si>
    <t>35-BAZOUGES LA PEROUSE</t>
  </si>
  <si>
    <t>35-BEAUCE</t>
  </si>
  <si>
    <t>35-BECHEREL</t>
  </si>
  <si>
    <t>35-BEDEE</t>
  </si>
  <si>
    <t>35-BETTON</t>
  </si>
  <si>
    <t>35-BILLE</t>
  </si>
  <si>
    <t>35-BLERUAIS</t>
  </si>
  <si>
    <t>35-BOISGERVILLY</t>
  </si>
  <si>
    <t>35-BOISTRUDAN</t>
  </si>
  <si>
    <t>35-BONNEMAIN</t>
  </si>
  <si>
    <t>35-BOURG DES COMPTES</t>
  </si>
  <si>
    <t>35-BOURGBARRE</t>
  </si>
  <si>
    <t>35-BOVEL</t>
  </si>
  <si>
    <t>35-BREAL SOUS MONTFORT</t>
  </si>
  <si>
    <t>35-BREAL SOUS VITRE</t>
  </si>
  <si>
    <t>35-BRECE</t>
  </si>
  <si>
    <t>35-BRETEIL</t>
  </si>
  <si>
    <t>35-BRIE</t>
  </si>
  <si>
    <t>35-BRIELLES</t>
  </si>
  <si>
    <t>35-BROUALAN</t>
  </si>
  <si>
    <t>35-BRUC SUR AFF</t>
  </si>
  <si>
    <t>35-BRUZ</t>
  </si>
  <si>
    <t>35-CANCALE</t>
  </si>
  <si>
    <t>35-CARDROC</t>
  </si>
  <si>
    <t>35-CESSON SEVIGNE</t>
  </si>
  <si>
    <t>35-CHAMPEAUX</t>
  </si>
  <si>
    <t>35-CHANTELOUP</t>
  </si>
  <si>
    <t>35-CHANTEPIE</t>
  </si>
  <si>
    <t>35-CHARTRES DE BRETAGNE</t>
  </si>
  <si>
    <t>35-CHASNE SUR ILLET</t>
  </si>
  <si>
    <t>35-CHATEAUBOURG</t>
  </si>
  <si>
    <t>35-CHATEAUGIRON</t>
  </si>
  <si>
    <t>35-CHATEAUNEUF D ILLE ET VILAINE</t>
  </si>
  <si>
    <t>35-CHATILLON EN VENDELAIS</t>
  </si>
  <si>
    <t>35-CHAUVIGNE</t>
  </si>
  <si>
    <t>35-CHAVAGNE</t>
  </si>
  <si>
    <t>35-CHELUN</t>
  </si>
  <si>
    <t>35-CHERRUEIX</t>
  </si>
  <si>
    <t>35-CHEVAIGNE</t>
  </si>
  <si>
    <t>35-CINTRE</t>
  </si>
  <si>
    <t>35-CLAYES</t>
  </si>
  <si>
    <t>35-COESMES</t>
  </si>
  <si>
    <t>35-COMBLESSAC</t>
  </si>
  <si>
    <t>35-COMBOURG</t>
  </si>
  <si>
    <t>35-COMBOURTILLE</t>
  </si>
  <si>
    <t>35-CORNILLE</t>
  </si>
  <si>
    <t>35-CORPS NUDS</t>
  </si>
  <si>
    <t>35-CREVIN</t>
  </si>
  <si>
    <t>35-CUGUEN</t>
  </si>
  <si>
    <t>35-DINARD</t>
  </si>
  <si>
    <t>35-DINGE</t>
  </si>
  <si>
    <t>35-DOL DE BRETAGNE</t>
  </si>
  <si>
    <t>35-DOMAGNE</t>
  </si>
  <si>
    <t>35-DOMALAIN</t>
  </si>
  <si>
    <t>35-DOMLOUP</t>
  </si>
  <si>
    <t>35-DOURDAIN</t>
  </si>
  <si>
    <t>35-DROUGES</t>
  </si>
  <si>
    <t>35-EANCE</t>
  </si>
  <si>
    <t>35-EPINIAC</t>
  </si>
  <si>
    <t>35-ERBREE</t>
  </si>
  <si>
    <t>35-ERCE EN LAMEE</t>
  </si>
  <si>
    <t>35-ERCE PRES LIFFRE</t>
  </si>
  <si>
    <t>35-ESSE</t>
  </si>
  <si>
    <t>35-ETRELLES</t>
  </si>
  <si>
    <t>35-FEINS</t>
  </si>
  <si>
    <t>35-FLEURIGNE</t>
  </si>
  <si>
    <t>35-FORGES LA FORET</t>
  </si>
  <si>
    <t>35-FOUGERES</t>
  </si>
  <si>
    <t>35-GAEL</t>
  </si>
  <si>
    <t>35-GAHARD</t>
  </si>
  <si>
    <t>35-GENNES SUR SEICHE</t>
  </si>
  <si>
    <t>35-GEVEZE</t>
  </si>
  <si>
    <t>35-GOSNE</t>
  </si>
  <si>
    <t>35-GOVEN</t>
  </si>
  <si>
    <t>35-GRAND FOUGERAY</t>
  </si>
  <si>
    <t>35-GUICHEN</t>
  </si>
  <si>
    <t>35-GUIGNEN</t>
  </si>
  <si>
    <t>35-GUIPEL</t>
  </si>
  <si>
    <t>35-GUIPRY MESSAC</t>
  </si>
  <si>
    <t>35-HEDE BAZOUGES</t>
  </si>
  <si>
    <t>35-HIREL</t>
  </si>
  <si>
    <t>35-IFFENDIC</t>
  </si>
  <si>
    <t>35-IRODOUER</t>
  </si>
  <si>
    <t>35-JANZE</t>
  </si>
  <si>
    <t>35-JAVENE</t>
  </si>
  <si>
    <t>35-L HERMITAGE</t>
  </si>
  <si>
    <t>35-LA BAUSSAINE</t>
  </si>
  <si>
    <t>35-LA BAZOUGE DU DESERT</t>
  </si>
  <si>
    <t>35-LA BOSSE DE BRETAGNE</t>
  </si>
  <si>
    <t>35-LA BOUEXIERE</t>
  </si>
  <si>
    <t>35-LA BOUSSAC</t>
  </si>
  <si>
    <t>35-LA CHAPELLE AUX FILTZMEENS</t>
  </si>
  <si>
    <t>35-LA CHAPELLE BOUEXIC</t>
  </si>
  <si>
    <t>35-LA CHAPELLE CHAUSSEE</t>
  </si>
  <si>
    <t>35-LA CHAPELLE DE BRAIN</t>
  </si>
  <si>
    <t>35-LA CHAPELLE DES FOUGERETZ</t>
  </si>
  <si>
    <t>35-LA CHAPELLE DU LOU DU LAC</t>
  </si>
  <si>
    <t>35-LA CHAPELLE ERBREE</t>
  </si>
  <si>
    <t>35-LA CHAPELLE JANSON</t>
  </si>
  <si>
    <t>35-LA CHAPELLE ST AUBERT</t>
  </si>
  <si>
    <t>35-LA CHAPELLE THOUARAULT</t>
  </si>
  <si>
    <t>35-LA COUYERE</t>
  </si>
  <si>
    <t>35-LA DOMINELAIS</t>
  </si>
  <si>
    <t>35-LA FRESNAIS</t>
  </si>
  <si>
    <t>35-LA GOUESNIERE</t>
  </si>
  <si>
    <t>35-LA GUERCHE DE BRETAGNE</t>
  </si>
  <si>
    <t>35-LA MEZIERE</t>
  </si>
  <si>
    <t>35-LA NOE BLANCHE</t>
  </si>
  <si>
    <t>35-LA NOUAYE</t>
  </si>
  <si>
    <t>35-LA RICHARDAIS</t>
  </si>
  <si>
    <t>35-LA SELLE EN LUITRE</t>
  </si>
  <si>
    <t>35-LA SELLE GUERCHAISE</t>
  </si>
  <si>
    <t>35-LA VILLE ES NONAIS</t>
  </si>
  <si>
    <t>35-LAIGNELET</t>
  </si>
  <si>
    <t>35-LAILLE</t>
  </si>
  <si>
    <t>35-LALLEU</t>
  </si>
  <si>
    <t>35-LANDAVRAN</t>
  </si>
  <si>
    <t>35-LANDEAN</t>
  </si>
  <si>
    <t>35-LANDUJAN</t>
  </si>
  <si>
    <t>35-LANGAN</t>
  </si>
  <si>
    <t>35-LANGON</t>
  </si>
  <si>
    <t>35-LANGOUET</t>
  </si>
  <si>
    <t>35-LANRIGAN</t>
  </si>
  <si>
    <t>35-LASSY</t>
  </si>
  <si>
    <t>35-LE CHATELLIER</t>
  </si>
  <si>
    <t>35-LE CROUAIS</t>
  </si>
  <si>
    <t>35-LE FERRE</t>
  </si>
  <si>
    <t>35-LE LOROUX</t>
  </si>
  <si>
    <t>35-LE MINIHIC SUR RANCE</t>
  </si>
  <si>
    <t>35-LE PERTRE</t>
  </si>
  <si>
    <t>35-LE PETIT FOUGERAY</t>
  </si>
  <si>
    <t>35-LE RHEU</t>
  </si>
  <si>
    <t>35-LE SEL DE BRETAGNE</t>
  </si>
  <si>
    <t>35-LE THEIL DE BRETAGNE</t>
  </si>
  <si>
    <t>35-LE TIERCENT</t>
  </si>
  <si>
    <t>35-LE TRONCHET</t>
  </si>
  <si>
    <t>35-LE VERGER</t>
  </si>
  <si>
    <t>35-LE VIVIER SUR MER</t>
  </si>
  <si>
    <t>35-LECOUSSE</t>
  </si>
  <si>
    <t>35-LES BRULAIS</t>
  </si>
  <si>
    <t>35-LES IFFS</t>
  </si>
  <si>
    <t>35-LES PORTES DU COGLAIS</t>
  </si>
  <si>
    <t>35-LIEURON</t>
  </si>
  <si>
    <t>35-LIFFRE</t>
  </si>
  <si>
    <t>35-LILLEMER</t>
  </si>
  <si>
    <t>35-LIVRE SUR CHANGEON</t>
  </si>
  <si>
    <t>35-LOHEAC</t>
  </si>
  <si>
    <t>35-LONGAULNAY</t>
  </si>
  <si>
    <t>35-LOURMAIS</t>
  </si>
  <si>
    <t>35-LOUTEHEL</t>
  </si>
  <si>
    <t>35-LOUVIGNE DE BAIS</t>
  </si>
  <si>
    <t>35-LOUVIGNE DU DESERT</t>
  </si>
  <si>
    <t>35-LUITRE DOMPIERRE</t>
  </si>
  <si>
    <t>35-MAEN ROCH</t>
  </si>
  <si>
    <t>35-MARCILLE RAOUL</t>
  </si>
  <si>
    <t>35-MARCILLE ROBERT</t>
  </si>
  <si>
    <t>35-MARPIRE</t>
  </si>
  <si>
    <t>35-MARTIGNE FERCHAUD</t>
  </si>
  <si>
    <t>35-MAXENT</t>
  </si>
  <si>
    <t>35-MECE</t>
  </si>
  <si>
    <t>35-MEDREAC</t>
  </si>
  <si>
    <t>35-MEILLAC</t>
  </si>
  <si>
    <t>35-MELESSE</t>
  </si>
  <si>
    <t>35-MELLE</t>
  </si>
  <si>
    <t>35-MERNEL</t>
  </si>
  <si>
    <t>35-MESNIL ROC H</t>
  </si>
  <si>
    <t>35-MEZIERES SUR COUESNON</t>
  </si>
  <si>
    <t>35-MINIAC MORVAN</t>
  </si>
  <si>
    <t>35-MINIAC SOUS BECHEREL</t>
  </si>
  <si>
    <t>35-MONDEVERT</t>
  </si>
  <si>
    <t>35-MONT DOL</t>
  </si>
  <si>
    <t>35-MONTAUBAN DE BRETAGNE</t>
  </si>
  <si>
    <t>35-MONTAUTOUR</t>
  </si>
  <si>
    <t>35-MONTERFIL</t>
  </si>
  <si>
    <t>35-MONTFORT SUR MEU</t>
  </si>
  <si>
    <t>35-MONTGERMONT</t>
  </si>
  <si>
    <t>35-MONTHAULT</t>
  </si>
  <si>
    <t>35-MONTREUIL DES LANDES</t>
  </si>
  <si>
    <t>35-MONTREUIL LE GAST</t>
  </si>
  <si>
    <t>35-MONTREUIL SOUS PEROUSE</t>
  </si>
  <si>
    <t>35-MONTREUIL SUR ILLE</t>
  </si>
  <si>
    <t>35-MORDELLES</t>
  </si>
  <si>
    <t>35-MOUAZE</t>
  </si>
  <si>
    <t>35-MOULINS</t>
  </si>
  <si>
    <t>35-MOUSSE</t>
  </si>
  <si>
    <t>35-MOUTIERS</t>
  </si>
  <si>
    <t>35-MUEL</t>
  </si>
  <si>
    <t>35-NOUVOITOU</t>
  </si>
  <si>
    <t>35-NOYAL CHATILLON SUR SEICHE</t>
  </si>
  <si>
    <t>35-NOYAL SOUS BAZOUGES</t>
  </si>
  <si>
    <t>35-NOYAL SUR VILAINE</t>
  </si>
  <si>
    <t>35-ORGERES</t>
  </si>
  <si>
    <t>35-PACE</t>
  </si>
  <si>
    <t>35-PAIMPONT</t>
  </si>
  <si>
    <t>35-PANCE</t>
  </si>
  <si>
    <t>35-PARCE</t>
  </si>
  <si>
    <t>35-PARIGNE</t>
  </si>
  <si>
    <t>35-PARTHENAY DE BRETAGNE</t>
  </si>
  <si>
    <t>35-PIPRIAC</t>
  </si>
  <si>
    <t>35-PIRE CHANCE</t>
  </si>
  <si>
    <t>35-PLECHATEL</t>
  </si>
  <si>
    <t>35-PLEINE FOUGERES</t>
  </si>
  <si>
    <t>35-PLELAN LE GRAND</t>
  </si>
  <si>
    <t>35-PLERGUER</t>
  </si>
  <si>
    <t>35-PLESDER</t>
  </si>
  <si>
    <t>35-PLEUGUENEUC</t>
  </si>
  <si>
    <t>35-PLEUMELEUC</t>
  </si>
  <si>
    <t>35-PLEURTUIT</t>
  </si>
  <si>
    <t>35-POCE LES BOIS</t>
  </si>
  <si>
    <t>35-POILLEY</t>
  </si>
  <si>
    <t>35-POLIGNE</t>
  </si>
  <si>
    <t>35-PONT PEAN</t>
  </si>
  <si>
    <t>35-PRINCE</t>
  </si>
  <si>
    <t>35-QUEBRIAC</t>
  </si>
  <si>
    <t>35-QUEDILLAC</t>
  </si>
  <si>
    <t>35-RANNEE</t>
  </si>
  <si>
    <t>35-REDON</t>
  </si>
  <si>
    <t>35-RENAC</t>
  </si>
  <si>
    <t>35-RENNES</t>
  </si>
  <si>
    <t>35-RETIERS</t>
  </si>
  <si>
    <t>35-RIMOU</t>
  </si>
  <si>
    <t>35-RIVES DU COUESNON</t>
  </si>
  <si>
    <t>35-ROMAGNE</t>
  </si>
  <si>
    <t>35-ROMAZY</t>
  </si>
  <si>
    <t>35-ROMILLE</t>
  </si>
  <si>
    <t>35-ROZ LANDRIEUX</t>
  </si>
  <si>
    <t>35-ROZ SUR COUESNON</t>
  </si>
  <si>
    <t>35-SAINS</t>
  </si>
  <si>
    <t>35-SAULNIERES</t>
  </si>
  <si>
    <t>35-SENS DE BRETAGNE</t>
  </si>
  <si>
    <t>35-SERVON SUR VILAINE</t>
  </si>
  <si>
    <t>35-SIXT SUR AFF</t>
  </si>
  <si>
    <t>35-SOUGEAL</t>
  </si>
  <si>
    <t>35-ST ARMEL</t>
  </si>
  <si>
    <t>35-ST AUBIN D AUBIGNE</t>
  </si>
  <si>
    <t>35-ST AUBIN DES LANDES</t>
  </si>
  <si>
    <t>35-ST AUBIN DU CORMIER</t>
  </si>
  <si>
    <t>35-ST BENOIT DES ONDES</t>
  </si>
  <si>
    <t>35-ST BRIAC SUR MER</t>
  </si>
  <si>
    <t>35-ST BRIEUC DES IFFS</t>
  </si>
  <si>
    <t>35-ST BROLADRE</t>
  </si>
  <si>
    <t>35-ST CHRISTOPHE DE VALAINS</t>
  </si>
  <si>
    <t>35-ST CHRISTOPHE DES BOIS</t>
  </si>
  <si>
    <t>35-ST COULOMB</t>
  </si>
  <si>
    <t>35-ST DIDIER</t>
  </si>
  <si>
    <t>35-ST DOMINEUC</t>
  </si>
  <si>
    <t>35-ST ERBLON</t>
  </si>
  <si>
    <t>35-ST GANTON</t>
  </si>
  <si>
    <t>35-ST GEORGES DE GREHAIGNE</t>
  </si>
  <si>
    <t>35-ST GEORGES DE REINTEMBAULT</t>
  </si>
  <si>
    <t>35-ST GERMAIN DU PINEL</t>
  </si>
  <si>
    <t>35-ST GERMAIN EN COGLES</t>
  </si>
  <si>
    <t>35-ST GERMAIN SUR ILLE</t>
  </si>
  <si>
    <t>35-ST GILLES</t>
  </si>
  <si>
    <t>35-ST GONDRAN</t>
  </si>
  <si>
    <t>35-ST GONLAY</t>
  </si>
  <si>
    <t>35-ST GREGOIRE</t>
  </si>
  <si>
    <t>35-ST GUINOUX</t>
  </si>
  <si>
    <t>35-ST HILAIRE DES LANDES</t>
  </si>
  <si>
    <t>35-ST JACQUES DE LA LANDE</t>
  </si>
  <si>
    <t>35-ST JEAN SUR VILAINE</t>
  </si>
  <si>
    <t>35-ST JOUAN DES GUERETS</t>
  </si>
  <si>
    <t>35-ST JUST</t>
  </si>
  <si>
    <t>35-ST LEGER DES PRES</t>
  </si>
  <si>
    <t>35-ST LUNAIRE</t>
  </si>
  <si>
    <t>35-ST M HERVE</t>
  </si>
  <si>
    <t>35-ST MALO</t>
  </si>
  <si>
    <t>35-ST MALO DE PHILY</t>
  </si>
  <si>
    <t>35-ST MALON SUR MEL</t>
  </si>
  <si>
    <t>35-ST MARC LE BLANC</t>
  </si>
  <si>
    <t>35-ST MARCAN</t>
  </si>
  <si>
    <t>35-ST MAUGAN</t>
  </si>
  <si>
    <t>35-ST MEDARD SUR ILLE</t>
  </si>
  <si>
    <t>35-ST MEEN LE GRAND</t>
  </si>
  <si>
    <t>35-ST MELOIR DES ONDES</t>
  </si>
  <si>
    <t>35-ST ONEN LA CHAPELLE</t>
  </si>
  <si>
    <t>35-ST OUEN DES ALLEUX</t>
  </si>
  <si>
    <t>35-ST PERAN</t>
  </si>
  <si>
    <t>35-ST PERE MARC EN POULET</t>
  </si>
  <si>
    <t>35-ST PERN</t>
  </si>
  <si>
    <t>35-ST REMY DU PLAIN</t>
  </si>
  <si>
    <t>35-ST SAUVEUR DES LANDES</t>
  </si>
  <si>
    <t>35-ST SEGLIN</t>
  </si>
  <si>
    <t>35-ST SENOUX</t>
  </si>
  <si>
    <t>35-ST SULIAC</t>
  </si>
  <si>
    <t>35-ST SULPICE DES LANDES</t>
  </si>
  <si>
    <t>35-ST SULPICE LA FORET</t>
  </si>
  <si>
    <t>35-ST SYMPHORIEN</t>
  </si>
  <si>
    <t>35-ST THUAL</t>
  </si>
  <si>
    <t>35-ST THURIAL</t>
  </si>
  <si>
    <t>35-ST UNIAC</t>
  </si>
  <si>
    <t>35-STE ANNE SUR VILAINE</t>
  </si>
  <si>
    <t>35-STE COLOMBE</t>
  </si>
  <si>
    <t>35-STE MARIE</t>
  </si>
  <si>
    <t>35-TAILLIS</t>
  </si>
  <si>
    <t>35-TALENSAC</t>
  </si>
  <si>
    <t>35-TEILLAY</t>
  </si>
  <si>
    <t>35-THORIGNE FOUILLARD</t>
  </si>
  <si>
    <t>35-THOURIE</t>
  </si>
  <si>
    <t>35-TINTENIAC</t>
  </si>
  <si>
    <t>35-TORCE</t>
  </si>
  <si>
    <t>35-TRANS LA FORET</t>
  </si>
  <si>
    <t>35-TREFFENDEL</t>
  </si>
  <si>
    <t>35-TREMEHEUC</t>
  </si>
  <si>
    <t>35-TRESBOEUF</t>
  </si>
  <si>
    <t>35-TREVERIEN</t>
  </si>
  <si>
    <t>35-TRIMER</t>
  </si>
  <si>
    <t>35-VAL COUESNON</t>
  </si>
  <si>
    <t>35-VAL D ANAST</t>
  </si>
  <si>
    <t>35-VAL D IZE</t>
  </si>
  <si>
    <t>35-VERGEAL</t>
  </si>
  <si>
    <t>35-VERN SUR SEICHE</t>
  </si>
  <si>
    <t>35-VEZIN LE COQUET</t>
  </si>
  <si>
    <t>35-VIEUX VIEL</t>
  </si>
  <si>
    <t>35-VIEUX VY SUR COUESNON</t>
  </si>
  <si>
    <t>35-VIGNOC</t>
  </si>
  <si>
    <t>35-VILLAMEE</t>
  </si>
  <si>
    <t>35-VISSEICHE</t>
  </si>
  <si>
    <t>35-VITRE</t>
  </si>
  <si>
    <t>36-AIGURANDE</t>
  </si>
  <si>
    <t>36-AIZE</t>
  </si>
  <si>
    <t>36-AMBRAULT</t>
  </si>
  <si>
    <t>36-ANJOUIN</t>
  </si>
  <si>
    <t>36-ARDENTES</t>
  </si>
  <si>
    <t>36-ARGENTON SUR CREUSE</t>
  </si>
  <si>
    <t>36-ARGY</t>
  </si>
  <si>
    <t>36-ARPHEUILLES</t>
  </si>
  <si>
    <t>36-ARTHON</t>
  </si>
  <si>
    <t>36-AZAY LE FERRON</t>
  </si>
  <si>
    <t>36-BADECON LE PIN</t>
  </si>
  <si>
    <t>36-BAGNEUX</t>
  </si>
  <si>
    <t>36-BARAIZE</t>
  </si>
  <si>
    <t>36-BAUDRES</t>
  </si>
  <si>
    <t>36-BAZAIGES</t>
  </si>
  <si>
    <t>36-BEAULIEU</t>
  </si>
  <si>
    <t>36-BELABRE</t>
  </si>
  <si>
    <t>36-BOMMIERS</t>
  </si>
  <si>
    <t>36-BONNEUIL</t>
  </si>
  <si>
    <t>36-BOUESSE</t>
  </si>
  <si>
    <t>36-BOUGES LE CHATEAU</t>
  </si>
  <si>
    <t>36-BRETAGNE</t>
  </si>
  <si>
    <t>36-BRIANTES</t>
  </si>
  <si>
    <t>36-BRION</t>
  </si>
  <si>
    <t>36-BRIVES</t>
  </si>
  <si>
    <t>36-BUXEUIL</t>
  </si>
  <si>
    <t>36-BUXIERES D AILLAC</t>
  </si>
  <si>
    <t>36-BUZANCAIS</t>
  </si>
  <si>
    <t>36-CEAULMONT</t>
  </si>
  <si>
    <t>36-CELON</t>
  </si>
  <si>
    <t>36-CHABRIS</t>
  </si>
  <si>
    <t>36-CHAILLAC</t>
  </si>
  <si>
    <t>36-CHALAIS</t>
  </si>
  <si>
    <t>36-CHAMPILLET</t>
  </si>
  <si>
    <t>36-CHASSENEUIL</t>
  </si>
  <si>
    <t>36-CHASSIGNOLLES</t>
  </si>
  <si>
    <t>36-CHATEAUROUX</t>
  </si>
  <si>
    <t>36-CHATILLON SUR INDRE</t>
  </si>
  <si>
    <t>36-CHAVIN</t>
  </si>
  <si>
    <t>36-CHAZELET</t>
  </si>
  <si>
    <t>36-CHEZELLES</t>
  </si>
  <si>
    <t>36-CHITRAY</t>
  </si>
  <si>
    <t>36-CHOUDAY</t>
  </si>
  <si>
    <t>36-CIRON</t>
  </si>
  <si>
    <t>36-CLERE DU BOIS</t>
  </si>
  <si>
    <t>36-CLION</t>
  </si>
  <si>
    <t>36-CLUIS</t>
  </si>
  <si>
    <t>36-COINGS</t>
  </si>
  <si>
    <t>36-CONCREMIERS</t>
  </si>
  <si>
    <t>36-CONDE</t>
  </si>
  <si>
    <t>36-CREVANT</t>
  </si>
  <si>
    <t>36-CROZON SUR VAUVRE</t>
  </si>
  <si>
    <t>36-CUZION</t>
  </si>
  <si>
    <t>36-DEOLS</t>
  </si>
  <si>
    <t>36-DIORS</t>
  </si>
  <si>
    <t>36-DIOU</t>
  </si>
  <si>
    <t>36-DOUADIC</t>
  </si>
  <si>
    <t>36-DUN LE POELIER</t>
  </si>
  <si>
    <t>36-DUNET</t>
  </si>
  <si>
    <t>36-ECUEILLE</t>
  </si>
  <si>
    <t>36-EGUZON CHANTOME</t>
  </si>
  <si>
    <t>36-ETRECHET</t>
  </si>
  <si>
    <t>36-FEUSINES</t>
  </si>
  <si>
    <t>36-FLERE LA RIVIERE</t>
  </si>
  <si>
    <t>36-FONTENAY</t>
  </si>
  <si>
    <t>36-FONTGOMBAULT</t>
  </si>
  <si>
    <t>36-FONTGUENAND</t>
  </si>
  <si>
    <t>36-FOUGEROLLES</t>
  </si>
  <si>
    <t>36-FRANCILLON</t>
  </si>
  <si>
    <t>36-FREDILLE</t>
  </si>
  <si>
    <t>36-GARGILESSE DAMPIERRE</t>
  </si>
  <si>
    <t>36-GEHEE</t>
  </si>
  <si>
    <t>36-GIROUX</t>
  </si>
  <si>
    <t>36-GOURNAY</t>
  </si>
  <si>
    <t>36-GUILLY</t>
  </si>
  <si>
    <t>36-HEUGNES</t>
  </si>
  <si>
    <t>36-INGRANDES</t>
  </si>
  <si>
    <t>36-ISSOUDUN</t>
  </si>
  <si>
    <t>36-JEU LES BOIS</t>
  </si>
  <si>
    <t>36-JEU MALOCHES</t>
  </si>
  <si>
    <t>36-LA BERTHENOUX</t>
  </si>
  <si>
    <t>36-LA BUXERETTE</t>
  </si>
  <si>
    <t>36-LA CHAMPENOISE</t>
  </si>
  <si>
    <t>36-LA CHAPELLE ORTHEMALE</t>
  </si>
  <si>
    <t>36-LA CHAPELLE ST LAURIAN</t>
  </si>
  <si>
    <t>36-LA CHATRE</t>
  </si>
  <si>
    <t>36-LA CHATRE LANGLIN</t>
  </si>
  <si>
    <t>36-LA MOTTE FEUILLY</t>
  </si>
  <si>
    <t>36-LA PEROUILLE</t>
  </si>
  <si>
    <t>36-LA VERNELLE</t>
  </si>
  <si>
    <t>36-LACS</t>
  </si>
  <si>
    <t>36-LANGE</t>
  </si>
  <si>
    <t>36-LE BLANC</t>
  </si>
  <si>
    <t>36-LE MAGNY</t>
  </si>
  <si>
    <t>36-LE MENOUX</t>
  </si>
  <si>
    <t>36-LE PECHEREAU</t>
  </si>
  <si>
    <t>36-LE POINCONNET</t>
  </si>
  <si>
    <t>36-LE PONT CHRETIEN CHABENET</t>
  </si>
  <si>
    <t>36-LE TRANGER</t>
  </si>
  <si>
    <t>36-LES BORDES</t>
  </si>
  <si>
    <t>36-LEVROUX</t>
  </si>
  <si>
    <t>36-LIGNAC</t>
  </si>
  <si>
    <t>36-LIGNEROLLES</t>
  </si>
  <si>
    <t>36-LINGE</t>
  </si>
  <si>
    <t>36-LINIEZ</t>
  </si>
  <si>
    <t>36-LIZERAY</t>
  </si>
  <si>
    <t>36-LOURDOUEIX ST MICHEL</t>
  </si>
  <si>
    <t>36-LOUROUER ST LAURENT</t>
  </si>
  <si>
    <t>36-LUANT</t>
  </si>
  <si>
    <t>36-LUCAY LE LIBRE</t>
  </si>
  <si>
    <t>36-LUCAY LE MALE</t>
  </si>
  <si>
    <t>36-LURAIS</t>
  </si>
  <si>
    <t>36-LUREUIL</t>
  </si>
  <si>
    <t>36-LUZERET</t>
  </si>
  <si>
    <t>36-LYE</t>
  </si>
  <si>
    <t>36-LYS ST GEORGES</t>
  </si>
  <si>
    <t>36-MAILLET</t>
  </si>
  <si>
    <t>36-MALICORNAY</t>
  </si>
  <si>
    <t>36-MARON</t>
  </si>
  <si>
    <t>36-MARTIZAY</t>
  </si>
  <si>
    <t>36-MAUVIERES</t>
  </si>
  <si>
    <t>36-MENETOU SUR NAHON</t>
  </si>
  <si>
    <t>36-MENETREOLS SOUS VATAN</t>
  </si>
  <si>
    <t>36-MEOBECQ</t>
  </si>
  <si>
    <t>36-MERIGNY</t>
  </si>
  <si>
    <t>36-MERS SUR INDRE</t>
  </si>
  <si>
    <t>36-MEUNET PLANCHES</t>
  </si>
  <si>
    <t>36-MEUNET SUR VATAN</t>
  </si>
  <si>
    <t>36-MEZIERES EN BRENNE</t>
  </si>
  <si>
    <t>36-MIGNE</t>
  </si>
  <si>
    <t>36-MIGNY</t>
  </si>
  <si>
    <t>36-MONTCHEVRIER</t>
  </si>
  <si>
    <t>36-MONTGIVRAY</t>
  </si>
  <si>
    <t>36-MONTIERCHAUME</t>
  </si>
  <si>
    <t>36-MONTIPOURET</t>
  </si>
  <si>
    <t>36-MONTLEVICQ</t>
  </si>
  <si>
    <t>36-MOSNAY</t>
  </si>
  <si>
    <t>36-MOUHERS</t>
  </si>
  <si>
    <t>36-MOUHET</t>
  </si>
  <si>
    <t>36-MOULINS SUR CEPHONS</t>
  </si>
  <si>
    <t>36-MURS</t>
  </si>
  <si>
    <t>36-NEONS SUR CREUSE</t>
  </si>
  <si>
    <t>36-NERET</t>
  </si>
  <si>
    <t>36-NEUILLAY LES BOIS</t>
  </si>
  <si>
    <t>36-NEUVY PAILLOUX</t>
  </si>
  <si>
    <t>36-NEUVY ST SEPULCHRE</t>
  </si>
  <si>
    <t>36-NIHERNE</t>
  </si>
  <si>
    <t>36-NOHANT VIC</t>
  </si>
  <si>
    <t>36-NURET LE FERRON</t>
  </si>
  <si>
    <t>36-OBTERRE</t>
  </si>
  <si>
    <t>36-ORSENNES</t>
  </si>
  <si>
    <t>36-ORVILLE</t>
  </si>
  <si>
    <t>36-OULCHES</t>
  </si>
  <si>
    <t>36-PALLUAU SUR INDRE</t>
  </si>
  <si>
    <t>36-PARNAC</t>
  </si>
  <si>
    <t>36-PAUDY</t>
  </si>
  <si>
    <t>36-PAULNAY</t>
  </si>
  <si>
    <t>36-PELLEVOISIN</t>
  </si>
  <si>
    <t>36-PERASSAY</t>
  </si>
  <si>
    <t>36-POMMIERS</t>
  </si>
  <si>
    <t>36-POULAINES</t>
  </si>
  <si>
    <t>36-POULIGNY NOTRE DAME</t>
  </si>
  <si>
    <t>36-POULIGNY ST MARTIN</t>
  </si>
  <si>
    <t>36-POULIGNY ST PIERRE</t>
  </si>
  <si>
    <t>36-PREAUX</t>
  </si>
  <si>
    <t>36-PREUILLY LA VILLE</t>
  </si>
  <si>
    <t>36-PRISSAC</t>
  </si>
  <si>
    <t>36-PRUNIERS</t>
  </si>
  <si>
    <t>36-REBOURSIN</t>
  </si>
  <si>
    <t>36-REUILLY</t>
  </si>
  <si>
    <t>36-RIVARENNES</t>
  </si>
  <si>
    <t>36-ROSNAY</t>
  </si>
  <si>
    <t>36-ROUSSINES</t>
  </si>
  <si>
    <t>36-ROUVRES LES BOIS</t>
  </si>
  <si>
    <t>36-RUFFEC</t>
  </si>
  <si>
    <t>36-SACIERGES ST MARTIN</t>
  </si>
  <si>
    <t>36-SARZAY</t>
  </si>
  <si>
    <t>36-SASSIERGES ST GERMAIN</t>
  </si>
  <si>
    <t>36-SAULNAY</t>
  </si>
  <si>
    <t>36-SAUZELLES</t>
  </si>
  <si>
    <t>36-SAZERAY</t>
  </si>
  <si>
    <t>36-SEGRY</t>
  </si>
  <si>
    <t>36-SELLES SUR NAHON</t>
  </si>
  <si>
    <t>36-SEMBLECAY</t>
  </si>
  <si>
    <t>36-SOUGE</t>
  </si>
  <si>
    <t>36-ST AIGNY</t>
  </si>
  <si>
    <t>36-ST AOUSTRILLE</t>
  </si>
  <si>
    <t>36-ST AOUT</t>
  </si>
  <si>
    <t>36-ST AUBIN</t>
  </si>
  <si>
    <t>36-ST BENOIT DU SAULT</t>
  </si>
  <si>
    <t>36-ST CHARTIER</t>
  </si>
  <si>
    <t>36-ST CHRISTOPHE EN BAZELLE</t>
  </si>
  <si>
    <t>36-ST CHRISTOPHE EN BOUCHERIE</t>
  </si>
  <si>
    <t>36-ST CIVRAN</t>
  </si>
  <si>
    <t>36-ST CYRAN DU JAMBOT</t>
  </si>
  <si>
    <t>36-ST DENIS DE JOUHET</t>
  </si>
  <si>
    <t>36-ST FLORENTIN</t>
  </si>
  <si>
    <t>36-ST GAULTIER</t>
  </si>
  <si>
    <t>36-ST GENOU</t>
  </si>
  <si>
    <t>36-ST GEORGES SUR ARNON</t>
  </si>
  <si>
    <t>36-ST GILLES</t>
  </si>
  <si>
    <t>36-ST HILAIRE SUR BENAIZE</t>
  </si>
  <si>
    <t>36-ST LACTENCIN</t>
  </si>
  <si>
    <t>36-ST MARCEL</t>
  </si>
  <si>
    <t>36-ST MAUR</t>
  </si>
  <si>
    <t>36-ST MEDARD</t>
  </si>
  <si>
    <t>36-ST MICHEL EN BRENNE</t>
  </si>
  <si>
    <t>36-ST PIERRE DE JARDS</t>
  </si>
  <si>
    <t>36-ST PLANTAIRE</t>
  </si>
  <si>
    <t>36-ST VALENTIN</t>
  </si>
  <si>
    <t>36-STE FAUSTE</t>
  </si>
  <si>
    <t>36-STE GEMME</t>
  </si>
  <si>
    <t>36-STE LIZAIGNE</t>
  </si>
  <si>
    <t>36-STE SEVERE SUR INDRE</t>
  </si>
  <si>
    <t>36-TENDU</t>
  </si>
  <si>
    <t>36-THENAY</t>
  </si>
  <si>
    <t>36-THEVET ST JULIEN</t>
  </si>
  <si>
    <t>36-THIZAY</t>
  </si>
  <si>
    <t>36-TILLY</t>
  </si>
  <si>
    <t>36-TOURNON ST MARTIN</t>
  </si>
  <si>
    <t>36-TRANZAULT</t>
  </si>
  <si>
    <t>36-URCIERS</t>
  </si>
  <si>
    <t>36-VAL FOUZON</t>
  </si>
  <si>
    <t>36-VALENCAY</t>
  </si>
  <si>
    <t>36-VATAN</t>
  </si>
  <si>
    <t>36-VELLES</t>
  </si>
  <si>
    <t>36-VENDOEUVRES</t>
  </si>
  <si>
    <t>36-VERNEUIL SUR IGNERAIE</t>
  </si>
  <si>
    <t>36-VEUIL</t>
  </si>
  <si>
    <t>36-VICQ EXEMPLET</t>
  </si>
  <si>
    <t>36-VICQ SUR NAHON</t>
  </si>
  <si>
    <t>36-VIGOULANT</t>
  </si>
  <si>
    <t>36-VIGOUX</t>
  </si>
  <si>
    <t>36-VIJON</t>
  </si>
  <si>
    <t>36-VILLEDIEU SUR INDRE</t>
  </si>
  <si>
    <t>36-VILLEGONGIS</t>
  </si>
  <si>
    <t>36-VILLEGOUIN</t>
  </si>
  <si>
    <t>36-VILLENTROIS FAVEROLLES EN BERRY</t>
  </si>
  <si>
    <t>36-VILLIERS</t>
  </si>
  <si>
    <t>36-VINEUIL</t>
  </si>
  <si>
    <t>36-VOUILLON</t>
  </si>
  <si>
    <t>37-ABILLY</t>
  </si>
  <si>
    <t>37-AMBILLOU</t>
  </si>
  <si>
    <t>37-AMBOISE</t>
  </si>
  <si>
    <t>37-ANCHE</t>
  </si>
  <si>
    <t>37-ANTOGNY LE TILLAC</t>
  </si>
  <si>
    <t>37-ARTANNES SUR INDRE</t>
  </si>
  <si>
    <t>37-ASSAY</t>
  </si>
  <si>
    <t>37-ATHEE SUR CHER</t>
  </si>
  <si>
    <t>37-AUTRECHE</t>
  </si>
  <si>
    <t>37-AUZOUER EN TOURAINE</t>
  </si>
  <si>
    <t>37-AVOINE</t>
  </si>
  <si>
    <t>37-AVON LES ROCHES</t>
  </si>
  <si>
    <t>37-AVRILLE LES PONCEAUX</t>
  </si>
  <si>
    <t>37-AZAY LE RIDEAU</t>
  </si>
  <si>
    <t>37-AZAY SUR CHER</t>
  </si>
  <si>
    <t>37-AZAY SUR INDRE</t>
  </si>
  <si>
    <t>37-BALLAN MIRE</t>
  </si>
  <si>
    <t>37-BARROU</t>
  </si>
  <si>
    <t>37-BEAULIEU LES LOCHES</t>
  </si>
  <si>
    <t>37-BEAUMONT EN VERON</t>
  </si>
  <si>
    <t>37-BEAUMONT LOUESTAULT</t>
  </si>
  <si>
    <t>37-BEAUMONT VILLAGE</t>
  </si>
  <si>
    <t>37-BENAIS</t>
  </si>
  <si>
    <t>37-BERTHENAY</t>
  </si>
  <si>
    <t>37-BETZ LE CHATEAU</t>
  </si>
  <si>
    <t>37-BLERE</t>
  </si>
  <si>
    <t>37-BOSSAY SUR CLAISE</t>
  </si>
  <si>
    <t>37-BOSSEE</t>
  </si>
  <si>
    <t>37-BOURGUEIL</t>
  </si>
  <si>
    <t>37-BOURNAN</t>
  </si>
  <si>
    <t>37-BOUSSAY</t>
  </si>
  <si>
    <t>37-BRASLOU</t>
  </si>
  <si>
    <t>37-BRAYE SOUS FAYE</t>
  </si>
  <si>
    <t>37-BRAYE SUR MAULNE</t>
  </si>
  <si>
    <t>37-BRECHES</t>
  </si>
  <si>
    <t>37-BREHEMONT</t>
  </si>
  <si>
    <t>37-BRIDORE</t>
  </si>
  <si>
    <t>37-BRIZAY</t>
  </si>
  <si>
    <t>37-BUEIL EN TOURAINE</t>
  </si>
  <si>
    <t>37-BUXEUIL</t>
  </si>
  <si>
    <t>37-CANDES ST MARTIN</t>
  </si>
  <si>
    <t>37-CANGEY</t>
  </si>
  <si>
    <t>37-CERE LA RONDE</t>
  </si>
  <si>
    <t>37-CERELLES</t>
  </si>
  <si>
    <t>37-CHAMBON</t>
  </si>
  <si>
    <t>37-CHAMBOURG SUR INDRE</t>
  </si>
  <si>
    <t>37-CHAMBRAY LES TOURS</t>
  </si>
  <si>
    <t>37-CHAMPIGNY SUR VEUDE</t>
  </si>
  <si>
    <t>37-CHANCAY</t>
  </si>
  <si>
    <t>37-CHANCEAUX PRES LOCHES</t>
  </si>
  <si>
    <t>37-CHANCEAUX SUR CHOISILLE</t>
  </si>
  <si>
    <t>37-CHANNAY SUR LATHAN</t>
  </si>
  <si>
    <t>37-CHARENTILLY</t>
  </si>
  <si>
    <t>37-CHARGE</t>
  </si>
  <si>
    <t>37-CHARNIZAY</t>
  </si>
  <si>
    <t>37-CHATEAU LA VALLIERE</t>
  </si>
  <si>
    <t>37-CHATEAU RENAULT</t>
  </si>
  <si>
    <t>37-CHAUMUSSAY</t>
  </si>
  <si>
    <t>37-CHAVEIGNES</t>
  </si>
  <si>
    <t>37-CHEDIGNY</t>
  </si>
  <si>
    <t>37-CHEILLE</t>
  </si>
  <si>
    <t>37-CHEMILLE SUR DEME</t>
  </si>
  <si>
    <t>37-CHEMILLE SUR INDROIS</t>
  </si>
  <si>
    <t>37-CHENONCEAUX</t>
  </si>
  <si>
    <t>37-CHEZELLES</t>
  </si>
  <si>
    <t>37-CHINON</t>
  </si>
  <si>
    <t>37-CHISSEAUX</t>
  </si>
  <si>
    <t>37-CHOUZE SUR LOIRE</t>
  </si>
  <si>
    <t>37-CIGOGNE</t>
  </si>
  <si>
    <t>37-CINAIS</t>
  </si>
  <si>
    <t>37-CINQ MARS LA PILE</t>
  </si>
  <si>
    <t>37-CIRAN</t>
  </si>
  <si>
    <t>37-CIVRAY DE TOURAINE</t>
  </si>
  <si>
    <t>37-CIVRAY SUR ESVES</t>
  </si>
  <si>
    <t>37-CLERE LES PINS</t>
  </si>
  <si>
    <t>37-CONTINVOIR</t>
  </si>
  <si>
    <t>37-CORMERY</t>
  </si>
  <si>
    <t>37-COTEAUX SUR LOIRE</t>
  </si>
  <si>
    <t>37-COUESMES</t>
  </si>
  <si>
    <t>37-COURCAY</t>
  </si>
  <si>
    <t>37-COURCELLES DE TOURAINE</t>
  </si>
  <si>
    <t>37-COURCOUE</t>
  </si>
  <si>
    <t>37-COUZIERS</t>
  </si>
  <si>
    <t>37-CRAVANT LES COTEAUX</t>
  </si>
  <si>
    <t>37-CRISSAY SUR MANSE</t>
  </si>
  <si>
    <t>37-CROTELLES</t>
  </si>
  <si>
    <t>37-CROUZILLES</t>
  </si>
  <si>
    <t>37-CUSSAY</t>
  </si>
  <si>
    <t>37-DAME MARIE LES BOIS</t>
  </si>
  <si>
    <t>37-DESCARTES</t>
  </si>
  <si>
    <t>37-DIERRE</t>
  </si>
  <si>
    <t>37-DOLUS LE SEC</t>
  </si>
  <si>
    <t>37-DRACHE</t>
  </si>
  <si>
    <t>37-DRUYE</t>
  </si>
  <si>
    <t>37-EPEIGNE LES BOIS</t>
  </si>
  <si>
    <t>37-EPEIGNE SUR DEME</t>
  </si>
  <si>
    <t>37-ESVES LE MOUTIER</t>
  </si>
  <si>
    <t>37-ESVRES</t>
  </si>
  <si>
    <t>37-FAYE LA VINEUSE</t>
  </si>
  <si>
    <t>37-FERRIERE LARCON</t>
  </si>
  <si>
    <t>37-FERRIERE SUR BEAULIEU</t>
  </si>
  <si>
    <t>37-FONDETTES</t>
  </si>
  <si>
    <t>37-FRANCUEIL</t>
  </si>
  <si>
    <t>37-GENILLE</t>
  </si>
  <si>
    <t>37-GIZEUX</t>
  </si>
  <si>
    <t>37-HOMMES</t>
  </si>
  <si>
    <t>37-HUISMES</t>
  </si>
  <si>
    <t>37-JAULNAY</t>
  </si>
  <si>
    <t>37-JOUE LES TOURS</t>
  </si>
  <si>
    <t>37-L ILE BOUCHARD</t>
  </si>
  <si>
    <t>37-LA CELLE GUENAND</t>
  </si>
  <si>
    <t>37-LA CELLE ST AVANT</t>
  </si>
  <si>
    <t>37-LA CHAPELLE AUX NAUX</t>
  </si>
  <si>
    <t>37-LA CHAPELLE BLANCHE ST MARTIN</t>
  </si>
  <si>
    <t>37-LA CHAPELLE SUR LOIRE</t>
  </si>
  <si>
    <t>37-LA CROIX EN TOURAINE</t>
  </si>
  <si>
    <t>37-LA FERRIERE</t>
  </si>
  <si>
    <t>37-LA GUERCHE</t>
  </si>
  <si>
    <t>37-LA MEMBROLLE SUR CHOISILLE</t>
  </si>
  <si>
    <t>37-LA RICHE</t>
  </si>
  <si>
    <t>37-LA ROCHE CLERMAULT</t>
  </si>
  <si>
    <t>37-LA TOUR ST GELIN</t>
  </si>
  <si>
    <t>37-LA VILLE AUX DAMES</t>
  </si>
  <si>
    <t>37-LANGEAIS</t>
  </si>
  <si>
    <t>37-LARCAY</t>
  </si>
  <si>
    <t>37-LE BOULAY</t>
  </si>
  <si>
    <t>37-LE GRAND PRESSIGNY</t>
  </si>
  <si>
    <t>37-LE LIEGE</t>
  </si>
  <si>
    <t>37-LE LOUROUX</t>
  </si>
  <si>
    <t>37-LE PETIT PRESSIGNY</t>
  </si>
  <si>
    <t>37-LEMERE</t>
  </si>
  <si>
    <t>37-LERNE</t>
  </si>
  <si>
    <t>37-LES HERMITES</t>
  </si>
  <si>
    <t>37-LIGNIERES DE TOURAINE</t>
  </si>
  <si>
    <t>37-LIGRE</t>
  </si>
  <si>
    <t>37-LIGUEIL</t>
  </si>
  <si>
    <t>37-LIMERAY</t>
  </si>
  <si>
    <t>37-LOCHE SUR INDROIS</t>
  </si>
  <si>
    <t>37-LOCHES</t>
  </si>
  <si>
    <t>37-LOUANS</t>
  </si>
  <si>
    <t>37-LUBLE</t>
  </si>
  <si>
    <t>37-LUSSAULT SUR LOIRE</t>
  </si>
  <si>
    <t>37-LUYNES</t>
  </si>
  <si>
    <t>37-LUZE</t>
  </si>
  <si>
    <t>37-LUZILLE</t>
  </si>
  <si>
    <t>37-MAILLE</t>
  </si>
  <si>
    <t>37-MANTHELAN</t>
  </si>
  <si>
    <t>37-MARCAY</t>
  </si>
  <si>
    <t>37-MARCE SUR ESVES</t>
  </si>
  <si>
    <t>37-MARCILLY SUR MAULNE</t>
  </si>
  <si>
    <t>37-MARCILLY SUR VIENNE</t>
  </si>
  <si>
    <t>37-MARIGNY MARMANDE</t>
  </si>
  <si>
    <t>37-MARRAY</t>
  </si>
  <si>
    <t>37-MAZIERES DE TOURAINE</t>
  </si>
  <si>
    <t>37-METTRAY</t>
  </si>
  <si>
    <t>37-MONNAIE</t>
  </si>
  <si>
    <t>37-MONTBAZON</t>
  </si>
  <si>
    <t>37-MONTHODON</t>
  </si>
  <si>
    <t>37-MONTLOUIS SUR LOIRE</t>
  </si>
  <si>
    <t>37-MONTRESOR</t>
  </si>
  <si>
    <t>37-MONTREUIL EN TOURAINE</t>
  </si>
  <si>
    <t>37-MONTS</t>
  </si>
  <si>
    <t>37-MORAND</t>
  </si>
  <si>
    <t>37-MOSNES</t>
  </si>
  <si>
    <t>37-MOUZAY</t>
  </si>
  <si>
    <t>37-NAZELLES NEGRON</t>
  </si>
  <si>
    <t>37-NEUIL</t>
  </si>
  <si>
    <t>37-NEUILLE LE LIERRE</t>
  </si>
  <si>
    <t>37-NEUILLE PONT PIERRE</t>
  </si>
  <si>
    <t>37-NEUILLY LE BRIGNON</t>
  </si>
  <si>
    <t>37-NEUVILLE SUR BRENNE</t>
  </si>
  <si>
    <t>37-NEUVY LE ROI</t>
  </si>
  <si>
    <t>37-NOIZAY</t>
  </si>
  <si>
    <t>37-NOTRE DAME D OE</t>
  </si>
  <si>
    <t>37-NOUANS LES FONTAINES</t>
  </si>
  <si>
    <t>37-NOUATRE</t>
  </si>
  <si>
    <t>37-NOUZILLY</t>
  </si>
  <si>
    <t>37-NOYANT DE TOURAINE</t>
  </si>
  <si>
    <t>37-ORBIGNY</t>
  </si>
  <si>
    <t>37-PANZOULT</t>
  </si>
  <si>
    <t>37-PARCAY MESLAY</t>
  </si>
  <si>
    <t>37-PARCAY SUR VIENNE</t>
  </si>
  <si>
    <t>37-PAULMY</t>
  </si>
  <si>
    <t>37-PERNAY</t>
  </si>
  <si>
    <t>37-PERRUSSON</t>
  </si>
  <si>
    <t>37-POCE SUR CISSE</t>
  </si>
  <si>
    <t>37-PONT DE RUAN</t>
  </si>
  <si>
    <t>37-PORTS SUR VIENNE</t>
  </si>
  <si>
    <t>37-POUZAY</t>
  </si>
  <si>
    <t>37-PREUILLY SUR CLAISE</t>
  </si>
  <si>
    <t>37-PUSSIGNY</t>
  </si>
  <si>
    <t>37-RAZINES</t>
  </si>
  <si>
    <t>37-REIGNAC SUR INDRE</t>
  </si>
  <si>
    <t>37-RESTIGNE</t>
  </si>
  <si>
    <t>37-REUGNY</t>
  </si>
  <si>
    <t>37-RICHELIEU</t>
  </si>
  <si>
    <t>37-RIGNY USSE</t>
  </si>
  <si>
    <t>37-RILLE</t>
  </si>
  <si>
    <t>37-RILLY SUR VIENNE</t>
  </si>
  <si>
    <t>37-RIVARENNES</t>
  </si>
  <si>
    <t>37-RIVIERE</t>
  </si>
  <si>
    <t>37-ROCHECORBON</t>
  </si>
  <si>
    <t>37-ROUZIERS DE TOURAINE</t>
  </si>
  <si>
    <t>37-SACHE</t>
  </si>
  <si>
    <t>37-SAUNAY</t>
  </si>
  <si>
    <t>37-SAVIGNE SUR LATHAN</t>
  </si>
  <si>
    <t>37-SAVIGNY EN VERON</t>
  </si>
  <si>
    <t>37-SAVONNIERES</t>
  </si>
  <si>
    <t>37-SAZILLY</t>
  </si>
  <si>
    <t>37-SEMBLANCAY</t>
  </si>
  <si>
    <t>37-SENNEVIERES</t>
  </si>
  <si>
    <t>37-SEPMES</t>
  </si>
  <si>
    <t>37-SEUILLY</t>
  </si>
  <si>
    <t>37-SONZAY</t>
  </si>
  <si>
    <t>37-SORIGNY</t>
  </si>
  <si>
    <t>37-SOUVIGNE</t>
  </si>
  <si>
    <t>37-SOUVIGNY DE TOURAINE</t>
  </si>
  <si>
    <t>37-ST ANTOINE DU ROCHER</t>
  </si>
  <si>
    <t>37-ST AUBIN LE DEPEINT</t>
  </si>
  <si>
    <t>37-ST AVERTIN</t>
  </si>
  <si>
    <t>37-ST BENOIT LA FORET</t>
  </si>
  <si>
    <t>37-ST BRANCHS</t>
  </si>
  <si>
    <t>37-ST CHRISTOPHE SUR LE NAIS</t>
  </si>
  <si>
    <t>37-ST CYR SUR LOIRE</t>
  </si>
  <si>
    <t>37-ST EPAIN</t>
  </si>
  <si>
    <t>37-ST ETIENNE DE CHIGNY</t>
  </si>
  <si>
    <t>37-ST FLOVIER</t>
  </si>
  <si>
    <t>37-ST GENOUPH</t>
  </si>
  <si>
    <t>37-ST GERMAIN SUR VIENNE</t>
  </si>
  <si>
    <t>37-ST HIPPOLYTE</t>
  </si>
  <si>
    <t>37-ST JEAN ST GERMAIN</t>
  </si>
  <si>
    <t>37-ST LAURENT DE LIN</t>
  </si>
  <si>
    <t>37-ST LAURENT EN GATINES</t>
  </si>
  <si>
    <t>37-ST MARTIN LE BEAU</t>
  </si>
  <si>
    <t>37-ST NICOLAS DE BOURGUEIL</t>
  </si>
  <si>
    <t>37-ST NICOLAS DES MOTETS</t>
  </si>
  <si>
    <t>37-ST OUEN LES VIGNES</t>
  </si>
  <si>
    <t>37-ST PATERNE RACAN</t>
  </si>
  <si>
    <t>37-ST PIERRE DES CORPS</t>
  </si>
  <si>
    <t>37-ST QUENTIN SUR INDROIS</t>
  </si>
  <si>
    <t>37-ST REGLE</t>
  </si>
  <si>
    <t>37-ST ROCH</t>
  </si>
  <si>
    <t>37-ST SENOCH</t>
  </si>
  <si>
    <t>37-STE CATHERINE DE FIERBOIS</t>
  </si>
  <si>
    <t>37-STE MAURE DE TOURAINE</t>
  </si>
  <si>
    <t>37-SUBLAINES</t>
  </si>
  <si>
    <t>37-TAUXIGNY ST BAULD</t>
  </si>
  <si>
    <t>37-TAVANT</t>
  </si>
  <si>
    <t>37-THENEUIL</t>
  </si>
  <si>
    <t>37-THILOUZE</t>
  </si>
  <si>
    <t>37-THIZAY</t>
  </si>
  <si>
    <t>37-TOURNON ST PIERRE</t>
  </si>
  <si>
    <t>37-TOURS</t>
  </si>
  <si>
    <t>37-TROGUES</t>
  </si>
  <si>
    <t>37-TRUYES</t>
  </si>
  <si>
    <t>37-VALLERES</t>
  </si>
  <si>
    <t>37-VARENNES</t>
  </si>
  <si>
    <t>37-VEIGNE</t>
  </si>
  <si>
    <t>37-VERETZ</t>
  </si>
  <si>
    <t>37-VERNEUIL LE CHATEAU</t>
  </si>
  <si>
    <t>37-VERNEUIL SUR INDRE</t>
  </si>
  <si>
    <t>37-VERNOU SUR BRENNE</t>
  </si>
  <si>
    <t>37-VILLAINES LES ROCHERS</t>
  </si>
  <si>
    <t>37-VILLANDRY</t>
  </si>
  <si>
    <t>37-VILLEBOURG</t>
  </si>
  <si>
    <t>37-VILLEDOMAIN</t>
  </si>
  <si>
    <t>37-VILLEDOMER</t>
  </si>
  <si>
    <t>37-VILLELOIN COULANGE</t>
  </si>
  <si>
    <t>37-VILLEPERDUE</t>
  </si>
  <si>
    <t>37-VILLIERS AU BOUIN</t>
  </si>
  <si>
    <t>37-VOU</t>
  </si>
  <si>
    <t>37-VOUVRAY</t>
  </si>
  <si>
    <t>37-YZEURES SUR CREUSE</t>
  </si>
  <si>
    <t>38-AGNIN</t>
  </si>
  <si>
    <t>38-ALLEMOND</t>
  </si>
  <si>
    <t>38-ALLEVARD</t>
  </si>
  <si>
    <t>38-AMBEL</t>
  </si>
  <si>
    <t>38-ANJOU</t>
  </si>
  <si>
    <t>38-ANNOISIN CHATELANS</t>
  </si>
  <si>
    <t>38-ANTHON</t>
  </si>
  <si>
    <t>38-AOSTE</t>
  </si>
  <si>
    <t>38-APPRIEU</t>
  </si>
  <si>
    <t>38-ARANDON PASSINS</t>
  </si>
  <si>
    <t>38-ARTAS</t>
  </si>
  <si>
    <t>38-ASSIEU</t>
  </si>
  <si>
    <t>38-AUBERIVES EN ROYANS</t>
  </si>
  <si>
    <t>38-AUBERIVES SUR VAREZE</t>
  </si>
  <si>
    <t>38-AURIS</t>
  </si>
  <si>
    <t>38-AUTRANS MEAUDRE EN VERCORS</t>
  </si>
  <si>
    <t>38-AVIGNONET</t>
  </si>
  <si>
    <t>38-BARRAUX</t>
  </si>
  <si>
    <t>38-BEAUCROISSANT</t>
  </si>
  <si>
    <t>38-BEAUFIN</t>
  </si>
  <si>
    <t>38-BEAUFORT</t>
  </si>
  <si>
    <t>38-BEAULIEU</t>
  </si>
  <si>
    <t>38-BEAUREPAIRE</t>
  </si>
  <si>
    <t>38-BEAUVOIR DE MARC</t>
  </si>
  <si>
    <t>38-BEAUVOIR EN ROYANS</t>
  </si>
  <si>
    <t>38-BELLEGARDE POUSSIEU</t>
  </si>
  <si>
    <t>38-BELMONT</t>
  </si>
  <si>
    <t>38-BERNIN</t>
  </si>
  <si>
    <t>38-BESSE</t>
  </si>
  <si>
    <t>38-BESSINS</t>
  </si>
  <si>
    <t>38-BEVENAIS</t>
  </si>
  <si>
    <t>38-BILIEU</t>
  </si>
  <si>
    <t>38-BIOL</t>
  </si>
  <si>
    <t>38-BIVIERS</t>
  </si>
  <si>
    <t>38-BIZONNES</t>
  </si>
  <si>
    <t>38-BLANDIN</t>
  </si>
  <si>
    <t>38-BONNEFAMILLE</t>
  </si>
  <si>
    <t>38-BOSSIEU</t>
  </si>
  <si>
    <t>38-BOUGE CHAMBALUD</t>
  </si>
  <si>
    <t>38-BOURGOIN JALLIEU</t>
  </si>
  <si>
    <t>38-BOUVESSE QUIRIEU</t>
  </si>
  <si>
    <t>38-BRANGUES</t>
  </si>
  <si>
    <t>38-BRESSIEUX</t>
  </si>
  <si>
    <t>38-BRESSON</t>
  </si>
  <si>
    <t>38-BREZINS</t>
  </si>
  <si>
    <t>38-BRIE ET ANGONNES</t>
  </si>
  <si>
    <t>38-BRION</t>
  </si>
  <si>
    <t>38-BURCIN</t>
  </si>
  <si>
    <t>38-CESSIEU</t>
  </si>
  <si>
    <t>38-CHABONS</t>
  </si>
  <si>
    <t>38-CHALON</t>
  </si>
  <si>
    <t>38-CHAMAGNIEU</t>
  </si>
  <si>
    <t>38-CHAMP SUR DRAC</t>
  </si>
  <si>
    <t>38-CHAMPAGNIER</t>
  </si>
  <si>
    <t>38-CHAMPIER</t>
  </si>
  <si>
    <t>38-CHAMROUSSE</t>
  </si>
  <si>
    <t>38-CHANAS</t>
  </si>
  <si>
    <t>38-CHANTEPERIER</t>
  </si>
  <si>
    <t>38-CHANTESSE</t>
  </si>
  <si>
    <t>38-CHAPAREILLAN</t>
  </si>
  <si>
    <t>38-CHARANCIEU</t>
  </si>
  <si>
    <t>38-CHARANTONNAY</t>
  </si>
  <si>
    <t>38-CHARAVINES</t>
  </si>
  <si>
    <t>38-CHARETTE</t>
  </si>
  <si>
    <t>38-CHARNECLES</t>
  </si>
  <si>
    <t>38-CHARVIEU CHAVAGNEUX</t>
  </si>
  <si>
    <t>38-CHASSE SUR RHONE</t>
  </si>
  <si>
    <t>38-CHASSELAY</t>
  </si>
  <si>
    <t>38-CHASSIGNIEU</t>
  </si>
  <si>
    <t>38-CHATEAU BERNARD</t>
  </si>
  <si>
    <t>38-CHATEAUVILAIN</t>
  </si>
  <si>
    <t>38-CHATEL EN TRIEVES</t>
  </si>
  <si>
    <t>38-CHATELUS</t>
  </si>
  <si>
    <t>38-CHATENAY</t>
  </si>
  <si>
    <t>38-CHATONNAY</t>
  </si>
  <si>
    <t>38-CHATTE</t>
  </si>
  <si>
    <t>38-CHAVANOZ</t>
  </si>
  <si>
    <t>38-CHELIEU</t>
  </si>
  <si>
    <t>38-CHEVRIERES</t>
  </si>
  <si>
    <t>38-CHEYSSIEU</t>
  </si>
  <si>
    <t>38-CHEZENEUVE</t>
  </si>
  <si>
    <t>38-CHICHILIANNE</t>
  </si>
  <si>
    <t>38-CHIMILIN</t>
  </si>
  <si>
    <t>38-CHIRENS</t>
  </si>
  <si>
    <t>38-CHOLONGE</t>
  </si>
  <si>
    <t>38-CHONAS L AMBALLAN</t>
  </si>
  <si>
    <t>38-CHORANCHE</t>
  </si>
  <si>
    <t>38-CHOZEAU</t>
  </si>
  <si>
    <t>38-CHUZELLES</t>
  </si>
  <si>
    <t>38-CLAIX</t>
  </si>
  <si>
    <t>38-CLAVANS EN HAUT OISANS</t>
  </si>
  <si>
    <t>38-CLONAS SUR VAREZE</t>
  </si>
  <si>
    <t>38-COGNET</t>
  </si>
  <si>
    <t>38-COGNIN LES GORGES</t>
  </si>
  <si>
    <t>38-COLOMBE</t>
  </si>
  <si>
    <t>38-CORBELIN</t>
  </si>
  <si>
    <t>38-CORENC</t>
  </si>
  <si>
    <t>38-CORNILLON EN TRIEVES</t>
  </si>
  <si>
    <t>38-CORPS</t>
  </si>
  <si>
    <t>38-CORRENCON EN VERCORS</t>
  </si>
  <si>
    <t>38-COUBLEVIE</t>
  </si>
  <si>
    <t>38-COUR ET BUIS</t>
  </si>
  <si>
    <t>38-COURTENAY</t>
  </si>
  <si>
    <t>38-CRACHIER</t>
  </si>
  <si>
    <t>38-CRAS</t>
  </si>
  <si>
    <t>38-CREMIEU</t>
  </si>
  <si>
    <t>38-CRETS EN BELLEDONNE</t>
  </si>
  <si>
    <t>38-CREYS MEPIEU</t>
  </si>
  <si>
    <t>38-CROLLES</t>
  </si>
  <si>
    <t>38-CULIN</t>
  </si>
  <si>
    <t>38-DIEMOZ</t>
  </si>
  <si>
    <t>38-DIZIMIEU</t>
  </si>
  <si>
    <t>38-DOISSIN</t>
  </si>
  <si>
    <t>38-DOLOMIEU</t>
  </si>
  <si>
    <t>38-DOMARIN</t>
  </si>
  <si>
    <t>38-DOMENE</t>
  </si>
  <si>
    <t>38-ECHIROLLES</t>
  </si>
  <si>
    <t>38-ECLOSE BADINIERES</t>
  </si>
  <si>
    <t>38-ENGINS</t>
  </si>
  <si>
    <t>38-ENTRAIGUES</t>
  </si>
  <si>
    <t>38-ENTRE DEUX GUIERS</t>
  </si>
  <si>
    <t>38-ESTRABLIN</t>
  </si>
  <si>
    <t>38-EYBENS</t>
  </si>
  <si>
    <t>38-EYDOCHE</t>
  </si>
  <si>
    <t>38-EYZIN PINET</t>
  </si>
  <si>
    <t>38-FARAMANS</t>
  </si>
  <si>
    <t>38-FAVERGES DE LA TOUR</t>
  </si>
  <si>
    <t>38-FLACHERES</t>
  </si>
  <si>
    <t>38-FONTAINE</t>
  </si>
  <si>
    <t>38-FONTANIL CORNILLON</t>
  </si>
  <si>
    <t>38-FOUR</t>
  </si>
  <si>
    <t>38-FROGES</t>
  </si>
  <si>
    <t>38-FRONTONAS</t>
  </si>
  <si>
    <t>38-GIERES</t>
  </si>
  <si>
    <t>38-GILLONNAY</t>
  </si>
  <si>
    <t>38-GONCELIN</t>
  </si>
  <si>
    <t>38-GRANIEU</t>
  </si>
  <si>
    <t>38-GRENAY</t>
  </si>
  <si>
    <t>38-GRENOBLE</t>
  </si>
  <si>
    <t>38-GRESSE EN VERCORS</t>
  </si>
  <si>
    <t>38-HERBEYS</t>
  </si>
  <si>
    <t>38-HEYRIEUX</t>
  </si>
  <si>
    <t>38-HIERES SUR AMBY</t>
  </si>
  <si>
    <t>38-HUEZ</t>
  </si>
  <si>
    <t>38-HURTIERES</t>
  </si>
  <si>
    <t>38-IZEAUX</t>
  </si>
  <si>
    <t>38-IZERON</t>
  </si>
  <si>
    <t>38-JANNEYRIAS</t>
  </si>
  <si>
    <t>38-JARCIEU</t>
  </si>
  <si>
    <t>38-JARDIN</t>
  </si>
  <si>
    <t>38-JARRIE</t>
  </si>
  <si>
    <t>38-L ALBENC</t>
  </si>
  <si>
    <t>38-L ISLE D ABEAU</t>
  </si>
  <si>
    <t>38-LA BALME LES GROTTES</t>
  </si>
  <si>
    <t>38-LA BATIE MONTGASCON</t>
  </si>
  <si>
    <t>38-LA BUISSE</t>
  </si>
  <si>
    <t>38-LA BUISSIERE</t>
  </si>
  <si>
    <t>38-LA CHAPELLE DE LA TOUR</t>
  </si>
  <si>
    <t>38-LA CHAPELLE DE SURIEU</t>
  </si>
  <si>
    <t>38-LA CHAPELLE DU BARD</t>
  </si>
  <si>
    <t>38-LA COMBE DE LANCEY</t>
  </si>
  <si>
    <t>38-LA COTE ST ANDRE</t>
  </si>
  <si>
    <t>38-LA FLACHERE</t>
  </si>
  <si>
    <t>38-LA FORTERESSE</t>
  </si>
  <si>
    <t>38-LA FRETTE</t>
  </si>
  <si>
    <t>38-LA GARDE</t>
  </si>
  <si>
    <t>38-LA MORTE</t>
  </si>
  <si>
    <t>38-LA MOTTE D AVEILLANS</t>
  </si>
  <si>
    <t>38-LA MOTTE ST MARTIN</t>
  </si>
  <si>
    <t>38-LA MURE D ISERE</t>
  </si>
  <si>
    <t>38-LA MURETTE</t>
  </si>
  <si>
    <t>38-LA PIERRE</t>
  </si>
  <si>
    <t>38-LA RIVIERE</t>
  </si>
  <si>
    <t>38-LA SALETTE FALLAVAUX</t>
  </si>
  <si>
    <t>38-LA SALLE EN BEAUMONT</t>
  </si>
  <si>
    <t>38-LA SONE</t>
  </si>
  <si>
    <t>38-LA SURE EN CHARTREUSE</t>
  </si>
  <si>
    <t>38-LA TERRASSE</t>
  </si>
  <si>
    <t>38-LA TOUR DU PIN</t>
  </si>
  <si>
    <t>38-LA TRONCHE</t>
  </si>
  <si>
    <t>38-LA VALETTE</t>
  </si>
  <si>
    <t>38-LA VERPILLIERE</t>
  </si>
  <si>
    <t>38-LAFFREY</t>
  </si>
  <si>
    <t>38-LALLEY</t>
  </si>
  <si>
    <t>38-LANS EN VERCORS</t>
  </si>
  <si>
    <t>38-LAVAL EN BELLEDONNE</t>
  </si>
  <si>
    <t>38-LAVALDENS</t>
  </si>
  <si>
    <t>38-LAVARS</t>
  </si>
  <si>
    <t>38-LE BOUCHAGE</t>
  </si>
  <si>
    <t>38-LE BOURG D OISANS</t>
  </si>
  <si>
    <t>38-LE CHAMP PRES FROGES</t>
  </si>
  <si>
    <t>38-LE CHEYLAS</t>
  </si>
  <si>
    <t>38-LE FRENEY D OISANS</t>
  </si>
  <si>
    <t>38-LE GRAND LEMPS</t>
  </si>
  <si>
    <t>38-LE GUA</t>
  </si>
  <si>
    <t>38-LE HAUT BREDA</t>
  </si>
  <si>
    <t>38-LE MONESTIER DU PERCY</t>
  </si>
  <si>
    <t>38-LE MOTTIER</t>
  </si>
  <si>
    <t>38-LE MOUTARET</t>
  </si>
  <si>
    <t>38-LE PASSAGE</t>
  </si>
  <si>
    <t>38-LE PEAGE DE ROUSSILLON</t>
  </si>
  <si>
    <t>38-LE PERCY</t>
  </si>
  <si>
    <t>38-LE PONT DE BEAUVOISIN</t>
  </si>
  <si>
    <t>38-LE PONT DE CLAIX</t>
  </si>
  <si>
    <t>38-LE SAPPEY EN CHARTREUSE</t>
  </si>
  <si>
    <t>38-LE TOUVET</t>
  </si>
  <si>
    <t>38-LE VERSOUD</t>
  </si>
  <si>
    <t>38-LENTIOL</t>
  </si>
  <si>
    <t>38-LES ABRETS EN DAUPHINE</t>
  </si>
  <si>
    <t>38-LES ADRETS</t>
  </si>
  <si>
    <t>38-LES AVENIERES VEYRINS THUELLIN</t>
  </si>
  <si>
    <t>38-LES COTES D AREY</t>
  </si>
  <si>
    <t>38-LES COTES DE CORPS</t>
  </si>
  <si>
    <t>38-LES DEUX ALPES</t>
  </si>
  <si>
    <t>38-LES EPARRES</t>
  </si>
  <si>
    <t>38-LES ROCHES DE CONDRIEU</t>
  </si>
  <si>
    <t>38-LEYRIEU</t>
  </si>
  <si>
    <t>38-LIEUDIEU</t>
  </si>
  <si>
    <t>38-LIVET ET GAVET</t>
  </si>
  <si>
    <t>38-LONGECHENAL</t>
  </si>
  <si>
    <t>38-LUMBIN</t>
  </si>
  <si>
    <t>38-LUZINAY</t>
  </si>
  <si>
    <t>38-MALLEVAL EN VERCORS</t>
  </si>
  <si>
    <t>38-MARCIEU</t>
  </si>
  <si>
    <t>38-MARCILLOLES</t>
  </si>
  <si>
    <t>38-MARCOLLIN</t>
  </si>
  <si>
    <t>38-MARNANS</t>
  </si>
  <si>
    <t>38-MASSIEU</t>
  </si>
  <si>
    <t>38-MAUBEC</t>
  </si>
  <si>
    <t>38-MAYRES SAVEL</t>
  </si>
  <si>
    <t>38-MENS</t>
  </si>
  <si>
    <t>38-MERLAS</t>
  </si>
  <si>
    <t>38-MEYLAN</t>
  </si>
  <si>
    <t>38-MEYRIE</t>
  </si>
  <si>
    <t>38-MEYRIEU LES ETANGS</t>
  </si>
  <si>
    <t>38-MEYSSIEZ</t>
  </si>
  <si>
    <t>38-MIRIBEL LANCHATRE</t>
  </si>
  <si>
    <t>38-MIRIBEL LES ECHELLES</t>
  </si>
  <si>
    <t>38-MIZOEN</t>
  </si>
  <si>
    <t>38-MOIDIEU DETOURBE</t>
  </si>
  <si>
    <t>38-MOIRANS</t>
  </si>
  <si>
    <t>38-MOISSIEU SUR DOLON</t>
  </si>
  <si>
    <t>38-MONESTIER D AMBEL</t>
  </si>
  <si>
    <t>38-MONESTIER DE CLERMONT</t>
  </si>
  <si>
    <t>38-MONSTEROUX MILIEU</t>
  </si>
  <si>
    <t>38-MONT ST MARTIN</t>
  </si>
  <si>
    <t>38-MONTAGNE</t>
  </si>
  <si>
    <t>38-MONTAGNIEU</t>
  </si>
  <si>
    <t>38-MONTALIEU VERCIEU</t>
  </si>
  <si>
    <t>38-MONTAUD</t>
  </si>
  <si>
    <t>38-MONTBONNOT ST MARTIN</t>
  </si>
  <si>
    <t>38-MONTCARRA</t>
  </si>
  <si>
    <t>38-MONTCHABOUD</t>
  </si>
  <si>
    <t>38-MONTEYNARD</t>
  </si>
  <si>
    <t>38-MONTFALCON</t>
  </si>
  <si>
    <t>38-MONTFERRAT</t>
  </si>
  <si>
    <t>38-MONTREVEL</t>
  </si>
  <si>
    <t>38-MONTSEVEROUX</t>
  </si>
  <si>
    <t>38-MORAS</t>
  </si>
  <si>
    <t>38-MORESTEL</t>
  </si>
  <si>
    <t>38-MORETTE</t>
  </si>
  <si>
    <t>38-MURIANETTE</t>
  </si>
  <si>
    <t>38-MURINAIS</t>
  </si>
  <si>
    <t>38-NANTES EN RATIER</t>
  </si>
  <si>
    <t>38-NIVOLAS VERMELLE</t>
  </si>
  <si>
    <t>38-NOTRE DAME DE COMMIERS</t>
  </si>
  <si>
    <t>38-NOTRE DAME DE L OSIER</t>
  </si>
  <si>
    <t>38-NOTRE DAME DE MESAGE</t>
  </si>
  <si>
    <t>38-NOTRE DAME DE VAULX</t>
  </si>
  <si>
    <t>38-NOYAREY</t>
  </si>
  <si>
    <t>38-OPTEVOZ</t>
  </si>
  <si>
    <t>38-ORIS EN RATTIER</t>
  </si>
  <si>
    <t>38-ORNACIEUX BALBINS</t>
  </si>
  <si>
    <t>38-ORNON</t>
  </si>
  <si>
    <t>38-OULLES</t>
  </si>
  <si>
    <t>38-OYEU</t>
  </si>
  <si>
    <t>38-OYTIER ST OBLAS</t>
  </si>
  <si>
    <t>38-OZ</t>
  </si>
  <si>
    <t>38-PACT</t>
  </si>
  <si>
    <t>38-PAJAY</t>
  </si>
  <si>
    <t>38-PANOSSAS</t>
  </si>
  <si>
    <t>38-PARMILIEU</t>
  </si>
  <si>
    <t>38-PELLAFOL</t>
  </si>
  <si>
    <t>38-PENOL</t>
  </si>
  <si>
    <t>38-PIERRE CHATEL</t>
  </si>
  <si>
    <t>38-PISIEU</t>
  </si>
  <si>
    <t>38-PLAN</t>
  </si>
  <si>
    <t>38-PLATEAU DES PETITES ROCHES</t>
  </si>
  <si>
    <t>38-POISAT</t>
  </si>
  <si>
    <t>38-POLIENAS</t>
  </si>
  <si>
    <t>38-POMMIER DE BEAUREPAIRE</t>
  </si>
  <si>
    <t>38-PONSONNAS</t>
  </si>
  <si>
    <t>38-PONT DE CHERUY</t>
  </si>
  <si>
    <t>38-PONT EN ROYANS</t>
  </si>
  <si>
    <t>38-PONT EVEQUE</t>
  </si>
  <si>
    <t>38-PONTCHARRA</t>
  </si>
  <si>
    <t>38-PORCIEU AMBLAGNIEU</t>
  </si>
  <si>
    <t>38-PORTE DES BONNEVAUX</t>
  </si>
  <si>
    <t>38-PREBOIS</t>
  </si>
  <si>
    <t>38-PRESLES</t>
  </si>
  <si>
    <t>38-PRESSINS</t>
  </si>
  <si>
    <t>38-PRIMARETTE</t>
  </si>
  <si>
    <t>38-PROVEYSIEUX</t>
  </si>
  <si>
    <t>38-PRUNIERES</t>
  </si>
  <si>
    <t>38-QUAIX EN CHARTREUSE</t>
  </si>
  <si>
    <t>38-QUET EN BEAUMONT</t>
  </si>
  <si>
    <t>38-QUINCIEU</t>
  </si>
  <si>
    <t>38-REAUMONT</t>
  </si>
  <si>
    <t>38-RENAGE</t>
  </si>
  <si>
    <t>38-RENCUREL</t>
  </si>
  <si>
    <t>38-REVEL</t>
  </si>
  <si>
    <t>38-REVEL TOURDAN</t>
  </si>
  <si>
    <t>38-REVENTIN VAUGRIS</t>
  </si>
  <si>
    <t>38-RIVES SUR FURE</t>
  </si>
  <si>
    <t>38-ROCHE</t>
  </si>
  <si>
    <t>38-ROCHETOIRIN</t>
  </si>
  <si>
    <t>38-ROISSARD</t>
  </si>
  <si>
    <t>38-ROMAGNIEU</t>
  </si>
  <si>
    <t>38-ROUSSILLON</t>
  </si>
  <si>
    <t>38-ROVON</t>
  </si>
  <si>
    <t>38-ROYAS</t>
  </si>
  <si>
    <t>38-ROYBON</t>
  </si>
  <si>
    <t>38-RUY MONTCEAU</t>
  </si>
  <si>
    <t>38-SABLONS</t>
  </si>
  <si>
    <t>38-SALAGNON</t>
  </si>
  <si>
    <t>38-SALAISE SUR SANNE</t>
  </si>
  <si>
    <t>38-SARCENAS</t>
  </si>
  <si>
    <t>38-SARDIEU</t>
  </si>
  <si>
    <t>38-SASSENAGE</t>
  </si>
  <si>
    <t>38-SATOLAS ET BONCE</t>
  </si>
  <si>
    <t>38-SAVAS MEPIN</t>
  </si>
  <si>
    <t>38-SECHILIENNE</t>
  </si>
  <si>
    <t>38-SEPTEME</t>
  </si>
  <si>
    <t>38-SEREZIN DE LA TOUR</t>
  </si>
  <si>
    <t>38-SERMERIEU</t>
  </si>
  <si>
    <t>38-SERPAIZE</t>
  </si>
  <si>
    <t>38-SERRE NERPOL</t>
  </si>
  <si>
    <t>38-SEYSSINET PARISET</t>
  </si>
  <si>
    <t>38-SEYSSINS</t>
  </si>
  <si>
    <t>38-SEYSSUEL</t>
  </si>
  <si>
    <t>38-SICCIEU ST JULIEN ET CARISIEU</t>
  </si>
  <si>
    <t>38-SIEVOZ</t>
  </si>
  <si>
    <t>38-SILLANS</t>
  </si>
  <si>
    <t>38-SINARD</t>
  </si>
  <si>
    <t>38-SOLEYMIEU</t>
  </si>
  <si>
    <t>38-SONNAY</t>
  </si>
  <si>
    <t>38-SOUSVILLE</t>
  </si>
  <si>
    <t>38-ST AGNIN SUR BION</t>
  </si>
  <si>
    <t>38-ST ALBAN DE ROCHE</t>
  </si>
  <si>
    <t>38-ST ALBAN DU RHONE</t>
  </si>
  <si>
    <t>38-ST ALBIN DE VAULSERRE</t>
  </si>
  <si>
    <t>38-ST ANDEOL</t>
  </si>
  <si>
    <t>38-ST ANDRE EN ROYANS</t>
  </si>
  <si>
    <t>38-ST ANDRE LE GAZ</t>
  </si>
  <si>
    <t>38-ST ANTOINE L ABBAYE</t>
  </si>
  <si>
    <t>38-ST APPOLINARD</t>
  </si>
  <si>
    <t>38-ST AREY</t>
  </si>
  <si>
    <t>38-ST AUPRE</t>
  </si>
  <si>
    <t>38-ST BARTHELEMY DE SECHILIENNE</t>
  </si>
  <si>
    <t>38-ST BAUDILLE DE LA TOUR</t>
  </si>
  <si>
    <t>38-ST BAUDILLE ET PIPET</t>
  </si>
  <si>
    <t>38-ST BLAISE DU BUIS</t>
  </si>
  <si>
    <t>38-ST BONNET DE CHAVAGNE</t>
  </si>
  <si>
    <t>38-ST BUEIL</t>
  </si>
  <si>
    <t>38-ST CASSIEN</t>
  </si>
  <si>
    <t>38-ST CHEF</t>
  </si>
  <si>
    <t>38-ST CHRISTOPHE EN OISANS</t>
  </si>
  <si>
    <t>38-ST CHRISTOPHE SUR GUIERS</t>
  </si>
  <si>
    <t>38-ST CLAIR DE LA TOUR</t>
  </si>
  <si>
    <t>38-ST CLAIR DU RHONE</t>
  </si>
  <si>
    <t>38-ST CLAIR SUR GALAURE</t>
  </si>
  <si>
    <t>38-ST DIDIER DE BIZONNES</t>
  </si>
  <si>
    <t>38-ST DIDIER DE LA TOUR</t>
  </si>
  <si>
    <t>38-ST EGREVE</t>
  </si>
  <si>
    <t>38-ST ETIENNE DE CROSSEY</t>
  </si>
  <si>
    <t>38-ST ETIENNE DE ST GEOIRS</t>
  </si>
  <si>
    <t>38-ST GEOIRE EN VALDAINE</t>
  </si>
  <si>
    <t>38-ST GEOIRS</t>
  </si>
  <si>
    <t>38-ST GEORGES D ESPERANCHE</t>
  </si>
  <si>
    <t>38-ST GEORGES DE COMMIERS</t>
  </si>
  <si>
    <t>38-ST GERVAIS</t>
  </si>
  <si>
    <t>38-ST GUILLAUME</t>
  </si>
  <si>
    <t>38-ST HILAIRE DE BRENS</t>
  </si>
  <si>
    <t>38-ST HILAIRE DE LA COTE</t>
  </si>
  <si>
    <t>38-ST HILAIRE DU ROSIER</t>
  </si>
  <si>
    <t>38-ST HONORE</t>
  </si>
  <si>
    <t>38-ST ISMIER</t>
  </si>
  <si>
    <t>38-ST JEAN D AVELANNE</t>
  </si>
  <si>
    <t>38-ST JEAN D HERANS</t>
  </si>
  <si>
    <t>38-ST JEAN DE BOURNAY</t>
  </si>
  <si>
    <t>38-ST JEAN DE MOIRANS</t>
  </si>
  <si>
    <t>38-ST JEAN DE SOUDAIN</t>
  </si>
  <si>
    <t>38-ST JEAN DE VAULX</t>
  </si>
  <si>
    <t>38-ST JEAN LE VIEUX</t>
  </si>
  <si>
    <t>38-ST JOSEPH DE RIVIERE</t>
  </si>
  <si>
    <t>38-ST JULIEN DE L HERMS</t>
  </si>
  <si>
    <t>38-ST JUST CHALEYSSIN</t>
  </si>
  <si>
    <t>38-ST JUST DE CLAIX</t>
  </si>
  <si>
    <t>38-ST LATTIER</t>
  </si>
  <si>
    <t>38-ST LAURENT DU PONT</t>
  </si>
  <si>
    <t>38-ST LAURENT EN BEAUMONT</t>
  </si>
  <si>
    <t>38-ST MARCEL BEL ACCUEIL</t>
  </si>
  <si>
    <t>38-ST MARCELLIN</t>
  </si>
  <si>
    <t>38-ST MARTIN D HERES</t>
  </si>
  <si>
    <t>38-ST MARTIN D URIAGE</t>
  </si>
  <si>
    <t>38-ST MARTIN DE CLELLES</t>
  </si>
  <si>
    <t>38-ST MARTIN DE LA CLUZE</t>
  </si>
  <si>
    <t>38-ST MARTIN DE VAULSERRE</t>
  </si>
  <si>
    <t>38-ST MARTIN LE VINOUX</t>
  </si>
  <si>
    <t>38-ST MAURICE EN TRIEVES</t>
  </si>
  <si>
    <t>38-ST MAURICE L EXIL</t>
  </si>
  <si>
    <t>38-ST MAXIMIN</t>
  </si>
  <si>
    <t>38-ST MICHEL DE ST GEOIRS</t>
  </si>
  <si>
    <t>38-ST MICHEL EN BEAUMONT</t>
  </si>
  <si>
    <t>38-ST MICHEL LES PORTES</t>
  </si>
  <si>
    <t>38-ST MURY MONTEYMOND</t>
  </si>
  <si>
    <t>38-ST NAZAIRE LES EYMES</t>
  </si>
  <si>
    <t>38-ST NICOLAS DE MACHERIN</t>
  </si>
  <si>
    <t>38-ST NIZIER DU MOUCHEROTTE</t>
  </si>
  <si>
    <t>38-ST ONDRAS</t>
  </si>
  <si>
    <t>38-ST PAUL D IZEAUX</t>
  </si>
  <si>
    <t>38-ST PAUL DE VARCES</t>
  </si>
  <si>
    <t>38-ST PAUL LES MONESTIER</t>
  </si>
  <si>
    <t>38-ST PIERRE D ENTREMONT</t>
  </si>
  <si>
    <t>38-ST PIERRE DE BRESSIEUX</t>
  </si>
  <si>
    <t>38-ST PIERRE DE CHARTREUSE</t>
  </si>
  <si>
    <t>38-ST PIERRE DE CHERENNES</t>
  </si>
  <si>
    <t>38-ST PIERRE DE MEAROZ</t>
  </si>
  <si>
    <t>38-ST PIERRE DE MESAGE</t>
  </si>
  <si>
    <t>38-ST PRIM</t>
  </si>
  <si>
    <t>38-ST QUENTIN FALLAVIER</t>
  </si>
  <si>
    <t>38-ST QUENTIN SUR ISERE</t>
  </si>
  <si>
    <t>38-ST ROMAIN DE JALIONAS</t>
  </si>
  <si>
    <t>38-ST ROMAIN DE SURIEU</t>
  </si>
  <si>
    <t>38-ST ROMANS</t>
  </si>
  <si>
    <t>38-ST SAUVEUR</t>
  </si>
  <si>
    <t>38-ST SAVIN</t>
  </si>
  <si>
    <t>38-ST SIMEON DE BRESSIEUX</t>
  </si>
  <si>
    <t>38-ST SORLIN DE MORESTEL</t>
  </si>
  <si>
    <t>38-ST SORLIN DE VIENNE</t>
  </si>
  <si>
    <t>38-ST SULPICE DES RIVOIRES</t>
  </si>
  <si>
    <t>38-ST THEOFFREY</t>
  </si>
  <si>
    <t>38-ST VERAND</t>
  </si>
  <si>
    <t>38-ST VICTOR DE CESSIEU</t>
  </si>
  <si>
    <t>38-ST VICTOR DE MORESTEL</t>
  </si>
  <si>
    <t>38-ST VINCENT DE MERCUZE</t>
  </si>
  <si>
    <t>38-STE AGNES</t>
  </si>
  <si>
    <t>38-STE ANNE SUR GERVONDE</t>
  </si>
  <si>
    <t>38-STE BLANDINE</t>
  </si>
  <si>
    <t>38-STE LUCE</t>
  </si>
  <si>
    <t>38-STE MARIE D ALLOIX</t>
  </si>
  <si>
    <t>38-STE MARIE DU MONT</t>
  </si>
  <si>
    <t>38-SUCCIEU</t>
  </si>
  <si>
    <t>38-SUSVILLE</t>
  </si>
  <si>
    <t>38-TECHE</t>
  </si>
  <si>
    <t>38-TENCIN</t>
  </si>
  <si>
    <t>38-THEYS</t>
  </si>
  <si>
    <t>38-THODURE</t>
  </si>
  <si>
    <t>38-TIGNIEU JAMEYZIEU</t>
  </si>
  <si>
    <t>38-TORCHEFELON</t>
  </si>
  <si>
    <t>38-TRAMOLE</t>
  </si>
  <si>
    <t>38-TREFFORT</t>
  </si>
  <si>
    <t>38-TREMINIS</t>
  </si>
  <si>
    <t>38-TREPT</t>
  </si>
  <si>
    <t>38-TULLINS</t>
  </si>
  <si>
    <t>38-VAL DE VIRIEU</t>
  </si>
  <si>
    <t>38-VALBONNAIS</t>
  </si>
  <si>
    <t>38-VALENCIN</t>
  </si>
  <si>
    <t>38-VALENCOGNE</t>
  </si>
  <si>
    <t>38-VALJOUFFREY</t>
  </si>
  <si>
    <t>38-VARACIEUX</t>
  </si>
  <si>
    <t>38-VARCES ALLIERES ET RISSET</t>
  </si>
  <si>
    <t>38-VASSELIN</t>
  </si>
  <si>
    <t>38-VATILIEU</t>
  </si>
  <si>
    <t>38-VAUJANY</t>
  </si>
  <si>
    <t>38-VAULNAVEYS LE BAS</t>
  </si>
  <si>
    <t>38-VAULNAVEYS LE HAUT</t>
  </si>
  <si>
    <t>38-VAULX MILIEU</t>
  </si>
  <si>
    <t>38-VELANNE</t>
  </si>
  <si>
    <t>38-VENERIEU</t>
  </si>
  <si>
    <t>38-VENON</t>
  </si>
  <si>
    <t>38-VERNAS</t>
  </si>
  <si>
    <t>38-VERNIOZ</t>
  </si>
  <si>
    <t>38-VERTRIEU</t>
  </si>
  <si>
    <t>38-VEUREY VOROIZE</t>
  </si>
  <si>
    <t>38-VEYSSILIEU</t>
  </si>
  <si>
    <t>38-VEZERONCE CURTIN</t>
  </si>
  <si>
    <t>38-VIENNE</t>
  </si>
  <si>
    <t>38-VIF</t>
  </si>
  <si>
    <t>38-VIGNIEU</t>
  </si>
  <si>
    <t>38-VILLAGES DU LAC DE PALADRU</t>
  </si>
  <si>
    <t>38-VILLARD BONNOT</t>
  </si>
  <si>
    <t>38-VILLARD DE LANS</t>
  </si>
  <si>
    <t>38-VILLARD NOTRE DAME</t>
  </si>
  <si>
    <t>38-VILLARD RECULAS</t>
  </si>
  <si>
    <t>38-VILLARD REYMOND</t>
  </si>
  <si>
    <t>38-VILLARD ST CHRISTOPHE</t>
  </si>
  <si>
    <t>38-VILLE SOUS ANJOU</t>
  </si>
  <si>
    <t>38-VILLEFONTAINE</t>
  </si>
  <si>
    <t>38-VILLEMOIRIEU</t>
  </si>
  <si>
    <t>38-VILLENEUVE DE MARC</t>
  </si>
  <si>
    <t>38-VILLETTE D ANTHON</t>
  </si>
  <si>
    <t>38-VILLETTE DE VIENNE</t>
  </si>
  <si>
    <t>38-VINAY</t>
  </si>
  <si>
    <t>38-VIRIVILLE</t>
  </si>
  <si>
    <t>38-VIZILLE</t>
  </si>
  <si>
    <t>38-VOIRON</t>
  </si>
  <si>
    <t>38-VOISSANT</t>
  </si>
  <si>
    <t>38-VOREPPE</t>
  </si>
  <si>
    <t>38-VOUREY</t>
  </si>
  <si>
    <t>39-ABERGEMENT LA RONCE</t>
  </si>
  <si>
    <t>39-ABERGEMENT LE GRAND</t>
  </si>
  <si>
    <t>39-ABERGEMENT LE PETIT</t>
  </si>
  <si>
    <t>39-ABERGEMENT LES THESY</t>
  </si>
  <si>
    <t>39-AIGLEPIERRE</t>
  </si>
  <si>
    <t>39-ALIEZE</t>
  </si>
  <si>
    <t>39-AMANGE</t>
  </si>
  <si>
    <t>39-ANDELOT EN MONTAGNE</t>
  </si>
  <si>
    <t>39-ANDELOT MORVAL</t>
  </si>
  <si>
    <t>39-ANNOIRE</t>
  </si>
  <si>
    <t>39-ARBOIS</t>
  </si>
  <si>
    <t>39-ARCHELANGE</t>
  </si>
  <si>
    <t>39-ARDON</t>
  </si>
  <si>
    <t>39-ARESCHES</t>
  </si>
  <si>
    <t>39-ARINTHOD</t>
  </si>
  <si>
    <t>39-ARLAY</t>
  </si>
  <si>
    <t>39-AROMAS</t>
  </si>
  <si>
    <t>39-ARSURE ARSURETTE</t>
  </si>
  <si>
    <t>39-ASNANS BEAUVOISIN</t>
  </si>
  <si>
    <t>39-AUDELANGE</t>
  </si>
  <si>
    <t>39-AUGEA</t>
  </si>
  <si>
    <t>39-AUGERANS</t>
  </si>
  <si>
    <t>39-AUGISEY</t>
  </si>
  <si>
    <t>39-AUMONT</t>
  </si>
  <si>
    <t>39-AUMUR</t>
  </si>
  <si>
    <t>39-AUTHUME</t>
  </si>
  <si>
    <t>39-AUXANGE</t>
  </si>
  <si>
    <t>39-AVIGNON LES ST CLAUDE</t>
  </si>
  <si>
    <t>39-BALAISEAUX</t>
  </si>
  <si>
    <t>39-BALANOD</t>
  </si>
  <si>
    <t>39-BANS</t>
  </si>
  <si>
    <t>39-BARESIA SUR L AIN</t>
  </si>
  <si>
    <t>39-BARRETAINE</t>
  </si>
  <si>
    <t>39-BAUME LES MESSIEURS</t>
  </si>
  <si>
    <t>39-BAVERANS</t>
  </si>
  <si>
    <t>39-BEAUFORT ORBAGNA</t>
  </si>
  <si>
    <t>39-BEFFIA</t>
  </si>
  <si>
    <t>39-BELLECOMBE</t>
  </si>
  <si>
    <t>39-BELLEFONTAINE</t>
  </si>
  <si>
    <t>39-BELMONT</t>
  </si>
  <si>
    <t>39-BERSAILLIN</t>
  </si>
  <si>
    <t>39-BESAIN</t>
  </si>
  <si>
    <t>39-BIARNE</t>
  </si>
  <si>
    <t>39-BIEF DES MAISONS</t>
  </si>
  <si>
    <t>39-BIEF DU FOURG</t>
  </si>
  <si>
    <t>39-BIEFMORIN</t>
  </si>
  <si>
    <t>39-BILLECUL</t>
  </si>
  <si>
    <t>39-BLETTERANS</t>
  </si>
  <si>
    <t>39-BLOIS SUR SEILLE</t>
  </si>
  <si>
    <t>39-BLYE</t>
  </si>
  <si>
    <t>39-BOIS D AMONT</t>
  </si>
  <si>
    <t>39-BOIS DE GAND</t>
  </si>
  <si>
    <t>39-BOISSIA</t>
  </si>
  <si>
    <t>39-BONLIEU</t>
  </si>
  <si>
    <t>39-BONNEFONTAINE</t>
  </si>
  <si>
    <t>39-BORNAY</t>
  </si>
  <si>
    <t>39-BOURG DE SIROD</t>
  </si>
  <si>
    <t>39-BRACON</t>
  </si>
  <si>
    <t>39-BRAINANS</t>
  </si>
  <si>
    <t>39-BRANS</t>
  </si>
  <si>
    <t>39-BRETENIERES</t>
  </si>
  <si>
    <t>39-BREVANS</t>
  </si>
  <si>
    <t>39-BRIOD</t>
  </si>
  <si>
    <t>39-BROISSIA</t>
  </si>
  <si>
    <t>39-BUVILLY</t>
  </si>
  <si>
    <t>39-CENSEAU</t>
  </si>
  <si>
    <t>39-CERNANS</t>
  </si>
  <si>
    <t>39-CERNIEBAUD</t>
  </si>
  <si>
    <t>39-CERNON</t>
  </si>
  <si>
    <t>39-CESANCEY</t>
  </si>
  <si>
    <t>39-CHAINEE DES COUPIS</t>
  </si>
  <si>
    <t>39-CHAMBERIA</t>
  </si>
  <si>
    <t>39-CHAMBLAY</t>
  </si>
  <si>
    <t>39-CHAMOLE</t>
  </si>
  <si>
    <t>39-CHAMPAGNE SUR LOUE</t>
  </si>
  <si>
    <t>39-CHAMPAGNEY</t>
  </si>
  <si>
    <t>39-CHAMPAGNOLE</t>
  </si>
  <si>
    <t>39-CHAMPDIVERS</t>
  </si>
  <si>
    <t>39-CHAMPROUGIER</t>
  </si>
  <si>
    <t>39-CHAMPVANS</t>
  </si>
  <si>
    <t>39-CHAPELLE VOLAND</t>
  </si>
  <si>
    <t>39-CHAPOIS</t>
  </si>
  <si>
    <t>39-CHARCHILLA</t>
  </si>
  <si>
    <t>39-CHARCIER</t>
  </si>
  <si>
    <t>39-CHARENCY</t>
  </si>
  <si>
    <t>39-CHAREZIER</t>
  </si>
  <si>
    <t>39-CHARNOD</t>
  </si>
  <si>
    <t>39-CHASSAL MOLINGES</t>
  </si>
  <si>
    <t>39-CHATEAU CHALON</t>
  </si>
  <si>
    <t>39-CHATEL DE JOUX</t>
  </si>
  <si>
    <t>39-CHATELAY</t>
  </si>
  <si>
    <t>39-CHATELNEUF</t>
  </si>
  <si>
    <t>39-CHATENOIS</t>
  </si>
  <si>
    <t>39-CHATILLON</t>
  </si>
  <si>
    <t>39-CHAUMERGY</t>
  </si>
  <si>
    <t>39-CHAUSSENANS</t>
  </si>
  <si>
    <t>39-CHAUSSIN</t>
  </si>
  <si>
    <t>39-CHAUX CHAMPAGNY</t>
  </si>
  <si>
    <t>39-CHAUX DES CROTENAY</t>
  </si>
  <si>
    <t>39-CHAUX DU DOMBIEF</t>
  </si>
  <si>
    <t>39-CHAVERIA</t>
  </si>
  <si>
    <t>39-CHEMENOT</t>
  </si>
  <si>
    <t>39-CHEMIN</t>
  </si>
  <si>
    <t>39-CHENE BERNARD</t>
  </si>
  <si>
    <t>39-CHENE SEC</t>
  </si>
  <si>
    <t>39-CHEVIGNY</t>
  </si>
  <si>
    <t>39-CHEVREAUX</t>
  </si>
  <si>
    <t>39-CHEVROTAINE</t>
  </si>
  <si>
    <t>39-CHILLE</t>
  </si>
  <si>
    <t>39-CHILLY LE VIGNOBLE</t>
  </si>
  <si>
    <t>39-CHILLY SUR SALINS</t>
  </si>
  <si>
    <t>39-CHISSEY SUR LOUE</t>
  </si>
  <si>
    <t>39-CHOISEY</t>
  </si>
  <si>
    <t>39-CHOUX</t>
  </si>
  <si>
    <t>39-CIZE</t>
  </si>
  <si>
    <t>39-CLAIRVAUX LES LACS</t>
  </si>
  <si>
    <t>39-CLUCY</t>
  </si>
  <si>
    <t>39-COGNA</t>
  </si>
  <si>
    <t>39-COISERETTE</t>
  </si>
  <si>
    <t>39-COLONNE</t>
  </si>
  <si>
    <t>39-COMMENAILLES</t>
  </si>
  <si>
    <t>39-CONDAMINE</t>
  </si>
  <si>
    <t>39-CONDES</t>
  </si>
  <si>
    <t>39-CONLIEGE</t>
  </si>
  <si>
    <t>39-CONTE</t>
  </si>
  <si>
    <t>39-CORNOD</t>
  </si>
  <si>
    <t>39-COSGES</t>
  </si>
  <si>
    <t>39-COTEAUX DU LIZON</t>
  </si>
  <si>
    <t>39-COURBETTE</t>
  </si>
  <si>
    <t>39-COURBOUZON</t>
  </si>
  <si>
    <t>39-COURLANS</t>
  </si>
  <si>
    <t>39-COURLAOUX</t>
  </si>
  <si>
    <t>39-COURTEFONTAINE</t>
  </si>
  <si>
    <t>39-COUSANCE</t>
  </si>
  <si>
    <t>39-COYRIERE</t>
  </si>
  <si>
    <t>39-COYRON</t>
  </si>
  <si>
    <t>39-CRAMANS</t>
  </si>
  <si>
    <t>39-CRANS</t>
  </si>
  <si>
    <t>39-CRENANS</t>
  </si>
  <si>
    <t>39-CRESSIA</t>
  </si>
  <si>
    <t>39-CRISSEY</t>
  </si>
  <si>
    <t>39-CROTENAY</t>
  </si>
  <si>
    <t>39-CUISIA</t>
  </si>
  <si>
    <t>39-CUVIER</t>
  </si>
  <si>
    <t>39-DAMMARTIN MARPAIN</t>
  </si>
  <si>
    <t>39-DAMPARIS</t>
  </si>
  <si>
    <t>39-DAMPIERRE</t>
  </si>
  <si>
    <t>39-DARBONNAY</t>
  </si>
  <si>
    <t>39-DENEZIERES</t>
  </si>
  <si>
    <t>39-DESNES</t>
  </si>
  <si>
    <t>39-DIGNA</t>
  </si>
  <si>
    <t>39-DOLE</t>
  </si>
  <si>
    <t>39-DOMBLANS</t>
  </si>
  <si>
    <t>39-DOMPIERRE SUR MONT</t>
  </si>
  <si>
    <t>39-DOUCIER</t>
  </si>
  <si>
    <t>39-DOURNON</t>
  </si>
  <si>
    <t>39-DOYE</t>
  </si>
  <si>
    <t>39-DRAMELAY</t>
  </si>
  <si>
    <t>39-ECLANS NENON</t>
  </si>
  <si>
    <t>39-ECLEUX</t>
  </si>
  <si>
    <t>39-ECRILLE</t>
  </si>
  <si>
    <t>39-ENTRE DEUX MONTS</t>
  </si>
  <si>
    <t>39-EQUEVILLON</t>
  </si>
  <si>
    <t>39-ESSERVAL TARTRE</t>
  </si>
  <si>
    <t>39-ETIVAL</t>
  </si>
  <si>
    <t>39-ETREPIGNEY</t>
  </si>
  <si>
    <t>39-EVANS</t>
  </si>
  <si>
    <t>39-FALLETANS</t>
  </si>
  <si>
    <t>39-FAY EN MONTAGNE</t>
  </si>
  <si>
    <t>39-FONCINE LE BAS</t>
  </si>
  <si>
    <t>39-FONCINE LE HAUT</t>
  </si>
  <si>
    <t>39-FONTAINEBRUX</t>
  </si>
  <si>
    <t>39-FONTENU</t>
  </si>
  <si>
    <t>39-FORT DU PLASNE</t>
  </si>
  <si>
    <t>39-FOUCHERANS</t>
  </si>
  <si>
    <t>39-FOULENAY</t>
  </si>
  <si>
    <t>39-FRAISANS</t>
  </si>
  <si>
    <t>39-FRANCHEVILLE</t>
  </si>
  <si>
    <t>39-FRAROZ</t>
  </si>
  <si>
    <t>39-FRASNE LES MEULIERES</t>
  </si>
  <si>
    <t>39-FREBUANS</t>
  </si>
  <si>
    <t>39-FRONTENAY</t>
  </si>
  <si>
    <t>39-GATEY</t>
  </si>
  <si>
    <t>39-GENDREY</t>
  </si>
  <si>
    <t>39-GENOD</t>
  </si>
  <si>
    <t>39-GERAISE</t>
  </si>
  <si>
    <t>39-GERMIGNEY</t>
  </si>
  <si>
    <t>39-GERUGE</t>
  </si>
  <si>
    <t>39-GEVINGEY</t>
  </si>
  <si>
    <t>39-GEVRY</t>
  </si>
  <si>
    <t>39-GIGNY</t>
  </si>
  <si>
    <t>39-GILLOIS</t>
  </si>
  <si>
    <t>39-GIZIA</t>
  </si>
  <si>
    <t>39-GRANDE RIVIERE CHATEAU</t>
  </si>
  <si>
    <t>39-GRANGE DE VAIVRE</t>
  </si>
  <si>
    <t>39-GRAYE ET CHARNAY</t>
  </si>
  <si>
    <t>39-GREDISANS</t>
  </si>
  <si>
    <t>39-GROZON</t>
  </si>
  <si>
    <t>39-HAUTECOUR</t>
  </si>
  <si>
    <t>39-HAUTEROCHE</t>
  </si>
  <si>
    <t>39-HAUTS DE BIENNE</t>
  </si>
  <si>
    <t>39-IVORY</t>
  </si>
  <si>
    <t>39-IVREY</t>
  </si>
  <si>
    <t>39-JEURRE</t>
  </si>
  <si>
    <t>39-JOUHE</t>
  </si>
  <si>
    <t>39-L ETOILE</t>
  </si>
  <si>
    <t>39-LA BARRE</t>
  </si>
  <si>
    <t>39-LA BOISSIERE</t>
  </si>
  <si>
    <t>39-LA BRETENIERE</t>
  </si>
  <si>
    <t>39-LA CHAILLEUSE</t>
  </si>
  <si>
    <t>39-LA CHAPELLE SUR FURIEUSE</t>
  </si>
  <si>
    <t>39-LA CHARME</t>
  </si>
  <si>
    <t>39-LA CHASSAGNE</t>
  </si>
  <si>
    <t>39-LA CHATELAINE</t>
  </si>
  <si>
    <t>39-LA CHAUMUSSE</t>
  </si>
  <si>
    <t>39-LA CHAUX EN BRESSE</t>
  </si>
  <si>
    <t>39-LA FAVIERE</t>
  </si>
  <si>
    <t>39-LA FERTE</t>
  </si>
  <si>
    <t>39-LA FRASNEE</t>
  </si>
  <si>
    <t>39-LA LATETTE</t>
  </si>
  <si>
    <t>39-LA LOYE</t>
  </si>
  <si>
    <t>39-LA MARRE</t>
  </si>
  <si>
    <t>39-LA PESSE</t>
  </si>
  <si>
    <t>39-LA RIXOUSE</t>
  </si>
  <si>
    <t>39-LA TOUR DU MEIX</t>
  </si>
  <si>
    <t>39-LA VIEILLE LOYE</t>
  </si>
  <si>
    <t>39-LAC DES ROUGES TRUITES</t>
  </si>
  <si>
    <t>39-LADOYE SUR SEILLE</t>
  </si>
  <si>
    <t>39-LAJOUX</t>
  </si>
  <si>
    <t>39-LAMOURA</t>
  </si>
  <si>
    <t>39-LARGILLAY MARSONNAY</t>
  </si>
  <si>
    <t>39-LARNAUD</t>
  </si>
  <si>
    <t>39-LARRIVOIRE</t>
  </si>
  <si>
    <t>39-LAVANGEOT</t>
  </si>
  <si>
    <t>39-LAVANS LES DOLE</t>
  </si>
  <si>
    <t>39-LAVANS LES ST CLAUDE</t>
  </si>
  <si>
    <t>39-LAVIGNY</t>
  </si>
  <si>
    <t>39-LE CHATELEY</t>
  </si>
  <si>
    <t>39-LE DESCHAUX</t>
  </si>
  <si>
    <t>39-LE FIED</t>
  </si>
  <si>
    <t>39-LE FRASNOIS</t>
  </si>
  <si>
    <t>39-LE LARDERET</t>
  </si>
  <si>
    <t>39-LE LATET</t>
  </si>
  <si>
    <t>39-LE LOUVEROT</t>
  </si>
  <si>
    <t>39-LE PASQUIER</t>
  </si>
  <si>
    <t>39-LE PIN</t>
  </si>
  <si>
    <t>39-LE VAUDIOUX</t>
  </si>
  <si>
    <t>39-LE VERNOIS</t>
  </si>
  <si>
    <t>39-LE VILLEY</t>
  </si>
  <si>
    <t>39-LECT</t>
  </si>
  <si>
    <t>39-LEMUY</t>
  </si>
  <si>
    <t>39-LENT</t>
  </si>
  <si>
    <t>39-LES ARSURES</t>
  </si>
  <si>
    <t>39-LES BOUCHOUX</t>
  </si>
  <si>
    <t>39-LES CHALESMES</t>
  </si>
  <si>
    <t>39-LES CROZETS</t>
  </si>
  <si>
    <t>39-LES DEUX FAYS</t>
  </si>
  <si>
    <t>39-LES ESSARDS TAIGNEVAUX</t>
  </si>
  <si>
    <t>39-LES HAYS</t>
  </si>
  <si>
    <t>39-LES MOUSSIERES</t>
  </si>
  <si>
    <t>39-LES NANS</t>
  </si>
  <si>
    <t>39-LES PLANCHES EN MONTAGNE</t>
  </si>
  <si>
    <t>39-LES PLANCHES PRES ARBOIS</t>
  </si>
  <si>
    <t>39-LES REPOTS</t>
  </si>
  <si>
    <t>39-LES ROUSSES</t>
  </si>
  <si>
    <t>39-LES TROIS CHATEAUX</t>
  </si>
  <si>
    <t>39-LESCHERES</t>
  </si>
  <si>
    <t>39-LOISIA</t>
  </si>
  <si>
    <t>39-LOMBARD</t>
  </si>
  <si>
    <t>39-LONGCHAUMOIS</t>
  </si>
  <si>
    <t>39-LONGCOCHON</t>
  </si>
  <si>
    <t>39-LONGWY SUR LE DOUBS</t>
  </si>
  <si>
    <t>39-LONS LE SAUNIER</t>
  </si>
  <si>
    <t>39-LOULLE</t>
  </si>
  <si>
    <t>39-LOUVATANGE</t>
  </si>
  <si>
    <t>39-MACORNAY</t>
  </si>
  <si>
    <t>39-MAISOD</t>
  </si>
  <si>
    <t>39-MALANGE</t>
  </si>
  <si>
    <t>39-MANTRY</t>
  </si>
  <si>
    <t>39-MARIGNA SUR VALOUSE</t>
  </si>
  <si>
    <t>39-MARIGNY</t>
  </si>
  <si>
    <t>39-MARNEZIA</t>
  </si>
  <si>
    <t>39-MARNOZ</t>
  </si>
  <si>
    <t>39-MARTIGNA</t>
  </si>
  <si>
    <t>39-MATHENAY</t>
  </si>
  <si>
    <t>39-MAYNAL</t>
  </si>
  <si>
    <t>39-MENETRU LE VIGNOBLE</t>
  </si>
  <si>
    <t>39-MENETRUX EN JOUX</t>
  </si>
  <si>
    <t>39-MENOTEY</t>
  </si>
  <si>
    <t>39-MERONA</t>
  </si>
  <si>
    <t>39-MESNAY</t>
  </si>
  <si>
    <t>39-MESNOIS</t>
  </si>
  <si>
    <t>39-MESSIA SUR SORNE</t>
  </si>
  <si>
    <t>39-MEUSSIA</t>
  </si>
  <si>
    <t>39-MIEGES</t>
  </si>
  <si>
    <t>39-MIERY</t>
  </si>
  <si>
    <t>39-MIGNOVILLARD</t>
  </si>
  <si>
    <t>39-MOIRANS EN MONTAGNE</t>
  </si>
  <si>
    <t>39-MOIRON</t>
  </si>
  <si>
    <t>39-MOISSEY</t>
  </si>
  <si>
    <t>39-MOLAIN</t>
  </si>
  <si>
    <t>39-MOLAMBOZ</t>
  </si>
  <si>
    <t>39-MOLAY</t>
  </si>
  <si>
    <t>39-MONAY</t>
  </si>
  <si>
    <t>39-MONNET LA VILLE</t>
  </si>
  <si>
    <t>39-MONNETAY</t>
  </si>
  <si>
    <t>39-MONNIERES</t>
  </si>
  <si>
    <t>39-MONT SOUS VAUDREY</t>
  </si>
  <si>
    <t>39-MONT SUR MONNET</t>
  </si>
  <si>
    <t>39-MONTAGNA LE RECONDUIT</t>
  </si>
  <si>
    <t>39-MONTAIGU</t>
  </si>
  <si>
    <t>39-MONTAIN</t>
  </si>
  <si>
    <t>39-MONTBARREY</t>
  </si>
  <si>
    <t>39-MONTCUSEL</t>
  </si>
  <si>
    <t>39-MONTEPLAIN</t>
  </si>
  <si>
    <t>39-MONTFLEUR</t>
  </si>
  <si>
    <t>39-MONTHOLIER</t>
  </si>
  <si>
    <t>39-MONTIGNY LES ARSURES</t>
  </si>
  <si>
    <t>39-MONTIGNY SUR L AIN</t>
  </si>
  <si>
    <t>39-MONTLAINSIA</t>
  </si>
  <si>
    <t>39-MONTMARLON</t>
  </si>
  <si>
    <t>39-MONTMIREY LA VILLE</t>
  </si>
  <si>
    <t>39-MONTMIREY LE CHATEAU</t>
  </si>
  <si>
    <t>39-MONTMOROT</t>
  </si>
  <si>
    <t>39-MONTREVEL</t>
  </si>
  <si>
    <t>39-MONTROND</t>
  </si>
  <si>
    <t>39-MORBIER</t>
  </si>
  <si>
    <t>39-MOUCHARD</t>
  </si>
  <si>
    <t>39-MOURNANS CHARBONNY</t>
  </si>
  <si>
    <t>39-MOUTONNE</t>
  </si>
  <si>
    <t>39-MOUTOUX</t>
  </si>
  <si>
    <t>39-MUTIGNEY</t>
  </si>
  <si>
    <t>39-NANCE</t>
  </si>
  <si>
    <t>39-NANCHEZ</t>
  </si>
  <si>
    <t>39-NANCUISE</t>
  </si>
  <si>
    <t>39-NEUBLANS ABERGEMENT</t>
  </si>
  <si>
    <t>39-NEUVILLEY</t>
  </si>
  <si>
    <t>39-NEVY LES DOLE</t>
  </si>
  <si>
    <t>39-NEVY SUR SEILLE</t>
  </si>
  <si>
    <t>39-NEY</t>
  </si>
  <si>
    <t>39-NOGNA</t>
  </si>
  <si>
    <t>39-NOZEROY</t>
  </si>
  <si>
    <t>39-OFFLANGES</t>
  </si>
  <si>
    <t>39-ONGLIERES</t>
  </si>
  <si>
    <t>39-ONOZ</t>
  </si>
  <si>
    <t>39-ORCHAMPS</t>
  </si>
  <si>
    <t>39-ORGELET</t>
  </si>
  <si>
    <t>39-OUGNEY</t>
  </si>
  <si>
    <t>39-OUNANS</t>
  </si>
  <si>
    <t>39-OUR</t>
  </si>
  <si>
    <t>39-OUSSIERES</t>
  </si>
  <si>
    <t>39-PAGNEY</t>
  </si>
  <si>
    <t>39-PAGNOZ</t>
  </si>
  <si>
    <t>39-PANNESSIERES</t>
  </si>
  <si>
    <t>39-PARCEY</t>
  </si>
  <si>
    <t>39-PASSENANS</t>
  </si>
  <si>
    <t>39-PATORNAY</t>
  </si>
  <si>
    <t>39-PEINTRE</t>
  </si>
  <si>
    <t>39-PERRIGNY</t>
  </si>
  <si>
    <t>39-PESEUX</t>
  </si>
  <si>
    <t>39-PETIT NOIR</t>
  </si>
  <si>
    <t>39-PICARREAU</t>
  </si>
  <si>
    <t>39-PILLEMOINE</t>
  </si>
  <si>
    <t>39-PIMORIN</t>
  </si>
  <si>
    <t>39-PLAINOISEAU</t>
  </si>
  <si>
    <t>39-PLAISIA</t>
  </si>
  <si>
    <t>39-PLASNE</t>
  </si>
  <si>
    <t>39-PLENISE</t>
  </si>
  <si>
    <t>39-PLENISETTE</t>
  </si>
  <si>
    <t>39-PLEURE</t>
  </si>
  <si>
    <t>39-PLUMONT</t>
  </si>
  <si>
    <t>39-POIDS DE FIOLE</t>
  </si>
  <si>
    <t>39-POINTRE</t>
  </si>
  <si>
    <t>39-POLIGNY</t>
  </si>
  <si>
    <t>39-PONT D HERY</t>
  </si>
  <si>
    <t>39-PONT DE POITTE</t>
  </si>
  <si>
    <t>39-PONT DU NAVOY</t>
  </si>
  <si>
    <t>39-PORT LESNEY</t>
  </si>
  <si>
    <t>39-PREMANON</t>
  </si>
  <si>
    <t>39-PRESILLY</t>
  </si>
  <si>
    <t>39-PRETIN</t>
  </si>
  <si>
    <t>39-PUBLY</t>
  </si>
  <si>
    <t>39-PUPILLIN</t>
  </si>
  <si>
    <t>39-QUINTIGNY</t>
  </si>
  <si>
    <t>39-RAHON</t>
  </si>
  <si>
    <t>39-RAINANS</t>
  </si>
  <si>
    <t>39-RANCHOT</t>
  </si>
  <si>
    <t>39-RANS</t>
  </si>
  <si>
    <t>39-RAVILLOLES</t>
  </si>
  <si>
    <t>39-RECANOZ</t>
  </si>
  <si>
    <t>39-REITHOUSE</t>
  </si>
  <si>
    <t>39-RELANS</t>
  </si>
  <si>
    <t>39-REVIGNY</t>
  </si>
  <si>
    <t>39-RIX</t>
  </si>
  <si>
    <t>39-ROCHEFORT SUR NENON</t>
  </si>
  <si>
    <t>39-ROGNA</t>
  </si>
  <si>
    <t>39-ROMAIN</t>
  </si>
  <si>
    <t>39-ROMANGE</t>
  </si>
  <si>
    <t>39-ROSAY</t>
  </si>
  <si>
    <t>39-ROTALIER</t>
  </si>
  <si>
    <t>39-ROTHONAY</t>
  </si>
  <si>
    <t>39-ROUFFANGE</t>
  </si>
  <si>
    <t>39-RUFFEY SUR SEILLE</t>
  </si>
  <si>
    <t>39-RYE</t>
  </si>
  <si>
    <t>39-SAFFLOZ</t>
  </si>
  <si>
    <t>39-SAIZENAY</t>
  </si>
  <si>
    <t>39-SALANS</t>
  </si>
  <si>
    <t>39-SALIGNEY</t>
  </si>
  <si>
    <t>39-SALINS LES BAINS</t>
  </si>
  <si>
    <t>39-SAMPANS</t>
  </si>
  <si>
    <t>39-SANTANS</t>
  </si>
  <si>
    <t>39-SAPOIS</t>
  </si>
  <si>
    <t>39-SARROGNA</t>
  </si>
  <si>
    <t>39-SAUGEOT</t>
  </si>
  <si>
    <t>39-SELIGNEY</t>
  </si>
  <si>
    <t>39-SELLIERES</t>
  </si>
  <si>
    <t>39-SEPTMONCEL LES MOLUNES</t>
  </si>
  <si>
    <t>39-SERGENAUX</t>
  </si>
  <si>
    <t>39-SERGENON</t>
  </si>
  <si>
    <t>39-SERMANGE</t>
  </si>
  <si>
    <t>39-SERRE LES MOULIERES</t>
  </si>
  <si>
    <t>39-SIROD</t>
  </si>
  <si>
    <t>39-SONGESON</t>
  </si>
  <si>
    <t>39-SOUCIA</t>
  </si>
  <si>
    <t>39-SOUVANS</t>
  </si>
  <si>
    <t>39-ST AMOUR</t>
  </si>
  <si>
    <t>39-ST AUBIN</t>
  </si>
  <si>
    <t>39-ST BARAING</t>
  </si>
  <si>
    <t>39-ST CLAUDE</t>
  </si>
  <si>
    <t>39-ST CYR MONTMALIN</t>
  </si>
  <si>
    <t>39-ST DIDIER</t>
  </si>
  <si>
    <t>39-ST GERMAIN EN MONTAGNE</t>
  </si>
  <si>
    <t>39-ST HYMETIERE SUR VALOUSE</t>
  </si>
  <si>
    <t>39-ST LAMAIN</t>
  </si>
  <si>
    <t>39-ST LAURENT EN GRANDVAUX</t>
  </si>
  <si>
    <t>39-ST LOTHAIN</t>
  </si>
  <si>
    <t>39-ST LOUP</t>
  </si>
  <si>
    <t>39-ST MAUR</t>
  </si>
  <si>
    <t>39-ST MAURICE CRILLAT</t>
  </si>
  <si>
    <t>39-ST PIERRE</t>
  </si>
  <si>
    <t>39-ST THIEBAUD</t>
  </si>
  <si>
    <t>39-STE AGNES</t>
  </si>
  <si>
    <t>39-SUPT</t>
  </si>
  <si>
    <t>39-SYAM</t>
  </si>
  <si>
    <t>39-TASSENIERES</t>
  </si>
  <si>
    <t>39-TAVAUX</t>
  </si>
  <si>
    <t>39-TAXENNE</t>
  </si>
  <si>
    <t>39-THERVAY</t>
  </si>
  <si>
    <t>39-THESY</t>
  </si>
  <si>
    <t>39-THOIRETTE COISIA</t>
  </si>
  <si>
    <t>39-THOIRIA</t>
  </si>
  <si>
    <t>39-THOISSIA</t>
  </si>
  <si>
    <t>39-TOULOUSE LE CHATEAU</t>
  </si>
  <si>
    <t>39-TOURMONT</t>
  </si>
  <si>
    <t>39-TRENAL</t>
  </si>
  <si>
    <t>39-UXELLES</t>
  </si>
  <si>
    <t>39-VADANS</t>
  </si>
  <si>
    <t>39-VAL D EPY</t>
  </si>
  <si>
    <t>39-VAL SONNETTE</t>
  </si>
  <si>
    <t>39-VAL SURAN</t>
  </si>
  <si>
    <t>39-VALEMPOULIERES</t>
  </si>
  <si>
    <t>39-VALZIN EN PETITE MONTAGNE</t>
  </si>
  <si>
    <t>39-VANNOZ</t>
  </si>
  <si>
    <t>39-VAUDREY</t>
  </si>
  <si>
    <t>39-VAUX LES ST CLAUDE</t>
  </si>
  <si>
    <t>39-VAUX SUR POLIGNY</t>
  </si>
  <si>
    <t>39-VERGES</t>
  </si>
  <si>
    <t>39-VERIA</t>
  </si>
  <si>
    <t>39-VERNANTOIS</t>
  </si>
  <si>
    <t>39-VERS EN MONTAGNE</t>
  </si>
  <si>
    <t>39-VERS SOUS SELLIERES</t>
  </si>
  <si>
    <t>39-VERTAMBOZ</t>
  </si>
  <si>
    <t>39-VESCLES</t>
  </si>
  <si>
    <t>39-VEVY</t>
  </si>
  <si>
    <t>39-VILLARD ST SAUVEUR</t>
  </si>
  <si>
    <t>39-VILLARDS D HERIA</t>
  </si>
  <si>
    <t>39-VILLENEUVE D AVAL</t>
  </si>
  <si>
    <t>39-VILLENEUVE SOUS PYMONT</t>
  </si>
  <si>
    <t>39-VILLERS FARLAY</t>
  </si>
  <si>
    <t>39-VILLERS LES BOIS</t>
  </si>
  <si>
    <t>39-VILLERS ROBERT</t>
  </si>
  <si>
    <t>39-VILLERSERINE</t>
  </si>
  <si>
    <t>39-VILLETTE LES ARBOIS</t>
  </si>
  <si>
    <t>39-VILLETTE LES DOLE</t>
  </si>
  <si>
    <t>39-VILLEVIEUX</t>
  </si>
  <si>
    <t>39-VINCENT FROIDEVILLE</t>
  </si>
  <si>
    <t>39-VIRY</t>
  </si>
  <si>
    <t>39-VITREUX</t>
  </si>
  <si>
    <t>39-VOITEUR</t>
  </si>
  <si>
    <t>39-VOSBLES VALFIN</t>
  </si>
  <si>
    <t>39-VRIANGE</t>
  </si>
  <si>
    <t>39-VULVOZ</t>
  </si>
  <si>
    <t>40-AIRE SUR L ADOUR</t>
  </si>
  <si>
    <t>40-AMOU</t>
  </si>
  <si>
    <t>40-ANGOUME</t>
  </si>
  <si>
    <t>40-ANGRESSE</t>
  </si>
  <si>
    <t>40-ARBOUCAVE</t>
  </si>
  <si>
    <t>40-ARENGOSSE</t>
  </si>
  <si>
    <t>40-ARGELOS</t>
  </si>
  <si>
    <t>40-ARGELOUSE</t>
  </si>
  <si>
    <t>40-ARSAGUE</t>
  </si>
  <si>
    <t>40-ARTASSENX</t>
  </si>
  <si>
    <t>40-ARTHEZ D ARMAGNAC</t>
  </si>
  <si>
    <t>40-ARUE</t>
  </si>
  <si>
    <t>40-ARX</t>
  </si>
  <si>
    <t>40-AUBAGNAN</t>
  </si>
  <si>
    <t>40-AUDIGNON</t>
  </si>
  <si>
    <t>40-AUDON</t>
  </si>
  <si>
    <t>40-AUREILHAN</t>
  </si>
  <si>
    <t>40-AURICE</t>
  </si>
  <si>
    <t>40-AZUR</t>
  </si>
  <si>
    <t>40-BAHUS SOUBIRAN</t>
  </si>
  <si>
    <t>40-BAIGTS</t>
  </si>
  <si>
    <t>40-BANOS</t>
  </si>
  <si>
    <t>40-BAS MAUCO</t>
  </si>
  <si>
    <t>40-BASCONS</t>
  </si>
  <si>
    <t>40-BASSERCLES</t>
  </si>
  <si>
    <t>40-BASTENNES</t>
  </si>
  <si>
    <t>40-BATS</t>
  </si>
  <si>
    <t>40-BAUDIGNAN</t>
  </si>
  <si>
    <t>40-BEGAAR</t>
  </si>
  <si>
    <t>40-BELHADE</t>
  </si>
  <si>
    <t>40-BELIS</t>
  </si>
  <si>
    <t>40-BELUS</t>
  </si>
  <si>
    <t>40-BENESSE LES DAX</t>
  </si>
  <si>
    <t>40-BENESSE MAREMNE</t>
  </si>
  <si>
    <t>40-BENQUET</t>
  </si>
  <si>
    <t>40-BERGOUEY</t>
  </si>
  <si>
    <t>40-BETBEZER D ARMAGNAC</t>
  </si>
  <si>
    <t>40-BEYLONGUE</t>
  </si>
  <si>
    <t>40-BEYRIES</t>
  </si>
  <si>
    <t>40-BIARROTTE</t>
  </si>
  <si>
    <t>40-BIAS</t>
  </si>
  <si>
    <t>40-BIAUDOS</t>
  </si>
  <si>
    <t>40-BISCARROSSE</t>
  </si>
  <si>
    <t>40-BONNEGARDE</t>
  </si>
  <si>
    <t>40-BORDERES ET LAMENSANS</t>
  </si>
  <si>
    <t>40-BOSTENS</t>
  </si>
  <si>
    <t>40-BOUGUE</t>
  </si>
  <si>
    <t>40-BOURDALAT</t>
  </si>
  <si>
    <t>40-BOURRIOT BERGONCE</t>
  </si>
  <si>
    <t>40-BRASSEMPOUY</t>
  </si>
  <si>
    <t>40-BRETAGNE DE MARSAN</t>
  </si>
  <si>
    <t>40-BROCAS</t>
  </si>
  <si>
    <t>40-BUANES</t>
  </si>
  <si>
    <t>40-CACHEN</t>
  </si>
  <si>
    <t>40-CAGNOTTE</t>
  </si>
  <si>
    <t>40-CALLEN</t>
  </si>
  <si>
    <t>40-CAMPAGNE</t>
  </si>
  <si>
    <t>40-CAMPET ET LAMOLERE</t>
  </si>
  <si>
    <t>40-CANDRESSE</t>
  </si>
  <si>
    <t>40-CANENX ET REAUT</t>
  </si>
  <si>
    <t>40-CAPBRETON</t>
  </si>
  <si>
    <t>40-CARCARES STE CROIX</t>
  </si>
  <si>
    <t>40-CARCEN PONSON</t>
  </si>
  <si>
    <t>40-CASSEN</t>
  </si>
  <si>
    <t>40-CASTAIGNOS SOUSLENS</t>
  </si>
  <si>
    <t>40-CASTANDET</t>
  </si>
  <si>
    <t>40-CASTEL SARRAZIN</t>
  </si>
  <si>
    <t>40-CASTELNAU CHALOSSE</t>
  </si>
  <si>
    <t>40-CASTELNAU TURSAN</t>
  </si>
  <si>
    <t>40-CASTELNER</t>
  </si>
  <si>
    <t>40-CASTETS</t>
  </si>
  <si>
    <t>40-CAUNA</t>
  </si>
  <si>
    <t>40-CAUNEILLE</t>
  </si>
  <si>
    <t>40-CAUPENNE</t>
  </si>
  <si>
    <t>40-CAZALIS</t>
  </si>
  <si>
    <t>40-CAZERES SUR L ADOUR</t>
  </si>
  <si>
    <t>40-CERE</t>
  </si>
  <si>
    <t>40-CLASSUN</t>
  </si>
  <si>
    <t>40-CLEDES</t>
  </si>
  <si>
    <t>40-CLERMONT</t>
  </si>
  <si>
    <t>40-COMMENSACQ</t>
  </si>
  <si>
    <t>40-COUDURES</t>
  </si>
  <si>
    <t>40-CREON D ARMAGNAC</t>
  </si>
  <si>
    <t>40-DAX</t>
  </si>
  <si>
    <t>40-DOAZIT</t>
  </si>
  <si>
    <t>40-DONZACQ</t>
  </si>
  <si>
    <t>40-DUHORT BACHEN</t>
  </si>
  <si>
    <t>40-DUMES</t>
  </si>
  <si>
    <t>40-ESCALANS</t>
  </si>
  <si>
    <t>40-ESCOURCE</t>
  </si>
  <si>
    <t>40-ESTIBEAUX</t>
  </si>
  <si>
    <t>40-ESTIGARDE</t>
  </si>
  <si>
    <t>40-EUGENIE LES BAINS</t>
  </si>
  <si>
    <t>40-EYRES MONCUBE</t>
  </si>
  <si>
    <t>40-FARGUES</t>
  </si>
  <si>
    <t>40-GAAS</t>
  </si>
  <si>
    <t>40-GABARRET</t>
  </si>
  <si>
    <t>40-GAILLERES</t>
  </si>
  <si>
    <t>40-GAMARDE LES BAINS</t>
  </si>
  <si>
    <t>40-GAREIN</t>
  </si>
  <si>
    <t>40-GARREY</t>
  </si>
  <si>
    <t>40-GASTES</t>
  </si>
  <si>
    <t>40-GAUJACQ</t>
  </si>
  <si>
    <t>40-GEAUNE</t>
  </si>
  <si>
    <t>40-GELOUX</t>
  </si>
  <si>
    <t>40-GIBRET</t>
  </si>
  <si>
    <t>40-GOOS</t>
  </si>
  <si>
    <t>40-GOURBERA</t>
  </si>
  <si>
    <t>40-GOUSSE</t>
  </si>
  <si>
    <t>40-GOUTS</t>
  </si>
  <si>
    <t>40-GRENADE SUR L ADOUR</t>
  </si>
  <si>
    <t>40-HABAS</t>
  </si>
  <si>
    <t>40-HAGETMAU</t>
  </si>
  <si>
    <t>40-HASTINGUES</t>
  </si>
  <si>
    <t>40-HAURIET</t>
  </si>
  <si>
    <t>40-HAUT MAUCO</t>
  </si>
  <si>
    <t>40-HERM</t>
  </si>
  <si>
    <t>40-HERRE</t>
  </si>
  <si>
    <t>40-HEUGAS</t>
  </si>
  <si>
    <t>40-HINX</t>
  </si>
  <si>
    <t>40-HONTANX</t>
  </si>
  <si>
    <t>40-HORSARRIEU</t>
  </si>
  <si>
    <t>40-JOSSE</t>
  </si>
  <si>
    <t>40-LABASTIDE CHALOSSE</t>
  </si>
  <si>
    <t>40-LABASTIDE D ARMAGNAC</t>
  </si>
  <si>
    <t>40-LABATUT</t>
  </si>
  <si>
    <t>40-LABENNE</t>
  </si>
  <si>
    <t>40-LABOUHEYRE</t>
  </si>
  <si>
    <t>40-LABRIT</t>
  </si>
  <si>
    <t>40-LACAJUNTE</t>
  </si>
  <si>
    <t>40-LACQUY</t>
  </si>
  <si>
    <t>40-LACRABE</t>
  </si>
  <si>
    <t>40-LAGLORIEUSE</t>
  </si>
  <si>
    <t>40-LAGRANGE</t>
  </si>
  <si>
    <t>40-LAHOSSE</t>
  </si>
  <si>
    <t>40-LALUQUE</t>
  </si>
  <si>
    <t>40-LAMOTHE</t>
  </si>
  <si>
    <t>40-LARBEY</t>
  </si>
  <si>
    <t>40-LARRIVIERE ST SAVIN</t>
  </si>
  <si>
    <t>40-LATRILLE</t>
  </si>
  <si>
    <t>40-LAUREDE</t>
  </si>
  <si>
    <t>40-LAURET</t>
  </si>
  <si>
    <t>40-LE FRECHE</t>
  </si>
  <si>
    <t>40-LE LEUY</t>
  </si>
  <si>
    <t>40-LE SEN</t>
  </si>
  <si>
    <t>40-LE VIGNAU</t>
  </si>
  <si>
    <t>40-LENCOUACQ</t>
  </si>
  <si>
    <t>40-LEON</t>
  </si>
  <si>
    <t>40-LESGOR</t>
  </si>
  <si>
    <t>40-LESPERON</t>
  </si>
  <si>
    <t>40-LEVIGNACQ</t>
  </si>
  <si>
    <t>40-LINXE</t>
  </si>
  <si>
    <t>40-LIPOSTHEY</t>
  </si>
  <si>
    <t>40-LIT ET MIXE</t>
  </si>
  <si>
    <t>40-LOSSE</t>
  </si>
  <si>
    <t>40-LOUER</t>
  </si>
  <si>
    <t>40-LOURQUEN</t>
  </si>
  <si>
    <t>40-LUBBON</t>
  </si>
  <si>
    <t>40-LUCBARDEZ ET BARGUES</t>
  </si>
  <si>
    <t>40-LUE</t>
  </si>
  <si>
    <t>40-LUGLON</t>
  </si>
  <si>
    <t>40-LUSSAGNET</t>
  </si>
  <si>
    <t>40-LUXEY</t>
  </si>
  <si>
    <t>40-MAGESCQ</t>
  </si>
  <si>
    <t>40-MAILLAS</t>
  </si>
  <si>
    <t>40-MAILLERES</t>
  </si>
  <si>
    <t>40-MANO</t>
  </si>
  <si>
    <t>40-MANT</t>
  </si>
  <si>
    <t>40-MARPAPS</t>
  </si>
  <si>
    <t>40-MAURIES</t>
  </si>
  <si>
    <t>40-MAURRIN</t>
  </si>
  <si>
    <t>40-MAUVEZIN D ARMAGNAC</t>
  </si>
  <si>
    <t>40-MAYLIS</t>
  </si>
  <si>
    <t>40-MAZEROLLES</t>
  </si>
  <si>
    <t>40-MEES</t>
  </si>
  <si>
    <t>40-MEILHAN</t>
  </si>
  <si>
    <t>40-MESSANGES</t>
  </si>
  <si>
    <t>40-MEZOS</t>
  </si>
  <si>
    <t>40-MIMBASTE</t>
  </si>
  <si>
    <t>40-MIMIZAN</t>
  </si>
  <si>
    <t>40-MIRAMONT SENSACQ</t>
  </si>
  <si>
    <t>40-MISSON</t>
  </si>
  <si>
    <t>40-MOLIETS ET MAA</t>
  </si>
  <si>
    <t>40-MOMUY</t>
  </si>
  <si>
    <t>40-MONGET</t>
  </si>
  <si>
    <t>40-MONSEGUR</t>
  </si>
  <si>
    <t>40-MONT DE MARSAN</t>
  </si>
  <si>
    <t>40-MONTAUT</t>
  </si>
  <si>
    <t>40-MONTEGUT</t>
  </si>
  <si>
    <t>40-MONTFORT EN CHALOSSE</t>
  </si>
  <si>
    <t>40-MONTGAILLARD</t>
  </si>
  <si>
    <t>40-MONTSOUE</t>
  </si>
  <si>
    <t>40-MORCENX LA NOUVELLE</t>
  </si>
  <si>
    <t>40-MORGANX</t>
  </si>
  <si>
    <t>40-MOUSCARDES</t>
  </si>
  <si>
    <t>40-MOUSTEY</t>
  </si>
  <si>
    <t>40-MUGRON</t>
  </si>
  <si>
    <t>40-NARROSSE</t>
  </si>
  <si>
    <t>40-NASSIET</t>
  </si>
  <si>
    <t>40-NERBIS</t>
  </si>
  <si>
    <t>40-NOUSSE</t>
  </si>
  <si>
    <t>40-OEYREGAVE</t>
  </si>
  <si>
    <t>40-OEYRELUY</t>
  </si>
  <si>
    <t>40-ONARD</t>
  </si>
  <si>
    <t>40-ONDRES</t>
  </si>
  <si>
    <t>40-ONESSE LAHARIE</t>
  </si>
  <si>
    <t>40-ORIST</t>
  </si>
  <si>
    <t>40-ORTHEVIELLE</t>
  </si>
  <si>
    <t>40-ORX</t>
  </si>
  <si>
    <t>40-OSSAGES</t>
  </si>
  <si>
    <t>40-OUSSE SUZAN</t>
  </si>
  <si>
    <t>40-OZOURT</t>
  </si>
  <si>
    <t>40-PARENTIS EN BORN</t>
  </si>
  <si>
    <t>40-PARLEBOSCQ</t>
  </si>
  <si>
    <t>40-PAYROS CAZAUTETS</t>
  </si>
  <si>
    <t>40-PECORADE</t>
  </si>
  <si>
    <t>40-PERQUIE</t>
  </si>
  <si>
    <t>40-PEY</t>
  </si>
  <si>
    <t>40-PEYRE</t>
  </si>
  <si>
    <t>40-PEYREHORADE</t>
  </si>
  <si>
    <t>40-PHILONDENX</t>
  </si>
  <si>
    <t>40-PIMBO</t>
  </si>
  <si>
    <t>40-PISSOS</t>
  </si>
  <si>
    <t>40-POMAREZ</t>
  </si>
  <si>
    <t>40-PONTENX LES FORGES</t>
  </si>
  <si>
    <t>40-PONTONX SUR L ADOUR</t>
  </si>
  <si>
    <t>40-PORT DE LANNE</t>
  </si>
  <si>
    <t>40-POUDENX</t>
  </si>
  <si>
    <t>40-POUILLON</t>
  </si>
  <si>
    <t>40-POUYDESSEAUX</t>
  </si>
  <si>
    <t>40-POYANNE</t>
  </si>
  <si>
    <t>40-POYARTIN</t>
  </si>
  <si>
    <t>40-PRECHACQ LES BAINS</t>
  </si>
  <si>
    <t>40-PUJO LE PLAN</t>
  </si>
  <si>
    <t>40-PUYOL CAZALET</t>
  </si>
  <si>
    <t>40-RENUNG</t>
  </si>
  <si>
    <t>40-RETJONS</t>
  </si>
  <si>
    <t>40-RIMBEZ ET BAUDIETS</t>
  </si>
  <si>
    <t>40-RION DES LANDES</t>
  </si>
  <si>
    <t>40-RIVIERE SAAS ET GOURBY</t>
  </si>
  <si>
    <t>40-ROQUEFORT</t>
  </si>
  <si>
    <t>40-SABRES</t>
  </si>
  <si>
    <t>40-SAMADET</t>
  </si>
  <si>
    <t>40-SANGUINET</t>
  </si>
  <si>
    <t>40-SARBAZAN</t>
  </si>
  <si>
    <t>40-SARRAZIET</t>
  </si>
  <si>
    <t>40-SARRON</t>
  </si>
  <si>
    <t>40-SAUBION</t>
  </si>
  <si>
    <t>40-SAUBRIGUES</t>
  </si>
  <si>
    <t>40-SAUBUSSE</t>
  </si>
  <si>
    <t>40-SAUGNAC ET CAMBRAN</t>
  </si>
  <si>
    <t>40-SAUGNACQ ET MURET</t>
  </si>
  <si>
    <t>40-SEIGNOSSE</t>
  </si>
  <si>
    <t>40-SERRES GASTON</t>
  </si>
  <si>
    <t>40-SERRESLOUS ET ARRIBANS</t>
  </si>
  <si>
    <t>40-SEYRESSE</t>
  </si>
  <si>
    <t>40-SIEST</t>
  </si>
  <si>
    <t>40-SOLFERINO</t>
  </si>
  <si>
    <t>40-SOORTS HOSSEGOR</t>
  </si>
  <si>
    <t>40-SORBETS</t>
  </si>
  <si>
    <t>40-SORDE L ABBAYE</t>
  </si>
  <si>
    <t>40-SORE</t>
  </si>
  <si>
    <t>40-SORT EN CHALOSSE</t>
  </si>
  <si>
    <t>40-SOUPROSSE</t>
  </si>
  <si>
    <t>40-SOUSTONS</t>
  </si>
  <si>
    <t>40-ST AGNET</t>
  </si>
  <si>
    <t>40-ST ANDRE DE SEIGNANX</t>
  </si>
  <si>
    <t>40-ST AUBIN</t>
  </si>
  <si>
    <t>40-ST AVIT</t>
  </si>
  <si>
    <t>40-ST BARTHELEMY</t>
  </si>
  <si>
    <t>40-ST CRICQ CHALOSSE</t>
  </si>
  <si>
    <t>40-ST CRICQ DU GAVE</t>
  </si>
  <si>
    <t>40-ST CRICQ VILLENEUVE</t>
  </si>
  <si>
    <t>40-ST ETIENNE D ORTHE</t>
  </si>
  <si>
    <t>40-ST GEIN</t>
  </si>
  <si>
    <t>40-ST GEOURS D AURIBAT</t>
  </si>
  <si>
    <t>40-ST GEOURS DE MAREMNE</t>
  </si>
  <si>
    <t>40-ST GOR</t>
  </si>
  <si>
    <t>40-ST JEAN DE LIER</t>
  </si>
  <si>
    <t>40-ST JEAN DE MARSACQ</t>
  </si>
  <si>
    <t>40-ST JULIEN D ARMAGNAC</t>
  </si>
  <si>
    <t>40-ST JULIEN EN BORN</t>
  </si>
  <si>
    <t>40-ST JUSTIN</t>
  </si>
  <si>
    <t>40-ST LAURENT DE GOSSE</t>
  </si>
  <si>
    <t>40-ST LON LES MINES</t>
  </si>
  <si>
    <t>40-ST LOUBOUER</t>
  </si>
  <si>
    <t>40-ST MARTIN D ONEY</t>
  </si>
  <si>
    <t>40-ST MARTIN DE HINX</t>
  </si>
  <si>
    <t>40-ST MARTIN DE SEIGNANX</t>
  </si>
  <si>
    <t>40-ST MAURICE SUR ADOUR</t>
  </si>
  <si>
    <t>40-ST MICHEL ESCALUS</t>
  </si>
  <si>
    <t>40-ST PANDELON</t>
  </si>
  <si>
    <t>40-ST PAUL EN BORN</t>
  </si>
  <si>
    <t>40-ST PAUL LES DAX</t>
  </si>
  <si>
    <t>40-ST PERDON</t>
  </si>
  <si>
    <t>40-ST PIERRE DU MONT</t>
  </si>
  <si>
    <t>40-ST SEVER</t>
  </si>
  <si>
    <t>40-ST VINCENT DE PAUL</t>
  </si>
  <si>
    <t>40-ST VINCENT DE TYROSSE</t>
  </si>
  <si>
    <t>40-ST YAGUEN</t>
  </si>
  <si>
    <t>40-STE COLOMBE</t>
  </si>
  <si>
    <t>40-STE EULALIE EN BORN</t>
  </si>
  <si>
    <t>40-STE FOY</t>
  </si>
  <si>
    <t>40-STE MARIE DE GOSSE</t>
  </si>
  <si>
    <t>40-TALLER</t>
  </si>
  <si>
    <t>40-TARNOS</t>
  </si>
  <si>
    <t>40-TARTAS</t>
  </si>
  <si>
    <t>40-TERCIS LES BAINS</t>
  </si>
  <si>
    <t>40-TETHIEU</t>
  </si>
  <si>
    <t>40-TILH</t>
  </si>
  <si>
    <t>40-TOSSE</t>
  </si>
  <si>
    <t>40-TOULOUZETTE</t>
  </si>
  <si>
    <t>40-TRENSACQ</t>
  </si>
  <si>
    <t>40-UCHACQ ET PARENTIS</t>
  </si>
  <si>
    <t>40-URGONS</t>
  </si>
  <si>
    <t>40-UZA</t>
  </si>
  <si>
    <t>40-VERT</t>
  </si>
  <si>
    <t>40-VICQ D AURIBAT</t>
  </si>
  <si>
    <t>40-VIELLE SOUBIRAN</t>
  </si>
  <si>
    <t>40-VIELLE ST GIRONS</t>
  </si>
  <si>
    <t>40-VIELLE TURSAN</t>
  </si>
  <si>
    <t>40-VIEUX BOUCAU LES BAINS</t>
  </si>
  <si>
    <t>40-VILLENAVE</t>
  </si>
  <si>
    <t>40-VILLENEUVE DE MARSAN</t>
  </si>
  <si>
    <t>40-YCHOUX</t>
  </si>
  <si>
    <t>40-YGOS ST SATURNIN</t>
  </si>
  <si>
    <t>40-YZOSSE</t>
  </si>
  <si>
    <t>41-AMBLOY</t>
  </si>
  <si>
    <t>41-ANGE</t>
  </si>
  <si>
    <t>41-AREINES</t>
  </si>
  <si>
    <t>41-ARTINS</t>
  </si>
  <si>
    <t>41-AUTAINVILLE</t>
  </si>
  <si>
    <t>41-AUTHON</t>
  </si>
  <si>
    <t>41-AVARAY</t>
  </si>
  <si>
    <t>41-AVERDON</t>
  </si>
  <si>
    <t>41-AZE</t>
  </si>
  <si>
    <t>41-BAILLOU</t>
  </si>
  <si>
    <t>41-BAUZY</t>
  </si>
  <si>
    <t>41-BEAUCE LA ROMAINE</t>
  </si>
  <si>
    <t>41-BEAUCHENE</t>
  </si>
  <si>
    <t>41-BILLY</t>
  </si>
  <si>
    <t>41-BINAS</t>
  </si>
  <si>
    <t>41-BLOIS</t>
  </si>
  <si>
    <t>41-BOISSEAU</t>
  </si>
  <si>
    <t>41-BONNEVEAU</t>
  </si>
  <si>
    <t>41-BOUFFRY</t>
  </si>
  <si>
    <t>41-BOURSAY</t>
  </si>
  <si>
    <t>41-BRACIEUX</t>
  </si>
  <si>
    <t>41-BREVAINVILLE</t>
  </si>
  <si>
    <t>41-BRIOU</t>
  </si>
  <si>
    <t>41-BUSLOUP</t>
  </si>
  <si>
    <t>41-CANDE SUR BEUVRON</t>
  </si>
  <si>
    <t>41-CELLE</t>
  </si>
  <si>
    <t>41-CELLETTES</t>
  </si>
  <si>
    <t>41-CHAILLES</t>
  </si>
  <si>
    <t>41-CHAMBORD</t>
  </si>
  <si>
    <t>41-CHAMPIGNY EN BEAUCE</t>
  </si>
  <si>
    <t>41-CHAON</t>
  </si>
  <si>
    <t>41-CHATEAUVIEUX</t>
  </si>
  <si>
    <t>41-CHATILLON SUR CHER</t>
  </si>
  <si>
    <t>41-CHATRES SUR CHER</t>
  </si>
  <si>
    <t>41-CHAUMONT SUR LOIRE</t>
  </si>
  <si>
    <t>41-CHAUMONT SUR THARONNE</t>
  </si>
  <si>
    <t>41-CHAUVIGNY DU PERCHE</t>
  </si>
  <si>
    <t>41-CHEMERY</t>
  </si>
  <si>
    <t>41-CHEVERNY</t>
  </si>
  <si>
    <t>41-CHISSAY EN TOURAINE</t>
  </si>
  <si>
    <t>41-CHITENAY</t>
  </si>
  <si>
    <t>41-CHOUE</t>
  </si>
  <si>
    <t>41-CHOUSSY</t>
  </si>
  <si>
    <t>41-CONAN</t>
  </si>
  <si>
    <t>41-CONCRIERS</t>
  </si>
  <si>
    <t>41-CORMENON</t>
  </si>
  <si>
    <t>41-CORMERAY</t>
  </si>
  <si>
    <t>41-COUDDES</t>
  </si>
  <si>
    <t>41-COUETRON AU PERCHE</t>
  </si>
  <si>
    <t>41-COUFFY</t>
  </si>
  <si>
    <t>41-COULOMMIERS LA TOUR</t>
  </si>
  <si>
    <t>41-COUR CHEVERNY</t>
  </si>
  <si>
    <t>41-COUR SUR LOIRE</t>
  </si>
  <si>
    <t>41-COURBOUZON</t>
  </si>
  <si>
    <t>41-COURMEMIN</t>
  </si>
  <si>
    <t>41-CROUY SUR COSSON</t>
  </si>
  <si>
    <t>41-CRUCHERAY</t>
  </si>
  <si>
    <t>41-DANZE</t>
  </si>
  <si>
    <t>41-DHUIZON</t>
  </si>
  <si>
    <t>41-DROUE</t>
  </si>
  <si>
    <t>41-EPIAIS</t>
  </si>
  <si>
    <t>41-EPUISAY</t>
  </si>
  <si>
    <t>41-FAVEROLLES SUR CHER</t>
  </si>
  <si>
    <t>41-FAYE</t>
  </si>
  <si>
    <t>41-FONTAINE LES COTEAUX</t>
  </si>
  <si>
    <t>41-FONTAINE RAOUL</t>
  </si>
  <si>
    <t>41-FONTAINES EN SOLOGNE</t>
  </si>
  <si>
    <t>41-FORTAN</t>
  </si>
  <si>
    <t>41-FOSSE</t>
  </si>
  <si>
    <t>41-FRANCAY</t>
  </si>
  <si>
    <t>41-FRESNES</t>
  </si>
  <si>
    <t>41-FRETEVAL</t>
  </si>
  <si>
    <t>41-GIEVRES</t>
  </si>
  <si>
    <t>41-GOMBERGEAN</t>
  </si>
  <si>
    <t>41-GY EN SOLOGNE</t>
  </si>
  <si>
    <t>41-HERBAULT</t>
  </si>
  <si>
    <t>41-HOUSSAY</t>
  </si>
  <si>
    <t>41-HUISSEAU EN BEAUCE</t>
  </si>
  <si>
    <t>41-HUISSEAU SUR COSSON</t>
  </si>
  <si>
    <t>41-JOSNES</t>
  </si>
  <si>
    <t>41-LA CHAPELLE ENCHERIE</t>
  </si>
  <si>
    <t>41-LA CHAPELLE MONTMARTIN</t>
  </si>
  <si>
    <t>41-LA CHAPELLE ST MARTIN EN PLAINE</t>
  </si>
  <si>
    <t>41-LA CHAPELLE VENDOMOISE</t>
  </si>
  <si>
    <t>41-LA CHAPELLE VICOMTESSE</t>
  </si>
  <si>
    <t>41-LA CHAUSSEE ST VICTOR</t>
  </si>
  <si>
    <t>41-LA FERTE BEAUHARNAIS</t>
  </si>
  <si>
    <t>41-LA FERTE IMBAULT</t>
  </si>
  <si>
    <t>41-LA FERTE ST CYR</t>
  </si>
  <si>
    <t>41-LA FONTENELLE</t>
  </si>
  <si>
    <t>41-LA MADELEINE VILLEFROUIN</t>
  </si>
  <si>
    <t>41-LA MAROLLE EN SOLOGNE</t>
  </si>
  <si>
    <t>41-LA VILLE AUX CLERCS</t>
  </si>
  <si>
    <t>41-LAMOTTE BEUVRON</t>
  </si>
  <si>
    <t>41-LANCE</t>
  </si>
  <si>
    <t>41-LANCOME</t>
  </si>
  <si>
    <t>41-LANDES LE GAULOIS</t>
  </si>
  <si>
    <t>41-LANGON SUR CHER</t>
  </si>
  <si>
    <t>41-LASSAY SUR CROISNE</t>
  </si>
  <si>
    <t>41-LAVARDIN</t>
  </si>
  <si>
    <t>41-LE CONTROIS EN SOLOGNE</t>
  </si>
  <si>
    <t>41-LE GAULT DU PERCHE</t>
  </si>
  <si>
    <t>41-LE PLESSIS DORIN</t>
  </si>
  <si>
    <t>41-LE PLESSIS L ECHELLE</t>
  </si>
  <si>
    <t>41-LE POISLAY</t>
  </si>
  <si>
    <t>41-LE TEMPLE</t>
  </si>
  <si>
    <t>41-LES ESSARTS</t>
  </si>
  <si>
    <t>41-LES HAYES</t>
  </si>
  <si>
    <t>41-LES MONTILS</t>
  </si>
  <si>
    <t>41-LES ROCHES L EVEQUE</t>
  </si>
  <si>
    <t>41-LESTIOU</t>
  </si>
  <si>
    <t>41-LIGNIERES</t>
  </si>
  <si>
    <t>41-LISLE</t>
  </si>
  <si>
    <t>41-LOREUX</t>
  </si>
  <si>
    <t>41-LORGES</t>
  </si>
  <si>
    <t>41-LUNAY</t>
  </si>
  <si>
    <t>41-MARAY</t>
  </si>
  <si>
    <t>41-MARCHENOIR</t>
  </si>
  <si>
    <t>41-MARCILLY EN BEAUCE</t>
  </si>
  <si>
    <t>41-MARCILLY EN GAULT</t>
  </si>
  <si>
    <t>41-MAREUIL SUR CHER</t>
  </si>
  <si>
    <t>41-MAROLLES</t>
  </si>
  <si>
    <t>41-MASLIVES</t>
  </si>
  <si>
    <t>41-MAVES</t>
  </si>
  <si>
    <t>41-MAZANGE</t>
  </si>
  <si>
    <t>41-MEHERS</t>
  </si>
  <si>
    <t>41-MENARS</t>
  </si>
  <si>
    <t>41-MENNETOU SUR CHER</t>
  </si>
  <si>
    <t>41-MER</t>
  </si>
  <si>
    <t>41-MESLAND</t>
  </si>
  <si>
    <t>41-MESLAY</t>
  </si>
  <si>
    <t>41-MEUSNES</t>
  </si>
  <si>
    <t>41-MILLANCAY</t>
  </si>
  <si>
    <t>41-MOISY</t>
  </si>
  <si>
    <t>41-MONDOUBLEAU</t>
  </si>
  <si>
    <t>41-MONT PRES CHAMBORD</t>
  </si>
  <si>
    <t>41-MONTEAUX</t>
  </si>
  <si>
    <t>41-MONTHOU SUR BIEVRE</t>
  </si>
  <si>
    <t>41-MONTHOU SUR CHER</t>
  </si>
  <si>
    <t>41-MONTLIVAULT</t>
  </si>
  <si>
    <t>41-MONTOIRE SUR LE LOIR</t>
  </si>
  <si>
    <t>41-MONTRICHARD VAL DE CHER</t>
  </si>
  <si>
    <t>41-MONTRIEUX EN SOLOGNE</t>
  </si>
  <si>
    <t>41-MONTROUVEAU</t>
  </si>
  <si>
    <t>41-MOREE</t>
  </si>
  <si>
    <t>41-MUIDES SUR LOIRE</t>
  </si>
  <si>
    <t>41-MULSANS</t>
  </si>
  <si>
    <t>41-MUR DE SOLOGNE</t>
  </si>
  <si>
    <t>41-NAVEIL</t>
  </si>
  <si>
    <t>41-NEUNG SUR BEUVRON</t>
  </si>
  <si>
    <t>41-NEUVY</t>
  </si>
  <si>
    <t>41-NOUAN LE FUZELIER</t>
  </si>
  <si>
    <t>41-NOURRAY</t>
  </si>
  <si>
    <t>41-NOYERS SUR CHER</t>
  </si>
  <si>
    <t>41-OISLY</t>
  </si>
  <si>
    <t>41-ORCAY</t>
  </si>
  <si>
    <t>41-OUCQUES LA NOUVELLE</t>
  </si>
  <si>
    <t>41-OUZOUER LE DOYEN</t>
  </si>
  <si>
    <t>41-PERIGNY</t>
  </si>
  <si>
    <t>41-PEZOU</t>
  </si>
  <si>
    <t>41-PIERREFITTE SUR SAULDRE</t>
  </si>
  <si>
    <t>41-PONTLEVOY</t>
  </si>
  <si>
    <t>41-POUILLE</t>
  </si>
  <si>
    <t>41-PRAY</t>
  </si>
  <si>
    <t>41-PRUNAY CASSEREAU</t>
  </si>
  <si>
    <t>41-PRUNIERS EN SOLOGNE</t>
  </si>
  <si>
    <t>41-RAHART</t>
  </si>
  <si>
    <t>41-RENAY</t>
  </si>
  <si>
    <t>41-RHODON</t>
  </si>
  <si>
    <t>41-RILLY SUR LOIRE</t>
  </si>
  <si>
    <t>41-ROCE</t>
  </si>
  <si>
    <t>41-ROCHES</t>
  </si>
  <si>
    <t>41-ROMILLY</t>
  </si>
  <si>
    <t>41-ROMORANTIN LANTHENAY</t>
  </si>
  <si>
    <t>41-ROUGEOU</t>
  </si>
  <si>
    <t>41-RUAN SUR EGVONNE</t>
  </si>
  <si>
    <t>41-SALBRIS</t>
  </si>
  <si>
    <t>41-SAMBIN</t>
  </si>
  <si>
    <t>41-SANTENAY</t>
  </si>
  <si>
    <t>41-SARGE SUR BRAYE</t>
  </si>
  <si>
    <t>41-SASNIERES</t>
  </si>
  <si>
    <t>41-SASSAY</t>
  </si>
  <si>
    <t>41-SAVIGNY SUR BRAYE</t>
  </si>
  <si>
    <t>41-SEIGY</t>
  </si>
  <si>
    <t>41-SELLES ST DENIS</t>
  </si>
  <si>
    <t>41-SELLES SUR CHER</t>
  </si>
  <si>
    <t>41-SELOMMES</t>
  </si>
  <si>
    <t>41-SERIS</t>
  </si>
  <si>
    <t>41-SEUR</t>
  </si>
  <si>
    <t>41-SOINGS EN SOLOGNE</t>
  </si>
  <si>
    <t>41-SOUESMES</t>
  </si>
  <si>
    <t>41-SOUGE</t>
  </si>
  <si>
    <t>41-SOUVIGNY EN SOLOGNE</t>
  </si>
  <si>
    <t>41-ST AIGNAN</t>
  </si>
  <si>
    <t>41-ST AMAND LONGPRE</t>
  </si>
  <si>
    <t>41-ST ARNOULT</t>
  </si>
  <si>
    <t>41-ST BOHAIRE</t>
  </si>
  <si>
    <t>41-ST CLAUDE DE DIRAY</t>
  </si>
  <si>
    <t>41-ST CYR DU GAULT</t>
  </si>
  <si>
    <t>41-ST DENIS SUR LOIRE</t>
  </si>
  <si>
    <t>41-ST DYE SUR LOIRE</t>
  </si>
  <si>
    <t>41-ST ETIENNE DES GUERETS</t>
  </si>
  <si>
    <t>41-ST FIRMIN DES PRES</t>
  </si>
  <si>
    <t>41-ST GEORGES SUR CHER</t>
  </si>
  <si>
    <t>41-ST GERVAIS LA FORET</t>
  </si>
  <si>
    <t>41-ST GOURGON</t>
  </si>
  <si>
    <t>41-ST HILAIRE LA GRAVELLE</t>
  </si>
  <si>
    <t>41-ST JACQUES DES GUERETS</t>
  </si>
  <si>
    <t>41-ST JEAN FROIDMENTEL</t>
  </si>
  <si>
    <t>41-ST JULIEN DE CHEDON</t>
  </si>
  <si>
    <t>41-ST JULIEN SUR CHER</t>
  </si>
  <si>
    <t>41-ST LAURENT DES BOIS</t>
  </si>
  <si>
    <t>41-ST LAURENT NOUAN</t>
  </si>
  <si>
    <t>41-ST LEONARD EN BEAUCE</t>
  </si>
  <si>
    <t>41-ST LOUP</t>
  </si>
  <si>
    <t>41-ST LUBIN EN VERGONNOIS</t>
  </si>
  <si>
    <t>41-ST MARC DU COR</t>
  </si>
  <si>
    <t>41-ST MARTIN DES BOIS</t>
  </si>
  <si>
    <t>41-ST OUEN</t>
  </si>
  <si>
    <t>41-ST RIMAY</t>
  </si>
  <si>
    <t>41-ST ROMAIN SUR CHER</t>
  </si>
  <si>
    <t>41-ST SULPICE DE POMMERAY</t>
  </si>
  <si>
    <t>41-ST VIATRE</t>
  </si>
  <si>
    <t>41-STE ANNE</t>
  </si>
  <si>
    <t>41-SUEVRES</t>
  </si>
  <si>
    <t>41-TALCY</t>
  </si>
  <si>
    <t>41-TERNAY</t>
  </si>
  <si>
    <t>41-THEILLAY</t>
  </si>
  <si>
    <t>41-THESEE</t>
  </si>
  <si>
    <t>41-THORE LA ROCHETTE</t>
  </si>
  <si>
    <t>41-THOURY</t>
  </si>
  <si>
    <t>41-TOUR EN SOLOGNE</t>
  </si>
  <si>
    <t>41-TOURAILLES</t>
  </si>
  <si>
    <t>41-TROO</t>
  </si>
  <si>
    <t>41-VALAIRE</t>
  </si>
  <si>
    <t>41-VALENCISSE</t>
  </si>
  <si>
    <t>41-VALLEE DE RONSARD</t>
  </si>
  <si>
    <t>41-VALLIERES LES GRANDES</t>
  </si>
  <si>
    <t>41-VALLOIRE SUR CISSE</t>
  </si>
  <si>
    <t>41-VEILLEINS</t>
  </si>
  <si>
    <t>41-VENDOME</t>
  </si>
  <si>
    <t>41-VERNOU EN SOLOGNE</t>
  </si>
  <si>
    <t>41-VEUZAIN SUR LOIRE</t>
  </si>
  <si>
    <t>41-VIEVY LE RAYE</t>
  </si>
  <si>
    <t>41-VILLAVARD</t>
  </si>
  <si>
    <t>41-VILLEBAROU</t>
  </si>
  <si>
    <t>41-VILLEBOUT</t>
  </si>
  <si>
    <t>41-VILLECHAUVE</t>
  </si>
  <si>
    <t>41-VILLEDIEU LE CHATEAU</t>
  </si>
  <si>
    <t>41-VILLEFRANCHE SUR CHER</t>
  </si>
  <si>
    <t>41-VILLEFRANCOEUR</t>
  </si>
  <si>
    <t>41-VILLEHERVIERS</t>
  </si>
  <si>
    <t>41-VILLEMARDY</t>
  </si>
  <si>
    <t>41-VILLENEUVE FROUVILLE</t>
  </si>
  <si>
    <t>41-VILLENY</t>
  </si>
  <si>
    <t>41-VILLEPORCHER</t>
  </si>
  <si>
    <t>41-VILLERABLE</t>
  </si>
  <si>
    <t>41-VILLERBON</t>
  </si>
  <si>
    <t>41-VILLERMAIN</t>
  </si>
  <si>
    <t>41-VILLEROMAIN</t>
  </si>
  <si>
    <t>41-VILLETRUN</t>
  </si>
  <si>
    <t>41-VILLEXANTON</t>
  </si>
  <si>
    <t>41-VILLIERS SUR LOIR</t>
  </si>
  <si>
    <t>41-VILLIERSFAUX</t>
  </si>
  <si>
    <t>41-VINEUIL</t>
  </si>
  <si>
    <t>41-VOUZON</t>
  </si>
  <si>
    <t>41-YVOY LE MARRON</t>
  </si>
  <si>
    <t>42-ABOEN</t>
  </si>
  <si>
    <t>42-AILLEUX</t>
  </si>
  <si>
    <t>42-AMBIERLE</t>
  </si>
  <si>
    <t>42-ANDREZIEUX BOUTHEON</t>
  </si>
  <si>
    <t>42-APINAC</t>
  </si>
  <si>
    <t>42-ARCINGES</t>
  </si>
  <si>
    <t>42-ARCON</t>
  </si>
  <si>
    <t>42-ARTHUN</t>
  </si>
  <si>
    <t>42-AVEIZIEUX</t>
  </si>
  <si>
    <t>42-BALBIGNY</t>
  </si>
  <si>
    <t>42-BARD</t>
  </si>
  <si>
    <t>42-BELLEGARDE EN FOREZ</t>
  </si>
  <si>
    <t>42-BELLEROCHE</t>
  </si>
  <si>
    <t>42-BELMONT DE LA LOIRE</t>
  </si>
  <si>
    <t>42-BESSEY</t>
  </si>
  <si>
    <t>42-BOEN SUR LIGNON</t>
  </si>
  <si>
    <t>42-BOISSET LES MONTROND</t>
  </si>
  <si>
    <t>42-BOISSET ST PRIEST</t>
  </si>
  <si>
    <t>42-BONSON</t>
  </si>
  <si>
    <t>42-BOURG ARGENTAL</t>
  </si>
  <si>
    <t>42-BOYER</t>
  </si>
  <si>
    <t>42-BRIENNON</t>
  </si>
  <si>
    <t>42-BULLY</t>
  </si>
  <si>
    <t>42-BURDIGNES</t>
  </si>
  <si>
    <t>42-BUSSIERES</t>
  </si>
  <si>
    <t>42-BUSSY ALBIEUX</t>
  </si>
  <si>
    <t>42-CALOIRE</t>
  </si>
  <si>
    <t>42-CELLIEU</t>
  </si>
  <si>
    <t>42-CERVIERES</t>
  </si>
  <si>
    <t>42-CEZAY</t>
  </si>
  <si>
    <t>42-CHAGNON</t>
  </si>
  <si>
    <t>42-CHALAIN D UZORE</t>
  </si>
  <si>
    <t>42-CHALAIN LE COMTAL</t>
  </si>
  <si>
    <t>42-CHALMAZEL JEANSAGNIERE</t>
  </si>
  <si>
    <t>42-CHAMBEON</t>
  </si>
  <si>
    <t>42-CHAMBLES</t>
  </si>
  <si>
    <t>42-CHAMBOEUF</t>
  </si>
  <si>
    <t>42-CHAMPDIEU</t>
  </si>
  <si>
    <t>42-CHAMPOLY</t>
  </si>
  <si>
    <t>42-CHANDON</t>
  </si>
  <si>
    <t>42-CHANGY</t>
  </si>
  <si>
    <t>42-CHARLIEU</t>
  </si>
  <si>
    <t>42-CHATEAUNEUF</t>
  </si>
  <si>
    <t>42-CHATELNEUF</t>
  </si>
  <si>
    <t>42-CHATELUS</t>
  </si>
  <si>
    <t>42-CHAUSSETERRE</t>
  </si>
  <si>
    <t>42-CHAVANAY</t>
  </si>
  <si>
    <t>42-CHAZELLES SUR LAVIEU</t>
  </si>
  <si>
    <t>42-CHAZELLES SUR LYON</t>
  </si>
  <si>
    <t>42-CHENEREILLES</t>
  </si>
  <si>
    <t>42-CHERIER</t>
  </si>
  <si>
    <t>42-CHEVRIERES</t>
  </si>
  <si>
    <t>42-CHIRASSIMONT</t>
  </si>
  <si>
    <t>42-CHUYER</t>
  </si>
  <si>
    <t>42-CIVENS</t>
  </si>
  <si>
    <t>42-CLEPPE</t>
  </si>
  <si>
    <t>42-COLOMBIER</t>
  </si>
  <si>
    <t>42-COMBRE</t>
  </si>
  <si>
    <t>42-COMMELLE VERNAY</t>
  </si>
  <si>
    <t>42-CORDELLE</t>
  </si>
  <si>
    <t>42-COTTANCE</t>
  </si>
  <si>
    <t>42-COUTOUVRE</t>
  </si>
  <si>
    <t>42-CRAINTILLEUX</t>
  </si>
  <si>
    <t>42-CREMEAUX</t>
  </si>
  <si>
    <t>42-CROIZET SUR GAND</t>
  </si>
  <si>
    <t>42-CUINZIER</t>
  </si>
  <si>
    <t>42-CUZIEU</t>
  </si>
  <si>
    <t>42-DARGOIRE</t>
  </si>
  <si>
    <t>42-DEBATS RIVIERE D ORPRA</t>
  </si>
  <si>
    <t>42-DOIZIEUX</t>
  </si>
  <si>
    <t>42-ECOCHE</t>
  </si>
  <si>
    <t>42-ECOTAY L OLME</t>
  </si>
  <si>
    <t>42-EPERCIEUX ST PAUL</t>
  </si>
  <si>
    <t>42-ESSERTINES EN CHATELNEUF</t>
  </si>
  <si>
    <t>42-ESSERTINES EN DONZY</t>
  </si>
  <si>
    <t>42-ESTIVAREILLES</t>
  </si>
  <si>
    <t>42-FARNAY</t>
  </si>
  <si>
    <t>42-FEURS</t>
  </si>
  <si>
    <t>42-FIRMINY</t>
  </si>
  <si>
    <t>42-FONTANES</t>
  </si>
  <si>
    <t>42-FOURNEAUX</t>
  </si>
  <si>
    <t>42-FRAISSES</t>
  </si>
  <si>
    <t>42-GENILAC</t>
  </si>
  <si>
    <t>42-GRAIX</t>
  </si>
  <si>
    <t>42-GRAMMOND</t>
  </si>
  <si>
    <t>42-GREZIEUX LE FROMENTAL</t>
  </si>
  <si>
    <t>42-GREZOLLES</t>
  </si>
  <si>
    <t>42-GUMIERES</t>
  </si>
  <si>
    <t>42-JARNOSSE</t>
  </si>
  <si>
    <t>42-JAS</t>
  </si>
  <si>
    <t>42-JONZIEUX</t>
  </si>
  <si>
    <t>42-JURE</t>
  </si>
  <si>
    <t>42-L ETRAT</t>
  </si>
  <si>
    <t>42-L HOPITAL LE GRAND</t>
  </si>
  <si>
    <t>42-L HOPITAL SOUS ROCHEFORT</t>
  </si>
  <si>
    <t>42-L HORME</t>
  </si>
  <si>
    <t>42-LA BENISSON DIEU</t>
  </si>
  <si>
    <t>42-LA CHAMBA</t>
  </si>
  <si>
    <t>42-LA CHAMBONIE</t>
  </si>
  <si>
    <t>42-LA CHAPELLE EN LAFAYE</t>
  </si>
  <si>
    <t>42-LA CHAPELLE VILLARS</t>
  </si>
  <si>
    <t>42-LA COTE EN COUZAN</t>
  </si>
  <si>
    <t>42-LA FOUILLOUSE</t>
  </si>
  <si>
    <t>42-LA GIMOND</t>
  </si>
  <si>
    <t>42-LA GRAND CROIX</t>
  </si>
  <si>
    <t>42-LA GRESLE</t>
  </si>
  <si>
    <t>42-LA PACAUDIERE</t>
  </si>
  <si>
    <t>42-LA RICAMARIE</t>
  </si>
  <si>
    <t>42-LA TALAUDIERE</t>
  </si>
  <si>
    <t>42-LA TERRASSE SUR DORLAY</t>
  </si>
  <si>
    <t>42-LA TOUR EN JAREZ</t>
  </si>
  <si>
    <t>42-LA TOURETTE</t>
  </si>
  <si>
    <t>42-LA TUILIERE</t>
  </si>
  <si>
    <t>42-LA VALLA EN GIER</t>
  </si>
  <si>
    <t>42-LA VALLA SUR ROCHEFORT</t>
  </si>
  <si>
    <t>42-LA VERSANNE</t>
  </si>
  <si>
    <t>42-LAVIEU</t>
  </si>
  <si>
    <t>42-LAY</t>
  </si>
  <si>
    <t>42-LE BESSAT</t>
  </si>
  <si>
    <t>42-LE CERGNE</t>
  </si>
  <si>
    <t>42-LE CHAMBON FEUGEROLLES</t>
  </si>
  <si>
    <t>42-LE COTEAU</t>
  </si>
  <si>
    <t>42-LE CROZET</t>
  </si>
  <si>
    <t>42-LEIGNEUX</t>
  </si>
  <si>
    <t>42-LENTIGNY</t>
  </si>
  <si>
    <t>42-LERIGNEUX</t>
  </si>
  <si>
    <t>42-LES NOES</t>
  </si>
  <si>
    <t>42-LES SALLES</t>
  </si>
  <si>
    <t>42-LEZIGNEUX</t>
  </si>
  <si>
    <t>42-LORETTE</t>
  </si>
  <si>
    <t>42-LUPE</t>
  </si>
  <si>
    <t>42-LURE</t>
  </si>
  <si>
    <t>42-LURIECQ</t>
  </si>
  <si>
    <t>42-MABLY</t>
  </si>
  <si>
    <t>42-MACHEZAL</t>
  </si>
  <si>
    <t>42-MACLAS</t>
  </si>
  <si>
    <t>42-MAGNEUX HAUTE RIVE</t>
  </si>
  <si>
    <t>42-MAIZILLY</t>
  </si>
  <si>
    <t>42-MALLEVAL</t>
  </si>
  <si>
    <t>42-MARCENOD</t>
  </si>
  <si>
    <t>42-MARCILLY LE CHATEL</t>
  </si>
  <si>
    <t>42-MARCLOPT</t>
  </si>
  <si>
    <t>42-MARCOUX</t>
  </si>
  <si>
    <t>42-MARGERIE CHANTAGRET</t>
  </si>
  <si>
    <t>42-MARINGES</t>
  </si>
  <si>
    <t>42-MARLHES</t>
  </si>
  <si>
    <t>42-MAROLS</t>
  </si>
  <si>
    <t>42-MARS</t>
  </si>
  <si>
    <t>42-MERLE LEIGNEC</t>
  </si>
  <si>
    <t>42-MIZERIEUX</t>
  </si>
  <si>
    <t>42-MONTAGNY</t>
  </si>
  <si>
    <t>42-MONTARCHER</t>
  </si>
  <si>
    <t>42-MONTBRISON</t>
  </si>
  <si>
    <t>42-MONTCHAL</t>
  </si>
  <si>
    <t>42-MONTROND LES BAINS</t>
  </si>
  <si>
    <t>42-MONTVERDUN</t>
  </si>
  <si>
    <t>42-MORNAND EN FOREZ</t>
  </si>
  <si>
    <t>42-NANDAX</t>
  </si>
  <si>
    <t>42-NEAUX</t>
  </si>
  <si>
    <t>42-NERONDE</t>
  </si>
  <si>
    <t>42-NERVIEUX</t>
  </si>
  <si>
    <t>42-NEULISE</t>
  </si>
  <si>
    <t>42-NOAILLY</t>
  </si>
  <si>
    <t>42-NOIRETABLE</t>
  </si>
  <si>
    <t>42-NOLLIEUX</t>
  </si>
  <si>
    <t>42-NOTRE DAME DE BOISSET</t>
  </si>
  <si>
    <t>42-OUCHES</t>
  </si>
  <si>
    <t>42-PALOGNEUX</t>
  </si>
  <si>
    <t>42-PANISSIERES</t>
  </si>
  <si>
    <t>42-PARIGNY</t>
  </si>
  <si>
    <t>42-PAVEZIN</t>
  </si>
  <si>
    <t>42-PELUSSIN</t>
  </si>
  <si>
    <t>42-PERIGNEUX</t>
  </si>
  <si>
    <t>42-PERREUX</t>
  </si>
  <si>
    <t>42-PINAY</t>
  </si>
  <si>
    <t>42-PLANFOY</t>
  </si>
  <si>
    <t>42-POMMIERS EN FOREZ</t>
  </si>
  <si>
    <t>42-PONCINS</t>
  </si>
  <si>
    <t>42-POUILLY LES FEURS</t>
  </si>
  <si>
    <t>42-POUILLY LES NONAINS</t>
  </si>
  <si>
    <t>42-POUILLY SOUS CHARLIEU</t>
  </si>
  <si>
    <t>42-PRADINES</t>
  </si>
  <si>
    <t>42-PRALONG</t>
  </si>
  <si>
    <t>42-PRECIEUX</t>
  </si>
  <si>
    <t>42-REGNY</t>
  </si>
  <si>
    <t>42-RENAISON</t>
  </si>
  <si>
    <t>42-RIORGES</t>
  </si>
  <si>
    <t>42-RIVAS</t>
  </si>
  <si>
    <t>42-RIVE DE GIER</t>
  </si>
  <si>
    <t>42-ROANNE</t>
  </si>
  <si>
    <t>42-ROCHE</t>
  </si>
  <si>
    <t>42-ROCHE LA MOLIERE</t>
  </si>
  <si>
    <t>42-ROISEY</t>
  </si>
  <si>
    <t>42-ROZIER COTES D AUREC</t>
  </si>
  <si>
    <t>42-ROZIER EN DONZY</t>
  </si>
  <si>
    <t>42-SAIL LES BAINS</t>
  </si>
  <si>
    <t>42-SAIL SOUS COUZAN</t>
  </si>
  <si>
    <t>42-SALT EN DONZY</t>
  </si>
  <si>
    <t>42-SALVIZINET</t>
  </si>
  <si>
    <t>42-SAUVAIN</t>
  </si>
  <si>
    <t>42-SAVIGNEUX</t>
  </si>
  <si>
    <t>42-SEVELINGES</t>
  </si>
  <si>
    <t>42-SOLEYMIEUX</t>
  </si>
  <si>
    <t>42-SORBIERS</t>
  </si>
  <si>
    <t>42-SOUTERNON</t>
  </si>
  <si>
    <t>42-ST ALBAN LES EAUX</t>
  </si>
  <si>
    <t>42-ST ANDRE D APCHON</t>
  </si>
  <si>
    <t>42-ST ANDRE LE PUY</t>
  </si>
  <si>
    <t>42-ST APPOLINARD</t>
  </si>
  <si>
    <t>42-ST BARTHELEMY LESTRA</t>
  </si>
  <si>
    <t>42-ST BONNET DES QUARTS</t>
  </si>
  <si>
    <t>42-ST BONNET LE CHATEAU</t>
  </si>
  <si>
    <t>42-ST BONNET LE COURREAU</t>
  </si>
  <si>
    <t>42-ST BONNET LES OULES</t>
  </si>
  <si>
    <t>42-ST CHAMOND</t>
  </si>
  <si>
    <t>42-ST CHRISTO EN JAREZ</t>
  </si>
  <si>
    <t>42-ST CYPRIEN</t>
  </si>
  <si>
    <t>42-ST CYR DE FAVIERES</t>
  </si>
  <si>
    <t>42-ST CYR DE VALORGES</t>
  </si>
  <si>
    <t>42-ST CYR LES VIGNES</t>
  </si>
  <si>
    <t>42-ST DENIS DE CABANNE</t>
  </si>
  <si>
    <t>42-ST DENIS SUR COISE</t>
  </si>
  <si>
    <t>42-ST DIDIER SUR ROCHEFORT</t>
  </si>
  <si>
    <t>42-ST ETIENNE</t>
  </si>
  <si>
    <t>42-ST ETIENNE LE MOLARD</t>
  </si>
  <si>
    <t>42-ST FORGEUX LESPINASSE</t>
  </si>
  <si>
    <t>42-ST GALMIER</t>
  </si>
  <si>
    <t>42-ST GENEST LERPT</t>
  </si>
  <si>
    <t>42-ST GENEST MALIFAUX</t>
  </si>
  <si>
    <t>42-ST GEORGES DE BAROILLE</t>
  </si>
  <si>
    <t>42-ST GEORGES EN COUZAN</t>
  </si>
  <si>
    <t>42-ST GEORGES HAUTE VILLE</t>
  </si>
  <si>
    <t>42-ST GERMAIN LA MONTAGNE</t>
  </si>
  <si>
    <t>42-ST GERMAIN LAVAL</t>
  </si>
  <si>
    <t>42-ST GERMAIN LESPINASSE</t>
  </si>
  <si>
    <t>42-ST HAON LE CHATEL</t>
  </si>
  <si>
    <t>42-ST HAON LE VIEUX</t>
  </si>
  <si>
    <t>42-ST HEAND</t>
  </si>
  <si>
    <t>42-ST HILAIRE CUSSON LA VALMITTE</t>
  </si>
  <si>
    <t>42-ST HILAIRE SOUS CHARLIEU</t>
  </si>
  <si>
    <t>42-ST JEAN BONNEFONDS</t>
  </si>
  <si>
    <t>42-ST JEAN LA VETRE</t>
  </si>
  <si>
    <t>42-ST JEAN SOLEYMIEUX</t>
  </si>
  <si>
    <t>42-ST JEAN ST MAURICE SUR LOIRE</t>
  </si>
  <si>
    <t>42-ST JODARD</t>
  </si>
  <si>
    <t>42-ST JOSEPH</t>
  </si>
  <si>
    <t>42-ST JULIEN D ODDES</t>
  </si>
  <si>
    <t>42-ST JULIEN MOLIN MOLETTE</t>
  </si>
  <si>
    <t>42-ST JUST EN BAS</t>
  </si>
  <si>
    <t>42-ST JUST EN CHEVALET</t>
  </si>
  <si>
    <t>42-ST JUST LA PENDUE</t>
  </si>
  <si>
    <t>42-ST JUST ST RAMBERT</t>
  </si>
  <si>
    <t>42-ST LAURENT LA CONCHE</t>
  </si>
  <si>
    <t>42-ST LAURENT ROCHEFORT</t>
  </si>
  <si>
    <t>42-ST LEGER SUR ROANNE</t>
  </si>
  <si>
    <t>42-ST MARCEL D URFE</t>
  </si>
  <si>
    <t>42-ST MARCEL DE FELINES</t>
  </si>
  <si>
    <t>42-ST MARCELLIN EN FOREZ</t>
  </si>
  <si>
    <t>42-ST MARTIN D ESTREAUX</t>
  </si>
  <si>
    <t>42-ST MARTIN LA PLAINE</t>
  </si>
  <si>
    <t>42-ST MARTIN LA SAUVETE</t>
  </si>
  <si>
    <t>42-ST MARTIN LESTRA</t>
  </si>
  <si>
    <t>42-ST MAURICE EN GOURGOIS</t>
  </si>
  <si>
    <t>42-ST MEDARD EN FOREZ</t>
  </si>
  <si>
    <t>42-ST MICHEL SUR RHONE</t>
  </si>
  <si>
    <t>42-ST NIZIER DE FORNAS</t>
  </si>
  <si>
    <t>42-ST NIZIER SOUS CHARLIEU</t>
  </si>
  <si>
    <t>42-ST PAUL D UZORE</t>
  </si>
  <si>
    <t>42-ST PAUL EN CORNILLON</t>
  </si>
  <si>
    <t>42-ST PAUL EN JAREZ</t>
  </si>
  <si>
    <t>42-ST PIERRE DE BOEUF</t>
  </si>
  <si>
    <t>42-ST PIERRE LA NOAILLE</t>
  </si>
  <si>
    <t>42-ST POLGUES</t>
  </si>
  <si>
    <t>42-ST PRIEST EN JAREZ</t>
  </si>
  <si>
    <t>42-ST PRIEST LA PRUGNE</t>
  </si>
  <si>
    <t>42-ST PRIEST LA ROCHE</t>
  </si>
  <si>
    <t>42-ST PRIEST LA VETRE</t>
  </si>
  <si>
    <t>42-ST REGIS DU COIN</t>
  </si>
  <si>
    <t>42-ST RIRAND</t>
  </si>
  <si>
    <t>42-ST ROMAIN D URFE</t>
  </si>
  <si>
    <t>42-ST ROMAIN EN JAREZ</t>
  </si>
  <si>
    <t>42-ST ROMAIN LA MOTTE</t>
  </si>
  <si>
    <t>42-ST ROMAIN LE PUY</t>
  </si>
  <si>
    <t>42-ST ROMAIN LES ATHEUX</t>
  </si>
  <si>
    <t>42-ST SAUVEUR EN RUE</t>
  </si>
  <si>
    <t>42-ST SIXTE</t>
  </si>
  <si>
    <t>42-ST SYMPHORIEN DE LAY</t>
  </si>
  <si>
    <t>42-ST THOMAS LA GARDE</t>
  </si>
  <si>
    <t>42-ST VICTOR SUR RHINS</t>
  </si>
  <si>
    <t>42-ST VINCENT DE BOISSET</t>
  </si>
  <si>
    <t>42-STE AGATHE EN DONZY</t>
  </si>
  <si>
    <t>42-STE AGATHE LA BOUTERESSE</t>
  </si>
  <si>
    <t>42-STE COLOMBE SUR GAND</t>
  </si>
  <si>
    <t>42-STE CROIX EN JAREZ</t>
  </si>
  <si>
    <t>42-STE FOY ST SULPICE</t>
  </si>
  <si>
    <t>42-SURY LE COMTAL</t>
  </si>
  <si>
    <t>42-TARENTAISE</t>
  </si>
  <si>
    <t>42-TARTARAS</t>
  </si>
  <si>
    <t>42-THELIS LA COMBE</t>
  </si>
  <si>
    <t>42-TRELINS</t>
  </si>
  <si>
    <t>42-UNIAS</t>
  </si>
  <si>
    <t>42-UNIEUX</t>
  </si>
  <si>
    <t>42-URBISE</t>
  </si>
  <si>
    <t>42-USSON EN FOREZ</t>
  </si>
  <si>
    <t>42-VALEILLE</t>
  </si>
  <si>
    <t>42-VALFLEURY</t>
  </si>
  <si>
    <t>42-VEAUCHE</t>
  </si>
  <si>
    <t>42-VEAUCHETTE</t>
  </si>
  <si>
    <t>42-VENDRANGES</t>
  </si>
  <si>
    <t>42-VERANNE</t>
  </si>
  <si>
    <t>42-VERIN</t>
  </si>
  <si>
    <t>42-VERRIERES EN FOREZ</t>
  </si>
  <si>
    <t>42-VETRE SUR ANZON</t>
  </si>
  <si>
    <t>42-VEZELIN SUR LOIRE</t>
  </si>
  <si>
    <t>42-VILLARS</t>
  </si>
  <si>
    <t>42-VILLEMONTAIS</t>
  </si>
  <si>
    <t>42-VILLEREST</t>
  </si>
  <si>
    <t>42-VILLERS</t>
  </si>
  <si>
    <t>42-VIOLAY</t>
  </si>
  <si>
    <t>42-VIRICELLES</t>
  </si>
  <si>
    <t>42-VIRIGNEUX</t>
  </si>
  <si>
    <t>42-VIVANS</t>
  </si>
  <si>
    <t>42-VOUGY</t>
  </si>
  <si>
    <t>43-AGNAT</t>
  </si>
  <si>
    <t>43-AIGUILHE</t>
  </si>
  <si>
    <t>43-ALLEGRE</t>
  </si>
  <si>
    <t>43-ALLEYRAC</t>
  </si>
  <si>
    <t>43-ALLEYRAS</t>
  </si>
  <si>
    <t>43-ALLY</t>
  </si>
  <si>
    <t>43-ARAULES</t>
  </si>
  <si>
    <t>43-ARLEMPDES</t>
  </si>
  <si>
    <t>43-ARLET</t>
  </si>
  <si>
    <t>43-ARSAC EN VELAY</t>
  </si>
  <si>
    <t>43-AUBAZAT</t>
  </si>
  <si>
    <t>43-AUREC SUR LOIRE</t>
  </si>
  <si>
    <t>43-AUTRAC</t>
  </si>
  <si>
    <t>43-AUVERS</t>
  </si>
  <si>
    <t>43-AUZON</t>
  </si>
  <si>
    <t>43-AZERAT</t>
  </si>
  <si>
    <t>43-BAINS</t>
  </si>
  <si>
    <t>43-BARGES</t>
  </si>
  <si>
    <t>43-BAS EN BASSET</t>
  </si>
  <si>
    <t>43-BEAULIEU</t>
  </si>
  <si>
    <t>43-BEAUMONT</t>
  </si>
  <si>
    <t>43-BEAUNE SUR ARZON</t>
  </si>
  <si>
    <t>43-BEAUX</t>
  </si>
  <si>
    <t>43-BEAUZAC</t>
  </si>
  <si>
    <t>43-BELLEVUE LA MONTAGNE</t>
  </si>
  <si>
    <t>43-BERBEZIT</t>
  </si>
  <si>
    <t>43-BESSAMOREL</t>
  </si>
  <si>
    <t>43-BLANZAC</t>
  </si>
  <si>
    <t>43-BLASSAC</t>
  </si>
  <si>
    <t>43-BLAVOZY</t>
  </si>
  <si>
    <t>43-BLESLE</t>
  </si>
  <si>
    <t>43-BOISSET</t>
  </si>
  <si>
    <t>43-BONNEVAL</t>
  </si>
  <si>
    <t>43-BORNE</t>
  </si>
  <si>
    <t>43-BOURNONCLE ST PIERRE</t>
  </si>
  <si>
    <t>43-BRIOUDE</t>
  </si>
  <si>
    <t>43-BRIVES CHARENSAC</t>
  </si>
  <si>
    <t>43-CAYRES</t>
  </si>
  <si>
    <t>43-CEAUX D ALLEGRE</t>
  </si>
  <si>
    <t>43-CERZAT</t>
  </si>
  <si>
    <t>43-CEYSSAC</t>
  </si>
  <si>
    <t>43-CHADRAC</t>
  </si>
  <si>
    <t>43-CHADRON</t>
  </si>
  <si>
    <t>43-CHAMALIERES SUR LOIRE</t>
  </si>
  <si>
    <t>43-CHAMBEZON</t>
  </si>
  <si>
    <t>43-CHAMPAGNAC LE VIEUX</t>
  </si>
  <si>
    <t>43-CHAMPCLAUSE</t>
  </si>
  <si>
    <t>43-CHANALEILLES</t>
  </si>
  <si>
    <t>43-CHANIAT</t>
  </si>
  <si>
    <t>43-CHANTEUGES</t>
  </si>
  <si>
    <t>43-CHARRAIX</t>
  </si>
  <si>
    <t>43-CHASPINHAC</t>
  </si>
  <si>
    <t>43-CHASPUZAC</t>
  </si>
  <si>
    <t>43-CHASSAGNES</t>
  </si>
  <si>
    <t>43-CHASSIGNOLLES</t>
  </si>
  <si>
    <t>43-CHASTEL</t>
  </si>
  <si>
    <t>43-CHAUDEYROLLES</t>
  </si>
  <si>
    <t>43-CHAVANIAC LAFAYETTE</t>
  </si>
  <si>
    <t>43-CHAZELLES</t>
  </si>
  <si>
    <t>43-CHENEREILLES</t>
  </si>
  <si>
    <t>43-CHILHAC</t>
  </si>
  <si>
    <t>43-CHOMELIX</t>
  </si>
  <si>
    <t>43-CISTRIERES</t>
  </si>
  <si>
    <t>43-COHADE</t>
  </si>
  <si>
    <t>43-COLLAT</t>
  </si>
  <si>
    <t>43-CONNANGLES</t>
  </si>
  <si>
    <t>43-COSTAROS</t>
  </si>
  <si>
    <t>43-COUBON</t>
  </si>
  <si>
    <t>43-COUTEUGES</t>
  </si>
  <si>
    <t>43-CRAPONNE SUR ARZON</t>
  </si>
  <si>
    <t>43-CRONCE</t>
  </si>
  <si>
    <t>43-CUBELLES</t>
  </si>
  <si>
    <t>43-CUSSAC SUR LOIRE</t>
  </si>
  <si>
    <t>43-DESGES</t>
  </si>
  <si>
    <t>43-DOMEYRAT</t>
  </si>
  <si>
    <t>43-DUNIERES</t>
  </si>
  <si>
    <t>43-ESPALEM</t>
  </si>
  <si>
    <t>43-ESPALY ST MARCEL</t>
  </si>
  <si>
    <t>43-ESPLANTAS VAZEILLES</t>
  </si>
  <si>
    <t>43-FAY SUR LIGNON</t>
  </si>
  <si>
    <t>43-FELINES</t>
  </si>
  <si>
    <t>43-FERRUSSAC</t>
  </si>
  <si>
    <t>43-FIX ST GENEYS</t>
  </si>
  <si>
    <t>43-FONTANNES</t>
  </si>
  <si>
    <t>43-FREYCENET LA CUCHE</t>
  </si>
  <si>
    <t>43-FREYCENET LA TOUR</t>
  </si>
  <si>
    <t>43-FRUGERES LES MINES</t>
  </si>
  <si>
    <t>43-FRUGIERES LE PIN</t>
  </si>
  <si>
    <t>43-GOUDET</t>
  </si>
  <si>
    <t>43-GRAZAC</t>
  </si>
  <si>
    <t>43-GRENIER MONTGON</t>
  </si>
  <si>
    <t>43-GREZES</t>
  </si>
  <si>
    <t>43-JAVAUGUES</t>
  </si>
  <si>
    <t>43-JAX</t>
  </si>
  <si>
    <t>43-JOSAT</t>
  </si>
  <si>
    <t>43-JULLIANGES</t>
  </si>
  <si>
    <t>43-LA BESSEYRE ST MARY</t>
  </si>
  <si>
    <t>43-LA CHAISE DIEU</t>
  </si>
  <si>
    <t>43-LA CHAPELLE BERTIN</t>
  </si>
  <si>
    <t>43-LA CHAPELLE D AUREC</t>
  </si>
  <si>
    <t>43-LA CHAPELLE GENESTE</t>
  </si>
  <si>
    <t>43-LA CHOMETTE</t>
  </si>
  <si>
    <t>43-LA SEAUVE SUR SEMENE</t>
  </si>
  <si>
    <t>43-LAFARRE</t>
  </si>
  <si>
    <t>43-LAMOTHE</t>
  </si>
  <si>
    <t>43-LANDOS</t>
  </si>
  <si>
    <t>43-LANGEAC</t>
  </si>
  <si>
    <t>43-LANTRIAC</t>
  </si>
  <si>
    <t>43-LAPTE</t>
  </si>
  <si>
    <t>43-LAUSSONNE</t>
  </si>
  <si>
    <t>43-LAVAL SUR DOULON</t>
  </si>
  <si>
    <t>43-LAVAUDIEU</t>
  </si>
  <si>
    <t>43-LAVOUTE CHILHAC</t>
  </si>
  <si>
    <t>43-LAVOUTE SUR LOIRE</t>
  </si>
  <si>
    <t>43-LE BOUCHET ST NICOLAS</t>
  </si>
  <si>
    <t>43-LE BRIGNON</t>
  </si>
  <si>
    <t>43-LE CHAMBON SUR LIGNON</t>
  </si>
  <si>
    <t>43-LE MAS DE TENCE</t>
  </si>
  <si>
    <t>43-LE MONASTIER SUR GAZEILLE</t>
  </si>
  <si>
    <t>43-LE MONTEIL</t>
  </si>
  <si>
    <t>43-LE PERTUIS</t>
  </si>
  <si>
    <t>43-LE PUY EN VELAY</t>
  </si>
  <si>
    <t>43-LE VERNET</t>
  </si>
  <si>
    <t>43-LEMPDES SUR ALLAGNON</t>
  </si>
  <si>
    <t>43-LEOTOING</t>
  </si>
  <si>
    <t>43-LES ESTABLES</t>
  </si>
  <si>
    <t>43-LES VASTRES</t>
  </si>
  <si>
    <t>43-LES VILLETTES</t>
  </si>
  <si>
    <t>43-LEYVAUX</t>
  </si>
  <si>
    <t>43-LISSAC</t>
  </si>
  <si>
    <t>43-LORLANGES</t>
  </si>
  <si>
    <t>43-LOUDES</t>
  </si>
  <si>
    <t>43-LUBILHAC</t>
  </si>
  <si>
    <t>43-MALREVERS</t>
  </si>
  <si>
    <t>43-MALVALETTE</t>
  </si>
  <si>
    <t>43-MALVIERES</t>
  </si>
  <si>
    <t>43-MAZERAT AUROUZE</t>
  </si>
  <si>
    <t>43-MAZET ST VOY</t>
  </si>
  <si>
    <t>43-MAZEYRAT D ALLIER</t>
  </si>
  <si>
    <t>43-MERCOEUR</t>
  </si>
  <si>
    <t>43-MEZERES</t>
  </si>
  <si>
    <t>43-MONISTROL D ALLIER</t>
  </si>
  <si>
    <t>43-MONISTROL SUR LOIRE</t>
  </si>
  <si>
    <t>43-MONLET</t>
  </si>
  <si>
    <t>43-MONTCLARD</t>
  </si>
  <si>
    <t>43-MONTFAUCON EN VELAY</t>
  </si>
  <si>
    <t>43-MONTREGARD</t>
  </si>
  <si>
    <t>43-MONTUSCLAT</t>
  </si>
  <si>
    <t>43-MOUDEYRES</t>
  </si>
  <si>
    <t>43-OUIDES</t>
  </si>
  <si>
    <t>43-PAULHAC</t>
  </si>
  <si>
    <t>43-PAULHAGUET</t>
  </si>
  <si>
    <t>43-PEBRAC</t>
  </si>
  <si>
    <t>43-PINOLS</t>
  </si>
  <si>
    <t>43-POLIGNAC</t>
  </si>
  <si>
    <t>43-PONT SALOMON</t>
  </si>
  <si>
    <t>43-PRADELLES</t>
  </si>
  <si>
    <t>43-PRADES</t>
  </si>
  <si>
    <t>43-PRESAILLES</t>
  </si>
  <si>
    <t>43-QUEYRIERES</t>
  </si>
  <si>
    <t>43-RAUCOULES</t>
  </si>
  <si>
    <t>43-RAURET</t>
  </si>
  <si>
    <t>43-RETOURNAC</t>
  </si>
  <si>
    <t>43-RIOTORD</t>
  </si>
  <si>
    <t>43-ROCHE EN REGNIER</t>
  </si>
  <si>
    <t>43-ROSIERES</t>
  </si>
  <si>
    <t>43-SALETTES</t>
  </si>
  <si>
    <t>43-SALZUIT</t>
  </si>
  <si>
    <t>43-SANSSAC L EGLISE</t>
  </si>
  <si>
    <t>43-SAUGUES</t>
  </si>
  <si>
    <t>43-SEMBADEL</t>
  </si>
  <si>
    <t>43-SENEUJOLS</t>
  </si>
  <si>
    <t>43-SIAUGUES STE MARIE</t>
  </si>
  <si>
    <t>43-SOLIGNAC SOUS ROCHE</t>
  </si>
  <si>
    <t>43-SOLIGNAC SUR LOIRE</t>
  </si>
  <si>
    <t>43-ST ANDRE DE CHALENCON</t>
  </si>
  <si>
    <t>43-ST ARCONS D ALLIER</t>
  </si>
  <si>
    <t>43-ST ARCONS DE BARGES</t>
  </si>
  <si>
    <t>43-ST AUSTREMOINE</t>
  </si>
  <si>
    <t>43-ST BEAUZIRE</t>
  </si>
  <si>
    <t>43-ST BERAIN</t>
  </si>
  <si>
    <t>43-ST BONNET LE FROID</t>
  </si>
  <si>
    <t>43-ST CHRISTOPHE D ALLIER</t>
  </si>
  <si>
    <t>43-ST CHRISTOPHE SUR DOLAISON</t>
  </si>
  <si>
    <t>43-ST CIRGUES</t>
  </si>
  <si>
    <t>43-ST DIDIER EN VELAY</t>
  </si>
  <si>
    <t>43-ST DIDIER SUR DOULON</t>
  </si>
  <si>
    <t>43-ST ETIENNE DU VIGAN</t>
  </si>
  <si>
    <t>43-ST ETIENNE LARDEYROL</t>
  </si>
  <si>
    <t>43-ST ETIENNE SUR BLESLE</t>
  </si>
  <si>
    <t>43-ST FERREOL D AUROURE</t>
  </si>
  <si>
    <t>43-ST FRONT</t>
  </si>
  <si>
    <t>43-ST GENEYS PRES ST PAULIEN</t>
  </si>
  <si>
    <t>43-ST GEORGES D AURAC</t>
  </si>
  <si>
    <t>43-ST GEORGES LAGRICOL</t>
  </si>
  <si>
    <t>43-ST GERMAIN LAPRADE</t>
  </si>
  <si>
    <t>43-ST GERON</t>
  </si>
  <si>
    <t>43-ST HAON</t>
  </si>
  <si>
    <t>43-ST HILAIRE</t>
  </si>
  <si>
    <t>43-ST HOSTIEN</t>
  </si>
  <si>
    <t>43-ST ILPIZE</t>
  </si>
  <si>
    <t>43-ST JEAN D AUBRIGOUX</t>
  </si>
  <si>
    <t>43-ST JEAN DE NAY</t>
  </si>
  <si>
    <t>43-ST JEAN LACHALM</t>
  </si>
  <si>
    <t>43-ST JEURES</t>
  </si>
  <si>
    <t>43-ST JULIEN CHAPTEUIL</t>
  </si>
  <si>
    <t>43-ST JULIEN D ANCE</t>
  </si>
  <si>
    <t>43-ST JULIEN DES CHAZES</t>
  </si>
  <si>
    <t>43-ST JULIEN DU PINET</t>
  </si>
  <si>
    <t>43-ST JULIEN MOLHESABATE</t>
  </si>
  <si>
    <t>43-ST JUST MALMONT</t>
  </si>
  <si>
    <t>43-ST JUST PRES BRIOUDE</t>
  </si>
  <si>
    <t>43-ST LAURENT CHABREUGES</t>
  </si>
  <si>
    <t>43-ST MARTIN DE FUGERES</t>
  </si>
  <si>
    <t>43-ST MAURICE DE LIGNON</t>
  </si>
  <si>
    <t>43-ST PAL DE CHALENCON</t>
  </si>
  <si>
    <t>43-ST PAL DE MONS</t>
  </si>
  <si>
    <t>43-ST PAL DE SENOUIRE</t>
  </si>
  <si>
    <t>43-ST PAUL DE TARTAS</t>
  </si>
  <si>
    <t>43-ST PAULIEN</t>
  </si>
  <si>
    <t>43-ST PIERRE DU CHAMP</t>
  </si>
  <si>
    <t>43-ST PIERRE EYNAC</t>
  </si>
  <si>
    <t>43-ST PREJET ARMANDON</t>
  </si>
  <si>
    <t>43-ST PREJET D ALLIER</t>
  </si>
  <si>
    <t>43-ST PRIVAT D ALLIER</t>
  </si>
  <si>
    <t>43-ST PRIVAT DU DRAGON</t>
  </si>
  <si>
    <t>43-ST ROMAIN LACHALM</t>
  </si>
  <si>
    <t>43-ST VENERAND</t>
  </si>
  <si>
    <t>43-ST VERT</t>
  </si>
  <si>
    <t>43-ST VICTOR MALESCOURS</t>
  </si>
  <si>
    <t>43-ST VICTOR SUR ARLANC</t>
  </si>
  <si>
    <t>43-ST VIDAL</t>
  </si>
  <si>
    <t>43-ST VINCENT</t>
  </si>
  <si>
    <t>43-STE EUGENIE DE VILLENEUVE</t>
  </si>
  <si>
    <t>43-STE FLORINE</t>
  </si>
  <si>
    <t>43-STE MARGUERITE</t>
  </si>
  <si>
    <t>43-STE SIGOLENE</t>
  </si>
  <si>
    <t>43-TAILHAC</t>
  </si>
  <si>
    <t>43-TENCE</t>
  </si>
  <si>
    <t>43-THORAS</t>
  </si>
  <si>
    <t>43-TIRANGES</t>
  </si>
  <si>
    <t>43-TORSIAC</t>
  </si>
  <si>
    <t>43-VALPRIVAS</t>
  </si>
  <si>
    <t>43-VALS LE CHASTEL</t>
  </si>
  <si>
    <t>43-VALS PRES LE PUY</t>
  </si>
  <si>
    <t>43-VARENNES ST HONORAT</t>
  </si>
  <si>
    <t>43-VAZEILLES LIMANDRE</t>
  </si>
  <si>
    <t>43-VENTEUGES</t>
  </si>
  <si>
    <t>43-VERGEZAC</t>
  </si>
  <si>
    <t>43-VERGONGHEON</t>
  </si>
  <si>
    <t>43-VERNASSAL</t>
  </si>
  <si>
    <t>43-VEZEZOUX</t>
  </si>
  <si>
    <t>43-VIEILLE BRIOUDE</t>
  </si>
  <si>
    <t>43-VIELPRAT</t>
  </si>
  <si>
    <t>43-VILLENEUVE D ALLIER</t>
  </si>
  <si>
    <t>43-VISSAC AUTEYRAC</t>
  </si>
  <si>
    <t>43-VOREY</t>
  </si>
  <si>
    <t>43-YSSINGEAUX</t>
  </si>
  <si>
    <t>44-ABBARETZ</t>
  </si>
  <si>
    <t>44-AIGREFEUILLE SUR MAINE</t>
  </si>
  <si>
    <t>44-ANCENIS ST GEREON</t>
  </si>
  <si>
    <t>44-ASSERAC</t>
  </si>
  <si>
    <t>44-AVESSAC</t>
  </si>
  <si>
    <t>44-BASSE GOULAINE</t>
  </si>
  <si>
    <t>44-BATZ SUR MER</t>
  </si>
  <si>
    <t>44-BESNE</t>
  </si>
  <si>
    <t>44-BLAIN</t>
  </si>
  <si>
    <t>44-BOUAYE</t>
  </si>
  <si>
    <t>44-BOUEE</t>
  </si>
  <si>
    <t>44-BOUGUENAIS</t>
  </si>
  <si>
    <t>44-BOUSSAY</t>
  </si>
  <si>
    <t>44-BOUVRON</t>
  </si>
  <si>
    <t>44-BRAINS</t>
  </si>
  <si>
    <t>44-CAMPBON</t>
  </si>
  <si>
    <t>44-CARQUEFOU</t>
  </si>
  <si>
    <t>44-CASSON</t>
  </si>
  <si>
    <t>44-CHATEAU THEBAUD</t>
  </si>
  <si>
    <t>44-CHATEAUBRIANT</t>
  </si>
  <si>
    <t>44-CHAUMES EN RETZ</t>
  </si>
  <si>
    <t>44-CHAUVE</t>
  </si>
  <si>
    <t>44-CHEIX EN RETZ</t>
  </si>
  <si>
    <t>44-CLISSON</t>
  </si>
  <si>
    <t>44-CONQUEREUIL</t>
  </si>
  <si>
    <t>44-CORCOUE SUR LOGNE</t>
  </si>
  <si>
    <t>44-CORDEMAIS</t>
  </si>
  <si>
    <t>44-CORSEPT</t>
  </si>
  <si>
    <t>44-COUERON</t>
  </si>
  <si>
    <t>44-COUFFE</t>
  </si>
  <si>
    <t>44-CROSSAC</t>
  </si>
  <si>
    <t>44-DERVAL</t>
  </si>
  <si>
    <t>44-DIVATTE SUR LOIRE</t>
  </si>
  <si>
    <t>44-DONGES</t>
  </si>
  <si>
    <t>44-DREFFEAC</t>
  </si>
  <si>
    <t>44-ERBRAY</t>
  </si>
  <si>
    <t>44-FAY DE BRETAGNE</t>
  </si>
  <si>
    <t>44-FEGREAC</t>
  </si>
  <si>
    <t>44-FERCE</t>
  </si>
  <si>
    <t>44-FROSSAY</t>
  </si>
  <si>
    <t>44-GENESTON</t>
  </si>
  <si>
    <t>44-GETIGNE</t>
  </si>
  <si>
    <t>44-GORGES</t>
  </si>
  <si>
    <t>44-GRAND AUVERNE</t>
  </si>
  <si>
    <t>44-GRANDCHAMPS DES FONTAINES</t>
  </si>
  <si>
    <t>44-GUEMENE PENFAO</t>
  </si>
  <si>
    <t>44-GUENROUET</t>
  </si>
  <si>
    <t>44-GUERANDE</t>
  </si>
  <si>
    <t>44-HAUTE GOULAINE</t>
  </si>
  <si>
    <t>44-HERBIGNAC</t>
  </si>
  <si>
    <t>44-HERIC</t>
  </si>
  <si>
    <t>44-INDRE</t>
  </si>
  <si>
    <t>44-ISSE</t>
  </si>
  <si>
    <t>44-JANS</t>
  </si>
  <si>
    <t>44-JOUE SUR ERDRE</t>
  </si>
  <si>
    <t>44-JUIGNE DES MOUTIERS</t>
  </si>
  <si>
    <t>44-LA BAULE</t>
  </si>
  <si>
    <t>44-LA BERNERIE EN RETZ</t>
  </si>
  <si>
    <t>44-LA BOISSIERE DU DORE</t>
  </si>
  <si>
    <t>44-LA CHAPELLE DES MARAIS</t>
  </si>
  <si>
    <t>44-LA CHAPELLE GLAIN</t>
  </si>
  <si>
    <t>44-LA CHAPELLE HEULIN</t>
  </si>
  <si>
    <t>44-LA CHAPELLE LAUNAY</t>
  </si>
  <si>
    <t>44-LA CHAPELLE SUR ERDRE</t>
  </si>
  <si>
    <t>44-LA CHEVALLERAIS</t>
  </si>
  <si>
    <t>44-LA CHEVROLIERE</t>
  </si>
  <si>
    <t>44-LA GRIGONNAIS</t>
  </si>
  <si>
    <t>44-LA HAIE FOUASSIERE</t>
  </si>
  <si>
    <t>44-LA LIMOUZINIERE</t>
  </si>
  <si>
    <t>44-LA MARNE</t>
  </si>
  <si>
    <t>44-LA MEILLERAYE DE BRETAGNE</t>
  </si>
  <si>
    <t>44-LA MONTAGNE</t>
  </si>
  <si>
    <t>44-LA PLAINE SUR MER</t>
  </si>
  <si>
    <t>44-LA PLANCHE</t>
  </si>
  <si>
    <t>44-LA REGRIPPIERE</t>
  </si>
  <si>
    <t>44-LA REMAUDIERE</t>
  </si>
  <si>
    <t>44-LA ROCHE BLANCHE</t>
  </si>
  <si>
    <t>44-LA TURBALLE</t>
  </si>
  <si>
    <t>44-LAVAU SUR LOIRE</t>
  </si>
  <si>
    <t>44-LE BIGNON</t>
  </si>
  <si>
    <t>44-LE CELLIER</t>
  </si>
  <si>
    <t>44-LE CROISIC</t>
  </si>
  <si>
    <t>44-LE GAVRE</t>
  </si>
  <si>
    <t>44-LE LANDREAU</t>
  </si>
  <si>
    <t>44-LE LOROUX BOTTEREAU</t>
  </si>
  <si>
    <t>44-LE PALLET</t>
  </si>
  <si>
    <t>44-LE PELLERIN</t>
  </si>
  <si>
    <t>44-LE PIN</t>
  </si>
  <si>
    <t>44-LE POULIGUEN</t>
  </si>
  <si>
    <t>44-LE TEMPLE DE BRETAGNE</t>
  </si>
  <si>
    <t>44-LEGE</t>
  </si>
  <si>
    <t>44-LES MOUTIERS EN RETZ</t>
  </si>
  <si>
    <t>44-LES SORINIERES</t>
  </si>
  <si>
    <t>44-LES TOUCHES</t>
  </si>
  <si>
    <t>44-LIGNE</t>
  </si>
  <si>
    <t>44-LOIREAUXENCE</t>
  </si>
  <si>
    <t>44-LOUISFERT</t>
  </si>
  <si>
    <t>44-LUSANGER</t>
  </si>
  <si>
    <t>44-MACHECOUL ST MEME</t>
  </si>
  <si>
    <t>44-MAISDON SUR SEVRE</t>
  </si>
  <si>
    <t>44-MALVILLE</t>
  </si>
  <si>
    <t>44-MARSAC SUR DON</t>
  </si>
  <si>
    <t>44-MASSERAC</t>
  </si>
  <si>
    <t>44-MAUVES SUR LOIRE</t>
  </si>
  <si>
    <t>44-MESANGER</t>
  </si>
  <si>
    <t>44-MESQUER</t>
  </si>
  <si>
    <t>44-MISSILLAC</t>
  </si>
  <si>
    <t>44-MOISDON LA RIVIERE</t>
  </si>
  <si>
    <t>44-MONNIERES</t>
  </si>
  <si>
    <t>44-MONTBERT</t>
  </si>
  <si>
    <t>44-MONTOIR DE BRETAGNE</t>
  </si>
  <si>
    <t>44-MONTRELAIS</t>
  </si>
  <si>
    <t>44-MOUAIS</t>
  </si>
  <si>
    <t>44-MOUZEIL</t>
  </si>
  <si>
    <t>44-MOUZILLON</t>
  </si>
  <si>
    <t>44-NANTES</t>
  </si>
  <si>
    <t>44-NORT SUR ERDRE</t>
  </si>
  <si>
    <t>44-NOTRE DAME DES LANDES</t>
  </si>
  <si>
    <t>44-NOYAL SUR BRUTZ</t>
  </si>
  <si>
    <t>44-NOZAY</t>
  </si>
  <si>
    <t>44-ORVAULT</t>
  </si>
  <si>
    <t>44-OUDON</t>
  </si>
  <si>
    <t>44-PAIMBOEUF</t>
  </si>
  <si>
    <t>44-PANNECE</t>
  </si>
  <si>
    <t>44-PAULX</t>
  </si>
  <si>
    <t>44-PETIT AUVERNE</t>
  </si>
  <si>
    <t>44-PETIT MARS</t>
  </si>
  <si>
    <t>44-PIERRIC</t>
  </si>
  <si>
    <t>44-PIRIAC SUR MER</t>
  </si>
  <si>
    <t>44-PLESSE</t>
  </si>
  <si>
    <t>44-PONT ST MARTIN</t>
  </si>
  <si>
    <t>44-PONTCHATEAU</t>
  </si>
  <si>
    <t>44-PORNIC</t>
  </si>
  <si>
    <t>44-PORNICHET</t>
  </si>
  <si>
    <t>44-PORT ST PERE</t>
  </si>
  <si>
    <t>44-POUILLE LES COTEAUX</t>
  </si>
  <si>
    <t>44-PREFAILLES</t>
  </si>
  <si>
    <t>44-PRINQUIAU</t>
  </si>
  <si>
    <t>44-PUCEUL</t>
  </si>
  <si>
    <t>44-QUILLY</t>
  </si>
  <si>
    <t>44-REMOUILLE</t>
  </si>
  <si>
    <t>44-REZE</t>
  </si>
  <si>
    <t>44-RIAILLE</t>
  </si>
  <si>
    <t>44-ROUANS</t>
  </si>
  <si>
    <t>44-ROUGE</t>
  </si>
  <si>
    <t>44-RUFFIGNE</t>
  </si>
  <si>
    <t>44-SAFFRE</t>
  </si>
  <si>
    <t>44-SAUTRON</t>
  </si>
  <si>
    <t>44-SAVENAY</t>
  </si>
  <si>
    <t>44-SEVERAC</t>
  </si>
  <si>
    <t>44-SION LES MINES</t>
  </si>
  <si>
    <t>44-SOUDAN</t>
  </si>
  <si>
    <t>44-SOULVACHE</t>
  </si>
  <si>
    <t>44-ST AIGNAN GRANDLIEU</t>
  </si>
  <si>
    <t>44-ST ANDRE DES EAUX</t>
  </si>
  <si>
    <t>44-ST AUBIN DES CHATEAUX</t>
  </si>
  <si>
    <t>44-ST BREVIN LES PINS</t>
  </si>
  <si>
    <t>44-ST COLOMBAN</t>
  </si>
  <si>
    <t>44-ST ETIENNE DE MER MORTE</t>
  </si>
  <si>
    <t>44-ST ETIENNE DE MONTLUC</t>
  </si>
  <si>
    <t>44-ST FIACRE SUR MAINE</t>
  </si>
  <si>
    <t>44-ST GILDAS DES BOIS</t>
  </si>
  <si>
    <t>44-ST HERBLAIN</t>
  </si>
  <si>
    <t>44-ST HILAIRE DE CHALEONS</t>
  </si>
  <si>
    <t>44-ST HILAIRE DE CLISSON</t>
  </si>
  <si>
    <t>44-ST JEAN DE BOISEAU</t>
  </si>
  <si>
    <t>44-ST JOACHIM</t>
  </si>
  <si>
    <t>44-ST JULIEN DE CONCELLES</t>
  </si>
  <si>
    <t>44-ST JULIEN DE VOUVANTES</t>
  </si>
  <si>
    <t>44-ST LEGER LES VIGNES</t>
  </si>
  <si>
    <t>44-ST LUMINE DE CLISSON</t>
  </si>
  <si>
    <t>44-ST LUMINE DE COUTAIS</t>
  </si>
  <si>
    <t>44-ST LYPHARD</t>
  </si>
  <si>
    <t>44-ST MALO DE GUERSAC</t>
  </si>
  <si>
    <t>44-ST MARS DE COUTAIS</t>
  </si>
  <si>
    <t>44-ST MARS DU DESERT</t>
  </si>
  <si>
    <t>44-ST MICHEL CHEF CHEF</t>
  </si>
  <si>
    <t>44-ST MOLF</t>
  </si>
  <si>
    <t>44-ST NAZAIRE</t>
  </si>
  <si>
    <t>44-ST NICOLAS DE REDON</t>
  </si>
  <si>
    <t>44-ST PERE EN RETZ</t>
  </si>
  <si>
    <t>44-ST PHILBERT DE GRAND LIEU</t>
  </si>
  <si>
    <t>44-ST SEBASTIEN SUR LOIRE</t>
  </si>
  <si>
    <t>44-ST VIAUD</t>
  </si>
  <si>
    <t>44-ST VINCENT DES LANDES</t>
  </si>
  <si>
    <t>44-STE ANNE SUR BRIVET</t>
  </si>
  <si>
    <t>44-STE LUCE SUR LOIRE</t>
  </si>
  <si>
    <t>44-STE PAZANNE</t>
  </si>
  <si>
    <t>44-STE REINE DE BRETAGNE</t>
  </si>
  <si>
    <t>44-SUCE SUR ERDRE</t>
  </si>
  <si>
    <t>44-TEILLE</t>
  </si>
  <si>
    <t>44-THOUARE SUR LOIRE</t>
  </si>
  <si>
    <t>44-TOUVOIS</t>
  </si>
  <si>
    <t>44-TRANS SUR ERDRE</t>
  </si>
  <si>
    <t>44-TREFFIEUX</t>
  </si>
  <si>
    <t>44-TREILLIERES</t>
  </si>
  <si>
    <t>44-TRIGNAC</t>
  </si>
  <si>
    <t>44-VAIR SUR LOIRE</t>
  </si>
  <si>
    <t>44-VALLET</t>
  </si>
  <si>
    <t>44-VALLONS DE L ERDRE</t>
  </si>
  <si>
    <t>44-VAY</t>
  </si>
  <si>
    <t>44-VERTOU</t>
  </si>
  <si>
    <t>44-VIEILLEVIGNE</t>
  </si>
  <si>
    <t>44-VIGNEUX DE BRETAGNE</t>
  </si>
  <si>
    <t>44-VILLENEUVE EN RETZ</t>
  </si>
  <si>
    <t>44-VILLEPOT</t>
  </si>
  <si>
    <t>44-VUE</t>
  </si>
  <si>
    <t>45-ADON</t>
  </si>
  <si>
    <t>45-AILLANT SUR MILLERON</t>
  </si>
  <si>
    <t>45-AMILLY</t>
  </si>
  <si>
    <t>45-ANDONVILLE</t>
  </si>
  <si>
    <t>45-ARDON</t>
  </si>
  <si>
    <t>45-ARTENAY</t>
  </si>
  <si>
    <t>45-ASCHERES LE MARCHE</t>
  </si>
  <si>
    <t>45-ASCOUX</t>
  </si>
  <si>
    <t>45-ATTRAY</t>
  </si>
  <si>
    <t>45-AUDEVILLE</t>
  </si>
  <si>
    <t>45-AUGERVILLE LA RIVIERE</t>
  </si>
  <si>
    <t>45-AULNAY LA RIVIERE</t>
  </si>
  <si>
    <t>45-AUTRUY SUR JUINE</t>
  </si>
  <si>
    <t>45-AUTRY LE CHATEL</t>
  </si>
  <si>
    <t>45-AUVILLIERS EN GATINAIS</t>
  </si>
  <si>
    <t>45-AUXY</t>
  </si>
  <si>
    <t>45-BACCON</t>
  </si>
  <si>
    <t>45-BARVILLE EN GATINAIS</t>
  </si>
  <si>
    <t>45-BATILLY EN GATINAIS</t>
  </si>
  <si>
    <t>45-BATILLY EN PUISAYE</t>
  </si>
  <si>
    <t>45-BAULE</t>
  </si>
  <si>
    <t>45-BAZOCHES LES GALLERANDES</t>
  </si>
  <si>
    <t>45-BAZOCHES SUR LE BETZ</t>
  </si>
  <si>
    <t>45-BEAUCHAMPS SUR HUILLARD</t>
  </si>
  <si>
    <t>45-BEAUGENCY</t>
  </si>
  <si>
    <t>45-BEAULIEU SUR LOIRE</t>
  </si>
  <si>
    <t>45-BEAUNE LA ROLANDE</t>
  </si>
  <si>
    <t>45-BELLEGARDE</t>
  </si>
  <si>
    <t>45-BOESSES</t>
  </si>
  <si>
    <t>45-BOIGNY SUR BIONNE</t>
  </si>
  <si>
    <t>45-BOISCOMMUN</t>
  </si>
  <si>
    <t>45-BOISMORAND</t>
  </si>
  <si>
    <t>45-BOISSEAUX</t>
  </si>
  <si>
    <t>45-BONDAROY</t>
  </si>
  <si>
    <t>45-BONNEE</t>
  </si>
  <si>
    <t>45-BONNY SUR LOIRE</t>
  </si>
  <si>
    <t>45-BORDEAUX EN GATINAIS</t>
  </si>
  <si>
    <t>45-BOU</t>
  </si>
  <si>
    <t>45-BOUGY LEZ NEUVILLE</t>
  </si>
  <si>
    <t>45-BOUILLY EN GATINAIS</t>
  </si>
  <si>
    <t>45-BOULAY LES BARRES</t>
  </si>
  <si>
    <t>45-BOUZONVILLE AUX BOIS</t>
  </si>
  <si>
    <t>45-BOUZY LA FORET</t>
  </si>
  <si>
    <t>45-BOYNES</t>
  </si>
  <si>
    <t>45-BRAY ST AIGNAN</t>
  </si>
  <si>
    <t>45-BRETEAU</t>
  </si>
  <si>
    <t>45-BRIARE</t>
  </si>
  <si>
    <t>45-BRIARRES SUR ESSONNE</t>
  </si>
  <si>
    <t>45-BRICY</t>
  </si>
  <si>
    <t>45-BROMEILLES</t>
  </si>
  <si>
    <t>45-BUCY LE ROI</t>
  </si>
  <si>
    <t>45-BUCY ST LIPHARD</t>
  </si>
  <si>
    <t>45-CEPOY</t>
  </si>
  <si>
    <t>45-CERCOTTES</t>
  </si>
  <si>
    <t>45-CERDON</t>
  </si>
  <si>
    <t>45-CERNOY EN BERRY</t>
  </si>
  <si>
    <t>45-CESARVILLE DOSSAINVILLE</t>
  </si>
  <si>
    <t>45-CHAILLY EN GATINAIS</t>
  </si>
  <si>
    <t>45-CHAINGY</t>
  </si>
  <si>
    <t>45-CHALETTE SUR LOING</t>
  </si>
  <si>
    <t>45-CHAMBON LA FORET</t>
  </si>
  <si>
    <t>45-CHAMPOULET</t>
  </si>
  <si>
    <t>45-CHANTEAU</t>
  </si>
  <si>
    <t>45-CHANTECOQ</t>
  </si>
  <si>
    <t>45-CHAPELON</t>
  </si>
  <si>
    <t>45-CHARMONT EN BEAUCE</t>
  </si>
  <si>
    <t>45-CHARSONVILLE</t>
  </si>
  <si>
    <t>45-CHATEAU RENARD</t>
  </si>
  <si>
    <t>45-CHATEAUNEUF SUR LOIRE</t>
  </si>
  <si>
    <t>45-CHATENOY</t>
  </si>
  <si>
    <t>45-CHATILLON COLIGNY</t>
  </si>
  <si>
    <t>45-CHATILLON LE ROI</t>
  </si>
  <si>
    <t>45-CHATILLON SUR LOIRE</t>
  </si>
  <si>
    <t>45-CHAUSSY</t>
  </si>
  <si>
    <t>45-CHECY</t>
  </si>
  <si>
    <t>45-CHEVANNES</t>
  </si>
  <si>
    <t>45-CHEVILLON SUR HUILLARD</t>
  </si>
  <si>
    <t>45-CHEVILLY</t>
  </si>
  <si>
    <t>45-CHEVRY SOUS LE BIGNON</t>
  </si>
  <si>
    <t>45-CHILLEURS AUX BOIS</t>
  </si>
  <si>
    <t>45-CHUELLES</t>
  </si>
  <si>
    <t>45-CLERY ST ANDRE</t>
  </si>
  <si>
    <t>45-COINCES</t>
  </si>
  <si>
    <t>45-COMBLEUX</t>
  </si>
  <si>
    <t>45-COMBREUX</t>
  </si>
  <si>
    <t>45-CONFLANS SUR LOING</t>
  </si>
  <si>
    <t>45-CORBEILLES</t>
  </si>
  <si>
    <t>45-CORQUILLEROY</t>
  </si>
  <si>
    <t>45-CORTRAT</t>
  </si>
  <si>
    <t>45-COUDROY</t>
  </si>
  <si>
    <t>45-COULLONS</t>
  </si>
  <si>
    <t>45-COULMIERS</t>
  </si>
  <si>
    <t>45-COURCELLES LE ROI</t>
  </si>
  <si>
    <t>45-COURCY AUX LOGES</t>
  </si>
  <si>
    <t>45-COURTEMAUX</t>
  </si>
  <si>
    <t>45-COURTEMPIERRE</t>
  </si>
  <si>
    <t>45-COURTENAY</t>
  </si>
  <si>
    <t>45-CRAVANT</t>
  </si>
  <si>
    <t>45-CROTTES EN PITHIVERAIS</t>
  </si>
  <si>
    <t>45-DADONVILLE</t>
  </si>
  <si>
    <t>45-DAMMARIE EN PUISAYE</t>
  </si>
  <si>
    <t>45-DAMMARIE SUR LOING</t>
  </si>
  <si>
    <t>45-DAMPIERRE EN BURLY</t>
  </si>
  <si>
    <t>45-DARVOY</t>
  </si>
  <si>
    <t>45-DESMONTS</t>
  </si>
  <si>
    <t>45-DIMANCHEVILLE</t>
  </si>
  <si>
    <t>45-DONNERY</t>
  </si>
  <si>
    <t>45-DORDIVES</t>
  </si>
  <si>
    <t>45-DOUCHY MONTCORBON</t>
  </si>
  <si>
    <t>45-DRY</t>
  </si>
  <si>
    <t>45-ECHILLEUSES</t>
  </si>
  <si>
    <t>45-EGRY</t>
  </si>
  <si>
    <t>45-ENGENVILLE</t>
  </si>
  <si>
    <t>45-EPIEDS EN BEAUCE</t>
  </si>
  <si>
    <t>45-ERCEVILLE</t>
  </si>
  <si>
    <t>45-ERVAUVILLE</t>
  </si>
  <si>
    <t>45-ESCRENNES</t>
  </si>
  <si>
    <t>45-ESCRIGNELLES</t>
  </si>
  <si>
    <t>45-ESTOUY</t>
  </si>
  <si>
    <t>45-FAVERELLES</t>
  </si>
  <si>
    <t>45-FAY AUX LOGES</t>
  </si>
  <si>
    <t>45-FEINS EN GATINAIS</t>
  </si>
  <si>
    <t>45-FEROLLES</t>
  </si>
  <si>
    <t>45-FERRIERES EN GATINAIS</t>
  </si>
  <si>
    <t>45-FLEURY LES AUBRAIS</t>
  </si>
  <si>
    <t>45-FONTENAY SUR LOING</t>
  </si>
  <si>
    <t>45-FOUCHEROLLES</t>
  </si>
  <si>
    <t>45-FREVILLE DU GATINAIS</t>
  </si>
  <si>
    <t>45-GAUBERTIN</t>
  </si>
  <si>
    <t>45-GEMIGNY</t>
  </si>
  <si>
    <t>45-GERMIGNY DES PRES</t>
  </si>
  <si>
    <t>45-GIDY</t>
  </si>
  <si>
    <t>45-GIEN</t>
  </si>
  <si>
    <t>45-GIROLLES</t>
  </si>
  <si>
    <t>45-GIVRAINES</t>
  </si>
  <si>
    <t>45-GONDREVILLE</t>
  </si>
  <si>
    <t>45-GRANGERMONT</t>
  </si>
  <si>
    <t>45-GRENEVILLE EN BEAUCE</t>
  </si>
  <si>
    <t>45-GRISELLES</t>
  </si>
  <si>
    <t>45-GUIGNEVILLE</t>
  </si>
  <si>
    <t>45-GUILLY</t>
  </si>
  <si>
    <t>45-GY LES NONAINS</t>
  </si>
  <si>
    <t>45-HUETRE</t>
  </si>
  <si>
    <t>45-HUISSEAU SUR MAUVES</t>
  </si>
  <si>
    <t>45-INGRANNES</t>
  </si>
  <si>
    <t>45-INGRE</t>
  </si>
  <si>
    <t>45-INTVILLE LA GUETARD</t>
  </si>
  <si>
    <t>45-ISDES</t>
  </si>
  <si>
    <t>45-JARGEAU</t>
  </si>
  <si>
    <t>45-JOUY EN PITHIVERAIS</t>
  </si>
  <si>
    <t>45-JOUY LE POTIER</t>
  </si>
  <si>
    <t>45-JURANVILLE</t>
  </si>
  <si>
    <t>45-LA BUSSIERE</t>
  </si>
  <si>
    <t>45-LA CHAPELLE ONZERAIN</t>
  </si>
  <si>
    <t>45-LA CHAPELLE ST MESMIN</t>
  </si>
  <si>
    <t>45-LA CHAPELLE ST SEPULCRE</t>
  </si>
  <si>
    <t>45-LA CHAPELLE SUR AVEYRON</t>
  </si>
  <si>
    <t>45-LA COUR MARIGNY</t>
  </si>
  <si>
    <t>45-LA FERTE ST AUBIN</t>
  </si>
  <si>
    <t>45-LA NEUVILLE SUR ESSONNE</t>
  </si>
  <si>
    <t>45-LA SELLE EN HERMOY</t>
  </si>
  <si>
    <t>45-LA SELLE SUR LE BIED</t>
  </si>
  <si>
    <t>45-LAAS</t>
  </si>
  <si>
    <t>45-LADON</t>
  </si>
  <si>
    <t>45-LAILLY EN VAL</t>
  </si>
  <si>
    <t>45-LANGESSE</t>
  </si>
  <si>
    <t>45-LE BARDON</t>
  </si>
  <si>
    <t>45-LE BIGNON MIRABEAU</t>
  </si>
  <si>
    <t>45-LE CHARME</t>
  </si>
  <si>
    <t>45-LE MALESHERBOIS</t>
  </si>
  <si>
    <t>45-LE MOULINET SUR SOLIN</t>
  </si>
  <si>
    <t>45-LEOUVILLE</t>
  </si>
  <si>
    <t>45-LES BORDES</t>
  </si>
  <si>
    <t>45-LES CHOUX</t>
  </si>
  <si>
    <t>45-LIGNY LE RIBAULT</t>
  </si>
  <si>
    <t>45-LION EN BEAUCE</t>
  </si>
  <si>
    <t>45-LION EN SULLIAS</t>
  </si>
  <si>
    <t>45-LOMBREUIL</t>
  </si>
  <si>
    <t>45-LORCY</t>
  </si>
  <si>
    <t>45-LORRIS</t>
  </si>
  <si>
    <t>45-LOURY</t>
  </si>
  <si>
    <t>45-LOUZOUER</t>
  </si>
  <si>
    <t>45-MARCILLY EN VILLETTE</t>
  </si>
  <si>
    <t>45-MARDIE</t>
  </si>
  <si>
    <t>45-MAREAU AUX BOIS</t>
  </si>
  <si>
    <t>45-MAREAU AUX PRES</t>
  </si>
  <si>
    <t>45-MARIGNY LES USAGES</t>
  </si>
  <si>
    <t>45-MARSAINVILLIERS</t>
  </si>
  <si>
    <t>45-MELLEROY</t>
  </si>
  <si>
    <t>45-MENESTREAU EN VILLETTE</t>
  </si>
  <si>
    <t>45-MERINVILLE</t>
  </si>
  <si>
    <t>45-MESSAS</t>
  </si>
  <si>
    <t>45-MEUNG SUR LOIRE</t>
  </si>
  <si>
    <t>45-MEZIERES EN GATINAIS</t>
  </si>
  <si>
    <t>45-MEZIERES LEZ CLERY</t>
  </si>
  <si>
    <t>45-MIGNERES</t>
  </si>
  <si>
    <t>45-MIGNERETTE</t>
  </si>
  <si>
    <t>45-MONTARGIS</t>
  </si>
  <si>
    <t>45-MONTBARROIS</t>
  </si>
  <si>
    <t>45-MONTBOUY</t>
  </si>
  <si>
    <t>45-MONTCRESSON</t>
  </si>
  <si>
    <t>45-MONTEREAU</t>
  </si>
  <si>
    <t>45-MONTIGNY</t>
  </si>
  <si>
    <t>45-MONTLIARD</t>
  </si>
  <si>
    <t>45-MORMANT SUR VERNISSON</t>
  </si>
  <si>
    <t>45-MORVILLE EN BEAUCE</t>
  </si>
  <si>
    <t>45-MOULON</t>
  </si>
  <si>
    <t>45-NANCRAY SUR RIMARDE</t>
  </si>
  <si>
    <t>45-NARGIS</t>
  </si>
  <si>
    <t>45-NESPLOY</t>
  </si>
  <si>
    <t>45-NEUVILLE AUX BOIS</t>
  </si>
  <si>
    <t>45-NEUVY EN SULLIAS</t>
  </si>
  <si>
    <t>45-NEVOY</t>
  </si>
  <si>
    <t>45-NIBELLE</t>
  </si>
  <si>
    <t>45-NOGENT SUR VERNISSON</t>
  </si>
  <si>
    <t>45-NOYERS</t>
  </si>
  <si>
    <t>45-OISON</t>
  </si>
  <si>
    <t>45-OLIVET</t>
  </si>
  <si>
    <t>45-ONDREVILLE SUR ESSONNE</t>
  </si>
  <si>
    <t>45-ORLEANS</t>
  </si>
  <si>
    <t>45-ORMES</t>
  </si>
  <si>
    <t>45-ORVILLE</t>
  </si>
  <si>
    <t>45-OUSSON SUR LOIRE</t>
  </si>
  <si>
    <t>45-OUSSOY EN GATINAIS</t>
  </si>
  <si>
    <t>45-OUTARVILLE</t>
  </si>
  <si>
    <t>45-OUVROUER LES CHAMPS</t>
  </si>
  <si>
    <t>45-OUZOUER DES CHAMPS</t>
  </si>
  <si>
    <t>45-OUZOUER SOUS BELLEGARDE</t>
  </si>
  <si>
    <t>45-OUZOUER SUR LOIRE</t>
  </si>
  <si>
    <t>45-OUZOUER SUR TREZEE</t>
  </si>
  <si>
    <t>45-PANNECIERES</t>
  </si>
  <si>
    <t>45-PANNES</t>
  </si>
  <si>
    <t>45-PATAY</t>
  </si>
  <si>
    <t>45-PAUCOURT</t>
  </si>
  <si>
    <t>45-PERS EN GATINAIS</t>
  </si>
  <si>
    <t>45-PIERREFITTE ES BOIS</t>
  </si>
  <si>
    <t>45-PITHIVIERS</t>
  </si>
  <si>
    <t>45-PITHIVIERS LE VIEIL</t>
  </si>
  <si>
    <t>45-POILLY LEZ GIEN</t>
  </si>
  <si>
    <t>45-PREFONTAINES</t>
  </si>
  <si>
    <t>45-PRESNOY</t>
  </si>
  <si>
    <t>45-PRESSIGNY LES PINS</t>
  </si>
  <si>
    <t>45-PUISEAUX</t>
  </si>
  <si>
    <t>45-QUIERS SUR BEZONDE</t>
  </si>
  <si>
    <t>45-RAMOULU</t>
  </si>
  <si>
    <t>45-REBRECHIEN</t>
  </si>
  <si>
    <t>45-ROUVRAY STE CROIX</t>
  </si>
  <si>
    <t>45-ROUVRES ST JEAN</t>
  </si>
  <si>
    <t>45-ROZIERES EN BEAUCE</t>
  </si>
  <si>
    <t>45-ROZOY LE VIEIL</t>
  </si>
  <si>
    <t>45-RUAN</t>
  </si>
  <si>
    <t>45-SANDILLON</t>
  </si>
  <si>
    <t>45-SANTEAU</t>
  </si>
  <si>
    <t>45-SARAN</t>
  </si>
  <si>
    <t>45-SCEAUX DU GATINAIS</t>
  </si>
  <si>
    <t>45-SEICHEBRIERES</t>
  </si>
  <si>
    <t>45-SEMOY</t>
  </si>
  <si>
    <t>45-SENNELY</t>
  </si>
  <si>
    <t>45-SERMAISES</t>
  </si>
  <si>
    <t>45-SIGLOY</t>
  </si>
  <si>
    <t>45-SOLTERRE</t>
  </si>
  <si>
    <t>45-SOUGY</t>
  </si>
  <si>
    <t>45-ST AIGNAN LE JAILLARD</t>
  </si>
  <si>
    <t>45-ST AY</t>
  </si>
  <si>
    <t>45-ST BENOIT SUR LOIRE</t>
  </si>
  <si>
    <t>45-ST BRISSON SUR LOIRE</t>
  </si>
  <si>
    <t>45-ST CYR EN VAL</t>
  </si>
  <si>
    <t>45-ST DENIS DE L HOTEL</t>
  </si>
  <si>
    <t>45-ST DENIS EN VAL</t>
  </si>
  <si>
    <t>45-ST FIRMIN DES BOIS</t>
  </si>
  <si>
    <t>45-ST FIRMIN SUR LOIRE</t>
  </si>
  <si>
    <t>45-ST FLORENT</t>
  </si>
  <si>
    <t>45-ST GERMAIN DES PRES</t>
  </si>
  <si>
    <t>45-ST GONDON</t>
  </si>
  <si>
    <t>45-ST HILAIRE LES ANDRESIS</t>
  </si>
  <si>
    <t>45-ST HILAIRE ST MESMIN</t>
  </si>
  <si>
    <t>45-ST HILAIRE SUR PUISEAUX</t>
  </si>
  <si>
    <t>45-ST JEAN DE BRAYE</t>
  </si>
  <si>
    <t>45-ST JEAN DE LA RUELLE</t>
  </si>
  <si>
    <t>45-ST JEAN LE BLANC</t>
  </si>
  <si>
    <t>45-ST LOUP DES VIGNES</t>
  </si>
  <si>
    <t>45-ST LYE LA FORET</t>
  </si>
  <si>
    <t>45-ST MARTIN D ABBAT</t>
  </si>
  <si>
    <t>45-ST MARTIN SUR OCRE</t>
  </si>
  <si>
    <t>45-ST MAURICE SUR AVEYRON</t>
  </si>
  <si>
    <t>45-ST MAURICE SUR FESSARD</t>
  </si>
  <si>
    <t>45-ST MICHEL</t>
  </si>
  <si>
    <t>45-ST PERAVY LA COLOMBE</t>
  </si>
  <si>
    <t>45-ST PERE SUR LOIRE</t>
  </si>
  <si>
    <t>45-ST PRYVE ST MESMIN</t>
  </si>
  <si>
    <t>45-ST SIGISMOND</t>
  </si>
  <si>
    <t>45-STE GENEVIEVE DES BOIS</t>
  </si>
  <si>
    <t>45-SULLY LA CHAPELLE</t>
  </si>
  <si>
    <t>45-SULLY SUR LOIRE</t>
  </si>
  <si>
    <t>45-SURY AUX BOIS</t>
  </si>
  <si>
    <t>45-TAVERS</t>
  </si>
  <si>
    <t>45-THIGNONVILLE</t>
  </si>
  <si>
    <t>45-THIMORY</t>
  </si>
  <si>
    <t>45-THORAILLES</t>
  </si>
  <si>
    <t>45-THOU</t>
  </si>
  <si>
    <t>45-TIGY</t>
  </si>
  <si>
    <t>45-TIVERNON</t>
  </si>
  <si>
    <t>45-TOURNOISIS</t>
  </si>
  <si>
    <t>45-TRAINOU</t>
  </si>
  <si>
    <t>45-TREILLES EN GATINAIS</t>
  </si>
  <si>
    <t>45-TRIGUERES</t>
  </si>
  <si>
    <t>45-TRINAY</t>
  </si>
  <si>
    <t>45-VANNES SUR COSSON</t>
  </si>
  <si>
    <t>45-VARENNES CHANGY</t>
  </si>
  <si>
    <t>45-VENNECY</t>
  </si>
  <si>
    <t>45-VIEILLES MAISONS SUR JOUDRY</t>
  </si>
  <si>
    <t>45-VIENNE EN VAL</t>
  </si>
  <si>
    <t>45-VIGLAIN</t>
  </si>
  <si>
    <t>45-VILLAMBLAIN</t>
  </si>
  <si>
    <t>45-VILLEMANDEUR</t>
  </si>
  <si>
    <t>45-VILLEMOUTIERS</t>
  </si>
  <si>
    <t>45-VILLEMURLIN</t>
  </si>
  <si>
    <t>45-VILLENEUVE SUR CONIE</t>
  </si>
  <si>
    <t>45-VILLEREAU</t>
  </si>
  <si>
    <t>45-VILLEVOQUES</t>
  </si>
  <si>
    <t>45-VILLORCEAU</t>
  </si>
  <si>
    <t>45-VIMORY</t>
  </si>
  <si>
    <t>45-VITRY AUX LOGES</t>
  </si>
  <si>
    <t>45-VRIGNY</t>
  </si>
  <si>
    <t>45-YEVRE LA VILLE</t>
  </si>
  <si>
    <t>46-ALBAS</t>
  </si>
  <si>
    <t>46-ALBIAC</t>
  </si>
  <si>
    <t>46-ALVIGNAC</t>
  </si>
  <si>
    <t>46-ANGLARS</t>
  </si>
  <si>
    <t>46-ANGLARS JUILLAC</t>
  </si>
  <si>
    <t>46-ANGLARS NOZAC</t>
  </si>
  <si>
    <t>46-ARCAMBAL</t>
  </si>
  <si>
    <t>46-ASSIER</t>
  </si>
  <si>
    <t>46-AUJOLS</t>
  </si>
  <si>
    <t>46-AUTOIRE</t>
  </si>
  <si>
    <t>46-AYNAC</t>
  </si>
  <si>
    <t>46-BACH</t>
  </si>
  <si>
    <t>46-BAGNAC SUR CELE</t>
  </si>
  <si>
    <t>46-BALADOU</t>
  </si>
  <si>
    <t>46-BANNES</t>
  </si>
  <si>
    <t>46-BARGUELONNE EN QUERCY</t>
  </si>
  <si>
    <t>46-BEAUREGARD</t>
  </si>
  <si>
    <t>46-BEDUER</t>
  </si>
  <si>
    <t>46-BELAYE</t>
  </si>
  <si>
    <t>46-BELFORT DU QUERCY</t>
  </si>
  <si>
    <t>46-BELLEFONT LA RAUZE</t>
  </si>
  <si>
    <t>46-BELMONT BRETENOUX</t>
  </si>
  <si>
    <t>46-BELMONT STE FOI</t>
  </si>
  <si>
    <t>46-BERGANTY</t>
  </si>
  <si>
    <t>46-BESSONIES</t>
  </si>
  <si>
    <t>46-BETAILLE</t>
  </si>
  <si>
    <t>46-BIARS SUR CERE</t>
  </si>
  <si>
    <t>46-BIO</t>
  </si>
  <si>
    <t>46-BLARS</t>
  </si>
  <si>
    <t>46-BOISSIERES</t>
  </si>
  <si>
    <t>46-BOUSSAC</t>
  </si>
  <si>
    <t>46-BOUZIES</t>
  </si>
  <si>
    <t>46-BRENGUES</t>
  </si>
  <si>
    <t>46-BRETENOUX</t>
  </si>
  <si>
    <t>46-CABRERETS</t>
  </si>
  <si>
    <t>46-CADRIEU</t>
  </si>
  <si>
    <t>46-CAHORS</t>
  </si>
  <si>
    <t>46-CAHUS</t>
  </si>
  <si>
    <t>46-CAILLAC</t>
  </si>
  <si>
    <t>46-CAJARC</t>
  </si>
  <si>
    <t>46-CALAMANE</t>
  </si>
  <si>
    <t>46-CALES</t>
  </si>
  <si>
    <t>46-CALVIGNAC</t>
  </si>
  <si>
    <t>46-CAMBAYRAC</t>
  </si>
  <si>
    <t>46-CAMBES</t>
  </si>
  <si>
    <t>46-CAMBOULIT</t>
  </si>
  <si>
    <t>46-CAMBURAT</t>
  </si>
  <si>
    <t>46-CANIAC DU CAUSSE</t>
  </si>
  <si>
    <t>46-CAPDENAC</t>
  </si>
  <si>
    <t>46-CARAYAC</t>
  </si>
  <si>
    <t>46-CARDAILLAC</t>
  </si>
  <si>
    <t>46-CARENNAC</t>
  </si>
  <si>
    <t>46-CARLUCET</t>
  </si>
  <si>
    <t>46-CARNAC ROUFFIAC</t>
  </si>
  <si>
    <t>46-CASSAGNES</t>
  </si>
  <si>
    <t>46-CASTELFRANC</t>
  </si>
  <si>
    <t>46-CASTELNAU MONTRATIER STE ALAUZIE</t>
  </si>
  <si>
    <t>46-CATUS</t>
  </si>
  <si>
    <t>46-CAVAGNAC</t>
  </si>
  <si>
    <t>46-CAZALS</t>
  </si>
  <si>
    <t>46-CENEVIERES</t>
  </si>
  <si>
    <t>46-CEZAC</t>
  </si>
  <si>
    <t>46-CIEURAC</t>
  </si>
  <si>
    <t>46-COEUR DE CAUSSE</t>
  </si>
  <si>
    <t>46-CONCORES</t>
  </si>
  <si>
    <t>46-CONCOTS</t>
  </si>
  <si>
    <t>46-CONDAT</t>
  </si>
  <si>
    <t>46-CORN</t>
  </si>
  <si>
    <t>46-CORNAC</t>
  </si>
  <si>
    <t>46-COUZOU</t>
  </si>
  <si>
    <t>46-CRAS</t>
  </si>
  <si>
    <t>46-CRAYSSAC</t>
  </si>
  <si>
    <t>46-CREGOLS</t>
  </si>
  <si>
    <t>46-CREMPS</t>
  </si>
  <si>
    <t>46-CRESSENSAC SARRAZAC</t>
  </si>
  <si>
    <t>46-CREYSSE</t>
  </si>
  <si>
    <t>46-CUZAC</t>
  </si>
  <si>
    <t>46-CUZANCE</t>
  </si>
  <si>
    <t>46-DEGAGNAC</t>
  </si>
  <si>
    <t>46-DOUELLE</t>
  </si>
  <si>
    <t>46-DURAVEL</t>
  </si>
  <si>
    <t>46-DURBANS</t>
  </si>
  <si>
    <t>46-ESCAMPS</t>
  </si>
  <si>
    <t>46-ESCLAUZELS</t>
  </si>
  <si>
    <t>46-ESPAGNAC STE EULALIE</t>
  </si>
  <si>
    <t>46-ESPEDAILLAC</t>
  </si>
  <si>
    <t>46-ESPERE</t>
  </si>
  <si>
    <t>46-ESPEYROUX</t>
  </si>
  <si>
    <t>46-ESTAL</t>
  </si>
  <si>
    <t>46-FAJOLES</t>
  </si>
  <si>
    <t>46-FAYCELLES</t>
  </si>
  <si>
    <t>46-FELZINS</t>
  </si>
  <si>
    <t>46-FIGEAC</t>
  </si>
  <si>
    <t>46-FLAUJAC GARE</t>
  </si>
  <si>
    <t>46-FLAUJAC POUJOLS</t>
  </si>
  <si>
    <t>46-FLOIRAC</t>
  </si>
  <si>
    <t>46-FLORESSAS</t>
  </si>
  <si>
    <t>46-FONS</t>
  </si>
  <si>
    <t>46-FONTANES</t>
  </si>
  <si>
    <t>46-FOURMAGNAC</t>
  </si>
  <si>
    <t>46-FRANCOULES</t>
  </si>
  <si>
    <t>46-FRAYSSINET</t>
  </si>
  <si>
    <t>46-FRAYSSINET LE GELAT</t>
  </si>
  <si>
    <t>46-FRAYSSINHES</t>
  </si>
  <si>
    <t>46-FRONTENAC</t>
  </si>
  <si>
    <t>46-GAGNAC SUR CERE</t>
  </si>
  <si>
    <t>46-GIGNAC</t>
  </si>
  <si>
    <t>46-GIGOUZAC</t>
  </si>
  <si>
    <t>46-GINDOU</t>
  </si>
  <si>
    <t>46-GINOUILLAC</t>
  </si>
  <si>
    <t>46-GINTRAC</t>
  </si>
  <si>
    <t>46-GIRAC</t>
  </si>
  <si>
    <t>46-GLANES</t>
  </si>
  <si>
    <t>46-GORSES</t>
  </si>
  <si>
    <t>46-GOUJOUNAC</t>
  </si>
  <si>
    <t>46-GOURDON</t>
  </si>
  <si>
    <t>46-GRAMAT</t>
  </si>
  <si>
    <t>46-GREALOU</t>
  </si>
  <si>
    <t>46-GREZELS</t>
  </si>
  <si>
    <t>46-GREZES</t>
  </si>
  <si>
    <t>46-ISSENDOLUS</t>
  </si>
  <si>
    <t>46-ISSEPTS</t>
  </si>
  <si>
    <t>46-LABASTIDE DU HAUT MONT</t>
  </si>
  <si>
    <t>46-LABASTIDE DU VERT</t>
  </si>
  <si>
    <t>46-LABASTIDE MARNHAC</t>
  </si>
  <si>
    <t>46-LABATHUDE</t>
  </si>
  <si>
    <t>46-LABURGADE</t>
  </si>
  <si>
    <t>46-LACAPELLE CABANAC</t>
  </si>
  <si>
    <t>46-LACAPELLE MARIVAL</t>
  </si>
  <si>
    <t>46-LACAVE</t>
  </si>
  <si>
    <t>46-LACHAPELLE AUZAC</t>
  </si>
  <si>
    <t>46-LADIRAT</t>
  </si>
  <si>
    <t>46-LAGARDELLE</t>
  </si>
  <si>
    <t>46-LALBENQUE</t>
  </si>
  <si>
    <t>46-LAMAGDELAINE</t>
  </si>
  <si>
    <t>46-LAMOTHE CASSEL</t>
  </si>
  <si>
    <t>46-LAMOTHE FENELON</t>
  </si>
  <si>
    <t>46-LANZAC</t>
  </si>
  <si>
    <t>46-LARAMIERE</t>
  </si>
  <si>
    <t>46-LARNAGOL</t>
  </si>
  <si>
    <t>46-LARROQUE TOIRAC</t>
  </si>
  <si>
    <t>46-LATOUILLE LENTILLAC</t>
  </si>
  <si>
    <t>46-LATRONQUIERE</t>
  </si>
  <si>
    <t>46-LAURESSES</t>
  </si>
  <si>
    <t>46-LAUZES</t>
  </si>
  <si>
    <t>46-LAVAL DE CERE</t>
  </si>
  <si>
    <t>46-LAVERCANTIERE</t>
  </si>
  <si>
    <t>46-LAVERGNE</t>
  </si>
  <si>
    <t>46-LE BASTIT</t>
  </si>
  <si>
    <t>46-LE BOURG</t>
  </si>
  <si>
    <t>46-LE BOUYSSOU</t>
  </si>
  <si>
    <t>46-LE MONTAT</t>
  </si>
  <si>
    <t>46-LE ROC</t>
  </si>
  <si>
    <t>46-LE VIGAN</t>
  </si>
  <si>
    <t>46-LE VIGNON EN QUERCY</t>
  </si>
  <si>
    <t>46-LENDOU EN QUERCY</t>
  </si>
  <si>
    <t>46-LENTILLAC DU CAUSSE</t>
  </si>
  <si>
    <t>46-LENTILLAC ST BLAISE</t>
  </si>
  <si>
    <t>46-LEOBARD</t>
  </si>
  <si>
    <t>46-LES ARQUES</t>
  </si>
  <si>
    <t>46-LES JUNIES</t>
  </si>
  <si>
    <t>46-LES PECHS DU VERS</t>
  </si>
  <si>
    <t>46-LEYME</t>
  </si>
  <si>
    <t>46-LHERM</t>
  </si>
  <si>
    <t>46-LHOSPITALET</t>
  </si>
  <si>
    <t>46-LIMOGNE EN QUERCY</t>
  </si>
  <si>
    <t>46-LINAC</t>
  </si>
  <si>
    <t>46-LISSAC ET MOURET</t>
  </si>
  <si>
    <t>46-LIVERNON</t>
  </si>
  <si>
    <t>46-LOUBRESSAC</t>
  </si>
  <si>
    <t>46-LOUPIAC</t>
  </si>
  <si>
    <t>46-LUGAGNAC</t>
  </si>
  <si>
    <t>46-LUNAN</t>
  </si>
  <si>
    <t>46-LUNEGARDE</t>
  </si>
  <si>
    <t>46-LUZECH</t>
  </si>
  <si>
    <t>46-MARCILHAC SUR CELE</t>
  </si>
  <si>
    <t>46-MARMINIAC</t>
  </si>
  <si>
    <t>46-MARTEL</t>
  </si>
  <si>
    <t>46-MASCLAT</t>
  </si>
  <si>
    <t>46-MAUROUX</t>
  </si>
  <si>
    <t>46-MAXOU</t>
  </si>
  <si>
    <t>46-MAYRAC</t>
  </si>
  <si>
    <t>46-MAYRINHAC LENTOUR</t>
  </si>
  <si>
    <t>46-MECHMONT</t>
  </si>
  <si>
    <t>46-MERCUES</t>
  </si>
  <si>
    <t>46-MEYRONNE</t>
  </si>
  <si>
    <t>46-MIERS</t>
  </si>
  <si>
    <t>46-MILHAC</t>
  </si>
  <si>
    <t>46-MOLIERES</t>
  </si>
  <si>
    <t>46-MONTAMEL</t>
  </si>
  <si>
    <t>46-MONTBRUN</t>
  </si>
  <si>
    <t>46-MONTCABRIER</t>
  </si>
  <si>
    <t>46-MONTCLERA</t>
  </si>
  <si>
    <t>46-MONTCUQ EN QUERCY BLANC</t>
  </si>
  <si>
    <t>46-MONTDOUMERC</t>
  </si>
  <si>
    <t>46-MONTET ET BOUXAL</t>
  </si>
  <si>
    <t>46-MONTFAUCON</t>
  </si>
  <si>
    <t>46-MONTGESTY</t>
  </si>
  <si>
    <t>46-MONTLAUZUN</t>
  </si>
  <si>
    <t>46-MONTREDON</t>
  </si>
  <si>
    <t>46-MONTVALENT</t>
  </si>
  <si>
    <t>46-NADAILLAC DE ROUGE</t>
  </si>
  <si>
    <t>46-NADILLAC</t>
  </si>
  <si>
    <t>46-NUZEJOULS</t>
  </si>
  <si>
    <t>46-ORNIAC</t>
  </si>
  <si>
    <t>46-PADIRAC</t>
  </si>
  <si>
    <t>46-PARNAC</t>
  </si>
  <si>
    <t>46-PAYRAC</t>
  </si>
  <si>
    <t>46-PAYRIGNAC</t>
  </si>
  <si>
    <t>46-PERN</t>
  </si>
  <si>
    <t>46-PESCADOIRES</t>
  </si>
  <si>
    <t>46-PEYRILLES</t>
  </si>
  <si>
    <t>46-PINSAC</t>
  </si>
  <si>
    <t>46-PLANIOLES</t>
  </si>
  <si>
    <t>46-POMAREDE</t>
  </si>
  <si>
    <t>46-PONTCIRQ</t>
  </si>
  <si>
    <t>46-PORTE DU QUERCY</t>
  </si>
  <si>
    <t>46-PRADINES</t>
  </si>
  <si>
    <t>46-PRAYSSAC</t>
  </si>
  <si>
    <t>46-PRENDEIGNES</t>
  </si>
  <si>
    <t>46-PROMILHANES</t>
  </si>
  <si>
    <t>46-PRUDHOMAT</t>
  </si>
  <si>
    <t>46-PUY L EVEQUE</t>
  </si>
  <si>
    <t>46-PUYBRUN</t>
  </si>
  <si>
    <t>46-PUYJOURDES</t>
  </si>
  <si>
    <t>46-QUISSAC</t>
  </si>
  <si>
    <t>46-RAMPOUX</t>
  </si>
  <si>
    <t>46-REILHAC</t>
  </si>
  <si>
    <t>46-REILHAGUET</t>
  </si>
  <si>
    <t>46-REYREVIGNES</t>
  </si>
  <si>
    <t>46-RIGNAC</t>
  </si>
  <si>
    <t>46-ROCAMADOUR</t>
  </si>
  <si>
    <t>46-ROUFFILHAC</t>
  </si>
  <si>
    <t>46-RUDELLE</t>
  </si>
  <si>
    <t>46-RUEYRES</t>
  </si>
  <si>
    <t>46-SABADEL LATRONQUIERE</t>
  </si>
  <si>
    <t>46-SABADEL LAUZES</t>
  </si>
  <si>
    <t>46-SAIGNES</t>
  </si>
  <si>
    <t>46-SAILLAC</t>
  </si>
  <si>
    <t>46-SALVIAC</t>
  </si>
  <si>
    <t>46-SAULIAC SUR CELE</t>
  </si>
  <si>
    <t>46-SAUZET</t>
  </si>
  <si>
    <t>46-SENAILLAC LATRONQUIERE</t>
  </si>
  <si>
    <t>46-SENAILLAC LAUZES</t>
  </si>
  <si>
    <t>46-SENIERGUES</t>
  </si>
  <si>
    <t>46-SERIGNAC</t>
  </si>
  <si>
    <t>46-SONAC</t>
  </si>
  <si>
    <t>46-SOTURAC</t>
  </si>
  <si>
    <t>46-SOUCIRAC</t>
  </si>
  <si>
    <t>46-SOUILLAC</t>
  </si>
  <si>
    <t>46-SOULOMES</t>
  </si>
  <si>
    <t>46-SOUSCEYRAC EN QUERCY</t>
  </si>
  <si>
    <t>46-ST BRESSOU</t>
  </si>
  <si>
    <t>46-ST CAPRAIS</t>
  </si>
  <si>
    <t>46-ST CERE</t>
  </si>
  <si>
    <t>46-ST CHAMARAND</t>
  </si>
  <si>
    <t>46-ST CHELS</t>
  </si>
  <si>
    <t>46-ST CIRGUES</t>
  </si>
  <si>
    <t>46-ST CIRQ LAPOPIE</t>
  </si>
  <si>
    <t>46-ST CIRQ MADELON</t>
  </si>
  <si>
    <t>46-ST CIRQ SOUILLAGUET</t>
  </si>
  <si>
    <t>46-ST CLAIR</t>
  </si>
  <si>
    <t>46-ST DENIS CATUS</t>
  </si>
  <si>
    <t>46-ST DENIS LES MARTEL</t>
  </si>
  <si>
    <t>46-ST FELIX</t>
  </si>
  <si>
    <t>46-ST GERMAIN DU BEL AIR</t>
  </si>
  <si>
    <t>46-ST GERY VERS</t>
  </si>
  <si>
    <t>46-ST HILAIRE</t>
  </si>
  <si>
    <t>46-ST JEAN DE LAUR</t>
  </si>
  <si>
    <t>46-ST JEAN LAGINESTE</t>
  </si>
  <si>
    <t>46-ST JEAN LESPINASSE</t>
  </si>
  <si>
    <t>46-ST JEAN MIRABEL</t>
  </si>
  <si>
    <t>46-ST LAURENT LES TOURS</t>
  </si>
  <si>
    <t>46-ST MARTIN LABOUVAL</t>
  </si>
  <si>
    <t>46-ST MARTIN LE REDON</t>
  </si>
  <si>
    <t>46-ST MAURICE EN QUERCY</t>
  </si>
  <si>
    <t>46-ST MEDARD</t>
  </si>
  <si>
    <t>46-ST MEDARD DE PRESQUE</t>
  </si>
  <si>
    <t>46-ST MEDARD NICOURBY</t>
  </si>
  <si>
    <t>46-ST MICHEL DE BANNIERES</t>
  </si>
  <si>
    <t>46-ST MICHEL LOUBEJOU</t>
  </si>
  <si>
    <t>46-ST PAUL DE VERN</t>
  </si>
  <si>
    <t>46-ST PAUL FLAUGNAC</t>
  </si>
  <si>
    <t>46-ST PERDOUX</t>
  </si>
  <si>
    <t>46-ST PIERRE LAFEUILLE</t>
  </si>
  <si>
    <t>46-ST PIERRE TOIRAC</t>
  </si>
  <si>
    <t>46-ST PROJET</t>
  </si>
  <si>
    <t>46-ST SIMON</t>
  </si>
  <si>
    <t>46-ST SOZY</t>
  </si>
  <si>
    <t>46-ST SULPICE</t>
  </si>
  <si>
    <t>46-ST VINCENT DU PENDIT</t>
  </si>
  <si>
    <t>46-ST VINCENT RIVE D OLT</t>
  </si>
  <si>
    <t>46-STE COLOMBE</t>
  </si>
  <si>
    <t>46-STRENQUELS</t>
  </si>
  <si>
    <t>46-TAURIAC</t>
  </si>
  <si>
    <t>46-TERROU</t>
  </si>
  <si>
    <t>46-TEYSSIEU</t>
  </si>
  <si>
    <t>46-THEDIRAC</t>
  </si>
  <si>
    <t>46-THEGRA</t>
  </si>
  <si>
    <t>46-THEMINES</t>
  </si>
  <si>
    <t>46-THEMINETTES</t>
  </si>
  <si>
    <t>46-TOUR DE FAURE</t>
  </si>
  <si>
    <t>46-TOUZAC</t>
  </si>
  <si>
    <t>46-TRESPOUX RASSIELS</t>
  </si>
  <si>
    <t>46-USSEL</t>
  </si>
  <si>
    <t>46-UZECH</t>
  </si>
  <si>
    <t>46-VARAIRE</t>
  </si>
  <si>
    <t>46-VAYLATS</t>
  </si>
  <si>
    <t>46-VAYRAC</t>
  </si>
  <si>
    <t>46-VIAZAC</t>
  </si>
  <si>
    <t>46-VIDAILLAC</t>
  </si>
  <si>
    <t>46-VILLESEQUE</t>
  </si>
  <si>
    <t>46-VIRE SUR LOT</t>
  </si>
  <si>
    <t>47-AGEN</t>
  </si>
  <si>
    <t>47-AGME</t>
  </si>
  <si>
    <t>47-AGNAC</t>
  </si>
  <si>
    <t>47-AIGUILLON</t>
  </si>
  <si>
    <t>47-ALLEMANS DU DROPT</t>
  </si>
  <si>
    <t>47-ALLEZ ET CAZENEUVE</t>
  </si>
  <si>
    <t>47-ALLONS</t>
  </si>
  <si>
    <t>47-AMBRUS</t>
  </si>
  <si>
    <t>47-ANDIRAN</t>
  </si>
  <si>
    <t>47-ANTAGNAC</t>
  </si>
  <si>
    <t>47-ANTHE</t>
  </si>
  <si>
    <t>47-ANZEX</t>
  </si>
  <si>
    <t>47-ARGENTON</t>
  </si>
  <si>
    <t>47-ARMILLAC</t>
  </si>
  <si>
    <t>47-ASTAFFORT</t>
  </si>
  <si>
    <t>47-AUBIAC</t>
  </si>
  <si>
    <t>47-AURADOU</t>
  </si>
  <si>
    <t>47-AURIAC SUR DROPT</t>
  </si>
  <si>
    <t>47-BAJAMONT</t>
  </si>
  <si>
    <t>47-BALEYSSAGUES</t>
  </si>
  <si>
    <t>47-BARBASTE</t>
  </si>
  <si>
    <t>47-BAZENS</t>
  </si>
  <si>
    <t>47-BEAUGAS</t>
  </si>
  <si>
    <t>47-BEAUPUY</t>
  </si>
  <si>
    <t>47-BEAUVILLE</t>
  </si>
  <si>
    <t>47-BEAUZIAC</t>
  </si>
  <si>
    <t>47-BIAS</t>
  </si>
  <si>
    <t>47-BIRAC SUR TREC</t>
  </si>
  <si>
    <t>47-BLANQUEFORT SUR BRIOLANCE</t>
  </si>
  <si>
    <t>47-BLAYMONT</t>
  </si>
  <si>
    <t>47-BOE</t>
  </si>
  <si>
    <t>47-BON ENCONTRE</t>
  </si>
  <si>
    <t>47-BOUDY DE BEAUREGARD</t>
  </si>
  <si>
    <t>47-BOUGLON</t>
  </si>
  <si>
    <t>47-BOURGOUGNAGUE</t>
  </si>
  <si>
    <t>47-BOURLENS</t>
  </si>
  <si>
    <t>47-BOURNEL</t>
  </si>
  <si>
    <t>47-BOURRAN</t>
  </si>
  <si>
    <t>47-BOUSSES</t>
  </si>
  <si>
    <t>47-BRAX</t>
  </si>
  <si>
    <t>47-BRUCH</t>
  </si>
  <si>
    <t>47-BRUGNAC</t>
  </si>
  <si>
    <t>47-BUZET SUR BAISE</t>
  </si>
  <si>
    <t>47-CAHUZAC</t>
  </si>
  <si>
    <t>47-CALIGNAC</t>
  </si>
  <si>
    <t>47-CALONGES</t>
  </si>
  <si>
    <t>47-CAMBES</t>
  </si>
  <si>
    <t>47-CANCON</t>
  </si>
  <si>
    <t>47-CASSENEUIL</t>
  </si>
  <si>
    <t>47-CASSIGNAS</t>
  </si>
  <si>
    <t>47-CASTELCULIER</t>
  </si>
  <si>
    <t>47-CASTELJALOUX</t>
  </si>
  <si>
    <t>47-CASTELLA</t>
  </si>
  <si>
    <t>47-CASTELMORON SUR LOT</t>
  </si>
  <si>
    <t>47-CASTELNAU SUR GUPIE</t>
  </si>
  <si>
    <t>47-CASTELNAUD DE GRATECAMBE</t>
  </si>
  <si>
    <t>47-CASTILLONNES</t>
  </si>
  <si>
    <t>47-CAUBEYRES</t>
  </si>
  <si>
    <t>47-CAUBON ST SAUVEUR</t>
  </si>
  <si>
    <t>47-CAUDECOSTE</t>
  </si>
  <si>
    <t>47-CAUMONT SUR GARONNE</t>
  </si>
  <si>
    <t>47-CAUZAC</t>
  </si>
  <si>
    <t>47-CAVARC</t>
  </si>
  <si>
    <t>47-CAZIDEROQUE</t>
  </si>
  <si>
    <t>47-CLAIRAC</t>
  </si>
  <si>
    <t>47-CLERMONT DESSOUS</t>
  </si>
  <si>
    <t>47-CLERMONT SOUBIRAN</t>
  </si>
  <si>
    <t>47-COCUMONT</t>
  </si>
  <si>
    <t>47-COLAYRAC ST CIRQ</t>
  </si>
  <si>
    <t>47-CONDEZAYGUES</t>
  </si>
  <si>
    <t>47-COULX</t>
  </si>
  <si>
    <t>47-COURBIAC</t>
  </si>
  <si>
    <t>47-COURS</t>
  </si>
  <si>
    <t>47-COUTHURES SUR GARONNE</t>
  </si>
  <si>
    <t>47-CUQ</t>
  </si>
  <si>
    <t>47-CUZORN</t>
  </si>
  <si>
    <t>47-DAMAZAN</t>
  </si>
  <si>
    <t>47-DAUSSE</t>
  </si>
  <si>
    <t>47-DEVILLAC</t>
  </si>
  <si>
    <t>47-DOLMAYRAC</t>
  </si>
  <si>
    <t>47-DONDAS</t>
  </si>
  <si>
    <t>47-DOUDRAC</t>
  </si>
  <si>
    <t>47-DOUZAINS</t>
  </si>
  <si>
    <t>47-DURANCE</t>
  </si>
  <si>
    <t>47-DURAS</t>
  </si>
  <si>
    <t>47-ENGAYRAC</t>
  </si>
  <si>
    <t>47-ESCASSEFORT</t>
  </si>
  <si>
    <t>47-ESCLOTTES</t>
  </si>
  <si>
    <t>47-ESPIENS</t>
  </si>
  <si>
    <t>47-ESTILLAC</t>
  </si>
  <si>
    <t>47-FALS</t>
  </si>
  <si>
    <t>47-FARGUES SUR OURBISE</t>
  </si>
  <si>
    <t>47-FAUGUEROLLES</t>
  </si>
  <si>
    <t>47-FAUILLET</t>
  </si>
  <si>
    <t>47-FERRENSAC</t>
  </si>
  <si>
    <t>47-FEUGAROLLES</t>
  </si>
  <si>
    <t>47-FIEUX</t>
  </si>
  <si>
    <t>47-FONGRAVE</t>
  </si>
  <si>
    <t>47-FOULAYRONNES</t>
  </si>
  <si>
    <t>47-FOURQUES SUR GARONNE</t>
  </si>
  <si>
    <t>47-FRANCESCAS</t>
  </si>
  <si>
    <t>47-FRECHOU</t>
  </si>
  <si>
    <t>47-FREGIMONT</t>
  </si>
  <si>
    <t>47-FRESPECH</t>
  </si>
  <si>
    <t>47-FUMEL</t>
  </si>
  <si>
    <t>47-GALAPIAN</t>
  </si>
  <si>
    <t>47-GAUJAC</t>
  </si>
  <si>
    <t>47-GAVAUDUN</t>
  </si>
  <si>
    <t>47-GONTAUD DE NOGARET</t>
  </si>
  <si>
    <t>47-GRANGES SUR LOT</t>
  </si>
  <si>
    <t>47-GRATELOUP ST GAYRAND</t>
  </si>
  <si>
    <t>47-GRAYSSAS</t>
  </si>
  <si>
    <t>47-GREZET CAVAGNAN</t>
  </si>
  <si>
    <t>47-GUERIN</t>
  </si>
  <si>
    <t>47-HAUTEFAGE LA TOUR</t>
  </si>
  <si>
    <t>47-HAUTESVIGNES</t>
  </si>
  <si>
    <t>47-HOUEILLES</t>
  </si>
  <si>
    <t>47-JUSIX</t>
  </si>
  <si>
    <t>47-LA CROIX BLANCHE</t>
  </si>
  <si>
    <t>47-LA REUNION</t>
  </si>
  <si>
    <t>47-LA SAUVETAT DE SAVERES</t>
  </si>
  <si>
    <t>47-LA SAUVETAT DU DROPT</t>
  </si>
  <si>
    <t>47-LA SAUVETAT SUR LEDE</t>
  </si>
  <si>
    <t>47-LABASTIDE CASTEL AMOUROUX</t>
  </si>
  <si>
    <t>47-LABRETONIE</t>
  </si>
  <si>
    <t>47-LACAPELLE BIRON</t>
  </si>
  <si>
    <t>47-LACAUSSADE</t>
  </si>
  <si>
    <t>47-LACEPEDE</t>
  </si>
  <si>
    <t>47-LACHAPELLE</t>
  </si>
  <si>
    <t>47-LAFITTE SUR LOT</t>
  </si>
  <si>
    <t>47-LAFOX</t>
  </si>
  <si>
    <t>47-LAGARRIGUE</t>
  </si>
  <si>
    <t>47-LAGRUERE</t>
  </si>
  <si>
    <t>47-LAGUPIE</t>
  </si>
  <si>
    <t>47-LALANDUSSE</t>
  </si>
  <si>
    <t>47-LAMONTJOIE</t>
  </si>
  <si>
    <t>47-LANNES</t>
  </si>
  <si>
    <t>47-LAPARADE</t>
  </si>
  <si>
    <t>47-LAPERCHE</t>
  </si>
  <si>
    <t>47-LAPLUME</t>
  </si>
  <si>
    <t>47-LAROQUE TIMBAUT</t>
  </si>
  <si>
    <t>47-LASSERRE</t>
  </si>
  <si>
    <t>47-LAUGNAC</t>
  </si>
  <si>
    <t>47-LAUSSOU</t>
  </si>
  <si>
    <t>47-LAUZUN</t>
  </si>
  <si>
    <t>47-LAVARDAC</t>
  </si>
  <si>
    <t>47-LAVERGNE</t>
  </si>
  <si>
    <t>47-LAYRAC</t>
  </si>
  <si>
    <t>47-LE MAS D AGENAIS</t>
  </si>
  <si>
    <t>47-LE PASSAGE</t>
  </si>
  <si>
    <t>47-LE TEMPLE SUR LOT</t>
  </si>
  <si>
    <t>47-LEDAT</t>
  </si>
  <si>
    <t>47-LEVIGNAC DE GUYENNE</t>
  </si>
  <si>
    <t>47-LEYRITZ MONCASSIN</t>
  </si>
  <si>
    <t>47-LONGUEVILLE</t>
  </si>
  <si>
    <t>47-LOUBES BERNAC</t>
  </si>
  <si>
    <t>47-LOUGRATTE</t>
  </si>
  <si>
    <t>47-LUSIGNAN PETIT</t>
  </si>
  <si>
    <t>47-MADAILLAN</t>
  </si>
  <si>
    <t>47-MARCELLUS</t>
  </si>
  <si>
    <t>47-MARMANDE</t>
  </si>
  <si>
    <t>47-MARMONT PACHAS</t>
  </si>
  <si>
    <t>47-MASQUIERES</t>
  </si>
  <si>
    <t>47-MASSELS</t>
  </si>
  <si>
    <t>47-MASSOULES</t>
  </si>
  <si>
    <t>47-MAUVEZIN SUR GUPIE</t>
  </si>
  <si>
    <t>47-MAZIERES NARESSE</t>
  </si>
  <si>
    <t>47-MEILHAN SUR GARONNE</t>
  </si>
  <si>
    <t>47-MEZIN</t>
  </si>
  <si>
    <t>47-MIRAMONT DE GUYENNE</t>
  </si>
  <si>
    <t>47-MOIRAX</t>
  </si>
  <si>
    <t>47-MONBAHUS</t>
  </si>
  <si>
    <t>47-MONBALEN</t>
  </si>
  <si>
    <t>47-MONCAUT</t>
  </si>
  <si>
    <t>47-MONCLAR</t>
  </si>
  <si>
    <t>47-MONCRABEAU</t>
  </si>
  <si>
    <t>47-MONFLANQUIN</t>
  </si>
  <si>
    <t>47-MONGAILLARD</t>
  </si>
  <si>
    <t>47-MONHEURT</t>
  </si>
  <si>
    <t>47-MONSEGUR</t>
  </si>
  <si>
    <t>47-MONSEMPRON LIBOS</t>
  </si>
  <si>
    <t>47-MONTAGNAC SUR AUVIGNON</t>
  </si>
  <si>
    <t>47-MONTAGNAC SUR LEDE</t>
  </si>
  <si>
    <t>47-MONTASTRUC</t>
  </si>
  <si>
    <t>47-MONTAURIOL</t>
  </si>
  <si>
    <t>47-MONTAUT</t>
  </si>
  <si>
    <t>47-MONTAYRAL</t>
  </si>
  <si>
    <t>47-MONTESQUIEU</t>
  </si>
  <si>
    <t>47-MONTETON</t>
  </si>
  <si>
    <t>47-MONTIGNAC DE LAUZUN</t>
  </si>
  <si>
    <t>47-MONTIGNAC TOUPINERIE</t>
  </si>
  <si>
    <t>47-MONTPEZAT</t>
  </si>
  <si>
    <t>47-MONTPOUILLAN</t>
  </si>
  <si>
    <t>47-MONVIEL</t>
  </si>
  <si>
    <t>47-MOULINET</t>
  </si>
  <si>
    <t>47-MOUSTIER</t>
  </si>
  <si>
    <t>47-NERAC</t>
  </si>
  <si>
    <t>47-NICOLE</t>
  </si>
  <si>
    <t>47-NOMDIEU</t>
  </si>
  <si>
    <t>47-PAILLOLES</t>
  </si>
  <si>
    <t>47-PARDAILLAN</t>
  </si>
  <si>
    <t>47-PARRANQUET</t>
  </si>
  <si>
    <t>47-PAULHIAC</t>
  </si>
  <si>
    <t>47-PENNE D AGENAIS</t>
  </si>
  <si>
    <t>47-PEYRIERE</t>
  </si>
  <si>
    <t>47-PINDERES</t>
  </si>
  <si>
    <t>47-PINEL HAUTERIVE</t>
  </si>
  <si>
    <t>47-POMPIEY</t>
  </si>
  <si>
    <t>47-POMPOGNE</t>
  </si>
  <si>
    <t>47-PONT DU CASSE</t>
  </si>
  <si>
    <t>47-PORT STE MARIE</t>
  </si>
  <si>
    <t>47-POUDENAS</t>
  </si>
  <si>
    <t>47-POUSSIGNAC</t>
  </si>
  <si>
    <t>47-PRAYSSAS</t>
  </si>
  <si>
    <t>47-PUCH D AGENAIS</t>
  </si>
  <si>
    <t>47-PUJOLS</t>
  </si>
  <si>
    <t>47-PUYMICLAN</t>
  </si>
  <si>
    <t>47-PUYMIROL</t>
  </si>
  <si>
    <t>47-PUYSSERAMPION</t>
  </si>
  <si>
    <t>47-RAYET</t>
  </si>
  <si>
    <t>47-RAZIMET</t>
  </si>
  <si>
    <t>47-REAUP LISSE</t>
  </si>
  <si>
    <t>47-RIVES</t>
  </si>
  <si>
    <t>47-ROMESTAING</t>
  </si>
  <si>
    <t>47-ROQUEFORT</t>
  </si>
  <si>
    <t>47-ROUMAGNE</t>
  </si>
  <si>
    <t>47-RUFFIAC</t>
  </si>
  <si>
    <t>47-SALLES</t>
  </si>
  <si>
    <t>47-SAMAZAN</t>
  </si>
  <si>
    <t>47-SAUMEJAN</t>
  </si>
  <si>
    <t>47-SAUMONT</t>
  </si>
  <si>
    <t>47-SAUVAGNAS</t>
  </si>
  <si>
    <t>47-SAUVETERRE LA LEMANCE</t>
  </si>
  <si>
    <t>47-SAUVETERRE ST DENIS</t>
  </si>
  <si>
    <t>47-SAVIGNAC DE DURAS</t>
  </si>
  <si>
    <t>47-SAVIGNAC SUR LEYZE</t>
  </si>
  <si>
    <t>47-SEGALAS</t>
  </si>
  <si>
    <t>47-SEMBAS</t>
  </si>
  <si>
    <t>47-SENESTIS</t>
  </si>
  <si>
    <t>47-SERIGNAC PEBOUDOU</t>
  </si>
  <si>
    <t>47-SERIGNAC SUR GARONNE</t>
  </si>
  <si>
    <t>47-SEYCHES</t>
  </si>
  <si>
    <t>47-SOS</t>
  </si>
  <si>
    <t>47-SOUMENSAC</t>
  </si>
  <si>
    <t>47-ST ANTOINE DE FICALBA</t>
  </si>
  <si>
    <t>47-ST ASTIER</t>
  </si>
  <si>
    <t>47-ST AUBIN</t>
  </si>
  <si>
    <t>47-ST AVIT</t>
  </si>
  <si>
    <t>47-ST BARTHELEMY D AGENAIS</t>
  </si>
  <si>
    <t>47-ST CAPRAIS DE LERM</t>
  </si>
  <si>
    <t>47-ST COLOMB DE LAUZUN</t>
  </si>
  <si>
    <t>47-ST ETIENNE DE FOUGERES</t>
  </si>
  <si>
    <t>47-ST ETIENNE DE VILLEREAL</t>
  </si>
  <si>
    <t>47-ST EUTROPE DE BORN</t>
  </si>
  <si>
    <t>47-ST FRONT SUR LEMANCE</t>
  </si>
  <si>
    <t>47-ST GEORGES</t>
  </si>
  <si>
    <t>47-ST GERAUD</t>
  </si>
  <si>
    <t>47-ST HILAIRE DE LUSIGNAN</t>
  </si>
  <si>
    <t>47-ST JEAN DE DURAS</t>
  </si>
  <si>
    <t>47-ST JEAN DE THURAC</t>
  </si>
  <si>
    <t>47-ST LAURENT</t>
  </si>
  <si>
    <t>47-ST LEGER</t>
  </si>
  <si>
    <t>47-ST LEON</t>
  </si>
  <si>
    <t>47-ST MARTIN CURTON</t>
  </si>
  <si>
    <t>47-ST MARTIN DE BEAUVILLE</t>
  </si>
  <si>
    <t>47-ST MARTIN DE VILLEREAL</t>
  </si>
  <si>
    <t>47-ST MARTIN PETIT</t>
  </si>
  <si>
    <t>47-ST MAURICE DE LESTAPEL</t>
  </si>
  <si>
    <t>47-ST MAURIN</t>
  </si>
  <si>
    <t>47-ST NICOLAS DE LA BALERME</t>
  </si>
  <si>
    <t>47-ST PARDOUX DU BREUIL</t>
  </si>
  <si>
    <t>47-ST PARDOUX ISAAC</t>
  </si>
  <si>
    <t>47-ST PASTOUR</t>
  </si>
  <si>
    <t>47-ST PE ST SIMON</t>
  </si>
  <si>
    <t>47-ST PIERRE DE BUZET</t>
  </si>
  <si>
    <t>47-ST PIERRE DE CLAIRAC</t>
  </si>
  <si>
    <t>47-ST PIERRE SUR DROPT</t>
  </si>
  <si>
    <t>47-ST QUENTIN DU DROPT</t>
  </si>
  <si>
    <t>47-ST ROBERT</t>
  </si>
  <si>
    <t>47-ST ROMAIN LE NOBLE</t>
  </si>
  <si>
    <t>47-ST SALVY</t>
  </si>
  <si>
    <t>47-ST SARDOS</t>
  </si>
  <si>
    <t>47-ST SAUVEUR DE MEILHAN</t>
  </si>
  <si>
    <t>47-ST SERNIN</t>
  </si>
  <si>
    <t>47-ST SIXTE</t>
  </si>
  <si>
    <t>47-ST SYLVESTRE SUR LOT</t>
  </si>
  <si>
    <t>47-ST URCISSE</t>
  </si>
  <si>
    <t>47-ST VINCENT DE LAMONTJOIE</t>
  </si>
  <si>
    <t>47-ST VITE</t>
  </si>
  <si>
    <t>47-STE BAZEILLE</t>
  </si>
  <si>
    <t>47-STE COLOMBE DE DURAS</t>
  </si>
  <si>
    <t>47-STE COLOMBE DE VILLENEUVE</t>
  </si>
  <si>
    <t>47-STE COLOMBE EN BRUILHOIS</t>
  </si>
  <si>
    <t>47-STE GEMME MARTAILLAC</t>
  </si>
  <si>
    <t>47-STE LIVRADE SUR LOT</t>
  </si>
  <si>
    <t>47-STE MARTHE</t>
  </si>
  <si>
    <t>47-STE MAURE DE PEYRIAC</t>
  </si>
  <si>
    <t>47-TAILLEBOURG</t>
  </si>
  <si>
    <t>47-TAYRAC</t>
  </si>
  <si>
    <t>47-THEZAC</t>
  </si>
  <si>
    <t>47-THOUARS SUR GARONNE</t>
  </si>
  <si>
    <t>47-TOMBEBOEUF</t>
  </si>
  <si>
    <t>47-TONNEINS</t>
  </si>
  <si>
    <t>47-TOURLIAC</t>
  </si>
  <si>
    <t>47-TOURNON D AGENAIS</t>
  </si>
  <si>
    <t>47-TOURTRES</t>
  </si>
  <si>
    <t>47-TREMONS</t>
  </si>
  <si>
    <t>47-TRENTELS</t>
  </si>
  <si>
    <t>47-VARES</t>
  </si>
  <si>
    <t>47-VERTEUIL D AGENAIS</t>
  </si>
  <si>
    <t>47-VIANNE</t>
  </si>
  <si>
    <t>47-VILLEBRAMAR</t>
  </si>
  <si>
    <t>47-VILLEFRANCHE DU QUEYRAN</t>
  </si>
  <si>
    <t>47-VILLENEUVE DE DURAS</t>
  </si>
  <si>
    <t>47-VILLENEUVE SUR LOT</t>
  </si>
  <si>
    <t>47-VILLEREAL</t>
  </si>
  <si>
    <t>47-VILLETON</t>
  </si>
  <si>
    <t>47-VIRAZEIL</t>
  </si>
  <si>
    <t>47-XAINTRAILLES</t>
  </si>
  <si>
    <t>48-ALBARET LE COMTAL</t>
  </si>
  <si>
    <t>48-ALBARET STE MARIE</t>
  </si>
  <si>
    <t>48-ALLENC</t>
  </si>
  <si>
    <t>48-ALTIER</t>
  </si>
  <si>
    <t>48-ANTRENAS</t>
  </si>
  <si>
    <t>48-ARZENC D APCHER</t>
  </si>
  <si>
    <t>48-ARZENC DE RANDON</t>
  </si>
  <si>
    <t>48-AUROUX</t>
  </si>
  <si>
    <t>48-BADAROUX</t>
  </si>
  <si>
    <t>48-BALSIEGES</t>
  </si>
  <si>
    <t>48-BANASSAC CANILHAC</t>
  </si>
  <si>
    <t>48-BARJAC</t>
  </si>
  <si>
    <t>48-BARRE DES CEVENNES</t>
  </si>
  <si>
    <t>48-BASSURELS</t>
  </si>
  <si>
    <t>48-BEDOUES COCURES</t>
  </si>
  <si>
    <t>48-BEL AIR VAL D ANCE</t>
  </si>
  <si>
    <t>48-BLAVIGNAC</t>
  </si>
  <si>
    <t>48-BOURGS SUR COLAGNE</t>
  </si>
  <si>
    <t>48-BRENOUX</t>
  </si>
  <si>
    <t>48-BRION</t>
  </si>
  <si>
    <t>48-CANS ET CEVENNES</t>
  </si>
  <si>
    <t>48-CASSAGNAS</t>
  </si>
  <si>
    <t>48-CHADENET</t>
  </si>
  <si>
    <t>48-CHANAC</t>
  </si>
  <si>
    <t>48-CHASTANIER</t>
  </si>
  <si>
    <t>48-CHASTEL NOUVEL</t>
  </si>
  <si>
    <t>48-CHATEAUNEUF DE RANDON</t>
  </si>
  <si>
    <t>48-CHAUCHAILLES</t>
  </si>
  <si>
    <t>48-CHAUDEYRAC</t>
  </si>
  <si>
    <t>48-CHAULHAC</t>
  </si>
  <si>
    <t>48-CHEYLARD L EVEQUE</t>
  </si>
  <si>
    <t>48-CUBIERES</t>
  </si>
  <si>
    <t>48-CUBIERETTES</t>
  </si>
  <si>
    <t>48-CULTURES</t>
  </si>
  <si>
    <t>48-ESCLANEDES</t>
  </si>
  <si>
    <t>48-FLORAC TROIS RIVIERES</t>
  </si>
  <si>
    <t>48-FONTANS</t>
  </si>
  <si>
    <t>48-FOURNELS</t>
  </si>
  <si>
    <t>48-FRAISSINET DE FOURQUES</t>
  </si>
  <si>
    <t>48-GABRIAC</t>
  </si>
  <si>
    <t>48-GABRIAS</t>
  </si>
  <si>
    <t>48-GATUZIERES</t>
  </si>
  <si>
    <t>48-GORGES DU TARN CAUSSES</t>
  </si>
  <si>
    <t>48-GRANDRIEU</t>
  </si>
  <si>
    <t>48-GRANDVALS</t>
  </si>
  <si>
    <t>48-GREZES</t>
  </si>
  <si>
    <t>48-HURES LA PARADE</t>
  </si>
  <si>
    <t>48-ISPAGNAC</t>
  </si>
  <si>
    <t>48-JULIANGES</t>
  </si>
  <si>
    <t>48-LA BASTIDE PUYLAURENT</t>
  </si>
  <si>
    <t>48-LA CANOURGUE</t>
  </si>
  <si>
    <t>48-LA FAGE MONTIVERNOUX</t>
  </si>
  <si>
    <t>48-LA FAGE ST JULIEN</t>
  </si>
  <si>
    <t>48-LA MALENE</t>
  </si>
  <si>
    <t>48-LA PANOUSE</t>
  </si>
  <si>
    <t>48-LA TIEULE</t>
  </si>
  <si>
    <t>48-LACHAMP RIBENNES</t>
  </si>
  <si>
    <t>48-LAJO</t>
  </si>
  <si>
    <t>48-LANGOGNE</t>
  </si>
  <si>
    <t>48-LANUEJOLS</t>
  </si>
  <si>
    <t>48-LAUBERT</t>
  </si>
  <si>
    <t>48-LAVAL DU TARN</t>
  </si>
  <si>
    <t>48-LAVEYRUNE</t>
  </si>
  <si>
    <t>48-LE BORN</t>
  </si>
  <si>
    <t>48-LE BUISSON</t>
  </si>
  <si>
    <t>48-LE COLLET DE DEZE</t>
  </si>
  <si>
    <t>48-LE MALZIEU FORAIN</t>
  </si>
  <si>
    <t>48-LE MALZIEU VILLE</t>
  </si>
  <si>
    <t>48-LE POMPIDOU</t>
  </si>
  <si>
    <t>48-LE ROZIER</t>
  </si>
  <si>
    <t>48-LES BESSONS</t>
  </si>
  <si>
    <t>48-LES BONDONS</t>
  </si>
  <si>
    <t>48-LES HERMAUX</t>
  </si>
  <si>
    <t>48-LES LAUBIES</t>
  </si>
  <si>
    <t>48-LES MONTS VERTS</t>
  </si>
  <si>
    <t>48-LES SALCES</t>
  </si>
  <si>
    <t>48-LES SALELLES</t>
  </si>
  <si>
    <t>48-LUC</t>
  </si>
  <si>
    <t>48-MARCHASTEL</t>
  </si>
  <si>
    <t>48-MARVEJOLS</t>
  </si>
  <si>
    <t>48-MAS ST CHELY</t>
  </si>
  <si>
    <t>48-MASSEGROS CAUSSES GORGES</t>
  </si>
  <si>
    <t>48-MENDE</t>
  </si>
  <si>
    <t>48-MEYRUEIS</t>
  </si>
  <si>
    <t>48-MOISSAC VALLEE FRANCAISE</t>
  </si>
  <si>
    <t>48-MOLEZON</t>
  </si>
  <si>
    <t>48-MONT LOZERE ET GOULET</t>
  </si>
  <si>
    <t>48-MONTBEL</t>
  </si>
  <si>
    <t>48-MONTRODAT</t>
  </si>
  <si>
    <t>48-MONTS DE RANDON</t>
  </si>
  <si>
    <t>48-NASBINALS</t>
  </si>
  <si>
    <t>48-NAUSSAC FONTANES</t>
  </si>
  <si>
    <t>48-NOALHAC</t>
  </si>
  <si>
    <t>48-PALHERS</t>
  </si>
  <si>
    <t>48-PAULHAC EN MARGERIDE</t>
  </si>
  <si>
    <t>48-PELOUSE</t>
  </si>
  <si>
    <t>48-PEYRE EN AUBRAC</t>
  </si>
  <si>
    <t>48-PIED DE BORNE</t>
  </si>
  <si>
    <t>48-PIERREFICHE</t>
  </si>
  <si>
    <t>48-PONT DE MONTVERT SUD MONT LOZERE</t>
  </si>
  <si>
    <t>48-POURCHARESSES</t>
  </si>
  <si>
    <t>48-PREVENCHERES</t>
  </si>
  <si>
    <t>48-PRINSUEJOLS MALBOUZON</t>
  </si>
  <si>
    <t>48-PRUNIERES</t>
  </si>
  <si>
    <t>48-RECOULES D AUBRAC</t>
  </si>
  <si>
    <t>48-RECOULES DE FUMAS</t>
  </si>
  <si>
    <t>48-RIMEIZE</t>
  </si>
  <si>
    <t>48-ROCLES</t>
  </si>
  <si>
    <t>48-ROUSSES</t>
  </si>
  <si>
    <t>48-SERVERETTE</t>
  </si>
  <si>
    <t>48-ST ALBAN SUR LIMAGNOLE</t>
  </si>
  <si>
    <t>48-ST ANDRE CAPCEZE</t>
  </si>
  <si>
    <t>48-ST ANDRE DE LANCIZE</t>
  </si>
  <si>
    <t>48-ST BAUZILE</t>
  </si>
  <si>
    <t>48-ST BONNET DE CHIRAC</t>
  </si>
  <si>
    <t>48-ST BONNET LAVAL</t>
  </si>
  <si>
    <t>48-ST CHELY D APCHER</t>
  </si>
  <si>
    <t>48-ST DENIS EN MARGERIDE</t>
  </si>
  <si>
    <t>48-ST ETIENNE DU VALDONNEZ</t>
  </si>
  <si>
    <t>48-ST ETIENNE VALLEE FRANCAISE</t>
  </si>
  <si>
    <t>48-ST FLOUR DE MERCOIRE</t>
  </si>
  <si>
    <t>48-ST FREZAL D ALBUGES</t>
  </si>
  <si>
    <t>48-ST GAL</t>
  </si>
  <si>
    <t>48-ST GERMAIN DE CALBERTE</t>
  </si>
  <si>
    <t>48-ST GERMAIN DU TEIL</t>
  </si>
  <si>
    <t>48-ST HILAIRE DE LAVIT</t>
  </si>
  <si>
    <t>48-ST JEAN LA FOUILLOUSE</t>
  </si>
  <si>
    <t>48-ST JUERY</t>
  </si>
  <si>
    <t>48-ST JULIEN DES POINTS</t>
  </si>
  <si>
    <t>48-ST LAURENT DE MURET</t>
  </si>
  <si>
    <t>48-ST LAURENT DE VEYRES</t>
  </si>
  <si>
    <t>48-ST LEGER DE PEYRE</t>
  </si>
  <si>
    <t>48-ST LEGER DU MALZIEU</t>
  </si>
  <si>
    <t>48-ST MARTIN DE BOUBAUX</t>
  </si>
  <si>
    <t>48-ST MARTIN DE LANSUSCLE</t>
  </si>
  <si>
    <t>48-ST MICHEL DE DEZE</t>
  </si>
  <si>
    <t>48-ST PAUL LE FROID</t>
  </si>
  <si>
    <t>48-ST PIERRE DE NOGARET</t>
  </si>
  <si>
    <t>48-ST PIERRE DES TRIPIERS</t>
  </si>
  <si>
    <t>48-ST PIERRE LE VIEUX</t>
  </si>
  <si>
    <t>48-ST PRIVAT DE VALLONGUE</t>
  </si>
  <si>
    <t>48-ST PRIVAT DU FAU</t>
  </si>
  <si>
    <t>48-ST SATURNIN</t>
  </si>
  <si>
    <t>48-ST SAUVEUR DE GINESTOUX</t>
  </si>
  <si>
    <t>48-STE CROIX VALLEE FRANCAISE</t>
  </si>
  <si>
    <t>48-STE EULALIE</t>
  </si>
  <si>
    <t>48-STE HELENE</t>
  </si>
  <si>
    <t>48-TERMES</t>
  </si>
  <si>
    <t>48-TRELANS</t>
  </si>
  <si>
    <t>48-VEBRON</t>
  </si>
  <si>
    <t>48-VENTALON EN CEVENNES</t>
  </si>
  <si>
    <t>48-VIALAS</t>
  </si>
  <si>
    <t>48-VILLEFORT</t>
  </si>
  <si>
    <t>49-ALLONNES</t>
  </si>
  <si>
    <t>49-ANGERS</t>
  </si>
  <si>
    <t>49-ANGRIE</t>
  </si>
  <si>
    <t>49-ANTOIGNE</t>
  </si>
  <si>
    <t>49-ARMAILLE</t>
  </si>
  <si>
    <t>49-ARTANNES SUR THOUET</t>
  </si>
  <si>
    <t>49-AUBIGNE SUR LAYON</t>
  </si>
  <si>
    <t>49-AVRILLE</t>
  </si>
  <si>
    <t>49-BARACE</t>
  </si>
  <si>
    <t>49-BAUGE EN ANJOU</t>
  </si>
  <si>
    <t>49-BEAUCOUZE</t>
  </si>
  <si>
    <t>49-BEAUFORT EN ANJOU</t>
  </si>
  <si>
    <t>49-BEAULIEU SUR LAYON</t>
  </si>
  <si>
    <t>49-BEAUPREAU EN MAUGES</t>
  </si>
  <si>
    <t>49-BECON LES GRANITS</t>
  </si>
  <si>
    <t>49-BEGROLLES EN MAUGES</t>
  </si>
  <si>
    <t>49-BEHUARD</t>
  </si>
  <si>
    <t>49-BELLEVIGNE EN LAYON</t>
  </si>
  <si>
    <t>49-BELLEVIGNE LES CHATEAUX</t>
  </si>
  <si>
    <t>49-BLAISON ST SULPICE</t>
  </si>
  <si>
    <t>49-BLOU</t>
  </si>
  <si>
    <t>49-BOUCHEMAINE</t>
  </si>
  <si>
    <t>49-BOUILLE MENARD</t>
  </si>
  <si>
    <t>49-BOURG L EVEQUE</t>
  </si>
  <si>
    <t>49-BRAIN SUR ALLONNES</t>
  </si>
  <si>
    <t>49-BRIOLLAY</t>
  </si>
  <si>
    <t>49-BRISSAC LOIRE AUBANCE</t>
  </si>
  <si>
    <t>49-BROSSAY</t>
  </si>
  <si>
    <t>49-CANDE</t>
  </si>
  <si>
    <t>49-CANTENAY EPINARD</t>
  </si>
  <si>
    <t>49-CARBAY</t>
  </si>
  <si>
    <t>49-CERNUSSON</t>
  </si>
  <si>
    <t>49-CHALLAIN LA POTHERIE</t>
  </si>
  <si>
    <t>49-CHALONNES SUR LOIRE</t>
  </si>
  <si>
    <t>49-CHAMBELLAY</t>
  </si>
  <si>
    <t>49-CHAMPTOCE SUR LOIRE</t>
  </si>
  <si>
    <t>49-CHANTELOUP LES BOIS</t>
  </si>
  <si>
    <t>49-CHAUDEFONDS SUR LAYON</t>
  </si>
  <si>
    <t>49-CHAZE SUR ARGOS</t>
  </si>
  <si>
    <t>49-CHEFFES</t>
  </si>
  <si>
    <t>49-CHEMILLE EN ANJOU</t>
  </si>
  <si>
    <t>49-CHENILLE CHAMPTEUSSE</t>
  </si>
  <si>
    <t>49-CHOLET</t>
  </si>
  <si>
    <t>49-CIZAY LA MADELEINE</t>
  </si>
  <si>
    <t>49-CLERE SUR LAYON</t>
  </si>
  <si>
    <t>49-CORNILLE LES CAVES</t>
  </si>
  <si>
    <t>49-CORON</t>
  </si>
  <si>
    <t>49-CORZE</t>
  </si>
  <si>
    <t>49-COURCHAMPS</t>
  </si>
  <si>
    <t>49-COURLEON</t>
  </si>
  <si>
    <t>49-DENEE</t>
  </si>
  <si>
    <t>49-DENEZE SOUS DOUE</t>
  </si>
  <si>
    <t>49-DISTRE</t>
  </si>
  <si>
    <t>49-DOUE EN ANJOU</t>
  </si>
  <si>
    <t>49-DURTAL</t>
  </si>
  <si>
    <t>49-ECOUFLANT</t>
  </si>
  <si>
    <t>49-ECUILLE</t>
  </si>
  <si>
    <t>49-EPIEDS</t>
  </si>
  <si>
    <t>49-ERDRE EN ANJOU</t>
  </si>
  <si>
    <t>49-ETRICHE</t>
  </si>
  <si>
    <t>49-FENEU</t>
  </si>
  <si>
    <t>49-FONTEVRAUD L ABBAYE</t>
  </si>
  <si>
    <t>49-GENNES VAL DE LOIRE</t>
  </si>
  <si>
    <t>49-GREZ NEUVILLE</t>
  </si>
  <si>
    <t>49-HUILLE LEZIGNE</t>
  </si>
  <si>
    <t>49-INGRANDES LE FRESNE SUR LOIRE</t>
  </si>
  <si>
    <t>49-JARZE VILLAGES</t>
  </si>
  <si>
    <t>49-JUVARDEIL</t>
  </si>
  <si>
    <t>49-LA BREILLE LES PINS</t>
  </si>
  <si>
    <t>49-LA CHAPELLE ST LAUD</t>
  </si>
  <si>
    <t>49-LA JAILLE YVON</t>
  </si>
  <si>
    <t>49-LA LANDE CHASLES</t>
  </si>
  <si>
    <t>49-LA MENITRE</t>
  </si>
  <si>
    <t>49-LA PELLERINE</t>
  </si>
  <si>
    <t>49-LA PLAINE</t>
  </si>
  <si>
    <t>49-LA POSSONNIERE</t>
  </si>
  <si>
    <t>49-LA ROMAGNE</t>
  </si>
  <si>
    <t>49-LA SEGUINIERE</t>
  </si>
  <si>
    <t>49-LA TESSOUALLE</t>
  </si>
  <si>
    <t>49-LE COUDRAY MACOUARD</t>
  </si>
  <si>
    <t>49-LE LION D ANGERS</t>
  </si>
  <si>
    <t>49-LE MAY SUR EVRE</t>
  </si>
  <si>
    <t>49-LE PLESSIS GRAMMOIRE</t>
  </si>
  <si>
    <t>49-LE PUY NOTRE DAME</t>
  </si>
  <si>
    <t>49-LES BOIS D ANJOU</t>
  </si>
  <si>
    <t>49-LES CERQUEUX</t>
  </si>
  <si>
    <t>49-LES GARENNES SUR LOIRE</t>
  </si>
  <si>
    <t>49-LES HAUTS D ANJOU</t>
  </si>
  <si>
    <t>49-LES PONTS DE CE</t>
  </si>
  <si>
    <t>49-LES RAIRIES</t>
  </si>
  <si>
    <t>49-LES ULMES</t>
  </si>
  <si>
    <t>49-LOIRE</t>
  </si>
  <si>
    <t>49-LOIRE AUTHION</t>
  </si>
  <si>
    <t>49-LONGUE JUMELLES</t>
  </si>
  <si>
    <t>49-LONGUENEE EN ANJOU</t>
  </si>
  <si>
    <t>49-LOURESSE ROCHEMENIER</t>
  </si>
  <si>
    <t>49-LYS HAUT LAYON</t>
  </si>
  <si>
    <t>49-MARCE</t>
  </si>
  <si>
    <t>49-MAUGES SUR LOIRE</t>
  </si>
  <si>
    <t>49-MAULEVRIER</t>
  </si>
  <si>
    <t>49-MAZE MILON</t>
  </si>
  <si>
    <t>49-MAZIERES EN MAUGES</t>
  </si>
  <si>
    <t>49-MIRE</t>
  </si>
  <si>
    <t>49-MONTIGNE LES RAIRIES</t>
  </si>
  <si>
    <t>49-MONTILLIERS</t>
  </si>
  <si>
    <t>49-MONTREUIL BELLAY</t>
  </si>
  <si>
    <t>49-MONTREUIL JUIGNE</t>
  </si>
  <si>
    <t>49-MONTREUIL SUR LOIR</t>
  </si>
  <si>
    <t>49-MONTREUIL SUR MAINE</t>
  </si>
  <si>
    <t>49-MONTREVAULT SUR EVRE</t>
  </si>
  <si>
    <t>49-MONTSOREAU</t>
  </si>
  <si>
    <t>49-MORANNES SUR SARTHE DAUMERAY</t>
  </si>
  <si>
    <t>49-MOULIHERNE</t>
  </si>
  <si>
    <t>49-MOZE SUR LOUET</t>
  </si>
  <si>
    <t>49-MURS ERIGNE</t>
  </si>
  <si>
    <t>49-NEUILLE</t>
  </si>
  <si>
    <t>49-NOYANT VILLAGES</t>
  </si>
  <si>
    <t>49-NUAILLE</t>
  </si>
  <si>
    <t>49-OMBREE D ANJOU</t>
  </si>
  <si>
    <t>49-OREE D ANJOU</t>
  </si>
  <si>
    <t>49-PARNAY</t>
  </si>
  <si>
    <t>49-PASSAVANT SUR LAYON</t>
  </si>
  <si>
    <t>49-RIVES DU LOIR EN ANJOU</t>
  </si>
  <si>
    <t>49-ROCHEFORT SUR LOIRE</t>
  </si>
  <si>
    <t>49-ROU MARSON</t>
  </si>
  <si>
    <t>49-SARRIGNE</t>
  </si>
  <si>
    <t>49-SAUMUR</t>
  </si>
  <si>
    <t>49-SAVENNIERES</t>
  </si>
  <si>
    <t>49-SCEAUX D ANJOU</t>
  </si>
  <si>
    <t>49-SEGRE EN ANJOU BLEU</t>
  </si>
  <si>
    <t>49-SEICHES SUR LE LOIR</t>
  </si>
  <si>
    <t>49-SERMAISE</t>
  </si>
  <si>
    <t>49-SEVREMOINE</t>
  </si>
  <si>
    <t>49-SOMLOIRE</t>
  </si>
  <si>
    <t>49-SOULAINES SUR AUBANCE</t>
  </si>
  <si>
    <t>49-SOULAIRE ET BOURG</t>
  </si>
  <si>
    <t>49-SOUZAY CHAMPIGNY</t>
  </si>
  <si>
    <t>49-ST AUGUSTIN DES BOIS</t>
  </si>
  <si>
    <t>49-ST BARTHELEMY D ANJOU</t>
  </si>
  <si>
    <t>49-ST CHRISTOPHE DU BOIS</t>
  </si>
  <si>
    <t>49-ST CLEMENT DE LA PLACE</t>
  </si>
  <si>
    <t>49-ST CLEMENT DES LEVEES</t>
  </si>
  <si>
    <t>49-ST GEORGES SUR LOIRE</t>
  </si>
  <si>
    <t>49-ST GERMAIN DES PRES</t>
  </si>
  <si>
    <t>49-ST JEAN DE LA CROIX</t>
  </si>
  <si>
    <t>49-ST JUST SUR DIVE</t>
  </si>
  <si>
    <t>49-ST LAMBERT LA POTHERIE</t>
  </si>
  <si>
    <t>49-ST LEGER DE LINIERES</t>
  </si>
  <si>
    <t>49-ST LEGER SOUS CHOLET</t>
  </si>
  <si>
    <t>49-ST MACAIRE DU BOIS</t>
  </si>
  <si>
    <t>49-ST MARTIN DU FOUILLOUX</t>
  </si>
  <si>
    <t>49-ST MELAINE SUR AUBANCE</t>
  </si>
  <si>
    <t>49-ST PAUL DU BOIS</t>
  </si>
  <si>
    <t>49-ST PHILBERT DU PEUPLE</t>
  </si>
  <si>
    <t>49-ST SIGISMOND</t>
  </si>
  <si>
    <t>49-STE GEMMES SUR LOIRE</t>
  </si>
  <si>
    <t>49-TERRANJOU</t>
  </si>
  <si>
    <t>49-THORIGNE D ANJOU</t>
  </si>
  <si>
    <t>49-TIERCE</t>
  </si>
  <si>
    <t>49-TOUTLEMONDE</t>
  </si>
  <si>
    <t>49-TRELAZE</t>
  </si>
  <si>
    <t>49-TREMENTINES</t>
  </si>
  <si>
    <t>49-TUFFALUN</t>
  </si>
  <si>
    <t>49-TURQUANT</t>
  </si>
  <si>
    <t>49-VAL D ERDRE AUXENCE</t>
  </si>
  <si>
    <t>49-VAL DU LAYON</t>
  </si>
  <si>
    <t>49-VARENNES SUR LOIRE</t>
  </si>
  <si>
    <t>49-VARRAINS</t>
  </si>
  <si>
    <t>49-VAUDELNAY</t>
  </si>
  <si>
    <t>49-VERNANTES</t>
  </si>
  <si>
    <t>49-VERNOIL LE FOURRIER</t>
  </si>
  <si>
    <t>49-VERRIE</t>
  </si>
  <si>
    <t>49-VERRIERES EN ANJOU</t>
  </si>
  <si>
    <t>49-VEZINS</t>
  </si>
  <si>
    <t>49-VILLEBERNIER</t>
  </si>
  <si>
    <t>49-VIVY</t>
  </si>
  <si>
    <t>49-YZERNAY</t>
  </si>
  <si>
    <t>50-AGNEAUX</t>
  </si>
  <si>
    <t>50-AGON COUTAINVILLE</t>
  </si>
  <si>
    <t>50-AIREL</t>
  </si>
  <si>
    <t>50-AMIGNY</t>
  </si>
  <si>
    <t>50-ANCTOVILLE SUR BOSCQ</t>
  </si>
  <si>
    <t>50-ANNEVILLE EN SAIRE</t>
  </si>
  <si>
    <t>50-ANNOVILLE</t>
  </si>
  <si>
    <t>50-APPEVILLE</t>
  </si>
  <si>
    <t>50-AUCEY LA PLAINE</t>
  </si>
  <si>
    <t>50-AUDOUVILLE LA HUBERT</t>
  </si>
  <si>
    <t>50-AUMEVILLE LESTRE</t>
  </si>
  <si>
    <t>50-AUVERS</t>
  </si>
  <si>
    <t>50-AUXAIS</t>
  </si>
  <si>
    <t>50-AVRANCHES</t>
  </si>
  <si>
    <t>50-AZEVILLE</t>
  </si>
  <si>
    <t>50-BACILLY</t>
  </si>
  <si>
    <t>50-BARENTON</t>
  </si>
  <si>
    <t>50-BARFLEUR</t>
  </si>
  <si>
    <t>50-BARNEVILLE CARTERET</t>
  </si>
  <si>
    <t>50-BAUBIGNY</t>
  </si>
  <si>
    <t>50-BAUDRE</t>
  </si>
  <si>
    <t>50-BAUPTE</t>
  </si>
  <si>
    <t>50-BEAUCHAMPS</t>
  </si>
  <si>
    <t>50-BEAUCOUDRAY</t>
  </si>
  <si>
    <t>50-BEAUFICEL</t>
  </si>
  <si>
    <t>50-BEAUVOIR</t>
  </si>
  <si>
    <t>50-BELVAL</t>
  </si>
  <si>
    <t>50-BENOITVILLE</t>
  </si>
  <si>
    <t>50-BERIGNY</t>
  </si>
  <si>
    <t>50-BESLON</t>
  </si>
  <si>
    <t>50-BESNEVILLE</t>
  </si>
  <si>
    <t>50-BEUVRIGNY</t>
  </si>
  <si>
    <t>50-BEUZEVILLE LA BASTILLE</t>
  </si>
  <si>
    <t>50-BIEVILLE</t>
  </si>
  <si>
    <t>50-BINIVILLE</t>
  </si>
  <si>
    <t>50-BLAINVILLE SUR MER</t>
  </si>
  <si>
    <t>50-BLOSVILLE</t>
  </si>
  <si>
    <t>50-BOISYVON</t>
  </si>
  <si>
    <t>50-BOURGUENOLLES</t>
  </si>
  <si>
    <t>50-BOURGVALLEES</t>
  </si>
  <si>
    <t>50-BOUTTEVILLE</t>
  </si>
  <si>
    <t>50-BRAINVILLE</t>
  </si>
  <si>
    <t>50-BRECEY</t>
  </si>
  <si>
    <t>50-BREHAL</t>
  </si>
  <si>
    <t>50-BRETTEVILLE</t>
  </si>
  <si>
    <t>50-BRETTEVILLE SUR AY</t>
  </si>
  <si>
    <t>50-BREUVILLE</t>
  </si>
  <si>
    <t>50-BREVILLE SUR MER</t>
  </si>
  <si>
    <t>50-BRICQUEBEC EN COTENTIN</t>
  </si>
  <si>
    <t>50-BRICQUEBOSQ</t>
  </si>
  <si>
    <t>50-BRICQUEVILLE LA BLOUETTE</t>
  </si>
  <si>
    <t>50-BRICQUEVILLE SUR MER</t>
  </si>
  <si>
    <t>50-BRILLEVAST</t>
  </si>
  <si>
    <t>50-BRIX</t>
  </si>
  <si>
    <t>50-BROUAINS</t>
  </si>
  <si>
    <t>50-BUAIS LES MONTS</t>
  </si>
  <si>
    <t>50-CAMBERNON</t>
  </si>
  <si>
    <t>50-CAMETOURS</t>
  </si>
  <si>
    <t>50-CAMPROND</t>
  </si>
  <si>
    <t>50-CANISY</t>
  </si>
  <si>
    <t>50-CANTELOUP</t>
  </si>
  <si>
    <t>50-CANVILLE LA ROCQUE</t>
  </si>
  <si>
    <t>50-CARANTILLY</t>
  </si>
  <si>
    <t>50-CARENTAN LES MARAIS</t>
  </si>
  <si>
    <t>50-CARNEVILLE</t>
  </si>
  <si>
    <t>50-CAROLLES</t>
  </si>
  <si>
    <t>50-CATTEVILLE</t>
  </si>
  <si>
    <t>50-CAVIGNY</t>
  </si>
  <si>
    <t>50-CEAUX</t>
  </si>
  <si>
    <t>50-CERENCES</t>
  </si>
  <si>
    <t>50-CERISY LA FORET</t>
  </si>
  <si>
    <t>50-CERISY LA SALLE</t>
  </si>
  <si>
    <t>50-CHAMPEAUX</t>
  </si>
  <si>
    <t>50-CHAMPREPUS</t>
  </si>
  <si>
    <t>50-CHANTELOUP</t>
  </si>
  <si>
    <t>50-CHAULIEU</t>
  </si>
  <si>
    <t>50-CHAVOY</t>
  </si>
  <si>
    <t>50-CHERBOURG EN COTENTIN</t>
  </si>
  <si>
    <t>50-CHERENCE LE HERON</t>
  </si>
  <si>
    <t>50-CLITOURPS</t>
  </si>
  <si>
    <t>50-COLOMBY</t>
  </si>
  <si>
    <t>50-CONDE SUR VIRE</t>
  </si>
  <si>
    <t>50-COUDEVILLE SUR MER</t>
  </si>
  <si>
    <t>50-COULOUVRAY BOISBENATRE</t>
  </si>
  <si>
    <t>50-COURCY</t>
  </si>
  <si>
    <t>50-COURTILS</t>
  </si>
  <si>
    <t>50-COUTANCES</t>
  </si>
  <si>
    <t>50-COUVAINS</t>
  </si>
  <si>
    <t>50-COUVILLE</t>
  </si>
  <si>
    <t>50-CRASVILLE</t>
  </si>
  <si>
    <t>50-CREANCES</t>
  </si>
  <si>
    <t>50-CROLLON</t>
  </si>
  <si>
    <t>50-CROSVILLE SUR DOUVE</t>
  </si>
  <si>
    <t>50-CUVES</t>
  </si>
  <si>
    <t>50-DANGY</t>
  </si>
  <si>
    <t>50-DIGOSVILLE</t>
  </si>
  <si>
    <t>50-DOMJEAN</t>
  </si>
  <si>
    <t>50-DONVILLE LES BAINS</t>
  </si>
  <si>
    <t>50-DOVILLE</t>
  </si>
  <si>
    <t>50-DRAGEY RONTHON</t>
  </si>
  <si>
    <t>50-DUCEY LES CHERIS</t>
  </si>
  <si>
    <t>50-ECAUSSEVILLE</t>
  </si>
  <si>
    <t>50-EMONDEVILLE</t>
  </si>
  <si>
    <t>50-EQUILLY</t>
  </si>
  <si>
    <t>50-EROUDEVILLE</t>
  </si>
  <si>
    <t>50-ETIENVILLE</t>
  </si>
  <si>
    <t>50-FERMANVILLE</t>
  </si>
  <si>
    <t>50-FEUGERES</t>
  </si>
  <si>
    <t>50-FIERVILLE LES MINES</t>
  </si>
  <si>
    <t>50-FLAMANVILLE</t>
  </si>
  <si>
    <t>50-FLEURY</t>
  </si>
  <si>
    <t>50-FLOTTEMANVILLE</t>
  </si>
  <si>
    <t>50-FOLLIGNY</t>
  </si>
  <si>
    <t>50-FONTENAY SUR MER</t>
  </si>
  <si>
    <t>50-FOURNEAUX</t>
  </si>
  <si>
    <t>50-FRESVILLE</t>
  </si>
  <si>
    <t>50-GATHEMO</t>
  </si>
  <si>
    <t>50-GATTEVILLE LE PHARE</t>
  </si>
  <si>
    <t>50-GAVRAY SUR SIENNE</t>
  </si>
  <si>
    <t>50-GEFFOSSES</t>
  </si>
  <si>
    <t>50-GENETS</t>
  </si>
  <si>
    <t>50-GER</t>
  </si>
  <si>
    <t>50-GOLLEVILLE</t>
  </si>
  <si>
    <t>50-GONFREVILLE</t>
  </si>
  <si>
    <t>50-GONNEVILLE LE THEIL</t>
  </si>
  <si>
    <t>50-GORGES</t>
  </si>
  <si>
    <t>50-GOUVETS</t>
  </si>
  <si>
    <t>50-GOUVILLE SUR MER</t>
  </si>
  <si>
    <t>50-GRAIGNES MESNIL ANGOT</t>
  </si>
  <si>
    <t>50-GRANDPARIGNY</t>
  </si>
  <si>
    <t>50-GRANVILLE</t>
  </si>
  <si>
    <t>50-GRATOT</t>
  </si>
  <si>
    <t>50-GRIMESNIL</t>
  </si>
  <si>
    <t>50-GROSVILLE</t>
  </si>
  <si>
    <t>50-HAMBYE</t>
  </si>
  <si>
    <t>50-HAMELIN</t>
  </si>
  <si>
    <t>50-HARDINVAST</t>
  </si>
  <si>
    <t>50-HAUTEVILLE LA GUICHARD</t>
  </si>
  <si>
    <t>50-HAUTEVILLE SUR MER</t>
  </si>
  <si>
    <t>50-HAUTTEVILLE BOCAGE</t>
  </si>
  <si>
    <t>50-HEAUVILLE</t>
  </si>
  <si>
    <t>50-HELLEVILLE</t>
  </si>
  <si>
    <t>50-HEMEVEZ</t>
  </si>
  <si>
    <t>50-HEUGUEVILLE SUR SIENNE</t>
  </si>
  <si>
    <t>50-HIESVILLE</t>
  </si>
  <si>
    <t>50-HOCQUIGNY</t>
  </si>
  <si>
    <t>50-HUBERVILLE</t>
  </si>
  <si>
    <t>50-HUDIMESNIL</t>
  </si>
  <si>
    <t>50-HUISNES SUR MER</t>
  </si>
  <si>
    <t>50-ISIGNY LE BUAT</t>
  </si>
  <si>
    <t>50-JOGANVILLE</t>
  </si>
  <si>
    <t>50-JUILLEY</t>
  </si>
  <si>
    <t>50-JULLOUVILLE</t>
  </si>
  <si>
    <t>50-JUVIGNY LES VALLEES</t>
  </si>
  <si>
    <t>50-L ETANG BERTRAND</t>
  </si>
  <si>
    <t>50-LA BALEINE</t>
  </si>
  <si>
    <t>50-LA BARRE DE SEMILLY</t>
  </si>
  <si>
    <t>50-LA BLOUTIERE</t>
  </si>
  <si>
    <t>50-LA BONNEVILLE</t>
  </si>
  <si>
    <t>50-LA CHAISE BAUDOUIN</t>
  </si>
  <si>
    <t>50-LA CHAPELLE CECELIN</t>
  </si>
  <si>
    <t>50-LA CHAPELLE UREE</t>
  </si>
  <si>
    <t>50-LA COLOMBE</t>
  </si>
  <si>
    <t>50-LA FEUILLIE</t>
  </si>
  <si>
    <t>50-LA GODEFROY</t>
  </si>
  <si>
    <t>50-LA HAGUE</t>
  </si>
  <si>
    <t>50-LA HAYE</t>
  </si>
  <si>
    <t>50-LA HAYE BELLEFOND</t>
  </si>
  <si>
    <t>50-LA HAYE D ECTOT</t>
  </si>
  <si>
    <t>50-LA HAYE PESNEL</t>
  </si>
  <si>
    <t>50-LA LANDE D AIROU</t>
  </si>
  <si>
    <t>50-LA LUCERNE D OUTREMER</t>
  </si>
  <si>
    <t>50-LA LUZERNE</t>
  </si>
  <si>
    <t>50-LA MEAUFFE</t>
  </si>
  <si>
    <t>50-LA MEURDRAQUIERE</t>
  </si>
  <si>
    <t>50-LA MOUCHE</t>
  </si>
  <si>
    <t>50-LA PERNELLE</t>
  </si>
  <si>
    <t>50-LA TRINITE</t>
  </si>
  <si>
    <t>50-LA VENDELEE</t>
  </si>
  <si>
    <t>50-LAMBERVILLE</t>
  </si>
  <si>
    <t>50-LAPENTY</t>
  </si>
  <si>
    <t>50-LAULNE</t>
  </si>
  <si>
    <t>50-LE DEZERT</t>
  </si>
  <si>
    <t>50-LE FRESNE PORET</t>
  </si>
  <si>
    <t>50-LE GRAND CELLAND</t>
  </si>
  <si>
    <t>50-LE GRIPPON</t>
  </si>
  <si>
    <t>50-LE GUISLAIN</t>
  </si>
  <si>
    <t>50-LE HAM</t>
  </si>
  <si>
    <t>50-LE LOREUR</t>
  </si>
  <si>
    <t>50-LE LOREY</t>
  </si>
  <si>
    <t>50-LE LUOT</t>
  </si>
  <si>
    <t>50-LE MESNIL</t>
  </si>
  <si>
    <t>50-LE MESNIL ADELEE</t>
  </si>
  <si>
    <t>50-LE MESNIL AMEY</t>
  </si>
  <si>
    <t>50-LE MESNIL AU VAL</t>
  </si>
  <si>
    <t>50-LE MESNIL AUBERT</t>
  </si>
  <si>
    <t>50-LE MESNIL EURY</t>
  </si>
  <si>
    <t>50-LE MESNIL GARNIER</t>
  </si>
  <si>
    <t>50-LE MESNIL GILBERT</t>
  </si>
  <si>
    <t>50-LE MESNIL OZENNE</t>
  </si>
  <si>
    <t>50-LE MESNIL ROUXELIN</t>
  </si>
  <si>
    <t>50-LE MESNIL VENERON</t>
  </si>
  <si>
    <t>50-LE MESNIL VILLEMAN</t>
  </si>
  <si>
    <t>50-LE MESNILLARD</t>
  </si>
  <si>
    <t>50-LE MONT ST MICHEL</t>
  </si>
  <si>
    <t>50-LE NEUFBOURG</t>
  </si>
  <si>
    <t>50-LE PARC</t>
  </si>
  <si>
    <t>50-LE PERRON</t>
  </si>
  <si>
    <t>50-LE PETIT CELLAND</t>
  </si>
  <si>
    <t>50-LE PLESSIS LASTELLE</t>
  </si>
  <si>
    <t>50-LE ROZEL</t>
  </si>
  <si>
    <t>50-LE TANU</t>
  </si>
  <si>
    <t>50-LE TEILLEUL</t>
  </si>
  <si>
    <t>50-LE VAL ST PERE</t>
  </si>
  <si>
    <t>50-LE VAST</t>
  </si>
  <si>
    <t>50-LE VICEL</t>
  </si>
  <si>
    <t>50-LENGRONNE</t>
  </si>
  <si>
    <t>50-LES CRESNAYS</t>
  </si>
  <si>
    <t>50-LES LOGES MARCHIS</t>
  </si>
  <si>
    <t>50-LES LOGES SUR BRECEY</t>
  </si>
  <si>
    <t>50-LES MOITIERS D ALLONNE</t>
  </si>
  <si>
    <t>50-LES PIEUX</t>
  </si>
  <si>
    <t>50-LESSAY</t>
  </si>
  <si>
    <t>50-LESTRE</t>
  </si>
  <si>
    <t>50-LIESVILLE SUR DOUVE</t>
  </si>
  <si>
    <t>50-LIEUSAINT</t>
  </si>
  <si>
    <t>50-LINGEARD</t>
  </si>
  <si>
    <t>50-LINGREVILLE</t>
  </si>
  <si>
    <t>50-LOLIF</t>
  </si>
  <si>
    <t>50-LONGUEVILLE</t>
  </si>
  <si>
    <t>50-MAGNEVILLE</t>
  </si>
  <si>
    <t>50-MARCEY LES GREVES</t>
  </si>
  <si>
    <t>50-MARCHESIEUX</t>
  </si>
  <si>
    <t>50-MARCILLY</t>
  </si>
  <si>
    <t>50-MARGUERAY</t>
  </si>
  <si>
    <t>50-MARIGNY LE LOZON</t>
  </si>
  <si>
    <t>50-MARTINVAST</t>
  </si>
  <si>
    <t>50-MAUPERTUIS</t>
  </si>
  <si>
    <t>50-MAUPERTUS SUR MER</t>
  </si>
  <si>
    <t>50-MEAUTIS</t>
  </si>
  <si>
    <t>50-MILLIERES</t>
  </si>
  <si>
    <t>50-MONTABOT</t>
  </si>
  <si>
    <t>50-MONTAIGU LA BRISETTE</t>
  </si>
  <si>
    <t>50-MONTAIGU LES BOIS</t>
  </si>
  <si>
    <t>50-MONTBRAY</t>
  </si>
  <si>
    <t>50-MONTCUIT</t>
  </si>
  <si>
    <t>50-MONTEBOURG</t>
  </si>
  <si>
    <t>50-MONTFARVILLE</t>
  </si>
  <si>
    <t>50-MONTHUCHON</t>
  </si>
  <si>
    <t>50-MONTJOIE ST MARTIN</t>
  </si>
  <si>
    <t>50-MONTMARTIN SUR MER</t>
  </si>
  <si>
    <t>50-MONTPINCHON</t>
  </si>
  <si>
    <t>50-MONTRABOT</t>
  </si>
  <si>
    <t>50-MONTREUIL SUR LOZON</t>
  </si>
  <si>
    <t>50-MONTSENELLE</t>
  </si>
  <si>
    <t>50-MOON SUR ELLE</t>
  </si>
  <si>
    <t>50-MORIGNY</t>
  </si>
  <si>
    <t>50-MORTAIN BOCAGE</t>
  </si>
  <si>
    <t>50-MORVILLE</t>
  </si>
  <si>
    <t>50-MOULINES</t>
  </si>
  <si>
    <t>50-MOYON VILLAGES</t>
  </si>
  <si>
    <t>50-MUNEVILLE LE BINGARD</t>
  </si>
  <si>
    <t>50-MUNEVILLE SUR MER</t>
  </si>
  <si>
    <t>50-NAY</t>
  </si>
  <si>
    <t>50-NEGREVILLE</t>
  </si>
  <si>
    <t>50-NEHOU</t>
  </si>
  <si>
    <t>50-NEUFMESNIL</t>
  </si>
  <si>
    <t>50-NEUVILLE AU PLAIN</t>
  </si>
  <si>
    <t>50-NEUVILLE EN BEAUMONT</t>
  </si>
  <si>
    <t>50-NICORPS</t>
  </si>
  <si>
    <t>50-NOTRE DAME DE CENILLY</t>
  </si>
  <si>
    <t>50-NOTRE DAME DE LIVOYE</t>
  </si>
  <si>
    <t>50-NOUAINVILLE</t>
  </si>
  <si>
    <t>50-OCTEVILLE L AVENEL</t>
  </si>
  <si>
    <t>50-ORGLANDES</t>
  </si>
  <si>
    <t>50-ORVAL SUR SIENNE</t>
  </si>
  <si>
    <t>50-OUVILLE</t>
  </si>
  <si>
    <t>50-OZEVILLE</t>
  </si>
  <si>
    <t>50-PERCY EN NORMANDIE</t>
  </si>
  <si>
    <t>50-PERIERS</t>
  </si>
  <si>
    <t>50-PERRIERS EN BEAUFICEL</t>
  </si>
  <si>
    <t>50-PICAUVILLE</t>
  </si>
  <si>
    <t>50-PIERREVILLE</t>
  </si>
  <si>
    <t>50-PIROU</t>
  </si>
  <si>
    <t>50-POILLEY</t>
  </si>
  <si>
    <t>50-PONT HEBERT</t>
  </si>
  <si>
    <t>50-PONTAUBAULT</t>
  </si>
  <si>
    <t>50-PONTORSON</t>
  </si>
  <si>
    <t>50-PONTS</t>
  </si>
  <si>
    <t>50-PORT BAIL SUR MER</t>
  </si>
  <si>
    <t>50-PRECEY</t>
  </si>
  <si>
    <t>50-QUETTEHOU</t>
  </si>
  <si>
    <t>50-QUETTREVILLE SUR SIENNE</t>
  </si>
  <si>
    <t>50-QUIBOU</t>
  </si>
  <si>
    <t>50-QUINEVILLE</t>
  </si>
  <si>
    <t>50-RAIDS</t>
  </si>
  <si>
    <t>50-RAMPAN</t>
  </si>
  <si>
    <t>50-RAUVILLE LA BIGOT</t>
  </si>
  <si>
    <t>50-RAUVILLE LA PLACE</t>
  </si>
  <si>
    <t>50-REFFUVEILLE</t>
  </si>
  <si>
    <t>50-REGNEVILLE SUR MER</t>
  </si>
  <si>
    <t>50-REIGNEVILLE BOCAGE</t>
  </si>
  <si>
    <t>50-REMILLY LES MARAIS</t>
  </si>
  <si>
    <t>50-REVILLE</t>
  </si>
  <si>
    <t>50-ROCHEVILLE</t>
  </si>
  <si>
    <t>50-ROMAGNY FONTENAY</t>
  </si>
  <si>
    <t>50-RONCEY</t>
  </si>
  <si>
    <t>50-SACEY</t>
  </si>
  <si>
    <t>50-SARTILLY BAIE BOCAGE</t>
  </si>
  <si>
    <t>50-SAUSSEMESNIL</t>
  </si>
  <si>
    <t>50-SAUSSEY</t>
  </si>
  <si>
    <t>50-SAVIGNY</t>
  </si>
  <si>
    <t>50-SAVIGNY LE VIEUX</t>
  </si>
  <si>
    <t>50-SEBEVILLE</t>
  </si>
  <si>
    <t>50-SENOVILLE</t>
  </si>
  <si>
    <t>50-SERVON</t>
  </si>
  <si>
    <t>50-SIDEVILLE</t>
  </si>
  <si>
    <t>50-SIOUVILLE HAGUE</t>
  </si>
  <si>
    <t>50-SORTOSVILLE</t>
  </si>
  <si>
    <t>50-SORTOSVILLE EN BEAUMONT</t>
  </si>
  <si>
    <t>50-SOTTEVAST</t>
  </si>
  <si>
    <t>50-SOTTEVILLE</t>
  </si>
  <si>
    <t>50-SOURDEVAL</t>
  </si>
  <si>
    <t>50-ST AMAND VILLAGES</t>
  </si>
  <si>
    <t>50-ST ANDRE DE BOHON</t>
  </si>
  <si>
    <t>50-ST ANDRE DE L EPINE</t>
  </si>
  <si>
    <t>50-ST AUBIN DE TERREGATTE</t>
  </si>
  <si>
    <t>50-ST AUBIN DES PREAUX</t>
  </si>
  <si>
    <t>50-ST BARTHELEMY</t>
  </si>
  <si>
    <t>50-ST BRICE</t>
  </si>
  <si>
    <t>50-ST BRICE DE LANDELLES</t>
  </si>
  <si>
    <t>50-ST CHRISTOPHE DU FOC</t>
  </si>
  <si>
    <t>50-ST CLAIR SUR L ELLE</t>
  </si>
  <si>
    <t>50-ST CLEMENT RANCOUDRAY</t>
  </si>
  <si>
    <t>50-ST CYR</t>
  </si>
  <si>
    <t>50-ST CYR DU BAILLEUL</t>
  </si>
  <si>
    <t>50-ST DENIS LE GAST</t>
  </si>
  <si>
    <t>50-ST DENIS LE VETU</t>
  </si>
  <si>
    <t>50-ST FLOXEL</t>
  </si>
  <si>
    <t>50-ST FROMOND</t>
  </si>
  <si>
    <t>50-ST GEORGES D ELLE</t>
  </si>
  <si>
    <t>50-ST GEORGES DE LA RIVIERE</t>
  </si>
  <si>
    <t>50-ST GEORGES DE LIVOYE</t>
  </si>
  <si>
    <t>50-ST GEORGES DE ROUELLEY</t>
  </si>
  <si>
    <t>50-ST GEORGES MONTCOCQ</t>
  </si>
  <si>
    <t>50-ST GERMAIN D ELLE</t>
  </si>
  <si>
    <t>50-ST GERMAIN DE TOURNEBUT</t>
  </si>
  <si>
    <t>50-ST GERMAIN DE VARREVILLE</t>
  </si>
  <si>
    <t>50-ST GERMAIN LE GAILLARD</t>
  </si>
  <si>
    <t>50-ST GERMAIN SUR AY</t>
  </si>
  <si>
    <t>50-ST GERMAIN SUR SEVES</t>
  </si>
  <si>
    <t>50-ST GILLES</t>
  </si>
  <si>
    <t>50-ST HILAIRE DU HARCOUET</t>
  </si>
  <si>
    <t>50-ST JACQUES DE NEHOU</t>
  </si>
  <si>
    <t>50-ST JAMES</t>
  </si>
  <si>
    <t>50-ST JEAN D ELLE</t>
  </si>
  <si>
    <t>50-ST JEAN DE DAYE</t>
  </si>
  <si>
    <t>50-ST JEAN DE LA HAIZE</t>
  </si>
  <si>
    <t>50-ST JEAN DE LA RIVIERE</t>
  </si>
  <si>
    <t>50-ST JEAN DE SAVIGNY</t>
  </si>
  <si>
    <t>50-ST JEAN DES CHAMPS</t>
  </si>
  <si>
    <t>50-ST JEAN DU CORAIL DES BOIS</t>
  </si>
  <si>
    <t>50-ST JEAN LE THOMAS</t>
  </si>
  <si>
    <t>50-ST JOSEPH</t>
  </si>
  <si>
    <t>50-ST LAURENT DE CUVES</t>
  </si>
  <si>
    <t>50-ST LAURENT DE TERREGATTE</t>
  </si>
  <si>
    <t>50-ST LO</t>
  </si>
  <si>
    <t>50-ST LOUET SUR VIRE</t>
  </si>
  <si>
    <t>50-ST LOUP</t>
  </si>
  <si>
    <t>50-ST MALO DE LA LANDE</t>
  </si>
  <si>
    <t>50-ST MARCOUF</t>
  </si>
  <si>
    <t>50-ST MARTIN D AUBIGNY</t>
  </si>
  <si>
    <t>50-ST MARTIN D AUDOUVILLE</t>
  </si>
  <si>
    <t>50-ST MARTIN DE BONFOSSE</t>
  </si>
  <si>
    <t>50-ST MARTIN DE CENILLY</t>
  </si>
  <si>
    <t>50-ST MARTIN DE VARREVILLE</t>
  </si>
  <si>
    <t>50-ST MARTIN LE BOUILLANT</t>
  </si>
  <si>
    <t>50-ST MARTIN LE GREARD</t>
  </si>
  <si>
    <t>50-ST MAUR DES BOIS</t>
  </si>
  <si>
    <t>50-ST MAURICE EN COTENTIN</t>
  </si>
  <si>
    <t>50-ST MICHEL DE MONTJOIE</t>
  </si>
  <si>
    <t>50-ST NICOLAS DE PIERREPONT</t>
  </si>
  <si>
    <t>50-ST NICOLAS DES BOIS</t>
  </si>
  <si>
    <t>50-ST OVIN</t>
  </si>
  <si>
    <t>50-ST PAIR SUR MER</t>
  </si>
  <si>
    <t>50-ST PATRICE DE CLAIDS</t>
  </si>
  <si>
    <t>50-ST PIERRE D ARTHEGLISE</t>
  </si>
  <si>
    <t>50-ST PIERRE DE COUTANCES</t>
  </si>
  <si>
    <t>50-ST PIERRE DE SEMILLY</t>
  </si>
  <si>
    <t>50-ST PIERRE EGLISE</t>
  </si>
  <si>
    <t>50-ST PIERRE LANGERS</t>
  </si>
  <si>
    <t>50-ST PLANCHERS</t>
  </si>
  <si>
    <t>50-ST POIS</t>
  </si>
  <si>
    <t>50-ST QUENTIN SUR LE HOMME</t>
  </si>
  <si>
    <t>50-ST SAUVEUR DE PIERREPONT</t>
  </si>
  <si>
    <t>50-ST SAUVEUR LA POMMERAYE</t>
  </si>
  <si>
    <t>50-ST SAUVEUR LE VICOMTE</t>
  </si>
  <si>
    <t>50-ST SAUVEUR VILLAGES</t>
  </si>
  <si>
    <t>50-ST SEBASTIEN DE RAIDS</t>
  </si>
  <si>
    <t>50-ST SENIER DE BEUVRON</t>
  </si>
  <si>
    <t>50-ST SENIER SOUS AVRANCHES</t>
  </si>
  <si>
    <t>50-ST VAAST LA HOUGUE</t>
  </si>
  <si>
    <t>50-ST VIGOR DES MONTS</t>
  </si>
  <si>
    <t>50-STE CECILE</t>
  </si>
  <si>
    <t>50-STE COLOMBE</t>
  </si>
  <si>
    <t>50-STE GENEVIEVE</t>
  </si>
  <si>
    <t>50-STE MARIE DU MONT</t>
  </si>
  <si>
    <t>50-STE MERE EGLISE</t>
  </si>
  <si>
    <t>50-STE SUZANNE SUR VIRE</t>
  </si>
  <si>
    <t>50-SUBLIGNY</t>
  </si>
  <si>
    <t>50-SURTAINVILLE</t>
  </si>
  <si>
    <t>50-TAILLEPIED</t>
  </si>
  <si>
    <t>50-TAMERVILLE</t>
  </si>
  <si>
    <t>50-TANIS</t>
  </si>
  <si>
    <t>50-TERRE ET MARAIS</t>
  </si>
  <si>
    <t>50-TESSY BOCAGE</t>
  </si>
  <si>
    <t>50-TEURTHEVILLE BOCAGE</t>
  </si>
  <si>
    <t>50-TEURTHEVILLE HAGUE</t>
  </si>
  <si>
    <t>50-THEREVAL</t>
  </si>
  <si>
    <t>50-THEVILLE</t>
  </si>
  <si>
    <t>50-TIREPIED SUR SEE</t>
  </si>
  <si>
    <t>50-TOCQUEVILLE</t>
  </si>
  <si>
    <t>50-TOLLEVAST</t>
  </si>
  <si>
    <t>50-TORIGNY LES VILLES</t>
  </si>
  <si>
    <t>50-TOURVILLE SUR SIENNE</t>
  </si>
  <si>
    <t>50-TREAUVILLE</t>
  </si>
  <si>
    <t>50-TRIBEHOU</t>
  </si>
  <si>
    <t>50-TURQUEVILLE</t>
  </si>
  <si>
    <t>50-URVILLE</t>
  </si>
  <si>
    <t>50-VAINS</t>
  </si>
  <si>
    <t>50-VALCANVILLE</t>
  </si>
  <si>
    <t>50-VALOGNES</t>
  </si>
  <si>
    <t>50-VARENGUEBEC</t>
  </si>
  <si>
    <t>50-VAROUVILLE</t>
  </si>
  <si>
    <t>50-VAUDREVILLE</t>
  </si>
  <si>
    <t>50-VER</t>
  </si>
  <si>
    <t>50-VERNIX</t>
  </si>
  <si>
    <t>50-VESLY</t>
  </si>
  <si>
    <t>50-VICQ SUR MER</t>
  </si>
  <si>
    <t>50-VIDECOSVILLE</t>
  </si>
  <si>
    <t>50-VILLEBAUDON</t>
  </si>
  <si>
    <t>50-VILLEDIEU LES POELES ROUFFIGNY</t>
  </si>
  <si>
    <t>50-VILLIERS FOSSARD</t>
  </si>
  <si>
    <t>50-VIRANDEVILLE</t>
  </si>
  <si>
    <t>50-YQUELON</t>
  </si>
  <si>
    <t>50-YVETOT BOCAGE</t>
  </si>
  <si>
    <t>51-ABLANCOURT</t>
  </si>
  <si>
    <t>51-AIGNY</t>
  </si>
  <si>
    <t>51-ALLEMANCHE LAUNAY ET SOYER</t>
  </si>
  <si>
    <t>51-ALLEMANT</t>
  </si>
  <si>
    <t>51-ALLIANCELLES</t>
  </si>
  <si>
    <t>51-AMBONNAY</t>
  </si>
  <si>
    <t>51-AMBRIERES</t>
  </si>
  <si>
    <t>51-ANGLURE</t>
  </si>
  <si>
    <t>51-ANGLUZELLES ET COURCELLES</t>
  </si>
  <si>
    <t>51-ANTHENAY</t>
  </si>
  <si>
    <t>51-AOUGNY</t>
  </si>
  <si>
    <t>51-ARCIS LE PONSART</t>
  </si>
  <si>
    <t>51-ARGERS</t>
  </si>
  <si>
    <t>51-ARRIGNY</t>
  </si>
  <si>
    <t>51-ARZILLIERES NEUVILLE</t>
  </si>
  <si>
    <t>51-ATHIS</t>
  </si>
  <si>
    <t>51-AUBERIVE</t>
  </si>
  <si>
    <t>51-AUBILLY</t>
  </si>
  <si>
    <t>51-AULNAY L AITRE</t>
  </si>
  <si>
    <t>51-AULNAY SUR MARNE</t>
  </si>
  <si>
    <t>51-AUMENANCOURT</t>
  </si>
  <si>
    <t>51-AUVE</t>
  </si>
  <si>
    <t>51-AVENAY VAL D OR</t>
  </si>
  <si>
    <t>51-AVIZE</t>
  </si>
  <si>
    <t>51-AY CHAMPAGNE</t>
  </si>
  <si>
    <t>51-BACONNES</t>
  </si>
  <si>
    <t>51-BAGNEUX</t>
  </si>
  <si>
    <t>51-BANNAY</t>
  </si>
  <si>
    <t>51-BANNES</t>
  </si>
  <si>
    <t>51-BARBONNE FAYEL</t>
  </si>
  <si>
    <t>51-BASLIEUX LES FISMES</t>
  </si>
  <si>
    <t>51-BASLIEUX SOUS CHATILLON</t>
  </si>
  <si>
    <t>51-BASSU</t>
  </si>
  <si>
    <t>51-BASSUET</t>
  </si>
  <si>
    <t>51-BAUDEMENT</t>
  </si>
  <si>
    <t>51-BAYE</t>
  </si>
  <si>
    <t>51-BAZANCOURT</t>
  </si>
  <si>
    <t>51-BEAUMONT SUR VESLE</t>
  </si>
  <si>
    <t>51-BEAUNAY</t>
  </si>
  <si>
    <t>51-BEINE NAUROY</t>
  </si>
  <si>
    <t>51-BELVAL EN ARGONNE</t>
  </si>
  <si>
    <t>51-BELVAL SOUS CHATILLON</t>
  </si>
  <si>
    <t>51-BERGERES LES VERTUS</t>
  </si>
  <si>
    <t>51-BERGERES SOUS MONTMIRAIL</t>
  </si>
  <si>
    <t>51-BERMERICOURT</t>
  </si>
  <si>
    <t>51-BERRU</t>
  </si>
  <si>
    <t>51-BERZIEUX</t>
  </si>
  <si>
    <t>51-BETHENIVILLE</t>
  </si>
  <si>
    <t>51-BETHENY</t>
  </si>
  <si>
    <t>51-BETHON</t>
  </si>
  <si>
    <t>51-BETTANCOURT LA LONGUE</t>
  </si>
  <si>
    <t>51-BEZANNES</t>
  </si>
  <si>
    <t>51-BIGNICOURT SUR MARNE</t>
  </si>
  <si>
    <t>51-BIGNICOURT SUR SAULX</t>
  </si>
  <si>
    <t>51-BILLY LE GRAND</t>
  </si>
  <si>
    <t>51-BINARVILLE</t>
  </si>
  <si>
    <t>51-BINSON ET ORQUIGNY</t>
  </si>
  <si>
    <t>51-BLACY</t>
  </si>
  <si>
    <t>51-BLAISE SOUS ARZILLIERES</t>
  </si>
  <si>
    <t>51-BLANCS COTEAUX</t>
  </si>
  <si>
    <t>51-BLESME</t>
  </si>
  <si>
    <t>51-BLIGNY</t>
  </si>
  <si>
    <t>51-BOISSY LE REPOS</t>
  </si>
  <si>
    <t>51-BOUCHY ST GENEST</t>
  </si>
  <si>
    <t>51-BOUILLY</t>
  </si>
  <si>
    <t>51-BOULEUSE</t>
  </si>
  <si>
    <t>51-BOULT SUR SUIPPE</t>
  </si>
  <si>
    <t>51-BOURGOGNE FRESNE</t>
  </si>
  <si>
    <t>51-BOURSAULT</t>
  </si>
  <si>
    <t>51-BOUVANCOURT</t>
  </si>
  <si>
    <t>51-BOUY</t>
  </si>
  <si>
    <t>51-BOUZY</t>
  </si>
  <si>
    <t>51-BRANDONVILLERS</t>
  </si>
  <si>
    <t>51-BRANSCOURT</t>
  </si>
  <si>
    <t>51-BRAUX ST REMY</t>
  </si>
  <si>
    <t>51-BRAUX STE COHIERE</t>
  </si>
  <si>
    <t>51-BREBAN</t>
  </si>
  <si>
    <t>51-BREUIL SUR VESLE</t>
  </si>
  <si>
    <t>51-BREUVERY SUR COOLE</t>
  </si>
  <si>
    <t>51-BRIMONT</t>
  </si>
  <si>
    <t>51-BROUILLET</t>
  </si>
  <si>
    <t>51-BROUSSY LE GRAND</t>
  </si>
  <si>
    <t>51-BROUSSY LE PETIT</t>
  </si>
  <si>
    <t>51-BROYES</t>
  </si>
  <si>
    <t>51-BRUGNY VAUDANCOURT</t>
  </si>
  <si>
    <t>51-BRUSSON</t>
  </si>
  <si>
    <t>51-BUSSY LE CHATEAU</t>
  </si>
  <si>
    <t>51-BUSSY LE REPOS</t>
  </si>
  <si>
    <t>51-BUSSY LETTREE</t>
  </si>
  <si>
    <t>51-CAUREL</t>
  </si>
  <si>
    <t>51-CAUROY LES HERMONVILLE</t>
  </si>
  <si>
    <t>51-CERNAY EN DORMOIS</t>
  </si>
  <si>
    <t>51-CERNAY LES REIMS</t>
  </si>
  <si>
    <t>51-CERNON</t>
  </si>
  <si>
    <t>51-CHAINTRIX BIERGES</t>
  </si>
  <si>
    <t>51-CHALONS EN CHAMPAGNE</t>
  </si>
  <si>
    <t>51-CHALONS SUR VESLE</t>
  </si>
  <si>
    <t>51-CHALTRAIT</t>
  </si>
  <si>
    <t>51-CHAMBRECY</t>
  </si>
  <si>
    <t>51-CHAMERY</t>
  </si>
  <si>
    <t>51-CHAMPAUBERT</t>
  </si>
  <si>
    <t>51-CHAMPFLEURY</t>
  </si>
  <si>
    <t>51-CHAMPGUYON</t>
  </si>
  <si>
    <t>51-CHAMPIGNEUL CHAMPAGNE</t>
  </si>
  <si>
    <t>51-CHAMPIGNY</t>
  </si>
  <si>
    <t>51-CHAMPILLON</t>
  </si>
  <si>
    <t>51-CHAMPLAT ET BOUJACOURT</t>
  </si>
  <si>
    <t>51-CHAMPVOISY</t>
  </si>
  <si>
    <t>51-CHANGY</t>
  </si>
  <si>
    <t>51-CHANTEMERLE</t>
  </si>
  <si>
    <t>51-CHAPELAINE</t>
  </si>
  <si>
    <t>51-CHARLEVILLE</t>
  </si>
  <si>
    <t>51-CHARMONT</t>
  </si>
  <si>
    <t>51-CHATELRAOULD ST LOUVENT</t>
  </si>
  <si>
    <t>51-CHATILLON SUR BROUE</t>
  </si>
  <si>
    <t>51-CHATILLON SUR MARNE</t>
  </si>
  <si>
    <t>51-CHATILLON SUR MORIN</t>
  </si>
  <si>
    <t>51-CHATRICES</t>
  </si>
  <si>
    <t>51-CHAUDEFONTAINE</t>
  </si>
  <si>
    <t>51-CHAUMUZY</t>
  </si>
  <si>
    <t>51-CHAVOT COURCOURT</t>
  </si>
  <si>
    <t>51-CHEMINON</t>
  </si>
  <si>
    <t>51-CHENAY</t>
  </si>
  <si>
    <t>51-CHENIERS</t>
  </si>
  <si>
    <t>51-CHEPPES LA PRAIRIE</t>
  </si>
  <si>
    <t>51-CHEPY</t>
  </si>
  <si>
    <t>51-CHERVILLE</t>
  </si>
  <si>
    <t>51-CHICHEY</t>
  </si>
  <si>
    <t>51-CHIGNY LES ROSES</t>
  </si>
  <si>
    <t>51-CHOUILLY</t>
  </si>
  <si>
    <t>51-CLAMANGES</t>
  </si>
  <si>
    <t>51-CLESLES</t>
  </si>
  <si>
    <t>51-CLOYES SUR MARNE</t>
  </si>
  <si>
    <t>51-COIZARD JOCHES</t>
  </si>
  <si>
    <t>51-COMPERTRIX</t>
  </si>
  <si>
    <t>51-CONDE SUR MARNE</t>
  </si>
  <si>
    <t>51-CONFLANS SUR SEINE</t>
  </si>
  <si>
    <t>51-CONGY</t>
  </si>
  <si>
    <t>51-CONNANTRAY VAUREFROY</t>
  </si>
  <si>
    <t>51-CONNANTRE</t>
  </si>
  <si>
    <t>51-CONTAULT</t>
  </si>
  <si>
    <t>51-COOLE</t>
  </si>
  <si>
    <t>51-COOLUS</t>
  </si>
  <si>
    <t>51-CORBEIL</t>
  </si>
  <si>
    <t>51-CORFELIX</t>
  </si>
  <si>
    <t>51-CORMICY</t>
  </si>
  <si>
    <t>51-CORMONTREUIL</t>
  </si>
  <si>
    <t>51-CORMOYEUX</t>
  </si>
  <si>
    <t>51-CORRIBERT</t>
  </si>
  <si>
    <t>51-CORROBERT</t>
  </si>
  <si>
    <t>51-CORROY</t>
  </si>
  <si>
    <t>51-COULOMMES LA MONTAGNE</t>
  </si>
  <si>
    <t>51-COUPETZ</t>
  </si>
  <si>
    <t>51-COUPEVILLE</t>
  </si>
  <si>
    <t>51-COURCELLES SAPICOURT</t>
  </si>
  <si>
    <t>51-COURCEMAIN</t>
  </si>
  <si>
    <t>51-COURCY</t>
  </si>
  <si>
    <t>51-COURDEMANGES</t>
  </si>
  <si>
    <t>51-COURGIVAUX</t>
  </si>
  <si>
    <t>51-COURJEONNET</t>
  </si>
  <si>
    <t>51-COURLANDON</t>
  </si>
  <si>
    <t>51-COURMAS</t>
  </si>
  <si>
    <t>51-COURTAGNON</t>
  </si>
  <si>
    <t>51-COURTEMONT</t>
  </si>
  <si>
    <t>51-COURTHIEZY</t>
  </si>
  <si>
    <t>51-COURTISOLS</t>
  </si>
  <si>
    <t>51-COURVILLE</t>
  </si>
  <si>
    <t>51-COUVROT</t>
  </si>
  <si>
    <t>51-CRAMANT</t>
  </si>
  <si>
    <t>51-CRUGNY</t>
  </si>
  <si>
    <t>51-CUCHERY</t>
  </si>
  <si>
    <t>51-CUIS</t>
  </si>
  <si>
    <t>51-CUISLES</t>
  </si>
  <si>
    <t>51-CUMIERES</t>
  </si>
  <si>
    <t>51-CUPERLY</t>
  </si>
  <si>
    <t>51-DAMERY</t>
  </si>
  <si>
    <t>51-DAMPIERRE AU TEMPLE</t>
  </si>
  <si>
    <t>51-DAMPIERRE LE CHATEAU</t>
  </si>
  <si>
    <t>51-DAMPIERRE SUR MOIVRE</t>
  </si>
  <si>
    <t>51-DIZY</t>
  </si>
  <si>
    <t>51-DOMMARTIN DAMPIERRE</t>
  </si>
  <si>
    <t>51-DOMMARTIN LETTREE</t>
  </si>
  <si>
    <t>51-DOMMARTIN SOUS HANS</t>
  </si>
  <si>
    <t>51-DOMMARTIN VARIMONT</t>
  </si>
  <si>
    <t>51-DOMPREMY</t>
  </si>
  <si>
    <t>51-DONTRIEN</t>
  </si>
  <si>
    <t>51-DORMANS</t>
  </si>
  <si>
    <t>51-DROSNAY</t>
  </si>
  <si>
    <t>51-DROUILLY</t>
  </si>
  <si>
    <t>51-ECLAIRES</t>
  </si>
  <si>
    <t>51-ECOLLEMONT</t>
  </si>
  <si>
    <t>51-ECRIENNES</t>
  </si>
  <si>
    <t>51-ECUEIL</t>
  </si>
  <si>
    <t>51-ECURY LE REPOS</t>
  </si>
  <si>
    <t>51-ECURY SUR COOLE</t>
  </si>
  <si>
    <t>51-ELISE DAUCOURT</t>
  </si>
  <si>
    <t>51-EPENSE</t>
  </si>
  <si>
    <t>51-EPERNAY</t>
  </si>
  <si>
    <t>51-EPOYE</t>
  </si>
  <si>
    <t>51-ESCARDES</t>
  </si>
  <si>
    <t>51-ESCLAVOLLES LUREY</t>
  </si>
  <si>
    <t>51-ESTERNAY</t>
  </si>
  <si>
    <t>51-ETOGES</t>
  </si>
  <si>
    <t>51-ETRECHY</t>
  </si>
  <si>
    <t>51-ETREPY</t>
  </si>
  <si>
    <t>51-EUVY</t>
  </si>
  <si>
    <t>51-FAGNIERES</t>
  </si>
  <si>
    <t>51-FAUX FRESNAY</t>
  </si>
  <si>
    <t>51-FAUX VESIGNEUL</t>
  </si>
  <si>
    <t>51-FAVEROLLES ET COEMY</t>
  </si>
  <si>
    <t>51-FAVRESSE</t>
  </si>
  <si>
    <t>51-FERE CHAMPENOISE</t>
  </si>
  <si>
    <t>51-FEREBRIANGES</t>
  </si>
  <si>
    <t>51-FESTIGNY</t>
  </si>
  <si>
    <t>51-FISMES</t>
  </si>
  <si>
    <t>51-FLAVIGNY</t>
  </si>
  <si>
    <t>51-FLEURY LA RIVIERE</t>
  </si>
  <si>
    <t>51-FLORENT EN ARGONNE</t>
  </si>
  <si>
    <t>51-FONTAINE DENIS NUISY</t>
  </si>
  <si>
    <t>51-FONTAINE EN DORMOIS</t>
  </si>
  <si>
    <t>51-FONTAINE SUR AY</t>
  </si>
  <si>
    <t>51-FRANCHEVILLE</t>
  </si>
  <si>
    <t>51-FRIGNICOURT</t>
  </si>
  <si>
    <t>51-FROMENTIERES</t>
  </si>
  <si>
    <t>51-GAYE</t>
  </si>
  <si>
    <t>51-GERMAINE</t>
  </si>
  <si>
    <t>51-GERMIGNY</t>
  </si>
  <si>
    <t>51-GERMINON</t>
  </si>
  <si>
    <t>51-GIFFAUMONT CHAMPAUBERT</t>
  </si>
  <si>
    <t>51-GIGNY BUSSY</t>
  </si>
  <si>
    <t>51-GIVRY EN ARGONNE</t>
  </si>
  <si>
    <t>51-GIVRY LES LOISY</t>
  </si>
  <si>
    <t>51-GIZAUCOURT</t>
  </si>
  <si>
    <t>51-GLANNES</t>
  </si>
  <si>
    <t>51-GOURGANCON</t>
  </si>
  <si>
    <t>51-GRANGES SUR AUBE</t>
  </si>
  <si>
    <t>51-GRATREUIL</t>
  </si>
  <si>
    <t>51-GRAUVES</t>
  </si>
  <si>
    <t>51-GUEUX</t>
  </si>
  <si>
    <t>51-HANS</t>
  </si>
  <si>
    <t>51-HAUSSIGNEMONT</t>
  </si>
  <si>
    <t>51-HAUSSIMONT</t>
  </si>
  <si>
    <t>51-HAUTEVILLE</t>
  </si>
  <si>
    <t>51-HAUTVILLERS</t>
  </si>
  <si>
    <t>51-HEILTZ L EVEQUE</t>
  </si>
  <si>
    <t>51-HEILTZ LE HUTIER</t>
  </si>
  <si>
    <t>51-HEILTZ LE MAURUPT</t>
  </si>
  <si>
    <t>51-HERMONVILLE</t>
  </si>
  <si>
    <t>51-HERPONT</t>
  </si>
  <si>
    <t>51-HEUTREGIVILLE</t>
  </si>
  <si>
    <t>51-HOURGES</t>
  </si>
  <si>
    <t>51-HUIRON</t>
  </si>
  <si>
    <t>51-HUMBAUVILLE</t>
  </si>
  <si>
    <t>51-IGNY COMBLIZY</t>
  </si>
  <si>
    <t>51-ISLE SUR MARNE</t>
  </si>
  <si>
    <t>51-ISLES SUR SUIPPE</t>
  </si>
  <si>
    <t>51-ISSE</t>
  </si>
  <si>
    <t>51-JALONS</t>
  </si>
  <si>
    <t>51-JANVILLIERS</t>
  </si>
  <si>
    <t>51-JANVRY</t>
  </si>
  <si>
    <t>51-JOISELLE</t>
  </si>
  <si>
    <t>51-JONCHERY SUR SUIPPE</t>
  </si>
  <si>
    <t>51-JONCHERY SUR VESLE</t>
  </si>
  <si>
    <t>51-JONQUERY</t>
  </si>
  <si>
    <t>51-JOUY LES REIMS</t>
  </si>
  <si>
    <t>51-JUSSECOURT MINECOURT</t>
  </si>
  <si>
    <t>51-JUVIGNY</t>
  </si>
  <si>
    <t>51-L EPINE</t>
  </si>
  <si>
    <t>51-LA CAURE</t>
  </si>
  <si>
    <t>51-LA CELLE SOUS CHANTEMERLE</t>
  </si>
  <si>
    <t>51-LA CHAPELLE FELCOURT</t>
  </si>
  <si>
    <t>51-LA CHAPELLE LASSON</t>
  </si>
  <si>
    <t>51-LA CHAPELLE SOUS ORBAIS</t>
  </si>
  <si>
    <t>51-LA CHAUSSEE SUR MARNE</t>
  </si>
  <si>
    <t>51-LA CHEPPE</t>
  </si>
  <si>
    <t>51-LA CROIX EN CHAMPAGNE</t>
  </si>
  <si>
    <t>51-LA FORESTIERE</t>
  </si>
  <si>
    <t>51-LA NEUVILLE AU PONT</t>
  </si>
  <si>
    <t>51-LA NEUVILLE AUX BOIS</t>
  </si>
  <si>
    <t>51-LA NEUVILLE AUX LARRIS</t>
  </si>
  <si>
    <t>51-LA NOUE</t>
  </si>
  <si>
    <t>51-LA VEUVE</t>
  </si>
  <si>
    <t>51-LA VILLE SOUS ORBAIS</t>
  </si>
  <si>
    <t>51-LA VILLENEUVE LES CHARLEVILLE</t>
  </si>
  <si>
    <t>51-LACHY</t>
  </si>
  <si>
    <t>51-LAGERY</t>
  </si>
  <si>
    <t>51-LANDRICOURT</t>
  </si>
  <si>
    <t>51-LARZICOURT</t>
  </si>
  <si>
    <t>51-LAVAL SUR TOURBE</t>
  </si>
  <si>
    <t>51-LAVANNES</t>
  </si>
  <si>
    <t>51-LE BAIZIL</t>
  </si>
  <si>
    <t>51-LE BREUIL</t>
  </si>
  <si>
    <t>51-LE BUISSON</t>
  </si>
  <si>
    <t>51-LE CHATELIER</t>
  </si>
  <si>
    <t>51-LE CHEMIN</t>
  </si>
  <si>
    <t>51-LE FRESNE</t>
  </si>
  <si>
    <t>51-LE GAULT SOIGNY</t>
  </si>
  <si>
    <t>51-LE MEIX ST EPOING</t>
  </si>
  <si>
    <t>51-LE MEIX TIERCELIN</t>
  </si>
  <si>
    <t>51-LE MESNIL SUR OGER</t>
  </si>
  <si>
    <t>51-LE THOULT TROSNAY</t>
  </si>
  <si>
    <t>51-LE VEZIER</t>
  </si>
  <si>
    <t>51-LE VIEIL DAMPIERRE</t>
  </si>
  <si>
    <t>51-LENHARREE</t>
  </si>
  <si>
    <t>51-LES CHARMONTOIS</t>
  </si>
  <si>
    <t>51-LES ESSARTS LE VICOMTE</t>
  </si>
  <si>
    <t>51-LES ESSARTS LES SEZANNE</t>
  </si>
  <si>
    <t>51-LES GRANDES LOGES</t>
  </si>
  <si>
    <t>51-LES ISTRES ET BURY</t>
  </si>
  <si>
    <t>51-LES MESNEUX</t>
  </si>
  <si>
    <t>51-LES PETITES LOGES</t>
  </si>
  <si>
    <t>51-LES RIVIERES HENRUEL</t>
  </si>
  <si>
    <t>51-LEUVRIGNY</t>
  </si>
  <si>
    <t>51-LHERY</t>
  </si>
  <si>
    <t>51-LIGNON</t>
  </si>
  <si>
    <t>51-LINTHELLES</t>
  </si>
  <si>
    <t>51-LINTHES</t>
  </si>
  <si>
    <t>51-LISSE EN CHAMPAGNE</t>
  </si>
  <si>
    <t>51-LIVRY LOUVERCY</t>
  </si>
  <si>
    <t>51-LOISY EN BRIE</t>
  </si>
  <si>
    <t>51-LOISY SUR MARNE</t>
  </si>
  <si>
    <t>51-LOIVRE</t>
  </si>
  <si>
    <t>51-LUDES</t>
  </si>
  <si>
    <t>51-LUXEMONT ET VILLOTTE</t>
  </si>
  <si>
    <t>51-MAFFRECOURT</t>
  </si>
  <si>
    <t>51-MAGENTA</t>
  </si>
  <si>
    <t>51-MAGNEUX</t>
  </si>
  <si>
    <t>51-MAILLY CHAMPAGNE</t>
  </si>
  <si>
    <t>51-MAIRY SUR MARNE</t>
  </si>
  <si>
    <t>51-MAISONS EN CHAMPAGNE</t>
  </si>
  <si>
    <t>51-MALMY</t>
  </si>
  <si>
    <t>51-MANCY</t>
  </si>
  <si>
    <t>51-MARCILLY SUR SEINE</t>
  </si>
  <si>
    <t>51-MARDEUIL</t>
  </si>
  <si>
    <t>51-MAREUIL EN BRIE</t>
  </si>
  <si>
    <t>51-MAREUIL LE PORT</t>
  </si>
  <si>
    <t>51-MARFAUX</t>
  </si>
  <si>
    <t>51-MARGERIE HANCOURT</t>
  </si>
  <si>
    <t>51-MARGNY</t>
  </si>
  <si>
    <t>51-MARIGNY</t>
  </si>
  <si>
    <t>51-MAROLLES</t>
  </si>
  <si>
    <t>51-MARSANGIS</t>
  </si>
  <si>
    <t>51-MARSON</t>
  </si>
  <si>
    <t>51-MASSIGES</t>
  </si>
  <si>
    <t>51-MATIGNICOURT GONCOURT</t>
  </si>
  <si>
    <t>51-MATOUGUES</t>
  </si>
  <si>
    <t>51-MAURUPT LE MONTOIS</t>
  </si>
  <si>
    <t>51-MECRINGES</t>
  </si>
  <si>
    <t>51-MERFY</t>
  </si>
  <si>
    <t>51-MERLAUT</t>
  </si>
  <si>
    <t>51-MERY PREMECY</t>
  </si>
  <si>
    <t>51-MINAUCOURT LE MESNIL LES HURLUS</t>
  </si>
  <si>
    <t>51-MOEURS VERDEY</t>
  </si>
  <si>
    <t>51-MOIREMONT</t>
  </si>
  <si>
    <t>51-MOIVRE</t>
  </si>
  <si>
    <t>51-MONCETZ L ABBAYE</t>
  </si>
  <si>
    <t>51-MONCETZ LONGEVAS</t>
  </si>
  <si>
    <t>51-MONDEMENT MONTGIVROUX</t>
  </si>
  <si>
    <t>51-MONT SUR COURVILLE</t>
  </si>
  <si>
    <t>51-MONTBRE</t>
  </si>
  <si>
    <t>51-MONTEPREUX</t>
  </si>
  <si>
    <t>51-MONTGENOST</t>
  </si>
  <si>
    <t>51-MONTHELON</t>
  </si>
  <si>
    <t>51-MONTIGNY SUR VESLE</t>
  </si>
  <si>
    <t>51-MONTMIRAIL</t>
  </si>
  <si>
    <t>51-MONTMORT LUCY</t>
  </si>
  <si>
    <t>51-MORANGIS</t>
  </si>
  <si>
    <t>51-MORSAINS</t>
  </si>
  <si>
    <t>51-MOSLINS</t>
  </si>
  <si>
    <t>51-MOURMELON LE GRAND</t>
  </si>
  <si>
    <t>51-MOURMELON LE PETIT</t>
  </si>
  <si>
    <t>51-MOUSSY</t>
  </si>
  <si>
    <t>51-MUIZON</t>
  </si>
  <si>
    <t>51-MUTIGNY</t>
  </si>
  <si>
    <t>51-NANTEUIL LA FORET</t>
  </si>
  <si>
    <t>51-NESLE LA REPOSTE</t>
  </si>
  <si>
    <t>51-NESLE LE REPONS</t>
  </si>
  <si>
    <t>51-NEUVY</t>
  </si>
  <si>
    <t>51-NOGENT L ABBESSE</t>
  </si>
  <si>
    <t>51-NOIRLIEU</t>
  </si>
  <si>
    <t>51-NORROIS</t>
  </si>
  <si>
    <t>51-NUISEMENT SUR COOLE</t>
  </si>
  <si>
    <t>51-OEUILLY</t>
  </si>
  <si>
    <t>51-OGNES</t>
  </si>
  <si>
    <t>51-OIRY</t>
  </si>
  <si>
    <t>51-OLIZY</t>
  </si>
  <si>
    <t>51-OMEY</t>
  </si>
  <si>
    <t>51-ORBAIS L ABBAYE</t>
  </si>
  <si>
    <t>51-ORCONTE</t>
  </si>
  <si>
    <t>51-ORMES</t>
  </si>
  <si>
    <t>51-OUTINES</t>
  </si>
  <si>
    <t>51-OUTREPONT</t>
  </si>
  <si>
    <t>51-OYES</t>
  </si>
  <si>
    <t>51-PARGNY LES REIMS</t>
  </si>
  <si>
    <t>51-PARGNY SUR SAULX</t>
  </si>
  <si>
    <t>51-PASSAVANT EN ARGONNE</t>
  </si>
  <si>
    <t>51-PASSY GRIGNY</t>
  </si>
  <si>
    <t>51-PEAS</t>
  </si>
  <si>
    <t>51-PEVY</t>
  </si>
  <si>
    <t>51-PIERRE MORAINS</t>
  </si>
  <si>
    <t>51-PIERRY</t>
  </si>
  <si>
    <t>51-PLEURS</t>
  </si>
  <si>
    <t>51-PLICHANCOURT</t>
  </si>
  <si>
    <t>51-PLIVOT</t>
  </si>
  <si>
    <t>51-POCANCY</t>
  </si>
  <si>
    <t>51-POGNY</t>
  </si>
  <si>
    <t>51-POILLY</t>
  </si>
  <si>
    <t>51-POIX</t>
  </si>
  <si>
    <t>51-POMACLE</t>
  </si>
  <si>
    <t>51-PONTFAVERGER MORONVILLIERS</t>
  </si>
  <si>
    <t>51-PONTHION</t>
  </si>
  <si>
    <t>51-POSSESSE</t>
  </si>
  <si>
    <t>51-POTANGIS</t>
  </si>
  <si>
    <t>51-POUILLON</t>
  </si>
  <si>
    <t>51-POURCY</t>
  </si>
  <si>
    <t>51-PRINGY</t>
  </si>
  <si>
    <t>51-PROSNES</t>
  </si>
  <si>
    <t>51-PROUILLY</t>
  </si>
  <si>
    <t>51-PRUNAY</t>
  </si>
  <si>
    <t>51-PUISIEULX</t>
  </si>
  <si>
    <t>51-QUEUDES</t>
  </si>
  <si>
    <t>51-RAPSECOURT</t>
  </si>
  <si>
    <t>51-RECY</t>
  </si>
  <si>
    <t>51-REIMS</t>
  </si>
  <si>
    <t>51-REIMS LA BRULEE</t>
  </si>
  <si>
    <t>51-REMICOURT</t>
  </si>
  <si>
    <t>51-REUIL</t>
  </si>
  <si>
    <t>51-REUVES</t>
  </si>
  <si>
    <t>51-REVEILLON</t>
  </si>
  <si>
    <t>51-RIEUX</t>
  </si>
  <si>
    <t>51-RILLY LA MONTAGNE</t>
  </si>
  <si>
    <t>51-ROMAIN</t>
  </si>
  <si>
    <t>51-ROMERY</t>
  </si>
  <si>
    <t>51-ROMIGNY</t>
  </si>
  <si>
    <t>51-ROSNAY</t>
  </si>
  <si>
    <t>51-ROUFFY</t>
  </si>
  <si>
    <t>51-ROUVROY RIPONT</t>
  </si>
  <si>
    <t>51-SACY</t>
  </si>
  <si>
    <t>51-SARCY</t>
  </si>
  <si>
    <t>51-SARON SUR AUBE</t>
  </si>
  <si>
    <t>51-SARRY</t>
  </si>
  <si>
    <t>51-SAUDOY</t>
  </si>
  <si>
    <t>51-SAVIGNY SUR ARDRES</t>
  </si>
  <si>
    <t>51-SCRUPT</t>
  </si>
  <si>
    <t>51-SELLES</t>
  </si>
  <si>
    <t>51-SEPT SAULX</t>
  </si>
  <si>
    <t>51-SERMAIZE LES BAINS</t>
  </si>
  <si>
    <t>51-SERMIERS</t>
  </si>
  <si>
    <t>51-SERVON MELZICOURT</t>
  </si>
  <si>
    <t>51-SERZY ET PRIN</t>
  </si>
  <si>
    <t>51-SEZANNE</t>
  </si>
  <si>
    <t>51-SILLERY</t>
  </si>
  <si>
    <t>51-SIVRY ANTE</t>
  </si>
  <si>
    <t>51-SOGNY AUX MOULINS</t>
  </si>
  <si>
    <t>51-SOGNY EN L ANGLE</t>
  </si>
  <si>
    <t>51-SOIZY AUX BOIS</t>
  </si>
  <si>
    <t>51-SOMME BIONNE</t>
  </si>
  <si>
    <t>51-SOMME SUIPPE</t>
  </si>
  <si>
    <t>51-SOMME TOURBE</t>
  </si>
  <si>
    <t>51-SOMME VESLE</t>
  </si>
  <si>
    <t>51-SOMME YEVRE</t>
  </si>
  <si>
    <t>51-SOMMEPY TAHURE</t>
  </si>
  <si>
    <t>51-SOMMESOUS</t>
  </si>
  <si>
    <t>51-SOMPUIS</t>
  </si>
  <si>
    <t>51-SOMSOIS</t>
  </si>
  <si>
    <t>51-SONGY</t>
  </si>
  <si>
    <t>51-SOUAIN PERTHES LES HURLUS</t>
  </si>
  <si>
    <t>51-SOUDE</t>
  </si>
  <si>
    <t>51-SOUDRON</t>
  </si>
  <si>
    <t>51-SOULANGES</t>
  </si>
  <si>
    <t>51-SOULIERES</t>
  </si>
  <si>
    <t>51-ST AMAND SUR FION</t>
  </si>
  <si>
    <t>51-ST BON</t>
  </si>
  <si>
    <t>51-ST BRICE COURCELLES</t>
  </si>
  <si>
    <t>51-ST CHERON</t>
  </si>
  <si>
    <t>51-ST ETIENNE AU TEMPLE</t>
  </si>
  <si>
    <t>51-ST ETIENNE SUR SUIPPE</t>
  </si>
  <si>
    <t>51-ST EUPHRAISE ET CLAIRIZET</t>
  </si>
  <si>
    <t>51-ST GERMAIN LA VILLE</t>
  </si>
  <si>
    <t>51-ST GIBRIEN</t>
  </si>
  <si>
    <t>51-ST GILLES</t>
  </si>
  <si>
    <t>51-ST HILAIRE AU TEMPLE</t>
  </si>
  <si>
    <t>51-ST HILAIRE LE GRAND</t>
  </si>
  <si>
    <t>51-ST HILAIRE LE PETIT</t>
  </si>
  <si>
    <t>51-ST IMOGES</t>
  </si>
  <si>
    <t>51-ST JEAN DEVANT POSSESSE</t>
  </si>
  <si>
    <t>51-ST JEAN SUR MOIVRE</t>
  </si>
  <si>
    <t>51-ST JEAN SUR TOURBE</t>
  </si>
  <si>
    <t>51-ST JUST SAUVAGE</t>
  </si>
  <si>
    <t>51-ST LEONARD</t>
  </si>
  <si>
    <t>51-ST LOUP</t>
  </si>
  <si>
    <t>51-ST LUMIER EN CHAMPAGNE</t>
  </si>
  <si>
    <t>51-ST LUMIER LA POPULEUSE</t>
  </si>
  <si>
    <t>51-ST MARD LES ROUFFY</t>
  </si>
  <si>
    <t>51-ST MARD SUR AUVE</t>
  </si>
  <si>
    <t>51-ST MARD SUR LE MONT</t>
  </si>
  <si>
    <t>51-ST MARTIN AUX CHAMPS</t>
  </si>
  <si>
    <t>51-ST MARTIN D ABLOIS</t>
  </si>
  <si>
    <t>51-ST MARTIN L HEUREUX</t>
  </si>
  <si>
    <t>51-ST MARTIN SUR LE PRE</t>
  </si>
  <si>
    <t>51-ST MASMES</t>
  </si>
  <si>
    <t>51-ST MEMMIE</t>
  </si>
  <si>
    <t>51-ST OUEN DOMPROT</t>
  </si>
  <si>
    <t>51-ST PIERRE</t>
  </si>
  <si>
    <t>51-ST QUENTIN LE VERGER</t>
  </si>
  <si>
    <t>51-ST QUENTIN LES MARAIS</t>
  </si>
  <si>
    <t>51-ST QUENTIN SUR COOLE</t>
  </si>
  <si>
    <t>51-ST REMY SOUS BROYES</t>
  </si>
  <si>
    <t>51-ST REMY SUR BUSSY</t>
  </si>
  <si>
    <t>51-ST SATURNIN</t>
  </si>
  <si>
    <t>51-ST SOUPLET SUR PY</t>
  </si>
  <si>
    <t>51-ST THIERRY</t>
  </si>
  <si>
    <t>51-ST THOMAS EN ARGONNE</t>
  </si>
  <si>
    <t>51-ST UTIN</t>
  </si>
  <si>
    <t>51-ST VRAIN</t>
  </si>
  <si>
    <t>51-STE GEMME</t>
  </si>
  <si>
    <t>51-STE MARIE A PY</t>
  </si>
  <si>
    <t>51-STE MARIE DU LAC NUISEMENT</t>
  </si>
  <si>
    <t>51-STE MENEHOULD</t>
  </si>
  <si>
    <t>51-SUIPPES</t>
  </si>
  <si>
    <t>51-SUIZY LE FRANC</t>
  </si>
  <si>
    <t>51-TAISSY</t>
  </si>
  <si>
    <t>51-TALUS ST PRIX</t>
  </si>
  <si>
    <t>51-THAAS</t>
  </si>
  <si>
    <t>51-THIBIE</t>
  </si>
  <si>
    <t>51-THIEBLEMONT FAREMONT</t>
  </si>
  <si>
    <t>51-THIL</t>
  </si>
  <si>
    <t>51-THILLOIS</t>
  </si>
  <si>
    <t>51-TILLOY ET BELLAY</t>
  </si>
  <si>
    <t>51-TINQUEUX</t>
  </si>
  <si>
    <t>51-TOGNY AUX BOEUFS</t>
  </si>
  <si>
    <t>51-TOURS SUR MARNE</t>
  </si>
  <si>
    <t>51-TRAMERY</t>
  </si>
  <si>
    <t>51-TRECON</t>
  </si>
  <si>
    <t>51-TREFOLS</t>
  </si>
  <si>
    <t>51-TREPAIL</t>
  </si>
  <si>
    <t>51-TRESLON</t>
  </si>
  <si>
    <t>51-TRIGNY</t>
  </si>
  <si>
    <t>51-TROIS FONTAINES L ABBAYE</t>
  </si>
  <si>
    <t>51-TROIS PUITS</t>
  </si>
  <si>
    <t>51-TROISSY</t>
  </si>
  <si>
    <t>51-UNCHAIR</t>
  </si>
  <si>
    <t>51-VADENAY</t>
  </si>
  <si>
    <t>51-VAL DE LIVRE</t>
  </si>
  <si>
    <t>51-VAL DE VESLE</t>
  </si>
  <si>
    <t>51-VAL DE VIERE</t>
  </si>
  <si>
    <t>51-VAL DES MARAIS</t>
  </si>
  <si>
    <t>51-VALMY</t>
  </si>
  <si>
    <t>51-VANAULT LE CHATEL</t>
  </si>
  <si>
    <t>51-VANAULT LES DAMES</t>
  </si>
  <si>
    <t>51-VANDEUIL</t>
  </si>
  <si>
    <t>51-VANDIERES</t>
  </si>
  <si>
    <t>51-VASSIMONT ET CHAPELAINE</t>
  </si>
  <si>
    <t>51-VATRY</t>
  </si>
  <si>
    <t>51-VAUCHAMPS</t>
  </si>
  <si>
    <t>51-VAUCIENNES</t>
  </si>
  <si>
    <t>51-VAUCLERC</t>
  </si>
  <si>
    <t>51-VAUDEMANGE</t>
  </si>
  <si>
    <t>51-VAUDESINCOURT</t>
  </si>
  <si>
    <t>51-VAVRAY LE GRAND</t>
  </si>
  <si>
    <t>51-VAVRAY LE PETIT</t>
  </si>
  <si>
    <t>51-VELYE</t>
  </si>
  <si>
    <t>51-VENTELAY</t>
  </si>
  <si>
    <t>51-VENTEUIL</t>
  </si>
  <si>
    <t>51-VERDON</t>
  </si>
  <si>
    <t>51-VERNANCOURT</t>
  </si>
  <si>
    <t>51-VERNEUIL</t>
  </si>
  <si>
    <t>51-VERRIERES</t>
  </si>
  <si>
    <t>51-VERT TOULON</t>
  </si>
  <si>
    <t>51-VERZENAY</t>
  </si>
  <si>
    <t>51-VERZY</t>
  </si>
  <si>
    <t>51-VESIGNEUL SUR MARNE</t>
  </si>
  <si>
    <t>51-VIENNE LA VILLE</t>
  </si>
  <si>
    <t>51-VIENNE LE CHATEAU</t>
  </si>
  <si>
    <t>51-VILLE DOMMANGE</t>
  </si>
  <si>
    <t>51-VILLE EN SELVE</t>
  </si>
  <si>
    <t>51-VILLE EN TARDENOIS</t>
  </si>
  <si>
    <t>51-VILLE SUR TOURBE</t>
  </si>
  <si>
    <t>51-VILLENEUVE LA LIONNE</t>
  </si>
  <si>
    <t>51-VILLENEUVE RENNEVILLE CHEVIGNY</t>
  </si>
  <si>
    <t>51-VILLENEUVE ST VISTRE VILLEVOTTE</t>
  </si>
  <si>
    <t>51-VILLERS ALLERAND</t>
  </si>
  <si>
    <t>51-VILLERS AUX BOIS</t>
  </si>
  <si>
    <t>51-VILLERS AUX NOEUDS</t>
  </si>
  <si>
    <t>51-VILLERS EN ARGONNE</t>
  </si>
  <si>
    <t>51-VILLERS FRANQUEUX</t>
  </si>
  <si>
    <t>51-VILLERS LE CHATEAU</t>
  </si>
  <si>
    <t>51-VILLERS LE SEC</t>
  </si>
  <si>
    <t>51-VILLERS MARMERY</t>
  </si>
  <si>
    <t>51-VILLERS SOUS CHATILLON</t>
  </si>
  <si>
    <t>51-VILLESENEUX</t>
  </si>
  <si>
    <t>51-VILLEVENARD</t>
  </si>
  <si>
    <t>51-VILLIERS AUX CORNEILLES</t>
  </si>
  <si>
    <t>51-VINAY</t>
  </si>
  <si>
    <t>51-VINCELLES</t>
  </si>
  <si>
    <t>51-VINDEY</t>
  </si>
  <si>
    <t>51-VIRGINY</t>
  </si>
  <si>
    <t>51-VITRY EN PERTHOIS</t>
  </si>
  <si>
    <t>51-VITRY LA VILLE</t>
  </si>
  <si>
    <t>51-VITRY LE FRANCOIS</t>
  </si>
  <si>
    <t>51-VOILEMONT</t>
  </si>
  <si>
    <t>51-VOUARCES</t>
  </si>
  <si>
    <t>51-VOUILLERS</t>
  </si>
  <si>
    <t>51-VOUZY</t>
  </si>
  <si>
    <t>51-VRAUX</t>
  </si>
  <si>
    <t>51-VRIGNY</t>
  </si>
  <si>
    <t>51-VROIL</t>
  </si>
  <si>
    <t>51-WARGEMOULIN HURLUS</t>
  </si>
  <si>
    <t>51-WARMERIVILLE</t>
  </si>
  <si>
    <t>51-WITRY LES REIMS</t>
  </si>
  <si>
    <t>52-AGEVILLE</t>
  </si>
  <si>
    <t>52-AIGREMONT</t>
  </si>
  <si>
    <t>52-AILLIANVILLE</t>
  </si>
  <si>
    <t>52-AINGOULAINCOURT</t>
  </si>
  <si>
    <t>52-AIZANVILLE</t>
  </si>
  <si>
    <t>52-ALLICHAMPS</t>
  </si>
  <si>
    <t>52-AMBONVILLE</t>
  </si>
  <si>
    <t>52-ANDELOT BLANCHEVILLE</t>
  </si>
  <si>
    <t>52-ANDILLY EN BASSIGNY</t>
  </si>
  <si>
    <t>52-ANNEVILLE LA PRAIRIE</t>
  </si>
  <si>
    <t>52-ANNONVILLE</t>
  </si>
  <si>
    <t>52-ANROSEY</t>
  </si>
  <si>
    <t>52-APREY</t>
  </si>
  <si>
    <t>52-ARBIGNY SOUS VARENNES</t>
  </si>
  <si>
    <t>52-ARBOT</t>
  </si>
  <si>
    <t>52-ARC EN BARROIS</t>
  </si>
  <si>
    <t>52-ARNANCOURT</t>
  </si>
  <si>
    <t>52-ATTANCOURT</t>
  </si>
  <si>
    <t>52-AUBEPIERRE SUR AUBE</t>
  </si>
  <si>
    <t>52-AUBERIVE</t>
  </si>
  <si>
    <t>52-AUDELONCOURT</t>
  </si>
  <si>
    <t>52-AUJEURRES</t>
  </si>
  <si>
    <t>52-AULNOY SUR AUBE</t>
  </si>
  <si>
    <t>52-AUTIGNY LE GRAND</t>
  </si>
  <si>
    <t>52-AUTIGNY LE PETIT</t>
  </si>
  <si>
    <t>52-AUTREVILLE SUR LA RENNE</t>
  </si>
  <si>
    <t>52-AVRECOURT</t>
  </si>
  <si>
    <t>52-BAILLY AUX FORGES</t>
  </si>
  <si>
    <t>52-BAISSEY</t>
  </si>
  <si>
    <t>52-BANNES</t>
  </si>
  <si>
    <t>52-BASSONCOURT</t>
  </si>
  <si>
    <t>52-BAUDRECOURT</t>
  </si>
  <si>
    <t>52-BAY SUR AUBE</t>
  </si>
  <si>
    <t>52-BAYARD SUR MARNE</t>
  </si>
  <si>
    <t>52-BEAUCHEMIN</t>
  </si>
  <si>
    <t>52-BELMONT</t>
  </si>
  <si>
    <t>52-BETTANCOURT LA FERREE</t>
  </si>
  <si>
    <t>52-BEURVILLE</t>
  </si>
  <si>
    <t>52-BIESLES</t>
  </si>
  <si>
    <t>52-BIZE</t>
  </si>
  <si>
    <t>52-BLAISY</t>
  </si>
  <si>
    <t>52-BLECOURT</t>
  </si>
  <si>
    <t>52-BLESSONVILLE</t>
  </si>
  <si>
    <t>52-BLUMERAY</t>
  </si>
  <si>
    <t>52-BOLOGNE</t>
  </si>
  <si>
    <t>52-BONNECOURT</t>
  </si>
  <si>
    <t>52-BOURBONNE LES BAINS</t>
  </si>
  <si>
    <t>52-BOURDONS SUR ROGNON</t>
  </si>
  <si>
    <t>52-BOURG</t>
  </si>
  <si>
    <t>52-BOURG STE MARIE</t>
  </si>
  <si>
    <t>52-BOURMONT ENTRE MEUSE ET MOUZON</t>
  </si>
  <si>
    <t>52-BOUZANCOURT</t>
  </si>
  <si>
    <t>52-BRACHAY</t>
  </si>
  <si>
    <t>52-BRAINVILLE SUR MEUSE</t>
  </si>
  <si>
    <t>52-BRAUX LE CHATEL</t>
  </si>
  <si>
    <t>52-BRENNES</t>
  </si>
  <si>
    <t>52-BRETHENAY</t>
  </si>
  <si>
    <t>52-BREUVANNES EN BASSIGNY</t>
  </si>
  <si>
    <t>52-BRIAUCOURT</t>
  </si>
  <si>
    <t>52-BRICON</t>
  </si>
  <si>
    <t>52-BROUSSEVAL</t>
  </si>
  <si>
    <t>52-BUGNIERES</t>
  </si>
  <si>
    <t>52-BUSSON</t>
  </si>
  <si>
    <t>52-BUXIERES LES CLEFMONT</t>
  </si>
  <si>
    <t>52-BUXIERES LES VILLIERS</t>
  </si>
  <si>
    <t>52-CEFFONDS</t>
  </si>
  <si>
    <t>52-CELLES EN BASSIGNY</t>
  </si>
  <si>
    <t>52-CELSOY</t>
  </si>
  <si>
    <t>52-CERISIERES</t>
  </si>
  <si>
    <t>52-CHALANCEY</t>
  </si>
  <si>
    <t>52-CHALINDREY</t>
  </si>
  <si>
    <t>52-CHALVRAINES</t>
  </si>
  <si>
    <t>52-CHAMARANDES CHOIGNES</t>
  </si>
  <si>
    <t>52-CHAMBRONCOURT</t>
  </si>
  <si>
    <t>52-CHAMOUILLEY</t>
  </si>
  <si>
    <t>52-CHAMPIGNEULLES EN BASSIGNY</t>
  </si>
  <si>
    <t>52-CHAMPIGNY LES LANGRES</t>
  </si>
  <si>
    <t>52-CHAMPIGNY SOUS VARENNES</t>
  </si>
  <si>
    <t>52-CHAMPSEVRAINE</t>
  </si>
  <si>
    <t>52-CHANCENAY</t>
  </si>
  <si>
    <t>52-CHANGEY</t>
  </si>
  <si>
    <t>52-CHANOY</t>
  </si>
  <si>
    <t>52-CHANTRAINES</t>
  </si>
  <si>
    <t>52-CHARMES</t>
  </si>
  <si>
    <t>52-CHARMES EN L ANGLE</t>
  </si>
  <si>
    <t>52-CHARMES LA GRANDE</t>
  </si>
  <si>
    <t>52-CHASSIGNY</t>
  </si>
  <si>
    <t>52-CHATEAUVILLAIN</t>
  </si>
  <si>
    <t>52-CHATENAY MACHERON</t>
  </si>
  <si>
    <t>52-CHATENAY VAUDIN</t>
  </si>
  <si>
    <t>52-CHATONRUPT SOMMERMONT</t>
  </si>
  <si>
    <t>52-CHAUDENAY</t>
  </si>
  <si>
    <t>52-CHAUFFOURT</t>
  </si>
  <si>
    <t>52-CHAUMONT</t>
  </si>
  <si>
    <t>52-CHAUMONT LA VILLE</t>
  </si>
  <si>
    <t>52-CHEVILLON</t>
  </si>
  <si>
    <t>52-CHEZEAUX</t>
  </si>
  <si>
    <t>52-CHOILLEY DARDENAY</t>
  </si>
  <si>
    <t>52-CHOISEUL</t>
  </si>
  <si>
    <t>52-CIREY LES MAREILLES</t>
  </si>
  <si>
    <t>52-CIREY SUR BLAISE</t>
  </si>
  <si>
    <t>52-CIRFONTAINES EN AZOIS</t>
  </si>
  <si>
    <t>52-CIRFONTAINES EN ORNOIS</t>
  </si>
  <si>
    <t>52-CLEFMONT</t>
  </si>
  <si>
    <t>52-CLINCHAMP</t>
  </si>
  <si>
    <t>52-COHONS</t>
  </si>
  <si>
    <t>52-COIFFY LE BAS</t>
  </si>
  <si>
    <t>52-COIFFY LE HAUT</t>
  </si>
  <si>
    <t>52-COLMIER LE BAS</t>
  </si>
  <si>
    <t>52-COLMIER LE HAUT</t>
  </si>
  <si>
    <t>52-COLOMBEY LES DEUX EGLISES</t>
  </si>
  <si>
    <t>52-CONDES</t>
  </si>
  <si>
    <t>52-CONSIGNY</t>
  </si>
  <si>
    <t>52-COUBLANC</t>
  </si>
  <si>
    <t>52-COUPRAY</t>
  </si>
  <si>
    <t>52-COUR L EVEQUE</t>
  </si>
  <si>
    <t>52-COURCELLES EN MONTAGNE</t>
  </si>
  <si>
    <t>52-COURCELLES SUR BLAISE</t>
  </si>
  <si>
    <t>52-CULMONT</t>
  </si>
  <si>
    <t>52-CUREL</t>
  </si>
  <si>
    <t>52-CURMONT</t>
  </si>
  <si>
    <t>52-CUSEY</t>
  </si>
  <si>
    <t>52-CUVES</t>
  </si>
  <si>
    <t>52-DAILLANCOURT</t>
  </si>
  <si>
    <t>52-DAILLECOURT</t>
  </si>
  <si>
    <t>52-DAMMARTIN SUR MEUSE</t>
  </si>
  <si>
    <t>52-DAMPIERRE</t>
  </si>
  <si>
    <t>52-DAMREMONT</t>
  </si>
  <si>
    <t>52-DANCEVOIR</t>
  </si>
  <si>
    <t>52-DARMANNES</t>
  </si>
  <si>
    <t>52-DINTEVILLE</t>
  </si>
  <si>
    <t>52-DOMBLAIN</t>
  </si>
  <si>
    <t>52-DOMMARIEN</t>
  </si>
  <si>
    <t>52-DOMMARTIN LE FRANC</t>
  </si>
  <si>
    <t>52-DOMMARTIN LE ST PERE</t>
  </si>
  <si>
    <t>52-DOMREMY LANDEVILLE</t>
  </si>
  <si>
    <t>52-DONCOURT SUR MEUSE</t>
  </si>
  <si>
    <t>52-DONJEUX</t>
  </si>
  <si>
    <t>52-DOULAINCOURT SAUCOURT</t>
  </si>
  <si>
    <t>52-DOULEVANT LE CHATEAU</t>
  </si>
  <si>
    <t>52-DOULEVANT LE PETIT</t>
  </si>
  <si>
    <t>52-ECHENAY</t>
  </si>
  <si>
    <t>52-ECLARON BRAUCOURT STE LIVIERE</t>
  </si>
  <si>
    <t>52-ECOT LA COMBE</t>
  </si>
  <si>
    <t>52-EFFINCOURT</t>
  </si>
  <si>
    <t>52-ENFONVELLE</t>
  </si>
  <si>
    <t>52-EPIZON</t>
  </si>
  <si>
    <t>52-ESNOUVEAUX</t>
  </si>
  <si>
    <t>52-EUFFIGNEIX</t>
  </si>
  <si>
    <t>52-EURVILLE BIENVILLE</t>
  </si>
  <si>
    <t>52-FARINCOURT</t>
  </si>
  <si>
    <t>52-FAVEROLLES</t>
  </si>
  <si>
    <t>52-FAYL BILLOT</t>
  </si>
  <si>
    <t>52-FAYS</t>
  </si>
  <si>
    <t>52-FERRIERE ET LAFOLIE</t>
  </si>
  <si>
    <t>52-FLAGEY</t>
  </si>
  <si>
    <t>52-FLAMMERECOURT</t>
  </si>
  <si>
    <t>52-FONTAINES SUR MARNE</t>
  </si>
  <si>
    <t>52-FORCEY</t>
  </si>
  <si>
    <t>52-FOULAIN</t>
  </si>
  <si>
    <t>52-FRAMPAS</t>
  </si>
  <si>
    <t>52-FRECOURT</t>
  </si>
  <si>
    <t>52-FRESNES SUR APANCE</t>
  </si>
  <si>
    <t>52-FRONCLES</t>
  </si>
  <si>
    <t>52-FRONVILLE</t>
  </si>
  <si>
    <t>52-GENEVRIERES</t>
  </si>
  <si>
    <t>52-GERMAINES</t>
  </si>
  <si>
    <t>52-GERMAINVILLIERS</t>
  </si>
  <si>
    <t>52-GERMAY</t>
  </si>
  <si>
    <t>52-GERMISAY</t>
  </si>
  <si>
    <t>52-GIEY SUR AUJON</t>
  </si>
  <si>
    <t>52-GILLANCOURT</t>
  </si>
  <si>
    <t>52-GILLAUME</t>
  </si>
  <si>
    <t>52-GILLEY</t>
  </si>
  <si>
    <t>52-GRAFFIGNY CHEMIN</t>
  </si>
  <si>
    <t>52-GRANDCHAMP</t>
  </si>
  <si>
    <t>52-GRENANT</t>
  </si>
  <si>
    <t>52-GUDMONT VILLIERS</t>
  </si>
  <si>
    <t>52-GUINDRECOURT AUX ORMES</t>
  </si>
  <si>
    <t>52-GUINDRECOURT SUR BLAISE</t>
  </si>
  <si>
    <t>52-GUYONVELLE</t>
  </si>
  <si>
    <t>52-HACOURT</t>
  </si>
  <si>
    <t>52-HALLIGNICOURT</t>
  </si>
  <si>
    <t>52-HARREVILLE LES CHANTEURS</t>
  </si>
  <si>
    <t>52-HAUTE AMANCE</t>
  </si>
  <si>
    <t>52-HEUILLEY LE GRAND</t>
  </si>
  <si>
    <t>52-HUILLIECOURT</t>
  </si>
  <si>
    <t>52-HUMBECOURT</t>
  </si>
  <si>
    <t>52-HUMBERVILLE</t>
  </si>
  <si>
    <t>52-HUMES JORQUENAY</t>
  </si>
  <si>
    <t>52-ILLOUD</t>
  </si>
  <si>
    <t>52-IS EN BASSIGNY</t>
  </si>
  <si>
    <t>52-ISOMES</t>
  </si>
  <si>
    <t>52-JOINVILLE</t>
  </si>
  <si>
    <t>52-JONCHERY</t>
  </si>
  <si>
    <t>52-JUZENNECOURT</t>
  </si>
  <si>
    <t>52-LA GENEVROYE</t>
  </si>
  <si>
    <t>52-LA PORTE DU DER</t>
  </si>
  <si>
    <t>52-LACHAPELLE EN BLAISY</t>
  </si>
  <si>
    <t>52-LAFAUCHE</t>
  </si>
  <si>
    <t>52-LAFERTE SUR AMANCE</t>
  </si>
  <si>
    <t>52-LAFERTE SUR AUBE</t>
  </si>
  <si>
    <t>52-LAMANCINE</t>
  </si>
  <si>
    <t>52-LANEUVELLE</t>
  </si>
  <si>
    <t>52-LANEUVILLE A REMY</t>
  </si>
  <si>
    <t>52-LANEUVILLE AU PONT</t>
  </si>
  <si>
    <t>52-LANGRES</t>
  </si>
  <si>
    <t>52-LANQUES SUR ROGNON</t>
  </si>
  <si>
    <t>52-LANTY SUR AUBE</t>
  </si>
  <si>
    <t>52-LARIVIERE ARNONCOURT</t>
  </si>
  <si>
    <t>52-LATRECEY ORMOY SUR AUBE</t>
  </si>
  <si>
    <t>52-LAVERNOY</t>
  </si>
  <si>
    <t>52-LAVILLE AUX BOIS</t>
  </si>
  <si>
    <t>52-LAVILLENEUVE</t>
  </si>
  <si>
    <t>52-LAVILLENEUVE AU ROI</t>
  </si>
  <si>
    <t>52-LE CHATELET SUR MEUSE</t>
  </si>
  <si>
    <t>52-LE MONTSAUGEONNAIS</t>
  </si>
  <si>
    <t>52-LE PAILLY</t>
  </si>
  <si>
    <t>52-LE VAL D ESNOMS</t>
  </si>
  <si>
    <t>52-LECEY</t>
  </si>
  <si>
    <t>52-LEFFONDS</t>
  </si>
  <si>
    <t>52-LES LOGES</t>
  </si>
  <si>
    <t>52-LESCHERES SUR LE BLAISERON</t>
  </si>
  <si>
    <t>52-LEUCHEY</t>
  </si>
  <si>
    <t>52-LEURVILLE</t>
  </si>
  <si>
    <t>52-LEVECOURT</t>
  </si>
  <si>
    <t>52-LEZEVILLE</t>
  </si>
  <si>
    <t>52-LIFFOL LE PETIT</t>
  </si>
  <si>
    <t>52-LONGCHAMP</t>
  </si>
  <si>
    <t>52-LONGEAU PERCEY</t>
  </si>
  <si>
    <t>52-LOUVEMONT</t>
  </si>
  <si>
    <t>52-LOUVIERES</t>
  </si>
  <si>
    <t>52-LUZY SUR MARNE</t>
  </si>
  <si>
    <t>52-MAATZ</t>
  </si>
  <si>
    <t>52-MAGNEUX</t>
  </si>
  <si>
    <t>52-MAISONCELLES</t>
  </si>
  <si>
    <t>52-MAIZIERES</t>
  </si>
  <si>
    <t>52-MAIZIERES SUR AMANCE</t>
  </si>
  <si>
    <t>52-MALAINCOURT SUR MEUSE</t>
  </si>
  <si>
    <t>52-MANDRES LA COTE</t>
  </si>
  <si>
    <t>52-MANOIS</t>
  </si>
  <si>
    <t>52-MARAC</t>
  </si>
  <si>
    <t>52-MARANVILLE</t>
  </si>
  <si>
    <t>52-MARBEVILLE</t>
  </si>
  <si>
    <t>52-MARCILLY EN BASSIGNY</t>
  </si>
  <si>
    <t>52-MARDOR</t>
  </si>
  <si>
    <t>52-MAREILLES</t>
  </si>
  <si>
    <t>52-MARNAY SUR MARNE</t>
  </si>
  <si>
    <t>52-MATHONS</t>
  </si>
  <si>
    <t>52-MELAY</t>
  </si>
  <si>
    <t>52-MENNOUVEAUX</t>
  </si>
  <si>
    <t>52-MERREY</t>
  </si>
  <si>
    <t>52-MERTRUD</t>
  </si>
  <si>
    <t>52-MEURES</t>
  </si>
  <si>
    <t>52-MILLIERES</t>
  </si>
  <si>
    <t>52-MIRBEL</t>
  </si>
  <si>
    <t>52-MOESLAINS</t>
  </si>
  <si>
    <t>52-MONTCHARVOT</t>
  </si>
  <si>
    <t>52-MONTHERIES</t>
  </si>
  <si>
    <t>52-MONTOT SUR ROGNON</t>
  </si>
  <si>
    <t>52-MONTREUIL SUR BLAISE</t>
  </si>
  <si>
    <t>52-MONTREUIL SUR THONNANCE</t>
  </si>
  <si>
    <t>52-MORANCOURT</t>
  </si>
  <si>
    <t>52-MORIONVILLIERS</t>
  </si>
  <si>
    <t>52-MOUILLERON</t>
  </si>
  <si>
    <t>52-MUSSEY SUR MARNE</t>
  </si>
  <si>
    <t>52-NARCY</t>
  </si>
  <si>
    <t>52-NEUILLY L EVEQUE</t>
  </si>
  <si>
    <t>52-NEUILLY SUR SUIZE</t>
  </si>
  <si>
    <t>52-NEUVELLE LES VOISEY</t>
  </si>
  <si>
    <t>52-NINVILLE</t>
  </si>
  <si>
    <t>52-NOGENT</t>
  </si>
  <si>
    <t>52-NOIDANT CHATENOY</t>
  </si>
  <si>
    <t>52-NOIDANT LE ROCHEUX</t>
  </si>
  <si>
    <t>52-NOMECOURT</t>
  </si>
  <si>
    <t>52-NONCOURT SUR LE RONGEANT</t>
  </si>
  <si>
    <t>52-NOYERS</t>
  </si>
  <si>
    <t>52-NULLY</t>
  </si>
  <si>
    <t>52-OCCEY</t>
  </si>
  <si>
    <t>52-ORBIGNY AU MONT</t>
  </si>
  <si>
    <t>52-ORBIGNY AU VAL</t>
  </si>
  <si>
    <t>52-ORCEVAUX</t>
  </si>
  <si>
    <t>52-ORGES</t>
  </si>
  <si>
    <t>52-ORMANCEY</t>
  </si>
  <si>
    <t>52-ORMOY LES SEXFONTAINES</t>
  </si>
  <si>
    <t>52-ORQUEVAUX</t>
  </si>
  <si>
    <t>52-OSNE LE VAL</t>
  </si>
  <si>
    <t>52-OUDINCOURT</t>
  </si>
  <si>
    <t>52-OUTREMECOURT</t>
  </si>
  <si>
    <t>52-OZIERES</t>
  </si>
  <si>
    <t>52-PALAISEUL</t>
  </si>
  <si>
    <t>52-PANSEY</t>
  </si>
  <si>
    <t>52-PARNOY EN BASSIGNY</t>
  </si>
  <si>
    <t>52-PAROY SUR SAULX</t>
  </si>
  <si>
    <t>52-PEIGNEY</t>
  </si>
  <si>
    <t>52-PERRANCEY LES VIEUX MOULINS</t>
  </si>
  <si>
    <t>52-PERROGNEY LES FONTAINES</t>
  </si>
  <si>
    <t>52-PERRUSSE</t>
  </si>
  <si>
    <t>52-PERTHES</t>
  </si>
  <si>
    <t>52-PIERREMONT SUR AMANCE</t>
  </si>
  <si>
    <t>52-PISSELOUP</t>
  </si>
  <si>
    <t>52-PLANRUPT</t>
  </si>
  <si>
    <t>52-PLESNOY</t>
  </si>
  <si>
    <t>52-POINSENOT</t>
  </si>
  <si>
    <t>52-POINSON LES FAYL</t>
  </si>
  <si>
    <t>52-POINSON LES GRANCEY</t>
  </si>
  <si>
    <t>52-POINSON LES NOGENT</t>
  </si>
  <si>
    <t>52-POISEUL</t>
  </si>
  <si>
    <t>52-POISSONS</t>
  </si>
  <si>
    <t>52-PONT LA VILLE</t>
  </si>
  <si>
    <t>52-POULANGY</t>
  </si>
  <si>
    <t>52-PRASLAY</t>
  </si>
  <si>
    <t>52-PRESSIGNY</t>
  </si>
  <si>
    <t>52-PREZ SOUS LAFAUCHE</t>
  </si>
  <si>
    <t>52-RACHECOURT SUR MARNE</t>
  </si>
  <si>
    <t>52-RACHECOURT SUZEMONT</t>
  </si>
  <si>
    <t>52-RANCONNIERES</t>
  </si>
  <si>
    <t>52-RANGECOURT</t>
  </si>
  <si>
    <t>52-RENNEPONT</t>
  </si>
  <si>
    <t>52-REYNEL</t>
  </si>
  <si>
    <t>52-RIAUCOURT</t>
  </si>
  <si>
    <t>52-RICHEBOURG</t>
  </si>
  <si>
    <t>52-RIMAUCOURT</t>
  </si>
  <si>
    <t>52-RIVES DERVOISES</t>
  </si>
  <si>
    <t>52-RIVIERE LES FOSSES</t>
  </si>
  <si>
    <t>52-RIVIERES LE BOIS</t>
  </si>
  <si>
    <t>52-RIZAUCOURT BUCHEY</t>
  </si>
  <si>
    <t>52-ROCHEFORT SUR LA COTE</t>
  </si>
  <si>
    <t>52-ROCHES BETTAINCOURT</t>
  </si>
  <si>
    <t>52-ROCHES SUR MARNE</t>
  </si>
  <si>
    <t>52-ROCHETAILLEE</t>
  </si>
  <si>
    <t>52-ROLAMPONT</t>
  </si>
  <si>
    <t>52-ROMAIN SUR MEUSE</t>
  </si>
  <si>
    <t>52-ROUECOURT</t>
  </si>
  <si>
    <t>52-ROUELLES</t>
  </si>
  <si>
    <t>52-ROUGEUX</t>
  </si>
  <si>
    <t>52-ROUVRES SUR AUBE</t>
  </si>
  <si>
    <t>52-ROUVROY SUR MARNE</t>
  </si>
  <si>
    <t>52-RUPT</t>
  </si>
  <si>
    <t>52-SAILLY</t>
  </si>
  <si>
    <t>52-SAINTS GEOSMES</t>
  </si>
  <si>
    <t>52-SAPIGNICOURT</t>
  </si>
  <si>
    <t>52-SARCEY</t>
  </si>
  <si>
    <t>52-SARREY</t>
  </si>
  <si>
    <t>52-SAUDRON</t>
  </si>
  <si>
    <t>52-SAULLES</t>
  </si>
  <si>
    <t>52-SAULXURES</t>
  </si>
  <si>
    <t>52-SAVIGNY</t>
  </si>
  <si>
    <t>52-SEMILLY</t>
  </si>
  <si>
    <t>52-SEMOUTIERS MONTSAON</t>
  </si>
  <si>
    <t>52-SERQUEUX</t>
  </si>
  <si>
    <t>52-SEXFONTAINES</t>
  </si>
  <si>
    <t>52-SIGNEVILLE</t>
  </si>
  <si>
    <t>52-SILVAROUVRES</t>
  </si>
  <si>
    <t>52-SOMMANCOURT</t>
  </si>
  <si>
    <t>52-SOMMERECOURT</t>
  </si>
  <si>
    <t>52-SOMMEVOIRE</t>
  </si>
  <si>
    <t>52-SONCOURT SUR MARNE</t>
  </si>
  <si>
    <t>52-SOULAUCOURT SUR MOUZON</t>
  </si>
  <si>
    <t>52-SOYERS</t>
  </si>
  <si>
    <t>52-ST BLIN</t>
  </si>
  <si>
    <t>52-ST BROINGT LE BOIS</t>
  </si>
  <si>
    <t>52-ST BROINGT LES FOSSES</t>
  </si>
  <si>
    <t>52-ST CIERGUES</t>
  </si>
  <si>
    <t>52-ST DIZIER</t>
  </si>
  <si>
    <t>52-ST EULIEN</t>
  </si>
  <si>
    <t>52-ST LOUP SUR AUJON</t>
  </si>
  <si>
    <t>52-ST MARTIN LES LANGRES</t>
  </si>
  <si>
    <t>52-ST MAURICE</t>
  </si>
  <si>
    <t>52-ST THIEBAULT</t>
  </si>
  <si>
    <t>52-ST URBAIN MACONCOURT</t>
  </si>
  <si>
    <t>52-ST VALLIER SUR MARNE</t>
  </si>
  <si>
    <t>52-SUZANNECOURT</t>
  </si>
  <si>
    <t>52-TERNAT</t>
  </si>
  <si>
    <t>52-THILLEUX</t>
  </si>
  <si>
    <t>52-THIVET</t>
  </si>
  <si>
    <t>52-THOL LES MILLIERES</t>
  </si>
  <si>
    <t>52-THONNANCE LES JOINVILLE</t>
  </si>
  <si>
    <t>52-THONNANCE LES MOULINS</t>
  </si>
  <si>
    <t>52-TORCENAY</t>
  </si>
  <si>
    <t>52-TORNAY</t>
  </si>
  <si>
    <t>52-TREIX</t>
  </si>
  <si>
    <t>52-TREMILLY</t>
  </si>
  <si>
    <t>52-TROISFONTAINES LA VILLE</t>
  </si>
  <si>
    <t>52-VAILLANT</t>
  </si>
  <si>
    <t>52-VAL DE MEUSE</t>
  </si>
  <si>
    <t>52-VALCOURT</t>
  </si>
  <si>
    <t>52-VALLERET</t>
  </si>
  <si>
    <t>52-VALLEROY</t>
  </si>
  <si>
    <t>52-VALS DES TILLES</t>
  </si>
  <si>
    <t>52-VARENNES SUR AMANCE</t>
  </si>
  <si>
    <t>52-VAUDRECOURT</t>
  </si>
  <si>
    <t>52-VAUDREMONT</t>
  </si>
  <si>
    <t>52-VAUX SUR BLAISE</t>
  </si>
  <si>
    <t>52-VAUX SUR ST URBAIN</t>
  </si>
  <si>
    <t>52-VAUXBONS</t>
  </si>
  <si>
    <t>52-VECQUEVILLE</t>
  </si>
  <si>
    <t>52-VELLES</t>
  </si>
  <si>
    <t>52-VERBIESLES</t>
  </si>
  <si>
    <t>52-VERSEILLES LE BAS</t>
  </si>
  <si>
    <t>52-VERSEILLES LE HAUT</t>
  </si>
  <si>
    <t>52-VESAIGNES SOUS LAFAUCHE</t>
  </si>
  <si>
    <t>52-VESAIGNES SUR MARNE</t>
  </si>
  <si>
    <t>52-VESVRES SOUS CHALANCEY</t>
  </si>
  <si>
    <t>52-VICQ</t>
  </si>
  <si>
    <t>52-VIEVILLE</t>
  </si>
  <si>
    <t>52-VIGNES LA COTE</t>
  </si>
  <si>
    <t>52-VIGNORY</t>
  </si>
  <si>
    <t>52-VILLARS EN AZOIS</t>
  </si>
  <si>
    <t>52-VILLARS SANTENOGE</t>
  </si>
  <si>
    <t>52-VILLE EN BLAISOIS</t>
  </si>
  <si>
    <t>52-VILLEGUSIEN LE LAC</t>
  </si>
  <si>
    <t>52-VILLIERS EN LIEU</t>
  </si>
  <si>
    <t>52-VILLIERS LE SEC</t>
  </si>
  <si>
    <t>52-VILLIERS LES APREY</t>
  </si>
  <si>
    <t>52-VILLIERS SUR SUIZE</t>
  </si>
  <si>
    <t>52-VIOLOT</t>
  </si>
  <si>
    <t>52-VITRY EN MONTAGNE</t>
  </si>
  <si>
    <t>52-VITRY LES NOGENT</t>
  </si>
  <si>
    <t>52-VIVEY</t>
  </si>
  <si>
    <t>52-VOILLECOMTE</t>
  </si>
  <si>
    <t>52-VOISEY</t>
  </si>
  <si>
    <t>52-VOISINES</t>
  </si>
  <si>
    <t>52-VONCOURT</t>
  </si>
  <si>
    <t>52-VOUECOURT</t>
  </si>
  <si>
    <t>52-VRAINCOURT</t>
  </si>
  <si>
    <t>52-VRONCOURT LA COTE</t>
  </si>
  <si>
    <t>52-WASSY</t>
  </si>
  <si>
    <t>53-AHUILLE</t>
  </si>
  <si>
    <t>53-ALEXAIN</t>
  </si>
  <si>
    <t>53-AMBRIERES LES VALLEES</t>
  </si>
  <si>
    <t>53-ANDOUILLE</t>
  </si>
  <si>
    <t>53-ARGENTRE</t>
  </si>
  <si>
    <t>53-ARON</t>
  </si>
  <si>
    <t>53-ARQUENAY</t>
  </si>
  <si>
    <t>53-ASSE LE BERENGER</t>
  </si>
  <si>
    <t>53-ASTILLE</t>
  </si>
  <si>
    <t>53-ATHEE</t>
  </si>
  <si>
    <t>53-AVERTON</t>
  </si>
  <si>
    <t>53-BAIS</t>
  </si>
  <si>
    <t>53-BALLOTS</t>
  </si>
  <si>
    <t>53-BANNES</t>
  </si>
  <si>
    <t>53-BAZOUGERS</t>
  </si>
  <si>
    <t>53-BEAULIEU SUR OUDON</t>
  </si>
  <si>
    <t>53-BEAUMONT PIED DE BOEUF</t>
  </si>
  <si>
    <t>53-BELGEARD</t>
  </si>
  <si>
    <t>53-BIERNE LES VILLAGES</t>
  </si>
  <si>
    <t>53-BLANDOUET ST JEAN</t>
  </si>
  <si>
    <t>53-BONCHAMP LES LAVAL</t>
  </si>
  <si>
    <t>53-BOUCHAMPS LES CRAON</t>
  </si>
  <si>
    <t>53-BOUERE</t>
  </si>
  <si>
    <t>53-BOUESSAY</t>
  </si>
  <si>
    <t>53-BOULAY LES IFS</t>
  </si>
  <si>
    <t>53-BOURGON</t>
  </si>
  <si>
    <t>53-BRAINS SUR LES MARCHES</t>
  </si>
  <si>
    <t>53-BRECE</t>
  </si>
  <si>
    <t>53-BREE</t>
  </si>
  <si>
    <t>53-CARELLES</t>
  </si>
  <si>
    <t>53-CHAILLAND</t>
  </si>
  <si>
    <t>53-CHALONS DU MAINE</t>
  </si>
  <si>
    <t>53-CHAMPEON</t>
  </si>
  <si>
    <t>53-CHAMPFREMONT</t>
  </si>
  <si>
    <t>53-CHAMPGENETEUX</t>
  </si>
  <si>
    <t>53-CHANGE</t>
  </si>
  <si>
    <t>53-CHANTRIGNE</t>
  </si>
  <si>
    <t>53-CHARCHIGNE</t>
  </si>
  <si>
    <t>53-CHATEAU GONTIER SUR MAYENNE</t>
  </si>
  <si>
    <t>53-CHATELAIN</t>
  </si>
  <si>
    <t>53-CHATILLON SUR COLMONT</t>
  </si>
  <si>
    <t>53-CHEMAZE</t>
  </si>
  <si>
    <t>53-CHEMERE LE ROI</t>
  </si>
  <si>
    <t>53-CHERANCE</t>
  </si>
  <si>
    <t>53-CHEVAIGNE DU MAINE</t>
  </si>
  <si>
    <t>53-COLOMBIERS DU PLESSIS</t>
  </si>
  <si>
    <t>53-COMMER</t>
  </si>
  <si>
    <t>53-CONGRIER</t>
  </si>
  <si>
    <t>53-CONTEST</t>
  </si>
  <si>
    <t>53-COSMES</t>
  </si>
  <si>
    <t>53-COSSE EN CHAMPAGNE</t>
  </si>
  <si>
    <t>53-COSSE LE VIVIEN</t>
  </si>
  <si>
    <t>53-COUDRAY</t>
  </si>
  <si>
    <t>53-COUESMES VAUCE</t>
  </si>
  <si>
    <t>53-COUPTRAIN</t>
  </si>
  <si>
    <t>53-COURBEVEILLE</t>
  </si>
  <si>
    <t>53-COURCITE</t>
  </si>
  <si>
    <t>53-CRAON</t>
  </si>
  <si>
    <t>53-CRENNES SUR FRAUBEE</t>
  </si>
  <si>
    <t>53-CUILLE</t>
  </si>
  <si>
    <t>53-DAON</t>
  </si>
  <si>
    <t>53-DENAZE</t>
  </si>
  <si>
    <t>53-DESERTINES</t>
  </si>
  <si>
    <t>53-ENTRAMMES</t>
  </si>
  <si>
    <t>53-ERNEE</t>
  </si>
  <si>
    <t>53-EVRON</t>
  </si>
  <si>
    <t>53-FONTAINE COUVERTE</t>
  </si>
  <si>
    <t>53-FORCE</t>
  </si>
  <si>
    <t>53-FOUGEROLLES DU PLESSIS</t>
  </si>
  <si>
    <t>53-FROMENTIERES</t>
  </si>
  <si>
    <t>53-GASTINES</t>
  </si>
  <si>
    <t>53-GENNES LONGUEFUYE</t>
  </si>
  <si>
    <t>53-GESNES</t>
  </si>
  <si>
    <t>53-GESVRES</t>
  </si>
  <si>
    <t>53-GORRON</t>
  </si>
  <si>
    <t>53-GRAZAY</t>
  </si>
  <si>
    <t>53-GREZ EN BOUERE</t>
  </si>
  <si>
    <t>53-HAMBERS</t>
  </si>
  <si>
    <t>53-HARDANGES</t>
  </si>
  <si>
    <t>53-HERCE</t>
  </si>
  <si>
    <t>53-HOUSSAY</t>
  </si>
  <si>
    <t>53-IZE</t>
  </si>
  <si>
    <t>53-JAVRON LES CHAPELLES</t>
  </si>
  <si>
    <t>53-JUBLAINS</t>
  </si>
  <si>
    <t>53-JUVIGNE</t>
  </si>
  <si>
    <t>53-L HUISSERIE</t>
  </si>
  <si>
    <t>53-LA BACONNIERE</t>
  </si>
  <si>
    <t>53-LA BAZOGE MONTPINCON</t>
  </si>
  <si>
    <t>53-LA BAZOUGE DE CHEMERE</t>
  </si>
  <si>
    <t>53-LA BAZOUGE DES ALLEUX</t>
  </si>
  <si>
    <t>53-LA BIGOTTIERE</t>
  </si>
  <si>
    <t>53-LA BOISSIERE</t>
  </si>
  <si>
    <t>53-LA BRULATTE</t>
  </si>
  <si>
    <t>53-LA CHAPELLE ANTHENAISE</t>
  </si>
  <si>
    <t>53-LA CHAPELLE AU RIBOUL</t>
  </si>
  <si>
    <t>53-LA CHAPELLE CRAONNAISE</t>
  </si>
  <si>
    <t>53-LA CHAPELLE RAINSOUIN</t>
  </si>
  <si>
    <t>53-LA CROIXILLE</t>
  </si>
  <si>
    <t>53-LA CROPTE</t>
  </si>
  <si>
    <t>53-LA DOREE</t>
  </si>
  <si>
    <t>53-LA GRAVELLE</t>
  </si>
  <si>
    <t>53-LA HAIE TRAVERSAINE</t>
  </si>
  <si>
    <t>53-LA PALLU</t>
  </si>
  <si>
    <t>53-LA PELLERINE</t>
  </si>
  <si>
    <t>53-LA ROCHE NEUVILLE</t>
  </si>
  <si>
    <t>53-LA ROE</t>
  </si>
  <si>
    <t>53-LA ROUAUDIERE</t>
  </si>
  <si>
    <t>53-LA SELLE CRAONNAISE</t>
  </si>
  <si>
    <t>53-LANDIVY</t>
  </si>
  <si>
    <t>53-LARCHAMP</t>
  </si>
  <si>
    <t>53-LASSAY LES CHATEAUX</t>
  </si>
  <si>
    <t>53-LAUBRIERES</t>
  </si>
  <si>
    <t>53-LAUNAY VILLIERS</t>
  </si>
  <si>
    <t>53-LAVAL</t>
  </si>
  <si>
    <t>53-LE BIGNON DU MAINE</t>
  </si>
  <si>
    <t>53-LE BOURGNEUF LA FORET</t>
  </si>
  <si>
    <t>53-LE BURET</t>
  </si>
  <si>
    <t>53-LE GENEST ST ISLE</t>
  </si>
  <si>
    <t>53-LE HAM</t>
  </si>
  <si>
    <t>53-LE HORPS</t>
  </si>
  <si>
    <t>53-LE HOUSSEAU BRETIGNOLLES</t>
  </si>
  <si>
    <t>53-LE PAS</t>
  </si>
  <si>
    <t>53-LE RIBAY</t>
  </si>
  <si>
    <t>53-LESBOIS</t>
  </si>
  <si>
    <t>53-LEVARE</t>
  </si>
  <si>
    <t>53-LIGNIERES ORGERES</t>
  </si>
  <si>
    <t>53-LIVET</t>
  </si>
  <si>
    <t>53-LIVRE LA TOUCHE</t>
  </si>
  <si>
    <t>53-LOIRON RUILLE</t>
  </si>
  <si>
    <t>53-LOUPFOUGERES</t>
  </si>
  <si>
    <t>53-LOUVERNE</t>
  </si>
  <si>
    <t>53-LOUVIGNE</t>
  </si>
  <si>
    <t>53-MADRE</t>
  </si>
  <si>
    <t>53-MAISONCELLES DU MAINE</t>
  </si>
  <si>
    <t>53-MARCILLE LA VILLE</t>
  </si>
  <si>
    <t>53-MARIGNE PEUTON</t>
  </si>
  <si>
    <t>53-MARTIGNE SUR MAYENNE</t>
  </si>
  <si>
    <t>53-MAYENNE</t>
  </si>
  <si>
    <t>53-MEE</t>
  </si>
  <si>
    <t>53-MENIL</t>
  </si>
  <si>
    <t>53-MERAL</t>
  </si>
  <si>
    <t>53-MESLAY DU MAINE</t>
  </si>
  <si>
    <t>53-MEZANGERS</t>
  </si>
  <si>
    <t>53-MONTAUDIN</t>
  </si>
  <si>
    <t>53-MONTENAY</t>
  </si>
  <si>
    <t>53-MONTFLOURS</t>
  </si>
  <si>
    <t>53-MONTIGNE LE BRILLANT</t>
  </si>
  <si>
    <t>53-MONTJEAN</t>
  </si>
  <si>
    <t>53-MONTREUIL POULAY</t>
  </si>
  <si>
    <t>53-MONTSURS</t>
  </si>
  <si>
    <t>53-MOULAY</t>
  </si>
  <si>
    <t>53-NEAU</t>
  </si>
  <si>
    <t>53-NEUILLY LE VENDIN</t>
  </si>
  <si>
    <t>53-NIAFLES</t>
  </si>
  <si>
    <t>53-NUILLE SUR VICOIN</t>
  </si>
  <si>
    <t>53-OISSEAU</t>
  </si>
  <si>
    <t>53-OLIVET</t>
  </si>
  <si>
    <t>53-ORIGNE</t>
  </si>
  <si>
    <t>53-PARIGNE SUR BRAYE</t>
  </si>
  <si>
    <t>53-PARNE SUR ROC</t>
  </si>
  <si>
    <t>53-PEUTON</t>
  </si>
  <si>
    <t>53-PLACE</t>
  </si>
  <si>
    <t>53-POMMERIEUX</t>
  </si>
  <si>
    <t>53-PONTMAIN</t>
  </si>
  <si>
    <t>53-PORT BRILLET</t>
  </si>
  <si>
    <t>53-PRE EN PAIL ST SAMSON</t>
  </si>
  <si>
    <t>53-PREAUX</t>
  </si>
  <si>
    <t>53-PREE D ANJOU</t>
  </si>
  <si>
    <t>53-QUELAINES ST GAULT</t>
  </si>
  <si>
    <t>53-RAVIGNY</t>
  </si>
  <si>
    <t>53-RENAZE</t>
  </si>
  <si>
    <t>53-RENNES EN GRENOUILLES</t>
  </si>
  <si>
    <t>53-RUILLE FROID FONDS</t>
  </si>
  <si>
    <t>53-SACE</t>
  </si>
  <si>
    <t>53-SAULGES</t>
  </si>
  <si>
    <t>53-SENONNES</t>
  </si>
  <si>
    <t>53-SIMPLE</t>
  </si>
  <si>
    <t>53-SOUCE</t>
  </si>
  <si>
    <t>53-SOULGE SUR OUETTE</t>
  </si>
  <si>
    <t>53-ST AIGNAN DE COUPTRAIN</t>
  </si>
  <si>
    <t>53-ST AIGNAN SUR ROE</t>
  </si>
  <si>
    <t>53-ST AUBIN DU DESERT</t>
  </si>
  <si>
    <t>53-ST AUBIN FOSSE LOUVAIN</t>
  </si>
  <si>
    <t>53-ST BAUDELLE</t>
  </si>
  <si>
    <t>53-ST BERTHEVIN</t>
  </si>
  <si>
    <t>53-ST BERTHEVIN LA TANNIERE</t>
  </si>
  <si>
    <t>53-ST BRICE</t>
  </si>
  <si>
    <t>53-ST CALAIS DU DESERT</t>
  </si>
  <si>
    <t>53-ST CHARLES LA FORET</t>
  </si>
  <si>
    <t>53-ST CYR EN PAIL</t>
  </si>
  <si>
    <t>53-ST CYR LE GRAVELAIS</t>
  </si>
  <si>
    <t>53-ST DENIS D ANJOU</t>
  </si>
  <si>
    <t>53-ST DENIS DE GASTINES</t>
  </si>
  <si>
    <t>53-ST DENIS DU MAINE</t>
  </si>
  <si>
    <t>53-ST ELLIER DU MAINE</t>
  </si>
  <si>
    <t>53-ST ERBLON</t>
  </si>
  <si>
    <t>53-ST FRAIMBAULT DE PRIERES</t>
  </si>
  <si>
    <t>53-ST GEORGES BUTTAVENT</t>
  </si>
  <si>
    <t>53-ST GEORGES LE FLECHARD</t>
  </si>
  <si>
    <t>53-ST GEORGES SUR ERVE</t>
  </si>
  <si>
    <t>53-ST GERMAIN D ANXURE</t>
  </si>
  <si>
    <t>53-ST GERMAIN DE COULAMER</t>
  </si>
  <si>
    <t>53-ST GERMAIN LE FOUILLOUX</t>
  </si>
  <si>
    <t>53-ST GERMAIN LE GUILLAUME</t>
  </si>
  <si>
    <t>53-ST HILAIRE DU MAINE</t>
  </si>
  <si>
    <t>53-ST JEAN SUR MAYENNE</t>
  </si>
  <si>
    <t>53-ST JULIEN DU TERROUX</t>
  </si>
  <si>
    <t>53-ST LEGER</t>
  </si>
  <si>
    <t>53-ST LOUP DU DORAT</t>
  </si>
  <si>
    <t>53-ST LOUP DU GAST</t>
  </si>
  <si>
    <t>53-ST MARS DU DESERT</t>
  </si>
  <si>
    <t>53-ST MARS SUR COLMONT</t>
  </si>
  <si>
    <t>53-ST MARS SUR LA FUTAIE</t>
  </si>
  <si>
    <t>53-ST MARTIN DE CONNEE</t>
  </si>
  <si>
    <t>53-ST MARTIN DU LIMET</t>
  </si>
  <si>
    <t>53-ST MICHEL DE LA ROE</t>
  </si>
  <si>
    <t>53-ST OUEN DES TOITS</t>
  </si>
  <si>
    <t>53-ST PIERRE DES LANDES</t>
  </si>
  <si>
    <t>53-ST PIERRE DES NIDS</t>
  </si>
  <si>
    <t>53-ST PIERRE LA COUR</t>
  </si>
  <si>
    <t>53-ST PIERRE SUR ERVE</t>
  </si>
  <si>
    <t>53-ST PIERRE SUR ORTHE</t>
  </si>
  <si>
    <t>53-ST POIX</t>
  </si>
  <si>
    <t>53-ST QUENTIN LES ANGES</t>
  </si>
  <si>
    <t>53-ST SATURNIN DU LIMET</t>
  </si>
  <si>
    <t>53-ST THOMAS DE COURCERIERS</t>
  </si>
  <si>
    <t>53-STE GEMMES LE ROBERT</t>
  </si>
  <si>
    <t>53-STE MARIE DU BOIS</t>
  </si>
  <si>
    <t>53-STE SUZANNE ET CHAMMES</t>
  </si>
  <si>
    <t>53-THORIGNE EN CHARNIE</t>
  </si>
  <si>
    <t>53-THUBOEUF</t>
  </si>
  <si>
    <t>53-TORCE VIVIERS EN CHARNIE</t>
  </si>
  <si>
    <t>53-TRANS</t>
  </si>
  <si>
    <t>53-VAIGES</t>
  </si>
  <si>
    <t>53-VAL DU MAINE</t>
  </si>
  <si>
    <t>53-VAUTORTE</t>
  </si>
  <si>
    <t>53-VIEUVY</t>
  </si>
  <si>
    <t>53-VILLAINES LA JUHEL</t>
  </si>
  <si>
    <t>53-VILLEPAIL</t>
  </si>
  <si>
    <t>53-VILLIERS CHARLEMAGNE</t>
  </si>
  <si>
    <t>53-VIMARCE</t>
  </si>
  <si>
    <t>53-VOUTRE</t>
  </si>
  <si>
    <t>54-ABAUCOURT SUR SEILLE</t>
  </si>
  <si>
    <t>54-ABBEVILLE LES CONFLANS</t>
  </si>
  <si>
    <t>54-ABONCOURT</t>
  </si>
  <si>
    <t>54-AFFLEVILLE</t>
  </si>
  <si>
    <t>54-AFFRACOURT</t>
  </si>
  <si>
    <t>54-AGINCOURT</t>
  </si>
  <si>
    <t>54-AINGERAY</t>
  </si>
  <si>
    <t>54-ALLAIN</t>
  </si>
  <si>
    <t>54-ALLAMONT</t>
  </si>
  <si>
    <t>54-ALLAMPS</t>
  </si>
  <si>
    <t>54-ALLONDRELLE LA MALMAISON</t>
  </si>
  <si>
    <t>54-AMANCE</t>
  </si>
  <si>
    <t>54-AMENONCOURT</t>
  </si>
  <si>
    <t>54-ANCERVILLER</t>
  </si>
  <si>
    <t>54-ANDERNY</t>
  </si>
  <si>
    <t>54-ANDILLY</t>
  </si>
  <si>
    <t>54-ANGOMONT</t>
  </si>
  <si>
    <t>54-ANOUX</t>
  </si>
  <si>
    <t>54-ANSAUVILLE</t>
  </si>
  <si>
    <t>54-ANTHELUPT</t>
  </si>
  <si>
    <t>54-ARMAUCOURT</t>
  </si>
  <si>
    <t>54-ARNAVILLE</t>
  </si>
  <si>
    <t>54-ARRACOURT</t>
  </si>
  <si>
    <t>54-ARRAYE ET HAN</t>
  </si>
  <si>
    <t>54-ART SUR MEURTHE</t>
  </si>
  <si>
    <t>54-ATHIENVILLE</t>
  </si>
  <si>
    <t>54-ATTON</t>
  </si>
  <si>
    <t>54-AUBOUE</t>
  </si>
  <si>
    <t>54-AUDUN LE ROMAN</t>
  </si>
  <si>
    <t>54-AUTREPIERRE</t>
  </si>
  <si>
    <t>54-AUTREVILLE SUR MOSELLE</t>
  </si>
  <si>
    <t>54-AUTREY</t>
  </si>
  <si>
    <t>54-AVILLERS</t>
  </si>
  <si>
    <t>54-AVRAINVILLE</t>
  </si>
  <si>
    <t>54-AVRICOURT</t>
  </si>
  <si>
    <t>54-AVRIL</t>
  </si>
  <si>
    <t>54-AZELOT</t>
  </si>
  <si>
    <t>54-AZERAILLES</t>
  </si>
  <si>
    <t>54-BACCARAT</t>
  </si>
  <si>
    <t>54-BADONVILLER</t>
  </si>
  <si>
    <t>54-BAGNEUX</t>
  </si>
  <si>
    <t>54-BAINVILLE AUX MIROIRS</t>
  </si>
  <si>
    <t>54-BAINVILLE SUR MADON</t>
  </si>
  <si>
    <t>54-BARBAS</t>
  </si>
  <si>
    <t>54-BARBONVILLE</t>
  </si>
  <si>
    <t>54-BARISEY AU PLAIN</t>
  </si>
  <si>
    <t>54-BARISEY LA COTE</t>
  </si>
  <si>
    <t>54-BASLIEUX</t>
  </si>
  <si>
    <t>54-BATHELEMONT</t>
  </si>
  <si>
    <t>54-BATILLY</t>
  </si>
  <si>
    <t>54-BATTIGNY</t>
  </si>
  <si>
    <t>54-BAUZEMONT</t>
  </si>
  <si>
    <t>54-BAYON</t>
  </si>
  <si>
    <t>54-BAYONVILLE SUR MAD</t>
  </si>
  <si>
    <t>54-BAZAILLES</t>
  </si>
  <si>
    <t>54-BEAUMONT</t>
  </si>
  <si>
    <t>54-BECHAMPS</t>
  </si>
  <si>
    <t>54-BELLEAU</t>
  </si>
  <si>
    <t>54-BELLEVILLE</t>
  </si>
  <si>
    <t>54-BENAMENIL</t>
  </si>
  <si>
    <t>54-BENNEY</t>
  </si>
  <si>
    <t>54-BERNECOURT</t>
  </si>
  <si>
    <t>54-BERTRAMBOIS</t>
  </si>
  <si>
    <t>54-BERTRICHAMPS</t>
  </si>
  <si>
    <t>54-BETTAINVILLERS</t>
  </si>
  <si>
    <t>54-BEUVEILLE</t>
  </si>
  <si>
    <t>54-BEUVEZIN</t>
  </si>
  <si>
    <t>54-BEUVILLERS</t>
  </si>
  <si>
    <t>54-BEY SUR SEILLE</t>
  </si>
  <si>
    <t>54-BEZANGE LA GRANDE</t>
  </si>
  <si>
    <t>54-BEZAUMONT</t>
  </si>
  <si>
    <t>54-BICQUELEY</t>
  </si>
  <si>
    <t>54-BIENVILLE LA PETITE</t>
  </si>
  <si>
    <t>54-BIONVILLE</t>
  </si>
  <si>
    <t>54-BLAINVILLE SUR L EAU</t>
  </si>
  <si>
    <t>54-BLAMONT</t>
  </si>
  <si>
    <t>54-BLEMEREY</t>
  </si>
  <si>
    <t>54-BLENOD LES PONT A MOUSSON</t>
  </si>
  <si>
    <t>54-BLENOD LES TOUL</t>
  </si>
  <si>
    <t>54-BOIS DE HAYE</t>
  </si>
  <si>
    <t>54-BOISMONT</t>
  </si>
  <si>
    <t>54-BONCOURT</t>
  </si>
  <si>
    <t>54-BONVILLER</t>
  </si>
  <si>
    <t>54-BORVILLE</t>
  </si>
  <si>
    <t>54-BOUCQ</t>
  </si>
  <si>
    <t>54-BOUILLONVILLE</t>
  </si>
  <si>
    <t>54-BOUVRON</t>
  </si>
  <si>
    <t>54-BOUXIERES AUX CHENES</t>
  </si>
  <si>
    <t>54-BOUXIERES AUX DAMES</t>
  </si>
  <si>
    <t>54-BOUXIERES SOUS FROIDMONT</t>
  </si>
  <si>
    <t>54-BOUZANVILLE</t>
  </si>
  <si>
    <t>54-BRAINVILLE</t>
  </si>
  <si>
    <t>54-BRALLEVILLE</t>
  </si>
  <si>
    <t>54-BRATTE</t>
  </si>
  <si>
    <t>54-BREHAIN LA VILLE</t>
  </si>
  <si>
    <t>54-BREMENIL</t>
  </si>
  <si>
    <t>54-BREMONCOURT</t>
  </si>
  <si>
    <t>54-BRIN SUR SEILLE</t>
  </si>
  <si>
    <t>54-BROUVILLE</t>
  </si>
  <si>
    <t>54-BRULEY</t>
  </si>
  <si>
    <t>54-BRUVILLE</t>
  </si>
  <si>
    <t>54-BUISSONCOURT</t>
  </si>
  <si>
    <t>54-BULLIGNY</t>
  </si>
  <si>
    <t>54-BURES</t>
  </si>
  <si>
    <t>54-BURIVILLE</t>
  </si>
  <si>
    <t>54-BURTHECOURT AUX CHENES</t>
  </si>
  <si>
    <t>54-CEINTREY</t>
  </si>
  <si>
    <t>54-CERVILLE</t>
  </si>
  <si>
    <t>54-CHALIGNY</t>
  </si>
  <si>
    <t>54-CHAMBLEY BUSSIERES</t>
  </si>
  <si>
    <t>54-CHAMPENOUX</t>
  </si>
  <si>
    <t>54-CHAMPEY SUR MOSELLE</t>
  </si>
  <si>
    <t>54-CHAMPIGNEULLES</t>
  </si>
  <si>
    <t>54-CHANTEHEUX</t>
  </si>
  <si>
    <t>54-CHAOUILLEY</t>
  </si>
  <si>
    <t>54-CHARENCY VEZIN</t>
  </si>
  <si>
    <t>54-CHAREY</t>
  </si>
  <si>
    <t>54-CHARMES LA COTE</t>
  </si>
  <si>
    <t>54-CHARMOIS</t>
  </si>
  <si>
    <t>54-CHAUDENEY SUR MOSELLE</t>
  </si>
  <si>
    <t>54-CHAVIGNY</t>
  </si>
  <si>
    <t>54-CHAZELLES SUR ALBE</t>
  </si>
  <si>
    <t>54-CHENEVIERES</t>
  </si>
  <si>
    <t>54-CHENICOURT</t>
  </si>
  <si>
    <t>54-CHENIERES</t>
  </si>
  <si>
    <t>54-CHOLOY MENILLOT</t>
  </si>
  <si>
    <t>54-CIREY SUR VEZOUZE</t>
  </si>
  <si>
    <t>54-CLAYEURES</t>
  </si>
  <si>
    <t>54-CLEMERY</t>
  </si>
  <si>
    <t>54-CLEREY SUR BRENON</t>
  </si>
  <si>
    <t>54-COINCOURT</t>
  </si>
  <si>
    <t>54-COLMEY</t>
  </si>
  <si>
    <t>54-COLOMBEY LES BELLES</t>
  </si>
  <si>
    <t>54-CONFLANS EN JARNISY</t>
  </si>
  <si>
    <t>54-CONS LA GRANDVILLE</t>
  </si>
  <si>
    <t>54-COSNES ET ROMAIN</t>
  </si>
  <si>
    <t>54-COURBESSEAUX</t>
  </si>
  <si>
    <t>54-COURCELLES</t>
  </si>
  <si>
    <t>54-COYVILLER</t>
  </si>
  <si>
    <t>54-CRANTENOY</t>
  </si>
  <si>
    <t>54-CREPEY</t>
  </si>
  <si>
    <t>54-CREVECHAMPS</t>
  </si>
  <si>
    <t>54-CREVIC</t>
  </si>
  <si>
    <t>54-CREZILLES</t>
  </si>
  <si>
    <t>54-CRION</t>
  </si>
  <si>
    <t>54-CROISMARE</t>
  </si>
  <si>
    <t>54-CRUSNES</t>
  </si>
  <si>
    <t>54-CUSTINES</t>
  </si>
  <si>
    <t>54-CUTRY</t>
  </si>
  <si>
    <t>54-DAMELEVIERES</t>
  </si>
  <si>
    <t>54-DAMPVITOUX</t>
  </si>
  <si>
    <t>54-DENEUVRE</t>
  </si>
  <si>
    <t>54-DEUXVILLE</t>
  </si>
  <si>
    <t>54-DIARVILLE</t>
  </si>
  <si>
    <t>54-DIEULOUARD</t>
  </si>
  <si>
    <t>54-DOLCOURT</t>
  </si>
  <si>
    <t>54-DOMBASLE SUR MEURTHE</t>
  </si>
  <si>
    <t>54-DOMEVRE EN HAYE</t>
  </si>
  <si>
    <t>54-DOMEVRE SUR VEZOUZE</t>
  </si>
  <si>
    <t>54-DOMGERMAIN</t>
  </si>
  <si>
    <t>54-DOMJEVIN</t>
  </si>
  <si>
    <t>54-DOMMARIE EULMONT</t>
  </si>
  <si>
    <t>54-DOMMARTEMONT</t>
  </si>
  <si>
    <t>54-DOMMARTIN LA CHAUSSEE</t>
  </si>
  <si>
    <t>54-DOMMARTIN LES TOUL</t>
  </si>
  <si>
    <t>54-DOMMARTIN SOUS AMANCE</t>
  </si>
  <si>
    <t>54-DOMPRIX</t>
  </si>
  <si>
    <t>54-DOMPTAIL EN L AIR</t>
  </si>
  <si>
    <t>54-DONCOURT LES CONFLANS</t>
  </si>
  <si>
    <t>54-DONCOURT LES LONGUYON</t>
  </si>
  <si>
    <t>54-DROUVILLE</t>
  </si>
  <si>
    <t>54-ECROUVES</t>
  </si>
  <si>
    <t>54-EINVAUX</t>
  </si>
  <si>
    <t>54-EINVILLE AU JARD</t>
  </si>
  <si>
    <t>54-EMBERMENIL</t>
  </si>
  <si>
    <t>54-EPIEZ SUR CHIERS</t>
  </si>
  <si>
    <t>54-EPLY</t>
  </si>
  <si>
    <t>54-ERBEVILLER SUR AMEZULE</t>
  </si>
  <si>
    <t>54-ERROUVILLE</t>
  </si>
  <si>
    <t>54-ESSEY ET MAIZERAIS</t>
  </si>
  <si>
    <t>54-ESSEY LA COTE</t>
  </si>
  <si>
    <t>54-ESSEY LES NANCY</t>
  </si>
  <si>
    <t>54-ETREVAL</t>
  </si>
  <si>
    <t>54-EULMONT</t>
  </si>
  <si>
    <t>54-EUVEZIN</t>
  </si>
  <si>
    <t>54-FAULX</t>
  </si>
  <si>
    <t>54-FAVIERES</t>
  </si>
  <si>
    <t>54-FECOCOURT</t>
  </si>
  <si>
    <t>54-FENNEVILLER</t>
  </si>
  <si>
    <t>54-FERRIERES</t>
  </si>
  <si>
    <t>54-FEY EN HAYE</t>
  </si>
  <si>
    <t>54-FILLIERES</t>
  </si>
  <si>
    <t>54-FLAINVAL</t>
  </si>
  <si>
    <t>54-FLAVIGNY SUR MOSELLE</t>
  </si>
  <si>
    <t>54-FLEVILLE DEVANT NANCY</t>
  </si>
  <si>
    <t>54-FLEVILLE LIXIERES</t>
  </si>
  <si>
    <t>54-FLIN</t>
  </si>
  <si>
    <t>54-FLIREY</t>
  </si>
  <si>
    <t>54-FONTENOY LA JOUTE</t>
  </si>
  <si>
    <t>54-FONTENOY SUR MOSELLE</t>
  </si>
  <si>
    <t>54-FORCELLES SOUS GUGNEY</t>
  </si>
  <si>
    <t>54-FORCELLES ST GORGON</t>
  </si>
  <si>
    <t>54-FOUG</t>
  </si>
  <si>
    <t>54-FRAIMBOIS</t>
  </si>
  <si>
    <t>54-FRAISNES EN SAINTOIS</t>
  </si>
  <si>
    <t>54-FRANCHEVILLE</t>
  </si>
  <si>
    <t>54-FRANCONVILLE</t>
  </si>
  <si>
    <t>54-FREMENIL</t>
  </si>
  <si>
    <t>54-FREMONVILLE</t>
  </si>
  <si>
    <t>54-FRESNOIS LA MONTAGNE</t>
  </si>
  <si>
    <t>54-FRIAUVILLE</t>
  </si>
  <si>
    <t>54-FROLOIS</t>
  </si>
  <si>
    <t>54-FROUARD</t>
  </si>
  <si>
    <t>54-FROVILLE</t>
  </si>
  <si>
    <t>54-GELACOURT</t>
  </si>
  <si>
    <t>54-GELAUCOURT</t>
  </si>
  <si>
    <t>54-GELLENONCOURT</t>
  </si>
  <si>
    <t>54-GEMONVILLE</t>
  </si>
  <si>
    <t>54-GERBECOURT ET HAPLEMONT</t>
  </si>
  <si>
    <t>54-GERBEVILLER</t>
  </si>
  <si>
    <t>54-GERMINY</t>
  </si>
  <si>
    <t>54-GERMONVILLE</t>
  </si>
  <si>
    <t>54-GEZONCOURT</t>
  </si>
  <si>
    <t>54-GIBEAUMEIX</t>
  </si>
  <si>
    <t>54-GIRAUMONT</t>
  </si>
  <si>
    <t>54-GIRIVILLER</t>
  </si>
  <si>
    <t>54-GLONVILLE</t>
  </si>
  <si>
    <t>54-GOGNEY</t>
  </si>
  <si>
    <t>54-GONDRECOURT AIX</t>
  </si>
  <si>
    <t>54-GONDREVILLE</t>
  </si>
  <si>
    <t>54-GONDREXON</t>
  </si>
  <si>
    <t>54-GORCY</t>
  </si>
  <si>
    <t>54-GOVILLER</t>
  </si>
  <si>
    <t>54-GRAND FAILLY</t>
  </si>
  <si>
    <t>54-GRIMONVILLER</t>
  </si>
  <si>
    <t>54-GRIPPORT</t>
  </si>
  <si>
    <t>54-GRISCOURT</t>
  </si>
  <si>
    <t>54-GROSROUVRES</t>
  </si>
  <si>
    <t>54-GUGNEY</t>
  </si>
  <si>
    <t>54-GYE</t>
  </si>
  <si>
    <t>54-HABLAINVILLE</t>
  </si>
  <si>
    <t>54-HAGEVILLE</t>
  </si>
  <si>
    <t>54-HAIGNEVILLE</t>
  </si>
  <si>
    <t>54-HALLOVILLE</t>
  </si>
  <si>
    <t>54-HAMMEVILLE</t>
  </si>
  <si>
    <t>54-HAMONVILLE</t>
  </si>
  <si>
    <t>54-HAN DEVANT PIERREPONT</t>
  </si>
  <si>
    <t>54-HANNONVILLE SUZEMONT</t>
  </si>
  <si>
    <t>54-HARAUCOURT</t>
  </si>
  <si>
    <t>54-HARBOUEY</t>
  </si>
  <si>
    <t>54-HAROUE</t>
  </si>
  <si>
    <t>54-HATRIZE</t>
  </si>
  <si>
    <t>54-HAUCOURT MOULAINE</t>
  </si>
  <si>
    <t>54-HAUDONVILLE</t>
  </si>
  <si>
    <t>54-HAUSSONVILLE</t>
  </si>
  <si>
    <t>54-HEILLECOURT</t>
  </si>
  <si>
    <t>54-HENAMENIL</t>
  </si>
  <si>
    <t>54-HERBEVILLER</t>
  </si>
  <si>
    <t>54-HERIMENIL</t>
  </si>
  <si>
    <t>54-HERSERANGE</t>
  </si>
  <si>
    <t>54-HOEVILLE</t>
  </si>
  <si>
    <t>54-HOMECOURT</t>
  </si>
  <si>
    <t>54-HOUDELMONT</t>
  </si>
  <si>
    <t>54-HOUDEMONT</t>
  </si>
  <si>
    <t>54-HOUDREVILLE</t>
  </si>
  <si>
    <t>54-HOUSSEVILLE</t>
  </si>
  <si>
    <t>54-HUDIVILLER</t>
  </si>
  <si>
    <t>54-HUSSIGNY GODBRANGE</t>
  </si>
  <si>
    <t>54-IGNEY</t>
  </si>
  <si>
    <t>54-JAILLON</t>
  </si>
  <si>
    <t>54-JARNY</t>
  </si>
  <si>
    <t>54-JARVILLE LA MALGRANGE</t>
  </si>
  <si>
    <t>54-JAULNY</t>
  </si>
  <si>
    <t>54-JEANDELAINCOURT</t>
  </si>
  <si>
    <t>54-JEANDELIZE</t>
  </si>
  <si>
    <t>54-JEVONCOURT</t>
  </si>
  <si>
    <t>54-JEZAINVILLE</t>
  </si>
  <si>
    <t>54-JOEUF</t>
  </si>
  <si>
    <t>54-JOLIVET</t>
  </si>
  <si>
    <t>54-JOPPECOURT</t>
  </si>
  <si>
    <t>54-JOUAVILLE</t>
  </si>
  <si>
    <t>54-JOUDREVILLE</t>
  </si>
  <si>
    <t>54-JUVRECOURT</t>
  </si>
  <si>
    <t>54-LABRY</t>
  </si>
  <si>
    <t>54-LACHAPELLE</t>
  </si>
  <si>
    <t>54-LAGNEY</t>
  </si>
  <si>
    <t>54-LAITRE SOUS AMANCE</t>
  </si>
  <si>
    <t>54-LAIX</t>
  </si>
  <si>
    <t>54-LALOEUF</t>
  </si>
  <si>
    <t>54-LAMATH</t>
  </si>
  <si>
    <t>54-LANDECOURT</t>
  </si>
  <si>
    <t>54-LANDREMONT</t>
  </si>
  <si>
    <t>54-LANDRES</t>
  </si>
  <si>
    <t>54-LANEUVELOTTE</t>
  </si>
  <si>
    <t>54-LANEUVEVILLE AUX BOIS</t>
  </si>
  <si>
    <t>54-LANEUVEVILLE DERRIERE FOUG</t>
  </si>
  <si>
    <t>54-LANEUVEVILLE DEVANT BAYON</t>
  </si>
  <si>
    <t>54-LANEUVEVILLE DEVANT NANCY</t>
  </si>
  <si>
    <t>54-LANFROICOURT</t>
  </si>
  <si>
    <t>54-LANTEFONTAINE</t>
  </si>
  <si>
    <t>54-LARONXE</t>
  </si>
  <si>
    <t>54-LAXOU</t>
  </si>
  <si>
    <t>54-LAY ST CHRISTOPHE</t>
  </si>
  <si>
    <t>54-LAY ST REMY</t>
  </si>
  <si>
    <t>54-LEBEUVILLE</t>
  </si>
  <si>
    <t>54-LEINTREY</t>
  </si>
  <si>
    <t>54-LEMAINVILLE</t>
  </si>
  <si>
    <t>54-LEMENIL MITRY</t>
  </si>
  <si>
    <t>54-LENONCOURT</t>
  </si>
  <si>
    <t>54-LES BAROCHES</t>
  </si>
  <si>
    <t>54-LESMENILS</t>
  </si>
  <si>
    <t>54-LETRICOURT</t>
  </si>
  <si>
    <t>54-LEXY</t>
  </si>
  <si>
    <t>54-LEYR</t>
  </si>
  <si>
    <t>54-LIMEY REMENAUVILLE</t>
  </si>
  <si>
    <t>54-LIRONVILLE</t>
  </si>
  <si>
    <t>54-LIVERDUN</t>
  </si>
  <si>
    <t>54-LOISY</t>
  </si>
  <si>
    <t>54-LONGLAVILLE</t>
  </si>
  <si>
    <t>54-LONGUYON</t>
  </si>
  <si>
    <t>54-LONGWY</t>
  </si>
  <si>
    <t>54-LOREY</t>
  </si>
  <si>
    <t>54-LOROMONTZEY</t>
  </si>
  <si>
    <t>54-LUBEY</t>
  </si>
  <si>
    <t>54-LUCEY</t>
  </si>
  <si>
    <t>54-LUDRES</t>
  </si>
  <si>
    <t>54-LUNEVILLE</t>
  </si>
  <si>
    <t>54-LUPCOURT</t>
  </si>
  <si>
    <t>54-MAGNIERES</t>
  </si>
  <si>
    <t>54-MAIDIERES</t>
  </si>
  <si>
    <t>54-MAILLY SUR SEILLE</t>
  </si>
  <si>
    <t>54-MAIRY MAINVILLE</t>
  </si>
  <si>
    <t>54-MAIXE</t>
  </si>
  <si>
    <t>54-MAIZIERES</t>
  </si>
  <si>
    <t>54-MALAVILLERS</t>
  </si>
  <si>
    <t>54-MALLELOY</t>
  </si>
  <si>
    <t>54-MALZEVILLE</t>
  </si>
  <si>
    <t>54-MAMEY</t>
  </si>
  <si>
    <t>54-MANDRES AUX QUATRE TOURS</t>
  </si>
  <si>
    <t>54-MANGONVILLE</t>
  </si>
  <si>
    <t>54-MANONCOURT EN VERMOIS</t>
  </si>
  <si>
    <t>54-MANONCOURT EN WOEVRE</t>
  </si>
  <si>
    <t>54-MANONVILLE</t>
  </si>
  <si>
    <t>54-MANONVILLER</t>
  </si>
  <si>
    <t>54-MARAINVILLER</t>
  </si>
  <si>
    <t>54-MARBACHE</t>
  </si>
  <si>
    <t>54-MARON</t>
  </si>
  <si>
    <t>54-MARS LA TOUR</t>
  </si>
  <si>
    <t>54-MARTHEMONT</t>
  </si>
  <si>
    <t>54-MARTINCOURT</t>
  </si>
  <si>
    <t>54-MATTEXEY</t>
  </si>
  <si>
    <t>54-MAXEVILLE</t>
  </si>
  <si>
    <t>54-MAZERULLES</t>
  </si>
  <si>
    <t>54-MEHONCOURT</t>
  </si>
  <si>
    <t>54-MENIL LA TOUR</t>
  </si>
  <si>
    <t>54-MERCY LE BAS</t>
  </si>
  <si>
    <t>54-MERCY LE HAUT</t>
  </si>
  <si>
    <t>54-MEREVILLE</t>
  </si>
  <si>
    <t>54-MERVILLER</t>
  </si>
  <si>
    <t>54-MESSEIN</t>
  </si>
  <si>
    <t>54-MEXY</t>
  </si>
  <si>
    <t>54-MIGNEVILLE</t>
  </si>
  <si>
    <t>54-MILLERY</t>
  </si>
  <si>
    <t>54-MINORVILLE</t>
  </si>
  <si>
    <t>54-MOINEVILLE</t>
  </si>
  <si>
    <t>54-MOIVRONS</t>
  </si>
  <si>
    <t>54-MONCEL LES LUNEVILLE</t>
  </si>
  <si>
    <t>54-MONCEL SUR SEILLE</t>
  </si>
  <si>
    <t>54-MONT BONVILLERS</t>
  </si>
  <si>
    <t>54-MONT L ETROIT</t>
  </si>
  <si>
    <t>54-MONT LE VIGNOBLE</t>
  </si>
  <si>
    <t>54-MONT ST MARTIN</t>
  </si>
  <si>
    <t>54-MONT SUR MEURTHE</t>
  </si>
  <si>
    <t>54-MONTAUVILLE</t>
  </si>
  <si>
    <t>54-MONTENOY</t>
  </si>
  <si>
    <t>54-MONTIGNY</t>
  </si>
  <si>
    <t>54-MONTIGNY SUR CHIERS</t>
  </si>
  <si>
    <t>54-MONTREUX</t>
  </si>
  <si>
    <t>54-MORFONTAINE</t>
  </si>
  <si>
    <t>54-MORIVILLER</t>
  </si>
  <si>
    <t>54-MORVILLE SUR SEILLE</t>
  </si>
  <si>
    <t>54-MOUACOURT</t>
  </si>
  <si>
    <t>54-MOUAVILLE</t>
  </si>
  <si>
    <t>54-MOUSSON</t>
  </si>
  <si>
    <t>54-MOUTIERS</t>
  </si>
  <si>
    <t>54-MOUTROT</t>
  </si>
  <si>
    <t>54-MOYEN</t>
  </si>
  <si>
    <t>54-MURVILLE</t>
  </si>
  <si>
    <t>54-NANCY</t>
  </si>
  <si>
    <t>54-NEUFMAISONS</t>
  </si>
  <si>
    <t>54-NEUVES MAISONS</t>
  </si>
  <si>
    <t>54-NEUVILLER LES BADONVILLER</t>
  </si>
  <si>
    <t>54-NEUVILLER SUR MOSELLE</t>
  </si>
  <si>
    <t>54-NOMENY</t>
  </si>
  <si>
    <t>54-NONHIGNY</t>
  </si>
  <si>
    <t>54-NORROY LE SEC</t>
  </si>
  <si>
    <t>54-NORROY LES PONT A MOUSSON</t>
  </si>
  <si>
    <t>54-NOVIANT AUX PRES</t>
  </si>
  <si>
    <t>54-OCHEY</t>
  </si>
  <si>
    <t>54-OGEVILLER</t>
  </si>
  <si>
    <t>54-OGNEVILLE</t>
  </si>
  <si>
    <t>54-OLLEY</t>
  </si>
  <si>
    <t>54-OMELMONT</t>
  </si>
  <si>
    <t>54-ONVILLE</t>
  </si>
  <si>
    <t>54-ORMES ET VILLE</t>
  </si>
  <si>
    <t>54-OTHE</t>
  </si>
  <si>
    <t>54-OZERAILLES</t>
  </si>
  <si>
    <t>54-PAGNEY DERRIERE BARINE</t>
  </si>
  <si>
    <t>54-PAGNY SUR MOSELLE</t>
  </si>
  <si>
    <t>54-PANNES</t>
  </si>
  <si>
    <t>54-PAREY ST CESAIRE</t>
  </si>
  <si>
    <t>54-PARROY</t>
  </si>
  <si>
    <t>54-PARUX</t>
  </si>
  <si>
    <t>54-PETIT FAILLY</t>
  </si>
  <si>
    <t>54-PETITMONT</t>
  </si>
  <si>
    <t>54-PETTONVILLE</t>
  </si>
  <si>
    <t>54-PEXONNE</t>
  </si>
  <si>
    <t>54-PHLIN</t>
  </si>
  <si>
    <t>54-PIENNES</t>
  </si>
  <si>
    <t>54-PIERRE LA TREICHE</t>
  </si>
  <si>
    <t>54-PIERRE PERCEE</t>
  </si>
  <si>
    <t>54-PIERREPONT</t>
  </si>
  <si>
    <t>54-PIERREVILLE</t>
  </si>
  <si>
    <t>54-POMPEY</t>
  </si>
  <si>
    <t>54-PONT A MOUSSON</t>
  </si>
  <si>
    <t>54-PONT ST VINCENT</t>
  </si>
  <si>
    <t>54-PORT SUR SEILLE</t>
  </si>
  <si>
    <t>54-PRAYE</t>
  </si>
  <si>
    <t>54-PRENY</t>
  </si>
  <si>
    <t>54-PREUTIN HIGNY</t>
  </si>
  <si>
    <t>54-PULLIGNY</t>
  </si>
  <si>
    <t>54-PULNEY</t>
  </si>
  <si>
    <t>54-PULNOY</t>
  </si>
  <si>
    <t>54-PUXE</t>
  </si>
  <si>
    <t>54-PUXIEUX</t>
  </si>
  <si>
    <t>54-QUEVILLONCOURT</t>
  </si>
  <si>
    <t>54-RAON LES LEAU</t>
  </si>
  <si>
    <t>54-RAUCOURT</t>
  </si>
  <si>
    <t>54-RAVILLE SUR SANON</t>
  </si>
  <si>
    <t>54-RECHICOURT LA PETITE</t>
  </si>
  <si>
    <t>54-RECLONVILLE</t>
  </si>
  <si>
    <t>54-REHAINVILLER</t>
  </si>
  <si>
    <t>54-REHERREY</t>
  </si>
  <si>
    <t>54-REHON</t>
  </si>
  <si>
    <t>54-REILLON</t>
  </si>
  <si>
    <t>54-REMBERCOURT SUR MAD</t>
  </si>
  <si>
    <t>54-REMENOVILLE</t>
  </si>
  <si>
    <t>54-REMEREVILLE</t>
  </si>
  <si>
    <t>54-REMONCOURT</t>
  </si>
  <si>
    <t>54-REPAIX</t>
  </si>
  <si>
    <t>54-RICHARDMENIL</t>
  </si>
  <si>
    <t>54-ROGEVILLE</t>
  </si>
  <si>
    <t>54-ROMAIN</t>
  </si>
  <si>
    <t>54-ROSIERES AUX SALINES</t>
  </si>
  <si>
    <t>54-ROSIERES EN HAYE</t>
  </si>
  <si>
    <t>54-ROUVES</t>
  </si>
  <si>
    <t>54-ROVILLE DEVANT BAYON</t>
  </si>
  <si>
    <t>54-ROYAUMEIX</t>
  </si>
  <si>
    <t>54-ROZELIEURES</t>
  </si>
  <si>
    <t>54-SAFFAIS</t>
  </si>
  <si>
    <t>54-SAIZERAIS</t>
  </si>
  <si>
    <t>54-SANCY</t>
  </si>
  <si>
    <t>54-SANZEY</t>
  </si>
  <si>
    <t>54-SAULNES</t>
  </si>
  <si>
    <t>54-SAULXEROTTE</t>
  </si>
  <si>
    <t>54-SAULXURES LES NANCY</t>
  </si>
  <si>
    <t>54-SAULXURES LES VANNES</t>
  </si>
  <si>
    <t>54-SAXON SION</t>
  </si>
  <si>
    <t>54-SEICHAMPS</t>
  </si>
  <si>
    <t>54-SEICHEPREY</t>
  </si>
  <si>
    <t>54-SELAINCOURT</t>
  </si>
  <si>
    <t>54-SERANVILLE</t>
  </si>
  <si>
    <t>54-SERRES</t>
  </si>
  <si>
    <t>54-SERROUVILLE</t>
  </si>
  <si>
    <t>54-SEXEY AUX FORGES</t>
  </si>
  <si>
    <t>54-SIONVILLER</t>
  </si>
  <si>
    <t>54-SIVRY</t>
  </si>
  <si>
    <t>54-SOMMERVILLER</t>
  </si>
  <si>
    <t>54-SORNEVILLE</t>
  </si>
  <si>
    <t>54-SPONVILLE</t>
  </si>
  <si>
    <t>54-ST AIL</t>
  </si>
  <si>
    <t>54-ST BAUSSANT</t>
  </si>
  <si>
    <t>54-ST BOINGT</t>
  </si>
  <si>
    <t>54-ST CLEMENT</t>
  </si>
  <si>
    <t>54-ST FIRMIN</t>
  </si>
  <si>
    <t>54-ST GERMAIN</t>
  </si>
  <si>
    <t>54-ST JEAN LES LONGUYON</t>
  </si>
  <si>
    <t>54-ST JULIEN LES GORZE</t>
  </si>
  <si>
    <t>54-ST MARCEL</t>
  </si>
  <si>
    <t>54-ST MARD</t>
  </si>
  <si>
    <t>54-ST MARTIN</t>
  </si>
  <si>
    <t>54-ST MAURICE AUX FORGES</t>
  </si>
  <si>
    <t>54-ST MAX</t>
  </si>
  <si>
    <t>54-ST NICOLAS DE PORT</t>
  </si>
  <si>
    <t>54-ST PANCRE</t>
  </si>
  <si>
    <t>54-ST REMIMONT</t>
  </si>
  <si>
    <t>54-ST REMY AUX BOIS</t>
  </si>
  <si>
    <t>54-ST SAUVEUR</t>
  </si>
  <si>
    <t>54-ST SUPPLET</t>
  </si>
  <si>
    <t>54-STE GENEVIEVE</t>
  </si>
  <si>
    <t>54-STE POLE</t>
  </si>
  <si>
    <t>54-TANCONVILLE</t>
  </si>
  <si>
    <t>54-TANTONVILLE</t>
  </si>
  <si>
    <t>54-TELLANCOURT</t>
  </si>
  <si>
    <t>54-THELOD</t>
  </si>
  <si>
    <t>54-THEY SOUS VAUDEMONT</t>
  </si>
  <si>
    <t>54-THEZEY ST MARTIN</t>
  </si>
  <si>
    <t>54-THIAUCOURT REGNIEVILLE</t>
  </si>
  <si>
    <t>54-THIAVILLE SUR MEURTHE</t>
  </si>
  <si>
    <t>54-THIEBAUMENIL</t>
  </si>
  <si>
    <t>54-THIL</t>
  </si>
  <si>
    <t>54-THOREY LYAUTEY</t>
  </si>
  <si>
    <t>54-THUILLEY AUX GROSEILLES</t>
  </si>
  <si>
    <t>54-THUMEREVILLE</t>
  </si>
  <si>
    <t>54-TIERCELET</t>
  </si>
  <si>
    <t>54-TOMBLAINE</t>
  </si>
  <si>
    <t>54-TONNOY</t>
  </si>
  <si>
    <t>54-TOUL</t>
  </si>
  <si>
    <t>54-TRAMONT EMY</t>
  </si>
  <si>
    <t>54-TRAMONT LASSUS</t>
  </si>
  <si>
    <t>54-TRAMONT ST ANDRE</t>
  </si>
  <si>
    <t>54-TREMBLECOURT</t>
  </si>
  <si>
    <t>54-TRIEUX</t>
  </si>
  <si>
    <t>54-TRONDES</t>
  </si>
  <si>
    <t>54-TRONVILLE</t>
  </si>
  <si>
    <t>54-TUCQUEGNIEUX</t>
  </si>
  <si>
    <t>54-UGNY</t>
  </si>
  <si>
    <t>54-URUFFE</t>
  </si>
  <si>
    <t>54-VACQUEVILLE</t>
  </si>
  <si>
    <t>54-VAL DE BRIEY</t>
  </si>
  <si>
    <t>54-VAL ET CHATILLON</t>
  </si>
  <si>
    <t>54-VALHEY</t>
  </si>
  <si>
    <t>54-VALLEROY</t>
  </si>
  <si>
    <t>54-VALLOIS</t>
  </si>
  <si>
    <t>54-VANDELAINVILLE</t>
  </si>
  <si>
    <t>54-VANDELEVILLE</t>
  </si>
  <si>
    <t>54-VANDIERES</t>
  </si>
  <si>
    <t>54-VANDOEUVRE LES NANCY</t>
  </si>
  <si>
    <t>54-VANNES LE CHATEL</t>
  </si>
  <si>
    <t>54-VARANGEVILLE</t>
  </si>
  <si>
    <t>54-VATHIMENIL</t>
  </si>
  <si>
    <t>54-VAUCOURT</t>
  </si>
  <si>
    <t>54-VAUDEMONT</t>
  </si>
  <si>
    <t>54-VAUDEVILLE</t>
  </si>
  <si>
    <t>54-VAUDIGNY</t>
  </si>
  <si>
    <t>54-VAXAINVILLE</t>
  </si>
  <si>
    <t>54-VEHO</t>
  </si>
  <si>
    <t>54-VELAINE SOUS AMANCE</t>
  </si>
  <si>
    <t>54-VELLE SUR MOSELLE</t>
  </si>
  <si>
    <t>54-VENEY</t>
  </si>
  <si>
    <t>54-VENNEZEY</t>
  </si>
  <si>
    <t>54-VERDENAL</t>
  </si>
  <si>
    <t>54-VEZELISE</t>
  </si>
  <si>
    <t>54-VIEVILLE EN HAYE</t>
  </si>
  <si>
    <t>54-VIGNEULLES</t>
  </si>
  <si>
    <t>54-VILCEY SUR TREY</t>
  </si>
  <si>
    <t>54-VILLACOURT</t>
  </si>
  <si>
    <t>54-VILLE AU MONTOIS</t>
  </si>
  <si>
    <t>54-VILLE AU VAL</t>
  </si>
  <si>
    <t>54-VILLE EN VERMOIS</t>
  </si>
  <si>
    <t>54-VILLE HOUDLEMONT</t>
  </si>
  <si>
    <t>54-VILLE SUR YRON</t>
  </si>
  <si>
    <t>54-VILLECEY SUR MAD</t>
  </si>
  <si>
    <t>54-VILLERS EN HAYE</t>
  </si>
  <si>
    <t>54-VILLERS LA CHEVRE</t>
  </si>
  <si>
    <t>54-VILLERS LA MONTAGNE</t>
  </si>
  <si>
    <t>54-VILLERS LE ROND</t>
  </si>
  <si>
    <t>54-VILLERS LES MOIVRONS</t>
  </si>
  <si>
    <t>54-VILLERS LES NANCY</t>
  </si>
  <si>
    <t>54-VILLERS SOUS PRENY</t>
  </si>
  <si>
    <t>54-VILLERUPT</t>
  </si>
  <si>
    <t>54-VILLETTE</t>
  </si>
  <si>
    <t>54-VILLEY LE SEC</t>
  </si>
  <si>
    <t>54-VILLEY ST ETIENNE</t>
  </si>
  <si>
    <t>54-VIRECOURT</t>
  </si>
  <si>
    <t>54-VITERNE</t>
  </si>
  <si>
    <t>54-VITREY</t>
  </si>
  <si>
    <t>54-VITRIMONT</t>
  </si>
  <si>
    <t>54-VITTONVILLE</t>
  </si>
  <si>
    <t>54-VIVIERS SUR CHIERS</t>
  </si>
  <si>
    <t>54-VOINEMONT</t>
  </si>
  <si>
    <t>54-VRONCOURT</t>
  </si>
  <si>
    <t>54-WAVILLE</t>
  </si>
  <si>
    <t>54-XAMMES</t>
  </si>
  <si>
    <t>54-XERMAMENIL</t>
  </si>
  <si>
    <t>54-XEUILLEY</t>
  </si>
  <si>
    <t>54-XIROCOURT</t>
  </si>
  <si>
    <t>54-XIVRY CIRCOURT</t>
  </si>
  <si>
    <t>54-XONVILLE</t>
  </si>
  <si>
    <t>54-XOUSSE</t>
  </si>
  <si>
    <t>54-XURES</t>
  </si>
  <si>
    <t>55-ABAINVILLE</t>
  </si>
  <si>
    <t>55-ABAUCOURT HAUTECOURT</t>
  </si>
  <si>
    <t>55-AINCREVILLE</t>
  </si>
  <si>
    <t>55-AMANTY</t>
  </si>
  <si>
    <t>55-AMBLY SUR MEUSE</t>
  </si>
  <si>
    <t>55-AMEL SUR L ETANG</t>
  </si>
  <si>
    <t>55-ANCEMONT</t>
  </si>
  <si>
    <t>55-ANCERVILLE</t>
  </si>
  <si>
    <t>55-ANDERNAY</t>
  </si>
  <si>
    <t>55-APREMONT LA FORET</t>
  </si>
  <si>
    <t>55-ARRANCY SUR CRUSNE</t>
  </si>
  <si>
    <t>55-AUBREVILLE</t>
  </si>
  <si>
    <t>55-AULNOIS EN PERTHOIS</t>
  </si>
  <si>
    <t>55-AUTRECOURT SUR AIRE</t>
  </si>
  <si>
    <t>55-AUTREVILLE ST LAMBERT</t>
  </si>
  <si>
    <t>55-AVILLERS STE CROIX</t>
  </si>
  <si>
    <t>55-AVIOTH</t>
  </si>
  <si>
    <t>55-AVOCOURT</t>
  </si>
  <si>
    <t>55-AZANNES ET SOUMAZANNES</t>
  </si>
  <si>
    <t>55-BAALON</t>
  </si>
  <si>
    <t>55-BADONVILLIERS GERAUVILLIERS</t>
  </si>
  <si>
    <t>55-BANNONCOURT</t>
  </si>
  <si>
    <t>55-BANTHEVILLE</t>
  </si>
  <si>
    <t>55-BAR LE DUC</t>
  </si>
  <si>
    <t>55-BAUDONVILLIERS</t>
  </si>
  <si>
    <t>55-BAUDREMONT</t>
  </si>
  <si>
    <t>55-BAULNY</t>
  </si>
  <si>
    <t>55-BAZEILLES SUR OTHAIN</t>
  </si>
  <si>
    <t>55-BAZINCOURT SUR SAULX</t>
  </si>
  <si>
    <t>55-BEAUCLAIR</t>
  </si>
  <si>
    <t>55-BEAUFORT EN ARGONNE</t>
  </si>
  <si>
    <t>55-BEAULIEU EN ARGONNE</t>
  </si>
  <si>
    <t>55-BEAUMONT EN VERDUNOIS</t>
  </si>
  <si>
    <t>55-BEAUSITE</t>
  </si>
  <si>
    <t>55-BEHONNE</t>
  </si>
  <si>
    <t>55-BELLERAY</t>
  </si>
  <si>
    <t>55-BELLEVILLE SUR MEUSE</t>
  </si>
  <si>
    <t>55-BELRAIN</t>
  </si>
  <si>
    <t>55-BELRUPT EN VERDUNOIS</t>
  </si>
  <si>
    <t>55-BENEY EN WOEVRE</t>
  </si>
  <si>
    <t>55-BETHELAINVILLE</t>
  </si>
  <si>
    <t>55-BETHINCOURT</t>
  </si>
  <si>
    <t>55-BEUREY SUR SAULX</t>
  </si>
  <si>
    <t>55-BEZONVAUX</t>
  </si>
  <si>
    <t>55-BIENCOURT SUR ORGE</t>
  </si>
  <si>
    <t>55-BILLY SOUS MANGIENNES</t>
  </si>
  <si>
    <t>55-BISLEE</t>
  </si>
  <si>
    <t>55-BLANZEE</t>
  </si>
  <si>
    <t>55-BOINVILLE EN WOEVRE</t>
  </si>
  <si>
    <t>55-BONCOURT SUR MEUSE</t>
  </si>
  <si>
    <t>55-BONNET</t>
  </si>
  <si>
    <t>55-BONZEE</t>
  </si>
  <si>
    <t>55-BOUCONVILLE SUR MADT</t>
  </si>
  <si>
    <t>55-BOULIGNY</t>
  </si>
  <si>
    <t>55-BOUQUEMONT</t>
  </si>
  <si>
    <t>55-BOUREUILLES</t>
  </si>
  <si>
    <t>55-BOVEE SUR BARBOURE</t>
  </si>
  <si>
    <t>55-BOVIOLLES</t>
  </si>
  <si>
    <t>55-BRABANT EN ARGONNE</t>
  </si>
  <si>
    <t>55-BRABANT LE ROI</t>
  </si>
  <si>
    <t>55-BRABANT SUR MEUSE</t>
  </si>
  <si>
    <t>55-BRANDEVILLE</t>
  </si>
  <si>
    <t>55-BRAQUIS</t>
  </si>
  <si>
    <t>55-BRAS SUR MEUSE</t>
  </si>
  <si>
    <t>55-BRAUVILLIERS</t>
  </si>
  <si>
    <t>55-BREHEVILLE</t>
  </si>
  <si>
    <t>55-BREUX</t>
  </si>
  <si>
    <t>55-BRIEULLES SUR MEUSE</t>
  </si>
  <si>
    <t>55-BRILLON EN BARROIS</t>
  </si>
  <si>
    <t>55-BRIXEY AUX CHANOINES</t>
  </si>
  <si>
    <t>55-BRIZEAUX</t>
  </si>
  <si>
    <t>55-BROCOURT EN ARGONNE</t>
  </si>
  <si>
    <t>55-BROUENNES</t>
  </si>
  <si>
    <t>55-BROUSSEY EN BLOIS</t>
  </si>
  <si>
    <t>55-BROUSSEY RAULECOURT</t>
  </si>
  <si>
    <t>55-BURE</t>
  </si>
  <si>
    <t>55-BUREY EN VAUX</t>
  </si>
  <si>
    <t>55-BUREY LA COTE</t>
  </si>
  <si>
    <t>55-BUXIERES SOUS LES COTES</t>
  </si>
  <si>
    <t>55-BUZY DARMONT</t>
  </si>
  <si>
    <t>55-CESSE</t>
  </si>
  <si>
    <t>55-CHAILLON</t>
  </si>
  <si>
    <t>55-CHALAINES</t>
  </si>
  <si>
    <t>55-CHAMPNEUVILLE</t>
  </si>
  <si>
    <t>55-CHAMPOUGNY</t>
  </si>
  <si>
    <t>55-CHANTERAINE</t>
  </si>
  <si>
    <t>55-CHARDOGNE</t>
  </si>
  <si>
    <t>55-CHARNY SUR MEUSE</t>
  </si>
  <si>
    <t>55-CHARPENTRY</t>
  </si>
  <si>
    <t>55-CHASSEY BEAUPRE</t>
  </si>
  <si>
    <t>55-CHATILLON SOUS LES COTES</t>
  </si>
  <si>
    <t>55-CHATTANCOURT</t>
  </si>
  <si>
    <t>55-CHAUMONT DEVANT DAMVILLERS</t>
  </si>
  <si>
    <t>55-CHAUMONT SUR AIRE</t>
  </si>
  <si>
    <t>55-CHAUVENCY LE CHATEAU</t>
  </si>
  <si>
    <t>55-CHAUVENCY ST HUBERT</t>
  </si>
  <si>
    <t>55-CHAUVONCOURT</t>
  </si>
  <si>
    <t>55-CHEPPY</t>
  </si>
  <si>
    <t>55-CHONVILLE MALAUMONT</t>
  </si>
  <si>
    <t>55-CIERGES SOUS MONTFAUCON</t>
  </si>
  <si>
    <t>55-CLERMONT EN ARGONNE</t>
  </si>
  <si>
    <t>55-CLERY LE GRAND</t>
  </si>
  <si>
    <t>55-CLERY LE PETIT</t>
  </si>
  <si>
    <t>55-COMBLES EN BARROIS</t>
  </si>
  <si>
    <t>55-COMBRES SOUS LES COTES</t>
  </si>
  <si>
    <t>55-COMMERCY</t>
  </si>
  <si>
    <t>55-CONSENVOYE</t>
  </si>
  <si>
    <t>55-CONTRISSON</t>
  </si>
  <si>
    <t>55-COURCELLES EN BARROIS</t>
  </si>
  <si>
    <t>55-COURCELLES SUR AIRE</t>
  </si>
  <si>
    <t>55-COUROUVRE</t>
  </si>
  <si>
    <t>55-COUSANCES LES FORGES</t>
  </si>
  <si>
    <t>55-COUSANCES LES TRICONVILLE</t>
  </si>
  <si>
    <t>55-COUVERTPUIS</t>
  </si>
  <si>
    <t>55-COUVONGES</t>
  </si>
  <si>
    <t>55-CUISY</t>
  </si>
  <si>
    <t>55-CULEY</t>
  </si>
  <si>
    <t>55-CUMIERES LE MORT HOMME</t>
  </si>
  <si>
    <t>55-CUNEL</t>
  </si>
  <si>
    <t>55-DAGONVILLE</t>
  </si>
  <si>
    <t>55-DAINVILLE BERTHELEVILLE</t>
  </si>
  <si>
    <t>55-DAMLOUP</t>
  </si>
  <si>
    <t>55-DAMMARIE SUR SAULX</t>
  </si>
  <si>
    <t>55-DAMVILLERS</t>
  </si>
  <si>
    <t>55-DANNEVOUX</t>
  </si>
  <si>
    <t>55-DELOUZE ROSIERES</t>
  </si>
  <si>
    <t>55-DELUT</t>
  </si>
  <si>
    <t>55-DEMANGE BAUDIGNECOURT</t>
  </si>
  <si>
    <t>55-DIEPPE SOUS DOUAUMONT</t>
  </si>
  <si>
    <t>55-DIEUE SUR MEUSE</t>
  </si>
  <si>
    <t>55-DOMBASLE EN ARGONNE</t>
  </si>
  <si>
    <t>55-DOMBRAS</t>
  </si>
  <si>
    <t>55-DOMMARTIN LA MONTAGNE</t>
  </si>
  <si>
    <t>55-DOMMARY BARONCOURT</t>
  </si>
  <si>
    <t>55-DOMPCEVRIN</t>
  </si>
  <si>
    <t>55-DOMPIERRE AUX BOIS</t>
  </si>
  <si>
    <t>55-DOMREMY LA CANNE</t>
  </si>
  <si>
    <t>55-DONCOURT AUX TEMPLIERS</t>
  </si>
  <si>
    <t>55-DOUAUMONT VAUX</t>
  </si>
  <si>
    <t>55-DOULCON</t>
  </si>
  <si>
    <t>55-DUGNY SUR MEUSE</t>
  </si>
  <si>
    <t>55-DUN SUR MEUSE</t>
  </si>
  <si>
    <t>55-DUZEY</t>
  </si>
  <si>
    <t>55-ECOUVIEZ</t>
  </si>
  <si>
    <t>55-ECUREY EN VERDUNOIS</t>
  </si>
  <si>
    <t>55-EIX</t>
  </si>
  <si>
    <t>55-EPIEZ SUR MEUSE</t>
  </si>
  <si>
    <t>55-EPINONVILLE</t>
  </si>
  <si>
    <t>55-ERIZE LA BRULEE</t>
  </si>
  <si>
    <t>55-ERIZE LA PETITE</t>
  </si>
  <si>
    <t>55-ERIZE ST DIZIER</t>
  </si>
  <si>
    <t>55-ERNEVILLE AUX BOIS</t>
  </si>
  <si>
    <t>55-ESNES EN ARGONNE</t>
  </si>
  <si>
    <t>55-ETAIN</t>
  </si>
  <si>
    <t>55-ETON</t>
  </si>
  <si>
    <t>55-ETRAYE</t>
  </si>
  <si>
    <t>55-EUVILLE</t>
  </si>
  <si>
    <t>55-EVRES</t>
  </si>
  <si>
    <t>55-FAINS VEEL</t>
  </si>
  <si>
    <t>55-FLASSIGNY</t>
  </si>
  <si>
    <t>55-FLEURY DEVANT DOUAUMONT</t>
  </si>
  <si>
    <t>55-FOAMEIX ORNEL</t>
  </si>
  <si>
    <t>55-FONTAINES ST CLAIR</t>
  </si>
  <si>
    <t>55-FORGES SUR MEUSE</t>
  </si>
  <si>
    <t>55-FOUCAUCOURT SUR THABAS</t>
  </si>
  <si>
    <t>55-FOUCHERES AUX BOIS</t>
  </si>
  <si>
    <t>55-FREMEREVILLE SOUS LES COTES</t>
  </si>
  <si>
    <t>55-FRESNES AU MONT</t>
  </si>
  <si>
    <t>55-FRESNES EN WOEVRE</t>
  </si>
  <si>
    <t>55-FROIDOS</t>
  </si>
  <si>
    <t>55-FROMEREVILLE LES VALLONS</t>
  </si>
  <si>
    <t>55-FROMEZEY</t>
  </si>
  <si>
    <t>55-FUTEAU</t>
  </si>
  <si>
    <t>55-GENICOURT SUR MEUSE</t>
  </si>
  <si>
    <t>55-GERCOURT ET DRILLANCOURT</t>
  </si>
  <si>
    <t>55-GERY</t>
  </si>
  <si>
    <t>55-GESNES EN ARGONNE</t>
  </si>
  <si>
    <t>55-GEVILLE</t>
  </si>
  <si>
    <t>55-GIMECOURT</t>
  </si>
  <si>
    <t>55-GINCREY</t>
  </si>
  <si>
    <t>55-GIRAUVOISIN</t>
  </si>
  <si>
    <t>55-GIVRAUVAL</t>
  </si>
  <si>
    <t>55-GONDRECOURT LE CHATEAU</t>
  </si>
  <si>
    <t>55-GOURAINCOURT</t>
  </si>
  <si>
    <t>55-GOUSSAINCOURT</t>
  </si>
  <si>
    <t>55-GREMILLY</t>
  </si>
  <si>
    <t>55-GRIMAUCOURT EN WOEVRE</t>
  </si>
  <si>
    <t>55-GRIMAUCOURT PRES SAMPIGNY</t>
  </si>
  <si>
    <t>55-GUERPONT</t>
  </si>
  <si>
    <t>55-GUSSAINVILLE</t>
  </si>
  <si>
    <t>55-HAIRONVILLE</t>
  </si>
  <si>
    <t>55-HALLES SOUS LES COTES</t>
  </si>
  <si>
    <t>55-HAN LES JUVIGNY</t>
  </si>
  <si>
    <t>55-HAN SUR MEUSE</t>
  </si>
  <si>
    <t>55-HANNONVILLE SOUS LES COTES</t>
  </si>
  <si>
    <t>55-HARVILLE</t>
  </si>
  <si>
    <t>55-HAUDAINVILLE</t>
  </si>
  <si>
    <t>55-HAUDIOMONT</t>
  </si>
  <si>
    <t>55-HAUMONT PRES SAMOGNEUX</t>
  </si>
  <si>
    <t>55-HEIPPES</t>
  </si>
  <si>
    <t>55-HENNEMONT</t>
  </si>
  <si>
    <t>55-HERBEUVILLE</t>
  </si>
  <si>
    <t>55-HERMEVILLE EN WOEVRE</t>
  </si>
  <si>
    <t>55-HEUDICOURT SOUS LES COTES</t>
  </si>
  <si>
    <t>55-HEVILLIERS</t>
  </si>
  <si>
    <t>55-HORVILLE EN ORNOIS</t>
  </si>
  <si>
    <t>55-HOUDELAINCOURT</t>
  </si>
  <si>
    <t>55-INOR</t>
  </si>
  <si>
    <t>55-IPPECOURT</t>
  </si>
  <si>
    <t>55-IRE LE SEC</t>
  </si>
  <si>
    <t>55-JAMETZ</t>
  </si>
  <si>
    <t>55-JONVILLE EN WOEVRE</t>
  </si>
  <si>
    <t>55-JOUY EN ARGONNE</t>
  </si>
  <si>
    <t>55-JULVECOURT</t>
  </si>
  <si>
    <t>55-JUVIGNY EN PERTHOIS</t>
  </si>
  <si>
    <t>55-JUVIGNY SUR LOISON</t>
  </si>
  <si>
    <t>55-KOEUR LA GRANDE</t>
  </si>
  <si>
    <t>55-KOEUR LA PETITE</t>
  </si>
  <si>
    <t>55-L ISLE EN RIGAULT</t>
  </si>
  <si>
    <t>55-LABEUVILLE</t>
  </si>
  <si>
    <t>55-LACHALADE</t>
  </si>
  <si>
    <t>55-LACHAUSSEE</t>
  </si>
  <si>
    <t>55-LACROIX SUR MEUSE</t>
  </si>
  <si>
    <t>55-LAHAYMEIX</t>
  </si>
  <si>
    <t>55-LAHAYVILLE</t>
  </si>
  <si>
    <t>55-LAHEYCOURT</t>
  </si>
  <si>
    <t>55-LAIMONT</t>
  </si>
  <si>
    <t>55-LAMORVILLE</t>
  </si>
  <si>
    <t>55-LAMOUILLY</t>
  </si>
  <si>
    <t>55-LANDRECOURT LEMPIRE</t>
  </si>
  <si>
    <t>55-LANEUVILLE AU RUPT</t>
  </si>
  <si>
    <t>55-LANEUVILLE SUR MEUSE</t>
  </si>
  <si>
    <t>55-LANHERES</t>
  </si>
  <si>
    <t>55-LATOUR EN WOEVRE</t>
  </si>
  <si>
    <t>55-LAVALLEE</t>
  </si>
  <si>
    <t>55-LAVINCOURT</t>
  </si>
  <si>
    <t>55-LAVOYE</t>
  </si>
  <si>
    <t>55-LE BOUCHON SUR SAULX</t>
  </si>
  <si>
    <t>55-LE CLAON</t>
  </si>
  <si>
    <t>55-LE NEUFOUR</t>
  </si>
  <si>
    <t>55-LEMMES</t>
  </si>
  <si>
    <t>55-LEROUVILLE</t>
  </si>
  <si>
    <t>55-LES EPARGES</t>
  </si>
  <si>
    <t>55-LES HAUTS DE CHEE</t>
  </si>
  <si>
    <t>55-LES ISLETTES</t>
  </si>
  <si>
    <t>55-LES MONTHAIRONS</t>
  </si>
  <si>
    <t>55-LES PAROCHES</t>
  </si>
  <si>
    <t>55-LES ROISES</t>
  </si>
  <si>
    <t>55-LES SOUHESMES RAMPONT</t>
  </si>
  <si>
    <t>55-LES TROIS DOMAINES</t>
  </si>
  <si>
    <t>55-LEVONCOURT</t>
  </si>
  <si>
    <t>55-LIGNIERES SUR AIRE</t>
  </si>
  <si>
    <t>55-LIGNY EN BARROIS</t>
  </si>
  <si>
    <t>55-LINY DEVANT DUN</t>
  </si>
  <si>
    <t>55-LION DEVANT DUN</t>
  </si>
  <si>
    <t>55-LISLE EN BARROIS</t>
  </si>
  <si>
    <t>55-LISSEY</t>
  </si>
  <si>
    <t>55-LOISEY</t>
  </si>
  <si>
    <t>55-LOISON</t>
  </si>
  <si>
    <t>55-LONGCHAMPS SUR AIRE</t>
  </si>
  <si>
    <t>55-LONGEAUX</t>
  </si>
  <si>
    <t>55-LONGEVILLE EN BARROIS</t>
  </si>
  <si>
    <t>55-LOUPMONT</t>
  </si>
  <si>
    <t>55-LOUPPY LE CHATEAU</t>
  </si>
  <si>
    <t>55-LOUPPY SUR LOISON</t>
  </si>
  <si>
    <t>55-LOUVEMONT COTE DU POIVRE</t>
  </si>
  <si>
    <t>55-LUZY ST MARTIN</t>
  </si>
  <si>
    <t>55-MAIZERAY</t>
  </si>
  <si>
    <t>55-MAIZEY</t>
  </si>
  <si>
    <t>55-MALANCOURT</t>
  </si>
  <si>
    <t>55-MANDRES EN BARROIS</t>
  </si>
  <si>
    <t>55-MANGIENNES</t>
  </si>
  <si>
    <t>55-MANHEULLES</t>
  </si>
  <si>
    <t>55-MARCHEVILLE EN WOEVRE</t>
  </si>
  <si>
    <t>55-MARRE</t>
  </si>
  <si>
    <t>55-MARSON SUR BARBOURE</t>
  </si>
  <si>
    <t>55-MARTINCOURT SUR MEUSE</t>
  </si>
  <si>
    <t>55-MARVILLE</t>
  </si>
  <si>
    <t>55-MAUCOURT SUR ORNE</t>
  </si>
  <si>
    <t>55-MAULAN</t>
  </si>
  <si>
    <t>55-MAUVAGES</t>
  </si>
  <si>
    <t>55-MAXEY SUR VAISE</t>
  </si>
  <si>
    <t>55-MECRIN</t>
  </si>
  <si>
    <t>55-MELIGNY LE GRAND</t>
  </si>
  <si>
    <t>55-MELIGNY LE PETIT</t>
  </si>
  <si>
    <t>55-MENAUCOURT</t>
  </si>
  <si>
    <t>55-MENIL AUX BOIS</t>
  </si>
  <si>
    <t>55-MENIL LA HORGNE</t>
  </si>
  <si>
    <t>55-MENIL SUR SAULX</t>
  </si>
  <si>
    <t>55-MERLES SUR LOISON</t>
  </si>
  <si>
    <t>55-MILLY SUR BRADON</t>
  </si>
  <si>
    <t>55-MOGEVILLE</t>
  </si>
  <si>
    <t>55-MOGNEVILLE</t>
  </si>
  <si>
    <t>55-MOIREY FLABAS CREPION</t>
  </si>
  <si>
    <t>55-MONT DEVANT SASSEY</t>
  </si>
  <si>
    <t>55-MONTBLAINVILLE</t>
  </si>
  <si>
    <t>55-MONTBRAS</t>
  </si>
  <si>
    <t>55-MONTFAUCON D ARGONNE</t>
  </si>
  <si>
    <t>55-MONTIERS SUR SAULX</t>
  </si>
  <si>
    <t>55-MONTIGNY DEVANT SASSEY</t>
  </si>
  <si>
    <t>55-MONTIGNY LES VAUCOULEURS</t>
  </si>
  <si>
    <t>55-MONTMEDY</t>
  </si>
  <si>
    <t>55-MONTPLONNE</t>
  </si>
  <si>
    <t>55-MONTSEC</t>
  </si>
  <si>
    <t>55-MONTZEVILLE</t>
  </si>
  <si>
    <t>55-MORANVILLE</t>
  </si>
  <si>
    <t>55-MORGEMOULIN</t>
  </si>
  <si>
    <t>55-MORLEY</t>
  </si>
  <si>
    <t>55-MOUILLY</t>
  </si>
  <si>
    <t>55-MOULAINVILLE</t>
  </si>
  <si>
    <t>55-MOULINS ST HUBERT</t>
  </si>
  <si>
    <t>55-MOULOTTE</t>
  </si>
  <si>
    <t>55-MOUZAY</t>
  </si>
  <si>
    <t>55-MURVAUX</t>
  </si>
  <si>
    <t>55-MUZERAY</t>
  </si>
  <si>
    <t>55-NAIVES EN BLOIS</t>
  </si>
  <si>
    <t>55-NAIVES ROSIERES</t>
  </si>
  <si>
    <t>55-NAIX AUX FORGES</t>
  </si>
  <si>
    <t>55-NANCOIS LE GRAND</t>
  </si>
  <si>
    <t>55-NANCOIS SUR ORNAIN</t>
  </si>
  <si>
    <t>55-NANT LE GRAND</t>
  </si>
  <si>
    <t>55-NANT LE PETIT</t>
  </si>
  <si>
    <t>55-NANTILLOIS</t>
  </si>
  <si>
    <t>55-NANTOIS</t>
  </si>
  <si>
    <t>55-NEPVANT</t>
  </si>
  <si>
    <t>55-NETTANCOURT</t>
  </si>
  <si>
    <t>55-NEUVILLE EN VERDUNOIS</t>
  </si>
  <si>
    <t>55-NEUVILLE LES VAUCOULEURS</t>
  </si>
  <si>
    <t>55-NEUVILLE SUR ORNAIN</t>
  </si>
  <si>
    <t>55-NEUVILLY EN ARGONNE</t>
  </si>
  <si>
    <t>55-NICEY SUR AIRE</t>
  </si>
  <si>
    <t>55-NIXEVILLE BLERCOURT</t>
  </si>
  <si>
    <t>55-NONSARD LAMARCHE</t>
  </si>
  <si>
    <t>55-NOUILLONPONT</t>
  </si>
  <si>
    <t>55-NOYERS AUZECOURT</t>
  </si>
  <si>
    <t>55-NUBECOURT</t>
  </si>
  <si>
    <t>55-OLIZY SUR CHIERS</t>
  </si>
  <si>
    <t>55-ORNES</t>
  </si>
  <si>
    <t>55-OSCHES</t>
  </si>
  <si>
    <t>55-OURCHES SUR MEUSE</t>
  </si>
  <si>
    <t>55-PAGNY LA BLANCHE COTE</t>
  </si>
  <si>
    <t>55-PAGNY SUR MEUSE</t>
  </si>
  <si>
    <t>55-PAREID</t>
  </si>
  <si>
    <t>55-PARFONDRUPT</t>
  </si>
  <si>
    <t>55-PEUVILLERS</t>
  </si>
  <si>
    <t>55-PIERREFITTE SUR AIRE</t>
  </si>
  <si>
    <t>55-PILLON</t>
  </si>
  <si>
    <t>55-PINTHEVILLE</t>
  </si>
  <si>
    <t>55-PONT SUR MEUSE</t>
  </si>
  <si>
    <t>55-POUILLY SUR MEUSE</t>
  </si>
  <si>
    <t>55-PRETZ EN ARGONNE</t>
  </si>
  <si>
    <t>55-QUINCY LANDZECOURT</t>
  </si>
  <si>
    <t>55-RAIVAL</t>
  </si>
  <si>
    <t>55-RAMBLUZIN ET BENOITE VAUX</t>
  </si>
  <si>
    <t>55-RAMBUCOURT</t>
  </si>
  <si>
    <t>55-RANCOURT SUR ORNAIN</t>
  </si>
  <si>
    <t>55-RANZIERES</t>
  </si>
  <si>
    <t>55-RARECOURT</t>
  </si>
  <si>
    <t>55-RECICOURT</t>
  </si>
  <si>
    <t>55-RECOURT LE CREUX</t>
  </si>
  <si>
    <t>55-REFFROY</t>
  </si>
  <si>
    <t>55-REGNEVILLE SUR MEUSE</t>
  </si>
  <si>
    <t>55-REMBERCOURT SOMMAISNE</t>
  </si>
  <si>
    <t>55-REMENNECOURT</t>
  </si>
  <si>
    <t>55-REMOIVILLE</t>
  </si>
  <si>
    <t>55-RESSON</t>
  </si>
  <si>
    <t>55-REVIGNY SUR ORNAIN</t>
  </si>
  <si>
    <t>55-REVILLE AUX BOIS</t>
  </si>
  <si>
    <t>55-RIAVILLE</t>
  </si>
  <si>
    <t>55-RIBEAUCOURT</t>
  </si>
  <si>
    <t>55-RICHECOURT</t>
  </si>
  <si>
    <t>55-RIGNY LA SALLE</t>
  </si>
  <si>
    <t>55-RIGNY ST MARTIN</t>
  </si>
  <si>
    <t>55-ROBERT ESPAGNE</t>
  </si>
  <si>
    <t>55-ROMAGNE SOUS LES COTES</t>
  </si>
  <si>
    <t>55-ROMAGNE SOUS MONTFAUCON</t>
  </si>
  <si>
    <t>55-RONVAUX</t>
  </si>
  <si>
    <t>55-ROUVRES EN WOEVRE</t>
  </si>
  <si>
    <t>55-ROUVROIS SUR MEUSE</t>
  </si>
  <si>
    <t>55-ROUVROIS SUR OTHAIN</t>
  </si>
  <si>
    <t>55-RUMONT</t>
  </si>
  <si>
    <t>55-RUPT AUX NONAINS</t>
  </si>
  <si>
    <t>55-RUPT DEVANT ST MIHIEL</t>
  </si>
  <si>
    <t>55-RUPT EN WOEVRE</t>
  </si>
  <si>
    <t>55-RUPT SUR OTHAIN</t>
  </si>
  <si>
    <t>55-SALMAGNE</t>
  </si>
  <si>
    <t>55-SAMOGNEUX</t>
  </si>
  <si>
    <t>55-SAMPIGNY</t>
  </si>
  <si>
    <t>55-SASSEY SUR MEUSE</t>
  </si>
  <si>
    <t>55-SAUDRUPT</t>
  </si>
  <si>
    <t>55-SAULMORY VILLEFRANCHE</t>
  </si>
  <si>
    <t>55-SAULVAUX</t>
  </si>
  <si>
    <t>55-SAULX LES CHAMPLON</t>
  </si>
  <si>
    <t>55-SAUVIGNY</t>
  </si>
  <si>
    <t>55-SAUVOY</t>
  </si>
  <si>
    <t>55-SAVONNIERES DEVANT BAR</t>
  </si>
  <si>
    <t>55-SAVONNIERES EN PERTHOIS</t>
  </si>
  <si>
    <t>55-SEIGNEULLES</t>
  </si>
  <si>
    <t>55-SENON</t>
  </si>
  <si>
    <t>55-SENONCOURT LES MAUJOUY</t>
  </si>
  <si>
    <t>55-SEPTSARGES</t>
  </si>
  <si>
    <t>55-SEPVIGNY</t>
  </si>
  <si>
    <t>55-SEUIL D ARGONNE</t>
  </si>
  <si>
    <t>55-SEUZEY</t>
  </si>
  <si>
    <t>55-SILMONT</t>
  </si>
  <si>
    <t>55-SIVRY LA PERCHE</t>
  </si>
  <si>
    <t>55-SIVRY SUR MEUSE</t>
  </si>
  <si>
    <t>55-SOMMEDIEUE</t>
  </si>
  <si>
    <t>55-SOMMEILLES</t>
  </si>
  <si>
    <t>55-SOMMELONNE</t>
  </si>
  <si>
    <t>55-SORBEY</t>
  </si>
  <si>
    <t>55-SORCY ST MARTIN</t>
  </si>
  <si>
    <t>55-SOUILLY</t>
  </si>
  <si>
    <t>55-SPINCOURT</t>
  </si>
  <si>
    <t>55-ST AMAND SUR ORNAIN</t>
  </si>
  <si>
    <t>55-ST ANDRE EN BARROIS</t>
  </si>
  <si>
    <t>55-ST AUBIN SUR AIRE</t>
  </si>
  <si>
    <t>55-ST GERMAIN SUR MEUSE</t>
  </si>
  <si>
    <t>55-ST HILAIRE EN WOEVRE</t>
  </si>
  <si>
    <t>55-ST JEAN LES BUZY</t>
  </si>
  <si>
    <t>55-ST JOIRE</t>
  </si>
  <si>
    <t>55-ST JULIEN SOUS LES COTES</t>
  </si>
  <si>
    <t>55-ST LAURENT SUR OTHAIN</t>
  </si>
  <si>
    <t>55-ST MAURICE SOUS LES COTES</t>
  </si>
  <si>
    <t>55-ST MIHIEL</t>
  </si>
  <si>
    <t>55-ST PIERREVILLERS</t>
  </si>
  <si>
    <t>55-ST REMY LA CALONNE</t>
  </si>
  <si>
    <t>55-STAINVILLE</t>
  </si>
  <si>
    <t>55-STENAY</t>
  </si>
  <si>
    <t>55-TAILLANCOURT</t>
  </si>
  <si>
    <t>55-TANNOIS</t>
  </si>
  <si>
    <t>55-THIERVILLE SUR MEUSE</t>
  </si>
  <si>
    <t>55-THILLOMBOIS</t>
  </si>
  <si>
    <t>55-THILLOT</t>
  </si>
  <si>
    <t>55-THONNE LA LONG</t>
  </si>
  <si>
    <t>55-THONNE LE THIL</t>
  </si>
  <si>
    <t>55-THONNE LES PRES</t>
  </si>
  <si>
    <t>55-THONNELLE</t>
  </si>
  <si>
    <t>55-TILLY SUR MEUSE</t>
  </si>
  <si>
    <t>55-TREMONT SUR SAULX</t>
  </si>
  <si>
    <t>55-TRESAUVAUX</t>
  </si>
  <si>
    <t>55-TREVERAY</t>
  </si>
  <si>
    <t>55-TRONVILLE EN BARROIS</t>
  </si>
  <si>
    <t>55-TROUSSEY</t>
  </si>
  <si>
    <t>55-TROYON</t>
  </si>
  <si>
    <t>55-UGNY SUR MEUSE</t>
  </si>
  <si>
    <t>55-VACHERAUVILLE</t>
  </si>
  <si>
    <t>55-VADELAINCOURT</t>
  </si>
  <si>
    <t>55-VADONVILLE</t>
  </si>
  <si>
    <t>55-VAL D ORNAIN</t>
  </si>
  <si>
    <t>55-VALBOIS</t>
  </si>
  <si>
    <t>55-VARENNES EN ARGONNE</t>
  </si>
  <si>
    <t>55-VARNEVILLE</t>
  </si>
  <si>
    <t>55-VASSINCOURT</t>
  </si>
  <si>
    <t>55-VAUBECOURT</t>
  </si>
  <si>
    <t>55-VAUCOULEURS</t>
  </si>
  <si>
    <t>55-VAUDEVILLE LE HAUT</t>
  </si>
  <si>
    <t>55-VAUDONCOURT</t>
  </si>
  <si>
    <t>55-VAUQUOIS</t>
  </si>
  <si>
    <t>55-VAUX LES PALAMEIX</t>
  </si>
  <si>
    <t>55-VAVINCOURT</t>
  </si>
  <si>
    <t>55-VELAINES</t>
  </si>
  <si>
    <t>55-VELOSNES</t>
  </si>
  <si>
    <t>55-VERDUN</t>
  </si>
  <si>
    <t>55-VERNEUIL GRAND</t>
  </si>
  <si>
    <t>55-VERNEUIL PETIT</t>
  </si>
  <si>
    <t>55-VERY</t>
  </si>
  <si>
    <t>55-VIGNEUL SOUS MONTMEDY</t>
  </si>
  <si>
    <t>55-VIGNEULLES LES HATTONCHATEL</t>
  </si>
  <si>
    <t>55-VIGNOT</t>
  </si>
  <si>
    <t>55-VILLE DEVANT BELRAIN</t>
  </si>
  <si>
    <t>55-VILLE DEVANT CHAUMONT</t>
  </si>
  <si>
    <t>55-VILLE EN WOEVRE</t>
  </si>
  <si>
    <t>55-VILLE SUR COUSANCES</t>
  </si>
  <si>
    <t>55-VILLE SUR SAULX</t>
  </si>
  <si>
    <t>55-VILLECLOYE</t>
  </si>
  <si>
    <t>55-VILLEROY SUR MEHOLLE</t>
  </si>
  <si>
    <t>55-VILLERS AUX VENTS</t>
  </si>
  <si>
    <t>55-VILLERS DEVANT DUN</t>
  </si>
  <si>
    <t>55-VILLERS LE SEC</t>
  </si>
  <si>
    <t>55-VILLERS LES MANGIENNES</t>
  </si>
  <si>
    <t>55-VILLERS SOUS PAREID</t>
  </si>
  <si>
    <t>55-VILLERS SUR MEUSE</t>
  </si>
  <si>
    <t>55-VILLOTTE DEVANT LOUPPY</t>
  </si>
  <si>
    <t>55-VILLOTTE SUR AIRE</t>
  </si>
  <si>
    <t>55-VILOSNES HARAUMONT</t>
  </si>
  <si>
    <t>55-VITTARVILLE</t>
  </si>
  <si>
    <t>55-VOID VACON</t>
  </si>
  <si>
    <t>55-VOUTHON BAS</t>
  </si>
  <si>
    <t>55-VOUTHON HAUT</t>
  </si>
  <si>
    <t>55-WALY</t>
  </si>
  <si>
    <t>55-WARCQ</t>
  </si>
  <si>
    <t>55-WATRONVILLE</t>
  </si>
  <si>
    <t>55-WAVRILLE</t>
  </si>
  <si>
    <t>55-WILLERONCOURT</t>
  </si>
  <si>
    <t>55-WISEPPE</t>
  </si>
  <si>
    <t>55-WOEL</t>
  </si>
  <si>
    <t>55-WOIMBEY</t>
  </si>
  <si>
    <t>55-XIVRAY ET MARVOISIN</t>
  </si>
  <si>
    <t>56-ALLAIRE</t>
  </si>
  <si>
    <t>56-AMBON</t>
  </si>
  <si>
    <t>56-ARRADON</t>
  </si>
  <si>
    <t>56-ARZAL</t>
  </si>
  <si>
    <t>56-ARZON</t>
  </si>
  <si>
    <t>56-AUGAN</t>
  </si>
  <si>
    <t>56-AURAY</t>
  </si>
  <si>
    <t>56-BADEN</t>
  </si>
  <si>
    <t>56-BANGOR</t>
  </si>
  <si>
    <t>56-BAUD</t>
  </si>
  <si>
    <t>56-BEGANNE</t>
  </si>
  <si>
    <t>56-BEIGNON</t>
  </si>
  <si>
    <t>56-BELZ</t>
  </si>
  <si>
    <t>56-BERNE</t>
  </si>
  <si>
    <t>56-BERRIC</t>
  </si>
  <si>
    <t>56-BIGNAN</t>
  </si>
  <si>
    <t>56-BILLIERS</t>
  </si>
  <si>
    <t>56-BILLIO</t>
  </si>
  <si>
    <t>56-BOHAL</t>
  </si>
  <si>
    <t>56-BRANDERION</t>
  </si>
  <si>
    <t>56-BRANDIVY</t>
  </si>
  <si>
    <t>56-BRECH</t>
  </si>
  <si>
    <t>56-BREHAN</t>
  </si>
  <si>
    <t>56-BRIGNAC</t>
  </si>
  <si>
    <t>56-BUBRY</t>
  </si>
  <si>
    <t>56-BULEON</t>
  </si>
  <si>
    <t>56-CADEN</t>
  </si>
  <si>
    <t>56-CALAN</t>
  </si>
  <si>
    <t>56-CAMOEL</t>
  </si>
  <si>
    <t>56-CAMORS</t>
  </si>
  <si>
    <t>56-CAMPENEAC</t>
  </si>
  <si>
    <t>56-CARENTOIR</t>
  </si>
  <si>
    <t>56-CARNAC</t>
  </si>
  <si>
    <t>56-CARO</t>
  </si>
  <si>
    <t>56-CAUDAN</t>
  </si>
  <si>
    <t>56-CLEGUER</t>
  </si>
  <si>
    <t>56-CLEGUEREC</t>
  </si>
  <si>
    <t>56-COLPO</t>
  </si>
  <si>
    <t>56-CONCORET</t>
  </si>
  <si>
    <t>56-COURNON</t>
  </si>
  <si>
    <t>56-CRACH</t>
  </si>
  <si>
    <t>56-CREDIN</t>
  </si>
  <si>
    <t>56-CROIXANVEC</t>
  </si>
  <si>
    <t>56-CRUGUEL</t>
  </si>
  <si>
    <t>56-DAMGAN</t>
  </si>
  <si>
    <t>56-ELVEN</t>
  </si>
  <si>
    <t>56-ERDEVEN</t>
  </si>
  <si>
    <t>56-ETEL</t>
  </si>
  <si>
    <t>56-EVELLYS</t>
  </si>
  <si>
    <t>56-EVRIGUET</t>
  </si>
  <si>
    <t>56-FEREL</t>
  </si>
  <si>
    <t>56-FORGES DE LANOUEE</t>
  </si>
  <si>
    <t>56-GAVRES</t>
  </si>
  <si>
    <t>56-GESTEL</t>
  </si>
  <si>
    <t>56-GOURHEL</t>
  </si>
  <si>
    <t>56-GOURIN</t>
  </si>
  <si>
    <t>56-GRAND CHAMP</t>
  </si>
  <si>
    <t>56-GROIX</t>
  </si>
  <si>
    <t>56-GUEGON</t>
  </si>
  <si>
    <t>56-GUEHENNO</t>
  </si>
  <si>
    <t>56-GUELTAS</t>
  </si>
  <si>
    <t>56-GUEMENE SUR SCORFF</t>
  </si>
  <si>
    <t>56-GUENIN</t>
  </si>
  <si>
    <t>56-GUER</t>
  </si>
  <si>
    <t>56-GUERN</t>
  </si>
  <si>
    <t>56-GUIDEL</t>
  </si>
  <si>
    <t>56-GUILLAC</t>
  </si>
  <si>
    <t>56-GUILLIERS</t>
  </si>
  <si>
    <t>56-GUISCRIFF</t>
  </si>
  <si>
    <t>56-HELLEAN</t>
  </si>
  <si>
    <t>56-HENNEBONT</t>
  </si>
  <si>
    <t>56-ILE AUX MOINES</t>
  </si>
  <si>
    <t>56-ILE D ARZ</t>
  </si>
  <si>
    <t>56-ILE D HOUAT</t>
  </si>
  <si>
    <t>56-ILE DE HOEDIC</t>
  </si>
  <si>
    <t>56-INGUINIEL</t>
  </si>
  <si>
    <t>56-INZINZAC LOCHRIST</t>
  </si>
  <si>
    <t>56-JOSSELIN</t>
  </si>
  <si>
    <t>56-KERFOURN</t>
  </si>
  <si>
    <t>56-KERGRIST</t>
  </si>
  <si>
    <t>56-KERNASCLEDEN</t>
  </si>
  <si>
    <t>56-KERVIGNAC</t>
  </si>
  <si>
    <t>56-LA CHAPELLE NEUVE</t>
  </si>
  <si>
    <t>56-LA CROIX HELLEAN</t>
  </si>
  <si>
    <t>56-LA GACILLY</t>
  </si>
  <si>
    <t>56-LA GREE ST LAURENT</t>
  </si>
  <si>
    <t>56-LA ROCHE BERNARD</t>
  </si>
  <si>
    <t>56-LA TRINITE PORHOET</t>
  </si>
  <si>
    <t>56-LA TRINITE SUR MER</t>
  </si>
  <si>
    <t>56-LA TRINITE SURZUR</t>
  </si>
  <si>
    <t>56-LA VRAIE CROIX</t>
  </si>
  <si>
    <t>56-LANDAUL</t>
  </si>
  <si>
    <t>56-LANDEVANT</t>
  </si>
  <si>
    <t>56-LANESTER</t>
  </si>
  <si>
    <t>56-LANGOELAN</t>
  </si>
  <si>
    <t>56-LANGONNET</t>
  </si>
  <si>
    <t>56-LANGUIDIC</t>
  </si>
  <si>
    <t>56-LANTILLAC</t>
  </si>
  <si>
    <t>56-LANVAUDAN</t>
  </si>
  <si>
    <t>56-LANVENEGEN</t>
  </si>
  <si>
    <t>56-LARMOR BADEN</t>
  </si>
  <si>
    <t>56-LARMOR PLAGE</t>
  </si>
  <si>
    <t>56-LARRE</t>
  </si>
  <si>
    <t>56-LAUZACH</t>
  </si>
  <si>
    <t>56-LE BONO</t>
  </si>
  <si>
    <t>56-LE COURS</t>
  </si>
  <si>
    <t>56-LE CROISTY</t>
  </si>
  <si>
    <t>56-LE FAOUET</t>
  </si>
  <si>
    <t>56-LE GUERNO</t>
  </si>
  <si>
    <t>56-LE HEZO</t>
  </si>
  <si>
    <t>56-LE PALAIS</t>
  </si>
  <si>
    <t>56-LE SAINT</t>
  </si>
  <si>
    <t>56-LE SOURN</t>
  </si>
  <si>
    <t>56-LE TOUR DU PARC</t>
  </si>
  <si>
    <t>56-LES FOUGERETS</t>
  </si>
  <si>
    <t>56-LIGNOL</t>
  </si>
  <si>
    <t>56-LIMERZEL</t>
  </si>
  <si>
    <t>56-LIZIO</t>
  </si>
  <si>
    <t>56-LOCMALO</t>
  </si>
  <si>
    <t>56-LOCMARIA</t>
  </si>
  <si>
    <t>56-LOCMARIA GRAND CHAMP</t>
  </si>
  <si>
    <t>56-LOCMARIAQUER</t>
  </si>
  <si>
    <t>56-LOCMINE</t>
  </si>
  <si>
    <t>56-LOCMIQUELIC</t>
  </si>
  <si>
    <t>56-LOCOAL MENDON</t>
  </si>
  <si>
    <t>56-LOCQUELTAS</t>
  </si>
  <si>
    <t>56-LORIENT</t>
  </si>
  <si>
    <t>56-LOYAT</t>
  </si>
  <si>
    <t>56-MALANSAC</t>
  </si>
  <si>
    <t>56-MALESTROIT</t>
  </si>
  <si>
    <t>56-MALGUENAC</t>
  </si>
  <si>
    <t>56-MARZAN</t>
  </si>
  <si>
    <t>56-MAURON</t>
  </si>
  <si>
    <t>56-MELRAND</t>
  </si>
  <si>
    <t>56-MENEAC</t>
  </si>
  <si>
    <t>56-MERLEVENEZ</t>
  </si>
  <si>
    <t>56-MESLAN</t>
  </si>
  <si>
    <t>56-MEUCON</t>
  </si>
  <si>
    <t>56-MISSIRIAC</t>
  </si>
  <si>
    <t>56-MOHON</t>
  </si>
  <si>
    <t>56-MOLAC</t>
  </si>
  <si>
    <t>56-MONTENEUF</t>
  </si>
  <si>
    <t>56-MONTERBLANC</t>
  </si>
  <si>
    <t>56-MONTERTELOT</t>
  </si>
  <si>
    <t>56-MOREAC</t>
  </si>
  <si>
    <t>56-MOUSTOIR AC</t>
  </si>
  <si>
    <t>56-MUZILLAC</t>
  </si>
  <si>
    <t>56-NEANT SUR YVEL</t>
  </si>
  <si>
    <t>56-NEULLIAC</t>
  </si>
  <si>
    <t>56-NIVILLAC</t>
  </si>
  <si>
    <t>56-NOSTANG</t>
  </si>
  <si>
    <t>56-NOYAL MUZILLAC</t>
  </si>
  <si>
    <t>56-NOYAL PONTIVY</t>
  </si>
  <si>
    <t>56-PEAULE</t>
  </si>
  <si>
    <t>56-PEILLAC</t>
  </si>
  <si>
    <t>56-PENESTIN</t>
  </si>
  <si>
    <t>56-PERSQUEN</t>
  </si>
  <si>
    <t>56-PLAUDREN</t>
  </si>
  <si>
    <t>56-PLESCOP</t>
  </si>
  <si>
    <t>56-PLEUCADEUC</t>
  </si>
  <si>
    <t>56-PLEUGRIFFET</t>
  </si>
  <si>
    <t>56-PLOEMEL</t>
  </si>
  <si>
    <t>56-PLOEMEUR</t>
  </si>
  <si>
    <t>56-PLOERDUT</t>
  </si>
  <si>
    <t>56-PLOEREN</t>
  </si>
  <si>
    <t>56-PLOERMEL</t>
  </si>
  <si>
    <t>56-PLOUAY</t>
  </si>
  <si>
    <t>56-PLOUGOUMELEN</t>
  </si>
  <si>
    <t>56-PLOUHARNEL</t>
  </si>
  <si>
    <t>56-PLOUHINEC</t>
  </si>
  <si>
    <t>56-PLOURAY</t>
  </si>
  <si>
    <t>56-PLUHERLIN</t>
  </si>
  <si>
    <t>56-PLUMELEC</t>
  </si>
  <si>
    <t>56-PLUMELIAU BIEUZY</t>
  </si>
  <si>
    <t>56-PLUMELIN</t>
  </si>
  <si>
    <t>56-PLUMERGAT</t>
  </si>
  <si>
    <t>56-PLUNERET</t>
  </si>
  <si>
    <t>56-PLUVIGNER</t>
  </si>
  <si>
    <t>56-PONT SCORFF</t>
  </si>
  <si>
    <t>56-PONTIVY</t>
  </si>
  <si>
    <t>56-PORCARO</t>
  </si>
  <si>
    <t>56-PORT LOUIS</t>
  </si>
  <si>
    <t>56-PRIZIAC</t>
  </si>
  <si>
    <t>56-QUESTEMBERT</t>
  </si>
  <si>
    <t>56-QUEVEN</t>
  </si>
  <si>
    <t>56-QUIBERON</t>
  </si>
  <si>
    <t>56-QUISTINIC</t>
  </si>
  <si>
    <t>56-RADENAC</t>
  </si>
  <si>
    <t>56-REGUINY</t>
  </si>
  <si>
    <t>56-REMINIAC</t>
  </si>
  <si>
    <t>56-RIANTEC</t>
  </si>
  <si>
    <t>56-RIEUX</t>
  </si>
  <si>
    <t>56-ROCHEFORT EN TERRE</t>
  </si>
  <si>
    <t>56-ROHAN</t>
  </si>
  <si>
    <t>56-ROUDOUALLEC</t>
  </si>
  <si>
    <t>56-RUFFIAC</t>
  </si>
  <si>
    <t>56-SARZEAU</t>
  </si>
  <si>
    <t>56-SAUZON</t>
  </si>
  <si>
    <t>56-SEGLIEN</t>
  </si>
  <si>
    <t>56-SENE</t>
  </si>
  <si>
    <t>56-SERENT</t>
  </si>
  <si>
    <t>56-SILFIAC</t>
  </si>
  <si>
    <t>56-ST ABRAHAM</t>
  </si>
  <si>
    <t>56-ST AIGNAN</t>
  </si>
  <si>
    <t>56-ST ALLOUESTRE</t>
  </si>
  <si>
    <t>56-ST ARMEL</t>
  </si>
  <si>
    <t>56-ST AVE</t>
  </si>
  <si>
    <t>56-ST BARTHELEMY</t>
  </si>
  <si>
    <t>56-ST BRIEUC DE MAURON</t>
  </si>
  <si>
    <t>56-ST CARADEC TREGOMEL</t>
  </si>
  <si>
    <t>56-ST CONGARD</t>
  </si>
  <si>
    <t>56-ST DOLAY</t>
  </si>
  <si>
    <t>56-ST GERAND</t>
  </si>
  <si>
    <t>56-ST GILDAS DE RHUYS</t>
  </si>
  <si>
    <t>56-ST GONNERY</t>
  </si>
  <si>
    <t>56-ST GORGON</t>
  </si>
  <si>
    <t>56-ST GRAVE</t>
  </si>
  <si>
    <t>56-ST GUYOMARD</t>
  </si>
  <si>
    <t>56-ST JACUT LES PINS</t>
  </si>
  <si>
    <t>56-ST JEAN BREVELAY</t>
  </si>
  <si>
    <t>56-ST JEAN LA POTERIE</t>
  </si>
  <si>
    <t>56-ST LAURENT SUR OUST</t>
  </si>
  <si>
    <t>56-ST LERY</t>
  </si>
  <si>
    <t>56-ST MALO DE BEIGNON</t>
  </si>
  <si>
    <t>56-ST MALO DES TROIS FONTAINES</t>
  </si>
  <si>
    <t>56-ST MARCEL</t>
  </si>
  <si>
    <t>56-ST MARTIN SUR OUST</t>
  </si>
  <si>
    <t>56-ST NICOLAS DU TERTRE</t>
  </si>
  <si>
    <t>56-ST NOLFF</t>
  </si>
  <si>
    <t>56-ST PERREUX</t>
  </si>
  <si>
    <t>56-ST PHILIBERT</t>
  </si>
  <si>
    <t>56-ST PIERRE QUIBERON</t>
  </si>
  <si>
    <t>56-ST SERVANT</t>
  </si>
  <si>
    <t>56-ST THURIAU</t>
  </si>
  <si>
    <t>56-ST TUGDUAL</t>
  </si>
  <si>
    <t>56-ST VINCENT SUR OUST</t>
  </si>
  <si>
    <t>56-STE ANNE D AURAY</t>
  </si>
  <si>
    <t>56-STE BRIGITTE</t>
  </si>
  <si>
    <t>56-STE HELENE</t>
  </si>
  <si>
    <t>56-SULNIAC</t>
  </si>
  <si>
    <t>56-SURZUR</t>
  </si>
  <si>
    <t>56-TAUPONT</t>
  </si>
  <si>
    <t>56-THEHILLAC</t>
  </si>
  <si>
    <t>56-THEIX NOYALO</t>
  </si>
  <si>
    <t>56-TREAL</t>
  </si>
  <si>
    <t>56-TREDION</t>
  </si>
  <si>
    <t>56-TREFFLEAN</t>
  </si>
  <si>
    <t>56-TREHORENTEUC</t>
  </si>
  <si>
    <t>56-VAL D OUST</t>
  </si>
  <si>
    <t>56-VANNES</t>
  </si>
  <si>
    <t>57-ABONCOURT</t>
  </si>
  <si>
    <t>57-ABONCOURT SUR SEILLE</t>
  </si>
  <si>
    <t>57-ABRESCHVILLER</t>
  </si>
  <si>
    <t>57-ACHAIN</t>
  </si>
  <si>
    <t>57-ACHEN</t>
  </si>
  <si>
    <t>57-ADAINCOURT</t>
  </si>
  <si>
    <t>57-ADELANGE</t>
  </si>
  <si>
    <t>57-AJONCOURT</t>
  </si>
  <si>
    <t>57-ALAINCOURT LA COTE</t>
  </si>
  <si>
    <t>57-ALBESTROFF</t>
  </si>
  <si>
    <t>57-ALGRANGE</t>
  </si>
  <si>
    <t>57-ALSTING</t>
  </si>
  <si>
    <t>57-ALTRIPPE</t>
  </si>
  <si>
    <t>57-ALTVILLER</t>
  </si>
  <si>
    <t>57-ALZING</t>
  </si>
  <si>
    <t>57-AMANVILLERS</t>
  </si>
  <si>
    <t>57-AMELECOURT</t>
  </si>
  <si>
    <t>57-AMNEVILLE LES THERMES</t>
  </si>
  <si>
    <t>57-ANCERVILLE</t>
  </si>
  <si>
    <t>57-ANCY DORNOT</t>
  </si>
  <si>
    <t>57-ANGEVILLERS</t>
  </si>
  <si>
    <t>57-ANTILLY</t>
  </si>
  <si>
    <t>57-ANZELING</t>
  </si>
  <si>
    <t>57-APACH</t>
  </si>
  <si>
    <t>57-ARGANCY</t>
  </si>
  <si>
    <t>57-ARRAINCOURT</t>
  </si>
  <si>
    <t>57-ARRIANCE</t>
  </si>
  <si>
    <t>57-ARRY</t>
  </si>
  <si>
    <t>57-ARS LAQUENEXY</t>
  </si>
  <si>
    <t>57-ARS SUR MOSELLE</t>
  </si>
  <si>
    <t>57-ARZVILLER</t>
  </si>
  <si>
    <t>57-ASPACH</t>
  </si>
  <si>
    <t>57-ASSENONCOURT</t>
  </si>
  <si>
    <t>57-ATTILLONCOURT</t>
  </si>
  <si>
    <t>57-AUBE</t>
  </si>
  <si>
    <t>57-AUDUN LE TICHE</t>
  </si>
  <si>
    <t>57-AUGNY</t>
  </si>
  <si>
    <t>57-AULNOIS SUR SEILLE</t>
  </si>
  <si>
    <t>57-AUMETZ</t>
  </si>
  <si>
    <t>57-AVRICOURT</t>
  </si>
  <si>
    <t>57-AY SUR MOSELLE</t>
  </si>
  <si>
    <t>57-AZOUDANGE</t>
  </si>
  <si>
    <t>57-BACOURT</t>
  </si>
  <si>
    <t>57-BAERENTHAL</t>
  </si>
  <si>
    <t>57-BAMBIDERSTROFF</t>
  </si>
  <si>
    <t>57-BANNAY</t>
  </si>
  <si>
    <t>57-BARCHAIN</t>
  </si>
  <si>
    <t>57-BARONVILLE</t>
  </si>
  <si>
    <t>57-BARST</t>
  </si>
  <si>
    <t>57-BASSE HAM</t>
  </si>
  <si>
    <t>57-BASSE RENTGEN</t>
  </si>
  <si>
    <t>57-BASSING</t>
  </si>
  <si>
    <t>57-BAUDRECOURT</t>
  </si>
  <si>
    <t>57-BAZONCOURT</t>
  </si>
  <si>
    <t>57-BEBING</t>
  </si>
  <si>
    <t>57-BECHY</t>
  </si>
  <si>
    <t>57-BEHREN LES FORBACH</t>
  </si>
  <si>
    <t>57-BELLANGE</t>
  </si>
  <si>
    <t>57-BELLES FORETS</t>
  </si>
  <si>
    <t>57-BENESTROFF</t>
  </si>
  <si>
    <t>57-BENING LES ST AVOLD</t>
  </si>
  <si>
    <t>57-BERG SUR MOSELLE</t>
  </si>
  <si>
    <t>57-BERIG VINTRANGE</t>
  </si>
  <si>
    <t>57-BERLING</t>
  </si>
  <si>
    <t>57-BERMERING</t>
  </si>
  <si>
    <t>57-BERTHELMING</t>
  </si>
  <si>
    <t>57-BERTRANGE</t>
  </si>
  <si>
    <t>57-BERVILLER EN MOSELLE</t>
  </si>
  <si>
    <t>57-BETTANGE</t>
  </si>
  <si>
    <t>57-BETTBORN</t>
  </si>
  <si>
    <t>57-BETTELAINVILLE</t>
  </si>
  <si>
    <t>57-BETTING</t>
  </si>
  <si>
    <t>57-BETTVILLER</t>
  </si>
  <si>
    <t>57-BEUX</t>
  </si>
  <si>
    <t>57-BEYREN LES SIERCK</t>
  </si>
  <si>
    <t>57-BEZANGE LA PETITE</t>
  </si>
  <si>
    <t>57-BIBICHE</t>
  </si>
  <si>
    <t>57-BICKENHOLTZ</t>
  </si>
  <si>
    <t>57-BIDESTROFF</t>
  </si>
  <si>
    <t>57-BIDING</t>
  </si>
  <si>
    <t>57-BINING</t>
  </si>
  <si>
    <t>57-BIONCOURT</t>
  </si>
  <si>
    <t>57-BIONVILLE SUR NIED</t>
  </si>
  <si>
    <t>57-BISTEN EN LORRAINE</t>
  </si>
  <si>
    <t>57-BISTROFF</t>
  </si>
  <si>
    <t>57-BITCHE</t>
  </si>
  <si>
    <t>57-BLANCHE EGLISE</t>
  </si>
  <si>
    <t>57-BLIES EBERSING</t>
  </si>
  <si>
    <t>57-BLIES GUERSVILLER</t>
  </si>
  <si>
    <t>57-BLIESBRUCK</t>
  </si>
  <si>
    <t>57-BOUCHEPORN</t>
  </si>
  <si>
    <t>57-BOULANGE</t>
  </si>
  <si>
    <t>57-BOULAY</t>
  </si>
  <si>
    <t>57-BOURDONNAY</t>
  </si>
  <si>
    <t>57-BOURGALTROFF</t>
  </si>
  <si>
    <t>57-BOURSCHEID</t>
  </si>
  <si>
    <t>57-BOUSBACH</t>
  </si>
  <si>
    <t>57-BOUSSE</t>
  </si>
  <si>
    <t>57-BOUSSEVILLER</t>
  </si>
  <si>
    <t>57-BOUST</t>
  </si>
  <si>
    <t>57-BOUSTROFF</t>
  </si>
  <si>
    <t>57-BOUZONVILLE</t>
  </si>
  <si>
    <t>57-BREHAIN</t>
  </si>
  <si>
    <t>57-BREIDENBACH</t>
  </si>
  <si>
    <t>57-BREISTROFF LA GRANDE</t>
  </si>
  <si>
    <t>57-BRETTNACH</t>
  </si>
  <si>
    <t>57-BRONVAUX</t>
  </si>
  <si>
    <t>57-BROUCK</t>
  </si>
  <si>
    <t>57-BROUDERDORFF</t>
  </si>
  <si>
    <t>57-BROUVILLER</t>
  </si>
  <si>
    <t>57-BRULANGE</t>
  </si>
  <si>
    <t>57-BUCHY</t>
  </si>
  <si>
    <t>57-BUDING</t>
  </si>
  <si>
    <t>57-BUDLING</t>
  </si>
  <si>
    <t>57-BUHL LORRAINE</t>
  </si>
  <si>
    <t>57-BURLIONCOURT</t>
  </si>
  <si>
    <t>57-BURTONCOURT</t>
  </si>
  <si>
    <t>57-CAPPEL</t>
  </si>
  <si>
    <t>57-CARLING</t>
  </si>
  <si>
    <t>57-CATTENOM</t>
  </si>
  <si>
    <t>57-CHAILLY LES ENNERY</t>
  </si>
  <si>
    <t>57-CHAMBREY</t>
  </si>
  <si>
    <t>57-CHANVILLE</t>
  </si>
  <si>
    <t>57-CHARLEVILLE SOUS BOIS</t>
  </si>
  <si>
    <t>57-CHARLY ORADOUR</t>
  </si>
  <si>
    <t>57-CHATEAU BREHAIN</t>
  </si>
  <si>
    <t>57-CHATEAU ROUGE</t>
  </si>
  <si>
    <t>57-CHATEAU SALINS</t>
  </si>
  <si>
    <t>57-CHATEAU VOUE</t>
  </si>
  <si>
    <t>57-CHATEL ST GERMAIN</t>
  </si>
  <si>
    <t>57-CHEMERY LES DEUX</t>
  </si>
  <si>
    <t>57-CHEMINOT</t>
  </si>
  <si>
    <t>57-CHENOIS</t>
  </si>
  <si>
    <t>57-CHERISEY</t>
  </si>
  <si>
    <t>57-CHESNY</t>
  </si>
  <si>
    <t>57-CHICOURT</t>
  </si>
  <si>
    <t>57-CHIEULLES</t>
  </si>
  <si>
    <t>57-CLOUANGE</t>
  </si>
  <si>
    <t>57-COCHEREN</t>
  </si>
  <si>
    <t>57-COIN LES CUVRY</t>
  </si>
  <si>
    <t>57-COIN SUR SEILLE</t>
  </si>
  <si>
    <t>57-COINCY</t>
  </si>
  <si>
    <t>57-COLLIGNY MAIZERY</t>
  </si>
  <si>
    <t>57-COLMEN</t>
  </si>
  <si>
    <t>57-CONDE NORTHEN</t>
  </si>
  <si>
    <t>57-CONTHIL</t>
  </si>
  <si>
    <t>57-CONTZ LES BAINS</t>
  </si>
  <si>
    <t>57-CORNY SUR MOSELLE</t>
  </si>
  <si>
    <t>57-COUME</t>
  </si>
  <si>
    <t>57-COURCELLES CHAUSSY</t>
  </si>
  <si>
    <t>57-COURCELLES SUR NIED</t>
  </si>
  <si>
    <t>57-CRAINCOURT</t>
  </si>
  <si>
    <t>57-CREHANGE</t>
  </si>
  <si>
    <t>57-CREUTZWALD</t>
  </si>
  <si>
    <t>57-CUTTING</t>
  </si>
  <si>
    <t>57-CUVRY</t>
  </si>
  <si>
    <t>57-DABO</t>
  </si>
  <si>
    <t>57-DALEM</t>
  </si>
  <si>
    <t>57-DALHAIN</t>
  </si>
  <si>
    <t>57-DALSTEIN</t>
  </si>
  <si>
    <t>57-DANNE ET QUATRE VENTS</t>
  </si>
  <si>
    <t>57-DANNELBOURG</t>
  </si>
  <si>
    <t>57-DELME</t>
  </si>
  <si>
    <t>57-DENTING</t>
  </si>
  <si>
    <t>57-DESSELING</t>
  </si>
  <si>
    <t>57-DESTRY</t>
  </si>
  <si>
    <t>57-DIANE CAPELLE</t>
  </si>
  <si>
    <t>57-DIEBLING</t>
  </si>
  <si>
    <t>57-DIESEN</t>
  </si>
  <si>
    <t>57-DIEUZE</t>
  </si>
  <si>
    <t>57-DIFFEMBACH LES HELLIMER</t>
  </si>
  <si>
    <t>57-DISTROFF</t>
  </si>
  <si>
    <t>57-DOLVING</t>
  </si>
  <si>
    <t>57-DOMNOM LES DIEUZE</t>
  </si>
  <si>
    <t>57-DONJEUX</t>
  </si>
  <si>
    <t>57-DONNELAY</t>
  </si>
  <si>
    <t>57-EBERSVILLER</t>
  </si>
  <si>
    <t>57-EBLANGE</t>
  </si>
  <si>
    <t>57-EGUELSHARDT</t>
  </si>
  <si>
    <t>57-EINCHEVILLE</t>
  </si>
  <si>
    <t>57-ELVANGE</t>
  </si>
  <si>
    <t>57-ELZANGE</t>
  </si>
  <si>
    <t>57-ENCHENBERG</t>
  </si>
  <si>
    <t>57-ENNERY</t>
  </si>
  <si>
    <t>57-ENTRANGE</t>
  </si>
  <si>
    <t>57-EPPING</t>
  </si>
  <si>
    <t>57-ERCHING</t>
  </si>
  <si>
    <t>57-ERNESTVILLER</t>
  </si>
  <si>
    <t>57-ERSTROFF</t>
  </si>
  <si>
    <t>57-ESCHERANGE</t>
  </si>
  <si>
    <t>57-ETTING</t>
  </si>
  <si>
    <t>57-ETZLING</t>
  </si>
  <si>
    <t>57-EVRANGE</t>
  </si>
  <si>
    <t>57-FAILLY</t>
  </si>
  <si>
    <t>57-FALCK</t>
  </si>
  <si>
    <t>57-FAMECK</t>
  </si>
  <si>
    <t>57-FAREBERSVILLER</t>
  </si>
  <si>
    <t>57-FARSCHVILLER</t>
  </si>
  <si>
    <t>57-FAULQUEMONT</t>
  </si>
  <si>
    <t>57-FENETRANGE</t>
  </si>
  <si>
    <t>57-FEVES</t>
  </si>
  <si>
    <t>57-FEY</t>
  </si>
  <si>
    <t>57-FILSTROFF</t>
  </si>
  <si>
    <t>57-FIXEM</t>
  </si>
  <si>
    <t>57-FLASTROFF</t>
  </si>
  <si>
    <t>57-FLEISHEIM</t>
  </si>
  <si>
    <t>57-FLETRANGE</t>
  </si>
  <si>
    <t>57-FLEURY</t>
  </si>
  <si>
    <t>57-FLEVY</t>
  </si>
  <si>
    <t>57-FLOCOURT</t>
  </si>
  <si>
    <t>57-FLORANGE</t>
  </si>
  <si>
    <t>57-FOLKLING</t>
  </si>
  <si>
    <t>57-FOLSCHVILLER</t>
  </si>
  <si>
    <t>57-FONTENY</t>
  </si>
  <si>
    <t>57-FONTOY</t>
  </si>
  <si>
    <t>57-FORBACH</t>
  </si>
  <si>
    <t>57-FOSSIEUX</t>
  </si>
  <si>
    <t>57-FOULCREY</t>
  </si>
  <si>
    <t>57-FOULIGNY</t>
  </si>
  <si>
    <t>57-FOVILLE</t>
  </si>
  <si>
    <t>57-FRANCALTROFF</t>
  </si>
  <si>
    <t>57-FRAQUELFING</t>
  </si>
  <si>
    <t>57-FRAUENBERG</t>
  </si>
  <si>
    <t>57-FREISTROFF</t>
  </si>
  <si>
    <t>57-FREMERY</t>
  </si>
  <si>
    <t>57-FREMESTROFF</t>
  </si>
  <si>
    <t>57-FRESNES EN SAULNOIS</t>
  </si>
  <si>
    <t>57-FREYBOUSE</t>
  </si>
  <si>
    <t>57-FREYMING MERLEBACH</t>
  </si>
  <si>
    <t>57-FRIBOURG</t>
  </si>
  <si>
    <t>57-GANDRANGE</t>
  </si>
  <si>
    <t>57-GARREBOURG</t>
  </si>
  <si>
    <t>57-GAVISSE</t>
  </si>
  <si>
    <t>57-GELUCOURT</t>
  </si>
  <si>
    <t>57-GERBECOURT</t>
  </si>
  <si>
    <t>57-GIVRYCOURT</t>
  </si>
  <si>
    <t>57-GLATIGNY</t>
  </si>
  <si>
    <t>57-GOETZENBRUCK</t>
  </si>
  <si>
    <t>57-GOIN</t>
  </si>
  <si>
    <t>57-GOMELANGE</t>
  </si>
  <si>
    <t>57-GONDREXANGE</t>
  </si>
  <si>
    <t>57-GORZE</t>
  </si>
  <si>
    <t>57-GOSSELMING</t>
  </si>
  <si>
    <t>57-GRAVELOTTE</t>
  </si>
  <si>
    <t>57-GREMECEY</t>
  </si>
  <si>
    <t>57-GRENING</t>
  </si>
  <si>
    <t>57-GRINDORFF BIZING</t>
  </si>
  <si>
    <t>57-GROS REDERCHING</t>
  </si>
  <si>
    <t>57-GROSBLIEDERSTROFF</t>
  </si>
  <si>
    <t>57-GROSTENQUIN</t>
  </si>
  <si>
    <t>57-GRUNDVILLER</t>
  </si>
  <si>
    <t>57-GUEBENHOUSE</t>
  </si>
  <si>
    <t>57-GUEBESTROFF</t>
  </si>
  <si>
    <t>57-GUEBLANGE LES DIEUZE</t>
  </si>
  <si>
    <t>57-GUEBLING</t>
  </si>
  <si>
    <t>57-GUENANGE</t>
  </si>
  <si>
    <t>57-GUENVILLER</t>
  </si>
  <si>
    <t>57-GUERMANGE</t>
  </si>
  <si>
    <t>57-GUERSTLING</t>
  </si>
  <si>
    <t>57-GUERTING</t>
  </si>
  <si>
    <t>57-GUESSLING HEMERING</t>
  </si>
  <si>
    <t>57-GUINGLANGE</t>
  </si>
  <si>
    <t>57-GUINKIRCHEN</t>
  </si>
  <si>
    <t>57-GUINZELING</t>
  </si>
  <si>
    <t>57-GUNTZVILLER</t>
  </si>
  <si>
    <t>57-HABOUDANGE</t>
  </si>
  <si>
    <t>57-HAGEN</t>
  </si>
  <si>
    <t>57-HAGONDANGE</t>
  </si>
  <si>
    <t>57-HALLERING</t>
  </si>
  <si>
    <t>57-HALSTROFF</t>
  </si>
  <si>
    <t>57-HAM SOUS VARSBERG</t>
  </si>
  <si>
    <t>57-HAMBACH</t>
  </si>
  <si>
    <t>57-HAMPONT</t>
  </si>
  <si>
    <t>57-HAN SUR NIED</t>
  </si>
  <si>
    <t>57-HANGVILLER</t>
  </si>
  <si>
    <t>57-HANNOCOURT</t>
  </si>
  <si>
    <t>57-HANVILLER</t>
  </si>
  <si>
    <t>57-HARAUCOURT SUR SEILLE</t>
  </si>
  <si>
    <t>57-HARGARTEN AUX MINES</t>
  </si>
  <si>
    <t>57-HARPRICH</t>
  </si>
  <si>
    <t>57-HARREBERG</t>
  </si>
  <si>
    <t>57-HARTZVILLER</t>
  </si>
  <si>
    <t>57-HASELBOURG</t>
  </si>
  <si>
    <t>57-HASPELSCHIEDT</t>
  </si>
  <si>
    <t>57-HATTIGNY</t>
  </si>
  <si>
    <t>57-HAUCONCOURT</t>
  </si>
  <si>
    <t>57-HAUT CLOCHER</t>
  </si>
  <si>
    <t>57-HAUTE KONTZ</t>
  </si>
  <si>
    <t>57-HAUTE VIGNEULLES</t>
  </si>
  <si>
    <t>57-HAVANGE</t>
  </si>
  <si>
    <t>57-HAYANGE</t>
  </si>
  <si>
    <t>57-HAYES</t>
  </si>
  <si>
    <t>57-HAZEMBOURG</t>
  </si>
  <si>
    <t>57-HEINING LES BOUZONVILLE</t>
  </si>
  <si>
    <t>57-HELLERING LES FENETRANGE</t>
  </si>
  <si>
    <t>57-HELLIMER</t>
  </si>
  <si>
    <t>57-HELSTROFF</t>
  </si>
  <si>
    <t>57-HEMILLY</t>
  </si>
  <si>
    <t>57-HEMING</t>
  </si>
  <si>
    <t>57-HENRIDORFF</t>
  </si>
  <si>
    <t>57-HENRIVILLE</t>
  </si>
  <si>
    <t>57-HERANGE</t>
  </si>
  <si>
    <t>57-HERMELANGE</t>
  </si>
  <si>
    <t>57-HERNY</t>
  </si>
  <si>
    <t>57-HERTZING</t>
  </si>
  <si>
    <t>57-HESSE</t>
  </si>
  <si>
    <t>57-HESTROFF</t>
  </si>
  <si>
    <t>57-HETTANGE GRANDE</t>
  </si>
  <si>
    <t>57-HILBESHEIM</t>
  </si>
  <si>
    <t>57-HILSPRICH</t>
  </si>
  <si>
    <t>57-HINCKANGE</t>
  </si>
  <si>
    <t>57-HOLACOURT</t>
  </si>
  <si>
    <t>57-HOLLING</t>
  </si>
  <si>
    <t>57-HOLVING</t>
  </si>
  <si>
    <t>57-HOMBOURG BUDANGE</t>
  </si>
  <si>
    <t>57-HOMBOURG HAUT</t>
  </si>
  <si>
    <t>57-HOMMARTING</t>
  </si>
  <si>
    <t>57-HOMMERT</t>
  </si>
  <si>
    <t>57-HONSKIRCH</t>
  </si>
  <si>
    <t>57-HOSTE</t>
  </si>
  <si>
    <t>57-HOTTVILLER</t>
  </si>
  <si>
    <t>57-HULTEHOUSE</t>
  </si>
  <si>
    <t>57-HUNDLING</t>
  </si>
  <si>
    <t>57-HUNTING</t>
  </si>
  <si>
    <t>57-IBIGNY</t>
  </si>
  <si>
    <t>57-ILLANGE</t>
  </si>
  <si>
    <t>57-IMLING</t>
  </si>
  <si>
    <t>57-INGLANGE</t>
  </si>
  <si>
    <t>57-INSMING</t>
  </si>
  <si>
    <t>57-INSVILLER</t>
  </si>
  <si>
    <t>57-IPPLING</t>
  </si>
  <si>
    <t>57-JALLAUCOURT</t>
  </si>
  <si>
    <t>57-JOUY AUX ARCHES</t>
  </si>
  <si>
    <t>57-JURY</t>
  </si>
  <si>
    <t>57-JUSSY</t>
  </si>
  <si>
    <t>57-JUVELIZE</t>
  </si>
  <si>
    <t>57-JUVILLE</t>
  </si>
  <si>
    <t>57-KALHAUSEN</t>
  </si>
  <si>
    <t>57-KANFEN</t>
  </si>
  <si>
    <t>57-KAPPELKINGER</t>
  </si>
  <si>
    <t>57-KEDANGE SUR CANNER</t>
  </si>
  <si>
    <t>57-KEMPLICH</t>
  </si>
  <si>
    <t>57-KERBACH</t>
  </si>
  <si>
    <t>57-KERLING LES SIERCK</t>
  </si>
  <si>
    <t>57-KERPRICH AUX BOIS</t>
  </si>
  <si>
    <t>57-KIRSCH LES SIERCK</t>
  </si>
  <si>
    <t>57-KIRSCHNAUMEN</t>
  </si>
  <si>
    <t>57-KIRVILLER</t>
  </si>
  <si>
    <t>57-KLANG</t>
  </si>
  <si>
    <t>57-KNUTANGE</t>
  </si>
  <si>
    <t>57-KOENIGSMACKER</t>
  </si>
  <si>
    <t>57-KUNTZIG</t>
  </si>
  <si>
    <t>57-L HOPITAL</t>
  </si>
  <si>
    <t>57-LA MAXE</t>
  </si>
  <si>
    <t>57-LACHAMBRE</t>
  </si>
  <si>
    <t>57-LAFRIMBOLLE</t>
  </si>
  <si>
    <t>57-LAGARDE</t>
  </si>
  <si>
    <t>57-LAMBACH</t>
  </si>
  <si>
    <t>57-LANDANGE</t>
  </si>
  <si>
    <t>57-LANDROFF</t>
  </si>
  <si>
    <t>57-LANEUVEVILLE EN SAULNOIS</t>
  </si>
  <si>
    <t>57-LANEUVEVILLE LES LORQUIN</t>
  </si>
  <si>
    <t>57-LANGATTE</t>
  </si>
  <si>
    <t>57-LANGUIMBERG</t>
  </si>
  <si>
    <t>57-LANING</t>
  </si>
  <si>
    <t>57-LAQUENEXY</t>
  </si>
  <si>
    <t>57-LAUDREFANG</t>
  </si>
  <si>
    <t>57-LAUMESFELD</t>
  </si>
  <si>
    <t>57-LAUNSTROFF</t>
  </si>
  <si>
    <t>57-LE BAN ST MARTIN</t>
  </si>
  <si>
    <t>57-LE VAL DE GUEBLANGE</t>
  </si>
  <si>
    <t>57-LELLING</t>
  </si>
  <si>
    <t>57-LEMBERG</t>
  </si>
  <si>
    <t>57-LEMONCOURT</t>
  </si>
  <si>
    <t>57-LEMUD</t>
  </si>
  <si>
    <t>57-LENGELSHEIM</t>
  </si>
  <si>
    <t>57-LENING</t>
  </si>
  <si>
    <t>57-LES ETANGS</t>
  </si>
  <si>
    <t>57-LESSE</t>
  </si>
  <si>
    <t>57-LESSY</t>
  </si>
  <si>
    <t>57-LEY</t>
  </si>
  <si>
    <t>57-LEYVILLER</t>
  </si>
  <si>
    <t>57-LEZEY</t>
  </si>
  <si>
    <t>57-LHOR</t>
  </si>
  <si>
    <t>57-LIDREZING</t>
  </si>
  <si>
    <t>57-LIEDERSCHIEDT</t>
  </si>
  <si>
    <t>57-LIEHON</t>
  </si>
  <si>
    <t>57-LINDRE BASSE</t>
  </si>
  <si>
    <t>57-LINDRE HAUTE</t>
  </si>
  <si>
    <t>57-LIOCOURT</t>
  </si>
  <si>
    <t>57-LIXHEIM</t>
  </si>
  <si>
    <t>57-LIXING LES ROUHLING</t>
  </si>
  <si>
    <t>57-LIXING LES ST AVOLD</t>
  </si>
  <si>
    <t>57-LOMMERANGE</t>
  </si>
  <si>
    <t>57-LONGEVILLE LES METZ</t>
  </si>
  <si>
    <t>57-LONGEVILLE LES ST AVOLD</t>
  </si>
  <si>
    <t>57-LORQUIN</t>
  </si>
  <si>
    <t>57-LORRY LES METZ</t>
  </si>
  <si>
    <t>57-LORRY MARDIGNY</t>
  </si>
  <si>
    <t>57-LOSTROFF</t>
  </si>
  <si>
    <t>57-LOUDREFING</t>
  </si>
  <si>
    <t>57-LOUPERSHOUSE</t>
  </si>
  <si>
    <t>57-LOUTZVILLER</t>
  </si>
  <si>
    <t>57-LOUVIGNY</t>
  </si>
  <si>
    <t>57-LUBECOURT</t>
  </si>
  <si>
    <t>57-LUCY</t>
  </si>
  <si>
    <t>57-LUPPY</t>
  </si>
  <si>
    <t>57-LUTTANGE</t>
  </si>
  <si>
    <t>57-LUTZELBOURG</t>
  </si>
  <si>
    <t>57-MACHEREN</t>
  </si>
  <si>
    <t>57-MAINVILLERS</t>
  </si>
  <si>
    <t>57-MAIZEROY</t>
  </si>
  <si>
    <t>57-MAIZIERES LES METZ</t>
  </si>
  <si>
    <t>57-MAIZIERES LES VIC</t>
  </si>
  <si>
    <t>57-MALAUCOURT SUR SEILLE</t>
  </si>
  <si>
    <t>57-MALLING</t>
  </si>
  <si>
    <t>57-MALROY</t>
  </si>
  <si>
    <t>57-MANDEREN RITZING</t>
  </si>
  <si>
    <t>57-MANHOUE</t>
  </si>
  <si>
    <t>57-MANOM</t>
  </si>
  <si>
    <t>57-MANY</t>
  </si>
  <si>
    <t>57-MARANGE SILVANGE</t>
  </si>
  <si>
    <t>57-MARANGE ZONDRANGE</t>
  </si>
  <si>
    <t>57-MARIEULLES</t>
  </si>
  <si>
    <t>57-MARIMONT LES BENESTROFF</t>
  </si>
  <si>
    <t>57-MARLY</t>
  </si>
  <si>
    <t>57-MARSAL</t>
  </si>
  <si>
    <t>57-MARSILLY</t>
  </si>
  <si>
    <t>57-MARTHILLE</t>
  </si>
  <si>
    <t>57-MAXSTADT</t>
  </si>
  <si>
    <t>57-MECLEUVES</t>
  </si>
  <si>
    <t>57-MEGANGE</t>
  </si>
  <si>
    <t>57-MEISENTHAL</t>
  </si>
  <si>
    <t>57-MENSKIRCH</t>
  </si>
  <si>
    <t>57-MERSCHWEILLER</t>
  </si>
  <si>
    <t>57-MERTEN</t>
  </si>
  <si>
    <t>57-METAIRIES ST QUIRIN</t>
  </si>
  <si>
    <t>57-METTING</t>
  </si>
  <si>
    <t>57-METZ</t>
  </si>
  <si>
    <t>57-METZERESCHE</t>
  </si>
  <si>
    <t>57-METZERVISSE</t>
  </si>
  <si>
    <t>57-METZING</t>
  </si>
  <si>
    <t>57-MEY</t>
  </si>
  <si>
    <t>57-MITTELBRONN</t>
  </si>
  <si>
    <t>57-MITTERSHEIM</t>
  </si>
  <si>
    <t>57-MOLRING</t>
  </si>
  <si>
    <t>57-MOMERSTROFF</t>
  </si>
  <si>
    <t>57-MONCHEUX</t>
  </si>
  <si>
    <t>57-MONCOURT</t>
  </si>
  <si>
    <t>57-MONDELANGE</t>
  </si>
  <si>
    <t>57-MONDORFF</t>
  </si>
  <si>
    <t>57-MONNEREN</t>
  </si>
  <si>
    <t>57-MONTBRONN</t>
  </si>
  <si>
    <t>57-MONTDIDIER</t>
  </si>
  <si>
    <t>57-MONTENACH</t>
  </si>
  <si>
    <t>57-MONTIGNY LES METZ</t>
  </si>
  <si>
    <t>57-MONTOIS LA MONTAGNE</t>
  </si>
  <si>
    <t>57-MORHANGE</t>
  </si>
  <si>
    <t>57-MORSBACH</t>
  </si>
  <si>
    <t>57-MORVILLE LES VIC</t>
  </si>
  <si>
    <t>57-MORVILLE SUR NIED</t>
  </si>
  <si>
    <t>57-MOULINS LES METZ</t>
  </si>
  <si>
    <t>57-MOUSSEY</t>
  </si>
  <si>
    <t>57-MOUTERHOUSE</t>
  </si>
  <si>
    <t>57-MOYENVIC</t>
  </si>
  <si>
    <t>57-MOYEUVRE GRANDE</t>
  </si>
  <si>
    <t>57-MOYEUVRE PETITE</t>
  </si>
  <si>
    <t>57-MULCEY</t>
  </si>
  <si>
    <t>57-MUNSTER</t>
  </si>
  <si>
    <t>57-NARBEFONTAINE</t>
  </si>
  <si>
    <t>57-NEBING</t>
  </si>
  <si>
    <t>57-NELLING</t>
  </si>
  <si>
    <t>57-NEUFCHEF</t>
  </si>
  <si>
    <t>57-NEUFGRANGE</t>
  </si>
  <si>
    <t>57-NEUFMOULINS</t>
  </si>
  <si>
    <t>57-NEUFVILLAGE</t>
  </si>
  <si>
    <t>57-NEUNKIRCHEN LES BOUZONVILLE</t>
  </si>
  <si>
    <t>57-NIDERHOFF</t>
  </si>
  <si>
    <t>57-NIDERVILLER</t>
  </si>
  <si>
    <t>57-NIEDERSTINZEL</t>
  </si>
  <si>
    <t>57-NIEDERVISSE</t>
  </si>
  <si>
    <t>57-NILVANGE</t>
  </si>
  <si>
    <t>57-NITTING</t>
  </si>
  <si>
    <t>57-NOISSEVILLE</t>
  </si>
  <si>
    <t>57-NORROY LE VENEUR</t>
  </si>
  <si>
    <t>57-NOUILLY</t>
  </si>
  <si>
    <t>57-NOUSSEVILLER LES BITCHE</t>
  </si>
  <si>
    <t>57-NOUSSEVILLER ST NABOR</t>
  </si>
  <si>
    <t>57-NOVEANT SUR MOSELLE</t>
  </si>
  <si>
    <t>57-OBERDORFF</t>
  </si>
  <si>
    <t>57-OBERGAILBACH</t>
  </si>
  <si>
    <t>57-OBERSTINZEL</t>
  </si>
  <si>
    <t>57-OBERVISSE</t>
  </si>
  <si>
    <t>57-OBRECK</t>
  </si>
  <si>
    <t>57-OETING</t>
  </si>
  <si>
    <t>57-OGY MONTOY FLANVILLE</t>
  </si>
  <si>
    <t>57-OMMERAY</t>
  </si>
  <si>
    <t>57-ORIOCOURT</t>
  </si>
  <si>
    <t>57-ORMERSVILLER</t>
  </si>
  <si>
    <t>57-ORNY</t>
  </si>
  <si>
    <t>57-ORON</t>
  </si>
  <si>
    <t>57-OTTANGE</t>
  </si>
  <si>
    <t>57-OTTONVILLE</t>
  </si>
  <si>
    <t>57-OUDRENNE</t>
  </si>
  <si>
    <t>57-PAGNY LES GOIN</t>
  </si>
  <si>
    <t>57-PANGE</t>
  </si>
  <si>
    <t>57-PELTRE</t>
  </si>
  <si>
    <t>57-PETIT REDERCHING</t>
  </si>
  <si>
    <t>57-PETIT TENQUIN</t>
  </si>
  <si>
    <t>57-PETITE ROSSELLE</t>
  </si>
  <si>
    <t>57-PETTONCOURT</t>
  </si>
  <si>
    <t>57-PEVANGE</t>
  </si>
  <si>
    <t>57-PHALSBOURG</t>
  </si>
  <si>
    <t>57-PHILIPPSBOURG</t>
  </si>
  <si>
    <t>57-PIBLANGE</t>
  </si>
  <si>
    <t>57-PIERREVILLERS</t>
  </si>
  <si>
    <t>57-PLAINE DE WALSCH</t>
  </si>
  <si>
    <t>57-PLAPPEVILLE</t>
  </si>
  <si>
    <t>57-PLESNOIS</t>
  </si>
  <si>
    <t>57-POMMERIEUX</t>
  </si>
  <si>
    <t>57-PONTOY</t>
  </si>
  <si>
    <t>57-PONTPIERRE</t>
  </si>
  <si>
    <t>57-PORCELETTE</t>
  </si>
  <si>
    <t>57-POSTROFF</t>
  </si>
  <si>
    <t>57-POUILLY</t>
  </si>
  <si>
    <t>57-POURNOY LA CHETIVE</t>
  </si>
  <si>
    <t>57-POURNOY LA GRASSE</t>
  </si>
  <si>
    <t>57-PREVOCOURT</t>
  </si>
  <si>
    <t>57-PUTTELANGE AUX LACS</t>
  </si>
  <si>
    <t>57-PUTTELANGE LES THIONVILLE</t>
  </si>
  <si>
    <t>57-PUTTIGNY</t>
  </si>
  <si>
    <t>57-PUZIEUX</t>
  </si>
  <si>
    <t>57-RACRANGE</t>
  </si>
  <si>
    <t>57-RAHLING</t>
  </si>
  <si>
    <t>57-RANGUEVAUX</t>
  </si>
  <si>
    <t>57-RAVILLE</t>
  </si>
  <si>
    <t>57-RECHICOURT LE CHATEAU</t>
  </si>
  <si>
    <t>57-REDANGE</t>
  </si>
  <si>
    <t>57-REDING</t>
  </si>
  <si>
    <t>57-REMELFANG</t>
  </si>
  <si>
    <t>57-REMELFING</t>
  </si>
  <si>
    <t>57-REMELING</t>
  </si>
  <si>
    <t>57-REMERING</t>
  </si>
  <si>
    <t>57-REMERING LES PUTTELANGE</t>
  </si>
  <si>
    <t>57-REMILLY</t>
  </si>
  <si>
    <t>57-RENING</t>
  </si>
  <si>
    <t>57-RETONFEY</t>
  </si>
  <si>
    <t>57-RETTEL</t>
  </si>
  <si>
    <t>57-REYERSVILLER</t>
  </si>
  <si>
    <t>57-REZONVILLE VIONVILLE</t>
  </si>
  <si>
    <t>57-RHODES</t>
  </si>
  <si>
    <t>57-RICHE</t>
  </si>
  <si>
    <t>57-RICHELING</t>
  </si>
  <si>
    <t>57-RICHEMONT</t>
  </si>
  <si>
    <t>57-RICHEVAL</t>
  </si>
  <si>
    <t>57-RIMLING</t>
  </si>
  <si>
    <t>57-ROCHONVILLERS</t>
  </si>
  <si>
    <t>57-RODALBE</t>
  </si>
  <si>
    <t>57-RODEMACK</t>
  </si>
  <si>
    <t>57-ROHRBACH LES BITCHE</t>
  </si>
  <si>
    <t>57-ROLBING</t>
  </si>
  <si>
    <t>57-ROMBAS</t>
  </si>
  <si>
    <t>57-ROMELFING</t>
  </si>
  <si>
    <t>57-RONCOURT</t>
  </si>
  <si>
    <t>57-ROPPEVILLER</t>
  </si>
  <si>
    <t>57-RORBACH LES DIEUZE</t>
  </si>
  <si>
    <t>57-ROSBRUCK</t>
  </si>
  <si>
    <t>57-ROSSELANGE</t>
  </si>
  <si>
    <t>57-ROUHLING</t>
  </si>
  <si>
    <t>57-ROUPELDANGE</t>
  </si>
  <si>
    <t>57-ROUSSY LE VILLAGE</t>
  </si>
  <si>
    <t>57-ROZERIEULLES</t>
  </si>
  <si>
    <t>57-RURANGE LES THIONVILLE</t>
  </si>
  <si>
    <t>57-RUSSANGE</t>
  </si>
  <si>
    <t>57-RUSTROFF</t>
  </si>
  <si>
    <t>57-SAILLY ACHATEL</t>
  </si>
  <si>
    <t>57-SALONNES</t>
  </si>
  <si>
    <t>57-SANRY LES VIGY</t>
  </si>
  <si>
    <t>57-SANRY SUR NIED</t>
  </si>
  <si>
    <t>57-SARRALBE</t>
  </si>
  <si>
    <t>57-SARRALTROFF</t>
  </si>
  <si>
    <t>57-SARREBOURG</t>
  </si>
  <si>
    <t>57-SARREGUEMINES</t>
  </si>
  <si>
    <t>57-SARREINSMING</t>
  </si>
  <si>
    <t>57-SAULNY</t>
  </si>
  <si>
    <t>57-SCHALBACH</t>
  </si>
  <si>
    <t>57-SCHMITTVILLER</t>
  </si>
  <si>
    <t>57-SCHNECKENBUSCH</t>
  </si>
  <si>
    <t>57-SCHOENECK</t>
  </si>
  <si>
    <t>57-SCHORBACH</t>
  </si>
  <si>
    <t>57-SCHWERDORFF</t>
  </si>
  <si>
    <t>57-SCHWEYEN</t>
  </si>
  <si>
    <t>57-SCY CHAZELLES</t>
  </si>
  <si>
    <t>57-SECOURT</t>
  </si>
  <si>
    <t>57-SEINGBOUSE</t>
  </si>
  <si>
    <t>57-SEMECOURT</t>
  </si>
  <si>
    <t>57-SEREMANGE ERZANGE</t>
  </si>
  <si>
    <t>57-SERVIGNY LES RAVILLE</t>
  </si>
  <si>
    <t>57-SERVIGNY LES STE BARBE</t>
  </si>
  <si>
    <t>57-SIERCK LES BAINS</t>
  </si>
  <si>
    <t>57-SIERSTHAL</t>
  </si>
  <si>
    <t>57-SILLEGNY</t>
  </si>
  <si>
    <t>57-SILLY EN SAULNOIS</t>
  </si>
  <si>
    <t>57-SILLY SUR NIED</t>
  </si>
  <si>
    <t>57-SOLGNE</t>
  </si>
  <si>
    <t>57-SORBEY</t>
  </si>
  <si>
    <t>57-SOTZELING</t>
  </si>
  <si>
    <t>57-SOUCHT</t>
  </si>
  <si>
    <t>57-SPICHEREN</t>
  </si>
  <si>
    <t>57-ST AVOLD</t>
  </si>
  <si>
    <t>57-ST EPVRE</t>
  </si>
  <si>
    <t>57-ST FRANCOIS LACROIX</t>
  </si>
  <si>
    <t>57-ST GEORGES</t>
  </si>
  <si>
    <t>57-ST HUBERT</t>
  </si>
  <si>
    <t>57-ST JEAN DE BASSEL</t>
  </si>
  <si>
    <t>57-ST JEAN KOURTZERODE</t>
  </si>
  <si>
    <t>57-ST JEAN ROHRBACH</t>
  </si>
  <si>
    <t>57-ST JULIEN LES METZ</t>
  </si>
  <si>
    <t>57-ST JURE</t>
  </si>
  <si>
    <t>57-ST LOUIS</t>
  </si>
  <si>
    <t>57-ST LOUIS LES BITCHE</t>
  </si>
  <si>
    <t>57-ST MEDARD</t>
  </si>
  <si>
    <t>57-ST PRIVAT LA MONTAGNE</t>
  </si>
  <si>
    <t>57-ST QUIRIN</t>
  </si>
  <si>
    <t>57-STE BARBE</t>
  </si>
  <si>
    <t>57-STE MARIE AUX CHENES</t>
  </si>
  <si>
    <t>57-STE RUFFINE</t>
  </si>
  <si>
    <t>57-STIRING WENDEL</t>
  </si>
  <si>
    <t>57-STUCKANGE</t>
  </si>
  <si>
    <t>57-STURZELBRONN</t>
  </si>
  <si>
    <t>57-SUISSE</t>
  </si>
  <si>
    <t>57-TALANGE</t>
  </si>
  <si>
    <t>57-TARQUIMPOL</t>
  </si>
  <si>
    <t>57-TENTELING</t>
  </si>
  <si>
    <t>57-TERVILLE</t>
  </si>
  <si>
    <t>57-TETERCHEN</t>
  </si>
  <si>
    <t>57-TETING SUR NIED</t>
  </si>
  <si>
    <t>57-THEDING</t>
  </si>
  <si>
    <t>57-THICOURT</t>
  </si>
  <si>
    <t>57-THIMONVILLE</t>
  </si>
  <si>
    <t>57-THIONVILLE</t>
  </si>
  <si>
    <t>57-THONVILLE</t>
  </si>
  <si>
    <t>57-TINCRY</t>
  </si>
  <si>
    <t>57-TORCHEVILLE</t>
  </si>
  <si>
    <t>57-TRAGNY</t>
  </si>
  <si>
    <t>57-TREMERY</t>
  </si>
  <si>
    <t>57-TRESSANGE</t>
  </si>
  <si>
    <t>57-TRITTELING REDLACH</t>
  </si>
  <si>
    <t>57-TROISFONTAINES</t>
  </si>
  <si>
    <t>57-TROMBORN</t>
  </si>
  <si>
    <t>57-TURQUESTEIN BLANCRUPT</t>
  </si>
  <si>
    <t>57-UCKANGE</t>
  </si>
  <si>
    <t>57-VAHL EBERSING</t>
  </si>
  <si>
    <t>57-VAHL LES BENESTROFF</t>
  </si>
  <si>
    <t>57-VAHL LES FAULQUEMONT</t>
  </si>
  <si>
    <t>57-VAL DE BRIDE</t>
  </si>
  <si>
    <t>57-VALLERANGE</t>
  </si>
  <si>
    <t>57-VALMESTROFF</t>
  </si>
  <si>
    <t>57-VALMONT</t>
  </si>
  <si>
    <t>57-VALMUNSTER</t>
  </si>
  <si>
    <t>57-VANNECOURT</t>
  </si>
  <si>
    <t>57-VANTOUX</t>
  </si>
  <si>
    <t>57-VANY</t>
  </si>
  <si>
    <t>57-VARSBERG</t>
  </si>
  <si>
    <t>57-VASPERVILLER</t>
  </si>
  <si>
    <t>57-VATIMONT</t>
  </si>
  <si>
    <t>57-VAUDRECHING</t>
  </si>
  <si>
    <t>57-VAUX</t>
  </si>
  <si>
    <t>57-VAXY</t>
  </si>
  <si>
    <t>57-VECKERSVILLER</t>
  </si>
  <si>
    <t>57-VECKRING</t>
  </si>
  <si>
    <t>57-VELVING</t>
  </si>
  <si>
    <t>57-VERGAVILLE</t>
  </si>
  <si>
    <t>57-VERNEVILLE</t>
  </si>
  <si>
    <t>57-VERNY</t>
  </si>
  <si>
    <t>57-VESCHEIM</t>
  </si>
  <si>
    <t>57-VIBERSVILLER</t>
  </si>
  <si>
    <t>57-VIC SUR SEILLE</t>
  </si>
  <si>
    <t>57-VIEUX LIXHEIM</t>
  </si>
  <si>
    <t>57-VIGNY</t>
  </si>
  <si>
    <t>57-VIGY</t>
  </si>
  <si>
    <t>57-VILLER</t>
  </si>
  <si>
    <t>57-VILLERS STONCOURT</t>
  </si>
  <si>
    <t>57-VILLERS SUR NIED</t>
  </si>
  <si>
    <t>57-VILLING</t>
  </si>
  <si>
    <t>57-VILSBERG</t>
  </si>
  <si>
    <t>57-VIRMING</t>
  </si>
  <si>
    <t>57-VITRY SUR ORNE</t>
  </si>
  <si>
    <t>57-VITTERSBOURG</t>
  </si>
  <si>
    <t>57-VITTONCOURT</t>
  </si>
  <si>
    <t>57-VIVIERS</t>
  </si>
  <si>
    <t>57-VOELFLING LES BOUZONVILLE</t>
  </si>
  <si>
    <t>57-VOIMHAUT</t>
  </si>
  <si>
    <t>57-VOLMERANGE LES BOULAY</t>
  </si>
  <si>
    <t>57-VOLMERANGE LES MINES</t>
  </si>
  <si>
    <t>57-VOLMUNSTER</t>
  </si>
  <si>
    <t>57-VOLSTROFF</t>
  </si>
  <si>
    <t>57-VOYER</t>
  </si>
  <si>
    <t>57-VRY</t>
  </si>
  <si>
    <t>57-VULMONT</t>
  </si>
  <si>
    <t>57-WALDHOUSE</t>
  </si>
  <si>
    <t>57-WALDWEISTROFF</t>
  </si>
  <si>
    <t>57-WALDWISSE</t>
  </si>
  <si>
    <t>57-WALSCHBRONN</t>
  </si>
  <si>
    <t>57-WALSCHEID</t>
  </si>
  <si>
    <t>57-WALTEMBOURG</t>
  </si>
  <si>
    <t>57-WIESVILLER</t>
  </si>
  <si>
    <t>57-WILLERWALD</t>
  </si>
  <si>
    <t>57-WINTERSBOURG</t>
  </si>
  <si>
    <t>57-WITTRING</t>
  </si>
  <si>
    <t>57-WOELFLING LES SARREGUEMINES</t>
  </si>
  <si>
    <t>57-WOIPPY</t>
  </si>
  <si>
    <t>57-WOUSTVILLER</t>
  </si>
  <si>
    <t>57-WUISSE</t>
  </si>
  <si>
    <t>57-XANREY</t>
  </si>
  <si>
    <t>57-XOCOURT</t>
  </si>
  <si>
    <t>57-XOUAXANGE</t>
  </si>
  <si>
    <t>57-YUTZ</t>
  </si>
  <si>
    <t>57-ZARBELING</t>
  </si>
  <si>
    <t>57-ZETTING</t>
  </si>
  <si>
    <t>57-ZILLING</t>
  </si>
  <si>
    <t>57-ZIMMING</t>
  </si>
  <si>
    <t>57-ZOMMANGE</t>
  </si>
  <si>
    <t>57-ZOUFFTGEN</t>
  </si>
  <si>
    <t>58-ACHUN</t>
  </si>
  <si>
    <t>58-ALLIGNY COSNE</t>
  </si>
  <si>
    <t>58-ALLIGNY EN MORVAN</t>
  </si>
  <si>
    <t>58-ALLUY</t>
  </si>
  <si>
    <t>58-AMAZY</t>
  </si>
  <si>
    <t>58-ANLEZY</t>
  </si>
  <si>
    <t>58-ANNAY</t>
  </si>
  <si>
    <t>58-ANTHIEN</t>
  </si>
  <si>
    <t>58-ARBOURSE</t>
  </si>
  <si>
    <t>58-ARLEUF</t>
  </si>
  <si>
    <t>58-ARMES</t>
  </si>
  <si>
    <t>58-ARQUIAN</t>
  </si>
  <si>
    <t>58-ARTHEL</t>
  </si>
  <si>
    <t>58-ARZEMBOUY</t>
  </si>
  <si>
    <t>58-ASNAN</t>
  </si>
  <si>
    <t>58-ASNOIS</t>
  </si>
  <si>
    <t>58-AUNAY EN BAZOIS</t>
  </si>
  <si>
    <t>58-AUTHIOU</t>
  </si>
  <si>
    <t>58-AVREE</t>
  </si>
  <si>
    <t>58-AVRIL SUR LOIRE</t>
  </si>
  <si>
    <t>58-AZY LE VIF</t>
  </si>
  <si>
    <t>58-BAZOCHES</t>
  </si>
  <si>
    <t>58-BAZOLLES</t>
  </si>
  <si>
    <t>58-BEARD</t>
  </si>
  <si>
    <t>58-BEAULIEU</t>
  </si>
  <si>
    <t>58-BEAUMONT LA FERRIERE</t>
  </si>
  <si>
    <t>58-BEAUMONT SARDOLLES</t>
  </si>
  <si>
    <t>58-BEUVRON</t>
  </si>
  <si>
    <t>58-BICHES</t>
  </si>
  <si>
    <t>58-BILLY CHEVANNES</t>
  </si>
  <si>
    <t>58-BILLY SUR OISY</t>
  </si>
  <si>
    <t>58-BITRY</t>
  </si>
  <si>
    <t>58-BLISMES</t>
  </si>
  <si>
    <t>58-BONA</t>
  </si>
  <si>
    <t>58-BOUHY</t>
  </si>
  <si>
    <t>58-BRASSY</t>
  </si>
  <si>
    <t>58-BREUGNON</t>
  </si>
  <si>
    <t>58-BREVES</t>
  </si>
  <si>
    <t>58-BRINAY</t>
  </si>
  <si>
    <t>58-BRINON SUR BEUVRON</t>
  </si>
  <si>
    <t>58-BULCY</t>
  </si>
  <si>
    <t>58-BUSSY LA PESLE</t>
  </si>
  <si>
    <t>58-CERCY LA TOUR</t>
  </si>
  <si>
    <t>58-CERVON</t>
  </si>
  <si>
    <t>58-CESSY LES BOIS</t>
  </si>
  <si>
    <t>58-CHALAUX</t>
  </si>
  <si>
    <t>58-CHALLEMENT</t>
  </si>
  <si>
    <t>58-CHALLUY</t>
  </si>
  <si>
    <t>58-CHAMPALLEMENT</t>
  </si>
  <si>
    <t>58-CHAMPLEMY</t>
  </si>
  <si>
    <t>58-CHAMPLIN</t>
  </si>
  <si>
    <t>58-CHAMPVERT</t>
  </si>
  <si>
    <t>58-CHAMPVOUX</t>
  </si>
  <si>
    <t>58-CHANTENAY ST IMBERT</t>
  </si>
  <si>
    <t>58-CHARRIN</t>
  </si>
  <si>
    <t>58-CHASNAY</t>
  </si>
  <si>
    <t>58-CHATEAU CHINON</t>
  </si>
  <si>
    <t>58-CHATEAU CHINON CAMPAGNE</t>
  </si>
  <si>
    <t>58-CHATEAUNEUF VAL DE BARGIS</t>
  </si>
  <si>
    <t>58-CHATILLON EN BAZOIS</t>
  </si>
  <si>
    <t>58-CHATIN</t>
  </si>
  <si>
    <t>58-CHAULGNES</t>
  </si>
  <si>
    <t>58-CHAUMARD</t>
  </si>
  <si>
    <t>58-CHAUMOT</t>
  </si>
  <si>
    <t>58-CHAZEUIL</t>
  </si>
  <si>
    <t>58-CHEVANNES CHANGY</t>
  </si>
  <si>
    <t>58-CHEVENON</t>
  </si>
  <si>
    <t>58-CHEVROCHES</t>
  </si>
  <si>
    <t>58-CHIDDES</t>
  </si>
  <si>
    <t>58-CHITRY LES MINES</t>
  </si>
  <si>
    <t>58-CHOUGNY</t>
  </si>
  <si>
    <t>58-CIEZ</t>
  </si>
  <si>
    <t>58-CIZELY</t>
  </si>
  <si>
    <t>58-CLAMECY</t>
  </si>
  <si>
    <t>58-COLMERY</t>
  </si>
  <si>
    <t>58-CORANCY</t>
  </si>
  <si>
    <t>58-CORBIGNY</t>
  </si>
  <si>
    <t>58-CORVOL D EMBERNARD</t>
  </si>
  <si>
    <t>58-CORVOL L ORGUEILLEUX</t>
  </si>
  <si>
    <t>58-COSNE COURS SUR LOIRE</t>
  </si>
  <si>
    <t>58-COSSAYE</t>
  </si>
  <si>
    <t>58-COULANGES LES NEVERS</t>
  </si>
  <si>
    <t>58-COULOUTRE</t>
  </si>
  <si>
    <t>58-COURCELLES</t>
  </si>
  <si>
    <t>58-CRUX LA VILLE</t>
  </si>
  <si>
    <t>58-CUNCY LES VARZY</t>
  </si>
  <si>
    <t>58-DAMPIERRE SOUS BOUHY</t>
  </si>
  <si>
    <t>58-DECIZE</t>
  </si>
  <si>
    <t>58-DEVAY</t>
  </si>
  <si>
    <t>58-DIENNES AUBIGNY</t>
  </si>
  <si>
    <t>58-DIROL</t>
  </si>
  <si>
    <t>58-DOMMARTIN</t>
  </si>
  <si>
    <t>58-DOMPIERRE SUR NIEVRE</t>
  </si>
  <si>
    <t>58-DONZY</t>
  </si>
  <si>
    <t>58-DORNECY</t>
  </si>
  <si>
    <t>58-DORNES</t>
  </si>
  <si>
    <t>58-DRUY PARIGNY</t>
  </si>
  <si>
    <t>58-DUN LES PLACES</t>
  </si>
  <si>
    <t>58-DUN SUR GRANDRY</t>
  </si>
  <si>
    <t>58-EMPURY</t>
  </si>
  <si>
    <t>58-ENTRAINS SUR NOHAIN</t>
  </si>
  <si>
    <t>58-EPIRY</t>
  </si>
  <si>
    <t>58-FACHIN</t>
  </si>
  <si>
    <t>58-FERTREVE</t>
  </si>
  <si>
    <t>58-FLETY</t>
  </si>
  <si>
    <t>58-FLEURY SUR LOIRE</t>
  </si>
  <si>
    <t>58-FLEZ CUZY</t>
  </si>
  <si>
    <t>58-FOURCHAMBAULT</t>
  </si>
  <si>
    <t>58-FOURS</t>
  </si>
  <si>
    <t>58-FRASNAY REUGNY</t>
  </si>
  <si>
    <t>58-GACOGNE</t>
  </si>
  <si>
    <t>58-GARCHIZY</t>
  </si>
  <si>
    <t>58-GARCHY</t>
  </si>
  <si>
    <t>58-GERMENAY</t>
  </si>
  <si>
    <t>58-GERMIGNY SUR LOIRE</t>
  </si>
  <si>
    <t>58-GIEN SUR CURE</t>
  </si>
  <si>
    <t>58-GIMOUILLE</t>
  </si>
  <si>
    <t>58-GIRY</t>
  </si>
  <si>
    <t>58-GLUX EN GLENNE</t>
  </si>
  <si>
    <t>58-GOULOUX</t>
  </si>
  <si>
    <t>58-GRENOIS</t>
  </si>
  <si>
    <t>58-GUERIGNY</t>
  </si>
  <si>
    <t>58-GUIPY</t>
  </si>
  <si>
    <t>58-HERY</t>
  </si>
  <si>
    <t>58-IMPHY</t>
  </si>
  <si>
    <t>58-ISENAY</t>
  </si>
  <si>
    <t>58-JAILLY</t>
  </si>
  <si>
    <t>58-LA CELLE SUR LOIRE</t>
  </si>
  <si>
    <t>58-LA CELLE SUR NIEVRE</t>
  </si>
  <si>
    <t>58-LA CHAPELLE ST ANDRE</t>
  </si>
  <si>
    <t>58-LA CHARITE SUR LOIRE</t>
  </si>
  <si>
    <t>58-LA COLLANCELLE</t>
  </si>
  <si>
    <t>58-LA FERMETE</t>
  </si>
  <si>
    <t>58-LA MACHINE</t>
  </si>
  <si>
    <t>58-LA MAISON DIEU</t>
  </si>
  <si>
    <t>58-LA MARCHE</t>
  </si>
  <si>
    <t>58-LA NOCLE MAULAIX</t>
  </si>
  <si>
    <t>58-LAMENAY SUR LOIRE</t>
  </si>
  <si>
    <t>58-LANGERON</t>
  </si>
  <si>
    <t>58-LANTY</t>
  </si>
  <si>
    <t>58-LAROCHEMILLAY</t>
  </si>
  <si>
    <t>58-LAVAULT DE FRETOY</t>
  </si>
  <si>
    <t>58-LIMANTON</t>
  </si>
  <si>
    <t>58-LIMON</t>
  </si>
  <si>
    <t>58-LIVRY</t>
  </si>
  <si>
    <t>58-LORMES</t>
  </si>
  <si>
    <t>58-LUCENAY LES AIX</t>
  </si>
  <si>
    <t>58-LURCY LE BOURG</t>
  </si>
  <si>
    <t>58-LUTHENAY UXELOUP</t>
  </si>
  <si>
    <t>58-LUZY</t>
  </si>
  <si>
    <t>58-LYS</t>
  </si>
  <si>
    <t>58-MAGNY COURS</t>
  </si>
  <si>
    <t>58-MAGNY LORMES</t>
  </si>
  <si>
    <t>58-MARCY</t>
  </si>
  <si>
    <t>58-MARIGNY L EGLISE</t>
  </si>
  <si>
    <t>58-MARIGNY SUR YONNE</t>
  </si>
  <si>
    <t>58-MARS SUR ALLIER</t>
  </si>
  <si>
    <t>58-MARZY</t>
  </si>
  <si>
    <t>58-MAUX</t>
  </si>
  <si>
    <t>58-MENESTREAU</t>
  </si>
  <si>
    <t>58-MENOU</t>
  </si>
  <si>
    <t>58-MESVES SUR LOIRE</t>
  </si>
  <si>
    <t>58-METZ LE COMTE</t>
  </si>
  <si>
    <t>58-MHERE</t>
  </si>
  <si>
    <t>58-MILLAY</t>
  </si>
  <si>
    <t>58-MOISSY MOULINOT</t>
  </si>
  <si>
    <t>58-MONCEAUX LE COMTE</t>
  </si>
  <si>
    <t>58-MONT ET MARRE</t>
  </si>
  <si>
    <t>58-MONTAMBERT</t>
  </si>
  <si>
    <t>58-MONTAPAS</t>
  </si>
  <si>
    <t>58-MONTARON</t>
  </si>
  <si>
    <t>58-MONTENOISON</t>
  </si>
  <si>
    <t>58-MONTIGNY AUX AMOGNES</t>
  </si>
  <si>
    <t>58-MONTIGNY EN MORVAN</t>
  </si>
  <si>
    <t>58-MONTIGNY SUR CANNE</t>
  </si>
  <si>
    <t>58-MONTREUILLON</t>
  </si>
  <si>
    <t>58-MONTSAUCHE LES SETTONS</t>
  </si>
  <si>
    <t>58-MORACHES</t>
  </si>
  <si>
    <t>58-MOULINS ENGILBERT</t>
  </si>
  <si>
    <t>58-MOURON SUR YONNE</t>
  </si>
  <si>
    <t>58-MOUSSY</t>
  </si>
  <si>
    <t>58-MOUX EN MORVAN</t>
  </si>
  <si>
    <t>58-MURLIN</t>
  </si>
  <si>
    <t>58-MYENNES</t>
  </si>
  <si>
    <t>58-NANNAY</t>
  </si>
  <si>
    <t>58-NARCY</t>
  </si>
  <si>
    <t>58-NEUFFONTAINES</t>
  </si>
  <si>
    <t>58-NEUILLY</t>
  </si>
  <si>
    <t>58-NEUVILLE LES DECIZE</t>
  </si>
  <si>
    <t>58-NEUVY SUR LOIRE</t>
  </si>
  <si>
    <t>58-NEVERS</t>
  </si>
  <si>
    <t>58-NOLAY</t>
  </si>
  <si>
    <t>58-NUARS</t>
  </si>
  <si>
    <t>58-OISY</t>
  </si>
  <si>
    <t>58-ONLAY</t>
  </si>
  <si>
    <t>58-OUAGNE</t>
  </si>
  <si>
    <t>58-OUDAN</t>
  </si>
  <si>
    <t>58-OUGNY</t>
  </si>
  <si>
    <t>58-OULON</t>
  </si>
  <si>
    <t>58-OUROUX EN MORVAN</t>
  </si>
  <si>
    <t>58-PARIGNY LA ROSE</t>
  </si>
  <si>
    <t>58-PARIGNY LES VAUX</t>
  </si>
  <si>
    <t>58-PAZY</t>
  </si>
  <si>
    <t>58-PERROY</t>
  </si>
  <si>
    <t>58-PLANCHEZ</t>
  </si>
  <si>
    <t>58-POIL</t>
  </si>
  <si>
    <t>58-POISEUX</t>
  </si>
  <si>
    <t>58-POUGNY</t>
  </si>
  <si>
    <t>58-POUGUES LES EAUX</t>
  </si>
  <si>
    <t>58-POUILLY SUR LOIRE</t>
  </si>
  <si>
    <t>58-POUQUES LORMES</t>
  </si>
  <si>
    <t>58-POUSSEAUX</t>
  </si>
  <si>
    <t>58-PREMERY</t>
  </si>
  <si>
    <t>58-PREPORCHE</t>
  </si>
  <si>
    <t>58-RAVEAU</t>
  </si>
  <si>
    <t>58-REMILLY</t>
  </si>
  <si>
    <t>58-RIX</t>
  </si>
  <si>
    <t>58-ROUY</t>
  </si>
  <si>
    <t>58-RUAGES</t>
  </si>
  <si>
    <t>58-SAINCAIZE MEAUCE</t>
  </si>
  <si>
    <t>58-SAIZY</t>
  </si>
  <si>
    <t>58-SARDY LES EPIRY</t>
  </si>
  <si>
    <t>58-SAUVIGNY LES BOIS</t>
  </si>
  <si>
    <t>58-SAVIGNY POIL FOL</t>
  </si>
  <si>
    <t>58-SAXI BOURDON</t>
  </si>
  <si>
    <t>58-SEMELAY</t>
  </si>
  <si>
    <t>58-SERMAGES</t>
  </si>
  <si>
    <t>58-SERMOISE SUR LOIRE</t>
  </si>
  <si>
    <t>58-SICHAMPS</t>
  </si>
  <si>
    <t>58-SOUGY SUR LOIRE</t>
  </si>
  <si>
    <t>58-ST AGNAN</t>
  </si>
  <si>
    <t>58-ST AMAND EN PUISAYE</t>
  </si>
  <si>
    <t>58-ST ANDELAIN</t>
  </si>
  <si>
    <t>58-ST ANDRE EN MORVAN</t>
  </si>
  <si>
    <t>58-ST AUBIN DES CHAUMES</t>
  </si>
  <si>
    <t>58-ST AUBIN LES FORGES</t>
  </si>
  <si>
    <t>58-ST BENIN D AZY</t>
  </si>
  <si>
    <t>58-ST BENIN DES BOIS</t>
  </si>
  <si>
    <t>58-ST BONNOT</t>
  </si>
  <si>
    <t>58-ST BRISSON</t>
  </si>
  <si>
    <t>58-ST DIDIER</t>
  </si>
  <si>
    <t>58-ST ELOI</t>
  </si>
  <si>
    <t>58-ST FIRMIN</t>
  </si>
  <si>
    <t>58-ST FRANCHY</t>
  </si>
  <si>
    <t>58-ST GERMAIN CHASSENAY</t>
  </si>
  <si>
    <t>58-ST GERMAIN DES BOIS</t>
  </si>
  <si>
    <t>58-ST GRATIEN SAVIGNY</t>
  </si>
  <si>
    <t>58-ST HILAIRE EN MORVAN</t>
  </si>
  <si>
    <t>58-ST HILAIRE FONTAINE</t>
  </si>
  <si>
    <t>58-ST HONORE LES BAINS</t>
  </si>
  <si>
    <t>58-ST JEAN AUX AMOGNES</t>
  </si>
  <si>
    <t>58-ST LAURENT L ABBAYE</t>
  </si>
  <si>
    <t>58-ST LEGER DE FOUGERET</t>
  </si>
  <si>
    <t>58-ST LEGER DES VIGNES</t>
  </si>
  <si>
    <t>58-ST LOUP</t>
  </si>
  <si>
    <t>58-ST MALO EN DONZIOIS</t>
  </si>
  <si>
    <t>58-ST MARTIN D HEUILLE</t>
  </si>
  <si>
    <t>58-ST MARTIN DU PUY</t>
  </si>
  <si>
    <t>58-ST MARTIN SUR NOHAIN</t>
  </si>
  <si>
    <t>58-ST MAURICE</t>
  </si>
  <si>
    <t>58-ST OUEN SUR LOIRE</t>
  </si>
  <si>
    <t>58-ST PARIZE EN VIRY</t>
  </si>
  <si>
    <t>58-ST PARIZE LE CHATEL</t>
  </si>
  <si>
    <t>58-ST PERE</t>
  </si>
  <si>
    <t>58-ST PEREUSE</t>
  </si>
  <si>
    <t>58-ST PIERRE DU MONT</t>
  </si>
  <si>
    <t>58-ST PIERRE LE MOUTIER</t>
  </si>
  <si>
    <t>58-ST QUENTIN SUR NOHAIN</t>
  </si>
  <si>
    <t>58-ST REVERIEN</t>
  </si>
  <si>
    <t>58-ST SAULGE</t>
  </si>
  <si>
    <t>58-ST SEINE</t>
  </si>
  <si>
    <t>58-ST SULPICE</t>
  </si>
  <si>
    <t>58-ST VERAIN</t>
  </si>
  <si>
    <t>58-STE COLOMBE DES BOIS</t>
  </si>
  <si>
    <t>58-STE MARIE</t>
  </si>
  <si>
    <t>58-SUILLY LA TOUR</t>
  </si>
  <si>
    <t>58-SURGY</t>
  </si>
  <si>
    <t>58-TACONNAY</t>
  </si>
  <si>
    <t>58-TALON</t>
  </si>
  <si>
    <t>58-TAMNAY EN BAZOIS</t>
  </si>
  <si>
    <t>58-TANNAY</t>
  </si>
  <si>
    <t>58-TAZILLY</t>
  </si>
  <si>
    <t>58-TEIGNY</t>
  </si>
  <si>
    <t>58-TERNANT</t>
  </si>
  <si>
    <t>58-THAIX</t>
  </si>
  <si>
    <t>58-THIANGES</t>
  </si>
  <si>
    <t>58-TINTURY</t>
  </si>
  <si>
    <t>58-TOURY LURCY</t>
  </si>
  <si>
    <t>58-TOURY SUR JOUR</t>
  </si>
  <si>
    <t>58-TRACY SUR LOIRE</t>
  </si>
  <si>
    <t>58-TRESNAY</t>
  </si>
  <si>
    <t>58-TROIS VEVRES</t>
  </si>
  <si>
    <t>58-TRONSANGES</t>
  </si>
  <si>
    <t>58-TRUCY L ORGUEILLEUX</t>
  </si>
  <si>
    <t>58-URZY</t>
  </si>
  <si>
    <t>58-VANDENESSE</t>
  </si>
  <si>
    <t>58-VARENNES LES NARCY</t>
  </si>
  <si>
    <t>58-VARENNES VAUZELLES</t>
  </si>
  <si>
    <t>58-VARZY</t>
  </si>
  <si>
    <t>58-VAUCLAIX</t>
  </si>
  <si>
    <t>58-VAUX D AMOGNES</t>
  </si>
  <si>
    <t>58-VERNEUIL</t>
  </si>
  <si>
    <t>58-VIELMANAY</t>
  </si>
  <si>
    <t>58-VIGNOL</t>
  </si>
  <si>
    <t>58-VILLAPOURCON</t>
  </si>
  <si>
    <t>58-VILLE LANGY</t>
  </si>
  <si>
    <t>58-VILLIERS LE SEC</t>
  </si>
  <si>
    <t>58-VILLIERS SUR YONNE</t>
  </si>
  <si>
    <t>58-VITRY LACHE</t>
  </si>
  <si>
    <t>59-ABANCOURT</t>
  </si>
  <si>
    <t>59-ABSCON</t>
  </si>
  <si>
    <t>59-AIBES</t>
  </si>
  <si>
    <t>59-AIX EN PEVELE</t>
  </si>
  <si>
    <t>59-ALLENNES LES MARAIS</t>
  </si>
  <si>
    <t>59-AMFROIPRET</t>
  </si>
  <si>
    <t>59-ANHIERS</t>
  </si>
  <si>
    <t>59-ANICHE</t>
  </si>
  <si>
    <t>59-ANNEUX</t>
  </si>
  <si>
    <t>59-ANNOEULLIN</t>
  </si>
  <si>
    <t>59-ANOR</t>
  </si>
  <si>
    <t>59-ANSTAING</t>
  </si>
  <si>
    <t>59-ANZIN</t>
  </si>
  <si>
    <t>59-ARLEUX</t>
  </si>
  <si>
    <t>59-ARMBOUTS CAPPEL</t>
  </si>
  <si>
    <t>59-ARMENTIERES</t>
  </si>
  <si>
    <t>59-ARNEKE</t>
  </si>
  <si>
    <t>59-ARTRES</t>
  </si>
  <si>
    <t>59-ASSEVENT</t>
  </si>
  <si>
    <t>59-ATTICHES</t>
  </si>
  <si>
    <t>59-AUBENCHEUL AU BAC</t>
  </si>
  <si>
    <t>59-AUBERCHICOURT</t>
  </si>
  <si>
    <t>59-AUBERS</t>
  </si>
  <si>
    <t>59-AUBIGNY AU BAC</t>
  </si>
  <si>
    <t>59-AUBRY DU HAINAUT</t>
  </si>
  <si>
    <t>59-AUBY</t>
  </si>
  <si>
    <t>59-AUCHY LEZ ORCHIES</t>
  </si>
  <si>
    <t>59-AUDIGNIES</t>
  </si>
  <si>
    <t>59-AULNOY LEZ VALENCIENNES</t>
  </si>
  <si>
    <t>59-AULNOYE AYMERIES</t>
  </si>
  <si>
    <t>59-AVELIN</t>
  </si>
  <si>
    <t>59-AVESNELLES</t>
  </si>
  <si>
    <t>59-AVESNES LE SEC</t>
  </si>
  <si>
    <t>59-AVESNES LES AUBERT</t>
  </si>
  <si>
    <t>59-AVESNES SUR HELPE</t>
  </si>
  <si>
    <t>59-AWOINGT</t>
  </si>
  <si>
    <t>59-BACHANT</t>
  </si>
  <si>
    <t>59-BACHY</t>
  </si>
  <si>
    <t>59-BAILLEUL</t>
  </si>
  <si>
    <t>59-BAISIEUX</t>
  </si>
  <si>
    <t>59-BAIVES</t>
  </si>
  <si>
    <t>59-BAMBECQUE</t>
  </si>
  <si>
    <t>59-BANTEUX</t>
  </si>
  <si>
    <t>59-BANTIGNY</t>
  </si>
  <si>
    <t>59-BANTOUZELLE</t>
  </si>
  <si>
    <t>59-BAS LIEU</t>
  </si>
  <si>
    <t>59-BAUVIN</t>
  </si>
  <si>
    <t>59-BAVAY</t>
  </si>
  <si>
    <t>59-BAVINCHOVE</t>
  </si>
  <si>
    <t>59-BAZUEL</t>
  </si>
  <si>
    <t>59-BEAUCAMPS LIGNY</t>
  </si>
  <si>
    <t>59-BEAUDIGNIES</t>
  </si>
  <si>
    <t>59-BEAUFORT</t>
  </si>
  <si>
    <t>59-BEAUMONT EN CAMBRESIS</t>
  </si>
  <si>
    <t>59-BEAURAIN</t>
  </si>
  <si>
    <t>59-BEAUREPAIRE SUR SAMBRE</t>
  </si>
  <si>
    <t>59-BEAURIEUX</t>
  </si>
  <si>
    <t>59-BEAUVOIS EN CAMBRESIS</t>
  </si>
  <si>
    <t>59-BELLAING</t>
  </si>
  <si>
    <t>59-BELLIGNIES</t>
  </si>
  <si>
    <t>59-BERELLES</t>
  </si>
  <si>
    <t>59-BERGUES</t>
  </si>
  <si>
    <t>59-BERLAIMONT</t>
  </si>
  <si>
    <t>59-BERMERAIN</t>
  </si>
  <si>
    <t>59-BERMERIES</t>
  </si>
  <si>
    <t>59-BERSEE</t>
  </si>
  <si>
    <t>59-BERSILLIES</t>
  </si>
  <si>
    <t>59-BERTHEN</t>
  </si>
  <si>
    <t>59-BERTRY</t>
  </si>
  <si>
    <t>59-BETHENCOURT</t>
  </si>
  <si>
    <t>59-BETTIGNIES</t>
  </si>
  <si>
    <t>59-BETTRECHIES</t>
  </si>
  <si>
    <t>59-BEUGNIES</t>
  </si>
  <si>
    <t>59-BEUVRAGES</t>
  </si>
  <si>
    <t>59-BEUVRY LA FORET</t>
  </si>
  <si>
    <t>59-BEVILLERS</t>
  </si>
  <si>
    <t>59-BIERNE</t>
  </si>
  <si>
    <t>59-BISSEZEELE</t>
  </si>
  <si>
    <t>59-BLARINGHEM</t>
  </si>
  <si>
    <t>59-BLECOURT</t>
  </si>
  <si>
    <t>59-BOESCHEPE</t>
  </si>
  <si>
    <t>59-BOESEGHEM</t>
  </si>
  <si>
    <t>59-BOIS GRENIER</t>
  </si>
  <si>
    <t>59-BOLLEZEELE</t>
  </si>
  <si>
    <t>59-BONDUES</t>
  </si>
  <si>
    <t>59-BORRE</t>
  </si>
  <si>
    <t>59-BOUCHAIN</t>
  </si>
  <si>
    <t>59-BOULOGNE SUR HELPE</t>
  </si>
  <si>
    <t>59-BOURBOURG</t>
  </si>
  <si>
    <t>59-BOURGHELLES</t>
  </si>
  <si>
    <t>59-BOURSIES</t>
  </si>
  <si>
    <t>59-BOUSBECQUE</t>
  </si>
  <si>
    <t>59-BOUSIES</t>
  </si>
  <si>
    <t>59-BOUSIGNIES</t>
  </si>
  <si>
    <t>59-BOUSIGNIES SUR ROC</t>
  </si>
  <si>
    <t>59-BOUSSIERES EN CAMBRESIS</t>
  </si>
  <si>
    <t>59-BOUSSIERES SUR SAMBRE</t>
  </si>
  <si>
    <t>59-BOUSSOIS</t>
  </si>
  <si>
    <t>59-BOUVIGNIES</t>
  </si>
  <si>
    <t>59-BOUVINES</t>
  </si>
  <si>
    <t>59-BRAY DUNES</t>
  </si>
  <si>
    <t>59-BRIASTRE</t>
  </si>
  <si>
    <t>59-BRILLON</t>
  </si>
  <si>
    <t>59-BROUCKERQUE</t>
  </si>
  <si>
    <t>59-BROXEELE</t>
  </si>
  <si>
    <t>59-BRUAY SUR L ESCAUT</t>
  </si>
  <si>
    <t>59-BRUILLE LEZ MARCHIENNES</t>
  </si>
  <si>
    <t>59-BRUILLE ST AMAND</t>
  </si>
  <si>
    <t>59-BRUNEMONT</t>
  </si>
  <si>
    <t>59-BRY</t>
  </si>
  <si>
    <t>59-BUGNICOURT</t>
  </si>
  <si>
    <t>59-BUSIGNY</t>
  </si>
  <si>
    <t>59-BUYSSCHEURE</t>
  </si>
  <si>
    <t>59-CAESTRE</t>
  </si>
  <si>
    <t>59-CAGNONCLES</t>
  </si>
  <si>
    <t>59-CAMBRAI</t>
  </si>
  <si>
    <t>59-CAMPHIN EN CAREMBAULT</t>
  </si>
  <si>
    <t>59-CAMPHIN EN PEVELE</t>
  </si>
  <si>
    <t>59-CANTAING SUR ESCAUT</t>
  </si>
  <si>
    <t>59-CANTIN</t>
  </si>
  <si>
    <t>59-CAPELLE</t>
  </si>
  <si>
    <t>59-CAPINGHEM</t>
  </si>
  <si>
    <t>59-CAPPELLE BROUCK</t>
  </si>
  <si>
    <t>59-CAPPELLE EN PEVELE</t>
  </si>
  <si>
    <t>59-CAPPELLE LA GRANDE</t>
  </si>
  <si>
    <t>59-CARNIERES</t>
  </si>
  <si>
    <t>59-CARNIN</t>
  </si>
  <si>
    <t>59-CARTIGNIES</t>
  </si>
  <si>
    <t>59-CASSEL</t>
  </si>
  <si>
    <t>59-CATILLON SUR SAMBRE</t>
  </si>
  <si>
    <t>59-CATTENIERES</t>
  </si>
  <si>
    <t>59-CAUDRY</t>
  </si>
  <si>
    <t>59-CAULLERY</t>
  </si>
  <si>
    <t>59-CAUROIR</t>
  </si>
  <si>
    <t>59-CERFONTAINE</t>
  </si>
  <si>
    <t>59-CHATEAU L ABBAYE</t>
  </si>
  <si>
    <t>59-CHEMY</t>
  </si>
  <si>
    <t>59-CHERENG</t>
  </si>
  <si>
    <t>59-CHOISIES</t>
  </si>
  <si>
    <t>59-CLAIRFAYTS</t>
  </si>
  <si>
    <t>59-CLARY</t>
  </si>
  <si>
    <t>59-COBRIEUX</t>
  </si>
  <si>
    <t>59-COLLERET</t>
  </si>
  <si>
    <t>59-COMINES</t>
  </si>
  <si>
    <t>59-CONDE SUR L ESCAUT</t>
  </si>
  <si>
    <t>59-COUDEKERQUE BRANCHE</t>
  </si>
  <si>
    <t>59-COURCHELETTES</t>
  </si>
  <si>
    <t>59-COUSOLRE</t>
  </si>
  <si>
    <t>59-COUTICHES</t>
  </si>
  <si>
    <t>59-CRAYWICK</t>
  </si>
  <si>
    <t>59-CRESPIN</t>
  </si>
  <si>
    <t>59-CREVECOEUR SUR L ESCAUT</t>
  </si>
  <si>
    <t>59-CROCHTE</t>
  </si>
  <si>
    <t>59-CROIX</t>
  </si>
  <si>
    <t>59-CROIX CALUYAU</t>
  </si>
  <si>
    <t>59-CUINCY</t>
  </si>
  <si>
    <t>59-CURGIES</t>
  </si>
  <si>
    <t>59-CUVILLERS</t>
  </si>
  <si>
    <t>59-CYSOING</t>
  </si>
  <si>
    <t>59-DAMOUSIES</t>
  </si>
  <si>
    <t>59-DECHY</t>
  </si>
  <si>
    <t>59-DEHERIES</t>
  </si>
  <si>
    <t>59-DENAIN</t>
  </si>
  <si>
    <t>59-DEULEMONT</t>
  </si>
  <si>
    <t>59-DIMECHAUX</t>
  </si>
  <si>
    <t>59-DIMONT</t>
  </si>
  <si>
    <t>59-DOIGNIES</t>
  </si>
  <si>
    <t>59-DOMPIERRE SUR HELPE</t>
  </si>
  <si>
    <t>59-DON</t>
  </si>
  <si>
    <t>59-DOUAI</t>
  </si>
  <si>
    <t>59-DOUCHY LES MINES</t>
  </si>
  <si>
    <t>59-DOURLERS</t>
  </si>
  <si>
    <t>59-DRINCHAM</t>
  </si>
  <si>
    <t>59-DUNKERQUE</t>
  </si>
  <si>
    <t>59-EBBLINGHEM</t>
  </si>
  <si>
    <t>59-ECAILLON</t>
  </si>
  <si>
    <t>59-ECCLES</t>
  </si>
  <si>
    <t>59-ECLAIBES</t>
  </si>
  <si>
    <t>59-ECUELIN</t>
  </si>
  <si>
    <t>59-EECKE</t>
  </si>
  <si>
    <t>59-ELESMES</t>
  </si>
  <si>
    <t>59-ELINCOURT</t>
  </si>
  <si>
    <t>59-EMERCHICOURT</t>
  </si>
  <si>
    <t>59-EMMERIN</t>
  </si>
  <si>
    <t>59-ENGLEFONTAINE</t>
  </si>
  <si>
    <t>59-ENGLOS</t>
  </si>
  <si>
    <t>59-ENNETIERES EN WEPPES</t>
  </si>
  <si>
    <t>59-ENNEVELIN</t>
  </si>
  <si>
    <t>59-EPPE SAUVAGE</t>
  </si>
  <si>
    <t>59-ERCHIN</t>
  </si>
  <si>
    <t>59-ERINGHEM</t>
  </si>
  <si>
    <t>59-ERQUINGHEM LE SEC</t>
  </si>
  <si>
    <t>59-ERQUINGHEM LYS</t>
  </si>
  <si>
    <t>59-ERRE</t>
  </si>
  <si>
    <t>59-ESCARMAIN</t>
  </si>
  <si>
    <t>59-ESCAUDAIN</t>
  </si>
  <si>
    <t>59-ESCAUDOEUVRES</t>
  </si>
  <si>
    <t>59-ESCAUTPONT</t>
  </si>
  <si>
    <t>59-ESCOBECQUES</t>
  </si>
  <si>
    <t>59-ESNES</t>
  </si>
  <si>
    <t>59-ESQUELBECQ</t>
  </si>
  <si>
    <t>59-ESQUERCHIN</t>
  </si>
  <si>
    <t>59-ESTAIRES</t>
  </si>
  <si>
    <t>59-ESTOURMEL</t>
  </si>
  <si>
    <t>59-ESTREES</t>
  </si>
  <si>
    <t>59-ESTREUX</t>
  </si>
  <si>
    <t>59-ESTRUN</t>
  </si>
  <si>
    <t>59-ESWARS</t>
  </si>
  <si>
    <t>59-ETH</t>
  </si>
  <si>
    <t>59-ETROEUNGT</t>
  </si>
  <si>
    <t>59-FACHES THUMESNIL</t>
  </si>
  <si>
    <t>59-FAMARS</t>
  </si>
  <si>
    <t>59-FAUMONT</t>
  </si>
  <si>
    <t>59-FECHAIN</t>
  </si>
  <si>
    <t>59-FEIGNIES</t>
  </si>
  <si>
    <t>59-FELLERIES</t>
  </si>
  <si>
    <t>59-FENAIN</t>
  </si>
  <si>
    <t>59-FERIN</t>
  </si>
  <si>
    <t>59-FERON</t>
  </si>
  <si>
    <t>59-FERRIERE LA GRANDE</t>
  </si>
  <si>
    <t>59-FERRIERE LA PETITE</t>
  </si>
  <si>
    <t>59-FLAUMONT WAUDRECHIES</t>
  </si>
  <si>
    <t>59-FLERS EN ESCREBIEUX</t>
  </si>
  <si>
    <t>59-FLESQUIERES</t>
  </si>
  <si>
    <t>59-FLETRE</t>
  </si>
  <si>
    <t>59-FLINES LES MORTAGNE</t>
  </si>
  <si>
    <t>59-FLINES LEZ RACHES</t>
  </si>
  <si>
    <t>59-FLOURSIES</t>
  </si>
  <si>
    <t>59-FLOYON</t>
  </si>
  <si>
    <t>59-FONTAINE AU BOIS</t>
  </si>
  <si>
    <t>59-FONTAINE AU PIRE</t>
  </si>
  <si>
    <t>59-FONTAINE NOTRE DAME</t>
  </si>
  <si>
    <t>59-FOREST EN CAMBRESIS</t>
  </si>
  <si>
    <t>59-FOREST SUR MARQUE</t>
  </si>
  <si>
    <t>59-FOURMIES</t>
  </si>
  <si>
    <t>59-FOURNES EN WEPPES</t>
  </si>
  <si>
    <t>59-FRASNOY</t>
  </si>
  <si>
    <t>59-FRELINGHIEN</t>
  </si>
  <si>
    <t>59-FRESNES SUR ESCAUT</t>
  </si>
  <si>
    <t>59-FRESSAIN</t>
  </si>
  <si>
    <t>59-FRESSIES</t>
  </si>
  <si>
    <t>59-FRETIN</t>
  </si>
  <si>
    <t>59-FROMELLES</t>
  </si>
  <si>
    <t>59-GENECH</t>
  </si>
  <si>
    <t>59-GHISSIGNIES</t>
  </si>
  <si>
    <t>59-GHYVELDE</t>
  </si>
  <si>
    <t>59-GLAGEON</t>
  </si>
  <si>
    <t>59-GODEWAERSVELDE</t>
  </si>
  <si>
    <t>59-GOEULZIN</t>
  </si>
  <si>
    <t>59-GOGNIES CHAUSSEE</t>
  </si>
  <si>
    <t>59-GOMMEGNIES</t>
  </si>
  <si>
    <t>59-GONDECOURT</t>
  </si>
  <si>
    <t>59-GONNELIEU</t>
  </si>
  <si>
    <t>59-GOUZEAUCOURT</t>
  </si>
  <si>
    <t>59-GRAND FAYT</t>
  </si>
  <si>
    <t>59-GRAND FORT PHILIPPE</t>
  </si>
  <si>
    <t>59-GRANDE SYNTHE</t>
  </si>
  <si>
    <t>59-GRAVELINES</t>
  </si>
  <si>
    <t>59-GRUSON</t>
  </si>
  <si>
    <t>59-GUESNAIN</t>
  </si>
  <si>
    <t>59-GUSSIGNIES</t>
  </si>
  <si>
    <t>59-HALLENNES LEZ HAUBOURDIN</t>
  </si>
  <si>
    <t>59-HALLUIN</t>
  </si>
  <si>
    <t>59-HAMEL</t>
  </si>
  <si>
    <t>59-HANTAY</t>
  </si>
  <si>
    <t>59-HARDIFORT</t>
  </si>
  <si>
    <t>59-HARGNIES</t>
  </si>
  <si>
    <t>59-HASNON</t>
  </si>
  <si>
    <t>59-HASPRES</t>
  </si>
  <si>
    <t>59-HAUBOURDIN</t>
  </si>
  <si>
    <t>59-HAUCOURT EN CAMBRESIS</t>
  </si>
  <si>
    <t>59-HAULCHIN</t>
  </si>
  <si>
    <t>59-HAUSSY</t>
  </si>
  <si>
    <t>59-HAUT LIEU</t>
  </si>
  <si>
    <t>59-HAUTMONT</t>
  </si>
  <si>
    <t>59-HAVELUY</t>
  </si>
  <si>
    <t>59-HAVERSKERQUE</t>
  </si>
  <si>
    <t>59-HAYNECOURT</t>
  </si>
  <si>
    <t>59-HAZEBROUCK</t>
  </si>
  <si>
    <t>59-HECQ</t>
  </si>
  <si>
    <t>59-HELESMES</t>
  </si>
  <si>
    <t>59-HEM</t>
  </si>
  <si>
    <t>59-HEM LENGLET</t>
  </si>
  <si>
    <t>59-HERGNIES</t>
  </si>
  <si>
    <t>59-HERIN</t>
  </si>
  <si>
    <t>59-HERLIES</t>
  </si>
  <si>
    <t>59-HERRIN</t>
  </si>
  <si>
    <t>59-HERZEELE</t>
  </si>
  <si>
    <t>59-HESTRUD</t>
  </si>
  <si>
    <t>59-HOLQUE</t>
  </si>
  <si>
    <t>59-HON HERGIES</t>
  </si>
  <si>
    <t>59-HONDEGHEM</t>
  </si>
  <si>
    <t>59-HONDSCHOOTE</t>
  </si>
  <si>
    <t>59-HONNECHY</t>
  </si>
  <si>
    <t>59-HONNECOURT SUR ESCAUT</t>
  </si>
  <si>
    <t>59-HORDAIN</t>
  </si>
  <si>
    <t>59-HORNAING</t>
  </si>
  <si>
    <t>59-HOUDAIN LEZ BAVAY</t>
  </si>
  <si>
    <t>59-HOUPLIN ANCOISNE</t>
  </si>
  <si>
    <t>59-HOUPLINES</t>
  </si>
  <si>
    <t>59-HOUTKERQUE</t>
  </si>
  <si>
    <t>59-HOYMILLE</t>
  </si>
  <si>
    <t>59-ILLIES</t>
  </si>
  <si>
    <t>59-INCHY</t>
  </si>
  <si>
    <t>59-IWUY</t>
  </si>
  <si>
    <t>59-JENLAIN</t>
  </si>
  <si>
    <t>59-JEUMONT</t>
  </si>
  <si>
    <t>59-JOLIMETZ</t>
  </si>
  <si>
    <t>59-KILLEM</t>
  </si>
  <si>
    <t>59-LA BASSEE</t>
  </si>
  <si>
    <t>59-LA CHAPELLE D ARMENTIERES</t>
  </si>
  <si>
    <t>59-LA FLAMENGRIE</t>
  </si>
  <si>
    <t>59-LA GORGUE</t>
  </si>
  <si>
    <t>59-LA GROISE</t>
  </si>
  <si>
    <t>59-LA LONGUEVILLE</t>
  </si>
  <si>
    <t>59-LA MADELEINE</t>
  </si>
  <si>
    <t>59-LA NEUVILLE</t>
  </si>
  <si>
    <t>59-LA SENTINELLE</t>
  </si>
  <si>
    <t>59-LALLAING</t>
  </si>
  <si>
    <t>59-LAMBERSART</t>
  </si>
  <si>
    <t>59-LAMBRES LEZ DOUAI</t>
  </si>
  <si>
    <t>59-LANDAS</t>
  </si>
  <si>
    <t>59-LANDRECIES</t>
  </si>
  <si>
    <t>59-LANNOY</t>
  </si>
  <si>
    <t>59-LAROUILLIES</t>
  </si>
  <si>
    <t>59-LAUWIN PLANQUE</t>
  </si>
  <si>
    <t>59-LE CATEAU CAMBRESIS</t>
  </si>
  <si>
    <t>59-LE DOULIEU</t>
  </si>
  <si>
    <t>59-LE FAVRIL</t>
  </si>
  <si>
    <t>59-LE MAISNIL</t>
  </si>
  <si>
    <t>59-LE QUESNOY</t>
  </si>
  <si>
    <t>59-LECELLES</t>
  </si>
  <si>
    <t>59-LECLUSE</t>
  </si>
  <si>
    <t>59-LEDERZEELE</t>
  </si>
  <si>
    <t>59-LEDRINGHEM</t>
  </si>
  <si>
    <t>59-LEERS</t>
  </si>
  <si>
    <t>59-LEFFRINCKOUCKE</t>
  </si>
  <si>
    <t>59-LES RUES DES VIGNES</t>
  </si>
  <si>
    <t>59-LESDAIN</t>
  </si>
  <si>
    <t>59-LESQUIN</t>
  </si>
  <si>
    <t>59-LEVAL</t>
  </si>
  <si>
    <t>59-LEWARDE</t>
  </si>
  <si>
    <t>59-LEZ FONTAINE</t>
  </si>
  <si>
    <t>59-LEZENNES</t>
  </si>
  <si>
    <t>59-LIESSIES</t>
  </si>
  <si>
    <t>59-LIEU ST AMAND</t>
  </si>
  <si>
    <t>59-LIGNY EN CAMBRESIS</t>
  </si>
  <si>
    <t>59-LILLE</t>
  </si>
  <si>
    <t>59-LIMONT FONTAINE</t>
  </si>
  <si>
    <t>59-LINSELLES</t>
  </si>
  <si>
    <t>59-LOCQUIGNOL</t>
  </si>
  <si>
    <t>59-LOFFRE</t>
  </si>
  <si>
    <t>59-LOMPRET</t>
  </si>
  <si>
    <t>59-LOOBERGHE</t>
  </si>
  <si>
    <t>59-LOON PLAGE</t>
  </si>
  <si>
    <t>59-LOOS</t>
  </si>
  <si>
    <t>59-LOURCHES</t>
  </si>
  <si>
    <t>59-LOUVIGNIES QUESNOY</t>
  </si>
  <si>
    <t>59-LOUVIL</t>
  </si>
  <si>
    <t>59-LOUVROIL</t>
  </si>
  <si>
    <t>59-LYNDE</t>
  </si>
  <si>
    <t>59-LYS LEZ LANNOY</t>
  </si>
  <si>
    <t>59-MAING</t>
  </si>
  <si>
    <t>59-MAIRIEUX</t>
  </si>
  <si>
    <t>59-MALINCOURT</t>
  </si>
  <si>
    <t>59-MARBAIX</t>
  </si>
  <si>
    <t>59-MARCHIENNES</t>
  </si>
  <si>
    <t>59-MARCOING</t>
  </si>
  <si>
    <t>59-MARCQ EN BAROEUL</t>
  </si>
  <si>
    <t>59-MARCQ EN OSTREVENT</t>
  </si>
  <si>
    <t>59-MARESCHES</t>
  </si>
  <si>
    <t>59-MARETZ</t>
  </si>
  <si>
    <t>59-MARLY</t>
  </si>
  <si>
    <t>59-MAROILLES</t>
  </si>
  <si>
    <t>59-MARPENT</t>
  </si>
  <si>
    <t>59-MARQUETTE EN OSTREVANT</t>
  </si>
  <si>
    <t>59-MARQUETTE LEZ LILLE</t>
  </si>
  <si>
    <t>59-MARQUILLIES</t>
  </si>
  <si>
    <t>59-MASNIERES</t>
  </si>
  <si>
    <t>59-MASNY</t>
  </si>
  <si>
    <t>59-MASTAING</t>
  </si>
  <si>
    <t>59-MAUBEUGE</t>
  </si>
  <si>
    <t>59-MAULDE</t>
  </si>
  <si>
    <t>59-MAUROIS</t>
  </si>
  <si>
    <t>59-MAZINGHIEN</t>
  </si>
  <si>
    <t>59-MECQUIGNIES</t>
  </si>
  <si>
    <t>59-MERCKEGHEM</t>
  </si>
  <si>
    <t>59-MERIGNIES</t>
  </si>
  <si>
    <t>59-MERRIS</t>
  </si>
  <si>
    <t>59-MERVILLE</t>
  </si>
  <si>
    <t>59-METEREN</t>
  </si>
  <si>
    <t>59-MILLAM</t>
  </si>
  <si>
    <t>59-MILLONFOSSE</t>
  </si>
  <si>
    <t>59-MOEUVRES</t>
  </si>
  <si>
    <t>59-MONCEAU ST WAAST</t>
  </si>
  <si>
    <t>59-MONCHAUX SUR ECAILLON</t>
  </si>
  <si>
    <t>59-MONCHEAUX</t>
  </si>
  <si>
    <t>59-MONCHECOURT</t>
  </si>
  <si>
    <t>59-MONS EN BAROEUL</t>
  </si>
  <si>
    <t>59-MONS EN PEVELE</t>
  </si>
  <si>
    <t>59-MONTAY</t>
  </si>
  <si>
    <t>59-MONTIGNY EN CAMBRESIS</t>
  </si>
  <si>
    <t>59-MONTIGNY EN OSTREVENT</t>
  </si>
  <si>
    <t>59-MONTRECOURT</t>
  </si>
  <si>
    <t>59-MORBECQUE</t>
  </si>
  <si>
    <t>59-MORTAGNE DU NORD</t>
  </si>
  <si>
    <t>59-MOUCHIN</t>
  </si>
  <si>
    <t>59-MOUSTIER EN FAGNE</t>
  </si>
  <si>
    <t>59-MOUVAUX</t>
  </si>
  <si>
    <t>59-NAVES</t>
  </si>
  <si>
    <t>59-NEUF BERQUIN</t>
  </si>
  <si>
    <t>59-NEUF MESNIL</t>
  </si>
  <si>
    <t>59-NEUVILLE EN AVESNOIS</t>
  </si>
  <si>
    <t>59-NEUVILLE EN FERRAIN</t>
  </si>
  <si>
    <t>59-NEUVILLE ST REMY</t>
  </si>
  <si>
    <t>59-NEUVILLE SUR ESCAUT</t>
  </si>
  <si>
    <t>59-NEUVILLY</t>
  </si>
  <si>
    <t>59-NIEPPE</t>
  </si>
  <si>
    <t>59-NIERGNIES</t>
  </si>
  <si>
    <t>59-NIEURLET</t>
  </si>
  <si>
    <t>59-NIVELLE</t>
  </si>
  <si>
    <t>59-NOMAIN</t>
  </si>
  <si>
    <t>59-NOORDPEENE</t>
  </si>
  <si>
    <t>59-NOYELLES LES SECLIN</t>
  </si>
  <si>
    <t>59-NOYELLES SUR ESCAUT</t>
  </si>
  <si>
    <t>59-NOYELLES SUR SAMBRE</t>
  </si>
  <si>
    <t>59-NOYELLES SUR SELLE</t>
  </si>
  <si>
    <t>59-OBIES</t>
  </si>
  <si>
    <t>59-OBRECHIES</t>
  </si>
  <si>
    <t>59-OCHTEZEELE</t>
  </si>
  <si>
    <t>59-ODOMEZ</t>
  </si>
  <si>
    <t>59-OHAIN</t>
  </si>
  <si>
    <t>59-OISY</t>
  </si>
  <si>
    <t>59-ONNAING</t>
  </si>
  <si>
    <t>59-OOST CAPPEL</t>
  </si>
  <si>
    <t>59-ORCHIES</t>
  </si>
  <si>
    <t>59-ORS</t>
  </si>
  <si>
    <t>59-ORSINVAL</t>
  </si>
  <si>
    <t>59-OSTRICOURT</t>
  </si>
  <si>
    <t>59-OUDEZEELE</t>
  </si>
  <si>
    <t>59-OXELAERE</t>
  </si>
  <si>
    <t>59-PAILLENCOURT</t>
  </si>
  <si>
    <t>59-PECQUENCOURT</t>
  </si>
  <si>
    <t>59-PERENCHIES</t>
  </si>
  <si>
    <t>59-PERONNE EN MELANTOIS</t>
  </si>
  <si>
    <t>59-PETIT FAYT</t>
  </si>
  <si>
    <t>59-PETITE FORET</t>
  </si>
  <si>
    <t>59-PHALEMPIN</t>
  </si>
  <si>
    <t>59-PITGAM</t>
  </si>
  <si>
    <t>59-POIX DU NORD</t>
  </si>
  <si>
    <t>59-POMMEREUIL</t>
  </si>
  <si>
    <t>59-PONT A MARCQ</t>
  </si>
  <si>
    <t>59-PONT SUR SAMBRE</t>
  </si>
  <si>
    <t>59-POTELLE</t>
  </si>
  <si>
    <t>59-PRADELLES</t>
  </si>
  <si>
    <t>59-PREMESQUES</t>
  </si>
  <si>
    <t>59-PRESEAU</t>
  </si>
  <si>
    <t>59-PREUX AU BOIS</t>
  </si>
  <si>
    <t>59-PREUX AU SART</t>
  </si>
  <si>
    <t>59-PRISCHES</t>
  </si>
  <si>
    <t>59-PROUVY</t>
  </si>
  <si>
    <t>59-PROVILLE</t>
  </si>
  <si>
    <t>59-PROVIN</t>
  </si>
  <si>
    <t>59-QUAEDYPRE</t>
  </si>
  <si>
    <t>59-QUAROUBLE</t>
  </si>
  <si>
    <t>59-QUERENAING</t>
  </si>
  <si>
    <t>59-QUESNOY SUR DEULE</t>
  </si>
  <si>
    <t>59-QUIEVELON</t>
  </si>
  <si>
    <t>59-QUIEVRECHAIN</t>
  </si>
  <si>
    <t>59-QUIEVY</t>
  </si>
  <si>
    <t>59-RACHES</t>
  </si>
  <si>
    <t>59-RADINGHEM EN WEPPES</t>
  </si>
  <si>
    <t>59-RAILLENCOURT STE OLLE</t>
  </si>
  <si>
    <t>59-RAIMBEAUCOURT</t>
  </si>
  <si>
    <t>59-RAINSARS</t>
  </si>
  <si>
    <t>59-RAISMES</t>
  </si>
  <si>
    <t>59-RAMILLIES</t>
  </si>
  <si>
    <t>59-RAMOUSIES</t>
  </si>
  <si>
    <t>59-RAUCOURT AU BOIS</t>
  </si>
  <si>
    <t>59-RECQUIGNIES</t>
  </si>
  <si>
    <t>59-REJET DE BEAULIEU</t>
  </si>
  <si>
    <t>59-RENESCURE</t>
  </si>
  <si>
    <t>59-REUMONT</t>
  </si>
  <si>
    <t>59-REXPOEDE</t>
  </si>
  <si>
    <t>59-RIBECOURT LA TOUR</t>
  </si>
  <si>
    <t>59-RIEULAY</t>
  </si>
  <si>
    <t>59-RIEUX EN CAMBRESIS</t>
  </si>
  <si>
    <t>59-ROBERSART</t>
  </si>
  <si>
    <t>59-ROEULX</t>
  </si>
  <si>
    <t>59-ROMBIES ET MARCHIPONT</t>
  </si>
  <si>
    <t>59-ROMERIES</t>
  </si>
  <si>
    <t>59-RONCHIN</t>
  </si>
  <si>
    <t>59-RONCQ</t>
  </si>
  <si>
    <t>59-ROOST WARENDIN</t>
  </si>
  <si>
    <t>59-ROSULT</t>
  </si>
  <si>
    <t>59-ROUBAIX</t>
  </si>
  <si>
    <t>59-ROUCOURT</t>
  </si>
  <si>
    <t>59-ROUSIES</t>
  </si>
  <si>
    <t>59-ROUVIGNIES</t>
  </si>
  <si>
    <t>59-RUBROUCK</t>
  </si>
  <si>
    <t>59-RUESNES</t>
  </si>
  <si>
    <t>59-RUMEGIES</t>
  </si>
  <si>
    <t>59-RUMILLY EN CAMBRESIS</t>
  </si>
  <si>
    <t>59-SAILLY LEZ CAMBRAI</t>
  </si>
  <si>
    <t>59-SAILLY LEZ LANNOY</t>
  </si>
  <si>
    <t>59-SAINGHIN EN MELANTOIS</t>
  </si>
  <si>
    <t>59-SAINGHIN EN WEPPES</t>
  </si>
  <si>
    <t>59-SAINS DU NORD</t>
  </si>
  <si>
    <t>59-SALESCHES</t>
  </si>
  <si>
    <t>59-SALOME</t>
  </si>
  <si>
    <t>59-SAMEON</t>
  </si>
  <si>
    <t>59-SANCOURT</t>
  </si>
  <si>
    <t>59-SANTES</t>
  </si>
  <si>
    <t>59-SARS ET ROSIERES</t>
  </si>
  <si>
    <t>59-SARS POTERIES</t>
  </si>
  <si>
    <t>59-SASSEGNIES</t>
  </si>
  <si>
    <t>59-SAULTAIN</t>
  </si>
  <si>
    <t>59-SAULZOIR</t>
  </si>
  <si>
    <t>59-SEBOURG</t>
  </si>
  <si>
    <t>59-SECLIN</t>
  </si>
  <si>
    <t>59-SEMERIES</t>
  </si>
  <si>
    <t>59-SEMOUSIES</t>
  </si>
  <si>
    <t>59-SEPMERIES</t>
  </si>
  <si>
    <t>59-SEQUEDIN</t>
  </si>
  <si>
    <t>59-SERANVILLERS FORENVILLE</t>
  </si>
  <si>
    <t>59-SERCUS</t>
  </si>
  <si>
    <t>59-SIN LE NOBLE</t>
  </si>
  <si>
    <t>59-SOCX</t>
  </si>
  <si>
    <t>59-SOLESMES</t>
  </si>
  <si>
    <t>59-SOLRE LE CHATEAU</t>
  </si>
  <si>
    <t>59-SOLRINNES</t>
  </si>
  <si>
    <t>59-SOMAIN</t>
  </si>
  <si>
    <t>59-SOMMAING</t>
  </si>
  <si>
    <t>59-SPYCKER</t>
  </si>
  <si>
    <t>59-ST AMAND LES EAUX</t>
  </si>
  <si>
    <t>59-ST ANDRE LEZ LILLE</t>
  </si>
  <si>
    <t>59-ST AUBERT</t>
  </si>
  <si>
    <t>59-ST AUBIN</t>
  </si>
  <si>
    <t>59-ST AYBERT</t>
  </si>
  <si>
    <t>59-ST BENIN</t>
  </si>
  <si>
    <t>59-ST GEORGES SUR L AA</t>
  </si>
  <si>
    <t>59-ST HILAIRE LEZ CAMBRAI</t>
  </si>
  <si>
    <t>59-ST HILAIRE SUR HELPE</t>
  </si>
  <si>
    <t>59-ST JANS CAPPEL</t>
  </si>
  <si>
    <t>59-ST MARTIN SUR ECAILLON</t>
  </si>
  <si>
    <t>59-ST MOMELIN</t>
  </si>
  <si>
    <t>59-ST PIERRE BROUCK</t>
  </si>
  <si>
    <t>59-ST PYTHON</t>
  </si>
  <si>
    <t>59-ST REMY CHAUSSEE</t>
  </si>
  <si>
    <t>59-ST REMY DU NORD</t>
  </si>
  <si>
    <t>59-ST SAULVE</t>
  </si>
  <si>
    <t>59-ST SOUPLET</t>
  </si>
  <si>
    <t>59-ST SYLVESTRE CAPPEL</t>
  </si>
  <si>
    <t>59-ST VAAST EN CAMBRESIS</t>
  </si>
  <si>
    <t>59-ST WAAST</t>
  </si>
  <si>
    <t>59-STAPLE</t>
  </si>
  <si>
    <t>59-STE MARIE CAPPEL</t>
  </si>
  <si>
    <t>59-STEENBECQUE</t>
  </si>
  <si>
    <t>59-STEENE</t>
  </si>
  <si>
    <t>59-STEENVOORDE</t>
  </si>
  <si>
    <t>59-STEENWERCK</t>
  </si>
  <si>
    <t>59-STRAZEELE</t>
  </si>
  <si>
    <t>59-TAISNIERES EN THIERACHE</t>
  </si>
  <si>
    <t>59-TAISNIERES SUR HON</t>
  </si>
  <si>
    <t>59-TEMPLEMARS</t>
  </si>
  <si>
    <t>59-TEMPLEUVE EN PEVELE</t>
  </si>
  <si>
    <t>59-TERDEGHEM</t>
  </si>
  <si>
    <t>59-TETEGHEM COUDEKERQUE VILLAGE</t>
  </si>
  <si>
    <t>59-THIANT</t>
  </si>
  <si>
    <t>59-THIENNES</t>
  </si>
  <si>
    <t>59-THIVENCELLE</t>
  </si>
  <si>
    <t>59-THUMERIES</t>
  </si>
  <si>
    <t>59-THUN L EVEQUE</t>
  </si>
  <si>
    <t>59-THUN ST AMAND</t>
  </si>
  <si>
    <t>59-THUN ST MARTIN</t>
  </si>
  <si>
    <t>59-TILLOY LEZ CAMBRAI</t>
  </si>
  <si>
    <t>59-TILLOY LEZ MARCHIENNES</t>
  </si>
  <si>
    <t>59-TOUFFLERS</t>
  </si>
  <si>
    <t>59-TOURCOING</t>
  </si>
  <si>
    <t>59-TOURMIGNIES</t>
  </si>
  <si>
    <t>59-TRELON</t>
  </si>
  <si>
    <t>59-TRESSIN</t>
  </si>
  <si>
    <t>59-TRITH ST LEGER</t>
  </si>
  <si>
    <t>59-TROISVILLES</t>
  </si>
  <si>
    <t>59-UXEM</t>
  </si>
  <si>
    <t>59-VALENCIENNES</t>
  </si>
  <si>
    <t>59-VENDEGIES AU BOIS</t>
  </si>
  <si>
    <t>59-VENDEGIES SUR ECAILLON</t>
  </si>
  <si>
    <t>59-VENDEVILLE</t>
  </si>
  <si>
    <t>59-VERCHAIN MAUGRE</t>
  </si>
  <si>
    <t>59-VERLINGHEM</t>
  </si>
  <si>
    <t>59-VERTAIN</t>
  </si>
  <si>
    <t>59-VICQ</t>
  </si>
  <si>
    <t>59-VIESLY</t>
  </si>
  <si>
    <t>59-VIEUX BERQUIN</t>
  </si>
  <si>
    <t>59-VIEUX CONDE</t>
  </si>
  <si>
    <t>59-VIEUX MESNIL</t>
  </si>
  <si>
    <t>59-VIEUX RENG</t>
  </si>
  <si>
    <t>59-VILLENEUVE D ASCQ</t>
  </si>
  <si>
    <t>59-VILLEREAU</t>
  </si>
  <si>
    <t>59-VILLERS AU TERTRE</t>
  </si>
  <si>
    <t>59-VILLERS EN CAUCHIES</t>
  </si>
  <si>
    <t>59-VILLERS GUISLAIN</t>
  </si>
  <si>
    <t>59-VILLERS OUTREAUX</t>
  </si>
  <si>
    <t>59-VILLERS PLOUICH</t>
  </si>
  <si>
    <t>59-VILLERS POL</t>
  </si>
  <si>
    <t>59-VILLERS SIRE NICOLE</t>
  </si>
  <si>
    <t>59-VOLCKERINCKHOVE</t>
  </si>
  <si>
    <t>59-VRED</t>
  </si>
  <si>
    <t>59-WAHAGNIES</t>
  </si>
  <si>
    <t>59-WALINCOURT SELVIGNY</t>
  </si>
  <si>
    <t>59-WALLERS</t>
  </si>
  <si>
    <t>59-WALLERS EN FAGNE</t>
  </si>
  <si>
    <t>59-WALLON CAPPEL</t>
  </si>
  <si>
    <t>59-WAMBAIX</t>
  </si>
  <si>
    <t>59-WAMBRECHIES</t>
  </si>
  <si>
    <t>59-WANDIGNIES HAMAGE</t>
  </si>
  <si>
    <t>59-WANNEHAIN</t>
  </si>
  <si>
    <t>59-WARGNIES LE GRAND</t>
  </si>
  <si>
    <t>59-WARGNIES LE PETIT</t>
  </si>
  <si>
    <t>59-WARHEM</t>
  </si>
  <si>
    <t>59-WARLAING</t>
  </si>
  <si>
    <t>59-WARNETON</t>
  </si>
  <si>
    <t>59-WASNES AU BAC</t>
  </si>
  <si>
    <t>59-WASQUEHAL</t>
  </si>
  <si>
    <t>59-WATTEN</t>
  </si>
  <si>
    <t>59-WATTIGNIES</t>
  </si>
  <si>
    <t>59-WATTIGNIES LA VICTOIRE</t>
  </si>
  <si>
    <t>59-WATTRELOS</t>
  </si>
  <si>
    <t>59-WAVRECHAIN SOUS DENAIN</t>
  </si>
  <si>
    <t>59-WAVRECHAIN SOUS FAULX</t>
  </si>
  <si>
    <t>59-WAVRIN</t>
  </si>
  <si>
    <t>59-WAZIERS</t>
  </si>
  <si>
    <t>59-WEMAERS CAPPEL</t>
  </si>
  <si>
    <t>59-WERVICQ SUD</t>
  </si>
  <si>
    <t>59-WEST CAPPEL</t>
  </si>
  <si>
    <t>59-WICRES</t>
  </si>
  <si>
    <t>59-WIGNEHIES</t>
  </si>
  <si>
    <t>59-WILLEMS</t>
  </si>
  <si>
    <t>59-WILLIES</t>
  </si>
  <si>
    <t>59-WINNEZEELE</t>
  </si>
  <si>
    <t>59-WORMHOUT</t>
  </si>
  <si>
    <t>59-WULVERDINGHE</t>
  </si>
  <si>
    <t>59-WYLDER</t>
  </si>
  <si>
    <t>59-ZEGERSCAPPEL</t>
  </si>
  <si>
    <t>59-ZERMEZEELE</t>
  </si>
  <si>
    <t>59-ZUYDCOOTE</t>
  </si>
  <si>
    <t>59-ZUYTPEENE</t>
  </si>
  <si>
    <t>60-ABANCOURT</t>
  </si>
  <si>
    <t>60-ABBECOURT</t>
  </si>
  <si>
    <t>60-ABBEVILLE ST LUCIEN</t>
  </si>
  <si>
    <t>60-ACHY</t>
  </si>
  <si>
    <t>60-ACY EN MULTIEN</t>
  </si>
  <si>
    <t>60-AGNETZ</t>
  </si>
  <si>
    <t>60-AIRION</t>
  </si>
  <si>
    <t>60-ALLONNE</t>
  </si>
  <si>
    <t>60-AMBLAINVILLE</t>
  </si>
  <si>
    <t>60-AMY</t>
  </si>
  <si>
    <t>60-ANDEVILLE</t>
  </si>
  <si>
    <t>60-ANGICOURT</t>
  </si>
  <si>
    <t>60-ANGIVILLERS</t>
  </si>
  <si>
    <t>60-ANGY</t>
  </si>
  <si>
    <t>60-ANSACQ</t>
  </si>
  <si>
    <t>60-ANSAUVILLERS</t>
  </si>
  <si>
    <t>60-ANTHEUIL PORTES</t>
  </si>
  <si>
    <t>60-ANTILLY</t>
  </si>
  <si>
    <t>60-APPILLY</t>
  </si>
  <si>
    <t>60-APREMONT</t>
  </si>
  <si>
    <t>60-ARMANCOURT</t>
  </si>
  <si>
    <t>60-ARSY</t>
  </si>
  <si>
    <t>60-ATTICHY</t>
  </si>
  <si>
    <t>60-AUCHY LA MONTAGNE</t>
  </si>
  <si>
    <t>60-AUGER ST VINCENT</t>
  </si>
  <si>
    <t>60-AUMONT EN HALATTE</t>
  </si>
  <si>
    <t>60-AUNEUIL</t>
  </si>
  <si>
    <t>60-AUTEUIL</t>
  </si>
  <si>
    <t>60-AUTHEUIL EN VALOIS</t>
  </si>
  <si>
    <t>60-AUTRECHES</t>
  </si>
  <si>
    <t>60-AUX MARAIS</t>
  </si>
  <si>
    <t>60-AVILLY ST LEONARD</t>
  </si>
  <si>
    <t>60-AVRECHY</t>
  </si>
  <si>
    <t>60-AVRICOURT</t>
  </si>
  <si>
    <t>60-AVRIGNY</t>
  </si>
  <si>
    <t>60-BABOEUF</t>
  </si>
  <si>
    <t>60-BACOUEL</t>
  </si>
  <si>
    <t>60-BAILLEUL LE SOC</t>
  </si>
  <si>
    <t>60-BAILLEUL SUR THERAIN</t>
  </si>
  <si>
    <t>60-BAILLEVAL</t>
  </si>
  <si>
    <t>60-BAILLY</t>
  </si>
  <si>
    <t>60-BALAGNY SUR THERAIN</t>
  </si>
  <si>
    <t>60-BARBERY</t>
  </si>
  <si>
    <t>60-BARGNY</t>
  </si>
  <si>
    <t>60-BARON</t>
  </si>
  <si>
    <t>60-BAUGY</t>
  </si>
  <si>
    <t>60-BAZANCOURT</t>
  </si>
  <si>
    <t>60-BAZICOURT</t>
  </si>
  <si>
    <t>60-BEAUDEDUIT</t>
  </si>
  <si>
    <t>60-BEAUGIES SOUS BOIS</t>
  </si>
  <si>
    <t>60-BEAULIEU LES FONTAINES</t>
  </si>
  <si>
    <t>60-BEAURAINS LES NOYON</t>
  </si>
  <si>
    <t>60-BEAUREPAIRE</t>
  </si>
  <si>
    <t>60-BEAUVAIS</t>
  </si>
  <si>
    <t>60-BEAUVOIR</t>
  </si>
  <si>
    <t>60-BEHERICOURT</t>
  </si>
  <si>
    <t>60-BELLE EGLISE</t>
  </si>
  <si>
    <t>60-BELLOY</t>
  </si>
  <si>
    <t>60-BERLANCOURT</t>
  </si>
  <si>
    <t>60-BERNEUIL EN BRAY</t>
  </si>
  <si>
    <t>60-BERNEUIL SUR AISNE</t>
  </si>
  <si>
    <t>60-BERTHECOURT</t>
  </si>
  <si>
    <t>60-BETHANCOURT EN VALOIS</t>
  </si>
  <si>
    <t>60-BETHISY ST MARTIN</t>
  </si>
  <si>
    <t>60-BETHISY ST PIERRE</t>
  </si>
  <si>
    <t>60-BETZ</t>
  </si>
  <si>
    <t>60-BIENVILLE</t>
  </si>
  <si>
    <t>60-BIERMONT</t>
  </si>
  <si>
    <t>60-BITRY</t>
  </si>
  <si>
    <t>60-BLACOURT</t>
  </si>
  <si>
    <t>60-BLAINCOURT LES PRECY</t>
  </si>
  <si>
    <t>60-BLANCFOSSE</t>
  </si>
  <si>
    <t>60-BLARGIES</t>
  </si>
  <si>
    <t>60-BLICOURT</t>
  </si>
  <si>
    <t>60-BLINCOURT</t>
  </si>
  <si>
    <t>60-BOISSY FRESNOY</t>
  </si>
  <si>
    <t>60-BONLIER</t>
  </si>
  <si>
    <t>60-BONNEUIL EN VALOIS</t>
  </si>
  <si>
    <t>60-BONNEUIL LES EAUX</t>
  </si>
  <si>
    <t>60-BONNIERES</t>
  </si>
  <si>
    <t>60-BONVILLERS</t>
  </si>
  <si>
    <t>60-BORAN SUR OISE</t>
  </si>
  <si>
    <t>60-BOREST</t>
  </si>
  <si>
    <t>60-BORNEL</t>
  </si>
  <si>
    <t>60-BOUBIERS</t>
  </si>
  <si>
    <t>60-BOUCONVILLERS</t>
  </si>
  <si>
    <t>60-BOUILLANCY</t>
  </si>
  <si>
    <t>60-BOULLARRE</t>
  </si>
  <si>
    <t>60-BOULOGNE LA GRASSE</t>
  </si>
  <si>
    <t>60-BOURSONNE</t>
  </si>
  <si>
    <t>60-BOURY EN VEXIN</t>
  </si>
  <si>
    <t>60-BOUTENCOURT</t>
  </si>
  <si>
    <t>60-BOUVRESSE</t>
  </si>
  <si>
    <t>60-BRAISNES SUR ARONDE</t>
  </si>
  <si>
    <t>60-BRASSEUSE</t>
  </si>
  <si>
    <t>60-BREGY</t>
  </si>
  <si>
    <t>60-BRENOUILLE</t>
  </si>
  <si>
    <t>60-BRESLES</t>
  </si>
  <si>
    <t>60-BRETEUIL</t>
  </si>
  <si>
    <t>60-BRETIGNY</t>
  </si>
  <si>
    <t>60-BREUIL LE SEC</t>
  </si>
  <si>
    <t>60-BREUIL LE VERT</t>
  </si>
  <si>
    <t>60-BRIOT</t>
  </si>
  <si>
    <t>60-BROMBOS</t>
  </si>
  <si>
    <t>60-BROQUIERS</t>
  </si>
  <si>
    <t>60-BROYES</t>
  </si>
  <si>
    <t>60-BRUNVILLERS LA MOTTE</t>
  </si>
  <si>
    <t>60-BUCAMPS</t>
  </si>
  <si>
    <t>60-BUICOURT</t>
  </si>
  <si>
    <t>60-BULLES</t>
  </si>
  <si>
    <t>60-BURY</t>
  </si>
  <si>
    <t>60-BUSSY</t>
  </si>
  <si>
    <t>60-CAISNES</t>
  </si>
  <si>
    <t>60-CAMBRONNE LES CLERMONT</t>
  </si>
  <si>
    <t>60-CAMBRONNE LES RIBECOURT</t>
  </si>
  <si>
    <t>60-CAMPAGNE</t>
  </si>
  <si>
    <t>60-CAMPEAUX</t>
  </si>
  <si>
    <t>60-CAMPREMY</t>
  </si>
  <si>
    <t>60-CANDOR</t>
  </si>
  <si>
    <t>60-CANLY</t>
  </si>
  <si>
    <t>60-CANNECTANCOURT</t>
  </si>
  <si>
    <t>60-CANNY SUR MATZ</t>
  </si>
  <si>
    <t>60-CANNY SUR THERAIN</t>
  </si>
  <si>
    <t>60-CARLEPONT</t>
  </si>
  <si>
    <t>60-CATENOY</t>
  </si>
  <si>
    <t>60-CATHEUX</t>
  </si>
  <si>
    <t>60-CATIGNY</t>
  </si>
  <si>
    <t>60-CATILLON FUMECHON</t>
  </si>
  <si>
    <t>60-CAUFFRY</t>
  </si>
  <si>
    <t>60-CAUVIGNY</t>
  </si>
  <si>
    <t>60-CEMPUIS</t>
  </si>
  <si>
    <t>60-CERNOY</t>
  </si>
  <si>
    <t>60-CHAMANT</t>
  </si>
  <si>
    <t>60-CHAMBLY</t>
  </si>
  <si>
    <t>60-CHAMBORS</t>
  </si>
  <si>
    <t>60-CHANTILLY</t>
  </si>
  <si>
    <t>60-CHAUMONT EN VEXIN</t>
  </si>
  <si>
    <t>60-CHAVENCON</t>
  </si>
  <si>
    <t>60-CHELLES</t>
  </si>
  <si>
    <t>60-CHEPOIX</t>
  </si>
  <si>
    <t>60-CHEVINCOURT</t>
  </si>
  <si>
    <t>60-CHEVREVILLE</t>
  </si>
  <si>
    <t>60-CHEVRIERES</t>
  </si>
  <si>
    <t>60-CHIRY OURSCAMP</t>
  </si>
  <si>
    <t>60-CHOISY AU BAC</t>
  </si>
  <si>
    <t>60-CHOISY LA VICTOIRE</t>
  </si>
  <si>
    <t>60-CHOQUEUSE LES BENARDS</t>
  </si>
  <si>
    <t>60-CINQUEUX</t>
  </si>
  <si>
    <t>60-CIRES LES MELLO</t>
  </si>
  <si>
    <t>60-CLAIROIX</t>
  </si>
  <si>
    <t>60-CLERMONT</t>
  </si>
  <si>
    <t>60-COIVREL</t>
  </si>
  <si>
    <t>60-COMPIEGNE</t>
  </si>
  <si>
    <t>60-CONCHY LES POTS</t>
  </si>
  <si>
    <t>60-CONTEVILLE</t>
  </si>
  <si>
    <t>60-CORBEIL CERF</t>
  </si>
  <si>
    <t>60-CORMEILLES</t>
  </si>
  <si>
    <t>60-COUDUN</t>
  </si>
  <si>
    <t>60-COULOISY</t>
  </si>
  <si>
    <t>60-COURCELLES EPAYELLES</t>
  </si>
  <si>
    <t>60-COURCELLES LES GISORS</t>
  </si>
  <si>
    <t>60-COURTEUIL</t>
  </si>
  <si>
    <t>60-COURTIEUX</t>
  </si>
  <si>
    <t>60-COYE LA FORET</t>
  </si>
  <si>
    <t>60-CRAMOISY</t>
  </si>
  <si>
    <t>60-CRAPEAUMESNIL</t>
  </si>
  <si>
    <t>60-CREIL</t>
  </si>
  <si>
    <t>60-CREPY EN VALOIS</t>
  </si>
  <si>
    <t>60-CRESSONSACQ</t>
  </si>
  <si>
    <t>60-CREVECOEUR LE GRAND</t>
  </si>
  <si>
    <t>60-CREVECOEUR LE PETIT</t>
  </si>
  <si>
    <t>60-CRILLON</t>
  </si>
  <si>
    <t>60-CRISOLLES</t>
  </si>
  <si>
    <t>60-CROISSY SUR CELLE</t>
  </si>
  <si>
    <t>60-CROUTOY</t>
  </si>
  <si>
    <t>60-CROUY EN THELLE</t>
  </si>
  <si>
    <t>60-CUIGNIERES</t>
  </si>
  <si>
    <t>60-CUIGY EN BRAY</t>
  </si>
  <si>
    <t>60-CUISE LA MOTTE</t>
  </si>
  <si>
    <t>60-CUTS</t>
  </si>
  <si>
    <t>60-CUVERGNON</t>
  </si>
  <si>
    <t>60-CUVILLY</t>
  </si>
  <si>
    <t>60-CUY</t>
  </si>
  <si>
    <t>60-DAMERAUCOURT</t>
  </si>
  <si>
    <t>60-DARGIES</t>
  </si>
  <si>
    <t>60-DELINCOURT</t>
  </si>
  <si>
    <t>60-DIEUDONNE</t>
  </si>
  <si>
    <t>60-DIVES</t>
  </si>
  <si>
    <t>60-DOMELIERS</t>
  </si>
  <si>
    <t>60-DOMFRONT</t>
  </si>
  <si>
    <t>60-DOMPIERRE</t>
  </si>
  <si>
    <t>60-DUVY</t>
  </si>
  <si>
    <t>60-ECUVILLY</t>
  </si>
  <si>
    <t>60-ELENCOURT</t>
  </si>
  <si>
    <t>60-ELINCOURT STE MARGUERITE</t>
  </si>
  <si>
    <t>60-EMEVILLE</t>
  </si>
  <si>
    <t>60-ENENCOURT LEAGE</t>
  </si>
  <si>
    <t>60-EPINEUSE</t>
  </si>
  <si>
    <t>60-ERAGNY SUR EPTE</t>
  </si>
  <si>
    <t>60-ERCUIS</t>
  </si>
  <si>
    <t>60-ERMENONVILLE</t>
  </si>
  <si>
    <t>60-ERNEMONT BOUTAVENT</t>
  </si>
  <si>
    <t>60-ERQUERY</t>
  </si>
  <si>
    <t>60-ERQUINVILLERS</t>
  </si>
  <si>
    <t>60-ESCAMES</t>
  </si>
  <si>
    <t>60-ESCHES</t>
  </si>
  <si>
    <t>60-ESCLES ST PIERRE</t>
  </si>
  <si>
    <t>60-ESPAUBOURG</t>
  </si>
  <si>
    <t>60-ESQUENNOY</t>
  </si>
  <si>
    <t>60-ESSUILES</t>
  </si>
  <si>
    <t>60-ESTREES ST DENIS</t>
  </si>
  <si>
    <t>60-ETAVIGNY</t>
  </si>
  <si>
    <t>60-ETOUY</t>
  </si>
  <si>
    <t>60-EVE</t>
  </si>
  <si>
    <t>60-EVRICOURT</t>
  </si>
  <si>
    <t>60-FAY LES ETANGS</t>
  </si>
  <si>
    <t>60-FEIGNEUX</t>
  </si>
  <si>
    <t>60-FERRIERES</t>
  </si>
  <si>
    <t>60-FEUQUIERES</t>
  </si>
  <si>
    <t>60-FITZ JAMES</t>
  </si>
  <si>
    <t>60-FLAVACOURT</t>
  </si>
  <si>
    <t>60-FLAVY LE MELDEUX</t>
  </si>
  <si>
    <t>60-FLECHY</t>
  </si>
  <si>
    <t>60-FLEURINES</t>
  </si>
  <si>
    <t>60-FLEURY</t>
  </si>
  <si>
    <t>60-FONTAINE BONNELEAU</t>
  </si>
  <si>
    <t>60-FONTAINE CHAALIS</t>
  </si>
  <si>
    <t>60-FONTAINE LAVAGANNE</t>
  </si>
  <si>
    <t>60-FONTAINE ST LUCIEN</t>
  </si>
  <si>
    <t>60-FONTENAY TORCY</t>
  </si>
  <si>
    <t>60-FORMERIE</t>
  </si>
  <si>
    <t>60-FOUILLEUSE</t>
  </si>
  <si>
    <t>60-FOUILLOY</t>
  </si>
  <si>
    <t>60-FOULANGUES</t>
  </si>
  <si>
    <t>60-FOUQUENIES</t>
  </si>
  <si>
    <t>60-FOUQUEROLLES</t>
  </si>
  <si>
    <t>60-FOURNIVAL</t>
  </si>
  <si>
    <t>60-FRANCASTEL</t>
  </si>
  <si>
    <t>60-FRANCIERES</t>
  </si>
  <si>
    <t>60-FRENICHES</t>
  </si>
  <si>
    <t>60-FRESNE LEGUILLON</t>
  </si>
  <si>
    <t>60-FRESNIERES</t>
  </si>
  <si>
    <t>60-FRESNOY EN THELLE</t>
  </si>
  <si>
    <t>60-FRESNOY LA RIVIERE</t>
  </si>
  <si>
    <t>60-FRESNOY LE LUAT</t>
  </si>
  <si>
    <t>60-FRETOY LE CHATEAU</t>
  </si>
  <si>
    <t>60-FROCOURT</t>
  </si>
  <si>
    <t>60-FROISSY</t>
  </si>
  <si>
    <t>60-GANNES</t>
  </si>
  <si>
    <t>60-GAUDECHART</t>
  </si>
  <si>
    <t>60-GENVRY</t>
  </si>
  <si>
    <t>60-GERBEROY</t>
  </si>
  <si>
    <t>60-GILOCOURT</t>
  </si>
  <si>
    <t>60-GIRAUMONT</t>
  </si>
  <si>
    <t>60-GLAIGNES</t>
  </si>
  <si>
    <t>60-GLATIGNY</t>
  </si>
  <si>
    <t>60-GODENVILLERS</t>
  </si>
  <si>
    <t>60-GOINCOURT</t>
  </si>
  <si>
    <t>60-GOLANCOURT</t>
  </si>
  <si>
    <t>60-GONDREVILLE</t>
  </si>
  <si>
    <t>60-GOURCHELLES</t>
  </si>
  <si>
    <t>60-GOURNAY SUR ARONDE</t>
  </si>
  <si>
    <t>60-GOUVIEUX</t>
  </si>
  <si>
    <t>60-GOUY LES GROSEILLERS</t>
  </si>
  <si>
    <t>60-GRANDFRESNOY</t>
  </si>
  <si>
    <t>60-GRANDRU</t>
  </si>
  <si>
    <t>60-GRANDVILLERS AUX BOIS</t>
  </si>
  <si>
    <t>60-GRANDVILLIERS</t>
  </si>
  <si>
    <t>60-GREMEVILLERS</t>
  </si>
  <si>
    <t>60-GREZ</t>
  </si>
  <si>
    <t>60-GUIGNECOURT</t>
  </si>
  <si>
    <t>60-GUISCARD</t>
  </si>
  <si>
    <t>60-GURY</t>
  </si>
  <si>
    <t>60-HADANCOURT LE HAUT CLOCHER</t>
  </si>
  <si>
    <t>60-HAINVILLERS</t>
  </si>
  <si>
    <t>60-HALLOY</t>
  </si>
  <si>
    <t>60-HANNACHES</t>
  </si>
  <si>
    <t>60-HANVOILE</t>
  </si>
  <si>
    <t>60-HARDIVILLERS</t>
  </si>
  <si>
    <t>60-HAUCOURT</t>
  </si>
  <si>
    <t>60-HAUDIVILLERS</t>
  </si>
  <si>
    <t>60-HAUTBOS</t>
  </si>
  <si>
    <t>60-HAUTE EPINE</t>
  </si>
  <si>
    <t>60-HAUTEFONTAINE</t>
  </si>
  <si>
    <t>60-HECOURT</t>
  </si>
  <si>
    <t>60-HEILLES</t>
  </si>
  <si>
    <t>60-HEMEVILLERS</t>
  </si>
  <si>
    <t>60-HENONVILLE</t>
  </si>
  <si>
    <t>60-HERCHIES</t>
  </si>
  <si>
    <t>60-HERICOURT SUR THERAIN</t>
  </si>
  <si>
    <t>60-HERMES</t>
  </si>
  <si>
    <t>60-HETOMESNIL</t>
  </si>
  <si>
    <t>60-HODENC EN BRAY</t>
  </si>
  <si>
    <t>60-HODENC L EVEQUE</t>
  </si>
  <si>
    <t>60-HONDAINVILLE</t>
  </si>
  <si>
    <t>60-HOUDANCOURT</t>
  </si>
  <si>
    <t>60-IVORS</t>
  </si>
  <si>
    <t>60-IVRY LE TEMPLE</t>
  </si>
  <si>
    <t>60-JAMERICOURT</t>
  </si>
  <si>
    <t>60-JANVILLE</t>
  </si>
  <si>
    <t>60-JAULZY</t>
  </si>
  <si>
    <t>60-JAUX</t>
  </si>
  <si>
    <t>60-JONQUIERES</t>
  </si>
  <si>
    <t>60-JOUY SOUS THELLE</t>
  </si>
  <si>
    <t>60-JUVIGNIES</t>
  </si>
  <si>
    <t>60-LA CHAPELLE EN SERVAL</t>
  </si>
  <si>
    <t>60-LA CORNE EN VEXIN</t>
  </si>
  <si>
    <t>60-LA DRENNE</t>
  </si>
  <si>
    <t>60-LA HERELLE</t>
  </si>
  <si>
    <t>60-LA HOUSSOYE</t>
  </si>
  <si>
    <t>60-LA NEUVILLE EN HEZ</t>
  </si>
  <si>
    <t>60-LA NEUVILLE ROY</t>
  </si>
  <si>
    <t>60-LA NEUVILLE ST PIERRE</t>
  </si>
  <si>
    <t>60-LA NEUVILLE SUR OUDEUIL</t>
  </si>
  <si>
    <t>60-LA NEUVILLE SUR RESSONS</t>
  </si>
  <si>
    <t>60-LA NEUVILLE VAULT</t>
  </si>
  <si>
    <t>60-LA RUE ST PIERRE</t>
  </si>
  <si>
    <t>60-LA VILLENEUVE SOUS THURY</t>
  </si>
  <si>
    <t>60-LABERLIERE</t>
  </si>
  <si>
    <t>60-LABOISSIERE EN THELLE</t>
  </si>
  <si>
    <t>60-LABOSSE</t>
  </si>
  <si>
    <t>60-LABRUYERE</t>
  </si>
  <si>
    <t>60-LACHAPELLE AUX POTS</t>
  </si>
  <si>
    <t>60-LACHAPELLE SOUS GERBEROY</t>
  </si>
  <si>
    <t>60-LACHAPELLE ST PIERRE</t>
  </si>
  <si>
    <t>60-LACHAUSSEE DU BOIS D ECU</t>
  </si>
  <si>
    <t>60-LACHELLE</t>
  </si>
  <si>
    <t>60-LACROIX ST OUEN</t>
  </si>
  <si>
    <t>60-LAFRAYE</t>
  </si>
  <si>
    <t>60-LAGNY</t>
  </si>
  <si>
    <t>60-LAGNY LE SEC</t>
  </si>
  <si>
    <t>60-LAIGNEVILLE</t>
  </si>
  <si>
    <t>60-LALANDE EN SON</t>
  </si>
  <si>
    <t>60-LALANDELLE</t>
  </si>
  <si>
    <t>60-LAMECOURT</t>
  </si>
  <si>
    <t>60-LAMORLAYE</t>
  </si>
  <si>
    <t>60-LANNOY CUILLERE</t>
  </si>
  <si>
    <t>60-LARBROYE</t>
  </si>
  <si>
    <t>60-LASSIGNY</t>
  </si>
  <si>
    <t>60-LATAULE</t>
  </si>
  <si>
    <t>60-LATTAINVILLE</t>
  </si>
  <si>
    <t>60-LAVACQUERIE</t>
  </si>
  <si>
    <t>60-LAVERRIERE</t>
  </si>
  <si>
    <t>60-LAVERSINES</t>
  </si>
  <si>
    <t>60-LAVILLETERTRE</t>
  </si>
  <si>
    <t>60-LE COUDRAY ST GERMER</t>
  </si>
  <si>
    <t>60-LE COUDRAY SUR THELLE</t>
  </si>
  <si>
    <t>60-LE CROCQ</t>
  </si>
  <si>
    <t>60-LE FAY ST QUENTIN</t>
  </si>
  <si>
    <t>60-LE FAYEL</t>
  </si>
  <si>
    <t>60-LE FRESTOY VAUX</t>
  </si>
  <si>
    <t>60-LE GALLET</t>
  </si>
  <si>
    <t>60-LE HAMEL</t>
  </si>
  <si>
    <t>60-LE MESNIL CONTEVILLE</t>
  </si>
  <si>
    <t>60-LE MESNIL EN THELLE</t>
  </si>
  <si>
    <t>60-LE MESNIL ST FIRMIN</t>
  </si>
  <si>
    <t>60-LE MESNIL SUR BULLES</t>
  </si>
  <si>
    <t>60-LE MESNIL THERIBUS</t>
  </si>
  <si>
    <t>60-LE MEUX</t>
  </si>
  <si>
    <t>60-LE MONT ST ADRIEN</t>
  </si>
  <si>
    <t>60-LE PLESSIER SUR BULLES</t>
  </si>
  <si>
    <t>60-LE PLESSIER SUR ST JUST</t>
  </si>
  <si>
    <t>60-LE PLESSIS BELLEVILLE</t>
  </si>
  <si>
    <t>60-LE PLESSIS BRION</t>
  </si>
  <si>
    <t>60-LE PLESSIS PATTE D OIE</t>
  </si>
  <si>
    <t>60-LE PLOYRON</t>
  </si>
  <si>
    <t>60-LE QUESNEL AUBRY</t>
  </si>
  <si>
    <t>60-LE SAULCHOY</t>
  </si>
  <si>
    <t>60-LE VAUMAIN</t>
  </si>
  <si>
    <t>60-LE VAUROUX</t>
  </si>
  <si>
    <t>60-LEGLANTIERS</t>
  </si>
  <si>
    <t>60-LES AGEUX</t>
  </si>
  <si>
    <t>60-LES HAUTS TALICAN</t>
  </si>
  <si>
    <t>60-LEVIGNEN</t>
  </si>
  <si>
    <t>60-LHERAULE</t>
  </si>
  <si>
    <t>60-LIANCOURT</t>
  </si>
  <si>
    <t>60-LIANCOURT ST PIERRE</t>
  </si>
  <si>
    <t>60-LIBERMONT</t>
  </si>
  <si>
    <t>60-LIERVILLE</t>
  </si>
  <si>
    <t>60-LIEUVILLERS</t>
  </si>
  <si>
    <t>60-LIHUS</t>
  </si>
  <si>
    <t>60-LITZ</t>
  </si>
  <si>
    <t>60-LOCONVILLE</t>
  </si>
  <si>
    <t>60-LONGUEIL ANNEL</t>
  </si>
  <si>
    <t>60-LONGUEIL STE MARIE</t>
  </si>
  <si>
    <t>60-LORMAISON</t>
  </si>
  <si>
    <t>60-LOUEUSE</t>
  </si>
  <si>
    <t>60-LUCHY</t>
  </si>
  <si>
    <t>60-MACHEMONT</t>
  </si>
  <si>
    <t>60-MAIGNELAY MONTIGNY</t>
  </si>
  <si>
    <t>60-MAIMBEVILLE</t>
  </si>
  <si>
    <t>60-MAISONCELLE ST PIERRE</t>
  </si>
  <si>
    <t>60-MAISONCELLE TUILERIE</t>
  </si>
  <si>
    <t>60-MAREST SUR MATZ</t>
  </si>
  <si>
    <t>60-MAREUIL LA MOTTE</t>
  </si>
  <si>
    <t>60-MAREUIL SUR OURCQ</t>
  </si>
  <si>
    <t>60-MARGNY AUX CERISES</t>
  </si>
  <si>
    <t>60-MARGNY LES COMPIEGNE</t>
  </si>
  <si>
    <t>60-MARGNY SUR MATZ</t>
  </si>
  <si>
    <t>60-MAROLLES</t>
  </si>
  <si>
    <t>60-MARQUEGLISE</t>
  </si>
  <si>
    <t>60-MARSEILLE EN BEAUVAISIS</t>
  </si>
  <si>
    <t>60-MARTINCOURT</t>
  </si>
  <si>
    <t>60-MAUCOURT</t>
  </si>
  <si>
    <t>60-MAULERS</t>
  </si>
  <si>
    <t>60-MAYSEL</t>
  </si>
  <si>
    <t>60-MELICOCQ</t>
  </si>
  <si>
    <t>60-MELLO</t>
  </si>
  <si>
    <t>60-MENEVILLERS</t>
  </si>
  <si>
    <t>60-MERU</t>
  </si>
  <si>
    <t>60-MERY LA BATAILLE</t>
  </si>
  <si>
    <t>60-MILLY SUR THERAIN</t>
  </si>
  <si>
    <t>60-MOGNEVILLE</t>
  </si>
  <si>
    <t>60-MOLIENS</t>
  </si>
  <si>
    <t>60-MONCEAUX</t>
  </si>
  <si>
    <t>60-MONCEAUX L ABBAYE</t>
  </si>
  <si>
    <t>60-MONCHY HUMIERES</t>
  </si>
  <si>
    <t>60-MONCHY ST ELOI</t>
  </si>
  <si>
    <t>60-MONDESCOURT</t>
  </si>
  <si>
    <t>60-MONNEVILLE</t>
  </si>
  <si>
    <t>60-MONT L EVEQUE</t>
  </si>
  <si>
    <t>60-MONTAGNY EN VEXIN</t>
  </si>
  <si>
    <t>60-MONTAGNY STE FELICITE</t>
  </si>
  <si>
    <t>60-MONTATAIRE</t>
  </si>
  <si>
    <t>60-MONTCHEVREUIL</t>
  </si>
  <si>
    <t>60-MONTEPILLOY</t>
  </si>
  <si>
    <t>60-MONTGERAIN</t>
  </si>
  <si>
    <t>60-MONTIERS</t>
  </si>
  <si>
    <t>60-MONTJAVOULT</t>
  </si>
  <si>
    <t>60-MONTLOGNON</t>
  </si>
  <si>
    <t>60-MONTMACQ</t>
  </si>
  <si>
    <t>60-MONTMARTIN</t>
  </si>
  <si>
    <t>60-MONTREUIL SUR BRECHE</t>
  </si>
  <si>
    <t>60-MONTREUIL SUR THERAIN</t>
  </si>
  <si>
    <t>60-MONTS</t>
  </si>
  <si>
    <t>60-MORANGLES</t>
  </si>
  <si>
    <t>60-MORIENVAL</t>
  </si>
  <si>
    <t>60-MORLINCOURT</t>
  </si>
  <si>
    <t>60-MORTEFONTAINE</t>
  </si>
  <si>
    <t>60-MORTEFONTAINE EN THELLE</t>
  </si>
  <si>
    <t>60-MORTEMER</t>
  </si>
  <si>
    <t>60-MORVILLERS</t>
  </si>
  <si>
    <t>60-MORY MONTCRUX</t>
  </si>
  <si>
    <t>60-MOUCHY LE CHATEL</t>
  </si>
  <si>
    <t>60-MOULIN SOUS TOUVENT</t>
  </si>
  <si>
    <t>60-MOUY</t>
  </si>
  <si>
    <t>60-MOYENNEVILLE</t>
  </si>
  <si>
    <t>60-MOYVILLERS</t>
  </si>
  <si>
    <t>60-MUIDORGE</t>
  </si>
  <si>
    <t>60-MUIRANCOURT</t>
  </si>
  <si>
    <t>60-MUREAUMONT</t>
  </si>
  <si>
    <t>60-NAMPCEL</t>
  </si>
  <si>
    <t>60-NANTEUIL LE HAUDOUIN</t>
  </si>
  <si>
    <t>60-NERY</t>
  </si>
  <si>
    <t>60-NEUFCHELLES</t>
  </si>
  <si>
    <t>60-NEUFVY SUR ARONDE</t>
  </si>
  <si>
    <t>60-NEUILLY EN THELLE</t>
  </si>
  <si>
    <t>60-NEUILLY SOUS CLERMONT</t>
  </si>
  <si>
    <t>60-NEUVILLE BOSC</t>
  </si>
  <si>
    <t>60-NIVILLERS</t>
  </si>
  <si>
    <t>60-NOAILLES</t>
  </si>
  <si>
    <t>60-NOGENT SUR OISE</t>
  </si>
  <si>
    <t>60-NOINTEL</t>
  </si>
  <si>
    <t>60-NOIREMONT</t>
  </si>
  <si>
    <t>60-NOROY</t>
  </si>
  <si>
    <t>60-NOURARD LE FRANC</t>
  </si>
  <si>
    <t>60-NOVILLERS</t>
  </si>
  <si>
    <t>60-NOYERS ST MARTIN</t>
  </si>
  <si>
    <t>60-NOYON</t>
  </si>
  <si>
    <t>60-OFFOY</t>
  </si>
  <si>
    <t>60-OGNES</t>
  </si>
  <si>
    <t>60-OGNOLLES</t>
  </si>
  <si>
    <t>60-OMECOURT</t>
  </si>
  <si>
    <t>60-ONS EN BRAY</t>
  </si>
  <si>
    <t>60-ORMOY LE DAVIEN</t>
  </si>
  <si>
    <t>60-ORMOY VILLERS</t>
  </si>
  <si>
    <t>60-OROER</t>
  </si>
  <si>
    <t>60-ORROUY</t>
  </si>
  <si>
    <t>60-ORRY LA VILLE</t>
  </si>
  <si>
    <t>60-ORVILLERS SOREL</t>
  </si>
  <si>
    <t>60-OUDEUIL</t>
  </si>
  <si>
    <t>60-OURSEL MAISON</t>
  </si>
  <si>
    <t>60-PAILLART</t>
  </si>
  <si>
    <t>60-PARNES</t>
  </si>
  <si>
    <t>60-PASSEL</t>
  </si>
  <si>
    <t>60-PEROY LES GOMBRIES</t>
  </si>
  <si>
    <t>60-PIERREFITTE EN BEAUVAISIS</t>
  </si>
  <si>
    <t>60-PIERREFONDS</t>
  </si>
  <si>
    <t>60-PIMPREZ</t>
  </si>
  <si>
    <t>60-PISSELEU</t>
  </si>
  <si>
    <t>60-PLAILLY</t>
  </si>
  <si>
    <t>60-PLAINVAL</t>
  </si>
  <si>
    <t>60-PLAINVILLE</t>
  </si>
  <si>
    <t>60-PLESSIS DE ROYE</t>
  </si>
  <si>
    <t>60-PONCHON</t>
  </si>
  <si>
    <t>60-PONT L EVEQUE</t>
  </si>
  <si>
    <t>60-PONT STE MAXENCE</t>
  </si>
  <si>
    <t>60-PONTARME</t>
  </si>
  <si>
    <t>60-PONTOISE LES NOYON</t>
  </si>
  <si>
    <t>60-PONTPOINT</t>
  </si>
  <si>
    <t>60-PORCHEUX</t>
  </si>
  <si>
    <t>60-PORQUERICOURT</t>
  </si>
  <si>
    <t>60-POUILLY</t>
  </si>
  <si>
    <t>60-PRECY SUR OISE</t>
  </si>
  <si>
    <t>60-PREVILLERS</t>
  </si>
  <si>
    <t>60-PRONLEROY</t>
  </si>
  <si>
    <t>60-PUISEUX EN BRAY</t>
  </si>
  <si>
    <t>60-PUISEUX LE HAUBERGER</t>
  </si>
  <si>
    <t>60-PUITS LA VALLEE</t>
  </si>
  <si>
    <t>60-QUESMY</t>
  </si>
  <si>
    <t>60-QUINCAMPOIX FLEUZY</t>
  </si>
  <si>
    <t>60-QUINQUEMPOIX</t>
  </si>
  <si>
    <t>60-RAINVILLERS</t>
  </si>
  <si>
    <t>60-RANTIGNY</t>
  </si>
  <si>
    <t>60-RARAY</t>
  </si>
  <si>
    <t>60-RAVENEL</t>
  </si>
  <si>
    <t>60-REEZ FOSSE MARTIN</t>
  </si>
  <si>
    <t>60-REILLY</t>
  </si>
  <si>
    <t>60-REMECOURT</t>
  </si>
  <si>
    <t>60-REMERANGLES</t>
  </si>
  <si>
    <t>60-REMY</t>
  </si>
  <si>
    <t>60-RESSONS SUR MATZ</t>
  </si>
  <si>
    <t>60-RETHONDES</t>
  </si>
  <si>
    <t>60-REUIL SUR BRECHE</t>
  </si>
  <si>
    <t>60-RHUIS</t>
  </si>
  <si>
    <t>60-RIBECOURT DRESLINCOURT</t>
  </si>
  <si>
    <t>60-RICQUEBOURG</t>
  </si>
  <si>
    <t>60-RIEUX</t>
  </si>
  <si>
    <t>60-RIVECOURT</t>
  </si>
  <si>
    <t>60-ROBERVAL</t>
  </si>
  <si>
    <t>60-ROCHY CONDE</t>
  </si>
  <si>
    <t>60-ROCQUEMONT</t>
  </si>
  <si>
    <t>60-ROCQUENCOURT</t>
  </si>
  <si>
    <t>60-ROMESCAMPS</t>
  </si>
  <si>
    <t>60-ROSIERES</t>
  </si>
  <si>
    <t>60-ROSOY</t>
  </si>
  <si>
    <t>60-ROSOY EN MULTIEN</t>
  </si>
  <si>
    <t>60-ROTANGY</t>
  </si>
  <si>
    <t>60-ROTHOIS</t>
  </si>
  <si>
    <t>60-ROUSSELOY</t>
  </si>
  <si>
    <t>60-ROUVILLE</t>
  </si>
  <si>
    <t>60-ROUVILLERS</t>
  </si>
  <si>
    <t>60-ROUVRES EN MULTIEN</t>
  </si>
  <si>
    <t>60-ROUVROY LES MERLES</t>
  </si>
  <si>
    <t>60-ROY BOISSY</t>
  </si>
  <si>
    <t>60-ROYAUCOURT</t>
  </si>
  <si>
    <t>60-ROYE SUR MATZ</t>
  </si>
  <si>
    <t>60-RULLY</t>
  </si>
  <si>
    <t>60-RUSSY BEMONT</t>
  </si>
  <si>
    <t>60-SACY LE GRAND</t>
  </si>
  <si>
    <t>60-SACY LE PETIT</t>
  </si>
  <si>
    <t>60-SAINS MORAINVILLERS</t>
  </si>
  <si>
    <t>60-SAINTINES</t>
  </si>
  <si>
    <t>60-SALENCY</t>
  </si>
  <si>
    <t>60-SARCUS</t>
  </si>
  <si>
    <t>60-SARNOIS</t>
  </si>
  <si>
    <t>60-SAVIGNIES</t>
  </si>
  <si>
    <t>60-SEMPIGNY</t>
  </si>
  <si>
    <t>60-SENANTES</t>
  </si>
  <si>
    <t>60-SENLIS</t>
  </si>
  <si>
    <t>60-SENOTS</t>
  </si>
  <si>
    <t>60-SERANS</t>
  </si>
  <si>
    <t>60-SEREVILLERS</t>
  </si>
  <si>
    <t>60-SERIFONTAINE</t>
  </si>
  <si>
    <t>60-SERMAIZE</t>
  </si>
  <si>
    <t>60-SERY MAGNEVAL</t>
  </si>
  <si>
    <t>60-SILLY LE LONG</t>
  </si>
  <si>
    <t>60-SILLY TILLARD</t>
  </si>
  <si>
    <t>60-SOLENTE</t>
  </si>
  <si>
    <t>60-SOMMEREUX</t>
  </si>
  <si>
    <t>60-SONGEONS</t>
  </si>
  <si>
    <t>60-ST ANDRE FARIVILLERS</t>
  </si>
  <si>
    <t>60-ST ARNOULT</t>
  </si>
  <si>
    <t>60-ST AUBIN EN BRAY</t>
  </si>
  <si>
    <t>60-ST AUBIN SOUS ERQUERY</t>
  </si>
  <si>
    <t>60-ST CREPIN AUX BOIS</t>
  </si>
  <si>
    <t>60-ST CREPIN IBOUVILLERS</t>
  </si>
  <si>
    <t>60-ST DENISCOURT</t>
  </si>
  <si>
    <t>60-ST ETIENNE ROILAYE</t>
  </si>
  <si>
    <t>60-ST FELIX</t>
  </si>
  <si>
    <t>60-ST GERMAIN LA POTERIE</t>
  </si>
  <si>
    <t>60-ST GERMER DE FLY</t>
  </si>
  <si>
    <t>60-ST JEAN AUX BOIS</t>
  </si>
  <si>
    <t>60-ST JUST EN CHAUSSEE</t>
  </si>
  <si>
    <t>60-ST LEGER AUX BOIS</t>
  </si>
  <si>
    <t>60-ST LEGER EN BRAY</t>
  </si>
  <si>
    <t>60-ST LEU D ESSERENT</t>
  </si>
  <si>
    <t>60-ST MARTIN AUX BOIS</t>
  </si>
  <si>
    <t>60-ST MARTIN LE NOEUD</t>
  </si>
  <si>
    <t>60-ST MARTIN LONGUEAU</t>
  </si>
  <si>
    <t>60-ST MAUR</t>
  </si>
  <si>
    <t>60-ST MAXIMIN</t>
  </si>
  <si>
    <t>60-ST OMER EN CHAUSSEE</t>
  </si>
  <si>
    <t>60-ST PAUL</t>
  </si>
  <si>
    <t>60-ST PIERRE ES CHAMPS</t>
  </si>
  <si>
    <t>60-ST PIERRE LES BITRY</t>
  </si>
  <si>
    <t>60-ST QUENTIN DES PRES</t>
  </si>
  <si>
    <t>60-ST REMY EN L EAU</t>
  </si>
  <si>
    <t>60-ST SAMSON LA POTERIE</t>
  </si>
  <si>
    <t>60-ST SAUVEUR</t>
  </si>
  <si>
    <t>60-ST SULPICE</t>
  </si>
  <si>
    <t>60-ST THIBAULT</t>
  </si>
  <si>
    <t>60-ST VAAST DE LONGMONT</t>
  </si>
  <si>
    <t>60-ST VAAST LES MELLO</t>
  </si>
  <si>
    <t>60-ST VALERY</t>
  </si>
  <si>
    <t>60-STE EUSOYE</t>
  </si>
  <si>
    <t>60-STE GENEVIEVE</t>
  </si>
  <si>
    <t>60-SULLY</t>
  </si>
  <si>
    <t>60-SUZOY</t>
  </si>
  <si>
    <t>60-TALMONTIERS</t>
  </si>
  <si>
    <t>60-TARTIGNY</t>
  </si>
  <si>
    <t>60-THERDONNE</t>
  </si>
  <si>
    <t>60-THERINES</t>
  </si>
  <si>
    <t>60-THIBIVILLERS</t>
  </si>
  <si>
    <t>60-THIERS SUR THEVE</t>
  </si>
  <si>
    <t>60-THIESCOURT</t>
  </si>
  <si>
    <t>60-THIEULOY ST ANTOINE</t>
  </si>
  <si>
    <t>60-THIEUX</t>
  </si>
  <si>
    <t>60-THIVERNY</t>
  </si>
  <si>
    <t>60-THOUROTTE</t>
  </si>
  <si>
    <t>60-THURY EN VALOIS</t>
  </si>
  <si>
    <t>60-THURY SOUS CLERMONT</t>
  </si>
  <si>
    <t>60-TILLE</t>
  </si>
  <si>
    <t>60-TOURLY</t>
  </si>
  <si>
    <t>60-TRACY LE MONT</t>
  </si>
  <si>
    <t>60-TRACY LE VAL</t>
  </si>
  <si>
    <t>60-TRICOT</t>
  </si>
  <si>
    <t>60-TRIE CHATEAU</t>
  </si>
  <si>
    <t>60-TRIE LA VILLE</t>
  </si>
  <si>
    <t>60-TROISSEREUX</t>
  </si>
  <si>
    <t>60-TROSLY BREUIL</t>
  </si>
  <si>
    <t>60-TROUSSENCOURT</t>
  </si>
  <si>
    <t>60-TRUMILLY</t>
  </si>
  <si>
    <t>60-ULLY ST GEORGES</t>
  </si>
  <si>
    <t>60-VALDAMPIERRE</t>
  </si>
  <si>
    <t>60-VALESCOURT</t>
  </si>
  <si>
    <t>60-VANDELICOURT</t>
  </si>
  <si>
    <t>60-VARESNES</t>
  </si>
  <si>
    <t>60-VARINFROY</t>
  </si>
  <si>
    <t>60-VAUCHELLES</t>
  </si>
  <si>
    <t>60-VAUCIENNES</t>
  </si>
  <si>
    <t>60-VAUDANCOURT</t>
  </si>
  <si>
    <t>60-VAUMOISE</t>
  </si>
  <si>
    <t>60-VELENNES</t>
  </si>
  <si>
    <t>60-VENDEUIL CAPLY</t>
  </si>
  <si>
    <t>60-VENETTE</t>
  </si>
  <si>
    <t>60-VER SUR LAUNETTE</t>
  </si>
  <si>
    <t>60-VERBERIE</t>
  </si>
  <si>
    <t>60-VERDEREL LES SAUQUEUSE</t>
  </si>
  <si>
    <t>60-VERDERONNE</t>
  </si>
  <si>
    <t>60-VERNEUIL EN HALATTE</t>
  </si>
  <si>
    <t>60-VERSIGNY</t>
  </si>
  <si>
    <t>60-VEZ</t>
  </si>
  <si>
    <t>60-VIEFVILLERS</t>
  </si>
  <si>
    <t>60-VIEUX MOULIN</t>
  </si>
  <si>
    <t>60-VIGNEMONT</t>
  </si>
  <si>
    <t>60-VILLE</t>
  </si>
  <si>
    <t>60-VILLEMBRAY</t>
  </si>
  <si>
    <t>60-VILLENEUVE LES SABLONS</t>
  </si>
  <si>
    <t>60-VILLENEUVE SUR VERBERIE</t>
  </si>
  <si>
    <t>60-VILLERS SOUS ST LEU</t>
  </si>
  <si>
    <t>60-VILLERS ST BARTHELEMY</t>
  </si>
  <si>
    <t>60-VILLERS ST FRAMBOURG OGNON</t>
  </si>
  <si>
    <t>60-VILLERS ST GENEST</t>
  </si>
  <si>
    <t>60-VILLERS ST PAUL</t>
  </si>
  <si>
    <t>60-VILLERS ST SEPULCRE</t>
  </si>
  <si>
    <t>60-VILLERS SUR AUCHY</t>
  </si>
  <si>
    <t>60-VILLERS SUR BONNIERES</t>
  </si>
  <si>
    <t>60-VILLERS SUR COUDUN</t>
  </si>
  <si>
    <t>60-VILLERS VERMONT</t>
  </si>
  <si>
    <t>60-VILLERS VICOMTE</t>
  </si>
  <si>
    <t>60-VILLESELVE</t>
  </si>
  <si>
    <t>60-VINEUIL ST FIRMIN</t>
  </si>
  <si>
    <t>60-VROCOURT</t>
  </si>
  <si>
    <t>60-WACQUEMOULIN</t>
  </si>
  <si>
    <t>60-WAMBEZ</t>
  </si>
  <si>
    <t>60-WARLUIS</t>
  </si>
  <si>
    <t>60-WAVIGNIES</t>
  </si>
  <si>
    <t>60-WELLES PERENNES</t>
  </si>
  <si>
    <t>61-ALENCON</t>
  </si>
  <si>
    <t>61-ALMENECHES</t>
  </si>
  <si>
    <t>61-APPENAI SOUS BELLEME</t>
  </si>
  <si>
    <t>61-ARGENTAN</t>
  </si>
  <si>
    <t>61-ATHIS VAL DE ROUVRE</t>
  </si>
  <si>
    <t>61-AUBE</t>
  </si>
  <si>
    <t>61-AUBRY LE PANTHOU</t>
  </si>
  <si>
    <t>61-AUBUSSON</t>
  </si>
  <si>
    <t>61-AUGUAISE</t>
  </si>
  <si>
    <t>61-AUNAY LES BOIS</t>
  </si>
  <si>
    <t>61-AUNOU LE FAUCON</t>
  </si>
  <si>
    <t>61-AUNOU SUR ORNE</t>
  </si>
  <si>
    <t>61-AVERNES ST GOURGON</t>
  </si>
  <si>
    <t>61-AVOINE</t>
  </si>
  <si>
    <t>61-AVRILLY</t>
  </si>
  <si>
    <t>61-BAGNOLES DE L ORNE NORMANDIE</t>
  </si>
  <si>
    <t>61-BAILLEUL</t>
  </si>
  <si>
    <t>61-BANVOU</t>
  </si>
  <si>
    <t>61-BARVILLE</t>
  </si>
  <si>
    <t>61-BAZOCHES AU HOULME</t>
  </si>
  <si>
    <t>61-BAZOCHES SUR HOENE</t>
  </si>
  <si>
    <t>61-BEAUFAI</t>
  </si>
  <si>
    <t>61-BEAULIEU</t>
  </si>
  <si>
    <t>61-BEAUVAIN</t>
  </si>
  <si>
    <t>61-BELFONDS</t>
  </si>
  <si>
    <t>61-BELFORET EN PERCHE</t>
  </si>
  <si>
    <t>61-BELLAVILLIERS</t>
  </si>
  <si>
    <t>61-BELLEME</t>
  </si>
  <si>
    <t>61-BELLOU EN HOULME</t>
  </si>
  <si>
    <t>61-BELLOU LE TRICHARD</t>
  </si>
  <si>
    <t>61-BERD HUIS</t>
  </si>
  <si>
    <t>61-BERJOU</t>
  </si>
  <si>
    <t>61-BIZOU</t>
  </si>
  <si>
    <t>61-BOECE</t>
  </si>
  <si>
    <t>61-BOISCHAMPRE</t>
  </si>
  <si>
    <t>61-BOISSEI LA LANDE</t>
  </si>
  <si>
    <t>61-BOITRON</t>
  </si>
  <si>
    <t>61-BONNEFOI</t>
  </si>
  <si>
    <t>61-BONSMOULINS</t>
  </si>
  <si>
    <t>61-BOUCE</t>
  </si>
  <si>
    <t>61-BRETHEL</t>
  </si>
  <si>
    <t>61-BRETONCELLES</t>
  </si>
  <si>
    <t>61-BRIEUX</t>
  </si>
  <si>
    <t>61-BRIOUZE</t>
  </si>
  <si>
    <t>61-BRULLEMAIL</t>
  </si>
  <si>
    <t>61-BURE</t>
  </si>
  <si>
    <t>61-BURES</t>
  </si>
  <si>
    <t>61-BURSARD</t>
  </si>
  <si>
    <t>61-CAHAN</t>
  </si>
  <si>
    <t>61-CALIGNY</t>
  </si>
  <si>
    <t>61-CAMEMBERT</t>
  </si>
  <si>
    <t>61-CANAPVILLE</t>
  </si>
  <si>
    <t>61-CARROUGES</t>
  </si>
  <si>
    <t>61-CEAUCE</t>
  </si>
  <si>
    <t>61-CERISE</t>
  </si>
  <si>
    <t>61-CERISY BELLE ETOILE</t>
  </si>
  <si>
    <t>61-CETON</t>
  </si>
  <si>
    <t>61-CHAHAINS</t>
  </si>
  <si>
    <t>61-CHAILLOUE</t>
  </si>
  <si>
    <t>61-CHAMP HAUT</t>
  </si>
  <si>
    <t>61-CHAMPCERIE</t>
  </si>
  <si>
    <t>61-CHAMPEAUX SUR SARTHE</t>
  </si>
  <si>
    <t>61-CHAMPOSOULT</t>
  </si>
  <si>
    <t>61-CHAMPSECRET</t>
  </si>
  <si>
    <t>61-CHANDAI</t>
  </si>
  <si>
    <t>61-CHANU</t>
  </si>
  <si>
    <t>61-CHARENCEY</t>
  </si>
  <si>
    <t>61-CHAUMONT</t>
  </si>
  <si>
    <t>61-CHEMILLI</t>
  </si>
  <si>
    <t>61-CIRAL</t>
  </si>
  <si>
    <t>61-CISAI ST AUBIN</t>
  </si>
  <si>
    <t>61-COLOMBIERS</t>
  </si>
  <si>
    <t>61-COMBLOT</t>
  </si>
  <si>
    <t>61-COMMEAUX</t>
  </si>
  <si>
    <t>61-CONDE SUR SARTHE</t>
  </si>
  <si>
    <t>61-CORBON</t>
  </si>
  <si>
    <t>61-COUDEHARD</t>
  </si>
  <si>
    <t>61-COULIMER</t>
  </si>
  <si>
    <t>61-COULMER</t>
  </si>
  <si>
    <t>61-COULONCES</t>
  </si>
  <si>
    <t>61-COULONGES SUR SARTHE</t>
  </si>
  <si>
    <t>61-COUR MAUGIS SUR HUISNE</t>
  </si>
  <si>
    <t>61-COURGEON</t>
  </si>
  <si>
    <t>61-COURGEOUT</t>
  </si>
  <si>
    <t>61-COURTOMER</t>
  </si>
  <si>
    <t>61-CRAMENIL</t>
  </si>
  <si>
    <t>61-CROISILLES</t>
  </si>
  <si>
    <t>61-CROUTTES</t>
  </si>
  <si>
    <t>61-CRULAI</t>
  </si>
  <si>
    <t>61-CUISSAI</t>
  </si>
  <si>
    <t>61-DAME MARIE</t>
  </si>
  <si>
    <t>61-DAMIGNY</t>
  </si>
  <si>
    <t>61-DOMFRONT EN POIRAIE</t>
  </si>
  <si>
    <t>61-DOMPIERRE</t>
  </si>
  <si>
    <t>61-DURCET</t>
  </si>
  <si>
    <t>61-ECHALOU</t>
  </si>
  <si>
    <t>61-ECHAUFFOUR</t>
  </si>
  <si>
    <t>61-ECORCEI</t>
  </si>
  <si>
    <t>61-ECORCHES</t>
  </si>
  <si>
    <t>61-ECOUCHE LES VALLEES</t>
  </si>
  <si>
    <t>61-ECOUVES</t>
  </si>
  <si>
    <t>61-ESSAY</t>
  </si>
  <si>
    <t>61-FAVEROLLES</t>
  </si>
  <si>
    <t>61-FAY</t>
  </si>
  <si>
    <t>61-FEINGS</t>
  </si>
  <si>
    <t>61-FERRIERES LA VERRERIE</t>
  </si>
  <si>
    <t>61-FLERS</t>
  </si>
  <si>
    <t>61-FLEURE</t>
  </si>
  <si>
    <t>61-FONTAINE LES BASSETS</t>
  </si>
  <si>
    <t>61-FRANCHEVILLE</t>
  </si>
  <si>
    <t>61-FRESNAY LE SAMSON</t>
  </si>
  <si>
    <t>61-GACE</t>
  </si>
  <si>
    <t>61-GANDELAIN</t>
  </si>
  <si>
    <t>61-GAPREE</t>
  </si>
  <si>
    <t>61-GIEL COURTEILLES</t>
  </si>
  <si>
    <t>61-GINAI</t>
  </si>
  <si>
    <t>61-GODISSON</t>
  </si>
  <si>
    <t>61-GOUFFERN EN AUGE</t>
  </si>
  <si>
    <t>61-GUEPREI</t>
  </si>
  <si>
    <t>61-GUERQUESALLES</t>
  </si>
  <si>
    <t>61-HABLOVILLE</t>
  </si>
  <si>
    <t>61-HAUTERIVE</t>
  </si>
  <si>
    <t>61-HELOUP</t>
  </si>
  <si>
    <t>61-IGE</t>
  </si>
  <si>
    <t>61-IRAI</t>
  </si>
  <si>
    <t>61-JOUE DU BOIS</t>
  </si>
  <si>
    <t>61-JOUE DU PLAIN</t>
  </si>
  <si>
    <t>61-JUVIGNY SUR ORNE</t>
  </si>
  <si>
    <t>61-JUVIGNY VAL D ANDAINE</t>
  </si>
  <si>
    <t>61-L AIGLE</t>
  </si>
  <si>
    <t>61-L HOME CHAMONDOT</t>
  </si>
  <si>
    <t>61-L OREE D ECOUVES</t>
  </si>
  <si>
    <t>61-LA BAZOQUE</t>
  </si>
  <si>
    <t>61-LA BELLIERE</t>
  </si>
  <si>
    <t>61-LA CHAPELLE AU MOINE</t>
  </si>
  <si>
    <t>61-LA CHAPELLE BICHE</t>
  </si>
  <si>
    <t>61-LA CHAPELLE MONTLIGEON</t>
  </si>
  <si>
    <t>61-LA CHAPELLE PRES SEES</t>
  </si>
  <si>
    <t>61-LA CHAPELLE SOUEF</t>
  </si>
  <si>
    <t>61-LA CHAPELLE VIEL</t>
  </si>
  <si>
    <t>61-LA CHAUX</t>
  </si>
  <si>
    <t>61-LA COULONCHE</t>
  </si>
  <si>
    <t>61-LA FERRIERE AU DOYEN</t>
  </si>
  <si>
    <t>61-LA FERRIERE AUX ETANGS</t>
  </si>
  <si>
    <t>61-LA FERRIERE BECHET</t>
  </si>
  <si>
    <t>61-LA FERRIERE BOCHARD</t>
  </si>
  <si>
    <t>61-LA FERTE EN OUCHE</t>
  </si>
  <si>
    <t>61-LA FERTE MACE</t>
  </si>
  <si>
    <t>61-LA FRESNAIE FAYEL</t>
  </si>
  <si>
    <t>61-LA GENEVRAIE</t>
  </si>
  <si>
    <t>61-LA GONFRIERE</t>
  </si>
  <si>
    <t>61-LA LANDE DE GOULT</t>
  </si>
  <si>
    <t>61-LA LANDE DE LOUGE</t>
  </si>
  <si>
    <t>61-LA LANDE PATRY</t>
  </si>
  <si>
    <t>61-LA LANDE ST SIMEON</t>
  </si>
  <si>
    <t>61-LA MADELEINE BOUVET</t>
  </si>
  <si>
    <t>61-LA MESNIERE</t>
  </si>
  <si>
    <t>61-LA MOTTE FOUQUET</t>
  </si>
  <si>
    <t>61-LA ROCHE MABILE</t>
  </si>
  <si>
    <t>61-LA SELLE LA FORGE</t>
  </si>
  <si>
    <t>61-LA TRINITE DES LAITIERS</t>
  </si>
  <si>
    <t>61-LA VENTROUZE</t>
  </si>
  <si>
    <t>61-LALACELLE</t>
  </si>
  <si>
    <t>61-LALEU</t>
  </si>
  <si>
    <t>61-LANDIGOU</t>
  </si>
  <si>
    <t>61-LANDISACQ</t>
  </si>
  <si>
    <t>61-LARRE</t>
  </si>
  <si>
    <t>61-LE BOSC RENOULT</t>
  </si>
  <si>
    <t>61-LE BOUILLON</t>
  </si>
  <si>
    <t>61-LE CERCUEIL</t>
  </si>
  <si>
    <t>61-LE CHALANGE</t>
  </si>
  <si>
    <t>61-LE CHAMP DE LA PIERRE</t>
  </si>
  <si>
    <t>61-LE CHATEAU D ALMENECHES</t>
  </si>
  <si>
    <t>61-LE CHATELLIER</t>
  </si>
  <si>
    <t>61-LE GRAIS</t>
  </si>
  <si>
    <t>61-LE MAGE</t>
  </si>
  <si>
    <t>61-LE MELE SUR SARTHE</t>
  </si>
  <si>
    <t>61-LE MENIL BERARD</t>
  </si>
  <si>
    <t>61-LE MENIL BROUT</t>
  </si>
  <si>
    <t>61-LE MENIL CIBOULT</t>
  </si>
  <si>
    <t>61-LE MENIL DE BRIOUZE</t>
  </si>
  <si>
    <t>61-LE MENIL GUYON</t>
  </si>
  <si>
    <t>61-LE MENIL SCELLEUR</t>
  </si>
  <si>
    <t>61-LE MENIL VICOMTE</t>
  </si>
  <si>
    <t>61-LE MERLERAULT</t>
  </si>
  <si>
    <t>61-LE PAS ST L HOMER</t>
  </si>
  <si>
    <t>61-LE PIN AU HARAS</t>
  </si>
  <si>
    <t>61-LE PIN LA GARENNE</t>
  </si>
  <si>
    <t>61-LE PLANTIS</t>
  </si>
  <si>
    <t>61-LE RENOUARD</t>
  </si>
  <si>
    <t>61-LE SAP ANDRE</t>
  </si>
  <si>
    <t>61-LES ASPRES</t>
  </si>
  <si>
    <t>61-LES AUTHIEUX DU PUITS</t>
  </si>
  <si>
    <t>61-LES CHAMPEAUX</t>
  </si>
  <si>
    <t>61-LES GENETTES</t>
  </si>
  <si>
    <t>61-LES MENUS</t>
  </si>
  <si>
    <t>61-LES MONTS D ANDAINE</t>
  </si>
  <si>
    <t>61-LES VENTES DE BOURSE</t>
  </si>
  <si>
    <t>61-LES YVETEAUX</t>
  </si>
  <si>
    <t>61-LIGNERES</t>
  </si>
  <si>
    <t>61-LIGNOU</t>
  </si>
  <si>
    <t>61-LOISAIL</t>
  </si>
  <si>
    <t>61-LONGNY LES VILLAGES</t>
  </si>
  <si>
    <t>61-LONLAY L ABBAYE</t>
  </si>
  <si>
    <t>61-LONLAY LE TESSON</t>
  </si>
  <si>
    <t>61-LONRAI</t>
  </si>
  <si>
    <t>61-LOUGE SUR MAIRE</t>
  </si>
  <si>
    <t>61-LOUVIERES EN AUGE</t>
  </si>
  <si>
    <t>61-MACE</t>
  </si>
  <si>
    <t>61-MAGNY LE DESERT</t>
  </si>
  <si>
    <t>61-MAHERU</t>
  </si>
  <si>
    <t>61-MANTILLY</t>
  </si>
  <si>
    <t>61-MARCHEMAISONS</t>
  </si>
  <si>
    <t>61-MARDILLY</t>
  </si>
  <si>
    <t>61-MAUVES SUR HUISNE</t>
  </si>
  <si>
    <t>61-MEDAVY</t>
  </si>
  <si>
    <t>61-MEHOUDIN</t>
  </si>
  <si>
    <t>61-MENIL ERREUX</t>
  </si>
  <si>
    <t>61-MENIL FROGER</t>
  </si>
  <si>
    <t>61-MENIL GONDOUIN</t>
  </si>
  <si>
    <t>61-MENIL HERMEI</t>
  </si>
  <si>
    <t>61-MENIL HUBERT EN EXMES</t>
  </si>
  <si>
    <t>61-MENIL HUBERT SUR ORNE</t>
  </si>
  <si>
    <t>61-MENIL VIN</t>
  </si>
  <si>
    <t>61-MERRI</t>
  </si>
  <si>
    <t>61-MESSEI</t>
  </si>
  <si>
    <t>61-MIEUXCE</t>
  </si>
  <si>
    <t>61-MONCY</t>
  </si>
  <si>
    <t>61-MONT ORMEL</t>
  </si>
  <si>
    <t>61-MONTABARD</t>
  </si>
  <si>
    <t>61-MONTCHEVREL</t>
  </si>
  <si>
    <t>61-MONTGAUDRY</t>
  </si>
  <si>
    <t>61-MONTILLY SUR NOIREAU</t>
  </si>
  <si>
    <t>61-MONTMERREI</t>
  </si>
  <si>
    <t>61-MONTREUIL AU HOULME</t>
  </si>
  <si>
    <t>61-MONTREUIL LA CAMBE</t>
  </si>
  <si>
    <t>61-MONTS SUR ORNE</t>
  </si>
  <si>
    <t>61-MONTSECRET CLAIREFOUGERE</t>
  </si>
  <si>
    <t>61-MORTAGNE AU PERCHE</t>
  </si>
  <si>
    <t>61-MORTREE</t>
  </si>
  <si>
    <t>61-MOULINS LA MARCHE</t>
  </si>
  <si>
    <t>61-MOULINS SUR ORNE</t>
  </si>
  <si>
    <t>61-MOUTIERS AU PERCHE</t>
  </si>
  <si>
    <t>61-NEAUPHE SOUS ESSAI</t>
  </si>
  <si>
    <t>61-NEAUPHE SUR DIVE</t>
  </si>
  <si>
    <t>61-NECY</t>
  </si>
  <si>
    <t>61-NEUILLY LE BISSON</t>
  </si>
  <si>
    <t>61-NEUVILLE SUR TOUQUES</t>
  </si>
  <si>
    <t>61-NEUVY AU HOULME</t>
  </si>
  <si>
    <t>61-NONANT LE PIN</t>
  </si>
  <si>
    <t>61-OCCAGNES</t>
  </si>
  <si>
    <t>61-OMMOY</t>
  </si>
  <si>
    <t>61-ORGERES</t>
  </si>
  <si>
    <t>61-ORIGNY LE ROUX</t>
  </si>
  <si>
    <t>61-PACE</t>
  </si>
  <si>
    <t>61-PARFONDEVAL</t>
  </si>
  <si>
    <t>61-PASSAIS VILLAGES</t>
  </si>
  <si>
    <t>61-PERCHE EN NOCE</t>
  </si>
  <si>
    <t>61-PERROU</t>
  </si>
  <si>
    <t>61-PERVENCHERES</t>
  </si>
  <si>
    <t>61-PLANCHES</t>
  </si>
  <si>
    <t>61-POINTEL</t>
  </si>
  <si>
    <t>61-PONTCHARDON</t>
  </si>
  <si>
    <t>61-POUVRAI</t>
  </si>
  <si>
    <t>61-PUTANGES LE LAC</t>
  </si>
  <si>
    <t>61-RAI</t>
  </si>
  <si>
    <t>61-RANES</t>
  </si>
  <si>
    <t>61-REMALARD EN PERCHE</t>
  </si>
  <si>
    <t>61-RESENLIEU</t>
  </si>
  <si>
    <t>61-REVEILLON</t>
  </si>
  <si>
    <t>61-RI</t>
  </si>
  <si>
    <t>61-RIVES D ANDAINE</t>
  </si>
  <si>
    <t>61-ROIVILLE</t>
  </si>
  <si>
    <t>61-RONAI</t>
  </si>
  <si>
    <t>61-ROUPERROUX</t>
  </si>
  <si>
    <t>61-SABLONS SUR HUISNE</t>
  </si>
  <si>
    <t>61-SAI</t>
  </si>
  <si>
    <t>61-SAIRES LA VERRERIE</t>
  </si>
  <si>
    <t>61-SAP EN AUGE</t>
  </si>
  <si>
    <t>61-SARCEAUX</t>
  </si>
  <si>
    <t>61-SEES</t>
  </si>
  <si>
    <t>61-SEMALLE</t>
  </si>
  <si>
    <t>61-SEVIGNY</t>
  </si>
  <si>
    <t>61-SEVRAI</t>
  </si>
  <si>
    <t>61-SOLIGNY LA TRAPPE</t>
  </si>
  <si>
    <t>61-ST AGNAN SUR SARTHE</t>
  </si>
  <si>
    <t>61-ST ANDRE DE BRIOUZE</t>
  </si>
  <si>
    <t>61-ST ANDRE DE MESSEI</t>
  </si>
  <si>
    <t>61-ST AQUILIN DE CORBION</t>
  </si>
  <si>
    <t>61-ST AUBIN D APPENAI</t>
  </si>
  <si>
    <t>61-ST AUBIN DE BONNEVAL</t>
  </si>
  <si>
    <t>61-ST AUBIN DE COURTERAIE</t>
  </si>
  <si>
    <t>61-ST BOMER LES FORGES</t>
  </si>
  <si>
    <t>61-ST BRICE</t>
  </si>
  <si>
    <t>61-ST BRICE SOUS RANES</t>
  </si>
  <si>
    <t>61-ST CENERI LE GEREI</t>
  </si>
  <si>
    <t>61-ST CHRISTOPHE DE CHAULIEU</t>
  </si>
  <si>
    <t>61-ST CLAIR DE HALOUZE</t>
  </si>
  <si>
    <t>61-ST CYR LA ROSIERE</t>
  </si>
  <si>
    <t>61-ST DENIS SUR HUISNE</t>
  </si>
  <si>
    <t>61-ST DENIS SUR SARTHON</t>
  </si>
  <si>
    <t>61-ST ELLIER LES BOIS</t>
  </si>
  <si>
    <t>61-ST EVROULT DE MONTFORT</t>
  </si>
  <si>
    <t>61-ST EVROULT NOTRE DAME DU BOIS</t>
  </si>
  <si>
    <t>61-ST FRAIMBAULT</t>
  </si>
  <si>
    <t>61-ST FULGENT DES ORMES</t>
  </si>
  <si>
    <t>61-ST GEORGES D ANNEBECQ</t>
  </si>
  <si>
    <t>61-ST GEORGES DES GROSEILLERS</t>
  </si>
  <si>
    <t>61-ST GERMAIN D AUNAY</t>
  </si>
  <si>
    <t>61-ST GERMAIN DE CLAIREFEUILLE</t>
  </si>
  <si>
    <t>61-ST GERMAIN DE LA COUDRE</t>
  </si>
  <si>
    <t>61-ST GERMAIN DE MARTIGNY</t>
  </si>
  <si>
    <t>61-ST GERMAIN DES GROIS</t>
  </si>
  <si>
    <t>61-ST GERMAIN DU CORBEIS</t>
  </si>
  <si>
    <t>61-ST GERMAIN LE VIEUX</t>
  </si>
  <si>
    <t>61-ST GERVAIS DES SABLONS</t>
  </si>
  <si>
    <t>61-ST GERVAIS DU PERRON</t>
  </si>
  <si>
    <t>61-ST GILLES DES MARAIS</t>
  </si>
  <si>
    <t>61-ST HILAIRE DE BRIOUZE</t>
  </si>
  <si>
    <t>61-ST HILAIRE LE CHATEL</t>
  </si>
  <si>
    <t>61-ST HILAIRE SUR ERRE</t>
  </si>
  <si>
    <t>61-ST HILAIRE SUR RISLE</t>
  </si>
  <si>
    <t>61-ST JOUIN DE BLAVOU</t>
  </si>
  <si>
    <t>61-ST JULIEN SUR SARTHE</t>
  </si>
  <si>
    <t>61-ST LAMBERT SUR DIVE</t>
  </si>
  <si>
    <t>61-ST LANGIS LES MORTAGNE</t>
  </si>
  <si>
    <t>61-ST LEGER SUR SARTHE</t>
  </si>
  <si>
    <t>61-ST LEONARD DES PARCS</t>
  </si>
  <si>
    <t>61-ST MARD DE RENO</t>
  </si>
  <si>
    <t>61-ST MARS D EGRENNE</t>
  </si>
  <si>
    <t>61-ST MARTIN D ECUBLEI</t>
  </si>
  <si>
    <t>61-ST MARTIN DES LANDES</t>
  </si>
  <si>
    <t>61-ST MARTIN DES PEZERITS</t>
  </si>
  <si>
    <t>61-ST MARTIN DU VIEUX BELLEME</t>
  </si>
  <si>
    <t>61-ST MARTIN L AIGUILLON</t>
  </si>
  <si>
    <t>61-ST MICHEL TUBOEUF</t>
  </si>
  <si>
    <t>61-ST NICOLAS DE SOMMAIRE</t>
  </si>
  <si>
    <t>61-ST NICOLAS DES BOIS</t>
  </si>
  <si>
    <t>61-ST OUEN DE SECHEROUVRE</t>
  </si>
  <si>
    <t>61-ST OUEN LE BRISOULT</t>
  </si>
  <si>
    <t>61-ST OUEN SUR ITON</t>
  </si>
  <si>
    <t>61-ST PATRICE DU DESERT</t>
  </si>
  <si>
    <t>61-ST PAUL</t>
  </si>
  <si>
    <t>61-ST PHILBERT SUR ORNE</t>
  </si>
  <si>
    <t>61-ST PIERRE D ENTREMONT</t>
  </si>
  <si>
    <t>61-ST PIERRE DES LOGES</t>
  </si>
  <si>
    <t>61-ST PIERRE DU REGARD</t>
  </si>
  <si>
    <t>61-ST PIERRE LA BRUYERE</t>
  </si>
  <si>
    <t>61-ST QUENTIN DE BLAVOU</t>
  </si>
  <si>
    <t>61-ST QUENTIN LES CHARDONNETS</t>
  </si>
  <si>
    <t>61-ST ROCH SUR EGRENNE</t>
  </si>
  <si>
    <t>61-ST SAUVEUR DE CARROUGES</t>
  </si>
  <si>
    <t>61-ST SULPICE SUR RISLE</t>
  </si>
  <si>
    <t>61-ST SYMPHORIEN DES BRUYERES</t>
  </si>
  <si>
    <t>61-STE CERONNE LES MORTAGNE</t>
  </si>
  <si>
    <t>61-STE GAUBURGE STE COLOMBE</t>
  </si>
  <si>
    <t>61-STE HONORINE LA CHARDONNE</t>
  </si>
  <si>
    <t>61-STE HONORINE LA GUILLAUME</t>
  </si>
  <si>
    <t>61-STE MARGUERITE DE CARROUGES</t>
  </si>
  <si>
    <t>61-STE MARIE LA ROBERT</t>
  </si>
  <si>
    <t>61-STE OPPORTUNE</t>
  </si>
  <si>
    <t>61-STE SCOLASSE SUR SARTHE</t>
  </si>
  <si>
    <t>61-SURE</t>
  </si>
  <si>
    <t>61-TANQUES</t>
  </si>
  <si>
    <t>61-TANVILLE</t>
  </si>
  <si>
    <t>61-TELLIERES LE PLESSIS</t>
  </si>
  <si>
    <t>61-TESSE FROULAY</t>
  </si>
  <si>
    <t>61-TICHEVILLE</t>
  </si>
  <si>
    <t>61-TINCHEBRAY BOCAGE</t>
  </si>
  <si>
    <t>61-TORCHAMP</t>
  </si>
  <si>
    <t>61-TOUQUETTES</t>
  </si>
  <si>
    <t>61-TOURNAI SUR DIVE</t>
  </si>
  <si>
    <t>61-TOUROUVRE AU PERCHE</t>
  </si>
  <si>
    <t>61-TREMONT</t>
  </si>
  <si>
    <t>61-TRUN</t>
  </si>
  <si>
    <t>61-VAL AU PERCHE</t>
  </si>
  <si>
    <t>61-VALFRAMBERT</t>
  </si>
  <si>
    <t>61-VAUNOISE</t>
  </si>
  <si>
    <t>61-VERRIERES</t>
  </si>
  <si>
    <t>61-VIDAI</t>
  </si>
  <si>
    <t>61-VIEUX PONT</t>
  </si>
  <si>
    <t>61-VILLEDIEU LES BAILLEUL</t>
  </si>
  <si>
    <t>61-VILLIERS SOUS MORTAGNE</t>
  </si>
  <si>
    <t>61-VIMOUTIERS</t>
  </si>
  <si>
    <t>61-VITRAI SOUS LAIGLE</t>
  </si>
  <si>
    <t>62-ABLAIN ST NAZAIRE</t>
  </si>
  <si>
    <t>62-ABLAINZEVELLE</t>
  </si>
  <si>
    <t>62-ACHEVILLE</t>
  </si>
  <si>
    <t>62-ACHICOURT</t>
  </si>
  <si>
    <t>62-ACHIET LE GRAND</t>
  </si>
  <si>
    <t>62-ACHIET LE PETIT</t>
  </si>
  <si>
    <t>62-ACQ</t>
  </si>
  <si>
    <t>62-ACQUIN WESTBECOURT</t>
  </si>
  <si>
    <t>62-ADINFER</t>
  </si>
  <si>
    <t>62-AFFRINGUES</t>
  </si>
  <si>
    <t>62-AGNEZ LES DUISANS</t>
  </si>
  <si>
    <t>62-AGNIERES</t>
  </si>
  <si>
    <t>62-AGNY</t>
  </si>
  <si>
    <t>62-AIRE SUR LA LYS</t>
  </si>
  <si>
    <t>62-AIRON NOTRE DAME</t>
  </si>
  <si>
    <t>62-AIRON ST VAAST</t>
  </si>
  <si>
    <t>62-AIX EN ERGNY</t>
  </si>
  <si>
    <t>62-AIX EN ISSART</t>
  </si>
  <si>
    <t>62-AIX NOULETTE</t>
  </si>
  <si>
    <t>62-ALEMBON</t>
  </si>
  <si>
    <t>62-ALETTE</t>
  </si>
  <si>
    <t>62-ALINCTHUN</t>
  </si>
  <si>
    <t>62-ALLOUAGNE</t>
  </si>
  <si>
    <t>62-ALQUINES</t>
  </si>
  <si>
    <t>62-AMBLETEUSE</t>
  </si>
  <si>
    <t>62-AMBRICOURT</t>
  </si>
  <si>
    <t>62-AMBRINES</t>
  </si>
  <si>
    <t>62-AMES</t>
  </si>
  <si>
    <t>62-AMETTES</t>
  </si>
  <si>
    <t>62-AMPLIER</t>
  </si>
  <si>
    <t>62-ANDRES</t>
  </si>
  <si>
    <t>62-ANGRES</t>
  </si>
  <si>
    <t>62-ANNAY</t>
  </si>
  <si>
    <t>62-ANNEQUIN</t>
  </si>
  <si>
    <t>62-ANNEZIN</t>
  </si>
  <si>
    <t>62-ANVIN</t>
  </si>
  <si>
    <t>62-ANZIN ST AUBIN</t>
  </si>
  <si>
    <t>62-ARDRES</t>
  </si>
  <si>
    <t>62-ARLEUX EN GOHELLE</t>
  </si>
  <si>
    <t>62-ARQUES</t>
  </si>
  <si>
    <t>62-ARRAS</t>
  </si>
  <si>
    <t>62-ATHIES</t>
  </si>
  <si>
    <t>62-ATTIN</t>
  </si>
  <si>
    <t>62-AUBIGNY EN ARTOIS</t>
  </si>
  <si>
    <t>62-AUBIN ST VAAST</t>
  </si>
  <si>
    <t>62-AUBROMETZ</t>
  </si>
  <si>
    <t>62-AUCHEL</t>
  </si>
  <si>
    <t>62-AUCHY AU BOIS</t>
  </si>
  <si>
    <t>62-AUCHY LES HESDIN</t>
  </si>
  <si>
    <t>62-AUCHY LES MINES</t>
  </si>
  <si>
    <t>62-AUDEMBERT</t>
  </si>
  <si>
    <t>62-AUDINCTHUN</t>
  </si>
  <si>
    <t>62-AUDINGHEN</t>
  </si>
  <si>
    <t>62-AUDREHEM</t>
  </si>
  <si>
    <t>62-AUDRESSELLES</t>
  </si>
  <si>
    <t>62-AUDRUICQ</t>
  </si>
  <si>
    <t>62-AUMERVAL</t>
  </si>
  <si>
    <t>62-AUTINGUES</t>
  </si>
  <si>
    <t>62-AUXI LE CHATEAU</t>
  </si>
  <si>
    <t>62-AVERDOINGT</t>
  </si>
  <si>
    <t>62-AVESNES</t>
  </si>
  <si>
    <t>62-AVESNES LE COMTE</t>
  </si>
  <si>
    <t>62-AVESNES LES BAPAUME</t>
  </si>
  <si>
    <t>62-AVION</t>
  </si>
  <si>
    <t>62-AVONDANCE</t>
  </si>
  <si>
    <t>62-AVROULT</t>
  </si>
  <si>
    <t>62-AYETTE</t>
  </si>
  <si>
    <t>62-AZINCOURT</t>
  </si>
  <si>
    <t>62-BAILLEUL AUX CORNAILLES</t>
  </si>
  <si>
    <t>62-BAILLEUL LES PERNES</t>
  </si>
  <si>
    <t>62-BAILLEUL SIR BERTHOULT</t>
  </si>
  <si>
    <t>62-BAILLEULMONT</t>
  </si>
  <si>
    <t>62-BAILLEULVAL</t>
  </si>
  <si>
    <t>62-BAINCTHUN</t>
  </si>
  <si>
    <t>62-BAINGHEN</t>
  </si>
  <si>
    <t>62-BAJUS</t>
  </si>
  <si>
    <t>62-BALINGHEM</t>
  </si>
  <si>
    <t>62-BANCOURT</t>
  </si>
  <si>
    <t>62-BAPAUME</t>
  </si>
  <si>
    <t>62-BARALLE</t>
  </si>
  <si>
    <t>62-BARASTRE</t>
  </si>
  <si>
    <t>62-BARLIN</t>
  </si>
  <si>
    <t>62-BARLY</t>
  </si>
  <si>
    <t>62-BASSEUX</t>
  </si>
  <si>
    <t>62-BAVINCOURT</t>
  </si>
  <si>
    <t>62-BAYENGHEM LES EPERLECQUES</t>
  </si>
  <si>
    <t>62-BAYENGHEM LES SENINGHEM</t>
  </si>
  <si>
    <t>62-BAZINGHEN</t>
  </si>
  <si>
    <t>62-BEALENCOURT</t>
  </si>
  <si>
    <t>62-BEAUDRICOURT</t>
  </si>
  <si>
    <t>62-BEAUFORT BLAVINCOURT</t>
  </si>
  <si>
    <t>62-BEAULENCOURT</t>
  </si>
  <si>
    <t>62-BEAUMERIE ST MARTIN</t>
  </si>
  <si>
    <t>62-BEAUMETZ LES AIRE</t>
  </si>
  <si>
    <t>62-BEAUMETZ LES CAMBRAI</t>
  </si>
  <si>
    <t>62-BEAUMETZ LES LOGES</t>
  </si>
  <si>
    <t>62-BEAURAINS</t>
  </si>
  <si>
    <t>62-BEAURAINVILLE</t>
  </si>
  <si>
    <t>62-BEAUVOIR WAVANS</t>
  </si>
  <si>
    <t>62-BEAUVOIS</t>
  </si>
  <si>
    <t>62-BECOURT</t>
  </si>
  <si>
    <t>62-BEHAGNIES</t>
  </si>
  <si>
    <t>62-BELLE ET HOULLEFORT</t>
  </si>
  <si>
    <t>62-BELLEBRUNE</t>
  </si>
  <si>
    <t>62-BELLINGHEM</t>
  </si>
  <si>
    <t>62-BELLONNE</t>
  </si>
  <si>
    <t>62-BENIFONTAINE</t>
  </si>
  <si>
    <t>62-BERCK</t>
  </si>
  <si>
    <t>62-BERGUENEUSE</t>
  </si>
  <si>
    <t>62-BERLENCOURT LE CAUROY</t>
  </si>
  <si>
    <t>62-BERLES AU BOIS</t>
  </si>
  <si>
    <t>62-BERLES MONCHEL</t>
  </si>
  <si>
    <t>62-BERMICOURT</t>
  </si>
  <si>
    <t>62-BERNEVILLE</t>
  </si>
  <si>
    <t>62-BERNIEULLES</t>
  </si>
  <si>
    <t>62-BERTINCOURT</t>
  </si>
  <si>
    <t>62-BETHONSART</t>
  </si>
  <si>
    <t>62-BETHUNE</t>
  </si>
  <si>
    <t>62-BEUGIN</t>
  </si>
  <si>
    <t>62-BEUGNATRE</t>
  </si>
  <si>
    <t>62-BEUGNY</t>
  </si>
  <si>
    <t>62-BEUSSENT</t>
  </si>
  <si>
    <t>62-BEUTIN</t>
  </si>
  <si>
    <t>62-BEUVREQUEN</t>
  </si>
  <si>
    <t>62-BEUVRY</t>
  </si>
  <si>
    <t>62-BEZINGHEM</t>
  </si>
  <si>
    <t>62-BIACHE ST VAAST</t>
  </si>
  <si>
    <t>62-BIEFVILLERS LES BAPAUME</t>
  </si>
  <si>
    <t>62-BIENVILLERS AU BOIS</t>
  </si>
  <si>
    <t>62-BIHUCOURT</t>
  </si>
  <si>
    <t>62-BILLY BERCLAU</t>
  </si>
  <si>
    <t>62-BILLY MONTIGNY</t>
  </si>
  <si>
    <t>62-BIMONT</t>
  </si>
  <si>
    <t>62-BLAIRVILLE</t>
  </si>
  <si>
    <t>62-BLANGERVAL BLANGERMONT</t>
  </si>
  <si>
    <t>62-BLANGY SUR TERNOISE</t>
  </si>
  <si>
    <t>62-BLENDECQUES</t>
  </si>
  <si>
    <t>62-BLEQUIN</t>
  </si>
  <si>
    <t>62-BLESSY</t>
  </si>
  <si>
    <t>62-BLINGEL</t>
  </si>
  <si>
    <t>62-BOFFLES</t>
  </si>
  <si>
    <t>62-BOIRY BECQUERELLE</t>
  </si>
  <si>
    <t>62-BOIRY NOTRE DAME</t>
  </si>
  <si>
    <t>62-BOIRY ST MARTIN</t>
  </si>
  <si>
    <t>62-BOIRY STE RICTRUDE</t>
  </si>
  <si>
    <t>62-BOIS BERNARD</t>
  </si>
  <si>
    <t>62-BOISDINGHEM</t>
  </si>
  <si>
    <t>62-BOISJEAN</t>
  </si>
  <si>
    <t>62-BOISLEUX AU MONT</t>
  </si>
  <si>
    <t>62-BOISLEUX ST MARC</t>
  </si>
  <si>
    <t>62-BOMY</t>
  </si>
  <si>
    <t>62-BONNIERES</t>
  </si>
  <si>
    <t>62-BONNINGUES LES ARDRES</t>
  </si>
  <si>
    <t>62-BONNINGUES LES CALAIS</t>
  </si>
  <si>
    <t>62-BOUBERS LES HESMOND</t>
  </si>
  <si>
    <t>62-BOUBERS SUR CANCHE</t>
  </si>
  <si>
    <t>62-BOUIN PLUMOISON</t>
  </si>
  <si>
    <t>62-BOULOGNE SUR MER</t>
  </si>
  <si>
    <t>62-BOUQUEHAULT</t>
  </si>
  <si>
    <t>62-BOURECQ</t>
  </si>
  <si>
    <t>62-BOURET SUR CANCHE</t>
  </si>
  <si>
    <t>62-BOURLON</t>
  </si>
  <si>
    <t>62-BOURNONVILLE</t>
  </si>
  <si>
    <t>62-BOURS</t>
  </si>
  <si>
    <t>62-BOURSIN</t>
  </si>
  <si>
    <t>62-BOURTHES</t>
  </si>
  <si>
    <t>62-BOUVELINGHEM</t>
  </si>
  <si>
    <t>62-BOUVIGNY BOYEFFLES</t>
  </si>
  <si>
    <t>62-BOYAVAL</t>
  </si>
  <si>
    <t>62-BOYELLES</t>
  </si>
  <si>
    <t>62-BREBIERES</t>
  </si>
  <si>
    <t>62-BREMES</t>
  </si>
  <si>
    <t>62-BREVILLERS</t>
  </si>
  <si>
    <t>62-BREXENT ENOCQ</t>
  </si>
  <si>
    <t>62-BRIAS</t>
  </si>
  <si>
    <t>62-BRIMEUX</t>
  </si>
  <si>
    <t>62-BRUAY LA BUISSIERE</t>
  </si>
  <si>
    <t>62-BRUNEMBERT</t>
  </si>
  <si>
    <t>62-BUCQUOY</t>
  </si>
  <si>
    <t>62-BUIRE AU BOIS</t>
  </si>
  <si>
    <t>62-BUIRE LE SEC</t>
  </si>
  <si>
    <t>62-BUISSY</t>
  </si>
  <si>
    <t>62-BULLECOURT</t>
  </si>
  <si>
    <t>62-BULLY LES MINES</t>
  </si>
  <si>
    <t>62-BUNEVILLE</t>
  </si>
  <si>
    <t>62-BURBURE</t>
  </si>
  <si>
    <t>62-BUS</t>
  </si>
  <si>
    <t>62-BUSNES</t>
  </si>
  <si>
    <t>62-CAFFIERS</t>
  </si>
  <si>
    <t>62-CAGNICOURT</t>
  </si>
  <si>
    <t>62-CALAIS</t>
  </si>
  <si>
    <t>62-CALONNE RICOUART</t>
  </si>
  <si>
    <t>62-CALONNE SUR LA LYS</t>
  </si>
  <si>
    <t>62-CAMBLAIN CHATELAIN</t>
  </si>
  <si>
    <t>62-CAMBLAIN L ABBE</t>
  </si>
  <si>
    <t>62-CAMBLIGNEUL</t>
  </si>
  <si>
    <t>62-CAMBRIN</t>
  </si>
  <si>
    <t>62-CAMIERS</t>
  </si>
  <si>
    <t>62-CAMPAGNE LES BOULONNAIS</t>
  </si>
  <si>
    <t>62-CAMPAGNE LES GUINES</t>
  </si>
  <si>
    <t>62-CAMPAGNE LES HESDIN</t>
  </si>
  <si>
    <t>62-CAMPAGNE LES WARDRECQUES</t>
  </si>
  <si>
    <t>62-CAMPIGNEULLES LES GRANDES</t>
  </si>
  <si>
    <t>62-CAMPIGNEULLES LES PETITES</t>
  </si>
  <si>
    <t>62-CANETTEMONT</t>
  </si>
  <si>
    <t>62-CANLERS</t>
  </si>
  <si>
    <t>62-CAPELLE FERMONT</t>
  </si>
  <si>
    <t>62-CAPELLE LES HESDIN</t>
  </si>
  <si>
    <t>62-CARENCY</t>
  </si>
  <si>
    <t>62-CARLY</t>
  </si>
  <si>
    <t>62-CARVIN</t>
  </si>
  <si>
    <t>62-CAUCHY A LA TOUR</t>
  </si>
  <si>
    <t>62-CAUCOURT</t>
  </si>
  <si>
    <t>62-CAUMONT</t>
  </si>
  <si>
    <t>62-CAVRON ST MARTIN</t>
  </si>
  <si>
    <t>62-CHELERS</t>
  </si>
  <si>
    <t>62-CHERIENNES</t>
  </si>
  <si>
    <t>62-CHERISY</t>
  </si>
  <si>
    <t>62-CHOCQUES</t>
  </si>
  <si>
    <t>62-CLAIRMARAIS</t>
  </si>
  <si>
    <t>62-CLENLEU</t>
  </si>
  <si>
    <t>62-CLERQUES</t>
  </si>
  <si>
    <t>62-CLETY</t>
  </si>
  <si>
    <t>62-COLEMBERT</t>
  </si>
  <si>
    <t>62-COLLINE BEAUMONT</t>
  </si>
  <si>
    <t>62-CONCHIL LE TEMPLE</t>
  </si>
  <si>
    <t>62-CONCHY SUR CANCHE</t>
  </si>
  <si>
    <t>62-CONDETTE</t>
  </si>
  <si>
    <t>62-CONTES</t>
  </si>
  <si>
    <t>62-CONTEVILLE EN TERNOIS</t>
  </si>
  <si>
    <t>62-CONTEVILLE LES BOULOGNE</t>
  </si>
  <si>
    <t>62-COQUELLES</t>
  </si>
  <si>
    <t>62-CORBEHEM</t>
  </si>
  <si>
    <t>62-CORMONT</t>
  </si>
  <si>
    <t>62-COUIN</t>
  </si>
  <si>
    <t>62-COULLEMONT</t>
  </si>
  <si>
    <t>62-COULOGNE</t>
  </si>
  <si>
    <t>62-COULOMBY</t>
  </si>
  <si>
    <t>62-COUPELLE NEUVE</t>
  </si>
  <si>
    <t>62-COUPELLE VIEILLE</t>
  </si>
  <si>
    <t>62-COURCELLES LE COMTE</t>
  </si>
  <si>
    <t>62-COURCELLES LES LENS</t>
  </si>
  <si>
    <t>62-COURRIERES</t>
  </si>
  <si>
    <t>62-COURSET</t>
  </si>
  <si>
    <t>62-COUTURELLE</t>
  </si>
  <si>
    <t>62-COYECQUES</t>
  </si>
  <si>
    <t>62-CREMAREST</t>
  </si>
  <si>
    <t>62-CREPY</t>
  </si>
  <si>
    <t>62-CREQUY</t>
  </si>
  <si>
    <t>62-CROISETTE</t>
  </si>
  <si>
    <t>62-CROISILLES</t>
  </si>
  <si>
    <t>62-CROIX EN TERNOIS</t>
  </si>
  <si>
    <t>62-CUCQ</t>
  </si>
  <si>
    <t>62-CUINCHY</t>
  </si>
  <si>
    <t>62-DAINVILLE</t>
  </si>
  <si>
    <t>62-DANNES</t>
  </si>
  <si>
    <t>62-DELETTES</t>
  </si>
  <si>
    <t>62-DENIER</t>
  </si>
  <si>
    <t>62-DENNEBROEUCQ</t>
  </si>
  <si>
    <t>62-DESVRES</t>
  </si>
  <si>
    <t>62-DIEVAL</t>
  </si>
  <si>
    <t>62-DIVION</t>
  </si>
  <si>
    <t>62-DOHEM</t>
  </si>
  <si>
    <t>62-DOUCHY LES AYETTE</t>
  </si>
  <si>
    <t>62-DOUDEAUVILLE</t>
  </si>
  <si>
    <t>62-DOURGES</t>
  </si>
  <si>
    <t>62-DOURIEZ</t>
  </si>
  <si>
    <t>62-DOUVRIN</t>
  </si>
  <si>
    <t>62-DROCOURT</t>
  </si>
  <si>
    <t>62-DROUVIN LE MARAIS</t>
  </si>
  <si>
    <t>62-DUISANS</t>
  </si>
  <si>
    <t>62-DURY</t>
  </si>
  <si>
    <t>62-ECHINGHEN</t>
  </si>
  <si>
    <t>62-ECLIMEUX</t>
  </si>
  <si>
    <t>62-ECOIVRES</t>
  </si>
  <si>
    <t>62-ECOURT ST QUENTIN</t>
  </si>
  <si>
    <t>62-ECOUST ST MEIN</t>
  </si>
  <si>
    <t>62-ECQUEDECQUES</t>
  </si>
  <si>
    <t>62-ECQUES</t>
  </si>
  <si>
    <t>62-ECUIRES</t>
  </si>
  <si>
    <t>62-ECURIE</t>
  </si>
  <si>
    <t>62-ELEU DIT LEAUWETTE</t>
  </si>
  <si>
    <t>62-ELNES</t>
  </si>
  <si>
    <t>62-EMBRY</t>
  </si>
  <si>
    <t>62-ENQUIN LEZ GUINEGATTE</t>
  </si>
  <si>
    <t>62-ENQUIN SUR BAILLONS</t>
  </si>
  <si>
    <t>62-EPERLECQUES</t>
  </si>
  <si>
    <t>62-EPINOY</t>
  </si>
  <si>
    <t>62-EPS</t>
  </si>
  <si>
    <t>62-EQUIHEN PLAGE</t>
  </si>
  <si>
    <t>62-EQUIRRE</t>
  </si>
  <si>
    <t>62-ERGNY</t>
  </si>
  <si>
    <t>62-ERIN</t>
  </si>
  <si>
    <t>62-ERNY ST JULIEN</t>
  </si>
  <si>
    <t>62-ERVILLERS</t>
  </si>
  <si>
    <t>62-ESCALLES</t>
  </si>
  <si>
    <t>62-ESCOEUILLES</t>
  </si>
  <si>
    <t>62-ESQUERDES</t>
  </si>
  <si>
    <t>62-ESSARS</t>
  </si>
  <si>
    <t>62-ESTEVELLES</t>
  </si>
  <si>
    <t>62-ESTREE</t>
  </si>
  <si>
    <t>62-ESTREE BLANCHE</t>
  </si>
  <si>
    <t>62-ESTREE CAUCHY</t>
  </si>
  <si>
    <t>62-ESTREE WAMIN</t>
  </si>
  <si>
    <t>62-ESTREELLES</t>
  </si>
  <si>
    <t>62-ETAING</t>
  </si>
  <si>
    <t>62-ETAPLES</t>
  </si>
  <si>
    <t>62-ETERPIGNY</t>
  </si>
  <si>
    <t>62-ETRUN</t>
  </si>
  <si>
    <t>62-EVIN MALMAISON</t>
  </si>
  <si>
    <t>62-FAMECHON</t>
  </si>
  <si>
    <t>62-FAMPOUX</t>
  </si>
  <si>
    <t>62-FARBUS</t>
  </si>
  <si>
    <t>62-FAUQUEMBERGUES</t>
  </si>
  <si>
    <t>62-FAVREUIL</t>
  </si>
  <si>
    <t>62-FEBVIN PALFART</t>
  </si>
  <si>
    <t>62-FERFAY</t>
  </si>
  <si>
    <t>62-FERQUES</t>
  </si>
  <si>
    <t>62-FESTUBERT</t>
  </si>
  <si>
    <t>62-FEUCHY</t>
  </si>
  <si>
    <t>62-FICHEUX</t>
  </si>
  <si>
    <t>62-FIEFS</t>
  </si>
  <si>
    <t>62-FIENNES</t>
  </si>
  <si>
    <t>62-FILLIEVRES</t>
  </si>
  <si>
    <t>62-FLECHIN</t>
  </si>
  <si>
    <t>62-FLERS</t>
  </si>
  <si>
    <t>62-FLEURBAIX</t>
  </si>
  <si>
    <t>62-FLEURY</t>
  </si>
  <si>
    <t>62-FLORINGHEM</t>
  </si>
  <si>
    <t>62-FONCQUEVILLERS</t>
  </si>
  <si>
    <t>62-FONTAINE L ETALON</t>
  </si>
  <si>
    <t>62-FONTAINE LES BOULANS</t>
  </si>
  <si>
    <t>62-FONTAINE LES CROISILLES</t>
  </si>
  <si>
    <t>62-FONTAINE LES HERMANS</t>
  </si>
  <si>
    <t>62-FORTEL EN ARTOIS</t>
  </si>
  <si>
    <t>62-FOSSEUX</t>
  </si>
  <si>
    <t>62-FOUFFLIN RICAMETZ</t>
  </si>
  <si>
    <t>62-FOUQUEREUIL</t>
  </si>
  <si>
    <t>62-FOUQUIERES LES BETHUNE</t>
  </si>
  <si>
    <t>62-FOUQUIERES LES LENS</t>
  </si>
  <si>
    <t>62-FRAMECOURT</t>
  </si>
  <si>
    <t>62-FREMICOURT</t>
  </si>
  <si>
    <t>62-FRENCQ</t>
  </si>
  <si>
    <t>62-FRESNES LES MONTAUBAN</t>
  </si>
  <si>
    <t>62-FRESNICOURT LE DOLMEN</t>
  </si>
  <si>
    <t>62-FRESNOY</t>
  </si>
  <si>
    <t>62-FRESNOY EN GOHELLE</t>
  </si>
  <si>
    <t>62-FRESSIN</t>
  </si>
  <si>
    <t>62-FRETHUN</t>
  </si>
  <si>
    <t>62-FREVENT</t>
  </si>
  <si>
    <t>62-FREVILLERS</t>
  </si>
  <si>
    <t>62-FREVIN CAPELLE</t>
  </si>
  <si>
    <t>62-FRUGES</t>
  </si>
  <si>
    <t>62-GALAMETZ</t>
  </si>
  <si>
    <t>62-GAUCHIN LEGAL</t>
  </si>
  <si>
    <t>62-GAUCHIN VERLOINGT</t>
  </si>
  <si>
    <t>62-GAUDIEMPRE</t>
  </si>
  <si>
    <t>62-GAVRELLE</t>
  </si>
  <si>
    <t>62-GENNES IVERGNY</t>
  </si>
  <si>
    <t>62-GIVENCHY EN GOHELLE</t>
  </si>
  <si>
    <t>62-GIVENCHY LE NOBLE</t>
  </si>
  <si>
    <t>62-GIVENCHY LES LA BASSEE</t>
  </si>
  <si>
    <t>62-GOMIECOURT</t>
  </si>
  <si>
    <t>62-GOMMECOURT</t>
  </si>
  <si>
    <t>62-GONNEHEM</t>
  </si>
  <si>
    <t>62-GOSNAY</t>
  </si>
  <si>
    <t>62-GOUVES</t>
  </si>
  <si>
    <t>62-GOUY EN ARTOIS</t>
  </si>
  <si>
    <t>62-GOUY EN TERNOIS</t>
  </si>
  <si>
    <t>62-GOUY SERVINS</t>
  </si>
  <si>
    <t>62-GOUY SOUS BELLONNE</t>
  </si>
  <si>
    <t>62-GOUY ST ANDRE</t>
  </si>
  <si>
    <t>62-GRAINCOURT LES HAVRINCOURT</t>
  </si>
  <si>
    <t>62-GRAND RULLECOURT</t>
  </si>
  <si>
    <t>62-GRENAY</t>
  </si>
  <si>
    <t>62-GREVILLERS</t>
  </si>
  <si>
    <t>62-GRIGNY</t>
  </si>
  <si>
    <t>62-GRINCOURT LES PAS</t>
  </si>
  <si>
    <t>62-GROFFLIERS</t>
  </si>
  <si>
    <t>62-GUARBECQUE</t>
  </si>
  <si>
    <t>62-GUEMAPPE</t>
  </si>
  <si>
    <t>62-GUEMPS</t>
  </si>
  <si>
    <t>62-GUIGNY</t>
  </si>
  <si>
    <t>62-GUINECOURT</t>
  </si>
  <si>
    <t>62-GUINES</t>
  </si>
  <si>
    <t>62-GUISY</t>
  </si>
  <si>
    <t>62-HABARCQ</t>
  </si>
  <si>
    <t>62-HAILLICOURT</t>
  </si>
  <si>
    <t>62-HAISNES</t>
  </si>
  <si>
    <t>62-HALINGHEN</t>
  </si>
  <si>
    <t>62-HALLINES</t>
  </si>
  <si>
    <t>62-HALLOY</t>
  </si>
  <si>
    <t>62-HAM EN ARTOIS</t>
  </si>
  <si>
    <t>62-HAMBLAIN LES PRES</t>
  </si>
  <si>
    <t>62-HAMELINCOURT</t>
  </si>
  <si>
    <t>62-HAMES BOUCRES</t>
  </si>
  <si>
    <t>62-HANNESCAMPS</t>
  </si>
  <si>
    <t>62-HAPLINCOURT</t>
  </si>
  <si>
    <t>62-HARAVESNES</t>
  </si>
  <si>
    <t>62-HARDINGHEN</t>
  </si>
  <si>
    <t>62-HARNES</t>
  </si>
  <si>
    <t>62-HAUCOURT</t>
  </si>
  <si>
    <t>62-HAUT LOQUIN</t>
  </si>
  <si>
    <t>62-HAUTE AVESNES</t>
  </si>
  <si>
    <t>62-HAUTECLOQUE</t>
  </si>
  <si>
    <t>62-HAUTEVILLE</t>
  </si>
  <si>
    <t>62-HAVRINCOURT</t>
  </si>
  <si>
    <t>62-HEBUTERNE</t>
  </si>
  <si>
    <t>62-HELFAUT</t>
  </si>
  <si>
    <t>62-HENDECOURT LES CAGNICOURT</t>
  </si>
  <si>
    <t>62-HENDECOURT LES RANSART</t>
  </si>
  <si>
    <t>62-HENIN BEAUMONT</t>
  </si>
  <si>
    <t>62-HENIN SUR COJEUL</t>
  </si>
  <si>
    <t>62-HENINEL</t>
  </si>
  <si>
    <t>62-HENNEVEUX</t>
  </si>
  <si>
    <t>62-HENU</t>
  </si>
  <si>
    <t>62-HERBINGHEN</t>
  </si>
  <si>
    <t>62-HERICOURT</t>
  </si>
  <si>
    <t>62-HERLIN LE SEC</t>
  </si>
  <si>
    <t>62-HERLINCOURT</t>
  </si>
  <si>
    <t>62-HERLY</t>
  </si>
  <si>
    <t>62-HERMAVILLE</t>
  </si>
  <si>
    <t>62-HERMELINGHEN</t>
  </si>
  <si>
    <t>62-HERMIES</t>
  </si>
  <si>
    <t>62-HERMIN</t>
  </si>
  <si>
    <t>62-HERNICOURT</t>
  </si>
  <si>
    <t>62-HERSIN COUPIGNY</t>
  </si>
  <si>
    <t>62-HERVELINGHEN</t>
  </si>
  <si>
    <t>62-HESDIGNEUL LES BETHUNE</t>
  </si>
  <si>
    <t>62-HESDIGNEUL LES BOULOGNE</t>
  </si>
  <si>
    <t>62-HESDIN</t>
  </si>
  <si>
    <t>62-HESDIN L ABBE</t>
  </si>
  <si>
    <t>62-HESMOND</t>
  </si>
  <si>
    <t>62-HESTRUS</t>
  </si>
  <si>
    <t>62-HEUCHIN</t>
  </si>
  <si>
    <t>62-HEURINGHEM</t>
  </si>
  <si>
    <t>62-HEZECQUES</t>
  </si>
  <si>
    <t>62-HINGES</t>
  </si>
  <si>
    <t>62-HOCQUINGHEN</t>
  </si>
  <si>
    <t>62-HOUCHIN</t>
  </si>
  <si>
    <t>62-HOUDAIN</t>
  </si>
  <si>
    <t>62-HOULLE</t>
  </si>
  <si>
    <t>62-HOUVIN HOUVIGNEUL</t>
  </si>
  <si>
    <t>62-HUBERSENT</t>
  </si>
  <si>
    <t>62-HUBY ST LEU</t>
  </si>
  <si>
    <t>62-HUCLIER</t>
  </si>
  <si>
    <t>62-HUCQUELIERS</t>
  </si>
  <si>
    <t>62-HULLUCH</t>
  </si>
  <si>
    <t>62-HUMBERCAMPS</t>
  </si>
  <si>
    <t>62-HUMBERT</t>
  </si>
  <si>
    <t>62-HUMEROEUILLE</t>
  </si>
  <si>
    <t>62-HUMIERES</t>
  </si>
  <si>
    <t>62-INCHY EN ARTOIS</t>
  </si>
  <si>
    <t>62-INCOURT</t>
  </si>
  <si>
    <t>62-INXENT</t>
  </si>
  <si>
    <t>62-ISBERGUES</t>
  </si>
  <si>
    <t>62-ISQUES</t>
  </si>
  <si>
    <t>62-IVERGNY</t>
  </si>
  <si>
    <t>62-IZEL LES EQUERCHIN</t>
  </si>
  <si>
    <t>62-IZEL LES HAMEAU</t>
  </si>
  <si>
    <t>62-JOURNY</t>
  </si>
  <si>
    <t>62-LA CALOTTERIE</t>
  </si>
  <si>
    <t>62-LA CAPELLE LES BOULOGNE</t>
  </si>
  <si>
    <t>62-LA CAUCHIE</t>
  </si>
  <si>
    <t>62-LA COMTE</t>
  </si>
  <si>
    <t>62-LA COUTURE</t>
  </si>
  <si>
    <t>62-LA HERLIERE</t>
  </si>
  <si>
    <t>62-LA LOGE</t>
  </si>
  <si>
    <t>62-LA MADELAINE SOUS MONTREUIL</t>
  </si>
  <si>
    <t>62-LA THIEULOYE</t>
  </si>
  <si>
    <t>62-LABEUVRIERE</t>
  </si>
  <si>
    <t>62-LABOURSE</t>
  </si>
  <si>
    <t>62-LABROYE</t>
  </si>
  <si>
    <t>62-LACRES</t>
  </si>
  <si>
    <t>62-LAGNICOURT MARCEL</t>
  </si>
  <si>
    <t>62-LAIRES</t>
  </si>
  <si>
    <t>62-LAMBRES</t>
  </si>
  <si>
    <t>62-LANDRETHUN LE NORD</t>
  </si>
  <si>
    <t>62-LANDRETHUN LES ARDRES</t>
  </si>
  <si>
    <t>62-LAPUGNOY</t>
  </si>
  <si>
    <t>62-LATTRE ST QUENTIN</t>
  </si>
  <si>
    <t>62-LAVENTIE</t>
  </si>
  <si>
    <t>62-LE PARCQ</t>
  </si>
  <si>
    <t>62-LE PONCHEL</t>
  </si>
  <si>
    <t>62-LE PORTEL</t>
  </si>
  <si>
    <t>62-LE QUESNOY EN ARTOIS</t>
  </si>
  <si>
    <t>62-LE SARS</t>
  </si>
  <si>
    <t>62-LE SOUICH</t>
  </si>
  <si>
    <t>62-LE TOUQUET PARIS PLAGE</t>
  </si>
  <si>
    <t>62-LE TRANSLOY</t>
  </si>
  <si>
    <t>62-LE WAST</t>
  </si>
  <si>
    <t>62-LEBIEZ</t>
  </si>
  <si>
    <t>62-LEBUCQUIERE</t>
  </si>
  <si>
    <t>62-LECHELLE</t>
  </si>
  <si>
    <t>62-LEDINGHEM</t>
  </si>
  <si>
    <t>62-LEFAUX</t>
  </si>
  <si>
    <t>62-LEFOREST</t>
  </si>
  <si>
    <t>62-LENS</t>
  </si>
  <si>
    <t>62-LEPINE</t>
  </si>
  <si>
    <t>62-LES ATTAQUES</t>
  </si>
  <si>
    <t>62-LESPESSES</t>
  </si>
  <si>
    <t>62-LESPINOY</t>
  </si>
  <si>
    <t>62-LESTREM</t>
  </si>
  <si>
    <t>62-LEUBRINGHEN</t>
  </si>
  <si>
    <t>62-LEULINGHEM</t>
  </si>
  <si>
    <t>62-LEULINGHEN BERNES</t>
  </si>
  <si>
    <t>62-LIBERCOURT</t>
  </si>
  <si>
    <t>62-LICQUES</t>
  </si>
  <si>
    <t>62-LIENCOURT</t>
  </si>
  <si>
    <t>62-LIERES</t>
  </si>
  <si>
    <t>62-LIETTRES</t>
  </si>
  <si>
    <t>62-LIEVIN</t>
  </si>
  <si>
    <t>62-LIGNEREUIL</t>
  </si>
  <si>
    <t>62-LIGNY LES AIRE</t>
  </si>
  <si>
    <t>62-LIGNY ST FLOCHEL</t>
  </si>
  <si>
    <t>62-LIGNY SUR CANCHE</t>
  </si>
  <si>
    <t>62-LIGNY THILLOY</t>
  </si>
  <si>
    <t>62-LILLERS</t>
  </si>
  <si>
    <t>62-LINGHEM</t>
  </si>
  <si>
    <t>62-LINZEUX</t>
  </si>
  <si>
    <t>62-LISBOURG</t>
  </si>
  <si>
    <t>62-LOCON</t>
  </si>
  <si>
    <t>62-LOISON SOUS LENS</t>
  </si>
  <si>
    <t>62-LOISON SUR CREQUOISE</t>
  </si>
  <si>
    <t>62-LONGFOSSE</t>
  </si>
  <si>
    <t>62-LONGUENESSE</t>
  </si>
  <si>
    <t>62-LONGUEVILLE</t>
  </si>
  <si>
    <t>62-LONGVILLIERS</t>
  </si>
  <si>
    <t>62-LOOS EN GOHELLE</t>
  </si>
  <si>
    <t>62-LORGIES</t>
  </si>
  <si>
    <t>62-LOTTINGHEN</t>
  </si>
  <si>
    <t>62-LOUCHES</t>
  </si>
  <si>
    <t>62-LOZINGHEM</t>
  </si>
  <si>
    <t>62-LUGY</t>
  </si>
  <si>
    <t>62-LUMBRES</t>
  </si>
  <si>
    <t>62-MAGNICOURT EN COMTE</t>
  </si>
  <si>
    <t>62-MAGNICOURT SUR CANCHE</t>
  </si>
  <si>
    <t>62-MAINTENAY</t>
  </si>
  <si>
    <t>62-MAISNIL</t>
  </si>
  <si>
    <t>62-MAISNIL LES RUITZ</t>
  </si>
  <si>
    <t>62-MAISONCELLE</t>
  </si>
  <si>
    <t>62-MAIZIERES</t>
  </si>
  <si>
    <t>62-MAMETZ</t>
  </si>
  <si>
    <t>62-MANIN</t>
  </si>
  <si>
    <t>62-MANINGHEM</t>
  </si>
  <si>
    <t>62-MANINGHEN HENNE</t>
  </si>
  <si>
    <t>62-MARANT</t>
  </si>
  <si>
    <t>62-MARCK</t>
  </si>
  <si>
    <t>62-MARCONNE</t>
  </si>
  <si>
    <t>62-MARCONNELLE</t>
  </si>
  <si>
    <t>62-MARENLA</t>
  </si>
  <si>
    <t>62-MARESQUEL ECQUEMICOURT</t>
  </si>
  <si>
    <t>62-MAREST</t>
  </si>
  <si>
    <t>62-MARESVILLE</t>
  </si>
  <si>
    <t>62-MARLES LES MINES</t>
  </si>
  <si>
    <t>62-MARLES SUR CANCHE</t>
  </si>
  <si>
    <t>62-MAROEUIL</t>
  </si>
  <si>
    <t>62-MARQUAY</t>
  </si>
  <si>
    <t>62-MARQUION</t>
  </si>
  <si>
    <t>62-MARQUISE</t>
  </si>
  <si>
    <t>62-MARTINPUICH</t>
  </si>
  <si>
    <t>62-MATRINGHEM</t>
  </si>
  <si>
    <t>62-MAZINGARBE</t>
  </si>
  <si>
    <t>62-MAZINGHEM</t>
  </si>
  <si>
    <t>62-MENCAS</t>
  </si>
  <si>
    <t>62-MENNEVILLE</t>
  </si>
  <si>
    <t>62-MENTQUE NORTBECOURT</t>
  </si>
  <si>
    <t>62-MERCATEL</t>
  </si>
  <si>
    <t>62-MERCK ST LIEVIN</t>
  </si>
  <si>
    <t>62-MERICOURT</t>
  </si>
  <si>
    <t>62-MERLIMONT</t>
  </si>
  <si>
    <t>62-METZ EN COUTURE</t>
  </si>
  <si>
    <t>62-MEURCHIN</t>
  </si>
  <si>
    <t>62-MINGOVAL</t>
  </si>
  <si>
    <t>62-MONCHEAUX LES FREVENT</t>
  </si>
  <si>
    <t>62-MONCHEL SUR CANCHE</t>
  </si>
  <si>
    <t>62-MONCHIET</t>
  </si>
  <si>
    <t>62-MONCHY AU BOIS</t>
  </si>
  <si>
    <t>62-MONCHY BRETON</t>
  </si>
  <si>
    <t>62-MONCHY CAYEUX</t>
  </si>
  <si>
    <t>62-MONCHY LE PREUX</t>
  </si>
  <si>
    <t>62-MONDICOURT</t>
  </si>
  <si>
    <t>62-MONT BERNANCHON</t>
  </si>
  <si>
    <t>62-MONT ST ELOI</t>
  </si>
  <si>
    <t>62-MONTCAVREL</t>
  </si>
  <si>
    <t>62-MONTENESCOURT</t>
  </si>
  <si>
    <t>62-MONTIGNY EN GOHELLE</t>
  </si>
  <si>
    <t>62-MONTREUIL</t>
  </si>
  <si>
    <t>62-MONTS EN TERNOIS</t>
  </si>
  <si>
    <t>62-MORCHIES</t>
  </si>
  <si>
    <t>62-MORINGHEM</t>
  </si>
  <si>
    <t>62-MORVAL</t>
  </si>
  <si>
    <t>62-MORY</t>
  </si>
  <si>
    <t>62-MOULLE</t>
  </si>
  <si>
    <t>62-MOURIEZ</t>
  </si>
  <si>
    <t>62-MOYENNEVILLE</t>
  </si>
  <si>
    <t>62-MUNCQ NIEURLET</t>
  </si>
  <si>
    <t>62-NABRINGHEN</t>
  </si>
  <si>
    <t>62-NEDON</t>
  </si>
  <si>
    <t>62-NEDONCHEL</t>
  </si>
  <si>
    <t>62-NEMPONT ST FIRMIN</t>
  </si>
  <si>
    <t>62-NESLES</t>
  </si>
  <si>
    <t>62-NEUFCHATEL HARDELOT</t>
  </si>
  <si>
    <t>62-NEULETTE</t>
  </si>
  <si>
    <t>62-NEUVE CHAPELLE</t>
  </si>
  <si>
    <t>62-NEUVILLE AU CORNET</t>
  </si>
  <si>
    <t>62-NEUVILLE BOURJONVAL</t>
  </si>
  <si>
    <t>62-NEUVILLE SOUS MONTREUIL</t>
  </si>
  <si>
    <t>62-NEUVILLE ST VAAST</t>
  </si>
  <si>
    <t>62-NEUVILLE VITASSE</t>
  </si>
  <si>
    <t>62-NEUVIREUIL</t>
  </si>
  <si>
    <t>62-NIELLES LES ARDRES</t>
  </si>
  <si>
    <t>62-NIELLES LES BLEQUIN</t>
  </si>
  <si>
    <t>62-NIELLES LES CALAIS</t>
  </si>
  <si>
    <t>62-NOEUX LES AUXI</t>
  </si>
  <si>
    <t>62-NOEUX LES MINES</t>
  </si>
  <si>
    <t>62-NORDAUSQUES</t>
  </si>
  <si>
    <t>62-NOREUIL</t>
  </si>
  <si>
    <t>62-NORRENT FONTES</t>
  </si>
  <si>
    <t>62-NORT LEULINGHEM</t>
  </si>
  <si>
    <t>62-NORTKERQUE</t>
  </si>
  <si>
    <t>62-NOUVELLE EGLISE</t>
  </si>
  <si>
    <t>62-NOYELLE VION</t>
  </si>
  <si>
    <t>62-NOYELLES GODAULT</t>
  </si>
  <si>
    <t>62-NOYELLES LES HUMIERES</t>
  </si>
  <si>
    <t>62-NOYELLES LES VERMELLES</t>
  </si>
  <si>
    <t>62-NOYELLES SOUS BELLONNE</t>
  </si>
  <si>
    <t>62-NOYELLES SOUS LENS</t>
  </si>
  <si>
    <t>62-NOYELLETTE</t>
  </si>
  <si>
    <t>62-NUNCQ HAUTECOTE</t>
  </si>
  <si>
    <t>62-OBLINGHEM</t>
  </si>
  <si>
    <t>62-OEUF EN TERNOIS</t>
  </si>
  <si>
    <t>62-OFFEKERQUE</t>
  </si>
  <si>
    <t>62-OFFIN</t>
  </si>
  <si>
    <t>62-OFFRETHUN</t>
  </si>
  <si>
    <t>62-OIGNIES</t>
  </si>
  <si>
    <t>62-OISY LE VERGER</t>
  </si>
  <si>
    <t>62-OPPY</t>
  </si>
  <si>
    <t>62-ORVILLE</t>
  </si>
  <si>
    <t>62-OSTREVILLE</t>
  </si>
  <si>
    <t>62-OURTON</t>
  </si>
  <si>
    <t>62-OUTREAU</t>
  </si>
  <si>
    <t>62-OUVE WIRQUIN</t>
  </si>
  <si>
    <t>62-OYE PLAGE</t>
  </si>
  <si>
    <t>62-PALLUEL</t>
  </si>
  <si>
    <t>62-PARENTY</t>
  </si>
  <si>
    <t>62-PAS EN ARTOIS</t>
  </si>
  <si>
    <t>62-PELVES</t>
  </si>
  <si>
    <t>62-PENIN</t>
  </si>
  <si>
    <t>62-PERNES</t>
  </si>
  <si>
    <t>62-PERNES LES BOULOGNE</t>
  </si>
  <si>
    <t>62-PEUPLINGUES</t>
  </si>
  <si>
    <t>62-PIERREMONT</t>
  </si>
  <si>
    <t>62-PIHEM</t>
  </si>
  <si>
    <t>62-PIHEN LES GUINES</t>
  </si>
  <si>
    <t>62-PITTEFAUX</t>
  </si>
  <si>
    <t>62-PLANQUES</t>
  </si>
  <si>
    <t>62-PLOUVAIN</t>
  </si>
  <si>
    <t>62-POLINCOVE</t>
  </si>
  <si>
    <t>62-POMMERA</t>
  </si>
  <si>
    <t>62-POMMIER</t>
  </si>
  <si>
    <t>62-PONT A VENDIN</t>
  </si>
  <si>
    <t>62-PONT DE BRIQUES ST ETIENNE</t>
  </si>
  <si>
    <t>62-PREDEFIN</t>
  </si>
  <si>
    <t>62-PRESSY</t>
  </si>
  <si>
    <t>62-PREURES</t>
  </si>
  <si>
    <t>62-PRONVILLE EN ARTOIS</t>
  </si>
  <si>
    <t>62-PUISIEUX</t>
  </si>
  <si>
    <t>62-QUEANT</t>
  </si>
  <si>
    <t>62-QUELMES</t>
  </si>
  <si>
    <t>62-QUERCAMPS</t>
  </si>
  <si>
    <t>62-QUERNES</t>
  </si>
  <si>
    <t>62-QUESQUES</t>
  </si>
  <si>
    <t>62-QUESTRECQUES</t>
  </si>
  <si>
    <t>62-QUIERY LA MOTTE</t>
  </si>
  <si>
    <t>62-QUIESTEDE</t>
  </si>
  <si>
    <t>62-QUILEN</t>
  </si>
  <si>
    <t>62-QUOEUX HAUT MAINIL</t>
  </si>
  <si>
    <t>62-RACQUINGHEM</t>
  </si>
  <si>
    <t>62-RADINGHEM</t>
  </si>
  <si>
    <t>62-RAMECOURT</t>
  </si>
  <si>
    <t>62-RANG DU FLIERS</t>
  </si>
  <si>
    <t>62-RANSART</t>
  </si>
  <si>
    <t>62-RAYE SUR AUTHIE</t>
  </si>
  <si>
    <t>62-REBERGUES</t>
  </si>
  <si>
    <t>62-REBREUVE RANCHICOURT</t>
  </si>
  <si>
    <t>62-REBREUVE SUR CANCHE</t>
  </si>
  <si>
    <t>62-REBREUVIETTE</t>
  </si>
  <si>
    <t>62-RECLINGHEM</t>
  </si>
  <si>
    <t>62-RECOURT</t>
  </si>
  <si>
    <t>62-RECQUES SUR COURSE</t>
  </si>
  <si>
    <t>62-RECQUES SUR HEM</t>
  </si>
  <si>
    <t>62-REGNAUVILLE</t>
  </si>
  <si>
    <t>62-RELY</t>
  </si>
  <si>
    <t>62-REMILLY WIRQUIN</t>
  </si>
  <si>
    <t>62-REMY</t>
  </si>
  <si>
    <t>62-RENTY</t>
  </si>
  <si>
    <t>62-RETY</t>
  </si>
  <si>
    <t>62-RICHEBOURG</t>
  </si>
  <si>
    <t>62-RIENCOURT LES BAPAUME</t>
  </si>
  <si>
    <t>62-RIENCOURT LES CAGNICOURT</t>
  </si>
  <si>
    <t>62-RIMBOVAL</t>
  </si>
  <si>
    <t>62-RINXENT</t>
  </si>
  <si>
    <t>62-RIVIERE</t>
  </si>
  <si>
    <t>62-ROBECQ</t>
  </si>
  <si>
    <t>62-ROCLINCOURT</t>
  </si>
  <si>
    <t>62-ROCQUIGNY</t>
  </si>
  <si>
    <t>62-RODELINGHEM</t>
  </si>
  <si>
    <t>62-ROELLECOURT</t>
  </si>
  <si>
    <t>62-ROEUX</t>
  </si>
  <si>
    <t>62-ROLLANCOURT</t>
  </si>
  <si>
    <t>62-ROMBLY</t>
  </si>
  <si>
    <t>62-ROQUETOIRE</t>
  </si>
  <si>
    <t>62-ROUGEFAY</t>
  </si>
  <si>
    <t>62-ROUSSENT</t>
  </si>
  <si>
    <t>62-ROUVROY</t>
  </si>
  <si>
    <t>62-ROYON</t>
  </si>
  <si>
    <t>62-RUISSEAUVILLE</t>
  </si>
  <si>
    <t>62-RUITZ</t>
  </si>
  <si>
    <t>62-RUMAUCOURT</t>
  </si>
  <si>
    <t>62-RUMILLY</t>
  </si>
  <si>
    <t>62-RUMINGHEM</t>
  </si>
  <si>
    <t>62-RUYAULCOURT</t>
  </si>
  <si>
    <t>62-SACHIN</t>
  </si>
  <si>
    <t>62-SAILLY AU BOIS</t>
  </si>
  <si>
    <t>62-SAILLY EN OSTREVENT</t>
  </si>
  <si>
    <t>62-SAILLY LABOURSE</t>
  </si>
  <si>
    <t>62-SAILLY SUR LA LYS</t>
  </si>
  <si>
    <t>62-SAINS EN GOHELLE</t>
  </si>
  <si>
    <t>62-SAINS LES FRESSIN</t>
  </si>
  <si>
    <t>62-SAINS LES MARQUION</t>
  </si>
  <si>
    <t>62-SAINS LES PERNES</t>
  </si>
  <si>
    <t>62-SALLAUMINES</t>
  </si>
  <si>
    <t>62-SALPERWICK</t>
  </si>
  <si>
    <t>62-SAMER</t>
  </si>
  <si>
    <t>62-SANGATTE</t>
  </si>
  <si>
    <t>62-SANGHEN</t>
  </si>
  <si>
    <t>62-SAPIGNIES</t>
  </si>
  <si>
    <t>62-SARS LE BOIS</t>
  </si>
  <si>
    <t>62-SARTON</t>
  </si>
  <si>
    <t>62-SAUCHY CAUCHY</t>
  </si>
  <si>
    <t>62-SAUCHY LESTREE</t>
  </si>
  <si>
    <t>62-SAUDEMONT</t>
  </si>
  <si>
    <t>62-SAULCHOY</t>
  </si>
  <si>
    <t>62-SAULTY</t>
  </si>
  <si>
    <t>62-SAVY BERLETTE</t>
  </si>
  <si>
    <t>62-SELLES</t>
  </si>
  <si>
    <t>62-SEMPY</t>
  </si>
  <si>
    <t>62-SENINGHEM</t>
  </si>
  <si>
    <t>62-SENLECQUES</t>
  </si>
  <si>
    <t>62-SENLIS</t>
  </si>
  <si>
    <t>62-SERICOURT</t>
  </si>
  <si>
    <t>62-SERQUES</t>
  </si>
  <si>
    <t>62-SERVINS</t>
  </si>
  <si>
    <t>62-SETQUES</t>
  </si>
  <si>
    <t>62-SIBIVILLE</t>
  </si>
  <si>
    <t>62-SIMENCOURT</t>
  </si>
  <si>
    <t>62-SIRACOURT</t>
  </si>
  <si>
    <t>62-SOMBRIN</t>
  </si>
  <si>
    <t>62-SORRUS</t>
  </si>
  <si>
    <t>62-SOUASTRE</t>
  </si>
  <si>
    <t>62-SOUCHEZ</t>
  </si>
  <si>
    <t>62-ST AMAND</t>
  </si>
  <si>
    <t>62-ST AUBIN</t>
  </si>
  <si>
    <t>62-ST AUGUSTIN</t>
  </si>
  <si>
    <t>62-ST DENOEUX</t>
  </si>
  <si>
    <t>62-ST FLORIS</t>
  </si>
  <si>
    <t>62-ST FOLQUIN</t>
  </si>
  <si>
    <t>62-ST GEORGES</t>
  </si>
  <si>
    <t>62-ST HILAIRE COTTES</t>
  </si>
  <si>
    <t>62-ST INGLEVERT</t>
  </si>
  <si>
    <t>62-ST JOSSE</t>
  </si>
  <si>
    <t>62-ST LAURENT BLANGY</t>
  </si>
  <si>
    <t>62-ST LEGER</t>
  </si>
  <si>
    <t>62-ST LEONARD</t>
  </si>
  <si>
    <t>62-ST MARTIN BOULOGNE</t>
  </si>
  <si>
    <t>62-ST MARTIN CHOQUEL</t>
  </si>
  <si>
    <t>62-ST MARTIN D HARDINGHEM</t>
  </si>
  <si>
    <t>62-ST MARTIN LEZ TATINGHEM</t>
  </si>
  <si>
    <t>62-ST MARTIN SUR COJEUL</t>
  </si>
  <si>
    <t>62-ST MICHEL SOUS BOIS</t>
  </si>
  <si>
    <t>62-ST MICHEL SUR TERNOISE</t>
  </si>
  <si>
    <t>62-ST NICOLAS</t>
  </si>
  <si>
    <t>62-ST OMER</t>
  </si>
  <si>
    <t>62-ST OMER CAPELLE</t>
  </si>
  <si>
    <t>62-ST POL SUR TERNOISE</t>
  </si>
  <si>
    <t>62-ST REMY AU BOIS</t>
  </si>
  <si>
    <t>62-ST TRICAT</t>
  </si>
  <si>
    <t>62-ST VENANT</t>
  </si>
  <si>
    <t>62-STE AUSTREBERTHE</t>
  </si>
  <si>
    <t>62-STE CATHERINE</t>
  </si>
  <si>
    <t>62-STE MARIE KERQUE</t>
  </si>
  <si>
    <t>62-SURQUES</t>
  </si>
  <si>
    <t>62-SUS ST LEGER</t>
  </si>
  <si>
    <t>62-TANGRY</t>
  </si>
  <si>
    <t>62-TARDINGHEN</t>
  </si>
  <si>
    <t>62-TENEUR</t>
  </si>
  <si>
    <t>62-TERNAS</t>
  </si>
  <si>
    <t>62-THELUS</t>
  </si>
  <si>
    <t>62-THEROUANNE</t>
  </si>
  <si>
    <t>62-THIEMBRONNE</t>
  </si>
  <si>
    <t>62-THIEVRES</t>
  </si>
  <si>
    <t>62-TIGNY NOYELLE</t>
  </si>
  <si>
    <t>62-TILLOY LES HERMAVILLE</t>
  </si>
  <si>
    <t>62-TILLOY LES MOFFLAINES</t>
  </si>
  <si>
    <t>62-TILLY CAPELLE</t>
  </si>
  <si>
    <t>62-TILQUES</t>
  </si>
  <si>
    <t>62-TINCQUES</t>
  </si>
  <si>
    <t>62-TINGRY</t>
  </si>
  <si>
    <t>62-TOLLENT</t>
  </si>
  <si>
    <t>62-TORCY</t>
  </si>
  <si>
    <t>62-TORTEFONTAINE</t>
  </si>
  <si>
    <t>62-TORTEQUESNE</t>
  </si>
  <si>
    <t>62-TOURNEHEM SUR LA HEM</t>
  </si>
  <si>
    <t>62-TRAMECOURT</t>
  </si>
  <si>
    <t>62-TRESCAULT</t>
  </si>
  <si>
    <t>62-TROISVAUX</t>
  </si>
  <si>
    <t>62-TUBERSENT</t>
  </si>
  <si>
    <t>62-VACQUERIE LE BOUCQ</t>
  </si>
  <si>
    <t>62-VACQUERIETTE ERQUIERES</t>
  </si>
  <si>
    <t>62-VALHUON</t>
  </si>
  <si>
    <t>62-VAUDRICOURT</t>
  </si>
  <si>
    <t>62-VAUDRINGHEM</t>
  </si>
  <si>
    <t>62-VAULX</t>
  </si>
  <si>
    <t>62-VAULX VRAUCOURT</t>
  </si>
  <si>
    <t>62-VELU</t>
  </si>
  <si>
    <t>62-VENDIN LE VIEIL</t>
  </si>
  <si>
    <t>62-VENDIN LES BETHUNE</t>
  </si>
  <si>
    <t>62-VERCHIN</t>
  </si>
  <si>
    <t>62-VERCHOCQ</t>
  </si>
  <si>
    <t>62-VERLINCTHUN</t>
  </si>
  <si>
    <t>62-VERMELLES</t>
  </si>
  <si>
    <t>62-VERQUIGNEUL</t>
  </si>
  <si>
    <t>62-VERQUIN</t>
  </si>
  <si>
    <t>62-VERTON</t>
  </si>
  <si>
    <t>62-VIEIL HESDIN</t>
  </si>
  <si>
    <t>62-VIEIL MOUTIER</t>
  </si>
  <si>
    <t>62-VIEILLE CHAPELLE</t>
  </si>
  <si>
    <t>62-VIEILLE EGLISE</t>
  </si>
  <si>
    <t>62-VILLERS AU BOIS</t>
  </si>
  <si>
    <t>62-VILLERS AU FLOS</t>
  </si>
  <si>
    <t>62-VILLERS BRULIN</t>
  </si>
  <si>
    <t>62-VILLERS CHATEL</t>
  </si>
  <si>
    <t>62-VILLERS L HOPITAL</t>
  </si>
  <si>
    <t>62-VILLERS LES CAGNICOURT</t>
  </si>
  <si>
    <t>62-VILLERS SIR SIMON</t>
  </si>
  <si>
    <t>62-VIMY</t>
  </si>
  <si>
    <t>62-VINCLY</t>
  </si>
  <si>
    <t>62-VIOLAINES</t>
  </si>
  <si>
    <t>62-VIS EN ARTOIS</t>
  </si>
  <si>
    <t>62-VITRY EN ARTOIS</t>
  </si>
  <si>
    <t>62-WABEN</t>
  </si>
  <si>
    <t>62-WACQUINGHEN</t>
  </si>
  <si>
    <t>62-WAIL</t>
  </si>
  <si>
    <t>62-WAILLY</t>
  </si>
  <si>
    <t>62-WAILLY BEAUCAMP</t>
  </si>
  <si>
    <t>62-WAMBERCOURT</t>
  </si>
  <si>
    <t>62-WAMIN</t>
  </si>
  <si>
    <t>62-WANCOURT</t>
  </si>
  <si>
    <t>62-WANQUETIN</t>
  </si>
  <si>
    <t>62-WARDRECQUES</t>
  </si>
  <si>
    <t>62-WARLENCOURT EAUCOURT</t>
  </si>
  <si>
    <t>62-WARLINCOURT LES PAS</t>
  </si>
  <si>
    <t>62-WARLUS</t>
  </si>
  <si>
    <t>62-WARLUZEL</t>
  </si>
  <si>
    <t>62-WAVRANS SUR L AA</t>
  </si>
  <si>
    <t>62-WAVRANS SUR TERNOISE</t>
  </si>
  <si>
    <t>62-WESTREHEM</t>
  </si>
  <si>
    <t>62-WICQUINGHEM</t>
  </si>
  <si>
    <t>62-WIDEHEM</t>
  </si>
  <si>
    <t>62-WIERRE AU BOIS</t>
  </si>
  <si>
    <t>62-WIERRE EFFROY</t>
  </si>
  <si>
    <t>62-WILLEMAN</t>
  </si>
  <si>
    <t>62-WILLENCOURT</t>
  </si>
  <si>
    <t>62-WILLERVAL</t>
  </si>
  <si>
    <t>62-WIMEREUX</t>
  </si>
  <si>
    <t>62-WIMILLE</t>
  </si>
  <si>
    <t>62-WINGLES</t>
  </si>
  <si>
    <t>62-WIRWIGNES</t>
  </si>
  <si>
    <t>62-WISMES</t>
  </si>
  <si>
    <t>62-WISQUES</t>
  </si>
  <si>
    <t>62-WISSANT</t>
  </si>
  <si>
    <t>62-WITTERNESSE</t>
  </si>
  <si>
    <t>62-WITTES</t>
  </si>
  <si>
    <t>62-WIZERNES</t>
  </si>
  <si>
    <t>62-YTRES</t>
  </si>
  <si>
    <t>62-ZOTEUX</t>
  </si>
  <si>
    <t>62-ZOUAFQUES</t>
  </si>
  <si>
    <t>62-ZUDAUSQUES</t>
  </si>
  <si>
    <t>62-ZUTKERQUE</t>
  </si>
  <si>
    <t>63-AIGUEPERSE</t>
  </si>
  <si>
    <t>63-AIX LA FAYETTE</t>
  </si>
  <si>
    <t>63-AMBERT</t>
  </si>
  <si>
    <t>63-ANTOINGT</t>
  </si>
  <si>
    <t>63-ANZAT LE LUGUET</t>
  </si>
  <si>
    <t>63-APCHAT</t>
  </si>
  <si>
    <t>63-ARCONSAT</t>
  </si>
  <si>
    <t>63-ARDES</t>
  </si>
  <si>
    <t>63-ARLANC</t>
  </si>
  <si>
    <t>63-ARS LES FAVETS</t>
  </si>
  <si>
    <t>63-ARTONNE</t>
  </si>
  <si>
    <t>63-AUBIAT</t>
  </si>
  <si>
    <t>63-AUBIERE</t>
  </si>
  <si>
    <t>63-AUBUSSON D AUVERGNE</t>
  </si>
  <si>
    <t>63-AUGEROLLES</t>
  </si>
  <si>
    <t>63-AUGNAT</t>
  </si>
  <si>
    <t>63-AULHAT FLAT</t>
  </si>
  <si>
    <t>63-AULNAT</t>
  </si>
  <si>
    <t>63-AURIERES</t>
  </si>
  <si>
    <t>63-AUTHEZAT</t>
  </si>
  <si>
    <t>63-AUZAT LA COMBELLE</t>
  </si>
  <si>
    <t>63-AUZELLES</t>
  </si>
  <si>
    <t>63-AVEZE</t>
  </si>
  <si>
    <t>63-AYAT SUR SIOULE</t>
  </si>
  <si>
    <t>63-AYDAT</t>
  </si>
  <si>
    <t>63-BAFFIE</t>
  </si>
  <si>
    <t>63-BAGNOLS</t>
  </si>
  <si>
    <t>63-BANSAT</t>
  </si>
  <si>
    <t>63-BAS ET LEZAT</t>
  </si>
  <si>
    <t>63-BEAULIEU</t>
  </si>
  <si>
    <t>63-BEAUMONT</t>
  </si>
  <si>
    <t>63-BEAUMONT LES RANDAN</t>
  </si>
  <si>
    <t>63-BEAUREGARD L EVEQUE</t>
  </si>
  <si>
    <t>63-BEAUREGARD VENDON</t>
  </si>
  <si>
    <t>63-BERGONNE</t>
  </si>
  <si>
    <t>63-BERTIGNAT</t>
  </si>
  <si>
    <t>63-BESSE ET ST ANASTAISE</t>
  </si>
  <si>
    <t>63-BEURIERES</t>
  </si>
  <si>
    <t>63-BILLOM</t>
  </si>
  <si>
    <t>63-BIOLLET</t>
  </si>
  <si>
    <t>63-BLANZAT</t>
  </si>
  <si>
    <t>63-BLOT L EGLISE</t>
  </si>
  <si>
    <t>63-BONGHEAT</t>
  </si>
  <si>
    <t>63-BORT L ETANG</t>
  </si>
  <si>
    <t>63-BOUDES</t>
  </si>
  <si>
    <t>63-BOURG LASTIC</t>
  </si>
  <si>
    <t>63-BOUZEL</t>
  </si>
  <si>
    <t>63-BRASSAC LES MINES</t>
  </si>
  <si>
    <t>63-BRENAT</t>
  </si>
  <si>
    <t>63-BRIFFONS</t>
  </si>
  <si>
    <t>63-BROMONT LAMOTHE</t>
  </si>
  <si>
    <t>63-BROUSSE</t>
  </si>
  <si>
    <t>63-BULHON</t>
  </si>
  <si>
    <t>63-BUSSEOL</t>
  </si>
  <si>
    <t>63-BUSSIERES</t>
  </si>
  <si>
    <t>63-BUSSIERES ET PRUNS</t>
  </si>
  <si>
    <t>63-BUXIERES SOUS MONTAIGUT</t>
  </si>
  <si>
    <t>63-CEBAZAT</t>
  </si>
  <si>
    <t>63-CEILLOUX</t>
  </si>
  <si>
    <t>63-CELLES SUR DUROLLE</t>
  </si>
  <si>
    <t>63-CEYRAT</t>
  </si>
  <si>
    <t>63-CEYSSAT</t>
  </si>
  <si>
    <t>63-CHABRELOCHE</t>
  </si>
  <si>
    <t>63-CHADELEUF</t>
  </si>
  <si>
    <t>63-CHALUS</t>
  </si>
  <si>
    <t>63-CHAMALIERES</t>
  </si>
  <si>
    <t>63-CHAMBARON SUR MORGE</t>
  </si>
  <si>
    <t>63-CHAMBON SUR DOLORE</t>
  </si>
  <si>
    <t>63-CHAMBON SUR LAC</t>
  </si>
  <si>
    <t>63-CHAMPAGNAT LE JEUNE</t>
  </si>
  <si>
    <t>63-CHAMPEIX</t>
  </si>
  <si>
    <t>63-CHAMPETIERES</t>
  </si>
  <si>
    <t>63-CHAMPS</t>
  </si>
  <si>
    <t>63-CHANAT LA MOUTEYRE</t>
  </si>
  <si>
    <t>63-CHANONAT</t>
  </si>
  <si>
    <t>63-CHAPDES BEAUFORT</t>
  </si>
  <si>
    <t>63-CHAPPES</t>
  </si>
  <si>
    <t>63-CHAPTUZAT</t>
  </si>
  <si>
    <t>63-CHARBONNIER LES MINES</t>
  </si>
  <si>
    <t>63-CHARBONNIERES LES VARENNES</t>
  </si>
  <si>
    <t>63-CHARBONNIERES LES VIEILLES</t>
  </si>
  <si>
    <t>63-CHARENSAT</t>
  </si>
  <si>
    <t>63-CHARNAT</t>
  </si>
  <si>
    <t>63-CHAS</t>
  </si>
  <si>
    <t>63-CHASSAGNE</t>
  </si>
  <si>
    <t>63-CHASTREIX</t>
  </si>
  <si>
    <t>63-CHATEAU SUR CHER</t>
  </si>
  <si>
    <t>63-CHATEAUGAY</t>
  </si>
  <si>
    <t>63-CHATEAUNEUF LES BAINS</t>
  </si>
  <si>
    <t>63-CHATEL GUYON</t>
  </si>
  <si>
    <t>63-CHATELDON</t>
  </si>
  <si>
    <t>63-CHAUMONT LE BOURG</t>
  </si>
  <si>
    <t>63-CHAURIAT</t>
  </si>
  <si>
    <t>63-CHAVAROUX</t>
  </si>
  <si>
    <t>63-CHIDRAC</t>
  </si>
  <si>
    <t>63-CISTERNES LA FORET</t>
  </si>
  <si>
    <t>63-CLEMENSAT</t>
  </si>
  <si>
    <t>63-CLERLANDE</t>
  </si>
  <si>
    <t>63-CLERMONT FERRAND</t>
  </si>
  <si>
    <t>63-COLLANGES</t>
  </si>
  <si>
    <t>63-COMBRAILLES</t>
  </si>
  <si>
    <t>63-COMBRONDE</t>
  </si>
  <si>
    <t>63-COMPAINS</t>
  </si>
  <si>
    <t>63-CONDAT EN COMBRAILLE</t>
  </si>
  <si>
    <t>63-CONDAT LES MONTBOISSIER</t>
  </si>
  <si>
    <t>63-CORENT</t>
  </si>
  <si>
    <t>63-COUDES</t>
  </si>
  <si>
    <t>63-COURGOUL</t>
  </si>
  <si>
    <t>63-COURNOLS</t>
  </si>
  <si>
    <t>63-COURNON D AUVERGNE</t>
  </si>
  <si>
    <t>63-COURPIERE</t>
  </si>
  <si>
    <t>63-CREVANT LAVEINE</t>
  </si>
  <si>
    <t>63-CROS</t>
  </si>
  <si>
    <t>63-CULHAT</t>
  </si>
  <si>
    <t>63-CUNLHAT</t>
  </si>
  <si>
    <t>63-DAUZAT SUR VODABLE</t>
  </si>
  <si>
    <t>63-DAVAYAT</t>
  </si>
  <si>
    <t>63-DOMAIZE</t>
  </si>
  <si>
    <t>63-DORANGES</t>
  </si>
  <si>
    <t>63-DORAT</t>
  </si>
  <si>
    <t>63-DORE L EGLISE</t>
  </si>
  <si>
    <t>63-DURMIGNAT</t>
  </si>
  <si>
    <t>63-DURTOL</t>
  </si>
  <si>
    <t>63-ECHANDELYS</t>
  </si>
  <si>
    <t>63-EFFIAT</t>
  </si>
  <si>
    <t>63-EGLISENEUVE D ENTRAIGUES</t>
  </si>
  <si>
    <t>63-EGLISENEUVE DES LIARDS</t>
  </si>
  <si>
    <t>63-EGLISENEUVE PRES BILLOM</t>
  </si>
  <si>
    <t>63-EGLISOLLES</t>
  </si>
  <si>
    <t>63-ENNEZAT</t>
  </si>
  <si>
    <t>63-ENTRAIGUES</t>
  </si>
  <si>
    <t>63-ENVAL</t>
  </si>
  <si>
    <t>63-ESCOUTOUX</t>
  </si>
  <si>
    <t>63-ESPINASSE</t>
  </si>
  <si>
    <t>63-ESPINCHAL</t>
  </si>
  <si>
    <t>63-ESPIRAT</t>
  </si>
  <si>
    <t>63-ESTANDEUIL</t>
  </si>
  <si>
    <t>63-ESTEIL</t>
  </si>
  <si>
    <t>63-FAYET LE CHATEAU</t>
  </si>
  <si>
    <t>63-FAYET RONAYE</t>
  </si>
  <si>
    <t>63-FERNOEL</t>
  </si>
  <si>
    <t>63-FOURNOLS</t>
  </si>
  <si>
    <t>63-GELLES</t>
  </si>
  <si>
    <t>63-GERZAT</t>
  </si>
  <si>
    <t>63-GIAT</t>
  </si>
  <si>
    <t>63-GIGNAT</t>
  </si>
  <si>
    <t>63-GIMEAUX</t>
  </si>
  <si>
    <t>63-GLAINE MONTAIGUT</t>
  </si>
  <si>
    <t>63-GOUTTIERES</t>
  </si>
  <si>
    <t>63-GRANDEYROLLES</t>
  </si>
  <si>
    <t>63-GRANDRIF</t>
  </si>
  <si>
    <t>63-GRANDVAL</t>
  </si>
  <si>
    <t>63-HERMENT</t>
  </si>
  <si>
    <t>63-HEUME L EGLISE</t>
  </si>
  <si>
    <t>63-ISSERTEAUX</t>
  </si>
  <si>
    <t>63-ISSOIRE</t>
  </si>
  <si>
    <t>63-JOB</t>
  </si>
  <si>
    <t>63-JOZE</t>
  </si>
  <si>
    <t>63-JOZERAND</t>
  </si>
  <si>
    <t>63-JUMEAUX</t>
  </si>
  <si>
    <t>63-LA BOURBOULE</t>
  </si>
  <si>
    <t>63-LA CELLE</t>
  </si>
  <si>
    <t>63-LA CELLETTE</t>
  </si>
  <si>
    <t>63-LA CHAPELLE AGNON</t>
  </si>
  <si>
    <t>63-LA CHAPELLE MARCOUSSE</t>
  </si>
  <si>
    <t>63-LA CHAPELLE SUR USSON</t>
  </si>
  <si>
    <t>63-LA CHAULME</t>
  </si>
  <si>
    <t>63-LA CROUZILLE</t>
  </si>
  <si>
    <t>63-LA FORIE</t>
  </si>
  <si>
    <t>63-LA GODIVELLE</t>
  </si>
  <si>
    <t>63-LA GOUTELLE</t>
  </si>
  <si>
    <t>63-LA MONNERIE LE MONTEL</t>
  </si>
  <si>
    <t>63-LA RENAUDIE</t>
  </si>
  <si>
    <t>63-LA ROCHE BLANCHE</t>
  </si>
  <si>
    <t>63-LA ROCHE NOIRE</t>
  </si>
  <si>
    <t>63-LA SAUVETAT</t>
  </si>
  <si>
    <t>63-LA TOUR D AUVERGNE</t>
  </si>
  <si>
    <t>63-LABESSETTE</t>
  </si>
  <si>
    <t>63-LACHAUX</t>
  </si>
  <si>
    <t>63-LAMONTGIE</t>
  </si>
  <si>
    <t>63-LANDOGNE</t>
  </si>
  <si>
    <t>63-LAPEYROUSE</t>
  </si>
  <si>
    <t>63-LAPS</t>
  </si>
  <si>
    <t>63-LAQUEUILLE</t>
  </si>
  <si>
    <t>63-LARODDE</t>
  </si>
  <si>
    <t>63-LASTIC</t>
  </si>
  <si>
    <t>63-LE BREUIL SUR COUZE</t>
  </si>
  <si>
    <t>63-LE BROC</t>
  </si>
  <si>
    <t>63-LE BRUGERON</t>
  </si>
  <si>
    <t>63-LE CENDRE</t>
  </si>
  <si>
    <t>63-LE CHEIX</t>
  </si>
  <si>
    <t>63-LE CREST</t>
  </si>
  <si>
    <t>63-LE MONESTIER</t>
  </si>
  <si>
    <t>63-LE QUARTIER</t>
  </si>
  <si>
    <t>63-LE VERNET CHAMEANE</t>
  </si>
  <si>
    <t>63-LE VERNET STE MARGUERITE</t>
  </si>
  <si>
    <t>63-LEMPDES</t>
  </si>
  <si>
    <t>63-LEMPTY</t>
  </si>
  <si>
    <t>63-LES ANCIZES COMPS</t>
  </si>
  <si>
    <t>63-LES MARTRES D ARTIERE</t>
  </si>
  <si>
    <t>63-LES MARTRES DE VEYRE</t>
  </si>
  <si>
    <t>63-LES PRADEAUX</t>
  </si>
  <si>
    <t>63-LEZOUX</t>
  </si>
  <si>
    <t>63-LIMONS</t>
  </si>
  <si>
    <t>63-LISSEUIL</t>
  </si>
  <si>
    <t>63-LOUBEYRAT</t>
  </si>
  <si>
    <t>63-LUDESSE</t>
  </si>
  <si>
    <t>63-LUSSAT</t>
  </si>
  <si>
    <t>63-LUZILLAT</t>
  </si>
  <si>
    <t>63-MADRIAT</t>
  </si>
  <si>
    <t>63-MALAUZAT</t>
  </si>
  <si>
    <t>63-MALINTRAT</t>
  </si>
  <si>
    <t>63-MANGLIEU</t>
  </si>
  <si>
    <t>63-MANZAT</t>
  </si>
  <si>
    <t>63-MARAT</t>
  </si>
  <si>
    <t>63-MARCILLAT</t>
  </si>
  <si>
    <t>63-MAREUGHEOL</t>
  </si>
  <si>
    <t>63-MARINGUES</t>
  </si>
  <si>
    <t>63-MARSAC EN LIVRADOIS</t>
  </si>
  <si>
    <t>63-MARSAT</t>
  </si>
  <si>
    <t>63-MARTRES SUR MORGE</t>
  </si>
  <si>
    <t>63-MAUZUN</t>
  </si>
  <si>
    <t>63-MAYRES</t>
  </si>
  <si>
    <t>63-MAZAYE</t>
  </si>
  <si>
    <t>63-MAZOIRES</t>
  </si>
  <si>
    <t>63-MEDEYROLLES</t>
  </si>
  <si>
    <t>63-MEILHAUD</t>
  </si>
  <si>
    <t>63-MENAT</t>
  </si>
  <si>
    <t>63-MENETROL</t>
  </si>
  <si>
    <t>63-MESSEIX</t>
  </si>
  <si>
    <t>63-MIREFLEURS</t>
  </si>
  <si>
    <t>63-MIREMONT</t>
  </si>
  <si>
    <t>63-MOISSAT</t>
  </si>
  <si>
    <t>63-MONS</t>
  </si>
  <si>
    <t>63-MONTAIGUT EN COMBRAILLE</t>
  </si>
  <si>
    <t>63-MONTAIGUT LE BLANC</t>
  </si>
  <si>
    <t>63-MONTCEL</t>
  </si>
  <si>
    <t>63-MONTEL DE GELAT</t>
  </si>
  <si>
    <t>63-MONTFERMY</t>
  </si>
  <si>
    <t>63-MONTMORIN</t>
  </si>
  <si>
    <t>63-MONTPENSIER</t>
  </si>
  <si>
    <t>63-MONTPEYROUX</t>
  </si>
  <si>
    <t>63-MORIAT</t>
  </si>
  <si>
    <t>63-MOUREUILLE</t>
  </si>
  <si>
    <t>63-MOZAC</t>
  </si>
  <si>
    <t>63-MUR SUR ALLIER</t>
  </si>
  <si>
    <t>63-MURAT LE QUAIRE</t>
  </si>
  <si>
    <t>63-MUROL</t>
  </si>
  <si>
    <t>63-NEBOUZAT</t>
  </si>
  <si>
    <t>63-NERONDE SUR DORE</t>
  </si>
  <si>
    <t>63-NESCHERS</t>
  </si>
  <si>
    <t>63-NEUF EGLISE</t>
  </si>
  <si>
    <t>63-NEUVILLE</t>
  </si>
  <si>
    <t>63-NOALHAT</t>
  </si>
  <si>
    <t>63-NOHANENT</t>
  </si>
  <si>
    <t>63-NONETTE ORSONNETTE</t>
  </si>
  <si>
    <t>63-NOVACELLES</t>
  </si>
  <si>
    <t>63-OLBY</t>
  </si>
  <si>
    <t>63-OLLIERGUES</t>
  </si>
  <si>
    <t>63-OLLOIX</t>
  </si>
  <si>
    <t>63-OLMET</t>
  </si>
  <si>
    <t>63-ORBEIL</t>
  </si>
  <si>
    <t>63-ORCET</t>
  </si>
  <si>
    <t>63-ORCINES</t>
  </si>
  <si>
    <t>63-ORCIVAL</t>
  </si>
  <si>
    <t>63-ORLEAT</t>
  </si>
  <si>
    <t>63-PALLADUC</t>
  </si>
  <si>
    <t>63-PARDINES</t>
  </si>
  <si>
    <t>63-PARENT</t>
  </si>
  <si>
    <t>63-PARENTIGNAT</t>
  </si>
  <si>
    <t>63-PASLIERES</t>
  </si>
  <si>
    <t>63-PERIGNAT LES SARLIEVE</t>
  </si>
  <si>
    <t>63-PERIGNAT SUR ALLIER</t>
  </si>
  <si>
    <t>63-PERPEZAT</t>
  </si>
  <si>
    <t>63-PERRIER</t>
  </si>
  <si>
    <t>63-PESCHADOIRES</t>
  </si>
  <si>
    <t>63-PESLIERES</t>
  </si>
  <si>
    <t>63-PESSAT VILLENEUVE</t>
  </si>
  <si>
    <t>63-PICHERANDE</t>
  </si>
  <si>
    <t>63-PIGNOLS</t>
  </si>
  <si>
    <t>63-PIONSAT</t>
  </si>
  <si>
    <t>63-PLAUZAT</t>
  </si>
  <si>
    <t>63-PONT DU CHATEAU</t>
  </si>
  <si>
    <t>63-PONTAUMUR</t>
  </si>
  <si>
    <t>63-PONTGIBAUD</t>
  </si>
  <si>
    <t>63-POUZOL</t>
  </si>
  <si>
    <t>63-PROMPSAT</t>
  </si>
  <si>
    <t>63-PRONDINES</t>
  </si>
  <si>
    <t>63-PULVERIERES</t>
  </si>
  <si>
    <t>63-PUY GUILLAUME</t>
  </si>
  <si>
    <t>63-PUY ST GULMIER</t>
  </si>
  <si>
    <t>63-QUEUILLE</t>
  </si>
  <si>
    <t>63-RANDAN</t>
  </si>
  <si>
    <t>63-RAVEL</t>
  </si>
  <si>
    <t>63-REIGNAT</t>
  </si>
  <si>
    <t>63-RENTIERES</t>
  </si>
  <si>
    <t>63-RIOM</t>
  </si>
  <si>
    <t>63-RIS</t>
  </si>
  <si>
    <t>63-ROCHE CHARLES LA MAYRAND</t>
  </si>
  <si>
    <t>63-ROCHE D AGOUX</t>
  </si>
  <si>
    <t>63-ROCHEFORT MONTAGNE</t>
  </si>
  <si>
    <t>63-ROMAGNAT</t>
  </si>
  <si>
    <t>63-ROYAT</t>
  </si>
  <si>
    <t>63-SAILLANT</t>
  </si>
  <si>
    <t>63-SALLEDES</t>
  </si>
  <si>
    <t>63-SARDON</t>
  </si>
  <si>
    <t>63-SAULZET LE FROID</t>
  </si>
  <si>
    <t>63-SAURET BESSERVE</t>
  </si>
  <si>
    <t>63-SAURIER</t>
  </si>
  <si>
    <t>63-SAUVAGNAT</t>
  </si>
  <si>
    <t>63-SAUVAGNAT STE MARTHE</t>
  </si>
  <si>
    <t>63-SAUVESSANGES</t>
  </si>
  <si>
    <t>63-SAUVIAT</t>
  </si>
  <si>
    <t>63-SAUXILLANGES</t>
  </si>
  <si>
    <t>63-SAVENNES</t>
  </si>
  <si>
    <t>63-SAYAT</t>
  </si>
  <si>
    <t>63-SERMENTIZON</t>
  </si>
  <si>
    <t>63-SERVANT</t>
  </si>
  <si>
    <t>63-SEYCHALLES</t>
  </si>
  <si>
    <t>63-SINGLES</t>
  </si>
  <si>
    <t>63-SOLIGNAT</t>
  </si>
  <si>
    <t>63-ST AGOULIN</t>
  </si>
  <si>
    <t>63-ST ALYRE D ARLANC</t>
  </si>
  <si>
    <t>63-ST ALYRE ES MONTAGNE</t>
  </si>
  <si>
    <t>63-ST AMANT ROCHE SAVINE</t>
  </si>
  <si>
    <t>63-ST AMANT TALLENDE</t>
  </si>
  <si>
    <t>63-ST ANDRE LE COQ</t>
  </si>
  <si>
    <t>63-ST ANGEL</t>
  </si>
  <si>
    <t>63-ST ANTHEME</t>
  </si>
  <si>
    <t>63-ST AVIT</t>
  </si>
  <si>
    <t>63-ST BABEL</t>
  </si>
  <si>
    <t>63-ST BEAUZIRE</t>
  </si>
  <si>
    <t>63-ST BONNET LE BOURG</t>
  </si>
  <si>
    <t>63-ST BONNET LE CHASTEL</t>
  </si>
  <si>
    <t>63-ST BONNET LES ALLIER</t>
  </si>
  <si>
    <t>63-ST BONNET PRES ORCIVAL</t>
  </si>
  <si>
    <t>63-ST BONNET PRES RIOM</t>
  </si>
  <si>
    <t>63-ST CIRGUES SUR COUZE</t>
  </si>
  <si>
    <t>63-ST CLEMENT DE REGNAT</t>
  </si>
  <si>
    <t>63-ST CLEMENT DE VALORGUE</t>
  </si>
  <si>
    <t>63-ST DENIS COMBARNAZAT</t>
  </si>
  <si>
    <t>63-ST DIER D AUVERGNE</t>
  </si>
  <si>
    <t>63-ST DIERY</t>
  </si>
  <si>
    <t>63-ST DONAT</t>
  </si>
  <si>
    <t>63-ST ELOY LA GLACIERE</t>
  </si>
  <si>
    <t>63-ST ELOY LES MINES</t>
  </si>
  <si>
    <t>63-ST ETIENNE DES CHAMPS</t>
  </si>
  <si>
    <t>63-ST ETIENNE SUR USSON</t>
  </si>
  <si>
    <t>63-ST FERREOL DES COTES</t>
  </si>
  <si>
    <t>63-ST FLORET</t>
  </si>
  <si>
    <t>63-ST FLOUR L ETANG</t>
  </si>
  <si>
    <t>63-ST GAL SUR SIOULE</t>
  </si>
  <si>
    <t>63-ST GENES CHAMPANELLE</t>
  </si>
  <si>
    <t>63-ST GENES CHAMPESPE</t>
  </si>
  <si>
    <t>63-ST GENES DU RETZ</t>
  </si>
  <si>
    <t>63-ST GENES LA TOURETTE</t>
  </si>
  <si>
    <t>63-ST GEORGES DE MONS</t>
  </si>
  <si>
    <t>63-ST GEORGES SUR ALLIER</t>
  </si>
  <si>
    <t>63-ST GERMAIN L HERM</t>
  </si>
  <si>
    <t>63-ST GERMAIN LEMBRON</t>
  </si>
  <si>
    <t>63-ST GERMAIN PRES HERMENT</t>
  </si>
  <si>
    <t>63-ST GERVAIS D AUVERGNE</t>
  </si>
  <si>
    <t>63-ST GERVAIS SOUS MEYMONT</t>
  </si>
  <si>
    <t>63-ST GERVAZY</t>
  </si>
  <si>
    <t>63-ST HERENT</t>
  </si>
  <si>
    <t>63-ST HILAIRE LA CROIX</t>
  </si>
  <si>
    <t>63-ST HILAIRE LES MONGES</t>
  </si>
  <si>
    <t>63-ST HILAIRE PRES PIONSAT</t>
  </si>
  <si>
    <t>63-ST IGNAT</t>
  </si>
  <si>
    <t>63-ST JACQUES D AMBUR</t>
  </si>
  <si>
    <t>63-ST JEAN D HEURS</t>
  </si>
  <si>
    <t>63-ST JEAN DES OLLIERES</t>
  </si>
  <si>
    <t>63-ST JEAN EN VAL</t>
  </si>
  <si>
    <t>63-ST JEAN ST GERVAIS</t>
  </si>
  <si>
    <t>63-ST JULIEN DE COPPEL</t>
  </si>
  <si>
    <t>63-ST JULIEN LA GENESTE</t>
  </si>
  <si>
    <t>63-ST JULIEN PUY LAVEZE</t>
  </si>
  <si>
    <t>63-ST JUST</t>
  </si>
  <si>
    <t>63-ST LAURE</t>
  </si>
  <si>
    <t>63-ST MAIGNER</t>
  </si>
  <si>
    <t>63-ST MARTIN D OLLIERES</t>
  </si>
  <si>
    <t>63-ST MARTIN DES OLMES</t>
  </si>
  <si>
    <t>63-ST MARTIN DES PLAINS</t>
  </si>
  <si>
    <t>63-ST MAURICE</t>
  </si>
  <si>
    <t>63-ST MAURICE PRES PIONSAT</t>
  </si>
  <si>
    <t>63-ST MYON</t>
  </si>
  <si>
    <t>63-ST NECTAIRE</t>
  </si>
  <si>
    <t>63-ST OURS</t>
  </si>
  <si>
    <t>63-ST PARDOUX</t>
  </si>
  <si>
    <t>63-ST PIERRE COLAMINE</t>
  </si>
  <si>
    <t>63-ST PIERRE LA BOURLHONNE</t>
  </si>
  <si>
    <t>63-ST PIERRE LE CHASTEL</t>
  </si>
  <si>
    <t>63-ST PIERRE ROCHE</t>
  </si>
  <si>
    <t>63-ST PRIEST BRAMEFANT</t>
  </si>
  <si>
    <t>63-ST PRIEST DES CHAMPS</t>
  </si>
  <si>
    <t>63-ST QUENTIN SUR SAUXILLANGES</t>
  </si>
  <si>
    <t>63-ST QUINTIN SUR SIOULE</t>
  </si>
  <si>
    <t>63-ST REMY DE BLOT</t>
  </si>
  <si>
    <t>63-ST REMY DE CHARGNAT</t>
  </si>
  <si>
    <t>63-ST REMY SUR DUROLLE</t>
  </si>
  <si>
    <t>63-ST ROMAIN</t>
  </si>
  <si>
    <t>63-ST SANDOUX</t>
  </si>
  <si>
    <t>63-ST SATURNIN</t>
  </si>
  <si>
    <t>63-ST SAUVES D AUVERGNE</t>
  </si>
  <si>
    <t>63-ST SAUVEUR LA SAGNE</t>
  </si>
  <si>
    <t>63-ST SULPICE</t>
  </si>
  <si>
    <t>63-ST SYLVESTRE PRAGOULIN</t>
  </si>
  <si>
    <t>63-ST VICTOR LA RIVIERE</t>
  </si>
  <si>
    <t>63-ST VICTOR MONTVIANEIX</t>
  </si>
  <si>
    <t>63-ST VINCENT</t>
  </si>
  <si>
    <t>63-ST YVOINE</t>
  </si>
  <si>
    <t>63-STE AGATHE</t>
  </si>
  <si>
    <t>63-STE CATHERINE</t>
  </si>
  <si>
    <t>63-STE CHRISTINE</t>
  </si>
  <si>
    <t>63-SUGERES</t>
  </si>
  <si>
    <t>63-SURAT</t>
  </si>
  <si>
    <t>63-TALLENDE</t>
  </si>
  <si>
    <t>63-TAUVES</t>
  </si>
  <si>
    <t>63-TEILHEDE</t>
  </si>
  <si>
    <t>63-TEILHET</t>
  </si>
  <si>
    <t>63-TERNANT LES EAUX</t>
  </si>
  <si>
    <t>63-THIERS</t>
  </si>
  <si>
    <t>63-THIOLIERES</t>
  </si>
  <si>
    <t>63-THURET</t>
  </si>
  <si>
    <t>63-TORTEBESSE</t>
  </si>
  <si>
    <t>63-TOURS SUR MEYMONT</t>
  </si>
  <si>
    <t>63-TOURZEL RONZIERES</t>
  </si>
  <si>
    <t>63-TRALAIGUES</t>
  </si>
  <si>
    <t>63-TREMOUILLE ST LOUP</t>
  </si>
  <si>
    <t>63-TREZIOUX</t>
  </si>
  <si>
    <t>63-USSON</t>
  </si>
  <si>
    <t>63-VALBELEIX</t>
  </si>
  <si>
    <t>63-VALCIVIERES</t>
  </si>
  <si>
    <t>63-VALZ SOUS CHATEAUNEUF</t>
  </si>
  <si>
    <t>63-VARENNES SUR MORGE</t>
  </si>
  <si>
    <t>63-VARENNES SUR USSON</t>
  </si>
  <si>
    <t>63-VASSEL</t>
  </si>
  <si>
    <t>63-VENSAT</t>
  </si>
  <si>
    <t>63-VERGHEAS</t>
  </si>
  <si>
    <t>63-VERNEUGHEOL</t>
  </si>
  <si>
    <t>63-VERNINES</t>
  </si>
  <si>
    <t>63-VERRIERES</t>
  </si>
  <si>
    <t>63-VERTAIZON</t>
  </si>
  <si>
    <t>63-VERTOLAYE</t>
  </si>
  <si>
    <t>63-VEYRE MONTON</t>
  </si>
  <si>
    <t>63-VIC LE COMTE</t>
  </si>
  <si>
    <t>63-VICHEL</t>
  </si>
  <si>
    <t>63-VILLENEUVE</t>
  </si>
  <si>
    <t>63-VILLENEUVE LES CERFS</t>
  </si>
  <si>
    <t>63-VILLOSSANGES</t>
  </si>
  <si>
    <t>63-VINZELLES</t>
  </si>
  <si>
    <t>63-VIRLET</t>
  </si>
  <si>
    <t>63-VISCOMTAT</t>
  </si>
  <si>
    <t>63-VITRAC</t>
  </si>
  <si>
    <t>63-VIVEROLS</t>
  </si>
  <si>
    <t>63-VODABLE</t>
  </si>
  <si>
    <t>63-VOINGT</t>
  </si>
  <si>
    <t>63-VOLLORE MONTAGNE</t>
  </si>
  <si>
    <t>63-VOLLORE VILLE</t>
  </si>
  <si>
    <t>63-VOLVIC</t>
  </si>
  <si>
    <t>63-YOUX</t>
  </si>
  <si>
    <t>63-YRONDE ET BURON</t>
  </si>
  <si>
    <t>63-YSSAC LA TOURETTE</t>
  </si>
  <si>
    <t>64-AAST</t>
  </si>
  <si>
    <t>64-ABERE</t>
  </si>
  <si>
    <t>64-ABIDOS</t>
  </si>
  <si>
    <t>64-ABITAIN</t>
  </si>
  <si>
    <t>64-ABOS</t>
  </si>
  <si>
    <t>64-ACCOUS</t>
  </si>
  <si>
    <t>64-AGNOS</t>
  </si>
  <si>
    <t>64-AHAXE ALCIETTE BASCASSAN</t>
  </si>
  <si>
    <t>64-AHETZE</t>
  </si>
  <si>
    <t>64-AICIRITS CAMOU SUHAST</t>
  </si>
  <si>
    <t>64-AINCILLE</t>
  </si>
  <si>
    <t>64-AINHARP</t>
  </si>
  <si>
    <t>64-AINHICE MONGELOS</t>
  </si>
  <si>
    <t>64-AINHOA</t>
  </si>
  <si>
    <t>64-ALCAY ALCABEHETY SUNHARETTE</t>
  </si>
  <si>
    <t>64-ALDUDES</t>
  </si>
  <si>
    <t>64-ALOS SIBAS ABENSE</t>
  </si>
  <si>
    <t>64-AMENDEUIX ONEIX</t>
  </si>
  <si>
    <t>64-AMOROTS SUCCOS</t>
  </si>
  <si>
    <t>64-ANCE FEAS</t>
  </si>
  <si>
    <t>64-ANDOINS</t>
  </si>
  <si>
    <t>64-ANDREIN</t>
  </si>
  <si>
    <t>64-ANGAIS</t>
  </si>
  <si>
    <t>64-ANGLET</t>
  </si>
  <si>
    <t>64-ANGOUS</t>
  </si>
  <si>
    <t>64-ANHAUX</t>
  </si>
  <si>
    <t>64-ANOS</t>
  </si>
  <si>
    <t>64-ANOYE</t>
  </si>
  <si>
    <t>64-ARAMITS</t>
  </si>
  <si>
    <t>64-ARANCOU</t>
  </si>
  <si>
    <t>64-ARAUJUZON</t>
  </si>
  <si>
    <t>64-ARAUX</t>
  </si>
  <si>
    <t>64-ARBERATS SILLEGUE</t>
  </si>
  <si>
    <t>64-ARBONNE</t>
  </si>
  <si>
    <t>64-ARBOUET SUSSAUTE</t>
  </si>
  <si>
    <t>64-ARBUS</t>
  </si>
  <si>
    <t>64-ARCANGUES</t>
  </si>
  <si>
    <t>64-AREN</t>
  </si>
  <si>
    <t>64-ARESSY</t>
  </si>
  <si>
    <t>64-ARETTE</t>
  </si>
  <si>
    <t>64-ARGAGNON</t>
  </si>
  <si>
    <t>64-ARGELOS</t>
  </si>
  <si>
    <t>64-ARGET</t>
  </si>
  <si>
    <t>64-ARHANSUS</t>
  </si>
  <si>
    <t>64-ARMENDARITS</t>
  </si>
  <si>
    <t>64-ARNEGUY</t>
  </si>
  <si>
    <t>64-ARNOS</t>
  </si>
  <si>
    <t>64-AROUE ITHOROTS OLHAIBY</t>
  </si>
  <si>
    <t>64-ARRAST LARREBIEU</t>
  </si>
  <si>
    <t>64-ARRAUTE CHARRITTE</t>
  </si>
  <si>
    <t>64-ARRICAU BORDES</t>
  </si>
  <si>
    <t>64-ARRIEN</t>
  </si>
  <si>
    <t>64-ARROS DE NAY</t>
  </si>
  <si>
    <t>64-ARROSES</t>
  </si>
  <si>
    <t>64-ARTHEZ D ASSON</t>
  </si>
  <si>
    <t>64-ARTHEZ DE BEARN</t>
  </si>
  <si>
    <t>64-ARTIGUELOUTAN</t>
  </si>
  <si>
    <t>64-ARTIGUELOUVE</t>
  </si>
  <si>
    <t>64-ARTIX</t>
  </si>
  <si>
    <t>64-ARUDY</t>
  </si>
  <si>
    <t>64-ARZACQ ARRAZIGUET</t>
  </si>
  <si>
    <t>64-ASASP ARROS</t>
  </si>
  <si>
    <t>64-ASCAIN</t>
  </si>
  <si>
    <t>64-ASCARAT</t>
  </si>
  <si>
    <t>64-ASSAT</t>
  </si>
  <si>
    <t>64-ASSON</t>
  </si>
  <si>
    <t>64-ASTE BEON</t>
  </si>
  <si>
    <t>64-ASTIS</t>
  </si>
  <si>
    <t>64-ATHOS ASPIS</t>
  </si>
  <si>
    <t>64-AUBERTIN</t>
  </si>
  <si>
    <t>64-AUBIN</t>
  </si>
  <si>
    <t>64-AUBOUS</t>
  </si>
  <si>
    <t>64-AUDAUX</t>
  </si>
  <si>
    <t>64-AUGA</t>
  </si>
  <si>
    <t>64-AURIAC</t>
  </si>
  <si>
    <t>64-AURIONS IDERNES</t>
  </si>
  <si>
    <t>64-AUSSEVIELLE</t>
  </si>
  <si>
    <t>64-AUSSURUCQ</t>
  </si>
  <si>
    <t>64-AUTERRIVE</t>
  </si>
  <si>
    <t>64-AUTEVIELLE ST MARTIN BIDEREN</t>
  </si>
  <si>
    <t>64-AYDIE</t>
  </si>
  <si>
    <t>64-AYDIUS</t>
  </si>
  <si>
    <t>64-AYHERRE</t>
  </si>
  <si>
    <t>64-BAIGTS DE BEARN</t>
  </si>
  <si>
    <t>64-BALANSUN</t>
  </si>
  <si>
    <t>64-BALEIX</t>
  </si>
  <si>
    <t>64-BALIRACQ MAUMUSSON</t>
  </si>
  <si>
    <t>64-BALIROS</t>
  </si>
  <si>
    <t>64-BANCA</t>
  </si>
  <si>
    <t>64-BARCUS</t>
  </si>
  <si>
    <t>64-BARDOS</t>
  </si>
  <si>
    <t>64-BARINQUE</t>
  </si>
  <si>
    <t>64-BARRAUTE CAMU</t>
  </si>
  <si>
    <t>64-BARZUN</t>
  </si>
  <si>
    <t>64-BASSILLON VAUZE</t>
  </si>
  <si>
    <t>64-BASSUSSARRY</t>
  </si>
  <si>
    <t>64-BASTANES</t>
  </si>
  <si>
    <t>64-BAUDREIX</t>
  </si>
  <si>
    <t>64-BAYONNE</t>
  </si>
  <si>
    <t>64-BEDEILLE</t>
  </si>
  <si>
    <t>64-BEDOUS</t>
  </si>
  <si>
    <t>64-BEGUIOS</t>
  </si>
  <si>
    <t>64-BEHASQUE LAPISTE</t>
  </si>
  <si>
    <t>64-BEHORLEGUY</t>
  </si>
  <si>
    <t>64-BELLOCQ</t>
  </si>
  <si>
    <t>64-BENEJACQ</t>
  </si>
  <si>
    <t>64-BENTAYOU SEREE</t>
  </si>
  <si>
    <t>64-BEOST</t>
  </si>
  <si>
    <t>64-BERENX</t>
  </si>
  <si>
    <t>64-BERGOUEY VIELLENAVE</t>
  </si>
  <si>
    <t>64-BERNADETS</t>
  </si>
  <si>
    <t>64-BERROGAIN LARUNS</t>
  </si>
  <si>
    <t>64-BESCAT</t>
  </si>
  <si>
    <t>64-BESINGRAND</t>
  </si>
  <si>
    <t>64-BETRACQ</t>
  </si>
  <si>
    <t>64-BEUSTE</t>
  </si>
  <si>
    <t>64-BEYRIE EN BEARN</t>
  </si>
  <si>
    <t>64-BEYRIE SUR JOYEUSE</t>
  </si>
  <si>
    <t>64-BIARRITZ</t>
  </si>
  <si>
    <t>64-BIDACHE</t>
  </si>
  <si>
    <t>64-BIDARRAY</t>
  </si>
  <si>
    <t>64-BIDART</t>
  </si>
  <si>
    <t>64-BIDOS</t>
  </si>
  <si>
    <t>64-BIELLE</t>
  </si>
  <si>
    <t>64-BILHERES</t>
  </si>
  <si>
    <t>64-BILLERE</t>
  </si>
  <si>
    <t>64-BIRIATOU</t>
  </si>
  <si>
    <t>64-BIRON</t>
  </si>
  <si>
    <t>64-BIZANOS</t>
  </si>
  <si>
    <t>64-BOEIL BEZING</t>
  </si>
  <si>
    <t>64-BONLOC</t>
  </si>
  <si>
    <t>64-BONNUT</t>
  </si>
  <si>
    <t>64-BORCE</t>
  </si>
  <si>
    <t>64-BORDERES</t>
  </si>
  <si>
    <t>64-BORDES</t>
  </si>
  <si>
    <t>64-BOSDARROS</t>
  </si>
  <si>
    <t>64-BOUCAU</t>
  </si>
  <si>
    <t>64-BOUEILH BOUEILHO LASQUE</t>
  </si>
  <si>
    <t>64-BOUGARBER</t>
  </si>
  <si>
    <t>64-BOUILLON</t>
  </si>
  <si>
    <t>64-BOUMOURT</t>
  </si>
  <si>
    <t>64-BOURDETTES</t>
  </si>
  <si>
    <t>64-BOURNOS</t>
  </si>
  <si>
    <t>64-BRISCOUS</t>
  </si>
  <si>
    <t>64-BRUGES CAPBIS MIFAGET</t>
  </si>
  <si>
    <t>64-BUGNEIN</t>
  </si>
  <si>
    <t>64-BUNUS</t>
  </si>
  <si>
    <t>64-BURGARONNE</t>
  </si>
  <si>
    <t>64-BUROS</t>
  </si>
  <si>
    <t>64-BUROSSE MENDOUSSE</t>
  </si>
  <si>
    <t>64-BUSSUNARITS SARRASQUETTE</t>
  </si>
  <si>
    <t>64-BUSTINCE IRIBERRY</t>
  </si>
  <si>
    <t>64-BUZIET</t>
  </si>
  <si>
    <t>64-BUZY</t>
  </si>
  <si>
    <t>64-CABIDOS</t>
  </si>
  <si>
    <t>64-CADILLON</t>
  </si>
  <si>
    <t>64-CAMBO LES BAINS</t>
  </si>
  <si>
    <t>64-CAME</t>
  </si>
  <si>
    <t>64-CAMOU CIHIGUE</t>
  </si>
  <si>
    <t>64-CARDESSE</t>
  </si>
  <si>
    <t>64-CARO</t>
  </si>
  <si>
    <t>64-CARRERE</t>
  </si>
  <si>
    <t>64-CARRESSE CASSABER</t>
  </si>
  <si>
    <t>64-CASTAGNEDE</t>
  </si>
  <si>
    <t>64-CASTEIDE CAMI</t>
  </si>
  <si>
    <t>64-CASTEIDE CANDAU</t>
  </si>
  <si>
    <t>64-CASTEIDE DOAT</t>
  </si>
  <si>
    <t>64-CASTERA LOUBIX</t>
  </si>
  <si>
    <t>64-CASTET</t>
  </si>
  <si>
    <t>64-CASTETBON</t>
  </si>
  <si>
    <t>64-CASTETIS</t>
  </si>
  <si>
    <t>64-CASTETNAU CAMBLONG</t>
  </si>
  <si>
    <t>64-CASTETNER</t>
  </si>
  <si>
    <t>64-CASTETPUGON</t>
  </si>
  <si>
    <t>64-CASTILLON D ARTHEZ</t>
  </si>
  <si>
    <t>64-CASTILLON DE LEMBEYE</t>
  </si>
  <si>
    <t>64-CAUBIOS LOOS</t>
  </si>
  <si>
    <t>64-CESCAU</t>
  </si>
  <si>
    <t>64-CETTE EYGUN</t>
  </si>
  <si>
    <t>64-CHARRE</t>
  </si>
  <si>
    <t>64-CHARRITTE DE BAS</t>
  </si>
  <si>
    <t>64-CHERAUTE</t>
  </si>
  <si>
    <t>64-CIBOURE</t>
  </si>
  <si>
    <t>64-CLARACQ</t>
  </si>
  <si>
    <t>64-COARRAZE</t>
  </si>
  <si>
    <t>64-CONCHEZ DE BEARN</t>
  </si>
  <si>
    <t>64-CORBERE ABERES</t>
  </si>
  <si>
    <t>64-COSLEDAA LUBE BOAST</t>
  </si>
  <si>
    <t>64-COUBLUCQ</t>
  </si>
  <si>
    <t>64-CROUSEILLES</t>
  </si>
  <si>
    <t>64-CUQUERON</t>
  </si>
  <si>
    <t>64-DENGUIN</t>
  </si>
  <si>
    <t>64-DIUSSE</t>
  </si>
  <si>
    <t>64-DOAZON</t>
  </si>
  <si>
    <t>64-DOGNEN</t>
  </si>
  <si>
    <t>64-DOMEZAIN BERRAUTE</t>
  </si>
  <si>
    <t>64-DOUMY</t>
  </si>
  <si>
    <t>64-EAUX BONNES</t>
  </si>
  <si>
    <t>64-ESCOS</t>
  </si>
  <si>
    <t>64-ESCOT</t>
  </si>
  <si>
    <t>64-ESCOU</t>
  </si>
  <si>
    <t>64-ESCOUBES</t>
  </si>
  <si>
    <t>64-ESCOUT</t>
  </si>
  <si>
    <t>64-ESCURES</t>
  </si>
  <si>
    <t>64-ESLOURENTIES DABAN</t>
  </si>
  <si>
    <t>64-ESPECHEDE</t>
  </si>
  <si>
    <t>64-ESPELETTE</t>
  </si>
  <si>
    <t>64-ESPES UNDUREIN</t>
  </si>
  <si>
    <t>64-ESPIUTE</t>
  </si>
  <si>
    <t>64-ESPOEY</t>
  </si>
  <si>
    <t>64-ESQUIULE</t>
  </si>
  <si>
    <t>64-ESTERENCUBY</t>
  </si>
  <si>
    <t>64-ESTIALESCQ</t>
  </si>
  <si>
    <t>64-ESTOS</t>
  </si>
  <si>
    <t>64-ETCHARRY</t>
  </si>
  <si>
    <t>64-ETCHEBAR</t>
  </si>
  <si>
    <t>64-ETSAUT</t>
  </si>
  <si>
    <t>64-EYSUS</t>
  </si>
  <si>
    <t>64-FICHOUS RIUMAYOU</t>
  </si>
  <si>
    <t>64-GABASTON</t>
  </si>
  <si>
    <t>64-GABAT</t>
  </si>
  <si>
    <t>64-GAMARTHE</t>
  </si>
  <si>
    <t>64-GAN</t>
  </si>
  <si>
    <t>64-GARINDEIN</t>
  </si>
  <si>
    <t>64-GARLEDE MONDEBAT</t>
  </si>
  <si>
    <t>64-GARLIN</t>
  </si>
  <si>
    <t>64-GAROS</t>
  </si>
  <si>
    <t>64-GARRIS</t>
  </si>
  <si>
    <t>64-GAYON</t>
  </si>
  <si>
    <t>64-GELOS</t>
  </si>
  <si>
    <t>64-GER</t>
  </si>
  <si>
    <t>64-GERDEREST</t>
  </si>
  <si>
    <t>64-GERE BELESTEN</t>
  </si>
  <si>
    <t>64-GERONCE</t>
  </si>
  <si>
    <t>64-GESTAS</t>
  </si>
  <si>
    <t>64-GEUS D ARZACQ</t>
  </si>
  <si>
    <t>64-GEUS D OLORON</t>
  </si>
  <si>
    <t>64-GOES</t>
  </si>
  <si>
    <t>64-GOMER</t>
  </si>
  <si>
    <t>64-GOTEIN LIBARRENX</t>
  </si>
  <si>
    <t>64-GUETHARY</t>
  </si>
  <si>
    <t>64-GUICHE</t>
  </si>
  <si>
    <t>64-GUINARTHE PARENTIES</t>
  </si>
  <si>
    <t>64-GURMENCON</t>
  </si>
  <si>
    <t>64-GURS</t>
  </si>
  <si>
    <t>64-HAGETAUBIN</t>
  </si>
  <si>
    <t>64-HALSOU</t>
  </si>
  <si>
    <t>64-HASPARREN</t>
  </si>
  <si>
    <t>64-HAUT DE BOSDARROS</t>
  </si>
  <si>
    <t>64-HAUX</t>
  </si>
  <si>
    <t>64-HELETTE</t>
  </si>
  <si>
    <t>64-HENDAYE</t>
  </si>
  <si>
    <t>64-HERRERE</t>
  </si>
  <si>
    <t>64-HIGUERES SOUYE</t>
  </si>
  <si>
    <t>64-HOSTA</t>
  </si>
  <si>
    <t>64-HOURS</t>
  </si>
  <si>
    <t>64-IBARROLLE</t>
  </si>
  <si>
    <t>64-IDAUX MENDY</t>
  </si>
  <si>
    <t>64-IDRON</t>
  </si>
  <si>
    <t>64-IGON</t>
  </si>
  <si>
    <t>64-IHOLDY</t>
  </si>
  <si>
    <t>64-ILHARRE</t>
  </si>
  <si>
    <t>64-IRISSARRY</t>
  </si>
  <si>
    <t>64-IROULEGUY</t>
  </si>
  <si>
    <t>64-ISPOURE</t>
  </si>
  <si>
    <t>64-ISSOR</t>
  </si>
  <si>
    <t>64-ISTURITS</t>
  </si>
  <si>
    <t>64-ITXASSOU</t>
  </si>
  <si>
    <t>64-IZESTE</t>
  </si>
  <si>
    <t>64-JASSES</t>
  </si>
  <si>
    <t>64-JATXOU</t>
  </si>
  <si>
    <t>64-JAXU</t>
  </si>
  <si>
    <t>64-JURANCON</t>
  </si>
  <si>
    <t>64-JUXUE</t>
  </si>
  <si>
    <t>64-L HOPITAL D ORION</t>
  </si>
  <si>
    <t>64-L HOPITAL ST BLAISE</t>
  </si>
  <si>
    <t>64-LA BASTIDE CLAIRENCE</t>
  </si>
  <si>
    <t>64-LAA MONDRANS</t>
  </si>
  <si>
    <t>64-LAAS</t>
  </si>
  <si>
    <t>64-LABASTIDE CEZERACQ</t>
  </si>
  <si>
    <t>64-LABASTIDE MONREJEAU</t>
  </si>
  <si>
    <t>64-LABASTIDE VILLEFRANCHE</t>
  </si>
  <si>
    <t>64-LABATMALE</t>
  </si>
  <si>
    <t>64-LABATUT</t>
  </si>
  <si>
    <t>64-LABETS BISCAY</t>
  </si>
  <si>
    <t>64-LABEYRIE</t>
  </si>
  <si>
    <t>64-LACADEE</t>
  </si>
  <si>
    <t>64-LACARRE</t>
  </si>
  <si>
    <t>64-LACARRY ARHAN CHARRITTE DE HAUT</t>
  </si>
  <si>
    <t>64-LACOMMANDE</t>
  </si>
  <si>
    <t>64-LACQ</t>
  </si>
  <si>
    <t>64-LAGOR</t>
  </si>
  <si>
    <t>64-LAGOS</t>
  </si>
  <si>
    <t>64-LAGUINGE RESTOUE</t>
  </si>
  <si>
    <t>64-LAHONCE</t>
  </si>
  <si>
    <t>64-LAHONTAN</t>
  </si>
  <si>
    <t>64-LAHOURCADE</t>
  </si>
  <si>
    <t>64-LALONGUE</t>
  </si>
  <si>
    <t>64-LALONQUETTE</t>
  </si>
  <si>
    <t>64-LAMAYOU</t>
  </si>
  <si>
    <t>64-LANNE EN BARETOUS</t>
  </si>
  <si>
    <t>64-LANNECAUBE</t>
  </si>
  <si>
    <t>64-LANNEPLAA</t>
  </si>
  <si>
    <t>64-LANTABAT</t>
  </si>
  <si>
    <t>64-LARCEVEAU ARROS CIBITS</t>
  </si>
  <si>
    <t>64-LAROIN</t>
  </si>
  <si>
    <t>64-LARRAU</t>
  </si>
  <si>
    <t>64-LARRESSORE</t>
  </si>
  <si>
    <t>64-LARREULE</t>
  </si>
  <si>
    <t>64-LARRIBAR SORHAPURU</t>
  </si>
  <si>
    <t>64-LARUNS</t>
  </si>
  <si>
    <t>64-LASCLAVERIES</t>
  </si>
  <si>
    <t>64-LASSE</t>
  </si>
  <si>
    <t>64-LASSERRE</t>
  </si>
  <si>
    <t>64-LASSEUBE</t>
  </si>
  <si>
    <t>64-LASSEUBETAT</t>
  </si>
  <si>
    <t>64-LAY LAMIDOU</t>
  </si>
  <si>
    <t>64-LECUMBERRY</t>
  </si>
  <si>
    <t>64-LEDEUIX</t>
  </si>
  <si>
    <t>64-LEE</t>
  </si>
  <si>
    <t>64-LEES ATHAS</t>
  </si>
  <si>
    <t>64-LEMBEYE</t>
  </si>
  <si>
    <t>64-LEME</t>
  </si>
  <si>
    <t>64-LEREN</t>
  </si>
  <si>
    <t>64-LESCAR</t>
  </si>
  <si>
    <t>64-LESCUN</t>
  </si>
  <si>
    <t>64-LESPIELLE</t>
  </si>
  <si>
    <t>64-LESPOURCY</t>
  </si>
  <si>
    <t>64-LESTELLE BETHARRAM</t>
  </si>
  <si>
    <t>64-LICHANS SUNHAR</t>
  </si>
  <si>
    <t>64-LICHOS</t>
  </si>
  <si>
    <t>64-LICQ ATHEREY</t>
  </si>
  <si>
    <t>64-LIMENDOUS</t>
  </si>
  <si>
    <t>64-LIVRON</t>
  </si>
  <si>
    <t>64-LOHITZUN OYHERCQ</t>
  </si>
  <si>
    <t>64-LOMBIA</t>
  </si>
  <si>
    <t>64-LONCON</t>
  </si>
  <si>
    <t>64-LONS</t>
  </si>
  <si>
    <t>64-LOUBIENG</t>
  </si>
  <si>
    <t>64-LOUHOSSOA</t>
  </si>
  <si>
    <t>64-LOURDIOS ICHERE</t>
  </si>
  <si>
    <t>64-LOURENTIES</t>
  </si>
  <si>
    <t>64-LOUVIE JUZON</t>
  </si>
  <si>
    <t>64-LOUVIE SOUBIRON</t>
  </si>
  <si>
    <t>64-LOUVIGNY</t>
  </si>
  <si>
    <t>64-LUC ARMAU</t>
  </si>
  <si>
    <t>64-LUCARRE</t>
  </si>
  <si>
    <t>64-LUCGARIER</t>
  </si>
  <si>
    <t>64-LUCQ DE BEARN</t>
  </si>
  <si>
    <t>64-LURBE ST CHRISTAU</t>
  </si>
  <si>
    <t>64-LUSSAGNET LUSSON</t>
  </si>
  <si>
    <t>64-LUXE SUMBERRAUTE</t>
  </si>
  <si>
    <t>64-LYS</t>
  </si>
  <si>
    <t>64-MACAYE</t>
  </si>
  <si>
    <t>64-MALAUSSANNE</t>
  </si>
  <si>
    <t>64-MASCARAAS HARON</t>
  </si>
  <si>
    <t>64-MASLACQ</t>
  </si>
  <si>
    <t>64-MASPARRAUTE</t>
  </si>
  <si>
    <t>64-MASPIE LALONQUERE JUILLACQ</t>
  </si>
  <si>
    <t>64-MAUCOR</t>
  </si>
  <si>
    <t>64-MAULEON SOULE</t>
  </si>
  <si>
    <t>64-MAURE</t>
  </si>
  <si>
    <t>64-MAZERES LEZONS</t>
  </si>
  <si>
    <t>64-MAZEROLLES</t>
  </si>
  <si>
    <t>64-MEHARIN</t>
  </si>
  <si>
    <t>64-MEILLON</t>
  </si>
  <si>
    <t>64-MENDIONDE</t>
  </si>
  <si>
    <t>64-MENDITTE</t>
  </si>
  <si>
    <t>64-MENDIVE</t>
  </si>
  <si>
    <t>64-MERACQ</t>
  </si>
  <si>
    <t>64-MERITEIN</t>
  </si>
  <si>
    <t>64-MESPLEDE</t>
  </si>
  <si>
    <t>64-MIALOS</t>
  </si>
  <si>
    <t>64-MIOSSENS LANUSSE</t>
  </si>
  <si>
    <t>64-MIREPEIX</t>
  </si>
  <si>
    <t>64-MOMAS</t>
  </si>
  <si>
    <t>64-MOMY</t>
  </si>
  <si>
    <t>64-MONASSUT AUDIRACQ</t>
  </si>
  <si>
    <t>64-MONCAUP</t>
  </si>
  <si>
    <t>64-MONCAYOLLE LARRORY MENDIBIEU</t>
  </si>
  <si>
    <t>64-MONCLA</t>
  </si>
  <si>
    <t>64-MONEIN</t>
  </si>
  <si>
    <t>64-MONPEZAT</t>
  </si>
  <si>
    <t>64-MONSEGUR</t>
  </si>
  <si>
    <t>64-MONT</t>
  </si>
  <si>
    <t>64-MONT DISSE</t>
  </si>
  <si>
    <t>64-MONTAGUT</t>
  </si>
  <si>
    <t>64-MONTANER</t>
  </si>
  <si>
    <t>64-MONTARDON</t>
  </si>
  <si>
    <t>64-MONTAUT</t>
  </si>
  <si>
    <t>64-MONTFORT</t>
  </si>
  <si>
    <t>64-MONTORY</t>
  </si>
  <si>
    <t>64-MORLAAS</t>
  </si>
  <si>
    <t>64-MORLANNE</t>
  </si>
  <si>
    <t>64-MOUGUERRE</t>
  </si>
  <si>
    <t>64-MOUHOUS</t>
  </si>
  <si>
    <t>64-MOUMOUR</t>
  </si>
  <si>
    <t>64-MOURENX</t>
  </si>
  <si>
    <t>64-MUSCULDY</t>
  </si>
  <si>
    <t>64-NABAS</t>
  </si>
  <si>
    <t>64-NARCASTET</t>
  </si>
  <si>
    <t>64-NARP</t>
  </si>
  <si>
    <t>64-NAVAILLES ANGOS</t>
  </si>
  <si>
    <t>64-NAVARRENX</t>
  </si>
  <si>
    <t>64-NAY</t>
  </si>
  <si>
    <t>64-NOGUERES</t>
  </si>
  <si>
    <t>64-NOUSTY</t>
  </si>
  <si>
    <t>64-OGENNE CAMPTORT</t>
  </si>
  <si>
    <t>64-OGEU LES BAINS</t>
  </si>
  <si>
    <t>64-OLORON STE MARIE</t>
  </si>
  <si>
    <t>64-ORAAS</t>
  </si>
  <si>
    <t>64-ORDIARP</t>
  </si>
  <si>
    <t>64-OREGUE</t>
  </si>
  <si>
    <t>64-ORIN</t>
  </si>
  <si>
    <t>64-ORION</t>
  </si>
  <si>
    <t>64-ORRIULE</t>
  </si>
  <si>
    <t>64-ORSANCO</t>
  </si>
  <si>
    <t>64-ORTHEZ</t>
  </si>
  <si>
    <t>64-OS MARSILLON</t>
  </si>
  <si>
    <t>64-OSSAS SUHARE</t>
  </si>
  <si>
    <t>64-OSSE EN ASPE</t>
  </si>
  <si>
    <t>64-OSSENX</t>
  </si>
  <si>
    <t>64-OSSERAIN RIVAREYTE</t>
  </si>
  <si>
    <t>64-OSSES</t>
  </si>
  <si>
    <t>64-OSTABAT ASME</t>
  </si>
  <si>
    <t>64-OUILLON</t>
  </si>
  <si>
    <t>64-OUSSE</t>
  </si>
  <si>
    <t>64-OZENX MONTESTRUCQ</t>
  </si>
  <si>
    <t>64-PAGOLLE</t>
  </si>
  <si>
    <t>64-PARBAYSE</t>
  </si>
  <si>
    <t>64-PARDIES</t>
  </si>
  <si>
    <t>64-PARDIES PIETAT</t>
  </si>
  <si>
    <t>64-PAU</t>
  </si>
  <si>
    <t>64-PEYRELONGUE ABOS</t>
  </si>
  <si>
    <t>64-PIETS PLASENCE MOUSTROU</t>
  </si>
  <si>
    <t>64-POEY D OLORON</t>
  </si>
  <si>
    <t>64-POEY DE LESCAR</t>
  </si>
  <si>
    <t>64-POMPS</t>
  </si>
  <si>
    <t>64-PONSON DEBAT POUTS</t>
  </si>
  <si>
    <t>64-PONSON DESSUS</t>
  </si>
  <si>
    <t>64-PONTACQ</t>
  </si>
  <si>
    <t>64-PONTIACQ VIELLEPINTE</t>
  </si>
  <si>
    <t>64-PORTET</t>
  </si>
  <si>
    <t>64-POULIACQ</t>
  </si>
  <si>
    <t>64-POURSIUGUES BOUCOUE</t>
  </si>
  <si>
    <t>64-PRECHACQ JOSBAIG</t>
  </si>
  <si>
    <t>64-PRECHACQ NAVARRENX</t>
  </si>
  <si>
    <t>64-PRECILHON</t>
  </si>
  <si>
    <t>64-PUYOO</t>
  </si>
  <si>
    <t>64-RAMOUS</t>
  </si>
  <si>
    <t>64-REBENACQ</t>
  </si>
  <si>
    <t>64-RIBARROUY</t>
  </si>
  <si>
    <t>64-RIUPEYROUS</t>
  </si>
  <si>
    <t>64-RIVEHAUTE</t>
  </si>
  <si>
    <t>64-RONTIGNON</t>
  </si>
  <si>
    <t>64-ROQUIAGUE</t>
  </si>
  <si>
    <t>64-SALIES DE BEARN</t>
  </si>
  <si>
    <t>64-SALLES MONGISCARD</t>
  </si>
  <si>
    <t>64-SALLESPISSE</t>
  </si>
  <si>
    <t>64-SAMES</t>
  </si>
  <si>
    <t>64-SAMSONS LION</t>
  </si>
  <si>
    <t>64-SARE</t>
  </si>
  <si>
    <t>64-SARPOURENX</t>
  </si>
  <si>
    <t>64-SARRANCE</t>
  </si>
  <si>
    <t>64-SAUBOLE</t>
  </si>
  <si>
    <t>64-SAUCEDE</t>
  </si>
  <si>
    <t>64-SAUGUIS ST ETIENNE</t>
  </si>
  <si>
    <t>64-SAULT DE NAVAILLES</t>
  </si>
  <si>
    <t>64-SAUVAGNON</t>
  </si>
  <si>
    <t>64-SAUVELADE</t>
  </si>
  <si>
    <t>64-SAUVETERRE DE BEARN</t>
  </si>
  <si>
    <t>64-SEBY</t>
  </si>
  <si>
    <t>64-SEDZE MAUBECQ</t>
  </si>
  <si>
    <t>64-SEDZERE</t>
  </si>
  <si>
    <t>64-SEMEACQ BLACHON</t>
  </si>
  <si>
    <t>64-SENDETS</t>
  </si>
  <si>
    <t>64-SERRES CASTET</t>
  </si>
  <si>
    <t>64-SERRES MORLAAS</t>
  </si>
  <si>
    <t>64-SERRES STE MARIE</t>
  </si>
  <si>
    <t>64-SEVIGNACQ</t>
  </si>
  <si>
    <t>64-SEVIGNACQ MEYRACQ</t>
  </si>
  <si>
    <t>64-SIMACOURBE</t>
  </si>
  <si>
    <t>64-SIROS</t>
  </si>
  <si>
    <t>64-SOUMOULOU</t>
  </si>
  <si>
    <t>64-SOURAIDE</t>
  </si>
  <si>
    <t>64-ST ABIT</t>
  </si>
  <si>
    <t>64-ST ARMOU</t>
  </si>
  <si>
    <t>64-ST BOES</t>
  </si>
  <si>
    <t>64-ST CASTIN</t>
  </si>
  <si>
    <t>64-ST DOS</t>
  </si>
  <si>
    <t>64-ST ESTEBEN</t>
  </si>
  <si>
    <t>64-ST ETIENNE DE BAIGORRY</t>
  </si>
  <si>
    <t>64-ST FAUST</t>
  </si>
  <si>
    <t>64-ST GIRONS EN BEARN</t>
  </si>
  <si>
    <t>64-ST GLADIE ARRIVE MUNEIN</t>
  </si>
  <si>
    <t>64-ST GOIN</t>
  </si>
  <si>
    <t>64-ST JAMMES</t>
  </si>
  <si>
    <t>64-ST JEAN DE LUZ</t>
  </si>
  <si>
    <t>64-ST JEAN LE VIEUX</t>
  </si>
  <si>
    <t>64-ST JEAN PIED DE PORT</t>
  </si>
  <si>
    <t>64-ST JEAN POUDGE</t>
  </si>
  <si>
    <t>64-ST JUST IBARRE</t>
  </si>
  <si>
    <t>64-ST LAURENT BRETAGNE</t>
  </si>
  <si>
    <t>64-ST MARTIN D ARBEROUE</t>
  </si>
  <si>
    <t>64-ST MARTIN D ARROSSA</t>
  </si>
  <si>
    <t>64-ST MEDARD</t>
  </si>
  <si>
    <t>64-ST MICHEL</t>
  </si>
  <si>
    <t>64-ST PALAIS</t>
  </si>
  <si>
    <t>64-ST PE DE LEREN</t>
  </si>
  <si>
    <t>64-ST PEE SUR NIVELLE</t>
  </si>
  <si>
    <t>64-ST PIERRE D IRUBE</t>
  </si>
  <si>
    <t>64-ST VINCENT</t>
  </si>
  <si>
    <t>64-STE COLOME</t>
  </si>
  <si>
    <t>64-STE ENGRACE</t>
  </si>
  <si>
    <t>64-SUHESCUN</t>
  </si>
  <si>
    <t>64-SUS</t>
  </si>
  <si>
    <t>64-SUSMIOU</t>
  </si>
  <si>
    <t>64-TABAILLE USQUAIN</t>
  </si>
  <si>
    <t>64-TADOUSSE USSAU</t>
  </si>
  <si>
    <t>64-TARDETS SORHOLUS</t>
  </si>
  <si>
    <t>64-TARON SADIRAC VIELLENAVE</t>
  </si>
  <si>
    <t>64-TARSACQ</t>
  </si>
  <si>
    <t>64-THEZE</t>
  </si>
  <si>
    <t>64-TROIS VILLES</t>
  </si>
  <si>
    <t>64-UHART CIZE</t>
  </si>
  <si>
    <t>64-UHART MIXE</t>
  </si>
  <si>
    <t>64-URCUIT</t>
  </si>
  <si>
    <t>64-URDES</t>
  </si>
  <si>
    <t>64-URDOS</t>
  </si>
  <si>
    <t>64-UREPEL</t>
  </si>
  <si>
    <t>64-UROST</t>
  </si>
  <si>
    <t>64-URRUGNE</t>
  </si>
  <si>
    <t>64-URT</t>
  </si>
  <si>
    <t>64-USTARITZ</t>
  </si>
  <si>
    <t>64-UZAN</t>
  </si>
  <si>
    <t>64-UZEIN</t>
  </si>
  <si>
    <t>64-UZOS</t>
  </si>
  <si>
    <t>64-VERDETS</t>
  </si>
  <si>
    <t>64-VIALER</t>
  </si>
  <si>
    <t>64-VIELLENAVE D ARTHEZ</t>
  </si>
  <si>
    <t>64-VIELLENAVE DE NAVARRENX</t>
  </si>
  <si>
    <t>64-VIELLESEGURE</t>
  </si>
  <si>
    <t>64-VIGNES</t>
  </si>
  <si>
    <t>64-VILLEFRANQUE</t>
  </si>
  <si>
    <t>64-VIODOS ABENSE DE BAS</t>
  </si>
  <si>
    <t>64-VIVEN</t>
  </si>
  <si>
    <t>65-ADAST</t>
  </si>
  <si>
    <t>65-ADE</t>
  </si>
  <si>
    <t>65-ADERVIELLE POUCHERGUES</t>
  </si>
  <si>
    <t>65-AGOS VIDALOS</t>
  </si>
  <si>
    <t>65-ALLIER</t>
  </si>
  <si>
    <t>65-ANCIZAN</t>
  </si>
  <si>
    <t>65-ANDREST</t>
  </si>
  <si>
    <t>65-ANERES</t>
  </si>
  <si>
    <t>65-ANGOS</t>
  </si>
  <si>
    <t>65-ANLA</t>
  </si>
  <si>
    <t>65-ANSOST</t>
  </si>
  <si>
    <t>65-ANTICHAN</t>
  </si>
  <si>
    <t>65-ANTIN</t>
  </si>
  <si>
    <t>65-ANTIST</t>
  </si>
  <si>
    <t>65-ARAGNOUET</t>
  </si>
  <si>
    <t>65-ARBEOST</t>
  </si>
  <si>
    <t>65-ARCIZAC ADOUR</t>
  </si>
  <si>
    <t>65-ARCIZAC EZ ANGLES</t>
  </si>
  <si>
    <t>65-ARCIZANS AVANT</t>
  </si>
  <si>
    <t>65-ARCIZANS DESSUS</t>
  </si>
  <si>
    <t>65-ARDENGOST</t>
  </si>
  <si>
    <t>65-ARGELES BAGNERES</t>
  </si>
  <si>
    <t>65-ARGELES GAZOST</t>
  </si>
  <si>
    <t>65-ARIES ESPENAN</t>
  </si>
  <si>
    <t>65-ARNE</t>
  </si>
  <si>
    <t>65-ARRAS EN LAVEDAN</t>
  </si>
  <si>
    <t>65-ARRAYOU LAHITTE</t>
  </si>
  <si>
    <t>65-ARREAU</t>
  </si>
  <si>
    <t>65-ARRENS MARSOUS</t>
  </si>
  <si>
    <t>65-ARRODETS</t>
  </si>
  <si>
    <t>65-ARRODETS EZ ANGLES</t>
  </si>
  <si>
    <t>65-ARTAGNAN</t>
  </si>
  <si>
    <t>65-ARTALENS SOUIN</t>
  </si>
  <si>
    <t>65-ARTIGUEMY</t>
  </si>
  <si>
    <t>65-ARTIGUES</t>
  </si>
  <si>
    <t>65-ASPIN AURE</t>
  </si>
  <si>
    <t>65-ASPIN EN LAVEDAN</t>
  </si>
  <si>
    <t>65-ASQUE</t>
  </si>
  <si>
    <t>65-ASTE</t>
  </si>
  <si>
    <t>65-ASTUGUE</t>
  </si>
  <si>
    <t>65-AUBAREDE</t>
  </si>
  <si>
    <t>65-AUCUN</t>
  </si>
  <si>
    <t>65-AULON</t>
  </si>
  <si>
    <t>65-AUREILHAN</t>
  </si>
  <si>
    <t>65-AURENSAN</t>
  </si>
  <si>
    <t>65-AURIEBAT</t>
  </si>
  <si>
    <t>65-AVAJAN</t>
  </si>
  <si>
    <t>65-AVENTIGNAN</t>
  </si>
  <si>
    <t>65-AVERAN</t>
  </si>
  <si>
    <t>65-AVEUX</t>
  </si>
  <si>
    <t>65-AVEZAC PRAT LAHITTE</t>
  </si>
  <si>
    <t>65-AYROS ARBOUIX</t>
  </si>
  <si>
    <t>65-AYZAC OST</t>
  </si>
  <si>
    <t>65-AZEREIX</t>
  </si>
  <si>
    <t>65-AZET</t>
  </si>
  <si>
    <t>65-BAGNERES DE BIGORRE</t>
  </si>
  <si>
    <t>65-BANIOS</t>
  </si>
  <si>
    <t>65-BARBACHEN</t>
  </si>
  <si>
    <t>65-BARBAZAN DEBAT</t>
  </si>
  <si>
    <t>65-BARBAZAN DESSUS</t>
  </si>
  <si>
    <t>65-BAREGES</t>
  </si>
  <si>
    <t>65-BAREILLES</t>
  </si>
  <si>
    <t>65-BARLEST</t>
  </si>
  <si>
    <t>65-BARRANCOUEU</t>
  </si>
  <si>
    <t>65-BARRY</t>
  </si>
  <si>
    <t>65-BARTHE</t>
  </si>
  <si>
    <t>65-BARTRES</t>
  </si>
  <si>
    <t>65-BATSERE</t>
  </si>
  <si>
    <t>65-BAZET</t>
  </si>
  <si>
    <t>65-BAZILLAC</t>
  </si>
  <si>
    <t>65-BAZORDAN</t>
  </si>
  <si>
    <t>65-BAZUS AURE</t>
  </si>
  <si>
    <t>65-BAZUS NESTE</t>
  </si>
  <si>
    <t>65-BEAUCENS</t>
  </si>
  <si>
    <t>65-BEAUDEAN</t>
  </si>
  <si>
    <t>65-BEGOLE</t>
  </si>
  <si>
    <t>65-BENAC</t>
  </si>
  <si>
    <t>65-BENQUE MOLERE</t>
  </si>
  <si>
    <t>65-BERBERUST LIAS</t>
  </si>
  <si>
    <t>65-BERNAC DEBAT</t>
  </si>
  <si>
    <t>65-BERNAC DESSUS</t>
  </si>
  <si>
    <t>65-BERNADETS DEBAT</t>
  </si>
  <si>
    <t>65-BERNADETS DESSUS</t>
  </si>
  <si>
    <t>65-BERTREN</t>
  </si>
  <si>
    <t>65-BETBEZE</t>
  </si>
  <si>
    <t>65-BETPOUEY</t>
  </si>
  <si>
    <t>65-BETPOUY</t>
  </si>
  <si>
    <t>65-BETTES</t>
  </si>
  <si>
    <t>65-BEYREDE JUMET CAMOUS</t>
  </si>
  <si>
    <t>65-BIZE</t>
  </si>
  <si>
    <t>65-BIZOUS</t>
  </si>
  <si>
    <t>65-BONNEFONT</t>
  </si>
  <si>
    <t>65-BONNEMAZON</t>
  </si>
  <si>
    <t>65-BONREPOS</t>
  </si>
  <si>
    <t>65-BOO SILHEN</t>
  </si>
  <si>
    <t>65-BORDERES LOURON</t>
  </si>
  <si>
    <t>65-BORDERES SUR L ECHEZ</t>
  </si>
  <si>
    <t>65-BORDES</t>
  </si>
  <si>
    <t>65-BOUILH DEVANT</t>
  </si>
  <si>
    <t>65-BOUILH PEREUILH</t>
  </si>
  <si>
    <t>65-BOULIN</t>
  </si>
  <si>
    <t>65-BOURG DE BIGORRE</t>
  </si>
  <si>
    <t>65-BOURISP</t>
  </si>
  <si>
    <t>65-BOURREAC</t>
  </si>
  <si>
    <t>65-BOURS</t>
  </si>
  <si>
    <t>65-BRAMEVAQUE</t>
  </si>
  <si>
    <t>65-BUGARD</t>
  </si>
  <si>
    <t>65-BULAN</t>
  </si>
  <si>
    <t>65-BUN</t>
  </si>
  <si>
    <t>65-BURG</t>
  </si>
  <si>
    <t>65-BUZON</t>
  </si>
  <si>
    <t>65-CABANAC</t>
  </si>
  <si>
    <t>65-CADEAC</t>
  </si>
  <si>
    <t>65-CADEILHAN TRACHERE</t>
  </si>
  <si>
    <t>65-CAHARET</t>
  </si>
  <si>
    <t>65-CAIXON</t>
  </si>
  <si>
    <t>65-CALAVANTE</t>
  </si>
  <si>
    <t>65-CAMALES</t>
  </si>
  <si>
    <t>65-CAMPAN</t>
  </si>
  <si>
    <t>65-CAMPARAN</t>
  </si>
  <si>
    <t>65-CAMPISTROUS</t>
  </si>
  <si>
    <t>65-CAMPUZAN</t>
  </si>
  <si>
    <t>65-CANTAOUS</t>
  </si>
  <si>
    <t>65-CAPVERN LES BAINS</t>
  </si>
  <si>
    <t>65-CASTELBAJAC</t>
  </si>
  <si>
    <t>65-CASTELNAU MAGNOAC</t>
  </si>
  <si>
    <t>65-CASTELNAU RIVIERE BASSE</t>
  </si>
  <si>
    <t>65-CASTELVIEILH</t>
  </si>
  <si>
    <t>65-CASTERA LANUSSE</t>
  </si>
  <si>
    <t>65-CASTERA LOU</t>
  </si>
  <si>
    <t>65-CASTERETS</t>
  </si>
  <si>
    <t>65-CASTILLON</t>
  </si>
  <si>
    <t>65-CAUBOUS</t>
  </si>
  <si>
    <t>65-CAUSSADE RIVIERE</t>
  </si>
  <si>
    <t>65-CAUTERETS</t>
  </si>
  <si>
    <t>65-CAZARILH</t>
  </si>
  <si>
    <t>65-CAZAUX DEBAT</t>
  </si>
  <si>
    <t>65-CAZAUX FRECHET ANERAN CAMORS</t>
  </si>
  <si>
    <t>65-CHELLE DEBAT</t>
  </si>
  <si>
    <t>65-CHELLE SPOU</t>
  </si>
  <si>
    <t>65-CHEUST</t>
  </si>
  <si>
    <t>65-CHEZE</t>
  </si>
  <si>
    <t>65-CHIS</t>
  </si>
  <si>
    <t>65-CIEUTAT</t>
  </si>
  <si>
    <t>65-CIZOS</t>
  </si>
  <si>
    <t>65-CLARAC</t>
  </si>
  <si>
    <t>65-CLARENS</t>
  </si>
  <si>
    <t>65-COLLONGUES</t>
  </si>
  <si>
    <t>65-COUSSAN</t>
  </si>
  <si>
    <t>65-CRECHETS</t>
  </si>
  <si>
    <t>65-DEVEZE</t>
  </si>
  <si>
    <t>65-DOURS</t>
  </si>
  <si>
    <t>65-ENS</t>
  </si>
  <si>
    <t>65-ESBAREICH</t>
  </si>
  <si>
    <t>65-ESCALA</t>
  </si>
  <si>
    <t>65-ESCAUNETS</t>
  </si>
  <si>
    <t>65-ESCONDEAUX</t>
  </si>
  <si>
    <t>65-ESCONNETS</t>
  </si>
  <si>
    <t>65-ESCOTS</t>
  </si>
  <si>
    <t>65-ESCOUBES POUTS</t>
  </si>
  <si>
    <t>65-ESPARROS</t>
  </si>
  <si>
    <t>65-ESPECHE</t>
  </si>
  <si>
    <t>65-ESPIEILH</t>
  </si>
  <si>
    <t>65-ESQUIEZE SERE</t>
  </si>
  <si>
    <t>65-ESTAING</t>
  </si>
  <si>
    <t>65-ESTAMPURES</t>
  </si>
  <si>
    <t>65-ESTARVIELLE</t>
  </si>
  <si>
    <t>65-ESTENSAN</t>
  </si>
  <si>
    <t>65-ESTERRE</t>
  </si>
  <si>
    <t>65-ESTIRAC</t>
  </si>
  <si>
    <t>65-FERRERE</t>
  </si>
  <si>
    <t>65-FERRIERES</t>
  </si>
  <si>
    <t>65-FONTRAILLES</t>
  </si>
  <si>
    <t>65-FRECHEDE</t>
  </si>
  <si>
    <t>65-FRECHENDETS</t>
  </si>
  <si>
    <t>65-FRECHET AURE</t>
  </si>
  <si>
    <t>65-FRECHOU FRECHET</t>
  </si>
  <si>
    <t>65-GAILLAGOS</t>
  </si>
  <si>
    <t>65-GALAN</t>
  </si>
  <si>
    <t>65-GALEZ</t>
  </si>
  <si>
    <t>65-GARDERES</t>
  </si>
  <si>
    <t>65-GAUDENT</t>
  </si>
  <si>
    <t>65-GAUSSAN</t>
  </si>
  <si>
    <t>65-GAVARNIE GEDRE</t>
  </si>
  <si>
    <t>65-GAYAN</t>
  </si>
  <si>
    <t>65-GAZAVE</t>
  </si>
  <si>
    <t>65-GAZOST</t>
  </si>
  <si>
    <t>65-GEMBRIE</t>
  </si>
  <si>
    <t>65-GENEREST</t>
  </si>
  <si>
    <t>65-GENOS</t>
  </si>
  <si>
    <t>65-GENSAC</t>
  </si>
  <si>
    <t>65-GER</t>
  </si>
  <si>
    <t>65-GERDE</t>
  </si>
  <si>
    <t>65-GERM</t>
  </si>
  <si>
    <t>65-GERMS SUR L OUSSOUET</t>
  </si>
  <si>
    <t>65-GEU</t>
  </si>
  <si>
    <t>65-GEZ</t>
  </si>
  <si>
    <t>65-GEZ EZ ANGLES</t>
  </si>
  <si>
    <t>65-GONEZ</t>
  </si>
  <si>
    <t>65-GOUAUX</t>
  </si>
  <si>
    <t>65-GOUDON</t>
  </si>
  <si>
    <t>65-GOURGUE</t>
  </si>
  <si>
    <t>65-GRAILHEN</t>
  </si>
  <si>
    <t>65-GREZIAN</t>
  </si>
  <si>
    <t>65-GRUST</t>
  </si>
  <si>
    <t>65-GUCHAN</t>
  </si>
  <si>
    <t>65-GUCHEN</t>
  </si>
  <si>
    <t>65-GUIZERIX</t>
  </si>
  <si>
    <t>65-HACHAN</t>
  </si>
  <si>
    <t>65-HAGEDET</t>
  </si>
  <si>
    <t>65-HAUBAN</t>
  </si>
  <si>
    <t>65-HAUTAGET</t>
  </si>
  <si>
    <t>65-HECHES</t>
  </si>
  <si>
    <t>65-HERES</t>
  </si>
  <si>
    <t>65-HIBARETTE</t>
  </si>
  <si>
    <t>65-HIIS</t>
  </si>
  <si>
    <t>65-HITTE</t>
  </si>
  <si>
    <t>65-HORGUES</t>
  </si>
  <si>
    <t>65-HOUEYDETS</t>
  </si>
  <si>
    <t>65-HOURC</t>
  </si>
  <si>
    <t>65-IBOS</t>
  </si>
  <si>
    <t>65-ILHET</t>
  </si>
  <si>
    <t>65-ILHEU</t>
  </si>
  <si>
    <t>65-IZAOURT</t>
  </si>
  <si>
    <t>65-IZAUX</t>
  </si>
  <si>
    <t>65-JACQUE</t>
  </si>
  <si>
    <t>65-JARRET</t>
  </si>
  <si>
    <t>65-JEZEAU</t>
  </si>
  <si>
    <t>65-JUILLAN</t>
  </si>
  <si>
    <t>65-JULOS</t>
  </si>
  <si>
    <t>65-JUNCALAS</t>
  </si>
  <si>
    <t>65-LA BARTHE DE NESTE</t>
  </si>
  <si>
    <t>65-LABASSERE</t>
  </si>
  <si>
    <t>65-LABASTIDE</t>
  </si>
  <si>
    <t>65-LABATUT RIVIERE</t>
  </si>
  <si>
    <t>65-LABORDE</t>
  </si>
  <si>
    <t>65-LACASSAGNE</t>
  </si>
  <si>
    <t>65-LAFITOLE</t>
  </si>
  <si>
    <t>65-LAGARDE</t>
  </si>
  <si>
    <t>65-LAGRANGE</t>
  </si>
  <si>
    <t>65-LAHITTE TOUPIERE</t>
  </si>
  <si>
    <t>65-LALANNE</t>
  </si>
  <si>
    <t>65-LALANNE TRIE</t>
  </si>
  <si>
    <t>65-LALOUBERE</t>
  </si>
  <si>
    <t>65-LAMARQUE PONTACQ</t>
  </si>
  <si>
    <t>65-LAMARQUE RUSTAING</t>
  </si>
  <si>
    <t>65-LAMEAC</t>
  </si>
  <si>
    <t>65-LANCON</t>
  </si>
  <si>
    <t>65-LANESPEDE</t>
  </si>
  <si>
    <t>65-LANNE</t>
  </si>
  <si>
    <t>65-LANNEMEZAN</t>
  </si>
  <si>
    <t>65-LANSAC</t>
  </si>
  <si>
    <t>65-LAPEYRE</t>
  </si>
  <si>
    <t>65-LARAN</t>
  </si>
  <si>
    <t>65-LARREULE</t>
  </si>
  <si>
    <t>65-LARROQUE</t>
  </si>
  <si>
    <t>65-LASCAZERES</t>
  </si>
  <si>
    <t>65-LASLADES</t>
  </si>
  <si>
    <t>65-LASSALES</t>
  </si>
  <si>
    <t>65-LAU BALAGNAS</t>
  </si>
  <si>
    <t>65-LAYRISSE</t>
  </si>
  <si>
    <t>65-LES ANGLES</t>
  </si>
  <si>
    <t>65-LESCURRY</t>
  </si>
  <si>
    <t>65-LESPOUEY</t>
  </si>
  <si>
    <t>65-LEZIGNAN</t>
  </si>
  <si>
    <t>65-LHEZ</t>
  </si>
  <si>
    <t>65-LIAC</t>
  </si>
  <si>
    <t>65-LIBAROS</t>
  </si>
  <si>
    <t>65-LIES</t>
  </si>
  <si>
    <t>65-LIZOS</t>
  </si>
  <si>
    <t>65-LOMBRES</t>
  </si>
  <si>
    <t>65-LOMNE</t>
  </si>
  <si>
    <t>65-LORTET</t>
  </si>
  <si>
    <t>65-LOUBAJAC</t>
  </si>
  <si>
    <t>65-LOUCRUP</t>
  </si>
  <si>
    <t>65-LOUDENVIELLE</t>
  </si>
  <si>
    <t>65-LOUDERVIELLE</t>
  </si>
  <si>
    <t>65-LOUEY</t>
  </si>
  <si>
    <t>65-LOUIT</t>
  </si>
  <si>
    <t>65-LOURDES</t>
  </si>
  <si>
    <t>65-LOURES BAROUSSE</t>
  </si>
  <si>
    <t>65-LUBRET ST LUC</t>
  </si>
  <si>
    <t>65-LUBY BETMONT</t>
  </si>
  <si>
    <t>65-LUC</t>
  </si>
  <si>
    <t>65-LUGAGNAN</t>
  </si>
  <si>
    <t>65-LUQUET</t>
  </si>
  <si>
    <t>65-LUSTAR</t>
  </si>
  <si>
    <t>65-LUTILHOUS</t>
  </si>
  <si>
    <t>65-LUZ ST SAUVEUR</t>
  </si>
  <si>
    <t>65-MADIRAN</t>
  </si>
  <si>
    <t>65-MANSAN</t>
  </si>
  <si>
    <t>65-MARQUERIE</t>
  </si>
  <si>
    <t>65-MARSAC</t>
  </si>
  <si>
    <t>65-MARSAS</t>
  </si>
  <si>
    <t>65-MARSEILLAN</t>
  </si>
  <si>
    <t>65-MASCARAS</t>
  </si>
  <si>
    <t>65-MAUBOURGUET</t>
  </si>
  <si>
    <t>65-MAULEON BAROUSSE</t>
  </si>
  <si>
    <t>65-MAUVEZIN</t>
  </si>
  <si>
    <t>65-MAZERES DE NESTE</t>
  </si>
  <si>
    <t>65-MAZEROLLES</t>
  </si>
  <si>
    <t>65-MAZOUAU</t>
  </si>
  <si>
    <t>65-MERILHEU</t>
  </si>
  <si>
    <t>65-MINGOT</t>
  </si>
  <si>
    <t>65-MOMERES</t>
  </si>
  <si>
    <t>65-MONFAUCON</t>
  </si>
  <si>
    <t>65-MONLEON MAGNOAC</t>
  </si>
  <si>
    <t>65-MONLONG</t>
  </si>
  <si>
    <t>65-MONT</t>
  </si>
  <si>
    <t>65-MONTASTRUC</t>
  </si>
  <si>
    <t>65-MONTEGUT</t>
  </si>
  <si>
    <t>65-MONTGAILLARD</t>
  </si>
  <si>
    <t>65-MONTIGNAC</t>
  </si>
  <si>
    <t>65-MONTOUSSE</t>
  </si>
  <si>
    <t>65-MONTSERIE</t>
  </si>
  <si>
    <t>65-MOULEDOUS</t>
  </si>
  <si>
    <t>65-MOUMOULOUS</t>
  </si>
  <si>
    <t>65-MUN</t>
  </si>
  <si>
    <t>65-NESTIER</t>
  </si>
  <si>
    <t>65-NEUILH</t>
  </si>
  <si>
    <t>65-NISTOS</t>
  </si>
  <si>
    <t>65-NOUILHAN</t>
  </si>
  <si>
    <t>65-ODOS</t>
  </si>
  <si>
    <t>65-OLEAC DEBAT</t>
  </si>
  <si>
    <t>65-OLEAC DESSUS</t>
  </si>
  <si>
    <t>65-OMEX</t>
  </si>
  <si>
    <t>65-ORDIZAN</t>
  </si>
  <si>
    <t>65-ORGAN</t>
  </si>
  <si>
    <t>65-ORIEUX</t>
  </si>
  <si>
    <t>65-ORIGNAC</t>
  </si>
  <si>
    <t>65-ORINCLES</t>
  </si>
  <si>
    <t>65-ORLEIX</t>
  </si>
  <si>
    <t>65-OROIX</t>
  </si>
  <si>
    <t>65-OSMETS</t>
  </si>
  <si>
    <t>65-OSSEN</t>
  </si>
  <si>
    <t>65-OSSUN</t>
  </si>
  <si>
    <t>65-OSSUN EZ ANGLES</t>
  </si>
  <si>
    <t>65-OUEILLOUX</t>
  </si>
  <si>
    <t>65-OURDE</t>
  </si>
  <si>
    <t>65-OURDIS COTDOUSSAN</t>
  </si>
  <si>
    <t>65-OURDON</t>
  </si>
  <si>
    <t>65-OURSBELILLE</t>
  </si>
  <si>
    <t>65-OUSTE</t>
  </si>
  <si>
    <t>65-OUZOUS</t>
  </si>
  <si>
    <t>65-OZON</t>
  </si>
  <si>
    <t>65-PAILHAC</t>
  </si>
  <si>
    <t>65-PAREAC</t>
  </si>
  <si>
    <t>65-PERE</t>
  </si>
  <si>
    <t>65-PEYRAUBE</t>
  </si>
  <si>
    <t>65-PEYRET ST ANDRE</t>
  </si>
  <si>
    <t>65-PEYRIGUERE</t>
  </si>
  <si>
    <t>65-PEYROUSE</t>
  </si>
  <si>
    <t>65-PEYRUN</t>
  </si>
  <si>
    <t>65-PIERREFITTE NESTALAS</t>
  </si>
  <si>
    <t>65-PINAS</t>
  </si>
  <si>
    <t>65-PINTAC</t>
  </si>
  <si>
    <t>65-POUEYFERRE</t>
  </si>
  <si>
    <t>65-POUMAROUS</t>
  </si>
  <si>
    <t>65-POUY</t>
  </si>
  <si>
    <t>65-POUYASTRUC</t>
  </si>
  <si>
    <t>65-POUZAC</t>
  </si>
  <si>
    <t>65-PRECHAC</t>
  </si>
  <si>
    <t>65-PUJO</t>
  </si>
  <si>
    <t>65-PUNTOUS</t>
  </si>
  <si>
    <t>65-PUYDARRIEUX</t>
  </si>
  <si>
    <t>65-RABASTENS DE BIGORRE</t>
  </si>
  <si>
    <t>65-RECURT</t>
  </si>
  <si>
    <t>65-REJAUMONT</t>
  </si>
  <si>
    <t>65-RICAUD</t>
  </si>
  <si>
    <t>65-RIS</t>
  </si>
  <si>
    <t>65-SABALOS</t>
  </si>
  <si>
    <t>65-SABARROS</t>
  </si>
  <si>
    <t>65-SACOUE</t>
  </si>
  <si>
    <t>65-SADOURNIN</t>
  </si>
  <si>
    <t>65-SAILHAN</t>
  </si>
  <si>
    <t>65-SALECHAN</t>
  </si>
  <si>
    <t>65-SALIGOS</t>
  </si>
  <si>
    <t>65-SALLES</t>
  </si>
  <si>
    <t>65-SALLES ADOUR</t>
  </si>
  <si>
    <t>65-SAMURAN</t>
  </si>
  <si>
    <t>65-SANOUS</t>
  </si>
  <si>
    <t>65-SARIAC MAGNOAC</t>
  </si>
  <si>
    <t>65-SARLABOUS</t>
  </si>
  <si>
    <t>65-SARNIGUET</t>
  </si>
  <si>
    <t>65-SARP</t>
  </si>
  <si>
    <t>65-SARRANCOLIN</t>
  </si>
  <si>
    <t>65-SARRIAC BIGORRE</t>
  </si>
  <si>
    <t>65-SARROUILLES</t>
  </si>
  <si>
    <t>65-SASSIS</t>
  </si>
  <si>
    <t>65-SAUVETERRE</t>
  </si>
  <si>
    <t>65-SAZOS</t>
  </si>
  <si>
    <t>65-SEGALAS</t>
  </si>
  <si>
    <t>65-SEGUS</t>
  </si>
  <si>
    <t>65-SEICH</t>
  </si>
  <si>
    <t>65-SEMEAC</t>
  </si>
  <si>
    <t>65-SENAC</t>
  </si>
  <si>
    <t>65-SENTOUS</t>
  </si>
  <si>
    <t>65-SERE EN LAVEDAN</t>
  </si>
  <si>
    <t>65-SERE LANSO</t>
  </si>
  <si>
    <t>65-SERE RUSTAING</t>
  </si>
  <si>
    <t>65-SERON</t>
  </si>
  <si>
    <t>65-SERS</t>
  </si>
  <si>
    <t>65-SIARROUY</t>
  </si>
  <si>
    <t>65-SINZOS</t>
  </si>
  <si>
    <t>65-SIRADAN</t>
  </si>
  <si>
    <t>65-SIREIX</t>
  </si>
  <si>
    <t>65-SOMBRUN</t>
  </si>
  <si>
    <t>65-SOREAC</t>
  </si>
  <si>
    <t>65-SOST</t>
  </si>
  <si>
    <t>65-SOUBLECAUSE</t>
  </si>
  <si>
    <t>65-SOUES</t>
  </si>
  <si>
    <t>65-SOULOM</t>
  </si>
  <si>
    <t>65-SOUYEAUX</t>
  </si>
  <si>
    <t>65-ST ARROMAN</t>
  </si>
  <si>
    <t>65-ST CREAC</t>
  </si>
  <si>
    <t>65-ST LANNE</t>
  </si>
  <si>
    <t>65-ST LARY SOULAN</t>
  </si>
  <si>
    <t>65-ST LAURENT DE NESTE</t>
  </si>
  <si>
    <t>65-ST LEZER</t>
  </si>
  <si>
    <t>65-ST MARTIN</t>
  </si>
  <si>
    <t>65-ST PASTOUS</t>
  </si>
  <si>
    <t>65-ST PAUL</t>
  </si>
  <si>
    <t>65-ST PE DE BIGORRE</t>
  </si>
  <si>
    <t>65-ST SAVIN</t>
  </si>
  <si>
    <t>65-ST SEVER DE RUSTAN</t>
  </si>
  <si>
    <t>65-STE MARIE</t>
  </si>
  <si>
    <t>65-TAJAN</t>
  </si>
  <si>
    <t>65-TALAZAC</t>
  </si>
  <si>
    <t>65-TARASTEIX</t>
  </si>
  <si>
    <t>65-TARBES</t>
  </si>
  <si>
    <t>65-THEBE</t>
  </si>
  <si>
    <t>65-THERMES MAGNOAC</t>
  </si>
  <si>
    <t>65-THUY</t>
  </si>
  <si>
    <t>65-TIBIRAN JAUNAC</t>
  </si>
  <si>
    <t>65-TILHOUSE</t>
  </si>
  <si>
    <t>65-TOSTAT</t>
  </si>
  <si>
    <t>65-TOURNAY</t>
  </si>
  <si>
    <t>65-TOURNOUS DARRE</t>
  </si>
  <si>
    <t>65-TOURNOUS DEVANT</t>
  </si>
  <si>
    <t>65-TRAMEZAIGUES</t>
  </si>
  <si>
    <t>65-TREBONS</t>
  </si>
  <si>
    <t>65-TRIE SUR BAISE</t>
  </si>
  <si>
    <t>65-TROUBAT</t>
  </si>
  <si>
    <t>65-TROULEY LABARTHE</t>
  </si>
  <si>
    <t>65-TUZAGUET</t>
  </si>
  <si>
    <t>65-UGLAS</t>
  </si>
  <si>
    <t>65-UGNOUAS</t>
  </si>
  <si>
    <t>65-UZ</t>
  </si>
  <si>
    <t>65-UZER</t>
  </si>
  <si>
    <t>65-VIC EN BIGORRE</t>
  </si>
  <si>
    <t>65-VIDOU</t>
  </si>
  <si>
    <t>65-VIDOUZE</t>
  </si>
  <si>
    <t>65-VIELLA</t>
  </si>
  <si>
    <t>65-VIELLE ADOUR</t>
  </si>
  <si>
    <t>65-VIELLE AURE</t>
  </si>
  <si>
    <t>65-VIELLE LOURON</t>
  </si>
  <si>
    <t>65-VIER BORDES</t>
  </si>
  <si>
    <t>65-VIEUZOS</t>
  </si>
  <si>
    <t>65-VIEY</t>
  </si>
  <si>
    <t>65-VIGER</t>
  </si>
  <si>
    <t>65-VIGNEC</t>
  </si>
  <si>
    <t>65-VILLEFRANQUE</t>
  </si>
  <si>
    <t>65-VILLELONGUE</t>
  </si>
  <si>
    <t>65-VILLEMBITS</t>
  </si>
  <si>
    <t>65-VILLEMUR</t>
  </si>
  <si>
    <t>65-VILLENAVE PRES BEARN</t>
  </si>
  <si>
    <t>65-VILLENAVE PRES MARSAC</t>
  </si>
  <si>
    <t>65-VISCOS</t>
  </si>
  <si>
    <t>65-VISKER</t>
  </si>
  <si>
    <t>66-ALENYA</t>
  </si>
  <si>
    <t>66-AMELIE LES BAINS PALALDA</t>
  </si>
  <si>
    <t>66-ANGOUSTRINE VILLENEUVE ESCALDES</t>
  </si>
  <si>
    <t>66-ANSIGNAN</t>
  </si>
  <si>
    <t>66-ARBOUSSOLS</t>
  </si>
  <si>
    <t>66-ARGELES SUR MER</t>
  </si>
  <si>
    <t>66-ARLES SUR TECH</t>
  </si>
  <si>
    <t>66-AYGUATEBIA TALAU</t>
  </si>
  <si>
    <t>66-BAGES</t>
  </si>
  <si>
    <t>66-BAHO</t>
  </si>
  <si>
    <t>66-BAILLESTAVY</t>
  </si>
  <si>
    <t>66-BAIXAS</t>
  </si>
  <si>
    <t>66-BANYULS DELS ASPRES</t>
  </si>
  <si>
    <t>66-BANYULS SUR MER</t>
  </si>
  <si>
    <t>66-BELESTA</t>
  </si>
  <si>
    <t>66-BOLQUERE</t>
  </si>
  <si>
    <t>66-BOMPAS</t>
  </si>
  <si>
    <t>66-BOULE D AMONT</t>
  </si>
  <si>
    <t>66-BOULETERNERE</t>
  </si>
  <si>
    <t>66-BOURG MADAME</t>
  </si>
  <si>
    <t>66-BROUILLA</t>
  </si>
  <si>
    <t>66-CABESTANY</t>
  </si>
  <si>
    <t>66-CAIXAS</t>
  </si>
  <si>
    <t>66-CALCE</t>
  </si>
  <si>
    <t>66-CALMEILLES</t>
  </si>
  <si>
    <t>66-CAMELAS</t>
  </si>
  <si>
    <t>66-CAMPOME</t>
  </si>
  <si>
    <t>66-CAMPOUSSY</t>
  </si>
  <si>
    <t>66-CANAVEILLES</t>
  </si>
  <si>
    <t>66-CANET EN ROUSSILLON</t>
  </si>
  <si>
    <t>66-CANOHES</t>
  </si>
  <si>
    <t>66-CARAMANY</t>
  </si>
  <si>
    <t>66-CASEFABRE</t>
  </si>
  <si>
    <t>66-CASES DE PENE</t>
  </si>
  <si>
    <t>66-CASSAGNES</t>
  </si>
  <si>
    <t>66-CASTEIL</t>
  </si>
  <si>
    <t>66-CASTELNOU</t>
  </si>
  <si>
    <t>66-CATLLAR</t>
  </si>
  <si>
    <t>66-CAUDIES DE CONFLENT</t>
  </si>
  <si>
    <t>66-CAUDIES DE FENOUILLEDES</t>
  </si>
  <si>
    <t>66-CERBERE</t>
  </si>
  <si>
    <t>66-CERET</t>
  </si>
  <si>
    <t>66-CLAIRA</t>
  </si>
  <si>
    <t>66-CLARA VILLERACH</t>
  </si>
  <si>
    <t>66-CODALET</t>
  </si>
  <si>
    <t>66-COLLIOURE</t>
  </si>
  <si>
    <t>66-CONAT</t>
  </si>
  <si>
    <t>66-CORBERE</t>
  </si>
  <si>
    <t>66-CORBERE LES CABANES</t>
  </si>
  <si>
    <t>66-CORNEILLA DE CONFLENT</t>
  </si>
  <si>
    <t>66-CORNEILLA DEL VERCOL</t>
  </si>
  <si>
    <t>66-CORNEILLA LA RIVIERE</t>
  </si>
  <si>
    <t>66-CORSAVY</t>
  </si>
  <si>
    <t>66-COUSTOUGES</t>
  </si>
  <si>
    <t>66-DORRES</t>
  </si>
  <si>
    <t>66-EGAT</t>
  </si>
  <si>
    <t>66-ELNE</t>
  </si>
  <si>
    <t>66-ENVEITG</t>
  </si>
  <si>
    <t>66-ERR</t>
  </si>
  <si>
    <t>66-ESCARO</t>
  </si>
  <si>
    <t>66-ESPIRA DE CONFLENT</t>
  </si>
  <si>
    <t>66-ESPIRA DE L AGLY</t>
  </si>
  <si>
    <t>66-ESTAGEL</t>
  </si>
  <si>
    <t>66-ESTAVAR</t>
  </si>
  <si>
    <t>66-ESTOHER</t>
  </si>
  <si>
    <t>66-EUS</t>
  </si>
  <si>
    <t>66-EYNE</t>
  </si>
  <si>
    <t>66-FEILLUNS</t>
  </si>
  <si>
    <t>66-FENOUILLET</t>
  </si>
  <si>
    <t>66-FILLOLS</t>
  </si>
  <si>
    <t>66-FINESTRET</t>
  </si>
  <si>
    <t>66-FONT ROMEU ODEILLO VIA</t>
  </si>
  <si>
    <t>66-FONTPEDROUSE</t>
  </si>
  <si>
    <t>66-FONTRABIOUSE</t>
  </si>
  <si>
    <t>66-FORMIGUERES</t>
  </si>
  <si>
    <t>66-FOSSE</t>
  </si>
  <si>
    <t>66-FOURQUES</t>
  </si>
  <si>
    <t>66-FUILLA</t>
  </si>
  <si>
    <t>66-GLORIANES</t>
  </si>
  <si>
    <t>66-ILLE SUR TET</t>
  </si>
  <si>
    <t>66-JOCH</t>
  </si>
  <si>
    <t>66-JUJOLS</t>
  </si>
  <si>
    <t>66-L ALBERE</t>
  </si>
  <si>
    <t>66-LA BASTIDE</t>
  </si>
  <si>
    <t>66-LA CABANASSE</t>
  </si>
  <si>
    <t>66-LA LLAGONNE</t>
  </si>
  <si>
    <t>66-LAMANERE</t>
  </si>
  <si>
    <t>66-LANSAC</t>
  </si>
  <si>
    <t>66-LAROQUE DES ALBERES</t>
  </si>
  <si>
    <t>66-LATOUR BAS ELNE</t>
  </si>
  <si>
    <t>66-LATOUR DE CAROL</t>
  </si>
  <si>
    <t>66-LATOUR DE FRANCE</t>
  </si>
  <si>
    <t>66-LE BARCARES</t>
  </si>
  <si>
    <t>66-LE BOULOU</t>
  </si>
  <si>
    <t>66-LE PERTHUS</t>
  </si>
  <si>
    <t>66-LE SOLER</t>
  </si>
  <si>
    <t>66-LE TECH</t>
  </si>
  <si>
    <t>66-LE VIVIER</t>
  </si>
  <si>
    <t>66-LES ANGLES</t>
  </si>
  <si>
    <t>66-LES CLUSES</t>
  </si>
  <si>
    <t>66-LESQUERDE</t>
  </si>
  <si>
    <t>66-LLAURO</t>
  </si>
  <si>
    <t>66-LLO</t>
  </si>
  <si>
    <t>66-LLUPIA</t>
  </si>
  <si>
    <t>66-LOS MASOS</t>
  </si>
  <si>
    <t>66-MANTET</t>
  </si>
  <si>
    <t>66-MARQUIXANES</t>
  </si>
  <si>
    <t>66-MATEMALE</t>
  </si>
  <si>
    <t>66-MAUREILLAS LAS ILLAS</t>
  </si>
  <si>
    <t>66-MAURY</t>
  </si>
  <si>
    <t>66-MILLAS</t>
  </si>
  <si>
    <t>66-MOLITG LES BAINS</t>
  </si>
  <si>
    <t>66-MONT LOUIS</t>
  </si>
  <si>
    <t>66-MONTALBA LE CHATEAU</t>
  </si>
  <si>
    <t>66-MONTAURIOL</t>
  </si>
  <si>
    <t>66-MONTBOLO</t>
  </si>
  <si>
    <t>66-MONTESCOT</t>
  </si>
  <si>
    <t>66-MONTESQUIEU DES ALBERES</t>
  </si>
  <si>
    <t>66-MONTFERRER</t>
  </si>
  <si>
    <t>66-MONTNER</t>
  </si>
  <si>
    <t>66-MOSSET</t>
  </si>
  <si>
    <t>66-NAHUJA</t>
  </si>
  <si>
    <t>66-NEFIACH</t>
  </si>
  <si>
    <t>66-NOHEDES</t>
  </si>
  <si>
    <t>66-NYER</t>
  </si>
  <si>
    <t>66-OLETTE</t>
  </si>
  <si>
    <t>66-OMS</t>
  </si>
  <si>
    <t>66-OPOUL PERILLOS</t>
  </si>
  <si>
    <t>66-OREILLA</t>
  </si>
  <si>
    <t>66-ORTAFFA</t>
  </si>
  <si>
    <t>66-OSSEJA</t>
  </si>
  <si>
    <t>66-PALAU DE CERDAGNE</t>
  </si>
  <si>
    <t>66-PALAU DEL VIDRE</t>
  </si>
  <si>
    <t>66-PASSA</t>
  </si>
  <si>
    <t>66-PERPIGNAN</t>
  </si>
  <si>
    <t>66-PEYRESTORTES</t>
  </si>
  <si>
    <t>66-PEZILLA DE CONFLENT</t>
  </si>
  <si>
    <t>66-PEZILLA LA RIVIERE</t>
  </si>
  <si>
    <t>66-PIA</t>
  </si>
  <si>
    <t>66-PLANES</t>
  </si>
  <si>
    <t>66-PLANEZES</t>
  </si>
  <si>
    <t>66-POLLESTRES</t>
  </si>
  <si>
    <t>66-PONTEILLA</t>
  </si>
  <si>
    <t>66-PORT VENDRES</t>
  </si>
  <si>
    <t>66-PORTA</t>
  </si>
  <si>
    <t>66-PORTE PUYMORENS</t>
  </si>
  <si>
    <t>66-PRADES</t>
  </si>
  <si>
    <t>66-PRATS DE MOLLO LA PRESTE</t>
  </si>
  <si>
    <t>66-PRATS DE SOURNIA</t>
  </si>
  <si>
    <t>66-PRUGNANES</t>
  </si>
  <si>
    <t>66-PRUNET ET BELPUIG</t>
  </si>
  <si>
    <t>66-PUYVALADOR</t>
  </si>
  <si>
    <t>66-PY</t>
  </si>
  <si>
    <t>66-RABOUILLET</t>
  </si>
  <si>
    <t>66-RAILLEU</t>
  </si>
  <si>
    <t>66-RASIGUERES</t>
  </si>
  <si>
    <t>66-REAL</t>
  </si>
  <si>
    <t>66-REYNES</t>
  </si>
  <si>
    <t>66-RIA SIRACH</t>
  </si>
  <si>
    <t>66-RIGARDA</t>
  </si>
  <si>
    <t>66-RIVESALTES</t>
  </si>
  <si>
    <t>66-RODES</t>
  </si>
  <si>
    <t>66-SAHORRE</t>
  </si>
  <si>
    <t>66-SAILLAGOUSE</t>
  </si>
  <si>
    <t>66-SALEILLES</t>
  </si>
  <si>
    <t>66-SALSES LE CHATEAU</t>
  </si>
  <si>
    <t>66-SANSA</t>
  </si>
  <si>
    <t>66-SAUTO</t>
  </si>
  <si>
    <t>66-SERDINYA</t>
  </si>
  <si>
    <t>66-SERRALONGUE</t>
  </si>
  <si>
    <t>66-SOREDE</t>
  </si>
  <si>
    <t>66-SOUANYAS</t>
  </si>
  <si>
    <t>66-SOURNIA</t>
  </si>
  <si>
    <t>66-ST ANDRE</t>
  </si>
  <si>
    <t>66-ST ARNAC</t>
  </si>
  <si>
    <t>66-ST CYPRIEN</t>
  </si>
  <si>
    <t>66-ST ESTEVE</t>
  </si>
  <si>
    <t>66-ST FELIU D AMONT</t>
  </si>
  <si>
    <t>66-ST FELIU D AVALL</t>
  </si>
  <si>
    <t>66-ST GENIS DES FONTAINES</t>
  </si>
  <si>
    <t>66-ST HIPPOLYTE</t>
  </si>
  <si>
    <t>66-ST JEAN LASSEILLE</t>
  </si>
  <si>
    <t>66-ST JEAN PLA DE CORTS</t>
  </si>
  <si>
    <t>66-ST LAURENT DE CERDANS</t>
  </si>
  <si>
    <t>66-ST LAURENT DE LA SALANQUE</t>
  </si>
  <si>
    <t>66-ST MARSAL</t>
  </si>
  <si>
    <t>66-ST MARTIN DE FENOUILLET</t>
  </si>
  <si>
    <t>66-ST MICHEL DE LLOTES</t>
  </si>
  <si>
    <t>66-ST NAZAIRE</t>
  </si>
  <si>
    <t>66-ST PAUL DE FENOUILLET</t>
  </si>
  <si>
    <t>66-ST PIERRE DELS FORCATS</t>
  </si>
  <si>
    <t>66-STE COLOMBE DE LA COMMANDERIE</t>
  </si>
  <si>
    <t>66-STE LEOCADIE</t>
  </si>
  <si>
    <t>66-STE MARIE LA MER</t>
  </si>
  <si>
    <t>66-TAILLET</t>
  </si>
  <si>
    <t>66-TARERACH</t>
  </si>
  <si>
    <t>66-TARGASSONNE</t>
  </si>
  <si>
    <t>66-TAULIS</t>
  </si>
  <si>
    <t>66-TAURINYA</t>
  </si>
  <si>
    <t>66-TAUTAVEL</t>
  </si>
  <si>
    <t>66-TERRATS</t>
  </si>
  <si>
    <t>66-THEZA</t>
  </si>
  <si>
    <t>66-THUES ENTRE VALLS</t>
  </si>
  <si>
    <t>66-THUIR</t>
  </si>
  <si>
    <t>66-TORDERES</t>
  </si>
  <si>
    <t>66-TORREILLES</t>
  </si>
  <si>
    <t>66-TOULOUGES</t>
  </si>
  <si>
    <t>66-TRESSERRE</t>
  </si>
  <si>
    <t>66-TREVILLACH</t>
  </si>
  <si>
    <t>66-TRILLA</t>
  </si>
  <si>
    <t>66-TROUILLAS</t>
  </si>
  <si>
    <t>66-UR</t>
  </si>
  <si>
    <t>66-URBANYA</t>
  </si>
  <si>
    <t>66-VALCEBOLLERE</t>
  </si>
  <si>
    <t>66-VALMANYA</t>
  </si>
  <si>
    <t>66-VERNET LES BAINS</t>
  </si>
  <si>
    <t>66-VILLEFRANCHE DE CONFLENT</t>
  </si>
  <si>
    <t>66-VILLELONGUE DE LA SALANQUE</t>
  </si>
  <si>
    <t>66-VILLELONGUE DELS MONTS</t>
  </si>
  <si>
    <t>66-VILLEMOLAQUE</t>
  </si>
  <si>
    <t>66-VILLENEUVE DE LA RAHO</t>
  </si>
  <si>
    <t>66-VILLENEUVE LA RIVIERE</t>
  </si>
  <si>
    <t>66-VINCA</t>
  </si>
  <si>
    <t>66-VINGRAU</t>
  </si>
  <si>
    <t>66-VIRA</t>
  </si>
  <si>
    <t>66-VIVES</t>
  </si>
  <si>
    <t>67-ACHENHEIM</t>
  </si>
  <si>
    <t>67-ADAMSWILLER</t>
  </si>
  <si>
    <t>67-ALBE</t>
  </si>
  <si>
    <t>67-ALTECKENDORF</t>
  </si>
  <si>
    <t>67-ALTENHEIM</t>
  </si>
  <si>
    <t>67-ALTORF</t>
  </si>
  <si>
    <t>67-ALTWILLER</t>
  </si>
  <si>
    <t>67-ANDLAU</t>
  </si>
  <si>
    <t>67-ARTOLSHEIM</t>
  </si>
  <si>
    <t>67-ASCHBACH</t>
  </si>
  <si>
    <t>67-ASSWILLER</t>
  </si>
  <si>
    <t>67-AVOLSHEIM</t>
  </si>
  <si>
    <t>67-BAERENDORF</t>
  </si>
  <si>
    <t>67-BALBRONN</t>
  </si>
  <si>
    <t>67-BALDENHEIM</t>
  </si>
  <si>
    <t>67-BAREMBACH</t>
  </si>
  <si>
    <t>67-BARR</t>
  </si>
  <si>
    <t>67-BASSEMBERG</t>
  </si>
  <si>
    <t>67-BATZENDORF</t>
  </si>
  <si>
    <t>67-BEINHEIM</t>
  </si>
  <si>
    <t>67-BELLEFOSSE</t>
  </si>
  <si>
    <t>67-BELMONT</t>
  </si>
  <si>
    <t>67-BENFELD</t>
  </si>
  <si>
    <t>67-BERG</t>
  </si>
  <si>
    <t>67-BERGBIETEN</t>
  </si>
  <si>
    <t>67-BERNARDSWILLER</t>
  </si>
  <si>
    <t>67-BERNARDVILLE</t>
  </si>
  <si>
    <t>67-BERNOLSHEIM</t>
  </si>
  <si>
    <t>67-BERSTETT</t>
  </si>
  <si>
    <t>67-BERSTHEIM</t>
  </si>
  <si>
    <t>67-BETSCHDORF</t>
  </si>
  <si>
    <t>67-BETTWILLER</t>
  </si>
  <si>
    <t>67-BIBLISHEIM</t>
  </si>
  <si>
    <t>67-BIETLENHEIM</t>
  </si>
  <si>
    <t>67-BILWISHEIM</t>
  </si>
  <si>
    <t>67-BINDERNHEIM</t>
  </si>
  <si>
    <t>67-BISCHHEIM</t>
  </si>
  <si>
    <t>67-BISCHHOLTZ</t>
  </si>
  <si>
    <t>67-BISCHOFFSHEIM</t>
  </si>
  <si>
    <t>67-BISCHWILLER</t>
  </si>
  <si>
    <t>67-BISSERT</t>
  </si>
  <si>
    <t>67-BITSCHHOFFEN</t>
  </si>
  <si>
    <t>67-BLAESHEIM</t>
  </si>
  <si>
    <t>67-BLANCHERUPT</t>
  </si>
  <si>
    <t>67-BLIENSCHWILLER</t>
  </si>
  <si>
    <t>67-BOERSCH</t>
  </si>
  <si>
    <t>67-BOESENBIESEN</t>
  </si>
  <si>
    <t>67-BOLSENHEIM</t>
  </si>
  <si>
    <t>67-BOOFZHEIM</t>
  </si>
  <si>
    <t>67-BOOTZHEIM</t>
  </si>
  <si>
    <t>67-BOSSELSHAUSEN</t>
  </si>
  <si>
    <t>67-BOSSENDORF</t>
  </si>
  <si>
    <t>67-BOURG BRUCHE</t>
  </si>
  <si>
    <t>67-BOURGHEIM</t>
  </si>
  <si>
    <t>67-BOUXWILLER</t>
  </si>
  <si>
    <t>67-BREITENAU</t>
  </si>
  <si>
    <t>67-BREITENBACH</t>
  </si>
  <si>
    <t>67-BREUSCHWICKERSHEIM</t>
  </si>
  <si>
    <t>67-BRUMATH</t>
  </si>
  <si>
    <t>67-BUHL</t>
  </si>
  <si>
    <t>67-BURBACH</t>
  </si>
  <si>
    <t>67-BUST</t>
  </si>
  <si>
    <t>67-BUSWILLER</t>
  </si>
  <si>
    <t>67-BUTTEN</t>
  </si>
  <si>
    <t>67-CHATENOIS</t>
  </si>
  <si>
    <t>67-CLEEBOURG</t>
  </si>
  <si>
    <t>67-CLIMBACH</t>
  </si>
  <si>
    <t>67-COLROY LA ROCHE</t>
  </si>
  <si>
    <t>67-COSSWILLER</t>
  </si>
  <si>
    <t>67-CRASTATT</t>
  </si>
  <si>
    <t>67-CROETTWILLER</t>
  </si>
  <si>
    <t>67-DACHSTEIN</t>
  </si>
  <si>
    <t>67-DAHLENHEIM</t>
  </si>
  <si>
    <t>67-DALHUNDEN</t>
  </si>
  <si>
    <t>67-DAMBACH</t>
  </si>
  <si>
    <t>67-DAMBACH LA VILLE</t>
  </si>
  <si>
    <t>67-DANGOLSHEIM</t>
  </si>
  <si>
    <t>67-DAUBENSAND</t>
  </si>
  <si>
    <t>67-DAUENDORF</t>
  </si>
  <si>
    <t>67-DEHLINGEN</t>
  </si>
  <si>
    <t>67-DETTWILLER</t>
  </si>
  <si>
    <t>67-DIEBOLSHEIM</t>
  </si>
  <si>
    <t>67-DIEDENDORF</t>
  </si>
  <si>
    <t>67-DIEFFENBACH AU VAL</t>
  </si>
  <si>
    <t>67-DIEFFENBACH LES WOERTH</t>
  </si>
  <si>
    <t>67-DIEFFENTHAL</t>
  </si>
  <si>
    <t>67-DIEMERINGEN</t>
  </si>
  <si>
    <t>67-DIMBSTHAL</t>
  </si>
  <si>
    <t>67-DINGSHEIM</t>
  </si>
  <si>
    <t>67-DINSHEIM SUR BRUCHE</t>
  </si>
  <si>
    <t>67-DOMFESSEL</t>
  </si>
  <si>
    <t>67-DONNENHEIM</t>
  </si>
  <si>
    <t>67-DORLISHEIM</t>
  </si>
  <si>
    <t>67-DOSSENHEIM KOCHERSBERG</t>
  </si>
  <si>
    <t>67-DOSSENHEIM SUR ZINSEL</t>
  </si>
  <si>
    <t>67-DRACHENBRONN BIRLENBACH</t>
  </si>
  <si>
    <t>67-DRULINGEN</t>
  </si>
  <si>
    <t>67-DRUSENHEIM</t>
  </si>
  <si>
    <t>67-DUNTZENHEIM</t>
  </si>
  <si>
    <t>67-DUPPIGHEIM</t>
  </si>
  <si>
    <t>67-DURNINGEN</t>
  </si>
  <si>
    <t>67-DURRENBACH</t>
  </si>
  <si>
    <t>67-DURSTEL</t>
  </si>
  <si>
    <t>67-DUTTLENHEIM</t>
  </si>
  <si>
    <t>67-EBERBACH SELTZ</t>
  </si>
  <si>
    <t>67-EBERSHEIM</t>
  </si>
  <si>
    <t>67-EBERSMUNSTER</t>
  </si>
  <si>
    <t>67-ECKARTSWILLER</t>
  </si>
  <si>
    <t>67-ECKBOLSHEIM</t>
  </si>
  <si>
    <t>67-ECKWERSHEIM</t>
  </si>
  <si>
    <t>67-EICHHOFFEN</t>
  </si>
  <si>
    <t>67-ELSENHEIM</t>
  </si>
  <si>
    <t>67-ENGWILLER</t>
  </si>
  <si>
    <t>67-ENTZHEIM</t>
  </si>
  <si>
    <t>67-EPFIG</t>
  </si>
  <si>
    <t>67-ERCKARTSWILLER</t>
  </si>
  <si>
    <t>67-ERGERSHEIM</t>
  </si>
  <si>
    <t>67-ERNOLSHEIM BRUCHE</t>
  </si>
  <si>
    <t>67-ERNOLSHEIM LES SAVERNE</t>
  </si>
  <si>
    <t>67-ERSTEIN</t>
  </si>
  <si>
    <t>67-ESCHAU</t>
  </si>
  <si>
    <t>67-ESCHBACH</t>
  </si>
  <si>
    <t>67-ESCHBOURG</t>
  </si>
  <si>
    <t>67-ESCHWILLER</t>
  </si>
  <si>
    <t>67-ETTENDORF</t>
  </si>
  <si>
    <t>67-EYWILLER</t>
  </si>
  <si>
    <t>67-FEGERSHEIM</t>
  </si>
  <si>
    <t>67-FESSENHEIM LE BAS</t>
  </si>
  <si>
    <t>67-FLEXBOURG</t>
  </si>
  <si>
    <t>67-FORSTFELD</t>
  </si>
  <si>
    <t>67-FORSTHEIM</t>
  </si>
  <si>
    <t>67-FORT LOUIS</t>
  </si>
  <si>
    <t>67-FOUCHY</t>
  </si>
  <si>
    <t>67-FOUDAY</t>
  </si>
  <si>
    <t>67-FRIEDOLSHEIM</t>
  </si>
  <si>
    <t>67-FRIESENHEIM</t>
  </si>
  <si>
    <t>67-FROESCHWILLER</t>
  </si>
  <si>
    <t>67-FROHMUHL</t>
  </si>
  <si>
    <t>67-FURCHHAUSEN</t>
  </si>
  <si>
    <t>67-FURDENHEIM</t>
  </si>
  <si>
    <t>67-GAMBSHEIM</t>
  </si>
  <si>
    <t>67-GEISPOLSHEIM</t>
  </si>
  <si>
    <t>67-GEISWILLER ZOEBERSDORF</t>
  </si>
  <si>
    <t>67-GERSTHEIM</t>
  </si>
  <si>
    <t>67-GERTWILLER</t>
  </si>
  <si>
    <t>67-GEUDERTHEIM</t>
  </si>
  <si>
    <t>67-GOERLINGEN</t>
  </si>
  <si>
    <t>67-GOERSDORF</t>
  </si>
  <si>
    <t>67-GOTTENHOUSE</t>
  </si>
  <si>
    <t>67-GOTTESHEIM</t>
  </si>
  <si>
    <t>67-GOUGENHEIM</t>
  </si>
  <si>
    <t>67-GOXWILLER</t>
  </si>
  <si>
    <t>67-GRANDFONTAINE</t>
  </si>
  <si>
    <t>67-GRASSENDORF</t>
  </si>
  <si>
    <t>67-GRENDELBRUCH</t>
  </si>
  <si>
    <t>67-GRESSWILLER</t>
  </si>
  <si>
    <t>67-GRIES</t>
  </si>
  <si>
    <t>67-GRIESHEIM PRES MOLSHEIM</t>
  </si>
  <si>
    <t>67-GRIESHEIM SUR SOUFFEL</t>
  </si>
  <si>
    <t>67-GUMBRECHTSHOFFEN</t>
  </si>
  <si>
    <t>67-GUNDERSHOFFEN</t>
  </si>
  <si>
    <t>67-GUNGWILLER</t>
  </si>
  <si>
    <t>67-GUNSTETT</t>
  </si>
  <si>
    <t>67-HAEGEN</t>
  </si>
  <si>
    <t>67-HAGUENAU</t>
  </si>
  <si>
    <t>67-HANDSCHUHEIM</t>
  </si>
  <si>
    <t>67-HANGENBIETEN</t>
  </si>
  <si>
    <t>67-HARSKIRCHEN</t>
  </si>
  <si>
    <t>67-HATTEN</t>
  </si>
  <si>
    <t>67-HATTMATT</t>
  </si>
  <si>
    <t>67-HEGENEY</t>
  </si>
  <si>
    <t>67-HEIDOLSHEIM</t>
  </si>
  <si>
    <t>67-HEILIGENBERG</t>
  </si>
  <si>
    <t>67-HEILIGENSTEIN</t>
  </si>
  <si>
    <t>67-HENGWILLER</t>
  </si>
  <si>
    <t>67-HERBITZHEIM</t>
  </si>
  <si>
    <t>67-HERBSHEIM</t>
  </si>
  <si>
    <t>67-HERRLISHEIM</t>
  </si>
  <si>
    <t>67-HESSENHEIM</t>
  </si>
  <si>
    <t>67-HILSENHEIM</t>
  </si>
  <si>
    <t>67-HINDISHEIM</t>
  </si>
  <si>
    <t>67-HINSBOURG</t>
  </si>
  <si>
    <t>67-HINSINGEN</t>
  </si>
  <si>
    <t>67-HIPSHEIM</t>
  </si>
  <si>
    <t>67-HIRSCHLAND</t>
  </si>
  <si>
    <t>67-HOCHFELDEN</t>
  </si>
  <si>
    <t>67-HOCHSTETT</t>
  </si>
  <si>
    <t>67-HOENHEIM</t>
  </si>
  <si>
    <t>67-HOERDT</t>
  </si>
  <si>
    <t>67-HOFFEN</t>
  </si>
  <si>
    <t>67-HOHENGOEFT</t>
  </si>
  <si>
    <t>67-HOHFRANKENHEIM</t>
  </si>
  <si>
    <t>67-HOLTZHEIM</t>
  </si>
  <si>
    <t>67-HUNSPACH</t>
  </si>
  <si>
    <t>67-HURTIGHEIM</t>
  </si>
  <si>
    <t>67-HUTTENDORF</t>
  </si>
  <si>
    <t>67-HUTTENHEIM</t>
  </si>
  <si>
    <t>67-ICHTRATZHEIM</t>
  </si>
  <si>
    <t>67-ILLKIRCH GRAFFENSTADEN</t>
  </si>
  <si>
    <t>67-INGENHEIM</t>
  </si>
  <si>
    <t>67-INGOLSHEIM</t>
  </si>
  <si>
    <t>67-INGWILLER</t>
  </si>
  <si>
    <t>67-INNENHEIM</t>
  </si>
  <si>
    <t>67-ISSENHAUSEN</t>
  </si>
  <si>
    <t>67-ITTENHEIM</t>
  </si>
  <si>
    <t>67-ITTERSWILLER</t>
  </si>
  <si>
    <t>67-JETTERSWILLER</t>
  </si>
  <si>
    <t>67-KALTENHOUSE</t>
  </si>
  <si>
    <t>67-KAUFFENHEIM</t>
  </si>
  <si>
    <t>67-KEFFENACH</t>
  </si>
  <si>
    <t>67-KERTZFELD</t>
  </si>
  <si>
    <t>67-KESKASTEL</t>
  </si>
  <si>
    <t>67-KESSELDORF</t>
  </si>
  <si>
    <t>67-KIENHEIM</t>
  </si>
  <si>
    <t>67-KILSTETT</t>
  </si>
  <si>
    <t>67-KINDWILLER</t>
  </si>
  <si>
    <t>67-KINTZHEIM</t>
  </si>
  <si>
    <t>67-KIRCHHEIM</t>
  </si>
  <si>
    <t>67-KIRRBERG</t>
  </si>
  <si>
    <t>67-KIRRWILLER</t>
  </si>
  <si>
    <t>67-KLEINGOEFT</t>
  </si>
  <si>
    <t>67-KNOERSHEIM</t>
  </si>
  <si>
    <t>67-KOGENHEIM</t>
  </si>
  <si>
    <t>67-KOLBSHEIM</t>
  </si>
  <si>
    <t>67-KRAUTERGERSHEIM</t>
  </si>
  <si>
    <t>67-KRAUTWILLER</t>
  </si>
  <si>
    <t>67-KRIEGSHEIM</t>
  </si>
  <si>
    <t>67-KURTZENHOUSE</t>
  </si>
  <si>
    <t>67-KUTTOLSHEIM</t>
  </si>
  <si>
    <t>67-KUTZENHAUSEN</t>
  </si>
  <si>
    <t>67-LA BROQUE</t>
  </si>
  <si>
    <t>67-LA PETITE PIERRE</t>
  </si>
  <si>
    <t>67-LA VANCELLE</t>
  </si>
  <si>
    <t>67-LA WANTZENAU</t>
  </si>
  <si>
    <t>67-LALAYE</t>
  </si>
  <si>
    <t>67-LAMPERTHEIM</t>
  </si>
  <si>
    <t>67-LAMPERTSLOCH</t>
  </si>
  <si>
    <t>67-LANDERSHEIM</t>
  </si>
  <si>
    <t>67-LANGENSOULTZBACH</t>
  </si>
  <si>
    <t>67-LAUBACH</t>
  </si>
  <si>
    <t>67-LAUTERBOURG</t>
  </si>
  <si>
    <t>67-LE HOHWALD</t>
  </si>
  <si>
    <t>67-LEMBACH</t>
  </si>
  <si>
    <t>67-LEUTENHEIM</t>
  </si>
  <si>
    <t>67-LICHTENBERG</t>
  </si>
  <si>
    <t>67-LIMERSHEIM</t>
  </si>
  <si>
    <t>67-LINGOLSHEIM</t>
  </si>
  <si>
    <t>67-LIPSHEIM</t>
  </si>
  <si>
    <t>67-LITTENHEIM</t>
  </si>
  <si>
    <t>67-LIXHAUSEN</t>
  </si>
  <si>
    <t>67-LOBSANN</t>
  </si>
  <si>
    <t>67-LOCHWILLER</t>
  </si>
  <si>
    <t>67-LOHR</t>
  </si>
  <si>
    <t>67-LORENTZEN</t>
  </si>
  <si>
    <t>67-LUPSTEIN</t>
  </si>
  <si>
    <t>67-LUTZELHOUSE</t>
  </si>
  <si>
    <t>67-MACKENHEIM</t>
  </si>
  <si>
    <t>67-MACKWILLER</t>
  </si>
  <si>
    <t>67-MAENNOLSHEIM</t>
  </si>
  <si>
    <t>67-MAISONSGOUTTE</t>
  </si>
  <si>
    <t>67-MARCKOLSHEIM</t>
  </si>
  <si>
    <t>67-MARLENHEIM</t>
  </si>
  <si>
    <t>67-MARMOUTIER</t>
  </si>
  <si>
    <t>67-MATZENHEIM</t>
  </si>
  <si>
    <t>67-MEISTRATZHEIM</t>
  </si>
  <si>
    <t>67-MELSHEIM</t>
  </si>
  <si>
    <t>67-MEMMELSHOFFEN</t>
  </si>
  <si>
    <t>67-MENCHHOFFEN</t>
  </si>
  <si>
    <t>67-MERKWILLER PECHELBRONN</t>
  </si>
  <si>
    <t>67-MERTZWILLER</t>
  </si>
  <si>
    <t>67-MIETESHEIM</t>
  </si>
  <si>
    <t>67-MINVERSHEIM</t>
  </si>
  <si>
    <t>67-MITTELBERGHEIM</t>
  </si>
  <si>
    <t>67-MITTELHAUSBERGEN</t>
  </si>
  <si>
    <t>67-MITTELSCHAEFFOLSHEIM</t>
  </si>
  <si>
    <t>67-MOLLKIRCH</t>
  </si>
  <si>
    <t>67-MOLSHEIM</t>
  </si>
  <si>
    <t>67-MOMMENHEIM</t>
  </si>
  <si>
    <t>67-MONSWILLER</t>
  </si>
  <si>
    <t>67-MORSBRONN LES BAINS</t>
  </si>
  <si>
    <t>67-MORSCHWILLER</t>
  </si>
  <si>
    <t>67-MOTHERN</t>
  </si>
  <si>
    <t>67-MUHLBACH SUR BRUCHE</t>
  </si>
  <si>
    <t>67-MULHAUSEN</t>
  </si>
  <si>
    <t>67-MUNCHHAUSEN</t>
  </si>
  <si>
    <t>67-MUNDOLSHEIM</t>
  </si>
  <si>
    <t>67-MUSSIG</t>
  </si>
  <si>
    <t>67-MUTTERSHOLTZ</t>
  </si>
  <si>
    <t>67-MUTZENHOUSE</t>
  </si>
  <si>
    <t>67-MUTZIG</t>
  </si>
  <si>
    <t>67-NATZWILLER</t>
  </si>
  <si>
    <t>67-NEEWILLER PRES LAUTERBOURG</t>
  </si>
  <si>
    <t>67-NEUBOIS</t>
  </si>
  <si>
    <t>67-NEUGARTHEIM ITTLENHEIM</t>
  </si>
  <si>
    <t>67-NEUHAEUSEL</t>
  </si>
  <si>
    <t>67-NEUVE EGLISE</t>
  </si>
  <si>
    <t>67-NEUVILLER LA ROCHE</t>
  </si>
  <si>
    <t>67-NEUWILLER LES SAVERNE</t>
  </si>
  <si>
    <t>67-NIEDERBRONN LES BAINS</t>
  </si>
  <si>
    <t>67-NIEDERHASLACH</t>
  </si>
  <si>
    <t>67-NIEDERHAUSBERGEN</t>
  </si>
  <si>
    <t>67-NIEDERLAUTERBACH</t>
  </si>
  <si>
    <t>67-NIEDERMODERN</t>
  </si>
  <si>
    <t>67-NIEDERNAI</t>
  </si>
  <si>
    <t>67-NIEDERROEDERN</t>
  </si>
  <si>
    <t>67-NIEDERSCHAEFFOLSHEIM</t>
  </si>
  <si>
    <t>67-NIEDERSOULTZBACH</t>
  </si>
  <si>
    <t>67-NIEDERSTEINBACH</t>
  </si>
  <si>
    <t>67-NORDHEIM</t>
  </si>
  <si>
    <t>67-NORDHOUSE</t>
  </si>
  <si>
    <t>67-NOTHALTEN</t>
  </si>
  <si>
    <t>67-OBENHEIM</t>
  </si>
  <si>
    <t>67-OBERBRONN</t>
  </si>
  <si>
    <t>67-OBERDORF SPACHBACH</t>
  </si>
  <si>
    <t>67-OBERHASLACH</t>
  </si>
  <si>
    <t>67-OBERHAUSBERGEN</t>
  </si>
  <si>
    <t>67-OBERHOFFEN LES WISSEMBOURG</t>
  </si>
  <si>
    <t>67-OBERHOFFEN SUR MODER</t>
  </si>
  <si>
    <t>67-OBERLAUTERBACH</t>
  </si>
  <si>
    <t>67-OBERMODERN ZUTZENDORF</t>
  </si>
  <si>
    <t>67-OBERNAI</t>
  </si>
  <si>
    <t>67-OBERROEDERN</t>
  </si>
  <si>
    <t>67-OBERSCHAEFFOLSHEIM</t>
  </si>
  <si>
    <t>67-OBERSOULTZBACH</t>
  </si>
  <si>
    <t>67-OBERSTEINBACH</t>
  </si>
  <si>
    <t>67-ODRATZHEIM</t>
  </si>
  <si>
    <t>67-OERMINGEN</t>
  </si>
  <si>
    <t>67-OFFENDORF</t>
  </si>
  <si>
    <t>67-OFFWILLER</t>
  </si>
  <si>
    <t>67-OHLUNGEN</t>
  </si>
  <si>
    <t>67-OHNENHEIM</t>
  </si>
  <si>
    <t>67-OLWISHEIM</t>
  </si>
  <si>
    <t>67-ORSCHWILLER</t>
  </si>
  <si>
    <t>67-OSTHOFFEN</t>
  </si>
  <si>
    <t>67-OSTHOUSE</t>
  </si>
  <si>
    <t>67-OSTWALD</t>
  </si>
  <si>
    <t>67-OTTERSTHAL</t>
  </si>
  <si>
    <t>67-OTTERSWILLER</t>
  </si>
  <si>
    <t>67-OTTROTT</t>
  </si>
  <si>
    <t>67-OTTWILLER</t>
  </si>
  <si>
    <t>67-PETERSBACH</t>
  </si>
  <si>
    <t>67-PFALZWEYER</t>
  </si>
  <si>
    <t>67-PFULGRIESHEIM</t>
  </si>
  <si>
    <t>67-PLAINE</t>
  </si>
  <si>
    <t>67-PLOBSHEIM</t>
  </si>
  <si>
    <t>67-PREUSCHDORF</t>
  </si>
  <si>
    <t>67-PRINTZHEIM</t>
  </si>
  <si>
    <t>67-PUBERG</t>
  </si>
  <si>
    <t>67-QUATZENHEIM</t>
  </si>
  <si>
    <t>67-RANGEN</t>
  </si>
  <si>
    <t>67-RANRUPT</t>
  </si>
  <si>
    <t>67-RATZWILLER</t>
  </si>
  <si>
    <t>67-RAUWILLER</t>
  </si>
  <si>
    <t>67-REICHSFELD</t>
  </si>
  <si>
    <t>67-REICHSHOFFEN</t>
  </si>
  <si>
    <t>67-REICHSTETT</t>
  </si>
  <si>
    <t>67-REINHARDSMUNSTER</t>
  </si>
  <si>
    <t>67-REIPERTSWILLER</t>
  </si>
  <si>
    <t>67-RETSCHWILLER</t>
  </si>
  <si>
    <t>67-REUTENBOURG</t>
  </si>
  <si>
    <t>67-REXINGEN</t>
  </si>
  <si>
    <t>67-RHINAU</t>
  </si>
  <si>
    <t>67-RICHTOLSHEIM</t>
  </si>
  <si>
    <t>67-RIEDSELTZ</t>
  </si>
  <si>
    <t>67-RIMSDORF</t>
  </si>
  <si>
    <t>67-RINGENDORF</t>
  </si>
  <si>
    <t>67-RITTERSHOFFEN</t>
  </si>
  <si>
    <t>67-ROESCHWOOG</t>
  </si>
  <si>
    <t>67-ROHR</t>
  </si>
  <si>
    <t>67-ROHRWILLER</t>
  </si>
  <si>
    <t>67-ROMANSWILLER</t>
  </si>
  <si>
    <t>67-ROPPENHEIM</t>
  </si>
  <si>
    <t>67-ROSENWILLER</t>
  </si>
  <si>
    <t>67-ROSHEIM</t>
  </si>
  <si>
    <t>67-ROSSFELD</t>
  </si>
  <si>
    <t>67-ROSTEIG</t>
  </si>
  <si>
    <t>67-ROTHAU</t>
  </si>
  <si>
    <t>67-ROTHBACH</t>
  </si>
  <si>
    <t>67-ROTT</t>
  </si>
  <si>
    <t>67-ROTTELSHEIM</t>
  </si>
  <si>
    <t>67-ROUNTZENHEIM AUENHEIM</t>
  </si>
  <si>
    <t>67-RUSS</t>
  </si>
  <si>
    <t>67-SAALES</t>
  </si>
  <si>
    <t>67-SAASENHEIM</t>
  </si>
  <si>
    <t>67-SAESSOLSHEIM</t>
  </si>
  <si>
    <t>67-SALMBACH</t>
  </si>
  <si>
    <t>67-SAND</t>
  </si>
  <si>
    <t>67-SARRE UNION</t>
  </si>
  <si>
    <t>67-SARREWERDEN</t>
  </si>
  <si>
    <t>67-SAULXURES</t>
  </si>
  <si>
    <t>67-SAVERNE</t>
  </si>
  <si>
    <t>67-SCHAEFFERSHEIM</t>
  </si>
  <si>
    <t>67-SCHAFFHOUSE PRES SELTZ</t>
  </si>
  <si>
    <t>67-SCHALKENDORF</t>
  </si>
  <si>
    <t>67-SCHARRACHBERGHEIM IRMSTETT</t>
  </si>
  <si>
    <t>67-SCHEIBENHARD</t>
  </si>
  <si>
    <t>67-SCHERLENHEIM</t>
  </si>
  <si>
    <t>67-SCHERWILLER</t>
  </si>
  <si>
    <t>67-SCHILLERSDORF</t>
  </si>
  <si>
    <t>67-SCHILTIGHEIM</t>
  </si>
  <si>
    <t>67-SCHIRMECK</t>
  </si>
  <si>
    <t>67-SCHIRRHEIN</t>
  </si>
  <si>
    <t>67-SCHIRRHOFFEN</t>
  </si>
  <si>
    <t>67-SCHLEITHAL</t>
  </si>
  <si>
    <t>67-SCHNERSHEIM</t>
  </si>
  <si>
    <t>67-SCHOENAU</t>
  </si>
  <si>
    <t>67-SCHOENBOURG</t>
  </si>
  <si>
    <t>67-SCHOENENBOURG</t>
  </si>
  <si>
    <t>67-SCHOPPERTEN</t>
  </si>
  <si>
    <t>67-SCHWEIGHOUSE SUR MODER</t>
  </si>
  <si>
    <t>67-SCHWENHEIM</t>
  </si>
  <si>
    <t>67-SCHWINDRATZHEIM</t>
  </si>
  <si>
    <t>67-SCHWOBSHEIM</t>
  </si>
  <si>
    <t>67-SEEBACH</t>
  </si>
  <si>
    <t>67-SELESTAT</t>
  </si>
  <si>
    <t>67-SELTZ</t>
  </si>
  <si>
    <t>67-SERMERSHEIM</t>
  </si>
  <si>
    <t>67-SESSENHEIM</t>
  </si>
  <si>
    <t>67-SIEGEN</t>
  </si>
  <si>
    <t>67-SIEWILLER</t>
  </si>
  <si>
    <t>67-SILTZHEIM</t>
  </si>
  <si>
    <t>67-SOLBACH</t>
  </si>
  <si>
    <t>67-SOMMERAU</t>
  </si>
  <si>
    <t>67-SOUFFELWEYERSHEIM</t>
  </si>
  <si>
    <t>67-SOUFFLENHEIM</t>
  </si>
  <si>
    <t>67-SOULTZ LES BAINS</t>
  </si>
  <si>
    <t>67-SOULTZ SOUS FORETS</t>
  </si>
  <si>
    <t>67-SPARSBACH</t>
  </si>
  <si>
    <t>67-ST BLAISE LA ROCHE</t>
  </si>
  <si>
    <t>67-ST JEAN SAVERNE</t>
  </si>
  <si>
    <t>67-ST MARTIN</t>
  </si>
  <si>
    <t>67-ST MAURICE</t>
  </si>
  <si>
    <t>67-ST NABOR</t>
  </si>
  <si>
    <t>67-ST PIERRE</t>
  </si>
  <si>
    <t>67-ST PIERRE BOIS</t>
  </si>
  <si>
    <t>67-STATTMATTEN</t>
  </si>
  <si>
    <t>67-STEIGE</t>
  </si>
  <si>
    <t>67-STEINBOURG</t>
  </si>
  <si>
    <t>67-STEINSELTZ</t>
  </si>
  <si>
    <t>67-STILL</t>
  </si>
  <si>
    <t>67-STOTZHEIM</t>
  </si>
  <si>
    <t>67-STRASBOURG</t>
  </si>
  <si>
    <t>67-STRUTH</t>
  </si>
  <si>
    <t>67-STUNDWILLER</t>
  </si>
  <si>
    <t>67-STUTZHEIM OFFENHEIM</t>
  </si>
  <si>
    <t>67-SUNDHOUSE</t>
  </si>
  <si>
    <t>67-SURBOURG</t>
  </si>
  <si>
    <t>67-THAL DRULINGEN</t>
  </si>
  <si>
    <t>67-THAL MARMOUTIER</t>
  </si>
  <si>
    <t>67-THANVILLE</t>
  </si>
  <si>
    <t>67-TIEFFENBACH</t>
  </si>
  <si>
    <t>67-TRAENHEIM</t>
  </si>
  <si>
    <t>67-TRIEMBACH AU VAL</t>
  </si>
  <si>
    <t>67-TRIMBACH</t>
  </si>
  <si>
    <t>67-TRUCHTERSHEIM</t>
  </si>
  <si>
    <t>67-UHLWILLER</t>
  </si>
  <si>
    <t>67-UHRWILLER</t>
  </si>
  <si>
    <t>67-URBEIS</t>
  </si>
  <si>
    <t>67-URMATT</t>
  </si>
  <si>
    <t>67-UTTENHEIM</t>
  </si>
  <si>
    <t>67-UTTENHOFFEN</t>
  </si>
  <si>
    <t>67-UTTWILLER</t>
  </si>
  <si>
    <t>67-VAL DE MODER</t>
  </si>
  <si>
    <t>67-VALFF</t>
  </si>
  <si>
    <t>67-VENDENHEIM</t>
  </si>
  <si>
    <t>67-VILLE</t>
  </si>
  <si>
    <t>67-VOELLERDINGEN</t>
  </si>
  <si>
    <t>67-VOLKSBERG</t>
  </si>
  <si>
    <t>67-WAHLENHEIM</t>
  </si>
  <si>
    <t>67-WALBOURG</t>
  </si>
  <si>
    <t>67-WALDERSBACH</t>
  </si>
  <si>
    <t>67-WALDHAMBACH</t>
  </si>
  <si>
    <t>67-WALDOLWISHEIM</t>
  </si>
  <si>
    <t>67-WALTENHEIM SUR ZORN</t>
  </si>
  <si>
    <t>67-WANGEN</t>
  </si>
  <si>
    <t>67-WANGENBOURG ENGENTHAL</t>
  </si>
  <si>
    <t>67-WASSELONNE</t>
  </si>
  <si>
    <t>67-WEINBOURG</t>
  </si>
  <si>
    <t>67-WEISLINGEN</t>
  </si>
  <si>
    <t>67-WEITBRUCH</t>
  </si>
  <si>
    <t>67-WEITERSWILLER</t>
  </si>
  <si>
    <t>67-WESTHOFFEN</t>
  </si>
  <si>
    <t>67-WESTHOUSE</t>
  </si>
  <si>
    <t>67-WESTHOUSE MARMOUTIER</t>
  </si>
  <si>
    <t>67-WEYER</t>
  </si>
  <si>
    <t>67-WEYERSHEIM</t>
  </si>
  <si>
    <t>67-WICKERSHEIM WILSHAUSEN</t>
  </si>
  <si>
    <t>67-WILDERSBACH</t>
  </si>
  <si>
    <t>67-WILLGOTTHEIM</t>
  </si>
  <si>
    <t>67-WILWISHEIM</t>
  </si>
  <si>
    <t>67-WIMMENAU</t>
  </si>
  <si>
    <t>67-WINDSTEIN</t>
  </si>
  <si>
    <t>67-WINGEN</t>
  </si>
  <si>
    <t>67-WINGEN SUR MODER</t>
  </si>
  <si>
    <t>67-WINGERSHEIM LES QUATRE BANS</t>
  </si>
  <si>
    <t>67-WINTERSHOUSE</t>
  </si>
  <si>
    <t>67-WINTZENBACH</t>
  </si>
  <si>
    <t>67-WINTZENHEIM KOCHERSBERG</t>
  </si>
  <si>
    <t>67-WISCHES</t>
  </si>
  <si>
    <t>67-WISSEMBOURG</t>
  </si>
  <si>
    <t>67-WITTERNHEIM</t>
  </si>
  <si>
    <t>67-WITTERSHEIM</t>
  </si>
  <si>
    <t>67-WITTISHEIM</t>
  </si>
  <si>
    <t>67-WIWERSHEIM</t>
  </si>
  <si>
    <t>67-WOERTH</t>
  </si>
  <si>
    <t>67-WOLFISHEIM</t>
  </si>
  <si>
    <t>67-WOLFSKIRCHEN</t>
  </si>
  <si>
    <t>67-WOLSCHHEIM</t>
  </si>
  <si>
    <t>67-WOLXHEIM</t>
  </si>
  <si>
    <t>67-ZEHNACKER</t>
  </si>
  <si>
    <t>67-ZEINHEIM</t>
  </si>
  <si>
    <t>67-ZELLWILLER</t>
  </si>
  <si>
    <t>67-ZINSWILLER</t>
  </si>
  <si>
    <t>67-ZITTERSHEIM</t>
  </si>
  <si>
    <t>68-ALGOLSHEIM</t>
  </si>
  <si>
    <t>68-ALTENACH</t>
  </si>
  <si>
    <t>68-ALTKIRCH</t>
  </si>
  <si>
    <t>68-AMMERSCHWIHR</t>
  </si>
  <si>
    <t>68-ANDOLSHEIM</t>
  </si>
  <si>
    <t>68-APPENWIHR</t>
  </si>
  <si>
    <t>68-ARTZENHEIM</t>
  </si>
  <si>
    <t>68-ASPACH</t>
  </si>
  <si>
    <t>68-ASPACH LE BAS</t>
  </si>
  <si>
    <t>68-ASPACH MICHELBACH</t>
  </si>
  <si>
    <t>68-ATTENSCHWILLER</t>
  </si>
  <si>
    <t>68-AUBURE</t>
  </si>
  <si>
    <t>68-BALDERSHEIM</t>
  </si>
  <si>
    <t>68-BALGAU</t>
  </si>
  <si>
    <t>68-BALLERSDORF</t>
  </si>
  <si>
    <t>68-BALSCHWILLER</t>
  </si>
  <si>
    <t>68-BALTZENHEIM</t>
  </si>
  <si>
    <t>68-BANTZENHEIM</t>
  </si>
  <si>
    <t>68-BARTENHEIM</t>
  </si>
  <si>
    <t>68-BATTENHEIM</t>
  </si>
  <si>
    <t>68-BEBLENHEIM</t>
  </si>
  <si>
    <t>68-BELLEMAGNY</t>
  </si>
  <si>
    <t>68-BENDORF</t>
  </si>
  <si>
    <t>68-BENNWIHR MITTELWIHR</t>
  </si>
  <si>
    <t>68-BERENTZWILLER</t>
  </si>
  <si>
    <t>68-BERGHEIM</t>
  </si>
  <si>
    <t>68-BERGHOLTZ</t>
  </si>
  <si>
    <t>68-BERGHOLTZZELL</t>
  </si>
  <si>
    <t>68-BERNWILLER</t>
  </si>
  <si>
    <t>68-BERRWILLER</t>
  </si>
  <si>
    <t>68-BETTENDORF</t>
  </si>
  <si>
    <t>68-BETTLACH</t>
  </si>
  <si>
    <t>68-BIEDERTHAL</t>
  </si>
  <si>
    <t>68-BIESHEIM</t>
  </si>
  <si>
    <t>68-BILTZHEIM</t>
  </si>
  <si>
    <t>68-BISCHWIHR</t>
  </si>
  <si>
    <t>68-BISEL</t>
  </si>
  <si>
    <t>68-BITSCHWILLER LES THANN</t>
  </si>
  <si>
    <t>68-BLODELSHEIM</t>
  </si>
  <si>
    <t>68-BLOTZHEIM</t>
  </si>
  <si>
    <t>68-BOLLWILLER</t>
  </si>
  <si>
    <t>68-BOURBACH LE BAS</t>
  </si>
  <si>
    <t>68-BOURBACH LE HAUT</t>
  </si>
  <si>
    <t>68-BOUXWILLER</t>
  </si>
  <si>
    <t>68-BRECHAUMONT</t>
  </si>
  <si>
    <t>68-BREITENBACH</t>
  </si>
  <si>
    <t>68-BRETTEN</t>
  </si>
  <si>
    <t>68-BRINCKHEIM</t>
  </si>
  <si>
    <t>68-BRUEBACH</t>
  </si>
  <si>
    <t>68-BRUNSTATT DIDENHEIM</t>
  </si>
  <si>
    <t>68-BUETHWILLER</t>
  </si>
  <si>
    <t>68-BUHL</t>
  </si>
  <si>
    <t>68-BURNHAUPT LE BAS</t>
  </si>
  <si>
    <t>68-BURNHAUPT LE HAUT</t>
  </si>
  <si>
    <t>68-BUSCHWILLER</t>
  </si>
  <si>
    <t>68-CARSPACH</t>
  </si>
  <si>
    <t>68-CERNAY</t>
  </si>
  <si>
    <t>68-CHALAMPE</t>
  </si>
  <si>
    <t>68-CHAVANNES SUR L ETANG</t>
  </si>
  <si>
    <t>68-COLMAR</t>
  </si>
  <si>
    <t>68-COURTAVON</t>
  </si>
  <si>
    <t>68-DANNEMARIE</t>
  </si>
  <si>
    <t>68-DESSENHEIM</t>
  </si>
  <si>
    <t>68-DIEFMATTEN</t>
  </si>
  <si>
    <t>68-DIETWILLER</t>
  </si>
  <si>
    <t>68-DOLLEREN</t>
  </si>
  <si>
    <t>68-DURLINSDORF</t>
  </si>
  <si>
    <t>68-DURMENACH</t>
  </si>
  <si>
    <t>68-DURRENENTZEN</t>
  </si>
  <si>
    <t>68-EGLINGEN</t>
  </si>
  <si>
    <t>68-EGUISHEIM</t>
  </si>
  <si>
    <t>68-ELBACH</t>
  </si>
  <si>
    <t>68-EMLINGEN</t>
  </si>
  <si>
    <t>68-ENSISHEIM</t>
  </si>
  <si>
    <t>68-ESCHBACH AU VAL</t>
  </si>
  <si>
    <t>68-ESCHENTZWILLER</t>
  </si>
  <si>
    <t>68-ETEIMBES</t>
  </si>
  <si>
    <t>68-FALKWILLER</t>
  </si>
  <si>
    <t>68-FELDBACH</t>
  </si>
  <si>
    <t>68-FELDKIRCH</t>
  </si>
  <si>
    <t>68-FELLERING</t>
  </si>
  <si>
    <t>68-FERRETTE</t>
  </si>
  <si>
    <t>68-FESSENHEIM</t>
  </si>
  <si>
    <t>68-FISLIS</t>
  </si>
  <si>
    <t>68-FLAXLANDEN</t>
  </si>
  <si>
    <t>68-FOLGENSBOURG</t>
  </si>
  <si>
    <t>68-FORTSCHWIHR</t>
  </si>
  <si>
    <t>68-FRANKEN</t>
  </si>
  <si>
    <t>68-FRELAND</t>
  </si>
  <si>
    <t>68-FRIESEN</t>
  </si>
  <si>
    <t>68-FROENINGEN</t>
  </si>
  <si>
    <t>68-FULLEREN</t>
  </si>
  <si>
    <t>68-GALFINGUE</t>
  </si>
  <si>
    <t>68-GEISHOUSE</t>
  </si>
  <si>
    <t>68-GEISPITZEN</t>
  </si>
  <si>
    <t>68-GEISWASSER</t>
  </si>
  <si>
    <t>68-GILDWILLER</t>
  </si>
  <si>
    <t>68-GOLDBACH ALTENBACH</t>
  </si>
  <si>
    <t>68-GOMMERSDORF</t>
  </si>
  <si>
    <t>68-GRIESBACH AU VAL</t>
  </si>
  <si>
    <t>68-GRUSSENHEIM</t>
  </si>
  <si>
    <t>68-GUEBERSCHWIHR</t>
  </si>
  <si>
    <t>68-GUEBWILLER</t>
  </si>
  <si>
    <t>68-GUEMAR</t>
  </si>
  <si>
    <t>68-GUEVENATTEN</t>
  </si>
  <si>
    <t>68-GUEWENHEIM</t>
  </si>
  <si>
    <t>68-GUNDOLSHEIM</t>
  </si>
  <si>
    <t>68-GUNSBACH</t>
  </si>
  <si>
    <t>68-HABSHEIM</t>
  </si>
  <si>
    <t>68-HAGENBACH</t>
  </si>
  <si>
    <t>68-HAGENTHAL LE BAS</t>
  </si>
  <si>
    <t>68-HAGENTHAL LE HAUT</t>
  </si>
  <si>
    <t>68-HARTMANNSWILLER</t>
  </si>
  <si>
    <t>68-HATTSTATT</t>
  </si>
  <si>
    <t>68-HAUSGAUEN</t>
  </si>
  <si>
    <t>68-HECKEN</t>
  </si>
  <si>
    <t>68-HEGENHEIM</t>
  </si>
  <si>
    <t>68-HEIDWILLER</t>
  </si>
  <si>
    <t>68-HEIMERSDORF</t>
  </si>
  <si>
    <t>68-HEIMSBRUNN</t>
  </si>
  <si>
    <t>68-HEITEREN</t>
  </si>
  <si>
    <t>68-HEIWILLER</t>
  </si>
  <si>
    <t>68-HELFRANTZKIRCH</t>
  </si>
  <si>
    <t>68-HERRLISHEIM PRES COLMAR</t>
  </si>
  <si>
    <t>68-HESINGUE</t>
  </si>
  <si>
    <t>68-HETTENSCHLAG</t>
  </si>
  <si>
    <t>68-HINDLINGEN</t>
  </si>
  <si>
    <t>68-HIRSINGUE</t>
  </si>
  <si>
    <t>68-HIRTZBACH</t>
  </si>
  <si>
    <t>68-HIRTZFELDEN</t>
  </si>
  <si>
    <t>68-HOCHSTATT</t>
  </si>
  <si>
    <t>68-HOHROD</t>
  </si>
  <si>
    <t>68-HOMBOURG</t>
  </si>
  <si>
    <t>68-HORBOURG WIHR</t>
  </si>
  <si>
    <t>68-HOUSSEN</t>
  </si>
  <si>
    <t>68-HUNAWIHR</t>
  </si>
  <si>
    <t>68-HUNDSBACH</t>
  </si>
  <si>
    <t>68-HUNINGUE</t>
  </si>
  <si>
    <t>68-HUSSEREN LES CHATEAUX</t>
  </si>
  <si>
    <t>68-HUSSEREN WESSERLING</t>
  </si>
  <si>
    <t>68-ILLFURTH</t>
  </si>
  <si>
    <t>68-ILLHAEUSERN</t>
  </si>
  <si>
    <t>68-ILLTAL</t>
  </si>
  <si>
    <t>68-ILLZACH</t>
  </si>
  <si>
    <t>68-INGERSHEIM</t>
  </si>
  <si>
    <t>68-ISSENHEIM</t>
  </si>
  <si>
    <t>68-JEBSHEIM</t>
  </si>
  <si>
    <t>68-JETTINGEN</t>
  </si>
  <si>
    <t>68-JUNGHOLTZ</t>
  </si>
  <si>
    <t>68-KAPPELEN</t>
  </si>
  <si>
    <t>68-KATZENTHAL</t>
  </si>
  <si>
    <t>68-KAYSERSBERG VIGNOBLE</t>
  </si>
  <si>
    <t>68-KEMBS</t>
  </si>
  <si>
    <t>68-KIFFIS</t>
  </si>
  <si>
    <t>68-KINGERSHEIM</t>
  </si>
  <si>
    <t>68-KIRCHBERG</t>
  </si>
  <si>
    <t>68-KNOERINGUE</t>
  </si>
  <si>
    <t>68-KOESTLACH</t>
  </si>
  <si>
    <t>68-KOETZINGUE</t>
  </si>
  <si>
    <t>68-KRUTH</t>
  </si>
  <si>
    <t>68-KUNHEIM</t>
  </si>
  <si>
    <t>68-LABAROCHE</t>
  </si>
  <si>
    <t>68-LANDSER</t>
  </si>
  <si>
    <t>68-LAPOUTROIE</t>
  </si>
  <si>
    <t>68-LARGITZEN</t>
  </si>
  <si>
    <t>68-LAUTENBACH</t>
  </si>
  <si>
    <t>68-LAUTENBACHZELL</t>
  </si>
  <si>
    <t>68-LAUW</t>
  </si>
  <si>
    <t>68-LE BONHOMME</t>
  </si>
  <si>
    <t>68-LE HAUT SOULTZBACH</t>
  </si>
  <si>
    <t>68-LEIMBACH</t>
  </si>
  <si>
    <t>68-LEVONCOURT</t>
  </si>
  <si>
    <t>68-LEYMEN</t>
  </si>
  <si>
    <t>68-LIEBENSWILLER</t>
  </si>
  <si>
    <t>68-LIEBSDORF</t>
  </si>
  <si>
    <t>68-LIEPVRE</t>
  </si>
  <si>
    <t>68-LIGSDORF</t>
  </si>
  <si>
    <t>68-LINSDORF</t>
  </si>
  <si>
    <t>68-LINTHAL</t>
  </si>
  <si>
    <t>68-LOGELHEIM</t>
  </si>
  <si>
    <t>68-LUCELLE</t>
  </si>
  <si>
    <t>68-LUEMSCHWILLER</t>
  </si>
  <si>
    <t>68-LUTTENBACH</t>
  </si>
  <si>
    <t>68-LUTTER</t>
  </si>
  <si>
    <t>68-LUTTERBACH</t>
  </si>
  <si>
    <t>68-MAGNY</t>
  </si>
  <si>
    <t>68-MAGSTATT LE BAS</t>
  </si>
  <si>
    <t>68-MAGSTATT LE HAUT</t>
  </si>
  <si>
    <t>68-MALMERSPACH</t>
  </si>
  <si>
    <t>68-MANSPACH</t>
  </si>
  <si>
    <t>68-MASEVAUX NIEDERBRUCK</t>
  </si>
  <si>
    <t>68-MERTZEN</t>
  </si>
  <si>
    <t>68-MERXHEIM</t>
  </si>
  <si>
    <t>68-METZERAL</t>
  </si>
  <si>
    <t>68-MEYENHEIM</t>
  </si>
  <si>
    <t>68-MICHELBACH LE BAS</t>
  </si>
  <si>
    <t>68-MICHELBACH LE HAUT</t>
  </si>
  <si>
    <t>68-MITTELWIHR</t>
  </si>
  <si>
    <t>68-MITTLACH</t>
  </si>
  <si>
    <t>68-MITZACH</t>
  </si>
  <si>
    <t>68-MOERNACH</t>
  </si>
  <si>
    <t>68-MOLLAU</t>
  </si>
  <si>
    <t>68-MONTREUX JEUNE</t>
  </si>
  <si>
    <t>68-MONTREUX VIEUX</t>
  </si>
  <si>
    <t>68-MOOSCH</t>
  </si>
  <si>
    <t>68-MOOSLARGUE</t>
  </si>
  <si>
    <t>68-MORSCHWILLER LE BAS</t>
  </si>
  <si>
    <t>68-MUESPACH</t>
  </si>
  <si>
    <t>68-MUESPACH LE HAUT</t>
  </si>
  <si>
    <t>68-MUHLBACH SUR MUNSTER</t>
  </si>
  <si>
    <t>68-MULHOUSE</t>
  </si>
  <si>
    <t>68-MUNCHHOUSE</t>
  </si>
  <si>
    <t>68-MUNSTER</t>
  </si>
  <si>
    <t>68-MUNTZENHEIM</t>
  </si>
  <si>
    <t>68-MUNWILLER</t>
  </si>
  <si>
    <t>68-MURBACH</t>
  </si>
  <si>
    <t>68-NAMBSHEIM</t>
  </si>
  <si>
    <t>68-NEUF BRISACH</t>
  </si>
  <si>
    <t>68-NEUWILLER</t>
  </si>
  <si>
    <t>68-NIEDERENTZEN</t>
  </si>
  <si>
    <t>68-NIEDERHERGHEIM</t>
  </si>
  <si>
    <t>68-NIEDERMORSCHWIHR</t>
  </si>
  <si>
    <t>68-NIFFER</t>
  </si>
  <si>
    <t>68-OBERBRUCK</t>
  </si>
  <si>
    <t>68-OBERENTZEN</t>
  </si>
  <si>
    <t>68-OBERHERGHEIM</t>
  </si>
  <si>
    <t>68-OBERLARG</t>
  </si>
  <si>
    <t>68-OBERMORSCHWIHR</t>
  </si>
  <si>
    <t>68-OBERMORSCHWILLER</t>
  </si>
  <si>
    <t>68-OBERSAASHEIM</t>
  </si>
  <si>
    <t>68-ODEREN</t>
  </si>
  <si>
    <t>68-OLTINGUE</t>
  </si>
  <si>
    <t>68-ORBEY</t>
  </si>
  <si>
    <t>68-ORSCHWIHR</t>
  </si>
  <si>
    <t>68-OSENBACH</t>
  </si>
  <si>
    <t>68-OSTHEIM</t>
  </si>
  <si>
    <t>68-OTTMARSHEIM</t>
  </si>
  <si>
    <t>68-PETIT LANDAU</t>
  </si>
  <si>
    <t>68-PFAFFENHEIM</t>
  </si>
  <si>
    <t>68-PFASTATT</t>
  </si>
  <si>
    <t>68-PFETTERHOUSE</t>
  </si>
  <si>
    <t>68-PORTE DU RIED</t>
  </si>
  <si>
    <t>68-PULVERSHEIM</t>
  </si>
  <si>
    <t>68-RAEDERSDORF</t>
  </si>
  <si>
    <t>68-RAEDERSHEIM</t>
  </si>
  <si>
    <t>68-RAMMERSMATT</t>
  </si>
  <si>
    <t>68-RANSPACH</t>
  </si>
  <si>
    <t>68-RANSPACH LE BAS</t>
  </si>
  <si>
    <t>68-RANSPACH LE HAUT</t>
  </si>
  <si>
    <t>68-RANTZWILLER</t>
  </si>
  <si>
    <t>68-REGUISHEIM</t>
  </si>
  <si>
    <t>68-REININGUE</t>
  </si>
  <si>
    <t>68-RETZWILLER</t>
  </si>
  <si>
    <t>68-RIBEAUVILLE</t>
  </si>
  <si>
    <t>68-RICHWILLER</t>
  </si>
  <si>
    <t>68-RIEDISHEIM</t>
  </si>
  <si>
    <t>68-RIESPACH</t>
  </si>
  <si>
    <t>68-RIMBACH PRES GUEBWILLER</t>
  </si>
  <si>
    <t>68-RIMBACH PRES MASEVAUX</t>
  </si>
  <si>
    <t>68-RIMBACHZELL</t>
  </si>
  <si>
    <t>68-RIQUEWIHR</t>
  </si>
  <si>
    <t>68-RIXHEIM</t>
  </si>
  <si>
    <t>68-RODEREN</t>
  </si>
  <si>
    <t>68-RODERN</t>
  </si>
  <si>
    <t>68-ROGGENHOUSE</t>
  </si>
  <si>
    <t>68-ROMAGNY</t>
  </si>
  <si>
    <t>68-ROMBACH LE FRANC</t>
  </si>
  <si>
    <t>68-ROPPENTZWILLER</t>
  </si>
  <si>
    <t>68-RORSCHWIHR</t>
  </si>
  <si>
    <t>68-ROSENAU</t>
  </si>
  <si>
    <t>68-ROUFFACH</t>
  </si>
  <si>
    <t>68-RUEDERBACH</t>
  </si>
  <si>
    <t>68-RUELISHEIM</t>
  </si>
  <si>
    <t>68-RUMERSHEIM LE HAUT</t>
  </si>
  <si>
    <t>68-RUSTENHART</t>
  </si>
  <si>
    <t>68-SAUSHEIM</t>
  </si>
  <si>
    <t>68-SCHLIERBACH</t>
  </si>
  <si>
    <t>68-SCHWEIGHOUSE THANN</t>
  </si>
  <si>
    <t>68-SCHWOBEN</t>
  </si>
  <si>
    <t>68-SENTHEIM</t>
  </si>
  <si>
    <t>68-SEPPOIS LE BAS</t>
  </si>
  <si>
    <t>68-SEPPOIS LE HAUT</t>
  </si>
  <si>
    <t>68-SEWEN</t>
  </si>
  <si>
    <t>68-SICKERT</t>
  </si>
  <si>
    <t>68-SIERENTZ</t>
  </si>
  <si>
    <t>68-SONDERNACH</t>
  </si>
  <si>
    <t>68-SONDERSDORF</t>
  </si>
  <si>
    <t>68-SOPPE LE BAS</t>
  </si>
  <si>
    <t>68-SOULTZ HAUT RHIN</t>
  </si>
  <si>
    <t>68-SOULTZBACH LES BAINS</t>
  </si>
  <si>
    <t>68-SOULTZEREN</t>
  </si>
  <si>
    <t>68-SOULTZMATT</t>
  </si>
  <si>
    <t>68-SPECHBACH</t>
  </si>
  <si>
    <t>68-ST AMARIN</t>
  </si>
  <si>
    <t>68-ST BERNARD</t>
  </si>
  <si>
    <t>68-ST COSME</t>
  </si>
  <si>
    <t>68-ST HIPPOLYTE</t>
  </si>
  <si>
    <t>68-ST LOUIS</t>
  </si>
  <si>
    <t>68-ST ULRICH</t>
  </si>
  <si>
    <t>68-STAFFELFELDEN</t>
  </si>
  <si>
    <t>68-STE CROIX AUX MINES</t>
  </si>
  <si>
    <t>68-STE CROIX EN PLAINE</t>
  </si>
  <si>
    <t>68-STE MARIE AUX MINES</t>
  </si>
  <si>
    <t>68-STEINBACH</t>
  </si>
  <si>
    <t>68-STEINBRUNN LE BAS</t>
  </si>
  <si>
    <t>68-STEINBRUNN LE HAUT</t>
  </si>
  <si>
    <t>68-STEINSOULTZ</t>
  </si>
  <si>
    <t>68-STERNENBERG</t>
  </si>
  <si>
    <t>68-STETTEN</t>
  </si>
  <si>
    <t>68-STORCKENSOHN</t>
  </si>
  <si>
    <t>68-STOSSWIHR</t>
  </si>
  <si>
    <t>68-STRUETH</t>
  </si>
  <si>
    <t>68-SUNDHOFFEN</t>
  </si>
  <si>
    <t>68-TAGOLSHEIM</t>
  </si>
  <si>
    <t>68-TAGSDORF</t>
  </si>
  <si>
    <t>68-THANN</t>
  </si>
  <si>
    <t>68-THANNENKIRCH</t>
  </si>
  <si>
    <t>68-TRAUBACH LE BAS</t>
  </si>
  <si>
    <t>68-TRAUBACH LE HAUT</t>
  </si>
  <si>
    <t>68-TURCKHEIM</t>
  </si>
  <si>
    <t>68-UEBERSTRASS</t>
  </si>
  <si>
    <t>68-UFFHEIM</t>
  </si>
  <si>
    <t>68-UFFHOLTZ</t>
  </si>
  <si>
    <t>68-UNGERSHEIM</t>
  </si>
  <si>
    <t>68-URBES</t>
  </si>
  <si>
    <t>68-URSCHENHEIM</t>
  </si>
  <si>
    <t>68-VALDIEU LUTRAN</t>
  </si>
  <si>
    <t>68-VIEUX FERRETTE</t>
  </si>
  <si>
    <t>68-VIEUX THANN</t>
  </si>
  <si>
    <t>68-VILLAGE NEUF</t>
  </si>
  <si>
    <t>68-VOEGTLINSHOFFEN</t>
  </si>
  <si>
    <t>68-VOGELGRUN</t>
  </si>
  <si>
    <t>68-VOLGELSHEIM</t>
  </si>
  <si>
    <t>68-WAHLBACH</t>
  </si>
  <si>
    <t>68-WALBACH</t>
  </si>
  <si>
    <t>68-WALDIGHOFEN</t>
  </si>
  <si>
    <t>68-WALHEIM</t>
  </si>
  <si>
    <t>68-WALTENHEIM</t>
  </si>
  <si>
    <t>68-WASSERBOURG</t>
  </si>
  <si>
    <t>68-WATTWILLER</t>
  </si>
  <si>
    <t>68-WECKOLSHEIM</t>
  </si>
  <si>
    <t>68-WEGSCHEID</t>
  </si>
  <si>
    <t>68-WENTZWILLER</t>
  </si>
  <si>
    <t>68-WERENTZHOUSE</t>
  </si>
  <si>
    <t>68-WESTHALTEN</t>
  </si>
  <si>
    <t>68-WETTOLSHEIM</t>
  </si>
  <si>
    <t>68-WICKERSCHWIHR</t>
  </si>
  <si>
    <t>68-WIDENSOLEN</t>
  </si>
  <si>
    <t>68-WIHR AU VAL</t>
  </si>
  <si>
    <t>68-WILDENSTEIN</t>
  </si>
  <si>
    <t>68-WILLER</t>
  </si>
  <si>
    <t>68-WILLER SUR THUR</t>
  </si>
  <si>
    <t>68-WINKEL</t>
  </si>
  <si>
    <t>68-WINTZENHEIM</t>
  </si>
  <si>
    <t>68-WITTELSHEIM</t>
  </si>
  <si>
    <t>68-WITTENHEIM</t>
  </si>
  <si>
    <t>68-WITTERSDORF</t>
  </si>
  <si>
    <t>68-WOLFERSDORF</t>
  </si>
  <si>
    <t>68-WOLFGANTZEN</t>
  </si>
  <si>
    <t>68-WOLSCHWILLER</t>
  </si>
  <si>
    <t>68-WUENHEIM</t>
  </si>
  <si>
    <t>68-ZAESSINGUE</t>
  </si>
  <si>
    <t>68-ZELLENBERG</t>
  </si>
  <si>
    <t>68-ZILLISHEIM</t>
  </si>
  <si>
    <t>68-ZIMMERBACH</t>
  </si>
  <si>
    <t>68-ZIMMERSHEIM</t>
  </si>
  <si>
    <t>69-AFFOUX</t>
  </si>
  <si>
    <t>69-AIGUEPERSE</t>
  </si>
  <si>
    <t>69-ALBIGNY SUR SAONE</t>
  </si>
  <si>
    <t>69-ALIX</t>
  </si>
  <si>
    <t>69-AMBERIEUX D AZERGUES</t>
  </si>
  <si>
    <t>69-AMPLEPUIS</t>
  </si>
  <si>
    <t>69-AMPUIS</t>
  </si>
  <si>
    <t>69-ANCY</t>
  </si>
  <si>
    <t>69-ANSE</t>
  </si>
  <si>
    <t>69-ARNAS</t>
  </si>
  <si>
    <t>69-AVEIZE</t>
  </si>
  <si>
    <t>69-AZOLETTE</t>
  </si>
  <si>
    <t>69-BAGNOLS</t>
  </si>
  <si>
    <t>69-BEAUJEU</t>
  </si>
  <si>
    <t>69-BEAUVALLON</t>
  </si>
  <si>
    <t>69-BELLEVILLE EN BEAUJOLAIS</t>
  </si>
  <si>
    <t>69-BELMONT D AZERGUES</t>
  </si>
  <si>
    <t>69-BESSENAY</t>
  </si>
  <si>
    <t>69-BIBOST</t>
  </si>
  <si>
    <t>69-BLACE</t>
  </si>
  <si>
    <t>69-BRIGNAIS</t>
  </si>
  <si>
    <t>69-BRINDAS</t>
  </si>
  <si>
    <t>69-BRON</t>
  </si>
  <si>
    <t>69-BRULLIOLES</t>
  </si>
  <si>
    <t>69-BRUSSIEU</t>
  </si>
  <si>
    <t>69-BULLY</t>
  </si>
  <si>
    <t>69-CAILLOUX SUR FONTAINES</t>
  </si>
  <si>
    <t>69-CALUIRE ET CUIRE</t>
  </si>
  <si>
    <t>69-CENVES</t>
  </si>
  <si>
    <t>69-CERCIE</t>
  </si>
  <si>
    <t>69-CHABANIERE</t>
  </si>
  <si>
    <t>69-CHAMBOST ALLIERES</t>
  </si>
  <si>
    <t>69-CHAMBOST LONGESSAIGNE</t>
  </si>
  <si>
    <t>69-CHAMELET</t>
  </si>
  <si>
    <t>69-CHAMPAGNE AU MONT D OR</t>
  </si>
  <si>
    <t>69-CHAPONNAY</t>
  </si>
  <si>
    <t>69-CHAPONOST</t>
  </si>
  <si>
    <t>69-CHARBONNIERES LES BAINS</t>
  </si>
  <si>
    <t>69-CHARENTAY</t>
  </si>
  <si>
    <t>69-CHARLY</t>
  </si>
  <si>
    <t>69-CHARNAY</t>
  </si>
  <si>
    <t>69-CHASSELAY</t>
  </si>
  <si>
    <t>69-CHASSIEU</t>
  </si>
  <si>
    <t>69-CHATILLON</t>
  </si>
  <si>
    <t>69-CHAUSSAN</t>
  </si>
  <si>
    <t>69-CHAZAY D AZERGUES</t>
  </si>
  <si>
    <t>69-CHENAS</t>
  </si>
  <si>
    <t>69-CHENELETTE</t>
  </si>
  <si>
    <t>69-CHESSY</t>
  </si>
  <si>
    <t>69-CHEVINAY</t>
  </si>
  <si>
    <t>69-CHIROUBLES</t>
  </si>
  <si>
    <t>69-CIVRIEUX D AZERGUES</t>
  </si>
  <si>
    <t>69-CLAVEISOLLES</t>
  </si>
  <si>
    <t>69-COGNY</t>
  </si>
  <si>
    <t>69-COISE</t>
  </si>
  <si>
    <t>69-COLLONGES AU MONT D OR</t>
  </si>
  <si>
    <t>69-COLOMBIER SAUGNIEU</t>
  </si>
  <si>
    <t>69-COMMUNAY</t>
  </si>
  <si>
    <t>69-CONDRIEU</t>
  </si>
  <si>
    <t>69-CORBAS</t>
  </si>
  <si>
    <t>69-CORCELLES EN BEAUJOLAIS</t>
  </si>
  <si>
    <t>69-COURS</t>
  </si>
  <si>
    <t>69-COURZIEU</t>
  </si>
  <si>
    <t>69-COUZON AU MONT D OR</t>
  </si>
  <si>
    <t>69-CRAPONNE</t>
  </si>
  <si>
    <t>69-CUBLIZE</t>
  </si>
  <si>
    <t>69-CURIS AU MONT D OR</t>
  </si>
  <si>
    <t>69-DARDILLY</t>
  </si>
  <si>
    <t>69-DECINES CHARPIEU</t>
  </si>
  <si>
    <t>69-DENICE</t>
  </si>
  <si>
    <t>69-DEUX GROSNES</t>
  </si>
  <si>
    <t>69-DIEME</t>
  </si>
  <si>
    <t>69-DOMMARTIN</t>
  </si>
  <si>
    <t>69-DRACE</t>
  </si>
  <si>
    <t>69-DUERNE</t>
  </si>
  <si>
    <t>69-ECHALAS</t>
  </si>
  <si>
    <t>69-ECULLY</t>
  </si>
  <si>
    <t>69-EMERINGES</t>
  </si>
  <si>
    <t>69-EVEUX</t>
  </si>
  <si>
    <t>69-FEYZIN</t>
  </si>
  <si>
    <t>69-FLEURIE</t>
  </si>
  <si>
    <t>69-FLEURIEU SUR SAONE</t>
  </si>
  <si>
    <t>69-FLEURIEUX SUR L ARBRESLE</t>
  </si>
  <si>
    <t>69-FONTAINES ST MARTIN</t>
  </si>
  <si>
    <t>69-FONTAINES SUR SAONE</t>
  </si>
  <si>
    <t>69-FRANCHEVILLE</t>
  </si>
  <si>
    <t>69-FRONTENAS</t>
  </si>
  <si>
    <t>69-GENAS</t>
  </si>
  <si>
    <t>69-GENAY</t>
  </si>
  <si>
    <t>69-GIVORS</t>
  </si>
  <si>
    <t>69-GLEIZE</t>
  </si>
  <si>
    <t>69-GRANDRIS</t>
  </si>
  <si>
    <t>69-GREZIEU LA VARENNE</t>
  </si>
  <si>
    <t>69-GREZIEU LE MARCHE</t>
  </si>
  <si>
    <t>69-GRIGNY</t>
  </si>
  <si>
    <t>69-HAUTE RIVOIRE</t>
  </si>
  <si>
    <t>69-IRIGNY</t>
  </si>
  <si>
    <t>69-JONAGE</t>
  </si>
  <si>
    <t>69-JONS</t>
  </si>
  <si>
    <t>69-JOUX</t>
  </si>
  <si>
    <t>69-JULIENAS</t>
  </si>
  <si>
    <t>69-JULLIE</t>
  </si>
  <si>
    <t>69-L ARBRESLE</t>
  </si>
  <si>
    <t>69-LA CHAPELLE SUR COISE</t>
  </si>
  <si>
    <t>69-LA MULATIERE</t>
  </si>
  <si>
    <t>69-LA TOUR DE SALVAGNY</t>
  </si>
  <si>
    <t>69-LACENAS</t>
  </si>
  <si>
    <t>69-LACHASSAGNE</t>
  </si>
  <si>
    <t>69-LAMURE SUR AZERGUES</t>
  </si>
  <si>
    <t>69-LANCIE</t>
  </si>
  <si>
    <t>69-LANTIGNIE</t>
  </si>
  <si>
    <t>69-LARAJASSE</t>
  </si>
  <si>
    <t>69-LE BREUIL</t>
  </si>
  <si>
    <t>69-LE PERREON</t>
  </si>
  <si>
    <t>69-LEGNY</t>
  </si>
  <si>
    <t>69-LENTILLY</t>
  </si>
  <si>
    <t>69-LES ARDILLATS</t>
  </si>
  <si>
    <t>69-LES CHERES</t>
  </si>
  <si>
    <t>69-LES HAIES</t>
  </si>
  <si>
    <t>69-LES HALLES</t>
  </si>
  <si>
    <t>69-LES SAUVAGES</t>
  </si>
  <si>
    <t>69-LETRA</t>
  </si>
  <si>
    <t>69-LIMAS</t>
  </si>
  <si>
    <t>69-LIMONEST</t>
  </si>
  <si>
    <t>69-LISSIEU</t>
  </si>
  <si>
    <t>69-LOIRE SUR RHONE</t>
  </si>
  <si>
    <t>69-LONGES</t>
  </si>
  <si>
    <t>69-LONGESSAIGNE</t>
  </si>
  <si>
    <t>69-LOZANNE</t>
  </si>
  <si>
    <t>69-LUCENAY</t>
  </si>
  <si>
    <t>69-LYON</t>
  </si>
  <si>
    <t>69-MARCHAMPT</t>
  </si>
  <si>
    <t>69-MARCILLY D AZERGUES</t>
  </si>
  <si>
    <t>69-MARCY</t>
  </si>
  <si>
    <t>69-MARCY L ETOILE</t>
  </si>
  <si>
    <t>69-MARENNES</t>
  </si>
  <si>
    <t>69-MEAUX LA MONTAGNE</t>
  </si>
  <si>
    <t>69-MESSIMY</t>
  </si>
  <si>
    <t>69-MEYS</t>
  </si>
  <si>
    <t>69-MEYZIEU</t>
  </si>
  <si>
    <t>69-MILLERY</t>
  </si>
  <si>
    <t>69-MIONS</t>
  </si>
  <si>
    <t>69-MOIRE</t>
  </si>
  <si>
    <t>69-MONTAGNY</t>
  </si>
  <si>
    <t>69-MONTANAY</t>
  </si>
  <si>
    <t>69-MONTMELAS ST SORLIN</t>
  </si>
  <si>
    <t>69-MONTROMANT</t>
  </si>
  <si>
    <t>69-MONTROTTIER</t>
  </si>
  <si>
    <t>69-MORANCE</t>
  </si>
  <si>
    <t>69-MORNANT</t>
  </si>
  <si>
    <t>69-NEUVILLE SUR SAONE</t>
  </si>
  <si>
    <t>69-ODENAS</t>
  </si>
  <si>
    <t>69-ORLIENAS</t>
  </si>
  <si>
    <t>69-OULLINS</t>
  </si>
  <si>
    <t>69-PIERRE BENITE</t>
  </si>
  <si>
    <t>69-POLEYMIEUX AU MONT D OR</t>
  </si>
  <si>
    <t>69-POLLIONNAY</t>
  </si>
  <si>
    <t>69-POMEYS</t>
  </si>
  <si>
    <t>69-POMMIERS</t>
  </si>
  <si>
    <t>69-PORTE DES PIERRES DOREES</t>
  </si>
  <si>
    <t>69-POULE LES ECHARMEAUX</t>
  </si>
  <si>
    <t>69-PROPIERES</t>
  </si>
  <si>
    <t>69-PUSIGNAN</t>
  </si>
  <si>
    <t>69-QUINCIE EN BEAUJOLAIS</t>
  </si>
  <si>
    <t>69-QUINCIEUX</t>
  </si>
  <si>
    <t>69-RANCHAL</t>
  </si>
  <si>
    <t>69-REGNIE DURETTE</t>
  </si>
  <si>
    <t>69-RILLIEUX LA PAPE</t>
  </si>
  <si>
    <t>69-RIVERIE</t>
  </si>
  <si>
    <t>69-RIVOLET</t>
  </si>
  <si>
    <t>69-ROCHETAILLEE SUR SAONE</t>
  </si>
  <si>
    <t>69-RONNO</t>
  </si>
  <si>
    <t>69-RONTALON</t>
  </si>
  <si>
    <t>69-SAIN BEL</t>
  </si>
  <si>
    <t>69-SARCEY</t>
  </si>
  <si>
    <t>69-SATHONAY CAMP</t>
  </si>
  <si>
    <t>69-SATHONAY VILLAGE</t>
  </si>
  <si>
    <t>69-SAVIGNY</t>
  </si>
  <si>
    <t>69-SEREZIN DU RHONE</t>
  </si>
  <si>
    <t>69-SIMANDRES</t>
  </si>
  <si>
    <t>69-SOLAIZE</t>
  </si>
  <si>
    <t>69-SOUCIEU EN JARREST</t>
  </si>
  <si>
    <t>69-SOURCIEUX LES MINES</t>
  </si>
  <si>
    <t>69-SOUZY</t>
  </si>
  <si>
    <t>69-ST ANDRE LA COTE</t>
  </si>
  <si>
    <t>69-ST APPOLINAIRE</t>
  </si>
  <si>
    <t>69-ST BONNET DE MURE</t>
  </si>
  <si>
    <t>69-ST BONNET DES BRUYERES</t>
  </si>
  <si>
    <t>69-ST BONNET LE TRONCY</t>
  </si>
  <si>
    <t>69-ST CLEMENT DE VERS</t>
  </si>
  <si>
    <t>69-ST CLEMENT LES PLACES</t>
  </si>
  <si>
    <t>69-ST CLEMENT SUR VALSONNE</t>
  </si>
  <si>
    <t>69-ST CYR AU MONT D OR</t>
  </si>
  <si>
    <t>69-ST CYR LE CHATOUX</t>
  </si>
  <si>
    <t>69-ST CYR SUR LE RHONE</t>
  </si>
  <si>
    <t>69-ST DIDIER AU MONT D OR</t>
  </si>
  <si>
    <t>69-ST DIDIER SUR BEAUJEU</t>
  </si>
  <si>
    <t>69-ST ETIENNE DES OULLIERES</t>
  </si>
  <si>
    <t>69-ST ETIENNE LA VARENNE</t>
  </si>
  <si>
    <t>69-ST FONS</t>
  </si>
  <si>
    <t>69-ST FORGEUX</t>
  </si>
  <si>
    <t>69-ST GENIS L ARGENTIERE</t>
  </si>
  <si>
    <t>69-ST GENIS LAVAL</t>
  </si>
  <si>
    <t>69-ST GENIS LES OLLIERES</t>
  </si>
  <si>
    <t>69-ST GEORGES DE RENEINS</t>
  </si>
  <si>
    <t>69-ST GERMAIN AU MONT D OR</t>
  </si>
  <si>
    <t>69-ST GERMAIN NUELLES</t>
  </si>
  <si>
    <t>69-ST IGNY DE VERS</t>
  </si>
  <si>
    <t>69-ST JEAN DES VIGNES</t>
  </si>
  <si>
    <t>69-ST JEAN LA BUSSIERE</t>
  </si>
  <si>
    <t>69-ST JULIEN</t>
  </si>
  <si>
    <t>69-ST JULIEN SUR BIBOST</t>
  </si>
  <si>
    <t>69-ST JUST D AVRAY</t>
  </si>
  <si>
    <t>69-ST LAGER</t>
  </si>
  <si>
    <t>69-ST LAURENT D AGNY</t>
  </si>
  <si>
    <t>69-ST LAURENT DE CHAMOUSSET</t>
  </si>
  <si>
    <t>69-ST LAURENT DE MURE</t>
  </si>
  <si>
    <t>69-ST MARCEL L ECLAIRE</t>
  </si>
  <si>
    <t>69-ST MARTIN EN HAUT</t>
  </si>
  <si>
    <t>69-ST NIZIER D AZERGUES</t>
  </si>
  <si>
    <t>69-ST PIERRE DE CHANDIEU</t>
  </si>
  <si>
    <t>69-ST PIERRE LA PALUD</t>
  </si>
  <si>
    <t>69-ST PRIEST</t>
  </si>
  <si>
    <t>69-ST ROMAIN AU MONT D OR</t>
  </si>
  <si>
    <t>69-ST ROMAIN DE POPEY</t>
  </si>
  <si>
    <t>69-ST ROMAIN EN GAL</t>
  </si>
  <si>
    <t>69-ST ROMAIN EN GIER</t>
  </si>
  <si>
    <t>69-ST SYMPHORIEN D OZON</t>
  </si>
  <si>
    <t>69-ST SYMPHORIEN SUR COISE</t>
  </si>
  <si>
    <t>69-ST VERAND</t>
  </si>
  <si>
    <t>69-ST VINCENT DE REINS</t>
  </si>
  <si>
    <t>69-STE CATHERINE</t>
  </si>
  <si>
    <t>69-STE COLOMBE</t>
  </si>
  <si>
    <t>69-STE CONSORCE</t>
  </si>
  <si>
    <t>69-STE FOY L ARGENTIERE</t>
  </si>
  <si>
    <t>69-STE FOY LES LYON</t>
  </si>
  <si>
    <t>69-STE PAULE</t>
  </si>
  <si>
    <t>69-TALUYERS</t>
  </si>
  <si>
    <t>69-TAPONAS</t>
  </si>
  <si>
    <t>69-TARARE</t>
  </si>
  <si>
    <t>69-TASSIN LA DEMI LUNE</t>
  </si>
  <si>
    <t>69-TERNAND</t>
  </si>
  <si>
    <t>69-TERNAY</t>
  </si>
  <si>
    <t>69-THEIZE</t>
  </si>
  <si>
    <t>69-THIZY LES BOURGS</t>
  </si>
  <si>
    <t>69-THURINS</t>
  </si>
  <si>
    <t>69-TOUSSIEU</t>
  </si>
  <si>
    <t>69-TREVES</t>
  </si>
  <si>
    <t>69-TUPIN ET SEMONS</t>
  </si>
  <si>
    <t>69-VAL D OINGT</t>
  </si>
  <si>
    <t>69-VALSONNE</t>
  </si>
  <si>
    <t>69-VAUGNERAY</t>
  </si>
  <si>
    <t>69-VAULX EN VELIN</t>
  </si>
  <si>
    <t>69-VAUX EN BEAUJOLAIS</t>
  </si>
  <si>
    <t>69-VAUXRENARD</t>
  </si>
  <si>
    <t>69-VENISSIEUX</t>
  </si>
  <si>
    <t>69-VERNAISON</t>
  </si>
  <si>
    <t>69-VERNAY</t>
  </si>
  <si>
    <t>69-VILLE SUR JARNIOUX</t>
  </si>
  <si>
    <t>69-VILLECHENEVE</t>
  </si>
  <si>
    <t>69-VILLEFRANCHE SUR SAONE</t>
  </si>
  <si>
    <t>69-VILLEURBANNE</t>
  </si>
  <si>
    <t>69-VILLIE MORGON</t>
  </si>
  <si>
    <t>69-VINDRY SUR TURDINE</t>
  </si>
  <si>
    <t>69-VOURLES</t>
  </si>
  <si>
    <t>69-YZERON</t>
  </si>
  <si>
    <t>70-ABELCOURT</t>
  </si>
  <si>
    <t>70-ABONCOURT GESINCOURT</t>
  </si>
  <si>
    <t>70-ACHEY</t>
  </si>
  <si>
    <t>70-ADELANS ET LE VAL DE BITHAINE</t>
  </si>
  <si>
    <t>70-AILLEVANS</t>
  </si>
  <si>
    <t>70-AILLEVILLERS ET LYAUMONT</t>
  </si>
  <si>
    <t>70-AILLONCOURT</t>
  </si>
  <si>
    <t>70-AINVELLE</t>
  </si>
  <si>
    <t>70-AISEY ET RICHECOURT</t>
  </si>
  <si>
    <t>70-ALAINCOURT</t>
  </si>
  <si>
    <t>70-AMAGE</t>
  </si>
  <si>
    <t>70-AMANCE</t>
  </si>
  <si>
    <t>70-AMBIEVILLERS</t>
  </si>
  <si>
    <t>70-AMBLANS ET VELOTTE</t>
  </si>
  <si>
    <t>70-AMONCOURT</t>
  </si>
  <si>
    <t>70-AMONT ET EFFRENEY</t>
  </si>
  <si>
    <t>70-ANCHENONCOURT ET CHAZEL</t>
  </si>
  <si>
    <t>70-ANCIER</t>
  </si>
  <si>
    <t>70-ANDELARRE</t>
  </si>
  <si>
    <t>70-ANDELARROT</t>
  </si>
  <si>
    <t>70-ANDORNAY</t>
  </si>
  <si>
    <t>70-ANGIREY</t>
  </si>
  <si>
    <t>70-ANJEUX</t>
  </si>
  <si>
    <t>70-APREMONT</t>
  </si>
  <si>
    <t>70-ARBECEY</t>
  </si>
  <si>
    <t>70-ARC LES GRAY</t>
  </si>
  <si>
    <t>70-ARGILLIERES</t>
  </si>
  <si>
    <t>70-AROZ</t>
  </si>
  <si>
    <t>70-ARPENANS</t>
  </si>
  <si>
    <t>70-ARSANS</t>
  </si>
  <si>
    <t>70-ATHESANS ETROITEFONTAINE</t>
  </si>
  <si>
    <t>70-ATTRICOURT</t>
  </si>
  <si>
    <t>70-AUGICOURT</t>
  </si>
  <si>
    <t>70-AULX LES CROMARY</t>
  </si>
  <si>
    <t>70-AUTET</t>
  </si>
  <si>
    <t>70-AUTHOISON</t>
  </si>
  <si>
    <t>70-AUTOREILLE</t>
  </si>
  <si>
    <t>70-AUTREY LE VAY</t>
  </si>
  <si>
    <t>70-AUTREY LES CERRE</t>
  </si>
  <si>
    <t>70-AUTREY LES GRAY</t>
  </si>
  <si>
    <t>70-AUVET ET LA CHAPELOTTE</t>
  </si>
  <si>
    <t>70-AUXON</t>
  </si>
  <si>
    <t>70-AVRIGNEY VIREY</t>
  </si>
  <si>
    <t>70-BAIGNES</t>
  </si>
  <si>
    <t>70-BARD LES PESMES</t>
  </si>
  <si>
    <t>70-BARGES</t>
  </si>
  <si>
    <t>70-BASSIGNEY</t>
  </si>
  <si>
    <t>70-BATTRANS</t>
  </si>
  <si>
    <t>70-BAUDONCOURT</t>
  </si>
  <si>
    <t>70-BAULAY</t>
  </si>
  <si>
    <t>70-BAY</t>
  </si>
  <si>
    <t>70-BEAUMOTTE AUBERTANS</t>
  </si>
  <si>
    <t>70-BEAUMOTTE LES PIN</t>
  </si>
  <si>
    <t>70-BELFAHY</t>
  </si>
  <si>
    <t>70-BELMONT</t>
  </si>
  <si>
    <t>70-BELONCHAMP</t>
  </si>
  <si>
    <t>70-BELVERNE</t>
  </si>
  <si>
    <t>70-BESNANS</t>
  </si>
  <si>
    <t>70-BETAUCOURT</t>
  </si>
  <si>
    <t>70-BETONCOURT LES BROTTE</t>
  </si>
  <si>
    <t>70-BETONCOURT ST PANCRAS</t>
  </si>
  <si>
    <t>70-BETONCOURT SUR MANCE</t>
  </si>
  <si>
    <t>70-BEULOTTE ST LAURENT</t>
  </si>
  <si>
    <t>70-BEVEUGE</t>
  </si>
  <si>
    <t>70-BLONDEFONTAINE</t>
  </si>
  <si>
    <t>70-BONBOILLON</t>
  </si>
  <si>
    <t>70-BONNEVENT VELLOREILLE</t>
  </si>
  <si>
    <t>70-BOREY</t>
  </si>
  <si>
    <t>70-BOUGEY</t>
  </si>
  <si>
    <t>70-BOUGNON</t>
  </si>
  <si>
    <t>70-BOUHANS ET FEURG</t>
  </si>
  <si>
    <t>70-BOUHANS LES LURE</t>
  </si>
  <si>
    <t>70-BOUHANS LES MONTBOZON</t>
  </si>
  <si>
    <t>70-BOULIGNEY</t>
  </si>
  <si>
    <t>70-BOULOT</t>
  </si>
  <si>
    <t>70-BOULT</t>
  </si>
  <si>
    <t>70-BOURBEVELLE</t>
  </si>
  <si>
    <t>70-BOURGUIGNON LES CONFLANS</t>
  </si>
  <si>
    <t>70-BOURGUIGNON LES LA CHARITE</t>
  </si>
  <si>
    <t>70-BOURGUIGNON LES MOREY</t>
  </si>
  <si>
    <t>70-BOURSIERES</t>
  </si>
  <si>
    <t>70-BOUSSERAUCOURT</t>
  </si>
  <si>
    <t>70-BRESILLEY</t>
  </si>
  <si>
    <t>70-BREUCHES</t>
  </si>
  <si>
    <t>70-BREUCHOTTE</t>
  </si>
  <si>
    <t>70-BREUREY LES FAVERNEY</t>
  </si>
  <si>
    <t>70-BREVILLIERS</t>
  </si>
  <si>
    <t>70-BRIAUCOURT</t>
  </si>
  <si>
    <t>70-BROTTE LES LUXEUIL</t>
  </si>
  <si>
    <t>70-BROTTE LES RAY</t>
  </si>
  <si>
    <t>70-BROYE AUBIGNEY MONTSEUGNY</t>
  </si>
  <si>
    <t>70-BROYE LES LOUPS ET VERFONTAINE</t>
  </si>
  <si>
    <t>70-BRUSSEY</t>
  </si>
  <si>
    <t>70-BUCEY LES GY</t>
  </si>
  <si>
    <t>70-BUCEY LES TRAVES</t>
  </si>
  <si>
    <t>70-BUFFIGNECOURT</t>
  </si>
  <si>
    <t>70-BUSSIERES</t>
  </si>
  <si>
    <t>70-BUTHIERS</t>
  </si>
  <si>
    <t>70-CALMOUTIER</t>
  </si>
  <si>
    <t>70-CEMBOING</t>
  </si>
  <si>
    <t>70-CENANS</t>
  </si>
  <si>
    <t>70-CENDRECOURT</t>
  </si>
  <si>
    <t>70-CERRE LES NOROY</t>
  </si>
  <si>
    <t>70-CHAGEY</t>
  </si>
  <si>
    <t>70-CHALONVILLARS</t>
  </si>
  <si>
    <t>70-CHAMBORNAY LES BELLEVAUX</t>
  </si>
  <si>
    <t>70-CHAMBORNAY LES PIN</t>
  </si>
  <si>
    <t>70-CHAMPAGNEY</t>
  </si>
  <si>
    <t>70-CHAMPEY</t>
  </si>
  <si>
    <t>70-CHAMPLITTE</t>
  </si>
  <si>
    <t>70-CHAMPTONNAY</t>
  </si>
  <si>
    <t>70-CHAMPVANS</t>
  </si>
  <si>
    <t>70-CHANCEY</t>
  </si>
  <si>
    <t>70-CHANTES</t>
  </si>
  <si>
    <t>70-CHARCENNE</t>
  </si>
  <si>
    <t>70-CHARGEY LES GRAY</t>
  </si>
  <si>
    <t>70-CHARGEY LES PORT</t>
  </si>
  <si>
    <t>70-CHARIEZ</t>
  </si>
  <si>
    <t>70-CHARMES ST VALBERT</t>
  </si>
  <si>
    <t>70-CHARMOILLE</t>
  </si>
  <si>
    <t>70-CHASSEY LES MONTBOZON</t>
  </si>
  <si>
    <t>70-CHASSEY LES SCEY</t>
  </si>
  <si>
    <t>70-CHATENEY</t>
  </si>
  <si>
    <t>70-CHATENOIS</t>
  </si>
  <si>
    <t>70-CHAUMERCENNE</t>
  </si>
  <si>
    <t>70-CHAUVIREY LE CHATEL</t>
  </si>
  <si>
    <t>70-CHAUVIREY LE VIEIL</t>
  </si>
  <si>
    <t>70-CHAUX LA LOTIERE</t>
  </si>
  <si>
    <t>70-CHAUX LES PORT</t>
  </si>
  <si>
    <t>70-CHAVANNE</t>
  </si>
  <si>
    <t>70-CHEMILLY</t>
  </si>
  <si>
    <t>70-CHENEBIER</t>
  </si>
  <si>
    <t>70-CHENEVREY ET MOROGNE</t>
  </si>
  <si>
    <t>70-CHEVIGNEY</t>
  </si>
  <si>
    <t>70-CHOYE</t>
  </si>
  <si>
    <t>70-CINTREY</t>
  </si>
  <si>
    <t>70-CIREY</t>
  </si>
  <si>
    <t>70-CITERS</t>
  </si>
  <si>
    <t>70-CITEY</t>
  </si>
  <si>
    <t>70-CLAIREGOUTTE</t>
  </si>
  <si>
    <t>70-CLANS</t>
  </si>
  <si>
    <t>70-COGNIERES</t>
  </si>
  <si>
    <t>70-COISEVAUX</t>
  </si>
  <si>
    <t>70-COLOMBE LES VESOUL</t>
  </si>
  <si>
    <t>70-COLOMBIER</t>
  </si>
  <si>
    <t>70-COLOMBOTTE</t>
  </si>
  <si>
    <t>70-COMBEAUFONTAINE</t>
  </si>
  <si>
    <t>70-COMBERJON</t>
  </si>
  <si>
    <t>70-CONFLANDEY</t>
  </si>
  <si>
    <t>70-CONFLANS SUR LANTERNE</t>
  </si>
  <si>
    <t>70-CONFRACOURT</t>
  </si>
  <si>
    <t>70-CONTREGLISE</t>
  </si>
  <si>
    <t>70-CORBENAY</t>
  </si>
  <si>
    <t>70-CORDONNET</t>
  </si>
  <si>
    <t>70-CORNOT</t>
  </si>
  <si>
    <t>70-CORRAVILLERS</t>
  </si>
  <si>
    <t>70-CORRE</t>
  </si>
  <si>
    <t>70-COULEVON</t>
  </si>
  <si>
    <t>70-COURCHATON</t>
  </si>
  <si>
    <t>70-COURCUIRE</t>
  </si>
  <si>
    <t>70-COURMONT</t>
  </si>
  <si>
    <t>70-COURTESOULT ET GATEY</t>
  </si>
  <si>
    <t>70-COUTHENANS</t>
  </si>
  <si>
    <t>70-CRESANCEY</t>
  </si>
  <si>
    <t>70-CREVANS LA CHAPELLE LES GRANGES</t>
  </si>
  <si>
    <t>70-CREVENEY</t>
  </si>
  <si>
    <t>70-CROMARY</t>
  </si>
  <si>
    <t>70-CUBRY LES FAVERNEY</t>
  </si>
  <si>
    <t>70-CUGNEY</t>
  </si>
  <si>
    <t>70-CULT</t>
  </si>
  <si>
    <t>70-CUVE</t>
  </si>
  <si>
    <t>70-DAMBENOIT LES COLOMBE</t>
  </si>
  <si>
    <t>70-DAMPIERRE LES CONFLANS</t>
  </si>
  <si>
    <t>70-DAMPIERRE SUR LINOTTE</t>
  </si>
  <si>
    <t>70-DAMPIERRE SUR SALON</t>
  </si>
  <si>
    <t>70-DAMPVALLEY LES COLOMBE</t>
  </si>
  <si>
    <t>70-DAMPVALLEY ST PANCRAS</t>
  </si>
  <si>
    <t>70-DELAIN</t>
  </si>
  <si>
    <t>70-DEMANGEVELLE</t>
  </si>
  <si>
    <t>70-DENEVRE</t>
  </si>
  <si>
    <t>70-ECHAVANNE</t>
  </si>
  <si>
    <t>70-ECHENANS SOUS MONT VAUDOIS</t>
  </si>
  <si>
    <t>70-ECHENOZ LA MELINE</t>
  </si>
  <si>
    <t>70-ECHENOZ LE SEC</t>
  </si>
  <si>
    <t>70-ECROMAGNY</t>
  </si>
  <si>
    <t>70-ECUELLE</t>
  </si>
  <si>
    <t>70-EHUNS</t>
  </si>
  <si>
    <t>70-EQUEVILLEY</t>
  </si>
  <si>
    <t>70-ERREVET</t>
  </si>
  <si>
    <t>70-ESBOZ BREST</t>
  </si>
  <si>
    <t>70-ESMOULIERES</t>
  </si>
  <si>
    <t>70-ESMOULINS</t>
  </si>
  <si>
    <t>70-ESPRELS</t>
  </si>
  <si>
    <t>70-ESSERTENNE ET CECEY</t>
  </si>
  <si>
    <t>70-ETOBON</t>
  </si>
  <si>
    <t>70-ETRELLES ET LA MONTBLEUSE</t>
  </si>
  <si>
    <t>70-ETUZ</t>
  </si>
  <si>
    <t>70-FAHY LES AUTREY</t>
  </si>
  <si>
    <t>70-FALLON</t>
  </si>
  <si>
    <t>70-FAUCOGNEY ET LA MER</t>
  </si>
  <si>
    <t>70-FAVERNEY</t>
  </si>
  <si>
    <t>70-FAYMONT</t>
  </si>
  <si>
    <t>70-FEDRY</t>
  </si>
  <si>
    <t>70-FERRIERES LES RAY</t>
  </si>
  <si>
    <t>70-FERRIERES LES SCEY</t>
  </si>
  <si>
    <t>70-FILAIN</t>
  </si>
  <si>
    <t>70-FLAGY</t>
  </si>
  <si>
    <t>70-FLEUREY LES FAVERNEY</t>
  </si>
  <si>
    <t>70-FLEUREY LES LAVONCOURT</t>
  </si>
  <si>
    <t>70-FLEUREY LES ST LOUP</t>
  </si>
  <si>
    <t>70-FONDREMAND</t>
  </si>
  <si>
    <t>70-FONTAINE LES LUXEUIL</t>
  </si>
  <si>
    <t>70-FONTENOIS LA VILLE</t>
  </si>
  <si>
    <t>70-FONTENOIS LES MONTBOZON</t>
  </si>
  <si>
    <t>70-FOUCHECOURT</t>
  </si>
  <si>
    <t>70-FOUGEROLLES ST VALBERT</t>
  </si>
  <si>
    <t>70-FOUVENT ST ANDOCHE</t>
  </si>
  <si>
    <t>70-FRAHIER ET CHATEBIER</t>
  </si>
  <si>
    <t>70-FRAMONT</t>
  </si>
  <si>
    <t>70-FRANCALMONT</t>
  </si>
  <si>
    <t>70-FRANCHEVELLE</t>
  </si>
  <si>
    <t>70-FRANCOURT</t>
  </si>
  <si>
    <t>70-FRASNE LE CHATEAU</t>
  </si>
  <si>
    <t>70-FREDERIC FONTAINE</t>
  </si>
  <si>
    <t>70-FRESNE ST MAMES</t>
  </si>
  <si>
    <t>70-FRESSE</t>
  </si>
  <si>
    <t>70-FRETIGNEY ET VELLOREILLE</t>
  </si>
  <si>
    <t>70-FROIDECONCHE</t>
  </si>
  <si>
    <t>70-FROIDETERRE</t>
  </si>
  <si>
    <t>70-FROTEY LES LURE</t>
  </si>
  <si>
    <t>70-FROTEY LES VESOUL</t>
  </si>
  <si>
    <t>70-GENEVREUILLE</t>
  </si>
  <si>
    <t>70-GENEVREY</t>
  </si>
  <si>
    <t>70-GEORFANS</t>
  </si>
  <si>
    <t>70-GERMIGNEY</t>
  </si>
  <si>
    <t>70-GEVIGNEY ET MERCEY</t>
  </si>
  <si>
    <t>70-GEZIER ET FONTENELAY</t>
  </si>
  <si>
    <t>70-GIREFONTAINE</t>
  </si>
  <si>
    <t>70-GOUHENANS</t>
  </si>
  <si>
    <t>70-GOURGEON</t>
  </si>
  <si>
    <t>70-GRAMMONT</t>
  </si>
  <si>
    <t>70-GRANDECOURT</t>
  </si>
  <si>
    <t>70-GRANDVELLE ET LE PERRENOT</t>
  </si>
  <si>
    <t>70-GRANGES LA VILLE</t>
  </si>
  <si>
    <t>70-GRANGES LE BOURG</t>
  </si>
  <si>
    <t>70-GRATTERY</t>
  </si>
  <si>
    <t>70-GRAY</t>
  </si>
  <si>
    <t>70-GRAY LA VILLE</t>
  </si>
  <si>
    <t>70-GY</t>
  </si>
  <si>
    <t>70-HAUT DU THEM CHATEAU LAMBERT</t>
  </si>
  <si>
    <t>70-HAUTEVELLE</t>
  </si>
  <si>
    <t>70-HERICOURT</t>
  </si>
  <si>
    <t>70-HUGIER</t>
  </si>
  <si>
    <t>70-HURECOURT</t>
  </si>
  <si>
    <t>70-HYET</t>
  </si>
  <si>
    <t>70-IGNY</t>
  </si>
  <si>
    <t>70-JASNEY</t>
  </si>
  <si>
    <t>70-JONVELLE</t>
  </si>
  <si>
    <t>70-JUSSEY</t>
  </si>
  <si>
    <t>70-LA BARRE</t>
  </si>
  <si>
    <t>70-LA BASSE VAIVRE</t>
  </si>
  <si>
    <t>70-LA BRUYERE</t>
  </si>
  <si>
    <t>70-LA CHAPELLE LES LUXEUIL</t>
  </si>
  <si>
    <t>70-LA CHAPELLE ST QUILLAIN</t>
  </si>
  <si>
    <t>70-LA CORBIERE</t>
  </si>
  <si>
    <t>70-LA COTE</t>
  </si>
  <si>
    <t>70-LA CREUSE</t>
  </si>
  <si>
    <t>70-LA DEMIE</t>
  </si>
  <si>
    <t>70-LA GRANDE RESIE</t>
  </si>
  <si>
    <t>70-LA LANTERNE ET LES ARMONTS</t>
  </si>
  <si>
    <t>70-LA LONGINE</t>
  </si>
  <si>
    <t>70-LA MALACHERE</t>
  </si>
  <si>
    <t>70-LA MONTAGNE</t>
  </si>
  <si>
    <t>70-LA NEUVELLE LES LURE</t>
  </si>
  <si>
    <t>70-LA NEUVELLE LES SCEY</t>
  </si>
  <si>
    <t>70-LA PISSEURE</t>
  </si>
  <si>
    <t>70-LA PROISELIERE ET LANGLE</t>
  </si>
  <si>
    <t>70-LA QUARTE</t>
  </si>
  <si>
    <t>70-LA RESIE ST MARTIN</t>
  </si>
  <si>
    <t>70-LA ROCHE MOREY</t>
  </si>
  <si>
    <t>70-LA ROCHELLE</t>
  </si>
  <si>
    <t>70-LA ROMAINE</t>
  </si>
  <si>
    <t>70-LA ROSIERE</t>
  </si>
  <si>
    <t>70-LA VAIVRE</t>
  </si>
  <si>
    <t>70-LA VERGENNE</t>
  </si>
  <si>
    <t>70-LA VERNOTTE</t>
  </si>
  <si>
    <t>70-LA VILLEDIEU EN FONTENETTE</t>
  </si>
  <si>
    <t>70-LA VILLENEUVE BELLENOYE LA MAIZE</t>
  </si>
  <si>
    <t>70-LA VOIVRE</t>
  </si>
  <si>
    <t>70-LAMBREY</t>
  </si>
  <si>
    <t>70-LANTENOT</t>
  </si>
  <si>
    <t>70-LARIANS ET MUNANS</t>
  </si>
  <si>
    <t>70-LARRET</t>
  </si>
  <si>
    <t>70-LAVIGNEY</t>
  </si>
  <si>
    <t>70-LAVONCOURT</t>
  </si>
  <si>
    <t>70-LE MAGNORAY</t>
  </si>
  <si>
    <t>70-LE TREMBLOIS</t>
  </si>
  <si>
    <t>70-LE VAL DE GOUHENANS</t>
  </si>
  <si>
    <t>70-LE VAL ST ELOI</t>
  </si>
  <si>
    <t>70-LES AYNANS</t>
  </si>
  <si>
    <t>70-LES BATIES</t>
  </si>
  <si>
    <t>70-LES FESSEY</t>
  </si>
  <si>
    <t>70-LES MAGNY</t>
  </si>
  <si>
    <t>70-LIEFFRANS</t>
  </si>
  <si>
    <t>70-LIEUCOURT</t>
  </si>
  <si>
    <t>70-LIEVANS</t>
  </si>
  <si>
    <t>70-LINEXERT</t>
  </si>
  <si>
    <t>70-LOEUILLEY</t>
  </si>
  <si>
    <t>70-LOMONT</t>
  </si>
  <si>
    <t>70-LONGEVELLE</t>
  </si>
  <si>
    <t>70-LOULANS VERCHAMP</t>
  </si>
  <si>
    <t>70-LURE</t>
  </si>
  <si>
    <t>70-LUXEUIL LES BAINS</t>
  </si>
  <si>
    <t>70-LUZE</t>
  </si>
  <si>
    <t>70-LYOFFANS</t>
  </si>
  <si>
    <t>70-MAGNIVRAY</t>
  </si>
  <si>
    <t>70-MAGNONCOURT</t>
  </si>
  <si>
    <t>70-MAGNY DANIGON</t>
  </si>
  <si>
    <t>70-MAGNY JOBERT</t>
  </si>
  <si>
    <t>70-MAGNY LES JUSSEY</t>
  </si>
  <si>
    <t>70-MAGNY VERNOIS</t>
  </si>
  <si>
    <t>70-MAILLERONCOURT CHARETTE</t>
  </si>
  <si>
    <t>70-MAILLERONCOURT ST PANCRAS</t>
  </si>
  <si>
    <t>70-MAILLEY ET CHAZELOT</t>
  </si>
  <si>
    <t>70-MAIZIERES</t>
  </si>
  <si>
    <t>70-MALANS</t>
  </si>
  <si>
    <t>70-MALBOUHANS</t>
  </si>
  <si>
    <t>70-MALVILLERS</t>
  </si>
  <si>
    <t>70-MANDREVILLARS</t>
  </si>
  <si>
    <t>70-MANTOCHE</t>
  </si>
  <si>
    <t>70-MARAST</t>
  </si>
  <si>
    <t>70-MARNAY</t>
  </si>
  <si>
    <t>70-MAUSSANS</t>
  </si>
  <si>
    <t>70-MELECEY</t>
  </si>
  <si>
    <t>70-MELIN</t>
  </si>
  <si>
    <t>70-MELINCOURT</t>
  </si>
  <si>
    <t>70-MELISEY</t>
  </si>
  <si>
    <t>70-MEMBREY</t>
  </si>
  <si>
    <t>70-MENOUX</t>
  </si>
  <si>
    <t>70-MERCEY SUR SAONE</t>
  </si>
  <si>
    <t>70-MERSUAY</t>
  </si>
  <si>
    <t>70-MEURCOURT</t>
  </si>
  <si>
    <t>70-MIGNAVILLERS</t>
  </si>
  <si>
    <t>70-MOFFANS ET VACHERESSE</t>
  </si>
  <si>
    <t>70-MOIMAY</t>
  </si>
  <si>
    <t>70-MOLAY</t>
  </si>
  <si>
    <t>70-MOLLANS</t>
  </si>
  <si>
    <t>70-MONT LE VERNOIS</t>
  </si>
  <si>
    <t>70-MONT ST LEGER</t>
  </si>
  <si>
    <t>70-MONTAGNEY</t>
  </si>
  <si>
    <t>70-MONTARLOT LES RIOZ</t>
  </si>
  <si>
    <t>70-MONTBOILLON</t>
  </si>
  <si>
    <t>70-MONTBOZON</t>
  </si>
  <si>
    <t>70-MONTCEY</t>
  </si>
  <si>
    <t>70-MONTCOURT</t>
  </si>
  <si>
    <t>70-MONTDORE</t>
  </si>
  <si>
    <t>70-MONTESSAUX</t>
  </si>
  <si>
    <t>70-MONTIGNY LES CHERLIEU</t>
  </si>
  <si>
    <t>70-MONTIGNY LES VESOUL</t>
  </si>
  <si>
    <t>70-MONTJUSTIN ET VELOTTE</t>
  </si>
  <si>
    <t>70-MONTOT</t>
  </si>
  <si>
    <t>70-MONTUREUX ET PRANTIGNY</t>
  </si>
  <si>
    <t>70-MONTUREUX LES BAULAY</t>
  </si>
  <si>
    <t>70-MOTEY BESUCHE</t>
  </si>
  <si>
    <t>70-NANTILLY</t>
  </si>
  <si>
    <t>70-NAVENNE</t>
  </si>
  <si>
    <t>70-NEUREY EN VAUX</t>
  </si>
  <si>
    <t>70-NEUREY LES LA DEMIE</t>
  </si>
  <si>
    <t>70-NEUVELLE LES CROMARY</t>
  </si>
  <si>
    <t>70-NEUVELLE LES LA CHARITE</t>
  </si>
  <si>
    <t>70-NOIDANS LE FERROUX</t>
  </si>
  <si>
    <t>70-NOIDANS LES VESOUL</t>
  </si>
  <si>
    <t>70-NOIRON</t>
  </si>
  <si>
    <t>70-NOROY LE BOURG</t>
  </si>
  <si>
    <t>70-OIGNEY</t>
  </si>
  <si>
    <t>70-OISELAY ET GRACHAUX</t>
  </si>
  <si>
    <t>70-ONAY</t>
  </si>
  <si>
    <t>70-OPPENANS</t>
  </si>
  <si>
    <t>70-ORICOURT</t>
  </si>
  <si>
    <t>70-ORMENANS</t>
  </si>
  <si>
    <t>70-ORMOICHE</t>
  </si>
  <si>
    <t>70-ORMOY</t>
  </si>
  <si>
    <t>70-OUGE</t>
  </si>
  <si>
    <t>70-OVANCHES</t>
  </si>
  <si>
    <t>70-OYRIERES</t>
  </si>
  <si>
    <t>70-PALANTE</t>
  </si>
  <si>
    <t>70-PASSAVANT LA ROCHERE</t>
  </si>
  <si>
    <t>70-PENNESIERES</t>
  </si>
  <si>
    <t>70-PERCEY LE GRAND</t>
  </si>
  <si>
    <t>70-PERROUSE</t>
  </si>
  <si>
    <t>70-PESMES</t>
  </si>
  <si>
    <t>70-PIERRECOURT</t>
  </si>
  <si>
    <t>70-PIN</t>
  </si>
  <si>
    <t>70-PLAINEMONT</t>
  </si>
  <si>
    <t>70-PLANCHER BAS</t>
  </si>
  <si>
    <t>70-PLANCHER LES MINES</t>
  </si>
  <si>
    <t>70-POLAINCOURT ET CLAIREFONTAINE</t>
  </si>
  <si>
    <t>70-POMOY</t>
  </si>
  <si>
    <t>70-PONT DU BOIS</t>
  </si>
  <si>
    <t>70-PONT SUR L OGNON</t>
  </si>
  <si>
    <t>70-PONTCEY</t>
  </si>
  <si>
    <t>70-PORT SUR SAONE</t>
  </si>
  <si>
    <t>70-POYANS</t>
  </si>
  <si>
    <t>70-PREIGNEY</t>
  </si>
  <si>
    <t>70-PROVENCHERE</t>
  </si>
  <si>
    <t>70-PURGEROT</t>
  </si>
  <si>
    <t>70-PUSEY</t>
  </si>
  <si>
    <t>70-PUSY ET EPENOUX</t>
  </si>
  <si>
    <t>70-QUENOCHE</t>
  </si>
  <si>
    <t>70-QUERS</t>
  </si>
  <si>
    <t>70-QUINCEY</t>
  </si>
  <si>
    <t>70-RADDON ET CHAPENDU</t>
  </si>
  <si>
    <t>70-RAINCOURT</t>
  </si>
  <si>
    <t>70-RANZEVELLE</t>
  </si>
  <si>
    <t>70-RAY SUR SAONE</t>
  </si>
  <si>
    <t>70-RAZE</t>
  </si>
  <si>
    <t>70-RECOLOGNE LES RAY</t>
  </si>
  <si>
    <t>70-RECOLOGNE LES RIOZ</t>
  </si>
  <si>
    <t>70-RENAUCOURT</t>
  </si>
  <si>
    <t>70-RIGNOVELLE</t>
  </si>
  <si>
    <t>70-RIGNY</t>
  </si>
  <si>
    <t>70-RIOZ</t>
  </si>
  <si>
    <t>70-ROCHE ET RAUCOURT</t>
  </si>
  <si>
    <t>70-RONCHAMP</t>
  </si>
  <si>
    <t>70-ROSEY</t>
  </si>
  <si>
    <t>70-ROSIERES SUR MANCE</t>
  </si>
  <si>
    <t>70-ROYE</t>
  </si>
  <si>
    <t>70-RUHANS</t>
  </si>
  <si>
    <t>70-RUPT SUR SAONE</t>
  </si>
  <si>
    <t>70-SAPONCOURT</t>
  </si>
  <si>
    <t>70-SAULNOT</t>
  </si>
  <si>
    <t>70-SAULX</t>
  </si>
  <si>
    <t>70-SAUVIGNEY LES GRAY</t>
  </si>
  <si>
    <t>70-SAUVIGNEY LES PESMES</t>
  </si>
  <si>
    <t>70-SAVOYEUX</t>
  </si>
  <si>
    <t>70-SCEY SUR SAONE ET ST ALBIN</t>
  </si>
  <si>
    <t>70-SCYE</t>
  </si>
  <si>
    <t>70-SECENANS</t>
  </si>
  <si>
    <t>70-SELLES</t>
  </si>
  <si>
    <t>70-SEMMADON</t>
  </si>
  <si>
    <t>70-SENARGENT MIGNAFANS</t>
  </si>
  <si>
    <t>70-SENONCOURT</t>
  </si>
  <si>
    <t>70-SERVANCE MIELLIN</t>
  </si>
  <si>
    <t>70-SERVIGNEY</t>
  </si>
  <si>
    <t>70-SEVEUX MOTEY</t>
  </si>
  <si>
    <t>70-SOING CUBRY CHARENTENAY</t>
  </si>
  <si>
    <t>70-SORANS LES BREUREY</t>
  </si>
  <si>
    <t>70-SORNAY</t>
  </si>
  <si>
    <t>70-ST BARTHELEMY</t>
  </si>
  <si>
    <t>70-ST BRESSON</t>
  </si>
  <si>
    <t>70-ST BROING</t>
  </si>
  <si>
    <t>70-ST FERJEUX</t>
  </si>
  <si>
    <t>70-ST GAND</t>
  </si>
  <si>
    <t>70-ST GERMAIN</t>
  </si>
  <si>
    <t>70-ST LOUP NANTOUARD</t>
  </si>
  <si>
    <t>70-ST LOUP SUR SEMOUSE</t>
  </si>
  <si>
    <t>70-ST MARCEL</t>
  </si>
  <si>
    <t>70-ST REMY EN COMTE</t>
  </si>
  <si>
    <t>70-ST SAUVEUR</t>
  </si>
  <si>
    <t>70-ST SULPICE</t>
  </si>
  <si>
    <t>70-STE MARIE EN CHANOIS</t>
  </si>
  <si>
    <t>70-STE MARIE EN CHAUX</t>
  </si>
  <si>
    <t>70-STE REINE</t>
  </si>
  <si>
    <t>70-TARTECOURT</t>
  </si>
  <si>
    <t>70-TERNUAY MELAY ET ST HILAIRE</t>
  </si>
  <si>
    <t>70-THEULEY</t>
  </si>
  <si>
    <t>70-THIEFFRANS</t>
  </si>
  <si>
    <t>70-THIENANS</t>
  </si>
  <si>
    <t>70-TINCEY ET PONTREBEAU</t>
  </si>
  <si>
    <t>70-TRAITIEFONTAINE</t>
  </si>
  <si>
    <t>70-TRAVES</t>
  </si>
  <si>
    <t>70-TREMOINS</t>
  </si>
  <si>
    <t>70-TRESILLEY</t>
  </si>
  <si>
    <t>70-TROMAREY</t>
  </si>
  <si>
    <t>70-VADANS</t>
  </si>
  <si>
    <t>70-VAITE</t>
  </si>
  <si>
    <t>70-VAIVRE ET MONTOILLE</t>
  </si>
  <si>
    <t>70-VALAY</t>
  </si>
  <si>
    <t>70-VALLEROIS LE BOIS</t>
  </si>
  <si>
    <t>70-VALLEROIS LORIOZ</t>
  </si>
  <si>
    <t>70-VANDELANS</t>
  </si>
  <si>
    <t>70-VANNE</t>
  </si>
  <si>
    <t>70-VANTOUX ET LONGEVELLE</t>
  </si>
  <si>
    <t>70-VAROGNE</t>
  </si>
  <si>
    <t>70-VARS</t>
  </si>
  <si>
    <t>70-VAUCHOUX</t>
  </si>
  <si>
    <t>70-VAUCONCOURT NERVEZAIN</t>
  </si>
  <si>
    <t>70-VAUVILLERS</t>
  </si>
  <si>
    <t>70-VAUX LE MONCELOT</t>
  </si>
  <si>
    <t>70-VELESMES ECHEVANNE</t>
  </si>
  <si>
    <t>70-VELET</t>
  </si>
  <si>
    <t>70-VELLE LE CHATEL</t>
  </si>
  <si>
    <t>70-VELLECHEVREUX ET COURBENANS</t>
  </si>
  <si>
    <t>70-VELLECLAIRE</t>
  </si>
  <si>
    <t>70-VELLEFAUX</t>
  </si>
  <si>
    <t>70-VELLEFREY ET VELLEFRANGE</t>
  </si>
  <si>
    <t>70-VELLEFRIE</t>
  </si>
  <si>
    <t>70-VELLEGUINDRY ET LEVRECEY</t>
  </si>
  <si>
    <t>70-VELLEMINFROY</t>
  </si>
  <si>
    <t>70-VELLEMOZ</t>
  </si>
  <si>
    <t>70-VELLEXON QUEUTREY ET VAUDEY</t>
  </si>
  <si>
    <t>70-VELLOREILLE LES CHOYE</t>
  </si>
  <si>
    <t>70-VELORCEY</t>
  </si>
  <si>
    <t>70-VENERE</t>
  </si>
  <si>
    <t>70-VENISEY</t>
  </si>
  <si>
    <t>70-VEREUX</t>
  </si>
  <si>
    <t>70-VERLANS</t>
  </si>
  <si>
    <t>70-VERNOIS SUR MANCE</t>
  </si>
  <si>
    <t>70-VESOUL</t>
  </si>
  <si>
    <t>70-VILLAFANS</t>
  </si>
  <si>
    <t>70-VILLARGENT</t>
  </si>
  <si>
    <t>70-VILLARS LE PAUTEL</t>
  </si>
  <si>
    <t>70-VILLEFRANCON</t>
  </si>
  <si>
    <t>70-VILLEPAROIS</t>
  </si>
  <si>
    <t>70-VILLERS BOUTON</t>
  </si>
  <si>
    <t>70-VILLERS CHEMIN MONT LES ETRELLES</t>
  </si>
  <si>
    <t>70-VILLERS LA VILLE</t>
  </si>
  <si>
    <t>70-VILLERS LE SEC</t>
  </si>
  <si>
    <t>70-VILLERS LES LUXEUIL</t>
  </si>
  <si>
    <t>70-VILLERS PATER</t>
  </si>
  <si>
    <t>70-VILLERS SUR PORT</t>
  </si>
  <si>
    <t>70-VILLERS SUR SAULNOT</t>
  </si>
  <si>
    <t>70-VILLERS VAUDEY</t>
  </si>
  <si>
    <t>70-VILLERSEXEL</t>
  </si>
  <si>
    <t>70-VILORY</t>
  </si>
  <si>
    <t>70-VISONCOURT</t>
  </si>
  <si>
    <t>70-VITREY SUR MANCE</t>
  </si>
  <si>
    <t>70-VOLON</t>
  </si>
  <si>
    <t>70-VORAY SUR L OGNON</t>
  </si>
  <si>
    <t>70-VOUGECOURT</t>
  </si>
  <si>
    <t>70-VOUHENANS</t>
  </si>
  <si>
    <t>70-VREGILLE</t>
  </si>
  <si>
    <t>70-VY LE FERROUX</t>
  </si>
  <si>
    <t>70-VY LES FILAIN</t>
  </si>
  <si>
    <t>70-VY LES LURE</t>
  </si>
  <si>
    <t>70-VY LES RUPT</t>
  </si>
  <si>
    <t>70-VYANS LE VAL</t>
  </si>
  <si>
    <t>71-ALLEREY SUR SAONE</t>
  </si>
  <si>
    <t>71-ALLERIOT</t>
  </si>
  <si>
    <t>71-ALUZE</t>
  </si>
  <si>
    <t>71-AMANZE</t>
  </si>
  <si>
    <t>71-AMEUGNY</t>
  </si>
  <si>
    <t>71-ANGLURE SOUS DUN</t>
  </si>
  <si>
    <t>71-ANOST</t>
  </si>
  <si>
    <t>71-ANTULLY</t>
  </si>
  <si>
    <t>71-ANZY LE DUC</t>
  </si>
  <si>
    <t>71-ARTAIX</t>
  </si>
  <si>
    <t>71-AUTHUMES</t>
  </si>
  <si>
    <t>71-AUTUN</t>
  </si>
  <si>
    <t>71-AUXY</t>
  </si>
  <si>
    <t>71-AZE</t>
  </si>
  <si>
    <t>71-BALLORE</t>
  </si>
  <si>
    <t>71-BANTANGES</t>
  </si>
  <si>
    <t>71-BARIZEY</t>
  </si>
  <si>
    <t>71-BARNAY</t>
  </si>
  <si>
    <t>71-BARON</t>
  </si>
  <si>
    <t>71-BAUDEMONT</t>
  </si>
  <si>
    <t>71-BAUDRIERES</t>
  </si>
  <si>
    <t>71-BAUGY</t>
  </si>
  <si>
    <t>71-BEAUBERY</t>
  </si>
  <si>
    <t>71-BEAUMONT SUR GROSNE</t>
  </si>
  <si>
    <t>71-BEAUREPAIRE EN BRESSE</t>
  </si>
  <si>
    <t>71-BEAUVERNOIS</t>
  </si>
  <si>
    <t>71-BELLEVESVRE</t>
  </si>
  <si>
    <t>71-BERGESSERIN</t>
  </si>
  <si>
    <t>71-BERZE LA VILLE</t>
  </si>
  <si>
    <t>71-BERZE LE CHATEL</t>
  </si>
  <si>
    <t>71-BEY</t>
  </si>
  <si>
    <t>71-BISSEY SOUS CRUCHAUD</t>
  </si>
  <si>
    <t>71-BISSY LA MACONNAISE</t>
  </si>
  <si>
    <t>71-BISSY SOUS UXELLES</t>
  </si>
  <si>
    <t>71-BISSY SUR FLEY</t>
  </si>
  <si>
    <t>71-BLANOT</t>
  </si>
  <si>
    <t>71-BLANZY</t>
  </si>
  <si>
    <t>71-BOIS STE MARIE</t>
  </si>
  <si>
    <t>71-BONNAY</t>
  </si>
  <si>
    <t>71-BOSJEAN</t>
  </si>
  <si>
    <t>71-BOUHANS</t>
  </si>
  <si>
    <t>71-BOURBON LANCY</t>
  </si>
  <si>
    <t>71-BOURG LE COMTE</t>
  </si>
  <si>
    <t>71-BOURGVILAIN</t>
  </si>
  <si>
    <t>71-BOUZERON</t>
  </si>
  <si>
    <t>71-BOYER</t>
  </si>
  <si>
    <t>71-BRAGNY SUR SAONE</t>
  </si>
  <si>
    <t>71-BRANGES</t>
  </si>
  <si>
    <t>71-BRAY</t>
  </si>
  <si>
    <t>71-BRESSE SUR GROSNE</t>
  </si>
  <si>
    <t>71-BRIANT</t>
  </si>
  <si>
    <t>71-BRIENNE</t>
  </si>
  <si>
    <t>71-BRION</t>
  </si>
  <si>
    <t>71-BROYE</t>
  </si>
  <si>
    <t>71-BRUAILLES</t>
  </si>
  <si>
    <t>71-BUFFIERES</t>
  </si>
  <si>
    <t>71-BURGY</t>
  </si>
  <si>
    <t>71-BURNAND</t>
  </si>
  <si>
    <t>71-BURZY</t>
  </si>
  <si>
    <t>71-BUSSIERES</t>
  </si>
  <si>
    <t>71-BUXY</t>
  </si>
  <si>
    <t>71-CERON</t>
  </si>
  <si>
    <t>71-CERSOT</t>
  </si>
  <si>
    <t>71-CHAGNY</t>
  </si>
  <si>
    <t>71-CHAINTRE</t>
  </si>
  <si>
    <t>71-CHALMOUX</t>
  </si>
  <si>
    <t>71-CHALON SUR SAONE</t>
  </si>
  <si>
    <t>71-CHAMBILLY</t>
  </si>
  <si>
    <t>71-CHAMILLY</t>
  </si>
  <si>
    <t>71-CHAMPAGNAT</t>
  </si>
  <si>
    <t>71-CHAMPAGNY SOUS UXELLES</t>
  </si>
  <si>
    <t>71-CHAMPFORGEUIL</t>
  </si>
  <si>
    <t>71-CHAMPLECY</t>
  </si>
  <si>
    <t>71-CHANES</t>
  </si>
  <si>
    <t>71-CHANGY</t>
  </si>
  <si>
    <t>71-CHAPAIZE</t>
  </si>
  <si>
    <t>71-CHARBONNAT</t>
  </si>
  <si>
    <t>71-CHARBONNIERES</t>
  </si>
  <si>
    <t>71-CHARDONNAY</t>
  </si>
  <si>
    <t>71-CHARETTE VARENNES</t>
  </si>
  <si>
    <t>71-CHARMOY</t>
  </si>
  <si>
    <t>71-CHARNAY LES CHALON</t>
  </si>
  <si>
    <t>71-CHARNAY LES MACON</t>
  </si>
  <si>
    <t>71-CHAROLLES</t>
  </si>
  <si>
    <t>71-CHARRECEY</t>
  </si>
  <si>
    <t>71-CHASSELAS</t>
  </si>
  <si>
    <t>71-CHASSEY LE CAMP</t>
  </si>
  <si>
    <t>71-CHASSIGNY SOUS DUN</t>
  </si>
  <si>
    <t>71-CHASSY</t>
  </si>
  <si>
    <t>71-CHATEAU</t>
  </si>
  <si>
    <t>71-CHATEAUNEUF</t>
  </si>
  <si>
    <t>71-CHATEL MORON</t>
  </si>
  <si>
    <t>71-CHATENAY</t>
  </si>
  <si>
    <t>71-CHATENOY EN BRESSE</t>
  </si>
  <si>
    <t>71-CHATENOY LE ROYAL</t>
  </si>
  <si>
    <t>71-CHAUDENAY</t>
  </si>
  <si>
    <t>71-CHAUFFAILLES</t>
  </si>
  <si>
    <t>71-CHEILLY LES MARANGES</t>
  </si>
  <si>
    <t>71-CHENAY LE CHATEL</t>
  </si>
  <si>
    <t>71-CHENOVES</t>
  </si>
  <si>
    <t>71-CHERIZET</t>
  </si>
  <si>
    <t>71-CHEVAGNY LES CHEVRIERES</t>
  </si>
  <si>
    <t>71-CHEVAGNY SUR GUYE</t>
  </si>
  <si>
    <t>71-CHIDDES</t>
  </si>
  <si>
    <t>71-CHISSEY EN MORVAN</t>
  </si>
  <si>
    <t>71-CHISSEY LES MACON</t>
  </si>
  <si>
    <t>71-CIEL</t>
  </si>
  <si>
    <t>71-CIRY LE NOBLE</t>
  </si>
  <si>
    <t>71-CLESSE</t>
  </si>
  <si>
    <t>71-CLESSY</t>
  </si>
  <si>
    <t>71-CLUNY</t>
  </si>
  <si>
    <t>71-CLUX VILLENEUVE</t>
  </si>
  <si>
    <t>71-COLLONGE EN CHAROLLAIS</t>
  </si>
  <si>
    <t>71-COLLONGE LA MADELEINE</t>
  </si>
  <si>
    <t>71-COLOMBIER EN BRIONNAIS</t>
  </si>
  <si>
    <t>71-CONDAL</t>
  </si>
  <si>
    <t>71-CORDESSE</t>
  </si>
  <si>
    <t>71-CORMATIN</t>
  </si>
  <si>
    <t>71-CORTAMBERT</t>
  </si>
  <si>
    <t>71-CORTEVAIX</t>
  </si>
  <si>
    <t>71-COUBLANC</t>
  </si>
  <si>
    <t>71-COUCHES</t>
  </si>
  <si>
    <t>71-CRECHES SUR SAONE</t>
  </si>
  <si>
    <t>71-CREOT</t>
  </si>
  <si>
    <t>71-CRESSY SUR SOMME</t>
  </si>
  <si>
    <t>71-CRISSEY</t>
  </si>
  <si>
    <t>71-CRONAT</t>
  </si>
  <si>
    <t>71-CRUZILLE</t>
  </si>
  <si>
    <t>71-CUISEAUX</t>
  </si>
  <si>
    <t>71-CUISERY</t>
  </si>
  <si>
    <t>71-CULLES LES ROCHES</t>
  </si>
  <si>
    <t>71-CURBIGNY</t>
  </si>
  <si>
    <t>71-CURDIN</t>
  </si>
  <si>
    <t>71-CURGY</t>
  </si>
  <si>
    <t>71-CURTIL SOUS BUFFIERES</t>
  </si>
  <si>
    <t>71-CURTIL SOUS BURNAND</t>
  </si>
  <si>
    <t>71-CUSSY EN MORVAN</t>
  </si>
  <si>
    <t>71-CUZY</t>
  </si>
  <si>
    <t>71-DAMEREY</t>
  </si>
  <si>
    <t>71-DAMPIERRE EN BRESSE</t>
  </si>
  <si>
    <t>71-DAVAYE</t>
  </si>
  <si>
    <t>71-DEMIGNY</t>
  </si>
  <si>
    <t>71-DENNEVY</t>
  </si>
  <si>
    <t>71-DETTEY</t>
  </si>
  <si>
    <t>71-DEVROUZE</t>
  </si>
  <si>
    <t>71-DEZIZE LES MARANGES</t>
  </si>
  <si>
    <t>71-DICONNE</t>
  </si>
  <si>
    <t>71-DIGOIN</t>
  </si>
  <si>
    <t>71-DOMMARTIN LES CUISEAUX</t>
  </si>
  <si>
    <t>71-DOMPIERRE LES ORMES</t>
  </si>
  <si>
    <t>71-DOMPIERRE SOUS SANVIGNES</t>
  </si>
  <si>
    <t>71-DONZY LE PERTUIS</t>
  </si>
  <si>
    <t>71-DRACY LE FORT</t>
  </si>
  <si>
    <t>71-DRACY LES COUCHES</t>
  </si>
  <si>
    <t>71-DRACY ST LOUP</t>
  </si>
  <si>
    <t>71-DYO</t>
  </si>
  <si>
    <t>71-ECUELLES</t>
  </si>
  <si>
    <t>71-ECUISSES</t>
  </si>
  <si>
    <t>71-EPERTULLY</t>
  </si>
  <si>
    <t>71-EPERVANS</t>
  </si>
  <si>
    <t>71-EPINAC</t>
  </si>
  <si>
    <t>71-ESSERTENNE</t>
  </si>
  <si>
    <t>71-ETANG SUR ARROUX</t>
  </si>
  <si>
    <t>71-ETRIGNY</t>
  </si>
  <si>
    <t>71-FARGES LES CHALON</t>
  </si>
  <si>
    <t>71-FARGES LES MACON</t>
  </si>
  <si>
    <t>71-FLACEY EN BRESSE</t>
  </si>
  <si>
    <t>71-FLAGY</t>
  </si>
  <si>
    <t>71-FLEURVILLE</t>
  </si>
  <si>
    <t>71-FLEURY LA MONTAGNE</t>
  </si>
  <si>
    <t>71-FLEY</t>
  </si>
  <si>
    <t>71-FONTAINES</t>
  </si>
  <si>
    <t>71-FONTENAY</t>
  </si>
  <si>
    <t>71-FRAGNES LA LOYERE</t>
  </si>
  <si>
    <t>71-FRANGY EN BRESSE</t>
  </si>
  <si>
    <t>71-FRETTERANS</t>
  </si>
  <si>
    <t>71-FRONTENARD</t>
  </si>
  <si>
    <t>71-FRONTENAUD</t>
  </si>
  <si>
    <t>71-FUISSE</t>
  </si>
  <si>
    <t>71-GENELARD</t>
  </si>
  <si>
    <t>71-GENOUILLY</t>
  </si>
  <si>
    <t>71-GERGY</t>
  </si>
  <si>
    <t>71-GERMAGNY</t>
  </si>
  <si>
    <t>71-GERMOLLES SUR GROSNE</t>
  </si>
  <si>
    <t>71-GIBLES</t>
  </si>
  <si>
    <t>71-GIGNY SUR SAONE</t>
  </si>
  <si>
    <t>71-GILLY SUR LOIRE</t>
  </si>
  <si>
    <t>71-GIVRY</t>
  </si>
  <si>
    <t>71-GOURDON</t>
  </si>
  <si>
    <t>71-GRANDVAUX</t>
  </si>
  <si>
    <t>71-GRANGES</t>
  </si>
  <si>
    <t>71-GREVILLY</t>
  </si>
  <si>
    <t>71-GRURY</t>
  </si>
  <si>
    <t>71-GUERFAND</t>
  </si>
  <si>
    <t>71-GUEUGNON</t>
  </si>
  <si>
    <t>71-HAUTEFOND</t>
  </si>
  <si>
    <t>71-HUILLY SUR SEILLE</t>
  </si>
  <si>
    <t>71-HURIGNY</t>
  </si>
  <si>
    <t>71-IGE</t>
  </si>
  <si>
    <t>71-IGORNAY</t>
  </si>
  <si>
    <t>71-IGUERANDE</t>
  </si>
  <si>
    <t>71-ISSY L EVEQUE</t>
  </si>
  <si>
    <t>71-JALOGNY</t>
  </si>
  <si>
    <t>71-JAMBLES</t>
  </si>
  <si>
    <t>71-JONCY</t>
  </si>
  <si>
    <t>71-JOUDES</t>
  </si>
  <si>
    <t>71-JOUVENCON</t>
  </si>
  <si>
    <t>71-JUGY</t>
  </si>
  <si>
    <t>71-JUIF</t>
  </si>
  <si>
    <t>71-JULLY LES BUXY</t>
  </si>
  <si>
    <t>71-L ABERGEMENT DE CUISERY</t>
  </si>
  <si>
    <t>71-L ABERGEMENT STE COLOMBE</t>
  </si>
  <si>
    <t>71-L HOPITAL LE MERCIER</t>
  </si>
  <si>
    <t>71-LA BOULAYE</t>
  </si>
  <si>
    <t>71-LA CELLE EN MORVAN</t>
  </si>
  <si>
    <t>71-LA CHAPELLE AU MANS</t>
  </si>
  <si>
    <t>71-LA CHAPELLE DE BRAGNY</t>
  </si>
  <si>
    <t>71-LA CHAPELLE DE GUINCHAY</t>
  </si>
  <si>
    <t>71-LA CHAPELLE DU MONT DE FRANCE</t>
  </si>
  <si>
    <t>71-LA CHAPELLE NAUDE</t>
  </si>
  <si>
    <t>71-LA CHAPELLE SOUS BRANCION</t>
  </si>
  <si>
    <t>71-LA CHAPELLE SOUS DUN</t>
  </si>
  <si>
    <t>71-LA CHAPELLE SOUS UCHON</t>
  </si>
  <si>
    <t>71-LA CHAPELLE ST SAUVEUR</t>
  </si>
  <si>
    <t>71-LA CHAPELLE THECLE</t>
  </si>
  <si>
    <t>71-LA CHARMEE</t>
  </si>
  <si>
    <t>71-LA CHAUX</t>
  </si>
  <si>
    <t>71-LA CLAYETTE</t>
  </si>
  <si>
    <t>71-LA COMELLE</t>
  </si>
  <si>
    <t>71-LA FRETTE</t>
  </si>
  <si>
    <t>71-LA GENETE</t>
  </si>
  <si>
    <t>71-LA GRANDE VERRIERE</t>
  </si>
  <si>
    <t>71-LA GUICHE</t>
  </si>
  <si>
    <t>71-LA MOTTE ST JEAN</t>
  </si>
  <si>
    <t>71-LA PETITE VERRIERE</t>
  </si>
  <si>
    <t>71-LA RACINEUSE</t>
  </si>
  <si>
    <t>71-LA ROCHE VINEUSE</t>
  </si>
  <si>
    <t>71-LA SALLE</t>
  </si>
  <si>
    <t>71-LA TAGNIERE</t>
  </si>
  <si>
    <t>71-LA TRUCHERE</t>
  </si>
  <si>
    <t>71-LA VINEUSE SUR FREGANDE</t>
  </si>
  <si>
    <t>71-LACROST</t>
  </si>
  <si>
    <t>71-LAIVES</t>
  </si>
  <si>
    <t>71-LAIZE</t>
  </si>
  <si>
    <t>71-LAIZY</t>
  </si>
  <si>
    <t>71-LALHEUE</t>
  </si>
  <si>
    <t>71-LANS</t>
  </si>
  <si>
    <t>71-LAYS SUR LE DOUBS</t>
  </si>
  <si>
    <t>71-LE BREUIL</t>
  </si>
  <si>
    <t>71-LE CREUSOT</t>
  </si>
  <si>
    <t>71-LE FAY</t>
  </si>
  <si>
    <t>71-LE MIROIR</t>
  </si>
  <si>
    <t>71-LE PLANOIS</t>
  </si>
  <si>
    <t>71-LE PULEY</t>
  </si>
  <si>
    <t>71-LE ROUSSET MARIZY</t>
  </si>
  <si>
    <t>71-LE TARTRE</t>
  </si>
  <si>
    <t>71-LE VILLARS</t>
  </si>
  <si>
    <t>71-LES BIZOTS</t>
  </si>
  <si>
    <t>71-LES BORDES</t>
  </si>
  <si>
    <t>71-LES GUERREAUX</t>
  </si>
  <si>
    <t>71-LESME</t>
  </si>
  <si>
    <t>71-LESSARD EN BRESSE</t>
  </si>
  <si>
    <t>71-LESSARD LE NATIONAL</t>
  </si>
  <si>
    <t>71-LEYNES</t>
  </si>
  <si>
    <t>71-LIGNY EN BRIONNAIS</t>
  </si>
  <si>
    <t>71-LOISY</t>
  </si>
  <si>
    <t>71-LONGEPIERRE</t>
  </si>
  <si>
    <t>71-LOUHANS</t>
  </si>
  <si>
    <t>71-LOURNAND</t>
  </si>
  <si>
    <t>71-LUCENAY L EVEQUE</t>
  </si>
  <si>
    <t>71-LUGNY</t>
  </si>
  <si>
    <t>71-LUGNY LES CHAROLLES</t>
  </si>
  <si>
    <t>71-LUX</t>
  </si>
  <si>
    <t>71-MACON</t>
  </si>
  <si>
    <t>71-MAILLY</t>
  </si>
  <si>
    <t>71-MALAY</t>
  </si>
  <si>
    <t>71-MALTAT</t>
  </si>
  <si>
    <t>71-MANCEY</t>
  </si>
  <si>
    <t>71-MARCIGNY</t>
  </si>
  <si>
    <t>71-MARCILLY LA GUEURCE</t>
  </si>
  <si>
    <t>71-MARCILLY LES BUXY</t>
  </si>
  <si>
    <t>71-MARIGNY</t>
  </si>
  <si>
    <t>71-MARLY SOUS ISSY</t>
  </si>
  <si>
    <t>71-MARLY SUR ARROUX</t>
  </si>
  <si>
    <t>71-MARMAGNE</t>
  </si>
  <si>
    <t>71-MARNAY</t>
  </si>
  <si>
    <t>71-MARTAILLY LES BRANCION</t>
  </si>
  <si>
    <t>71-MARTIGNY LE COMTE</t>
  </si>
  <si>
    <t>71-MARY</t>
  </si>
  <si>
    <t>71-MASSILLY</t>
  </si>
  <si>
    <t>71-MATOUR</t>
  </si>
  <si>
    <t>71-MAZILLE</t>
  </si>
  <si>
    <t>71-MELAY</t>
  </si>
  <si>
    <t>71-MELLECEY</t>
  </si>
  <si>
    <t>71-MENETREUIL</t>
  </si>
  <si>
    <t>71-MERCUREY</t>
  </si>
  <si>
    <t>71-MERVANS</t>
  </si>
  <si>
    <t>71-MESSEY SUR GROSNE</t>
  </si>
  <si>
    <t>71-MESVRES</t>
  </si>
  <si>
    <t>71-MILLY LAMARTINE</t>
  </si>
  <si>
    <t>71-MONT</t>
  </si>
  <si>
    <t>71-MONT LES SEURRE</t>
  </si>
  <si>
    <t>71-MONT ST VINCENT</t>
  </si>
  <si>
    <t>71-MONTAGNY LES BUXY</t>
  </si>
  <si>
    <t>71-MONTAGNY PRES LOUHANS</t>
  </si>
  <si>
    <t>71-MONTBELLET</t>
  </si>
  <si>
    <t>71-MONTCEAU LES MINES</t>
  </si>
  <si>
    <t>71-MONTCEAUX L ETOILE</t>
  </si>
  <si>
    <t>71-MONTCEAUX RAGNY</t>
  </si>
  <si>
    <t>71-MONTCENIS</t>
  </si>
  <si>
    <t>71-MONTCHANIN</t>
  </si>
  <si>
    <t>71-MONTCONY</t>
  </si>
  <si>
    <t>71-MONTCOY</t>
  </si>
  <si>
    <t>71-MONTHELON</t>
  </si>
  <si>
    <t>71-MONTJAY</t>
  </si>
  <si>
    <t>71-MONTMELARD</t>
  </si>
  <si>
    <t>71-MONTMORT</t>
  </si>
  <si>
    <t>71-MONTPONT EN BRESSE</t>
  </si>
  <si>
    <t>71-MONTRET</t>
  </si>
  <si>
    <t>71-MOREY</t>
  </si>
  <si>
    <t>71-MORLET</t>
  </si>
  <si>
    <t>71-MORNAY</t>
  </si>
  <si>
    <t>71-MOROGES</t>
  </si>
  <si>
    <t>71-MOUTHIER EN BRESSE</t>
  </si>
  <si>
    <t>71-MUSSY SOUS DUN</t>
  </si>
  <si>
    <t>71-NANTON</t>
  </si>
  <si>
    <t>71-NAVILLY</t>
  </si>
  <si>
    <t>71-NAVOUR SUR GROSNE</t>
  </si>
  <si>
    <t>71-NEUVY GRANDCHAMP</t>
  </si>
  <si>
    <t>71-NOCHIZE</t>
  </si>
  <si>
    <t>71-ORMES</t>
  </si>
  <si>
    <t>71-OSLON</t>
  </si>
  <si>
    <t>71-OUDRY</t>
  </si>
  <si>
    <t>71-OUROUX SOUS LE BOIS STE MARIE</t>
  </si>
  <si>
    <t>71-OUROUX SUR SAONE</t>
  </si>
  <si>
    <t>71-OYE</t>
  </si>
  <si>
    <t>71-OZENAY</t>
  </si>
  <si>
    <t>71-OZOLLES</t>
  </si>
  <si>
    <t>71-PALINGES</t>
  </si>
  <si>
    <t>71-PALLEAU</t>
  </si>
  <si>
    <t>71-PARAY LE MONIAL</t>
  </si>
  <si>
    <t>71-PARIS L HOPITAL</t>
  </si>
  <si>
    <t>71-PASSY</t>
  </si>
  <si>
    <t>71-PERONNE</t>
  </si>
  <si>
    <t>71-PERRECY LES FORGES</t>
  </si>
  <si>
    <t>71-PERREUIL</t>
  </si>
  <si>
    <t>71-PERRIGNY SUR LOIRE</t>
  </si>
  <si>
    <t>71-PIERRE DE BRESSE</t>
  </si>
  <si>
    <t>71-PIERRECLOS</t>
  </si>
  <si>
    <t>71-PLOTTES</t>
  </si>
  <si>
    <t>71-POISSON</t>
  </si>
  <si>
    <t>71-PONTOUX</t>
  </si>
  <si>
    <t>71-POUILLOUX</t>
  </si>
  <si>
    <t>71-POURLANS</t>
  </si>
  <si>
    <t>71-PRESSY SOUS DONDIN</t>
  </si>
  <si>
    <t>71-PRETY</t>
  </si>
  <si>
    <t>71-PRISSE</t>
  </si>
  <si>
    <t>71-PRIZY</t>
  </si>
  <si>
    <t>71-PRUZILLY</t>
  </si>
  <si>
    <t>71-RANCY</t>
  </si>
  <si>
    <t>71-RATENELLE</t>
  </si>
  <si>
    <t>71-RATTE</t>
  </si>
  <si>
    <t>71-RECLESNE</t>
  </si>
  <si>
    <t>71-REMIGNY</t>
  </si>
  <si>
    <t>71-RIGNY SUR ARROUX</t>
  </si>
  <si>
    <t>71-ROMANECHE THORINS</t>
  </si>
  <si>
    <t>71-ROMENAY</t>
  </si>
  <si>
    <t>71-ROSEY</t>
  </si>
  <si>
    <t>71-ROUSSILLON EN MORVAN</t>
  </si>
  <si>
    <t>71-ROYER</t>
  </si>
  <si>
    <t>71-RULLY</t>
  </si>
  <si>
    <t>71-SAGY</t>
  </si>
  <si>
    <t>71-SAILLENARD</t>
  </si>
  <si>
    <t>71-SAILLY</t>
  </si>
  <si>
    <t>71-SAISY</t>
  </si>
  <si>
    <t>71-SALORNAY SUR GUYE</t>
  </si>
  <si>
    <t>71-SAMPIGNY LES MARANGES</t>
  </si>
  <si>
    <t>71-SANCE</t>
  </si>
  <si>
    <t>71-SANTILLY</t>
  </si>
  <si>
    <t>71-SANVIGNES LES MINES</t>
  </si>
  <si>
    <t>71-SARRY</t>
  </si>
  <si>
    <t>71-SASSANGY</t>
  </si>
  <si>
    <t>71-SASSENAY</t>
  </si>
  <si>
    <t>71-SAULES</t>
  </si>
  <si>
    <t>71-SAUNIERES</t>
  </si>
  <si>
    <t>71-SAVIANGES</t>
  </si>
  <si>
    <t>71-SAVIGNY EN REVERMONT</t>
  </si>
  <si>
    <t>71-SAVIGNY SUR GROSNE</t>
  </si>
  <si>
    <t>71-SAVIGNY SUR SEILLE</t>
  </si>
  <si>
    <t>71-SEMUR EN BRIONNAIS</t>
  </si>
  <si>
    <t>71-SENNECEY LE GRAND</t>
  </si>
  <si>
    <t>71-SENOZAN</t>
  </si>
  <si>
    <t>71-SENS SUR SEILLE</t>
  </si>
  <si>
    <t>71-SERCY</t>
  </si>
  <si>
    <t>71-SERLEY</t>
  </si>
  <si>
    <t>71-SERMESSE</t>
  </si>
  <si>
    <t>71-SERRIERES</t>
  </si>
  <si>
    <t>71-SERRIGNY EN BRESSE</t>
  </si>
  <si>
    <t>71-SEVREY</t>
  </si>
  <si>
    <t>71-SIGY LE CHATEL</t>
  </si>
  <si>
    <t>71-SIMANDRE</t>
  </si>
  <si>
    <t>71-SIMARD</t>
  </si>
  <si>
    <t>71-SIVIGNON</t>
  </si>
  <si>
    <t>71-SOLOGNY</t>
  </si>
  <si>
    <t>71-SOLUTRE POUILLY</t>
  </si>
  <si>
    <t>71-SOMMANT</t>
  </si>
  <si>
    <t>71-SORNAY</t>
  </si>
  <si>
    <t>71-ST AGNAN</t>
  </si>
  <si>
    <t>71-ST ALBAIN</t>
  </si>
  <si>
    <t>71-ST AMBREUIL</t>
  </si>
  <si>
    <t>71-ST AMOUR BELLEVUE</t>
  </si>
  <si>
    <t>71-ST ANDRE EN BRESSE</t>
  </si>
  <si>
    <t>71-ST ANDRE LE DESERT</t>
  </si>
  <si>
    <t>71-ST AUBIN EN CHAROLLAIS</t>
  </si>
  <si>
    <t>71-ST AUBIN SUR LOIRE</t>
  </si>
  <si>
    <t>71-ST BERAIN SOUS SANVIGNES</t>
  </si>
  <si>
    <t>71-ST BERAIN SUR DHEUNE</t>
  </si>
  <si>
    <t>71-ST BOIL</t>
  </si>
  <si>
    <t>71-ST BONNET DE CRAY</t>
  </si>
  <si>
    <t>71-ST BONNET DE JOUX</t>
  </si>
  <si>
    <t>71-ST BONNET DE VIEILLE VIGNE</t>
  </si>
  <si>
    <t>71-ST BONNET EN BRESSE</t>
  </si>
  <si>
    <t>71-ST CHRISTOPHE EN BRESSE</t>
  </si>
  <si>
    <t>71-ST CHRISTOPHE EN BRIONNAIS</t>
  </si>
  <si>
    <t>71-ST CLEMENT SUR GUYE</t>
  </si>
  <si>
    <t>71-ST CYR</t>
  </si>
  <si>
    <t>71-ST DENIS DE VAUX</t>
  </si>
  <si>
    <t>71-ST DESERT</t>
  </si>
  <si>
    <t>71-ST DIDIER EN BRESSE</t>
  </si>
  <si>
    <t>71-ST DIDIER EN BRIONNAIS</t>
  </si>
  <si>
    <t>71-ST DIDIER SUR ARROUX</t>
  </si>
  <si>
    <t>71-ST EDMOND</t>
  </si>
  <si>
    <t>71-ST EMILAND</t>
  </si>
  <si>
    <t>71-ST ETIENNE EN BRESSE</t>
  </si>
  <si>
    <t>71-ST EUGENE</t>
  </si>
  <si>
    <t>71-ST EUSEBE</t>
  </si>
  <si>
    <t>71-ST FIRMIN</t>
  </si>
  <si>
    <t>71-ST FORGEOT</t>
  </si>
  <si>
    <t>71-ST GENGOUX DE SCISSE</t>
  </si>
  <si>
    <t>71-ST GENGOUX LE NATIONAL</t>
  </si>
  <si>
    <t>71-ST GERMAIN DU BOIS</t>
  </si>
  <si>
    <t>71-ST GERMAIN DU PLAIN</t>
  </si>
  <si>
    <t>71-ST GERMAIN EN BRIONNAIS</t>
  </si>
  <si>
    <t>71-ST GERMAIN LES BUXY</t>
  </si>
  <si>
    <t>71-ST GERVAIS EN VALLIERE</t>
  </si>
  <si>
    <t>71-ST GERVAIS SUR COUCHES</t>
  </si>
  <si>
    <t>71-ST GILLES</t>
  </si>
  <si>
    <t>71-ST HURUGE</t>
  </si>
  <si>
    <t>71-ST IGNY DE ROCHE</t>
  </si>
  <si>
    <t>71-ST JEAN DE TREZY</t>
  </si>
  <si>
    <t>71-ST JEAN DE VAUX</t>
  </si>
  <si>
    <t>71-ST JULIEN DE CIVRY</t>
  </si>
  <si>
    <t>71-ST JULIEN DE JONZY</t>
  </si>
  <si>
    <t>71-ST JULIEN SUR DHEUNE</t>
  </si>
  <si>
    <t>71-ST LAURENT D ANDENAY</t>
  </si>
  <si>
    <t>71-ST LAURENT EN BRIONNAIS</t>
  </si>
  <si>
    <t>71-ST LEGER DU BOIS</t>
  </si>
  <si>
    <t>71-ST LEGER LES PARAY</t>
  </si>
  <si>
    <t>71-ST LEGER SOUS BEUVRAY</t>
  </si>
  <si>
    <t>71-ST LEGER SOUS LA BUSSIERE</t>
  </si>
  <si>
    <t>71-ST LEGER SUR DHEUNE</t>
  </si>
  <si>
    <t>71-ST LOUP DE VARENNES</t>
  </si>
  <si>
    <t>71-ST LOUP GEANGES</t>
  </si>
  <si>
    <t>71-ST MARCEL</t>
  </si>
  <si>
    <t>71-ST MARCELIN DE CRAY</t>
  </si>
  <si>
    <t>71-ST MARD DE VAUX</t>
  </si>
  <si>
    <t>71-ST MARTIN BELLE ROCHE</t>
  </si>
  <si>
    <t>71-ST MARTIN D AUXY</t>
  </si>
  <si>
    <t>71-ST MARTIN DE COMMUNE</t>
  </si>
  <si>
    <t>71-ST MARTIN DE LIXY</t>
  </si>
  <si>
    <t>71-ST MARTIN DE SALENCEY</t>
  </si>
  <si>
    <t>71-ST MARTIN DU LAC</t>
  </si>
  <si>
    <t>71-ST MARTIN DU MONT</t>
  </si>
  <si>
    <t>71-ST MARTIN DU TARTRE</t>
  </si>
  <si>
    <t>71-ST MARTIN EN BRESSE</t>
  </si>
  <si>
    <t>71-ST MARTIN EN GATINOIS</t>
  </si>
  <si>
    <t>71-ST MARTIN LA PATROUILLE</t>
  </si>
  <si>
    <t>71-ST MARTIN SOUS MONTAIGU</t>
  </si>
  <si>
    <t>71-ST MAURICE DE SATONNAY</t>
  </si>
  <si>
    <t>71-ST MAURICE DES CHAMPS</t>
  </si>
  <si>
    <t>71-ST MAURICE EN RIVIERE</t>
  </si>
  <si>
    <t>71-ST MAURICE LES CHATEAUNEUF</t>
  </si>
  <si>
    <t>71-ST MAURICE LES COUCHES</t>
  </si>
  <si>
    <t>71-ST MICAUD</t>
  </si>
  <si>
    <t>71-ST NIZIER SUR ARROUX</t>
  </si>
  <si>
    <t>71-ST PIERRE DE VARENNES</t>
  </si>
  <si>
    <t>71-ST PIERRE LE VIEUX</t>
  </si>
  <si>
    <t>71-ST POINT</t>
  </si>
  <si>
    <t>71-ST PRIVE</t>
  </si>
  <si>
    <t>71-ST PRIX</t>
  </si>
  <si>
    <t>71-ST RACHO</t>
  </si>
  <si>
    <t>71-ST REMY</t>
  </si>
  <si>
    <t>71-ST ROMAIN SOUS GOURDON</t>
  </si>
  <si>
    <t>71-ST ROMAIN SOUS VERSIGNY</t>
  </si>
  <si>
    <t>71-ST SERNIN DU BOIS</t>
  </si>
  <si>
    <t>71-ST SERNIN DU PLAIN</t>
  </si>
  <si>
    <t>71-ST SYMPHORIEN D ANCELLES</t>
  </si>
  <si>
    <t>71-ST SYMPHORIEN DE MARMAGNE</t>
  </si>
  <si>
    <t>71-ST SYMPHORIEN DES BOIS</t>
  </si>
  <si>
    <t>71-ST USUGE</t>
  </si>
  <si>
    <t>71-ST VALLERIN</t>
  </si>
  <si>
    <t>71-ST VALLIER</t>
  </si>
  <si>
    <t>71-ST VERAND</t>
  </si>
  <si>
    <t>71-ST VINCENT BRAGNY</t>
  </si>
  <si>
    <t>71-ST VINCENT DES PRES</t>
  </si>
  <si>
    <t>71-ST VINCENT EN BRESSE</t>
  </si>
  <si>
    <t>71-ST YAN</t>
  </si>
  <si>
    <t>71-ST YTHAIRE</t>
  </si>
  <si>
    <t>71-STE CECILE</t>
  </si>
  <si>
    <t>71-STE CROIX EN BRESSE</t>
  </si>
  <si>
    <t>71-STE FOY</t>
  </si>
  <si>
    <t>71-STE HELENE</t>
  </si>
  <si>
    <t>71-STE RADEGONDE</t>
  </si>
  <si>
    <t>71-SUIN</t>
  </si>
  <si>
    <t>71-SULLY</t>
  </si>
  <si>
    <t>71-TAIZE</t>
  </si>
  <si>
    <t>71-TANCON</t>
  </si>
  <si>
    <t>71-TAVERNAY</t>
  </si>
  <si>
    <t>71-THIL SUR ARROUX</t>
  </si>
  <si>
    <t>71-THUREY</t>
  </si>
  <si>
    <t>71-TINTRY</t>
  </si>
  <si>
    <t>71-TORCY</t>
  </si>
  <si>
    <t>71-TORPES</t>
  </si>
  <si>
    <t>71-TOULON SUR ARROUX</t>
  </si>
  <si>
    <t>71-TOURNUS</t>
  </si>
  <si>
    <t>71-TOUTENANT</t>
  </si>
  <si>
    <t>71-TRAMAYES</t>
  </si>
  <si>
    <t>71-TRAMBLY</t>
  </si>
  <si>
    <t>71-TRIVY</t>
  </si>
  <si>
    <t>71-TRONCHY</t>
  </si>
  <si>
    <t>71-UCHIZY</t>
  </si>
  <si>
    <t>71-UCHON</t>
  </si>
  <si>
    <t>71-UXEAU</t>
  </si>
  <si>
    <t>71-VAREILLES</t>
  </si>
  <si>
    <t>71-VARENNE L ARCONCE</t>
  </si>
  <si>
    <t>71-VARENNE ST GERMAIN</t>
  </si>
  <si>
    <t>71-VARENNES LE GRAND</t>
  </si>
  <si>
    <t>71-VARENNES LES MACON</t>
  </si>
  <si>
    <t>71-VARENNES SOUS DUN</t>
  </si>
  <si>
    <t>71-VARENNES ST SAUVEUR</t>
  </si>
  <si>
    <t>71-VAUBAN</t>
  </si>
  <si>
    <t>71-VAUDEBARRIER</t>
  </si>
  <si>
    <t>71-VAUX EN PRE</t>
  </si>
  <si>
    <t>71-VENDENESSE LES CHAROLLES</t>
  </si>
  <si>
    <t>71-VENDENESSE SUR ARROUX</t>
  </si>
  <si>
    <t>71-VERDUN SUR LE DOUBS</t>
  </si>
  <si>
    <t>71-VERGISSON</t>
  </si>
  <si>
    <t>71-VERISSEY</t>
  </si>
  <si>
    <t>71-VERJUX</t>
  </si>
  <si>
    <t>71-VEROSVRES</t>
  </si>
  <si>
    <t>71-VERS</t>
  </si>
  <si>
    <t>71-VERSAUGUES</t>
  </si>
  <si>
    <t>71-VERZE</t>
  </si>
  <si>
    <t>71-VILLEGAUDIN</t>
  </si>
  <si>
    <t>71-VILLENEUVE EN MONTAGNE</t>
  </si>
  <si>
    <t>71-VINCELLES</t>
  </si>
  <si>
    <t>71-VINDECY</t>
  </si>
  <si>
    <t>71-VINZELLES</t>
  </si>
  <si>
    <t>71-VIRE</t>
  </si>
  <si>
    <t>71-VIREY LE GRAND</t>
  </si>
  <si>
    <t>71-VIRY</t>
  </si>
  <si>
    <t>71-VITRY EN CHAROLLAIS</t>
  </si>
  <si>
    <t>71-VITRY SUR LOIRE</t>
  </si>
  <si>
    <t>71-VOLESVRES</t>
  </si>
  <si>
    <t>72-AIGNE</t>
  </si>
  <si>
    <t>72-AILLIERES BEAUVOIR</t>
  </si>
  <si>
    <t>72-ALLONNES</t>
  </si>
  <si>
    <t>72-AMNE</t>
  </si>
  <si>
    <t>72-ANCINNES</t>
  </si>
  <si>
    <t>72-ARCONNAY</t>
  </si>
  <si>
    <t>72-ARDENAY SUR MERIZE</t>
  </si>
  <si>
    <t>72-ARNAGE</t>
  </si>
  <si>
    <t>72-ARTHEZE</t>
  </si>
  <si>
    <t>72-ASNIERES SUR VEGRE</t>
  </si>
  <si>
    <t>72-ASSE LE BOISNE</t>
  </si>
  <si>
    <t>72-ASSE LE RIBOUL</t>
  </si>
  <si>
    <t>72-AUBIGNE RACAN</t>
  </si>
  <si>
    <t>72-AUVERS LE HAMON</t>
  </si>
  <si>
    <t>72-AUVERS SOUS MONTFAUCON</t>
  </si>
  <si>
    <t>72-AVESNES EN SAOSNOIS</t>
  </si>
  <si>
    <t>72-AVESSE</t>
  </si>
  <si>
    <t>72-AVEZE</t>
  </si>
  <si>
    <t>72-AVOISE</t>
  </si>
  <si>
    <t>72-BALLON ST MARS</t>
  </si>
  <si>
    <t>72-BAZOUGES CRE SUR LOIR</t>
  </si>
  <si>
    <t>72-BEAUFAY</t>
  </si>
  <si>
    <t>72-BEAUMONT PIED DE BOEUF</t>
  </si>
  <si>
    <t>72-BEAUMONT SUR DEME</t>
  </si>
  <si>
    <t>72-BEAUMONT SUR SARTHE</t>
  </si>
  <si>
    <t>72-BEILLE</t>
  </si>
  <si>
    <t>72-BERFAY</t>
  </si>
  <si>
    <t>72-BERNAY NEUVY EN CHAMPAGNE</t>
  </si>
  <si>
    <t>72-BERUS</t>
  </si>
  <si>
    <t>72-BESSE SUR BRAYE</t>
  </si>
  <si>
    <t>72-BETHON</t>
  </si>
  <si>
    <t>72-BLEVES</t>
  </si>
  <si>
    <t>72-BOESSE LE SEC</t>
  </si>
  <si>
    <t>72-BONNETABLE</t>
  </si>
  <si>
    <t>72-BOUER</t>
  </si>
  <si>
    <t>72-BOULOIRE</t>
  </si>
  <si>
    <t>72-BOURG LE ROI</t>
  </si>
  <si>
    <t>72-BOUSSE</t>
  </si>
  <si>
    <t>72-BRAINS SUR GEE</t>
  </si>
  <si>
    <t>72-BRETTE LES PINS</t>
  </si>
  <si>
    <t>72-BRIOSNE LES SABLES</t>
  </si>
  <si>
    <t>72-BRULON</t>
  </si>
  <si>
    <t>72-CERANS FOULLETOURTE</t>
  </si>
  <si>
    <t>72-CHAHAIGNES</t>
  </si>
  <si>
    <t>72-CHALLES</t>
  </si>
  <si>
    <t>72-CHAMPAGNE</t>
  </si>
  <si>
    <t>72-CHAMPFLEUR</t>
  </si>
  <si>
    <t>72-CHAMPROND</t>
  </si>
  <si>
    <t>72-CHANGE</t>
  </si>
  <si>
    <t>72-CHANTENAY VILLEDIEU</t>
  </si>
  <si>
    <t>72-CHASSILLE</t>
  </si>
  <si>
    <t>72-CHATEAU L HERMITAGE</t>
  </si>
  <si>
    <t>72-CHAUFOUR NOTRE DAME</t>
  </si>
  <si>
    <t>72-CHEMIRE EN CHARNIE</t>
  </si>
  <si>
    <t>72-CHEMIRE LE GAUDIN</t>
  </si>
  <si>
    <t>72-CHENAY</t>
  </si>
  <si>
    <t>72-CHENU</t>
  </si>
  <si>
    <t>72-CHERANCE</t>
  </si>
  <si>
    <t>72-CHERISAY</t>
  </si>
  <si>
    <t>72-CHERRE AU</t>
  </si>
  <si>
    <t>72-CHEVILLE</t>
  </si>
  <si>
    <t>72-CLERMONT CREANS</t>
  </si>
  <si>
    <t>72-COGNERS</t>
  </si>
  <si>
    <t>72-COMMERVEIL</t>
  </si>
  <si>
    <t>72-CONFLANS SUR ANILLE</t>
  </si>
  <si>
    <t>72-CONGE SUR ORNE</t>
  </si>
  <si>
    <t>72-CONLIE</t>
  </si>
  <si>
    <t>72-CONNERRE</t>
  </si>
  <si>
    <t>72-CONTILLY</t>
  </si>
  <si>
    <t>72-CORMES</t>
  </si>
  <si>
    <t>72-COUDRECIEUX</t>
  </si>
  <si>
    <t>72-COULAINES</t>
  </si>
  <si>
    <t>72-COULANS SUR GEE</t>
  </si>
  <si>
    <t>72-COULONGE</t>
  </si>
  <si>
    <t>72-COURCEBOEUFS</t>
  </si>
  <si>
    <t>72-COURCELLES LA FORET</t>
  </si>
  <si>
    <t>72-COURCEMONT</t>
  </si>
  <si>
    <t>72-COURCIVAL</t>
  </si>
  <si>
    <t>72-COURDEMANCHE</t>
  </si>
  <si>
    <t>72-COURGAINS</t>
  </si>
  <si>
    <t>72-COURGENARD</t>
  </si>
  <si>
    <t>72-COURTILLERS</t>
  </si>
  <si>
    <t>72-CRANNES EN CHAMPAGNE</t>
  </si>
  <si>
    <t>72-CRISSE</t>
  </si>
  <si>
    <t>72-CROSMIERES</t>
  </si>
  <si>
    <t>72-CURES</t>
  </si>
  <si>
    <t>72-DANGEUL</t>
  </si>
  <si>
    <t>72-DEGRE</t>
  </si>
  <si>
    <t>72-DEHAULT</t>
  </si>
  <si>
    <t>72-DISSAY SOUS COURCILLON</t>
  </si>
  <si>
    <t>72-DOLLON</t>
  </si>
  <si>
    <t>72-DOMFRONT EN CHAMPAGNE</t>
  </si>
  <si>
    <t>72-DOUCELLES</t>
  </si>
  <si>
    <t>72-DOUILLET LE JOLY</t>
  </si>
  <si>
    <t>72-DUNEAU</t>
  </si>
  <si>
    <t>72-DUREIL</t>
  </si>
  <si>
    <t>72-ECOMMOY</t>
  </si>
  <si>
    <t>72-ECORPAIN</t>
  </si>
  <si>
    <t>72-EPINEU LE CHEVREUIL</t>
  </si>
  <si>
    <t>72-ETIVAL LES LE MANS</t>
  </si>
  <si>
    <t>72-FATINES</t>
  </si>
  <si>
    <t>72-FAY</t>
  </si>
  <si>
    <t>72-FERCE SUR SARTHE</t>
  </si>
  <si>
    <t>72-FILLE SUR SARTHE</t>
  </si>
  <si>
    <t>72-FLEE</t>
  </si>
  <si>
    <t>72-FONTENAY SUR VEGRE</t>
  </si>
  <si>
    <t>72-FRESNAY SUR SARTHE</t>
  </si>
  <si>
    <t>72-FYE</t>
  </si>
  <si>
    <t>72-GESNES LE GANDELIN</t>
  </si>
  <si>
    <t>72-GRANDCHAMP</t>
  </si>
  <si>
    <t>72-GREEZ SUR ROC</t>
  </si>
  <si>
    <t>72-GUECELARD</t>
  </si>
  <si>
    <t>72-JAUZE</t>
  </si>
  <si>
    <t>72-JOUE EN CHARNIE</t>
  </si>
  <si>
    <t>72-JOUE L ABBE</t>
  </si>
  <si>
    <t>72-JUIGNE SUR SARTHE</t>
  </si>
  <si>
    <t>72-JUILLE</t>
  </si>
  <si>
    <t>72-JUPILLES</t>
  </si>
  <si>
    <t>72-LA BAZOGE</t>
  </si>
  <si>
    <t>72-LA BOSSE</t>
  </si>
  <si>
    <t>72-LA BRUERE SUR LOIR</t>
  </si>
  <si>
    <t>72-LA CHAPELLE AUX CHOUX</t>
  </si>
  <si>
    <t>72-LA CHAPELLE D ALIGNE</t>
  </si>
  <si>
    <t>72-LA CHAPELLE DU BOIS</t>
  </si>
  <si>
    <t>72-LA CHAPELLE HUON</t>
  </si>
  <si>
    <t>72-LA CHAPELLE ST AUBIN</t>
  </si>
  <si>
    <t>72-LA CHAPELLE ST FRAY</t>
  </si>
  <si>
    <t>72-LA CHAPELLE ST REMY</t>
  </si>
  <si>
    <t>72-LA CHARTRE SUR LE LOIR</t>
  </si>
  <si>
    <t>72-LA FERTE BERNARD</t>
  </si>
  <si>
    <t>72-LA FLECHE</t>
  </si>
  <si>
    <t>72-LA FONTAINE ST MARTIN</t>
  </si>
  <si>
    <t>72-LA GUIERCHE</t>
  </si>
  <si>
    <t>72-LA MILESSE</t>
  </si>
  <si>
    <t>72-LA QUINTE</t>
  </si>
  <si>
    <t>72-LA SUZE SUR SARTHE</t>
  </si>
  <si>
    <t>72-LAIGNE EN BELIN</t>
  </si>
  <si>
    <t>72-LAMNAY</t>
  </si>
  <si>
    <t>72-LAVARDIN</t>
  </si>
  <si>
    <t>72-LAVARE</t>
  </si>
  <si>
    <t>72-LAVERNAT</t>
  </si>
  <si>
    <t>72-LE BAILLEUL</t>
  </si>
  <si>
    <t>72-LE BREIL SUR MERIZE</t>
  </si>
  <si>
    <t>72-LE GRAND LUCE</t>
  </si>
  <si>
    <t>72-LE GREZ</t>
  </si>
  <si>
    <t>72-LE LUART</t>
  </si>
  <si>
    <t>72-LE LUDE</t>
  </si>
  <si>
    <t>72-LE MANS</t>
  </si>
  <si>
    <t>72-LE TRONCHET</t>
  </si>
  <si>
    <t>72-LES AULNEAUX</t>
  </si>
  <si>
    <t>72-LES MEES</t>
  </si>
  <si>
    <t>72-LHOMME</t>
  </si>
  <si>
    <t>72-LIGRON</t>
  </si>
  <si>
    <t>72-LIVET EN SAOSNOIS</t>
  </si>
  <si>
    <t>72-LOIR EN VALLEE</t>
  </si>
  <si>
    <t>72-LOMBRON</t>
  </si>
  <si>
    <t>72-LONGNES</t>
  </si>
  <si>
    <t>72-LOUAILLES</t>
  </si>
  <si>
    <t>72-LOUE</t>
  </si>
  <si>
    <t>72-LOUPLANDE</t>
  </si>
  <si>
    <t>72-LOUVIGNY</t>
  </si>
  <si>
    <t>72-LOUZES</t>
  </si>
  <si>
    <t>72-LUCE SOUS BALLON</t>
  </si>
  <si>
    <t>72-LUCEAU</t>
  </si>
  <si>
    <t>72-LUCHE PRINGE</t>
  </si>
  <si>
    <t>72-MAIGNE</t>
  </si>
  <si>
    <t>72-MAISONCELLES</t>
  </si>
  <si>
    <t>72-MALICORNE SUR SARTHE</t>
  </si>
  <si>
    <t>72-MAMERS</t>
  </si>
  <si>
    <t>72-MANSIGNE</t>
  </si>
  <si>
    <t>72-MARCON</t>
  </si>
  <si>
    <t>72-MAREIL EN CHAMPAGNE</t>
  </si>
  <si>
    <t>72-MAREIL SUR LOIR</t>
  </si>
  <si>
    <t>72-MARESCHE</t>
  </si>
  <si>
    <t>72-MARIGNE LAILLE</t>
  </si>
  <si>
    <t>72-MAROLLES LES BRAULTS</t>
  </si>
  <si>
    <t>72-MAROLLES LES ST CALAIS</t>
  </si>
  <si>
    <t>72-MAROLLETTE</t>
  </si>
  <si>
    <t>72-MAYET</t>
  </si>
  <si>
    <t>72-MELLERAY</t>
  </si>
  <si>
    <t>72-MEURCE</t>
  </si>
  <si>
    <t>72-MEZERAY</t>
  </si>
  <si>
    <t>72-MEZIERES SOUS LAVARDIN</t>
  </si>
  <si>
    <t>72-MEZIERES SUR PONTHOUIN</t>
  </si>
  <si>
    <t>72-MOITRON SUR SARTHE</t>
  </si>
  <si>
    <t>72-MONCE EN BELIN</t>
  </si>
  <si>
    <t>72-MONCE EN SAOSNOIS</t>
  </si>
  <si>
    <t>72-MONHOUDOU</t>
  </si>
  <si>
    <t>72-MONT ST JEAN</t>
  </si>
  <si>
    <t>72-MONTAILLE</t>
  </si>
  <si>
    <t>72-MONTBIZOT</t>
  </si>
  <si>
    <t>72-MONTFORT LE GESNOIS</t>
  </si>
  <si>
    <t>72-MONTMIRAIL</t>
  </si>
  <si>
    <t>72-MONTREUIL LE CHETIF</t>
  </si>
  <si>
    <t>72-MONTREUIL LE HENRI</t>
  </si>
  <si>
    <t>72-MONTVAL SUR LOIR</t>
  </si>
  <si>
    <t>72-MOULINS LE CARBONNEL</t>
  </si>
  <si>
    <t>72-MULSANNE</t>
  </si>
  <si>
    <t>72-NAUVAY</t>
  </si>
  <si>
    <t>72-NEUFCHATEL EN SAOSNOIS</t>
  </si>
  <si>
    <t>72-NEUVILLALAIS</t>
  </si>
  <si>
    <t>72-NEUVILLE SUR SARTHE</t>
  </si>
  <si>
    <t>72-NEUVILLETTE EN CHARNIE</t>
  </si>
  <si>
    <t>72-NOGENT LE BERNARD</t>
  </si>
  <si>
    <t>72-NOGENT SUR LOIR</t>
  </si>
  <si>
    <t>72-NOTRE DAME DU PE</t>
  </si>
  <si>
    <t>72-NOUANS</t>
  </si>
  <si>
    <t>72-NOYEN SUR SARTHE</t>
  </si>
  <si>
    <t>72-NUILLE LE JALAIS</t>
  </si>
  <si>
    <t>72-OISSEAU LE PETIT</t>
  </si>
  <si>
    <t>72-OIZE</t>
  </si>
  <si>
    <t>72-PANON</t>
  </si>
  <si>
    <t>72-PARCE SUR SARTHE</t>
  </si>
  <si>
    <t>72-PARENNES</t>
  </si>
  <si>
    <t>72-PARIGNE L EVEQUE</t>
  </si>
  <si>
    <t>72-PARIGNE LE POLIN</t>
  </si>
  <si>
    <t>72-PERAY</t>
  </si>
  <si>
    <t>72-PEZE LE ROBERT</t>
  </si>
  <si>
    <t>72-PIACE</t>
  </si>
  <si>
    <t>72-PINCE</t>
  </si>
  <si>
    <t>72-PIRMIL</t>
  </si>
  <si>
    <t>72-PIZIEUX</t>
  </si>
  <si>
    <t>72-POILLE SUR VEGRE</t>
  </si>
  <si>
    <t>72-PONTVALLAIN</t>
  </si>
  <si>
    <t>72-PRECIGNE</t>
  </si>
  <si>
    <t>72-PREVAL</t>
  </si>
  <si>
    <t>72-PREVELLES</t>
  </si>
  <si>
    <t>72-PRUILLE L EGUILLE</t>
  </si>
  <si>
    <t>72-PRUILLE LE CHETIF</t>
  </si>
  <si>
    <t>72-RAHAY</t>
  </si>
  <si>
    <t>72-RENE</t>
  </si>
  <si>
    <t>72-REQUEIL</t>
  </si>
  <si>
    <t>72-ROEZE SUR SARTHE</t>
  </si>
  <si>
    <t>72-ROUESSE FONTAINE</t>
  </si>
  <si>
    <t>72-ROUESSE VASSE</t>
  </si>
  <si>
    <t>72-ROUEZ</t>
  </si>
  <si>
    <t>72-ROUILLON</t>
  </si>
  <si>
    <t>72-ROUPERROUX LE COQUET</t>
  </si>
  <si>
    <t>72-RUAUDIN</t>
  </si>
  <si>
    <t>72-RUILLE EN CHAMPAGNE</t>
  </si>
  <si>
    <t>72-SABLE SUR SARTHE</t>
  </si>
  <si>
    <t>72-SAOSNES</t>
  </si>
  <si>
    <t>72-SARCE</t>
  </si>
  <si>
    <t>72-SARGE LES LE MANS</t>
  </si>
  <si>
    <t>72-SAVIGNE L EVEQUE</t>
  </si>
  <si>
    <t>72-SAVIGNE SOUS LE LUDE</t>
  </si>
  <si>
    <t>72-SCEAUX SUR HUISNE</t>
  </si>
  <si>
    <t>72-SEGRIE</t>
  </si>
  <si>
    <t>72-SEMUR EN VALLON</t>
  </si>
  <si>
    <t>72-SILLE LE GUILLAUME</t>
  </si>
  <si>
    <t>72-SILLE LE PHILIPPE</t>
  </si>
  <si>
    <t>72-SOLESMES</t>
  </si>
  <si>
    <t>72-SOUGE LE GANELON</t>
  </si>
  <si>
    <t>72-SOUILLE</t>
  </si>
  <si>
    <t>72-SOULIGNE FLACE</t>
  </si>
  <si>
    <t>72-SOULIGNE SOUS BALLON</t>
  </si>
  <si>
    <t>72-SOULITRE</t>
  </si>
  <si>
    <t>72-SOUVIGNE SUR MEME</t>
  </si>
  <si>
    <t>72-SOUVIGNE SUR SARTHE</t>
  </si>
  <si>
    <t>72-SPAY</t>
  </si>
  <si>
    <t>72-ST AIGNAN</t>
  </si>
  <si>
    <t>72-ST AUBIN DE LOCQUENAY</t>
  </si>
  <si>
    <t>72-ST AUBIN DES COUDRAIS</t>
  </si>
  <si>
    <t>72-ST BIEZ EN BELIN</t>
  </si>
  <si>
    <t>72-ST CALAIS</t>
  </si>
  <si>
    <t>72-ST CALEZ EN SAOSNOIS</t>
  </si>
  <si>
    <t>72-ST CELERIN</t>
  </si>
  <si>
    <t>72-ST CHRISTOPHE DU JAMBET</t>
  </si>
  <si>
    <t>72-ST CHRISTOPHE EN CHAMPAGNE</t>
  </si>
  <si>
    <t>72-ST CORNEILLE</t>
  </si>
  <si>
    <t>72-ST COSME EN VAIRAIS</t>
  </si>
  <si>
    <t>72-ST DENIS D ORQUES</t>
  </si>
  <si>
    <t>72-ST DENIS DES COUDRAIS</t>
  </si>
  <si>
    <t>72-ST GEORGES DE LA COUEE</t>
  </si>
  <si>
    <t>72-ST GEORGES DU BOIS</t>
  </si>
  <si>
    <t>72-ST GEORGES DU ROSAY</t>
  </si>
  <si>
    <t>72-ST GEORGES LE GAULTIER</t>
  </si>
  <si>
    <t>72-ST GERMAIN D ARCE</t>
  </si>
  <si>
    <t>72-ST GERVAIS DE VIC</t>
  </si>
  <si>
    <t>72-ST GERVAIS EN BELIN</t>
  </si>
  <si>
    <t>72-ST JEAN D ASSE</t>
  </si>
  <si>
    <t>72-ST JEAN DE LA MOTTE</t>
  </si>
  <si>
    <t>72-ST JEAN DES ECHELLES</t>
  </si>
  <si>
    <t>72-ST JEAN DU BOIS</t>
  </si>
  <si>
    <t>72-ST LEONARD DES BOIS</t>
  </si>
  <si>
    <t>72-ST LONGIS</t>
  </si>
  <si>
    <t>72-ST MAIXENT</t>
  </si>
  <si>
    <t>72-ST MARCEAU</t>
  </si>
  <si>
    <t>72-ST MARS D OUTILLE</t>
  </si>
  <si>
    <t>72-ST MARS DE LOCQUENAY</t>
  </si>
  <si>
    <t>72-ST MARS LA BRIERE</t>
  </si>
  <si>
    <t>72-ST MARTIN DES MONTS</t>
  </si>
  <si>
    <t>72-ST MICHEL DE CHAVAIGNES</t>
  </si>
  <si>
    <t>72-ST OUEN DE MIMBRE</t>
  </si>
  <si>
    <t>72-ST OUEN EN BELIN</t>
  </si>
  <si>
    <t>72-ST OUEN EN CHAMPAGNE</t>
  </si>
  <si>
    <t>72-ST PATERNE LE CHEVAIN</t>
  </si>
  <si>
    <t>72-ST PAUL LE GAULTIER</t>
  </si>
  <si>
    <t>72-ST PAVACE</t>
  </si>
  <si>
    <t>72-ST PIERRE DE CHEVILLE</t>
  </si>
  <si>
    <t>72-ST PIERRE DES BOIS</t>
  </si>
  <si>
    <t>72-ST PIERRE DES ORMES</t>
  </si>
  <si>
    <t>72-ST PIERRE DU LOROUER</t>
  </si>
  <si>
    <t>72-ST REMY DE SILLE</t>
  </si>
  <si>
    <t>72-ST REMY DES MONTS</t>
  </si>
  <si>
    <t>72-ST REMY DU VAL</t>
  </si>
  <si>
    <t>72-ST SATURNIN</t>
  </si>
  <si>
    <t>72-ST SYMPHORIEN</t>
  </si>
  <si>
    <t>72-ST ULPHACE</t>
  </si>
  <si>
    <t>72-ST VICTEUR</t>
  </si>
  <si>
    <t>72-ST VINCENT DES PRES</t>
  </si>
  <si>
    <t>72-ST VINCENT DU LOROUER</t>
  </si>
  <si>
    <t>72-STE CEROTTE</t>
  </si>
  <si>
    <t>72-STE JAMME SUR SARTHE</t>
  </si>
  <si>
    <t>72-STE SABINE SUR LONGEVE</t>
  </si>
  <si>
    <t>72-SURFONDS</t>
  </si>
  <si>
    <t>72-TASSE</t>
  </si>
  <si>
    <t>72-TASSILLE</t>
  </si>
  <si>
    <t>72-TEILLE</t>
  </si>
  <si>
    <t>72-TELOCHE</t>
  </si>
  <si>
    <t>72-TENNIE</t>
  </si>
  <si>
    <t>72-TERREHAULT</t>
  </si>
  <si>
    <t>72-THELIGNY</t>
  </si>
  <si>
    <t>72-THOIGNE</t>
  </si>
  <si>
    <t>72-THOIRE SOUS CONTENSOR</t>
  </si>
  <si>
    <t>72-THOIRE SUR DINAN</t>
  </si>
  <si>
    <t>72-THOREE LES PINS</t>
  </si>
  <si>
    <t>72-THORIGNE SUR DUE</t>
  </si>
  <si>
    <t>72-TORCE EN VALLEE</t>
  </si>
  <si>
    <t>72-TRANGE</t>
  </si>
  <si>
    <t>72-TRESSON</t>
  </si>
  <si>
    <t>72-TUFFE VAL DE LA CHERONNE</t>
  </si>
  <si>
    <t>72-VAAS</t>
  </si>
  <si>
    <t>72-VAL D ETANGSON</t>
  </si>
  <si>
    <t>72-VALENNES</t>
  </si>
  <si>
    <t>72-VALLON SUR GEE</t>
  </si>
  <si>
    <t>72-VANCE</t>
  </si>
  <si>
    <t>72-VERNEIL LE CHETIF</t>
  </si>
  <si>
    <t>72-VERNIE</t>
  </si>
  <si>
    <t>72-VEZOT</t>
  </si>
  <si>
    <t>72-VIBRAYE</t>
  </si>
  <si>
    <t>72-VILLAINES LA CARELLE</t>
  </si>
  <si>
    <t>72-VILLAINES LA GONAIS</t>
  </si>
  <si>
    <t>72-VILLAINES SOUS LUCE</t>
  </si>
  <si>
    <t>72-VILLAINES SOUS MALICORNE</t>
  </si>
  <si>
    <t>72-VILLENEUVE EN PERSEIGNE</t>
  </si>
  <si>
    <t>72-VION</t>
  </si>
  <si>
    <t>72-VIRE EN CHAMPAGNE</t>
  </si>
  <si>
    <t>72-VIVOIN</t>
  </si>
  <si>
    <t>72-VOIVRES LES LE MANS</t>
  </si>
  <si>
    <t>72-VOLNAY</t>
  </si>
  <si>
    <t>72-VOUVRAY SUR HUISNE</t>
  </si>
  <si>
    <t>72-YVRE L EVEQUE</t>
  </si>
  <si>
    <t>72-YVRE LE POLIN</t>
  </si>
  <si>
    <t>73-AIGUEBELETTE LE LAC</t>
  </si>
  <si>
    <t>73-AILLON LE JEUNE</t>
  </si>
  <si>
    <t>73-AILLON LE VIEUX</t>
  </si>
  <si>
    <t>73-AIME LA PLAGNE</t>
  </si>
  <si>
    <t>73-AITON</t>
  </si>
  <si>
    <t>73-AIX LES BAINS</t>
  </si>
  <si>
    <t>73-ALBERTVILLE</t>
  </si>
  <si>
    <t>73-ALBIEZ LE JEUNE</t>
  </si>
  <si>
    <t>73-ALBIEZ MONTROND</t>
  </si>
  <si>
    <t>73-ALLONDAZ</t>
  </si>
  <si>
    <t>73-APREMONT</t>
  </si>
  <si>
    <t>73-ARBIN</t>
  </si>
  <si>
    <t>73-ARGENTINE</t>
  </si>
  <si>
    <t>73-ARITH</t>
  </si>
  <si>
    <t>73-ARVILLARD</t>
  </si>
  <si>
    <t>73-ATTIGNAT ONCIN</t>
  </si>
  <si>
    <t>73-AUSSOIS</t>
  </si>
  <si>
    <t>73-AVRESSIEUX</t>
  </si>
  <si>
    <t>73-AVRIEUX</t>
  </si>
  <si>
    <t>73-AYN</t>
  </si>
  <si>
    <t>73-BARBERAZ</t>
  </si>
  <si>
    <t>73-BARBY</t>
  </si>
  <si>
    <t>73-BASSENS</t>
  </si>
  <si>
    <t>73-BEAUFORT SUR DORON</t>
  </si>
  <si>
    <t>73-BELLECOMBE EN BAUGES</t>
  </si>
  <si>
    <t>73-BELMONT TRAMONET</t>
  </si>
  <si>
    <t>73-BESSANS</t>
  </si>
  <si>
    <t>73-BETTON BETTONET</t>
  </si>
  <si>
    <t>73-BILLIEME</t>
  </si>
  <si>
    <t>73-BONNEVAL SUR ARC</t>
  </si>
  <si>
    <t>73-BONVILLARD</t>
  </si>
  <si>
    <t>73-BONVILLARET</t>
  </si>
  <si>
    <t>73-BOURDEAU</t>
  </si>
  <si>
    <t>73-BOURG ST MAURICE</t>
  </si>
  <si>
    <t>73-BOURGET EN HUILE</t>
  </si>
  <si>
    <t>73-BOURGNEUF</t>
  </si>
  <si>
    <t>73-BOZEL</t>
  </si>
  <si>
    <t>73-BRIDES LES BAINS</t>
  </si>
  <si>
    <t>73-BRISON ST INNOCENT</t>
  </si>
  <si>
    <t>73-CESARCHES</t>
  </si>
  <si>
    <t>73-CEVINS</t>
  </si>
  <si>
    <t>73-CHALLES LES EAUX</t>
  </si>
  <si>
    <t>73-CHAMBERY</t>
  </si>
  <si>
    <t>73-CHAMOUSSET</t>
  </si>
  <si>
    <t>73-CHAMOUX SUR GELON</t>
  </si>
  <si>
    <t>73-CHAMP LAURENT</t>
  </si>
  <si>
    <t>73-CHAMPAGNEUX</t>
  </si>
  <si>
    <t>73-CHAMPAGNY EN VANOISE</t>
  </si>
  <si>
    <t>73-CHANAZ</t>
  </si>
  <si>
    <t>73-CHATEAUNEUF</t>
  </si>
  <si>
    <t>73-CHIGNIN</t>
  </si>
  <si>
    <t>73-CHINDRIEUX</t>
  </si>
  <si>
    <t>73-CLERY</t>
  </si>
  <si>
    <t>73-COGNIN</t>
  </si>
  <si>
    <t>73-COHENNOZ</t>
  </si>
  <si>
    <t>73-COISE ST JEAN PIED GAUTHIER</t>
  </si>
  <si>
    <t>73-CONJUX</t>
  </si>
  <si>
    <t>73-CORBEL</t>
  </si>
  <si>
    <t>73-COURCHEVEL</t>
  </si>
  <si>
    <t>73-CREST VOLAND</t>
  </si>
  <si>
    <t>73-CRUET</t>
  </si>
  <si>
    <t>73-CURIENNE</t>
  </si>
  <si>
    <t>73-DETRIER</t>
  </si>
  <si>
    <t>73-DOMESSIN</t>
  </si>
  <si>
    <t>73-DOUCY EN BAUGES</t>
  </si>
  <si>
    <t>73-DRUMETTAZ CLARAFOND</t>
  </si>
  <si>
    <t>73-DULLIN</t>
  </si>
  <si>
    <t>73-ECOLE</t>
  </si>
  <si>
    <t>73-ENTRELACS</t>
  </si>
  <si>
    <t>73-ENTREMONT LE VIEUX</t>
  </si>
  <si>
    <t>73-EPIERRE</t>
  </si>
  <si>
    <t>73-ESSERTS BLAY</t>
  </si>
  <si>
    <t>73-FEISSONS SUR SALINS</t>
  </si>
  <si>
    <t>73-FLUMET</t>
  </si>
  <si>
    <t>73-FONTCOUVERTE LA TOUSSUIRE</t>
  </si>
  <si>
    <t>73-FOURNEAUX</t>
  </si>
  <si>
    <t>73-FRENEY</t>
  </si>
  <si>
    <t>73-FRETERIVE</t>
  </si>
  <si>
    <t>73-FRONTENEX</t>
  </si>
  <si>
    <t>73-GERBAIX</t>
  </si>
  <si>
    <t>73-GILLY SUR ISERE</t>
  </si>
  <si>
    <t>73-GRAND AIGUEBLANCHE</t>
  </si>
  <si>
    <t>73-GRESY SUR AIX</t>
  </si>
  <si>
    <t>73-GRESY SUR ISERE</t>
  </si>
  <si>
    <t>73-GRIGNON</t>
  </si>
  <si>
    <t>73-HAUTECOUR</t>
  </si>
  <si>
    <t>73-HAUTELUCE</t>
  </si>
  <si>
    <t>73-HAUTEVILLE</t>
  </si>
  <si>
    <t>73-JACOB BELLECOMBETTE</t>
  </si>
  <si>
    <t>73-JARRIER</t>
  </si>
  <si>
    <t>73-JARSY</t>
  </si>
  <si>
    <t>73-JONGIEUX</t>
  </si>
  <si>
    <t>73-LA BALME</t>
  </si>
  <si>
    <t>73-LA BATHIE</t>
  </si>
  <si>
    <t>73-LA BAUCHE</t>
  </si>
  <si>
    <t>73-LA BIOLLE</t>
  </si>
  <si>
    <t>73-LA BRIDOIRE</t>
  </si>
  <si>
    <t>73-LA CHAMBRE</t>
  </si>
  <si>
    <t>73-LA CHAPELLE</t>
  </si>
  <si>
    <t>73-LA CHAPELLE BLANCHE</t>
  </si>
  <si>
    <t>73-LA CHAPELLE DU MONT DU CHAT</t>
  </si>
  <si>
    <t>73-LA CHAPELLE ST MARTIN</t>
  </si>
  <si>
    <t>73-LA CHAVANNE</t>
  </si>
  <si>
    <t>73-LA COMPOTE</t>
  </si>
  <si>
    <t>73-LA CROIX DE LA ROCHETTE</t>
  </si>
  <si>
    <t>73-LA GIETTAZ</t>
  </si>
  <si>
    <t>73-LA LECHERE</t>
  </si>
  <si>
    <t>73-LA MOTTE EN BAUGES</t>
  </si>
  <si>
    <t>73-LA MOTTE SERVOLEX</t>
  </si>
  <si>
    <t>73-LA PLAGNE TARENTAISE</t>
  </si>
  <si>
    <t>73-LA RAVOIRE</t>
  </si>
  <si>
    <t>73-LA TABLE</t>
  </si>
  <si>
    <t>73-LA THUILE</t>
  </si>
  <si>
    <t>73-LA TOUR EN MAURIENNE</t>
  </si>
  <si>
    <t>73-LA TRINITE</t>
  </si>
  <si>
    <t>73-LAISSAUD</t>
  </si>
  <si>
    <t>73-LANDRY</t>
  </si>
  <si>
    <t>73-LE BOURGET DU LAC</t>
  </si>
  <si>
    <t>73-LE CHATELARD</t>
  </si>
  <si>
    <t>73-LE NOYER</t>
  </si>
  <si>
    <t>73-LE PONT DE BEAUVOISIN</t>
  </si>
  <si>
    <t>73-LE PONTET</t>
  </si>
  <si>
    <t>73-LE VERNEIL</t>
  </si>
  <si>
    <t>73-LEPIN LE LAC</t>
  </si>
  <si>
    <t>73-LES ALLUES</t>
  </si>
  <si>
    <t>73-LES AVANCHERS VALMOREL</t>
  </si>
  <si>
    <t>73-LES BELLEVILLE</t>
  </si>
  <si>
    <t>73-LES CHAPELLES</t>
  </si>
  <si>
    <t>73-LES CHAVANNES EN MAURIENNE</t>
  </si>
  <si>
    <t>73-LES DESERTS</t>
  </si>
  <si>
    <t>73-LES ECHELLES</t>
  </si>
  <si>
    <t>73-LES MOLLETTES</t>
  </si>
  <si>
    <t>73-LESCHERAINES</t>
  </si>
  <si>
    <t>73-LOISIEUX</t>
  </si>
  <si>
    <t>73-LUCEY</t>
  </si>
  <si>
    <t>73-MARCIEUX</t>
  </si>
  <si>
    <t>73-MARTHOD</t>
  </si>
  <si>
    <t>73-MERCURY</t>
  </si>
  <si>
    <t>73-MERY</t>
  </si>
  <si>
    <t>73-MEYRIEUX TROUET</t>
  </si>
  <si>
    <t>73-MODANE</t>
  </si>
  <si>
    <t>73-MONTAGNOLE</t>
  </si>
  <si>
    <t>73-MONTAGNY</t>
  </si>
  <si>
    <t>73-MONTAILLEUR</t>
  </si>
  <si>
    <t>73-MONTCEL</t>
  </si>
  <si>
    <t>73-MONTENDRY</t>
  </si>
  <si>
    <t>73-MONTGILBERT</t>
  </si>
  <si>
    <t>73-MONTHION</t>
  </si>
  <si>
    <t>73-MONTMELIAN</t>
  </si>
  <si>
    <t>73-MONTRICHER ALBANNE</t>
  </si>
  <si>
    <t>73-MONTSAPEY</t>
  </si>
  <si>
    <t>73-MONTVALEZAN</t>
  </si>
  <si>
    <t>73-MONTVERNIER</t>
  </si>
  <si>
    <t>73-MOTZ</t>
  </si>
  <si>
    <t>73-MOUTIERS TARENTAISE</t>
  </si>
  <si>
    <t>73-MOUXY</t>
  </si>
  <si>
    <t>73-MYANS</t>
  </si>
  <si>
    <t>73-NANCES</t>
  </si>
  <si>
    <t>73-NOTRE DAME DE BELLECOMBE</t>
  </si>
  <si>
    <t>73-NOTRE DAME DES MILLIERES</t>
  </si>
  <si>
    <t>73-NOTRE DAME DU CRUET</t>
  </si>
  <si>
    <t>73-NOTRE DAME DU PRE</t>
  </si>
  <si>
    <t>73-NOVALAISE</t>
  </si>
  <si>
    <t>73-ONTEX</t>
  </si>
  <si>
    <t>73-ORELLE</t>
  </si>
  <si>
    <t>73-PALLUD</t>
  </si>
  <si>
    <t>73-PEISEY NANCROIX</t>
  </si>
  <si>
    <t>73-PLANAISE</t>
  </si>
  <si>
    <t>73-PLANAY</t>
  </si>
  <si>
    <t>73-PLANCHERINE</t>
  </si>
  <si>
    <t>73-PORTE DE SAVOIE</t>
  </si>
  <si>
    <t>73-PRALOGNAN LA VANOISE</t>
  </si>
  <si>
    <t>73-PRESLE</t>
  </si>
  <si>
    <t>73-PUGNY CHATENOD</t>
  </si>
  <si>
    <t>73-PUYGROS</t>
  </si>
  <si>
    <t>73-QUEIGE</t>
  </si>
  <si>
    <t>73-ROCHEFORT</t>
  </si>
  <si>
    <t>73-ROGNAIX</t>
  </si>
  <si>
    <t>73-ROTHERENS</t>
  </si>
  <si>
    <t>73-RUFFIEUX</t>
  </si>
  <si>
    <t>73-SALINS FONTAINE</t>
  </si>
  <si>
    <t>73-SEEZ</t>
  </si>
  <si>
    <t>73-SERRIERES EN CHAUTAGNE</t>
  </si>
  <si>
    <t>73-SONNAZ</t>
  </si>
  <si>
    <t>73-ST ALBAN D HURTIERES</t>
  </si>
  <si>
    <t>73-ST ALBAN DE MONTBEL</t>
  </si>
  <si>
    <t>73-ST ALBAN DES VILLARDS</t>
  </si>
  <si>
    <t>73-ST ALBAN LEYSSE</t>
  </si>
  <si>
    <t>73-ST ANDRE</t>
  </si>
  <si>
    <t>73-ST AVRE</t>
  </si>
  <si>
    <t>73-ST BALDOPH</t>
  </si>
  <si>
    <t>73-ST BERON</t>
  </si>
  <si>
    <t>73-ST CASSIN</t>
  </si>
  <si>
    <t>73-ST CHRISTOPHE</t>
  </si>
  <si>
    <t>73-ST COLOMBAN DES VILLARDS</t>
  </si>
  <si>
    <t>73-ST ETIENNE DE CUINES</t>
  </si>
  <si>
    <t>73-ST FRANC</t>
  </si>
  <si>
    <t>73-ST FRANCOIS DE SALES</t>
  </si>
  <si>
    <t>73-ST FRANCOIS LONGCHAMP</t>
  </si>
  <si>
    <t>73-ST GENIX LES VILLAGES</t>
  </si>
  <si>
    <t>73-ST GEORGES D HURTIERES</t>
  </si>
  <si>
    <t>73-ST JEAN D ARVES</t>
  </si>
  <si>
    <t>73-ST JEAN D ARVEY</t>
  </si>
  <si>
    <t>73-ST JEAN DE CHEVELU</t>
  </si>
  <si>
    <t>73-ST JEAN DE COUZ</t>
  </si>
  <si>
    <t>73-ST JEAN DE LA PORTE</t>
  </si>
  <si>
    <t>73-ST JEAN DE MAURIENNE</t>
  </si>
  <si>
    <t>73-ST JEOIRE PRIEURE</t>
  </si>
  <si>
    <t>73-ST JULIEN MONT DENIS</t>
  </si>
  <si>
    <t>73-ST LEGER</t>
  </si>
  <si>
    <t>73-ST MARCEL</t>
  </si>
  <si>
    <t>73-ST MARTIN D ARC</t>
  </si>
  <si>
    <t>73-ST MARTIN DE LA PORTE</t>
  </si>
  <si>
    <t>73-ST MARTIN SUR LA CHAMBRE</t>
  </si>
  <si>
    <t>73-ST MICHEL DE MAURIENNE</t>
  </si>
  <si>
    <t>73-ST NICOLAS LA CHAPELLE</t>
  </si>
  <si>
    <t>73-ST OFFENGE</t>
  </si>
  <si>
    <t>73-ST OURS</t>
  </si>
  <si>
    <t>73-ST PANCRACE</t>
  </si>
  <si>
    <t>73-ST PAUL</t>
  </si>
  <si>
    <t>73-ST PAUL SUR ISERE</t>
  </si>
  <si>
    <t>73-ST PIERRE D ALBIGNY</t>
  </si>
  <si>
    <t>73-ST PIERRE D ALVEY</t>
  </si>
  <si>
    <t>73-ST PIERRE D ENTREMONT</t>
  </si>
  <si>
    <t>73-ST PIERRE DE BELLEVILLE</t>
  </si>
  <si>
    <t>73-ST PIERRE DE CURTILLE</t>
  </si>
  <si>
    <t>73-ST PIERRE DE GENEBROZ</t>
  </si>
  <si>
    <t>73-ST PIERRE DE SOUCY</t>
  </si>
  <si>
    <t>73-ST REMY DE MAURIENNE</t>
  </si>
  <si>
    <t>73-ST SORLIN D ARVES</t>
  </si>
  <si>
    <t>73-ST SULPICE</t>
  </si>
  <si>
    <t>73-ST THIBAUD DE COUZ</t>
  </si>
  <si>
    <t>73-ST VITAL</t>
  </si>
  <si>
    <t>73-STE FOY TARENTAISE</t>
  </si>
  <si>
    <t>73-STE HELENE DU LAC</t>
  </si>
  <si>
    <t>73-STE HELENE SUR ISERE</t>
  </si>
  <si>
    <t>73-STE MARIE D ALVEY</t>
  </si>
  <si>
    <t>73-STE MARIE DE CUINES</t>
  </si>
  <si>
    <t>73-STE REINE</t>
  </si>
  <si>
    <t>73-THENESOL</t>
  </si>
  <si>
    <t>73-THOIRY</t>
  </si>
  <si>
    <t>73-TIGNES</t>
  </si>
  <si>
    <t>73-TOURNON</t>
  </si>
  <si>
    <t>73-TOURS EN SAVOIE</t>
  </si>
  <si>
    <t>73-TRAIZE</t>
  </si>
  <si>
    <t>73-TRESSERVE</t>
  </si>
  <si>
    <t>73-TREVIGNIN</t>
  </si>
  <si>
    <t>73-UGINE</t>
  </si>
  <si>
    <t>73-VAL CENIS</t>
  </si>
  <si>
    <t>73-VAL D ARC</t>
  </si>
  <si>
    <t>73-VAL D ISERE</t>
  </si>
  <si>
    <t>73-VALGELON LA ROCHETTE</t>
  </si>
  <si>
    <t>73-VALLOIRE</t>
  </si>
  <si>
    <t>73-VALMEINIER</t>
  </si>
  <si>
    <t>73-VENTHON</t>
  </si>
  <si>
    <t>73-VEREL DE MONTBEL</t>
  </si>
  <si>
    <t>73-VEREL PRAGONDRAN</t>
  </si>
  <si>
    <t>73-VERRENS ARVEY</t>
  </si>
  <si>
    <t>73-VERTHEMEX</t>
  </si>
  <si>
    <t>73-VILLARD D HERY</t>
  </si>
  <si>
    <t>73-VILLARD LEGER</t>
  </si>
  <si>
    <t>73-VILLARD SALLET</t>
  </si>
  <si>
    <t>73-VILLARD SUR DORON</t>
  </si>
  <si>
    <t>73-VILLAREMBERT</t>
  </si>
  <si>
    <t>73-VILLARGONDRAN</t>
  </si>
  <si>
    <t>73-VILLARODIN BOURGET</t>
  </si>
  <si>
    <t>73-VILLAROGER</t>
  </si>
  <si>
    <t>73-VILLAROUX</t>
  </si>
  <si>
    <t>73-VIMINES</t>
  </si>
  <si>
    <t>73-VIONS</t>
  </si>
  <si>
    <t>73-VIVIERS DU LAC</t>
  </si>
  <si>
    <t>73-VOGLANS</t>
  </si>
  <si>
    <t>73-YENNE</t>
  </si>
  <si>
    <t>74-ABONDANCE</t>
  </si>
  <si>
    <t>74-ALBY SUR CHERAN</t>
  </si>
  <si>
    <t>74-ALEX</t>
  </si>
  <si>
    <t>74-ALLEVES</t>
  </si>
  <si>
    <t>74-ALLINGES</t>
  </si>
  <si>
    <t>74-ALLONZIER LA CAILLE</t>
  </si>
  <si>
    <t>74-AMANCY</t>
  </si>
  <si>
    <t>74-AMBILLY</t>
  </si>
  <si>
    <t>74-ANDILLY</t>
  </si>
  <si>
    <t>74-ANNECY</t>
  </si>
  <si>
    <t>74-ANNEMASSE</t>
  </si>
  <si>
    <t>74-ANTHY SUR LEMAN</t>
  </si>
  <si>
    <t>74-ARACHES LA FRASSE</t>
  </si>
  <si>
    <t>74-ARBUSIGNY</t>
  </si>
  <si>
    <t>74-ARCHAMPS</t>
  </si>
  <si>
    <t>74-ARENTHON</t>
  </si>
  <si>
    <t>74-ARGONAY</t>
  </si>
  <si>
    <t>74-ARMOY</t>
  </si>
  <si>
    <t>74-ARTHAZ PONT NOTRE DAME</t>
  </si>
  <si>
    <t>74-AYSE</t>
  </si>
  <si>
    <t>74-BALLAISON</t>
  </si>
  <si>
    <t>74-BASSY</t>
  </si>
  <si>
    <t>74-BEAUMONT</t>
  </si>
  <si>
    <t>74-BELLEVAUX</t>
  </si>
  <si>
    <t>74-BERNEX</t>
  </si>
  <si>
    <t>74-BLOYE</t>
  </si>
  <si>
    <t>74-BLUFFY</t>
  </si>
  <si>
    <t>74-BOEGE</t>
  </si>
  <si>
    <t>74-BOGEVE</t>
  </si>
  <si>
    <t>74-BONNE</t>
  </si>
  <si>
    <t>74-BONNEVAUX</t>
  </si>
  <si>
    <t>74-BONNEVILLE</t>
  </si>
  <si>
    <t>74-BONS EN CHABLAIS</t>
  </si>
  <si>
    <t>74-BOSSEY</t>
  </si>
  <si>
    <t>74-BOUSSY</t>
  </si>
  <si>
    <t>74-BRENTHONNE</t>
  </si>
  <si>
    <t>74-BRIZON</t>
  </si>
  <si>
    <t>74-BURDIGNIN</t>
  </si>
  <si>
    <t>74-CERCIER</t>
  </si>
  <si>
    <t>74-CERNEX</t>
  </si>
  <si>
    <t>74-CERVENS</t>
  </si>
  <si>
    <t>74-CHAINAZ LES FRASSES</t>
  </si>
  <si>
    <t>74-CHALLONGES</t>
  </si>
  <si>
    <t>74-CHAMONIX MONT BLANC</t>
  </si>
  <si>
    <t>74-CHAMPANGES</t>
  </si>
  <si>
    <t>74-CHAPEIRY</t>
  </si>
  <si>
    <t>74-CHARVONNEX</t>
  </si>
  <si>
    <t>74-CHATEL</t>
  </si>
  <si>
    <t>74-CHATILLON SUR CLUSES</t>
  </si>
  <si>
    <t>74-CHAUMONT</t>
  </si>
  <si>
    <t>74-CHAVANNAZ</t>
  </si>
  <si>
    <t>74-CHAVANOD</t>
  </si>
  <si>
    <t>74-CHENE EN SEMINE</t>
  </si>
  <si>
    <t>74-CHENEX</t>
  </si>
  <si>
    <t>74-CHENS SUR LEMAN</t>
  </si>
  <si>
    <t>74-CHESSENAZ</t>
  </si>
  <si>
    <t>74-CHEVALINE</t>
  </si>
  <si>
    <t>74-CHEVENOZ</t>
  </si>
  <si>
    <t>74-CHEVRIER</t>
  </si>
  <si>
    <t>74-CHILLY</t>
  </si>
  <si>
    <t>74-CHOISY</t>
  </si>
  <si>
    <t>74-CLARAFOND ARCINE</t>
  </si>
  <si>
    <t>74-CLERMONT</t>
  </si>
  <si>
    <t>74-CLUSES</t>
  </si>
  <si>
    <t>74-COLLONGES SOUS SALEVE</t>
  </si>
  <si>
    <t>74-COMBLOUX</t>
  </si>
  <si>
    <t>74-CONTAMINE SARZIN</t>
  </si>
  <si>
    <t>74-CONTAMINE SUR ARVE</t>
  </si>
  <si>
    <t>74-COPPONEX</t>
  </si>
  <si>
    <t>74-CORDON</t>
  </si>
  <si>
    <t>74-CORNIER</t>
  </si>
  <si>
    <t>74-CRANVES SALES</t>
  </si>
  <si>
    <t>74-CREMPIGNY BONNEGUETE</t>
  </si>
  <si>
    <t>74-CRUSEILLES</t>
  </si>
  <si>
    <t>74-CUSY</t>
  </si>
  <si>
    <t>74-CUVAT</t>
  </si>
  <si>
    <t>74-DEMI QUARTIER</t>
  </si>
  <si>
    <t>74-DESINGY</t>
  </si>
  <si>
    <t>74-DINGY EN VUACHE</t>
  </si>
  <si>
    <t>74-DINGY ST CLAIR</t>
  </si>
  <si>
    <t>74-DOMANCY</t>
  </si>
  <si>
    <t>74-DOUSSARD</t>
  </si>
  <si>
    <t>74-DOUVAINE</t>
  </si>
  <si>
    <t>74-DRAILLANT</t>
  </si>
  <si>
    <t>74-DROISY</t>
  </si>
  <si>
    <t>74-DUINGT</t>
  </si>
  <si>
    <t>74-ENTREVERNES</t>
  </si>
  <si>
    <t>74-EPAGNY METZ TESSY</t>
  </si>
  <si>
    <t>74-ESSERT ROMAND</t>
  </si>
  <si>
    <t>74-ETAUX</t>
  </si>
  <si>
    <t>74-ETERCY</t>
  </si>
  <si>
    <t>74-ETREMBIERES</t>
  </si>
  <si>
    <t>74-EVIAN LES BAINS</t>
  </si>
  <si>
    <t>74-EXCENEVEX</t>
  </si>
  <si>
    <t>74-FAUCIGNY</t>
  </si>
  <si>
    <t>74-FAVERGES SEYTHENEX</t>
  </si>
  <si>
    <t>74-FEIGERES</t>
  </si>
  <si>
    <t>74-FESSY</t>
  </si>
  <si>
    <t>74-FETERNES</t>
  </si>
  <si>
    <t>74-FILLIERE</t>
  </si>
  <si>
    <t>74-FILLINGES</t>
  </si>
  <si>
    <t>74-FRANCLENS</t>
  </si>
  <si>
    <t>74-FRANGY</t>
  </si>
  <si>
    <t>74-GAILLARD</t>
  </si>
  <si>
    <t>74-GIEZ</t>
  </si>
  <si>
    <t>74-GLIERES VAL DE BORNE</t>
  </si>
  <si>
    <t>74-GROISY</t>
  </si>
  <si>
    <t>74-GRUFFY</t>
  </si>
  <si>
    <t>74-HABERE LULLIN</t>
  </si>
  <si>
    <t>74-HABERE POCHE</t>
  </si>
  <si>
    <t>74-HAUTEVILLE SUR FIER</t>
  </si>
  <si>
    <t>74-HERY SUR ALBY</t>
  </si>
  <si>
    <t>74-JONZIER EPAGNY</t>
  </si>
  <si>
    <t>74-JUVIGNY</t>
  </si>
  <si>
    <t>74-LA BALME DE SILLINGY</t>
  </si>
  <si>
    <t>74-LA BALME DE THUY</t>
  </si>
  <si>
    <t>74-LA BAUME</t>
  </si>
  <si>
    <t>74-LA CHAPELLE D ABONDANCE</t>
  </si>
  <si>
    <t>74-LA CHAPELLE RAMBAUD</t>
  </si>
  <si>
    <t>74-LA CHAPELLE ST MAURICE</t>
  </si>
  <si>
    <t>74-LA CLUSAZ</t>
  </si>
  <si>
    <t>74-LA COTE D ARBROZ</t>
  </si>
  <si>
    <t>74-LA FORCLAZ</t>
  </si>
  <si>
    <t>74-LA MURAZ</t>
  </si>
  <si>
    <t>74-LA RIVIERE ENVERSE</t>
  </si>
  <si>
    <t>74-LA ROCHE SUR FORON</t>
  </si>
  <si>
    <t>74-LA TOUR</t>
  </si>
  <si>
    <t>74-LA VERNAZ</t>
  </si>
  <si>
    <t>74-LARRINGES</t>
  </si>
  <si>
    <t>74-LATHUILE</t>
  </si>
  <si>
    <t>74-LE BIOT</t>
  </si>
  <si>
    <t>74-LE BOUCHET MONT CHARVIN</t>
  </si>
  <si>
    <t>74-LE GRAND BORNAND</t>
  </si>
  <si>
    <t>74-LE REPOSOIR</t>
  </si>
  <si>
    <t>74-LE SAPPEY</t>
  </si>
  <si>
    <t>74-LES CLEFS</t>
  </si>
  <si>
    <t>74-LES CONTAMINES MONTJOIE</t>
  </si>
  <si>
    <t>74-LES GETS</t>
  </si>
  <si>
    <t>74-LES HOUCHES</t>
  </si>
  <si>
    <t>74-LES VILLARDS SUR THONES</t>
  </si>
  <si>
    <t>74-LESCHAUX</t>
  </si>
  <si>
    <t>74-LOISIN</t>
  </si>
  <si>
    <t>74-LORNAY</t>
  </si>
  <si>
    <t>74-LOVAGNY</t>
  </si>
  <si>
    <t>74-LUCINGES</t>
  </si>
  <si>
    <t>74-LUGRIN</t>
  </si>
  <si>
    <t>74-LULLIN</t>
  </si>
  <si>
    <t>74-LULLY</t>
  </si>
  <si>
    <t>74-LYAUD</t>
  </si>
  <si>
    <t>74-MACHILLY</t>
  </si>
  <si>
    <t>74-MAGLAND</t>
  </si>
  <si>
    <t>74-MANIGOD</t>
  </si>
  <si>
    <t>74-MARCELLAZ</t>
  </si>
  <si>
    <t>74-MARCELLAZ ALBANAIS</t>
  </si>
  <si>
    <t>74-MARGENCEL</t>
  </si>
  <si>
    <t>74-MARIGNIER</t>
  </si>
  <si>
    <t>74-MARIGNY ST MARCEL</t>
  </si>
  <si>
    <t>74-MARIN</t>
  </si>
  <si>
    <t>74-MARLIOZ</t>
  </si>
  <si>
    <t>74-MARNAZ</t>
  </si>
  <si>
    <t>74-MASSINGY</t>
  </si>
  <si>
    <t>74-MASSONGY</t>
  </si>
  <si>
    <t>74-MAXILLY SUR LEMAN</t>
  </si>
  <si>
    <t>74-MEGEVE</t>
  </si>
  <si>
    <t>74-MEGEVETTE</t>
  </si>
  <si>
    <t>74-MEILLERIE</t>
  </si>
  <si>
    <t>74-MENTHON ST BERNARD</t>
  </si>
  <si>
    <t>74-MENTHONNEX EN BORNES</t>
  </si>
  <si>
    <t>74-MENTHONNEX SOUS CLERMONT</t>
  </si>
  <si>
    <t>74-MESIGNY</t>
  </si>
  <si>
    <t>74-MESSERY</t>
  </si>
  <si>
    <t>74-MIEUSSY</t>
  </si>
  <si>
    <t>74-MINZIER</t>
  </si>
  <si>
    <t>74-MONNETIER MORNEX</t>
  </si>
  <si>
    <t>74-MONT SAXONNEX</t>
  </si>
  <si>
    <t>74-MONTAGNY LES LANCHES</t>
  </si>
  <si>
    <t>74-MONTRIOND</t>
  </si>
  <si>
    <t>74-MORILLON</t>
  </si>
  <si>
    <t>74-MORZINE</t>
  </si>
  <si>
    <t>74-MOYE</t>
  </si>
  <si>
    <t>74-MURES</t>
  </si>
  <si>
    <t>74-MUSIEGES</t>
  </si>
  <si>
    <t>74-NANCY SUR CLUSES</t>
  </si>
  <si>
    <t>74-NANGY</t>
  </si>
  <si>
    <t>74-NAVES PARMELAN</t>
  </si>
  <si>
    <t>74-NERNIER</t>
  </si>
  <si>
    <t>74-NEUVECELLE</t>
  </si>
  <si>
    <t>74-NEYDENS</t>
  </si>
  <si>
    <t>74-NONGLARD</t>
  </si>
  <si>
    <t>74-NOVEL</t>
  </si>
  <si>
    <t>74-ONNION</t>
  </si>
  <si>
    <t>74-ORCIER</t>
  </si>
  <si>
    <t>74-PASSY</t>
  </si>
  <si>
    <t>74-PEILLONNEX</t>
  </si>
  <si>
    <t>74-PERRIGNIER</t>
  </si>
  <si>
    <t>74-PERS JUSSY</t>
  </si>
  <si>
    <t>74-POISY</t>
  </si>
  <si>
    <t>74-PRAZ SUR ARLY</t>
  </si>
  <si>
    <t>74-PRESILLY</t>
  </si>
  <si>
    <t>74-PUBLIER</t>
  </si>
  <si>
    <t>74-QUINTAL</t>
  </si>
  <si>
    <t>74-REIGNIER ESERY</t>
  </si>
  <si>
    <t>74-REYVROZ</t>
  </si>
  <si>
    <t>74-RUMILLY</t>
  </si>
  <si>
    <t>74-SALES</t>
  </si>
  <si>
    <t>74-SALLANCHES</t>
  </si>
  <si>
    <t>74-SALLENOVES</t>
  </si>
  <si>
    <t>74-SAMOENS</t>
  </si>
  <si>
    <t>74-SAVIGNY</t>
  </si>
  <si>
    <t>74-SAXEL</t>
  </si>
  <si>
    <t>74-SCIENTRIER</t>
  </si>
  <si>
    <t>74-SCIEZ</t>
  </si>
  <si>
    <t>74-SCIONZIER</t>
  </si>
  <si>
    <t>74-SERRAVAL</t>
  </si>
  <si>
    <t>74-SERVOZ</t>
  </si>
  <si>
    <t>74-SEVRIER</t>
  </si>
  <si>
    <t>74-SEYSSEL</t>
  </si>
  <si>
    <t>74-SEYTROUX</t>
  </si>
  <si>
    <t>74-SILLINGY</t>
  </si>
  <si>
    <t>74-SIXT FER A CHEVAL</t>
  </si>
  <si>
    <t>74-ST ANDRE DE BOEGE</t>
  </si>
  <si>
    <t>74-ST BLAISE</t>
  </si>
  <si>
    <t>74-ST CERGUES</t>
  </si>
  <si>
    <t>74-ST EUSEBE</t>
  </si>
  <si>
    <t>74-ST EUSTACHE</t>
  </si>
  <si>
    <t>74-ST FELIX</t>
  </si>
  <si>
    <t>74-ST FERREOL</t>
  </si>
  <si>
    <t>74-ST GERMAIN SUR RHONE</t>
  </si>
  <si>
    <t>74-ST GERVAIS LES BAINS</t>
  </si>
  <si>
    <t>74-ST GINGOLPH</t>
  </si>
  <si>
    <t>74-ST JEAN D AULPS</t>
  </si>
  <si>
    <t>74-ST JEAN DE SIXT</t>
  </si>
  <si>
    <t>74-ST JEAN DE THOLOME</t>
  </si>
  <si>
    <t>74-ST JEOIRE EN FAUCIGNY</t>
  </si>
  <si>
    <t>74-ST JORIOZ</t>
  </si>
  <si>
    <t>74-ST JULIEN EN GENEVOIS</t>
  </si>
  <si>
    <t>74-ST LAURENT</t>
  </si>
  <si>
    <t>74-ST PAUL EN CHABLAIS</t>
  </si>
  <si>
    <t>74-ST PIERRE EN FAUCIGNY</t>
  </si>
  <si>
    <t>74-ST SIGISMOND</t>
  </si>
  <si>
    <t>74-ST SIXT</t>
  </si>
  <si>
    <t>74-ST SYLVESTRE</t>
  </si>
  <si>
    <t>74-TALLOIRES MONTMIN</t>
  </si>
  <si>
    <t>74-TANINGES</t>
  </si>
  <si>
    <t>74-THOLLON LES MEMISES</t>
  </si>
  <si>
    <t>74-THONES</t>
  </si>
  <si>
    <t>74-THONON LES BAINS</t>
  </si>
  <si>
    <t>74-THUSY</t>
  </si>
  <si>
    <t>74-THYEZ</t>
  </si>
  <si>
    <t>74-USINENS</t>
  </si>
  <si>
    <t>74-VACHERESSE</t>
  </si>
  <si>
    <t>74-VAILLY</t>
  </si>
  <si>
    <t>74-VAL DE CHAISE</t>
  </si>
  <si>
    <t>74-VALLEIRY</t>
  </si>
  <si>
    <t>74-VALLIERES SUR FIER</t>
  </si>
  <si>
    <t>74-VALLORCINE</t>
  </si>
  <si>
    <t>74-VANZY</t>
  </si>
  <si>
    <t>74-VAULX</t>
  </si>
  <si>
    <t>74-VEIGY FONCENEX</t>
  </si>
  <si>
    <t>74-VERCHAIX</t>
  </si>
  <si>
    <t>74-VERS</t>
  </si>
  <si>
    <t>74-VERSONNEX</t>
  </si>
  <si>
    <t>74-VETRAZ MONTHOUX</t>
  </si>
  <si>
    <t>74-VEYRIER DU LAC</t>
  </si>
  <si>
    <t>74-VILLARD</t>
  </si>
  <si>
    <t>74-VILLAZ</t>
  </si>
  <si>
    <t>74-VILLE EN SALLAZ</t>
  </si>
  <si>
    <t>74-VILLE LA GRAND</t>
  </si>
  <si>
    <t>74-VILLY LE BOUVERET</t>
  </si>
  <si>
    <t>74-VILLY LE PELLOUX</t>
  </si>
  <si>
    <t>74-VINZIER</t>
  </si>
  <si>
    <t>74-VIRY</t>
  </si>
  <si>
    <t>74-VIUZ EN SALLAZ</t>
  </si>
  <si>
    <t>74-VIUZ LA CHIESAZ</t>
  </si>
  <si>
    <t>74-VOUGY</t>
  </si>
  <si>
    <t>74-VOVRAY EN BORNES</t>
  </si>
  <si>
    <t>74-VULBENS</t>
  </si>
  <si>
    <t>74-YVOIRE</t>
  </si>
  <si>
    <t>75-PARIS</t>
  </si>
  <si>
    <t>76-ALLOUVILLE BELLEFOSSE</t>
  </si>
  <si>
    <t>76-ALVIMARE</t>
  </si>
  <si>
    <t>76-AMBRUMESNIL</t>
  </si>
  <si>
    <t>76-AMFREVILLE LA MI VOIE</t>
  </si>
  <si>
    <t>76-AMFREVILLE LES CHAMPS</t>
  </si>
  <si>
    <t>76-ANCEAUMEVILLE</t>
  </si>
  <si>
    <t>76-ANCOURT</t>
  </si>
  <si>
    <t>76-ANCOURTEVILLE SUR HERICOURT</t>
  </si>
  <si>
    <t>76-ANCRETIEVILLE ST VICTOR</t>
  </si>
  <si>
    <t>76-ANCRETTEVILLE SUR MER</t>
  </si>
  <si>
    <t>76-ANGERVILLE BAILLEUL</t>
  </si>
  <si>
    <t>76-ANGERVILLE L ORCHER</t>
  </si>
  <si>
    <t>76-ANGERVILLE LA MARTEL</t>
  </si>
  <si>
    <t>76-ANGIENS</t>
  </si>
  <si>
    <t>76-ANGLESQUEVILLE L ESNEVAL</t>
  </si>
  <si>
    <t>76-ANGLESQUEVILLE LA BRAS LONG</t>
  </si>
  <si>
    <t>76-ANNEVILLE AMBOURVILLE</t>
  </si>
  <si>
    <t>76-ANNEVILLE SUR SCIE</t>
  </si>
  <si>
    <t>76-ANNOUVILLE VILMESNIL</t>
  </si>
  <si>
    <t>76-ANQUETIERVILLE</t>
  </si>
  <si>
    <t>76-ANVEVILLE</t>
  </si>
  <si>
    <t>76-ARDOUVAL</t>
  </si>
  <si>
    <t>76-ARELAUNE EN SEINE</t>
  </si>
  <si>
    <t>76-ARGUEIL</t>
  </si>
  <si>
    <t>76-ARQUES LA BATAILLE</t>
  </si>
  <si>
    <t>76-AUBEGUIMONT</t>
  </si>
  <si>
    <t>76-AUBERMESNIL AUX ERABLES</t>
  </si>
  <si>
    <t>76-AUBERMESNIL BEAUMAIS</t>
  </si>
  <si>
    <t>76-AUBERVILLE LA MANUEL</t>
  </si>
  <si>
    <t>76-AUBERVILLE LA RENAULT</t>
  </si>
  <si>
    <t>76-AUMALE</t>
  </si>
  <si>
    <t>76-AUPPEGARD</t>
  </si>
  <si>
    <t>76-AUTHIEUX RATIEVILLE</t>
  </si>
  <si>
    <t>76-AUTIGNY</t>
  </si>
  <si>
    <t>76-AUVILLIERS</t>
  </si>
  <si>
    <t>76-AUZEBOSC</t>
  </si>
  <si>
    <t>76-AUZOUVILLE L ESNEVAL</t>
  </si>
  <si>
    <t>76-AUZOUVILLE SUR RY</t>
  </si>
  <si>
    <t>76-AUZOUVILLE SUR SAANE</t>
  </si>
  <si>
    <t>76-AVESNES EN BRAY</t>
  </si>
  <si>
    <t>76-AVESNES EN VAL</t>
  </si>
  <si>
    <t>76-AVREMESNIL</t>
  </si>
  <si>
    <t>76-BACQUEVILLE EN CAUX</t>
  </si>
  <si>
    <t>76-BAILLEUL NEUVILLE</t>
  </si>
  <si>
    <t>76-BAILLOLET</t>
  </si>
  <si>
    <t>76-BAILLY EN RIVIERE</t>
  </si>
  <si>
    <t>76-BAONS LE COMTE</t>
  </si>
  <si>
    <t>76-BARDOUVILLE</t>
  </si>
  <si>
    <t>76-BARENTIN</t>
  </si>
  <si>
    <t>76-BAROMESNIL</t>
  </si>
  <si>
    <t>76-BAZINVAL</t>
  </si>
  <si>
    <t>76-BEAUBEC LA ROSIERE</t>
  </si>
  <si>
    <t>76-BEAUMONT LE HARENG</t>
  </si>
  <si>
    <t>76-BEAUREPAIRE</t>
  </si>
  <si>
    <t>76-BEAUSSAULT</t>
  </si>
  <si>
    <t>76-BEAUTOT</t>
  </si>
  <si>
    <t>76-BEAUVAL EN CAUX</t>
  </si>
  <si>
    <t>76-BEAUVOIR EN LYONS</t>
  </si>
  <si>
    <t>76-BEC DE MORTAGNE</t>
  </si>
  <si>
    <t>76-BELBEUF</t>
  </si>
  <si>
    <t>76-BELLENCOMBRE</t>
  </si>
  <si>
    <t>76-BELLENGREVILLE</t>
  </si>
  <si>
    <t>76-BELLEVILLE EN CAUX</t>
  </si>
  <si>
    <t>76-BELMESNIL</t>
  </si>
  <si>
    <t>76-BENARVILLE</t>
  </si>
  <si>
    <t>76-BENESVILLE</t>
  </si>
  <si>
    <t>76-BENOUVILLE</t>
  </si>
  <si>
    <t>76-BERNIERES</t>
  </si>
  <si>
    <t>76-BERTHEAUVILLE</t>
  </si>
  <si>
    <t>76-BERTREVILLE</t>
  </si>
  <si>
    <t>76-BERTREVILLE ST OUEN</t>
  </si>
  <si>
    <t>76-BERTRIMONT</t>
  </si>
  <si>
    <t>76-BERVILLE EN CAUX</t>
  </si>
  <si>
    <t>76-BERVILLE SUR SEINE</t>
  </si>
  <si>
    <t>76-BEUZEVILLE LA GRENIER</t>
  </si>
  <si>
    <t>76-BEUZEVILLE LA GUERARD</t>
  </si>
  <si>
    <t>76-BEUZEVILLETTE</t>
  </si>
  <si>
    <t>76-BEZANCOURT</t>
  </si>
  <si>
    <t>76-BIERVILLE</t>
  </si>
  <si>
    <t>76-BIHOREL</t>
  </si>
  <si>
    <t>76-BIVILLE LA BAIGNARDE</t>
  </si>
  <si>
    <t>76-BIVILLE LA RIVIERE</t>
  </si>
  <si>
    <t>76-BLACQUEVILLE</t>
  </si>
  <si>
    <t>76-BLAINVILLE CREVON</t>
  </si>
  <si>
    <t>76-BLANGY SUR BRESLE</t>
  </si>
  <si>
    <t>76-BLOSSEVILLE</t>
  </si>
  <si>
    <t>76-BOIS D ENNEBOURG</t>
  </si>
  <si>
    <t>76-BOIS GUILBERT</t>
  </si>
  <si>
    <t>76-BOIS GUILLAUME</t>
  </si>
  <si>
    <t>76-BOIS HEROULT</t>
  </si>
  <si>
    <t>76-BOIS HIMONT</t>
  </si>
  <si>
    <t>76-BOIS L EVEQUE</t>
  </si>
  <si>
    <t>76-BOISSAY</t>
  </si>
  <si>
    <t>76-BOLBEC</t>
  </si>
  <si>
    <t>76-BOLLEVILLE</t>
  </si>
  <si>
    <t>76-BONSECOURS</t>
  </si>
  <si>
    <t>76-BOOS</t>
  </si>
  <si>
    <t>76-BORDEAUX ST CLAIR</t>
  </si>
  <si>
    <t>76-BORNAMBUSC</t>
  </si>
  <si>
    <t>76-BOSC BERENGER</t>
  </si>
  <si>
    <t>76-BOSC BORDEL</t>
  </si>
  <si>
    <t>76-BOSC EDELINE</t>
  </si>
  <si>
    <t>76-BOSC GUERARD ST ADRIEN</t>
  </si>
  <si>
    <t>76-BOSC HYONS</t>
  </si>
  <si>
    <t>76-BOSC LE HARD</t>
  </si>
  <si>
    <t>76-BOSC MESNIL</t>
  </si>
  <si>
    <t>76-BOSVILLE</t>
  </si>
  <si>
    <t>76-BOUDEVILLE</t>
  </si>
  <si>
    <t>76-BOUELLES</t>
  </si>
  <si>
    <t>76-BOURDAINVILLE</t>
  </si>
  <si>
    <t>76-BOURVILLE</t>
  </si>
  <si>
    <t>76-BOUVILLE</t>
  </si>
  <si>
    <t>76-BRACHY</t>
  </si>
  <si>
    <t>76-BRACQUETUIT</t>
  </si>
  <si>
    <t>76-BRADIANCOURT</t>
  </si>
  <si>
    <t>76-BRAMETOT</t>
  </si>
  <si>
    <t>76-BREAUTE</t>
  </si>
  <si>
    <t>76-BREMONTIER MERVAL</t>
  </si>
  <si>
    <t>76-BRETTEVILLE DU GRAND CAUX</t>
  </si>
  <si>
    <t>76-BRETTEVILLE ST LAURENT</t>
  </si>
  <si>
    <t>76-BUCHY</t>
  </si>
  <si>
    <t>76-BULLY</t>
  </si>
  <si>
    <t>76-BURES EN BRAY</t>
  </si>
  <si>
    <t>76-BUTOT</t>
  </si>
  <si>
    <t>76-BUTOT VENESVILLE</t>
  </si>
  <si>
    <t>76-CAILLEVILLE</t>
  </si>
  <si>
    <t>76-CAILLY</t>
  </si>
  <si>
    <t>76-CALLENGEVILLE</t>
  </si>
  <si>
    <t>76-CALLEVILLE LES DEUX EGLISES</t>
  </si>
  <si>
    <t>76-CAMPNEUSEVILLE</t>
  </si>
  <si>
    <t>76-CANEHAN</t>
  </si>
  <si>
    <t>76-CANOUVILLE</t>
  </si>
  <si>
    <t>76-CANTELEU</t>
  </si>
  <si>
    <t>76-CANVILLE LES DEUX EGLISES</t>
  </si>
  <si>
    <t>76-CANY BARVILLE</t>
  </si>
  <si>
    <t>76-CARVILLE LA FOLLETIERE</t>
  </si>
  <si>
    <t>76-CARVILLE POT DE FER</t>
  </si>
  <si>
    <t>76-CATENAY</t>
  </si>
  <si>
    <t>76-CAUDEBEC LES ELBEUF</t>
  </si>
  <si>
    <t>76-CAUVILLE SUR MER</t>
  </si>
  <si>
    <t>76-CIDEVILLE</t>
  </si>
  <si>
    <t>76-CLAIS</t>
  </si>
  <si>
    <t>76-CLASVILLE</t>
  </si>
  <si>
    <t>76-CLAVILLE MOTTEVILLE</t>
  </si>
  <si>
    <t>76-CLEON</t>
  </si>
  <si>
    <t>76-CLERES</t>
  </si>
  <si>
    <t>76-CLEUVILLE</t>
  </si>
  <si>
    <t>76-CLEVILLE</t>
  </si>
  <si>
    <t>76-CLIPONVILLE</t>
  </si>
  <si>
    <t>76-COLLEVILLE</t>
  </si>
  <si>
    <t>76-COLMESNIL MANNEVILLE</t>
  </si>
  <si>
    <t>76-COMPAINVILLE</t>
  </si>
  <si>
    <t>76-CONTEVILLE</t>
  </si>
  <si>
    <t>76-CONTREMOULINS</t>
  </si>
  <si>
    <t>76-COTTEVRARD</t>
  </si>
  <si>
    <t>76-CRASVILLE LA MALLET</t>
  </si>
  <si>
    <t>76-CRASVILLE LA ROCQUEFORT</t>
  </si>
  <si>
    <t>76-CRIEL SUR MER</t>
  </si>
  <si>
    <t>76-CRIQUEBEUF EN CAUX</t>
  </si>
  <si>
    <t>76-CRIQUETOT L ESNEVAL</t>
  </si>
  <si>
    <t>76-CRIQUETOT LE MAUCONDUIT</t>
  </si>
  <si>
    <t>76-CRIQUETOT SUR LONGUEVILLE</t>
  </si>
  <si>
    <t>76-CRIQUETOT SUR OUVILLE</t>
  </si>
  <si>
    <t>76-CRIQUIERS</t>
  </si>
  <si>
    <t>76-CRITOT</t>
  </si>
  <si>
    <t>76-CROISY SUR ANDELLE</t>
  </si>
  <si>
    <t>76-CROIX MARE</t>
  </si>
  <si>
    <t>76-CROIXDALLE</t>
  </si>
  <si>
    <t>76-CROPUS</t>
  </si>
  <si>
    <t>76-CROSVILLE SUR SCIE</t>
  </si>
  <si>
    <t>76-CUVERVILLE</t>
  </si>
  <si>
    <t>76-CUVERVILLE SUR YERES</t>
  </si>
  <si>
    <t>76-CUY ST FIACRE</t>
  </si>
  <si>
    <t>76-DAMPIERRE EN BRAY</t>
  </si>
  <si>
    <t>76-DAMPIERRE ST NICOLAS</t>
  </si>
  <si>
    <t>76-DANCOURT</t>
  </si>
  <si>
    <t>76-DARNETAL</t>
  </si>
  <si>
    <t>76-DAUBEUF SERVILLE</t>
  </si>
  <si>
    <t>76-DENESTANVILLE</t>
  </si>
  <si>
    <t>76-DEVILLE LES ROUEN</t>
  </si>
  <si>
    <t>76-DIEPPE</t>
  </si>
  <si>
    <t>76-DOUDEAUVILLE</t>
  </si>
  <si>
    <t>76-DOUDEVILLE</t>
  </si>
  <si>
    <t>76-DOUVREND</t>
  </si>
  <si>
    <t>76-DROSAY</t>
  </si>
  <si>
    <t>76-DUCLAIR</t>
  </si>
  <si>
    <t>76-ECALLES ALIX</t>
  </si>
  <si>
    <t>76-ECRAINVILLE</t>
  </si>
  <si>
    <t>76-ECRETTEVILLE LES BAONS</t>
  </si>
  <si>
    <t>76-ECRETTEVILLE SUR MER</t>
  </si>
  <si>
    <t>76-ECTOT L AUBER</t>
  </si>
  <si>
    <t>76-ECTOT LES BAONS</t>
  </si>
  <si>
    <t>76-ELBEUF</t>
  </si>
  <si>
    <t>76-ELBEUF EN BRAY</t>
  </si>
  <si>
    <t>76-ELBEUF SUR ANDELLE</t>
  </si>
  <si>
    <t>76-ELETOT</t>
  </si>
  <si>
    <t>76-ELLECOURT</t>
  </si>
  <si>
    <t>76-EMANVILLE</t>
  </si>
  <si>
    <t>76-ENVERMEU</t>
  </si>
  <si>
    <t>76-ENVRONVILLE</t>
  </si>
  <si>
    <t>76-EPINAY SUR DUCLAIR</t>
  </si>
  <si>
    <t>76-EPOUVILLE</t>
  </si>
  <si>
    <t>76-EPRETOT</t>
  </si>
  <si>
    <t>76-EPREVILLE</t>
  </si>
  <si>
    <t>76-ERMENOUVILLE</t>
  </si>
  <si>
    <t>76-ERNEMONT LA VILLETTE</t>
  </si>
  <si>
    <t>76-ERNEMONT SUR BUCHY</t>
  </si>
  <si>
    <t>76-ESCLAVELLES</t>
  </si>
  <si>
    <t>76-ESLETTES</t>
  </si>
  <si>
    <t>76-ESTEVILLE</t>
  </si>
  <si>
    <t>76-ETAIMPUIS</t>
  </si>
  <si>
    <t>76-ETAINHUS</t>
  </si>
  <si>
    <t>76-ETALLEVILLE</t>
  </si>
  <si>
    <t>76-ETALONDES</t>
  </si>
  <si>
    <t>76-ETOUTTEVILLE</t>
  </si>
  <si>
    <t>76-ETRETAT</t>
  </si>
  <si>
    <t>76-EU</t>
  </si>
  <si>
    <t>76-FALLENCOURT</t>
  </si>
  <si>
    <t>76-FECAMP</t>
  </si>
  <si>
    <t>76-FERRIERES EN BRAY</t>
  </si>
  <si>
    <t>76-FESQUES</t>
  </si>
  <si>
    <t>76-FLAMANVILLE</t>
  </si>
  <si>
    <t>76-FLAMETS FRETILS</t>
  </si>
  <si>
    <t>76-FLOCQUES</t>
  </si>
  <si>
    <t>76-FONGUEUSEMARE</t>
  </si>
  <si>
    <t>76-FONTAINE EN BRAY</t>
  </si>
  <si>
    <t>76-FONTAINE LA MALLET</t>
  </si>
  <si>
    <t>76-FONTAINE LE BOURG</t>
  </si>
  <si>
    <t>76-FONTAINE LE DUN</t>
  </si>
  <si>
    <t>76-FONTAINE SOUS PREAUX</t>
  </si>
  <si>
    <t>76-FONTENAY</t>
  </si>
  <si>
    <t>76-FORGES LES EAUX</t>
  </si>
  <si>
    <t>76-FOUCARMONT</t>
  </si>
  <si>
    <t>76-FOUCART</t>
  </si>
  <si>
    <t>76-FRANQUEVILLE ST PIERRE</t>
  </si>
  <si>
    <t>76-FREAUVILLE</t>
  </si>
  <si>
    <t>76-FRENEUSE</t>
  </si>
  <si>
    <t>76-FRESLES</t>
  </si>
  <si>
    <t>76-FRESNAY LE LONG</t>
  </si>
  <si>
    <t>76-FRESNE LE PLAN</t>
  </si>
  <si>
    <t>76-FRESNOY FOLNY</t>
  </si>
  <si>
    <t>76-FRESQUIENNES</t>
  </si>
  <si>
    <t>76-FREULLEVILLE</t>
  </si>
  <si>
    <t>76-FRICHEMESNIL</t>
  </si>
  <si>
    <t>76-FROBERVILLE</t>
  </si>
  <si>
    <t>76-FRY</t>
  </si>
  <si>
    <t>76-FULTOT</t>
  </si>
  <si>
    <t>76-GAILLEFONTAINE</t>
  </si>
  <si>
    <t>76-GAINNEVILLE</t>
  </si>
  <si>
    <t>76-GANCOURT ST ETIENNE</t>
  </si>
  <si>
    <t>76-GANZEVILLE</t>
  </si>
  <si>
    <t>76-GERPONVILLE</t>
  </si>
  <si>
    <t>76-GERVILLE</t>
  </si>
  <si>
    <t>76-GODERVILLE</t>
  </si>
  <si>
    <t>76-GOMMERVILLE</t>
  </si>
  <si>
    <t>76-GONFREVILLE CAILLOT</t>
  </si>
  <si>
    <t>76-GONFREVILLE L ORCHER</t>
  </si>
  <si>
    <t>76-GONNETOT</t>
  </si>
  <si>
    <t>76-GONNEVILLE LA MALLET</t>
  </si>
  <si>
    <t>76-GONNEVILLE SUR SCIE</t>
  </si>
  <si>
    <t>76-GONZEVILLE</t>
  </si>
  <si>
    <t>76-GOUPILLIERES</t>
  </si>
  <si>
    <t>76-GOURNAY EN BRAY</t>
  </si>
  <si>
    <t>76-GOUY</t>
  </si>
  <si>
    <t>76-GRAIMBOUVILLE</t>
  </si>
  <si>
    <t>76-GRAINVILLE LA TEINTURIERE</t>
  </si>
  <si>
    <t>76-GRAINVILLE SUR RY</t>
  </si>
  <si>
    <t>76-GRAINVILLE YMAUVILLE</t>
  </si>
  <si>
    <t>76-GRAND CAMP</t>
  </si>
  <si>
    <t>76-GRAND COURONNE</t>
  </si>
  <si>
    <t>76-GRANDCOURT</t>
  </si>
  <si>
    <t>76-GRAVAL</t>
  </si>
  <si>
    <t>76-GREGES</t>
  </si>
  <si>
    <t>76-GREMONVILLE</t>
  </si>
  <si>
    <t>76-GREUVILLE</t>
  </si>
  <si>
    <t>76-GRIGNEUSEVILLE</t>
  </si>
  <si>
    <t>76-GRUCHET LE VALASSE</t>
  </si>
  <si>
    <t>76-GRUCHET ST SIMEON</t>
  </si>
  <si>
    <t>76-GRUGNY</t>
  </si>
  <si>
    <t>76-GRUMESNIL</t>
  </si>
  <si>
    <t>76-GUERVILLE</t>
  </si>
  <si>
    <t>76-GUEURES</t>
  </si>
  <si>
    <t>76-GUEUTTEVILLE</t>
  </si>
  <si>
    <t>76-GUEUTTEVILLE LES GRES</t>
  </si>
  <si>
    <t>76-HARCANVILLE</t>
  </si>
  <si>
    <t>76-HARFLEUR</t>
  </si>
  <si>
    <t>76-HATTENVILLE</t>
  </si>
  <si>
    <t>76-HAUCOURT</t>
  </si>
  <si>
    <t>76-HAUDRICOURT</t>
  </si>
  <si>
    <t>76-HAUSSEZ</t>
  </si>
  <si>
    <t>76-HAUTOT L AUVRAY</t>
  </si>
  <si>
    <t>76-HAUTOT LE VATOIS</t>
  </si>
  <si>
    <t>76-HAUTOT ST SULPICE</t>
  </si>
  <si>
    <t>76-HAUTOT SUR MER</t>
  </si>
  <si>
    <t>76-HAUTOT SUR SEINE</t>
  </si>
  <si>
    <t>76-HEBERVILLE</t>
  </si>
  <si>
    <t>76-HENOUVILLE</t>
  </si>
  <si>
    <t>76-HERICOURT EN CAUX</t>
  </si>
  <si>
    <t>76-HERMANVILLE</t>
  </si>
  <si>
    <t>76-HERMEVILLE</t>
  </si>
  <si>
    <t>76-HERONCHELLES</t>
  </si>
  <si>
    <t>76-HEUGLEVILLE SUR SCIE</t>
  </si>
  <si>
    <t>76-HEUQUEVILLE</t>
  </si>
  <si>
    <t>76-HEURTEAUVILLE</t>
  </si>
  <si>
    <t>76-HODENG AU BOSC</t>
  </si>
  <si>
    <t>76-HODENG HODENGER</t>
  </si>
  <si>
    <t>76-HOUDETOT</t>
  </si>
  <si>
    <t>76-HOUPPEVILLE</t>
  </si>
  <si>
    <t>76-HOUQUETOT</t>
  </si>
  <si>
    <t>76-HUGLEVILLE EN CAUX</t>
  </si>
  <si>
    <t>76-ILLOIS</t>
  </si>
  <si>
    <t>76-IMBLEVILLE</t>
  </si>
  <si>
    <t>76-INCHEVILLE</t>
  </si>
  <si>
    <t>76-INGOUVILLE</t>
  </si>
  <si>
    <t>76-ISNEAUVILLE</t>
  </si>
  <si>
    <t>76-JUMIEGES</t>
  </si>
  <si>
    <t>76-LA BELLIERE</t>
  </si>
  <si>
    <t>76-LA BOUILLE</t>
  </si>
  <si>
    <t>76-LA CERLANGUE</t>
  </si>
  <si>
    <t>76-LA CHAPELLE DU BOURGAY</t>
  </si>
  <si>
    <t>76-LA CHAPELLE ST OUEN</t>
  </si>
  <si>
    <t>76-LA CHAPELLE SUR DUN</t>
  </si>
  <si>
    <t>76-LA CHAUSSEE</t>
  </si>
  <si>
    <t>76-LA CRIQUE</t>
  </si>
  <si>
    <t>76-LA FERTE ST SAMSON</t>
  </si>
  <si>
    <t>76-LA FEUILLIE</t>
  </si>
  <si>
    <t>76-LA FONTELAYE</t>
  </si>
  <si>
    <t>76-LA FRENAYE</t>
  </si>
  <si>
    <t>76-LA GAILLARDE</t>
  </si>
  <si>
    <t>76-LA HALLOTIERE</t>
  </si>
  <si>
    <t>76-LA HAYE</t>
  </si>
  <si>
    <t>76-LA HOUSSAYE BERANGER</t>
  </si>
  <si>
    <t>76-LA LONDE</t>
  </si>
  <si>
    <t>76-LA NEUVILLE CHANT D OISEL</t>
  </si>
  <si>
    <t>76-LA POTERIE CAP D ANTIFER</t>
  </si>
  <si>
    <t>76-LA REMUEE</t>
  </si>
  <si>
    <t>76-LA RUE ST PIERRE</t>
  </si>
  <si>
    <t>76-LA TRINITE DU MONT</t>
  </si>
  <si>
    <t>76-LA VAUPALIERE</t>
  </si>
  <si>
    <t>76-LA VIEUX RUE</t>
  </si>
  <si>
    <t>76-LAMBERVILLE</t>
  </si>
  <si>
    <t>76-LAMMERVILLE</t>
  </si>
  <si>
    <t>76-LANDES VIEILLES ET NEUVES</t>
  </si>
  <si>
    <t>76-LANQUETOT</t>
  </si>
  <si>
    <t>76-LE BOCASSE</t>
  </si>
  <si>
    <t>76-LE BOIS ROBERT</t>
  </si>
  <si>
    <t>76-LE BOURG DUN</t>
  </si>
  <si>
    <t>76-LE CATELIER</t>
  </si>
  <si>
    <t>76-LE CAULE STE BEUVE</t>
  </si>
  <si>
    <t>76-LE GRAND QUEVILLY</t>
  </si>
  <si>
    <t>76-LE HANOUARD</t>
  </si>
  <si>
    <t>76-LE HAVRE</t>
  </si>
  <si>
    <t>76-LE HERON</t>
  </si>
  <si>
    <t>76-LE HOULME</t>
  </si>
  <si>
    <t>76-LE MESNIL DURDENT</t>
  </si>
  <si>
    <t>76-LE MESNIL ESNARD</t>
  </si>
  <si>
    <t>76-LE MESNIL LIEUBRAY</t>
  </si>
  <si>
    <t>76-LE MESNIL REAUME</t>
  </si>
  <si>
    <t>76-LE MESNIL SOUS JUMIEGES</t>
  </si>
  <si>
    <t>76-LE PETIT QUEVILLY</t>
  </si>
  <si>
    <t>76-LE THIL RIBERPRE</t>
  </si>
  <si>
    <t>76-LE TILLEUL</t>
  </si>
  <si>
    <t>76-LE TORP MESNIL</t>
  </si>
  <si>
    <t>76-LE TRAIT</t>
  </si>
  <si>
    <t>76-LE TREPORT</t>
  </si>
  <si>
    <t>76-LES AUTHIEUX SUR LE PORT ST OUEN</t>
  </si>
  <si>
    <t>76-LES CENT ACRES</t>
  </si>
  <si>
    <t>76-LES GRANDES VENTES</t>
  </si>
  <si>
    <t>76-LES HAUTS DE CAUX</t>
  </si>
  <si>
    <t>76-LES IFS</t>
  </si>
  <si>
    <t>76-LES LOGES</t>
  </si>
  <si>
    <t>76-LES TROIS PIERRES</t>
  </si>
  <si>
    <t>76-LESTANVILLE</t>
  </si>
  <si>
    <t>76-LILLEBONNE</t>
  </si>
  <si>
    <t>76-LIMESY</t>
  </si>
  <si>
    <t>76-LIMPIVILLE</t>
  </si>
  <si>
    <t>76-LINDEBEUF</t>
  </si>
  <si>
    <t>76-LINTOT</t>
  </si>
  <si>
    <t>76-LINTOT LES BOIS</t>
  </si>
  <si>
    <t>76-LONDINIERES</t>
  </si>
  <si>
    <t>76-LONGMESNIL</t>
  </si>
  <si>
    <t>76-LONGROY</t>
  </si>
  <si>
    <t>76-LONGUEIL</t>
  </si>
  <si>
    <t>76-LONGUERUE</t>
  </si>
  <si>
    <t>76-LONGUEVILLE SUR SCIE</t>
  </si>
  <si>
    <t>76-LOUVETOT</t>
  </si>
  <si>
    <t>76-LUCY</t>
  </si>
  <si>
    <t>76-LUNERAY</t>
  </si>
  <si>
    <t>76-MALAUNAY</t>
  </si>
  <si>
    <t>76-MALLEVILLE LES GRES</t>
  </si>
  <si>
    <t>76-MANEGLISE</t>
  </si>
  <si>
    <t>76-MANEHOUVILLE</t>
  </si>
  <si>
    <t>76-MANIQUERVILLE</t>
  </si>
  <si>
    <t>76-MANNEVILLE ES PLAINS</t>
  </si>
  <si>
    <t>76-MANNEVILLE LA GOUPIL</t>
  </si>
  <si>
    <t>76-MANNEVILLETTE</t>
  </si>
  <si>
    <t>76-MAROMME</t>
  </si>
  <si>
    <t>76-MARQUES</t>
  </si>
  <si>
    <t>76-MARTAINVILLE EPREVILLE</t>
  </si>
  <si>
    <t>76-MARTIGNY</t>
  </si>
  <si>
    <t>76-MARTIN EGLISE</t>
  </si>
  <si>
    <t>76-MASSY</t>
  </si>
  <si>
    <t>76-MATHONVILLE</t>
  </si>
  <si>
    <t>76-MAUCOMBLE</t>
  </si>
  <si>
    <t>76-MAULEVRIER STE GERTRUDE</t>
  </si>
  <si>
    <t>76-MAUNY</t>
  </si>
  <si>
    <t>76-MAUQUENCHY</t>
  </si>
  <si>
    <t>76-MELAMARE</t>
  </si>
  <si>
    <t>76-MELLEVILLE</t>
  </si>
  <si>
    <t>76-MENERVAL</t>
  </si>
  <si>
    <t>76-MENONVAL</t>
  </si>
  <si>
    <t>76-MENTHEVILLE</t>
  </si>
  <si>
    <t>76-MESANGUEVILLE</t>
  </si>
  <si>
    <t>76-MESNIERES EN BRAY</t>
  </si>
  <si>
    <t>76-MESNIL FOLLEMPRISE</t>
  </si>
  <si>
    <t>76-MESNIL MAUGER</t>
  </si>
  <si>
    <t>76-MESNIL PANNEVILLE</t>
  </si>
  <si>
    <t>76-MESNIL RAOUL</t>
  </si>
  <si>
    <t>76-MEULERS</t>
  </si>
  <si>
    <t>76-MILLEBOSC</t>
  </si>
  <si>
    <t>76-MIRVILLE</t>
  </si>
  <si>
    <t>76-MOLAGNIES</t>
  </si>
  <si>
    <t>76-MONCHAUX SORENG</t>
  </si>
  <si>
    <t>76-MONCHY SUR EU</t>
  </si>
  <si>
    <t>76-MONT CAUVAIRE</t>
  </si>
  <si>
    <t>76-MONT ST AIGNAN</t>
  </si>
  <si>
    <t>76-MONTEROLIER</t>
  </si>
  <si>
    <t>76-MONTIGNY</t>
  </si>
  <si>
    <t>76-MONTIVILLIERS</t>
  </si>
  <si>
    <t>76-MONTMAIN</t>
  </si>
  <si>
    <t>76-MONTREUIL EN CAUX</t>
  </si>
  <si>
    <t>76-MONTROTY</t>
  </si>
  <si>
    <t>76-MONTVILLE</t>
  </si>
  <si>
    <t>76-MORGNY LA POMMERAYE</t>
  </si>
  <si>
    <t>76-MORIENNE</t>
  </si>
  <si>
    <t>76-MORTEMER</t>
  </si>
  <si>
    <t>76-MORVILLE SUR ANDELLE</t>
  </si>
  <si>
    <t>76-MOTTEVILLE</t>
  </si>
  <si>
    <t>76-MOULINEAUX</t>
  </si>
  <si>
    <t>76-MUCHEDENT</t>
  </si>
  <si>
    <t>76-NESLE HODENG</t>
  </si>
  <si>
    <t>76-NESLE NORMANDEUSE</t>
  </si>
  <si>
    <t>76-NEUF MARCHE</t>
  </si>
  <si>
    <t>76-NEUFBOSC</t>
  </si>
  <si>
    <t>76-NEUFCHATEL EN BRAY</t>
  </si>
  <si>
    <t>76-NEUVILLE FERRIERES</t>
  </si>
  <si>
    <t>76-NEVILLE</t>
  </si>
  <si>
    <t>76-NOINTOT</t>
  </si>
  <si>
    <t>76-NOLLEVAL</t>
  </si>
  <si>
    <t>76-NORMANVILLE</t>
  </si>
  <si>
    <t>76-NORVILLE</t>
  </si>
  <si>
    <t>76-NOTRE DAME D ALIERMONT</t>
  </si>
  <si>
    <t>76-NOTRE DAME DE BLIQUETUIT</t>
  </si>
  <si>
    <t>76-NOTRE DAME DE BONDEVILLE</t>
  </si>
  <si>
    <t>76-NOTRE DAME DU BEC</t>
  </si>
  <si>
    <t>76-NOTRE DAME DU PARC</t>
  </si>
  <si>
    <t>76-NULLEMONT</t>
  </si>
  <si>
    <t>76-OCQUEVILLE</t>
  </si>
  <si>
    <t>76-OCTEVILLE SUR MER</t>
  </si>
  <si>
    <t>76-OFFRANVILLE</t>
  </si>
  <si>
    <t>76-OHERVILLE</t>
  </si>
  <si>
    <t>76-OISSEL</t>
  </si>
  <si>
    <t>76-OMONVILLE</t>
  </si>
  <si>
    <t>76-ORIVAL</t>
  </si>
  <si>
    <t>76-OSMOY ST VALERY</t>
  </si>
  <si>
    <t>76-OUAINVILLE</t>
  </si>
  <si>
    <t>76-OUDALLE</t>
  </si>
  <si>
    <t>76-OURVILLE EN CAUX</t>
  </si>
  <si>
    <t>76-OUVILLE L ABBAYE</t>
  </si>
  <si>
    <t>76-OUVILLE LA RIVIERE</t>
  </si>
  <si>
    <t>76-PALUEL</t>
  </si>
  <si>
    <t>76-PARC D ANXTOT</t>
  </si>
  <si>
    <t>76-PAVILLY</t>
  </si>
  <si>
    <t>76-PETIT CAUX</t>
  </si>
  <si>
    <t>76-PETIT COURONNE</t>
  </si>
  <si>
    <t>76-PETIVILLE</t>
  </si>
  <si>
    <t>76-PIERRECOURT</t>
  </si>
  <si>
    <t>76-PIERREFIQUES</t>
  </si>
  <si>
    <t>76-PIERREVAL</t>
  </si>
  <si>
    <t>76-PISSY POVILLE</t>
  </si>
  <si>
    <t>76-PLEINE SEVE</t>
  </si>
  <si>
    <t>76-POMMEREUX</t>
  </si>
  <si>
    <t>76-POMMEREVAL</t>
  </si>
  <si>
    <t>76-PONTS ET MARAIS</t>
  </si>
  <si>
    <t>76-PORT JEROME SUR SEINE</t>
  </si>
  <si>
    <t>76-PREAUX</t>
  </si>
  <si>
    <t>76-PRETOT VICQUEMARE</t>
  </si>
  <si>
    <t>76-PREUSEVILLE</t>
  </si>
  <si>
    <t>76-PUISENVAL</t>
  </si>
  <si>
    <t>76-QUEVILLON</t>
  </si>
  <si>
    <t>76-QUEVREVILLE LA POTERIE</t>
  </si>
  <si>
    <t>76-QUIBERVILLE</t>
  </si>
  <si>
    <t>76-QUIEVRECOURT</t>
  </si>
  <si>
    <t>76-QUINCAMPOIX</t>
  </si>
  <si>
    <t>76-RAFFETOT</t>
  </si>
  <si>
    <t>76-RAINFREVILLE</t>
  </si>
  <si>
    <t>76-REALCAMP</t>
  </si>
  <si>
    <t>76-REBETS</t>
  </si>
  <si>
    <t>76-RETONVAL</t>
  </si>
  <si>
    <t>76-REUVILLE</t>
  </si>
  <si>
    <t>76-RICARVILLE DU VAL</t>
  </si>
  <si>
    <t>76-RICHEMONT</t>
  </si>
  <si>
    <t>76-RIEUX</t>
  </si>
  <si>
    <t>76-RIVES EN SEINE</t>
  </si>
  <si>
    <t>76-RIVILLE</t>
  </si>
  <si>
    <t>76-ROBERTOT</t>
  </si>
  <si>
    <t>76-ROCQUEFORT</t>
  </si>
  <si>
    <t>76-ROCQUEMONT</t>
  </si>
  <si>
    <t>76-ROGERVILLE</t>
  </si>
  <si>
    <t>76-ROLLEVILLE</t>
  </si>
  <si>
    <t>76-RONCHEROLLES EN BRAY</t>
  </si>
  <si>
    <t>76-RONCHEROLLES SUR LE VIVIER</t>
  </si>
  <si>
    <t>76-RONCHOIS</t>
  </si>
  <si>
    <t>76-ROSAY</t>
  </si>
  <si>
    <t>76-ROUEN</t>
  </si>
  <si>
    <t>76-ROUMARE</t>
  </si>
  <si>
    <t>76-ROUTES</t>
  </si>
  <si>
    <t>76-ROUVILLE</t>
  </si>
  <si>
    <t>76-ROUVRAY CATILLON</t>
  </si>
  <si>
    <t>76-ROUXMESNIL BOUTEILLES</t>
  </si>
  <si>
    <t>76-ROYVILLE</t>
  </si>
  <si>
    <t>76-RY</t>
  </si>
  <si>
    <t>76-SAANE ST JUST</t>
  </si>
  <si>
    <t>76-SAHURS</t>
  </si>
  <si>
    <t>76-SAINNEVILLE</t>
  </si>
  <si>
    <t>76-SANDOUVILLE</t>
  </si>
  <si>
    <t>76-SASSETOT LE MALGARDE</t>
  </si>
  <si>
    <t>76-SASSETOT LE MAUCONDUIT</t>
  </si>
  <si>
    <t>76-SASSEVILLE</t>
  </si>
  <si>
    <t>76-SAUCHAY</t>
  </si>
  <si>
    <t>76-SAUMONT LA POTERIE</t>
  </si>
  <si>
    <t>76-SAUQUEVILLE</t>
  </si>
  <si>
    <t>76-SAUSSAY</t>
  </si>
  <si>
    <t>76-SAUSSEUZEMARE EN CAUX</t>
  </si>
  <si>
    <t>76-SENNEVILLE SUR FECAMP</t>
  </si>
  <si>
    <t>76-SEPT MEULES</t>
  </si>
  <si>
    <t>76-SERQUEUX</t>
  </si>
  <si>
    <t>76-SERVAVILLE SALMONVILLE</t>
  </si>
  <si>
    <t>76-SIERVILLE</t>
  </si>
  <si>
    <t>76-SIGY EN BRAY</t>
  </si>
  <si>
    <t>76-SMERMESNIL</t>
  </si>
  <si>
    <t>76-SOMMERY</t>
  </si>
  <si>
    <t>76-SOMMESNIL</t>
  </si>
  <si>
    <t>76-SORQUAINVILLE</t>
  </si>
  <si>
    <t>76-SOTTEVILLE LES ROUEN</t>
  </si>
  <si>
    <t>76-SOTTEVILLE SOUS LE VAL</t>
  </si>
  <si>
    <t>76-SOTTEVILLE SUR MER</t>
  </si>
  <si>
    <t>76-ST AIGNAN SUR RY</t>
  </si>
  <si>
    <t>76-ST ANDRE SUR CAILLY</t>
  </si>
  <si>
    <t>76-ST ANTOINE LA FORET</t>
  </si>
  <si>
    <t>76-ST ARNOULT</t>
  </si>
  <si>
    <t>76-ST AUBIN CELLOVILLE</t>
  </si>
  <si>
    <t>76-ST AUBIN DE CRETOT</t>
  </si>
  <si>
    <t>76-ST AUBIN EPINAY</t>
  </si>
  <si>
    <t>76-ST AUBIN LE CAUF</t>
  </si>
  <si>
    <t>76-ST AUBIN LES ELBEUF</t>
  </si>
  <si>
    <t>76-ST AUBIN ROUTOT</t>
  </si>
  <si>
    <t>76-ST AUBIN SUR MER</t>
  </si>
  <si>
    <t>76-ST AUBIN SUR SCIE</t>
  </si>
  <si>
    <t>76-ST CLAIR SUR LES MONTS</t>
  </si>
  <si>
    <t>76-ST CRESPIN</t>
  </si>
  <si>
    <t>76-ST DENIS D ACLON</t>
  </si>
  <si>
    <t>76-ST DENIS LE THIBOULT</t>
  </si>
  <si>
    <t>76-ST DENIS SUR SCIE</t>
  </si>
  <si>
    <t>76-ST ETIENNE DU ROUVRAY</t>
  </si>
  <si>
    <t>76-ST EUSTACHE LA FORET</t>
  </si>
  <si>
    <t>76-ST GEORGES SUR FONTAINE</t>
  </si>
  <si>
    <t>76-ST GERMAIN D ETABLES</t>
  </si>
  <si>
    <t>76-ST GERMAIN DES ESSOURTS</t>
  </si>
  <si>
    <t>76-ST GERMAIN SOUS CAILLY</t>
  </si>
  <si>
    <t>76-ST GERMAIN SUR EAULNE</t>
  </si>
  <si>
    <t>76-ST GILLES DE CRETOT</t>
  </si>
  <si>
    <t>76-ST GILLES DE LA NEUVILLE</t>
  </si>
  <si>
    <t>76-ST HELLIER</t>
  </si>
  <si>
    <t>76-ST HONORE</t>
  </si>
  <si>
    <t>76-ST JACQUES D ALIERMONT</t>
  </si>
  <si>
    <t>76-ST JACQUES SUR DARNETAL</t>
  </si>
  <si>
    <t>76-ST JEAN DE FOLLEVILLE</t>
  </si>
  <si>
    <t>76-ST JEAN DE LA NEUVILLE</t>
  </si>
  <si>
    <t>76-ST JEAN DU CARDONNAY</t>
  </si>
  <si>
    <t>76-ST JOUIN BRUNEVAL</t>
  </si>
  <si>
    <t>76-ST LAURENT DE BREVEDENT</t>
  </si>
  <si>
    <t>76-ST LAURENT EN CAUX</t>
  </si>
  <si>
    <t>76-ST LEGER AUX BOIS</t>
  </si>
  <si>
    <t>76-ST LEGER DU BOURG DENIS</t>
  </si>
  <si>
    <t>76-ST LEONARD</t>
  </si>
  <si>
    <t>76-ST LUCIEN</t>
  </si>
  <si>
    <t>76-ST MACLOU DE FOLLEVILLE</t>
  </si>
  <si>
    <t>76-ST MACLOU LA BRIERE</t>
  </si>
  <si>
    <t>76-ST MARDS</t>
  </si>
  <si>
    <t>76-ST MARTIN AU BOSC</t>
  </si>
  <si>
    <t>76-ST MARTIN AUX ARBRES</t>
  </si>
  <si>
    <t>76-ST MARTIN AUX BUNEAUX</t>
  </si>
  <si>
    <t>76-ST MARTIN DE BOSCHERVILLE</t>
  </si>
  <si>
    <t>76-ST MARTIN DE L IF</t>
  </si>
  <si>
    <t>76-ST MARTIN DU BEC</t>
  </si>
  <si>
    <t>76-ST MARTIN DU MANOIR</t>
  </si>
  <si>
    <t>76-ST MARTIN DU VIVIER</t>
  </si>
  <si>
    <t>76-ST MARTIN L HORTIER</t>
  </si>
  <si>
    <t>76-ST MARTIN LE GAILLARD</t>
  </si>
  <si>
    <t>76-ST MARTIN OSMONVILLE</t>
  </si>
  <si>
    <t>76-ST MAURICE D ETELAN</t>
  </si>
  <si>
    <t>76-ST MICHEL D HALESCOURT</t>
  </si>
  <si>
    <t>76-ST NICOLAS D ALIERMONT</t>
  </si>
  <si>
    <t>76-ST NICOLAS DE LA HAIE</t>
  </si>
  <si>
    <t>76-ST NICOLAS DE LA TAILLE</t>
  </si>
  <si>
    <t>76-ST OUEN DU BREUIL</t>
  </si>
  <si>
    <t>76-ST OUEN LE MAUGER</t>
  </si>
  <si>
    <t>76-ST OUEN SOUS BAILLY</t>
  </si>
  <si>
    <t>76-ST PAER</t>
  </si>
  <si>
    <t>76-ST PIERRE BENOUVILLE</t>
  </si>
  <si>
    <t>76-ST PIERRE DE MANNEVILLE</t>
  </si>
  <si>
    <t>76-ST PIERRE DE VARENGEVILLE</t>
  </si>
  <si>
    <t>76-ST PIERRE DES JONQUIERES</t>
  </si>
  <si>
    <t>76-ST PIERRE EN PORT</t>
  </si>
  <si>
    <t>76-ST PIERRE EN VAL</t>
  </si>
  <si>
    <t>76-ST PIERRE LE VIEUX</t>
  </si>
  <si>
    <t>76-ST PIERRE LE VIGER</t>
  </si>
  <si>
    <t>76-ST PIERRE LES ELBEUF</t>
  </si>
  <si>
    <t>76-ST REMY BOSCROCOURT</t>
  </si>
  <si>
    <t>76-ST RIQUIER EN RIVIERE</t>
  </si>
  <si>
    <t>76-ST RIQUIER ES PLAINS</t>
  </si>
  <si>
    <t>76-ST ROMAIN DE COLBOSC</t>
  </si>
  <si>
    <t>76-ST SAENS</t>
  </si>
  <si>
    <t>76-ST SAIRE</t>
  </si>
  <si>
    <t>76-ST SAUVEUR D EMALLEVILLE</t>
  </si>
  <si>
    <t>76-ST SYLVAIN</t>
  </si>
  <si>
    <t>76-ST VAAST D EQUIQUEVILLE</t>
  </si>
  <si>
    <t>76-ST VAAST DIEPPEDALLE</t>
  </si>
  <si>
    <t>76-ST VAAST DU VAL</t>
  </si>
  <si>
    <t>76-ST VALERY EN CAUX</t>
  </si>
  <si>
    <t>76-ST VICTOR L ABBAYE</t>
  </si>
  <si>
    <t>76-ST VIGOR D YMONVILLE</t>
  </si>
  <si>
    <t>76-ST VINCENT CRAMESNIL</t>
  </si>
  <si>
    <t>76-STE ADRESSE</t>
  </si>
  <si>
    <t>76-STE AGATHE D ALIERMONT</t>
  </si>
  <si>
    <t>76-STE AUSTREBERTHE</t>
  </si>
  <si>
    <t>76-STE BEUVE EN RIVIERE</t>
  </si>
  <si>
    <t>76-STE COLOMBE</t>
  </si>
  <si>
    <t>76-STE CROIX SUR BUCHY</t>
  </si>
  <si>
    <t>76-STE FOY</t>
  </si>
  <si>
    <t>76-STE GENEVIEVE</t>
  </si>
  <si>
    <t>76-STE HELENE BONDEVILLE</t>
  </si>
  <si>
    <t>76-STE MARGUERITE SUR DUCLAIR</t>
  </si>
  <si>
    <t>76-STE MARGUERITE SUR MER</t>
  </si>
  <si>
    <t>76-STE MARIE AU BOSC</t>
  </si>
  <si>
    <t>76-STE MARIE DES CHAMPS</t>
  </si>
  <si>
    <t>76-TANCARVILLE</t>
  </si>
  <si>
    <t>76-TERRES DE CAUX</t>
  </si>
  <si>
    <t>76-THEROULDEVILLE</t>
  </si>
  <si>
    <t>76-THEUVILLE AUX MAILLOTS</t>
  </si>
  <si>
    <t>76-THIERGEVILLE</t>
  </si>
  <si>
    <t>76-THIETREVILLE</t>
  </si>
  <si>
    <t>76-THIL MANNEVILLE</t>
  </si>
  <si>
    <t>76-THIOUVILLE</t>
  </si>
  <si>
    <t>76-TOCQUEVILLE EN CAUX</t>
  </si>
  <si>
    <t>76-TOCQUEVILLE LES MURS</t>
  </si>
  <si>
    <t>76-TORCY LE GRAND</t>
  </si>
  <si>
    <t>76-TORCY LE PETIT</t>
  </si>
  <si>
    <t>76-TOTES</t>
  </si>
  <si>
    <t>76-TOUFFREVILLE LA CORBELINE</t>
  </si>
  <si>
    <t>76-TOUFFREVILLE SUR EU</t>
  </si>
  <si>
    <t>76-TOURVILLE LA RIVIERE</t>
  </si>
  <si>
    <t>76-TOURVILLE LES IFS</t>
  </si>
  <si>
    <t>76-TOURVILLE SUR ARQUES</t>
  </si>
  <si>
    <t>76-TOUSSAINT</t>
  </si>
  <si>
    <t>76-TREMAUVILLE</t>
  </si>
  <si>
    <t>76-TROUVILLE</t>
  </si>
  <si>
    <t>76-TURRETOT</t>
  </si>
  <si>
    <t>76-VAL DE LA HAYE</t>
  </si>
  <si>
    <t>76-VAL DE SAANE</t>
  </si>
  <si>
    <t>76-VAL DE SCIE</t>
  </si>
  <si>
    <t>76-VALLIQUERVILLE</t>
  </si>
  <si>
    <t>76-VALMONT</t>
  </si>
  <si>
    <t>76-VARENGEVILLE SUR MER</t>
  </si>
  <si>
    <t>76-VARNEVILLE BRETTEVILLE</t>
  </si>
  <si>
    <t>76-VASSONVILLE</t>
  </si>
  <si>
    <t>76-VATIERVILLE</t>
  </si>
  <si>
    <t>76-VATTETOT SOUS BEAUMONT</t>
  </si>
  <si>
    <t>76-VATTETOT SUR MER</t>
  </si>
  <si>
    <t>76-VATTEVILLE LA RUE</t>
  </si>
  <si>
    <t>76-VEAUVILLE LES QUELLES</t>
  </si>
  <si>
    <t>76-VENESTANVILLE</t>
  </si>
  <si>
    <t>76-VENTES ST REMY</t>
  </si>
  <si>
    <t>76-VERGETOT</t>
  </si>
  <si>
    <t>76-VEULES LES ROSES</t>
  </si>
  <si>
    <t>76-VEULETTES SUR MER</t>
  </si>
  <si>
    <t>76-VIBEUF</t>
  </si>
  <si>
    <t>76-VIEUX MANOIR</t>
  </si>
  <si>
    <t>76-VIEUX ROUEN SUR BRESLE</t>
  </si>
  <si>
    <t>76-VILLAINVILLE</t>
  </si>
  <si>
    <t>76-VILLERS ECALLES</t>
  </si>
  <si>
    <t>76-VILLERS SOUS FOUCARMONT</t>
  </si>
  <si>
    <t>76-VILLY SUR YERES</t>
  </si>
  <si>
    <t>76-VINNEMERVILLE</t>
  </si>
  <si>
    <t>76-VIRVILLE</t>
  </si>
  <si>
    <t>76-VITTEFLEUR</t>
  </si>
  <si>
    <t>76-WANCHY CAPVAL</t>
  </si>
  <si>
    <t>76-YAINVILLE</t>
  </si>
  <si>
    <t>76-YEBLERON</t>
  </si>
  <si>
    <t>76-YERVILLE</t>
  </si>
  <si>
    <t>76-YMARE</t>
  </si>
  <si>
    <t>76-YPORT</t>
  </si>
  <si>
    <t>76-YPREVILLE BIVILLE</t>
  </si>
  <si>
    <t>76-YQUEBEUF</t>
  </si>
  <si>
    <t>76-YVECRIQUE</t>
  </si>
  <si>
    <t>76-YVETOT</t>
  </si>
  <si>
    <t>76-YVILLE SUR SEINE</t>
  </si>
  <si>
    <t>77-ACHERES LA FORET</t>
  </si>
  <si>
    <t>77-AMILLIS</t>
  </si>
  <si>
    <t>77-AMPONVILLE</t>
  </si>
  <si>
    <t>77-ANDREZEL</t>
  </si>
  <si>
    <t>77-ANNET SUR MARNE</t>
  </si>
  <si>
    <t>77-ARBONNE LA FORET</t>
  </si>
  <si>
    <t>77-ARGENTIERES</t>
  </si>
  <si>
    <t>77-ARMENTIERES EN BRIE</t>
  </si>
  <si>
    <t>77-ARVILLE</t>
  </si>
  <si>
    <t>77-AUBEPIERRE OZOUER LE REPOS</t>
  </si>
  <si>
    <t>77-AUFFERVILLE</t>
  </si>
  <si>
    <t>77-AUGERS EN BRIE</t>
  </si>
  <si>
    <t>77-AULNOY</t>
  </si>
  <si>
    <t>77-AVON</t>
  </si>
  <si>
    <t>77-BABY</t>
  </si>
  <si>
    <t>77-BAGNEAUX SUR LOING</t>
  </si>
  <si>
    <t>77-BAILLY ROMAINVILLIERS</t>
  </si>
  <si>
    <t>77-BALLOY</t>
  </si>
  <si>
    <t>77-BANNOST VILLEGAGNON</t>
  </si>
  <si>
    <t>77-BARBEY</t>
  </si>
  <si>
    <t>77-BARBIZON</t>
  </si>
  <si>
    <t>77-BARCY</t>
  </si>
  <si>
    <t>77-BASSEVELLE</t>
  </si>
  <si>
    <t>77-BAZOCHES LES BRAY</t>
  </si>
  <si>
    <t>77-BEAUCHERY ST MARTIN</t>
  </si>
  <si>
    <t>77-BEAUMONT DU GATINAIS</t>
  </si>
  <si>
    <t>77-BEAUTHEIL SAINTS</t>
  </si>
  <si>
    <t>77-BEAUVOIR</t>
  </si>
  <si>
    <t>77-BELLOT</t>
  </si>
  <si>
    <t>77-BERNAY VILBERT</t>
  </si>
  <si>
    <t>77-BETON BAZOCHES</t>
  </si>
  <si>
    <t>77-BEZALLES</t>
  </si>
  <si>
    <t>77-BLANDY</t>
  </si>
  <si>
    <t>77-BLENNES</t>
  </si>
  <si>
    <t>77-BOIS LE ROI</t>
  </si>
  <si>
    <t>77-BOISDON</t>
  </si>
  <si>
    <t>77-BOISSETTES</t>
  </si>
  <si>
    <t>77-BOISSISE LA BERTRAND</t>
  </si>
  <si>
    <t>77-BOISSISE LE ROI</t>
  </si>
  <si>
    <t>77-BOISSY AUX CAILLES</t>
  </si>
  <si>
    <t>77-BOISSY LE CHATEL</t>
  </si>
  <si>
    <t>77-BOITRON</t>
  </si>
  <si>
    <t>77-BOMBON</t>
  </si>
  <si>
    <t>77-BOUGLIGNY</t>
  </si>
  <si>
    <t>77-BOULANCOURT</t>
  </si>
  <si>
    <t>77-BOULEURS</t>
  </si>
  <si>
    <t>77-BOURRON MARLOTTE</t>
  </si>
  <si>
    <t>77-BOUTIGNY</t>
  </si>
  <si>
    <t>77-BRANSLES</t>
  </si>
  <si>
    <t>77-BRAY SUR SEINE</t>
  </si>
  <si>
    <t>77-BREAU</t>
  </si>
  <si>
    <t>77-BRIE COMTE ROBERT</t>
  </si>
  <si>
    <t>77-BROU SUR CHANTEREINE</t>
  </si>
  <si>
    <t>77-BURCY</t>
  </si>
  <si>
    <t>77-BUSSIERES</t>
  </si>
  <si>
    <t>77-BUSSY ST GEORGES</t>
  </si>
  <si>
    <t>77-BUSSY ST MARTIN</t>
  </si>
  <si>
    <t>77-BUTHIERS</t>
  </si>
  <si>
    <t>77-CANNES ECLUSE</t>
  </si>
  <si>
    <t>77-CARNETIN</t>
  </si>
  <si>
    <t>77-CELY EN BIERE</t>
  </si>
  <si>
    <t>77-CERNEUX</t>
  </si>
  <si>
    <t>77-CESSON</t>
  </si>
  <si>
    <t>77-CESSOY EN MONTOIS</t>
  </si>
  <si>
    <t>77-CHAILLY EN BIERE</t>
  </si>
  <si>
    <t>77-CHAILLY EN BRIE</t>
  </si>
  <si>
    <t>77-CHAINTREAUX</t>
  </si>
  <si>
    <t>77-CHALAUTRE LA GRANDE</t>
  </si>
  <si>
    <t>77-CHALAUTRE LA PETITE</t>
  </si>
  <si>
    <t>77-CHALIFERT</t>
  </si>
  <si>
    <t>77-CHALMAISON</t>
  </si>
  <si>
    <t>77-CHAMBRY</t>
  </si>
  <si>
    <t>77-CHAMIGNY</t>
  </si>
  <si>
    <t>77-CHAMPAGNE SUR SEINE</t>
  </si>
  <si>
    <t>77-CHAMPCENEST</t>
  </si>
  <si>
    <t>77-CHAMPDEUIL</t>
  </si>
  <si>
    <t>77-CHAMPEAUX</t>
  </si>
  <si>
    <t>77-CHAMPS SUR MARNE</t>
  </si>
  <si>
    <t>77-CHANGIS SUR MARNE</t>
  </si>
  <si>
    <t>77-CHANTELOUP EN BRIE</t>
  </si>
  <si>
    <t>77-CHARMENTRAY</t>
  </si>
  <si>
    <t>77-CHARNY</t>
  </si>
  <si>
    <t>77-CHARTRETTES</t>
  </si>
  <si>
    <t>77-CHARTRONGES</t>
  </si>
  <si>
    <t>77-CHATEAU LANDON</t>
  </si>
  <si>
    <t>77-CHATEAUBLEAU</t>
  </si>
  <si>
    <t>77-CHATENAY SUR SEINE</t>
  </si>
  <si>
    <t>77-CHATENOY</t>
  </si>
  <si>
    <t>77-CHATILLON LA BORDE</t>
  </si>
  <si>
    <t>77-CHATRES</t>
  </si>
  <si>
    <t>77-CHAUCONIN NEUFMONTIERS</t>
  </si>
  <si>
    <t>77-CHAUFFRY</t>
  </si>
  <si>
    <t>77-CHAUMES EN BRIE</t>
  </si>
  <si>
    <t>77-CHELLES</t>
  </si>
  <si>
    <t>77-CHENOISE CUCHARMOY</t>
  </si>
  <si>
    <t>77-CHENOU</t>
  </si>
  <si>
    <t>77-CHESSY</t>
  </si>
  <si>
    <t>77-CHEVRAINVILLIERS</t>
  </si>
  <si>
    <t>77-CHEVRU</t>
  </si>
  <si>
    <t>77-CHEVRY COSSIGNY</t>
  </si>
  <si>
    <t>77-CHEVRY EN SEREINE</t>
  </si>
  <si>
    <t>77-CHOISY EN BRIE</t>
  </si>
  <si>
    <t>77-CITRY</t>
  </si>
  <si>
    <t>77-CLAYE SOUILLY</t>
  </si>
  <si>
    <t>77-CLOS FONTAINE</t>
  </si>
  <si>
    <t>77-COCHEREL</t>
  </si>
  <si>
    <t>77-COLLEGIEN</t>
  </si>
  <si>
    <t>77-COMBS LA VILLE</t>
  </si>
  <si>
    <t>77-COMPANS</t>
  </si>
  <si>
    <t>77-CONCHES SUR GONDOIRE</t>
  </si>
  <si>
    <t>77-CONDE STE LIBIAIRE</t>
  </si>
  <si>
    <t>77-CONGIS SUR THEROUANNE</t>
  </si>
  <si>
    <t>77-COUBERT</t>
  </si>
  <si>
    <t>77-COUILLY PONT AUX DAMES</t>
  </si>
  <si>
    <t>77-COULOMBS EN VALOIS</t>
  </si>
  <si>
    <t>77-COULOMMES</t>
  </si>
  <si>
    <t>77-COULOMMIERS</t>
  </si>
  <si>
    <t>77-COUPVRAY</t>
  </si>
  <si>
    <t>77-COURCELLES EN BASSEE</t>
  </si>
  <si>
    <t>77-COURCHAMP</t>
  </si>
  <si>
    <t>77-COURPALAY</t>
  </si>
  <si>
    <t>77-COURQUETAINE</t>
  </si>
  <si>
    <t>77-COURTACON</t>
  </si>
  <si>
    <t>77-COURTOMER</t>
  </si>
  <si>
    <t>77-COURTRY</t>
  </si>
  <si>
    <t>77-COUTENCON</t>
  </si>
  <si>
    <t>77-COUTEVROULT</t>
  </si>
  <si>
    <t>77-CRECY LA CHAPELLE</t>
  </si>
  <si>
    <t>77-CREGY LES MEAUX</t>
  </si>
  <si>
    <t>77-CREVECOEUR EN BRIE</t>
  </si>
  <si>
    <t>77-CRISENOY</t>
  </si>
  <si>
    <t>77-CROISSY BEAUBOURG</t>
  </si>
  <si>
    <t>77-CROUY SUR OURCQ</t>
  </si>
  <si>
    <t>77-CUISY</t>
  </si>
  <si>
    <t>77-DAGNY</t>
  </si>
  <si>
    <t>77-DAMMARIE LES LYS</t>
  </si>
  <si>
    <t>77-DAMMARTIN EN GOELE</t>
  </si>
  <si>
    <t>77-DAMMARTIN SUR TIGEAUX</t>
  </si>
  <si>
    <t>77-DAMPMART</t>
  </si>
  <si>
    <t>77-DARVAULT</t>
  </si>
  <si>
    <t>77-DHUISY</t>
  </si>
  <si>
    <t>77-DIANT</t>
  </si>
  <si>
    <t>77-DONNEMARIE DONTILLY</t>
  </si>
  <si>
    <t>77-DORMELLES</t>
  </si>
  <si>
    <t>77-DOUE</t>
  </si>
  <si>
    <t>77-DOUY LA RAMEE</t>
  </si>
  <si>
    <t>77-ECHOUBOULAINS</t>
  </si>
  <si>
    <t>77-EGLIGNY</t>
  </si>
  <si>
    <t>77-EGREVILLE</t>
  </si>
  <si>
    <t>77-EMERAINVILLE</t>
  </si>
  <si>
    <t>77-ESBLY</t>
  </si>
  <si>
    <t>77-ESMANS</t>
  </si>
  <si>
    <t>77-ETREPILLY</t>
  </si>
  <si>
    <t>77-EVERLY</t>
  </si>
  <si>
    <t>77-EVRY GREGY SUR YERRE</t>
  </si>
  <si>
    <t>77-FAREMOUTIERS</t>
  </si>
  <si>
    <t>77-FAVIERES</t>
  </si>
  <si>
    <t>77-FAY LES NEMOURS</t>
  </si>
  <si>
    <t>77-FERICY</t>
  </si>
  <si>
    <t>77-FEROLLES ATTILLY</t>
  </si>
  <si>
    <t>77-FERRIERES EN BRIE</t>
  </si>
  <si>
    <t>77-FLAGY</t>
  </si>
  <si>
    <t>77-FLEURY EN BIERE</t>
  </si>
  <si>
    <t>77-FONTAINE FOURCHES</t>
  </si>
  <si>
    <t>77-FONTAINE LE PORT</t>
  </si>
  <si>
    <t>77-FONTAINEBLEAU</t>
  </si>
  <si>
    <t>77-FONTAINS</t>
  </si>
  <si>
    <t>77-FONTENAILLES</t>
  </si>
  <si>
    <t>77-FONTENAY TRESIGNY</t>
  </si>
  <si>
    <t>77-FORFRY</t>
  </si>
  <si>
    <t>77-FORGES</t>
  </si>
  <si>
    <t>77-FOUJU</t>
  </si>
  <si>
    <t>77-FRESNES SUR MARNE</t>
  </si>
  <si>
    <t>77-FRETOY</t>
  </si>
  <si>
    <t>77-FROMONT</t>
  </si>
  <si>
    <t>77-FUBLAINES</t>
  </si>
  <si>
    <t>77-GARENTREVILLE</t>
  </si>
  <si>
    <t>77-GASTINS</t>
  </si>
  <si>
    <t>77-GERMIGNY L EVEQUE</t>
  </si>
  <si>
    <t>77-GERMIGNY SOUS COULOMBS</t>
  </si>
  <si>
    <t>77-GESVRES LE CHAPITRE</t>
  </si>
  <si>
    <t>77-GIREMOUTIERS</t>
  </si>
  <si>
    <t>77-GIRONVILLE</t>
  </si>
  <si>
    <t>77-GOUAIX</t>
  </si>
  <si>
    <t>77-GOUVERNES</t>
  </si>
  <si>
    <t>77-GRANDPUITS BAILLY CARROIS</t>
  </si>
  <si>
    <t>77-GRAVON</t>
  </si>
  <si>
    <t>77-GRESSY</t>
  </si>
  <si>
    <t>77-GRETZ ARMAINVILLIERS</t>
  </si>
  <si>
    <t>77-GREZ SUR LOING</t>
  </si>
  <si>
    <t>77-GRISY SUISNES</t>
  </si>
  <si>
    <t>77-GRISY SUR SEINE</t>
  </si>
  <si>
    <t>77-GUERARD</t>
  </si>
  <si>
    <t>77-GUERCHEVILLE</t>
  </si>
  <si>
    <t>77-GUERMANTES</t>
  </si>
  <si>
    <t>77-GUIGNES</t>
  </si>
  <si>
    <t>77-GURCY LE CHATEL</t>
  </si>
  <si>
    <t>77-HAUTEFEUILLE</t>
  </si>
  <si>
    <t>77-HERICY</t>
  </si>
  <si>
    <t>77-HERME</t>
  </si>
  <si>
    <t>77-HONDEVILLIERS</t>
  </si>
  <si>
    <t>77-ICHY</t>
  </si>
  <si>
    <t>77-ISLES LES MELDEUSES</t>
  </si>
  <si>
    <t>77-ISLES LES VILLENOY</t>
  </si>
  <si>
    <t>77-IVERNY</t>
  </si>
  <si>
    <t>77-JABLINES</t>
  </si>
  <si>
    <t>77-JAIGNES</t>
  </si>
  <si>
    <t>77-JAULNES</t>
  </si>
  <si>
    <t>77-JOSSIGNY</t>
  </si>
  <si>
    <t>77-JOUARRE</t>
  </si>
  <si>
    <t>77-JOUY LE CHATEL</t>
  </si>
  <si>
    <t>77-JOUY SUR MORIN</t>
  </si>
  <si>
    <t>77-JUILLY</t>
  </si>
  <si>
    <t>77-JUTIGNY</t>
  </si>
  <si>
    <t>77-LA BROSSE MONTCEAUX</t>
  </si>
  <si>
    <t>77-LA CELLE SUR MORIN</t>
  </si>
  <si>
    <t>77-LA CHAPELLE GAUTHIER</t>
  </si>
  <si>
    <t>77-LA CHAPELLE IGER</t>
  </si>
  <si>
    <t>77-LA CHAPELLE LA REINE</t>
  </si>
  <si>
    <t>77-LA CHAPELLE MOUTILS</t>
  </si>
  <si>
    <t>77-LA CHAPELLE RABLAIS</t>
  </si>
  <si>
    <t>77-LA CHAPELLE ST SULPICE</t>
  </si>
  <si>
    <t>77-LA CROIX EN BRIE</t>
  </si>
  <si>
    <t>77-LA FERTE GAUCHER</t>
  </si>
  <si>
    <t>77-LA FERTE SOUS JOUARRE</t>
  </si>
  <si>
    <t>77-LA GENEVRAYE</t>
  </si>
  <si>
    <t>77-LA GRANDE PAROISSE</t>
  </si>
  <si>
    <t>77-LA HAUTE MAISON</t>
  </si>
  <si>
    <t>77-LA HOUSSAYE EN BRIE</t>
  </si>
  <si>
    <t>77-LA MADELEINE SUR LOING</t>
  </si>
  <si>
    <t>77-LA ROCHETTE</t>
  </si>
  <si>
    <t>77-LA TOMBE</t>
  </si>
  <si>
    <t>77-LA TRETOIRE</t>
  </si>
  <si>
    <t>77-LAGNY SUR MARNE</t>
  </si>
  <si>
    <t>77-LARCHANT</t>
  </si>
  <si>
    <t>77-LAVAL EN BRIE</t>
  </si>
  <si>
    <t>77-LE CHATELET EN BRIE</t>
  </si>
  <si>
    <t>77-LE MEE SUR SEINE</t>
  </si>
  <si>
    <t>77-LE MESNIL AMELOT</t>
  </si>
  <si>
    <t>77-LE PIN</t>
  </si>
  <si>
    <t>77-LE PLESSIS AUX BOIS</t>
  </si>
  <si>
    <t>77-LE PLESSIS FEU AUSSOUX</t>
  </si>
  <si>
    <t>77-LE PLESSIS L EVEQUE</t>
  </si>
  <si>
    <t>77-LE PLESSIS PLACY</t>
  </si>
  <si>
    <t>77-LE VAUDOUE</t>
  </si>
  <si>
    <t>77-LECHELLE</t>
  </si>
  <si>
    <t>77-LES CHAPELLES BOURBON</t>
  </si>
  <si>
    <t>77-LES ECRENNES</t>
  </si>
  <si>
    <t>77-LES MARETS</t>
  </si>
  <si>
    <t>77-LES ORMES SUR VOULZIE</t>
  </si>
  <si>
    <t>77-LESCHEROLLES</t>
  </si>
  <si>
    <t>77-LESCHES</t>
  </si>
  <si>
    <t>77-LESIGNY</t>
  </si>
  <si>
    <t>77-LEUDON EN BRIE</t>
  </si>
  <si>
    <t>77-LIEUSAINT</t>
  </si>
  <si>
    <t>77-LIMOGES FOURCHES</t>
  </si>
  <si>
    <t>77-LISSY</t>
  </si>
  <si>
    <t>77-LIVERDY EN BRIE</t>
  </si>
  <si>
    <t>77-LIVRY SUR SEINE</t>
  </si>
  <si>
    <t>77-LIZINES</t>
  </si>
  <si>
    <t>77-LIZY SUR OURCQ</t>
  </si>
  <si>
    <t>77-LOGNES</t>
  </si>
  <si>
    <t>77-LONGPERRIER</t>
  </si>
  <si>
    <t>77-LONGUEVILLE</t>
  </si>
  <si>
    <t>77-LORREZ LE BOCAGE PREAUX</t>
  </si>
  <si>
    <t>77-LOUAN VILLEGRUIS FONTAINE</t>
  </si>
  <si>
    <t>77-LUISETAINES</t>
  </si>
  <si>
    <t>77-LUMIGNY NESLES ORMEAUX</t>
  </si>
  <si>
    <t>77-LUZANCY</t>
  </si>
  <si>
    <t>77-MACHAULT</t>
  </si>
  <si>
    <t>77-MAGNY LE HONGRE</t>
  </si>
  <si>
    <t>77-MAINCY</t>
  </si>
  <si>
    <t>77-MAISON ROUGE</t>
  </si>
  <si>
    <t>77-MAISONCELLES EN BRIE</t>
  </si>
  <si>
    <t>77-MAISONCELLES EN GATINAIS</t>
  </si>
  <si>
    <t>77-MARCHEMORET</t>
  </si>
  <si>
    <t>77-MARCILLY</t>
  </si>
  <si>
    <t>77-MAREUIL LES MEAUX</t>
  </si>
  <si>
    <t>77-MARLES EN BRIE</t>
  </si>
  <si>
    <t>77-MAROLLES EN BRIE</t>
  </si>
  <si>
    <t>77-MAROLLES SUR SEINE</t>
  </si>
  <si>
    <t>77-MARY SUR MARNE</t>
  </si>
  <si>
    <t>77-MAUPERTHUIS</t>
  </si>
  <si>
    <t>77-MAUREGARD</t>
  </si>
  <si>
    <t>77-MAY EN MULTIEN</t>
  </si>
  <si>
    <t>77-MEAUX</t>
  </si>
  <si>
    <t>77-MEIGNEUX</t>
  </si>
  <si>
    <t>77-MEILLERAY</t>
  </si>
  <si>
    <t>77-MELUN</t>
  </si>
  <si>
    <t>77-MELZ SUR SEINE</t>
  </si>
  <si>
    <t>77-MERY SUR MARNE</t>
  </si>
  <si>
    <t>77-MESSY</t>
  </si>
  <si>
    <t>77-MISY SUR YONNE</t>
  </si>
  <si>
    <t>77-MITRY MORY</t>
  </si>
  <si>
    <t>77-MOISENAY</t>
  </si>
  <si>
    <t>77-MOISSY CRAMAYEL</t>
  </si>
  <si>
    <t>77-MONDREVILLE</t>
  </si>
  <si>
    <t>77-MONS EN MONTOIS</t>
  </si>
  <si>
    <t>77-MONTCEAUX LES MEAUX</t>
  </si>
  <si>
    <t>77-MONTCEAUX LES PROVINS</t>
  </si>
  <si>
    <t>77-MONTCOURT FROMONVILLE</t>
  </si>
  <si>
    <t>77-MONTDAUPHIN</t>
  </si>
  <si>
    <t>77-MONTENILS</t>
  </si>
  <si>
    <t>77-MONTEREAU FAULT YONNE</t>
  </si>
  <si>
    <t>77-MONTEREAU SUR LE JARD</t>
  </si>
  <si>
    <t>77-MONTEVRAIN</t>
  </si>
  <si>
    <t>77-MONTGE EN GOELE</t>
  </si>
  <si>
    <t>77-MONTHYON</t>
  </si>
  <si>
    <t>77-MONTIGNY LE GUESDIER</t>
  </si>
  <si>
    <t>77-MONTIGNY LENCOUP</t>
  </si>
  <si>
    <t>77-MONTIGNY SUR LOING</t>
  </si>
  <si>
    <t>77-MONTMACHOUX</t>
  </si>
  <si>
    <t>77-MONTOLIVET</t>
  </si>
  <si>
    <t>77-MONTRY</t>
  </si>
  <si>
    <t>77-MORET LOING ET ORVANNE</t>
  </si>
  <si>
    <t>77-MORMANT</t>
  </si>
  <si>
    <t>77-MORTCERF</t>
  </si>
  <si>
    <t>77-MORTERY</t>
  </si>
  <si>
    <t>77-MOUROUX</t>
  </si>
  <si>
    <t>77-MOUSSEAUX LES BRAY</t>
  </si>
  <si>
    <t>77-MOUSSY LE NEUF</t>
  </si>
  <si>
    <t>77-MOUSSY LE VIEUX</t>
  </si>
  <si>
    <t>77-MOUY SUR SEINE</t>
  </si>
  <si>
    <t>77-NANDY</t>
  </si>
  <si>
    <t>77-NANGIS</t>
  </si>
  <si>
    <t>77-NANTEAU SUR ESSONNE</t>
  </si>
  <si>
    <t>77-NANTEAU SUR LUNAIN</t>
  </si>
  <si>
    <t>77-NANTEUIL LES MEAUX</t>
  </si>
  <si>
    <t>77-NANTEUIL SUR MARNE</t>
  </si>
  <si>
    <t>77-NANTOUILLET</t>
  </si>
  <si>
    <t>77-NEMOURS</t>
  </si>
  <si>
    <t>77-NEUFMOUTIERS EN BRIE</t>
  </si>
  <si>
    <t>77-NOISIEL</t>
  </si>
  <si>
    <t>77-NOISY RUDIGNON</t>
  </si>
  <si>
    <t>77-NOISY SUR ECOLE</t>
  </si>
  <si>
    <t>77-NONVILLE</t>
  </si>
  <si>
    <t>77-NOYEN SUR SEINE</t>
  </si>
  <si>
    <t>77-OBSONVILLE</t>
  </si>
  <si>
    <t>77-OCQUERRE</t>
  </si>
  <si>
    <t>77-OISSERY</t>
  </si>
  <si>
    <t>77-ORLY SUR MORIN</t>
  </si>
  <si>
    <t>77-ORMESSON</t>
  </si>
  <si>
    <t>77-OTHIS</t>
  </si>
  <si>
    <t>77-OZOIR LA FERRIERE</t>
  </si>
  <si>
    <t>77-OZOUER LE VOULGIS</t>
  </si>
  <si>
    <t>77-PALEY</t>
  </si>
  <si>
    <t>77-PAMFOU</t>
  </si>
  <si>
    <t>77-PAROY</t>
  </si>
  <si>
    <t>77-PASSY SUR SEINE</t>
  </si>
  <si>
    <t>77-PECY</t>
  </si>
  <si>
    <t>77-PENCHARD</t>
  </si>
  <si>
    <t>77-PERTHES</t>
  </si>
  <si>
    <t>77-PEZARCHES</t>
  </si>
  <si>
    <t>77-PIERRE LEVEE</t>
  </si>
  <si>
    <t>77-POIGNY</t>
  </si>
  <si>
    <t>77-POINCY</t>
  </si>
  <si>
    <t>77-POLIGNY</t>
  </si>
  <si>
    <t>77-POMMEUSE</t>
  </si>
  <si>
    <t>77-POMPONNE</t>
  </si>
  <si>
    <t>77-PONTAULT COMBAULT</t>
  </si>
  <si>
    <t>77-PONTCARRE</t>
  </si>
  <si>
    <t>77-PRECY SUR MARNE</t>
  </si>
  <si>
    <t>77-PRESLES EN BRIE</t>
  </si>
  <si>
    <t>77-PRINGY</t>
  </si>
  <si>
    <t>77-PROVINS</t>
  </si>
  <si>
    <t>77-PUISIEUX</t>
  </si>
  <si>
    <t>77-QUIERS</t>
  </si>
  <si>
    <t>77-QUINCY VOISINS</t>
  </si>
  <si>
    <t>77-RAMPILLON</t>
  </si>
  <si>
    <t>77-REAU</t>
  </si>
  <si>
    <t>77-REBAIS</t>
  </si>
  <si>
    <t>77-RECLOSES</t>
  </si>
  <si>
    <t>77-REMAUVILLE</t>
  </si>
  <si>
    <t>77-REUIL EN BRIE</t>
  </si>
  <si>
    <t>77-ROISSY EN BRIE</t>
  </si>
  <si>
    <t>77-ROUILLY</t>
  </si>
  <si>
    <t>77-ROUVRES</t>
  </si>
  <si>
    <t>77-ROZAY EN BRIE</t>
  </si>
  <si>
    <t>77-RUBELLES</t>
  </si>
  <si>
    <t>77-RUMONT</t>
  </si>
  <si>
    <t>77-RUPEREUX</t>
  </si>
  <si>
    <t>77-SAACY SUR MARNE</t>
  </si>
  <si>
    <t>77-SABLONNIERES</t>
  </si>
  <si>
    <t>77-SALINS</t>
  </si>
  <si>
    <t>77-SAMMERON</t>
  </si>
  <si>
    <t>77-SAMOIS SUR SEINE</t>
  </si>
  <si>
    <t>77-SAMOREAU</t>
  </si>
  <si>
    <t>77-SANCY</t>
  </si>
  <si>
    <t>77-SANCY LES PROVINS</t>
  </si>
  <si>
    <t>77-SAVIGNY LE TEMPLE</t>
  </si>
  <si>
    <t>77-SAVINS</t>
  </si>
  <si>
    <t>77-SEINE PORT</t>
  </si>
  <si>
    <t>77-SEPT SORTS</t>
  </si>
  <si>
    <t>77-SERRIS</t>
  </si>
  <si>
    <t>77-SERVON</t>
  </si>
  <si>
    <t>77-SIGNY SIGNETS</t>
  </si>
  <si>
    <t>77-SIGY</t>
  </si>
  <si>
    <t>77-SIVRY COURTRY</t>
  </si>
  <si>
    <t>77-SOGNOLLES EN MONTOIS</t>
  </si>
  <si>
    <t>77-SOIGNOLLES EN BRIE</t>
  </si>
  <si>
    <t>77-SOISY BOUY</t>
  </si>
  <si>
    <t>77-SOLERS</t>
  </si>
  <si>
    <t>77-SOUPPES SUR LOING</t>
  </si>
  <si>
    <t>77-SOURDUN</t>
  </si>
  <si>
    <t>77-ST AUGUSTIN</t>
  </si>
  <si>
    <t>77-ST BARTHELEMY</t>
  </si>
  <si>
    <t>77-ST BRICE</t>
  </si>
  <si>
    <t>77-ST CYR SUR MORIN</t>
  </si>
  <si>
    <t>77-ST DENIS LES REBAIS</t>
  </si>
  <si>
    <t>77-ST FARGEAU PONTHIERRY</t>
  </si>
  <si>
    <t>77-ST FIACRE</t>
  </si>
  <si>
    <t>77-ST GERMAIN LAVAL</t>
  </si>
  <si>
    <t>77-ST GERMAIN LAXIS</t>
  </si>
  <si>
    <t>77-ST GERMAIN SOUS DOUE</t>
  </si>
  <si>
    <t>77-ST GERMAIN SUR ECOLE</t>
  </si>
  <si>
    <t>77-ST GERMAIN SUR MORIN</t>
  </si>
  <si>
    <t>77-ST HILLIERS</t>
  </si>
  <si>
    <t>77-ST JEAN LES DEUX JUMEAUX</t>
  </si>
  <si>
    <t>77-ST JUST EN BRIE</t>
  </si>
  <si>
    <t>77-ST LEGER</t>
  </si>
  <si>
    <t>77-ST LOUP DE NAUD</t>
  </si>
  <si>
    <t>77-ST MAMMES</t>
  </si>
  <si>
    <t>77-ST MARD</t>
  </si>
  <si>
    <t>77-ST MARS VIEUX MAISONS</t>
  </si>
  <si>
    <t>77-ST MARTIN DES CHAMPS</t>
  </si>
  <si>
    <t>77-ST MARTIN DU BOSCHET</t>
  </si>
  <si>
    <t>77-ST MARTIN EN BIERE</t>
  </si>
  <si>
    <t>77-ST MERY</t>
  </si>
  <si>
    <t>77-ST MESMES</t>
  </si>
  <si>
    <t>77-ST OUEN EN BRIE</t>
  </si>
  <si>
    <t>77-ST OUEN SUR MORIN</t>
  </si>
  <si>
    <t>77-ST PATHUS</t>
  </si>
  <si>
    <t>77-ST PIERRE LES NEMOURS</t>
  </si>
  <si>
    <t>77-ST REMY LA VANNE</t>
  </si>
  <si>
    <t>77-ST SAUVEUR LES BRAY</t>
  </si>
  <si>
    <t>77-ST SAUVEUR SUR ECOLE</t>
  </si>
  <si>
    <t>77-ST SIMEON</t>
  </si>
  <si>
    <t>77-ST SOUPPLETS</t>
  </si>
  <si>
    <t>77-ST THIBAULT DES VIGNES</t>
  </si>
  <si>
    <t>77-STE AULDE</t>
  </si>
  <si>
    <t>77-STE COLOMBE</t>
  </si>
  <si>
    <t>77-TANCROU</t>
  </si>
  <si>
    <t>77-THENISY</t>
  </si>
  <si>
    <t>77-THIEUX</t>
  </si>
  <si>
    <t>77-THOMERY</t>
  </si>
  <si>
    <t>77-THORIGNY SUR MARNE</t>
  </si>
  <si>
    <t>77-THOURY FEROTTES</t>
  </si>
  <si>
    <t>77-TIGEAUX</t>
  </si>
  <si>
    <t>77-TORCY</t>
  </si>
  <si>
    <t>77-TOUQUIN</t>
  </si>
  <si>
    <t>77-TOURNAN EN BRIE</t>
  </si>
  <si>
    <t>77-TOUSSON</t>
  </si>
  <si>
    <t>77-TREUZY LEVELAY</t>
  </si>
  <si>
    <t>77-TRILBARDOU</t>
  </si>
  <si>
    <t>77-TRILPORT</t>
  </si>
  <si>
    <t>77-TROCY EN MULTIEN</t>
  </si>
  <si>
    <t>77-URY</t>
  </si>
  <si>
    <t>77-USSY SUR MARNE</t>
  </si>
  <si>
    <t>77-VAIRES SUR MARNE</t>
  </si>
  <si>
    <t>77-VALENCE EN BRIE</t>
  </si>
  <si>
    <t>77-VANVILLE</t>
  </si>
  <si>
    <t>77-VARENNES SUR SEINE</t>
  </si>
  <si>
    <t>77-VARREDDES</t>
  </si>
  <si>
    <t>77-VAUCOURTOIS</t>
  </si>
  <si>
    <t>77-VAUDOY EN BRIE</t>
  </si>
  <si>
    <t>77-VAUX LE PENIL</t>
  </si>
  <si>
    <t>77-VAUX SUR LUNAIN</t>
  </si>
  <si>
    <t>77-VENDREST</t>
  </si>
  <si>
    <t>77-VERDELOT</t>
  </si>
  <si>
    <t>77-VERNEUIL L ETANG</t>
  </si>
  <si>
    <t>77-VERNOU LA CELLE SUR SEINE</t>
  </si>
  <si>
    <t>77-VERT ST DENIS</t>
  </si>
  <si>
    <t>77-VIEUX CHAMPAGNE</t>
  </si>
  <si>
    <t>77-VIGNELY</t>
  </si>
  <si>
    <t>77-VILLE ST JACQUES</t>
  </si>
  <si>
    <t>77-VILLEBEON</t>
  </si>
  <si>
    <t>77-VILLECERF</t>
  </si>
  <si>
    <t>77-VILLEMARECHAL</t>
  </si>
  <si>
    <t>77-VILLEMAREUIL</t>
  </si>
  <si>
    <t>77-VILLEMER</t>
  </si>
  <si>
    <t>77-VILLENAUXE LA PETITE</t>
  </si>
  <si>
    <t>77-VILLENEUVE LE COMTE</t>
  </si>
  <si>
    <t>77-VILLENEUVE LES BORDES</t>
  </si>
  <si>
    <t>77-VILLENEUVE SOUS DAMMARTIN</t>
  </si>
  <si>
    <t>77-VILLENEUVE ST DENIS</t>
  </si>
  <si>
    <t>77-VILLENEUVE SUR BELLOT</t>
  </si>
  <si>
    <t>77-VILLENOY</t>
  </si>
  <si>
    <t>77-VILLEPARISIS</t>
  </si>
  <si>
    <t>77-VILLEROY</t>
  </si>
  <si>
    <t>77-VILLEVAUDE</t>
  </si>
  <si>
    <t>77-VILLIERS EN BIERE</t>
  </si>
  <si>
    <t>77-VILLIERS SOUS GREZ</t>
  </si>
  <si>
    <t>77-VILLIERS ST GEORGES</t>
  </si>
  <si>
    <t>77-VILLIERS SUR MORIN</t>
  </si>
  <si>
    <t>77-VILLIERS SUR SEINE</t>
  </si>
  <si>
    <t>77-VILLUIS</t>
  </si>
  <si>
    <t>77-VIMPELLES</t>
  </si>
  <si>
    <t>77-VINANTES</t>
  </si>
  <si>
    <t>77-VINCY MANOEUVRE</t>
  </si>
  <si>
    <t>77-VOINSLES</t>
  </si>
  <si>
    <t>77-VOISENON</t>
  </si>
  <si>
    <t>77-VOULANGIS</t>
  </si>
  <si>
    <t>77-VOULTON</t>
  </si>
  <si>
    <t>77-VOULX</t>
  </si>
  <si>
    <t>77-VULAINES LES PROVINS</t>
  </si>
  <si>
    <t>77-VULAINES SUR SEINE</t>
  </si>
  <si>
    <t>77-YEBLES</t>
  </si>
  <si>
    <t>78-ABLIS</t>
  </si>
  <si>
    <t>78-ACHERES</t>
  </si>
  <si>
    <t>78-ADAINVILLE</t>
  </si>
  <si>
    <t>78-AIGREMONT</t>
  </si>
  <si>
    <t>78-ALLAINVILLE AUX BOIS</t>
  </si>
  <si>
    <t>78-ANDELU</t>
  </si>
  <si>
    <t>78-ANDRESY</t>
  </si>
  <si>
    <t>78-ARNOUVILLE LES MANTES</t>
  </si>
  <si>
    <t>78-AUBERGENVILLE</t>
  </si>
  <si>
    <t>78-AUFFARGIS</t>
  </si>
  <si>
    <t>78-AUFFREVILLE BRASSEUIL</t>
  </si>
  <si>
    <t>78-AULNAY SUR MAULDRE</t>
  </si>
  <si>
    <t>78-AUTEUIL</t>
  </si>
  <si>
    <t>78-AUTOUILLET</t>
  </si>
  <si>
    <t>78-BAILLY</t>
  </si>
  <si>
    <t>78-BAZAINVILLE</t>
  </si>
  <si>
    <t>78-BAZEMONT</t>
  </si>
  <si>
    <t>78-BAZOCHES SUR GUYONNE</t>
  </si>
  <si>
    <t>78-BEHOUST</t>
  </si>
  <si>
    <t>78-BENNECOURT</t>
  </si>
  <si>
    <t>78-BEYNES</t>
  </si>
  <si>
    <t>78-BLARU</t>
  </si>
  <si>
    <t>78-BOINVILLE EN MANTOIS</t>
  </si>
  <si>
    <t>78-BOINVILLE LE GAILLARD</t>
  </si>
  <si>
    <t>78-BOINVILLIERS</t>
  </si>
  <si>
    <t>78-BOIS D ARCY</t>
  </si>
  <si>
    <t>78-BOISSETS</t>
  </si>
  <si>
    <t>78-BOISSY MAUVOISIN</t>
  </si>
  <si>
    <t>78-BOISSY SANS AVOIR</t>
  </si>
  <si>
    <t>78-BONNELLES</t>
  </si>
  <si>
    <t>78-BONNIERES SUR SEINE</t>
  </si>
  <si>
    <t>78-BOUAFLE</t>
  </si>
  <si>
    <t>78-BOUGIVAL</t>
  </si>
  <si>
    <t>78-BOURDONNE</t>
  </si>
  <si>
    <t>78-BREUIL BOIS ROBERT</t>
  </si>
  <si>
    <t>78-BREVAL</t>
  </si>
  <si>
    <t>78-BRUEIL EN VEXIN</t>
  </si>
  <si>
    <t>78-BUC</t>
  </si>
  <si>
    <t>78-BUCHELAY</t>
  </si>
  <si>
    <t>78-BULLION</t>
  </si>
  <si>
    <t>78-CARRIERES SOUS POISSY</t>
  </si>
  <si>
    <t>78-CARRIERES SUR SEINE</t>
  </si>
  <si>
    <t>78-CERNAY LA VILLE</t>
  </si>
  <si>
    <t>78-CHAMBOURCY</t>
  </si>
  <si>
    <t>78-CHANTELOUP LES VIGNES</t>
  </si>
  <si>
    <t>78-CHAPET</t>
  </si>
  <si>
    <t>78-CHATEAUFORT</t>
  </si>
  <si>
    <t>78-CHATOU</t>
  </si>
  <si>
    <t>78-CHAUFOUR LES BONNIERES</t>
  </si>
  <si>
    <t>78-CHAVENAY</t>
  </si>
  <si>
    <t>78-CHEVREUSE</t>
  </si>
  <si>
    <t>78-CHOISEL</t>
  </si>
  <si>
    <t>78-CIVRY LA FORET</t>
  </si>
  <si>
    <t>78-CLAIREFONTAINE EN YVELINES</t>
  </si>
  <si>
    <t>78-COIGNIERES</t>
  </si>
  <si>
    <t>78-CONDE SUR VESGRE</t>
  </si>
  <si>
    <t>78-CONFLANS STE HONORINE</t>
  </si>
  <si>
    <t>78-COURGENT</t>
  </si>
  <si>
    <t>78-CRAVENT</t>
  </si>
  <si>
    <t>78-CRESPIERES</t>
  </si>
  <si>
    <t>78-CROISSY SUR SEINE</t>
  </si>
  <si>
    <t>78-DAMMARTIN EN SERVE</t>
  </si>
  <si>
    <t>78-DAMPIERRE EN YVELINES</t>
  </si>
  <si>
    <t>78-DANNEMARIE</t>
  </si>
  <si>
    <t>78-DAVRON</t>
  </si>
  <si>
    <t>78-DROCOURT</t>
  </si>
  <si>
    <t>78-ECQUEVILLY</t>
  </si>
  <si>
    <t>78-ELANCOURT</t>
  </si>
  <si>
    <t>78-EMANCE</t>
  </si>
  <si>
    <t>78-EPONE</t>
  </si>
  <si>
    <t>78-EVECQUEMONT</t>
  </si>
  <si>
    <t>78-FAVRIEUX</t>
  </si>
  <si>
    <t>78-FEUCHEROLLES</t>
  </si>
  <si>
    <t>78-FLACOURT</t>
  </si>
  <si>
    <t>78-FLEXANVILLE</t>
  </si>
  <si>
    <t>78-FLINS NEUVE EGLISE</t>
  </si>
  <si>
    <t>78-FLINS SUR SEINE</t>
  </si>
  <si>
    <t>78-FOLLAINVILLE DENNEMONT</t>
  </si>
  <si>
    <t>78-FONTENAY LE FLEURY</t>
  </si>
  <si>
    <t>78-FONTENAY MAUVOISIN</t>
  </si>
  <si>
    <t>78-FONTENAY ST PERE</t>
  </si>
  <si>
    <t>78-FRENEUSE</t>
  </si>
  <si>
    <t>78-GAILLON SUR MONTCIENT</t>
  </si>
  <si>
    <t>78-GALLUIS</t>
  </si>
  <si>
    <t>78-GAMBAIS</t>
  </si>
  <si>
    <t>78-GAMBAISEUIL</t>
  </si>
  <si>
    <t>78-GARANCIERES</t>
  </si>
  <si>
    <t>78-GARGENVILLE</t>
  </si>
  <si>
    <t>78-GAZERAN</t>
  </si>
  <si>
    <t>78-GOMMECOURT</t>
  </si>
  <si>
    <t>78-GOUPILLIERES</t>
  </si>
  <si>
    <t>78-GOUSSONVILLE</t>
  </si>
  <si>
    <t>78-GRANDCHAMP</t>
  </si>
  <si>
    <t>78-GRESSEY</t>
  </si>
  <si>
    <t>78-GROSROUVRE</t>
  </si>
  <si>
    <t>78-GUERNES</t>
  </si>
  <si>
    <t>78-GUERVILLE</t>
  </si>
  <si>
    <t>78-GUITRANCOURT</t>
  </si>
  <si>
    <t>78-GUYANCOURT</t>
  </si>
  <si>
    <t>78-HARDRICOURT</t>
  </si>
  <si>
    <t>78-HARGEVILLE</t>
  </si>
  <si>
    <t>78-HERBEVILLE</t>
  </si>
  <si>
    <t>78-HERMERAY</t>
  </si>
  <si>
    <t>78-HOUDAN</t>
  </si>
  <si>
    <t>78-HOUILLES</t>
  </si>
  <si>
    <t>78-ISSOU</t>
  </si>
  <si>
    <t>78-JAMBVILLE</t>
  </si>
  <si>
    <t>78-JOUARS PONTCHARTRAIN</t>
  </si>
  <si>
    <t>78-JOUY EN JOSAS</t>
  </si>
  <si>
    <t>78-JOUY MAUVOISIN</t>
  </si>
  <si>
    <t>78-JUMEAUVILLE</t>
  </si>
  <si>
    <t>78-JUZIERS</t>
  </si>
  <si>
    <t>78-L ETANG LA VILLE</t>
  </si>
  <si>
    <t>78-LA BOISSIERE ECOLE</t>
  </si>
  <si>
    <t>78-LA CELLE LES BORDES</t>
  </si>
  <si>
    <t>78-LA CELLE ST CLOUD</t>
  </si>
  <si>
    <t>78-LA FALAISE</t>
  </si>
  <si>
    <t>78-LA HAUTEVILLE</t>
  </si>
  <si>
    <t>78-LA QUEUE LES YVELINES</t>
  </si>
  <si>
    <t>78-LA VERRIERE</t>
  </si>
  <si>
    <t>78-LA VILLENEUVE EN CHEVRIE</t>
  </si>
  <si>
    <t>78-LAINVILLE EN VEXIN</t>
  </si>
  <si>
    <t>78-LE CHESNAY ROCQUENCOURT</t>
  </si>
  <si>
    <t>78-LE MESNIL LE ROI</t>
  </si>
  <si>
    <t>78-LE MESNIL ST DENIS</t>
  </si>
  <si>
    <t>78-LE PECQ</t>
  </si>
  <si>
    <t>78-LE PERRAY EN YVELINES</t>
  </si>
  <si>
    <t>78-LE PORT MARLY</t>
  </si>
  <si>
    <t>78-LE TARTRE GAUDRAN</t>
  </si>
  <si>
    <t>78-LE TERTRE ST DENIS</t>
  </si>
  <si>
    <t>78-LE TREMBLAY SUR MAULDRE</t>
  </si>
  <si>
    <t>78-LE VESINET</t>
  </si>
  <si>
    <t>78-LES ALLUETS LE ROI</t>
  </si>
  <si>
    <t>78-LES BREVIAIRES</t>
  </si>
  <si>
    <t>78-LES CLAYES SOUS BOIS</t>
  </si>
  <si>
    <t>78-LES ESSARTS LE ROI</t>
  </si>
  <si>
    <t>78-LES LOGES EN JOSAS</t>
  </si>
  <si>
    <t>78-LES MESNULS</t>
  </si>
  <si>
    <t>78-LES MUREAUX</t>
  </si>
  <si>
    <t>78-LEVIS ST NOM</t>
  </si>
  <si>
    <t>78-LIMAY</t>
  </si>
  <si>
    <t>78-LIMETZ VILLEZ</t>
  </si>
  <si>
    <t>78-LOMMOYE</t>
  </si>
  <si>
    <t>78-LONGNES</t>
  </si>
  <si>
    <t>78-LONGVILLIERS</t>
  </si>
  <si>
    <t>78-LOUVECIENNES</t>
  </si>
  <si>
    <t>78-MAGNANVILLE</t>
  </si>
  <si>
    <t>78-MAGNY LES HAMEAUX</t>
  </si>
  <si>
    <t>78-MAISONS LAFFITTE</t>
  </si>
  <si>
    <t>78-MANTES LA JOLIE</t>
  </si>
  <si>
    <t>78-MANTES LA VILLE</t>
  </si>
  <si>
    <t>78-MARCQ</t>
  </si>
  <si>
    <t>78-MAREIL LE GUYON</t>
  </si>
  <si>
    <t>78-MAREIL MARLY</t>
  </si>
  <si>
    <t>78-MAREIL SUR MAULDRE</t>
  </si>
  <si>
    <t>78-MARLY LE ROI</t>
  </si>
  <si>
    <t>78-MAULE</t>
  </si>
  <si>
    <t>78-MAULETTE</t>
  </si>
  <si>
    <t>78-MAURECOURT</t>
  </si>
  <si>
    <t>78-MAUREPAS</t>
  </si>
  <si>
    <t>78-MEDAN</t>
  </si>
  <si>
    <t>78-MENERVILLE</t>
  </si>
  <si>
    <t>78-MERE</t>
  </si>
  <si>
    <t>78-MERICOURT</t>
  </si>
  <si>
    <t>78-MEULAN EN YVELINES</t>
  </si>
  <si>
    <t>78-MEZIERES SUR SEINE</t>
  </si>
  <si>
    <t>78-MEZY SUR SEINE</t>
  </si>
  <si>
    <t>78-MILLEMONT</t>
  </si>
  <si>
    <t>78-MILON LA CHAPELLE</t>
  </si>
  <si>
    <t>78-MITTAINVILLE</t>
  </si>
  <si>
    <t>78-MOISSON</t>
  </si>
  <si>
    <t>78-MONDREVILLE</t>
  </si>
  <si>
    <t>78-MONTAINVILLE</t>
  </si>
  <si>
    <t>78-MONTALET LE BOIS</t>
  </si>
  <si>
    <t>78-MONTCHAUVET</t>
  </si>
  <si>
    <t>78-MONTESSON</t>
  </si>
  <si>
    <t>78-MONTFORT L AMAURY</t>
  </si>
  <si>
    <t>78-MONTIGNY LE BRETONNEUX</t>
  </si>
  <si>
    <t>78-MORAINVILLIERS</t>
  </si>
  <si>
    <t>78-MOUSSEAUX SUR SEINE</t>
  </si>
  <si>
    <t>78-MULCENT</t>
  </si>
  <si>
    <t>78-NEAUPHLE LE CHATEAU</t>
  </si>
  <si>
    <t>78-NEAUPHLE LE VIEUX</t>
  </si>
  <si>
    <t>78-NEAUPHLETTE</t>
  </si>
  <si>
    <t>78-NEZEL</t>
  </si>
  <si>
    <t>78-NOISY LE ROI</t>
  </si>
  <si>
    <t>78-NOTRE DAME DE LA MER</t>
  </si>
  <si>
    <t>78-OINVILLE SUR MONTCIENT</t>
  </si>
  <si>
    <t>78-ORCEMONT</t>
  </si>
  <si>
    <t>78-ORGERUS</t>
  </si>
  <si>
    <t>78-ORGEVAL</t>
  </si>
  <si>
    <t>78-ORPHIN</t>
  </si>
  <si>
    <t>78-ORSONVILLE</t>
  </si>
  <si>
    <t>78-ORVILLIERS</t>
  </si>
  <si>
    <t>78-OSMOY</t>
  </si>
  <si>
    <t>78-PARAY DOUAVILLE</t>
  </si>
  <si>
    <t>78-PERDREAUVILLE</t>
  </si>
  <si>
    <t>78-PLAISIR</t>
  </si>
  <si>
    <t>78-POIGNY LA FORET</t>
  </si>
  <si>
    <t>78-POISSY</t>
  </si>
  <si>
    <t>78-PONTHEVRARD</t>
  </si>
  <si>
    <t>78-PORCHEVILLE</t>
  </si>
  <si>
    <t>78-PRUNAY EN YVELINES</t>
  </si>
  <si>
    <t>78-PRUNAY LE TEMPLE</t>
  </si>
  <si>
    <t>78-RAIZEUX</t>
  </si>
  <si>
    <t>78-RAMBOUILLET</t>
  </si>
  <si>
    <t>78-RENNEMOULIN</t>
  </si>
  <si>
    <t>78-RICHEBOURG</t>
  </si>
  <si>
    <t>78-ROCHEFORT EN YVELINES</t>
  </si>
  <si>
    <t>78-ROLLEBOISE</t>
  </si>
  <si>
    <t>78-ROSAY</t>
  </si>
  <si>
    <t>78-ROSNY SUR SEINE</t>
  </si>
  <si>
    <t>78-SAILLY</t>
  </si>
  <si>
    <t>78-SARTROUVILLE</t>
  </si>
  <si>
    <t>78-SAULX MARCHAIS</t>
  </si>
  <si>
    <t>78-SENLISSE</t>
  </si>
  <si>
    <t>78-SEPTEUIL</t>
  </si>
  <si>
    <t>78-SOINDRES</t>
  </si>
  <si>
    <t>78-SONCHAMP</t>
  </si>
  <si>
    <t>78-ST ARNOULT EN YVELINES</t>
  </si>
  <si>
    <t>78-ST CYR L ECOLE</t>
  </si>
  <si>
    <t>78-ST FORGET</t>
  </si>
  <si>
    <t>78-ST GERMAIN DE LA GRANGE</t>
  </si>
  <si>
    <t>78-ST GERMAIN EN LAYE</t>
  </si>
  <si>
    <t>78-ST HILARION</t>
  </si>
  <si>
    <t>78-ST ILLIERS LA VILLE</t>
  </si>
  <si>
    <t>78-ST ILLIERS LE BOIS</t>
  </si>
  <si>
    <t>78-ST LAMBERT DES BOIS</t>
  </si>
  <si>
    <t>78-ST LEGER EN YVELINES</t>
  </si>
  <si>
    <t>78-ST MARTIN DE BRETHENCOURT</t>
  </si>
  <si>
    <t>78-ST MARTIN DES CHAMPS</t>
  </si>
  <si>
    <t>78-ST MARTIN LA GARENNE</t>
  </si>
  <si>
    <t>78-ST NOM LA BRETECHE</t>
  </si>
  <si>
    <t>78-ST REMY L HONORE</t>
  </si>
  <si>
    <t>78-ST REMY LES CHEVREUSE</t>
  </si>
  <si>
    <t>78-STE MESME</t>
  </si>
  <si>
    <t>78-TACOIGNIERES</t>
  </si>
  <si>
    <t>78-TESSANCOURT SUR AUBETTE</t>
  </si>
  <si>
    <t>78-THIVERVAL GRIGNON</t>
  </si>
  <si>
    <t>78-THOIRY</t>
  </si>
  <si>
    <t>78-TILLY</t>
  </si>
  <si>
    <t>78-TOUSSUS LE NOBLE</t>
  </si>
  <si>
    <t>78-TRAPPES</t>
  </si>
  <si>
    <t>78-TRIEL SUR SEINE</t>
  </si>
  <si>
    <t>78-VAUX SUR SEINE</t>
  </si>
  <si>
    <t>78-VELIZY VILLACOUBLAY</t>
  </si>
  <si>
    <t>78-VERNEUIL SUR SEINE</t>
  </si>
  <si>
    <t>78-VERNOUILLET</t>
  </si>
  <si>
    <t>78-VERSAILLES</t>
  </si>
  <si>
    <t>78-VERT</t>
  </si>
  <si>
    <t>78-VICQ</t>
  </si>
  <si>
    <t>78-VIEILLE EGLISE EN YVELINES</t>
  </si>
  <si>
    <t>78-VILLENNES SUR SEINE</t>
  </si>
  <si>
    <t>78-VILLEPREUX</t>
  </si>
  <si>
    <t>78-VILLETTE</t>
  </si>
  <si>
    <t>78-VILLIERS LE MAHIEU</t>
  </si>
  <si>
    <t>78-VILLIERS ST FREDERIC</t>
  </si>
  <si>
    <t>78-VIROFLAY</t>
  </si>
  <si>
    <t>78-VOISINS LE BRETONNEUX</t>
  </si>
  <si>
    <t>79-ADILLY</t>
  </si>
  <si>
    <t>79-AIFFRES</t>
  </si>
  <si>
    <t>79-AIGONDIGNE</t>
  </si>
  <si>
    <t>79-AIRVAULT</t>
  </si>
  <si>
    <t>79-ALLOINAY</t>
  </si>
  <si>
    <t>79-ALLONNE</t>
  </si>
  <si>
    <t>79-AMAILLOUX</t>
  </si>
  <si>
    <t>79-AMURE</t>
  </si>
  <si>
    <t>79-ARCAIS</t>
  </si>
  <si>
    <t>79-ARDIN</t>
  </si>
  <si>
    <t>79-ARGENTONNAY</t>
  </si>
  <si>
    <t>79-ASNIERES EN POITOU</t>
  </si>
  <si>
    <t>79-ASSAIS LES JUMEAUX</t>
  </si>
  <si>
    <t>79-AUBIGNE</t>
  </si>
  <si>
    <t>79-AUBIGNY</t>
  </si>
  <si>
    <t>79-AUGE</t>
  </si>
  <si>
    <t>79-AVAILLES THOUARSAIS</t>
  </si>
  <si>
    <t>79-AVON</t>
  </si>
  <si>
    <t>79-AZAY LE BRULE</t>
  </si>
  <si>
    <t>79-AZAY SUR THOUET</t>
  </si>
  <si>
    <t>79-BEAULIEU SOUS PARTHENAY</t>
  </si>
  <si>
    <t>79-BEAUSSAIS VITRE</t>
  </si>
  <si>
    <t>79-BEAUVOIR SUR NIORT</t>
  </si>
  <si>
    <t>79-BECELEUF</t>
  </si>
  <si>
    <t>79-BESSINES</t>
  </si>
  <si>
    <t>79-BEUGNON THIREUIL</t>
  </si>
  <si>
    <t>79-BOISME</t>
  </si>
  <si>
    <t>79-BOUGON</t>
  </si>
  <si>
    <t>79-BOUSSAIS</t>
  </si>
  <si>
    <t>79-BRESSUIRE</t>
  </si>
  <si>
    <t>79-BRETIGNOLLES</t>
  </si>
  <si>
    <t>79-BRIEUIL SUR CHIZE</t>
  </si>
  <si>
    <t>79-BRION PRES THOUET</t>
  </si>
  <si>
    <t>79-BRIOUX SUR BOUTONNE</t>
  </si>
  <si>
    <t>79-BRULAIN</t>
  </si>
  <si>
    <t>79-CAUNAY</t>
  </si>
  <si>
    <t>79-CELLES SUR BELLE</t>
  </si>
  <si>
    <t>79-CERIZAY</t>
  </si>
  <si>
    <t>79-CHAMPDENIERS</t>
  </si>
  <si>
    <t>79-CHANTELOUP</t>
  </si>
  <si>
    <t>79-CHATILLON SUR THOUET</t>
  </si>
  <si>
    <t>79-CHAURAY</t>
  </si>
  <si>
    <t>79-CHEF BOUTONNE</t>
  </si>
  <si>
    <t>79-CHENAY</t>
  </si>
  <si>
    <t>79-CHERIGNE</t>
  </si>
  <si>
    <t>79-CHERVEUX</t>
  </si>
  <si>
    <t>79-CHEY</t>
  </si>
  <si>
    <t>79-CHICHE</t>
  </si>
  <si>
    <t>79-CHIZE</t>
  </si>
  <si>
    <t>79-CIRIERES</t>
  </si>
  <si>
    <t>79-CLAVE</t>
  </si>
  <si>
    <t>79-CLESSE</t>
  </si>
  <si>
    <t>79-CLUSSAIS LA POMMERAIE</t>
  </si>
  <si>
    <t>79-COMBRAND</t>
  </si>
  <si>
    <t>79-COULON</t>
  </si>
  <si>
    <t>79-COULONGES SUR L AUTIZE</t>
  </si>
  <si>
    <t>79-COULONGES THOUARSAIS</t>
  </si>
  <si>
    <t>79-COURLAY</t>
  </si>
  <si>
    <t>79-COURS</t>
  </si>
  <si>
    <t>79-COUTURE D ARGENSON</t>
  </si>
  <si>
    <t>79-DOUX</t>
  </si>
  <si>
    <t>79-ECHIRE</t>
  </si>
  <si>
    <t>79-ENSIGNE</t>
  </si>
  <si>
    <t>79-EPANNES</t>
  </si>
  <si>
    <t>79-EXIREUIL</t>
  </si>
  <si>
    <t>79-EXOUDUN</t>
  </si>
  <si>
    <t>79-FAYE L ABBESSE</t>
  </si>
  <si>
    <t>79-FAYE SUR ARDIN</t>
  </si>
  <si>
    <t>79-FENERY</t>
  </si>
  <si>
    <t>79-FENIOUX</t>
  </si>
  <si>
    <t>79-FOMPERRON</t>
  </si>
  <si>
    <t>79-FONTENILLE ST MARTIN ENTRAIGUES</t>
  </si>
  <si>
    <t>79-FONTIVILLIE</t>
  </si>
  <si>
    <t>79-FORS</t>
  </si>
  <si>
    <t>79-FRANCOIS</t>
  </si>
  <si>
    <t>79-FRESSINES</t>
  </si>
  <si>
    <t>79-FRONTENAY ROHAN ROHAN</t>
  </si>
  <si>
    <t>79-GEAY</t>
  </si>
  <si>
    <t>79-GENNETON</t>
  </si>
  <si>
    <t>79-GERMOND ROUVRE</t>
  </si>
  <si>
    <t>79-GLENAY</t>
  </si>
  <si>
    <t>79-GOURGE</t>
  </si>
  <si>
    <t>79-GRANZAY GRIPT</t>
  </si>
  <si>
    <t>79-IRAIS</t>
  </si>
  <si>
    <t>79-JUILLE</t>
  </si>
  <si>
    <t>79-JUSCORPS</t>
  </si>
  <si>
    <t>79-L ABSIE</t>
  </si>
  <si>
    <t>79-LA BOISSIERE EN GATINE</t>
  </si>
  <si>
    <t>79-LA CHAPELLE BATON</t>
  </si>
  <si>
    <t>79-LA CHAPELLE BERTRAND</t>
  </si>
  <si>
    <t>79-LA CHAPELLE POUILLOUX</t>
  </si>
  <si>
    <t>79-LA CHAPELLE ST LAURENT</t>
  </si>
  <si>
    <t>79-LA CRECHE</t>
  </si>
  <si>
    <t>79-LA FERRIERE EN PARTHENAY</t>
  </si>
  <si>
    <t>79-LA FORET SUR SEVRE</t>
  </si>
  <si>
    <t>79-LA FOYE MONJAULT</t>
  </si>
  <si>
    <t>79-LA MOTHE ST HERAY</t>
  </si>
  <si>
    <t>79-LA PETITE BOISSIERE</t>
  </si>
  <si>
    <t>79-LA PEYRATTE</t>
  </si>
  <si>
    <t>79-LA ROCHENARD</t>
  </si>
  <si>
    <t>79-LAGEON</t>
  </si>
  <si>
    <t>79-LARGEASSE</t>
  </si>
  <si>
    <t>79-LE BOURDET</t>
  </si>
  <si>
    <t>79-LE BUSSEAU</t>
  </si>
  <si>
    <t>79-LE CHILLOU</t>
  </si>
  <si>
    <t>79-LE PIN</t>
  </si>
  <si>
    <t>79-LE RETAIL</t>
  </si>
  <si>
    <t>79-LE TALLUD</t>
  </si>
  <si>
    <t>79-LE VANNEAU IRLEAU</t>
  </si>
  <si>
    <t>79-LE VERT</t>
  </si>
  <si>
    <t>79-LES CHATELIERS</t>
  </si>
  <si>
    <t>79-LES FORGES</t>
  </si>
  <si>
    <t>79-LES FOSSES</t>
  </si>
  <si>
    <t>79-LES GROSEILLERS</t>
  </si>
  <si>
    <t>79-LEZAY</t>
  </si>
  <si>
    <t>79-LHOUMOIS</t>
  </si>
  <si>
    <t>79-LIMALONGES</t>
  </si>
  <si>
    <t>79-LORETZ D ARGENTON</t>
  </si>
  <si>
    <t>79-LORIGNE</t>
  </si>
  <si>
    <t>79-LOUBIGNE</t>
  </si>
  <si>
    <t>79-LOUBILLE</t>
  </si>
  <si>
    <t>79-LOUIN</t>
  </si>
  <si>
    <t>79-LOUZY</t>
  </si>
  <si>
    <t>79-LUCHE SUR BRIOUX</t>
  </si>
  <si>
    <t>79-LUCHE THOUARSAIS</t>
  </si>
  <si>
    <t>79-LUSSERAY</t>
  </si>
  <si>
    <t>79-LUZAY</t>
  </si>
  <si>
    <t>79-MAGNE</t>
  </si>
  <si>
    <t>79-MAIRE LEVESCAULT</t>
  </si>
  <si>
    <t>79-MAISONNAY</t>
  </si>
  <si>
    <t>79-MAISONTIERS</t>
  </si>
  <si>
    <t>79-MARCILLE</t>
  </si>
  <si>
    <t>79-MARIGNY</t>
  </si>
  <si>
    <t>79-MARNES</t>
  </si>
  <si>
    <t>79-MAULEON</t>
  </si>
  <si>
    <t>79-MAUZE SUR LE MIGNON</t>
  </si>
  <si>
    <t>79-MAZIERES EN GATINE</t>
  </si>
  <si>
    <t>79-MELLE</t>
  </si>
  <si>
    <t>79-MELLERAN</t>
  </si>
  <si>
    <t>79-MENIGOUTE</t>
  </si>
  <si>
    <t>79-MESSE</t>
  </si>
  <si>
    <t>79-MONCOUTANT SUR SEVRE</t>
  </si>
  <si>
    <t>79-MONTALEMBERT</t>
  </si>
  <si>
    <t>79-MONTRAVERS</t>
  </si>
  <si>
    <t>79-NANTEUIL</t>
  </si>
  <si>
    <t>79-NEUVY BOUIN</t>
  </si>
  <si>
    <t>79-NIORT</t>
  </si>
  <si>
    <t>79-NUEIL LES AUBIERS</t>
  </si>
  <si>
    <t>79-OROUX</t>
  </si>
  <si>
    <t>79-PAIZAY LE CHAPT</t>
  </si>
  <si>
    <t>79-PAMPLIE</t>
  </si>
  <si>
    <t>79-PAMPROUX</t>
  </si>
  <si>
    <t>79-PARTHENAY</t>
  </si>
  <si>
    <t>79-PAS DE JEU</t>
  </si>
  <si>
    <t>79-PERIGNE</t>
  </si>
  <si>
    <t>79-PERS</t>
  </si>
  <si>
    <t>79-PIERREFITTE</t>
  </si>
  <si>
    <t>79-PLAINE D ARGENSON</t>
  </si>
  <si>
    <t>79-PLAINE ET VALLEES</t>
  </si>
  <si>
    <t>79-PLIBOUX</t>
  </si>
  <si>
    <t>79-POMPAIRE</t>
  </si>
  <si>
    <t>79-POUGNE HERISSON</t>
  </si>
  <si>
    <t>79-PRAHECQ</t>
  </si>
  <si>
    <t>79-PRAILLES LA COUARDE</t>
  </si>
  <si>
    <t>79-PRESSIGNY</t>
  </si>
  <si>
    <t>79-PRIN DEYRANCON</t>
  </si>
  <si>
    <t>79-PUIHARDY</t>
  </si>
  <si>
    <t>79-REFFANNES</t>
  </si>
  <si>
    <t>79-ROM</t>
  </si>
  <si>
    <t>79-ROMANS</t>
  </si>
  <si>
    <t>79-SAIVRES</t>
  </si>
  <si>
    <t>79-SALLES</t>
  </si>
  <si>
    <t>79-SANSAIS</t>
  </si>
  <si>
    <t>79-SAURAIS</t>
  </si>
  <si>
    <t>79-SAUZE VAUSSAIS</t>
  </si>
  <si>
    <t>79-SCIECQ</t>
  </si>
  <si>
    <t>79-SCILLE</t>
  </si>
  <si>
    <t>79-SECONDIGNE SUR BELLE</t>
  </si>
  <si>
    <t>79-SECONDIGNY</t>
  </si>
  <si>
    <t>79-SELIGNE</t>
  </si>
  <si>
    <t>79-SEPVRET</t>
  </si>
  <si>
    <t>79-SOUDAN</t>
  </si>
  <si>
    <t>79-SOUVIGNE</t>
  </si>
  <si>
    <t>79-ST AMAND SUR SEVRE</t>
  </si>
  <si>
    <t>79-ST ANDRE SUR SEVRE</t>
  </si>
  <si>
    <t>79-ST AUBIN DU PLAIN</t>
  </si>
  <si>
    <t>79-ST AUBIN LE CLOUD</t>
  </si>
  <si>
    <t>79-ST CHRISTOPHE SUR ROC</t>
  </si>
  <si>
    <t>79-ST COUTANT</t>
  </si>
  <si>
    <t>79-ST CYR LA LANDE</t>
  </si>
  <si>
    <t>79-ST GELAIS</t>
  </si>
  <si>
    <t>79-ST GENEROUX</t>
  </si>
  <si>
    <t>79-ST GEORGES DE NOISNE</t>
  </si>
  <si>
    <t>79-ST GEORGES DE REX</t>
  </si>
  <si>
    <t>79-ST GERMAIN DE LONGUE CHAUME</t>
  </si>
  <si>
    <t>79-ST GERMIER</t>
  </si>
  <si>
    <t>79-ST HILAIRE LA PALUD</t>
  </si>
  <si>
    <t>79-ST JACQUES DE THOUARS</t>
  </si>
  <si>
    <t>79-ST JEAN DE THOUARS</t>
  </si>
  <si>
    <t>79-ST LAURS</t>
  </si>
  <si>
    <t>79-ST LEGER DE MONTBRUN</t>
  </si>
  <si>
    <t>79-ST LIN</t>
  </si>
  <si>
    <t>79-ST LOUP LAMAIRE</t>
  </si>
  <si>
    <t>79-ST MAIXENT DE BEUGNE</t>
  </si>
  <si>
    <t>79-ST MAIXENT L ECOLE</t>
  </si>
  <si>
    <t>79-ST MARC LA LANDE</t>
  </si>
  <si>
    <t>79-ST MARTIN DE BERNEGOUE</t>
  </si>
  <si>
    <t>79-ST MARTIN DE MACON</t>
  </si>
  <si>
    <t>79-ST MARTIN DE SANZAY</t>
  </si>
  <si>
    <t>79-ST MARTIN DE ST MAIXENT</t>
  </si>
  <si>
    <t>79-ST MARTIN DU FOUILLOUX</t>
  </si>
  <si>
    <t>79-ST MAURICE ETUSSON</t>
  </si>
  <si>
    <t>79-ST MAXIRE</t>
  </si>
  <si>
    <t>79-ST PARDOUX SOUTIERS</t>
  </si>
  <si>
    <t>79-ST PAUL EN GATINE</t>
  </si>
  <si>
    <t>79-ST PIERRE DES ECHAUBROGNES</t>
  </si>
  <si>
    <t>79-ST POMPAIN</t>
  </si>
  <si>
    <t>79-ST REMY</t>
  </si>
  <si>
    <t>79-ST ROMANS DES CHAMPS</t>
  </si>
  <si>
    <t>79-ST ROMANS LES MELLE</t>
  </si>
  <si>
    <t>79-ST SYMPHORIEN</t>
  </si>
  <si>
    <t>79-ST VARENT</t>
  </si>
  <si>
    <t>79-ST VINCENT LA CHATRE</t>
  </si>
  <si>
    <t>79-STE EANNE</t>
  </si>
  <si>
    <t>79-STE GEMME</t>
  </si>
  <si>
    <t>79-STE NEOMAYE</t>
  </si>
  <si>
    <t>79-STE OUENNE</t>
  </si>
  <si>
    <t>79-STE SOLINE</t>
  </si>
  <si>
    <t>79-STE VERGE</t>
  </si>
  <si>
    <t>79-SURIN</t>
  </si>
  <si>
    <t>79-THENEZAY</t>
  </si>
  <si>
    <t>79-THOUARS</t>
  </si>
  <si>
    <t>79-TOURTENAY</t>
  </si>
  <si>
    <t>79-TRAYES</t>
  </si>
  <si>
    <t>79-VAL DU MIGNON</t>
  </si>
  <si>
    <t>79-VAL EN VIGNES</t>
  </si>
  <si>
    <t>79-VALDELAUME</t>
  </si>
  <si>
    <t>79-VALLANS</t>
  </si>
  <si>
    <t>79-VANCAIS</t>
  </si>
  <si>
    <t>79-VANZAY</t>
  </si>
  <si>
    <t>79-VASLES</t>
  </si>
  <si>
    <t>79-VAUSSEROUX</t>
  </si>
  <si>
    <t>79-VAUTEBIS</t>
  </si>
  <si>
    <t>79-VERNOUX EN GATINE</t>
  </si>
  <si>
    <t>79-VERNOUX SUR BOUTONNE</t>
  </si>
  <si>
    <t>79-VERRUYES</t>
  </si>
  <si>
    <t>79-VIENNAY</t>
  </si>
  <si>
    <t>79-VILLEFOLLET</t>
  </si>
  <si>
    <t>79-VILLEMAIN</t>
  </si>
  <si>
    <t>79-VILLIERS EN BOIS</t>
  </si>
  <si>
    <t>79-VILLIERS EN PLAINE</t>
  </si>
  <si>
    <t>79-VILLIERS SUR CHIZE</t>
  </si>
  <si>
    <t>79-VOUHE</t>
  </si>
  <si>
    <t>79-VOUILLE</t>
  </si>
  <si>
    <t>79-VOULMENTIN</t>
  </si>
  <si>
    <t>79-XAINTRAY</t>
  </si>
  <si>
    <t>80-ABBEVILLE</t>
  </si>
  <si>
    <t>80-ABLAINCOURT PRESSOIR</t>
  </si>
  <si>
    <t>80-ACHEUX EN AMIENOIS</t>
  </si>
  <si>
    <t>80-ACHEUX EN VIMEU</t>
  </si>
  <si>
    <t>80-AGENVILLE</t>
  </si>
  <si>
    <t>80-AGENVILLERS</t>
  </si>
  <si>
    <t>80-AIGNEVILLE</t>
  </si>
  <si>
    <t>80-AILLY LE HAUT CLOCHER</t>
  </si>
  <si>
    <t>80-AILLY SUR NOYE</t>
  </si>
  <si>
    <t>80-AILLY SUR SOMME</t>
  </si>
  <si>
    <t>80-AIRAINES</t>
  </si>
  <si>
    <t>80-AIZECOURT LE BAS</t>
  </si>
  <si>
    <t>80-AIZECOURT LE HAUT</t>
  </si>
  <si>
    <t>80-ALBERT</t>
  </si>
  <si>
    <t>80-ALLAINES</t>
  </si>
  <si>
    <t>80-ALLENAY</t>
  </si>
  <si>
    <t>80-ALLERY</t>
  </si>
  <si>
    <t>80-ALLONVILLE</t>
  </si>
  <si>
    <t>80-AMIENS</t>
  </si>
  <si>
    <t>80-ANDAINVILLE</t>
  </si>
  <si>
    <t>80-ANDECHY</t>
  </si>
  <si>
    <t>80-ARGOEUVES</t>
  </si>
  <si>
    <t>80-ARGOULES</t>
  </si>
  <si>
    <t>80-ARGUEL</t>
  </si>
  <si>
    <t>80-ARMANCOURT</t>
  </si>
  <si>
    <t>80-ARQUEVES</t>
  </si>
  <si>
    <t>80-ARREST</t>
  </si>
  <si>
    <t>80-ARRY</t>
  </si>
  <si>
    <t>80-ARVILLERS</t>
  </si>
  <si>
    <t>80-ASSAINVILLERS</t>
  </si>
  <si>
    <t>80-ASSEVILLERS</t>
  </si>
  <si>
    <t>80-ATHIES</t>
  </si>
  <si>
    <t>80-AUBERCOURT</t>
  </si>
  <si>
    <t>80-AUBIGNY</t>
  </si>
  <si>
    <t>80-AUBVILLERS</t>
  </si>
  <si>
    <t>80-AUCHONVILLERS</t>
  </si>
  <si>
    <t>80-AULT</t>
  </si>
  <si>
    <t>80-AUMATRE</t>
  </si>
  <si>
    <t>80-AUMONT</t>
  </si>
  <si>
    <t>80-AUTHEUX</t>
  </si>
  <si>
    <t>80-AUTHIE</t>
  </si>
  <si>
    <t>80-AUTHIEULE</t>
  </si>
  <si>
    <t>80-AUTHUILLE</t>
  </si>
  <si>
    <t>80-AVELESGES</t>
  </si>
  <si>
    <t>80-AVELUY</t>
  </si>
  <si>
    <t>80-AVESNES CHAUSSOY</t>
  </si>
  <si>
    <t>80-AYENCOURT LE MONCHEL</t>
  </si>
  <si>
    <t>80-BACOUEL SUR SELLE</t>
  </si>
  <si>
    <t>80-BAILLEUL</t>
  </si>
  <si>
    <t>80-BAIZIEUX</t>
  </si>
  <si>
    <t>80-BALATRE</t>
  </si>
  <si>
    <t>80-BARLEUX</t>
  </si>
  <si>
    <t>80-BARLY</t>
  </si>
  <si>
    <t>80-BAVELINCOURT</t>
  </si>
  <si>
    <t>80-BAYENCOURT</t>
  </si>
  <si>
    <t>80-BAYONVILLERS</t>
  </si>
  <si>
    <t>80-BAZENTIN</t>
  </si>
  <si>
    <t>80-BEALCOURT</t>
  </si>
  <si>
    <t>80-BEAUCAMPS LE JEUNE</t>
  </si>
  <si>
    <t>80-BEAUCAMPS LE VIEUX</t>
  </si>
  <si>
    <t>80-BEAUCHAMPS</t>
  </si>
  <si>
    <t>80-BEAUCOURT EN SANTERRE</t>
  </si>
  <si>
    <t>80-BEAUCOURT SUR L ANCRE</t>
  </si>
  <si>
    <t>80-BEAUCOURT SUR L HALLUE</t>
  </si>
  <si>
    <t>80-BEAUFORT EN SANTERRE</t>
  </si>
  <si>
    <t>80-BEAUMETZ</t>
  </si>
  <si>
    <t>80-BEAUMONT HAMEL</t>
  </si>
  <si>
    <t>80-BEAUQUESNE</t>
  </si>
  <si>
    <t>80-BEAUVAL</t>
  </si>
  <si>
    <t>80-BECORDEL BECOURT</t>
  </si>
  <si>
    <t>80-BECQUIGNY</t>
  </si>
  <si>
    <t>80-BEHEN</t>
  </si>
  <si>
    <t>80-BEHENCOURT</t>
  </si>
  <si>
    <t>80-BELLANCOURT</t>
  </si>
  <si>
    <t>80-BELLEUSE</t>
  </si>
  <si>
    <t>80-BELLOY EN SANTERRE</t>
  </si>
  <si>
    <t>80-BELLOY ST LEONARD</t>
  </si>
  <si>
    <t>80-BELLOY SUR SOMME</t>
  </si>
  <si>
    <t>80-BERGICOURT</t>
  </si>
  <si>
    <t>80-BERMESNIL</t>
  </si>
  <si>
    <t>80-BERNATRE</t>
  </si>
  <si>
    <t>80-BERNAVILLE</t>
  </si>
  <si>
    <t>80-BERNAY EN PONTHIEU</t>
  </si>
  <si>
    <t>80-BERNES</t>
  </si>
  <si>
    <t>80-BERNEUIL</t>
  </si>
  <si>
    <t>80-BERNY EN SANTERRE</t>
  </si>
  <si>
    <t>80-BERTANGLES</t>
  </si>
  <si>
    <t>80-BERTEAUCOURT LES DAMES</t>
  </si>
  <si>
    <t>80-BERTEAUCOURT LES THENNES</t>
  </si>
  <si>
    <t>80-BERTRANCOURT</t>
  </si>
  <si>
    <t>80-BETHENCOURT SUR MER</t>
  </si>
  <si>
    <t>80-BETHENCOURT SUR SOMME</t>
  </si>
  <si>
    <t>80-BETTEMBOS</t>
  </si>
  <si>
    <t>80-BETTENCOURT RIVIERE</t>
  </si>
  <si>
    <t>80-BETTENCOURT ST OUEN</t>
  </si>
  <si>
    <t>80-BEUVRAIGNES</t>
  </si>
  <si>
    <t>80-BIACHES</t>
  </si>
  <si>
    <t>80-BIARRE</t>
  </si>
  <si>
    <t>80-BIENCOURT</t>
  </si>
  <si>
    <t>80-BILLANCOURT</t>
  </si>
  <si>
    <t>80-BLANGY SOUS POIX</t>
  </si>
  <si>
    <t>80-BLANGY TRONVILLE</t>
  </si>
  <si>
    <t>80-BOISBERGUES</t>
  </si>
  <si>
    <t>80-BOISMONT</t>
  </si>
  <si>
    <t>80-BONNAY</t>
  </si>
  <si>
    <t>80-BONNEVILLE</t>
  </si>
  <si>
    <t>80-BOUCHAVESNES BERGEN</t>
  </si>
  <si>
    <t>80-BOUCHOIR</t>
  </si>
  <si>
    <t>80-BOUCHON</t>
  </si>
  <si>
    <t>80-BOUFFLERS</t>
  </si>
  <si>
    <t>80-BOUGAINVILLE</t>
  </si>
  <si>
    <t>80-BOUILLANCOURT EN SERY</t>
  </si>
  <si>
    <t>80-BOUILLANCOURT LA BATAILLE</t>
  </si>
  <si>
    <t>80-BOUQUEMAISON</t>
  </si>
  <si>
    <t>80-BOURDON</t>
  </si>
  <si>
    <t>80-BOURSEVILLE</t>
  </si>
  <si>
    <t>80-BOUSSICOURT</t>
  </si>
  <si>
    <t>80-BOUTTENCOURT</t>
  </si>
  <si>
    <t>80-BOUVAINCOURT SUR BRESLE</t>
  </si>
  <si>
    <t>80-BOUVINCOURT EN VERMANDOIS</t>
  </si>
  <si>
    <t>80-BOUZINCOURT</t>
  </si>
  <si>
    <t>80-BOVELLES</t>
  </si>
  <si>
    <t>80-BOVES</t>
  </si>
  <si>
    <t>80-BRACHES</t>
  </si>
  <si>
    <t>80-BRAILLY CORNEHOTTE</t>
  </si>
  <si>
    <t>80-BRASSY</t>
  </si>
  <si>
    <t>80-BRAY LES MAREUIL</t>
  </si>
  <si>
    <t>80-BRAY SUR SOMME</t>
  </si>
  <si>
    <t>80-BREILLY</t>
  </si>
  <si>
    <t>80-BRESLE</t>
  </si>
  <si>
    <t>80-BREUIL</t>
  </si>
  <si>
    <t>80-BREVILLERS</t>
  </si>
  <si>
    <t>80-BRIE</t>
  </si>
  <si>
    <t>80-BRIQUEMESNIL FLOXICOURT</t>
  </si>
  <si>
    <t>80-BROCOURT</t>
  </si>
  <si>
    <t>80-BROUCHY</t>
  </si>
  <si>
    <t>80-BRUCAMPS</t>
  </si>
  <si>
    <t>80-BRUTELLES</t>
  </si>
  <si>
    <t>80-BUIGNY L ABBE</t>
  </si>
  <si>
    <t>80-BUIGNY LES GAMACHES</t>
  </si>
  <si>
    <t>80-BUIGNY ST MACLOU</t>
  </si>
  <si>
    <t>80-BUIRE COURCELLES</t>
  </si>
  <si>
    <t>80-BUIRE SUR L ANCRE</t>
  </si>
  <si>
    <t>80-BUS LA MESIERE</t>
  </si>
  <si>
    <t>80-BUS LES ARTOIS</t>
  </si>
  <si>
    <t>80-BUSSU</t>
  </si>
  <si>
    <t>80-BUSSUS BUSSUEL</t>
  </si>
  <si>
    <t>80-BUSSY LES DAOURS</t>
  </si>
  <si>
    <t>80-BUSSY LES POIX</t>
  </si>
  <si>
    <t>80-BUVERCHY</t>
  </si>
  <si>
    <t>80-CACHY</t>
  </si>
  <si>
    <t>80-CAGNY</t>
  </si>
  <si>
    <t>80-CAHON GOUY</t>
  </si>
  <si>
    <t>80-CAIX</t>
  </si>
  <si>
    <t>80-CAMBRON</t>
  </si>
  <si>
    <t>80-CAMON</t>
  </si>
  <si>
    <t>80-CAMPS EN AMIENOIS</t>
  </si>
  <si>
    <t>80-CANAPLES</t>
  </si>
  <si>
    <t>80-CANCHY</t>
  </si>
  <si>
    <t>80-CANDAS</t>
  </si>
  <si>
    <t>80-CANNESSIERES</t>
  </si>
  <si>
    <t>80-CANTIGNY</t>
  </si>
  <si>
    <t>80-CAOURS</t>
  </si>
  <si>
    <t>80-CAPPY</t>
  </si>
  <si>
    <t>80-CARDONNETTE</t>
  </si>
  <si>
    <t>80-CARNOY MAMETZ</t>
  </si>
  <si>
    <t>80-CARREPUIS</t>
  </si>
  <si>
    <t>80-CARTIGNY</t>
  </si>
  <si>
    <t>80-CAULIERES</t>
  </si>
  <si>
    <t>80-CAVILLON</t>
  </si>
  <si>
    <t>80-CAYEUX EN SANTERRE</t>
  </si>
  <si>
    <t>80-CAYEUX SUR MER</t>
  </si>
  <si>
    <t>80-CERISY</t>
  </si>
  <si>
    <t>80-CERISY BULEUX</t>
  </si>
  <si>
    <t>80-CHAMPIEN</t>
  </si>
  <si>
    <t>80-CHAULNES</t>
  </si>
  <si>
    <t>80-CHAUSSOY EPAGNY</t>
  </si>
  <si>
    <t>80-CHEPY</t>
  </si>
  <si>
    <t>80-CHILLY</t>
  </si>
  <si>
    <t>80-CHIPILLY</t>
  </si>
  <si>
    <t>80-CHIRMONT</t>
  </si>
  <si>
    <t>80-CHUIGNES</t>
  </si>
  <si>
    <t>80-CHUIGNOLLES</t>
  </si>
  <si>
    <t>80-CITERNE</t>
  </si>
  <si>
    <t>80-CIZANCOURT</t>
  </si>
  <si>
    <t>80-CLAIRY SAULCHOIX</t>
  </si>
  <si>
    <t>80-CLERY SUR SOMME</t>
  </si>
  <si>
    <t>80-COCQUEREL</t>
  </si>
  <si>
    <t>80-COIGNEUX</t>
  </si>
  <si>
    <t>80-COISY</t>
  </si>
  <si>
    <t>80-COLINCAMPS</t>
  </si>
  <si>
    <t>80-COMBLES</t>
  </si>
  <si>
    <t>80-CONDE FOLIE</t>
  </si>
  <si>
    <t>80-CONTALMAISON</t>
  </si>
  <si>
    <t>80-CONTAY</t>
  </si>
  <si>
    <t>80-CONTEVILLE</t>
  </si>
  <si>
    <t>80-CONTRE</t>
  </si>
  <si>
    <t>80-CONTY</t>
  </si>
  <si>
    <t>80-CORBIE</t>
  </si>
  <si>
    <t>80-COTTENCHY</t>
  </si>
  <si>
    <t>80-COULLEMELLE</t>
  </si>
  <si>
    <t>80-COULONVILLERS</t>
  </si>
  <si>
    <t>80-COURCELETTE</t>
  </si>
  <si>
    <t>80-COURCELLES AU BOIS</t>
  </si>
  <si>
    <t>80-COURCELLES SOUS MOYENCOURT</t>
  </si>
  <si>
    <t>80-COURCELLES SOUS THOIX</t>
  </si>
  <si>
    <t>80-COURTEMANCHE</t>
  </si>
  <si>
    <t>80-CRAMONT</t>
  </si>
  <si>
    <t>80-CRECY EN PONTHIEU</t>
  </si>
  <si>
    <t>80-CREMERY</t>
  </si>
  <si>
    <t>80-CRESSY OMENCOURT</t>
  </si>
  <si>
    <t>80-CREUSE</t>
  </si>
  <si>
    <t>80-CROIX MOLIGNEAUX</t>
  </si>
  <si>
    <t>80-CROIXRAULT</t>
  </si>
  <si>
    <t>80-CROUY ST PIERRE</t>
  </si>
  <si>
    <t>80-CURCHY</t>
  </si>
  <si>
    <t>80-CURLU</t>
  </si>
  <si>
    <t>80-DAMERY</t>
  </si>
  <si>
    <t>80-DANCOURT POPINCOURT</t>
  </si>
  <si>
    <t>80-DAOURS</t>
  </si>
  <si>
    <t>80-DARGNIES</t>
  </si>
  <si>
    <t>80-DAVENESCOURT</t>
  </si>
  <si>
    <t>80-DEMUIN</t>
  </si>
  <si>
    <t>80-DERNANCOURT</t>
  </si>
  <si>
    <t>80-DEVISE</t>
  </si>
  <si>
    <t>80-DOINGT FLAMICOURT</t>
  </si>
  <si>
    <t>80-DOMART EN PONTHIEU</t>
  </si>
  <si>
    <t>80-DOMART SUR LA LUCE</t>
  </si>
  <si>
    <t>80-DOMESMONT</t>
  </si>
  <si>
    <t>80-DOMINOIS</t>
  </si>
  <si>
    <t>80-DOMLEGER LONGVILLERS</t>
  </si>
  <si>
    <t>80-DOMMARTIN</t>
  </si>
  <si>
    <t>80-DOMPIERRE BECQUINCOURT</t>
  </si>
  <si>
    <t>80-DOMPIERRE SUR AUTHIE</t>
  </si>
  <si>
    <t>80-DOMQUEUR</t>
  </si>
  <si>
    <t>80-DOMVAST</t>
  </si>
  <si>
    <t>80-DOUDELAINVILLE</t>
  </si>
  <si>
    <t>80-DOUILLY</t>
  </si>
  <si>
    <t>80-DOULLENS</t>
  </si>
  <si>
    <t>80-DREUIL LES AMIENS</t>
  </si>
  <si>
    <t>80-DRIENCOURT</t>
  </si>
  <si>
    <t>80-DROMESNIL</t>
  </si>
  <si>
    <t>80-DRUCAT</t>
  </si>
  <si>
    <t>80-DURY</t>
  </si>
  <si>
    <t>80-EAUCOURT SUR SOMME</t>
  </si>
  <si>
    <t>80-ECLUSIER VAUX</t>
  </si>
  <si>
    <t>80-EMBREVILLE</t>
  </si>
  <si>
    <t>80-ENGLEBELMER</t>
  </si>
  <si>
    <t>80-ENNEMAIN</t>
  </si>
  <si>
    <t>80-EPAGNE EPAGNETTE</t>
  </si>
  <si>
    <t>80-EPAUMESNIL</t>
  </si>
  <si>
    <t>80-EPECAMPS</t>
  </si>
  <si>
    <t>80-EPEHY</t>
  </si>
  <si>
    <t>80-EPENANCOURT</t>
  </si>
  <si>
    <t>80-EPLESSIER</t>
  </si>
  <si>
    <t>80-EPPEVILLE</t>
  </si>
  <si>
    <t>80-EQUANCOURT</t>
  </si>
  <si>
    <t>80-EQUENNES ERAMECOURT</t>
  </si>
  <si>
    <t>80-ERCHES</t>
  </si>
  <si>
    <t>80-ERCHEU</t>
  </si>
  <si>
    <t>80-ERCOURT</t>
  </si>
  <si>
    <t>80-ERGNIES</t>
  </si>
  <si>
    <t>80-ERONDELLE</t>
  </si>
  <si>
    <t>80-ESCLAINVILLERS</t>
  </si>
  <si>
    <t>80-ESMERY HALLON</t>
  </si>
  <si>
    <t>80-ESSERTAUX</t>
  </si>
  <si>
    <t>80-ESTREBOEUF</t>
  </si>
  <si>
    <t>80-ESTREES DENIECOURT</t>
  </si>
  <si>
    <t>80-ESTREES LES CRECY</t>
  </si>
  <si>
    <t>80-ESTREES MONS</t>
  </si>
  <si>
    <t>80-ESTREES SUR NOYE</t>
  </si>
  <si>
    <t>80-ETALON</t>
  </si>
  <si>
    <t>80-ETELFAY</t>
  </si>
  <si>
    <t>80-ETERPIGNY</t>
  </si>
  <si>
    <t>80-ETINEHEM MERICOURT</t>
  </si>
  <si>
    <t>80-ETREJUST</t>
  </si>
  <si>
    <t>80-ETRICOURT MANANCOURT</t>
  </si>
  <si>
    <t>80-FALVY</t>
  </si>
  <si>
    <t>80-FAMECHON</t>
  </si>
  <si>
    <t>80-FAVEROLLES</t>
  </si>
  <si>
    <t>80-FAVIERES</t>
  </si>
  <si>
    <t>80-FAY</t>
  </si>
  <si>
    <t>80-FERRIERES</t>
  </si>
  <si>
    <t>80-FESCAMPS</t>
  </si>
  <si>
    <t>80-FEUILLERES</t>
  </si>
  <si>
    <t>80-FEUQUIERES EN VIMEU</t>
  </si>
  <si>
    <t>80-FIEFFES MONTRELET</t>
  </si>
  <si>
    <t>80-FIENVILLERS</t>
  </si>
  <si>
    <t>80-FIGNIERES</t>
  </si>
  <si>
    <t>80-FINS</t>
  </si>
  <si>
    <t>80-FLAUCOURT</t>
  </si>
  <si>
    <t>80-FLERS</t>
  </si>
  <si>
    <t>80-FLERS SUR NOYE</t>
  </si>
  <si>
    <t>80-FLESSELLES</t>
  </si>
  <si>
    <t>80-FLEURY</t>
  </si>
  <si>
    <t>80-FLIXECOURT</t>
  </si>
  <si>
    <t>80-FLUY</t>
  </si>
  <si>
    <t>80-FOLIES</t>
  </si>
  <si>
    <t>80-FOLLEVILLE</t>
  </si>
  <si>
    <t>80-FONCHES FONCHETTE</t>
  </si>
  <si>
    <t>80-FONTAINE LE SEC</t>
  </si>
  <si>
    <t>80-FONTAINE LES CAPPY</t>
  </si>
  <si>
    <t>80-FONTAINE SOUS MONTDIDIER</t>
  </si>
  <si>
    <t>80-FONTAINE SUR MAYE</t>
  </si>
  <si>
    <t>80-FONTAINE SUR SOMME</t>
  </si>
  <si>
    <t>80-FORCEVILLE EN AMIENOIS</t>
  </si>
  <si>
    <t>80-FORCEVILLE EN VIMEU</t>
  </si>
  <si>
    <t>80-FOREST L ABBAYE</t>
  </si>
  <si>
    <t>80-FOREST MONTIERS</t>
  </si>
  <si>
    <t>80-FORT MAHON PLAGE</t>
  </si>
  <si>
    <t>80-FOSSEMANANT</t>
  </si>
  <si>
    <t>80-FOUCAUCOURT EN SANTERRE</t>
  </si>
  <si>
    <t>80-FOUCAUCOURT HORS NESLE</t>
  </si>
  <si>
    <t>80-FOUENCAMPS</t>
  </si>
  <si>
    <t>80-FOUILLOY</t>
  </si>
  <si>
    <t>80-FOUQUESCOURT</t>
  </si>
  <si>
    <t>80-FOURCIGNY</t>
  </si>
  <si>
    <t>80-FOURDRINOY</t>
  </si>
  <si>
    <t>80-FRAMERVILLE RAINECOURT</t>
  </si>
  <si>
    <t>80-FRAMICOURT</t>
  </si>
  <si>
    <t>80-FRANCIERES</t>
  </si>
  <si>
    <t>80-FRANLEU</t>
  </si>
  <si>
    <t>80-FRANQUEVILLE</t>
  </si>
  <si>
    <t>80-FRANSART</t>
  </si>
  <si>
    <t>80-FRANSU</t>
  </si>
  <si>
    <t>80-FRANSURES</t>
  </si>
  <si>
    <t>80-FRANVILLERS</t>
  </si>
  <si>
    <t>80-FRECHENCOURT</t>
  </si>
  <si>
    <t>80-FREMONTIERS</t>
  </si>
  <si>
    <t>80-FRESNES MAZANCOURT</t>
  </si>
  <si>
    <t>80-FRESNES TILLOLOY</t>
  </si>
  <si>
    <t>80-FRESNEVILLE</t>
  </si>
  <si>
    <t>80-FRESNOY ANDAINVILLE</t>
  </si>
  <si>
    <t>80-FRESNOY AU VAL</t>
  </si>
  <si>
    <t>80-FRESNOY EN CHAUSSEE</t>
  </si>
  <si>
    <t>80-FRESNOY LES ROYE</t>
  </si>
  <si>
    <t>80-FRESSENNEVILLE</t>
  </si>
  <si>
    <t>80-FRETTECUISSE</t>
  </si>
  <si>
    <t>80-FRETTEMEULE</t>
  </si>
  <si>
    <t>80-FRIAUCOURT</t>
  </si>
  <si>
    <t>80-FRICAMPS</t>
  </si>
  <si>
    <t>80-FRICOURT</t>
  </si>
  <si>
    <t>80-FRISE</t>
  </si>
  <si>
    <t>80-FRIVILLE ESCARBOTIN</t>
  </si>
  <si>
    <t>80-FROHEN SUR AUTHIE</t>
  </si>
  <si>
    <t>80-FROYELLES</t>
  </si>
  <si>
    <t>80-FRUCOURT</t>
  </si>
  <si>
    <t>80-GAMACHES</t>
  </si>
  <si>
    <t>80-GAPENNES</t>
  </si>
  <si>
    <t>80-GAUVILLE</t>
  </si>
  <si>
    <t>80-GENTELLES</t>
  </si>
  <si>
    <t>80-GEZAINCOURT</t>
  </si>
  <si>
    <t>80-GINCHY</t>
  </si>
  <si>
    <t>80-GLISY</t>
  </si>
  <si>
    <t>80-GORENFLOS</t>
  </si>
  <si>
    <t>80-GORGES</t>
  </si>
  <si>
    <t>80-GOYENCOURT</t>
  </si>
  <si>
    <t>80-GRAND LAVIERS</t>
  </si>
  <si>
    <t>80-GRANDCOURT</t>
  </si>
  <si>
    <t>80-GRATIBUS</t>
  </si>
  <si>
    <t>80-GRATTEPANCHE</t>
  </si>
  <si>
    <t>80-GREBAULT MESNIL</t>
  </si>
  <si>
    <t>80-GRIVESNES</t>
  </si>
  <si>
    <t>80-GRIVILLERS</t>
  </si>
  <si>
    <t>80-GROUCHES LUCHUEL</t>
  </si>
  <si>
    <t>80-GRUNY</t>
  </si>
  <si>
    <t>80-GUERBIGNY</t>
  </si>
  <si>
    <t>80-GUESCHART</t>
  </si>
  <si>
    <t>80-GUEUDECOURT</t>
  </si>
  <si>
    <t>80-GUIGNEMICOURT</t>
  </si>
  <si>
    <t>80-GUILLAUCOURT</t>
  </si>
  <si>
    <t>80-GUILLEMONT</t>
  </si>
  <si>
    <t>80-GUIZANCOURT</t>
  </si>
  <si>
    <t>80-GUYENCOURT SAULCOURT</t>
  </si>
  <si>
    <t>80-GUYENCOURT SUR NOYE</t>
  </si>
  <si>
    <t>80-HAILLES</t>
  </si>
  <si>
    <t>80-HALLENCOURT</t>
  </si>
  <si>
    <t>80-HALLIVILLERS</t>
  </si>
  <si>
    <t>80-HALLOY LES PERNOIS</t>
  </si>
  <si>
    <t>80-HALLU</t>
  </si>
  <si>
    <t>80-HAM</t>
  </si>
  <si>
    <t>80-HAMELET</t>
  </si>
  <si>
    <t>80-HANCOURT</t>
  </si>
  <si>
    <t>80-HANGARD</t>
  </si>
  <si>
    <t>80-HANGEST EN SANTERRE</t>
  </si>
  <si>
    <t>80-HANGEST SUR SOMME</t>
  </si>
  <si>
    <t>80-HARBONNIERES</t>
  </si>
  <si>
    <t>80-HARDECOURT AUX BOIS</t>
  </si>
  <si>
    <t>80-HARPONVILLE</t>
  </si>
  <si>
    <t>80-HATTENCOURT</t>
  </si>
  <si>
    <t>80-HAUTVILLERS OUVILLE</t>
  </si>
  <si>
    <t>80-HAVERNAS</t>
  </si>
  <si>
    <t>80-HEBECOURT</t>
  </si>
  <si>
    <t>80-HEDAUVILLE</t>
  </si>
  <si>
    <t>80-HEILLY</t>
  </si>
  <si>
    <t>80-HEM HARDINVAL</t>
  </si>
  <si>
    <t>80-HEM MONACU</t>
  </si>
  <si>
    <t>80-HENENCOURT</t>
  </si>
  <si>
    <t>80-HERBECOURT</t>
  </si>
  <si>
    <t>80-HERISSART</t>
  </si>
  <si>
    <t>80-HERLEVILLE</t>
  </si>
  <si>
    <t>80-HERLY</t>
  </si>
  <si>
    <t>80-HERVILLY</t>
  </si>
  <si>
    <t>80-HESBECOURT</t>
  </si>
  <si>
    <t>80-HESCAMPS</t>
  </si>
  <si>
    <t>80-HEUCOURT CROQUOISON</t>
  </si>
  <si>
    <t>80-HEUDICOURT</t>
  </si>
  <si>
    <t>80-HEUZECOURT</t>
  </si>
  <si>
    <t>80-HIERMONT</t>
  </si>
  <si>
    <t>80-HOMBLEUX</t>
  </si>
  <si>
    <t>80-HORNOY LE BOURG</t>
  </si>
  <si>
    <t>80-HUCHENNEVILLE</t>
  </si>
  <si>
    <t>80-HUMBERCOURT</t>
  </si>
  <si>
    <t>80-HUPPY</t>
  </si>
  <si>
    <t>80-HYPERCOURT</t>
  </si>
  <si>
    <t>80-IGNAUCOURT</t>
  </si>
  <si>
    <t>80-INVAL BOIRON</t>
  </si>
  <si>
    <t>80-IRLES</t>
  </si>
  <si>
    <t>80-JUMEL</t>
  </si>
  <si>
    <t>80-L ECHELLE ST AURIN</t>
  </si>
  <si>
    <t>80-L ETOILE</t>
  </si>
  <si>
    <t>80-LA CHAPELLE SOUS POIX</t>
  </si>
  <si>
    <t>80-LA CHAUSSEE TIRANCOURT</t>
  </si>
  <si>
    <t>80-LA CHAVATTE</t>
  </si>
  <si>
    <t>80-LA FALOISE</t>
  </si>
  <si>
    <t>80-LA NEUVILLE LES BRAY</t>
  </si>
  <si>
    <t>80-LA NEUVILLE SIRE BERNARD</t>
  </si>
  <si>
    <t>80-LA VICOGNE</t>
  </si>
  <si>
    <t>80-LABOISSIERE EN SANTERRE</t>
  </si>
  <si>
    <t>80-LAFRESGUIMONT ST MARTIN</t>
  </si>
  <si>
    <t>80-LAHOUSSOYE</t>
  </si>
  <si>
    <t>80-LALEU</t>
  </si>
  <si>
    <t>80-LAMARONDE</t>
  </si>
  <si>
    <t>80-LAMOTTE BREBIERE</t>
  </si>
  <si>
    <t>80-LAMOTTE BULEUX</t>
  </si>
  <si>
    <t>80-LAMOTTE WARFUSEE</t>
  </si>
  <si>
    <t>80-LANCHERES</t>
  </si>
  <si>
    <t>80-LANCHES ST HILAIRE</t>
  </si>
  <si>
    <t>80-LANGUEVOISIN QUIQUERY</t>
  </si>
  <si>
    <t>80-LAUCOURT</t>
  </si>
  <si>
    <t>80-LAVIEVILLE</t>
  </si>
  <si>
    <t>80-LAWARDE MAUGER L HORTOY</t>
  </si>
  <si>
    <t>80-LE BOISLE</t>
  </si>
  <si>
    <t>80-LE BOSQUEL</t>
  </si>
  <si>
    <t>80-LE CARDONNOIS</t>
  </si>
  <si>
    <t>80-LE CROTOY</t>
  </si>
  <si>
    <t>80-LE HAMEL</t>
  </si>
  <si>
    <t>80-LE MAZIS</t>
  </si>
  <si>
    <t>80-LE MEILLARD</t>
  </si>
  <si>
    <t>80-LE MESGE</t>
  </si>
  <si>
    <t>80-LE PLESSIER ROZAINVILLERS</t>
  </si>
  <si>
    <t>80-LE QUESNE</t>
  </si>
  <si>
    <t>80-LE QUESNEL</t>
  </si>
  <si>
    <t>80-LE RONSSOY</t>
  </si>
  <si>
    <t>80-LE TITRE</t>
  </si>
  <si>
    <t>80-LE TRANSLAY</t>
  </si>
  <si>
    <t>80-LEALVILLERS</t>
  </si>
  <si>
    <t>80-LESBOEUFS</t>
  </si>
  <si>
    <t>80-LIANCOURT FOSSE</t>
  </si>
  <si>
    <t>80-LICOURT</t>
  </si>
  <si>
    <t>80-LIERAMONT</t>
  </si>
  <si>
    <t>80-LIERCOURT</t>
  </si>
  <si>
    <t>80-LIGESCOURT</t>
  </si>
  <si>
    <t>80-LIGNIERES CHATELAIN</t>
  </si>
  <si>
    <t>80-LIGNIERES EN VIMEU</t>
  </si>
  <si>
    <t>80-LIGNIERES LES ROYE</t>
  </si>
  <si>
    <t>80-LIHONS</t>
  </si>
  <si>
    <t>80-LIMEUX</t>
  </si>
  <si>
    <t>80-LIOMER</t>
  </si>
  <si>
    <t>80-LONG</t>
  </si>
  <si>
    <t>80-LONGAVESNES</t>
  </si>
  <si>
    <t>80-LONGPRE LES CORPS SAINTS</t>
  </si>
  <si>
    <t>80-LONGUEAU</t>
  </si>
  <si>
    <t>80-LONGUEVAL</t>
  </si>
  <si>
    <t>80-LONGUEVILLETTE</t>
  </si>
  <si>
    <t>80-LOUVENCOURT</t>
  </si>
  <si>
    <t>80-LOUVRECHY</t>
  </si>
  <si>
    <t>80-LUCHEUX</t>
  </si>
  <si>
    <t>80-MACHIEL</t>
  </si>
  <si>
    <t>80-MACHY</t>
  </si>
  <si>
    <t>80-MAILLY MAILLET</t>
  </si>
  <si>
    <t>80-MAILLY RAINEVAL</t>
  </si>
  <si>
    <t>80-MAISNIERES</t>
  </si>
  <si>
    <t>80-MAISON PONTHIEU</t>
  </si>
  <si>
    <t>80-MAISON ROLAND</t>
  </si>
  <si>
    <t>80-MAIZICOURT</t>
  </si>
  <si>
    <t>80-MALPART</t>
  </si>
  <si>
    <t>80-MARCELCAVE</t>
  </si>
  <si>
    <t>80-MARCHE ALLOUARDE</t>
  </si>
  <si>
    <t>80-MARCHELEPOT MISERY</t>
  </si>
  <si>
    <t>80-MARESTMONTIERS</t>
  </si>
  <si>
    <t>80-MAREUIL CAUBERT</t>
  </si>
  <si>
    <t>80-MARICOURT</t>
  </si>
  <si>
    <t>80-MARIEUX</t>
  </si>
  <si>
    <t>80-MARLERS</t>
  </si>
  <si>
    <t>80-MARQUAIX</t>
  </si>
  <si>
    <t>80-MARQUIVILLERS</t>
  </si>
  <si>
    <t>80-MARTAINNEVILLE</t>
  </si>
  <si>
    <t>80-MATIGNY</t>
  </si>
  <si>
    <t>80-MAUCOURT</t>
  </si>
  <si>
    <t>80-MAUREPAS</t>
  </si>
  <si>
    <t>80-MEAULTE</t>
  </si>
  <si>
    <t>80-MEHARICOURT</t>
  </si>
  <si>
    <t>80-MEIGNEUX</t>
  </si>
  <si>
    <t>80-MENESLIES</t>
  </si>
  <si>
    <t>80-MEREAUCOURT</t>
  </si>
  <si>
    <t>80-MERELESSART</t>
  </si>
  <si>
    <t>80-MERICOURT EN VIMEU</t>
  </si>
  <si>
    <t>80-MERICOURT L ABBE</t>
  </si>
  <si>
    <t>80-MERS LES BAINS</t>
  </si>
  <si>
    <t>80-MESNIL BRUNTEL</t>
  </si>
  <si>
    <t>80-MESNIL DOMQUEUR</t>
  </si>
  <si>
    <t>80-MESNIL EN ARROUAISE</t>
  </si>
  <si>
    <t>80-MESNIL MARTINSART</t>
  </si>
  <si>
    <t>80-MESNIL ST GEORGES</t>
  </si>
  <si>
    <t>80-MESNIL ST NICAISE</t>
  </si>
  <si>
    <t>80-METIGNY</t>
  </si>
  <si>
    <t>80-MEZEROLLES</t>
  </si>
  <si>
    <t>80-MEZIERES EN SANTERRE</t>
  </si>
  <si>
    <t>80-MIANNAY</t>
  </si>
  <si>
    <t>80-MILLENCOURT</t>
  </si>
  <si>
    <t>80-MILLENCOURT EN PONTHIEU</t>
  </si>
  <si>
    <t>80-MIRAUMONT</t>
  </si>
  <si>
    <t>80-MIRVAUX</t>
  </si>
  <si>
    <t>80-MOISLAINS</t>
  </si>
  <si>
    <t>80-MOLLIENS AU BOIS</t>
  </si>
  <si>
    <t>80-MOLLIENS DREUIL</t>
  </si>
  <si>
    <t>80-MONCHY LAGACHE</t>
  </si>
  <si>
    <t>80-MONS BOUBERT</t>
  </si>
  <si>
    <t>80-MONSURES</t>
  </si>
  <si>
    <t>80-MONTAGNE FAYEL</t>
  </si>
  <si>
    <t>80-MONTAUBAN DE PICARDIE</t>
  </si>
  <si>
    <t>80-MONTDIDIER</t>
  </si>
  <si>
    <t>80-MONTIGNY LES JONGLEURS</t>
  </si>
  <si>
    <t>80-MONTIGNY SUR L HALLUE</t>
  </si>
  <si>
    <t>80-MONTONVILLERS</t>
  </si>
  <si>
    <t>80-MORCHAIN</t>
  </si>
  <si>
    <t>80-MORCOURT</t>
  </si>
  <si>
    <t>80-MOREUIL</t>
  </si>
  <si>
    <t>80-MORISEL</t>
  </si>
  <si>
    <t>80-MORLANCOURT</t>
  </si>
  <si>
    <t>80-MORVILLERS ST SATURNIN</t>
  </si>
  <si>
    <t>80-MOUFLERS</t>
  </si>
  <si>
    <t>80-MOUFLIERES</t>
  </si>
  <si>
    <t>80-MOYENCOURT</t>
  </si>
  <si>
    <t>80-MOYENCOURT LES POIX</t>
  </si>
  <si>
    <t>80-MOYENNEVILLE</t>
  </si>
  <si>
    <t>80-MUILLE VILLETTE</t>
  </si>
  <si>
    <t>80-NAMPONT ST MARTIN</t>
  </si>
  <si>
    <t>80-NAMPS MAISNIL</t>
  </si>
  <si>
    <t>80-NAMPTY</t>
  </si>
  <si>
    <t>80-NAOURS</t>
  </si>
  <si>
    <t>80-NESLE</t>
  </si>
  <si>
    <t>80-NESLE L HOPITAL</t>
  </si>
  <si>
    <t>80-NESLETTE</t>
  </si>
  <si>
    <t>80-NEUFMOULIN</t>
  </si>
  <si>
    <t>80-NEUILLY L HOPITAL</t>
  </si>
  <si>
    <t>80-NEUILLY LE DIEN</t>
  </si>
  <si>
    <t>80-NEUVILLE AU BOIS</t>
  </si>
  <si>
    <t>80-NEUVILLE COPPEGUEULE</t>
  </si>
  <si>
    <t>80-NEUVILLETTE</t>
  </si>
  <si>
    <t>80-NIBAS</t>
  </si>
  <si>
    <t>80-NOUVION</t>
  </si>
  <si>
    <t>80-NOYELLES EN CHAUSSEE</t>
  </si>
  <si>
    <t>80-NOYELLES SUR MER</t>
  </si>
  <si>
    <t>80-NURLU</t>
  </si>
  <si>
    <t>80-O DE SELLE</t>
  </si>
  <si>
    <t>80-OCCOCHES</t>
  </si>
  <si>
    <t>80-OCHANCOURT</t>
  </si>
  <si>
    <t>80-OFFIGNIES</t>
  </si>
  <si>
    <t>80-OFFOY</t>
  </si>
  <si>
    <t>80-OISEMONT</t>
  </si>
  <si>
    <t>80-OISSY</t>
  </si>
  <si>
    <t>80-ONEUX</t>
  </si>
  <si>
    <t>80-ORESMAUX</t>
  </si>
  <si>
    <t>80-OUST MAREST</t>
  </si>
  <si>
    <t>80-OUTREBOIS</t>
  </si>
  <si>
    <t>80-OVILLERS LA BOISSELLE</t>
  </si>
  <si>
    <t>80-PARGNY</t>
  </si>
  <si>
    <t>80-PARVILLERS LE QUESNOY</t>
  </si>
  <si>
    <t>80-PENDE</t>
  </si>
  <si>
    <t>80-PERNOIS</t>
  </si>
  <si>
    <t>80-PERONNE</t>
  </si>
  <si>
    <t>80-PICQUIGNY</t>
  </si>
  <si>
    <t>80-PIENNES ONVILLERS</t>
  </si>
  <si>
    <t>80-PIERREGOT</t>
  </si>
  <si>
    <t>80-PISSY</t>
  </si>
  <si>
    <t>80-PLACHY BUYON</t>
  </si>
  <si>
    <t>80-POEUILLY</t>
  </si>
  <si>
    <t>80-POIX DE PICARDIE</t>
  </si>
  <si>
    <t>80-PONCHES ESTRUVAL</t>
  </si>
  <si>
    <t>80-PONT DE METZ</t>
  </si>
  <si>
    <t>80-PONT NOYELLES</t>
  </si>
  <si>
    <t>80-PONT REMY</t>
  </si>
  <si>
    <t>80-PONTHOILE</t>
  </si>
  <si>
    <t>80-PORT LE GRAND</t>
  </si>
  <si>
    <t>80-POTTE</t>
  </si>
  <si>
    <t>80-POULAINVILLE</t>
  </si>
  <si>
    <t>80-POZIERES</t>
  </si>
  <si>
    <t>80-PROUVILLE</t>
  </si>
  <si>
    <t>80-PROUZEL</t>
  </si>
  <si>
    <t>80-PROYART</t>
  </si>
  <si>
    <t>80-PUCHEVILLERS</t>
  </si>
  <si>
    <t>80-PUNCHY</t>
  </si>
  <si>
    <t>80-PUZEAUX</t>
  </si>
  <si>
    <t>80-PYS</t>
  </si>
  <si>
    <t>80-QUEND</t>
  </si>
  <si>
    <t>80-QUERRIEU</t>
  </si>
  <si>
    <t>80-QUESNOY LE MONTANT</t>
  </si>
  <si>
    <t>80-QUESNOY SUR AIRAINES</t>
  </si>
  <si>
    <t>80-QUEVAUVILLERS</t>
  </si>
  <si>
    <t>80-QUIRY LE SEC</t>
  </si>
  <si>
    <t>80-QUIVIERES</t>
  </si>
  <si>
    <t>80-RAINCHEVAL</t>
  </si>
  <si>
    <t>80-RAINNEVILLE</t>
  </si>
  <si>
    <t>80-RAMBURELLES</t>
  </si>
  <si>
    <t>80-RAMBURES</t>
  </si>
  <si>
    <t>80-RANCOURT</t>
  </si>
  <si>
    <t>80-REGNIERE ECLUSE</t>
  </si>
  <si>
    <t>80-REMAISNIL</t>
  </si>
  <si>
    <t>80-REMAUGIES</t>
  </si>
  <si>
    <t>80-REMIENCOURT</t>
  </si>
  <si>
    <t>80-RETHONVILLERS</t>
  </si>
  <si>
    <t>80-REVELLES</t>
  </si>
  <si>
    <t>80-RIBEAUCOURT</t>
  </si>
  <si>
    <t>80-RIBEMONT SUR ANCRE</t>
  </si>
  <si>
    <t>80-RIENCOURT</t>
  </si>
  <si>
    <t>80-RIVERY</t>
  </si>
  <si>
    <t>80-ROGY</t>
  </si>
  <si>
    <t>80-ROIGLISE</t>
  </si>
  <si>
    <t>80-ROISEL</t>
  </si>
  <si>
    <t>80-ROLLOT</t>
  </si>
  <si>
    <t>80-ROSIERES EN SANTERRE</t>
  </si>
  <si>
    <t>80-ROUVREL</t>
  </si>
  <si>
    <t>80-ROUVROY EN SANTERRE</t>
  </si>
  <si>
    <t>80-ROUY LE GRAND</t>
  </si>
  <si>
    <t>80-ROUY LE PETIT</t>
  </si>
  <si>
    <t>80-ROYE</t>
  </si>
  <si>
    <t>80-RUBEMPRE</t>
  </si>
  <si>
    <t>80-RUBESCOURT</t>
  </si>
  <si>
    <t>80-RUE</t>
  </si>
  <si>
    <t>80-RUMIGNY</t>
  </si>
  <si>
    <t>80-SAIGNEVILLE</t>
  </si>
  <si>
    <t>80-SAILLY FLIBEAUCOURT</t>
  </si>
  <si>
    <t>80-SAILLY LAURETTE</t>
  </si>
  <si>
    <t>80-SAILLY LE SEC</t>
  </si>
  <si>
    <t>80-SAILLY SAILLISEL</t>
  </si>
  <si>
    <t>80-SAINS EN AMIENOIS</t>
  </si>
  <si>
    <t>80-SAISSEVAL</t>
  </si>
  <si>
    <t>80-SALEUX</t>
  </si>
  <si>
    <t>80-SALOUEL</t>
  </si>
  <si>
    <t>80-SANCOURT</t>
  </si>
  <si>
    <t>80-SAULCHOY SOUS POIX</t>
  </si>
  <si>
    <t>80-SAUVILLERS MONGIVAL</t>
  </si>
  <si>
    <t>80-SAVEUSE</t>
  </si>
  <si>
    <t>80-SENARPONT</t>
  </si>
  <si>
    <t>80-SENLIS LE SEC</t>
  </si>
  <si>
    <t>80-SENTELIE</t>
  </si>
  <si>
    <t>80-SEUX</t>
  </si>
  <si>
    <t>80-SOREL</t>
  </si>
  <si>
    <t>80-SOREL EN VIMEU</t>
  </si>
  <si>
    <t>80-SOUES</t>
  </si>
  <si>
    <t>80-SOURDON</t>
  </si>
  <si>
    <t>80-SOYECOURT</t>
  </si>
  <si>
    <t>80-ST ACHEUL</t>
  </si>
  <si>
    <t>80-ST AUBIN MONTENOY</t>
  </si>
  <si>
    <t>80-ST AUBIN RIVIERE</t>
  </si>
  <si>
    <t>80-ST BLIMONT</t>
  </si>
  <si>
    <t>80-ST CHRIST BRIOST</t>
  </si>
  <si>
    <t>80-ST FUSCIEN</t>
  </si>
  <si>
    <t>80-ST GERMAIN SUR BRESLE</t>
  </si>
  <si>
    <t>80-ST GRATIEN</t>
  </si>
  <si>
    <t>80-ST LEGER LES AUTHIE</t>
  </si>
  <si>
    <t>80-ST LEGER LES DOMART</t>
  </si>
  <si>
    <t>80-ST LEGER SUR BRESLE</t>
  </si>
  <si>
    <t>80-ST MARD</t>
  </si>
  <si>
    <t>80-ST MAULVIS</t>
  </si>
  <si>
    <t>80-ST MAXENT</t>
  </si>
  <si>
    <t>80-ST OUEN</t>
  </si>
  <si>
    <t>80-ST QUENTIN EN TOURMONT</t>
  </si>
  <si>
    <t>80-ST RIQUIER</t>
  </si>
  <si>
    <t>80-ST SAUFLIEU</t>
  </si>
  <si>
    <t>80-ST SAUVEUR</t>
  </si>
  <si>
    <t>80-ST VAAST EN CHAUSSEE</t>
  </si>
  <si>
    <t>80-ST VALERY SUR SOMME</t>
  </si>
  <si>
    <t>80-STE SEGREE</t>
  </si>
  <si>
    <t>80-SURCAMPS</t>
  </si>
  <si>
    <t>80-SUZANNE</t>
  </si>
  <si>
    <t>80-TAILLY L ARBRE A MOUCHES</t>
  </si>
  <si>
    <t>80-TALMAS</t>
  </si>
  <si>
    <t>80-TEMPLEUX LA FOSSE</t>
  </si>
  <si>
    <t>80-TEMPLEUX LE GUERARD</t>
  </si>
  <si>
    <t>80-TERRAMESNIL</t>
  </si>
  <si>
    <t>80-TERTRY</t>
  </si>
  <si>
    <t>80-THENNES</t>
  </si>
  <si>
    <t>80-THEZY GLIMONT</t>
  </si>
  <si>
    <t>80-THIEPVAL</t>
  </si>
  <si>
    <t>80-THIEULLOY L ABBAYE</t>
  </si>
  <si>
    <t>80-THIEULLOY LA VILLE</t>
  </si>
  <si>
    <t>80-THIEVRES</t>
  </si>
  <si>
    <t>80-THOIX</t>
  </si>
  <si>
    <t>80-THORY</t>
  </si>
  <si>
    <t>80-TILLOLOY</t>
  </si>
  <si>
    <t>80-TILLOY FLORIVILLE</t>
  </si>
  <si>
    <t>80-TINCOURT BOUCLY</t>
  </si>
  <si>
    <t>80-TOEUFLES</t>
  </si>
  <si>
    <t>80-TOURS EN VIMEU</t>
  </si>
  <si>
    <t>80-TOUTENCOURT</t>
  </si>
  <si>
    <t>80-TREUX</t>
  </si>
  <si>
    <t>80-TROIS RIVIERES</t>
  </si>
  <si>
    <t>80-TULLY</t>
  </si>
  <si>
    <t>80-UGNY L EQUIPEE</t>
  </si>
  <si>
    <t>80-VADENCOURT</t>
  </si>
  <si>
    <t>80-VAIRE SOUS CORBIE</t>
  </si>
  <si>
    <t>80-VALINES</t>
  </si>
  <si>
    <t>80-VARENNES</t>
  </si>
  <si>
    <t>80-VAUCHELLES LES AUTHIE</t>
  </si>
  <si>
    <t>80-VAUCHELLES LES DOMART</t>
  </si>
  <si>
    <t>80-VAUCHELLES LES QUESNOY</t>
  </si>
  <si>
    <t>80-VAUDRICOURT</t>
  </si>
  <si>
    <t>80-VAUVILLERS</t>
  </si>
  <si>
    <t>80-VAUX EN AMIENOIS</t>
  </si>
  <si>
    <t>80-VAUX MARQUENNEVILLE</t>
  </si>
  <si>
    <t>80-VAUX SUR SOMME</t>
  </si>
  <si>
    <t>80-VECQUEMONT</t>
  </si>
  <si>
    <t>80-VELENNES</t>
  </si>
  <si>
    <t>80-VERCOURT</t>
  </si>
  <si>
    <t>80-VERGIES</t>
  </si>
  <si>
    <t>80-VERMANDOVILLERS</t>
  </si>
  <si>
    <t>80-VERPILLIERES</t>
  </si>
  <si>
    <t>80-VERS SUR SELLE</t>
  </si>
  <si>
    <t>80-VIGNACOURT</t>
  </si>
  <si>
    <t>80-VILLE LE MARCLET</t>
  </si>
  <si>
    <t>80-VILLE SUR ANCRE</t>
  </si>
  <si>
    <t>80-VILLECOURT</t>
  </si>
  <si>
    <t>80-VILLEROY</t>
  </si>
  <si>
    <t>80-VILLERS AUX ERABLES</t>
  </si>
  <si>
    <t>80-VILLERS BOCAGE</t>
  </si>
  <si>
    <t>80-VILLERS BRETONNEUX</t>
  </si>
  <si>
    <t>80-VILLERS CAMPSART</t>
  </si>
  <si>
    <t>80-VILLERS CARBONNEL</t>
  </si>
  <si>
    <t>80-VILLERS FAUCON</t>
  </si>
  <si>
    <t>80-VILLERS LES ROYE</t>
  </si>
  <si>
    <t>80-VILLERS SOUS AILLY</t>
  </si>
  <si>
    <t>80-VILLERS SUR AUTHIE</t>
  </si>
  <si>
    <t>80-VILLERS TOURNELLE</t>
  </si>
  <si>
    <t>80-VIRONCHAUX</t>
  </si>
  <si>
    <t>80-VISMES AU VAL</t>
  </si>
  <si>
    <t>80-VITZ SUR AUTHIE</t>
  </si>
  <si>
    <t>80-VOYENNES</t>
  </si>
  <si>
    <t>80-VRAIGNES EN VERMANDOIS</t>
  </si>
  <si>
    <t>80-VRAIGNES LES HORNOY</t>
  </si>
  <si>
    <t>80-VRELY</t>
  </si>
  <si>
    <t>80-VRON</t>
  </si>
  <si>
    <t>80-WARGNIES</t>
  </si>
  <si>
    <t>80-WARLOY BAILLON</t>
  </si>
  <si>
    <t>80-WARLUS</t>
  </si>
  <si>
    <t>80-WARSY</t>
  </si>
  <si>
    <t>80-WARVILLERS</t>
  </si>
  <si>
    <t>80-WIENCOURT L EQUIPEE</t>
  </si>
  <si>
    <t>80-WIRY AU MONT</t>
  </si>
  <si>
    <t>80-WOIGNARUE</t>
  </si>
  <si>
    <t>80-WOINCOURT</t>
  </si>
  <si>
    <t>80-WOIREL</t>
  </si>
  <si>
    <t>80-Y</t>
  </si>
  <si>
    <t>80-YAUCOURT BUSSUS</t>
  </si>
  <si>
    <t>80-YONVAL</t>
  </si>
  <si>
    <t>80-YVRENCH</t>
  </si>
  <si>
    <t>80-YVRENCHEUX</t>
  </si>
  <si>
    <t>80-YZENGREMER</t>
  </si>
  <si>
    <t>80-YZEUX</t>
  </si>
  <si>
    <t>81-AGUTS</t>
  </si>
  <si>
    <t>81-AIGUEFONDE</t>
  </si>
  <si>
    <t>81-ALBAN</t>
  </si>
  <si>
    <t>81-ALBI</t>
  </si>
  <si>
    <t>81-ALBINE</t>
  </si>
  <si>
    <t>81-ALGANS</t>
  </si>
  <si>
    <t>81-ALMAYRAC</t>
  </si>
  <si>
    <t>81-ALOS</t>
  </si>
  <si>
    <t>81-AMARENS</t>
  </si>
  <si>
    <t>81-AMBIALET</t>
  </si>
  <si>
    <t>81-AMBRES</t>
  </si>
  <si>
    <t>81-ANDILLAC</t>
  </si>
  <si>
    <t>81-ANDOUQUE</t>
  </si>
  <si>
    <t>81-ANGLES</t>
  </si>
  <si>
    <t>81-APPELLE</t>
  </si>
  <si>
    <t>81-ARFONS</t>
  </si>
  <si>
    <t>81-ARIFAT</t>
  </si>
  <si>
    <t>81-ARTHES</t>
  </si>
  <si>
    <t>81-ASSAC</t>
  </si>
  <si>
    <t>81-AUSSAC</t>
  </si>
  <si>
    <t>81-AUSSILLON</t>
  </si>
  <si>
    <t>81-BANNIERES</t>
  </si>
  <si>
    <t>81-BARRE</t>
  </si>
  <si>
    <t>81-BEAUVAIS SUR TESCOU</t>
  </si>
  <si>
    <t>81-BELCASTEL</t>
  </si>
  <si>
    <t>81-BELLEGARDE MARSAL</t>
  </si>
  <si>
    <t>81-BELLESERRE</t>
  </si>
  <si>
    <t>81-BERLATS</t>
  </si>
  <si>
    <t>81-BERNAC</t>
  </si>
  <si>
    <t>81-BERTRE</t>
  </si>
  <si>
    <t>81-BLAN</t>
  </si>
  <si>
    <t>81-BLAYE LES MINES</t>
  </si>
  <si>
    <t>81-BOISSEZON</t>
  </si>
  <si>
    <t>81-BOURNAZEL</t>
  </si>
  <si>
    <t>81-BOUT DU PONT DE LARN</t>
  </si>
  <si>
    <t>81-BRASSAC</t>
  </si>
  <si>
    <t>81-BRENS</t>
  </si>
  <si>
    <t>81-BRIATEXTE</t>
  </si>
  <si>
    <t>81-BROUSSE</t>
  </si>
  <si>
    <t>81-BROZE</t>
  </si>
  <si>
    <t>81-BURLATS</t>
  </si>
  <si>
    <t>81-BUSQUE</t>
  </si>
  <si>
    <t>81-CABANES</t>
  </si>
  <si>
    <t>81-CADALEN</t>
  </si>
  <si>
    <t>81-CADIX</t>
  </si>
  <si>
    <t>81-CAGNAC LES MINES</t>
  </si>
  <si>
    <t>81-CAHUZAC</t>
  </si>
  <si>
    <t>81-CAHUZAC SUR VERE</t>
  </si>
  <si>
    <t>81-CAMBON D ALBI</t>
  </si>
  <si>
    <t>81-CAMBON LES LAVAUR</t>
  </si>
  <si>
    <t>81-CAMBOUNES</t>
  </si>
  <si>
    <t>81-CAMBOUNET SUR LE SOR</t>
  </si>
  <si>
    <t>81-CAMPAGNAC</t>
  </si>
  <si>
    <t>81-CARBES</t>
  </si>
  <si>
    <t>81-CARLUS</t>
  </si>
  <si>
    <t>81-CARMAUX</t>
  </si>
  <si>
    <t>81-CASTANET</t>
  </si>
  <si>
    <t>81-CASTELNAU DE LEVIS</t>
  </si>
  <si>
    <t>81-CASTELNAU DE MONTMIRAL</t>
  </si>
  <si>
    <t>81-CASTRES</t>
  </si>
  <si>
    <t>81-CAUCALIERES</t>
  </si>
  <si>
    <t>81-CESTAYROLS</t>
  </si>
  <si>
    <t>81-COMBEFA</t>
  </si>
  <si>
    <t>81-CORDES SUR CIEL</t>
  </si>
  <si>
    <t>81-COUFOULEUX</t>
  </si>
  <si>
    <t>81-COURRIS</t>
  </si>
  <si>
    <t>81-CRESPIN</t>
  </si>
  <si>
    <t>81-CRESPINET</t>
  </si>
  <si>
    <t>81-CUNAC</t>
  </si>
  <si>
    <t>81-CUQ LES VIELMUR</t>
  </si>
  <si>
    <t>81-CUQ TOULZA</t>
  </si>
  <si>
    <t>81-CURVALLE</t>
  </si>
  <si>
    <t>81-DAMIATTE</t>
  </si>
  <si>
    <t>81-DENAT</t>
  </si>
  <si>
    <t>81-DONNAZAC</t>
  </si>
  <si>
    <t>81-DOURGNE</t>
  </si>
  <si>
    <t>81-DURFORT</t>
  </si>
  <si>
    <t>81-ESCOUSSENS</t>
  </si>
  <si>
    <t>81-ESCROUX</t>
  </si>
  <si>
    <t>81-ESPERAUSSES</t>
  </si>
  <si>
    <t>81-FAUCH</t>
  </si>
  <si>
    <t>81-FAUSSERGUES</t>
  </si>
  <si>
    <t>81-FAYSSAC</t>
  </si>
  <si>
    <t>81-FENOLS</t>
  </si>
  <si>
    <t>81-FIAC</t>
  </si>
  <si>
    <t>81-FLORENTIN</t>
  </si>
  <si>
    <t>81-FONTRIEU</t>
  </si>
  <si>
    <t>81-FRAISSINES</t>
  </si>
  <si>
    <t>81-FRAUSSEILLES</t>
  </si>
  <si>
    <t>81-FREJAIROLLES</t>
  </si>
  <si>
    <t>81-FREJEVILLE</t>
  </si>
  <si>
    <t>81-GAILLAC</t>
  </si>
  <si>
    <t>81-GARREVAQUES</t>
  </si>
  <si>
    <t>81-GARRIGUES</t>
  </si>
  <si>
    <t>81-GIJOUNET</t>
  </si>
  <si>
    <t>81-GIROUSSENS</t>
  </si>
  <si>
    <t>81-GRAULHET</t>
  </si>
  <si>
    <t>81-GRAZAC</t>
  </si>
  <si>
    <t>81-GUITALENS L ALBAREDE</t>
  </si>
  <si>
    <t>81-ITZAC</t>
  </si>
  <si>
    <t>81-JONQUIERES</t>
  </si>
  <si>
    <t>81-JOUQUEVIEL</t>
  </si>
  <si>
    <t>81-LA SAUZIERE ST JEAN</t>
  </si>
  <si>
    <t>81-LABARTHE BLEYS</t>
  </si>
  <si>
    <t>81-LABASTIDE DE LEVIS</t>
  </si>
  <si>
    <t>81-LABASTIDE GABAUSSE</t>
  </si>
  <si>
    <t>81-LABASTIDE ROUAIROUX</t>
  </si>
  <si>
    <t>81-LABASTIDE ST GEORGES</t>
  </si>
  <si>
    <t>81-LABESSIERE CANDEIL</t>
  </si>
  <si>
    <t>81-LABOULBENE</t>
  </si>
  <si>
    <t>81-LABOUTARIE</t>
  </si>
  <si>
    <t>81-LABRUGUIERE</t>
  </si>
  <si>
    <t>81-LACABAREDE</t>
  </si>
  <si>
    <t>81-LACAPELLE PINET</t>
  </si>
  <si>
    <t>81-LACAPELLE SEGALAR</t>
  </si>
  <si>
    <t>81-LACAUNE</t>
  </si>
  <si>
    <t>81-LACAZE</t>
  </si>
  <si>
    <t>81-LACOUGOTTE CADOUL</t>
  </si>
  <si>
    <t>81-LACROISILLE</t>
  </si>
  <si>
    <t>81-LACROUZETTE</t>
  </si>
  <si>
    <t>81-LAGARDIOLLE</t>
  </si>
  <si>
    <t>81-LAGARRIGUE</t>
  </si>
  <si>
    <t>81-LAGRAVE</t>
  </si>
  <si>
    <t>81-LAMILLARIE</t>
  </si>
  <si>
    <t>81-LAMONTELARIE</t>
  </si>
  <si>
    <t>81-LAPARROUQUIAL</t>
  </si>
  <si>
    <t>81-LARROQUE</t>
  </si>
  <si>
    <t>81-LASFAILLADES</t>
  </si>
  <si>
    <t>81-LASGRAISSES</t>
  </si>
  <si>
    <t>81-LAUTREC</t>
  </si>
  <si>
    <t>81-LAVAUR</t>
  </si>
  <si>
    <t>81-LE BEZ</t>
  </si>
  <si>
    <t>81-LE DOURN</t>
  </si>
  <si>
    <t>81-LE FRAYSSE</t>
  </si>
  <si>
    <t>81-LE GARRIC</t>
  </si>
  <si>
    <t>81-LE MASNAU MASSUGUIES</t>
  </si>
  <si>
    <t>81-LE RIALET</t>
  </si>
  <si>
    <t>81-LE RIOLS</t>
  </si>
  <si>
    <t>81-LE SEGUR</t>
  </si>
  <si>
    <t>81-LE SEQUESTRE</t>
  </si>
  <si>
    <t>81-LE VERDIER</t>
  </si>
  <si>
    <t>81-LE VINTROU</t>
  </si>
  <si>
    <t>81-LEDAS ET PENTHIES</t>
  </si>
  <si>
    <t>81-LEMPAUT</t>
  </si>
  <si>
    <t>81-LES CABANNES</t>
  </si>
  <si>
    <t>81-LES CAMMAZES</t>
  </si>
  <si>
    <t>81-LESCOUT</t>
  </si>
  <si>
    <t>81-LESCURE D ALBIGEOIS</t>
  </si>
  <si>
    <t>81-LISLE SUR TARN</t>
  </si>
  <si>
    <t>81-LIVERS CAZELLES</t>
  </si>
  <si>
    <t>81-LOMBERS</t>
  </si>
  <si>
    <t>81-LOUBERS</t>
  </si>
  <si>
    <t>81-LOUPIAC</t>
  </si>
  <si>
    <t>81-LUGAN</t>
  </si>
  <si>
    <t>81-MAGRIN</t>
  </si>
  <si>
    <t>81-MAILHOC</t>
  </si>
  <si>
    <t>81-MARNAVES</t>
  </si>
  <si>
    <t>81-MARSSAC SUR TARN</t>
  </si>
  <si>
    <t>81-MARZENS</t>
  </si>
  <si>
    <t>81-MASSAC SERAN</t>
  </si>
  <si>
    <t>81-MASSAGUEL</t>
  </si>
  <si>
    <t>81-MASSALS</t>
  </si>
  <si>
    <t>81-MAURENS SCOPONT</t>
  </si>
  <si>
    <t>81-MAZAMET</t>
  </si>
  <si>
    <t>81-MEZENS</t>
  </si>
  <si>
    <t>81-MILHARS</t>
  </si>
  <si>
    <t>81-MILHAVET</t>
  </si>
  <si>
    <t>81-MIOLLES</t>
  </si>
  <si>
    <t>81-MIRANDOL BOURGNOUNAC</t>
  </si>
  <si>
    <t>81-MISSECLE</t>
  </si>
  <si>
    <t>81-MONESTIES</t>
  </si>
  <si>
    <t>81-MONT ROC</t>
  </si>
  <si>
    <t>81-MONTANS</t>
  </si>
  <si>
    <t>81-MONTAURIOL</t>
  </si>
  <si>
    <t>81-MONTCABRIER</t>
  </si>
  <si>
    <t>81-MONTDRAGON</t>
  </si>
  <si>
    <t>81-MONTDURAUSSE</t>
  </si>
  <si>
    <t>81-MONTELS</t>
  </si>
  <si>
    <t>81-MONTFA</t>
  </si>
  <si>
    <t>81-MONTGAILLARD</t>
  </si>
  <si>
    <t>81-MONTGEY</t>
  </si>
  <si>
    <t>81-MONTIRAT</t>
  </si>
  <si>
    <t>81-MONTPINIER</t>
  </si>
  <si>
    <t>81-MONTREDON LABESSONNIE</t>
  </si>
  <si>
    <t>81-MONTROSIER</t>
  </si>
  <si>
    <t>81-MONTVALEN</t>
  </si>
  <si>
    <t>81-MOULARES</t>
  </si>
  <si>
    <t>81-MOULAYRES</t>
  </si>
  <si>
    <t>81-MOULIN MAGE</t>
  </si>
  <si>
    <t>81-MOUZENS</t>
  </si>
  <si>
    <t>81-MOUZIEYS PANENS</t>
  </si>
  <si>
    <t>81-MOUZIEYS TEULET</t>
  </si>
  <si>
    <t>81-MURAT SUR VEBRE</t>
  </si>
  <si>
    <t>81-NAGES</t>
  </si>
  <si>
    <t>81-NAVES</t>
  </si>
  <si>
    <t>81-NOAILHAC</t>
  </si>
  <si>
    <t>81-NOAILLES</t>
  </si>
  <si>
    <t>81-ORBAN</t>
  </si>
  <si>
    <t>81-PADIES</t>
  </si>
  <si>
    <t>81-PALLEVILLE</t>
  </si>
  <si>
    <t>81-PAMPELONNE</t>
  </si>
  <si>
    <t>81-PARISOT</t>
  </si>
  <si>
    <t>81-PAULINET</t>
  </si>
  <si>
    <t>81-PAYRIN AUGMONTEL</t>
  </si>
  <si>
    <t>81-PECHAUDIER</t>
  </si>
  <si>
    <t>81-PENNE</t>
  </si>
  <si>
    <t>81-PEYREGOUX</t>
  </si>
  <si>
    <t>81-PEYROLE</t>
  </si>
  <si>
    <t>81-PONT DE LARN</t>
  </si>
  <si>
    <t>81-POUDIS</t>
  </si>
  <si>
    <t>81-POULAN POUZOLS</t>
  </si>
  <si>
    <t>81-PRADES</t>
  </si>
  <si>
    <t>81-PRATVIEL</t>
  </si>
  <si>
    <t>81-PUECHOURSI</t>
  </si>
  <si>
    <t>81-PUYBEGON</t>
  </si>
  <si>
    <t>81-PUYCALVEL</t>
  </si>
  <si>
    <t>81-PUYCELSI</t>
  </si>
  <si>
    <t>81-PUYGOUZON</t>
  </si>
  <si>
    <t>81-PUYLAURENS</t>
  </si>
  <si>
    <t>81-RABASTENS</t>
  </si>
  <si>
    <t>81-RAYSSAC</t>
  </si>
  <si>
    <t>81-REALMONT</t>
  </si>
  <si>
    <t>81-RIVIERES</t>
  </si>
  <si>
    <t>81-ROQUECOURBE</t>
  </si>
  <si>
    <t>81-ROQUEMAURE</t>
  </si>
  <si>
    <t>81-ROQUEVIDAL</t>
  </si>
  <si>
    <t>81-ROSIERES</t>
  </si>
  <si>
    <t>81-ROUAIROUX</t>
  </si>
  <si>
    <t>81-ROUFFIAC</t>
  </si>
  <si>
    <t>81-ROUSSAYROLLES</t>
  </si>
  <si>
    <t>81-SAIX</t>
  </si>
  <si>
    <t>81-SALIES</t>
  </si>
  <si>
    <t>81-SALLES</t>
  </si>
  <si>
    <t>81-SALVAGNAC</t>
  </si>
  <si>
    <t>81-SAUSSENAC</t>
  </si>
  <si>
    <t>81-SAUVETERRE</t>
  </si>
  <si>
    <t>81-SEMALENS</t>
  </si>
  <si>
    <t>81-SENAUX</t>
  </si>
  <si>
    <t>81-SENOUILLAC</t>
  </si>
  <si>
    <t>81-SERENAC</t>
  </si>
  <si>
    <t>81-SERVIES</t>
  </si>
  <si>
    <t>81-SIEURAC</t>
  </si>
  <si>
    <t>81-SOREZE</t>
  </si>
  <si>
    <t>81-SOUAL</t>
  </si>
  <si>
    <t>81-SOUEL</t>
  </si>
  <si>
    <t>81-ST AFFRIQUE LES MONTAGNES</t>
  </si>
  <si>
    <t>81-ST AGNAN</t>
  </si>
  <si>
    <t>81-ST AMANCET</t>
  </si>
  <si>
    <t>81-ST AMANS SOULT</t>
  </si>
  <si>
    <t>81-ST AMANS VALTORET</t>
  </si>
  <si>
    <t>81-ST ANDRE</t>
  </si>
  <si>
    <t>81-ST AVIT</t>
  </si>
  <si>
    <t>81-ST BEAUZILE</t>
  </si>
  <si>
    <t>81-ST BENOIT DE CARMAUX</t>
  </si>
  <si>
    <t>81-ST CHRISTOPHE</t>
  </si>
  <si>
    <t>81-ST CIRGUE</t>
  </si>
  <si>
    <t>81-ST GAUZENS</t>
  </si>
  <si>
    <t>81-ST GENEST DE CONTEST</t>
  </si>
  <si>
    <t>81-ST GERMAIN DES PRES</t>
  </si>
  <si>
    <t>81-ST GERMIER</t>
  </si>
  <si>
    <t>81-ST GREGOIRE</t>
  </si>
  <si>
    <t>81-ST JEAN DE MARCEL</t>
  </si>
  <si>
    <t>81-ST JEAN DE RIVES</t>
  </si>
  <si>
    <t>81-ST JEAN DE VALS</t>
  </si>
  <si>
    <t>81-ST JUERY</t>
  </si>
  <si>
    <t>81-ST JULIEN DU PUY</t>
  </si>
  <si>
    <t>81-ST JULIEN GAULENE</t>
  </si>
  <si>
    <t>81-ST LIEUX LES LAVAUR</t>
  </si>
  <si>
    <t>81-ST MARCEL CAMPES</t>
  </si>
  <si>
    <t>81-ST MARTIN LAGUEPIE</t>
  </si>
  <si>
    <t>81-ST MICHEL DE VAX</t>
  </si>
  <si>
    <t>81-ST MICHEL LABADIE</t>
  </si>
  <si>
    <t>81-ST PAUL CAP DE JOUX</t>
  </si>
  <si>
    <t>81-ST PIERRE DE TRIVISY</t>
  </si>
  <si>
    <t>81-ST SALVI DE CARCAVES</t>
  </si>
  <si>
    <t>81-ST SALVY DE LA BALME</t>
  </si>
  <si>
    <t>81-ST SERNIN LES LAVAUR</t>
  </si>
  <si>
    <t>81-ST SULPICE LA POINTE</t>
  </si>
  <si>
    <t>81-ST URCISSE</t>
  </si>
  <si>
    <t>81-STE CECILE DU CAYROU</t>
  </si>
  <si>
    <t>81-STE CROIX</t>
  </si>
  <si>
    <t>81-STE GEMME</t>
  </si>
  <si>
    <t>81-TAIX</t>
  </si>
  <si>
    <t>81-TANUS</t>
  </si>
  <si>
    <t>81-TAURIAC</t>
  </si>
  <si>
    <t>81-TECOU</t>
  </si>
  <si>
    <t>81-TEILLET</t>
  </si>
  <si>
    <t>81-TERRE DE BANCALIE</t>
  </si>
  <si>
    <t>81-TERSSAC</t>
  </si>
  <si>
    <t>81-TEULAT</t>
  </si>
  <si>
    <t>81-TEYSSODE</t>
  </si>
  <si>
    <t>81-TONNAC</t>
  </si>
  <si>
    <t>81-TREBAN</t>
  </si>
  <si>
    <t>81-TREBAS</t>
  </si>
  <si>
    <t>81-TREVIEN</t>
  </si>
  <si>
    <t>81-VABRE</t>
  </si>
  <si>
    <t>81-VALDERIES</t>
  </si>
  <si>
    <t>81-VALDURENQUE</t>
  </si>
  <si>
    <t>81-VALENCE D ALBIGEOIS</t>
  </si>
  <si>
    <t>81-VAOUR</t>
  </si>
  <si>
    <t>81-VEILHES</t>
  </si>
  <si>
    <t>81-VENES</t>
  </si>
  <si>
    <t>81-VERDALLE</t>
  </si>
  <si>
    <t>81-VIANE</t>
  </si>
  <si>
    <t>81-VIELMUR SUR AGOUT</t>
  </si>
  <si>
    <t>81-VIEUX</t>
  </si>
  <si>
    <t>81-VILLEFRANCHE D ALBIGEOIS</t>
  </si>
  <si>
    <t>81-VILLENEUVE LES LAVAUR</t>
  </si>
  <si>
    <t>81-VILLENEUVE SUR VERE</t>
  </si>
  <si>
    <t>81-VINDRAC ALAYRAC</t>
  </si>
  <si>
    <t>81-VIRAC</t>
  </si>
  <si>
    <t>81-VITERBE</t>
  </si>
  <si>
    <t>81-VIVIERS LES LAVAUR</t>
  </si>
  <si>
    <t>81-VIVIERS LES MONTAGNES</t>
  </si>
  <si>
    <t>82-ALBEFEUILLE LAGARDE</t>
  </si>
  <si>
    <t>82-ALBIAS</t>
  </si>
  <si>
    <t>82-ANGEVILLE</t>
  </si>
  <si>
    <t>82-ASQUES</t>
  </si>
  <si>
    <t>82-AUCAMVILLE</t>
  </si>
  <si>
    <t>82-AUTERIVE</t>
  </si>
  <si>
    <t>82-AUTY</t>
  </si>
  <si>
    <t>82-AUVILLAR</t>
  </si>
  <si>
    <t>82-BALIGNAC</t>
  </si>
  <si>
    <t>82-BARDIGUES</t>
  </si>
  <si>
    <t>82-BARRY D ISLEMADE</t>
  </si>
  <si>
    <t>82-BEAUMONT DE LOMAGNE</t>
  </si>
  <si>
    <t>82-BEAUPUY</t>
  </si>
  <si>
    <t>82-BELBEZE EN LOMAGNE</t>
  </si>
  <si>
    <t>82-BELVEZE</t>
  </si>
  <si>
    <t>82-BESSENS</t>
  </si>
  <si>
    <t>82-BIOULE</t>
  </si>
  <si>
    <t>82-BOUDOU</t>
  </si>
  <si>
    <t>82-BOUILLAC</t>
  </si>
  <si>
    <t>82-BOULOC EN QUERCY</t>
  </si>
  <si>
    <t>82-BOURG DE VISA</t>
  </si>
  <si>
    <t>82-BOURRET</t>
  </si>
  <si>
    <t>82-BRASSAC</t>
  </si>
  <si>
    <t>82-BRESSOLS</t>
  </si>
  <si>
    <t>82-BRUNIQUEL</t>
  </si>
  <si>
    <t>82-CAMPSAS</t>
  </si>
  <si>
    <t>82-CANALS</t>
  </si>
  <si>
    <t>82-CASTANET</t>
  </si>
  <si>
    <t>82-CASTELFERRUS</t>
  </si>
  <si>
    <t>82-CASTELMAYRAN</t>
  </si>
  <si>
    <t>82-CASTELSAGRAT</t>
  </si>
  <si>
    <t>82-CASTELSARRASIN</t>
  </si>
  <si>
    <t>82-CASTERA BOUZET</t>
  </si>
  <si>
    <t>82-CAUMONT</t>
  </si>
  <si>
    <t>82-CAUSSADE</t>
  </si>
  <si>
    <t>82-CAYLUS</t>
  </si>
  <si>
    <t>82-CAYRAC</t>
  </si>
  <si>
    <t>82-CAYRIECH</t>
  </si>
  <si>
    <t>82-CAZALS</t>
  </si>
  <si>
    <t>82-CAZES MONDENARD</t>
  </si>
  <si>
    <t>82-COMBEROUGER</t>
  </si>
  <si>
    <t>82-CORBARIEU</t>
  </si>
  <si>
    <t>82-CORDES TOLOSANNES</t>
  </si>
  <si>
    <t>82-COUTURES</t>
  </si>
  <si>
    <t>82-CUMONT</t>
  </si>
  <si>
    <t>82-DIEUPENTALE</t>
  </si>
  <si>
    <t>82-DONZAC</t>
  </si>
  <si>
    <t>82-DUNES</t>
  </si>
  <si>
    <t>82-DURFORT LACAPELETTE</t>
  </si>
  <si>
    <t>82-ESCATALENS</t>
  </si>
  <si>
    <t>82-ESCAZEAUX</t>
  </si>
  <si>
    <t>82-ESPALAIS</t>
  </si>
  <si>
    <t>82-ESPARSAC</t>
  </si>
  <si>
    <t>82-ESPINAS</t>
  </si>
  <si>
    <t>82-FABAS</t>
  </si>
  <si>
    <t>82-FAJOLLES</t>
  </si>
  <si>
    <t>82-FAUDOAS</t>
  </si>
  <si>
    <t>82-FAUROUX</t>
  </si>
  <si>
    <t>82-FENEYROLS</t>
  </si>
  <si>
    <t>82-FINHAN</t>
  </si>
  <si>
    <t>82-GARGANVILLAR</t>
  </si>
  <si>
    <t>82-GARIES</t>
  </si>
  <si>
    <t>82-GASQUES</t>
  </si>
  <si>
    <t>82-GENEBRIERES</t>
  </si>
  <si>
    <t>82-GENSAC</t>
  </si>
  <si>
    <t>82-GIMAT</t>
  </si>
  <si>
    <t>82-GINALS</t>
  </si>
  <si>
    <t>82-GLATENS</t>
  </si>
  <si>
    <t>82-GOAS</t>
  </si>
  <si>
    <t>82-GOLFECH</t>
  </si>
  <si>
    <t>82-GOUDOURVILLE</t>
  </si>
  <si>
    <t>82-GRAMONT</t>
  </si>
  <si>
    <t>82-GRISOLLES</t>
  </si>
  <si>
    <t>82-L HONOR DE COS</t>
  </si>
  <si>
    <t>82-LA SALVETAT BELMONTET</t>
  </si>
  <si>
    <t>82-LA VILLE DIEU DU TEMPLE</t>
  </si>
  <si>
    <t>82-LABARTHE</t>
  </si>
  <si>
    <t>82-LABASTIDE DE PENNE</t>
  </si>
  <si>
    <t>82-LABASTIDE DU TEMPLE</t>
  </si>
  <si>
    <t>82-LABASTIDE ST PIERRE</t>
  </si>
  <si>
    <t>82-LABOURGADE</t>
  </si>
  <si>
    <t>82-LACAPELLE LIVRON</t>
  </si>
  <si>
    <t>82-LACHAPELLE</t>
  </si>
  <si>
    <t>82-LACOUR</t>
  </si>
  <si>
    <t>82-LACOURT ST PIERRE</t>
  </si>
  <si>
    <t>82-LAFITTE</t>
  </si>
  <si>
    <t>82-LAFRANCAISE</t>
  </si>
  <si>
    <t>82-LAGUEPIE</t>
  </si>
  <si>
    <t>82-LAMAGISTERE</t>
  </si>
  <si>
    <t>82-LAMOTHE CAPDEVILLE</t>
  </si>
  <si>
    <t>82-LAMOTHE CUMONT</t>
  </si>
  <si>
    <t>82-LAPENCHE</t>
  </si>
  <si>
    <t>82-LARRAZET</t>
  </si>
  <si>
    <t>82-LAUZERTE</t>
  </si>
  <si>
    <t>82-LAVAURETTE</t>
  </si>
  <si>
    <t>82-LAVIT</t>
  </si>
  <si>
    <t>82-LE CAUSE</t>
  </si>
  <si>
    <t>82-LE PIN</t>
  </si>
  <si>
    <t>82-LEOJAC</t>
  </si>
  <si>
    <t>82-LES BARTHES</t>
  </si>
  <si>
    <t>82-LIZAC</t>
  </si>
  <si>
    <t>82-LOZE</t>
  </si>
  <si>
    <t>82-MALAUSE</t>
  </si>
  <si>
    <t>82-MANSONVILLE</t>
  </si>
  <si>
    <t>82-MARIGNAC</t>
  </si>
  <si>
    <t>82-MARSAC</t>
  </si>
  <si>
    <t>82-MAS GRENIER</t>
  </si>
  <si>
    <t>82-MAUBEC</t>
  </si>
  <si>
    <t>82-MAUMUSSON</t>
  </si>
  <si>
    <t>82-MEAUZAC</t>
  </si>
  <si>
    <t>82-MERLES</t>
  </si>
  <si>
    <t>82-MIRABEL</t>
  </si>
  <si>
    <t>82-MIRAMONT DE QUERCY</t>
  </si>
  <si>
    <t>82-MOISSAC</t>
  </si>
  <si>
    <t>82-MOLIERES</t>
  </si>
  <si>
    <t>82-MONBEQUI</t>
  </si>
  <si>
    <t>82-MONCLAR DE QUERCY</t>
  </si>
  <si>
    <t>82-MONTAGUDET</t>
  </si>
  <si>
    <t>82-MONTAIGU DE QUERCY</t>
  </si>
  <si>
    <t>82-MONTAIN</t>
  </si>
  <si>
    <t>82-MONTALZAT</t>
  </si>
  <si>
    <t>82-MONTASTRUC</t>
  </si>
  <si>
    <t>82-MONTAUBAN</t>
  </si>
  <si>
    <t>82-MONTBARLA</t>
  </si>
  <si>
    <t>82-MONTBARTIER</t>
  </si>
  <si>
    <t>82-MONTBETON</t>
  </si>
  <si>
    <t>82-MONTECH</t>
  </si>
  <si>
    <t>82-MONTEILS</t>
  </si>
  <si>
    <t>82-MONTESQUIEU</t>
  </si>
  <si>
    <t>82-MONTFERMIER</t>
  </si>
  <si>
    <t>82-MONTGAILLARD</t>
  </si>
  <si>
    <t>82-MONTJOI</t>
  </si>
  <si>
    <t>82-MONTPEZAT DE QUERCY</t>
  </si>
  <si>
    <t>82-MONTRICOUX</t>
  </si>
  <si>
    <t>82-MOUILLAC</t>
  </si>
  <si>
    <t>82-NEGREPELISSE</t>
  </si>
  <si>
    <t>82-NOHIC</t>
  </si>
  <si>
    <t>82-ORGUEIL</t>
  </si>
  <si>
    <t>82-PARISOT</t>
  </si>
  <si>
    <t>82-PERVILLE</t>
  </si>
  <si>
    <t>82-PIQUECOS</t>
  </si>
  <si>
    <t>82-POMMEVIC</t>
  </si>
  <si>
    <t>82-POMPIGNAN</t>
  </si>
  <si>
    <t>82-POUPAS</t>
  </si>
  <si>
    <t>82-PUYCORNET</t>
  </si>
  <si>
    <t>82-PUYGAILLARD DE LOMAGNE</t>
  </si>
  <si>
    <t>82-PUYGAILLARD DE QUERCY</t>
  </si>
  <si>
    <t>82-PUYLAGARDE</t>
  </si>
  <si>
    <t>82-PUYLAROQUE</t>
  </si>
  <si>
    <t>82-REALVILLE</t>
  </si>
  <si>
    <t>82-REYNIES</t>
  </si>
  <si>
    <t>82-ROQUECOR</t>
  </si>
  <si>
    <t>82-SAUVETERRE</t>
  </si>
  <si>
    <t>82-SAVENES</t>
  </si>
  <si>
    <t>82-SEPTFONDS</t>
  </si>
  <si>
    <t>82-SERIGNAC</t>
  </si>
  <si>
    <t>82-SISTELS</t>
  </si>
  <si>
    <t>82-ST AIGNAN</t>
  </si>
  <si>
    <t>82-ST AMANS DE PELLAGAL</t>
  </si>
  <si>
    <t>82-ST AMANS DU PECH</t>
  </si>
  <si>
    <t>82-ST ANTONIN NOBLE VAL</t>
  </si>
  <si>
    <t>82-ST ARROUMEX</t>
  </si>
  <si>
    <t>82-ST BEAUZEIL</t>
  </si>
  <si>
    <t>82-ST CIRICE</t>
  </si>
  <si>
    <t>82-ST CIRQ</t>
  </si>
  <si>
    <t>82-ST CLAIR</t>
  </si>
  <si>
    <t>82-ST ETIENNE DE TULMONT</t>
  </si>
  <si>
    <t>82-ST GEORGES</t>
  </si>
  <si>
    <t>82-ST JEAN DU BOUZET</t>
  </si>
  <si>
    <t>82-ST LOUP</t>
  </si>
  <si>
    <t>82-ST MICHEL</t>
  </si>
  <si>
    <t>82-ST NAUPHARY</t>
  </si>
  <si>
    <t>82-ST NAZAIRE DE VALENTANE</t>
  </si>
  <si>
    <t>82-ST NICOLAS DE LA GRAVE</t>
  </si>
  <si>
    <t>82-ST PAUL D ESPIS</t>
  </si>
  <si>
    <t>82-ST PORQUIER</t>
  </si>
  <si>
    <t>82-ST PROJET</t>
  </si>
  <si>
    <t>82-ST SARDOS</t>
  </si>
  <si>
    <t>82-ST VINCENT D AUTEJAC</t>
  </si>
  <si>
    <t>82-ST VINCENT LESPINASSE</t>
  </si>
  <si>
    <t>82-STE JULIETTE</t>
  </si>
  <si>
    <t>82-TOUFFAILLES</t>
  </si>
  <si>
    <t>82-TREJOULS</t>
  </si>
  <si>
    <t>82-VAISSAC</t>
  </si>
  <si>
    <t>82-VALEILLES</t>
  </si>
  <si>
    <t>82-VALENCE D AGEN</t>
  </si>
  <si>
    <t>82-VAREN</t>
  </si>
  <si>
    <t>82-VARENNES</t>
  </si>
  <si>
    <t>82-VAZERAC</t>
  </si>
  <si>
    <t>82-VERDUN SUR GARONNE</t>
  </si>
  <si>
    <t>82-VERFEIL SUR SEYE</t>
  </si>
  <si>
    <t>82-VERLHAC TESCOU</t>
  </si>
  <si>
    <t>82-VIGUERON</t>
  </si>
  <si>
    <t>82-VILLEBRUMIER</t>
  </si>
  <si>
    <t>82-VILLEMADE</t>
  </si>
  <si>
    <t>83-AIGUINES</t>
  </si>
  <si>
    <t>83-AMPUS</t>
  </si>
  <si>
    <t>83-ARTIGNOSC SUR VERDON</t>
  </si>
  <si>
    <t>83-ARTIGUES</t>
  </si>
  <si>
    <t>83-AUPS</t>
  </si>
  <si>
    <t>83-BAGNOLS EN FORET</t>
  </si>
  <si>
    <t>83-BANDOL</t>
  </si>
  <si>
    <t>83-BARGEME</t>
  </si>
  <si>
    <t>83-BARGEMON</t>
  </si>
  <si>
    <t>83-BARJOLS</t>
  </si>
  <si>
    <t>83-BAUDINARD SUR VERDON</t>
  </si>
  <si>
    <t>83-BAUDUEN</t>
  </si>
  <si>
    <t>83-BELGENTIER</t>
  </si>
  <si>
    <t>83-BESSE SUR ISSOLE</t>
  </si>
  <si>
    <t>83-BORMES LES MIMOSAS</t>
  </si>
  <si>
    <t>83-BRAS</t>
  </si>
  <si>
    <t>83-BRENON</t>
  </si>
  <si>
    <t>83-BRIGNOLES</t>
  </si>
  <si>
    <t>83-BRUE AURIAC</t>
  </si>
  <si>
    <t>83-CABASSE</t>
  </si>
  <si>
    <t>83-CALLAS</t>
  </si>
  <si>
    <t>83-CALLIAN</t>
  </si>
  <si>
    <t>83-CAMPS LA SOURCE</t>
  </si>
  <si>
    <t>83-CARCES</t>
  </si>
  <si>
    <t>83-CARNOULES</t>
  </si>
  <si>
    <t>83-CARQUEIRANNE</t>
  </si>
  <si>
    <t>83-CAVALAIRE SUR MER</t>
  </si>
  <si>
    <t>83-CHATEAUDOUBLE</t>
  </si>
  <si>
    <t>83-CHATEAUVERT</t>
  </si>
  <si>
    <t>83-CHATEAUVIEUX</t>
  </si>
  <si>
    <t>83-CLAVIERS</t>
  </si>
  <si>
    <t>83-COGOLIN</t>
  </si>
  <si>
    <t>83-COLLOBRIERES</t>
  </si>
  <si>
    <t>83-COMPS SUR ARTUBY</t>
  </si>
  <si>
    <t>83-CORRENS</t>
  </si>
  <si>
    <t>83-COTIGNAC</t>
  </si>
  <si>
    <t>83-CUERS</t>
  </si>
  <si>
    <t>83-DRAGUIGNAN</t>
  </si>
  <si>
    <t>83-ENTRECASTEAUX</t>
  </si>
  <si>
    <t>83-ESPARRON</t>
  </si>
  <si>
    <t>83-EVENOS</t>
  </si>
  <si>
    <t>83-FAYENCE</t>
  </si>
  <si>
    <t>83-FIGANIERES</t>
  </si>
  <si>
    <t>83-FLASSANS SUR ISSOLE</t>
  </si>
  <si>
    <t>83-FLAYOSC</t>
  </si>
  <si>
    <t>83-FORCALQUEIRET</t>
  </si>
  <si>
    <t>83-FOX AMPHOUX</t>
  </si>
  <si>
    <t>83-FREJUS</t>
  </si>
  <si>
    <t>83-GAREOULT</t>
  </si>
  <si>
    <t>83-GASSIN</t>
  </si>
  <si>
    <t>83-GINASSERVIS</t>
  </si>
  <si>
    <t>83-GONFARON</t>
  </si>
  <si>
    <t>83-GRIMAUD</t>
  </si>
  <si>
    <t>83-HYERES</t>
  </si>
  <si>
    <t>83-LA BASTIDE</t>
  </si>
  <si>
    <t>83-LA CADIERE D AZUR</t>
  </si>
  <si>
    <t>83-LA CELLE</t>
  </si>
  <si>
    <t>83-LA CRAU</t>
  </si>
  <si>
    <t>83-LA CROIX VALMER</t>
  </si>
  <si>
    <t>83-LA FARLEDE</t>
  </si>
  <si>
    <t>83-LA GARDE</t>
  </si>
  <si>
    <t>83-LA GARDE FREINET</t>
  </si>
  <si>
    <t>83-LA LONDE LES MAURES</t>
  </si>
  <si>
    <t>83-LA MARTRE</t>
  </si>
  <si>
    <t>83-LA MOLE</t>
  </si>
  <si>
    <t>83-LA MOTTE</t>
  </si>
  <si>
    <t>83-LA ROQUE ESCLAPON</t>
  </si>
  <si>
    <t>83-LA ROQUEBRUSSANNE</t>
  </si>
  <si>
    <t>83-LA SEYNE SUR MER</t>
  </si>
  <si>
    <t>83-LA VALETTE DU VAR</t>
  </si>
  <si>
    <t>83-LA VERDIERE</t>
  </si>
  <si>
    <t>83-LE BEAUSSET</t>
  </si>
  <si>
    <t>83-LE BOURGUET</t>
  </si>
  <si>
    <t>83-LE CANNET DES MAURES</t>
  </si>
  <si>
    <t>83-LE CASTELLET</t>
  </si>
  <si>
    <t>83-LE LAVANDOU</t>
  </si>
  <si>
    <t>83-LE LUC</t>
  </si>
  <si>
    <t>83-LE MUY</t>
  </si>
  <si>
    <t>83-LE PLAN DE LA TOUR</t>
  </si>
  <si>
    <t>83-LE PRADET</t>
  </si>
  <si>
    <t>83-LE REVEST LES EAUX</t>
  </si>
  <si>
    <t>83-LE THORONET</t>
  </si>
  <si>
    <t>83-LE VAL</t>
  </si>
  <si>
    <t>83-LES ADRETS DE L ESTEREL</t>
  </si>
  <si>
    <t>83-LES ARCS</t>
  </si>
  <si>
    <t>83-LES MAYONS</t>
  </si>
  <si>
    <t>83-LES SALLES SUR VERDON</t>
  </si>
  <si>
    <t>83-LORGUES</t>
  </si>
  <si>
    <t>83-MAZAUGUES</t>
  </si>
  <si>
    <t>83-MEOUNES LES MONTRIEUX</t>
  </si>
  <si>
    <t>83-MOISSAC BELLEVUE</t>
  </si>
  <si>
    <t>83-MONS</t>
  </si>
  <si>
    <t>83-MONTAUROUX</t>
  </si>
  <si>
    <t>83-MONTFERRAT</t>
  </si>
  <si>
    <t>83-MONTFORT SUR ARGENS</t>
  </si>
  <si>
    <t>83-MONTMEYAN</t>
  </si>
  <si>
    <t>83-NANS LES PINS</t>
  </si>
  <si>
    <t>83-NEOULES</t>
  </si>
  <si>
    <t>83-OLLIERES</t>
  </si>
  <si>
    <t>83-OLLIOULES</t>
  </si>
  <si>
    <t>83-PIERREFEU DU VAR</t>
  </si>
  <si>
    <t>83-PIGNANS</t>
  </si>
  <si>
    <t>83-PLAN D AUPS STE BAUME</t>
  </si>
  <si>
    <t>83-PONTEVES</t>
  </si>
  <si>
    <t>83-POURCIEUX</t>
  </si>
  <si>
    <t>83-POURRIERES</t>
  </si>
  <si>
    <t>83-PUGET SUR ARGENS</t>
  </si>
  <si>
    <t>83-PUGET VILLE</t>
  </si>
  <si>
    <t>83-RAMATUELLE</t>
  </si>
  <si>
    <t>83-RAYOL CANADEL SUR MER</t>
  </si>
  <si>
    <t>83-REGUSSE</t>
  </si>
  <si>
    <t>83-RIANS</t>
  </si>
  <si>
    <t>83-ROQUEBRUNE SUR ARGENS</t>
  </si>
  <si>
    <t>83-ROUGIERS</t>
  </si>
  <si>
    <t>83-SALERNES</t>
  </si>
  <si>
    <t>83-SANARY SUR MER</t>
  </si>
  <si>
    <t>83-SEILLANS</t>
  </si>
  <si>
    <t>83-SEILLONS SOURCE D ARGENS</t>
  </si>
  <si>
    <t>83-SIGNES</t>
  </si>
  <si>
    <t>83-SILLANS LA CASCADE</t>
  </si>
  <si>
    <t>83-SIX FOURS LES PLAGES</t>
  </si>
  <si>
    <t>83-SOLLIES PONT</t>
  </si>
  <si>
    <t>83-SOLLIES TOUCAS</t>
  </si>
  <si>
    <t>83-SOLLIES VILLE</t>
  </si>
  <si>
    <t>83-ST ANTONIN DU VAR</t>
  </si>
  <si>
    <t>83-ST CYR SUR MER</t>
  </si>
  <si>
    <t>83-ST JULIEN</t>
  </si>
  <si>
    <t>83-ST MANDRIER SUR MER</t>
  </si>
  <si>
    <t>83-ST MARTIN DE PALLIERES</t>
  </si>
  <si>
    <t>83-ST MAXIMIN LA STE BAUME</t>
  </si>
  <si>
    <t>83-ST PAUL EN FORET</t>
  </si>
  <si>
    <t>83-ST RAPHAEL</t>
  </si>
  <si>
    <t>83-ST TROPEZ</t>
  </si>
  <si>
    <t>83-ST ZACHARIE</t>
  </si>
  <si>
    <t>83-STE ANASTASIE SUR ISSOLE</t>
  </si>
  <si>
    <t>83-STE MAXIME</t>
  </si>
  <si>
    <t>83-TANNERON</t>
  </si>
  <si>
    <t>83-TARADEAU</t>
  </si>
  <si>
    <t>83-TAVERNES</t>
  </si>
  <si>
    <t>83-TOULON</t>
  </si>
  <si>
    <t>83-TOURRETTES</t>
  </si>
  <si>
    <t>83-TOURTOUR</t>
  </si>
  <si>
    <t>83-TOURVES</t>
  </si>
  <si>
    <t>83-TRANS EN PROVENCE</t>
  </si>
  <si>
    <t>83-TRIGANCE</t>
  </si>
  <si>
    <t>83-VARAGES</t>
  </si>
  <si>
    <t>83-VERIGNON</t>
  </si>
  <si>
    <t>83-VIDAUBAN</t>
  </si>
  <si>
    <t>83-VILLECROZE</t>
  </si>
  <si>
    <t>83-VINON SUR VERDON</t>
  </si>
  <si>
    <t>83-VINS SUR CARAMY</t>
  </si>
  <si>
    <t>84-ALTHEN DES PALUDS</t>
  </si>
  <si>
    <t>84-ANSOUIS</t>
  </si>
  <si>
    <t>84-APT</t>
  </si>
  <si>
    <t>84-AUBIGNAN</t>
  </si>
  <si>
    <t>84-AUREL</t>
  </si>
  <si>
    <t>84-AURIBEAU</t>
  </si>
  <si>
    <t>84-AVIGNON</t>
  </si>
  <si>
    <t>84-BEAUMES DE VENISE</t>
  </si>
  <si>
    <t>84-BEAUMETTES</t>
  </si>
  <si>
    <t>84-BEAUMONT DE PERTUIS</t>
  </si>
  <si>
    <t>84-BEAUMONT DU VENTOUX</t>
  </si>
  <si>
    <t>84-BEDARRIDES</t>
  </si>
  <si>
    <t>84-BEDOIN</t>
  </si>
  <si>
    <t>84-BLAUVAC</t>
  </si>
  <si>
    <t>84-BOLLENE</t>
  </si>
  <si>
    <t>84-BONNIEUX</t>
  </si>
  <si>
    <t>84-BRANTES</t>
  </si>
  <si>
    <t>84-BUISSON</t>
  </si>
  <si>
    <t>84-BUOUX</t>
  </si>
  <si>
    <t>84-CABRIERES D AIGUES</t>
  </si>
  <si>
    <t>84-CABRIERES D AVIGNON</t>
  </si>
  <si>
    <t>84-CADENET</t>
  </si>
  <si>
    <t>84-CADEROUSSE</t>
  </si>
  <si>
    <t>84-CAIRANNE</t>
  </si>
  <si>
    <t>84-CAMARET SUR AIGUES</t>
  </si>
  <si>
    <t>84-CAROMB</t>
  </si>
  <si>
    <t>84-CARPENTRAS</t>
  </si>
  <si>
    <t>84-CASENEUVE</t>
  </si>
  <si>
    <t>84-CASTELLET EN LUBERON</t>
  </si>
  <si>
    <t>84-CAUMONT SUR DURANCE</t>
  </si>
  <si>
    <t>84-CAVAILLON</t>
  </si>
  <si>
    <t>84-CHATEAUNEUF DE GADAGNE</t>
  </si>
  <si>
    <t>84-CHATEAUNEUF DU PAPE</t>
  </si>
  <si>
    <t>84-CHEVAL BLANC</t>
  </si>
  <si>
    <t>84-COURTHEZON</t>
  </si>
  <si>
    <t>84-CRESTET</t>
  </si>
  <si>
    <t>84-CRILLON LE BRAVE</t>
  </si>
  <si>
    <t>84-CUCURON</t>
  </si>
  <si>
    <t>84-ENTRAIGUES SUR LA SORGUE</t>
  </si>
  <si>
    <t>84-ENTRECHAUX</t>
  </si>
  <si>
    <t>84-FAUCON</t>
  </si>
  <si>
    <t>84-FLASSAN</t>
  </si>
  <si>
    <t>84-FONTAINE DE VAUCLUSE</t>
  </si>
  <si>
    <t>84-GARGAS</t>
  </si>
  <si>
    <t>84-GIGNAC</t>
  </si>
  <si>
    <t>84-GIGONDAS</t>
  </si>
  <si>
    <t>84-GORDES</t>
  </si>
  <si>
    <t>84-GOULT</t>
  </si>
  <si>
    <t>84-GRAMBOIS</t>
  </si>
  <si>
    <t>84-GRILLON</t>
  </si>
  <si>
    <t>84-JONQUERETTES</t>
  </si>
  <si>
    <t>84-JONQUIERES</t>
  </si>
  <si>
    <t>84-JOUCAS</t>
  </si>
  <si>
    <t>84-L ISLE SUR LA SORGUE</t>
  </si>
  <si>
    <t>84-LA BASTIDE DES JOURDANS</t>
  </si>
  <si>
    <t>84-LA BASTIDONNE</t>
  </si>
  <si>
    <t>84-LA MOTTE D AIGUES</t>
  </si>
  <si>
    <t>84-LA ROQUE ALRIC</t>
  </si>
  <si>
    <t>84-LA ROQUE SUR PERNES</t>
  </si>
  <si>
    <t>84-LA TOUR D AIGUES</t>
  </si>
  <si>
    <t>84-LACOSTE</t>
  </si>
  <si>
    <t>84-LAFARE</t>
  </si>
  <si>
    <t>84-LAGARDE D APT</t>
  </si>
  <si>
    <t>84-LAGARDE PAREOL</t>
  </si>
  <si>
    <t>84-LAGNES</t>
  </si>
  <si>
    <t>84-LAMOTTE DU RHONE</t>
  </si>
  <si>
    <t>84-LAPALUD</t>
  </si>
  <si>
    <t>84-LAURIS</t>
  </si>
  <si>
    <t>84-LE BARROUX</t>
  </si>
  <si>
    <t>84-LE BEAUCET</t>
  </si>
  <si>
    <t>84-LE PONTET</t>
  </si>
  <si>
    <t>84-LE THOR</t>
  </si>
  <si>
    <t>84-LIOUX</t>
  </si>
  <si>
    <t>84-LORIOL DU COMTAT</t>
  </si>
  <si>
    <t>84-LOURMARIN</t>
  </si>
  <si>
    <t>84-MALAUCENE</t>
  </si>
  <si>
    <t>84-MALEMORT DU COMTAT</t>
  </si>
  <si>
    <t>84-MAUBEC</t>
  </si>
  <si>
    <t>84-MAZAN</t>
  </si>
  <si>
    <t>84-MENERBES</t>
  </si>
  <si>
    <t>84-MERINDOL</t>
  </si>
  <si>
    <t>84-METHAMIS</t>
  </si>
  <si>
    <t>84-MIRABEAU</t>
  </si>
  <si>
    <t>84-MODENE</t>
  </si>
  <si>
    <t>84-MONDRAGON</t>
  </si>
  <si>
    <t>84-MONIEUX</t>
  </si>
  <si>
    <t>84-MONTEUX</t>
  </si>
  <si>
    <t>84-MORIERES LES AVIGNON</t>
  </si>
  <si>
    <t>84-MORMOIRON</t>
  </si>
  <si>
    <t>84-MORNAS</t>
  </si>
  <si>
    <t>84-MURS</t>
  </si>
  <si>
    <t>84-OPPEDE</t>
  </si>
  <si>
    <t>84-ORANGE</t>
  </si>
  <si>
    <t>84-PERNES LES FONTAINES</t>
  </si>
  <si>
    <t>84-PERTUIS</t>
  </si>
  <si>
    <t>84-PEYPIN D AIGUES</t>
  </si>
  <si>
    <t>84-PIOLENC</t>
  </si>
  <si>
    <t>84-PUGET</t>
  </si>
  <si>
    <t>84-PUYMERAS</t>
  </si>
  <si>
    <t>84-PUYVERT</t>
  </si>
  <si>
    <t>84-RASTEAU</t>
  </si>
  <si>
    <t>84-RICHERENCHES</t>
  </si>
  <si>
    <t>84-ROAIX</t>
  </si>
  <si>
    <t>84-ROBION</t>
  </si>
  <si>
    <t>84-ROUSSILLON</t>
  </si>
  <si>
    <t>84-RUSTREL</t>
  </si>
  <si>
    <t>84-SABLET</t>
  </si>
  <si>
    <t>84-SAIGNON</t>
  </si>
  <si>
    <t>84-SANNES</t>
  </si>
  <si>
    <t>84-SARRIANS</t>
  </si>
  <si>
    <t>84-SAULT</t>
  </si>
  <si>
    <t>84-SAUMANE DE VAUCLUSE</t>
  </si>
  <si>
    <t>84-SAVOILLAN</t>
  </si>
  <si>
    <t>84-SEGURET</t>
  </si>
  <si>
    <t>84-SERIGNAN DU COMTAT</t>
  </si>
  <si>
    <t>84-SIVERGUES</t>
  </si>
  <si>
    <t>84-SORGUES</t>
  </si>
  <si>
    <t>84-ST CHRISTOL</t>
  </si>
  <si>
    <t>84-ST DIDIER</t>
  </si>
  <si>
    <t>84-ST HIPPOLYTE LE GRAVEYRON</t>
  </si>
  <si>
    <t>84-ST LEGER DU VENTOUX</t>
  </si>
  <si>
    <t>84-ST MARCELLIN LES VAISON</t>
  </si>
  <si>
    <t>84-ST MARTIN DE CASTILLON</t>
  </si>
  <si>
    <t>84-ST MARTIN DE LA BRASQUE</t>
  </si>
  <si>
    <t>84-ST PANTALEON</t>
  </si>
  <si>
    <t>84-ST PIERRE DE VASSOLS</t>
  </si>
  <si>
    <t>84-ST ROMAIN EN VIENNOIS</t>
  </si>
  <si>
    <t>84-ST ROMAN DE MALEGARDE</t>
  </si>
  <si>
    <t>84-ST SATURNIN LES APT</t>
  </si>
  <si>
    <t>84-ST SATURNIN LES AVIGNON</t>
  </si>
  <si>
    <t>84-ST TRINIT</t>
  </si>
  <si>
    <t>84-STE CECILE LES VIGNES</t>
  </si>
  <si>
    <t>84-SUZETTE</t>
  </si>
  <si>
    <t>84-TAILLADES</t>
  </si>
  <si>
    <t>84-TRAVAILLAN</t>
  </si>
  <si>
    <t>84-UCHAUX</t>
  </si>
  <si>
    <t>84-VACQUEYRAS</t>
  </si>
  <si>
    <t>84-VAISON LA ROMAINE</t>
  </si>
  <si>
    <t>84-VALREAS</t>
  </si>
  <si>
    <t>84-VAUGINES</t>
  </si>
  <si>
    <t>84-VEDENE</t>
  </si>
  <si>
    <t>84-VELLERON</t>
  </si>
  <si>
    <t>84-VENASQUE</t>
  </si>
  <si>
    <t>84-VIENS</t>
  </si>
  <si>
    <t>84-VILLARS</t>
  </si>
  <si>
    <t>84-VILLEDIEU</t>
  </si>
  <si>
    <t>84-VILLELAURE</t>
  </si>
  <si>
    <t>84-VILLES SUR AUZON</t>
  </si>
  <si>
    <t>84-VIOLES</t>
  </si>
  <si>
    <t>84-VISAN</t>
  </si>
  <si>
    <t>84-VITROLLES EN LUBERON</t>
  </si>
  <si>
    <t>85-AIZENAY</t>
  </si>
  <si>
    <t>85-ANGLES</t>
  </si>
  <si>
    <t>85-ANTIGNY</t>
  </si>
  <si>
    <t>85-APREMONT</t>
  </si>
  <si>
    <t>85-AUBIGNY LES CLOUZEAUX</t>
  </si>
  <si>
    <t>85-AUCHAY SUR VENDEE</t>
  </si>
  <si>
    <t>85-AVRILLE</t>
  </si>
  <si>
    <t>85-BARBATRE</t>
  </si>
  <si>
    <t>85-BAZOGES EN PAILLERS</t>
  </si>
  <si>
    <t>85-BAZOGES EN PAREDS</t>
  </si>
  <si>
    <t>85-BEAUFOU</t>
  </si>
  <si>
    <t>85-BEAULIEU SOUS LA ROCHE</t>
  </si>
  <si>
    <t>85-BEAUREPAIRE</t>
  </si>
  <si>
    <t>85-BEAUVOIR SUR MER</t>
  </si>
  <si>
    <t>85-BELLEVIGNY</t>
  </si>
  <si>
    <t>85-BENET</t>
  </si>
  <si>
    <t>85-BESSAY</t>
  </si>
  <si>
    <t>85-BOIS DE CENE</t>
  </si>
  <si>
    <t>85-BOUILLE COURDAULT</t>
  </si>
  <si>
    <t>85-BOUIN</t>
  </si>
  <si>
    <t>85-BOURNEAU</t>
  </si>
  <si>
    <t>85-BOURNEZEAU</t>
  </si>
  <si>
    <t>85-BREM SUR MER</t>
  </si>
  <si>
    <t>85-BRETIGNOLLES SUR MER</t>
  </si>
  <si>
    <t>85-BREUIL BARRET</t>
  </si>
  <si>
    <t>85-CEZAIS</t>
  </si>
  <si>
    <t>85-CHAILLE LES MARAIS</t>
  </si>
  <si>
    <t>85-CHALLANS</t>
  </si>
  <si>
    <t>85-CHAMPAGNE LES MARAIS</t>
  </si>
  <si>
    <t>85-CHANTONNAY</t>
  </si>
  <si>
    <t>85-CHANVERRIE</t>
  </si>
  <si>
    <t>85-CHASNAIS</t>
  </si>
  <si>
    <t>85-CHATEAU GUIBERT</t>
  </si>
  <si>
    <t>85-CHATEAUNEUF</t>
  </si>
  <si>
    <t>85-CHAUCHE</t>
  </si>
  <si>
    <t>85-CHAVAGNES EN PAILLERS</t>
  </si>
  <si>
    <t>85-CHAVAGNES LES REDOUX</t>
  </si>
  <si>
    <t>85-CHEFFOIS</t>
  </si>
  <si>
    <t>85-COEX</t>
  </si>
  <si>
    <t>85-COMMEQUIERS</t>
  </si>
  <si>
    <t>85-CORPE</t>
  </si>
  <si>
    <t>85-CUGAND</t>
  </si>
  <si>
    <t>85-CURZON</t>
  </si>
  <si>
    <t>85-DAMVIX</t>
  </si>
  <si>
    <t>85-DOIX LES FONTAINES</t>
  </si>
  <si>
    <t>85-DOMPIERRE SUR YON</t>
  </si>
  <si>
    <t>85-ESSARTS EN BOCAGE</t>
  </si>
  <si>
    <t>85-FALLERON</t>
  </si>
  <si>
    <t>85-FAYMOREAU</t>
  </si>
  <si>
    <t>85-FONTENAY LE COMTE</t>
  </si>
  <si>
    <t>85-FOUGERE</t>
  </si>
  <si>
    <t>85-FOUSSAIS PAYRE</t>
  </si>
  <si>
    <t>85-FROIDFOND</t>
  </si>
  <si>
    <t>85-GIVRAND</t>
  </si>
  <si>
    <t>85-GRAND LANDES</t>
  </si>
  <si>
    <t>85-GROSBREUIL</t>
  </si>
  <si>
    <t>85-GRUES</t>
  </si>
  <si>
    <t>85-JARD SUR MER</t>
  </si>
  <si>
    <t>85-L AIGUILLON SUR MER</t>
  </si>
  <si>
    <t>85-L AIGUILLON SUR VIE</t>
  </si>
  <si>
    <t>85-L EPINE</t>
  </si>
  <si>
    <t>85-L HERBERGEMENT</t>
  </si>
  <si>
    <t>85-L HERMENAULT</t>
  </si>
  <si>
    <t>85-L ILE D ELLE</t>
  </si>
  <si>
    <t>85-L ILE D OLONNE</t>
  </si>
  <si>
    <t>85-L ILE D YEU</t>
  </si>
  <si>
    <t>85-L ORBRIE</t>
  </si>
  <si>
    <t>85-LA BARRE DE MONTS</t>
  </si>
  <si>
    <t>85-LA BERNARDIERE</t>
  </si>
  <si>
    <t>85-LA BOISSIERE DE MONTAIGU</t>
  </si>
  <si>
    <t>85-LA BOISSIERE DES LANDES</t>
  </si>
  <si>
    <t>85-LA BRETONNIERE LA CLAYE</t>
  </si>
  <si>
    <t>85-LA BRUFFIERE</t>
  </si>
  <si>
    <t>85-LA CAILLERE ST HILAIRE</t>
  </si>
  <si>
    <t>85-LA CHAIZE GIRAUD</t>
  </si>
  <si>
    <t>85-LA CHAIZE LE VICOMTE</t>
  </si>
  <si>
    <t>85-LA CHAPELLE AUX LYS</t>
  </si>
  <si>
    <t>85-LA CHAPELLE HERMIER</t>
  </si>
  <si>
    <t>85-LA CHAPELLE PALLUAU</t>
  </si>
  <si>
    <t>85-LA CHAPELLE THEMER</t>
  </si>
  <si>
    <t>85-LA CHATAIGNERAIE</t>
  </si>
  <si>
    <t>85-LA COPECHAGNIERE</t>
  </si>
  <si>
    <t>85-LA COUTURE</t>
  </si>
  <si>
    <t>85-LA FAUTE SUR MER</t>
  </si>
  <si>
    <t>85-LA FERRIERE</t>
  </si>
  <si>
    <t>85-LA GARNACHE</t>
  </si>
  <si>
    <t>85-LA GAUBRETIERE</t>
  </si>
  <si>
    <t>85-LA GENETOUZE</t>
  </si>
  <si>
    <t>85-LA GUERINIERE</t>
  </si>
  <si>
    <t>85-LA JAUDONNIERE</t>
  </si>
  <si>
    <t>85-LA JONCHERE</t>
  </si>
  <si>
    <t>85-LA MEILLERAIE TILLAY</t>
  </si>
  <si>
    <t>85-LA MERLATIERE</t>
  </si>
  <si>
    <t>85-LA RABATELIERE</t>
  </si>
  <si>
    <t>85-LA REORTHE</t>
  </si>
  <si>
    <t>85-LA ROCHE SUR YON</t>
  </si>
  <si>
    <t>85-LA TAILLEE</t>
  </si>
  <si>
    <t>85-LA TARDIERE</t>
  </si>
  <si>
    <t>85-LA TRANCHE SUR MER</t>
  </si>
  <si>
    <t>85-LAIROUX</t>
  </si>
  <si>
    <t>85-LANDERONDE</t>
  </si>
  <si>
    <t>85-LANDEVIEILLE</t>
  </si>
  <si>
    <t>85-LE BERNARD</t>
  </si>
  <si>
    <t>85-LE BOUPERE</t>
  </si>
  <si>
    <t>85-LE CHAMP ST PERE</t>
  </si>
  <si>
    <t>85-LE FENOUILLER</t>
  </si>
  <si>
    <t>85-LE GIROUARD</t>
  </si>
  <si>
    <t>85-LE GIVRE</t>
  </si>
  <si>
    <t>85-LE GUE DE VELLUIRE</t>
  </si>
  <si>
    <t>85-LE LANGON</t>
  </si>
  <si>
    <t>85-LE MAZEAU</t>
  </si>
  <si>
    <t>85-LE PERRIER</t>
  </si>
  <si>
    <t>85-LE POIRE SUR VIE</t>
  </si>
  <si>
    <t>85-LE TABLIER</t>
  </si>
  <si>
    <t>85-LES ACHARDS</t>
  </si>
  <si>
    <t>85-LES BROUZILS</t>
  </si>
  <si>
    <t>85-LES EPESSES</t>
  </si>
  <si>
    <t>85-LES HERBIERS</t>
  </si>
  <si>
    <t>85-LES LANDES GENUSSON</t>
  </si>
  <si>
    <t>85-LES LUCS SUR BOULOGNE</t>
  </si>
  <si>
    <t>85-LES MAGNILS REIGNIERS</t>
  </si>
  <si>
    <t>85-LES PINEAUX</t>
  </si>
  <si>
    <t>85-LES SABLES D OLONNE</t>
  </si>
  <si>
    <t>85-LES VELLUIRE SUR VENDEE</t>
  </si>
  <si>
    <t>85-LIEZ</t>
  </si>
  <si>
    <t>85-LOGE FOUGEREUSE</t>
  </si>
  <si>
    <t>85-LONGEVES</t>
  </si>
  <si>
    <t>85-LONGEVILLE SUR MER</t>
  </si>
  <si>
    <t>85-LUCON</t>
  </si>
  <si>
    <t>85-MACHE</t>
  </si>
  <si>
    <t>85-MAILLE</t>
  </si>
  <si>
    <t>85-MAILLEZAIS</t>
  </si>
  <si>
    <t>85-MALLIEVRE</t>
  </si>
  <si>
    <t>85-MAREUIL SUR LAY DISSAIS</t>
  </si>
  <si>
    <t>85-MARILLET</t>
  </si>
  <si>
    <t>85-MARSAIS STE RADEGONDE</t>
  </si>
  <si>
    <t>85-MARTINET</t>
  </si>
  <si>
    <t>85-MENOMBLET</t>
  </si>
  <si>
    <t>85-MERVENT</t>
  </si>
  <si>
    <t>85-MESNARD LA BAROTIERE</t>
  </si>
  <si>
    <t>85-MONSIREIGNE</t>
  </si>
  <si>
    <t>85-MONTAIGU VENDEE</t>
  </si>
  <si>
    <t>85-MONTOURNAIS</t>
  </si>
  <si>
    <t>85-MONTREUIL</t>
  </si>
  <si>
    <t>85-MONTREVERD</t>
  </si>
  <si>
    <t>85-MOREILLES</t>
  </si>
  <si>
    <t>85-MORTAGNE SUR SEVRE</t>
  </si>
  <si>
    <t>85-MOUCHAMPS</t>
  </si>
  <si>
    <t>85-MOUILLERON LE CAPTIF</t>
  </si>
  <si>
    <t>85-MOUILLERON ST GERMAIN</t>
  </si>
  <si>
    <t>85-MOUTIERS LES MAUXFAITS</t>
  </si>
  <si>
    <t>85-MOUTIERS SUR LE LAY</t>
  </si>
  <si>
    <t>85-MOUZEUIL ST MARTIN</t>
  </si>
  <si>
    <t>85-NALLIERS</t>
  </si>
  <si>
    <t>85-NESMY</t>
  </si>
  <si>
    <t>85-NIEUL LE DOLENT</t>
  </si>
  <si>
    <t>85-NOIRMOUTIER EN L ILE</t>
  </si>
  <si>
    <t>85-NOTRE DAME DE MONTS</t>
  </si>
  <si>
    <t>85-NOTRE DAME DE RIEZ</t>
  </si>
  <si>
    <t>85-PALLUAU</t>
  </si>
  <si>
    <t>85-PEAULT</t>
  </si>
  <si>
    <t>85-PETOSSE</t>
  </si>
  <si>
    <t>85-PISSOTTE</t>
  </si>
  <si>
    <t>85-POIROUX</t>
  </si>
  <si>
    <t>85-POUILLE</t>
  </si>
  <si>
    <t>85-POUZAUGES</t>
  </si>
  <si>
    <t>85-PUY DE SERRE</t>
  </si>
  <si>
    <t>85-PUYRAVAULT</t>
  </si>
  <si>
    <t>85-REAUMUR</t>
  </si>
  <si>
    <t>85-RIVES D AUTISE</t>
  </si>
  <si>
    <t>85-RIVES DE L YON</t>
  </si>
  <si>
    <t>85-ROCHESERVIERE</t>
  </si>
  <si>
    <t>85-ROCHETREJOUX</t>
  </si>
  <si>
    <t>85-ROSNAY</t>
  </si>
  <si>
    <t>85-SALLERTAINE</t>
  </si>
  <si>
    <t>85-SERIGNE</t>
  </si>
  <si>
    <t>85-SEVREMONT</t>
  </si>
  <si>
    <t>85-SIGOURNAIS</t>
  </si>
  <si>
    <t>85-SOULLANS</t>
  </si>
  <si>
    <t>85-ST ANDRE GOULE D OIE</t>
  </si>
  <si>
    <t>85-ST AUBIN DES ORMEAUX</t>
  </si>
  <si>
    <t>85-ST AUBIN LA PLAINE</t>
  </si>
  <si>
    <t>85-ST AVAUGOURD DES LANDES</t>
  </si>
  <si>
    <t>85-ST BENOIST SUR MER</t>
  </si>
  <si>
    <t>85-ST CHRISTOPHE DU LIGNERON</t>
  </si>
  <si>
    <t>85-ST CYR DES GATS</t>
  </si>
  <si>
    <t>85-ST CYR EN TALMONDAIS</t>
  </si>
  <si>
    <t>85-ST DENIS DU PAYRE</t>
  </si>
  <si>
    <t>85-ST DENIS LA CHEVASSE</t>
  </si>
  <si>
    <t>85-ST ETIENNE DE BRILLOUET</t>
  </si>
  <si>
    <t>85-ST ETIENNE DU BOIS</t>
  </si>
  <si>
    <t>85-ST FULGENT</t>
  </si>
  <si>
    <t>85-ST GEORGES DE POINTINDOUX</t>
  </si>
  <si>
    <t>85-ST GERMAIN DE PRINCAY</t>
  </si>
  <si>
    <t>85-ST GERVAIS</t>
  </si>
  <si>
    <t>85-ST GILLES CROIX DE VIE</t>
  </si>
  <si>
    <t>85-ST HILAIRE DE RIEZ</t>
  </si>
  <si>
    <t>85-ST HILAIRE DE VOUST</t>
  </si>
  <si>
    <t>85-ST HILAIRE DES LOGES</t>
  </si>
  <si>
    <t>85-ST HILAIRE LA FORET</t>
  </si>
  <si>
    <t>85-ST HILAIRE LE VOUHIS</t>
  </si>
  <si>
    <t>85-ST JEAN DE BEUGNE</t>
  </si>
  <si>
    <t>85-ST JEAN DE MONTS</t>
  </si>
  <si>
    <t>85-ST JUIRE CHAMPGILLON</t>
  </si>
  <si>
    <t>85-ST JULIEN DES LANDES</t>
  </si>
  <si>
    <t>85-ST LAURENT DE LA SALLE</t>
  </si>
  <si>
    <t>85-ST LAURENT SUR SEVRE</t>
  </si>
  <si>
    <t>85-ST MAIXENT SUR VIE</t>
  </si>
  <si>
    <t>85-ST MALO DU BOIS</t>
  </si>
  <si>
    <t>85-ST MARS LA REORTHE</t>
  </si>
  <si>
    <t>85-ST MARTIN DE FRAIGNEAU</t>
  </si>
  <si>
    <t>85-ST MARTIN DES FONTAINES</t>
  </si>
  <si>
    <t>85-ST MARTIN DES NOYERS</t>
  </si>
  <si>
    <t>85-ST MARTIN DES TILLEULS</t>
  </si>
  <si>
    <t>85-ST MARTIN LARS EN STE HERMINE</t>
  </si>
  <si>
    <t>85-ST MATHURIN</t>
  </si>
  <si>
    <t>85-ST MAURICE DES NOUES</t>
  </si>
  <si>
    <t>85-ST MAURICE LE GIRARD</t>
  </si>
  <si>
    <t>85-ST MESMIN</t>
  </si>
  <si>
    <t>85-ST MICHEL EN L HERM</t>
  </si>
  <si>
    <t>85-ST MICHEL LE CLOUCQ</t>
  </si>
  <si>
    <t>85-ST PAUL EN PAREDS</t>
  </si>
  <si>
    <t>85-ST PAUL MONT PENIT</t>
  </si>
  <si>
    <t>85-ST PHILBERT DE BOUAINE</t>
  </si>
  <si>
    <t>85-ST PIERRE DU CHEMIN</t>
  </si>
  <si>
    <t>85-ST PIERRE LE VIEUX</t>
  </si>
  <si>
    <t>85-ST PROUANT</t>
  </si>
  <si>
    <t>85-ST REVEREND</t>
  </si>
  <si>
    <t>85-ST SIGISMOND</t>
  </si>
  <si>
    <t>85-ST SULPICE EN PAREDS</t>
  </si>
  <si>
    <t>85-ST URBAIN</t>
  </si>
  <si>
    <t>85-ST VALERIEN</t>
  </si>
  <si>
    <t>85-ST VINCENT STERLANGES</t>
  </si>
  <si>
    <t>85-ST VINCENT SUR GRAON</t>
  </si>
  <si>
    <t>85-ST VINCENT SUR JARD</t>
  </si>
  <si>
    <t>85-STE CECILE</t>
  </si>
  <si>
    <t>85-STE FLAIVE DES LOUPS</t>
  </si>
  <si>
    <t>85-STE FOY</t>
  </si>
  <si>
    <t>85-STE GEMME LA PLAINE</t>
  </si>
  <si>
    <t>85-STE HERMINE</t>
  </si>
  <si>
    <t>85-STE PEXINE</t>
  </si>
  <si>
    <t>85-STE RADEGONDE DES NOYERS</t>
  </si>
  <si>
    <t>85-TALLUD STE GEMME</t>
  </si>
  <si>
    <t>85-TALMONT ST HILAIRE</t>
  </si>
  <si>
    <t>85-THIRE</t>
  </si>
  <si>
    <t>85-THORIGNY</t>
  </si>
  <si>
    <t>85-THOUARSAIS BOUILDROUX</t>
  </si>
  <si>
    <t>85-TIFFAUGES</t>
  </si>
  <si>
    <t>85-TREIZE SEPTIERS</t>
  </si>
  <si>
    <t>85-TREIZE VENTS</t>
  </si>
  <si>
    <t>85-TRIAIZE</t>
  </si>
  <si>
    <t>85-VAIRE</t>
  </si>
  <si>
    <t>85-VENANSAULT</t>
  </si>
  <si>
    <t>85-VENDRENNES</t>
  </si>
  <si>
    <t>85-VIX</t>
  </si>
  <si>
    <t>85-VOUILLE LES MARAIS</t>
  </si>
  <si>
    <t>85-VOUVANT</t>
  </si>
  <si>
    <t>85-XANTON CHASSENON</t>
  </si>
  <si>
    <t>86-ADRIERS</t>
  </si>
  <si>
    <t>86-AMBERRE</t>
  </si>
  <si>
    <t>86-ANCHE</t>
  </si>
  <si>
    <t>86-ANGLES SUR L ANGLIN</t>
  </si>
  <si>
    <t>86-ANGLIERS</t>
  </si>
  <si>
    <t>86-ANTIGNY</t>
  </si>
  <si>
    <t>86-ANTRAN</t>
  </si>
  <si>
    <t>86-ARCAY</t>
  </si>
  <si>
    <t>86-ARCHIGNY</t>
  </si>
  <si>
    <t>86-ASLONNES</t>
  </si>
  <si>
    <t>86-ASNIERES SUR BLOUR</t>
  </si>
  <si>
    <t>86-ASNOIS</t>
  </si>
  <si>
    <t>86-AULNAY</t>
  </si>
  <si>
    <t>86-AVAILLES EN CHATELLERAULT</t>
  </si>
  <si>
    <t>86-AVAILLES LIMOUZINE</t>
  </si>
  <si>
    <t>86-AVANTON</t>
  </si>
  <si>
    <t>86-AYRON</t>
  </si>
  <si>
    <t>86-BASSES</t>
  </si>
  <si>
    <t>86-BEAUMONT ST CYR</t>
  </si>
  <si>
    <t>86-BELLEFONDS</t>
  </si>
  <si>
    <t>86-BERRIE</t>
  </si>
  <si>
    <t>86-BERTHEGON</t>
  </si>
  <si>
    <t>86-BERUGES</t>
  </si>
  <si>
    <t>86-BETHINES</t>
  </si>
  <si>
    <t>86-BEUXES</t>
  </si>
  <si>
    <t>86-BIARD</t>
  </si>
  <si>
    <t>86-BIGNOUX</t>
  </si>
  <si>
    <t>86-BLANZAY</t>
  </si>
  <si>
    <t>86-BOIVRE LA VALLEE</t>
  </si>
  <si>
    <t>86-BONNES</t>
  </si>
  <si>
    <t>86-BONNEUIL MATOURS</t>
  </si>
  <si>
    <t>86-BOURESSE</t>
  </si>
  <si>
    <t>86-BOURG ARCHAMBAULT</t>
  </si>
  <si>
    <t>86-BOURNAND</t>
  </si>
  <si>
    <t>86-BRIGUEIL LE CHANTRE</t>
  </si>
  <si>
    <t>86-BRION</t>
  </si>
  <si>
    <t>86-BRUX</t>
  </si>
  <si>
    <t>86-BUXEROLLES</t>
  </si>
  <si>
    <t>86-CEAUX EN LOUDUN</t>
  </si>
  <si>
    <t>86-CELLE LEVESCAULT</t>
  </si>
  <si>
    <t>86-CENON SUR VIENNE</t>
  </si>
  <si>
    <t>86-CERNAY</t>
  </si>
  <si>
    <t>86-CHABOURNAY</t>
  </si>
  <si>
    <t>86-CHALAIS</t>
  </si>
  <si>
    <t>86-CHALANDRAY</t>
  </si>
  <si>
    <t>86-CHAMPAGNE LE SEC</t>
  </si>
  <si>
    <t>86-CHAMPAGNE ST HILAIRE</t>
  </si>
  <si>
    <t>86-CHAMPIGNY EN ROCHEREAU</t>
  </si>
  <si>
    <t>86-CHAMPNIERS</t>
  </si>
  <si>
    <t>86-CHAPELLE VIVIERS</t>
  </si>
  <si>
    <t>86-CHARROUX</t>
  </si>
  <si>
    <t>86-CHASSENEUIL DU POITOU</t>
  </si>
  <si>
    <t>86-CHATAIN</t>
  </si>
  <si>
    <t>86-CHATEAU GARNIER</t>
  </si>
  <si>
    <t>86-CHATEAU LARCHER</t>
  </si>
  <si>
    <t>86-CHATELLERAULT</t>
  </si>
  <si>
    <t>86-CHAUNAY</t>
  </si>
  <si>
    <t>86-CHAUVIGNY</t>
  </si>
  <si>
    <t>86-CHENEVELLES</t>
  </si>
  <si>
    <t>86-CHERVES</t>
  </si>
  <si>
    <t>86-CHIRE EN MONTREUIL</t>
  </si>
  <si>
    <t>86-CHOUPPES</t>
  </si>
  <si>
    <t>86-CISSE</t>
  </si>
  <si>
    <t>86-CIVAUX</t>
  </si>
  <si>
    <t>86-CIVRAY</t>
  </si>
  <si>
    <t>86-CLOUE</t>
  </si>
  <si>
    <t>86-COLOMBIERS</t>
  </si>
  <si>
    <t>86-COULOMBIERS</t>
  </si>
  <si>
    <t>86-COULONGES</t>
  </si>
  <si>
    <t>86-COUSSAY</t>
  </si>
  <si>
    <t>86-COUSSAY LES BOIS</t>
  </si>
  <si>
    <t>86-CRAON</t>
  </si>
  <si>
    <t>86-CROUTELLE</t>
  </si>
  <si>
    <t>86-CUHON</t>
  </si>
  <si>
    <t>86-CURCAY SUR DIVE</t>
  </si>
  <si>
    <t>86-CURZAY SUR VONNE</t>
  </si>
  <si>
    <t>86-DANGE ST ROMAIN</t>
  </si>
  <si>
    <t>86-DERCE</t>
  </si>
  <si>
    <t>86-DIENNE</t>
  </si>
  <si>
    <t>86-DISSAY</t>
  </si>
  <si>
    <t>86-DOUSSAY</t>
  </si>
  <si>
    <t>86-FLEIX</t>
  </si>
  <si>
    <t>86-FLEURE</t>
  </si>
  <si>
    <t>86-FONTAINE LE COMTE</t>
  </si>
  <si>
    <t>86-FROZES</t>
  </si>
  <si>
    <t>86-GENCAY</t>
  </si>
  <si>
    <t>86-GENOUILLE</t>
  </si>
  <si>
    <t>86-GIZAY</t>
  </si>
  <si>
    <t>86-GLENOUZE</t>
  </si>
  <si>
    <t>86-GOUEX</t>
  </si>
  <si>
    <t>86-GUESNES</t>
  </si>
  <si>
    <t>86-HAIMS</t>
  </si>
  <si>
    <t>86-INGRANDES</t>
  </si>
  <si>
    <t>86-ITEUIL</t>
  </si>
  <si>
    <t>86-JARDRES</t>
  </si>
  <si>
    <t>86-JAUNAY MARIGNY</t>
  </si>
  <si>
    <t>86-JAZENEUIL</t>
  </si>
  <si>
    <t>86-JOUHET</t>
  </si>
  <si>
    <t>86-JOURNET</t>
  </si>
  <si>
    <t>86-JOUSSE</t>
  </si>
  <si>
    <t>86-L ISLE JOURDAIN</t>
  </si>
  <si>
    <t>86-LA BUSSIERE</t>
  </si>
  <si>
    <t>86-LA CHAPELLE BATON</t>
  </si>
  <si>
    <t>86-LA CHAPELLE MOULIERE</t>
  </si>
  <si>
    <t>86-LA CHAUSSEE</t>
  </si>
  <si>
    <t>86-LA FERRIERE AIROUX</t>
  </si>
  <si>
    <t>86-LA GRIMAUDIERE</t>
  </si>
  <si>
    <t>86-LA PUYE</t>
  </si>
  <si>
    <t>86-LA ROCHE POSAY</t>
  </si>
  <si>
    <t>86-LA ROCHE RIGAULT</t>
  </si>
  <si>
    <t>86-LA TRIMOUILLE</t>
  </si>
  <si>
    <t>86-LA VILLEDIEU DU CLAIN</t>
  </si>
  <si>
    <t>86-LATHUS ST REMY</t>
  </si>
  <si>
    <t>86-LATILLE</t>
  </si>
  <si>
    <t>86-LAUTHIERS</t>
  </si>
  <si>
    <t>86-LAVOUX</t>
  </si>
  <si>
    <t>86-LE VIGEANT</t>
  </si>
  <si>
    <t>86-LEIGNE LES BOIS</t>
  </si>
  <si>
    <t>86-LEIGNE SUR USSEAU</t>
  </si>
  <si>
    <t>86-LEIGNES SUR FONTAINE</t>
  </si>
  <si>
    <t>86-LENCLOITRE</t>
  </si>
  <si>
    <t>86-LES ORMES</t>
  </si>
  <si>
    <t>86-LES TROIS MOUTIERS</t>
  </si>
  <si>
    <t>86-LESIGNY</t>
  </si>
  <si>
    <t>86-LEUGNY</t>
  </si>
  <si>
    <t>86-LHOMMAIZE</t>
  </si>
  <si>
    <t>86-LIGLET</t>
  </si>
  <si>
    <t>86-LIGUGE</t>
  </si>
  <si>
    <t>86-LINAZAY</t>
  </si>
  <si>
    <t>86-LINIERS</t>
  </si>
  <si>
    <t>86-LIZANT</t>
  </si>
  <si>
    <t>86-LOUDUN</t>
  </si>
  <si>
    <t>86-LUCHAPT</t>
  </si>
  <si>
    <t>86-LUSIGNAN</t>
  </si>
  <si>
    <t>86-LUSSAC LES CHATEAUX</t>
  </si>
  <si>
    <t>86-MAGNE</t>
  </si>
  <si>
    <t>86-MAILLE</t>
  </si>
  <si>
    <t>86-MAIRE</t>
  </si>
  <si>
    <t>86-MAISONNEUVE</t>
  </si>
  <si>
    <t>86-MARCAY</t>
  </si>
  <si>
    <t>86-MARIGNY CHEMEREAU</t>
  </si>
  <si>
    <t>86-MARNAY</t>
  </si>
  <si>
    <t>86-MARTAIZE</t>
  </si>
  <si>
    <t>86-MASSOGNES</t>
  </si>
  <si>
    <t>86-MAULAY</t>
  </si>
  <si>
    <t>86-MAUPREVOIR</t>
  </si>
  <si>
    <t>86-MAZEROLLES</t>
  </si>
  <si>
    <t>86-MAZEUIL</t>
  </si>
  <si>
    <t>86-MESSEME</t>
  </si>
  <si>
    <t>86-MIGNALOUX BEAUVOIR</t>
  </si>
  <si>
    <t>86-MIGNE AUXANCES</t>
  </si>
  <si>
    <t>86-MILLAC</t>
  </si>
  <si>
    <t>86-MIREBEAU</t>
  </si>
  <si>
    <t>86-MONCONTOUR</t>
  </si>
  <si>
    <t>86-MONDION</t>
  </si>
  <si>
    <t>86-MONTAMISE</t>
  </si>
  <si>
    <t>86-MONTHOIRON</t>
  </si>
  <si>
    <t>86-MONTMORILLON</t>
  </si>
  <si>
    <t>86-MONTS SUR GUESNES</t>
  </si>
  <si>
    <t>86-MORTON</t>
  </si>
  <si>
    <t>86-MOULISMES</t>
  </si>
  <si>
    <t>86-MOUSSAC</t>
  </si>
  <si>
    <t>86-MOUTERRE SILLY</t>
  </si>
  <si>
    <t>86-MOUTERRE SUR BLOURDE</t>
  </si>
  <si>
    <t>86-NAINTRE</t>
  </si>
  <si>
    <t>86-NALLIERS</t>
  </si>
  <si>
    <t>86-NERIGNAC</t>
  </si>
  <si>
    <t>86-NEUVILLE DE POITOU</t>
  </si>
  <si>
    <t>86-NIEUIL L ESPOIR</t>
  </si>
  <si>
    <t>86-NOUAILLE MAUPERTUIS</t>
  </si>
  <si>
    <t>86-NUEIL SOUS FAYE</t>
  </si>
  <si>
    <t>86-ORCHES</t>
  </si>
  <si>
    <t>86-OUZILLY</t>
  </si>
  <si>
    <t>86-OYRE</t>
  </si>
  <si>
    <t>86-PAIZAY LE SEC</t>
  </si>
  <si>
    <t>86-PAYROUX</t>
  </si>
  <si>
    <t>86-PERSAC</t>
  </si>
  <si>
    <t>86-PINDRAY</t>
  </si>
  <si>
    <t>86-PLAISANCE</t>
  </si>
  <si>
    <t>86-PLEUMARTIN</t>
  </si>
  <si>
    <t>86-POITIERS</t>
  </si>
  <si>
    <t>86-PORT DE PILES</t>
  </si>
  <si>
    <t>86-POUANCAY</t>
  </si>
  <si>
    <t>86-POUANT</t>
  </si>
  <si>
    <t>86-POUILLE</t>
  </si>
  <si>
    <t>86-PRESSAC</t>
  </si>
  <si>
    <t>86-PRINCAY</t>
  </si>
  <si>
    <t>86-QUEAUX</t>
  </si>
  <si>
    <t>86-QUINCAY</t>
  </si>
  <si>
    <t>86-RANTON</t>
  </si>
  <si>
    <t>86-RASLAY</t>
  </si>
  <si>
    <t>86-ROCHES PREMARIE ANDILLE</t>
  </si>
  <si>
    <t>86-ROIFFE</t>
  </si>
  <si>
    <t>86-ROMAGNE</t>
  </si>
  <si>
    <t>86-ROUILLE</t>
  </si>
  <si>
    <t>86-SAIRES</t>
  </si>
  <si>
    <t>86-SAIX</t>
  </si>
  <si>
    <t>86-SAMMARCOLLES</t>
  </si>
  <si>
    <t>86-SANXAY</t>
  </si>
  <si>
    <t>86-SAULGE</t>
  </si>
  <si>
    <t>86-SAVIGNE</t>
  </si>
  <si>
    <t>86-SAVIGNY LEVESCAULT</t>
  </si>
  <si>
    <t>86-SAVIGNY SOUS FAYE</t>
  </si>
  <si>
    <t>86-SCORBE CLAIRVAUX</t>
  </si>
  <si>
    <t>86-SENILLE ST SAUVEUR</t>
  </si>
  <si>
    <t>86-SERIGNY</t>
  </si>
  <si>
    <t>86-SEVRES ANXAUMONT</t>
  </si>
  <si>
    <t>86-SILLARS</t>
  </si>
  <si>
    <t>86-SMARVES</t>
  </si>
  <si>
    <t>86-SOMMIERES DU CLAIN</t>
  </si>
  <si>
    <t>86-SOSSAIS</t>
  </si>
  <si>
    <t>86-ST BENOIT</t>
  </si>
  <si>
    <t>86-ST CHRISTOPHE</t>
  </si>
  <si>
    <t>86-ST CLAIR</t>
  </si>
  <si>
    <t>86-ST GAUDENT</t>
  </si>
  <si>
    <t>86-ST GENEST D AMBIERE</t>
  </si>
  <si>
    <t>86-ST GEORGES LES BAILLARGEAUX</t>
  </si>
  <si>
    <t>86-ST GERMAIN</t>
  </si>
  <si>
    <t>86-ST GERVAIS LES TROIS CLOCHERS</t>
  </si>
  <si>
    <t>86-ST JEAN DE SAUVES</t>
  </si>
  <si>
    <t>86-ST JULIEN L ARS</t>
  </si>
  <si>
    <t>86-ST LAON</t>
  </si>
  <si>
    <t>86-ST LAURENT DE JOURDES</t>
  </si>
  <si>
    <t>86-ST LEGER DE MONTBRILLAIS</t>
  </si>
  <si>
    <t>86-ST LEOMER</t>
  </si>
  <si>
    <t>86-ST MACOUX</t>
  </si>
  <si>
    <t>86-ST MARTIN L ARS</t>
  </si>
  <si>
    <t>86-ST MARTIN LA PALLU</t>
  </si>
  <si>
    <t>86-ST MAURICE LA CLOUERE</t>
  </si>
  <si>
    <t>86-ST PIERRE D EXIDEUIL</t>
  </si>
  <si>
    <t>86-ST PIERRE DE MAILLE</t>
  </si>
  <si>
    <t>86-ST REMY SUR CREUSE</t>
  </si>
  <si>
    <t>86-ST ROMAIN</t>
  </si>
  <si>
    <t>86-ST SAUVANT</t>
  </si>
  <si>
    <t>86-ST SAVIN</t>
  </si>
  <si>
    <t>86-ST SAVIOL</t>
  </si>
  <si>
    <t>86-ST SECONDIN</t>
  </si>
  <si>
    <t>86-STE RADEGONDE</t>
  </si>
  <si>
    <t>86-SURIN</t>
  </si>
  <si>
    <t>86-TERCE</t>
  </si>
  <si>
    <t>86-TERNAY</t>
  </si>
  <si>
    <t>86-THOLLET</t>
  </si>
  <si>
    <t>86-THURAGEAU</t>
  </si>
  <si>
    <t>86-THURE</t>
  </si>
  <si>
    <t>86-USSEAU</t>
  </si>
  <si>
    <t>86-USSON DU POITOU</t>
  </si>
  <si>
    <t>86-VALDIVIENNE</t>
  </si>
  <si>
    <t>86-VALENCE EN POITOU</t>
  </si>
  <si>
    <t>86-VAUX SUR VIENNE</t>
  </si>
  <si>
    <t>86-VELLECHES</t>
  </si>
  <si>
    <t>86-VERNON</t>
  </si>
  <si>
    <t>86-VERRIERES</t>
  </si>
  <si>
    <t>86-VERRUE</t>
  </si>
  <si>
    <t>86-VEZIERES</t>
  </si>
  <si>
    <t>86-VICQ SUR GARTEMPE</t>
  </si>
  <si>
    <t>86-VILLEMORT</t>
  </si>
  <si>
    <t>86-VILLIERS</t>
  </si>
  <si>
    <t>86-VIVONNE</t>
  </si>
  <si>
    <t>86-VOUILLE</t>
  </si>
  <si>
    <t>86-VOULEME</t>
  </si>
  <si>
    <t>86-VOULON</t>
  </si>
  <si>
    <t>86-VOUNEUIL SOUS BIARD</t>
  </si>
  <si>
    <t>86-VOUNEUIL SUR VIENNE</t>
  </si>
  <si>
    <t>86-VOUZAILLES</t>
  </si>
  <si>
    <t>86-YVERSAY</t>
  </si>
  <si>
    <t>87-AIXE SUR VIENNE</t>
  </si>
  <si>
    <t>87-AMBAZAC</t>
  </si>
  <si>
    <t>87-ARNAC LA POSTE</t>
  </si>
  <si>
    <t>87-AUGNE</t>
  </si>
  <si>
    <t>87-AUREIL</t>
  </si>
  <si>
    <t>87-AZAT LE RIS</t>
  </si>
  <si>
    <t>87-BALLEDENT</t>
  </si>
  <si>
    <t>87-BEAUMONT DU LAC</t>
  </si>
  <si>
    <t>87-BELLAC</t>
  </si>
  <si>
    <t>87-BERNEUIL</t>
  </si>
  <si>
    <t>87-BERSAC SUR RIVALIER</t>
  </si>
  <si>
    <t>87-BESSINES SUR GARTEMPE</t>
  </si>
  <si>
    <t>87-BEYNAC</t>
  </si>
  <si>
    <t>87-BLANZAC</t>
  </si>
  <si>
    <t>87-BLOND</t>
  </si>
  <si>
    <t>87-BOISSEUIL</t>
  </si>
  <si>
    <t>87-BONNAC LA COTE</t>
  </si>
  <si>
    <t>87-BOSMIE L AIGUILLE</t>
  </si>
  <si>
    <t>87-BREUILAUFA</t>
  </si>
  <si>
    <t>87-BUJALEUF</t>
  </si>
  <si>
    <t>87-BURGNAC</t>
  </si>
  <si>
    <t>87-BUSSIERE GALANT</t>
  </si>
  <si>
    <t>87-CHAILLAC SUR VIENNE</t>
  </si>
  <si>
    <t>87-CHALUS</t>
  </si>
  <si>
    <t>87-CHAMBORET</t>
  </si>
  <si>
    <t>87-CHAMPAGNAC LA RIVIERE</t>
  </si>
  <si>
    <t>87-CHAMPNETERY</t>
  </si>
  <si>
    <t>87-CHAMPSAC</t>
  </si>
  <si>
    <t>87-CHAPTELAT</t>
  </si>
  <si>
    <t>87-CHATEAU CHERVIX</t>
  </si>
  <si>
    <t>87-CHATEAUNEUF LA FORET</t>
  </si>
  <si>
    <t>87-CHATEAUPONSAC</t>
  </si>
  <si>
    <t>87-CHEISSOUX</t>
  </si>
  <si>
    <t>87-CHERONNAC</t>
  </si>
  <si>
    <t>87-CIEUX</t>
  </si>
  <si>
    <t>87-COGNAC LA FORET</t>
  </si>
  <si>
    <t>87-COMPREIGNAC</t>
  </si>
  <si>
    <t>87-CONDAT SUR VIENNE</t>
  </si>
  <si>
    <t>87-COUSSAC BONNEVAL</t>
  </si>
  <si>
    <t>87-COUZEIX</t>
  </si>
  <si>
    <t>87-CROMAC</t>
  </si>
  <si>
    <t>87-CUSSAC</t>
  </si>
  <si>
    <t>87-DINSAC</t>
  </si>
  <si>
    <t>87-DOMPIERRE LES EGLISES</t>
  </si>
  <si>
    <t>87-DOMPS</t>
  </si>
  <si>
    <t>87-DOURNAZAC</t>
  </si>
  <si>
    <t>87-DROUX</t>
  </si>
  <si>
    <t>87-EYBOULEUF</t>
  </si>
  <si>
    <t>87-EYJEAUX</t>
  </si>
  <si>
    <t>87-EYMOUTIERS</t>
  </si>
  <si>
    <t>87-FEYTIAT</t>
  </si>
  <si>
    <t>87-FLAVIGNAC</t>
  </si>
  <si>
    <t>87-FOLLES</t>
  </si>
  <si>
    <t>87-FROMENTAL</t>
  </si>
  <si>
    <t>87-GAJOUBERT</t>
  </si>
  <si>
    <t>87-GLANDON</t>
  </si>
  <si>
    <t>87-GLANGES</t>
  </si>
  <si>
    <t>87-GORRE</t>
  </si>
  <si>
    <t>87-ISLE</t>
  </si>
  <si>
    <t>87-JABREILLES LES BORDES</t>
  </si>
  <si>
    <t>87-JANAILHAC</t>
  </si>
  <si>
    <t>87-JAVERDAT</t>
  </si>
  <si>
    <t>87-JOUAC</t>
  </si>
  <si>
    <t>87-JOURGNAC</t>
  </si>
  <si>
    <t>87-LA BAZEUGE</t>
  </si>
  <si>
    <t>87-LA CHAPELLE MONTBRANDEIX</t>
  </si>
  <si>
    <t>87-LA CROISILLE SUR BRIANCE</t>
  </si>
  <si>
    <t>87-LA CROIX SUR GARTEMPE</t>
  </si>
  <si>
    <t>87-LA GENEYTOUSE</t>
  </si>
  <si>
    <t>87-LA JONCHERE ST MAURICE</t>
  </si>
  <si>
    <t>87-LA MEYZE</t>
  </si>
  <si>
    <t>87-LA PORCHERIE</t>
  </si>
  <si>
    <t>87-LA ROCHE L ABEILLE</t>
  </si>
  <si>
    <t>87-LADIGNAC LE LONG</t>
  </si>
  <si>
    <t>87-LAURIERE</t>
  </si>
  <si>
    <t>87-LAVIGNAC</t>
  </si>
  <si>
    <t>87-LE BUIS</t>
  </si>
  <si>
    <t>87-LE CHALARD</t>
  </si>
  <si>
    <t>87-LE CHATENET EN DOGNON</t>
  </si>
  <si>
    <t>87-LE DORAT</t>
  </si>
  <si>
    <t>87-LE PALAIS SUR VIENNE</t>
  </si>
  <si>
    <t>87-LE VIGEN</t>
  </si>
  <si>
    <t>87-LES BILLANGES</t>
  </si>
  <si>
    <t>87-LES CARS</t>
  </si>
  <si>
    <t>87-LES GRANDS CHEZEAUX</t>
  </si>
  <si>
    <t>87-LES SALLES LAVAUGUYON</t>
  </si>
  <si>
    <t>87-LIMOGES</t>
  </si>
  <si>
    <t>87-LINARDS</t>
  </si>
  <si>
    <t>87-LUSSAC LES EGLISES</t>
  </si>
  <si>
    <t>87-MAGNAC BOURG</t>
  </si>
  <si>
    <t>87-MAGNAC LAVAL</t>
  </si>
  <si>
    <t>87-MAILHAC SUR BENAIZE</t>
  </si>
  <si>
    <t>87-MAISONNAIS SUR TARDOIRE</t>
  </si>
  <si>
    <t>87-MARVAL</t>
  </si>
  <si>
    <t>87-MASLEON</t>
  </si>
  <si>
    <t>87-MEILHAC</t>
  </si>
  <si>
    <t>87-MEUZAC</t>
  </si>
  <si>
    <t>87-MOISSANNES</t>
  </si>
  <si>
    <t>87-MONTROL SENARD</t>
  </si>
  <si>
    <t>87-MORTEMART</t>
  </si>
  <si>
    <t>87-NANTIAT</t>
  </si>
  <si>
    <t>87-NEDDE</t>
  </si>
  <si>
    <t>87-NEUVIC ENTIER</t>
  </si>
  <si>
    <t>87-NEXON</t>
  </si>
  <si>
    <t>87-NIEUL</t>
  </si>
  <si>
    <t>87-NOUIC</t>
  </si>
  <si>
    <t>87-ORADOUR ST GENEST</t>
  </si>
  <si>
    <t>87-ORADOUR SUR GLANE</t>
  </si>
  <si>
    <t>87-ORADOUR SUR VAYRES</t>
  </si>
  <si>
    <t>87-PAGEAS</t>
  </si>
  <si>
    <t>87-PANAZOL</t>
  </si>
  <si>
    <t>87-PENSOL</t>
  </si>
  <si>
    <t>87-PEYRAT DE BELLAC</t>
  </si>
  <si>
    <t>87-PEYRAT LE CHATEAU</t>
  </si>
  <si>
    <t>87-PEYRILHAC</t>
  </si>
  <si>
    <t>87-PIERRE BUFFIERE</t>
  </si>
  <si>
    <t>87-RANCON</t>
  </si>
  <si>
    <t>87-RAZES</t>
  </si>
  <si>
    <t>87-REMPNAT</t>
  </si>
  <si>
    <t>87-RILHAC LASTOURS</t>
  </si>
  <si>
    <t>87-RILHAC RANCON</t>
  </si>
  <si>
    <t>87-ROCHECHOUART</t>
  </si>
  <si>
    <t>87-ROYERES</t>
  </si>
  <si>
    <t>87-ROZIERS ST GEORGES</t>
  </si>
  <si>
    <t>87-SAILLAT SUR VIENNE</t>
  </si>
  <si>
    <t>87-SAUVIAT SUR VIGE</t>
  </si>
  <si>
    <t>87-SEREILHAC</t>
  </si>
  <si>
    <t>87-SOLIGNAC</t>
  </si>
  <si>
    <t>87-ST AMAND LE PETIT</t>
  </si>
  <si>
    <t>87-ST AMAND MAGNAZEIX</t>
  </si>
  <si>
    <t>87-ST AUVENT</t>
  </si>
  <si>
    <t>87-ST BAZILE</t>
  </si>
  <si>
    <t>87-ST BONNET BRIANCE</t>
  </si>
  <si>
    <t>87-ST BONNET DE BELLAC</t>
  </si>
  <si>
    <t>87-ST BRICE SUR VIENNE</t>
  </si>
  <si>
    <t>87-ST CYR</t>
  </si>
  <si>
    <t>87-ST DENIS DES MURS</t>
  </si>
  <si>
    <t>87-ST GENCE</t>
  </si>
  <si>
    <t>87-ST GENEST SUR ROSELLE</t>
  </si>
  <si>
    <t>87-ST GEORGES LES LANDES</t>
  </si>
  <si>
    <t>87-ST GERMAIN LES BELLES</t>
  </si>
  <si>
    <t>87-ST GILLES LES FORETS</t>
  </si>
  <si>
    <t>87-ST HILAIRE BONNEVAL</t>
  </si>
  <si>
    <t>87-ST HILAIRE LA TREILLE</t>
  </si>
  <si>
    <t>87-ST HILAIRE LES PLACES</t>
  </si>
  <si>
    <t>87-ST JEAN LIGOURE</t>
  </si>
  <si>
    <t>87-ST JOUVENT</t>
  </si>
  <si>
    <t>87-ST JULIEN LE PETIT</t>
  </si>
  <si>
    <t>87-ST JUNIEN</t>
  </si>
  <si>
    <t>87-ST JUNIEN LES COMBES</t>
  </si>
  <si>
    <t>87-ST JUST LE MARTEL</t>
  </si>
  <si>
    <t>87-ST LAURENT LES EGLISES</t>
  </si>
  <si>
    <t>87-ST LAURENT SUR GORRE</t>
  </si>
  <si>
    <t>87-ST LEGER LA MONTAGNE</t>
  </si>
  <si>
    <t>87-ST LEGER MAGNAZEIX</t>
  </si>
  <si>
    <t>87-ST LEONARD DE NOBLAT</t>
  </si>
  <si>
    <t>87-ST MARTIAL SUR ISOP</t>
  </si>
  <si>
    <t>87-ST MARTIN DE JUSSAC</t>
  </si>
  <si>
    <t>87-ST MARTIN LE MAULT</t>
  </si>
  <si>
    <t>87-ST MARTIN LE VIEUX</t>
  </si>
  <si>
    <t>87-ST MARTIN TERRESSUS</t>
  </si>
  <si>
    <t>87-ST MATHIEU</t>
  </si>
  <si>
    <t>87-ST MAURICE LES BROUSSES</t>
  </si>
  <si>
    <t>87-ST MEARD</t>
  </si>
  <si>
    <t>87-ST OUEN SUR GARTEMPE</t>
  </si>
  <si>
    <t>87-ST PARDOUX LE LAC</t>
  </si>
  <si>
    <t>87-ST PAUL</t>
  </si>
  <si>
    <t>87-ST PRIEST LIGOURE</t>
  </si>
  <si>
    <t>87-ST PRIEST SOUS AIXE</t>
  </si>
  <si>
    <t>87-ST PRIEST TAURION</t>
  </si>
  <si>
    <t>87-ST SORNIN LA MARCHE</t>
  </si>
  <si>
    <t>87-ST SORNIN LEULAC</t>
  </si>
  <si>
    <t>87-ST SULPICE LAURIERE</t>
  </si>
  <si>
    <t>87-ST SULPICE LES FEUILLES</t>
  </si>
  <si>
    <t>87-ST SYLVESTRE</t>
  </si>
  <si>
    <t>87-ST VICTURNIEN</t>
  </si>
  <si>
    <t>87-ST VITTE SUR BRIANCE</t>
  </si>
  <si>
    <t>87-ST YRIEIX LA PERCHE</t>
  </si>
  <si>
    <t>87-ST YRIEIX SOUS AIXE</t>
  </si>
  <si>
    <t>87-STE ANNE ST PRIEST</t>
  </si>
  <si>
    <t>87-STE MARIE DE VAUX</t>
  </si>
  <si>
    <t>87-SURDOUX</t>
  </si>
  <si>
    <t>87-SUSSAC</t>
  </si>
  <si>
    <t>87-TERSANNES</t>
  </si>
  <si>
    <t>87-THOURON</t>
  </si>
  <si>
    <t>87-VAL D ISSOIRE</t>
  </si>
  <si>
    <t>87-VAL D OIRE ET GARTEMPE</t>
  </si>
  <si>
    <t>87-VAULRY</t>
  </si>
  <si>
    <t>87-VAYRES</t>
  </si>
  <si>
    <t>87-VERNEUIL MOUSTIERS</t>
  </si>
  <si>
    <t>87-VERNEUIL SUR VIENNE</t>
  </si>
  <si>
    <t>87-VEYRAC</t>
  </si>
  <si>
    <t>87-VICQ SUR BREUILH</t>
  </si>
  <si>
    <t>87-VIDEIX</t>
  </si>
  <si>
    <t>87-VILLEFAVARD</t>
  </si>
  <si>
    <t>88-AHEVILLE</t>
  </si>
  <si>
    <t>88-AINGEVILLE</t>
  </si>
  <si>
    <t>88-AINVELLE</t>
  </si>
  <si>
    <t>88-ALLARMONT</t>
  </si>
  <si>
    <t>88-AMBACOURT</t>
  </si>
  <si>
    <t>88-AMEUVELLE</t>
  </si>
  <si>
    <t>88-ANGLEMONT</t>
  </si>
  <si>
    <t>88-ANOULD</t>
  </si>
  <si>
    <t>88-AOUZE</t>
  </si>
  <si>
    <t>88-ARCHES</t>
  </si>
  <si>
    <t>88-ARCHETTES</t>
  </si>
  <si>
    <t>88-AROFFE</t>
  </si>
  <si>
    <t>88-ARRENTES DE CORCIEUX</t>
  </si>
  <si>
    <t>88-ATTIGNEVILLE</t>
  </si>
  <si>
    <t>88-ATTIGNY</t>
  </si>
  <si>
    <t>88-AULNOIS</t>
  </si>
  <si>
    <t>88-AUTIGNY LA TOUR</t>
  </si>
  <si>
    <t>88-AUTREVILLE</t>
  </si>
  <si>
    <t>88-AUTREY</t>
  </si>
  <si>
    <t>88-AUZAINVILLIERS</t>
  </si>
  <si>
    <t>88-AVILLERS</t>
  </si>
  <si>
    <t>88-AVRAINVILLE</t>
  </si>
  <si>
    <t>88-AVRANVILLE</t>
  </si>
  <si>
    <t>88-AYDOILLES</t>
  </si>
  <si>
    <t>88-BADMENIL AUX BOIS</t>
  </si>
  <si>
    <t>88-BAINVILLE AUX SAULES</t>
  </si>
  <si>
    <t>88-BALLEVILLE</t>
  </si>
  <si>
    <t>88-BAN DE LAVELINE</t>
  </si>
  <si>
    <t>88-BAN DE SAPT</t>
  </si>
  <si>
    <t>88-BAN SUR MEURTHE CLEFCY</t>
  </si>
  <si>
    <t>88-BARBEY SEROUX</t>
  </si>
  <si>
    <t>88-BARVILLE</t>
  </si>
  <si>
    <t>88-BASSE SUR LE RUPT</t>
  </si>
  <si>
    <t>88-BATTEXEY</t>
  </si>
  <si>
    <t>88-BAUDRICOURT</t>
  </si>
  <si>
    <t>88-BAYECOURT</t>
  </si>
  <si>
    <t>88-BAZEGNEY</t>
  </si>
  <si>
    <t>88-BAZIEN</t>
  </si>
  <si>
    <t>88-BAZOILLES ET MENIL</t>
  </si>
  <si>
    <t>88-BAZOILLES SUR MEUSE</t>
  </si>
  <si>
    <t>88-BEAUFREMONT</t>
  </si>
  <si>
    <t>88-BEAUMENIL</t>
  </si>
  <si>
    <t>88-BEGNECOURT</t>
  </si>
  <si>
    <t>88-BELLEFONTAINE</t>
  </si>
  <si>
    <t>88-BELMONT LES DARNEY</t>
  </si>
  <si>
    <t>88-BELMONT SUR BUTTANT</t>
  </si>
  <si>
    <t>88-BELMONT SUR VAIR</t>
  </si>
  <si>
    <t>88-BELRUPT</t>
  </si>
  <si>
    <t>88-BELVAL</t>
  </si>
  <si>
    <t>88-BERTRIMOUTIER</t>
  </si>
  <si>
    <t>88-BETTEGNEY ST BRICE</t>
  </si>
  <si>
    <t>88-BETTONCOURT</t>
  </si>
  <si>
    <t>88-BIECOURT</t>
  </si>
  <si>
    <t>88-BIFFONTAINE</t>
  </si>
  <si>
    <t>88-BLEMEREY</t>
  </si>
  <si>
    <t>88-BLEURVILLE</t>
  </si>
  <si>
    <t>88-BLEVAINCOURT</t>
  </si>
  <si>
    <t>88-BOCQUEGNEY</t>
  </si>
  <si>
    <t>88-BOIS DE CHAMP</t>
  </si>
  <si>
    <t>88-BONVILLET</t>
  </si>
  <si>
    <t>88-BOULAINCOURT</t>
  </si>
  <si>
    <t>88-BOUXIERES AUX BOIS</t>
  </si>
  <si>
    <t>88-BOUXURULLES</t>
  </si>
  <si>
    <t>88-BOUZEMONT</t>
  </si>
  <si>
    <t>88-BRANTIGNY</t>
  </si>
  <si>
    <t>88-BRECHAINVILLE</t>
  </si>
  <si>
    <t>88-BROUVELIEURES</t>
  </si>
  <si>
    <t>88-BRU</t>
  </si>
  <si>
    <t>88-BRUYERES</t>
  </si>
  <si>
    <t>88-BULGNEVILLE</t>
  </si>
  <si>
    <t>88-BULT</t>
  </si>
  <si>
    <t>88-BUSSANG</t>
  </si>
  <si>
    <t>88-CAPAVENIR VOSGES</t>
  </si>
  <si>
    <t>88-CELLES SUR PLAINE</t>
  </si>
  <si>
    <t>88-CERTILLEUX</t>
  </si>
  <si>
    <t>88-CHAMAGNE</t>
  </si>
  <si>
    <t>88-CHAMP LE DUC</t>
  </si>
  <si>
    <t>88-CHAMPDRAY</t>
  </si>
  <si>
    <t>88-CHANTRAINE</t>
  </si>
  <si>
    <t>88-CHARMES</t>
  </si>
  <si>
    <t>88-CHARMOIS DEVANT BRUYERES</t>
  </si>
  <si>
    <t>88-CHARMOIS L ORGUEILLEUX</t>
  </si>
  <si>
    <t>88-CHATAS</t>
  </si>
  <si>
    <t>88-CHATEL SUR MOSELLE</t>
  </si>
  <si>
    <t>88-CHATENOIS</t>
  </si>
  <si>
    <t>88-CHATILLON SUR SAONE</t>
  </si>
  <si>
    <t>88-CHAUFFECOURT</t>
  </si>
  <si>
    <t>88-CHAUMOUSEY</t>
  </si>
  <si>
    <t>88-CHAVELOT</t>
  </si>
  <si>
    <t>88-CHEF HAUT</t>
  </si>
  <si>
    <t>88-CHENIMENIL</t>
  </si>
  <si>
    <t>88-CHERMISEY</t>
  </si>
  <si>
    <t>88-CIRCOURT</t>
  </si>
  <si>
    <t>88-CIRCOURT SUR MOUZON</t>
  </si>
  <si>
    <t>88-CLAUDON</t>
  </si>
  <si>
    <t>88-CLEREY LA COTE</t>
  </si>
  <si>
    <t>88-CLEURIE</t>
  </si>
  <si>
    <t>88-CLEZENTAINE</t>
  </si>
  <si>
    <t>88-COINCHES</t>
  </si>
  <si>
    <t>88-COMBRIMONT</t>
  </si>
  <si>
    <t>88-CONTREXEVILLE</t>
  </si>
  <si>
    <t>88-CORCIEUX</t>
  </si>
  <si>
    <t>88-CORNIMONT</t>
  </si>
  <si>
    <t>88-COURCELLES SOUS CHATENOIS</t>
  </si>
  <si>
    <t>88-COUSSEY</t>
  </si>
  <si>
    <t>88-CRAINVILLIERS</t>
  </si>
  <si>
    <t>88-DAMAS AUX BOIS</t>
  </si>
  <si>
    <t>88-DAMAS ET BETTEGNEY</t>
  </si>
  <si>
    <t>88-DAMBLAIN</t>
  </si>
  <si>
    <t>88-DARNEY</t>
  </si>
  <si>
    <t>88-DARNEY AUX CHENES</t>
  </si>
  <si>
    <t>88-DARNIEULLES</t>
  </si>
  <si>
    <t>88-DEINVILLERS</t>
  </si>
  <si>
    <t>88-DENIPAIRE</t>
  </si>
  <si>
    <t>88-DERBAMONT</t>
  </si>
  <si>
    <t>88-DESTORD</t>
  </si>
  <si>
    <t>88-DEYCIMONT</t>
  </si>
  <si>
    <t>88-DEYVILLERS</t>
  </si>
  <si>
    <t>88-DIGNONVILLE</t>
  </si>
  <si>
    <t>88-DINOZE</t>
  </si>
  <si>
    <t>88-DOCELLES</t>
  </si>
  <si>
    <t>88-DOGNEVILLE</t>
  </si>
  <si>
    <t>88-DOLAINCOURT</t>
  </si>
  <si>
    <t>88-DOMBASLE DEVANT DARNEY</t>
  </si>
  <si>
    <t>88-DOMBASLE EN XAINTOIS</t>
  </si>
  <si>
    <t>88-DOMBROT LE SEC</t>
  </si>
  <si>
    <t>88-DOMBROT SUR VAIR</t>
  </si>
  <si>
    <t>88-DOMEVRE SOUS MONTFORT</t>
  </si>
  <si>
    <t>88-DOMEVRE SUR AVIERE</t>
  </si>
  <si>
    <t>88-DOMEVRE SUR DURBION</t>
  </si>
  <si>
    <t>88-DOMFAING</t>
  </si>
  <si>
    <t>88-DOMJULIEN</t>
  </si>
  <si>
    <t>88-DOMMARTIN AUX BOIS</t>
  </si>
  <si>
    <t>88-DOMMARTIN LES REMIREMONT</t>
  </si>
  <si>
    <t>88-DOMMARTIN LES VALLOIS</t>
  </si>
  <si>
    <t>88-DOMMARTIN SUR VRAINE</t>
  </si>
  <si>
    <t>88-DOMPAIRE</t>
  </si>
  <si>
    <t>88-DOMPIERRE</t>
  </si>
  <si>
    <t>88-DOMPTAIL</t>
  </si>
  <si>
    <t>88-DOMREMY LA PUCELLE</t>
  </si>
  <si>
    <t>88-DOMVALLIER</t>
  </si>
  <si>
    <t>88-DONCIERES</t>
  </si>
  <si>
    <t>88-DOUNOUX</t>
  </si>
  <si>
    <t>88-ELOYES</t>
  </si>
  <si>
    <t>88-ENTRE DEUX EAUX</t>
  </si>
  <si>
    <t>88-EPINAL</t>
  </si>
  <si>
    <t>88-ESCLES</t>
  </si>
  <si>
    <t>88-ESLEY</t>
  </si>
  <si>
    <t>88-ESSEGNEY</t>
  </si>
  <si>
    <t>88-ESTRENNES</t>
  </si>
  <si>
    <t>88-ETIVAL CLAIREFONTAINE</t>
  </si>
  <si>
    <t>88-EVAUX ET MENIL</t>
  </si>
  <si>
    <t>88-FAUCOMPIERRE</t>
  </si>
  <si>
    <t>88-FAUCONCOURT</t>
  </si>
  <si>
    <t>88-FAYS</t>
  </si>
  <si>
    <t>88-FERDRUPT</t>
  </si>
  <si>
    <t>88-FIGNEVELLE</t>
  </si>
  <si>
    <t>88-FIMENIL</t>
  </si>
  <si>
    <t>88-FLOREMONT</t>
  </si>
  <si>
    <t>88-FOMEREY</t>
  </si>
  <si>
    <t>88-FONTENAY</t>
  </si>
  <si>
    <t>88-FONTENOY LE CHATEAU</t>
  </si>
  <si>
    <t>88-FOUCHECOURT</t>
  </si>
  <si>
    <t>88-FRAIN</t>
  </si>
  <si>
    <t>88-FRAIZE</t>
  </si>
  <si>
    <t>88-FRAPELLE</t>
  </si>
  <si>
    <t>88-FREBECOURT</t>
  </si>
  <si>
    <t>88-FREMIFONTAINE</t>
  </si>
  <si>
    <t>88-FRENELLE LA GRANDE</t>
  </si>
  <si>
    <t>88-FRENELLE LA PETITE</t>
  </si>
  <si>
    <t>88-FRENOIS</t>
  </si>
  <si>
    <t>88-FRESSE SUR MOSELLE</t>
  </si>
  <si>
    <t>88-FREVILLE</t>
  </si>
  <si>
    <t>88-FRIZON</t>
  </si>
  <si>
    <t>88-GELVECOURT ET ADOMPT</t>
  </si>
  <si>
    <t>88-GEMAINGOUTTE</t>
  </si>
  <si>
    <t>88-GEMMELAINCOURT</t>
  </si>
  <si>
    <t>88-GENDREVILLE</t>
  </si>
  <si>
    <t>88-GERARDMER</t>
  </si>
  <si>
    <t>88-GERBAMONT</t>
  </si>
  <si>
    <t>88-GERBEPAL</t>
  </si>
  <si>
    <t>88-GIGNEVILLE</t>
  </si>
  <si>
    <t>88-GIGNEY</t>
  </si>
  <si>
    <t>88-GIRANCOURT</t>
  </si>
  <si>
    <t>88-GIRCOURT LES VIEVILLE</t>
  </si>
  <si>
    <t>88-GIRECOURT SUR DURBION</t>
  </si>
  <si>
    <t>88-GIRMONT VAL D AJOL</t>
  </si>
  <si>
    <t>88-GIRONCOURT SUR VRAINE</t>
  </si>
  <si>
    <t>88-GODONCOURT</t>
  </si>
  <si>
    <t>88-GOLBEY</t>
  </si>
  <si>
    <t>88-GORHEY</t>
  </si>
  <si>
    <t>88-GRAND</t>
  </si>
  <si>
    <t>88-GRANDRUPT</t>
  </si>
  <si>
    <t>88-GRANDRUPT DE BAINS</t>
  </si>
  <si>
    <t>88-GRANDVILLERS</t>
  </si>
  <si>
    <t>88-GRANGES AUMONTZEY</t>
  </si>
  <si>
    <t>88-GREUX</t>
  </si>
  <si>
    <t>88-GRIGNONCOURT</t>
  </si>
  <si>
    <t>88-GRUEY LES SURANCE</t>
  </si>
  <si>
    <t>88-GUGNECOURT</t>
  </si>
  <si>
    <t>88-GUGNEY AUX AULX</t>
  </si>
  <si>
    <t>88-HADIGNY LES VERRIERES</t>
  </si>
  <si>
    <t>88-HADOL</t>
  </si>
  <si>
    <t>88-HAGECOURT</t>
  </si>
  <si>
    <t>88-HAGNEVILLE ET RONCOURT</t>
  </si>
  <si>
    <t>88-HAILLAINVILLE</t>
  </si>
  <si>
    <t>88-HARCHECHAMP</t>
  </si>
  <si>
    <t>88-HARDANCOURT</t>
  </si>
  <si>
    <t>88-HAREVILLE</t>
  </si>
  <si>
    <t>88-HARMONVILLE</t>
  </si>
  <si>
    <t>88-HAROL</t>
  </si>
  <si>
    <t>88-HENNECOURT</t>
  </si>
  <si>
    <t>88-HENNEZEL</t>
  </si>
  <si>
    <t>88-HERGUGNEY</t>
  </si>
  <si>
    <t>88-HERPELMONT</t>
  </si>
  <si>
    <t>88-HOUECOURT</t>
  </si>
  <si>
    <t>88-HOUEVILLE</t>
  </si>
  <si>
    <t>88-HOUSSERAS</t>
  </si>
  <si>
    <t>88-HURBACHE</t>
  </si>
  <si>
    <t>88-HYMONT</t>
  </si>
  <si>
    <t>88-IGNEY</t>
  </si>
  <si>
    <t>88-ISCHES</t>
  </si>
  <si>
    <t>88-JAINVILLOTTE</t>
  </si>
  <si>
    <t>88-JARMENIL</t>
  </si>
  <si>
    <t>88-JEANMENIL</t>
  </si>
  <si>
    <t>88-JESONVILLE</t>
  </si>
  <si>
    <t>88-JEUXEY</t>
  </si>
  <si>
    <t>88-JORXEY</t>
  </si>
  <si>
    <t>88-JUBAINVILLE</t>
  </si>
  <si>
    <t>88-JUSSARUPT</t>
  </si>
  <si>
    <t>88-JUVAINCOURT</t>
  </si>
  <si>
    <t>88-LA BAFFE</t>
  </si>
  <si>
    <t>88-LA BOURGONCE</t>
  </si>
  <si>
    <t>88-LA BRESSE</t>
  </si>
  <si>
    <t>88-LA CHAPELLE AUX BOIS</t>
  </si>
  <si>
    <t>88-LA CHAPELLE DEVANT BRUYERES</t>
  </si>
  <si>
    <t>88-LA CROIX AUX MINES</t>
  </si>
  <si>
    <t>88-LA FORGE</t>
  </si>
  <si>
    <t>88-LA GRANDE FOSSE</t>
  </si>
  <si>
    <t>88-LA HAYE</t>
  </si>
  <si>
    <t>88-LA HOUSSIERE</t>
  </si>
  <si>
    <t>88-LA NEUVEVILLE DEVANT LEPANGES</t>
  </si>
  <si>
    <t>88-LA NEUVEVILLE SOUS CHATENOIS</t>
  </si>
  <si>
    <t>88-LA NEUVEVILLE SOUS MONTFORT</t>
  </si>
  <si>
    <t>88-LA PETITE FOSSE</t>
  </si>
  <si>
    <t>88-LA PETITE RAON</t>
  </si>
  <si>
    <t>88-LA SALLE</t>
  </si>
  <si>
    <t>88-LA VACHERESSE ET LA ROUILLIE</t>
  </si>
  <si>
    <t>88-LA VOGE LES BAINS</t>
  </si>
  <si>
    <t>88-LA VOIVRE</t>
  </si>
  <si>
    <t>88-LAMARCHE</t>
  </si>
  <si>
    <t>88-LANDAVILLE</t>
  </si>
  <si>
    <t>88-LANGLEY</t>
  </si>
  <si>
    <t>88-LAVAL SUR VOLOGNE</t>
  </si>
  <si>
    <t>88-LAVELINE DEVANT BRUYERES</t>
  </si>
  <si>
    <t>88-LAVELINE DU HOUX</t>
  </si>
  <si>
    <t>88-LE BEULAY</t>
  </si>
  <si>
    <t>88-LE CLERJUS</t>
  </si>
  <si>
    <t>88-LE MENIL</t>
  </si>
  <si>
    <t>88-LE MONT</t>
  </si>
  <si>
    <t>88-LE PUID</t>
  </si>
  <si>
    <t>88-LE ROULIER</t>
  </si>
  <si>
    <t>88-LE SAULCY</t>
  </si>
  <si>
    <t>88-LE SYNDICAT</t>
  </si>
  <si>
    <t>88-LE THILLOT</t>
  </si>
  <si>
    <t>88-LE THOLY</t>
  </si>
  <si>
    <t>88-LE VAL D AJOL</t>
  </si>
  <si>
    <t>88-LE VALTIN</t>
  </si>
  <si>
    <t>88-LE VERMONT</t>
  </si>
  <si>
    <t>88-LEGEVILLE ET BONFAYS</t>
  </si>
  <si>
    <t>88-LEMMECOURT</t>
  </si>
  <si>
    <t>88-LEPANGES SUR VOLOGNE</t>
  </si>
  <si>
    <t>88-LERRAIN</t>
  </si>
  <si>
    <t>88-LES ABLEUVENETTES</t>
  </si>
  <si>
    <t>88-LES FORGES</t>
  </si>
  <si>
    <t>88-LES POULIERES</t>
  </si>
  <si>
    <t>88-LES ROUGES EAUX</t>
  </si>
  <si>
    <t>88-LES THONS</t>
  </si>
  <si>
    <t>88-LES VALLOIS</t>
  </si>
  <si>
    <t>88-LES VOIVRES</t>
  </si>
  <si>
    <t>88-LESSEUX</t>
  </si>
  <si>
    <t>88-LIEZEY</t>
  </si>
  <si>
    <t>88-LIFFOL LE GRAND</t>
  </si>
  <si>
    <t>88-LIGNEVILLE</t>
  </si>
  <si>
    <t>88-LIRONCOURT</t>
  </si>
  <si>
    <t>88-LONGCHAMP</t>
  </si>
  <si>
    <t>88-LONGCHAMP SOUS CHATENOIS</t>
  </si>
  <si>
    <t>88-LUBINE</t>
  </si>
  <si>
    <t>88-LUSSE</t>
  </si>
  <si>
    <t>88-LUVIGNY</t>
  </si>
  <si>
    <t>88-MACONCOURT</t>
  </si>
  <si>
    <t>88-MADECOURT</t>
  </si>
  <si>
    <t>88-MADEGNEY</t>
  </si>
  <si>
    <t>88-MADONNE ET LAMEREY</t>
  </si>
  <si>
    <t>88-MALAINCOURT</t>
  </si>
  <si>
    <t>88-MANDRAY</t>
  </si>
  <si>
    <t>88-MANDRES SUR VAIR</t>
  </si>
  <si>
    <t>88-MARAINVILLE SUR MADON</t>
  </si>
  <si>
    <t>88-MAREY</t>
  </si>
  <si>
    <t>88-MARONCOURT</t>
  </si>
  <si>
    <t>88-MARTIGNY LES BAINS</t>
  </si>
  <si>
    <t>88-MARTIGNY LES GERBONVAUX</t>
  </si>
  <si>
    <t>88-MARTINVELLE</t>
  </si>
  <si>
    <t>88-MATTAINCOURT</t>
  </si>
  <si>
    <t>88-MAXEY SUR MEUSE</t>
  </si>
  <si>
    <t>88-MAZELEY</t>
  </si>
  <si>
    <t>88-MAZIROT</t>
  </si>
  <si>
    <t>88-MEDONVILLE</t>
  </si>
  <si>
    <t>88-MEMENIL</t>
  </si>
  <si>
    <t>88-MENARMONT</t>
  </si>
  <si>
    <t>88-MENIL DE SENONES</t>
  </si>
  <si>
    <t>88-MENIL EN XAINTOIS</t>
  </si>
  <si>
    <t>88-MENIL SUR BELVITTE</t>
  </si>
  <si>
    <t>88-MIDREVAUX</t>
  </si>
  <si>
    <t>88-MIRECOURT</t>
  </si>
  <si>
    <t>88-MONCEL SUR VAIR</t>
  </si>
  <si>
    <t>88-MONT LES LAMARCHE</t>
  </si>
  <si>
    <t>88-MONT LES NEUFCHATEAU</t>
  </si>
  <si>
    <t>88-MONTHUREUX LE SEC</t>
  </si>
  <si>
    <t>88-MONTHUREUX SUR SAONE</t>
  </si>
  <si>
    <t>88-MONTMOTIER</t>
  </si>
  <si>
    <t>88-MORELMAISON</t>
  </si>
  <si>
    <t>88-MORIVILLE</t>
  </si>
  <si>
    <t>88-MORIZECOURT</t>
  </si>
  <si>
    <t>88-MORTAGNE</t>
  </si>
  <si>
    <t>88-MORVILLE</t>
  </si>
  <si>
    <t>88-MOUSSEY</t>
  </si>
  <si>
    <t>88-MOYEMONT</t>
  </si>
  <si>
    <t>88-MOYENMOUTIER</t>
  </si>
  <si>
    <t>88-NAYEMONT LES FOSSES</t>
  </si>
  <si>
    <t>88-NEUFCHATEAU</t>
  </si>
  <si>
    <t>88-NEUVILLERS SUR FAVE</t>
  </si>
  <si>
    <t>88-NOMEXY</t>
  </si>
  <si>
    <t>88-NOMPATELIZE</t>
  </si>
  <si>
    <t>88-NONVILLE</t>
  </si>
  <si>
    <t>88-NONZEVILLE</t>
  </si>
  <si>
    <t>88-NORROY</t>
  </si>
  <si>
    <t>88-NOSSONCOURT</t>
  </si>
  <si>
    <t>88-OELLEVILLE</t>
  </si>
  <si>
    <t>88-OFFROICOURT</t>
  </si>
  <si>
    <t>88-OLLAINVILLE</t>
  </si>
  <si>
    <t>88-ORTONCOURT</t>
  </si>
  <si>
    <t>88-PADOUX</t>
  </si>
  <si>
    <t>88-PAIR ET GRANDRUPT</t>
  </si>
  <si>
    <t>88-PALLEGNEY</t>
  </si>
  <si>
    <t>88-PAREY SOUS MONTFORT</t>
  </si>
  <si>
    <t>88-PARGNY SOUS MUREAU</t>
  </si>
  <si>
    <t>88-PIERREFITTE</t>
  </si>
  <si>
    <t>88-PIERREPONT SUR L ARENTELE</t>
  </si>
  <si>
    <t>88-PLAINFAING</t>
  </si>
  <si>
    <t>88-PLEUVEZAIN</t>
  </si>
  <si>
    <t>88-PLOMBIERES LES BAINS</t>
  </si>
  <si>
    <t>88-POMPIERRE</t>
  </si>
  <si>
    <t>88-PONT LES BONFAYS</t>
  </si>
  <si>
    <t>88-PONT SUR MADON</t>
  </si>
  <si>
    <t>88-PORTIEUX</t>
  </si>
  <si>
    <t>88-POUSSAY</t>
  </si>
  <si>
    <t>88-POUXEUX</t>
  </si>
  <si>
    <t>88-PREY</t>
  </si>
  <si>
    <t>88-PROVENCHERES ET COLROY</t>
  </si>
  <si>
    <t>88-PROVENCHERES LES DARNEY</t>
  </si>
  <si>
    <t>88-PUNEROT</t>
  </si>
  <si>
    <t>88-PUZIEUX</t>
  </si>
  <si>
    <t>88-RACECOURT</t>
  </si>
  <si>
    <t>88-RAINVILLE</t>
  </si>
  <si>
    <t>88-RAMBERVILLERS</t>
  </si>
  <si>
    <t>88-RAMECOURT</t>
  </si>
  <si>
    <t>88-RAMONCHAMP</t>
  </si>
  <si>
    <t>88-RANCOURT</t>
  </si>
  <si>
    <t>88-RAON AUX BOIS</t>
  </si>
  <si>
    <t>88-RAON L ETAPE</t>
  </si>
  <si>
    <t>88-RAON SUR PLAINE</t>
  </si>
  <si>
    <t>88-RAPEY</t>
  </si>
  <si>
    <t>88-RAVES</t>
  </si>
  <si>
    <t>88-REBEUVILLE</t>
  </si>
  <si>
    <t>88-REGNEVELLE</t>
  </si>
  <si>
    <t>88-REGNEY</t>
  </si>
  <si>
    <t>88-REHAINCOURT</t>
  </si>
  <si>
    <t>88-REHAUPAL</t>
  </si>
  <si>
    <t>88-RELANGES</t>
  </si>
  <si>
    <t>88-REMICOURT</t>
  </si>
  <si>
    <t>88-REMIREMONT</t>
  </si>
  <si>
    <t>88-REMOMEIX</t>
  </si>
  <si>
    <t>88-REMONCOURT</t>
  </si>
  <si>
    <t>88-REMOVILLE</t>
  </si>
  <si>
    <t>88-RENAUVOID</t>
  </si>
  <si>
    <t>88-REPEL</t>
  </si>
  <si>
    <t>88-ROBECOURT</t>
  </si>
  <si>
    <t>88-ROCHESSON</t>
  </si>
  <si>
    <t>88-ROLLAINVILLE</t>
  </si>
  <si>
    <t>88-ROMAIN AUX BOIS</t>
  </si>
  <si>
    <t>88-ROMONT</t>
  </si>
  <si>
    <t>88-ROUVRES EN XAINTOIS</t>
  </si>
  <si>
    <t>88-ROUVRES LA CHETIVE</t>
  </si>
  <si>
    <t>88-ROVILLE AUX CHENES</t>
  </si>
  <si>
    <t>88-ROZEROTTE</t>
  </si>
  <si>
    <t>88-ROZIERES SUR MOUZON</t>
  </si>
  <si>
    <t>88-RUGNEY</t>
  </si>
  <si>
    <t>88-RUPPES</t>
  </si>
  <si>
    <t>88-RUPT SUR MOSELLE</t>
  </si>
  <si>
    <t>88-SANCHEY</t>
  </si>
  <si>
    <t>88-SANDAUCOURT</t>
  </si>
  <si>
    <t>88-SANS VALLOIS</t>
  </si>
  <si>
    <t>88-SAPOIS</t>
  </si>
  <si>
    <t>88-SARTES</t>
  </si>
  <si>
    <t>88-SAULCY SUR MEURTHE</t>
  </si>
  <si>
    <t>88-SAULXURES LES BULGNEVILLE</t>
  </si>
  <si>
    <t>88-SAULXURES SUR MOSELOTTE</t>
  </si>
  <si>
    <t>88-SAUVILLE</t>
  </si>
  <si>
    <t>88-SAVIGNY</t>
  </si>
  <si>
    <t>88-SENAIDE</t>
  </si>
  <si>
    <t>88-SENONES</t>
  </si>
  <si>
    <t>88-SENONGES</t>
  </si>
  <si>
    <t>88-SERAUMONT</t>
  </si>
  <si>
    <t>88-SERCOEUR</t>
  </si>
  <si>
    <t>88-SERECOURT</t>
  </si>
  <si>
    <t>88-SEROCOURT</t>
  </si>
  <si>
    <t>88-SIONNE</t>
  </si>
  <si>
    <t>88-SOCOURT</t>
  </si>
  <si>
    <t>88-SONCOURT</t>
  </si>
  <si>
    <t>88-SOULOSSE SOUS ST ELOPHE</t>
  </si>
  <si>
    <t>88-ST AME</t>
  </si>
  <si>
    <t>88-ST BASLEMONT</t>
  </si>
  <si>
    <t>88-ST BENOIT LA CHIPOTTE</t>
  </si>
  <si>
    <t>88-ST DIE DES VOSGES</t>
  </si>
  <si>
    <t>88-ST ETIENNE LES REMIREMONT</t>
  </si>
  <si>
    <t>88-ST GENEST</t>
  </si>
  <si>
    <t>88-ST GORGON</t>
  </si>
  <si>
    <t>88-ST JEAN D ORMONT</t>
  </si>
  <si>
    <t>88-ST JULIEN</t>
  </si>
  <si>
    <t>88-ST LEONARD</t>
  </si>
  <si>
    <t>88-ST MAURICE SUR MORTAGNE</t>
  </si>
  <si>
    <t>88-ST MAURICE SUR MOSELLE</t>
  </si>
  <si>
    <t>88-ST MENGE</t>
  </si>
  <si>
    <t>88-ST MICHEL SUR MEURTHE</t>
  </si>
  <si>
    <t>88-ST NABORD</t>
  </si>
  <si>
    <t>88-ST OUEN LES PAREY</t>
  </si>
  <si>
    <t>88-ST PAUL</t>
  </si>
  <si>
    <t>88-ST PIERREMONT</t>
  </si>
  <si>
    <t>88-ST PRANCHER</t>
  </si>
  <si>
    <t>88-ST REMIMONT</t>
  </si>
  <si>
    <t>88-ST REMY</t>
  </si>
  <si>
    <t>88-ST STAIL</t>
  </si>
  <si>
    <t>88-ST VALLIER</t>
  </si>
  <si>
    <t>88-STE BARBE</t>
  </si>
  <si>
    <t>88-STE HELENE</t>
  </si>
  <si>
    <t>88-STE MARGUERITE</t>
  </si>
  <si>
    <t>88-SURIAUVILLE</t>
  </si>
  <si>
    <t>88-TAINTRUX</t>
  </si>
  <si>
    <t>88-TENDON</t>
  </si>
  <si>
    <t>88-THEY SOUS MONTFORT</t>
  </si>
  <si>
    <t>88-THIEFOSSE</t>
  </si>
  <si>
    <t>88-THIRAUCOURT</t>
  </si>
  <si>
    <t>88-THUILLIERES</t>
  </si>
  <si>
    <t>88-TIGNECOURT</t>
  </si>
  <si>
    <t>88-TILLEUX</t>
  </si>
  <si>
    <t>88-TOLLAINCOURT</t>
  </si>
  <si>
    <t>88-TOTAINVILLE</t>
  </si>
  <si>
    <t>88-TRAMPOT</t>
  </si>
  <si>
    <t>88-TRANQUEVILLE GRAUX</t>
  </si>
  <si>
    <t>88-TREMONZEY</t>
  </si>
  <si>
    <t>88-UBEXY</t>
  </si>
  <si>
    <t>88-URIMENIL</t>
  </si>
  <si>
    <t>88-URVILLE</t>
  </si>
  <si>
    <t>88-UXEGNEY</t>
  </si>
  <si>
    <t>88-UZEMAIN</t>
  </si>
  <si>
    <t>88-VAGNEY</t>
  </si>
  <si>
    <t>88-VALFROICOURT</t>
  </si>
  <si>
    <t>88-VALLEROY AUX SAULES</t>
  </si>
  <si>
    <t>88-VALLEROY LE SEC</t>
  </si>
  <si>
    <t>88-VARMONZEY</t>
  </si>
  <si>
    <t>88-VAUBEXY</t>
  </si>
  <si>
    <t>88-VAUDEVILLE</t>
  </si>
  <si>
    <t>88-VAUDONCOURT</t>
  </si>
  <si>
    <t>88-VAXONCOURT</t>
  </si>
  <si>
    <t>88-VECOUX</t>
  </si>
  <si>
    <t>88-VELOTTE ET TATIGNECOURT</t>
  </si>
  <si>
    <t>88-VENTRON</t>
  </si>
  <si>
    <t>88-VERVEZELLE</t>
  </si>
  <si>
    <t>88-VEXAINCOURT</t>
  </si>
  <si>
    <t>88-VICHEREY</t>
  </si>
  <si>
    <t>88-VIENVILLE</t>
  </si>
  <si>
    <t>88-VIEUX MOULIN</t>
  </si>
  <si>
    <t>88-VILLE SUR ILLON</t>
  </si>
  <si>
    <t>88-VILLERS</t>
  </si>
  <si>
    <t>88-VILLONCOURT</t>
  </si>
  <si>
    <t>88-VILLOTTE</t>
  </si>
  <si>
    <t>88-VILLOUXEL</t>
  </si>
  <si>
    <t>88-VIMENIL</t>
  </si>
  <si>
    <t>88-VINCEY</t>
  </si>
  <si>
    <t>88-VIOCOURT</t>
  </si>
  <si>
    <t>88-VIOMENIL</t>
  </si>
  <si>
    <t>88-VITTEL</t>
  </si>
  <si>
    <t>88-VIVIERS LE GRAS</t>
  </si>
  <si>
    <t>88-VIVIERS LES OFFROICOURT</t>
  </si>
  <si>
    <t>88-VOMECOURT</t>
  </si>
  <si>
    <t>88-VOMECOURT SUR MADON</t>
  </si>
  <si>
    <t>88-VOUXEY</t>
  </si>
  <si>
    <t>88-VRECOURT</t>
  </si>
  <si>
    <t>88-VROVILLE</t>
  </si>
  <si>
    <t>88-WISEMBACH</t>
  </si>
  <si>
    <t>88-XAFFEVILLERS</t>
  </si>
  <si>
    <t>88-XAMONTARUPT</t>
  </si>
  <si>
    <t>88-XARONVAL</t>
  </si>
  <si>
    <t>88-XERTIGNY</t>
  </si>
  <si>
    <t>88-XONRUPT LONGEMER</t>
  </si>
  <si>
    <t>88-ZINCOURT</t>
  </si>
  <si>
    <t>89-AIGREMONT</t>
  </si>
  <si>
    <t>89-AISY SUR ARMANCON</t>
  </si>
  <si>
    <t>89-ANCY LE FRANC</t>
  </si>
  <si>
    <t>89-ANCY LE LIBRE</t>
  </si>
  <si>
    <t>89-ANDRYES</t>
  </si>
  <si>
    <t>89-ANGELY</t>
  </si>
  <si>
    <t>89-ANNAY LA COTE</t>
  </si>
  <si>
    <t>89-ANNAY SUR SEREIN</t>
  </si>
  <si>
    <t>89-ANNEOT</t>
  </si>
  <si>
    <t>89-ANNOUX</t>
  </si>
  <si>
    <t>89-APPOIGNY</t>
  </si>
  <si>
    <t>89-ARCES DILO</t>
  </si>
  <si>
    <t>89-ARCY SUR CURE</t>
  </si>
  <si>
    <t>89-ARGENTENAY</t>
  </si>
  <si>
    <t>89-ARGENTEUIL SUR ARMANCON</t>
  </si>
  <si>
    <t>89-ARMEAU</t>
  </si>
  <si>
    <t>89-ARTHONNAY</t>
  </si>
  <si>
    <t>89-ASNIERES SOUS BOIS</t>
  </si>
  <si>
    <t>89-ASQUINS</t>
  </si>
  <si>
    <t>89-ATHIE</t>
  </si>
  <si>
    <t>89-AUGY</t>
  </si>
  <si>
    <t>89-AUXERRE</t>
  </si>
  <si>
    <t>89-AVALLON</t>
  </si>
  <si>
    <t>89-BAGNEAUX</t>
  </si>
  <si>
    <t>89-BAON</t>
  </si>
  <si>
    <t>89-BASSOU</t>
  </si>
  <si>
    <t>89-BAZARNES</t>
  </si>
  <si>
    <t>89-BEAUMONT</t>
  </si>
  <si>
    <t>89-BEAUVILLIERS</t>
  </si>
  <si>
    <t>89-BEAUVOIR</t>
  </si>
  <si>
    <t>89-BEINE</t>
  </si>
  <si>
    <t>89-BELLECHAUME</t>
  </si>
  <si>
    <t>89-BEON</t>
  </si>
  <si>
    <t>89-BERNOUIL</t>
  </si>
  <si>
    <t>89-BERU</t>
  </si>
  <si>
    <t>89-BESSY SUR CURE</t>
  </si>
  <si>
    <t>89-BEUGNON</t>
  </si>
  <si>
    <t>89-BIERRY LES BELLES FONTAINES</t>
  </si>
  <si>
    <t>89-BLACY</t>
  </si>
  <si>
    <t>89-BLANNAY</t>
  </si>
  <si>
    <t>89-BLEIGNY LE CARREAU</t>
  </si>
  <si>
    <t>89-BLENEAU</t>
  </si>
  <si>
    <t>89-BOEURS EN OTHE</t>
  </si>
  <si>
    <t>89-BOIS D ARCY</t>
  </si>
  <si>
    <t>89-BONNARD</t>
  </si>
  <si>
    <t>89-BRANCHES</t>
  </si>
  <si>
    <t>89-BRANNAY</t>
  </si>
  <si>
    <t>89-BRIENON SUR ARMANCON</t>
  </si>
  <si>
    <t>89-BRION</t>
  </si>
  <si>
    <t>89-BROSSES</t>
  </si>
  <si>
    <t>89-BUSSIERES</t>
  </si>
  <si>
    <t>89-BUSSY EN OTHE</t>
  </si>
  <si>
    <t>89-BUSSY LE REPOS</t>
  </si>
  <si>
    <t>89-BUTTEAUX</t>
  </si>
  <si>
    <t>89-CARISEY</t>
  </si>
  <si>
    <t>89-CENSY</t>
  </si>
  <si>
    <t>89-CERILLY</t>
  </si>
  <si>
    <t>89-CERISIERS</t>
  </si>
  <si>
    <t>89-CEZY</t>
  </si>
  <si>
    <t>89-CHABLIS</t>
  </si>
  <si>
    <t>89-CHAILLEY</t>
  </si>
  <si>
    <t>89-CHAMOUX</t>
  </si>
  <si>
    <t>89-CHAMPCEVRAIS</t>
  </si>
  <si>
    <t>89-CHAMPIGNELLES</t>
  </si>
  <si>
    <t>89-CHAMPIGNY</t>
  </si>
  <si>
    <t>89-CHAMPLAY</t>
  </si>
  <si>
    <t>89-CHAMPLOST</t>
  </si>
  <si>
    <t>89-CHAMPS SUR YONNE</t>
  </si>
  <si>
    <t>89-CHAMVRES</t>
  </si>
  <si>
    <t>89-CHARBUY</t>
  </si>
  <si>
    <t>89-CHARENTENAY</t>
  </si>
  <si>
    <t>89-CHARMOY</t>
  </si>
  <si>
    <t>89-CHARNY OREE DE PUISAYE</t>
  </si>
  <si>
    <t>89-CHASSIGNELLES</t>
  </si>
  <si>
    <t>89-CHASSY</t>
  </si>
  <si>
    <t>89-CHASTELLUX SUR CURE</t>
  </si>
  <si>
    <t>89-CHATEL CENSOIR</t>
  </si>
  <si>
    <t>89-CHATEL GERARD</t>
  </si>
  <si>
    <t>89-CHAUMONT</t>
  </si>
  <si>
    <t>89-CHAUMOT</t>
  </si>
  <si>
    <t>89-CHEMILLY SUR SEREIN</t>
  </si>
  <si>
    <t>89-CHEMILLY SUR YONNE</t>
  </si>
  <si>
    <t>89-CHENEY</t>
  </si>
  <si>
    <t>89-CHENY</t>
  </si>
  <si>
    <t>89-CHEROY</t>
  </si>
  <si>
    <t>89-CHEU</t>
  </si>
  <si>
    <t>89-CHEVANNES</t>
  </si>
  <si>
    <t>89-CHICHEE</t>
  </si>
  <si>
    <t>89-CHICHERY</t>
  </si>
  <si>
    <t>89-CHITRY</t>
  </si>
  <si>
    <t>89-COLLAN</t>
  </si>
  <si>
    <t>89-COLLEMIERS</t>
  </si>
  <si>
    <t>89-COMPIGNY</t>
  </si>
  <si>
    <t>89-CORNANT</t>
  </si>
  <si>
    <t>89-COULANGERON</t>
  </si>
  <si>
    <t>89-COULANGES LA VINEUSE</t>
  </si>
  <si>
    <t>89-COULANGES SUR YONNE</t>
  </si>
  <si>
    <t>89-COULOURS</t>
  </si>
  <si>
    <t>89-COURGENAY</t>
  </si>
  <si>
    <t>89-COURGIS</t>
  </si>
  <si>
    <t>89-COURLON SUR YONNE</t>
  </si>
  <si>
    <t>89-COURSON LES CARRIERES</t>
  </si>
  <si>
    <t>89-COURTOIN</t>
  </si>
  <si>
    <t>89-COURTOIS SUR YONNE</t>
  </si>
  <si>
    <t>89-COUTARNOUX</t>
  </si>
  <si>
    <t>89-CRAIN</t>
  </si>
  <si>
    <t>89-CRUZY LE CHATEL</t>
  </si>
  <si>
    <t>89-CRY</t>
  </si>
  <si>
    <t>89-CUDOT</t>
  </si>
  <si>
    <t>89-CUSSY LES FORGES</t>
  </si>
  <si>
    <t>89-CUY</t>
  </si>
  <si>
    <t>89-DANNEMOINE</t>
  </si>
  <si>
    <t>89-DEUX RIVIERES</t>
  </si>
  <si>
    <t>89-DIGES</t>
  </si>
  <si>
    <t>89-DISSANGIS</t>
  </si>
  <si>
    <t>89-DIXMONT</t>
  </si>
  <si>
    <t>89-DOLLOT</t>
  </si>
  <si>
    <t>89-DOMATS</t>
  </si>
  <si>
    <t>89-DOMECY SUR CURE</t>
  </si>
  <si>
    <t>89-DOMECY SUR LE VAULT</t>
  </si>
  <si>
    <t>89-DRACY</t>
  </si>
  <si>
    <t>89-DRUYES LES BELLES FONTAINES</t>
  </si>
  <si>
    <t>89-DYE</t>
  </si>
  <si>
    <t>89-EGLENY</t>
  </si>
  <si>
    <t>89-EGRISELLES LE BOCAGE</t>
  </si>
  <si>
    <t>89-EPINEAU LES VOVES</t>
  </si>
  <si>
    <t>89-EPINEUIL</t>
  </si>
  <si>
    <t>89-ESCAMPS</t>
  </si>
  <si>
    <t>89-ESCOLIVES STE CAMILLE</t>
  </si>
  <si>
    <t>89-ESNON</t>
  </si>
  <si>
    <t>89-ETAIS LA SAUVIN</t>
  </si>
  <si>
    <t>89-ETAULE</t>
  </si>
  <si>
    <t>89-ETIGNY</t>
  </si>
  <si>
    <t>89-ETIVEY</t>
  </si>
  <si>
    <t>89-EVRY</t>
  </si>
  <si>
    <t>89-FESTIGNY</t>
  </si>
  <si>
    <t>89-FLACY</t>
  </si>
  <si>
    <t>89-FLEURY LA VALLEE</t>
  </si>
  <si>
    <t>89-FLEYS</t>
  </si>
  <si>
    <t>89-FLOGNY LA CHAPELLE</t>
  </si>
  <si>
    <t>89-FOISSY LES VEZELAY</t>
  </si>
  <si>
    <t>89-FOISSY SUR VANNE</t>
  </si>
  <si>
    <t>89-FONTAINE LA GAILLARDE</t>
  </si>
  <si>
    <t>89-FONTAINES</t>
  </si>
  <si>
    <t>89-FONTENAY PRES CHABLIS</t>
  </si>
  <si>
    <t>89-FONTENAY PRES VEZELAY</t>
  </si>
  <si>
    <t>89-FONTENAY SOUS FOURONNES</t>
  </si>
  <si>
    <t>89-FONTENOY</t>
  </si>
  <si>
    <t>89-FOUCHERES</t>
  </si>
  <si>
    <t>89-FOURNAUDIN</t>
  </si>
  <si>
    <t>89-FOURONNES</t>
  </si>
  <si>
    <t>89-FRESNES</t>
  </si>
  <si>
    <t>89-FULVY</t>
  </si>
  <si>
    <t>89-GERMIGNY</t>
  </si>
  <si>
    <t>89-GIGNY</t>
  </si>
  <si>
    <t>89-GIROLLES</t>
  </si>
  <si>
    <t>89-GISY LES NOBLES</t>
  </si>
  <si>
    <t>89-GIVRY</t>
  </si>
  <si>
    <t>89-GLAND</t>
  </si>
  <si>
    <t>89-GRIMAULT</t>
  </si>
  <si>
    <t>89-GRON</t>
  </si>
  <si>
    <t>89-GUILLON TERRE PLAINE</t>
  </si>
  <si>
    <t>89-GURGY</t>
  </si>
  <si>
    <t>89-GY L EVEQUE</t>
  </si>
  <si>
    <t>89-HAUTERIVE</t>
  </si>
  <si>
    <t>89-HERY</t>
  </si>
  <si>
    <t>89-IRANCY</t>
  </si>
  <si>
    <t>89-ISLAND</t>
  </si>
  <si>
    <t>89-JAULGES</t>
  </si>
  <si>
    <t>89-JOIGNY</t>
  </si>
  <si>
    <t>89-JOUANCY</t>
  </si>
  <si>
    <t>89-JOUX LA VILLE</t>
  </si>
  <si>
    <t>89-JOUY</t>
  </si>
  <si>
    <t>89-JULLY</t>
  </si>
  <si>
    <t>89-JUNAY</t>
  </si>
  <si>
    <t>89-JUSSY</t>
  </si>
  <si>
    <t>89-L ISLE SUR SEREIN</t>
  </si>
  <si>
    <t>89-LA BELLIOLE</t>
  </si>
  <si>
    <t>89-LA CELLE ST CYR</t>
  </si>
  <si>
    <t>89-LA CHAPELLE SUR OREUSE</t>
  </si>
  <si>
    <t>89-LA CHAPELLE VAUPELTEIGNE</t>
  </si>
  <si>
    <t>89-LA FERTE LOUPIERE</t>
  </si>
  <si>
    <t>89-LA POSTOLLE</t>
  </si>
  <si>
    <t>89-LAILLY</t>
  </si>
  <si>
    <t>89-LAIN</t>
  </si>
  <si>
    <t>89-LAINSECQ</t>
  </si>
  <si>
    <t>89-LALANDE</t>
  </si>
  <si>
    <t>89-LAROCHE ST CYDROINE</t>
  </si>
  <si>
    <t>89-LASSON</t>
  </si>
  <si>
    <t>89-LAVAU</t>
  </si>
  <si>
    <t>89-LE VAL D OCRE</t>
  </si>
  <si>
    <t>89-LES BORDES</t>
  </si>
  <si>
    <t>89-LES CLERIMOIS</t>
  </si>
  <si>
    <t>89-LES HAUTS DE FORTERRE</t>
  </si>
  <si>
    <t>89-LES ORMES</t>
  </si>
  <si>
    <t>89-LES SIEGES</t>
  </si>
  <si>
    <t>89-LES VALLEES DE LA VANNE</t>
  </si>
  <si>
    <t>89-LEUGNY</t>
  </si>
  <si>
    <t>89-LEVIS</t>
  </si>
  <si>
    <t>89-LEZINNES</t>
  </si>
  <si>
    <t>89-LICHERES PRES AIGREMONT</t>
  </si>
  <si>
    <t>89-LICHERES SUR YONNE</t>
  </si>
  <si>
    <t>89-LIGNORELLES</t>
  </si>
  <si>
    <t>89-LIGNY LE CHATEL</t>
  </si>
  <si>
    <t>89-LINDRY</t>
  </si>
  <si>
    <t>89-LIXY</t>
  </si>
  <si>
    <t>89-LOOZE</t>
  </si>
  <si>
    <t>89-LUCY LE BOIS</t>
  </si>
  <si>
    <t>89-LUCY SUR CURE</t>
  </si>
  <si>
    <t>89-LUCY SUR YONNE</t>
  </si>
  <si>
    <t>89-MAGNY</t>
  </si>
  <si>
    <t>89-MAILLOT</t>
  </si>
  <si>
    <t>89-MAILLY LA VILLE</t>
  </si>
  <si>
    <t>89-MAILLY LE CHATEAU</t>
  </si>
  <si>
    <t>89-MALAY LE GRAND</t>
  </si>
  <si>
    <t>89-MALAY LE PETIT</t>
  </si>
  <si>
    <t>89-MALIGNY</t>
  </si>
  <si>
    <t>89-MARMEAUX</t>
  </si>
  <si>
    <t>89-MARSANGY</t>
  </si>
  <si>
    <t>89-MASSANGIS</t>
  </si>
  <si>
    <t>89-MELISEY</t>
  </si>
  <si>
    <t>89-MENADES</t>
  </si>
  <si>
    <t>89-MERCY</t>
  </si>
  <si>
    <t>89-MERE</t>
  </si>
  <si>
    <t>89-MERRY LA VALLEE</t>
  </si>
  <si>
    <t>89-MERRY SEC</t>
  </si>
  <si>
    <t>89-MERRY SUR YONNE</t>
  </si>
  <si>
    <t>89-MEZILLES</t>
  </si>
  <si>
    <t>89-MICHERY</t>
  </si>
  <si>
    <t>89-MIGE</t>
  </si>
  <si>
    <t>89-MIGENNES</t>
  </si>
  <si>
    <t>89-MOLAY</t>
  </si>
  <si>
    <t>89-MOLINONS</t>
  </si>
  <si>
    <t>89-MOLOSMES</t>
  </si>
  <si>
    <t>89-MONETEAU</t>
  </si>
  <si>
    <t>89-MONT ST SULPICE</t>
  </si>
  <si>
    <t>89-MONTACHER VILLEGARDIN</t>
  </si>
  <si>
    <t>89-MONTHOLON</t>
  </si>
  <si>
    <t>89-MONTIGNY LA RESLE</t>
  </si>
  <si>
    <t>89-MONTILLOT</t>
  </si>
  <si>
    <t>89-MONTREAL</t>
  </si>
  <si>
    <t>89-MOUFFY</t>
  </si>
  <si>
    <t>89-MOULINS EN TONNERROIS</t>
  </si>
  <si>
    <t>89-MOULINS SUR OUANNE</t>
  </si>
  <si>
    <t>89-MOUTIERS EN PUISAYE</t>
  </si>
  <si>
    <t>89-NAILLY</t>
  </si>
  <si>
    <t>89-NEUVY SAUTOUR</t>
  </si>
  <si>
    <t>89-NITRY</t>
  </si>
  <si>
    <t>89-NOE</t>
  </si>
  <si>
    <t>89-NOYERS</t>
  </si>
  <si>
    <t>89-NUITS</t>
  </si>
  <si>
    <t>89-ORMOY</t>
  </si>
  <si>
    <t>89-OUANNE</t>
  </si>
  <si>
    <t>89-PACY SUR ARMANCON</t>
  </si>
  <si>
    <t>89-PAILLY</t>
  </si>
  <si>
    <t>89-PARLY</t>
  </si>
  <si>
    <t>89-PARON</t>
  </si>
  <si>
    <t>89-PAROY EN OTHE</t>
  </si>
  <si>
    <t>89-PAROY SUR THOLON</t>
  </si>
  <si>
    <t>89-PASILLY</t>
  </si>
  <si>
    <t>89-PASSY</t>
  </si>
  <si>
    <t>89-PERCENEIGE</t>
  </si>
  <si>
    <t>89-PERCEY</t>
  </si>
  <si>
    <t>89-PERRIGNY</t>
  </si>
  <si>
    <t>89-PERRIGNY SUR ARMANCON</t>
  </si>
  <si>
    <t>89-PIERRE PERTHUIS</t>
  </si>
  <si>
    <t>89-PIFFONDS</t>
  </si>
  <si>
    <t>89-PIMELLES</t>
  </si>
  <si>
    <t>89-PISY</t>
  </si>
  <si>
    <t>89-PLESSIS ST JEAN</t>
  </si>
  <si>
    <t>89-POILLY SUR SEREIN</t>
  </si>
  <si>
    <t>89-POILLY SUR THOLON</t>
  </si>
  <si>
    <t>89-PONT SUR VANNE</t>
  </si>
  <si>
    <t>89-PONT SUR YONNE</t>
  </si>
  <si>
    <t>89-PONTAUBERT</t>
  </si>
  <si>
    <t>89-PONTIGNY</t>
  </si>
  <si>
    <t>89-POURRAIN</t>
  </si>
  <si>
    <t>89-PRECY LE SEC</t>
  </si>
  <si>
    <t>89-PRECY SUR VRIN</t>
  </si>
  <si>
    <t>89-PREGILBERT</t>
  </si>
  <si>
    <t>89-PREHY</t>
  </si>
  <si>
    <t>89-PROVENCY</t>
  </si>
  <si>
    <t>89-QUARRE LES TOMBES</t>
  </si>
  <si>
    <t>89-QUENNE</t>
  </si>
  <si>
    <t>89-QUINCEROT</t>
  </si>
  <si>
    <t>89-RAVIERES</t>
  </si>
  <si>
    <t>89-ROFFEY</t>
  </si>
  <si>
    <t>89-ROGNY LES SEPT ECLUSES</t>
  </si>
  <si>
    <t>89-RONCHERES</t>
  </si>
  <si>
    <t>89-ROSOY</t>
  </si>
  <si>
    <t>89-ROUSSON</t>
  </si>
  <si>
    <t>89-ROUVRAY</t>
  </si>
  <si>
    <t>89-RUGNY</t>
  </si>
  <si>
    <t>89-SAINPUITS</t>
  </si>
  <si>
    <t>89-SAINTS EN PUISAYE</t>
  </si>
  <si>
    <t>89-SALIGNY</t>
  </si>
  <si>
    <t>89-SAMBOURG</t>
  </si>
  <si>
    <t>89-SANTIGNY</t>
  </si>
  <si>
    <t>89-SARRY</t>
  </si>
  <si>
    <t>89-SAUVIGNY LE BEUREAL</t>
  </si>
  <si>
    <t>89-SAUVIGNY LE BOIS</t>
  </si>
  <si>
    <t>89-SAVIGNY EN TERRE PLAINE</t>
  </si>
  <si>
    <t>89-SAVIGNY SUR CLAIRIS</t>
  </si>
  <si>
    <t>89-SEIGNELAY</t>
  </si>
  <si>
    <t>89-SEMENTRON</t>
  </si>
  <si>
    <t>89-SENAN</t>
  </si>
  <si>
    <t>89-SENNEVOY LE BAS</t>
  </si>
  <si>
    <t>89-SENNEVOY LE HAUT</t>
  </si>
  <si>
    <t>89-SENS</t>
  </si>
  <si>
    <t>89-SEPEAUX ST ROMAIN</t>
  </si>
  <si>
    <t>89-SERBONNES</t>
  </si>
  <si>
    <t>89-SERGINES</t>
  </si>
  <si>
    <t>89-SERMIZELLES</t>
  </si>
  <si>
    <t>89-SERRIGNY</t>
  </si>
  <si>
    <t>89-SERY</t>
  </si>
  <si>
    <t>89-SOMMECAISE</t>
  </si>
  <si>
    <t>89-SORMERY</t>
  </si>
  <si>
    <t>89-SOUCY</t>
  </si>
  <si>
    <t>89-SOUGERES EN PUISAYE</t>
  </si>
  <si>
    <t>89-SOUMAINTRAIN</t>
  </si>
  <si>
    <t>89-ST AGNAN</t>
  </si>
  <si>
    <t>89-ST ANDRE EN TERRE PLAINE</t>
  </si>
  <si>
    <t>89-ST AUBIN SUR YONNE</t>
  </si>
  <si>
    <t>89-ST BRANCHER</t>
  </si>
  <si>
    <t>89-ST BRIS LE VINEUX</t>
  </si>
  <si>
    <t>89-ST CLEMENT</t>
  </si>
  <si>
    <t>89-ST CYR LES COLONS</t>
  </si>
  <si>
    <t>89-ST DENIS LES SENS</t>
  </si>
  <si>
    <t>89-ST FARGEAU</t>
  </si>
  <si>
    <t>89-ST FLORENTIN</t>
  </si>
  <si>
    <t>89-ST GEORGES SUR BAULCHE</t>
  </si>
  <si>
    <t>89-ST GERMAIN DES CHAMPS</t>
  </si>
  <si>
    <t>89-ST JULIEN DU SAULT</t>
  </si>
  <si>
    <t>89-ST LEGER VAUBAN</t>
  </si>
  <si>
    <t>89-ST LOUP D ORDON</t>
  </si>
  <si>
    <t>89-ST MARTIN D ORDON</t>
  </si>
  <si>
    <t>89-ST MARTIN DES CHAMPS</t>
  </si>
  <si>
    <t>89-ST MARTIN DU TERTRE</t>
  </si>
  <si>
    <t>89-ST MARTIN SUR ARMANCON</t>
  </si>
  <si>
    <t>89-ST MAURICE AUX RICHES HOMMES</t>
  </si>
  <si>
    <t>89-ST MAURICE LE VIEIL</t>
  </si>
  <si>
    <t>89-ST MAURICE THIZOUAILLE</t>
  </si>
  <si>
    <t>89-ST MORE</t>
  </si>
  <si>
    <t>89-ST PERE</t>
  </si>
  <si>
    <t>89-ST PRIVE</t>
  </si>
  <si>
    <t>89-ST SAUVEUR EN PUISAYE</t>
  </si>
  <si>
    <t>89-ST SEROTIN</t>
  </si>
  <si>
    <t>89-ST VALERIEN</t>
  </si>
  <si>
    <t>89-STE COLOMBE</t>
  </si>
  <si>
    <t>89-STE MAGNANCE</t>
  </si>
  <si>
    <t>89-STE PALLAYE</t>
  </si>
  <si>
    <t>89-STE VERTU</t>
  </si>
  <si>
    <t>89-STIGNY</t>
  </si>
  <si>
    <t>89-SUBLIGNY</t>
  </si>
  <si>
    <t>89-TALCY</t>
  </si>
  <si>
    <t>89-TANLAY</t>
  </si>
  <si>
    <t>89-TANNERRE EN PUISAYE</t>
  </si>
  <si>
    <t>89-THAROISEAU</t>
  </si>
  <si>
    <t>89-THAROT</t>
  </si>
  <si>
    <t>89-THIZY</t>
  </si>
  <si>
    <t>89-THOREY</t>
  </si>
  <si>
    <t>89-THORIGNY SUR OREUSE</t>
  </si>
  <si>
    <t>89-THORY</t>
  </si>
  <si>
    <t>89-THURY</t>
  </si>
  <si>
    <t>89-TISSEY</t>
  </si>
  <si>
    <t>89-TONNERRE</t>
  </si>
  <si>
    <t>89-TOUCY</t>
  </si>
  <si>
    <t>89-TREIGNY PERREUSE STE COLOMBE</t>
  </si>
  <si>
    <t>89-TRICHEY</t>
  </si>
  <si>
    <t>89-TRONCHOY</t>
  </si>
  <si>
    <t>89-TRUCY SUR YONNE</t>
  </si>
  <si>
    <t>89-TURNY</t>
  </si>
  <si>
    <t>89-VAL DE MERCY</t>
  </si>
  <si>
    <t>89-VALLAN</t>
  </si>
  <si>
    <t>89-VALLERY</t>
  </si>
  <si>
    <t>89-VALRAVILLON</t>
  </si>
  <si>
    <t>89-VARENNES</t>
  </si>
  <si>
    <t>89-VASSY SOUS PISY</t>
  </si>
  <si>
    <t>89-VAUDEURS</t>
  </si>
  <si>
    <t>89-VAULT DE LUGNY</t>
  </si>
  <si>
    <t>89-VAUMORT</t>
  </si>
  <si>
    <t>89-VENIZY</t>
  </si>
  <si>
    <t>89-VENOUSE</t>
  </si>
  <si>
    <t>89-VENOY</t>
  </si>
  <si>
    <t>89-VERGIGNY</t>
  </si>
  <si>
    <t>89-VERLIN</t>
  </si>
  <si>
    <t>89-VERMENTON</t>
  </si>
  <si>
    <t>89-VERNOY</t>
  </si>
  <si>
    <t>89-VERON</t>
  </si>
  <si>
    <t>89-VEZANNES</t>
  </si>
  <si>
    <t>89-VEZELAY</t>
  </si>
  <si>
    <t>89-VEZINNES</t>
  </si>
  <si>
    <t>89-VILLEBLEVIN</t>
  </si>
  <si>
    <t>89-VILLEBOUGIS</t>
  </si>
  <si>
    <t>89-VILLECHETIVE</t>
  </si>
  <si>
    <t>89-VILLECIEN</t>
  </si>
  <si>
    <t>89-VILLEFARGEAU</t>
  </si>
  <si>
    <t>89-VILLEMANOCHE</t>
  </si>
  <si>
    <t>89-VILLENAVOTTE</t>
  </si>
  <si>
    <t>89-VILLENEUVE L ARCHEVEQUE</t>
  </si>
  <si>
    <t>89-VILLENEUVE LA DONDAGRE</t>
  </si>
  <si>
    <t>89-VILLENEUVE LA GUYARD</t>
  </si>
  <si>
    <t>89-VILLENEUVE LES GENETS</t>
  </si>
  <si>
    <t>89-VILLENEUVE ST SALVES</t>
  </si>
  <si>
    <t>89-VILLENEUVE SUR YONNE</t>
  </si>
  <si>
    <t>89-VILLEPERROT</t>
  </si>
  <si>
    <t>89-VILLEROY</t>
  </si>
  <si>
    <t>89-VILLETHIERRY</t>
  </si>
  <si>
    <t>89-VILLEVALLIER</t>
  </si>
  <si>
    <t>89-VILLIERS LES HAUTS</t>
  </si>
  <si>
    <t>89-VILLIERS LOUIS</t>
  </si>
  <si>
    <t>89-VILLIERS ST BENOIT</t>
  </si>
  <si>
    <t>89-VILLIERS VINEUX</t>
  </si>
  <si>
    <t>89-VILLON</t>
  </si>
  <si>
    <t>89-VILLY</t>
  </si>
  <si>
    <t>89-VINCELLES</t>
  </si>
  <si>
    <t>89-VINCELOTTES</t>
  </si>
  <si>
    <t>89-VINNEUF</t>
  </si>
  <si>
    <t>89-VIREAUX</t>
  </si>
  <si>
    <t>89-VIVIERS</t>
  </si>
  <si>
    <t>89-VOISINES</t>
  </si>
  <si>
    <t>89-VOUTENAY SUR CURE</t>
  </si>
  <si>
    <t>89-YROUERRE</t>
  </si>
  <si>
    <t>90-ANDELNANS</t>
  </si>
  <si>
    <t>90-ANGEOT</t>
  </si>
  <si>
    <t>90-ANJOUTEY</t>
  </si>
  <si>
    <t>90-ARGIESANS</t>
  </si>
  <si>
    <t>90-AUTRECHENE</t>
  </si>
  <si>
    <t>90-AUXELLES BAS</t>
  </si>
  <si>
    <t>90-AUXELLES HAUT</t>
  </si>
  <si>
    <t>90-BANVILLARS</t>
  </si>
  <si>
    <t>90-BAVILLIERS</t>
  </si>
  <si>
    <t>90-BEAUCOURT</t>
  </si>
  <si>
    <t>90-BELFORT</t>
  </si>
  <si>
    <t>90-BERMONT</t>
  </si>
  <si>
    <t>90-BESSONCOURT</t>
  </si>
  <si>
    <t>90-BETHONVILLIERS</t>
  </si>
  <si>
    <t>90-BORON</t>
  </si>
  <si>
    <t>90-BOTANS</t>
  </si>
  <si>
    <t>90-BOURG SOUS CHATELET</t>
  </si>
  <si>
    <t>90-BOUROGNE</t>
  </si>
  <si>
    <t>90-BREBOTTE</t>
  </si>
  <si>
    <t>90-BRETAGNE</t>
  </si>
  <si>
    <t>90-BUC</t>
  </si>
  <si>
    <t>90-CHARMOIS</t>
  </si>
  <si>
    <t>90-CHATENOIS LES FORGES</t>
  </si>
  <si>
    <t>90-CHAUX</t>
  </si>
  <si>
    <t>90-CHAVANATTE</t>
  </si>
  <si>
    <t>90-CHAVANNES LES GRANDS</t>
  </si>
  <si>
    <t>90-CHEVREMONT</t>
  </si>
  <si>
    <t>90-COURCELLES</t>
  </si>
  <si>
    <t>90-COURTELEVANT</t>
  </si>
  <si>
    <t>90-CRAVANCHE</t>
  </si>
  <si>
    <t>90-CROIX</t>
  </si>
  <si>
    <t>90-CUNELIERES</t>
  </si>
  <si>
    <t>90-DANJOUTIN</t>
  </si>
  <si>
    <t>90-DELLE</t>
  </si>
  <si>
    <t>90-DENNEY</t>
  </si>
  <si>
    <t>90-DORANS</t>
  </si>
  <si>
    <t>90-EGUENIGUE</t>
  </si>
  <si>
    <t>90-ELOIE</t>
  </si>
  <si>
    <t>90-ESSERT</t>
  </si>
  <si>
    <t>90-ETUEFFONT</t>
  </si>
  <si>
    <t>90-EVETTE SALBERT</t>
  </si>
  <si>
    <t>90-FAVEROIS</t>
  </si>
  <si>
    <t>90-FECHE L EGLISE</t>
  </si>
  <si>
    <t>90-FELON</t>
  </si>
  <si>
    <t>90-FLORIMONT</t>
  </si>
  <si>
    <t>90-FONTAINE</t>
  </si>
  <si>
    <t>90-FONTENELLE</t>
  </si>
  <si>
    <t>90-FOUSSEMAGNE</t>
  </si>
  <si>
    <t>90-FRAIS</t>
  </si>
  <si>
    <t>90-FROIDEFONTAINE</t>
  </si>
  <si>
    <t>90-GIROMAGNY</t>
  </si>
  <si>
    <t>90-GRANDVILLARS</t>
  </si>
  <si>
    <t>90-GROSMAGNY</t>
  </si>
  <si>
    <t>90-GROSNE</t>
  </si>
  <si>
    <t>90-JONCHEREY</t>
  </si>
  <si>
    <t>90-LACHAPELLE SOUS CHAUX</t>
  </si>
  <si>
    <t>90-LACHAPELLE SOUS ROUGEMONT</t>
  </si>
  <si>
    <t>90-LACOLLONGE</t>
  </si>
  <si>
    <t>90-LAGRANGE</t>
  </si>
  <si>
    <t>90-LAMADELEINE VAL DES ANGES</t>
  </si>
  <si>
    <t>90-LARIVIERE</t>
  </si>
  <si>
    <t>90-LEBETAIN</t>
  </si>
  <si>
    <t>90-LEPUIX</t>
  </si>
  <si>
    <t>90-LEPUIX NEUF</t>
  </si>
  <si>
    <t>90-LEVAL</t>
  </si>
  <si>
    <t>90-MENONCOURT</t>
  </si>
  <si>
    <t>90-MEROUX MOVAL</t>
  </si>
  <si>
    <t>90-MEZIRE</t>
  </si>
  <si>
    <t>90-MONTBOUTON</t>
  </si>
  <si>
    <t>90-MONTREUX CHATEAU</t>
  </si>
  <si>
    <t>90-MORVILLARS</t>
  </si>
  <si>
    <t>90-NOVILLARD</t>
  </si>
  <si>
    <t>90-OFFEMONT</t>
  </si>
  <si>
    <t>90-PEROUSE</t>
  </si>
  <si>
    <t>90-PETIT CROIX</t>
  </si>
  <si>
    <t>90-PETITEFONTAINE</t>
  </si>
  <si>
    <t>90-PETITMAGNY</t>
  </si>
  <si>
    <t>90-PHAFFANS</t>
  </si>
  <si>
    <t>90-RECHESY</t>
  </si>
  <si>
    <t>90-RECOUVRANCE</t>
  </si>
  <si>
    <t>90-REPPE</t>
  </si>
  <si>
    <t>90-RIERVESCEMONT</t>
  </si>
  <si>
    <t>90-ROMAGNY SOUS ROUGEMONT</t>
  </si>
  <si>
    <t>90-ROPPE</t>
  </si>
  <si>
    <t>90-ROUGEGOUTTE</t>
  </si>
  <si>
    <t>90-ROUGEMONT LE CHATEAU</t>
  </si>
  <si>
    <t>90-SERMAMAGNY</t>
  </si>
  <si>
    <t>90-SEVENANS</t>
  </si>
  <si>
    <t>90-ST DIZIER L EVEQUE</t>
  </si>
  <si>
    <t>90-ST GERMAIN LE CHATELET</t>
  </si>
  <si>
    <t>90-SUARCE</t>
  </si>
  <si>
    <t>90-THIANCOURT</t>
  </si>
  <si>
    <t>90-TREVENANS</t>
  </si>
  <si>
    <t>90-URCEREY</t>
  </si>
  <si>
    <t>90-VALDOIE</t>
  </si>
  <si>
    <t>90-VAUTHIERMONT</t>
  </si>
  <si>
    <t>90-VELLESCOT</t>
  </si>
  <si>
    <t>90-VESCEMONT</t>
  </si>
  <si>
    <t>90-VETRIGNE</t>
  </si>
  <si>
    <t>90-VEZELOIS</t>
  </si>
  <si>
    <t>90-VILLARS LE SEC</t>
  </si>
  <si>
    <t>91-ABBEVILLE LA RIVIERE</t>
  </si>
  <si>
    <t>91-ANGERVILLE</t>
  </si>
  <si>
    <t>91-ANGERVILLIERS</t>
  </si>
  <si>
    <t>91-ARPAJON</t>
  </si>
  <si>
    <t>91-ARRANCOURT</t>
  </si>
  <si>
    <t>91-ATHIS MONS</t>
  </si>
  <si>
    <t>91-AUTHON LA PLAINE</t>
  </si>
  <si>
    <t>91-AUVERNAUX</t>
  </si>
  <si>
    <t>91-AUVERS ST GEORGES</t>
  </si>
  <si>
    <t>91-AVRAINVILLE</t>
  </si>
  <si>
    <t>91-BALLAINVILLIERS</t>
  </si>
  <si>
    <t>91-BALLANCOURT SUR ESSONNE</t>
  </si>
  <si>
    <t>91-BAULNE</t>
  </si>
  <si>
    <t>91-BIEVRES</t>
  </si>
  <si>
    <t>91-BLANDY</t>
  </si>
  <si>
    <t>91-BOIGNEVILLE</t>
  </si>
  <si>
    <t>91-BOIS HERPIN</t>
  </si>
  <si>
    <t>91-BOISSY LA RIVIERE</t>
  </si>
  <si>
    <t>91-BOISSY LE CUTTE</t>
  </si>
  <si>
    <t>91-BOISSY LE SEC</t>
  </si>
  <si>
    <t>91-BOISSY SOUS ST YON</t>
  </si>
  <si>
    <t>91-BONDOUFLE</t>
  </si>
  <si>
    <t>91-BOULLAY LES TROUX</t>
  </si>
  <si>
    <t>91-BOURAY SUR JUINE</t>
  </si>
  <si>
    <t>91-BOUSSY ST ANTOINE</t>
  </si>
  <si>
    <t>91-BOUTERVILLIERS</t>
  </si>
  <si>
    <t>91-BOUTIGNY SUR ESSONNE</t>
  </si>
  <si>
    <t>91-BOUVILLE</t>
  </si>
  <si>
    <t>91-BRETIGNY SUR ORGE</t>
  </si>
  <si>
    <t>91-BREUILLET</t>
  </si>
  <si>
    <t>91-BREUX JOUY</t>
  </si>
  <si>
    <t>91-BRIERES LES SCELLES</t>
  </si>
  <si>
    <t>91-BRIIS SOUS FORGES</t>
  </si>
  <si>
    <t>91-BROUY</t>
  </si>
  <si>
    <t>91-BRUNOY</t>
  </si>
  <si>
    <t>91-BRUYERES LE CHATEL</t>
  </si>
  <si>
    <t>91-BUNO BONNEVAUX</t>
  </si>
  <si>
    <t>91-BURES SUR YVETTE</t>
  </si>
  <si>
    <t>91-CERNY</t>
  </si>
  <si>
    <t>91-CHALO ST MARS</t>
  </si>
  <si>
    <t>91-CHALOU MOULINEUX</t>
  </si>
  <si>
    <t>91-CHAMARANDE</t>
  </si>
  <si>
    <t>91-CHAMPCUEIL</t>
  </si>
  <si>
    <t>91-CHAMPLAN</t>
  </si>
  <si>
    <t>91-CHAMPMOTTEUX</t>
  </si>
  <si>
    <t>91-CHATIGNONVILLE</t>
  </si>
  <si>
    <t>91-CHAUFFOUR LES ETRECHY</t>
  </si>
  <si>
    <t>91-CHEPTAINVILLE</t>
  </si>
  <si>
    <t>91-CHEVANNES</t>
  </si>
  <si>
    <t>91-CHILLY MAZARIN</t>
  </si>
  <si>
    <t>91-CONGERVILLE THIONVILLE</t>
  </si>
  <si>
    <t>91-CORBEIL ESSONNES</t>
  </si>
  <si>
    <t>91-CORBREUSE</t>
  </si>
  <si>
    <t>91-COURANCES</t>
  </si>
  <si>
    <t>91-COURDIMANCHE SUR ESSONNE</t>
  </si>
  <si>
    <t>91-COURSON MONTELOUP</t>
  </si>
  <si>
    <t>91-CROSNE</t>
  </si>
  <si>
    <t>91-D HUISON LONGUEVILLE</t>
  </si>
  <si>
    <t>91-DANNEMOIS</t>
  </si>
  <si>
    <t>91-DOURDAN</t>
  </si>
  <si>
    <t>91-DRAVEIL</t>
  </si>
  <si>
    <t>91-ECHARCON</t>
  </si>
  <si>
    <t>91-EGLY</t>
  </si>
  <si>
    <t>91-EPINAY SOUS SENART</t>
  </si>
  <si>
    <t>91-EPINAY SUR ORGE</t>
  </si>
  <si>
    <t>91-ETAMPES</t>
  </si>
  <si>
    <t>91-ETIOLLES</t>
  </si>
  <si>
    <t>91-ETRECHY</t>
  </si>
  <si>
    <t>91-EVRY COURCOURONNES</t>
  </si>
  <si>
    <t>91-FLEURY MEROGIS</t>
  </si>
  <si>
    <t>91-FONTAINE LA RIVIERE</t>
  </si>
  <si>
    <t>91-FONTENAY LE VICOMTE</t>
  </si>
  <si>
    <t>91-FONTENAY LES BRIIS</t>
  </si>
  <si>
    <t>91-FORGES LES BAINS</t>
  </si>
  <si>
    <t>91-GIF SUR YVETTE</t>
  </si>
  <si>
    <t>91-GIRONVILLE SUR ESSONNE</t>
  </si>
  <si>
    <t>91-GOMETZ LA VILLE</t>
  </si>
  <si>
    <t>91-GOMETZ LE CHATEL</t>
  </si>
  <si>
    <t>91-GRIGNY</t>
  </si>
  <si>
    <t>91-GUIBEVILLE</t>
  </si>
  <si>
    <t>91-GUIGNEVILLE SUR ESSONNE</t>
  </si>
  <si>
    <t>91-GUILLERVAL</t>
  </si>
  <si>
    <t>91-IGNY</t>
  </si>
  <si>
    <t>91-ITTEVILLE</t>
  </si>
  <si>
    <t>91-JANVILLE SUR JUINE</t>
  </si>
  <si>
    <t>91-JANVRY</t>
  </si>
  <si>
    <t>91-JUVISY SUR ORGE</t>
  </si>
  <si>
    <t>91-LA FERTE ALAIS</t>
  </si>
  <si>
    <t>91-LA FORET LE ROI</t>
  </si>
  <si>
    <t>91-LA FORET STE CROIX</t>
  </si>
  <si>
    <t>91-LA NORVILLE</t>
  </si>
  <si>
    <t>91-LA VILLE DU BOIS</t>
  </si>
  <si>
    <t>91-LARDY</t>
  </si>
  <si>
    <t>91-LE COUDRAY MONTCEAUX</t>
  </si>
  <si>
    <t>91-LE MEREVILLOIS</t>
  </si>
  <si>
    <t>91-LE PLESSIS PATE</t>
  </si>
  <si>
    <t>91-LE VAL ST GERMAIN</t>
  </si>
  <si>
    <t>91-LES GRANGES LE ROI</t>
  </si>
  <si>
    <t>91-LES MOLIERES</t>
  </si>
  <si>
    <t>91-LES ULIS</t>
  </si>
  <si>
    <t>91-LEUDEVILLE</t>
  </si>
  <si>
    <t>91-LEUVILLE SUR ORGE</t>
  </si>
  <si>
    <t>91-LIMOURS</t>
  </si>
  <si>
    <t>91-LINAS</t>
  </si>
  <si>
    <t>91-LISSES</t>
  </si>
  <si>
    <t>91-LONGJUMEAU</t>
  </si>
  <si>
    <t>91-LONGPONT SUR ORGE</t>
  </si>
  <si>
    <t>91-MAISSE</t>
  </si>
  <si>
    <t>91-MARCOUSSIS</t>
  </si>
  <si>
    <t>91-MAROLLES EN BEAUCE</t>
  </si>
  <si>
    <t>91-MAROLLES EN HUREPOIX</t>
  </si>
  <si>
    <t>91-MASSY</t>
  </si>
  <si>
    <t>91-MAUCHAMPS</t>
  </si>
  <si>
    <t>91-MENNECY</t>
  </si>
  <si>
    <t>91-MEROBERT</t>
  </si>
  <si>
    <t>91-MESPUITS</t>
  </si>
  <si>
    <t>91-MILLY LA FORET</t>
  </si>
  <si>
    <t>91-MOIGNY SUR ECOLE</t>
  </si>
  <si>
    <t>91-MONDEVILLE</t>
  </si>
  <si>
    <t>91-MONNERVILLE</t>
  </si>
  <si>
    <t>91-MONTGERON</t>
  </si>
  <si>
    <t>91-MONTLHERY</t>
  </si>
  <si>
    <t>91-MORANGIS</t>
  </si>
  <si>
    <t>91-MORIGNY CHAMPIGNY</t>
  </si>
  <si>
    <t>91-MORSANG SUR ORGE</t>
  </si>
  <si>
    <t>91-MORSANG SUR SEINE</t>
  </si>
  <si>
    <t>91-NAINVILLE LES ROCHES</t>
  </si>
  <si>
    <t>91-NOZAY</t>
  </si>
  <si>
    <t>91-OLLAINVILLE</t>
  </si>
  <si>
    <t>91-ONCY SUR ECOLE</t>
  </si>
  <si>
    <t>91-ORMOY</t>
  </si>
  <si>
    <t>91-ORMOY LA RIVIERE</t>
  </si>
  <si>
    <t>91-ORSAY</t>
  </si>
  <si>
    <t>91-ORVEAU</t>
  </si>
  <si>
    <t>91-PALAISEAU</t>
  </si>
  <si>
    <t>91-PARAY VIEILLE POSTE</t>
  </si>
  <si>
    <t>91-PECQUEUSE</t>
  </si>
  <si>
    <t>91-PLESSIS ST BENOIST</t>
  </si>
  <si>
    <t>91-PRUNAY SUR ESSONNE</t>
  </si>
  <si>
    <t>91-PUISELET LE MARAIS</t>
  </si>
  <si>
    <t>91-PUSSAY</t>
  </si>
  <si>
    <t>91-QUINCY SOUS SENART</t>
  </si>
  <si>
    <t>91-RICHARVILLE</t>
  </si>
  <si>
    <t>91-RIS ORANGIS</t>
  </si>
  <si>
    <t>91-ROINVILLE</t>
  </si>
  <si>
    <t>91-ROINVILLIERS</t>
  </si>
  <si>
    <t>91-SACLAS</t>
  </si>
  <si>
    <t>91-SACLAY</t>
  </si>
  <si>
    <t>91-SAINTRY SUR SEINE</t>
  </si>
  <si>
    <t>91-SAULX LES CHARTREUX</t>
  </si>
  <si>
    <t>91-SAVIGNY SUR ORGE</t>
  </si>
  <si>
    <t>91-SERMAISE</t>
  </si>
  <si>
    <t>91-SOISY SUR ECOLE</t>
  </si>
  <si>
    <t>91-SOISY SUR SEINE</t>
  </si>
  <si>
    <t>91-SOUZY LA BRICHE</t>
  </si>
  <si>
    <t>91-ST AUBIN</t>
  </si>
  <si>
    <t>91-ST CHERON</t>
  </si>
  <si>
    <t>91-ST CYR LA RIVIERE</t>
  </si>
  <si>
    <t>91-ST CYR SOUS DOURDAN</t>
  </si>
  <si>
    <t>91-ST ESCOBILLE</t>
  </si>
  <si>
    <t>91-ST GERMAIN LES ARPAJON</t>
  </si>
  <si>
    <t>91-ST GERMAIN LES CORBEIL</t>
  </si>
  <si>
    <t>91-ST HILAIRE</t>
  </si>
  <si>
    <t>91-ST JEAN DE BEAUREGARD</t>
  </si>
  <si>
    <t>91-ST MAURICE MONTCOURONNE</t>
  </si>
  <si>
    <t>91-ST MICHEL SUR ORGE</t>
  </si>
  <si>
    <t>91-ST PIERRE DU PERRAY</t>
  </si>
  <si>
    <t>91-ST SULPICE DE FAVIERES</t>
  </si>
  <si>
    <t>91-ST VRAIN</t>
  </si>
  <si>
    <t>91-ST YON</t>
  </si>
  <si>
    <t>91-STE GENEVIEVE DES BOIS</t>
  </si>
  <si>
    <t>91-TIGERY</t>
  </si>
  <si>
    <t>91-TORFOU</t>
  </si>
  <si>
    <t>91-VALPUISEAUX</t>
  </si>
  <si>
    <t>91-VARENNES JARCY</t>
  </si>
  <si>
    <t>91-VAUGRIGNEUSE</t>
  </si>
  <si>
    <t>91-VAUHALLAN</t>
  </si>
  <si>
    <t>91-VAYRES SUR ESSONNE</t>
  </si>
  <si>
    <t>91-VERRIERES LE BUISSON</t>
  </si>
  <si>
    <t>91-VERT LE GRAND</t>
  </si>
  <si>
    <t>91-VERT LE PETIT</t>
  </si>
  <si>
    <t>91-VIDELLES</t>
  </si>
  <si>
    <t>91-VIGNEUX SUR SEINE</t>
  </si>
  <si>
    <t>91-VILLABE</t>
  </si>
  <si>
    <t>91-VILLEBON SUR YVETTE</t>
  </si>
  <si>
    <t>91-VILLECONIN</t>
  </si>
  <si>
    <t>91-VILLEJUST</t>
  </si>
  <si>
    <t>91-VILLEMOISSON SUR ORGE</t>
  </si>
  <si>
    <t>91-VILLENEUVE SUR AUVERS</t>
  </si>
  <si>
    <t>91-VILLIERS LE BACLE</t>
  </si>
  <si>
    <t>91-VILLIERS SUR ORGE</t>
  </si>
  <si>
    <t>91-VIRY CHATILLON</t>
  </si>
  <si>
    <t>91-WISSOUS</t>
  </si>
  <si>
    <t>91-YERRES</t>
  </si>
  <si>
    <t>92-ANTONY</t>
  </si>
  <si>
    <t>92-ASNIERES SUR SEINE</t>
  </si>
  <si>
    <t>92-BAGNEUX</t>
  </si>
  <si>
    <t>92-BOIS COLOMBES</t>
  </si>
  <si>
    <t>92-BOULOGNE BILLANCOURT</t>
  </si>
  <si>
    <t>92-BOURG LA REINE</t>
  </si>
  <si>
    <t>92-CHATENAY MALABRY</t>
  </si>
  <si>
    <t>92-CHATILLON</t>
  </si>
  <si>
    <t>92-CHAVILLE</t>
  </si>
  <si>
    <t>92-CLAMART</t>
  </si>
  <si>
    <t>92-CLICHY</t>
  </si>
  <si>
    <t>92-COLOMBES</t>
  </si>
  <si>
    <t>92-COURBEVOIE</t>
  </si>
  <si>
    <t>92-FONTENAY AUX ROSES</t>
  </si>
  <si>
    <t>92-GARCHES</t>
  </si>
  <si>
    <t>92-GENNEVILLIERS</t>
  </si>
  <si>
    <t>92-ISSY LES MOULINEAUX</t>
  </si>
  <si>
    <t>92-LA GARENNE COLOMBES</t>
  </si>
  <si>
    <t>92-LE PLESSIS ROBINSON</t>
  </si>
  <si>
    <t>92-LEVALLOIS PERRET</t>
  </si>
  <si>
    <t>92-MALAKOFF</t>
  </si>
  <si>
    <t>92-MARNES LA COQUETTE</t>
  </si>
  <si>
    <t>92-MEUDON</t>
  </si>
  <si>
    <t>92-MONTROUGE</t>
  </si>
  <si>
    <t>92-NANTERRE</t>
  </si>
  <si>
    <t>92-NEUILLY SUR SEINE</t>
  </si>
  <si>
    <t>92-PUTEAUX</t>
  </si>
  <si>
    <t>92-RUEIL MALMAISON</t>
  </si>
  <si>
    <t>92-SCEAUX</t>
  </si>
  <si>
    <t>92-SEVRES</t>
  </si>
  <si>
    <t>92-ST CLOUD</t>
  </si>
  <si>
    <t>92-SURESNES</t>
  </si>
  <si>
    <t>92-VANVES</t>
  </si>
  <si>
    <t>92-VAUCRESSON</t>
  </si>
  <si>
    <t>92-VILLE D AVRAY</t>
  </si>
  <si>
    <t>92-VILLENEUVE LA GARENNE</t>
  </si>
  <si>
    <t>93-AUBERVILLIERS</t>
  </si>
  <si>
    <t>93-AULNAY SOUS BOIS</t>
  </si>
  <si>
    <t>93-BAGNOLET</t>
  </si>
  <si>
    <t>93-BOBIGNY</t>
  </si>
  <si>
    <t>93-BONDY</t>
  </si>
  <si>
    <t>93-CLICHY SOUS BOIS</t>
  </si>
  <si>
    <t>93-COUBRON</t>
  </si>
  <si>
    <t>93-DRANCY</t>
  </si>
  <si>
    <t>93-DUGNY</t>
  </si>
  <si>
    <t>93-EPINAY SUR SEINE</t>
  </si>
  <si>
    <t>93-GAGNY</t>
  </si>
  <si>
    <t>93-GOURNAY SUR MARNE</t>
  </si>
  <si>
    <t>93-L ILE ST DENIS</t>
  </si>
  <si>
    <t>93-LA COURNEUVE</t>
  </si>
  <si>
    <t>93-LE BLANC MESNIL</t>
  </si>
  <si>
    <t>93-LE BOURGET</t>
  </si>
  <si>
    <t>93-LE PRE ST GERVAIS</t>
  </si>
  <si>
    <t>93-LE RAINCY</t>
  </si>
  <si>
    <t>93-LES LILAS</t>
  </si>
  <si>
    <t>93-LES PAVILLONS SOUS BOIS</t>
  </si>
  <si>
    <t>93-LIVRY GARGAN</t>
  </si>
  <si>
    <t>93-MONTFERMEIL</t>
  </si>
  <si>
    <t>93-MONTREUIL</t>
  </si>
  <si>
    <t>93-NEUILLY PLAISANCE</t>
  </si>
  <si>
    <t>93-NEUILLY SUR MARNE</t>
  </si>
  <si>
    <t>93-NOISY LE GRAND</t>
  </si>
  <si>
    <t>93-NOISY LE SEC</t>
  </si>
  <si>
    <t>93-PANTIN</t>
  </si>
  <si>
    <t>93-PIERREFITTE SUR SEINE</t>
  </si>
  <si>
    <t>93-ROMAINVILLE</t>
  </si>
  <si>
    <t>93-ROSNY SOUS BOIS</t>
  </si>
  <si>
    <t>93-SEVRAN</t>
  </si>
  <si>
    <t>93-ST DENIS</t>
  </si>
  <si>
    <t>93-ST OUEN SUR SEINE</t>
  </si>
  <si>
    <t>93-STAINS</t>
  </si>
  <si>
    <t>93-TREMBLAY EN FRANCE</t>
  </si>
  <si>
    <t>93-VAUJOURS</t>
  </si>
  <si>
    <t>93-VILLEMOMBLE</t>
  </si>
  <si>
    <t>93-VILLEPINTE</t>
  </si>
  <si>
    <t>93-VILLETANEUSE</t>
  </si>
  <si>
    <t>94-ABLON SUR SEINE</t>
  </si>
  <si>
    <t>94-ALFORTVILLE</t>
  </si>
  <si>
    <t>94-ARCUEIL</t>
  </si>
  <si>
    <t>94-BOISSY ST LEGER</t>
  </si>
  <si>
    <t>94-BONNEUIL SUR MARNE</t>
  </si>
  <si>
    <t>94-BRY SUR MARNE</t>
  </si>
  <si>
    <t>94-CACHAN</t>
  </si>
  <si>
    <t>94-CHAMPIGNY SUR MARNE</t>
  </si>
  <si>
    <t>94-CHARENTON LE PONT</t>
  </si>
  <si>
    <t>94-CHENNEVIERES SUR MARNE</t>
  </si>
  <si>
    <t>94-CHEVILLY LARUE</t>
  </si>
  <si>
    <t>94-CHOISY LE ROI</t>
  </si>
  <si>
    <t>94-CRETEIL</t>
  </si>
  <si>
    <t>94-FONTENAY SOUS BOIS</t>
  </si>
  <si>
    <t>94-FRESNES</t>
  </si>
  <si>
    <t>94-GENTILLY</t>
  </si>
  <si>
    <t>94-IVRY SUR SEINE</t>
  </si>
  <si>
    <t>94-JOINVILLE LE PONT</t>
  </si>
  <si>
    <t>94-L HAY LES ROSES</t>
  </si>
  <si>
    <t>94-LA QUEUE EN BRIE</t>
  </si>
  <si>
    <t>94-LE KREMLIN BICETRE</t>
  </si>
  <si>
    <t>94-LE PERREUX SUR MARNE</t>
  </si>
  <si>
    <t>94-LE PLESSIS TREVISE</t>
  </si>
  <si>
    <t>94-LIMEIL BREVANNES</t>
  </si>
  <si>
    <t>94-MAISONS ALFORT</t>
  </si>
  <si>
    <t>94-MANDRES LES ROSES</t>
  </si>
  <si>
    <t>94-MAROLLES EN BRIE</t>
  </si>
  <si>
    <t>94-NOGENT SUR MARNE</t>
  </si>
  <si>
    <t>94-NOISEAU</t>
  </si>
  <si>
    <t>94-ORLY</t>
  </si>
  <si>
    <t>94-ORMESSON SUR MARNE</t>
  </si>
  <si>
    <t>94-PARAY VIEILLE POSTE</t>
  </si>
  <si>
    <t>94-PERIGNY SUR YERRES</t>
  </si>
  <si>
    <t>94-RUNGIS</t>
  </si>
  <si>
    <t>94-SANTENY</t>
  </si>
  <si>
    <t>94-ST MANDE</t>
  </si>
  <si>
    <t>94-ST MAUR DES FOSSES</t>
  </si>
  <si>
    <t>94-ST MAURICE</t>
  </si>
  <si>
    <t>94-SUCY EN BRIE</t>
  </si>
  <si>
    <t>94-THIAIS</t>
  </si>
  <si>
    <t>94-VALENTON</t>
  </si>
  <si>
    <t>94-VILLECRESNES</t>
  </si>
  <si>
    <t>94-VILLEJUIF</t>
  </si>
  <si>
    <t>94-VILLENEUVE LE ROI</t>
  </si>
  <si>
    <t>94-VILLENEUVE ST GEORGES</t>
  </si>
  <si>
    <t>94-VILLIERS SUR MARNE</t>
  </si>
  <si>
    <t>94-VINCENNES</t>
  </si>
  <si>
    <t>94-VITRY SUR SEINE</t>
  </si>
  <si>
    <t>95-ABLEIGES</t>
  </si>
  <si>
    <t>95-AINCOURT</t>
  </si>
  <si>
    <t>95-AMBLEVILLE</t>
  </si>
  <si>
    <t>95-AMENUCOURT</t>
  </si>
  <si>
    <t>95-ANDILLY</t>
  </si>
  <si>
    <t>95-ARGENTEUIL</t>
  </si>
  <si>
    <t>95-ARNOUVILLE</t>
  </si>
  <si>
    <t>95-ARRONVILLE</t>
  </si>
  <si>
    <t>95-ARTHIES</t>
  </si>
  <si>
    <t>95-ASNIERES SUR OISE</t>
  </si>
  <si>
    <t>95-ATTAINVILLE</t>
  </si>
  <si>
    <t>95-AUVERS SUR OISE</t>
  </si>
  <si>
    <t>95-AVERNES</t>
  </si>
  <si>
    <t>95-BAILLET EN FRANCE</t>
  </si>
  <si>
    <t>95-BANTHELU</t>
  </si>
  <si>
    <t>95-BEAUCHAMP</t>
  </si>
  <si>
    <t>95-BEAUMONT SUR OISE</t>
  </si>
  <si>
    <t>95-BELLEFONTAINE</t>
  </si>
  <si>
    <t>95-BELLOY EN FRANCE</t>
  </si>
  <si>
    <t>95-BERNES SUR OISE</t>
  </si>
  <si>
    <t>95-BERVILLE</t>
  </si>
  <si>
    <t>95-BESSANCOURT</t>
  </si>
  <si>
    <t>95-BETHEMONT LA FORET</t>
  </si>
  <si>
    <t>95-BEZONS</t>
  </si>
  <si>
    <t>95-BOISEMONT</t>
  </si>
  <si>
    <t>95-BOISSY L AILLERIE</t>
  </si>
  <si>
    <t>95-BONNEUIL EN FRANCE</t>
  </si>
  <si>
    <t>95-BOUFFEMONT</t>
  </si>
  <si>
    <t>95-BOUQUEVAL</t>
  </si>
  <si>
    <t>95-BRAY ET LU</t>
  </si>
  <si>
    <t>95-BREANCON</t>
  </si>
  <si>
    <t>95-BRIGNANCOURT</t>
  </si>
  <si>
    <t>95-BRUYERES SUR OISE</t>
  </si>
  <si>
    <t>95-BUHY</t>
  </si>
  <si>
    <t>95-BUTRY SUR OISE</t>
  </si>
  <si>
    <t>95-CERGY</t>
  </si>
  <si>
    <t>95-CHAMPAGNE SUR OISE</t>
  </si>
  <si>
    <t>95-CHARMONT</t>
  </si>
  <si>
    <t>95-CHARS</t>
  </si>
  <si>
    <t>95-CHATENAY EN FRANCE</t>
  </si>
  <si>
    <t>95-CHAUMONTEL</t>
  </si>
  <si>
    <t>95-CHAUSSY</t>
  </si>
  <si>
    <t>95-CHAUVRY</t>
  </si>
  <si>
    <t>95-CHENNEVIERES LES LOUVRES</t>
  </si>
  <si>
    <t>95-CHERENCE</t>
  </si>
  <si>
    <t>95-CLERY EN VEXIN</t>
  </si>
  <si>
    <t>95-COMMENY</t>
  </si>
  <si>
    <t>95-CONDECOURT</t>
  </si>
  <si>
    <t>95-CORMEILLES EN PARISIS</t>
  </si>
  <si>
    <t>95-CORMEILLES EN VEXIN</t>
  </si>
  <si>
    <t>95-COURCELLES SUR VIOSNE</t>
  </si>
  <si>
    <t>95-COURDIMANCHE</t>
  </si>
  <si>
    <t>95-DEUIL LA BARRE</t>
  </si>
  <si>
    <t>95-DOMONT</t>
  </si>
  <si>
    <t>95-EAUBONNE</t>
  </si>
  <si>
    <t>95-ECOUEN</t>
  </si>
  <si>
    <t>95-ENGHIEN LES BAINS</t>
  </si>
  <si>
    <t>95-ENNERY</t>
  </si>
  <si>
    <t>95-EPIAIS LES LOUVRES</t>
  </si>
  <si>
    <t>95-EPIAIS RHUS</t>
  </si>
  <si>
    <t>95-EPINAY CHAMPLATREUX</t>
  </si>
  <si>
    <t>95-ERAGNY SUR OISE</t>
  </si>
  <si>
    <t>95-ERMONT</t>
  </si>
  <si>
    <t>95-EZANVILLE</t>
  </si>
  <si>
    <t>95-FONTENAY EN PARISIS</t>
  </si>
  <si>
    <t>95-FOSSES</t>
  </si>
  <si>
    <t>95-FRANCONVILLE LA GARENNE</t>
  </si>
  <si>
    <t>95-FREMAINVILLE</t>
  </si>
  <si>
    <t>95-FREMECOURT</t>
  </si>
  <si>
    <t>95-FREPILLON</t>
  </si>
  <si>
    <t>95-FROUVILLE</t>
  </si>
  <si>
    <t>95-GARGES LES GONESSE</t>
  </si>
  <si>
    <t>95-GENAINVILLE</t>
  </si>
  <si>
    <t>95-GENICOURT</t>
  </si>
  <si>
    <t>95-GONESSE</t>
  </si>
  <si>
    <t>95-GOUSSAINVILLE</t>
  </si>
  <si>
    <t>95-GOUZANGREZ</t>
  </si>
  <si>
    <t>95-GRISY LES PLATRES</t>
  </si>
  <si>
    <t>95-GROSLAY</t>
  </si>
  <si>
    <t>95-GUIRY EN VEXIN</t>
  </si>
  <si>
    <t>95-HARAVILLIERS</t>
  </si>
  <si>
    <t>95-HAUTE ISLE</t>
  </si>
  <si>
    <t>95-HEDOUVILLE</t>
  </si>
  <si>
    <t>95-HERBLAY SUR SEINE</t>
  </si>
  <si>
    <t>95-HEROUVILLE EN VEXIN</t>
  </si>
  <si>
    <t>95-HODENT</t>
  </si>
  <si>
    <t>95-JAGNY SOUS BOIS</t>
  </si>
  <si>
    <t>95-JOUY LE MOUTIER</t>
  </si>
  <si>
    <t>95-L ISLE ADAM</t>
  </si>
  <si>
    <t>95-LA CHAPELLE EN VEXIN</t>
  </si>
  <si>
    <t>95-LA FRETTE SUR SEINE</t>
  </si>
  <si>
    <t>95-LA ROCHE GUYON</t>
  </si>
  <si>
    <t>95-LABBEVILLE</t>
  </si>
  <si>
    <t>95-LASSY</t>
  </si>
  <si>
    <t>95-LE BELLAY EN VEXIN</t>
  </si>
  <si>
    <t>95-LE HEAULME</t>
  </si>
  <si>
    <t>95-LE MESNIL AUBRY</t>
  </si>
  <si>
    <t>95-LE PERCHAY</t>
  </si>
  <si>
    <t>95-LE PLESSIS BOUCHARD</t>
  </si>
  <si>
    <t>95-LE PLESSIS GASSOT</t>
  </si>
  <si>
    <t>95-LE PLESSIS LUZARCHES</t>
  </si>
  <si>
    <t>95-LE THILLAY</t>
  </si>
  <si>
    <t>95-LIVILLIERS</t>
  </si>
  <si>
    <t>95-LONGUESSE</t>
  </si>
  <si>
    <t>95-LOUVRES</t>
  </si>
  <si>
    <t>95-LUZARCHES</t>
  </si>
  <si>
    <t>95-MAFFLIERS</t>
  </si>
  <si>
    <t>95-MAGNY EN VEXIN</t>
  </si>
  <si>
    <t>95-MAREIL EN FRANCE</t>
  </si>
  <si>
    <t>95-MARGENCY</t>
  </si>
  <si>
    <t>95-MARINES</t>
  </si>
  <si>
    <t>95-MARLY LA VILLE</t>
  </si>
  <si>
    <t>95-MAUDETOUR EN VEXIN</t>
  </si>
  <si>
    <t>95-MENOUVILLE</t>
  </si>
  <si>
    <t>95-MENUCOURT</t>
  </si>
  <si>
    <t>95-MERIEL</t>
  </si>
  <si>
    <t>95-MERY SUR OISE</t>
  </si>
  <si>
    <t>95-MOISSELLES</t>
  </si>
  <si>
    <t>95-MONTGEROULT</t>
  </si>
  <si>
    <t>95-MONTIGNY LES CORMEILLES</t>
  </si>
  <si>
    <t>95-MONTLIGNON</t>
  </si>
  <si>
    <t>95-MONTMAGNY</t>
  </si>
  <si>
    <t>95-MONTMORENCY</t>
  </si>
  <si>
    <t>95-MONTREUIL SUR EPTE</t>
  </si>
  <si>
    <t>95-MONTSOULT</t>
  </si>
  <si>
    <t>95-MOURS</t>
  </si>
  <si>
    <t>95-MOUSSY</t>
  </si>
  <si>
    <t>95-NERVILLE LA FORET</t>
  </si>
  <si>
    <t>95-NESLES LA VALLEE</t>
  </si>
  <si>
    <t>95-NEUILLY EN VEXIN</t>
  </si>
  <si>
    <t>95-NEUVILLE SUR OISE</t>
  </si>
  <si>
    <t>95-NOINTEL</t>
  </si>
  <si>
    <t>95-NOISY SUR OISE</t>
  </si>
  <si>
    <t>95-NUCOURT</t>
  </si>
  <si>
    <t>95-OMERVILLE</t>
  </si>
  <si>
    <t>95-OSNY</t>
  </si>
  <si>
    <t>95-PARMAIN</t>
  </si>
  <si>
    <t>95-PERSAN</t>
  </si>
  <si>
    <t>95-PIERRELAYE</t>
  </si>
  <si>
    <t>95-PISCOP</t>
  </si>
  <si>
    <t>95-PONTOISE</t>
  </si>
  <si>
    <t>95-PRESLES</t>
  </si>
  <si>
    <t>95-PUISEUX EN FRANCE</t>
  </si>
  <si>
    <t>95-PUISEUX PONTOISE</t>
  </si>
  <si>
    <t>95-ROISSY EN FRANCE</t>
  </si>
  <si>
    <t>95-RONQUEROLLES</t>
  </si>
  <si>
    <t>95-SAGY</t>
  </si>
  <si>
    <t>95-SANNOIS</t>
  </si>
  <si>
    <t>95-SANTEUIL</t>
  </si>
  <si>
    <t>95-SARCELLES</t>
  </si>
  <si>
    <t>95-SERAINCOURT</t>
  </si>
  <si>
    <t>95-SEUGY</t>
  </si>
  <si>
    <t>95-SOISY SOUS MONTMORENCY</t>
  </si>
  <si>
    <t>95-ST BRICE SOUS FORET</t>
  </si>
  <si>
    <t>95-ST CLAIR SUR EPTE</t>
  </si>
  <si>
    <t>95-ST CYR EN ARTHIES</t>
  </si>
  <si>
    <t>95-ST GERVAIS</t>
  </si>
  <si>
    <t>95-ST GRATIEN</t>
  </si>
  <si>
    <t>95-ST LEU LA FORET</t>
  </si>
  <si>
    <t>95-ST MARTIN DU TERTRE</t>
  </si>
  <si>
    <t>95-ST OUEN L AUMONE</t>
  </si>
  <si>
    <t>95-ST PRIX</t>
  </si>
  <si>
    <t>95-ST WITZ</t>
  </si>
  <si>
    <t>95-SURVILLIERS</t>
  </si>
  <si>
    <t>95-TAVERNY</t>
  </si>
  <si>
    <t>95-THEMERICOURT</t>
  </si>
  <si>
    <t>95-THEUVILLE</t>
  </si>
  <si>
    <t>95-US</t>
  </si>
  <si>
    <t>95-VALLANGOUJARD</t>
  </si>
  <si>
    <t>95-VALMONDOIS</t>
  </si>
  <si>
    <t>95-VAUDHERLAND</t>
  </si>
  <si>
    <t>95-VAUREAL</t>
  </si>
  <si>
    <t>95-VEMARS</t>
  </si>
  <si>
    <t>95-VETHEUIL</t>
  </si>
  <si>
    <t>95-VIARMES</t>
  </si>
  <si>
    <t>95-VIENNE EN ARTHIES</t>
  </si>
  <si>
    <t>95-VIGNY</t>
  </si>
  <si>
    <t>95-VILLAINES SOUS BOIS</t>
  </si>
  <si>
    <t>95-VILLERON</t>
  </si>
  <si>
    <t>95-VILLERS EN ARTHIES</t>
  </si>
  <si>
    <t>95-VILLIERS ADAM</t>
  </si>
  <si>
    <t>95-VILLIERS LE BEL</t>
  </si>
  <si>
    <t>95-VILLIERS LE SEC</t>
  </si>
  <si>
    <t>95-WY DIT JOLI VILLAGE</t>
  </si>
  <si>
    <t>98-AAKAPA</t>
  </si>
  <si>
    <t>98-AFAAHITI</t>
  </si>
  <si>
    <t>98-AFAREAITU</t>
  </si>
  <si>
    <t>98-AHUNUI</t>
  </si>
  <si>
    <t>98-AHUREI</t>
  </si>
  <si>
    <t>98-AKAMARU</t>
  </si>
  <si>
    <t>98-ALO</t>
  </si>
  <si>
    <t>98-AMANU</t>
  </si>
  <si>
    <t>98-AMARU</t>
  </si>
  <si>
    <t>98-ANAPOTO</t>
  </si>
  <si>
    <t>98-ANATONU</t>
  </si>
  <si>
    <t>98-ANAU</t>
  </si>
  <si>
    <t>98-ANGAKAUITAI</t>
  </si>
  <si>
    <t>98-ARUE</t>
  </si>
  <si>
    <t>98-ATIHA</t>
  </si>
  <si>
    <t>98-ATUONA</t>
  </si>
  <si>
    <t>98-AUKENA</t>
  </si>
  <si>
    <t>98-AVATORU</t>
  </si>
  <si>
    <t>98-AVERA</t>
  </si>
  <si>
    <t>98-BELEP</t>
  </si>
  <si>
    <t>98-BOULOUPARIS</t>
  </si>
  <si>
    <t>98-BOURAIL</t>
  </si>
  <si>
    <t>98-CANALA</t>
  </si>
  <si>
    <t>98-CHEPENEHE</t>
  </si>
  <si>
    <t>98-DUMBEA</t>
  </si>
  <si>
    <t>98-DUMBEA GA</t>
  </si>
  <si>
    <t>98-EIAO</t>
  </si>
  <si>
    <t>98-EIAONE</t>
  </si>
  <si>
    <t>98-FAAA</t>
  </si>
  <si>
    <t>98-FAAAHA</t>
  </si>
  <si>
    <t>98-FAANUI</t>
  </si>
  <si>
    <t>98-FAAONE</t>
  </si>
  <si>
    <t>98-FAIE</t>
  </si>
  <si>
    <t>98-FAKAMARU</t>
  </si>
  <si>
    <t>98-FAKATOPATERE</t>
  </si>
  <si>
    <t>98-FARE</t>
  </si>
  <si>
    <t>98-FARINO</t>
  </si>
  <si>
    <t>98-FATU HUKU</t>
  </si>
  <si>
    <t>98-FAYAOUE</t>
  </si>
  <si>
    <t>98-FETUNA</t>
  </si>
  <si>
    <t>98-FITII</t>
  </si>
  <si>
    <t>98-GARUMAOA</t>
  </si>
  <si>
    <t>98-HAAKUTI</t>
  </si>
  <si>
    <t>98-HAAMENE</t>
  </si>
  <si>
    <t>98-HAAPITI</t>
  </si>
  <si>
    <t>98-HAAPU</t>
  </si>
  <si>
    <t>98-HAKAHAU</t>
  </si>
  <si>
    <t>98-HAKAHETAU</t>
  </si>
  <si>
    <t>98-HAKAMAII</t>
  </si>
  <si>
    <t>98-HAKATAO</t>
  </si>
  <si>
    <t>98-HANAIAPA</t>
  </si>
  <si>
    <t>98-HANAPAOA</t>
  </si>
  <si>
    <t>98-HANATETENA</t>
  </si>
  <si>
    <t>98-HANAVAVE</t>
  </si>
  <si>
    <t>98-HANE</t>
  </si>
  <si>
    <t>98-HAPATONI</t>
  </si>
  <si>
    <t>98-HARAIKI</t>
  </si>
  <si>
    <t>98-HATIHEU</t>
  </si>
  <si>
    <t>98-HATU ITI</t>
  </si>
  <si>
    <t>98-HATUTAA</t>
  </si>
  <si>
    <t>98-HAUMI</t>
  </si>
  <si>
    <t>98-HAURU</t>
  </si>
  <si>
    <t>98-HAUTI</t>
  </si>
  <si>
    <t>98-HENUAPAREA</t>
  </si>
  <si>
    <t>98-HEREHRETUE</t>
  </si>
  <si>
    <t>98-HIENGHENE</t>
  </si>
  <si>
    <t>98-HIKITAKE</t>
  </si>
  <si>
    <t>98-HIPU</t>
  </si>
  <si>
    <t>98-HITI</t>
  </si>
  <si>
    <t>98-HITIAA</t>
  </si>
  <si>
    <t>98-HITIANAU</t>
  </si>
  <si>
    <t>98-HOHOI</t>
  </si>
  <si>
    <t>98-HOUAILOU</t>
  </si>
  <si>
    <t>98-HUAHINE</t>
  </si>
  <si>
    <t>98-ILE DE CLIPPERTON</t>
  </si>
  <si>
    <t>98-IRIPAU</t>
  </si>
  <si>
    <t>98-KAALA GOMEN</t>
  </si>
  <si>
    <t>98-KAMAKA</t>
  </si>
  <si>
    <t>98-KONE</t>
  </si>
  <si>
    <t>98-KOUAOUA</t>
  </si>
  <si>
    <t>98-KOUMAC</t>
  </si>
  <si>
    <t>98-LA COULEE</t>
  </si>
  <si>
    <t>98-LA FOA</t>
  </si>
  <si>
    <t>98-LA ROCHE</t>
  </si>
  <si>
    <t>98-MAATEA</t>
  </si>
  <si>
    <t>98-MAEVA</t>
  </si>
  <si>
    <t>98-MAHAENA</t>
  </si>
  <si>
    <t>98-MAHANATOA</t>
  </si>
  <si>
    <t>98-MAHAREPA</t>
  </si>
  <si>
    <t>98-MAHETIKA</t>
  </si>
  <si>
    <t>98-MAHINA</t>
  </si>
  <si>
    <t>98-MAHU</t>
  </si>
  <si>
    <t>98-MAIAO</t>
  </si>
  <si>
    <t>98-MAKAROA</t>
  </si>
  <si>
    <t>98-MANGAREVA</t>
  </si>
  <si>
    <t>98-MANIUI</t>
  </si>
  <si>
    <t>98-MANUHANGI</t>
  </si>
  <si>
    <t>98-MARAUTAGAROA</t>
  </si>
  <si>
    <t>98-MARIA EST</t>
  </si>
  <si>
    <t>98-MARIA ILOTS</t>
  </si>
  <si>
    <t>98-MAROE</t>
  </si>
  <si>
    <t>98-MAROTIRI</t>
  </si>
  <si>
    <t>98-MARUTEA NORD</t>
  </si>
  <si>
    <t>98-MARUTEA SUD</t>
  </si>
  <si>
    <t>98-MATAIEA</t>
  </si>
  <si>
    <t>98-MATAURA</t>
  </si>
  <si>
    <t>98-MAUPITI</t>
  </si>
  <si>
    <t>98-MOERAI</t>
  </si>
  <si>
    <t>98-MOHOTANI</t>
  </si>
  <si>
    <t>98-MOINDOU</t>
  </si>
  <si>
    <t>98-MONACO</t>
  </si>
  <si>
    <t>98-MONT DORE</t>
  </si>
  <si>
    <t>98-MOPELIA</t>
  </si>
  <si>
    <t>98-MORANE</t>
  </si>
  <si>
    <t>98-MOTOPU</t>
  </si>
  <si>
    <t>98-MOTU ONE</t>
  </si>
  <si>
    <t>98-MOTU TAPU</t>
  </si>
  <si>
    <t>98-MOTU UA</t>
  </si>
  <si>
    <t>98-MOTUREIVAVAO</t>
  </si>
  <si>
    <t>98-MOTUTAPU</t>
  </si>
  <si>
    <t>98-MOU</t>
  </si>
  <si>
    <t>98-MUTUAURA</t>
  </si>
  <si>
    <t>98-NAHOE</t>
  </si>
  <si>
    <t>98-NENGONENGO</t>
  </si>
  <si>
    <t>98-NEPOUI</t>
  </si>
  <si>
    <t>98-NIUA</t>
  </si>
  <si>
    <t>98-NIUTAHI</t>
  </si>
  <si>
    <t>98-NOUMEA</t>
  </si>
  <si>
    <t>98-NUKUATAHA</t>
  </si>
  <si>
    <t>98-NUNUE</t>
  </si>
  <si>
    <t>98-OFARE</t>
  </si>
  <si>
    <t>98-OMOA</t>
  </si>
  <si>
    <t>98-OPOA</t>
  </si>
  <si>
    <t>98-OPUNOHU</t>
  </si>
  <si>
    <t>98-OROFARA</t>
  </si>
  <si>
    <t>98-OTATAKE</t>
  </si>
  <si>
    <t>98-OTEPA</t>
  </si>
  <si>
    <t>98-OTETOU</t>
  </si>
  <si>
    <t>98-OUACO</t>
  </si>
  <si>
    <t>98-OUEGOA</t>
  </si>
  <si>
    <t>98-PAEA</t>
  </si>
  <si>
    <t>98-PAHUA</t>
  </si>
  <si>
    <t>98-PAITA</t>
  </si>
  <si>
    <t>98-PAOPAO</t>
  </si>
  <si>
    <t>98-PAPARA</t>
  </si>
  <si>
    <t>98-PAPARARA</t>
  </si>
  <si>
    <t>98-PAPEARI</t>
  </si>
  <si>
    <t>98-PAPEETE</t>
  </si>
  <si>
    <t>98-PAPENOO</t>
  </si>
  <si>
    <t>98-PAPETOAI</t>
  </si>
  <si>
    <t>98-PARAOA</t>
  </si>
  <si>
    <t>98-PAREA</t>
  </si>
  <si>
    <t>98-PATIO</t>
  </si>
  <si>
    <t>98-PAUMAU</t>
  </si>
  <si>
    <t>98-PIHAENA</t>
  </si>
  <si>
    <t>98-PIRAE</t>
  </si>
  <si>
    <t>98-PLUM</t>
  </si>
  <si>
    <t>98-POINDIMIE</t>
  </si>
  <si>
    <t>98-PONERIHOUEN</t>
  </si>
  <si>
    <t>98-PONT DES FRANCAIS</t>
  </si>
  <si>
    <t>98-PORO</t>
  </si>
  <si>
    <t>98-POUEBO</t>
  </si>
  <si>
    <t>98-POUEMBOUT</t>
  </si>
  <si>
    <t>98-POUHEVA</t>
  </si>
  <si>
    <t>98-POUM</t>
  </si>
  <si>
    <t>98-POUTORU</t>
  </si>
  <si>
    <t>98-POYA</t>
  </si>
  <si>
    <t>98-PUAMAU</t>
  </si>
  <si>
    <t>98-PUEU</t>
  </si>
  <si>
    <t>98-PUNAAUIA</t>
  </si>
  <si>
    <t>98-PUOHINE</t>
  </si>
  <si>
    <t>98-RAIRUA</t>
  </si>
  <si>
    <t>98-RAITAHITI</t>
  </si>
  <si>
    <t>98-RAUTINI</t>
  </si>
  <si>
    <t>98-RAVAHERE</t>
  </si>
  <si>
    <t>98-RIKITEA</t>
  </si>
  <si>
    <t>98-RIMATARA</t>
  </si>
  <si>
    <t>98-ROTOAVA</t>
  </si>
  <si>
    <t>98-RUUTIA</t>
  </si>
  <si>
    <t>98-SARRAMEA</t>
  </si>
  <si>
    <t>98-SCILLY</t>
  </si>
  <si>
    <t>98-SIGAVE</t>
  </si>
  <si>
    <t>98-TAAHUAIA</t>
  </si>
  <si>
    <t>98-TADINE</t>
  </si>
  <si>
    <t>98-TAHAA</t>
  </si>
  <si>
    <t>98-TAIOHAE</t>
  </si>
  <si>
    <t>98-TAIPIVAI</t>
  </si>
  <si>
    <t>98-TAPUAMU</t>
  </si>
  <si>
    <t>98-TAPUARAVA</t>
  </si>
  <si>
    <t>98-TAPUTAPUATEA</t>
  </si>
  <si>
    <t>98-TARAVAI</t>
  </si>
  <si>
    <t>98-TARAVAO</t>
  </si>
  <si>
    <t>98-TARIONE</t>
  </si>
  <si>
    <t>98-TAUTIRA</t>
  </si>
  <si>
    <t>98-TAVAVA</t>
  </si>
  <si>
    <t>98-TEAHUPOO</t>
  </si>
  <si>
    <t>98-TEANA</t>
  </si>
  <si>
    <t>98-TEANOGA</t>
  </si>
  <si>
    <t>98-TEARAVERO</t>
  </si>
  <si>
    <t>98-TEAVARO</t>
  </si>
  <si>
    <t>98-TEAVAROA</t>
  </si>
  <si>
    <t>98-TEFARERII</t>
  </si>
  <si>
    <t>98-TEHURUI</t>
  </si>
  <si>
    <t>98-TEMAE</t>
  </si>
  <si>
    <t>98-TEMANUFAARA</t>
  </si>
  <si>
    <t>98-TEMOE</t>
  </si>
  <si>
    <t>98-TENARARO</t>
  </si>
  <si>
    <t>98-TENARUNGA</t>
  </si>
  <si>
    <t>98-TENOKUPARA</t>
  </si>
  <si>
    <t>98-TEONEMAHINA</t>
  </si>
  <si>
    <t>98-TEPEPERU</t>
  </si>
  <si>
    <t>98-TEPOTO SUD</t>
  </si>
  <si>
    <t>98-TEPUKAMARUIA</t>
  </si>
  <si>
    <t>98-TEPUPAHEA</t>
  </si>
  <si>
    <t>98-TERRE DESERTE</t>
  </si>
  <si>
    <t>98-TEVAITOA</t>
  </si>
  <si>
    <t>98-THIO</t>
  </si>
  <si>
    <t>98-TIAHURA</t>
  </si>
  <si>
    <t>98-TIAIA</t>
  </si>
  <si>
    <t>98-TIAREI</t>
  </si>
  <si>
    <t>98-TIKEI</t>
  </si>
  <si>
    <t>98-TIPUTA</t>
  </si>
  <si>
    <t>98-TIVA</t>
  </si>
  <si>
    <t>98-TOAHOTU</t>
  </si>
  <si>
    <t>98-TOAU</t>
  </si>
  <si>
    <t>98-TONTOUTA</t>
  </si>
  <si>
    <t>98-TOUHO</t>
  </si>
  <si>
    <t>98-TUANAKE</t>
  </si>
  <si>
    <t>98-TUHERAHERA</t>
  </si>
  <si>
    <t>98-TUMARAA</t>
  </si>
  <si>
    <t>98-TUMUKURU</t>
  </si>
  <si>
    <t>98-TUPAPATI</t>
  </si>
  <si>
    <t>98-TURIPAOA</t>
  </si>
  <si>
    <t>98-TUUHORA</t>
  </si>
  <si>
    <t>98-UTUROA</t>
  </si>
  <si>
    <t>98-UVEA</t>
  </si>
  <si>
    <t>98-VAHANGA</t>
  </si>
  <si>
    <t>98-VAIANAE</t>
  </si>
  <si>
    <t>98-VAIARE</t>
  </si>
  <si>
    <t>98-VAIPAEE</t>
  </si>
  <si>
    <t>98-VAIRAO</t>
  </si>
  <si>
    <t>98-VAITAHU</t>
  </si>
  <si>
    <t>98-VAITAPE</t>
  </si>
  <si>
    <t>98-VAITEPAUA</t>
  </si>
  <si>
    <t>98-VAITOARE</t>
  </si>
  <si>
    <t>98-VAIURU</t>
  </si>
  <si>
    <t>98-VAO</t>
  </si>
  <si>
    <t>98-VARARI</t>
  </si>
  <si>
    <t>98-VOH</t>
  </si>
  <si>
    <t>98-WE</t>
  </si>
  <si>
    <t>98-YATE</t>
  </si>
  <si>
    <t>Département :</t>
  </si>
  <si>
    <t>Thématique</t>
  </si>
  <si>
    <t>sous-thématique</t>
  </si>
  <si>
    <t>Bénéficiaires</t>
  </si>
  <si>
    <t>Codes NAF</t>
  </si>
  <si>
    <t>Toutes PME</t>
  </si>
  <si>
    <t>tous sauf A</t>
  </si>
  <si>
    <t>Evaluation ACT</t>
  </si>
  <si>
    <t>Installation de froid commercial centralisée au CO2 avec récupération de chaleur</t>
  </si>
  <si>
    <t>PME industrielles</t>
  </si>
  <si>
    <t>Sections BCDE</t>
  </si>
  <si>
    <t>Isolation des rampants de toiture et plafonds de combles</t>
  </si>
  <si>
    <t>Géothermie sur champ de sondes et géostructures énergétiques</t>
  </si>
  <si>
    <t>Géothermie sur eau de nappe, sur eau de mer et sur eaux usées</t>
  </si>
  <si>
    <t>Géocooling</t>
  </si>
  <si>
    <t xml:space="preserve">Véhicule utilitaire léger frigorifique neuf  : achat d’un groupe frigorifique électrique </t>
  </si>
  <si>
    <t>Vélo de service à assistance électrique : vélo de service ou flotte de vélo</t>
  </si>
  <si>
    <t>Abris à vélo avec toit</t>
  </si>
  <si>
    <t>Mise en œuvre d'un affichage environnemental pour les produits de l'entreprise</t>
  </si>
  <si>
    <t>Dispositif de vérification externe de l'affichage environnemental</t>
  </si>
  <si>
    <t>Mise en œuvre de l’Ecolabel Européen sur les produits ou les services de l'entreprise</t>
  </si>
  <si>
    <t>Certification écolabel européen de produits ou service</t>
  </si>
  <si>
    <t>Bilan matière</t>
  </si>
  <si>
    <t>Concasseur mobile (déchets intertes du BTP)</t>
  </si>
  <si>
    <t>Benne de stockage compartimentée pour le tri des déchets du bâtiment</t>
  </si>
  <si>
    <t>Tourisme durable</t>
  </si>
  <si>
    <t>Restaurant en zone rurale</t>
  </si>
  <si>
    <t>Aide à la décision + l'investissement</t>
  </si>
  <si>
    <t>Hébergement en zone rurale</t>
  </si>
  <si>
    <t>Section I, division 55</t>
  </si>
  <si>
    <t>Structures de réparation</t>
  </si>
  <si>
    <t>Section S, division 95</t>
  </si>
  <si>
    <t>LES ACTIONS QUE JE SOUHAITE METTRE EN PLACE</t>
  </si>
  <si>
    <t>Nom de l'action</t>
  </si>
  <si>
    <t>Quantité</t>
  </si>
  <si>
    <t>Montant prévisionnel de l'aide ADEME</t>
  </si>
  <si>
    <t>Mt forfait</t>
  </si>
  <si>
    <t>1CL.05.01</t>
  </si>
  <si>
    <t>1CL.04.01</t>
  </si>
  <si>
    <t>SA</t>
  </si>
  <si>
    <t>SA2.04.01</t>
  </si>
  <si>
    <t>Mes actions pour la lutte contre le changement climatique</t>
  </si>
  <si>
    <t>1BA.01</t>
  </si>
  <si>
    <t>SA2.04.03</t>
  </si>
  <si>
    <t>1QA</t>
  </si>
  <si>
    <t>Mes actions liées à l'éclairage</t>
  </si>
  <si>
    <t>Etude de dimensionnement de l'éclairage</t>
  </si>
  <si>
    <t>1EE.03</t>
  </si>
  <si>
    <t>SA2.01</t>
  </si>
  <si>
    <t>Mes actions liées à l'efficacité énergétique des équipements de froid commercial</t>
  </si>
  <si>
    <t>Isolation de combles perdus</t>
  </si>
  <si>
    <t>Isolation des murs par l'intérieur</t>
  </si>
  <si>
    <t>Isolation des murs par l'extérieur</t>
  </si>
  <si>
    <t>Ventilation mécanique double flux</t>
  </si>
  <si>
    <t>* La notion de HTR signifie "Hors Taxes Récupérables" auprès du Trésor Public.</t>
  </si>
  <si>
    <t>Pompe à chaleur (PAC) solarothermique</t>
  </si>
  <si>
    <t>Raccordement à un réseau de chaleur ou à un réseau de froid</t>
  </si>
  <si>
    <t>Mes actions liées à la mobilité</t>
  </si>
  <si>
    <t>1MT</t>
  </si>
  <si>
    <t>Remplacement d'un véhicule thermique par un véhicule électrique
Véhicule léger</t>
  </si>
  <si>
    <t>Remplacement d'un véhicule thermique par un véhicule électrique
Fourgonnette</t>
  </si>
  <si>
    <t>2DE</t>
  </si>
  <si>
    <t>2PR.03</t>
  </si>
  <si>
    <t>2PR.01</t>
  </si>
  <si>
    <t>2PR</t>
  </si>
  <si>
    <t>2DE.01.01</t>
  </si>
  <si>
    <t>2PR.05</t>
  </si>
  <si>
    <t>2DE.01.04</t>
  </si>
  <si>
    <t>SA3.01</t>
  </si>
  <si>
    <t>2DE.02.02</t>
  </si>
  <si>
    <t>2DE.03.02</t>
  </si>
  <si>
    <t>2DE.03.03</t>
  </si>
  <si>
    <t>2DE.02.03</t>
  </si>
  <si>
    <t>Mes actions spécifiques à mon activité de restauration</t>
  </si>
  <si>
    <t>Mes actions liées à l'écoconception et aux labélisations</t>
  </si>
  <si>
    <t>Paramètres</t>
  </si>
  <si>
    <t>N° de contrat :</t>
  </si>
  <si>
    <t>ANNEXE FINANCIÈRE</t>
  </si>
  <si>
    <t>r1</t>
  </si>
  <si>
    <t>r2</t>
  </si>
  <si>
    <t>r3</t>
  </si>
  <si>
    <t>r4</t>
  </si>
  <si>
    <t>r5</t>
  </si>
  <si>
    <t>r6</t>
  </si>
  <si>
    <t>r7</t>
  </si>
  <si>
    <t>r8</t>
  </si>
  <si>
    <t>h5</t>
  </si>
  <si>
    <t>h6</t>
  </si>
  <si>
    <t>h7</t>
  </si>
  <si>
    <t>h8</t>
  </si>
  <si>
    <t>Montant forfaitaire maximum</t>
  </si>
  <si>
    <t>1ER.15.03</t>
  </si>
  <si>
    <t>Activité</t>
  </si>
  <si>
    <t>Le montant maximum prévisionnel de l'aide ADEME (avant analyse) est de :</t>
  </si>
  <si>
    <r>
      <t xml:space="preserve">Quantité **
</t>
    </r>
    <r>
      <rPr>
        <sz val="11"/>
        <color theme="1"/>
        <rFont val="Arial"/>
        <family val="2"/>
      </rPr>
      <t>(en nombre d'unité)</t>
    </r>
  </si>
  <si>
    <t>** La ventilation est prévisionnelle et indicatrice, et peut donner lieu à une fongibilité entre les différentes actions, dans le respect du plafond d'aide et type d'action déclaré au préalable.</t>
  </si>
  <si>
    <t>1. Coût total de l'opération et montant de l'aide</t>
  </si>
  <si>
    <t>Coût total prévisionnel HTR *</t>
  </si>
  <si>
    <t>2. Vérification du cumul des aides publiques et engagements du bénéficiaire</t>
  </si>
  <si>
    <t>Au regard des informations portées à la connaissance de l’ADEME à la date de notification par le bénéficiaire, le cumul des aides publiques autorisé par la règlementation en vigueur est respecté.</t>
  </si>
  <si>
    <t>Il est rappelé que le bénéficiaire s’engage à communiquer à l’ADEME toute aide publique qu’il aurait sollicitée ou reçue, solliciterait ou recevrait pour la réalisation de l’opération postérieurement à la date de notification (art.2-1-1 des règles générales).</t>
  </si>
  <si>
    <t>3. Modalités de versement</t>
  </si>
  <si>
    <t>Taux</t>
  </si>
  <si>
    <t>Les versements seront effectués conformément aux conditions prévues à l'article 12.2 des Règles Générales d'attribution des aides de l'ADEME.</t>
  </si>
  <si>
    <t>Montant maximum</t>
  </si>
  <si>
    <t>Fait générateur</t>
  </si>
  <si>
    <t>L'aide finale accordée sera calculée en fonction des quantités réellement achetées et justifiées par action, en y appliquant les montants forfaitaires indiqués au point 1 de la présente annexe.
L'aide finale ne pourra néanmoins pas dépasser l'aide maximum notifiée par le présent contrat.</t>
  </si>
  <si>
    <t>% d'avance qui doit être versé :</t>
  </si>
  <si>
    <t>Cadré réservé à l'ADEME</t>
  </si>
  <si>
    <t>Profil :</t>
  </si>
  <si>
    <r>
      <t xml:space="preserve">Réalisé </t>
    </r>
    <r>
      <rPr>
        <sz val="11"/>
        <color rgb="FFFFFFFF"/>
        <rFont val="Arial"/>
        <family val="2"/>
      </rPr>
      <t>(à compléter par le bénéficiaire)</t>
    </r>
  </si>
  <si>
    <r>
      <t xml:space="preserve">Prévisionnel </t>
    </r>
    <r>
      <rPr>
        <sz val="11"/>
        <color rgb="FFFFFFFF"/>
        <rFont val="Arial"/>
        <family val="2"/>
      </rPr>
      <t>(extrait de l'annexe financière)</t>
    </r>
  </si>
  <si>
    <r>
      <t xml:space="preserve">Quantités réalisées
</t>
    </r>
    <r>
      <rPr>
        <sz val="11"/>
        <color theme="1"/>
        <rFont val="Arial"/>
        <family val="2"/>
      </rPr>
      <t>(en nombre d'unité)</t>
    </r>
  </si>
  <si>
    <r>
      <t xml:space="preserve">Quantités prévisionnelles **
</t>
    </r>
    <r>
      <rPr>
        <sz val="11"/>
        <color theme="1"/>
        <rFont val="Arial"/>
        <family val="2"/>
      </rPr>
      <t>(en nombre d'unité)</t>
    </r>
  </si>
  <si>
    <t>Aide maximum recalculée</t>
  </si>
  <si>
    <t>ATTESTATION DE RÉALISATION DE L'OPÉRATION</t>
  </si>
  <si>
    <t>Certification du bénéficiaire</t>
  </si>
  <si>
    <t>Par ailleurs, l’ADEME se réservant la possibilité de tous contrôles qu’elle jugera nécessaire, j’ai bien noté conformément aux règles générales d’attribution des aides de l'ADEME, l’obligation de tenir à disposition de l’ADEME tous les justificatifs concernant cette opération pendant une période de 10 ans à compter de la date de fin de l'opération et le reversement de tout montant qui aurait été perçu à tort.</t>
  </si>
  <si>
    <t>Nom, qualité, signature (ordonnateur/représentant légal ou son délégataire), date et cachet.</t>
  </si>
  <si>
    <t>Certifié par :</t>
  </si>
  <si>
    <t>Assistant financier d'aide au remplissage OPALE</t>
  </si>
  <si>
    <t>Dossier n°</t>
  </si>
  <si>
    <r>
      <rPr>
        <b/>
        <sz val="14"/>
        <color rgb="FF339966"/>
        <rFont val="Arial"/>
        <family val="2"/>
      </rPr>
      <t>€</t>
    </r>
    <r>
      <rPr>
        <b/>
        <sz val="14"/>
        <rFont val="Arial"/>
        <family val="2"/>
      </rPr>
      <t xml:space="preserve">   Dépenses et modalité de calcul</t>
    </r>
  </si>
  <si>
    <t>Total des dépenses</t>
  </si>
  <si>
    <t>Dépenses éligibles</t>
  </si>
  <si>
    <t>Montant de l'aide</t>
  </si>
  <si>
    <t>Titre</t>
  </si>
  <si>
    <t>Base juridique de l'aide</t>
  </si>
  <si>
    <t>Nature de l'aide</t>
  </si>
  <si>
    <t>Montant de la solution de référence</t>
  </si>
  <si>
    <t>Plafond des dépenses</t>
  </si>
  <si>
    <t>Taux de majoration/minoration</t>
  </si>
  <si>
    <t>(vide)</t>
  </si>
  <si>
    <t>Poste - Catégorie de dépense</t>
  </si>
  <si>
    <t>Précision</t>
  </si>
  <si>
    <t>Dép. prévisionnelles</t>
  </si>
  <si>
    <t>Eligibl.</t>
  </si>
  <si>
    <t>Dép. éligibles</t>
  </si>
  <si>
    <t>Modalités de calcul</t>
  </si>
  <si>
    <t>Taux intensité aide ADEME</t>
  </si>
  <si>
    <t>Dép. éligible</t>
  </si>
  <si>
    <r>
      <rPr>
        <b/>
        <sz val="14"/>
        <color rgb="FF339966"/>
        <rFont val="Arial"/>
        <family val="2"/>
      </rPr>
      <t>€</t>
    </r>
    <r>
      <rPr>
        <b/>
        <sz val="14"/>
        <rFont val="Arial"/>
        <family val="2"/>
      </rPr>
      <t xml:space="preserve">   Plan de financement</t>
    </r>
  </si>
  <si>
    <t>Sollicitation d'une aide financière sous forme de :</t>
  </si>
  <si>
    <t>Subvention</t>
  </si>
  <si>
    <t>Auto-financement</t>
  </si>
  <si>
    <t>Fonds propres</t>
  </si>
  <si>
    <t>Emprunt</t>
  </si>
  <si>
    <t>Crédit-Bail</t>
  </si>
  <si>
    <t>Autres</t>
  </si>
  <si>
    <t>Aides publiques</t>
  </si>
  <si>
    <t xml:space="preserve">ADEME </t>
  </si>
  <si>
    <t>Région</t>
  </si>
  <si>
    <t>Etat</t>
  </si>
  <si>
    <t>FEDER</t>
  </si>
  <si>
    <t>Autre</t>
  </si>
  <si>
    <t>Aides privées</t>
  </si>
  <si>
    <t>??</t>
  </si>
  <si>
    <r>
      <rPr>
        <b/>
        <sz val="14"/>
        <color theme="0"/>
        <rFont val="Arial"/>
        <family val="2"/>
      </rPr>
      <t>€</t>
    </r>
    <r>
      <rPr>
        <b/>
        <sz val="14"/>
        <rFont val="Arial"/>
        <family val="2"/>
      </rPr>
      <t xml:space="preserve">   Fiches LISA</t>
    </r>
  </si>
  <si>
    <t>Fiches LISA</t>
  </si>
  <si>
    <t>Sous-activité</t>
  </si>
  <si>
    <t>Système d'aide</t>
  </si>
  <si>
    <r>
      <rPr>
        <b/>
        <sz val="14"/>
        <color rgb="FF339966"/>
        <rFont val="Arial"/>
        <family val="2"/>
      </rPr>
      <t>€</t>
    </r>
    <r>
      <rPr>
        <b/>
        <sz val="14"/>
        <rFont val="Arial"/>
        <family val="2"/>
      </rPr>
      <t xml:space="preserve">   Imputations budgétaires</t>
    </r>
  </si>
  <si>
    <t>Mode de gestion comptable</t>
  </si>
  <si>
    <t>Gestion AE/CP</t>
  </si>
  <si>
    <r>
      <rPr>
        <sz val="11"/>
        <color rgb="FFFFC000"/>
        <rFont val="Arial"/>
        <family val="2"/>
      </rPr>
      <t xml:space="preserve">• </t>
    </r>
    <r>
      <rPr>
        <sz val="11"/>
        <rFont val="Arial"/>
        <family val="2"/>
      </rPr>
      <t>Etudes de projets et investissements</t>
    </r>
  </si>
  <si>
    <r>
      <rPr>
        <sz val="11"/>
        <color rgb="FF0099CC"/>
        <rFont val="Arial"/>
        <family val="2"/>
      </rPr>
      <t>•</t>
    </r>
    <r>
      <rPr>
        <sz val="11"/>
        <color theme="1"/>
        <rFont val="Arial"/>
        <family val="2"/>
      </rPr>
      <t xml:space="preserve"> Aide à la décision-Opérations groupées</t>
    </r>
  </si>
  <si>
    <t>Dép. éligible :</t>
  </si>
  <si>
    <t>Montant de l'aide :</t>
  </si>
  <si>
    <t>a</t>
  </si>
  <si>
    <t>Programme - Sous-programme</t>
  </si>
  <si>
    <t>Origine des fonds</t>
  </si>
  <si>
    <t>Nature</t>
  </si>
  <si>
    <t>UG</t>
  </si>
  <si>
    <t>Montant</t>
  </si>
  <si>
    <t>SUB Subvention</t>
  </si>
  <si>
    <r>
      <rPr>
        <b/>
        <sz val="14"/>
        <color theme="0"/>
        <rFont val="Arial"/>
        <family val="2"/>
      </rPr>
      <t>€</t>
    </r>
    <r>
      <rPr>
        <b/>
        <sz val="14"/>
        <rFont val="Arial"/>
        <family val="2"/>
      </rPr>
      <t xml:space="preserve">   Echéanciers</t>
    </r>
  </si>
  <si>
    <t>Type d'échéance</t>
  </si>
  <si>
    <t>Nature de l'échéance</t>
  </si>
  <si>
    <t>Aide prévisionnelle (%)</t>
  </si>
  <si>
    <t>Dépenses à justifier (%)</t>
  </si>
  <si>
    <t>Pièces justificatives</t>
  </si>
  <si>
    <t>Avance</t>
  </si>
  <si>
    <t>Intermédiaire</t>
  </si>
  <si>
    <t>Solde</t>
  </si>
  <si>
    <t>Forfaitaire</t>
  </si>
  <si>
    <t>Poste de dépense</t>
  </si>
  <si>
    <t>Prestations extérieurs - Autres dépenses de sous-traitance (études, honoraires, etc.)</t>
  </si>
  <si>
    <t>Bilan GES</t>
  </si>
  <si>
    <t>Etude ACT</t>
  </si>
  <si>
    <t>Audit énergétique</t>
  </si>
  <si>
    <t>AMO rénovation glabale</t>
  </si>
  <si>
    <t>Diagnostic Air</t>
  </si>
  <si>
    <t>Etude dimensionnement éclairage</t>
  </si>
  <si>
    <t>Aménagements et constructions</t>
  </si>
  <si>
    <t>Autres équipements</t>
  </si>
  <si>
    <t>Luminaires LED extérieurs</t>
  </si>
  <si>
    <t>Modules LED</t>
  </si>
  <si>
    <t>Lanterneaux zénithal</t>
  </si>
  <si>
    <t>Conduits de lumière</t>
  </si>
  <si>
    <t>b</t>
  </si>
  <si>
    <t>c</t>
  </si>
  <si>
    <t>x</t>
  </si>
  <si>
    <t>1BA</t>
  </si>
  <si>
    <t>1CL</t>
  </si>
  <si>
    <t>1EE</t>
  </si>
  <si>
    <t>1ER</t>
  </si>
  <si>
    <t>THEME</t>
  </si>
  <si>
    <t>• A3.02</t>
  </si>
  <si>
    <t xml:space="preserve"> - RIB</t>
  </si>
  <si>
    <t>L.ET</t>
  </si>
  <si>
    <t>L.ET - PDR - Tourisme durable</t>
  </si>
  <si>
    <t>L.EE</t>
  </si>
  <si>
    <t>L.EE - PDR - Ecoconception des PME</t>
  </si>
  <si>
    <t>L.EY - PDR - Accompagnement des entreprises engagées dans la transition écologique</t>
  </si>
  <si>
    <t>L.DI</t>
  </si>
  <si>
    <t>L.DR</t>
  </si>
  <si>
    <t>L.EY</t>
  </si>
  <si>
    <t>L.DR - PDR - Modernisation des centres de tri, recyclage et valorisaion des déchets</t>
  </si>
  <si>
    <t>L.DI  - PDR - Investissement dans le réemploi et l’incorporation de matière de recyclage</t>
  </si>
  <si>
    <t>Zone rural :</t>
  </si>
  <si>
    <t>Plafond tourisme :</t>
  </si>
  <si>
    <t>Retrofit frigo</t>
  </si>
  <si>
    <t>Isolation frigo</t>
  </si>
  <si>
    <t>Remplacement petit frigo</t>
  </si>
  <si>
    <t>Remplacement présentoir frigo</t>
  </si>
  <si>
    <t>Froid centralisé</t>
  </si>
  <si>
    <t>Aménagements et construction</t>
  </si>
  <si>
    <t>Isolation combles</t>
  </si>
  <si>
    <t>Isolation rampants</t>
  </si>
  <si>
    <t>Isolution intérieure murs</t>
  </si>
  <si>
    <t>Isolution extérieure murs</t>
  </si>
  <si>
    <t>Isolation terras</t>
  </si>
  <si>
    <t>VMC double flux</t>
  </si>
  <si>
    <t>GTB</t>
  </si>
  <si>
    <t>Géothermie champ de sondes</t>
  </si>
  <si>
    <t>Géothermie sur eau</t>
  </si>
  <si>
    <t>PAC solarothermique</t>
  </si>
  <si>
    <t>Solaire thermique</t>
  </si>
  <si>
    <t>Raccordement réseau chaleur</t>
  </si>
  <si>
    <t>Chaudière biomasse</t>
  </si>
  <si>
    <t>Diagnostic déplacement</t>
  </si>
  <si>
    <t>Diagnostic mobilité</t>
  </si>
  <si>
    <t>VL électrique</t>
  </si>
  <si>
    <t>Fourgonnette électrique</t>
  </si>
  <si>
    <t>Petit fourgon électrique</t>
  </si>
  <si>
    <t>Petit fourgon GNV</t>
  </si>
  <si>
    <t>Gros fourgon GNV</t>
  </si>
  <si>
    <t>Retrofit fourgonette</t>
  </si>
  <si>
    <t>Retrofit petit fourgon</t>
  </si>
  <si>
    <t>Retrofit grand fourgon</t>
  </si>
  <si>
    <t>Groupe frigo VUL</t>
  </si>
  <si>
    <t>Groupe frigo PL</t>
  </si>
  <si>
    <t>Amélioration frigo véhicule</t>
  </si>
  <si>
    <t>Vélo électrique</t>
  </si>
  <si>
    <t>Vélo cargo électrique</t>
  </si>
  <si>
    <t>Abris à vélo</t>
  </si>
  <si>
    <t>Equipements de transport</t>
  </si>
  <si>
    <t>Diagnostic 5-7 flux</t>
  </si>
  <si>
    <t>Analyse process déchets</t>
  </si>
  <si>
    <t>Diagnostic emballage</t>
  </si>
  <si>
    <t>Logiciels et brevets</t>
  </si>
  <si>
    <t>Diagnostic écoconception</t>
  </si>
  <si>
    <t>Vérification affichage environnemental</t>
  </si>
  <si>
    <t>Mise en œuvre affichage environnemental</t>
  </si>
  <si>
    <t>Mise en œuvre ecolabel</t>
  </si>
  <si>
    <t>Certification ecolabel</t>
  </si>
  <si>
    <t>Label numérique responsable</t>
  </si>
  <si>
    <t>Etude dimensitionnement EC</t>
  </si>
  <si>
    <t>Etude de dimensionnement économie circulaire</t>
  </si>
  <si>
    <t>Cuve eau pluie</t>
  </si>
  <si>
    <t>Compacteur mécanique</t>
  </si>
  <si>
    <t>Concasseur mobile</t>
  </si>
  <si>
    <t>Préparation biodéchets</t>
  </si>
  <si>
    <t>Composteur papillon</t>
  </si>
  <si>
    <t>Composteur bacs</t>
  </si>
  <si>
    <t>Benne de stockage</t>
  </si>
  <si>
    <t>Caisse palette</t>
  </si>
  <si>
    <t>Bac à roulette</t>
  </si>
  <si>
    <t>Big Bag</t>
  </si>
  <si>
    <t>Je certifie que les actions et quantités ici exposées ont été réalisées dans les 18 mois suivants la notification du contrat et ont été payées.</t>
  </si>
  <si>
    <t>Le montant total de l'aide demandée à l'ADEME :</t>
  </si>
  <si>
    <t>A préciser</t>
  </si>
  <si>
    <t>Êtes-vous au régime micro-entreprise :</t>
  </si>
  <si>
    <t>Non</t>
  </si>
  <si>
    <t>01001</t>
  </si>
  <si>
    <t>01002</t>
  </si>
  <si>
    <t>01004</t>
  </si>
  <si>
    <t>01005</t>
  </si>
  <si>
    <t>01006</t>
  </si>
  <si>
    <t>01007</t>
  </si>
  <si>
    <t>01008</t>
  </si>
  <si>
    <t>01009</t>
  </si>
  <si>
    <t>01010</t>
  </si>
  <si>
    <t>01011</t>
  </si>
  <si>
    <t>01012</t>
  </si>
  <si>
    <t>01013</t>
  </si>
  <si>
    <t>01014</t>
  </si>
  <si>
    <t>01015</t>
  </si>
  <si>
    <t>01016</t>
  </si>
  <si>
    <t>01017</t>
  </si>
  <si>
    <t>01019</t>
  </si>
  <si>
    <t>01021</t>
  </si>
  <si>
    <t>01022</t>
  </si>
  <si>
    <t>01023</t>
  </si>
  <si>
    <t>01024</t>
  </si>
  <si>
    <t>01025</t>
  </si>
  <si>
    <t>01026</t>
  </si>
  <si>
    <t>01027</t>
  </si>
  <si>
    <t>01028</t>
  </si>
  <si>
    <t>01029</t>
  </si>
  <si>
    <t>01031</t>
  </si>
  <si>
    <t>01032</t>
  </si>
  <si>
    <t>01034</t>
  </si>
  <si>
    <t>01035</t>
  </si>
  <si>
    <t>01036</t>
  </si>
  <si>
    <t>01037</t>
  </si>
  <si>
    <t>01038</t>
  </si>
  <si>
    <t>01039</t>
  </si>
  <si>
    <t>01040</t>
  </si>
  <si>
    <t>01041</t>
  </si>
  <si>
    <t>01042</t>
  </si>
  <si>
    <t>01044</t>
  </si>
  <si>
    <t>01045</t>
  </si>
  <si>
    <t>01046</t>
  </si>
  <si>
    <t>01047</t>
  </si>
  <si>
    <t>01050</t>
  </si>
  <si>
    <t>01051</t>
  </si>
  <si>
    <t>01052</t>
  </si>
  <si>
    <t>01054</t>
  </si>
  <si>
    <t>01056</t>
  </si>
  <si>
    <t>01057</t>
  </si>
  <si>
    <t>01058</t>
  </si>
  <si>
    <t>01060</t>
  </si>
  <si>
    <t>01061</t>
  </si>
  <si>
    <t>01063</t>
  </si>
  <si>
    <t>01064</t>
  </si>
  <si>
    <t>01065</t>
  </si>
  <si>
    <t>01066</t>
  </si>
  <si>
    <t>01067</t>
  </si>
  <si>
    <t>01068</t>
  </si>
  <si>
    <t>01069</t>
  </si>
  <si>
    <t>01072</t>
  </si>
  <si>
    <t>01073</t>
  </si>
  <si>
    <t>01074</t>
  </si>
  <si>
    <t>01075</t>
  </si>
  <si>
    <t>01076</t>
  </si>
  <si>
    <t>01077</t>
  </si>
  <si>
    <t>01079</t>
  </si>
  <si>
    <t>01080</t>
  </si>
  <si>
    <t>01081</t>
  </si>
  <si>
    <t>01082</t>
  </si>
  <si>
    <t>01083</t>
  </si>
  <si>
    <t>01084</t>
  </si>
  <si>
    <t>01085</t>
  </si>
  <si>
    <t>01087</t>
  </si>
  <si>
    <t>01088</t>
  </si>
  <si>
    <t>01089</t>
  </si>
  <si>
    <t>01090</t>
  </si>
  <si>
    <t>01092</t>
  </si>
  <si>
    <t>01093</t>
  </si>
  <si>
    <t>01094</t>
  </si>
  <si>
    <t>01095</t>
  </si>
  <si>
    <t>01096</t>
  </si>
  <si>
    <t>01098</t>
  </si>
  <si>
    <t>01099</t>
  </si>
  <si>
    <t>01100</t>
  </si>
  <si>
    <t>01101</t>
  </si>
  <si>
    <t>01102</t>
  </si>
  <si>
    <t>01104</t>
  </si>
  <si>
    <t>01105</t>
  </si>
  <si>
    <t>01106</t>
  </si>
  <si>
    <t>01107</t>
  </si>
  <si>
    <t>01108</t>
  </si>
  <si>
    <t>01109</t>
  </si>
  <si>
    <t>01110</t>
  </si>
  <si>
    <t>01111</t>
  </si>
  <si>
    <t>01112</t>
  </si>
  <si>
    <t>01113</t>
  </si>
  <si>
    <t>01114</t>
  </si>
  <si>
    <t>01115</t>
  </si>
  <si>
    <t>01116</t>
  </si>
  <si>
    <t>01117</t>
  </si>
  <si>
    <t>01118</t>
  </si>
  <si>
    <t>01121</t>
  </si>
  <si>
    <t>01123</t>
  </si>
  <si>
    <t>01124</t>
  </si>
  <si>
    <t>01125</t>
  </si>
  <si>
    <t>01127</t>
  </si>
  <si>
    <t>01128</t>
  </si>
  <si>
    <t>01129</t>
  </si>
  <si>
    <t>01130</t>
  </si>
  <si>
    <t>01133</t>
  </si>
  <si>
    <t>01134</t>
  </si>
  <si>
    <t>01136</t>
  </si>
  <si>
    <t>01138</t>
  </si>
  <si>
    <t>01139</t>
  </si>
  <si>
    <t>01140</t>
  </si>
  <si>
    <t>01141</t>
  </si>
  <si>
    <t>01145</t>
  </si>
  <si>
    <t>01146</t>
  </si>
  <si>
    <t>01147</t>
  </si>
  <si>
    <t>01148</t>
  </si>
  <si>
    <t>01149</t>
  </si>
  <si>
    <t>01150</t>
  </si>
  <si>
    <t>01151</t>
  </si>
  <si>
    <t>01152</t>
  </si>
  <si>
    <t>01155</t>
  </si>
  <si>
    <t>01156</t>
  </si>
  <si>
    <t>01157</t>
  </si>
  <si>
    <t>01158</t>
  </si>
  <si>
    <t>01159</t>
  </si>
  <si>
    <t>01162</t>
  </si>
  <si>
    <t>01163</t>
  </si>
  <si>
    <t>01165</t>
  </si>
  <si>
    <t>01167</t>
  </si>
  <si>
    <t>01169</t>
  </si>
  <si>
    <t>01170</t>
  </si>
  <si>
    <t>01171</t>
  </si>
  <si>
    <t>01174</t>
  </si>
  <si>
    <t>01175</t>
  </si>
  <si>
    <t>01177</t>
  </si>
  <si>
    <t>01179</t>
  </si>
  <si>
    <t>01180</t>
  </si>
  <si>
    <t>01181</t>
  </si>
  <si>
    <t>01183</t>
  </si>
  <si>
    <t>01184</t>
  </si>
  <si>
    <t>01185</t>
  </si>
  <si>
    <t>01187</t>
  </si>
  <si>
    <t>01188</t>
  </si>
  <si>
    <t>01189</t>
  </si>
  <si>
    <t>01190</t>
  </si>
  <si>
    <t>01191</t>
  </si>
  <si>
    <t>01192</t>
  </si>
  <si>
    <t>01193</t>
  </si>
  <si>
    <t>01195</t>
  </si>
  <si>
    <t>01196</t>
  </si>
  <si>
    <t>01197</t>
  </si>
  <si>
    <t>01198</t>
  </si>
  <si>
    <t>01199</t>
  </si>
  <si>
    <t>01200</t>
  </si>
  <si>
    <t>01202</t>
  </si>
  <si>
    <t>01203</t>
  </si>
  <si>
    <t>01204</t>
  </si>
  <si>
    <t>01206</t>
  </si>
  <si>
    <t>01207</t>
  </si>
  <si>
    <t>01208</t>
  </si>
  <si>
    <t>01209</t>
  </si>
  <si>
    <t>01210</t>
  </si>
  <si>
    <t>01211</t>
  </si>
  <si>
    <t>01212</t>
  </si>
  <si>
    <t>01213</t>
  </si>
  <si>
    <t>01214</t>
  </si>
  <si>
    <t>01215</t>
  </si>
  <si>
    <t>01216</t>
  </si>
  <si>
    <t>01219</t>
  </si>
  <si>
    <t>01225</t>
  </si>
  <si>
    <t>01227</t>
  </si>
  <si>
    <t>01228</t>
  </si>
  <si>
    <t>01229</t>
  </si>
  <si>
    <t>01230</t>
  </si>
  <si>
    <t>01231</t>
  </si>
  <si>
    <t>01232</t>
  </si>
  <si>
    <t>01233</t>
  </si>
  <si>
    <t>01234</t>
  </si>
  <si>
    <t>01235</t>
  </si>
  <si>
    <t>01236</t>
  </si>
  <si>
    <t>01237</t>
  </si>
  <si>
    <t>01239</t>
  </si>
  <si>
    <t>01240</t>
  </si>
  <si>
    <t>01241</t>
  </si>
  <si>
    <t>01242</t>
  </si>
  <si>
    <t>01243</t>
  </si>
  <si>
    <t>01245</t>
  </si>
  <si>
    <t>01246</t>
  </si>
  <si>
    <t>01247</t>
  </si>
  <si>
    <t>01248</t>
  </si>
  <si>
    <t>01252</t>
  </si>
  <si>
    <t>01254</t>
  </si>
  <si>
    <t>01255</t>
  </si>
  <si>
    <t>01257</t>
  </si>
  <si>
    <t>01258</t>
  </si>
  <si>
    <t>01259</t>
  </si>
  <si>
    <t>01260</t>
  </si>
  <si>
    <t>01261</t>
  </si>
  <si>
    <t>01263</t>
  </si>
  <si>
    <t>01264</t>
  </si>
  <si>
    <t>01265</t>
  </si>
  <si>
    <t>01266</t>
  </si>
  <si>
    <t>01267</t>
  </si>
  <si>
    <t>01268</t>
  </si>
  <si>
    <t>01269</t>
  </si>
  <si>
    <t>01272</t>
  </si>
  <si>
    <t>01273</t>
  </si>
  <si>
    <t>01274</t>
  </si>
  <si>
    <t>01276</t>
  </si>
  <si>
    <t>01277</t>
  </si>
  <si>
    <t>01279</t>
  </si>
  <si>
    <t>01280</t>
  </si>
  <si>
    <t>01282</t>
  </si>
  <si>
    <t>01284</t>
  </si>
  <si>
    <t>01286</t>
  </si>
  <si>
    <t>01288</t>
  </si>
  <si>
    <t>01289</t>
  </si>
  <si>
    <t>01290</t>
  </si>
  <si>
    <t>01291</t>
  </si>
  <si>
    <t>01293</t>
  </si>
  <si>
    <t>01294</t>
  </si>
  <si>
    <t>01295</t>
  </si>
  <si>
    <t>01296</t>
  </si>
  <si>
    <t>01297</t>
  </si>
  <si>
    <t>01298</t>
  </si>
  <si>
    <t>01299</t>
  </si>
  <si>
    <t>01301</t>
  </si>
  <si>
    <t>01302</t>
  </si>
  <si>
    <t>01303</t>
  </si>
  <si>
    <t>01304</t>
  </si>
  <si>
    <t>01305</t>
  </si>
  <si>
    <t>01306</t>
  </si>
  <si>
    <t>01307</t>
  </si>
  <si>
    <t>01308</t>
  </si>
  <si>
    <t>01309</t>
  </si>
  <si>
    <t>01310</t>
  </si>
  <si>
    <t>01311</t>
  </si>
  <si>
    <t>01314</t>
  </si>
  <si>
    <t>01317</t>
  </si>
  <si>
    <t>01318</t>
  </si>
  <si>
    <t>01319</t>
  </si>
  <si>
    <t>01320</t>
  </si>
  <si>
    <t>01321</t>
  </si>
  <si>
    <t>01323</t>
  </si>
  <si>
    <t>01325</t>
  </si>
  <si>
    <t>01328</t>
  </si>
  <si>
    <t>01329</t>
  </si>
  <si>
    <t>01330</t>
  </si>
  <si>
    <t>01331</t>
  </si>
  <si>
    <t>01332</t>
  </si>
  <si>
    <t>01333</t>
  </si>
  <si>
    <t>01334</t>
  </si>
  <si>
    <t>01335</t>
  </si>
  <si>
    <t>01336</t>
  </si>
  <si>
    <t>01337</t>
  </si>
  <si>
    <t>01338</t>
  </si>
  <si>
    <t>01342</t>
  </si>
  <si>
    <t>01343</t>
  </si>
  <si>
    <t>01344</t>
  </si>
  <si>
    <t>01345</t>
  </si>
  <si>
    <t>01346</t>
  </si>
  <si>
    <t>01348</t>
  </si>
  <si>
    <t>01349</t>
  </si>
  <si>
    <t>01350</t>
  </si>
  <si>
    <t>01351</t>
  </si>
  <si>
    <t>01352</t>
  </si>
  <si>
    <t>01355</t>
  </si>
  <si>
    <t>01356</t>
  </si>
  <si>
    <t>01357</t>
  </si>
  <si>
    <t>01358</t>
  </si>
  <si>
    <t>01359</t>
  </si>
  <si>
    <t>01361</t>
  </si>
  <si>
    <t>01362</t>
  </si>
  <si>
    <t>01363</t>
  </si>
  <si>
    <t>01364</t>
  </si>
  <si>
    <t>01365</t>
  </si>
  <si>
    <t>01366</t>
  </si>
  <si>
    <t>01367</t>
  </si>
  <si>
    <t>01368</t>
  </si>
  <si>
    <t>01369</t>
  </si>
  <si>
    <t>01370</t>
  </si>
  <si>
    <t>01371</t>
  </si>
  <si>
    <t>01372</t>
  </si>
  <si>
    <t>01373</t>
  </si>
  <si>
    <t>01374</t>
  </si>
  <si>
    <t>01375</t>
  </si>
  <si>
    <t>01378</t>
  </si>
  <si>
    <t>01379</t>
  </si>
  <si>
    <t>01380</t>
  </si>
  <si>
    <t>01381</t>
  </si>
  <si>
    <t>01382</t>
  </si>
  <si>
    <t>01383</t>
  </si>
  <si>
    <t>01384</t>
  </si>
  <si>
    <t>01385</t>
  </si>
  <si>
    <t>01386</t>
  </si>
  <si>
    <t>01387</t>
  </si>
  <si>
    <t>01388</t>
  </si>
  <si>
    <t>01389</t>
  </si>
  <si>
    <t>01390</t>
  </si>
  <si>
    <t>01391</t>
  </si>
  <si>
    <t>01392</t>
  </si>
  <si>
    <t>01393</t>
  </si>
  <si>
    <t>01396</t>
  </si>
  <si>
    <t>01398</t>
  </si>
  <si>
    <t>01400</t>
  </si>
  <si>
    <t>01402</t>
  </si>
  <si>
    <t>01403</t>
  </si>
  <si>
    <t>01404</t>
  </si>
  <si>
    <t>01405</t>
  </si>
  <si>
    <t>01406</t>
  </si>
  <si>
    <t>01407</t>
  </si>
  <si>
    <t>01408</t>
  </si>
  <si>
    <t>01410</t>
  </si>
  <si>
    <t>01411</t>
  </si>
  <si>
    <t>01412</t>
  </si>
  <si>
    <t>01415</t>
  </si>
  <si>
    <t>01416</t>
  </si>
  <si>
    <t>01418</t>
  </si>
  <si>
    <t>01420</t>
  </si>
  <si>
    <t>01421</t>
  </si>
  <si>
    <t>01422</t>
  </si>
  <si>
    <t>01424</t>
  </si>
  <si>
    <t>01425</t>
  </si>
  <si>
    <t>01426</t>
  </si>
  <si>
    <t>01428</t>
  </si>
  <si>
    <t>01429</t>
  </si>
  <si>
    <t>01430</t>
  </si>
  <si>
    <t>01431</t>
  </si>
  <si>
    <t>01432</t>
  </si>
  <si>
    <t>01433</t>
  </si>
  <si>
    <t>01434</t>
  </si>
  <si>
    <t>01437</t>
  </si>
  <si>
    <t>01439</t>
  </si>
  <si>
    <t>01441</t>
  </si>
  <si>
    <t>01443</t>
  </si>
  <si>
    <t>01444</t>
  </si>
  <si>
    <t>01445</t>
  </si>
  <si>
    <t>01446</t>
  </si>
  <si>
    <t>01447</t>
  </si>
  <si>
    <t>01448</t>
  </si>
  <si>
    <t>01449</t>
  </si>
  <si>
    <t>01451</t>
  </si>
  <si>
    <t>01452</t>
  </si>
  <si>
    <t>01453</t>
  </si>
  <si>
    <t>01454</t>
  </si>
  <si>
    <t>01456</t>
  </si>
  <si>
    <t>01457</t>
  </si>
  <si>
    <t>03001</t>
  </si>
  <si>
    <t>03002</t>
  </si>
  <si>
    <t>03003</t>
  </si>
  <si>
    <t>03004</t>
  </si>
  <si>
    <t>03005</t>
  </si>
  <si>
    <t>03006</t>
  </si>
  <si>
    <t>03007</t>
  </si>
  <si>
    <t>03008</t>
  </si>
  <si>
    <t>03009</t>
  </si>
  <si>
    <t>03010</t>
  </si>
  <si>
    <t>03011</t>
  </si>
  <si>
    <t>03012</t>
  </si>
  <si>
    <t>03013</t>
  </si>
  <si>
    <t>03014</t>
  </si>
  <si>
    <t>03015</t>
  </si>
  <si>
    <t>03016</t>
  </si>
  <si>
    <t>03017</t>
  </si>
  <si>
    <t>03018</t>
  </si>
  <si>
    <t>03019</t>
  </si>
  <si>
    <t>03020</t>
  </si>
  <si>
    <t>03021</t>
  </si>
  <si>
    <t>03022</t>
  </si>
  <si>
    <t>03023</t>
  </si>
  <si>
    <t>03024</t>
  </si>
  <si>
    <t>03025</t>
  </si>
  <si>
    <t>03026</t>
  </si>
  <si>
    <t>03027</t>
  </si>
  <si>
    <t>03028</t>
  </si>
  <si>
    <t>03029</t>
  </si>
  <si>
    <t>03030</t>
  </si>
  <si>
    <t>03031</t>
  </si>
  <si>
    <t>03032</t>
  </si>
  <si>
    <t>03033</t>
  </si>
  <si>
    <t>03034</t>
  </si>
  <si>
    <t>03035</t>
  </si>
  <si>
    <t>03036</t>
  </si>
  <si>
    <t>03037</t>
  </si>
  <si>
    <t>03038</t>
  </si>
  <si>
    <t>03039</t>
  </si>
  <si>
    <t>03040</t>
  </si>
  <si>
    <t>03041</t>
  </si>
  <si>
    <t>03042</t>
  </si>
  <si>
    <t>03043</t>
  </si>
  <si>
    <t>03044</t>
  </si>
  <si>
    <t>03045</t>
  </si>
  <si>
    <t>03046</t>
  </si>
  <si>
    <t>03047</t>
  </si>
  <si>
    <t>03048</t>
  </si>
  <si>
    <t>03049</t>
  </si>
  <si>
    <t>03050</t>
  </si>
  <si>
    <t>03051</t>
  </si>
  <si>
    <t>03052</t>
  </si>
  <si>
    <t>03053</t>
  </si>
  <si>
    <t>03054</t>
  </si>
  <si>
    <t>03055</t>
  </si>
  <si>
    <t>03056</t>
  </si>
  <si>
    <t>03057</t>
  </si>
  <si>
    <t>03058</t>
  </si>
  <si>
    <t>03059</t>
  </si>
  <si>
    <t>03060</t>
  </si>
  <si>
    <t>03061</t>
  </si>
  <si>
    <t>03062</t>
  </si>
  <si>
    <t>03063</t>
  </si>
  <si>
    <t>03064</t>
  </si>
  <si>
    <t>03065</t>
  </si>
  <si>
    <t>03066</t>
  </si>
  <si>
    <t>03067</t>
  </si>
  <si>
    <t>03068</t>
  </si>
  <si>
    <t>03069</t>
  </si>
  <si>
    <t>03070</t>
  </si>
  <si>
    <t>03071</t>
  </si>
  <si>
    <t>03072</t>
  </si>
  <si>
    <t>03073</t>
  </si>
  <si>
    <t>03074</t>
  </si>
  <si>
    <t>03075</t>
  </si>
  <si>
    <t>03076</t>
  </si>
  <si>
    <t>03077</t>
  </si>
  <si>
    <t>03078</t>
  </si>
  <si>
    <t>03079</t>
  </si>
  <si>
    <t>03080</t>
  </si>
  <si>
    <t>03081</t>
  </si>
  <si>
    <t>03082</t>
  </si>
  <si>
    <t>03083</t>
  </si>
  <si>
    <t>03084</t>
  </si>
  <si>
    <t>03085</t>
  </si>
  <si>
    <t>03086</t>
  </si>
  <si>
    <t>03087</t>
  </si>
  <si>
    <t>03088</t>
  </si>
  <si>
    <t>03089</t>
  </si>
  <si>
    <t>03090</t>
  </si>
  <si>
    <t>03091</t>
  </si>
  <si>
    <t>03092</t>
  </si>
  <si>
    <t>03093</t>
  </si>
  <si>
    <t>03094</t>
  </si>
  <si>
    <t>03095</t>
  </si>
  <si>
    <t>03096</t>
  </si>
  <si>
    <t>03097</t>
  </si>
  <si>
    <t>03098</t>
  </si>
  <si>
    <t>03099</t>
  </si>
  <si>
    <t>03100</t>
  </si>
  <si>
    <t>03101</t>
  </si>
  <si>
    <t>03102</t>
  </si>
  <si>
    <t>03103</t>
  </si>
  <si>
    <t>03104</t>
  </si>
  <si>
    <t>03105</t>
  </si>
  <si>
    <t>03106</t>
  </si>
  <si>
    <t>03107</t>
  </si>
  <si>
    <t>03108</t>
  </si>
  <si>
    <t>03109</t>
  </si>
  <si>
    <t>03110</t>
  </si>
  <si>
    <t>03111</t>
  </si>
  <si>
    <t>03112</t>
  </si>
  <si>
    <t>03113</t>
  </si>
  <si>
    <t>03114</t>
  </si>
  <si>
    <t>03115</t>
  </si>
  <si>
    <t>03116</t>
  </si>
  <si>
    <t>03117</t>
  </si>
  <si>
    <t>03118</t>
  </si>
  <si>
    <t>03119</t>
  </si>
  <si>
    <t>03120</t>
  </si>
  <si>
    <t>03121</t>
  </si>
  <si>
    <t>03122</t>
  </si>
  <si>
    <t>03124</t>
  </si>
  <si>
    <t>03125</t>
  </si>
  <si>
    <t>03126</t>
  </si>
  <si>
    <t>03127</t>
  </si>
  <si>
    <t>03128</t>
  </si>
  <si>
    <t>03129</t>
  </si>
  <si>
    <t>03130</t>
  </si>
  <si>
    <t>03131</t>
  </si>
  <si>
    <t>03132</t>
  </si>
  <si>
    <t>03133</t>
  </si>
  <si>
    <t>03134</t>
  </si>
  <si>
    <t>03135</t>
  </si>
  <si>
    <t>03136</t>
  </si>
  <si>
    <t>03137</t>
  </si>
  <si>
    <t>03138</t>
  </si>
  <si>
    <t>03139</t>
  </si>
  <si>
    <t>03140</t>
  </si>
  <si>
    <t>03141</t>
  </si>
  <si>
    <t>03142</t>
  </si>
  <si>
    <t>03143</t>
  </si>
  <si>
    <t>03144</t>
  </si>
  <si>
    <t>03145</t>
  </si>
  <si>
    <t>03146</t>
  </si>
  <si>
    <t>03147</t>
  </si>
  <si>
    <t>03148</t>
  </si>
  <si>
    <t>03149</t>
  </si>
  <si>
    <t>03150</t>
  </si>
  <si>
    <t>03151</t>
  </si>
  <si>
    <t>03152</t>
  </si>
  <si>
    <t>03154</t>
  </si>
  <si>
    <t>03155</t>
  </si>
  <si>
    <t>03156</t>
  </si>
  <si>
    <t>03157</t>
  </si>
  <si>
    <t>03158</t>
  </si>
  <si>
    <t>03159</t>
  </si>
  <si>
    <t>03160</t>
  </si>
  <si>
    <t>03161</t>
  </si>
  <si>
    <t>03162</t>
  </si>
  <si>
    <t>03163</t>
  </si>
  <si>
    <t>03164</t>
  </si>
  <si>
    <t>03165</t>
  </si>
  <si>
    <t>03166</t>
  </si>
  <si>
    <t>03167</t>
  </si>
  <si>
    <t>03168</t>
  </si>
  <si>
    <t>03169</t>
  </si>
  <si>
    <t>03170</t>
  </si>
  <si>
    <t>03171</t>
  </si>
  <si>
    <t>03172</t>
  </si>
  <si>
    <t>03173</t>
  </si>
  <si>
    <t>03174</t>
  </si>
  <si>
    <t>03175</t>
  </si>
  <si>
    <t>03176</t>
  </si>
  <si>
    <t>03177</t>
  </si>
  <si>
    <t>03178</t>
  </si>
  <si>
    <t>03179</t>
  </si>
  <si>
    <t>03180</t>
  </si>
  <si>
    <t>03181</t>
  </si>
  <si>
    <t>03182</t>
  </si>
  <si>
    <t>03183</t>
  </si>
  <si>
    <t>03184</t>
  </si>
  <si>
    <t>03186</t>
  </si>
  <si>
    <t>03187</t>
  </si>
  <si>
    <t>03188</t>
  </si>
  <si>
    <t>03189</t>
  </si>
  <si>
    <t>03190</t>
  </si>
  <si>
    <t>03191</t>
  </si>
  <si>
    <t>03192</t>
  </si>
  <si>
    <t>03193</t>
  </si>
  <si>
    <t>03194</t>
  </si>
  <si>
    <t>03195</t>
  </si>
  <si>
    <t>03196</t>
  </si>
  <si>
    <t>03197</t>
  </si>
  <si>
    <t>03198</t>
  </si>
  <si>
    <t>03200</t>
  </si>
  <si>
    <t>03201</t>
  </si>
  <si>
    <t>03202</t>
  </si>
  <si>
    <t>03203</t>
  </si>
  <si>
    <t>03204</t>
  </si>
  <si>
    <t>03205</t>
  </si>
  <si>
    <t>03206</t>
  </si>
  <si>
    <t>03207</t>
  </si>
  <si>
    <t>03208</t>
  </si>
  <si>
    <t>03209</t>
  </si>
  <si>
    <t>03210</t>
  </si>
  <si>
    <t>03211</t>
  </si>
  <si>
    <t>03212</t>
  </si>
  <si>
    <t>03213</t>
  </si>
  <si>
    <t>03214</t>
  </si>
  <si>
    <t>03215</t>
  </si>
  <si>
    <t>03216</t>
  </si>
  <si>
    <t>03217</t>
  </si>
  <si>
    <t>03218</t>
  </si>
  <si>
    <t>03219</t>
  </si>
  <si>
    <t>03220</t>
  </si>
  <si>
    <t>03221</t>
  </si>
  <si>
    <t>03222</t>
  </si>
  <si>
    <t>03223</t>
  </si>
  <si>
    <t>03224</t>
  </si>
  <si>
    <t>03225</t>
  </si>
  <si>
    <t>03226</t>
  </si>
  <si>
    <t>03227</t>
  </si>
  <si>
    <t>03228</t>
  </si>
  <si>
    <t>03229</t>
  </si>
  <si>
    <t>03230</t>
  </si>
  <si>
    <t>03231</t>
  </si>
  <si>
    <t>03232</t>
  </si>
  <si>
    <t>03233</t>
  </si>
  <si>
    <t>03234</t>
  </si>
  <si>
    <t>03235</t>
  </si>
  <si>
    <t>03236</t>
  </si>
  <si>
    <t>03237</t>
  </si>
  <si>
    <t>03238</t>
  </si>
  <si>
    <t>03239</t>
  </si>
  <si>
    <t>03240</t>
  </si>
  <si>
    <t>03241</t>
  </si>
  <si>
    <t>03242</t>
  </si>
  <si>
    <t>03243</t>
  </si>
  <si>
    <t>03244</t>
  </si>
  <si>
    <t>03245</t>
  </si>
  <si>
    <t>03246</t>
  </si>
  <si>
    <t>03247</t>
  </si>
  <si>
    <t>03248</t>
  </si>
  <si>
    <t>03249</t>
  </si>
  <si>
    <t>03250</t>
  </si>
  <si>
    <t>03251</t>
  </si>
  <si>
    <t>03252</t>
  </si>
  <si>
    <t>03253</t>
  </si>
  <si>
    <t>03254</t>
  </si>
  <si>
    <t>03255</t>
  </si>
  <si>
    <t>03256</t>
  </si>
  <si>
    <t>03257</t>
  </si>
  <si>
    <t>03258</t>
  </si>
  <si>
    <t>03259</t>
  </si>
  <si>
    <t>03260</t>
  </si>
  <si>
    <t>03261</t>
  </si>
  <si>
    <t>03262</t>
  </si>
  <si>
    <t>03263</t>
  </si>
  <si>
    <t>03264</t>
  </si>
  <si>
    <t>03265</t>
  </si>
  <si>
    <t>03266</t>
  </si>
  <si>
    <t>03267</t>
  </si>
  <si>
    <t>03268</t>
  </si>
  <si>
    <t>03269</t>
  </si>
  <si>
    <t>03270</t>
  </si>
  <si>
    <t>03271</t>
  </si>
  <si>
    <t>03272</t>
  </si>
  <si>
    <t>03273</t>
  </si>
  <si>
    <t>03274</t>
  </si>
  <si>
    <t>03275</t>
  </si>
  <si>
    <t>03276</t>
  </si>
  <si>
    <t>03277</t>
  </si>
  <si>
    <t>03278</t>
  </si>
  <si>
    <t>03279</t>
  </si>
  <si>
    <t>03280</t>
  </si>
  <si>
    <t>03281</t>
  </si>
  <si>
    <t>03282</t>
  </si>
  <si>
    <t>03283</t>
  </si>
  <si>
    <t>03284</t>
  </si>
  <si>
    <t>03285</t>
  </si>
  <si>
    <t>03286</t>
  </si>
  <si>
    <t>03287</t>
  </si>
  <si>
    <t>03288</t>
  </si>
  <si>
    <t>03289</t>
  </si>
  <si>
    <t>03290</t>
  </si>
  <si>
    <t>03291</t>
  </si>
  <si>
    <t>03292</t>
  </si>
  <si>
    <t>03293</t>
  </si>
  <si>
    <t>03294</t>
  </si>
  <si>
    <t>03295</t>
  </si>
  <si>
    <t>03296</t>
  </si>
  <si>
    <t>03297</t>
  </si>
  <si>
    <t>03298</t>
  </si>
  <si>
    <t>03299</t>
  </si>
  <si>
    <t>03300</t>
  </si>
  <si>
    <t>03301</t>
  </si>
  <si>
    <t>03302</t>
  </si>
  <si>
    <t>03303</t>
  </si>
  <si>
    <t>03304</t>
  </si>
  <si>
    <t>03305</t>
  </si>
  <si>
    <t>03306</t>
  </si>
  <si>
    <t>03307</t>
  </si>
  <si>
    <t>03308</t>
  </si>
  <si>
    <t>03309</t>
  </si>
  <si>
    <t>03311</t>
  </si>
  <si>
    <t>03312</t>
  </si>
  <si>
    <t>03313</t>
  </si>
  <si>
    <t>03314</t>
  </si>
  <si>
    <t>03315</t>
  </si>
  <si>
    <t>03316</t>
  </si>
  <si>
    <t>03317</t>
  </si>
  <si>
    <t>03319</t>
  </si>
  <si>
    <t>03320</t>
  </si>
  <si>
    <t>07001</t>
  </si>
  <si>
    <t>07002</t>
  </si>
  <si>
    <t>07003</t>
  </si>
  <si>
    <t>07004</t>
  </si>
  <si>
    <t>07005</t>
  </si>
  <si>
    <t>07006</t>
  </si>
  <si>
    <t>07007</t>
  </si>
  <si>
    <t>07008</t>
  </si>
  <si>
    <t>07009</t>
  </si>
  <si>
    <t>07010</t>
  </si>
  <si>
    <t>07011</t>
  </si>
  <si>
    <t>07012</t>
  </si>
  <si>
    <t>07013</t>
  </si>
  <si>
    <t>07014</t>
  </si>
  <si>
    <t>07015</t>
  </si>
  <si>
    <t>07017</t>
  </si>
  <si>
    <t>07018</t>
  </si>
  <si>
    <t>07019</t>
  </si>
  <si>
    <t>07020</t>
  </si>
  <si>
    <t>07022</t>
  </si>
  <si>
    <t>07023</t>
  </si>
  <si>
    <t>07024</t>
  </si>
  <si>
    <t>07025</t>
  </si>
  <si>
    <t>07026</t>
  </si>
  <si>
    <t>07028</t>
  </si>
  <si>
    <t>07029</t>
  </si>
  <si>
    <t>07030</t>
  </si>
  <si>
    <t>07031</t>
  </si>
  <si>
    <t>07032</t>
  </si>
  <si>
    <t>07033</t>
  </si>
  <si>
    <t>07034</t>
  </si>
  <si>
    <t>07035</t>
  </si>
  <si>
    <t>07036</t>
  </si>
  <si>
    <t>07037</t>
  </si>
  <si>
    <t>07038</t>
  </si>
  <si>
    <t>07039</t>
  </si>
  <si>
    <t>07040</t>
  </si>
  <si>
    <t>07041</t>
  </si>
  <si>
    <t>07042</t>
  </si>
  <si>
    <t>07044</t>
  </si>
  <si>
    <t>07045</t>
  </si>
  <si>
    <t>07047</t>
  </si>
  <si>
    <t>07048</t>
  </si>
  <si>
    <t>07049</t>
  </si>
  <si>
    <t>07050</t>
  </si>
  <si>
    <t>07051</t>
  </si>
  <si>
    <t>07052</t>
  </si>
  <si>
    <t>07053</t>
  </si>
  <si>
    <t>07054</t>
  </si>
  <si>
    <t>07056</t>
  </si>
  <si>
    <t>07058</t>
  </si>
  <si>
    <t>07059</t>
  </si>
  <si>
    <t>07060</t>
  </si>
  <si>
    <t>07061</t>
  </si>
  <si>
    <t>07062</t>
  </si>
  <si>
    <t>07063</t>
  </si>
  <si>
    <t>07064</t>
  </si>
  <si>
    <t>07065</t>
  </si>
  <si>
    <t>07066</t>
  </si>
  <si>
    <t>07067</t>
  </si>
  <si>
    <t>07068</t>
  </si>
  <si>
    <t>07069</t>
  </si>
  <si>
    <t>07071</t>
  </si>
  <si>
    <t>07072</t>
  </si>
  <si>
    <t>07073</t>
  </si>
  <si>
    <t>07074</t>
  </si>
  <si>
    <t>07075</t>
  </si>
  <si>
    <t>07076</t>
  </si>
  <si>
    <t>07077</t>
  </si>
  <si>
    <t>07078</t>
  </si>
  <si>
    <t>07079</t>
  </si>
  <si>
    <t>07080</t>
  </si>
  <si>
    <t>07081</t>
  </si>
  <si>
    <t>07082</t>
  </si>
  <si>
    <t>07083</t>
  </si>
  <si>
    <t>07084</t>
  </si>
  <si>
    <t>07085</t>
  </si>
  <si>
    <t>07086</t>
  </si>
  <si>
    <t>07087</t>
  </si>
  <si>
    <t>07088</t>
  </si>
  <si>
    <t>07089</t>
  </si>
  <si>
    <t>07090</t>
  </si>
  <si>
    <t>07091</t>
  </si>
  <si>
    <t>07092</t>
  </si>
  <si>
    <t>07093</t>
  </si>
  <si>
    <t>07094</t>
  </si>
  <si>
    <t>07095</t>
  </si>
  <si>
    <t>07096</t>
  </si>
  <si>
    <t>07098</t>
  </si>
  <si>
    <t>07099</t>
  </si>
  <si>
    <t>07100</t>
  </si>
  <si>
    <t>07101</t>
  </si>
  <si>
    <t>07103</t>
  </si>
  <si>
    <t>07104</t>
  </si>
  <si>
    <t>07105</t>
  </si>
  <si>
    <t>07106</t>
  </si>
  <si>
    <t>07107</t>
  </si>
  <si>
    <t>07108</t>
  </si>
  <si>
    <t>07109</t>
  </si>
  <si>
    <t>07110</t>
  </si>
  <si>
    <t>07111</t>
  </si>
  <si>
    <t>07112</t>
  </si>
  <si>
    <t>07113</t>
  </si>
  <si>
    <t>07114</t>
  </si>
  <si>
    <t>07115</t>
  </si>
  <si>
    <t>07116</t>
  </si>
  <si>
    <t>07117</t>
  </si>
  <si>
    <t>07118</t>
  </si>
  <si>
    <t>07119</t>
  </si>
  <si>
    <t>07120</t>
  </si>
  <si>
    <t>07121</t>
  </si>
  <si>
    <t>07122</t>
  </si>
  <si>
    <t>07123</t>
  </si>
  <si>
    <t>07124</t>
  </si>
  <si>
    <t>07126</t>
  </si>
  <si>
    <t>07127</t>
  </si>
  <si>
    <t>07128</t>
  </si>
  <si>
    <t>07129</t>
  </si>
  <si>
    <t>07130</t>
  </si>
  <si>
    <t>07131</t>
  </si>
  <si>
    <t>07132</t>
  </si>
  <si>
    <t>07133</t>
  </si>
  <si>
    <t>07134</t>
  </si>
  <si>
    <t>07136</t>
  </si>
  <si>
    <t>07137</t>
  </si>
  <si>
    <t>07138</t>
  </si>
  <si>
    <t>07139</t>
  </si>
  <si>
    <t>07140</t>
  </si>
  <si>
    <t>07141</t>
  </si>
  <si>
    <t>07142</t>
  </si>
  <si>
    <t>07143</t>
  </si>
  <si>
    <t>07144</t>
  </si>
  <si>
    <t>07145</t>
  </si>
  <si>
    <t>07146</t>
  </si>
  <si>
    <t>07147</t>
  </si>
  <si>
    <t>07148</t>
  </si>
  <si>
    <t>07149</t>
  </si>
  <si>
    <t>07150</t>
  </si>
  <si>
    <t>07151</t>
  </si>
  <si>
    <t>07153</t>
  </si>
  <si>
    <t>07154</t>
  </si>
  <si>
    <t>07155</t>
  </si>
  <si>
    <t>07156</t>
  </si>
  <si>
    <t>07157</t>
  </si>
  <si>
    <t>07158</t>
  </si>
  <si>
    <t>07159</t>
  </si>
  <si>
    <t>07160</t>
  </si>
  <si>
    <t>07161</t>
  </si>
  <si>
    <t>07162</t>
  </si>
  <si>
    <t>07163</t>
  </si>
  <si>
    <t>07165</t>
  </si>
  <si>
    <t>07166</t>
  </si>
  <si>
    <t>07167</t>
  </si>
  <si>
    <t>07168</t>
  </si>
  <si>
    <t>07169</t>
  </si>
  <si>
    <t>07170</t>
  </si>
  <si>
    <t>07171</t>
  </si>
  <si>
    <t>07172</t>
  </si>
  <si>
    <t>07173</t>
  </si>
  <si>
    <t>07174</t>
  </si>
  <si>
    <t>07175</t>
  </si>
  <si>
    <t>07176</t>
  </si>
  <si>
    <t>07177</t>
  </si>
  <si>
    <t>07178</t>
  </si>
  <si>
    <t>07179</t>
  </si>
  <si>
    <t>07181</t>
  </si>
  <si>
    <t>07182</t>
  </si>
  <si>
    <t>07183</t>
  </si>
  <si>
    <t>07184</t>
  </si>
  <si>
    <t>07185</t>
  </si>
  <si>
    <t>07186</t>
  </si>
  <si>
    <t>07187</t>
  </si>
  <si>
    <t>07188</t>
  </si>
  <si>
    <t>07189</t>
  </si>
  <si>
    <t>07190</t>
  </si>
  <si>
    <t>07191</t>
  </si>
  <si>
    <t>07192</t>
  </si>
  <si>
    <t>07193</t>
  </si>
  <si>
    <t>07194</t>
  </si>
  <si>
    <t>07195</t>
  </si>
  <si>
    <t>07196</t>
  </si>
  <si>
    <t>07197</t>
  </si>
  <si>
    <t>07198</t>
  </si>
  <si>
    <t>07199</t>
  </si>
  <si>
    <t>07200</t>
  </si>
  <si>
    <t>07201</t>
  </si>
  <si>
    <t>07202</t>
  </si>
  <si>
    <t>07203</t>
  </si>
  <si>
    <t>07204</t>
  </si>
  <si>
    <t>07205</t>
  </si>
  <si>
    <t>07206</t>
  </si>
  <si>
    <t>07207</t>
  </si>
  <si>
    <t>07208</t>
  </si>
  <si>
    <t>07209</t>
  </si>
  <si>
    <t>07210</t>
  </si>
  <si>
    <t>07211</t>
  </si>
  <si>
    <t>07212</t>
  </si>
  <si>
    <t>07213</t>
  </si>
  <si>
    <t>07214</t>
  </si>
  <si>
    <t>07215</t>
  </si>
  <si>
    <t>07216</t>
  </si>
  <si>
    <t>07217</t>
  </si>
  <si>
    <t>07218</t>
  </si>
  <si>
    <t>07219</t>
  </si>
  <si>
    <t>07220</t>
  </si>
  <si>
    <t>07221</t>
  </si>
  <si>
    <t>07222</t>
  </si>
  <si>
    <t>07223</t>
  </si>
  <si>
    <t>07224</t>
  </si>
  <si>
    <t>07225</t>
  </si>
  <si>
    <t>07226</t>
  </si>
  <si>
    <t>07227</t>
  </si>
  <si>
    <t>07228</t>
  </si>
  <si>
    <t>07229</t>
  </si>
  <si>
    <t>07230</t>
  </si>
  <si>
    <t>07231</t>
  </si>
  <si>
    <t>07232</t>
  </si>
  <si>
    <t>07233</t>
  </si>
  <si>
    <t>07234</t>
  </si>
  <si>
    <t>07235</t>
  </si>
  <si>
    <t>07236</t>
  </si>
  <si>
    <t>07237</t>
  </si>
  <si>
    <t>07238</t>
  </si>
  <si>
    <t>07239</t>
  </si>
  <si>
    <t>07241</t>
  </si>
  <si>
    <t>07242</t>
  </si>
  <si>
    <t>07243</t>
  </si>
  <si>
    <t>07244</t>
  </si>
  <si>
    <t>07245</t>
  </si>
  <si>
    <t>07247</t>
  </si>
  <si>
    <t>07248</t>
  </si>
  <si>
    <t>07249</t>
  </si>
  <si>
    <t>07250</t>
  </si>
  <si>
    <t>07251</t>
  </si>
  <si>
    <t>07253</t>
  </si>
  <si>
    <t>07254</t>
  </si>
  <si>
    <t>07255</t>
  </si>
  <si>
    <t>07257</t>
  </si>
  <si>
    <t>07258</t>
  </si>
  <si>
    <t>07259</t>
  </si>
  <si>
    <t>07260</t>
  </si>
  <si>
    <t>07262</t>
  </si>
  <si>
    <t>07263</t>
  </si>
  <si>
    <t>07264</t>
  </si>
  <si>
    <t>07265</t>
  </si>
  <si>
    <t>07266</t>
  </si>
  <si>
    <t>07267</t>
  </si>
  <si>
    <t>07268</t>
  </si>
  <si>
    <t>07269</t>
  </si>
  <si>
    <t>07270</t>
  </si>
  <si>
    <t>07272</t>
  </si>
  <si>
    <t>07273</t>
  </si>
  <si>
    <t>07274</t>
  </si>
  <si>
    <t>07275</t>
  </si>
  <si>
    <t>07276</t>
  </si>
  <si>
    <t>07277</t>
  </si>
  <si>
    <t>07278</t>
  </si>
  <si>
    <t>07279</t>
  </si>
  <si>
    <t>07280</t>
  </si>
  <si>
    <t>07282</t>
  </si>
  <si>
    <t>07283</t>
  </si>
  <si>
    <t>07284</t>
  </si>
  <si>
    <t>07285</t>
  </si>
  <si>
    <t>07286</t>
  </si>
  <si>
    <t>07287</t>
  </si>
  <si>
    <t>07288</t>
  </si>
  <si>
    <t>07289</t>
  </si>
  <si>
    <t>07290</t>
  </si>
  <si>
    <t>07291</t>
  </si>
  <si>
    <t>07292</t>
  </si>
  <si>
    <t>07293</t>
  </si>
  <si>
    <t>07294</t>
  </si>
  <si>
    <t>07295</t>
  </si>
  <si>
    <t>07296</t>
  </si>
  <si>
    <t>07297</t>
  </si>
  <si>
    <t>07298</t>
  </si>
  <si>
    <t>07299</t>
  </si>
  <si>
    <t>07300</t>
  </si>
  <si>
    <t>07301</t>
  </si>
  <si>
    <t>07302</t>
  </si>
  <si>
    <t>07303</t>
  </si>
  <si>
    <t>07304</t>
  </si>
  <si>
    <t>07305</t>
  </si>
  <si>
    <t>07306</t>
  </si>
  <si>
    <t>07307</t>
  </si>
  <si>
    <t>07308</t>
  </si>
  <si>
    <t>07309</t>
  </si>
  <si>
    <t>07310</t>
  </si>
  <si>
    <t>07311</t>
  </si>
  <si>
    <t>07312</t>
  </si>
  <si>
    <t>07313</t>
  </si>
  <si>
    <t>07314</t>
  </si>
  <si>
    <t>07315</t>
  </si>
  <si>
    <t>07317</t>
  </si>
  <si>
    <t>07318</t>
  </si>
  <si>
    <t>07319</t>
  </si>
  <si>
    <t>07321</t>
  </si>
  <si>
    <t>07322</t>
  </si>
  <si>
    <t>07323</t>
  </si>
  <si>
    <t>07324</t>
  </si>
  <si>
    <t>07325</t>
  </si>
  <si>
    <t>07326</t>
  </si>
  <si>
    <t>07327</t>
  </si>
  <si>
    <t>07328</t>
  </si>
  <si>
    <t>07329</t>
  </si>
  <si>
    <t>07330</t>
  </si>
  <si>
    <t>07331</t>
  </si>
  <si>
    <t>07332</t>
  </si>
  <si>
    <t>07333</t>
  </si>
  <si>
    <t>07334</t>
  </si>
  <si>
    <t>07335</t>
  </si>
  <si>
    <t>07336</t>
  </si>
  <si>
    <t>07337</t>
  </si>
  <si>
    <t>07338</t>
  </si>
  <si>
    <t>07339</t>
  </si>
  <si>
    <t>07340</t>
  </si>
  <si>
    <t>07341</t>
  </si>
  <si>
    <t>07342</t>
  </si>
  <si>
    <t>07343</t>
  </si>
  <si>
    <t>07344</t>
  </si>
  <si>
    <t>07345</t>
  </si>
  <si>
    <t>07346</t>
  </si>
  <si>
    <t>07347</t>
  </si>
  <si>
    <t>07348</t>
  </si>
  <si>
    <t>07349</t>
  </si>
  <si>
    <t>15001</t>
  </si>
  <si>
    <t>15002</t>
  </si>
  <si>
    <t>15003</t>
  </si>
  <si>
    <t>15004</t>
  </si>
  <si>
    <t>15005</t>
  </si>
  <si>
    <t>15006</t>
  </si>
  <si>
    <t>15007</t>
  </si>
  <si>
    <t>15008</t>
  </si>
  <si>
    <t>15009</t>
  </si>
  <si>
    <t>15010</t>
  </si>
  <si>
    <t>15011</t>
  </si>
  <si>
    <t>15012</t>
  </si>
  <si>
    <t>15013</t>
  </si>
  <si>
    <t>15015</t>
  </si>
  <si>
    <t>15016</t>
  </si>
  <si>
    <t>15017</t>
  </si>
  <si>
    <t>15018</t>
  </si>
  <si>
    <t>15019</t>
  </si>
  <si>
    <t>15020</t>
  </si>
  <si>
    <t>15021</t>
  </si>
  <si>
    <t>15022</t>
  </si>
  <si>
    <t>15024</t>
  </si>
  <si>
    <t>15025</t>
  </si>
  <si>
    <t>15026</t>
  </si>
  <si>
    <t>15027</t>
  </si>
  <si>
    <t>15028</t>
  </si>
  <si>
    <t>15029</t>
  </si>
  <si>
    <t>15030</t>
  </si>
  <si>
    <t>15032</t>
  </si>
  <si>
    <t>15033</t>
  </si>
  <si>
    <t>15034</t>
  </si>
  <si>
    <t>15036</t>
  </si>
  <si>
    <t>15037</t>
  </si>
  <si>
    <t>15038</t>
  </si>
  <si>
    <t>15040</t>
  </si>
  <si>
    <t>15041</t>
  </si>
  <si>
    <t>15042</t>
  </si>
  <si>
    <t>15043</t>
  </si>
  <si>
    <t>15045</t>
  </si>
  <si>
    <t>15046</t>
  </si>
  <si>
    <t>15048</t>
  </si>
  <si>
    <t>15049</t>
  </si>
  <si>
    <t>15050</t>
  </si>
  <si>
    <t>15051</t>
  </si>
  <si>
    <t>15052</t>
  </si>
  <si>
    <t>15053</t>
  </si>
  <si>
    <t>15054</t>
  </si>
  <si>
    <t>15055</t>
  </si>
  <si>
    <t>15056</t>
  </si>
  <si>
    <t>15057</t>
  </si>
  <si>
    <t>15058</t>
  </si>
  <si>
    <t>15059</t>
  </si>
  <si>
    <t>15060</t>
  </si>
  <si>
    <t>15061</t>
  </si>
  <si>
    <t>15063</t>
  </si>
  <si>
    <t>15064</t>
  </si>
  <si>
    <t>15065</t>
  </si>
  <si>
    <t>15066</t>
  </si>
  <si>
    <t>15067</t>
  </si>
  <si>
    <t>15069</t>
  </si>
  <si>
    <t>15070</t>
  </si>
  <si>
    <t>15072</t>
  </si>
  <si>
    <t>15073</t>
  </si>
  <si>
    <t>15074</t>
  </si>
  <si>
    <t>15075</t>
  </si>
  <si>
    <t>15076</t>
  </si>
  <si>
    <t>15077</t>
  </si>
  <si>
    <t>15078</t>
  </si>
  <si>
    <t>15079</t>
  </si>
  <si>
    <t>15080</t>
  </si>
  <si>
    <t>15081</t>
  </si>
  <si>
    <t>15082</t>
  </si>
  <si>
    <t>15083</t>
  </si>
  <si>
    <t>15084</t>
  </si>
  <si>
    <t>15085</t>
  </si>
  <si>
    <t>15086</t>
  </si>
  <si>
    <t>15087</t>
  </si>
  <si>
    <t>15088</t>
  </si>
  <si>
    <t>15089</t>
  </si>
  <si>
    <t>15090</t>
  </si>
  <si>
    <t>15091</t>
  </si>
  <si>
    <t>15092</t>
  </si>
  <si>
    <t>15093</t>
  </si>
  <si>
    <t>15094</t>
  </si>
  <si>
    <t>15095</t>
  </si>
  <si>
    <t>15096</t>
  </si>
  <si>
    <t>15097</t>
  </si>
  <si>
    <t>15098</t>
  </si>
  <si>
    <t>15100</t>
  </si>
  <si>
    <t>15101</t>
  </si>
  <si>
    <t>15102</t>
  </si>
  <si>
    <t>15103</t>
  </si>
  <si>
    <t>15104</t>
  </si>
  <si>
    <t>15105</t>
  </si>
  <si>
    <t>15106</t>
  </si>
  <si>
    <t>15107</t>
  </si>
  <si>
    <t>15108</t>
  </si>
  <si>
    <t>15110</t>
  </si>
  <si>
    <t>15111</t>
  </si>
  <si>
    <t>15112</t>
  </si>
  <si>
    <t>15113</t>
  </si>
  <si>
    <t>15114</t>
  </si>
  <si>
    <t>15116</t>
  </si>
  <si>
    <t>15117</t>
  </si>
  <si>
    <t>15118</t>
  </si>
  <si>
    <t>15119</t>
  </si>
  <si>
    <t>15120</t>
  </si>
  <si>
    <t>15121</t>
  </si>
  <si>
    <t>15122</t>
  </si>
  <si>
    <t>15123</t>
  </si>
  <si>
    <t>15124</t>
  </si>
  <si>
    <t>15125</t>
  </si>
  <si>
    <t>15126</t>
  </si>
  <si>
    <t>15127</t>
  </si>
  <si>
    <t>15128</t>
  </si>
  <si>
    <t>15129</t>
  </si>
  <si>
    <t>15130</t>
  </si>
  <si>
    <t>15131</t>
  </si>
  <si>
    <t>15132</t>
  </si>
  <si>
    <t>15133</t>
  </si>
  <si>
    <t>15134</t>
  </si>
  <si>
    <t>15135</t>
  </si>
  <si>
    <t>15137</t>
  </si>
  <si>
    <t>15138</t>
  </si>
  <si>
    <t>15139</t>
  </si>
  <si>
    <t>15140</t>
  </si>
  <si>
    <t>15141</t>
  </si>
  <si>
    <t>15142</t>
  </si>
  <si>
    <t>15143</t>
  </si>
  <si>
    <t>15144</t>
  </si>
  <si>
    <t>15146</t>
  </si>
  <si>
    <t>15147</t>
  </si>
  <si>
    <t>15148</t>
  </si>
  <si>
    <t>15149</t>
  </si>
  <si>
    <t>15151</t>
  </si>
  <si>
    <t>15152</t>
  </si>
  <si>
    <t>15153</t>
  </si>
  <si>
    <t>15154</t>
  </si>
  <si>
    <t>15155</t>
  </si>
  <si>
    <t>15156</t>
  </si>
  <si>
    <t>15157</t>
  </si>
  <si>
    <t>15158</t>
  </si>
  <si>
    <t>15159</t>
  </si>
  <si>
    <t>15160</t>
  </si>
  <si>
    <t>15161</t>
  </si>
  <si>
    <t>15162</t>
  </si>
  <si>
    <t>15163</t>
  </si>
  <si>
    <t>15164</t>
  </si>
  <si>
    <t>15165</t>
  </si>
  <si>
    <t>15166</t>
  </si>
  <si>
    <t>15167</t>
  </si>
  <si>
    <t>15168</t>
  </si>
  <si>
    <t>15169</t>
  </si>
  <si>
    <t>15170</t>
  </si>
  <si>
    <t>15172</t>
  </si>
  <si>
    <t>15173</t>
  </si>
  <si>
    <t>15174</t>
  </si>
  <si>
    <t>15175</t>
  </si>
  <si>
    <t>15176</t>
  </si>
  <si>
    <t>15178</t>
  </si>
  <si>
    <t>15179</t>
  </si>
  <si>
    <t>15180</t>
  </si>
  <si>
    <t>15181</t>
  </si>
  <si>
    <t>15182</t>
  </si>
  <si>
    <t>15183</t>
  </si>
  <si>
    <t>15184</t>
  </si>
  <si>
    <t>15185</t>
  </si>
  <si>
    <t>15186</t>
  </si>
  <si>
    <t>15187</t>
  </si>
  <si>
    <t>15188</t>
  </si>
  <si>
    <t>15189</t>
  </si>
  <si>
    <t>15190</t>
  </si>
  <si>
    <t>15191</t>
  </si>
  <si>
    <t>15192</t>
  </si>
  <si>
    <t>15194</t>
  </si>
  <si>
    <t>15196</t>
  </si>
  <si>
    <t>15198</t>
  </si>
  <si>
    <t>15199</t>
  </si>
  <si>
    <t>15200</t>
  </si>
  <si>
    <t>15201</t>
  </si>
  <si>
    <t>15202</t>
  </si>
  <si>
    <t>15203</t>
  </si>
  <si>
    <t>15204</t>
  </si>
  <si>
    <t>15205</t>
  </si>
  <si>
    <t>15206</t>
  </si>
  <si>
    <t>15207</t>
  </si>
  <si>
    <t>15208</t>
  </si>
  <si>
    <t>15209</t>
  </si>
  <si>
    <t>15211</t>
  </si>
  <si>
    <t>15212</t>
  </si>
  <si>
    <t>15213</t>
  </si>
  <si>
    <t>15214</t>
  </si>
  <si>
    <t>15215</t>
  </si>
  <si>
    <t>15216</t>
  </si>
  <si>
    <t>15217</t>
  </si>
  <si>
    <t>15218</t>
  </si>
  <si>
    <t>15219</t>
  </si>
  <si>
    <t>15220</t>
  </si>
  <si>
    <t>15221</t>
  </si>
  <si>
    <t>15222</t>
  </si>
  <si>
    <t>15223</t>
  </si>
  <si>
    <t>15224</t>
  </si>
  <si>
    <t>15225</t>
  </si>
  <si>
    <t>15226</t>
  </si>
  <si>
    <t>15228</t>
  </si>
  <si>
    <t>15229</t>
  </si>
  <si>
    <t>15230</t>
  </si>
  <si>
    <t>15231</t>
  </si>
  <si>
    <t>15232</t>
  </si>
  <si>
    <t>15233</t>
  </si>
  <si>
    <t>15234</t>
  </si>
  <si>
    <t>15235</t>
  </si>
  <si>
    <t>15236</t>
  </si>
  <si>
    <t>15237</t>
  </si>
  <si>
    <t>15238</t>
  </si>
  <si>
    <t>15240</t>
  </si>
  <si>
    <t>15241</t>
  </si>
  <si>
    <t>15242</t>
  </si>
  <si>
    <t>15243</t>
  </si>
  <si>
    <t>15244</t>
  </si>
  <si>
    <t>15245</t>
  </si>
  <si>
    <t>15246</t>
  </si>
  <si>
    <t>15247</t>
  </si>
  <si>
    <t>15248</t>
  </si>
  <si>
    <t>15249</t>
  </si>
  <si>
    <t>15250</t>
  </si>
  <si>
    <t>15251</t>
  </si>
  <si>
    <t>15252</t>
  </si>
  <si>
    <t>15253</t>
  </si>
  <si>
    <t>15254</t>
  </si>
  <si>
    <t>15255</t>
  </si>
  <si>
    <t>15256</t>
  </si>
  <si>
    <t>15257</t>
  </si>
  <si>
    <t>15258</t>
  </si>
  <si>
    <t>15259</t>
  </si>
  <si>
    <t>15260</t>
  </si>
  <si>
    <t>15261</t>
  </si>
  <si>
    <t>15262</t>
  </si>
  <si>
    <t>15263</t>
  </si>
  <si>
    <t>15264</t>
  </si>
  <si>
    <t>15265</t>
  </si>
  <si>
    <t>15266</t>
  </si>
  <si>
    <t>15267</t>
  </si>
  <si>
    <t>15268</t>
  </si>
  <si>
    <t>15269</t>
  </si>
  <si>
    <t>26001</t>
  </si>
  <si>
    <t>26002</t>
  </si>
  <si>
    <t>26003</t>
  </si>
  <si>
    <t>26004</t>
  </si>
  <si>
    <t>26005</t>
  </si>
  <si>
    <t>26006</t>
  </si>
  <si>
    <t>26007</t>
  </si>
  <si>
    <t>26008</t>
  </si>
  <si>
    <t>26009</t>
  </si>
  <si>
    <t>26010</t>
  </si>
  <si>
    <t>26011</t>
  </si>
  <si>
    <t>26012</t>
  </si>
  <si>
    <t>26013</t>
  </si>
  <si>
    <t>26014</t>
  </si>
  <si>
    <t>26015</t>
  </si>
  <si>
    <t>26016</t>
  </si>
  <si>
    <t>26017</t>
  </si>
  <si>
    <t>26018</t>
  </si>
  <si>
    <t>26019</t>
  </si>
  <si>
    <t>26020</t>
  </si>
  <si>
    <t>26021</t>
  </si>
  <si>
    <t>26022</t>
  </si>
  <si>
    <t>26023</t>
  </si>
  <si>
    <t>26024</t>
  </si>
  <si>
    <t>26025</t>
  </si>
  <si>
    <t>26026</t>
  </si>
  <si>
    <t>26027</t>
  </si>
  <si>
    <t>26028</t>
  </si>
  <si>
    <t>26030</t>
  </si>
  <si>
    <t>26031</t>
  </si>
  <si>
    <t>26032</t>
  </si>
  <si>
    <t>26033</t>
  </si>
  <si>
    <t>26034</t>
  </si>
  <si>
    <t>26035</t>
  </si>
  <si>
    <t>26036</t>
  </si>
  <si>
    <t>26037</t>
  </si>
  <si>
    <t>26038</t>
  </si>
  <si>
    <t>26039</t>
  </si>
  <si>
    <t>26040</t>
  </si>
  <si>
    <t>26041</t>
  </si>
  <si>
    <t>26043</t>
  </si>
  <si>
    <t>26045</t>
  </si>
  <si>
    <t>26046</t>
  </si>
  <si>
    <t>26047</t>
  </si>
  <si>
    <t>26048</t>
  </si>
  <si>
    <t>26049</t>
  </si>
  <si>
    <t>26050</t>
  </si>
  <si>
    <t>26051</t>
  </si>
  <si>
    <t>26052</t>
  </si>
  <si>
    <t>26054</t>
  </si>
  <si>
    <t>26055</t>
  </si>
  <si>
    <t>26056</t>
  </si>
  <si>
    <t>26059</t>
  </si>
  <si>
    <t>26060</t>
  </si>
  <si>
    <t>26061</t>
  </si>
  <si>
    <t>26062</t>
  </si>
  <si>
    <t>26063</t>
  </si>
  <si>
    <t>26064</t>
  </si>
  <si>
    <t>26065</t>
  </si>
  <si>
    <t>26066</t>
  </si>
  <si>
    <t>26067</t>
  </si>
  <si>
    <t>26068</t>
  </si>
  <si>
    <t>26069</t>
  </si>
  <si>
    <t>26070</t>
  </si>
  <si>
    <t>26071</t>
  </si>
  <si>
    <t>26072</t>
  </si>
  <si>
    <t>26073</t>
  </si>
  <si>
    <t>26074</t>
  </si>
  <si>
    <t>26075</t>
  </si>
  <si>
    <t>26076</t>
  </si>
  <si>
    <t>26077</t>
  </si>
  <si>
    <t>26078</t>
  </si>
  <si>
    <t>26079</t>
  </si>
  <si>
    <t>26080</t>
  </si>
  <si>
    <t>26081</t>
  </si>
  <si>
    <t>26082</t>
  </si>
  <si>
    <t>26083</t>
  </si>
  <si>
    <t>26084</t>
  </si>
  <si>
    <t>26085</t>
  </si>
  <si>
    <t>26086</t>
  </si>
  <si>
    <t>26087</t>
  </si>
  <si>
    <t>26088</t>
  </si>
  <si>
    <t>26089</t>
  </si>
  <si>
    <t>26090</t>
  </si>
  <si>
    <t>26091</t>
  </si>
  <si>
    <t>26092</t>
  </si>
  <si>
    <t>26093</t>
  </si>
  <si>
    <t>26094</t>
  </si>
  <si>
    <t>26095</t>
  </si>
  <si>
    <t>26096</t>
  </si>
  <si>
    <t>26097</t>
  </si>
  <si>
    <t>26098</t>
  </si>
  <si>
    <t>26099</t>
  </si>
  <si>
    <t>26100</t>
  </si>
  <si>
    <t>26101</t>
  </si>
  <si>
    <t>26102</t>
  </si>
  <si>
    <t>26103</t>
  </si>
  <si>
    <t>26104</t>
  </si>
  <si>
    <t>26105</t>
  </si>
  <si>
    <t>26106</t>
  </si>
  <si>
    <t>26107</t>
  </si>
  <si>
    <t>26108</t>
  </si>
  <si>
    <t>26110</t>
  </si>
  <si>
    <t>26111</t>
  </si>
  <si>
    <t>26112</t>
  </si>
  <si>
    <t>26113</t>
  </si>
  <si>
    <t>26114</t>
  </si>
  <si>
    <t>26115</t>
  </si>
  <si>
    <t>26116</t>
  </si>
  <si>
    <t>26117</t>
  </si>
  <si>
    <t>26118</t>
  </si>
  <si>
    <t>26119</t>
  </si>
  <si>
    <t>26121</t>
  </si>
  <si>
    <t>26122</t>
  </si>
  <si>
    <t>26123</t>
  </si>
  <si>
    <t>26124</t>
  </si>
  <si>
    <t>26125</t>
  </si>
  <si>
    <t>26126</t>
  </si>
  <si>
    <t>26127</t>
  </si>
  <si>
    <t>26128</t>
  </si>
  <si>
    <t>26129</t>
  </si>
  <si>
    <t>26130</t>
  </si>
  <si>
    <t>26131</t>
  </si>
  <si>
    <t>26133</t>
  </si>
  <si>
    <t>26134</t>
  </si>
  <si>
    <t>26135</t>
  </si>
  <si>
    <t>26136</t>
  </si>
  <si>
    <t>26137</t>
  </si>
  <si>
    <t>26138</t>
  </si>
  <si>
    <t>26139</t>
  </si>
  <si>
    <t>26140</t>
  </si>
  <si>
    <t>26141</t>
  </si>
  <si>
    <t>26142</t>
  </si>
  <si>
    <t>26143</t>
  </si>
  <si>
    <t>26144</t>
  </si>
  <si>
    <t>26145</t>
  </si>
  <si>
    <t>26146</t>
  </si>
  <si>
    <t>26147</t>
  </si>
  <si>
    <t>26148</t>
  </si>
  <si>
    <t>26149</t>
  </si>
  <si>
    <t>26150</t>
  </si>
  <si>
    <t>26152</t>
  </si>
  <si>
    <t>26153</t>
  </si>
  <si>
    <t>26154</t>
  </si>
  <si>
    <t>26155</t>
  </si>
  <si>
    <t>26156</t>
  </si>
  <si>
    <t>26157</t>
  </si>
  <si>
    <t>26159</t>
  </si>
  <si>
    <t>26160</t>
  </si>
  <si>
    <t>26161</t>
  </si>
  <si>
    <t>26162</t>
  </si>
  <si>
    <t>26163</t>
  </si>
  <si>
    <t>26164</t>
  </si>
  <si>
    <t>26167</t>
  </si>
  <si>
    <t>26168</t>
  </si>
  <si>
    <t>26169</t>
  </si>
  <si>
    <t>26170</t>
  </si>
  <si>
    <t>26171</t>
  </si>
  <si>
    <t>26172</t>
  </si>
  <si>
    <t>26173</t>
  </si>
  <si>
    <t>26174</t>
  </si>
  <si>
    <t>26175</t>
  </si>
  <si>
    <t>26176</t>
  </si>
  <si>
    <t>26177</t>
  </si>
  <si>
    <t>26178</t>
  </si>
  <si>
    <t>26179</t>
  </si>
  <si>
    <t>26180</t>
  </si>
  <si>
    <t>26181</t>
  </si>
  <si>
    <t>26182</t>
  </si>
  <si>
    <t>26183</t>
  </si>
  <si>
    <t>26185</t>
  </si>
  <si>
    <t>26186</t>
  </si>
  <si>
    <t>26188</t>
  </si>
  <si>
    <t>26189</t>
  </si>
  <si>
    <t>26190</t>
  </si>
  <si>
    <t>26191</t>
  </si>
  <si>
    <t>26192</t>
  </si>
  <si>
    <t>26193</t>
  </si>
  <si>
    <t>26194</t>
  </si>
  <si>
    <t>26195</t>
  </si>
  <si>
    <t>26196</t>
  </si>
  <si>
    <t>26197</t>
  </si>
  <si>
    <t>26199</t>
  </si>
  <si>
    <t>26200</t>
  </si>
  <si>
    <t>26201</t>
  </si>
  <si>
    <t>26202</t>
  </si>
  <si>
    <t>26203</t>
  </si>
  <si>
    <t>26204</t>
  </si>
  <si>
    <t>26205</t>
  </si>
  <si>
    <t>26206</t>
  </si>
  <si>
    <t>26207</t>
  </si>
  <si>
    <t>26208</t>
  </si>
  <si>
    <t>26209</t>
  </si>
  <si>
    <t>26210</t>
  </si>
  <si>
    <t>26211</t>
  </si>
  <si>
    <t>26212</t>
  </si>
  <si>
    <t>26213</t>
  </si>
  <si>
    <t>26214</t>
  </si>
  <si>
    <t>26215</t>
  </si>
  <si>
    <t>26216</t>
  </si>
  <si>
    <t>26217</t>
  </si>
  <si>
    <t>26218</t>
  </si>
  <si>
    <t>26219</t>
  </si>
  <si>
    <t>26220</t>
  </si>
  <si>
    <t>26221</t>
  </si>
  <si>
    <t>26222</t>
  </si>
  <si>
    <t>26223</t>
  </si>
  <si>
    <t>26224</t>
  </si>
  <si>
    <t>26225</t>
  </si>
  <si>
    <t>26226</t>
  </si>
  <si>
    <t>26227</t>
  </si>
  <si>
    <t>26228</t>
  </si>
  <si>
    <t>26229</t>
  </si>
  <si>
    <t>26231</t>
  </si>
  <si>
    <t>26232</t>
  </si>
  <si>
    <t>26233</t>
  </si>
  <si>
    <t>26234</t>
  </si>
  <si>
    <t>26235</t>
  </si>
  <si>
    <t>26236</t>
  </si>
  <si>
    <t>26238</t>
  </si>
  <si>
    <t>26239</t>
  </si>
  <si>
    <t>26240</t>
  </si>
  <si>
    <t>26241</t>
  </si>
  <si>
    <t>26242</t>
  </si>
  <si>
    <t>26243</t>
  </si>
  <si>
    <t>26244</t>
  </si>
  <si>
    <t>26245</t>
  </si>
  <si>
    <t>26246</t>
  </si>
  <si>
    <t>26247</t>
  </si>
  <si>
    <t>26248</t>
  </si>
  <si>
    <t>26249</t>
  </si>
  <si>
    <t>26251</t>
  </si>
  <si>
    <t>26253</t>
  </si>
  <si>
    <t>26254</t>
  </si>
  <si>
    <t>26255</t>
  </si>
  <si>
    <t>26256</t>
  </si>
  <si>
    <t>26257</t>
  </si>
  <si>
    <t>26258</t>
  </si>
  <si>
    <t>26259</t>
  </si>
  <si>
    <t>26261</t>
  </si>
  <si>
    <t>26262</t>
  </si>
  <si>
    <t>26263</t>
  </si>
  <si>
    <t>26264</t>
  </si>
  <si>
    <t>26266</t>
  </si>
  <si>
    <t>26267</t>
  </si>
  <si>
    <t>26268</t>
  </si>
  <si>
    <t>26269</t>
  </si>
  <si>
    <t>26270</t>
  </si>
  <si>
    <t>26272</t>
  </si>
  <si>
    <t>26273</t>
  </si>
  <si>
    <t>26274</t>
  </si>
  <si>
    <t>26275</t>
  </si>
  <si>
    <t>26276</t>
  </si>
  <si>
    <t>26277</t>
  </si>
  <si>
    <t>26278</t>
  </si>
  <si>
    <t>26279</t>
  </si>
  <si>
    <t>26282</t>
  </si>
  <si>
    <t>26283</t>
  </si>
  <si>
    <t>26284</t>
  </si>
  <si>
    <t>26285</t>
  </si>
  <si>
    <t>26286</t>
  </si>
  <si>
    <t>26287</t>
  </si>
  <si>
    <t>26288</t>
  </si>
  <si>
    <t>26289</t>
  </si>
  <si>
    <t>26290</t>
  </si>
  <si>
    <t>26291</t>
  </si>
  <si>
    <t>26292</t>
  </si>
  <si>
    <t>26293</t>
  </si>
  <si>
    <t>26294</t>
  </si>
  <si>
    <t>26295</t>
  </si>
  <si>
    <t>26296</t>
  </si>
  <si>
    <t>26298</t>
  </si>
  <si>
    <t>26299</t>
  </si>
  <si>
    <t>26300</t>
  </si>
  <si>
    <t>26301</t>
  </si>
  <si>
    <t>26302</t>
  </si>
  <si>
    <t>26303</t>
  </si>
  <si>
    <t>26304</t>
  </si>
  <si>
    <t>26305</t>
  </si>
  <si>
    <t>26306</t>
  </si>
  <si>
    <t>26307</t>
  </si>
  <si>
    <t>26308</t>
  </si>
  <si>
    <t>26309</t>
  </si>
  <si>
    <t>26310</t>
  </si>
  <si>
    <t>26311</t>
  </si>
  <si>
    <t>26312</t>
  </si>
  <si>
    <t>26314</t>
  </si>
  <si>
    <t>26315</t>
  </si>
  <si>
    <t>26316</t>
  </si>
  <si>
    <t>26317</t>
  </si>
  <si>
    <t>26318</t>
  </si>
  <si>
    <t>26319</t>
  </si>
  <si>
    <t>26320</t>
  </si>
  <si>
    <t>26321</t>
  </si>
  <si>
    <t>26322</t>
  </si>
  <si>
    <t>26323</t>
  </si>
  <si>
    <t>26324</t>
  </si>
  <si>
    <t>26325</t>
  </si>
  <si>
    <t>26326</t>
  </si>
  <si>
    <t>26327</t>
  </si>
  <si>
    <t>26328</t>
  </si>
  <si>
    <t>26329</t>
  </si>
  <si>
    <t>26330</t>
  </si>
  <si>
    <t>26331</t>
  </si>
  <si>
    <t>26332</t>
  </si>
  <si>
    <t>26333</t>
  </si>
  <si>
    <t>26334</t>
  </si>
  <si>
    <t>26335</t>
  </si>
  <si>
    <t>26336</t>
  </si>
  <si>
    <t>26337</t>
  </si>
  <si>
    <t>26338</t>
  </si>
  <si>
    <t>26339</t>
  </si>
  <si>
    <t>26340</t>
  </si>
  <si>
    <t>26341</t>
  </si>
  <si>
    <t>26342</t>
  </si>
  <si>
    <t>26343</t>
  </si>
  <si>
    <t>26344</t>
  </si>
  <si>
    <t>26345</t>
  </si>
  <si>
    <t>26346</t>
  </si>
  <si>
    <t>26348</t>
  </si>
  <si>
    <t>26349</t>
  </si>
  <si>
    <t>26350</t>
  </si>
  <si>
    <t>26351</t>
  </si>
  <si>
    <t>26352</t>
  </si>
  <si>
    <t>26353</t>
  </si>
  <si>
    <t>26355</t>
  </si>
  <si>
    <t>26356</t>
  </si>
  <si>
    <t>26357</t>
  </si>
  <si>
    <t>26358</t>
  </si>
  <si>
    <t>26359</t>
  </si>
  <si>
    <t>26360</t>
  </si>
  <si>
    <t>26361</t>
  </si>
  <si>
    <t>26363</t>
  </si>
  <si>
    <t>26364</t>
  </si>
  <si>
    <t>26365</t>
  </si>
  <si>
    <t>26367</t>
  </si>
  <si>
    <t>26368</t>
  </si>
  <si>
    <t>26369</t>
  </si>
  <si>
    <t>26370</t>
  </si>
  <si>
    <t>26371</t>
  </si>
  <si>
    <t>26372</t>
  </si>
  <si>
    <t>26373</t>
  </si>
  <si>
    <t>26374</t>
  </si>
  <si>
    <t>26375</t>
  </si>
  <si>
    <t>26376</t>
  </si>
  <si>
    <t>26377</t>
  </si>
  <si>
    <t>26378</t>
  </si>
  <si>
    <t>26379</t>
  </si>
  <si>
    <t>26380</t>
  </si>
  <si>
    <t>26381</t>
  </si>
  <si>
    <t>26382</t>
  </si>
  <si>
    <t>38001</t>
  </si>
  <si>
    <t>38002</t>
  </si>
  <si>
    <t>38003</t>
  </si>
  <si>
    <t>38004</t>
  </si>
  <si>
    <t>38005</t>
  </si>
  <si>
    <t>38008</t>
  </si>
  <si>
    <t>38009</t>
  </si>
  <si>
    <t>38010</t>
  </si>
  <si>
    <t>38012</t>
  </si>
  <si>
    <t>38013</t>
  </si>
  <si>
    <t>38015</t>
  </si>
  <si>
    <t>38017</t>
  </si>
  <si>
    <t>38018</t>
  </si>
  <si>
    <t>38020</t>
  </si>
  <si>
    <t>38022</t>
  </si>
  <si>
    <t>38023</t>
  </si>
  <si>
    <t>38026</t>
  </si>
  <si>
    <t>38029</t>
  </si>
  <si>
    <t>38031</t>
  </si>
  <si>
    <t>38032</t>
  </si>
  <si>
    <t>38033</t>
  </si>
  <si>
    <t>38034</t>
  </si>
  <si>
    <t>38035</t>
  </si>
  <si>
    <t>38036</t>
  </si>
  <si>
    <t>38037</t>
  </si>
  <si>
    <t>38038</t>
  </si>
  <si>
    <t>38040</t>
  </si>
  <si>
    <t>38041</t>
  </si>
  <si>
    <t>38042</t>
  </si>
  <si>
    <t>38043</t>
  </si>
  <si>
    <t>38044</t>
  </si>
  <si>
    <t>38046</t>
  </si>
  <si>
    <t>38047</t>
  </si>
  <si>
    <t>38048</t>
  </si>
  <si>
    <t>38049</t>
  </si>
  <si>
    <t>38050</t>
  </si>
  <si>
    <t>38051</t>
  </si>
  <si>
    <t>38052</t>
  </si>
  <si>
    <t>38054</t>
  </si>
  <si>
    <t>38055</t>
  </si>
  <si>
    <t>38056</t>
  </si>
  <si>
    <t>38058</t>
  </si>
  <si>
    <t>38060</t>
  </si>
  <si>
    <t>38062</t>
  </si>
  <si>
    <t>38063</t>
  </si>
  <si>
    <t>38064</t>
  </si>
  <si>
    <t>38065</t>
  </si>
  <si>
    <t>38066</t>
  </si>
  <si>
    <t>38067</t>
  </si>
  <si>
    <t>38069</t>
  </si>
  <si>
    <t>38072</t>
  </si>
  <si>
    <t>38073</t>
  </si>
  <si>
    <t>38074</t>
  </si>
  <si>
    <t>38075</t>
  </si>
  <si>
    <t>38076</t>
  </si>
  <si>
    <t>38077</t>
  </si>
  <si>
    <t>38078</t>
  </si>
  <si>
    <t>38080</t>
  </si>
  <si>
    <t>38081</t>
  </si>
  <si>
    <t>38082</t>
  </si>
  <si>
    <t>38083</t>
  </si>
  <si>
    <t>38086</t>
  </si>
  <si>
    <t>38089</t>
  </si>
  <si>
    <t>38090</t>
  </si>
  <si>
    <t>38091</t>
  </si>
  <si>
    <t>38092</t>
  </si>
  <si>
    <t>38093</t>
  </si>
  <si>
    <t>38094</t>
  </si>
  <si>
    <t>38095</t>
  </si>
  <si>
    <t>38098</t>
  </si>
  <si>
    <t>38099</t>
  </si>
  <si>
    <t>38100</t>
  </si>
  <si>
    <t>38101</t>
  </si>
  <si>
    <t>38102</t>
  </si>
  <si>
    <t>38103</t>
  </si>
  <si>
    <t>38104</t>
  </si>
  <si>
    <t>38105</t>
  </si>
  <si>
    <t>38106</t>
  </si>
  <si>
    <t>38108</t>
  </si>
  <si>
    <t>38109</t>
  </si>
  <si>
    <t>38110</t>
  </si>
  <si>
    <t>38112</t>
  </si>
  <si>
    <t>38113</t>
  </si>
  <si>
    <t>38115</t>
  </si>
  <si>
    <t>38116</t>
  </si>
  <si>
    <t>38117</t>
  </si>
  <si>
    <t>38118</t>
  </si>
  <si>
    <t>38120</t>
  </si>
  <si>
    <t>38124</t>
  </si>
  <si>
    <t>38127</t>
  </si>
  <si>
    <t>38128</t>
  </si>
  <si>
    <t>38129</t>
  </si>
  <si>
    <t>38130</t>
  </si>
  <si>
    <t>38131</t>
  </si>
  <si>
    <t>38132</t>
  </si>
  <si>
    <t>38134</t>
  </si>
  <si>
    <t>38135</t>
  </si>
  <si>
    <t>38136</t>
  </si>
  <si>
    <t>38137</t>
  </si>
  <si>
    <t>38138</t>
  </si>
  <si>
    <t>38139</t>
  </si>
  <si>
    <t>38141</t>
  </si>
  <si>
    <t>38144</t>
  </si>
  <si>
    <t>38146</t>
  </si>
  <si>
    <t>38147</t>
  </si>
  <si>
    <t>38148</t>
  </si>
  <si>
    <t>38152</t>
  </si>
  <si>
    <t>38153</t>
  </si>
  <si>
    <t>38154</t>
  </si>
  <si>
    <t>38155</t>
  </si>
  <si>
    <t>38156</t>
  </si>
  <si>
    <t>38157</t>
  </si>
  <si>
    <t>38159</t>
  </si>
  <si>
    <t>38160</t>
  </si>
  <si>
    <t>38161</t>
  </si>
  <si>
    <t>38162</t>
  </si>
  <si>
    <t>38163</t>
  </si>
  <si>
    <t>38166</t>
  </si>
  <si>
    <t>38167</t>
  </si>
  <si>
    <t>38171</t>
  </si>
  <si>
    <t>38172</t>
  </si>
  <si>
    <t>38173</t>
  </si>
  <si>
    <t>38174</t>
  </si>
  <si>
    <t>38176</t>
  </si>
  <si>
    <t>38177</t>
  </si>
  <si>
    <t>38180</t>
  </si>
  <si>
    <t>38181</t>
  </si>
  <si>
    <t>38182</t>
  </si>
  <si>
    <t>38183</t>
  </si>
  <si>
    <t>38184</t>
  </si>
  <si>
    <t>38186</t>
  </si>
  <si>
    <t>38189</t>
  </si>
  <si>
    <t>38190</t>
  </si>
  <si>
    <t>38191</t>
  </si>
  <si>
    <t>38192</t>
  </si>
  <si>
    <t>38194</t>
  </si>
  <si>
    <t>38195</t>
  </si>
  <si>
    <t>38197</t>
  </si>
  <si>
    <t>38198</t>
  </si>
  <si>
    <t>38203</t>
  </si>
  <si>
    <t>38204</t>
  </si>
  <si>
    <t>38205</t>
  </si>
  <si>
    <t>38206</t>
  </si>
  <si>
    <t>38207</t>
  </si>
  <si>
    <t>38208</t>
  </si>
  <si>
    <t>38209</t>
  </si>
  <si>
    <t>38210</t>
  </si>
  <si>
    <t>38211</t>
  </si>
  <si>
    <t>38212</t>
  </si>
  <si>
    <t>38213</t>
  </si>
  <si>
    <t>38215</t>
  </si>
  <si>
    <t>38216</t>
  </si>
  <si>
    <t>38217</t>
  </si>
  <si>
    <t>38218</t>
  </si>
  <si>
    <t>38219</t>
  </si>
  <si>
    <t>38221</t>
  </si>
  <si>
    <t>38222</t>
  </si>
  <si>
    <t>38224</t>
  </si>
  <si>
    <t>38225</t>
  </si>
  <si>
    <t>38226</t>
  </si>
  <si>
    <t>38228</t>
  </si>
  <si>
    <t>38231</t>
  </si>
  <si>
    <t>38232</t>
  </si>
  <si>
    <t>38235</t>
  </si>
  <si>
    <t>38236</t>
  </si>
  <si>
    <t>38237</t>
  </si>
  <si>
    <t>38238</t>
  </si>
  <si>
    <t>38240</t>
  </si>
  <si>
    <t>38241</t>
  </si>
  <si>
    <t>38242</t>
  </si>
  <si>
    <t>38243</t>
  </si>
  <si>
    <t>38244</t>
  </si>
  <si>
    <t>38245</t>
  </si>
  <si>
    <t>38246</t>
  </si>
  <si>
    <t>38247</t>
  </si>
  <si>
    <t>38248</t>
  </si>
  <si>
    <t>38250</t>
  </si>
  <si>
    <t>38252</t>
  </si>
  <si>
    <t>38253</t>
  </si>
  <si>
    <t>38254</t>
  </si>
  <si>
    <t>38255</t>
  </si>
  <si>
    <t>38256</t>
  </si>
  <si>
    <t>38257</t>
  </si>
  <si>
    <t>38258</t>
  </si>
  <si>
    <t>38259</t>
  </si>
  <si>
    <t>38260</t>
  </si>
  <si>
    <t>38261</t>
  </si>
  <si>
    <t>38263</t>
  </si>
  <si>
    <t>38264</t>
  </si>
  <si>
    <t>38265</t>
  </si>
  <si>
    <t>38266</t>
  </si>
  <si>
    <t>38267</t>
  </si>
  <si>
    <t>38268</t>
  </si>
  <si>
    <t>38272</t>
  </si>
  <si>
    <t>38273</t>
  </si>
  <si>
    <t>38275</t>
  </si>
  <si>
    <t>38276</t>
  </si>
  <si>
    <t>38277</t>
  </si>
  <si>
    <t>38278</t>
  </si>
  <si>
    <t>38280</t>
  </si>
  <si>
    <t>38281</t>
  </si>
  <si>
    <t>38282</t>
  </si>
  <si>
    <t>38283</t>
  </si>
  <si>
    <t>38284</t>
  </si>
  <si>
    <t>38285</t>
  </si>
  <si>
    <t>38286</t>
  </si>
  <si>
    <t>38287</t>
  </si>
  <si>
    <t>38288</t>
  </si>
  <si>
    <t>38289</t>
  </si>
  <si>
    <t>38290</t>
  </si>
  <si>
    <t>38291</t>
  </si>
  <si>
    <t>38292</t>
  </si>
  <si>
    <t>38294</t>
  </si>
  <si>
    <t>38295</t>
  </si>
  <si>
    <t>38296</t>
  </si>
  <si>
    <t>38297</t>
  </si>
  <si>
    <t>38298</t>
  </si>
  <si>
    <t>38299</t>
  </si>
  <si>
    <t>38300</t>
  </si>
  <si>
    <t>38301</t>
  </si>
  <si>
    <t>38303</t>
  </si>
  <si>
    <t>38304</t>
  </si>
  <si>
    <t>38307</t>
  </si>
  <si>
    <t>38308</t>
  </si>
  <si>
    <t>38310</t>
  </si>
  <si>
    <t>38311</t>
  </si>
  <si>
    <t>38315</t>
  </si>
  <si>
    <t>38319</t>
  </si>
  <si>
    <t>38320</t>
  </si>
  <si>
    <t>38321</t>
  </si>
  <si>
    <t>38322</t>
  </si>
  <si>
    <t>38323</t>
  </si>
  <si>
    <t>38324</t>
  </si>
  <si>
    <t>38325</t>
  </si>
  <si>
    <t>38326</t>
  </si>
  <si>
    <t>38328</t>
  </si>
  <si>
    <t>38329</t>
  </si>
  <si>
    <t>38330</t>
  </si>
  <si>
    <t>38333</t>
  </si>
  <si>
    <t>38334</t>
  </si>
  <si>
    <t>38335</t>
  </si>
  <si>
    <t>38336</t>
  </si>
  <si>
    <t>38338</t>
  </si>
  <si>
    <t>38339</t>
  </si>
  <si>
    <t>38341</t>
  </si>
  <si>
    <t>38342</t>
  </si>
  <si>
    <t>38343</t>
  </si>
  <si>
    <t>38344</t>
  </si>
  <si>
    <t>38345</t>
  </si>
  <si>
    <t>38346</t>
  </si>
  <si>
    <t>38347</t>
  </si>
  <si>
    <t>38349</t>
  </si>
  <si>
    <t>38350</t>
  </si>
  <si>
    <t>38351</t>
  </si>
  <si>
    <t>38354</t>
  </si>
  <si>
    <t>38355</t>
  </si>
  <si>
    <t>38356</t>
  </si>
  <si>
    <t>38357</t>
  </si>
  <si>
    <t>38358</t>
  </si>
  <si>
    <t>38359</t>
  </si>
  <si>
    <t>38360</t>
  </si>
  <si>
    <t>38361</t>
  </si>
  <si>
    <t>38362</t>
  </si>
  <si>
    <t>38363</t>
  </si>
  <si>
    <t>38364</t>
  </si>
  <si>
    <t>38365</t>
  </si>
  <si>
    <t>38366</t>
  </si>
  <si>
    <t>38369</t>
  </si>
  <si>
    <t>38370</t>
  </si>
  <si>
    <t>38372</t>
  </si>
  <si>
    <t>38373</t>
  </si>
  <si>
    <t>38374</t>
  </si>
  <si>
    <t>38375</t>
  </si>
  <si>
    <t>38376</t>
  </si>
  <si>
    <t>38377</t>
  </si>
  <si>
    <t>38379</t>
  </si>
  <si>
    <t>38380</t>
  </si>
  <si>
    <t>38381</t>
  </si>
  <si>
    <t>38383</t>
  </si>
  <si>
    <t>38384</t>
  </si>
  <si>
    <t>38386</t>
  </si>
  <si>
    <t>38387</t>
  </si>
  <si>
    <t>38388</t>
  </si>
  <si>
    <t>38389</t>
  </si>
  <si>
    <t>38390</t>
  </si>
  <si>
    <t>38391</t>
  </si>
  <si>
    <t>38392</t>
  </si>
  <si>
    <t>38393</t>
  </si>
  <si>
    <t>38394</t>
  </si>
  <si>
    <t>38395</t>
  </si>
  <si>
    <t>38396</t>
  </si>
  <si>
    <t>38398</t>
  </si>
  <si>
    <t>38399</t>
  </si>
  <si>
    <t>38402</t>
  </si>
  <si>
    <t>38403</t>
  </si>
  <si>
    <t>38404</t>
  </si>
  <si>
    <t>38405</t>
  </si>
  <si>
    <t>38406</t>
  </si>
  <si>
    <t>38407</t>
  </si>
  <si>
    <t>38408</t>
  </si>
  <si>
    <t>38409</t>
  </si>
  <si>
    <t>38410</t>
  </si>
  <si>
    <t>38412</t>
  </si>
  <si>
    <t>38413</t>
  </si>
  <si>
    <t>38414</t>
  </si>
  <si>
    <t>38415</t>
  </si>
  <si>
    <t>38416</t>
  </si>
  <si>
    <t>38417</t>
  </si>
  <si>
    <t>38418</t>
  </si>
  <si>
    <t>38419</t>
  </si>
  <si>
    <t>38420</t>
  </si>
  <si>
    <t>38424</t>
  </si>
  <si>
    <t>38425</t>
  </si>
  <si>
    <t>38426</t>
  </si>
  <si>
    <t>38427</t>
  </si>
  <si>
    <t>38428</t>
  </si>
  <si>
    <t>38429</t>
  </si>
  <si>
    <t>38430</t>
  </si>
  <si>
    <t>38432</t>
  </si>
  <si>
    <t>38433</t>
  </si>
  <si>
    <t>38434</t>
  </si>
  <si>
    <t>38437</t>
  </si>
  <si>
    <t>38438</t>
  </si>
  <si>
    <t>38440</t>
  </si>
  <si>
    <t>38442</t>
  </si>
  <si>
    <t>38443</t>
  </si>
  <si>
    <t>38444</t>
  </si>
  <si>
    <t>38446</t>
  </si>
  <si>
    <t>38450</t>
  </si>
  <si>
    <t>38452</t>
  </si>
  <si>
    <t>38453</t>
  </si>
  <si>
    <t>38454</t>
  </si>
  <si>
    <t>38455</t>
  </si>
  <si>
    <t>38456</t>
  </si>
  <si>
    <t>38457</t>
  </si>
  <si>
    <t>38458</t>
  </si>
  <si>
    <t>38459</t>
  </si>
  <si>
    <t>38460</t>
  </si>
  <si>
    <t>38462</t>
  </si>
  <si>
    <t>38464</t>
  </si>
  <si>
    <t>38465</t>
  </si>
  <si>
    <t>38466</t>
  </si>
  <si>
    <t>38467</t>
  </si>
  <si>
    <t>38468</t>
  </si>
  <si>
    <t>38469</t>
  </si>
  <si>
    <t>38470</t>
  </si>
  <si>
    <t>38471</t>
  </si>
  <si>
    <t>38472</t>
  </si>
  <si>
    <t>38473</t>
  </si>
  <si>
    <t>38475</t>
  </si>
  <si>
    <t>38476</t>
  </si>
  <si>
    <t>38478</t>
  </si>
  <si>
    <t>38479</t>
  </si>
  <si>
    <t>38480</t>
  </si>
  <si>
    <t>38481</t>
  </si>
  <si>
    <t>38483</t>
  </si>
  <si>
    <t>38484</t>
  </si>
  <si>
    <t>38488</t>
  </si>
  <si>
    <t>38489</t>
  </si>
  <si>
    <t>38490</t>
  </si>
  <si>
    <t>38492</t>
  </si>
  <si>
    <t>38494</t>
  </si>
  <si>
    <t>38495</t>
  </si>
  <si>
    <t>38496</t>
  </si>
  <si>
    <t>38497</t>
  </si>
  <si>
    <t>38498</t>
  </si>
  <si>
    <t>38500</t>
  </si>
  <si>
    <t>38501</t>
  </si>
  <si>
    <t>38504</t>
  </si>
  <si>
    <t>38505</t>
  </si>
  <si>
    <t>38508</t>
  </si>
  <si>
    <t>38509</t>
  </si>
  <si>
    <t>38511</t>
  </si>
  <si>
    <t>38512</t>
  </si>
  <si>
    <t>38513</t>
  </si>
  <si>
    <t>38514</t>
  </si>
  <si>
    <t>38515</t>
  </si>
  <si>
    <t>38518</t>
  </si>
  <si>
    <t>38519</t>
  </si>
  <si>
    <t>38520</t>
  </si>
  <si>
    <t>38521</t>
  </si>
  <si>
    <t>38522</t>
  </si>
  <si>
    <t>38523</t>
  </si>
  <si>
    <t>38525</t>
  </si>
  <si>
    <t>38526</t>
  </si>
  <si>
    <t>38527</t>
  </si>
  <si>
    <t>38528</t>
  </si>
  <si>
    <t>38531</t>
  </si>
  <si>
    <t>38532</t>
  </si>
  <si>
    <t>38535</t>
  </si>
  <si>
    <t>38536</t>
  </si>
  <si>
    <t>38540</t>
  </si>
  <si>
    <t>38542</t>
  </si>
  <si>
    <t>38543</t>
  </si>
  <si>
    <t>38546</t>
  </si>
  <si>
    <t>38548</t>
  </si>
  <si>
    <t>38549</t>
  </si>
  <si>
    <t>38550</t>
  </si>
  <si>
    <t>38551</t>
  </si>
  <si>
    <t>38552</t>
  </si>
  <si>
    <t>38554</t>
  </si>
  <si>
    <t>38555</t>
  </si>
  <si>
    <t>38556</t>
  </si>
  <si>
    <t>38557</t>
  </si>
  <si>
    <t>38558</t>
  </si>
  <si>
    <t>38559</t>
  </si>
  <si>
    <t>38560</t>
  </si>
  <si>
    <t>38561</t>
  </si>
  <si>
    <t>38564</t>
  </si>
  <si>
    <t>38567</t>
  </si>
  <si>
    <t>42001</t>
  </si>
  <si>
    <t>42002</t>
  </si>
  <si>
    <t>42003</t>
  </si>
  <si>
    <t>42006</t>
  </si>
  <si>
    <t>42007</t>
  </si>
  <si>
    <t>42008</t>
  </si>
  <si>
    <t>42009</t>
  </si>
  <si>
    <t>42010</t>
  </si>
  <si>
    <t>42011</t>
  </si>
  <si>
    <t>42012</t>
  </si>
  <si>
    <t>42013</t>
  </si>
  <si>
    <t>42014</t>
  </si>
  <si>
    <t>42015</t>
  </si>
  <si>
    <t>42016</t>
  </si>
  <si>
    <t>42017</t>
  </si>
  <si>
    <t>42018</t>
  </si>
  <si>
    <t>42019</t>
  </si>
  <si>
    <t>42021</t>
  </si>
  <si>
    <t>42023</t>
  </si>
  <si>
    <t>42025</t>
  </si>
  <si>
    <t>42026</t>
  </si>
  <si>
    <t>42027</t>
  </si>
  <si>
    <t>42028</t>
  </si>
  <si>
    <t>42029</t>
  </si>
  <si>
    <t>42030</t>
  </si>
  <si>
    <t>42031</t>
  </si>
  <si>
    <t>42033</t>
  </si>
  <si>
    <t>42034</t>
  </si>
  <si>
    <t>42035</t>
  </si>
  <si>
    <t>42037</t>
  </si>
  <si>
    <t>42038</t>
  </si>
  <si>
    <t>42039</t>
  </si>
  <si>
    <t>42040</t>
  </si>
  <si>
    <t>42041</t>
  </si>
  <si>
    <t>42042</t>
  </si>
  <si>
    <t>42045</t>
  </si>
  <si>
    <t>42046</t>
  </si>
  <si>
    <t>42047</t>
  </si>
  <si>
    <t>42048</t>
  </si>
  <si>
    <t>42049</t>
  </si>
  <si>
    <t>42050</t>
  </si>
  <si>
    <t>42051</t>
  </si>
  <si>
    <t>42052</t>
  </si>
  <si>
    <t>42054</t>
  </si>
  <si>
    <t>42055</t>
  </si>
  <si>
    <t>42056</t>
  </si>
  <si>
    <t>42058</t>
  </si>
  <si>
    <t>42059</t>
  </si>
  <si>
    <t>42060</t>
  </si>
  <si>
    <t>42061</t>
  </si>
  <si>
    <t>42062</t>
  </si>
  <si>
    <t>42063</t>
  </si>
  <si>
    <t>42064</t>
  </si>
  <si>
    <t>42065</t>
  </si>
  <si>
    <t>42066</t>
  </si>
  <si>
    <t>42067</t>
  </si>
  <si>
    <t>42068</t>
  </si>
  <si>
    <t>42069</t>
  </si>
  <si>
    <t>42070</t>
  </si>
  <si>
    <t>42071</t>
  </si>
  <si>
    <t>42072</t>
  </si>
  <si>
    <t>42073</t>
  </si>
  <si>
    <t>42074</t>
  </si>
  <si>
    <t>42075</t>
  </si>
  <si>
    <t>42076</t>
  </si>
  <si>
    <t>42077</t>
  </si>
  <si>
    <t>42078</t>
  </si>
  <si>
    <t>42079</t>
  </si>
  <si>
    <t>42081</t>
  </si>
  <si>
    <t>42083</t>
  </si>
  <si>
    <t>42084</t>
  </si>
  <si>
    <t>42085</t>
  </si>
  <si>
    <t>42086</t>
  </si>
  <si>
    <t>42087</t>
  </si>
  <si>
    <t>42088</t>
  </si>
  <si>
    <t>42089</t>
  </si>
  <si>
    <t>42090</t>
  </si>
  <si>
    <t>42091</t>
  </si>
  <si>
    <t>42094</t>
  </si>
  <si>
    <t>42096</t>
  </si>
  <si>
    <t>42098</t>
  </si>
  <si>
    <t>42100</t>
  </si>
  <si>
    <t>42101</t>
  </si>
  <si>
    <t>42102</t>
  </si>
  <si>
    <t>42104</t>
  </si>
  <si>
    <t>42105</t>
  </si>
  <si>
    <t>42106</t>
  </si>
  <si>
    <t>42107</t>
  </si>
  <si>
    <t>42108</t>
  </si>
  <si>
    <t>42109</t>
  </si>
  <si>
    <t>42112</t>
  </si>
  <si>
    <t>42113</t>
  </si>
  <si>
    <t>42115</t>
  </si>
  <si>
    <t>42116</t>
  </si>
  <si>
    <t>42117</t>
  </si>
  <si>
    <t>42118</t>
  </si>
  <si>
    <t>42119</t>
  </si>
  <si>
    <t>42120</t>
  </si>
  <si>
    <t>42121</t>
  </si>
  <si>
    <t>42122</t>
  </si>
  <si>
    <t>42124</t>
  </si>
  <si>
    <t>42125</t>
  </si>
  <si>
    <t>42126</t>
  </si>
  <si>
    <t>42127</t>
  </si>
  <si>
    <t>42128</t>
  </si>
  <si>
    <t>42129</t>
  </si>
  <si>
    <t>42130</t>
  </si>
  <si>
    <t>42131</t>
  </si>
  <si>
    <t>42132</t>
  </si>
  <si>
    <t>42133</t>
  </si>
  <si>
    <t>42134</t>
  </si>
  <si>
    <t>42135</t>
  </si>
  <si>
    <t>42136</t>
  </si>
  <si>
    <t>42137</t>
  </si>
  <si>
    <t>42138</t>
  </si>
  <si>
    <t>42139</t>
  </si>
  <si>
    <t>42140</t>
  </si>
  <si>
    <t>42141</t>
  </si>
  <si>
    <t>42142</t>
  </si>
  <si>
    <t>42143</t>
  </si>
  <si>
    <t>42145</t>
  </si>
  <si>
    <t>42146</t>
  </si>
  <si>
    <t>42147</t>
  </si>
  <si>
    <t>42148</t>
  </si>
  <si>
    <t>42150</t>
  </si>
  <si>
    <t>42151</t>
  </si>
  <si>
    <t>42152</t>
  </si>
  <si>
    <t>42153</t>
  </si>
  <si>
    <t>42154</t>
  </si>
  <si>
    <t>42155</t>
  </si>
  <si>
    <t>42156</t>
  </si>
  <si>
    <t>42157</t>
  </si>
  <si>
    <t>42158</t>
  </si>
  <si>
    <t>42159</t>
  </si>
  <si>
    <t>42160</t>
  </si>
  <si>
    <t>42161</t>
  </si>
  <si>
    <t>42162</t>
  </si>
  <si>
    <t>42163</t>
  </si>
  <si>
    <t>42164</t>
  </si>
  <si>
    <t>42165</t>
  </si>
  <si>
    <t>42166</t>
  </si>
  <si>
    <t>42167</t>
  </si>
  <si>
    <t>42168</t>
  </si>
  <si>
    <t>42169</t>
  </si>
  <si>
    <t>42170</t>
  </si>
  <si>
    <t>42171</t>
  </si>
  <si>
    <t>42172</t>
  </si>
  <si>
    <t>42173</t>
  </si>
  <si>
    <t>42174</t>
  </si>
  <si>
    <t>42175</t>
  </si>
  <si>
    <t>42176</t>
  </si>
  <si>
    <t>42177</t>
  </si>
  <si>
    <t>42178</t>
  </si>
  <si>
    <t>42179</t>
  </si>
  <si>
    <t>42180</t>
  </si>
  <si>
    <t>42181</t>
  </si>
  <si>
    <t>42182</t>
  </si>
  <si>
    <t>42184</t>
  </si>
  <si>
    <t>42185</t>
  </si>
  <si>
    <t>42188</t>
  </si>
  <si>
    <t>42191</t>
  </si>
  <si>
    <t>42192</t>
  </si>
  <si>
    <t>42193</t>
  </si>
  <si>
    <t>42194</t>
  </si>
  <si>
    <t>42195</t>
  </si>
  <si>
    <t>42196</t>
  </si>
  <si>
    <t>42197</t>
  </si>
  <si>
    <t>42198</t>
  </si>
  <si>
    <t>42199</t>
  </si>
  <si>
    <t>42201</t>
  </si>
  <si>
    <t>42202</t>
  </si>
  <si>
    <t>42203</t>
  </si>
  <si>
    <t>42204</t>
  </si>
  <si>
    <t>42205</t>
  </si>
  <si>
    <t>42208</t>
  </si>
  <si>
    <t>42209</t>
  </si>
  <si>
    <t>42210</t>
  </si>
  <si>
    <t>42212</t>
  </si>
  <si>
    <t>42213</t>
  </si>
  <si>
    <t>42214</t>
  </si>
  <si>
    <t>42215</t>
  </si>
  <si>
    <t>42216</t>
  </si>
  <si>
    <t>42217</t>
  </si>
  <si>
    <t>42219</t>
  </si>
  <si>
    <t>42220</t>
  </si>
  <si>
    <t>42221</t>
  </si>
  <si>
    <t>42224</t>
  </si>
  <si>
    <t>42226</t>
  </si>
  <si>
    <t>42227</t>
  </si>
  <si>
    <t>42228</t>
  </si>
  <si>
    <t>42229</t>
  </si>
  <si>
    <t>42230</t>
  </si>
  <si>
    <t>42231</t>
  </si>
  <si>
    <t>42232</t>
  </si>
  <si>
    <t>42233</t>
  </si>
  <si>
    <t>42234</t>
  </si>
  <si>
    <t>42235</t>
  </si>
  <si>
    <t>42236</t>
  </si>
  <si>
    <t>42238</t>
  </si>
  <si>
    <t>42239</t>
  </si>
  <si>
    <t>42240</t>
  </si>
  <si>
    <t>42241</t>
  </si>
  <si>
    <t>42243</t>
  </si>
  <si>
    <t>42245</t>
  </si>
  <si>
    <t>42246</t>
  </si>
  <si>
    <t>42247</t>
  </si>
  <si>
    <t>42248</t>
  </si>
  <si>
    <t>42249</t>
  </si>
  <si>
    <t>42251</t>
  </si>
  <si>
    <t>42252</t>
  </si>
  <si>
    <t>42253</t>
  </si>
  <si>
    <t>42254</t>
  </si>
  <si>
    <t>42255</t>
  </si>
  <si>
    <t>42256</t>
  </si>
  <si>
    <t>42257</t>
  </si>
  <si>
    <t>42260</t>
  </si>
  <si>
    <t>42261</t>
  </si>
  <si>
    <t>42262</t>
  </si>
  <si>
    <t>42264</t>
  </si>
  <si>
    <t>42265</t>
  </si>
  <si>
    <t>42266</t>
  </si>
  <si>
    <t>42267</t>
  </si>
  <si>
    <t>42268</t>
  </si>
  <si>
    <t>42269</t>
  </si>
  <si>
    <t>42272</t>
  </si>
  <si>
    <t>42273</t>
  </si>
  <si>
    <t>42274</t>
  </si>
  <si>
    <t>42276</t>
  </si>
  <si>
    <t>42277</t>
  </si>
  <si>
    <t>42278</t>
  </si>
  <si>
    <t>42280</t>
  </si>
  <si>
    <t>42281</t>
  </si>
  <si>
    <t>42282</t>
  </si>
  <si>
    <t>42283</t>
  </si>
  <si>
    <t>42284</t>
  </si>
  <si>
    <t>42285</t>
  </si>
  <si>
    <t>42286</t>
  </si>
  <si>
    <t>42287</t>
  </si>
  <si>
    <t>42288</t>
  </si>
  <si>
    <t>42289</t>
  </si>
  <si>
    <t>42290</t>
  </si>
  <si>
    <t>42293</t>
  </si>
  <si>
    <t>42294</t>
  </si>
  <si>
    <t>42295</t>
  </si>
  <si>
    <t>42296</t>
  </si>
  <si>
    <t>42297</t>
  </si>
  <si>
    <t>42298</t>
  </si>
  <si>
    <t>42299</t>
  </si>
  <si>
    <t>42300</t>
  </si>
  <si>
    <t>42301</t>
  </si>
  <si>
    <t>42303</t>
  </si>
  <si>
    <t>42306</t>
  </si>
  <si>
    <t>42307</t>
  </si>
  <si>
    <t>42308</t>
  </si>
  <si>
    <t>42310</t>
  </si>
  <si>
    <t>42312</t>
  </si>
  <si>
    <t>42313</t>
  </si>
  <si>
    <t>42314</t>
  </si>
  <si>
    <t>42315</t>
  </si>
  <si>
    <t>42317</t>
  </si>
  <si>
    <t>42318</t>
  </si>
  <si>
    <t>42319</t>
  </si>
  <si>
    <t>42320</t>
  </si>
  <si>
    <t>42321</t>
  </si>
  <si>
    <t>42322</t>
  </si>
  <si>
    <t>42325</t>
  </si>
  <si>
    <t>42326</t>
  </si>
  <si>
    <t>42327</t>
  </si>
  <si>
    <t>42328</t>
  </si>
  <si>
    <t>42329</t>
  </si>
  <si>
    <t>42331</t>
  </si>
  <si>
    <t>42332</t>
  </si>
  <si>
    <t>42333</t>
  </si>
  <si>
    <t>42334</t>
  </si>
  <si>
    <t>42335</t>
  </si>
  <si>
    <t>42336</t>
  </si>
  <si>
    <t>42337</t>
  </si>
  <si>
    <t>42338</t>
  </si>
  <si>
    <t>42339</t>
  </si>
  <si>
    <t>43001</t>
  </si>
  <si>
    <t>43002</t>
  </si>
  <si>
    <t>43003</t>
  </si>
  <si>
    <t>43004</t>
  </si>
  <si>
    <t>43005</t>
  </si>
  <si>
    <t>43006</t>
  </si>
  <si>
    <t>43007</t>
  </si>
  <si>
    <t>43008</t>
  </si>
  <si>
    <t>43009</t>
  </si>
  <si>
    <t>43010</t>
  </si>
  <si>
    <t>43011</t>
  </si>
  <si>
    <t>43013</t>
  </si>
  <si>
    <t>43014</t>
  </si>
  <si>
    <t>43015</t>
  </si>
  <si>
    <t>43016</t>
  </si>
  <si>
    <t>43017</t>
  </si>
  <si>
    <t>43018</t>
  </si>
  <si>
    <t>43019</t>
  </si>
  <si>
    <t>43020</t>
  </si>
  <si>
    <t>43021</t>
  </si>
  <si>
    <t>43022</t>
  </si>
  <si>
    <t>43023</t>
  </si>
  <si>
    <t>43024</t>
  </si>
  <si>
    <t>43025</t>
  </si>
  <si>
    <t>43026</t>
  </si>
  <si>
    <t>43027</t>
  </si>
  <si>
    <t>43028</t>
  </si>
  <si>
    <t>43029</t>
  </si>
  <si>
    <t>43030</t>
  </si>
  <si>
    <t>43031</t>
  </si>
  <si>
    <t>43032</t>
  </si>
  <si>
    <t>43033</t>
  </si>
  <si>
    <t>43034</t>
  </si>
  <si>
    <t>43035</t>
  </si>
  <si>
    <t>43036</t>
  </si>
  <si>
    <t>43037</t>
  </si>
  <si>
    <t>43038</t>
  </si>
  <si>
    <t>43039</t>
  </si>
  <si>
    <t>43040</t>
  </si>
  <si>
    <t>43041</t>
  </si>
  <si>
    <t>43042</t>
  </si>
  <si>
    <t>43043</t>
  </si>
  <si>
    <t>43044</t>
  </si>
  <si>
    <t>43045</t>
  </si>
  <si>
    <t>43046</t>
  </si>
  <si>
    <t>43047</t>
  </si>
  <si>
    <t>43048</t>
  </si>
  <si>
    <t>43049</t>
  </si>
  <si>
    <t>43050</t>
  </si>
  <si>
    <t>43051</t>
  </si>
  <si>
    <t>43052</t>
  </si>
  <si>
    <t>43053</t>
  </si>
  <si>
    <t>43054</t>
  </si>
  <si>
    <t>43055</t>
  </si>
  <si>
    <t>43056</t>
  </si>
  <si>
    <t>43057</t>
  </si>
  <si>
    <t>43058</t>
  </si>
  <si>
    <t>43059</t>
  </si>
  <si>
    <t>43060</t>
  </si>
  <si>
    <t>43061</t>
  </si>
  <si>
    <t>43062</t>
  </si>
  <si>
    <t>43063</t>
  </si>
  <si>
    <t>43064</t>
  </si>
  <si>
    <t>43065</t>
  </si>
  <si>
    <t>43066</t>
  </si>
  <si>
    <t>43067</t>
  </si>
  <si>
    <t>43068</t>
  </si>
  <si>
    <t>43069</t>
  </si>
  <si>
    <t>43070</t>
  </si>
  <si>
    <t>43071</t>
  </si>
  <si>
    <t>43072</t>
  </si>
  <si>
    <t>43073</t>
  </si>
  <si>
    <t>43074</t>
  </si>
  <si>
    <t>43075</t>
  </si>
  <si>
    <t>43076</t>
  </si>
  <si>
    <t>43077</t>
  </si>
  <si>
    <t>43078</t>
  </si>
  <si>
    <t>43079</t>
  </si>
  <si>
    <t>43080</t>
  </si>
  <si>
    <t>43082</t>
  </si>
  <si>
    <t>43083</t>
  </si>
  <si>
    <t>43084</t>
  </si>
  <si>
    <t>43085</t>
  </si>
  <si>
    <t>43086</t>
  </si>
  <si>
    <t>43087</t>
  </si>
  <si>
    <t>43088</t>
  </si>
  <si>
    <t>43089</t>
  </si>
  <si>
    <t>43090</t>
  </si>
  <si>
    <t>43091</t>
  </si>
  <si>
    <t>43092</t>
  </si>
  <si>
    <t>43093</t>
  </si>
  <si>
    <t>43094</t>
  </si>
  <si>
    <t>43095</t>
  </si>
  <si>
    <t>43096</t>
  </si>
  <si>
    <t>43097</t>
  </si>
  <si>
    <t>43098</t>
  </si>
  <si>
    <t>43099</t>
  </si>
  <si>
    <t>43100</t>
  </si>
  <si>
    <t>43101</t>
  </si>
  <si>
    <t>43102</t>
  </si>
  <si>
    <t>43103</t>
  </si>
  <si>
    <t>43104</t>
  </si>
  <si>
    <t>43105</t>
  </si>
  <si>
    <t>43106</t>
  </si>
  <si>
    <t>43107</t>
  </si>
  <si>
    <t>43108</t>
  </si>
  <si>
    <t>43109</t>
  </si>
  <si>
    <t>43110</t>
  </si>
  <si>
    <t>43111</t>
  </si>
  <si>
    <t>43112</t>
  </si>
  <si>
    <t>43113</t>
  </si>
  <si>
    <t>43114</t>
  </si>
  <si>
    <t>43115</t>
  </si>
  <si>
    <t>43116</t>
  </si>
  <si>
    <t>43117</t>
  </si>
  <si>
    <t>43118</t>
  </si>
  <si>
    <t>43119</t>
  </si>
  <si>
    <t>43120</t>
  </si>
  <si>
    <t>43121</t>
  </si>
  <si>
    <t>43122</t>
  </si>
  <si>
    <t>43123</t>
  </si>
  <si>
    <t>43124</t>
  </si>
  <si>
    <t>43125</t>
  </si>
  <si>
    <t>43126</t>
  </si>
  <si>
    <t>43127</t>
  </si>
  <si>
    <t>43128</t>
  </si>
  <si>
    <t>43129</t>
  </si>
  <si>
    <t>43130</t>
  </si>
  <si>
    <t>43131</t>
  </si>
  <si>
    <t>43132</t>
  </si>
  <si>
    <t>43133</t>
  </si>
  <si>
    <t>43134</t>
  </si>
  <si>
    <t>43135</t>
  </si>
  <si>
    <t>43136</t>
  </si>
  <si>
    <t>43138</t>
  </si>
  <si>
    <t>43139</t>
  </si>
  <si>
    <t>43140</t>
  </si>
  <si>
    <t>43141</t>
  </si>
  <si>
    <t>43142</t>
  </si>
  <si>
    <t>43143</t>
  </si>
  <si>
    <t>43144</t>
  </si>
  <si>
    <t>43145</t>
  </si>
  <si>
    <t>43147</t>
  </si>
  <si>
    <t>43148</t>
  </si>
  <si>
    <t>43149</t>
  </si>
  <si>
    <t>43150</t>
  </si>
  <si>
    <t>43151</t>
  </si>
  <si>
    <t>43152</t>
  </si>
  <si>
    <t>43154</t>
  </si>
  <si>
    <t>43155</t>
  </si>
  <si>
    <t>43156</t>
  </si>
  <si>
    <t>43157</t>
  </si>
  <si>
    <t>43158</t>
  </si>
  <si>
    <t>43159</t>
  </si>
  <si>
    <t>43160</t>
  </si>
  <si>
    <t>43162</t>
  </si>
  <si>
    <t>43163</t>
  </si>
  <si>
    <t>43164</t>
  </si>
  <si>
    <t>43165</t>
  </si>
  <si>
    <t>43166</t>
  </si>
  <si>
    <t>43167</t>
  </si>
  <si>
    <t>43168</t>
  </si>
  <si>
    <t>43169</t>
  </si>
  <si>
    <t>43170</t>
  </si>
  <si>
    <t>43171</t>
  </si>
  <si>
    <t>43172</t>
  </si>
  <si>
    <t>43173</t>
  </si>
  <si>
    <t>43174</t>
  </si>
  <si>
    <t>43175</t>
  </si>
  <si>
    <t>43177</t>
  </si>
  <si>
    <t>43178</t>
  </si>
  <si>
    <t>43180</t>
  </si>
  <si>
    <t>43181</t>
  </si>
  <si>
    <t>43182</t>
  </si>
  <si>
    <t>43183</t>
  </si>
  <si>
    <t>43185</t>
  </si>
  <si>
    <t>43186</t>
  </si>
  <si>
    <t>43187</t>
  </si>
  <si>
    <t>43188</t>
  </si>
  <si>
    <t>43189</t>
  </si>
  <si>
    <t>43190</t>
  </si>
  <si>
    <t>43191</t>
  </si>
  <si>
    <t>43192</t>
  </si>
  <si>
    <t>43193</t>
  </si>
  <si>
    <t>43194</t>
  </si>
  <si>
    <t>43195</t>
  </si>
  <si>
    <t>43196</t>
  </si>
  <si>
    <t>43197</t>
  </si>
  <si>
    <t>43198</t>
  </si>
  <si>
    <t>43199</t>
  </si>
  <si>
    <t>43200</t>
  </si>
  <si>
    <t>43201</t>
  </si>
  <si>
    <t>43202</t>
  </si>
  <si>
    <t>43203</t>
  </si>
  <si>
    <t>43204</t>
  </si>
  <si>
    <t>43205</t>
  </si>
  <si>
    <t>43206</t>
  </si>
  <si>
    <t>43207</t>
  </si>
  <si>
    <t>43208</t>
  </si>
  <si>
    <t>43210</t>
  </si>
  <si>
    <t>43211</t>
  </si>
  <si>
    <t>43212</t>
  </si>
  <si>
    <t>43213</t>
  </si>
  <si>
    <t>43214</t>
  </si>
  <si>
    <t>43215</t>
  </si>
  <si>
    <t>43216</t>
  </si>
  <si>
    <t>43217</t>
  </si>
  <si>
    <t>43218</t>
  </si>
  <si>
    <t>43219</t>
  </si>
  <si>
    <t>43220</t>
  </si>
  <si>
    <t>43221</t>
  </si>
  <si>
    <t>43222</t>
  </si>
  <si>
    <t>43223</t>
  </si>
  <si>
    <t>43224</t>
  </si>
  <si>
    <t>43225</t>
  </si>
  <si>
    <t>43226</t>
  </si>
  <si>
    <t>43227</t>
  </si>
  <si>
    <t>43228</t>
  </si>
  <si>
    <t>43229</t>
  </si>
  <si>
    <t>43230</t>
  </si>
  <si>
    <t>43231</t>
  </si>
  <si>
    <t>43232</t>
  </si>
  <si>
    <t>43233</t>
  </si>
  <si>
    <t>43234</t>
  </si>
  <si>
    <t>43236</t>
  </si>
  <si>
    <t>43237</t>
  </si>
  <si>
    <t>43238</t>
  </si>
  <si>
    <t>43239</t>
  </si>
  <si>
    <t>43240</t>
  </si>
  <si>
    <t>43241</t>
  </si>
  <si>
    <t>43242</t>
  </si>
  <si>
    <t>43244</t>
  </si>
  <si>
    <t>43245</t>
  </si>
  <si>
    <t>43246</t>
  </si>
  <si>
    <t>43247</t>
  </si>
  <si>
    <t>43249</t>
  </si>
  <si>
    <t>43250</t>
  </si>
  <si>
    <t>43251</t>
  </si>
  <si>
    <t>43252</t>
  </si>
  <si>
    <t>43253</t>
  </si>
  <si>
    <t>43254</t>
  </si>
  <si>
    <t>43256</t>
  </si>
  <si>
    <t>43257</t>
  </si>
  <si>
    <t>43258</t>
  </si>
  <si>
    <t>43259</t>
  </si>
  <si>
    <t>43260</t>
  </si>
  <si>
    <t>43261</t>
  </si>
  <si>
    <t>43262</t>
  </si>
  <si>
    <t>43263</t>
  </si>
  <si>
    <t>43264</t>
  </si>
  <si>
    <t>43265</t>
  </si>
  <si>
    <t>43267</t>
  </si>
  <si>
    <t>43268</t>
  </si>
  <si>
    <t>63001</t>
  </si>
  <si>
    <t>63002</t>
  </si>
  <si>
    <t>63003</t>
  </si>
  <si>
    <t>63004</t>
  </si>
  <si>
    <t>63005</t>
  </si>
  <si>
    <t>63006</t>
  </si>
  <si>
    <t>63007</t>
  </si>
  <si>
    <t>63008</t>
  </si>
  <si>
    <t>63009</t>
  </si>
  <si>
    <t>63010</t>
  </si>
  <si>
    <t>63011</t>
  </si>
  <si>
    <t>63012</t>
  </si>
  <si>
    <t>63013</t>
  </si>
  <si>
    <t>63015</t>
  </si>
  <si>
    <t>63016</t>
  </si>
  <si>
    <t>63017</t>
  </si>
  <si>
    <t>63020</t>
  </si>
  <si>
    <t>63021</t>
  </si>
  <si>
    <t>63022</t>
  </si>
  <si>
    <t>63023</t>
  </si>
  <si>
    <t>63024</t>
  </si>
  <si>
    <t>63025</t>
  </si>
  <si>
    <t>63026</t>
  </si>
  <si>
    <t>63027</t>
  </si>
  <si>
    <t>63028</t>
  </si>
  <si>
    <t>63029</t>
  </si>
  <si>
    <t>63030</t>
  </si>
  <si>
    <t>63031</t>
  </si>
  <si>
    <t>63033</t>
  </si>
  <si>
    <t>63034</t>
  </si>
  <si>
    <t>63035</t>
  </si>
  <si>
    <t>63036</t>
  </si>
  <si>
    <t>63037</t>
  </si>
  <si>
    <t>63038</t>
  </si>
  <si>
    <t>63039</t>
  </si>
  <si>
    <t>63040</t>
  </si>
  <si>
    <t>63041</t>
  </si>
  <si>
    <t>63043</t>
  </si>
  <si>
    <t>63044</t>
  </si>
  <si>
    <t>63045</t>
  </si>
  <si>
    <t>63046</t>
  </si>
  <si>
    <t>63047</t>
  </si>
  <si>
    <t>63048</t>
  </si>
  <si>
    <t>63049</t>
  </si>
  <si>
    <t>63050</t>
  </si>
  <si>
    <t>63051</t>
  </si>
  <si>
    <t>63052</t>
  </si>
  <si>
    <t>63053</t>
  </si>
  <si>
    <t>63054</t>
  </si>
  <si>
    <t>63055</t>
  </si>
  <si>
    <t>63056</t>
  </si>
  <si>
    <t>63057</t>
  </si>
  <si>
    <t>63058</t>
  </si>
  <si>
    <t>63059</t>
  </si>
  <si>
    <t>63060</t>
  </si>
  <si>
    <t>63061</t>
  </si>
  <si>
    <t>63062</t>
  </si>
  <si>
    <t>63064</t>
  </si>
  <si>
    <t>63065</t>
  </si>
  <si>
    <t>63066</t>
  </si>
  <si>
    <t>63067</t>
  </si>
  <si>
    <t>63071</t>
  </si>
  <si>
    <t>63072</t>
  </si>
  <si>
    <t>63073</t>
  </si>
  <si>
    <t>63074</t>
  </si>
  <si>
    <t>63076</t>
  </si>
  <si>
    <t>63077</t>
  </si>
  <si>
    <t>63079</t>
  </si>
  <si>
    <t>63080</t>
  </si>
  <si>
    <t>63081</t>
  </si>
  <si>
    <t>63082</t>
  </si>
  <si>
    <t>63083</t>
  </si>
  <si>
    <t>63084</t>
  </si>
  <si>
    <t>63085</t>
  </si>
  <si>
    <t>63086</t>
  </si>
  <si>
    <t>63087</t>
  </si>
  <si>
    <t>63088</t>
  </si>
  <si>
    <t>63089</t>
  </si>
  <si>
    <t>63090</t>
  </si>
  <si>
    <t>63091</t>
  </si>
  <si>
    <t>63092</t>
  </si>
  <si>
    <t>63093</t>
  </si>
  <si>
    <t>63094</t>
  </si>
  <si>
    <t>63095</t>
  </si>
  <si>
    <t>63097</t>
  </si>
  <si>
    <t>63098</t>
  </si>
  <si>
    <t>63100</t>
  </si>
  <si>
    <t>63101</t>
  </si>
  <si>
    <t>63102</t>
  </si>
  <si>
    <t>63104</t>
  </si>
  <si>
    <t>63105</t>
  </si>
  <si>
    <t>63107</t>
  </si>
  <si>
    <t>63108</t>
  </si>
  <si>
    <t>63109</t>
  </si>
  <si>
    <t>63110</t>
  </si>
  <si>
    <t>63111</t>
  </si>
  <si>
    <t>63112</t>
  </si>
  <si>
    <t>63114</t>
  </si>
  <si>
    <t>63115</t>
  </si>
  <si>
    <t>63116</t>
  </si>
  <si>
    <t>63117</t>
  </si>
  <si>
    <t>63118</t>
  </si>
  <si>
    <t>63119</t>
  </si>
  <si>
    <t>63121</t>
  </si>
  <si>
    <t>63122</t>
  </si>
  <si>
    <t>63123</t>
  </si>
  <si>
    <t>63125</t>
  </si>
  <si>
    <t>63126</t>
  </si>
  <si>
    <t>63128</t>
  </si>
  <si>
    <t>63129</t>
  </si>
  <si>
    <t>63130</t>
  </si>
  <si>
    <t>63131</t>
  </si>
  <si>
    <t>63132</t>
  </si>
  <si>
    <t>63134</t>
  </si>
  <si>
    <t>63135</t>
  </si>
  <si>
    <t>63136</t>
  </si>
  <si>
    <t>63137</t>
  </si>
  <si>
    <t>63138</t>
  </si>
  <si>
    <t>63139</t>
  </si>
  <si>
    <t>63140</t>
  </si>
  <si>
    <t>63142</t>
  </si>
  <si>
    <t>63143</t>
  </si>
  <si>
    <t>63144</t>
  </si>
  <si>
    <t>63145</t>
  </si>
  <si>
    <t>63146</t>
  </si>
  <si>
    <t>63147</t>
  </si>
  <si>
    <t>63148</t>
  </si>
  <si>
    <t>63149</t>
  </si>
  <si>
    <t>63151</t>
  </si>
  <si>
    <t>63152</t>
  </si>
  <si>
    <t>63153</t>
  </si>
  <si>
    <t>63154</t>
  </si>
  <si>
    <t>63155</t>
  </si>
  <si>
    <t>63156</t>
  </si>
  <si>
    <t>63157</t>
  </si>
  <si>
    <t>63158</t>
  </si>
  <si>
    <t>63159</t>
  </si>
  <si>
    <t>63160</t>
  </si>
  <si>
    <t>63161</t>
  </si>
  <si>
    <t>63162</t>
  </si>
  <si>
    <t>63163</t>
  </si>
  <si>
    <t>63165</t>
  </si>
  <si>
    <t>63166</t>
  </si>
  <si>
    <t>63167</t>
  </si>
  <si>
    <t>63168</t>
  </si>
  <si>
    <t>63169</t>
  </si>
  <si>
    <t>63170</t>
  </si>
  <si>
    <t>63171</t>
  </si>
  <si>
    <t>63172</t>
  </si>
  <si>
    <t>63173</t>
  </si>
  <si>
    <t>63174</t>
  </si>
  <si>
    <t>63175</t>
  </si>
  <si>
    <t>63176</t>
  </si>
  <si>
    <t>63177</t>
  </si>
  <si>
    <t>63178</t>
  </si>
  <si>
    <t>63179</t>
  </si>
  <si>
    <t>63180</t>
  </si>
  <si>
    <t>63181</t>
  </si>
  <si>
    <t>63182</t>
  </si>
  <si>
    <t>63183</t>
  </si>
  <si>
    <t>63184</t>
  </si>
  <si>
    <t>63185</t>
  </si>
  <si>
    <t>63186</t>
  </si>
  <si>
    <t>63187</t>
  </si>
  <si>
    <t>63188</t>
  </si>
  <si>
    <t>63189</t>
  </si>
  <si>
    <t>63190</t>
  </si>
  <si>
    <t>63191</t>
  </si>
  <si>
    <t>63192</t>
  </si>
  <si>
    <t>63194</t>
  </si>
  <si>
    <t>63195</t>
  </si>
  <si>
    <t>63196</t>
  </si>
  <si>
    <t>63197</t>
  </si>
  <si>
    <t>63198</t>
  </si>
  <si>
    <t>63199</t>
  </si>
  <si>
    <t>63200</t>
  </si>
  <si>
    <t>63201</t>
  </si>
  <si>
    <t>63202</t>
  </si>
  <si>
    <t>63203</t>
  </si>
  <si>
    <t>63205</t>
  </si>
  <si>
    <t>63206</t>
  </si>
  <si>
    <t>63207</t>
  </si>
  <si>
    <t>63208</t>
  </si>
  <si>
    <t>63209</t>
  </si>
  <si>
    <t>63210</t>
  </si>
  <si>
    <t>63211</t>
  </si>
  <si>
    <t>63213</t>
  </si>
  <si>
    <t>63215</t>
  </si>
  <si>
    <t>63216</t>
  </si>
  <si>
    <t>63218</t>
  </si>
  <si>
    <t>63219</t>
  </si>
  <si>
    <t>63220</t>
  </si>
  <si>
    <t>63221</t>
  </si>
  <si>
    <t>63222</t>
  </si>
  <si>
    <t>63223</t>
  </si>
  <si>
    <t>63225</t>
  </si>
  <si>
    <t>63228</t>
  </si>
  <si>
    <t>63229</t>
  </si>
  <si>
    <t>63230</t>
  </si>
  <si>
    <t>63231</t>
  </si>
  <si>
    <t>63232</t>
  </si>
  <si>
    <t>63233</t>
  </si>
  <si>
    <t>63234</t>
  </si>
  <si>
    <t>63235</t>
  </si>
  <si>
    <t>63236</t>
  </si>
  <si>
    <t>63237</t>
  </si>
  <si>
    <t>63238</t>
  </si>
  <si>
    <t>63239</t>
  </si>
  <si>
    <t>63240</t>
  </si>
  <si>
    <t>63241</t>
  </si>
  <si>
    <t>63242</t>
  </si>
  <si>
    <t>63243</t>
  </si>
  <si>
    <t>63244</t>
  </si>
  <si>
    <t>63246</t>
  </si>
  <si>
    <t>63247</t>
  </si>
  <si>
    <t>63248</t>
  </si>
  <si>
    <t>63249</t>
  </si>
  <si>
    <t>63250</t>
  </si>
  <si>
    <t>63251</t>
  </si>
  <si>
    <t>63252</t>
  </si>
  <si>
    <t>63253</t>
  </si>
  <si>
    <t>63255</t>
  </si>
  <si>
    <t>63256</t>
  </si>
  <si>
    <t>63257</t>
  </si>
  <si>
    <t>63258</t>
  </si>
  <si>
    <t>63259</t>
  </si>
  <si>
    <t>63260</t>
  </si>
  <si>
    <t>63261</t>
  </si>
  <si>
    <t>63263</t>
  </si>
  <si>
    <t>63264</t>
  </si>
  <si>
    <t>63265</t>
  </si>
  <si>
    <t>63267</t>
  </si>
  <si>
    <t>63268</t>
  </si>
  <si>
    <t>63269</t>
  </si>
  <si>
    <t>63270</t>
  </si>
  <si>
    <t>63271</t>
  </si>
  <si>
    <t>63273</t>
  </si>
  <si>
    <t>63274</t>
  </si>
  <si>
    <t>63276</t>
  </si>
  <si>
    <t>63277</t>
  </si>
  <si>
    <t>63278</t>
  </si>
  <si>
    <t>63279</t>
  </si>
  <si>
    <t>63280</t>
  </si>
  <si>
    <t>63281</t>
  </si>
  <si>
    <t>63282</t>
  </si>
  <si>
    <t>63283</t>
  </si>
  <si>
    <t>63285</t>
  </si>
  <si>
    <t>63286</t>
  </si>
  <si>
    <t>63287</t>
  </si>
  <si>
    <t>63288</t>
  </si>
  <si>
    <t>63289</t>
  </si>
  <si>
    <t>63290</t>
  </si>
  <si>
    <t>63291</t>
  </si>
  <si>
    <t>63292</t>
  </si>
  <si>
    <t>63293</t>
  </si>
  <si>
    <t>63294</t>
  </si>
  <si>
    <t>63295</t>
  </si>
  <si>
    <t>63296</t>
  </si>
  <si>
    <t>63297</t>
  </si>
  <si>
    <t>63298</t>
  </si>
  <si>
    <t>63299</t>
  </si>
  <si>
    <t>63301</t>
  </si>
  <si>
    <t>63302</t>
  </si>
  <si>
    <t>63303</t>
  </si>
  <si>
    <t>63304</t>
  </si>
  <si>
    <t>63305</t>
  </si>
  <si>
    <t>63309</t>
  </si>
  <si>
    <t>63310</t>
  </si>
  <si>
    <t>63311</t>
  </si>
  <si>
    <t>63312</t>
  </si>
  <si>
    <t>63313</t>
  </si>
  <si>
    <t>63314</t>
  </si>
  <si>
    <t>63315</t>
  </si>
  <si>
    <t>63317</t>
  </si>
  <si>
    <t>63318</t>
  </si>
  <si>
    <t>63319</t>
  </si>
  <si>
    <t>63320</t>
  </si>
  <si>
    <t>63321</t>
  </si>
  <si>
    <t>63322</t>
  </si>
  <si>
    <t>63323</t>
  </si>
  <si>
    <t>63324</t>
  </si>
  <si>
    <t>63326</t>
  </si>
  <si>
    <t>63328</t>
  </si>
  <si>
    <t>63329</t>
  </si>
  <si>
    <t>63330</t>
  </si>
  <si>
    <t>63331</t>
  </si>
  <si>
    <t>63332</t>
  </si>
  <si>
    <t>63333</t>
  </si>
  <si>
    <t>63334</t>
  </si>
  <si>
    <t>63335</t>
  </si>
  <si>
    <t>63336</t>
  </si>
  <si>
    <t>63337</t>
  </si>
  <si>
    <t>63338</t>
  </si>
  <si>
    <t>63339</t>
  </si>
  <si>
    <t>63340</t>
  </si>
  <si>
    <t>63341</t>
  </si>
  <si>
    <t>63342</t>
  </si>
  <si>
    <t>63343</t>
  </si>
  <si>
    <t>63344</t>
  </si>
  <si>
    <t>63345</t>
  </si>
  <si>
    <t>63346</t>
  </si>
  <si>
    <t>63347</t>
  </si>
  <si>
    <t>63348</t>
  </si>
  <si>
    <t>63349</t>
  </si>
  <si>
    <t>63350</t>
  </si>
  <si>
    <t>63351</t>
  </si>
  <si>
    <t>63352</t>
  </si>
  <si>
    <t>63353</t>
  </si>
  <si>
    <t>63354</t>
  </si>
  <si>
    <t>63355</t>
  </si>
  <si>
    <t>63356</t>
  </si>
  <si>
    <t>63357</t>
  </si>
  <si>
    <t>63358</t>
  </si>
  <si>
    <t>63359</t>
  </si>
  <si>
    <t>63360</t>
  </si>
  <si>
    <t>63362</t>
  </si>
  <si>
    <t>63363</t>
  </si>
  <si>
    <t>63364</t>
  </si>
  <si>
    <t>63365</t>
  </si>
  <si>
    <t>63366</t>
  </si>
  <si>
    <t>63367</t>
  </si>
  <si>
    <t>63368</t>
  </si>
  <si>
    <t>63369</t>
  </si>
  <si>
    <t>63370</t>
  </si>
  <si>
    <t>63371</t>
  </si>
  <si>
    <t>63372</t>
  </si>
  <si>
    <t>63373</t>
  </si>
  <si>
    <t>63374</t>
  </si>
  <si>
    <t>63375</t>
  </si>
  <si>
    <t>63376</t>
  </si>
  <si>
    <t>63377</t>
  </si>
  <si>
    <t>63378</t>
  </si>
  <si>
    <t>63379</t>
  </si>
  <si>
    <t>63380</t>
  </si>
  <si>
    <t>63381</t>
  </si>
  <si>
    <t>63382</t>
  </si>
  <si>
    <t>63383</t>
  </si>
  <si>
    <t>63384</t>
  </si>
  <si>
    <t>63385</t>
  </si>
  <si>
    <t>63386</t>
  </si>
  <si>
    <t>63387</t>
  </si>
  <si>
    <t>63388</t>
  </si>
  <si>
    <t>63389</t>
  </si>
  <si>
    <t>63390</t>
  </si>
  <si>
    <t>63391</t>
  </si>
  <si>
    <t>63392</t>
  </si>
  <si>
    <t>63393</t>
  </si>
  <si>
    <t>63394</t>
  </si>
  <si>
    <t>63395</t>
  </si>
  <si>
    <t>63396</t>
  </si>
  <si>
    <t>63397</t>
  </si>
  <si>
    <t>63398</t>
  </si>
  <si>
    <t>63399</t>
  </si>
  <si>
    <t>63400</t>
  </si>
  <si>
    <t>63401</t>
  </si>
  <si>
    <t>63402</t>
  </si>
  <si>
    <t>63403</t>
  </si>
  <si>
    <t>63404</t>
  </si>
  <si>
    <t>63405</t>
  </si>
  <si>
    <t>63406</t>
  </si>
  <si>
    <t>63407</t>
  </si>
  <si>
    <t>63408</t>
  </si>
  <si>
    <t>63409</t>
  </si>
  <si>
    <t>63410</t>
  </si>
  <si>
    <t>63411</t>
  </si>
  <si>
    <t>63412</t>
  </si>
  <si>
    <t>63413</t>
  </si>
  <si>
    <t>63414</t>
  </si>
  <si>
    <t>63415</t>
  </si>
  <si>
    <t>63416</t>
  </si>
  <si>
    <t>63418</t>
  </si>
  <si>
    <t>63419</t>
  </si>
  <si>
    <t>63420</t>
  </si>
  <si>
    <t>63421</t>
  </si>
  <si>
    <t>63422</t>
  </si>
  <si>
    <t>63423</t>
  </si>
  <si>
    <t>63424</t>
  </si>
  <si>
    <t>63425</t>
  </si>
  <si>
    <t>63426</t>
  </si>
  <si>
    <t>63427</t>
  </si>
  <si>
    <t>63428</t>
  </si>
  <si>
    <t>63429</t>
  </si>
  <si>
    <t>63430</t>
  </si>
  <si>
    <t>63431</t>
  </si>
  <si>
    <t>63432</t>
  </si>
  <si>
    <t>63433</t>
  </si>
  <si>
    <t>63434</t>
  </si>
  <si>
    <t>63435</t>
  </si>
  <si>
    <t>63436</t>
  </si>
  <si>
    <t>63437</t>
  </si>
  <si>
    <t>63438</t>
  </si>
  <si>
    <t>63439</t>
  </si>
  <si>
    <t>63440</t>
  </si>
  <si>
    <t>63441</t>
  </si>
  <si>
    <t>63442</t>
  </si>
  <si>
    <t>63443</t>
  </si>
  <si>
    <t>63444</t>
  </si>
  <si>
    <t>63445</t>
  </si>
  <si>
    <t>63446</t>
  </si>
  <si>
    <t>63447</t>
  </si>
  <si>
    <t>63448</t>
  </si>
  <si>
    <t>63449</t>
  </si>
  <si>
    <t>63450</t>
  </si>
  <si>
    <t>63451</t>
  </si>
  <si>
    <t>63452</t>
  </si>
  <si>
    <t>63454</t>
  </si>
  <si>
    <t>63456</t>
  </si>
  <si>
    <t>63457</t>
  </si>
  <si>
    <t>63458</t>
  </si>
  <si>
    <t>63459</t>
  </si>
  <si>
    <t>63460</t>
  </si>
  <si>
    <t>63461</t>
  </si>
  <si>
    <t>63462</t>
  </si>
  <si>
    <t>63463</t>
  </si>
  <si>
    <t>63464</t>
  </si>
  <si>
    <t>63465</t>
  </si>
  <si>
    <t>63466</t>
  </si>
  <si>
    <t>63467</t>
  </si>
  <si>
    <t>63468</t>
  </si>
  <si>
    <t>63469</t>
  </si>
  <si>
    <t>63471</t>
  </si>
  <si>
    <t>63472</t>
  </si>
  <si>
    <t>69001</t>
  </si>
  <si>
    <t>69002</t>
  </si>
  <si>
    <t>69004</t>
  </si>
  <si>
    <t>69006</t>
  </si>
  <si>
    <t>69007</t>
  </si>
  <si>
    <t>69008</t>
  </si>
  <si>
    <t>69012</t>
  </si>
  <si>
    <t>69013</t>
  </si>
  <si>
    <t>69014</t>
  </si>
  <si>
    <t>69016</t>
  </si>
  <si>
    <t>69017</t>
  </si>
  <si>
    <t>69018</t>
  </si>
  <si>
    <t>69019</t>
  </si>
  <si>
    <t>69021</t>
  </si>
  <si>
    <t>69022</t>
  </si>
  <si>
    <t>69023</t>
  </si>
  <si>
    <t>69024</t>
  </si>
  <si>
    <t>69026</t>
  </si>
  <si>
    <t>69030</t>
  </si>
  <si>
    <t>69031</t>
  </si>
  <si>
    <t>69032</t>
  </si>
  <si>
    <t>69035</t>
  </si>
  <si>
    <t>69036</t>
  </si>
  <si>
    <t>69037</t>
  </si>
  <si>
    <t>69038</t>
  </si>
  <si>
    <t>69039</t>
  </si>
  <si>
    <t>69042</t>
  </si>
  <si>
    <t>69045</t>
  </si>
  <si>
    <t>69047</t>
  </si>
  <si>
    <t>69053</t>
  </si>
  <si>
    <t>69054</t>
  </si>
  <si>
    <t>69056</t>
  </si>
  <si>
    <t>69057</t>
  </si>
  <si>
    <t>69058</t>
  </si>
  <si>
    <t>69060</t>
  </si>
  <si>
    <t>69061</t>
  </si>
  <si>
    <t>69062</t>
  </si>
  <si>
    <t>69065</t>
  </si>
  <si>
    <t>69066</t>
  </si>
  <si>
    <t>69067</t>
  </si>
  <si>
    <t>69070</t>
  </si>
  <si>
    <t>69074</t>
  </si>
  <si>
    <t>69075</t>
  </si>
  <si>
    <t>69077</t>
  </si>
  <si>
    <t>69078</t>
  </si>
  <si>
    <t>69080</t>
  </si>
  <si>
    <t>69082</t>
  </si>
  <si>
    <t>69084</t>
  </si>
  <si>
    <t>69090</t>
  </si>
  <si>
    <t>69093</t>
  </si>
  <si>
    <t>69095</t>
  </si>
  <si>
    <t>69097</t>
  </si>
  <si>
    <t>69098</t>
  </si>
  <si>
    <t>69099</t>
  </si>
  <si>
    <t>69102</t>
  </si>
  <si>
    <t>69103</t>
  </si>
  <si>
    <t>69104</t>
  </si>
  <si>
    <t>69105</t>
  </si>
  <si>
    <t>69107</t>
  </si>
  <si>
    <t>69108</t>
  </si>
  <si>
    <t>69109</t>
  </si>
  <si>
    <t>69110</t>
  </si>
  <si>
    <t>69111</t>
  </si>
  <si>
    <t>69113</t>
  </si>
  <si>
    <t>69119</t>
  </si>
  <si>
    <t>69120</t>
  </si>
  <si>
    <t>69124</t>
  </si>
  <si>
    <t>69126</t>
  </si>
  <si>
    <t>69130</t>
  </si>
  <si>
    <t>69131</t>
  </si>
  <si>
    <t>69132</t>
  </si>
  <si>
    <t>69134</t>
  </si>
  <si>
    <t>69135</t>
  </si>
  <si>
    <t>69137</t>
  </si>
  <si>
    <t>69138</t>
  </si>
  <si>
    <t>69139</t>
  </si>
  <si>
    <t>69145</t>
  </si>
  <si>
    <t>69151</t>
  </si>
  <si>
    <t>69155</t>
  </si>
  <si>
    <t>69157</t>
  </si>
  <si>
    <t>69160</t>
  </si>
  <si>
    <t>69161</t>
  </si>
  <si>
    <t>69162</t>
  </si>
  <si>
    <t>69163</t>
  </si>
  <si>
    <t>69164</t>
  </si>
  <si>
    <t>69165</t>
  </si>
  <si>
    <t>69166</t>
  </si>
  <si>
    <t>69167</t>
  </si>
  <si>
    <t>69169</t>
  </si>
  <si>
    <t>69170</t>
  </si>
  <si>
    <t>69172</t>
  </si>
  <si>
    <t>69173</t>
  </si>
  <si>
    <t>69174</t>
  </si>
  <si>
    <t>69175</t>
  </si>
  <si>
    <t>69178</t>
  </si>
  <si>
    <t>69179</t>
  </si>
  <si>
    <t>69180</t>
  </si>
  <si>
    <t>69181</t>
  </si>
  <si>
    <t>69182</t>
  </si>
  <si>
    <t>69183</t>
  </si>
  <si>
    <t>69184</t>
  </si>
  <si>
    <t>69186</t>
  </si>
  <si>
    <t>69187</t>
  </si>
  <si>
    <t>69188</t>
  </si>
  <si>
    <t>69192</t>
  </si>
  <si>
    <t>69196</t>
  </si>
  <si>
    <t>69197</t>
  </si>
  <si>
    <t>69198</t>
  </si>
  <si>
    <t>69200</t>
  </si>
  <si>
    <t>69201</t>
  </si>
  <si>
    <t>69203</t>
  </si>
  <si>
    <t>69206</t>
  </si>
  <si>
    <t>69209</t>
  </si>
  <si>
    <t>69214</t>
  </si>
  <si>
    <t>69215</t>
  </si>
  <si>
    <t>69216</t>
  </si>
  <si>
    <t>69217</t>
  </si>
  <si>
    <t>69218</t>
  </si>
  <si>
    <t>69219</t>
  </si>
  <si>
    <t>69220</t>
  </si>
  <si>
    <t>69225</t>
  </si>
  <si>
    <t>69227</t>
  </si>
  <si>
    <t>69228</t>
  </si>
  <si>
    <t>69229</t>
  </si>
  <si>
    <t>69230</t>
  </si>
  <si>
    <t>69234</t>
  </si>
  <si>
    <t>69236</t>
  </si>
  <si>
    <t>69238</t>
  </si>
  <si>
    <t>69239</t>
  </si>
  <si>
    <t>69240</t>
  </si>
  <si>
    <t>69241</t>
  </si>
  <si>
    <t>69242</t>
  </si>
  <si>
    <t>69243</t>
  </si>
  <si>
    <t>69245</t>
  </si>
  <si>
    <t>69246</t>
  </si>
  <si>
    <t>69248</t>
  </si>
  <si>
    <t>69249</t>
  </si>
  <si>
    <t>69252</t>
  </si>
  <si>
    <t>69253</t>
  </si>
  <si>
    <t>69254</t>
  </si>
  <si>
    <t>69257</t>
  </si>
  <si>
    <t>69258</t>
  </si>
  <si>
    <t>69261</t>
  </si>
  <si>
    <t>69263</t>
  </si>
  <si>
    <t>69265</t>
  </si>
  <si>
    <t>69267</t>
  </si>
  <si>
    <t>69269</t>
  </si>
  <si>
    <t>69270</t>
  </si>
  <si>
    <t>69280</t>
  </si>
  <si>
    <t>69281</t>
  </si>
  <si>
    <t>69285</t>
  </si>
  <si>
    <t>73001</t>
  </si>
  <si>
    <t>73003</t>
  </si>
  <si>
    <t>73004</t>
  </si>
  <si>
    <t>73005</t>
  </si>
  <si>
    <t>73006</t>
  </si>
  <si>
    <t>73007</t>
  </si>
  <si>
    <t>73010</t>
  </si>
  <si>
    <t>73011</t>
  </si>
  <si>
    <t>73012</t>
  </si>
  <si>
    <t>73013</t>
  </si>
  <si>
    <t>73014</t>
  </si>
  <si>
    <t>73015</t>
  </si>
  <si>
    <t>73017</t>
  </si>
  <si>
    <t>73019</t>
  </si>
  <si>
    <t>73020</t>
  </si>
  <si>
    <t>73021</t>
  </si>
  <si>
    <t>73022</t>
  </si>
  <si>
    <t>73023</t>
  </si>
  <si>
    <t>73024</t>
  </si>
  <si>
    <t>73025</t>
  </si>
  <si>
    <t>73026</t>
  </si>
  <si>
    <t>73027</t>
  </si>
  <si>
    <t>73028</t>
  </si>
  <si>
    <t>73032</t>
  </si>
  <si>
    <t>73033</t>
  </si>
  <si>
    <t>73034</t>
  </si>
  <si>
    <t>73036</t>
  </si>
  <si>
    <t>73039</t>
  </si>
  <si>
    <t>73040</t>
  </si>
  <si>
    <t>73041</t>
  </si>
  <si>
    <t>73042</t>
  </si>
  <si>
    <t>73043</t>
  </si>
  <si>
    <t>73047</t>
  </si>
  <si>
    <t>73048</t>
  </si>
  <si>
    <t>73049</t>
  </si>
  <si>
    <t>73050</t>
  </si>
  <si>
    <t>73051</t>
  </si>
  <si>
    <t>73052</t>
  </si>
  <si>
    <t>73053</t>
  </si>
  <si>
    <t>73054</t>
  </si>
  <si>
    <t>73055</t>
  </si>
  <si>
    <t>73057</t>
  </si>
  <si>
    <t>73058</t>
  </si>
  <si>
    <t>73061</t>
  </si>
  <si>
    <t>73063</t>
  </si>
  <si>
    <t>73067</t>
  </si>
  <si>
    <t>73068</t>
  </si>
  <si>
    <t>73069</t>
  </si>
  <si>
    <t>73070</t>
  </si>
  <si>
    <t>73071</t>
  </si>
  <si>
    <t>73072</t>
  </si>
  <si>
    <t>73073</t>
  </si>
  <si>
    <t>73074</t>
  </si>
  <si>
    <t>73075</t>
  </si>
  <si>
    <t>73076</t>
  </si>
  <si>
    <t>73077</t>
  </si>
  <si>
    <t>73078</t>
  </si>
  <si>
    <t>73079</t>
  </si>
  <si>
    <t>73081</t>
  </si>
  <si>
    <t>73083</t>
  </si>
  <si>
    <t>73084</t>
  </si>
  <si>
    <t>73085</t>
  </si>
  <si>
    <t>73086</t>
  </si>
  <si>
    <t>73088</t>
  </si>
  <si>
    <t>73089</t>
  </si>
  <si>
    <t>73090</t>
  </si>
  <si>
    <t>73091</t>
  </si>
  <si>
    <t>73092</t>
  </si>
  <si>
    <t>73094</t>
  </si>
  <si>
    <t>73095</t>
  </si>
  <si>
    <t>73096</t>
  </si>
  <si>
    <t>73097</t>
  </si>
  <si>
    <t>73098</t>
  </si>
  <si>
    <t>73099</t>
  </si>
  <si>
    <t>73100</t>
  </si>
  <si>
    <t>73101</t>
  </si>
  <si>
    <t>73104</t>
  </si>
  <si>
    <t>73105</t>
  </si>
  <si>
    <t>73106</t>
  </si>
  <si>
    <t>73107</t>
  </si>
  <si>
    <t>73109</t>
  </si>
  <si>
    <t>73110</t>
  </si>
  <si>
    <t>73113</t>
  </si>
  <si>
    <t>73114</t>
  </si>
  <si>
    <t>73116</t>
  </si>
  <si>
    <t>73117</t>
  </si>
  <si>
    <t>73119</t>
  </si>
  <si>
    <t>73120</t>
  </si>
  <si>
    <t>73121</t>
  </si>
  <si>
    <t>73122</t>
  </si>
  <si>
    <t>73123</t>
  </si>
  <si>
    <t>73124</t>
  </si>
  <si>
    <t>73129</t>
  </si>
  <si>
    <t>73130</t>
  </si>
  <si>
    <t>73131</t>
  </si>
  <si>
    <t>73132</t>
  </si>
  <si>
    <t>73133</t>
  </si>
  <si>
    <t>73135</t>
  </si>
  <si>
    <t>73138</t>
  </si>
  <si>
    <t>73139</t>
  </si>
  <si>
    <t>73140</t>
  </si>
  <si>
    <t>73142</t>
  </si>
  <si>
    <t>73145</t>
  </si>
  <si>
    <t>73146</t>
  </si>
  <si>
    <t>73147</t>
  </si>
  <si>
    <t>73149</t>
  </si>
  <si>
    <t>73150</t>
  </si>
  <si>
    <t>73151</t>
  </si>
  <si>
    <t>73152</t>
  </si>
  <si>
    <t>73153</t>
  </si>
  <si>
    <t>73154</t>
  </si>
  <si>
    <t>73156</t>
  </si>
  <si>
    <t>73157</t>
  </si>
  <si>
    <t>73159</t>
  </si>
  <si>
    <t>73160</t>
  </si>
  <si>
    <t>73161</t>
  </si>
  <si>
    <t>73162</t>
  </si>
  <si>
    <t>73164</t>
  </si>
  <si>
    <t>73166</t>
  </si>
  <si>
    <t>73168</t>
  </si>
  <si>
    <t>73170</t>
  </si>
  <si>
    <t>73173</t>
  </si>
  <si>
    <t>73175</t>
  </si>
  <si>
    <t>73176</t>
  </si>
  <si>
    <t>73177</t>
  </si>
  <si>
    <t>73178</t>
  </si>
  <si>
    <t>73180</t>
  </si>
  <si>
    <t>73181</t>
  </si>
  <si>
    <t>73183</t>
  </si>
  <si>
    <t>73184</t>
  </si>
  <si>
    <t>73186</t>
  </si>
  <si>
    <t>73187</t>
  </si>
  <si>
    <t>73188</t>
  </si>
  <si>
    <t>73189</t>
  </si>
  <si>
    <t>73190</t>
  </si>
  <si>
    <t>73191</t>
  </si>
  <si>
    <t>73192</t>
  </si>
  <si>
    <t>73193</t>
  </si>
  <si>
    <t>73194</t>
  </si>
  <si>
    <t>73196</t>
  </si>
  <si>
    <t>73197</t>
  </si>
  <si>
    <t>73200</t>
  </si>
  <si>
    <t>73201</t>
  </si>
  <si>
    <t>73202</t>
  </si>
  <si>
    <t>73204</t>
  </si>
  <si>
    <t>73205</t>
  </si>
  <si>
    <t>73206</t>
  </si>
  <si>
    <t>73207</t>
  </si>
  <si>
    <t>73210</t>
  </si>
  <si>
    <t>73211</t>
  </si>
  <si>
    <t>73212</t>
  </si>
  <si>
    <t>73214</t>
  </si>
  <si>
    <t>73215</t>
  </si>
  <si>
    <t>73216</t>
  </si>
  <si>
    <t>73217</t>
  </si>
  <si>
    <t>73218</t>
  </si>
  <si>
    <t>73219</t>
  </si>
  <si>
    <t>73220</t>
  </si>
  <si>
    <t>73221</t>
  </si>
  <si>
    <t>73223</t>
  </si>
  <si>
    <t>73224</t>
  </si>
  <si>
    <t>73226</t>
  </si>
  <si>
    <t>73227</t>
  </si>
  <si>
    <t>73228</t>
  </si>
  <si>
    <t>73229</t>
  </si>
  <si>
    <t>73230</t>
  </si>
  <si>
    <t>73231</t>
  </si>
  <si>
    <t>73232</t>
  </si>
  <si>
    <t>73233</t>
  </si>
  <si>
    <t>73234</t>
  </si>
  <si>
    <t>73235</t>
  </si>
  <si>
    <t>73236</t>
  </si>
  <si>
    <t>73237</t>
  </si>
  <si>
    <t>73240</t>
  </si>
  <si>
    <t>73241</t>
  </si>
  <si>
    <t>73242</t>
  </si>
  <si>
    <t>73245</t>
  </si>
  <si>
    <t>73246</t>
  </si>
  <si>
    <t>73247</t>
  </si>
  <si>
    <t>73248</t>
  </si>
  <si>
    <t>73250</t>
  </si>
  <si>
    <t>73252</t>
  </si>
  <si>
    <t>73253</t>
  </si>
  <si>
    <t>73254</t>
  </si>
  <si>
    <t>73255</t>
  </si>
  <si>
    <t>73256</t>
  </si>
  <si>
    <t>73257</t>
  </si>
  <si>
    <t>73258</t>
  </si>
  <si>
    <t>73259</t>
  </si>
  <si>
    <t>73261</t>
  </si>
  <si>
    <t>73262</t>
  </si>
  <si>
    <t>73263</t>
  </si>
  <si>
    <t>73265</t>
  </si>
  <si>
    <t>73267</t>
  </si>
  <si>
    <t>73268</t>
  </si>
  <si>
    <t>73269</t>
  </si>
  <si>
    <t>73270</t>
  </si>
  <si>
    <t>73271</t>
  </si>
  <si>
    <t>73272</t>
  </si>
  <si>
    <t>73273</t>
  </si>
  <si>
    <t>73274</t>
  </si>
  <si>
    <t>73275</t>
  </si>
  <si>
    <t>73276</t>
  </si>
  <si>
    <t>73277</t>
  </si>
  <si>
    <t>73278</t>
  </si>
  <si>
    <t>73280</t>
  </si>
  <si>
    <t>73281</t>
  </si>
  <si>
    <t>73282</t>
  </si>
  <si>
    <t>73283</t>
  </si>
  <si>
    <t>73284</t>
  </si>
  <si>
    <t>73285</t>
  </si>
  <si>
    <t>73286</t>
  </si>
  <si>
    <t>73289</t>
  </si>
  <si>
    <t>73290</t>
  </si>
  <si>
    <t>73292</t>
  </si>
  <si>
    <t>73293</t>
  </si>
  <si>
    <t>73294</t>
  </si>
  <si>
    <t>73296</t>
  </si>
  <si>
    <t>73297</t>
  </si>
  <si>
    <t>73298</t>
  </si>
  <si>
    <t>73299</t>
  </si>
  <si>
    <t>73301</t>
  </si>
  <si>
    <t>73302</t>
  </si>
  <si>
    <t>73303</t>
  </si>
  <si>
    <t>73304</t>
  </si>
  <si>
    <t>73306</t>
  </si>
  <si>
    <t>73307</t>
  </si>
  <si>
    <t>73308</t>
  </si>
  <si>
    <t>73309</t>
  </si>
  <si>
    <t>73310</t>
  </si>
  <si>
    <t>73311</t>
  </si>
  <si>
    <t>73312</t>
  </si>
  <si>
    <t>73313</t>
  </si>
  <si>
    <t>73314</t>
  </si>
  <si>
    <t>73315</t>
  </si>
  <si>
    <t>73316</t>
  </si>
  <si>
    <t>73317</t>
  </si>
  <si>
    <t>73318</t>
  </si>
  <si>
    <t>73320</t>
  </si>
  <si>
    <t>73322</t>
  </si>
  <si>
    <t>73323</t>
  </si>
  <si>
    <t>73324</t>
  </si>
  <si>
    <t>73327</t>
  </si>
  <si>
    <t>73330</t>
  </si>
  <si>
    <t>74001</t>
  </si>
  <si>
    <t>74002</t>
  </si>
  <si>
    <t>74003</t>
  </si>
  <si>
    <t>74004</t>
  </si>
  <si>
    <t>74006</t>
  </si>
  <si>
    <t>74009</t>
  </si>
  <si>
    <t>74014</t>
  </si>
  <si>
    <t>74015</t>
  </si>
  <si>
    <t>74018</t>
  </si>
  <si>
    <t>74020</t>
  </si>
  <si>
    <t>74025</t>
  </si>
  <si>
    <t>74027</t>
  </si>
  <si>
    <t>74029</t>
  </si>
  <si>
    <t>74030</t>
  </si>
  <si>
    <t>74031</t>
  </si>
  <si>
    <t>74032</t>
  </si>
  <si>
    <t>74033</t>
  </si>
  <si>
    <t>74034</t>
  </si>
  <si>
    <t>74035</t>
  </si>
  <si>
    <t>74036</t>
  </si>
  <si>
    <t>74037</t>
  </si>
  <si>
    <t>74038</t>
  </si>
  <si>
    <t>74041</t>
  </si>
  <si>
    <t>74045</t>
  </si>
  <si>
    <t>74046</t>
  </si>
  <si>
    <t>74048</t>
  </si>
  <si>
    <t>74049</t>
  </si>
  <si>
    <t>74050</t>
  </si>
  <si>
    <t>74051</t>
  </si>
  <si>
    <t>74052</t>
  </si>
  <si>
    <t>74053</t>
  </si>
  <si>
    <t>74054</t>
  </si>
  <si>
    <t>74055</t>
  </si>
  <si>
    <t>74056</t>
  </si>
  <si>
    <t>74057</t>
  </si>
  <si>
    <t>74058</t>
  </si>
  <si>
    <t>74059</t>
  </si>
  <si>
    <t>74060</t>
  </si>
  <si>
    <t>74061</t>
  </si>
  <si>
    <t>74063</t>
  </si>
  <si>
    <t>74064</t>
  </si>
  <si>
    <t>74065</t>
  </si>
  <si>
    <t>74066</t>
  </si>
  <si>
    <t>74068</t>
  </si>
  <si>
    <t>74069</t>
  </si>
  <si>
    <t>74070</t>
  </si>
  <si>
    <t>74071</t>
  </si>
  <si>
    <t>74072</t>
  </si>
  <si>
    <t>74073</t>
  </si>
  <si>
    <t>74074</t>
  </si>
  <si>
    <t>74075</t>
  </si>
  <si>
    <t>74076</t>
  </si>
  <si>
    <t>74077</t>
  </si>
  <si>
    <t>74078</t>
  </si>
  <si>
    <t>74079</t>
  </si>
  <si>
    <t>74080</t>
  </si>
  <si>
    <t>74081</t>
  </si>
  <si>
    <t>74083</t>
  </si>
  <si>
    <t>74085</t>
  </si>
  <si>
    <t>74086</t>
  </si>
  <si>
    <t>74088</t>
  </si>
  <si>
    <t>74089</t>
  </si>
  <si>
    <t>74090</t>
  </si>
  <si>
    <t>74091</t>
  </si>
  <si>
    <t>74095</t>
  </si>
  <si>
    <t>74096</t>
  </si>
  <si>
    <t>74097</t>
  </si>
  <si>
    <t>74098</t>
  </si>
  <si>
    <t>74099</t>
  </si>
  <si>
    <t>74100</t>
  </si>
  <si>
    <t>74101</t>
  </si>
  <si>
    <t>74102</t>
  </si>
  <si>
    <t>74103</t>
  </si>
  <si>
    <t>74104</t>
  </si>
  <si>
    <t>74106</t>
  </si>
  <si>
    <t>74107</t>
  </si>
  <si>
    <t>74109</t>
  </si>
  <si>
    <t>74111</t>
  </si>
  <si>
    <t>74114</t>
  </si>
  <si>
    <t>74117</t>
  </si>
  <si>
    <t>74121</t>
  </si>
  <si>
    <t>74122</t>
  </si>
  <si>
    <t>74124</t>
  </si>
  <si>
    <t>74126</t>
  </si>
  <si>
    <t>74127</t>
  </si>
  <si>
    <t>74129</t>
  </si>
  <si>
    <t>74130</t>
  </si>
  <si>
    <t>74131</t>
  </si>
  <si>
    <t>74134</t>
  </si>
  <si>
    <t>74135</t>
  </si>
  <si>
    <t>74136</t>
  </si>
  <si>
    <t>74137</t>
  </si>
  <si>
    <t>74138</t>
  </si>
  <si>
    <t>74139</t>
  </si>
  <si>
    <t>74140</t>
  </si>
  <si>
    <t>74141</t>
  </si>
  <si>
    <t>74142</t>
  </si>
  <si>
    <t>74143</t>
  </si>
  <si>
    <t>74144</t>
  </si>
  <si>
    <t>74145</t>
  </si>
  <si>
    <t>74146</t>
  </si>
  <si>
    <t>74147</t>
  </si>
  <si>
    <t>74148</t>
  </si>
  <si>
    <t>74151</t>
  </si>
  <si>
    <t>74154</t>
  </si>
  <si>
    <t>74155</t>
  </si>
  <si>
    <t>74156</t>
  </si>
  <si>
    <t>74157</t>
  </si>
  <si>
    <t>74159</t>
  </si>
  <si>
    <t>74160</t>
  </si>
  <si>
    <t>74161</t>
  </si>
  <si>
    <t>74164</t>
  </si>
  <si>
    <t>74165</t>
  </si>
  <si>
    <t>74166</t>
  </si>
  <si>
    <t>74167</t>
  </si>
  <si>
    <t>74168</t>
  </si>
  <si>
    <t>74169</t>
  </si>
  <si>
    <t>74170</t>
  </si>
  <si>
    <t>74173</t>
  </si>
  <si>
    <t>74174</t>
  </si>
  <si>
    <t>74175</t>
  </si>
  <si>
    <t>74176</t>
  </si>
  <si>
    <t>74177</t>
  </si>
  <si>
    <t>74178</t>
  </si>
  <si>
    <t>74179</t>
  </si>
  <si>
    <t>74180</t>
  </si>
  <si>
    <t>74183</t>
  </si>
  <si>
    <t>74184</t>
  </si>
  <si>
    <t>74185</t>
  </si>
  <si>
    <t>74186</t>
  </si>
  <si>
    <t>74188</t>
  </si>
  <si>
    <t>74189</t>
  </si>
  <si>
    <t>74190</t>
  </si>
  <si>
    <t>74191</t>
  </si>
  <si>
    <t>74192</t>
  </si>
  <si>
    <t>74193</t>
  </si>
  <si>
    <t>74194</t>
  </si>
  <si>
    <t>74195</t>
  </si>
  <si>
    <t>74196</t>
  </si>
  <si>
    <t>74199</t>
  </si>
  <si>
    <t>74202</t>
  </si>
  <si>
    <t>74203</t>
  </si>
  <si>
    <t>74205</t>
  </si>
  <si>
    <t>74206</t>
  </si>
  <si>
    <t>74208</t>
  </si>
  <si>
    <t>74210</t>
  </si>
  <si>
    <t>74211</t>
  </si>
  <si>
    <t>74212</t>
  </si>
  <si>
    <t>74215</t>
  </si>
  <si>
    <t>74216</t>
  </si>
  <si>
    <t>74218</t>
  </si>
  <si>
    <t>74219</t>
  </si>
  <si>
    <t>74221</t>
  </si>
  <si>
    <t>74222</t>
  </si>
  <si>
    <t>74223</t>
  </si>
  <si>
    <t>74226</t>
  </si>
  <si>
    <t>74228</t>
  </si>
  <si>
    <t>74231</t>
  </si>
  <si>
    <t>74232</t>
  </si>
  <si>
    <t>74233</t>
  </si>
  <si>
    <t>74235</t>
  </si>
  <si>
    <t>74236</t>
  </si>
  <si>
    <t>74237</t>
  </si>
  <si>
    <t>74238</t>
  </si>
  <si>
    <t>74239</t>
  </si>
  <si>
    <t>74240</t>
  </si>
  <si>
    <t>74244</t>
  </si>
  <si>
    <t>74249</t>
  </si>
  <si>
    <t>74252</t>
  </si>
  <si>
    <t>74254</t>
  </si>
  <si>
    <t>74256</t>
  </si>
  <si>
    <t>74257</t>
  </si>
  <si>
    <t>74258</t>
  </si>
  <si>
    <t>74259</t>
  </si>
  <si>
    <t>74260</t>
  </si>
  <si>
    <t>74261</t>
  </si>
  <si>
    <t>74262</t>
  </si>
  <si>
    <t>74264</t>
  </si>
  <si>
    <t>74265</t>
  </si>
  <si>
    <t>74266</t>
  </si>
  <si>
    <t>74269</t>
  </si>
  <si>
    <t>74271</t>
  </si>
  <si>
    <t>74273</t>
  </si>
  <si>
    <t>74275</t>
  </si>
  <si>
    <t>74276</t>
  </si>
  <si>
    <t>74278</t>
  </si>
  <si>
    <t>74279</t>
  </si>
  <si>
    <t>74282</t>
  </si>
  <si>
    <t>74283</t>
  </si>
  <si>
    <t>74284</t>
  </si>
  <si>
    <t>74285</t>
  </si>
  <si>
    <t>74286</t>
  </si>
  <si>
    <t>74287</t>
  </si>
  <si>
    <t>74288</t>
  </si>
  <si>
    <t>74289</t>
  </si>
  <si>
    <t>74290</t>
  </si>
  <si>
    <t>74291</t>
  </si>
  <si>
    <t>74292</t>
  </si>
  <si>
    <t>74293</t>
  </si>
  <si>
    <t>74294</t>
  </si>
  <si>
    <t>74295</t>
  </si>
  <si>
    <t>74296</t>
  </si>
  <si>
    <t>74297</t>
  </si>
  <si>
    <t>74299</t>
  </si>
  <si>
    <t>74301</t>
  </si>
  <si>
    <t>74302</t>
  </si>
  <si>
    <t>74306</t>
  </si>
  <si>
    <t>74307</t>
  </si>
  <si>
    <t>74308</t>
  </si>
  <si>
    <t>74309</t>
  </si>
  <si>
    <t>74310</t>
  </si>
  <si>
    <t>74313</t>
  </si>
  <si>
    <t>74314</t>
  </si>
  <si>
    <t>74315</t>
  </si>
  <si>
    <t>21001</t>
  </si>
  <si>
    <t>21002</t>
  </si>
  <si>
    <t>21003</t>
  </si>
  <si>
    <t>21004</t>
  </si>
  <si>
    <t>21005</t>
  </si>
  <si>
    <t>21006</t>
  </si>
  <si>
    <t>21007</t>
  </si>
  <si>
    <t>21008</t>
  </si>
  <si>
    <t>21009</t>
  </si>
  <si>
    <t>21010</t>
  </si>
  <si>
    <t>21011</t>
  </si>
  <si>
    <t>21012</t>
  </si>
  <si>
    <t>21013</t>
  </si>
  <si>
    <t>21014</t>
  </si>
  <si>
    <t>21015</t>
  </si>
  <si>
    <t>21016</t>
  </si>
  <si>
    <t>21017</t>
  </si>
  <si>
    <t>21018</t>
  </si>
  <si>
    <t>21020</t>
  </si>
  <si>
    <t>21021</t>
  </si>
  <si>
    <t>21022</t>
  </si>
  <si>
    <t>21023</t>
  </si>
  <si>
    <t>21024</t>
  </si>
  <si>
    <t>21025</t>
  </si>
  <si>
    <t>21026</t>
  </si>
  <si>
    <t>21027</t>
  </si>
  <si>
    <t>21028</t>
  </si>
  <si>
    <t>21029</t>
  </si>
  <si>
    <t>21030</t>
  </si>
  <si>
    <t>21031</t>
  </si>
  <si>
    <t>21032</t>
  </si>
  <si>
    <t>21033</t>
  </si>
  <si>
    <t>21034</t>
  </si>
  <si>
    <t>21035</t>
  </si>
  <si>
    <t>21036</t>
  </si>
  <si>
    <t>21037</t>
  </si>
  <si>
    <t>21039</t>
  </si>
  <si>
    <t>21040</t>
  </si>
  <si>
    <t>21041</t>
  </si>
  <si>
    <t>21042</t>
  </si>
  <si>
    <t>21043</t>
  </si>
  <si>
    <t>21044</t>
  </si>
  <si>
    <t>21045</t>
  </si>
  <si>
    <t>21046</t>
  </si>
  <si>
    <t>21047</t>
  </si>
  <si>
    <t>21048</t>
  </si>
  <si>
    <t>21049</t>
  </si>
  <si>
    <t>21050</t>
  </si>
  <si>
    <t>21051</t>
  </si>
  <si>
    <t>21052</t>
  </si>
  <si>
    <t>21053</t>
  </si>
  <si>
    <t>21055</t>
  </si>
  <si>
    <t>21056</t>
  </si>
  <si>
    <t>21057</t>
  </si>
  <si>
    <t>21058</t>
  </si>
  <si>
    <t>21059</t>
  </si>
  <si>
    <t>21060</t>
  </si>
  <si>
    <t>21061</t>
  </si>
  <si>
    <t>21062</t>
  </si>
  <si>
    <t>21063</t>
  </si>
  <si>
    <t>21064</t>
  </si>
  <si>
    <t>21065</t>
  </si>
  <si>
    <t>21066</t>
  </si>
  <si>
    <t>21067</t>
  </si>
  <si>
    <t>21068</t>
  </si>
  <si>
    <t>21069</t>
  </si>
  <si>
    <t>21070</t>
  </si>
  <si>
    <t>21071</t>
  </si>
  <si>
    <t>21072</t>
  </si>
  <si>
    <t>21074</t>
  </si>
  <si>
    <t>21075</t>
  </si>
  <si>
    <t>21076</t>
  </si>
  <si>
    <t>21077</t>
  </si>
  <si>
    <t>21078</t>
  </si>
  <si>
    <t>21079</t>
  </si>
  <si>
    <t>21080</t>
  </si>
  <si>
    <t>21081</t>
  </si>
  <si>
    <t>21082</t>
  </si>
  <si>
    <t>21083</t>
  </si>
  <si>
    <t>21084</t>
  </si>
  <si>
    <t>21085</t>
  </si>
  <si>
    <t>21086</t>
  </si>
  <si>
    <t>21087</t>
  </si>
  <si>
    <t>21088</t>
  </si>
  <si>
    <t>21089</t>
  </si>
  <si>
    <t>21090</t>
  </si>
  <si>
    <t>21091</t>
  </si>
  <si>
    <t>21092</t>
  </si>
  <si>
    <t>21093</t>
  </si>
  <si>
    <t>21094</t>
  </si>
  <si>
    <t>21095</t>
  </si>
  <si>
    <t>21096</t>
  </si>
  <si>
    <t>21097</t>
  </si>
  <si>
    <t>21098</t>
  </si>
  <si>
    <t>21099</t>
  </si>
  <si>
    <t>21100</t>
  </si>
  <si>
    <t>21101</t>
  </si>
  <si>
    <t>21102</t>
  </si>
  <si>
    <t>21103</t>
  </si>
  <si>
    <t>21104</t>
  </si>
  <si>
    <t>21105</t>
  </si>
  <si>
    <t>21106</t>
  </si>
  <si>
    <t>21107</t>
  </si>
  <si>
    <t>21108</t>
  </si>
  <si>
    <t>21109</t>
  </si>
  <si>
    <t>21111</t>
  </si>
  <si>
    <t>21112</t>
  </si>
  <si>
    <t>21113</t>
  </si>
  <si>
    <t>21114</t>
  </si>
  <si>
    <t>21115</t>
  </si>
  <si>
    <t>21116</t>
  </si>
  <si>
    <t>21117</t>
  </si>
  <si>
    <t>21118</t>
  </si>
  <si>
    <t>21119</t>
  </si>
  <si>
    <t>21120</t>
  </si>
  <si>
    <t>21121</t>
  </si>
  <si>
    <t>21122</t>
  </si>
  <si>
    <t>21123</t>
  </si>
  <si>
    <t>21124</t>
  </si>
  <si>
    <t>21125</t>
  </si>
  <si>
    <t>21126</t>
  </si>
  <si>
    <t>21127</t>
  </si>
  <si>
    <t>21128</t>
  </si>
  <si>
    <t>21129</t>
  </si>
  <si>
    <t>21130</t>
  </si>
  <si>
    <t>21131</t>
  </si>
  <si>
    <t>21132</t>
  </si>
  <si>
    <t>21133</t>
  </si>
  <si>
    <t>21134</t>
  </si>
  <si>
    <t>21135</t>
  </si>
  <si>
    <t>21136</t>
  </si>
  <si>
    <t>21137</t>
  </si>
  <si>
    <t>21138</t>
  </si>
  <si>
    <t>21139</t>
  </si>
  <si>
    <t>21140</t>
  </si>
  <si>
    <t>21141</t>
  </si>
  <si>
    <t>21142</t>
  </si>
  <si>
    <t>21143</t>
  </si>
  <si>
    <t>21144</t>
  </si>
  <si>
    <t>21145</t>
  </si>
  <si>
    <t>21146</t>
  </si>
  <si>
    <t>21147</t>
  </si>
  <si>
    <t>21148</t>
  </si>
  <si>
    <t>21149</t>
  </si>
  <si>
    <t>21150</t>
  </si>
  <si>
    <t>21151</t>
  </si>
  <si>
    <t>21152</t>
  </si>
  <si>
    <t>21153</t>
  </si>
  <si>
    <t>21154</t>
  </si>
  <si>
    <t>21155</t>
  </si>
  <si>
    <t>21156</t>
  </si>
  <si>
    <t>21157</t>
  </si>
  <si>
    <t>21158</t>
  </si>
  <si>
    <t>21159</t>
  </si>
  <si>
    <t>21160</t>
  </si>
  <si>
    <t>21161</t>
  </si>
  <si>
    <t>21162</t>
  </si>
  <si>
    <t>21163</t>
  </si>
  <si>
    <t>21164</t>
  </si>
  <si>
    <t>21165</t>
  </si>
  <si>
    <t>21167</t>
  </si>
  <si>
    <t>21168</t>
  </si>
  <si>
    <t>21169</t>
  </si>
  <si>
    <t>21170</t>
  </si>
  <si>
    <t>21172</t>
  </si>
  <si>
    <t>21173</t>
  </si>
  <si>
    <t>21175</t>
  </si>
  <si>
    <t>21176</t>
  </si>
  <si>
    <t>21177</t>
  </si>
  <si>
    <t>21178</t>
  </si>
  <si>
    <t>21179</t>
  </si>
  <si>
    <t>21180</t>
  </si>
  <si>
    <t>21181</t>
  </si>
  <si>
    <t>21182</t>
  </si>
  <si>
    <t>21183</t>
  </si>
  <si>
    <t>21184</t>
  </si>
  <si>
    <t>21185</t>
  </si>
  <si>
    <t>21186</t>
  </si>
  <si>
    <t>21187</t>
  </si>
  <si>
    <t>21189</t>
  </si>
  <si>
    <t>21190</t>
  </si>
  <si>
    <t>21191</t>
  </si>
  <si>
    <t>21192</t>
  </si>
  <si>
    <t>21193</t>
  </si>
  <si>
    <t>21194</t>
  </si>
  <si>
    <t>21195</t>
  </si>
  <si>
    <t>21196</t>
  </si>
  <si>
    <t>21197</t>
  </si>
  <si>
    <t>21198</t>
  </si>
  <si>
    <t>21199</t>
  </si>
  <si>
    <t>21201</t>
  </si>
  <si>
    <t>21202</t>
  </si>
  <si>
    <t>21203</t>
  </si>
  <si>
    <t>21204</t>
  </si>
  <si>
    <t>21205</t>
  </si>
  <si>
    <t>21207</t>
  </si>
  <si>
    <t>21208</t>
  </si>
  <si>
    <t>21209</t>
  </si>
  <si>
    <t>21210</t>
  </si>
  <si>
    <t>21211</t>
  </si>
  <si>
    <t>21212</t>
  </si>
  <si>
    <t>21214</t>
  </si>
  <si>
    <t>21215</t>
  </si>
  <si>
    <t>21216</t>
  </si>
  <si>
    <t>21217</t>
  </si>
  <si>
    <t>21218</t>
  </si>
  <si>
    <t>21219</t>
  </si>
  <si>
    <t>21220</t>
  </si>
  <si>
    <t>21221</t>
  </si>
  <si>
    <t>21222</t>
  </si>
  <si>
    <t>21224</t>
  </si>
  <si>
    <t>21225</t>
  </si>
  <si>
    <t>21226</t>
  </si>
  <si>
    <t>21227</t>
  </si>
  <si>
    <t>21228</t>
  </si>
  <si>
    <t>21229</t>
  </si>
  <si>
    <t>21230</t>
  </si>
  <si>
    <t>21232</t>
  </si>
  <si>
    <t>21233</t>
  </si>
  <si>
    <t>21234</t>
  </si>
  <si>
    <t>21235</t>
  </si>
  <si>
    <t>21236</t>
  </si>
  <si>
    <t>21237</t>
  </si>
  <si>
    <t>21238</t>
  </si>
  <si>
    <t>21239</t>
  </si>
  <si>
    <t>21240</t>
  </si>
  <si>
    <t>21241</t>
  </si>
  <si>
    <t>21242</t>
  </si>
  <si>
    <t>21243</t>
  </si>
  <si>
    <t>21244</t>
  </si>
  <si>
    <t>21245</t>
  </si>
  <si>
    <t>21246</t>
  </si>
  <si>
    <t>21247</t>
  </si>
  <si>
    <t>21248</t>
  </si>
  <si>
    <t>21249</t>
  </si>
  <si>
    <t>21250</t>
  </si>
  <si>
    <t>21251</t>
  </si>
  <si>
    <t>21252</t>
  </si>
  <si>
    <t>21253</t>
  </si>
  <si>
    <t>21254</t>
  </si>
  <si>
    <t>21255</t>
  </si>
  <si>
    <t>21256</t>
  </si>
  <si>
    <t>21257</t>
  </si>
  <si>
    <t>21258</t>
  </si>
  <si>
    <t>21259</t>
  </si>
  <si>
    <t>21260</t>
  </si>
  <si>
    <t>21261</t>
  </si>
  <si>
    <t>21262</t>
  </si>
  <si>
    <t>21263</t>
  </si>
  <si>
    <t>21264</t>
  </si>
  <si>
    <t>21266</t>
  </si>
  <si>
    <t>21267</t>
  </si>
  <si>
    <t>21268</t>
  </si>
  <si>
    <t>21269</t>
  </si>
  <si>
    <t>21270</t>
  </si>
  <si>
    <t>21271</t>
  </si>
  <si>
    <t>21272</t>
  </si>
  <si>
    <t>21273</t>
  </si>
  <si>
    <t>21274</t>
  </si>
  <si>
    <t>21275</t>
  </si>
  <si>
    <t>21276</t>
  </si>
  <si>
    <t>21277</t>
  </si>
  <si>
    <t>21279</t>
  </si>
  <si>
    <t>21280</t>
  </si>
  <si>
    <t>21281</t>
  </si>
  <si>
    <t>21282</t>
  </si>
  <si>
    <t>21283</t>
  </si>
  <si>
    <t>21284</t>
  </si>
  <si>
    <t>21285</t>
  </si>
  <si>
    <t>21286</t>
  </si>
  <si>
    <t>21287</t>
  </si>
  <si>
    <t>21288</t>
  </si>
  <si>
    <t>21289</t>
  </si>
  <si>
    <t>21290</t>
  </si>
  <si>
    <t>21291</t>
  </si>
  <si>
    <t>21293</t>
  </si>
  <si>
    <t>21294</t>
  </si>
  <si>
    <t>21296</t>
  </si>
  <si>
    <t>21297</t>
  </si>
  <si>
    <t>21298</t>
  </si>
  <si>
    <t>21299</t>
  </si>
  <si>
    <t>21300</t>
  </si>
  <si>
    <t>21301</t>
  </si>
  <si>
    <t>21302</t>
  </si>
  <si>
    <t>21303</t>
  </si>
  <si>
    <t>21304</t>
  </si>
  <si>
    <t>21305</t>
  </si>
  <si>
    <t>21306</t>
  </si>
  <si>
    <t>21307</t>
  </si>
  <si>
    <t>21308</t>
  </si>
  <si>
    <t>21309</t>
  </si>
  <si>
    <t>21310</t>
  </si>
  <si>
    <t>21311</t>
  </si>
  <si>
    <t>21312</t>
  </si>
  <si>
    <t>21313</t>
  </si>
  <si>
    <t>21314</t>
  </si>
  <si>
    <t>21315</t>
  </si>
  <si>
    <t>21316</t>
  </si>
  <si>
    <t>21319</t>
  </si>
  <si>
    <t>21320</t>
  </si>
  <si>
    <t>21321</t>
  </si>
  <si>
    <t>21322</t>
  </si>
  <si>
    <t>21323</t>
  </si>
  <si>
    <t>21324</t>
  </si>
  <si>
    <t>21325</t>
  </si>
  <si>
    <t>21326</t>
  </si>
  <si>
    <t>21327</t>
  </si>
  <si>
    <t>21328</t>
  </si>
  <si>
    <t>21329</t>
  </si>
  <si>
    <t>21330</t>
  </si>
  <si>
    <t>21331</t>
  </si>
  <si>
    <t>21332</t>
  </si>
  <si>
    <t>21333</t>
  </si>
  <si>
    <t>21334</t>
  </si>
  <si>
    <t>21335</t>
  </si>
  <si>
    <t>21336</t>
  </si>
  <si>
    <t>21337</t>
  </si>
  <si>
    <t>21338</t>
  </si>
  <si>
    <t>21339</t>
  </si>
  <si>
    <t>21340</t>
  </si>
  <si>
    <t>21341</t>
  </si>
  <si>
    <t>21342</t>
  </si>
  <si>
    <t>21343</t>
  </si>
  <si>
    <t>21344</t>
  </si>
  <si>
    <t>21345</t>
  </si>
  <si>
    <t>21346</t>
  </si>
  <si>
    <t>21347</t>
  </si>
  <si>
    <t>21348</t>
  </si>
  <si>
    <t>21349</t>
  </si>
  <si>
    <t>21350</t>
  </si>
  <si>
    <t>21351</t>
  </si>
  <si>
    <t>21352</t>
  </si>
  <si>
    <t>21353</t>
  </si>
  <si>
    <t>21354</t>
  </si>
  <si>
    <t>21356</t>
  </si>
  <si>
    <t>21357</t>
  </si>
  <si>
    <t>21358</t>
  </si>
  <si>
    <t>21359</t>
  </si>
  <si>
    <t>21360</t>
  </si>
  <si>
    <t>21361</t>
  </si>
  <si>
    <t>21362</t>
  </si>
  <si>
    <t>21363</t>
  </si>
  <si>
    <t>21364</t>
  </si>
  <si>
    <t>21365</t>
  </si>
  <si>
    <t>21366</t>
  </si>
  <si>
    <t>21367</t>
  </si>
  <si>
    <t>21368</t>
  </si>
  <si>
    <t>21369</t>
  </si>
  <si>
    <t>21370</t>
  </si>
  <si>
    <t>21371</t>
  </si>
  <si>
    <t>21372</t>
  </si>
  <si>
    <t>21373</t>
  </si>
  <si>
    <t>21374</t>
  </si>
  <si>
    <t>21375</t>
  </si>
  <si>
    <t>21376</t>
  </si>
  <si>
    <t>21377</t>
  </si>
  <si>
    <t>21378</t>
  </si>
  <si>
    <t>21379</t>
  </si>
  <si>
    <t>21380</t>
  </si>
  <si>
    <t>21381</t>
  </si>
  <si>
    <t>21382</t>
  </si>
  <si>
    <t>21384</t>
  </si>
  <si>
    <t>21385</t>
  </si>
  <si>
    <t>21386</t>
  </si>
  <si>
    <t>21387</t>
  </si>
  <si>
    <t>21388</t>
  </si>
  <si>
    <t>21389</t>
  </si>
  <si>
    <t>21391</t>
  </si>
  <si>
    <t>21392</t>
  </si>
  <si>
    <t>21393</t>
  </si>
  <si>
    <t>21394</t>
  </si>
  <si>
    <t>21395</t>
  </si>
  <si>
    <t>21396</t>
  </si>
  <si>
    <t>21397</t>
  </si>
  <si>
    <t>21398</t>
  </si>
  <si>
    <t>21399</t>
  </si>
  <si>
    <t>21400</t>
  </si>
  <si>
    <t>21401</t>
  </si>
  <si>
    <t>21402</t>
  </si>
  <si>
    <t>21403</t>
  </si>
  <si>
    <t>21404</t>
  </si>
  <si>
    <t>21405</t>
  </si>
  <si>
    <t>21406</t>
  </si>
  <si>
    <t>21407</t>
  </si>
  <si>
    <t>21408</t>
  </si>
  <si>
    <t>21409</t>
  </si>
  <si>
    <t>21410</t>
  </si>
  <si>
    <t>21411</t>
  </si>
  <si>
    <t>21412</t>
  </si>
  <si>
    <t>21413</t>
  </si>
  <si>
    <t>21414</t>
  </si>
  <si>
    <t>21415</t>
  </si>
  <si>
    <t>21416</t>
  </si>
  <si>
    <t>21417</t>
  </si>
  <si>
    <t>21418</t>
  </si>
  <si>
    <t>21419</t>
  </si>
  <si>
    <t>21420</t>
  </si>
  <si>
    <t>21421</t>
  </si>
  <si>
    <t>21422</t>
  </si>
  <si>
    <t>21423</t>
  </si>
  <si>
    <t>21424</t>
  </si>
  <si>
    <t>21425</t>
  </si>
  <si>
    <t>21426</t>
  </si>
  <si>
    <t>21427</t>
  </si>
  <si>
    <t>21428</t>
  </si>
  <si>
    <t>21429</t>
  </si>
  <si>
    <t>21430</t>
  </si>
  <si>
    <t>21431</t>
  </si>
  <si>
    <t>21432</t>
  </si>
  <si>
    <t>21433</t>
  </si>
  <si>
    <t>21434</t>
  </si>
  <si>
    <t>21435</t>
  </si>
  <si>
    <t>21436</t>
  </si>
  <si>
    <t>21437</t>
  </si>
  <si>
    <t>21438</t>
  </si>
  <si>
    <t>21439</t>
  </si>
  <si>
    <t>21440</t>
  </si>
  <si>
    <t>21441</t>
  </si>
  <si>
    <t>21442</t>
  </si>
  <si>
    <t>21444</t>
  </si>
  <si>
    <t>21445</t>
  </si>
  <si>
    <t>21446</t>
  </si>
  <si>
    <t>21447</t>
  </si>
  <si>
    <t>21448</t>
  </si>
  <si>
    <t>21449</t>
  </si>
  <si>
    <t>21450</t>
  </si>
  <si>
    <t>21451</t>
  </si>
  <si>
    <t>21454</t>
  </si>
  <si>
    <t>21455</t>
  </si>
  <si>
    <t>21456</t>
  </si>
  <si>
    <t>21457</t>
  </si>
  <si>
    <t>21458</t>
  </si>
  <si>
    <t>21459</t>
  </si>
  <si>
    <t>21460</t>
  </si>
  <si>
    <t>21461</t>
  </si>
  <si>
    <t>21462</t>
  </si>
  <si>
    <t>21463</t>
  </si>
  <si>
    <t>21464</t>
  </si>
  <si>
    <t>21465</t>
  </si>
  <si>
    <t>21466</t>
  </si>
  <si>
    <t>21467</t>
  </si>
  <si>
    <t>21468</t>
  </si>
  <si>
    <t>21469</t>
  </si>
  <si>
    <t>21470</t>
  </si>
  <si>
    <t>21471</t>
  </si>
  <si>
    <t>21472</t>
  </si>
  <si>
    <t>21473</t>
  </si>
  <si>
    <t>21474</t>
  </si>
  <si>
    <t>21475</t>
  </si>
  <si>
    <t>21476</t>
  </si>
  <si>
    <t>21477</t>
  </si>
  <si>
    <t>21478</t>
  </si>
  <si>
    <t>21479</t>
  </si>
  <si>
    <t>21480</t>
  </si>
  <si>
    <t>21482</t>
  </si>
  <si>
    <t>21483</t>
  </si>
  <si>
    <t>21484</t>
  </si>
  <si>
    <t>21487</t>
  </si>
  <si>
    <t>21488</t>
  </si>
  <si>
    <t>21489</t>
  </si>
  <si>
    <t>21490</t>
  </si>
  <si>
    <t>21491</t>
  </si>
  <si>
    <t>21492</t>
  </si>
  <si>
    <t>21493</t>
  </si>
  <si>
    <t>21494</t>
  </si>
  <si>
    <t>21495</t>
  </si>
  <si>
    <t>21496</t>
  </si>
  <si>
    <t>21497</t>
  </si>
  <si>
    <t>21498</t>
  </si>
  <si>
    <t>21499</t>
  </si>
  <si>
    <t>21500</t>
  </si>
  <si>
    <t>21501</t>
  </si>
  <si>
    <t>21502</t>
  </si>
  <si>
    <t>21503</t>
  </si>
  <si>
    <t>21504</t>
  </si>
  <si>
    <t>21505</t>
  </si>
  <si>
    <t>21506</t>
  </si>
  <si>
    <t>21508</t>
  </si>
  <si>
    <t>21510</t>
  </si>
  <si>
    <t>21511</t>
  </si>
  <si>
    <t>21512</t>
  </si>
  <si>
    <t>21514</t>
  </si>
  <si>
    <t>21516</t>
  </si>
  <si>
    <t>21517</t>
  </si>
  <si>
    <t>21518</t>
  </si>
  <si>
    <t>21519</t>
  </si>
  <si>
    <t>21520</t>
  </si>
  <si>
    <t>21521</t>
  </si>
  <si>
    <t>21522</t>
  </si>
  <si>
    <t>21523</t>
  </si>
  <si>
    <t>21524</t>
  </si>
  <si>
    <t>21525</t>
  </si>
  <si>
    <t>21526</t>
  </si>
  <si>
    <t>21527</t>
  </si>
  <si>
    <t>21528</t>
  </si>
  <si>
    <t>21529</t>
  </si>
  <si>
    <t>21530</t>
  </si>
  <si>
    <t>21531</t>
  </si>
  <si>
    <t>21532</t>
  </si>
  <si>
    <t>21533</t>
  </si>
  <si>
    <t>21534</t>
  </si>
  <si>
    <t>21535</t>
  </si>
  <si>
    <t>21536</t>
  </si>
  <si>
    <t>21537</t>
  </si>
  <si>
    <t>21538</t>
  </si>
  <si>
    <t>21539</t>
  </si>
  <si>
    <t>21541</t>
  </si>
  <si>
    <t>21542</t>
  </si>
  <si>
    <t>21543</t>
  </si>
  <si>
    <t>21544</t>
  </si>
  <si>
    <t>21545</t>
  </si>
  <si>
    <t>21546</t>
  </si>
  <si>
    <t>21547</t>
  </si>
  <si>
    <t>21548</t>
  </si>
  <si>
    <t>21549</t>
  </si>
  <si>
    <t>21550</t>
  </si>
  <si>
    <t>21552</t>
  </si>
  <si>
    <t>21553</t>
  </si>
  <si>
    <t>21554</t>
  </si>
  <si>
    <t>21555</t>
  </si>
  <si>
    <t>21556</t>
  </si>
  <si>
    <t>21557</t>
  </si>
  <si>
    <t>21558</t>
  </si>
  <si>
    <t>21559</t>
  </si>
  <si>
    <t>21560</t>
  </si>
  <si>
    <t>21561</t>
  </si>
  <si>
    <t>21562</t>
  </si>
  <si>
    <t>21563</t>
  </si>
  <si>
    <t>21564</t>
  </si>
  <si>
    <t>21565</t>
  </si>
  <si>
    <t>21566</t>
  </si>
  <si>
    <t>21567</t>
  </si>
  <si>
    <t>21568</t>
  </si>
  <si>
    <t>21569</t>
  </si>
  <si>
    <t>21570</t>
  </si>
  <si>
    <t>21571</t>
  </si>
  <si>
    <t>21572</t>
  </si>
  <si>
    <t>21573</t>
  </si>
  <si>
    <t>21574</t>
  </si>
  <si>
    <t>21575</t>
  </si>
  <si>
    <t>21576</t>
  </si>
  <si>
    <t>21577</t>
  </si>
  <si>
    <t>21578</t>
  </si>
  <si>
    <t>21579</t>
  </si>
  <si>
    <t>21580</t>
  </si>
  <si>
    <t>21581</t>
  </si>
  <si>
    <t>21582</t>
  </si>
  <si>
    <t>21583</t>
  </si>
  <si>
    <t>21584</t>
  </si>
  <si>
    <t>21585</t>
  </si>
  <si>
    <t>21586</t>
  </si>
  <si>
    <t>21587</t>
  </si>
  <si>
    <t>21588</t>
  </si>
  <si>
    <t>21589</t>
  </si>
  <si>
    <t>21590</t>
  </si>
  <si>
    <t>21591</t>
  </si>
  <si>
    <t>21592</t>
  </si>
  <si>
    <t>21593</t>
  </si>
  <si>
    <t>21594</t>
  </si>
  <si>
    <t>21595</t>
  </si>
  <si>
    <t>21596</t>
  </si>
  <si>
    <t>21597</t>
  </si>
  <si>
    <t>21598</t>
  </si>
  <si>
    <t>21599</t>
  </si>
  <si>
    <t>21600</t>
  </si>
  <si>
    <t>21601</t>
  </si>
  <si>
    <t>21602</t>
  </si>
  <si>
    <t>21603</t>
  </si>
  <si>
    <t>21604</t>
  </si>
  <si>
    <t>21606</t>
  </si>
  <si>
    <t>21607</t>
  </si>
  <si>
    <t>21608</t>
  </si>
  <si>
    <t>21609</t>
  </si>
  <si>
    <t>21610</t>
  </si>
  <si>
    <t>21611</t>
  </si>
  <si>
    <t>21612</t>
  </si>
  <si>
    <t>21613</t>
  </si>
  <si>
    <t>21614</t>
  </si>
  <si>
    <t>21615</t>
  </si>
  <si>
    <t>21616</t>
  </si>
  <si>
    <t>21618</t>
  </si>
  <si>
    <t>21619</t>
  </si>
  <si>
    <t>21620</t>
  </si>
  <si>
    <t>21622</t>
  </si>
  <si>
    <t>21623</t>
  </si>
  <si>
    <t>21624</t>
  </si>
  <si>
    <t>21625</t>
  </si>
  <si>
    <t>21626</t>
  </si>
  <si>
    <t>21627</t>
  </si>
  <si>
    <t>21628</t>
  </si>
  <si>
    <t>21629</t>
  </si>
  <si>
    <t>21630</t>
  </si>
  <si>
    <t>21631</t>
  </si>
  <si>
    <t>21632</t>
  </si>
  <si>
    <t>21633</t>
  </si>
  <si>
    <t>21634</t>
  </si>
  <si>
    <t>21635</t>
  </si>
  <si>
    <t>21636</t>
  </si>
  <si>
    <t>21637</t>
  </si>
  <si>
    <t>21638</t>
  </si>
  <si>
    <t>21639</t>
  </si>
  <si>
    <t>21640</t>
  </si>
  <si>
    <t>21641</t>
  </si>
  <si>
    <t>21642</t>
  </si>
  <si>
    <t>21643</t>
  </si>
  <si>
    <t>21644</t>
  </si>
  <si>
    <t>21645</t>
  </si>
  <si>
    <t>21646</t>
  </si>
  <si>
    <t>21647</t>
  </si>
  <si>
    <t>21648</t>
  </si>
  <si>
    <t>21649</t>
  </si>
  <si>
    <t>21650</t>
  </si>
  <si>
    <t>21651</t>
  </si>
  <si>
    <t>21652</t>
  </si>
  <si>
    <t>21653</t>
  </si>
  <si>
    <t>21655</t>
  </si>
  <si>
    <t>21657</t>
  </si>
  <si>
    <t>21659</t>
  </si>
  <si>
    <t>21660</t>
  </si>
  <si>
    <t>21661</t>
  </si>
  <si>
    <t>21662</t>
  </si>
  <si>
    <t>21663</t>
  </si>
  <si>
    <t>21664</t>
  </si>
  <si>
    <t>21665</t>
  </si>
  <si>
    <t>21666</t>
  </si>
  <si>
    <t>21667</t>
  </si>
  <si>
    <t>21669</t>
  </si>
  <si>
    <t>21670</t>
  </si>
  <si>
    <t>21671</t>
  </si>
  <si>
    <t>21672</t>
  </si>
  <si>
    <t>21673</t>
  </si>
  <si>
    <t>21674</t>
  </si>
  <si>
    <t>21675</t>
  </si>
  <si>
    <t>21676</t>
  </si>
  <si>
    <t>21677</t>
  </si>
  <si>
    <t>21678</t>
  </si>
  <si>
    <t>21679</t>
  </si>
  <si>
    <t>21680</t>
  </si>
  <si>
    <t>21681</t>
  </si>
  <si>
    <t>21682</t>
  </si>
  <si>
    <t>21683</t>
  </si>
  <si>
    <t>21684</t>
  </si>
  <si>
    <t>21685</t>
  </si>
  <si>
    <t>21686</t>
  </si>
  <si>
    <t>21687</t>
  </si>
  <si>
    <t>21688</t>
  </si>
  <si>
    <t>21689</t>
  </si>
  <si>
    <t>21690</t>
  </si>
  <si>
    <t>21691</t>
  </si>
  <si>
    <t>21692</t>
  </si>
  <si>
    <t>21693</t>
  </si>
  <si>
    <t>21694</t>
  </si>
  <si>
    <t>21695</t>
  </si>
  <si>
    <t>21696</t>
  </si>
  <si>
    <t>21698</t>
  </si>
  <si>
    <t>21699</t>
  </si>
  <si>
    <t>21700</t>
  </si>
  <si>
    <t>21701</t>
  </si>
  <si>
    <t>21702</t>
  </si>
  <si>
    <t>21703</t>
  </si>
  <si>
    <t>21704</t>
  </si>
  <si>
    <t>21705</t>
  </si>
  <si>
    <t>21706</t>
  </si>
  <si>
    <t>21707</t>
  </si>
  <si>
    <t>21708</t>
  </si>
  <si>
    <t>21709</t>
  </si>
  <si>
    <t>21710</t>
  </si>
  <si>
    <t>21711</t>
  </si>
  <si>
    <t>21712</t>
  </si>
  <si>
    <t>21713</t>
  </si>
  <si>
    <t>21714</t>
  </si>
  <si>
    <t>21715</t>
  </si>
  <si>
    <t>21716</t>
  </si>
  <si>
    <t>21717</t>
  </si>
  <si>
    <t>25001</t>
  </si>
  <si>
    <t>25002</t>
  </si>
  <si>
    <t>25003</t>
  </si>
  <si>
    <t>25004</t>
  </si>
  <si>
    <t>25005</t>
  </si>
  <si>
    <t>25006</t>
  </si>
  <si>
    <t>25007</t>
  </si>
  <si>
    <t>25008</t>
  </si>
  <si>
    <t>25009</t>
  </si>
  <si>
    <t>25011</t>
  </si>
  <si>
    <t>25012</t>
  </si>
  <si>
    <t>25013</t>
  </si>
  <si>
    <t>25014</t>
  </si>
  <si>
    <t>25015</t>
  </si>
  <si>
    <t>25016</t>
  </si>
  <si>
    <t>25017</t>
  </si>
  <si>
    <t>25018</t>
  </si>
  <si>
    <t>25019</t>
  </si>
  <si>
    <t>25020</t>
  </si>
  <si>
    <t>25021</t>
  </si>
  <si>
    <t>25022</t>
  </si>
  <si>
    <t>25024</t>
  </si>
  <si>
    <t>25025</t>
  </si>
  <si>
    <t>25026</t>
  </si>
  <si>
    <t>25029</t>
  </si>
  <si>
    <t>25030</t>
  </si>
  <si>
    <t>25031</t>
  </si>
  <si>
    <t>25032</t>
  </si>
  <si>
    <t>25033</t>
  </si>
  <si>
    <t>25038</t>
  </si>
  <si>
    <t>25039</t>
  </si>
  <si>
    <t>25040</t>
  </si>
  <si>
    <t>25041</t>
  </si>
  <si>
    <t>25042</t>
  </si>
  <si>
    <t>25043</t>
  </si>
  <si>
    <t>25044</t>
  </si>
  <si>
    <t>25045</t>
  </si>
  <si>
    <t>25046</t>
  </si>
  <si>
    <t>25047</t>
  </si>
  <si>
    <t>25048</t>
  </si>
  <si>
    <t>25049</t>
  </si>
  <si>
    <t>25050</t>
  </si>
  <si>
    <t>25051</t>
  </si>
  <si>
    <t>25052</t>
  </si>
  <si>
    <t>25053</t>
  </si>
  <si>
    <t>25054</t>
  </si>
  <si>
    <t>25055</t>
  </si>
  <si>
    <t>25057</t>
  </si>
  <si>
    <t>25059</t>
  </si>
  <si>
    <t>25060</t>
  </si>
  <si>
    <t>25061</t>
  </si>
  <si>
    <t>25062</t>
  </si>
  <si>
    <t>25063</t>
  </si>
  <si>
    <t>25065</t>
  </si>
  <si>
    <t>25066</t>
  </si>
  <si>
    <t>25067</t>
  </si>
  <si>
    <t>25070</t>
  </si>
  <si>
    <t>25071</t>
  </si>
  <si>
    <t>25072</t>
  </si>
  <si>
    <t>25073</t>
  </si>
  <si>
    <t>25074</t>
  </si>
  <si>
    <t>25075</t>
  </si>
  <si>
    <t>25077</t>
  </si>
  <si>
    <t>25078</t>
  </si>
  <si>
    <t>25079</t>
  </si>
  <si>
    <t>25082</t>
  </si>
  <si>
    <t>25083</t>
  </si>
  <si>
    <t>25085</t>
  </si>
  <si>
    <t>25086</t>
  </si>
  <si>
    <t>25087</t>
  </si>
  <si>
    <t>25088</t>
  </si>
  <si>
    <t>25089</t>
  </si>
  <si>
    <t>25090</t>
  </si>
  <si>
    <t>25091</t>
  </si>
  <si>
    <t>25092</t>
  </si>
  <si>
    <t>25093</t>
  </si>
  <si>
    <t>25094</t>
  </si>
  <si>
    <t>25095</t>
  </si>
  <si>
    <t>25096</t>
  </si>
  <si>
    <t>25097</t>
  </si>
  <si>
    <t>25098</t>
  </si>
  <si>
    <t>25099</t>
  </si>
  <si>
    <t>25100</t>
  </si>
  <si>
    <t>25101</t>
  </si>
  <si>
    <t>25102</t>
  </si>
  <si>
    <t>25103</t>
  </si>
  <si>
    <t>25104</t>
  </si>
  <si>
    <t>25105</t>
  </si>
  <si>
    <t>25106</t>
  </si>
  <si>
    <t>25107</t>
  </si>
  <si>
    <t>25108</t>
  </si>
  <si>
    <t>25109</t>
  </si>
  <si>
    <t>25110</t>
  </si>
  <si>
    <t>25111</t>
  </si>
  <si>
    <t>25113</t>
  </si>
  <si>
    <t>25114</t>
  </si>
  <si>
    <t>25115</t>
  </si>
  <si>
    <t>25116</t>
  </si>
  <si>
    <t>25117</t>
  </si>
  <si>
    <t>25119</t>
  </si>
  <si>
    <t>25120</t>
  </si>
  <si>
    <t>25121</t>
  </si>
  <si>
    <t>25122</t>
  </si>
  <si>
    <t>25124</t>
  </si>
  <si>
    <t>25125</t>
  </si>
  <si>
    <t>25126</t>
  </si>
  <si>
    <t>25127</t>
  </si>
  <si>
    <t>25129</t>
  </si>
  <si>
    <t>25130</t>
  </si>
  <si>
    <t>25131</t>
  </si>
  <si>
    <t>25132</t>
  </si>
  <si>
    <t>25134</t>
  </si>
  <si>
    <t>25136</t>
  </si>
  <si>
    <t>25138</t>
  </si>
  <si>
    <t>25139</t>
  </si>
  <si>
    <t>25141</t>
  </si>
  <si>
    <t>25142</t>
  </si>
  <si>
    <t>25143</t>
  </si>
  <si>
    <t>25145</t>
  </si>
  <si>
    <t>25147</t>
  </si>
  <si>
    <t>25148</t>
  </si>
  <si>
    <t>25149</t>
  </si>
  <si>
    <t>25150</t>
  </si>
  <si>
    <t>25151</t>
  </si>
  <si>
    <t>25152</t>
  </si>
  <si>
    <t>25153</t>
  </si>
  <si>
    <t>25154</t>
  </si>
  <si>
    <t>25155</t>
  </si>
  <si>
    <t>25156</t>
  </si>
  <si>
    <t>25157</t>
  </si>
  <si>
    <t>25159</t>
  </si>
  <si>
    <t>25160</t>
  </si>
  <si>
    <t>25161</t>
  </si>
  <si>
    <t>25162</t>
  </si>
  <si>
    <t>25163</t>
  </si>
  <si>
    <t>25164</t>
  </si>
  <si>
    <t>25166</t>
  </si>
  <si>
    <t>25170</t>
  </si>
  <si>
    <t>25171</t>
  </si>
  <si>
    <t>25172</t>
  </si>
  <si>
    <t>25173</t>
  </si>
  <si>
    <t>25174</t>
  </si>
  <si>
    <t>25175</t>
  </si>
  <si>
    <t>25176</t>
  </si>
  <si>
    <t>25177</t>
  </si>
  <si>
    <t>25178</t>
  </si>
  <si>
    <t>25179</t>
  </si>
  <si>
    <t>25180</t>
  </si>
  <si>
    <t>25181</t>
  </si>
  <si>
    <t>25182</t>
  </si>
  <si>
    <t>25183</t>
  </si>
  <si>
    <t>25184</t>
  </si>
  <si>
    <t>25185</t>
  </si>
  <si>
    <t>25186</t>
  </si>
  <si>
    <t>25187</t>
  </si>
  <si>
    <t>25188</t>
  </si>
  <si>
    <t>25189</t>
  </si>
  <si>
    <t>25190</t>
  </si>
  <si>
    <t>25191</t>
  </si>
  <si>
    <t>25192</t>
  </si>
  <si>
    <t>25193</t>
  </si>
  <si>
    <t>25194</t>
  </si>
  <si>
    <t>25196</t>
  </si>
  <si>
    <t>25197</t>
  </si>
  <si>
    <t>25198</t>
  </si>
  <si>
    <t>25199</t>
  </si>
  <si>
    <t>25201</t>
  </si>
  <si>
    <t>25202</t>
  </si>
  <si>
    <t>25203</t>
  </si>
  <si>
    <t>25204</t>
  </si>
  <si>
    <t>25207</t>
  </si>
  <si>
    <t>25208</t>
  </si>
  <si>
    <t>25209</t>
  </si>
  <si>
    <t>25210</t>
  </si>
  <si>
    <t>25211</t>
  </si>
  <si>
    <t>25213</t>
  </si>
  <si>
    <t>25214</t>
  </si>
  <si>
    <t>25215</t>
  </si>
  <si>
    <t>25216</t>
  </si>
  <si>
    <t>25217</t>
  </si>
  <si>
    <t>25218</t>
  </si>
  <si>
    <t>25219</t>
  </si>
  <si>
    <t>25220</t>
  </si>
  <si>
    <t>25221</t>
  </si>
  <si>
    <t>25222</t>
  </si>
  <si>
    <t>25223</t>
  </si>
  <si>
    <t>25224</t>
  </si>
  <si>
    <t>25225</t>
  </si>
  <si>
    <t>25226</t>
  </si>
  <si>
    <t>25227</t>
  </si>
  <si>
    <t>25228</t>
  </si>
  <si>
    <t>25229</t>
  </si>
  <si>
    <t>25230</t>
  </si>
  <si>
    <t>25231</t>
  </si>
  <si>
    <t>25232</t>
  </si>
  <si>
    <t>25233</t>
  </si>
  <si>
    <t>25234</t>
  </si>
  <si>
    <t>25235</t>
  </si>
  <si>
    <t>25236</t>
  </si>
  <si>
    <t>25237</t>
  </si>
  <si>
    <t>25238</t>
  </si>
  <si>
    <t>25239</t>
  </si>
  <si>
    <t>25240</t>
  </si>
  <si>
    <t>25241</t>
  </si>
  <si>
    <t>25242</t>
  </si>
  <si>
    <t>25243</t>
  </si>
  <si>
    <t>25244</t>
  </si>
  <si>
    <t>25245</t>
  </si>
  <si>
    <t>25246</t>
  </si>
  <si>
    <t>25247</t>
  </si>
  <si>
    <t>25248</t>
  </si>
  <si>
    <t>25249</t>
  </si>
  <si>
    <t>25251</t>
  </si>
  <si>
    <t>25252</t>
  </si>
  <si>
    <t>25253</t>
  </si>
  <si>
    <t>25254</t>
  </si>
  <si>
    <t>25255</t>
  </si>
  <si>
    <t>25256</t>
  </si>
  <si>
    <t>25257</t>
  </si>
  <si>
    <t>25259</t>
  </si>
  <si>
    <t>25261</t>
  </si>
  <si>
    <t>25262</t>
  </si>
  <si>
    <t>25263</t>
  </si>
  <si>
    <t>25264</t>
  </si>
  <si>
    <t>25265</t>
  </si>
  <si>
    <t>25266</t>
  </si>
  <si>
    <t>25267</t>
  </si>
  <si>
    <t>25268</t>
  </si>
  <si>
    <t>25269</t>
  </si>
  <si>
    <t>25270</t>
  </si>
  <si>
    <t>25271</t>
  </si>
  <si>
    <t>25273</t>
  </si>
  <si>
    <t>25274</t>
  </si>
  <si>
    <t>25275</t>
  </si>
  <si>
    <t>25276</t>
  </si>
  <si>
    <t>25277</t>
  </si>
  <si>
    <t>25278</t>
  </si>
  <si>
    <t>25279</t>
  </si>
  <si>
    <t>25280</t>
  </si>
  <si>
    <t>25281</t>
  </si>
  <si>
    <t>25282</t>
  </si>
  <si>
    <t>25283</t>
  </si>
  <si>
    <t>25284</t>
  </si>
  <si>
    <t>25285</t>
  </si>
  <si>
    <t>25286</t>
  </si>
  <si>
    <t>25288</t>
  </si>
  <si>
    <t>25289</t>
  </si>
  <si>
    <t>25290</t>
  </si>
  <si>
    <t>25293</t>
  </si>
  <si>
    <t>25295</t>
  </si>
  <si>
    <t>25296</t>
  </si>
  <si>
    <t>25297</t>
  </si>
  <si>
    <t>25298</t>
  </si>
  <si>
    <t>25299</t>
  </si>
  <si>
    <t>25300</t>
  </si>
  <si>
    <t>25301</t>
  </si>
  <si>
    <t>25303</t>
  </si>
  <si>
    <t>25304</t>
  </si>
  <si>
    <t>25305</t>
  </si>
  <si>
    <t>25306</t>
  </si>
  <si>
    <t>25307</t>
  </si>
  <si>
    <t>25308</t>
  </si>
  <si>
    <t>25309</t>
  </si>
  <si>
    <t>25310</t>
  </si>
  <si>
    <t>25311</t>
  </si>
  <si>
    <t>25312</t>
  </si>
  <si>
    <t>25313</t>
  </si>
  <si>
    <t>25314</t>
  </si>
  <si>
    <t>25315</t>
  </si>
  <si>
    <t>25316</t>
  </si>
  <si>
    <t>25317</t>
  </si>
  <si>
    <t>25318</t>
  </si>
  <si>
    <t>25320</t>
  </si>
  <si>
    <t>25321</t>
  </si>
  <si>
    <t>25322</t>
  </si>
  <si>
    <t>25323</t>
  </si>
  <si>
    <t>25324</t>
  </si>
  <si>
    <t>25325</t>
  </si>
  <si>
    <t>25326</t>
  </si>
  <si>
    <t>25327</t>
  </si>
  <si>
    <t>25328</t>
  </si>
  <si>
    <t>25329</t>
  </si>
  <si>
    <t>25330</t>
  </si>
  <si>
    <t>25331</t>
  </si>
  <si>
    <t>25332</t>
  </si>
  <si>
    <t>25333</t>
  </si>
  <si>
    <t>25334</t>
  </si>
  <si>
    <t>25335</t>
  </si>
  <si>
    <t>25336</t>
  </si>
  <si>
    <t>25338</t>
  </si>
  <si>
    <t>25339</t>
  </si>
  <si>
    <t>25340</t>
  </si>
  <si>
    <t>25341</t>
  </si>
  <si>
    <t>25342</t>
  </si>
  <si>
    <t>25343</t>
  </si>
  <si>
    <t>25344</t>
  </si>
  <si>
    <t>25345</t>
  </si>
  <si>
    <t>25346</t>
  </si>
  <si>
    <t>25347</t>
  </si>
  <si>
    <t>25348</t>
  </si>
  <si>
    <t>25349</t>
  </si>
  <si>
    <t>25350</t>
  </si>
  <si>
    <t>25351</t>
  </si>
  <si>
    <t>25354</t>
  </si>
  <si>
    <t>25355</t>
  </si>
  <si>
    <t>25356</t>
  </si>
  <si>
    <t>25357</t>
  </si>
  <si>
    <t>25359</t>
  </si>
  <si>
    <t>25360</t>
  </si>
  <si>
    <t>25361</t>
  </si>
  <si>
    <t>25362</t>
  </si>
  <si>
    <t>25364</t>
  </si>
  <si>
    <t>25365</t>
  </si>
  <si>
    <t>25366</t>
  </si>
  <si>
    <t>25367</t>
  </si>
  <si>
    <t>25368</t>
  </si>
  <si>
    <t>25369</t>
  </si>
  <si>
    <t>25370</t>
  </si>
  <si>
    <t>25371</t>
  </si>
  <si>
    <t>25372</t>
  </si>
  <si>
    <t>25373</t>
  </si>
  <si>
    <t>25374</t>
  </si>
  <si>
    <t>25375</t>
  </si>
  <si>
    <t>25376</t>
  </si>
  <si>
    <t>25377</t>
  </si>
  <si>
    <t>25378</t>
  </si>
  <si>
    <t>25379</t>
  </si>
  <si>
    <t>25380</t>
  </si>
  <si>
    <t>25382</t>
  </si>
  <si>
    <t>25383</t>
  </si>
  <si>
    <t>25384</t>
  </si>
  <si>
    <t>25385</t>
  </si>
  <si>
    <t>25386</t>
  </si>
  <si>
    <t>25387</t>
  </si>
  <si>
    <t>25389</t>
  </si>
  <si>
    <t>25390</t>
  </si>
  <si>
    <t>25391</t>
  </si>
  <si>
    <t>25392</t>
  </si>
  <si>
    <t>25393</t>
  </si>
  <si>
    <t>25394</t>
  </si>
  <si>
    <t>25398</t>
  </si>
  <si>
    <t>25400</t>
  </si>
  <si>
    <t>25401</t>
  </si>
  <si>
    <t>25402</t>
  </si>
  <si>
    <t>25403</t>
  </si>
  <si>
    <t>25404</t>
  </si>
  <si>
    <t>25405</t>
  </si>
  <si>
    <t>25406</t>
  </si>
  <si>
    <t>25408</t>
  </si>
  <si>
    <t>25411</t>
  </si>
  <si>
    <t>25413</t>
  </si>
  <si>
    <t>25414</t>
  </si>
  <si>
    <t>25415</t>
  </si>
  <si>
    <t>25416</t>
  </si>
  <si>
    <t>25417</t>
  </si>
  <si>
    <t>25418</t>
  </si>
  <si>
    <t>25419</t>
  </si>
  <si>
    <t>25420</t>
  </si>
  <si>
    <t>25421</t>
  </si>
  <si>
    <t>25422</t>
  </si>
  <si>
    <t>25424</t>
  </si>
  <si>
    <t>25425</t>
  </si>
  <si>
    <t>25426</t>
  </si>
  <si>
    <t>25427</t>
  </si>
  <si>
    <t>25428</t>
  </si>
  <si>
    <t>25429</t>
  </si>
  <si>
    <t>25430</t>
  </si>
  <si>
    <t>25431</t>
  </si>
  <si>
    <t>25432</t>
  </si>
  <si>
    <t>25433</t>
  </si>
  <si>
    <t>25434</t>
  </si>
  <si>
    <t>25435</t>
  </si>
  <si>
    <t>25436</t>
  </si>
  <si>
    <t>25437</t>
  </si>
  <si>
    <t>25438</t>
  </si>
  <si>
    <t>25439</t>
  </si>
  <si>
    <t>25440</t>
  </si>
  <si>
    <t>25441</t>
  </si>
  <si>
    <t>25442</t>
  </si>
  <si>
    <t>25443</t>
  </si>
  <si>
    <t>25444</t>
  </si>
  <si>
    <t>25445</t>
  </si>
  <si>
    <t>25446</t>
  </si>
  <si>
    <t>25447</t>
  </si>
  <si>
    <t>25448</t>
  </si>
  <si>
    <t>25449</t>
  </si>
  <si>
    <t>25450</t>
  </si>
  <si>
    <t>25451</t>
  </si>
  <si>
    <t>25452</t>
  </si>
  <si>
    <t>25453</t>
  </si>
  <si>
    <t>25455</t>
  </si>
  <si>
    <t>25456</t>
  </si>
  <si>
    <t>25457</t>
  </si>
  <si>
    <t>25458</t>
  </si>
  <si>
    <t>25459</t>
  </si>
  <si>
    <t>25460</t>
  </si>
  <si>
    <t>25461</t>
  </si>
  <si>
    <t>25462</t>
  </si>
  <si>
    <t>25463</t>
  </si>
  <si>
    <t>25464</t>
  </si>
  <si>
    <t>25465</t>
  </si>
  <si>
    <t>25468</t>
  </si>
  <si>
    <t>25469</t>
  </si>
  <si>
    <t>25470</t>
  </si>
  <si>
    <t>25471</t>
  </si>
  <si>
    <t>25472</t>
  </si>
  <si>
    <t>25473</t>
  </si>
  <si>
    <t>25474</t>
  </si>
  <si>
    <t>25475</t>
  </si>
  <si>
    <t>25476</t>
  </si>
  <si>
    <t>25477</t>
  </si>
  <si>
    <t>25478</t>
  </si>
  <si>
    <t>25479</t>
  </si>
  <si>
    <t>25481</t>
  </si>
  <si>
    <t>25482</t>
  </si>
  <si>
    <t>25483</t>
  </si>
  <si>
    <t>25485</t>
  </si>
  <si>
    <t>25486</t>
  </si>
  <si>
    <t>25487</t>
  </si>
  <si>
    <t>25488</t>
  </si>
  <si>
    <t>25489</t>
  </si>
  <si>
    <t>25490</t>
  </si>
  <si>
    <t>25491</t>
  </si>
  <si>
    <t>25492</t>
  </si>
  <si>
    <t>25493</t>
  </si>
  <si>
    <t>25494</t>
  </si>
  <si>
    <t>25495</t>
  </si>
  <si>
    <t>25496</t>
  </si>
  <si>
    <t>25497</t>
  </si>
  <si>
    <t>25498</t>
  </si>
  <si>
    <t>25499</t>
  </si>
  <si>
    <t>25500</t>
  </si>
  <si>
    <t>25501</t>
  </si>
  <si>
    <t>25502</t>
  </si>
  <si>
    <t>25503</t>
  </si>
  <si>
    <t>25504</t>
  </si>
  <si>
    <t>25505</t>
  </si>
  <si>
    <t>25506</t>
  </si>
  <si>
    <t>25507</t>
  </si>
  <si>
    <t>25508</t>
  </si>
  <si>
    <t>25510</t>
  </si>
  <si>
    <t>25511</t>
  </si>
  <si>
    <t>25512</t>
  </si>
  <si>
    <t>25513</t>
  </si>
  <si>
    <t>25514</t>
  </si>
  <si>
    <t>25515</t>
  </si>
  <si>
    <t>25516</t>
  </si>
  <si>
    <t>25517</t>
  </si>
  <si>
    <t>25518</t>
  </si>
  <si>
    <t>25519</t>
  </si>
  <si>
    <t>25520</t>
  </si>
  <si>
    <t>25521</t>
  </si>
  <si>
    <t>25522</t>
  </si>
  <si>
    <t>25523</t>
  </si>
  <si>
    <t>25524</t>
  </si>
  <si>
    <t>25525</t>
  </si>
  <si>
    <t>25526</t>
  </si>
  <si>
    <t>25527</t>
  </si>
  <si>
    <t>25528</t>
  </si>
  <si>
    <t>25529</t>
  </si>
  <si>
    <t>25532</t>
  </si>
  <si>
    <t>25533</t>
  </si>
  <si>
    <t>25534</t>
  </si>
  <si>
    <t>25535</t>
  </si>
  <si>
    <t>25536</t>
  </si>
  <si>
    <t>25537</t>
  </si>
  <si>
    <t>25538</t>
  </si>
  <si>
    <t>25539</t>
  </si>
  <si>
    <t>25540</t>
  </si>
  <si>
    <t>25541</t>
  </si>
  <si>
    <t>25544</t>
  </si>
  <si>
    <t>25545</t>
  </si>
  <si>
    <t>25546</t>
  </si>
  <si>
    <t>25547</t>
  </si>
  <si>
    <t>25548</t>
  </si>
  <si>
    <t>25549</t>
  </si>
  <si>
    <t>25550</t>
  </si>
  <si>
    <t>25551</t>
  </si>
  <si>
    <t>25552</t>
  </si>
  <si>
    <t>25553</t>
  </si>
  <si>
    <t>25554</t>
  </si>
  <si>
    <t>25555</t>
  </si>
  <si>
    <t>25556</t>
  </si>
  <si>
    <t>25557</t>
  </si>
  <si>
    <t>25558</t>
  </si>
  <si>
    <t>25559</t>
  </si>
  <si>
    <t>25560</t>
  </si>
  <si>
    <t>25561</t>
  </si>
  <si>
    <t>25562</t>
  </si>
  <si>
    <t>25563</t>
  </si>
  <si>
    <t>25565</t>
  </si>
  <si>
    <t>25566</t>
  </si>
  <si>
    <t>25567</t>
  </si>
  <si>
    <t>25569</t>
  </si>
  <si>
    <t>25570</t>
  </si>
  <si>
    <t>25571</t>
  </si>
  <si>
    <t>25572</t>
  </si>
  <si>
    <t>25573</t>
  </si>
  <si>
    <t>25574</t>
  </si>
  <si>
    <t>25575</t>
  </si>
  <si>
    <t>25578</t>
  </si>
  <si>
    <t>25579</t>
  </si>
  <si>
    <t>25580</t>
  </si>
  <si>
    <t>25582</t>
  </si>
  <si>
    <t>25583</t>
  </si>
  <si>
    <t>25584</t>
  </si>
  <si>
    <t>25586</t>
  </si>
  <si>
    <t>25588</t>
  </si>
  <si>
    <t>25589</t>
  </si>
  <si>
    <t>25590</t>
  </si>
  <si>
    <t>25591</t>
  </si>
  <si>
    <t>25592</t>
  </si>
  <si>
    <t>25594</t>
  </si>
  <si>
    <t>25595</t>
  </si>
  <si>
    <t>25596</t>
  </si>
  <si>
    <t>25597</t>
  </si>
  <si>
    <t>25598</t>
  </si>
  <si>
    <t>25599</t>
  </si>
  <si>
    <t>25600</t>
  </si>
  <si>
    <t>25601</t>
  </si>
  <si>
    <t>25602</t>
  </si>
  <si>
    <t>25604</t>
  </si>
  <si>
    <t>25605</t>
  </si>
  <si>
    <t>25607</t>
  </si>
  <si>
    <t>25608</t>
  </si>
  <si>
    <t>25609</t>
  </si>
  <si>
    <t>25611</t>
  </si>
  <si>
    <t>25612</t>
  </si>
  <si>
    <t>25613</t>
  </si>
  <si>
    <t>25614</t>
  </si>
  <si>
    <t>25615</t>
  </si>
  <si>
    <t>25616</t>
  </si>
  <si>
    <t>25617</t>
  </si>
  <si>
    <t>25618</t>
  </si>
  <si>
    <t>25619</t>
  </si>
  <si>
    <t>25620</t>
  </si>
  <si>
    <t>25621</t>
  </si>
  <si>
    <t>25622</t>
  </si>
  <si>
    <t>25623</t>
  </si>
  <si>
    <t>25624</t>
  </si>
  <si>
    <t>25625</t>
  </si>
  <si>
    <t>25626</t>
  </si>
  <si>
    <t>25627</t>
  </si>
  <si>
    <t>25628</t>
  </si>
  <si>
    <t>25629</t>
  </si>
  <si>
    <t>25630</t>
  </si>
  <si>
    <t>25631</t>
  </si>
  <si>
    <t>25632</t>
  </si>
  <si>
    <t>25633</t>
  </si>
  <si>
    <t>25634</t>
  </si>
  <si>
    <t>25635</t>
  </si>
  <si>
    <t>39001</t>
  </si>
  <si>
    <t>39002</t>
  </si>
  <si>
    <t>39003</t>
  </si>
  <si>
    <t>39004</t>
  </si>
  <si>
    <t>39006</t>
  </si>
  <si>
    <t>39007</t>
  </si>
  <si>
    <t>39008</t>
  </si>
  <si>
    <t>39009</t>
  </si>
  <si>
    <t>39010</t>
  </si>
  <si>
    <t>39011</t>
  </si>
  <si>
    <t>39013</t>
  </si>
  <si>
    <t>39014</t>
  </si>
  <si>
    <t>39015</t>
  </si>
  <si>
    <t>39016</t>
  </si>
  <si>
    <t>39017</t>
  </si>
  <si>
    <t>39018</t>
  </si>
  <si>
    <t>39019</t>
  </si>
  <si>
    <t>39020</t>
  </si>
  <si>
    <t>39021</t>
  </si>
  <si>
    <t>39022</t>
  </si>
  <si>
    <t>39024</t>
  </si>
  <si>
    <t>39025</t>
  </si>
  <si>
    <t>39026</t>
  </si>
  <si>
    <t>39027</t>
  </si>
  <si>
    <t>39028</t>
  </si>
  <si>
    <t>39029</t>
  </si>
  <si>
    <t>39030</t>
  </si>
  <si>
    <t>39031</t>
  </si>
  <si>
    <t>39032</t>
  </si>
  <si>
    <t>39034</t>
  </si>
  <si>
    <t>39035</t>
  </si>
  <si>
    <t>39037</t>
  </si>
  <si>
    <t>39038</t>
  </si>
  <si>
    <t>39039</t>
  </si>
  <si>
    <t>39040</t>
  </si>
  <si>
    <t>39041</t>
  </si>
  <si>
    <t>39042</t>
  </si>
  <si>
    <t>39043</t>
  </si>
  <si>
    <t>39045</t>
  </si>
  <si>
    <t>39046</t>
  </si>
  <si>
    <t>39047</t>
  </si>
  <si>
    <t>39048</t>
  </si>
  <si>
    <t>39049</t>
  </si>
  <si>
    <t>39050</t>
  </si>
  <si>
    <t>39051</t>
  </si>
  <si>
    <t>39052</t>
  </si>
  <si>
    <t>39053</t>
  </si>
  <si>
    <t>39054</t>
  </si>
  <si>
    <t>39055</t>
  </si>
  <si>
    <t>39056</t>
  </si>
  <si>
    <t>39057</t>
  </si>
  <si>
    <t>39058</t>
  </si>
  <si>
    <t>39059</t>
  </si>
  <si>
    <t>39060</t>
  </si>
  <si>
    <t>39061</t>
  </si>
  <si>
    <t>39062</t>
  </si>
  <si>
    <t>39063</t>
  </si>
  <si>
    <t>39065</t>
  </si>
  <si>
    <t>39066</t>
  </si>
  <si>
    <t>39068</t>
  </si>
  <si>
    <t>39070</t>
  </si>
  <si>
    <t>39072</t>
  </si>
  <si>
    <t>39073</t>
  </si>
  <si>
    <t>39074</t>
  </si>
  <si>
    <t>39076</t>
  </si>
  <si>
    <t>39077</t>
  </si>
  <si>
    <t>39078</t>
  </si>
  <si>
    <t>39079</t>
  </si>
  <si>
    <t>39080</t>
  </si>
  <si>
    <t>39081</t>
  </si>
  <si>
    <t>39083</t>
  </si>
  <si>
    <t>39084</t>
  </si>
  <si>
    <t>39085</t>
  </si>
  <si>
    <t>39086</t>
  </si>
  <si>
    <t>39088</t>
  </si>
  <si>
    <t>39090</t>
  </si>
  <si>
    <t>39091</t>
  </si>
  <si>
    <t>39092</t>
  </si>
  <si>
    <t>39093</t>
  </si>
  <si>
    <t>39094</t>
  </si>
  <si>
    <t>39095</t>
  </si>
  <si>
    <t>39096</t>
  </si>
  <si>
    <t>39097</t>
  </si>
  <si>
    <t>39099</t>
  </si>
  <si>
    <t>39100</t>
  </si>
  <si>
    <t>39101</t>
  </si>
  <si>
    <t>39102</t>
  </si>
  <si>
    <t>39103</t>
  </si>
  <si>
    <t>39104</t>
  </si>
  <si>
    <t>39105</t>
  </si>
  <si>
    <t>39106</t>
  </si>
  <si>
    <t>39107</t>
  </si>
  <si>
    <t>39108</t>
  </si>
  <si>
    <t>39109</t>
  </si>
  <si>
    <t>39110</t>
  </si>
  <si>
    <t>39111</t>
  </si>
  <si>
    <t>39112</t>
  </si>
  <si>
    <t>39114</t>
  </si>
  <si>
    <t>39116</t>
  </si>
  <si>
    <t>39117</t>
  </si>
  <si>
    <t>39118</t>
  </si>
  <si>
    <t>39119</t>
  </si>
  <si>
    <t>39120</t>
  </si>
  <si>
    <t>39121</t>
  </si>
  <si>
    <t>39122</t>
  </si>
  <si>
    <t>39124</t>
  </si>
  <si>
    <t>39126</t>
  </si>
  <si>
    <t>39127</t>
  </si>
  <si>
    <t>39128</t>
  </si>
  <si>
    <t>39129</t>
  </si>
  <si>
    <t>39130</t>
  </si>
  <si>
    <t>39131</t>
  </si>
  <si>
    <t>39132</t>
  </si>
  <si>
    <t>39133</t>
  </si>
  <si>
    <t>39134</t>
  </si>
  <si>
    <t>39136</t>
  </si>
  <si>
    <t>39137</t>
  </si>
  <si>
    <t>39138</t>
  </si>
  <si>
    <t>39139</t>
  </si>
  <si>
    <t>39140</t>
  </si>
  <si>
    <t>39141</t>
  </si>
  <si>
    <t>39142</t>
  </si>
  <si>
    <t>39143</t>
  </si>
  <si>
    <t>39145</t>
  </si>
  <si>
    <t>39146</t>
  </si>
  <si>
    <t>39147</t>
  </si>
  <si>
    <t>39149</t>
  </si>
  <si>
    <t>39150</t>
  </si>
  <si>
    <t>39151</t>
  </si>
  <si>
    <t>39153</t>
  </si>
  <si>
    <t>39154</t>
  </si>
  <si>
    <t>39155</t>
  </si>
  <si>
    <t>39156</t>
  </si>
  <si>
    <t>39157</t>
  </si>
  <si>
    <t>39159</t>
  </si>
  <si>
    <t>39160</t>
  </si>
  <si>
    <t>39162</t>
  </si>
  <si>
    <t>39163</t>
  </si>
  <si>
    <t>39164</t>
  </si>
  <si>
    <t>39165</t>
  </si>
  <si>
    <t>39166</t>
  </si>
  <si>
    <t>39167</t>
  </si>
  <si>
    <t>39168</t>
  </si>
  <si>
    <t>39169</t>
  </si>
  <si>
    <t>39170</t>
  </si>
  <si>
    <t>39171</t>
  </si>
  <si>
    <t>39172</t>
  </si>
  <si>
    <t>39173</t>
  </si>
  <si>
    <t>39174</t>
  </si>
  <si>
    <t>39175</t>
  </si>
  <si>
    <t>39176</t>
  </si>
  <si>
    <t>39177</t>
  </si>
  <si>
    <t>39178</t>
  </si>
  <si>
    <t>39179</t>
  </si>
  <si>
    <t>39180</t>
  </si>
  <si>
    <t>39182</t>
  </si>
  <si>
    <t>39183</t>
  </si>
  <si>
    <t>39184</t>
  </si>
  <si>
    <t>39185</t>
  </si>
  <si>
    <t>39187</t>
  </si>
  <si>
    <t>39188</t>
  </si>
  <si>
    <t>39189</t>
  </si>
  <si>
    <t>39190</t>
  </si>
  <si>
    <t>39191</t>
  </si>
  <si>
    <t>39192</t>
  </si>
  <si>
    <t>39193</t>
  </si>
  <si>
    <t>39194</t>
  </si>
  <si>
    <t>39196</t>
  </si>
  <si>
    <t>39197</t>
  </si>
  <si>
    <t>39199</t>
  </si>
  <si>
    <t>39200</t>
  </si>
  <si>
    <t>39201</t>
  </si>
  <si>
    <t>39202</t>
  </si>
  <si>
    <t>39203</t>
  </si>
  <si>
    <t>39204</t>
  </si>
  <si>
    <t>39205</t>
  </si>
  <si>
    <t>39206</t>
  </si>
  <si>
    <t>39207</t>
  </si>
  <si>
    <t>39208</t>
  </si>
  <si>
    <t>39209</t>
  </si>
  <si>
    <t>39210</t>
  </si>
  <si>
    <t>39211</t>
  </si>
  <si>
    <t>39214</t>
  </si>
  <si>
    <t>39216</t>
  </si>
  <si>
    <t>39217</t>
  </si>
  <si>
    <t>39218</t>
  </si>
  <si>
    <t>39219</t>
  </si>
  <si>
    <t>39220</t>
  </si>
  <si>
    <t>39221</t>
  </si>
  <si>
    <t>39222</t>
  </si>
  <si>
    <t>39223</t>
  </si>
  <si>
    <t>39225</t>
  </si>
  <si>
    <t>39227</t>
  </si>
  <si>
    <t>39228</t>
  </si>
  <si>
    <t>39229</t>
  </si>
  <si>
    <t>39230</t>
  </si>
  <si>
    <t>39232</t>
  </si>
  <si>
    <t>39233</t>
  </si>
  <si>
    <t>39234</t>
  </si>
  <si>
    <t>39235</t>
  </si>
  <si>
    <t>39236</t>
  </si>
  <si>
    <t>39237</t>
  </si>
  <si>
    <t>39238</t>
  </si>
  <si>
    <t>39239</t>
  </si>
  <si>
    <t>39240</t>
  </si>
  <si>
    <t>39241</t>
  </si>
  <si>
    <t>39244</t>
  </si>
  <si>
    <t>39245</t>
  </si>
  <si>
    <t>39246</t>
  </si>
  <si>
    <t>39247</t>
  </si>
  <si>
    <t>39248</t>
  </si>
  <si>
    <t>39249</t>
  </si>
  <si>
    <t>39250</t>
  </si>
  <si>
    <t>39251</t>
  </si>
  <si>
    <t>39252</t>
  </si>
  <si>
    <t>39253</t>
  </si>
  <si>
    <t>39254</t>
  </si>
  <si>
    <t>39255</t>
  </si>
  <si>
    <t>39258</t>
  </si>
  <si>
    <t>39259</t>
  </si>
  <si>
    <t>39261</t>
  </si>
  <si>
    <t>39262</t>
  </si>
  <si>
    <t>39263</t>
  </si>
  <si>
    <t>39265</t>
  </si>
  <si>
    <t>39266</t>
  </si>
  <si>
    <t>39267</t>
  </si>
  <si>
    <t>39268</t>
  </si>
  <si>
    <t>39269</t>
  </si>
  <si>
    <t>39270</t>
  </si>
  <si>
    <t>39271</t>
  </si>
  <si>
    <t>39272</t>
  </si>
  <si>
    <t>39273</t>
  </si>
  <si>
    <t>39274</t>
  </si>
  <si>
    <t>39275</t>
  </si>
  <si>
    <t>39277</t>
  </si>
  <si>
    <t>39278</t>
  </si>
  <si>
    <t>39279</t>
  </si>
  <si>
    <t>39280</t>
  </si>
  <si>
    <t>39281</t>
  </si>
  <si>
    <t>39282</t>
  </si>
  <si>
    <t>39283</t>
  </si>
  <si>
    <t>39284</t>
  </si>
  <si>
    <t>39285</t>
  </si>
  <si>
    <t>39286</t>
  </si>
  <si>
    <t>39288</t>
  </si>
  <si>
    <t>39289</t>
  </si>
  <si>
    <t>39290</t>
  </si>
  <si>
    <t>39291</t>
  </si>
  <si>
    <t>39292</t>
  </si>
  <si>
    <t>39293</t>
  </si>
  <si>
    <t>39295</t>
  </si>
  <si>
    <t>39296</t>
  </si>
  <si>
    <t>39297</t>
  </si>
  <si>
    <t>39298</t>
  </si>
  <si>
    <t>39299</t>
  </si>
  <si>
    <t>39300</t>
  </si>
  <si>
    <t>39301</t>
  </si>
  <si>
    <t>39302</t>
  </si>
  <si>
    <t>39304</t>
  </si>
  <si>
    <t>39305</t>
  </si>
  <si>
    <t>39306</t>
  </si>
  <si>
    <t>39307</t>
  </si>
  <si>
    <t>39308</t>
  </si>
  <si>
    <t>39310</t>
  </si>
  <si>
    <t>39312</t>
  </si>
  <si>
    <t>39313</t>
  </si>
  <si>
    <t>39314</t>
  </si>
  <si>
    <t>39315</t>
  </si>
  <si>
    <t>39317</t>
  </si>
  <si>
    <t>39318</t>
  </si>
  <si>
    <t>39319</t>
  </si>
  <si>
    <t>39320</t>
  </si>
  <si>
    <t>39321</t>
  </si>
  <si>
    <t>39322</t>
  </si>
  <si>
    <t>39323</t>
  </si>
  <si>
    <t>39324</t>
  </si>
  <si>
    <t>39325</t>
  </si>
  <si>
    <t>39326</t>
  </si>
  <si>
    <t>39327</t>
  </si>
  <si>
    <t>39328</t>
  </si>
  <si>
    <t>39329</t>
  </si>
  <si>
    <t>39330</t>
  </si>
  <si>
    <t>39331</t>
  </si>
  <si>
    <t>39333</t>
  </si>
  <si>
    <t>39334</t>
  </si>
  <si>
    <t>39335</t>
  </si>
  <si>
    <t>39336</t>
  </si>
  <si>
    <t>39337</t>
  </si>
  <si>
    <t>39338</t>
  </si>
  <si>
    <t>39339</t>
  </si>
  <si>
    <t>39342</t>
  </si>
  <si>
    <t>39343</t>
  </si>
  <si>
    <t>39344</t>
  </si>
  <si>
    <t>39345</t>
  </si>
  <si>
    <t>39346</t>
  </si>
  <si>
    <t>39348</t>
  </si>
  <si>
    <t>39349</t>
  </si>
  <si>
    <t>39350</t>
  </si>
  <si>
    <t>39351</t>
  </si>
  <si>
    <t>39352</t>
  </si>
  <si>
    <t>39353</t>
  </si>
  <si>
    <t>39354</t>
  </si>
  <si>
    <t>39355</t>
  </si>
  <si>
    <t>39356</t>
  </si>
  <si>
    <t>39359</t>
  </si>
  <si>
    <t>39360</t>
  </si>
  <si>
    <t>39361</t>
  </si>
  <si>
    <t>39362</t>
  </si>
  <si>
    <t>39363</t>
  </si>
  <si>
    <t>39364</t>
  </si>
  <si>
    <t>39365</t>
  </si>
  <si>
    <t>39366</t>
  </si>
  <si>
    <t>39367</t>
  </si>
  <si>
    <t>39368</t>
  </si>
  <si>
    <t>39370</t>
  </si>
  <si>
    <t>39372</t>
  </si>
  <si>
    <t>39373</t>
  </si>
  <si>
    <t>39375</t>
  </si>
  <si>
    <t>39376</t>
  </si>
  <si>
    <t>39377</t>
  </si>
  <si>
    <t>39378</t>
  </si>
  <si>
    <t>39379</t>
  </si>
  <si>
    <t>39380</t>
  </si>
  <si>
    <t>39381</t>
  </si>
  <si>
    <t>39385</t>
  </si>
  <si>
    <t>39386</t>
  </si>
  <si>
    <t>39387</t>
  </si>
  <si>
    <t>39388</t>
  </si>
  <si>
    <t>39389</t>
  </si>
  <si>
    <t>39390</t>
  </si>
  <si>
    <t>39391</t>
  </si>
  <si>
    <t>39392</t>
  </si>
  <si>
    <t>39393</t>
  </si>
  <si>
    <t>39394</t>
  </si>
  <si>
    <t>39396</t>
  </si>
  <si>
    <t>39397</t>
  </si>
  <si>
    <t>39398</t>
  </si>
  <si>
    <t>39399</t>
  </si>
  <si>
    <t>39400</t>
  </si>
  <si>
    <t>39401</t>
  </si>
  <si>
    <t>39402</t>
  </si>
  <si>
    <t>39403</t>
  </si>
  <si>
    <t>39404</t>
  </si>
  <si>
    <t>39405</t>
  </si>
  <si>
    <t>39406</t>
  </si>
  <si>
    <t>39407</t>
  </si>
  <si>
    <t>39408</t>
  </si>
  <si>
    <t>39409</t>
  </si>
  <si>
    <t>39411</t>
  </si>
  <si>
    <t>39412</t>
  </si>
  <si>
    <t>39413</t>
  </si>
  <si>
    <t>39415</t>
  </si>
  <si>
    <t>39418</t>
  </si>
  <si>
    <t>39419</t>
  </si>
  <si>
    <t>39420</t>
  </si>
  <si>
    <t>39421</t>
  </si>
  <si>
    <t>39422</t>
  </si>
  <si>
    <t>39423</t>
  </si>
  <si>
    <t>39424</t>
  </si>
  <si>
    <t>39425</t>
  </si>
  <si>
    <t>39426</t>
  </si>
  <si>
    <t>39427</t>
  </si>
  <si>
    <t>39428</t>
  </si>
  <si>
    <t>39429</t>
  </si>
  <si>
    <t>39430</t>
  </si>
  <si>
    <t>39431</t>
  </si>
  <si>
    <t>39432</t>
  </si>
  <si>
    <t>39434</t>
  </si>
  <si>
    <t>39435</t>
  </si>
  <si>
    <t>39436</t>
  </si>
  <si>
    <t>39437</t>
  </si>
  <si>
    <t>39439</t>
  </si>
  <si>
    <t>39441</t>
  </si>
  <si>
    <t>39443</t>
  </si>
  <si>
    <t>39444</t>
  </si>
  <si>
    <t>39445</t>
  </si>
  <si>
    <t>39446</t>
  </si>
  <si>
    <t>39447</t>
  </si>
  <si>
    <t>39448</t>
  </si>
  <si>
    <t>39449</t>
  </si>
  <si>
    <t>39451</t>
  </si>
  <si>
    <t>39452</t>
  </si>
  <si>
    <t>39453</t>
  </si>
  <si>
    <t>39454</t>
  </si>
  <si>
    <t>39455</t>
  </si>
  <si>
    <t>39456</t>
  </si>
  <si>
    <t>39457</t>
  </si>
  <si>
    <t>39458</t>
  </si>
  <si>
    <t>39460</t>
  </si>
  <si>
    <t>39461</t>
  </si>
  <si>
    <t>39462</t>
  </si>
  <si>
    <t>39463</t>
  </si>
  <si>
    <t>39464</t>
  </si>
  <si>
    <t>39465</t>
  </si>
  <si>
    <t>39466</t>
  </si>
  <si>
    <t>39467</t>
  </si>
  <si>
    <t>39468</t>
  </si>
  <si>
    <t>39469</t>
  </si>
  <si>
    <t>39470</t>
  </si>
  <si>
    <t>39471</t>
  </si>
  <si>
    <t>39472</t>
  </si>
  <si>
    <t>39473</t>
  </si>
  <si>
    <t>39474</t>
  </si>
  <si>
    <t>39475</t>
  </si>
  <si>
    <t>39476</t>
  </si>
  <si>
    <t>39477</t>
  </si>
  <si>
    <t>39478</t>
  </si>
  <si>
    <t>39479</t>
  </si>
  <si>
    <t>39480</t>
  </si>
  <si>
    <t>39481</t>
  </si>
  <si>
    <t>39485</t>
  </si>
  <si>
    <t>39486</t>
  </si>
  <si>
    <t>39487</t>
  </si>
  <si>
    <t>39489</t>
  </si>
  <si>
    <t>39490</t>
  </si>
  <si>
    <t>39491</t>
  </si>
  <si>
    <t>39492</t>
  </si>
  <si>
    <t>39493</t>
  </si>
  <si>
    <t>39494</t>
  </si>
  <si>
    <t>39495</t>
  </si>
  <si>
    <t>39497</t>
  </si>
  <si>
    <t>39498</t>
  </si>
  <si>
    <t>39499</t>
  </si>
  <si>
    <t>39500</t>
  </si>
  <si>
    <t>39501</t>
  </si>
  <si>
    <t>39502</t>
  </si>
  <si>
    <t>39503</t>
  </si>
  <si>
    <t>39504</t>
  </si>
  <si>
    <t>39505</t>
  </si>
  <si>
    <t>39507</t>
  </si>
  <si>
    <t>39508</t>
  </si>
  <si>
    <t>39510</t>
  </si>
  <si>
    <t>39511</t>
  </si>
  <si>
    <t>39512</t>
  </si>
  <si>
    <t>39513</t>
  </si>
  <si>
    <t>39514</t>
  </si>
  <si>
    <t>39517</t>
  </si>
  <si>
    <t>39518</t>
  </si>
  <si>
    <t>39519</t>
  </si>
  <si>
    <t>39520</t>
  </si>
  <si>
    <t>39522</t>
  </si>
  <si>
    <t>39523</t>
  </si>
  <si>
    <t>39525</t>
  </si>
  <si>
    <t>39526</t>
  </si>
  <si>
    <t>39527</t>
  </si>
  <si>
    <t>39528</t>
  </si>
  <si>
    <t>39529</t>
  </si>
  <si>
    <t>39530</t>
  </si>
  <si>
    <t>39531</t>
  </si>
  <si>
    <t>39532</t>
  </si>
  <si>
    <t>39533</t>
  </si>
  <si>
    <t>39534</t>
  </si>
  <si>
    <t>39535</t>
  </si>
  <si>
    <t>39537</t>
  </si>
  <si>
    <t>39538</t>
  </si>
  <si>
    <t>39539</t>
  </si>
  <si>
    <t>39540</t>
  </si>
  <si>
    <t>39543</t>
  </si>
  <si>
    <t>39545</t>
  </si>
  <si>
    <t>39546</t>
  </si>
  <si>
    <t>39547</t>
  </si>
  <si>
    <t>39548</t>
  </si>
  <si>
    <t>39550</t>
  </si>
  <si>
    <t>39551</t>
  </si>
  <si>
    <t>39552</t>
  </si>
  <si>
    <t>39553</t>
  </si>
  <si>
    <t>39554</t>
  </si>
  <si>
    <t>39555</t>
  </si>
  <si>
    <t>39556</t>
  </si>
  <si>
    <t>39557</t>
  </si>
  <si>
    <t>39558</t>
  </si>
  <si>
    <t>39559</t>
  </si>
  <si>
    <t>39560</t>
  </si>
  <si>
    <t>39561</t>
  </si>
  <si>
    <t>39565</t>
  </si>
  <si>
    <t>39567</t>
  </si>
  <si>
    <t>39568</t>
  </si>
  <si>
    <t>39569</t>
  </si>
  <si>
    <t>39570</t>
  </si>
  <si>
    <t>39571</t>
  </si>
  <si>
    <t>39572</t>
  </si>
  <si>
    <t>39573</t>
  </si>
  <si>
    <t>39574</t>
  </si>
  <si>
    <t>39575</t>
  </si>
  <si>
    <t>39576</t>
  </si>
  <si>
    <t>39577</t>
  </si>
  <si>
    <t>39579</t>
  </si>
  <si>
    <t>39581</t>
  </si>
  <si>
    <t>39582</t>
  </si>
  <si>
    <t>39583</t>
  </si>
  <si>
    <t>39584</t>
  </si>
  <si>
    <t>39585</t>
  </si>
  <si>
    <t>39586</t>
  </si>
  <si>
    <t>58001</t>
  </si>
  <si>
    <t>58002</t>
  </si>
  <si>
    <t>58003</t>
  </si>
  <si>
    <t>58004</t>
  </si>
  <si>
    <t>58005</t>
  </si>
  <si>
    <t>58006</t>
  </si>
  <si>
    <t>58007</t>
  </si>
  <si>
    <t>58008</t>
  </si>
  <si>
    <t>58009</t>
  </si>
  <si>
    <t>58010</t>
  </si>
  <si>
    <t>58011</t>
  </si>
  <si>
    <t>58012</t>
  </si>
  <si>
    <t>58013</t>
  </si>
  <si>
    <t>58014</t>
  </si>
  <si>
    <t>58015</t>
  </si>
  <si>
    <t>58016</t>
  </si>
  <si>
    <t>58017</t>
  </si>
  <si>
    <t>58018</t>
  </si>
  <si>
    <t>58019</t>
  </si>
  <si>
    <t>58020</t>
  </si>
  <si>
    <t>58021</t>
  </si>
  <si>
    <t>58023</t>
  </si>
  <si>
    <t>58024</t>
  </si>
  <si>
    <t>58025</t>
  </si>
  <si>
    <t>58026</t>
  </si>
  <si>
    <t>58027</t>
  </si>
  <si>
    <t>58028</t>
  </si>
  <si>
    <t>58029</t>
  </si>
  <si>
    <t>58030</t>
  </si>
  <si>
    <t>58031</t>
  </si>
  <si>
    <t>58032</t>
  </si>
  <si>
    <t>58033</t>
  </si>
  <si>
    <t>58034</t>
  </si>
  <si>
    <t>58035</t>
  </si>
  <si>
    <t>58036</t>
  </si>
  <si>
    <t>58037</t>
  </si>
  <si>
    <t>58038</t>
  </si>
  <si>
    <t>58039</t>
  </si>
  <si>
    <t>58040</t>
  </si>
  <si>
    <t>58041</t>
  </si>
  <si>
    <t>58042</t>
  </si>
  <si>
    <t>58043</t>
  </si>
  <si>
    <t>58044</t>
  </si>
  <si>
    <t>58045</t>
  </si>
  <si>
    <t>58046</t>
  </si>
  <si>
    <t>58047</t>
  </si>
  <si>
    <t>58048</t>
  </si>
  <si>
    <t>58049</t>
  </si>
  <si>
    <t>58050</t>
  </si>
  <si>
    <t>58051</t>
  </si>
  <si>
    <t>58052</t>
  </si>
  <si>
    <t>58053</t>
  </si>
  <si>
    <t>58054</t>
  </si>
  <si>
    <t>58055</t>
  </si>
  <si>
    <t>58056</t>
  </si>
  <si>
    <t>58057</t>
  </si>
  <si>
    <t>58058</t>
  </si>
  <si>
    <t>58059</t>
  </si>
  <si>
    <t>58060</t>
  </si>
  <si>
    <t>58061</t>
  </si>
  <si>
    <t>58062</t>
  </si>
  <si>
    <t>58063</t>
  </si>
  <si>
    <t>58064</t>
  </si>
  <si>
    <t>58065</t>
  </si>
  <si>
    <t>58066</t>
  </si>
  <si>
    <t>58067</t>
  </si>
  <si>
    <t>58068</t>
  </si>
  <si>
    <t>58069</t>
  </si>
  <si>
    <t>58070</t>
  </si>
  <si>
    <t>58071</t>
  </si>
  <si>
    <t>58072</t>
  </si>
  <si>
    <t>58073</t>
  </si>
  <si>
    <t>58074</t>
  </si>
  <si>
    <t>58075</t>
  </si>
  <si>
    <t>58076</t>
  </si>
  <si>
    <t>58077</t>
  </si>
  <si>
    <t>58078</t>
  </si>
  <si>
    <t>58079</t>
  </si>
  <si>
    <t>58080</t>
  </si>
  <si>
    <t>58081</t>
  </si>
  <si>
    <t>58082</t>
  </si>
  <si>
    <t>58083</t>
  </si>
  <si>
    <t>58084</t>
  </si>
  <si>
    <t>58085</t>
  </si>
  <si>
    <t>58086</t>
  </si>
  <si>
    <t>58087</t>
  </si>
  <si>
    <t>58088</t>
  </si>
  <si>
    <t>58089</t>
  </si>
  <si>
    <t>58090</t>
  </si>
  <si>
    <t>58092</t>
  </si>
  <si>
    <t>58093</t>
  </si>
  <si>
    <t>58094</t>
  </si>
  <si>
    <t>58095</t>
  </si>
  <si>
    <t>58096</t>
  </si>
  <si>
    <t>58097</t>
  </si>
  <si>
    <t>58098</t>
  </si>
  <si>
    <t>58099</t>
  </si>
  <si>
    <t>58101</t>
  </si>
  <si>
    <t>58102</t>
  </si>
  <si>
    <t>58103</t>
  </si>
  <si>
    <t>58104</t>
  </si>
  <si>
    <t>58105</t>
  </si>
  <si>
    <t>58106</t>
  </si>
  <si>
    <t>58107</t>
  </si>
  <si>
    <t>58108</t>
  </si>
  <si>
    <t>58109</t>
  </si>
  <si>
    <t>58110</t>
  </si>
  <si>
    <t>58111</t>
  </si>
  <si>
    <t>58112</t>
  </si>
  <si>
    <t>58113</t>
  </si>
  <si>
    <t>58114</t>
  </si>
  <si>
    <t>58115</t>
  </si>
  <si>
    <t>58116</t>
  </si>
  <si>
    <t>58117</t>
  </si>
  <si>
    <t>58118</t>
  </si>
  <si>
    <t>58119</t>
  </si>
  <si>
    <t>58120</t>
  </si>
  <si>
    <t>58121</t>
  </si>
  <si>
    <t>58122</t>
  </si>
  <si>
    <t>58123</t>
  </si>
  <si>
    <t>58124</t>
  </si>
  <si>
    <t>58125</t>
  </si>
  <si>
    <t>58126</t>
  </si>
  <si>
    <t>58127</t>
  </si>
  <si>
    <t>58128</t>
  </si>
  <si>
    <t>58129</t>
  </si>
  <si>
    <t>58130</t>
  </si>
  <si>
    <t>58131</t>
  </si>
  <si>
    <t>58132</t>
  </si>
  <si>
    <t>58133</t>
  </si>
  <si>
    <t>58134</t>
  </si>
  <si>
    <t>58135</t>
  </si>
  <si>
    <t>58136</t>
  </si>
  <si>
    <t>58137</t>
  </si>
  <si>
    <t>58138</t>
  </si>
  <si>
    <t>58139</t>
  </si>
  <si>
    <t>58140</t>
  </si>
  <si>
    <t>58141</t>
  </si>
  <si>
    <t>58142</t>
  </si>
  <si>
    <t>58143</t>
  </si>
  <si>
    <t>58144</t>
  </si>
  <si>
    <t>58145</t>
  </si>
  <si>
    <t>58146</t>
  </si>
  <si>
    <t>58147</t>
  </si>
  <si>
    <t>58148</t>
  </si>
  <si>
    <t>58149</t>
  </si>
  <si>
    <t>58150</t>
  </si>
  <si>
    <t>58151</t>
  </si>
  <si>
    <t>58152</t>
  </si>
  <si>
    <t>58153</t>
  </si>
  <si>
    <t>58154</t>
  </si>
  <si>
    <t>58155</t>
  </si>
  <si>
    <t>58156</t>
  </si>
  <si>
    <t>58157</t>
  </si>
  <si>
    <t>58158</t>
  </si>
  <si>
    <t>58159</t>
  </si>
  <si>
    <t>58160</t>
  </si>
  <si>
    <t>58161</t>
  </si>
  <si>
    <t>58162</t>
  </si>
  <si>
    <t>58163</t>
  </si>
  <si>
    <t>58164</t>
  </si>
  <si>
    <t>58165</t>
  </si>
  <si>
    <t>58166</t>
  </si>
  <si>
    <t>58168</t>
  </si>
  <si>
    <t>58169</t>
  </si>
  <si>
    <t>58170</t>
  </si>
  <si>
    <t>58171</t>
  </si>
  <si>
    <t>58172</t>
  </si>
  <si>
    <t>58173</t>
  </si>
  <si>
    <t>58174</t>
  </si>
  <si>
    <t>58175</t>
  </si>
  <si>
    <t>58176</t>
  </si>
  <si>
    <t>58177</t>
  </si>
  <si>
    <t>58178</t>
  </si>
  <si>
    <t>58179</t>
  </si>
  <si>
    <t>58180</t>
  </si>
  <si>
    <t>58181</t>
  </si>
  <si>
    <t>58182</t>
  </si>
  <si>
    <t>58183</t>
  </si>
  <si>
    <t>58184</t>
  </si>
  <si>
    <t>58185</t>
  </si>
  <si>
    <t>58186</t>
  </si>
  <si>
    <t>58187</t>
  </si>
  <si>
    <t>58188</t>
  </si>
  <si>
    <t>58189</t>
  </si>
  <si>
    <t>58190</t>
  </si>
  <si>
    <t>58191</t>
  </si>
  <si>
    <t>58192</t>
  </si>
  <si>
    <t>58193</t>
  </si>
  <si>
    <t>58195</t>
  </si>
  <si>
    <t>58196</t>
  </si>
  <si>
    <t>58197</t>
  </si>
  <si>
    <t>58198</t>
  </si>
  <si>
    <t>58199</t>
  </si>
  <si>
    <t>58200</t>
  </si>
  <si>
    <t>58201</t>
  </si>
  <si>
    <t>58202</t>
  </si>
  <si>
    <t>58203</t>
  </si>
  <si>
    <t>58204</t>
  </si>
  <si>
    <t>58205</t>
  </si>
  <si>
    <t>58206</t>
  </si>
  <si>
    <t>58207</t>
  </si>
  <si>
    <t>58208</t>
  </si>
  <si>
    <t>58209</t>
  </si>
  <si>
    <t>58210</t>
  </si>
  <si>
    <t>58211</t>
  </si>
  <si>
    <t>58212</t>
  </si>
  <si>
    <t>58213</t>
  </si>
  <si>
    <t>58214</t>
  </si>
  <si>
    <t>58215</t>
  </si>
  <si>
    <t>58216</t>
  </si>
  <si>
    <t>58217</t>
  </si>
  <si>
    <t>58218</t>
  </si>
  <si>
    <t>58219</t>
  </si>
  <si>
    <t>58220</t>
  </si>
  <si>
    <t>58221</t>
  </si>
  <si>
    <t>58222</t>
  </si>
  <si>
    <t>58223</t>
  </si>
  <si>
    <t>58224</t>
  </si>
  <si>
    <t>58225</t>
  </si>
  <si>
    <t>58226</t>
  </si>
  <si>
    <t>58227</t>
  </si>
  <si>
    <t>58228</t>
  </si>
  <si>
    <t>58229</t>
  </si>
  <si>
    <t>58230</t>
  </si>
  <si>
    <t>58231</t>
  </si>
  <si>
    <t>58232</t>
  </si>
  <si>
    <t>58233</t>
  </si>
  <si>
    <t>58234</t>
  </si>
  <si>
    <t>58235</t>
  </si>
  <si>
    <t>58236</t>
  </si>
  <si>
    <t>58237</t>
  </si>
  <si>
    <t>58238</t>
  </si>
  <si>
    <t>58239</t>
  </si>
  <si>
    <t>58240</t>
  </si>
  <si>
    <t>58241</t>
  </si>
  <si>
    <t>58242</t>
  </si>
  <si>
    <t>58243</t>
  </si>
  <si>
    <t>58244</t>
  </si>
  <si>
    <t>58245</t>
  </si>
  <si>
    <t>58246</t>
  </si>
  <si>
    <t>58247</t>
  </si>
  <si>
    <t>58248</t>
  </si>
  <si>
    <t>58249</t>
  </si>
  <si>
    <t>58250</t>
  </si>
  <si>
    <t>58251</t>
  </si>
  <si>
    <t>58252</t>
  </si>
  <si>
    <t>58253</t>
  </si>
  <si>
    <t>58254</t>
  </si>
  <si>
    <t>58255</t>
  </si>
  <si>
    <t>58256</t>
  </si>
  <si>
    <t>58257</t>
  </si>
  <si>
    <t>58258</t>
  </si>
  <si>
    <t>58259</t>
  </si>
  <si>
    <t>58260</t>
  </si>
  <si>
    <t>58261</t>
  </si>
  <si>
    <t>58262</t>
  </si>
  <si>
    <t>58263</t>
  </si>
  <si>
    <t>58264</t>
  </si>
  <si>
    <t>58265</t>
  </si>
  <si>
    <t>58266</t>
  </si>
  <si>
    <t>58267</t>
  </si>
  <si>
    <t>58268</t>
  </si>
  <si>
    <t>58269</t>
  </si>
  <si>
    <t>58270</t>
  </si>
  <si>
    <t>58271</t>
  </si>
  <si>
    <t>58272</t>
  </si>
  <si>
    <t>58273</t>
  </si>
  <si>
    <t>58274</t>
  </si>
  <si>
    <t>58275</t>
  </si>
  <si>
    <t>58276</t>
  </si>
  <si>
    <t>58277</t>
  </si>
  <si>
    <t>58278</t>
  </si>
  <si>
    <t>58279</t>
  </si>
  <si>
    <t>58280</t>
  </si>
  <si>
    <t>58281</t>
  </si>
  <si>
    <t>58282</t>
  </si>
  <si>
    <t>58283</t>
  </si>
  <si>
    <t>58284</t>
  </si>
  <si>
    <t>58285</t>
  </si>
  <si>
    <t>58286</t>
  </si>
  <si>
    <t>58287</t>
  </si>
  <si>
    <t>58288</t>
  </si>
  <si>
    <t>58289</t>
  </si>
  <si>
    <t>58290</t>
  </si>
  <si>
    <t>58291</t>
  </si>
  <si>
    <t>58292</t>
  </si>
  <si>
    <t>58293</t>
  </si>
  <si>
    <t>58294</t>
  </si>
  <si>
    <t>58295</t>
  </si>
  <si>
    <t>58296</t>
  </si>
  <si>
    <t>58297</t>
  </si>
  <si>
    <t>58298</t>
  </si>
  <si>
    <t>58299</t>
  </si>
  <si>
    <t>58300</t>
  </si>
  <si>
    <t>58301</t>
  </si>
  <si>
    <t>58302</t>
  </si>
  <si>
    <t>58303</t>
  </si>
  <si>
    <t>58304</t>
  </si>
  <si>
    <t>58305</t>
  </si>
  <si>
    <t>58306</t>
  </si>
  <si>
    <t>58307</t>
  </si>
  <si>
    <t>58308</t>
  </si>
  <si>
    <t>58309</t>
  </si>
  <si>
    <t>58310</t>
  </si>
  <si>
    <t>58311</t>
  </si>
  <si>
    <t>58312</t>
  </si>
  <si>
    <t>58313</t>
  </si>
  <si>
    <t>70001</t>
  </si>
  <si>
    <t>70002</t>
  </si>
  <si>
    <t>70003</t>
  </si>
  <si>
    <t>70004</t>
  </si>
  <si>
    <t>70005</t>
  </si>
  <si>
    <t>70006</t>
  </si>
  <si>
    <t>70007</t>
  </si>
  <si>
    <t>70008</t>
  </si>
  <si>
    <t>70009</t>
  </si>
  <si>
    <t>70010</t>
  </si>
  <si>
    <t>70011</t>
  </si>
  <si>
    <t>70012</t>
  </si>
  <si>
    <t>70013</t>
  </si>
  <si>
    <t>70014</t>
  </si>
  <si>
    <t>70015</t>
  </si>
  <si>
    <t>70016</t>
  </si>
  <si>
    <t>70017</t>
  </si>
  <si>
    <t>70018</t>
  </si>
  <si>
    <t>70019</t>
  </si>
  <si>
    <t>70020</t>
  </si>
  <si>
    <t>70021</t>
  </si>
  <si>
    <t>70022</t>
  </si>
  <si>
    <t>70023</t>
  </si>
  <si>
    <t>70024</t>
  </si>
  <si>
    <t>70025</t>
  </si>
  <si>
    <t>70026</t>
  </si>
  <si>
    <t>70027</t>
  </si>
  <si>
    <t>70028</t>
  </si>
  <si>
    <t>70029</t>
  </si>
  <si>
    <t>70030</t>
  </si>
  <si>
    <t>70031</t>
  </si>
  <si>
    <t>70032</t>
  </si>
  <si>
    <t>70035</t>
  </si>
  <si>
    <t>70036</t>
  </si>
  <si>
    <t>70037</t>
  </si>
  <si>
    <t>70038</t>
  </si>
  <si>
    <t>70039</t>
  </si>
  <si>
    <t>70040</t>
  </si>
  <si>
    <t>70041</t>
  </si>
  <si>
    <t>70042</t>
  </si>
  <si>
    <t>70043</t>
  </si>
  <si>
    <t>70044</t>
  </si>
  <si>
    <t>70045</t>
  </si>
  <si>
    <t>70046</t>
  </si>
  <si>
    <t>70047</t>
  </si>
  <si>
    <t>70048</t>
  </si>
  <si>
    <t>70049</t>
  </si>
  <si>
    <t>70050</t>
  </si>
  <si>
    <t>70051</t>
  </si>
  <si>
    <t>70052</t>
  </si>
  <si>
    <t>70053</t>
  </si>
  <si>
    <t>70054</t>
  </si>
  <si>
    <t>70055</t>
  </si>
  <si>
    <t>70056</t>
  </si>
  <si>
    <t>70057</t>
  </si>
  <si>
    <t>70058</t>
  </si>
  <si>
    <t>70059</t>
  </si>
  <si>
    <t>70060</t>
  </si>
  <si>
    <t>70061</t>
  </si>
  <si>
    <t>70062</t>
  </si>
  <si>
    <t>70063</t>
  </si>
  <si>
    <t>70064</t>
  </si>
  <si>
    <t>70065</t>
  </si>
  <si>
    <t>70066</t>
  </si>
  <si>
    <t>70067</t>
  </si>
  <si>
    <t>70069</t>
  </si>
  <si>
    <t>70070</t>
  </si>
  <si>
    <t>70071</t>
  </si>
  <si>
    <t>70072</t>
  </si>
  <si>
    <t>70074</t>
  </si>
  <si>
    <t>70075</t>
  </si>
  <si>
    <t>70076</t>
  </si>
  <si>
    <t>70077</t>
  </si>
  <si>
    <t>70078</t>
  </si>
  <si>
    <t>70079</t>
  </si>
  <si>
    <t>70080</t>
  </si>
  <si>
    <t>70081</t>
  </si>
  <si>
    <t>70082</t>
  </si>
  <si>
    <t>70083</t>
  </si>
  <si>
    <t>70084</t>
  </si>
  <si>
    <t>70085</t>
  </si>
  <si>
    <t>70086</t>
  </si>
  <si>
    <t>70087</t>
  </si>
  <si>
    <t>70088</t>
  </si>
  <si>
    <t>70089</t>
  </si>
  <si>
    <t>70090</t>
  </si>
  <si>
    <t>70091</t>
  </si>
  <si>
    <t>70092</t>
  </si>
  <si>
    <t>70093</t>
  </si>
  <si>
    <t>70094</t>
  </si>
  <si>
    <t>70095</t>
  </si>
  <si>
    <t>70096</t>
  </si>
  <si>
    <t>70097</t>
  </si>
  <si>
    <t>70098</t>
  </si>
  <si>
    <t>70099</t>
  </si>
  <si>
    <t>70100</t>
  </si>
  <si>
    <t>70101</t>
  </si>
  <si>
    <t>70102</t>
  </si>
  <si>
    <t>70103</t>
  </si>
  <si>
    <t>70104</t>
  </si>
  <si>
    <t>70105</t>
  </si>
  <si>
    <t>70106</t>
  </si>
  <si>
    <t>70107</t>
  </si>
  <si>
    <t>70109</t>
  </si>
  <si>
    <t>70111</t>
  </si>
  <si>
    <t>70112</t>
  </si>
  <si>
    <t>70113</t>
  </si>
  <si>
    <t>70114</t>
  </si>
  <si>
    <t>70115</t>
  </si>
  <si>
    <t>70116</t>
  </si>
  <si>
    <t>70117</t>
  </si>
  <si>
    <t>70118</t>
  </si>
  <si>
    <t>70119</t>
  </si>
  <si>
    <t>70120</t>
  </si>
  <si>
    <t>70121</t>
  </si>
  <si>
    <t>70122</t>
  </si>
  <si>
    <t>70124</t>
  </si>
  <si>
    <t>70125</t>
  </si>
  <si>
    <t>70126</t>
  </si>
  <si>
    <t>70127</t>
  </si>
  <si>
    <t>70128</t>
  </si>
  <si>
    <t>70129</t>
  </si>
  <si>
    <t>70130</t>
  </si>
  <si>
    <t>70132</t>
  </si>
  <si>
    <t>70133</t>
  </si>
  <si>
    <t>70134</t>
  </si>
  <si>
    <t>70135</t>
  </si>
  <si>
    <t>70136</t>
  </si>
  <si>
    <t>70137</t>
  </si>
  <si>
    <t>70138</t>
  </si>
  <si>
    <t>70140</t>
  </si>
  <si>
    <t>70141</t>
  </si>
  <si>
    <t>70142</t>
  </si>
  <si>
    <t>70143</t>
  </si>
  <si>
    <t>70144</t>
  </si>
  <si>
    <t>70145</t>
  </si>
  <si>
    <t>70146</t>
  </si>
  <si>
    <t>70147</t>
  </si>
  <si>
    <t>70148</t>
  </si>
  <si>
    <t>70149</t>
  </si>
  <si>
    <t>70150</t>
  </si>
  <si>
    <t>70151</t>
  </si>
  <si>
    <t>70152</t>
  </si>
  <si>
    <t>70153</t>
  </si>
  <si>
    <t>70154</t>
  </si>
  <si>
    <t>70155</t>
  </si>
  <si>
    <t>70156</t>
  </si>
  <si>
    <t>70157</t>
  </si>
  <si>
    <t>70158</t>
  </si>
  <si>
    <t>70159</t>
  </si>
  <si>
    <t>70160</t>
  </si>
  <si>
    <t>70162</t>
  </si>
  <si>
    <t>70163</t>
  </si>
  <si>
    <t>70164</t>
  </si>
  <si>
    <t>70165</t>
  </si>
  <si>
    <t>70166</t>
  </si>
  <si>
    <t>70167</t>
  </si>
  <si>
    <t>70168</t>
  </si>
  <si>
    <t>70169</t>
  </si>
  <si>
    <t>70170</t>
  </si>
  <si>
    <t>70171</t>
  </si>
  <si>
    <t>70172</t>
  </si>
  <si>
    <t>70174</t>
  </si>
  <si>
    <t>70175</t>
  </si>
  <si>
    <t>70176</t>
  </si>
  <si>
    <t>70177</t>
  </si>
  <si>
    <t>70178</t>
  </si>
  <si>
    <t>70179</t>
  </si>
  <si>
    <t>70180</t>
  </si>
  <si>
    <t>70181</t>
  </si>
  <si>
    <t>70182</t>
  </si>
  <si>
    <t>70183</t>
  </si>
  <si>
    <t>70184</t>
  </si>
  <si>
    <t>70185</t>
  </si>
  <si>
    <t>70186</t>
  </si>
  <si>
    <t>70187</t>
  </si>
  <si>
    <t>70188</t>
  </si>
  <si>
    <t>70189</t>
  </si>
  <si>
    <t>70190</t>
  </si>
  <si>
    <t>70192</t>
  </si>
  <si>
    <t>70193</t>
  </si>
  <si>
    <t>70194</t>
  </si>
  <si>
    <t>70195</t>
  </si>
  <si>
    <t>70196</t>
  </si>
  <si>
    <t>70197</t>
  </si>
  <si>
    <t>70198</t>
  </si>
  <si>
    <t>70199</t>
  </si>
  <si>
    <t>70200</t>
  </si>
  <si>
    <t>70201</t>
  </si>
  <si>
    <t>70202</t>
  </si>
  <si>
    <t>70203</t>
  </si>
  <si>
    <t>70204</t>
  </si>
  <si>
    <t>70205</t>
  </si>
  <si>
    <t>70206</t>
  </si>
  <si>
    <t>70207</t>
  </si>
  <si>
    <t>70208</t>
  </si>
  <si>
    <t>70210</t>
  </si>
  <si>
    <t>70211</t>
  </si>
  <si>
    <t>70213</t>
  </si>
  <si>
    <t>70214</t>
  </si>
  <si>
    <t>70215</t>
  </si>
  <si>
    <t>70216</t>
  </si>
  <si>
    <t>70217</t>
  </si>
  <si>
    <t>70218</t>
  </si>
  <si>
    <t>70219</t>
  </si>
  <si>
    <t>70220</t>
  </si>
  <si>
    <t>70221</t>
  </si>
  <si>
    <t>70222</t>
  </si>
  <si>
    <t>70224</t>
  </si>
  <si>
    <t>70225</t>
  </si>
  <si>
    <t>70226</t>
  </si>
  <si>
    <t>70227</t>
  </si>
  <si>
    <t>70228</t>
  </si>
  <si>
    <t>70229</t>
  </si>
  <si>
    <t>70230</t>
  </si>
  <si>
    <t>70231</t>
  </si>
  <si>
    <t>70232</t>
  </si>
  <si>
    <t>70233</t>
  </si>
  <si>
    <t>70234</t>
  </si>
  <si>
    <t>70235</t>
  </si>
  <si>
    <t>70236</t>
  </si>
  <si>
    <t>70237</t>
  </si>
  <si>
    <t>70238</t>
  </si>
  <si>
    <t>70239</t>
  </si>
  <si>
    <t>70240</t>
  </si>
  <si>
    <t>70242</t>
  </si>
  <si>
    <t>70243</t>
  </si>
  <si>
    <t>70244</t>
  </si>
  <si>
    <t>70245</t>
  </si>
  <si>
    <t>70247</t>
  </si>
  <si>
    <t>70248</t>
  </si>
  <si>
    <t>70249</t>
  </si>
  <si>
    <t>70250</t>
  </si>
  <si>
    <t>70251</t>
  </si>
  <si>
    <t>70252</t>
  </si>
  <si>
    <t>70253</t>
  </si>
  <si>
    <t>70254</t>
  </si>
  <si>
    <t>70255</t>
  </si>
  <si>
    <t>70256</t>
  </si>
  <si>
    <t>70257</t>
  </si>
  <si>
    <t>70258</t>
  </si>
  <si>
    <t>70259</t>
  </si>
  <si>
    <t>70260</t>
  </si>
  <si>
    <t>70261</t>
  </si>
  <si>
    <t>70262</t>
  </si>
  <si>
    <t>70263</t>
  </si>
  <si>
    <t>70264</t>
  </si>
  <si>
    <t>70265</t>
  </si>
  <si>
    <t>70267</t>
  </si>
  <si>
    <t>70268</t>
  </si>
  <si>
    <t>70269</t>
  </si>
  <si>
    <t>70271</t>
  </si>
  <si>
    <t>70272</t>
  </si>
  <si>
    <t>70273</t>
  </si>
  <si>
    <t>70274</t>
  </si>
  <si>
    <t>70275</t>
  </si>
  <si>
    <t>70276</t>
  </si>
  <si>
    <t>70277</t>
  </si>
  <si>
    <t>70278</t>
  </si>
  <si>
    <t>70279</t>
  </si>
  <si>
    <t>70280</t>
  </si>
  <si>
    <t>70282</t>
  </si>
  <si>
    <t>70283</t>
  </si>
  <si>
    <t>70284</t>
  </si>
  <si>
    <t>70285</t>
  </si>
  <si>
    <t>70286</t>
  </si>
  <si>
    <t>70287</t>
  </si>
  <si>
    <t>70288</t>
  </si>
  <si>
    <t>70289</t>
  </si>
  <si>
    <t>70290</t>
  </si>
  <si>
    <t>70291</t>
  </si>
  <si>
    <t>70292</t>
  </si>
  <si>
    <t>70293</t>
  </si>
  <si>
    <t>70294</t>
  </si>
  <si>
    <t>70295</t>
  </si>
  <si>
    <t>70296</t>
  </si>
  <si>
    <t>70297</t>
  </si>
  <si>
    <t>70298</t>
  </si>
  <si>
    <t>70299</t>
  </si>
  <si>
    <t>70301</t>
  </si>
  <si>
    <t>70302</t>
  </si>
  <si>
    <t>70303</t>
  </si>
  <si>
    <t>70304</t>
  </si>
  <si>
    <t>70305</t>
  </si>
  <si>
    <t>70306</t>
  </si>
  <si>
    <t>70307</t>
  </si>
  <si>
    <t>70308</t>
  </si>
  <si>
    <t>70309</t>
  </si>
  <si>
    <t>70310</t>
  </si>
  <si>
    <t>70311</t>
  </si>
  <si>
    <t>70312</t>
  </si>
  <si>
    <t>70313</t>
  </si>
  <si>
    <t>70314</t>
  </si>
  <si>
    <t>70315</t>
  </si>
  <si>
    <t>70316</t>
  </si>
  <si>
    <t>70317</t>
  </si>
  <si>
    <t>70318</t>
  </si>
  <si>
    <t>70319</t>
  </si>
  <si>
    <t>70320</t>
  </si>
  <si>
    <t>70321</t>
  </si>
  <si>
    <t>70322</t>
  </si>
  <si>
    <t>70323</t>
  </si>
  <si>
    <t>70324</t>
  </si>
  <si>
    <t>70325</t>
  </si>
  <si>
    <t>70326</t>
  </si>
  <si>
    <t>70327</t>
  </si>
  <si>
    <t>70328</t>
  </si>
  <si>
    <t>70329</t>
  </si>
  <si>
    <t>70330</t>
  </si>
  <si>
    <t>70331</t>
  </si>
  <si>
    <t>70332</t>
  </si>
  <si>
    <t>70334</t>
  </si>
  <si>
    <t>70335</t>
  </si>
  <si>
    <t>70336</t>
  </si>
  <si>
    <t>70337</t>
  </si>
  <si>
    <t>70338</t>
  </si>
  <si>
    <t>70339</t>
  </si>
  <si>
    <t>70340</t>
  </si>
  <si>
    <t>70341</t>
  </si>
  <si>
    <t>70342</t>
  </si>
  <si>
    <t>70343</t>
  </si>
  <si>
    <t>70344</t>
  </si>
  <si>
    <t>70347</t>
  </si>
  <si>
    <t>70348</t>
  </si>
  <si>
    <t>70349</t>
  </si>
  <si>
    <t>70350</t>
  </si>
  <si>
    <t>70351</t>
  </si>
  <si>
    <t>70352</t>
  </si>
  <si>
    <t>70353</t>
  </si>
  <si>
    <t>70355</t>
  </si>
  <si>
    <t>70356</t>
  </si>
  <si>
    <t>70357</t>
  </si>
  <si>
    <t>70358</t>
  </si>
  <si>
    <t>70359</t>
  </si>
  <si>
    <t>70360</t>
  </si>
  <si>
    <t>70361</t>
  </si>
  <si>
    <t>70362</t>
  </si>
  <si>
    <t>70363</t>
  </si>
  <si>
    <t>70364</t>
  </si>
  <si>
    <t>70366</t>
  </si>
  <si>
    <t>70367</t>
  </si>
  <si>
    <t>70368</t>
  </si>
  <si>
    <t>70369</t>
  </si>
  <si>
    <t>70371</t>
  </si>
  <si>
    <t>70372</t>
  </si>
  <si>
    <t>70373</t>
  </si>
  <si>
    <t>70374</t>
  </si>
  <si>
    <t>70376</t>
  </si>
  <si>
    <t>70378</t>
  </si>
  <si>
    <t>70380</t>
  </si>
  <si>
    <t>70381</t>
  </si>
  <si>
    <t>70383</t>
  </si>
  <si>
    <t>70384</t>
  </si>
  <si>
    <t>70385</t>
  </si>
  <si>
    <t>70386</t>
  </si>
  <si>
    <t>70387</t>
  </si>
  <si>
    <t>70388</t>
  </si>
  <si>
    <t>70389</t>
  </si>
  <si>
    <t>70390</t>
  </si>
  <si>
    <t>70392</t>
  </si>
  <si>
    <t>70393</t>
  </si>
  <si>
    <t>70394</t>
  </si>
  <si>
    <t>70395</t>
  </si>
  <si>
    <t>70396</t>
  </si>
  <si>
    <t>70397</t>
  </si>
  <si>
    <t>70398</t>
  </si>
  <si>
    <t>70399</t>
  </si>
  <si>
    <t>70400</t>
  </si>
  <si>
    <t>70401</t>
  </si>
  <si>
    <t>70402</t>
  </si>
  <si>
    <t>70403</t>
  </si>
  <si>
    <t>70404</t>
  </si>
  <si>
    <t>70405</t>
  </si>
  <si>
    <t>70406</t>
  </si>
  <si>
    <t>70407</t>
  </si>
  <si>
    <t>70408</t>
  </si>
  <si>
    <t>70409</t>
  </si>
  <si>
    <t>70410</t>
  </si>
  <si>
    <t>70411</t>
  </si>
  <si>
    <t>70412</t>
  </si>
  <si>
    <t>70413</t>
  </si>
  <si>
    <t>70414</t>
  </si>
  <si>
    <t>70415</t>
  </si>
  <si>
    <t>70416</t>
  </si>
  <si>
    <t>70417</t>
  </si>
  <si>
    <t>70418</t>
  </si>
  <si>
    <t>70419</t>
  </si>
  <si>
    <t>70420</t>
  </si>
  <si>
    <t>70421</t>
  </si>
  <si>
    <t>70422</t>
  </si>
  <si>
    <t>70423</t>
  </si>
  <si>
    <t>70425</t>
  </si>
  <si>
    <t>70426</t>
  </si>
  <si>
    <t>70427</t>
  </si>
  <si>
    <t>70428</t>
  </si>
  <si>
    <t>70429</t>
  </si>
  <si>
    <t>70430</t>
  </si>
  <si>
    <t>70431</t>
  </si>
  <si>
    <t>70432</t>
  </si>
  <si>
    <t>70433</t>
  </si>
  <si>
    <t>70435</t>
  </si>
  <si>
    <t>70436</t>
  </si>
  <si>
    <t>70437</t>
  </si>
  <si>
    <t>70438</t>
  </si>
  <si>
    <t>70439</t>
  </si>
  <si>
    <t>70440</t>
  </si>
  <si>
    <t>70441</t>
  </si>
  <si>
    <t>70442</t>
  </si>
  <si>
    <t>70443</t>
  </si>
  <si>
    <t>70444</t>
  </si>
  <si>
    <t>70445</t>
  </si>
  <si>
    <t>70446</t>
  </si>
  <si>
    <t>70447</t>
  </si>
  <si>
    <t>70448</t>
  </si>
  <si>
    <t>70449</t>
  </si>
  <si>
    <t>70450</t>
  </si>
  <si>
    <t>70451</t>
  </si>
  <si>
    <t>70452</t>
  </si>
  <si>
    <t>70453</t>
  </si>
  <si>
    <t>70454</t>
  </si>
  <si>
    <t>70455</t>
  </si>
  <si>
    <t>70456</t>
  </si>
  <si>
    <t>70457</t>
  </si>
  <si>
    <t>70459</t>
  </si>
  <si>
    <t>70460</t>
  </si>
  <si>
    <t>70461</t>
  </si>
  <si>
    <t>70462</t>
  </si>
  <si>
    <t>70463</t>
  </si>
  <si>
    <t>70464</t>
  </si>
  <si>
    <t>70466</t>
  </si>
  <si>
    <t>70467</t>
  </si>
  <si>
    <t>70468</t>
  </si>
  <si>
    <t>70469</t>
  </si>
  <si>
    <t>70470</t>
  </si>
  <si>
    <t>70471</t>
  </si>
  <si>
    <t>70472</t>
  </si>
  <si>
    <t>70473</t>
  </si>
  <si>
    <t>70474</t>
  </si>
  <si>
    <t>70476</t>
  </si>
  <si>
    <t>70477</t>
  </si>
  <si>
    <t>70478</t>
  </si>
  <si>
    <t>70479</t>
  </si>
  <si>
    <t>70480</t>
  </si>
  <si>
    <t>70481</t>
  </si>
  <si>
    <t>70482</t>
  </si>
  <si>
    <t>70483</t>
  </si>
  <si>
    <t>70484</t>
  </si>
  <si>
    <t>70485</t>
  </si>
  <si>
    <t>70486</t>
  </si>
  <si>
    <t>70487</t>
  </si>
  <si>
    <t>70488</t>
  </si>
  <si>
    <t>70489</t>
  </si>
  <si>
    <t>70490</t>
  </si>
  <si>
    <t>70491</t>
  </si>
  <si>
    <t>70492</t>
  </si>
  <si>
    <t>70493</t>
  </si>
  <si>
    <t>70494</t>
  </si>
  <si>
    <t>70496</t>
  </si>
  <si>
    <t>70498</t>
  </si>
  <si>
    <t>70499</t>
  </si>
  <si>
    <t>70500</t>
  </si>
  <si>
    <t>70501</t>
  </si>
  <si>
    <t>70502</t>
  </si>
  <si>
    <t>70503</t>
  </si>
  <si>
    <t>70504</t>
  </si>
  <si>
    <t>70505</t>
  </si>
  <si>
    <t>70506</t>
  </si>
  <si>
    <t>70507</t>
  </si>
  <si>
    <t>70509</t>
  </si>
  <si>
    <t>70510</t>
  </si>
  <si>
    <t>70511</t>
  </si>
  <si>
    <t>70512</t>
  </si>
  <si>
    <t>70513</t>
  </si>
  <si>
    <t>70514</t>
  </si>
  <si>
    <t>70515</t>
  </si>
  <si>
    <t>70516</t>
  </si>
  <si>
    <t>70517</t>
  </si>
  <si>
    <t>70518</t>
  </si>
  <si>
    <t>70519</t>
  </si>
  <si>
    <t>70520</t>
  </si>
  <si>
    <t>70521</t>
  </si>
  <si>
    <t>70522</t>
  </si>
  <si>
    <t>70523</t>
  </si>
  <si>
    <t>70524</t>
  </si>
  <si>
    <t>70525</t>
  </si>
  <si>
    <t>70526</t>
  </si>
  <si>
    <t>70527</t>
  </si>
  <si>
    <t>70528</t>
  </si>
  <si>
    <t>70529</t>
  </si>
  <si>
    <t>70530</t>
  </si>
  <si>
    <t>70531</t>
  </si>
  <si>
    <t>70532</t>
  </si>
  <si>
    <t>70533</t>
  </si>
  <si>
    <t>70534</t>
  </si>
  <si>
    <t>70535</t>
  </si>
  <si>
    <t>70536</t>
  </si>
  <si>
    <t>70537</t>
  </si>
  <si>
    <t>70538</t>
  </si>
  <si>
    <t>70539</t>
  </si>
  <si>
    <t>70540</t>
  </si>
  <si>
    <t>70541</t>
  </si>
  <si>
    <t>70542</t>
  </si>
  <si>
    <t>70544</t>
  </si>
  <si>
    <t>70545</t>
  </si>
  <si>
    <t>70546</t>
  </si>
  <si>
    <t>70547</t>
  </si>
  <si>
    <t>70548</t>
  </si>
  <si>
    <t>70549</t>
  </si>
  <si>
    <t>70550</t>
  </si>
  <si>
    <t>70552</t>
  </si>
  <si>
    <t>70553</t>
  </si>
  <si>
    <t>70554</t>
  </si>
  <si>
    <t>70555</t>
  </si>
  <si>
    <t>70557</t>
  </si>
  <si>
    <t>70558</t>
  </si>
  <si>
    <t>70559</t>
  </si>
  <si>
    <t>70560</t>
  </si>
  <si>
    <t>70561</t>
  </si>
  <si>
    <t>70562</t>
  </si>
  <si>
    <t>70563</t>
  </si>
  <si>
    <t>70564</t>
  </si>
  <si>
    <t>70565</t>
  </si>
  <si>
    <t>70566</t>
  </si>
  <si>
    <t>70567</t>
  </si>
  <si>
    <t>70568</t>
  </si>
  <si>
    <t>70569</t>
  </si>
  <si>
    <t>70571</t>
  </si>
  <si>
    <t>70572</t>
  </si>
  <si>
    <t>70573</t>
  </si>
  <si>
    <t>70574</t>
  </si>
  <si>
    <t>70575</t>
  </si>
  <si>
    <t>70576</t>
  </si>
  <si>
    <t>70577</t>
  </si>
  <si>
    <t>70578</t>
  </si>
  <si>
    <t>70579</t>
  </si>
  <si>
    <t>70580</t>
  </si>
  <si>
    <t>70581</t>
  </si>
  <si>
    <t>70582</t>
  </si>
  <si>
    <t>70583</t>
  </si>
  <si>
    <t>71001</t>
  </si>
  <si>
    <t>71002</t>
  </si>
  <si>
    <t>71003</t>
  </si>
  <si>
    <t>71004</t>
  </si>
  <si>
    <t>71005</t>
  </si>
  <si>
    <t>71006</t>
  </si>
  <si>
    <t>71007</t>
  </si>
  <si>
    <t>71008</t>
  </si>
  <si>
    <t>71009</t>
  </si>
  <si>
    <t>71010</t>
  </si>
  <si>
    <t>71011</t>
  </si>
  <si>
    <t>71012</t>
  </si>
  <si>
    <t>71013</t>
  </si>
  <si>
    <t>71014</t>
  </si>
  <si>
    <t>71015</t>
  </si>
  <si>
    <t>71016</t>
  </si>
  <si>
    <t>71017</t>
  </si>
  <si>
    <t>71018</t>
  </si>
  <si>
    <t>71019</t>
  </si>
  <si>
    <t>71020</t>
  </si>
  <si>
    <t>71021</t>
  </si>
  <si>
    <t>71022</t>
  </si>
  <si>
    <t>71023</t>
  </si>
  <si>
    <t>71024</t>
  </si>
  <si>
    <t>71025</t>
  </si>
  <si>
    <t>71026</t>
  </si>
  <si>
    <t>71027</t>
  </si>
  <si>
    <t>71028</t>
  </si>
  <si>
    <t>71029</t>
  </si>
  <si>
    <t>71030</t>
  </si>
  <si>
    <t>71031</t>
  </si>
  <si>
    <t>71032</t>
  </si>
  <si>
    <t>71033</t>
  </si>
  <si>
    <t>71034</t>
  </si>
  <si>
    <t>71035</t>
  </si>
  <si>
    <t>71036</t>
  </si>
  <si>
    <t>71037</t>
  </si>
  <si>
    <t>71038</t>
  </si>
  <si>
    <t>71039</t>
  </si>
  <si>
    <t>71040</t>
  </si>
  <si>
    <t>71041</t>
  </si>
  <si>
    <t>71042</t>
  </si>
  <si>
    <t>71043</t>
  </si>
  <si>
    <t>71044</t>
  </si>
  <si>
    <t>71045</t>
  </si>
  <si>
    <t>71046</t>
  </si>
  <si>
    <t>71047</t>
  </si>
  <si>
    <t>71048</t>
  </si>
  <si>
    <t>71050</t>
  </si>
  <si>
    <t>71051</t>
  </si>
  <si>
    <t>71052</t>
  </si>
  <si>
    <t>71054</t>
  </si>
  <si>
    <t>71056</t>
  </si>
  <si>
    <t>71057</t>
  </si>
  <si>
    <t>71058</t>
  </si>
  <si>
    <t>71059</t>
  </si>
  <si>
    <t>71060</t>
  </si>
  <si>
    <t>71061</t>
  </si>
  <si>
    <t>71062</t>
  </si>
  <si>
    <t>71063</t>
  </si>
  <si>
    <t>71064</t>
  </si>
  <si>
    <t>71065</t>
  </si>
  <si>
    <t>71066</t>
  </si>
  <si>
    <t>71067</t>
  </si>
  <si>
    <t>71068</t>
  </si>
  <si>
    <t>71069</t>
  </si>
  <si>
    <t>71070</t>
  </si>
  <si>
    <t>71071</t>
  </si>
  <si>
    <t>71072</t>
  </si>
  <si>
    <t>71073</t>
  </si>
  <si>
    <t>71074</t>
  </si>
  <si>
    <t>71075</t>
  </si>
  <si>
    <t>71077</t>
  </si>
  <si>
    <t>71078</t>
  </si>
  <si>
    <t>71079</t>
  </si>
  <si>
    <t>71080</t>
  </si>
  <si>
    <t>71081</t>
  </si>
  <si>
    <t>71082</t>
  </si>
  <si>
    <t>71084</t>
  </si>
  <si>
    <t>71085</t>
  </si>
  <si>
    <t>71086</t>
  </si>
  <si>
    <t>71087</t>
  </si>
  <si>
    <t>71088</t>
  </si>
  <si>
    <t>71089</t>
  </si>
  <si>
    <t>71090</t>
  </si>
  <si>
    <t>71091</t>
  </si>
  <si>
    <t>71092</t>
  </si>
  <si>
    <t>71093</t>
  </si>
  <si>
    <t>71094</t>
  </si>
  <si>
    <t>71095</t>
  </si>
  <si>
    <t>71096</t>
  </si>
  <si>
    <t>71097</t>
  </si>
  <si>
    <t>71098</t>
  </si>
  <si>
    <t>71099</t>
  </si>
  <si>
    <t>71100</t>
  </si>
  <si>
    <t>71101</t>
  </si>
  <si>
    <t>71102</t>
  </si>
  <si>
    <t>71103</t>
  </si>
  <si>
    <t>71104</t>
  </si>
  <si>
    <t>71105</t>
  </si>
  <si>
    <t>71106</t>
  </si>
  <si>
    <t>71107</t>
  </si>
  <si>
    <t>71108</t>
  </si>
  <si>
    <t>71109</t>
  </si>
  <si>
    <t>71110</t>
  </si>
  <si>
    <t>71111</t>
  </si>
  <si>
    <t>71112</t>
  </si>
  <si>
    <t>71113</t>
  </si>
  <si>
    <t>71115</t>
  </si>
  <si>
    <t>71116</t>
  </si>
  <si>
    <t>71117</t>
  </si>
  <si>
    <t>71118</t>
  </si>
  <si>
    <t>71119</t>
  </si>
  <si>
    <t>71120</t>
  </si>
  <si>
    <t>71121</t>
  </si>
  <si>
    <t>71122</t>
  </si>
  <si>
    <t>71123</t>
  </si>
  <si>
    <t>71124</t>
  </si>
  <si>
    <t>71125</t>
  </si>
  <si>
    <t>71126</t>
  </si>
  <si>
    <t>71127</t>
  </si>
  <si>
    <t>71128</t>
  </si>
  <si>
    <t>71129</t>
  </si>
  <si>
    <t>71130</t>
  </si>
  <si>
    <t>71131</t>
  </si>
  <si>
    <t>71132</t>
  </si>
  <si>
    <t>71133</t>
  </si>
  <si>
    <t>71134</t>
  </si>
  <si>
    <t>71135</t>
  </si>
  <si>
    <t>71136</t>
  </si>
  <si>
    <t>71137</t>
  </si>
  <si>
    <t>71139</t>
  </si>
  <si>
    <t>71140</t>
  </si>
  <si>
    <t>71141</t>
  </si>
  <si>
    <t>71142</t>
  </si>
  <si>
    <t>71143</t>
  </si>
  <si>
    <t>71144</t>
  </si>
  <si>
    <t>71145</t>
  </si>
  <si>
    <t>71146</t>
  </si>
  <si>
    <t>71147</t>
  </si>
  <si>
    <t>71148</t>
  </si>
  <si>
    <t>71149</t>
  </si>
  <si>
    <t>71150</t>
  </si>
  <si>
    <t>71151</t>
  </si>
  <si>
    <t>71152</t>
  </si>
  <si>
    <t>71154</t>
  </si>
  <si>
    <t>71155</t>
  </si>
  <si>
    <t>71156</t>
  </si>
  <si>
    <t>71157</t>
  </si>
  <si>
    <t>71158</t>
  </si>
  <si>
    <t>71159</t>
  </si>
  <si>
    <t>71160</t>
  </si>
  <si>
    <t>71161</t>
  </si>
  <si>
    <t>71162</t>
  </si>
  <si>
    <t>71163</t>
  </si>
  <si>
    <t>71164</t>
  </si>
  <si>
    <t>71165</t>
  </si>
  <si>
    <t>71166</t>
  </si>
  <si>
    <t>71167</t>
  </si>
  <si>
    <t>71168</t>
  </si>
  <si>
    <t>71169</t>
  </si>
  <si>
    <t>71170</t>
  </si>
  <si>
    <t>71171</t>
  </si>
  <si>
    <t>71172</t>
  </si>
  <si>
    <t>71173</t>
  </si>
  <si>
    <t>71174</t>
  </si>
  <si>
    <t>71175</t>
  </si>
  <si>
    <t>71176</t>
  </si>
  <si>
    <t>71177</t>
  </si>
  <si>
    <t>71178</t>
  </si>
  <si>
    <t>71179</t>
  </si>
  <si>
    <t>71181</t>
  </si>
  <si>
    <t>71182</t>
  </si>
  <si>
    <t>71183</t>
  </si>
  <si>
    <t>71184</t>
  </si>
  <si>
    <t>71185</t>
  </si>
  <si>
    <t>71186</t>
  </si>
  <si>
    <t>71187</t>
  </si>
  <si>
    <t>71188</t>
  </si>
  <si>
    <t>71189</t>
  </si>
  <si>
    <t>71190</t>
  </si>
  <si>
    <t>71191</t>
  </si>
  <si>
    <t>71192</t>
  </si>
  <si>
    <t>71193</t>
  </si>
  <si>
    <t>71194</t>
  </si>
  <si>
    <t>71195</t>
  </si>
  <si>
    <t>71196</t>
  </si>
  <si>
    <t>71198</t>
  </si>
  <si>
    <t>71199</t>
  </si>
  <si>
    <t>71200</t>
  </si>
  <si>
    <t>71201</t>
  </si>
  <si>
    <t>71202</t>
  </si>
  <si>
    <t>71203</t>
  </si>
  <si>
    <t>71204</t>
  </si>
  <si>
    <t>71205</t>
  </si>
  <si>
    <t>71206</t>
  </si>
  <si>
    <t>71207</t>
  </si>
  <si>
    <t>71208</t>
  </si>
  <si>
    <t>71209</t>
  </si>
  <si>
    <t>71210</t>
  </si>
  <si>
    <t>71212</t>
  </si>
  <si>
    <t>71213</t>
  </si>
  <si>
    <t>71214</t>
  </si>
  <si>
    <t>71215</t>
  </si>
  <si>
    <t>71216</t>
  </si>
  <si>
    <t>71217</t>
  </si>
  <si>
    <t>71218</t>
  </si>
  <si>
    <t>71219</t>
  </si>
  <si>
    <t>71220</t>
  </si>
  <si>
    <t>71221</t>
  </si>
  <si>
    <t>71222</t>
  </si>
  <si>
    <t>71223</t>
  </si>
  <si>
    <t>71224</t>
  </si>
  <si>
    <t>71225</t>
  </si>
  <si>
    <t>71226</t>
  </si>
  <si>
    <t>71227</t>
  </si>
  <si>
    <t>71228</t>
  </si>
  <si>
    <t>71229</t>
  </si>
  <si>
    <t>71230</t>
  </si>
  <si>
    <t>71231</t>
  </si>
  <si>
    <t>71232</t>
  </si>
  <si>
    <t>71233</t>
  </si>
  <si>
    <t>71234</t>
  </si>
  <si>
    <t>71235</t>
  </si>
  <si>
    <t>71236</t>
  </si>
  <si>
    <t>71237</t>
  </si>
  <si>
    <t>71238</t>
  </si>
  <si>
    <t>71239</t>
  </si>
  <si>
    <t>71240</t>
  </si>
  <si>
    <t>71241</t>
  </si>
  <si>
    <t>71242</t>
  </si>
  <si>
    <t>71243</t>
  </si>
  <si>
    <t>71244</t>
  </si>
  <si>
    <t>71245</t>
  </si>
  <si>
    <t>71246</t>
  </si>
  <si>
    <t>71247</t>
  </si>
  <si>
    <t>71248</t>
  </si>
  <si>
    <t>71249</t>
  </si>
  <si>
    <t>71250</t>
  </si>
  <si>
    <t>71251</t>
  </si>
  <si>
    <t>71252</t>
  </si>
  <si>
    <t>71253</t>
  </si>
  <si>
    <t>71254</t>
  </si>
  <si>
    <t>71255</t>
  </si>
  <si>
    <t>71256</t>
  </si>
  <si>
    <t>71257</t>
  </si>
  <si>
    <t>71258</t>
  </si>
  <si>
    <t>71259</t>
  </si>
  <si>
    <t>71261</t>
  </si>
  <si>
    <t>71262</t>
  </si>
  <si>
    <t>71263</t>
  </si>
  <si>
    <t>71264</t>
  </si>
  <si>
    <t>71266</t>
  </si>
  <si>
    <t>71267</t>
  </si>
  <si>
    <t>71268</t>
  </si>
  <si>
    <t>71269</t>
  </si>
  <si>
    <t>71271</t>
  </si>
  <si>
    <t>71272</t>
  </si>
  <si>
    <t>71273</t>
  </si>
  <si>
    <t>71274</t>
  </si>
  <si>
    <t>71275</t>
  </si>
  <si>
    <t>71276</t>
  </si>
  <si>
    <t>71277</t>
  </si>
  <si>
    <t>71278</t>
  </si>
  <si>
    <t>71279</t>
  </si>
  <si>
    <t>71280</t>
  </si>
  <si>
    <t>71281</t>
  </si>
  <si>
    <t>71282</t>
  </si>
  <si>
    <t>71283</t>
  </si>
  <si>
    <t>71284</t>
  </si>
  <si>
    <t>71285</t>
  </si>
  <si>
    <t>71286</t>
  </si>
  <si>
    <t>71287</t>
  </si>
  <si>
    <t>71289</t>
  </si>
  <si>
    <t>71290</t>
  </si>
  <si>
    <t>71291</t>
  </si>
  <si>
    <t>71292</t>
  </si>
  <si>
    <t>71293</t>
  </si>
  <si>
    <t>71294</t>
  </si>
  <si>
    <t>71295</t>
  </si>
  <si>
    <t>71296</t>
  </si>
  <si>
    <t>71297</t>
  </si>
  <si>
    <t>71299</t>
  </si>
  <si>
    <t>71300</t>
  </si>
  <si>
    <t>71301</t>
  </si>
  <si>
    <t>71302</t>
  </si>
  <si>
    <t>71303</t>
  </si>
  <si>
    <t>71305</t>
  </si>
  <si>
    <t>71306</t>
  </si>
  <si>
    <t>71307</t>
  </si>
  <si>
    <t>71308</t>
  </si>
  <si>
    <t>71309</t>
  </si>
  <si>
    <t>71310</t>
  </si>
  <si>
    <t>71311</t>
  </si>
  <si>
    <t>71312</t>
  </si>
  <si>
    <t>71313</t>
  </si>
  <si>
    <t>71314</t>
  </si>
  <si>
    <t>71315</t>
  </si>
  <si>
    <t>71316</t>
  </si>
  <si>
    <t>71317</t>
  </si>
  <si>
    <t>71318</t>
  </si>
  <si>
    <t>71319</t>
  </si>
  <si>
    <t>71320</t>
  </si>
  <si>
    <t>71321</t>
  </si>
  <si>
    <t>71322</t>
  </si>
  <si>
    <t>71323</t>
  </si>
  <si>
    <t>71324</t>
  </si>
  <si>
    <t>71325</t>
  </si>
  <si>
    <t>71326</t>
  </si>
  <si>
    <t>71327</t>
  </si>
  <si>
    <t>71328</t>
  </si>
  <si>
    <t>71329</t>
  </si>
  <si>
    <t>71330</t>
  </si>
  <si>
    <t>71331</t>
  </si>
  <si>
    <t>71332</t>
  </si>
  <si>
    <t>71333</t>
  </si>
  <si>
    <t>71334</t>
  </si>
  <si>
    <t>71335</t>
  </si>
  <si>
    <t>71336</t>
  </si>
  <si>
    <t>71337</t>
  </si>
  <si>
    <t>71338</t>
  </si>
  <si>
    <t>71339</t>
  </si>
  <si>
    <t>71340</t>
  </si>
  <si>
    <t>71341</t>
  </si>
  <si>
    <t>71342</t>
  </si>
  <si>
    <t>71343</t>
  </si>
  <si>
    <t>71344</t>
  </si>
  <si>
    <t>71345</t>
  </si>
  <si>
    <t>71346</t>
  </si>
  <si>
    <t>71347</t>
  </si>
  <si>
    <t>71348</t>
  </si>
  <si>
    <t>71349</t>
  </si>
  <si>
    <t>71350</t>
  </si>
  <si>
    <t>71351</t>
  </si>
  <si>
    <t>71352</t>
  </si>
  <si>
    <t>71353</t>
  </si>
  <si>
    <t>71354</t>
  </si>
  <si>
    <t>71355</t>
  </si>
  <si>
    <t>71356</t>
  </si>
  <si>
    <t>71357</t>
  </si>
  <si>
    <t>71358</t>
  </si>
  <si>
    <t>71359</t>
  </si>
  <si>
    <t>71360</t>
  </si>
  <si>
    <t>71361</t>
  </si>
  <si>
    <t>71362</t>
  </si>
  <si>
    <t>71363</t>
  </si>
  <si>
    <t>71364</t>
  </si>
  <si>
    <t>71365</t>
  </si>
  <si>
    <t>71366</t>
  </si>
  <si>
    <t>71367</t>
  </si>
  <si>
    <t>71368</t>
  </si>
  <si>
    <t>71369</t>
  </si>
  <si>
    <t>71370</t>
  </si>
  <si>
    <t>71371</t>
  </si>
  <si>
    <t>71372</t>
  </si>
  <si>
    <t>71373</t>
  </si>
  <si>
    <t>71374</t>
  </si>
  <si>
    <t>71376</t>
  </si>
  <si>
    <t>71377</t>
  </si>
  <si>
    <t>71378</t>
  </si>
  <si>
    <t>71379</t>
  </si>
  <si>
    <t>71380</t>
  </si>
  <si>
    <t>71381</t>
  </si>
  <si>
    <t>71382</t>
  </si>
  <si>
    <t>71383</t>
  </si>
  <si>
    <t>71384</t>
  </si>
  <si>
    <t>71385</t>
  </si>
  <si>
    <t>71386</t>
  </si>
  <si>
    <t>71387</t>
  </si>
  <si>
    <t>71388</t>
  </si>
  <si>
    <t>71389</t>
  </si>
  <si>
    <t>71390</t>
  </si>
  <si>
    <t>71391</t>
  </si>
  <si>
    <t>71392</t>
  </si>
  <si>
    <t>71393</t>
  </si>
  <si>
    <t>71394</t>
  </si>
  <si>
    <t>71395</t>
  </si>
  <si>
    <t>71396</t>
  </si>
  <si>
    <t>71397</t>
  </si>
  <si>
    <t>71398</t>
  </si>
  <si>
    <t>71399</t>
  </si>
  <si>
    <t>71400</t>
  </si>
  <si>
    <t>71401</t>
  </si>
  <si>
    <t>71402</t>
  </si>
  <si>
    <t>71403</t>
  </si>
  <si>
    <t>71404</t>
  </si>
  <si>
    <t>71405</t>
  </si>
  <si>
    <t>71406</t>
  </si>
  <si>
    <t>71407</t>
  </si>
  <si>
    <t>71408</t>
  </si>
  <si>
    <t>71409</t>
  </si>
  <si>
    <t>71410</t>
  </si>
  <si>
    <t>71411</t>
  </si>
  <si>
    <t>71412</t>
  </si>
  <si>
    <t>71413</t>
  </si>
  <si>
    <t>71414</t>
  </si>
  <si>
    <t>71415</t>
  </si>
  <si>
    <t>71416</t>
  </si>
  <si>
    <t>71417</t>
  </si>
  <si>
    <t>71419</t>
  </si>
  <si>
    <t>71420</t>
  </si>
  <si>
    <t>71421</t>
  </si>
  <si>
    <t>71422</t>
  </si>
  <si>
    <t>71423</t>
  </si>
  <si>
    <t>71424</t>
  </si>
  <si>
    <t>71425</t>
  </si>
  <si>
    <t>71426</t>
  </si>
  <si>
    <t>71427</t>
  </si>
  <si>
    <t>71428</t>
  </si>
  <si>
    <t>71430</t>
  </si>
  <si>
    <t>71431</t>
  </si>
  <si>
    <t>71433</t>
  </si>
  <si>
    <t>71434</t>
  </si>
  <si>
    <t>71435</t>
  </si>
  <si>
    <t>71436</t>
  </si>
  <si>
    <t>71437</t>
  </si>
  <si>
    <t>71438</t>
  </si>
  <si>
    <t>71439</t>
  </si>
  <si>
    <t>71440</t>
  </si>
  <si>
    <t>71441</t>
  </si>
  <si>
    <t>71442</t>
  </si>
  <si>
    <t>71443</t>
  </si>
  <si>
    <t>71444</t>
  </si>
  <si>
    <t>71445</t>
  </si>
  <si>
    <t>71446</t>
  </si>
  <si>
    <t>71447</t>
  </si>
  <si>
    <t>71448</t>
  </si>
  <si>
    <t>71449</t>
  </si>
  <si>
    <t>71450</t>
  </si>
  <si>
    <t>71451</t>
  </si>
  <si>
    <t>71452</t>
  </si>
  <si>
    <t>71453</t>
  </si>
  <si>
    <t>71454</t>
  </si>
  <si>
    <t>71455</t>
  </si>
  <si>
    <t>71456</t>
  </si>
  <si>
    <t>71457</t>
  </si>
  <si>
    <t>71458</t>
  </si>
  <si>
    <t>71459</t>
  </si>
  <si>
    <t>71460</t>
  </si>
  <si>
    <t>71461</t>
  </si>
  <si>
    <t>71462</t>
  </si>
  <si>
    <t>71463</t>
  </si>
  <si>
    <t>71464</t>
  </si>
  <si>
    <t>71465</t>
  </si>
  <si>
    <t>71466</t>
  </si>
  <si>
    <t>71468</t>
  </si>
  <si>
    <t>71469</t>
  </si>
  <si>
    <t>71470</t>
  </si>
  <si>
    <t>71471</t>
  </si>
  <si>
    <t>71472</t>
  </si>
  <si>
    <t>71473</t>
  </si>
  <si>
    <t>71474</t>
  </si>
  <si>
    <t>71475</t>
  </si>
  <si>
    <t>71477</t>
  </si>
  <si>
    <t>71478</t>
  </si>
  <si>
    <t>71479</t>
  </si>
  <si>
    <t>71480</t>
  </si>
  <si>
    <t>71481</t>
  </si>
  <si>
    <t>71482</t>
  </si>
  <si>
    <t>71483</t>
  </si>
  <si>
    <t>71484</t>
  </si>
  <si>
    <t>71485</t>
  </si>
  <si>
    <t>71486</t>
  </si>
  <si>
    <t>71487</t>
  </si>
  <si>
    <t>71488</t>
  </si>
  <si>
    <t>71489</t>
  </si>
  <si>
    <t>71490</t>
  </si>
  <si>
    <t>71491</t>
  </si>
  <si>
    <t>71492</t>
  </si>
  <si>
    <t>71493</t>
  </si>
  <si>
    <t>71494</t>
  </si>
  <si>
    <t>71495</t>
  </si>
  <si>
    <t>71496</t>
  </si>
  <si>
    <t>71497</t>
  </si>
  <si>
    <t>71498</t>
  </si>
  <si>
    <t>71499</t>
  </si>
  <si>
    <t>71500</t>
  </si>
  <si>
    <t>71501</t>
  </si>
  <si>
    <t>71502</t>
  </si>
  <si>
    <t>71503</t>
  </si>
  <si>
    <t>71504</t>
  </si>
  <si>
    <t>71505</t>
  </si>
  <si>
    <t>71506</t>
  </si>
  <si>
    <t>71507</t>
  </si>
  <si>
    <t>71508</t>
  </si>
  <si>
    <t>71509</t>
  </si>
  <si>
    <t>71510</t>
  </si>
  <si>
    <t>71512</t>
  </si>
  <si>
    <t>71513</t>
  </si>
  <si>
    <t>71514</t>
  </si>
  <si>
    <t>71515</t>
  </si>
  <si>
    <t>71516</t>
  </si>
  <si>
    <t>71517</t>
  </si>
  <si>
    <t>71518</t>
  </si>
  <si>
    <t>71519</t>
  </si>
  <si>
    <t>71520</t>
  </si>
  <si>
    <t>71521</t>
  </si>
  <si>
    <t>71522</t>
  </si>
  <si>
    <t>71523</t>
  </si>
  <si>
    <t>71524</t>
  </si>
  <si>
    <t>71525</t>
  </si>
  <si>
    <t>71526</t>
  </si>
  <si>
    <t>71527</t>
  </si>
  <si>
    <t>71528</t>
  </si>
  <si>
    <t>71529</t>
  </si>
  <si>
    <t>71530</t>
  </si>
  <si>
    <t>71531</t>
  </si>
  <si>
    <t>71532</t>
  </si>
  <si>
    <t>71533</t>
  </si>
  <si>
    <t>71534</t>
  </si>
  <si>
    <t>71535</t>
  </si>
  <si>
    <t>71537</t>
  </si>
  <si>
    <t>71538</t>
  </si>
  <si>
    <t>71539</t>
  </si>
  <si>
    <t>71540</t>
  </si>
  <si>
    <t>71541</t>
  </si>
  <si>
    <t>71542</t>
  </si>
  <si>
    <t>71543</t>
  </si>
  <si>
    <t>71544</t>
  </si>
  <si>
    <t>71545</t>
  </si>
  <si>
    <t>71546</t>
  </si>
  <si>
    <t>71547</t>
  </si>
  <si>
    <t>71548</t>
  </si>
  <si>
    <t>71549</t>
  </si>
  <si>
    <t>71550</t>
  </si>
  <si>
    <t>71551</t>
  </si>
  <si>
    <t>71552</t>
  </si>
  <si>
    <t>71553</t>
  </si>
  <si>
    <t>71554</t>
  </si>
  <si>
    <t>71555</t>
  </si>
  <si>
    <t>71556</t>
  </si>
  <si>
    <t>71557</t>
  </si>
  <si>
    <t>71558</t>
  </si>
  <si>
    <t>71559</t>
  </si>
  <si>
    <t>71561</t>
  </si>
  <si>
    <t>71562</t>
  </si>
  <si>
    <t>71563</t>
  </si>
  <si>
    <t>71564</t>
  </si>
  <si>
    <t>71565</t>
  </si>
  <si>
    <t>71566</t>
  </si>
  <si>
    <t>71567</t>
  </si>
  <si>
    <t>71568</t>
  </si>
  <si>
    <t>71570</t>
  </si>
  <si>
    <t>71571</t>
  </si>
  <si>
    <t>71572</t>
  </si>
  <si>
    <t>71573</t>
  </si>
  <si>
    <t>71574</t>
  </si>
  <si>
    <t>71576</t>
  </si>
  <si>
    <t>71577</t>
  </si>
  <si>
    <t>71578</t>
  </si>
  <si>
    <t>71579</t>
  </si>
  <si>
    <t>71580</t>
  </si>
  <si>
    <t>71581</t>
  </si>
  <si>
    <t>71582</t>
  </si>
  <si>
    <t>71583</t>
  </si>
  <si>
    <t>71584</t>
  </si>
  <si>
    <t>71585</t>
  </si>
  <si>
    <t>71586</t>
  </si>
  <si>
    <t>71588</t>
  </si>
  <si>
    <t>71589</t>
  </si>
  <si>
    <t>71590</t>
  </si>
  <si>
    <t>71591</t>
  </si>
  <si>
    <t>89002</t>
  </si>
  <si>
    <t>89003</t>
  </si>
  <si>
    <t>89004</t>
  </si>
  <si>
    <t>89005</t>
  </si>
  <si>
    <t>89006</t>
  </si>
  <si>
    <t>89007</t>
  </si>
  <si>
    <t>89008</t>
  </si>
  <si>
    <t>89009</t>
  </si>
  <si>
    <t>89010</t>
  </si>
  <si>
    <t>89011</t>
  </si>
  <si>
    <t>89012</t>
  </si>
  <si>
    <t>89013</t>
  </si>
  <si>
    <t>89014</t>
  </si>
  <si>
    <t>89015</t>
  </si>
  <si>
    <t>89016</t>
  </si>
  <si>
    <t>89017</t>
  </si>
  <si>
    <t>89018</t>
  </si>
  <si>
    <t>89019</t>
  </si>
  <si>
    <t>89020</t>
  </si>
  <si>
    <t>89021</t>
  </si>
  <si>
    <t>89022</t>
  </si>
  <si>
    <t>89023</t>
  </si>
  <si>
    <t>89025</t>
  </si>
  <si>
    <t>89027</t>
  </si>
  <si>
    <t>89028</t>
  </si>
  <si>
    <t>89029</t>
  </si>
  <si>
    <t>89030</t>
  </si>
  <si>
    <t>89031</t>
  </si>
  <si>
    <t>89032</t>
  </si>
  <si>
    <t>89033</t>
  </si>
  <si>
    <t>89034</t>
  </si>
  <si>
    <t>89035</t>
  </si>
  <si>
    <t>89036</t>
  </si>
  <si>
    <t>89037</t>
  </si>
  <si>
    <t>89038</t>
  </si>
  <si>
    <t>89039</t>
  </si>
  <si>
    <t>89040</t>
  </si>
  <si>
    <t>89041</t>
  </si>
  <si>
    <t>89042</t>
  </si>
  <si>
    <t>89043</t>
  </si>
  <si>
    <t>89044</t>
  </si>
  <si>
    <t>89045</t>
  </si>
  <si>
    <t>89046</t>
  </si>
  <si>
    <t>89048</t>
  </si>
  <si>
    <t>89049</t>
  </si>
  <si>
    <t>89050</t>
  </si>
  <si>
    <t>89051</t>
  </si>
  <si>
    <t>89053</t>
  </si>
  <si>
    <t>89054</t>
  </si>
  <si>
    <t>89055</t>
  </si>
  <si>
    <t>89056</t>
  </si>
  <si>
    <t>89057</t>
  </si>
  <si>
    <t>89058</t>
  </si>
  <si>
    <t>89059</t>
  </si>
  <si>
    <t>89060</t>
  </si>
  <si>
    <t>89061</t>
  </si>
  <si>
    <t>89062</t>
  </si>
  <si>
    <t>89063</t>
  </si>
  <si>
    <t>89064</t>
  </si>
  <si>
    <t>89065</t>
  </si>
  <si>
    <t>89066</t>
  </si>
  <si>
    <t>89067</t>
  </si>
  <si>
    <t>89068</t>
  </si>
  <si>
    <t>89069</t>
  </si>
  <si>
    <t>89071</t>
  </si>
  <si>
    <t>89072</t>
  </si>
  <si>
    <t>89073</t>
  </si>
  <si>
    <t>89075</t>
  </si>
  <si>
    <t>89076</t>
  </si>
  <si>
    <t>89077</t>
  </si>
  <si>
    <t>89079</t>
  </si>
  <si>
    <t>89080</t>
  </si>
  <si>
    <t>89081</t>
  </si>
  <si>
    <t>89083</t>
  </si>
  <si>
    <t>89084</t>
  </si>
  <si>
    <t>89085</t>
  </si>
  <si>
    <t>89086</t>
  </si>
  <si>
    <t>89087</t>
  </si>
  <si>
    <t>89088</t>
  </si>
  <si>
    <t>89089</t>
  </si>
  <si>
    <t>89091</t>
  </si>
  <si>
    <t>89092</t>
  </si>
  <si>
    <t>89094</t>
  </si>
  <si>
    <t>89095</t>
  </si>
  <si>
    <t>89096</t>
  </si>
  <si>
    <t>89098</t>
  </si>
  <si>
    <t>89099</t>
  </si>
  <si>
    <t>89100</t>
  </si>
  <si>
    <t>89101</t>
  </si>
  <si>
    <t>89102</t>
  </si>
  <si>
    <t>89104</t>
  </si>
  <si>
    <t>89105</t>
  </si>
  <si>
    <t>89108</t>
  </si>
  <si>
    <t>89111</t>
  </si>
  <si>
    <t>89112</t>
  </si>
  <si>
    <t>89113</t>
  </si>
  <si>
    <t>89115</t>
  </si>
  <si>
    <t>89116</t>
  </si>
  <si>
    <t>89117</t>
  </si>
  <si>
    <t>89118</t>
  </si>
  <si>
    <t>89119</t>
  </si>
  <si>
    <t>89120</t>
  </si>
  <si>
    <t>89122</t>
  </si>
  <si>
    <t>89123</t>
  </si>
  <si>
    <t>89124</t>
  </si>
  <si>
    <t>89125</t>
  </si>
  <si>
    <t>89126</t>
  </si>
  <si>
    <t>89127</t>
  </si>
  <si>
    <t>89128</t>
  </si>
  <si>
    <t>89129</t>
  </si>
  <si>
    <t>89130</t>
  </si>
  <si>
    <t>89131</t>
  </si>
  <si>
    <t>89132</t>
  </si>
  <si>
    <t>89133</t>
  </si>
  <si>
    <t>89134</t>
  </si>
  <si>
    <t>89136</t>
  </si>
  <si>
    <t>89137</t>
  </si>
  <si>
    <t>89139</t>
  </si>
  <si>
    <t>89141</t>
  </si>
  <si>
    <t>89142</t>
  </si>
  <si>
    <t>89143</t>
  </si>
  <si>
    <t>89144</t>
  </si>
  <si>
    <t>89145</t>
  </si>
  <si>
    <t>89146</t>
  </si>
  <si>
    <t>89147</t>
  </si>
  <si>
    <t>89148</t>
  </si>
  <si>
    <t>89149</t>
  </si>
  <si>
    <t>89150</t>
  </si>
  <si>
    <t>89151</t>
  </si>
  <si>
    <t>89152</t>
  </si>
  <si>
    <t>89153</t>
  </si>
  <si>
    <t>89154</t>
  </si>
  <si>
    <t>89155</t>
  </si>
  <si>
    <t>89156</t>
  </si>
  <si>
    <t>89158</t>
  </si>
  <si>
    <t>89159</t>
  </si>
  <si>
    <t>89160</t>
  </si>
  <si>
    <t>89161</t>
  </si>
  <si>
    <t>89162</t>
  </si>
  <si>
    <t>89163</t>
  </si>
  <si>
    <t>89164</t>
  </si>
  <si>
    <t>89165</t>
  </si>
  <si>
    <t>89167</t>
  </si>
  <si>
    <t>89168</t>
  </si>
  <si>
    <t>89169</t>
  </si>
  <si>
    <t>89170</t>
  </si>
  <si>
    <t>89171</t>
  </si>
  <si>
    <t>89172</t>
  </si>
  <si>
    <t>89173</t>
  </si>
  <si>
    <t>89175</t>
  </si>
  <si>
    <t>89176</t>
  </si>
  <si>
    <t>89177</t>
  </si>
  <si>
    <t>89179</t>
  </si>
  <si>
    <t>89180</t>
  </si>
  <si>
    <t>89181</t>
  </si>
  <si>
    <t>89182</t>
  </si>
  <si>
    <t>89183</t>
  </si>
  <si>
    <t>89184</t>
  </si>
  <si>
    <t>89186</t>
  </si>
  <si>
    <t>89187</t>
  </si>
  <si>
    <t>89188</t>
  </si>
  <si>
    <t>89189</t>
  </si>
  <si>
    <t>89190</t>
  </si>
  <si>
    <t>89191</t>
  </si>
  <si>
    <t>89194</t>
  </si>
  <si>
    <t>89195</t>
  </si>
  <si>
    <t>89196</t>
  </si>
  <si>
    <t>89197</t>
  </si>
  <si>
    <t>89198</t>
  </si>
  <si>
    <t>89199</t>
  </si>
  <si>
    <t>89200</t>
  </si>
  <si>
    <t>89201</t>
  </si>
  <si>
    <t>89202</t>
  </si>
  <si>
    <t>89203</t>
  </si>
  <si>
    <t>89204</t>
  </si>
  <si>
    <t>89205</t>
  </si>
  <si>
    <t>89206</t>
  </si>
  <si>
    <t>89207</t>
  </si>
  <si>
    <t>89208</t>
  </si>
  <si>
    <t>89209</t>
  </si>
  <si>
    <t>89210</t>
  </si>
  <si>
    <t>89211</t>
  </si>
  <si>
    <t>89212</t>
  </si>
  <si>
    <t>89214</t>
  </si>
  <si>
    <t>89215</t>
  </si>
  <si>
    <t>89216</t>
  </si>
  <si>
    <t>89217</t>
  </si>
  <si>
    <t>89218</t>
  </si>
  <si>
    <t>89219</t>
  </si>
  <si>
    <t>89220</t>
  </si>
  <si>
    <t>89221</t>
  </si>
  <si>
    <t>89222</t>
  </si>
  <si>
    <t>89223</t>
  </si>
  <si>
    <t>89224</t>
  </si>
  <si>
    <t>89225</t>
  </si>
  <si>
    <t>89226</t>
  </si>
  <si>
    <t>89227</t>
  </si>
  <si>
    <t>89228</t>
  </si>
  <si>
    <t>89229</t>
  </si>
  <si>
    <t>89230</t>
  </si>
  <si>
    <t>89232</t>
  </si>
  <si>
    <t>89233</t>
  </si>
  <si>
    <t>89234</t>
  </si>
  <si>
    <t>89235</t>
  </si>
  <si>
    <t>89236</t>
  </si>
  <si>
    <t>89237</t>
  </si>
  <si>
    <t>89238</t>
  </si>
  <si>
    <t>89239</t>
  </si>
  <si>
    <t>89240</t>
  </si>
  <si>
    <t>89242</t>
  </si>
  <si>
    <t>89244</t>
  </si>
  <si>
    <t>89245</t>
  </si>
  <si>
    <t>89246</t>
  </si>
  <si>
    <t>89247</t>
  </si>
  <si>
    <t>89248</t>
  </si>
  <si>
    <t>89249</t>
  </si>
  <si>
    <t>89250</t>
  </si>
  <si>
    <t>89251</t>
  </si>
  <si>
    <t>89252</t>
  </si>
  <si>
    <t>89253</t>
  </si>
  <si>
    <t>89254</t>
  </si>
  <si>
    <t>89255</t>
  </si>
  <si>
    <t>89256</t>
  </si>
  <si>
    <t>89257</t>
  </si>
  <si>
    <t>89259</t>
  </si>
  <si>
    <t>89261</t>
  </si>
  <si>
    <t>89262</t>
  </si>
  <si>
    <t>89263</t>
  </si>
  <si>
    <t>89264</t>
  </si>
  <si>
    <t>89265</t>
  </si>
  <si>
    <t>89266</t>
  </si>
  <si>
    <t>89267</t>
  </si>
  <si>
    <t>89268</t>
  </si>
  <si>
    <t>89270</t>
  </si>
  <si>
    <t>89271</t>
  </si>
  <si>
    <t>89272</t>
  </si>
  <si>
    <t>89273</t>
  </si>
  <si>
    <t>89274</t>
  </si>
  <si>
    <t>89276</t>
  </si>
  <si>
    <t>89277</t>
  </si>
  <si>
    <t>89278</t>
  </si>
  <si>
    <t>89279</t>
  </si>
  <si>
    <t>89280</t>
  </si>
  <si>
    <t>89281</t>
  </si>
  <si>
    <t>89282</t>
  </si>
  <si>
    <t>89283</t>
  </si>
  <si>
    <t>89284</t>
  </si>
  <si>
    <t>89285</t>
  </si>
  <si>
    <t>89286</t>
  </si>
  <si>
    <t>89287</t>
  </si>
  <si>
    <t>89288</t>
  </si>
  <si>
    <t>89289</t>
  </si>
  <si>
    <t>89290</t>
  </si>
  <si>
    <t>89291</t>
  </si>
  <si>
    <t>89292</t>
  </si>
  <si>
    <t>89295</t>
  </si>
  <si>
    <t>89296</t>
  </si>
  <si>
    <t>89297</t>
  </si>
  <si>
    <t>89298</t>
  </si>
  <si>
    <t>89299</t>
  </si>
  <si>
    <t>89300</t>
  </si>
  <si>
    <t>89302</t>
  </si>
  <si>
    <t>89303</t>
  </si>
  <si>
    <t>89304</t>
  </si>
  <si>
    <t>89306</t>
  </si>
  <si>
    <t>89307</t>
  </si>
  <si>
    <t>89308</t>
  </si>
  <si>
    <t>89309</t>
  </si>
  <si>
    <t>89310</t>
  </si>
  <si>
    <t>89311</t>
  </si>
  <si>
    <t>89312</t>
  </si>
  <si>
    <t>89313</t>
  </si>
  <si>
    <t>89314</t>
  </si>
  <si>
    <t>89315</t>
  </si>
  <si>
    <t>89316</t>
  </si>
  <si>
    <t>89318</t>
  </si>
  <si>
    <t>89319</t>
  </si>
  <si>
    <t>89320</t>
  </si>
  <si>
    <t>89321</t>
  </si>
  <si>
    <t>89323</t>
  </si>
  <si>
    <t>89324</t>
  </si>
  <si>
    <t>89325</t>
  </si>
  <si>
    <t>89326</t>
  </si>
  <si>
    <t>89327</t>
  </si>
  <si>
    <t>89328</t>
  </si>
  <si>
    <t>89329</t>
  </si>
  <si>
    <t>89331</t>
  </si>
  <si>
    <t>89332</t>
  </si>
  <si>
    <t>89333</t>
  </si>
  <si>
    <t>89334</t>
  </si>
  <si>
    <t>89335</t>
  </si>
  <si>
    <t>89336</t>
  </si>
  <si>
    <t>89337</t>
  </si>
  <si>
    <t>89338</t>
  </si>
  <si>
    <t>89339</t>
  </si>
  <si>
    <t>89341</t>
  </si>
  <si>
    <t>89342</t>
  </si>
  <si>
    <t>89344</t>
  </si>
  <si>
    <t>89345</t>
  </si>
  <si>
    <t>89346</t>
  </si>
  <si>
    <t>89347</t>
  </si>
  <si>
    <t>89348</t>
  </si>
  <si>
    <t>89349</t>
  </si>
  <si>
    <t>89350</t>
  </si>
  <si>
    <t>89351</t>
  </si>
  <si>
    <t>89352</t>
  </si>
  <si>
    <t>89353</t>
  </si>
  <si>
    <t>89354</t>
  </si>
  <si>
    <t>89355</t>
  </si>
  <si>
    <t>89359</t>
  </si>
  <si>
    <t>89360</t>
  </si>
  <si>
    <t>89361</t>
  </si>
  <si>
    <t>89362</t>
  </si>
  <si>
    <t>89363</t>
  </si>
  <si>
    <t>89364</t>
  </si>
  <si>
    <t>89365</t>
  </si>
  <si>
    <t>89367</t>
  </si>
  <si>
    <t>89368</t>
  </si>
  <si>
    <t>89369</t>
  </si>
  <si>
    <t>89370</t>
  </si>
  <si>
    <t>89371</t>
  </si>
  <si>
    <t>89373</t>
  </si>
  <si>
    <t>89374</t>
  </si>
  <si>
    <t>89375</t>
  </si>
  <si>
    <t>89376</t>
  </si>
  <si>
    <t>89377</t>
  </si>
  <si>
    <t>89378</t>
  </si>
  <si>
    <t>89379</t>
  </si>
  <si>
    <t>89380</t>
  </si>
  <si>
    <t>89382</t>
  </si>
  <si>
    <t>89383</t>
  </si>
  <si>
    <t>89384</t>
  </si>
  <si>
    <t>89385</t>
  </si>
  <si>
    <t>89386</t>
  </si>
  <si>
    <t>89388</t>
  </si>
  <si>
    <t>89390</t>
  </si>
  <si>
    <t>89391</t>
  </si>
  <si>
    <t>89392</t>
  </si>
  <si>
    <t>89393</t>
  </si>
  <si>
    <t>89394</t>
  </si>
  <si>
    <t>89395</t>
  </si>
  <si>
    <t>89397</t>
  </si>
  <si>
    <t>89398</t>
  </si>
  <si>
    <t>89399</t>
  </si>
  <si>
    <t>89400</t>
  </si>
  <si>
    <t>89402</t>
  </si>
  <si>
    <t>89403</t>
  </si>
  <si>
    <t>89404</t>
  </si>
  <si>
    <t>89405</t>
  </si>
  <si>
    <t>89406</t>
  </si>
  <si>
    <t>89407</t>
  </si>
  <si>
    <t>89408</t>
  </si>
  <si>
    <t>89409</t>
  </si>
  <si>
    <t>89410</t>
  </si>
  <si>
    <t>89411</t>
  </si>
  <si>
    <t>89412</t>
  </si>
  <si>
    <t>89413</t>
  </si>
  <si>
    <t>89414</t>
  </si>
  <si>
    <t>89415</t>
  </si>
  <si>
    <t>89416</t>
  </si>
  <si>
    <t>89417</t>
  </si>
  <si>
    <t>89418</t>
  </si>
  <si>
    <t>89419</t>
  </si>
  <si>
    <t>89420</t>
  </si>
  <si>
    <t>89422</t>
  </si>
  <si>
    <t>89423</t>
  </si>
  <si>
    <t>89424</t>
  </si>
  <si>
    <t>89425</t>
  </si>
  <si>
    <t>89426</t>
  </si>
  <si>
    <t>89427</t>
  </si>
  <si>
    <t>89428</t>
  </si>
  <si>
    <t>89430</t>
  </si>
  <si>
    <t>89431</t>
  </si>
  <si>
    <t>89432</t>
  </si>
  <si>
    <t>89433</t>
  </si>
  <si>
    <t>89434</t>
  </si>
  <si>
    <t>89436</t>
  </si>
  <si>
    <t>89437</t>
  </si>
  <si>
    <t>89438</t>
  </si>
  <si>
    <t>89439</t>
  </si>
  <si>
    <t>89440</t>
  </si>
  <si>
    <t>89441</t>
  </si>
  <si>
    <t>89442</t>
  </si>
  <si>
    <t>89443</t>
  </si>
  <si>
    <t>89445</t>
  </si>
  <si>
    <t>89446</t>
  </si>
  <si>
    <t>89447</t>
  </si>
  <si>
    <t>89450</t>
  </si>
  <si>
    <t>89451</t>
  </si>
  <si>
    <t>89452</t>
  </si>
  <si>
    <t>89453</t>
  </si>
  <si>
    <t>89456</t>
  </si>
  <si>
    <t>89458</t>
  </si>
  <si>
    <t>89459</t>
  </si>
  <si>
    <t>89461</t>
  </si>
  <si>
    <t>89462</t>
  </si>
  <si>
    <t>89463</t>
  </si>
  <si>
    <t>89464</t>
  </si>
  <si>
    <t>89465</t>
  </si>
  <si>
    <t>89466</t>
  </si>
  <si>
    <t>89467</t>
  </si>
  <si>
    <t>89468</t>
  </si>
  <si>
    <t>89469</t>
  </si>
  <si>
    <t>89470</t>
  </si>
  <si>
    <t>89471</t>
  </si>
  <si>
    <t>89472</t>
  </si>
  <si>
    <t>89474</t>
  </si>
  <si>
    <t>89475</t>
  </si>
  <si>
    <t>89477</t>
  </si>
  <si>
    <t>89478</t>
  </si>
  <si>
    <t>89479</t>
  </si>
  <si>
    <t>89480</t>
  </si>
  <si>
    <t>89481</t>
  </si>
  <si>
    <t>89482</t>
  </si>
  <si>
    <t>89483</t>
  </si>
  <si>
    <t>89485</t>
  </si>
  <si>
    <t>89486</t>
  </si>
  <si>
    <t>90001</t>
  </si>
  <si>
    <t>90002</t>
  </si>
  <si>
    <t>90003</t>
  </si>
  <si>
    <t>90004</t>
  </si>
  <si>
    <t>90005</t>
  </si>
  <si>
    <t>90006</t>
  </si>
  <si>
    <t>90007</t>
  </si>
  <si>
    <t>90008</t>
  </si>
  <si>
    <t>90009</t>
  </si>
  <si>
    <t>90011</t>
  </si>
  <si>
    <t>90012</t>
  </si>
  <si>
    <t>90013</t>
  </si>
  <si>
    <t>90014</t>
  </si>
  <si>
    <t>90015</t>
  </si>
  <si>
    <t>90016</t>
  </si>
  <si>
    <t>90017</t>
  </si>
  <si>
    <t>90018</t>
  </si>
  <si>
    <t>90019</t>
  </si>
  <si>
    <t>90020</t>
  </si>
  <si>
    <t>90021</t>
  </si>
  <si>
    <t>90022</t>
  </si>
  <si>
    <t>90023</t>
  </si>
  <si>
    <t>90024</t>
  </si>
  <si>
    <t>90025</t>
  </si>
  <si>
    <t>90026</t>
  </si>
  <si>
    <t>90027</t>
  </si>
  <si>
    <t>90028</t>
  </si>
  <si>
    <t>90029</t>
  </si>
  <si>
    <t>90030</t>
  </si>
  <si>
    <t>90031</t>
  </si>
  <si>
    <t>90032</t>
  </si>
  <si>
    <t>90033</t>
  </si>
  <si>
    <t>90034</t>
  </si>
  <si>
    <t>90035</t>
  </si>
  <si>
    <t>90036</t>
  </si>
  <si>
    <t>90037</t>
  </si>
  <si>
    <t>90039</t>
  </si>
  <si>
    <t>90041</t>
  </si>
  <si>
    <t>90042</t>
  </si>
  <si>
    <t>90043</t>
  </si>
  <si>
    <t>90044</t>
  </si>
  <si>
    <t>90045</t>
  </si>
  <si>
    <t>90046</t>
  </si>
  <si>
    <t>90047</t>
  </si>
  <si>
    <t>90048</t>
  </si>
  <si>
    <t>90049</t>
  </si>
  <si>
    <t>90050</t>
  </si>
  <si>
    <t>90051</t>
  </si>
  <si>
    <t>90052</t>
  </si>
  <si>
    <t>90053</t>
  </si>
  <si>
    <t>90054</t>
  </si>
  <si>
    <t>90055</t>
  </si>
  <si>
    <t>90056</t>
  </si>
  <si>
    <t>90057</t>
  </si>
  <si>
    <t>90058</t>
  </si>
  <si>
    <t>90059</t>
  </si>
  <si>
    <t>90060</t>
  </si>
  <si>
    <t>90061</t>
  </si>
  <si>
    <t>90062</t>
  </si>
  <si>
    <t>90063</t>
  </si>
  <si>
    <t>90064</t>
  </si>
  <si>
    <t>90065</t>
  </si>
  <si>
    <t>90066</t>
  </si>
  <si>
    <t>90067</t>
  </si>
  <si>
    <t>90068</t>
  </si>
  <si>
    <t>90069</t>
  </si>
  <si>
    <t>90070</t>
  </si>
  <si>
    <t>90071</t>
  </si>
  <si>
    <t>90072</t>
  </si>
  <si>
    <t>90074</t>
  </si>
  <si>
    <t>90075</t>
  </si>
  <si>
    <t>90076</t>
  </si>
  <si>
    <t>90077</t>
  </si>
  <si>
    <t>90078</t>
  </si>
  <si>
    <t>90079</t>
  </si>
  <si>
    <t>90080</t>
  </si>
  <si>
    <t>90081</t>
  </si>
  <si>
    <t>90082</t>
  </si>
  <si>
    <t>90083</t>
  </si>
  <si>
    <t>90084</t>
  </si>
  <si>
    <t>90085</t>
  </si>
  <si>
    <t>90086</t>
  </si>
  <si>
    <t>90087</t>
  </si>
  <si>
    <t>90088</t>
  </si>
  <si>
    <t>90089</t>
  </si>
  <si>
    <t>90090</t>
  </si>
  <si>
    <t>90091</t>
  </si>
  <si>
    <t>90093</t>
  </si>
  <si>
    <t>90094</t>
  </si>
  <si>
    <t>90095</t>
  </si>
  <si>
    <t>90096</t>
  </si>
  <si>
    <t>90097</t>
  </si>
  <si>
    <t>90098</t>
  </si>
  <si>
    <t>90099</t>
  </si>
  <si>
    <t>90100</t>
  </si>
  <si>
    <t>90101</t>
  </si>
  <si>
    <t>90102</t>
  </si>
  <si>
    <t>90103</t>
  </si>
  <si>
    <t>90104</t>
  </si>
  <si>
    <t>90105</t>
  </si>
  <si>
    <t>22001</t>
  </si>
  <si>
    <t>22002</t>
  </si>
  <si>
    <t>22003</t>
  </si>
  <si>
    <t>22004</t>
  </si>
  <si>
    <t>22005</t>
  </si>
  <si>
    <t>22006</t>
  </si>
  <si>
    <t>22008</t>
  </si>
  <si>
    <t>22009</t>
  </si>
  <si>
    <t>22011</t>
  </si>
  <si>
    <t>22012</t>
  </si>
  <si>
    <t>22013</t>
  </si>
  <si>
    <t>22014</t>
  </si>
  <si>
    <t>22015</t>
  </si>
  <si>
    <t>22016</t>
  </si>
  <si>
    <t>22018</t>
  </si>
  <si>
    <t>22019</t>
  </si>
  <si>
    <t>22020</t>
  </si>
  <si>
    <t>22021</t>
  </si>
  <si>
    <t>22023</t>
  </si>
  <si>
    <t>22024</t>
  </si>
  <si>
    <t>22025</t>
  </si>
  <si>
    <t>22026</t>
  </si>
  <si>
    <t>22027</t>
  </si>
  <si>
    <t>22028</t>
  </si>
  <si>
    <t>22029</t>
  </si>
  <si>
    <t>22030</t>
  </si>
  <si>
    <t>22031</t>
  </si>
  <si>
    <t>22032</t>
  </si>
  <si>
    <t>22033</t>
  </si>
  <si>
    <t>22034</t>
  </si>
  <si>
    <t>22035</t>
  </si>
  <si>
    <t>22036</t>
  </si>
  <si>
    <t>22037</t>
  </si>
  <si>
    <t>22039</t>
  </si>
  <si>
    <t>22040</t>
  </si>
  <si>
    <t>22041</t>
  </si>
  <si>
    <t>22042</t>
  </si>
  <si>
    <t>22043</t>
  </si>
  <si>
    <t>22044</t>
  </si>
  <si>
    <t>22045</t>
  </si>
  <si>
    <t>22046</t>
  </si>
  <si>
    <t>22047</t>
  </si>
  <si>
    <t>22048</t>
  </si>
  <si>
    <t>22049</t>
  </si>
  <si>
    <t>22050</t>
  </si>
  <si>
    <t>22052</t>
  </si>
  <si>
    <t>22053</t>
  </si>
  <si>
    <t>22054</t>
  </si>
  <si>
    <t>22056</t>
  </si>
  <si>
    <t>22057</t>
  </si>
  <si>
    <t>22059</t>
  </si>
  <si>
    <t>22060</t>
  </si>
  <si>
    <t>22061</t>
  </si>
  <si>
    <t>22062</t>
  </si>
  <si>
    <t>22063</t>
  </si>
  <si>
    <t>22064</t>
  </si>
  <si>
    <t>22065</t>
  </si>
  <si>
    <t>22067</t>
  </si>
  <si>
    <t>22068</t>
  </si>
  <si>
    <t>22069</t>
  </si>
  <si>
    <t>22070</t>
  </si>
  <si>
    <t>22071</t>
  </si>
  <si>
    <t>22072</t>
  </si>
  <si>
    <t>22073</t>
  </si>
  <si>
    <t>22074</t>
  </si>
  <si>
    <t>22075</t>
  </si>
  <si>
    <t>22076</t>
  </si>
  <si>
    <t>22077</t>
  </si>
  <si>
    <t>22079</t>
  </si>
  <si>
    <t>22081</t>
  </si>
  <si>
    <t>22082</t>
  </si>
  <si>
    <t>22083</t>
  </si>
  <si>
    <t>22084</t>
  </si>
  <si>
    <t>22085</t>
  </si>
  <si>
    <t>22086</t>
  </si>
  <si>
    <t>22087</t>
  </si>
  <si>
    <t>22088</t>
  </si>
  <si>
    <t>22090</t>
  </si>
  <si>
    <t>22091</t>
  </si>
  <si>
    <t>22092</t>
  </si>
  <si>
    <t>22093</t>
  </si>
  <si>
    <t>22094</t>
  </si>
  <si>
    <t>22095</t>
  </si>
  <si>
    <t>22096</t>
  </si>
  <si>
    <t>22097</t>
  </si>
  <si>
    <t>22098</t>
  </si>
  <si>
    <t>22099</t>
  </si>
  <si>
    <t>22101</t>
  </si>
  <si>
    <t>22103</t>
  </si>
  <si>
    <t>22104</t>
  </si>
  <si>
    <t>22105</t>
  </si>
  <si>
    <t>22107</t>
  </si>
  <si>
    <t>22108</t>
  </si>
  <si>
    <t>22109</t>
  </si>
  <si>
    <t>22110</t>
  </si>
  <si>
    <t>22111</t>
  </si>
  <si>
    <t>22112</t>
  </si>
  <si>
    <t>22113</t>
  </si>
  <si>
    <t>22114</t>
  </si>
  <si>
    <t>22115</t>
  </si>
  <si>
    <t>22116</t>
  </si>
  <si>
    <t>22117</t>
  </si>
  <si>
    <t>22118</t>
  </si>
  <si>
    <t>22119</t>
  </si>
  <si>
    <t>22121</t>
  </si>
  <si>
    <t>22122</t>
  </si>
  <si>
    <t>22124</t>
  </si>
  <si>
    <t>22126</t>
  </si>
  <si>
    <t>22127</t>
  </si>
  <si>
    <t>22128</t>
  </si>
  <si>
    <t>22129</t>
  </si>
  <si>
    <t>22131</t>
  </si>
  <si>
    <t>22132</t>
  </si>
  <si>
    <t>22133</t>
  </si>
  <si>
    <t>22134</t>
  </si>
  <si>
    <t>22135</t>
  </si>
  <si>
    <t>22136</t>
  </si>
  <si>
    <t>22137</t>
  </si>
  <si>
    <t>22138</t>
  </si>
  <si>
    <t>22139</t>
  </si>
  <si>
    <t>22140</t>
  </si>
  <si>
    <t>22141</t>
  </si>
  <si>
    <t>22143</t>
  </si>
  <si>
    <t>22144</t>
  </si>
  <si>
    <t>22145</t>
  </si>
  <si>
    <t>22146</t>
  </si>
  <si>
    <t>22147</t>
  </si>
  <si>
    <t>22148</t>
  </si>
  <si>
    <t>22149</t>
  </si>
  <si>
    <t>22150</t>
  </si>
  <si>
    <t>22152</t>
  </si>
  <si>
    <t>22153</t>
  </si>
  <si>
    <t>22155</t>
  </si>
  <si>
    <t>22156</t>
  </si>
  <si>
    <t>22157</t>
  </si>
  <si>
    <t>22158</t>
  </si>
  <si>
    <t>22160</t>
  </si>
  <si>
    <t>22161</t>
  </si>
  <si>
    <t>22162</t>
  </si>
  <si>
    <t>22163</t>
  </si>
  <si>
    <t>22164</t>
  </si>
  <si>
    <t>22165</t>
  </si>
  <si>
    <t>22166</t>
  </si>
  <si>
    <t>22168</t>
  </si>
  <si>
    <t>22169</t>
  </si>
  <si>
    <t>22170</t>
  </si>
  <si>
    <t>22171</t>
  </si>
  <si>
    <t>22172</t>
  </si>
  <si>
    <t>22174</t>
  </si>
  <si>
    <t>22175</t>
  </si>
  <si>
    <t>22176</t>
  </si>
  <si>
    <t>22177</t>
  </si>
  <si>
    <t>22178</t>
  </si>
  <si>
    <t>22179</t>
  </si>
  <si>
    <t>22180</t>
  </si>
  <si>
    <t>22181</t>
  </si>
  <si>
    <t>22182</t>
  </si>
  <si>
    <t>22183</t>
  </si>
  <si>
    <t>22184</t>
  </si>
  <si>
    <t>22185</t>
  </si>
  <si>
    <t>22186</t>
  </si>
  <si>
    <t>22188</t>
  </si>
  <si>
    <t>22189</t>
  </si>
  <si>
    <t>22190</t>
  </si>
  <si>
    <t>22193</t>
  </si>
  <si>
    <t>22194</t>
  </si>
  <si>
    <t>22195</t>
  </si>
  <si>
    <t>22196</t>
  </si>
  <si>
    <t>22197</t>
  </si>
  <si>
    <t>22198</t>
  </si>
  <si>
    <t>22199</t>
  </si>
  <si>
    <t>22200</t>
  </si>
  <si>
    <t>22201</t>
  </si>
  <si>
    <t>22202</t>
  </si>
  <si>
    <t>22203</t>
  </si>
  <si>
    <t>22204</t>
  </si>
  <si>
    <t>22205</t>
  </si>
  <si>
    <t>22206</t>
  </si>
  <si>
    <t>22207</t>
  </si>
  <si>
    <t>22208</t>
  </si>
  <si>
    <t>22209</t>
  </si>
  <si>
    <t>22210</t>
  </si>
  <si>
    <t>22211</t>
  </si>
  <si>
    <t>22212</t>
  </si>
  <si>
    <t>22213</t>
  </si>
  <si>
    <t>22214</t>
  </si>
  <si>
    <t>22216</t>
  </si>
  <si>
    <t>22217</t>
  </si>
  <si>
    <t>22218</t>
  </si>
  <si>
    <t>22219</t>
  </si>
  <si>
    <t>22220</t>
  </si>
  <si>
    <t>22221</t>
  </si>
  <si>
    <t>22222</t>
  </si>
  <si>
    <t>22223</t>
  </si>
  <si>
    <t>22224</t>
  </si>
  <si>
    <t>22225</t>
  </si>
  <si>
    <t>22226</t>
  </si>
  <si>
    <t>22227</t>
  </si>
  <si>
    <t>22228</t>
  </si>
  <si>
    <t>22229</t>
  </si>
  <si>
    <t>22231</t>
  </si>
  <si>
    <t>22232</t>
  </si>
  <si>
    <t>22233</t>
  </si>
  <si>
    <t>22234</t>
  </si>
  <si>
    <t>22235</t>
  </si>
  <si>
    <t>22236</t>
  </si>
  <si>
    <t>22237</t>
  </si>
  <si>
    <t>22238</t>
  </si>
  <si>
    <t>22239</t>
  </si>
  <si>
    <t>22240</t>
  </si>
  <si>
    <t>22241</t>
  </si>
  <si>
    <t>22242</t>
  </si>
  <si>
    <t>22243</t>
  </si>
  <si>
    <t>22244</t>
  </si>
  <si>
    <t>22245</t>
  </si>
  <si>
    <t>22248</t>
  </si>
  <si>
    <t>22249</t>
  </si>
  <si>
    <t>22250</t>
  </si>
  <si>
    <t>22251</t>
  </si>
  <si>
    <t>22254</t>
  </si>
  <si>
    <t>22255</t>
  </si>
  <si>
    <t>22256</t>
  </si>
  <si>
    <t>22257</t>
  </si>
  <si>
    <t>22258</t>
  </si>
  <si>
    <t>22259</t>
  </si>
  <si>
    <t>22260</t>
  </si>
  <si>
    <t>22261</t>
  </si>
  <si>
    <t>22262</t>
  </si>
  <si>
    <t>22263</t>
  </si>
  <si>
    <t>22264</t>
  </si>
  <si>
    <t>22265</t>
  </si>
  <si>
    <t>22266</t>
  </si>
  <si>
    <t>22267</t>
  </si>
  <si>
    <t>22268</t>
  </si>
  <si>
    <t>22269</t>
  </si>
  <si>
    <t>22271</t>
  </si>
  <si>
    <t>22272</t>
  </si>
  <si>
    <t>22273</t>
  </si>
  <si>
    <t>22274</t>
  </si>
  <si>
    <t>22275</t>
  </si>
  <si>
    <t>22276</t>
  </si>
  <si>
    <t>22277</t>
  </si>
  <si>
    <t>22279</t>
  </si>
  <si>
    <t>22280</t>
  </si>
  <si>
    <t>22281</t>
  </si>
  <si>
    <t>22282</t>
  </si>
  <si>
    <t>22283</t>
  </si>
  <si>
    <t>22284</t>
  </si>
  <si>
    <t>22285</t>
  </si>
  <si>
    <t>22286</t>
  </si>
  <si>
    <t>22287</t>
  </si>
  <si>
    <t>22288</t>
  </si>
  <si>
    <t>22289</t>
  </si>
  <si>
    <t>22291</t>
  </si>
  <si>
    <t>22293</t>
  </si>
  <si>
    <t>22294</t>
  </si>
  <si>
    <t>22295</t>
  </si>
  <si>
    <t>22296</t>
  </si>
  <si>
    <t>22299</t>
  </si>
  <si>
    <t>22300</t>
  </si>
  <si>
    <t>22302</t>
  </si>
  <si>
    <t>22304</t>
  </si>
  <si>
    <t>22305</t>
  </si>
  <si>
    <t>22306</t>
  </si>
  <si>
    <t>22307</t>
  </si>
  <si>
    <t>22308</t>
  </si>
  <si>
    <t>22309</t>
  </si>
  <si>
    <t>22310</t>
  </si>
  <si>
    <t>22311</t>
  </si>
  <si>
    <t>22312</t>
  </si>
  <si>
    <t>22313</t>
  </si>
  <si>
    <t>22314</t>
  </si>
  <si>
    <t>22315</t>
  </si>
  <si>
    <t>22316</t>
  </si>
  <si>
    <t>22317</t>
  </si>
  <si>
    <t>22318</t>
  </si>
  <si>
    <t>22319</t>
  </si>
  <si>
    <t>22320</t>
  </si>
  <si>
    <t>22321</t>
  </si>
  <si>
    <t>22322</t>
  </si>
  <si>
    <t>22323</t>
  </si>
  <si>
    <t>22324</t>
  </si>
  <si>
    <t>22326</t>
  </si>
  <si>
    <t>22327</t>
  </si>
  <si>
    <t>22328</t>
  </si>
  <si>
    <t>22330</t>
  </si>
  <si>
    <t>22331</t>
  </si>
  <si>
    <t>22332</t>
  </si>
  <si>
    <t>22333</t>
  </si>
  <si>
    <t>22334</t>
  </si>
  <si>
    <t>22335</t>
  </si>
  <si>
    <t>22337</t>
  </si>
  <si>
    <t>22338</t>
  </si>
  <si>
    <t>22339</t>
  </si>
  <si>
    <t>22340</t>
  </si>
  <si>
    <t>22341</t>
  </si>
  <si>
    <t>22342</t>
  </si>
  <si>
    <t>22343</t>
  </si>
  <si>
    <t>22344</t>
  </si>
  <si>
    <t>22345</t>
  </si>
  <si>
    <t>22346</t>
  </si>
  <si>
    <t>22347</t>
  </si>
  <si>
    <t>22348</t>
  </si>
  <si>
    <t>22349</t>
  </si>
  <si>
    <t>22350</t>
  </si>
  <si>
    <t>22351</t>
  </si>
  <si>
    <t>22352</t>
  </si>
  <si>
    <t>22353</t>
  </si>
  <si>
    <t>22354</t>
  </si>
  <si>
    <t>22356</t>
  </si>
  <si>
    <t>22358</t>
  </si>
  <si>
    <t>22359</t>
  </si>
  <si>
    <t>22361</t>
  </si>
  <si>
    <t>22362</t>
  </si>
  <si>
    <t>22363</t>
  </si>
  <si>
    <t>22364</t>
  </si>
  <si>
    <t>22365</t>
  </si>
  <si>
    <t>22366</t>
  </si>
  <si>
    <t>22368</t>
  </si>
  <si>
    <t>22369</t>
  </si>
  <si>
    <t>22370</t>
  </si>
  <si>
    <t>22371</t>
  </si>
  <si>
    <t>22372</t>
  </si>
  <si>
    <t>22373</t>
  </si>
  <si>
    <t>22375</t>
  </si>
  <si>
    <t>22376</t>
  </si>
  <si>
    <t>22377</t>
  </si>
  <si>
    <t>22378</t>
  </si>
  <si>
    <t>22379</t>
  </si>
  <si>
    <t>22380</t>
  </si>
  <si>
    <t>22381</t>
  </si>
  <si>
    <t>22383</t>
  </si>
  <si>
    <t>22384</t>
  </si>
  <si>
    <t>22385</t>
  </si>
  <si>
    <t>22386</t>
  </si>
  <si>
    <t>22387</t>
  </si>
  <si>
    <t>22388</t>
  </si>
  <si>
    <t>22390</t>
  </si>
  <si>
    <t>22391</t>
  </si>
  <si>
    <t>29001</t>
  </si>
  <si>
    <t>29002</t>
  </si>
  <si>
    <t>29003</t>
  </si>
  <si>
    <t>29004</t>
  </si>
  <si>
    <t>29005</t>
  </si>
  <si>
    <t>29007</t>
  </si>
  <si>
    <t>29008</t>
  </si>
  <si>
    <t>29010</t>
  </si>
  <si>
    <t>29012</t>
  </si>
  <si>
    <t>29013</t>
  </si>
  <si>
    <t>29014</t>
  </si>
  <si>
    <t>29015</t>
  </si>
  <si>
    <t>29016</t>
  </si>
  <si>
    <t>29017</t>
  </si>
  <si>
    <t>29018</t>
  </si>
  <si>
    <t>29020</t>
  </si>
  <si>
    <t>29021</t>
  </si>
  <si>
    <t>29022</t>
  </si>
  <si>
    <t>29023</t>
  </si>
  <si>
    <t>29024</t>
  </si>
  <si>
    <t>29025</t>
  </si>
  <si>
    <t>29026</t>
  </si>
  <si>
    <t>29027</t>
  </si>
  <si>
    <t>29028</t>
  </si>
  <si>
    <t>29029</t>
  </si>
  <si>
    <t>29030</t>
  </si>
  <si>
    <t>29031</t>
  </si>
  <si>
    <t>29033</t>
  </si>
  <si>
    <t>29034</t>
  </si>
  <si>
    <t>29035</t>
  </si>
  <si>
    <t>29036</t>
  </si>
  <si>
    <t>29037</t>
  </si>
  <si>
    <t>29038</t>
  </si>
  <si>
    <t>29040</t>
  </si>
  <si>
    <t>29041</t>
  </si>
  <si>
    <t>29042</t>
  </si>
  <si>
    <t>29043</t>
  </si>
  <si>
    <t>29044</t>
  </si>
  <si>
    <t>29045</t>
  </si>
  <si>
    <t>29047</t>
  </si>
  <si>
    <t>29048</t>
  </si>
  <si>
    <t>29049</t>
  </si>
  <si>
    <t>29051</t>
  </si>
  <si>
    <t>29053</t>
  </si>
  <si>
    <t>29054</t>
  </si>
  <si>
    <t>29056</t>
  </si>
  <si>
    <t>29057</t>
  </si>
  <si>
    <t>29059</t>
  </si>
  <si>
    <t>29062</t>
  </si>
  <si>
    <t>29063</t>
  </si>
  <si>
    <t>29064</t>
  </si>
  <si>
    <t>29065</t>
  </si>
  <si>
    <t>29066</t>
  </si>
  <si>
    <t>29067</t>
  </si>
  <si>
    <t>29068</t>
  </si>
  <si>
    <t>29070</t>
  </si>
  <si>
    <t>29071</t>
  </si>
  <si>
    <t>29072</t>
  </si>
  <si>
    <t>29073</t>
  </si>
  <si>
    <t>29074</t>
  </si>
  <si>
    <t>29076</t>
  </si>
  <si>
    <t>29077</t>
  </si>
  <si>
    <t>29078</t>
  </si>
  <si>
    <t>29079</t>
  </si>
  <si>
    <t>29080</t>
  </si>
  <si>
    <t>29081</t>
  </si>
  <si>
    <t>29082</t>
  </si>
  <si>
    <t>29083</t>
  </si>
  <si>
    <t>29084</t>
  </si>
  <si>
    <t>29085</t>
  </si>
  <si>
    <t>29086</t>
  </si>
  <si>
    <t>29087</t>
  </si>
  <si>
    <t>29089</t>
  </si>
  <si>
    <t>29090</t>
  </si>
  <si>
    <t>29091</t>
  </si>
  <si>
    <t>29093</t>
  </si>
  <si>
    <t>29094</t>
  </si>
  <si>
    <t>29095</t>
  </si>
  <si>
    <t>29097</t>
  </si>
  <si>
    <t>29098</t>
  </si>
  <si>
    <t>29099</t>
  </si>
  <si>
    <t>29100</t>
  </si>
  <si>
    <t>29101</t>
  </si>
  <si>
    <t>29102</t>
  </si>
  <si>
    <t>29104</t>
  </si>
  <si>
    <t>29105</t>
  </si>
  <si>
    <t>29106</t>
  </si>
  <si>
    <t>29107</t>
  </si>
  <si>
    <t>29108</t>
  </si>
  <si>
    <t>29109</t>
  </si>
  <si>
    <t>29110</t>
  </si>
  <si>
    <t>29111</t>
  </si>
  <si>
    <t>29112</t>
  </si>
  <si>
    <t>29113</t>
  </si>
  <si>
    <t>29114</t>
  </si>
  <si>
    <t>29115</t>
  </si>
  <si>
    <t>29116</t>
  </si>
  <si>
    <t>29117</t>
  </si>
  <si>
    <t>29119</t>
  </si>
  <si>
    <t>29120</t>
  </si>
  <si>
    <t>29122</t>
  </si>
  <si>
    <t>29123</t>
  </si>
  <si>
    <t>29125</t>
  </si>
  <si>
    <t>29126</t>
  </si>
  <si>
    <t>29128</t>
  </si>
  <si>
    <t>29130</t>
  </si>
  <si>
    <t>29131</t>
  </si>
  <si>
    <t>29132</t>
  </si>
  <si>
    <t>29133</t>
  </si>
  <si>
    <t>29134</t>
  </si>
  <si>
    <t>29135</t>
  </si>
  <si>
    <t>29136</t>
  </si>
  <si>
    <t>29137</t>
  </si>
  <si>
    <t>29139</t>
  </si>
  <si>
    <t>29140</t>
  </si>
  <si>
    <t>29141</t>
  </si>
  <si>
    <t>29142</t>
  </si>
  <si>
    <t>29143</t>
  </si>
  <si>
    <t>29144</t>
  </si>
  <si>
    <t>29145</t>
  </si>
  <si>
    <t>29146</t>
  </si>
  <si>
    <t>29147</t>
  </si>
  <si>
    <t>29148</t>
  </si>
  <si>
    <t>29150</t>
  </si>
  <si>
    <t>29151</t>
  </si>
  <si>
    <t>29152</t>
  </si>
  <si>
    <t>29153</t>
  </si>
  <si>
    <t>29155</t>
  </si>
  <si>
    <t>29158</t>
  </si>
  <si>
    <t>29159</t>
  </si>
  <si>
    <t>29162</t>
  </si>
  <si>
    <t>29163</t>
  </si>
  <si>
    <t>29165</t>
  </si>
  <si>
    <t>29166</t>
  </si>
  <si>
    <t>29167</t>
  </si>
  <si>
    <t>29168</t>
  </si>
  <si>
    <t>29169</t>
  </si>
  <si>
    <t>29170</t>
  </si>
  <si>
    <t>29171</t>
  </si>
  <si>
    <t>29172</t>
  </si>
  <si>
    <t>29173</t>
  </si>
  <si>
    <t>29174</t>
  </si>
  <si>
    <t>29175</t>
  </si>
  <si>
    <t>29176</t>
  </si>
  <si>
    <t>29177</t>
  </si>
  <si>
    <t>29178</t>
  </si>
  <si>
    <t>29179</t>
  </si>
  <si>
    <t>29180</t>
  </si>
  <si>
    <t>29181</t>
  </si>
  <si>
    <t>29182</t>
  </si>
  <si>
    <t>29183</t>
  </si>
  <si>
    <t>29184</t>
  </si>
  <si>
    <t>29185</t>
  </si>
  <si>
    <t>29186</t>
  </si>
  <si>
    <t>29187</t>
  </si>
  <si>
    <t>29188</t>
  </si>
  <si>
    <t>29190</t>
  </si>
  <si>
    <t>29191</t>
  </si>
  <si>
    <t>29192</t>
  </si>
  <si>
    <t>29193</t>
  </si>
  <si>
    <t>29195</t>
  </si>
  <si>
    <t>29196</t>
  </si>
  <si>
    <t>29197</t>
  </si>
  <si>
    <t>29198</t>
  </si>
  <si>
    <t>29199</t>
  </si>
  <si>
    <t>29201</t>
  </si>
  <si>
    <t>29202</t>
  </si>
  <si>
    <t>29204</t>
  </si>
  <si>
    <t>29205</t>
  </si>
  <si>
    <t>29206</t>
  </si>
  <si>
    <t>29207</t>
  </si>
  <si>
    <t>29208</t>
  </si>
  <si>
    <t>29209</t>
  </si>
  <si>
    <t>29210</t>
  </si>
  <si>
    <t>29211</t>
  </si>
  <si>
    <t>29213</t>
  </si>
  <si>
    <t>29214</t>
  </si>
  <si>
    <t>29215</t>
  </si>
  <si>
    <t>29216</t>
  </si>
  <si>
    <t>29217</t>
  </si>
  <si>
    <t>29218</t>
  </si>
  <si>
    <t>29221</t>
  </si>
  <si>
    <t>29222</t>
  </si>
  <si>
    <t>29224</t>
  </si>
  <si>
    <t>29225</t>
  </si>
  <si>
    <t>29226</t>
  </si>
  <si>
    <t>29227</t>
  </si>
  <si>
    <t>29228</t>
  </si>
  <si>
    <t>29229</t>
  </si>
  <si>
    <t>29230</t>
  </si>
  <si>
    <t>29233</t>
  </si>
  <si>
    <t>29234</t>
  </si>
  <si>
    <t>29236</t>
  </si>
  <si>
    <t>29237</t>
  </si>
  <si>
    <t>29238</t>
  </si>
  <si>
    <t>29239</t>
  </si>
  <si>
    <t>29240</t>
  </si>
  <si>
    <t>29241</t>
  </si>
  <si>
    <t>29243</t>
  </si>
  <si>
    <t>29244</t>
  </si>
  <si>
    <t>29245</t>
  </si>
  <si>
    <t>29246</t>
  </si>
  <si>
    <t>29247</t>
  </si>
  <si>
    <t>29248</t>
  </si>
  <si>
    <t>29249</t>
  </si>
  <si>
    <t>29250</t>
  </si>
  <si>
    <t>29251</t>
  </si>
  <si>
    <t>29252</t>
  </si>
  <si>
    <t>29254</t>
  </si>
  <si>
    <t>29255</t>
  </si>
  <si>
    <t>29256</t>
  </si>
  <si>
    <t>29257</t>
  </si>
  <si>
    <t>29259</t>
  </si>
  <si>
    <t>29261</t>
  </si>
  <si>
    <t>29262</t>
  </si>
  <si>
    <t>29263</t>
  </si>
  <si>
    <t>29264</t>
  </si>
  <si>
    <t>29265</t>
  </si>
  <si>
    <t>29266</t>
  </si>
  <si>
    <t>29267</t>
  </si>
  <si>
    <t>29268</t>
  </si>
  <si>
    <t>29269</t>
  </si>
  <si>
    <t>29270</t>
  </si>
  <si>
    <t>29271</t>
  </si>
  <si>
    <t>29272</t>
  </si>
  <si>
    <t>29273</t>
  </si>
  <si>
    <t>29274</t>
  </si>
  <si>
    <t>29275</t>
  </si>
  <si>
    <t>29276</t>
  </si>
  <si>
    <t>29277</t>
  </si>
  <si>
    <t>29278</t>
  </si>
  <si>
    <t>29279</t>
  </si>
  <si>
    <t>29280</t>
  </si>
  <si>
    <t>29281</t>
  </si>
  <si>
    <t>29282</t>
  </si>
  <si>
    <t>29285</t>
  </si>
  <si>
    <t>29286</t>
  </si>
  <si>
    <t>29287</t>
  </si>
  <si>
    <t>29288</t>
  </si>
  <si>
    <t>29289</t>
  </si>
  <si>
    <t>29290</t>
  </si>
  <si>
    <t>29291</t>
  </si>
  <si>
    <t>29292</t>
  </si>
  <si>
    <t>29293</t>
  </si>
  <si>
    <t>29294</t>
  </si>
  <si>
    <t>29295</t>
  </si>
  <si>
    <t>29296</t>
  </si>
  <si>
    <t>29297</t>
  </si>
  <si>
    <t>29298</t>
  </si>
  <si>
    <t>29299</t>
  </si>
  <si>
    <t>29300</t>
  </si>
  <si>
    <t>29301</t>
  </si>
  <si>
    <t>29302</t>
  </si>
  <si>
    <t>35002</t>
  </si>
  <si>
    <t>35003</t>
  </si>
  <si>
    <t>35004</t>
  </si>
  <si>
    <t>35005</t>
  </si>
  <si>
    <t>35006</t>
  </si>
  <si>
    <t>35007</t>
  </si>
  <si>
    <t>35008</t>
  </si>
  <si>
    <t>35009</t>
  </si>
  <si>
    <t>35010</t>
  </si>
  <si>
    <t>35013</t>
  </si>
  <si>
    <t>35014</t>
  </si>
  <si>
    <t>35015</t>
  </si>
  <si>
    <t>35016</t>
  </si>
  <si>
    <t>35017</t>
  </si>
  <si>
    <t>35018</t>
  </si>
  <si>
    <t>35019</t>
  </si>
  <si>
    <t>35021</t>
  </si>
  <si>
    <t>35022</t>
  </si>
  <si>
    <t>35025</t>
  </si>
  <si>
    <t>35026</t>
  </si>
  <si>
    <t>35027</t>
  </si>
  <si>
    <t>35028</t>
  </si>
  <si>
    <t>35029</t>
  </si>
  <si>
    <t>35030</t>
  </si>
  <si>
    <t>35031</t>
  </si>
  <si>
    <t>35033</t>
  </si>
  <si>
    <t>35034</t>
  </si>
  <si>
    <t>35035</t>
  </si>
  <si>
    <t>35038</t>
  </si>
  <si>
    <t>35039</t>
  </si>
  <si>
    <t>35040</t>
  </si>
  <si>
    <t>35041</t>
  </si>
  <si>
    <t>35042</t>
  </si>
  <si>
    <t>35044</t>
  </si>
  <si>
    <t>35045</t>
  </si>
  <si>
    <t>35046</t>
  </si>
  <si>
    <t>35049</t>
  </si>
  <si>
    <t>35050</t>
  </si>
  <si>
    <t>35052</t>
  </si>
  <si>
    <t>35054</t>
  </si>
  <si>
    <t>35056</t>
  </si>
  <si>
    <t>35057</t>
  </si>
  <si>
    <t>35058</t>
  </si>
  <si>
    <t>35059</t>
  </si>
  <si>
    <t>35060</t>
  </si>
  <si>
    <t>35061</t>
  </si>
  <si>
    <t>35062</t>
  </si>
  <si>
    <t>35063</t>
  </si>
  <si>
    <t>35064</t>
  </si>
  <si>
    <t>35065</t>
  </si>
  <si>
    <t>35067</t>
  </si>
  <si>
    <t>35070</t>
  </si>
  <si>
    <t>35071</t>
  </si>
  <si>
    <t>35072</t>
  </si>
  <si>
    <t>35075</t>
  </si>
  <si>
    <t>35077</t>
  </si>
  <si>
    <t>35078</t>
  </si>
  <si>
    <t>35079</t>
  </si>
  <si>
    <t>35080</t>
  </si>
  <si>
    <t>35081</t>
  </si>
  <si>
    <t>35082</t>
  </si>
  <si>
    <t>35084</t>
  </si>
  <si>
    <t>35085</t>
  </si>
  <si>
    <t>35086</t>
  </si>
  <si>
    <t>35087</t>
  </si>
  <si>
    <t>35089</t>
  </si>
  <si>
    <t>35090</t>
  </si>
  <si>
    <t>35091</t>
  </si>
  <si>
    <t>35092</t>
  </si>
  <si>
    <t>35093</t>
  </si>
  <si>
    <t>35094</t>
  </si>
  <si>
    <t>35095</t>
  </si>
  <si>
    <t>35096</t>
  </si>
  <si>
    <t>35097</t>
  </si>
  <si>
    <t>35098</t>
  </si>
  <si>
    <t>35101</t>
  </si>
  <si>
    <t>35102</t>
  </si>
  <si>
    <t>35103</t>
  </si>
  <si>
    <t>35104</t>
  </si>
  <si>
    <t>35105</t>
  </si>
  <si>
    <t>35106</t>
  </si>
  <si>
    <t>35107</t>
  </si>
  <si>
    <t>35108</t>
  </si>
  <si>
    <t>35109</t>
  </si>
  <si>
    <t>35110</t>
  </si>
  <si>
    <t>35111</t>
  </si>
  <si>
    <t>35112</t>
  </si>
  <si>
    <t>35114</t>
  </si>
  <si>
    <t>35116</t>
  </si>
  <si>
    <t>35117</t>
  </si>
  <si>
    <t>35118</t>
  </si>
  <si>
    <t>35119</t>
  </si>
  <si>
    <t>35120</t>
  </si>
  <si>
    <t>35121</t>
  </si>
  <si>
    <t>35122</t>
  </si>
  <si>
    <t>35123</t>
  </si>
  <si>
    <t>35124</t>
  </si>
  <si>
    <t>35125</t>
  </si>
  <si>
    <t>35126</t>
  </si>
  <si>
    <t>35127</t>
  </si>
  <si>
    <t>35128</t>
  </si>
  <si>
    <t>35130</t>
  </si>
  <si>
    <t>35131</t>
  </si>
  <si>
    <t>35132</t>
  </si>
  <si>
    <t>35133</t>
  </si>
  <si>
    <t>35134</t>
  </si>
  <si>
    <t>35135</t>
  </si>
  <si>
    <t>35137</t>
  </si>
  <si>
    <t>35138</t>
  </si>
  <si>
    <t>35139</t>
  </si>
  <si>
    <t>35140</t>
  </si>
  <si>
    <t>35141</t>
  </si>
  <si>
    <t>35142</t>
  </si>
  <si>
    <t>35143</t>
  </si>
  <si>
    <t>35144</t>
  </si>
  <si>
    <t>35145</t>
  </si>
  <si>
    <t>35146</t>
  </si>
  <si>
    <t>35148</t>
  </si>
  <si>
    <t>35149</t>
  </si>
  <si>
    <t>35150</t>
  </si>
  <si>
    <t>35151</t>
  </si>
  <si>
    <t>35153</t>
  </si>
  <si>
    <t>35154</t>
  </si>
  <si>
    <t>35155</t>
  </si>
  <si>
    <t>35156</t>
  </si>
  <si>
    <t>35157</t>
  </si>
  <si>
    <t>35159</t>
  </si>
  <si>
    <t>35160</t>
  </si>
  <si>
    <t>35161</t>
  </si>
  <si>
    <t>35162</t>
  </si>
  <si>
    <t>35163</t>
  </si>
  <si>
    <t>35164</t>
  </si>
  <si>
    <t>35165</t>
  </si>
  <si>
    <t>35166</t>
  </si>
  <si>
    <t>35167</t>
  </si>
  <si>
    <t>35168</t>
  </si>
  <si>
    <t>35169</t>
  </si>
  <si>
    <t>35170</t>
  </si>
  <si>
    <t>35171</t>
  </si>
  <si>
    <t>35172</t>
  </si>
  <si>
    <t>35173</t>
  </si>
  <si>
    <t>35174</t>
  </si>
  <si>
    <t>35175</t>
  </si>
  <si>
    <t>35176</t>
  </si>
  <si>
    <t>35177</t>
  </si>
  <si>
    <t>35178</t>
  </si>
  <si>
    <t>35179</t>
  </si>
  <si>
    <t>35180</t>
  </si>
  <si>
    <t>35181</t>
  </si>
  <si>
    <t>35183</t>
  </si>
  <si>
    <t>35184</t>
  </si>
  <si>
    <t>35185</t>
  </si>
  <si>
    <t>35186</t>
  </si>
  <si>
    <t>35187</t>
  </si>
  <si>
    <t>35190</t>
  </si>
  <si>
    <t>35191</t>
  </si>
  <si>
    <t>35192</t>
  </si>
  <si>
    <t>35193</t>
  </si>
  <si>
    <t>35194</t>
  </si>
  <si>
    <t>35195</t>
  </si>
  <si>
    <t>35197</t>
  </si>
  <si>
    <t>35198</t>
  </si>
  <si>
    <t>35199</t>
  </si>
  <si>
    <t>35200</t>
  </si>
  <si>
    <t>35201</t>
  </si>
  <si>
    <t>35202</t>
  </si>
  <si>
    <t>35203</t>
  </si>
  <si>
    <t>35204</t>
  </si>
  <si>
    <t>35205</t>
  </si>
  <si>
    <t>35211</t>
  </si>
  <si>
    <t>35212</t>
  </si>
  <si>
    <t>35214</t>
  </si>
  <si>
    <t>35215</t>
  </si>
  <si>
    <t>35216</t>
  </si>
  <si>
    <t>35217</t>
  </si>
  <si>
    <t>35218</t>
  </si>
  <si>
    <t>35219</t>
  </si>
  <si>
    <t>35220</t>
  </si>
  <si>
    <t>35221</t>
  </si>
  <si>
    <t>35222</t>
  </si>
  <si>
    <t>35223</t>
  </si>
  <si>
    <t>35224</t>
  </si>
  <si>
    <t>35225</t>
  </si>
  <si>
    <t>35226</t>
  </si>
  <si>
    <t>35228</t>
  </si>
  <si>
    <t>35229</t>
  </si>
  <si>
    <t>35230</t>
  </si>
  <si>
    <t>35231</t>
  </si>
  <si>
    <t>35232</t>
  </si>
  <si>
    <t>35233</t>
  </si>
  <si>
    <t>35234</t>
  </si>
  <si>
    <t>35235</t>
  </si>
  <si>
    <t>35236</t>
  </si>
  <si>
    <t>35237</t>
  </si>
  <si>
    <t>35239</t>
  </si>
  <si>
    <t>35241</t>
  </si>
  <si>
    <t>35242</t>
  </si>
  <si>
    <t>35243</t>
  </si>
  <si>
    <t>35244</t>
  </si>
  <si>
    <t>35245</t>
  </si>
  <si>
    <t>35246</t>
  </si>
  <si>
    <t>35247</t>
  </si>
  <si>
    <t>35248</t>
  </si>
  <si>
    <t>35249</t>
  </si>
  <si>
    <t>35250</t>
  </si>
  <si>
    <t>35251</t>
  </si>
  <si>
    <t>35252</t>
  </si>
  <si>
    <t>35253</t>
  </si>
  <si>
    <t>35255</t>
  </si>
  <si>
    <t>35256</t>
  </si>
  <si>
    <t>35257</t>
  </si>
  <si>
    <t>35258</t>
  </si>
  <si>
    <t>35259</t>
  </si>
  <si>
    <t>35260</t>
  </si>
  <si>
    <t>35261</t>
  </si>
  <si>
    <t>35262</t>
  </si>
  <si>
    <t>35263</t>
  </si>
  <si>
    <t>35265</t>
  </si>
  <si>
    <t>35268</t>
  </si>
  <si>
    <t>35270</t>
  </si>
  <si>
    <t>35271</t>
  </si>
  <si>
    <t>35272</t>
  </si>
  <si>
    <t>35273</t>
  </si>
  <si>
    <t>35274</t>
  </si>
  <si>
    <t>35275</t>
  </si>
  <si>
    <t>35276</t>
  </si>
  <si>
    <t>35277</t>
  </si>
  <si>
    <t>35279</t>
  </si>
  <si>
    <t>35280</t>
  </si>
  <si>
    <t>35282</t>
  </si>
  <si>
    <t>35283</t>
  </si>
  <si>
    <t>35284</t>
  </si>
  <si>
    <t>35285</t>
  </si>
  <si>
    <t>35286</t>
  </si>
  <si>
    <t>35287</t>
  </si>
  <si>
    <t>35289</t>
  </si>
  <si>
    <t>35290</t>
  </si>
  <si>
    <t>35291</t>
  </si>
  <si>
    <t>35292</t>
  </si>
  <si>
    <t>35294</t>
  </si>
  <si>
    <t>35295</t>
  </si>
  <si>
    <t>35296</t>
  </si>
  <si>
    <t>35297</t>
  </si>
  <si>
    <t>35299</t>
  </si>
  <si>
    <t>35300</t>
  </si>
  <si>
    <t>35302</t>
  </si>
  <si>
    <t>35304</t>
  </si>
  <si>
    <t>35305</t>
  </si>
  <si>
    <t>35306</t>
  </si>
  <si>
    <t>35307</t>
  </si>
  <si>
    <t>35308</t>
  </si>
  <si>
    <t>35309</t>
  </si>
  <si>
    <t>35310</t>
  </si>
  <si>
    <t>35311</t>
  </si>
  <si>
    <t>35312</t>
  </si>
  <si>
    <t>35314</t>
  </si>
  <si>
    <t>35315</t>
  </si>
  <si>
    <t>35316</t>
  </si>
  <si>
    <t>35317</t>
  </si>
  <si>
    <t>35318</t>
  </si>
  <si>
    <t>35319</t>
  </si>
  <si>
    <t>35320</t>
  </si>
  <si>
    <t>35321</t>
  </si>
  <si>
    <t>35322</t>
  </si>
  <si>
    <t>35324</t>
  </si>
  <si>
    <t>35325</t>
  </si>
  <si>
    <t>35326</t>
  </si>
  <si>
    <t>35327</t>
  </si>
  <si>
    <t>35328</t>
  </si>
  <si>
    <t>35329</t>
  </si>
  <si>
    <t>35330</t>
  </si>
  <si>
    <t>35331</t>
  </si>
  <si>
    <t>35332</t>
  </si>
  <si>
    <t>35333</t>
  </si>
  <si>
    <t>35335</t>
  </si>
  <si>
    <t>35336</t>
  </si>
  <si>
    <t>35337</t>
  </si>
  <si>
    <t>35338</t>
  </si>
  <si>
    <t>35339</t>
  </si>
  <si>
    <t>35340</t>
  </si>
  <si>
    <t>35342</t>
  </si>
  <si>
    <t>35343</t>
  </si>
  <si>
    <t>35345</t>
  </si>
  <si>
    <t>35346</t>
  </si>
  <si>
    <t>35347</t>
  </si>
  <si>
    <t>35350</t>
  </si>
  <si>
    <t>35351</t>
  </si>
  <si>
    <t>35353</t>
  </si>
  <si>
    <t>35354</t>
  </si>
  <si>
    <t>35355</t>
  </si>
  <si>
    <t>35356</t>
  </si>
  <si>
    <t>35357</t>
  </si>
  <si>
    <t>35358</t>
  </si>
  <si>
    <t>35359</t>
  </si>
  <si>
    <t>35360</t>
  </si>
  <si>
    <t>35361</t>
  </si>
  <si>
    <t>35362</t>
  </si>
  <si>
    <t>56001</t>
  </si>
  <si>
    <t>56002</t>
  </si>
  <si>
    <t>56003</t>
  </si>
  <si>
    <t>56004</t>
  </si>
  <si>
    <t>56005</t>
  </si>
  <si>
    <t>56006</t>
  </si>
  <si>
    <t>56007</t>
  </si>
  <si>
    <t>56008</t>
  </si>
  <si>
    <t>56009</t>
  </si>
  <si>
    <t>56010</t>
  </si>
  <si>
    <t>56011</t>
  </si>
  <si>
    <t>56012</t>
  </si>
  <si>
    <t>56013</t>
  </si>
  <si>
    <t>56014</t>
  </si>
  <si>
    <t>56015</t>
  </si>
  <si>
    <t>56017</t>
  </si>
  <si>
    <t>56018</t>
  </si>
  <si>
    <t>56019</t>
  </si>
  <si>
    <t>56020</t>
  </si>
  <si>
    <t>56021</t>
  </si>
  <si>
    <t>56022</t>
  </si>
  <si>
    <t>56023</t>
  </si>
  <si>
    <t>56024</t>
  </si>
  <si>
    <t>56025</t>
  </si>
  <si>
    <t>56026</t>
  </si>
  <si>
    <t>56027</t>
  </si>
  <si>
    <t>56028</t>
  </si>
  <si>
    <t>56029</t>
  </si>
  <si>
    <t>56030</t>
  </si>
  <si>
    <t>56031</t>
  </si>
  <si>
    <t>56032</t>
  </si>
  <si>
    <t>56033</t>
  </si>
  <si>
    <t>56034</t>
  </si>
  <si>
    <t>56035</t>
  </si>
  <si>
    <t>56039</t>
  </si>
  <si>
    <t>56040</t>
  </si>
  <si>
    <t>56041</t>
  </si>
  <si>
    <t>56042</t>
  </si>
  <si>
    <t>56043</t>
  </si>
  <si>
    <t>56044</t>
  </si>
  <si>
    <t>56045</t>
  </si>
  <si>
    <t>56046</t>
  </si>
  <si>
    <t>56047</t>
  </si>
  <si>
    <t>56048</t>
  </si>
  <si>
    <t>56049</t>
  </si>
  <si>
    <t>56050</t>
  </si>
  <si>
    <t>56051</t>
  </si>
  <si>
    <t>56052</t>
  </si>
  <si>
    <t>56053</t>
  </si>
  <si>
    <t>56054</t>
  </si>
  <si>
    <t>56055</t>
  </si>
  <si>
    <t>56056</t>
  </si>
  <si>
    <t>56057</t>
  </si>
  <si>
    <t>56058</t>
  </si>
  <si>
    <t>56060</t>
  </si>
  <si>
    <t>56061</t>
  </si>
  <si>
    <t>56065</t>
  </si>
  <si>
    <t>56066</t>
  </si>
  <si>
    <t>56067</t>
  </si>
  <si>
    <t>56068</t>
  </si>
  <si>
    <t>56069</t>
  </si>
  <si>
    <t>56070</t>
  </si>
  <si>
    <t>56071</t>
  </si>
  <si>
    <t>56072</t>
  </si>
  <si>
    <t>56073</t>
  </si>
  <si>
    <t>56074</t>
  </si>
  <si>
    <t>56075</t>
  </si>
  <si>
    <t>56076</t>
  </si>
  <si>
    <t>56077</t>
  </si>
  <si>
    <t>56079</t>
  </si>
  <si>
    <t>56080</t>
  </si>
  <si>
    <t>56081</t>
  </si>
  <si>
    <t>56082</t>
  </si>
  <si>
    <t>56084</t>
  </si>
  <si>
    <t>56085</t>
  </si>
  <si>
    <t>56086</t>
  </si>
  <si>
    <t>56087</t>
  </si>
  <si>
    <t>56088</t>
  </si>
  <si>
    <t>56089</t>
  </si>
  <si>
    <t>56091</t>
  </si>
  <si>
    <t>56092</t>
  </si>
  <si>
    <t>56093</t>
  </si>
  <si>
    <t>56094</t>
  </si>
  <si>
    <t>56096</t>
  </si>
  <si>
    <t>56097</t>
  </si>
  <si>
    <t>56099</t>
  </si>
  <si>
    <t>56100</t>
  </si>
  <si>
    <t>56101</t>
  </si>
  <si>
    <t>56102</t>
  </si>
  <si>
    <t>56103</t>
  </si>
  <si>
    <t>56104</t>
  </si>
  <si>
    <t>56105</t>
  </si>
  <si>
    <t>56106</t>
  </si>
  <si>
    <t>56108</t>
  </si>
  <si>
    <t>56109</t>
  </si>
  <si>
    <t>56110</t>
  </si>
  <si>
    <t>56111</t>
  </si>
  <si>
    <t>56112</t>
  </si>
  <si>
    <t>56113</t>
  </si>
  <si>
    <t>56114</t>
  </si>
  <si>
    <t>56115</t>
  </si>
  <si>
    <t>56116</t>
  </si>
  <si>
    <t>56117</t>
  </si>
  <si>
    <t>56119</t>
  </si>
  <si>
    <t>56120</t>
  </si>
  <si>
    <t>56122</t>
  </si>
  <si>
    <t>56123</t>
  </si>
  <si>
    <t>56124</t>
  </si>
  <si>
    <t>56125</t>
  </si>
  <si>
    <t>56126</t>
  </si>
  <si>
    <t>56127</t>
  </si>
  <si>
    <t>56128</t>
  </si>
  <si>
    <t>56129</t>
  </si>
  <si>
    <t>56130</t>
  </si>
  <si>
    <t>56131</t>
  </si>
  <si>
    <t>56132</t>
  </si>
  <si>
    <t>56133</t>
  </si>
  <si>
    <t>56134</t>
  </si>
  <si>
    <t>56135</t>
  </si>
  <si>
    <t>56136</t>
  </si>
  <si>
    <t>56137</t>
  </si>
  <si>
    <t>56139</t>
  </si>
  <si>
    <t>56140</t>
  </si>
  <si>
    <t>56141</t>
  </si>
  <si>
    <t>56143</t>
  </si>
  <si>
    <t>56144</t>
  </si>
  <si>
    <t>56145</t>
  </si>
  <si>
    <t>56146</t>
  </si>
  <si>
    <t>56147</t>
  </si>
  <si>
    <t>56148</t>
  </si>
  <si>
    <t>56149</t>
  </si>
  <si>
    <t>56151</t>
  </si>
  <si>
    <t>56152</t>
  </si>
  <si>
    <t>56153</t>
  </si>
  <si>
    <t>56154</t>
  </si>
  <si>
    <t>56155</t>
  </si>
  <si>
    <t>56156</t>
  </si>
  <si>
    <t>56157</t>
  </si>
  <si>
    <t>56158</t>
  </si>
  <si>
    <t>56159</t>
  </si>
  <si>
    <t>56160</t>
  </si>
  <si>
    <t>56161</t>
  </si>
  <si>
    <t>56163</t>
  </si>
  <si>
    <t>56164</t>
  </si>
  <si>
    <t>56165</t>
  </si>
  <si>
    <t>56166</t>
  </si>
  <si>
    <t>56167</t>
  </si>
  <si>
    <t>56168</t>
  </si>
  <si>
    <t>56169</t>
  </si>
  <si>
    <t>56170</t>
  </si>
  <si>
    <t>56171</t>
  </si>
  <si>
    <t>56172</t>
  </si>
  <si>
    <t>56173</t>
  </si>
  <si>
    <t>56174</t>
  </si>
  <si>
    <t>56175</t>
  </si>
  <si>
    <t>56176</t>
  </si>
  <si>
    <t>56177</t>
  </si>
  <si>
    <t>56178</t>
  </si>
  <si>
    <t>56179</t>
  </si>
  <si>
    <t>56180</t>
  </si>
  <si>
    <t>56182</t>
  </si>
  <si>
    <t>56184</t>
  </si>
  <si>
    <t>56186</t>
  </si>
  <si>
    <t>56188</t>
  </si>
  <si>
    <t>56189</t>
  </si>
  <si>
    <t>56190</t>
  </si>
  <si>
    <t>56191</t>
  </si>
  <si>
    <t>56194</t>
  </si>
  <si>
    <t>56195</t>
  </si>
  <si>
    <t>56196</t>
  </si>
  <si>
    <t>56197</t>
  </si>
  <si>
    <t>56198</t>
  </si>
  <si>
    <t>56199</t>
  </si>
  <si>
    <t>56200</t>
  </si>
  <si>
    <t>56201</t>
  </si>
  <si>
    <t>56202</t>
  </si>
  <si>
    <t>56203</t>
  </si>
  <si>
    <t>56204</t>
  </si>
  <si>
    <t>56205</t>
  </si>
  <si>
    <t>56206</t>
  </si>
  <si>
    <t>56207</t>
  </si>
  <si>
    <t>56208</t>
  </si>
  <si>
    <t>56209</t>
  </si>
  <si>
    <t>56210</t>
  </si>
  <si>
    <t>56211</t>
  </si>
  <si>
    <t>56212</t>
  </si>
  <si>
    <t>56213</t>
  </si>
  <si>
    <t>56214</t>
  </si>
  <si>
    <t>56215</t>
  </si>
  <si>
    <t>56216</t>
  </si>
  <si>
    <t>56218</t>
  </si>
  <si>
    <t>56219</t>
  </si>
  <si>
    <t>56220</t>
  </si>
  <si>
    <t>56221</t>
  </si>
  <si>
    <t>56222</t>
  </si>
  <si>
    <t>56223</t>
  </si>
  <si>
    <t>56224</t>
  </si>
  <si>
    <t>56225</t>
  </si>
  <si>
    <t>56226</t>
  </si>
  <si>
    <t>56227</t>
  </si>
  <si>
    <t>56228</t>
  </si>
  <si>
    <t>56229</t>
  </si>
  <si>
    <t>56230</t>
  </si>
  <si>
    <t>56231</t>
  </si>
  <si>
    <t>56232</t>
  </si>
  <si>
    <t>56233</t>
  </si>
  <si>
    <t>56234</t>
  </si>
  <si>
    <t>56236</t>
  </si>
  <si>
    <t>56237</t>
  </si>
  <si>
    <t>56238</t>
  </si>
  <si>
    <t>56239</t>
  </si>
  <si>
    <t>56240</t>
  </si>
  <si>
    <t>56241</t>
  </si>
  <si>
    <t>56242</t>
  </si>
  <si>
    <t>56243</t>
  </si>
  <si>
    <t>56244</t>
  </si>
  <si>
    <t>56245</t>
  </si>
  <si>
    <t>56246</t>
  </si>
  <si>
    <t>56247</t>
  </si>
  <si>
    <t>56248</t>
  </si>
  <si>
    <t>56249</t>
  </si>
  <si>
    <t>56250</t>
  </si>
  <si>
    <t>56251</t>
  </si>
  <si>
    <t>56252</t>
  </si>
  <si>
    <t>56253</t>
  </si>
  <si>
    <t>56254</t>
  </si>
  <si>
    <t>56255</t>
  </si>
  <si>
    <t>56256</t>
  </si>
  <si>
    <t>56257</t>
  </si>
  <si>
    <t>56258</t>
  </si>
  <si>
    <t>56259</t>
  </si>
  <si>
    <t>56261</t>
  </si>
  <si>
    <t>56262</t>
  </si>
  <si>
    <t>56263</t>
  </si>
  <si>
    <t>56264</t>
  </si>
  <si>
    <t>18001</t>
  </si>
  <si>
    <t>18002</t>
  </si>
  <si>
    <t>18003</t>
  </si>
  <si>
    <t>18004</t>
  </si>
  <si>
    <t>18005</t>
  </si>
  <si>
    <t>18006</t>
  </si>
  <si>
    <t>18007</t>
  </si>
  <si>
    <t>18008</t>
  </si>
  <si>
    <t>18009</t>
  </si>
  <si>
    <t>18010</t>
  </si>
  <si>
    <t>18011</t>
  </si>
  <si>
    <t>18012</t>
  </si>
  <si>
    <t>18013</t>
  </si>
  <si>
    <t>18014</t>
  </si>
  <si>
    <t>18015</t>
  </si>
  <si>
    <t>18016</t>
  </si>
  <si>
    <t>18017</t>
  </si>
  <si>
    <t>18018</t>
  </si>
  <si>
    <t>18019</t>
  </si>
  <si>
    <t>18020</t>
  </si>
  <si>
    <t>18021</t>
  </si>
  <si>
    <t>18022</t>
  </si>
  <si>
    <t>18023</t>
  </si>
  <si>
    <t>18024</t>
  </si>
  <si>
    <t>18025</t>
  </si>
  <si>
    <t>18026</t>
  </si>
  <si>
    <t>18027</t>
  </si>
  <si>
    <t>18028</t>
  </si>
  <si>
    <t>18029</t>
  </si>
  <si>
    <t>18030</t>
  </si>
  <si>
    <t>18031</t>
  </si>
  <si>
    <t>18032</t>
  </si>
  <si>
    <t>18034</t>
  </si>
  <si>
    <t>18035</t>
  </si>
  <si>
    <t>18036</t>
  </si>
  <si>
    <t>18037</t>
  </si>
  <si>
    <t>18038</t>
  </si>
  <si>
    <t>18039</t>
  </si>
  <si>
    <t>18040</t>
  </si>
  <si>
    <t>18041</t>
  </si>
  <si>
    <t>18042</t>
  </si>
  <si>
    <t>18043</t>
  </si>
  <si>
    <t>18044</t>
  </si>
  <si>
    <t>18045</t>
  </si>
  <si>
    <t>18046</t>
  </si>
  <si>
    <t>18047</t>
  </si>
  <si>
    <t>18048</t>
  </si>
  <si>
    <t>18049</t>
  </si>
  <si>
    <t>18050</t>
  </si>
  <si>
    <t>18051</t>
  </si>
  <si>
    <t>18052</t>
  </si>
  <si>
    <t>18053</t>
  </si>
  <si>
    <t>18054</t>
  </si>
  <si>
    <t>18055</t>
  </si>
  <si>
    <t>18056</t>
  </si>
  <si>
    <t>18057</t>
  </si>
  <si>
    <t>18058</t>
  </si>
  <si>
    <t>18059</t>
  </si>
  <si>
    <t>18060</t>
  </si>
  <si>
    <t>18061</t>
  </si>
  <si>
    <t>18062</t>
  </si>
  <si>
    <t>18063</t>
  </si>
  <si>
    <t>18064</t>
  </si>
  <si>
    <t>18065</t>
  </si>
  <si>
    <t>18066</t>
  </si>
  <si>
    <t>18067</t>
  </si>
  <si>
    <t>18068</t>
  </si>
  <si>
    <t>18069</t>
  </si>
  <si>
    <t>18070</t>
  </si>
  <si>
    <t>18071</t>
  </si>
  <si>
    <t>18072</t>
  </si>
  <si>
    <t>18073</t>
  </si>
  <si>
    <t>18074</t>
  </si>
  <si>
    <t>18075</t>
  </si>
  <si>
    <t>18076</t>
  </si>
  <si>
    <t>18077</t>
  </si>
  <si>
    <t>18078</t>
  </si>
  <si>
    <t>18079</t>
  </si>
  <si>
    <t>18080</t>
  </si>
  <si>
    <t>18081</t>
  </si>
  <si>
    <t>18082</t>
  </si>
  <si>
    <t>18083</t>
  </si>
  <si>
    <t>18084</t>
  </si>
  <si>
    <t>18085</t>
  </si>
  <si>
    <t>18086</t>
  </si>
  <si>
    <t>18087</t>
  </si>
  <si>
    <t>18088</t>
  </si>
  <si>
    <t>18089</t>
  </si>
  <si>
    <t>18090</t>
  </si>
  <si>
    <t>18091</t>
  </si>
  <si>
    <t>18092</t>
  </si>
  <si>
    <t>18093</t>
  </si>
  <si>
    <t>18094</t>
  </si>
  <si>
    <t>18095</t>
  </si>
  <si>
    <t>18096</t>
  </si>
  <si>
    <t>18097</t>
  </si>
  <si>
    <t>18098</t>
  </si>
  <si>
    <t>18099</t>
  </si>
  <si>
    <t>18100</t>
  </si>
  <si>
    <t>18101</t>
  </si>
  <si>
    <t>18102</t>
  </si>
  <si>
    <t>18103</t>
  </si>
  <si>
    <t>18104</t>
  </si>
  <si>
    <t>18105</t>
  </si>
  <si>
    <t>18106</t>
  </si>
  <si>
    <t>18107</t>
  </si>
  <si>
    <t>18108</t>
  </si>
  <si>
    <t>18109</t>
  </si>
  <si>
    <t>18110</t>
  </si>
  <si>
    <t>18111</t>
  </si>
  <si>
    <t>18112</t>
  </si>
  <si>
    <t>18113</t>
  </si>
  <si>
    <t>18114</t>
  </si>
  <si>
    <t>18115</t>
  </si>
  <si>
    <t>18116</t>
  </si>
  <si>
    <t>18117</t>
  </si>
  <si>
    <t>18118</t>
  </si>
  <si>
    <t>18119</t>
  </si>
  <si>
    <t>18120</t>
  </si>
  <si>
    <t>18121</t>
  </si>
  <si>
    <t>18122</t>
  </si>
  <si>
    <t>18124</t>
  </si>
  <si>
    <t>18125</t>
  </si>
  <si>
    <t>18126</t>
  </si>
  <si>
    <t>18127</t>
  </si>
  <si>
    <t>18128</t>
  </si>
  <si>
    <t>18129</t>
  </si>
  <si>
    <t>18130</t>
  </si>
  <si>
    <t>18131</t>
  </si>
  <si>
    <t>18132</t>
  </si>
  <si>
    <t>18133</t>
  </si>
  <si>
    <t>18134</t>
  </si>
  <si>
    <t>18135</t>
  </si>
  <si>
    <t>18136</t>
  </si>
  <si>
    <t>18137</t>
  </si>
  <si>
    <t>18138</t>
  </si>
  <si>
    <t>18139</t>
  </si>
  <si>
    <t>18140</t>
  </si>
  <si>
    <t>18141</t>
  </si>
  <si>
    <t>18142</t>
  </si>
  <si>
    <t>18143</t>
  </si>
  <si>
    <t>18144</t>
  </si>
  <si>
    <t>18145</t>
  </si>
  <si>
    <t>18146</t>
  </si>
  <si>
    <t>18147</t>
  </si>
  <si>
    <t>18148</t>
  </si>
  <si>
    <t>18149</t>
  </si>
  <si>
    <t>18150</t>
  </si>
  <si>
    <t>18151</t>
  </si>
  <si>
    <t>18152</t>
  </si>
  <si>
    <t>18153</t>
  </si>
  <si>
    <t>18154</t>
  </si>
  <si>
    <t>18155</t>
  </si>
  <si>
    <t>18156</t>
  </si>
  <si>
    <t>18157</t>
  </si>
  <si>
    <t>18158</t>
  </si>
  <si>
    <t>18159</t>
  </si>
  <si>
    <t>18160</t>
  </si>
  <si>
    <t>18161</t>
  </si>
  <si>
    <t>18162</t>
  </si>
  <si>
    <t>18163</t>
  </si>
  <si>
    <t>18164</t>
  </si>
  <si>
    <t>18165</t>
  </si>
  <si>
    <t>18166</t>
  </si>
  <si>
    <t>18167</t>
  </si>
  <si>
    <t>18168</t>
  </si>
  <si>
    <t>18169</t>
  </si>
  <si>
    <t>18170</t>
  </si>
  <si>
    <t>18171</t>
  </si>
  <si>
    <t>18172</t>
  </si>
  <si>
    <t>18173</t>
  </si>
  <si>
    <t>18174</t>
  </si>
  <si>
    <t>18175</t>
  </si>
  <si>
    <t>18176</t>
  </si>
  <si>
    <t>18177</t>
  </si>
  <si>
    <t>18178</t>
  </si>
  <si>
    <t>18179</t>
  </si>
  <si>
    <t>18180</t>
  </si>
  <si>
    <t>18181</t>
  </si>
  <si>
    <t>18182</t>
  </si>
  <si>
    <t>18183</t>
  </si>
  <si>
    <t>18184</t>
  </si>
  <si>
    <t>18185</t>
  </si>
  <si>
    <t>18186</t>
  </si>
  <si>
    <t>18187</t>
  </si>
  <si>
    <t>18188</t>
  </si>
  <si>
    <t>18189</t>
  </si>
  <si>
    <t>18190</t>
  </si>
  <si>
    <t>18191</t>
  </si>
  <si>
    <t>18192</t>
  </si>
  <si>
    <t>18193</t>
  </si>
  <si>
    <t>18194</t>
  </si>
  <si>
    <t>18195</t>
  </si>
  <si>
    <t>18196</t>
  </si>
  <si>
    <t>18197</t>
  </si>
  <si>
    <t>18198</t>
  </si>
  <si>
    <t>18199</t>
  </si>
  <si>
    <t>18200</t>
  </si>
  <si>
    <t>18201</t>
  </si>
  <si>
    <t>18202</t>
  </si>
  <si>
    <t>18203</t>
  </si>
  <si>
    <t>18204</t>
  </si>
  <si>
    <t>18205</t>
  </si>
  <si>
    <t>18206</t>
  </si>
  <si>
    <t>18207</t>
  </si>
  <si>
    <t>18208</t>
  </si>
  <si>
    <t>18209</t>
  </si>
  <si>
    <t>18210</t>
  </si>
  <si>
    <t>18211</t>
  </si>
  <si>
    <t>18212</t>
  </si>
  <si>
    <t>18213</t>
  </si>
  <si>
    <t>18214</t>
  </si>
  <si>
    <t>18215</t>
  </si>
  <si>
    <t>18216</t>
  </si>
  <si>
    <t>18217</t>
  </si>
  <si>
    <t>18218</t>
  </si>
  <si>
    <t>18219</t>
  </si>
  <si>
    <t>18220</t>
  </si>
  <si>
    <t>18221</t>
  </si>
  <si>
    <t>18223</t>
  </si>
  <si>
    <t>18224</t>
  </si>
  <si>
    <t>18225</t>
  </si>
  <si>
    <t>18226</t>
  </si>
  <si>
    <t>18227</t>
  </si>
  <si>
    <t>18228</t>
  </si>
  <si>
    <t>18229</t>
  </si>
  <si>
    <t>18230</t>
  </si>
  <si>
    <t>18231</t>
  </si>
  <si>
    <t>18232</t>
  </si>
  <si>
    <t>18233</t>
  </si>
  <si>
    <t>18234</t>
  </si>
  <si>
    <t>18235</t>
  </si>
  <si>
    <t>18236</t>
  </si>
  <si>
    <t>18237</t>
  </si>
  <si>
    <t>18238</t>
  </si>
  <si>
    <t>18240</t>
  </si>
  <si>
    <t>18241</t>
  </si>
  <si>
    <t>18242</t>
  </si>
  <si>
    <t>18243</t>
  </si>
  <si>
    <t>18244</t>
  </si>
  <si>
    <t>18245</t>
  </si>
  <si>
    <t>18246</t>
  </si>
  <si>
    <t>18247</t>
  </si>
  <si>
    <t>18248</t>
  </si>
  <si>
    <t>18249</t>
  </si>
  <si>
    <t>18250</t>
  </si>
  <si>
    <t>18251</t>
  </si>
  <si>
    <t>18252</t>
  </si>
  <si>
    <t>18253</t>
  </si>
  <si>
    <t>18254</t>
  </si>
  <si>
    <t>18255</t>
  </si>
  <si>
    <t>18256</t>
  </si>
  <si>
    <t>18257</t>
  </si>
  <si>
    <t>18258</t>
  </si>
  <si>
    <t>18259</t>
  </si>
  <si>
    <t>18260</t>
  </si>
  <si>
    <t>18261</t>
  </si>
  <si>
    <t>18262</t>
  </si>
  <si>
    <t>18263</t>
  </si>
  <si>
    <t>18264</t>
  </si>
  <si>
    <t>18265</t>
  </si>
  <si>
    <t>18266</t>
  </si>
  <si>
    <t>18267</t>
  </si>
  <si>
    <t>18268</t>
  </si>
  <si>
    <t>18269</t>
  </si>
  <si>
    <t>18270</t>
  </si>
  <si>
    <t>18271</t>
  </si>
  <si>
    <t>18272</t>
  </si>
  <si>
    <t>18273</t>
  </si>
  <si>
    <t>18274</t>
  </si>
  <si>
    <t>18275</t>
  </si>
  <si>
    <t>18276</t>
  </si>
  <si>
    <t>18277</t>
  </si>
  <si>
    <t>18278</t>
  </si>
  <si>
    <t>18280</t>
  </si>
  <si>
    <t>18281</t>
  </si>
  <si>
    <t>18282</t>
  </si>
  <si>
    <t>18283</t>
  </si>
  <si>
    <t>18284</t>
  </si>
  <si>
    <t>18285</t>
  </si>
  <si>
    <t>18286</t>
  </si>
  <si>
    <t>18287</t>
  </si>
  <si>
    <t>18288</t>
  </si>
  <si>
    <t>18289</t>
  </si>
  <si>
    <t>18290</t>
  </si>
  <si>
    <t>28001</t>
  </si>
  <si>
    <t>28003</t>
  </si>
  <si>
    <t>28004</t>
  </si>
  <si>
    <t>28005</t>
  </si>
  <si>
    <t>28006</t>
  </si>
  <si>
    <t>28008</t>
  </si>
  <si>
    <t>28009</t>
  </si>
  <si>
    <t>28010</t>
  </si>
  <si>
    <t>28012</t>
  </si>
  <si>
    <t>28013</t>
  </si>
  <si>
    <t>28014</t>
  </si>
  <si>
    <t>28015</t>
  </si>
  <si>
    <t>28016</t>
  </si>
  <si>
    <t>28018</t>
  </si>
  <si>
    <t>28019</t>
  </si>
  <si>
    <t>28021</t>
  </si>
  <si>
    <t>28022</t>
  </si>
  <si>
    <t>28023</t>
  </si>
  <si>
    <t>28024</t>
  </si>
  <si>
    <t>28025</t>
  </si>
  <si>
    <t>28026</t>
  </si>
  <si>
    <t>28027</t>
  </si>
  <si>
    <t>28028</t>
  </si>
  <si>
    <t>28029</t>
  </si>
  <si>
    <t>28030</t>
  </si>
  <si>
    <t>28031</t>
  </si>
  <si>
    <t>28032</t>
  </si>
  <si>
    <t>28033</t>
  </si>
  <si>
    <t>28034</t>
  </si>
  <si>
    <t>28035</t>
  </si>
  <si>
    <t>28036</t>
  </si>
  <si>
    <t>28037</t>
  </si>
  <si>
    <t>28038</t>
  </si>
  <si>
    <t>28039</t>
  </si>
  <si>
    <t>28040</t>
  </si>
  <si>
    <t>28041</t>
  </si>
  <si>
    <t>28045</t>
  </si>
  <si>
    <t>28046</t>
  </si>
  <si>
    <t>28047</t>
  </si>
  <si>
    <t>28048</t>
  </si>
  <si>
    <t>28049</t>
  </si>
  <si>
    <t>28050</t>
  </si>
  <si>
    <t>28051</t>
  </si>
  <si>
    <t>28052</t>
  </si>
  <si>
    <t>28053</t>
  </si>
  <si>
    <t>28054</t>
  </si>
  <si>
    <t>28055</t>
  </si>
  <si>
    <t>28056</t>
  </si>
  <si>
    <t>28057</t>
  </si>
  <si>
    <t>28058</t>
  </si>
  <si>
    <t>28059</t>
  </si>
  <si>
    <t>28060</t>
  </si>
  <si>
    <t>28061</t>
  </si>
  <si>
    <t>28062</t>
  </si>
  <si>
    <t>28064</t>
  </si>
  <si>
    <t>28065</t>
  </si>
  <si>
    <t>28067</t>
  </si>
  <si>
    <t>28068</t>
  </si>
  <si>
    <t>28070</t>
  </si>
  <si>
    <t>28071</t>
  </si>
  <si>
    <t>28072</t>
  </si>
  <si>
    <t>28073</t>
  </si>
  <si>
    <t>28074</t>
  </si>
  <si>
    <t>28075</t>
  </si>
  <si>
    <t>28076</t>
  </si>
  <si>
    <t>28077</t>
  </si>
  <si>
    <t>28078</t>
  </si>
  <si>
    <t>28079</t>
  </si>
  <si>
    <t>28080</t>
  </si>
  <si>
    <t>28081</t>
  </si>
  <si>
    <t>28082</t>
  </si>
  <si>
    <t>28084</t>
  </si>
  <si>
    <t>28086</t>
  </si>
  <si>
    <t>28087</t>
  </si>
  <si>
    <t>28088</t>
  </si>
  <si>
    <t>28089</t>
  </si>
  <si>
    <t>28090</t>
  </si>
  <si>
    <t>28091</t>
  </si>
  <si>
    <t>28092</t>
  </si>
  <si>
    <t>28095</t>
  </si>
  <si>
    <t>28096</t>
  </si>
  <si>
    <t>28098</t>
  </si>
  <si>
    <t>28099</t>
  </si>
  <si>
    <t>28100</t>
  </si>
  <si>
    <t>28102</t>
  </si>
  <si>
    <t>28103</t>
  </si>
  <si>
    <t>28104</t>
  </si>
  <si>
    <t>28105</t>
  </si>
  <si>
    <t>28106</t>
  </si>
  <si>
    <t>28107</t>
  </si>
  <si>
    <t>28108</t>
  </si>
  <si>
    <t>28109</t>
  </si>
  <si>
    <t>28110</t>
  </si>
  <si>
    <t>28111</t>
  </si>
  <si>
    <t>28114</t>
  </si>
  <si>
    <t>28116</t>
  </si>
  <si>
    <t>28117</t>
  </si>
  <si>
    <t>28118</t>
  </si>
  <si>
    <t>28119</t>
  </si>
  <si>
    <t>28120</t>
  </si>
  <si>
    <t>28121</t>
  </si>
  <si>
    <t>28122</t>
  </si>
  <si>
    <t>28123</t>
  </si>
  <si>
    <t>28124</t>
  </si>
  <si>
    <t>28126</t>
  </si>
  <si>
    <t>28127</t>
  </si>
  <si>
    <t>28128</t>
  </si>
  <si>
    <t>28129</t>
  </si>
  <si>
    <t>28130</t>
  </si>
  <si>
    <t>28132</t>
  </si>
  <si>
    <t>28136</t>
  </si>
  <si>
    <t>28137</t>
  </si>
  <si>
    <t>28139</t>
  </si>
  <si>
    <t>28141</t>
  </si>
  <si>
    <t>28142</t>
  </si>
  <si>
    <t>28143</t>
  </si>
  <si>
    <t>28144</t>
  </si>
  <si>
    <t>28146</t>
  </si>
  <si>
    <t>28147</t>
  </si>
  <si>
    <t>28148</t>
  </si>
  <si>
    <t>28149</t>
  </si>
  <si>
    <t>28151</t>
  </si>
  <si>
    <t>28153</t>
  </si>
  <si>
    <t>28154</t>
  </si>
  <si>
    <t>28155</t>
  </si>
  <si>
    <t>28156</t>
  </si>
  <si>
    <t>28157</t>
  </si>
  <si>
    <t>28158</t>
  </si>
  <si>
    <t>28159</t>
  </si>
  <si>
    <t>28160</t>
  </si>
  <si>
    <t>28161</t>
  </si>
  <si>
    <t>28162</t>
  </si>
  <si>
    <t>28163</t>
  </si>
  <si>
    <t>28164</t>
  </si>
  <si>
    <t>28166</t>
  </si>
  <si>
    <t>28167</t>
  </si>
  <si>
    <t>28168</t>
  </si>
  <si>
    <t>28169</t>
  </si>
  <si>
    <t>28170</t>
  </si>
  <si>
    <t>28171</t>
  </si>
  <si>
    <t>28172</t>
  </si>
  <si>
    <t>28173</t>
  </si>
  <si>
    <t>28175</t>
  </si>
  <si>
    <t>28176</t>
  </si>
  <si>
    <t>28177</t>
  </si>
  <si>
    <t>28178</t>
  </si>
  <si>
    <t>28180</t>
  </si>
  <si>
    <t>28182</t>
  </si>
  <si>
    <t>28183</t>
  </si>
  <si>
    <t>28184</t>
  </si>
  <si>
    <t>28185</t>
  </si>
  <si>
    <t>28187</t>
  </si>
  <si>
    <t>28188</t>
  </si>
  <si>
    <t>28189</t>
  </si>
  <si>
    <t>28190</t>
  </si>
  <si>
    <t>28192</t>
  </si>
  <si>
    <t>28193</t>
  </si>
  <si>
    <t>28194</t>
  </si>
  <si>
    <t>28195</t>
  </si>
  <si>
    <t>28196</t>
  </si>
  <si>
    <t>28197</t>
  </si>
  <si>
    <t>28198</t>
  </si>
  <si>
    <t>28199</t>
  </si>
  <si>
    <t>28200</t>
  </si>
  <si>
    <t>28201</t>
  </si>
  <si>
    <t>28202</t>
  </si>
  <si>
    <t>28203</t>
  </si>
  <si>
    <t>28206</t>
  </si>
  <si>
    <t>28207</t>
  </si>
  <si>
    <t>28208</t>
  </si>
  <si>
    <t>28209</t>
  </si>
  <si>
    <t>28210</t>
  </si>
  <si>
    <t>28211</t>
  </si>
  <si>
    <t>28212</t>
  </si>
  <si>
    <t>28214</t>
  </si>
  <si>
    <t>28215</t>
  </si>
  <si>
    <t>28216</t>
  </si>
  <si>
    <t>28217</t>
  </si>
  <si>
    <t>28218</t>
  </si>
  <si>
    <t>28219</t>
  </si>
  <si>
    <t>28220</t>
  </si>
  <si>
    <t>28221</t>
  </si>
  <si>
    <t>28222</t>
  </si>
  <si>
    <t>28225</t>
  </si>
  <si>
    <t>28226</t>
  </si>
  <si>
    <t>28229</t>
  </si>
  <si>
    <t>28230</t>
  </si>
  <si>
    <t>28231</t>
  </si>
  <si>
    <t>28232</t>
  </si>
  <si>
    <t>28233</t>
  </si>
  <si>
    <t>28234</t>
  </si>
  <si>
    <t>28235</t>
  </si>
  <si>
    <t>28236</t>
  </si>
  <si>
    <t>28237</t>
  </si>
  <si>
    <t>28239</t>
  </si>
  <si>
    <t>28240</t>
  </si>
  <si>
    <t>28242</t>
  </si>
  <si>
    <t>28243</t>
  </si>
  <si>
    <t>28245</t>
  </si>
  <si>
    <t>28246</t>
  </si>
  <si>
    <t>28247</t>
  </si>
  <si>
    <t>28248</t>
  </si>
  <si>
    <t>28249</t>
  </si>
  <si>
    <t>28251</t>
  </si>
  <si>
    <t>28252</t>
  </si>
  <si>
    <t>28253</t>
  </si>
  <si>
    <t>28254</t>
  </si>
  <si>
    <t>28255</t>
  </si>
  <si>
    <t>28256</t>
  </si>
  <si>
    <t>28257</t>
  </si>
  <si>
    <t>28259</t>
  </si>
  <si>
    <t>28260</t>
  </si>
  <si>
    <t>28261</t>
  </si>
  <si>
    <t>28263</t>
  </si>
  <si>
    <t>28264</t>
  </si>
  <si>
    <t>28265</t>
  </si>
  <si>
    <t>28267</t>
  </si>
  <si>
    <t>28268</t>
  </si>
  <si>
    <t>28269</t>
  </si>
  <si>
    <t>28270</t>
  </si>
  <si>
    <t>28271</t>
  </si>
  <si>
    <t>28272</t>
  </si>
  <si>
    <t>28273</t>
  </si>
  <si>
    <t>28274</t>
  </si>
  <si>
    <t>28275</t>
  </si>
  <si>
    <t>28276</t>
  </si>
  <si>
    <t>28277</t>
  </si>
  <si>
    <t>28278</t>
  </si>
  <si>
    <t>28280</t>
  </si>
  <si>
    <t>28281</t>
  </si>
  <si>
    <t>28282</t>
  </si>
  <si>
    <t>28283</t>
  </si>
  <si>
    <t>28284</t>
  </si>
  <si>
    <t>28285</t>
  </si>
  <si>
    <t>28286</t>
  </si>
  <si>
    <t>28287</t>
  </si>
  <si>
    <t>28289</t>
  </si>
  <si>
    <t>28290</t>
  </si>
  <si>
    <t>28291</t>
  </si>
  <si>
    <t>28292</t>
  </si>
  <si>
    <t>28293</t>
  </si>
  <si>
    <t>28294</t>
  </si>
  <si>
    <t>28296</t>
  </si>
  <si>
    <t>28299</t>
  </si>
  <si>
    <t>28300</t>
  </si>
  <si>
    <t>28301</t>
  </si>
  <si>
    <t>28302</t>
  </si>
  <si>
    <t>28303</t>
  </si>
  <si>
    <t>28304</t>
  </si>
  <si>
    <t>28305</t>
  </si>
  <si>
    <t>28306</t>
  </si>
  <si>
    <t>28308</t>
  </si>
  <si>
    <t>28309</t>
  </si>
  <si>
    <t>28310</t>
  </si>
  <si>
    <t>28312</t>
  </si>
  <si>
    <t>28313</t>
  </si>
  <si>
    <t>28314</t>
  </si>
  <si>
    <t>28315</t>
  </si>
  <si>
    <t>28316</t>
  </si>
  <si>
    <t>28317</t>
  </si>
  <si>
    <t>28319</t>
  </si>
  <si>
    <t>28321</t>
  </si>
  <si>
    <t>28322</t>
  </si>
  <si>
    <t>28323</t>
  </si>
  <si>
    <t>28324</t>
  </si>
  <si>
    <t>28325</t>
  </si>
  <si>
    <t>28326</t>
  </si>
  <si>
    <t>28327</t>
  </si>
  <si>
    <t>28329</t>
  </si>
  <si>
    <t>28330</t>
  </si>
  <si>
    <t>28331</t>
  </si>
  <si>
    <t>28332</t>
  </si>
  <si>
    <t>28333</t>
  </si>
  <si>
    <t>28334</t>
  </si>
  <si>
    <t>28335</t>
  </si>
  <si>
    <t>28336</t>
  </si>
  <si>
    <t>28337</t>
  </si>
  <si>
    <t>28339</t>
  </si>
  <si>
    <t>28341</t>
  </si>
  <si>
    <t>28342</t>
  </si>
  <si>
    <t>28343</t>
  </si>
  <si>
    <t>28344</t>
  </si>
  <si>
    <t>28346</t>
  </si>
  <si>
    <t>28347</t>
  </si>
  <si>
    <t>28348</t>
  </si>
  <si>
    <t>28349</t>
  </si>
  <si>
    <t>28350</t>
  </si>
  <si>
    <t>28351</t>
  </si>
  <si>
    <t>28352</t>
  </si>
  <si>
    <t>28353</t>
  </si>
  <si>
    <t>28354</t>
  </si>
  <si>
    <t>28355</t>
  </si>
  <si>
    <t>28357</t>
  </si>
  <si>
    <t>28358</t>
  </si>
  <si>
    <t>28360</t>
  </si>
  <si>
    <t>28362</t>
  </si>
  <si>
    <t>28363</t>
  </si>
  <si>
    <t>28364</t>
  </si>
  <si>
    <t>28365</t>
  </si>
  <si>
    <t>28366</t>
  </si>
  <si>
    <t>28367</t>
  </si>
  <si>
    <t>28368</t>
  </si>
  <si>
    <t>28369</t>
  </si>
  <si>
    <t>28370</t>
  </si>
  <si>
    <t>28372</t>
  </si>
  <si>
    <t>28373</t>
  </si>
  <si>
    <t>28374</t>
  </si>
  <si>
    <t>28375</t>
  </si>
  <si>
    <t>28377</t>
  </si>
  <si>
    <t>28378</t>
  </si>
  <si>
    <t>28379</t>
  </si>
  <si>
    <t>28380</t>
  </si>
  <si>
    <t>28382</t>
  </si>
  <si>
    <t>28383</t>
  </si>
  <si>
    <t>28385</t>
  </si>
  <si>
    <t>28386</t>
  </si>
  <si>
    <t>28387</t>
  </si>
  <si>
    <t>28388</t>
  </si>
  <si>
    <t>28389</t>
  </si>
  <si>
    <t>28390</t>
  </si>
  <si>
    <t>28391</t>
  </si>
  <si>
    <t>28392</t>
  </si>
  <si>
    <t>28393</t>
  </si>
  <si>
    <t>28394</t>
  </si>
  <si>
    <t>28395</t>
  </si>
  <si>
    <t>28396</t>
  </si>
  <si>
    <t>28397</t>
  </si>
  <si>
    <t>28398</t>
  </si>
  <si>
    <t>28400</t>
  </si>
  <si>
    <t>28401</t>
  </si>
  <si>
    <t>28403</t>
  </si>
  <si>
    <t>28405</t>
  </si>
  <si>
    <t>28406</t>
  </si>
  <si>
    <t>28407</t>
  </si>
  <si>
    <t>28408</t>
  </si>
  <si>
    <t>28409</t>
  </si>
  <si>
    <t>28410</t>
  </si>
  <si>
    <t>28411</t>
  </si>
  <si>
    <t>28414</t>
  </si>
  <si>
    <t>28415</t>
  </si>
  <si>
    <t>28417</t>
  </si>
  <si>
    <t>28418</t>
  </si>
  <si>
    <t>28419</t>
  </si>
  <si>
    <t>28421</t>
  </si>
  <si>
    <t>28422</t>
  </si>
  <si>
    <t>28423</t>
  </si>
  <si>
    <t>28424</t>
  </si>
  <si>
    <t>28425</t>
  </si>
  <si>
    <t>28426</t>
  </si>
  <si>
    <t>36001</t>
  </si>
  <si>
    <t>36002</t>
  </si>
  <si>
    <t>36003</t>
  </si>
  <si>
    <t>36004</t>
  </si>
  <si>
    <t>36005</t>
  </si>
  <si>
    <t>36006</t>
  </si>
  <si>
    <t>36007</t>
  </si>
  <si>
    <t>36008</t>
  </si>
  <si>
    <t>36009</t>
  </si>
  <si>
    <t>36010</t>
  </si>
  <si>
    <t>36011</t>
  </si>
  <si>
    <t>36012</t>
  </si>
  <si>
    <t>36013</t>
  </si>
  <si>
    <t>36014</t>
  </si>
  <si>
    <t>36015</t>
  </si>
  <si>
    <t>36016</t>
  </si>
  <si>
    <t>36017</t>
  </si>
  <si>
    <t>36018</t>
  </si>
  <si>
    <t>36019</t>
  </si>
  <si>
    <t>36020</t>
  </si>
  <si>
    <t>36021</t>
  </si>
  <si>
    <t>36022</t>
  </si>
  <si>
    <t>36023</t>
  </si>
  <si>
    <t>36024</t>
  </si>
  <si>
    <t>36025</t>
  </si>
  <si>
    <t>36026</t>
  </si>
  <si>
    <t>36027</t>
  </si>
  <si>
    <t>36028</t>
  </si>
  <si>
    <t>36029</t>
  </si>
  <si>
    <t>36030</t>
  </si>
  <si>
    <t>36031</t>
  </si>
  <si>
    <t>36032</t>
  </si>
  <si>
    <t>36033</t>
  </si>
  <si>
    <t>36034</t>
  </si>
  <si>
    <t>36035</t>
  </si>
  <si>
    <t>36036</t>
  </si>
  <si>
    <t>36037</t>
  </si>
  <si>
    <t>36038</t>
  </si>
  <si>
    <t>36040</t>
  </si>
  <si>
    <t>36041</t>
  </si>
  <si>
    <t>36042</t>
  </si>
  <si>
    <t>36043</t>
  </si>
  <si>
    <t>36045</t>
  </si>
  <si>
    <t>36046</t>
  </si>
  <si>
    <t>36047</t>
  </si>
  <si>
    <t>36048</t>
  </si>
  <si>
    <t>36049</t>
  </si>
  <si>
    <t>36050</t>
  </si>
  <si>
    <t>36051</t>
  </si>
  <si>
    <t>36052</t>
  </si>
  <si>
    <t>36053</t>
  </si>
  <si>
    <t>36054</t>
  </si>
  <si>
    <t>36055</t>
  </si>
  <si>
    <t>36056</t>
  </si>
  <si>
    <t>36057</t>
  </si>
  <si>
    <t>36058</t>
  </si>
  <si>
    <t>36059</t>
  </si>
  <si>
    <t>36060</t>
  </si>
  <si>
    <t>36061</t>
  </si>
  <si>
    <t>36062</t>
  </si>
  <si>
    <t>36063</t>
  </si>
  <si>
    <t>36064</t>
  </si>
  <si>
    <t>36065</t>
  </si>
  <si>
    <t>36066</t>
  </si>
  <si>
    <t>36067</t>
  </si>
  <si>
    <t>36068</t>
  </si>
  <si>
    <t>36069</t>
  </si>
  <si>
    <t>36070</t>
  </si>
  <si>
    <t>36071</t>
  </si>
  <si>
    <t>36073</t>
  </si>
  <si>
    <t>36074</t>
  </si>
  <si>
    <t>36075</t>
  </si>
  <si>
    <t>36076</t>
  </si>
  <si>
    <t>36077</t>
  </si>
  <si>
    <t>36078</t>
  </si>
  <si>
    <t>36079</t>
  </si>
  <si>
    <t>36080</t>
  </si>
  <si>
    <t>36081</t>
  </si>
  <si>
    <t>36082</t>
  </si>
  <si>
    <t>36083</t>
  </si>
  <si>
    <t>36084</t>
  </si>
  <si>
    <t>36085</t>
  </si>
  <si>
    <t>36086</t>
  </si>
  <si>
    <t>36087</t>
  </si>
  <si>
    <t>36088</t>
  </si>
  <si>
    <t>36089</t>
  </si>
  <si>
    <t>36090</t>
  </si>
  <si>
    <t>36091</t>
  </si>
  <si>
    <t>36092</t>
  </si>
  <si>
    <t>36093</t>
  </si>
  <si>
    <t>36094</t>
  </si>
  <si>
    <t>36095</t>
  </si>
  <si>
    <t>36096</t>
  </si>
  <si>
    <t>36097</t>
  </si>
  <si>
    <t>36098</t>
  </si>
  <si>
    <t>36099</t>
  </si>
  <si>
    <t>36100</t>
  </si>
  <si>
    <t>36101</t>
  </si>
  <si>
    <t>36102</t>
  </si>
  <si>
    <t>36103</t>
  </si>
  <si>
    <t>36104</t>
  </si>
  <si>
    <t>36105</t>
  </si>
  <si>
    <t>36106</t>
  </si>
  <si>
    <t>36107</t>
  </si>
  <si>
    <t>36108</t>
  </si>
  <si>
    <t>36109</t>
  </si>
  <si>
    <t>36110</t>
  </si>
  <si>
    <t>36111</t>
  </si>
  <si>
    <t>36112</t>
  </si>
  <si>
    <t>36113</t>
  </si>
  <si>
    <t>36114</t>
  </si>
  <si>
    <t>36115</t>
  </si>
  <si>
    <t>36116</t>
  </si>
  <si>
    <t>36117</t>
  </si>
  <si>
    <t>36118</t>
  </si>
  <si>
    <t>36119</t>
  </si>
  <si>
    <t>36120</t>
  </si>
  <si>
    <t>36121</t>
  </si>
  <si>
    <t>36122</t>
  </si>
  <si>
    <t>36123</t>
  </si>
  <si>
    <t>36124</t>
  </si>
  <si>
    <t>36125</t>
  </si>
  <si>
    <t>36126</t>
  </si>
  <si>
    <t>36127</t>
  </si>
  <si>
    <t>36128</t>
  </si>
  <si>
    <t>36129</t>
  </si>
  <si>
    <t>36130</t>
  </si>
  <si>
    <t>36131</t>
  </si>
  <si>
    <t>36132</t>
  </si>
  <si>
    <t>36133</t>
  </si>
  <si>
    <t>36134</t>
  </si>
  <si>
    <t>36135</t>
  </si>
  <si>
    <t>36136</t>
  </si>
  <si>
    <t>36137</t>
  </si>
  <si>
    <t>36138</t>
  </si>
  <si>
    <t>36139</t>
  </si>
  <si>
    <t>36140</t>
  </si>
  <si>
    <t>36141</t>
  </si>
  <si>
    <t>36142</t>
  </si>
  <si>
    <t>36143</t>
  </si>
  <si>
    <t>36144</t>
  </si>
  <si>
    <t>36145</t>
  </si>
  <si>
    <t>36146</t>
  </si>
  <si>
    <t>36147</t>
  </si>
  <si>
    <t>36148</t>
  </si>
  <si>
    <t>36149</t>
  </si>
  <si>
    <t>36150</t>
  </si>
  <si>
    <t>36152</t>
  </si>
  <si>
    <t>36153</t>
  </si>
  <si>
    <t>36154</t>
  </si>
  <si>
    <t>36155</t>
  </si>
  <si>
    <t>36156</t>
  </si>
  <si>
    <t>36157</t>
  </si>
  <si>
    <t>36158</t>
  </si>
  <si>
    <t>36159</t>
  </si>
  <si>
    <t>36160</t>
  </si>
  <si>
    <t>36161</t>
  </si>
  <si>
    <t>36162</t>
  </si>
  <si>
    <t>36163</t>
  </si>
  <si>
    <t>36164</t>
  </si>
  <si>
    <t>36165</t>
  </si>
  <si>
    <t>36166</t>
  </si>
  <si>
    <t>36167</t>
  </si>
  <si>
    <t>36168</t>
  </si>
  <si>
    <t>36169</t>
  </si>
  <si>
    <t>36170</t>
  </si>
  <si>
    <t>36171</t>
  </si>
  <si>
    <t>36172</t>
  </si>
  <si>
    <t>36173</t>
  </si>
  <si>
    <t>36174</t>
  </si>
  <si>
    <t>36175</t>
  </si>
  <si>
    <t>36176</t>
  </si>
  <si>
    <t>36177</t>
  </si>
  <si>
    <t>36178</t>
  </si>
  <si>
    <t>36179</t>
  </si>
  <si>
    <t>36180</t>
  </si>
  <si>
    <t>36181</t>
  </si>
  <si>
    <t>36182</t>
  </si>
  <si>
    <t>36184</t>
  </si>
  <si>
    <t>36185</t>
  </si>
  <si>
    <t>36186</t>
  </si>
  <si>
    <t>36187</t>
  </si>
  <si>
    <t>36188</t>
  </si>
  <si>
    <t>36189</t>
  </si>
  <si>
    <t>36190</t>
  </si>
  <si>
    <t>36191</t>
  </si>
  <si>
    <t>36192</t>
  </si>
  <si>
    <t>36193</t>
  </si>
  <si>
    <t>36194</t>
  </si>
  <si>
    <t>36195</t>
  </si>
  <si>
    <t>36196</t>
  </si>
  <si>
    <t>36197</t>
  </si>
  <si>
    <t>36198</t>
  </si>
  <si>
    <t>36199</t>
  </si>
  <si>
    <t>36200</t>
  </si>
  <si>
    <t>36202</t>
  </si>
  <si>
    <t>36203</t>
  </si>
  <si>
    <t>36204</t>
  </si>
  <si>
    <t>36205</t>
  </si>
  <si>
    <t>36207</t>
  </si>
  <si>
    <t>36208</t>
  </si>
  <si>
    <t>36209</t>
  </si>
  <si>
    <t>36210</t>
  </si>
  <si>
    <t>36211</t>
  </si>
  <si>
    <t>36212</t>
  </si>
  <si>
    <t>36213</t>
  </si>
  <si>
    <t>36214</t>
  </si>
  <si>
    <t>36215</t>
  </si>
  <si>
    <t>36216</t>
  </si>
  <si>
    <t>36217</t>
  </si>
  <si>
    <t>36218</t>
  </si>
  <si>
    <t>36219</t>
  </si>
  <si>
    <t>36220</t>
  </si>
  <si>
    <t>36221</t>
  </si>
  <si>
    <t>36222</t>
  </si>
  <si>
    <t>36223</t>
  </si>
  <si>
    <t>36224</t>
  </si>
  <si>
    <t>36225</t>
  </si>
  <si>
    <t>36226</t>
  </si>
  <si>
    <t>36227</t>
  </si>
  <si>
    <t>36228</t>
  </si>
  <si>
    <t>36229</t>
  </si>
  <si>
    <t>36230</t>
  </si>
  <si>
    <t>36231</t>
  </si>
  <si>
    <t>36232</t>
  </si>
  <si>
    <t>36233</t>
  </si>
  <si>
    <t>36234</t>
  </si>
  <si>
    <t>36235</t>
  </si>
  <si>
    <t>36236</t>
  </si>
  <si>
    <t>36237</t>
  </si>
  <si>
    <t>36238</t>
  </si>
  <si>
    <t>36239</t>
  </si>
  <si>
    <t>36240</t>
  </si>
  <si>
    <t>36241</t>
  </si>
  <si>
    <t>36242</t>
  </si>
  <si>
    <t>36243</t>
  </si>
  <si>
    <t>36244</t>
  </si>
  <si>
    <t>36246</t>
  </si>
  <si>
    <t>36247</t>
  </si>
  <si>
    <t>36248</t>
  </si>
  <si>
    <t>37001</t>
  </si>
  <si>
    <t>37002</t>
  </si>
  <si>
    <t>37004</t>
  </si>
  <si>
    <t>37005</t>
  </si>
  <si>
    <t>37007</t>
  </si>
  <si>
    <t>37008</t>
  </si>
  <si>
    <t>37009</t>
  </si>
  <si>
    <t>37010</t>
  </si>
  <si>
    <t>37011</t>
  </si>
  <si>
    <t>37012</t>
  </si>
  <si>
    <t>37013</t>
  </si>
  <si>
    <t>37014</t>
  </si>
  <si>
    <t>37016</t>
  </si>
  <si>
    <t>37019</t>
  </si>
  <si>
    <t>37020</t>
  </si>
  <si>
    <t>37021</t>
  </si>
  <si>
    <t>37022</t>
  </si>
  <si>
    <t>37023</t>
  </si>
  <si>
    <t>37024</t>
  </si>
  <si>
    <t>37025</t>
  </si>
  <si>
    <t>37026</t>
  </si>
  <si>
    <t>37027</t>
  </si>
  <si>
    <t>37028</t>
  </si>
  <si>
    <t>37029</t>
  </si>
  <si>
    <t>37030</t>
  </si>
  <si>
    <t>37031</t>
  </si>
  <si>
    <t>37032</t>
  </si>
  <si>
    <t>37033</t>
  </si>
  <si>
    <t>37034</t>
  </si>
  <si>
    <t>37035</t>
  </si>
  <si>
    <t>37036</t>
  </si>
  <si>
    <t>37037</t>
  </si>
  <si>
    <t>37038</t>
  </si>
  <si>
    <t>37039</t>
  </si>
  <si>
    <t>37040</t>
  </si>
  <si>
    <t>37041</t>
  </si>
  <si>
    <t>37042</t>
  </si>
  <si>
    <t>37043</t>
  </si>
  <si>
    <t>37044</t>
  </si>
  <si>
    <t>37045</t>
  </si>
  <si>
    <t>37046</t>
  </si>
  <si>
    <t>37047</t>
  </si>
  <si>
    <t>37048</t>
  </si>
  <si>
    <t>37049</t>
  </si>
  <si>
    <t>37051</t>
  </si>
  <si>
    <t>37052</t>
  </si>
  <si>
    <t>37053</t>
  </si>
  <si>
    <t>37055</t>
  </si>
  <si>
    <t>37056</t>
  </si>
  <si>
    <t>37057</t>
  </si>
  <si>
    <t>37058</t>
  </si>
  <si>
    <t>37059</t>
  </si>
  <si>
    <t>37060</t>
  </si>
  <si>
    <t>37061</t>
  </si>
  <si>
    <t>37062</t>
  </si>
  <si>
    <t>37064</t>
  </si>
  <si>
    <t>37065</t>
  </si>
  <si>
    <t>37066</t>
  </si>
  <si>
    <t>37067</t>
  </si>
  <si>
    <t>37068</t>
  </si>
  <si>
    <t>37069</t>
  </si>
  <si>
    <t>37070</t>
  </si>
  <si>
    <t>37071</t>
  </si>
  <si>
    <t>37072</t>
  </si>
  <si>
    <t>37073</t>
  </si>
  <si>
    <t>37074</t>
  </si>
  <si>
    <t>37075</t>
  </si>
  <si>
    <t>37076</t>
  </si>
  <si>
    <t>37077</t>
  </si>
  <si>
    <t>37078</t>
  </si>
  <si>
    <t>37079</t>
  </si>
  <si>
    <t>37080</t>
  </si>
  <si>
    <t>37081</t>
  </si>
  <si>
    <t>37082</t>
  </si>
  <si>
    <t>37083</t>
  </si>
  <si>
    <t>37084</t>
  </si>
  <si>
    <t>37085</t>
  </si>
  <si>
    <t>37086</t>
  </si>
  <si>
    <t>37087</t>
  </si>
  <si>
    <t>37088</t>
  </si>
  <si>
    <t>37089</t>
  </si>
  <si>
    <t>37090</t>
  </si>
  <si>
    <t>37091</t>
  </si>
  <si>
    <t>37092</t>
  </si>
  <si>
    <t>37093</t>
  </si>
  <si>
    <t>37094</t>
  </si>
  <si>
    <t>37095</t>
  </si>
  <si>
    <t>37096</t>
  </si>
  <si>
    <t>37097</t>
  </si>
  <si>
    <t>37098</t>
  </si>
  <si>
    <t>37099</t>
  </si>
  <si>
    <t>37100</t>
  </si>
  <si>
    <t>37101</t>
  </si>
  <si>
    <t>37103</t>
  </si>
  <si>
    <t>37104</t>
  </si>
  <si>
    <t>37105</t>
  </si>
  <si>
    <t>37106</t>
  </si>
  <si>
    <t>37107</t>
  </si>
  <si>
    <t>37108</t>
  </si>
  <si>
    <t>37110</t>
  </si>
  <si>
    <t>37111</t>
  </si>
  <si>
    <t>37112</t>
  </si>
  <si>
    <t>37113</t>
  </si>
  <si>
    <t>37114</t>
  </si>
  <si>
    <t>37115</t>
  </si>
  <si>
    <t>37116</t>
  </si>
  <si>
    <t>37117</t>
  </si>
  <si>
    <t>37118</t>
  </si>
  <si>
    <t>37119</t>
  </si>
  <si>
    <t>37121</t>
  </si>
  <si>
    <t>37123</t>
  </si>
  <si>
    <t>37125</t>
  </si>
  <si>
    <t>37126</t>
  </si>
  <si>
    <t>37127</t>
  </si>
  <si>
    <t>37128</t>
  </si>
  <si>
    <t>37129</t>
  </si>
  <si>
    <t>37130</t>
  </si>
  <si>
    <t>37131</t>
  </si>
  <si>
    <t>37132</t>
  </si>
  <si>
    <t>37133</t>
  </si>
  <si>
    <t>37134</t>
  </si>
  <si>
    <t>37136</t>
  </si>
  <si>
    <t>37137</t>
  </si>
  <si>
    <t>37138</t>
  </si>
  <si>
    <t>37139</t>
  </si>
  <si>
    <t>37140</t>
  </si>
  <si>
    <t>37141</t>
  </si>
  <si>
    <t>37142</t>
  </si>
  <si>
    <t>37143</t>
  </si>
  <si>
    <t>37144</t>
  </si>
  <si>
    <t>37145</t>
  </si>
  <si>
    <t>37146</t>
  </si>
  <si>
    <t>37147</t>
  </si>
  <si>
    <t>37148</t>
  </si>
  <si>
    <t>37149</t>
  </si>
  <si>
    <t>37150</t>
  </si>
  <si>
    <t>37153</t>
  </si>
  <si>
    <t>37155</t>
  </si>
  <si>
    <t>37157</t>
  </si>
  <si>
    <t>37158</t>
  </si>
  <si>
    <t>37160</t>
  </si>
  <si>
    <t>37161</t>
  </si>
  <si>
    <t>37162</t>
  </si>
  <si>
    <t>37165</t>
  </si>
  <si>
    <t>37166</t>
  </si>
  <si>
    <t>37167</t>
  </si>
  <si>
    <t>37168</t>
  </si>
  <si>
    <t>37169</t>
  </si>
  <si>
    <t>37170</t>
  </si>
  <si>
    <t>37171</t>
  </si>
  <si>
    <t>37173</t>
  </si>
  <si>
    <t>37174</t>
  </si>
  <si>
    <t>37175</t>
  </si>
  <si>
    <t>37176</t>
  </si>
  <si>
    <t>37177</t>
  </si>
  <si>
    <t>37178</t>
  </si>
  <si>
    <t>37180</t>
  </si>
  <si>
    <t>37181</t>
  </si>
  <si>
    <t>37182</t>
  </si>
  <si>
    <t>37183</t>
  </si>
  <si>
    <t>37184</t>
  </si>
  <si>
    <t>37185</t>
  </si>
  <si>
    <t>37187</t>
  </si>
  <si>
    <t>37188</t>
  </si>
  <si>
    <t>37189</t>
  </si>
  <si>
    <t>37190</t>
  </si>
  <si>
    <t>37191</t>
  </si>
  <si>
    <t>37192</t>
  </si>
  <si>
    <t>37193</t>
  </si>
  <si>
    <t>37194</t>
  </si>
  <si>
    <t>37196</t>
  </si>
  <si>
    <t>37197</t>
  </si>
  <si>
    <t>37198</t>
  </si>
  <si>
    <t>37199</t>
  </si>
  <si>
    <t>37200</t>
  </si>
  <si>
    <t>37201</t>
  </si>
  <si>
    <t>37202</t>
  </si>
  <si>
    <t>37204</t>
  </si>
  <si>
    <t>37205</t>
  </si>
  <si>
    <t>37206</t>
  </si>
  <si>
    <t>37207</t>
  </si>
  <si>
    <t>37210</t>
  </si>
  <si>
    <t>37211</t>
  </si>
  <si>
    <t>37212</t>
  </si>
  <si>
    <t>37213</t>
  </si>
  <si>
    <t>37216</t>
  </si>
  <si>
    <t>37217</t>
  </si>
  <si>
    <t>37218</t>
  </si>
  <si>
    <t>37219</t>
  </si>
  <si>
    <t>37220</t>
  </si>
  <si>
    <t>37221</t>
  </si>
  <si>
    <t>37222</t>
  </si>
  <si>
    <t>37223</t>
  </si>
  <si>
    <t>37224</t>
  </si>
  <si>
    <t>37225</t>
  </si>
  <si>
    <t>37226</t>
  </si>
  <si>
    <t>37228</t>
  </si>
  <si>
    <t>37229</t>
  </si>
  <si>
    <t>37230</t>
  </si>
  <si>
    <t>37231</t>
  </si>
  <si>
    <t>37232</t>
  </si>
  <si>
    <t>37234</t>
  </si>
  <si>
    <t>37236</t>
  </si>
  <si>
    <t>37237</t>
  </si>
  <si>
    <t>37238</t>
  </si>
  <si>
    <t>37240</t>
  </si>
  <si>
    <t>37241</t>
  </si>
  <si>
    <t>37242</t>
  </si>
  <si>
    <t>37243</t>
  </si>
  <si>
    <t>37244</t>
  </si>
  <si>
    <t>37245</t>
  </si>
  <si>
    <t>37246</t>
  </si>
  <si>
    <t>37247</t>
  </si>
  <si>
    <t>37248</t>
  </si>
  <si>
    <t>37249</t>
  </si>
  <si>
    <t>37250</t>
  </si>
  <si>
    <t>37251</t>
  </si>
  <si>
    <t>37252</t>
  </si>
  <si>
    <t>37253</t>
  </si>
  <si>
    <t>37254</t>
  </si>
  <si>
    <t>37255</t>
  </si>
  <si>
    <t>37256</t>
  </si>
  <si>
    <t>37257</t>
  </si>
  <si>
    <t>37258</t>
  </si>
  <si>
    <t>37259</t>
  </si>
  <si>
    <t>37260</t>
  </si>
  <si>
    <t>37262</t>
  </si>
  <si>
    <t>37263</t>
  </si>
  <si>
    <t>37264</t>
  </si>
  <si>
    <t>37265</t>
  </si>
  <si>
    <t>37268</t>
  </si>
  <si>
    <t>37269</t>
  </si>
  <si>
    <t>37270</t>
  </si>
  <si>
    <t>37271</t>
  </si>
  <si>
    <t>37272</t>
  </si>
  <si>
    <t>37274</t>
  </si>
  <si>
    <t>37275</t>
  </si>
  <si>
    <t>37276</t>
  </si>
  <si>
    <t>37277</t>
  </si>
  <si>
    <t>37278</t>
  </si>
  <si>
    <t>37279</t>
  </si>
  <si>
    <t>37280</t>
  </si>
  <si>
    <t>37281</t>
  </si>
  <si>
    <t>37282</t>
  </si>
  <si>
    <t>41001</t>
  </si>
  <si>
    <t>41002</t>
  </si>
  <si>
    <t>41003</t>
  </si>
  <si>
    <t>41004</t>
  </si>
  <si>
    <t>41006</t>
  </si>
  <si>
    <t>41007</t>
  </si>
  <si>
    <t>41008</t>
  </si>
  <si>
    <t>41009</t>
  </si>
  <si>
    <t>41010</t>
  </si>
  <si>
    <t>41012</t>
  </si>
  <si>
    <t>41013</t>
  </si>
  <si>
    <t>41014</t>
  </si>
  <si>
    <t>41016</t>
  </si>
  <si>
    <t>41017</t>
  </si>
  <si>
    <t>41019</t>
  </si>
  <si>
    <t>41020</t>
  </si>
  <si>
    <t>41022</t>
  </si>
  <si>
    <t>41024</t>
  </si>
  <si>
    <t>41025</t>
  </si>
  <si>
    <t>41026</t>
  </si>
  <si>
    <t>41027</t>
  </si>
  <si>
    <t>41028</t>
  </si>
  <si>
    <t>41029</t>
  </si>
  <si>
    <t>41030</t>
  </si>
  <si>
    <t>41031</t>
  </si>
  <si>
    <t>41032</t>
  </si>
  <si>
    <t>41034</t>
  </si>
  <si>
    <t>41035</t>
  </si>
  <si>
    <t>41036</t>
  </si>
  <si>
    <t>41037</t>
  </si>
  <si>
    <t>41038</t>
  </si>
  <si>
    <t>41039</t>
  </si>
  <si>
    <t>41040</t>
  </si>
  <si>
    <t>41041</t>
  </si>
  <si>
    <t>41042</t>
  </si>
  <si>
    <t>41043</t>
  </si>
  <si>
    <t>41044</t>
  </si>
  <si>
    <t>41045</t>
  </si>
  <si>
    <t>41046</t>
  </si>
  <si>
    <t>41047</t>
  </si>
  <si>
    <t>41048</t>
  </si>
  <si>
    <t>41049</t>
  </si>
  <si>
    <t>41050</t>
  </si>
  <si>
    <t>41051</t>
  </si>
  <si>
    <t>41052</t>
  </si>
  <si>
    <t>41053</t>
  </si>
  <si>
    <t>41054</t>
  </si>
  <si>
    <t>41055</t>
  </si>
  <si>
    <t>41057</t>
  </si>
  <si>
    <t>41058</t>
  </si>
  <si>
    <t>41059</t>
  </si>
  <si>
    <t>41060</t>
  </si>
  <si>
    <t>41061</t>
  </si>
  <si>
    <t>41062</t>
  </si>
  <si>
    <t>41063</t>
  </si>
  <si>
    <t>41065</t>
  </si>
  <si>
    <t>41066</t>
  </si>
  <si>
    <t>41067</t>
  </si>
  <si>
    <t>41068</t>
  </si>
  <si>
    <t>41069</t>
  </si>
  <si>
    <t>41070</t>
  </si>
  <si>
    <t>41071</t>
  </si>
  <si>
    <t>41072</t>
  </si>
  <si>
    <t>41073</t>
  </si>
  <si>
    <t>41074</t>
  </si>
  <si>
    <t>41075</t>
  </si>
  <si>
    <t>41077</t>
  </si>
  <si>
    <t>41078</t>
  </si>
  <si>
    <t>41079</t>
  </si>
  <si>
    <t>41080</t>
  </si>
  <si>
    <t>41081</t>
  </si>
  <si>
    <t>41083</t>
  </si>
  <si>
    <t>41084</t>
  </si>
  <si>
    <t>41085</t>
  </si>
  <si>
    <t>41086</t>
  </si>
  <si>
    <t>41087</t>
  </si>
  <si>
    <t>41088</t>
  </si>
  <si>
    <t>41089</t>
  </si>
  <si>
    <t>41090</t>
  </si>
  <si>
    <t>41091</t>
  </si>
  <si>
    <t>41093</t>
  </si>
  <si>
    <t>41094</t>
  </si>
  <si>
    <t>41095</t>
  </si>
  <si>
    <t>41096</t>
  </si>
  <si>
    <t>41097</t>
  </si>
  <si>
    <t>41098</t>
  </si>
  <si>
    <t>41099</t>
  </si>
  <si>
    <t>41100</t>
  </si>
  <si>
    <t>41101</t>
  </si>
  <si>
    <t>41102</t>
  </si>
  <si>
    <t>41103</t>
  </si>
  <si>
    <t>41104</t>
  </si>
  <si>
    <t>41105</t>
  </si>
  <si>
    <t>41106</t>
  </si>
  <si>
    <t>41107</t>
  </si>
  <si>
    <t>41108</t>
  </si>
  <si>
    <t>41109</t>
  </si>
  <si>
    <t>41110</t>
  </si>
  <si>
    <t>41112</t>
  </si>
  <si>
    <t>41113</t>
  </si>
  <si>
    <t>41114</t>
  </si>
  <si>
    <t>41115</t>
  </si>
  <si>
    <t>41116</t>
  </si>
  <si>
    <t>41118</t>
  </si>
  <si>
    <t>41119</t>
  </si>
  <si>
    <t>41120</t>
  </si>
  <si>
    <t>41121</t>
  </si>
  <si>
    <t>41122</t>
  </si>
  <si>
    <t>41123</t>
  </si>
  <si>
    <t>41124</t>
  </si>
  <si>
    <t>41125</t>
  </si>
  <si>
    <t>41126</t>
  </si>
  <si>
    <t>41127</t>
  </si>
  <si>
    <t>41128</t>
  </si>
  <si>
    <t>41129</t>
  </si>
  <si>
    <t>41130</t>
  </si>
  <si>
    <t>41131</t>
  </si>
  <si>
    <t>41132</t>
  </si>
  <si>
    <t>41134</t>
  </si>
  <si>
    <t>41135</t>
  </si>
  <si>
    <t>41136</t>
  </si>
  <si>
    <t>41137</t>
  </si>
  <si>
    <t>41138</t>
  </si>
  <si>
    <t>41139</t>
  </si>
  <si>
    <t>41140</t>
  </si>
  <si>
    <t>41141</t>
  </si>
  <si>
    <t>41142</t>
  </si>
  <si>
    <t>41143</t>
  </si>
  <si>
    <t>41144</t>
  </si>
  <si>
    <t>41145</t>
  </si>
  <si>
    <t>41146</t>
  </si>
  <si>
    <t>41147</t>
  </si>
  <si>
    <t>41148</t>
  </si>
  <si>
    <t>41149</t>
  </si>
  <si>
    <t>41150</t>
  </si>
  <si>
    <t>41151</t>
  </si>
  <si>
    <t>41152</t>
  </si>
  <si>
    <t>41153</t>
  </si>
  <si>
    <t>41154</t>
  </si>
  <si>
    <t>41155</t>
  </si>
  <si>
    <t>41156</t>
  </si>
  <si>
    <t>41157</t>
  </si>
  <si>
    <t>41158</t>
  </si>
  <si>
    <t>41159</t>
  </si>
  <si>
    <t>41160</t>
  </si>
  <si>
    <t>41161</t>
  </si>
  <si>
    <t>41163</t>
  </si>
  <si>
    <t>41164</t>
  </si>
  <si>
    <t>41166</t>
  </si>
  <si>
    <t>41167</t>
  </si>
  <si>
    <t>41168</t>
  </si>
  <si>
    <t>41171</t>
  </si>
  <si>
    <t>41172</t>
  </si>
  <si>
    <t>41173</t>
  </si>
  <si>
    <t>41174</t>
  </si>
  <si>
    <t>41175</t>
  </si>
  <si>
    <t>41176</t>
  </si>
  <si>
    <t>41177</t>
  </si>
  <si>
    <t>41178</t>
  </si>
  <si>
    <t>41179</t>
  </si>
  <si>
    <t>41180</t>
  </si>
  <si>
    <t>41181</t>
  </si>
  <si>
    <t>41182</t>
  </si>
  <si>
    <t>41184</t>
  </si>
  <si>
    <t>41185</t>
  </si>
  <si>
    <t>41186</t>
  </si>
  <si>
    <t>41187</t>
  </si>
  <si>
    <t>41188</t>
  </si>
  <si>
    <t>41189</t>
  </si>
  <si>
    <t>41190</t>
  </si>
  <si>
    <t>41191</t>
  </si>
  <si>
    <t>41192</t>
  </si>
  <si>
    <t>41193</t>
  </si>
  <si>
    <t>41194</t>
  </si>
  <si>
    <t>41195</t>
  </si>
  <si>
    <t>41196</t>
  </si>
  <si>
    <t>41198</t>
  </si>
  <si>
    <t>41199</t>
  </si>
  <si>
    <t>41200</t>
  </si>
  <si>
    <t>41201</t>
  </si>
  <si>
    <t>41203</t>
  </si>
  <si>
    <t>41204</t>
  </si>
  <si>
    <t>41205</t>
  </si>
  <si>
    <t>41206</t>
  </si>
  <si>
    <t>41207</t>
  </si>
  <si>
    <t>41208</t>
  </si>
  <si>
    <t>41209</t>
  </si>
  <si>
    <t>41211</t>
  </si>
  <si>
    <t>41212</t>
  </si>
  <si>
    <t>41213</t>
  </si>
  <si>
    <t>41214</t>
  </si>
  <si>
    <t>41215</t>
  </si>
  <si>
    <t>41216</t>
  </si>
  <si>
    <t>41217</t>
  </si>
  <si>
    <t>41218</t>
  </si>
  <si>
    <t>41219</t>
  </si>
  <si>
    <t>41220</t>
  </si>
  <si>
    <t>41221</t>
  </si>
  <si>
    <t>41222</t>
  </si>
  <si>
    <t>41223</t>
  </si>
  <si>
    <t>41224</t>
  </si>
  <si>
    <t>41225</t>
  </si>
  <si>
    <t>41226</t>
  </si>
  <si>
    <t>41228</t>
  </si>
  <si>
    <t>41229</t>
  </si>
  <si>
    <t>41230</t>
  </si>
  <si>
    <t>41231</t>
  </si>
  <si>
    <t>41232</t>
  </si>
  <si>
    <t>41233</t>
  </si>
  <si>
    <t>41234</t>
  </si>
  <si>
    <t>41235</t>
  </si>
  <si>
    <t>41236</t>
  </si>
  <si>
    <t>41237</t>
  </si>
  <si>
    <t>41238</t>
  </si>
  <si>
    <t>41239</t>
  </si>
  <si>
    <t>41241</t>
  </si>
  <si>
    <t>41242</t>
  </si>
  <si>
    <t>41243</t>
  </si>
  <si>
    <t>41245</t>
  </si>
  <si>
    <t>41246</t>
  </si>
  <si>
    <t>41247</t>
  </si>
  <si>
    <t>41248</t>
  </si>
  <si>
    <t>41249</t>
  </si>
  <si>
    <t>41250</t>
  </si>
  <si>
    <t>41251</t>
  </si>
  <si>
    <t>41252</t>
  </si>
  <si>
    <t>41253</t>
  </si>
  <si>
    <t>41254</t>
  </si>
  <si>
    <t>41255</t>
  </si>
  <si>
    <t>41256</t>
  </si>
  <si>
    <t>41258</t>
  </si>
  <si>
    <t>41259</t>
  </si>
  <si>
    <t>41260</t>
  </si>
  <si>
    <t>41261</t>
  </si>
  <si>
    <t>41262</t>
  </si>
  <si>
    <t>41265</t>
  </si>
  <si>
    <t>41266</t>
  </si>
  <si>
    <t>41267</t>
  </si>
  <si>
    <t>41268</t>
  </si>
  <si>
    <t>41269</t>
  </si>
  <si>
    <t>41271</t>
  </si>
  <si>
    <t>41273</t>
  </si>
  <si>
    <t>41274</t>
  </si>
  <si>
    <t>41275</t>
  </si>
  <si>
    <t>41276</t>
  </si>
  <si>
    <t>41277</t>
  </si>
  <si>
    <t>41278</t>
  </si>
  <si>
    <t>41279</t>
  </si>
  <si>
    <t>41280</t>
  </si>
  <si>
    <t>41281</t>
  </si>
  <si>
    <t>41282</t>
  </si>
  <si>
    <t>41283</t>
  </si>
  <si>
    <t>41284</t>
  </si>
  <si>
    <t>41285</t>
  </si>
  <si>
    <t>41286</t>
  </si>
  <si>
    <t>41287</t>
  </si>
  <si>
    <t>41288</t>
  </si>
  <si>
    <t>41289</t>
  </si>
  <si>
    <t>41290</t>
  </si>
  <si>
    <t>41291</t>
  </si>
  <si>
    <t>41292</t>
  </si>
  <si>
    <t>41293</t>
  </si>
  <si>
    <t>41294</t>
  </si>
  <si>
    <t>41295</t>
  </si>
  <si>
    <t>41296</t>
  </si>
  <si>
    <t>41297</t>
  </si>
  <si>
    <t>45001</t>
  </si>
  <si>
    <t>45002</t>
  </si>
  <si>
    <t>45004</t>
  </si>
  <si>
    <t>45005</t>
  </si>
  <si>
    <t>45006</t>
  </si>
  <si>
    <t>45008</t>
  </si>
  <si>
    <t>45009</t>
  </si>
  <si>
    <t>45010</t>
  </si>
  <si>
    <t>45011</t>
  </si>
  <si>
    <t>45012</t>
  </si>
  <si>
    <t>45013</t>
  </si>
  <si>
    <t>45014</t>
  </si>
  <si>
    <t>45015</t>
  </si>
  <si>
    <t>45016</t>
  </si>
  <si>
    <t>45017</t>
  </si>
  <si>
    <t>45018</t>
  </si>
  <si>
    <t>45019</t>
  </si>
  <si>
    <t>45020</t>
  </si>
  <si>
    <t>45021</t>
  </si>
  <si>
    <t>45022</t>
  </si>
  <si>
    <t>45023</t>
  </si>
  <si>
    <t>45025</t>
  </si>
  <si>
    <t>45026</t>
  </si>
  <si>
    <t>45027</t>
  </si>
  <si>
    <t>45029</t>
  </si>
  <si>
    <t>45030</t>
  </si>
  <si>
    <t>45031</t>
  </si>
  <si>
    <t>45032</t>
  </si>
  <si>
    <t>45033</t>
  </si>
  <si>
    <t>45035</t>
  </si>
  <si>
    <t>45036</t>
  </si>
  <si>
    <t>45037</t>
  </si>
  <si>
    <t>45038</t>
  </si>
  <si>
    <t>45039</t>
  </si>
  <si>
    <t>45040</t>
  </si>
  <si>
    <t>45041</t>
  </si>
  <si>
    <t>45042</t>
  </si>
  <si>
    <t>45043</t>
  </si>
  <si>
    <t>45044</t>
  </si>
  <si>
    <t>45045</t>
  </si>
  <si>
    <t>45046</t>
  </si>
  <si>
    <t>45047</t>
  </si>
  <si>
    <t>45049</t>
  </si>
  <si>
    <t>45050</t>
  </si>
  <si>
    <t>45051</t>
  </si>
  <si>
    <t>45052</t>
  </si>
  <si>
    <t>45053</t>
  </si>
  <si>
    <t>45054</t>
  </si>
  <si>
    <t>45055</t>
  </si>
  <si>
    <t>45056</t>
  </si>
  <si>
    <t>45058</t>
  </si>
  <si>
    <t>45059</t>
  </si>
  <si>
    <t>45060</t>
  </si>
  <si>
    <t>45061</t>
  </si>
  <si>
    <t>45062</t>
  </si>
  <si>
    <t>45063</t>
  </si>
  <si>
    <t>45064</t>
  </si>
  <si>
    <t>45065</t>
  </si>
  <si>
    <t>45066</t>
  </si>
  <si>
    <t>45068</t>
  </si>
  <si>
    <t>45069</t>
  </si>
  <si>
    <t>45070</t>
  </si>
  <si>
    <t>45072</t>
  </si>
  <si>
    <t>45073</t>
  </si>
  <si>
    <t>45074</t>
  </si>
  <si>
    <t>45076</t>
  </si>
  <si>
    <t>45077</t>
  </si>
  <si>
    <t>45078</t>
  </si>
  <si>
    <t>45079</t>
  </si>
  <si>
    <t>45080</t>
  </si>
  <si>
    <t>45081</t>
  </si>
  <si>
    <t>45083</t>
  </si>
  <si>
    <t>45084</t>
  </si>
  <si>
    <t>45085</t>
  </si>
  <si>
    <t>45086</t>
  </si>
  <si>
    <t>45087</t>
  </si>
  <si>
    <t>45088</t>
  </si>
  <si>
    <t>45091</t>
  </si>
  <si>
    <t>45092</t>
  </si>
  <si>
    <t>45093</t>
  </si>
  <si>
    <t>45094</t>
  </si>
  <si>
    <t>45095</t>
  </si>
  <si>
    <t>45096</t>
  </si>
  <si>
    <t>45097</t>
  </si>
  <si>
    <t>45098</t>
  </si>
  <si>
    <t>45099</t>
  </si>
  <si>
    <t>45101</t>
  </si>
  <si>
    <t>45102</t>
  </si>
  <si>
    <t>45103</t>
  </si>
  <si>
    <t>45104</t>
  </si>
  <si>
    <t>45105</t>
  </si>
  <si>
    <t>45107</t>
  </si>
  <si>
    <t>45108</t>
  </si>
  <si>
    <t>45109</t>
  </si>
  <si>
    <t>45110</t>
  </si>
  <si>
    <t>45111</t>
  </si>
  <si>
    <t>45112</t>
  </si>
  <si>
    <t>45113</t>
  </si>
  <si>
    <t>45114</t>
  </si>
  <si>
    <t>45115</t>
  </si>
  <si>
    <t>45116</t>
  </si>
  <si>
    <t>45118</t>
  </si>
  <si>
    <t>45119</t>
  </si>
  <si>
    <t>45120</t>
  </si>
  <si>
    <t>45121</t>
  </si>
  <si>
    <t>45122</t>
  </si>
  <si>
    <t>45124</t>
  </si>
  <si>
    <t>45125</t>
  </si>
  <si>
    <t>45126</t>
  </si>
  <si>
    <t>45127</t>
  </si>
  <si>
    <t>45129</t>
  </si>
  <si>
    <t>45130</t>
  </si>
  <si>
    <t>45131</t>
  </si>
  <si>
    <t>45132</t>
  </si>
  <si>
    <t>45133</t>
  </si>
  <si>
    <t>45134</t>
  </si>
  <si>
    <t>45135</t>
  </si>
  <si>
    <t>45136</t>
  </si>
  <si>
    <t>45137</t>
  </si>
  <si>
    <t>45138</t>
  </si>
  <si>
    <t>45139</t>
  </si>
  <si>
    <t>45141</t>
  </si>
  <si>
    <t>45142</t>
  </si>
  <si>
    <t>45143</t>
  </si>
  <si>
    <t>45144</t>
  </si>
  <si>
    <t>45145</t>
  </si>
  <si>
    <t>45148</t>
  </si>
  <si>
    <t>45149</t>
  </si>
  <si>
    <t>45150</t>
  </si>
  <si>
    <t>45151</t>
  </si>
  <si>
    <t>45152</t>
  </si>
  <si>
    <t>45153</t>
  </si>
  <si>
    <t>45154</t>
  </si>
  <si>
    <t>45155</t>
  </si>
  <si>
    <t>45156</t>
  </si>
  <si>
    <t>45157</t>
  </si>
  <si>
    <t>45158</t>
  </si>
  <si>
    <t>45159</t>
  </si>
  <si>
    <t>45160</t>
  </si>
  <si>
    <t>45161</t>
  </si>
  <si>
    <t>45162</t>
  </si>
  <si>
    <t>45164</t>
  </si>
  <si>
    <t>45165</t>
  </si>
  <si>
    <t>45166</t>
  </si>
  <si>
    <t>45167</t>
  </si>
  <si>
    <t>45168</t>
  </si>
  <si>
    <t>45170</t>
  </si>
  <si>
    <t>45171</t>
  </si>
  <si>
    <t>45174</t>
  </si>
  <si>
    <t>45175</t>
  </si>
  <si>
    <t>45176</t>
  </si>
  <si>
    <t>45177</t>
  </si>
  <si>
    <t>45178</t>
  </si>
  <si>
    <t>45179</t>
  </si>
  <si>
    <t>45180</t>
  </si>
  <si>
    <t>45181</t>
  </si>
  <si>
    <t>45182</t>
  </si>
  <si>
    <t>45183</t>
  </si>
  <si>
    <t>45184</t>
  </si>
  <si>
    <t>45185</t>
  </si>
  <si>
    <t>45186</t>
  </si>
  <si>
    <t>45187</t>
  </si>
  <si>
    <t>45188</t>
  </si>
  <si>
    <t>45189</t>
  </si>
  <si>
    <t>45193</t>
  </si>
  <si>
    <t>45195</t>
  </si>
  <si>
    <t>45196</t>
  </si>
  <si>
    <t>45197</t>
  </si>
  <si>
    <t>45198</t>
  </si>
  <si>
    <t>45199</t>
  </si>
  <si>
    <t>45200</t>
  </si>
  <si>
    <t>45201</t>
  </si>
  <si>
    <t>45204</t>
  </si>
  <si>
    <t>45205</t>
  </si>
  <si>
    <t>45206</t>
  </si>
  <si>
    <t>45207</t>
  </si>
  <si>
    <t>45208</t>
  </si>
  <si>
    <t>45209</t>
  </si>
  <si>
    <t>45210</t>
  </si>
  <si>
    <t>45212</t>
  </si>
  <si>
    <t>45213</t>
  </si>
  <si>
    <t>45214</t>
  </si>
  <si>
    <t>45215</t>
  </si>
  <si>
    <t>45216</t>
  </si>
  <si>
    <t>45217</t>
  </si>
  <si>
    <t>45218</t>
  </si>
  <si>
    <t>45219</t>
  </si>
  <si>
    <t>45220</t>
  </si>
  <si>
    <t>45222</t>
  </si>
  <si>
    <t>45223</t>
  </si>
  <si>
    <t>45224</t>
  </si>
  <si>
    <t>45225</t>
  </si>
  <si>
    <t>45226</t>
  </si>
  <si>
    <t>45227</t>
  </si>
  <si>
    <t>45228</t>
  </si>
  <si>
    <t>45229</t>
  </si>
  <si>
    <t>45230</t>
  </si>
  <si>
    <t>45231</t>
  </si>
  <si>
    <t>45233</t>
  </si>
  <si>
    <t>45237</t>
  </si>
  <si>
    <t>45238</t>
  </si>
  <si>
    <t>45239</t>
  </si>
  <si>
    <t>45240</t>
  </si>
  <si>
    <t>45241</t>
  </si>
  <si>
    <t>45242</t>
  </si>
  <si>
    <t>45243</t>
  </si>
  <si>
    <t>45244</t>
  </si>
  <si>
    <t>45245</t>
  </si>
  <si>
    <t>45246</t>
  </si>
  <si>
    <t>45247</t>
  </si>
  <si>
    <t>45248</t>
  </si>
  <si>
    <t>45249</t>
  </si>
  <si>
    <t>45250</t>
  </si>
  <si>
    <t>45251</t>
  </si>
  <si>
    <t>45252</t>
  </si>
  <si>
    <t>45253</t>
  </si>
  <si>
    <t>45254</t>
  </si>
  <si>
    <t>45255</t>
  </si>
  <si>
    <t>45256</t>
  </si>
  <si>
    <t>45257</t>
  </si>
  <si>
    <t>45258</t>
  </si>
  <si>
    <t>45259</t>
  </si>
  <si>
    <t>45260</t>
  </si>
  <si>
    <t>45261</t>
  </si>
  <si>
    <t>45262</t>
  </si>
  <si>
    <t>45263</t>
  </si>
  <si>
    <t>45264</t>
  </si>
  <si>
    <t>45265</t>
  </si>
  <si>
    <t>45266</t>
  </si>
  <si>
    <t>45268</t>
  </si>
  <si>
    <t>45270</t>
  </si>
  <si>
    <t>45271</t>
  </si>
  <si>
    <t>45275</t>
  </si>
  <si>
    <t>45276</t>
  </si>
  <si>
    <t>45277</t>
  </si>
  <si>
    <t>45278</t>
  </si>
  <si>
    <t>45279</t>
  </si>
  <si>
    <t>45280</t>
  </si>
  <si>
    <t>45281</t>
  </si>
  <si>
    <t>45283</t>
  </si>
  <si>
    <t>45288</t>
  </si>
  <si>
    <t>45289</t>
  </si>
  <si>
    <t>45291</t>
  </si>
  <si>
    <t>45292</t>
  </si>
  <si>
    <t>45293</t>
  </si>
  <si>
    <t>45294</t>
  </si>
  <si>
    <t>45296</t>
  </si>
  <si>
    <t>45297</t>
  </si>
  <si>
    <t>45299</t>
  </si>
  <si>
    <t>45300</t>
  </si>
  <si>
    <t>45301</t>
  </si>
  <si>
    <t>45303</t>
  </si>
  <si>
    <t>45305</t>
  </si>
  <si>
    <t>45306</t>
  </si>
  <si>
    <t>45307</t>
  </si>
  <si>
    <t>45309</t>
  </si>
  <si>
    <t>45310</t>
  </si>
  <si>
    <t>45311</t>
  </si>
  <si>
    <t>45312</t>
  </si>
  <si>
    <t>45313</t>
  </si>
  <si>
    <t>45314</t>
  </si>
  <si>
    <t>45315</t>
  </si>
  <si>
    <t>45316</t>
  </si>
  <si>
    <t>45320</t>
  </si>
  <si>
    <t>45321</t>
  </si>
  <si>
    <t>45322</t>
  </si>
  <si>
    <t>45323</t>
  </si>
  <si>
    <t>45324</t>
  </si>
  <si>
    <t>45325</t>
  </si>
  <si>
    <t>45326</t>
  </si>
  <si>
    <t>45327</t>
  </si>
  <si>
    <t>45328</t>
  </si>
  <si>
    <t>45329</t>
  </si>
  <si>
    <t>45330</t>
  </si>
  <si>
    <t>45331</t>
  </si>
  <si>
    <t>45332</t>
  </si>
  <si>
    <t>45333</t>
  </si>
  <si>
    <t>45334</t>
  </si>
  <si>
    <t>45335</t>
  </si>
  <si>
    <t>45336</t>
  </si>
  <si>
    <t>45337</t>
  </si>
  <si>
    <t>45338</t>
  </si>
  <si>
    <t>45339</t>
  </si>
  <si>
    <t>45340</t>
  </si>
  <si>
    <t>45341</t>
  </si>
  <si>
    <t>45342</t>
  </si>
  <si>
    <t>45343</t>
  </si>
  <si>
    <t>45344</t>
  </si>
  <si>
    <t>45345</t>
  </si>
  <si>
    <t>45346</t>
  </si>
  <si>
    <t>45347</t>
  </si>
  <si>
    <t>45348</t>
  </si>
  <si>
    <t>2A001</t>
  </si>
  <si>
    <t>2A006</t>
  </si>
  <si>
    <t>2A008</t>
  </si>
  <si>
    <t>2A011</t>
  </si>
  <si>
    <t>2A014</t>
  </si>
  <si>
    <t>2A017</t>
  </si>
  <si>
    <t>2A018</t>
  </si>
  <si>
    <t>2A019</t>
  </si>
  <si>
    <t>2A021</t>
  </si>
  <si>
    <t>2A022</t>
  </si>
  <si>
    <t>2A024</t>
  </si>
  <si>
    <t>2A026</t>
  </si>
  <si>
    <t>2A027</t>
  </si>
  <si>
    <t>2A028</t>
  </si>
  <si>
    <t>2A031</t>
  </si>
  <si>
    <t>2A032</t>
  </si>
  <si>
    <t>2A035</t>
  </si>
  <si>
    <t>2A038</t>
  </si>
  <si>
    <t>2A040</t>
  </si>
  <si>
    <t>2A041</t>
  </si>
  <si>
    <t>2A048</t>
  </si>
  <si>
    <t>2A056</t>
  </si>
  <si>
    <t>2A060</t>
  </si>
  <si>
    <t>2A061</t>
  </si>
  <si>
    <t>2A062</t>
  </si>
  <si>
    <t>2A064</t>
  </si>
  <si>
    <t>2A065</t>
  </si>
  <si>
    <t>2A066</t>
  </si>
  <si>
    <t>2A070</t>
  </si>
  <si>
    <t>2A071</t>
  </si>
  <si>
    <t>2A085</t>
  </si>
  <si>
    <t>2A089</t>
  </si>
  <si>
    <t>2A090</t>
  </si>
  <si>
    <t>2A091</t>
  </si>
  <si>
    <t>2A092</t>
  </si>
  <si>
    <t>2A094</t>
  </si>
  <si>
    <t>2A098</t>
  </si>
  <si>
    <t>2A099</t>
  </si>
  <si>
    <t>2A100</t>
  </si>
  <si>
    <t>2A103</t>
  </si>
  <si>
    <t>2A104</t>
  </si>
  <si>
    <t>2A108</t>
  </si>
  <si>
    <t>2A114</t>
  </si>
  <si>
    <t>2A115</t>
  </si>
  <si>
    <t>2A117</t>
  </si>
  <si>
    <t>2A118</t>
  </si>
  <si>
    <t>2A119</t>
  </si>
  <si>
    <t>2A127</t>
  </si>
  <si>
    <t>2A128</t>
  </si>
  <si>
    <t>2A129</t>
  </si>
  <si>
    <t>2A130</t>
  </si>
  <si>
    <t>2A131</t>
  </si>
  <si>
    <t>2A132</t>
  </si>
  <si>
    <t>2A133</t>
  </si>
  <si>
    <t>2A139</t>
  </si>
  <si>
    <t>2A141</t>
  </si>
  <si>
    <t>2A142</t>
  </si>
  <si>
    <t>2A144</t>
  </si>
  <si>
    <t>2A146</t>
  </si>
  <si>
    <t>2A154</t>
  </si>
  <si>
    <t>2A158</t>
  </si>
  <si>
    <t>2A160</t>
  </si>
  <si>
    <t>2A163</t>
  </si>
  <si>
    <t>2A174</t>
  </si>
  <si>
    <t>2A181</t>
  </si>
  <si>
    <t>2A186</t>
  </si>
  <si>
    <t>2A189</t>
  </si>
  <si>
    <t>2A191</t>
  </si>
  <si>
    <t>2A196</t>
  </si>
  <si>
    <t>2A197</t>
  </si>
  <si>
    <t>2A198</t>
  </si>
  <si>
    <t>2A200</t>
  </si>
  <si>
    <t>2A203</t>
  </si>
  <si>
    <t>2A204</t>
  </si>
  <si>
    <t>2A209</t>
  </si>
  <si>
    <t>2A211</t>
  </si>
  <si>
    <t>2A212</t>
  </si>
  <si>
    <t>2A215</t>
  </si>
  <si>
    <t>2A228</t>
  </si>
  <si>
    <t>2A232</t>
  </si>
  <si>
    <t>2A240</t>
  </si>
  <si>
    <t>2A247</t>
  </si>
  <si>
    <t>2A249</t>
  </si>
  <si>
    <t>2A253</t>
  </si>
  <si>
    <t>2A254</t>
  </si>
  <si>
    <t>2A258</t>
  </si>
  <si>
    <t>2A259</t>
  </si>
  <si>
    <t>2A262</t>
  </si>
  <si>
    <t>2A266</t>
  </si>
  <si>
    <t>2A268</t>
  </si>
  <si>
    <t>2A269</t>
  </si>
  <si>
    <t>2A270</t>
  </si>
  <si>
    <t>2A271</t>
  </si>
  <si>
    <t>2A272</t>
  </si>
  <si>
    <t>2A276</t>
  </si>
  <si>
    <t>2A278</t>
  </si>
  <si>
    <t>2A279</t>
  </si>
  <si>
    <t>2A282</t>
  </si>
  <si>
    <t>2A284</t>
  </si>
  <si>
    <t>2A285</t>
  </si>
  <si>
    <t>2A288</t>
  </si>
  <si>
    <t>2A295</t>
  </si>
  <si>
    <t>2A300</t>
  </si>
  <si>
    <t>2A308</t>
  </si>
  <si>
    <t>2A310</t>
  </si>
  <si>
    <t>2A312</t>
  </si>
  <si>
    <t>2A322</t>
  </si>
  <si>
    <t>2A323</t>
  </si>
  <si>
    <t>2A324</t>
  </si>
  <si>
    <t>2A326</t>
  </si>
  <si>
    <t>2A330</t>
  </si>
  <si>
    <t>2A331</t>
  </si>
  <si>
    <t>2A336</t>
  </si>
  <si>
    <t>2A345</t>
  </si>
  <si>
    <t>2A348</t>
  </si>
  <si>
    <t>2A349</t>
  </si>
  <si>
    <t>2A351</t>
  </si>
  <si>
    <t>2A357</t>
  </si>
  <si>
    <t>2A358</t>
  </si>
  <si>
    <t>2A359</t>
  </si>
  <si>
    <t>2A360</t>
  </si>
  <si>
    <t>2A362</t>
  </si>
  <si>
    <t>2A363</t>
  </si>
  <si>
    <t>2B002</t>
  </si>
  <si>
    <t>2B003</t>
  </si>
  <si>
    <t>2B005</t>
  </si>
  <si>
    <t>2B007</t>
  </si>
  <si>
    <t>2B009</t>
  </si>
  <si>
    <t>2B010</t>
  </si>
  <si>
    <t>2B012</t>
  </si>
  <si>
    <t>2B013</t>
  </si>
  <si>
    <t>2B015</t>
  </si>
  <si>
    <t>2B016</t>
  </si>
  <si>
    <t>2B020</t>
  </si>
  <si>
    <t>2B023</t>
  </si>
  <si>
    <t>2B025</t>
  </si>
  <si>
    <t>2B029</t>
  </si>
  <si>
    <t>2B030</t>
  </si>
  <si>
    <t>2B034</t>
  </si>
  <si>
    <t>2B036</t>
  </si>
  <si>
    <t>2B037</t>
  </si>
  <si>
    <t>2B039</t>
  </si>
  <si>
    <t>2B042</t>
  </si>
  <si>
    <t>2B043</t>
  </si>
  <si>
    <t>2B045</t>
  </si>
  <si>
    <t>2B046</t>
  </si>
  <si>
    <t>2B047</t>
  </si>
  <si>
    <t>2B049</t>
  </si>
  <si>
    <t>2B050</t>
  </si>
  <si>
    <t>2B051</t>
  </si>
  <si>
    <t>2B052</t>
  </si>
  <si>
    <t>2B053</t>
  </si>
  <si>
    <t>2B054</t>
  </si>
  <si>
    <t>2B055</t>
  </si>
  <si>
    <t>2B057</t>
  </si>
  <si>
    <t>2B058</t>
  </si>
  <si>
    <t>2B059</t>
  </si>
  <si>
    <t>2B063</t>
  </si>
  <si>
    <t>2B067</t>
  </si>
  <si>
    <t>2B068</t>
  </si>
  <si>
    <t>2B069</t>
  </si>
  <si>
    <t>2B072</t>
  </si>
  <si>
    <t>2B073</t>
  </si>
  <si>
    <t>2B074</t>
  </si>
  <si>
    <t>2B075</t>
  </si>
  <si>
    <t>2B077</t>
  </si>
  <si>
    <t>2B078</t>
  </si>
  <si>
    <t>2B079</t>
  </si>
  <si>
    <t>2B080</t>
  </si>
  <si>
    <t>2B081</t>
  </si>
  <si>
    <t>2B082</t>
  </si>
  <si>
    <t>2B083</t>
  </si>
  <si>
    <t>2B084</t>
  </si>
  <si>
    <t>2B086</t>
  </si>
  <si>
    <t>2B087</t>
  </si>
  <si>
    <t>2B088</t>
  </si>
  <si>
    <t>2B093</t>
  </si>
  <si>
    <t>2B095</t>
  </si>
  <si>
    <t>2B096</t>
  </si>
  <si>
    <t>2B097</t>
  </si>
  <si>
    <t>2B101</t>
  </si>
  <si>
    <t>2B102</t>
  </si>
  <si>
    <t>2B105</t>
  </si>
  <si>
    <t>2B106</t>
  </si>
  <si>
    <t>2B107</t>
  </si>
  <si>
    <t>2B109</t>
  </si>
  <si>
    <t>2B110</t>
  </si>
  <si>
    <t>2B111</t>
  </si>
  <si>
    <t>2B112</t>
  </si>
  <si>
    <t>2B113</t>
  </si>
  <si>
    <t>2B116</t>
  </si>
  <si>
    <t>2B120</t>
  </si>
  <si>
    <t>2B121</t>
  </si>
  <si>
    <t>2B122</t>
  </si>
  <si>
    <t>2B123</t>
  </si>
  <si>
    <t>2B124</t>
  </si>
  <si>
    <t>2B125</t>
  </si>
  <si>
    <t>2B126</t>
  </si>
  <si>
    <t>2B134</t>
  </si>
  <si>
    <t>2B135</t>
  </si>
  <si>
    <t>2B136</t>
  </si>
  <si>
    <t>2B137</t>
  </si>
  <si>
    <t>2B138</t>
  </si>
  <si>
    <t>2B140</t>
  </si>
  <si>
    <t>2B143</t>
  </si>
  <si>
    <t>2B145</t>
  </si>
  <si>
    <t>2B147</t>
  </si>
  <si>
    <t>2B148</t>
  </si>
  <si>
    <t>2B149</t>
  </si>
  <si>
    <t>2B150</t>
  </si>
  <si>
    <t>2B152</t>
  </si>
  <si>
    <t>2B153</t>
  </si>
  <si>
    <t>2B155</t>
  </si>
  <si>
    <t>2B156</t>
  </si>
  <si>
    <t>2B157</t>
  </si>
  <si>
    <t>2B159</t>
  </si>
  <si>
    <t>2B161</t>
  </si>
  <si>
    <t>2B162</t>
  </si>
  <si>
    <t>2B164</t>
  </si>
  <si>
    <t>2B165</t>
  </si>
  <si>
    <t>2B166</t>
  </si>
  <si>
    <t>2B167</t>
  </si>
  <si>
    <t>2B168</t>
  </si>
  <si>
    <t>2B169</t>
  </si>
  <si>
    <t>2B170</t>
  </si>
  <si>
    <t>2B171</t>
  </si>
  <si>
    <t>2B172</t>
  </si>
  <si>
    <t>2B173</t>
  </si>
  <si>
    <t>2B175</t>
  </si>
  <si>
    <t>2B176</t>
  </si>
  <si>
    <t>2B177</t>
  </si>
  <si>
    <t>2B178</t>
  </si>
  <si>
    <t>2B179</t>
  </si>
  <si>
    <t>2B180</t>
  </si>
  <si>
    <t>2B182</t>
  </si>
  <si>
    <t>2B183</t>
  </si>
  <si>
    <t>2B184</t>
  </si>
  <si>
    <t>2B185</t>
  </si>
  <si>
    <t>2B187</t>
  </si>
  <si>
    <t>2B188</t>
  </si>
  <si>
    <t>2B190</t>
  </si>
  <si>
    <t>2B192</t>
  </si>
  <si>
    <t>2B193</t>
  </si>
  <si>
    <t>2B194</t>
  </si>
  <si>
    <t>2B195</t>
  </si>
  <si>
    <t>2B199</t>
  </si>
  <si>
    <t>2B201</t>
  </si>
  <si>
    <t>2B202</t>
  </si>
  <si>
    <t>2B205</t>
  </si>
  <si>
    <t>2B206</t>
  </si>
  <si>
    <t>2B207</t>
  </si>
  <si>
    <t>2B208</t>
  </si>
  <si>
    <t>2B210</t>
  </si>
  <si>
    <t>2B213</t>
  </si>
  <si>
    <t>2B214</t>
  </si>
  <si>
    <t>2B216</t>
  </si>
  <si>
    <t>2B217</t>
  </si>
  <si>
    <t>2B218</t>
  </si>
  <si>
    <t>2B219</t>
  </si>
  <si>
    <t>2B220</t>
  </si>
  <si>
    <t>2B221</t>
  </si>
  <si>
    <t>2B222</t>
  </si>
  <si>
    <t>2B223</t>
  </si>
  <si>
    <t>2B224</t>
  </si>
  <si>
    <t>2B225</t>
  </si>
  <si>
    <t>2B226</t>
  </si>
  <si>
    <t>2B227</t>
  </si>
  <si>
    <t>2B229</t>
  </si>
  <si>
    <t>2B230</t>
  </si>
  <si>
    <t>2B231</t>
  </si>
  <si>
    <t>2B233</t>
  </si>
  <si>
    <t>2B234</t>
  </si>
  <si>
    <t>2B235</t>
  </si>
  <si>
    <t>2B236</t>
  </si>
  <si>
    <t>2B238</t>
  </si>
  <si>
    <t>2B239</t>
  </si>
  <si>
    <t>2B241</t>
  </si>
  <si>
    <t>2B242</t>
  </si>
  <si>
    <t>2B243</t>
  </si>
  <si>
    <t>2B244</t>
  </si>
  <si>
    <t>2B245</t>
  </si>
  <si>
    <t>2B246</t>
  </si>
  <si>
    <t>2B248</t>
  </si>
  <si>
    <t>2B250</t>
  </si>
  <si>
    <t>2B251</t>
  </si>
  <si>
    <t>2B252</t>
  </si>
  <si>
    <t>2B255</t>
  </si>
  <si>
    <t>2B256</t>
  </si>
  <si>
    <t>2B257</t>
  </si>
  <si>
    <t>2B260</t>
  </si>
  <si>
    <t>2B261</t>
  </si>
  <si>
    <t>2B263</t>
  </si>
  <si>
    <t>2B264</t>
  </si>
  <si>
    <t>2B265</t>
  </si>
  <si>
    <t>2B267</t>
  </si>
  <si>
    <t>2B273</t>
  </si>
  <si>
    <t>2B274</t>
  </si>
  <si>
    <t>2B275</t>
  </si>
  <si>
    <t>2B277</t>
  </si>
  <si>
    <t>2B280</t>
  </si>
  <si>
    <t>2B281</t>
  </si>
  <si>
    <t>2B283</t>
  </si>
  <si>
    <t>2B286</t>
  </si>
  <si>
    <t>2B287</t>
  </si>
  <si>
    <t>2B289</t>
  </si>
  <si>
    <t>2B290</t>
  </si>
  <si>
    <t>2B291</t>
  </si>
  <si>
    <t>2B292</t>
  </si>
  <si>
    <t>2B293</t>
  </si>
  <si>
    <t>2B296</t>
  </si>
  <si>
    <t>2B297</t>
  </si>
  <si>
    <t>2B298</t>
  </si>
  <si>
    <t>2B299</t>
  </si>
  <si>
    <t>2B301</t>
  </si>
  <si>
    <t>2B302</t>
  </si>
  <si>
    <t>2B303</t>
  </si>
  <si>
    <t>2B304</t>
  </si>
  <si>
    <t>2B305</t>
  </si>
  <si>
    <t>2B306</t>
  </si>
  <si>
    <t>2B307</t>
  </si>
  <si>
    <t>2B309</t>
  </si>
  <si>
    <t>2B311</t>
  </si>
  <si>
    <t>2B313</t>
  </si>
  <si>
    <t>2B314</t>
  </si>
  <si>
    <t>2B315</t>
  </si>
  <si>
    <t>2B316</t>
  </si>
  <si>
    <t>2B317</t>
  </si>
  <si>
    <t>2B318</t>
  </si>
  <si>
    <t>2B319</t>
  </si>
  <si>
    <t>2B320</t>
  </si>
  <si>
    <t>2B321</t>
  </si>
  <si>
    <t>2B327</t>
  </si>
  <si>
    <t>2B328</t>
  </si>
  <si>
    <t>2B329</t>
  </si>
  <si>
    <t>2B332</t>
  </si>
  <si>
    <t>2B333</t>
  </si>
  <si>
    <t>2B334</t>
  </si>
  <si>
    <t>2B335</t>
  </si>
  <si>
    <t>2B337</t>
  </si>
  <si>
    <t>2B338</t>
  </si>
  <si>
    <t>2B339</t>
  </si>
  <si>
    <t>2B340</t>
  </si>
  <si>
    <t>2B341</t>
  </si>
  <si>
    <t>2B342</t>
  </si>
  <si>
    <t>2B343</t>
  </si>
  <si>
    <t>2B344</t>
  </si>
  <si>
    <t>2B346</t>
  </si>
  <si>
    <t>2B347</t>
  </si>
  <si>
    <t>2B350</t>
  </si>
  <si>
    <t>2B352</t>
  </si>
  <si>
    <t>2B353</t>
  </si>
  <si>
    <t>2B354</t>
  </si>
  <si>
    <t>2B355</t>
  </si>
  <si>
    <t>2B356</t>
  </si>
  <si>
    <t>2B361</t>
  </si>
  <si>
    <t>2B364</t>
  </si>
  <si>
    <t>2B365</t>
  </si>
  <si>
    <t>2B366</t>
  </si>
  <si>
    <t>08003</t>
  </si>
  <si>
    <t>08004</t>
  </si>
  <si>
    <t>08005</t>
  </si>
  <si>
    <t>08006</t>
  </si>
  <si>
    <t>08008</t>
  </si>
  <si>
    <t>08010</t>
  </si>
  <si>
    <t>08011</t>
  </si>
  <si>
    <t>08013</t>
  </si>
  <si>
    <t>08014</t>
  </si>
  <si>
    <t>08015</t>
  </si>
  <si>
    <t>08016</t>
  </si>
  <si>
    <t>08017</t>
  </si>
  <si>
    <t>08018</t>
  </si>
  <si>
    <t>08019</t>
  </si>
  <si>
    <t>08020</t>
  </si>
  <si>
    <t>08021</t>
  </si>
  <si>
    <t>08022</t>
  </si>
  <si>
    <t>08023</t>
  </si>
  <si>
    <t>08024</t>
  </si>
  <si>
    <t>08025</t>
  </si>
  <si>
    <t>08026</t>
  </si>
  <si>
    <t>08027</t>
  </si>
  <si>
    <t>08028</t>
  </si>
  <si>
    <t>08029</t>
  </si>
  <si>
    <t>08030</t>
  </si>
  <si>
    <t>08031</t>
  </si>
  <si>
    <t>08032</t>
  </si>
  <si>
    <t>08033</t>
  </si>
  <si>
    <t>08034</t>
  </si>
  <si>
    <t>08035</t>
  </si>
  <si>
    <t>08036</t>
  </si>
  <si>
    <t>08037</t>
  </si>
  <si>
    <t>08038</t>
  </si>
  <si>
    <t>08039</t>
  </si>
  <si>
    <t>08040</t>
  </si>
  <si>
    <t>08041</t>
  </si>
  <si>
    <t>08043</t>
  </si>
  <si>
    <t>08044</t>
  </si>
  <si>
    <t>08045</t>
  </si>
  <si>
    <t>08046</t>
  </si>
  <si>
    <t>08047</t>
  </si>
  <si>
    <t>08048</t>
  </si>
  <si>
    <t>08049</t>
  </si>
  <si>
    <t>08052</t>
  </si>
  <si>
    <t>08053</t>
  </si>
  <si>
    <t>08055</t>
  </si>
  <si>
    <t>08056</t>
  </si>
  <si>
    <t>08057</t>
  </si>
  <si>
    <t>08058</t>
  </si>
  <si>
    <t>08059</t>
  </si>
  <si>
    <t>08060</t>
  </si>
  <si>
    <t>08061</t>
  </si>
  <si>
    <t>08062</t>
  </si>
  <si>
    <t>08063</t>
  </si>
  <si>
    <t>08064</t>
  </si>
  <si>
    <t>08065</t>
  </si>
  <si>
    <t>08066</t>
  </si>
  <si>
    <t>08067</t>
  </si>
  <si>
    <t>08069</t>
  </si>
  <si>
    <t>08070</t>
  </si>
  <si>
    <t>08071</t>
  </si>
  <si>
    <t>08073</t>
  </si>
  <si>
    <t>08074</t>
  </si>
  <si>
    <t>08075</t>
  </si>
  <si>
    <t>08076</t>
  </si>
  <si>
    <t>08077</t>
  </si>
  <si>
    <t>08078</t>
  </si>
  <si>
    <t>08080</t>
  </si>
  <si>
    <t>08081</t>
  </si>
  <si>
    <t>08082</t>
  </si>
  <si>
    <t>08083</t>
  </si>
  <si>
    <t>08084</t>
  </si>
  <si>
    <t>08085</t>
  </si>
  <si>
    <t>08086</t>
  </si>
  <si>
    <t>08087</t>
  </si>
  <si>
    <t>08088</t>
  </si>
  <si>
    <t>08089</t>
  </si>
  <si>
    <t>08090</t>
  </si>
  <si>
    <t>08092</t>
  </si>
  <si>
    <t>08094</t>
  </si>
  <si>
    <t>08095</t>
  </si>
  <si>
    <t>08096</t>
  </si>
  <si>
    <t>08097</t>
  </si>
  <si>
    <t>08098</t>
  </si>
  <si>
    <t>08099</t>
  </si>
  <si>
    <t>08100</t>
  </si>
  <si>
    <t>08101</t>
  </si>
  <si>
    <t>08102</t>
  </si>
  <si>
    <t>08103</t>
  </si>
  <si>
    <t>08104</t>
  </si>
  <si>
    <t>08106</t>
  </si>
  <si>
    <t>08107</t>
  </si>
  <si>
    <t>08109</t>
  </si>
  <si>
    <t>08110</t>
  </si>
  <si>
    <t>08111</t>
  </si>
  <si>
    <t>08113</t>
  </si>
  <si>
    <t>08115</t>
  </si>
  <si>
    <t>08116</t>
  </si>
  <si>
    <t>08117</t>
  </si>
  <si>
    <t>08119</t>
  </si>
  <si>
    <t>08120</t>
  </si>
  <si>
    <t>08121</t>
  </si>
  <si>
    <t>08122</t>
  </si>
  <si>
    <t>08123</t>
  </si>
  <si>
    <t>08124</t>
  </si>
  <si>
    <t>08125</t>
  </si>
  <si>
    <t>08126</t>
  </si>
  <si>
    <t>08128</t>
  </si>
  <si>
    <t>08130</t>
  </si>
  <si>
    <t>08131</t>
  </si>
  <si>
    <t>08132</t>
  </si>
  <si>
    <t>08133</t>
  </si>
  <si>
    <t>08134</t>
  </si>
  <si>
    <t>08135</t>
  </si>
  <si>
    <t>08136</t>
  </si>
  <si>
    <t>08137</t>
  </si>
  <si>
    <t>08138</t>
  </si>
  <si>
    <t>08139</t>
  </si>
  <si>
    <t>08140</t>
  </si>
  <si>
    <t>08141</t>
  </si>
  <si>
    <t>08142</t>
  </si>
  <si>
    <t>08143</t>
  </si>
  <si>
    <t>08144</t>
  </si>
  <si>
    <t>08145</t>
  </si>
  <si>
    <t>08146</t>
  </si>
  <si>
    <t>08147</t>
  </si>
  <si>
    <t>08148</t>
  </si>
  <si>
    <t>08149</t>
  </si>
  <si>
    <t>08150</t>
  </si>
  <si>
    <t>08151</t>
  </si>
  <si>
    <t>08153</t>
  </si>
  <si>
    <t>08154</t>
  </si>
  <si>
    <t>08155</t>
  </si>
  <si>
    <t>08156</t>
  </si>
  <si>
    <t>08158</t>
  </si>
  <si>
    <t>08159</t>
  </si>
  <si>
    <t>08160</t>
  </si>
  <si>
    <t>08161</t>
  </si>
  <si>
    <t>08162</t>
  </si>
  <si>
    <t>08163</t>
  </si>
  <si>
    <t>08164</t>
  </si>
  <si>
    <t>08165</t>
  </si>
  <si>
    <t>08166</t>
  </si>
  <si>
    <t>08167</t>
  </si>
  <si>
    <t>08168</t>
  </si>
  <si>
    <t>08169</t>
  </si>
  <si>
    <t>08170</t>
  </si>
  <si>
    <t>08171</t>
  </si>
  <si>
    <t>08172</t>
  </si>
  <si>
    <t>08173</t>
  </si>
  <si>
    <t>08174</t>
  </si>
  <si>
    <t>08175</t>
  </si>
  <si>
    <t>08176</t>
  </si>
  <si>
    <t>08178</t>
  </si>
  <si>
    <t>08179</t>
  </si>
  <si>
    <t>08180</t>
  </si>
  <si>
    <t>08182</t>
  </si>
  <si>
    <t>08183</t>
  </si>
  <si>
    <t>08184</t>
  </si>
  <si>
    <t>08185</t>
  </si>
  <si>
    <t>08186</t>
  </si>
  <si>
    <t>08187</t>
  </si>
  <si>
    <t>08188</t>
  </si>
  <si>
    <t>08189</t>
  </si>
  <si>
    <t>08190</t>
  </si>
  <si>
    <t>08191</t>
  </si>
  <si>
    <t>08192</t>
  </si>
  <si>
    <t>08193</t>
  </si>
  <si>
    <t>08194</t>
  </si>
  <si>
    <t>08195</t>
  </si>
  <si>
    <t>08196</t>
  </si>
  <si>
    <t>08197</t>
  </si>
  <si>
    <t>08198</t>
  </si>
  <si>
    <t>08199</t>
  </si>
  <si>
    <t>08200</t>
  </si>
  <si>
    <t>08201</t>
  </si>
  <si>
    <t>08202</t>
  </si>
  <si>
    <t>08203</t>
  </si>
  <si>
    <t>08204</t>
  </si>
  <si>
    <t>08205</t>
  </si>
  <si>
    <t>08206</t>
  </si>
  <si>
    <t>08207</t>
  </si>
  <si>
    <t>08208</t>
  </si>
  <si>
    <t>08209</t>
  </si>
  <si>
    <t>08210</t>
  </si>
  <si>
    <t>08211</t>
  </si>
  <si>
    <t>08212</t>
  </si>
  <si>
    <t>08214</t>
  </si>
  <si>
    <t>08215</t>
  </si>
  <si>
    <t>08216</t>
  </si>
  <si>
    <t>08217</t>
  </si>
  <si>
    <t>08218</t>
  </si>
  <si>
    <t>08219</t>
  </si>
  <si>
    <t>08220</t>
  </si>
  <si>
    <t>08222</t>
  </si>
  <si>
    <t>08223</t>
  </si>
  <si>
    <t>08225</t>
  </si>
  <si>
    <t>08226</t>
  </si>
  <si>
    <t>08228</t>
  </si>
  <si>
    <t>08229</t>
  </si>
  <si>
    <t>08230</t>
  </si>
  <si>
    <t>08232</t>
  </si>
  <si>
    <t>08233</t>
  </si>
  <si>
    <t>08234</t>
  </si>
  <si>
    <t>08235</t>
  </si>
  <si>
    <t>08236</t>
  </si>
  <si>
    <t>08237</t>
  </si>
  <si>
    <t>08238</t>
  </si>
  <si>
    <t>08239</t>
  </si>
  <si>
    <t>08240</t>
  </si>
  <si>
    <t>08242</t>
  </si>
  <si>
    <t>08243</t>
  </si>
  <si>
    <t>08244</t>
  </si>
  <si>
    <t>08245</t>
  </si>
  <si>
    <t>08246</t>
  </si>
  <si>
    <t>08247</t>
  </si>
  <si>
    <t>08248</t>
  </si>
  <si>
    <t>08249</t>
  </si>
  <si>
    <t>08250</t>
  </si>
  <si>
    <t>08251</t>
  </si>
  <si>
    <t>08252</t>
  </si>
  <si>
    <t>08254</t>
  </si>
  <si>
    <t>08255</t>
  </si>
  <si>
    <t>08256</t>
  </si>
  <si>
    <t>08257</t>
  </si>
  <si>
    <t>08259</t>
  </si>
  <si>
    <t>08260</t>
  </si>
  <si>
    <t>08262</t>
  </si>
  <si>
    <t>08263</t>
  </si>
  <si>
    <t>08264</t>
  </si>
  <si>
    <t>08268</t>
  </si>
  <si>
    <t>08269</t>
  </si>
  <si>
    <t>08271</t>
  </si>
  <si>
    <t>08272</t>
  </si>
  <si>
    <t>08273</t>
  </si>
  <si>
    <t>08274</t>
  </si>
  <si>
    <t>08275</t>
  </si>
  <si>
    <t>08276</t>
  </si>
  <si>
    <t>08277</t>
  </si>
  <si>
    <t>08278</t>
  </si>
  <si>
    <t>08279</t>
  </si>
  <si>
    <t>08280</t>
  </si>
  <si>
    <t>08281</t>
  </si>
  <si>
    <t>08282</t>
  </si>
  <si>
    <t>08283</t>
  </si>
  <si>
    <t>08284</t>
  </si>
  <si>
    <t>08286</t>
  </si>
  <si>
    <t>08287</t>
  </si>
  <si>
    <t>08288</t>
  </si>
  <si>
    <t>08289</t>
  </si>
  <si>
    <t>08291</t>
  </si>
  <si>
    <t>08293</t>
  </si>
  <si>
    <t>08294</t>
  </si>
  <si>
    <t>08295</t>
  </si>
  <si>
    <t>08296</t>
  </si>
  <si>
    <t>08297</t>
  </si>
  <si>
    <t>08298</t>
  </si>
  <si>
    <t>08300</t>
  </si>
  <si>
    <t>08301</t>
  </si>
  <si>
    <t>08302</t>
  </si>
  <si>
    <t>08303</t>
  </si>
  <si>
    <t>08304</t>
  </si>
  <si>
    <t>08305</t>
  </si>
  <si>
    <t>08306</t>
  </si>
  <si>
    <t>08307</t>
  </si>
  <si>
    <t>08308</t>
  </si>
  <si>
    <t>08309</t>
  </si>
  <si>
    <t>08310</t>
  </si>
  <si>
    <t>08311</t>
  </si>
  <si>
    <t>08312</t>
  </si>
  <si>
    <t>08313</t>
  </si>
  <si>
    <t>08314</t>
  </si>
  <si>
    <t>08315</t>
  </si>
  <si>
    <t>08316</t>
  </si>
  <si>
    <t>08317</t>
  </si>
  <si>
    <t>08318</t>
  </si>
  <si>
    <t>08319</t>
  </si>
  <si>
    <t>08320</t>
  </si>
  <si>
    <t>08321</t>
  </si>
  <si>
    <t>08322</t>
  </si>
  <si>
    <t>08323</t>
  </si>
  <si>
    <t>08324</t>
  </si>
  <si>
    <t>08325</t>
  </si>
  <si>
    <t>08326</t>
  </si>
  <si>
    <t>08327</t>
  </si>
  <si>
    <t>08328</t>
  </si>
  <si>
    <t>08329</t>
  </si>
  <si>
    <t>08330</t>
  </si>
  <si>
    <t>08331</t>
  </si>
  <si>
    <t>08332</t>
  </si>
  <si>
    <t>08333</t>
  </si>
  <si>
    <t>08334</t>
  </si>
  <si>
    <t>08335</t>
  </si>
  <si>
    <t>08336</t>
  </si>
  <si>
    <t>08338</t>
  </si>
  <si>
    <t>08339</t>
  </si>
  <si>
    <t>08340</t>
  </si>
  <si>
    <t>08341</t>
  </si>
  <si>
    <t>08342</t>
  </si>
  <si>
    <t>08343</t>
  </si>
  <si>
    <t>08344</t>
  </si>
  <si>
    <t>08346</t>
  </si>
  <si>
    <t>08347</t>
  </si>
  <si>
    <t>08348</t>
  </si>
  <si>
    <t>08349</t>
  </si>
  <si>
    <t>08350</t>
  </si>
  <si>
    <t>08351</t>
  </si>
  <si>
    <t>08352</t>
  </si>
  <si>
    <t>08353</t>
  </si>
  <si>
    <t>08354</t>
  </si>
  <si>
    <t>08355</t>
  </si>
  <si>
    <t>08356</t>
  </si>
  <si>
    <t>08357</t>
  </si>
  <si>
    <t>08358</t>
  </si>
  <si>
    <t>08360</t>
  </si>
  <si>
    <t>08361</t>
  </si>
  <si>
    <t>08363</t>
  </si>
  <si>
    <t>08364</t>
  </si>
  <si>
    <t>08365</t>
  </si>
  <si>
    <t>08366</t>
  </si>
  <si>
    <t>08367</t>
  </si>
  <si>
    <t>08368</t>
  </si>
  <si>
    <t>08369</t>
  </si>
  <si>
    <t>08370</t>
  </si>
  <si>
    <t>08372</t>
  </si>
  <si>
    <t>08373</t>
  </si>
  <si>
    <t>08374</t>
  </si>
  <si>
    <t>08375</t>
  </si>
  <si>
    <t>08376</t>
  </si>
  <si>
    <t>08377</t>
  </si>
  <si>
    <t>08378</t>
  </si>
  <si>
    <t>08379</t>
  </si>
  <si>
    <t>08380</t>
  </si>
  <si>
    <t>08381</t>
  </si>
  <si>
    <t>08382</t>
  </si>
  <si>
    <t>08383</t>
  </si>
  <si>
    <t>08384</t>
  </si>
  <si>
    <t>08385</t>
  </si>
  <si>
    <t>08386</t>
  </si>
  <si>
    <t>08387</t>
  </si>
  <si>
    <t>08388</t>
  </si>
  <si>
    <t>08389</t>
  </si>
  <si>
    <t>08390</t>
  </si>
  <si>
    <t>08391</t>
  </si>
  <si>
    <t>08392</t>
  </si>
  <si>
    <t>08393</t>
  </si>
  <si>
    <t>08394</t>
  </si>
  <si>
    <t>08395</t>
  </si>
  <si>
    <t>08396</t>
  </si>
  <si>
    <t>08397</t>
  </si>
  <si>
    <t>08398</t>
  </si>
  <si>
    <t>08399</t>
  </si>
  <si>
    <t>08400</t>
  </si>
  <si>
    <t>08401</t>
  </si>
  <si>
    <t>08402</t>
  </si>
  <si>
    <t>08404</t>
  </si>
  <si>
    <t>08405</t>
  </si>
  <si>
    <t>08406</t>
  </si>
  <si>
    <t>08407</t>
  </si>
  <si>
    <t>08408</t>
  </si>
  <si>
    <t>08409</t>
  </si>
  <si>
    <t>08410</t>
  </si>
  <si>
    <t>08411</t>
  </si>
  <si>
    <t>08412</t>
  </si>
  <si>
    <t>08413</t>
  </si>
  <si>
    <t>08415</t>
  </si>
  <si>
    <t>08416</t>
  </si>
  <si>
    <t>08417</t>
  </si>
  <si>
    <t>08418</t>
  </si>
  <si>
    <t>08419</t>
  </si>
  <si>
    <t>08420</t>
  </si>
  <si>
    <t>08421</t>
  </si>
  <si>
    <t>08422</t>
  </si>
  <si>
    <t>08424</t>
  </si>
  <si>
    <t>08425</t>
  </si>
  <si>
    <t>08426</t>
  </si>
  <si>
    <t>08427</t>
  </si>
  <si>
    <t>08428</t>
  </si>
  <si>
    <t>08429</t>
  </si>
  <si>
    <t>08430</t>
  </si>
  <si>
    <t>08431</t>
  </si>
  <si>
    <t>08432</t>
  </si>
  <si>
    <t>08433</t>
  </si>
  <si>
    <t>08434</t>
  </si>
  <si>
    <t>08435</t>
  </si>
  <si>
    <t>08436</t>
  </si>
  <si>
    <t>08437</t>
  </si>
  <si>
    <t>08438</t>
  </si>
  <si>
    <t>08439</t>
  </si>
  <si>
    <t>08440</t>
  </si>
  <si>
    <t>08444</t>
  </si>
  <si>
    <t>08445</t>
  </si>
  <si>
    <t>08446</t>
  </si>
  <si>
    <t>08448</t>
  </si>
  <si>
    <t>08449</t>
  </si>
  <si>
    <t>08450</t>
  </si>
  <si>
    <t>08451</t>
  </si>
  <si>
    <t>08452</t>
  </si>
  <si>
    <t>08453</t>
  </si>
  <si>
    <t>08454</t>
  </si>
  <si>
    <t>08455</t>
  </si>
  <si>
    <t>08456</t>
  </si>
  <si>
    <t>08457</t>
  </si>
  <si>
    <t>08458</t>
  </si>
  <si>
    <t>08459</t>
  </si>
  <si>
    <t>08460</t>
  </si>
  <si>
    <t>08461</t>
  </si>
  <si>
    <t>08462</t>
  </si>
  <si>
    <t>08463</t>
  </si>
  <si>
    <t>08464</t>
  </si>
  <si>
    <t>08465</t>
  </si>
  <si>
    <t>08466</t>
  </si>
  <si>
    <t>08467</t>
  </si>
  <si>
    <t>08468</t>
  </si>
  <si>
    <t>08469</t>
  </si>
  <si>
    <t>08470</t>
  </si>
  <si>
    <t>08471</t>
  </si>
  <si>
    <t>08472</t>
  </si>
  <si>
    <t>08473</t>
  </si>
  <si>
    <t>08476</t>
  </si>
  <si>
    <t>08477</t>
  </si>
  <si>
    <t>08478</t>
  </si>
  <si>
    <t>08479</t>
  </si>
  <si>
    <t>08480</t>
  </si>
  <si>
    <t>08481</t>
  </si>
  <si>
    <t>08482</t>
  </si>
  <si>
    <t>08483</t>
  </si>
  <si>
    <t>08484</t>
  </si>
  <si>
    <t>08485</t>
  </si>
  <si>
    <t>08486</t>
  </si>
  <si>
    <t>08487</t>
  </si>
  <si>
    <t>08488</t>
  </si>
  <si>
    <t>08489</t>
  </si>
  <si>
    <t>08490</t>
  </si>
  <si>
    <t>08491</t>
  </si>
  <si>
    <t>08492</t>
  </si>
  <si>
    <t>08494</t>
  </si>
  <si>
    <t>08496</t>
  </si>
  <si>
    <t>08497</t>
  </si>
  <si>
    <t>08498</t>
  </si>
  <si>
    <t>08499</t>
  </si>
  <si>
    <t>08500</t>
  </si>
  <si>
    <t>08501</t>
  </si>
  <si>
    <t>08502</t>
  </si>
  <si>
    <t>08503</t>
  </si>
  <si>
    <t>10002</t>
  </si>
  <si>
    <t>10003</t>
  </si>
  <si>
    <t>10004</t>
  </si>
  <si>
    <t>10005</t>
  </si>
  <si>
    <t>10006</t>
  </si>
  <si>
    <t>10007</t>
  </si>
  <si>
    <t>10008</t>
  </si>
  <si>
    <t>10009</t>
  </si>
  <si>
    <t>10010</t>
  </si>
  <si>
    <t>10011</t>
  </si>
  <si>
    <t>10012</t>
  </si>
  <si>
    <t>10013</t>
  </si>
  <si>
    <t>10014</t>
  </si>
  <si>
    <t>10015</t>
  </si>
  <si>
    <t>10017</t>
  </si>
  <si>
    <t>10018</t>
  </si>
  <si>
    <t>10019</t>
  </si>
  <si>
    <t>10020</t>
  </si>
  <si>
    <t>10021</t>
  </si>
  <si>
    <t>10022</t>
  </si>
  <si>
    <t>10023</t>
  </si>
  <si>
    <t>10024</t>
  </si>
  <si>
    <t>10025</t>
  </si>
  <si>
    <t>10026</t>
  </si>
  <si>
    <t>10027</t>
  </si>
  <si>
    <t>10028</t>
  </si>
  <si>
    <t>10029</t>
  </si>
  <si>
    <t>10031</t>
  </si>
  <si>
    <t>10032</t>
  </si>
  <si>
    <t>10033</t>
  </si>
  <si>
    <t>10034</t>
  </si>
  <si>
    <t>10035</t>
  </si>
  <si>
    <t>10037</t>
  </si>
  <si>
    <t>10038</t>
  </si>
  <si>
    <t>10039</t>
  </si>
  <si>
    <t>10040</t>
  </si>
  <si>
    <t>10041</t>
  </si>
  <si>
    <t>10042</t>
  </si>
  <si>
    <t>10043</t>
  </si>
  <si>
    <t>10044</t>
  </si>
  <si>
    <t>10045</t>
  </si>
  <si>
    <t>10046</t>
  </si>
  <si>
    <t>10047</t>
  </si>
  <si>
    <t>10048</t>
  </si>
  <si>
    <t>10049</t>
  </si>
  <si>
    <t>10050</t>
  </si>
  <si>
    <t>10051</t>
  </si>
  <si>
    <t>10052</t>
  </si>
  <si>
    <t>10053</t>
  </si>
  <si>
    <t>10054</t>
  </si>
  <si>
    <t>10055</t>
  </si>
  <si>
    <t>10056</t>
  </si>
  <si>
    <t>10057</t>
  </si>
  <si>
    <t>10058</t>
  </si>
  <si>
    <t>10059</t>
  </si>
  <si>
    <t>10061</t>
  </si>
  <si>
    <t>10062</t>
  </si>
  <si>
    <t>10063</t>
  </si>
  <si>
    <t>10064</t>
  </si>
  <si>
    <t>10065</t>
  </si>
  <si>
    <t>10066</t>
  </si>
  <si>
    <t>10068</t>
  </si>
  <si>
    <t>10069</t>
  </si>
  <si>
    <t>10070</t>
  </si>
  <si>
    <t>10071</t>
  </si>
  <si>
    <t>10072</t>
  </si>
  <si>
    <t>10073</t>
  </si>
  <si>
    <t>10074</t>
  </si>
  <si>
    <t>10075</t>
  </si>
  <si>
    <t>10076</t>
  </si>
  <si>
    <t>10077</t>
  </si>
  <si>
    <t>10078</t>
  </si>
  <si>
    <t>10079</t>
  </si>
  <si>
    <t>10080</t>
  </si>
  <si>
    <t>10082</t>
  </si>
  <si>
    <t>10083</t>
  </si>
  <si>
    <t>10084</t>
  </si>
  <si>
    <t>10085</t>
  </si>
  <si>
    <t>10086</t>
  </si>
  <si>
    <t>10087</t>
  </si>
  <si>
    <t>10089</t>
  </si>
  <si>
    <t>10090</t>
  </si>
  <si>
    <t>10091</t>
  </si>
  <si>
    <t>10092</t>
  </si>
  <si>
    <t>10093</t>
  </si>
  <si>
    <t>10094</t>
  </si>
  <si>
    <t>10095</t>
  </si>
  <si>
    <t>10096</t>
  </si>
  <si>
    <t>10097</t>
  </si>
  <si>
    <t>10098</t>
  </si>
  <si>
    <t>10099</t>
  </si>
  <si>
    <t>10100</t>
  </si>
  <si>
    <t>10101</t>
  </si>
  <si>
    <t>10102</t>
  </si>
  <si>
    <t>10103</t>
  </si>
  <si>
    <t>10104</t>
  </si>
  <si>
    <t>10105</t>
  </si>
  <si>
    <t>10106</t>
  </si>
  <si>
    <t>10107</t>
  </si>
  <si>
    <t>10108</t>
  </si>
  <si>
    <t>10109</t>
  </si>
  <si>
    <t>10110</t>
  </si>
  <si>
    <t>10111</t>
  </si>
  <si>
    <t>10112</t>
  </si>
  <si>
    <t>10113</t>
  </si>
  <si>
    <t>10114</t>
  </si>
  <si>
    <t>10116</t>
  </si>
  <si>
    <t>10117</t>
  </si>
  <si>
    <t>10118</t>
  </si>
  <si>
    <t>10119</t>
  </si>
  <si>
    <t>10120</t>
  </si>
  <si>
    <t>10121</t>
  </si>
  <si>
    <t>10122</t>
  </si>
  <si>
    <t>10123</t>
  </si>
  <si>
    <t>10124</t>
  </si>
  <si>
    <t>10125</t>
  </si>
  <si>
    <t>10126</t>
  </si>
  <si>
    <t>10127</t>
  </si>
  <si>
    <t>10128</t>
  </si>
  <si>
    <t>10129</t>
  </si>
  <si>
    <t>10130</t>
  </si>
  <si>
    <t>10131</t>
  </si>
  <si>
    <t>10132</t>
  </si>
  <si>
    <t>10133</t>
  </si>
  <si>
    <t>10134</t>
  </si>
  <si>
    <t>10135</t>
  </si>
  <si>
    <t>10136</t>
  </si>
  <si>
    <t>10137</t>
  </si>
  <si>
    <t>10138</t>
  </si>
  <si>
    <t>10139</t>
  </si>
  <si>
    <t>10140</t>
  </si>
  <si>
    <t>10141</t>
  </si>
  <si>
    <t>10142</t>
  </si>
  <si>
    <t>10143</t>
  </si>
  <si>
    <t>10144</t>
  </si>
  <si>
    <t>10145</t>
  </si>
  <si>
    <t>10146</t>
  </si>
  <si>
    <t>10147</t>
  </si>
  <si>
    <t>10148</t>
  </si>
  <si>
    <t>10149</t>
  </si>
  <si>
    <t>10150</t>
  </si>
  <si>
    <t>10151</t>
  </si>
  <si>
    <t>10153</t>
  </si>
  <si>
    <t>10154</t>
  </si>
  <si>
    <t>10155</t>
  </si>
  <si>
    <t>10156</t>
  </si>
  <si>
    <t>10157</t>
  </si>
  <si>
    <t>10158</t>
  </si>
  <si>
    <t>10159</t>
  </si>
  <si>
    <t>10160</t>
  </si>
  <si>
    <t>10161</t>
  </si>
  <si>
    <t>10162</t>
  </si>
  <si>
    <t>10163</t>
  </si>
  <si>
    <t>10164</t>
  </si>
  <si>
    <t>10165</t>
  </si>
  <si>
    <t>10166</t>
  </si>
  <si>
    <t>10167</t>
  </si>
  <si>
    <t>10168</t>
  </si>
  <si>
    <t>10169</t>
  </si>
  <si>
    <t>10170</t>
  </si>
  <si>
    <t>10171</t>
  </si>
  <si>
    <t>10172</t>
  </si>
  <si>
    <t>10173</t>
  </si>
  <si>
    <t>10174</t>
  </si>
  <si>
    <t>10175</t>
  </si>
  <si>
    <t>10176</t>
  </si>
  <si>
    <t>10177</t>
  </si>
  <si>
    <t>10178</t>
  </si>
  <si>
    <t>10179</t>
  </si>
  <si>
    <t>10180</t>
  </si>
  <si>
    <t>10181</t>
  </si>
  <si>
    <t>10182</t>
  </si>
  <si>
    <t>10183</t>
  </si>
  <si>
    <t>10184</t>
  </si>
  <si>
    <t>10185</t>
  </si>
  <si>
    <t>10186</t>
  </si>
  <si>
    <t>10187</t>
  </si>
  <si>
    <t>10188</t>
  </si>
  <si>
    <t>10189</t>
  </si>
  <si>
    <t>10190</t>
  </si>
  <si>
    <t>10192</t>
  </si>
  <si>
    <t>10193</t>
  </si>
  <si>
    <t>10194</t>
  </si>
  <si>
    <t>10195</t>
  </si>
  <si>
    <t>10196</t>
  </si>
  <si>
    <t>10197</t>
  </si>
  <si>
    <t>10198</t>
  </si>
  <si>
    <t>10199</t>
  </si>
  <si>
    <t>10200</t>
  </si>
  <si>
    <t>10201</t>
  </si>
  <si>
    <t>10202</t>
  </si>
  <si>
    <t>10203</t>
  </si>
  <si>
    <t>10204</t>
  </si>
  <si>
    <t>10205</t>
  </si>
  <si>
    <t>10206</t>
  </si>
  <si>
    <t>10207</t>
  </si>
  <si>
    <t>10208</t>
  </si>
  <si>
    <t>10209</t>
  </si>
  <si>
    <t>10210</t>
  </si>
  <si>
    <t>10211</t>
  </si>
  <si>
    <t>10212</t>
  </si>
  <si>
    <t>10213</t>
  </si>
  <si>
    <t>10214</t>
  </si>
  <si>
    <t>10215</t>
  </si>
  <si>
    <t>10216</t>
  </si>
  <si>
    <t>10217</t>
  </si>
  <si>
    <t>10218</t>
  </si>
  <si>
    <t>10219</t>
  </si>
  <si>
    <t>10220</t>
  </si>
  <si>
    <t>10221</t>
  </si>
  <si>
    <t>10222</t>
  </si>
  <si>
    <t>10223</t>
  </si>
  <si>
    <t>10224</t>
  </si>
  <si>
    <t>10225</t>
  </si>
  <si>
    <t>10226</t>
  </si>
  <si>
    <t>10227</t>
  </si>
  <si>
    <t>10228</t>
  </si>
  <si>
    <t>10229</t>
  </si>
  <si>
    <t>10230</t>
  </si>
  <si>
    <t>10231</t>
  </si>
  <si>
    <t>10232</t>
  </si>
  <si>
    <t>10233</t>
  </si>
  <si>
    <t>10234</t>
  </si>
  <si>
    <t>10235</t>
  </si>
  <si>
    <t>10236</t>
  </si>
  <si>
    <t>10237</t>
  </si>
  <si>
    <t>10238</t>
  </si>
  <si>
    <t>10239</t>
  </si>
  <si>
    <t>10240</t>
  </si>
  <si>
    <t>10241</t>
  </si>
  <si>
    <t>10242</t>
  </si>
  <si>
    <t>10243</t>
  </si>
  <si>
    <t>10245</t>
  </si>
  <si>
    <t>10246</t>
  </si>
  <si>
    <t>10247</t>
  </si>
  <si>
    <t>10248</t>
  </si>
  <si>
    <t>10249</t>
  </si>
  <si>
    <t>10250</t>
  </si>
  <si>
    <t>10251</t>
  </si>
  <si>
    <t>10252</t>
  </si>
  <si>
    <t>10253</t>
  </si>
  <si>
    <t>10254</t>
  </si>
  <si>
    <t>10255</t>
  </si>
  <si>
    <t>10256</t>
  </si>
  <si>
    <t>10257</t>
  </si>
  <si>
    <t>10258</t>
  </si>
  <si>
    <t>10259</t>
  </si>
  <si>
    <t>10260</t>
  </si>
  <si>
    <t>10261</t>
  </si>
  <si>
    <t>10262</t>
  </si>
  <si>
    <t>10263</t>
  </si>
  <si>
    <t>10264</t>
  </si>
  <si>
    <t>10266</t>
  </si>
  <si>
    <t>10267</t>
  </si>
  <si>
    <t>10268</t>
  </si>
  <si>
    <t>10269</t>
  </si>
  <si>
    <t>10270</t>
  </si>
  <si>
    <t>10271</t>
  </si>
  <si>
    <t>10272</t>
  </si>
  <si>
    <t>10273</t>
  </si>
  <si>
    <t>10274</t>
  </si>
  <si>
    <t>10275</t>
  </si>
  <si>
    <t>10276</t>
  </si>
  <si>
    <t>10278</t>
  </si>
  <si>
    <t>10279</t>
  </si>
  <si>
    <t>10280</t>
  </si>
  <si>
    <t>10281</t>
  </si>
  <si>
    <t>10283</t>
  </si>
  <si>
    <t>10284</t>
  </si>
  <si>
    <t>10285</t>
  </si>
  <si>
    <t>10286</t>
  </si>
  <si>
    <t>10287</t>
  </si>
  <si>
    <t>10288</t>
  </si>
  <si>
    <t>10289</t>
  </si>
  <si>
    <t>10290</t>
  </si>
  <si>
    <t>10291</t>
  </si>
  <si>
    <t>10293</t>
  </si>
  <si>
    <t>10294</t>
  </si>
  <si>
    <t>10295</t>
  </si>
  <si>
    <t>10296</t>
  </si>
  <si>
    <t>10298</t>
  </si>
  <si>
    <t>10299</t>
  </si>
  <si>
    <t>10300</t>
  </si>
  <si>
    <t>10301</t>
  </si>
  <si>
    <t>10302</t>
  </si>
  <si>
    <t>10303</t>
  </si>
  <si>
    <t>10304</t>
  </si>
  <si>
    <t>10305</t>
  </si>
  <si>
    <t>10306</t>
  </si>
  <si>
    <t>10307</t>
  </si>
  <si>
    <t>10308</t>
  </si>
  <si>
    <t>10309</t>
  </si>
  <si>
    <t>10310</t>
  </si>
  <si>
    <t>10312</t>
  </si>
  <si>
    <t>10313</t>
  </si>
  <si>
    <t>10314</t>
  </si>
  <si>
    <t>10315</t>
  </si>
  <si>
    <t>10316</t>
  </si>
  <si>
    <t>10317</t>
  </si>
  <si>
    <t>10318</t>
  </si>
  <si>
    <t>10319</t>
  </si>
  <si>
    <t>10320</t>
  </si>
  <si>
    <t>10323</t>
  </si>
  <si>
    <t>10324</t>
  </si>
  <si>
    <t>10326</t>
  </si>
  <si>
    <t>10327</t>
  </si>
  <si>
    <t>10328</t>
  </si>
  <si>
    <t>10329</t>
  </si>
  <si>
    <t>10330</t>
  </si>
  <si>
    <t>10331</t>
  </si>
  <si>
    <t>10332</t>
  </si>
  <si>
    <t>10334</t>
  </si>
  <si>
    <t>10335</t>
  </si>
  <si>
    <t>10336</t>
  </si>
  <si>
    <t>10337</t>
  </si>
  <si>
    <t>10338</t>
  </si>
  <si>
    <t>10339</t>
  </si>
  <si>
    <t>10340</t>
  </si>
  <si>
    <t>10341</t>
  </si>
  <si>
    <t>10342</t>
  </si>
  <si>
    <t>10345</t>
  </si>
  <si>
    <t>10346</t>
  </si>
  <si>
    <t>10347</t>
  </si>
  <si>
    <t>10348</t>
  </si>
  <si>
    <t>10350</t>
  </si>
  <si>
    <t>10351</t>
  </si>
  <si>
    <t>10353</t>
  </si>
  <si>
    <t>10354</t>
  </si>
  <si>
    <t>10355</t>
  </si>
  <si>
    <t>10356</t>
  </si>
  <si>
    <t>10358</t>
  </si>
  <si>
    <t>10359</t>
  </si>
  <si>
    <t>10360</t>
  </si>
  <si>
    <t>10361</t>
  </si>
  <si>
    <t>10363</t>
  </si>
  <si>
    <t>10364</t>
  </si>
  <si>
    <t>10365</t>
  </si>
  <si>
    <t>10366</t>
  </si>
  <si>
    <t>10367</t>
  </si>
  <si>
    <t>10368</t>
  </si>
  <si>
    <t>10369</t>
  </si>
  <si>
    <t>10370</t>
  </si>
  <si>
    <t>10371</t>
  </si>
  <si>
    <t>10372</t>
  </si>
  <si>
    <t>10373</t>
  </si>
  <si>
    <t>10374</t>
  </si>
  <si>
    <t>10375</t>
  </si>
  <si>
    <t>10376</t>
  </si>
  <si>
    <t>10377</t>
  </si>
  <si>
    <t>10378</t>
  </si>
  <si>
    <t>10379</t>
  </si>
  <si>
    <t>10380</t>
  </si>
  <si>
    <t>10381</t>
  </si>
  <si>
    <t>10382</t>
  </si>
  <si>
    <t>10383</t>
  </si>
  <si>
    <t>10384</t>
  </si>
  <si>
    <t>10386</t>
  </si>
  <si>
    <t>10388</t>
  </si>
  <si>
    <t>10389</t>
  </si>
  <si>
    <t>10390</t>
  </si>
  <si>
    <t>10391</t>
  </si>
  <si>
    <t>10392</t>
  </si>
  <si>
    <t>10393</t>
  </si>
  <si>
    <t>10394</t>
  </si>
  <si>
    <t>10395</t>
  </si>
  <si>
    <t>10396</t>
  </si>
  <si>
    <t>10397</t>
  </si>
  <si>
    <t>10398</t>
  </si>
  <si>
    <t>10399</t>
  </si>
  <si>
    <t>10400</t>
  </si>
  <si>
    <t>10401</t>
  </si>
  <si>
    <t>10402</t>
  </si>
  <si>
    <t>10403</t>
  </si>
  <si>
    <t>10404</t>
  </si>
  <si>
    <t>10405</t>
  </si>
  <si>
    <t>10406</t>
  </si>
  <si>
    <t>10408</t>
  </si>
  <si>
    <t>10409</t>
  </si>
  <si>
    <t>10410</t>
  </si>
  <si>
    <t>10411</t>
  </si>
  <si>
    <t>10412</t>
  </si>
  <si>
    <t>10414</t>
  </si>
  <si>
    <t>10416</t>
  </si>
  <si>
    <t>10417</t>
  </si>
  <si>
    <t>10418</t>
  </si>
  <si>
    <t>10419</t>
  </si>
  <si>
    <t>10420</t>
  </si>
  <si>
    <t>10421</t>
  </si>
  <si>
    <t>10422</t>
  </si>
  <si>
    <t>10423</t>
  </si>
  <si>
    <t>10424</t>
  </si>
  <si>
    <t>10425</t>
  </si>
  <si>
    <t>10426</t>
  </si>
  <si>
    <t>10427</t>
  </si>
  <si>
    <t>10428</t>
  </si>
  <si>
    <t>10429</t>
  </si>
  <si>
    <t>10430</t>
  </si>
  <si>
    <t>10431</t>
  </si>
  <si>
    <t>10432</t>
  </si>
  <si>
    <t>10433</t>
  </si>
  <si>
    <t>10434</t>
  </si>
  <si>
    <t>10435</t>
  </si>
  <si>
    <t>10436</t>
  </si>
  <si>
    <t>10437</t>
  </si>
  <si>
    <t>10438</t>
  </si>
  <si>
    <t>10439</t>
  </si>
  <si>
    <t>10440</t>
  </si>
  <si>
    <t>10441</t>
  </si>
  <si>
    <t>10442</t>
  </si>
  <si>
    <t>10443</t>
  </si>
  <si>
    <t>10444</t>
  </si>
  <si>
    <t>10445</t>
  </si>
  <si>
    <t>51001</t>
  </si>
  <si>
    <t>51002</t>
  </si>
  <si>
    <t>51003</t>
  </si>
  <si>
    <t>51004</t>
  </si>
  <si>
    <t>51005</t>
  </si>
  <si>
    <t>51006</t>
  </si>
  <si>
    <t>51007</t>
  </si>
  <si>
    <t>51008</t>
  </si>
  <si>
    <t>51009</t>
  </si>
  <si>
    <t>51010</t>
  </si>
  <si>
    <t>51012</t>
  </si>
  <si>
    <t>51013</t>
  </si>
  <si>
    <t>51014</t>
  </si>
  <si>
    <t>51015</t>
  </si>
  <si>
    <t>51016</t>
  </si>
  <si>
    <t>51017</t>
  </si>
  <si>
    <t>51018</t>
  </si>
  <si>
    <t>51019</t>
  </si>
  <si>
    <t>51020</t>
  </si>
  <si>
    <t>51022</t>
  </si>
  <si>
    <t>51023</t>
  </si>
  <si>
    <t>51025</t>
  </si>
  <si>
    <t>51027</t>
  </si>
  <si>
    <t>51028</t>
  </si>
  <si>
    <t>51029</t>
  </si>
  <si>
    <t>51030</t>
  </si>
  <si>
    <t>51031</t>
  </si>
  <si>
    <t>51032</t>
  </si>
  <si>
    <t>51033</t>
  </si>
  <si>
    <t>51034</t>
  </si>
  <si>
    <t>51035</t>
  </si>
  <si>
    <t>51036</t>
  </si>
  <si>
    <t>51037</t>
  </si>
  <si>
    <t>51038</t>
  </si>
  <si>
    <t>51039</t>
  </si>
  <si>
    <t>51040</t>
  </si>
  <si>
    <t>51041</t>
  </si>
  <si>
    <t>51042</t>
  </si>
  <si>
    <t>51044</t>
  </si>
  <si>
    <t>51045</t>
  </si>
  <si>
    <t>51046</t>
  </si>
  <si>
    <t>51047</t>
  </si>
  <si>
    <t>51048</t>
  </si>
  <si>
    <t>51049</t>
  </si>
  <si>
    <t>51050</t>
  </si>
  <si>
    <t>51051</t>
  </si>
  <si>
    <t>51052</t>
  </si>
  <si>
    <t>51053</t>
  </si>
  <si>
    <t>51054</t>
  </si>
  <si>
    <t>51056</t>
  </si>
  <si>
    <t>51057</t>
  </si>
  <si>
    <t>51059</t>
  </si>
  <si>
    <t>51060</t>
  </si>
  <si>
    <t>51061</t>
  </si>
  <si>
    <t>51062</t>
  </si>
  <si>
    <t>51063</t>
  </si>
  <si>
    <t>51065</t>
  </si>
  <si>
    <t>51066</t>
  </si>
  <si>
    <t>51068</t>
  </si>
  <si>
    <t>51069</t>
  </si>
  <si>
    <t>51070</t>
  </si>
  <si>
    <t>51071</t>
  </si>
  <si>
    <t>51072</t>
  </si>
  <si>
    <t>51073</t>
  </si>
  <si>
    <t>51075</t>
  </si>
  <si>
    <t>51076</t>
  </si>
  <si>
    <t>51077</t>
  </si>
  <si>
    <t>51078</t>
  </si>
  <si>
    <t>51079</t>
  </si>
  <si>
    <t>51080</t>
  </si>
  <si>
    <t>51081</t>
  </si>
  <si>
    <t>51082</t>
  </si>
  <si>
    <t>51083</t>
  </si>
  <si>
    <t>51084</t>
  </si>
  <si>
    <t>51085</t>
  </si>
  <si>
    <t>51086</t>
  </si>
  <si>
    <t>51087</t>
  </si>
  <si>
    <t>51088</t>
  </si>
  <si>
    <t>51089</t>
  </si>
  <si>
    <t>51090</t>
  </si>
  <si>
    <t>51091</t>
  </si>
  <si>
    <t>51092</t>
  </si>
  <si>
    <t>51093</t>
  </si>
  <si>
    <t>51094</t>
  </si>
  <si>
    <t>51095</t>
  </si>
  <si>
    <t>51097</t>
  </si>
  <si>
    <t>51098</t>
  </si>
  <si>
    <t>51099</t>
  </si>
  <si>
    <t>51100</t>
  </si>
  <si>
    <t>51101</t>
  </si>
  <si>
    <t>51102</t>
  </si>
  <si>
    <t>51103</t>
  </si>
  <si>
    <t>51104</t>
  </si>
  <si>
    <t>51106</t>
  </si>
  <si>
    <t>51107</t>
  </si>
  <si>
    <t>51109</t>
  </si>
  <si>
    <t>51110</t>
  </si>
  <si>
    <t>51111</t>
  </si>
  <si>
    <t>51112</t>
  </si>
  <si>
    <t>51113</t>
  </si>
  <si>
    <t>51116</t>
  </si>
  <si>
    <t>51117</t>
  </si>
  <si>
    <t>51120</t>
  </si>
  <si>
    <t>51121</t>
  </si>
  <si>
    <t>51122</t>
  </si>
  <si>
    <t>51124</t>
  </si>
  <si>
    <t>51125</t>
  </si>
  <si>
    <t>51126</t>
  </si>
  <si>
    <t>51127</t>
  </si>
  <si>
    <t>51128</t>
  </si>
  <si>
    <t>51129</t>
  </si>
  <si>
    <t>51130</t>
  </si>
  <si>
    <t>51132</t>
  </si>
  <si>
    <t>51133</t>
  </si>
  <si>
    <t>51134</t>
  </si>
  <si>
    <t>51135</t>
  </si>
  <si>
    <t>51136</t>
  </si>
  <si>
    <t>51137</t>
  </si>
  <si>
    <t>51138</t>
  </si>
  <si>
    <t>51139</t>
  </si>
  <si>
    <t>51140</t>
  </si>
  <si>
    <t>51141</t>
  </si>
  <si>
    <t>51142</t>
  </si>
  <si>
    <t>51143</t>
  </si>
  <si>
    <t>51144</t>
  </si>
  <si>
    <t>51145</t>
  </si>
  <si>
    <t>51146</t>
  </si>
  <si>
    <t>51147</t>
  </si>
  <si>
    <t>51148</t>
  </si>
  <si>
    <t>51149</t>
  </si>
  <si>
    <t>51150</t>
  </si>
  <si>
    <t>51151</t>
  </si>
  <si>
    <t>51152</t>
  </si>
  <si>
    <t>51153</t>
  </si>
  <si>
    <t>51154</t>
  </si>
  <si>
    <t>51155</t>
  </si>
  <si>
    <t>51156</t>
  </si>
  <si>
    <t>51157</t>
  </si>
  <si>
    <t>51158</t>
  </si>
  <si>
    <t>51160</t>
  </si>
  <si>
    <t>51161</t>
  </si>
  <si>
    <t>51162</t>
  </si>
  <si>
    <t>51163</t>
  </si>
  <si>
    <t>51164</t>
  </si>
  <si>
    <t>51165</t>
  </si>
  <si>
    <t>51166</t>
  </si>
  <si>
    <t>51167</t>
  </si>
  <si>
    <t>51168</t>
  </si>
  <si>
    <t>51169</t>
  </si>
  <si>
    <t>51170</t>
  </si>
  <si>
    <t>51171</t>
  </si>
  <si>
    <t>51173</t>
  </si>
  <si>
    <t>51174</t>
  </si>
  <si>
    <t>51175</t>
  </si>
  <si>
    <t>51176</t>
  </si>
  <si>
    <t>51177</t>
  </si>
  <si>
    <t>51178</t>
  </si>
  <si>
    <t>51179</t>
  </si>
  <si>
    <t>51181</t>
  </si>
  <si>
    <t>51182</t>
  </si>
  <si>
    <t>51183</t>
  </si>
  <si>
    <t>51184</t>
  </si>
  <si>
    <t>51185</t>
  </si>
  <si>
    <t>51186</t>
  </si>
  <si>
    <t>51187</t>
  </si>
  <si>
    <t>51188</t>
  </si>
  <si>
    <t>51190</t>
  </si>
  <si>
    <t>51191</t>
  </si>
  <si>
    <t>51192</t>
  </si>
  <si>
    <t>51193</t>
  </si>
  <si>
    <t>51194</t>
  </si>
  <si>
    <t>51195</t>
  </si>
  <si>
    <t>51196</t>
  </si>
  <si>
    <t>51197</t>
  </si>
  <si>
    <t>51198</t>
  </si>
  <si>
    <t>51199</t>
  </si>
  <si>
    <t>51200</t>
  </si>
  <si>
    <t>51201</t>
  </si>
  <si>
    <t>51202</t>
  </si>
  <si>
    <t>51203</t>
  </si>
  <si>
    <t>51204</t>
  </si>
  <si>
    <t>51205</t>
  </si>
  <si>
    <t>51206</t>
  </si>
  <si>
    <t>51208</t>
  </si>
  <si>
    <t>51210</t>
  </si>
  <si>
    <t>51211</t>
  </si>
  <si>
    <t>51212</t>
  </si>
  <si>
    <t>51213</t>
  </si>
  <si>
    <t>51214</t>
  </si>
  <si>
    <t>51215</t>
  </si>
  <si>
    <t>51216</t>
  </si>
  <si>
    <t>51217</t>
  </si>
  <si>
    <t>51218</t>
  </si>
  <si>
    <t>51219</t>
  </si>
  <si>
    <t>51220</t>
  </si>
  <si>
    <t>51222</t>
  </si>
  <si>
    <t>51223</t>
  </si>
  <si>
    <t>51224</t>
  </si>
  <si>
    <t>51225</t>
  </si>
  <si>
    <t>51226</t>
  </si>
  <si>
    <t>51227</t>
  </si>
  <si>
    <t>51228</t>
  </si>
  <si>
    <t>51229</t>
  </si>
  <si>
    <t>51231</t>
  </si>
  <si>
    <t>51232</t>
  </si>
  <si>
    <t>51233</t>
  </si>
  <si>
    <t>51234</t>
  </si>
  <si>
    <t>51235</t>
  </si>
  <si>
    <t>51236</t>
  </si>
  <si>
    <t>51237</t>
  </si>
  <si>
    <t>51238</t>
  </si>
  <si>
    <t>51239</t>
  </si>
  <si>
    <t>51240</t>
  </si>
  <si>
    <t>51241</t>
  </si>
  <si>
    <t>51242</t>
  </si>
  <si>
    <t>51243</t>
  </si>
  <si>
    <t>51244</t>
  </si>
  <si>
    <t>51245</t>
  </si>
  <si>
    <t>51246</t>
  </si>
  <si>
    <t>51247</t>
  </si>
  <si>
    <t>51248</t>
  </si>
  <si>
    <t>51249</t>
  </si>
  <si>
    <t>51250</t>
  </si>
  <si>
    <t>51251</t>
  </si>
  <si>
    <t>51252</t>
  </si>
  <si>
    <t>51253</t>
  </si>
  <si>
    <t>51254</t>
  </si>
  <si>
    <t>51255</t>
  </si>
  <si>
    <t>51256</t>
  </si>
  <si>
    <t>51258</t>
  </si>
  <si>
    <t>51259</t>
  </si>
  <si>
    <t>51260</t>
  </si>
  <si>
    <t>51262</t>
  </si>
  <si>
    <t>51263</t>
  </si>
  <si>
    <t>51264</t>
  </si>
  <si>
    <t>51265</t>
  </si>
  <si>
    <t>51266</t>
  </si>
  <si>
    <t>51267</t>
  </si>
  <si>
    <t>51268</t>
  </si>
  <si>
    <t>51269</t>
  </si>
  <si>
    <t>51270</t>
  </si>
  <si>
    <t>51272</t>
  </si>
  <si>
    <t>51273</t>
  </si>
  <si>
    <t>51274</t>
  </si>
  <si>
    <t>51275</t>
  </si>
  <si>
    <t>51276</t>
  </si>
  <si>
    <t>51277</t>
  </si>
  <si>
    <t>51278</t>
  </si>
  <si>
    <t>51279</t>
  </si>
  <si>
    <t>51280</t>
  </si>
  <si>
    <t>51281</t>
  </si>
  <si>
    <t>51282</t>
  </si>
  <si>
    <t>51283</t>
  </si>
  <si>
    <t>51284</t>
  </si>
  <si>
    <t>51285</t>
  </si>
  <si>
    <t>51286</t>
  </si>
  <si>
    <t>51287</t>
  </si>
  <si>
    <t>51288</t>
  </si>
  <si>
    <t>51289</t>
  </si>
  <si>
    <t>51290</t>
  </si>
  <si>
    <t>51291</t>
  </si>
  <si>
    <t>51292</t>
  </si>
  <si>
    <t>51293</t>
  </si>
  <si>
    <t>51294</t>
  </si>
  <si>
    <t>51295</t>
  </si>
  <si>
    <t>51296</t>
  </si>
  <si>
    <t>51298</t>
  </si>
  <si>
    <t>51300</t>
  </si>
  <si>
    <t>51301</t>
  </si>
  <si>
    <t>51302</t>
  </si>
  <si>
    <t>51303</t>
  </si>
  <si>
    <t>51304</t>
  </si>
  <si>
    <t>51305</t>
  </si>
  <si>
    <t>51306</t>
  </si>
  <si>
    <t>51307</t>
  </si>
  <si>
    <t>51308</t>
  </si>
  <si>
    <t>51309</t>
  </si>
  <si>
    <t>51310</t>
  </si>
  <si>
    <t>51311</t>
  </si>
  <si>
    <t>51312</t>
  </si>
  <si>
    <t>51313</t>
  </si>
  <si>
    <t>51314</t>
  </si>
  <si>
    <t>51315</t>
  </si>
  <si>
    <t>51316</t>
  </si>
  <si>
    <t>51317</t>
  </si>
  <si>
    <t>51318</t>
  </si>
  <si>
    <t>51319</t>
  </si>
  <si>
    <t>51320</t>
  </si>
  <si>
    <t>51321</t>
  </si>
  <si>
    <t>51322</t>
  </si>
  <si>
    <t>51323</t>
  </si>
  <si>
    <t>51324</t>
  </si>
  <si>
    <t>51325</t>
  </si>
  <si>
    <t>51326</t>
  </si>
  <si>
    <t>51327</t>
  </si>
  <si>
    <t>51328</t>
  </si>
  <si>
    <t>51329</t>
  </si>
  <si>
    <t>51333</t>
  </si>
  <si>
    <t>51334</t>
  </si>
  <si>
    <t>51336</t>
  </si>
  <si>
    <t>51337</t>
  </si>
  <si>
    <t>51338</t>
  </si>
  <si>
    <t>51339</t>
  </si>
  <si>
    <t>51340</t>
  </si>
  <si>
    <t>51341</t>
  </si>
  <si>
    <t>51342</t>
  </si>
  <si>
    <t>51343</t>
  </si>
  <si>
    <t>51344</t>
  </si>
  <si>
    <t>51345</t>
  </si>
  <si>
    <t>51346</t>
  </si>
  <si>
    <t>51348</t>
  </si>
  <si>
    <t>51349</t>
  </si>
  <si>
    <t>51350</t>
  </si>
  <si>
    <t>51351</t>
  </si>
  <si>
    <t>51352</t>
  </si>
  <si>
    <t>51353</t>
  </si>
  <si>
    <t>51354</t>
  </si>
  <si>
    <t>51355</t>
  </si>
  <si>
    <t>51356</t>
  </si>
  <si>
    <t>51357</t>
  </si>
  <si>
    <t>51358</t>
  </si>
  <si>
    <t>51359</t>
  </si>
  <si>
    <t>51360</t>
  </si>
  <si>
    <t>51361</t>
  </si>
  <si>
    <t>51362</t>
  </si>
  <si>
    <t>51363</t>
  </si>
  <si>
    <t>51364</t>
  </si>
  <si>
    <t>51365</t>
  </si>
  <si>
    <t>51367</t>
  </si>
  <si>
    <t>51368</t>
  </si>
  <si>
    <t>51369</t>
  </si>
  <si>
    <t>51370</t>
  </si>
  <si>
    <t>51371</t>
  </si>
  <si>
    <t>51372</t>
  </si>
  <si>
    <t>51373</t>
  </si>
  <si>
    <t>51374</t>
  </si>
  <si>
    <t>51375</t>
  </si>
  <si>
    <t>51376</t>
  </si>
  <si>
    <t>51377</t>
  </si>
  <si>
    <t>51378</t>
  </si>
  <si>
    <t>51379</t>
  </si>
  <si>
    <t>51380</t>
  </si>
  <si>
    <t>51381</t>
  </si>
  <si>
    <t>51382</t>
  </si>
  <si>
    <t>51384</t>
  </si>
  <si>
    <t>51386</t>
  </si>
  <si>
    <t>51387</t>
  </si>
  <si>
    <t>51388</t>
  </si>
  <si>
    <t>51389</t>
  </si>
  <si>
    <t>51390</t>
  </si>
  <si>
    <t>51391</t>
  </si>
  <si>
    <t>51392</t>
  </si>
  <si>
    <t>51393</t>
  </si>
  <si>
    <t>51395</t>
  </si>
  <si>
    <t>51396</t>
  </si>
  <si>
    <t>51397</t>
  </si>
  <si>
    <t>51398</t>
  </si>
  <si>
    <t>51399</t>
  </si>
  <si>
    <t>51402</t>
  </si>
  <si>
    <t>51403</t>
  </si>
  <si>
    <t>51404</t>
  </si>
  <si>
    <t>51406</t>
  </si>
  <si>
    <t>51407</t>
  </si>
  <si>
    <t>51409</t>
  </si>
  <si>
    <t>51410</t>
  </si>
  <si>
    <t>51412</t>
  </si>
  <si>
    <t>51413</t>
  </si>
  <si>
    <t>51414</t>
  </si>
  <si>
    <t>51415</t>
  </si>
  <si>
    <t>51416</t>
  </si>
  <si>
    <t>51417</t>
  </si>
  <si>
    <t>51419</t>
  </si>
  <si>
    <t>51420</t>
  </si>
  <si>
    <t>51421</t>
  </si>
  <si>
    <t>51422</t>
  </si>
  <si>
    <t>51423</t>
  </si>
  <si>
    <t>51424</t>
  </si>
  <si>
    <t>51425</t>
  </si>
  <si>
    <t>51426</t>
  </si>
  <si>
    <t>51428</t>
  </si>
  <si>
    <t>51429</t>
  </si>
  <si>
    <t>51430</t>
  </si>
  <si>
    <t>51431</t>
  </si>
  <si>
    <t>51432</t>
  </si>
  <si>
    <t>51433</t>
  </si>
  <si>
    <t>51434</t>
  </si>
  <si>
    <t>51435</t>
  </si>
  <si>
    <t>51436</t>
  </si>
  <si>
    <t>51437</t>
  </si>
  <si>
    <t>51438</t>
  </si>
  <si>
    <t>51439</t>
  </si>
  <si>
    <t>51440</t>
  </si>
  <si>
    <t>51441</t>
  </si>
  <si>
    <t>51442</t>
  </si>
  <si>
    <t>51443</t>
  </si>
  <si>
    <t>51444</t>
  </si>
  <si>
    <t>51445</t>
  </si>
  <si>
    <t>51446</t>
  </si>
  <si>
    <t>51447</t>
  </si>
  <si>
    <t>51448</t>
  </si>
  <si>
    <t>51449</t>
  </si>
  <si>
    <t>51450</t>
  </si>
  <si>
    <t>51451</t>
  </si>
  <si>
    <t>51452</t>
  </si>
  <si>
    <t>51453</t>
  </si>
  <si>
    <t>51455</t>
  </si>
  <si>
    <t>51456</t>
  </si>
  <si>
    <t>51457</t>
  </si>
  <si>
    <t>51458</t>
  </si>
  <si>
    <t>51459</t>
  </si>
  <si>
    <t>51460</t>
  </si>
  <si>
    <t>51461</t>
  </si>
  <si>
    <t>51463</t>
  </si>
  <si>
    <t>51464</t>
  </si>
  <si>
    <t>51465</t>
  </si>
  <si>
    <t>51466</t>
  </si>
  <si>
    <t>51468</t>
  </si>
  <si>
    <t>51469</t>
  </si>
  <si>
    <t>51470</t>
  </si>
  <si>
    <t>51471</t>
  </si>
  <si>
    <t>51472</t>
  </si>
  <si>
    <t>51473</t>
  </si>
  <si>
    <t>51475</t>
  </si>
  <si>
    <t>51476</t>
  </si>
  <si>
    <t>51477</t>
  </si>
  <si>
    <t>51478</t>
  </si>
  <si>
    <t>51479</t>
  </si>
  <si>
    <t>51480</t>
  </si>
  <si>
    <t>51482</t>
  </si>
  <si>
    <t>51483</t>
  </si>
  <si>
    <t>51484</t>
  </si>
  <si>
    <t>51485</t>
  </si>
  <si>
    <t>51486</t>
  </si>
  <si>
    <t>51487</t>
  </si>
  <si>
    <t>51488</t>
  </si>
  <si>
    <t>51489</t>
  </si>
  <si>
    <t>51490</t>
  </si>
  <si>
    <t>51491</t>
  </si>
  <si>
    <t>51492</t>
  </si>
  <si>
    <t>51493</t>
  </si>
  <si>
    <t>51495</t>
  </si>
  <si>
    <t>51496</t>
  </si>
  <si>
    <t>51497</t>
  </si>
  <si>
    <t>51498</t>
  </si>
  <si>
    <t>51499</t>
  </si>
  <si>
    <t>51500</t>
  </si>
  <si>
    <t>51501</t>
  </si>
  <si>
    <t>51502</t>
  </si>
  <si>
    <t>51503</t>
  </si>
  <si>
    <t>51504</t>
  </si>
  <si>
    <t>51505</t>
  </si>
  <si>
    <t>51506</t>
  </si>
  <si>
    <t>51507</t>
  </si>
  <si>
    <t>51508</t>
  </si>
  <si>
    <t>51509</t>
  </si>
  <si>
    <t>51510</t>
  </si>
  <si>
    <t>51511</t>
  </si>
  <si>
    <t>51512</t>
  </si>
  <si>
    <t>51513</t>
  </si>
  <si>
    <t>51514</t>
  </si>
  <si>
    <t>51515</t>
  </si>
  <si>
    <t>51516</t>
  </si>
  <si>
    <t>51517</t>
  </si>
  <si>
    <t>51518</t>
  </si>
  <si>
    <t>51519</t>
  </si>
  <si>
    <t>51520</t>
  </si>
  <si>
    <t>51521</t>
  </si>
  <si>
    <t>51522</t>
  </si>
  <si>
    <t>51523</t>
  </si>
  <si>
    <t>51524</t>
  </si>
  <si>
    <t>51525</t>
  </si>
  <si>
    <t>51526</t>
  </si>
  <si>
    <t>51527</t>
  </si>
  <si>
    <t>51528</t>
  </si>
  <si>
    <t>51529</t>
  </si>
  <si>
    <t>51530</t>
  </si>
  <si>
    <t>51531</t>
  </si>
  <si>
    <t>51532</t>
  </si>
  <si>
    <t>51533</t>
  </si>
  <si>
    <t>51534</t>
  </si>
  <si>
    <t>51535</t>
  </si>
  <si>
    <t>51536</t>
  </si>
  <si>
    <t>51537</t>
  </si>
  <si>
    <t>51538</t>
  </si>
  <si>
    <t>51539</t>
  </si>
  <si>
    <t>51542</t>
  </si>
  <si>
    <t>51543</t>
  </si>
  <si>
    <t>51544</t>
  </si>
  <si>
    <t>51545</t>
  </si>
  <si>
    <t>51546</t>
  </si>
  <si>
    <t>51547</t>
  </si>
  <si>
    <t>51548</t>
  </si>
  <si>
    <t>51549</t>
  </si>
  <si>
    <t>51550</t>
  </si>
  <si>
    <t>51551</t>
  </si>
  <si>
    <t>51552</t>
  </si>
  <si>
    <t>51553</t>
  </si>
  <si>
    <t>51555</t>
  </si>
  <si>
    <t>51556</t>
  </si>
  <si>
    <t>51557</t>
  </si>
  <si>
    <t>51558</t>
  </si>
  <si>
    <t>51559</t>
  </si>
  <si>
    <t>51560</t>
  </si>
  <si>
    <t>51562</t>
  </si>
  <si>
    <t>51563</t>
  </si>
  <si>
    <t>51564</t>
  </si>
  <si>
    <t>51565</t>
  </si>
  <si>
    <t>51566</t>
  </si>
  <si>
    <t>51567</t>
  </si>
  <si>
    <t>51568</t>
  </si>
  <si>
    <t>51570</t>
  </si>
  <si>
    <t>51571</t>
  </si>
  <si>
    <t>51572</t>
  </si>
  <si>
    <t>51574</t>
  </si>
  <si>
    <t>51576</t>
  </si>
  <si>
    <t>51577</t>
  </si>
  <si>
    <t>51578</t>
  </si>
  <si>
    <t>51579</t>
  </si>
  <si>
    <t>51580</t>
  </si>
  <si>
    <t>51581</t>
  </si>
  <si>
    <t>51582</t>
  </si>
  <si>
    <t>51583</t>
  </si>
  <si>
    <t>51584</t>
  </si>
  <si>
    <t>51585</t>
  </si>
  <si>
    <t>51586</t>
  </si>
  <si>
    <t>51587</t>
  </si>
  <si>
    <t>51588</t>
  </si>
  <si>
    <t>51589</t>
  </si>
  <si>
    <t>51590</t>
  </si>
  <si>
    <t>51591</t>
  </si>
  <si>
    <t>51592</t>
  </si>
  <si>
    <t>51594</t>
  </si>
  <si>
    <t>51595</t>
  </si>
  <si>
    <t>51596</t>
  </si>
  <si>
    <t>51597</t>
  </si>
  <si>
    <t>51598</t>
  </si>
  <si>
    <t>51599</t>
  </si>
  <si>
    <t>51600</t>
  </si>
  <si>
    <t>51601</t>
  </si>
  <si>
    <t>51602</t>
  </si>
  <si>
    <t>51603</t>
  </si>
  <si>
    <t>51604</t>
  </si>
  <si>
    <t>51605</t>
  </si>
  <si>
    <t>51607</t>
  </si>
  <si>
    <t>51608</t>
  </si>
  <si>
    <t>51609</t>
  </si>
  <si>
    <t>51610</t>
  </si>
  <si>
    <t>51611</t>
  </si>
  <si>
    <t>51612</t>
  </si>
  <si>
    <t>51613</t>
  </si>
  <si>
    <t>51614</t>
  </si>
  <si>
    <t>51616</t>
  </si>
  <si>
    <t>51617</t>
  </si>
  <si>
    <t>51618</t>
  </si>
  <si>
    <t>51619</t>
  </si>
  <si>
    <t>51620</t>
  </si>
  <si>
    <t>51621</t>
  </si>
  <si>
    <t>51622</t>
  </si>
  <si>
    <t>51623</t>
  </si>
  <si>
    <t>51624</t>
  </si>
  <si>
    <t>51625</t>
  </si>
  <si>
    <t>51626</t>
  </si>
  <si>
    <t>51627</t>
  </si>
  <si>
    <t>51628</t>
  </si>
  <si>
    <t>51629</t>
  </si>
  <si>
    <t>51630</t>
  </si>
  <si>
    <t>51631</t>
  </si>
  <si>
    <t>51632</t>
  </si>
  <si>
    <t>51633</t>
  </si>
  <si>
    <t>51634</t>
  </si>
  <si>
    <t>51635</t>
  </si>
  <si>
    <t>51636</t>
  </si>
  <si>
    <t>51637</t>
  </si>
  <si>
    <t>51638</t>
  </si>
  <si>
    <t>51639</t>
  </si>
  <si>
    <t>51640</t>
  </si>
  <si>
    <t>51641</t>
  </si>
  <si>
    <t>51642</t>
  </si>
  <si>
    <t>51643</t>
  </si>
  <si>
    <t>51644</t>
  </si>
  <si>
    <t>51645</t>
  </si>
  <si>
    <t>51646</t>
  </si>
  <si>
    <t>51647</t>
  </si>
  <si>
    <t>51648</t>
  </si>
  <si>
    <t>51649</t>
  </si>
  <si>
    <t>51650</t>
  </si>
  <si>
    <t>51652</t>
  </si>
  <si>
    <t>51654</t>
  </si>
  <si>
    <t>51655</t>
  </si>
  <si>
    <t>51656</t>
  </si>
  <si>
    <t>51657</t>
  </si>
  <si>
    <t>51658</t>
  </si>
  <si>
    <t>51659</t>
  </si>
  <si>
    <t>51662</t>
  </si>
  <si>
    <t>51663</t>
  </si>
  <si>
    <t>52001</t>
  </si>
  <si>
    <t>52002</t>
  </si>
  <si>
    <t>52003</t>
  </si>
  <si>
    <t>52004</t>
  </si>
  <si>
    <t>52005</t>
  </si>
  <si>
    <t>52006</t>
  </si>
  <si>
    <t>52007</t>
  </si>
  <si>
    <t>52008</t>
  </si>
  <si>
    <t>52009</t>
  </si>
  <si>
    <t>52011</t>
  </si>
  <si>
    <t>52012</t>
  </si>
  <si>
    <t>52013</t>
  </si>
  <si>
    <t>52014</t>
  </si>
  <si>
    <t>52015</t>
  </si>
  <si>
    <t>52016</t>
  </si>
  <si>
    <t>52017</t>
  </si>
  <si>
    <t>52019</t>
  </si>
  <si>
    <t>52021</t>
  </si>
  <si>
    <t>52022</t>
  </si>
  <si>
    <t>52023</t>
  </si>
  <si>
    <t>52025</t>
  </si>
  <si>
    <t>52027</t>
  </si>
  <si>
    <t>52028</t>
  </si>
  <si>
    <t>52029</t>
  </si>
  <si>
    <t>52030</t>
  </si>
  <si>
    <t>52031</t>
  </si>
  <si>
    <t>52033</t>
  </si>
  <si>
    <t>52034</t>
  </si>
  <si>
    <t>52035</t>
  </si>
  <si>
    <t>52037</t>
  </si>
  <si>
    <t>52038</t>
  </si>
  <si>
    <t>52039</t>
  </si>
  <si>
    <t>52040</t>
  </si>
  <si>
    <t>52042</t>
  </si>
  <si>
    <t>52043</t>
  </si>
  <si>
    <t>52044</t>
  </si>
  <si>
    <t>52045</t>
  </si>
  <si>
    <t>52047</t>
  </si>
  <si>
    <t>52050</t>
  </si>
  <si>
    <t>52051</t>
  </si>
  <si>
    <t>52053</t>
  </si>
  <si>
    <t>52055</t>
  </si>
  <si>
    <t>52056</t>
  </si>
  <si>
    <t>52057</t>
  </si>
  <si>
    <t>52058</t>
  </si>
  <si>
    <t>52059</t>
  </si>
  <si>
    <t>52060</t>
  </si>
  <si>
    <t>52061</t>
  </si>
  <si>
    <t>52062</t>
  </si>
  <si>
    <t>52063</t>
  </si>
  <si>
    <t>52064</t>
  </si>
  <si>
    <t>52065</t>
  </si>
  <si>
    <t>52066</t>
  </si>
  <si>
    <t>52067</t>
  </si>
  <si>
    <t>52069</t>
  </si>
  <si>
    <t>52070</t>
  </si>
  <si>
    <t>52072</t>
  </si>
  <si>
    <t>52074</t>
  </si>
  <si>
    <t>52075</t>
  </si>
  <si>
    <t>52076</t>
  </si>
  <si>
    <t>52079</t>
  </si>
  <si>
    <t>52082</t>
  </si>
  <si>
    <t>52083</t>
  </si>
  <si>
    <t>52084</t>
  </si>
  <si>
    <t>52085</t>
  </si>
  <si>
    <t>52087</t>
  </si>
  <si>
    <t>52088</t>
  </si>
  <si>
    <t>52089</t>
  </si>
  <si>
    <t>52090</t>
  </si>
  <si>
    <t>52091</t>
  </si>
  <si>
    <t>52092</t>
  </si>
  <si>
    <t>52093</t>
  </si>
  <si>
    <t>52094</t>
  </si>
  <si>
    <t>52095</t>
  </si>
  <si>
    <t>52097</t>
  </si>
  <si>
    <t>52099</t>
  </si>
  <si>
    <t>52101</t>
  </si>
  <si>
    <t>52102</t>
  </si>
  <si>
    <t>52103</t>
  </si>
  <si>
    <t>52104</t>
  </si>
  <si>
    <t>52105</t>
  </si>
  <si>
    <t>52106</t>
  </si>
  <si>
    <t>52107</t>
  </si>
  <si>
    <t>52108</t>
  </si>
  <si>
    <t>52109</t>
  </si>
  <si>
    <t>52110</t>
  </si>
  <si>
    <t>52113</t>
  </si>
  <si>
    <t>52114</t>
  </si>
  <si>
    <t>52115</t>
  </si>
  <si>
    <t>52116</t>
  </si>
  <si>
    <t>52118</t>
  </si>
  <si>
    <t>52119</t>
  </si>
  <si>
    <t>52120</t>
  </si>
  <si>
    <t>52122</t>
  </si>
  <si>
    <t>52123</t>
  </si>
  <si>
    <t>52124</t>
  </si>
  <si>
    <t>52125</t>
  </si>
  <si>
    <t>52126</t>
  </si>
  <si>
    <t>52127</t>
  </si>
  <si>
    <t>52128</t>
  </si>
  <si>
    <t>52129</t>
  </si>
  <si>
    <t>52130</t>
  </si>
  <si>
    <t>52131</t>
  </si>
  <si>
    <t>52132</t>
  </si>
  <si>
    <t>52133</t>
  </si>
  <si>
    <t>52134</t>
  </si>
  <si>
    <t>52135</t>
  </si>
  <si>
    <t>52136</t>
  </si>
  <si>
    <t>52137</t>
  </si>
  <si>
    <t>52138</t>
  </si>
  <si>
    <t>52140</t>
  </si>
  <si>
    <t>52141</t>
  </si>
  <si>
    <t>52142</t>
  </si>
  <si>
    <t>52145</t>
  </si>
  <si>
    <t>52146</t>
  </si>
  <si>
    <t>52147</t>
  </si>
  <si>
    <t>52149</t>
  </si>
  <si>
    <t>52151</t>
  </si>
  <si>
    <t>52155</t>
  </si>
  <si>
    <t>52156</t>
  </si>
  <si>
    <t>52157</t>
  </si>
  <si>
    <t>52158</t>
  </si>
  <si>
    <t>52159</t>
  </si>
  <si>
    <t>52160</t>
  </si>
  <si>
    <t>52161</t>
  </si>
  <si>
    <t>52162</t>
  </si>
  <si>
    <t>52163</t>
  </si>
  <si>
    <t>52164</t>
  </si>
  <si>
    <t>52165</t>
  </si>
  <si>
    <t>52167</t>
  </si>
  <si>
    <t>52168</t>
  </si>
  <si>
    <t>52169</t>
  </si>
  <si>
    <t>52170</t>
  </si>
  <si>
    <t>52171</t>
  </si>
  <si>
    <t>52172</t>
  </si>
  <si>
    <t>52173</t>
  </si>
  <si>
    <t>52174</t>
  </si>
  <si>
    <t>52175</t>
  </si>
  <si>
    <t>52177</t>
  </si>
  <si>
    <t>52178</t>
  </si>
  <si>
    <t>52179</t>
  </si>
  <si>
    <t>52181</t>
  </si>
  <si>
    <t>52182</t>
  </si>
  <si>
    <t>52183</t>
  </si>
  <si>
    <t>52184</t>
  </si>
  <si>
    <t>52185</t>
  </si>
  <si>
    <t>52187</t>
  </si>
  <si>
    <t>52189</t>
  </si>
  <si>
    <t>52190</t>
  </si>
  <si>
    <t>52193</t>
  </si>
  <si>
    <t>52194</t>
  </si>
  <si>
    <t>52195</t>
  </si>
  <si>
    <t>52196</t>
  </si>
  <si>
    <t>52197</t>
  </si>
  <si>
    <t>52198</t>
  </si>
  <si>
    <t>52199</t>
  </si>
  <si>
    <t>52200</t>
  </si>
  <si>
    <t>52201</t>
  </si>
  <si>
    <t>52203</t>
  </si>
  <si>
    <t>52204</t>
  </si>
  <si>
    <t>52205</t>
  </si>
  <si>
    <t>52206</t>
  </si>
  <si>
    <t>52207</t>
  </si>
  <si>
    <t>52208</t>
  </si>
  <si>
    <t>52211</t>
  </si>
  <si>
    <t>52212</t>
  </si>
  <si>
    <t>52213</t>
  </si>
  <si>
    <t>52214</t>
  </si>
  <si>
    <t>52216</t>
  </si>
  <si>
    <t>52217</t>
  </si>
  <si>
    <t>52218</t>
  </si>
  <si>
    <t>52219</t>
  </si>
  <si>
    <t>52220</t>
  </si>
  <si>
    <t>52221</t>
  </si>
  <si>
    <t>52222</t>
  </si>
  <si>
    <t>52223</t>
  </si>
  <si>
    <t>52227</t>
  </si>
  <si>
    <t>52228</t>
  </si>
  <si>
    <t>52229</t>
  </si>
  <si>
    <t>52230</t>
  </si>
  <si>
    <t>52231</t>
  </si>
  <si>
    <t>52232</t>
  </si>
  <si>
    <t>52233</t>
  </si>
  <si>
    <t>52234</t>
  </si>
  <si>
    <t>52235</t>
  </si>
  <si>
    <t>52237</t>
  </si>
  <si>
    <t>52240</t>
  </si>
  <si>
    <t>52242</t>
  </si>
  <si>
    <t>52243</t>
  </si>
  <si>
    <t>52244</t>
  </si>
  <si>
    <t>52245</t>
  </si>
  <si>
    <t>52246</t>
  </si>
  <si>
    <t>52247</t>
  </si>
  <si>
    <t>52248</t>
  </si>
  <si>
    <t>52249</t>
  </si>
  <si>
    <t>52250</t>
  </si>
  <si>
    <t>52251</t>
  </si>
  <si>
    <t>52253</t>
  </si>
  <si>
    <t>52254</t>
  </si>
  <si>
    <t>52256</t>
  </si>
  <si>
    <t>52257</t>
  </si>
  <si>
    <t>52258</t>
  </si>
  <si>
    <t>52260</t>
  </si>
  <si>
    <t>52264</t>
  </si>
  <si>
    <t>52265</t>
  </si>
  <si>
    <t>52266</t>
  </si>
  <si>
    <t>52267</t>
  </si>
  <si>
    <t>52269</t>
  </si>
  <si>
    <t>52271</t>
  </si>
  <si>
    <t>52272</t>
  </si>
  <si>
    <t>52273</t>
  </si>
  <si>
    <t>52274</t>
  </si>
  <si>
    <t>52275</t>
  </si>
  <si>
    <t>52276</t>
  </si>
  <si>
    <t>52277</t>
  </si>
  <si>
    <t>52278</t>
  </si>
  <si>
    <t>52280</t>
  </si>
  <si>
    <t>52282</t>
  </si>
  <si>
    <t>52284</t>
  </si>
  <si>
    <t>52285</t>
  </si>
  <si>
    <t>52286</t>
  </si>
  <si>
    <t>52287</t>
  </si>
  <si>
    <t>52288</t>
  </si>
  <si>
    <t>52289</t>
  </si>
  <si>
    <t>52290</t>
  </si>
  <si>
    <t>52291</t>
  </si>
  <si>
    <t>52292</t>
  </si>
  <si>
    <t>52294</t>
  </si>
  <si>
    <t>52295</t>
  </si>
  <si>
    <t>52297</t>
  </si>
  <si>
    <t>52298</t>
  </si>
  <si>
    <t>52300</t>
  </si>
  <si>
    <t>52301</t>
  </si>
  <si>
    <t>52302</t>
  </si>
  <si>
    <t>52303</t>
  </si>
  <si>
    <t>52304</t>
  </si>
  <si>
    <t>52305</t>
  </si>
  <si>
    <t>52306</t>
  </si>
  <si>
    <t>52307</t>
  </si>
  <si>
    <t>52308</t>
  </si>
  <si>
    <t>52310</t>
  </si>
  <si>
    <t>52311</t>
  </si>
  <si>
    <t>52312</t>
  </si>
  <si>
    <t>52313</t>
  </si>
  <si>
    <t>52315</t>
  </si>
  <si>
    <t>52316</t>
  </si>
  <si>
    <t>52318</t>
  </si>
  <si>
    <t>52319</t>
  </si>
  <si>
    <t>52320</t>
  </si>
  <si>
    <t>52321</t>
  </si>
  <si>
    <t>52322</t>
  </si>
  <si>
    <t>52325</t>
  </si>
  <si>
    <t>52326</t>
  </si>
  <si>
    <t>52327</t>
  </si>
  <si>
    <t>52328</t>
  </si>
  <si>
    <t>52330</t>
  </si>
  <si>
    <t>52331</t>
  </si>
  <si>
    <t>52332</t>
  </si>
  <si>
    <t>52335</t>
  </si>
  <si>
    <t>52336</t>
  </si>
  <si>
    <t>52337</t>
  </si>
  <si>
    <t>52341</t>
  </si>
  <si>
    <t>52342</t>
  </si>
  <si>
    <t>52344</t>
  </si>
  <si>
    <t>52346</t>
  </si>
  <si>
    <t>52347</t>
  </si>
  <si>
    <t>52348</t>
  </si>
  <si>
    <t>52349</t>
  </si>
  <si>
    <t>52350</t>
  </si>
  <si>
    <t>52352</t>
  </si>
  <si>
    <t>52353</t>
  </si>
  <si>
    <t>52354</t>
  </si>
  <si>
    <t>52355</t>
  </si>
  <si>
    <t>52356</t>
  </si>
  <si>
    <t>52357</t>
  </si>
  <si>
    <t>52358</t>
  </si>
  <si>
    <t>52359</t>
  </si>
  <si>
    <t>52360</t>
  </si>
  <si>
    <t>52362</t>
  </si>
  <si>
    <t>52363</t>
  </si>
  <si>
    <t>52364</t>
  </si>
  <si>
    <t>52365</t>
  </si>
  <si>
    <t>52366</t>
  </si>
  <si>
    <t>52367</t>
  </si>
  <si>
    <t>52369</t>
  </si>
  <si>
    <t>52370</t>
  </si>
  <si>
    <t>52371</t>
  </si>
  <si>
    <t>52372</t>
  </si>
  <si>
    <t>52373</t>
  </si>
  <si>
    <t>52374</t>
  </si>
  <si>
    <t>52375</t>
  </si>
  <si>
    <t>52376</t>
  </si>
  <si>
    <t>52377</t>
  </si>
  <si>
    <t>52378</t>
  </si>
  <si>
    <t>52380</t>
  </si>
  <si>
    <t>52383</t>
  </si>
  <si>
    <t>52384</t>
  </si>
  <si>
    <t>52385</t>
  </si>
  <si>
    <t>52386</t>
  </si>
  <si>
    <t>52388</t>
  </si>
  <si>
    <t>52390</t>
  </si>
  <si>
    <t>52391</t>
  </si>
  <si>
    <t>52392</t>
  </si>
  <si>
    <t>52393</t>
  </si>
  <si>
    <t>52394</t>
  </si>
  <si>
    <t>52395</t>
  </si>
  <si>
    <t>52396</t>
  </si>
  <si>
    <t>52397</t>
  </si>
  <si>
    <t>52398</t>
  </si>
  <si>
    <t>52399</t>
  </si>
  <si>
    <t>52400</t>
  </si>
  <si>
    <t>52401</t>
  </si>
  <si>
    <t>52403</t>
  </si>
  <si>
    <t>52405</t>
  </si>
  <si>
    <t>52406</t>
  </si>
  <si>
    <t>52407</t>
  </si>
  <si>
    <t>52411</t>
  </si>
  <si>
    <t>52413</t>
  </si>
  <si>
    <t>52414</t>
  </si>
  <si>
    <t>52415</t>
  </si>
  <si>
    <t>52416</t>
  </si>
  <si>
    <t>52419</t>
  </si>
  <si>
    <t>52420</t>
  </si>
  <si>
    <t>52421</t>
  </si>
  <si>
    <t>52422</t>
  </si>
  <si>
    <t>52423</t>
  </si>
  <si>
    <t>52424</t>
  </si>
  <si>
    <t>52425</t>
  </si>
  <si>
    <t>52426</t>
  </si>
  <si>
    <t>52428</t>
  </si>
  <si>
    <t>52429</t>
  </si>
  <si>
    <t>52431</t>
  </si>
  <si>
    <t>52432</t>
  </si>
  <si>
    <t>52433</t>
  </si>
  <si>
    <t>52436</t>
  </si>
  <si>
    <t>52437</t>
  </si>
  <si>
    <t>52438</t>
  </si>
  <si>
    <t>52439</t>
  </si>
  <si>
    <t>52440</t>
  </si>
  <si>
    <t>52442</t>
  </si>
  <si>
    <t>52443</t>
  </si>
  <si>
    <t>52444</t>
  </si>
  <si>
    <t>52445</t>
  </si>
  <si>
    <t>52446</t>
  </si>
  <si>
    <t>52447</t>
  </si>
  <si>
    <t>52449</t>
  </si>
  <si>
    <t>52450</t>
  </si>
  <si>
    <t>52452</t>
  </si>
  <si>
    <t>52453</t>
  </si>
  <si>
    <t>52455</t>
  </si>
  <si>
    <t>52456</t>
  </si>
  <si>
    <t>52457</t>
  </si>
  <si>
    <t>52459</t>
  </si>
  <si>
    <t>52461</t>
  </si>
  <si>
    <t>52463</t>
  </si>
  <si>
    <t>52464</t>
  </si>
  <si>
    <t>52465</t>
  </si>
  <si>
    <t>52467</t>
  </si>
  <si>
    <t>52468</t>
  </si>
  <si>
    <t>52469</t>
  </si>
  <si>
    <t>52470</t>
  </si>
  <si>
    <t>52472</t>
  </si>
  <si>
    <t>52473</t>
  </si>
  <si>
    <t>52474</t>
  </si>
  <si>
    <t>52475</t>
  </si>
  <si>
    <t>52476</t>
  </si>
  <si>
    <t>52479</t>
  </si>
  <si>
    <t>52480</t>
  </si>
  <si>
    <t>52482</t>
  </si>
  <si>
    <t>52483</t>
  </si>
  <si>
    <t>52484</t>
  </si>
  <si>
    <t>52486</t>
  </si>
  <si>
    <t>52487</t>
  </si>
  <si>
    <t>52488</t>
  </si>
  <si>
    <t>52489</t>
  </si>
  <si>
    <t>52490</t>
  </si>
  <si>
    <t>52491</t>
  </si>
  <si>
    <t>52492</t>
  </si>
  <si>
    <t>52493</t>
  </si>
  <si>
    <t>52494</t>
  </si>
  <si>
    <t>52495</t>
  </si>
  <si>
    <t>52497</t>
  </si>
  <si>
    <t>52499</t>
  </si>
  <si>
    <t>52500</t>
  </si>
  <si>
    <t>52502</t>
  </si>
  <si>
    <t>52503</t>
  </si>
  <si>
    <t>52504</t>
  </si>
  <si>
    <t>52505</t>
  </si>
  <si>
    <t>52506</t>
  </si>
  <si>
    <t>52507</t>
  </si>
  <si>
    <t>52510</t>
  </si>
  <si>
    <t>52511</t>
  </si>
  <si>
    <t>52512</t>
  </si>
  <si>
    <t>52513</t>
  </si>
  <si>
    <t>52514</t>
  </si>
  <si>
    <t>52515</t>
  </si>
  <si>
    <t>52516</t>
  </si>
  <si>
    <t>52517</t>
  </si>
  <si>
    <t>52518</t>
  </si>
  <si>
    <t>52519</t>
  </si>
  <si>
    <t>52520</t>
  </si>
  <si>
    <t>52522</t>
  </si>
  <si>
    <t>52523</t>
  </si>
  <si>
    <t>52524</t>
  </si>
  <si>
    <t>52525</t>
  </si>
  <si>
    <t>52526</t>
  </si>
  <si>
    <t>52528</t>
  </si>
  <si>
    <t>52529</t>
  </si>
  <si>
    <t>52534</t>
  </si>
  <si>
    <t>52535</t>
  </si>
  <si>
    <t>52536</t>
  </si>
  <si>
    <t>52538</t>
  </si>
  <si>
    <t>52539</t>
  </si>
  <si>
    <t>52540</t>
  </si>
  <si>
    <t>52541</t>
  </si>
  <si>
    <t>52542</t>
  </si>
  <si>
    <t>52543</t>
  </si>
  <si>
    <t>52544</t>
  </si>
  <si>
    <t>52545</t>
  </si>
  <si>
    <t>52546</t>
  </si>
  <si>
    <t>52547</t>
  </si>
  <si>
    <t>52548</t>
  </si>
  <si>
    <t>52549</t>
  </si>
  <si>
    <t>52550</t>
  </si>
  <si>
    <t>54001</t>
  </si>
  <si>
    <t>54002</t>
  </si>
  <si>
    <t>54003</t>
  </si>
  <si>
    <t>54004</t>
  </si>
  <si>
    <t>54005</t>
  </si>
  <si>
    <t>54006</t>
  </si>
  <si>
    <t>54007</t>
  </si>
  <si>
    <t>54008</t>
  </si>
  <si>
    <t>54009</t>
  </si>
  <si>
    <t>54010</t>
  </si>
  <si>
    <t>54011</t>
  </si>
  <si>
    <t>54012</t>
  </si>
  <si>
    <t>54013</t>
  </si>
  <si>
    <t>54014</t>
  </si>
  <si>
    <t>54015</t>
  </si>
  <si>
    <t>54016</t>
  </si>
  <si>
    <t>54017</t>
  </si>
  <si>
    <t>54018</t>
  </si>
  <si>
    <t>54019</t>
  </si>
  <si>
    <t>54020</t>
  </si>
  <si>
    <t>54021</t>
  </si>
  <si>
    <t>54023</t>
  </si>
  <si>
    <t>54024</t>
  </si>
  <si>
    <t>54025</t>
  </si>
  <si>
    <t>54026</t>
  </si>
  <si>
    <t>54027</t>
  </si>
  <si>
    <t>54028</t>
  </si>
  <si>
    <t>54029</t>
  </si>
  <si>
    <t>54030</t>
  </si>
  <si>
    <t>54031</t>
  </si>
  <si>
    <t>54032</t>
  </si>
  <si>
    <t>54033</t>
  </si>
  <si>
    <t>54034</t>
  </si>
  <si>
    <t>54035</t>
  </si>
  <si>
    <t>54036</t>
  </si>
  <si>
    <t>54037</t>
  </si>
  <si>
    <t>54038</t>
  </si>
  <si>
    <t>54039</t>
  </si>
  <si>
    <t>54040</t>
  </si>
  <si>
    <t>54041</t>
  </si>
  <si>
    <t>54042</t>
  </si>
  <si>
    <t>54044</t>
  </si>
  <si>
    <t>54045</t>
  </si>
  <si>
    <t>54046</t>
  </si>
  <si>
    <t>54047</t>
  </si>
  <si>
    <t>54048</t>
  </si>
  <si>
    <t>54049</t>
  </si>
  <si>
    <t>54050</t>
  </si>
  <si>
    <t>54051</t>
  </si>
  <si>
    <t>54052</t>
  </si>
  <si>
    <t>54053</t>
  </si>
  <si>
    <t>54054</t>
  </si>
  <si>
    <t>54055</t>
  </si>
  <si>
    <t>54056</t>
  </si>
  <si>
    <t>54057</t>
  </si>
  <si>
    <t>54058</t>
  </si>
  <si>
    <t>54059</t>
  </si>
  <si>
    <t>54060</t>
  </si>
  <si>
    <t>54061</t>
  </si>
  <si>
    <t>54062</t>
  </si>
  <si>
    <t>54063</t>
  </si>
  <si>
    <t>54064</t>
  </si>
  <si>
    <t>54065</t>
  </si>
  <si>
    <t>54066</t>
  </si>
  <si>
    <t>54067</t>
  </si>
  <si>
    <t>54068</t>
  </si>
  <si>
    <t>54069</t>
  </si>
  <si>
    <t>54070</t>
  </si>
  <si>
    <t>54071</t>
  </si>
  <si>
    <t>54072</t>
  </si>
  <si>
    <t>54073</t>
  </si>
  <si>
    <t>54074</t>
  </si>
  <si>
    <t>54075</t>
  </si>
  <si>
    <t>54077</t>
  </si>
  <si>
    <t>54078</t>
  </si>
  <si>
    <t>54079</t>
  </si>
  <si>
    <t>54080</t>
  </si>
  <si>
    <t>54081</t>
  </si>
  <si>
    <t>54082</t>
  </si>
  <si>
    <t>54083</t>
  </si>
  <si>
    <t>54084</t>
  </si>
  <si>
    <t>54085</t>
  </si>
  <si>
    <t>54086</t>
  </si>
  <si>
    <t>54087</t>
  </si>
  <si>
    <t>54088</t>
  </si>
  <si>
    <t>54089</t>
  </si>
  <si>
    <t>54091</t>
  </si>
  <si>
    <t>54092</t>
  </si>
  <si>
    <t>54093</t>
  </si>
  <si>
    <t>54094</t>
  </si>
  <si>
    <t>54095</t>
  </si>
  <si>
    <t>54096</t>
  </si>
  <si>
    <t>54097</t>
  </si>
  <si>
    <t>54098</t>
  </si>
  <si>
    <t>54099</t>
  </si>
  <si>
    <t>54100</t>
  </si>
  <si>
    <t>54101</t>
  </si>
  <si>
    <t>54102</t>
  </si>
  <si>
    <t>54103</t>
  </si>
  <si>
    <t>54104</t>
  </si>
  <si>
    <t>54105</t>
  </si>
  <si>
    <t>54106</t>
  </si>
  <si>
    <t>54107</t>
  </si>
  <si>
    <t>54108</t>
  </si>
  <si>
    <t>54109</t>
  </si>
  <si>
    <t>54110</t>
  </si>
  <si>
    <t>54112</t>
  </si>
  <si>
    <t>54113</t>
  </si>
  <si>
    <t>54114</t>
  </si>
  <si>
    <t>54117</t>
  </si>
  <si>
    <t>54118</t>
  </si>
  <si>
    <t>54119</t>
  </si>
  <si>
    <t>54120</t>
  </si>
  <si>
    <t>54121</t>
  </si>
  <si>
    <t>54124</t>
  </si>
  <si>
    <t>54125</t>
  </si>
  <si>
    <t>54126</t>
  </si>
  <si>
    <t>54127</t>
  </si>
  <si>
    <t>54128</t>
  </si>
  <si>
    <t>54129</t>
  </si>
  <si>
    <t>54130</t>
  </si>
  <si>
    <t>54131</t>
  </si>
  <si>
    <t>54132</t>
  </si>
  <si>
    <t>54133</t>
  </si>
  <si>
    <t>54134</t>
  </si>
  <si>
    <t>54135</t>
  </si>
  <si>
    <t>54136</t>
  </si>
  <si>
    <t>54137</t>
  </si>
  <si>
    <t>54138</t>
  </si>
  <si>
    <t>54139</t>
  </si>
  <si>
    <t>54140</t>
  </si>
  <si>
    <t>54141</t>
  </si>
  <si>
    <t>54142</t>
  </si>
  <si>
    <t>54143</t>
  </si>
  <si>
    <t>54144</t>
  </si>
  <si>
    <t>54146</t>
  </si>
  <si>
    <t>54147</t>
  </si>
  <si>
    <t>54148</t>
  </si>
  <si>
    <t>54149</t>
  </si>
  <si>
    <t>54151</t>
  </si>
  <si>
    <t>54153</t>
  </si>
  <si>
    <t>54154</t>
  </si>
  <si>
    <t>54155</t>
  </si>
  <si>
    <t>54156</t>
  </si>
  <si>
    <t>54157</t>
  </si>
  <si>
    <t>54158</t>
  </si>
  <si>
    <t>54160</t>
  </si>
  <si>
    <t>54161</t>
  </si>
  <si>
    <t>54162</t>
  </si>
  <si>
    <t>54163</t>
  </si>
  <si>
    <t>54164</t>
  </si>
  <si>
    <t>54166</t>
  </si>
  <si>
    <t>54168</t>
  </si>
  <si>
    <t>54169</t>
  </si>
  <si>
    <t>54170</t>
  </si>
  <si>
    <t>54171</t>
  </si>
  <si>
    <t>54172</t>
  </si>
  <si>
    <t>54173</t>
  </si>
  <si>
    <t>54175</t>
  </si>
  <si>
    <t>54176</t>
  </si>
  <si>
    <t>54177</t>
  </si>
  <si>
    <t>54178</t>
  </si>
  <si>
    <t>54179</t>
  </si>
  <si>
    <t>54180</t>
  </si>
  <si>
    <t>54181</t>
  </si>
  <si>
    <t>54182</t>
  </si>
  <si>
    <t>54183</t>
  </si>
  <si>
    <t>54185</t>
  </si>
  <si>
    <t>54186</t>
  </si>
  <si>
    <t>54187</t>
  </si>
  <si>
    <t>54188</t>
  </si>
  <si>
    <t>54189</t>
  </si>
  <si>
    <t>54190</t>
  </si>
  <si>
    <t>54191</t>
  </si>
  <si>
    <t>54192</t>
  </si>
  <si>
    <t>54193</t>
  </si>
  <si>
    <t>54194</t>
  </si>
  <si>
    <t>54195</t>
  </si>
  <si>
    <t>54198</t>
  </si>
  <si>
    <t>54199</t>
  </si>
  <si>
    <t>54200</t>
  </si>
  <si>
    <t>54201</t>
  </si>
  <si>
    <t>54202</t>
  </si>
  <si>
    <t>54203</t>
  </si>
  <si>
    <t>54204</t>
  </si>
  <si>
    <t>54205</t>
  </si>
  <si>
    <t>54206</t>
  </si>
  <si>
    <t>54207</t>
  </si>
  <si>
    <t>54208</t>
  </si>
  <si>
    <t>54209</t>
  </si>
  <si>
    <t>54210</t>
  </si>
  <si>
    <t>54211</t>
  </si>
  <si>
    <t>54212</t>
  </si>
  <si>
    <t>54213</t>
  </si>
  <si>
    <t>54214</t>
  </si>
  <si>
    <t>54216</t>
  </si>
  <si>
    <t>54217</t>
  </si>
  <si>
    <t>54218</t>
  </si>
  <si>
    <t>54219</t>
  </si>
  <si>
    <t>54220</t>
  </si>
  <si>
    <t>54221</t>
  </si>
  <si>
    <t>54222</t>
  </si>
  <si>
    <t>54223</t>
  </si>
  <si>
    <t>54224</t>
  </si>
  <si>
    <t>54225</t>
  </si>
  <si>
    <t>54226</t>
  </si>
  <si>
    <t>54228</t>
  </si>
  <si>
    <t>54229</t>
  </si>
  <si>
    <t>54230</t>
  </si>
  <si>
    <t>54231</t>
  </si>
  <si>
    <t>54232</t>
  </si>
  <si>
    <t>54233</t>
  </si>
  <si>
    <t>54234</t>
  </si>
  <si>
    <t>54235</t>
  </si>
  <si>
    <t>54236</t>
  </si>
  <si>
    <t>54237</t>
  </si>
  <si>
    <t>54238</t>
  </si>
  <si>
    <t>54239</t>
  </si>
  <si>
    <t>54240</t>
  </si>
  <si>
    <t>54241</t>
  </si>
  <si>
    <t>54242</t>
  </si>
  <si>
    <t>54243</t>
  </si>
  <si>
    <t>54244</t>
  </si>
  <si>
    <t>54245</t>
  </si>
  <si>
    <t>54246</t>
  </si>
  <si>
    <t>54247</t>
  </si>
  <si>
    <t>54248</t>
  </si>
  <si>
    <t>54249</t>
  </si>
  <si>
    <t>54250</t>
  </si>
  <si>
    <t>54251</t>
  </si>
  <si>
    <t>54252</t>
  </si>
  <si>
    <t>54253</t>
  </si>
  <si>
    <t>54254</t>
  </si>
  <si>
    <t>54255</t>
  </si>
  <si>
    <t>54256</t>
  </si>
  <si>
    <t>54258</t>
  </si>
  <si>
    <t>54259</t>
  </si>
  <si>
    <t>54262</t>
  </si>
  <si>
    <t>54263</t>
  </si>
  <si>
    <t>54264</t>
  </si>
  <si>
    <t>54266</t>
  </si>
  <si>
    <t>54268</t>
  </si>
  <si>
    <t>54269</t>
  </si>
  <si>
    <t>54270</t>
  </si>
  <si>
    <t>54271</t>
  </si>
  <si>
    <t>54272</t>
  </si>
  <si>
    <t>54273</t>
  </si>
  <si>
    <t>54275</t>
  </si>
  <si>
    <t>54276</t>
  </si>
  <si>
    <t>54277</t>
  </si>
  <si>
    <t>54278</t>
  </si>
  <si>
    <t>54280</t>
  </si>
  <si>
    <t>54282</t>
  </si>
  <si>
    <t>54283</t>
  </si>
  <si>
    <t>54284</t>
  </si>
  <si>
    <t>54285</t>
  </si>
  <si>
    <t>54287</t>
  </si>
  <si>
    <t>54288</t>
  </si>
  <si>
    <t>54289</t>
  </si>
  <si>
    <t>54290</t>
  </si>
  <si>
    <t>54291</t>
  </si>
  <si>
    <t>54292</t>
  </si>
  <si>
    <t>54293</t>
  </si>
  <si>
    <t>54294</t>
  </si>
  <si>
    <t>54295</t>
  </si>
  <si>
    <t>54296</t>
  </si>
  <si>
    <t>54297</t>
  </si>
  <si>
    <t>54298</t>
  </si>
  <si>
    <t>54299</t>
  </si>
  <si>
    <t>54301</t>
  </si>
  <si>
    <t>54302</t>
  </si>
  <si>
    <t>54303</t>
  </si>
  <si>
    <t>54305</t>
  </si>
  <si>
    <t>54306</t>
  </si>
  <si>
    <t>54307</t>
  </si>
  <si>
    <t>54308</t>
  </si>
  <si>
    <t>54309</t>
  </si>
  <si>
    <t>54310</t>
  </si>
  <si>
    <t>54311</t>
  </si>
  <si>
    <t>54312</t>
  </si>
  <si>
    <t>54313</t>
  </si>
  <si>
    <t>54314</t>
  </si>
  <si>
    <t>54315</t>
  </si>
  <si>
    <t>54316</t>
  </si>
  <si>
    <t>54317</t>
  </si>
  <si>
    <t>54320</t>
  </si>
  <si>
    <t>54321</t>
  </si>
  <si>
    <t>54322</t>
  </si>
  <si>
    <t>54323</t>
  </si>
  <si>
    <t>54324</t>
  </si>
  <si>
    <t>54325</t>
  </si>
  <si>
    <t>54326</t>
  </si>
  <si>
    <t>54327</t>
  </si>
  <si>
    <t>54330</t>
  </si>
  <si>
    <t>54331</t>
  </si>
  <si>
    <t>54332</t>
  </si>
  <si>
    <t>54333</t>
  </si>
  <si>
    <t>54334</t>
  </si>
  <si>
    <t>54335</t>
  </si>
  <si>
    <t>54336</t>
  </si>
  <si>
    <t>54337</t>
  </si>
  <si>
    <t>54340</t>
  </si>
  <si>
    <t>54343</t>
  </si>
  <si>
    <t>54344</t>
  </si>
  <si>
    <t>54345</t>
  </si>
  <si>
    <t>54346</t>
  </si>
  <si>
    <t>54348</t>
  </si>
  <si>
    <t>54349</t>
  </si>
  <si>
    <t>54350</t>
  </si>
  <si>
    <t>54351</t>
  </si>
  <si>
    <t>54352</t>
  </si>
  <si>
    <t>54353</t>
  </si>
  <si>
    <t>54354</t>
  </si>
  <si>
    <t>54355</t>
  </si>
  <si>
    <t>54356</t>
  </si>
  <si>
    <t>54358</t>
  </si>
  <si>
    <t>54359</t>
  </si>
  <si>
    <t>54360</t>
  </si>
  <si>
    <t>54362</t>
  </si>
  <si>
    <t>54363</t>
  </si>
  <si>
    <t>54365</t>
  </si>
  <si>
    <t>54368</t>
  </si>
  <si>
    <t>54369</t>
  </si>
  <si>
    <t>54370</t>
  </si>
  <si>
    <t>54371</t>
  </si>
  <si>
    <t>54372</t>
  </si>
  <si>
    <t>54373</t>
  </si>
  <si>
    <t>54374</t>
  </si>
  <si>
    <t>54375</t>
  </si>
  <si>
    <t>54376</t>
  </si>
  <si>
    <t>54377</t>
  </si>
  <si>
    <t>54378</t>
  </si>
  <si>
    <t>54379</t>
  </si>
  <si>
    <t>54380</t>
  </si>
  <si>
    <t>54381</t>
  </si>
  <si>
    <t>54382</t>
  </si>
  <si>
    <t>54383</t>
  </si>
  <si>
    <t>54385</t>
  </si>
  <si>
    <t>54386</t>
  </si>
  <si>
    <t>54387</t>
  </si>
  <si>
    <t>54388</t>
  </si>
  <si>
    <t>54389</t>
  </si>
  <si>
    <t>54390</t>
  </si>
  <si>
    <t>54391</t>
  </si>
  <si>
    <t>54392</t>
  </si>
  <si>
    <t>54393</t>
  </si>
  <si>
    <t>54394</t>
  </si>
  <si>
    <t>54396</t>
  </si>
  <si>
    <t>54398</t>
  </si>
  <si>
    <t>54399</t>
  </si>
  <si>
    <t>54400</t>
  </si>
  <si>
    <t>54401</t>
  </si>
  <si>
    <t>54402</t>
  </si>
  <si>
    <t>54403</t>
  </si>
  <si>
    <t>54404</t>
  </si>
  <si>
    <t>54405</t>
  </si>
  <si>
    <t>54406</t>
  </si>
  <si>
    <t>54407</t>
  </si>
  <si>
    <t>54408</t>
  </si>
  <si>
    <t>54409</t>
  </si>
  <si>
    <t>54410</t>
  </si>
  <si>
    <t>54411</t>
  </si>
  <si>
    <t>54412</t>
  </si>
  <si>
    <t>54413</t>
  </si>
  <si>
    <t>54415</t>
  </si>
  <si>
    <t>54416</t>
  </si>
  <si>
    <t>54417</t>
  </si>
  <si>
    <t>54418</t>
  </si>
  <si>
    <t>54419</t>
  </si>
  <si>
    <t>54420</t>
  </si>
  <si>
    <t>54421</t>
  </si>
  <si>
    <t>54422</t>
  </si>
  <si>
    <t>54423</t>
  </si>
  <si>
    <t>54424</t>
  </si>
  <si>
    <t>54425</t>
  </si>
  <si>
    <t>54426</t>
  </si>
  <si>
    <t>54427</t>
  </si>
  <si>
    <t>54428</t>
  </si>
  <si>
    <t>54429</t>
  </si>
  <si>
    <t>54431</t>
  </si>
  <si>
    <t>54433</t>
  </si>
  <si>
    <t>54434</t>
  </si>
  <si>
    <t>54435</t>
  </si>
  <si>
    <t>54436</t>
  </si>
  <si>
    <t>54437</t>
  </si>
  <si>
    <t>54438</t>
  </si>
  <si>
    <t>54440</t>
  </si>
  <si>
    <t>54441</t>
  </si>
  <si>
    <t>54442</t>
  </si>
  <si>
    <t>54443</t>
  </si>
  <si>
    <t>54444</t>
  </si>
  <si>
    <t>54445</t>
  </si>
  <si>
    <t>54446</t>
  </si>
  <si>
    <t>54447</t>
  </si>
  <si>
    <t>54449</t>
  </si>
  <si>
    <t>54450</t>
  </si>
  <si>
    <t>54451</t>
  </si>
  <si>
    <t>54452</t>
  </si>
  <si>
    <t>54453</t>
  </si>
  <si>
    <t>54455</t>
  </si>
  <si>
    <t>54456</t>
  </si>
  <si>
    <t>54457</t>
  </si>
  <si>
    <t>54458</t>
  </si>
  <si>
    <t>54460</t>
  </si>
  <si>
    <t>54461</t>
  </si>
  <si>
    <t>54462</t>
  </si>
  <si>
    <t>54463</t>
  </si>
  <si>
    <t>54464</t>
  </si>
  <si>
    <t>54465</t>
  </si>
  <si>
    <t>54466</t>
  </si>
  <si>
    <t>54467</t>
  </si>
  <si>
    <t>54468</t>
  </si>
  <si>
    <t>54470</t>
  </si>
  <si>
    <t>54471</t>
  </si>
  <si>
    <t>54472</t>
  </si>
  <si>
    <t>54473</t>
  </si>
  <si>
    <t>54474</t>
  </si>
  <si>
    <t>54475</t>
  </si>
  <si>
    <t>54476</t>
  </si>
  <si>
    <t>54477</t>
  </si>
  <si>
    <t>54478</t>
  </si>
  <si>
    <t>54479</t>
  </si>
  <si>
    <t>54480</t>
  </si>
  <si>
    <t>54481</t>
  </si>
  <si>
    <t>54484</t>
  </si>
  <si>
    <t>54485</t>
  </si>
  <si>
    <t>54486</t>
  </si>
  <si>
    <t>54487</t>
  </si>
  <si>
    <t>54488</t>
  </si>
  <si>
    <t>54489</t>
  </si>
  <si>
    <t>54490</t>
  </si>
  <si>
    <t>54491</t>
  </si>
  <si>
    <t>54492</t>
  </si>
  <si>
    <t>54494</t>
  </si>
  <si>
    <t>54496</t>
  </si>
  <si>
    <t>54497</t>
  </si>
  <si>
    <t>54499</t>
  </si>
  <si>
    <t>54500</t>
  </si>
  <si>
    <t>54501</t>
  </si>
  <si>
    <t>54502</t>
  </si>
  <si>
    <t>54504</t>
  </si>
  <si>
    <t>54505</t>
  </si>
  <si>
    <t>54507</t>
  </si>
  <si>
    <t>54508</t>
  </si>
  <si>
    <t>54510</t>
  </si>
  <si>
    <t>54511</t>
  </si>
  <si>
    <t>54512</t>
  </si>
  <si>
    <t>54513</t>
  </si>
  <si>
    <t>54514</t>
  </si>
  <si>
    <t>54515</t>
  </si>
  <si>
    <t>54516</t>
  </si>
  <si>
    <t>54517</t>
  </si>
  <si>
    <t>54518</t>
  </si>
  <si>
    <t>54519</t>
  </si>
  <si>
    <t>54520</t>
  </si>
  <si>
    <t>54522</t>
  </si>
  <si>
    <t>54523</t>
  </si>
  <si>
    <t>54524</t>
  </si>
  <si>
    <t>54525</t>
  </si>
  <si>
    <t>54527</t>
  </si>
  <si>
    <t>54529</t>
  </si>
  <si>
    <t>54530</t>
  </si>
  <si>
    <t>54531</t>
  </si>
  <si>
    <t>54532</t>
  </si>
  <si>
    <t>54533</t>
  </si>
  <si>
    <t>54534</t>
  </si>
  <si>
    <t>54535</t>
  </si>
  <si>
    <t>54536</t>
  </si>
  <si>
    <t>54537</t>
  </si>
  <si>
    <t>54538</t>
  </si>
  <si>
    <t>54539</t>
  </si>
  <si>
    <t>54540</t>
  </si>
  <si>
    <t>54541</t>
  </si>
  <si>
    <t>54542</t>
  </si>
  <si>
    <t>54543</t>
  </si>
  <si>
    <t>54544</t>
  </si>
  <si>
    <t>54545</t>
  </si>
  <si>
    <t>54546</t>
  </si>
  <si>
    <t>54548</t>
  </si>
  <si>
    <t>54550</t>
  </si>
  <si>
    <t>54551</t>
  </si>
  <si>
    <t>54552</t>
  </si>
  <si>
    <t>54553</t>
  </si>
  <si>
    <t>54554</t>
  </si>
  <si>
    <t>54555</t>
  </si>
  <si>
    <t>54556</t>
  </si>
  <si>
    <t>54557</t>
  </si>
  <si>
    <t>54558</t>
  </si>
  <si>
    <t>54559</t>
  </si>
  <si>
    <t>54560</t>
  </si>
  <si>
    <t>54561</t>
  </si>
  <si>
    <t>54562</t>
  </si>
  <si>
    <t>54563</t>
  </si>
  <si>
    <t>54564</t>
  </si>
  <si>
    <t>54565</t>
  </si>
  <si>
    <t>54566</t>
  </si>
  <si>
    <t>54567</t>
  </si>
  <si>
    <t>54568</t>
  </si>
  <si>
    <t>54569</t>
  </si>
  <si>
    <t>54570</t>
  </si>
  <si>
    <t>54571</t>
  </si>
  <si>
    <t>54572</t>
  </si>
  <si>
    <t>54573</t>
  </si>
  <si>
    <t>54574</t>
  </si>
  <si>
    <t>54575</t>
  </si>
  <si>
    <t>54576</t>
  </si>
  <si>
    <t>54577</t>
  </si>
  <si>
    <t>54579</t>
  </si>
  <si>
    <t>54581</t>
  </si>
  <si>
    <t>54582</t>
  </si>
  <si>
    <t>54583</t>
  </si>
  <si>
    <t>54584</t>
  </si>
  <si>
    <t>54585</t>
  </si>
  <si>
    <t>54586</t>
  </si>
  <si>
    <t>54587</t>
  </si>
  <si>
    <t>54588</t>
  </si>
  <si>
    <t>54589</t>
  </si>
  <si>
    <t>54590</t>
  </si>
  <si>
    <t>54591</t>
  </si>
  <si>
    <t>54592</t>
  </si>
  <si>
    <t>54593</t>
  </si>
  <si>
    <t>54594</t>
  </si>
  <si>
    <t>54595</t>
  </si>
  <si>
    <t>54596</t>
  </si>
  <si>
    <t>54597</t>
  </si>
  <si>
    <t>54598</t>
  </si>
  <si>
    <t>54599</t>
  </si>
  <si>
    <t>54600</t>
  </si>
  <si>
    <t>54601</t>
  </si>
  <si>
    <t>54602</t>
  </si>
  <si>
    <t>55001</t>
  </si>
  <si>
    <t>55002</t>
  </si>
  <si>
    <t>55004</t>
  </si>
  <si>
    <t>55005</t>
  </si>
  <si>
    <t>55007</t>
  </si>
  <si>
    <t>55008</t>
  </si>
  <si>
    <t>55009</t>
  </si>
  <si>
    <t>55010</t>
  </si>
  <si>
    <t>55011</t>
  </si>
  <si>
    <t>55012</t>
  </si>
  <si>
    <t>55013</t>
  </si>
  <si>
    <t>55014</t>
  </si>
  <si>
    <t>55015</t>
  </si>
  <si>
    <t>55017</t>
  </si>
  <si>
    <t>55018</t>
  </si>
  <si>
    <t>55021</t>
  </si>
  <si>
    <t>55022</t>
  </si>
  <si>
    <t>55023</t>
  </si>
  <si>
    <t>55024</t>
  </si>
  <si>
    <t>55025</t>
  </si>
  <si>
    <t>55026</t>
  </si>
  <si>
    <t>55027</t>
  </si>
  <si>
    <t>55028</t>
  </si>
  <si>
    <t>55029</t>
  </si>
  <si>
    <t>55031</t>
  </si>
  <si>
    <t>55032</t>
  </si>
  <si>
    <t>55033</t>
  </si>
  <si>
    <t>55034</t>
  </si>
  <si>
    <t>55035</t>
  </si>
  <si>
    <t>55036</t>
  </si>
  <si>
    <t>55037</t>
  </si>
  <si>
    <t>55038</t>
  </si>
  <si>
    <t>55039</t>
  </si>
  <si>
    <t>55040</t>
  </si>
  <si>
    <t>55041</t>
  </si>
  <si>
    <t>55042</t>
  </si>
  <si>
    <t>55043</t>
  </si>
  <si>
    <t>55044</t>
  </si>
  <si>
    <t>55045</t>
  </si>
  <si>
    <t>55046</t>
  </si>
  <si>
    <t>55047</t>
  </si>
  <si>
    <t>55048</t>
  </si>
  <si>
    <t>55049</t>
  </si>
  <si>
    <t>55050</t>
  </si>
  <si>
    <t>55051</t>
  </si>
  <si>
    <t>55053</t>
  </si>
  <si>
    <t>55054</t>
  </si>
  <si>
    <t>55055</t>
  </si>
  <si>
    <t>55057</t>
  </si>
  <si>
    <t>55058</t>
  </si>
  <si>
    <t>55059</t>
  </si>
  <si>
    <t>55060</t>
  </si>
  <si>
    <t>55061</t>
  </si>
  <si>
    <t>55062</t>
  </si>
  <si>
    <t>55063</t>
  </si>
  <si>
    <t>55064</t>
  </si>
  <si>
    <t>55065</t>
  </si>
  <si>
    <t>55066</t>
  </si>
  <si>
    <t>55067</t>
  </si>
  <si>
    <t>55068</t>
  </si>
  <si>
    <t>55069</t>
  </si>
  <si>
    <t>55070</t>
  </si>
  <si>
    <t>55071</t>
  </si>
  <si>
    <t>55072</t>
  </si>
  <si>
    <t>55073</t>
  </si>
  <si>
    <t>55075</t>
  </si>
  <si>
    <t>55076</t>
  </si>
  <si>
    <t>55077</t>
  </si>
  <si>
    <t>55078</t>
  </si>
  <si>
    <t>55079</t>
  </si>
  <si>
    <t>55080</t>
  </si>
  <si>
    <t>55081</t>
  </si>
  <si>
    <t>55082</t>
  </si>
  <si>
    <t>55083</t>
  </si>
  <si>
    <t>55084</t>
  </si>
  <si>
    <t>55085</t>
  </si>
  <si>
    <t>55087</t>
  </si>
  <si>
    <t>55088</t>
  </si>
  <si>
    <t>55089</t>
  </si>
  <si>
    <t>55093</t>
  </si>
  <si>
    <t>55094</t>
  </si>
  <si>
    <t>55095</t>
  </si>
  <si>
    <t>55096</t>
  </si>
  <si>
    <t>55097</t>
  </si>
  <si>
    <t>55099</t>
  </si>
  <si>
    <t>55100</t>
  </si>
  <si>
    <t>55101</t>
  </si>
  <si>
    <t>55102</t>
  </si>
  <si>
    <t>55103</t>
  </si>
  <si>
    <t>55104</t>
  </si>
  <si>
    <t>55105</t>
  </si>
  <si>
    <t>55106</t>
  </si>
  <si>
    <t>55107</t>
  </si>
  <si>
    <t>55108</t>
  </si>
  <si>
    <t>55109</t>
  </si>
  <si>
    <t>55110</t>
  </si>
  <si>
    <t>55111</t>
  </si>
  <si>
    <t>55113</t>
  </si>
  <si>
    <t>55114</t>
  </si>
  <si>
    <t>55115</t>
  </si>
  <si>
    <t>55116</t>
  </si>
  <si>
    <t>55117</t>
  </si>
  <si>
    <t>55118</t>
  </si>
  <si>
    <t>55119</t>
  </si>
  <si>
    <t>55120</t>
  </si>
  <si>
    <t>55121</t>
  </si>
  <si>
    <t>55122</t>
  </si>
  <si>
    <t>55123</t>
  </si>
  <si>
    <t>55124</t>
  </si>
  <si>
    <t>55125</t>
  </si>
  <si>
    <t>55127</t>
  </si>
  <si>
    <t>55128</t>
  </si>
  <si>
    <t>55129</t>
  </si>
  <si>
    <t>55132</t>
  </si>
  <si>
    <t>55133</t>
  </si>
  <si>
    <t>55134</t>
  </si>
  <si>
    <t>55137</t>
  </si>
  <si>
    <t>55138</t>
  </si>
  <si>
    <t>55139</t>
  </si>
  <si>
    <t>55140</t>
  </si>
  <si>
    <t>55141</t>
  </si>
  <si>
    <t>55142</t>
  </si>
  <si>
    <t>55143</t>
  </si>
  <si>
    <t>55144</t>
  </si>
  <si>
    <t>55145</t>
  </si>
  <si>
    <t>55146</t>
  </si>
  <si>
    <t>55148</t>
  </si>
  <si>
    <t>55149</t>
  </si>
  <si>
    <t>55150</t>
  </si>
  <si>
    <t>55153</t>
  </si>
  <si>
    <t>55154</t>
  </si>
  <si>
    <t>55155</t>
  </si>
  <si>
    <t>55156</t>
  </si>
  <si>
    <t>55157</t>
  </si>
  <si>
    <t>55158</t>
  </si>
  <si>
    <t>55159</t>
  </si>
  <si>
    <t>55160</t>
  </si>
  <si>
    <t>55162</t>
  </si>
  <si>
    <t>55163</t>
  </si>
  <si>
    <t>55165</t>
  </si>
  <si>
    <t>55166</t>
  </si>
  <si>
    <t>55167</t>
  </si>
  <si>
    <t>55168</t>
  </si>
  <si>
    <t>55169</t>
  </si>
  <si>
    <t>55170</t>
  </si>
  <si>
    <t>55171</t>
  </si>
  <si>
    <t>55172</t>
  </si>
  <si>
    <t>55173</t>
  </si>
  <si>
    <t>55174</t>
  </si>
  <si>
    <t>55175</t>
  </si>
  <si>
    <t>55177</t>
  </si>
  <si>
    <t>55178</t>
  </si>
  <si>
    <t>55179</t>
  </si>
  <si>
    <t>55180</t>
  </si>
  <si>
    <t>55181</t>
  </si>
  <si>
    <t>55182</t>
  </si>
  <si>
    <t>55183</t>
  </si>
  <si>
    <t>55184</t>
  </si>
  <si>
    <t>55185</t>
  </si>
  <si>
    <t>55186</t>
  </si>
  <si>
    <t>55188</t>
  </si>
  <si>
    <t>55189</t>
  </si>
  <si>
    <t>55191</t>
  </si>
  <si>
    <t>55192</t>
  </si>
  <si>
    <t>55193</t>
  </si>
  <si>
    <t>55194</t>
  </si>
  <si>
    <t>55195</t>
  </si>
  <si>
    <t>55196</t>
  </si>
  <si>
    <t>55197</t>
  </si>
  <si>
    <t>55198</t>
  </si>
  <si>
    <t>55199</t>
  </si>
  <si>
    <t>55200</t>
  </si>
  <si>
    <t>55201</t>
  </si>
  <si>
    <t>55202</t>
  </si>
  <si>
    <t>55204</t>
  </si>
  <si>
    <t>55206</t>
  </si>
  <si>
    <t>55207</t>
  </si>
  <si>
    <t>55208</t>
  </si>
  <si>
    <t>55210</t>
  </si>
  <si>
    <t>55211</t>
  </si>
  <si>
    <t>55212</t>
  </si>
  <si>
    <t>55214</t>
  </si>
  <si>
    <t>55215</t>
  </si>
  <si>
    <t>55216</t>
  </si>
  <si>
    <t>55217</t>
  </si>
  <si>
    <t>55218</t>
  </si>
  <si>
    <t>55219</t>
  </si>
  <si>
    <t>55220</t>
  </si>
  <si>
    <t>55221</t>
  </si>
  <si>
    <t>55222</t>
  </si>
  <si>
    <t>55224</t>
  </si>
  <si>
    <t>55225</t>
  </si>
  <si>
    <t>55226</t>
  </si>
  <si>
    <t>55228</t>
  </si>
  <si>
    <t>55229</t>
  </si>
  <si>
    <t>55232</t>
  </si>
  <si>
    <t>55236</t>
  </si>
  <si>
    <t>55237</t>
  </si>
  <si>
    <t>55239</t>
  </si>
  <si>
    <t>55241</t>
  </si>
  <si>
    <t>55242</t>
  </si>
  <si>
    <t>55243</t>
  </si>
  <si>
    <t>55244</t>
  </si>
  <si>
    <t>55245</t>
  </si>
  <si>
    <t>55246</t>
  </si>
  <si>
    <t>55247</t>
  </si>
  <si>
    <t>55248</t>
  </si>
  <si>
    <t>55250</t>
  </si>
  <si>
    <t>55251</t>
  </si>
  <si>
    <t>55252</t>
  </si>
  <si>
    <t>55253</t>
  </si>
  <si>
    <t>55254</t>
  </si>
  <si>
    <t>55255</t>
  </si>
  <si>
    <t>55256</t>
  </si>
  <si>
    <t>55257</t>
  </si>
  <si>
    <t>55258</t>
  </si>
  <si>
    <t>55260</t>
  </si>
  <si>
    <t>55261</t>
  </si>
  <si>
    <t>55262</t>
  </si>
  <si>
    <t>55263</t>
  </si>
  <si>
    <t>55264</t>
  </si>
  <si>
    <t>55265</t>
  </si>
  <si>
    <t>55266</t>
  </si>
  <si>
    <t>55267</t>
  </si>
  <si>
    <t>55268</t>
  </si>
  <si>
    <t>55269</t>
  </si>
  <si>
    <t>55270</t>
  </si>
  <si>
    <t>55271</t>
  </si>
  <si>
    <t>55272</t>
  </si>
  <si>
    <t>55274</t>
  </si>
  <si>
    <t>55275</t>
  </si>
  <si>
    <t>55276</t>
  </si>
  <si>
    <t>55278</t>
  </si>
  <si>
    <t>55279</t>
  </si>
  <si>
    <t>55280</t>
  </si>
  <si>
    <t>55281</t>
  </si>
  <si>
    <t>55282</t>
  </si>
  <si>
    <t>55284</t>
  </si>
  <si>
    <t>55285</t>
  </si>
  <si>
    <t>55286</t>
  </si>
  <si>
    <t>55288</t>
  </si>
  <si>
    <t>55289</t>
  </si>
  <si>
    <t>55290</t>
  </si>
  <si>
    <t>55291</t>
  </si>
  <si>
    <t>55292</t>
  </si>
  <si>
    <t>55293</t>
  </si>
  <si>
    <t>55295</t>
  </si>
  <si>
    <t>55296</t>
  </si>
  <si>
    <t>55297</t>
  </si>
  <si>
    <t>55298</t>
  </si>
  <si>
    <t>55299</t>
  </si>
  <si>
    <t>55300</t>
  </si>
  <si>
    <t>55301</t>
  </si>
  <si>
    <t>55302</t>
  </si>
  <si>
    <t>55303</t>
  </si>
  <si>
    <t>55304</t>
  </si>
  <si>
    <t>55306</t>
  </si>
  <si>
    <t>55307</t>
  </si>
  <si>
    <t>55310</t>
  </si>
  <si>
    <t>55311</t>
  </si>
  <si>
    <t>55312</t>
  </si>
  <si>
    <t>55313</t>
  </si>
  <si>
    <t>55315</t>
  </si>
  <si>
    <t>55316</t>
  </si>
  <si>
    <t>55317</t>
  </si>
  <si>
    <t>55320</t>
  </si>
  <si>
    <t>55321</t>
  </si>
  <si>
    <t>55322</t>
  </si>
  <si>
    <t>55323</t>
  </si>
  <si>
    <t>55324</t>
  </si>
  <si>
    <t>55325</t>
  </si>
  <si>
    <t>55326</t>
  </si>
  <si>
    <t>55327</t>
  </si>
  <si>
    <t>55328</t>
  </si>
  <si>
    <t>55329</t>
  </si>
  <si>
    <t>55330</t>
  </si>
  <si>
    <t>55331</t>
  </si>
  <si>
    <t>55332</t>
  </si>
  <si>
    <t>55333</t>
  </si>
  <si>
    <t>55334</t>
  </si>
  <si>
    <t>55335</t>
  </si>
  <si>
    <t>55336</t>
  </si>
  <si>
    <t>55338</t>
  </si>
  <si>
    <t>55339</t>
  </si>
  <si>
    <t>55340</t>
  </si>
  <si>
    <t>55341</t>
  </si>
  <si>
    <t>55343</t>
  </si>
  <si>
    <t>55344</t>
  </si>
  <si>
    <t>55345</t>
  </si>
  <si>
    <t>55346</t>
  </si>
  <si>
    <t>55347</t>
  </si>
  <si>
    <t>55348</t>
  </si>
  <si>
    <t>55349</t>
  </si>
  <si>
    <t>55350</t>
  </si>
  <si>
    <t>55351</t>
  </si>
  <si>
    <t>55352</t>
  </si>
  <si>
    <t>55353</t>
  </si>
  <si>
    <t>55355</t>
  </si>
  <si>
    <t>55356</t>
  </si>
  <si>
    <t>55357</t>
  </si>
  <si>
    <t>55358</t>
  </si>
  <si>
    <t>55359</t>
  </si>
  <si>
    <t>55360</t>
  </si>
  <si>
    <t>55361</t>
  </si>
  <si>
    <t>55362</t>
  </si>
  <si>
    <t>55363</t>
  </si>
  <si>
    <t>55364</t>
  </si>
  <si>
    <t>55365</t>
  </si>
  <si>
    <t>55366</t>
  </si>
  <si>
    <t>55367</t>
  </si>
  <si>
    <t>55368</t>
  </si>
  <si>
    <t>55369</t>
  </si>
  <si>
    <t>55370</t>
  </si>
  <si>
    <t>55371</t>
  </si>
  <si>
    <t>55372</t>
  </si>
  <si>
    <t>55373</t>
  </si>
  <si>
    <t>55374</t>
  </si>
  <si>
    <t>55375</t>
  </si>
  <si>
    <t>55376</t>
  </si>
  <si>
    <t>55377</t>
  </si>
  <si>
    <t>55378</t>
  </si>
  <si>
    <t>55379</t>
  </si>
  <si>
    <t>55380</t>
  </si>
  <si>
    <t>55381</t>
  </si>
  <si>
    <t>55382</t>
  </si>
  <si>
    <t>55383</t>
  </si>
  <si>
    <t>55384</t>
  </si>
  <si>
    <t>55385</t>
  </si>
  <si>
    <t>55386</t>
  </si>
  <si>
    <t>55387</t>
  </si>
  <si>
    <t>55388</t>
  </si>
  <si>
    <t>55389</t>
  </si>
  <si>
    <t>55391</t>
  </si>
  <si>
    <t>55394</t>
  </si>
  <si>
    <t>55395</t>
  </si>
  <si>
    <t>55396</t>
  </si>
  <si>
    <t>55397</t>
  </si>
  <si>
    <t>55398</t>
  </si>
  <si>
    <t>55399</t>
  </si>
  <si>
    <t>55400</t>
  </si>
  <si>
    <t>55401</t>
  </si>
  <si>
    <t>55403</t>
  </si>
  <si>
    <t>55404</t>
  </si>
  <si>
    <t>55405</t>
  </si>
  <si>
    <t>55406</t>
  </si>
  <si>
    <t>55407</t>
  </si>
  <si>
    <t>55408</t>
  </si>
  <si>
    <t>55409</t>
  </si>
  <si>
    <t>55410</t>
  </si>
  <si>
    <t>55411</t>
  </si>
  <si>
    <t>55412</t>
  </si>
  <si>
    <t>55414</t>
  </si>
  <si>
    <t>55415</t>
  </si>
  <si>
    <t>55416</t>
  </si>
  <si>
    <t>55419</t>
  </si>
  <si>
    <t>55420</t>
  </si>
  <si>
    <t>55421</t>
  </si>
  <si>
    <t>55422</t>
  </si>
  <si>
    <t>55423</t>
  </si>
  <si>
    <t>55424</t>
  </si>
  <si>
    <t>55425</t>
  </si>
  <si>
    <t>55426</t>
  </si>
  <si>
    <t>55427</t>
  </si>
  <si>
    <t>55428</t>
  </si>
  <si>
    <t>55429</t>
  </si>
  <si>
    <t>55430</t>
  </si>
  <si>
    <t>55431</t>
  </si>
  <si>
    <t>55433</t>
  </si>
  <si>
    <t>55434</t>
  </si>
  <si>
    <t>55435</t>
  </si>
  <si>
    <t>55436</t>
  </si>
  <si>
    <t>55437</t>
  </si>
  <si>
    <t>55438</t>
  </si>
  <si>
    <t>55439</t>
  </si>
  <si>
    <t>55442</t>
  </si>
  <si>
    <t>55443</t>
  </si>
  <si>
    <t>55444</t>
  </si>
  <si>
    <t>55445</t>
  </si>
  <si>
    <t>55446</t>
  </si>
  <si>
    <t>55447</t>
  </si>
  <si>
    <t>55448</t>
  </si>
  <si>
    <t>55449</t>
  </si>
  <si>
    <t>55450</t>
  </si>
  <si>
    <t>55452</t>
  </si>
  <si>
    <t>55453</t>
  </si>
  <si>
    <t>55454</t>
  </si>
  <si>
    <t>55456</t>
  </si>
  <si>
    <t>55457</t>
  </si>
  <si>
    <t>55458</t>
  </si>
  <si>
    <t>55459</t>
  </si>
  <si>
    <t>55460</t>
  </si>
  <si>
    <t>55461</t>
  </si>
  <si>
    <t>55462</t>
  </si>
  <si>
    <t>55463</t>
  </si>
  <si>
    <t>55464</t>
  </si>
  <si>
    <t>55465</t>
  </si>
  <si>
    <t>55466</t>
  </si>
  <si>
    <t>55467</t>
  </si>
  <si>
    <t>55468</t>
  </si>
  <si>
    <t>55469</t>
  </si>
  <si>
    <t>55470</t>
  </si>
  <si>
    <t>55471</t>
  </si>
  <si>
    <t>55472</t>
  </si>
  <si>
    <t>55473</t>
  </si>
  <si>
    <t>55474</t>
  </si>
  <si>
    <t>55475</t>
  </si>
  <si>
    <t>55476</t>
  </si>
  <si>
    <t>55477</t>
  </si>
  <si>
    <t>55479</t>
  </si>
  <si>
    <t>55481</t>
  </si>
  <si>
    <t>55482</t>
  </si>
  <si>
    <t>55484</t>
  </si>
  <si>
    <t>55485</t>
  </si>
  <si>
    <t>55487</t>
  </si>
  <si>
    <t>55488</t>
  </si>
  <si>
    <t>55489</t>
  </si>
  <si>
    <t>55490</t>
  </si>
  <si>
    <t>55492</t>
  </si>
  <si>
    <t>55493</t>
  </si>
  <si>
    <t>55494</t>
  </si>
  <si>
    <t>55495</t>
  </si>
  <si>
    <t>55496</t>
  </si>
  <si>
    <t>55497</t>
  </si>
  <si>
    <t>55498</t>
  </si>
  <si>
    <t>55500</t>
  </si>
  <si>
    <t>55501</t>
  </si>
  <si>
    <t>55502</t>
  </si>
  <si>
    <t>55503</t>
  </si>
  <si>
    <t>55504</t>
  </si>
  <si>
    <t>55505</t>
  </si>
  <si>
    <t>55506</t>
  </si>
  <si>
    <t>55507</t>
  </si>
  <si>
    <t>55508</t>
  </si>
  <si>
    <t>55509</t>
  </si>
  <si>
    <t>55510</t>
  </si>
  <si>
    <t>55511</t>
  </si>
  <si>
    <t>55512</t>
  </si>
  <si>
    <t>55514</t>
  </si>
  <si>
    <t>55515</t>
  </si>
  <si>
    <t>55516</t>
  </si>
  <si>
    <t>55517</t>
  </si>
  <si>
    <t>55518</t>
  </si>
  <si>
    <t>55519</t>
  </si>
  <si>
    <t>55520</t>
  </si>
  <si>
    <t>55521</t>
  </si>
  <si>
    <t>55522</t>
  </si>
  <si>
    <t>55523</t>
  </si>
  <si>
    <t>55525</t>
  </si>
  <si>
    <t>55526</t>
  </si>
  <si>
    <t>55527</t>
  </si>
  <si>
    <t>55528</t>
  </si>
  <si>
    <t>55530</t>
  </si>
  <si>
    <t>55531</t>
  </si>
  <si>
    <t>55532</t>
  </si>
  <si>
    <t>55533</t>
  </si>
  <si>
    <t>55534</t>
  </si>
  <si>
    <t>55535</t>
  </si>
  <si>
    <t>55536</t>
  </si>
  <si>
    <t>55537</t>
  </si>
  <si>
    <t>55540</t>
  </si>
  <si>
    <t>55541</t>
  </si>
  <si>
    <t>55543</t>
  </si>
  <si>
    <t>55544</t>
  </si>
  <si>
    <t>55545</t>
  </si>
  <si>
    <t>55546</t>
  </si>
  <si>
    <t>55547</t>
  </si>
  <si>
    <t>55549</t>
  </si>
  <si>
    <t>55551</t>
  </si>
  <si>
    <t>55552</t>
  </si>
  <si>
    <t>55553</t>
  </si>
  <si>
    <t>55554</t>
  </si>
  <si>
    <t>55555</t>
  </si>
  <si>
    <t>55556</t>
  </si>
  <si>
    <t>55557</t>
  </si>
  <si>
    <t>55559</t>
  </si>
  <si>
    <t>55560</t>
  </si>
  <si>
    <t>55561</t>
  </si>
  <si>
    <t>55562</t>
  </si>
  <si>
    <t>55563</t>
  </si>
  <si>
    <t>55565</t>
  </si>
  <si>
    <t>55566</t>
  </si>
  <si>
    <t>55567</t>
  </si>
  <si>
    <t>55568</t>
  </si>
  <si>
    <t>55569</t>
  </si>
  <si>
    <t>55570</t>
  </si>
  <si>
    <t>55571</t>
  </si>
  <si>
    <t>55572</t>
  </si>
  <si>
    <t>55573</t>
  </si>
  <si>
    <t>55574</t>
  </si>
  <si>
    <t>55575</t>
  </si>
  <si>
    <t>55577</t>
  </si>
  <si>
    <t>55578</t>
  </si>
  <si>
    <t>55579</t>
  </si>
  <si>
    <t>55580</t>
  </si>
  <si>
    <t>55581</t>
  </si>
  <si>
    <t>55582</t>
  </si>
  <si>
    <t>55583</t>
  </si>
  <si>
    <t>55584</t>
  </si>
  <si>
    <t>55586</t>
  </si>
  <si>
    <t>57001</t>
  </si>
  <si>
    <t>57002</t>
  </si>
  <si>
    <t>57003</t>
  </si>
  <si>
    <t>57004</t>
  </si>
  <si>
    <t>57006</t>
  </si>
  <si>
    <t>57007</t>
  </si>
  <si>
    <t>57008</t>
  </si>
  <si>
    <t>57009</t>
  </si>
  <si>
    <t>57010</t>
  </si>
  <si>
    <t>57011</t>
  </si>
  <si>
    <t>57014</t>
  </si>
  <si>
    <t>57015</t>
  </si>
  <si>
    <t>57016</t>
  </si>
  <si>
    <t>57017</t>
  </si>
  <si>
    <t>57018</t>
  </si>
  <si>
    <t>57019</t>
  </si>
  <si>
    <t>57020</t>
  </si>
  <si>
    <t>57022</t>
  </si>
  <si>
    <t>57024</t>
  </si>
  <si>
    <t>57025</t>
  </si>
  <si>
    <t>57027</t>
  </si>
  <si>
    <t>57028</t>
  </si>
  <si>
    <t>57029</t>
  </si>
  <si>
    <t>57030</t>
  </si>
  <si>
    <t>57031</t>
  </si>
  <si>
    <t>57033</t>
  </si>
  <si>
    <t>57034</t>
  </si>
  <si>
    <t>57035</t>
  </si>
  <si>
    <t>57036</t>
  </si>
  <si>
    <t>57037</t>
  </si>
  <si>
    <t>57039</t>
  </si>
  <si>
    <t>57040</t>
  </si>
  <si>
    <t>57041</t>
  </si>
  <si>
    <t>57042</t>
  </si>
  <si>
    <t>57043</t>
  </si>
  <si>
    <t>57044</t>
  </si>
  <si>
    <t>57045</t>
  </si>
  <si>
    <t>57046</t>
  </si>
  <si>
    <t>57047</t>
  </si>
  <si>
    <t>57048</t>
  </si>
  <si>
    <t>57050</t>
  </si>
  <si>
    <t>57051</t>
  </si>
  <si>
    <t>57052</t>
  </si>
  <si>
    <t>57053</t>
  </si>
  <si>
    <t>57054</t>
  </si>
  <si>
    <t>57055</t>
  </si>
  <si>
    <t>57056</t>
  </si>
  <si>
    <t>57057</t>
  </si>
  <si>
    <t>57058</t>
  </si>
  <si>
    <t>57059</t>
  </si>
  <si>
    <t>57060</t>
  </si>
  <si>
    <t>57061</t>
  </si>
  <si>
    <t>57062</t>
  </si>
  <si>
    <t>57063</t>
  </si>
  <si>
    <t>57064</t>
  </si>
  <si>
    <t>57065</t>
  </si>
  <si>
    <t>57066</t>
  </si>
  <si>
    <t>57069</t>
  </si>
  <si>
    <t>57070</t>
  </si>
  <si>
    <t>57071</t>
  </si>
  <si>
    <t>57072</t>
  </si>
  <si>
    <t>57073</t>
  </si>
  <si>
    <t>57074</t>
  </si>
  <si>
    <t>57075</t>
  </si>
  <si>
    <t>57076</t>
  </si>
  <si>
    <t>57077</t>
  </si>
  <si>
    <t>57079</t>
  </si>
  <si>
    <t>57080</t>
  </si>
  <si>
    <t>57081</t>
  </si>
  <si>
    <t>57082</t>
  </si>
  <si>
    <t>57083</t>
  </si>
  <si>
    <t>57084</t>
  </si>
  <si>
    <t>57085</t>
  </si>
  <si>
    <t>57086</t>
  </si>
  <si>
    <t>57087</t>
  </si>
  <si>
    <t>57088</t>
  </si>
  <si>
    <t>57089</t>
  </si>
  <si>
    <t>57090</t>
  </si>
  <si>
    <t>57091</t>
  </si>
  <si>
    <t>57095</t>
  </si>
  <si>
    <t>57096</t>
  </si>
  <si>
    <t>57097</t>
  </si>
  <si>
    <t>57098</t>
  </si>
  <si>
    <t>57099</t>
  </si>
  <si>
    <t>57100</t>
  </si>
  <si>
    <t>57101</t>
  </si>
  <si>
    <t>57103</t>
  </si>
  <si>
    <t>57104</t>
  </si>
  <si>
    <t>57105</t>
  </si>
  <si>
    <t>57106</t>
  </si>
  <si>
    <t>57107</t>
  </si>
  <si>
    <t>57108</t>
  </si>
  <si>
    <t>57109</t>
  </si>
  <si>
    <t>57110</t>
  </si>
  <si>
    <t>57112</t>
  </si>
  <si>
    <t>57113</t>
  </si>
  <si>
    <t>57114</t>
  </si>
  <si>
    <t>57115</t>
  </si>
  <si>
    <t>57116</t>
  </si>
  <si>
    <t>57117</t>
  </si>
  <si>
    <t>57118</t>
  </si>
  <si>
    <t>57119</t>
  </si>
  <si>
    <t>57120</t>
  </si>
  <si>
    <t>57121</t>
  </si>
  <si>
    <t>57122</t>
  </si>
  <si>
    <t>57123</t>
  </si>
  <si>
    <t>57124</t>
  </si>
  <si>
    <t>57125</t>
  </si>
  <si>
    <t>57126</t>
  </si>
  <si>
    <t>57127</t>
  </si>
  <si>
    <t>57128</t>
  </si>
  <si>
    <t>57129</t>
  </si>
  <si>
    <t>57130</t>
  </si>
  <si>
    <t>57131</t>
  </si>
  <si>
    <t>57132</t>
  </si>
  <si>
    <t>57133</t>
  </si>
  <si>
    <t>57136</t>
  </si>
  <si>
    <t>57137</t>
  </si>
  <si>
    <t>57138</t>
  </si>
  <si>
    <t>57139</t>
  </si>
  <si>
    <t>57140</t>
  </si>
  <si>
    <t>57141</t>
  </si>
  <si>
    <t>57142</t>
  </si>
  <si>
    <t>57144</t>
  </si>
  <si>
    <t>57145</t>
  </si>
  <si>
    <t>57147</t>
  </si>
  <si>
    <t>57148</t>
  </si>
  <si>
    <t>57149</t>
  </si>
  <si>
    <t>57150</t>
  </si>
  <si>
    <t>57151</t>
  </si>
  <si>
    <t>57154</t>
  </si>
  <si>
    <t>57155</t>
  </si>
  <si>
    <t>57156</t>
  </si>
  <si>
    <t>57158</t>
  </si>
  <si>
    <t>57159</t>
  </si>
  <si>
    <t>57160</t>
  </si>
  <si>
    <t>57161</t>
  </si>
  <si>
    <t>57163</t>
  </si>
  <si>
    <t>57165</t>
  </si>
  <si>
    <t>57166</t>
  </si>
  <si>
    <t>57167</t>
  </si>
  <si>
    <t>57168</t>
  </si>
  <si>
    <t>57169</t>
  </si>
  <si>
    <t>57171</t>
  </si>
  <si>
    <t>57172</t>
  </si>
  <si>
    <t>57173</t>
  </si>
  <si>
    <t>57174</t>
  </si>
  <si>
    <t>57175</t>
  </si>
  <si>
    <t>57176</t>
  </si>
  <si>
    <t>57177</t>
  </si>
  <si>
    <t>57178</t>
  </si>
  <si>
    <t>57179</t>
  </si>
  <si>
    <t>57180</t>
  </si>
  <si>
    <t>57181</t>
  </si>
  <si>
    <t>57182</t>
  </si>
  <si>
    <t>57183</t>
  </si>
  <si>
    <t>57186</t>
  </si>
  <si>
    <t>57187</t>
  </si>
  <si>
    <t>57188</t>
  </si>
  <si>
    <t>57189</t>
  </si>
  <si>
    <t>57191</t>
  </si>
  <si>
    <t>57192</t>
  </si>
  <si>
    <t>57193</t>
  </si>
  <si>
    <t>57194</t>
  </si>
  <si>
    <t>57195</t>
  </si>
  <si>
    <t>57196</t>
  </si>
  <si>
    <t>57197</t>
  </si>
  <si>
    <t>57198</t>
  </si>
  <si>
    <t>57199</t>
  </si>
  <si>
    <t>57200</t>
  </si>
  <si>
    <t>57201</t>
  </si>
  <si>
    <t>57203</t>
  </si>
  <si>
    <t>57204</t>
  </si>
  <si>
    <t>57205</t>
  </si>
  <si>
    <t>57207</t>
  </si>
  <si>
    <t>57208</t>
  </si>
  <si>
    <t>57209</t>
  </si>
  <si>
    <t>57210</t>
  </si>
  <si>
    <t>57213</t>
  </si>
  <si>
    <t>57214</t>
  </si>
  <si>
    <t>57215</t>
  </si>
  <si>
    <t>57216</t>
  </si>
  <si>
    <t>57219</t>
  </si>
  <si>
    <t>57220</t>
  </si>
  <si>
    <t>57222</t>
  </si>
  <si>
    <t>57224</t>
  </si>
  <si>
    <t>57225</t>
  </si>
  <si>
    <t>57228</t>
  </si>
  <si>
    <t>57229</t>
  </si>
  <si>
    <t>57230</t>
  </si>
  <si>
    <t>57231</t>
  </si>
  <si>
    <t>57232</t>
  </si>
  <si>
    <t>57233</t>
  </si>
  <si>
    <t>57235</t>
  </si>
  <si>
    <t>57236</t>
  </si>
  <si>
    <t>57237</t>
  </si>
  <si>
    <t>57238</t>
  </si>
  <si>
    <t>57239</t>
  </si>
  <si>
    <t>57240</t>
  </si>
  <si>
    <t>57241</t>
  </si>
  <si>
    <t>57244</t>
  </si>
  <si>
    <t>57245</t>
  </si>
  <si>
    <t>57246</t>
  </si>
  <si>
    <t>57247</t>
  </si>
  <si>
    <t>57248</t>
  </si>
  <si>
    <t>57249</t>
  </si>
  <si>
    <t>57250</t>
  </si>
  <si>
    <t>57251</t>
  </si>
  <si>
    <t>57252</t>
  </si>
  <si>
    <t>57253</t>
  </si>
  <si>
    <t>57254</t>
  </si>
  <si>
    <t>57255</t>
  </si>
  <si>
    <t>57256</t>
  </si>
  <si>
    <t>57257</t>
  </si>
  <si>
    <t>57258</t>
  </si>
  <si>
    <t>57259</t>
  </si>
  <si>
    <t>57261</t>
  </si>
  <si>
    <t>57262</t>
  </si>
  <si>
    <t>57263</t>
  </si>
  <si>
    <t>57264</t>
  </si>
  <si>
    <t>57265</t>
  </si>
  <si>
    <t>57266</t>
  </si>
  <si>
    <t>57267</t>
  </si>
  <si>
    <t>57268</t>
  </si>
  <si>
    <t>57270</t>
  </si>
  <si>
    <t>57271</t>
  </si>
  <si>
    <t>57272</t>
  </si>
  <si>
    <t>57273</t>
  </si>
  <si>
    <t>57274</t>
  </si>
  <si>
    <t>57275</t>
  </si>
  <si>
    <t>57276</t>
  </si>
  <si>
    <t>57277</t>
  </si>
  <si>
    <t>57278</t>
  </si>
  <si>
    <t>57280</t>
  </si>
  <si>
    <t>57281</t>
  </si>
  <si>
    <t>57282</t>
  </si>
  <si>
    <t>57284</t>
  </si>
  <si>
    <t>57286</t>
  </si>
  <si>
    <t>57287</t>
  </si>
  <si>
    <t>57288</t>
  </si>
  <si>
    <t>57289</t>
  </si>
  <si>
    <t>57290</t>
  </si>
  <si>
    <t>57291</t>
  </si>
  <si>
    <t>57292</t>
  </si>
  <si>
    <t>57293</t>
  </si>
  <si>
    <t>57294</t>
  </si>
  <si>
    <t>57295</t>
  </si>
  <si>
    <t>57296</t>
  </si>
  <si>
    <t>57297</t>
  </si>
  <si>
    <t>57298</t>
  </si>
  <si>
    <t>57299</t>
  </si>
  <si>
    <t>57300</t>
  </si>
  <si>
    <t>57301</t>
  </si>
  <si>
    <t>57302</t>
  </si>
  <si>
    <t>57304</t>
  </si>
  <si>
    <t>57305</t>
  </si>
  <si>
    <t>57307</t>
  </si>
  <si>
    <t>57308</t>
  </si>
  <si>
    <t>57309</t>
  </si>
  <si>
    <t>57310</t>
  </si>
  <si>
    <t>57311</t>
  </si>
  <si>
    <t>57312</t>
  </si>
  <si>
    <t>57313</t>
  </si>
  <si>
    <t>57314</t>
  </si>
  <si>
    <t>57315</t>
  </si>
  <si>
    <t>57316</t>
  </si>
  <si>
    <t>57317</t>
  </si>
  <si>
    <t>57318</t>
  </si>
  <si>
    <t>57319</t>
  </si>
  <si>
    <t>57320</t>
  </si>
  <si>
    <t>57321</t>
  </si>
  <si>
    <t>57322</t>
  </si>
  <si>
    <t>57324</t>
  </si>
  <si>
    <t>57325</t>
  </si>
  <si>
    <t>57326</t>
  </si>
  <si>
    <t>57328</t>
  </si>
  <si>
    <t>57329</t>
  </si>
  <si>
    <t>57330</t>
  </si>
  <si>
    <t>57331</t>
  </si>
  <si>
    <t>57332</t>
  </si>
  <si>
    <t>57333</t>
  </si>
  <si>
    <t>57334</t>
  </si>
  <si>
    <t>57335</t>
  </si>
  <si>
    <t>57336</t>
  </si>
  <si>
    <t>57337</t>
  </si>
  <si>
    <t>57338</t>
  </si>
  <si>
    <t>57339</t>
  </si>
  <si>
    <t>57340</t>
  </si>
  <si>
    <t>57341</t>
  </si>
  <si>
    <t>57342</t>
  </si>
  <si>
    <t>57344</t>
  </si>
  <si>
    <t>57345</t>
  </si>
  <si>
    <t>57346</t>
  </si>
  <si>
    <t>57347</t>
  </si>
  <si>
    <t>57348</t>
  </si>
  <si>
    <t>57349</t>
  </si>
  <si>
    <t>57351</t>
  </si>
  <si>
    <t>57353</t>
  </si>
  <si>
    <t>57354</t>
  </si>
  <si>
    <t>57355</t>
  </si>
  <si>
    <t>57356</t>
  </si>
  <si>
    <t>57357</t>
  </si>
  <si>
    <t>57358</t>
  </si>
  <si>
    <t>57359</t>
  </si>
  <si>
    <t>57361</t>
  </si>
  <si>
    <t>57362</t>
  </si>
  <si>
    <t>57364</t>
  </si>
  <si>
    <t>57365</t>
  </si>
  <si>
    <t>57366</t>
  </si>
  <si>
    <t>57367</t>
  </si>
  <si>
    <t>57370</t>
  </si>
  <si>
    <t>57371</t>
  </si>
  <si>
    <t>57372</t>
  </si>
  <si>
    <t>57373</t>
  </si>
  <si>
    <t>57374</t>
  </si>
  <si>
    <t>57375</t>
  </si>
  <si>
    <t>57376</t>
  </si>
  <si>
    <t>57377</t>
  </si>
  <si>
    <t>57379</t>
  </si>
  <si>
    <t>57380</t>
  </si>
  <si>
    <t>57381</t>
  </si>
  <si>
    <t>57382</t>
  </si>
  <si>
    <t>57383</t>
  </si>
  <si>
    <t>57384</t>
  </si>
  <si>
    <t>57385</t>
  </si>
  <si>
    <t>57386</t>
  </si>
  <si>
    <t>57387</t>
  </si>
  <si>
    <t>57388</t>
  </si>
  <si>
    <t>57389</t>
  </si>
  <si>
    <t>57390</t>
  </si>
  <si>
    <t>57391</t>
  </si>
  <si>
    <t>57392</t>
  </si>
  <si>
    <t>57393</t>
  </si>
  <si>
    <t>57394</t>
  </si>
  <si>
    <t>57395</t>
  </si>
  <si>
    <t>57397</t>
  </si>
  <si>
    <t>57398</t>
  </si>
  <si>
    <t>57399</t>
  </si>
  <si>
    <t>57401</t>
  </si>
  <si>
    <t>57402</t>
  </si>
  <si>
    <t>57403</t>
  </si>
  <si>
    <t>57404</t>
  </si>
  <si>
    <t>57405</t>
  </si>
  <si>
    <t>57406</t>
  </si>
  <si>
    <t>57407</t>
  </si>
  <si>
    <t>57409</t>
  </si>
  <si>
    <t>57410</t>
  </si>
  <si>
    <t>57411</t>
  </si>
  <si>
    <t>57413</t>
  </si>
  <si>
    <t>57414</t>
  </si>
  <si>
    <t>57416</t>
  </si>
  <si>
    <t>57417</t>
  </si>
  <si>
    <t>57418</t>
  </si>
  <si>
    <t>57419</t>
  </si>
  <si>
    <t>57421</t>
  </si>
  <si>
    <t>57422</t>
  </si>
  <si>
    <t>57423</t>
  </si>
  <si>
    <t>57424</t>
  </si>
  <si>
    <t>57425</t>
  </si>
  <si>
    <t>57426</t>
  </si>
  <si>
    <t>57427</t>
  </si>
  <si>
    <t>57428</t>
  </si>
  <si>
    <t>57430</t>
  </si>
  <si>
    <t>57431</t>
  </si>
  <si>
    <t>57434</t>
  </si>
  <si>
    <t>57436</t>
  </si>
  <si>
    <t>57437</t>
  </si>
  <si>
    <t>57438</t>
  </si>
  <si>
    <t>57439</t>
  </si>
  <si>
    <t>57440</t>
  </si>
  <si>
    <t>57442</t>
  </si>
  <si>
    <t>57444</t>
  </si>
  <si>
    <t>57445</t>
  </si>
  <si>
    <t>57446</t>
  </si>
  <si>
    <t>57448</t>
  </si>
  <si>
    <t>57449</t>
  </si>
  <si>
    <t>57451</t>
  </si>
  <si>
    <t>57452</t>
  </si>
  <si>
    <t>57453</t>
  </si>
  <si>
    <t>57454</t>
  </si>
  <si>
    <t>57455</t>
  </si>
  <si>
    <t>57456</t>
  </si>
  <si>
    <t>57457</t>
  </si>
  <si>
    <t>57459</t>
  </si>
  <si>
    <t>57460</t>
  </si>
  <si>
    <t>57461</t>
  </si>
  <si>
    <t>57462</t>
  </si>
  <si>
    <t>57464</t>
  </si>
  <si>
    <t>57465</t>
  </si>
  <si>
    <t>57466</t>
  </si>
  <si>
    <t>57467</t>
  </si>
  <si>
    <t>57468</t>
  </si>
  <si>
    <t>57469</t>
  </si>
  <si>
    <t>57470</t>
  </si>
  <si>
    <t>57471</t>
  </si>
  <si>
    <t>57472</t>
  </si>
  <si>
    <t>57473</t>
  </si>
  <si>
    <t>57475</t>
  </si>
  <si>
    <t>57476</t>
  </si>
  <si>
    <t>57477</t>
  </si>
  <si>
    <t>57478</t>
  </si>
  <si>
    <t>57479</t>
  </si>
  <si>
    <t>57482</t>
  </si>
  <si>
    <t>57483</t>
  </si>
  <si>
    <t>57484</t>
  </si>
  <si>
    <t>57485</t>
  </si>
  <si>
    <t>57486</t>
  </si>
  <si>
    <t>57488</t>
  </si>
  <si>
    <t>57489</t>
  </si>
  <si>
    <t>57490</t>
  </si>
  <si>
    <t>57493</t>
  </si>
  <si>
    <t>57494</t>
  </si>
  <si>
    <t>57495</t>
  </si>
  <si>
    <t>57496</t>
  </si>
  <si>
    <t>57497</t>
  </si>
  <si>
    <t>57499</t>
  </si>
  <si>
    <t>57500</t>
  </si>
  <si>
    <t>57501</t>
  </si>
  <si>
    <t>57502</t>
  </si>
  <si>
    <t>57504</t>
  </si>
  <si>
    <t>57505</t>
  </si>
  <si>
    <t>57506</t>
  </si>
  <si>
    <t>57507</t>
  </si>
  <si>
    <t>57509</t>
  </si>
  <si>
    <t>57510</t>
  </si>
  <si>
    <t>57513</t>
  </si>
  <si>
    <t>57514</t>
  </si>
  <si>
    <t>57516</t>
  </si>
  <si>
    <t>57517</t>
  </si>
  <si>
    <t>57518</t>
  </si>
  <si>
    <t>57519</t>
  </si>
  <si>
    <t>57520</t>
  </si>
  <si>
    <t>57521</t>
  </si>
  <si>
    <t>57524</t>
  </si>
  <si>
    <t>57525</t>
  </si>
  <si>
    <t>57526</t>
  </si>
  <si>
    <t>57527</t>
  </si>
  <si>
    <t>57528</t>
  </si>
  <si>
    <t>57530</t>
  </si>
  <si>
    <t>57531</t>
  </si>
  <si>
    <t>57532</t>
  </si>
  <si>
    <t>57533</t>
  </si>
  <si>
    <t>57534</t>
  </si>
  <si>
    <t>57535</t>
  </si>
  <si>
    <t>57536</t>
  </si>
  <si>
    <t>57538</t>
  </si>
  <si>
    <t>57539</t>
  </si>
  <si>
    <t>57540</t>
  </si>
  <si>
    <t>57541</t>
  </si>
  <si>
    <t>57542</t>
  </si>
  <si>
    <t>57544</t>
  </si>
  <si>
    <t>57547</t>
  </si>
  <si>
    <t>57548</t>
  </si>
  <si>
    <t>57549</t>
  </si>
  <si>
    <t>57550</t>
  </si>
  <si>
    <t>57551</t>
  </si>
  <si>
    <t>57553</t>
  </si>
  <si>
    <t>57554</t>
  </si>
  <si>
    <t>57555</t>
  </si>
  <si>
    <t>57556</t>
  </si>
  <si>
    <t>57557</t>
  </si>
  <si>
    <t>57558</t>
  </si>
  <si>
    <t>57559</t>
  </si>
  <si>
    <t>57560</t>
  </si>
  <si>
    <t>57561</t>
  </si>
  <si>
    <t>57563</t>
  </si>
  <si>
    <t>57564</t>
  </si>
  <si>
    <t>57566</t>
  </si>
  <si>
    <t>57567</t>
  </si>
  <si>
    <t>57568</t>
  </si>
  <si>
    <t>57569</t>
  </si>
  <si>
    <t>57570</t>
  </si>
  <si>
    <t>57571</t>
  </si>
  <si>
    <t>57572</t>
  </si>
  <si>
    <t>57573</t>
  </si>
  <si>
    <t>57574</t>
  </si>
  <si>
    <t>57575</t>
  </si>
  <si>
    <t>57576</t>
  </si>
  <si>
    <t>57577</t>
  </si>
  <si>
    <t>57578</t>
  </si>
  <si>
    <t>57579</t>
  </si>
  <si>
    <t>57580</t>
  </si>
  <si>
    <t>57581</t>
  </si>
  <si>
    <t>57583</t>
  </si>
  <si>
    <t>57584</t>
  </si>
  <si>
    <t>57586</t>
  </si>
  <si>
    <t>57587</t>
  </si>
  <si>
    <t>57588</t>
  </si>
  <si>
    <t>57589</t>
  </si>
  <si>
    <t>57590</t>
  </si>
  <si>
    <t>57591</t>
  </si>
  <si>
    <t>57592</t>
  </si>
  <si>
    <t>57593</t>
  </si>
  <si>
    <t>57594</t>
  </si>
  <si>
    <t>57595</t>
  </si>
  <si>
    <t>57596</t>
  </si>
  <si>
    <t>57598</t>
  </si>
  <si>
    <t>57599</t>
  </si>
  <si>
    <t>57600</t>
  </si>
  <si>
    <t>57602</t>
  </si>
  <si>
    <t>57605</t>
  </si>
  <si>
    <t>57606</t>
  </si>
  <si>
    <t>57607</t>
  </si>
  <si>
    <t>57609</t>
  </si>
  <si>
    <t>57610</t>
  </si>
  <si>
    <t>57611</t>
  </si>
  <si>
    <t>57612</t>
  </si>
  <si>
    <t>57613</t>
  </si>
  <si>
    <t>57614</t>
  </si>
  <si>
    <t>57615</t>
  </si>
  <si>
    <t>57617</t>
  </si>
  <si>
    <t>57618</t>
  </si>
  <si>
    <t>57619</t>
  </si>
  <si>
    <t>57621</t>
  </si>
  <si>
    <t>57622</t>
  </si>
  <si>
    <t>57623</t>
  </si>
  <si>
    <t>57625</t>
  </si>
  <si>
    <t>57626</t>
  </si>
  <si>
    <t>57627</t>
  </si>
  <si>
    <t>57628</t>
  </si>
  <si>
    <t>57629</t>
  </si>
  <si>
    <t>57630</t>
  </si>
  <si>
    <t>57633</t>
  </si>
  <si>
    <t>57634</t>
  </si>
  <si>
    <t>57635</t>
  </si>
  <si>
    <t>57636</t>
  </si>
  <si>
    <t>57637</t>
  </si>
  <si>
    <t>57639</t>
  </si>
  <si>
    <t>57640</t>
  </si>
  <si>
    <t>57641</t>
  </si>
  <si>
    <t>57643</t>
  </si>
  <si>
    <t>57644</t>
  </si>
  <si>
    <t>57648</t>
  </si>
  <si>
    <t>57649</t>
  </si>
  <si>
    <t>57651</t>
  </si>
  <si>
    <t>57652</t>
  </si>
  <si>
    <t>57653</t>
  </si>
  <si>
    <t>57654</t>
  </si>
  <si>
    <t>57655</t>
  </si>
  <si>
    <t>57656</t>
  </si>
  <si>
    <t>57657</t>
  </si>
  <si>
    <t>57658</t>
  </si>
  <si>
    <t>57661</t>
  </si>
  <si>
    <t>57662</t>
  </si>
  <si>
    <t>57664</t>
  </si>
  <si>
    <t>57665</t>
  </si>
  <si>
    <t>57667</t>
  </si>
  <si>
    <t>57668</t>
  </si>
  <si>
    <t>57669</t>
  </si>
  <si>
    <t>57670</t>
  </si>
  <si>
    <t>57671</t>
  </si>
  <si>
    <t>57673</t>
  </si>
  <si>
    <t>57674</t>
  </si>
  <si>
    <t>57675</t>
  </si>
  <si>
    <t>57676</t>
  </si>
  <si>
    <t>57677</t>
  </si>
  <si>
    <t>57678</t>
  </si>
  <si>
    <t>57679</t>
  </si>
  <si>
    <t>57680</t>
  </si>
  <si>
    <t>57681</t>
  </si>
  <si>
    <t>57682</t>
  </si>
  <si>
    <t>57684</t>
  </si>
  <si>
    <t>57685</t>
  </si>
  <si>
    <t>57686</t>
  </si>
  <si>
    <t>57687</t>
  </si>
  <si>
    <t>57689</t>
  </si>
  <si>
    <t>57690</t>
  </si>
  <si>
    <t>57691</t>
  </si>
  <si>
    <t>57692</t>
  </si>
  <si>
    <t>57694</t>
  </si>
  <si>
    <t>57695</t>
  </si>
  <si>
    <t>57696</t>
  </si>
  <si>
    <t>57697</t>
  </si>
  <si>
    <t>57698</t>
  </si>
  <si>
    <t>57700</t>
  </si>
  <si>
    <t>57702</t>
  </si>
  <si>
    <t>57703</t>
  </si>
  <si>
    <t>57704</t>
  </si>
  <si>
    <t>57705</t>
  </si>
  <si>
    <t>57706</t>
  </si>
  <si>
    <t>57707</t>
  </si>
  <si>
    <t>57708</t>
  </si>
  <si>
    <t>57709</t>
  </si>
  <si>
    <t>57711</t>
  </si>
  <si>
    <t>57712</t>
  </si>
  <si>
    <t>57713</t>
  </si>
  <si>
    <t>57714</t>
  </si>
  <si>
    <t>57715</t>
  </si>
  <si>
    <t>57716</t>
  </si>
  <si>
    <t>57717</t>
  </si>
  <si>
    <t>57718</t>
  </si>
  <si>
    <t>57719</t>
  </si>
  <si>
    <t>57720</t>
  </si>
  <si>
    <t>57721</t>
  </si>
  <si>
    <t>57723</t>
  </si>
  <si>
    <t>57725</t>
  </si>
  <si>
    <t>57726</t>
  </si>
  <si>
    <t>57727</t>
  </si>
  <si>
    <t>57728</t>
  </si>
  <si>
    <t>57730</t>
  </si>
  <si>
    <t>57731</t>
  </si>
  <si>
    <t>57732</t>
  </si>
  <si>
    <t>57733</t>
  </si>
  <si>
    <t>57734</t>
  </si>
  <si>
    <t>57736</t>
  </si>
  <si>
    <t>57737</t>
  </si>
  <si>
    <t>57738</t>
  </si>
  <si>
    <t>57739</t>
  </si>
  <si>
    <t>57740</t>
  </si>
  <si>
    <t>57741</t>
  </si>
  <si>
    <t>57742</t>
  </si>
  <si>
    <t>57743</t>
  </si>
  <si>
    <t>57745</t>
  </si>
  <si>
    <t>57746</t>
  </si>
  <si>
    <t>57747</t>
  </si>
  <si>
    <t>57748</t>
  </si>
  <si>
    <t>57749</t>
  </si>
  <si>
    <t>57750</t>
  </si>
  <si>
    <t>57752</t>
  </si>
  <si>
    <t>57753</t>
  </si>
  <si>
    <t>57754</t>
  </si>
  <si>
    <t>57755</t>
  </si>
  <si>
    <t>57756</t>
  </si>
  <si>
    <t>57759</t>
  </si>
  <si>
    <t>57760</t>
  </si>
  <si>
    <t>57761</t>
  </si>
  <si>
    <t>57762</t>
  </si>
  <si>
    <t>57763</t>
  </si>
  <si>
    <t>57764</t>
  </si>
  <si>
    <t>57765</t>
  </si>
  <si>
    <t>57767</t>
  </si>
  <si>
    <t>67002</t>
  </si>
  <si>
    <t>67003</t>
  </si>
  <si>
    <t>67004</t>
  </si>
  <si>
    <t>67005</t>
  </si>
  <si>
    <t>67006</t>
  </si>
  <si>
    <t>67009</t>
  </si>
  <si>
    <t>67010</t>
  </si>
  <si>
    <t>67011</t>
  </si>
  <si>
    <t>67012</t>
  </si>
  <si>
    <t>67013</t>
  </si>
  <si>
    <t>67017</t>
  </si>
  <si>
    <t>67018</t>
  </si>
  <si>
    <t>67019</t>
  </si>
  <si>
    <t>67020</t>
  </si>
  <si>
    <t>67022</t>
  </si>
  <si>
    <t>67025</t>
  </si>
  <si>
    <t>67026</t>
  </si>
  <si>
    <t>67027</t>
  </si>
  <si>
    <t>67029</t>
  </si>
  <si>
    <t>67030</t>
  </si>
  <si>
    <t>67032</t>
  </si>
  <si>
    <t>67033</t>
  </si>
  <si>
    <t>67034</t>
  </si>
  <si>
    <t>67035</t>
  </si>
  <si>
    <t>67036</t>
  </si>
  <si>
    <t>67037</t>
  </si>
  <si>
    <t>67038</t>
  </si>
  <si>
    <t>67039</t>
  </si>
  <si>
    <t>67040</t>
  </si>
  <si>
    <t>67044</t>
  </si>
  <si>
    <t>67047</t>
  </si>
  <si>
    <t>67048</t>
  </si>
  <si>
    <t>67049</t>
  </si>
  <si>
    <t>67050</t>
  </si>
  <si>
    <t>67051</t>
  </si>
  <si>
    <t>67053</t>
  </si>
  <si>
    <t>67055</t>
  </si>
  <si>
    <t>67056</t>
  </si>
  <si>
    <t>67057</t>
  </si>
  <si>
    <t>67058</t>
  </si>
  <si>
    <t>67059</t>
  </si>
  <si>
    <t>67061</t>
  </si>
  <si>
    <t>67062</t>
  </si>
  <si>
    <t>67063</t>
  </si>
  <si>
    <t>67066</t>
  </si>
  <si>
    <t>67068</t>
  </si>
  <si>
    <t>67069</t>
  </si>
  <si>
    <t>67070</t>
  </si>
  <si>
    <t>67071</t>
  </si>
  <si>
    <t>67072</t>
  </si>
  <si>
    <t>67073</t>
  </si>
  <si>
    <t>67074</t>
  </si>
  <si>
    <t>67075</t>
  </si>
  <si>
    <t>67076</t>
  </si>
  <si>
    <t>67077</t>
  </si>
  <si>
    <t>67078</t>
  </si>
  <si>
    <t>67079</t>
  </si>
  <si>
    <t>67081</t>
  </si>
  <si>
    <t>67082</t>
  </si>
  <si>
    <t>67083</t>
  </si>
  <si>
    <t>67084</t>
  </si>
  <si>
    <t>67085</t>
  </si>
  <si>
    <t>67086</t>
  </si>
  <si>
    <t>67087</t>
  </si>
  <si>
    <t>67088</t>
  </si>
  <si>
    <t>67089</t>
  </si>
  <si>
    <t>67090</t>
  </si>
  <si>
    <t>67091</t>
  </si>
  <si>
    <t>67092</t>
  </si>
  <si>
    <t>67093</t>
  </si>
  <si>
    <t>67094</t>
  </si>
  <si>
    <t>67095</t>
  </si>
  <si>
    <t>67096</t>
  </si>
  <si>
    <t>67099</t>
  </si>
  <si>
    <t>67100</t>
  </si>
  <si>
    <t>67102</t>
  </si>
  <si>
    <t>67103</t>
  </si>
  <si>
    <t>67104</t>
  </si>
  <si>
    <t>67105</t>
  </si>
  <si>
    <t>67107</t>
  </si>
  <si>
    <t>67108</t>
  </si>
  <si>
    <t>67109</t>
  </si>
  <si>
    <t>67110</t>
  </si>
  <si>
    <t>67111</t>
  </si>
  <si>
    <t>67112</t>
  </si>
  <si>
    <t>67113</t>
  </si>
  <si>
    <t>67115</t>
  </si>
  <si>
    <t>67116</t>
  </si>
  <si>
    <t>67121</t>
  </si>
  <si>
    <t>67122</t>
  </si>
  <si>
    <t>67123</t>
  </si>
  <si>
    <t>67124</t>
  </si>
  <si>
    <t>67125</t>
  </si>
  <si>
    <t>67126</t>
  </si>
  <si>
    <t>67129</t>
  </si>
  <si>
    <t>67132</t>
  </si>
  <si>
    <t>67133</t>
  </si>
  <si>
    <t>67134</t>
  </si>
  <si>
    <t>67135</t>
  </si>
  <si>
    <t>67136</t>
  </si>
  <si>
    <t>67139</t>
  </si>
  <si>
    <t>67140</t>
  </si>
  <si>
    <t>67141</t>
  </si>
  <si>
    <t>67142</t>
  </si>
  <si>
    <t>67143</t>
  </si>
  <si>
    <t>67144</t>
  </si>
  <si>
    <t>67145</t>
  </si>
  <si>
    <t>67146</t>
  </si>
  <si>
    <t>67147</t>
  </si>
  <si>
    <t>67148</t>
  </si>
  <si>
    <t>67149</t>
  </si>
  <si>
    <t>67150</t>
  </si>
  <si>
    <t>67152</t>
  </si>
  <si>
    <t>67153</t>
  </si>
  <si>
    <t>67154</t>
  </si>
  <si>
    <t>67156</t>
  </si>
  <si>
    <t>67159</t>
  </si>
  <si>
    <t>67160</t>
  </si>
  <si>
    <t>67162</t>
  </si>
  <si>
    <t>67163</t>
  </si>
  <si>
    <t>67164</t>
  </si>
  <si>
    <t>67165</t>
  </si>
  <si>
    <t>67166</t>
  </si>
  <si>
    <t>67167</t>
  </si>
  <si>
    <t>67172</t>
  </si>
  <si>
    <t>67174</t>
  </si>
  <si>
    <t>67176</t>
  </si>
  <si>
    <t>67177</t>
  </si>
  <si>
    <t>67178</t>
  </si>
  <si>
    <t>67181</t>
  </si>
  <si>
    <t>67183</t>
  </si>
  <si>
    <t>67184</t>
  </si>
  <si>
    <t>67185</t>
  </si>
  <si>
    <t>67186</t>
  </si>
  <si>
    <t>67187</t>
  </si>
  <si>
    <t>67190</t>
  </si>
  <si>
    <t>67191</t>
  </si>
  <si>
    <t>67192</t>
  </si>
  <si>
    <t>67195</t>
  </si>
  <si>
    <t>67196</t>
  </si>
  <si>
    <t>67197</t>
  </si>
  <si>
    <t>67198</t>
  </si>
  <si>
    <t>67199</t>
  </si>
  <si>
    <t>67200</t>
  </si>
  <si>
    <t>67201</t>
  </si>
  <si>
    <t>67203</t>
  </si>
  <si>
    <t>67206</t>
  </si>
  <si>
    <t>67208</t>
  </si>
  <si>
    <t>67209</t>
  </si>
  <si>
    <t>67210</t>
  </si>
  <si>
    <t>67213</t>
  </si>
  <si>
    <t>67214</t>
  </si>
  <si>
    <t>67215</t>
  </si>
  <si>
    <t>67217</t>
  </si>
  <si>
    <t>67220</t>
  </si>
  <si>
    <t>67221</t>
  </si>
  <si>
    <t>67222</t>
  </si>
  <si>
    <t>67223</t>
  </si>
  <si>
    <t>67225</t>
  </si>
  <si>
    <t>67226</t>
  </si>
  <si>
    <t>67227</t>
  </si>
  <si>
    <t>67228</t>
  </si>
  <si>
    <t>67229</t>
  </si>
  <si>
    <t>67230</t>
  </si>
  <si>
    <t>67231</t>
  </si>
  <si>
    <t>67232</t>
  </si>
  <si>
    <t>67234</t>
  </si>
  <si>
    <t>67235</t>
  </si>
  <si>
    <t>67236</t>
  </si>
  <si>
    <t>67238</t>
  </si>
  <si>
    <t>67239</t>
  </si>
  <si>
    <t>67240</t>
  </si>
  <si>
    <t>67241</t>
  </si>
  <si>
    <t>67242</t>
  </si>
  <si>
    <t>67244</t>
  </si>
  <si>
    <t>67245</t>
  </si>
  <si>
    <t>67246</t>
  </si>
  <si>
    <t>67248</t>
  </si>
  <si>
    <t>67249</t>
  </si>
  <si>
    <t>67250</t>
  </si>
  <si>
    <t>67254</t>
  </si>
  <si>
    <t>67255</t>
  </si>
  <si>
    <t>67257</t>
  </si>
  <si>
    <t>67258</t>
  </si>
  <si>
    <t>67259</t>
  </si>
  <si>
    <t>67260</t>
  </si>
  <si>
    <t>67261</t>
  </si>
  <si>
    <t>67263</t>
  </si>
  <si>
    <t>67264</t>
  </si>
  <si>
    <t>67265</t>
  </si>
  <si>
    <t>67266</t>
  </si>
  <si>
    <t>67269</t>
  </si>
  <si>
    <t>67270</t>
  </si>
  <si>
    <t>67271</t>
  </si>
  <si>
    <t>67272</t>
  </si>
  <si>
    <t>67273</t>
  </si>
  <si>
    <t>67274</t>
  </si>
  <si>
    <t>67275</t>
  </si>
  <si>
    <t>67277</t>
  </si>
  <si>
    <t>67278</t>
  </si>
  <si>
    <t>67279</t>
  </si>
  <si>
    <t>67280</t>
  </si>
  <si>
    <t>67281</t>
  </si>
  <si>
    <t>67283</t>
  </si>
  <si>
    <t>67286</t>
  </si>
  <si>
    <t>67287</t>
  </si>
  <si>
    <t>67288</t>
  </si>
  <si>
    <t>67289</t>
  </si>
  <si>
    <t>67290</t>
  </si>
  <si>
    <t>67291</t>
  </si>
  <si>
    <t>67292</t>
  </si>
  <si>
    <t>67293</t>
  </si>
  <si>
    <t>67295</t>
  </si>
  <si>
    <t>67298</t>
  </si>
  <si>
    <t>67299</t>
  </si>
  <si>
    <t>67301</t>
  </si>
  <si>
    <t>67303</t>
  </si>
  <si>
    <t>67304</t>
  </si>
  <si>
    <t>67305</t>
  </si>
  <si>
    <t>67307</t>
  </si>
  <si>
    <t>67308</t>
  </si>
  <si>
    <t>67310</t>
  </si>
  <si>
    <t>67311</t>
  </si>
  <si>
    <t>67314</t>
  </si>
  <si>
    <t>67315</t>
  </si>
  <si>
    <t>67317</t>
  </si>
  <si>
    <t>67319</t>
  </si>
  <si>
    <t>67320</t>
  </si>
  <si>
    <t>67321</t>
  </si>
  <si>
    <t>67322</t>
  </si>
  <si>
    <t>67324</t>
  </si>
  <si>
    <t>67325</t>
  </si>
  <si>
    <t>67327</t>
  </si>
  <si>
    <t>67328</t>
  </si>
  <si>
    <t>67330</t>
  </si>
  <si>
    <t>67331</t>
  </si>
  <si>
    <t>67333</t>
  </si>
  <si>
    <t>67334</t>
  </si>
  <si>
    <t>67336</t>
  </si>
  <si>
    <t>67337</t>
  </si>
  <si>
    <t>67338</t>
  </si>
  <si>
    <t>67339</t>
  </si>
  <si>
    <t>67340</t>
  </si>
  <si>
    <t>67341</t>
  </si>
  <si>
    <t>67342</t>
  </si>
  <si>
    <t>67344</t>
  </si>
  <si>
    <t>67345</t>
  </si>
  <si>
    <t>67346</t>
  </si>
  <si>
    <t>67347</t>
  </si>
  <si>
    <t>67349</t>
  </si>
  <si>
    <t>67351</t>
  </si>
  <si>
    <t>67352</t>
  </si>
  <si>
    <t>67353</t>
  </si>
  <si>
    <t>67354</t>
  </si>
  <si>
    <t>67355</t>
  </si>
  <si>
    <t>67358</t>
  </si>
  <si>
    <t>67359</t>
  </si>
  <si>
    <t>67360</t>
  </si>
  <si>
    <t>67361</t>
  </si>
  <si>
    <t>67362</t>
  </si>
  <si>
    <t>67363</t>
  </si>
  <si>
    <t>67368</t>
  </si>
  <si>
    <t>67369</t>
  </si>
  <si>
    <t>67370</t>
  </si>
  <si>
    <t>67371</t>
  </si>
  <si>
    <t>67373</t>
  </si>
  <si>
    <t>67377</t>
  </si>
  <si>
    <t>67379</t>
  </si>
  <si>
    <t>67380</t>
  </si>
  <si>
    <t>67381</t>
  </si>
  <si>
    <t>67382</t>
  </si>
  <si>
    <t>67383</t>
  </si>
  <si>
    <t>67384</t>
  </si>
  <si>
    <t>67385</t>
  </si>
  <si>
    <t>67386</t>
  </si>
  <si>
    <t>67387</t>
  </si>
  <si>
    <t>67388</t>
  </si>
  <si>
    <t>67391</t>
  </si>
  <si>
    <t>67392</t>
  </si>
  <si>
    <t>67394</t>
  </si>
  <si>
    <t>67395</t>
  </si>
  <si>
    <t>67396</t>
  </si>
  <si>
    <t>67397</t>
  </si>
  <si>
    <t>67398</t>
  </si>
  <si>
    <t>67400</t>
  </si>
  <si>
    <t>67401</t>
  </si>
  <si>
    <t>67403</t>
  </si>
  <si>
    <t>67404</t>
  </si>
  <si>
    <t>67405</t>
  </si>
  <si>
    <t>67406</t>
  </si>
  <si>
    <t>67407</t>
  </si>
  <si>
    <t>67408</t>
  </si>
  <si>
    <t>67409</t>
  </si>
  <si>
    <t>67410</t>
  </si>
  <si>
    <t>67412</t>
  </si>
  <si>
    <t>67413</t>
  </si>
  <si>
    <t>67414</t>
  </si>
  <si>
    <t>67415</t>
  </si>
  <si>
    <t>67416</t>
  </si>
  <si>
    <t>67417</t>
  </si>
  <si>
    <t>67418</t>
  </si>
  <si>
    <t>67421</t>
  </si>
  <si>
    <t>67422</t>
  </si>
  <si>
    <t>67423</t>
  </si>
  <si>
    <t>67424</t>
  </si>
  <si>
    <t>67426</t>
  </si>
  <si>
    <t>67427</t>
  </si>
  <si>
    <t>67428</t>
  </si>
  <si>
    <t>67429</t>
  </si>
  <si>
    <t>67430</t>
  </si>
  <si>
    <t>67432</t>
  </si>
  <si>
    <t>67434</t>
  </si>
  <si>
    <t>67435</t>
  </si>
  <si>
    <t>67436</t>
  </si>
  <si>
    <t>67440</t>
  </si>
  <si>
    <t>67441</t>
  </si>
  <si>
    <t>67442</t>
  </si>
  <si>
    <t>67443</t>
  </si>
  <si>
    <t>67444</t>
  </si>
  <si>
    <t>67445</t>
  </si>
  <si>
    <t>67446</t>
  </si>
  <si>
    <t>67449</t>
  </si>
  <si>
    <t>67450</t>
  </si>
  <si>
    <t>67451</t>
  </si>
  <si>
    <t>67452</t>
  </si>
  <si>
    <t>67453</t>
  </si>
  <si>
    <t>67454</t>
  </si>
  <si>
    <t>67455</t>
  </si>
  <si>
    <t>67456</t>
  </si>
  <si>
    <t>67458</t>
  </si>
  <si>
    <t>67459</t>
  </si>
  <si>
    <t>67461</t>
  </si>
  <si>
    <t>67462</t>
  </si>
  <si>
    <t>67463</t>
  </si>
  <si>
    <t>67464</t>
  </si>
  <si>
    <t>67465</t>
  </si>
  <si>
    <t>67466</t>
  </si>
  <si>
    <t>67467</t>
  </si>
  <si>
    <t>67468</t>
  </si>
  <si>
    <t>67470</t>
  </si>
  <si>
    <t>67472</t>
  </si>
  <si>
    <t>67474</t>
  </si>
  <si>
    <t>67475</t>
  </si>
  <si>
    <t>67476</t>
  </si>
  <si>
    <t>67477</t>
  </si>
  <si>
    <t>67478</t>
  </si>
  <si>
    <t>67479</t>
  </si>
  <si>
    <t>67481</t>
  </si>
  <si>
    <t>67483</t>
  </si>
  <si>
    <t>67484</t>
  </si>
  <si>
    <t>67485</t>
  </si>
  <si>
    <t>67486</t>
  </si>
  <si>
    <t>67487</t>
  </si>
  <si>
    <t>67488</t>
  </si>
  <si>
    <t>67489</t>
  </si>
  <si>
    <t>67490</t>
  </si>
  <si>
    <t>67491</t>
  </si>
  <si>
    <t>67492</t>
  </si>
  <si>
    <t>67493</t>
  </si>
  <si>
    <t>67494</t>
  </si>
  <si>
    <t>67495</t>
  </si>
  <si>
    <t>67497</t>
  </si>
  <si>
    <t>67498</t>
  </si>
  <si>
    <t>67499</t>
  </si>
  <si>
    <t>67500</t>
  </si>
  <si>
    <t>67502</t>
  </si>
  <si>
    <t>67503</t>
  </si>
  <si>
    <t>67504</t>
  </si>
  <si>
    <t>67505</t>
  </si>
  <si>
    <t>67507</t>
  </si>
  <si>
    <t>67508</t>
  </si>
  <si>
    <t>67509</t>
  </si>
  <si>
    <t>67510</t>
  </si>
  <si>
    <t>67511</t>
  </si>
  <si>
    <t>67513</t>
  </si>
  <si>
    <t>67514</t>
  </si>
  <si>
    <t>67515</t>
  </si>
  <si>
    <t>67516</t>
  </si>
  <si>
    <t>67521</t>
  </si>
  <si>
    <t>67522</t>
  </si>
  <si>
    <t>67524</t>
  </si>
  <si>
    <t>67525</t>
  </si>
  <si>
    <t>67527</t>
  </si>
  <si>
    <t>67528</t>
  </si>
  <si>
    <t>67530</t>
  </si>
  <si>
    <t>67531</t>
  </si>
  <si>
    <t>67532</t>
  </si>
  <si>
    <t>67534</t>
  </si>
  <si>
    <t>67535</t>
  </si>
  <si>
    <t>67536</t>
  </si>
  <si>
    <t>67537</t>
  </si>
  <si>
    <t>67538</t>
  </si>
  <si>
    <t>67539</t>
  </si>
  <si>
    <t>67541</t>
  </si>
  <si>
    <t>67542</t>
  </si>
  <si>
    <t>67544</t>
  </si>
  <si>
    <t>67545</t>
  </si>
  <si>
    <t>67546</t>
  </si>
  <si>
    <t>67547</t>
  </si>
  <si>
    <t>67548</t>
  </si>
  <si>
    <t>67550</t>
  </si>
  <si>
    <t>67552</t>
  </si>
  <si>
    <t>67553</t>
  </si>
  <si>
    <t>67555</t>
  </si>
  <si>
    <t>67556</t>
  </si>
  <si>
    <t>67557</t>
  </si>
  <si>
    <t>67558</t>
  </si>
  <si>
    <t>67559</t>
  </si>
  <si>
    <t>68001</t>
  </si>
  <si>
    <t>68002</t>
  </si>
  <si>
    <t>68005</t>
  </si>
  <si>
    <t>68006</t>
  </si>
  <si>
    <t>68007</t>
  </si>
  <si>
    <t>68008</t>
  </si>
  <si>
    <t>68009</t>
  </si>
  <si>
    <t>68010</t>
  </si>
  <si>
    <t>68011</t>
  </si>
  <si>
    <t>68012</t>
  </si>
  <si>
    <t>68013</t>
  </si>
  <si>
    <t>68014</t>
  </si>
  <si>
    <t>68016</t>
  </si>
  <si>
    <t>68017</t>
  </si>
  <si>
    <t>68018</t>
  </si>
  <si>
    <t>68019</t>
  </si>
  <si>
    <t>68020</t>
  </si>
  <si>
    <t>68023</t>
  </si>
  <si>
    <t>68024</t>
  </si>
  <si>
    <t>68025</t>
  </si>
  <si>
    <t>68026</t>
  </si>
  <si>
    <t>68027</t>
  </si>
  <si>
    <t>68028</t>
  </si>
  <si>
    <t>68029</t>
  </si>
  <si>
    <t>68030</t>
  </si>
  <si>
    <t>68032</t>
  </si>
  <si>
    <t>68033</t>
  </si>
  <si>
    <t>68034</t>
  </si>
  <si>
    <t>68035</t>
  </si>
  <si>
    <t>68036</t>
  </si>
  <si>
    <t>68037</t>
  </si>
  <si>
    <t>68038</t>
  </si>
  <si>
    <t>68039</t>
  </si>
  <si>
    <t>68041</t>
  </si>
  <si>
    <t>68042</t>
  </si>
  <si>
    <t>68043</t>
  </si>
  <si>
    <t>68044</t>
  </si>
  <si>
    <t>68045</t>
  </si>
  <si>
    <t>68046</t>
  </si>
  <si>
    <t>68049</t>
  </si>
  <si>
    <t>68050</t>
  </si>
  <si>
    <t>68051</t>
  </si>
  <si>
    <t>68052</t>
  </si>
  <si>
    <t>68054</t>
  </si>
  <si>
    <t>68055</t>
  </si>
  <si>
    <t>68057</t>
  </si>
  <si>
    <t>68059</t>
  </si>
  <si>
    <t>68060</t>
  </si>
  <si>
    <t>68064</t>
  </si>
  <si>
    <t>68065</t>
  </si>
  <si>
    <t>68067</t>
  </si>
  <si>
    <t>68068</t>
  </si>
  <si>
    <t>68069</t>
  </si>
  <si>
    <t>68071</t>
  </si>
  <si>
    <t>68072</t>
  </si>
  <si>
    <t>68073</t>
  </si>
  <si>
    <t>68074</t>
  </si>
  <si>
    <t>68075</t>
  </si>
  <si>
    <t>68076</t>
  </si>
  <si>
    <t>68077</t>
  </si>
  <si>
    <t>68078</t>
  </si>
  <si>
    <t>68079</t>
  </si>
  <si>
    <t>68080</t>
  </si>
  <si>
    <t>68081</t>
  </si>
  <si>
    <t>68083</t>
  </si>
  <si>
    <t>68085</t>
  </si>
  <si>
    <t>68086</t>
  </si>
  <si>
    <t>68087</t>
  </si>
  <si>
    <t>68088</t>
  </si>
  <si>
    <t>68089</t>
  </si>
  <si>
    <t>68090</t>
  </si>
  <si>
    <t>68091</t>
  </si>
  <si>
    <t>68092</t>
  </si>
  <si>
    <t>68094</t>
  </si>
  <si>
    <t>68095</t>
  </si>
  <si>
    <t>68096</t>
  </si>
  <si>
    <t>68097</t>
  </si>
  <si>
    <t>68098</t>
  </si>
  <si>
    <t>68100</t>
  </si>
  <si>
    <t>68101</t>
  </si>
  <si>
    <t>68102</t>
  </si>
  <si>
    <t>68104</t>
  </si>
  <si>
    <t>68105</t>
  </si>
  <si>
    <t>68106</t>
  </si>
  <si>
    <t>68107</t>
  </si>
  <si>
    <t>68109</t>
  </si>
  <si>
    <t>68110</t>
  </si>
  <si>
    <t>68111</t>
  </si>
  <si>
    <t>68113</t>
  </si>
  <si>
    <t>68114</t>
  </si>
  <si>
    <t>68115</t>
  </si>
  <si>
    <t>68116</t>
  </si>
  <si>
    <t>68117</t>
  </si>
  <si>
    <t>68119</t>
  </si>
  <si>
    <t>68122</t>
  </si>
  <si>
    <t>68123</t>
  </si>
  <si>
    <t>68124</t>
  </si>
  <si>
    <t>68125</t>
  </si>
  <si>
    <t>68127</t>
  </si>
  <si>
    <t>68128</t>
  </si>
  <si>
    <t>68129</t>
  </si>
  <si>
    <t>68130</t>
  </si>
  <si>
    <t>68131</t>
  </si>
  <si>
    <t>68132</t>
  </si>
  <si>
    <t>68134</t>
  </si>
  <si>
    <t>68136</t>
  </si>
  <si>
    <t>68137</t>
  </si>
  <si>
    <t>68138</t>
  </si>
  <si>
    <t>68139</t>
  </si>
  <si>
    <t>68140</t>
  </si>
  <si>
    <t>68142</t>
  </si>
  <si>
    <t>68143</t>
  </si>
  <si>
    <t>68144</t>
  </si>
  <si>
    <t>68145</t>
  </si>
  <si>
    <t>68146</t>
  </si>
  <si>
    <t>68147</t>
  </si>
  <si>
    <t>68148</t>
  </si>
  <si>
    <t>68150</t>
  </si>
  <si>
    <t>68151</t>
  </si>
  <si>
    <t>68152</t>
  </si>
  <si>
    <t>68153</t>
  </si>
  <si>
    <t>68155</t>
  </si>
  <si>
    <t>68157</t>
  </si>
  <si>
    <t>68158</t>
  </si>
  <si>
    <t>68160</t>
  </si>
  <si>
    <t>68161</t>
  </si>
  <si>
    <t>68162</t>
  </si>
  <si>
    <t>68163</t>
  </si>
  <si>
    <t>68165</t>
  </si>
  <si>
    <t>68167</t>
  </si>
  <si>
    <t>68168</t>
  </si>
  <si>
    <t>68169</t>
  </si>
  <si>
    <t>68170</t>
  </si>
  <si>
    <t>68171</t>
  </si>
  <si>
    <t>68172</t>
  </si>
  <si>
    <t>68173</t>
  </si>
  <si>
    <t>68174</t>
  </si>
  <si>
    <t>68175</t>
  </si>
  <si>
    <t>68176</t>
  </si>
  <si>
    <t>68178</t>
  </si>
  <si>
    <t>68179</t>
  </si>
  <si>
    <t>68181</t>
  </si>
  <si>
    <t>68183</t>
  </si>
  <si>
    <t>68184</t>
  </si>
  <si>
    <t>68185</t>
  </si>
  <si>
    <t>68186</t>
  </si>
  <si>
    <t>68187</t>
  </si>
  <si>
    <t>68188</t>
  </si>
  <si>
    <t>68189</t>
  </si>
  <si>
    <t>68190</t>
  </si>
  <si>
    <t>68191</t>
  </si>
  <si>
    <t>68192</t>
  </si>
  <si>
    <t>68193</t>
  </si>
  <si>
    <t>68194</t>
  </si>
  <si>
    <t>68196</t>
  </si>
  <si>
    <t>68197</t>
  </si>
  <si>
    <t>68198</t>
  </si>
  <si>
    <t>68200</t>
  </si>
  <si>
    <t>68201</t>
  </si>
  <si>
    <t>68202</t>
  </si>
  <si>
    <t>68203</t>
  </si>
  <si>
    <t>68204</t>
  </si>
  <si>
    <t>68205</t>
  </si>
  <si>
    <t>68207</t>
  </si>
  <si>
    <t>68208</t>
  </si>
  <si>
    <t>68209</t>
  </si>
  <si>
    <t>68210</t>
  </si>
  <si>
    <t>68211</t>
  </si>
  <si>
    <t>68212</t>
  </si>
  <si>
    <t>68213</t>
  </si>
  <si>
    <t>68214</t>
  </si>
  <si>
    <t>68215</t>
  </si>
  <si>
    <t>68216</t>
  </si>
  <si>
    <t>68219</t>
  </si>
  <si>
    <t>68221</t>
  </si>
  <si>
    <t>68222</t>
  </si>
  <si>
    <t>68223</t>
  </si>
  <si>
    <t>68225</t>
  </si>
  <si>
    <t>68226</t>
  </si>
  <si>
    <t>68227</t>
  </si>
  <si>
    <t>68228</t>
  </si>
  <si>
    <t>68229</t>
  </si>
  <si>
    <t>68230</t>
  </si>
  <si>
    <t>68231</t>
  </si>
  <si>
    <t>68232</t>
  </si>
  <si>
    <t>68234</t>
  </si>
  <si>
    <t>68235</t>
  </si>
  <si>
    <t>68237</t>
  </si>
  <si>
    <t>68238</t>
  </si>
  <si>
    <t>68239</t>
  </si>
  <si>
    <t>68240</t>
  </si>
  <si>
    <t>68241</t>
  </si>
  <si>
    <t>68242</t>
  </si>
  <si>
    <t>68243</t>
  </si>
  <si>
    <t>68244</t>
  </si>
  <si>
    <t>68245</t>
  </si>
  <si>
    <t>68246</t>
  </si>
  <si>
    <t>68247</t>
  </si>
  <si>
    <t>68248</t>
  </si>
  <si>
    <t>68249</t>
  </si>
  <si>
    <t>68250</t>
  </si>
  <si>
    <t>68251</t>
  </si>
  <si>
    <t>68252</t>
  </si>
  <si>
    <t>68253</t>
  </si>
  <si>
    <t>68254</t>
  </si>
  <si>
    <t>68255</t>
  </si>
  <si>
    <t>68257</t>
  </si>
  <si>
    <t>68259</t>
  </si>
  <si>
    <t>68260</t>
  </si>
  <si>
    <t>68261</t>
  </si>
  <si>
    <t>68262</t>
  </si>
  <si>
    <t>68263</t>
  </si>
  <si>
    <t>68264</t>
  </si>
  <si>
    <t>68265</t>
  </si>
  <si>
    <t>68266</t>
  </si>
  <si>
    <t>68267</t>
  </si>
  <si>
    <t>68268</t>
  </si>
  <si>
    <t>68269</t>
  </si>
  <si>
    <t>68273</t>
  </si>
  <si>
    <t>68274</t>
  </si>
  <si>
    <t>68275</t>
  </si>
  <si>
    <t>68276</t>
  </si>
  <si>
    <t>68277</t>
  </si>
  <si>
    <t>68280</t>
  </si>
  <si>
    <t>68281</t>
  </si>
  <si>
    <t>68282</t>
  </si>
  <si>
    <t>68283</t>
  </si>
  <si>
    <t>68284</t>
  </si>
  <si>
    <t>68285</t>
  </si>
  <si>
    <t>68287</t>
  </si>
  <si>
    <t>68288</t>
  </si>
  <si>
    <t>68290</t>
  </si>
  <si>
    <t>68291</t>
  </si>
  <si>
    <t>68293</t>
  </si>
  <si>
    <t>68294</t>
  </si>
  <si>
    <t>68295</t>
  </si>
  <si>
    <t>68296</t>
  </si>
  <si>
    <t>68298</t>
  </si>
  <si>
    <t>68299</t>
  </si>
  <si>
    <t>68301</t>
  </si>
  <si>
    <t>68302</t>
  </si>
  <si>
    <t>68303</t>
  </si>
  <si>
    <t>68304</t>
  </si>
  <si>
    <t>68305</t>
  </si>
  <si>
    <t>68306</t>
  </si>
  <si>
    <t>68307</t>
  </si>
  <si>
    <t>68308</t>
  </si>
  <si>
    <t>68311</t>
  </si>
  <si>
    <t>68312</t>
  </si>
  <si>
    <t>68313</t>
  </si>
  <si>
    <t>68316</t>
  </si>
  <si>
    <t>68317</t>
  </si>
  <si>
    <t>68318</t>
  </si>
  <si>
    <t>68320</t>
  </si>
  <si>
    <t>68323</t>
  </si>
  <si>
    <t>68324</t>
  </si>
  <si>
    <t>68325</t>
  </si>
  <si>
    <t>68326</t>
  </si>
  <si>
    <t>68327</t>
  </si>
  <si>
    <t>68328</t>
  </si>
  <si>
    <t>68329</t>
  </si>
  <si>
    <t>68330</t>
  </si>
  <si>
    <t>68331</t>
  </si>
  <si>
    <t>68332</t>
  </si>
  <si>
    <t>68333</t>
  </si>
  <si>
    <t>68335</t>
  </si>
  <si>
    <t>68336</t>
  </si>
  <si>
    <t>68337</t>
  </si>
  <si>
    <t>68338</t>
  </si>
  <si>
    <t>68340</t>
  </si>
  <si>
    <t>68344</t>
  </si>
  <si>
    <t>68345</t>
  </si>
  <si>
    <t>68347</t>
  </si>
  <si>
    <t>68350</t>
  </si>
  <si>
    <t>68351</t>
  </si>
  <si>
    <t>68352</t>
  </si>
  <si>
    <t>68353</t>
  </si>
  <si>
    <t>68354</t>
  </si>
  <si>
    <t>68355</t>
  </si>
  <si>
    <t>68356</t>
  </si>
  <si>
    <t>68358</t>
  </si>
  <si>
    <t>68360</t>
  </si>
  <si>
    <t>68361</t>
  </si>
  <si>
    <t>68363</t>
  </si>
  <si>
    <t>68364</t>
  </si>
  <si>
    <t>68365</t>
  </si>
  <si>
    <t>68366</t>
  </si>
  <si>
    <t>68367</t>
  </si>
  <si>
    <t>68368</t>
  </si>
  <si>
    <t>68370</t>
  </si>
  <si>
    <t>68371</t>
  </si>
  <si>
    <t>68373</t>
  </si>
  <si>
    <t>68374</t>
  </si>
  <si>
    <t>68377</t>
  </si>
  <si>
    <t>68378</t>
  </si>
  <si>
    <t>68379</t>
  </si>
  <si>
    <t>68380</t>
  </si>
  <si>
    <t>68382</t>
  </si>
  <si>
    <t>68383</t>
  </si>
  <si>
    <t>68385</t>
  </si>
  <si>
    <t>88001</t>
  </si>
  <si>
    <t>88002</t>
  </si>
  <si>
    <t>88003</t>
  </si>
  <si>
    <t>88004</t>
  </si>
  <si>
    <t>88005</t>
  </si>
  <si>
    <t>88006</t>
  </si>
  <si>
    <t>88007</t>
  </si>
  <si>
    <t>88008</t>
  </si>
  <si>
    <t>88009</t>
  </si>
  <si>
    <t>88010</t>
  </si>
  <si>
    <t>88011</t>
  </si>
  <si>
    <t>88012</t>
  </si>
  <si>
    <t>88013</t>
  </si>
  <si>
    <t>88014</t>
  </si>
  <si>
    <t>88015</t>
  </si>
  <si>
    <t>88016</t>
  </si>
  <si>
    <t>88017</t>
  </si>
  <si>
    <t>88019</t>
  </si>
  <si>
    <t>88020</t>
  </si>
  <si>
    <t>88021</t>
  </si>
  <si>
    <t>88022</t>
  </si>
  <si>
    <t>88023</t>
  </si>
  <si>
    <t>88024</t>
  </si>
  <si>
    <t>88025</t>
  </si>
  <si>
    <t>88026</t>
  </si>
  <si>
    <t>88027</t>
  </si>
  <si>
    <t>88028</t>
  </si>
  <si>
    <t>88029</t>
  </si>
  <si>
    <t>88030</t>
  </si>
  <si>
    <t>88031</t>
  </si>
  <si>
    <t>88032</t>
  </si>
  <si>
    <t>88033</t>
  </si>
  <si>
    <t>88035</t>
  </si>
  <si>
    <t>88036</t>
  </si>
  <si>
    <t>88037</t>
  </si>
  <si>
    <t>88038</t>
  </si>
  <si>
    <t>88039</t>
  </si>
  <si>
    <t>88040</t>
  </si>
  <si>
    <t>88041</t>
  </si>
  <si>
    <t>88042</t>
  </si>
  <si>
    <t>88043</t>
  </si>
  <si>
    <t>88044</t>
  </si>
  <si>
    <t>88045</t>
  </si>
  <si>
    <t>88046</t>
  </si>
  <si>
    <t>88047</t>
  </si>
  <si>
    <t>88048</t>
  </si>
  <si>
    <t>88049</t>
  </si>
  <si>
    <t>88050</t>
  </si>
  <si>
    <t>88051</t>
  </si>
  <si>
    <t>88052</t>
  </si>
  <si>
    <t>88053</t>
  </si>
  <si>
    <t>88054</t>
  </si>
  <si>
    <t>88055</t>
  </si>
  <si>
    <t>88056</t>
  </si>
  <si>
    <t>88057</t>
  </si>
  <si>
    <t>88058</t>
  </si>
  <si>
    <t>88059</t>
  </si>
  <si>
    <t>88060</t>
  </si>
  <si>
    <t>88061</t>
  </si>
  <si>
    <t>88062</t>
  </si>
  <si>
    <t>88063</t>
  </si>
  <si>
    <t>88064</t>
  </si>
  <si>
    <t>88065</t>
  </si>
  <si>
    <t>88066</t>
  </si>
  <si>
    <t>88068</t>
  </si>
  <si>
    <t>88069</t>
  </si>
  <si>
    <t>88070</t>
  </si>
  <si>
    <t>88071</t>
  </si>
  <si>
    <t>88073</t>
  </si>
  <si>
    <t>88074</t>
  </si>
  <si>
    <t>88075</t>
  </si>
  <si>
    <t>88076</t>
  </si>
  <si>
    <t>88077</t>
  </si>
  <si>
    <t>88078</t>
  </si>
  <si>
    <t>88079</t>
  </si>
  <si>
    <t>88080</t>
  </si>
  <si>
    <t>88081</t>
  </si>
  <si>
    <t>88082</t>
  </si>
  <si>
    <t>88083</t>
  </si>
  <si>
    <t>88084</t>
  </si>
  <si>
    <t>88085</t>
  </si>
  <si>
    <t>88086</t>
  </si>
  <si>
    <t>88087</t>
  </si>
  <si>
    <t>88088</t>
  </si>
  <si>
    <t>88089</t>
  </si>
  <si>
    <t>88090</t>
  </si>
  <si>
    <t>88091</t>
  </si>
  <si>
    <t>88092</t>
  </si>
  <si>
    <t>88093</t>
  </si>
  <si>
    <t>88094</t>
  </si>
  <si>
    <t>88095</t>
  </si>
  <si>
    <t>88096</t>
  </si>
  <si>
    <t>88097</t>
  </si>
  <si>
    <t>88098</t>
  </si>
  <si>
    <t>88099</t>
  </si>
  <si>
    <t>88100</t>
  </si>
  <si>
    <t>88101</t>
  </si>
  <si>
    <t>88102</t>
  </si>
  <si>
    <t>88103</t>
  </si>
  <si>
    <t>88104</t>
  </si>
  <si>
    <t>88105</t>
  </si>
  <si>
    <t>88106</t>
  </si>
  <si>
    <t>88107</t>
  </si>
  <si>
    <t>88108</t>
  </si>
  <si>
    <t>88109</t>
  </si>
  <si>
    <t>88110</t>
  </si>
  <si>
    <t>88111</t>
  </si>
  <si>
    <t>88113</t>
  </si>
  <si>
    <t>88114</t>
  </si>
  <si>
    <t>88115</t>
  </si>
  <si>
    <t>88116</t>
  </si>
  <si>
    <t>88117</t>
  </si>
  <si>
    <t>88118</t>
  </si>
  <si>
    <t>88119</t>
  </si>
  <si>
    <t>88120</t>
  </si>
  <si>
    <t>88121</t>
  </si>
  <si>
    <t>88122</t>
  </si>
  <si>
    <t>88123</t>
  </si>
  <si>
    <t>88124</t>
  </si>
  <si>
    <t>88125</t>
  </si>
  <si>
    <t>88126</t>
  </si>
  <si>
    <t>88127</t>
  </si>
  <si>
    <t>88128</t>
  </si>
  <si>
    <t>88129</t>
  </si>
  <si>
    <t>88130</t>
  </si>
  <si>
    <t>88131</t>
  </si>
  <si>
    <t>88132</t>
  </si>
  <si>
    <t>88133</t>
  </si>
  <si>
    <t>88134</t>
  </si>
  <si>
    <t>88135</t>
  </si>
  <si>
    <t>88136</t>
  </si>
  <si>
    <t>88137</t>
  </si>
  <si>
    <t>88138</t>
  </si>
  <si>
    <t>88139</t>
  </si>
  <si>
    <t>88140</t>
  </si>
  <si>
    <t>88141</t>
  </si>
  <si>
    <t>88142</t>
  </si>
  <si>
    <t>88143</t>
  </si>
  <si>
    <t>88144</t>
  </si>
  <si>
    <t>88145</t>
  </si>
  <si>
    <t>88146</t>
  </si>
  <si>
    <t>88147</t>
  </si>
  <si>
    <t>88148</t>
  </si>
  <si>
    <t>88149</t>
  </si>
  <si>
    <t>88150</t>
  </si>
  <si>
    <t>88151</t>
  </si>
  <si>
    <t>88152</t>
  </si>
  <si>
    <t>88153</t>
  </si>
  <si>
    <t>88154</t>
  </si>
  <si>
    <t>88155</t>
  </si>
  <si>
    <t>88156</t>
  </si>
  <si>
    <t>88157</t>
  </si>
  <si>
    <t>88158</t>
  </si>
  <si>
    <t>88159</t>
  </si>
  <si>
    <t>88161</t>
  </si>
  <si>
    <t>88162</t>
  </si>
  <si>
    <t>88163</t>
  </si>
  <si>
    <t>88164</t>
  </si>
  <si>
    <t>88165</t>
  </si>
  <si>
    <t>88166</t>
  </si>
  <si>
    <t>88167</t>
  </si>
  <si>
    <t>88168</t>
  </si>
  <si>
    <t>88169</t>
  </si>
  <si>
    <t>88170</t>
  </si>
  <si>
    <t>88171</t>
  </si>
  <si>
    <t>88172</t>
  </si>
  <si>
    <t>88173</t>
  </si>
  <si>
    <t>88174</t>
  </si>
  <si>
    <t>88175</t>
  </si>
  <si>
    <t>88176</t>
  </si>
  <si>
    <t>88177</t>
  </si>
  <si>
    <t>88178</t>
  </si>
  <si>
    <t>88179</t>
  </si>
  <si>
    <t>88180</t>
  </si>
  <si>
    <t>88181</t>
  </si>
  <si>
    <t>88182</t>
  </si>
  <si>
    <t>88183</t>
  </si>
  <si>
    <t>88184</t>
  </si>
  <si>
    <t>88185</t>
  </si>
  <si>
    <t>88186</t>
  </si>
  <si>
    <t>88187</t>
  </si>
  <si>
    <t>88188</t>
  </si>
  <si>
    <t>88189</t>
  </si>
  <si>
    <t>88190</t>
  </si>
  <si>
    <t>88192</t>
  </si>
  <si>
    <t>88193</t>
  </si>
  <si>
    <t>88194</t>
  </si>
  <si>
    <t>88195</t>
  </si>
  <si>
    <t>88196</t>
  </si>
  <si>
    <t>88197</t>
  </si>
  <si>
    <t>88198</t>
  </si>
  <si>
    <t>88199</t>
  </si>
  <si>
    <t>88200</t>
  </si>
  <si>
    <t>88201</t>
  </si>
  <si>
    <t>88202</t>
  </si>
  <si>
    <t>88203</t>
  </si>
  <si>
    <t>88205</t>
  </si>
  <si>
    <t>88206</t>
  </si>
  <si>
    <t>88208</t>
  </si>
  <si>
    <t>88209</t>
  </si>
  <si>
    <t>88210</t>
  </si>
  <si>
    <t>88212</t>
  </si>
  <si>
    <t>88213</t>
  </si>
  <si>
    <t>88214</t>
  </si>
  <si>
    <t>88215</t>
  </si>
  <si>
    <t>88216</t>
  </si>
  <si>
    <t>88218</t>
  </si>
  <si>
    <t>88219</t>
  </si>
  <si>
    <t>88220</t>
  </si>
  <si>
    <t>88221</t>
  </si>
  <si>
    <t>88222</t>
  </si>
  <si>
    <t>88223</t>
  </si>
  <si>
    <t>88224</t>
  </si>
  <si>
    <t>88225</t>
  </si>
  <si>
    <t>88226</t>
  </si>
  <si>
    <t>88227</t>
  </si>
  <si>
    <t>88228</t>
  </si>
  <si>
    <t>88229</t>
  </si>
  <si>
    <t>88230</t>
  </si>
  <si>
    <t>88231</t>
  </si>
  <si>
    <t>88232</t>
  </si>
  <si>
    <t>88233</t>
  </si>
  <si>
    <t>88236</t>
  </si>
  <si>
    <t>88237</t>
  </si>
  <si>
    <t>88238</t>
  </si>
  <si>
    <t>88239</t>
  </si>
  <si>
    <t>88240</t>
  </si>
  <si>
    <t>88241</t>
  </si>
  <si>
    <t>88242</t>
  </si>
  <si>
    <t>88243</t>
  </si>
  <si>
    <t>88244</t>
  </si>
  <si>
    <t>88245</t>
  </si>
  <si>
    <t>88246</t>
  </si>
  <si>
    <t>88247</t>
  </si>
  <si>
    <t>88248</t>
  </si>
  <si>
    <t>88249</t>
  </si>
  <si>
    <t>88250</t>
  </si>
  <si>
    <t>88251</t>
  </si>
  <si>
    <t>88252</t>
  </si>
  <si>
    <t>88253</t>
  </si>
  <si>
    <t>88254</t>
  </si>
  <si>
    <t>88255</t>
  </si>
  <si>
    <t>88256</t>
  </si>
  <si>
    <t>88257</t>
  </si>
  <si>
    <t>88258</t>
  </si>
  <si>
    <t>88259</t>
  </si>
  <si>
    <t>88260</t>
  </si>
  <si>
    <t>88261</t>
  </si>
  <si>
    <t>88262</t>
  </si>
  <si>
    <t>88263</t>
  </si>
  <si>
    <t>88264</t>
  </si>
  <si>
    <t>88265</t>
  </si>
  <si>
    <t>88266</t>
  </si>
  <si>
    <t>88267</t>
  </si>
  <si>
    <t>88268</t>
  </si>
  <si>
    <t>88269</t>
  </si>
  <si>
    <t>88270</t>
  </si>
  <si>
    <t>88271</t>
  </si>
  <si>
    <t>88272</t>
  </si>
  <si>
    <t>88273</t>
  </si>
  <si>
    <t>88274</t>
  </si>
  <si>
    <t>88275</t>
  </si>
  <si>
    <t>88276</t>
  </si>
  <si>
    <t>88277</t>
  </si>
  <si>
    <t>88278</t>
  </si>
  <si>
    <t>88279</t>
  </si>
  <si>
    <t>88280</t>
  </si>
  <si>
    <t>88281</t>
  </si>
  <si>
    <t>88283</t>
  </si>
  <si>
    <t>88284</t>
  </si>
  <si>
    <t>88285</t>
  </si>
  <si>
    <t>88286</t>
  </si>
  <si>
    <t>88287</t>
  </si>
  <si>
    <t>88288</t>
  </si>
  <si>
    <t>88289</t>
  </si>
  <si>
    <t>88290</t>
  </si>
  <si>
    <t>88291</t>
  </si>
  <si>
    <t>88292</t>
  </si>
  <si>
    <t>88293</t>
  </si>
  <si>
    <t>88294</t>
  </si>
  <si>
    <t>88295</t>
  </si>
  <si>
    <t>88296</t>
  </si>
  <si>
    <t>88297</t>
  </si>
  <si>
    <t>88298</t>
  </si>
  <si>
    <t>88299</t>
  </si>
  <si>
    <t>88300</t>
  </si>
  <si>
    <t>88301</t>
  </si>
  <si>
    <t>88302</t>
  </si>
  <si>
    <t>88303</t>
  </si>
  <si>
    <t>88304</t>
  </si>
  <si>
    <t>88305</t>
  </si>
  <si>
    <t>88306</t>
  </si>
  <si>
    <t>88307</t>
  </si>
  <si>
    <t>88308</t>
  </si>
  <si>
    <t>88309</t>
  </si>
  <si>
    <t>88310</t>
  </si>
  <si>
    <t>88311</t>
  </si>
  <si>
    <t>88312</t>
  </si>
  <si>
    <t>88313</t>
  </si>
  <si>
    <t>88314</t>
  </si>
  <si>
    <t>88315</t>
  </si>
  <si>
    <t>88316</t>
  </si>
  <si>
    <t>88317</t>
  </si>
  <si>
    <t>88318</t>
  </si>
  <si>
    <t>88319</t>
  </si>
  <si>
    <t>88320</t>
  </si>
  <si>
    <t>88321</t>
  </si>
  <si>
    <t>88322</t>
  </si>
  <si>
    <t>88324</t>
  </si>
  <si>
    <t>88325</t>
  </si>
  <si>
    <t>88326</t>
  </si>
  <si>
    <t>88327</t>
  </si>
  <si>
    <t>88328</t>
  </si>
  <si>
    <t>88330</t>
  </si>
  <si>
    <t>88331</t>
  </si>
  <si>
    <t>88332</t>
  </si>
  <si>
    <t>88333</t>
  </si>
  <si>
    <t>88334</t>
  </si>
  <si>
    <t>88335</t>
  </si>
  <si>
    <t>88336</t>
  </si>
  <si>
    <t>88338</t>
  </si>
  <si>
    <t>88340</t>
  </si>
  <si>
    <t>88341</t>
  </si>
  <si>
    <t>88342</t>
  </si>
  <si>
    <t>88343</t>
  </si>
  <si>
    <t>88344</t>
  </si>
  <si>
    <t>88345</t>
  </si>
  <si>
    <t>88346</t>
  </si>
  <si>
    <t>88347</t>
  </si>
  <si>
    <t>88348</t>
  </si>
  <si>
    <t>88349</t>
  </si>
  <si>
    <t>88350</t>
  </si>
  <si>
    <t>88351</t>
  </si>
  <si>
    <t>88352</t>
  </si>
  <si>
    <t>88353</t>
  </si>
  <si>
    <t>88354</t>
  </si>
  <si>
    <t>88355</t>
  </si>
  <si>
    <t>88356</t>
  </si>
  <si>
    <t>88357</t>
  </si>
  <si>
    <t>88358</t>
  </si>
  <si>
    <t>88359</t>
  </si>
  <si>
    <t>88360</t>
  </si>
  <si>
    <t>88361</t>
  </si>
  <si>
    <t>88362</t>
  </si>
  <si>
    <t>88363</t>
  </si>
  <si>
    <t>88364</t>
  </si>
  <si>
    <t>88365</t>
  </si>
  <si>
    <t>88366</t>
  </si>
  <si>
    <t>88367</t>
  </si>
  <si>
    <t>88368</t>
  </si>
  <si>
    <t>88369</t>
  </si>
  <si>
    <t>88370</t>
  </si>
  <si>
    <t>88371</t>
  </si>
  <si>
    <t>88372</t>
  </si>
  <si>
    <t>88373</t>
  </si>
  <si>
    <t>88374</t>
  </si>
  <si>
    <t>88375</t>
  </si>
  <si>
    <t>88376</t>
  </si>
  <si>
    <t>88377</t>
  </si>
  <si>
    <t>88378</t>
  </si>
  <si>
    <t>88379</t>
  </si>
  <si>
    <t>88380</t>
  </si>
  <si>
    <t>88381</t>
  </si>
  <si>
    <t>88382</t>
  </si>
  <si>
    <t>88383</t>
  </si>
  <si>
    <t>88385</t>
  </si>
  <si>
    <t>88386</t>
  </si>
  <si>
    <t>88387</t>
  </si>
  <si>
    <t>88388</t>
  </si>
  <si>
    <t>88389</t>
  </si>
  <si>
    <t>88390</t>
  </si>
  <si>
    <t>88391</t>
  </si>
  <si>
    <t>88393</t>
  </si>
  <si>
    <t>88394</t>
  </si>
  <si>
    <t>88395</t>
  </si>
  <si>
    <t>88398</t>
  </si>
  <si>
    <t>88399</t>
  </si>
  <si>
    <t>88400</t>
  </si>
  <si>
    <t>88401</t>
  </si>
  <si>
    <t>88402</t>
  </si>
  <si>
    <t>88403</t>
  </si>
  <si>
    <t>88404</t>
  </si>
  <si>
    <t>88406</t>
  </si>
  <si>
    <t>88407</t>
  </si>
  <si>
    <t>88408</t>
  </si>
  <si>
    <t>88409</t>
  </si>
  <si>
    <t>88410</t>
  </si>
  <si>
    <t>88411</t>
  </si>
  <si>
    <t>88412</t>
  </si>
  <si>
    <t>88413</t>
  </si>
  <si>
    <t>88415</t>
  </si>
  <si>
    <t>88416</t>
  </si>
  <si>
    <t>88417</t>
  </si>
  <si>
    <t>88418</t>
  </si>
  <si>
    <t>88419</t>
  </si>
  <si>
    <t>88421</t>
  </si>
  <si>
    <t>88423</t>
  </si>
  <si>
    <t>88424</t>
  </si>
  <si>
    <t>88425</t>
  </si>
  <si>
    <t>88426</t>
  </si>
  <si>
    <t>88427</t>
  </si>
  <si>
    <t>88428</t>
  </si>
  <si>
    <t>88429</t>
  </si>
  <si>
    <t>88430</t>
  </si>
  <si>
    <t>88431</t>
  </si>
  <si>
    <t>88432</t>
  </si>
  <si>
    <t>88433</t>
  </si>
  <si>
    <t>88434</t>
  </si>
  <si>
    <t>88435</t>
  </si>
  <si>
    <t>88436</t>
  </si>
  <si>
    <t>88437</t>
  </si>
  <si>
    <t>88438</t>
  </si>
  <si>
    <t>88439</t>
  </si>
  <si>
    <t>88440</t>
  </si>
  <si>
    <t>88441</t>
  </si>
  <si>
    <t>88442</t>
  </si>
  <si>
    <t>88443</t>
  </si>
  <si>
    <t>88444</t>
  </si>
  <si>
    <t>88445</t>
  </si>
  <si>
    <t>88446</t>
  </si>
  <si>
    <t>88447</t>
  </si>
  <si>
    <t>88448</t>
  </si>
  <si>
    <t>88449</t>
  </si>
  <si>
    <t>88450</t>
  </si>
  <si>
    <t>88451</t>
  </si>
  <si>
    <t>88452</t>
  </si>
  <si>
    <t>88453</t>
  </si>
  <si>
    <t>88454</t>
  </si>
  <si>
    <t>88455</t>
  </si>
  <si>
    <t>88456</t>
  </si>
  <si>
    <t>88457</t>
  </si>
  <si>
    <t>88458</t>
  </si>
  <si>
    <t>88459</t>
  </si>
  <si>
    <t>88460</t>
  </si>
  <si>
    <t>88461</t>
  </si>
  <si>
    <t>88462</t>
  </si>
  <si>
    <t>88463</t>
  </si>
  <si>
    <t>88464</t>
  </si>
  <si>
    <t>88465</t>
  </si>
  <si>
    <t>88466</t>
  </si>
  <si>
    <t>88467</t>
  </si>
  <si>
    <t>88468</t>
  </si>
  <si>
    <t>88469</t>
  </si>
  <si>
    <t>88470</t>
  </si>
  <si>
    <t>88471</t>
  </si>
  <si>
    <t>88472</t>
  </si>
  <si>
    <t>88473</t>
  </si>
  <si>
    <t>88474</t>
  </si>
  <si>
    <t>88475</t>
  </si>
  <si>
    <t>88476</t>
  </si>
  <si>
    <t>88477</t>
  </si>
  <si>
    <t>88478</t>
  </si>
  <si>
    <t>88479</t>
  </si>
  <si>
    <t>88480</t>
  </si>
  <si>
    <t>88481</t>
  </si>
  <si>
    <t>88482</t>
  </si>
  <si>
    <t>88483</t>
  </si>
  <si>
    <t>88484</t>
  </si>
  <si>
    <t>88485</t>
  </si>
  <si>
    <t>88486</t>
  </si>
  <si>
    <t>88487</t>
  </si>
  <si>
    <t>88488</t>
  </si>
  <si>
    <t>88489</t>
  </si>
  <si>
    <t>88490</t>
  </si>
  <si>
    <t>88491</t>
  </si>
  <si>
    <t>88492</t>
  </si>
  <si>
    <t>88493</t>
  </si>
  <si>
    <t>88494</t>
  </si>
  <si>
    <t>88495</t>
  </si>
  <si>
    <t>88496</t>
  </si>
  <si>
    <t>88497</t>
  </si>
  <si>
    <t>88498</t>
  </si>
  <si>
    <t>88499</t>
  </si>
  <si>
    <t>88500</t>
  </si>
  <si>
    <t>88501</t>
  </si>
  <si>
    <t>88502</t>
  </si>
  <si>
    <t>88503</t>
  </si>
  <si>
    <t>88504</t>
  </si>
  <si>
    <t>88505</t>
  </si>
  <si>
    <t>88506</t>
  </si>
  <si>
    <t>88507</t>
  </si>
  <si>
    <t>88508</t>
  </si>
  <si>
    <t>88509</t>
  </si>
  <si>
    <t>88510</t>
  </si>
  <si>
    <t>88511</t>
  </si>
  <si>
    <t>88512</t>
  </si>
  <si>
    <t>88513</t>
  </si>
  <si>
    <t>88514</t>
  </si>
  <si>
    <t>88515</t>
  </si>
  <si>
    <t>88516</t>
  </si>
  <si>
    <t>88517</t>
  </si>
  <si>
    <t>88518</t>
  </si>
  <si>
    <t>88519</t>
  </si>
  <si>
    <t>88520</t>
  </si>
  <si>
    <t>88521</t>
  </si>
  <si>
    <t>88522</t>
  </si>
  <si>
    <t>88523</t>
  </si>
  <si>
    <t>88524</t>
  </si>
  <si>
    <t>88525</t>
  </si>
  <si>
    <t>88526</t>
  </si>
  <si>
    <t>88527</t>
  </si>
  <si>
    <t>88528</t>
  </si>
  <si>
    <t>88529</t>
  </si>
  <si>
    <t>88530</t>
  </si>
  <si>
    <t>88531</t>
  </si>
  <si>
    <t>88532</t>
  </si>
  <si>
    <t>97102</t>
  </si>
  <si>
    <t>97104</t>
  </si>
  <si>
    <t>97105</t>
  </si>
  <si>
    <t>97106</t>
  </si>
  <si>
    <t>97108</t>
  </si>
  <si>
    <t>97109</t>
  </si>
  <si>
    <t>97110</t>
  </si>
  <si>
    <t>97111</t>
  </si>
  <si>
    <t>97112</t>
  </si>
  <si>
    <t>97119</t>
  </si>
  <si>
    <t>97121</t>
  </si>
  <si>
    <t>97122</t>
  </si>
  <si>
    <t>97124</t>
  </si>
  <si>
    <t>97126</t>
  </si>
  <si>
    <t>97130</t>
  </si>
  <si>
    <t>97131</t>
  </si>
  <si>
    <t>97132</t>
  </si>
  <si>
    <t>97133</t>
  </si>
  <si>
    <t>97134</t>
  </si>
  <si>
    <t>97301</t>
  </si>
  <si>
    <t>97303</t>
  </si>
  <si>
    <t>97305</t>
  </si>
  <si>
    <t>97306</t>
  </si>
  <si>
    <t>97308</t>
  </si>
  <si>
    <t>97310</t>
  </si>
  <si>
    <t>97312</t>
  </si>
  <si>
    <t>97313</t>
  </si>
  <si>
    <t>97314</t>
  </si>
  <si>
    <t>97352</t>
  </si>
  <si>
    <t>97353</t>
  </si>
  <si>
    <t>97356</t>
  </si>
  <si>
    <t>97357</t>
  </si>
  <si>
    <t>97358</t>
  </si>
  <si>
    <t>97360</t>
  </si>
  <si>
    <t>97361</t>
  </si>
  <si>
    <t>97362</t>
  </si>
  <si>
    <t>02001</t>
  </si>
  <si>
    <t>02002</t>
  </si>
  <si>
    <t>02003</t>
  </si>
  <si>
    <t>02004</t>
  </si>
  <si>
    <t>02005</t>
  </si>
  <si>
    <t>02006</t>
  </si>
  <si>
    <t>02007</t>
  </si>
  <si>
    <t>02008</t>
  </si>
  <si>
    <t>02009</t>
  </si>
  <si>
    <t>02010</t>
  </si>
  <si>
    <t>02011</t>
  </si>
  <si>
    <t>02012</t>
  </si>
  <si>
    <t>02013</t>
  </si>
  <si>
    <t>02014</t>
  </si>
  <si>
    <t>02015</t>
  </si>
  <si>
    <t>02016</t>
  </si>
  <si>
    <t>02017</t>
  </si>
  <si>
    <t>02018</t>
  </si>
  <si>
    <t>02019</t>
  </si>
  <si>
    <t>02020</t>
  </si>
  <si>
    <t>02021</t>
  </si>
  <si>
    <t>02022</t>
  </si>
  <si>
    <t>02023</t>
  </si>
  <si>
    <t>02024</t>
  </si>
  <si>
    <t>02025</t>
  </si>
  <si>
    <t>02027</t>
  </si>
  <si>
    <t>02028</t>
  </si>
  <si>
    <t>02029</t>
  </si>
  <si>
    <t>02030</t>
  </si>
  <si>
    <t>02031</t>
  </si>
  <si>
    <t>02032</t>
  </si>
  <si>
    <t>02033</t>
  </si>
  <si>
    <t>02034</t>
  </si>
  <si>
    <t>02035</t>
  </si>
  <si>
    <t>02036</t>
  </si>
  <si>
    <t>02037</t>
  </si>
  <si>
    <t>02038</t>
  </si>
  <si>
    <t>02039</t>
  </si>
  <si>
    <t>02040</t>
  </si>
  <si>
    <t>02041</t>
  </si>
  <si>
    <t>02042</t>
  </si>
  <si>
    <t>02043</t>
  </si>
  <si>
    <t>02044</t>
  </si>
  <si>
    <t>02046</t>
  </si>
  <si>
    <t>02047</t>
  </si>
  <si>
    <t>02048</t>
  </si>
  <si>
    <t>02049</t>
  </si>
  <si>
    <t>02050</t>
  </si>
  <si>
    <t>02051</t>
  </si>
  <si>
    <t>02052</t>
  </si>
  <si>
    <t>02053</t>
  </si>
  <si>
    <t>02054</t>
  </si>
  <si>
    <t>02055</t>
  </si>
  <si>
    <t>02056</t>
  </si>
  <si>
    <t>02057</t>
  </si>
  <si>
    <t>02058</t>
  </si>
  <si>
    <t>02059</t>
  </si>
  <si>
    <t>02060</t>
  </si>
  <si>
    <t>02061</t>
  </si>
  <si>
    <t>02062</t>
  </si>
  <si>
    <t>02063</t>
  </si>
  <si>
    <t>02064</t>
  </si>
  <si>
    <t>02065</t>
  </si>
  <si>
    <t>02066</t>
  </si>
  <si>
    <t>02067</t>
  </si>
  <si>
    <t>02068</t>
  </si>
  <si>
    <t>02069</t>
  </si>
  <si>
    <t>02070</t>
  </si>
  <si>
    <t>02071</t>
  </si>
  <si>
    <t>02072</t>
  </si>
  <si>
    <t>02073</t>
  </si>
  <si>
    <t>02074</t>
  </si>
  <si>
    <t>02075</t>
  </si>
  <si>
    <t>02076</t>
  </si>
  <si>
    <t>02077</t>
  </si>
  <si>
    <t>02078</t>
  </si>
  <si>
    <t>02079</t>
  </si>
  <si>
    <t>02080</t>
  </si>
  <si>
    <t>02081</t>
  </si>
  <si>
    <t>02082</t>
  </si>
  <si>
    <t>02083</t>
  </si>
  <si>
    <t>02084</t>
  </si>
  <si>
    <t>02085</t>
  </si>
  <si>
    <t>02086</t>
  </si>
  <si>
    <t>02087</t>
  </si>
  <si>
    <t>02088</t>
  </si>
  <si>
    <t>02089</t>
  </si>
  <si>
    <t>02090</t>
  </si>
  <si>
    <t>02091</t>
  </si>
  <si>
    <t>02093</t>
  </si>
  <si>
    <t>02094</t>
  </si>
  <si>
    <t>02095</t>
  </si>
  <si>
    <t>02096</t>
  </si>
  <si>
    <t>02097</t>
  </si>
  <si>
    <t>02098</t>
  </si>
  <si>
    <t>02099</t>
  </si>
  <si>
    <t>02100</t>
  </si>
  <si>
    <t>02101</t>
  </si>
  <si>
    <t>02102</t>
  </si>
  <si>
    <t>02103</t>
  </si>
  <si>
    <t>02104</t>
  </si>
  <si>
    <t>02105</t>
  </si>
  <si>
    <t>02106</t>
  </si>
  <si>
    <t>02107</t>
  </si>
  <si>
    <t>02108</t>
  </si>
  <si>
    <t>02109</t>
  </si>
  <si>
    <t>02110</t>
  </si>
  <si>
    <t>02111</t>
  </si>
  <si>
    <t>02112</t>
  </si>
  <si>
    <t>02114</t>
  </si>
  <si>
    <t>02115</t>
  </si>
  <si>
    <t>02116</t>
  </si>
  <si>
    <t>02117</t>
  </si>
  <si>
    <t>02118</t>
  </si>
  <si>
    <t>02119</t>
  </si>
  <si>
    <t>02120</t>
  </si>
  <si>
    <t>02121</t>
  </si>
  <si>
    <t>02122</t>
  </si>
  <si>
    <t>02123</t>
  </si>
  <si>
    <t>02124</t>
  </si>
  <si>
    <t>02125</t>
  </si>
  <si>
    <t>02126</t>
  </si>
  <si>
    <t>02127</t>
  </si>
  <si>
    <t>02128</t>
  </si>
  <si>
    <t>02129</t>
  </si>
  <si>
    <t>02130</t>
  </si>
  <si>
    <t>02131</t>
  </si>
  <si>
    <t>02132</t>
  </si>
  <si>
    <t>02133</t>
  </si>
  <si>
    <t>02134</t>
  </si>
  <si>
    <t>02135</t>
  </si>
  <si>
    <t>02136</t>
  </si>
  <si>
    <t>02137</t>
  </si>
  <si>
    <t>02138</t>
  </si>
  <si>
    <t>02139</t>
  </si>
  <si>
    <t>02140</t>
  </si>
  <si>
    <t>02141</t>
  </si>
  <si>
    <t>02142</t>
  </si>
  <si>
    <t>02143</t>
  </si>
  <si>
    <t>02144</t>
  </si>
  <si>
    <t>02145</t>
  </si>
  <si>
    <t>02146</t>
  </si>
  <si>
    <t>02148</t>
  </si>
  <si>
    <t>02149</t>
  </si>
  <si>
    <t>02150</t>
  </si>
  <si>
    <t>02151</t>
  </si>
  <si>
    <t>02152</t>
  </si>
  <si>
    <t>02153</t>
  </si>
  <si>
    <t>02154</t>
  </si>
  <si>
    <t>02155</t>
  </si>
  <si>
    <t>02156</t>
  </si>
  <si>
    <t>02157</t>
  </si>
  <si>
    <t>02158</t>
  </si>
  <si>
    <t>02159</t>
  </si>
  <si>
    <t>02160</t>
  </si>
  <si>
    <t>02162</t>
  </si>
  <si>
    <t>02164</t>
  </si>
  <si>
    <t>02165</t>
  </si>
  <si>
    <t>02166</t>
  </si>
  <si>
    <t>02167</t>
  </si>
  <si>
    <t>02168</t>
  </si>
  <si>
    <t>02169</t>
  </si>
  <si>
    <t>02170</t>
  </si>
  <si>
    <t>02171</t>
  </si>
  <si>
    <t>02172</t>
  </si>
  <si>
    <t>02173</t>
  </si>
  <si>
    <t>02174</t>
  </si>
  <si>
    <t>02175</t>
  </si>
  <si>
    <t>02176</t>
  </si>
  <si>
    <t>02177</t>
  </si>
  <si>
    <t>02178</t>
  </si>
  <si>
    <t>02179</t>
  </si>
  <si>
    <t>02180</t>
  </si>
  <si>
    <t>02181</t>
  </si>
  <si>
    <t>02182</t>
  </si>
  <si>
    <t>02183</t>
  </si>
  <si>
    <t>02184</t>
  </si>
  <si>
    <t>02185</t>
  </si>
  <si>
    <t>02186</t>
  </si>
  <si>
    <t>02187</t>
  </si>
  <si>
    <t>02188</t>
  </si>
  <si>
    <t>02189</t>
  </si>
  <si>
    <t>02190</t>
  </si>
  <si>
    <t>02191</t>
  </si>
  <si>
    <t>02192</t>
  </si>
  <si>
    <t>02193</t>
  </si>
  <si>
    <t>02194</t>
  </si>
  <si>
    <t>02195</t>
  </si>
  <si>
    <t>02196</t>
  </si>
  <si>
    <t>02197</t>
  </si>
  <si>
    <t>02198</t>
  </si>
  <si>
    <t>02199</t>
  </si>
  <si>
    <t>02200</t>
  </si>
  <si>
    <t>02201</t>
  </si>
  <si>
    <t>02203</t>
  </si>
  <si>
    <t>02204</t>
  </si>
  <si>
    <t>02205</t>
  </si>
  <si>
    <t>02206</t>
  </si>
  <si>
    <t>02207</t>
  </si>
  <si>
    <t>02208</t>
  </si>
  <si>
    <t>02209</t>
  </si>
  <si>
    <t>02210</t>
  </si>
  <si>
    <t>02211</t>
  </si>
  <si>
    <t>02212</t>
  </si>
  <si>
    <t>02213</t>
  </si>
  <si>
    <t>02214</t>
  </si>
  <si>
    <t>02215</t>
  </si>
  <si>
    <t>02216</t>
  </si>
  <si>
    <t>02217</t>
  </si>
  <si>
    <t>02218</t>
  </si>
  <si>
    <t>02219</t>
  </si>
  <si>
    <t>02220</t>
  </si>
  <si>
    <t>02221</t>
  </si>
  <si>
    <t>02222</t>
  </si>
  <si>
    <t>02223</t>
  </si>
  <si>
    <t>02224</t>
  </si>
  <si>
    <t>02225</t>
  </si>
  <si>
    <t>02226</t>
  </si>
  <si>
    <t>02227</t>
  </si>
  <si>
    <t>02228</t>
  </si>
  <si>
    <t>02229</t>
  </si>
  <si>
    <t>02230</t>
  </si>
  <si>
    <t>02231</t>
  </si>
  <si>
    <t>02232</t>
  </si>
  <si>
    <t>02233</t>
  </si>
  <si>
    <t>02234</t>
  </si>
  <si>
    <t>02235</t>
  </si>
  <si>
    <t>02236</t>
  </si>
  <si>
    <t>02237</t>
  </si>
  <si>
    <t>02238</t>
  </si>
  <si>
    <t>02239</t>
  </si>
  <si>
    <t>02240</t>
  </si>
  <si>
    <t>02241</t>
  </si>
  <si>
    <t>02242</t>
  </si>
  <si>
    <t>02243</t>
  </si>
  <si>
    <t>02244</t>
  </si>
  <si>
    <t>02245</t>
  </si>
  <si>
    <t>02246</t>
  </si>
  <si>
    <t>02248</t>
  </si>
  <si>
    <t>02249</t>
  </si>
  <si>
    <t>02250</t>
  </si>
  <si>
    <t>02251</t>
  </si>
  <si>
    <t>02252</t>
  </si>
  <si>
    <t>02253</t>
  </si>
  <si>
    <t>02254</t>
  </si>
  <si>
    <t>02255</t>
  </si>
  <si>
    <t>02256</t>
  </si>
  <si>
    <t>02257</t>
  </si>
  <si>
    <t>02258</t>
  </si>
  <si>
    <t>02259</t>
  </si>
  <si>
    <t>02260</t>
  </si>
  <si>
    <t>02261</t>
  </si>
  <si>
    <t>02262</t>
  </si>
  <si>
    <t>02263</t>
  </si>
  <si>
    <t>02264</t>
  </si>
  <si>
    <t>02265</t>
  </si>
  <si>
    <t>02266</t>
  </si>
  <si>
    <t>02267</t>
  </si>
  <si>
    <t>02268</t>
  </si>
  <si>
    <t>02269</t>
  </si>
  <si>
    <t>02270</t>
  </si>
  <si>
    <t>02271</t>
  </si>
  <si>
    <t>02272</t>
  </si>
  <si>
    <t>02273</t>
  </si>
  <si>
    <t>02274</t>
  </si>
  <si>
    <t>02275</t>
  </si>
  <si>
    <t>02276</t>
  </si>
  <si>
    <t>02277</t>
  </si>
  <si>
    <t>02278</t>
  </si>
  <si>
    <t>02279</t>
  </si>
  <si>
    <t>02280</t>
  </si>
  <si>
    <t>02281</t>
  </si>
  <si>
    <t>02282</t>
  </si>
  <si>
    <t>02283</t>
  </si>
  <si>
    <t>02284</t>
  </si>
  <si>
    <t>02286</t>
  </si>
  <si>
    <t>02287</t>
  </si>
  <si>
    <t>02288</t>
  </si>
  <si>
    <t>02289</t>
  </si>
  <si>
    <t>02290</t>
  </si>
  <si>
    <t>02291</t>
  </si>
  <si>
    <t>02293</t>
  </si>
  <si>
    <t>02294</t>
  </si>
  <si>
    <t>02295</t>
  </si>
  <si>
    <t>02296</t>
  </si>
  <si>
    <t>02297</t>
  </si>
  <si>
    <t>02298</t>
  </si>
  <si>
    <t>02299</t>
  </si>
  <si>
    <t>02302</t>
  </si>
  <si>
    <t>02303</t>
  </si>
  <si>
    <t>02304</t>
  </si>
  <si>
    <t>02305</t>
  </si>
  <si>
    <t>02306</t>
  </si>
  <si>
    <t>02307</t>
  </si>
  <si>
    <t>02308</t>
  </si>
  <si>
    <t>02309</t>
  </si>
  <si>
    <t>02310</t>
  </si>
  <si>
    <t>02311</t>
  </si>
  <si>
    <t>02312</t>
  </si>
  <si>
    <t>02313</t>
  </si>
  <si>
    <t>02315</t>
  </si>
  <si>
    <t>02316</t>
  </si>
  <si>
    <t>02317</t>
  </si>
  <si>
    <t>02318</t>
  </si>
  <si>
    <t>02319</t>
  </si>
  <si>
    <t>02320</t>
  </si>
  <si>
    <t>02321</t>
  </si>
  <si>
    <t>02322</t>
  </si>
  <si>
    <t>02323</t>
  </si>
  <si>
    <t>02324</t>
  </si>
  <si>
    <t>02326</t>
  </si>
  <si>
    <t>02327</t>
  </si>
  <si>
    <t>02328</t>
  </si>
  <si>
    <t>02329</t>
  </si>
  <si>
    <t>02330</t>
  </si>
  <si>
    <t>02331</t>
  </si>
  <si>
    <t>02332</t>
  </si>
  <si>
    <t>02333</t>
  </si>
  <si>
    <t>02334</t>
  </si>
  <si>
    <t>02335</t>
  </si>
  <si>
    <t>02336</t>
  </si>
  <si>
    <t>02337</t>
  </si>
  <si>
    <t>02338</t>
  </si>
  <si>
    <t>02339</t>
  </si>
  <si>
    <t>02340</t>
  </si>
  <si>
    <t>02341</t>
  </si>
  <si>
    <t>02342</t>
  </si>
  <si>
    <t>02343</t>
  </si>
  <si>
    <t>02345</t>
  </si>
  <si>
    <t>02346</t>
  </si>
  <si>
    <t>02347</t>
  </si>
  <si>
    <t>02349</t>
  </si>
  <si>
    <t>02350</t>
  </si>
  <si>
    <t>02351</t>
  </si>
  <si>
    <t>02352</t>
  </si>
  <si>
    <t>02353</t>
  </si>
  <si>
    <t>02354</t>
  </si>
  <si>
    <t>02355</t>
  </si>
  <si>
    <t>02356</t>
  </si>
  <si>
    <t>02357</t>
  </si>
  <si>
    <t>02358</t>
  </si>
  <si>
    <t>02359</t>
  </si>
  <si>
    <t>02360</t>
  </si>
  <si>
    <t>02361</t>
  </si>
  <si>
    <t>02362</t>
  </si>
  <si>
    <t>02363</t>
  </si>
  <si>
    <t>02364</t>
  </si>
  <si>
    <t>02366</t>
  </si>
  <si>
    <t>02367</t>
  </si>
  <si>
    <t>02368</t>
  </si>
  <si>
    <t>02369</t>
  </si>
  <si>
    <t>02370</t>
  </si>
  <si>
    <t>02371</t>
  </si>
  <si>
    <t>02372</t>
  </si>
  <si>
    <t>02373</t>
  </si>
  <si>
    <t>02374</t>
  </si>
  <si>
    <t>02375</t>
  </si>
  <si>
    <t>02376</t>
  </si>
  <si>
    <t>02377</t>
  </si>
  <si>
    <t>02378</t>
  </si>
  <si>
    <t>02379</t>
  </si>
  <si>
    <t>02380</t>
  </si>
  <si>
    <t>02381</t>
  </si>
  <si>
    <t>02382</t>
  </si>
  <si>
    <t>02383</t>
  </si>
  <si>
    <t>02384</t>
  </si>
  <si>
    <t>02385</t>
  </si>
  <si>
    <t>02386</t>
  </si>
  <si>
    <t>02387</t>
  </si>
  <si>
    <t>02388</t>
  </si>
  <si>
    <t>02389</t>
  </si>
  <si>
    <t>02390</t>
  </si>
  <si>
    <t>02391</t>
  </si>
  <si>
    <t>02392</t>
  </si>
  <si>
    <t>02393</t>
  </si>
  <si>
    <t>02395</t>
  </si>
  <si>
    <t>02396</t>
  </si>
  <si>
    <t>02397</t>
  </si>
  <si>
    <t>02398</t>
  </si>
  <si>
    <t>02399</t>
  </si>
  <si>
    <t>02400</t>
  </si>
  <si>
    <t>02401</t>
  </si>
  <si>
    <t>02402</t>
  </si>
  <si>
    <t>02403</t>
  </si>
  <si>
    <t>02404</t>
  </si>
  <si>
    <t>02405</t>
  </si>
  <si>
    <t>02406</t>
  </si>
  <si>
    <t>02407</t>
  </si>
  <si>
    <t>02409</t>
  </si>
  <si>
    <t>02410</t>
  </si>
  <si>
    <t>02411</t>
  </si>
  <si>
    <t>02412</t>
  </si>
  <si>
    <t>02413</t>
  </si>
  <si>
    <t>02414</t>
  </si>
  <si>
    <t>02415</t>
  </si>
  <si>
    <t>02416</t>
  </si>
  <si>
    <t>02417</t>
  </si>
  <si>
    <t>02418</t>
  </si>
  <si>
    <t>02419</t>
  </si>
  <si>
    <t>02420</t>
  </si>
  <si>
    <t>02421</t>
  </si>
  <si>
    <t>02422</t>
  </si>
  <si>
    <t>02423</t>
  </si>
  <si>
    <t>02424</t>
  </si>
  <si>
    <t>02425</t>
  </si>
  <si>
    <t>02426</t>
  </si>
  <si>
    <t>02427</t>
  </si>
  <si>
    <t>02428</t>
  </si>
  <si>
    <t>02429</t>
  </si>
  <si>
    <t>02430</t>
  </si>
  <si>
    <t>02431</t>
  </si>
  <si>
    <t>02432</t>
  </si>
  <si>
    <t>02433</t>
  </si>
  <si>
    <t>02435</t>
  </si>
  <si>
    <t>02438</t>
  </si>
  <si>
    <t>02439</t>
  </si>
  <si>
    <t>02440</t>
  </si>
  <si>
    <t>02441</t>
  </si>
  <si>
    <t>02442</t>
  </si>
  <si>
    <t>02443</t>
  </si>
  <si>
    <t>02444</t>
  </si>
  <si>
    <t>02445</t>
  </si>
  <si>
    <t>02446</t>
  </si>
  <si>
    <t>02447</t>
  </si>
  <si>
    <t>02448</t>
  </si>
  <si>
    <t>02449</t>
  </si>
  <si>
    <t>02450</t>
  </si>
  <si>
    <t>02451</t>
  </si>
  <si>
    <t>02452</t>
  </si>
  <si>
    <t>02453</t>
  </si>
  <si>
    <t>02454</t>
  </si>
  <si>
    <t>02455</t>
  </si>
  <si>
    <t>02456</t>
  </si>
  <si>
    <t>02457</t>
  </si>
  <si>
    <t>02458</t>
  </si>
  <si>
    <t>02459</t>
  </si>
  <si>
    <t>02460</t>
  </si>
  <si>
    <t>02461</t>
  </si>
  <si>
    <t>02462</t>
  </si>
  <si>
    <t>02463</t>
  </si>
  <si>
    <t>02464</t>
  </si>
  <si>
    <t>02465</t>
  </si>
  <si>
    <t>02466</t>
  </si>
  <si>
    <t>02467</t>
  </si>
  <si>
    <t>02468</t>
  </si>
  <si>
    <t>02469</t>
  </si>
  <si>
    <t>02470</t>
  </si>
  <si>
    <t>02471</t>
  </si>
  <si>
    <t>02472</t>
  </si>
  <si>
    <t>02473</t>
  </si>
  <si>
    <t>02474</t>
  </si>
  <si>
    <t>02476</t>
  </si>
  <si>
    <t>02477</t>
  </si>
  <si>
    <t>02478</t>
  </si>
  <si>
    <t>02480</t>
  </si>
  <si>
    <t>02481</t>
  </si>
  <si>
    <t>02482</t>
  </si>
  <si>
    <t>02483</t>
  </si>
  <si>
    <t>02484</t>
  </si>
  <si>
    <t>02485</t>
  </si>
  <si>
    <t>02486</t>
  </si>
  <si>
    <t>02487</t>
  </si>
  <si>
    <t>02488</t>
  </si>
  <si>
    <t>02489</t>
  </si>
  <si>
    <t>02490</t>
  </si>
  <si>
    <t>02491</t>
  </si>
  <si>
    <t>02492</t>
  </si>
  <si>
    <t>02493</t>
  </si>
  <si>
    <t>02494</t>
  </si>
  <si>
    <t>02495</t>
  </si>
  <si>
    <t>02496</t>
  </si>
  <si>
    <t>02497</t>
  </si>
  <si>
    <t>02498</t>
  </si>
  <si>
    <t>02499</t>
  </si>
  <si>
    <t>02500</t>
  </si>
  <si>
    <t>02501</t>
  </si>
  <si>
    <t>02502</t>
  </si>
  <si>
    <t>02503</t>
  </si>
  <si>
    <t>02504</t>
  </si>
  <si>
    <t>02505</t>
  </si>
  <si>
    <t>02506</t>
  </si>
  <si>
    <t>02507</t>
  </si>
  <si>
    <t>02508</t>
  </si>
  <si>
    <t>02509</t>
  </si>
  <si>
    <t>02510</t>
  </si>
  <si>
    <t>02511</t>
  </si>
  <si>
    <t>02512</t>
  </si>
  <si>
    <t>02513</t>
  </si>
  <si>
    <t>02514</t>
  </si>
  <si>
    <t>02515</t>
  </si>
  <si>
    <t>02516</t>
  </si>
  <si>
    <t>02517</t>
  </si>
  <si>
    <t>02518</t>
  </si>
  <si>
    <t>02519</t>
  </si>
  <si>
    <t>02520</t>
  </si>
  <si>
    <t>02521</t>
  </si>
  <si>
    <t>02522</t>
  </si>
  <si>
    <t>02523</t>
  </si>
  <si>
    <t>02524</t>
  </si>
  <si>
    <t>02525</t>
  </si>
  <si>
    <t>02526</t>
  </si>
  <si>
    <t>02527</t>
  </si>
  <si>
    <t>02528</t>
  </si>
  <si>
    <t>02529</t>
  </si>
  <si>
    <t>02530</t>
  </si>
  <si>
    <t>02531</t>
  </si>
  <si>
    <t>02532</t>
  </si>
  <si>
    <t>02533</t>
  </si>
  <si>
    <t>02534</t>
  </si>
  <si>
    <t>02535</t>
  </si>
  <si>
    <t>02536</t>
  </si>
  <si>
    <t>02537</t>
  </si>
  <si>
    <t>02538</t>
  </si>
  <si>
    <t>02539</t>
  </si>
  <si>
    <t>02541</t>
  </si>
  <si>
    <t>02542</t>
  </si>
  <si>
    <t>02543</t>
  </si>
  <si>
    <t>02544</t>
  </si>
  <si>
    <t>02545</t>
  </si>
  <si>
    <t>02546</t>
  </si>
  <si>
    <t>02547</t>
  </si>
  <si>
    <t>02548</t>
  </si>
  <si>
    <t>02549</t>
  </si>
  <si>
    <t>02550</t>
  </si>
  <si>
    <t>02551</t>
  </si>
  <si>
    <t>02552</t>
  </si>
  <si>
    <t>02553</t>
  </si>
  <si>
    <t>02554</t>
  </si>
  <si>
    <t>02556</t>
  </si>
  <si>
    <t>02557</t>
  </si>
  <si>
    <t>02558</t>
  </si>
  <si>
    <t>02559</t>
  </si>
  <si>
    <t>02560</t>
  </si>
  <si>
    <t>02561</t>
  </si>
  <si>
    <t>02562</t>
  </si>
  <si>
    <t>02563</t>
  </si>
  <si>
    <t>02564</t>
  </si>
  <si>
    <t>02565</t>
  </si>
  <si>
    <t>02566</t>
  </si>
  <si>
    <t>02567</t>
  </si>
  <si>
    <t>02568</t>
  </si>
  <si>
    <t>02569</t>
  </si>
  <si>
    <t>02570</t>
  </si>
  <si>
    <t>02571</t>
  </si>
  <si>
    <t>02572</t>
  </si>
  <si>
    <t>02573</t>
  </si>
  <si>
    <t>02574</t>
  </si>
  <si>
    <t>02575</t>
  </si>
  <si>
    <t>02576</t>
  </si>
  <si>
    <t>02577</t>
  </si>
  <si>
    <t>02578</t>
  </si>
  <si>
    <t>02579</t>
  </si>
  <si>
    <t>02580</t>
  </si>
  <si>
    <t>02581</t>
  </si>
  <si>
    <t>02582</t>
  </si>
  <si>
    <t>02583</t>
  </si>
  <si>
    <t>02584</t>
  </si>
  <si>
    <t>02585</t>
  </si>
  <si>
    <t>02586</t>
  </si>
  <si>
    <t>02587</t>
  </si>
  <si>
    <t>02588</t>
  </si>
  <si>
    <t>02589</t>
  </si>
  <si>
    <t>02590</t>
  </si>
  <si>
    <t>02591</t>
  </si>
  <si>
    <t>02592</t>
  </si>
  <si>
    <t>02593</t>
  </si>
  <si>
    <t>02594</t>
  </si>
  <si>
    <t>02595</t>
  </si>
  <si>
    <t>02596</t>
  </si>
  <si>
    <t>02598</t>
  </si>
  <si>
    <t>02599</t>
  </si>
  <si>
    <t>02600</t>
  </si>
  <si>
    <t>02601</t>
  </si>
  <si>
    <t>02602</t>
  </si>
  <si>
    <t>02604</t>
  </si>
  <si>
    <t>02605</t>
  </si>
  <si>
    <t>02606</t>
  </si>
  <si>
    <t>02607</t>
  </si>
  <si>
    <t>02608</t>
  </si>
  <si>
    <t>02609</t>
  </si>
  <si>
    <t>02610</t>
  </si>
  <si>
    <t>02612</t>
  </si>
  <si>
    <t>02613</t>
  </si>
  <si>
    <t>02614</t>
  </si>
  <si>
    <t>02615</t>
  </si>
  <si>
    <t>02616</t>
  </si>
  <si>
    <t>02617</t>
  </si>
  <si>
    <t>02618</t>
  </si>
  <si>
    <t>02619</t>
  </si>
  <si>
    <t>02620</t>
  </si>
  <si>
    <t>02621</t>
  </si>
  <si>
    <t>02622</t>
  </si>
  <si>
    <t>02623</t>
  </si>
  <si>
    <t>02624</t>
  </si>
  <si>
    <t>02625</t>
  </si>
  <si>
    <t>02626</t>
  </si>
  <si>
    <t>02627</t>
  </si>
  <si>
    <t>02628</t>
  </si>
  <si>
    <t>02629</t>
  </si>
  <si>
    <t>02631</t>
  </si>
  <si>
    <t>02632</t>
  </si>
  <si>
    <t>02633</t>
  </si>
  <si>
    <t>02634</t>
  </si>
  <si>
    <t>02635</t>
  </si>
  <si>
    <t>02636</t>
  </si>
  <si>
    <t>02637</t>
  </si>
  <si>
    <t>02638</t>
  </si>
  <si>
    <t>02639</t>
  </si>
  <si>
    <t>02640</t>
  </si>
  <si>
    <t>02641</t>
  </si>
  <si>
    <t>02642</t>
  </si>
  <si>
    <t>02643</t>
  </si>
  <si>
    <t>02644</t>
  </si>
  <si>
    <t>02645</t>
  </si>
  <si>
    <t>02647</t>
  </si>
  <si>
    <t>02648</t>
  </si>
  <si>
    <t>02649</t>
  </si>
  <si>
    <t>02650</t>
  </si>
  <si>
    <t>02651</t>
  </si>
  <si>
    <t>02652</t>
  </si>
  <si>
    <t>02654</t>
  </si>
  <si>
    <t>02655</t>
  </si>
  <si>
    <t>02656</t>
  </si>
  <si>
    <t>02657</t>
  </si>
  <si>
    <t>02658</t>
  </si>
  <si>
    <t>02659</t>
  </si>
  <si>
    <t>02660</t>
  </si>
  <si>
    <t>02661</t>
  </si>
  <si>
    <t>02662</t>
  </si>
  <si>
    <t>02663</t>
  </si>
  <si>
    <t>02664</t>
  </si>
  <si>
    <t>02665</t>
  </si>
  <si>
    <t>02666</t>
  </si>
  <si>
    <t>02667</t>
  </si>
  <si>
    <t>02668</t>
  </si>
  <si>
    <t>02670</t>
  </si>
  <si>
    <t>02671</t>
  </si>
  <si>
    <t>02672</t>
  </si>
  <si>
    <t>02673</t>
  </si>
  <si>
    <t>02674</t>
  </si>
  <si>
    <t>02675</t>
  </si>
  <si>
    <t>02676</t>
  </si>
  <si>
    <t>02677</t>
  </si>
  <si>
    <t>02678</t>
  </si>
  <si>
    <t>02679</t>
  </si>
  <si>
    <t>02680</t>
  </si>
  <si>
    <t>02681</t>
  </si>
  <si>
    <t>02682</t>
  </si>
  <si>
    <t>02683</t>
  </si>
  <si>
    <t>02684</t>
  </si>
  <si>
    <t>02685</t>
  </si>
  <si>
    <t>02686</t>
  </si>
  <si>
    <t>02687</t>
  </si>
  <si>
    <t>02688</t>
  </si>
  <si>
    <t>02689</t>
  </si>
  <si>
    <t>02690</t>
  </si>
  <si>
    <t>02693</t>
  </si>
  <si>
    <t>02694</t>
  </si>
  <si>
    <t>02695</t>
  </si>
  <si>
    <t>02696</t>
  </si>
  <si>
    <t>02697</t>
  </si>
  <si>
    <t>02698</t>
  </si>
  <si>
    <t>02699</t>
  </si>
  <si>
    <t>02702</t>
  </si>
  <si>
    <t>02703</t>
  </si>
  <si>
    <t>02704</t>
  </si>
  <si>
    <t>02705</t>
  </si>
  <si>
    <t>02706</t>
  </si>
  <si>
    <t>02707</t>
  </si>
  <si>
    <t>02708</t>
  </si>
  <si>
    <t>02709</t>
  </si>
  <si>
    <t>02710</t>
  </si>
  <si>
    <t>02711</t>
  </si>
  <si>
    <t>02712</t>
  </si>
  <si>
    <t>02713</t>
  </si>
  <si>
    <t>02714</t>
  </si>
  <si>
    <t>02715</t>
  </si>
  <si>
    <t>02716</t>
  </si>
  <si>
    <t>02717</t>
  </si>
  <si>
    <t>02718</t>
  </si>
  <si>
    <t>02719</t>
  </si>
  <si>
    <t>02720</t>
  </si>
  <si>
    <t>02721</t>
  </si>
  <si>
    <t>02723</t>
  </si>
  <si>
    <t>02724</t>
  </si>
  <si>
    <t>02725</t>
  </si>
  <si>
    <t>02726</t>
  </si>
  <si>
    <t>02727</t>
  </si>
  <si>
    <t>02728</t>
  </si>
  <si>
    <t>02729</t>
  </si>
  <si>
    <t>02730</t>
  </si>
  <si>
    <t>02731</t>
  </si>
  <si>
    <t>02732</t>
  </si>
  <si>
    <t>02734</t>
  </si>
  <si>
    <t>02735</t>
  </si>
  <si>
    <t>02736</t>
  </si>
  <si>
    <t>02737</t>
  </si>
  <si>
    <t>02738</t>
  </si>
  <si>
    <t>02739</t>
  </si>
  <si>
    <t>02740</t>
  </si>
  <si>
    <t>02741</t>
  </si>
  <si>
    <t>02742</t>
  </si>
  <si>
    <t>02743</t>
  </si>
  <si>
    <t>02744</t>
  </si>
  <si>
    <t>02745</t>
  </si>
  <si>
    <t>02746</t>
  </si>
  <si>
    <t>02747</t>
  </si>
  <si>
    <t>02748</t>
  </si>
  <si>
    <t>02749</t>
  </si>
  <si>
    <t>02750</t>
  </si>
  <si>
    <t>02751</t>
  </si>
  <si>
    <t>02752</t>
  </si>
  <si>
    <t>02753</t>
  </si>
  <si>
    <t>02754</t>
  </si>
  <si>
    <t>02755</t>
  </si>
  <si>
    <t>02756</t>
  </si>
  <si>
    <t>02757</t>
  </si>
  <si>
    <t>02758</t>
  </si>
  <si>
    <t>02759</t>
  </si>
  <si>
    <t>02760</t>
  </si>
  <si>
    <t>02761</t>
  </si>
  <si>
    <t>02762</t>
  </si>
  <si>
    <t>02763</t>
  </si>
  <si>
    <t>02764</t>
  </si>
  <si>
    <t>02765</t>
  </si>
  <si>
    <t>02766</t>
  </si>
  <si>
    <t>02767</t>
  </si>
  <si>
    <t>02768</t>
  </si>
  <si>
    <t>02769</t>
  </si>
  <si>
    <t>02770</t>
  </si>
  <si>
    <t>02772</t>
  </si>
  <si>
    <t>02773</t>
  </si>
  <si>
    <t>02774</t>
  </si>
  <si>
    <t>02775</t>
  </si>
  <si>
    <t>02776</t>
  </si>
  <si>
    <t>02777</t>
  </si>
  <si>
    <t>02778</t>
  </si>
  <si>
    <t>02779</t>
  </si>
  <si>
    <t>02780</t>
  </si>
  <si>
    <t>02781</t>
  </si>
  <si>
    <t>02782</t>
  </si>
  <si>
    <t>02783</t>
  </si>
  <si>
    <t>02784</t>
  </si>
  <si>
    <t>02785</t>
  </si>
  <si>
    <t>02786</t>
  </si>
  <si>
    <t>02787</t>
  </si>
  <si>
    <t>02788</t>
  </si>
  <si>
    <t>02789</t>
  </si>
  <si>
    <t>02790</t>
  </si>
  <si>
    <t>02791</t>
  </si>
  <si>
    <t>02792</t>
  </si>
  <si>
    <t>02793</t>
  </si>
  <si>
    <t>02794</t>
  </si>
  <si>
    <t>02795</t>
  </si>
  <si>
    <t>02796</t>
  </si>
  <si>
    <t>02797</t>
  </si>
  <si>
    <t>02798</t>
  </si>
  <si>
    <t>02799</t>
  </si>
  <si>
    <t>02800</t>
  </si>
  <si>
    <t>02801</t>
  </si>
  <si>
    <t>02802</t>
  </si>
  <si>
    <t>02803</t>
  </si>
  <si>
    <t>02804</t>
  </si>
  <si>
    <t>02805</t>
  </si>
  <si>
    <t>02806</t>
  </si>
  <si>
    <t>02807</t>
  </si>
  <si>
    <t>02808</t>
  </si>
  <si>
    <t>02809</t>
  </si>
  <si>
    <t>02812</t>
  </si>
  <si>
    <t>02813</t>
  </si>
  <si>
    <t>02814</t>
  </si>
  <si>
    <t>02815</t>
  </si>
  <si>
    <t>02816</t>
  </si>
  <si>
    <t>02817</t>
  </si>
  <si>
    <t>02818</t>
  </si>
  <si>
    <t>02819</t>
  </si>
  <si>
    <t>02820</t>
  </si>
  <si>
    <t>02821</t>
  </si>
  <si>
    <t>02822</t>
  </si>
  <si>
    <t>02823</t>
  </si>
  <si>
    <t>02824</t>
  </si>
  <si>
    <t>02826</t>
  </si>
  <si>
    <t>02827</t>
  </si>
  <si>
    <t>02828</t>
  </si>
  <si>
    <t>02829</t>
  </si>
  <si>
    <t>02830</t>
  </si>
  <si>
    <t>02831</t>
  </si>
  <si>
    <t>02832</t>
  </si>
  <si>
    <t>02833</t>
  </si>
  <si>
    <t>02834</t>
  </si>
  <si>
    <t>59001</t>
  </si>
  <si>
    <t>59002</t>
  </si>
  <si>
    <t>59003</t>
  </si>
  <si>
    <t>59004</t>
  </si>
  <si>
    <t>59006</t>
  </si>
  <si>
    <t>59007</t>
  </si>
  <si>
    <t>59008</t>
  </si>
  <si>
    <t>59010</t>
  </si>
  <si>
    <t>59012</t>
  </si>
  <si>
    <t>59015</t>
  </si>
  <si>
    <t>59016</t>
  </si>
  <si>
    <t>59018</t>
  </si>
  <si>
    <t>59019</t>
  </si>
  <si>
    <t>59021</t>
  </si>
  <si>
    <t>59022</t>
  </si>
  <si>
    <t>59023</t>
  </si>
  <si>
    <t>59024</t>
  </si>
  <si>
    <t>59025</t>
  </si>
  <si>
    <t>59026</t>
  </si>
  <si>
    <t>59028</t>
  </si>
  <si>
    <t>59029</t>
  </si>
  <si>
    <t>59031</t>
  </si>
  <si>
    <t>59033</t>
  </si>
  <si>
    <t>59034</t>
  </si>
  <si>
    <t>59035</t>
  </si>
  <si>
    <t>59036</t>
  </si>
  <si>
    <t>59037</t>
  </si>
  <si>
    <t>59038</t>
  </si>
  <si>
    <t>59039</t>
  </si>
  <si>
    <t>59041</t>
  </si>
  <si>
    <t>59045</t>
  </si>
  <si>
    <t>59046</t>
  </si>
  <si>
    <t>59047</t>
  </si>
  <si>
    <t>59048</t>
  </si>
  <si>
    <t>59049</t>
  </si>
  <si>
    <t>59050</t>
  </si>
  <si>
    <t>59053</t>
  </si>
  <si>
    <t>59054</t>
  </si>
  <si>
    <t>59055</t>
  </si>
  <si>
    <t>59056</t>
  </si>
  <si>
    <t>59057</t>
  </si>
  <si>
    <t>59058</t>
  </si>
  <si>
    <t>59059</t>
  </si>
  <si>
    <t>59060</t>
  </si>
  <si>
    <t>59061</t>
  </si>
  <si>
    <t>59062</t>
  </si>
  <si>
    <t>59063</t>
  </si>
  <si>
    <t>59065</t>
  </si>
  <si>
    <t>59066</t>
  </si>
  <si>
    <t>59068</t>
  </si>
  <si>
    <t>59069</t>
  </si>
  <si>
    <t>59070</t>
  </si>
  <si>
    <t>59071</t>
  </si>
  <si>
    <t>59072</t>
  </si>
  <si>
    <t>59073</t>
  </si>
  <si>
    <t>59074</t>
  </si>
  <si>
    <t>59075</t>
  </si>
  <si>
    <t>59076</t>
  </si>
  <si>
    <t>59077</t>
  </si>
  <si>
    <t>59078</t>
  </si>
  <si>
    <t>59080</t>
  </si>
  <si>
    <t>59081</t>
  </si>
  <si>
    <t>59083</t>
  </si>
  <si>
    <t>59084</t>
  </si>
  <si>
    <t>59085</t>
  </si>
  <si>
    <t>59086</t>
  </si>
  <si>
    <t>59087</t>
  </si>
  <si>
    <t>59088</t>
  </si>
  <si>
    <t>59089</t>
  </si>
  <si>
    <t>59091</t>
  </si>
  <si>
    <t>59092</t>
  </si>
  <si>
    <t>59093</t>
  </si>
  <si>
    <t>59097</t>
  </si>
  <si>
    <t>59099</t>
  </si>
  <si>
    <t>59100</t>
  </si>
  <si>
    <t>59101</t>
  </si>
  <si>
    <t>59102</t>
  </si>
  <si>
    <t>59103</t>
  </si>
  <si>
    <t>59104</t>
  </si>
  <si>
    <t>59105</t>
  </si>
  <si>
    <t>59108</t>
  </si>
  <si>
    <t>59109</t>
  </si>
  <si>
    <t>59110</t>
  </si>
  <si>
    <t>59111</t>
  </si>
  <si>
    <t>59113</t>
  </si>
  <si>
    <t>59114</t>
  </si>
  <si>
    <t>59115</t>
  </si>
  <si>
    <t>59116</t>
  </si>
  <si>
    <t>59117</t>
  </si>
  <si>
    <t>59118</t>
  </si>
  <si>
    <t>59119</t>
  </si>
  <si>
    <t>59120</t>
  </si>
  <si>
    <t>59121</t>
  </si>
  <si>
    <t>59125</t>
  </si>
  <si>
    <t>59126</t>
  </si>
  <si>
    <t>59127</t>
  </si>
  <si>
    <t>59130</t>
  </si>
  <si>
    <t>59132</t>
  </si>
  <si>
    <t>59134</t>
  </si>
  <si>
    <t>59135</t>
  </si>
  <si>
    <t>59136</t>
  </si>
  <si>
    <t>59137</t>
  </si>
  <si>
    <t>59138</t>
  </si>
  <si>
    <t>59139</t>
  </si>
  <si>
    <t>59140</t>
  </si>
  <si>
    <t>59141</t>
  </si>
  <si>
    <t>59142</t>
  </si>
  <si>
    <t>59144</t>
  </si>
  <si>
    <t>59147</t>
  </si>
  <si>
    <t>59148</t>
  </si>
  <si>
    <t>59149</t>
  </si>
  <si>
    <t>59150</t>
  </si>
  <si>
    <t>59151</t>
  </si>
  <si>
    <t>59156</t>
  </si>
  <si>
    <t>59157</t>
  </si>
  <si>
    <t>59158</t>
  </si>
  <si>
    <t>59159</t>
  </si>
  <si>
    <t>59161</t>
  </si>
  <si>
    <t>59162</t>
  </si>
  <si>
    <t>59164</t>
  </si>
  <si>
    <t>59165</t>
  </si>
  <si>
    <t>59167</t>
  </si>
  <si>
    <t>59169</t>
  </si>
  <si>
    <t>59170</t>
  </si>
  <si>
    <t>59171</t>
  </si>
  <si>
    <t>59174</t>
  </si>
  <si>
    <t>59175</t>
  </si>
  <si>
    <t>59176</t>
  </si>
  <si>
    <t>59177</t>
  </si>
  <si>
    <t>59180</t>
  </si>
  <si>
    <t>59181</t>
  </si>
  <si>
    <t>59182</t>
  </si>
  <si>
    <t>59184</t>
  </si>
  <si>
    <t>59185</t>
  </si>
  <si>
    <t>59186</t>
  </si>
  <si>
    <t>59187</t>
  </si>
  <si>
    <t>59188</t>
  </si>
  <si>
    <t>59189</t>
  </si>
  <si>
    <t>59190</t>
  </si>
  <si>
    <t>59191</t>
  </si>
  <si>
    <t>59192</t>
  </si>
  <si>
    <t>59194</t>
  </si>
  <si>
    <t>59196</t>
  </si>
  <si>
    <t>59197</t>
  </si>
  <si>
    <t>59198</t>
  </si>
  <si>
    <t>59199</t>
  </si>
  <si>
    <t>59200</t>
  </si>
  <si>
    <t>59201</t>
  </si>
  <si>
    <t>59203</t>
  </si>
  <si>
    <t>59204</t>
  </si>
  <si>
    <t>59206</t>
  </si>
  <si>
    <t>59208</t>
  </si>
  <si>
    <t>59209</t>
  </si>
  <si>
    <t>59210</t>
  </si>
  <si>
    <t>59211</t>
  </si>
  <si>
    <t>59213</t>
  </si>
  <si>
    <t>59214</t>
  </si>
  <si>
    <t>59216</t>
  </si>
  <si>
    <t>59217</t>
  </si>
  <si>
    <t>59218</t>
  </si>
  <si>
    <t>59219</t>
  </si>
  <si>
    <t>59222</t>
  </si>
  <si>
    <t>59223</t>
  </si>
  <si>
    <t>59224</t>
  </si>
  <si>
    <t>59225</t>
  </si>
  <si>
    <t>59226</t>
  </si>
  <si>
    <t>59228</t>
  </si>
  <si>
    <t>59229</t>
  </si>
  <si>
    <t>59230</t>
  </si>
  <si>
    <t>59231</t>
  </si>
  <si>
    <t>59232</t>
  </si>
  <si>
    <t>59233</t>
  </si>
  <si>
    <t>59234</t>
  </si>
  <si>
    <t>59236</t>
  </si>
  <si>
    <t>59237</t>
  </si>
  <si>
    <t>59238</t>
  </si>
  <si>
    <t>59240</t>
  </si>
  <si>
    <t>59241</t>
  </si>
  <si>
    <t>59242</t>
  </si>
  <si>
    <t>59243</t>
  </si>
  <si>
    <t>59244</t>
  </si>
  <si>
    <t>59246</t>
  </si>
  <si>
    <t>59249</t>
  </si>
  <si>
    <t>59251</t>
  </si>
  <si>
    <t>59254</t>
  </si>
  <si>
    <t>59255</t>
  </si>
  <si>
    <t>59257</t>
  </si>
  <si>
    <t>59258</t>
  </si>
  <si>
    <t>59259</t>
  </si>
  <si>
    <t>59261</t>
  </si>
  <si>
    <t>59262</t>
  </si>
  <si>
    <t>59263</t>
  </si>
  <si>
    <t>59264</t>
  </si>
  <si>
    <t>59265</t>
  </si>
  <si>
    <t>59267</t>
  </si>
  <si>
    <t>59269</t>
  </si>
  <si>
    <t>59270</t>
  </si>
  <si>
    <t>59274</t>
  </si>
  <si>
    <t>59276</t>
  </si>
  <si>
    <t>59277</t>
  </si>
  <si>
    <t>59280</t>
  </si>
  <si>
    <t>59282</t>
  </si>
  <si>
    <t>59283</t>
  </si>
  <si>
    <t>59284</t>
  </si>
  <si>
    <t>59285</t>
  </si>
  <si>
    <t>59287</t>
  </si>
  <si>
    <t>59289</t>
  </si>
  <si>
    <t>59290</t>
  </si>
  <si>
    <t>59291</t>
  </si>
  <si>
    <t>59293</t>
  </si>
  <si>
    <t>59294</t>
  </si>
  <si>
    <t>59296</t>
  </si>
  <si>
    <t>59300</t>
  </si>
  <si>
    <t>59305</t>
  </si>
  <si>
    <t>59306</t>
  </si>
  <si>
    <t>59307</t>
  </si>
  <si>
    <t>59308</t>
  </si>
  <si>
    <t>59309</t>
  </si>
  <si>
    <t>59310</t>
  </si>
  <si>
    <t>59311</t>
  </si>
  <si>
    <t>59312</t>
  </si>
  <si>
    <t>59313</t>
  </si>
  <si>
    <t>59314</t>
  </si>
  <si>
    <t>59315</t>
  </si>
  <si>
    <t>59318</t>
  </si>
  <si>
    <t>59320</t>
  </si>
  <si>
    <t>59321</t>
  </si>
  <si>
    <t>59322</t>
  </si>
  <si>
    <t>59324</t>
  </si>
  <si>
    <t>59325</t>
  </si>
  <si>
    <t>59326</t>
  </si>
  <si>
    <t>59327</t>
  </si>
  <si>
    <t>59329</t>
  </si>
  <si>
    <t>59330</t>
  </si>
  <si>
    <t>59331</t>
  </si>
  <si>
    <t>59333</t>
  </si>
  <si>
    <t>59334</t>
  </si>
  <si>
    <t>59336</t>
  </si>
  <si>
    <t>59337</t>
  </si>
  <si>
    <t>59338</t>
  </si>
  <si>
    <t>59341</t>
  </si>
  <si>
    <t>59342</t>
  </si>
  <si>
    <t>59344</t>
  </si>
  <si>
    <t>59345</t>
  </si>
  <si>
    <t>59347</t>
  </si>
  <si>
    <t>59349</t>
  </si>
  <si>
    <t>59351</t>
  </si>
  <si>
    <t>59353</t>
  </si>
  <si>
    <t>59354</t>
  </si>
  <si>
    <t>59357</t>
  </si>
  <si>
    <t>59358</t>
  </si>
  <si>
    <t>59363</t>
  </si>
  <si>
    <t>59365</t>
  </si>
  <si>
    <t>59366</t>
  </si>
  <si>
    <t>59370</t>
  </si>
  <si>
    <t>59371</t>
  </si>
  <si>
    <t>59372</t>
  </si>
  <si>
    <t>59374</t>
  </si>
  <si>
    <t>59375</t>
  </si>
  <si>
    <t>59377</t>
  </si>
  <si>
    <t>59379</t>
  </si>
  <si>
    <t>59381</t>
  </si>
  <si>
    <t>59382</t>
  </si>
  <si>
    <t>59384</t>
  </si>
  <si>
    <t>59385</t>
  </si>
  <si>
    <t>59387</t>
  </si>
  <si>
    <t>59389</t>
  </si>
  <si>
    <t>59390</t>
  </si>
  <si>
    <t>59391</t>
  </si>
  <si>
    <t>59393</t>
  </si>
  <si>
    <t>59394</t>
  </si>
  <si>
    <t>59395</t>
  </si>
  <si>
    <t>59396</t>
  </si>
  <si>
    <t>59397</t>
  </si>
  <si>
    <t>59399</t>
  </si>
  <si>
    <t>59400</t>
  </si>
  <si>
    <t>59401</t>
  </si>
  <si>
    <t>59402</t>
  </si>
  <si>
    <t>59405</t>
  </si>
  <si>
    <t>59406</t>
  </si>
  <si>
    <t>59407</t>
  </si>
  <si>
    <t>59409</t>
  </si>
  <si>
    <t>59412</t>
  </si>
  <si>
    <t>59413</t>
  </si>
  <si>
    <t>59414</t>
  </si>
  <si>
    <t>59415</t>
  </si>
  <si>
    <t>59416</t>
  </si>
  <si>
    <t>59418</t>
  </si>
  <si>
    <t>59419</t>
  </si>
  <si>
    <t>59420</t>
  </si>
  <si>
    <t>59422</t>
  </si>
  <si>
    <t>59423</t>
  </si>
  <si>
    <t>59424</t>
  </si>
  <si>
    <t>59425</t>
  </si>
  <si>
    <t>59428</t>
  </si>
  <si>
    <t>59430</t>
  </si>
  <si>
    <t>59432</t>
  </si>
  <si>
    <t>59433</t>
  </si>
  <si>
    <t>59434</t>
  </si>
  <si>
    <t>59435</t>
  </si>
  <si>
    <t>59436</t>
  </si>
  <si>
    <t>59438</t>
  </si>
  <si>
    <t>59439</t>
  </si>
  <si>
    <t>59441</t>
  </si>
  <si>
    <t>59442</t>
  </si>
  <si>
    <t>59443</t>
  </si>
  <si>
    <t>59444</t>
  </si>
  <si>
    <t>59445</t>
  </si>
  <si>
    <t>59448</t>
  </si>
  <si>
    <t>59450</t>
  </si>
  <si>
    <t>59451</t>
  </si>
  <si>
    <t>59453</t>
  </si>
  <si>
    <t>59454</t>
  </si>
  <si>
    <t>59455</t>
  </si>
  <si>
    <t>59456</t>
  </si>
  <si>
    <t>59461</t>
  </si>
  <si>
    <t>59463</t>
  </si>
  <si>
    <t>59464</t>
  </si>
  <si>
    <t>59465</t>
  </si>
  <si>
    <t>59467</t>
  </si>
  <si>
    <t>59468</t>
  </si>
  <si>
    <t>59469</t>
  </si>
  <si>
    <t>59471</t>
  </si>
  <si>
    <t>59472</t>
  </si>
  <si>
    <t>59473</t>
  </si>
  <si>
    <t>59474</t>
  </si>
  <si>
    <t>59476</t>
  </si>
  <si>
    <t>59478</t>
  </si>
  <si>
    <t>59480</t>
  </si>
  <si>
    <t>59481</t>
  </si>
  <si>
    <t>59483</t>
  </si>
  <si>
    <t>59485</t>
  </si>
  <si>
    <t>59486</t>
  </si>
  <si>
    <t>59487</t>
  </si>
  <si>
    <t>59488</t>
  </si>
  <si>
    <t>59490</t>
  </si>
  <si>
    <t>59492</t>
  </si>
  <si>
    <t>59493</t>
  </si>
  <si>
    <t>59494</t>
  </si>
  <si>
    <t>59495</t>
  </si>
  <si>
    <t>59496</t>
  </si>
  <si>
    <t>59497</t>
  </si>
  <si>
    <t>59498</t>
  </si>
  <si>
    <t>59499</t>
  </si>
  <si>
    <t>59500</t>
  </si>
  <si>
    <t>59502</t>
  </si>
  <si>
    <t>59503</t>
  </si>
  <si>
    <t>59505</t>
  </si>
  <si>
    <t>59506</t>
  </si>
  <si>
    <t>59509</t>
  </si>
  <si>
    <t>59513</t>
  </si>
  <si>
    <t>59514</t>
  </si>
  <si>
    <t>59516</t>
  </si>
  <si>
    <t>59517</t>
  </si>
  <si>
    <t>59518</t>
  </si>
  <si>
    <t>59520</t>
  </si>
  <si>
    <t>59521</t>
  </si>
  <si>
    <t>59525</t>
  </si>
  <si>
    <t>59528</t>
  </si>
  <si>
    <t>59529</t>
  </si>
  <si>
    <t>59530</t>
  </si>
  <si>
    <t>59531</t>
  </si>
  <si>
    <t>59532</t>
  </si>
  <si>
    <t>59533</t>
  </si>
  <si>
    <t>59534</t>
  </si>
  <si>
    <t>59535</t>
  </si>
  <si>
    <t>59536</t>
  </si>
  <si>
    <t>59537</t>
  </si>
  <si>
    <t>59538</t>
  </si>
  <si>
    <t>59539</t>
  </si>
  <si>
    <t>59541</t>
  </si>
  <si>
    <t>59542</t>
  </si>
  <si>
    <t>59543</t>
  </si>
  <si>
    <t>59545</t>
  </si>
  <si>
    <t>59546</t>
  </si>
  <si>
    <t>59547</t>
  </si>
  <si>
    <t>59548</t>
  </si>
  <si>
    <t>59549</t>
  </si>
  <si>
    <t>59550</t>
  </si>
  <si>
    <t>59552</t>
  </si>
  <si>
    <t>59554</t>
  </si>
  <si>
    <t>59555</t>
  </si>
  <si>
    <t>59556</t>
  </si>
  <si>
    <t>59558</t>
  </si>
  <si>
    <t>59559</t>
  </si>
  <si>
    <t>59562</t>
  </si>
  <si>
    <t>59563</t>
  </si>
  <si>
    <t>59565</t>
  </si>
  <si>
    <t>59567</t>
  </si>
  <si>
    <t>59568</t>
  </si>
  <si>
    <t>59569</t>
  </si>
  <si>
    <t>59570</t>
  </si>
  <si>
    <t>59571</t>
  </si>
  <si>
    <t>59572</t>
  </si>
  <si>
    <t>59573</t>
  </si>
  <si>
    <t>59574</t>
  </si>
  <si>
    <t>59575</t>
  </si>
  <si>
    <t>59576</t>
  </si>
  <si>
    <t>59577</t>
  </si>
  <si>
    <t>59578</t>
  </si>
  <si>
    <t>59579</t>
  </si>
  <si>
    <t>59580</t>
  </si>
  <si>
    <t>59581</t>
  </si>
  <si>
    <t>59582</t>
  </si>
  <si>
    <t>59583</t>
  </si>
  <si>
    <t>59584</t>
  </si>
  <si>
    <t>59587</t>
  </si>
  <si>
    <t>59590</t>
  </si>
  <si>
    <t>59591</t>
  </si>
  <si>
    <t>59593</t>
  </si>
  <si>
    <t>59594</t>
  </si>
  <si>
    <t>59595</t>
  </si>
  <si>
    <t>59596</t>
  </si>
  <si>
    <t>59597</t>
  </si>
  <si>
    <t>59601</t>
  </si>
  <si>
    <t>59604</t>
  </si>
  <si>
    <t>59607</t>
  </si>
  <si>
    <t>59608</t>
  </si>
  <si>
    <t>59610</t>
  </si>
  <si>
    <t>59612</t>
  </si>
  <si>
    <t>59614</t>
  </si>
  <si>
    <t>59615</t>
  </si>
  <si>
    <t>59617</t>
  </si>
  <si>
    <t>59618</t>
  </si>
  <si>
    <t>59619</t>
  </si>
  <si>
    <t>59620</t>
  </si>
  <si>
    <t>59622</t>
  </si>
  <si>
    <t>59623</t>
  </si>
  <si>
    <t>59624</t>
  </si>
  <si>
    <t>59625</t>
  </si>
  <si>
    <t>59626</t>
  </si>
  <si>
    <t>59627</t>
  </si>
  <si>
    <t>59628</t>
  </si>
  <si>
    <t>59629</t>
  </si>
  <si>
    <t>59631</t>
  </si>
  <si>
    <t>59633</t>
  </si>
  <si>
    <t>59634</t>
  </si>
  <si>
    <t>59635</t>
  </si>
  <si>
    <t>59637</t>
  </si>
  <si>
    <t>59639</t>
  </si>
  <si>
    <t>59640</t>
  </si>
  <si>
    <t>59641</t>
  </si>
  <si>
    <t>59642</t>
  </si>
  <si>
    <t>59643</t>
  </si>
  <si>
    <t>59645</t>
  </si>
  <si>
    <t>59647</t>
  </si>
  <si>
    <t>59649</t>
  </si>
  <si>
    <t>59652</t>
  </si>
  <si>
    <t>59654</t>
  </si>
  <si>
    <t>59655</t>
  </si>
  <si>
    <t>59657</t>
  </si>
  <si>
    <t>59659</t>
  </si>
  <si>
    <t>59661</t>
  </si>
  <si>
    <t>59662</t>
  </si>
  <si>
    <t>59663</t>
  </si>
  <si>
    <t>59664</t>
  </si>
  <si>
    <t>59665</t>
  </si>
  <si>
    <t>59666</t>
  </si>
  <si>
    <t>59667</t>
  </si>
  <si>
    <t>59668</t>
  </si>
  <si>
    <t>59669</t>
  </si>
  <si>
    <t>60001</t>
  </si>
  <si>
    <t>60002</t>
  </si>
  <si>
    <t>60003</t>
  </si>
  <si>
    <t>60004</t>
  </si>
  <si>
    <t>60005</t>
  </si>
  <si>
    <t>60008</t>
  </si>
  <si>
    <t>60009</t>
  </si>
  <si>
    <t>60010</t>
  </si>
  <si>
    <t>60011</t>
  </si>
  <si>
    <t>60012</t>
  </si>
  <si>
    <t>60014</t>
  </si>
  <si>
    <t>60016</t>
  </si>
  <si>
    <t>60017</t>
  </si>
  <si>
    <t>60019</t>
  </si>
  <si>
    <t>60020</t>
  </si>
  <si>
    <t>60021</t>
  </si>
  <si>
    <t>60022</t>
  </si>
  <si>
    <t>60023</t>
  </si>
  <si>
    <t>60024</t>
  </si>
  <si>
    <t>60025</t>
  </si>
  <si>
    <t>60026</t>
  </si>
  <si>
    <t>60027</t>
  </si>
  <si>
    <t>60028</t>
  </si>
  <si>
    <t>60029</t>
  </si>
  <si>
    <t>60030</t>
  </si>
  <si>
    <t>60031</t>
  </si>
  <si>
    <t>60032</t>
  </si>
  <si>
    <t>60034</t>
  </si>
  <si>
    <t>60035</t>
  </si>
  <si>
    <t>60036</t>
  </si>
  <si>
    <t>60037</t>
  </si>
  <si>
    <t>60039</t>
  </si>
  <si>
    <t>60040</t>
  </si>
  <si>
    <t>60041</t>
  </si>
  <si>
    <t>60042</t>
  </si>
  <si>
    <t>60043</t>
  </si>
  <si>
    <t>60045</t>
  </si>
  <si>
    <t>60046</t>
  </si>
  <si>
    <t>60047</t>
  </si>
  <si>
    <t>60048</t>
  </si>
  <si>
    <t>60049</t>
  </si>
  <si>
    <t>60050</t>
  </si>
  <si>
    <t>60051</t>
  </si>
  <si>
    <t>60052</t>
  </si>
  <si>
    <t>60053</t>
  </si>
  <si>
    <t>60054</t>
  </si>
  <si>
    <t>60055</t>
  </si>
  <si>
    <t>60056</t>
  </si>
  <si>
    <t>60058</t>
  </si>
  <si>
    <t>60059</t>
  </si>
  <si>
    <t>60060</t>
  </si>
  <si>
    <t>60061</t>
  </si>
  <si>
    <t>60062</t>
  </si>
  <si>
    <t>60063</t>
  </si>
  <si>
    <t>60064</t>
  </si>
  <si>
    <t>60065</t>
  </si>
  <si>
    <t>60066</t>
  </si>
  <si>
    <t>60068</t>
  </si>
  <si>
    <t>60069</t>
  </si>
  <si>
    <t>60070</t>
  </si>
  <si>
    <t>60071</t>
  </si>
  <si>
    <t>60072</t>
  </si>
  <si>
    <t>60073</t>
  </si>
  <si>
    <t>60075</t>
  </si>
  <si>
    <t>60076</t>
  </si>
  <si>
    <t>60077</t>
  </si>
  <si>
    <t>60078</t>
  </si>
  <si>
    <t>60079</t>
  </si>
  <si>
    <t>60081</t>
  </si>
  <si>
    <t>60082</t>
  </si>
  <si>
    <t>60083</t>
  </si>
  <si>
    <t>60084</t>
  </si>
  <si>
    <t>60085</t>
  </si>
  <si>
    <t>60087</t>
  </si>
  <si>
    <t>60088</t>
  </si>
  <si>
    <t>60089</t>
  </si>
  <si>
    <t>60090</t>
  </si>
  <si>
    <t>60091</t>
  </si>
  <si>
    <t>60092</t>
  </si>
  <si>
    <t>60093</t>
  </si>
  <si>
    <t>60094</t>
  </si>
  <si>
    <t>60095</t>
  </si>
  <si>
    <t>60097</t>
  </si>
  <si>
    <t>60098</t>
  </si>
  <si>
    <t>60099</t>
  </si>
  <si>
    <t>60100</t>
  </si>
  <si>
    <t>60101</t>
  </si>
  <si>
    <t>60103</t>
  </si>
  <si>
    <t>60104</t>
  </si>
  <si>
    <t>60105</t>
  </si>
  <si>
    <t>60108</t>
  </si>
  <si>
    <t>60109</t>
  </si>
  <si>
    <t>60110</t>
  </si>
  <si>
    <t>60111</t>
  </si>
  <si>
    <t>60112</t>
  </si>
  <si>
    <t>60113</t>
  </si>
  <si>
    <t>60114</t>
  </si>
  <si>
    <t>60115</t>
  </si>
  <si>
    <t>60117</t>
  </si>
  <si>
    <t>60118</t>
  </si>
  <si>
    <t>60119</t>
  </si>
  <si>
    <t>60121</t>
  </si>
  <si>
    <t>60122</t>
  </si>
  <si>
    <t>60123</t>
  </si>
  <si>
    <t>60124</t>
  </si>
  <si>
    <t>60125</t>
  </si>
  <si>
    <t>60126</t>
  </si>
  <si>
    <t>60127</t>
  </si>
  <si>
    <t>60128</t>
  </si>
  <si>
    <t>60129</t>
  </si>
  <si>
    <t>60130</t>
  </si>
  <si>
    <t>60131</t>
  </si>
  <si>
    <t>60132</t>
  </si>
  <si>
    <t>60133</t>
  </si>
  <si>
    <t>60135</t>
  </si>
  <si>
    <t>60136</t>
  </si>
  <si>
    <t>60137</t>
  </si>
  <si>
    <t>60140</t>
  </si>
  <si>
    <t>60143</t>
  </si>
  <si>
    <t>60144</t>
  </si>
  <si>
    <t>60145</t>
  </si>
  <si>
    <t>60146</t>
  </si>
  <si>
    <t>60147</t>
  </si>
  <si>
    <t>60148</t>
  </si>
  <si>
    <t>60149</t>
  </si>
  <si>
    <t>60150</t>
  </si>
  <si>
    <t>60151</t>
  </si>
  <si>
    <t>60152</t>
  </si>
  <si>
    <t>60153</t>
  </si>
  <si>
    <t>60155</t>
  </si>
  <si>
    <t>60156</t>
  </si>
  <si>
    <t>60158</t>
  </si>
  <si>
    <t>60160</t>
  </si>
  <si>
    <t>60161</t>
  </si>
  <si>
    <t>60162</t>
  </si>
  <si>
    <t>60163</t>
  </si>
  <si>
    <t>60164</t>
  </si>
  <si>
    <t>60165</t>
  </si>
  <si>
    <t>60166</t>
  </si>
  <si>
    <t>60167</t>
  </si>
  <si>
    <t>60168</t>
  </si>
  <si>
    <t>60169</t>
  </si>
  <si>
    <t>60170</t>
  </si>
  <si>
    <t>60171</t>
  </si>
  <si>
    <t>60172</t>
  </si>
  <si>
    <t>60174</t>
  </si>
  <si>
    <t>60177</t>
  </si>
  <si>
    <t>60178</t>
  </si>
  <si>
    <t>60179</t>
  </si>
  <si>
    <t>60180</t>
  </si>
  <si>
    <t>60181</t>
  </si>
  <si>
    <t>60182</t>
  </si>
  <si>
    <t>60183</t>
  </si>
  <si>
    <t>60184</t>
  </si>
  <si>
    <t>60185</t>
  </si>
  <si>
    <t>60186</t>
  </si>
  <si>
    <t>60187</t>
  </si>
  <si>
    <t>60188</t>
  </si>
  <si>
    <t>60189</t>
  </si>
  <si>
    <t>60190</t>
  </si>
  <si>
    <t>60191</t>
  </si>
  <si>
    <t>60192</t>
  </si>
  <si>
    <t>60193</t>
  </si>
  <si>
    <t>60194</t>
  </si>
  <si>
    <t>60195</t>
  </si>
  <si>
    <t>60196</t>
  </si>
  <si>
    <t>60197</t>
  </si>
  <si>
    <t>60198</t>
  </si>
  <si>
    <t>60199</t>
  </si>
  <si>
    <t>60200</t>
  </si>
  <si>
    <t>60201</t>
  </si>
  <si>
    <t>60203</t>
  </si>
  <si>
    <t>60204</t>
  </si>
  <si>
    <t>60205</t>
  </si>
  <si>
    <t>60206</t>
  </si>
  <si>
    <t>60207</t>
  </si>
  <si>
    <t>60208</t>
  </si>
  <si>
    <t>60209</t>
  </si>
  <si>
    <t>60210</t>
  </si>
  <si>
    <t>60211</t>
  </si>
  <si>
    <t>60213</t>
  </si>
  <si>
    <t>60214</t>
  </si>
  <si>
    <t>60215</t>
  </si>
  <si>
    <t>60216</t>
  </si>
  <si>
    <t>60217</t>
  </si>
  <si>
    <t>60218</t>
  </si>
  <si>
    <t>60219</t>
  </si>
  <si>
    <t>60220</t>
  </si>
  <si>
    <t>60221</t>
  </si>
  <si>
    <t>60222</t>
  </si>
  <si>
    <t>60223</t>
  </si>
  <si>
    <t>60224</t>
  </si>
  <si>
    <t>60225</t>
  </si>
  <si>
    <t>60226</t>
  </si>
  <si>
    <t>60227</t>
  </si>
  <si>
    <t>60228</t>
  </si>
  <si>
    <t>60229</t>
  </si>
  <si>
    <t>60230</t>
  </si>
  <si>
    <t>60231</t>
  </si>
  <si>
    <t>60232</t>
  </si>
  <si>
    <t>60233</t>
  </si>
  <si>
    <t>60235</t>
  </si>
  <si>
    <t>60236</t>
  </si>
  <si>
    <t>60237</t>
  </si>
  <si>
    <t>60238</t>
  </si>
  <si>
    <t>60239</t>
  </si>
  <si>
    <t>60240</t>
  </si>
  <si>
    <t>60241</t>
  </si>
  <si>
    <t>60242</t>
  </si>
  <si>
    <t>60243</t>
  </si>
  <si>
    <t>60244</t>
  </si>
  <si>
    <t>60245</t>
  </si>
  <si>
    <t>60247</t>
  </si>
  <si>
    <t>60248</t>
  </si>
  <si>
    <t>60249</t>
  </si>
  <si>
    <t>60250</t>
  </si>
  <si>
    <t>60251</t>
  </si>
  <si>
    <t>60252</t>
  </si>
  <si>
    <t>60253</t>
  </si>
  <si>
    <t>60254</t>
  </si>
  <si>
    <t>60255</t>
  </si>
  <si>
    <t>60256</t>
  </si>
  <si>
    <t>60257</t>
  </si>
  <si>
    <t>60258</t>
  </si>
  <si>
    <t>60260</t>
  </si>
  <si>
    <t>60261</t>
  </si>
  <si>
    <t>60262</t>
  </si>
  <si>
    <t>60263</t>
  </si>
  <si>
    <t>60264</t>
  </si>
  <si>
    <t>60265</t>
  </si>
  <si>
    <t>60267</t>
  </si>
  <si>
    <t>60268</t>
  </si>
  <si>
    <t>60269</t>
  </si>
  <si>
    <t>60270</t>
  </si>
  <si>
    <t>60271</t>
  </si>
  <si>
    <t>60272</t>
  </si>
  <si>
    <t>60273</t>
  </si>
  <si>
    <t>60274</t>
  </si>
  <si>
    <t>60275</t>
  </si>
  <si>
    <t>60276</t>
  </si>
  <si>
    <t>60277</t>
  </si>
  <si>
    <t>60278</t>
  </si>
  <si>
    <t>60279</t>
  </si>
  <si>
    <t>60280</t>
  </si>
  <si>
    <t>60281</t>
  </si>
  <si>
    <t>60283</t>
  </si>
  <si>
    <t>60284</t>
  </si>
  <si>
    <t>60285</t>
  </si>
  <si>
    <t>60286</t>
  </si>
  <si>
    <t>60287</t>
  </si>
  <si>
    <t>60288</t>
  </si>
  <si>
    <t>60289</t>
  </si>
  <si>
    <t>60290</t>
  </si>
  <si>
    <t>60291</t>
  </si>
  <si>
    <t>60292</t>
  </si>
  <si>
    <t>60293</t>
  </si>
  <si>
    <t>60294</t>
  </si>
  <si>
    <t>60295</t>
  </si>
  <si>
    <t>60296</t>
  </si>
  <si>
    <t>60297</t>
  </si>
  <si>
    <t>60298</t>
  </si>
  <si>
    <t>60299</t>
  </si>
  <si>
    <t>60301</t>
  </si>
  <si>
    <t>60302</t>
  </si>
  <si>
    <t>60303</t>
  </si>
  <si>
    <t>60304</t>
  </si>
  <si>
    <t>60305</t>
  </si>
  <si>
    <t>60306</t>
  </si>
  <si>
    <t>60307</t>
  </si>
  <si>
    <t>60308</t>
  </si>
  <si>
    <t>60309</t>
  </si>
  <si>
    <t>60310</t>
  </si>
  <si>
    <t>60311</t>
  </si>
  <si>
    <t>60312</t>
  </si>
  <si>
    <t>60313</t>
  </si>
  <si>
    <t>60314</t>
  </si>
  <si>
    <t>60315</t>
  </si>
  <si>
    <t>60316</t>
  </si>
  <si>
    <t>60317</t>
  </si>
  <si>
    <t>60318</t>
  </si>
  <si>
    <t>60319</t>
  </si>
  <si>
    <t>60320</t>
  </si>
  <si>
    <t>60321</t>
  </si>
  <si>
    <t>60322</t>
  </si>
  <si>
    <t>60323</t>
  </si>
  <si>
    <t>60324</t>
  </si>
  <si>
    <t>60325</t>
  </si>
  <si>
    <t>60326</t>
  </si>
  <si>
    <t>60327</t>
  </si>
  <si>
    <t>60328</t>
  </si>
  <si>
    <t>60329</t>
  </si>
  <si>
    <t>60330</t>
  </si>
  <si>
    <t>60331</t>
  </si>
  <si>
    <t>60332</t>
  </si>
  <si>
    <t>60333</t>
  </si>
  <si>
    <t>60334</t>
  </si>
  <si>
    <t>60335</t>
  </si>
  <si>
    <t>60336</t>
  </si>
  <si>
    <t>60337</t>
  </si>
  <si>
    <t>60338</t>
  </si>
  <si>
    <t>60339</t>
  </si>
  <si>
    <t>60340</t>
  </si>
  <si>
    <t>60343</t>
  </si>
  <si>
    <t>60344</t>
  </si>
  <si>
    <t>60345</t>
  </si>
  <si>
    <t>60347</t>
  </si>
  <si>
    <t>60348</t>
  </si>
  <si>
    <t>60350</t>
  </si>
  <si>
    <t>60351</t>
  </si>
  <si>
    <t>60352</t>
  </si>
  <si>
    <t>60353</t>
  </si>
  <si>
    <t>60354</t>
  </si>
  <si>
    <t>60355</t>
  </si>
  <si>
    <t>60356</t>
  </si>
  <si>
    <t>60357</t>
  </si>
  <si>
    <t>60358</t>
  </si>
  <si>
    <t>60359</t>
  </si>
  <si>
    <t>60361</t>
  </si>
  <si>
    <t>60362</t>
  </si>
  <si>
    <t>60363</t>
  </si>
  <si>
    <t>60364</t>
  </si>
  <si>
    <t>60365</t>
  </si>
  <si>
    <t>60366</t>
  </si>
  <si>
    <t>60367</t>
  </si>
  <si>
    <t>60368</t>
  </si>
  <si>
    <t>60369</t>
  </si>
  <si>
    <t>60370</t>
  </si>
  <si>
    <t>60371</t>
  </si>
  <si>
    <t>60372</t>
  </si>
  <si>
    <t>60373</t>
  </si>
  <si>
    <t>60374</t>
  </si>
  <si>
    <t>60375</t>
  </si>
  <si>
    <t>60376</t>
  </si>
  <si>
    <t>60377</t>
  </si>
  <si>
    <t>60378</t>
  </si>
  <si>
    <t>60379</t>
  </si>
  <si>
    <t>60380</t>
  </si>
  <si>
    <t>60381</t>
  </si>
  <si>
    <t>60382</t>
  </si>
  <si>
    <t>60383</t>
  </si>
  <si>
    <t>60385</t>
  </si>
  <si>
    <t>60386</t>
  </si>
  <si>
    <t>60387</t>
  </si>
  <si>
    <t>60388</t>
  </si>
  <si>
    <t>60389</t>
  </si>
  <si>
    <t>60390</t>
  </si>
  <si>
    <t>60391</t>
  </si>
  <si>
    <t>60392</t>
  </si>
  <si>
    <t>60393</t>
  </si>
  <si>
    <t>60394</t>
  </si>
  <si>
    <t>60396</t>
  </si>
  <si>
    <t>60397</t>
  </si>
  <si>
    <t>60398</t>
  </si>
  <si>
    <t>60399</t>
  </si>
  <si>
    <t>60400</t>
  </si>
  <si>
    <t>60401</t>
  </si>
  <si>
    <t>60402</t>
  </si>
  <si>
    <t>60403</t>
  </si>
  <si>
    <t>60405</t>
  </si>
  <si>
    <t>60407</t>
  </si>
  <si>
    <t>60408</t>
  </si>
  <si>
    <t>60410</t>
  </si>
  <si>
    <t>60411</t>
  </si>
  <si>
    <t>60412</t>
  </si>
  <si>
    <t>60413</t>
  </si>
  <si>
    <t>60415</t>
  </si>
  <si>
    <t>60416</t>
  </si>
  <si>
    <t>60418</t>
  </si>
  <si>
    <t>60420</t>
  </si>
  <si>
    <t>60421</t>
  </si>
  <si>
    <t>60422</t>
  </si>
  <si>
    <t>60423</t>
  </si>
  <si>
    <t>60424</t>
  </si>
  <si>
    <t>60425</t>
  </si>
  <si>
    <t>60426</t>
  </si>
  <si>
    <t>60427</t>
  </si>
  <si>
    <t>60428</t>
  </si>
  <si>
    <t>60429</t>
  </si>
  <si>
    <t>60430</t>
  </si>
  <si>
    <t>60431</t>
  </si>
  <si>
    <t>60432</t>
  </si>
  <si>
    <t>60433</t>
  </si>
  <si>
    <t>60434</t>
  </si>
  <si>
    <t>60435</t>
  </si>
  <si>
    <t>60436</t>
  </si>
  <si>
    <t>60437</t>
  </si>
  <si>
    <t>60438</t>
  </si>
  <si>
    <t>60440</t>
  </si>
  <si>
    <t>60441</t>
  </si>
  <si>
    <t>60442</t>
  </si>
  <si>
    <t>60443</t>
  </si>
  <si>
    <t>60444</t>
  </si>
  <si>
    <t>60445</t>
  </si>
  <si>
    <t>60446</t>
  </si>
  <si>
    <t>60447</t>
  </si>
  <si>
    <t>60448</t>
  </si>
  <si>
    <t>60449</t>
  </si>
  <si>
    <t>60452</t>
  </si>
  <si>
    <t>60454</t>
  </si>
  <si>
    <t>60456</t>
  </si>
  <si>
    <t>60457</t>
  </si>
  <si>
    <t>60458</t>
  </si>
  <si>
    <t>60459</t>
  </si>
  <si>
    <t>60460</t>
  </si>
  <si>
    <t>60461</t>
  </si>
  <si>
    <t>60462</t>
  </si>
  <si>
    <t>60465</t>
  </si>
  <si>
    <t>60466</t>
  </si>
  <si>
    <t>60468</t>
  </si>
  <si>
    <t>60469</t>
  </si>
  <si>
    <t>60470</t>
  </si>
  <si>
    <t>60471</t>
  </si>
  <si>
    <t>60472</t>
  </si>
  <si>
    <t>60473</t>
  </si>
  <si>
    <t>60474</t>
  </si>
  <si>
    <t>60476</t>
  </si>
  <si>
    <t>60477</t>
  </si>
  <si>
    <t>60478</t>
  </si>
  <si>
    <t>60479</t>
  </si>
  <si>
    <t>60480</t>
  </si>
  <si>
    <t>60481</t>
  </si>
  <si>
    <t>60483</t>
  </si>
  <si>
    <t>60484</t>
  </si>
  <si>
    <t>60485</t>
  </si>
  <si>
    <t>60486</t>
  </si>
  <si>
    <t>60487</t>
  </si>
  <si>
    <t>60488</t>
  </si>
  <si>
    <t>60489</t>
  </si>
  <si>
    <t>60490</t>
  </si>
  <si>
    <t>60491</t>
  </si>
  <si>
    <t>60492</t>
  </si>
  <si>
    <t>60493</t>
  </si>
  <si>
    <t>60495</t>
  </si>
  <si>
    <t>60496</t>
  </si>
  <si>
    <t>60497</t>
  </si>
  <si>
    <t>60499</t>
  </si>
  <si>
    <t>60501</t>
  </si>
  <si>
    <t>60502</t>
  </si>
  <si>
    <t>60503</t>
  </si>
  <si>
    <t>60504</t>
  </si>
  <si>
    <t>60505</t>
  </si>
  <si>
    <t>60506</t>
  </si>
  <si>
    <t>60507</t>
  </si>
  <si>
    <t>60510</t>
  </si>
  <si>
    <t>60511</t>
  </si>
  <si>
    <t>60512</t>
  </si>
  <si>
    <t>60514</t>
  </si>
  <si>
    <t>60515</t>
  </si>
  <si>
    <t>60516</t>
  </si>
  <si>
    <t>60517</t>
  </si>
  <si>
    <t>60518</t>
  </si>
  <si>
    <t>60519</t>
  </si>
  <si>
    <t>60520</t>
  </si>
  <si>
    <t>60521</t>
  </si>
  <si>
    <t>60522</t>
  </si>
  <si>
    <t>60523</t>
  </si>
  <si>
    <t>60525</t>
  </si>
  <si>
    <t>60526</t>
  </si>
  <si>
    <t>60527</t>
  </si>
  <si>
    <t>60528</t>
  </si>
  <si>
    <t>60529</t>
  </si>
  <si>
    <t>60530</t>
  </si>
  <si>
    <t>60531</t>
  </si>
  <si>
    <t>60533</t>
  </si>
  <si>
    <t>60534</t>
  </si>
  <si>
    <t>60535</t>
  </si>
  <si>
    <t>60536</t>
  </si>
  <si>
    <t>60537</t>
  </si>
  <si>
    <t>60538</t>
  </si>
  <si>
    <t>60540</t>
  </si>
  <si>
    <t>60541</t>
  </si>
  <si>
    <t>60542</t>
  </si>
  <si>
    <t>60543</t>
  </si>
  <si>
    <t>60544</t>
  </si>
  <si>
    <t>60545</t>
  </si>
  <si>
    <t>60546</t>
  </si>
  <si>
    <t>60547</t>
  </si>
  <si>
    <t>60548</t>
  </si>
  <si>
    <t>60549</t>
  </si>
  <si>
    <t>60550</t>
  </si>
  <si>
    <t>60551</t>
  </si>
  <si>
    <t>60552</t>
  </si>
  <si>
    <t>60553</t>
  </si>
  <si>
    <t>60554</t>
  </si>
  <si>
    <t>60555</t>
  </si>
  <si>
    <t>60556</t>
  </si>
  <si>
    <t>60557</t>
  </si>
  <si>
    <t>60558</t>
  </si>
  <si>
    <t>60559</t>
  </si>
  <si>
    <t>60560</t>
  </si>
  <si>
    <t>60561</t>
  </si>
  <si>
    <t>60562</t>
  </si>
  <si>
    <t>60563</t>
  </si>
  <si>
    <t>60564</t>
  </si>
  <si>
    <t>60565</t>
  </si>
  <si>
    <t>60566</t>
  </si>
  <si>
    <t>60567</t>
  </si>
  <si>
    <t>60568</t>
  </si>
  <si>
    <t>60569</t>
  </si>
  <si>
    <t>60570</t>
  </si>
  <si>
    <t>60571</t>
  </si>
  <si>
    <t>60572</t>
  </si>
  <si>
    <t>60573</t>
  </si>
  <si>
    <t>60574</t>
  </si>
  <si>
    <t>60575</t>
  </si>
  <si>
    <t>60576</t>
  </si>
  <si>
    <t>60577</t>
  </si>
  <si>
    <t>60578</t>
  </si>
  <si>
    <t>60579</t>
  </si>
  <si>
    <t>60582</t>
  </si>
  <si>
    <t>60583</t>
  </si>
  <si>
    <t>60585</t>
  </si>
  <si>
    <t>60586</t>
  </si>
  <si>
    <t>60587</t>
  </si>
  <si>
    <t>60588</t>
  </si>
  <si>
    <t>60590</t>
  </si>
  <si>
    <t>60591</t>
  </si>
  <si>
    <t>60592</t>
  </si>
  <si>
    <t>60593</t>
  </si>
  <si>
    <t>60594</t>
  </si>
  <si>
    <t>60595</t>
  </si>
  <si>
    <t>60596</t>
  </si>
  <si>
    <t>60597</t>
  </si>
  <si>
    <t>60598</t>
  </si>
  <si>
    <t>60599</t>
  </si>
  <si>
    <t>60600</t>
  </si>
  <si>
    <t>60602</t>
  </si>
  <si>
    <t>60603</t>
  </si>
  <si>
    <t>60604</t>
  </si>
  <si>
    <t>60605</t>
  </si>
  <si>
    <t>60608</t>
  </si>
  <si>
    <t>60609</t>
  </si>
  <si>
    <t>60610</t>
  </si>
  <si>
    <t>60611</t>
  </si>
  <si>
    <t>60613</t>
  </si>
  <si>
    <t>60614</t>
  </si>
  <si>
    <t>60615</t>
  </si>
  <si>
    <t>60616</t>
  </si>
  <si>
    <t>60617</t>
  </si>
  <si>
    <t>60618</t>
  </si>
  <si>
    <t>60619</t>
  </si>
  <si>
    <t>60620</t>
  </si>
  <si>
    <t>60621</t>
  </si>
  <si>
    <t>60622</t>
  </si>
  <si>
    <t>60623</t>
  </si>
  <si>
    <t>60624</t>
  </si>
  <si>
    <t>60625</t>
  </si>
  <si>
    <t>60626</t>
  </si>
  <si>
    <t>60627</t>
  </si>
  <si>
    <t>60628</t>
  </si>
  <si>
    <t>60629</t>
  </si>
  <si>
    <t>60630</t>
  </si>
  <si>
    <t>60631</t>
  </si>
  <si>
    <t>60632</t>
  </si>
  <si>
    <t>60633</t>
  </si>
  <si>
    <t>60634</t>
  </si>
  <si>
    <t>60636</t>
  </si>
  <si>
    <t>60637</t>
  </si>
  <si>
    <t>60638</t>
  </si>
  <si>
    <t>60639</t>
  </si>
  <si>
    <t>60640</t>
  </si>
  <si>
    <t>60641</t>
  </si>
  <si>
    <t>60642</t>
  </si>
  <si>
    <t>60643</t>
  </si>
  <si>
    <t>60644</t>
  </si>
  <si>
    <t>60645</t>
  </si>
  <si>
    <t>60646</t>
  </si>
  <si>
    <t>60647</t>
  </si>
  <si>
    <t>60648</t>
  </si>
  <si>
    <t>60650</t>
  </si>
  <si>
    <t>60651</t>
  </si>
  <si>
    <t>60652</t>
  </si>
  <si>
    <t>60653</t>
  </si>
  <si>
    <t>60654</t>
  </si>
  <si>
    <t>60655</t>
  </si>
  <si>
    <t>60656</t>
  </si>
  <si>
    <t>60657</t>
  </si>
  <si>
    <t>60658</t>
  </si>
  <si>
    <t>60659</t>
  </si>
  <si>
    <t>60660</t>
  </si>
  <si>
    <t>60661</t>
  </si>
  <si>
    <t>60662</t>
  </si>
  <si>
    <t>60663</t>
  </si>
  <si>
    <t>60664</t>
  </si>
  <si>
    <t>60665</t>
  </si>
  <si>
    <t>60666</t>
  </si>
  <si>
    <t>60668</t>
  </si>
  <si>
    <t>60671</t>
  </si>
  <si>
    <t>60672</t>
  </si>
  <si>
    <t>60673</t>
  </si>
  <si>
    <t>60674</t>
  </si>
  <si>
    <t>60675</t>
  </si>
  <si>
    <t>60676</t>
  </si>
  <si>
    <t>60677</t>
  </si>
  <si>
    <t>60678</t>
  </si>
  <si>
    <t>60679</t>
  </si>
  <si>
    <t>60680</t>
  </si>
  <si>
    <t>60681</t>
  </si>
  <si>
    <t>60682</t>
  </si>
  <si>
    <t>60683</t>
  </si>
  <si>
    <t>60685</t>
  </si>
  <si>
    <t>60687</t>
  </si>
  <si>
    <t>60688</t>
  </si>
  <si>
    <t>60689</t>
  </si>
  <si>
    <t>60691</t>
  </si>
  <si>
    <t>60692</t>
  </si>
  <si>
    <t>60693</t>
  </si>
  <si>
    <t>60697</t>
  </si>
  <si>
    <t>60698</t>
  </si>
  <si>
    <t>60699</t>
  </si>
  <si>
    <t>60700</t>
  </si>
  <si>
    <t>60701</t>
  </si>
  <si>
    <t>60702</t>
  </si>
  <si>
    <t>60703</t>
  </si>
  <si>
    <t>62002</t>
  </si>
  <si>
    <t>62003</t>
  </si>
  <si>
    <t>62004</t>
  </si>
  <si>
    <t>62005</t>
  </si>
  <si>
    <t>62006</t>
  </si>
  <si>
    <t>62007</t>
  </si>
  <si>
    <t>62008</t>
  </si>
  <si>
    <t>62009</t>
  </si>
  <si>
    <t>62010</t>
  </si>
  <si>
    <t>62011</t>
  </si>
  <si>
    <t>62012</t>
  </si>
  <si>
    <t>62013</t>
  </si>
  <si>
    <t>62014</t>
  </si>
  <si>
    <t>62015</t>
  </si>
  <si>
    <t>62016</t>
  </si>
  <si>
    <t>62017</t>
  </si>
  <si>
    <t>62018</t>
  </si>
  <si>
    <t>62020</t>
  </si>
  <si>
    <t>62021</t>
  </si>
  <si>
    <t>62022</t>
  </si>
  <si>
    <t>62023</t>
  </si>
  <si>
    <t>62024</t>
  </si>
  <si>
    <t>62025</t>
  </si>
  <si>
    <t>62026</t>
  </si>
  <si>
    <t>62027</t>
  </si>
  <si>
    <t>62028</t>
  </si>
  <si>
    <t>62029</t>
  </si>
  <si>
    <t>62030</t>
  </si>
  <si>
    <t>62031</t>
  </si>
  <si>
    <t>62034</t>
  </si>
  <si>
    <t>62035</t>
  </si>
  <si>
    <t>62036</t>
  </si>
  <si>
    <t>62037</t>
  </si>
  <si>
    <t>62038</t>
  </si>
  <si>
    <t>62039</t>
  </si>
  <si>
    <t>62040</t>
  </si>
  <si>
    <t>62042</t>
  </si>
  <si>
    <t>62043</t>
  </si>
  <si>
    <t>62044</t>
  </si>
  <si>
    <t>62045</t>
  </si>
  <si>
    <t>62046</t>
  </si>
  <si>
    <t>62047</t>
  </si>
  <si>
    <t>62048</t>
  </si>
  <si>
    <t>62049</t>
  </si>
  <si>
    <t>62050</t>
  </si>
  <si>
    <t>62052</t>
  </si>
  <si>
    <t>62053</t>
  </si>
  <si>
    <t>62054</t>
  </si>
  <si>
    <t>62055</t>
  </si>
  <si>
    <t>62056</t>
  </si>
  <si>
    <t>62057</t>
  </si>
  <si>
    <t>62058</t>
  </si>
  <si>
    <t>62059</t>
  </si>
  <si>
    <t>62060</t>
  </si>
  <si>
    <t>62061</t>
  </si>
  <si>
    <t>62062</t>
  </si>
  <si>
    <t>62063</t>
  </si>
  <si>
    <t>62064</t>
  </si>
  <si>
    <t>62066</t>
  </si>
  <si>
    <t>62067</t>
  </si>
  <si>
    <t>62068</t>
  </si>
  <si>
    <t>62069</t>
  </si>
  <si>
    <t>62070</t>
  </si>
  <si>
    <t>62071</t>
  </si>
  <si>
    <t>62072</t>
  </si>
  <si>
    <t>62073</t>
  </si>
  <si>
    <t>62074</t>
  </si>
  <si>
    <t>62075</t>
  </si>
  <si>
    <t>62076</t>
  </si>
  <si>
    <t>62077</t>
  </si>
  <si>
    <t>62078</t>
  </si>
  <si>
    <t>62079</t>
  </si>
  <si>
    <t>62080</t>
  </si>
  <si>
    <t>62081</t>
  </si>
  <si>
    <t>62082</t>
  </si>
  <si>
    <t>62083</t>
  </si>
  <si>
    <t>62084</t>
  </si>
  <si>
    <t>62085</t>
  </si>
  <si>
    <t>62086</t>
  </si>
  <si>
    <t>62087</t>
  </si>
  <si>
    <t>62088</t>
  </si>
  <si>
    <t>62089</t>
  </si>
  <si>
    <t>62090</t>
  </si>
  <si>
    <t>62091</t>
  </si>
  <si>
    <t>62092</t>
  </si>
  <si>
    <t>62093</t>
  </si>
  <si>
    <t>62094</t>
  </si>
  <si>
    <t>62095</t>
  </si>
  <si>
    <t>62096</t>
  </si>
  <si>
    <t>62097</t>
  </si>
  <si>
    <t>62099</t>
  </si>
  <si>
    <t>62100</t>
  </si>
  <si>
    <t>62101</t>
  </si>
  <si>
    <t>62102</t>
  </si>
  <si>
    <t>62103</t>
  </si>
  <si>
    <t>62104</t>
  </si>
  <si>
    <t>62105</t>
  </si>
  <si>
    <t>62106</t>
  </si>
  <si>
    <t>62108</t>
  </si>
  <si>
    <t>62109</t>
  </si>
  <si>
    <t>62111</t>
  </si>
  <si>
    <t>62112</t>
  </si>
  <si>
    <t>62113</t>
  </si>
  <si>
    <t>62114</t>
  </si>
  <si>
    <t>62115</t>
  </si>
  <si>
    <t>62116</t>
  </si>
  <si>
    <t>62117</t>
  </si>
  <si>
    <t>62118</t>
  </si>
  <si>
    <t>62120</t>
  </si>
  <si>
    <t>62121</t>
  </si>
  <si>
    <t>62122</t>
  </si>
  <si>
    <t>62123</t>
  </si>
  <si>
    <t>62124</t>
  </si>
  <si>
    <t>62125</t>
  </si>
  <si>
    <t>62126</t>
  </si>
  <si>
    <t>62127</t>
  </si>
  <si>
    <t>62128</t>
  </si>
  <si>
    <t>62129</t>
  </si>
  <si>
    <t>62130</t>
  </si>
  <si>
    <t>62131</t>
  </si>
  <si>
    <t>62134</t>
  </si>
  <si>
    <t>62135</t>
  </si>
  <si>
    <t>62137</t>
  </si>
  <si>
    <t>62138</t>
  </si>
  <si>
    <t>62139</t>
  </si>
  <si>
    <t>62140</t>
  </si>
  <si>
    <t>62141</t>
  </si>
  <si>
    <t>62142</t>
  </si>
  <si>
    <t>62143</t>
  </si>
  <si>
    <t>62144</t>
  </si>
  <si>
    <t>62145</t>
  </si>
  <si>
    <t>62146</t>
  </si>
  <si>
    <t>62147</t>
  </si>
  <si>
    <t>62149</t>
  </si>
  <si>
    <t>62150</t>
  </si>
  <si>
    <t>62151</t>
  </si>
  <si>
    <t>62152</t>
  </si>
  <si>
    <t>62153</t>
  </si>
  <si>
    <t>62154</t>
  </si>
  <si>
    <t>62155</t>
  </si>
  <si>
    <t>62156</t>
  </si>
  <si>
    <t>62157</t>
  </si>
  <si>
    <t>62158</t>
  </si>
  <si>
    <t>62161</t>
  </si>
  <si>
    <t>62162</t>
  </si>
  <si>
    <t>62163</t>
  </si>
  <si>
    <t>62164</t>
  </si>
  <si>
    <t>62165</t>
  </si>
  <si>
    <t>62166</t>
  </si>
  <si>
    <t>62167</t>
  </si>
  <si>
    <t>62168</t>
  </si>
  <si>
    <t>62169</t>
  </si>
  <si>
    <t>62171</t>
  </si>
  <si>
    <t>62172</t>
  </si>
  <si>
    <t>62173</t>
  </si>
  <si>
    <t>62174</t>
  </si>
  <si>
    <t>62175</t>
  </si>
  <si>
    <t>62176</t>
  </si>
  <si>
    <t>62177</t>
  </si>
  <si>
    <t>62179</t>
  </si>
  <si>
    <t>62180</t>
  </si>
  <si>
    <t>62181</t>
  </si>
  <si>
    <t>62182</t>
  </si>
  <si>
    <t>62183</t>
  </si>
  <si>
    <t>62184</t>
  </si>
  <si>
    <t>62185</t>
  </si>
  <si>
    <t>62187</t>
  </si>
  <si>
    <t>62188</t>
  </si>
  <si>
    <t>62189</t>
  </si>
  <si>
    <t>62190</t>
  </si>
  <si>
    <t>62191</t>
  </si>
  <si>
    <t>62192</t>
  </si>
  <si>
    <t>62194</t>
  </si>
  <si>
    <t>62195</t>
  </si>
  <si>
    <t>62196</t>
  </si>
  <si>
    <t>62197</t>
  </si>
  <si>
    <t>62198</t>
  </si>
  <si>
    <t>62199</t>
  </si>
  <si>
    <t>62201</t>
  </si>
  <si>
    <t>62202</t>
  </si>
  <si>
    <t>62203</t>
  </si>
  <si>
    <t>62204</t>
  </si>
  <si>
    <t>62205</t>
  </si>
  <si>
    <t>62206</t>
  </si>
  <si>
    <t>62207</t>
  </si>
  <si>
    <t>62208</t>
  </si>
  <si>
    <t>62209</t>
  </si>
  <si>
    <t>62211</t>
  </si>
  <si>
    <t>62212</t>
  </si>
  <si>
    <t>62214</t>
  </si>
  <si>
    <t>62216</t>
  </si>
  <si>
    <t>62217</t>
  </si>
  <si>
    <t>62218</t>
  </si>
  <si>
    <t>62219</t>
  </si>
  <si>
    <t>62220</t>
  </si>
  <si>
    <t>62221</t>
  </si>
  <si>
    <t>62222</t>
  </si>
  <si>
    <t>62223</t>
  </si>
  <si>
    <t>62224</t>
  </si>
  <si>
    <t>62225</t>
  </si>
  <si>
    <t>62227</t>
  </si>
  <si>
    <t>62228</t>
  </si>
  <si>
    <t>62229</t>
  </si>
  <si>
    <t>62230</t>
  </si>
  <si>
    <t>62231</t>
  </si>
  <si>
    <t>62232</t>
  </si>
  <si>
    <t>62233</t>
  </si>
  <si>
    <t>62234</t>
  </si>
  <si>
    <t>62235</t>
  </si>
  <si>
    <t>62236</t>
  </si>
  <si>
    <t>62237</t>
  </si>
  <si>
    <t>62238</t>
  </si>
  <si>
    <t>62239</t>
  </si>
  <si>
    <t>62240</t>
  </si>
  <si>
    <t>62241</t>
  </si>
  <si>
    <t>62242</t>
  </si>
  <si>
    <t>62243</t>
  </si>
  <si>
    <t>62244</t>
  </si>
  <si>
    <t>62245</t>
  </si>
  <si>
    <t>62246</t>
  </si>
  <si>
    <t>62247</t>
  </si>
  <si>
    <t>62248</t>
  </si>
  <si>
    <t>62251</t>
  </si>
  <si>
    <t>62252</t>
  </si>
  <si>
    <t>62253</t>
  </si>
  <si>
    <t>62254</t>
  </si>
  <si>
    <t>62255</t>
  </si>
  <si>
    <t>62256</t>
  </si>
  <si>
    <t>62257</t>
  </si>
  <si>
    <t>62258</t>
  </si>
  <si>
    <t>62259</t>
  </si>
  <si>
    <t>62260</t>
  </si>
  <si>
    <t>62261</t>
  </si>
  <si>
    <t>62263</t>
  </si>
  <si>
    <t>62264</t>
  </si>
  <si>
    <t>62265</t>
  </si>
  <si>
    <t>62266</t>
  </si>
  <si>
    <t>62267</t>
  </si>
  <si>
    <t>62268</t>
  </si>
  <si>
    <t>62269</t>
  </si>
  <si>
    <t>62270</t>
  </si>
  <si>
    <t>62271</t>
  </si>
  <si>
    <t>62272</t>
  </si>
  <si>
    <t>62273</t>
  </si>
  <si>
    <t>62275</t>
  </si>
  <si>
    <t>62278</t>
  </si>
  <si>
    <t>62279</t>
  </si>
  <si>
    <t>62280</t>
  </si>
  <si>
    <t>62281</t>
  </si>
  <si>
    <t>62282</t>
  </si>
  <si>
    <t>62283</t>
  </si>
  <si>
    <t>62284</t>
  </si>
  <si>
    <t>62285</t>
  </si>
  <si>
    <t>62286</t>
  </si>
  <si>
    <t>62288</t>
  </si>
  <si>
    <t>62289</t>
  </si>
  <si>
    <t>62290</t>
  </si>
  <si>
    <t>62292</t>
  </si>
  <si>
    <t>62293</t>
  </si>
  <si>
    <t>62295</t>
  </si>
  <si>
    <t>62296</t>
  </si>
  <si>
    <t>62297</t>
  </si>
  <si>
    <t>62298</t>
  </si>
  <si>
    <t>62299</t>
  </si>
  <si>
    <t>62300</t>
  </si>
  <si>
    <t>62301</t>
  </si>
  <si>
    <t>62302</t>
  </si>
  <si>
    <t>62303</t>
  </si>
  <si>
    <t>62304</t>
  </si>
  <si>
    <t>62306</t>
  </si>
  <si>
    <t>62307</t>
  </si>
  <si>
    <t>62308</t>
  </si>
  <si>
    <t>62309</t>
  </si>
  <si>
    <t>62310</t>
  </si>
  <si>
    <t>62312</t>
  </si>
  <si>
    <t>62313</t>
  </si>
  <si>
    <t>62314</t>
  </si>
  <si>
    <t>62315</t>
  </si>
  <si>
    <t>62316</t>
  </si>
  <si>
    <t>62317</t>
  </si>
  <si>
    <t>62318</t>
  </si>
  <si>
    <t>62319</t>
  </si>
  <si>
    <t>62320</t>
  </si>
  <si>
    <t>62322</t>
  </si>
  <si>
    <t>62323</t>
  </si>
  <si>
    <t>62325</t>
  </si>
  <si>
    <t>62326</t>
  </si>
  <si>
    <t>62327</t>
  </si>
  <si>
    <t>62328</t>
  </si>
  <si>
    <t>62329</t>
  </si>
  <si>
    <t>62331</t>
  </si>
  <si>
    <t>62332</t>
  </si>
  <si>
    <t>62333</t>
  </si>
  <si>
    <t>62334</t>
  </si>
  <si>
    <t>62335</t>
  </si>
  <si>
    <t>62336</t>
  </si>
  <si>
    <t>62337</t>
  </si>
  <si>
    <t>62339</t>
  </si>
  <si>
    <t>62340</t>
  </si>
  <si>
    <t>62341</t>
  </si>
  <si>
    <t>62342</t>
  </si>
  <si>
    <t>62343</t>
  </si>
  <si>
    <t>62344</t>
  </si>
  <si>
    <t>62345</t>
  </si>
  <si>
    <t>62346</t>
  </si>
  <si>
    <t>62347</t>
  </si>
  <si>
    <t>62348</t>
  </si>
  <si>
    <t>62349</t>
  </si>
  <si>
    <t>62350</t>
  </si>
  <si>
    <t>62352</t>
  </si>
  <si>
    <t>62353</t>
  </si>
  <si>
    <t>62354</t>
  </si>
  <si>
    <t>62355</t>
  </si>
  <si>
    <t>62356</t>
  </si>
  <si>
    <t>62357</t>
  </si>
  <si>
    <t>62358</t>
  </si>
  <si>
    <t>62359</t>
  </si>
  <si>
    <t>62360</t>
  </si>
  <si>
    <t>62361</t>
  </si>
  <si>
    <t>62362</t>
  </si>
  <si>
    <t>62363</t>
  </si>
  <si>
    <t>62364</t>
  </si>
  <si>
    <t>62365</t>
  </si>
  <si>
    <t>62366</t>
  </si>
  <si>
    <t>62367</t>
  </si>
  <si>
    <t>62368</t>
  </si>
  <si>
    <t>62369</t>
  </si>
  <si>
    <t>62370</t>
  </si>
  <si>
    <t>62372</t>
  </si>
  <si>
    <t>62374</t>
  </si>
  <si>
    <t>62375</t>
  </si>
  <si>
    <t>62376</t>
  </si>
  <si>
    <t>62377</t>
  </si>
  <si>
    <t>62378</t>
  </si>
  <si>
    <t>62379</t>
  </si>
  <si>
    <t>62380</t>
  </si>
  <si>
    <t>62381</t>
  </si>
  <si>
    <t>62382</t>
  </si>
  <si>
    <t>62383</t>
  </si>
  <si>
    <t>62384</t>
  </si>
  <si>
    <t>62385</t>
  </si>
  <si>
    <t>62387</t>
  </si>
  <si>
    <t>62388</t>
  </si>
  <si>
    <t>62389</t>
  </si>
  <si>
    <t>62390</t>
  </si>
  <si>
    <t>62391</t>
  </si>
  <si>
    <t>62392</t>
  </si>
  <si>
    <t>62393</t>
  </si>
  <si>
    <t>62395</t>
  </si>
  <si>
    <t>62396</t>
  </si>
  <si>
    <t>62397</t>
  </si>
  <si>
    <t>62398</t>
  </si>
  <si>
    <t>62399</t>
  </si>
  <si>
    <t>62400</t>
  </si>
  <si>
    <t>62402</t>
  </si>
  <si>
    <t>62403</t>
  </si>
  <si>
    <t>62404</t>
  </si>
  <si>
    <t>62405</t>
  </si>
  <si>
    <t>62406</t>
  </si>
  <si>
    <t>62407</t>
  </si>
  <si>
    <t>62408</t>
  </si>
  <si>
    <t>62409</t>
  </si>
  <si>
    <t>62410</t>
  </si>
  <si>
    <t>62411</t>
  </si>
  <si>
    <t>62412</t>
  </si>
  <si>
    <t>62414</t>
  </si>
  <si>
    <t>62415</t>
  </si>
  <si>
    <t>62416</t>
  </si>
  <si>
    <t>62418</t>
  </si>
  <si>
    <t>62419</t>
  </si>
  <si>
    <t>62421</t>
  </si>
  <si>
    <t>62422</t>
  </si>
  <si>
    <t>62423</t>
  </si>
  <si>
    <t>62424</t>
  </si>
  <si>
    <t>62425</t>
  </si>
  <si>
    <t>62426</t>
  </si>
  <si>
    <t>62428</t>
  </si>
  <si>
    <t>62429</t>
  </si>
  <si>
    <t>62430</t>
  </si>
  <si>
    <t>62432</t>
  </si>
  <si>
    <t>62433</t>
  </si>
  <si>
    <t>62434</t>
  </si>
  <si>
    <t>62435</t>
  </si>
  <si>
    <t>62436</t>
  </si>
  <si>
    <t>62437</t>
  </si>
  <si>
    <t>62438</t>
  </si>
  <si>
    <t>62439</t>
  </si>
  <si>
    <t>62440</t>
  </si>
  <si>
    <t>62441</t>
  </si>
  <si>
    <t>62442</t>
  </si>
  <si>
    <t>62444</t>
  </si>
  <si>
    <t>62445</t>
  </si>
  <si>
    <t>62446</t>
  </si>
  <si>
    <t>62447</t>
  </si>
  <si>
    <t>62448</t>
  </si>
  <si>
    <t>62449</t>
  </si>
  <si>
    <t>62450</t>
  </si>
  <si>
    <t>62451</t>
  </si>
  <si>
    <t>62452</t>
  </si>
  <si>
    <t>62453</t>
  </si>
  <si>
    <t>62454</t>
  </si>
  <si>
    <t>62455</t>
  </si>
  <si>
    <t>62456</t>
  </si>
  <si>
    <t>62457</t>
  </si>
  <si>
    <t>62458</t>
  </si>
  <si>
    <t>62459</t>
  </si>
  <si>
    <t>62460</t>
  </si>
  <si>
    <t>62461</t>
  </si>
  <si>
    <t>62462</t>
  </si>
  <si>
    <t>62463</t>
  </si>
  <si>
    <t>62465</t>
  </si>
  <si>
    <t>62466</t>
  </si>
  <si>
    <t>62467</t>
  </si>
  <si>
    <t>62468</t>
  </si>
  <si>
    <t>62469</t>
  </si>
  <si>
    <t>62470</t>
  </si>
  <si>
    <t>62471</t>
  </si>
  <si>
    <t>62472</t>
  </si>
  <si>
    <t>62473</t>
  </si>
  <si>
    <t>62474</t>
  </si>
  <si>
    <t>62475</t>
  </si>
  <si>
    <t>62476</t>
  </si>
  <si>
    <t>62477</t>
  </si>
  <si>
    <t>62478</t>
  </si>
  <si>
    <t>62479</t>
  </si>
  <si>
    <t>62480</t>
  </si>
  <si>
    <t>62481</t>
  </si>
  <si>
    <t>62483</t>
  </si>
  <si>
    <t>62484</t>
  </si>
  <si>
    <t>62485</t>
  </si>
  <si>
    <t>62486</t>
  </si>
  <si>
    <t>62487</t>
  </si>
  <si>
    <t>62488</t>
  </si>
  <si>
    <t>62489</t>
  </si>
  <si>
    <t>62490</t>
  </si>
  <si>
    <t>62492</t>
  </si>
  <si>
    <t>62493</t>
  </si>
  <si>
    <t>62494</t>
  </si>
  <si>
    <t>62495</t>
  </si>
  <si>
    <t>62496</t>
  </si>
  <si>
    <t>62499</t>
  </si>
  <si>
    <t>62500</t>
  </si>
  <si>
    <t>62501</t>
  </si>
  <si>
    <t>62503</t>
  </si>
  <si>
    <t>62504</t>
  </si>
  <si>
    <t>62505</t>
  </si>
  <si>
    <t>62506</t>
  </si>
  <si>
    <t>62507</t>
  </si>
  <si>
    <t>62508</t>
  </si>
  <si>
    <t>62509</t>
  </si>
  <si>
    <t>62511</t>
  </si>
  <si>
    <t>62512</t>
  </si>
  <si>
    <t>62513</t>
  </si>
  <si>
    <t>62514</t>
  </si>
  <si>
    <t>62515</t>
  </si>
  <si>
    <t>62516</t>
  </si>
  <si>
    <t>62517</t>
  </si>
  <si>
    <t>62518</t>
  </si>
  <si>
    <t>62519</t>
  </si>
  <si>
    <t>62520</t>
  </si>
  <si>
    <t>62521</t>
  </si>
  <si>
    <t>62522</t>
  </si>
  <si>
    <t>62524</t>
  </si>
  <si>
    <t>62525</t>
  </si>
  <si>
    <t>62526</t>
  </si>
  <si>
    <t>62527</t>
  </si>
  <si>
    <t>62529</t>
  </si>
  <si>
    <t>62530</t>
  </si>
  <si>
    <t>62531</t>
  </si>
  <si>
    <t>62532</t>
  </si>
  <si>
    <t>62533</t>
  </si>
  <si>
    <t>62534</t>
  </si>
  <si>
    <t>62535</t>
  </si>
  <si>
    <t>62536</t>
  </si>
  <si>
    <t>62537</t>
  </si>
  <si>
    <t>62538</t>
  </si>
  <si>
    <t>62539</t>
  </si>
  <si>
    <t>62540</t>
  </si>
  <si>
    <t>62541</t>
  </si>
  <si>
    <t>62542</t>
  </si>
  <si>
    <t>62543</t>
  </si>
  <si>
    <t>62544</t>
  </si>
  <si>
    <t>62545</t>
  </si>
  <si>
    <t>62546</t>
  </si>
  <si>
    <t>62547</t>
  </si>
  <si>
    <t>62548</t>
  </si>
  <si>
    <t>62549</t>
  </si>
  <si>
    <t>62550</t>
  </si>
  <si>
    <t>62551</t>
  </si>
  <si>
    <t>62552</t>
  </si>
  <si>
    <t>62553</t>
  </si>
  <si>
    <t>62554</t>
  </si>
  <si>
    <t>62555</t>
  </si>
  <si>
    <t>62556</t>
  </si>
  <si>
    <t>62557</t>
  </si>
  <si>
    <t>62558</t>
  </si>
  <si>
    <t>62559</t>
  </si>
  <si>
    <t>62560</t>
  </si>
  <si>
    <t>62561</t>
  </si>
  <si>
    <t>62562</t>
  </si>
  <si>
    <t>62564</t>
  </si>
  <si>
    <t>62565</t>
  </si>
  <si>
    <t>62566</t>
  </si>
  <si>
    <t>62567</t>
  </si>
  <si>
    <t>62568</t>
  </si>
  <si>
    <t>62569</t>
  </si>
  <si>
    <t>62571</t>
  </si>
  <si>
    <t>62572</t>
  </si>
  <si>
    <t>62574</t>
  </si>
  <si>
    <t>62576</t>
  </si>
  <si>
    <t>62577</t>
  </si>
  <si>
    <t>62578</t>
  </si>
  <si>
    <t>62579</t>
  </si>
  <si>
    <t>62580</t>
  </si>
  <si>
    <t>62581</t>
  </si>
  <si>
    <t>62582</t>
  </si>
  <si>
    <t>62583</t>
  </si>
  <si>
    <t>62584</t>
  </si>
  <si>
    <t>62585</t>
  </si>
  <si>
    <t>62586</t>
  </si>
  <si>
    <t>62588</t>
  </si>
  <si>
    <t>62589</t>
  </si>
  <si>
    <t>62590</t>
  </si>
  <si>
    <t>62591</t>
  </si>
  <si>
    <t>62592</t>
  </si>
  <si>
    <t>62593</t>
  </si>
  <si>
    <t>62594</t>
  </si>
  <si>
    <t>62595</t>
  </si>
  <si>
    <t>62596</t>
  </si>
  <si>
    <t>62597</t>
  </si>
  <si>
    <t>62598</t>
  </si>
  <si>
    <t>62599</t>
  </si>
  <si>
    <t>62600</t>
  </si>
  <si>
    <t>62601</t>
  </si>
  <si>
    <t>62602</t>
  </si>
  <si>
    <t>62603</t>
  </si>
  <si>
    <t>62604</t>
  </si>
  <si>
    <t>62605</t>
  </si>
  <si>
    <t>62606</t>
  </si>
  <si>
    <t>62607</t>
  </si>
  <si>
    <t>62608</t>
  </si>
  <si>
    <t>62609</t>
  </si>
  <si>
    <t>62610</t>
  </si>
  <si>
    <t>62611</t>
  </si>
  <si>
    <t>62612</t>
  </si>
  <si>
    <t>62613</t>
  </si>
  <si>
    <t>62614</t>
  </si>
  <si>
    <t>62615</t>
  </si>
  <si>
    <t>62616</t>
  </si>
  <si>
    <t>62617</t>
  </si>
  <si>
    <t>62618</t>
  </si>
  <si>
    <t>62619</t>
  </si>
  <si>
    <t>62620</t>
  </si>
  <si>
    <t>62621</t>
  </si>
  <si>
    <t>62622</t>
  </si>
  <si>
    <t>62623</t>
  </si>
  <si>
    <t>62625</t>
  </si>
  <si>
    <t>62627</t>
  </si>
  <si>
    <t>62629</t>
  </si>
  <si>
    <t>62630</t>
  </si>
  <si>
    <t>62631</t>
  </si>
  <si>
    <t>62632</t>
  </si>
  <si>
    <t>62633</t>
  </si>
  <si>
    <t>62634</t>
  </si>
  <si>
    <t>62635</t>
  </si>
  <si>
    <t>62636</t>
  </si>
  <si>
    <t>62638</t>
  </si>
  <si>
    <t>62639</t>
  </si>
  <si>
    <t>62640</t>
  </si>
  <si>
    <t>62641</t>
  </si>
  <si>
    <t>62642</t>
  </si>
  <si>
    <t>62643</t>
  </si>
  <si>
    <t>62644</t>
  </si>
  <si>
    <t>62645</t>
  </si>
  <si>
    <t>62646</t>
  </si>
  <si>
    <t>62647</t>
  </si>
  <si>
    <t>62648</t>
  </si>
  <si>
    <t>62649</t>
  </si>
  <si>
    <t>62650</t>
  </si>
  <si>
    <t>62651</t>
  </si>
  <si>
    <t>62652</t>
  </si>
  <si>
    <t>62653</t>
  </si>
  <si>
    <t>62654</t>
  </si>
  <si>
    <t>62655</t>
  </si>
  <si>
    <t>62656</t>
  </si>
  <si>
    <t>62657</t>
  </si>
  <si>
    <t>62658</t>
  </si>
  <si>
    <t>62659</t>
  </si>
  <si>
    <t>62660</t>
  </si>
  <si>
    <t>62661</t>
  </si>
  <si>
    <t>62662</t>
  </si>
  <si>
    <t>62663</t>
  </si>
  <si>
    <t>62664</t>
  </si>
  <si>
    <t>62665</t>
  </si>
  <si>
    <t>62667</t>
  </si>
  <si>
    <t>62668</t>
  </si>
  <si>
    <t>62669</t>
  </si>
  <si>
    <t>62670</t>
  </si>
  <si>
    <t>62671</t>
  </si>
  <si>
    <t>62672</t>
  </si>
  <si>
    <t>62673</t>
  </si>
  <si>
    <t>62674</t>
  </si>
  <si>
    <t>62675</t>
  </si>
  <si>
    <t>62676</t>
  </si>
  <si>
    <t>62677</t>
  </si>
  <si>
    <t>62678</t>
  </si>
  <si>
    <t>62679</t>
  </si>
  <si>
    <t>62680</t>
  </si>
  <si>
    <t>62681</t>
  </si>
  <si>
    <t>62682</t>
  </si>
  <si>
    <t>62683</t>
  </si>
  <si>
    <t>62684</t>
  </si>
  <si>
    <t>62685</t>
  </si>
  <si>
    <t>62686</t>
  </si>
  <si>
    <t>62688</t>
  </si>
  <si>
    <t>62689</t>
  </si>
  <si>
    <t>62690</t>
  </si>
  <si>
    <t>62691</t>
  </si>
  <si>
    <t>62692</t>
  </si>
  <si>
    <t>62693</t>
  </si>
  <si>
    <t>62694</t>
  </si>
  <si>
    <t>62695</t>
  </si>
  <si>
    <t>62696</t>
  </si>
  <si>
    <t>62697</t>
  </si>
  <si>
    <t>62698</t>
  </si>
  <si>
    <t>62699</t>
  </si>
  <si>
    <t>62700</t>
  </si>
  <si>
    <t>62701</t>
  </si>
  <si>
    <t>62702</t>
  </si>
  <si>
    <t>62703</t>
  </si>
  <si>
    <t>62704</t>
  </si>
  <si>
    <t>62705</t>
  </si>
  <si>
    <t>62706</t>
  </si>
  <si>
    <t>62708</t>
  </si>
  <si>
    <t>62709</t>
  </si>
  <si>
    <t>62710</t>
  </si>
  <si>
    <t>62711</t>
  </si>
  <si>
    <t>62712</t>
  </si>
  <si>
    <t>62713</t>
  </si>
  <si>
    <t>62714</t>
  </si>
  <si>
    <t>62715</t>
  </si>
  <si>
    <t>62716</t>
  </si>
  <si>
    <t>62717</t>
  </si>
  <si>
    <t>62718</t>
  </si>
  <si>
    <t>62719</t>
  </si>
  <si>
    <t>62720</t>
  </si>
  <si>
    <t>62721</t>
  </si>
  <si>
    <t>62722</t>
  </si>
  <si>
    <t>62723</t>
  </si>
  <si>
    <t>62725</t>
  </si>
  <si>
    <t>62726</t>
  </si>
  <si>
    <t>62727</t>
  </si>
  <si>
    <t>62728</t>
  </si>
  <si>
    <t>62729</t>
  </si>
  <si>
    <t>62730</t>
  </si>
  <si>
    <t>62731</t>
  </si>
  <si>
    <t>62732</t>
  </si>
  <si>
    <t>62733</t>
  </si>
  <si>
    <t>62734</t>
  </si>
  <si>
    <t>62735</t>
  </si>
  <si>
    <t>62738</t>
  </si>
  <si>
    <t>62739</t>
  </si>
  <si>
    <t>62740</t>
  </si>
  <si>
    <t>62741</t>
  </si>
  <si>
    <t>62742</t>
  </si>
  <si>
    <t>62743</t>
  </si>
  <si>
    <t>62744</t>
  </si>
  <si>
    <t>62745</t>
  </si>
  <si>
    <t>62746</t>
  </si>
  <si>
    <t>62747</t>
  </si>
  <si>
    <t>62748</t>
  </si>
  <si>
    <t>62749</t>
  </si>
  <si>
    <t>62750</t>
  </si>
  <si>
    <t>62751</t>
  </si>
  <si>
    <t>62752</t>
  </si>
  <si>
    <t>62753</t>
  </si>
  <si>
    <t>62754</t>
  </si>
  <si>
    <t>62755</t>
  </si>
  <si>
    <t>62756</t>
  </si>
  <si>
    <t>62757</t>
  </si>
  <si>
    <t>62758</t>
  </si>
  <si>
    <t>62759</t>
  </si>
  <si>
    <t>62760</t>
  </si>
  <si>
    <t>62761</t>
  </si>
  <si>
    <t>62762</t>
  </si>
  <si>
    <t>62763</t>
  </si>
  <si>
    <t>62764</t>
  </si>
  <si>
    <t>62765</t>
  </si>
  <si>
    <t>62766</t>
  </si>
  <si>
    <t>62767</t>
  </si>
  <si>
    <t>62768</t>
  </si>
  <si>
    <t>62769</t>
  </si>
  <si>
    <t>62770</t>
  </si>
  <si>
    <t>62772</t>
  </si>
  <si>
    <t>62773</t>
  </si>
  <si>
    <t>62774</t>
  </si>
  <si>
    <t>62775</t>
  </si>
  <si>
    <t>62776</t>
  </si>
  <si>
    <t>62777</t>
  </si>
  <si>
    <t>62778</t>
  </si>
  <si>
    <t>62779</t>
  </si>
  <si>
    <t>62780</t>
  </si>
  <si>
    <t>62781</t>
  </si>
  <si>
    <t>62782</t>
  </si>
  <si>
    <t>62783</t>
  </si>
  <si>
    <t>62784</t>
  </si>
  <si>
    <t>62785</t>
  </si>
  <si>
    <t>62786</t>
  </si>
  <si>
    <t>62787</t>
  </si>
  <si>
    <t>62788</t>
  </si>
  <si>
    <t>62789</t>
  </si>
  <si>
    <t>62790</t>
  </si>
  <si>
    <t>62791</t>
  </si>
  <si>
    <t>62792</t>
  </si>
  <si>
    <t>62793</t>
  </si>
  <si>
    <t>62794</t>
  </si>
  <si>
    <t>62795</t>
  </si>
  <si>
    <t>62796</t>
  </si>
  <si>
    <t>62797</t>
  </si>
  <si>
    <t>62798</t>
  </si>
  <si>
    <t>62799</t>
  </si>
  <si>
    <t>62800</t>
  </si>
  <si>
    <t>62802</t>
  </si>
  <si>
    <t>62803</t>
  </si>
  <si>
    <t>62804</t>
  </si>
  <si>
    <t>62805</t>
  </si>
  <si>
    <t>62806</t>
  </si>
  <si>
    <t>62808</t>
  </si>
  <si>
    <t>62809</t>
  </si>
  <si>
    <t>62810</t>
  </si>
  <si>
    <t>62811</t>
  </si>
  <si>
    <t>62812</t>
  </si>
  <si>
    <t>62813</t>
  </si>
  <si>
    <t>62814</t>
  </si>
  <si>
    <t>62815</t>
  </si>
  <si>
    <t>62816</t>
  </si>
  <si>
    <t>62817</t>
  </si>
  <si>
    <t>62818</t>
  </si>
  <si>
    <t>62819</t>
  </si>
  <si>
    <t>62820</t>
  </si>
  <si>
    <t>62821</t>
  </si>
  <si>
    <t>62822</t>
  </si>
  <si>
    <t>62823</t>
  </si>
  <si>
    <t>62824</t>
  </si>
  <si>
    <t>62825</t>
  </si>
  <si>
    <t>62826</t>
  </si>
  <si>
    <t>62827</t>
  </si>
  <si>
    <t>62828</t>
  </si>
  <si>
    <t>62829</t>
  </si>
  <si>
    <t>62830</t>
  </si>
  <si>
    <t>62831</t>
  </si>
  <si>
    <t>62832</t>
  </si>
  <si>
    <t>62833</t>
  </si>
  <si>
    <t>62834</t>
  </si>
  <si>
    <t>62835</t>
  </si>
  <si>
    <t>62836</t>
  </si>
  <si>
    <t>62837</t>
  </si>
  <si>
    <t>62838</t>
  </si>
  <si>
    <t>62839</t>
  </si>
  <si>
    <t>62840</t>
  </si>
  <si>
    <t>62841</t>
  </si>
  <si>
    <t>62843</t>
  </si>
  <si>
    <t>62844</t>
  </si>
  <si>
    <t>62845</t>
  </si>
  <si>
    <t>62847</t>
  </si>
  <si>
    <t>62848</t>
  </si>
  <si>
    <t>62849</t>
  </si>
  <si>
    <t>62850</t>
  </si>
  <si>
    <t>62851</t>
  </si>
  <si>
    <t>62852</t>
  </si>
  <si>
    <t>62853</t>
  </si>
  <si>
    <t>62854</t>
  </si>
  <si>
    <t>62855</t>
  </si>
  <si>
    <t>62856</t>
  </si>
  <si>
    <t>62857</t>
  </si>
  <si>
    <t>62858</t>
  </si>
  <si>
    <t>62859</t>
  </si>
  <si>
    <t>62860</t>
  </si>
  <si>
    <t>62862</t>
  </si>
  <si>
    <t>62864</t>
  </si>
  <si>
    <t>62865</t>
  </si>
  <si>
    <t>62866</t>
  </si>
  <si>
    <t>62867</t>
  </si>
  <si>
    <t>62868</t>
  </si>
  <si>
    <t>62869</t>
  </si>
  <si>
    <t>62870</t>
  </si>
  <si>
    <t>62871</t>
  </si>
  <si>
    <t>62872</t>
  </si>
  <si>
    <t>62873</t>
  </si>
  <si>
    <t>62874</t>
  </si>
  <si>
    <t>62875</t>
  </si>
  <si>
    <t>62876</t>
  </si>
  <si>
    <t>62877</t>
  </si>
  <si>
    <t>62878</t>
  </si>
  <si>
    <t>62879</t>
  </si>
  <si>
    <t>62880</t>
  </si>
  <si>
    <t>62881</t>
  </si>
  <si>
    <t>62882</t>
  </si>
  <si>
    <t>62883</t>
  </si>
  <si>
    <t>62885</t>
  </si>
  <si>
    <t>62886</t>
  </si>
  <si>
    <t>62887</t>
  </si>
  <si>
    <t>62888</t>
  </si>
  <si>
    <t>62889</t>
  </si>
  <si>
    <t>62890</t>
  </si>
  <si>
    <t>62891</t>
  </si>
  <si>
    <t>62893</t>
  </si>
  <si>
    <t>62894</t>
  </si>
  <si>
    <t>62896</t>
  </si>
  <si>
    <t>62897</t>
  </si>
  <si>
    <t>62898</t>
  </si>
  <si>
    <t>62899</t>
  </si>
  <si>
    <t>62900</t>
  </si>
  <si>
    <t>62901</t>
  </si>
  <si>
    <t>62902</t>
  </si>
  <si>
    <t>62903</t>
  </si>
  <si>
    <t>62904</t>
  </si>
  <si>
    <t>62905</t>
  </si>
  <si>
    <t>62906</t>
  </si>
  <si>
    <t>62908</t>
  </si>
  <si>
    <t>62909</t>
  </si>
  <si>
    <t>80002</t>
  </si>
  <si>
    <t>80003</t>
  </si>
  <si>
    <t>80004</t>
  </si>
  <si>
    <t>80005</t>
  </si>
  <si>
    <t>80006</t>
  </si>
  <si>
    <t>80008</t>
  </si>
  <si>
    <t>80009</t>
  </si>
  <si>
    <t>80010</t>
  </si>
  <si>
    <t>80013</t>
  </si>
  <si>
    <t>80014</t>
  </si>
  <si>
    <t>80015</t>
  </si>
  <si>
    <t>80017</t>
  </si>
  <si>
    <t>80018</t>
  </si>
  <si>
    <t>80019</t>
  </si>
  <si>
    <t>80020</t>
  </si>
  <si>
    <t>80022</t>
  </si>
  <si>
    <t>80023</t>
  </si>
  <si>
    <t>80024</t>
  </si>
  <si>
    <t>80025</t>
  </si>
  <si>
    <t>80026</t>
  </si>
  <si>
    <t>80027</t>
  </si>
  <si>
    <t>80028</t>
  </si>
  <si>
    <t>80029</t>
  </si>
  <si>
    <t>80030</t>
  </si>
  <si>
    <t>80031</t>
  </si>
  <si>
    <t>80032</t>
  </si>
  <si>
    <t>80033</t>
  </si>
  <si>
    <t>80034</t>
  </si>
  <si>
    <t>80035</t>
  </si>
  <si>
    <t>80037</t>
  </si>
  <si>
    <t>80038</t>
  </si>
  <si>
    <t>80039</t>
  </si>
  <si>
    <t>80040</t>
  </si>
  <si>
    <t>80041</t>
  </si>
  <si>
    <t>80042</t>
  </si>
  <si>
    <t>80043</t>
  </si>
  <si>
    <t>80045</t>
  </si>
  <si>
    <t>80046</t>
  </si>
  <si>
    <t>80047</t>
  </si>
  <si>
    <t>80048</t>
  </si>
  <si>
    <t>80049</t>
  </si>
  <si>
    <t>80050</t>
  </si>
  <si>
    <t>80051</t>
  </si>
  <si>
    <t>80052</t>
  </si>
  <si>
    <t>80053</t>
  </si>
  <si>
    <t>80054</t>
  </si>
  <si>
    <t>80055</t>
  </si>
  <si>
    <t>80056</t>
  </si>
  <si>
    <t>80057</t>
  </si>
  <si>
    <t>80058</t>
  </si>
  <si>
    <t>80059</t>
  </si>
  <si>
    <t>80060</t>
  </si>
  <si>
    <t>80061</t>
  </si>
  <si>
    <t>80062</t>
  </si>
  <si>
    <t>80063</t>
  </si>
  <si>
    <t>80064</t>
  </si>
  <si>
    <t>80065</t>
  </si>
  <si>
    <t>80066</t>
  </si>
  <si>
    <t>80067</t>
  </si>
  <si>
    <t>80068</t>
  </si>
  <si>
    <t>80069</t>
  </si>
  <si>
    <t>80070</t>
  </si>
  <si>
    <t>80071</t>
  </si>
  <si>
    <t>80073</t>
  </si>
  <si>
    <t>80074</t>
  </si>
  <si>
    <t>80076</t>
  </si>
  <si>
    <t>80077</t>
  </si>
  <si>
    <t>80078</t>
  </si>
  <si>
    <t>80079</t>
  </si>
  <si>
    <t>80080</t>
  </si>
  <si>
    <t>80081</t>
  </si>
  <si>
    <t>80082</t>
  </si>
  <si>
    <t>80083</t>
  </si>
  <si>
    <t>80084</t>
  </si>
  <si>
    <t>80085</t>
  </si>
  <si>
    <t>80086</t>
  </si>
  <si>
    <t>80087</t>
  </si>
  <si>
    <t>80088</t>
  </si>
  <si>
    <t>80089</t>
  </si>
  <si>
    <t>80090</t>
  </si>
  <si>
    <t>80092</t>
  </si>
  <si>
    <t>80093</t>
  </si>
  <si>
    <t>80094</t>
  </si>
  <si>
    <t>80095</t>
  </si>
  <si>
    <t>80096</t>
  </si>
  <si>
    <t>80097</t>
  </si>
  <si>
    <t>80098</t>
  </si>
  <si>
    <t>80099</t>
  </si>
  <si>
    <t>80100</t>
  </si>
  <si>
    <t>80101</t>
  </si>
  <si>
    <t>80102</t>
  </si>
  <si>
    <t>80103</t>
  </si>
  <si>
    <t>80104</t>
  </si>
  <si>
    <t>80105</t>
  </si>
  <si>
    <t>80106</t>
  </si>
  <si>
    <t>80107</t>
  </si>
  <si>
    <t>80108</t>
  </si>
  <si>
    <t>80109</t>
  </si>
  <si>
    <t>80110</t>
  </si>
  <si>
    <t>80112</t>
  </si>
  <si>
    <t>80113</t>
  </si>
  <si>
    <t>80114</t>
  </si>
  <si>
    <t>80115</t>
  </si>
  <si>
    <t>80116</t>
  </si>
  <si>
    <t>80117</t>
  </si>
  <si>
    <t>80118</t>
  </si>
  <si>
    <t>80119</t>
  </si>
  <si>
    <t>80120</t>
  </si>
  <si>
    <t>80121</t>
  </si>
  <si>
    <t>80122</t>
  </si>
  <si>
    <t>80123</t>
  </si>
  <si>
    <t>80124</t>
  </si>
  <si>
    <t>80125</t>
  </si>
  <si>
    <t>80126</t>
  </si>
  <si>
    <t>80127</t>
  </si>
  <si>
    <t>80128</t>
  </si>
  <si>
    <t>80129</t>
  </si>
  <si>
    <t>80130</t>
  </si>
  <si>
    <t>80131</t>
  </si>
  <si>
    <t>80132</t>
  </si>
  <si>
    <t>80133</t>
  </si>
  <si>
    <t>80134</t>
  </si>
  <si>
    <t>80135</t>
  </si>
  <si>
    <t>80136</t>
  </si>
  <si>
    <t>80138</t>
  </si>
  <si>
    <t>80139</t>
  </si>
  <si>
    <t>80140</t>
  </si>
  <si>
    <t>80141</t>
  </si>
  <si>
    <t>80142</t>
  </si>
  <si>
    <t>80143</t>
  </si>
  <si>
    <t>80144</t>
  </si>
  <si>
    <t>80145</t>
  </si>
  <si>
    <t>80146</t>
  </si>
  <si>
    <t>80147</t>
  </si>
  <si>
    <t>80148</t>
  </si>
  <si>
    <t>80149</t>
  </si>
  <si>
    <t>80150</t>
  </si>
  <si>
    <t>80151</t>
  </si>
  <si>
    <t>80152</t>
  </si>
  <si>
    <t>80153</t>
  </si>
  <si>
    <t>80154</t>
  </si>
  <si>
    <t>80155</t>
  </si>
  <si>
    <t>80156</t>
  </si>
  <si>
    <t>80157</t>
  </si>
  <si>
    <t>80158</t>
  </si>
  <si>
    <t>80159</t>
  </si>
  <si>
    <t>80161</t>
  </si>
  <si>
    <t>80162</t>
  </si>
  <si>
    <t>80163</t>
  </si>
  <si>
    <t>80165</t>
  </si>
  <si>
    <t>80166</t>
  </si>
  <si>
    <t>80167</t>
  </si>
  <si>
    <t>80168</t>
  </si>
  <si>
    <t>80169</t>
  </si>
  <si>
    <t>80170</t>
  </si>
  <si>
    <t>80171</t>
  </si>
  <si>
    <t>80172</t>
  </si>
  <si>
    <t>80173</t>
  </si>
  <si>
    <t>80174</t>
  </si>
  <si>
    <t>80176</t>
  </si>
  <si>
    <t>80177</t>
  </si>
  <si>
    <t>80179</t>
  </si>
  <si>
    <t>80180</t>
  </si>
  <si>
    <t>80181</t>
  </si>
  <si>
    <t>80182</t>
  </si>
  <si>
    <t>80183</t>
  </si>
  <si>
    <t>80184</t>
  </si>
  <si>
    <t>80185</t>
  </si>
  <si>
    <t>80186</t>
  </si>
  <si>
    <t>80187</t>
  </si>
  <si>
    <t>80188</t>
  </si>
  <si>
    <t>80189</t>
  </si>
  <si>
    <t>80190</t>
  </si>
  <si>
    <t>80191</t>
  </si>
  <si>
    <t>80192</t>
  </si>
  <si>
    <t>80193</t>
  </si>
  <si>
    <t>80194</t>
  </si>
  <si>
    <t>80195</t>
  </si>
  <si>
    <t>80196</t>
  </si>
  <si>
    <t>80197</t>
  </si>
  <si>
    <t>80198</t>
  </si>
  <si>
    <t>80199</t>
  </si>
  <si>
    <t>80200</t>
  </si>
  <si>
    <t>80201</t>
  </si>
  <si>
    <t>80202</t>
  </si>
  <si>
    <t>80203</t>
  </si>
  <si>
    <t>80204</t>
  </si>
  <si>
    <t>80205</t>
  </si>
  <si>
    <t>80206</t>
  </si>
  <si>
    <t>80207</t>
  </si>
  <si>
    <t>80208</t>
  </si>
  <si>
    <t>80210</t>
  </si>
  <si>
    <t>80211</t>
  </si>
  <si>
    <t>80213</t>
  </si>
  <si>
    <t>80214</t>
  </si>
  <si>
    <t>80215</t>
  </si>
  <si>
    <t>80216</t>
  </si>
  <si>
    <t>80217</t>
  </si>
  <si>
    <t>80218</t>
  </si>
  <si>
    <t>80219</t>
  </si>
  <si>
    <t>80220</t>
  </si>
  <si>
    <t>80221</t>
  </si>
  <si>
    <t>80222</t>
  </si>
  <si>
    <t>80223</t>
  </si>
  <si>
    <t>80224</t>
  </si>
  <si>
    <t>80225</t>
  </si>
  <si>
    <t>80226</t>
  </si>
  <si>
    <t>80227</t>
  </si>
  <si>
    <t>80228</t>
  </si>
  <si>
    <t>80229</t>
  </si>
  <si>
    <t>80230</t>
  </si>
  <si>
    <t>80231</t>
  </si>
  <si>
    <t>80232</t>
  </si>
  <si>
    <t>80233</t>
  </si>
  <si>
    <t>80234</t>
  </si>
  <si>
    <t>80235</t>
  </si>
  <si>
    <t>80236</t>
  </si>
  <si>
    <t>80237</t>
  </si>
  <si>
    <t>80239</t>
  </si>
  <si>
    <t>80240</t>
  </si>
  <si>
    <t>80241</t>
  </si>
  <si>
    <t>80242</t>
  </si>
  <si>
    <t>80243</t>
  </si>
  <si>
    <t>80244</t>
  </si>
  <si>
    <t>80245</t>
  </si>
  <si>
    <t>80246</t>
  </si>
  <si>
    <t>80247</t>
  </si>
  <si>
    <t>80248</t>
  </si>
  <si>
    <t>80249</t>
  </si>
  <si>
    <t>80250</t>
  </si>
  <si>
    <t>80251</t>
  </si>
  <si>
    <t>80252</t>
  </si>
  <si>
    <t>80258</t>
  </si>
  <si>
    <t>80259</t>
  </si>
  <si>
    <t>80260</t>
  </si>
  <si>
    <t>80261</t>
  </si>
  <si>
    <t>80262</t>
  </si>
  <si>
    <t>80263</t>
  </si>
  <si>
    <t>80264</t>
  </si>
  <si>
    <t>80265</t>
  </si>
  <si>
    <t>80266</t>
  </si>
  <si>
    <t>80267</t>
  </si>
  <si>
    <t>80268</t>
  </si>
  <si>
    <t>80269</t>
  </si>
  <si>
    <t>80270</t>
  </si>
  <si>
    <t>80271</t>
  </si>
  <si>
    <t>80272</t>
  </si>
  <si>
    <t>80273</t>
  </si>
  <si>
    <t>80274</t>
  </si>
  <si>
    <t>80275</t>
  </si>
  <si>
    <t>80276</t>
  </si>
  <si>
    <t>80278</t>
  </si>
  <si>
    <t>80279</t>
  </si>
  <si>
    <t>80280</t>
  </si>
  <si>
    <t>80281</t>
  </si>
  <si>
    <t>80282</t>
  </si>
  <si>
    <t>80283</t>
  </si>
  <si>
    <t>80284</t>
  </si>
  <si>
    <t>80285</t>
  </si>
  <si>
    <t>80287</t>
  </si>
  <si>
    <t>80288</t>
  </si>
  <si>
    <t>80290</t>
  </si>
  <si>
    <t>80291</t>
  </si>
  <si>
    <t>80292</t>
  </si>
  <si>
    <t>80293</t>
  </si>
  <si>
    <t>80294</t>
  </si>
  <si>
    <t>80295</t>
  </si>
  <si>
    <t>80296</t>
  </si>
  <si>
    <t>80297</t>
  </si>
  <si>
    <t>80298</t>
  </si>
  <si>
    <t>80299</t>
  </si>
  <si>
    <t>80300</t>
  </si>
  <si>
    <t>80301</t>
  </si>
  <si>
    <t>80302</t>
  </si>
  <si>
    <t>80303</t>
  </si>
  <si>
    <t>80304</t>
  </si>
  <si>
    <t>80305</t>
  </si>
  <si>
    <t>80306</t>
  </si>
  <si>
    <t>80307</t>
  </si>
  <si>
    <t>80308</t>
  </si>
  <si>
    <t>80310</t>
  </si>
  <si>
    <t>80311</t>
  </si>
  <si>
    <t>80312</t>
  </si>
  <si>
    <t>80313</t>
  </si>
  <si>
    <t>80314</t>
  </si>
  <si>
    <t>80315</t>
  </si>
  <si>
    <t>80316</t>
  </si>
  <si>
    <t>80317</t>
  </si>
  <si>
    <t>80318</t>
  </si>
  <si>
    <t>80319</t>
  </si>
  <si>
    <t>80320</t>
  </si>
  <si>
    <t>80321</t>
  </si>
  <si>
    <t>80322</t>
  </si>
  <si>
    <t>80324</t>
  </si>
  <si>
    <t>80325</t>
  </si>
  <si>
    <t>80326</t>
  </si>
  <si>
    <t>80327</t>
  </si>
  <si>
    <t>80328</t>
  </si>
  <si>
    <t>80329</t>
  </si>
  <si>
    <t>80330</t>
  </si>
  <si>
    <t>80331</t>
  </si>
  <si>
    <t>80332</t>
  </si>
  <si>
    <t>80333</t>
  </si>
  <si>
    <t>80334</t>
  </si>
  <si>
    <t>80335</t>
  </si>
  <si>
    <t>80336</t>
  </si>
  <si>
    <t>80337</t>
  </si>
  <si>
    <t>80339</t>
  </si>
  <si>
    <t>80340</t>
  </si>
  <si>
    <t>80341</t>
  </si>
  <si>
    <t>80342</t>
  </si>
  <si>
    <t>80343</t>
  </si>
  <si>
    <t>80344</t>
  </si>
  <si>
    <t>80345</t>
  </si>
  <si>
    <t>80346</t>
  </si>
  <si>
    <t>80347</t>
  </si>
  <si>
    <t>80348</t>
  </si>
  <si>
    <t>80349</t>
  </si>
  <si>
    <t>80350</t>
  </si>
  <si>
    <t>80351</t>
  </si>
  <si>
    <t>80352</t>
  </si>
  <si>
    <t>80353</t>
  </si>
  <si>
    <t>80354</t>
  </si>
  <si>
    <t>80355</t>
  </si>
  <si>
    <t>80356</t>
  </si>
  <si>
    <t>80357</t>
  </si>
  <si>
    <t>80358</t>
  </si>
  <si>
    <t>80359</t>
  </si>
  <si>
    <t>80360</t>
  </si>
  <si>
    <t>80361</t>
  </si>
  <si>
    <t>80362</t>
  </si>
  <si>
    <t>80364</t>
  </si>
  <si>
    <t>80365</t>
  </si>
  <si>
    <t>80366</t>
  </si>
  <si>
    <t>80367</t>
  </si>
  <si>
    <t>80368</t>
  </si>
  <si>
    <t>80369</t>
  </si>
  <si>
    <t>80371</t>
  </si>
  <si>
    <t>80372</t>
  </si>
  <si>
    <t>80373</t>
  </si>
  <si>
    <t>80374</t>
  </si>
  <si>
    <t>80375</t>
  </si>
  <si>
    <t>80376</t>
  </si>
  <si>
    <t>80377</t>
  </si>
  <si>
    <t>80378</t>
  </si>
  <si>
    <t>80379</t>
  </si>
  <si>
    <t>80380</t>
  </si>
  <si>
    <t>80381</t>
  </si>
  <si>
    <t>80383</t>
  </si>
  <si>
    <t>80384</t>
  </si>
  <si>
    <t>80385</t>
  </si>
  <si>
    <t>80386</t>
  </si>
  <si>
    <t>80387</t>
  </si>
  <si>
    <t>80388</t>
  </si>
  <si>
    <t>80390</t>
  </si>
  <si>
    <t>80391</t>
  </si>
  <si>
    <t>80392</t>
  </si>
  <si>
    <t>80393</t>
  </si>
  <si>
    <t>80395</t>
  </si>
  <si>
    <t>80396</t>
  </si>
  <si>
    <t>80397</t>
  </si>
  <si>
    <t>80399</t>
  </si>
  <si>
    <t>80400</t>
  </si>
  <si>
    <t>80401</t>
  </si>
  <si>
    <t>80402</t>
  </si>
  <si>
    <t>80403</t>
  </si>
  <si>
    <t>80404</t>
  </si>
  <si>
    <t>80405</t>
  </si>
  <si>
    <t>80406</t>
  </si>
  <si>
    <t>80407</t>
  </si>
  <si>
    <t>80408</t>
  </si>
  <si>
    <t>80409</t>
  </si>
  <si>
    <t>80410</t>
  </si>
  <si>
    <t>80411</t>
  </si>
  <si>
    <t>80413</t>
  </si>
  <si>
    <t>80414</t>
  </si>
  <si>
    <t>80415</t>
  </si>
  <si>
    <t>80416</t>
  </si>
  <si>
    <t>80417</t>
  </si>
  <si>
    <t>80418</t>
  </si>
  <si>
    <t>80420</t>
  </si>
  <si>
    <t>80421</t>
  </si>
  <si>
    <t>80422</t>
  </si>
  <si>
    <t>80423</t>
  </si>
  <si>
    <t>80424</t>
  </si>
  <si>
    <t>80425</t>
  </si>
  <si>
    <t>80426</t>
  </si>
  <si>
    <t>80427</t>
  </si>
  <si>
    <t>80428</t>
  </si>
  <si>
    <t>80429</t>
  </si>
  <si>
    <t>80430</t>
  </si>
  <si>
    <t>80431</t>
  </si>
  <si>
    <t>80432</t>
  </si>
  <si>
    <t>80433</t>
  </si>
  <si>
    <t>80434</t>
  </si>
  <si>
    <t>80435</t>
  </si>
  <si>
    <t>80436</t>
  </si>
  <si>
    <t>80437</t>
  </si>
  <si>
    <t>80438</t>
  </si>
  <si>
    <t>80439</t>
  </si>
  <si>
    <t>80440</t>
  </si>
  <si>
    <t>80442</t>
  </si>
  <si>
    <t>80443</t>
  </si>
  <si>
    <t>80444</t>
  </si>
  <si>
    <t>80445</t>
  </si>
  <si>
    <t>80446</t>
  </si>
  <si>
    <t>80449</t>
  </si>
  <si>
    <t>80450</t>
  </si>
  <si>
    <t>80451</t>
  </si>
  <si>
    <t>80452</t>
  </si>
  <si>
    <t>80453</t>
  </si>
  <si>
    <t>80455</t>
  </si>
  <si>
    <t>80456</t>
  </si>
  <si>
    <t>80458</t>
  </si>
  <si>
    <t>80459</t>
  </si>
  <si>
    <t>80460</t>
  </si>
  <si>
    <t>80461</t>
  </si>
  <si>
    <t>80462</t>
  </si>
  <si>
    <t>80463</t>
  </si>
  <si>
    <t>80464</t>
  </si>
  <si>
    <t>80465</t>
  </si>
  <si>
    <t>80466</t>
  </si>
  <si>
    <t>80467</t>
  </si>
  <si>
    <t>80468</t>
  </si>
  <si>
    <t>80469</t>
  </si>
  <si>
    <t>80470</t>
  </si>
  <si>
    <t>80472</t>
  </si>
  <si>
    <t>80473</t>
  </si>
  <si>
    <t>80474</t>
  </si>
  <si>
    <t>80475</t>
  </si>
  <si>
    <t>80476</t>
  </si>
  <si>
    <t>80477</t>
  </si>
  <si>
    <t>80478</t>
  </si>
  <si>
    <t>80479</t>
  </si>
  <si>
    <t>80480</t>
  </si>
  <si>
    <t>80481</t>
  </si>
  <si>
    <t>80482</t>
  </si>
  <si>
    <t>80484</t>
  </si>
  <si>
    <t>80485</t>
  </si>
  <si>
    <t>80486</t>
  </si>
  <si>
    <t>80487</t>
  </si>
  <si>
    <t>80488</t>
  </si>
  <si>
    <t>80490</t>
  </si>
  <si>
    <t>80491</t>
  </si>
  <si>
    <t>80493</t>
  </si>
  <si>
    <t>80494</t>
  </si>
  <si>
    <t>80495</t>
  </si>
  <si>
    <t>80496</t>
  </si>
  <si>
    <t>80497</t>
  </si>
  <si>
    <t>80498</t>
  </si>
  <si>
    <t>80499</t>
  </si>
  <si>
    <t>80500</t>
  </si>
  <si>
    <t>80501</t>
  </si>
  <si>
    <t>80502</t>
  </si>
  <si>
    <t>80503</t>
  </si>
  <si>
    <t>80504</t>
  </si>
  <si>
    <t>80505</t>
  </si>
  <si>
    <t>80507</t>
  </si>
  <si>
    <t>80508</t>
  </si>
  <si>
    <t>80509</t>
  </si>
  <si>
    <t>80511</t>
  </si>
  <si>
    <t>80512</t>
  </si>
  <si>
    <t>80513</t>
  </si>
  <si>
    <t>80514</t>
  </si>
  <si>
    <t>80515</t>
  </si>
  <si>
    <t>80516</t>
  </si>
  <si>
    <t>80517</t>
  </si>
  <si>
    <t>80518</t>
  </si>
  <si>
    <t>80519</t>
  </si>
  <si>
    <t>80520</t>
  </si>
  <si>
    <t>80521</t>
  </si>
  <si>
    <t>80522</t>
  </si>
  <si>
    <t>80523</t>
  </si>
  <si>
    <t>80524</t>
  </si>
  <si>
    <t>80525</t>
  </si>
  <si>
    <t>80526</t>
  </si>
  <si>
    <t>80527</t>
  </si>
  <si>
    <t>80528</t>
  </si>
  <si>
    <t>80529</t>
  </si>
  <si>
    <t>80530</t>
  </si>
  <si>
    <t>80531</t>
  </si>
  <si>
    <t>80533</t>
  </si>
  <si>
    <t>80535</t>
  </si>
  <si>
    <t>80536</t>
  </si>
  <si>
    <t>80537</t>
  </si>
  <si>
    <t>80538</t>
  </si>
  <si>
    <t>80540</t>
  </si>
  <si>
    <t>80541</t>
  </si>
  <si>
    <t>80542</t>
  </si>
  <si>
    <t>80543</t>
  </si>
  <si>
    <t>80544</t>
  </si>
  <si>
    <t>80545</t>
  </si>
  <si>
    <t>80546</t>
  </si>
  <si>
    <t>80547</t>
  </si>
  <si>
    <t>80548</t>
  </si>
  <si>
    <t>80549</t>
  </si>
  <si>
    <t>80550</t>
  </si>
  <si>
    <t>80552</t>
  </si>
  <si>
    <t>80553</t>
  </si>
  <si>
    <t>80554</t>
  </si>
  <si>
    <t>80555</t>
  </si>
  <si>
    <t>80556</t>
  </si>
  <si>
    <t>80557</t>
  </si>
  <si>
    <t>80558</t>
  </si>
  <si>
    <t>80559</t>
  </si>
  <si>
    <t>80560</t>
  </si>
  <si>
    <t>80561</t>
  </si>
  <si>
    <t>80562</t>
  </si>
  <si>
    <t>80563</t>
  </si>
  <si>
    <t>80565</t>
  </si>
  <si>
    <t>80566</t>
  </si>
  <si>
    <t>80568</t>
  </si>
  <si>
    <t>80569</t>
  </si>
  <si>
    <t>80570</t>
  </si>
  <si>
    <t>80571</t>
  </si>
  <si>
    <t>80572</t>
  </si>
  <si>
    <t>80573</t>
  </si>
  <si>
    <t>80574</t>
  </si>
  <si>
    <t>80575</t>
  </si>
  <si>
    <t>80576</t>
  </si>
  <si>
    <t>80577</t>
  </si>
  <si>
    <t>80578</t>
  </si>
  <si>
    <t>80579</t>
  </si>
  <si>
    <t>80580</t>
  </si>
  <si>
    <t>80582</t>
  </si>
  <si>
    <t>80583</t>
  </si>
  <si>
    <t>80584</t>
  </si>
  <si>
    <t>80585</t>
  </si>
  <si>
    <t>80586</t>
  </si>
  <si>
    <t>80587</t>
  </si>
  <si>
    <t>80588</t>
  </si>
  <si>
    <t>80589</t>
  </si>
  <si>
    <t>80590</t>
  </si>
  <si>
    <t>80591</t>
  </si>
  <si>
    <t>80592</t>
  </si>
  <si>
    <t>80593</t>
  </si>
  <si>
    <t>80595</t>
  </si>
  <si>
    <t>80596</t>
  </si>
  <si>
    <t>80597</t>
  </si>
  <si>
    <t>80598</t>
  </si>
  <si>
    <t>80599</t>
  </si>
  <si>
    <t>80600</t>
  </si>
  <si>
    <t>80601</t>
  </si>
  <si>
    <t>80602</t>
  </si>
  <si>
    <t>80603</t>
  </si>
  <si>
    <t>80604</t>
  </si>
  <si>
    <t>80605</t>
  </si>
  <si>
    <t>80606</t>
  </si>
  <si>
    <t>80607</t>
  </si>
  <si>
    <t>80609</t>
  </si>
  <si>
    <t>80611</t>
  </si>
  <si>
    <t>80613</t>
  </si>
  <si>
    <t>80614</t>
  </si>
  <si>
    <t>80615</t>
  </si>
  <si>
    <t>80616</t>
  </si>
  <si>
    <t>80617</t>
  </si>
  <si>
    <t>80618</t>
  </si>
  <si>
    <t>80619</t>
  </si>
  <si>
    <t>80620</t>
  </si>
  <si>
    <t>80621</t>
  </si>
  <si>
    <t>80622</t>
  </si>
  <si>
    <t>80623</t>
  </si>
  <si>
    <t>80624</t>
  </si>
  <si>
    <t>80625</t>
  </si>
  <si>
    <t>80626</t>
  </si>
  <si>
    <t>80627</t>
  </si>
  <si>
    <t>80628</t>
  </si>
  <si>
    <t>80629</t>
  </si>
  <si>
    <t>80630</t>
  </si>
  <si>
    <t>80631</t>
  </si>
  <si>
    <t>80633</t>
  </si>
  <si>
    <t>80634</t>
  </si>
  <si>
    <t>80635</t>
  </si>
  <si>
    <t>80637</t>
  </si>
  <si>
    <t>80638</t>
  </si>
  <si>
    <t>80639</t>
  </si>
  <si>
    <t>80640</t>
  </si>
  <si>
    <t>80642</t>
  </si>
  <si>
    <t>80643</t>
  </si>
  <si>
    <t>80644</t>
  </si>
  <si>
    <t>80645</t>
  </si>
  <si>
    <t>80646</t>
  </si>
  <si>
    <t>80647</t>
  </si>
  <si>
    <t>80648</t>
  </si>
  <si>
    <t>80649</t>
  </si>
  <si>
    <t>80650</t>
  </si>
  <si>
    <t>80651</t>
  </si>
  <si>
    <t>80652</t>
  </si>
  <si>
    <t>80654</t>
  </si>
  <si>
    <t>80655</t>
  </si>
  <si>
    <t>80656</t>
  </si>
  <si>
    <t>80657</t>
  </si>
  <si>
    <t>80658</t>
  </si>
  <si>
    <t>80659</t>
  </si>
  <si>
    <t>80661</t>
  </si>
  <si>
    <t>80662</t>
  </si>
  <si>
    <t>80663</t>
  </si>
  <si>
    <t>80664</t>
  </si>
  <si>
    <t>80665</t>
  </si>
  <si>
    <t>80666</t>
  </si>
  <si>
    <t>80667</t>
  </si>
  <si>
    <t>80668</t>
  </si>
  <si>
    <t>80669</t>
  </si>
  <si>
    <t>80670</t>
  </si>
  <si>
    <t>80671</t>
  </si>
  <si>
    <t>80672</t>
  </si>
  <si>
    <t>80673</t>
  </si>
  <si>
    <t>80675</t>
  </si>
  <si>
    <t>80676</t>
  </si>
  <si>
    <t>80677</t>
  </si>
  <si>
    <t>80678</t>
  </si>
  <si>
    <t>80679</t>
  </si>
  <si>
    <t>80680</t>
  </si>
  <si>
    <t>80681</t>
  </si>
  <si>
    <t>80682</t>
  </si>
  <si>
    <t>80683</t>
  </si>
  <si>
    <t>80684</t>
  </si>
  <si>
    <t>80685</t>
  </si>
  <si>
    <t>80686</t>
  </si>
  <si>
    <t>80687</t>
  </si>
  <si>
    <t>80688</t>
  </si>
  <si>
    <t>80690</t>
  </si>
  <si>
    <t>80691</t>
  </si>
  <si>
    <t>80692</t>
  </si>
  <si>
    <t>80693</t>
  </si>
  <si>
    <t>80694</t>
  </si>
  <si>
    <t>80695</t>
  </si>
  <si>
    <t>80696</t>
  </si>
  <si>
    <t>80697</t>
  </si>
  <si>
    <t>80698</t>
  </si>
  <si>
    <t>80699</t>
  </si>
  <si>
    <t>80700</t>
  </si>
  <si>
    <t>80701</t>
  </si>
  <si>
    <t>80702</t>
  </si>
  <si>
    <t>80703</t>
  </si>
  <si>
    <t>80704</t>
  </si>
  <si>
    <t>80705</t>
  </si>
  <si>
    <t>80706</t>
  </si>
  <si>
    <t>80707</t>
  </si>
  <si>
    <t>80708</t>
  </si>
  <si>
    <t>80709</t>
  </si>
  <si>
    <t>80710</t>
  </si>
  <si>
    <t>80711</t>
  </si>
  <si>
    <t>80713</t>
  </si>
  <si>
    <t>80714</t>
  </si>
  <si>
    <t>80716</t>
  </si>
  <si>
    <t>80717</t>
  </si>
  <si>
    <t>80719</t>
  </si>
  <si>
    <t>80721</t>
  </si>
  <si>
    <t>80722</t>
  </si>
  <si>
    <t>80723</t>
  </si>
  <si>
    <t>80726</t>
  </si>
  <si>
    <t>80728</t>
  </si>
  <si>
    <t>80729</t>
  </si>
  <si>
    <t>80732</t>
  </si>
  <si>
    <t>80733</t>
  </si>
  <si>
    <t>80734</t>
  </si>
  <si>
    <t>80735</t>
  </si>
  <si>
    <t>80736</t>
  </si>
  <si>
    <t>80737</t>
  </si>
  <si>
    <t>80738</t>
  </si>
  <si>
    <t>80740</t>
  </si>
  <si>
    <t>80741</t>
  </si>
  <si>
    <t>80742</t>
  </si>
  <si>
    <t>80743</t>
  </si>
  <si>
    <t>80744</t>
  </si>
  <si>
    <t>80746</t>
  </si>
  <si>
    <t>80747</t>
  </si>
  <si>
    <t>80748</t>
  </si>
  <si>
    <t>80749</t>
  </si>
  <si>
    <t>80750</t>
  </si>
  <si>
    <t>80751</t>
  </si>
  <si>
    <t>80752</t>
  </si>
  <si>
    <t>80753</t>
  </si>
  <si>
    <t>80754</t>
  </si>
  <si>
    <t>80755</t>
  </si>
  <si>
    <t>80756</t>
  </si>
  <si>
    <t>80757</t>
  </si>
  <si>
    <t>80758</t>
  </si>
  <si>
    <t>80759</t>
  </si>
  <si>
    <t>80760</t>
  </si>
  <si>
    <t>80762</t>
  </si>
  <si>
    <t>80763</t>
  </si>
  <si>
    <t>80764</t>
  </si>
  <si>
    <t>80765</t>
  </si>
  <si>
    <t>80766</t>
  </si>
  <si>
    <t>80767</t>
  </si>
  <si>
    <t>80769</t>
  </si>
  <si>
    <t>80770</t>
  </si>
  <si>
    <t>80771</t>
  </si>
  <si>
    <t>80773</t>
  </si>
  <si>
    <t>80775</t>
  </si>
  <si>
    <t>80776</t>
  </si>
  <si>
    <t>80777</t>
  </si>
  <si>
    <t>80778</t>
  </si>
  <si>
    <t>80779</t>
  </si>
  <si>
    <t>80780</t>
  </si>
  <si>
    <t>80781</t>
  </si>
  <si>
    <t>80782</t>
  </si>
  <si>
    <t>80783</t>
  </si>
  <si>
    <t>80784</t>
  </si>
  <si>
    <t>80785</t>
  </si>
  <si>
    <t>80786</t>
  </si>
  <si>
    <t>80787</t>
  </si>
  <si>
    <t>80788</t>
  </si>
  <si>
    <t>80789</t>
  </si>
  <si>
    <t>80790</t>
  </si>
  <si>
    <t>80791</t>
  </si>
  <si>
    <t>80792</t>
  </si>
  <si>
    <t>80793</t>
  </si>
  <si>
    <t>80794</t>
  </si>
  <si>
    <t>80795</t>
  </si>
  <si>
    <t>80796</t>
  </si>
  <si>
    <t>80797</t>
  </si>
  <si>
    <t>80798</t>
  </si>
  <si>
    <t>80799</t>
  </si>
  <si>
    <t>80800</t>
  </si>
  <si>
    <t>80801</t>
  </si>
  <si>
    <t>80802</t>
  </si>
  <si>
    <t>80803</t>
  </si>
  <si>
    <t>80804</t>
  </si>
  <si>
    <t>80805</t>
  </si>
  <si>
    <t>80806</t>
  </si>
  <si>
    <t>80807</t>
  </si>
  <si>
    <t>80808</t>
  </si>
  <si>
    <t>80809</t>
  </si>
  <si>
    <t>80810</t>
  </si>
  <si>
    <t>80811</t>
  </si>
  <si>
    <t>80812</t>
  </si>
  <si>
    <t>80813</t>
  </si>
  <si>
    <t>80814</t>
  </si>
  <si>
    <t>80815</t>
  </si>
  <si>
    <t>80819</t>
  </si>
  <si>
    <t>80820</t>
  </si>
  <si>
    <t>80821</t>
  </si>
  <si>
    <t>80822</t>
  </si>
  <si>
    <t>80823</t>
  </si>
  <si>
    <t>80824</t>
  </si>
  <si>
    <t>80825</t>
  </si>
  <si>
    <t>80826</t>
  </si>
  <si>
    <t>80827</t>
  </si>
  <si>
    <t>80828</t>
  </si>
  <si>
    <t>80829</t>
  </si>
  <si>
    <t>80830</t>
  </si>
  <si>
    <t>80832</t>
  </si>
  <si>
    <t>80833</t>
  </si>
  <si>
    <t>80834</t>
  </si>
  <si>
    <t>80835</t>
  </si>
  <si>
    <t>80836</t>
  </si>
  <si>
    <t>77001</t>
  </si>
  <si>
    <t>77002</t>
  </si>
  <si>
    <t>77003</t>
  </si>
  <si>
    <t>77004</t>
  </si>
  <si>
    <t>77006</t>
  </si>
  <si>
    <t>77007</t>
  </si>
  <si>
    <t>77008</t>
  </si>
  <si>
    <t>77009</t>
  </si>
  <si>
    <t>77010</t>
  </si>
  <si>
    <t>77011</t>
  </si>
  <si>
    <t>77012</t>
  </si>
  <si>
    <t>77013</t>
  </si>
  <si>
    <t>77015</t>
  </si>
  <si>
    <t>77019</t>
  </si>
  <si>
    <t>77020</t>
  </si>
  <si>
    <t>77021</t>
  </si>
  <si>
    <t>77022</t>
  </si>
  <si>
    <t>77023</t>
  </si>
  <si>
    <t>77024</t>
  </si>
  <si>
    <t>77025</t>
  </si>
  <si>
    <t>77026</t>
  </si>
  <si>
    <t>77027</t>
  </si>
  <si>
    <t>77029</t>
  </si>
  <si>
    <t>77030</t>
  </si>
  <si>
    <t>77031</t>
  </si>
  <si>
    <t>77032</t>
  </si>
  <si>
    <t>77033</t>
  </si>
  <si>
    <t>77034</t>
  </si>
  <si>
    <t>77035</t>
  </si>
  <si>
    <t>77036</t>
  </si>
  <si>
    <t>77038</t>
  </si>
  <si>
    <t>77041</t>
  </si>
  <si>
    <t>77043</t>
  </si>
  <si>
    <t>77044</t>
  </si>
  <si>
    <t>77045</t>
  </si>
  <si>
    <t>77046</t>
  </si>
  <si>
    <t>77048</t>
  </si>
  <si>
    <t>77050</t>
  </si>
  <si>
    <t>77051</t>
  </si>
  <si>
    <t>77052</t>
  </si>
  <si>
    <t>77054</t>
  </si>
  <si>
    <t>77056</t>
  </si>
  <si>
    <t>77057</t>
  </si>
  <si>
    <t>77060</t>
  </si>
  <si>
    <t>77061</t>
  </si>
  <si>
    <t>77065</t>
  </si>
  <si>
    <t>77066</t>
  </si>
  <si>
    <t>77068</t>
  </si>
  <si>
    <t>77069</t>
  </si>
  <si>
    <t>77070</t>
  </si>
  <si>
    <t>77071</t>
  </si>
  <si>
    <t>77072</t>
  </si>
  <si>
    <t>77076</t>
  </si>
  <si>
    <t>77077</t>
  </si>
  <si>
    <t>77080</t>
  </si>
  <si>
    <t>77081</t>
  </si>
  <si>
    <t>77082</t>
  </si>
  <si>
    <t>77084</t>
  </si>
  <si>
    <t>77086</t>
  </si>
  <si>
    <t>77087</t>
  </si>
  <si>
    <t>77088</t>
  </si>
  <si>
    <t>77089</t>
  </si>
  <si>
    <t>77090</t>
  </si>
  <si>
    <t>77091</t>
  </si>
  <si>
    <t>77093</t>
  </si>
  <si>
    <t>77094</t>
  </si>
  <si>
    <t>77095</t>
  </si>
  <si>
    <t>77097</t>
  </si>
  <si>
    <t>77098</t>
  </si>
  <si>
    <t>77099</t>
  </si>
  <si>
    <t>77100</t>
  </si>
  <si>
    <t>77101</t>
  </si>
  <si>
    <t>77102</t>
  </si>
  <si>
    <t>77103</t>
  </si>
  <si>
    <t>77104</t>
  </si>
  <si>
    <t>77106</t>
  </si>
  <si>
    <t>77107</t>
  </si>
  <si>
    <t>77109</t>
  </si>
  <si>
    <t>77110</t>
  </si>
  <si>
    <t>77112</t>
  </si>
  <si>
    <t>77113</t>
  </si>
  <si>
    <t>77114</t>
  </si>
  <si>
    <t>77115</t>
  </si>
  <si>
    <t>77116</t>
  </si>
  <si>
    <t>77117</t>
  </si>
  <si>
    <t>77119</t>
  </si>
  <si>
    <t>77120</t>
  </si>
  <si>
    <t>77123</t>
  </si>
  <si>
    <t>77126</t>
  </si>
  <si>
    <t>77127</t>
  </si>
  <si>
    <t>77129</t>
  </si>
  <si>
    <t>77130</t>
  </si>
  <si>
    <t>77133</t>
  </si>
  <si>
    <t>77134</t>
  </si>
  <si>
    <t>77135</t>
  </si>
  <si>
    <t>77136</t>
  </si>
  <si>
    <t>77137</t>
  </si>
  <si>
    <t>77138</t>
  </si>
  <si>
    <t>77140</t>
  </si>
  <si>
    <t>77144</t>
  </si>
  <si>
    <t>77145</t>
  </si>
  <si>
    <t>77147</t>
  </si>
  <si>
    <t>77148</t>
  </si>
  <si>
    <t>77150</t>
  </si>
  <si>
    <t>77151</t>
  </si>
  <si>
    <t>77154</t>
  </si>
  <si>
    <t>77156</t>
  </si>
  <si>
    <t>77157</t>
  </si>
  <si>
    <t>77158</t>
  </si>
  <si>
    <t>77159</t>
  </si>
  <si>
    <t>77161</t>
  </si>
  <si>
    <t>77162</t>
  </si>
  <si>
    <t>77163</t>
  </si>
  <si>
    <t>77164</t>
  </si>
  <si>
    <t>77165</t>
  </si>
  <si>
    <t>77167</t>
  </si>
  <si>
    <t>77168</t>
  </si>
  <si>
    <t>77172</t>
  </si>
  <si>
    <t>77173</t>
  </si>
  <si>
    <t>77174</t>
  </si>
  <si>
    <t>77175</t>
  </si>
  <si>
    <t>77177</t>
  </si>
  <si>
    <t>77178</t>
  </si>
  <si>
    <t>77179</t>
  </si>
  <si>
    <t>77180</t>
  </si>
  <si>
    <t>77184</t>
  </si>
  <si>
    <t>77185</t>
  </si>
  <si>
    <t>77187</t>
  </si>
  <si>
    <t>77188</t>
  </si>
  <si>
    <t>77190</t>
  </si>
  <si>
    <t>77191</t>
  </si>
  <si>
    <t>77193</t>
  </si>
  <si>
    <t>77194</t>
  </si>
  <si>
    <t>77195</t>
  </si>
  <si>
    <t>77196</t>
  </si>
  <si>
    <t>77197</t>
  </si>
  <si>
    <t>77198</t>
  </si>
  <si>
    <t>77200</t>
  </si>
  <si>
    <t>77201</t>
  </si>
  <si>
    <t>77202</t>
  </si>
  <si>
    <t>77203</t>
  </si>
  <si>
    <t>77204</t>
  </si>
  <si>
    <t>77205</t>
  </si>
  <si>
    <t>77206</t>
  </si>
  <si>
    <t>77207</t>
  </si>
  <si>
    <t>77208</t>
  </si>
  <si>
    <t>77211</t>
  </si>
  <si>
    <t>77212</t>
  </si>
  <si>
    <t>77216</t>
  </si>
  <si>
    <t>77217</t>
  </si>
  <si>
    <t>77218</t>
  </si>
  <si>
    <t>77220</t>
  </si>
  <si>
    <t>77222</t>
  </si>
  <si>
    <t>77223</t>
  </si>
  <si>
    <t>77224</t>
  </si>
  <si>
    <t>77225</t>
  </si>
  <si>
    <t>77227</t>
  </si>
  <si>
    <t>77228</t>
  </si>
  <si>
    <t>77229</t>
  </si>
  <si>
    <t>77230</t>
  </si>
  <si>
    <t>77231</t>
  </si>
  <si>
    <t>77233</t>
  </si>
  <si>
    <t>77234</t>
  </si>
  <si>
    <t>77235</t>
  </si>
  <si>
    <t>77236</t>
  </si>
  <si>
    <t>77239</t>
  </si>
  <si>
    <t>77241</t>
  </si>
  <si>
    <t>77244</t>
  </si>
  <si>
    <t>77245</t>
  </si>
  <si>
    <t>77246</t>
  </si>
  <si>
    <t>77247</t>
  </si>
  <si>
    <t>77248</t>
  </si>
  <si>
    <t>77250</t>
  </si>
  <si>
    <t>77252</t>
  </si>
  <si>
    <t>77253</t>
  </si>
  <si>
    <t>77254</t>
  </si>
  <si>
    <t>77256</t>
  </si>
  <si>
    <t>77257</t>
  </si>
  <si>
    <t>77261</t>
  </si>
  <si>
    <t>77262</t>
  </si>
  <si>
    <t>77263</t>
  </si>
  <si>
    <t>77264</t>
  </si>
  <si>
    <t>77265</t>
  </si>
  <si>
    <t>77266</t>
  </si>
  <si>
    <t>77267</t>
  </si>
  <si>
    <t>77270</t>
  </si>
  <si>
    <t>77271</t>
  </si>
  <si>
    <t>77272</t>
  </si>
  <si>
    <t>77273</t>
  </si>
  <si>
    <t>77274</t>
  </si>
  <si>
    <t>77275</t>
  </si>
  <si>
    <t>77277</t>
  </si>
  <si>
    <t>77278</t>
  </si>
  <si>
    <t>77279</t>
  </si>
  <si>
    <t>77280</t>
  </si>
  <si>
    <t>77281</t>
  </si>
  <si>
    <t>77282</t>
  </si>
  <si>
    <t>77283</t>
  </si>
  <si>
    <t>77286</t>
  </si>
  <si>
    <t>77287</t>
  </si>
  <si>
    <t>77289</t>
  </si>
  <si>
    <t>77290</t>
  </si>
  <si>
    <t>77291</t>
  </si>
  <si>
    <t>77292</t>
  </si>
  <si>
    <t>77293</t>
  </si>
  <si>
    <t>77295</t>
  </si>
  <si>
    <t>77297</t>
  </si>
  <si>
    <t>77298</t>
  </si>
  <si>
    <t>77300</t>
  </si>
  <si>
    <t>77301</t>
  </si>
  <si>
    <t>77302</t>
  </si>
  <si>
    <t>77303</t>
  </si>
  <si>
    <t>77304</t>
  </si>
  <si>
    <t>77306</t>
  </si>
  <si>
    <t>77308</t>
  </si>
  <si>
    <t>77309</t>
  </si>
  <si>
    <t>77310</t>
  </si>
  <si>
    <t>77311</t>
  </si>
  <si>
    <t>77312</t>
  </si>
  <si>
    <t>77313</t>
  </si>
  <si>
    <t>77314</t>
  </si>
  <si>
    <t>77317</t>
  </si>
  <si>
    <t>77318</t>
  </si>
  <si>
    <t>77319</t>
  </si>
  <si>
    <t>77321</t>
  </si>
  <si>
    <t>77322</t>
  </si>
  <si>
    <t>77323</t>
  </si>
  <si>
    <t>77325</t>
  </si>
  <si>
    <t>77328</t>
  </si>
  <si>
    <t>77329</t>
  </si>
  <si>
    <t>77331</t>
  </si>
  <si>
    <t>77332</t>
  </si>
  <si>
    <t>77335</t>
  </si>
  <si>
    <t>77336</t>
  </si>
  <si>
    <t>77338</t>
  </si>
  <si>
    <t>77339</t>
  </si>
  <si>
    <t>77340</t>
  </si>
  <si>
    <t>77341</t>
  </si>
  <si>
    <t>77342</t>
  </si>
  <si>
    <t>77343</t>
  </si>
  <si>
    <t>77345</t>
  </si>
  <si>
    <t>77347</t>
  </si>
  <si>
    <t>77348</t>
  </si>
  <si>
    <t>77352</t>
  </si>
  <si>
    <t>77353</t>
  </si>
  <si>
    <t>77354</t>
  </si>
  <si>
    <t>77355</t>
  </si>
  <si>
    <t>77356</t>
  </si>
  <si>
    <t>77357</t>
  </si>
  <si>
    <t>77359</t>
  </si>
  <si>
    <t>77360</t>
  </si>
  <si>
    <t>77361</t>
  </si>
  <si>
    <t>77364</t>
  </si>
  <si>
    <t>77365</t>
  </si>
  <si>
    <t>77366</t>
  </si>
  <si>
    <t>77367</t>
  </si>
  <si>
    <t>77370</t>
  </si>
  <si>
    <t>77374</t>
  </si>
  <si>
    <t>77376</t>
  </si>
  <si>
    <t>77377</t>
  </si>
  <si>
    <t>77380</t>
  </si>
  <si>
    <t>77381</t>
  </si>
  <si>
    <t>77383</t>
  </si>
  <si>
    <t>77384</t>
  </si>
  <si>
    <t>77385</t>
  </si>
  <si>
    <t>77386</t>
  </si>
  <si>
    <t>77387</t>
  </si>
  <si>
    <t>77393</t>
  </si>
  <si>
    <t>77395</t>
  </si>
  <si>
    <t>77396</t>
  </si>
  <si>
    <t>77397</t>
  </si>
  <si>
    <t>77398</t>
  </si>
  <si>
    <t>77401</t>
  </si>
  <si>
    <t>77402</t>
  </si>
  <si>
    <t>77405</t>
  </si>
  <si>
    <t>77406</t>
  </si>
  <si>
    <t>77410</t>
  </si>
  <si>
    <t>77411</t>
  </si>
  <si>
    <t>77412</t>
  </si>
  <si>
    <t>77414</t>
  </si>
  <si>
    <t>77415</t>
  </si>
  <si>
    <t>77416</t>
  </si>
  <si>
    <t>77417</t>
  </si>
  <si>
    <t>77421</t>
  </si>
  <si>
    <t>77423</t>
  </si>
  <si>
    <t>77424</t>
  </si>
  <si>
    <t>77425</t>
  </si>
  <si>
    <t>77426</t>
  </si>
  <si>
    <t>77427</t>
  </si>
  <si>
    <t>77428</t>
  </si>
  <si>
    <t>77429</t>
  </si>
  <si>
    <t>77432</t>
  </si>
  <si>
    <t>77433</t>
  </si>
  <si>
    <t>77434</t>
  </si>
  <si>
    <t>77435</t>
  </si>
  <si>
    <t>77436</t>
  </si>
  <si>
    <t>77437</t>
  </si>
  <si>
    <t>77439</t>
  </si>
  <si>
    <t>77440</t>
  </si>
  <si>
    <t>77443</t>
  </si>
  <si>
    <t>77444</t>
  </si>
  <si>
    <t>77446</t>
  </si>
  <si>
    <t>77448</t>
  </si>
  <si>
    <t>77451</t>
  </si>
  <si>
    <t>77452</t>
  </si>
  <si>
    <t>77453</t>
  </si>
  <si>
    <t>77454</t>
  </si>
  <si>
    <t>77455</t>
  </si>
  <si>
    <t>77456</t>
  </si>
  <si>
    <t>77457</t>
  </si>
  <si>
    <t>77458</t>
  </si>
  <si>
    <t>77459</t>
  </si>
  <si>
    <t>77460</t>
  </si>
  <si>
    <t>77461</t>
  </si>
  <si>
    <t>77462</t>
  </si>
  <si>
    <t>77465</t>
  </si>
  <si>
    <t>77466</t>
  </si>
  <si>
    <t>77467</t>
  </si>
  <si>
    <t>77469</t>
  </si>
  <si>
    <t>77471</t>
  </si>
  <si>
    <t>77472</t>
  </si>
  <si>
    <t>77473</t>
  </si>
  <si>
    <t>77474</t>
  </si>
  <si>
    <t>77476</t>
  </si>
  <si>
    <t>77477</t>
  </si>
  <si>
    <t>77478</t>
  </si>
  <si>
    <t>77480</t>
  </si>
  <si>
    <t>77481</t>
  </si>
  <si>
    <t>77483</t>
  </si>
  <si>
    <t>77484</t>
  </si>
  <si>
    <t>77485</t>
  </si>
  <si>
    <t>77486</t>
  </si>
  <si>
    <t>77489</t>
  </si>
  <si>
    <t>77490</t>
  </si>
  <si>
    <t>77492</t>
  </si>
  <si>
    <t>77493</t>
  </si>
  <si>
    <t>77494</t>
  </si>
  <si>
    <t>77496</t>
  </si>
  <si>
    <t>77498</t>
  </si>
  <si>
    <t>77500</t>
  </si>
  <si>
    <t>77501</t>
  </si>
  <si>
    <t>77504</t>
  </si>
  <si>
    <t>77506</t>
  </si>
  <si>
    <t>77507</t>
  </si>
  <si>
    <t>77508</t>
  </si>
  <si>
    <t>77509</t>
  </si>
  <si>
    <t>77510</t>
  </si>
  <si>
    <t>77511</t>
  </si>
  <si>
    <t>77512</t>
  </si>
  <si>
    <t>77515</t>
  </si>
  <si>
    <t>77516</t>
  </si>
  <si>
    <t>77517</t>
  </si>
  <si>
    <t>77518</t>
  </si>
  <si>
    <t>77519</t>
  </si>
  <si>
    <t>77520</t>
  </si>
  <si>
    <t>77522</t>
  </si>
  <si>
    <t>77523</t>
  </si>
  <si>
    <t>77524</t>
  </si>
  <si>
    <t>77525</t>
  </si>
  <si>
    <t>77526</t>
  </si>
  <si>
    <t>77527</t>
  </si>
  <si>
    <t>77530</t>
  </si>
  <si>
    <t>77531</t>
  </si>
  <si>
    <t>77532</t>
  </si>
  <si>
    <t>77534</t>
  </si>
  <si>
    <t>78003</t>
  </si>
  <si>
    <t>78006</t>
  </si>
  <si>
    <t>78009</t>
  </si>
  <si>
    <t>78010</t>
  </si>
  <si>
    <t>78013</t>
  </si>
  <si>
    <t>78020</t>
  </si>
  <si>
    <t>78031</t>
  </si>
  <si>
    <t>78034</t>
  </si>
  <si>
    <t>78036</t>
  </si>
  <si>
    <t>78048</t>
  </si>
  <si>
    <t>78050</t>
  </si>
  <si>
    <t>78053</t>
  </si>
  <si>
    <t>78068</t>
  </si>
  <si>
    <t>78070</t>
  </si>
  <si>
    <t>78071</t>
  </si>
  <si>
    <t>78072</t>
  </si>
  <si>
    <t>78076</t>
  </si>
  <si>
    <t>78077</t>
  </si>
  <si>
    <t>78082</t>
  </si>
  <si>
    <t>78084</t>
  </si>
  <si>
    <t>78087</t>
  </si>
  <si>
    <t>78096</t>
  </si>
  <si>
    <t>78107</t>
  </si>
  <si>
    <t>78108</t>
  </si>
  <si>
    <t>78113</t>
  </si>
  <si>
    <t>78120</t>
  </si>
  <si>
    <t>78125</t>
  </si>
  <si>
    <t>78128</t>
  </si>
  <si>
    <t>78147</t>
  </si>
  <si>
    <t>78162</t>
  </si>
  <si>
    <t>78163</t>
  </si>
  <si>
    <t>78164</t>
  </si>
  <si>
    <t>78171</t>
  </si>
  <si>
    <t>78185</t>
  </si>
  <si>
    <t>78188</t>
  </si>
  <si>
    <t>78189</t>
  </si>
  <si>
    <t>78192</t>
  </si>
  <si>
    <t>78193</t>
  </si>
  <si>
    <t>78194</t>
  </si>
  <si>
    <t>78196</t>
  </si>
  <si>
    <t>78202</t>
  </si>
  <si>
    <t>78209</t>
  </si>
  <si>
    <t>78231</t>
  </si>
  <si>
    <t>78234</t>
  </si>
  <si>
    <t>78236</t>
  </si>
  <si>
    <t>78237</t>
  </si>
  <si>
    <t>78245</t>
  </si>
  <si>
    <t>78246</t>
  </si>
  <si>
    <t>78262</t>
  </si>
  <si>
    <t>78263</t>
  </si>
  <si>
    <t>78264</t>
  </si>
  <si>
    <t>78265</t>
  </si>
  <si>
    <t>78269</t>
  </si>
  <si>
    <t>78276</t>
  </si>
  <si>
    <t>78278</t>
  </si>
  <si>
    <t>78281</t>
  </si>
  <si>
    <t>78283</t>
  </si>
  <si>
    <t>78285</t>
  </si>
  <si>
    <t>78289</t>
  </si>
  <si>
    <t>78296</t>
  </si>
  <si>
    <t>78300</t>
  </si>
  <si>
    <t>78302</t>
  </si>
  <si>
    <t>78305</t>
  </si>
  <si>
    <t>78307</t>
  </si>
  <si>
    <t>78310</t>
  </si>
  <si>
    <t>78317</t>
  </si>
  <si>
    <t>78320</t>
  </si>
  <si>
    <t>78324</t>
  </si>
  <si>
    <t>78325</t>
  </si>
  <si>
    <t>78329</t>
  </si>
  <si>
    <t>78337</t>
  </si>
  <si>
    <t>78344</t>
  </si>
  <si>
    <t>78346</t>
  </si>
  <si>
    <t>78349</t>
  </si>
  <si>
    <t>78364</t>
  </si>
  <si>
    <t>78366</t>
  </si>
  <si>
    <t>78381</t>
  </si>
  <si>
    <t>78385</t>
  </si>
  <si>
    <t>78389</t>
  </si>
  <si>
    <t>78391</t>
  </si>
  <si>
    <t>78398</t>
  </si>
  <si>
    <t>78404</t>
  </si>
  <si>
    <t>78406</t>
  </si>
  <si>
    <t>78407</t>
  </si>
  <si>
    <t>78410</t>
  </si>
  <si>
    <t>78413</t>
  </si>
  <si>
    <t>78416</t>
  </si>
  <si>
    <t>78417</t>
  </si>
  <si>
    <t>78420</t>
  </si>
  <si>
    <t>78437</t>
  </si>
  <si>
    <t>78439</t>
  </si>
  <si>
    <t>78444</t>
  </si>
  <si>
    <t>78460</t>
  </si>
  <si>
    <t>78464</t>
  </si>
  <si>
    <t>78465</t>
  </si>
  <si>
    <t>78470</t>
  </si>
  <si>
    <t>78472</t>
  </si>
  <si>
    <t>78474</t>
  </si>
  <si>
    <t>78475</t>
  </si>
  <si>
    <t>78478</t>
  </si>
  <si>
    <t>78484</t>
  </si>
  <si>
    <t>78497</t>
  </si>
  <si>
    <t>78505</t>
  </si>
  <si>
    <t>78506</t>
  </si>
  <si>
    <t>78513</t>
  </si>
  <si>
    <t>78516</t>
  </si>
  <si>
    <t>78518</t>
  </si>
  <si>
    <t>78520</t>
  </si>
  <si>
    <t>78522</t>
  </si>
  <si>
    <t>78528</t>
  </si>
  <si>
    <t>78530</t>
  </si>
  <si>
    <t>78536</t>
  </si>
  <si>
    <t>78548</t>
  </si>
  <si>
    <t>78557</t>
  </si>
  <si>
    <t>78558</t>
  </si>
  <si>
    <t>78559</t>
  </si>
  <si>
    <t>78561</t>
  </si>
  <si>
    <t>78562</t>
  </si>
  <si>
    <t>78564</t>
  </si>
  <si>
    <t>78565</t>
  </si>
  <si>
    <t>78567</t>
  </si>
  <si>
    <t>78569</t>
  </si>
  <si>
    <t>78576</t>
  </si>
  <si>
    <t>78588</t>
  </si>
  <si>
    <t>78590</t>
  </si>
  <si>
    <t>78591</t>
  </si>
  <si>
    <t>78597</t>
  </si>
  <si>
    <t>78601</t>
  </si>
  <si>
    <t>78605</t>
  </si>
  <si>
    <t>78606</t>
  </si>
  <si>
    <t>78608</t>
  </si>
  <si>
    <t>78616</t>
  </si>
  <si>
    <t>78618</t>
  </si>
  <si>
    <t>78647</t>
  </si>
  <si>
    <t>78653</t>
  </si>
  <si>
    <t>78668</t>
  </si>
  <si>
    <t>78677</t>
  </si>
  <si>
    <t>78681</t>
  </si>
  <si>
    <t>91001</t>
  </si>
  <si>
    <t>91016</t>
  </si>
  <si>
    <t>91017</t>
  </si>
  <si>
    <t>91022</t>
  </si>
  <si>
    <t>91035</t>
  </si>
  <si>
    <t>91037</t>
  </si>
  <si>
    <t>91038</t>
  </si>
  <si>
    <t>91067</t>
  </si>
  <si>
    <t>91069</t>
  </si>
  <si>
    <t>91075</t>
  </si>
  <si>
    <t>91079</t>
  </si>
  <si>
    <t>91080</t>
  </si>
  <si>
    <t>91081</t>
  </si>
  <si>
    <t>91093</t>
  </si>
  <si>
    <t>91098</t>
  </si>
  <si>
    <t>91099</t>
  </si>
  <si>
    <t>91100</t>
  </si>
  <si>
    <t>91111</t>
  </si>
  <si>
    <t>91112</t>
  </si>
  <si>
    <t>91121</t>
  </si>
  <si>
    <t>91130</t>
  </si>
  <si>
    <t>91131</t>
  </si>
  <si>
    <t>91135</t>
  </si>
  <si>
    <t>91137</t>
  </si>
  <si>
    <t>91145</t>
  </si>
  <si>
    <t>91148</t>
  </si>
  <si>
    <t>91175</t>
  </si>
  <si>
    <t>91180</t>
  </si>
  <si>
    <t>91184</t>
  </si>
  <si>
    <t>91195</t>
  </si>
  <si>
    <t>91198</t>
  </si>
  <si>
    <t>91204</t>
  </si>
  <si>
    <t>91240</t>
  </si>
  <si>
    <t>91247</t>
  </si>
  <si>
    <t>91248</t>
  </si>
  <si>
    <t>91273</t>
  </si>
  <si>
    <t>91284</t>
  </si>
  <si>
    <t>91293</t>
  </si>
  <si>
    <t>91294</t>
  </si>
  <si>
    <t>91319</t>
  </si>
  <si>
    <t>91359</t>
  </si>
  <si>
    <t>91374</t>
  </si>
  <si>
    <t>91378</t>
  </si>
  <si>
    <t>91390</t>
  </si>
  <si>
    <t>91393</t>
  </si>
  <si>
    <t>91399</t>
  </si>
  <si>
    <t>91408</t>
  </si>
  <si>
    <t>91411</t>
  </si>
  <si>
    <t>91412</t>
  </si>
  <si>
    <t>91414</t>
  </si>
  <si>
    <t>91435</t>
  </si>
  <si>
    <t>91441</t>
  </si>
  <si>
    <t>91469</t>
  </si>
  <si>
    <t>91473</t>
  </si>
  <si>
    <t>91495</t>
  </si>
  <si>
    <t>91507</t>
  </si>
  <si>
    <t>91508</t>
  </si>
  <si>
    <t>91511</t>
  </si>
  <si>
    <t>91519</t>
  </si>
  <si>
    <t>91525</t>
  </si>
  <si>
    <t>91526</t>
  </si>
  <si>
    <t>91533</t>
  </si>
  <si>
    <t>91544</t>
  </si>
  <si>
    <t>91546</t>
  </si>
  <si>
    <t>91547</t>
  </si>
  <si>
    <t>91556</t>
  </si>
  <si>
    <t>91578</t>
  </si>
  <si>
    <t>91599</t>
  </si>
  <si>
    <t>91602</t>
  </si>
  <si>
    <t>91613</t>
  </si>
  <si>
    <t>91619</t>
  </si>
  <si>
    <t>91629</t>
  </si>
  <si>
    <t>91630</t>
  </si>
  <si>
    <t>91634</t>
  </si>
  <si>
    <t>91639</t>
  </si>
  <si>
    <t>91648</t>
  </si>
  <si>
    <t>91649</t>
  </si>
  <si>
    <t>91654</t>
  </si>
  <si>
    <t>91662</t>
  </si>
  <si>
    <t>91671</t>
  </si>
  <si>
    <t>95002</t>
  </si>
  <si>
    <t>95008</t>
  </si>
  <si>
    <t>95011</t>
  </si>
  <si>
    <t>95012</t>
  </si>
  <si>
    <t>95023</t>
  </si>
  <si>
    <t>95024</t>
  </si>
  <si>
    <t>95040</t>
  </si>
  <si>
    <t>95046</t>
  </si>
  <si>
    <t>95054</t>
  </si>
  <si>
    <t>95055</t>
  </si>
  <si>
    <t>95056</t>
  </si>
  <si>
    <t>95059</t>
  </si>
  <si>
    <t>95094</t>
  </si>
  <si>
    <t>95101</t>
  </si>
  <si>
    <t>95102</t>
  </si>
  <si>
    <t>95110</t>
  </si>
  <si>
    <t>95119</t>
  </si>
  <si>
    <t>95139</t>
  </si>
  <si>
    <t>95141</t>
  </si>
  <si>
    <t>95142</t>
  </si>
  <si>
    <t>95144</t>
  </si>
  <si>
    <t>95150</t>
  </si>
  <si>
    <t>95151</t>
  </si>
  <si>
    <t>95154</t>
  </si>
  <si>
    <t>95157</t>
  </si>
  <si>
    <t>95166</t>
  </si>
  <si>
    <t>95169</t>
  </si>
  <si>
    <t>95170</t>
  </si>
  <si>
    <t>95177</t>
  </si>
  <si>
    <t>95181</t>
  </si>
  <si>
    <t>95212</t>
  </si>
  <si>
    <t>95213</t>
  </si>
  <si>
    <t>95214</t>
  </si>
  <si>
    <t>95253</t>
  </si>
  <si>
    <t>95254</t>
  </si>
  <si>
    <t>95258</t>
  </si>
  <si>
    <t>95270</t>
  </si>
  <si>
    <t>95271</t>
  </si>
  <si>
    <t>95282</t>
  </si>
  <si>
    <t>95287</t>
  </si>
  <si>
    <t>95295</t>
  </si>
  <si>
    <t>95298</t>
  </si>
  <si>
    <t>95301</t>
  </si>
  <si>
    <t>95303</t>
  </si>
  <si>
    <t>95304</t>
  </si>
  <si>
    <t>95308</t>
  </si>
  <si>
    <t>95309</t>
  </si>
  <si>
    <t>95316</t>
  </si>
  <si>
    <t>95328</t>
  </si>
  <si>
    <t>95331</t>
  </si>
  <si>
    <t>95341</t>
  </si>
  <si>
    <t>95348</t>
  </si>
  <si>
    <t>95365</t>
  </si>
  <si>
    <t>95370</t>
  </si>
  <si>
    <t>95379</t>
  </si>
  <si>
    <t>95387</t>
  </si>
  <si>
    <t>95395</t>
  </si>
  <si>
    <t>95422</t>
  </si>
  <si>
    <t>95429</t>
  </si>
  <si>
    <t>95438</t>
  </si>
  <si>
    <t>95445</t>
  </si>
  <si>
    <t>95447</t>
  </si>
  <si>
    <t>95459</t>
  </si>
  <si>
    <t>95462</t>
  </si>
  <si>
    <t>95483</t>
  </si>
  <si>
    <t>95492</t>
  </si>
  <si>
    <t>95493</t>
  </si>
  <si>
    <t>95523</t>
  </si>
  <si>
    <t>95527</t>
  </si>
  <si>
    <t>95535</t>
  </si>
  <si>
    <t>95541</t>
  </si>
  <si>
    <t>95543</t>
  </si>
  <si>
    <t>95584</t>
  </si>
  <si>
    <t>95592</t>
  </si>
  <si>
    <t>95610</t>
  </si>
  <si>
    <t>95611</t>
  </si>
  <si>
    <t>95625</t>
  </si>
  <si>
    <t>95627</t>
  </si>
  <si>
    <t>95633</t>
  </si>
  <si>
    <t>95641</t>
  </si>
  <si>
    <t>95651</t>
  </si>
  <si>
    <t>95656</t>
  </si>
  <si>
    <t>95658</t>
  </si>
  <si>
    <t>95660</t>
  </si>
  <si>
    <t>95675</t>
  </si>
  <si>
    <t>95676</t>
  </si>
  <si>
    <t>95682</t>
  </si>
  <si>
    <t>95690</t>
  </si>
  <si>
    <t>97401</t>
  </si>
  <si>
    <t>97404</t>
  </si>
  <si>
    <t>97406</t>
  </si>
  <si>
    <t>97417</t>
  </si>
  <si>
    <t>97419</t>
  </si>
  <si>
    <t>97421</t>
  </si>
  <si>
    <t>97423</t>
  </si>
  <si>
    <t>97424</t>
  </si>
  <si>
    <t>97201</t>
  </si>
  <si>
    <t>97202</t>
  </si>
  <si>
    <t>97203</t>
  </si>
  <si>
    <t>97204</t>
  </si>
  <si>
    <t>97205</t>
  </si>
  <si>
    <t>97206</t>
  </si>
  <si>
    <t>97208</t>
  </si>
  <si>
    <t>97211</t>
  </si>
  <si>
    <t>97214</t>
  </si>
  <si>
    <t>97215</t>
  </si>
  <si>
    <t>97218</t>
  </si>
  <si>
    <t>97219</t>
  </si>
  <si>
    <t>97225</t>
  </si>
  <si>
    <t>97226</t>
  </si>
  <si>
    <t>97227</t>
  </si>
  <si>
    <t>97232</t>
  </si>
  <si>
    <t>97233</t>
  </si>
  <si>
    <t>97234</t>
  </si>
  <si>
    <t>97601</t>
  </si>
  <si>
    <t>97602</t>
  </si>
  <si>
    <t>97603</t>
  </si>
  <si>
    <t>97606</t>
  </si>
  <si>
    <t>97609</t>
  </si>
  <si>
    <t>14001</t>
  </si>
  <si>
    <t>14003</t>
  </si>
  <si>
    <t>14005</t>
  </si>
  <si>
    <t>14006</t>
  </si>
  <si>
    <t>14007</t>
  </si>
  <si>
    <t>14009</t>
  </si>
  <si>
    <t>14011</t>
  </si>
  <si>
    <t>14012</t>
  </si>
  <si>
    <t>14014</t>
  </si>
  <si>
    <t>14016</t>
  </si>
  <si>
    <t>14019</t>
  </si>
  <si>
    <t>14021</t>
  </si>
  <si>
    <t>14022</t>
  </si>
  <si>
    <t>14023</t>
  </si>
  <si>
    <t>14024</t>
  </si>
  <si>
    <t>14025</t>
  </si>
  <si>
    <t>14026</t>
  </si>
  <si>
    <t>14027</t>
  </si>
  <si>
    <t>14032</t>
  </si>
  <si>
    <t>14033</t>
  </si>
  <si>
    <t>14034</t>
  </si>
  <si>
    <t>14035</t>
  </si>
  <si>
    <t>14036</t>
  </si>
  <si>
    <t>14037</t>
  </si>
  <si>
    <t>14039</t>
  </si>
  <si>
    <t>14040</t>
  </si>
  <si>
    <t>14041</t>
  </si>
  <si>
    <t>14043</t>
  </si>
  <si>
    <t>14044</t>
  </si>
  <si>
    <t>14045</t>
  </si>
  <si>
    <t>14046</t>
  </si>
  <si>
    <t>14047</t>
  </si>
  <si>
    <t>14049</t>
  </si>
  <si>
    <t>14050</t>
  </si>
  <si>
    <t>14053</t>
  </si>
  <si>
    <t>14054</t>
  </si>
  <si>
    <t>14055</t>
  </si>
  <si>
    <t>14059</t>
  </si>
  <si>
    <t>14061</t>
  </si>
  <si>
    <t>14062</t>
  </si>
  <si>
    <t>14063</t>
  </si>
  <si>
    <t>14064</t>
  </si>
  <si>
    <t>14069</t>
  </si>
  <si>
    <t>14070</t>
  </si>
  <si>
    <t>14077</t>
  </si>
  <si>
    <t>14078</t>
  </si>
  <si>
    <t>14079</t>
  </si>
  <si>
    <t>14080</t>
  </si>
  <si>
    <t>14082</t>
  </si>
  <si>
    <t>14083</t>
  </si>
  <si>
    <t>14084</t>
  </si>
  <si>
    <t>14085</t>
  </si>
  <si>
    <t>14086</t>
  </si>
  <si>
    <t>14087</t>
  </si>
  <si>
    <t>14088</t>
  </si>
  <si>
    <t>14089</t>
  </si>
  <si>
    <t>14090</t>
  </si>
  <si>
    <t>14091</t>
  </si>
  <si>
    <t>14093</t>
  </si>
  <si>
    <t>14096</t>
  </si>
  <si>
    <t>14097</t>
  </si>
  <si>
    <t>14098</t>
  </si>
  <si>
    <t>14100</t>
  </si>
  <si>
    <t>14102</t>
  </si>
  <si>
    <t>14103</t>
  </si>
  <si>
    <t>14104</t>
  </si>
  <si>
    <t>14106</t>
  </si>
  <si>
    <t>14107</t>
  </si>
  <si>
    <t>14110</t>
  </si>
  <si>
    <t>14111</t>
  </si>
  <si>
    <t>14116</t>
  </si>
  <si>
    <t>14117</t>
  </si>
  <si>
    <t>14119</t>
  </si>
  <si>
    <t>14120</t>
  </si>
  <si>
    <t>14121</t>
  </si>
  <si>
    <t>14122</t>
  </si>
  <si>
    <t>14124</t>
  </si>
  <si>
    <t>14126</t>
  </si>
  <si>
    <t>14127</t>
  </si>
  <si>
    <t>14130</t>
  </si>
  <si>
    <t>14131</t>
  </si>
  <si>
    <t>14132</t>
  </si>
  <si>
    <t>14134</t>
  </si>
  <si>
    <t>14135</t>
  </si>
  <si>
    <t>14136</t>
  </si>
  <si>
    <t>14138</t>
  </si>
  <si>
    <t>14140</t>
  </si>
  <si>
    <t>14141</t>
  </si>
  <si>
    <t>14143</t>
  </si>
  <si>
    <t>14145</t>
  </si>
  <si>
    <t>14146</t>
  </si>
  <si>
    <t>14147</t>
  </si>
  <si>
    <t>14149</t>
  </si>
  <si>
    <t>14150</t>
  </si>
  <si>
    <t>14159</t>
  </si>
  <si>
    <t>14160</t>
  </si>
  <si>
    <t>14161</t>
  </si>
  <si>
    <t>14162</t>
  </si>
  <si>
    <t>14163</t>
  </si>
  <si>
    <t>14165</t>
  </si>
  <si>
    <t>14168</t>
  </si>
  <si>
    <t>14169</t>
  </si>
  <si>
    <t>14171</t>
  </si>
  <si>
    <t>14172</t>
  </si>
  <si>
    <t>14173</t>
  </si>
  <si>
    <t>14174</t>
  </si>
  <si>
    <t>14175</t>
  </si>
  <si>
    <t>14177</t>
  </si>
  <si>
    <t>14179</t>
  </si>
  <si>
    <t>14180</t>
  </si>
  <si>
    <t>14182</t>
  </si>
  <si>
    <t>14183</t>
  </si>
  <si>
    <t>14184</t>
  </si>
  <si>
    <t>14190</t>
  </si>
  <si>
    <t>14193</t>
  </si>
  <si>
    <t>14194</t>
  </si>
  <si>
    <t>14195</t>
  </si>
  <si>
    <t>14196</t>
  </si>
  <si>
    <t>14198</t>
  </si>
  <si>
    <t>14200</t>
  </si>
  <si>
    <t>14202</t>
  </si>
  <si>
    <t>14203</t>
  </si>
  <si>
    <t>14204</t>
  </si>
  <si>
    <t>14205</t>
  </si>
  <si>
    <t>14206</t>
  </si>
  <si>
    <t>14207</t>
  </si>
  <si>
    <t>14209</t>
  </si>
  <si>
    <t>14211</t>
  </si>
  <si>
    <t>14214</t>
  </si>
  <si>
    <t>14216</t>
  </si>
  <si>
    <t>14218</t>
  </si>
  <si>
    <t>14220</t>
  </si>
  <si>
    <t>14223</t>
  </si>
  <si>
    <t>14224</t>
  </si>
  <si>
    <t>14225</t>
  </si>
  <si>
    <t>14226</t>
  </si>
  <si>
    <t>14227</t>
  </si>
  <si>
    <t>14229</t>
  </si>
  <si>
    <t>14230</t>
  </si>
  <si>
    <t>14231</t>
  </si>
  <si>
    <t>14232</t>
  </si>
  <si>
    <t>14236</t>
  </si>
  <si>
    <t>14237</t>
  </si>
  <si>
    <t>14238</t>
  </si>
  <si>
    <t>14239</t>
  </si>
  <si>
    <t>14240</t>
  </si>
  <si>
    <t>14241</t>
  </si>
  <si>
    <t>14243</t>
  </si>
  <si>
    <t>14244</t>
  </si>
  <si>
    <t>14245</t>
  </si>
  <si>
    <t>14248</t>
  </si>
  <si>
    <t>14249</t>
  </si>
  <si>
    <t>14250</t>
  </si>
  <si>
    <t>14251</t>
  </si>
  <si>
    <t>14252</t>
  </si>
  <si>
    <t>14256</t>
  </si>
  <si>
    <t>14257</t>
  </si>
  <si>
    <t>14260</t>
  </si>
  <si>
    <t>14261</t>
  </si>
  <si>
    <t>14269</t>
  </si>
  <si>
    <t>14270</t>
  </si>
  <si>
    <t>14272</t>
  </si>
  <si>
    <t>14273</t>
  </si>
  <si>
    <t>14275</t>
  </si>
  <si>
    <t>14276</t>
  </si>
  <si>
    <t>14278</t>
  </si>
  <si>
    <t>14280</t>
  </si>
  <si>
    <t>14281</t>
  </si>
  <si>
    <t>14282</t>
  </si>
  <si>
    <t>14283</t>
  </si>
  <si>
    <t>14284</t>
  </si>
  <si>
    <t>14285</t>
  </si>
  <si>
    <t>14286</t>
  </si>
  <si>
    <t>14287</t>
  </si>
  <si>
    <t>14288</t>
  </si>
  <si>
    <t>14289</t>
  </si>
  <si>
    <t>14290</t>
  </si>
  <si>
    <t>14291</t>
  </si>
  <si>
    <t>14293</t>
  </si>
  <si>
    <t>14297</t>
  </si>
  <si>
    <t>14298</t>
  </si>
  <si>
    <t>14299</t>
  </si>
  <si>
    <t>14300</t>
  </si>
  <si>
    <t>14302</t>
  </si>
  <si>
    <t>14303</t>
  </si>
  <si>
    <t>14304</t>
  </si>
  <si>
    <t>14305</t>
  </si>
  <si>
    <t>14306</t>
  </si>
  <si>
    <t>14308</t>
  </si>
  <si>
    <t>14309</t>
  </si>
  <si>
    <t>14310</t>
  </si>
  <si>
    <t>14312</t>
  </si>
  <si>
    <t>14316</t>
  </si>
  <si>
    <t>14318</t>
  </si>
  <si>
    <t>14320</t>
  </si>
  <si>
    <t>14322</t>
  </si>
  <si>
    <t>14326</t>
  </si>
  <si>
    <t>14329</t>
  </si>
  <si>
    <t>14332</t>
  </si>
  <si>
    <t>14333</t>
  </si>
  <si>
    <t>14334</t>
  </si>
  <si>
    <t>14335</t>
  </si>
  <si>
    <t>14336</t>
  </si>
  <si>
    <t>14337</t>
  </si>
  <si>
    <t>14338</t>
  </si>
  <si>
    <t>14342</t>
  </si>
  <si>
    <t>14343</t>
  </si>
  <si>
    <t>14344</t>
  </si>
  <si>
    <t>14345</t>
  </si>
  <si>
    <t>14346</t>
  </si>
  <si>
    <t>14347</t>
  </si>
  <si>
    <t>14348</t>
  </si>
  <si>
    <t>14349</t>
  </si>
  <si>
    <t>14352</t>
  </si>
  <si>
    <t>14353</t>
  </si>
  <si>
    <t>14355</t>
  </si>
  <si>
    <t>14357</t>
  </si>
  <si>
    <t>14358</t>
  </si>
  <si>
    <t>14360</t>
  </si>
  <si>
    <t>14362</t>
  </si>
  <si>
    <t>14364</t>
  </si>
  <si>
    <t>14367</t>
  </si>
  <si>
    <t>14368</t>
  </si>
  <si>
    <t>14369</t>
  </si>
  <si>
    <t>14370</t>
  </si>
  <si>
    <t>14371</t>
  </si>
  <si>
    <t>14374</t>
  </si>
  <si>
    <t>14375</t>
  </si>
  <si>
    <t>14377</t>
  </si>
  <si>
    <t>14378</t>
  </si>
  <si>
    <t>14379</t>
  </si>
  <si>
    <t>14380</t>
  </si>
  <si>
    <t>14381</t>
  </si>
  <si>
    <t>14385</t>
  </si>
  <si>
    <t>14389</t>
  </si>
  <si>
    <t>14390</t>
  </si>
  <si>
    <t>14391</t>
  </si>
  <si>
    <t>14393</t>
  </si>
  <si>
    <t>14394</t>
  </si>
  <si>
    <t>14396</t>
  </si>
  <si>
    <t>14397</t>
  </si>
  <si>
    <t>14398</t>
  </si>
  <si>
    <t>14399</t>
  </si>
  <si>
    <t>14400</t>
  </si>
  <si>
    <t>14401</t>
  </si>
  <si>
    <t>14402</t>
  </si>
  <si>
    <t>14403</t>
  </si>
  <si>
    <t>14404</t>
  </si>
  <si>
    <t>14405</t>
  </si>
  <si>
    <t>14406</t>
  </si>
  <si>
    <t>14409</t>
  </si>
  <si>
    <t>14410</t>
  </si>
  <si>
    <t>14411</t>
  </si>
  <si>
    <t>14412</t>
  </si>
  <si>
    <t>14419</t>
  </si>
  <si>
    <t>14421</t>
  </si>
  <si>
    <t>14424</t>
  </si>
  <si>
    <t>14425</t>
  </si>
  <si>
    <t>14426</t>
  </si>
  <si>
    <t>14427</t>
  </si>
  <si>
    <t>14430</t>
  </si>
  <si>
    <t>14431</t>
  </si>
  <si>
    <t>14435</t>
  </si>
  <si>
    <t>14439</t>
  </si>
  <si>
    <t>14445</t>
  </si>
  <si>
    <t>14446</t>
  </si>
  <si>
    <t>14448</t>
  </si>
  <si>
    <t>14449</t>
  </si>
  <si>
    <t>14452</t>
  </si>
  <si>
    <t>14453</t>
  </si>
  <si>
    <t>14455</t>
  </si>
  <si>
    <t>14457</t>
  </si>
  <si>
    <t>14458</t>
  </si>
  <si>
    <t>14460</t>
  </si>
  <si>
    <t>14461</t>
  </si>
  <si>
    <t>14465</t>
  </si>
  <si>
    <t>14466</t>
  </si>
  <si>
    <t>14467</t>
  </si>
  <si>
    <t>14468</t>
  </si>
  <si>
    <t>14469</t>
  </si>
  <si>
    <t>14473</t>
  </si>
  <si>
    <t>14474</t>
  </si>
  <si>
    <t>14475</t>
  </si>
  <si>
    <t>14476</t>
  </si>
  <si>
    <t>14478</t>
  </si>
  <si>
    <t>14480</t>
  </si>
  <si>
    <t>14482</t>
  </si>
  <si>
    <t>14483</t>
  </si>
  <si>
    <t>14484</t>
  </si>
  <si>
    <t>14486</t>
  </si>
  <si>
    <t>14487</t>
  </si>
  <si>
    <t>14491</t>
  </si>
  <si>
    <t>14492</t>
  </si>
  <si>
    <t>14494</t>
  </si>
  <si>
    <t>14496</t>
  </si>
  <si>
    <t>14497</t>
  </si>
  <si>
    <t>14498</t>
  </si>
  <si>
    <t>14499</t>
  </si>
  <si>
    <t>14500</t>
  </si>
  <si>
    <t>14501</t>
  </si>
  <si>
    <t>14502</t>
  </si>
  <si>
    <t>14504</t>
  </si>
  <si>
    <t>14506</t>
  </si>
  <si>
    <t>14510</t>
  </si>
  <si>
    <t>14511</t>
  </si>
  <si>
    <t>14512</t>
  </si>
  <si>
    <t>14514</t>
  </si>
  <si>
    <t>14515</t>
  </si>
  <si>
    <t>14516</t>
  </si>
  <si>
    <t>14519</t>
  </si>
  <si>
    <t>14520</t>
  </si>
  <si>
    <t>14522</t>
  </si>
  <si>
    <t>14524</t>
  </si>
  <si>
    <t>14527</t>
  </si>
  <si>
    <t>14528</t>
  </si>
  <si>
    <t>14529</t>
  </si>
  <si>
    <t>14531</t>
  </si>
  <si>
    <t>14533</t>
  </si>
  <si>
    <t>14534</t>
  </si>
  <si>
    <t>14535</t>
  </si>
  <si>
    <t>14536</t>
  </si>
  <si>
    <t>14538</t>
  </si>
  <si>
    <t>14540</t>
  </si>
  <si>
    <t>14541</t>
  </si>
  <si>
    <t>14542</t>
  </si>
  <si>
    <t>14543</t>
  </si>
  <si>
    <t>14546</t>
  </si>
  <si>
    <t>14547</t>
  </si>
  <si>
    <t>14550</t>
  </si>
  <si>
    <t>14552</t>
  </si>
  <si>
    <t>14554</t>
  </si>
  <si>
    <t>14555</t>
  </si>
  <si>
    <t>14557</t>
  </si>
  <si>
    <t>14559</t>
  </si>
  <si>
    <t>14563</t>
  </si>
  <si>
    <t>14565</t>
  </si>
  <si>
    <t>14569</t>
  </si>
  <si>
    <t>14570</t>
  </si>
  <si>
    <t>14571</t>
  </si>
  <si>
    <t>14572</t>
  </si>
  <si>
    <t>14574</t>
  </si>
  <si>
    <t>14575</t>
  </si>
  <si>
    <t>14576</t>
  </si>
  <si>
    <t>14578</t>
  </si>
  <si>
    <t>14579</t>
  </si>
  <si>
    <t>14582</t>
  </si>
  <si>
    <t>14586</t>
  </si>
  <si>
    <t>14588</t>
  </si>
  <si>
    <t>14589</t>
  </si>
  <si>
    <t>14590</t>
  </si>
  <si>
    <t>14591</t>
  </si>
  <si>
    <t>14592</t>
  </si>
  <si>
    <t>14593</t>
  </si>
  <si>
    <t>14595</t>
  </si>
  <si>
    <t>14598</t>
  </si>
  <si>
    <t>14601</t>
  </si>
  <si>
    <t>14602</t>
  </si>
  <si>
    <t>14603</t>
  </si>
  <si>
    <t>14605</t>
  </si>
  <si>
    <t>14606</t>
  </si>
  <si>
    <t>14607</t>
  </si>
  <si>
    <t>14609</t>
  </si>
  <si>
    <t>14610</t>
  </si>
  <si>
    <t>14613</t>
  </si>
  <si>
    <t>14614</t>
  </si>
  <si>
    <t>14619</t>
  </si>
  <si>
    <t>14620</t>
  </si>
  <si>
    <t>14621</t>
  </si>
  <si>
    <t>14622</t>
  </si>
  <si>
    <t>14625</t>
  </si>
  <si>
    <t>14626</t>
  </si>
  <si>
    <t>14627</t>
  </si>
  <si>
    <t>14630</t>
  </si>
  <si>
    <t>14635</t>
  </si>
  <si>
    <t>14637</t>
  </si>
  <si>
    <t>14639</t>
  </si>
  <si>
    <t>14640</t>
  </si>
  <si>
    <t>14643</t>
  </si>
  <si>
    <t>14644</t>
  </si>
  <si>
    <t>14645</t>
  </si>
  <si>
    <t>14646</t>
  </si>
  <si>
    <t>14648</t>
  </si>
  <si>
    <t>14649</t>
  </si>
  <si>
    <t>14650</t>
  </si>
  <si>
    <t>14651</t>
  </si>
  <si>
    <t>14652</t>
  </si>
  <si>
    <t>14654</t>
  </si>
  <si>
    <t>14656</t>
  </si>
  <si>
    <t>14657</t>
  </si>
  <si>
    <t>14658</t>
  </si>
  <si>
    <t>14659</t>
  </si>
  <si>
    <t>14660</t>
  </si>
  <si>
    <t>14661</t>
  </si>
  <si>
    <t>14664</t>
  </si>
  <si>
    <t>14665</t>
  </si>
  <si>
    <t>14666</t>
  </si>
  <si>
    <t>14667</t>
  </si>
  <si>
    <t>14668</t>
  </si>
  <si>
    <t>14669</t>
  </si>
  <si>
    <t>14672</t>
  </si>
  <si>
    <t>14674</t>
  </si>
  <si>
    <t>14676</t>
  </si>
  <si>
    <t>14677</t>
  </si>
  <si>
    <t>14678</t>
  </si>
  <si>
    <t>14679</t>
  </si>
  <si>
    <t>14680</t>
  </si>
  <si>
    <t>14681</t>
  </si>
  <si>
    <t>14682</t>
  </si>
  <si>
    <t>14684</t>
  </si>
  <si>
    <t>14685</t>
  </si>
  <si>
    <t>14687</t>
  </si>
  <si>
    <t>14689</t>
  </si>
  <si>
    <t>14692</t>
  </si>
  <si>
    <t>14694</t>
  </si>
  <si>
    <t>14698</t>
  </si>
  <si>
    <t>14699</t>
  </si>
  <si>
    <t>14700</t>
  </si>
  <si>
    <t>14701</t>
  </si>
  <si>
    <t>14705</t>
  </si>
  <si>
    <t>14706</t>
  </si>
  <si>
    <t>14708</t>
  </si>
  <si>
    <t>14709</t>
  </si>
  <si>
    <t>14710</t>
  </si>
  <si>
    <t>14711</t>
  </si>
  <si>
    <t>14712</t>
  </si>
  <si>
    <t>14713</t>
  </si>
  <si>
    <t>14714</t>
  </si>
  <si>
    <t>14715</t>
  </si>
  <si>
    <t>14716</t>
  </si>
  <si>
    <t>14719</t>
  </si>
  <si>
    <t>14720</t>
  </si>
  <si>
    <t>14721</t>
  </si>
  <si>
    <t>14723</t>
  </si>
  <si>
    <t>14724</t>
  </si>
  <si>
    <t>14726</t>
  </si>
  <si>
    <t>14728</t>
  </si>
  <si>
    <t>14731</t>
  </si>
  <si>
    <t>14732</t>
  </si>
  <si>
    <t>14733</t>
  </si>
  <si>
    <t>14734</t>
  </si>
  <si>
    <t>14735</t>
  </si>
  <si>
    <t>14737</t>
  </si>
  <si>
    <t>14739</t>
  </si>
  <si>
    <t>14740</t>
  </si>
  <si>
    <t>14741</t>
  </si>
  <si>
    <t>14742</t>
  </si>
  <si>
    <t>14743</t>
  </si>
  <si>
    <t>14744</t>
  </si>
  <si>
    <t>14745</t>
  </si>
  <si>
    <t>14747</t>
  </si>
  <si>
    <t>14748</t>
  </si>
  <si>
    <t>14751</t>
  </si>
  <si>
    <t>14752</t>
  </si>
  <si>
    <t>14753</t>
  </si>
  <si>
    <t>14754</t>
  </si>
  <si>
    <t>14755</t>
  </si>
  <si>
    <t>14756</t>
  </si>
  <si>
    <t>14758</t>
  </si>
  <si>
    <t>14759</t>
  </si>
  <si>
    <t>14760</t>
  </si>
  <si>
    <t>14762</t>
  </si>
  <si>
    <t>14764</t>
  </si>
  <si>
    <t>27001</t>
  </si>
  <si>
    <t>27002</t>
  </si>
  <si>
    <t>27003</t>
  </si>
  <si>
    <t>27004</t>
  </si>
  <si>
    <t>27005</t>
  </si>
  <si>
    <t>27006</t>
  </si>
  <si>
    <t>27009</t>
  </si>
  <si>
    <t>27010</t>
  </si>
  <si>
    <t>27011</t>
  </si>
  <si>
    <t>27012</t>
  </si>
  <si>
    <t>27013</t>
  </si>
  <si>
    <t>27014</t>
  </si>
  <si>
    <t>27015</t>
  </si>
  <si>
    <t>27016</t>
  </si>
  <si>
    <t>27017</t>
  </si>
  <si>
    <t>27018</t>
  </si>
  <si>
    <t>27019</t>
  </si>
  <si>
    <t>27020</t>
  </si>
  <si>
    <t>27021</t>
  </si>
  <si>
    <t>27023</t>
  </si>
  <si>
    <t>27025</t>
  </si>
  <si>
    <t>27026</t>
  </si>
  <si>
    <t>27027</t>
  </si>
  <si>
    <t>27028</t>
  </si>
  <si>
    <t>27031</t>
  </si>
  <si>
    <t>27032</t>
  </si>
  <si>
    <t>27033</t>
  </si>
  <si>
    <t>27034</t>
  </si>
  <si>
    <t>27035</t>
  </si>
  <si>
    <t>27036</t>
  </si>
  <si>
    <t>27037</t>
  </si>
  <si>
    <t>27038</t>
  </si>
  <si>
    <t>27039</t>
  </si>
  <si>
    <t>27040</t>
  </si>
  <si>
    <t>27042</t>
  </si>
  <si>
    <t>27043</t>
  </si>
  <si>
    <t>27044</t>
  </si>
  <si>
    <t>27045</t>
  </si>
  <si>
    <t>27046</t>
  </si>
  <si>
    <t>27047</t>
  </si>
  <si>
    <t>27048</t>
  </si>
  <si>
    <t>27049</t>
  </si>
  <si>
    <t>27050</t>
  </si>
  <si>
    <t>27051</t>
  </si>
  <si>
    <t>27052</t>
  </si>
  <si>
    <t>27053</t>
  </si>
  <si>
    <t>27054</t>
  </si>
  <si>
    <t>27055</t>
  </si>
  <si>
    <t>27056</t>
  </si>
  <si>
    <t>27057</t>
  </si>
  <si>
    <t>27059</t>
  </si>
  <si>
    <t>27061</t>
  </si>
  <si>
    <t>27062</t>
  </si>
  <si>
    <t>27063</t>
  </si>
  <si>
    <t>27064</t>
  </si>
  <si>
    <t>27065</t>
  </si>
  <si>
    <t>27066</t>
  </si>
  <si>
    <t>27067</t>
  </si>
  <si>
    <t>27068</t>
  </si>
  <si>
    <t>27069</t>
  </si>
  <si>
    <t>27070</t>
  </si>
  <si>
    <t>27071</t>
  </si>
  <si>
    <t>27072</t>
  </si>
  <si>
    <t>27073</t>
  </si>
  <si>
    <t>27074</t>
  </si>
  <si>
    <t>27075</t>
  </si>
  <si>
    <t>27076</t>
  </si>
  <si>
    <t>27077</t>
  </si>
  <si>
    <t>27078</t>
  </si>
  <si>
    <t>27079</t>
  </si>
  <si>
    <t>27081</t>
  </si>
  <si>
    <t>27082</t>
  </si>
  <si>
    <t>27083</t>
  </si>
  <si>
    <t>27085</t>
  </si>
  <si>
    <t>27089</t>
  </si>
  <si>
    <t>27091</t>
  </si>
  <si>
    <t>27094</t>
  </si>
  <si>
    <t>27095</t>
  </si>
  <si>
    <t>27096</t>
  </si>
  <si>
    <t>27097</t>
  </si>
  <si>
    <t>27098</t>
  </si>
  <si>
    <t>27099</t>
  </si>
  <si>
    <t>27100</t>
  </si>
  <si>
    <t>27101</t>
  </si>
  <si>
    <t>27102</t>
  </si>
  <si>
    <t>27103</t>
  </si>
  <si>
    <t>27104</t>
  </si>
  <si>
    <t>27105</t>
  </si>
  <si>
    <t>27106</t>
  </si>
  <si>
    <t>27107</t>
  </si>
  <si>
    <t>27108</t>
  </si>
  <si>
    <t>27109</t>
  </si>
  <si>
    <t>27110</t>
  </si>
  <si>
    <t>27111</t>
  </si>
  <si>
    <t>27112</t>
  </si>
  <si>
    <t>27113</t>
  </si>
  <si>
    <t>27114</t>
  </si>
  <si>
    <t>27115</t>
  </si>
  <si>
    <t>27116</t>
  </si>
  <si>
    <t>27117</t>
  </si>
  <si>
    <t>27118</t>
  </si>
  <si>
    <t>27119</t>
  </si>
  <si>
    <t>27120</t>
  </si>
  <si>
    <t>27123</t>
  </si>
  <si>
    <t>27124</t>
  </si>
  <si>
    <t>27125</t>
  </si>
  <si>
    <t>27126</t>
  </si>
  <si>
    <t>27127</t>
  </si>
  <si>
    <t>27129</t>
  </si>
  <si>
    <t>27130</t>
  </si>
  <si>
    <t>27132</t>
  </si>
  <si>
    <t>27133</t>
  </si>
  <si>
    <t>27134</t>
  </si>
  <si>
    <t>27135</t>
  </si>
  <si>
    <t>27136</t>
  </si>
  <si>
    <t>27137</t>
  </si>
  <si>
    <t>27138</t>
  </si>
  <si>
    <t>27139</t>
  </si>
  <si>
    <t>27140</t>
  </si>
  <si>
    <t>27141</t>
  </si>
  <si>
    <t>27142</t>
  </si>
  <si>
    <t>27144</t>
  </si>
  <si>
    <t>27146</t>
  </si>
  <si>
    <t>27147</t>
  </si>
  <si>
    <t>27148</t>
  </si>
  <si>
    <t>27149</t>
  </si>
  <si>
    <t>27151</t>
  </si>
  <si>
    <t>27152</t>
  </si>
  <si>
    <t>27153</t>
  </si>
  <si>
    <t>27154</t>
  </si>
  <si>
    <t>27155</t>
  </si>
  <si>
    <t>27156</t>
  </si>
  <si>
    <t>27157</t>
  </si>
  <si>
    <t>27158</t>
  </si>
  <si>
    <t>27161</t>
  </si>
  <si>
    <t>27162</t>
  </si>
  <si>
    <t>27163</t>
  </si>
  <si>
    <t>27164</t>
  </si>
  <si>
    <t>27165</t>
  </si>
  <si>
    <t>27167</t>
  </si>
  <si>
    <t>27168</t>
  </si>
  <si>
    <t>27169</t>
  </si>
  <si>
    <t>27170</t>
  </si>
  <si>
    <t>27171</t>
  </si>
  <si>
    <t>27173</t>
  </si>
  <si>
    <t>27174</t>
  </si>
  <si>
    <t>27176</t>
  </si>
  <si>
    <t>27177</t>
  </si>
  <si>
    <t>27179</t>
  </si>
  <si>
    <t>27181</t>
  </si>
  <si>
    <t>27182</t>
  </si>
  <si>
    <t>27183</t>
  </si>
  <si>
    <t>27184</t>
  </si>
  <si>
    <t>27185</t>
  </si>
  <si>
    <t>27187</t>
  </si>
  <si>
    <t>27188</t>
  </si>
  <si>
    <t>27189</t>
  </si>
  <si>
    <t>27190</t>
  </si>
  <si>
    <t>27191</t>
  </si>
  <si>
    <t>27192</t>
  </si>
  <si>
    <t>27193</t>
  </si>
  <si>
    <t>27194</t>
  </si>
  <si>
    <t>27196</t>
  </si>
  <si>
    <t>27198</t>
  </si>
  <si>
    <t>27199</t>
  </si>
  <si>
    <t>27200</t>
  </si>
  <si>
    <t>27201</t>
  </si>
  <si>
    <t>27202</t>
  </si>
  <si>
    <t>27203</t>
  </si>
  <si>
    <t>27204</t>
  </si>
  <si>
    <t>27205</t>
  </si>
  <si>
    <t>27206</t>
  </si>
  <si>
    <t>27207</t>
  </si>
  <si>
    <t>27208</t>
  </si>
  <si>
    <t>27209</t>
  </si>
  <si>
    <t>27210</t>
  </si>
  <si>
    <t>27212</t>
  </si>
  <si>
    <t>27213</t>
  </si>
  <si>
    <t>27214</t>
  </si>
  <si>
    <t>27215</t>
  </si>
  <si>
    <t>27216</t>
  </si>
  <si>
    <t>27217</t>
  </si>
  <si>
    <t>27218</t>
  </si>
  <si>
    <t>27219</t>
  </si>
  <si>
    <t>27220</t>
  </si>
  <si>
    <t>27222</t>
  </si>
  <si>
    <t>27224</t>
  </si>
  <si>
    <t>27226</t>
  </si>
  <si>
    <t>27227</t>
  </si>
  <si>
    <t>27228</t>
  </si>
  <si>
    <t>27231</t>
  </si>
  <si>
    <t>27232</t>
  </si>
  <si>
    <t>27233</t>
  </si>
  <si>
    <t>27234</t>
  </si>
  <si>
    <t>27235</t>
  </si>
  <si>
    <t>27237</t>
  </si>
  <si>
    <t>27238</t>
  </si>
  <si>
    <t>27239</t>
  </si>
  <si>
    <t>27240</t>
  </si>
  <si>
    <t>27241</t>
  </si>
  <si>
    <t>27242</t>
  </si>
  <si>
    <t>27243</t>
  </si>
  <si>
    <t>27245</t>
  </si>
  <si>
    <t>27246</t>
  </si>
  <si>
    <t>27247</t>
  </si>
  <si>
    <t>27248</t>
  </si>
  <si>
    <t>27249</t>
  </si>
  <si>
    <t>27251</t>
  </si>
  <si>
    <t>27252</t>
  </si>
  <si>
    <t>27254</t>
  </si>
  <si>
    <t>27256</t>
  </si>
  <si>
    <t>27258</t>
  </si>
  <si>
    <t>27259</t>
  </si>
  <si>
    <t>27260</t>
  </si>
  <si>
    <t>27261</t>
  </si>
  <si>
    <t>27263</t>
  </si>
  <si>
    <t>27266</t>
  </si>
  <si>
    <t>27267</t>
  </si>
  <si>
    <t>27269</t>
  </si>
  <si>
    <t>27271</t>
  </si>
  <si>
    <t>27273</t>
  </si>
  <si>
    <t>27275</t>
  </si>
  <si>
    <t>27276</t>
  </si>
  <si>
    <t>27277</t>
  </si>
  <si>
    <t>27278</t>
  </si>
  <si>
    <t>27279</t>
  </si>
  <si>
    <t>27280</t>
  </si>
  <si>
    <t>27281</t>
  </si>
  <si>
    <t>27282</t>
  </si>
  <si>
    <t>27285</t>
  </si>
  <si>
    <t>27286</t>
  </si>
  <si>
    <t>27287</t>
  </si>
  <si>
    <t>27288</t>
  </si>
  <si>
    <t>27289</t>
  </si>
  <si>
    <t>27290</t>
  </si>
  <si>
    <t>27291</t>
  </si>
  <si>
    <t>27294</t>
  </si>
  <si>
    <t>27295</t>
  </si>
  <si>
    <t>27298</t>
  </si>
  <si>
    <t>27299</t>
  </si>
  <si>
    <t>27300</t>
  </si>
  <si>
    <t>27301</t>
  </si>
  <si>
    <t>27302</t>
  </si>
  <si>
    <t>27304</t>
  </si>
  <si>
    <t>27306</t>
  </si>
  <si>
    <t>27307</t>
  </si>
  <si>
    <t>27309</t>
  </si>
  <si>
    <t>27310</t>
  </si>
  <si>
    <t>27311</t>
  </si>
  <si>
    <t>27312</t>
  </si>
  <si>
    <t>27313</t>
  </si>
  <si>
    <t>27315</t>
  </si>
  <si>
    <t>27316</t>
  </si>
  <si>
    <t>27317</t>
  </si>
  <si>
    <t>27318</t>
  </si>
  <si>
    <t>27319</t>
  </si>
  <si>
    <t>27320</t>
  </si>
  <si>
    <t>27321</t>
  </si>
  <si>
    <t>27322</t>
  </si>
  <si>
    <t>27323</t>
  </si>
  <si>
    <t>27324</t>
  </si>
  <si>
    <t>27325</t>
  </si>
  <si>
    <t>27326</t>
  </si>
  <si>
    <t>27327</t>
  </si>
  <si>
    <t>27329</t>
  </si>
  <si>
    <t>27330</t>
  </si>
  <si>
    <t>27331</t>
  </si>
  <si>
    <t>27332</t>
  </si>
  <si>
    <t>27333</t>
  </si>
  <si>
    <t>27334</t>
  </si>
  <si>
    <t>27335</t>
  </si>
  <si>
    <t>27336</t>
  </si>
  <si>
    <t>27337</t>
  </si>
  <si>
    <t>27338</t>
  </si>
  <si>
    <t>27339</t>
  </si>
  <si>
    <t>27340</t>
  </si>
  <si>
    <t>27341</t>
  </si>
  <si>
    <t>27342</t>
  </si>
  <si>
    <t>27343</t>
  </si>
  <si>
    <t>27345</t>
  </si>
  <si>
    <t>27346</t>
  </si>
  <si>
    <t>27347</t>
  </si>
  <si>
    <t>27349</t>
  </si>
  <si>
    <t>27350</t>
  </si>
  <si>
    <t>27351</t>
  </si>
  <si>
    <t>27353</t>
  </si>
  <si>
    <t>27354</t>
  </si>
  <si>
    <t>27355</t>
  </si>
  <si>
    <t>27358</t>
  </si>
  <si>
    <t>27359</t>
  </si>
  <si>
    <t>27360</t>
  </si>
  <si>
    <t>27361</t>
  </si>
  <si>
    <t>27363</t>
  </si>
  <si>
    <t>27364</t>
  </si>
  <si>
    <t>27365</t>
  </si>
  <si>
    <t>27366</t>
  </si>
  <si>
    <t>27367</t>
  </si>
  <si>
    <t>27368</t>
  </si>
  <si>
    <t>27369</t>
  </si>
  <si>
    <t>27370</t>
  </si>
  <si>
    <t>27371</t>
  </si>
  <si>
    <t>27372</t>
  </si>
  <si>
    <t>27373</t>
  </si>
  <si>
    <t>27374</t>
  </si>
  <si>
    <t>27375</t>
  </si>
  <si>
    <t>27376</t>
  </si>
  <si>
    <t>27377</t>
  </si>
  <si>
    <t>27378</t>
  </si>
  <si>
    <t>27379</t>
  </si>
  <si>
    <t>27380</t>
  </si>
  <si>
    <t>27381</t>
  </si>
  <si>
    <t>27382</t>
  </si>
  <si>
    <t>27383</t>
  </si>
  <si>
    <t>27384</t>
  </si>
  <si>
    <t>27385</t>
  </si>
  <si>
    <t>27388</t>
  </si>
  <si>
    <t>27389</t>
  </si>
  <si>
    <t>27390</t>
  </si>
  <si>
    <t>27391</t>
  </si>
  <si>
    <t>27392</t>
  </si>
  <si>
    <t>27393</t>
  </si>
  <si>
    <t>27394</t>
  </si>
  <si>
    <t>27395</t>
  </si>
  <si>
    <t>27396</t>
  </si>
  <si>
    <t>27398</t>
  </si>
  <si>
    <t>27399</t>
  </si>
  <si>
    <t>27400</t>
  </si>
  <si>
    <t>27401</t>
  </si>
  <si>
    <t>27403</t>
  </si>
  <si>
    <t>27404</t>
  </si>
  <si>
    <t>27405</t>
  </si>
  <si>
    <t>27406</t>
  </si>
  <si>
    <t>27407</t>
  </si>
  <si>
    <t>27408</t>
  </si>
  <si>
    <t>27410</t>
  </si>
  <si>
    <t>27411</t>
  </si>
  <si>
    <t>27412</t>
  </si>
  <si>
    <t>27413</t>
  </si>
  <si>
    <t>27414</t>
  </si>
  <si>
    <t>27415</t>
  </si>
  <si>
    <t>27417</t>
  </si>
  <si>
    <t>27418</t>
  </si>
  <si>
    <t>27419</t>
  </si>
  <si>
    <t>27420</t>
  </si>
  <si>
    <t>27421</t>
  </si>
  <si>
    <t>27422</t>
  </si>
  <si>
    <t>27423</t>
  </si>
  <si>
    <t>27424</t>
  </si>
  <si>
    <t>27425</t>
  </si>
  <si>
    <t>27426</t>
  </si>
  <si>
    <t>27427</t>
  </si>
  <si>
    <t>27428</t>
  </si>
  <si>
    <t>27429</t>
  </si>
  <si>
    <t>27430</t>
  </si>
  <si>
    <t>27431</t>
  </si>
  <si>
    <t>27432</t>
  </si>
  <si>
    <t>27433</t>
  </si>
  <si>
    <t>27434</t>
  </si>
  <si>
    <t>27435</t>
  </si>
  <si>
    <t>27436</t>
  </si>
  <si>
    <t>27437</t>
  </si>
  <si>
    <t>27438</t>
  </si>
  <si>
    <t>27439</t>
  </si>
  <si>
    <t>27440</t>
  </si>
  <si>
    <t>27441</t>
  </si>
  <si>
    <t>27442</t>
  </si>
  <si>
    <t>27444</t>
  </si>
  <si>
    <t>27445</t>
  </si>
  <si>
    <t>27446</t>
  </si>
  <si>
    <t>27447</t>
  </si>
  <si>
    <t>27451</t>
  </si>
  <si>
    <t>27453</t>
  </si>
  <si>
    <t>27454</t>
  </si>
  <si>
    <t>27455</t>
  </si>
  <si>
    <t>27456</t>
  </si>
  <si>
    <t>27457</t>
  </si>
  <si>
    <t>27459</t>
  </si>
  <si>
    <t>27460</t>
  </si>
  <si>
    <t>27462</t>
  </si>
  <si>
    <t>27463</t>
  </si>
  <si>
    <t>27464</t>
  </si>
  <si>
    <t>27465</t>
  </si>
  <si>
    <t>27466</t>
  </si>
  <si>
    <t>27467</t>
  </si>
  <si>
    <t>27468</t>
  </si>
  <si>
    <t>27469</t>
  </si>
  <si>
    <t>27471</t>
  </si>
  <si>
    <t>27472</t>
  </si>
  <si>
    <t>27473</t>
  </si>
  <si>
    <t>27474</t>
  </si>
  <si>
    <t>27475</t>
  </si>
  <si>
    <t>27476</t>
  </si>
  <si>
    <t>27477</t>
  </si>
  <si>
    <t>27478</t>
  </si>
  <si>
    <t>27480</t>
  </si>
  <si>
    <t>27481</t>
  </si>
  <si>
    <t>27482</t>
  </si>
  <si>
    <t>27483</t>
  </si>
  <si>
    <t>27485</t>
  </si>
  <si>
    <t>27486</t>
  </si>
  <si>
    <t>27487</t>
  </si>
  <si>
    <t>27488</t>
  </si>
  <si>
    <t>27489</t>
  </si>
  <si>
    <t>27490</t>
  </si>
  <si>
    <t>27492</t>
  </si>
  <si>
    <t>27495</t>
  </si>
  <si>
    <t>27496</t>
  </si>
  <si>
    <t>27497</t>
  </si>
  <si>
    <t>27498</t>
  </si>
  <si>
    <t>27500</t>
  </si>
  <si>
    <t>27501</t>
  </si>
  <si>
    <t>27502</t>
  </si>
  <si>
    <t>27504</t>
  </si>
  <si>
    <t>27505</t>
  </si>
  <si>
    <t>27507</t>
  </si>
  <si>
    <t>27508</t>
  </si>
  <si>
    <t>27511</t>
  </si>
  <si>
    <t>27512</t>
  </si>
  <si>
    <t>27514</t>
  </si>
  <si>
    <t>27516</t>
  </si>
  <si>
    <t>27517</t>
  </si>
  <si>
    <t>27518</t>
  </si>
  <si>
    <t>27520</t>
  </si>
  <si>
    <t>27521</t>
  </si>
  <si>
    <t>27522</t>
  </si>
  <si>
    <t>27524</t>
  </si>
  <si>
    <t>27525</t>
  </si>
  <si>
    <t>27527</t>
  </si>
  <si>
    <t>27528</t>
  </si>
  <si>
    <t>27529</t>
  </si>
  <si>
    <t>27530</t>
  </si>
  <si>
    <t>27531</t>
  </si>
  <si>
    <t>27533</t>
  </si>
  <si>
    <t>27534</t>
  </si>
  <si>
    <t>27535</t>
  </si>
  <si>
    <t>27536</t>
  </si>
  <si>
    <t>27537</t>
  </si>
  <si>
    <t>27538</t>
  </si>
  <si>
    <t>27539</t>
  </si>
  <si>
    <t>27540</t>
  </si>
  <si>
    <t>27541</t>
  </si>
  <si>
    <t>27542</t>
  </si>
  <si>
    <t>27543</t>
  </si>
  <si>
    <t>27544</t>
  </si>
  <si>
    <t>27545</t>
  </si>
  <si>
    <t>27546</t>
  </si>
  <si>
    <t>27547</t>
  </si>
  <si>
    <t>27550</t>
  </si>
  <si>
    <t>27552</t>
  </si>
  <si>
    <t>27553</t>
  </si>
  <si>
    <t>27554</t>
  </si>
  <si>
    <t>27555</t>
  </si>
  <si>
    <t>27556</t>
  </si>
  <si>
    <t>27557</t>
  </si>
  <si>
    <t>27558</t>
  </si>
  <si>
    <t>27560</t>
  </si>
  <si>
    <t>27561</t>
  </si>
  <si>
    <t>27563</t>
  </si>
  <si>
    <t>27564</t>
  </si>
  <si>
    <t>27565</t>
  </si>
  <si>
    <t>27567</t>
  </si>
  <si>
    <t>27568</t>
  </si>
  <si>
    <t>27569</t>
  </si>
  <si>
    <t>27570</t>
  </si>
  <si>
    <t>27571</t>
  </si>
  <si>
    <t>27572</t>
  </si>
  <si>
    <t>27576</t>
  </si>
  <si>
    <t>27577</t>
  </si>
  <si>
    <t>27578</t>
  </si>
  <si>
    <t>27579</t>
  </si>
  <si>
    <t>27580</t>
  </si>
  <si>
    <t>27584</t>
  </si>
  <si>
    <t>27586</t>
  </si>
  <si>
    <t>27587</t>
  </si>
  <si>
    <t>27589</t>
  </si>
  <si>
    <t>27590</t>
  </si>
  <si>
    <t>27591</t>
  </si>
  <si>
    <t>27592</t>
  </si>
  <si>
    <t>27593</t>
  </si>
  <si>
    <t>27594</t>
  </si>
  <si>
    <t>27595</t>
  </si>
  <si>
    <t>27597</t>
  </si>
  <si>
    <t>27598</t>
  </si>
  <si>
    <t>27599</t>
  </si>
  <si>
    <t>27601</t>
  </si>
  <si>
    <t>27602</t>
  </si>
  <si>
    <t>27603</t>
  </si>
  <si>
    <t>27604</t>
  </si>
  <si>
    <t>27605</t>
  </si>
  <si>
    <t>27606</t>
  </si>
  <si>
    <t>27608</t>
  </si>
  <si>
    <t>27609</t>
  </si>
  <si>
    <t>27610</t>
  </si>
  <si>
    <t>27611</t>
  </si>
  <si>
    <t>27612</t>
  </si>
  <si>
    <t>27613</t>
  </si>
  <si>
    <t>27614</t>
  </si>
  <si>
    <t>27615</t>
  </si>
  <si>
    <t>27616</t>
  </si>
  <si>
    <t>27617</t>
  </si>
  <si>
    <t>27618</t>
  </si>
  <si>
    <t>27620</t>
  </si>
  <si>
    <t>27621</t>
  </si>
  <si>
    <t>27622</t>
  </si>
  <si>
    <t>27623</t>
  </si>
  <si>
    <t>27624</t>
  </si>
  <si>
    <t>27625</t>
  </si>
  <si>
    <t>27627</t>
  </si>
  <si>
    <t>27629</t>
  </si>
  <si>
    <t>27630</t>
  </si>
  <si>
    <t>27631</t>
  </si>
  <si>
    <t>27632</t>
  </si>
  <si>
    <t>27633</t>
  </si>
  <si>
    <t>27635</t>
  </si>
  <si>
    <t>27638</t>
  </si>
  <si>
    <t>27640</t>
  </si>
  <si>
    <t>27641</t>
  </si>
  <si>
    <t>27643</t>
  </si>
  <si>
    <t>27644</t>
  </si>
  <si>
    <t>27645</t>
  </si>
  <si>
    <t>27646</t>
  </si>
  <si>
    <t>27649</t>
  </si>
  <si>
    <t>27650</t>
  </si>
  <si>
    <t>27652</t>
  </si>
  <si>
    <t>27654</t>
  </si>
  <si>
    <t>27655</t>
  </si>
  <si>
    <t>27656</t>
  </si>
  <si>
    <t>27658</t>
  </si>
  <si>
    <t>27659</t>
  </si>
  <si>
    <t>27660</t>
  </si>
  <si>
    <t>27661</t>
  </si>
  <si>
    <t>27662</t>
  </si>
  <si>
    <t>27663</t>
  </si>
  <si>
    <t>27664</t>
  </si>
  <si>
    <t>27665</t>
  </si>
  <si>
    <t>27666</t>
  </si>
  <si>
    <t>27667</t>
  </si>
  <si>
    <t>27668</t>
  </si>
  <si>
    <t>27669</t>
  </si>
  <si>
    <t>27670</t>
  </si>
  <si>
    <t>27671</t>
  </si>
  <si>
    <t>27672</t>
  </si>
  <si>
    <t>27673</t>
  </si>
  <si>
    <t>27674</t>
  </si>
  <si>
    <t>27676</t>
  </si>
  <si>
    <t>27677</t>
  </si>
  <si>
    <t>27678</t>
  </si>
  <si>
    <t>27679</t>
  </si>
  <si>
    <t>27680</t>
  </si>
  <si>
    <t>27682</t>
  </si>
  <si>
    <t>27683</t>
  </si>
  <si>
    <t>27684</t>
  </si>
  <si>
    <t>27685</t>
  </si>
  <si>
    <t>27686</t>
  </si>
  <si>
    <t>27689</t>
  </si>
  <si>
    <t>27690</t>
  </si>
  <si>
    <t>27691</t>
  </si>
  <si>
    <t>27692</t>
  </si>
  <si>
    <t>27693</t>
  </si>
  <si>
    <t>27694</t>
  </si>
  <si>
    <t>27695</t>
  </si>
  <si>
    <t>27696</t>
  </si>
  <si>
    <t>27697</t>
  </si>
  <si>
    <t>27698</t>
  </si>
  <si>
    <t>27699</t>
  </si>
  <si>
    <t>27700</t>
  </si>
  <si>
    <t>27701</t>
  </si>
  <si>
    <t>50002</t>
  </si>
  <si>
    <t>50003</t>
  </si>
  <si>
    <t>50004</t>
  </si>
  <si>
    <t>50006</t>
  </si>
  <si>
    <t>50008</t>
  </si>
  <si>
    <t>50013</t>
  </si>
  <si>
    <t>50015</t>
  </si>
  <si>
    <t>50016</t>
  </si>
  <si>
    <t>50019</t>
  </si>
  <si>
    <t>50021</t>
  </si>
  <si>
    <t>50022</t>
  </si>
  <si>
    <t>50023</t>
  </si>
  <si>
    <t>50024</t>
  </si>
  <si>
    <t>50025</t>
  </si>
  <si>
    <t>50026</t>
  </si>
  <si>
    <t>50027</t>
  </si>
  <si>
    <t>50028</t>
  </si>
  <si>
    <t>50029</t>
  </si>
  <si>
    <t>50030</t>
  </si>
  <si>
    <t>50031</t>
  </si>
  <si>
    <t>50032</t>
  </si>
  <si>
    <t>50033</t>
  </si>
  <si>
    <t>50034</t>
  </si>
  <si>
    <t>50036</t>
  </si>
  <si>
    <t>50038</t>
  </si>
  <si>
    <t>50039</t>
  </si>
  <si>
    <t>50040</t>
  </si>
  <si>
    <t>50041</t>
  </si>
  <si>
    <t>50042</t>
  </si>
  <si>
    <t>50044</t>
  </si>
  <si>
    <t>50045</t>
  </si>
  <si>
    <t>50046</t>
  </si>
  <si>
    <t>50048</t>
  </si>
  <si>
    <t>50049</t>
  </si>
  <si>
    <t>50050</t>
  </si>
  <si>
    <t>50052</t>
  </si>
  <si>
    <t>50054</t>
  </si>
  <si>
    <t>50055</t>
  </si>
  <si>
    <t>50058</t>
  </si>
  <si>
    <t>50059</t>
  </si>
  <si>
    <t>50060</t>
  </si>
  <si>
    <t>50062</t>
  </si>
  <si>
    <t>50064</t>
  </si>
  <si>
    <t>50066</t>
  </si>
  <si>
    <t>50069</t>
  </si>
  <si>
    <t>50070</t>
  </si>
  <si>
    <t>50072</t>
  </si>
  <si>
    <t>50074</t>
  </si>
  <si>
    <t>50076</t>
  </si>
  <si>
    <t>50077</t>
  </si>
  <si>
    <t>50078</t>
  </si>
  <si>
    <t>50079</t>
  </si>
  <si>
    <t>50081</t>
  </si>
  <si>
    <t>50082</t>
  </si>
  <si>
    <t>50083</t>
  </si>
  <si>
    <t>50084</t>
  </si>
  <si>
    <t>50085</t>
  </si>
  <si>
    <t>50086</t>
  </si>
  <si>
    <t>50087</t>
  </si>
  <si>
    <t>50088</t>
  </si>
  <si>
    <t>50090</t>
  </si>
  <si>
    <t>50092</t>
  </si>
  <si>
    <t>50093</t>
  </si>
  <si>
    <t>50094</t>
  </si>
  <si>
    <t>50095</t>
  </si>
  <si>
    <t>50096</t>
  </si>
  <si>
    <t>50097</t>
  </si>
  <si>
    <t>50098</t>
  </si>
  <si>
    <t>50099</t>
  </si>
  <si>
    <t>50101</t>
  </si>
  <si>
    <t>50102</t>
  </si>
  <si>
    <t>50105</t>
  </si>
  <si>
    <t>50106</t>
  </si>
  <si>
    <t>50108</t>
  </si>
  <si>
    <t>50109</t>
  </si>
  <si>
    <t>50110</t>
  </si>
  <si>
    <t>50111</t>
  </si>
  <si>
    <t>50112</t>
  </si>
  <si>
    <t>50115</t>
  </si>
  <si>
    <t>50117</t>
  </si>
  <si>
    <t>50118</t>
  </si>
  <si>
    <t>50120</t>
  </si>
  <si>
    <t>50121</t>
  </si>
  <si>
    <t>50124</t>
  </si>
  <si>
    <t>50126</t>
  </si>
  <si>
    <t>50130</t>
  </si>
  <si>
    <t>50135</t>
  </si>
  <si>
    <t>50137</t>
  </si>
  <si>
    <t>50138</t>
  </si>
  <si>
    <t>50139</t>
  </si>
  <si>
    <t>50142</t>
  </si>
  <si>
    <t>50143</t>
  </si>
  <si>
    <t>50144</t>
  </si>
  <si>
    <t>50145</t>
  </si>
  <si>
    <t>50146</t>
  </si>
  <si>
    <t>50147</t>
  </si>
  <si>
    <t>50148</t>
  </si>
  <si>
    <t>50149</t>
  </si>
  <si>
    <t>50150</t>
  </si>
  <si>
    <t>50151</t>
  </si>
  <si>
    <t>50152</t>
  </si>
  <si>
    <t>50155</t>
  </si>
  <si>
    <t>50156</t>
  </si>
  <si>
    <t>50158</t>
  </si>
  <si>
    <t>50159</t>
  </si>
  <si>
    <t>50161</t>
  </si>
  <si>
    <t>50162</t>
  </si>
  <si>
    <t>50164</t>
  </si>
  <si>
    <t>50165</t>
  </si>
  <si>
    <t>50166</t>
  </si>
  <si>
    <t>50167</t>
  </si>
  <si>
    <t>50168</t>
  </si>
  <si>
    <t>50169</t>
  </si>
  <si>
    <t>50172</t>
  </si>
  <si>
    <t>50174</t>
  </si>
  <si>
    <t>50175</t>
  </si>
  <si>
    <t>50176</t>
  </si>
  <si>
    <t>50177</t>
  </si>
  <si>
    <t>50178</t>
  </si>
  <si>
    <t>50181</t>
  </si>
  <si>
    <t>50182</t>
  </si>
  <si>
    <t>50183</t>
  </si>
  <si>
    <t>50184</t>
  </si>
  <si>
    <t>50185</t>
  </si>
  <si>
    <t>50186</t>
  </si>
  <si>
    <t>50188</t>
  </si>
  <si>
    <t>50190</t>
  </si>
  <si>
    <t>50192</t>
  </si>
  <si>
    <t>50193</t>
  </si>
  <si>
    <t>50194</t>
  </si>
  <si>
    <t>50195</t>
  </si>
  <si>
    <t>50196</t>
  </si>
  <si>
    <t>50197</t>
  </si>
  <si>
    <t>50198</t>
  </si>
  <si>
    <t>50199</t>
  </si>
  <si>
    <t>50200</t>
  </si>
  <si>
    <t>50205</t>
  </si>
  <si>
    <t>50207</t>
  </si>
  <si>
    <t>50208</t>
  </si>
  <si>
    <t>50209</t>
  </si>
  <si>
    <t>50210</t>
  </si>
  <si>
    <t>50214</t>
  </si>
  <si>
    <t>50215</t>
  </si>
  <si>
    <t>50216</t>
  </si>
  <si>
    <t>50217</t>
  </si>
  <si>
    <t>50218</t>
  </si>
  <si>
    <t>50219</t>
  </si>
  <si>
    <t>50221</t>
  </si>
  <si>
    <t>50222</t>
  </si>
  <si>
    <t>50225</t>
  </si>
  <si>
    <t>50227</t>
  </si>
  <si>
    <t>50228</t>
  </si>
  <si>
    <t>50229</t>
  </si>
  <si>
    <t>50230</t>
  </si>
  <si>
    <t>50231</t>
  </si>
  <si>
    <t>50232</t>
  </si>
  <si>
    <t>50233</t>
  </si>
  <si>
    <t>50234</t>
  </si>
  <si>
    <t>50235</t>
  </si>
  <si>
    <t>50236</t>
  </si>
  <si>
    <t>50237</t>
  </si>
  <si>
    <t>50238</t>
  </si>
  <si>
    <t>50239</t>
  </si>
  <si>
    <t>50240</t>
  </si>
  <si>
    <t>50241</t>
  </si>
  <si>
    <t>50243</t>
  </si>
  <si>
    <t>50246</t>
  </si>
  <si>
    <t>50247</t>
  </si>
  <si>
    <t>50251</t>
  </si>
  <si>
    <t>50252</t>
  </si>
  <si>
    <t>50253</t>
  </si>
  <si>
    <t>50256</t>
  </si>
  <si>
    <t>50258</t>
  </si>
  <si>
    <t>50259</t>
  </si>
  <si>
    <t>50260</t>
  </si>
  <si>
    <t>50261</t>
  </si>
  <si>
    <t>50262</t>
  </si>
  <si>
    <t>50263</t>
  </si>
  <si>
    <t>50265</t>
  </si>
  <si>
    <t>50266</t>
  </si>
  <si>
    <t>50267</t>
  </si>
  <si>
    <t>50268</t>
  </si>
  <si>
    <t>50269</t>
  </si>
  <si>
    <t>50270</t>
  </si>
  <si>
    <t>50271</t>
  </si>
  <si>
    <t>50272</t>
  </si>
  <si>
    <t>50273</t>
  </si>
  <si>
    <t>50274</t>
  </si>
  <si>
    <t>50275</t>
  </si>
  <si>
    <t>50276</t>
  </si>
  <si>
    <t>50277</t>
  </si>
  <si>
    <t>50278</t>
  </si>
  <si>
    <t>50279</t>
  </si>
  <si>
    <t>50281</t>
  </si>
  <si>
    <t>50282</t>
  </si>
  <si>
    <t>50283</t>
  </si>
  <si>
    <t>50285</t>
  </si>
  <si>
    <t>50288</t>
  </si>
  <si>
    <t>50289</t>
  </si>
  <si>
    <t>50290</t>
  </si>
  <si>
    <t>50291</t>
  </si>
  <si>
    <t>50292</t>
  </si>
  <si>
    <t>50294</t>
  </si>
  <si>
    <t>50295</t>
  </si>
  <si>
    <t>50296</t>
  </si>
  <si>
    <t>50297</t>
  </si>
  <si>
    <t>50298</t>
  </si>
  <si>
    <t>50299</t>
  </si>
  <si>
    <t>50300</t>
  </si>
  <si>
    <t>50302</t>
  </si>
  <si>
    <t>50304</t>
  </si>
  <si>
    <t>50305</t>
  </si>
  <si>
    <t>50310</t>
  </si>
  <si>
    <t>50311</t>
  </si>
  <si>
    <t>50312</t>
  </si>
  <si>
    <t>50315</t>
  </si>
  <si>
    <t>50317</t>
  </si>
  <si>
    <t>50321</t>
  </si>
  <si>
    <t>50324</t>
  </si>
  <si>
    <t>50326</t>
  </si>
  <si>
    <t>50327</t>
  </si>
  <si>
    <t>50328</t>
  </si>
  <si>
    <t>50332</t>
  </si>
  <si>
    <t>50334</t>
  </si>
  <si>
    <t>50335</t>
  </si>
  <si>
    <t>50336</t>
  </si>
  <si>
    <t>50338</t>
  </si>
  <si>
    <t>50340</t>
  </si>
  <si>
    <t>50341</t>
  </si>
  <si>
    <t>50342</t>
  </si>
  <si>
    <t>50345</t>
  </si>
  <si>
    <t>50347</t>
  </si>
  <si>
    <t>50349</t>
  </si>
  <si>
    <t>50350</t>
  </si>
  <si>
    <t>50351</t>
  </si>
  <si>
    <t>50352</t>
  </si>
  <si>
    <t>50353</t>
  </si>
  <si>
    <t>50356</t>
  </si>
  <si>
    <t>50357</t>
  </si>
  <si>
    <t>50359</t>
  </si>
  <si>
    <t>50360</t>
  </si>
  <si>
    <t>50361</t>
  </si>
  <si>
    <t>50362</t>
  </si>
  <si>
    <t>50363</t>
  </si>
  <si>
    <t>50364</t>
  </si>
  <si>
    <t>50365</t>
  </si>
  <si>
    <t>50368</t>
  </si>
  <si>
    <t>50369</t>
  </si>
  <si>
    <t>50370</t>
  </si>
  <si>
    <t>50371</t>
  </si>
  <si>
    <t>50372</t>
  </si>
  <si>
    <t>50373</t>
  </si>
  <si>
    <t>50374</t>
  </si>
  <si>
    <t>50376</t>
  </si>
  <si>
    <t>50378</t>
  </si>
  <si>
    <t>50379</t>
  </si>
  <si>
    <t>50382</t>
  </si>
  <si>
    <t>50384</t>
  </si>
  <si>
    <t>50387</t>
  </si>
  <si>
    <t>50388</t>
  </si>
  <si>
    <t>50389</t>
  </si>
  <si>
    <t>50390</t>
  </si>
  <si>
    <t>50391</t>
  </si>
  <si>
    <t>50393</t>
  </si>
  <si>
    <t>50394</t>
  </si>
  <si>
    <t>50395</t>
  </si>
  <si>
    <t>50397</t>
  </si>
  <si>
    <t>50398</t>
  </si>
  <si>
    <t>50399</t>
  </si>
  <si>
    <t>50400</t>
  </si>
  <si>
    <t>50401</t>
  </si>
  <si>
    <t>50402</t>
  </si>
  <si>
    <t>50403</t>
  </si>
  <si>
    <t>50405</t>
  </si>
  <si>
    <t>50407</t>
  </si>
  <si>
    <t>50408</t>
  </si>
  <si>
    <t>50409</t>
  </si>
  <si>
    <t>50410</t>
  </si>
  <si>
    <t>50411</t>
  </si>
  <si>
    <t>50412</t>
  </si>
  <si>
    <t>50413</t>
  </si>
  <si>
    <t>50417</t>
  </si>
  <si>
    <t>50419</t>
  </si>
  <si>
    <t>50420</t>
  </si>
  <si>
    <t>50421</t>
  </si>
  <si>
    <t>50422</t>
  </si>
  <si>
    <t>50423</t>
  </si>
  <si>
    <t>50425</t>
  </si>
  <si>
    <t>50426</t>
  </si>
  <si>
    <t>50428</t>
  </si>
  <si>
    <t>50429</t>
  </si>
  <si>
    <t>50430</t>
  </si>
  <si>
    <t>50431</t>
  </si>
  <si>
    <t>50433</t>
  </si>
  <si>
    <t>50435</t>
  </si>
  <si>
    <t>50436</t>
  </si>
  <si>
    <t>50437</t>
  </si>
  <si>
    <t>50442</t>
  </si>
  <si>
    <t>50443</t>
  </si>
  <si>
    <t>50444</t>
  </si>
  <si>
    <t>50445</t>
  </si>
  <si>
    <t>50446</t>
  </si>
  <si>
    <t>50447</t>
  </si>
  <si>
    <t>50448</t>
  </si>
  <si>
    <t>50450</t>
  </si>
  <si>
    <t>50451</t>
  </si>
  <si>
    <t>50452</t>
  </si>
  <si>
    <t>50453</t>
  </si>
  <si>
    <t>50454</t>
  </si>
  <si>
    <t>50455</t>
  </si>
  <si>
    <t>50456</t>
  </si>
  <si>
    <t>50457</t>
  </si>
  <si>
    <t>50461</t>
  </si>
  <si>
    <t>50462</t>
  </si>
  <si>
    <t>50463</t>
  </si>
  <si>
    <t>50464</t>
  </si>
  <si>
    <t>50467</t>
  </si>
  <si>
    <t>50468</t>
  </si>
  <si>
    <t>50469</t>
  </si>
  <si>
    <t>50471</t>
  </si>
  <si>
    <t>50472</t>
  </si>
  <si>
    <t>50473</t>
  </si>
  <si>
    <t>50474</t>
  </si>
  <si>
    <t>50475</t>
  </si>
  <si>
    <t>50476</t>
  </si>
  <si>
    <t>50478</t>
  </si>
  <si>
    <t>50479</t>
  </si>
  <si>
    <t>50480</t>
  </si>
  <si>
    <t>50481</t>
  </si>
  <si>
    <t>50482</t>
  </si>
  <si>
    <t>50483</t>
  </si>
  <si>
    <t>50484</t>
  </si>
  <si>
    <t>50486</t>
  </si>
  <si>
    <t>50487</t>
  </si>
  <si>
    <t>50488</t>
  </si>
  <si>
    <t>50489</t>
  </si>
  <si>
    <t>50490</t>
  </si>
  <si>
    <t>50491</t>
  </si>
  <si>
    <t>50492</t>
  </si>
  <si>
    <t>50493</t>
  </si>
  <si>
    <t>50495</t>
  </si>
  <si>
    <t>50496</t>
  </si>
  <si>
    <t>50498</t>
  </si>
  <si>
    <t>50499</t>
  </si>
  <si>
    <t>50500</t>
  </si>
  <si>
    <t>50502</t>
  </si>
  <si>
    <t>50504</t>
  </si>
  <si>
    <t>50505</t>
  </si>
  <si>
    <t>50506</t>
  </si>
  <si>
    <t>50507</t>
  </si>
  <si>
    <t>50509</t>
  </si>
  <si>
    <t>50510</t>
  </si>
  <si>
    <t>50511</t>
  </si>
  <si>
    <t>50512</t>
  </si>
  <si>
    <t>50513</t>
  </si>
  <si>
    <t>50514</t>
  </si>
  <si>
    <t>50517</t>
  </si>
  <si>
    <t>50518</t>
  </si>
  <si>
    <t>50519</t>
  </si>
  <si>
    <t>50521</t>
  </si>
  <si>
    <t>50522</t>
  </si>
  <si>
    <t>50523</t>
  </si>
  <si>
    <t>50525</t>
  </si>
  <si>
    <t>50528</t>
  </si>
  <si>
    <t>50529</t>
  </si>
  <si>
    <t>50531</t>
  </si>
  <si>
    <t>50532</t>
  </si>
  <si>
    <t>50533</t>
  </si>
  <si>
    <t>50535</t>
  </si>
  <si>
    <t>50536</t>
  </si>
  <si>
    <t>50537</t>
  </si>
  <si>
    <t>50538</t>
  </si>
  <si>
    <t>50539</t>
  </si>
  <si>
    <t>50540</t>
  </si>
  <si>
    <t>50541</t>
  </si>
  <si>
    <t>50542</t>
  </si>
  <si>
    <t>50543</t>
  </si>
  <si>
    <t>50546</t>
  </si>
  <si>
    <t>50548</t>
  </si>
  <si>
    <t>50549</t>
  </si>
  <si>
    <t>50550</t>
  </si>
  <si>
    <t>50551</t>
  </si>
  <si>
    <t>50552</t>
  </si>
  <si>
    <t>50553</t>
  </si>
  <si>
    <t>50554</t>
  </si>
  <si>
    <t>50556</t>
  </si>
  <si>
    <t>50562</t>
  </si>
  <si>
    <t>50563</t>
  </si>
  <si>
    <t>50564</t>
  </si>
  <si>
    <t>50565</t>
  </si>
  <si>
    <t>50567</t>
  </si>
  <si>
    <t>50568</t>
  </si>
  <si>
    <t>50569</t>
  </si>
  <si>
    <t>50570</t>
  </si>
  <si>
    <t>50571</t>
  </si>
  <si>
    <t>50572</t>
  </si>
  <si>
    <t>50574</t>
  </si>
  <si>
    <t>50575</t>
  </si>
  <si>
    <t>50576</t>
  </si>
  <si>
    <t>50577</t>
  </si>
  <si>
    <t>50578</t>
  </si>
  <si>
    <t>50579</t>
  </si>
  <si>
    <t>50580</t>
  </si>
  <si>
    <t>50582</t>
  </si>
  <si>
    <t>50584</t>
  </si>
  <si>
    <t>50585</t>
  </si>
  <si>
    <t>50587</t>
  </si>
  <si>
    <t>50588</t>
  </si>
  <si>
    <t>50589</t>
  </si>
  <si>
    <t>50590</t>
  </si>
  <si>
    <t>50591</t>
  </si>
  <si>
    <t>50592</t>
  </si>
  <si>
    <t>50593</t>
  </si>
  <si>
    <t>50594</t>
  </si>
  <si>
    <t>50596</t>
  </si>
  <si>
    <t>50597</t>
  </si>
  <si>
    <t>50598</t>
  </si>
  <si>
    <t>50599</t>
  </si>
  <si>
    <t>50601</t>
  </si>
  <si>
    <t>50603</t>
  </si>
  <si>
    <t>50604</t>
  </si>
  <si>
    <t>50606</t>
  </si>
  <si>
    <t>50607</t>
  </si>
  <si>
    <t>50609</t>
  </si>
  <si>
    <t>50610</t>
  </si>
  <si>
    <t>50612</t>
  </si>
  <si>
    <t>50613</t>
  </si>
  <si>
    <t>50615</t>
  </si>
  <si>
    <t>50616</t>
  </si>
  <si>
    <t>50617</t>
  </si>
  <si>
    <t>50618</t>
  </si>
  <si>
    <t>50619</t>
  </si>
  <si>
    <t>50621</t>
  </si>
  <si>
    <t>50624</t>
  </si>
  <si>
    <t>50626</t>
  </si>
  <si>
    <t>50628</t>
  </si>
  <si>
    <t>50629</t>
  </si>
  <si>
    <t>50633</t>
  </si>
  <si>
    <t>50634</t>
  </si>
  <si>
    <t>50637</t>
  </si>
  <si>
    <t>50639</t>
  </si>
  <si>
    <t>50641</t>
  </si>
  <si>
    <t>50643</t>
  </si>
  <si>
    <t>50647</t>
  </si>
  <si>
    <t>50648</t>
  </si>
  <si>
    <t>61002</t>
  </si>
  <si>
    <t>61005</t>
  </si>
  <si>
    <t>61006</t>
  </si>
  <si>
    <t>61007</t>
  </si>
  <si>
    <t>61008</t>
  </si>
  <si>
    <t>61010</t>
  </si>
  <si>
    <t>61011</t>
  </si>
  <si>
    <t>61012</t>
  </si>
  <si>
    <t>61013</t>
  </si>
  <si>
    <t>61014</t>
  </si>
  <si>
    <t>61015</t>
  </si>
  <si>
    <t>61017</t>
  </si>
  <si>
    <t>61018</t>
  </si>
  <si>
    <t>61020</t>
  </si>
  <si>
    <t>61021</t>
  </si>
  <si>
    <t>61023</t>
  </si>
  <si>
    <t>61024</t>
  </si>
  <si>
    <t>61026</t>
  </si>
  <si>
    <t>61028</t>
  </si>
  <si>
    <t>61029</t>
  </si>
  <si>
    <t>61030</t>
  </si>
  <si>
    <t>61032</t>
  </si>
  <si>
    <t>61034</t>
  </si>
  <si>
    <t>61035</t>
  </si>
  <si>
    <t>61036</t>
  </si>
  <si>
    <t>61037</t>
  </si>
  <si>
    <t>61038</t>
  </si>
  <si>
    <t>61039</t>
  </si>
  <si>
    <t>61040</t>
  </si>
  <si>
    <t>61041</t>
  </si>
  <si>
    <t>61043</t>
  </si>
  <si>
    <t>61044</t>
  </si>
  <si>
    <t>61046</t>
  </si>
  <si>
    <t>61048</t>
  </si>
  <si>
    <t>61049</t>
  </si>
  <si>
    <t>61050</t>
  </si>
  <si>
    <t>61051</t>
  </si>
  <si>
    <t>61052</t>
  </si>
  <si>
    <t>61053</t>
  </si>
  <si>
    <t>61054</t>
  </si>
  <si>
    <t>61055</t>
  </si>
  <si>
    <t>61056</t>
  </si>
  <si>
    <t>61060</t>
  </si>
  <si>
    <t>61061</t>
  </si>
  <si>
    <t>61062</t>
  </si>
  <si>
    <t>61063</t>
  </si>
  <si>
    <t>61064</t>
  </si>
  <si>
    <t>61066</t>
  </si>
  <si>
    <t>61067</t>
  </si>
  <si>
    <t>61068</t>
  </si>
  <si>
    <t>61069</t>
  </si>
  <si>
    <t>61070</t>
  </si>
  <si>
    <t>61071</t>
  </si>
  <si>
    <t>61072</t>
  </si>
  <si>
    <t>61074</t>
  </si>
  <si>
    <t>61075</t>
  </si>
  <si>
    <t>61076</t>
  </si>
  <si>
    <t>61077</t>
  </si>
  <si>
    <t>61078</t>
  </si>
  <si>
    <t>61079</t>
  </si>
  <si>
    <t>61080</t>
  </si>
  <si>
    <t>61081</t>
  </si>
  <si>
    <t>61082</t>
  </si>
  <si>
    <t>61084</t>
  </si>
  <si>
    <t>61085</t>
  </si>
  <si>
    <t>61086</t>
  </si>
  <si>
    <t>61087</t>
  </si>
  <si>
    <t>61088</t>
  </si>
  <si>
    <t>61089</t>
  </si>
  <si>
    <t>61091</t>
  </si>
  <si>
    <t>61092</t>
  </si>
  <si>
    <t>61093</t>
  </si>
  <si>
    <t>61094</t>
  </si>
  <si>
    <t>61095</t>
  </si>
  <si>
    <t>61096</t>
  </si>
  <si>
    <t>61097</t>
  </si>
  <si>
    <t>61098</t>
  </si>
  <si>
    <t>61099</t>
  </si>
  <si>
    <t>61100</t>
  </si>
  <si>
    <t>61101</t>
  </si>
  <si>
    <t>61102</t>
  </si>
  <si>
    <t>61103</t>
  </si>
  <si>
    <t>61104</t>
  </si>
  <si>
    <t>61105</t>
  </si>
  <si>
    <t>61107</t>
  </si>
  <si>
    <t>61108</t>
  </si>
  <si>
    <t>61111</t>
  </si>
  <si>
    <t>61113</t>
  </si>
  <si>
    <t>61114</t>
  </si>
  <si>
    <t>61116</t>
  </si>
  <si>
    <t>61117</t>
  </si>
  <si>
    <t>61118</t>
  </si>
  <si>
    <t>61120</t>
  </si>
  <si>
    <t>61121</t>
  </si>
  <si>
    <t>61122</t>
  </si>
  <si>
    <t>61123</t>
  </si>
  <si>
    <t>61124</t>
  </si>
  <si>
    <t>61126</t>
  </si>
  <si>
    <t>61129</t>
  </si>
  <si>
    <t>61130</t>
  </si>
  <si>
    <t>61133</t>
  </si>
  <si>
    <t>61137</t>
  </si>
  <si>
    <t>61138</t>
  </si>
  <si>
    <t>61139</t>
  </si>
  <si>
    <t>61140</t>
  </si>
  <si>
    <t>61141</t>
  </si>
  <si>
    <t>61142</t>
  </si>
  <si>
    <t>61143</t>
  </si>
  <si>
    <t>61145</t>
  </si>
  <si>
    <t>61146</t>
  </si>
  <si>
    <t>61148</t>
  </si>
  <si>
    <t>61149</t>
  </si>
  <si>
    <t>61150</t>
  </si>
  <si>
    <t>61151</t>
  </si>
  <si>
    <t>61152</t>
  </si>
  <si>
    <t>61153</t>
  </si>
  <si>
    <t>61156</t>
  </si>
  <si>
    <t>61158</t>
  </si>
  <si>
    <t>61159</t>
  </si>
  <si>
    <t>61160</t>
  </si>
  <si>
    <t>61162</t>
  </si>
  <si>
    <t>61163</t>
  </si>
  <si>
    <t>61164</t>
  </si>
  <si>
    <t>61165</t>
  </si>
  <si>
    <t>61166</t>
  </si>
  <si>
    <t>61167</t>
  </si>
  <si>
    <t>61168</t>
  </si>
  <si>
    <t>61169</t>
  </si>
  <si>
    <t>61170</t>
  </si>
  <si>
    <t>61171</t>
  </si>
  <si>
    <t>61176</t>
  </si>
  <si>
    <t>61178</t>
  </si>
  <si>
    <t>61180</t>
  </si>
  <si>
    <t>61181</t>
  </si>
  <si>
    <t>61182</t>
  </si>
  <si>
    <t>61183</t>
  </si>
  <si>
    <t>61187</t>
  </si>
  <si>
    <t>61188</t>
  </si>
  <si>
    <t>61189</t>
  </si>
  <si>
    <t>61190</t>
  </si>
  <si>
    <t>61192</t>
  </si>
  <si>
    <t>61193</t>
  </si>
  <si>
    <t>61194</t>
  </si>
  <si>
    <t>61195</t>
  </si>
  <si>
    <t>61196</t>
  </si>
  <si>
    <t>61197</t>
  </si>
  <si>
    <t>61198</t>
  </si>
  <si>
    <t>61199</t>
  </si>
  <si>
    <t>61202</t>
  </si>
  <si>
    <t>61203</t>
  </si>
  <si>
    <t>61206</t>
  </si>
  <si>
    <t>61207</t>
  </si>
  <si>
    <t>61208</t>
  </si>
  <si>
    <t>61209</t>
  </si>
  <si>
    <t>61210</t>
  </si>
  <si>
    <t>61211</t>
  </si>
  <si>
    <t>61212</t>
  </si>
  <si>
    <t>61213</t>
  </si>
  <si>
    <t>61214</t>
  </si>
  <si>
    <t>61215</t>
  </si>
  <si>
    <t>61216</t>
  </si>
  <si>
    <t>61217</t>
  </si>
  <si>
    <t>61218</t>
  </si>
  <si>
    <t>61219</t>
  </si>
  <si>
    <t>61221</t>
  </si>
  <si>
    <t>61222</t>
  </si>
  <si>
    <t>61224</t>
  </si>
  <si>
    <t>61225</t>
  </si>
  <si>
    <t>61227</t>
  </si>
  <si>
    <t>61228</t>
  </si>
  <si>
    <t>61229</t>
  </si>
  <si>
    <t>61230</t>
  </si>
  <si>
    <t>61232</t>
  </si>
  <si>
    <t>61233</t>
  </si>
  <si>
    <t>61234</t>
  </si>
  <si>
    <t>61237</t>
  </si>
  <si>
    <t>61238</t>
  </si>
  <si>
    <t>61240</t>
  </si>
  <si>
    <t>61241</t>
  </si>
  <si>
    <t>61242</t>
  </si>
  <si>
    <t>61243</t>
  </si>
  <si>
    <t>61244</t>
  </si>
  <si>
    <t>61248</t>
  </si>
  <si>
    <t>61251</t>
  </si>
  <si>
    <t>61252</t>
  </si>
  <si>
    <t>61255</t>
  </si>
  <si>
    <t>61256</t>
  </si>
  <si>
    <t>61257</t>
  </si>
  <si>
    <t>61258</t>
  </si>
  <si>
    <t>61259</t>
  </si>
  <si>
    <t>61260</t>
  </si>
  <si>
    <t>61261</t>
  </si>
  <si>
    <t>61262</t>
  </si>
  <si>
    <t>61263</t>
  </si>
  <si>
    <t>61264</t>
  </si>
  <si>
    <t>61265</t>
  </si>
  <si>
    <t>61266</t>
  </si>
  <si>
    <t>61267</t>
  </si>
  <si>
    <t>61268</t>
  </si>
  <si>
    <t>61269</t>
  </si>
  <si>
    <t>61271</t>
  </si>
  <si>
    <t>61272</t>
  </si>
  <si>
    <t>61273</t>
  </si>
  <si>
    <t>61274</t>
  </si>
  <si>
    <t>61275</t>
  </si>
  <si>
    <t>61276</t>
  </si>
  <si>
    <t>61277</t>
  </si>
  <si>
    <t>61278</t>
  </si>
  <si>
    <t>61279</t>
  </si>
  <si>
    <t>61281</t>
  </si>
  <si>
    <t>61283</t>
  </si>
  <si>
    <t>61284</t>
  </si>
  <si>
    <t>61286</t>
  </si>
  <si>
    <t>61287</t>
  </si>
  <si>
    <t>61288</t>
  </si>
  <si>
    <t>61289</t>
  </si>
  <si>
    <t>61290</t>
  </si>
  <si>
    <t>61291</t>
  </si>
  <si>
    <t>61292</t>
  </si>
  <si>
    <t>61293</t>
  </si>
  <si>
    <t>61294</t>
  </si>
  <si>
    <t>61295</t>
  </si>
  <si>
    <t>61297</t>
  </si>
  <si>
    <t>61298</t>
  </si>
  <si>
    <t>61300</t>
  </si>
  <si>
    <t>61301</t>
  </si>
  <si>
    <t>61302</t>
  </si>
  <si>
    <t>61303</t>
  </si>
  <si>
    <t>61304</t>
  </si>
  <si>
    <t>61307</t>
  </si>
  <si>
    <t>61308</t>
  </si>
  <si>
    <t>61309</t>
  </si>
  <si>
    <t>61310</t>
  </si>
  <si>
    <t>61314</t>
  </si>
  <si>
    <t>61316</t>
  </si>
  <si>
    <t>61317</t>
  </si>
  <si>
    <t>61319</t>
  </si>
  <si>
    <t>61321</t>
  </si>
  <si>
    <t>61322</t>
  </si>
  <si>
    <t>61323</t>
  </si>
  <si>
    <t>61324</t>
  </si>
  <si>
    <t>61326</t>
  </si>
  <si>
    <t>61327</t>
  </si>
  <si>
    <t>61328</t>
  </si>
  <si>
    <t>61329</t>
  </si>
  <si>
    <t>61330</t>
  </si>
  <si>
    <t>61331</t>
  </si>
  <si>
    <t>61332</t>
  </si>
  <si>
    <t>61333</t>
  </si>
  <si>
    <t>61336</t>
  </si>
  <si>
    <t>61339</t>
  </si>
  <si>
    <t>61341</t>
  </si>
  <si>
    <t>61342</t>
  </si>
  <si>
    <t>61344</t>
  </si>
  <si>
    <t>61345</t>
  </si>
  <si>
    <t>61346</t>
  </si>
  <si>
    <t>61347</t>
  </si>
  <si>
    <t>61348</t>
  </si>
  <si>
    <t>61349</t>
  </si>
  <si>
    <t>61350</t>
  </si>
  <si>
    <t>61351</t>
  </si>
  <si>
    <t>61352</t>
  </si>
  <si>
    <t>61357</t>
  </si>
  <si>
    <t>61358</t>
  </si>
  <si>
    <t>61360</t>
  </si>
  <si>
    <t>61361</t>
  </si>
  <si>
    <t>61362</t>
  </si>
  <si>
    <t>61363</t>
  </si>
  <si>
    <t>61365</t>
  </si>
  <si>
    <t>61366</t>
  </si>
  <si>
    <t>61367</t>
  </si>
  <si>
    <t>61369</t>
  </si>
  <si>
    <t>61370</t>
  </si>
  <si>
    <t>61371</t>
  </si>
  <si>
    <t>61372</t>
  </si>
  <si>
    <t>61373</t>
  </si>
  <si>
    <t>61374</t>
  </si>
  <si>
    <t>61375</t>
  </si>
  <si>
    <t>61376</t>
  </si>
  <si>
    <t>61379</t>
  </si>
  <si>
    <t>61381</t>
  </si>
  <si>
    <t>61382</t>
  </si>
  <si>
    <t>61384</t>
  </si>
  <si>
    <t>61385</t>
  </si>
  <si>
    <t>61386</t>
  </si>
  <si>
    <t>61387</t>
  </si>
  <si>
    <t>61388</t>
  </si>
  <si>
    <t>61389</t>
  </si>
  <si>
    <t>61390</t>
  </si>
  <si>
    <t>61391</t>
  </si>
  <si>
    <t>61392</t>
  </si>
  <si>
    <t>61393</t>
  </si>
  <si>
    <t>61394</t>
  </si>
  <si>
    <t>61395</t>
  </si>
  <si>
    <t>61396</t>
  </si>
  <si>
    <t>61397</t>
  </si>
  <si>
    <t>61398</t>
  </si>
  <si>
    <t>61399</t>
  </si>
  <si>
    <t>61400</t>
  </si>
  <si>
    <t>61401</t>
  </si>
  <si>
    <t>61402</t>
  </si>
  <si>
    <t>61404</t>
  </si>
  <si>
    <t>61405</t>
  </si>
  <si>
    <t>61406</t>
  </si>
  <si>
    <t>61407</t>
  </si>
  <si>
    <t>61408</t>
  </si>
  <si>
    <t>61411</t>
  </si>
  <si>
    <t>61412</t>
  </si>
  <si>
    <t>61413</t>
  </si>
  <si>
    <t>61414</t>
  </si>
  <si>
    <t>61415</t>
  </si>
  <si>
    <t>61416</t>
  </si>
  <si>
    <t>61418</t>
  </si>
  <si>
    <t>61419</t>
  </si>
  <si>
    <t>61420</t>
  </si>
  <si>
    <t>61421</t>
  </si>
  <si>
    <t>61422</t>
  </si>
  <si>
    <t>61423</t>
  </si>
  <si>
    <t>61424</t>
  </si>
  <si>
    <t>61425</t>
  </si>
  <si>
    <t>61426</t>
  </si>
  <si>
    <t>61427</t>
  </si>
  <si>
    <t>61429</t>
  </si>
  <si>
    <t>61432</t>
  </si>
  <si>
    <t>61433</t>
  </si>
  <si>
    <t>61435</t>
  </si>
  <si>
    <t>61436</t>
  </si>
  <si>
    <t>61438</t>
  </si>
  <si>
    <t>61439</t>
  </si>
  <si>
    <t>61440</t>
  </si>
  <si>
    <t>61442</t>
  </si>
  <si>
    <t>61443</t>
  </si>
  <si>
    <t>61444</t>
  </si>
  <si>
    <t>61445</t>
  </si>
  <si>
    <t>61446</t>
  </si>
  <si>
    <t>61447</t>
  </si>
  <si>
    <t>61448</t>
  </si>
  <si>
    <t>61450</t>
  </si>
  <si>
    <t>61451</t>
  </si>
  <si>
    <t>61452</t>
  </si>
  <si>
    <t>61453</t>
  </si>
  <si>
    <t>61454</t>
  </si>
  <si>
    <t>61456</t>
  </si>
  <si>
    <t>61457</t>
  </si>
  <si>
    <t>61459</t>
  </si>
  <si>
    <t>61460</t>
  </si>
  <si>
    <t>61461</t>
  </si>
  <si>
    <t>61462</t>
  </si>
  <si>
    <t>61463</t>
  </si>
  <si>
    <t>61464</t>
  </si>
  <si>
    <t>61466</t>
  </si>
  <si>
    <t>61467</t>
  </si>
  <si>
    <t>61472</t>
  </si>
  <si>
    <t>61473</t>
  </si>
  <si>
    <t>61474</t>
  </si>
  <si>
    <t>61475</t>
  </si>
  <si>
    <t>61476</t>
  </si>
  <si>
    <t>61479</t>
  </si>
  <si>
    <t>61480</t>
  </si>
  <si>
    <t>61481</t>
  </si>
  <si>
    <t>61482</t>
  </si>
  <si>
    <t>61483</t>
  </si>
  <si>
    <t>61484</t>
  </si>
  <si>
    <t>61485</t>
  </si>
  <si>
    <t>61486</t>
  </si>
  <si>
    <t>61487</t>
  </si>
  <si>
    <t>61488</t>
  </si>
  <si>
    <t>61490</t>
  </si>
  <si>
    <t>61491</t>
  </si>
  <si>
    <t>61492</t>
  </si>
  <si>
    <t>61493</t>
  </si>
  <si>
    <t>61494</t>
  </si>
  <si>
    <t>61497</t>
  </si>
  <si>
    <t>61498</t>
  </si>
  <si>
    <t>61499</t>
  </si>
  <si>
    <t>61500</t>
  </si>
  <si>
    <t>61501</t>
  </si>
  <si>
    <t>61502</t>
  </si>
  <si>
    <t>61503</t>
  </si>
  <si>
    <t>61505</t>
  </si>
  <si>
    <t>61507</t>
  </si>
  <si>
    <t>61508</t>
  </si>
  <si>
    <t>61510</t>
  </si>
  <si>
    <t>61512</t>
  </si>
  <si>
    <t>76001</t>
  </si>
  <si>
    <t>76002</t>
  </si>
  <si>
    <t>76004</t>
  </si>
  <si>
    <t>76006</t>
  </si>
  <si>
    <t>76007</t>
  </si>
  <si>
    <t>76008</t>
  </si>
  <si>
    <t>76009</t>
  </si>
  <si>
    <t>76010</t>
  </si>
  <si>
    <t>76011</t>
  </si>
  <si>
    <t>76012</t>
  </si>
  <si>
    <t>76013</t>
  </si>
  <si>
    <t>76014</t>
  </si>
  <si>
    <t>76015</t>
  </si>
  <si>
    <t>76016</t>
  </si>
  <si>
    <t>76017</t>
  </si>
  <si>
    <t>76018</t>
  </si>
  <si>
    <t>76019</t>
  </si>
  <si>
    <t>76020</t>
  </si>
  <si>
    <t>76021</t>
  </si>
  <si>
    <t>76022</t>
  </si>
  <si>
    <t>76023</t>
  </si>
  <si>
    <t>76024</t>
  </si>
  <si>
    <t>76025</t>
  </si>
  <si>
    <t>76026</t>
  </si>
  <si>
    <t>76028</t>
  </si>
  <si>
    <t>76029</t>
  </si>
  <si>
    <t>76030</t>
  </si>
  <si>
    <t>76032</t>
  </si>
  <si>
    <t>76033</t>
  </si>
  <si>
    <t>76034</t>
  </si>
  <si>
    <t>76035</t>
  </si>
  <si>
    <t>76036</t>
  </si>
  <si>
    <t>76038</t>
  </si>
  <si>
    <t>76039</t>
  </si>
  <si>
    <t>76040</t>
  </si>
  <si>
    <t>76041</t>
  </si>
  <si>
    <t>76042</t>
  </si>
  <si>
    <t>76043</t>
  </si>
  <si>
    <t>76045</t>
  </si>
  <si>
    <t>76046</t>
  </si>
  <si>
    <t>76047</t>
  </si>
  <si>
    <t>76048</t>
  </si>
  <si>
    <t>76049</t>
  </si>
  <si>
    <t>76050</t>
  </si>
  <si>
    <t>76051</t>
  </si>
  <si>
    <t>76052</t>
  </si>
  <si>
    <t>76053</t>
  </si>
  <si>
    <t>76054</t>
  </si>
  <si>
    <t>76055</t>
  </si>
  <si>
    <t>76056</t>
  </si>
  <si>
    <t>76058</t>
  </si>
  <si>
    <t>76059</t>
  </si>
  <si>
    <t>76060</t>
  </si>
  <si>
    <t>76062</t>
  </si>
  <si>
    <t>76063</t>
  </si>
  <si>
    <t>76064</t>
  </si>
  <si>
    <t>76065</t>
  </si>
  <si>
    <t>76066</t>
  </si>
  <si>
    <t>76067</t>
  </si>
  <si>
    <t>76068</t>
  </si>
  <si>
    <t>76070</t>
  </si>
  <si>
    <t>76071</t>
  </si>
  <si>
    <t>76072</t>
  </si>
  <si>
    <t>76074</t>
  </si>
  <si>
    <t>76075</t>
  </si>
  <si>
    <t>76076</t>
  </si>
  <si>
    <t>76077</t>
  </si>
  <si>
    <t>76079</t>
  </si>
  <si>
    <t>76082</t>
  </si>
  <si>
    <t>76083</t>
  </si>
  <si>
    <t>76084</t>
  </si>
  <si>
    <t>76085</t>
  </si>
  <si>
    <t>76086</t>
  </si>
  <si>
    <t>76087</t>
  </si>
  <si>
    <t>76088</t>
  </si>
  <si>
    <t>76090</t>
  </si>
  <si>
    <t>76091</t>
  </si>
  <si>
    <t>76092</t>
  </si>
  <si>
    <t>76093</t>
  </si>
  <si>
    <t>76094</t>
  </si>
  <si>
    <t>76096</t>
  </si>
  <si>
    <t>76097</t>
  </si>
  <si>
    <t>76099</t>
  </si>
  <si>
    <t>76100</t>
  </si>
  <si>
    <t>76101</t>
  </si>
  <si>
    <t>76104</t>
  </si>
  <si>
    <t>76105</t>
  </si>
  <si>
    <t>76106</t>
  </si>
  <si>
    <t>76107</t>
  </si>
  <si>
    <t>76109</t>
  </si>
  <si>
    <t>76110</t>
  </si>
  <si>
    <t>76111</t>
  </si>
  <si>
    <t>76112</t>
  </si>
  <si>
    <t>76113</t>
  </si>
  <si>
    <t>76115</t>
  </si>
  <si>
    <t>76116</t>
  </si>
  <si>
    <t>76117</t>
  </si>
  <si>
    <t>76118</t>
  </si>
  <si>
    <t>76119</t>
  </si>
  <si>
    <t>76120</t>
  </si>
  <si>
    <t>76121</t>
  </si>
  <si>
    <t>76122</t>
  </si>
  <si>
    <t>76123</t>
  </si>
  <si>
    <t>76124</t>
  </si>
  <si>
    <t>76125</t>
  </si>
  <si>
    <t>76126</t>
  </si>
  <si>
    <t>76128</t>
  </si>
  <si>
    <t>76129</t>
  </si>
  <si>
    <t>76130</t>
  </si>
  <si>
    <t>76131</t>
  </si>
  <si>
    <t>76132</t>
  </si>
  <si>
    <t>76133</t>
  </si>
  <si>
    <t>76134</t>
  </si>
  <si>
    <t>76135</t>
  </si>
  <si>
    <t>76136</t>
  </si>
  <si>
    <t>76138</t>
  </si>
  <si>
    <t>76139</t>
  </si>
  <si>
    <t>76140</t>
  </si>
  <si>
    <t>76141</t>
  </si>
  <si>
    <t>76142</t>
  </si>
  <si>
    <t>76143</t>
  </si>
  <si>
    <t>76144</t>
  </si>
  <si>
    <t>76146</t>
  </si>
  <si>
    <t>76147</t>
  </si>
  <si>
    <t>76148</t>
  </si>
  <si>
    <t>76149</t>
  </si>
  <si>
    <t>76151</t>
  </si>
  <si>
    <t>76152</t>
  </si>
  <si>
    <t>76153</t>
  </si>
  <si>
    <t>76154</t>
  </si>
  <si>
    <t>76155</t>
  </si>
  <si>
    <t>76156</t>
  </si>
  <si>
    <t>76158</t>
  </si>
  <si>
    <t>76159</t>
  </si>
  <si>
    <t>76160</t>
  </si>
  <si>
    <t>76161</t>
  </si>
  <si>
    <t>76162</t>
  </si>
  <si>
    <t>76163</t>
  </si>
  <si>
    <t>76164</t>
  </si>
  <si>
    <t>76166</t>
  </si>
  <si>
    <t>76167</t>
  </si>
  <si>
    <t>76168</t>
  </si>
  <si>
    <t>76169</t>
  </si>
  <si>
    <t>76170</t>
  </si>
  <si>
    <t>76171</t>
  </si>
  <si>
    <t>76172</t>
  </si>
  <si>
    <t>76173</t>
  </si>
  <si>
    <t>76174</t>
  </si>
  <si>
    <t>76175</t>
  </si>
  <si>
    <t>76176</t>
  </si>
  <si>
    <t>76177</t>
  </si>
  <si>
    <t>76179</t>
  </si>
  <si>
    <t>76180</t>
  </si>
  <si>
    <t>76181</t>
  </si>
  <si>
    <t>76182</t>
  </si>
  <si>
    <t>76183</t>
  </si>
  <si>
    <t>76184</t>
  </si>
  <si>
    <t>76185</t>
  </si>
  <si>
    <t>76186</t>
  </si>
  <si>
    <t>76187</t>
  </si>
  <si>
    <t>76188</t>
  </si>
  <si>
    <t>76189</t>
  </si>
  <si>
    <t>76190</t>
  </si>
  <si>
    <t>76192</t>
  </si>
  <si>
    <t>76193</t>
  </si>
  <si>
    <t>76194</t>
  </si>
  <si>
    <t>76195</t>
  </si>
  <si>
    <t>76196</t>
  </si>
  <si>
    <t>76197</t>
  </si>
  <si>
    <t>76198</t>
  </si>
  <si>
    <t>76199</t>
  </si>
  <si>
    <t>76200</t>
  </si>
  <si>
    <t>76201</t>
  </si>
  <si>
    <t>76202</t>
  </si>
  <si>
    <t>76203</t>
  </si>
  <si>
    <t>76204</t>
  </si>
  <si>
    <t>76205</t>
  </si>
  <si>
    <t>76206</t>
  </si>
  <si>
    <t>76207</t>
  </si>
  <si>
    <t>76208</t>
  </si>
  <si>
    <t>76209</t>
  </si>
  <si>
    <t>76210</t>
  </si>
  <si>
    <t>76211</t>
  </si>
  <si>
    <t>76213</t>
  </si>
  <si>
    <t>76214</t>
  </si>
  <si>
    <t>76218</t>
  </si>
  <si>
    <t>76219</t>
  </si>
  <si>
    <t>76220</t>
  </si>
  <si>
    <t>76221</t>
  </si>
  <si>
    <t>76222</t>
  </si>
  <si>
    <t>76223</t>
  </si>
  <si>
    <t>76224</t>
  </si>
  <si>
    <t>76225</t>
  </si>
  <si>
    <t>76226</t>
  </si>
  <si>
    <t>76227</t>
  </si>
  <si>
    <t>76228</t>
  </si>
  <si>
    <t>76229</t>
  </si>
  <si>
    <t>76230</t>
  </si>
  <si>
    <t>76232</t>
  </si>
  <si>
    <t>76233</t>
  </si>
  <si>
    <t>76234</t>
  </si>
  <si>
    <t>76235</t>
  </si>
  <si>
    <t>76236</t>
  </si>
  <si>
    <t>76237</t>
  </si>
  <si>
    <t>76239</t>
  </si>
  <si>
    <t>76240</t>
  </si>
  <si>
    <t>76241</t>
  </si>
  <si>
    <t>76242</t>
  </si>
  <si>
    <t>76243</t>
  </si>
  <si>
    <t>76244</t>
  </si>
  <si>
    <t>76247</t>
  </si>
  <si>
    <t>76249</t>
  </si>
  <si>
    <t>76250</t>
  </si>
  <si>
    <t>76251</t>
  </si>
  <si>
    <t>76252</t>
  </si>
  <si>
    <t>76253</t>
  </si>
  <si>
    <t>76254</t>
  </si>
  <si>
    <t>76255</t>
  </si>
  <si>
    <t>76257</t>
  </si>
  <si>
    <t>76258</t>
  </si>
  <si>
    <t>76259</t>
  </si>
  <si>
    <t>76260</t>
  </si>
  <si>
    <t>76261</t>
  </si>
  <si>
    <t>76262</t>
  </si>
  <si>
    <t>76263</t>
  </si>
  <si>
    <t>76264</t>
  </si>
  <si>
    <t>76265</t>
  </si>
  <si>
    <t>76266</t>
  </si>
  <si>
    <t>76268</t>
  </si>
  <si>
    <t>76269</t>
  </si>
  <si>
    <t>76271</t>
  </si>
  <si>
    <t>76272</t>
  </si>
  <si>
    <t>76274</t>
  </si>
  <si>
    <t>76276</t>
  </si>
  <si>
    <t>76278</t>
  </si>
  <si>
    <t>76279</t>
  </si>
  <si>
    <t>76280</t>
  </si>
  <si>
    <t>76281</t>
  </si>
  <si>
    <t>76282</t>
  </si>
  <si>
    <t>76283</t>
  </si>
  <si>
    <t>76284</t>
  </si>
  <si>
    <t>76285</t>
  </si>
  <si>
    <t>76286</t>
  </si>
  <si>
    <t>76287</t>
  </si>
  <si>
    <t>76288</t>
  </si>
  <si>
    <t>76289</t>
  </si>
  <si>
    <t>76290</t>
  </si>
  <si>
    <t>76291</t>
  </si>
  <si>
    <t>76292</t>
  </si>
  <si>
    <t>76293</t>
  </si>
  <si>
    <t>76294</t>
  </si>
  <si>
    <t>76295</t>
  </si>
  <si>
    <t>76297</t>
  </si>
  <si>
    <t>76298</t>
  </si>
  <si>
    <t>76299</t>
  </si>
  <si>
    <t>76300</t>
  </si>
  <si>
    <t>76302</t>
  </si>
  <si>
    <t>76303</t>
  </si>
  <si>
    <t>76304</t>
  </si>
  <si>
    <t>76306</t>
  </si>
  <si>
    <t>76307</t>
  </si>
  <si>
    <t>76308</t>
  </si>
  <si>
    <t>76309</t>
  </si>
  <si>
    <t>76311</t>
  </si>
  <si>
    <t>76312</t>
  </si>
  <si>
    <t>76313</t>
  </si>
  <si>
    <t>76314</t>
  </si>
  <si>
    <t>76315</t>
  </si>
  <si>
    <t>76316</t>
  </si>
  <si>
    <t>76317</t>
  </si>
  <si>
    <t>76318</t>
  </si>
  <si>
    <t>76320</t>
  </si>
  <si>
    <t>76321</t>
  </si>
  <si>
    <t>76323</t>
  </si>
  <si>
    <t>76324</t>
  </si>
  <si>
    <t>76325</t>
  </si>
  <si>
    <t>76327</t>
  </si>
  <si>
    <t>76328</t>
  </si>
  <si>
    <t>76330</t>
  </si>
  <si>
    <t>76331</t>
  </si>
  <si>
    <t>76332</t>
  </si>
  <si>
    <t>76333</t>
  </si>
  <si>
    <t>76334</t>
  </si>
  <si>
    <t>76335</t>
  </si>
  <si>
    <t>76336</t>
  </si>
  <si>
    <t>76338</t>
  </si>
  <si>
    <t>76339</t>
  </si>
  <si>
    <t>76340</t>
  </si>
  <si>
    <t>76342</t>
  </si>
  <si>
    <t>76343</t>
  </si>
  <si>
    <t>76344</t>
  </si>
  <si>
    <t>76345</t>
  </si>
  <si>
    <t>76346</t>
  </si>
  <si>
    <t>76347</t>
  </si>
  <si>
    <t>76348</t>
  </si>
  <si>
    <t>76349</t>
  </si>
  <si>
    <t>76350</t>
  </si>
  <si>
    <t>76352</t>
  </si>
  <si>
    <t>76353</t>
  </si>
  <si>
    <t>76354</t>
  </si>
  <si>
    <t>76355</t>
  </si>
  <si>
    <t>76356</t>
  </si>
  <si>
    <t>76357</t>
  </si>
  <si>
    <t>76358</t>
  </si>
  <si>
    <t>76359</t>
  </si>
  <si>
    <t>76360</t>
  </si>
  <si>
    <t>76361</t>
  </si>
  <si>
    <t>76362</t>
  </si>
  <si>
    <t>76363</t>
  </si>
  <si>
    <t>76364</t>
  </si>
  <si>
    <t>76365</t>
  </si>
  <si>
    <t>76368</t>
  </si>
  <si>
    <t>76369</t>
  </si>
  <si>
    <t>76370</t>
  </si>
  <si>
    <t>76371</t>
  </si>
  <si>
    <t>76372</t>
  </si>
  <si>
    <t>76373</t>
  </si>
  <si>
    <t>76374</t>
  </si>
  <si>
    <t>76375</t>
  </si>
  <si>
    <t>76378</t>
  </si>
  <si>
    <t>76379</t>
  </si>
  <si>
    <t>76380</t>
  </si>
  <si>
    <t>76381</t>
  </si>
  <si>
    <t>76382</t>
  </si>
  <si>
    <t>76383</t>
  </si>
  <si>
    <t>76384</t>
  </si>
  <si>
    <t>76385</t>
  </si>
  <si>
    <t>76386</t>
  </si>
  <si>
    <t>76387</t>
  </si>
  <si>
    <t>76388</t>
  </si>
  <si>
    <t>76389</t>
  </si>
  <si>
    <t>76390</t>
  </si>
  <si>
    <t>76392</t>
  </si>
  <si>
    <t>76393</t>
  </si>
  <si>
    <t>76394</t>
  </si>
  <si>
    <t>76395</t>
  </si>
  <si>
    <t>76396</t>
  </si>
  <si>
    <t>76397</t>
  </si>
  <si>
    <t>76398</t>
  </si>
  <si>
    <t>76399</t>
  </si>
  <si>
    <t>76400</t>
  </si>
  <si>
    <t>76401</t>
  </si>
  <si>
    <t>76403</t>
  </si>
  <si>
    <t>76404</t>
  </si>
  <si>
    <t>76405</t>
  </si>
  <si>
    <t>76406</t>
  </si>
  <si>
    <t>76407</t>
  </si>
  <si>
    <t>76408</t>
  </si>
  <si>
    <t>76409</t>
  </si>
  <si>
    <t>76411</t>
  </si>
  <si>
    <t>76412</t>
  </si>
  <si>
    <t>76413</t>
  </si>
  <si>
    <t>76414</t>
  </si>
  <si>
    <t>76415</t>
  </si>
  <si>
    <t>76416</t>
  </si>
  <si>
    <t>76417</t>
  </si>
  <si>
    <t>76418</t>
  </si>
  <si>
    <t>76419</t>
  </si>
  <si>
    <t>76420</t>
  </si>
  <si>
    <t>76421</t>
  </si>
  <si>
    <t>76422</t>
  </si>
  <si>
    <t>76423</t>
  </si>
  <si>
    <t>76424</t>
  </si>
  <si>
    <t>76425</t>
  </si>
  <si>
    <t>76426</t>
  </si>
  <si>
    <t>76427</t>
  </si>
  <si>
    <t>76428</t>
  </si>
  <si>
    <t>76430</t>
  </si>
  <si>
    <t>76431</t>
  </si>
  <si>
    <t>76432</t>
  </si>
  <si>
    <t>76433</t>
  </si>
  <si>
    <t>76434</t>
  </si>
  <si>
    <t>76435</t>
  </si>
  <si>
    <t>76436</t>
  </si>
  <si>
    <t>76437</t>
  </si>
  <si>
    <t>76438</t>
  </si>
  <si>
    <t>76439</t>
  </si>
  <si>
    <t>76440</t>
  </si>
  <si>
    <t>76441</t>
  </si>
  <si>
    <t>76442</t>
  </si>
  <si>
    <t>76443</t>
  </si>
  <si>
    <t>76445</t>
  </si>
  <si>
    <t>76448</t>
  </si>
  <si>
    <t>76449</t>
  </si>
  <si>
    <t>76450</t>
  </si>
  <si>
    <t>76453</t>
  </si>
  <si>
    <t>76454</t>
  </si>
  <si>
    <t>76455</t>
  </si>
  <si>
    <t>76456</t>
  </si>
  <si>
    <t>76457</t>
  </si>
  <si>
    <t>76458</t>
  </si>
  <si>
    <t>76459</t>
  </si>
  <si>
    <t>76460</t>
  </si>
  <si>
    <t>76461</t>
  </si>
  <si>
    <t>76462</t>
  </si>
  <si>
    <t>76463</t>
  </si>
  <si>
    <t>76464</t>
  </si>
  <si>
    <t>76465</t>
  </si>
  <si>
    <t>76467</t>
  </si>
  <si>
    <t>76468</t>
  </si>
  <si>
    <t>76469</t>
  </si>
  <si>
    <t>76470</t>
  </si>
  <si>
    <t>76471</t>
  </si>
  <si>
    <t>76472</t>
  </si>
  <si>
    <t>76473</t>
  </si>
  <si>
    <t>76477</t>
  </si>
  <si>
    <t>76478</t>
  </si>
  <si>
    <t>76479</t>
  </si>
  <si>
    <t>76480</t>
  </si>
  <si>
    <t>76482</t>
  </si>
  <si>
    <t>76483</t>
  </si>
  <si>
    <t>76485</t>
  </si>
  <si>
    <t>76486</t>
  </si>
  <si>
    <t>76487</t>
  </si>
  <si>
    <t>76488</t>
  </si>
  <si>
    <t>76489</t>
  </si>
  <si>
    <t>76490</t>
  </si>
  <si>
    <t>76491</t>
  </si>
  <si>
    <t>76492</t>
  </si>
  <si>
    <t>76493</t>
  </si>
  <si>
    <t>76494</t>
  </si>
  <si>
    <t>76499</t>
  </si>
  <si>
    <t>76500</t>
  </si>
  <si>
    <t>76501</t>
  </si>
  <si>
    <t>76502</t>
  </si>
  <si>
    <t>76503</t>
  </si>
  <si>
    <t>76504</t>
  </si>
  <si>
    <t>76505</t>
  </si>
  <si>
    <t>76506</t>
  </si>
  <si>
    <t>76507</t>
  </si>
  <si>
    <t>76508</t>
  </si>
  <si>
    <t>76509</t>
  </si>
  <si>
    <t>76510</t>
  </si>
  <si>
    <t>76511</t>
  </si>
  <si>
    <t>76512</t>
  </si>
  <si>
    <t>76513</t>
  </si>
  <si>
    <t>76514</t>
  </si>
  <si>
    <t>76515</t>
  </si>
  <si>
    <t>76516</t>
  </si>
  <si>
    <t>76518</t>
  </si>
  <si>
    <t>76519</t>
  </si>
  <si>
    <t>76520</t>
  </si>
  <si>
    <t>76521</t>
  </si>
  <si>
    <t>76522</t>
  </si>
  <si>
    <t>76523</t>
  </si>
  <si>
    <t>76524</t>
  </si>
  <si>
    <t>76526</t>
  </si>
  <si>
    <t>76527</t>
  </si>
  <si>
    <t>76528</t>
  </si>
  <si>
    <t>76529</t>
  </si>
  <si>
    <t>76530</t>
  </si>
  <si>
    <t>76531</t>
  </si>
  <si>
    <t>76532</t>
  </si>
  <si>
    <t>76533</t>
  </si>
  <si>
    <t>76534</t>
  </si>
  <si>
    <t>76535</t>
  </si>
  <si>
    <t>76537</t>
  </si>
  <si>
    <t>76538</t>
  </si>
  <si>
    <t>76541</t>
  </si>
  <si>
    <t>76542</t>
  </si>
  <si>
    <t>76543</t>
  </si>
  <si>
    <t>76544</t>
  </si>
  <si>
    <t>76545</t>
  </si>
  <si>
    <t>76546</t>
  </si>
  <si>
    <t>76547</t>
  </si>
  <si>
    <t>76548</t>
  </si>
  <si>
    <t>76549</t>
  </si>
  <si>
    <t>76550</t>
  </si>
  <si>
    <t>76551</t>
  </si>
  <si>
    <t>76553</t>
  </si>
  <si>
    <t>76554</t>
  </si>
  <si>
    <t>76555</t>
  </si>
  <si>
    <t>76556</t>
  </si>
  <si>
    <t>76557</t>
  </si>
  <si>
    <t>76558</t>
  </si>
  <si>
    <t>76559</t>
  </si>
  <si>
    <t>76560</t>
  </si>
  <si>
    <t>76562</t>
  </si>
  <si>
    <t>76563</t>
  </si>
  <si>
    <t>76564</t>
  </si>
  <si>
    <t>76565</t>
  </si>
  <si>
    <t>76566</t>
  </si>
  <si>
    <t>76567</t>
  </si>
  <si>
    <t>76569</t>
  </si>
  <si>
    <t>76570</t>
  </si>
  <si>
    <t>76571</t>
  </si>
  <si>
    <t>76572</t>
  </si>
  <si>
    <t>76573</t>
  </si>
  <si>
    <t>76574</t>
  </si>
  <si>
    <t>76577</t>
  </si>
  <si>
    <t>76578</t>
  </si>
  <si>
    <t>76580</t>
  </si>
  <si>
    <t>76581</t>
  </si>
  <si>
    <t>76582</t>
  </si>
  <si>
    <t>76583</t>
  </si>
  <si>
    <t>76584</t>
  </si>
  <si>
    <t>76585</t>
  </si>
  <si>
    <t>76586</t>
  </si>
  <si>
    <t>76587</t>
  </si>
  <si>
    <t>76588</t>
  </si>
  <si>
    <t>76589</t>
  </si>
  <si>
    <t>76590</t>
  </si>
  <si>
    <t>76591</t>
  </si>
  <si>
    <t>76592</t>
  </si>
  <si>
    <t>76593</t>
  </si>
  <si>
    <t>76594</t>
  </si>
  <si>
    <t>76595</t>
  </si>
  <si>
    <t>76597</t>
  </si>
  <si>
    <t>76598</t>
  </si>
  <si>
    <t>76600</t>
  </si>
  <si>
    <t>76601</t>
  </si>
  <si>
    <t>76602</t>
  </si>
  <si>
    <t>76603</t>
  </si>
  <si>
    <t>76604</t>
  </si>
  <si>
    <t>76605</t>
  </si>
  <si>
    <t>76606</t>
  </si>
  <si>
    <t>76608</t>
  </si>
  <si>
    <t>76609</t>
  </si>
  <si>
    <t>76610</t>
  </si>
  <si>
    <t>76611</t>
  </si>
  <si>
    <t>76612</t>
  </si>
  <si>
    <t>76613</t>
  </si>
  <si>
    <t>76614</t>
  </si>
  <si>
    <t>76615</t>
  </si>
  <si>
    <t>76618</t>
  </si>
  <si>
    <t>76619</t>
  </si>
  <si>
    <t>76620</t>
  </si>
  <si>
    <t>76621</t>
  </si>
  <si>
    <t>76622</t>
  </si>
  <si>
    <t>76623</t>
  </si>
  <si>
    <t>76624</t>
  </si>
  <si>
    <t>76626</t>
  </si>
  <si>
    <t>76627</t>
  </si>
  <si>
    <t>76628</t>
  </si>
  <si>
    <t>76629</t>
  </si>
  <si>
    <t>76630</t>
  </si>
  <si>
    <t>76631</t>
  </si>
  <si>
    <t>76632</t>
  </si>
  <si>
    <t>76634</t>
  </si>
  <si>
    <t>76635</t>
  </si>
  <si>
    <t>76636</t>
  </si>
  <si>
    <t>76637</t>
  </si>
  <si>
    <t>76638</t>
  </si>
  <si>
    <t>76641</t>
  </si>
  <si>
    <t>76642</t>
  </si>
  <si>
    <t>76644</t>
  </si>
  <si>
    <t>76645</t>
  </si>
  <si>
    <t>76646</t>
  </si>
  <si>
    <t>76647</t>
  </si>
  <si>
    <t>76648</t>
  </si>
  <si>
    <t>76649</t>
  </si>
  <si>
    <t>76650</t>
  </si>
  <si>
    <t>76651</t>
  </si>
  <si>
    <t>76652</t>
  </si>
  <si>
    <t>76653</t>
  </si>
  <si>
    <t>76654</t>
  </si>
  <si>
    <t>76655</t>
  </si>
  <si>
    <t>76656</t>
  </si>
  <si>
    <t>76657</t>
  </si>
  <si>
    <t>76658</t>
  </si>
  <si>
    <t>76660</t>
  </si>
  <si>
    <t>76662</t>
  </si>
  <si>
    <t>76663</t>
  </si>
  <si>
    <t>76664</t>
  </si>
  <si>
    <t>76665</t>
  </si>
  <si>
    <t>76666</t>
  </si>
  <si>
    <t>76667</t>
  </si>
  <si>
    <t>76668</t>
  </si>
  <si>
    <t>76669</t>
  </si>
  <si>
    <t>76670</t>
  </si>
  <si>
    <t>76671</t>
  </si>
  <si>
    <t>76672</t>
  </si>
  <si>
    <t>76673</t>
  </si>
  <si>
    <t>76675</t>
  </si>
  <si>
    <t>76676</t>
  </si>
  <si>
    <t>76677</t>
  </si>
  <si>
    <t>76678</t>
  </si>
  <si>
    <t>76679</t>
  </si>
  <si>
    <t>76680</t>
  </si>
  <si>
    <t>76683</t>
  </si>
  <si>
    <t>76684</t>
  </si>
  <si>
    <t>76685</t>
  </si>
  <si>
    <t>76686</t>
  </si>
  <si>
    <t>76688</t>
  </si>
  <si>
    <t>76689</t>
  </si>
  <si>
    <t>76690</t>
  </si>
  <si>
    <t>76691</t>
  </si>
  <si>
    <t>76692</t>
  </si>
  <si>
    <t>76693</t>
  </si>
  <si>
    <t>76694</t>
  </si>
  <si>
    <t>76695</t>
  </si>
  <si>
    <t>76697</t>
  </si>
  <si>
    <t>76698</t>
  </si>
  <si>
    <t>76699</t>
  </si>
  <si>
    <t>76700</t>
  </si>
  <si>
    <t>76702</t>
  </si>
  <si>
    <t>76703</t>
  </si>
  <si>
    <t>76706</t>
  </si>
  <si>
    <t>76707</t>
  </si>
  <si>
    <t>76708</t>
  </si>
  <si>
    <t>76709</t>
  </si>
  <si>
    <t>76710</t>
  </si>
  <si>
    <t>76711</t>
  </si>
  <si>
    <t>76714</t>
  </si>
  <si>
    <t>76715</t>
  </si>
  <si>
    <t>76716</t>
  </si>
  <si>
    <t>76718</t>
  </si>
  <si>
    <t>76719</t>
  </si>
  <si>
    <t>76720</t>
  </si>
  <si>
    <t>76721</t>
  </si>
  <si>
    <t>76723</t>
  </si>
  <si>
    <t>76724</t>
  </si>
  <si>
    <t>76725</t>
  </si>
  <si>
    <t>76726</t>
  </si>
  <si>
    <t>76727</t>
  </si>
  <si>
    <t>76730</t>
  </si>
  <si>
    <t>76731</t>
  </si>
  <si>
    <t>76732</t>
  </si>
  <si>
    <t>76733</t>
  </si>
  <si>
    <t>76734</t>
  </si>
  <si>
    <t>76735</t>
  </si>
  <si>
    <t>76736</t>
  </si>
  <si>
    <t>76737</t>
  </si>
  <si>
    <t>76738</t>
  </si>
  <si>
    <t>76739</t>
  </si>
  <si>
    <t>76740</t>
  </si>
  <si>
    <t>76741</t>
  </si>
  <si>
    <t>76744</t>
  </si>
  <si>
    <t>76745</t>
  </si>
  <si>
    <t>76746</t>
  </si>
  <si>
    <t>76747</t>
  </si>
  <si>
    <t>76748</t>
  </si>
  <si>
    <t>76749</t>
  </si>
  <si>
    <t>76750</t>
  </si>
  <si>
    <t>76751</t>
  </si>
  <si>
    <t>76752</t>
  </si>
  <si>
    <t>76753</t>
  </si>
  <si>
    <t>76754</t>
  </si>
  <si>
    <t>76755</t>
  </si>
  <si>
    <t>76756</t>
  </si>
  <si>
    <t>76757</t>
  </si>
  <si>
    <t>76758</t>
  </si>
  <si>
    <t>76759</t>
  </si>
  <si>
    <t>16001</t>
  </si>
  <si>
    <t>16002</t>
  </si>
  <si>
    <t>16003</t>
  </si>
  <si>
    <t>16005</t>
  </si>
  <si>
    <t>16007</t>
  </si>
  <si>
    <t>16008</t>
  </si>
  <si>
    <t>16009</t>
  </si>
  <si>
    <t>16010</t>
  </si>
  <si>
    <t>16011</t>
  </si>
  <si>
    <t>16012</t>
  </si>
  <si>
    <t>16013</t>
  </si>
  <si>
    <t>16014</t>
  </si>
  <si>
    <t>16016</t>
  </si>
  <si>
    <t>16018</t>
  </si>
  <si>
    <t>16019</t>
  </si>
  <si>
    <t>16020</t>
  </si>
  <si>
    <t>16023</t>
  </si>
  <si>
    <t>16024</t>
  </si>
  <si>
    <t>16025</t>
  </si>
  <si>
    <t>16026</t>
  </si>
  <si>
    <t>16027</t>
  </si>
  <si>
    <t>16028</t>
  </si>
  <si>
    <t>16029</t>
  </si>
  <si>
    <t>16030</t>
  </si>
  <si>
    <t>16031</t>
  </si>
  <si>
    <t>16032</t>
  </si>
  <si>
    <t>16034</t>
  </si>
  <si>
    <t>16035</t>
  </si>
  <si>
    <t>16036</t>
  </si>
  <si>
    <t>16037</t>
  </si>
  <si>
    <t>16038</t>
  </si>
  <si>
    <t>16039</t>
  </si>
  <si>
    <t>16040</t>
  </si>
  <si>
    <t>16041</t>
  </si>
  <si>
    <t>16042</t>
  </si>
  <si>
    <t>16044</t>
  </si>
  <si>
    <t>16045</t>
  </si>
  <si>
    <t>16046</t>
  </si>
  <si>
    <t>16047</t>
  </si>
  <si>
    <t>16048</t>
  </si>
  <si>
    <t>16049</t>
  </si>
  <si>
    <t>16050</t>
  </si>
  <si>
    <t>16052</t>
  </si>
  <si>
    <t>16053</t>
  </si>
  <si>
    <t>16054</t>
  </si>
  <si>
    <t>16055</t>
  </si>
  <si>
    <t>16056</t>
  </si>
  <si>
    <t>16057</t>
  </si>
  <si>
    <t>16058</t>
  </si>
  <si>
    <t>16059</t>
  </si>
  <si>
    <t>16060</t>
  </si>
  <si>
    <t>16061</t>
  </si>
  <si>
    <t>16062</t>
  </si>
  <si>
    <t>16063</t>
  </si>
  <si>
    <t>16064</t>
  </si>
  <si>
    <t>16065</t>
  </si>
  <si>
    <t>16066</t>
  </si>
  <si>
    <t>16067</t>
  </si>
  <si>
    <t>16068</t>
  </si>
  <si>
    <t>16069</t>
  </si>
  <si>
    <t>16070</t>
  </si>
  <si>
    <t>16071</t>
  </si>
  <si>
    <t>16072</t>
  </si>
  <si>
    <t>16073</t>
  </si>
  <si>
    <t>16074</t>
  </si>
  <si>
    <t>16075</t>
  </si>
  <si>
    <t>16076</t>
  </si>
  <si>
    <t>16077</t>
  </si>
  <si>
    <t>16078</t>
  </si>
  <si>
    <t>16079</t>
  </si>
  <si>
    <t>16081</t>
  </si>
  <si>
    <t>16082</t>
  </si>
  <si>
    <t>16083</t>
  </si>
  <si>
    <t>16084</t>
  </si>
  <si>
    <t>16085</t>
  </si>
  <si>
    <t>16086</t>
  </si>
  <si>
    <t>16087</t>
  </si>
  <si>
    <t>16088</t>
  </si>
  <si>
    <t>16089</t>
  </si>
  <si>
    <t>16090</t>
  </si>
  <si>
    <t>16091</t>
  </si>
  <si>
    <t>16093</t>
  </si>
  <si>
    <t>16095</t>
  </si>
  <si>
    <t>16096</t>
  </si>
  <si>
    <t>16097</t>
  </si>
  <si>
    <t>16098</t>
  </si>
  <si>
    <t>16099</t>
  </si>
  <si>
    <t>16100</t>
  </si>
  <si>
    <t>16101</t>
  </si>
  <si>
    <t>16102</t>
  </si>
  <si>
    <t>16103</t>
  </si>
  <si>
    <t>16104</t>
  </si>
  <si>
    <t>16105</t>
  </si>
  <si>
    <t>16106</t>
  </si>
  <si>
    <t>16107</t>
  </si>
  <si>
    <t>16108</t>
  </si>
  <si>
    <t>16109</t>
  </si>
  <si>
    <t>16110</t>
  </si>
  <si>
    <t>16111</t>
  </si>
  <si>
    <t>16112</t>
  </si>
  <si>
    <t>16113</t>
  </si>
  <si>
    <t>16114</t>
  </si>
  <si>
    <t>16116</t>
  </si>
  <si>
    <t>16117</t>
  </si>
  <si>
    <t>16118</t>
  </si>
  <si>
    <t>16119</t>
  </si>
  <si>
    <t>16120</t>
  </si>
  <si>
    <t>16121</t>
  </si>
  <si>
    <t>16122</t>
  </si>
  <si>
    <t>16123</t>
  </si>
  <si>
    <t>16124</t>
  </si>
  <si>
    <t>16125</t>
  </si>
  <si>
    <t>16127</t>
  </si>
  <si>
    <t>16128</t>
  </si>
  <si>
    <t>16130</t>
  </si>
  <si>
    <t>16131</t>
  </si>
  <si>
    <t>16132</t>
  </si>
  <si>
    <t>16133</t>
  </si>
  <si>
    <t>16134</t>
  </si>
  <si>
    <t>16135</t>
  </si>
  <si>
    <t>16136</t>
  </si>
  <si>
    <t>16137</t>
  </si>
  <si>
    <t>16138</t>
  </si>
  <si>
    <t>16139</t>
  </si>
  <si>
    <t>16140</t>
  </si>
  <si>
    <t>16141</t>
  </si>
  <si>
    <t>16142</t>
  </si>
  <si>
    <t>16143</t>
  </si>
  <si>
    <t>16144</t>
  </si>
  <si>
    <t>16145</t>
  </si>
  <si>
    <t>16146</t>
  </si>
  <si>
    <t>16147</t>
  </si>
  <si>
    <t>16148</t>
  </si>
  <si>
    <t>16150</t>
  </si>
  <si>
    <t>16151</t>
  </si>
  <si>
    <t>16152</t>
  </si>
  <si>
    <t>16153</t>
  </si>
  <si>
    <t>16154</t>
  </si>
  <si>
    <t>16155</t>
  </si>
  <si>
    <t>16157</t>
  </si>
  <si>
    <t>16158</t>
  </si>
  <si>
    <t>16160</t>
  </si>
  <si>
    <t>16161</t>
  </si>
  <si>
    <t>16162</t>
  </si>
  <si>
    <t>16163</t>
  </si>
  <si>
    <t>16164</t>
  </si>
  <si>
    <t>16165</t>
  </si>
  <si>
    <t>16166</t>
  </si>
  <si>
    <t>16167</t>
  </si>
  <si>
    <t>16168</t>
  </si>
  <si>
    <t>16169</t>
  </si>
  <si>
    <t>16170</t>
  </si>
  <si>
    <t>16171</t>
  </si>
  <si>
    <t>16173</t>
  </si>
  <si>
    <t>16174</t>
  </si>
  <si>
    <t>16175</t>
  </si>
  <si>
    <t>16176</t>
  </si>
  <si>
    <t>16177</t>
  </si>
  <si>
    <t>16178</t>
  </si>
  <si>
    <t>16180</t>
  </si>
  <si>
    <t>16181</t>
  </si>
  <si>
    <t>16182</t>
  </si>
  <si>
    <t>16183</t>
  </si>
  <si>
    <t>16184</t>
  </si>
  <si>
    <t>16185</t>
  </si>
  <si>
    <t>16186</t>
  </si>
  <si>
    <t>16187</t>
  </si>
  <si>
    <t>16188</t>
  </si>
  <si>
    <t>16189</t>
  </si>
  <si>
    <t>16190</t>
  </si>
  <si>
    <t>16191</t>
  </si>
  <si>
    <t>16192</t>
  </si>
  <si>
    <t>16193</t>
  </si>
  <si>
    <t>16194</t>
  </si>
  <si>
    <t>16195</t>
  </si>
  <si>
    <t>16196</t>
  </si>
  <si>
    <t>16197</t>
  </si>
  <si>
    <t>16198</t>
  </si>
  <si>
    <t>16199</t>
  </si>
  <si>
    <t>16200</t>
  </si>
  <si>
    <t>16203</t>
  </si>
  <si>
    <t>16204</t>
  </si>
  <si>
    <t>16205</t>
  </si>
  <si>
    <t>16206</t>
  </si>
  <si>
    <t>16207</t>
  </si>
  <si>
    <t>16208</t>
  </si>
  <si>
    <t>16209</t>
  </si>
  <si>
    <t>16210</t>
  </si>
  <si>
    <t>16211</t>
  </si>
  <si>
    <t>16212</t>
  </si>
  <si>
    <t>16213</t>
  </si>
  <si>
    <t>16215</t>
  </si>
  <si>
    <t>16216</t>
  </si>
  <si>
    <t>16217</t>
  </si>
  <si>
    <t>16218</t>
  </si>
  <si>
    <t>16220</t>
  </si>
  <si>
    <t>16221</t>
  </si>
  <si>
    <t>16222</t>
  </si>
  <si>
    <t>16223</t>
  </si>
  <si>
    <t>16224</t>
  </si>
  <si>
    <t>16225</t>
  </si>
  <si>
    <t>16226</t>
  </si>
  <si>
    <t>16227</t>
  </si>
  <si>
    <t>16229</t>
  </si>
  <si>
    <t>16230</t>
  </si>
  <si>
    <t>16231</t>
  </si>
  <si>
    <t>16232</t>
  </si>
  <si>
    <t>16233</t>
  </si>
  <si>
    <t>16234</t>
  </si>
  <si>
    <t>16236</t>
  </si>
  <si>
    <t>16237</t>
  </si>
  <si>
    <t>16238</t>
  </si>
  <si>
    <t>16239</t>
  </si>
  <si>
    <t>16240</t>
  </si>
  <si>
    <t>16241</t>
  </si>
  <si>
    <t>16242</t>
  </si>
  <si>
    <t>16243</t>
  </si>
  <si>
    <t>16244</t>
  </si>
  <si>
    <t>16245</t>
  </si>
  <si>
    <t>16246</t>
  </si>
  <si>
    <t>16248</t>
  </si>
  <si>
    <t>16249</t>
  </si>
  <si>
    <t>16250</t>
  </si>
  <si>
    <t>16251</t>
  </si>
  <si>
    <t>16252</t>
  </si>
  <si>
    <t>16253</t>
  </si>
  <si>
    <t>16254</t>
  </si>
  <si>
    <t>16255</t>
  </si>
  <si>
    <t>16256</t>
  </si>
  <si>
    <t>16258</t>
  </si>
  <si>
    <t>16260</t>
  </si>
  <si>
    <t>16261</t>
  </si>
  <si>
    <t>16263</t>
  </si>
  <si>
    <t>16264</t>
  </si>
  <si>
    <t>16267</t>
  </si>
  <si>
    <t>16268</t>
  </si>
  <si>
    <t>16269</t>
  </si>
  <si>
    <t>16270</t>
  </si>
  <si>
    <t>16271</t>
  </si>
  <si>
    <t>16272</t>
  </si>
  <si>
    <t>16273</t>
  </si>
  <si>
    <t>16275</t>
  </si>
  <si>
    <t>16276</t>
  </si>
  <si>
    <t>16277</t>
  </si>
  <si>
    <t>16279</t>
  </si>
  <si>
    <t>16280</t>
  </si>
  <si>
    <t>16281</t>
  </si>
  <si>
    <t>16282</t>
  </si>
  <si>
    <t>16283</t>
  </si>
  <si>
    <t>16284</t>
  </si>
  <si>
    <t>16285</t>
  </si>
  <si>
    <t>16286</t>
  </si>
  <si>
    <t>16287</t>
  </si>
  <si>
    <t>16289</t>
  </si>
  <si>
    <t>16290</t>
  </si>
  <si>
    <t>16291</t>
  </si>
  <si>
    <t>16292</t>
  </si>
  <si>
    <t>16293</t>
  </si>
  <si>
    <t>16295</t>
  </si>
  <si>
    <t>16297</t>
  </si>
  <si>
    <t>16298</t>
  </si>
  <si>
    <t>16300</t>
  </si>
  <si>
    <t>16301</t>
  </si>
  <si>
    <t>16302</t>
  </si>
  <si>
    <t>16303</t>
  </si>
  <si>
    <t>16304</t>
  </si>
  <si>
    <t>16306</t>
  </si>
  <si>
    <t>16307</t>
  </si>
  <si>
    <t>16308</t>
  </si>
  <si>
    <t>16310</t>
  </si>
  <si>
    <t>16312</t>
  </si>
  <si>
    <t>16315</t>
  </si>
  <si>
    <t>16316</t>
  </si>
  <si>
    <t>16317</t>
  </si>
  <si>
    <t>16318</t>
  </si>
  <si>
    <t>16320</t>
  </si>
  <si>
    <t>16321</t>
  </si>
  <si>
    <t>16323</t>
  </si>
  <si>
    <t>16325</t>
  </si>
  <si>
    <t>16326</t>
  </si>
  <si>
    <t>16329</t>
  </si>
  <si>
    <t>16330</t>
  </si>
  <si>
    <t>16331</t>
  </si>
  <si>
    <t>16334</t>
  </si>
  <si>
    <t>16335</t>
  </si>
  <si>
    <t>16336</t>
  </si>
  <si>
    <t>16337</t>
  </si>
  <si>
    <t>16338</t>
  </si>
  <si>
    <t>16339</t>
  </si>
  <si>
    <t>16340</t>
  </si>
  <si>
    <t>16341</t>
  </si>
  <si>
    <t>16342</t>
  </si>
  <si>
    <t>16343</t>
  </si>
  <si>
    <t>16345</t>
  </si>
  <si>
    <t>16346</t>
  </si>
  <si>
    <t>16347</t>
  </si>
  <si>
    <t>16348</t>
  </si>
  <si>
    <t>16349</t>
  </si>
  <si>
    <t>16350</t>
  </si>
  <si>
    <t>16351</t>
  </si>
  <si>
    <t>16352</t>
  </si>
  <si>
    <t>16353</t>
  </si>
  <si>
    <t>16354</t>
  </si>
  <si>
    <t>16355</t>
  </si>
  <si>
    <t>16356</t>
  </si>
  <si>
    <t>16357</t>
  </si>
  <si>
    <t>16358</t>
  </si>
  <si>
    <t>16359</t>
  </si>
  <si>
    <t>16360</t>
  </si>
  <si>
    <t>16361</t>
  </si>
  <si>
    <t>16362</t>
  </si>
  <si>
    <t>16363</t>
  </si>
  <si>
    <t>16364</t>
  </si>
  <si>
    <t>16365</t>
  </si>
  <si>
    <t>16366</t>
  </si>
  <si>
    <t>16368</t>
  </si>
  <si>
    <t>16369</t>
  </si>
  <si>
    <t>16370</t>
  </si>
  <si>
    <t>16372</t>
  </si>
  <si>
    <t>16373</t>
  </si>
  <si>
    <t>16374</t>
  </si>
  <si>
    <t>16375</t>
  </si>
  <si>
    <t>16377</t>
  </si>
  <si>
    <t>16378</t>
  </si>
  <si>
    <t>16379</t>
  </si>
  <si>
    <t>16380</t>
  </si>
  <si>
    <t>16381</t>
  </si>
  <si>
    <t>16382</t>
  </si>
  <si>
    <t>16383</t>
  </si>
  <si>
    <t>16384</t>
  </si>
  <si>
    <t>16385</t>
  </si>
  <si>
    <t>16387</t>
  </si>
  <si>
    <t>16388</t>
  </si>
  <si>
    <t>16389</t>
  </si>
  <si>
    <t>16390</t>
  </si>
  <si>
    <t>16392</t>
  </si>
  <si>
    <t>16393</t>
  </si>
  <si>
    <t>16394</t>
  </si>
  <si>
    <t>16395</t>
  </si>
  <si>
    <t>16396</t>
  </si>
  <si>
    <t>16397</t>
  </si>
  <si>
    <t>16398</t>
  </si>
  <si>
    <t>16399</t>
  </si>
  <si>
    <t>16400</t>
  </si>
  <si>
    <t>16401</t>
  </si>
  <si>
    <t>16402</t>
  </si>
  <si>
    <t>16403</t>
  </si>
  <si>
    <t>16404</t>
  </si>
  <si>
    <t>16405</t>
  </si>
  <si>
    <t>16406</t>
  </si>
  <si>
    <t>16408</t>
  </si>
  <si>
    <t>16409</t>
  </si>
  <si>
    <t>16412</t>
  </si>
  <si>
    <t>16413</t>
  </si>
  <si>
    <t>16414</t>
  </si>
  <si>
    <t>16415</t>
  </si>
  <si>
    <t>16416</t>
  </si>
  <si>
    <t>16418</t>
  </si>
  <si>
    <t>16419</t>
  </si>
  <si>
    <t>16420</t>
  </si>
  <si>
    <t>16421</t>
  </si>
  <si>
    <t>16422</t>
  </si>
  <si>
    <t>16423</t>
  </si>
  <si>
    <t>16424</t>
  </si>
  <si>
    <t>16425</t>
  </si>
  <si>
    <t>17002</t>
  </si>
  <si>
    <t>17003</t>
  </si>
  <si>
    <t>17004</t>
  </si>
  <si>
    <t>17005</t>
  </si>
  <si>
    <t>17006</t>
  </si>
  <si>
    <t>17007</t>
  </si>
  <si>
    <t>17008</t>
  </si>
  <si>
    <t>17009</t>
  </si>
  <si>
    <t>17011</t>
  </si>
  <si>
    <t>17012</t>
  </si>
  <si>
    <t>17013</t>
  </si>
  <si>
    <t>17015</t>
  </si>
  <si>
    <t>17016</t>
  </si>
  <si>
    <t>17017</t>
  </si>
  <si>
    <t>17018</t>
  </si>
  <si>
    <t>17019</t>
  </si>
  <si>
    <t>17020</t>
  </si>
  <si>
    <t>17021</t>
  </si>
  <si>
    <t>17022</t>
  </si>
  <si>
    <t>17023</t>
  </si>
  <si>
    <t>17024</t>
  </si>
  <si>
    <t>17025</t>
  </si>
  <si>
    <t>17026</t>
  </si>
  <si>
    <t>17027</t>
  </si>
  <si>
    <t>17029</t>
  </si>
  <si>
    <t>17030</t>
  </si>
  <si>
    <t>17031</t>
  </si>
  <si>
    <t>17032</t>
  </si>
  <si>
    <t>17033</t>
  </si>
  <si>
    <t>17034</t>
  </si>
  <si>
    <t>17035</t>
  </si>
  <si>
    <t>17036</t>
  </si>
  <si>
    <t>17037</t>
  </si>
  <si>
    <t>17038</t>
  </si>
  <si>
    <t>17039</t>
  </si>
  <si>
    <t>17041</t>
  </si>
  <si>
    <t>17042</t>
  </si>
  <si>
    <t>17043</t>
  </si>
  <si>
    <t>17044</t>
  </si>
  <si>
    <t>17045</t>
  </si>
  <si>
    <t>17046</t>
  </si>
  <si>
    <t>17047</t>
  </si>
  <si>
    <t>17048</t>
  </si>
  <si>
    <t>17049</t>
  </si>
  <si>
    <t>17050</t>
  </si>
  <si>
    <t>17051</t>
  </si>
  <si>
    <t>17052</t>
  </si>
  <si>
    <t>17053</t>
  </si>
  <si>
    <t>17054</t>
  </si>
  <si>
    <t>17055</t>
  </si>
  <si>
    <t>17056</t>
  </si>
  <si>
    <t>17057</t>
  </si>
  <si>
    <t>17058</t>
  </si>
  <si>
    <t>17060</t>
  </si>
  <si>
    <t>17061</t>
  </si>
  <si>
    <t>17062</t>
  </si>
  <si>
    <t>17063</t>
  </si>
  <si>
    <t>17064</t>
  </si>
  <si>
    <t>17065</t>
  </si>
  <si>
    <t>17066</t>
  </si>
  <si>
    <t>17067</t>
  </si>
  <si>
    <t>17068</t>
  </si>
  <si>
    <t>17069</t>
  </si>
  <si>
    <t>17070</t>
  </si>
  <si>
    <t>17071</t>
  </si>
  <si>
    <t>17072</t>
  </si>
  <si>
    <t>17073</t>
  </si>
  <si>
    <t>17074</t>
  </si>
  <si>
    <t>17075</t>
  </si>
  <si>
    <t>17076</t>
  </si>
  <si>
    <t>17077</t>
  </si>
  <si>
    <t>17078</t>
  </si>
  <si>
    <t>17079</t>
  </si>
  <si>
    <t>17080</t>
  </si>
  <si>
    <t>17081</t>
  </si>
  <si>
    <t>17082</t>
  </si>
  <si>
    <t>17083</t>
  </si>
  <si>
    <t>17084</t>
  </si>
  <si>
    <t>17085</t>
  </si>
  <si>
    <t>17086</t>
  </si>
  <si>
    <t>17087</t>
  </si>
  <si>
    <t>17089</t>
  </si>
  <si>
    <t>17091</t>
  </si>
  <si>
    <t>17092</t>
  </si>
  <si>
    <t>17093</t>
  </si>
  <si>
    <t>17095</t>
  </si>
  <si>
    <t>17096</t>
  </si>
  <si>
    <t>17097</t>
  </si>
  <si>
    <t>17098</t>
  </si>
  <si>
    <t>17099</t>
  </si>
  <si>
    <t>17100</t>
  </si>
  <si>
    <t>17101</t>
  </si>
  <si>
    <t>17102</t>
  </si>
  <si>
    <t>17104</t>
  </si>
  <si>
    <t>17105</t>
  </si>
  <si>
    <t>17106</t>
  </si>
  <si>
    <t>17107</t>
  </si>
  <si>
    <t>17108</t>
  </si>
  <si>
    <t>17110</t>
  </si>
  <si>
    <t>17111</t>
  </si>
  <si>
    <t>17112</t>
  </si>
  <si>
    <t>17113</t>
  </si>
  <si>
    <t>17114</t>
  </si>
  <si>
    <t>17115</t>
  </si>
  <si>
    <t>17116</t>
  </si>
  <si>
    <t>17117</t>
  </si>
  <si>
    <t>17118</t>
  </si>
  <si>
    <t>17119</t>
  </si>
  <si>
    <t>17120</t>
  </si>
  <si>
    <t>17121</t>
  </si>
  <si>
    <t>17122</t>
  </si>
  <si>
    <t>17124</t>
  </si>
  <si>
    <t>17125</t>
  </si>
  <si>
    <t>17126</t>
  </si>
  <si>
    <t>17127</t>
  </si>
  <si>
    <t>17128</t>
  </si>
  <si>
    <t>17129</t>
  </si>
  <si>
    <t>17130</t>
  </si>
  <si>
    <t>17131</t>
  </si>
  <si>
    <t>17132</t>
  </si>
  <si>
    <t>17133</t>
  </si>
  <si>
    <t>17134</t>
  </si>
  <si>
    <t>17135</t>
  </si>
  <si>
    <t>17137</t>
  </si>
  <si>
    <t>17138</t>
  </si>
  <si>
    <t>17139</t>
  </si>
  <si>
    <t>17140</t>
  </si>
  <si>
    <t>17141</t>
  </si>
  <si>
    <t>17143</t>
  </si>
  <si>
    <t>17145</t>
  </si>
  <si>
    <t>17146</t>
  </si>
  <si>
    <t>17147</t>
  </si>
  <si>
    <t>17148</t>
  </si>
  <si>
    <t>17149</t>
  </si>
  <si>
    <t>17150</t>
  </si>
  <si>
    <t>17151</t>
  </si>
  <si>
    <t>17152</t>
  </si>
  <si>
    <t>17153</t>
  </si>
  <si>
    <t>17154</t>
  </si>
  <si>
    <t>17155</t>
  </si>
  <si>
    <t>17156</t>
  </si>
  <si>
    <t>17157</t>
  </si>
  <si>
    <t>17158</t>
  </si>
  <si>
    <t>17159</t>
  </si>
  <si>
    <t>17160</t>
  </si>
  <si>
    <t>17161</t>
  </si>
  <si>
    <t>17162</t>
  </si>
  <si>
    <t>17163</t>
  </si>
  <si>
    <t>17164</t>
  </si>
  <si>
    <t>17165</t>
  </si>
  <si>
    <t>17166</t>
  </si>
  <si>
    <t>17167</t>
  </si>
  <si>
    <t>17168</t>
  </si>
  <si>
    <t>17171</t>
  </si>
  <si>
    <t>17172</t>
  </si>
  <si>
    <t>17173</t>
  </si>
  <si>
    <t>17174</t>
  </si>
  <si>
    <t>17175</t>
  </si>
  <si>
    <t>17176</t>
  </si>
  <si>
    <t>17177</t>
  </si>
  <si>
    <t>17178</t>
  </si>
  <si>
    <t>17179</t>
  </si>
  <si>
    <t>17180</t>
  </si>
  <si>
    <t>17181</t>
  </si>
  <si>
    <t>17182</t>
  </si>
  <si>
    <t>17183</t>
  </si>
  <si>
    <t>17184</t>
  </si>
  <si>
    <t>17185</t>
  </si>
  <si>
    <t>17186</t>
  </si>
  <si>
    <t>17187</t>
  </si>
  <si>
    <t>17188</t>
  </si>
  <si>
    <t>17191</t>
  </si>
  <si>
    <t>17192</t>
  </si>
  <si>
    <t>17195</t>
  </si>
  <si>
    <t>17196</t>
  </si>
  <si>
    <t>17197</t>
  </si>
  <si>
    <t>17198</t>
  </si>
  <si>
    <t>17199</t>
  </si>
  <si>
    <t>17201</t>
  </si>
  <si>
    <t>17202</t>
  </si>
  <si>
    <t>17203</t>
  </si>
  <si>
    <t>17204</t>
  </si>
  <si>
    <t>17205</t>
  </si>
  <si>
    <t>17206</t>
  </si>
  <si>
    <t>17207</t>
  </si>
  <si>
    <t>17208</t>
  </si>
  <si>
    <t>17209</t>
  </si>
  <si>
    <t>17210</t>
  </si>
  <si>
    <t>17211</t>
  </si>
  <si>
    <t>17212</t>
  </si>
  <si>
    <t>17213</t>
  </si>
  <si>
    <t>17214</t>
  </si>
  <si>
    <t>17215</t>
  </si>
  <si>
    <t>17216</t>
  </si>
  <si>
    <t>17217</t>
  </si>
  <si>
    <t>17218</t>
  </si>
  <si>
    <t>17219</t>
  </si>
  <si>
    <t>17220</t>
  </si>
  <si>
    <t>17221</t>
  </si>
  <si>
    <t>17222</t>
  </si>
  <si>
    <t>17223</t>
  </si>
  <si>
    <t>17224</t>
  </si>
  <si>
    <t>17225</t>
  </si>
  <si>
    <t>17226</t>
  </si>
  <si>
    <t>17227</t>
  </si>
  <si>
    <t>17228</t>
  </si>
  <si>
    <t>17229</t>
  </si>
  <si>
    <t>17230</t>
  </si>
  <si>
    <t>17231</t>
  </si>
  <si>
    <t>17232</t>
  </si>
  <si>
    <t>17233</t>
  </si>
  <si>
    <t>17234</t>
  </si>
  <si>
    <t>17235</t>
  </si>
  <si>
    <t>17236</t>
  </si>
  <si>
    <t>17237</t>
  </si>
  <si>
    <t>17239</t>
  </si>
  <si>
    <t>17240</t>
  </si>
  <si>
    <t>17241</t>
  </si>
  <si>
    <t>17242</t>
  </si>
  <si>
    <t>17243</t>
  </si>
  <si>
    <t>17244</t>
  </si>
  <si>
    <t>17246</t>
  </si>
  <si>
    <t>17247</t>
  </si>
  <si>
    <t>17248</t>
  </si>
  <si>
    <t>17249</t>
  </si>
  <si>
    <t>17250</t>
  </si>
  <si>
    <t>17252</t>
  </si>
  <si>
    <t>17253</t>
  </si>
  <si>
    <t>17254</t>
  </si>
  <si>
    <t>17255</t>
  </si>
  <si>
    <t>17256</t>
  </si>
  <si>
    <t>17257</t>
  </si>
  <si>
    <t>17258</t>
  </si>
  <si>
    <t>17259</t>
  </si>
  <si>
    <t>17260</t>
  </si>
  <si>
    <t>17261</t>
  </si>
  <si>
    <t>17262</t>
  </si>
  <si>
    <t>17263</t>
  </si>
  <si>
    <t>17265</t>
  </si>
  <si>
    <t>17266</t>
  </si>
  <si>
    <t>17267</t>
  </si>
  <si>
    <t>17268</t>
  </si>
  <si>
    <t>17269</t>
  </si>
  <si>
    <t>17270</t>
  </si>
  <si>
    <t>17271</t>
  </si>
  <si>
    <t>17273</t>
  </si>
  <si>
    <t>17275</t>
  </si>
  <si>
    <t>17276</t>
  </si>
  <si>
    <t>17277</t>
  </si>
  <si>
    <t>17278</t>
  </si>
  <si>
    <t>17279</t>
  </si>
  <si>
    <t>17280</t>
  </si>
  <si>
    <t>17281</t>
  </si>
  <si>
    <t>17282</t>
  </si>
  <si>
    <t>17283</t>
  </si>
  <si>
    <t>17284</t>
  </si>
  <si>
    <t>17285</t>
  </si>
  <si>
    <t>17286</t>
  </si>
  <si>
    <t>17287</t>
  </si>
  <si>
    <t>17288</t>
  </si>
  <si>
    <t>17289</t>
  </si>
  <si>
    <t>17290</t>
  </si>
  <si>
    <t>17292</t>
  </si>
  <si>
    <t>17293</t>
  </si>
  <si>
    <t>17294</t>
  </si>
  <si>
    <t>17295</t>
  </si>
  <si>
    <t>17296</t>
  </si>
  <si>
    <t>17297</t>
  </si>
  <si>
    <t>17298</t>
  </si>
  <si>
    <t>17301</t>
  </si>
  <si>
    <t>17302</t>
  </si>
  <si>
    <t>17303</t>
  </si>
  <si>
    <t>17304</t>
  </si>
  <si>
    <t>17305</t>
  </si>
  <si>
    <t>17306</t>
  </si>
  <si>
    <t>17307</t>
  </si>
  <si>
    <t>17308</t>
  </si>
  <si>
    <t>17309</t>
  </si>
  <si>
    <t>17310</t>
  </si>
  <si>
    <t>17311</t>
  </si>
  <si>
    <t>17312</t>
  </si>
  <si>
    <t>17313</t>
  </si>
  <si>
    <t>17314</t>
  </si>
  <si>
    <t>17315</t>
  </si>
  <si>
    <t>17316</t>
  </si>
  <si>
    <t>17317</t>
  </si>
  <si>
    <t>17318</t>
  </si>
  <si>
    <t>17319</t>
  </si>
  <si>
    <t>17320</t>
  </si>
  <si>
    <t>17321</t>
  </si>
  <si>
    <t>17322</t>
  </si>
  <si>
    <t>17323</t>
  </si>
  <si>
    <t>17324</t>
  </si>
  <si>
    <t>17325</t>
  </si>
  <si>
    <t>17326</t>
  </si>
  <si>
    <t>17327</t>
  </si>
  <si>
    <t>17328</t>
  </si>
  <si>
    <t>17329</t>
  </si>
  <si>
    <t>17330</t>
  </si>
  <si>
    <t>17331</t>
  </si>
  <si>
    <t>17332</t>
  </si>
  <si>
    <t>17333</t>
  </si>
  <si>
    <t>17334</t>
  </si>
  <si>
    <t>17335</t>
  </si>
  <si>
    <t>17336</t>
  </si>
  <si>
    <t>17337</t>
  </si>
  <si>
    <t>17338</t>
  </si>
  <si>
    <t>17339</t>
  </si>
  <si>
    <t>17340</t>
  </si>
  <si>
    <t>17341</t>
  </si>
  <si>
    <t>17342</t>
  </si>
  <si>
    <t>17343</t>
  </si>
  <si>
    <t>17344</t>
  </si>
  <si>
    <t>17345</t>
  </si>
  <si>
    <t>17346</t>
  </si>
  <si>
    <t>17347</t>
  </si>
  <si>
    <t>17348</t>
  </si>
  <si>
    <t>17349</t>
  </si>
  <si>
    <t>17350</t>
  </si>
  <si>
    <t>17351</t>
  </si>
  <si>
    <t>17353</t>
  </si>
  <si>
    <t>17354</t>
  </si>
  <si>
    <t>17355</t>
  </si>
  <si>
    <t>17356</t>
  </si>
  <si>
    <t>17357</t>
  </si>
  <si>
    <t>17358</t>
  </si>
  <si>
    <t>17359</t>
  </si>
  <si>
    <t>17360</t>
  </si>
  <si>
    <t>17361</t>
  </si>
  <si>
    <t>17362</t>
  </si>
  <si>
    <t>17363</t>
  </si>
  <si>
    <t>17364</t>
  </si>
  <si>
    <t>17365</t>
  </si>
  <si>
    <t>17366</t>
  </si>
  <si>
    <t>17367</t>
  </si>
  <si>
    <t>17369</t>
  </si>
  <si>
    <t>17372</t>
  </si>
  <si>
    <t>17373</t>
  </si>
  <si>
    <t>17374</t>
  </si>
  <si>
    <t>17375</t>
  </si>
  <si>
    <t>17376</t>
  </si>
  <si>
    <t>17377</t>
  </si>
  <si>
    <t>17378</t>
  </si>
  <si>
    <t>17379</t>
  </si>
  <si>
    <t>17380</t>
  </si>
  <si>
    <t>17381</t>
  </si>
  <si>
    <t>17382</t>
  </si>
  <si>
    <t>17383</t>
  </si>
  <si>
    <t>17384</t>
  </si>
  <si>
    <t>17385</t>
  </si>
  <si>
    <t>17386</t>
  </si>
  <si>
    <t>17387</t>
  </si>
  <si>
    <t>17388</t>
  </si>
  <si>
    <t>17389</t>
  </si>
  <si>
    <t>17390</t>
  </si>
  <si>
    <t>17393</t>
  </si>
  <si>
    <t>17394</t>
  </si>
  <si>
    <t>17395</t>
  </si>
  <si>
    <t>17396</t>
  </si>
  <si>
    <t>17397</t>
  </si>
  <si>
    <t>17398</t>
  </si>
  <si>
    <t>17400</t>
  </si>
  <si>
    <t>17401</t>
  </si>
  <si>
    <t>17402</t>
  </si>
  <si>
    <t>17403</t>
  </si>
  <si>
    <t>17404</t>
  </si>
  <si>
    <t>17405</t>
  </si>
  <si>
    <t>17406</t>
  </si>
  <si>
    <t>17407</t>
  </si>
  <si>
    <t>17408</t>
  </si>
  <si>
    <t>17409</t>
  </si>
  <si>
    <t>17410</t>
  </si>
  <si>
    <t>17411</t>
  </si>
  <si>
    <t>17412</t>
  </si>
  <si>
    <t>17413</t>
  </si>
  <si>
    <t>17416</t>
  </si>
  <si>
    <t>17417</t>
  </si>
  <si>
    <t>17418</t>
  </si>
  <si>
    <t>17420</t>
  </si>
  <si>
    <t>17421</t>
  </si>
  <si>
    <t>17422</t>
  </si>
  <si>
    <t>17423</t>
  </si>
  <si>
    <t>17424</t>
  </si>
  <si>
    <t>17425</t>
  </si>
  <si>
    <t>17426</t>
  </si>
  <si>
    <t>17427</t>
  </si>
  <si>
    <t>17428</t>
  </si>
  <si>
    <t>17429</t>
  </si>
  <si>
    <t>17430</t>
  </si>
  <si>
    <t>17431</t>
  </si>
  <si>
    <t>17432</t>
  </si>
  <si>
    <t>17433</t>
  </si>
  <si>
    <t>17434</t>
  </si>
  <si>
    <t>17435</t>
  </si>
  <si>
    <t>17436</t>
  </si>
  <si>
    <t>17437</t>
  </si>
  <si>
    <t>17438</t>
  </si>
  <si>
    <t>17439</t>
  </si>
  <si>
    <t>17440</t>
  </si>
  <si>
    <t>17441</t>
  </si>
  <si>
    <t>17442</t>
  </si>
  <si>
    <t>17443</t>
  </si>
  <si>
    <t>17444</t>
  </si>
  <si>
    <t>17445</t>
  </si>
  <si>
    <t>17446</t>
  </si>
  <si>
    <t>17447</t>
  </si>
  <si>
    <t>17448</t>
  </si>
  <si>
    <t>17449</t>
  </si>
  <si>
    <t>17450</t>
  </si>
  <si>
    <t>17451</t>
  </si>
  <si>
    <t>17452</t>
  </si>
  <si>
    <t>17453</t>
  </si>
  <si>
    <t>17454</t>
  </si>
  <si>
    <t>17455</t>
  </si>
  <si>
    <t>17457</t>
  </si>
  <si>
    <t>17458</t>
  </si>
  <si>
    <t>17459</t>
  </si>
  <si>
    <t>17460</t>
  </si>
  <si>
    <t>17461</t>
  </si>
  <si>
    <t>17462</t>
  </si>
  <si>
    <t>17463</t>
  </si>
  <si>
    <t>17464</t>
  </si>
  <si>
    <t>17465</t>
  </si>
  <si>
    <t>17466</t>
  </si>
  <si>
    <t>17467</t>
  </si>
  <si>
    <t>17468</t>
  </si>
  <si>
    <t>17469</t>
  </si>
  <si>
    <t>17470</t>
  </si>
  <si>
    <t>17471</t>
  </si>
  <si>
    <t>17472</t>
  </si>
  <si>
    <t>17473</t>
  </si>
  <si>
    <t>17474</t>
  </si>
  <si>
    <t>17476</t>
  </si>
  <si>
    <t>17477</t>
  </si>
  <si>
    <t>17478</t>
  </si>
  <si>
    <t>17479</t>
  </si>
  <si>
    <t>17480</t>
  </si>
  <si>
    <t>17481</t>
  </si>
  <si>
    <t>17482</t>
  </si>
  <si>
    <t>17483</t>
  </si>
  <si>
    <t>17484</t>
  </si>
  <si>
    <t>17485</t>
  </si>
  <si>
    <t>17486</t>
  </si>
  <si>
    <t>19001</t>
  </si>
  <si>
    <t>19002</t>
  </si>
  <si>
    <t>19003</t>
  </si>
  <si>
    <t>19004</t>
  </si>
  <si>
    <t>19005</t>
  </si>
  <si>
    <t>19006</t>
  </si>
  <si>
    <t>19007</t>
  </si>
  <si>
    <t>19008</t>
  </si>
  <si>
    <t>19009</t>
  </si>
  <si>
    <t>19010</t>
  </si>
  <si>
    <t>19011</t>
  </si>
  <si>
    <t>19012</t>
  </si>
  <si>
    <t>19013</t>
  </si>
  <si>
    <t>19014</t>
  </si>
  <si>
    <t>19015</t>
  </si>
  <si>
    <t>19016</t>
  </si>
  <si>
    <t>19017</t>
  </si>
  <si>
    <t>19018</t>
  </si>
  <si>
    <t>19019</t>
  </si>
  <si>
    <t>19020</t>
  </si>
  <si>
    <t>19021</t>
  </si>
  <si>
    <t>19022</t>
  </si>
  <si>
    <t>19023</t>
  </si>
  <si>
    <t>19024</t>
  </si>
  <si>
    <t>19025</t>
  </si>
  <si>
    <t>19026</t>
  </si>
  <si>
    <t>19027</t>
  </si>
  <si>
    <t>19028</t>
  </si>
  <si>
    <t>19029</t>
  </si>
  <si>
    <t>19030</t>
  </si>
  <si>
    <t>19033</t>
  </si>
  <si>
    <t>19034</t>
  </si>
  <si>
    <t>19035</t>
  </si>
  <si>
    <t>19036</t>
  </si>
  <si>
    <t>19037</t>
  </si>
  <si>
    <t>19038</t>
  </si>
  <si>
    <t>19039</t>
  </si>
  <si>
    <t>19040</t>
  </si>
  <si>
    <t>19041</t>
  </si>
  <si>
    <t>19042</t>
  </si>
  <si>
    <t>19043</t>
  </si>
  <si>
    <t>19044</t>
  </si>
  <si>
    <t>19045</t>
  </si>
  <si>
    <t>19046</t>
  </si>
  <si>
    <t>19047</t>
  </si>
  <si>
    <t>19048</t>
  </si>
  <si>
    <t>19049</t>
  </si>
  <si>
    <t>19050</t>
  </si>
  <si>
    <t>19051</t>
  </si>
  <si>
    <t>19052</t>
  </si>
  <si>
    <t>19053</t>
  </si>
  <si>
    <t>19054</t>
  </si>
  <si>
    <t>19055</t>
  </si>
  <si>
    <t>19056</t>
  </si>
  <si>
    <t>19057</t>
  </si>
  <si>
    <t>19058</t>
  </si>
  <si>
    <t>19059</t>
  </si>
  <si>
    <t>19060</t>
  </si>
  <si>
    <t>19061</t>
  </si>
  <si>
    <t>19062</t>
  </si>
  <si>
    <t>19063</t>
  </si>
  <si>
    <t>19064</t>
  </si>
  <si>
    <t>19065</t>
  </si>
  <si>
    <t>19066</t>
  </si>
  <si>
    <t>19067</t>
  </si>
  <si>
    <t>19068</t>
  </si>
  <si>
    <t>19069</t>
  </si>
  <si>
    <t>19070</t>
  </si>
  <si>
    <t>19071</t>
  </si>
  <si>
    <t>19072</t>
  </si>
  <si>
    <t>19073</t>
  </si>
  <si>
    <t>19074</t>
  </si>
  <si>
    <t>19075</t>
  </si>
  <si>
    <t>19076</t>
  </si>
  <si>
    <t>19077</t>
  </si>
  <si>
    <t>19078</t>
  </si>
  <si>
    <t>19079</t>
  </si>
  <si>
    <t>19080</t>
  </si>
  <si>
    <t>19081</t>
  </si>
  <si>
    <t>19082</t>
  </si>
  <si>
    <t>19083</t>
  </si>
  <si>
    <t>19084</t>
  </si>
  <si>
    <t>19085</t>
  </si>
  <si>
    <t>19086</t>
  </si>
  <si>
    <t>19087</t>
  </si>
  <si>
    <t>19088</t>
  </si>
  <si>
    <t>19089</t>
  </si>
  <si>
    <t>19090</t>
  </si>
  <si>
    <t>19091</t>
  </si>
  <si>
    <t>19092</t>
  </si>
  <si>
    <t>19093</t>
  </si>
  <si>
    <t>19094</t>
  </si>
  <si>
    <t>19095</t>
  </si>
  <si>
    <t>19096</t>
  </si>
  <si>
    <t>19097</t>
  </si>
  <si>
    <t>19098</t>
  </si>
  <si>
    <t>19099</t>
  </si>
  <si>
    <t>19100</t>
  </si>
  <si>
    <t>19101</t>
  </si>
  <si>
    <t>19102</t>
  </si>
  <si>
    <t>19103</t>
  </si>
  <si>
    <t>19104</t>
  </si>
  <si>
    <t>19105</t>
  </si>
  <si>
    <t>19106</t>
  </si>
  <si>
    <t>19107</t>
  </si>
  <si>
    <t>19108</t>
  </si>
  <si>
    <t>19109</t>
  </si>
  <si>
    <t>19110</t>
  </si>
  <si>
    <t>19111</t>
  </si>
  <si>
    <t>19112</t>
  </si>
  <si>
    <t>19113</t>
  </si>
  <si>
    <t>19114</t>
  </si>
  <si>
    <t>19115</t>
  </si>
  <si>
    <t>19116</t>
  </si>
  <si>
    <t>19117</t>
  </si>
  <si>
    <t>19118</t>
  </si>
  <si>
    <t>19119</t>
  </si>
  <si>
    <t>19120</t>
  </si>
  <si>
    <t>19121</t>
  </si>
  <si>
    <t>19122</t>
  </si>
  <si>
    <t>19123</t>
  </si>
  <si>
    <t>19124</t>
  </si>
  <si>
    <t>19125</t>
  </si>
  <si>
    <t>19126</t>
  </si>
  <si>
    <t>19128</t>
  </si>
  <si>
    <t>19129</t>
  </si>
  <si>
    <t>19130</t>
  </si>
  <si>
    <t>19131</t>
  </si>
  <si>
    <t>19132</t>
  </si>
  <si>
    <t>19133</t>
  </si>
  <si>
    <t>19134</t>
  </si>
  <si>
    <t>19135</t>
  </si>
  <si>
    <t>19136</t>
  </si>
  <si>
    <t>19137</t>
  </si>
  <si>
    <t>19138</t>
  </si>
  <si>
    <t>19139</t>
  </si>
  <si>
    <t>19140</t>
  </si>
  <si>
    <t>19141</t>
  </si>
  <si>
    <t>19142</t>
  </si>
  <si>
    <t>19143</t>
  </si>
  <si>
    <t>19144</t>
  </si>
  <si>
    <t>19145</t>
  </si>
  <si>
    <t>19146</t>
  </si>
  <si>
    <t>19147</t>
  </si>
  <si>
    <t>19148</t>
  </si>
  <si>
    <t>19149</t>
  </si>
  <si>
    <t>19150</t>
  </si>
  <si>
    <t>19151</t>
  </si>
  <si>
    <t>19152</t>
  </si>
  <si>
    <t>19153</t>
  </si>
  <si>
    <t>19154</t>
  </si>
  <si>
    <t>19155</t>
  </si>
  <si>
    <t>19156</t>
  </si>
  <si>
    <t>19157</t>
  </si>
  <si>
    <t>19158</t>
  </si>
  <si>
    <t>19159</t>
  </si>
  <si>
    <t>19160</t>
  </si>
  <si>
    <t>19161</t>
  </si>
  <si>
    <t>19162</t>
  </si>
  <si>
    <t>19163</t>
  </si>
  <si>
    <t>19164</t>
  </si>
  <si>
    <t>19165</t>
  </si>
  <si>
    <t>19166</t>
  </si>
  <si>
    <t>19167</t>
  </si>
  <si>
    <t>19168</t>
  </si>
  <si>
    <t>19169</t>
  </si>
  <si>
    <t>19170</t>
  </si>
  <si>
    <t>19171</t>
  </si>
  <si>
    <t>19172</t>
  </si>
  <si>
    <t>19173</t>
  </si>
  <si>
    <t>19174</t>
  </si>
  <si>
    <t>19175</t>
  </si>
  <si>
    <t>19176</t>
  </si>
  <si>
    <t>19177</t>
  </si>
  <si>
    <t>19178</t>
  </si>
  <si>
    <t>19179</t>
  </si>
  <si>
    <t>19180</t>
  </si>
  <si>
    <t>19181</t>
  </si>
  <si>
    <t>19182</t>
  </si>
  <si>
    <t>19184</t>
  </si>
  <si>
    <t>19186</t>
  </si>
  <si>
    <t>19187</t>
  </si>
  <si>
    <t>19188</t>
  </si>
  <si>
    <t>19189</t>
  </si>
  <si>
    <t>19190</t>
  </si>
  <si>
    <t>19191</t>
  </si>
  <si>
    <t>19192</t>
  </si>
  <si>
    <t>19193</t>
  </si>
  <si>
    <t>19194</t>
  </si>
  <si>
    <t>19195</t>
  </si>
  <si>
    <t>19196</t>
  </si>
  <si>
    <t>19198</t>
  </si>
  <si>
    <t>19199</t>
  </si>
  <si>
    <t>19200</t>
  </si>
  <si>
    <t>19201</t>
  </si>
  <si>
    <t>19202</t>
  </si>
  <si>
    <t>19203</t>
  </si>
  <si>
    <t>19204</t>
  </si>
  <si>
    <t>19205</t>
  </si>
  <si>
    <t>19206</t>
  </si>
  <si>
    <t>19207</t>
  </si>
  <si>
    <t>19208</t>
  </si>
  <si>
    <t>19209</t>
  </si>
  <si>
    <t>19210</t>
  </si>
  <si>
    <t>19211</t>
  </si>
  <si>
    <t>19212</t>
  </si>
  <si>
    <t>19213</t>
  </si>
  <si>
    <t>19214</t>
  </si>
  <si>
    <t>19215</t>
  </si>
  <si>
    <t>19216</t>
  </si>
  <si>
    <t>19217</t>
  </si>
  <si>
    <t>19219</t>
  </si>
  <si>
    <t>19220</t>
  </si>
  <si>
    <t>19221</t>
  </si>
  <si>
    <t>19222</t>
  </si>
  <si>
    <t>19223</t>
  </si>
  <si>
    <t>19225</t>
  </si>
  <si>
    <t>19226</t>
  </si>
  <si>
    <t>19227</t>
  </si>
  <si>
    <t>19228</t>
  </si>
  <si>
    <t>19229</t>
  </si>
  <si>
    <t>19230</t>
  </si>
  <si>
    <t>19231</t>
  </si>
  <si>
    <t>19232</t>
  </si>
  <si>
    <t>19233</t>
  </si>
  <si>
    <t>19234</t>
  </si>
  <si>
    <t>19235</t>
  </si>
  <si>
    <t>19236</t>
  </si>
  <si>
    <t>19237</t>
  </si>
  <si>
    <t>19238</t>
  </si>
  <si>
    <t>19239</t>
  </si>
  <si>
    <t>19240</t>
  </si>
  <si>
    <t>19241</t>
  </si>
  <si>
    <t>19242</t>
  </si>
  <si>
    <t>19243</t>
  </si>
  <si>
    <t>19244</t>
  </si>
  <si>
    <t>19245</t>
  </si>
  <si>
    <t>19246</t>
  </si>
  <si>
    <t>19247</t>
  </si>
  <si>
    <t>19248</t>
  </si>
  <si>
    <t>19249</t>
  </si>
  <si>
    <t>19250</t>
  </si>
  <si>
    <t>19251</t>
  </si>
  <si>
    <t>19252</t>
  </si>
  <si>
    <t>19253</t>
  </si>
  <si>
    <t>19254</t>
  </si>
  <si>
    <t>19255</t>
  </si>
  <si>
    <t>19256</t>
  </si>
  <si>
    <t>19257</t>
  </si>
  <si>
    <t>19258</t>
  </si>
  <si>
    <t>19259</t>
  </si>
  <si>
    <t>19260</t>
  </si>
  <si>
    <t>19261</t>
  </si>
  <si>
    <t>19262</t>
  </si>
  <si>
    <t>19263</t>
  </si>
  <si>
    <t>19264</t>
  </si>
  <si>
    <t>19265</t>
  </si>
  <si>
    <t>19266</t>
  </si>
  <si>
    <t>19268</t>
  </si>
  <si>
    <t>19269</t>
  </si>
  <si>
    <t>19270</t>
  </si>
  <si>
    <t>19271</t>
  </si>
  <si>
    <t>19272</t>
  </si>
  <si>
    <t>19273</t>
  </si>
  <si>
    <t>19274</t>
  </si>
  <si>
    <t>19275</t>
  </si>
  <si>
    <t>19276</t>
  </si>
  <si>
    <t>19277</t>
  </si>
  <si>
    <t>19278</t>
  </si>
  <si>
    <t>19279</t>
  </si>
  <si>
    <t>19280</t>
  </si>
  <si>
    <t>19281</t>
  </si>
  <si>
    <t>19283</t>
  </si>
  <si>
    <t>19284</t>
  </si>
  <si>
    <t>19285</t>
  </si>
  <si>
    <t>19286</t>
  </si>
  <si>
    <t>19287</t>
  </si>
  <si>
    <t>19288</t>
  </si>
  <si>
    <t>19289</t>
  </si>
  <si>
    <t>23001</t>
  </si>
  <si>
    <t>23002</t>
  </si>
  <si>
    <t>23003</t>
  </si>
  <si>
    <t>23004</t>
  </si>
  <si>
    <t>23005</t>
  </si>
  <si>
    <t>23006</t>
  </si>
  <si>
    <t>23007</t>
  </si>
  <si>
    <t>23008</t>
  </si>
  <si>
    <t>23009</t>
  </si>
  <si>
    <t>23010</t>
  </si>
  <si>
    <t>23011</t>
  </si>
  <si>
    <t>23012</t>
  </si>
  <si>
    <t>23013</t>
  </si>
  <si>
    <t>23014</t>
  </si>
  <si>
    <t>23015</t>
  </si>
  <si>
    <t>23016</t>
  </si>
  <si>
    <t>23017</t>
  </si>
  <si>
    <t>23018</t>
  </si>
  <si>
    <t>23019</t>
  </si>
  <si>
    <t>23020</t>
  </si>
  <si>
    <t>23021</t>
  </si>
  <si>
    <t>23022</t>
  </si>
  <si>
    <t>23023</t>
  </si>
  <si>
    <t>23024</t>
  </si>
  <si>
    <t>23025</t>
  </si>
  <si>
    <t>23026</t>
  </si>
  <si>
    <t>23027</t>
  </si>
  <si>
    <t>23028</t>
  </si>
  <si>
    <t>23029</t>
  </si>
  <si>
    <t>23030</t>
  </si>
  <si>
    <t>23031</t>
  </si>
  <si>
    <t>23032</t>
  </si>
  <si>
    <t>23033</t>
  </si>
  <si>
    <t>23034</t>
  </si>
  <si>
    <t>23035</t>
  </si>
  <si>
    <t>23036</t>
  </si>
  <si>
    <t>23037</t>
  </si>
  <si>
    <t>23038</t>
  </si>
  <si>
    <t>23039</t>
  </si>
  <si>
    <t>23040</t>
  </si>
  <si>
    <t>23041</t>
  </si>
  <si>
    <t>23042</t>
  </si>
  <si>
    <t>23043</t>
  </si>
  <si>
    <t>23044</t>
  </si>
  <si>
    <t>23045</t>
  </si>
  <si>
    <t>23046</t>
  </si>
  <si>
    <t>23047</t>
  </si>
  <si>
    <t>23048</t>
  </si>
  <si>
    <t>23049</t>
  </si>
  <si>
    <t>23050</t>
  </si>
  <si>
    <t>23051</t>
  </si>
  <si>
    <t>23052</t>
  </si>
  <si>
    <t>23053</t>
  </si>
  <si>
    <t>23054</t>
  </si>
  <si>
    <t>23055</t>
  </si>
  <si>
    <t>23056</t>
  </si>
  <si>
    <t>23057</t>
  </si>
  <si>
    <t>23058</t>
  </si>
  <si>
    <t>23059</t>
  </si>
  <si>
    <t>23060</t>
  </si>
  <si>
    <t>23061</t>
  </si>
  <si>
    <t>23062</t>
  </si>
  <si>
    <t>23063</t>
  </si>
  <si>
    <t>23064</t>
  </si>
  <si>
    <t>23065</t>
  </si>
  <si>
    <t>23066</t>
  </si>
  <si>
    <t>23067</t>
  </si>
  <si>
    <t>23068</t>
  </si>
  <si>
    <t>23069</t>
  </si>
  <si>
    <t>23070</t>
  </si>
  <si>
    <t>23071</t>
  </si>
  <si>
    <t>23072</t>
  </si>
  <si>
    <t>23073</t>
  </si>
  <si>
    <t>23074</t>
  </si>
  <si>
    <t>23075</t>
  </si>
  <si>
    <t>23076</t>
  </si>
  <si>
    <t>23077</t>
  </si>
  <si>
    <t>23078</t>
  </si>
  <si>
    <t>23079</t>
  </si>
  <si>
    <t>23080</t>
  </si>
  <si>
    <t>23081</t>
  </si>
  <si>
    <t>23082</t>
  </si>
  <si>
    <t>23083</t>
  </si>
  <si>
    <t>23084</t>
  </si>
  <si>
    <t>23086</t>
  </si>
  <si>
    <t>23087</t>
  </si>
  <si>
    <t>23088</t>
  </si>
  <si>
    <t>23089</t>
  </si>
  <si>
    <t>23090</t>
  </si>
  <si>
    <t>23091</t>
  </si>
  <si>
    <t>23092</t>
  </si>
  <si>
    <t>23093</t>
  </si>
  <si>
    <t>23095</t>
  </si>
  <si>
    <t>23096</t>
  </si>
  <si>
    <t>23097</t>
  </si>
  <si>
    <t>23098</t>
  </si>
  <si>
    <t>23099</t>
  </si>
  <si>
    <t>23100</t>
  </si>
  <si>
    <t>23101</t>
  </si>
  <si>
    <t>23102</t>
  </si>
  <si>
    <t>23103</t>
  </si>
  <si>
    <t>23104</t>
  </si>
  <si>
    <t>23105</t>
  </si>
  <si>
    <t>23106</t>
  </si>
  <si>
    <t>23107</t>
  </si>
  <si>
    <t>23108</t>
  </si>
  <si>
    <t>23109</t>
  </si>
  <si>
    <t>23110</t>
  </si>
  <si>
    <t>23111</t>
  </si>
  <si>
    <t>23112</t>
  </si>
  <si>
    <t>23113</t>
  </si>
  <si>
    <t>23114</t>
  </si>
  <si>
    <t>23115</t>
  </si>
  <si>
    <t>23116</t>
  </si>
  <si>
    <t>23117</t>
  </si>
  <si>
    <t>23118</t>
  </si>
  <si>
    <t>23119</t>
  </si>
  <si>
    <t>23120</t>
  </si>
  <si>
    <t>23122</t>
  </si>
  <si>
    <t>23123</t>
  </si>
  <si>
    <t>23124</t>
  </si>
  <si>
    <t>23125</t>
  </si>
  <si>
    <t>23127</t>
  </si>
  <si>
    <t>23128</t>
  </si>
  <si>
    <t>23129</t>
  </si>
  <si>
    <t>23130</t>
  </si>
  <si>
    <t>23131</t>
  </si>
  <si>
    <t>23132</t>
  </si>
  <si>
    <t>23133</t>
  </si>
  <si>
    <t>23134</t>
  </si>
  <si>
    <t>23136</t>
  </si>
  <si>
    <t>23137</t>
  </si>
  <si>
    <t>23138</t>
  </si>
  <si>
    <t>23139</t>
  </si>
  <si>
    <t>23140</t>
  </si>
  <si>
    <t>23141</t>
  </si>
  <si>
    <t>23142</t>
  </si>
  <si>
    <t>23143</t>
  </si>
  <si>
    <t>23144</t>
  </si>
  <si>
    <t>23145</t>
  </si>
  <si>
    <t>23146</t>
  </si>
  <si>
    <t>23147</t>
  </si>
  <si>
    <t>23148</t>
  </si>
  <si>
    <t>23149</t>
  </si>
  <si>
    <t>23150</t>
  </si>
  <si>
    <t>23151</t>
  </si>
  <si>
    <t>23152</t>
  </si>
  <si>
    <t>23154</t>
  </si>
  <si>
    <t>23155</t>
  </si>
  <si>
    <t>23156</t>
  </si>
  <si>
    <t>23157</t>
  </si>
  <si>
    <t>23158</t>
  </si>
  <si>
    <t>23159</t>
  </si>
  <si>
    <t>23160</t>
  </si>
  <si>
    <t>23162</t>
  </si>
  <si>
    <t>23164</t>
  </si>
  <si>
    <t>23165</t>
  </si>
  <si>
    <t>23166</t>
  </si>
  <si>
    <t>23167</t>
  </si>
  <si>
    <t>23168</t>
  </si>
  <si>
    <t>23169</t>
  </si>
  <si>
    <t>23170</t>
  </si>
  <si>
    <t>23171</t>
  </si>
  <si>
    <t>23172</t>
  </si>
  <si>
    <t>23173</t>
  </si>
  <si>
    <t>23174</t>
  </si>
  <si>
    <t>23175</t>
  </si>
  <si>
    <t>23176</t>
  </si>
  <si>
    <t>23177</t>
  </si>
  <si>
    <t>23178</t>
  </si>
  <si>
    <t>23179</t>
  </si>
  <si>
    <t>23180</t>
  </si>
  <si>
    <t>23181</t>
  </si>
  <si>
    <t>23182</t>
  </si>
  <si>
    <t>23183</t>
  </si>
  <si>
    <t>23184</t>
  </si>
  <si>
    <t>23185</t>
  </si>
  <si>
    <t>23186</t>
  </si>
  <si>
    <t>23187</t>
  </si>
  <si>
    <t>23188</t>
  </si>
  <si>
    <t>23189</t>
  </si>
  <si>
    <t>23190</t>
  </si>
  <si>
    <t>23191</t>
  </si>
  <si>
    <t>23192</t>
  </si>
  <si>
    <t>23193</t>
  </si>
  <si>
    <t>23194</t>
  </si>
  <si>
    <t>23195</t>
  </si>
  <si>
    <t>23196</t>
  </si>
  <si>
    <t>23197</t>
  </si>
  <si>
    <t>23198</t>
  </si>
  <si>
    <t>23199</t>
  </si>
  <si>
    <t>23200</t>
  </si>
  <si>
    <t>23201</t>
  </si>
  <si>
    <t>23202</t>
  </si>
  <si>
    <t>23203</t>
  </si>
  <si>
    <t>23204</t>
  </si>
  <si>
    <t>23205</t>
  </si>
  <si>
    <t>23206</t>
  </si>
  <si>
    <t>23207</t>
  </si>
  <si>
    <t>23208</t>
  </si>
  <si>
    <t>23209</t>
  </si>
  <si>
    <t>23210</t>
  </si>
  <si>
    <t>23211</t>
  </si>
  <si>
    <t>23212</t>
  </si>
  <si>
    <t>23213</t>
  </si>
  <si>
    <t>23214</t>
  </si>
  <si>
    <t>23215</t>
  </si>
  <si>
    <t>23216</t>
  </si>
  <si>
    <t>23217</t>
  </si>
  <si>
    <t>23218</t>
  </si>
  <si>
    <t>23219</t>
  </si>
  <si>
    <t>23220</t>
  </si>
  <si>
    <t>23221</t>
  </si>
  <si>
    <t>23222</t>
  </si>
  <si>
    <t>23223</t>
  </si>
  <si>
    <t>23224</t>
  </si>
  <si>
    <t>23225</t>
  </si>
  <si>
    <t>23226</t>
  </si>
  <si>
    <t>23227</t>
  </si>
  <si>
    <t>23228</t>
  </si>
  <si>
    <t>23229</t>
  </si>
  <si>
    <t>23230</t>
  </si>
  <si>
    <t>23232</t>
  </si>
  <si>
    <t>23233</t>
  </si>
  <si>
    <t>23234</t>
  </si>
  <si>
    <t>23235</t>
  </si>
  <si>
    <t>23236</t>
  </si>
  <si>
    <t>23237</t>
  </si>
  <si>
    <t>23238</t>
  </si>
  <si>
    <t>23239</t>
  </si>
  <si>
    <t>23240</t>
  </si>
  <si>
    <t>23241</t>
  </si>
  <si>
    <t>23242</t>
  </si>
  <si>
    <t>23243</t>
  </si>
  <si>
    <t>23244</t>
  </si>
  <si>
    <t>23245</t>
  </si>
  <si>
    <t>23246</t>
  </si>
  <si>
    <t>23247</t>
  </si>
  <si>
    <t>23248</t>
  </si>
  <si>
    <t>23249</t>
  </si>
  <si>
    <t>23250</t>
  </si>
  <si>
    <t>23251</t>
  </si>
  <si>
    <t>23252</t>
  </si>
  <si>
    <t>23253</t>
  </si>
  <si>
    <t>23254</t>
  </si>
  <si>
    <t>23255</t>
  </si>
  <si>
    <t>23257</t>
  </si>
  <si>
    <t>23258</t>
  </si>
  <si>
    <t>23259</t>
  </si>
  <si>
    <t>23260</t>
  </si>
  <si>
    <t>23261</t>
  </si>
  <si>
    <t>23262</t>
  </si>
  <si>
    <t>23263</t>
  </si>
  <si>
    <t>23264</t>
  </si>
  <si>
    <t>23265</t>
  </si>
  <si>
    <t>23266</t>
  </si>
  <si>
    <t>24001</t>
  </si>
  <si>
    <t>24002</t>
  </si>
  <si>
    <t>24004</t>
  </si>
  <si>
    <t>24005</t>
  </si>
  <si>
    <t>24006</t>
  </si>
  <si>
    <t>24007</t>
  </si>
  <si>
    <t>24008</t>
  </si>
  <si>
    <t>24009</t>
  </si>
  <si>
    <t>24010</t>
  </si>
  <si>
    <t>24011</t>
  </si>
  <si>
    <t>24012</t>
  </si>
  <si>
    <t>24014</t>
  </si>
  <si>
    <t>24015</t>
  </si>
  <si>
    <t>24016</t>
  </si>
  <si>
    <t>24018</t>
  </si>
  <si>
    <t>24019</t>
  </si>
  <si>
    <t>24020</t>
  </si>
  <si>
    <t>24021</t>
  </si>
  <si>
    <t>24022</t>
  </si>
  <si>
    <t>24023</t>
  </si>
  <si>
    <t>24024</t>
  </si>
  <si>
    <t>24025</t>
  </si>
  <si>
    <t>24026</t>
  </si>
  <si>
    <t>24027</t>
  </si>
  <si>
    <t>24028</t>
  </si>
  <si>
    <t>24029</t>
  </si>
  <si>
    <t>24030</t>
  </si>
  <si>
    <t>24031</t>
  </si>
  <si>
    <t>24032</t>
  </si>
  <si>
    <t>24034</t>
  </si>
  <si>
    <t>24035</t>
  </si>
  <si>
    <t>24036</t>
  </si>
  <si>
    <t>24038</t>
  </si>
  <si>
    <t>24039</t>
  </si>
  <si>
    <t>24040</t>
  </si>
  <si>
    <t>24042</t>
  </si>
  <si>
    <t>24043</t>
  </si>
  <si>
    <t>24045</t>
  </si>
  <si>
    <t>24046</t>
  </si>
  <si>
    <t>24048</t>
  </si>
  <si>
    <t>24050</t>
  </si>
  <si>
    <t>24051</t>
  </si>
  <si>
    <t>24052</t>
  </si>
  <si>
    <t>24053</t>
  </si>
  <si>
    <t>24054</t>
  </si>
  <si>
    <t>24055</t>
  </si>
  <si>
    <t>24056</t>
  </si>
  <si>
    <t>24057</t>
  </si>
  <si>
    <t>24058</t>
  </si>
  <si>
    <t>24059</t>
  </si>
  <si>
    <t>24060</t>
  </si>
  <si>
    <t>24061</t>
  </si>
  <si>
    <t>24062</t>
  </si>
  <si>
    <t>24063</t>
  </si>
  <si>
    <t>24064</t>
  </si>
  <si>
    <t>24066</t>
  </si>
  <si>
    <t>24067</t>
  </si>
  <si>
    <t>24068</t>
  </si>
  <si>
    <t>24069</t>
  </si>
  <si>
    <t>24070</t>
  </si>
  <si>
    <t>24071</t>
  </si>
  <si>
    <t>24073</t>
  </si>
  <si>
    <t>24074</t>
  </si>
  <si>
    <t>24075</t>
  </si>
  <si>
    <t>24076</t>
  </si>
  <si>
    <t>24077</t>
  </si>
  <si>
    <t>24080</t>
  </si>
  <si>
    <t>24081</t>
  </si>
  <si>
    <t>24082</t>
  </si>
  <si>
    <t>24083</t>
  </si>
  <si>
    <t>24084</t>
  </si>
  <si>
    <t>24085</t>
  </si>
  <si>
    <t>24086</t>
  </si>
  <si>
    <t>24087</t>
  </si>
  <si>
    <t>24088</t>
  </si>
  <si>
    <t>24089</t>
  </si>
  <si>
    <t>24090</t>
  </si>
  <si>
    <t>24091</t>
  </si>
  <si>
    <t>24094</t>
  </si>
  <si>
    <t>24095</t>
  </si>
  <si>
    <t>24096</t>
  </si>
  <si>
    <t>24097</t>
  </si>
  <si>
    <t>24098</t>
  </si>
  <si>
    <t>24100</t>
  </si>
  <si>
    <t>24101</t>
  </si>
  <si>
    <t>24102</t>
  </si>
  <si>
    <t>24104</t>
  </si>
  <si>
    <t>24105</t>
  </si>
  <si>
    <t>24106</t>
  </si>
  <si>
    <t>24107</t>
  </si>
  <si>
    <t>24108</t>
  </si>
  <si>
    <t>24109</t>
  </si>
  <si>
    <t>24110</t>
  </si>
  <si>
    <t>24111</t>
  </si>
  <si>
    <t>24113</t>
  </si>
  <si>
    <t>24114</t>
  </si>
  <si>
    <t>24115</t>
  </si>
  <si>
    <t>24116</t>
  </si>
  <si>
    <t>24117</t>
  </si>
  <si>
    <t>24119</t>
  </si>
  <si>
    <t>24120</t>
  </si>
  <si>
    <t>24121</t>
  </si>
  <si>
    <t>24122</t>
  </si>
  <si>
    <t>24123</t>
  </si>
  <si>
    <t>24124</t>
  </si>
  <si>
    <t>24126</t>
  </si>
  <si>
    <t>24128</t>
  </si>
  <si>
    <t>24129</t>
  </si>
  <si>
    <t>24130</t>
  </si>
  <si>
    <t>24131</t>
  </si>
  <si>
    <t>24132</t>
  </si>
  <si>
    <t>24133</t>
  </si>
  <si>
    <t>24134</t>
  </si>
  <si>
    <t>24135</t>
  </si>
  <si>
    <t>24136</t>
  </si>
  <si>
    <t>24137</t>
  </si>
  <si>
    <t>24138</t>
  </si>
  <si>
    <t>24139</t>
  </si>
  <si>
    <t>24140</t>
  </si>
  <si>
    <t>24141</t>
  </si>
  <si>
    <t>24142</t>
  </si>
  <si>
    <t>24143</t>
  </si>
  <si>
    <t>24144</t>
  </si>
  <si>
    <t>24145</t>
  </si>
  <si>
    <t>24146</t>
  </si>
  <si>
    <t>24147</t>
  </si>
  <si>
    <t>24148</t>
  </si>
  <si>
    <t>24150</t>
  </si>
  <si>
    <t>24151</t>
  </si>
  <si>
    <t>24152</t>
  </si>
  <si>
    <t>24153</t>
  </si>
  <si>
    <t>24154</t>
  </si>
  <si>
    <t>24155</t>
  </si>
  <si>
    <t>24156</t>
  </si>
  <si>
    <t>24157</t>
  </si>
  <si>
    <t>24158</t>
  </si>
  <si>
    <t>24159</t>
  </si>
  <si>
    <t>24160</t>
  </si>
  <si>
    <t>24161</t>
  </si>
  <si>
    <t>24162</t>
  </si>
  <si>
    <t>24163</t>
  </si>
  <si>
    <t>24164</t>
  </si>
  <si>
    <t>24165</t>
  </si>
  <si>
    <t>24167</t>
  </si>
  <si>
    <t>24168</t>
  </si>
  <si>
    <t>24171</t>
  </si>
  <si>
    <t>24172</t>
  </si>
  <si>
    <t>24174</t>
  </si>
  <si>
    <t>24175</t>
  </si>
  <si>
    <t>24176</t>
  </si>
  <si>
    <t>24177</t>
  </si>
  <si>
    <t>24179</t>
  </si>
  <si>
    <t>24180</t>
  </si>
  <si>
    <t>24182</t>
  </si>
  <si>
    <t>24183</t>
  </si>
  <si>
    <t>24184</t>
  </si>
  <si>
    <t>24186</t>
  </si>
  <si>
    <t>24188</t>
  </si>
  <si>
    <t>24189</t>
  </si>
  <si>
    <t>24190</t>
  </si>
  <si>
    <t>24191</t>
  </si>
  <si>
    <t>24192</t>
  </si>
  <si>
    <t>24193</t>
  </si>
  <si>
    <t>24194</t>
  </si>
  <si>
    <t>24195</t>
  </si>
  <si>
    <t>24196</t>
  </si>
  <si>
    <t>24197</t>
  </si>
  <si>
    <t>24199</t>
  </si>
  <si>
    <t>24200</t>
  </si>
  <si>
    <t>24202</t>
  </si>
  <si>
    <t>24205</t>
  </si>
  <si>
    <t>24206</t>
  </si>
  <si>
    <t>24207</t>
  </si>
  <si>
    <t>24208</t>
  </si>
  <si>
    <t>24209</t>
  </si>
  <si>
    <t>24210</t>
  </si>
  <si>
    <t>24211</t>
  </si>
  <si>
    <t>24212</t>
  </si>
  <si>
    <t>24213</t>
  </si>
  <si>
    <t>24214</t>
  </si>
  <si>
    <t>24215</t>
  </si>
  <si>
    <t>24216</t>
  </si>
  <si>
    <t>24217</t>
  </si>
  <si>
    <t>24218</t>
  </si>
  <si>
    <t>24220</t>
  </si>
  <si>
    <t>24221</t>
  </si>
  <si>
    <t>24222</t>
  </si>
  <si>
    <t>24223</t>
  </si>
  <si>
    <t>24224</t>
  </si>
  <si>
    <t>24225</t>
  </si>
  <si>
    <t>24226</t>
  </si>
  <si>
    <t>24227</t>
  </si>
  <si>
    <t>24228</t>
  </si>
  <si>
    <t>24229</t>
  </si>
  <si>
    <t>24230</t>
  </si>
  <si>
    <t>24231</t>
  </si>
  <si>
    <t>24232</t>
  </si>
  <si>
    <t>24234</t>
  </si>
  <si>
    <t>24236</t>
  </si>
  <si>
    <t>24237</t>
  </si>
  <si>
    <t>24238</t>
  </si>
  <si>
    <t>24240</t>
  </si>
  <si>
    <t>24241</t>
  </si>
  <si>
    <t>24242</t>
  </si>
  <si>
    <t>24243</t>
  </si>
  <si>
    <t>24244</t>
  </si>
  <si>
    <t>24245</t>
  </si>
  <si>
    <t>24246</t>
  </si>
  <si>
    <t>24247</t>
  </si>
  <si>
    <t>24248</t>
  </si>
  <si>
    <t>24251</t>
  </si>
  <si>
    <t>24252</t>
  </si>
  <si>
    <t>24253</t>
  </si>
  <si>
    <t>24254</t>
  </si>
  <si>
    <t>24255</t>
  </si>
  <si>
    <t>24256</t>
  </si>
  <si>
    <t>24257</t>
  </si>
  <si>
    <t>24259</t>
  </si>
  <si>
    <t>24260</t>
  </si>
  <si>
    <t>24261</t>
  </si>
  <si>
    <t>24262</t>
  </si>
  <si>
    <t>24263</t>
  </si>
  <si>
    <t>24264</t>
  </si>
  <si>
    <t>24266</t>
  </si>
  <si>
    <t>24267</t>
  </si>
  <si>
    <t>24268</t>
  </si>
  <si>
    <t>24269</t>
  </si>
  <si>
    <t>24271</t>
  </si>
  <si>
    <t>24272</t>
  </si>
  <si>
    <t>24273</t>
  </si>
  <si>
    <t>24274</t>
  </si>
  <si>
    <t>24276</t>
  </si>
  <si>
    <t>24277</t>
  </si>
  <si>
    <t>24278</t>
  </si>
  <si>
    <t>24279</t>
  </si>
  <si>
    <t>24280</t>
  </si>
  <si>
    <t>24281</t>
  </si>
  <si>
    <t>24282</t>
  </si>
  <si>
    <t>24284</t>
  </si>
  <si>
    <t>24285</t>
  </si>
  <si>
    <t>24286</t>
  </si>
  <si>
    <t>24287</t>
  </si>
  <si>
    <t>24288</t>
  </si>
  <si>
    <t>24289</t>
  </si>
  <si>
    <t>24290</t>
  </si>
  <si>
    <t>24291</t>
  </si>
  <si>
    <t>24292</t>
  </si>
  <si>
    <t>24293</t>
  </si>
  <si>
    <t>24294</t>
  </si>
  <si>
    <t>24295</t>
  </si>
  <si>
    <t>24296</t>
  </si>
  <si>
    <t>24297</t>
  </si>
  <si>
    <t>24299</t>
  </si>
  <si>
    <t>24300</t>
  </si>
  <si>
    <t>24301</t>
  </si>
  <si>
    <t>24302</t>
  </si>
  <si>
    <t>24303</t>
  </si>
  <si>
    <t>24304</t>
  </si>
  <si>
    <t>24305</t>
  </si>
  <si>
    <t>24306</t>
  </si>
  <si>
    <t>24307</t>
  </si>
  <si>
    <t>24308</t>
  </si>
  <si>
    <t>24309</t>
  </si>
  <si>
    <t>24311</t>
  </si>
  <si>
    <t>24312</t>
  </si>
  <si>
    <t>24313</t>
  </si>
  <si>
    <t>24314</t>
  </si>
  <si>
    <t>24316</t>
  </si>
  <si>
    <t>24317</t>
  </si>
  <si>
    <t>24318</t>
  </si>
  <si>
    <t>24319</t>
  </si>
  <si>
    <t>24320</t>
  </si>
  <si>
    <t>24321</t>
  </si>
  <si>
    <t>24323</t>
  </si>
  <si>
    <t>24324</t>
  </si>
  <si>
    <t>24325</t>
  </si>
  <si>
    <t>24326</t>
  </si>
  <si>
    <t>24327</t>
  </si>
  <si>
    <t>24328</t>
  </si>
  <si>
    <t>24329</t>
  </si>
  <si>
    <t>24330</t>
  </si>
  <si>
    <t>24331</t>
  </si>
  <si>
    <t>24334</t>
  </si>
  <si>
    <t>24335</t>
  </si>
  <si>
    <t>24336</t>
  </si>
  <si>
    <t>24337</t>
  </si>
  <si>
    <t>24338</t>
  </si>
  <si>
    <t>24339</t>
  </si>
  <si>
    <t>24340</t>
  </si>
  <si>
    <t>24341</t>
  </si>
  <si>
    <t>24345</t>
  </si>
  <si>
    <t>24346</t>
  </si>
  <si>
    <t>24347</t>
  </si>
  <si>
    <t>24348</t>
  </si>
  <si>
    <t>24349</t>
  </si>
  <si>
    <t>24350</t>
  </si>
  <si>
    <t>24351</t>
  </si>
  <si>
    <t>24352</t>
  </si>
  <si>
    <t>24353</t>
  </si>
  <si>
    <t>24354</t>
  </si>
  <si>
    <t>24355</t>
  </si>
  <si>
    <t>24356</t>
  </si>
  <si>
    <t>24357</t>
  </si>
  <si>
    <t>24359</t>
  </si>
  <si>
    <t>24360</t>
  </si>
  <si>
    <t>24361</t>
  </si>
  <si>
    <t>24362</t>
  </si>
  <si>
    <t>24364</t>
  </si>
  <si>
    <t>24365</t>
  </si>
  <si>
    <t>24366</t>
  </si>
  <si>
    <t>24367</t>
  </si>
  <si>
    <t>24370</t>
  </si>
  <si>
    <t>24371</t>
  </si>
  <si>
    <t>24372</t>
  </si>
  <si>
    <t>24373</t>
  </si>
  <si>
    <t>24374</t>
  </si>
  <si>
    <t>24375</t>
  </si>
  <si>
    <t>24376</t>
  </si>
  <si>
    <t>24377</t>
  </si>
  <si>
    <t>24378</t>
  </si>
  <si>
    <t>24379</t>
  </si>
  <si>
    <t>24380</t>
  </si>
  <si>
    <t>24381</t>
  </si>
  <si>
    <t>24382</t>
  </si>
  <si>
    <t>24383</t>
  </si>
  <si>
    <t>24384</t>
  </si>
  <si>
    <t>24385</t>
  </si>
  <si>
    <t>24386</t>
  </si>
  <si>
    <t>24388</t>
  </si>
  <si>
    <t>24390</t>
  </si>
  <si>
    <t>24392</t>
  </si>
  <si>
    <t>24393</t>
  </si>
  <si>
    <t>24394</t>
  </si>
  <si>
    <t>24395</t>
  </si>
  <si>
    <t>24396</t>
  </si>
  <si>
    <t>24397</t>
  </si>
  <si>
    <t>24398</t>
  </si>
  <si>
    <t>24399</t>
  </si>
  <si>
    <t>24401</t>
  </si>
  <si>
    <t>24403</t>
  </si>
  <si>
    <t>24404</t>
  </si>
  <si>
    <t>24405</t>
  </si>
  <si>
    <t>24406</t>
  </si>
  <si>
    <t>24407</t>
  </si>
  <si>
    <t>24408</t>
  </si>
  <si>
    <t>24409</t>
  </si>
  <si>
    <t>24410</t>
  </si>
  <si>
    <t>24411</t>
  </si>
  <si>
    <t>24412</t>
  </si>
  <si>
    <t>24413</t>
  </si>
  <si>
    <t>24414</t>
  </si>
  <si>
    <t>24415</t>
  </si>
  <si>
    <t>24416</t>
  </si>
  <si>
    <t>24417</t>
  </si>
  <si>
    <t>24418</t>
  </si>
  <si>
    <t>24419</t>
  </si>
  <si>
    <t>24420</t>
  </si>
  <si>
    <t>24421</t>
  </si>
  <si>
    <t>24422</t>
  </si>
  <si>
    <t>24423</t>
  </si>
  <si>
    <t>24424</t>
  </si>
  <si>
    <t>24425</t>
  </si>
  <si>
    <t>24426</t>
  </si>
  <si>
    <t>24428</t>
  </si>
  <si>
    <t>24429</t>
  </si>
  <si>
    <t>24432</t>
  </si>
  <si>
    <t>24434</t>
  </si>
  <si>
    <t>24436</t>
  </si>
  <si>
    <t>24437</t>
  </si>
  <si>
    <t>24438</t>
  </si>
  <si>
    <t>24441</t>
  </si>
  <si>
    <t>24442</t>
  </si>
  <si>
    <t>24443</t>
  </si>
  <si>
    <t>24444</t>
  </si>
  <si>
    <t>24445</t>
  </si>
  <si>
    <t>24446</t>
  </si>
  <si>
    <t>24448</t>
  </si>
  <si>
    <t>24449</t>
  </si>
  <si>
    <t>24450</t>
  </si>
  <si>
    <t>24451</t>
  </si>
  <si>
    <t>24452</t>
  </si>
  <si>
    <t>24453</t>
  </si>
  <si>
    <t>24454</t>
  </si>
  <si>
    <t>24455</t>
  </si>
  <si>
    <t>24456</t>
  </si>
  <si>
    <t>24457</t>
  </si>
  <si>
    <t>24458</t>
  </si>
  <si>
    <t>24459</t>
  </si>
  <si>
    <t>24460</t>
  </si>
  <si>
    <t>24461</t>
  </si>
  <si>
    <t>24462</t>
  </si>
  <si>
    <t>24463</t>
  </si>
  <si>
    <t>24464</t>
  </si>
  <si>
    <t>24465</t>
  </si>
  <si>
    <t>24466</t>
  </si>
  <si>
    <t>24468</t>
  </si>
  <si>
    <t>24470</t>
  </si>
  <si>
    <t>24471</t>
  </si>
  <si>
    <t>24472</t>
  </si>
  <si>
    <t>24473</t>
  </si>
  <si>
    <t>24474</t>
  </si>
  <si>
    <t>24476</t>
  </si>
  <si>
    <t>24477</t>
  </si>
  <si>
    <t>24478</t>
  </si>
  <si>
    <t>24479</t>
  </si>
  <si>
    <t>24480</t>
  </si>
  <si>
    <t>24481</t>
  </si>
  <si>
    <t>24482</t>
  </si>
  <si>
    <t>24483</t>
  </si>
  <si>
    <t>24484</t>
  </si>
  <si>
    <t>24485</t>
  </si>
  <si>
    <t>24486</t>
  </si>
  <si>
    <t>24487</t>
  </si>
  <si>
    <t>24488</t>
  </si>
  <si>
    <t>24489</t>
  </si>
  <si>
    <t>24490</t>
  </si>
  <si>
    <t>24491</t>
  </si>
  <si>
    <t>24492</t>
  </si>
  <si>
    <t>24493</t>
  </si>
  <si>
    <t>24494</t>
  </si>
  <si>
    <t>24495</t>
  </si>
  <si>
    <t>24496</t>
  </si>
  <si>
    <t>24498</t>
  </si>
  <si>
    <t>24499</t>
  </si>
  <si>
    <t>24500</t>
  </si>
  <si>
    <t>24501</t>
  </si>
  <si>
    <t>24502</t>
  </si>
  <si>
    <t>24504</t>
  </si>
  <si>
    <t>24505</t>
  </si>
  <si>
    <t>24507</t>
  </si>
  <si>
    <t>24508</t>
  </si>
  <si>
    <t>24509</t>
  </si>
  <si>
    <t>24510</t>
  </si>
  <si>
    <t>24511</t>
  </si>
  <si>
    <t>24512</t>
  </si>
  <si>
    <t>24513</t>
  </si>
  <si>
    <t>24514</t>
  </si>
  <si>
    <t>24515</t>
  </si>
  <si>
    <t>24516</t>
  </si>
  <si>
    <t>24517</t>
  </si>
  <si>
    <t>24518</t>
  </si>
  <si>
    <t>24519</t>
  </si>
  <si>
    <t>24520</t>
  </si>
  <si>
    <t>24521</t>
  </si>
  <si>
    <t>24522</t>
  </si>
  <si>
    <t>24523</t>
  </si>
  <si>
    <t>24524</t>
  </si>
  <si>
    <t>24525</t>
  </si>
  <si>
    <t>24526</t>
  </si>
  <si>
    <t>24527</t>
  </si>
  <si>
    <t>24528</t>
  </si>
  <si>
    <t>24529</t>
  </si>
  <si>
    <t>24531</t>
  </si>
  <si>
    <t>24532</t>
  </si>
  <si>
    <t>24533</t>
  </si>
  <si>
    <t>24534</t>
  </si>
  <si>
    <t>24535</t>
  </si>
  <si>
    <t>24536</t>
  </si>
  <si>
    <t>24537</t>
  </si>
  <si>
    <t>24538</t>
  </si>
  <si>
    <t>24540</t>
  </si>
  <si>
    <t>24541</t>
  </si>
  <si>
    <t>24542</t>
  </si>
  <si>
    <t>24543</t>
  </si>
  <si>
    <t>24544</t>
  </si>
  <si>
    <t>24545</t>
  </si>
  <si>
    <t>24546</t>
  </si>
  <si>
    <t>24547</t>
  </si>
  <si>
    <t>24548</t>
  </si>
  <si>
    <t>24549</t>
  </si>
  <si>
    <t>24550</t>
  </si>
  <si>
    <t>24551</t>
  </si>
  <si>
    <t>24552</t>
  </si>
  <si>
    <t>24553</t>
  </si>
  <si>
    <t>24554</t>
  </si>
  <si>
    <t>24555</t>
  </si>
  <si>
    <t>24557</t>
  </si>
  <si>
    <t>24558</t>
  </si>
  <si>
    <t>24559</t>
  </si>
  <si>
    <t>24560</t>
  </si>
  <si>
    <t>24562</t>
  </si>
  <si>
    <t>24563</t>
  </si>
  <si>
    <t>24564</t>
  </si>
  <si>
    <t>24565</t>
  </si>
  <si>
    <t>24566</t>
  </si>
  <si>
    <t>24567</t>
  </si>
  <si>
    <t>24568</t>
  </si>
  <si>
    <t>24569</t>
  </si>
  <si>
    <t>24570</t>
  </si>
  <si>
    <t>24571</t>
  </si>
  <si>
    <t>24572</t>
  </si>
  <si>
    <t>24573</t>
  </si>
  <si>
    <t>24574</t>
  </si>
  <si>
    <t>24575</t>
  </si>
  <si>
    <t>24576</t>
  </si>
  <si>
    <t>24577</t>
  </si>
  <si>
    <t>24580</t>
  </si>
  <si>
    <t>24581</t>
  </si>
  <si>
    <t>24582</t>
  </si>
  <si>
    <t>24584</t>
  </si>
  <si>
    <t>24585</t>
  </si>
  <si>
    <t>24586</t>
  </si>
  <si>
    <t>24587</t>
  </si>
  <si>
    <t>33001</t>
  </si>
  <si>
    <t>33002</t>
  </si>
  <si>
    <t>33004</t>
  </si>
  <si>
    <t>33006</t>
  </si>
  <si>
    <t>33008</t>
  </si>
  <si>
    <t>33009</t>
  </si>
  <si>
    <t>33010</t>
  </si>
  <si>
    <t>33012</t>
  </si>
  <si>
    <t>33014</t>
  </si>
  <si>
    <t>33016</t>
  </si>
  <si>
    <t>33017</t>
  </si>
  <si>
    <t>33018</t>
  </si>
  <si>
    <t>33020</t>
  </si>
  <si>
    <t>33021</t>
  </si>
  <si>
    <t>33022</t>
  </si>
  <si>
    <t>33024</t>
  </si>
  <si>
    <t>33025</t>
  </si>
  <si>
    <t>33026</t>
  </si>
  <si>
    <t>33027</t>
  </si>
  <si>
    <t>33028</t>
  </si>
  <si>
    <t>33029</t>
  </si>
  <si>
    <t>33030</t>
  </si>
  <si>
    <t>33031</t>
  </si>
  <si>
    <t>33033</t>
  </si>
  <si>
    <t>33034</t>
  </si>
  <si>
    <t>33035</t>
  </si>
  <si>
    <t>33036</t>
  </si>
  <si>
    <t>33038</t>
  </si>
  <si>
    <t>33040</t>
  </si>
  <si>
    <t>33042</t>
  </si>
  <si>
    <t>33043</t>
  </si>
  <si>
    <t>33044</t>
  </si>
  <si>
    <t>33045</t>
  </si>
  <si>
    <t>33046</t>
  </si>
  <si>
    <t>33047</t>
  </si>
  <si>
    <t>33048</t>
  </si>
  <si>
    <t>33049</t>
  </si>
  <si>
    <t>33050</t>
  </si>
  <si>
    <t>33052</t>
  </si>
  <si>
    <t>33053</t>
  </si>
  <si>
    <t>33054</t>
  </si>
  <si>
    <t>33055</t>
  </si>
  <si>
    <t>33057</t>
  </si>
  <si>
    <t>33058</t>
  </si>
  <si>
    <t>33059</t>
  </si>
  <si>
    <t>33060</t>
  </si>
  <si>
    <t>33061</t>
  </si>
  <si>
    <t>33062</t>
  </si>
  <si>
    <t>33064</t>
  </si>
  <si>
    <t>33066</t>
  </si>
  <si>
    <t>33067</t>
  </si>
  <si>
    <t>33068</t>
  </si>
  <si>
    <t>33070</t>
  </si>
  <si>
    <t>33071</t>
  </si>
  <si>
    <t>33072</t>
  </si>
  <si>
    <t>33073</t>
  </si>
  <si>
    <t>33074</t>
  </si>
  <si>
    <t>33076</t>
  </si>
  <si>
    <t>33077</t>
  </si>
  <si>
    <t>33078</t>
  </si>
  <si>
    <t>33079</t>
  </si>
  <si>
    <t>33081</t>
  </si>
  <si>
    <t>33083</t>
  </si>
  <si>
    <t>33086</t>
  </si>
  <si>
    <t>33087</t>
  </si>
  <si>
    <t>33088</t>
  </si>
  <si>
    <t>33089</t>
  </si>
  <si>
    <t>33093</t>
  </si>
  <si>
    <t>33094</t>
  </si>
  <si>
    <t>33095</t>
  </si>
  <si>
    <t>33097</t>
  </si>
  <si>
    <t>33098</t>
  </si>
  <si>
    <t>33100</t>
  </si>
  <si>
    <t>33101</t>
  </si>
  <si>
    <t>33102</t>
  </si>
  <si>
    <t>33103</t>
  </si>
  <si>
    <t>33104</t>
  </si>
  <si>
    <t>33105</t>
  </si>
  <si>
    <t>33106</t>
  </si>
  <si>
    <t>33108</t>
  </si>
  <si>
    <t>33111</t>
  </si>
  <si>
    <t>33112</t>
  </si>
  <si>
    <t>33113</t>
  </si>
  <si>
    <t>33114</t>
  </si>
  <si>
    <t>33115</t>
  </si>
  <si>
    <t>33116</t>
  </si>
  <si>
    <t>33117</t>
  </si>
  <si>
    <t>33121</t>
  </si>
  <si>
    <t>33123</t>
  </si>
  <si>
    <t>33124</t>
  </si>
  <si>
    <t>33125</t>
  </si>
  <si>
    <t>33126</t>
  </si>
  <si>
    <t>33127</t>
  </si>
  <si>
    <t>33128</t>
  </si>
  <si>
    <t>33129</t>
  </si>
  <si>
    <t>33130</t>
  </si>
  <si>
    <t>33131</t>
  </si>
  <si>
    <t>33132</t>
  </si>
  <si>
    <t>33133</t>
  </si>
  <si>
    <t>33134</t>
  </si>
  <si>
    <t>33135</t>
  </si>
  <si>
    <t>33136</t>
  </si>
  <si>
    <t>33137</t>
  </si>
  <si>
    <t>33138</t>
  </si>
  <si>
    <t>33139</t>
  </si>
  <si>
    <t>33140</t>
  </si>
  <si>
    <t>33141</t>
  </si>
  <si>
    <t>33142</t>
  </si>
  <si>
    <t>33144</t>
  </si>
  <si>
    <t>33145</t>
  </si>
  <si>
    <t>33146</t>
  </si>
  <si>
    <t>33147</t>
  </si>
  <si>
    <t>33148</t>
  </si>
  <si>
    <t>33149</t>
  </si>
  <si>
    <t>33150</t>
  </si>
  <si>
    <t>33151</t>
  </si>
  <si>
    <t>33152</t>
  </si>
  <si>
    <t>33153</t>
  </si>
  <si>
    <t>33154</t>
  </si>
  <si>
    <t>33155</t>
  </si>
  <si>
    <t>33156</t>
  </si>
  <si>
    <t>33157</t>
  </si>
  <si>
    <t>33158</t>
  </si>
  <si>
    <t>33159</t>
  </si>
  <si>
    <t>33160</t>
  </si>
  <si>
    <t>33161</t>
  </si>
  <si>
    <t>33163</t>
  </si>
  <si>
    <t>33164</t>
  </si>
  <si>
    <t>33166</t>
  </si>
  <si>
    <t>33168</t>
  </si>
  <si>
    <t>33169</t>
  </si>
  <si>
    <t>33170</t>
  </si>
  <si>
    <t>33171</t>
  </si>
  <si>
    <t>33172</t>
  </si>
  <si>
    <t>33173</t>
  </si>
  <si>
    <t>33174</t>
  </si>
  <si>
    <t>33175</t>
  </si>
  <si>
    <t>33176</t>
  </si>
  <si>
    <t>33177</t>
  </si>
  <si>
    <t>33178</t>
  </si>
  <si>
    <t>33179</t>
  </si>
  <si>
    <t>33180</t>
  </si>
  <si>
    <t>33181</t>
  </si>
  <si>
    <t>33182</t>
  </si>
  <si>
    <t>33183</t>
  </si>
  <si>
    <t>33184</t>
  </si>
  <si>
    <t>33185</t>
  </si>
  <si>
    <t>33186</t>
  </si>
  <si>
    <t>33187</t>
  </si>
  <si>
    <t>33188</t>
  </si>
  <si>
    <t>33189</t>
  </si>
  <si>
    <t>33190</t>
  </si>
  <si>
    <t>33191</t>
  </si>
  <si>
    <t>33193</t>
  </si>
  <si>
    <t>33194</t>
  </si>
  <si>
    <t>33195</t>
  </si>
  <si>
    <t>33196</t>
  </si>
  <si>
    <t>33197</t>
  </si>
  <si>
    <t>33198</t>
  </si>
  <si>
    <t>33201</t>
  </si>
  <si>
    <t>33202</t>
  </si>
  <si>
    <t>33203</t>
  </si>
  <si>
    <t>33204</t>
  </si>
  <si>
    <t>33205</t>
  </si>
  <si>
    <t>33208</t>
  </si>
  <si>
    <t>33209</t>
  </si>
  <si>
    <t>33210</t>
  </si>
  <si>
    <t>33211</t>
  </si>
  <si>
    <t>33212</t>
  </si>
  <si>
    <t>33213</t>
  </si>
  <si>
    <t>33214</t>
  </si>
  <si>
    <t>33215</t>
  </si>
  <si>
    <t>33216</t>
  </si>
  <si>
    <t>33218</t>
  </si>
  <si>
    <t>33220</t>
  </si>
  <si>
    <t>33221</t>
  </si>
  <si>
    <t>33222</t>
  </si>
  <si>
    <t>33223</t>
  </si>
  <si>
    <t>33224</t>
  </si>
  <si>
    <t>33225</t>
  </si>
  <si>
    <t>33226</t>
  </si>
  <si>
    <t>33228</t>
  </si>
  <si>
    <t>33230</t>
  </si>
  <si>
    <t>33231</t>
  </si>
  <si>
    <t>33232</t>
  </si>
  <si>
    <t>33233</t>
  </si>
  <si>
    <t>33235</t>
  </si>
  <si>
    <t>33236</t>
  </si>
  <si>
    <t>33237</t>
  </si>
  <si>
    <t>33239</t>
  </si>
  <si>
    <t>33240</t>
  </si>
  <si>
    <t>33241</t>
  </si>
  <si>
    <t>33242</t>
  </si>
  <si>
    <t>33244</t>
  </si>
  <si>
    <t>33245</t>
  </si>
  <si>
    <t>33246</t>
  </si>
  <si>
    <t>33247</t>
  </si>
  <si>
    <t>33248</t>
  </si>
  <si>
    <t>33250</t>
  </si>
  <si>
    <t>33251</t>
  </si>
  <si>
    <t>33252</t>
  </si>
  <si>
    <t>33253</t>
  </si>
  <si>
    <t>33254</t>
  </si>
  <si>
    <t>33255</t>
  </si>
  <si>
    <t>33257</t>
  </si>
  <si>
    <t>33258</t>
  </si>
  <si>
    <t>33259</t>
  </si>
  <si>
    <t>33260</t>
  </si>
  <si>
    <t>33261</t>
  </si>
  <si>
    <t>33263</t>
  </si>
  <si>
    <t>33264</t>
  </si>
  <si>
    <t>33266</t>
  </si>
  <si>
    <t>33268</t>
  </si>
  <si>
    <t>33269</t>
  </si>
  <si>
    <t>33270</t>
  </si>
  <si>
    <t>33271</t>
  </si>
  <si>
    <t>33272</t>
  </si>
  <si>
    <t>33274</t>
  </si>
  <si>
    <t>33275</t>
  </si>
  <si>
    <t>33276</t>
  </si>
  <si>
    <t>33277</t>
  </si>
  <si>
    <t>33278</t>
  </si>
  <si>
    <t>33279</t>
  </si>
  <si>
    <t>33280</t>
  </si>
  <si>
    <t>33282</t>
  </si>
  <si>
    <t>33283</t>
  </si>
  <si>
    <t>33284</t>
  </si>
  <si>
    <t>33285</t>
  </si>
  <si>
    <t>33287</t>
  </si>
  <si>
    <t>33288</t>
  </si>
  <si>
    <t>33289</t>
  </si>
  <si>
    <t>33290</t>
  </si>
  <si>
    <t>33291</t>
  </si>
  <si>
    <t>33292</t>
  </si>
  <si>
    <t>33293</t>
  </si>
  <si>
    <t>33294</t>
  </si>
  <si>
    <t>33295</t>
  </si>
  <si>
    <t>33296</t>
  </si>
  <si>
    <t>33297</t>
  </si>
  <si>
    <t>33298</t>
  </si>
  <si>
    <t>33299</t>
  </si>
  <si>
    <t>33300</t>
  </si>
  <si>
    <t>33301</t>
  </si>
  <si>
    <t>33302</t>
  </si>
  <si>
    <t>33303</t>
  </si>
  <si>
    <t>33304</t>
  </si>
  <si>
    <t>33305</t>
  </si>
  <si>
    <t>33306</t>
  </si>
  <si>
    <t>33307</t>
  </si>
  <si>
    <t>33308</t>
  </si>
  <si>
    <t>33309</t>
  </si>
  <si>
    <t>33310</t>
  </si>
  <si>
    <t>33311</t>
  </si>
  <si>
    <t>33314</t>
  </si>
  <si>
    <t>33315</t>
  </si>
  <si>
    <t>33316</t>
  </si>
  <si>
    <t>33317</t>
  </si>
  <si>
    <t>33319</t>
  </si>
  <si>
    <t>33320</t>
  </si>
  <si>
    <t>33321</t>
  </si>
  <si>
    <t>33323</t>
  </si>
  <si>
    <t>33324</t>
  </si>
  <si>
    <t>33325</t>
  </si>
  <si>
    <t>33326</t>
  </si>
  <si>
    <t>33328</t>
  </si>
  <si>
    <t>33329</t>
  </si>
  <si>
    <t>33331</t>
  </si>
  <si>
    <t>33332</t>
  </si>
  <si>
    <t>33333</t>
  </si>
  <si>
    <t>33335</t>
  </si>
  <si>
    <t>33336</t>
  </si>
  <si>
    <t>33337</t>
  </si>
  <si>
    <t>33339</t>
  </si>
  <si>
    <t>33341</t>
  </si>
  <si>
    <t>33342</t>
  </si>
  <si>
    <t>33343</t>
  </si>
  <si>
    <t>33344</t>
  </si>
  <si>
    <t>33345</t>
  </si>
  <si>
    <t>33346</t>
  </si>
  <si>
    <t>33347</t>
  </si>
  <si>
    <t>33348</t>
  </si>
  <si>
    <t>33350</t>
  </si>
  <si>
    <t>33351</t>
  </si>
  <si>
    <t>33352</t>
  </si>
  <si>
    <t>33353</t>
  </si>
  <si>
    <t>33354</t>
  </si>
  <si>
    <t>33355</t>
  </si>
  <si>
    <t>33356</t>
  </si>
  <si>
    <t>33357</t>
  </si>
  <si>
    <t>33358</t>
  </si>
  <si>
    <t>33359</t>
  </si>
  <si>
    <t>33360</t>
  </si>
  <si>
    <t>33361</t>
  </si>
  <si>
    <t>33362</t>
  </si>
  <si>
    <t>33363</t>
  </si>
  <si>
    <t>33364</t>
  </si>
  <si>
    <t>33365</t>
  </si>
  <si>
    <t>33367</t>
  </si>
  <si>
    <t>33369</t>
  </si>
  <si>
    <t>33370</t>
  </si>
  <si>
    <t>33372</t>
  </si>
  <si>
    <t>33373</t>
  </si>
  <si>
    <t>33374</t>
  </si>
  <si>
    <t>33375</t>
  </si>
  <si>
    <t>33377</t>
  </si>
  <si>
    <t>33378</t>
  </si>
  <si>
    <t>33379</t>
  </si>
  <si>
    <t>33380</t>
  </si>
  <si>
    <t>33382</t>
  </si>
  <si>
    <t>33383</t>
  </si>
  <si>
    <t>33384</t>
  </si>
  <si>
    <t>33385</t>
  </si>
  <si>
    <t>33386</t>
  </si>
  <si>
    <t>33387</t>
  </si>
  <si>
    <t>33388</t>
  </si>
  <si>
    <t>33389</t>
  </si>
  <si>
    <t>33390</t>
  </si>
  <si>
    <t>33391</t>
  </si>
  <si>
    <t>33392</t>
  </si>
  <si>
    <t>33394</t>
  </si>
  <si>
    <t>33395</t>
  </si>
  <si>
    <t>33396</t>
  </si>
  <si>
    <t>33398</t>
  </si>
  <si>
    <t>33399</t>
  </si>
  <si>
    <t>33400</t>
  </si>
  <si>
    <t>33401</t>
  </si>
  <si>
    <t>33402</t>
  </si>
  <si>
    <t>33403</t>
  </si>
  <si>
    <t>33404</t>
  </si>
  <si>
    <t>33405</t>
  </si>
  <si>
    <t>33406</t>
  </si>
  <si>
    <t>33407</t>
  </si>
  <si>
    <t>33408</t>
  </si>
  <si>
    <t>33409</t>
  </si>
  <si>
    <t>33411</t>
  </si>
  <si>
    <t>33412</t>
  </si>
  <si>
    <t>33413</t>
  </si>
  <si>
    <t>33414</t>
  </si>
  <si>
    <t>33416</t>
  </si>
  <si>
    <t>33417</t>
  </si>
  <si>
    <t>33418</t>
  </si>
  <si>
    <t>33419</t>
  </si>
  <si>
    <t>33420</t>
  </si>
  <si>
    <t>33421</t>
  </si>
  <si>
    <t>33423</t>
  </si>
  <si>
    <t>33424</t>
  </si>
  <si>
    <t>33425</t>
  </si>
  <si>
    <t>33426</t>
  </si>
  <si>
    <t>33427</t>
  </si>
  <si>
    <t>33428</t>
  </si>
  <si>
    <t>33429</t>
  </si>
  <si>
    <t>33431</t>
  </si>
  <si>
    <t>33432</t>
  </si>
  <si>
    <t>33436</t>
  </si>
  <si>
    <t>33437</t>
  </si>
  <si>
    <t>33439</t>
  </si>
  <si>
    <t>33440</t>
  </si>
  <si>
    <t>33441</t>
  </si>
  <si>
    <t>33442</t>
  </si>
  <si>
    <t>33443</t>
  </si>
  <si>
    <t>33444</t>
  </si>
  <si>
    <t>33445</t>
  </si>
  <si>
    <t>33446</t>
  </si>
  <si>
    <t>33447</t>
  </si>
  <si>
    <t>33448</t>
  </si>
  <si>
    <t>33450</t>
  </si>
  <si>
    <t>33451</t>
  </si>
  <si>
    <t>33452</t>
  </si>
  <si>
    <t>33453</t>
  </si>
  <si>
    <t>33454</t>
  </si>
  <si>
    <t>33456</t>
  </si>
  <si>
    <t>33457</t>
  </si>
  <si>
    <t>33458</t>
  </si>
  <si>
    <t>33459</t>
  </si>
  <si>
    <t>33460</t>
  </si>
  <si>
    <t>33461</t>
  </si>
  <si>
    <t>33462</t>
  </si>
  <si>
    <t>33463</t>
  </si>
  <si>
    <t>33464</t>
  </si>
  <si>
    <t>33465</t>
  </si>
  <si>
    <t>33466</t>
  </si>
  <si>
    <t>33467</t>
  </si>
  <si>
    <t>33468</t>
  </si>
  <si>
    <t>33470</t>
  </si>
  <si>
    <t>33471</t>
  </si>
  <si>
    <t>33472</t>
  </si>
  <si>
    <t>33473</t>
  </si>
  <si>
    <t>33474</t>
  </si>
  <si>
    <t>33475</t>
  </si>
  <si>
    <t>33476</t>
  </si>
  <si>
    <t>33477</t>
  </si>
  <si>
    <t>33478</t>
  </si>
  <si>
    <t>33479</t>
  </si>
  <si>
    <t>33480</t>
  </si>
  <si>
    <t>33481</t>
  </si>
  <si>
    <t>33482</t>
  </si>
  <si>
    <t>33484</t>
  </si>
  <si>
    <t>33485</t>
  </si>
  <si>
    <t>33486</t>
  </si>
  <si>
    <t>33487</t>
  </si>
  <si>
    <t>33488</t>
  </si>
  <si>
    <t>33489</t>
  </si>
  <si>
    <t>33490</t>
  </si>
  <si>
    <t>33491</t>
  </si>
  <si>
    <t>33492</t>
  </si>
  <si>
    <t>33493</t>
  </si>
  <si>
    <t>33494</t>
  </si>
  <si>
    <t>33496</t>
  </si>
  <si>
    <t>33498</t>
  </si>
  <si>
    <t>33499</t>
  </si>
  <si>
    <t>33500</t>
  </si>
  <si>
    <t>33501</t>
  </si>
  <si>
    <t>33502</t>
  </si>
  <si>
    <t>33503</t>
  </si>
  <si>
    <t>33504</t>
  </si>
  <si>
    <t>33505</t>
  </si>
  <si>
    <t>33506</t>
  </si>
  <si>
    <t>33507</t>
  </si>
  <si>
    <t>33508</t>
  </si>
  <si>
    <t>33509</t>
  </si>
  <si>
    <t>33510</t>
  </si>
  <si>
    <t>33511</t>
  </si>
  <si>
    <t>33512</t>
  </si>
  <si>
    <t>33513</t>
  </si>
  <si>
    <t>33514</t>
  </si>
  <si>
    <t>33515</t>
  </si>
  <si>
    <t>33516</t>
  </si>
  <si>
    <t>33517</t>
  </si>
  <si>
    <t>33518</t>
  </si>
  <si>
    <t>33520</t>
  </si>
  <si>
    <t>33521</t>
  </si>
  <si>
    <t>33523</t>
  </si>
  <si>
    <t>33524</t>
  </si>
  <si>
    <t>33525</t>
  </si>
  <si>
    <t>33526</t>
  </si>
  <si>
    <t>33528</t>
  </si>
  <si>
    <t>33530</t>
  </si>
  <si>
    <t>33531</t>
  </si>
  <si>
    <t>33532</t>
  </si>
  <si>
    <t>33534</t>
  </si>
  <si>
    <t>33536</t>
  </si>
  <si>
    <t>33537</t>
  </si>
  <si>
    <t>33538</t>
  </si>
  <si>
    <t>33540</t>
  </si>
  <si>
    <t>33541</t>
  </si>
  <si>
    <t>33542</t>
  </si>
  <si>
    <t>33544</t>
  </si>
  <si>
    <t>33545</t>
  </si>
  <si>
    <t>33546</t>
  </si>
  <si>
    <t>33547</t>
  </si>
  <si>
    <t>33548</t>
  </si>
  <si>
    <t>33549</t>
  </si>
  <si>
    <t>33551</t>
  </si>
  <si>
    <t>33555</t>
  </si>
  <si>
    <t>40001</t>
  </si>
  <si>
    <t>40002</t>
  </si>
  <si>
    <t>40003</t>
  </si>
  <si>
    <t>40004</t>
  </si>
  <si>
    <t>40005</t>
  </si>
  <si>
    <t>40006</t>
  </si>
  <si>
    <t>40007</t>
  </si>
  <si>
    <t>40008</t>
  </si>
  <si>
    <t>40011</t>
  </si>
  <si>
    <t>40012</t>
  </si>
  <si>
    <t>40013</t>
  </si>
  <si>
    <t>40014</t>
  </si>
  <si>
    <t>40015</t>
  </si>
  <si>
    <t>40016</t>
  </si>
  <si>
    <t>40017</t>
  </si>
  <si>
    <t>40018</t>
  </si>
  <si>
    <t>40019</t>
  </si>
  <si>
    <t>40020</t>
  </si>
  <si>
    <t>40021</t>
  </si>
  <si>
    <t>40022</t>
  </si>
  <si>
    <t>40023</t>
  </si>
  <si>
    <t>40024</t>
  </si>
  <si>
    <t>40025</t>
  </si>
  <si>
    <t>40026</t>
  </si>
  <si>
    <t>40027</t>
  </si>
  <si>
    <t>40028</t>
  </si>
  <si>
    <t>40029</t>
  </si>
  <si>
    <t>40030</t>
  </si>
  <si>
    <t>40031</t>
  </si>
  <si>
    <t>40032</t>
  </si>
  <si>
    <t>40033</t>
  </si>
  <si>
    <t>40034</t>
  </si>
  <si>
    <t>40035</t>
  </si>
  <si>
    <t>40036</t>
  </si>
  <si>
    <t>40037</t>
  </si>
  <si>
    <t>40038</t>
  </si>
  <si>
    <t>40039</t>
  </si>
  <si>
    <t>40040</t>
  </si>
  <si>
    <t>40041</t>
  </si>
  <si>
    <t>40042</t>
  </si>
  <si>
    <t>40043</t>
  </si>
  <si>
    <t>40044</t>
  </si>
  <si>
    <t>40046</t>
  </si>
  <si>
    <t>40047</t>
  </si>
  <si>
    <t>40049</t>
  </si>
  <si>
    <t>40050</t>
  </si>
  <si>
    <t>40051</t>
  </si>
  <si>
    <t>40052</t>
  </si>
  <si>
    <t>40053</t>
  </si>
  <si>
    <t>40054</t>
  </si>
  <si>
    <t>40055</t>
  </si>
  <si>
    <t>40056</t>
  </si>
  <si>
    <t>40057</t>
  </si>
  <si>
    <t>40058</t>
  </si>
  <si>
    <t>40059</t>
  </si>
  <si>
    <t>40060</t>
  </si>
  <si>
    <t>40061</t>
  </si>
  <si>
    <t>40062</t>
  </si>
  <si>
    <t>40063</t>
  </si>
  <si>
    <t>40064</t>
  </si>
  <si>
    <t>40065</t>
  </si>
  <si>
    <t>40066</t>
  </si>
  <si>
    <t>40067</t>
  </si>
  <si>
    <t>40068</t>
  </si>
  <si>
    <t>40069</t>
  </si>
  <si>
    <t>40070</t>
  </si>
  <si>
    <t>40071</t>
  </si>
  <si>
    <t>40072</t>
  </si>
  <si>
    <t>40073</t>
  </si>
  <si>
    <t>40074</t>
  </si>
  <si>
    <t>40075</t>
  </si>
  <si>
    <t>40076</t>
  </si>
  <si>
    <t>40077</t>
  </si>
  <si>
    <t>40078</t>
  </si>
  <si>
    <t>40079</t>
  </si>
  <si>
    <t>40080</t>
  </si>
  <si>
    <t>40081</t>
  </si>
  <si>
    <t>40082</t>
  </si>
  <si>
    <t>40083</t>
  </si>
  <si>
    <t>40084</t>
  </si>
  <si>
    <t>40085</t>
  </si>
  <si>
    <t>40086</t>
  </si>
  <si>
    <t>40087</t>
  </si>
  <si>
    <t>40089</t>
  </si>
  <si>
    <t>40090</t>
  </si>
  <si>
    <t>40091</t>
  </si>
  <si>
    <t>40092</t>
  </si>
  <si>
    <t>40093</t>
  </si>
  <si>
    <t>40094</t>
  </si>
  <si>
    <t>40095</t>
  </si>
  <si>
    <t>40096</t>
  </si>
  <si>
    <t>40097</t>
  </si>
  <si>
    <t>40098</t>
  </si>
  <si>
    <t>40099</t>
  </si>
  <si>
    <t>40100</t>
  </si>
  <si>
    <t>40101</t>
  </si>
  <si>
    <t>40102</t>
  </si>
  <si>
    <t>40103</t>
  </si>
  <si>
    <t>40104</t>
  </si>
  <si>
    <t>40105</t>
  </si>
  <si>
    <t>40106</t>
  </si>
  <si>
    <t>40108</t>
  </si>
  <si>
    <t>40109</t>
  </si>
  <si>
    <t>40110</t>
  </si>
  <si>
    <t>40111</t>
  </si>
  <si>
    <t>40112</t>
  </si>
  <si>
    <t>40113</t>
  </si>
  <si>
    <t>40114</t>
  </si>
  <si>
    <t>40115</t>
  </si>
  <si>
    <t>40116</t>
  </si>
  <si>
    <t>40117</t>
  </si>
  <si>
    <t>40118</t>
  </si>
  <si>
    <t>40119</t>
  </si>
  <si>
    <t>40120</t>
  </si>
  <si>
    <t>40121</t>
  </si>
  <si>
    <t>40122</t>
  </si>
  <si>
    <t>40123</t>
  </si>
  <si>
    <t>40124</t>
  </si>
  <si>
    <t>40125</t>
  </si>
  <si>
    <t>40126</t>
  </si>
  <si>
    <t>40127</t>
  </si>
  <si>
    <t>40128</t>
  </si>
  <si>
    <t>40129</t>
  </si>
  <si>
    <t>40130</t>
  </si>
  <si>
    <t>40131</t>
  </si>
  <si>
    <t>40132</t>
  </si>
  <si>
    <t>40133</t>
  </si>
  <si>
    <t>40134</t>
  </si>
  <si>
    <t>40135</t>
  </si>
  <si>
    <t>40136</t>
  </si>
  <si>
    <t>40137</t>
  </si>
  <si>
    <t>40138</t>
  </si>
  <si>
    <t>40139</t>
  </si>
  <si>
    <t>40140</t>
  </si>
  <si>
    <t>40141</t>
  </si>
  <si>
    <t>40142</t>
  </si>
  <si>
    <t>40143</t>
  </si>
  <si>
    <t>40144</t>
  </si>
  <si>
    <t>40145</t>
  </si>
  <si>
    <t>40146</t>
  </si>
  <si>
    <t>40147</t>
  </si>
  <si>
    <t>40148</t>
  </si>
  <si>
    <t>40149</t>
  </si>
  <si>
    <t>40150</t>
  </si>
  <si>
    <t>40151</t>
  </si>
  <si>
    <t>40152</t>
  </si>
  <si>
    <t>40153</t>
  </si>
  <si>
    <t>40154</t>
  </si>
  <si>
    <t>40155</t>
  </si>
  <si>
    <t>40156</t>
  </si>
  <si>
    <t>40157</t>
  </si>
  <si>
    <t>40158</t>
  </si>
  <si>
    <t>40159</t>
  </si>
  <si>
    <t>40160</t>
  </si>
  <si>
    <t>40161</t>
  </si>
  <si>
    <t>40162</t>
  </si>
  <si>
    <t>40163</t>
  </si>
  <si>
    <t>40164</t>
  </si>
  <si>
    <t>40165</t>
  </si>
  <si>
    <t>40166</t>
  </si>
  <si>
    <t>40167</t>
  </si>
  <si>
    <t>40168</t>
  </si>
  <si>
    <t>40169</t>
  </si>
  <si>
    <t>40170</t>
  </si>
  <si>
    <t>40171</t>
  </si>
  <si>
    <t>40172</t>
  </si>
  <si>
    <t>40173</t>
  </si>
  <si>
    <t>40174</t>
  </si>
  <si>
    <t>40175</t>
  </si>
  <si>
    <t>40176</t>
  </si>
  <si>
    <t>40177</t>
  </si>
  <si>
    <t>40178</t>
  </si>
  <si>
    <t>40179</t>
  </si>
  <si>
    <t>40180</t>
  </si>
  <si>
    <t>40181</t>
  </si>
  <si>
    <t>40182</t>
  </si>
  <si>
    <t>40183</t>
  </si>
  <si>
    <t>40184</t>
  </si>
  <si>
    <t>40185</t>
  </si>
  <si>
    <t>40186</t>
  </si>
  <si>
    <t>40187</t>
  </si>
  <si>
    <t>40188</t>
  </si>
  <si>
    <t>40189</t>
  </si>
  <si>
    <t>40190</t>
  </si>
  <si>
    <t>40191</t>
  </si>
  <si>
    <t>40193</t>
  </si>
  <si>
    <t>40194</t>
  </si>
  <si>
    <t>40195</t>
  </si>
  <si>
    <t>40196</t>
  </si>
  <si>
    <t>40197</t>
  </si>
  <si>
    <t>40198</t>
  </si>
  <si>
    <t>40199</t>
  </si>
  <si>
    <t>40200</t>
  </si>
  <si>
    <t>40201</t>
  </si>
  <si>
    <t>40202</t>
  </si>
  <si>
    <t>40203</t>
  </si>
  <si>
    <t>40204</t>
  </si>
  <si>
    <t>40205</t>
  </si>
  <si>
    <t>40206</t>
  </si>
  <si>
    <t>40207</t>
  </si>
  <si>
    <t>40208</t>
  </si>
  <si>
    <t>40210</t>
  </si>
  <si>
    <t>40211</t>
  </si>
  <si>
    <t>40212</t>
  </si>
  <si>
    <t>40213</t>
  </si>
  <si>
    <t>40214</t>
  </si>
  <si>
    <t>40215</t>
  </si>
  <si>
    <t>40216</t>
  </si>
  <si>
    <t>40217</t>
  </si>
  <si>
    <t>40218</t>
  </si>
  <si>
    <t>40219</t>
  </si>
  <si>
    <t>40220</t>
  </si>
  <si>
    <t>40221</t>
  </si>
  <si>
    <t>40222</t>
  </si>
  <si>
    <t>40223</t>
  </si>
  <si>
    <t>40224</t>
  </si>
  <si>
    <t>40225</t>
  </si>
  <si>
    <t>40226</t>
  </si>
  <si>
    <t>40227</t>
  </si>
  <si>
    <t>40228</t>
  </si>
  <si>
    <t>40229</t>
  </si>
  <si>
    <t>40230</t>
  </si>
  <si>
    <t>40231</t>
  </si>
  <si>
    <t>40232</t>
  </si>
  <si>
    <t>40233</t>
  </si>
  <si>
    <t>40234</t>
  </si>
  <si>
    <t>40235</t>
  </si>
  <si>
    <t>40236</t>
  </si>
  <si>
    <t>40237</t>
  </si>
  <si>
    <t>40238</t>
  </si>
  <si>
    <t>40239</t>
  </si>
  <si>
    <t>40240</t>
  </si>
  <si>
    <t>40242</t>
  </si>
  <si>
    <t>40243</t>
  </si>
  <si>
    <t>40244</t>
  </si>
  <si>
    <t>40245</t>
  </si>
  <si>
    <t>40246</t>
  </si>
  <si>
    <t>40247</t>
  </si>
  <si>
    <t>40248</t>
  </si>
  <si>
    <t>40249</t>
  </si>
  <si>
    <t>40250</t>
  </si>
  <si>
    <t>40251</t>
  </si>
  <si>
    <t>40252</t>
  </si>
  <si>
    <t>40253</t>
  </si>
  <si>
    <t>40254</t>
  </si>
  <si>
    <t>40255</t>
  </si>
  <si>
    <t>40256</t>
  </si>
  <si>
    <t>40257</t>
  </si>
  <si>
    <t>40258</t>
  </si>
  <si>
    <t>40259</t>
  </si>
  <si>
    <t>40260</t>
  </si>
  <si>
    <t>40261</t>
  </si>
  <si>
    <t>40262</t>
  </si>
  <si>
    <t>40263</t>
  </si>
  <si>
    <t>40264</t>
  </si>
  <si>
    <t>40265</t>
  </si>
  <si>
    <t>40266</t>
  </si>
  <si>
    <t>40267</t>
  </si>
  <si>
    <t>40268</t>
  </si>
  <si>
    <t>40269</t>
  </si>
  <si>
    <t>40270</t>
  </si>
  <si>
    <t>40271</t>
  </si>
  <si>
    <t>40272</t>
  </si>
  <si>
    <t>40273</t>
  </si>
  <si>
    <t>40274</t>
  </si>
  <si>
    <t>40275</t>
  </si>
  <si>
    <t>40276</t>
  </si>
  <si>
    <t>40277</t>
  </si>
  <si>
    <t>40278</t>
  </si>
  <si>
    <t>40279</t>
  </si>
  <si>
    <t>40280</t>
  </si>
  <si>
    <t>40281</t>
  </si>
  <si>
    <t>40282</t>
  </si>
  <si>
    <t>40283</t>
  </si>
  <si>
    <t>40284</t>
  </si>
  <si>
    <t>40285</t>
  </si>
  <si>
    <t>40286</t>
  </si>
  <si>
    <t>40287</t>
  </si>
  <si>
    <t>40288</t>
  </si>
  <si>
    <t>40289</t>
  </si>
  <si>
    <t>40290</t>
  </si>
  <si>
    <t>40291</t>
  </si>
  <si>
    <t>40292</t>
  </si>
  <si>
    <t>40293</t>
  </si>
  <si>
    <t>40294</t>
  </si>
  <si>
    <t>40295</t>
  </si>
  <si>
    <t>40296</t>
  </si>
  <si>
    <t>40297</t>
  </si>
  <si>
    <t>40298</t>
  </si>
  <si>
    <t>40299</t>
  </si>
  <si>
    <t>40300</t>
  </si>
  <si>
    <t>40301</t>
  </si>
  <si>
    <t>40303</t>
  </si>
  <si>
    <t>40304</t>
  </si>
  <si>
    <t>40305</t>
  </si>
  <si>
    <t>40306</t>
  </si>
  <si>
    <t>40307</t>
  </si>
  <si>
    <t>40308</t>
  </si>
  <si>
    <t>40309</t>
  </si>
  <si>
    <t>40310</t>
  </si>
  <si>
    <t>40311</t>
  </si>
  <si>
    <t>40313</t>
  </si>
  <si>
    <t>40314</t>
  </si>
  <si>
    <t>40315</t>
  </si>
  <si>
    <t>40316</t>
  </si>
  <si>
    <t>40317</t>
  </si>
  <si>
    <t>40318</t>
  </si>
  <si>
    <t>40319</t>
  </si>
  <si>
    <t>40320</t>
  </si>
  <si>
    <t>40321</t>
  </si>
  <si>
    <t>40322</t>
  </si>
  <si>
    <t>40323</t>
  </si>
  <si>
    <t>40324</t>
  </si>
  <si>
    <t>40325</t>
  </si>
  <si>
    <t>40326</t>
  </si>
  <si>
    <t>40327</t>
  </si>
  <si>
    <t>40328</t>
  </si>
  <si>
    <t>40329</t>
  </si>
  <si>
    <t>40330</t>
  </si>
  <si>
    <t>40331</t>
  </si>
  <si>
    <t>40332</t>
  </si>
  <si>
    <t>40333</t>
  </si>
  <si>
    <t>40334</t>
  </si>
  <si>
    <t>47002</t>
  </si>
  <si>
    <t>47003</t>
  </si>
  <si>
    <t>47004</t>
  </si>
  <si>
    <t>47005</t>
  </si>
  <si>
    <t>47006</t>
  </si>
  <si>
    <t>47007</t>
  </si>
  <si>
    <t>47008</t>
  </si>
  <si>
    <t>47009</t>
  </si>
  <si>
    <t>47010</t>
  </si>
  <si>
    <t>47011</t>
  </si>
  <si>
    <t>47012</t>
  </si>
  <si>
    <t>47013</t>
  </si>
  <si>
    <t>47014</t>
  </si>
  <si>
    <t>47015</t>
  </si>
  <si>
    <t>47016</t>
  </si>
  <si>
    <t>47017</t>
  </si>
  <si>
    <t>47018</t>
  </si>
  <si>
    <t>47019</t>
  </si>
  <si>
    <t>47020</t>
  </si>
  <si>
    <t>47021</t>
  </si>
  <si>
    <t>47022</t>
  </si>
  <si>
    <t>47023</t>
  </si>
  <si>
    <t>47024</t>
  </si>
  <si>
    <t>47025</t>
  </si>
  <si>
    <t>47026</t>
  </si>
  <si>
    <t>47027</t>
  </si>
  <si>
    <t>47028</t>
  </si>
  <si>
    <t>47029</t>
  </si>
  <si>
    <t>47030</t>
  </si>
  <si>
    <t>47031</t>
  </si>
  <si>
    <t>47032</t>
  </si>
  <si>
    <t>47033</t>
  </si>
  <si>
    <t>47034</t>
  </si>
  <si>
    <t>47035</t>
  </si>
  <si>
    <t>47036</t>
  </si>
  <si>
    <t>47037</t>
  </si>
  <si>
    <t>47038</t>
  </si>
  <si>
    <t>47039</t>
  </si>
  <si>
    <t>47040</t>
  </si>
  <si>
    <t>47041</t>
  </si>
  <si>
    <t>47042</t>
  </si>
  <si>
    <t>47043</t>
  </si>
  <si>
    <t>47044</t>
  </si>
  <si>
    <t>47045</t>
  </si>
  <si>
    <t>47046</t>
  </si>
  <si>
    <t>47047</t>
  </si>
  <si>
    <t>47048</t>
  </si>
  <si>
    <t>47049</t>
  </si>
  <si>
    <t>47050</t>
  </si>
  <si>
    <t>47051</t>
  </si>
  <si>
    <t>47052</t>
  </si>
  <si>
    <t>47053</t>
  </si>
  <si>
    <t>47054</t>
  </si>
  <si>
    <t>47055</t>
  </si>
  <si>
    <t>47056</t>
  </si>
  <si>
    <t>47057</t>
  </si>
  <si>
    <t>47058</t>
  </si>
  <si>
    <t>47059</t>
  </si>
  <si>
    <t>47060</t>
  </si>
  <si>
    <t>47061</t>
  </si>
  <si>
    <t>47062</t>
  </si>
  <si>
    <t>47063</t>
  </si>
  <si>
    <t>47064</t>
  </si>
  <si>
    <t>47065</t>
  </si>
  <si>
    <t>47066</t>
  </si>
  <si>
    <t>47067</t>
  </si>
  <si>
    <t>47068</t>
  </si>
  <si>
    <t>47069</t>
  </si>
  <si>
    <t>47070</t>
  </si>
  <si>
    <t>47071</t>
  </si>
  <si>
    <t>47072</t>
  </si>
  <si>
    <t>47073</t>
  </si>
  <si>
    <t>47074</t>
  </si>
  <si>
    <t>47075</t>
  </si>
  <si>
    <t>47076</t>
  </si>
  <si>
    <t>47077</t>
  </si>
  <si>
    <t>47078</t>
  </si>
  <si>
    <t>47079</t>
  </si>
  <si>
    <t>47080</t>
  </si>
  <si>
    <t>47081</t>
  </si>
  <si>
    <t>47082</t>
  </si>
  <si>
    <t>47083</t>
  </si>
  <si>
    <t>47084</t>
  </si>
  <si>
    <t>47085</t>
  </si>
  <si>
    <t>47086</t>
  </si>
  <si>
    <t>47087</t>
  </si>
  <si>
    <t>47088</t>
  </si>
  <si>
    <t>47089</t>
  </si>
  <si>
    <t>47090</t>
  </si>
  <si>
    <t>47091</t>
  </si>
  <si>
    <t>47092</t>
  </si>
  <si>
    <t>47093</t>
  </si>
  <si>
    <t>47094</t>
  </si>
  <si>
    <t>47095</t>
  </si>
  <si>
    <t>47096</t>
  </si>
  <si>
    <t>47097</t>
  </si>
  <si>
    <t>47098</t>
  </si>
  <si>
    <t>47099</t>
  </si>
  <si>
    <t>47100</t>
  </si>
  <si>
    <t>47101</t>
  </si>
  <si>
    <t>47102</t>
  </si>
  <si>
    <t>47103</t>
  </si>
  <si>
    <t>47104</t>
  </si>
  <si>
    <t>47105</t>
  </si>
  <si>
    <t>47106</t>
  </si>
  <si>
    <t>47107</t>
  </si>
  <si>
    <t>47108</t>
  </si>
  <si>
    <t>47109</t>
  </si>
  <si>
    <t>47110</t>
  </si>
  <si>
    <t>47111</t>
  </si>
  <si>
    <t>47112</t>
  </si>
  <si>
    <t>47113</t>
  </si>
  <si>
    <t>47114</t>
  </si>
  <si>
    <t>47115</t>
  </si>
  <si>
    <t>47117</t>
  </si>
  <si>
    <t>47118</t>
  </si>
  <si>
    <t>47119</t>
  </si>
  <si>
    <t>47120</t>
  </si>
  <si>
    <t>47121</t>
  </si>
  <si>
    <t>47122</t>
  </si>
  <si>
    <t>47123</t>
  </si>
  <si>
    <t>47124</t>
  </si>
  <si>
    <t>47125</t>
  </si>
  <si>
    <t>47126</t>
  </si>
  <si>
    <t>47127</t>
  </si>
  <si>
    <t>47128</t>
  </si>
  <si>
    <t>47129</t>
  </si>
  <si>
    <t>47130</t>
  </si>
  <si>
    <t>47131</t>
  </si>
  <si>
    <t>47132</t>
  </si>
  <si>
    <t>47133</t>
  </si>
  <si>
    <t>47134</t>
  </si>
  <si>
    <t>47135</t>
  </si>
  <si>
    <t>47136</t>
  </si>
  <si>
    <t>47137</t>
  </si>
  <si>
    <t>47138</t>
  </si>
  <si>
    <t>47139</t>
  </si>
  <si>
    <t>47140</t>
  </si>
  <si>
    <t>47141</t>
  </si>
  <si>
    <t>47142</t>
  </si>
  <si>
    <t>47143</t>
  </si>
  <si>
    <t>47144</t>
  </si>
  <si>
    <t>47145</t>
  </si>
  <si>
    <t>47146</t>
  </si>
  <si>
    <t>47147</t>
  </si>
  <si>
    <t>47148</t>
  </si>
  <si>
    <t>47150</t>
  </si>
  <si>
    <t>47151</t>
  </si>
  <si>
    <t>47152</t>
  </si>
  <si>
    <t>47154</t>
  </si>
  <si>
    <t>47155</t>
  </si>
  <si>
    <t>47156</t>
  </si>
  <si>
    <t>47157</t>
  </si>
  <si>
    <t>47158</t>
  </si>
  <si>
    <t>47159</t>
  </si>
  <si>
    <t>47160</t>
  </si>
  <si>
    <t>47161</t>
  </si>
  <si>
    <t>47162</t>
  </si>
  <si>
    <t>47163</t>
  </si>
  <si>
    <t>47164</t>
  </si>
  <si>
    <t>47165</t>
  </si>
  <si>
    <t>47167</t>
  </si>
  <si>
    <t>47168</t>
  </si>
  <si>
    <t>47169</t>
  </si>
  <si>
    <t>47170</t>
  </si>
  <si>
    <t>47171</t>
  </si>
  <si>
    <t>47172</t>
  </si>
  <si>
    <t>47173</t>
  </si>
  <si>
    <t>47174</t>
  </si>
  <si>
    <t>47175</t>
  </si>
  <si>
    <t>47176</t>
  </si>
  <si>
    <t>47177</t>
  </si>
  <si>
    <t>47178</t>
  </si>
  <si>
    <t>47179</t>
  </si>
  <si>
    <t>47180</t>
  </si>
  <si>
    <t>47181</t>
  </si>
  <si>
    <t>47182</t>
  </si>
  <si>
    <t>47183</t>
  </si>
  <si>
    <t>47184</t>
  </si>
  <si>
    <t>47185</t>
  </si>
  <si>
    <t>47186</t>
  </si>
  <si>
    <t>47187</t>
  </si>
  <si>
    <t>47188</t>
  </si>
  <si>
    <t>47189</t>
  </si>
  <si>
    <t>47190</t>
  </si>
  <si>
    <t>47191</t>
  </si>
  <si>
    <t>47192</t>
  </si>
  <si>
    <t>47193</t>
  </si>
  <si>
    <t>47194</t>
  </si>
  <si>
    <t>47195</t>
  </si>
  <si>
    <t>47196</t>
  </si>
  <si>
    <t>47197</t>
  </si>
  <si>
    <t>47198</t>
  </si>
  <si>
    <t>47199</t>
  </si>
  <si>
    <t>47200</t>
  </si>
  <si>
    <t>47201</t>
  </si>
  <si>
    <t>47202</t>
  </si>
  <si>
    <t>47203</t>
  </si>
  <si>
    <t>47204</t>
  </si>
  <si>
    <t>47205</t>
  </si>
  <si>
    <t>47206</t>
  </si>
  <si>
    <t>47207</t>
  </si>
  <si>
    <t>47208</t>
  </si>
  <si>
    <t>47209</t>
  </si>
  <si>
    <t>47210</t>
  </si>
  <si>
    <t>47211</t>
  </si>
  <si>
    <t>47212</t>
  </si>
  <si>
    <t>47213</t>
  </si>
  <si>
    <t>47214</t>
  </si>
  <si>
    <t>47215</t>
  </si>
  <si>
    <t>47216</t>
  </si>
  <si>
    <t>47217</t>
  </si>
  <si>
    <t>47218</t>
  </si>
  <si>
    <t>47219</t>
  </si>
  <si>
    <t>47220</t>
  </si>
  <si>
    <t>47221</t>
  </si>
  <si>
    <t>47222</t>
  </si>
  <si>
    <t>47223</t>
  </si>
  <si>
    <t>47224</t>
  </si>
  <si>
    <t>47225</t>
  </si>
  <si>
    <t>47226</t>
  </si>
  <si>
    <t>47227</t>
  </si>
  <si>
    <t>47228</t>
  </si>
  <si>
    <t>47229</t>
  </si>
  <si>
    <t>47230</t>
  </si>
  <si>
    <t>47231</t>
  </si>
  <si>
    <t>47232</t>
  </si>
  <si>
    <t>47233</t>
  </si>
  <si>
    <t>47234</t>
  </si>
  <si>
    <t>47235</t>
  </si>
  <si>
    <t>47236</t>
  </si>
  <si>
    <t>47237</t>
  </si>
  <si>
    <t>47238</t>
  </si>
  <si>
    <t>47239</t>
  </si>
  <si>
    <t>47240</t>
  </si>
  <si>
    <t>47241</t>
  </si>
  <si>
    <t>47242</t>
  </si>
  <si>
    <t>47244</t>
  </si>
  <si>
    <t>47245</t>
  </si>
  <si>
    <t>47246</t>
  </si>
  <si>
    <t>47247</t>
  </si>
  <si>
    <t>47248</t>
  </si>
  <si>
    <t>47249</t>
  </si>
  <si>
    <t>47250</t>
  </si>
  <si>
    <t>47251</t>
  </si>
  <si>
    <t>47252</t>
  </si>
  <si>
    <t>47253</t>
  </si>
  <si>
    <t>47254</t>
  </si>
  <si>
    <t>47255</t>
  </si>
  <si>
    <t>47256</t>
  </si>
  <si>
    <t>47257</t>
  </si>
  <si>
    <t>47258</t>
  </si>
  <si>
    <t>47259</t>
  </si>
  <si>
    <t>47260</t>
  </si>
  <si>
    <t>47262</t>
  </si>
  <si>
    <t>47263</t>
  </si>
  <si>
    <t>47264</t>
  </si>
  <si>
    <t>47265</t>
  </si>
  <si>
    <t>47266</t>
  </si>
  <si>
    <t>47267</t>
  </si>
  <si>
    <t>47269</t>
  </si>
  <si>
    <t>47271</t>
  </si>
  <si>
    <t>47272</t>
  </si>
  <si>
    <t>47273</t>
  </si>
  <si>
    <t>47274</t>
  </si>
  <si>
    <t>47275</t>
  </si>
  <si>
    <t>47276</t>
  </si>
  <si>
    <t>47277</t>
  </si>
  <si>
    <t>47278</t>
  </si>
  <si>
    <t>47279</t>
  </si>
  <si>
    <t>47280</t>
  </si>
  <si>
    <t>47281</t>
  </si>
  <si>
    <t>47282</t>
  </si>
  <si>
    <t>47283</t>
  </si>
  <si>
    <t>47284</t>
  </si>
  <si>
    <t>47285</t>
  </si>
  <si>
    <t>47286</t>
  </si>
  <si>
    <t>47287</t>
  </si>
  <si>
    <t>47288</t>
  </si>
  <si>
    <t>47289</t>
  </si>
  <si>
    <t>47290</t>
  </si>
  <si>
    <t>47291</t>
  </si>
  <si>
    <t>47292</t>
  </si>
  <si>
    <t>47293</t>
  </si>
  <si>
    <t>47294</t>
  </si>
  <si>
    <t>47295</t>
  </si>
  <si>
    <t>47296</t>
  </si>
  <si>
    <t>47297</t>
  </si>
  <si>
    <t>47298</t>
  </si>
  <si>
    <t>47299</t>
  </si>
  <si>
    <t>47300</t>
  </si>
  <si>
    <t>47301</t>
  </si>
  <si>
    <t>47302</t>
  </si>
  <si>
    <t>47303</t>
  </si>
  <si>
    <t>47304</t>
  </si>
  <si>
    <t>47305</t>
  </si>
  <si>
    <t>47306</t>
  </si>
  <si>
    <t>47307</t>
  </si>
  <si>
    <t>47308</t>
  </si>
  <si>
    <t>47309</t>
  </si>
  <si>
    <t>47310</t>
  </si>
  <si>
    <t>47311</t>
  </si>
  <si>
    <t>47312</t>
  </si>
  <si>
    <t>47313</t>
  </si>
  <si>
    <t>47314</t>
  </si>
  <si>
    <t>47315</t>
  </si>
  <si>
    <t>47316</t>
  </si>
  <si>
    <t>47317</t>
  </si>
  <si>
    <t>47318</t>
  </si>
  <si>
    <t>47319</t>
  </si>
  <si>
    <t>47320</t>
  </si>
  <si>
    <t>47321</t>
  </si>
  <si>
    <t>47324</t>
  </si>
  <si>
    <t>47325</t>
  </si>
  <si>
    <t>47326</t>
  </si>
  <si>
    <t>47327</t>
  </si>
  <si>
    <t>47328</t>
  </si>
  <si>
    <t>64001</t>
  </si>
  <si>
    <t>64002</t>
  </si>
  <si>
    <t>64003</t>
  </si>
  <si>
    <t>64004</t>
  </si>
  <si>
    <t>64005</t>
  </si>
  <si>
    <t>64006</t>
  </si>
  <si>
    <t>64007</t>
  </si>
  <si>
    <t>64008</t>
  </si>
  <si>
    <t>64009</t>
  </si>
  <si>
    <t>64010</t>
  </si>
  <si>
    <t>64011</t>
  </si>
  <si>
    <t>64012</t>
  </si>
  <si>
    <t>64013</t>
  </si>
  <si>
    <t>64014</t>
  </si>
  <si>
    <t>64015</t>
  </si>
  <si>
    <t>64016</t>
  </si>
  <si>
    <t>64017</t>
  </si>
  <si>
    <t>64018</t>
  </si>
  <si>
    <t>64019</t>
  </si>
  <si>
    <t>64021</t>
  </si>
  <si>
    <t>64022</t>
  </si>
  <si>
    <t>64025</t>
  </si>
  <si>
    <t>64026</t>
  </si>
  <si>
    <t>64027</t>
  </si>
  <si>
    <t>64028</t>
  </si>
  <si>
    <t>64029</t>
  </si>
  <si>
    <t>64031</t>
  </si>
  <si>
    <t>64032</t>
  </si>
  <si>
    <t>64033</t>
  </si>
  <si>
    <t>64034</t>
  </si>
  <si>
    <t>64036</t>
  </si>
  <si>
    <t>64037</t>
  </si>
  <si>
    <t>64039</t>
  </si>
  <si>
    <t>64040</t>
  </si>
  <si>
    <t>64042</t>
  </si>
  <si>
    <t>64043</t>
  </si>
  <si>
    <t>64044</t>
  </si>
  <si>
    <t>64045</t>
  </si>
  <si>
    <t>64046</t>
  </si>
  <si>
    <t>64047</t>
  </si>
  <si>
    <t>64048</t>
  </si>
  <si>
    <t>64049</t>
  </si>
  <si>
    <t>64050</t>
  </si>
  <si>
    <t>64051</t>
  </si>
  <si>
    <t>64052</t>
  </si>
  <si>
    <t>64053</t>
  </si>
  <si>
    <t>64054</t>
  </si>
  <si>
    <t>64056</t>
  </si>
  <si>
    <t>64057</t>
  </si>
  <si>
    <t>64058</t>
  </si>
  <si>
    <t>64060</t>
  </si>
  <si>
    <t>64061</t>
  </si>
  <si>
    <t>64062</t>
  </si>
  <si>
    <t>64063</t>
  </si>
  <si>
    <t>64064</t>
  </si>
  <si>
    <t>64065</t>
  </si>
  <si>
    <t>64066</t>
  </si>
  <si>
    <t>64068</t>
  </si>
  <si>
    <t>64069</t>
  </si>
  <si>
    <t>64070</t>
  </si>
  <si>
    <t>64071</t>
  </si>
  <si>
    <t>64072</t>
  </si>
  <si>
    <t>64073</t>
  </si>
  <si>
    <t>64074</t>
  </si>
  <si>
    <t>64075</t>
  </si>
  <si>
    <t>64077</t>
  </si>
  <si>
    <t>64078</t>
  </si>
  <si>
    <t>64079</t>
  </si>
  <si>
    <t>64081</t>
  </si>
  <si>
    <t>64082</t>
  </si>
  <si>
    <t>64083</t>
  </si>
  <si>
    <t>64084</t>
  </si>
  <si>
    <t>64085</t>
  </si>
  <si>
    <t>64086</t>
  </si>
  <si>
    <t>64087</t>
  </si>
  <si>
    <t>64088</t>
  </si>
  <si>
    <t>64089</t>
  </si>
  <si>
    <t>64090</t>
  </si>
  <si>
    <t>64092</t>
  </si>
  <si>
    <t>64093</t>
  </si>
  <si>
    <t>64094</t>
  </si>
  <si>
    <t>64095</t>
  </si>
  <si>
    <t>64096</t>
  </si>
  <si>
    <t>64097</t>
  </si>
  <si>
    <t>64098</t>
  </si>
  <si>
    <t>64099</t>
  </si>
  <si>
    <t>64101</t>
  </si>
  <si>
    <t>64103</t>
  </si>
  <si>
    <t>64104</t>
  </si>
  <si>
    <t>64105</t>
  </si>
  <si>
    <t>64106</t>
  </si>
  <si>
    <t>64107</t>
  </si>
  <si>
    <t>64108</t>
  </si>
  <si>
    <t>64110</t>
  </si>
  <si>
    <t>64111</t>
  </si>
  <si>
    <t>64112</t>
  </si>
  <si>
    <t>64113</t>
  </si>
  <si>
    <t>64114</t>
  </si>
  <si>
    <t>64115</t>
  </si>
  <si>
    <t>64116</t>
  </si>
  <si>
    <t>64117</t>
  </si>
  <si>
    <t>64118</t>
  </si>
  <si>
    <t>64119</t>
  </si>
  <si>
    <t>64120</t>
  </si>
  <si>
    <t>64121</t>
  </si>
  <si>
    <t>64123</t>
  </si>
  <si>
    <t>64124</t>
  </si>
  <si>
    <t>64126</t>
  </si>
  <si>
    <t>64127</t>
  </si>
  <si>
    <t>64128</t>
  </si>
  <si>
    <t>64130</t>
  </si>
  <si>
    <t>64131</t>
  </si>
  <si>
    <t>64134</t>
  </si>
  <si>
    <t>64135</t>
  </si>
  <si>
    <t>64136</t>
  </si>
  <si>
    <t>64139</t>
  </si>
  <si>
    <t>64141</t>
  </si>
  <si>
    <t>64142</t>
  </si>
  <si>
    <t>64143</t>
  </si>
  <si>
    <t>64144</t>
  </si>
  <si>
    <t>64145</t>
  </si>
  <si>
    <t>64146</t>
  </si>
  <si>
    <t>64147</t>
  </si>
  <si>
    <t>64148</t>
  </si>
  <si>
    <t>64149</t>
  </si>
  <si>
    <t>64150</t>
  </si>
  <si>
    <t>64151</t>
  </si>
  <si>
    <t>64152</t>
  </si>
  <si>
    <t>64153</t>
  </si>
  <si>
    <t>64154</t>
  </si>
  <si>
    <t>64155</t>
  </si>
  <si>
    <t>64156</t>
  </si>
  <si>
    <t>64157</t>
  </si>
  <si>
    <t>64158</t>
  </si>
  <si>
    <t>64159</t>
  </si>
  <si>
    <t>64161</t>
  </si>
  <si>
    <t>64162</t>
  </si>
  <si>
    <t>64165</t>
  </si>
  <si>
    <t>64166</t>
  </si>
  <si>
    <t>64167</t>
  </si>
  <si>
    <t>64168</t>
  </si>
  <si>
    <t>64170</t>
  </si>
  <si>
    <t>64171</t>
  </si>
  <si>
    <t>64172</t>
  </si>
  <si>
    <t>64173</t>
  </si>
  <si>
    <t>64174</t>
  </si>
  <si>
    <t>64175</t>
  </si>
  <si>
    <t>64176</t>
  </si>
  <si>
    <t>64177</t>
  </si>
  <si>
    <t>64178</t>
  </si>
  <si>
    <t>64179</t>
  </si>
  <si>
    <t>64180</t>
  </si>
  <si>
    <t>64181</t>
  </si>
  <si>
    <t>64182</t>
  </si>
  <si>
    <t>64183</t>
  </si>
  <si>
    <t>64184</t>
  </si>
  <si>
    <t>64185</t>
  </si>
  <si>
    <t>64186</t>
  </si>
  <si>
    <t>64187</t>
  </si>
  <si>
    <t>64188</t>
  </si>
  <si>
    <t>64189</t>
  </si>
  <si>
    <t>64190</t>
  </si>
  <si>
    <t>64192</t>
  </si>
  <si>
    <t>64193</t>
  </si>
  <si>
    <t>64194</t>
  </si>
  <si>
    <t>64195</t>
  </si>
  <si>
    <t>64196</t>
  </si>
  <si>
    <t>64197</t>
  </si>
  <si>
    <t>64199</t>
  </si>
  <si>
    <t>64200</t>
  </si>
  <si>
    <t>64201</t>
  </si>
  <si>
    <t>64202</t>
  </si>
  <si>
    <t>64203</t>
  </si>
  <si>
    <t>64204</t>
  </si>
  <si>
    <t>64205</t>
  </si>
  <si>
    <t>64206</t>
  </si>
  <si>
    <t>64207</t>
  </si>
  <si>
    <t>64208</t>
  </si>
  <si>
    <t>64209</t>
  </si>
  <si>
    <t>64210</t>
  </si>
  <si>
    <t>64211</t>
  </si>
  <si>
    <t>64212</t>
  </si>
  <si>
    <t>64213</t>
  </si>
  <si>
    <t>64214</t>
  </si>
  <si>
    <t>64215</t>
  </si>
  <si>
    <t>64216</t>
  </si>
  <si>
    <t>64217</t>
  </si>
  <si>
    <t>64218</t>
  </si>
  <si>
    <t>64219</t>
  </si>
  <si>
    <t>64220</t>
  </si>
  <si>
    <t>64221</t>
  </si>
  <si>
    <t>64222</t>
  </si>
  <si>
    <t>64223</t>
  </si>
  <si>
    <t>64224</t>
  </si>
  <si>
    <t>64225</t>
  </si>
  <si>
    <t>64226</t>
  </si>
  <si>
    <t>64227</t>
  </si>
  <si>
    <t>64228</t>
  </si>
  <si>
    <t>64229</t>
  </si>
  <si>
    <t>64230</t>
  </si>
  <si>
    <t>64231</t>
  </si>
  <si>
    <t>64232</t>
  </si>
  <si>
    <t>64233</t>
  </si>
  <si>
    <t>64234</t>
  </si>
  <si>
    <t>64235</t>
  </si>
  <si>
    <t>64236</t>
  </si>
  <si>
    <t>64238</t>
  </si>
  <si>
    <t>64239</t>
  </si>
  <si>
    <t>64240</t>
  </si>
  <si>
    <t>64241</t>
  </si>
  <si>
    <t>64242</t>
  </si>
  <si>
    <t>64243</t>
  </si>
  <si>
    <t>64244</t>
  </si>
  <si>
    <t>64245</t>
  </si>
  <si>
    <t>64246</t>
  </si>
  <si>
    <t>64247</t>
  </si>
  <si>
    <t>64250</t>
  </si>
  <si>
    <t>64251</t>
  </si>
  <si>
    <t>64252</t>
  </si>
  <si>
    <t>64253</t>
  </si>
  <si>
    <t>64254</t>
  </si>
  <si>
    <t>64255</t>
  </si>
  <si>
    <t>64256</t>
  </si>
  <si>
    <t>64257</t>
  </si>
  <si>
    <t>64258</t>
  </si>
  <si>
    <t>64259</t>
  </si>
  <si>
    <t>64260</t>
  </si>
  <si>
    <t>64261</t>
  </si>
  <si>
    <t>64262</t>
  </si>
  <si>
    <t>64263</t>
  </si>
  <si>
    <t>64264</t>
  </si>
  <si>
    <t>64265</t>
  </si>
  <si>
    <t>64266</t>
  </si>
  <si>
    <t>64267</t>
  </si>
  <si>
    <t>64268</t>
  </si>
  <si>
    <t>64271</t>
  </si>
  <si>
    <t>64272</t>
  </si>
  <si>
    <t>64273</t>
  </si>
  <si>
    <t>64274</t>
  </si>
  <si>
    <t>64275</t>
  </si>
  <si>
    <t>64276</t>
  </si>
  <si>
    <t>64277</t>
  </si>
  <si>
    <t>64280</t>
  </si>
  <si>
    <t>64281</t>
  </si>
  <si>
    <t>64282</t>
  </si>
  <si>
    <t>64283</t>
  </si>
  <si>
    <t>64285</t>
  </si>
  <si>
    <t>64286</t>
  </si>
  <si>
    <t>64287</t>
  </si>
  <si>
    <t>64288</t>
  </si>
  <si>
    <t>64289</t>
  </si>
  <si>
    <t>64290</t>
  </si>
  <si>
    <t>64291</t>
  </si>
  <si>
    <t>64292</t>
  </si>
  <si>
    <t>64293</t>
  </si>
  <si>
    <t>64294</t>
  </si>
  <si>
    <t>64295</t>
  </si>
  <si>
    <t>64296</t>
  </si>
  <si>
    <t>64297</t>
  </si>
  <si>
    <t>64298</t>
  </si>
  <si>
    <t>64299</t>
  </si>
  <si>
    <t>64300</t>
  </si>
  <si>
    <t>64301</t>
  </si>
  <si>
    <t>64302</t>
  </si>
  <si>
    <t>64303</t>
  </si>
  <si>
    <t>64305</t>
  </si>
  <si>
    <t>64306</t>
  </si>
  <si>
    <t>64307</t>
  </si>
  <si>
    <t>64308</t>
  </si>
  <si>
    <t>64309</t>
  </si>
  <si>
    <t>64310</t>
  </si>
  <si>
    <t>64311</t>
  </si>
  <si>
    <t>64312</t>
  </si>
  <si>
    <t>64313</t>
  </si>
  <si>
    <t>64314</t>
  </si>
  <si>
    <t>64315</t>
  </si>
  <si>
    <t>64316</t>
  </si>
  <si>
    <t>64317</t>
  </si>
  <si>
    <t>64318</t>
  </si>
  <si>
    <t>64319</t>
  </si>
  <si>
    <t>64320</t>
  </si>
  <si>
    <t>64321</t>
  </si>
  <si>
    <t>64322</t>
  </si>
  <si>
    <t>64323</t>
  </si>
  <si>
    <t>64324</t>
  </si>
  <si>
    <t>64325</t>
  </si>
  <si>
    <t>64326</t>
  </si>
  <si>
    <t>64327</t>
  </si>
  <si>
    <t>64328</t>
  </si>
  <si>
    <t>64330</t>
  </si>
  <si>
    <t>64331</t>
  </si>
  <si>
    <t>64332</t>
  </si>
  <si>
    <t>64334</t>
  </si>
  <si>
    <t>64336</t>
  </si>
  <si>
    <t>64337</t>
  </si>
  <si>
    <t>64338</t>
  </si>
  <si>
    <t>64339</t>
  </si>
  <si>
    <t>64340</t>
  </si>
  <si>
    <t>64341</t>
  </si>
  <si>
    <t>64342</t>
  </si>
  <si>
    <t>64343</t>
  </si>
  <si>
    <t>64344</t>
  </si>
  <si>
    <t>64345</t>
  </si>
  <si>
    <t>64346</t>
  </si>
  <si>
    <t>64347</t>
  </si>
  <si>
    <t>64349</t>
  </si>
  <si>
    <t>64350</t>
  </si>
  <si>
    <t>64351</t>
  </si>
  <si>
    <t>64352</t>
  </si>
  <si>
    <t>64353</t>
  </si>
  <si>
    <t>64354</t>
  </si>
  <si>
    <t>64355</t>
  </si>
  <si>
    <t>64356</t>
  </si>
  <si>
    <t>64357</t>
  </si>
  <si>
    <t>64358</t>
  </si>
  <si>
    <t>64359</t>
  </si>
  <si>
    <t>64360</t>
  </si>
  <si>
    <t>64361</t>
  </si>
  <si>
    <t>64362</t>
  </si>
  <si>
    <t>64363</t>
  </si>
  <si>
    <t>64364</t>
  </si>
  <si>
    <t>64365</t>
  </si>
  <si>
    <t>64366</t>
  </si>
  <si>
    <t>64367</t>
  </si>
  <si>
    <t>64368</t>
  </si>
  <si>
    <t>64369</t>
  </si>
  <si>
    <t>64370</t>
  </si>
  <si>
    <t>64371</t>
  </si>
  <si>
    <t>64372</t>
  </si>
  <si>
    <t>64374</t>
  </si>
  <si>
    <t>64375</t>
  </si>
  <si>
    <t>64377</t>
  </si>
  <si>
    <t>64378</t>
  </si>
  <si>
    <t>64379</t>
  </si>
  <si>
    <t>64380</t>
  </si>
  <si>
    <t>64381</t>
  </si>
  <si>
    <t>64382</t>
  </si>
  <si>
    <t>64383</t>
  </si>
  <si>
    <t>64385</t>
  </si>
  <si>
    <t>64387</t>
  </si>
  <si>
    <t>64388</t>
  </si>
  <si>
    <t>64389</t>
  </si>
  <si>
    <t>64390</t>
  </si>
  <si>
    <t>64391</t>
  </si>
  <si>
    <t>64392</t>
  </si>
  <si>
    <t>64393</t>
  </si>
  <si>
    <t>64394</t>
  </si>
  <si>
    <t>64395</t>
  </si>
  <si>
    <t>64396</t>
  </si>
  <si>
    <t>64397</t>
  </si>
  <si>
    <t>64398</t>
  </si>
  <si>
    <t>64400</t>
  </si>
  <si>
    <t>64401</t>
  </si>
  <si>
    <t>64403</t>
  </si>
  <si>
    <t>64404</t>
  </si>
  <si>
    <t>64405</t>
  </si>
  <si>
    <t>64406</t>
  </si>
  <si>
    <t>64408</t>
  </si>
  <si>
    <t>64409</t>
  </si>
  <si>
    <t>64410</t>
  </si>
  <si>
    <t>64411</t>
  </si>
  <si>
    <t>64412</t>
  </si>
  <si>
    <t>64414</t>
  </si>
  <si>
    <t>64415</t>
  </si>
  <si>
    <t>64416</t>
  </si>
  <si>
    <t>64418</t>
  </si>
  <si>
    <t>64419</t>
  </si>
  <si>
    <t>64420</t>
  </si>
  <si>
    <t>64421</t>
  </si>
  <si>
    <t>64422</t>
  </si>
  <si>
    <t>64423</t>
  </si>
  <si>
    <t>64424</t>
  </si>
  <si>
    <t>64425</t>
  </si>
  <si>
    <t>64426</t>
  </si>
  <si>
    <t>64427</t>
  </si>
  <si>
    <t>64428</t>
  </si>
  <si>
    <t>64429</t>
  </si>
  <si>
    <t>64430</t>
  </si>
  <si>
    <t>64431</t>
  </si>
  <si>
    <t>64432</t>
  </si>
  <si>
    <t>64433</t>
  </si>
  <si>
    <t>64434</t>
  </si>
  <si>
    <t>64435</t>
  </si>
  <si>
    <t>64436</t>
  </si>
  <si>
    <t>64437</t>
  </si>
  <si>
    <t>64438</t>
  </si>
  <si>
    <t>64440</t>
  </si>
  <si>
    <t>64441</t>
  </si>
  <si>
    <t>64442</t>
  </si>
  <si>
    <t>64443</t>
  </si>
  <si>
    <t>64444</t>
  </si>
  <si>
    <t>64446</t>
  </si>
  <si>
    <t>64447</t>
  </si>
  <si>
    <t>64449</t>
  </si>
  <si>
    <t>64450</t>
  </si>
  <si>
    <t>64451</t>
  </si>
  <si>
    <t>64452</t>
  </si>
  <si>
    <t>64453</t>
  </si>
  <si>
    <t>64454</t>
  </si>
  <si>
    <t>64455</t>
  </si>
  <si>
    <t>64456</t>
  </si>
  <si>
    <t>64457</t>
  </si>
  <si>
    <t>64458</t>
  </si>
  <si>
    <t>64459</t>
  </si>
  <si>
    <t>64460</t>
  </si>
  <si>
    <t>64461</t>
  </si>
  <si>
    <t>64462</t>
  </si>
  <si>
    <t>64463</t>
  </si>
  <si>
    <t>64464</t>
  </si>
  <si>
    <t>64465</t>
  </si>
  <si>
    <t>64466</t>
  </si>
  <si>
    <t>64467</t>
  </si>
  <si>
    <t>64468</t>
  </si>
  <si>
    <t>64469</t>
  </si>
  <si>
    <t>64470</t>
  </si>
  <si>
    <t>64471</t>
  </si>
  <si>
    <t>64472</t>
  </si>
  <si>
    <t>64473</t>
  </si>
  <si>
    <t>64474</t>
  </si>
  <si>
    <t>64475</t>
  </si>
  <si>
    <t>64476</t>
  </si>
  <si>
    <t>64477</t>
  </si>
  <si>
    <t>64478</t>
  </si>
  <si>
    <t>64479</t>
  </si>
  <si>
    <t>64480</t>
  </si>
  <si>
    <t>64481</t>
  </si>
  <si>
    <t>64482</t>
  </si>
  <si>
    <t>64484</t>
  </si>
  <si>
    <t>64485</t>
  </si>
  <si>
    <t>64486</t>
  </si>
  <si>
    <t>64487</t>
  </si>
  <si>
    <t>64488</t>
  </si>
  <si>
    <t>64489</t>
  </si>
  <si>
    <t>64490</t>
  </si>
  <si>
    <t>64491</t>
  </si>
  <si>
    <t>64492</t>
  </si>
  <si>
    <t>64493</t>
  </si>
  <si>
    <t>64494</t>
  </si>
  <si>
    <t>64495</t>
  </si>
  <si>
    <t>64498</t>
  </si>
  <si>
    <t>64499</t>
  </si>
  <si>
    <t>64500</t>
  </si>
  <si>
    <t>64501</t>
  </si>
  <si>
    <t>64502</t>
  </si>
  <si>
    <t>64503</t>
  </si>
  <si>
    <t>64504</t>
  </si>
  <si>
    <t>64505</t>
  </si>
  <si>
    <t>64506</t>
  </si>
  <si>
    <t>64507</t>
  </si>
  <si>
    <t>64508</t>
  </si>
  <si>
    <t>64509</t>
  </si>
  <si>
    <t>64510</t>
  </si>
  <si>
    <t>64512</t>
  </si>
  <si>
    <t>64513</t>
  </si>
  <si>
    <t>64514</t>
  </si>
  <si>
    <t>64515</t>
  </si>
  <si>
    <t>64516</t>
  </si>
  <si>
    <t>64517</t>
  </si>
  <si>
    <t>64518</t>
  </si>
  <si>
    <t>64520</t>
  </si>
  <si>
    <t>64521</t>
  </si>
  <si>
    <t>64522</t>
  </si>
  <si>
    <t>64523</t>
  </si>
  <si>
    <t>64524</t>
  </si>
  <si>
    <t>64525</t>
  </si>
  <si>
    <t>64526</t>
  </si>
  <si>
    <t>64527</t>
  </si>
  <si>
    <t>64528</t>
  </si>
  <si>
    <t>64529</t>
  </si>
  <si>
    <t>64530</t>
  </si>
  <si>
    <t>64531</t>
  </si>
  <si>
    <t>64532</t>
  </si>
  <si>
    <t>64533</t>
  </si>
  <si>
    <t>64534</t>
  </si>
  <si>
    <t>64535</t>
  </si>
  <si>
    <t>64536</t>
  </si>
  <si>
    <t>64537</t>
  </si>
  <si>
    <t>64538</t>
  </si>
  <si>
    <t>64539</t>
  </si>
  <si>
    <t>64540</t>
  </si>
  <si>
    <t>64541</t>
  </si>
  <si>
    <t>64542</t>
  </si>
  <si>
    <t>64543</t>
  </si>
  <si>
    <t>64544</t>
  </si>
  <si>
    <t>64545</t>
  </si>
  <si>
    <t>64546</t>
  </si>
  <si>
    <t>64548</t>
  </si>
  <si>
    <t>64549</t>
  </si>
  <si>
    <t>64550</t>
  </si>
  <si>
    <t>64551</t>
  </si>
  <si>
    <t>64552</t>
  </si>
  <si>
    <t>64554</t>
  </si>
  <si>
    <t>64555</t>
  </si>
  <si>
    <t>64556</t>
  </si>
  <si>
    <t>64557</t>
  </si>
  <si>
    <t>64558</t>
  </si>
  <si>
    <t>64559</t>
  </si>
  <si>
    <t>64560</t>
  </si>
  <si>
    <t>79001</t>
  </si>
  <si>
    <t>79002</t>
  </si>
  <si>
    <t>79003</t>
  </si>
  <si>
    <t>79005</t>
  </si>
  <si>
    <t>79007</t>
  </si>
  <si>
    <t>79008</t>
  </si>
  <si>
    <t>79009</t>
  </si>
  <si>
    <t>79010</t>
  </si>
  <si>
    <t>79012</t>
  </si>
  <si>
    <t>79013</t>
  </si>
  <si>
    <t>79014</t>
  </si>
  <si>
    <t>79015</t>
  </si>
  <si>
    <t>79016</t>
  </si>
  <si>
    <t>79018</t>
  </si>
  <si>
    <t>79019</t>
  </si>
  <si>
    <t>79020</t>
  </si>
  <si>
    <t>79022</t>
  </si>
  <si>
    <t>79023</t>
  </si>
  <si>
    <t>79024</t>
  </si>
  <si>
    <t>79025</t>
  </si>
  <si>
    <t>79029</t>
  </si>
  <si>
    <t>79030</t>
  </si>
  <si>
    <t>79031</t>
  </si>
  <si>
    <t>79032</t>
  </si>
  <si>
    <t>79034</t>
  </si>
  <si>
    <t>79038</t>
  </si>
  <si>
    <t>79040</t>
  </si>
  <si>
    <t>79042</t>
  </si>
  <si>
    <t>79046</t>
  </si>
  <si>
    <t>79047</t>
  </si>
  <si>
    <t>79048</t>
  </si>
  <si>
    <t>79049</t>
  </si>
  <si>
    <t>79050</t>
  </si>
  <si>
    <t>79055</t>
  </si>
  <si>
    <t>79056</t>
  </si>
  <si>
    <t>79057</t>
  </si>
  <si>
    <t>79058</t>
  </si>
  <si>
    <t>79059</t>
  </si>
  <si>
    <t>79060</t>
  </si>
  <si>
    <t>79061</t>
  </si>
  <si>
    <t>79062</t>
  </si>
  <si>
    <t>79063</t>
  </si>
  <si>
    <t>79064</t>
  </si>
  <si>
    <t>79066</t>
  </si>
  <si>
    <t>79069</t>
  </si>
  <si>
    <t>79070</t>
  </si>
  <si>
    <t>79071</t>
  </si>
  <si>
    <t>79074</t>
  </si>
  <si>
    <t>79076</t>
  </si>
  <si>
    <t>79077</t>
  </si>
  <si>
    <t>79078</t>
  </si>
  <si>
    <t>79079</t>
  </si>
  <si>
    <t>79080</t>
  </si>
  <si>
    <t>79081</t>
  </si>
  <si>
    <t>79083</t>
  </si>
  <si>
    <t>79084</t>
  </si>
  <si>
    <t>79085</t>
  </si>
  <si>
    <t>79086</t>
  </si>
  <si>
    <t>79087</t>
  </si>
  <si>
    <t>79088</t>
  </si>
  <si>
    <t>79089</t>
  </si>
  <si>
    <t>79090</t>
  </si>
  <si>
    <t>79091</t>
  </si>
  <si>
    <t>79092</t>
  </si>
  <si>
    <t>79094</t>
  </si>
  <si>
    <t>79095</t>
  </si>
  <si>
    <t>79096</t>
  </si>
  <si>
    <t>79100</t>
  </si>
  <si>
    <t>79101</t>
  </si>
  <si>
    <t>79102</t>
  </si>
  <si>
    <t>79103</t>
  </si>
  <si>
    <t>79104</t>
  </si>
  <si>
    <t>79105</t>
  </si>
  <si>
    <t>79106</t>
  </si>
  <si>
    <t>79108</t>
  </si>
  <si>
    <t>79109</t>
  </si>
  <si>
    <t>79111</t>
  </si>
  <si>
    <t>79112</t>
  </si>
  <si>
    <t>79114</t>
  </si>
  <si>
    <t>79115</t>
  </si>
  <si>
    <t>79116</t>
  </si>
  <si>
    <t>79117</t>
  </si>
  <si>
    <t>79118</t>
  </si>
  <si>
    <t>79119</t>
  </si>
  <si>
    <t>79120</t>
  </si>
  <si>
    <t>79121</t>
  </si>
  <si>
    <t>79122</t>
  </si>
  <si>
    <t>79123</t>
  </si>
  <si>
    <t>79124</t>
  </si>
  <si>
    <t>79125</t>
  </si>
  <si>
    <t>79126</t>
  </si>
  <si>
    <t>79127</t>
  </si>
  <si>
    <t>79128</t>
  </si>
  <si>
    <t>79129</t>
  </si>
  <si>
    <t>79130</t>
  </si>
  <si>
    <t>79131</t>
  </si>
  <si>
    <t>79132</t>
  </si>
  <si>
    <t>79133</t>
  </si>
  <si>
    <t>79134</t>
  </si>
  <si>
    <t>79135</t>
  </si>
  <si>
    <t>79136</t>
  </si>
  <si>
    <t>79137</t>
  </si>
  <si>
    <t>79139</t>
  </si>
  <si>
    <t>79140</t>
  </si>
  <si>
    <t>79141</t>
  </si>
  <si>
    <t>79142</t>
  </si>
  <si>
    <t>79144</t>
  </si>
  <si>
    <t>79145</t>
  </si>
  <si>
    <t>79147</t>
  </si>
  <si>
    <t>79148</t>
  </si>
  <si>
    <t>79149</t>
  </si>
  <si>
    <t>79150</t>
  </si>
  <si>
    <t>79152</t>
  </si>
  <si>
    <t>79153</t>
  </si>
  <si>
    <t>79154</t>
  </si>
  <si>
    <t>79156</t>
  </si>
  <si>
    <t>79157</t>
  </si>
  <si>
    <t>79158</t>
  </si>
  <si>
    <t>79159</t>
  </si>
  <si>
    <t>79160</t>
  </si>
  <si>
    <t>79161</t>
  </si>
  <si>
    <t>79162</t>
  </si>
  <si>
    <t>79163</t>
  </si>
  <si>
    <t>79164</t>
  </si>
  <si>
    <t>79165</t>
  </si>
  <si>
    <t>79166</t>
  </si>
  <si>
    <t>79167</t>
  </si>
  <si>
    <t>79170</t>
  </si>
  <si>
    <t>79172</t>
  </si>
  <si>
    <t>79174</t>
  </si>
  <si>
    <t>79175</t>
  </si>
  <si>
    <t>79176</t>
  </si>
  <si>
    <t>79177</t>
  </si>
  <si>
    <t>79179</t>
  </si>
  <si>
    <t>79180</t>
  </si>
  <si>
    <t>79183</t>
  </si>
  <si>
    <t>79184</t>
  </si>
  <si>
    <t>79185</t>
  </si>
  <si>
    <t>79189</t>
  </si>
  <si>
    <t>79190</t>
  </si>
  <si>
    <t>79195</t>
  </si>
  <si>
    <t>79196</t>
  </si>
  <si>
    <t>79197</t>
  </si>
  <si>
    <t>79198</t>
  </si>
  <si>
    <t>79200</t>
  </si>
  <si>
    <t>79201</t>
  </si>
  <si>
    <t>79202</t>
  </si>
  <si>
    <t>79203</t>
  </si>
  <si>
    <t>79204</t>
  </si>
  <si>
    <t>79205</t>
  </si>
  <si>
    <t>79207</t>
  </si>
  <si>
    <t>79208</t>
  </si>
  <si>
    <t>79209</t>
  </si>
  <si>
    <t>79210</t>
  </si>
  <si>
    <t>79212</t>
  </si>
  <si>
    <t>79213</t>
  </si>
  <si>
    <t>79215</t>
  </si>
  <si>
    <t>79216</t>
  </si>
  <si>
    <t>79217</t>
  </si>
  <si>
    <t>79218</t>
  </si>
  <si>
    <t>79220</t>
  </si>
  <si>
    <t>79223</t>
  </si>
  <si>
    <t>79225</t>
  </si>
  <si>
    <t>79226</t>
  </si>
  <si>
    <t>79229</t>
  </si>
  <si>
    <t>79230</t>
  </si>
  <si>
    <t>79231</t>
  </si>
  <si>
    <t>79235</t>
  </si>
  <si>
    <t>79236</t>
  </si>
  <si>
    <t>79238</t>
  </si>
  <si>
    <t>79239</t>
  </si>
  <si>
    <t>79241</t>
  </si>
  <si>
    <t>79242</t>
  </si>
  <si>
    <t>79243</t>
  </si>
  <si>
    <t>79244</t>
  </si>
  <si>
    <t>79246</t>
  </si>
  <si>
    <t>79249</t>
  </si>
  <si>
    <t>79250</t>
  </si>
  <si>
    <t>79251</t>
  </si>
  <si>
    <t>79252</t>
  </si>
  <si>
    <t>79253</t>
  </si>
  <si>
    <t>79254</t>
  </si>
  <si>
    <t>79255</t>
  </si>
  <si>
    <t>79256</t>
  </si>
  <si>
    <t>79257</t>
  </si>
  <si>
    <t>79258</t>
  </si>
  <si>
    <t>79259</t>
  </si>
  <si>
    <t>79263</t>
  </si>
  <si>
    <t>79265</t>
  </si>
  <si>
    <t>79267</t>
  </si>
  <si>
    <t>79268</t>
  </si>
  <si>
    <t>79269</t>
  </si>
  <si>
    <t>79270</t>
  </si>
  <si>
    <t>79271</t>
  </si>
  <si>
    <t>79273</t>
  </si>
  <si>
    <t>79274</t>
  </si>
  <si>
    <t>79276</t>
  </si>
  <si>
    <t>79277</t>
  </si>
  <si>
    <t>79278</t>
  </si>
  <si>
    <t>79280</t>
  </si>
  <si>
    <t>79281</t>
  </si>
  <si>
    <t>79283</t>
  </si>
  <si>
    <t>79284</t>
  </si>
  <si>
    <t>79285</t>
  </si>
  <si>
    <t>79286</t>
  </si>
  <si>
    <t>79289</t>
  </si>
  <si>
    <t>79290</t>
  </si>
  <si>
    <t>79293</t>
  </si>
  <si>
    <t>79294</t>
  </si>
  <si>
    <t>79295</t>
  </si>
  <si>
    <t>79297</t>
  </si>
  <si>
    <t>79298</t>
  </si>
  <si>
    <t>79299</t>
  </si>
  <si>
    <t>79300</t>
  </si>
  <si>
    <t>79301</t>
  </si>
  <si>
    <t>79302</t>
  </si>
  <si>
    <t>79303</t>
  </si>
  <si>
    <t>79304</t>
  </si>
  <si>
    <t>79306</t>
  </si>
  <si>
    <t>79307</t>
  </si>
  <si>
    <t>79308</t>
  </si>
  <si>
    <t>79309</t>
  </si>
  <si>
    <t>79310</t>
  </si>
  <si>
    <t>79311</t>
  </si>
  <si>
    <t>79312</t>
  </si>
  <si>
    <t>79313</t>
  </si>
  <si>
    <t>79316</t>
  </si>
  <si>
    <t>79319</t>
  </si>
  <si>
    <t>79320</t>
  </si>
  <si>
    <t>79322</t>
  </si>
  <si>
    <t>79326</t>
  </si>
  <si>
    <t>79329</t>
  </si>
  <si>
    <t>79331</t>
  </si>
  <si>
    <t>79332</t>
  </si>
  <si>
    <t>79334</t>
  </si>
  <si>
    <t>79335</t>
  </si>
  <si>
    <t>79336</t>
  </si>
  <si>
    <t>79337</t>
  </si>
  <si>
    <t>79338</t>
  </si>
  <si>
    <t>79339</t>
  </si>
  <si>
    <t>79340</t>
  </si>
  <si>
    <t>79341</t>
  </si>
  <si>
    <t>79342</t>
  </si>
  <si>
    <t>79343</t>
  </si>
  <si>
    <t>79345</t>
  </si>
  <si>
    <t>79346</t>
  </si>
  <si>
    <t>79347</t>
  </si>
  <si>
    <t>79348</t>
  </si>
  <si>
    <t>79349</t>
  </si>
  <si>
    <t>79350</t>
  </si>
  <si>
    <t>79351</t>
  </si>
  <si>
    <t>79352</t>
  </si>
  <si>
    <t>79354</t>
  </si>
  <si>
    <t>79355</t>
  </si>
  <si>
    <t>79357</t>
  </si>
  <si>
    <t>86001</t>
  </si>
  <si>
    <t>86002</t>
  </si>
  <si>
    <t>86003</t>
  </si>
  <si>
    <t>86004</t>
  </si>
  <si>
    <t>86005</t>
  </si>
  <si>
    <t>86006</t>
  </si>
  <si>
    <t>86007</t>
  </si>
  <si>
    <t>86008</t>
  </si>
  <si>
    <t>86009</t>
  </si>
  <si>
    <t>86010</t>
  </si>
  <si>
    <t>86011</t>
  </si>
  <si>
    <t>86012</t>
  </si>
  <si>
    <t>86013</t>
  </si>
  <si>
    <t>86014</t>
  </si>
  <si>
    <t>86015</t>
  </si>
  <si>
    <t>86016</t>
  </si>
  <si>
    <t>86017</t>
  </si>
  <si>
    <t>86018</t>
  </si>
  <si>
    <t>86019</t>
  </si>
  <si>
    <t>86020</t>
  </si>
  <si>
    <t>86022</t>
  </si>
  <si>
    <t>86023</t>
  </si>
  <si>
    <t>86024</t>
  </si>
  <si>
    <t>86025</t>
  </si>
  <si>
    <t>86026</t>
  </si>
  <si>
    <t>86028</t>
  </si>
  <si>
    <t>86029</t>
  </si>
  <si>
    <t>86031</t>
  </si>
  <si>
    <t>86032</t>
  </si>
  <si>
    <t>86034</t>
  </si>
  <si>
    <t>86035</t>
  </si>
  <si>
    <t>86036</t>
  </si>
  <si>
    <t>86037</t>
  </si>
  <si>
    <t>86038</t>
  </si>
  <si>
    <t>86039</t>
  </si>
  <si>
    <t>86040</t>
  </si>
  <si>
    <t>86042</t>
  </si>
  <si>
    <t>86044</t>
  </si>
  <si>
    <t>86045</t>
  </si>
  <si>
    <t>86046</t>
  </si>
  <si>
    <t>86047</t>
  </si>
  <si>
    <t>86048</t>
  </si>
  <si>
    <t>86049</t>
  </si>
  <si>
    <t>86050</t>
  </si>
  <si>
    <t>86051</t>
  </si>
  <si>
    <t>86052</t>
  </si>
  <si>
    <t>86053</t>
  </si>
  <si>
    <t>86054</t>
  </si>
  <si>
    <t>86055</t>
  </si>
  <si>
    <t>86058</t>
  </si>
  <si>
    <t>86059</t>
  </si>
  <si>
    <t>86061</t>
  </si>
  <si>
    <t>86063</t>
  </si>
  <si>
    <t>86064</t>
  </si>
  <si>
    <t>86065</t>
  </si>
  <si>
    <t>86068</t>
  </si>
  <si>
    <t>86069</t>
  </si>
  <si>
    <t>86070</t>
  </si>
  <si>
    <t>86072</t>
  </si>
  <si>
    <t>86073</t>
  </si>
  <si>
    <t>86074</t>
  </si>
  <si>
    <t>86075</t>
  </si>
  <si>
    <t>86076</t>
  </si>
  <si>
    <t>86077</t>
  </si>
  <si>
    <t>86078</t>
  </si>
  <si>
    <t>86079</t>
  </si>
  <si>
    <t>86080</t>
  </si>
  <si>
    <t>86081</t>
  </si>
  <si>
    <t>86082</t>
  </si>
  <si>
    <t>86083</t>
  </si>
  <si>
    <t>86084</t>
  </si>
  <si>
    <t>86085</t>
  </si>
  <si>
    <t>86086</t>
  </si>
  <si>
    <t>86087</t>
  </si>
  <si>
    <t>86088</t>
  </si>
  <si>
    <t>86089</t>
  </si>
  <si>
    <t>86090</t>
  </si>
  <si>
    <t>86091</t>
  </si>
  <si>
    <t>86092</t>
  </si>
  <si>
    <t>86093</t>
  </si>
  <si>
    <t>86094</t>
  </si>
  <si>
    <t>86095</t>
  </si>
  <si>
    <t>86096</t>
  </si>
  <si>
    <t>86097</t>
  </si>
  <si>
    <t>86098</t>
  </si>
  <si>
    <t>86099</t>
  </si>
  <si>
    <t>86100</t>
  </si>
  <si>
    <t>86102</t>
  </si>
  <si>
    <t>86103</t>
  </si>
  <si>
    <t>86104</t>
  </si>
  <si>
    <t>86105</t>
  </si>
  <si>
    <t>86106</t>
  </si>
  <si>
    <t>86107</t>
  </si>
  <si>
    <t>86108</t>
  </si>
  <si>
    <t>86109</t>
  </si>
  <si>
    <t>86110</t>
  </si>
  <si>
    <t>86111</t>
  </si>
  <si>
    <t>86112</t>
  </si>
  <si>
    <t>86113</t>
  </si>
  <si>
    <t>86114</t>
  </si>
  <si>
    <t>86116</t>
  </si>
  <si>
    <t>86117</t>
  </si>
  <si>
    <t>86118</t>
  </si>
  <si>
    <t>86119</t>
  </si>
  <si>
    <t>86120</t>
  </si>
  <si>
    <t>86121</t>
  </si>
  <si>
    <t>86122</t>
  </si>
  <si>
    <t>86123</t>
  </si>
  <si>
    <t>86124</t>
  </si>
  <si>
    <t>86125</t>
  </si>
  <si>
    <t>86126</t>
  </si>
  <si>
    <t>86127</t>
  </si>
  <si>
    <t>86128</t>
  </si>
  <si>
    <t>86129</t>
  </si>
  <si>
    <t>86130</t>
  </si>
  <si>
    <t>86131</t>
  </si>
  <si>
    <t>86132</t>
  </si>
  <si>
    <t>86133</t>
  </si>
  <si>
    <t>86134</t>
  </si>
  <si>
    <t>86135</t>
  </si>
  <si>
    <t>86136</t>
  </si>
  <si>
    <t>86137</t>
  </si>
  <si>
    <t>86138</t>
  </si>
  <si>
    <t>86139</t>
  </si>
  <si>
    <t>86140</t>
  </si>
  <si>
    <t>86141</t>
  </si>
  <si>
    <t>86142</t>
  </si>
  <si>
    <t>86143</t>
  </si>
  <si>
    <t>86144</t>
  </si>
  <si>
    <t>86145</t>
  </si>
  <si>
    <t>86147</t>
  </si>
  <si>
    <t>86148</t>
  </si>
  <si>
    <t>86149</t>
  </si>
  <si>
    <t>86150</t>
  </si>
  <si>
    <t>86151</t>
  </si>
  <si>
    <t>86152</t>
  </si>
  <si>
    <t>86153</t>
  </si>
  <si>
    <t>86154</t>
  </si>
  <si>
    <t>86156</t>
  </si>
  <si>
    <t>86157</t>
  </si>
  <si>
    <t>86158</t>
  </si>
  <si>
    <t>86159</t>
  </si>
  <si>
    <t>86160</t>
  </si>
  <si>
    <t>86161</t>
  </si>
  <si>
    <t>86162</t>
  </si>
  <si>
    <t>86163</t>
  </si>
  <si>
    <t>86164</t>
  </si>
  <si>
    <t>86165</t>
  </si>
  <si>
    <t>86167</t>
  </si>
  <si>
    <t>86169</t>
  </si>
  <si>
    <t>86170</t>
  </si>
  <si>
    <t>86171</t>
  </si>
  <si>
    <t>86172</t>
  </si>
  <si>
    <t>86173</t>
  </si>
  <si>
    <t>86174</t>
  </si>
  <si>
    <t>86175</t>
  </si>
  <si>
    <t>86176</t>
  </si>
  <si>
    <t>86177</t>
  </si>
  <si>
    <t>86178</t>
  </si>
  <si>
    <t>86180</t>
  </si>
  <si>
    <t>86181</t>
  </si>
  <si>
    <t>86182</t>
  </si>
  <si>
    <t>86183</t>
  </si>
  <si>
    <t>86184</t>
  </si>
  <si>
    <t>86186</t>
  </si>
  <si>
    <t>86187</t>
  </si>
  <si>
    <t>86189</t>
  </si>
  <si>
    <t>86190</t>
  </si>
  <si>
    <t>86191</t>
  </si>
  <si>
    <t>86192</t>
  </si>
  <si>
    <t>86193</t>
  </si>
  <si>
    <t>86195</t>
  </si>
  <si>
    <t>86196</t>
  </si>
  <si>
    <t>86197</t>
  </si>
  <si>
    <t>86198</t>
  </si>
  <si>
    <t>86200</t>
  </si>
  <si>
    <t>86201</t>
  </si>
  <si>
    <t>86202</t>
  </si>
  <si>
    <t>86203</t>
  </si>
  <si>
    <t>86204</t>
  </si>
  <si>
    <t>86205</t>
  </si>
  <si>
    <t>86206</t>
  </si>
  <si>
    <t>86207</t>
  </si>
  <si>
    <t>86209</t>
  </si>
  <si>
    <t>86210</t>
  </si>
  <si>
    <t>86211</t>
  </si>
  <si>
    <t>86213</t>
  </si>
  <si>
    <t>86217</t>
  </si>
  <si>
    <t>86218</t>
  </si>
  <si>
    <t>86220</t>
  </si>
  <si>
    <t>86221</t>
  </si>
  <si>
    <t>86223</t>
  </si>
  <si>
    <t>86224</t>
  </si>
  <si>
    <t>86225</t>
  </si>
  <si>
    <t>86226</t>
  </si>
  <si>
    <t>86227</t>
  </si>
  <si>
    <t>86228</t>
  </si>
  <si>
    <t>86229</t>
  </si>
  <si>
    <t>86230</t>
  </si>
  <si>
    <t>86231</t>
  </si>
  <si>
    <t>86233</t>
  </si>
  <si>
    <t>86234</t>
  </si>
  <si>
    <t>86235</t>
  </si>
  <si>
    <t>86236</t>
  </si>
  <si>
    <t>86237</t>
  </si>
  <si>
    <t>86239</t>
  </si>
  <si>
    <t>86241</t>
  </si>
  <si>
    <t>86242</t>
  </si>
  <si>
    <t>86244</t>
  </si>
  <si>
    <t>86245</t>
  </si>
  <si>
    <t>86246</t>
  </si>
  <si>
    <t>86247</t>
  </si>
  <si>
    <t>86248</t>
  </si>
  <si>
    <t>86249</t>
  </si>
  <si>
    <t>86250</t>
  </si>
  <si>
    <t>86252</t>
  </si>
  <si>
    <t>86253</t>
  </si>
  <si>
    <t>86254</t>
  </si>
  <si>
    <t>86255</t>
  </si>
  <si>
    <t>86256</t>
  </si>
  <si>
    <t>86257</t>
  </si>
  <si>
    <t>86258</t>
  </si>
  <si>
    <t>86260</t>
  </si>
  <si>
    <t>86261</t>
  </si>
  <si>
    <t>86262</t>
  </si>
  <si>
    <t>86263</t>
  </si>
  <si>
    <t>86264</t>
  </si>
  <si>
    <t>86265</t>
  </si>
  <si>
    <t>86266</t>
  </si>
  <si>
    <t>86268</t>
  </si>
  <si>
    <t>86269</t>
  </si>
  <si>
    <t>86270</t>
  </si>
  <si>
    <t>86271</t>
  </si>
  <si>
    <t>86272</t>
  </si>
  <si>
    <t>86273</t>
  </si>
  <si>
    <t>86274</t>
  </si>
  <si>
    <t>86275</t>
  </si>
  <si>
    <t>86276</t>
  </si>
  <si>
    <t>86279</t>
  </si>
  <si>
    <t>86280</t>
  </si>
  <si>
    <t>86281</t>
  </si>
  <si>
    <t>86284</t>
  </si>
  <si>
    <t>86285</t>
  </si>
  <si>
    <t>86286</t>
  </si>
  <si>
    <t>86287</t>
  </si>
  <si>
    <t>86288</t>
  </si>
  <si>
    <t>86289</t>
  </si>
  <si>
    <t>86290</t>
  </si>
  <si>
    <t>86291</t>
  </si>
  <si>
    <t>86292</t>
  </si>
  <si>
    <t>86293</t>
  </si>
  <si>
    <t>86294</t>
  </si>
  <si>
    <t>86295</t>
  </si>
  <si>
    <t>86296</t>
  </si>
  <si>
    <t>86298</t>
  </si>
  <si>
    <t>86299</t>
  </si>
  <si>
    <t>86300</t>
  </si>
  <si>
    <t>87001</t>
  </si>
  <si>
    <t>87002</t>
  </si>
  <si>
    <t>87003</t>
  </si>
  <si>
    <t>87004</t>
  </si>
  <si>
    <t>87005</t>
  </si>
  <si>
    <t>87006</t>
  </si>
  <si>
    <t>87007</t>
  </si>
  <si>
    <t>87008</t>
  </si>
  <si>
    <t>87009</t>
  </si>
  <si>
    <t>87011</t>
  </si>
  <si>
    <t>87012</t>
  </si>
  <si>
    <t>87013</t>
  </si>
  <si>
    <t>87014</t>
  </si>
  <si>
    <t>87015</t>
  </si>
  <si>
    <t>87016</t>
  </si>
  <si>
    <t>87017</t>
  </si>
  <si>
    <t>87018</t>
  </si>
  <si>
    <t>87019</t>
  </si>
  <si>
    <t>87020</t>
  </si>
  <si>
    <t>87021</t>
  </si>
  <si>
    <t>87022</t>
  </si>
  <si>
    <t>87023</t>
  </si>
  <si>
    <t>87024</t>
  </si>
  <si>
    <t>87025</t>
  </si>
  <si>
    <t>87027</t>
  </si>
  <si>
    <t>87028</t>
  </si>
  <si>
    <t>87029</t>
  </si>
  <si>
    <t>87030</t>
  </si>
  <si>
    <t>87031</t>
  </si>
  <si>
    <t>87032</t>
  </si>
  <si>
    <t>87033</t>
  </si>
  <si>
    <t>87034</t>
  </si>
  <si>
    <t>87035</t>
  </si>
  <si>
    <t>87036</t>
  </si>
  <si>
    <t>87037</t>
  </si>
  <si>
    <t>87038</t>
  </si>
  <si>
    <t>87039</t>
  </si>
  <si>
    <t>87040</t>
  </si>
  <si>
    <t>87041</t>
  </si>
  <si>
    <t>87042</t>
  </si>
  <si>
    <t>87043</t>
  </si>
  <si>
    <t>87044</t>
  </si>
  <si>
    <t>87045</t>
  </si>
  <si>
    <t>87046</t>
  </si>
  <si>
    <t>87047</t>
  </si>
  <si>
    <t>87049</t>
  </si>
  <si>
    <t>87051</t>
  </si>
  <si>
    <t>87052</t>
  </si>
  <si>
    <t>87053</t>
  </si>
  <si>
    <t>87054</t>
  </si>
  <si>
    <t>87056</t>
  </si>
  <si>
    <t>87057</t>
  </si>
  <si>
    <t>87058</t>
  </si>
  <si>
    <t>87059</t>
  </si>
  <si>
    <t>87060</t>
  </si>
  <si>
    <t>87061</t>
  </si>
  <si>
    <t>87062</t>
  </si>
  <si>
    <t>87063</t>
  </si>
  <si>
    <t>87064</t>
  </si>
  <si>
    <t>87065</t>
  </si>
  <si>
    <t>87066</t>
  </si>
  <si>
    <t>87067</t>
  </si>
  <si>
    <t>87068</t>
  </si>
  <si>
    <t>87069</t>
  </si>
  <si>
    <t>87070</t>
  </si>
  <si>
    <t>87071</t>
  </si>
  <si>
    <t>87072</t>
  </si>
  <si>
    <t>87073</t>
  </si>
  <si>
    <t>87074</t>
  </si>
  <si>
    <t>87076</t>
  </si>
  <si>
    <t>87077</t>
  </si>
  <si>
    <t>87078</t>
  </si>
  <si>
    <t>87079</t>
  </si>
  <si>
    <t>87080</t>
  </si>
  <si>
    <t>87081</t>
  </si>
  <si>
    <t>87082</t>
  </si>
  <si>
    <t>87083</t>
  </si>
  <si>
    <t>87084</t>
  </si>
  <si>
    <t>87086</t>
  </si>
  <si>
    <t>87087</t>
  </si>
  <si>
    <t>87088</t>
  </si>
  <si>
    <t>87089</t>
  </si>
  <si>
    <t>87090</t>
  </si>
  <si>
    <t>87091</t>
  </si>
  <si>
    <t>87092</t>
  </si>
  <si>
    <t>87093</t>
  </si>
  <si>
    <t>87094</t>
  </si>
  <si>
    <t>87095</t>
  </si>
  <si>
    <t>87096</t>
  </si>
  <si>
    <t>87097</t>
  </si>
  <si>
    <t>87099</t>
  </si>
  <si>
    <t>87100</t>
  </si>
  <si>
    <t>87101</t>
  </si>
  <si>
    <t>87103</t>
  </si>
  <si>
    <t>87104</t>
  </si>
  <si>
    <t>87105</t>
  </si>
  <si>
    <t>87106</t>
  </si>
  <si>
    <t>87107</t>
  </si>
  <si>
    <t>87108</t>
  </si>
  <si>
    <t>87109</t>
  </si>
  <si>
    <t>87110</t>
  </si>
  <si>
    <t>87111</t>
  </si>
  <si>
    <t>87112</t>
  </si>
  <si>
    <t>87115</t>
  </si>
  <si>
    <t>87116</t>
  </si>
  <si>
    <t>87117</t>
  </si>
  <si>
    <t>87118</t>
  </si>
  <si>
    <t>87119</t>
  </si>
  <si>
    <t>87120</t>
  </si>
  <si>
    <t>87121</t>
  </si>
  <si>
    <t>87122</t>
  </si>
  <si>
    <t>87123</t>
  </si>
  <si>
    <t>87124</t>
  </si>
  <si>
    <t>87126</t>
  </si>
  <si>
    <t>87127</t>
  </si>
  <si>
    <t>87128</t>
  </si>
  <si>
    <t>87129</t>
  </si>
  <si>
    <t>87130</t>
  </si>
  <si>
    <t>87131</t>
  </si>
  <si>
    <t>87132</t>
  </si>
  <si>
    <t>87133</t>
  </si>
  <si>
    <t>87134</t>
  </si>
  <si>
    <t>87135</t>
  </si>
  <si>
    <t>87137</t>
  </si>
  <si>
    <t>87138</t>
  </si>
  <si>
    <t>87139</t>
  </si>
  <si>
    <t>87140</t>
  </si>
  <si>
    <t>87141</t>
  </si>
  <si>
    <t>87142</t>
  </si>
  <si>
    <t>87143</t>
  </si>
  <si>
    <t>87144</t>
  </si>
  <si>
    <t>87145</t>
  </si>
  <si>
    <t>87146</t>
  </si>
  <si>
    <t>87147</t>
  </si>
  <si>
    <t>87148</t>
  </si>
  <si>
    <t>87149</t>
  </si>
  <si>
    <t>87150</t>
  </si>
  <si>
    <t>87151</t>
  </si>
  <si>
    <t>87152</t>
  </si>
  <si>
    <t>87153</t>
  </si>
  <si>
    <t>87155</t>
  </si>
  <si>
    <t>87156</t>
  </si>
  <si>
    <t>87157</t>
  </si>
  <si>
    <t>87158</t>
  </si>
  <si>
    <t>87159</t>
  </si>
  <si>
    <t>87160</t>
  </si>
  <si>
    <t>87161</t>
  </si>
  <si>
    <t>87162</t>
  </si>
  <si>
    <t>87163</t>
  </si>
  <si>
    <t>87164</t>
  </si>
  <si>
    <t>87165</t>
  </si>
  <si>
    <t>87166</t>
  </si>
  <si>
    <t>87167</t>
  </si>
  <si>
    <t>87168</t>
  </si>
  <si>
    <t>87169</t>
  </si>
  <si>
    <t>87170</t>
  </si>
  <si>
    <t>87172</t>
  </si>
  <si>
    <t>87174</t>
  </si>
  <si>
    <t>87176</t>
  </si>
  <si>
    <t>87177</t>
  </si>
  <si>
    <t>87178</t>
  </si>
  <si>
    <t>87179</t>
  </si>
  <si>
    <t>87180</t>
  </si>
  <si>
    <t>87181</t>
  </si>
  <si>
    <t>87182</t>
  </si>
  <si>
    <t>87183</t>
  </si>
  <si>
    <t>87185</t>
  </si>
  <si>
    <t>87186</t>
  </si>
  <si>
    <t>87187</t>
  </si>
  <si>
    <t>87188</t>
  </si>
  <si>
    <t>87189</t>
  </si>
  <si>
    <t>87190</t>
  </si>
  <si>
    <t>87191</t>
  </si>
  <si>
    <t>87192</t>
  </si>
  <si>
    <t>87193</t>
  </si>
  <si>
    <t>87194</t>
  </si>
  <si>
    <t>87195</t>
  </si>
  <si>
    <t>87197</t>
  </si>
  <si>
    <t>87198</t>
  </si>
  <si>
    <t>87199</t>
  </si>
  <si>
    <t>87200</t>
  </si>
  <si>
    <t>87201</t>
  </si>
  <si>
    <t>87202</t>
  </si>
  <si>
    <t>87203</t>
  </si>
  <si>
    <t>87204</t>
  </si>
  <si>
    <t>87205</t>
  </si>
  <si>
    <t>87206</t>
  </si>
  <si>
    <t>09001</t>
  </si>
  <si>
    <t>09002</t>
  </si>
  <si>
    <t>09003</t>
  </si>
  <si>
    <t>09004</t>
  </si>
  <si>
    <t>09005</t>
  </si>
  <si>
    <t>09006</t>
  </si>
  <si>
    <t>09007</t>
  </si>
  <si>
    <t>09008</t>
  </si>
  <si>
    <t>09009</t>
  </si>
  <si>
    <t>09011</t>
  </si>
  <si>
    <t>09012</t>
  </si>
  <si>
    <t>09013</t>
  </si>
  <si>
    <t>09014</t>
  </si>
  <si>
    <t>09015</t>
  </si>
  <si>
    <t>09016</t>
  </si>
  <si>
    <t>09017</t>
  </si>
  <si>
    <t>09018</t>
  </si>
  <si>
    <t>09019</t>
  </si>
  <si>
    <t>09020</t>
  </si>
  <si>
    <t>09021</t>
  </si>
  <si>
    <t>09022</t>
  </si>
  <si>
    <t>09023</t>
  </si>
  <si>
    <t>09024</t>
  </si>
  <si>
    <t>09025</t>
  </si>
  <si>
    <t>09026</t>
  </si>
  <si>
    <t>09027</t>
  </si>
  <si>
    <t>09029</t>
  </si>
  <si>
    <t>09030</t>
  </si>
  <si>
    <t>09031</t>
  </si>
  <si>
    <t>09032</t>
  </si>
  <si>
    <t>09033</t>
  </si>
  <si>
    <t>09034</t>
  </si>
  <si>
    <t>09035</t>
  </si>
  <si>
    <t>09037</t>
  </si>
  <si>
    <t>09038</t>
  </si>
  <si>
    <t>09039</t>
  </si>
  <si>
    <t>09040</t>
  </si>
  <si>
    <t>09041</t>
  </si>
  <si>
    <t>09042</t>
  </si>
  <si>
    <t>09043</t>
  </si>
  <si>
    <t>09044</t>
  </si>
  <si>
    <t>09045</t>
  </si>
  <si>
    <t>09046</t>
  </si>
  <si>
    <t>09047</t>
  </si>
  <si>
    <t>09048</t>
  </si>
  <si>
    <t>09049</t>
  </si>
  <si>
    <t>09050</t>
  </si>
  <si>
    <t>09051</t>
  </si>
  <si>
    <t>09052</t>
  </si>
  <si>
    <t>09053</t>
  </si>
  <si>
    <t>09054</t>
  </si>
  <si>
    <t>09055</t>
  </si>
  <si>
    <t>09056</t>
  </si>
  <si>
    <t>09057</t>
  </si>
  <si>
    <t>09058</t>
  </si>
  <si>
    <t>09059</t>
  </si>
  <si>
    <t>09060</t>
  </si>
  <si>
    <t>09061</t>
  </si>
  <si>
    <t>09062</t>
  </si>
  <si>
    <t>09063</t>
  </si>
  <si>
    <t>09064</t>
  </si>
  <si>
    <t>09065</t>
  </si>
  <si>
    <t>09066</t>
  </si>
  <si>
    <t>09067</t>
  </si>
  <si>
    <t>09068</t>
  </si>
  <si>
    <t>09069</t>
  </si>
  <si>
    <t>09070</t>
  </si>
  <si>
    <t>09071</t>
  </si>
  <si>
    <t>09072</t>
  </si>
  <si>
    <t>09073</t>
  </si>
  <si>
    <t>09074</t>
  </si>
  <si>
    <t>09075</t>
  </si>
  <si>
    <t>09076</t>
  </si>
  <si>
    <t>09077</t>
  </si>
  <si>
    <t>09078</t>
  </si>
  <si>
    <t>09079</t>
  </si>
  <si>
    <t>09080</t>
  </si>
  <si>
    <t>09081</t>
  </si>
  <si>
    <t>09082</t>
  </si>
  <si>
    <t>09083</t>
  </si>
  <si>
    <t>09084</t>
  </si>
  <si>
    <t>09085</t>
  </si>
  <si>
    <t>09086</t>
  </si>
  <si>
    <t>09087</t>
  </si>
  <si>
    <t>09088</t>
  </si>
  <si>
    <t>09089</t>
  </si>
  <si>
    <t>09090</t>
  </si>
  <si>
    <t>09091</t>
  </si>
  <si>
    <t>09092</t>
  </si>
  <si>
    <t>09093</t>
  </si>
  <si>
    <t>09094</t>
  </si>
  <si>
    <t>09095</t>
  </si>
  <si>
    <t>09096</t>
  </si>
  <si>
    <t>09097</t>
  </si>
  <si>
    <t>09098</t>
  </si>
  <si>
    <t>09099</t>
  </si>
  <si>
    <t>09100</t>
  </si>
  <si>
    <t>09101</t>
  </si>
  <si>
    <t>09102</t>
  </si>
  <si>
    <t>09103</t>
  </si>
  <si>
    <t>09104</t>
  </si>
  <si>
    <t>09105</t>
  </si>
  <si>
    <t>09106</t>
  </si>
  <si>
    <t>09107</t>
  </si>
  <si>
    <t>09108</t>
  </si>
  <si>
    <t>09109</t>
  </si>
  <si>
    <t>09110</t>
  </si>
  <si>
    <t>09111</t>
  </si>
  <si>
    <t>09113</t>
  </si>
  <si>
    <t>09114</t>
  </si>
  <si>
    <t>09115</t>
  </si>
  <si>
    <t>09116</t>
  </si>
  <si>
    <t>09117</t>
  </si>
  <si>
    <t>09118</t>
  </si>
  <si>
    <t>09119</t>
  </si>
  <si>
    <t>09120</t>
  </si>
  <si>
    <t>09121</t>
  </si>
  <si>
    <t>09122</t>
  </si>
  <si>
    <t>09123</t>
  </si>
  <si>
    <t>09124</t>
  </si>
  <si>
    <t>09125</t>
  </si>
  <si>
    <t>09126</t>
  </si>
  <si>
    <t>09127</t>
  </si>
  <si>
    <t>09128</t>
  </si>
  <si>
    <t>09129</t>
  </si>
  <si>
    <t>09130</t>
  </si>
  <si>
    <t>09131</t>
  </si>
  <si>
    <t>09132</t>
  </si>
  <si>
    <t>09133</t>
  </si>
  <si>
    <t>09134</t>
  </si>
  <si>
    <t>09136</t>
  </si>
  <si>
    <t>09137</t>
  </si>
  <si>
    <t>09138</t>
  </si>
  <si>
    <t>09139</t>
  </si>
  <si>
    <t>09140</t>
  </si>
  <si>
    <t>09141</t>
  </si>
  <si>
    <t>09142</t>
  </si>
  <si>
    <t>09143</t>
  </si>
  <si>
    <t>09145</t>
  </si>
  <si>
    <t>09146</t>
  </si>
  <si>
    <t>09147</t>
  </si>
  <si>
    <t>09148</t>
  </si>
  <si>
    <t>09149</t>
  </si>
  <si>
    <t>09150</t>
  </si>
  <si>
    <t>09151</t>
  </si>
  <si>
    <t>09152</t>
  </si>
  <si>
    <t>09153</t>
  </si>
  <si>
    <t>09154</t>
  </si>
  <si>
    <t>09155</t>
  </si>
  <si>
    <t>09156</t>
  </si>
  <si>
    <t>09157</t>
  </si>
  <si>
    <t>09158</t>
  </si>
  <si>
    <t>09159</t>
  </si>
  <si>
    <t>09160</t>
  </si>
  <si>
    <t>09161</t>
  </si>
  <si>
    <t>09162</t>
  </si>
  <si>
    <t>09163</t>
  </si>
  <si>
    <t>09164</t>
  </si>
  <si>
    <t>09165</t>
  </si>
  <si>
    <t>09166</t>
  </si>
  <si>
    <t>09167</t>
  </si>
  <si>
    <t>09168</t>
  </si>
  <si>
    <t>09169</t>
  </si>
  <si>
    <t>09170</t>
  </si>
  <si>
    <t>09171</t>
  </si>
  <si>
    <t>09172</t>
  </si>
  <si>
    <t>09173</t>
  </si>
  <si>
    <t>09174</t>
  </si>
  <si>
    <t>09175</t>
  </si>
  <si>
    <t>09176</t>
  </si>
  <si>
    <t>09177</t>
  </si>
  <si>
    <t>09178</t>
  </si>
  <si>
    <t>09179</t>
  </si>
  <si>
    <t>09180</t>
  </si>
  <si>
    <t>09181</t>
  </si>
  <si>
    <t>09182</t>
  </si>
  <si>
    <t>09183</t>
  </si>
  <si>
    <t>09184</t>
  </si>
  <si>
    <t>09185</t>
  </si>
  <si>
    <t>09186</t>
  </si>
  <si>
    <t>09187</t>
  </si>
  <si>
    <t>09188</t>
  </si>
  <si>
    <t>09189</t>
  </si>
  <si>
    <t>09190</t>
  </si>
  <si>
    <t>09192</t>
  </si>
  <si>
    <t>09193</t>
  </si>
  <si>
    <t>09194</t>
  </si>
  <si>
    <t>09195</t>
  </si>
  <si>
    <t>09196</t>
  </si>
  <si>
    <t>09197</t>
  </si>
  <si>
    <t>09198</t>
  </si>
  <si>
    <t>09199</t>
  </si>
  <si>
    <t>09200</t>
  </si>
  <si>
    <t>09201</t>
  </si>
  <si>
    <t>09202</t>
  </si>
  <si>
    <t>09203</t>
  </si>
  <si>
    <t>09204</t>
  </si>
  <si>
    <t>09205</t>
  </si>
  <si>
    <t>09206</t>
  </si>
  <si>
    <t>09207</t>
  </si>
  <si>
    <t>09208</t>
  </si>
  <si>
    <t>09209</t>
  </si>
  <si>
    <t>09210</t>
  </si>
  <si>
    <t>09211</t>
  </si>
  <si>
    <t>09212</t>
  </si>
  <si>
    <t>09213</t>
  </si>
  <si>
    <t>09214</t>
  </si>
  <si>
    <t>09215</t>
  </si>
  <si>
    <t>09216</t>
  </si>
  <si>
    <t>09217</t>
  </si>
  <si>
    <t>09218</t>
  </si>
  <si>
    <t>09219</t>
  </si>
  <si>
    <t>09220</t>
  </si>
  <si>
    <t>09221</t>
  </si>
  <si>
    <t>09222</t>
  </si>
  <si>
    <t>09223</t>
  </si>
  <si>
    <t>09224</t>
  </si>
  <si>
    <t>09225</t>
  </si>
  <si>
    <t>09226</t>
  </si>
  <si>
    <t>09227</t>
  </si>
  <si>
    <t>09228</t>
  </si>
  <si>
    <t>09229</t>
  </si>
  <si>
    <t>09230</t>
  </si>
  <si>
    <t>09231</t>
  </si>
  <si>
    <t>09232</t>
  </si>
  <si>
    <t>09233</t>
  </si>
  <si>
    <t>09234</t>
  </si>
  <si>
    <t>09235</t>
  </si>
  <si>
    <t>09236</t>
  </si>
  <si>
    <t>09237</t>
  </si>
  <si>
    <t>09238</t>
  </si>
  <si>
    <t>09239</t>
  </si>
  <si>
    <t>09240</t>
  </si>
  <si>
    <t>09241</t>
  </si>
  <si>
    <t>09242</t>
  </si>
  <si>
    <t>09243</t>
  </si>
  <si>
    <t>09244</t>
  </si>
  <si>
    <t>09245</t>
  </si>
  <si>
    <t>09246</t>
  </si>
  <si>
    <t>09247</t>
  </si>
  <si>
    <t>09249</t>
  </si>
  <si>
    <t>09250</t>
  </si>
  <si>
    <t>09251</t>
  </si>
  <si>
    <t>09252</t>
  </si>
  <si>
    <t>09253</t>
  </si>
  <si>
    <t>09254</t>
  </si>
  <si>
    <t>09255</t>
  </si>
  <si>
    <t>09256</t>
  </si>
  <si>
    <t>09257</t>
  </si>
  <si>
    <t>09258</t>
  </si>
  <si>
    <t>09259</t>
  </si>
  <si>
    <t>09260</t>
  </si>
  <si>
    <t>09261</t>
  </si>
  <si>
    <t>09262</t>
  </si>
  <si>
    <t>09263</t>
  </si>
  <si>
    <t>09264</t>
  </si>
  <si>
    <t>09265</t>
  </si>
  <si>
    <t>09266</t>
  </si>
  <si>
    <t>09267</t>
  </si>
  <si>
    <t>09268</t>
  </si>
  <si>
    <t>09269</t>
  </si>
  <si>
    <t>09270</t>
  </si>
  <si>
    <t>09271</t>
  </si>
  <si>
    <t>09272</t>
  </si>
  <si>
    <t>09273</t>
  </si>
  <si>
    <t>09274</t>
  </si>
  <si>
    <t>09275</t>
  </si>
  <si>
    <t>09276</t>
  </si>
  <si>
    <t>09277</t>
  </si>
  <si>
    <t>09279</t>
  </si>
  <si>
    <t>09280</t>
  </si>
  <si>
    <t>09281</t>
  </si>
  <si>
    <t>09282</t>
  </si>
  <si>
    <t>09283</t>
  </si>
  <si>
    <t>09284</t>
  </si>
  <si>
    <t>09285</t>
  </si>
  <si>
    <t>09287</t>
  </si>
  <si>
    <t>09289</t>
  </si>
  <si>
    <t>09290</t>
  </si>
  <si>
    <t>09291</t>
  </si>
  <si>
    <t>09292</t>
  </si>
  <si>
    <t>09293</t>
  </si>
  <si>
    <t>09294</t>
  </si>
  <si>
    <t>09295</t>
  </si>
  <si>
    <t>09296</t>
  </si>
  <si>
    <t>09297</t>
  </si>
  <si>
    <t>09298</t>
  </si>
  <si>
    <t>09299</t>
  </si>
  <si>
    <t>09300</t>
  </si>
  <si>
    <t>09301</t>
  </si>
  <si>
    <t>09303</t>
  </si>
  <si>
    <t>09304</t>
  </si>
  <si>
    <t>09305</t>
  </si>
  <si>
    <t>09306</t>
  </si>
  <si>
    <t>09307</t>
  </si>
  <si>
    <t>09308</t>
  </si>
  <si>
    <t>09309</t>
  </si>
  <si>
    <t>09310</t>
  </si>
  <si>
    <t>09311</t>
  </si>
  <si>
    <t>09312</t>
  </si>
  <si>
    <t>09313</t>
  </si>
  <si>
    <t>09314</t>
  </si>
  <si>
    <t>09315</t>
  </si>
  <si>
    <t>09316</t>
  </si>
  <si>
    <t>09318</t>
  </si>
  <si>
    <t>09319</t>
  </si>
  <si>
    <t>09320</t>
  </si>
  <si>
    <t>09321</t>
  </si>
  <si>
    <t>09322</t>
  </si>
  <si>
    <t>09323</t>
  </si>
  <si>
    <t>09324</t>
  </si>
  <si>
    <t>09325</t>
  </si>
  <si>
    <t>09326</t>
  </si>
  <si>
    <t>09327</t>
  </si>
  <si>
    <t>09328</t>
  </si>
  <si>
    <t>09329</t>
  </si>
  <si>
    <t>09330</t>
  </si>
  <si>
    <t>09331</t>
  </si>
  <si>
    <t>09332</t>
  </si>
  <si>
    <t>09334</t>
  </si>
  <si>
    <t>09335</t>
  </si>
  <si>
    <t>09336</t>
  </si>
  <si>
    <t>09338</t>
  </si>
  <si>
    <t>09339</t>
  </si>
  <si>
    <t>09340</t>
  </si>
  <si>
    <t>09341</t>
  </si>
  <si>
    <t>09342</t>
  </si>
  <si>
    <t>11001</t>
  </si>
  <si>
    <t>11002</t>
  </si>
  <si>
    <t>11003</t>
  </si>
  <si>
    <t>11004</t>
  </si>
  <si>
    <t>11005</t>
  </si>
  <si>
    <t>11006</t>
  </si>
  <si>
    <t>11007</t>
  </si>
  <si>
    <t>11008</t>
  </si>
  <si>
    <t>11009</t>
  </si>
  <si>
    <t>11010</t>
  </si>
  <si>
    <t>11011</t>
  </si>
  <si>
    <t>11012</t>
  </si>
  <si>
    <t>11013</t>
  </si>
  <si>
    <t>11014</t>
  </si>
  <si>
    <t>11015</t>
  </si>
  <si>
    <t>11016</t>
  </si>
  <si>
    <t>11017</t>
  </si>
  <si>
    <t>11018</t>
  </si>
  <si>
    <t>11019</t>
  </si>
  <si>
    <t>11020</t>
  </si>
  <si>
    <t>11021</t>
  </si>
  <si>
    <t>11022</t>
  </si>
  <si>
    <t>11023</t>
  </si>
  <si>
    <t>11024</t>
  </si>
  <si>
    <t>11025</t>
  </si>
  <si>
    <t>11026</t>
  </si>
  <si>
    <t>11027</t>
  </si>
  <si>
    <t>11028</t>
  </si>
  <si>
    <t>11029</t>
  </si>
  <si>
    <t>11030</t>
  </si>
  <si>
    <t>11031</t>
  </si>
  <si>
    <t>11032</t>
  </si>
  <si>
    <t>11033</t>
  </si>
  <si>
    <t>11034</t>
  </si>
  <si>
    <t>11035</t>
  </si>
  <si>
    <t>11036</t>
  </si>
  <si>
    <t>11037</t>
  </si>
  <si>
    <t>11038</t>
  </si>
  <si>
    <t>11039</t>
  </si>
  <si>
    <t>11040</t>
  </si>
  <si>
    <t>11041</t>
  </si>
  <si>
    <t>11042</t>
  </si>
  <si>
    <t>11043</t>
  </si>
  <si>
    <t>11044</t>
  </si>
  <si>
    <t>11045</t>
  </si>
  <si>
    <t>11046</t>
  </si>
  <si>
    <t>11047</t>
  </si>
  <si>
    <t>11048</t>
  </si>
  <si>
    <t>11049</t>
  </si>
  <si>
    <t>11051</t>
  </si>
  <si>
    <t>11052</t>
  </si>
  <si>
    <t>11053</t>
  </si>
  <si>
    <t>11054</t>
  </si>
  <si>
    <t>11055</t>
  </si>
  <si>
    <t>11056</t>
  </si>
  <si>
    <t>11057</t>
  </si>
  <si>
    <t>11058</t>
  </si>
  <si>
    <t>11059</t>
  </si>
  <si>
    <t>11060</t>
  </si>
  <si>
    <t>11061</t>
  </si>
  <si>
    <t>11062</t>
  </si>
  <si>
    <t>11063</t>
  </si>
  <si>
    <t>11064</t>
  </si>
  <si>
    <t>11065</t>
  </si>
  <si>
    <t>11066</t>
  </si>
  <si>
    <t>11067</t>
  </si>
  <si>
    <t>11068</t>
  </si>
  <si>
    <t>11070</t>
  </si>
  <si>
    <t>11071</t>
  </si>
  <si>
    <t>11072</t>
  </si>
  <si>
    <t>11073</t>
  </si>
  <si>
    <t>11074</t>
  </si>
  <si>
    <t>11075</t>
  </si>
  <si>
    <t>11076</t>
  </si>
  <si>
    <t>11077</t>
  </si>
  <si>
    <t>11078</t>
  </si>
  <si>
    <t>11079</t>
  </si>
  <si>
    <t>11080</t>
  </si>
  <si>
    <t>11081</t>
  </si>
  <si>
    <t>11082</t>
  </si>
  <si>
    <t>11083</t>
  </si>
  <si>
    <t>11084</t>
  </si>
  <si>
    <t>11085</t>
  </si>
  <si>
    <t>11086</t>
  </si>
  <si>
    <t>11087</t>
  </si>
  <si>
    <t>11088</t>
  </si>
  <si>
    <t>11089</t>
  </si>
  <si>
    <t>11090</t>
  </si>
  <si>
    <t>11091</t>
  </si>
  <si>
    <t>11092</t>
  </si>
  <si>
    <t>11093</t>
  </si>
  <si>
    <t>11094</t>
  </si>
  <si>
    <t>11095</t>
  </si>
  <si>
    <t>11096</t>
  </si>
  <si>
    <t>11098</t>
  </si>
  <si>
    <t>11099</t>
  </si>
  <si>
    <t>11100</t>
  </si>
  <si>
    <t>11101</t>
  </si>
  <si>
    <t>11102</t>
  </si>
  <si>
    <t>11103</t>
  </si>
  <si>
    <t>11104</t>
  </si>
  <si>
    <t>11105</t>
  </si>
  <si>
    <t>11106</t>
  </si>
  <si>
    <t>11107</t>
  </si>
  <si>
    <t>11108</t>
  </si>
  <si>
    <t>11109</t>
  </si>
  <si>
    <t>11110</t>
  </si>
  <si>
    <t>11111</t>
  </si>
  <si>
    <t>11112</t>
  </si>
  <si>
    <t>11113</t>
  </si>
  <si>
    <t>11114</t>
  </si>
  <si>
    <t>11115</t>
  </si>
  <si>
    <t>11116</t>
  </si>
  <si>
    <t>11117</t>
  </si>
  <si>
    <t>11118</t>
  </si>
  <si>
    <t>11119</t>
  </si>
  <si>
    <t>11120</t>
  </si>
  <si>
    <t>11121</t>
  </si>
  <si>
    <t>11122</t>
  </si>
  <si>
    <t>11123</t>
  </si>
  <si>
    <t>11124</t>
  </si>
  <si>
    <t>11125</t>
  </si>
  <si>
    <t>11126</t>
  </si>
  <si>
    <t>11127</t>
  </si>
  <si>
    <t>11128</t>
  </si>
  <si>
    <t>11129</t>
  </si>
  <si>
    <t>11130</t>
  </si>
  <si>
    <t>11131</t>
  </si>
  <si>
    <t>11132</t>
  </si>
  <si>
    <t>11133</t>
  </si>
  <si>
    <t>11134</t>
  </si>
  <si>
    <t>11135</t>
  </si>
  <si>
    <t>11136</t>
  </si>
  <si>
    <t>11137</t>
  </si>
  <si>
    <t>11138</t>
  </si>
  <si>
    <t>11139</t>
  </si>
  <si>
    <t>11140</t>
  </si>
  <si>
    <t>11141</t>
  </si>
  <si>
    <t>11142</t>
  </si>
  <si>
    <t>11143</t>
  </si>
  <si>
    <t>11144</t>
  </si>
  <si>
    <t>11145</t>
  </si>
  <si>
    <t>11146</t>
  </si>
  <si>
    <t>11147</t>
  </si>
  <si>
    <t>11148</t>
  </si>
  <si>
    <t>11149</t>
  </si>
  <si>
    <t>11150</t>
  </si>
  <si>
    <t>11151</t>
  </si>
  <si>
    <t>11152</t>
  </si>
  <si>
    <t>11153</t>
  </si>
  <si>
    <t>11154</t>
  </si>
  <si>
    <t>11155</t>
  </si>
  <si>
    <t>11156</t>
  </si>
  <si>
    <t>11157</t>
  </si>
  <si>
    <t>11158</t>
  </si>
  <si>
    <t>11159</t>
  </si>
  <si>
    <t>11160</t>
  </si>
  <si>
    <t>11161</t>
  </si>
  <si>
    <t>11162</t>
  </si>
  <si>
    <t>11163</t>
  </si>
  <si>
    <t>11164</t>
  </si>
  <si>
    <t>11165</t>
  </si>
  <si>
    <t>11166</t>
  </si>
  <si>
    <t>11167</t>
  </si>
  <si>
    <t>11168</t>
  </si>
  <si>
    <t>11169</t>
  </si>
  <si>
    <t>11170</t>
  </si>
  <si>
    <t>11172</t>
  </si>
  <si>
    <t>11173</t>
  </si>
  <si>
    <t>11174</t>
  </si>
  <si>
    <t>11175</t>
  </si>
  <si>
    <t>11176</t>
  </si>
  <si>
    <t>11177</t>
  </si>
  <si>
    <t>11178</t>
  </si>
  <si>
    <t>11179</t>
  </si>
  <si>
    <t>11180</t>
  </si>
  <si>
    <t>11181</t>
  </si>
  <si>
    <t>11182</t>
  </si>
  <si>
    <t>11183</t>
  </si>
  <si>
    <t>11184</t>
  </si>
  <si>
    <t>11185</t>
  </si>
  <si>
    <t>11186</t>
  </si>
  <si>
    <t>11187</t>
  </si>
  <si>
    <t>11188</t>
  </si>
  <si>
    <t>11189</t>
  </si>
  <si>
    <t>11190</t>
  </si>
  <si>
    <t>11191</t>
  </si>
  <si>
    <t>11192</t>
  </si>
  <si>
    <t>11193</t>
  </si>
  <si>
    <t>11194</t>
  </si>
  <si>
    <t>11195</t>
  </si>
  <si>
    <t>11196</t>
  </si>
  <si>
    <t>11197</t>
  </si>
  <si>
    <t>11198</t>
  </si>
  <si>
    <t>11199</t>
  </si>
  <si>
    <t>11200</t>
  </si>
  <si>
    <t>11201</t>
  </si>
  <si>
    <t>11202</t>
  </si>
  <si>
    <t>11203</t>
  </si>
  <si>
    <t>11204</t>
  </si>
  <si>
    <t>11205</t>
  </si>
  <si>
    <t>11206</t>
  </si>
  <si>
    <t>11207</t>
  </si>
  <si>
    <t>11208</t>
  </si>
  <si>
    <t>11209</t>
  </si>
  <si>
    <t>11210</t>
  </si>
  <si>
    <t>11211</t>
  </si>
  <si>
    <t>11212</t>
  </si>
  <si>
    <t>11213</t>
  </si>
  <si>
    <t>11214</t>
  </si>
  <si>
    <t>11215</t>
  </si>
  <si>
    <t>11216</t>
  </si>
  <si>
    <t>11217</t>
  </si>
  <si>
    <t>11218</t>
  </si>
  <si>
    <t>11219</t>
  </si>
  <si>
    <t>11220</t>
  </si>
  <si>
    <t>11221</t>
  </si>
  <si>
    <t>11222</t>
  </si>
  <si>
    <t>11223</t>
  </si>
  <si>
    <t>11224</t>
  </si>
  <si>
    <t>11225</t>
  </si>
  <si>
    <t>11226</t>
  </si>
  <si>
    <t>11227</t>
  </si>
  <si>
    <t>11228</t>
  </si>
  <si>
    <t>11229</t>
  </si>
  <si>
    <t>11230</t>
  </si>
  <si>
    <t>11231</t>
  </si>
  <si>
    <t>11232</t>
  </si>
  <si>
    <t>11233</t>
  </si>
  <si>
    <t>11234</t>
  </si>
  <si>
    <t>11235</t>
  </si>
  <si>
    <t>11236</t>
  </si>
  <si>
    <t>11238</t>
  </si>
  <si>
    <t>11239</t>
  </si>
  <si>
    <t>11240</t>
  </si>
  <si>
    <t>11241</t>
  </si>
  <si>
    <t>11242</t>
  </si>
  <si>
    <t>11243</t>
  </si>
  <si>
    <t>11244</t>
  </si>
  <si>
    <t>11245</t>
  </si>
  <si>
    <t>11246</t>
  </si>
  <si>
    <t>11247</t>
  </si>
  <si>
    <t>11248</t>
  </si>
  <si>
    <t>11249</t>
  </si>
  <si>
    <t>11250</t>
  </si>
  <si>
    <t>11251</t>
  </si>
  <si>
    <t>11252</t>
  </si>
  <si>
    <t>11253</t>
  </si>
  <si>
    <t>11254</t>
  </si>
  <si>
    <t>11255</t>
  </si>
  <si>
    <t>11256</t>
  </si>
  <si>
    <t>11257</t>
  </si>
  <si>
    <t>11258</t>
  </si>
  <si>
    <t>11259</t>
  </si>
  <si>
    <t>11260</t>
  </si>
  <si>
    <t>11261</t>
  </si>
  <si>
    <t>11263</t>
  </si>
  <si>
    <t>11264</t>
  </si>
  <si>
    <t>11265</t>
  </si>
  <si>
    <t>11266</t>
  </si>
  <si>
    <t>11267</t>
  </si>
  <si>
    <t>11268</t>
  </si>
  <si>
    <t>11269</t>
  </si>
  <si>
    <t>11270</t>
  </si>
  <si>
    <t>11271</t>
  </si>
  <si>
    <t>11272</t>
  </si>
  <si>
    <t>11273</t>
  </si>
  <si>
    <t>11274</t>
  </si>
  <si>
    <t>11275</t>
  </si>
  <si>
    <t>11276</t>
  </si>
  <si>
    <t>11277</t>
  </si>
  <si>
    <t>11278</t>
  </si>
  <si>
    <t>11279</t>
  </si>
  <si>
    <t>11280</t>
  </si>
  <si>
    <t>11281</t>
  </si>
  <si>
    <t>11282</t>
  </si>
  <si>
    <t>11283</t>
  </si>
  <si>
    <t>11284</t>
  </si>
  <si>
    <t>11285</t>
  </si>
  <si>
    <t>11286</t>
  </si>
  <si>
    <t>11287</t>
  </si>
  <si>
    <t>11288</t>
  </si>
  <si>
    <t>11289</t>
  </si>
  <si>
    <t>11290</t>
  </si>
  <si>
    <t>11291</t>
  </si>
  <si>
    <t>11292</t>
  </si>
  <si>
    <t>11293</t>
  </si>
  <si>
    <t>11294</t>
  </si>
  <si>
    <t>11295</t>
  </si>
  <si>
    <t>11296</t>
  </si>
  <si>
    <t>11297</t>
  </si>
  <si>
    <t>11299</t>
  </si>
  <si>
    <t>11300</t>
  </si>
  <si>
    <t>11301</t>
  </si>
  <si>
    <t>11302</t>
  </si>
  <si>
    <t>11303</t>
  </si>
  <si>
    <t>11304</t>
  </si>
  <si>
    <t>11305</t>
  </si>
  <si>
    <t>11306</t>
  </si>
  <si>
    <t>11307</t>
  </si>
  <si>
    <t>11308</t>
  </si>
  <si>
    <t>11309</t>
  </si>
  <si>
    <t>11310</t>
  </si>
  <si>
    <t>11311</t>
  </si>
  <si>
    <t>11312</t>
  </si>
  <si>
    <t>11313</t>
  </si>
  <si>
    <t>11314</t>
  </si>
  <si>
    <t>11315</t>
  </si>
  <si>
    <t>11316</t>
  </si>
  <si>
    <t>11317</t>
  </si>
  <si>
    <t>11318</t>
  </si>
  <si>
    <t>11319</t>
  </si>
  <si>
    <t>11320</t>
  </si>
  <si>
    <t>11321</t>
  </si>
  <si>
    <t>11322</t>
  </si>
  <si>
    <t>11323</t>
  </si>
  <si>
    <t>11324</t>
  </si>
  <si>
    <t>11325</t>
  </si>
  <si>
    <t>11326</t>
  </si>
  <si>
    <t>11327</t>
  </si>
  <si>
    <t>11328</t>
  </si>
  <si>
    <t>11330</t>
  </si>
  <si>
    <t>11331</t>
  </si>
  <si>
    <t>11332</t>
  </si>
  <si>
    <t>11333</t>
  </si>
  <si>
    <t>11334</t>
  </si>
  <si>
    <t>11335</t>
  </si>
  <si>
    <t>11336</t>
  </si>
  <si>
    <t>11337</t>
  </si>
  <si>
    <t>11338</t>
  </si>
  <si>
    <t>11339</t>
  </si>
  <si>
    <t>11340</t>
  </si>
  <si>
    <t>11341</t>
  </si>
  <si>
    <t>11342</t>
  </si>
  <si>
    <t>11343</t>
  </si>
  <si>
    <t>11344</t>
  </si>
  <si>
    <t>11345</t>
  </si>
  <si>
    <t>11346</t>
  </si>
  <si>
    <t>11347</t>
  </si>
  <si>
    <t>11348</t>
  </si>
  <si>
    <t>11350</t>
  </si>
  <si>
    <t>11351</t>
  </si>
  <si>
    <t>11352</t>
  </si>
  <si>
    <t>11353</t>
  </si>
  <si>
    <t>11354</t>
  </si>
  <si>
    <t>11355</t>
  </si>
  <si>
    <t>11356</t>
  </si>
  <si>
    <t>11357</t>
  </si>
  <si>
    <t>11358</t>
  </si>
  <si>
    <t>11359</t>
  </si>
  <si>
    <t>11360</t>
  </si>
  <si>
    <t>11361</t>
  </si>
  <si>
    <t>11362</t>
  </si>
  <si>
    <t>11363</t>
  </si>
  <si>
    <t>11364</t>
  </si>
  <si>
    <t>11365</t>
  </si>
  <si>
    <t>11366</t>
  </si>
  <si>
    <t>11367</t>
  </si>
  <si>
    <t>11368</t>
  </si>
  <si>
    <t>11369</t>
  </si>
  <si>
    <t>11370</t>
  </si>
  <si>
    <t>11371</t>
  </si>
  <si>
    <t>11372</t>
  </si>
  <si>
    <t>11373</t>
  </si>
  <si>
    <t>11374</t>
  </si>
  <si>
    <t>11375</t>
  </si>
  <si>
    <t>11376</t>
  </si>
  <si>
    <t>11377</t>
  </si>
  <si>
    <t>11378</t>
  </si>
  <si>
    <t>11379</t>
  </si>
  <si>
    <t>11380</t>
  </si>
  <si>
    <t>11381</t>
  </si>
  <si>
    <t>11382</t>
  </si>
  <si>
    <t>11383</t>
  </si>
  <si>
    <t>11384</t>
  </si>
  <si>
    <t>11385</t>
  </si>
  <si>
    <t>11386</t>
  </si>
  <si>
    <t>11387</t>
  </si>
  <si>
    <t>11388</t>
  </si>
  <si>
    <t>11389</t>
  </si>
  <si>
    <t>11390</t>
  </si>
  <si>
    <t>11391</t>
  </si>
  <si>
    <t>11392</t>
  </si>
  <si>
    <t>11393</t>
  </si>
  <si>
    <t>11394</t>
  </si>
  <si>
    <t>11395</t>
  </si>
  <si>
    <t>11396</t>
  </si>
  <si>
    <t>11397</t>
  </si>
  <si>
    <t>11398</t>
  </si>
  <si>
    <t>11399</t>
  </si>
  <si>
    <t>11400</t>
  </si>
  <si>
    <t>11401</t>
  </si>
  <si>
    <t>11402</t>
  </si>
  <si>
    <t>11404</t>
  </si>
  <si>
    <t>11405</t>
  </si>
  <si>
    <t>11406</t>
  </si>
  <si>
    <t>11407</t>
  </si>
  <si>
    <t>11408</t>
  </si>
  <si>
    <t>11409</t>
  </si>
  <si>
    <t>11410</t>
  </si>
  <si>
    <t>11411</t>
  </si>
  <si>
    <t>11412</t>
  </si>
  <si>
    <t>11413</t>
  </si>
  <si>
    <t>11414</t>
  </si>
  <si>
    <t>11415</t>
  </si>
  <si>
    <t>11416</t>
  </si>
  <si>
    <t>11417</t>
  </si>
  <si>
    <t>11418</t>
  </si>
  <si>
    <t>11419</t>
  </si>
  <si>
    <t>11420</t>
  </si>
  <si>
    <t>11421</t>
  </si>
  <si>
    <t>11422</t>
  </si>
  <si>
    <t>11423</t>
  </si>
  <si>
    <t>11424</t>
  </si>
  <si>
    <t>11425</t>
  </si>
  <si>
    <t>11426</t>
  </si>
  <si>
    <t>11427</t>
  </si>
  <si>
    <t>11428</t>
  </si>
  <si>
    <t>11429</t>
  </si>
  <si>
    <t>11430</t>
  </si>
  <si>
    <t>11431</t>
  </si>
  <si>
    <t>11432</t>
  </si>
  <si>
    <t>11433</t>
  </si>
  <si>
    <t>11434</t>
  </si>
  <si>
    <t>11435</t>
  </si>
  <si>
    <t>11436</t>
  </si>
  <si>
    <t>11437</t>
  </si>
  <si>
    <t>11438</t>
  </si>
  <si>
    <t>11439</t>
  </si>
  <si>
    <t>11440</t>
  </si>
  <si>
    <t>11441</t>
  </si>
  <si>
    <t>12001</t>
  </si>
  <si>
    <t>12002</t>
  </si>
  <si>
    <t>12003</t>
  </si>
  <si>
    <t>12004</t>
  </si>
  <si>
    <t>12006</t>
  </si>
  <si>
    <t>12007</t>
  </si>
  <si>
    <t>12008</t>
  </si>
  <si>
    <t>12009</t>
  </si>
  <si>
    <t>12010</t>
  </si>
  <si>
    <t>12011</t>
  </si>
  <si>
    <t>12012</t>
  </si>
  <si>
    <t>12013</t>
  </si>
  <si>
    <t>12015</t>
  </si>
  <si>
    <t>12016</t>
  </si>
  <si>
    <t>12017</t>
  </si>
  <si>
    <t>12018</t>
  </si>
  <si>
    <t>12019</t>
  </si>
  <si>
    <t>12021</t>
  </si>
  <si>
    <t>12022</t>
  </si>
  <si>
    <t>12023</t>
  </si>
  <si>
    <t>12024</t>
  </si>
  <si>
    <t>12025</t>
  </si>
  <si>
    <t>12026</t>
  </si>
  <si>
    <t>12027</t>
  </si>
  <si>
    <t>12028</t>
  </si>
  <si>
    <t>12029</t>
  </si>
  <si>
    <t>12030</t>
  </si>
  <si>
    <t>12031</t>
  </si>
  <si>
    <t>12032</t>
  </si>
  <si>
    <t>12033</t>
  </si>
  <si>
    <t>12034</t>
  </si>
  <si>
    <t>12035</t>
  </si>
  <si>
    <t>12036</t>
  </si>
  <si>
    <t>12037</t>
  </si>
  <si>
    <t>12038</t>
  </si>
  <si>
    <t>12039</t>
  </si>
  <si>
    <t>12041</t>
  </si>
  <si>
    <t>12042</t>
  </si>
  <si>
    <t>12043</t>
  </si>
  <si>
    <t>12044</t>
  </si>
  <si>
    <t>12045</t>
  </si>
  <si>
    <t>12046</t>
  </si>
  <si>
    <t>12047</t>
  </si>
  <si>
    <t>12048</t>
  </si>
  <si>
    <t>12049</t>
  </si>
  <si>
    <t>12050</t>
  </si>
  <si>
    <t>12051</t>
  </si>
  <si>
    <t>12052</t>
  </si>
  <si>
    <t>12053</t>
  </si>
  <si>
    <t>12054</t>
  </si>
  <si>
    <t>12055</t>
  </si>
  <si>
    <t>12056</t>
  </si>
  <si>
    <t>12057</t>
  </si>
  <si>
    <t>12058</t>
  </si>
  <si>
    <t>12059</t>
  </si>
  <si>
    <t>12060</t>
  </si>
  <si>
    <t>12061</t>
  </si>
  <si>
    <t>12062</t>
  </si>
  <si>
    <t>12063</t>
  </si>
  <si>
    <t>12064</t>
  </si>
  <si>
    <t>12065</t>
  </si>
  <si>
    <t>12066</t>
  </si>
  <si>
    <t>12067</t>
  </si>
  <si>
    <t>12068</t>
  </si>
  <si>
    <t>12069</t>
  </si>
  <si>
    <t>12070</t>
  </si>
  <si>
    <t>12071</t>
  </si>
  <si>
    <t>12072</t>
  </si>
  <si>
    <t>12073</t>
  </si>
  <si>
    <t>12074</t>
  </si>
  <si>
    <t>12075</t>
  </si>
  <si>
    <t>12076</t>
  </si>
  <si>
    <t>12077</t>
  </si>
  <si>
    <t>12078</t>
  </si>
  <si>
    <t>12079</t>
  </si>
  <si>
    <t>12080</t>
  </si>
  <si>
    <t>12082</t>
  </si>
  <si>
    <t>12083</t>
  </si>
  <si>
    <t>12084</t>
  </si>
  <si>
    <t>12085</t>
  </si>
  <si>
    <t>12086</t>
  </si>
  <si>
    <t>12088</t>
  </si>
  <si>
    <t>12089</t>
  </si>
  <si>
    <t>12090</t>
  </si>
  <si>
    <t>12091</t>
  </si>
  <si>
    <t>12092</t>
  </si>
  <si>
    <t>12093</t>
  </si>
  <si>
    <t>12094</t>
  </si>
  <si>
    <t>12095</t>
  </si>
  <si>
    <t>12096</t>
  </si>
  <si>
    <t>12097</t>
  </si>
  <si>
    <t>12098</t>
  </si>
  <si>
    <t>12099</t>
  </si>
  <si>
    <t>12100</t>
  </si>
  <si>
    <t>12101</t>
  </si>
  <si>
    <t>12102</t>
  </si>
  <si>
    <t>12103</t>
  </si>
  <si>
    <t>12104</t>
  </si>
  <si>
    <t>12105</t>
  </si>
  <si>
    <t>12106</t>
  </si>
  <si>
    <t>12107</t>
  </si>
  <si>
    <t>12108</t>
  </si>
  <si>
    <t>12109</t>
  </si>
  <si>
    <t>12110</t>
  </si>
  <si>
    <t>12111</t>
  </si>
  <si>
    <t>12113</t>
  </si>
  <si>
    <t>12115</t>
  </si>
  <si>
    <t>12116</t>
  </si>
  <si>
    <t>12118</t>
  </si>
  <si>
    <t>12119</t>
  </si>
  <si>
    <t>12120</t>
  </si>
  <si>
    <t>12121</t>
  </si>
  <si>
    <t>12122</t>
  </si>
  <si>
    <t>12124</t>
  </si>
  <si>
    <t>12125</t>
  </si>
  <si>
    <t>12127</t>
  </si>
  <si>
    <t>12128</t>
  </si>
  <si>
    <t>12129</t>
  </si>
  <si>
    <t>12130</t>
  </si>
  <si>
    <t>12131</t>
  </si>
  <si>
    <t>12133</t>
  </si>
  <si>
    <t>12134</t>
  </si>
  <si>
    <t>12135</t>
  </si>
  <si>
    <t>12136</t>
  </si>
  <si>
    <t>12137</t>
  </si>
  <si>
    <t>12138</t>
  </si>
  <si>
    <t>12139</t>
  </si>
  <si>
    <t>12140</t>
  </si>
  <si>
    <t>12141</t>
  </si>
  <si>
    <t>12142</t>
  </si>
  <si>
    <t>12143</t>
  </si>
  <si>
    <t>12144</t>
  </si>
  <si>
    <t>12146</t>
  </si>
  <si>
    <t>12147</t>
  </si>
  <si>
    <t>12148</t>
  </si>
  <si>
    <t>12149</t>
  </si>
  <si>
    <t>12150</t>
  </si>
  <si>
    <t>12151</t>
  </si>
  <si>
    <t>12152</t>
  </si>
  <si>
    <t>12153</t>
  </si>
  <si>
    <t>12154</t>
  </si>
  <si>
    <t>12155</t>
  </si>
  <si>
    <t>12156</t>
  </si>
  <si>
    <t>12157</t>
  </si>
  <si>
    <t>12158</t>
  </si>
  <si>
    <t>12159</t>
  </si>
  <si>
    <t>12160</t>
  </si>
  <si>
    <t>12161</t>
  </si>
  <si>
    <t>12162</t>
  </si>
  <si>
    <t>12163</t>
  </si>
  <si>
    <t>12164</t>
  </si>
  <si>
    <t>12165</t>
  </si>
  <si>
    <t>12166</t>
  </si>
  <si>
    <t>12167</t>
  </si>
  <si>
    <t>12168</t>
  </si>
  <si>
    <t>12169</t>
  </si>
  <si>
    <t>12170</t>
  </si>
  <si>
    <t>12171</t>
  </si>
  <si>
    <t>12172</t>
  </si>
  <si>
    <t>12174</t>
  </si>
  <si>
    <t>12175</t>
  </si>
  <si>
    <t>12176</t>
  </si>
  <si>
    <t>12177</t>
  </si>
  <si>
    <t>12178</t>
  </si>
  <si>
    <t>12179</t>
  </si>
  <si>
    <t>12180</t>
  </si>
  <si>
    <t>12181</t>
  </si>
  <si>
    <t>12182</t>
  </si>
  <si>
    <t>12183</t>
  </si>
  <si>
    <t>12184</t>
  </si>
  <si>
    <t>12185</t>
  </si>
  <si>
    <t>12186</t>
  </si>
  <si>
    <t>12187</t>
  </si>
  <si>
    <t>12188</t>
  </si>
  <si>
    <t>12189</t>
  </si>
  <si>
    <t>12190</t>
  </si>
  <si>
    <t>12191</t>
  </si>
  <si>
    <t>12192</t>
  </si>
  <si>
    <t>12193</t>
  </si>
  <si>
    <t>12194</t>
  </si>
  <si>
    <t>12195</t>
  </si>
  <si>
    <t>12197</t>
  </si>
  <si>
    <t>12198</t>
  </si>
  <si>
    <t>12199</t>
  </si>
  <si>
    <t>12200</t>
  </si>
  <si>
    <t>12201</t>
  </si>
  <si>
    <t>12203</t>
  </si>
  <si>
    <t>12204</t>
  </si>
  <si>
    <t>12205</t>
  </si>
  <si>
    <t>12206</t>
  </si>
  <si>
    <t>12207</t>
  </si>
  <si>
    <t>12208</t>
  </si>
  <si>
    <t>12209</t>
  </si>
  <si>
    <t>12210</t>
  </si>
  <si>
    <t>12211</t>
  </si>
  <si>
    <t>12212</t>
  </si>
  <si>
    <t>12213</t>
  </si>
  <si>
    <t>12214</t>
  </si>
  <si>
    <t>12215</t>
  </si>
  <si>
    <t>12216</t>
  </si>
  <si>
    <t>12217</t>
  </si>
  <si>
    <t>12219</t>
  </si>
  <si>
    <t>12220</t>
  </si>
  <si>
    <t>12221</t>
  </si>
  <si>
    <t>12222</t>
  </si>
  <si>
    <t>12223</t>
  </si>
  <si>
    <t>12224</t>
  </si>
  <si>
    <t>12225</t>
  </si>
  <si>
    <t>12226</t>
  </si>
  <si>
    <t>12227</t>
  </si>
  <si>
    <t>12228</t>
  </si>
  <si>
    <t>12229</t>
  </si>
  <si>
    <t>12230</t>
  </si>
  <si>
    <t>12231</t>
  </si>
  <si>
    <t>12232</t>
  </si>
  <si>
    <t>12233</t>
  </si>
  <si>
    <t>12234</t>
  </si>
  <si>
    <t>12235</t>
  </si>
  <si>
    <t>12236</t>
  </si>
  <si>
    <t>12237</t>
  </si>
  <si>
    <t>12238</t>
  </si>
  <si>
    <t>12239</t>
  </si>
  <si>
    <t>12240</t>
  </si>
  <si>
    <t>12241</t>
  </si>
  <si>
    <t>12242</t>
  </si>
  <si>
    <t>12243</t>
  </si>
  <si>
    <t>12244</t>
  </si>
  <si>
    <t>12246</t>
  </si>
  <si>
    <t>12247</t>
  </si>
  <si>
    <t>12248</t>
  </si>
  <si>
    <t>12249</t>
  </si>
  <si>
    <t>12250</t>
  </si>
  <si>
    <t>12251</t>
  </si>
  <si>
    <t>12252</t>
  </si>
  <si>
    <t>12253</t>
  </si>
  <si>
    <t>12254</t>
  </si>
  <si>
    <t>12255</t>
  </si>
  <si>
    <t>12256</t>
  </si>
  <si>
    <t>12257</t>
  </si>
  <si>
    <t>12258</t>
  </si>
  <si>
    <t>12259</t>
  </si>
  <si>
    <t>12260</t>
  </si>
  <si>
    <t>12261</t>
  </si>
  <si>
    <t>12262</t>
  </si>
  <si>
    <t>12263</t>
  </si>
  <si>
    <t>12264</t>
  </si>
  <si>
    <t>12265</t>
  </si>
  <si>
    <t>12266</t>
  </si>
  <si>
    <t>12267</t>
  </si>
  <si>
    <t>12268</t>
  </si>
  <si>
    <t>12269</t>
  </si>
  <si>
    <t>12270</t>
  </si>
  <si>
    <t>12272</t>
  </si>
  <si>
    <t>12273</t>
  </si>
  <si>
    <t>12274</t>
  </si>
  <si>
    <t>12275</t>
  </si>
  <si>
    <t>12276</t>
  </si>
  <si>
    <t>12277</t>
  </si>
  <si>
    <t>12278</t>
  </si>
  <si>
    <t>12280</t>
  </si>
  <si>
    <t>12281</t>
  </si>
  <si>
    <t>12282</t>
  </si>
  <si>
    <t>12283</t>
  </si>
  <si>
    <t>12284</t>
  </si>
  <si>
    <t>12286</t>
  </si>
  <si>
    <t>12287</t>
  </si>
  <si>
    <t>12288</t>
  </si>
  <si>
    <t>12289</t>
  </si>
  <si>
    <t>12290</t>
  </si>
  <si>
    <t>12291</t>
  </si>
  <si>
    <t>12292</t>
  </si>
  <si>
    <t>12293</t>
  </si>
  <si>
    <t>12294</t>
  </si>
  <si>
    <t>12295</t>
  </si>
  <si>
    <t>12296</t>
  </si>
  <si>
    <t>12297</t>
  </si>
  <si>
    <t>12298</t>
  </si>
  <si>
    <t>12299</t>
  </si>
  <si>
    <t>12300</t>
  </si>
  <si>
    <t>12301</t>
  </si>
  <si>
    <t>12303</t>
  </si>
  <si>
    <t>12305</t>
  </si>
  <si>
    <t>12307</t>
  </si>
  <si>
    <t>30001</t>
  </si>
  <si>
    <t>30002</t>
  </si>
  <si>
    <t>30003</t>
  </si>
  <si>
    <t>30005</t>
  </si>
  <si>
    <t>30008</t>
  </si>
  <si>
    <t>30009</t>
  </si>
  <si>
    <t>30010</t>
  </si>
  <si>
    <t>30012</t>
  </si>
  <si>
    <t>30013</t>
  </si>
  <si>
    <t>30014</t>
  </si>
  <si>
    <t>30015</t>
  </si>
  <si>
    <t>30016</t>
  </si>
  <si>
    <t>30017</t>
  </si>
  <si>
    <t>30018</t>
  </si>
  <si>
    <t>30019</t>
  </si>
  <si>
    <t>30020</t>
  </si>
  <si>
    <t>30021</t>
  </si>
  <si>
    <t>30022</t>
  </si>
  <si>
    <t>30023</t>
  </si>
  <si>
    <t>30024</t>
  </si>
  <si>
    <t>30025</t>
  </si>
  <si>
    <t>30026</t>
  </si>
  <si>
    <t>30027</t>
  </si>
  <si>
    <t>30028</t>
  </si>
  <si>
    <t>30029</t>
  </si>
  <si>
    <t>30030</t>
  </si>
  <si>
    <t>30031</t>
  </si>
  <si>
    <t>30032</t>
  </si>
  <si>
    <t>30035</t>
  </si>
  <si>
    <t>30037</t>
  </si>
  <si>
    <t>30038</t>
  </si>
  <si>
    <t>30040</t>
  </si>
  <si>
    <t>30041</t>
  </si>
  <si>
    <t>30042</t>
  </si>
  <si>
    <t>30043</t>
  </si>
  <si>
    <t>30044</t>
  </si>
  <si>
    <t>30045</t>
  </si>
  <si>
    <t>30046</t>
  </si>
  <si>
    <t>30048</t>
  </si>
  <si>
    <t>30049</t>
  </si>
  <si>
    <t>30050</t>
  </si>
  <si>
    <t>30051</t>
  </si>
  <si>
    <t>30052</t>
  </si>
  <si>
    <t>30053</t>
  </si>
  <si>
    <t>30054</t>
  </si>
  <si>
    <t>30055</t>
  </si>
  <si>
    <t>30056</t>
  </si>
  <si>
    <t>30057</t>
  </si>
  <si>
    <t>30058</t>
  </si>
  <si>
    <t>30059</t>
  </si>
  <si>
    <t>30060</t>
  </si>
  <si>
    <t>30061</t>
  </si>
  <si>
    <t>30064</t>
  </si>
  <si>
    <t>30065</t>
  </si>
  <si>
    <t>30066</t>
  </si>
  <si>
    <t>30067</t>
  </si>
  <si>
    <t>30068</t>
  </si>
  <si>
    <t>30069</t>
  </si>
  <si>
    <t>30070</t>
  </si>
  <si>
    <t>30071</t>
  </si>
  <si>
    <t>30072</t>
  </si>
  <si>
    <t>30073</t>
  </si>
  <si>
    <t>30074</t>
  </si>
  <si>
    <t>30075</t>
  </si>
  <si>
    <t>30076</t>
  </si>
  <si>
    <t>30077</t>
  </si>
  <si>
    <t>30079</t>
  </si>
  <si>
    <t>30080</t>
  </si>
  <si>
    <t>30081</t>
  </si>
  <si>
    <t>30084</t>
  </si>
  <si>
    <t>30085</t>
  </si>
  <si>
    <t>30086</t>
  </si>
  <si>
    <t>30087</t>
  </si>
  <si>
    <t>30088</t>
  </si>
  <si>
    <t>30089</t>
  </si>
  <si>
    <t>30090</t>
  </si>
  <si>
    <t>30091</t>
  </si>
  <si>
    <t>30092</t>
  </si>
  <si>
    <t>30093</t>
  </si>
  <si>
    <t>30094</t>
  </si>
  <si>
    <t>30095</t>
  </si>
  <si>
    <t>30096</t>
  </si>
  <si>
    <t>30097</t>
  </si>
  <si>
    <t>30098</t>
  </si>
  <si>
    <t>30099</t>
  </si>
  <si>
    <t>30100</t>
  </si>
  <si>
    <t>30101</t>
  </si>
  <si>
    <t>30102</t>
  </si>
  <si>
    <t>30103</t>
  </si>
  <si>
    <t>30104</t>
  </si>
  <si>
    <t>30105</t>
  </si>
  <si>
    <t>30106</t>
  </si>
  <si>
    <t>30107</t>
  </si>
  <si>
    <t>30108</t>
  </si>
  <si>
    <t>30109</t>
  </si>
  <si>
    <t>30110</t>
  </si>
  <si>
    <t>30111</t>
  </si>
  <si>
    <t>30113</t>
  </si>
  <si>
    <t>30114</t>
  </si>
  <si>
    <t>30115</t>
  </si>
  <si>
    <t>30116</t>
  </si>
  <si>
    <t>30117</t>
  </si>
  <si>
    <t>30119</t>
  </si>
  <si>
    <t>30120</t>
  </si>
  <si>
    <t>30121</t>
  </si>
  <si>
    <t>30123</t>
  </si>
  <si>
    <t>30124</t>
  </si>
  <si>
    <t>30125</t>
  </si>
  <si>
    <t>30126</t>
  </si>
  <si>
    <t>30127</t>
  </si>
  <si>
    <t>30129</t>
  </si>
  <si>
    <t>30130</t>
  </si>
  <si>
    <t>30131</t>
  </si>
  <si>
    <t>30132</t>
  </si>
  <si>
    <t>30133</t>
  </si>
  <si>
    <t>30134</t>
  </si>
  <si>
    <t>30135</t>
  </si>
  <si>
    <t>30136</t>
  </si>
  <si>
    <t>30137</t>
  </si>
  <si>
    <t>30139</t>
  </si>
  <si>
    <t>30140</t>
  </si>
  <si>
    <t>30141</t>
  </si>
  <si>
    <t>30142</t>
  </si>
  <si>
    <t>30143</t>
  </si>
  <si>
    <t>30144</t>
  </si>
  <si>
    <t>30145</t>
  </si>
  <si>
    <t>30146</t>
  </si>
  <si>
    <t>30147</t>
  </si>
  <si>
    <t>30148</t>
  </si>
  <si>
    <t>30150</t>
  </si>
  <si>
    <t>30151</t>
  </si>
  <si>
    <t>30152</t>
  </si>
  <si>
    <t>30153</t>
  </si>
  <si>
    <t>30154</t>
  </si>
  <si>
    <t>30158</t>
  </si>
  <si>
    <t>30159</t>
  </si>
  <si>
    <t>30160</t>
  </si>
  <si>
    <t>30161</t>
  </si>
  <si>
    <t>30162</t>
  </si>
  <si>
    <t>30163</t>
  </si>
  <si>
    <t>30164</t>
  </si>
  <si>
    <t>30165</t>
  </si>
  <si>
    <t>30166</t>
  </si>
  <si>
    <t>30167</t>
  </si>
  <si>
    <t>30168</t>
  </si>
  <si>
    <t>30170</t>
  </si>
  <si>
    <t>30171</t>
  </si>
  <si>
    <t>30172</t>
  </si>
  <si>
    <t>30173</t>
  </si>
  <si>
    <t>30174</t>
  </si>
  <si>
    <t>30175</t>
  </si>
  <si>
    <t>30176</t>
  </si>
  <si>
    <t>30177</t>
  </si>
  <si>
    <t>30179</t>
  </si>
  <si>
    <t>30181</t>
  </si>
  <si>
    <t>30182</t>
  </si>
  <si>
    <t>30183</t>
  </si>
  <si>
    <t>30184</t>
  </si>
  <si>
    <t>30187</t>
  </si>
  <si>
    <t>30188</t>
  </si>
  <si>
    <t>30191</t>
  </si>
  <si>
    <t>30192</t>
  </si>
  <si>
    <t>30194</t>
  </si>
  <si>
    <t>30195</t>
  </si>
  <si>
    <t>30196</t>
  </si>
  <si>
    <t>30197</t>
  </si>
  <si>
    <t>30198</t>
  </si>
  <si>
    <t>30199</t>
  </si>
  <si>
    <t>30200</t>
  </si>
  <si>
    <t>30201</t>
  </si>
  <si>
    <t>30202</t>
  </si>
  <si>
    <t>30203</t>
  </si>
  <si>
    <t>30204</t>
  </si>
  <si>
    <t>30205</t>
  </si>
  <si>
    <t>30206</t>
  </si>
  <si>
    <t>30207</t>
  </si>
  <si>
    <t>30208</t>
  </si>
  <si>
    <t>30209</t>
  </si>
  <si>
    <t>30210</t>
  </si>
  <si>
    <t>30212</t>
  </si>
  <si>
    <t>30213</t>
  </si>
  <si>
    <t>30214</t>
  </si>
  <si>
    <t>30215</t>
  </si>
  <si>
    <t>30216</t>
  </si>
  <si>
    <t>30217</t>
  </si>
  <si>
    <t>30218</t>
  </si>
  <si>
    <t>30219</t>
  </si>
  <si>
    <t>30220</t>
  </si>
  <si>
    <t>30222</t>
  </si>
  <si>
    <t>30223</t>
  </si>
  <si>
    <t>30225</t>
  </si>
  <si>
    <t>30226</t>
  </si>
  <si>
    <t>30227</t>
  </si>
  <si>
    <t>30228</t>
  </si>
  <si>
    <t>30229</t>
  </si>
  <si>
    <t>30230</t>
  </si>
  <si>
    <t>30231</t>
  </si>
  <si>
    <t>30232</t>
  </si>
  <si>
    <t>30234</t>
  </si>
  <si>
    <t>30235</t>
  </si>
  <si>
    <t>30236</t>
  </si>
  <si>
    <t>30237</t>
  </si>
  <si>
    <t>30238</t>
  </si>
  <si>
    <t>30239</t>
  </si>
  <si>
    <t>30240</t>
  </si>
  <si>
    <t>30241</t>
  </si>
  <si>
    <t>30242</t>
  </si>
  <si>
    <t>30243</t>
  </si>
  <si>
    <t>30244</t>
  </si>
  <si>
    <t>30246</t>
  </si>
  <si>
    <t>30247</t>
  </si>
  <si>
    <t>30248</t>
  </si>
  <si>
    <t>30250</t>
  </si>
  <si>
    <t>30251</t>
  </si>
  <si>
    <t>30252</t>
  </si>
  <si>
    <t>30253</t>
  </si>
  <si>
    <t>30256</t>
  </si>
  <si>
    <t>30259</t>
  </si>
  <si>
    <t>30260</t>
  </si>
  <si>
    <t>30261</t>
  </si>
  <si>
    <t>30262</t>
  </si>
  <si>
    <t>30263</t>
  </si>
  <si>
    <t>30264</t>
  </si>
  <si>
    <t>30265</t>
  </si>
  <si>
    <t>30266</t>
  </si>
  <si>
    <t>30267</t>
  </si>
  <si>
    <t>30268</t>
  </si>
  <si>
    <t>30269</t>
  </si>
  <si>
    <t>30270</t>
  </si>
  <si>
    <t>30271</t>
  </si>
  <si>
    <t>30272</t>
  </si>
  <si>
    <t>30273</t>
  </si>
  <si>
    <t>30274</t>
  </si>
  <si>
    <t>30275</t>
  </si>
  <si>
    <t>30276</t>
  </si>
  <si>
    <t>30277</t>
  </si>
  <si>
    <t>30279</t>
  </si>
  <si>
    <t>30280</t>
  </si>
  <si>
    <t>30282</t>
  </si>
  <si>
    <t>30283</t>
  </si>
  <si>
    <t>30284</t>
  </si>
  <si>
    <t>30285</t>
  </si>
  <si>
    <t>30286</t>
  </si>
  <si>
    <t>30287</t>
  </si>
  <si>
    <t>30288</t>
  </si>
  <si>
    <t>30289</t>
  </si>
  <si>
    <t>30290</t>
  </si>
  <si>
    <t>30291</t>
  </si>
  <si>
    <t>30292</t>
  </si>
  <si>
    <t>30293</t>
  </si>
  <si>
    <t>30294</t>
  </si>
  <si>
    <t>30295</t>
  </si>
  <si>
    <t>30296</t>
  </si>
  <si>
    <t>30297</t>
  </si>
  <si>
    <t>30298</t>
  </si>
  <si>
    <t>30299</t>
  </si>
  <si>
    <t>30300</t>
  </si>
  <si>
    <t>30301</t>
  </si>
  <si>
    <t>30302</t>
  </si>
  <si>
    <t>30303</t>
  </si>
  <si>
    <t>30304</t>
  </si>
  <si>
    <t>30305</t>
  </si>
  <si>
    <t>30306</t>
  </si>
  <si>
    <t>30307</t>
  </si>
  <si>
    <t>30308</t>
  </si>
  <si>
    <t>30309</t>
  </si>
  <si>
    <t>30310</t>
  </si>
  <si>
    <t>30311</t>
  </si>
  <si>
    <t>30312</t>
  </si>
  <si>
    <t>30313</t>
  </si>
  <si>
    <t>30314</t>
  </si>
  <si>
    <t>30315</t>
  </si>
  <si>
    <t>30316</t>
  </si>
  <si>
    <t>30317</t>
  </si>
  <si>
    <t>30318</t>
  </si>
  <si>
    <t>30319</t>
  </si>
  <si>
    <t>30320</t>
  </si>
  <si>
    <t>30321</t>
  </si>
  <si>
    <t>30322</t>
  </si>
  <si>
    <t>30323</t>
  </si>
  <si>
    <t>30324</t>
  </si>
  <si>
    <t>30325</t>
  </si>
  <si>
    <t>30326</t>
  </si>
  <si>
    <t>30327</t>
  </si>
  <si>
    <t>30328</t>
  </si>
  <si>
    <t>30329</t>
  </si>
  <si>
    <t>30330</t>
  </si>
  <si>
    <t>30331</t>
  </si>
  <si>
    <t>30332</t>
  </si>
  <si>
    <t>30334</t>
  </si>
  <si>
    <t>30335</t>
  </si>
  <si>
    <t>30336</t>
  </si>
  <si>
    <t>30337</t>
  </si>
  <si>
    <t>30338</t>
  </si>
  <si>
    <t>30339</t>
  </si>
  <si>
    <t>30340</t>
  </si>
  <si>
    <t>30342</t>
  </si>
  <si>
    <t>30343</t>
  </si>
  <si>
    <t>30345</t>
  </si>
  <si>
    <t>30346</t>
  </si>
  <si>
    <t>30348</t>
  </si>
  <si>
    <t>30349</t>
  </si>
  <si>
    <t>30350</t>
  </si>
  <si>
    <t>30353</t>
  </si>
  <si>
    <t>30354</t>
  </si>
  <si>
    <t>30355</t>
  </si>
  <si>
    <t>31001</t>
  </si>
  <si>
    <t>31002</t>
  </si>
  <si>
    <t>31004</t>
  </si>
  <si>
    <t>31005</t>
  </si>
  <si>
    <t>31006</t>
  </si>
  <si>
    <t>31007</t>
  </si>
  <si>
    <t>31008</t>
  </si>
  <si>
    <t>31009</t>
  </si>
  <si>
    <t>31010</t>
  </si>
  <si>
    <t>31011</t>
  </si>
  <si>
    <t>31012</t>
  </si>
  <si>
    <t>31013</t>
  </si>
  <si>
    <t>31014</t>
  </si>
  <si>
    <t>31015</t>
  </si>
  <si>
    <t>31017</t>
  </si>
  <si>
    <t>31018</t>
  </si>
  <si>
    <t>31019</t>
  </si>
  <si>
    <t>31020</t>
  </si>
  <si>
    <t>31021</t>
  </si>
  <si>
    <t>31023</t>
  </si>
  <si>
    <t>31024</t>
  </si>
  <si>
    <t>31025</t>
  </si>
  <si>
    <t>31026</t>
  </si>
  <si>
    <t>31027</t>
  </si>
  <si>
    <t>31028</t>
  </si>
  <si>
    <t>31029</t>
  </si>
  <si>
    <t>31030</t>
  </si>
  <si>
    <t>31031</t>
  </si>
  <si>
    <t>31034</t>
  </si>
  <si>
    <t>31037</t>
  </si>
  <si>
    <t>31038</t>
  </si>
  <si>
    <t>31039</t>
  </si>
  <si>
    <t>31040</t>
  </si>
  <si>
    <t>31041</t>
  </si>
  <si>
    <t>31042</t>
  </si>
  <si>
    <t>31043</t>
  </si>
  <si>
    <t>31045</t>
  </si>
  <si>
    <t>31046</t>
  </si>
  <si>
    <t>31047</t>
  </si>
  <si>
    <t>31048</t>
  </si>
  <si>
    <t>31049</t>
  </si>
  <si>
    <t>31050</t>
  </si>
  <si>
    <t>31051</t>
  </si>
  <si>
    <t>31052</t>
  </si>
  <si>
    <t>31054</t>
  </si>
  <si>
    <t>31055</t>
  </si>
  <si>
    <t>31058</t>
  </si>
  <si>
    <t>31059</t>
  </si>
  <si>
    <t>31060</t>
  </si>
  <si>
    <t>31061</t>
  </si>
  <si>
    <t>31062</t>
  </si>
  <si>
    <t>31063</t>
  </si>
  <si>
    <t>31064</t>
  </si>
  <si>
    <t>31065</t>
  </si>
  <si>
    <t>31066</t>
  </si>
  <si>
    <t>31067</t>
  </si>
  <si>
    <t>31068</t>
  </si>
  <si>
    <t>31070</t>
  </si>
  <si>
    <t>31071</t>
  </si>
  <si>
    <t>31072</t>
  </si>
  <si>
    <t>31073</t>
  </si>
  <si>
    <t>31074</t>
  </si>
  <si>
    <t>31075</t>
  </si>
  <si>
    <t>31076</t>
  </si>
  <si>
    <t>31077</t>
  </si>
  <si>
    <t>31078</t>
  </si>
  <si>
    <t>31079</t>
  </si>
  <si>
    <t>31080</t>
  </si>
  <si>
    <t>31081</t>
  </si>
  <si>
    <t>31082</t>
  </si>
  <si>
    <t>31083</t>
  </si>
  <si>
    <t>31084</t>
  </si>
  <si>
    <t>31085</t>
  </si>
  <si>
    <t>31086</t>
  </si>
  <si>
    <t>31087</t>
  </si>
  <si>
    <t>31089</t>
  </si>
  <si>
    <t>31090</t>
  </si>
  <si>
    <t>31092</t>
  </si>
  <si>
    <t>31093</t>
  </si>
  <si>
    <t>31094</t>
  </si>
  <si>
    <t>31095</t>
  </si>
  <si>
    <t>31096</t>
  </si>
  <si>
    <t>31097</t>
  </si>
  <si>
    <t>31098</t>
  </si>
  <si>
    <t>31099</t>
  </si>
  <si>
    <t>31100</t>
  </si>
  <si>
    <t>31101</t>
  </si>
  <si>
    <t>31102</t>
  </si>
  <si>
    <t>31103</t>
  </si>
  <si>
    <t>31104</t>
  </si>
  <si>
    <t>31105</t>
  </si>
  <si>
    <t>31106</t>
  </si>
  <si>
    <t>31107</t>
  </si>
  <si>
    <t>31108</t>
  </si>
  <si>
    <t>31109</t>
  </si>
  <si>
    <t>31110</t>
  </si>
  <si>
    <t>31111</t>
  </si>
  <si>
    <t>31112</t>
  </si>
  <si>
    <t>31114</t>
  </si>
  <si>
    <t>31115</t>
  </si>
  <si>
    <t>31118</t>
  </si>
  <si>
    <t>31119</t>
  </si>
  <si>
    <t>31120</t>
  </si>
  <si>
    <t>31121</t>
  </si>
  <si>
    <t>31122</t>
  </si>
  <si>
    <t>31123</t>
  </si>
  <si>
    <t>31124</t>
  </si>
  <si>
    <t>31125</t>
  </si>
  <si>
    <t>31126</t>
  </si>
  <si>
    <t>31127</t>
  </si>
  <si>
    <t>31128</t>
  </si>
  <si>
    <t>31129</t>
  </si>
  <si>
    <t>31130</t>
  </si>
  <si>
    <t>31131</t>
  </si>
  <si>
    <t>31132</t>
  </si>
  <si>
    <t>31133</t>
  </si>
  <si>
    <t>31134</t>
  </si>
  <si>
    <t>31137</t>
  </si>
  <si>
    <t>31138</t>
  </si>
  <si>
    <t>31139</t>
  </si>
  <si>
    <t>31140</t>
  </si>
  <si>
    <t>31141</t>
  </si>
  <si>
    <t>31142</t>
  </si>
  <si>
    <t>31143</t>
  </si>
  <si>
    <t>31144</t>
  </si>
  <si>
    <t>31145</t>
  </si>
  <si>
    <t>31146</t>
  </si>
  <si>
    <t>31147</t>
  </si>
  <si>
    <t>31148</t>
  </si>
  <si>
    <t>31151</t>
  </si>
  <si>
    <t>31152</t>
  </si>
  <si>
    <t>31155</t>
  </si>
  <si>
    <t>31156</t>
  </si>
  <si>
    <t>31158</t>
  </si>
  <si>
    <t>31159</t>
  </si>
  <si>
    <t>31162</t>
  </si>
  <si>
    <t>31163</t>
  </si>
  <si>
    <t>31164</t>
  </si>
  <si>
    <t>31166</t>
  </si>
  <si>
    <t>31167</t>
  </si>
  <si>
    <t>31168</t>
  </si>
  <si>
    <t>31170</t>
  </si>
  <si>
    <t>31171</t>
  </si>
  <si>
    <t>31172</t>
  </si>
  <si>
    <t>31173</t>
  </si>
  <si>
    <t>31174</t>
  </si>
  <si>
    <t>31175</t>
  </si>
  <si>
    <t>31176</t>
  </si>
  <si>
    <t>31177</t>
  </si>
  <si>
    <t>31178</t>
  </si>
  <si>
    <t>31179</t>
  </si>
  <si>
    <t>31180</t>
  </si>
  <si>
    <t>31181</t>
  </si>
  <si>
    <t>31183</t>
  </si>
  <si>
    <t>31184</t>
  </si>
  <si>
    <t>31185</t>
  </si>
  <si>
    <t>31189</t>
  </si>
  <si>
    <t>31190</t>
  </si>
  <si>
    <t>31191</t>
  </si>
  <si>
    <t>31192</t>
  </si>
  <si>
    <t>31193</t>
  </si>
  <si>
    <t>31194</t>
  </si>
  <si>
    <t>31195</t>
  </si>
  <si>
    <t>31196</t>
  </si>
  <si>
    <t>31197</t>
  </si>
  <si>
    <t>31198</t>
  </si>
  <si>
    <t>31199</t>
  </si>
  <si>
    <t>31200</t>
  </si>
  <si>
    <t>31201</t>
  </si>
  <si>
    <t>31202</t>
  </si>
  <si>
    <t>31204</t>
  </si>
  <si>
    <t>31206</t>
  </si>
  <si>
    <t>31207</t>
  </si>
  <si>
    <t>31208</t>
  </si>
  <si>
    <t>31209</t>
  </si>
  <si>
    <t>31210</t>
  </si>
  <si>
    <t>31211</t>
  </si>
  <si>
    <t>31212</t>
  </si>
  <si>
    <t>31213</t>
  </si>
  <si>
    <t>31215</t>
  </si>
  <si>
    <t>31216</t>
  </si>
  <si>
    <t>31217</t>
  </si>
  <si>
    <t>31218</t>
  </si>
  <si>
    <t>31219</t>
  </si>
  <si>
    <t>31220</t>
  </si>
  <si>
    <t>31221</t>
  </si>
  <si>
    <t>31222</t>
  </si>
  <si>
    <t>31223</t>
  </si>
  <si>
    <t>31224</t>
  </si>
  <si>
    <t>31225</t>
  </si>
  <si>
    <t>31226</t>
  </si>
  <si>
    <t>31227</t>
  </si>
  <si>
    <t>31228</t>
  </si>
  <si>
    <t>31229</t>
  </si>
  <si>
    <t>31231</t>
  </si>
  <si>
    <t>31233</t>
  </si>
  <si>
    <t>31234</t>
  </si>
  <si>
    <t>31235</t>
  </si>
  <si>
    <t>31236</t>
  </si>
  <si>
    <t>31237</t>
  </si>
  <si>
    <t>31238</t>
  </si>
  <si>
    <t>31239</t>
  </si>
  <si>
    <t>31240</t>
  </si>
  <si>
    <t>31241</t>
  </si>
  <si>
    <t>31242</t>
  </si>
  <si>
    <t>31243</t>
  </si>
  <si>
    <t>31244</t>
  </si>
  <si>
    <t>31245</t>
  </si>
  <si>
    <t>31246</t>
  </si>
  <si>
    <t>31247</t>
  </si>
  <si>
    <t>31249</t>
  </si>
  <si>
    <t>31250</t>
  </si>
  <si>
    <t>31251</t>
  </si>
  <si>
    <t>31253</t>
  </si>
  <si>
    <t>31255</t>
  </si>
  <si>
    <t>31256</t>
  </si>
  <si>
    <t>31258</t>
  </si>
  <si>
    <t>31260</t>
  </si>
  <si>
    <t>31261</t>
  </si>
  <si>
    <t>31262</t>
  </si>
  <si>
    <t>31263</t>
  </si>
  <si>
    <t>31264</t>
  </si>
  <si>
    <t>31265</t>
  </si>
  <si>
    <t>31266</t>
  </si>
  <si>
    <t>31267</t>
  </si>
  <si>
    <t>31268</t>
  </si>
  <si>
    <t>31269</t>
  </si>
  <si>
    <t>31270</t>
  </si>
  <si>
    <t>31271</t>
  </si>
  <si>
    <t>31272</t>
  </si>
  <si>
    <t>31274</t>
  </si>
  <si>
    <t>31275</t>
  </si>
  <si>
    <t>31276</t>
  </si>
  <si>
    <t>31277</t>
  </si>
  <si>
    <t>31278</t>
  </si>
  <si>
    <t>31279</t>
  </si>
  <si>
    <t>31280</t>
  </si>
  <si>
    <t>31281</t>
  </si>
  <si>
    <t>31283</t>
  </si>
  <si>
    <t>31285</t>
  </si>
  <si>
    <t>31286</t>
  </si>
  <si>
    <t>31287</t>
  </si>
  <si>
    <t>31288</t>
  </si>
  <si>
    <t>31289</t>
  </si>
  <si>
    <t>31290</t>
  </si>
  <si>
    <t>31292</t>
  </si>
  <si>
    <t>31294</t>
  </si>
  <si>
    <t>31295</t>
  </si>
  <si>
    <t>31296</t>
  </si>
  <si>
    <t>31297</t>
  </si>
  <si>
    <t>31299</t>
  </si>
  <si>
    <t>31300</t>
  </si>
  <si>
    <t>31301</t>
  </si>
  <si>
    <t>31302</t>
  </si>
  <si>
    <t>31303</t>
  </si>
  <si>
    <t>31304</t>
  </si>
  <si>
    <t>31305</t>
  </si>
  <si>
    <t>31306</t>
  </si>
  <si>
    <t>31308</t>
  </si>
  <si>
    <t>31309</t>
  </si>
  <si>
    <t>31310</t>
  </si>
  <si>
    <t>31311</t>
  </si>
  <si>
    <t>31312</t>
  </si>
  <si>
    <t>31313</t>
  </si>
  <si>
    <t>31314</t>
  </si>
  <si>
    <t>31315</t>
  </si>
  <si>
    <t>31316</t>
  </si>
  <si>
    <t>31317</t>
  </si>
  <si>
    <t>31318</t>
  </si>
  <si>
    <t>31319</t>
  </si>
  <si>
    <t>31320</t>
  </si>
  <si>
    <t>31321</t>
  </si>
  <si>
    <t>31322</t>
  </si>
  <si>
    <t>31323</t>
  </si>
  <si>
    <t>31324</t>
  </si>
  <si>
    <t>31325</t>
  </si>
  <si>
    <t>31326</t>
  </si>
  <si>
    <t>31327</t>
  </si>
  <si>
    <t>31328</t>
  </si>
  <si>
    <t>31329</t>
  </si>
  <si>
    <t>31330</t>
  </si>
  <si>
    <t>31331</t>
  </si>
  <si>
    <t>31332</t>
  </si>
  <si>
    <t>31333</t>
  </si>
  <si>
    <t>31334</t>
  </si>
  <si>
    <t>31335</t>
  </si>
  <si>
    <t>31336</t>
  </si>
  <si>
    <t>31337</t>
  </si>
  <si>
    <t>31338</t>
  </si>
  <si>
    <t>31339</t>
  </si>
  <si>
    <t>31340</t>
  </si>
  <si>
    <t>31341</t>
  </si>
  <si>
    <t>31342</t>
  </si>
  <si>
    <t>31343</t>
  </si>
  <si>
    <t>31344</t>
  </si>
  <si>
    <t>31345</t>
  </si>
  <si>
    <t>31346</t>
  </si>
  <si>
    <t>31347</t>
  </si>
  <si>
    <t>31348</t>
  </si>
  <si>
    <t>31349</t>
  </si>
  <si>
    <t>31350</t>
  </si>
  <si>
    <t>31352</t>
  </si>
  <si>
    <t>31353</t>
  </si>
  <si>
    <t>31354</t>
  </si>
  <si>
    <t>31355</t>
  </si>
  <si>
    <t>31356</t>
  </si>
  <si>
    <t>31357</t>
  </si>
  <si>
    <t>31358</t>
  </si>
  <si>
    <t>31359</t>
  </si>
  <si>
    <t>31360</t>
  </si>
  <si>
    <t>31361</t>
  </si>
  <si>
    <t>31362</t>
  </si>
  <si>
    <t>31363</t>
  </si>
  <si>
    <t>31365</t>
  </si>
  <si>
    <t>31366</t>
  </si>
  <si>
    <t>31367</t>
  </si>
  <si>
    <t>31368</t>
  </si>
  <si>
    <t>31369</t>
  </si>
  <si>
    <t>31370</t>
  </si>
  <si>
    <t>31371</t>
  </si>
  <si>
    <t>31372</t>
  </si>
  <si>
    <t>31373</t>
  </si>
  <si>
    <t>31374</t>
  </si>
  <si>
    <t>31375</t>
  </si>
  <si>
    <t>31376</t>
  </si>
  <si>
    <t>31377</t>
  </si>
  <si>
    <t>31378</t>
  </si>
  <si>
    <t>31379</t>
  </si>
  <si>
    <t>31380</t>
  </si>
  <si>
    <t>31381</t>
  </si>
  <si>
    <t>31382</t>
  </si>
  <si>
    <t>31383</t>
  </si>
  <si>
    <t>31384</t>
  </si>
  <si>
    <t>31385</t>
  </si>
  <si>
    <t>31386</t>
  </si>
  <si>
    <t>31387</t>
  </si>
  <si>
    <t>31388</t>
  </si>
  <si>
    <t>31390</t>
  </si>
  <si>
    <t>31391</t>
  </si>
  <si>
    <t>31392</t>
  </si>
  <si>
    <t>31393</t>
  </si>
  <si>
    <t>31394</t>
  </si>
  <si>
    <t>31396</t>
  </si>
  <si>
    <t>31397</t>
  </si>
  <si>
    <t>31398</t>
  </si>
  <si>
    <t>31399</t>
  </si>
  <si>
    <t>31400</t>
  </si>
  <si>
    <t>31401</t>
  </si>
  <si>
    <t>31404</t>
  </si>
  <si>
    <t>31405</t>
  </si>
  <si>
    <t>31407</t>
  </si>
  <si>
    <t>31408</t>
  </si>
  <si>
    <t>31411</t>
  </si>
  <si>
    <t>31412</t>
  </si>
  <si>
    <t>31413</t>
  </si>
  <si>
    <t>31414</t>
  </si>
  <si>
    <t>31415</t>
  </si>
  <si>
    <t>31416</t>
  </si>
  <si>
    <t>31419</t>
  </si>
  <si>
    <t>31422</t>
  </si>
  <si>
    <t>31423</t>
  </si>
  <si>
    <t>31425</t>
  </si>
  <si>
    <t>31426</t>
  </si>
  <si>
    <t>31427</t>
  </si>
  <si>
    <t>31428</t>
  </si>
  <si>
    <t>31430</t>
  </si>
  <si>
    <t>31431</t>
  </si>
  <si>
    <t>31432</t>
  </si>
  <si>
    <t>31434</t>
  </si>
  <si>
    <t>31435</t>
  </si>
  <si>
    <t>31436</t>
  </si>
  <si>
    <t>31437</t>
  </si>
  <si>
    <t>31439</t>
  </si>
  <si>
    <t>31440</t>
  </si>
  <si>
    <t>31441</t>
  </si>
  <si>
    <t>31442</t>
  </si>
  <si>
    <t>31443</t>
  </si>
  <si>
    <t>31444</t>
  </si>
  <si>
    <t>31447</t>
  </si>
  <si>
    <t>31448</t>
  </si>
  <si>
    <t>31449</t>
  </si>
  <si>
    <t>31450</t>
  </si>
  <si>
    <t>31451</t>
  </si>
  <si>
    <t>31452</t>
  </si>
  <si>
    <t>31453</t>
  </si>
  <si>
    <t>31454</t>
  </si>
  <si>
    <t>31455</t>
  </si>
  <si>
    <t>31456</t>
  </si>
  <si>
    <t>31457</t>
  </si>
  <si>
    <t>31459</t>
  </si>
  <si>
    <t>31461</t>
  </si>
  <si>
    <t>31463</t>
  </si>
  <si>
    <t>31464</t>
  </si>
  <si>
    <t>31465</t>
  </si>
  <si>
    <t>31466</t>
  </si>
  <si>
    <t>31468</t>
  </si>
  <si>
    <t>31469</t>
  </si>
  <si>
    <t>31470</t>
  </si>
  <si>
    <t>31471</t>
  </si>
  <si>
    <t>31472</t>
  </si>
  <si>
    <t>31473</t>
  </si>
  <si>
    <t>31474</t>
  </si>
  <si>
    <t>31475</t>
  </si>
  <si>
    <t>31476</t>
  </si>
  <si>
    <t>31477</t>
  </si>
  <si>
    <t>31478</t>
  </si>
  <si>
    <t>31479</t>
  </si>
  <si>
    <t>31480</t>
  </si>
  <si>
    <t>31481</t>
  </si>
  <si>
    <t>31482</t>
  </si>
  <si>
    <t>31483</t>
  </si>
  <si>
    <t>31485</t>
  </si>
  <si>
    <t>31486</t>
  </si>
  <si>
    <t>31487</t>
  </si>
  <si>
    <t>31489</t>
  </si>
  <si>
    <t>31490</t>
  </si>
  <si>
    <t>31491</t>
  </si>
  <si>
    <t>31492</t>
  </si>
  <si>
    <t>31493</t>
  </si>
  <si>
    <t>31494</t>
  </si>
  <si>
    <t>31495</t>
  </si>
  <si>
    <t>31496</t>
  </si>
  <si>
    <t>31498</t>
  </si>
  <si>
    <t>31500</t>
  </si>
  <si>
    <t>31501</t>
  </si>
  <si>
    <t>31502</t>
  </si>
  <si>
    <t>31503</t>
  </si>
  <si>
    <t>31504</t>
  </si>
  <si>
    <t>31505</t>
  </si>
  <si>
    <t>31507</t>
  </si>
  <si>
    <t>31508</t>
  </si>
  <si>
    <t>31509</t>
  </si>
  <si>
    <t>31510</t>
  </si>
  <si>
    <t>31511</t>
  </si>
  <si>
    <t>31512</t>
  </si>
  <si>
    <t>31513</t>
  </si>
  <si>
    <t>31514</t>
  </si>
  <si>
    <t>31515</t>
  </si>
  <si>
    <t>31517</t>
  </si>
  <si>
    <t>31518</t>
  </si>
  <si>
    <t>31519</t>
  </si>
  <si>
    <t>31520</t>
  </si>
  <si>
    <t>31521</t>
  </si>
  <si>
    <t>31522</t>
  </si>
  <si>
    <t>31523</t>
  </si>
  <si>
    <t>31524</t>
  </si>
  <si>
    <t>31525</t>
  </si>
  <si>
    <t>31527</t>
  </si>
  <si>
    <t>31528</t>
  </si>
  <si>
    <t>31529</t>
  </si>
  <si>
    <t>31530</t>
  </si>
  <si>
    <t>31531</t>
  </si>
  <si>
    <t>31532</t>
  </si>
  <si>
    <t>31534</t>
  </si>
  <si>
    <t>31535</t>
  </si>
  <si>
    <t>31536</t>
  </si>
  <si>
    <t>31537</t>
  </si>
  <si>
    <t>31538</t>
  </si>
  <si>
    <t>31539</t>
  </si>
  <si>
    <t>31540</t>
  </si>
  <si>
    <t>31542</t>
  </si>
  <si>
    <t>31543</t>
  </si>
  <si>
    <t>31544</t>
  </si>
  <si>
    <t>31545</t>
  </si>
  <si>
    <t>31546</t>
  </si>
  <si>
    <t>31548</t>
  </si>
  <si>
    <t>31549</t>
  </si>
  <si>
    <t>31550</t>
  </si>
  <si>
    <t>31551</t>
  </si>
  <si>
    <t>31552</t>
  </si>
  <si>
    <t>31553</t>
  </si>
  <si>
    <t>31554</t>
  </si>
  <si>
    <t>31556</t>
  </si>
  <si>
    <t>31558</t>
  </si>
  <si>
    <t>31559</t>
  </si>
  <si>
    <t>31560</t>
  </si>
  <si>
    <t>31562</t>
  </si>
  <si>
    <t>31563</t>
  </si>
  <si>
    <t>31564</t>
  </si>
  <si>
    <t>31565</t>
  </si>
  <si>
    <t>31566</t>
  </si>
  <si>
    <t>31567</t>
  </si>
  <si>
    <t>31568</t>
  </si>
  <si>
    <t>31569</t>
  </si>
  <si>
    <t>31570</t>
  </si>
  <si>
    <t>31571</t>
  </si>
  <si>
    <t>31572</t>
  </si>
  <si>
    <t>31573</t>
  </si>
  <si>
    <t>31574</t>
  </si>
  <si>
    <t>31576</t>
  </si>
  <si>
    <t>31577</t>
  </si>
  <si>
    <t>31578</t>
  </si>
  <si>
    <t>31579</t>
  </si>
  <si>
    <t>31581</t>
  </si>
  <si>
    <t>31582</t>
  </si>
  <si>
    <t>31583</t>
  </si>
  <si>
    <t>31584</t>
  </si>
  <si>
    <t>31585</t>
  </si>
  <si>
    <t>31586</t>
  </si>
  <si>
    <t>31587</t>
  </si>
  <si>
    <t>31589</t>
  </si>
  <si>
    <t>31590</t>
  </si>
  <si>
    <t>31591</t>
  </si>
  <si>
    <t>31592</t>
  </si>
  <si>
    <t>31593</t>
  </si>
  <si>
    <t>32001</t>
  </si>
  <si>
    <t>32002</t>
  </si>
  <si>
    <t>32003</t>
  </si>
  <si>
    <t>32004</t>
  </si>
  <si>
    <t>32005</t>
  </si>
  <si>
    <t>32007</t>
  </si>
  <si>
    <t>32008</t>
  </si>
  <si>
    <t>32009</t>
  </si>
  <si>
    <t>32010</t>
  </si>
  <si>
    <t>32012</t>
  </si>
  <si>
    <t>32014</t>
  </si>
  <si>
    <t>32015</t>
  </si>
  <si>
    <t>32016</t>
  </si>
  <si>
    <t>32017</t>
  </si>
  <si>
    <t>32018</t>
  </si>
  <si>
    <t>32019</t>
  </si>
  <si>
    <t>32020</t>
  </si>
  <si>
    <t>32021</t>
  </si>
  <si>
    <t>32022</t>
  </si>
  <si>
    <t>32023</t>
  </si>
  <si>
    <t>32024</t>
  </si>
  <si>
    <t>32025</t>
  </si>
  <si>
    <t>32026</t>
  </si>
  <si>
    <t>32027</t>
  </si>
  <si>
    <t>32028</t>
  </si>
  <si>
    <t>32029</t>
  </si>
  <si>
    <t>32030</t>
  </si>
  <si>
    <t>32031</t>
  </si>
  <si>
    <t>32032</t>
  </si>
  <si>
    <t>32033</t>
  </si>
  <si>
    <t>32034</t>
  </si>
  <si>
    <t>32035</t>
  </si>
  <si>
    <t>32036</t>
  </si>
  <si>
    <t>32037</t>
  </si>
  <si>
    <t>32038</t>
  </si>
  <si>
    <t>32039</t>
  </si>
  <si>
    <t>32040</t>
  </si>
  <si>
    <t>32041</t>
  </si>
  <si>
    <t>32042</t>
  </si>
  <si>
    <t>32043</t>
  </si>
  <si>
    <t>32044</t>
  </si>
  <si>
    <t>32045</t>
  </si>
  <si>
    <t>32046</t>
  </si>
  <si>
    <t>32047</t>
  </si>
  <si>
    <t>32048</t>
  </si>
  <si>
    <t>32049</t>
  </si>
  <si>
    <t>32050</t>
  </si>
  <si>
    <t>32051</t>
  </si>
  <si>
    <t>32052</t>
  </si>
  <si>
    <t>32053</t>
  </si>
  <si>
    <t>32054</t>
  </si>
  <si>
    <t>32055</t>
  </si>
  <si>
    <t>32056</t>
  </si>
  <si>
    <t>32057</t>
  </si>
  <si>
    <t>32058</t>
  </si>
  <si>
    <t>32059</t>
  </si>
  <si>
    <t>32060</t>
  </si>
  <si>
    <t>32061</t>
  </si>
  <si>
    <t>32062</t>
  </si>
  <si>
    <t>32063</t>
  </si>
  <si>
    <t>32064</t>
  </si>
  <si>
    <t>32065</t>
  </si>
  <si>
    <t>32066</t>
  </si>
  <si>
    <t>32067</t>
  </si>
  <si>
    <t>32068</t>
  </si>
  <si>
    <t>32069</t>
  </si>
  <si>
    <t>32070</t>
  </si>
  <si>
    <t>32071</t>
  </si>
  <si>
    <t>32072</t>
  </si>
  <si>
    <t>32073</t>
  </si>
  <si>
    <t>32075</t>
  </si>
  <si>
    <t>32076</t>
  </si>
  <si>
    <t>32077</t>
  </si>
  <si>
    <t>32078</t>
  </si>
  <si>
    <t>32079</t>
  </si>
  <si>
    <t>32080</t>
  </si>
  <si>
    <t>32081</t>
  </si>
  <si>
    <t>32082</t>
  </si>
  <si>
    <t>32083</t>
  </si>
  <si>
    <t>32084</t>
  </si>
  <si>
    <t>32085</t>
  </si>
  <si>
    <t>32086</t>
  </si>
  <si>
    <t>32087</t>
  </si>
  <si>
    <t>32088</t>
  </si>
  <si>
    <t>32089</t>
  </si>
  <si>
    <t>32090</t>
  </si>
  <si>
    <t>32091</t>
  </si>
  <si>
    <t>32092</t>
  </si>
  <si>
    <t>32093</t>
  </si>
  <si>
    <t>32094</t>
  </si>
  <si>
    <t>32095</t>
  </si>
  <si>
    <t>32096</t>
  </si>
  <si>
    <t>32097</t>
  </si>
  <si>
    <t>32098</t>
  </si>
  <si>
    <t>32099</t>
  </si>
  <si>
    <t>32100</t>
  </si>
  <si>
    <t>32101</t>
  </si>
  <si>
    <t>32102</t>
  </si>
  <si>
    <t>32103</t>
  </si>
  <si>
    <t>32104</t>
  </si>
  <si>
    <t>32105</t>
  </si>
  <si>
    <t>32106</t>
  </si>
  <si>
    <t>32107</t>
  </si>
  <si>
    <t>32108</t>
  </si>
  <si>
    <t>32109</t>
  </si>
  <si>
    <t>32110</t>
  </si>
  <si>
    <t>32111</t>
  </si>
  <si>
    <t>32112</t>
  </si>
  <si>
    <t>32113</t>
  </si>
  <si>
    <t>32114</t>
  </si>
  <si>
    <t>32115</t>
  </si>
  <si>
    <t>32116</t>
  </si>
  <si>
    <t>32117</t>
  </si>
  <si>
    <t>32118</t>
  </si>
  <si>
    <t>32119</t>
  </si>
  <si>
    <t>32120</t>
  </si>
  <si>
    <t>32121</t>
  </si>
  <si>
    <t>32122</t>
  </si>
  <si>
    <t>32123</t>
  </si>
  <si>
    <t>32124</t>
  </si>
  <si>
    <t>32125</t>
  </si>
  <si>
    <t>32126</t>
  </si>
  <si>
    <t>32127</t>
  </si>
  <si>
    <t>32128</t>
  </si>
  <si>
    <t>32129</t>
  </si>
  <si>
    <t>32130</t>
  </si>
  <si>
    <t>32131</t>
  </si>
  <si>
    <t>32132</t>
  </si>
  <si>
    <t>32133</t>
  </si>
  <si>
    <t>32134</t>
  </si>
  <si>
    <t>32135</t>
  </si>
  <si>
    <t>32136</t>
  </si>
  <si>
    <t>32138</t>
  </si>
  <si>
    <t>32139</t>
  </si>
  <si>
    <t>32140</t>
  </si>
  <si>
    <t>32141</t>
  </si>
  <si>
    <t>32142</t>
  </si>
  <si>
    <t>32143</t>
  </si>
  <si>
    <t>32144</t>
  </si>
  <si>
    <t>32145</t>
  </si>
  <si>
    <t>32146</t>
  </si>
  <si>
    <t>32147</t>
  </si>
  <si>
    <t>32148</t>
  </si>
  <si>
    <t>32149</t>
  </si>
  <si>
    <t>32150</t>
  </si>
  <si>
    <t>32151</t>
  </si>
  <si>
    <t>32152</t>
  </si>
  <si>
    <t>32153</t>
  </si>
  <si>
    <t>32154</t>
  </si>
  <si>
    <t>32155</t>
  </si>
  <si>
    <t>32156</t>
  </si>
  <si>
    <t>32157</t>
  </si>
  <si>
    <t>32158</t>
  </si>
  <si>
    <t>32159</t>
  </si>
  <si>
    <t>32161</t>
  </si>
  <si>
    <t>32162</t>
  </si>
  <si>
    <t>32163</t>
  </si>
  <si>
    <t>32164</t>
  </si>
  <si>
    <t>32165</t>
  </si>
  <si>
    <t>32166</t>
  </si>
  <si>
    <t>32167</t>
  </si>
  <si>
    <t>32169</t>
  </si>
  <si>
    <t>32170</t>
  </si>
  <si>
    <t>32171</t>
  </si>
  <si>
    <t>32172</t>
  </si>
  <si>
    <t>32173</t>
  </si>
  <si>
    <t>32174</t>
  </si>
  <si>
    <t>32175</t>
  </si>
  <si>
    <t>32176</t>
  </si>
  <si>
    <t>32178</t>
  </si>
  <si>
    <t>32180</t>
  </si>
  <si>
    <t>32181</t>
  </si>
  <si>
    <t>32182</t>
  </si>
  <si>
    <t>32183</t>
  </si>
  <si>
    <t>32184</t>
  </si>
  <si>
    <t>32185</t>
  </si>
  <si>
    <t>32186</t>
  </si>
  <si>
    <t>32187</t>
  </si>
  <si>
    <t>32188</t>
  </si>
  <si>
    <t>32189</t>
  </si>
  <si>
    <t>32190</t>
  </si>
  <si>
    <t>32191</t>
  </si>
  <si>
    <t>32192</t>
  </si>
  <si>
    <t>32193</t>
  </si>
  <si>
    <t>32194</t>
  </si>
  <si>
    <t>32195</t>
  </si>
  <si>
    <t>32196</t>
  </si>
  <si>
    <t>32197</t>
  </si>
  <si>
    <t>32198</t>
  </si>
  <si>
    <t>32199</t>
  </si>
  <si>
    <t>32200</t>
  </si>
  <si>
    <t>32201</t>
  </si>
  <si>
    <t>32202</t>
  </si>
  <si>
    <t>32203</t>
  </si>
  <si>
    <t>32204</t>
  </si>
  <si>
    <t>32205</t>
  </si>
  <si>
    <t>32206</t>
  </si>
  <si>
    <t>32207</t>
  </si>
  <si>
    <t>32208</t>
  </si>
  <si>
    <t>32209</t>
  </si>
  <si>
    <t>32210</t>
  </si>
  <si>
    <t>32211</t>
  </si>
  <si>
    <t>32212</t>
  </si>
  <si>
    <t>32213</t>
  </si>
  <si>
    <t>32214</t>
  </si>
  <si>
    <t>32215</t>
  </si>
  <si>
    <t>32216</t>
  </si>
  <si>
    <t>32217</t>
  </si>
  <si>
    <t>32218</t>
  </si>
  <si>
    <t>32219</t>
  </si>
  <si>
    <t>32220</t>
  </si>
  <si>
    <t>32221</t>
  </si>
  <si>
    <t>32222</t>
  </si>
  <si>
    <t>32223</t>
  </si>
  <si>
    <t>32224</t>
  </si>
  <si>
    <t>32225</t>
  </si>
  <si>
    <t>32226</t>
  </si>
  <si>
    <t>32227</t>
  </si>
  <si>
    <t>32228</t>
  </si>
  <si>
    <t>32229</t>
  </si>
  <si>
    <t>32230</t>
  </si>
  <si>
    <t>32231</t>
  </si>
  <si>
    <t>32232</t>
  </si>
  <si>
    <t>32233</t>
  </si>
  <si>
    <t>32234</t>
  </si>
  <si>
    <t>32235</t>
  </si>
  <si>
    <t>32236</t>
  </si>
  <si>
    <t>32237</t>
  </si>
  <si>
    <t>32238</t>
  </si>
  <si>
    <t>32239</t>
  </si>
  <si>
    <t>32240</t>
  </si>
  <si>
    <t>32241</t>
  </si>
  <si>
    <t>32242</t>
  </si>
  <si>
    <t>32243</t>
  </si>
  <si>
    <t>32244</t>
  </si>
  <si>
    <t>32245</t>
  </si>
  <si>
    <t>32246</t>
  </si>
  <si>
    <t>32247</t>
  </si>
  <si>
    <t>32248</t>
  </si>
  <si>
    <t>32249</t>
  </si>
  <si>
    <t>32250</t>
  </si>
  <si>
    <t>32251</t>
  </si>
  <si>
    <t>32252</t>
  </si>
  <si>
    <t>32253</t>
  </si>
  <si>
    <t>32254</t>
  </si>
  <si>
    <t>32255</t>
  </si>
  <si>
    <t>32256</t>
  </si>
  <si>
    <t>32257</t>
  </si>
  <si>
    <t>32258</t>
  </si>
  <si>
    <t>32260</t>
  </si>
  <si>
    <t>32261</t>
  </si>
  <si>
    <t>32262</t>
  </si>
  <si>
    <t>32263</t>
  </si>
  <si>
    <t>32264</t>
  </si>
  <si>
    <t>32265</t>
  </si>
  <si>
    <t>32266</t>
  </si>
  <si>
    <t>32267</t>
  </si>
  <si>
    <t>32268</t>
  </si>
  <si>
    <t>32269</t>
  </si>
  <si>
    <t>32270</t>
  </si>
  <si>
    <t>32271</t>
  </si>
  <si>
    <t>32272</t>
  </si>
  <si>
    <t>32273</t>
  </si>
  <si>
    <t>32274</t>
  </si>
  <si>
    <t>32275</t>
  </si>
  <si>
    <t>32276</t>
  </si>
  <si>
    <t>32277</t>
  </si>
  <si>
    <t>32278</t>
  </si>
  <si>
    <t>32279</t>
  </si>
  <si>
    <t>32280</t>
  </si>
  <si>
    <t>32281</t>
  </si>
  <si>
    <t>32282</t>
  </si>
  <si>
    <t>32283</t>
  </si>
  <si>
    <t>32284</t>
  </si>
  <si>
    <t>32285</t>
  </si>
  <si>
    <t>32286</t>
  </si>
  <si>
    <t>32287</t>
  </si>
  <si>
    <t>32288</t>
  </si>
  <si>
    <t>32289</t>
  </si>
  <si>
    <t>32290</t>
  </si>
  <si>
    <t>32291</t>
  </si>
  <si>
    <t>32292</t>
  </si>
  <si>
    <t>32293</t>
  </si>
  <si>
    <t>32294</t>
  </si>
  <si>
    <t>32295</t>
  </si>
  <si>
    <t>32296</t>
  </si>
  <si>
    <t>32297</t>
  </si>
  <si>
    <t>32298</t>
  </si>
  <si>
    <t>32299</t>
  </si>
  <si>
    <t>32300</t>
  </si>
  <si>
    <t>32301</t>
  </si>
  <si>
    <t>32302</t>
  </si>
  <si>
    <t>32303</t>
  </si>
  <si>
    <t>32304</t>
  </si>
  <si>
    <t>32305</t>
  </si>
  <si>
    <t>32306</t>
  </si>
  <si>
    <t>32307</t>
  </si>
  <si>
    <t>32308</t>
  </si>
  <si>
    <t>32309</t>
  </si>
  <si>
    <t>32310</t>
  </si>
  <si>
    <t>32311</t>
  </si>
  <si>
    <t>32312</t>
  </si>
  <si>
    <t>32313</t>
  </si>
  <si>
    <t>32314</t>
  </si>
  <si>
    <t>32315</t>
  </si>
  <si>
    <t>32316</t>
  </si>
  <si>
    <t>32317</t>
  </si>
  <si>
    <t>32318</t>
  </si>
  <si>
    <t>32319</t>
  </si>
  <si>
    <t>32320</t>
  </si>
  <si>
    <t>32321</t>
  </si>
  <si>
    <t>32322</t>
  </si>
  <si>
    <t>32323</t>
  </si>
  <si>
    <t>32324</t>
  </si>
  <si>
    <t>32325</t>
  </si>
  <si>
    <t>32326</t>
  </si>
  <si>
    <t>32327</t>
  </si>
  <si>
    <t>32328</t>
  </si>
  <si>
    <t>32329</t>
  </si>
  <si>
    <t>32330</t>
  </si>
  <si>
    <t>32331</t>
  </si>
  <si>
    <t>32332</t>
  </si>
  <si>
    <t>32333</t>
  </si>
  <si>
    <t>32334</t>
  </si>
  <si>
    <t>32335</t>
  </si>
  <si>
    <t>32336</t>
  </si>
  <si>
    <t>32337</t>
  </si>
  <si>
    <t>32338</t>
  </si>
  <si>
    <t>32339</t>
  </si>
  <si>
    <t>32340</t>
  </si>
  <si>
    <t>32341</t>
  </si>
  <si>
    <t>32342</t>
  </si>
  <si>
    <t>32343</t>
  </si>
  <si>
    <t>32344</t>
  </si>
  <si>
    <t>32345</t>
  </si>
  <si>
    <t>32346</t>
  </si>
  <si>
    <t>32347</t>
  </si>
  <si>
    <t>32348</t>
  </si>
  <si>
    <t>32349</t>
  </si>
  <si>
    <t>32350</t>
  </si>
  <si>
    <t>32351</t>
  </si>
  <si>
    <t>32352</t>
  </si>
  <si>
    <t>32353</t>
  </si>
  <si>
    <t>32354</t>
  </si>
  <si>
    <t>32355</t>
  </si>
  <si>
    <t>32356</t>
  </si>
  <si>
    <t>32357</t>
  </si>
  <si>
    <t>32358</t>
  </si>
  <si>
    <t>32359</t>
  </si>
  <si>
    <t>32360</t>
  </si>
  <si>
    <t>32361</t>
  </si>
  <si>
    <t>32362</t>
  </si>
  <si>
    <t>32363</t>
  </si>
  <si>
    <t>32364</t>
  </si>
  <si>
    <t>32365</t>
  </si>
  <si>
    <t>32366</t>
  </si>
  <si>
    <t>32367</t>
  </si>
  <si>
    <t>32368</t>
  </si>
  <si>
    <t>32369</t>
  </si>
  <si>
    <t>32370</t>
  </si>
  <si>
    <t>32371</t>
  </si>
  <si>
    <t>32372</t>
  </si>
  <si>
    <t>32373</t>
  </si>
  <si>
    <t>32374</t>
  </si>
  <si>
    <t>32375</t>
  </si>
  <si>
    <t>32376</t>
  </si>
  <si>
    <t>32377</t>
  </si>
  <si>
    <t>32378</t>
  </si>
  <si>
    <t>32379</t>
  </si>
  <si>
    <t>32380</t>
  </si>
  <si>
    <t>32381</t>
  </si>
  <si>
    <t>32382</t>
  </si>
  <si>
    <t>32383</t>
  </si>
  <si>
    <t>32384</t>
  </si>
  <si>
    <t>32385</t>
  </si>
  <si>
    <t>32386</t>
  </si>
  <si>
    <t>32387</t>
  </si>
  <si>
    <t>32388</t>
  </si>
  <si>
    <t>32389</t>
  </si>
  <si>
    <t>32390</t>
  </si>
  <si>
    <t>32391</t>
  </si>
  <si>
    <t>32392</t>
  </si>
  <si>
    <t>32393</t>
  </si>
  <si>
    <t>32394</t>
  </si>
  <si>
    <t>32395</t>
  </si>
  <si>
    <t>32396</t>
  </si>
  <si>
    <t>32397</t>
  </si>
  <si>
    <t>32398</t>
  </si>
  <si>
    <t>32399</t>
  </si>
  <si>
    <t>32400</t>
  </si>
  <si>
    <t>32401</t>
  </si>
  <si>
    <t>32402</t>
  </si>
  <si>
    <t>32403</t>
  </si>
  <si>
    <t>32404</t>
  </si>
  <si>
    <t>32405</t>
  </si>
  <si>
    <t>32406</t>
  </si>
  <si>
    <t>32407</t>
  </si>
  <si>
    <t>32408</t>
  </si>
  <si>
    <t>32409</t>
  </si>
  <si>
    <t>32410</t>
  </si>
  <si>
    <t>32411</t>
  </si>
  <si>
    <t>32412</t>
  </si>
  <si>
    <t>32413</t>
  </si>
  <si>
    <t>32414</t>
  </si>
  <si>
    <t>32415</t>
  </si>
  <si>
    <t>32416</t>
  </si>
  <si>
    <t>32417</t>
  </si>
  <si>
    <t>32418</t>
  </si>
  <si>
    <t>32419</t>
  </si>
  <si>
    <t>32420</t>
  </si>
  <si>
    <t>32421</t>
  </si>
  <si>
    <t>32422</t>
  </si>
  <si>
    <t>32423</t>
  </si>
  <si>
    <t>32424</t>
  </si>
  <si>
    <t>32425</t>
  </si>
  <si>
    <t>32426</t>
  </si>
  <si>
    <t>32427</t>
  </si>
  <si>
    <t>32428</t>
  </si>
  <si>
    <t>32429</t>
  </si>
  <si>
    <t>32430</t>
  </si>
  <si>
    <t>32431</t>
  </si>
  <si>
    <t>32432</t>
  </si>
  <si>
    <t>32433</t>
  </si>
  <si>
    <t>32434</t>
  </si>
  <si>
    <t>32435</t>
  </si>
  <si>
    <t>32436</t>
  </si>
  <si>
    <t>32437</t>
  </si>
  <si>
    <t>32438</t>
  </si>
  <si>
    <t>32439</t>
  </si>
  <si>
    <t>32440</t>
  </si>
  <si>
    <t>32441</t>
  </si>
  <si>
    <t>32442</t>
  </si>
  <si>
    <t>32443</t>
  </si>
  <si>
    <t>32444</t>
  </si>
  <si>
    <t>32445</t>
  </si>
  <si>
    <t>32446</t>
  </si>
  <si>
    <t>32447</t>
  </si>
  <si>
    <t>32448</t>
  </si>
  <si>
    <t>32449</t>
  </si>
  <si>
    <t>32450</t>
  </si>
  <si>
    <t>32451</t>
  </si>
  <si>
    <t>32452</t>
  </si>
  <si>
    <t>32453</t>
  </si>
  <si>
    <t>32454</t>
  </si>
  <si>
    <t>32455</t>
  </si>
  <si>
    <t>32456</t>
  </si>
  <si>
    <t>32457</t>
  </si>
  <si>
    <t>32458</t>
  </si>
  <si>
    <t>32459</t>
  </si>
  <si>
    <t>32460</t>
  </si>
  <si>
    <t>32461</t>
  </si>
  <si>
    <t>32462</t>
  </si>
  <si>
    <t>32463</t>
  </si>
  <si>
    <t>32464</t>
  </si>
  <si>
    <t>32465</t>
  </si>
  <si>
    <t>32466</t>
  </si>
  <si>
    <t>32467</t>
  </si>
  <si>
    <t>32468</t>
  </si>
  <si>
    <t>34001</t>
  </si>
  <si>
    <t>34002</t>
  </si>
  <si>
    <t>34004</t>
  </si>
  <si>
    <t>34005</t>
  </si>
  <si>
    <t>34006</t>
  </si>
  <si>
    <t>34007</t>
  </si>
  <si>
    <t>34008</t>
  </si>
  <si>
    <t>34009</t>
  </si>
  <si>
    <t>34010</t>
  </si>
  <si>
    <t>34011</t>
  </si>
  <si>
    <t>34012</t>
  </si>
  <si>
    <t>34013</t>
  </si>
  <si>
    <t>34015</t>
  </si>
  <si>
    <t>34016</t>
  </si>
  <si>
    <t>34017</t>
  </si>
  <si>
    <t>34018</t>
  </si>
  <si>
    <t>34019</t>
  </si>
  <si>
    <t>34020</t>
  </si>
  <si>
    <t>34021</t>
  </si>
  <si>
    <t>34025</t>
  </si>
  <si>
    <t>34026</t>
  </si>
  <si>
    <t>34028</t>
  </si>
  <si>
    <t>34029</t>
  </si>
  <si>
    <t>34030</t>
  </si>
  <si>
    <t>34031</t>
  </si>
  <si>
    <t>34033</t>
  </si>
  <si>
    <t>34034</t>
  </si>
  <si>
    <t>34035</t>
  </si>
  <si>
    <t>34036</t>
  </si>
  <si>
    <t>34037</t>
  </si>
  <si>
    <t>34038</t>
  </si>
  <si>
    <t>34040</t>
  </si>
  <si>
    <t>34041</t>
  </si>
  <si>
    <t>34042</t>
  </si>
  <si>
    <t>34043</t>
  </si>
  <si>
    <t>34044</t>
  </si>
  <si>
    <t>34045</t>
  </si>
  <si>
    <t>34046</t>
  </si>
  <si>
    <t>34047</t>
  </si>
  <si>
    <t>34048</t>
  </si>
  <si>
    <t>34049</t>
  </si>
  <si>
    <t>34050</t>
  </si>
  <si>
    <t>34051</t>
  </si>
  <si>
    <t>34052</t>
  </si>
  <si>
    <t>34053</t>
  </si>
  <si>
    <t>34054</t>
  </si>
  <si>
    <t>34055</t>
  </si>
  <si>
    <t>34056</t>
  </si>
  <si>
    <t>34059</t>
  </si>
  <si>
    <t>34060</t>
  </si>
  <si>
    <t>34061</t>
  </si>
  <si>
    <t>34062</t>
  </si>
  <si>
    <t>34063</t>
  </si>
  <si>
    <t>34064</t>
  </si>
  <si>
    <t>34065</t>
  </si>
  <si>
    <t>34066</t>
  </si>
  <si>
    <t>34067</t>
  </si>
  <si>
    <t>34068</t>
  </si>
  <si>
    <t>34069</t>
  </si>
  <si>
    <t>34070</t>
  </si>
  <si>
    <t>34071</t>
  </si>
  <si>
    <t>34072</t>
  </si>
  <si>
    <t>34073</t>
  </si>
  <si>
    <t>34074</t>
  </si>
  <si>
    <t>34075</t>
  </si>
  <si>
    <t>34076</t>
  </si>
  <si>
    <t>34078</t>
  </si>
  <si>
    <t>34080</t>
  </si>
  <si>
    <t>34081</t>
  </si>
  <si>
    <t>34082</t>
  </si>
  <si>
    <t>34083</t>
  </si>
  <si>
    <t>34084</t>
  </si>
  <si>
    <t>34085</t>
  </si>
  <si>
    <t>34086</t>
  </si>
  <si>
    <t>34089</t>
  </si>
  <si>
    <t>34091</t>
  </si>
  <si>
    <t>34092</t>
  </si>
  <si>
    <t>34093</t>
  </si>
  <si>
    <t>34094</t>
  </si>
  <si>
    <t>34096</t>
  </si>
  <si>
    <t>34097</t>
  </si>
  <si>
    <t>34098</t>
  </si>
  <si>
    <t>34099</t>
  </si>
  <si>
    <t>34100</t>
  </si>
  <si>
    <t>34101</t>
  </si>
  <si>
    <t>34102</t>
  </si>
  <si>
    <t>34103</t>
  </si>
  <si>
    <t>34104</t>
  </si>
  <si>
    <t>34105</t>
  </si>
  <si>
    <t>34106</t>
  </si>
  <si>
    <t>34107</t>
  </si>
  <si>
    <t>34109</t>
  </si>
  <si>
    <t>34110</t>
  </si>
  <si>
    <t>34112</t>
  </si>
  <si>
    <t>34115</t>
  </si>
  <si>
    <t>34117</t>
  </si>
  <si>
    <t>34118</t>
  </si>
  <si>
    <t>34119</t>
  </si>
  <si>
    <t>34121</t>
  </si>
  <si>
    <t>34122</t>
  </si>
  <si>
    <t>34124</t>
  </si>
  <si>
    <t>34125</t>
  </si>
  <si>
    <t>34126</t>
  </si>
  <si>
    <t>34127</t>
  </si>
  <si>
    <t>34130</t>
  </si>
  <si>
    <t>34131</t>
  </si>
  <si>
    <t>34132</t>
  </si>
  <si>
    <t>34133</t>
  </si>
  <si>
    <t>34135</t>
  </si>
  <si>
    <t>34136</t>
  </si>
  <si>
    <t>34137</t>
  </si>
  <si>
    <t>34138</t>
  </si>
  <si>
    <t>34139</t>
  </si>
  <si>
    <t>34140</t>
  </si>
  <si>
    <t>34141</t>
  </si>
  <si>
    <t>34142</t>
  </si>
  <si>
    <t>34143</t>
  </si>
  <si>
    <t>34144</t>
  </si>
  <si>
    <t>34147</t>
  </si>
  <si>
    <t>34148</t>
  </si>
  <si>
    <t>34149</t>
  </si>
  <si>
    <t>34150</t>
  </si>
  <si>
    <t>34152</t>
  </si>
  <si>
    <t>34153</t>
  </si>
  <si>
    <t>34155</t>
  </si>
  <si>
    <t>34156</t>
  </si>
  <si>
    <t>34158</t>
  </si>
  <si>
    <t>34160</t>
  </si>
  <si>
    <t>34161</t>
  </si>
  <si>
    <t>34162</t>
  </si>
  <si>
    <t>34163</t>
  </si>
  <si>
    <t>34164</t>
  </si>
  <si>
    <t>34166</t>
  </si>
  <si>
    <t>34167</t>
  </si>
  <si>
    <t>34168</t>
  </si>
  <si>
    <t>34170</t>
  </si>
  <si>
    <t>34171</t>
  </si>
  <si>
    <t>34173</t>
  </si>
  <si>
    <t>34174</t>
  </si>
  <si>
    <t>34175</t>
  </si>
  <si>
    <t>34177</t>
  </si>
  <si>
    <t>34178</t>
  </si>
  <si>
    <t>34179</t>
  </si>
  <si>
    <t>34180</t>
  </si>
  <si>
    <t>34181</t>
  </si>
  <si>
    <t>34182</t>
  </si>
  <si>
    <t>34183</t>
  </si>
  <si>
    <t>34184</t>
  </si>
  <si>
    <t>34185</t>
  </si>
  <si>
    <t>34186</t>
  </si>
  <si>
    <t>34187</t>
  </si>
  <si>
    <t>34188</t>
  </si>
  <si>
    <t>34189</t>
  </si>
  <si>
    <t>34190</t>
  </si>
  <si>
    <t>34191</t>
  </si>
  <si>
    <t>34193</t>
  </si>
  <si>
    <t>34194</t>
  </si>
  <si>
    <t>34195</t>
  </si>
  <si>
    <t>34196</t>
  </si>
  <si>
    <t>34197</t>
  </si>
  <si>
    <t>34199</t>
  </si>
  <si>
    <t>34200</t>
  </si>
  <si>
    <t>34201</t>
  </si>
  <si>
    <t>34203</t>
  </si>
  <si>
    <t>34204</t>
  </si>
  <si>
    <t>34205</t>
  </si>
  <si>
    <t>34206</t>
  </si>
  <si>
    <t>34207</t>
  </si>
  <si>
    <t>34208</t>
  </si>
  <si>
    <t>34209</t>
  </si>
  <si>
    <t>34210</t>
  </si>
  <si>
    <t>34211</t>
  </si>
  <si>
    <t>34212</t>
  </si>
  <si>
    <t>34214</t>
  </si>
  <si>
    <t>34215</t>
  </si>
  <si>
    <t>34216</t>
  </si>
  <si>
    <t>34218</t>
  </si>
  <si>
    <t>34219</t>
  </si>
  <si>
    <t>34220</t>
  </si>
  <si>
    <t>34221</t>
  </si>
  <si>
    <t>34222</t>
  </si>
  <si>
    <t>34223</t>
  </si>
  <si>
    <t>34224</t>
  </si>
  <si>
    <t>34225</t>
  </si>
  <si>
    <t>34226</t>
  </si>
  <si>
    <t>34228</t>
  </si>
  <si>
    <t>34229</t>
  </si>
  <si>
    <t>34230</t>
  </si>
  <si>
    <t>34231</t>
  </si>
  <si>
    <t>34232</t>
  </si>
  <si>
    <t>34233</t>
  </si>
  <si>
    <t>34234</t>
  </si>
  <si>
    <t>34235</t>
  </si>
  <si>
    <t>34236</t>
  </si>
  <si>
    <t>34237</t>
  </si>
  <si>
    <t>34238</t>
  </si>
  <si>
    <t>34241</t>
  </si>
  <si>
    <t>34242</t>
  </si>
  <si>
    <t>34243</t>
  </si>
  <si>
    <t>34245</t>
  </si>
  <si>
    <t>34246</t>
  </si>
  <si>
    <t>34248</t>
  </si>
  <si>
    <t>34249</t>
  </si>
  <si>
    <t>34250</t>
  </si>
  <si>
    <t>34251</t>
  </si>
  <si>
    <t>34252</t>
  </si>
  <si>
    <t>34253</t>
  </si>
  <si>
    <t>34254</t>
  </si>
  <si>
    <t>34256</t>
  </si>
  <si>
    <t>34257</t>
  </si>
  <si>
    <t>34258</t>
  </si>
  <si>
    <t>34260</t>
  </si>
  <si>
    <t>34261</t>
  </si>
  <si>
    <t>34262</t>
  </si>
  <si>
    <t>34263</t>
  </si>
  <si>
    <t>34264</t>
  </si>
  <si>
    <t>34265</t>
  </si>
  <si>
    <t>34266</t>
  </si>
  <si>
    <t>34267</t>
  </si>
  <si>
    <t>34268</t>
  </si>
  <si>
    <t>34269</t>
  </si>
  <si>
    <t>34271</t>
  </si>
  <si>
    <t>34273</t>
  </si>
  <si>
    <t>34274</t>
  </si>
  <si>
    <t>34276</t>
  </si>
  <si>
    <t>34277</t>
  </si>
  <si>
    <t>34278</t>
  </si>
  <si>
    <t>34279</t>
  </si>
  <si>
    <t>34281</t>
  </si>
  <si>
    <t>34282</t>
  </si>
  <si>
    <t>34283</t>
  </si>
  <si>
    <t>34284</t>
  </si>
  <si>
    <t>34285</t>
  </si>
  <si>
    <t>34286</t>
  </si>
  <si>
    <t>34287</t>
  </si>
  <si>
    <t>34288</t>
  </si>
  <si>
    <t>34289</t>
  </si>
  <si>
    <t>34291</t>
  </si>
  <si>
    <t>34292</t>
  </si>
  <si>
    <t>34293</t>
  </si>
  <si>
    <t>34294</t>
  </si>
  <si>
    <t>34296</t>
  </si>
  <si>
    <t>34297</t>
  </si>
  <si>
    <t>34298</t>
  </si>
  <si>
    <t>34299</t>
  </si>
  <si>
    <t>34300</t>
  </si>
  <si>
    <t>34302</t>
  </si>
  <si>
    <t>34303</t>
  </si>
  <si>
    <t>34304</t>
  </si>
  <si>
    <t>34305</t>
  </si>
  <si>
    <t>34306</t>
  </si>
  <si>
    <t>34308</t>
  </si>
  <si>
    <t>34310</t>
  </si>
  <si>
    <t>34311</t>
  </si>
  <si>
    <t>34312</t>
  </si>
  <si>
    <t>34313</t>
  </si>
  <si>
    <t>34314</t>
  </si>
  <si>
    <t>34315</t>
  </si>
  <si>
    <t>34316</t>
  </si>
  <si>
    <t>34317</t>
  </si>
  <si>
    <t>34318</t>
  </si>
  <si>
    <t>34319</t>
  </si>
  <si>
    <t>34320</t>
  </si>
  <si>
    <t>34321</t>
  </si>
  <si>
    <t>34322</t>
  </si>
  <si>
    <t>34323</t>
  </si>
  <si>
    <t>34324</t>
  </si>
  <si>
    <t>34325</t>
  </si>
  <si>
    <t>34326</t>
  </si>
  <si>
    <t>34328</t>
  </si>
  <si>
    <t>34329</t>
  </si>
  <si>
    <t>34331</t>
  </si>
  <si>
    <t>34332</t>
  </si>
  <si>
    <t>34334</t>
  </si>
  <si>
    <t>34335</t>
  </si>
  <si>
    <t>34336</t>
  </si>
  <si>
    <t>34338</t>
  </si>
  <si>
    <t>34339</t>
  </si>
  <si>
    <t>34340</t>
  </si>
  <si>
    <t>34341</t>
  </si>
  <si>
    <t>34342</t>
  </si>
  <si>
    <t>34343</t>
  </si>
  <si>
    <t>46001</t>
  </si>
  <si>
    <t>46002</t>
  </si>
  <si>
    <t>46003</t>
  </si>
  <si>
    <t>46004</t>
  </si>
  <si>
    <t>46005</t>
  </si>
  <si>
    <t>46006</t>
  </si>
  <si>
    <t>46007</t>
  </si>
  <si>
    <t>46008</t>
  </si>
  <si>
    <t>46009</t>
  </si>
  <si>
    <t>46010</t>
  </si>
  <si>
    <t>46011</t>
  </si>
  <si>
    <t>46012</t>
  </si>
  <si>
    <t>46013</t>
  </si>
  <si>
    <t>46015</t>
  </si>
  <si>
    <t>46016</t>
  </si>
  <si>
    <t>46017</t>
  </si>
  <si>
    <t>46018</t>
  </si>
  <si>
    <t>46020</t>
  </si>
  <si>
    <t>46021</t>
  </si>
  <si>
    <t>46022</t>
  </si>
  <si>
    <t>46023</t>
  </si>
  <si>
    <t>46024</t>
  </si>
  <si>
    <t>46026</t>
  </si>
  <si>
    <t>46027</t>
  </si>
  <si>
    <t>46028</t>
  </si>
  <si>
    <t>46029</t>
  </si>
  <si>
    <t>46030</t>
  </si>
  <si>
    <t>46031</t>
  </si>
  <si>
    <t>46032</t>
  </si>
  <si>
    <t>46033</t>
  </si>
  <si>
    <t>46034</t>
  </si>
  <si>
    <t>46035</t>
  </si>
  <si>
    <t>46036</t>
  </si>
  <si>
    <t>46037</t>
  </si>
  <si>
    <t>46038</t>
  </si>
  <si>
    <t>46039</t>
  </si>
  <si>
    <t>46040</t>
  </si>
  <si>
    <t>46041</t>
  </si>
  <si>
    <t>46042</t>
  </si>
  <si>
    <t>46043</t>
  </si>
  <si>
    <t>46044</t>
  </si>
  <si>
    <t>46045</t>
  </si>
  <si>
    <t>46046</t>
  </si>
  <si>
    <t>46047</t>
  </si>
  <si>
    <t>46049</t>
  </si>
  <si>
    <t>46050</t>
  </si>
  <si>
    <t>46051</t>
  </si>
  <si>
    <t>46052</t>
  </si>
  <si>
    <t>46053</t>
  </si>
  <si>
    <t>46054</t>
  </si>
  <si>
    <t>46055</t>
  </si>
  <si>
    <t>46056</t>
  </si>
  <si>
    <t>46057</t>
  </si>
  <si>
    <t>46058</t>
  </si>
  <si>
    <t>46059</t>
  </si>
  <si>
    <t>46060</t>
  </si>
  <si>
    <t>46061</t>
  </si>
  <si>
    <t>46062</t>
  </si>
  <si>
    <t>46063</t>
  </si>
  <si>
    <t>46064</t>
  </si>
  <si>
    <t>46065</t>
  </si>
  <si>
    <t>46066</t>
  </si>
  <si>
    <t>46068</t>
  </si>
  <si>
    <t>46069</t>
  </si>
  <si>
    <t>46070</t>
  </si>
  <si>
    <t>46072</t>
  </si>
  <si>
    <t>46073</t>
  </si>
  <si>
    <t>46074</t>
  </si>
  <si>
    <t>46075</t>
  </si>
  <si>
    <t>46076</t>
  </si>
  <si>
    <t>46078</t>
  </si>
  <si>
    <t>46079</t>
  </si>
  <si>
    <t>46080</t>
  </si>
  <si>
    <t>46081</t>
  </si>
  <si>
    <t>46082</t>
  </si>
  <si>
    <t>46083</t>
  </si>
  <si>
    <t>46084</t>
  </si>
  <si>
    <t>46085</t>
  </si>
  <si>
    <t>46086</t>
  </si>
  <si>
    <t>46087</t>
  </si>
  <si>
    <t>46088</t>
  </si>
  <si>
    <t>46089</t>
  </si>
  <si>
    <t>46090</t>
  </si>
  <si>
    <t>46091</t>
  </si>
  <si>
    <t>46092</t>
  </si>
  <si>
    <t>46093</t>
  </si>
  <si>
    <t>46094</t>
  </si>
  <si>
    <t>46095</t>
  </si>
  <si>
    <t>46096</t>
  </si>
  <si>
    <t>46097</t>
  </si>
  <si>
    <t>46098</t>
  </si>
  <si>
    <t>46100</t>
  </si>
  <si>
    <t>46101</t>
  </si>
  <si>
    <t>46102</t>
  </si>
  <si>
    <t>46103</t>
  </si>
  <si>
    <t>46104</t>
  </si>
  <si>
    <t>46105</t>
  </si>
  <si>
    <t>46106</t>
  </si>
  <si>
    <t>46107</t>
  </si>
  <si>
    <t>46108</t>
  </si>
  <si>
    <t>46109</t>
  </si>
  <si>
    <t>46111</t>
  </si>
  <si>
    <t>46112</t>
  </si>
  <si>
    <t>46113</t>
  </si>
  <si>
    <t>46114</t>
  </si>
  <si>
    <t>46115</t>
  </si>
  <si>
    <t>46116</t>
  </si>
  <si>
    <t>46117</t>
  </si>
  <si>
    <t>46118</t>
  </si>
  <si>
    <t>46119</t>
  </si>
  <si>
    <t>46120</t>
  </si>
  <si>
    <t>46121</t>
  </si>
  <si>
    <t>46122</t>
  </si>
  <si>
    <t>46123</t>
  </si>
  <si>
    <t>46124</t>
  </si>
  <si>
    <t>46125</t>
  </si>
  <si>
    <t>46126</t>
  </si>
  <si>
    <t>46127</t>
  </si>
  <si>
    <t>46128</t>
  </si>
  <si>
    <t>46129</t>
  </si>
  <si>
    <t>46130</t>
  </si>
  <si>
    <t>46131</t>
  </si>
  <si>
    <t>46132</t>
  </si>
  <si>
    <t>46133</t>
  </si>
  <si>
    <t>46134</t>
  </si>
  <si>
    <t>46135</t>
  </si>
  <si>
    <t>46136</t>
  </si>
  <si>
    <t>46137</t>
  </si>
  <si>
    <t>46138</t>
  </si>
  <si>
    <t>46139</t>
  </si>
  <si>
    <t>46140</t>
  </si>
  <si>
    <t>46142</t>
  </si>
  <si>
    <t>46143</t>
  </si>
  <si>
    <t>46144</t>
  </si>
  <si>
    <t>46145</t>
  </si>
  <si>
    <t>46146</t>
  </si>
  <si>
    <t>46147</t>
  </si>
  <si>
    <t>46148</t>
  </si>
  <si>
    <t>46149</t>
  </si>
  <si>
    <t>46151</t>
  </si>
  <si>
    <t>46152</t>
  </si>
  <si>
    <t>46153</t>
  </si>
  <si>
    <t>46154</t>
  </si>
  <si>
    <t>46155</t>
  </si>
  <si>
    <t>46156</t>
  </si>
  <si>
    <t>46157</t>
  </si>
  <si>
    <t>46159</t>
  </si>
  <si>
    <t>46160</t>
  </si>
  <si>
    <t>46161</t>
  </si>
  <si>
    <t>46162</t>
  </si>
  <si>
    <t>46163</t>
  </si>
  <si>
    <t>46164</t>
  </si>
  <si>
    <t>46165</t>
  </si>
  <si>
    <t>46167</t>
  </si>
  <si>
    <t>46168</t>
  </si>
  <si>
    <t>46169</t>
  </si>
  <si>
    <t>46170</t>
  </si>
  <si>
    <t>46171</t>
  </si>
  <si>
    <t>46172</t>
  </si>
  <si>
    <t>46173</t>
  </si>
  <si>
    <t>46174</t>
  </si>
  <si>
    <t>46175</t>
  </si>
  <si>
    <t>46176</t>
  </si>
  <si>
    <t>46177</t>
  </si>
  <si>
    <t>46178</t>
  </si>
  <si>
    <t>46179</t>
  </si>
  <si>
    <t>46180</t>
  </si>
  <si>
    <t>46181</t>
  </si>
  <si>
    <t>46182</t>
  </si>
  <si>
    <t>46183</t>
  </si>
  <si>
    <t>46184</t>
  </si>
  <si>
    <t>46185</t>
  </si>
  <si>
    <t>46186</t>
  </si>
  <si>
    <t>46187</t>
  </si>
  <si>
    <t>46188</t>
  </si>
  <si>
    <t>46189</t>
  </si>
  <si>
    <t>46190</t>
  </si>
  <si>
    <t>46191</t>
  </si>
  <si>
    <t>46192</t>
  </si>
  <si>
    <t>46193</t>
  </si>
  <si>
    <t>46194</t>
  </si>
  <si>
    <t>46195</t>
  </si>
  <si>
    <t>46196</t>
  </si>
  <si>
    <t>46197</t>
  </si>
  <si>
    <t>46198</t>
  </si>
  <si>
    <t>46199</t>
  </si>
  <si>
    <t>46200</t>
  </si>
  <si>
    <t>46201</t>
  </si>
  <si>
    <t>46202</t>
  </si>
  <si>
    <t>46203</t>
  </si>
  <si>
    <t>46204</t>
  </si>
  <si>
    <t>46205</t>
  </si>
  <si>
    <t>46206</t>
  </si>
  <si>
    <t>46207</t>
  </si>
  <si>
    <t>46208</t>
  </si>
  <si>
    <t>46209</t>
  </si>
  <si>
    <t>46210</t>
  </si>
  <si>
    <t>46211</t>
  </si>
  <si>
    <t>46212</t>
  </si>
  <si>
    <t>46213</t>
  </si>
  <si>
    <t>46214</t>
  </si>
  <si>
    <t>46215</t>
  </si>
  <si>
    <t>46216</t>
  </si>
  <si>
    <t>46217</t>
  </si>
  <si>
    <t>46218</t>
  </si>
  <si>
    <t>46219</t>
  </si>
  <si>
    <t>46220</t>
  </si>
  <si>
    <t>46221</t>
  </si>
  <si>
    <t>46222</t>
  </si>
  <si>
    <t>46223</t>
  </si>
  <si>
    <t>46224</t>
  </si>
  <si>
    <t>46225</t>
  </si>
  <si>
    <t>46226</t>
  </si>
  <si>
    <t>46227</t>
  </si>
  <si>
    <t>46228</t>
  </si>
  <si>
    <t>46229</t>
  </si>
  <si>
    <t>46230</t>
  </si>
  <si>
    <t>46231</t>
  </si>
  <si>
    <t>46232</t>
  </si>
  <si>
    <t>46233</t>
  </si>
  <si>
    <t>46234</t>
  </si>
  <si>
    <t>46235</t>
  </si>
  <si>
    <t>46236</t>
  </si>
  <si>
    <t>46237</t>
  </si>
  <si>
    <t>46238</t>
  </si>
  <si>
    <t>46239</t>
  </si>
  <si>
    <t>46240</t>
  </si>
  <si>
    <t>46241</t>
  </si>
  <si>
    <t>46242</t>
  </si>
  <si>
    <t>46243</t>
  </si>
  <si>
    <t>46244</t>
  </si>
  <si>
    <t>46245</t>
  </si>
  <si>
    <t>46246</t>
  </si>
  <si>
    <t>46247</t>
  </si>
  <si>
    <t>46249</t>
  </si>
  <si>
    <t>46250</t>
  </si>
  <si>
    <t>46251</t>
  </si>
  <si>
    <t>46252</t>
  </si>
  <si>
    <t>46253</t>
  </si>
  <si>
    <t>46254</t>
  </si>
  <si>
    <t>46255</t>
  </si>
  <si>
    <t>46256</t>
  </si>
  <si>
    <t>46257</t>
  </si>
  <si>
    <t>46258</t>
  </si>
  <si>
    <t>46259</t>
  </si>
  <si>
    <t>46260</t>
  </si>
  <si>
    <t>46262</t>
  </si>
  <si>
    <t>46263</t>
  </si>
  <si>
    <t>46264</t>
  </si>
  <si>
    <t>46265</t>
  </si>
  <si>
    <t>46266</t>
  </si>
  <si>
    <t>46267</t>
  </si>
  <si>
    <t>46268</t>
  </si>
  <si>
    <t>46269</t>
  </si>
  <si>
    <t>46270</t>
  </si>
  <si>
    <t>46271</t>
  </si>
  <si>
    <t>46272</t>
  </si>
  <si>
    <t>46273</t>
  </si>
  <si>
    <t>46276</t>
  </si>
  <si>
    <t>46277</t>
  </si>
  <si>
    <t>46279</t>
  </si>
  <si>
    <t>46280</t>
  </si>
  <si>
    <t>46281</t>
  </si>
  <si>
    <t>46282</t>
  </si>
  <si>
    <t>46283</t>
  </si>
  <si>
    <t>46284</t>
  </si>
  <si>
    <t>46286</t>
  </si>
  <si>
    <t>46288</t>
  </si>
  <si>
    <t>46289</t>
  </si>
  <si>
    <t>46290</t>
  </si>
  <si>
    <t>46292</t>
  </si>
  <si>
    <t>46293</t>
  </si>
  <si>
    <t>46294</t>
  </si>
  <si>
    <t>46295</t>
  </si>
  <si>
    <t>46296</t>
  </si>
  <si>
    <t>46297</t>
  </si>
  <si>
    <t>46299</t>
  </si>
  <si>
    <t>46301</t>
  </si>
  <si>
    <t>46302</t>
  </si>
  <si>
    <t>46303</t>
  </si>
  <si>
    <t>46304</t>
  </si>
  <si>
    <t>46305</t>
  </si>
  <si>
    <t>46306</t>
  </si>
  <si>
    <t>46307</t>
  </si>
  <si>
    <t>46308</t>
  </si>
  <si>
    <t>46309</t>
  </si>
  <si>
    <t>46310</t>
  </si>
  <si>
    <t>46311</t>
  </si>
  <si>
    <t>46312</t>
  </si>
  <si>
    <t>46313</t>
  </si>
  <si>
    <t>46314</t>
  </si>
  <si>
    <t>46315</t>
  </si>
  <si>
    <t>46316</t>
  </si>
  <si>
    <t>46317</t>
  </si>
  <si>
    <t>46318</t>
  </si>
  <si>
    <t>46319</t>
  </si>
  <si>
    <t>46320</t>
  </si>
  <si>
    <t>46321</t>
  </si>
  <si>
    <t>46322</t>
  </si>
  <si>
    <t>46323</t>
  </si>
  <si>
    <t>46324</t>
  </si>
  <si>
    <t>46328</t>
  </si>
  <si>
    <t>46329</t>
  </si>
  <si>
    <t>46330</t>
  </si>
  <si>
    <t>46332</t>
  </si>
  <si>
    <t>46333</t>
  </si>
  <si>
    <t>46334</t>
  </si>
  <si>
    <t>46335</t>
  </si>
  <si>
    <t>46336</t>
  </si>
  <si>
    <t>46337</t>
  </si>
  <si>
    <t>46338</t>
  </si>
  <si>
    <t>46339</t>
  </si>
  <si>
    <t>46340</t>
  </si>
  <si>
    <t>48001</t>
  </si>
  <si>
    <t>48002</t>
  </si>
  <si>
    <t>48003</t>
  </si>
  <si>
    <t>48004</t>
  </si>
  <si>
    <t>48005</t>
  </si>
  <si>
    <t>48007</t>
  </si>
  <si>
    <t>48008</t>
  </si>
  <si>
    <t>48009</t>
  </si>
  <si>
    <t>48010</t>
  </si>
  <si>
    <t>48012</t>
  </si>
  <si>
    <t>48013</t>
  </si>
  <si>
    <t>48015</t>
  </si>
  <si>
    <t>48016</t>
  </si>
  <si>
    <t>48017</t>
  </si>
  <si>
    <t>48018</t>
  </si>
  <si>
    <t>48019</t>
  </si>
  <si>
    <t>48020</t>
  </si>
  <si>
    <t>48021</t>
  </si>
  <si>
    <t>48025</t>
  </si>
  <si>
    <t>48026</t>
  </si>
  <si>
    <t>48027</t>
  </si>
  <si>
    <t>48028</t>
  </si>
  <si>
    <t>48029</t>
  </si>
  <si>
    <t>48030</t>
  </si>
  <si>
    <t>48031</t>
  </si>
  <si>
    <t>48032</t>
  </si>
  <si>
    <t>48034</t>
  </si>
  <si>
    <t>48036</t>
  </si>
  <si>
    <t>48037</t>
  </si>
  <si>
    <t>48038</t>
  </si>
  <si>
    <t>48039</t>
  </si>
  <si>
    <t>48041</t>
  </si>
  <si>
    <t>48042</t>
  </si>
  <si>
    <t>48043</t>
  </si>
  <si>
    <t>48044</t>
  </si>
  <si>
    <t>48045</t>
  </si>
  <si>
    <t>48046</t>
  </si>
  <si>
    <t>48048</t>
  </si>
  <si>
    <t>48050</t>
  </si>
  <si>
    <t>48051</t>
  </si>
  <si>
    <t>48053</t>
  </si>
  <si>
    <t>48054</t>
  </si>
  <si>
    <t>48055</t>
  </si>
  <si>
    <t>48056</t>
  </si>
  <si>
    <t>48058</t>
  </si>
  <si>
    <t>48059</t>
  </si>
  <si>
    <t>48061</t>
  </si>
  <si>
    <t>48063</t>
  </si>
  <si>
    <t>48064</t>
  </si>
  <si>
    <t>48065</t>
  </si>
  <si>
    <t>48067</t>
  </si>
  <si>
    <t>48068</t>
  </si>
  <si>
    <t>48069</t>
  </si>
  <si>
    <t>48070</t>
  </si>
  <si>
    <t>48071</t>
  </si>
  <si>
    <t>48072</t>
  </si>
  <si>
    <t>48073</t>
  </si>
  <si>
    <t>48074</t>
  </si>
  <si>
    <t>48075</t>
  </si>
  <si>
    <t>48077</t>
  </si>
  <si>
    <t>48079</t>
  </si>
  <si>
    <t>48080</t>
  </si>
  <si>
    <t>48081</t>
  </si>
  <si>
    <t>48082</t>
  </si>
  <si>
    <t>48083</t>
  </si>
  <si>
    <t>48085</t>
  </si>
  <si>
    <t>48086</t>
  </si>
  <si>
    <t>48087</t>
  </si>
  <si>
    <t>48088</t>
  </si>
  <si>
    <t>48089</t>
  </si>
  <si>
    <t>48090</t>
  </si>
  <si>
    <t>48091</t>
  </si>
  <si>
    <t>48092</t>
  </si>
  <si>
    <t>48094</t>
  </si>
  <si>
    <t>48095</t>
  </si>
  <si>
    <t>48096</t>
  </si>
  <si>
    <t>48097</t>
  </si>
  <si>
    <t>48098</t>
  </si>
  <si>
    <t>48099</t>
  </si>
  <si>
    <t>48100</t>
  </si>
  <si>
    <t>48103</t>
  </si>
  <si>
    <t>48104</t>
  </si>
  <si>
    <t>48105</t>
  </si>
  <si>
    <t>48106</t>
  </si>
  <si>
    <t>48107</t>
  </si>
  <si>
    <t>48108</t>
  </si>
  <si>
    <t>48110</t>
  </si>
  <si>
    <t>48111</t>
  </si>
  <si>
    <t>48112</t>
  </si>
  <si>
    <t>48115</t>
  </si>
  <si>
    <t>48116</t>
  </si>
  <si>
    <t>48117</t>
  </si>
  <si>
    <t>48119</t>
  </si>
  <si>
    <t>48121</t>
  </si>
  <si>
    <t>48123</t>
  </si>
  <si>
    <t>48124</t>
  </si>
  <si>
    <t>48126</t>
  </si>
  <si>
    <t>48127</t>
  </si>
  <si>
    <t>48128</t>
  </si>
  <si>
    <t>48129</t>
  </si>
  <si>
    <t>48130</t>
  </si>
  <si>
    <t>48131</t>
  </si>
  <si>
    <t>48132</t>
  </si>
  <si>
    <t>48135</t>
  </si>
  <si>
    <t>48136</t>
  </si>
  <si>
    <t>48137</t>
  </si>
  <si>
    <t>48138</t>
  </si>
  <si>
    <t>48139</t>
  </si>
  <si>
    <t>48140</t>
  </si>
  <si>
    <t>48141</t>
  </si>
  <si>
    <t>48144</t>
  </si>
  <si>
    <t>48145</t>
  </si>
  <si>
    <t>48146</t>
  </si>
  <si>
    <t>48147</t>
  </si>
  <si>
    <t>48148</t>
  </si>
  <si>
    <t>48149</t>
  </si>
  <si>
    <t>48150</t>
  </si>
  <si>
    <t>48151</t>
  </si>
  <si>
    <t>48152</t>
  </si>
  <si>
    <t>48153</t>
  </si>
  <si>
    <t>48155</t>
  </si>
  <si>
    <t>48156</t>
  </si>
  <si>
    <t>48157</t>
  </si>
  <si>
    <t>48158</t>
  </si>
  <si>
    <t>48160</t>
  </si>
  <si>
    <t>48161</t>
  </si>
  <si>
    <t>48163</t>
  </si>
  <si>
    <t>48165</t>
  </si>
  <si>
    <t>48166</t>
  </si>
  <si>
    <t>48167</t>
  </si>
  <si>
    <t>48168</t>
  </si>
  <si>
    <t>48169</t>
  </si>
  <si>
    <t>48170</t>
  </si>
  <si>
    <t>48171</t>
  </si>
  <si>
    <t>48173</t>
  </si>
  <si>
    <t>48174</t>
  </si>
  <si>
    <t>48175</t>
  </si>
  <si>
    <t>48176</t>
  </si>
  <si>
    <t>48177</t>
  </si>
  <si>
    <t>48178</t>
  </si>
  <si>
    <t>48179</t>
  </si>
  <si>
    <t>48181</t>
  </si>
  <si>
    <t>48182</t>
  </si>
  <si>
    <t>48185</t>
  </si>
  <si>
    <t>48187</t>
  </si>
  <si>
    <t>48188</t>
  </si>
  <si>
    <t>48190</t>
  </si>
  <si>
    <t>48191</t>
  </si>
  <si>
    <t>48192</t>
  </si>
  <si>
    <t>48193</t>
  </si>
  <si>
    <t>48194</t>
  </si>
  <si>
    <t>48198</t>
  </si>
  <si>
    <t>65001</t>
  </si>
  <si>
    <t>65002</t>
  </si>
  <si>
    <t>65003</t>
  </si>
  <si>
    <t>65004</t>
  </si>
  <si>
    <t>65005</t>
  </si>
  <si>
    <t>65006</t>
  </si>
  <si>
    <t>65007</t>
  </si>
  <si>
    <t>65009</t>
  </si>
  <si>
    <t>65010</t>
  </si>
  <si>
    <t>65011</t>
  </si>
  <si>
    <t>65012</t>
  </si>
  <si>
    <t>65013</t>
  </si>
  <si>
    <t>65014</t>
  </si>
  <si>
    <t>65015</t>
  </si>
  <si>
    <t>65016</t>
  </si>
  <si>
    <t>65017</t>
  </si>
  <si>
    <t>65018</t>
  </si>
  <si>
    <t>65019</t>
  </si>
  <si>
    <t>65020</t>
  </si>
  <si>
    <t>65021</t>
  </si>
  <si>
    <t>65022</t>
  </si>
  <si>
    <t>65023</t>
  </si>
  <si>
    <t>65024</t>
  </si>
  <si>
    <t>65025</t>
  </si>
  <si>
    <t>65026</t>
  </si>
  <si>
    <t>65028</t>
  </si>
  <si>
    <t>65029</t>
  </si>
  <si>
    <t>65031</t>
  </si>
  <si>
    <t>65032</t>
  </si>
  <si>
    <t>65033</t>
  </si>
  <si>
    <t>65034</t>
  </si>
  <si>
    <t>65035</t>
  </si>
  <si>
    <t>65036</t>
  </si>
  <si>
    <t>65037</t>
  </si>
  <si>
    <t>65038</t>
  </si>
  <si>
    <t>65039</t>
  </si>
  <si>
    <t>65040</t>
  </si>
  <si>
    <t>65041</t>
  </si>
  <si>
    <t>65042</t>
  </si>
  <si>
    <t>65043</t>
  </si>
  <si>
    <t>65044</t>
  </si>
  <si>
    <t>65045</t>
  </si>
  <si>
    <t>65046</t>
  </si>
  <si>
    <t>65047</t>
  </si>
  <si>
    <t>65048</t>
  </si>
  <si>
    <t>65049</t>
  </si>
  <si>
    <t>65050</t>
  </si>
  <si>
    <t>65051</t>
  </si>
  <si>
    <t>65052</t>
  </si>
  <si>
    <t>65053</t>
  </si>
  <si>
    <t>65054</t>
  </si>
  <si>
    <t>65055</t>
  </si>
  <si>
    <t>65056</t>
  </si>
  <si>
    <t>65057</t>
  </si>
  <si>
    <t>65058</t>
  </si>
  <si>
    <t>65059</t>
  </si>
  <si>
    <t>65060</t>
  </si>
  <si>
    <t>65061</t>
  </si>
  <si>
    <t>65062</t>
  </si>
  <si>
    <t>65063</t>
  </si>
  <si>
    <t>65064</t>
  </si>
  <si>
    <t>65065</t>
  </si>
  <si>
    <t>65066</t>
  </si>
  <si>
    <t>65067</t>
  </si>
  <si>
    <t>65068</t>
  </si>
  <si>
    <t>65069</t>
  </si>
  <si>
    <t>65070</t>
  </si>
  <si>
    <t>65071</t>
  </si>
  <si>
    <t>65072</t>
  </si>
  <si>
    <t>65073</t>
  </si>
  <si>
    <t>65074</t>
  </si>
  <si>
    <t>65075</t>
  </si>
  <si>
    <t>65076</t>
  </si>
  <si>
    <t>65077</t>
  </si>
  <si>
    <t>65078</t>
  </si>
  <si>
    <t>65079</t>
  </si>
  <si>
    <t>65080</t>
  </si>
  <si>
    <t>65081</t>
  </si>
  <si>
    <t>65082</t>
  </si>
  <si>
    <t>65083</t>
  </si>
  <si>
    <t>65084</t>
  </si>
  <si>
    <t>65085</t>
  </si>
  <si>
    <t>65086</t>
  </si>
  <si>
    <t>65087</t>
  </si>
  <si>
    <t>65088</t>
  </si>
  <si>
    <t>65089</t>
  </si>
  <si>
    <t>65090</t>
  </si>
  <si>
    <t>65091</t>
  </si>
  <si>
    <t>65092</t>
  </si>
  <si>
    <t>65093</t>
  </si>
  <si>
    <t>65094</t>
  </si>
  <si>
    <t>65095</t>
  </si>
  <si>
    <t>65096</t>
  </si>
  <si>
    <t>65097</t>
  </si>
  <si>
    <t>65098</t>
  </si>
  <si>
    <t>65099</t>
  </si>
  <si>
    <t>65100</t>
  </si>
  <si>
    <t>65101</t>
  </si>
  <si>
    <t>65102</t>
  </si>
  <si>
    <t>65103</t>
  </si>
  <si>
    <t>65104</t>
  </si>
  <si>
    <t>65105</t>
  </si>
  <si>
    <t>65106</t>
  </si>
  <si>
    <t>65107</t>
  </si>
  <si>
    <t>65108</t>
  </si>
  <si>
    <t>65109</t>
  </si>
  <si>
    <t>65110</t>
  </si>
  <si>
    <t>65111</t>
  </si>
  <si>
    <t>65112</t>
  </si>
  <si>
    <t>65113</t>
  </si>
  <si>
    <t>65114</t>
  </si>
  <si>
    <t>65115</t>
  </si>
  <si>
    <t>65116</t>
  </si>
  <si>
    <t>65117</t>
  </si>
  <si>
    <t>65118</t>
  </si>
  <si>
    <t>65119</t>
  </si>
  <si>
    <t>65120</t>
  </si>
  <si>
    <t>65121</t>
  </si>
  <si>
    <t>65123</t>
  </si>
  <si>
    <t>65124</t>
  </si>
  <si>
    <t>65125</t>
  </si>
  <si>
    <t>65126</t>
  </si>
  <si>
    <t>65127</t>
  </si>
  <si>
    <t>65128</t>
  </si>
  <si>
    <t>65129</t>
  </si>
  <si>
    <t>65130</t>
  </si>
  <si>
    <t>65131</t>
  </si>
  <si>
    <t>65132</t>
  </si>
  <si>
    <t>65133</t>
  </si>
  <si>
    <t>65134</t>
  </si>
  <si>
    <t>65135</t>
  </si>
  <si>
    <t>65136</t>
  </si>
  <si>
    <t>65137</t>
  </si>
  <si>
    <t>65138</t>
  </si>
  <si>
    <t>65139</t>
  </si>
  <si>
    <t>65140</t>
  </si>
  <si>
    <t>65141</t>
  </si>
  <si>
    <t>65142</t>
  </si>
  <si>
    <t>65143</t>
  </si>
  <si>
    <t>65144</t>
  </si>
  <si>
    <t>65145</t>
  </si>
  <si>
    <t>65146</t>
  </si>
  <si>
    <t>65147</t>
  </si>
  <si>
    <t>65148</t>
  </si>
  <si>
    <t>65149</t>
  </si>
  <si>
    <t>65150</t>
  </si>
  <si>
    <t>65151</t>
  </si>
  <si>
    <t>65153</t>
  </si>
  <si>
    <t>65154</t>
  </si>
  <si>
    <t>65155</t>
  </si>
  <si>
    <t>65156</t>
  </si>
  <si>
    <t>65157</t>
  </si>
  <si>
    <t>65158</t>
  </si>
  <si>
    <t>65159</t>
  </si>
  <si>
    <t>65160</t>
  </si>
  <si>
    <t>65161</t>
  </si>
  <si>
    <t>65162</t>
  </si>
  <si>
    <t>65163</t>
  </si>
  <si>
    <t>65164</t>
  </si>
  <si>
    <t>65165</t>
  </si>
  <si>
    <t>65166</t>
  </si>
  <si>
    <t>65167</t>
  </si>
  <si>
    <t>65168</t>
  </si>
  <si>
    <t>65169</t>
  </si>
  <si>
    <t>65170</t>
  </si>
  <si>
    <t>65171</t>
  </si>
  <si>
    <t>65172</t>
  </si>
  <si>
    <t>65173</t>
  </si>
  <si>
    <t>65174</t>
  </si>
  <si>
    <t>65175</t>
  </si>
  <si>
    <t>65176</t>
  </si>
  <si>
    <t>65177</t>
  </si>
  <si>
    <t>65178</t>
  </si>
  <si>
    <t>65179</t>
  </si>
  <si>
    <t>65180</t>
  </si>
  <si>
    <t>65181</t>
  </si>
  <si>
    <t>65182</t>
  </si>
  <si>
    <t>65183</t>
  </si>
  <si>
    <t>65184</t>
  </si>
  <si>
    <t>65185</t>
  </si>
  <si>
    <t>65186</t>
  </si>
  <si>
    <t>65187</t>
  </si>
  <si>
    <t>65189</t>
  </si>
  <si>
    <t>65190</t>
  </si>
  <si>
    <t>65191</t>
  </si>
  <si>
    <t>65192</t>
  </si>
  <si>
    <t>65193</t>
  </si>
  <si>
    <t>65194</t>
  </si>
  <si>
    <t>65195</t>
  </si>
  <si>
    <t>65196</t>
  </si>
  <si>
    <t>65197</t>
  </si>
  <si>
    <t>65198</t>
  </si>
  <si>
    <t>65199</t>
  </si>
  <si>
    <t>65200</t>
  </si>
  <si>
    <t>65201</t>
  </si>
  <si>
    <t>65202</t>
  </si>
  <si>
    <t>65203</t>
  </si>
  <si>
    <t>65204</t>
  </si>
  <si>
    <t>65205</t>
  </si>
  <si>
    <t>65206</t>
  </si>
  <si>
    <t>65207</t>
  </si>
  <si>
    <t>65208</t>
  </si>
  <si>
    <t>65209</t>
  </si>
  <si>
    <t>65210</t>
  </si>
  <si>
    <t>65211</t>
  </si>
  <si>
    <t>65212</t>
  </si>
  <si>
    <t>65213</t>
  </si>
  <si>
    <t>65214</t>
  </si>
  <si>
    <t>65215</t>
  </si>
  <si>
    <t>65216</t>
  </si>
  <si>
    <t>65217</t>
  </si>
  <si>
    <t>65218</t>
  </si>
  <si>
    <t>65219</t>
  </si>
  <si>
    <t>65220</t>
  </si>
  <si>
    <t>65221</t>
  </si>
  <si>
    <t>65222</t>
  </si>
  <si>
    <t>65223</t>
  </si>
  <si>
    <t>65224</t>
  </si>
  <si>
    <t>65225</t>
  </si>
  <si>
    <t>65226</t>
  </si>
  <si>
    <t>65228</t>
  </si>
  <si>
    <t>65229</t>
  </si>
  <si>
    <t>65230</t>
  </si>
  <si>
    <t>65231</t>
  </si>
  <si>
    <t>65232</t>
  </si>
  <si>
    <t>65233</t>
  </si>
  <si>
    <t>65234</t>
  </si>
  <si>
    <t>65235</t>
  </si>
  <si>
    <t>65236</t>
  </si>
  <si>
    <t>65237</t>
  </si>
  <si>
    <t>65238</t>
  </si>
  <si>
    <t>65239</t>
  </si>
  <si>
    <t>65240</t>
  </si>
  <si>
    <t>65241</t>
  </si>
  <si>
    <t>65242</t>
  </si>
  <si>
    <t>65243</t>
  </si>
  <si>
    <t>65244</t>
  </si>
  <si>
    <t>65245</t>
  </si>
  <si>
    <t>65247</t>
  </si>
  <si>
    <t>65248</t>
  </si>
  <si>
    <t>65249</t>
  </si>
  <si>
    <t>65250</t>
  </si>
  <si>
    <t>65251</t>
  </si>
  <si>
    <t>65252</t>
  </si>
  <si>
    <t>65253</t>
  </si>
  <si>
    <t>65254</t>
  </si>
  <si>
    <t>65255</t>
  </si>
  <si>
    <t>65256</t>
  </si>
  <si>
    <t>65257</t>
  </si>
  <si>
    <t>65258</t>
  </si>
  <si>
    <t>65259</t>
  </si>
  <si>
    <t>65260</t>
  </si>
  <si>
    <t>65261</t>
  </si>
  <si>
    <t>65262</t>
  </si>
  <si>
    <t>65263</t>
  </si>
  <si>
    <t>65264</t>
  </si>
  <si>
    <t>65265</t>
  </si>
  <si>
    <t>65266</t>
  </si>
  <si>
    <t>65267</t>
  </si>
  <si>
    <t>65268</t>
  </si>
  <si>
    <t>65269</t>
  </si>
  <si>
    <t>65270</t>
  </si>
  <si>
    <t>65271</t>
  </si>
  <si>
    <t>65272</t>
  </si>
  <si>
    <t>65273</t>
  </si>
  <si>
    <t>65274</t>
  </si>
  <si>
    <t>65275</t>
  </si>
  <si>
    <t>65276</t>
  </si>
  <si>
    <t>65277</t>
  </si>
  <si>
    <t>65278</t>
  </si>
  <si>
    <t>65279</t>
  </si>
  <si>
    <t>65280</t>
  </si>
  <si>
    <t>65281</t>
  </si>
  <si>
    <t>65282</t>
  </si>
  <si>
    <t>65283</t>
  </si>
  <si>
    <t>65284</t>
  </si>
  <si>
    <t>65285</t>
  </si>
  <si>
    <t>65286</t>
  </si>
  <si>
    <t>65287</t>
  </si>
  <si>
    <t>65288</t>
  </si>
  <si>
    <t>65289</t>
  </si>
  <si>
    <t>65290</t>
  </si>
  <si>
    <t>65291</t>
  </si>
  <si>
    <t>65292</t>
  </si>
  <si>
    <t>65293</t>
  </si>
  <si>
    <t>65294</t>
  </si>
  <si>
    <t>65295</t>
  </si>
  <si>
    <t>65296</t>
  </si>
  <si>
    <t>65297</t>
  </si>
  <si>
    <t>65298</t>
  </si>
  <si>
    <t>65299</t>
  </si>
  <si>
    <t>65300</t>
  </si>
  <si>
    <t>65301</t>
  </si>
  <si>
    <t>65303</t>
  </si>
  <si>
    <t>65304</t>
  </si>
  <si>
    <t>65305</t>
  </si>
  <si>
    <t>65306</t>
  </si>
  <si>
    <t>65307</t>
  </si>
  <si>
    <t>65308</t>
  </si>
  <si>
    <t>65309</t>
  </si>
  <si>
    <t>65310</t>
  </si>
  <si>
    <t>65311</t>
  </si>
  <si>
    <t>65313</t>
  </si>
  <si>
    <t>65314</t>
  </si>
  <si>
    <t>65315</t>
  </si>
  <si>
    <t>65316</t>
  </si>
  <si>
    <t>65317</t>
  </si>
  <si>
    <t>65318</t>
  </si>
  <si>
    <t>65319</t>
  </si>
  <si>
    <t>65320</t>
  </si>
  <si>
    <t>65321</t>
  </si>
  <si>
    <t>65322</t>
  </si>
  <si>
    <t>65323</t>
  </si>
  <si>
    <t>65324</t>
  </si>
  <si>
    <t>65325</t>
  </si>
  <si>
    <t>65326</t>
  </si>
  <si>
    <t>65327</t>
  </si>
  <si>
    <t>65328</t>
  </si>
  <si>
    <t>65329</t>
  </si>
  <si>
    <t>65330</t>
  </si>
  <si>
    <t>65331</t>
  </si>
  <si>
    <t>65332</t>
  </si>
  <si>
    <t>65333</t>
  </si>
  <si>
    <t>65334</t>
  </si>
  <si>
    <t>65335</t>
  </si>
  <si>
    <t>65336</t>
  </si>
  <si>
    <t>65337</t>
  </si>
  <si>
    <t>65338</t>
  </si>
  <si>
    <t>65339</t>
  </si>
  <si>
    <t>65340</t>
  </si>
  <si>
    <t>65341</t>
  </si>
  <si>
    <t>65342</t>
  </si>
  <si>
    <t>65343</t>
  </si>
  <si>
    <t>65344</t>
  </si>
  <si>
    <t>65345</t>
  </si>
  <si>
    <t>65346</t>
  </si>
  <si>
    <t>65347</t>
  </si>
  <si>
    <t>65348</t>
  </si>
  <si>
    <t>65349</t>
  </si>
  <si>
    <t>65350</t>
  </si>
  <si>
    <t>65351</t>
  </si>
  <si>
    <t>65352</t>
  </si>
  <si>
    <t>65353</t>
  </si>
  <si>
    <t>65354</t>
  </si>
  <si>
    <t>65355</t>
  </si>
  <si>
    <t>65356</t>
  </si>
  <si>
    <t>65357</t>
  </si>
  <si>
    <t>65358</t>
  </si>
  <si>
    <t>65359</t>
  </si>
  <si>
    <t>65360</t>
  </si>
  <si>
    <t>65361</t>
  </si>
  <si>
    <t>65362</t>
  </si>
  <si>
    <t>65363</t>
  </si>
  <si>
    <t>65364</t>
  </si>
  <si>
    <t>65366</t>
  </si>
  <si>
    <t>65367</t>
  </si>
  <si>
    <t>65368</t>
  </si>
  <si>
    <t>65369</t>
  </si>
  <si>
    <t>65370</t>
  </si>
  <si>
    <t>65371</t>
  </si>
  <si>
    <t>65372</t>
  </si>
  <si>
    <t>65373</t>
  </si>
  <si>
    <t>65374</t>
  </si>
  <si>
    <t>65375</t>
  </si>
  <si>
    <t>65376</t>
  </si>
  <si>
    <t>65377</t>
  </si>
  <si>
    <t>65378</t>
  </si>
  <si>
    <t>65379</t>
  </si>
  <si>
    <t>65380</t>
  </si>
  <si>
    <t>65381</t>
  </si>
  <si>
    <t>65382</t>
  </si>
  <si>
    <t>65383</t>
  </si>
  <si>
    <t>65384</t>
  </si>
  <si>
    <t>65385</t>
  </si>
  <si>
    <t>65386</t>
  </si>
  <si>
    <t>65387</t>
  </si>
  <si>
    <t>65388</t>
  </si>
  <si>
    <t>65389</t>
  </si>
  <si>
    <t>65390</t>
  </si>
  <si>
    <t>65391</t>
  </si>
  <si>
    <t>65392</t>
  </si>
  <si>
    <t>65393</t>
  </si>
  <si>
    <t>65394</t>
  </si>
  <si>
    <t>65395</t>
  </si>
  <si>
    <t>65396</t>
  </si>
  <si>
    <t>65397</t>
  </si>
  <si>
    <t>65398</t>
  </si>
  <si>
    <t>65399</t>
  </si>
  <si>
    <t>65400</t>
  </si>
  <si>
    <t>65401</t>
  </si>
  <si>
    <t>65402</t>
  </si>
  <si>
    <t>65403</t>
  </si>
  <si>
    <t>65404</t>
  </si>
  <si>
    <t>65405</t>
  </si>
  <si>
    <t>65406</t>
  </si>
  <si>
    <t>65407</t>
  </si>
  <si>
    <t>65408</t>
  </si>
  <si>
    <t>65409</t>
  </si>
  <si>
    <t>65410</t>
  </si>
  <si>
    <t>65411</t>
  </si>
  <si>
    <t>65412</t>
  </si>
  <si>
    <t>65413</t>
  </si>
  <si>
    <t>65414</t>
  </si>
  <si>
    <t>65415</t>
  </si>
  <si>
    <t>65416</t>
  </si>
  <si>
    <t>65417</t>
  </si>
  <si>
    <t>65418</t>
  </si>
  <si>
    <t>65419</t>
  </si>
  <si>
    <t>65420</t>
  </si>
  <si>
    <t>65421</t>
  </si>
  <si>
    <t>65422</t>
  </si>
  <si>
    <t>65423</t>
  </si>
  <si>
    <t>65424</t>
  </si>
  <si>
    <t>65425</t>
  </si>
  <si>
    <t>65426</t>
  </si>
  <si>
    <t>65427</t>
  </si>
  <si>
    <t>65428</t>
  </si>
  <si>
    <t>65429</t>
  </si>
  <si>
    <t>65430</t>
  </si>
  <si>
    <t>65431</t>
  </si>
  <si>
    <t>65432</t>
  </si>
  <si>
    <t>65433</t>
  </si>
  <si>
    <t>65435</t>
  </si>
  <si>
    <t>65436</t>
  </si>
  <si>
    <t>65437</t>
  </si>
  <si>
    <t>65438</t>
  </si>
  <si>
    <t>65439</t>
  </si>
  <si>
    <t>65441</t>
  </si>
  <si>
    <t>65442</t>
  </si>
  <si>
    <t>65443</t>
  </si>
  <si>
    <t>65444</t>
  </si>
  <si>
    <t>65445</t>
  </si>
  <si>
    <t>65446</t>
  </si>
  <si>
    <t>65447</t>
  </si>
  <si>
    <t>65448</t>
  </si>
  <si>
    <t>65449</t>
  </si>
  <si>
    <t>65450</t>
  </si>
  <si>
    <t>65451</t>
  </si>
  <si>
    <t>65452</t>
  </si>
  <si>
    <t>65453</t>
  </si>
  <si>
    <t>65454</t>
  </si>
  <si>
    <t>65455</t>
  </si>
  <si>
    <t>65456</t>
  </si>
  <si>
    <t>65457</t>
  </si>
  <si>
    <t>65458</t>
  </si>
  <si>
    <t>65459</t>
  </si>
  <si>
    <t>65460</t>
  </si>
  <si>
    <t>65461</t>
  </si>
  <si>
    <t>65462</t>
  </si>
  <si>
    <t>65463</t>
  </si>
  <si>
    <t>65464</t>
  </si>
  <si>
    <t>65465</t>
  </si>
  <si>
    <t>65466</t>
  </si>
  <si>
    <t>65467</t>
  </si>
  <si>
    <t>65468</t>
  </si>
  <si>
    <t>65469</t>
  </si>
  <si>
    <t>65470</t>
  </si>
  <si>
    <t>65471</t>
  </si>
  <si>
    <t>65472</t>
  </si>
  <si>
    <t>65473</t>
  </si>
  <si>
    <t>65474</t>
  </si>
  <si>
    <t>65475</t>
  </si>
  <si>
    <t>65476</t>
  </si>
  <si>
    <t>65477</t>
  </si>
  <si>
    <t>65478</t>
  </si>
  <si>
    <t>65479</t>
  </si>
  <si>
    <t>65481</t>
  </si>
  <si>
    <t>65482</t>
  </si>
  <si>
    <t>66001</t>
  </si>
  <si>
    <t>66002</t>
  </si>
  <si>
    <t>66003</t>
  </si>
  <si>
    <t>66004</t>
  </si>
  <si>
    <t>66005</t>
  </si>
  <si>
    <t>66006</t>
  </si>
  <si>
    <t>66007</t>
  </si>
  <si>
    <t>66009</t>
  </si>
  <si>
    <t>66010</t>
  </si>
  <si>
    <t>66011</t>
  </si>
  <si>
    <t>66013</t>
  </si>
  <si>
    <t>66014</t>
  </si>
  <si>
    <t>66015</t>
  </si>
  <si>
    <t>66016</t>
  </si>
  <si>
    <t>66017</t>
  </si>
  <si>
    <t>66018</t>
  </si>
  <si>
    <t>66019</t>
  </si>
  <si>
    <t>66020</t>
  </si>
  <si>
    <t>66022</t>
  </si>
  <si>
    <t>66023</t>
  </si>
  <si>
    <t>66025</t>
  </si>
  <si>
    <t>66026</t>
  </si>
  <si>
    <t>66027</t>
  </si>
  <si>
    <t>66029</t>
  </si>
  <si>
    <t>66030</t>
  </si>
  <si>
    <t>66032</t>
  </si>
  <si>
    <t>66033</t>
  </si>
  <si>
    <t>66034</t>
  </si>
  <si>
    <t>66035</t>
  </si>
  <si>
    <t>66036</t>
  </si>
  <si>
    <t>66039</t>
  </si>
  <si>
    <t>66040</t>
  </si>
  <si>
    <t>66041</t>
  </si>
  <si>
    <t>66042</t>
  </si>
  <si>
    <t>66043</t>
  </si>
  <si>
    <t>66044</t>
  </si>
  <si>
    <t>66045</t>
  </si>
  <si>
    <t>66046</t>
  </si>
  <si>
    <t>66047</t>
  </si>
  <si>
    <t>66048</t>
  </si>
  <si>
    <t>66049</t>
  </si>
  <si>
    <t>66051</t>
  </si>
  <si>
    <t>66052</t>
  </si>
  <si>
    <t>66053</t>
  </si>
  <si>
    <t>66054</t>
  </si>
  <si>
    <t>66055</t>
  </si>
  <si>
    <t>66056</t>
  </si>
  <si>
    <t>66057</t>
  </si>
  <si>
    <t>66058</t>
  </si>
  <si>
    <t>66060</t>
  </si>
  <si>
    <t>66061</t>
  </si>
  <si>
    <t>66062</t>
  </si>
  <si>
    <t>66063</t>
  </si>
  <si>
    <t>66064</t>
  </si>
  <si>
    <t>66066</t>
  </si>
  <si>
    <t>66067</t>
  </si>
  <si>
    <t>66068</t>
  </si>
  <si>
    <t>66069</t>
  </si>
  <si>
    <t>66070</t>
  </si>
  <si>
    <t>66071</t>
  </si>
  <si>
    <t>66072</t>
  </si>
  <si>
    <t>66073</t>
  </si>
  <si>
    <t>66074</t>
  </si>
  <si>
    <t>66075</t>
  </si>
  <si>
    <t>66076</t>
  </si>
  <si>
    <t>66077</t>
  </si>
  <si>
    <t>66078</t>
  </si>
  <si>
    <t>66079</t>
  </si>
  <si>
    <t>66080</t>
  </si>
  <si>
    <t>66081</t>
  </si>
  <si>
    <t>66082</t>
  </si>
  <si>
    <t>66083</t>
  </si>
  <si>
    <t>66084</t>
  </si>
  <si>
    <t>66085</t>
  </si>
  <si>
    <t>66086</t>
  </si>
  <si>
    <t>66088</t>
  </si>
  <si>
    <t>66089</t>
  </si>
  <si>
    <t>66090</t>
  </si>
  <si>
    <t>66091</t>
  </si>
  <si>
    <t>66092</t>
  </si>
  <si>
    <t>66095</t>
  </si>
  <si>
    <t>66096</t>
  </si>
  <si>
    <t>66097</t>
  </si>
  <si>
    <t>66098</t>
  </si>
  <si>
    <t>66099</t>
  </si>
  <si>
    <t>66100</t>
  </si>
  <si>
    <t>66102</t>
  </si>
  <si>
    <t>66103</t>
  </si>
  <si>
    <t>66104</t>
  </si>
  <si>
    <t>66105</t>
  </si>
  <si>
    <t>66106</t>
  </si>
  <si>
    <t>66107</t>
  </si>
  <si>
    <t>66108</t>
  </si>
  <si>
    <t>66109</t>
  </si>
  <si>
    <t>66111</t>
  </si>
  <si>
    <t>66112</t>
  </si>
  <si>
    <t>66113</t>
  </si>
  <si>
    <t>66115</t>
  </si>
  <si>
    <t>66116</t>
  </si>
  <si>
    <t>66117</t>
  </si>
  <si>
    <t>66118</t>
  </si>
  <si>
    <t>66119</t>
  </si>
  <si>
    <t>66120</t>
  </si>
  <si>
    <t>66121</t>
  </si>
  <si>
    <t>66122</t>
  </si>
  <si>
    <t>66123</t>
  </si>
  <si>
    <t>66124</t>
  </si>
  <si>
    <t>66125</t>
  </si>
  <si>
    <t>66126</t>
  </si>
  <si>
    <t>66127</t>
  </si>
  <si>
    <t>66128</t>
  </si>
  <si>
    <t>66129</t>
  </si>
  <si>
    <t>66130</t>
  </si>
  <si>
    <t>66132</t>
  </si>
  <si>
    <t>66133</t>
  </si>
  <si>
    <t>66134</t>
  </si>
  <si>
    <t>66137</t>
  </si>
  <si>
    <t>66139</t>
  </si>
  <si>
    <t>66142</t>
  </si>
  <si>
    <t>66143</t>
  </si>
  <si>
    <t>66144</t>
  </si>
  <si>
    <t>66145</t>
  </si>
  <si>
    <t>66146</t>
  </si>
  <si>
    <t>66147</t>
  </si>
  <si>
    <t>66148</t>
  </si>
  <si>
    <t>66149</t>
  </si>
  <si>
    <t>66150</t>
  </si>
  <si>
    <t>66151</t>
  </si>
  <si>
    <t>66152</t>
  </si>
  <si>
    <t>66153</t>
  </si>
  <si>
    <t>66154</t>
  </si>
  <si>
    <t>66155</t>
  </si>
  <si>
    <t>66156</t>
  </si>
  <si>
    <t>66157</t>
  </si>
  <si>
    <t>66158</t>
  </si>
  <si>
    <t>66159</t>
  </si>
  <si>
    <t>66160</t>
  </si>
  <si>
    <t>66161</t>
  </si>
  <si>
    <t>66162</t>
  </si>
  <si>
    <t>66165</t>
  </si>
  <si>
    <t>66166</t>
  </si>
  <si>
    <t>66167</t>
  </si>
  <si>
    <t>66168</t>
  </si>
  <si>
    <t>66169</t>
  </si>
  <si>
    <t>66170</t>
  </si>
  <si>
    <t>66173</t>
  </si>
  <si>
    <t>66174</t>
  </si>
  <si>
    <t>66177</t>
  </si>
  <si>
    <t>66178</t>
  </si>
  <si>
    <t>66179</t>
  </si>
  <si>
    <t>66181</t>
  </si>
  <si>
    <t>66182</t>
  </si>
  <si>
    <t>66183</t>
  </si>
  <si>
    <t>66184</t>
  </si>
  <si>
    <t>66185</t>
  </si>
  <si>
    <t>66186</t>
  </si>
  <si>
    <t>66187</t>
  </si>
  <si>
    <t>66188</t>
  </si>
  <si>
    <t>66190</t>
  </si>
  <si>
    <t>66191</t>
  </si>
  <si>
    <t>66192</t>
  </si>
  <si>
    <t>66193</t>
  </si>
  <si>
    <t>66194</t>
  </si>
  <si>
    <t>66197</t>
  </si>
  <si>
    <t>66198</t>
  </si>
  <si>
    <t>66199</t>
  </si>
  <si>
    <t>66201</t>
  </si>
  <si>
    <t>66202</t>
  </si>
  <si>
    <t>66203</t>
  </si>
  <si>
    <t>66204</t>
  </si>
  <si>
    <t>66205</t>
  </si>
  <si>
    <t>66206</t>
  </si>
  <si>
    <t>66209</t>
  </si>
  <si>
    <t>66211</t>
  </si>
  <si>
    <t>66214</t>
  </si>
  <si>
    <t>66215</t>
  </si>
  <si>
    <t>66216</t>
  </si>
  <si>
    <t>66217</t>
  </si>
  <si>
    <t>66218</t>
  </si>
  <si>
    <t>66219</t>
  </si>
  <si>
    <t>66220</t>
  </si>
  <si>
    <t>66221</t>
  </si>
  <si>
    <t>66222</t>
  </si>
  <si>
    <t>66223</t>
  </si>
  <si>
    <t>66224</t>
  </si>
  <si>
    <t>66226</t>
  </si>
  <si>
    <t>66227</t>
  </si>
  <si>
    <t>66230</t>
  </si>
  <si>
    <t>66231</t>
  </si>
  <si>
    <t>66232</t>
  </si>
  <si>
    <t>66233</t>
  </si>
  <si>
    <t>66234</t>
  </si>
  <si>
    <t>81001</t>
  </si>
  <si>
    <t>81002</t>
  </si>
  <si>
    <t>81003</t>
  </si>
  <si>
    <t>81005</t>
  </si>
  <si>
    <t>81006</t>
  </si>
  <si>
    <t>81007</t>
  </si>
  <si>
    <t>81008</t>
  </si>
  <si>
    <t>81009</t>
  </si>
  <si>
    <t>81010</t>
  </si>
  <si>
    <t>81011</t>
  </si>
  <si>
    <t>81012</t>
  </si>
  <si>
    <t>81013</t>
  </si>
  <si>
    <t>81014</t>
  </si>
  <si>
    <t>81015</t>
  </si>
  <si>
    <t>81016</t>
  </si>
  <si>
    <t>81017</t>
  </si>
  <si>
    <t>81018</t>
  </si>
  <si>
    <t>81019</t>
  </si>
  <si>
    <t>81020</t>
  </si>
  <si>
    <t>81021</t>
  </si>
  <si>
    <t>81022</t>
  </si>
  <si>
    <t>81023</t>
  </si>
  <si>
    <t>81024</t>
  </si>
  <si>
    <t>81025</t>
  </si>
  <si>
    <t>81026</t>
  </si>
  <si>
    <t>81027</t>
  </si>
  <si>
    <t>81028</t>
  </si>
  <si>
    <t>81029</t>
  </si>
  <si>
    <t>81030</t>
  </si>
  <si>
    <t>81031</t>
  </si>
  <si>
    <t>81032</t>
  </si>
  <si>
    <t>81033</t>
  </si>
  <si>
    <t>81034</t>
  </si>
  <si>
    <t>81035</t>
  </si>
  <si>
    <t>81036</t>
  </si>
  <si>
    <t>81037</t>
  </si>
  <si>
    <t>81038</t>
  </si>
  <si>
    <t>81039</t>
  </si>
  <si>
    <t>81040</t>
  </si>
  <si>
    <t>81041</t>
  </si>
  <si>
    <t>81042</t>
  </si>
  <si>
    <t>81043</t>
  </si>
  <si>
    <t>81044</t>
  </si>
  <si>
    <t>81045</t>
  </si>
  <si>
    <t>81046</t>
  </si>
  <si>
    <t>81047</t>
  </si>
  <si>
    <t>81048</t>
  </si>
  <si>
    <t>81049</t>
  </si>
  <si>
    <t>81050</t>
  </si>
  <si>
    <t>81051</t>
  </si>
  <si>
    <t>81052</t>
  </si>
  <si>
    <t>81053</t>
  </si>
  <si>
    <t>81054</t>
  </si>
  <si>
    <t>81055</t>
  </si>
  <si>
    <t>81056</t>
  </si>
  <si>
    <t>81058</t>
  </si>
  <si>
    <t>81059</t>
  </si>
  <si>
    <t>81060</t>
  </si>
  <si>
    <t>81061</t>
  </si>
  <si>
    <t>81062</t>
  </si>
  <si>
    <t>81063</t>
  </si>
  <si>
    <t>81064</t>
  </si>
  <si>
    <t>81066</t>
  </si>
  <si>
    <t>81067</t>
  </si>
  <si>
    <t>81068</t>
  </si>
  <si>
    <t>81069</t>
  </si>
  <si>
    <t>81071</t>
  </si>
  <si>
    <t>81072</t>
  </si>
  <si>
    <t>81073</t>
  </si>
  <si>
    <t>81074</t>
  </si>
  <si>
    <t>81075</t>
  </si>
  <si>
    <t>81076</t>
  </si>
  <si>
    <t>81077</t>
  </si>
  <si>
    <t>81078</t>
  </si>
  <si>
    <t>81079</t>
  </si>
  <si>
    <t>81080</t>
  </si>
  <si>
    <t>81081</t>
  </si>
  <si>
    <t>81082</t>
  </si>
  <si>
    <t>81083</t>
  </si>
  <si>
    <t>81084</t>
  </si>
  <si>
    <t>81085</t>
  </si>
  <si>
    <t>81086</t>
  </si>
  <si>
    <t>81087</t>
  </si>
  <si>
    <t>81088</t>
  </si>
  <si>
    <t>81089</t>
  </si>
  <si>
    <t>81090</t>
  </si>
  <si>
    <t>81092</t>
  </si>
  <si>
    <t>81093</t>
  </si>
  <si>
    <t>81094</t>
  </si>
  <si>
    <t>81095</t>
  </si>
  <si>
    <t>81096</t>
  </si>
  <si>
    <t>81097</t>
  </si>
  <si>
    <t>81098</t>
  </si>
  <si>
    <t>81099</t>
  </si>
  <si>
    <t>81100</t>
  </si>
  <si>
    <t>81101</t>
  </si>
  <si>
    <t>81102</t>
  </si>
  <si>
    <t>81103</t>
  </si>
  <si>
    <t>81104</t>
  </si>
  <si>
    <t>81105</t>
  </si>
  <si>
    <t>81106</t>
  </si>
  <si>
    <t>81108</t>
  </si>
  <si>
    <t>81109</t>
  </si>
  <si>
    <t>81110</t>
  </si>
  <si>
    <t>81111</t>
  </si>
  <si>
    <t>81112</t>
  </si>
  <si>
    <t>81114</t>
  </si>
  <si>
    <t>81115</t>
  </si>
  <si>
    <t>81117</t>
  </si>
  <si>
    <t>81118</t>
  </si>
  <si>
    <t>81119</t>
  </si>
  <si>
    <t>81120</t>
  </si>
  <si>
    <t>81121</t>
  </si>
  <si>
    <t>81122</t>
  </si>
  <si>
    <t>81123</t>
  </si>
  <si>
    <t>81124</t>
  </si>
  <si>
    <t>81125</t>
  </si>
  <si>
    <t>81126</t>
  </si>
  <si>
    <t>81127</t>
  </si>
  <si>
    <t>81128</t>
  </si>
  <si>
    <t>81129</t>
  </si>
  <si>
    <t>81130</t>
  </si>
  <si>
    <t>81131</t>
  </si>
  <si>
    <t>81132</t>
  </si>
  <si>
    <t>81133</t>
  </si>
  <si>
    <t>81134</t>
  </si>
  <si>
    <t>81135</t>
  </si>
  <si>
    <t>81136</t>
  </si>
  <si>
    <t>81137</t>
  </si>
  <si>
    <t>81138</t>
  </si>
  <si>
    <t>81139</t>
  </si>
  <si>
    <t>81141</t>
  </si>
  <si>
    <t>81142</t>
  </si>
  <si>
    <t>81143</t>
  </si>
  <si>
    <t>81144</t>
  </si>
  <si>
    <t>81145</t>
  </si>
  <si>
    <t>81146</t>
  </si>
  <si>
    <t>81147</t>
  </si>
  <si>
    <t>81148</t>
  </si>
  <si>
    <t>81149</t>
  </si>
  <si>
    <t>81150</t>
  </si>
  <si>
    <t>81151</t>
  </si>
  <si>
    <t>81152</t>
  </si>
  <si>
    <t>81154</t>
  </si>
  <si>
    <t>81156</t>
  </si>
  <si>
    <t>81157</t>
  </si>
  <si>
    <t>81158</t>
  </si>
  <si>
    <t>81159</t>
  </si>
  <si>
    <t>81160</t>
  </si>
  <si>
    <t>81161</t>
  </si>
  <si>
    <t>81162</t>
  </si>
  <si>
    <t>81163</t>
  </si>
  <si>
    <t>81164</t>
  </si>
  <si>
    <t>81165</t>
  </si>
  <si>
    <t>81166</t>
  </si>
  <si>
    <t>81167</t>
  </si>
  <si>
    <t>81168</t>
  </si>
  <si>
    <t>81169</t>
  </si>
  <si>
    <t>81170</t>
  </si>
  <si>
    <t>81171</t>
  </si>
  <si>
    <t>81172</t>
  </si>
  <si>
    <t>81173</t>
  </si>
  <si>
    <t>81174</t>
  </si>
  <si>
    <t>81175</t>
  </si>
  <si>
    <t>81176</t>
  </si>
  <si>
    <t>81177</t>
  </si>
  <si>
    <t>81178</t>
  </si>
  <si>
    <t>81179</t>
  </si>
  <si>
    <t>81180</t>
  </si>
  <si>
    <t>81181</t>
  </si>
  <si>
    <t>81182</t>
  </si>
  <si>
    <t>81183</t>
  </si>
  <si>
    <t>81184</t>
  </si>
  <si>
    <t>81185</t>
  </si>
  <si>
    <t>81186</t>
  </si>
  <si>
    <t>81187</t>
  </si>
  <si>
    <t>81188</t>
  </si>
  <si>
    <t>81189</t>
  </si>
  <si>
    <t>81190</t>
  </si>
  <si>
    <t>81191</t>
  </si>
  <si>
    <t>81192</t>
  </si>
  <si>
    <t>81193</t>
  </si>
  <si>
    <t>81195</t>
  </si>
  <si>
    <t>81196</t>
  </si>
  <si>
    <t>81197</t>
  </si>
  <si>
    <t>81198</t>
  </si>
  <si>
    <t>81199</t>
  </si>
  <si>
    <t>81200</t>
  </si>
  <si>
    <t>81201</t>
  </si>
  <si>
    <t>81202</t>
  </si>
  <si>
    <t>81203</t>
  </si>
  <si>
    <t>81204</t>
  </si>
  <si>
    <t>81205</t>
  </si>
  <si>
    <t>81206</t>
  </si>
  <si>
    <t>81207</t>
  </si>
  <si>
    <t>81208</t>
  </si>
  <si>
    <t>81209</t>
  </si>
  <si>
    <t>81210</t>
  </si>
  <si>
    <t>81211</t>
  </si>
  <si>
    <t>81212</t>
  </si>
  <si>
    <t>81213</t>
  </si>
  <si>
    <t>81214</t>
  </si>
  <si>
    <t>81215</t>
  </si>
  <si>
    <t>81216</t>
  </si>
  <si>
    <t>81217</t>
  </si>
  <si>
    <t>81218</t>
  </si>
  <si>
    <t>81219</t>
  </si>
  <si>
    <t>81221</t>
  </si>
  <si>
    <t>81222</t>
  </si>
  <si>
    <t>81223</t>
  </si>
  <si>
    <t>81224</t>
  </si>
  <si>
    <t>81225</t>
  </si>
  <si>
    <t>81227</t>
  </si>
  <si>
    <t>81228</t>
  </si>
  <si>
    <t>81229</t>
  </si>
  <si>
    <t>81230</t>
  </si>
  <si>
    <t>81231</t>
  </si>
  <si>
    <t>81232</t>
  </si>
  <si>
    <t>81233</t>
  </si>
  <si>
    <t>81234</t>
  </si>
  <si>
    <t>81235</t>
  </si>
  <si>
    <t>81236</t>
  </si>
  <si>
    <t>81237</t>
  </si>
  <si>
    <t>81238</t>
  </si>
  <si>
    <t>81239</t>
  </si>
  <si>
    <t>81240</t>
  </si>
  <si>
    <t>81242</t>
  </si>
  <si>
    <t>81243</t>
  </si>
  <si>
    <t>81244</t>
  </si>
  <si>
    <t>81245</t>
  </si>
  <si>
    <t>81246</t>
  </si>
  <si>
    <t>81247</t>
  </si>
  <si>
    <t>81248</t>
  </si>
  <si>
    <t>81249</t>
  </si>
  <si>
    <t>81250</t>
  </si>
  <si>
    <t>81251</t>
  </si>
  <si>
    <t>81252</t>
  </si>
  <si>
    <t>81253</t>
  </si>
  <si>
    <t>81254</t>
  </si>
  <si>
    <t>81255</t>
  </si>
  <si>
    <t>81256</t>
  </si>
  <si>
    <t>81257</t>
  </si>
  <si>
    <t>81258</t>
  </si>
  <si>
    <t>81259</t>
  </si>
  <si>
    <t>81261</t>
  </si>
  <si>
    <t>81262</t>
  </si>
  <si>
    <t>81263</t>
  </si>
  <si>
    <t>81264</t>
  </si>
  <si>
    <t>81265</t>
  </si>
  <si>
    <t>81266</t>
  </si>
  <si>
    <t>81267</t>
  </si>
  <si>
    <t>81268</t>
  </si>
  <si>
    <t>81269</t>
  </si>
  <si>
    <t>81270</t>
  </si>
  <si>
    <t>81272</t>
  </si>
  <si>
    <t>81273</t>
  </si>
  <si>
    <t>81274</t>
  </si>
  <si>
    <t>81275</t>
  </si>
  <si>
    <t>81276</t>
  </si>
  <si>
    <t>81277</t>
  </si>
  <si>
    <t>81278</t>
  </si>
  <si>
    <t>81279</t>
  </si>
  <si>
    <t>81280</t>
  </si>
  <si>
    <t>81281</t>
  </si>
  <si>
    <t>81282</t>
  </si>
  <si>
    <t>81283</t>
  </si>
  <si>
    <t>81284</t>
  </si>
  <si>
    <t>81285</t>
  </si>
  <si>
    <t>81286</t>
  </si>
  <si>
    <t>81287</t>
  </si>
  <si>
    <t>81288</t>
  </si>
  <si>
    <t>81289</t>
  </si>
  <si>
    <t>81290</t>
  </si>
  <si>
    <t>81291</t>
  </si>
  <si>
    <t>81292</t>
  </si>
  <si>
    <t>81293</t>
  </si>
  <si>
    <t>81294</t>
  </si>
  <si>
    <t>81295</t>
  </si>
  <si>
    <t>81297</t>
  </si>
  <si>
    <t>81298</t>
  </si>
  <si>
    <t>81299</t>
  </si>
  <si>
    <t>81300</t>
  </si>
  <si>
    <t>81302</t>
  </si>
  <si>
    <t>81303</t>
  </si>
  <si>
    <t>81304</t>
  </si>
  <si>
    <t>81305</t>
  </si>
  <si>
    <t>81306</t>
  </si>
  <si>
    <t>81307</t>
  </si>
  <si>
    <t>81308</t>
  </si>
  <si>
    <t>81309</t>
  </si>
  <si>
    <t>81310</t>
  </si>
  <si>
    <t>81311</t>
  </si>
  <si>
    <t>81312</t>
  </si>
  <si>
    <t>81313</t>
  </si>
  <si>
    <t>81314</t>
  </si>
  <si>
    <t>81315</t>
  </si>
  <si>
    <t>81316</t>
  </si>
  <si>
    <t>81317</t>
  </si>
  <si>
    <t>81318</t>
  </si>
  <si>
    <t>81319</t>
  </si>
  <si>
    <t>81320</t>
  </si>
  <si>
    <t>81321</t>
  </si>
  <si>
    <t>81322</t>
  </si>
  <si>
    <t>81323</t>
  </si>
  <si>
    <t>81324</t>
  </si>
  <si>
    <t>81325</t>
  </si>
  <si>
    <t>81326</t>
  </si>
  <si>
    <t>82001</t>
  </si>
  <si>
    <t>82002</t>
  </si>
  <si>
    <t>82003</t>
  </si>
  <si>
    <t>82004</t>
  </si>
  <si>
    <t>82005</t>
  </si>
  <si>
    <t>82006</t>
  </si>
  <si>
    <t>82007</t>
  </si>
  <si>
    <t>82008</t>
  </si>
  <si>
    <t>82009</t>
  </si>
  <si>
    <t>82010</t>
  </si>
  <si>
    <t>82011</t>
  </si>
  <si>
    <t>82012</t>
  </si>
  <si>
    <t>82013</t>
  </si>
  <si>
    <t>82014</t>
  </si>
  <si>
    <t>82015</t>
  </si>
  <si>
    <t>82016</t>
  </si>
  <si>
    <t>82017</t>
  </si>
  <si>
    <t>82018</t>
  </si>
  <si>
    <t>82019</t>
  </si>
  <si>
    <t>82020</t>
  </si>
  <si>
    <t>82021</t>
  </si>
  <si>
    <t>82022</t>
  </si>
  <si>
    <t>82023</t>
  </si>
  <si>
    <t>82024</t>
  </si>
  <si>
    <t>82025</t>
  </si>
  <si>
    <t>82026</t>
  </si>
  <si>
    <t>82027</t>
  </si>
  <si>
    <t>82028</t>
  </si>
  <si>
    <t>82029</t>
  </si>
  <si>
    <t>82030</t>
  </si>
  <si>
    <t>82031</t>
  </si>
  <si>
    <t>82032</t>
  </si>
  <si>
    <t>82033</t>
  </si>
  <si>
    <t>82034</t>
  </si>
  <si>
    <t>82035</t>
  </si>
  <si>
    <t>82036</t>
  </si>
  <si>
    <t>82037</t>
  </si>
  <si>
    <t>82038</t>
  </si>
  <si>
    <t>82039</t>
  </si>
  <si>
    <t>82040</t>
  </si>
  <si>
    <t>82041</t>
  </si>
  <si>
    <t>82042</t>
  </si>
  <si>
    <t>82043</t>
  </si>
  <si>
    <t>82044</t>
  </si>
  <si>
    <t>82045</t>
  </si>
  <si>
    <t>82046</t>
  </si>
  <si>
    <t>82047</t>
  </si>
  <si>
    <t>82048</t>
  </si>
  <si>
    <t>82049</t>
  </si>
  <si>
    <t>82050</t>
  </si>
  <si>
    <t>82051</t>
  </si>
  <si>
    <t>82052</t>
  </si>
  <si>
    <t>82053</t>
  </si>
  <si>
    <t>82054</t>
  </si>
  <si>
    <t>82055</t>
  </si>
  <si>
    <t>82056</t>
  </si>
  <si>
    <t>82057</t>
  </si>
  <si>
    <t>82058</t>
  </si>
  <si>
    <t>82059</t>
  </si>
  <si>
    <t>82060</t>
  </si>
  <si>
    <t>82061</t>
  </si>
  <si>
    <t>82062</t>
  </si>
  <si>
    <t>82063</t>
  </si>
  <si>
    <t>82064</t>
  </si>
  <si>
    <t>82065</t>
  </si>
  <si>
    <t>82066</t>
  </si>
  <si>
    <t>82067</t>
  </si>
  <si>
    <t>82068</t>
  </si>
  <si>
    <t>82069</t>
  </si>
  <si>
    <t>82070</t>
  </si>
  <si>
    <t>82071</t>
  </si>
  <si>
    <t>82072</t>
  </si>
  <si>
    <t>82073</t>
  </si>
  <si>
    <t>82074</t>
  </si>
  <si>
    <t>82075</t>
  </si>
  <si>
    <t>82076</t>
  </si>
  <si>
    <t>82077</t>
  </si>
  <si>
    <t>82078</t>
  </si>
  <si>
    <t>82079</t>
  </si>
  <si>
    <t>82080</t>
  </si>
  <si>
    <t>82081</t>
  </si>
  <si>
    <t>82082</t>
  </si>
  <si>
    <t>82083</t>
  </si>
  <si>
    <t>82084</t>
  </si>
  <si>
    <t>82085</t>
  </si>
  <si>
    <t>82086</t>
  </si>
  <si>
    <t>82087</t>
  </si>
  <si>
    <t>82088</t>
  </si>
  <si>
    <t>82089</t>
  </si>
  <si>
    <t>82090</t>
  </si>
  <si>
    <t>82091</t>
  </si>
  <si>
    <t>82092</t>
  </si>
  <si>
    <t>82093</t>
  </si>
  <si>
    <t>82094</t>
  </si>
  <si>
    <t>82095</t>
  </si>
  <si>
    <t>82096</t>
  </si>
  <si>
    <t>82097</t>
  </si>
  <si>
    <t>82098</t>
  </si>
  <si>
    <t>82099</t>
  </si>
  <si>
    <t>82100</t>
  </si>
  <si>
    <t>82101</t>
  </si>
  <si>
    <t>82102</t>
  </si>
  <si>
    <t>82103</t>
  </si>
  <si>
    <t>82104</t>
  </si>
  <si>
    <t>82105</t>
  </si>
  <si>
    <t>82106</t>
  </si>
  <si>
    <t>82107</t>
  </si>
  <si>
    <t>82108</t>
  </si>
  <si>
    <t>82109</t>
  </si>
  <si>
    <t>82110</t>
  </si>
  <si>
    <t>82111</t>
  </si>
  <si>
    <t>82112</t>
  </si>
  <si>
    <t>82113</t>
  </si>
  <si>
    <t>82114</t>
  </si>
  <si>
    <t>82115</t>
  </si>
  <si>
    <t>82116</t>
  </si>
  <si>
    <t>82117</t>
  </si>
  <si>
    <t>82118</t>
  </si>
  <si>
    <t>82119</t>
  </si>
  <si>
    <t>82120</t>
  </si>
  <si>
    <t>82122</t>
  </si>
  <si>
    <t>82123</t>
  </si>
  <si>
    <t>82124</t>
  </si>
  <si>
    <t>82125</t>
  </si>
  <si>
    <t>82126</t>
  </si>
  <si>
    <t>82127</t>
  </si>
  <si>
    <t>82128</t>
  </si>
  <si>
    <t>82129</t>
  </si>
  <si>
    <t>82130</t>
  </si>
  <si>
    <t>82131</t>
  </si>
  <si>
    <t>82132</t>
  </si>
  <si>
    <t>82133</t>
  </si>
  <si>
    <t>82134</t>
  </si>
  <si>
    <t>82135</t>
  </si>
  <si>
    <t>82136</t>
  </si>
  <si>
    <t>82137</t>
  </si>
  <si>
    <t>82138</t>
  </si>
  <si>
    <t>82139</t>
  </si>
  <si>
    <t>82140</t>
  </si>
  <si>
    <t>82141</t>
  </si>
  <si>
    <t>82142</t>
  </si>
  <si>
    <t>82143</t>
  </si>
  <si>
    <t>82144</t>
  </si>
  <si>
    <t>82145</t>
  </si>
  <si>
    <t>82146</t>
  </si>
  <si>
    <t>82147</t>
  </si>
  <si>
    <t>82148</t>
  </si>
  <si>
    <t>82149</t>
  </si>
  <si>
    <t>82150</t>
  </si>
  <si>
    <t>82151</t>
  </si>
  <si>
    <t>82152</t>
  </si>
  <si>
    <t>82153</t>
  </si>
  <si>
    <t>82154</t>
  </si>
  <si>
    <t>82155</t>
  </si>
  <si>
    <t>82156</t>
  </si>
  <si>
    <t>82157</t>
  </si>
  <si>
    <t>82158</t>
  </si>
  <si>
    <t>82159</t>
  </si>
  <si>
    <t>82160</t>
  </si>
  <si>
    <t>82161</t>
  </si>
  <si>
    <t>82162</t>
  </si>
  <si>
    <t>82163</t>
  </si>
  <si>
    <t>82164</t>
  </si>
  <si>
    <t>82165</t>
  </si>
  <si>
    <t>82166</t>
  </si>
  <si>
    <t>82167</t>
  </si>
  <si>
    <t>82168</t>
  </si>
  <si>
    <t>82169</t>
  </si>
  <si>
    <t>82170</t>
  </si>
  <si>
    <t>82171</t>
  </si>
  <si>
    <t>82172</t>
  </si>
  <si>
    <t>82173</t>
  </si>
  <si>
    <t>82174</t>
  </si>
  <si>
    <t>82175</t>
  </si>
  <si>
    <t>82176</t>
  </si>
  <si>
    <t>82177</t>
  </si>
  <si>
    <t>82178</t>
  </si>
  <si>
    <t>82179</t>
  </si>
  <si>
    <t>82180</t>
  </si>
  <si>
    <t>82181</t>
  </si>
  <si>
    <t>82182</t>
  </si>
  <si>
    <t>82183</t>
  </si>
  <si>
    <t>82184</t>
  </si>
  <si>
    <t>82185</t>
  </si>
  <si>
    <t>82186</t>
  </si>
  <si>
    <t>82187</t>
  </si>
  <si>
    <t>82188</t>
  </si>
  <si>
    <t>82189</t>
  </si>
  <si>
    <t>82190</t>
  </si>
  <si>
    <t>82191</t>
  </si>
  <si>
    <t>82192</t>
  </si>
  <si>
    <t>82193</t>
  </si>
  <si>
    <t>82194</t>
  </si>
  <si>
    <t>82195</t>
  </si>
  <si>
    <t>44001</t>
  </si>
  <si>
    <t>44002</t>
  </si>
  <si>
    <t>44003</t>
  </si>
  <si>
    <t>44005</t>
  </si>
  <si>
    <t>44006</t>
  </si>
  <si>
    <t>44007</t>
  </si>
  <si>
    <t>44010</t>
  </si>
  <si>
    <t>44012</t>
  </si>
  <si>
    <t>44013</t>
  </si>
  <si>
    <t>44014</t>
  </si>
  <si>
    <t>44016</t>
  </si>
  <si>
    <t>44019</t>
  </si>
  <si>
    <t>44021</t>
  </si>
  <si>
    <t>44022</t>
  </si>
  <si>
    <t>44023</t>
  </si>
  <si>
    <t>44024</t>
  </si>
  <si>
    <t>44025</t>
  </si>
  <si>
    <t>44027</t>
  </si>
  <si>
    <t>44028</t>
  </si>
  <si>
    <t>44029</t>
  </si>
  <si>
    <t>44030</t>
  </si>
  <si>
    <t>44031</t>
  </si>
  <si>
    <t>44032</t>
  </si>
  <si>
    <t>44033</t>
  </si>
  <si>
    <t>44036</t>
  </si>
  <si>
    <t>44037</t>
  </si>
  <si>
    <t>44038</t>
  </si>
  <si>
    <t>44039</t>
  </si>
  <si>
    <t>44044</t>
  </si>
  <si>
    <t>44045</t>
  </si>
  <si>
    <t>44046</t>
  </si>
  <si>
    <t>44048</t>
  </si>
  <si>
    <t>44049</t>
  </si>
  <si>
    <t>44050</t>
  </si>
  <si>
    <t>44051</t>
  </si>
  <si>
    <t>44052</t>
  </si>
  <si>
    <t>44053</t>
  </si>
  <si>
    <t>44054</t>
  </si>
  <si>
    <t>44056</t>
  </si>
  <si>
    <t>44057</t>
  </si>
  <si>
    <t>44058</t>
  </si>
  <si>
    <t>44061</t>
  </si>
  <si>
    <t>44062</t>
  </si>
  <si>
    <t>44065</t>
  </si>
  <si>
    <t>44066</t>
  </si>
  <si>
    <t>44067</t>
  </si>
  <si>
    <t>44068</t>
  </si>
  <si>
    <t>44072</t>
  </si>
  <si>
    <t>44073</t>
  </si>
  <si>
    <t>44075</t>
  </si>
  <si>
    <t>44076</t>
  </si>
  <si>
    <t>44077</t>
  </si>
  <si>
    <t>44078</t>
  </si>
  <si>
    <t>44079</t>
  </si>
  <si>
    <t>44080</t>
  </si>
  <si>
    <t>44081</t>
  </si>
  <si>
    <t>44082</t>
  </si>
  <si>
    <t>44083</t>
  </si>
  <si>
    <t>44085</t>
  </si>
  <si>
    <t>44086</t>
  </si>
  <si>
    <t>44087</t>
  </si>
  <si>
    <t>44088</t>
  </si>
  <si>
    <t>44089</t>
  </si>
  <si>
    <t>44090</t>
  </si>
  <si>
    <t>44091</t>
  </si>
  <si>
    <t>44092</t>
  </si>
  <si>
    <t>44094</t>
  </si>
  <si>
    <t>44095</t>
  </si>
  <si>
    <t>44096</t>
  </si>
  <si>
    <t>44097</t>
  </si>
  <si>
    <t>44098</t>
  </si>
  <si>
    <t>44099</t>
  </si>
  <si>
    <t>44100</t>
  </si>
  <si>
    <t>44102</t>
  </si>
  <si>
    <t>44104</t>
  </si>
  <si>
    <t>44105</t>
  </si>
  <si>
    <t>44106</t>
  </si>
  <si>
    <t>44107</t>
  </si>
  <si>
    <t>44108</t>
  </si>
  <si>
    <t>44110</t>
  </si>
  <si>
    <t>44111</t>
  </si>
  <si>
    <t>44112</t>
  </si>
  <si>
    <t>44113</t>
  </si>
  <si>
    <t>44115</t>
  </si>
  <si>
    <t>44116</t>
  </si>
  <si>
    <t>44117</t>
  </si>
  <si>
    <t>44118</t>
  </si>
  <si>
    <t>44119</t>
  </si>
  <si>
    <t>44121</t>
  </si>
  <si>
    <t>44122</t>
  </si>
  <si>
    <t>44123</t>
  </si>
  <si>
    <t>44124</t>
  </si>
  <si>
    <t>44125</t>
  </si>
  <si>
    <t>44126</t>
  </si>
  <si>
    <t>44127</t>
  </si>
  <si>
    <t>44128</t>
  </si>
  <si>
    <t>44131</t>
  </si>
  <si>
    <t>44134</t>
  </si>
  <si>
    <t>44135</t>
  </si>
  <si>
    <t>44136</t>
  </si>
  <si>
    <t>44137</t>
  </si>
  <si>
    <t>44138</t>
  </si>
  <si>
    <t>44139</t>
  </si>
  <si>
    <t>44140</t>
  </si>
  <si>
    <t>44141</t>
  </si>
  <si>
    <t>44142</t>
  </si>
  <si>
    <t>44144</t>
  </si>
  <si>
    <t>44145</t>
  </si>
  <si>
    <t>44146</t>
  </si>
  <si>
    <t>44148</t>
  </si>
  <si>
    <t>44149</t>
  </si>
  <si>
    <t>44151</t>
  </si>
  <si>
    <t>44152</t>
  </si>
  <si>
    <t>44153</t>
  </si>
  <si>
    <t>44155</t>
  </si>
  <si>
    <t>44156</t>
  </si>
  <si>
    <t>44157</t>
  </si>
  <si>
    <t>44159</t>
  </si>
  <si>
    <t>44161</t>
  </si>
  <si>
    <t>44163</t>
  </si>
  <si>
    <t>44164</t>
  </si>
  <si>
    <t>44165</t>
  </si>
  <si>
    <t>44169</t>
  </si>
  <si>
    <t>44170</t>
  </si>
  <si>
    <t>44173</t>
  </si>
  <si>
    <t>44174</t>
  </si>
  <si>
    <t>44175</t>
  </si>
  <si>
    <t>44178</t>
  </si>
  <si>
    <t>44179</t>
  </si>
  <si>
    <t>44180</t>
  </si>
  <si>
    <t>44182</t>
  </si>
  <si>
    <t>44183</t>
  </si>
  <si>
    <t>44185</t>
  </si>
  <si>
    <t>44187</t>
  </si>
  <si>
    <t>44188</t>
  </si>
  <si>
    <t>44189</t>
  </si>
  <si>
    <t>44192</t>
  </si>
  <si>
    <t>44193</t>
  </si>
  <si>
    <t>44196</t>
  </si>
  <si>
    <t>44197</t>
  </si>
  <si>
    <t>44199</t>
  </si>
  <si>
    <t>44200</t>
  </si>
  <si>
    <t>44202</t>
  </si>
  <si>
    <t>44203</t>
  </si>
  <si>
    <t>44205</t>
  </si>
  <si>
    <t>44206</t>
  </si>
  <si>
    <t>44207</t>
  </si>
  <si>
    <t>44208</t>
  </si>
  <si>
    <t>44211</t>
  </si>
  <si>
    <t>44212</t>
  </si>
  <si>
    <t>44213</t>
  </si>
  <si>
    <t>44214</t>
  </si>
  <si>
    <t>44216</t>
  </si>
  <si>
    <t>44217</t>
  </si>
  <si>
    <t>44218</t>
  </si>
  <si>
    <t>44220</t>
  </si>
  <si>
    <t>44221</t>
  </si>
  <si>
    <t>44222</t>
  </si>
  <si>
    <t>44223</t>
  </si>
  <si>
    <t>44224</t>
  </si>
  <si>
    <t>49002</t>
  </si>
  <si>
    <t>49003</t>
  </si>
  <si>
    <t>49008</t>
  </si>
  <si>
    <t>49009</t>
  </si>
  <si>
    <t>49010</t>
  </si>
  <si>
    <t>49011</t>
  </si>
  <si>
    <t>49012</t>
  </si>
  <si>
    <t>49017</t>
  </si>
  <si>
    <t>49018</t>
  </si>
  <si>
    <t>49022</t>
  </si>
  <si>
    <t>49023</t>
  </si>
  <si>
    <t>49026</t>
  </si>
  <si>
    <t>49027</t>
  </si>
  <si>
    <t>49028</t>
  </si>
  <si>
    <t>49029</t>
  </si>
  <si>
    <t>49030</t>
  </si>
  <si>
    <t>49036</t>
  </si>
  <si>
    <t>49038</t>
  </si>
  <si>
    <t>49041</t>
  </si>
  <si>
    <t>49045</t>
  </si>
  <si>
    <t>49048</t>
  </si>
  <si>
    <t>49050</t>
  </si>
  <si>
    <t>49053</t>
  </si>
  <si>
    <t>49054</t>
  </si>
  <si>
    <t>49055</t>
  </si>
  <si>
    <t>49056</t>
  </si>
  <si>
    <t>49057</t>
  </si>
  <si>
    <t>49058</t>
  </si>
  <si>
    <t>49060</t>
  </si>
  <si>
    <t>49061</t>
  </si>
  <si>
    <t>49063</t>
  </si>
  <si>
    <t>49064</t>
  </si>
  <si>
    <t>49067</t>
  </si>
  <si>
    <t>49068</t>
  </si>
  <si>
    <t>49069</t>
  </si>
  <si>
    <t>49070</t>
  </si>
  <si>
    <t>49076</t>
  </si>
  <si>
    <t>49080</t>
  </si>
  <si>
    <t>49082</t>
  </si>
  <si>
    <t>49086</t>
  </si>
  <si>
    <t>49089</t>
  </si>
  <si>
    <t>49090</t>
  </si>
  <si>
    <t>49092</t>
  </si>
  <si>
    <t>49100</t>
  </si>
  <si>
    <t>49102</t>
  </si>
  <si>
    <t>49107</t>
  </si>
  <si>
    <t>49109</t>
  </si>
  <si>
    <t>49110</t>
  </si>
  <si>
    <t>49112</t>
  </si>
  <si>
    <t>49113</t>
  </si>
  <si>
    <t>49114</t>
  </si>
  <si>
    <t>49120</t>
  </si>
  <si>
    <t>49121</t>
  </si>
  <si>
    <t>49123</t>
  </si>
  <si>
    <t>49125</t>
  </si>
  <si>
    <t>49127</t>
  </si>
  <si>
    <t>49129</t>
  </si>
  <si>
    <t>49130</t>
  </si>
  <si>
    <t>49131</t>
  </si>
  <si>
    <t>49132</t>
  </si>
  <si>
    <t>49135</t>
  </si>
  <si>
    <t>49138</t>
  </si>
  <si>
    <t>49140</t>
  </si>
  <si>
    <t>49155</t>
  </si>
  <si>
    <t>49160</t>
  </si>
  <si>
    <t>49161</t>
  </si>
  <si>
    <t>49163</t>
  </si>
  <si>
    <t>49170</t>
  </si>
  <si>
    <t>49171</t>
  </si>
  <si>
    <t>49174</t>
  </si>
  <si>
    <t>49176</t>
  </si>
  <si>
    <t>49178</t>
  </si>
  <si>
    <t>49180</t>
  </si>
  <si>
    <t>49182</t>
  </si>
  <si>
    <t>49183</t>
  </si>
  <si>
    <t>49188</t>
  </si>
  <si>
    <t>49192</t>
  </si>
  <si>
    <t>49193</t>
  </si>
  <si>
    <t>49194</t>
  </si>
  <si>
    <t>49195</t>
  </si>
  <si>
    <t>49200</t>
  </si>
  <si>
    <t>49201</t>
  </si>
  <si>
    <t>49205</t>
  </si>
  <si>
    <t>49209</t>
  </si>
  <si>
    <t>49211</t>
  </si>
  <si>
    <t>49215</t>
  </si>
  <si>
    <t>49216</t>
  </si>
  <si>
    <t>49217</t>
  </si>
  <si>
    <t>49218</t>
  </si>
  <si>
    <t>49219</t>
  </si>
  <si>
    <t>49220</t>
  </si>
  <si>
    <t>49221</t>
  </si>
  <si>
    <t>49222</t>
  </si>
  <si>
    <t>49224</t>
  </si>
  <si>
    <t>49228</t>
  </si>
  <si>
    <t>49231</t>
  </si>
  <si>
    <t>49235</t>
  </si>
  <si>
    <t>49236</t>
  </si>
  <si>
    <t>49237</t>
  </si>
  <si>
    <t>49240</t>
  </si>
  <si>
    <t>49241</t>
  </si>
  <si>
    <t>49244</t>
  </si>
  <si>
    <t>49247</t>
  </si>
  <si>
    <t>49248</t>
  </si>
  <si>
    <t>49253</t>
  </si>
  <si>
    <t>49257</t>
  </si>
  <si>
    <t>49259</t>
  </si>
  <si>
    <t>49260</t>
  </si>
  <si>
    <t>49261</t>
  </si>
  <si>
    <t>49262</t>
  </si>
  <si>
    <t>49266</t>
  </si>
  <si>
    <t>49269</t>
  </si>
  <si>
    <t>49271</t>
  </si>
  <si>
    <t>49272</t>
  </si>
  <si>
    <t>49283</t>
  </si>
  <si>
    <t>49284</t>
  </si>
  <si>
    <t>49288</t>
  </si>
  <si>
    <t>49291</t>
  </si>
  <si>
    <t>49292</t>
  </si>
  <si>
    <t>49294</t>
  </si>
  <si>
    <t>49298</t>
  </si>
  <si>
    <t>49299</t>
  </si>
  <si>
    <t>49301</t>
  </si>
  <si>
    <t>49302</t>
  </si>
  <si>
    <t>49306</t>
  </si>
  <si>
    <t>49307</t>
  </si>
  <si>
    <t>49308</t>
  </si>
  <si>
    <t>49310</t>
  </si>
  <si>
    <t>49311</t>
  </si>
  <si>
    <t>49321</t>
  </si>
  <si>
    <t>49326</t>
  </si>
  <si>
    <t>49329</t>
  </si>
  <si>
    <t>49330</t>
  </si>
  <si>
    <t>49331</t>
  </si>
  <si>
    <t>49332</t>
  </si>
  <si>
    <t>49333</t>
  </si>
  <si>
    <t>49334</t>
  </si>
  <si>
    <t>49336</t>
  </si>
  <si>
    <t>49338</t>
  </si>
  <si>
    <t>49339</t>
  </si>
  <si>
    <t>49341</t>
  </si>
  <si>
    <t>49343</t>
  </si>
  <si>
    <t>49344</t>
  </si>
  <si>
    <t>49345</t>
  </si>
  <si>
    <t>49347</t>
  </si>
  <si>
    <t>49352</t>
  </si>
  <si>
    <t>49355</t>
  </si>
  <si>
    <t>49358</t>
  </si>
  <si>
    <t>49359</t>
  </si>
  <si>
    <t>49361</t>
  </si>
  <si>
    <t>49362</t>
  </si>
  <si>
    <t>49364</t>
  </si>
  <si>
    <t>49367</t>
  </si>
  <si>
    <t>49368</t>
  </si>
  <si>
    <t>49369</t>
  </si>
  <si>
    <t>49370</t>
  </si>
  <si>
    <t>49371</t>
  </si>
  <si>
    <t>49373</t>
  </si>
  <si>
    <t>49374</t>
  </si>
  <si>
    <t>49377</t>
  </si>
  <si>
    <t>49378</t>
  </si>
  <si>
    <t>49381</t>
  </si>
  <si>
    <t>53001</t>
  </si>
  <si>
    <t>53002</t>
  </si>
  <si>
    <t>53003</t>
  </si>
  <si>
    <t>53005</t>
  </si>
  <si>
    <t>53007</t>
  </si>
  <si>
    <t>53008</t>
  </si>
  <si>
    <t>53009</t>
  </si>
  <si>
    <t>53010</t>
  </si>
  <si>
    <t>53011</t>
  </si>
  <si>
    <t>53012</t>
  </si>
  <si>
    <t>53013</t>
  </si>
  <si>
    <t>53015</t>
  </si>
  <si>
    <t>53016</t>
  </si>
  <si>
    <t>53017</t>
  </si>
  <si>
    <t>53018</t>
  </si>
  <si>
    <t>53019</t>
  </si>
  <si>
    <t>53021</t>
  </si>
  <si>
    <t>53022</t>
  </si>
  <si>
    <t>53023</t>
  </si>
  <si>
    <t>53025</t>
  </si>
  <si>
    <t>53026</t>
  </si>
  <si>
    <t>53027</t>
  </si>
  <si>
    <t>53028</t>
  </si>
  <si>
    <t>53029</t>
  </si>
  <si>
    <t>53030</t>
  </si>
  <si>
    <t>53031</t>
  </si>
  <si>
    <t>53033</t>
  </si>
  <si>
    <t>53034</t>
  </si>
  <si>
    <t>53035</t>
  </si>
  <si>
    <t>53036</t>
  </si>
  <si>
    <t>53037</t>
  </si>
  <si>
    <t>53038</t>
  </si>
  <si>
    <t>53039</t>
  </si>
  <si>
    <t>53040</t>
  </si>
  <si>
    <t>53041</t>
  </si>
  <si>
    <t>53042</t>
  </si>
  <si>
    <t>53043</t>
  </si>
  <si>
    <t>53045</t>
  </si>
  <si>
    <t>53046</t>
  </si>
  <si>
    <t>53047</t>
  </si>
  <si>
    <t>53048</t>
  </si>
  <si>
    <t>53049</t>
  </si>
  <si>
    <t>53051</t>
  </si>
  <si>
    <t>53052</t>
  </si>
  <si>
    <t>53053</t>
  </si>
  <si>
    <t>53054</t>
  </si>
  <si>
    <t>53055</t>
  </si>
  <si>
    <t>53056</t>
  </si>
  <si>
    <t>53057</t>
  </si>
  <si>
    <t>53058</t>
  </si>
  <si>
    <t>53059</t>
  </si>
  <si>
    <t>53061</t>
  </si>
  <si>
    <t>53062</t>
  </si>
  <si>
    <t>53063</t>
  </si>
  <si>
    <t>53064</t>
  </si>
  <si>
    <t>53066</t>
  </si>
  <si>
    <t>53067</t>
  </si>
  <si>
    <t>53068</t>
  </si>
  <si>
    <t>53069</t>
  </si>
  <si>
    <t>53071</t>
  </si>
  <si>
    <t>53072</t>
  </si>
  <si>
    <t>53073</t>
  </si>
  <si>
    <t>53074</t>
  </si>
  <si>
    <t>53075</t>
  </si>
  <si>
    <t>53076</t>
  </si>
  <si>
    <t>53077</t>
  </si>
  <si>
    <t>53078</t>
  </si>
  <si>
    <t>53079</t>
  </si>
  <si>
    <t>53080</t>
  </si>
  <si>
    <t>53082</t>
  </si>
  <si>
    <t>53083</t>
  </si>
  <si>
    <t>53084</t>
  </si>
  <si>
    <t>53085</t>
  </si>
  <si>
    <t>53086</t>
  </si>
  <si>
    <t>53087</t>
  </si>
  <si>
    <t>53088</t>
  </si>
  <si>
    <t>53089</t>
  </si>
  <si>
    <t>53090</t>
  </si>
  <si>
    <t>53091</t>
  </si>
  <si>
    <t>53093</t>
  </si>
  <si>
    <t>53094</t>
  </si>
  <si>
    <t>53096</t>
  </si>
  <si>
    <t>53097</t>
  </si>
  <si>
    <t>53098</t>
  </si>
  <si>
    <t>53099</t>
  </si>
  <si>
    <t>53100</t>
  </si>
  <si>
    <t>53101</t>
  </si>
  <si>
    <t>53102</t>
  </si>
  <si>
    <t>53103</t>
  </si>
  <si>
    <t>53104</t>
  </si>
  <si>
    <t>53105</t>
  </si>
  <si>
    <t>53106</t>
  </si>
  <si>
    <t>53107</t>
  </si>
  <si>
    <t>53108</t>
  </si>
  <si>
    <t>53109</t>
  </si>
  <si>
    <t>53110</t>
  </si>
  <si>
    <t>53111</t>
  </si>
  <si>
    <t>53112</t>
  </si>
  <si>
    <t>53113</t>
  </si>
  <si>
    <t>53114</t>
  </si>
  <si>
    <t>53115</t>
  </si>
  <si>
    <t>53116</t>
  </si>
  <si>
    <t>53117</t>
  </si>
  <si>
    <t>53118</t>
  </si>
  <si>
    <t>53119</t>
  </si>
  <si>
    <t>53120</t>
  </si>
  <si>
    <t>53121</t>
  </si>
  <si>
    <t>53122</t>
  </si>
  <si>
    <t>53123</t>
  </si>
  <si>
    <t>53124</t>
  </si>
  <si>
    <t>53125</t>
  </si>
  <si>
    <t>53126</t>
  </si>
  <si>
    <t>53127</t>
  </si>
  <si>
    <t>53128</t>
  </si>
  <si>
    <t>53129</t>
  </si>
  <si>
    <t>53131</t>
  </si>
  <si>
    <t>53132</t>
  </si>
  <si>
    <t>53133</t>
  </si>
  <si>
    <t>53134</t>
  </si>
  <si>
    <t>53135</t>
  </si>
  <si>
    <t>53136</t>
  </si>
  <si>
    <t>53137</t>
  </si>
  <si>
    <t>53139</t>
  </si>
  <si>
    <t>53140</t>
  </si>
  <si>
    <t>53141</t>
  </si>
  <si>
    <t>53142</t>
  </si>
  <si>
    <t>53143</t>
  </si>
  <si>
    <t>53144</t>
  </si>
  <si>
    <t>53145</t>
  </si>
  <si>
    <t>53146</t>
  </si>
  <si>
    <t>53147</t>
  </si>
  <si>
    <t>53148</t>
  </si>
  <si>
    <t>53150</t>
  </si>
  <si>
    <t>53151</t>
  </si>
  <si>
    <t>53152</t>
  </si>
  <si>
    <t>53153</t>
  </si>
  <si>
    <t>53154</t>
  </si>
  <si>
    <t>53155</t>
  </si>
  <si>
    <t>53156</t>
  </si>
  <si>
    <t>53157</t>
  </si>
  <si>
    <t>53158</t>
  </si>
  <si>
    <t>53160</t>
  </si>
  <si>
    <t>53161</t>
  </si>
  <si>
    <t>53162</t>
  </si>
  <si>
    <t>53163</t>
  </si>
  <si>
    <t>53164</t>
  </si>
  <si>
    <t>53165</t>
  </si>
  <si>
    <t>53168</t>
  </si>
  <si>
    <t>53169</t>
  </si>
  <si>
    <t>53170</t>
  </si>
  <si>
    <t>53172</t>
  </si>
  <si>
    <t>53173</t>
  </si>
  <si>
    <t>53174</t>
  </si>
  <si>
    <t>53175</t>
  </si>
  <si>
    <t>53176</t>
  </si>
  <si>
    <t>53177</t>
  </si>
  <si>
    <t>53178</t>
  </si>
  <si>
    <t>53179</t>
  </si>
  <si>
    <t>53180</t>
  </si>
  <si>
    <t>53181</t>
  </si>
  <si>
    <t>53182</t>
  </si>
  <si>
    <t>53184</t>
  </si>
  <si>
    <t>53185</t>
  </si>
  <si>
    <t>53186</t>
  </si>
  <si>
    <t>53187</t>
  </si>
  <si>
    <t>53188</t>
  </si>
  <si>
    <t>53189</t>
  </si>
  <si>
    <t>53190</t>
  </si>
  <si>
    <t>53191</t>
  </si>
  <si>
    <t>53192</t>
  </si>
  <si>
    <t>53193</t>
  </si>
  <si>
    <t>53195</t>
  </si>
  <si>
    <t>53196</t>
  </si>
  <si>
    <t>53197</t>
  </si>
  <si>
    <t>53198</t>
  </si>
  <si>
    <t>53199</t>
  </si>
  <si>
    <t>53200</t>
  </si>
  <si>
    <t>53201</t>
  </si>
  <si>
    <t>53202</t>
  </si>
  <si>
    <t>53203</t>
  </si>
  <si>
    <t>53204</t>
  </si>
  <si>
    <t>53206</t>
  </si>
  <si>
    <t>53208</t>
  </si>
  <si>
    <t>53209</t>
  </si>
  <si>
    <t>53210</t>
  </si>
  <si>
    <t>53211</t>
  </si>
  <si>
    <t>53212</t>
  </si>
  <si>
    <t>53213</t>
  </si>
  <si>
    <t>53214</t>
  </si>
  <si>
    <t>53216</t>
  </si>
  <si>
    <t>53218</t>
  </si>
  <si>
    <t>53219</t>
  </si>
  <si>
    <t>53220</t>
  </si>
  <si>
    <t>53221</t>
  </si>
  <si>
    <t>53222</t>
  </si>
  <si>
    <t>53223</t>
  </si>
  <si>
    <t>53224</t>
  </si>
  <si>
    <t>53225</t>
  </si>
  <si>
    <t>53226</t>
  </si>
  <si>
    <t>53228</t>
  </si>
  <si>
    <t>53229</t>
  </si>
  <si>
    <t>53230</t>
  </si>
  <si>
    <t>53232</t>
  </si>
  <si>
    <t>53233</t>
  </si>
  <si>
    <t>53234</t>
  </si>
  <si>
    <t>53235</t>
  </si>
  <si>
    <t>53236</t>
  </si>
  <si>
    <t>53237</t>
  </si>
  <si>
    <t>53238</t>
  </si>
  <si>
    <t>53239</t>
  </si>
  <si>
    <t>53240</t>
  </si>
  <si>
    <t>53242</t>
  </si>
  <si>
    <t>53243</t>
  </si>
  <si>
    <t>53245</t>
  </si>
  <si>
    <t>53246</t>
  </si>
  <si>
    <t>53247</t>
  </si>
  <si>
    <t>53248</t>
  </si>
  <si>
    <t>53249</t>
  </si>
  <si>
    <t>53250</t>
  </si>
  <si>
    <t>53251</t>
  </si>
  <si>
    <t>53253</t>
  </si>
  <si>
    <t>53255</t>
  </si>
  <si>
    <t>53256</t>
  </si>
  <si>
    <t>53257</t>
  </si>
  <si>
    <t>53258</t>
  </si>
  <si>
    <t>53259</t>
  </si>
  <si>
    <t>53260</t>
  </si>
  <si>
    <t>53261</t>
  </si>
  <si>
    <t>53262</t>
  </si>
  <si>
    <t>53263</t>
  </si>
  <si>
    <t>53264</t>
  </si>
  <si>
    <t>53265</t>
  </si>
  <si>
    <t>53266</t>
  </si>
  <si>
    <t>53267</t>
  </si>
  <si>
    <t>53269</t>
  </si>
  <si>
    <t>53270</t>
  </si>
  <si>
    <t>53271</t>
  </si>
  <si>
    <t>53272</t>
  </si>
  <si>
    <t>53273</t>
  </si>
  <si>
    <t>53274</t>
  </si>
  <si>
    <t>53276</t>
  </si>
  <si>
    <t>72002</t>
  </si>
  <si>
    <t>72004</t>
  </si>
  <si>
    <t>72005</t>
  </si>
  <si>
    <t>72006</t>
  </si>
  <si>
    <t>72007</t>
  </si>
  <si>
    <t>72009</t>
  </si>
  <si>
    <t>72010</t>
  </si>
  <si>
    <t>72011</t>
  </si>
  <si>
    <t>72012</t>
  </si>
  <si>
    <t>72013</t>
  </si>
  <si>
    <t>72015</t>
  </si>
  <si>
    <t>72016</t>
  </si>
  <si>
    <t>72017</t>
  </si>
  <si>
    <t>72018</t>
  </si>
  <si>
    <t>72019</t>
  </si>
  <si>
    <t>72020</t>
  </si>
  <si>
    <t>72021</t>
  </si>
  <si>
    <t>72022</t>
  </si>
  <si>
    <t>72023</t>
  </si>
  <si>
    <t>72024</t>
  </si>
  <si>
    <t>72025</t>
  </si>
  <si>
    <t>72026</t>
  </si>
  <si>
    <t>72027</t>
  </si>
  <si>
    <t>72028</t>
  </si>
  <si>
    <t>72029</t>
  </si>
  <si>
    <t>72031</t>
  </si>
  <si>
    <t>72032</t>
  </si>
  <si>
    <t>72034</t>
  </si>
  <si>
    <t>72035</t>
  </si>
  <si>
    <t>72036</t>
  </si>
  <si>
    <t>72037</t>
  </si>
  <si>
    <t>72038</t>
  </si>
  <si>
    <t>72039</t>
  </si>
  <si>
    <t>72040</t>
  </si>
  <si>
    <t>72041</t>
  </si>
  <si>
    <t>72042</t>
  </si>
  <si>
    <t>72043</t>
  </si>
  <si>
    <t>72044</t>
  </si>
  <si>
    <t>72045</t>
  </si>
  <si>
    <t>72046</t>
  </si>
  <si>
    <t>72047</t>
  </si>
  <si>
    <t>72048</t>
  </si>
  <si>
    <t>72049</t>
  </si>
  <si>
    <t>72050</t>
  </si>
  <si>
    <t>72051</t>
  </si>
  <si>
    <t>72052</t>
  </si>
  <si>
    <t>72053</t>
  </si>
  <si>
    <t>72054</t>
  </si>
  <si>
    <t>72056</t>
  </si>
  <si>
    <t>72057</t>
  </si>
  <si>
    <t>72058</t>
  </si>
  <si>
    <t>72059</t>
  </si>
  <si>
    <t>72060</t>
  </si>
  <si>
    <t>72061</t>
  </si>
  <si>
    <t>72062</t>
  </si>
  <si>
    <t>72064</t>
  </si>
  <si>
    <t>72066</t>
  </si>
  <si>
    <t>72067</t>
  </si>
  <si>
    <t>72068</t>
  </si>
  <si>
    <t>72070</t>
  </si>
  <si>
    <t>72071</t>
  </si>
  <si>
    <t>72072</t>
  </si>
  <si>
    <t>72073</t>
  </si>
  <si>
    <t>72074</t>
  </si>
  <si>
    <t>72075</t>
  </si>
  <si>
    <t>72076</t>
  </si>
  <si>
    <t>72077</t>
  </si>
  <si>
    <t>72078</t>
  </si>
  <si>
    <t>72079</t>
  </si>
  <si>
    <t>72080</t>
  </si>
  <si>
    <t>72083</t>
  </si>
  <si>
    <t>72084</t>
  </si>
  <si>
    <t>72085</t>
  </si>
  <si>
    <t>72086</t>
  </si>
  <si>
    <t>72087</t>
  </si>
  <si>
    <t>72088</t>
  </si>
  <si>
    <t>72089</t>
  </si>
  <si>
    <t>72090</t>
  </si>
  <si>
    <t>72091</t>
  </si>
  <si>
    <t>72093</t>
  </si>
  <si>
    <t>72094</t>
  </si>
  <si>
    <t>72096</t>
  </si>
  <si>
    <t>72098</t>
  </si>
  <si>
    <t>72099</t>
  </si>
  <si>
    <t>72100</t>
  </si>
  <si>
    <t>72101</t>
  </si>
  <si>
    <t>72102</t>
  </si>
  <si>
    <t>72103</t>
  </si>
  <si>
    <t>72104</t>
  </si>
  <si>
    <t>72105</t>
  </si>
  <si>
    <t>72106</t>
  </si>
  <si>
    <t>72107</t>
  </si>
  <si>
    <t>72109</t>
  </si>
  <si>
    <t>72110</t>
  </si>
  <si>
    <t>72111</t>
  </si>
  <si>
    <t>72112</t>
  </si>
  <si>
    <t>72113</t>
  </si>
  <si>
    <t>72114</t>
  </si>
  <si>
    <t>72115</t>
  </si>
  <si>
    <t>72118</t>
  </si>
  <si>
    <t>72119</t>
  </si>
  <si>
    <t>72120</t>
  </si>
  <si>
    <t>72121</t>
  </si>
  <si>
    <t>72122</t>
  </si>
  <si>
    <t>72123</t>
  </si>
  <si>
    <t>72124</t>
  </si>
  <si>
    <t>72125</t>
  </si>
  <si>
    <t>72126</t>
  </si>
  <si>
    <t>72127</t>
  </si>
  <si>
    <t>72128</t>
  </si>
  <si>
    <t>72129</t>
  </si>
  <si>
    <t>72130</t>
  </si>
  <si>
    <t>72131</t>
  </si>
  <si>
    <t>72132</t>
  </si>
  <si>
    <t>72133</t>
  </si>
  <si>
    <t>72134</t>
  </si>
  <si>
    <t>72135</t>
  </si>
  <si>
    <t>72136</t>
  </si>
  <si>
    <t>72137</t>
  </si>
  <si>
    <t>72138</t>
  </si>
  <si>
    <t>72139</t>
  </si>
  <si>
    <t>72141</t>
  </si>
  <si>
    <t>72142</t>
  </si>
  <si>
    <t>72143</t>
  </si>
  <si>
    <t>72144</t>
  </si>
  <si>
    <t>72145</t>
  </si>
  <si>
    <t>72146</t>
  </si>
  <si>
    <t>72147</t>
  </si>
  <si>
    <t>72148</t>
  </si>
  <si>
    <t>72149</t>
  </si>
  <si>
    <t>72150</t>
  </si>
  <si>
    <t>72151</t>
  </si>
  <si>
    <t>72152</t>
  </si>
  <si>
    <t>72153</t>
  </si>
  <si>
    <t>72154</t>
  </si>
  <si>
    <t>72156</t>
  </si>
  <si>
    <t>72157</t>
  </si>
  <si>
    <t>72158</t>
  </si>
  <si>
    <t>72160</t>
  </si>
  <si>
    <t>72161</t>
  </si>
  <si>
    <t>72163</t>
  </si>
  <si>
    <t>72164</t>
  </si>
  <si>
    <t>72165</t>
  </si>
  <si>
    <t>72166</t>
  </si>
  <si>
    <t>72167</t>
  </si>
  <si>
    <t>72168</t>
  </si>
  <si>
    <t>72169</t>
  </si>
  <si>
    <t>72170</t>
  </si>
  <si>
    <t>72171</t>
  </si>
  <si>
    <t>72172</t>
  </si>
  <si>
    <t>72173</t>
  </si>
  <si>
    <t>72174</t>
  </si>
  <si>
    <t>72175</t>
  </si>
  <si>
    <t>72176</t>
  </si>
  <si>
    <t>72177</t>
  </si>
  <si>
    <t>72178</t>
  </si>
  <si>
    <t>72179</t>
  </si>
  <si>
    <t>72180</t>
  </si>
  <si>
    <t>72182</t>
  </si>
  <si>
    <t>72183</t>
  </si>
  <si>
    <t>72184</t>
  </si>
  <si>
    <t>72185</t>
  </si>
  <si>
    <t>72186</t>
  </si>
  <si>
    <t>72187</t>
  </si>
  <si>
    <t>72188</t>
  </si>
  <si>
    <t>72189</t>
  </si>
  <si>
    <t>72190</t>
  </si>
  <si>
    <t>72191</t>
  </si>
  <si>
    <t>72192</t>
  </si>
  <si>
    <t>72193</t>
  </si>
  <si>
    <t>72194</t>
  </si>
  <si>
    <t>72195</t>
  </si>
  <si>
    <t>72196</t>
  </si>
  <si>
    <t>72197</t>
  </si>
  <si>
    <t>72199</t>
  </si>
  <si>
    <t>72201</t>
  </si>
  <si>
    <t>72202</t>
  </si>
  <si>
    <t>72204</t>
  </si>
  <si>
    <t>72205</t>
  </si>
  <si>
    <t>72208</t>
  </si>
  <si>
    <t>72209</t>
  </si>
  <si>
    <t>72210</t>
  </si>
  <si>
    <t>72211</t>
  </si>
  <si>
    <t>72212</t>
  </si>
  <si>
    <t>72214</t>
  </si>
  <si>
    <t>72215</t>
  </si>
  <si>
    <t>72216</t>
  </si>
  <si>
    <t>72217</t>
  </si>
  <si>
    <t>72218</t>
  </si>
  <si>
    <t>72219</t>
  </si>
  <si>
    <t>72220</t>
  </si>
  <si>
    <t>72221</t>
  </si>
  <si>
    <t>72222</t>
  </si>
  <si>
    <t>72223</t>
  </si>
  <si>
    <t>72224</t>
  </si>
  <si>
    <t>72225</t>
  </si>
  <si>
    <t>72226</t>
  </si>
  <si>
    <t>72227</t>
  </si>
  <si>
    <t>72228</t>
  </si>
  <si>
    <t>72229</t>
  </si>
  <si>
    <t>72230</t>
  </si>
  <si>
    <t>72231</t>
  </si>
  <si>
    <t>72232</t>
  </si>
  <si>
    <t>72233</t>
  </si>
  <si>
    <t>72234</t>
  </si>
  <si>
    <t>72235</t>
  </si>
  <si>
    <t>72236</t>
  </si>
  <si>
    <t>72237</t>
  </si>
  <si>
    <t>72238</t>
  </si>
  <si>
    <t>72239</t>
  </si>
  <si>
    <t>72241</t>
  </si>
  <si>
    <t>72243</t>
  </si>
  <si>
    <t>72244</t>
  </si>
  <si>
    <t>72245</t>
  </si>
  <si>
    <t>72246</t>
  </si>
  <si>
    <t>72247</t>
  </si>
  <si>
    <t>72248</t>
  </si>
  <si>
    <t>72249</t>
  </si>
  <si>
    <t>72250</t>
  </si>
  <si>
    <t>72251</t>
  </si>
  <si>
    <t>72252</t>
  </si>
  <si>
    <t>72254</t>
  </si>
  <si>
    <t>72255</t>
  </si>
  <si>
    <t>72256</t>
  </si>
  <si>
    <t>72259</t>
  </si>
  <si>
    <t>72260</t>
  </si>
  <si>
    <t>72261</t>
  </si>
  <si>
    <t>72262</t>
  </si>
  <si>
    <t>72264</t>
  </si>
  <si>
    <t>72265</t>
  </si>
  <si>
    <t>72266</t>
  </si>
  <si>
    <t>72267</t>
  </si>
  <si>
    <t>72268</t>
  </si>
  <si>
    <t>72269</t>
  </si>
  <si>
    <t>72270</t>
  </si>
  <si>
    <t>72271</t>
  </si>
  <si>
    <t>72272</t>
  </si>
  <si>
    <t>72273</t>
  </si>
  <si>
    <t>72274</t>
  </si>
  <si>
    <t>72275</t>
  </si>
  <si>
    <t>72276</t>
  </si>
  <si>
    <t>72277</t>
  </si>
  <si>
    <t>72278</t>
  </si>
  <si>
    <t>72279</t>
  </si>
  <si>
    <t>72280</t>
  </si>
  <si>
    <t>72281</t>
  </si>
  <si>
    <t>72282</t>
  </si>
  <si>
    <t>72283</t>
  </si>
  <si>
    <t>72286</t>
  </si>
  <si>
    <t>72289</t>
  </si>
  <si>
    <t>72290</t>
  </si>
  <si>
    <t>72291</t>
  </si>
  <si>
    <t>72292</t>
  </si>
  <si>
    <t>72293</t>
  </si>
  <si>
    <t>72294</t>
  </si>
  <si>
    <t>72295</t>
  </si>
  <si>
    <t>72296</t>
  </si>
  <si>
    <t>72297</t>
  </si>
  <si>
    <t>72298</t>
  </si>
  <si>
    <t>72299</t>
  </si>
  <si>
    <t>72300</t>
  </si>
  <si>
    <t>72302</t>
  </si>
  <si>
    <t>72303</t>
  </si>
  <si>
    <t>72305</t>
  </si>
  <si>
    <t>72306</t>
  </si>
  <si>
    <t>72307</t>
  </si>
  <si>
    <t>72308</t>
  </si>
  <si>
    <t>72309</t>
  </si>
  <si>
    <t>72311</t>
  </si>
  <si>
    <t>72312</t>
  </si>
  <si>
    <t>72313</t>
  </si>
  <si>
    <t>72314</t>
  </si>
  <si>
    <t>72315</t>
  </si>
  <si>
    <t>72316</t>
  </si>
  <si>
    <t>72317</t>
  </si>
  <si>
    <t>72319</t>
  </si>
  <si>
    <t>72321</t>
  </si>
  <si>
    <t>72322</t>
  </si>
  <si>
    <t>72323</t>
  </si>
  <si>
    <t>72324</t>
  </si>
  <si>
    <t>72325</t>
  </si>
  <si>
    <t>72326</t>
  </si>
  <si>
    <t>72327</t>
  </si>
  <si>
    <t>72329</t>
  </si>
  <si>
    <t>72330</t>
  </si>
  <si>
    <t>72331</t>
  </si>
  <si>
    <t>72332</t>
  </si>
  <si>
    <t>72333</t>
  </si>
  <si>
    <t>72334</t>
  </si>
  <si>
    <t>72335</t>
  </si>
  <si>
    <t>72336</t>
  </si>
  <si>
    <t>72337</t>
  </si>
  <si>
    <t>72338</t>
  </si>
  <si>
    <t>72339</t>
  </si>
  <si>
    <t>72340</t>
  </si>
  <si>
    <t>72341</t>
  </si>
  <si>
    <t>72342</t>
  </si>
  <si>
    <t>72343</t>
  </si>
  <si>
    <t>72344</t>
  </si>
  <si>
    <t>72345</t>
  </si>
  <si>
    <t>72347</t>
  </si>
  <si>
    <t>72348</t>
  </si>
  <si>
    <t>72349</t>
  </si>
  <si>
    <t>72350</t>
  </si>
  <si>
    <t>72351</t>
  </si>
  <si>
    <t>72352</t>
  </si>
  <si>
    <t>72353</t>
  </si>
  <si>
    <t>72354</t>
  </si>
  <si>
    <t>72355</t>
  </si>
  <si>
    <t>72356</t>
  </si>
  <si>
    <t>72357</t>
  </si>
  <si>
    <t>72358</t>
  </si>
  <si>
    <t>72359</t>
  </si>
  <si>
    <t>72360</t>
  </si>
  <si>
    <t>72361</t>
  </si>
  <si>
    <t>72362</t>
  </si>
  <si>
    <t>72363</t>
  </si>
  <si>
    <t>72364</t>
  </si>
  <si>
    <t>72366</t>
  </si>
  <si>
    <t>72367</t>
  </si>
  <si>
    <t>72368</t>
  </si>
  <si>
    <t>72369</t>
  </si>
  <si>
    <t>72370</t>
  </si>
  <si>
    <t>72372</t>
  </si>
  <si>
    <t>72373</t>
  </si>
  <si>
    <t>72374</t>
  </si>
  <si>
    <t>72375</t>
  </si>
  <si>
    <t>72376</t>
  </si>
  <si>
    <t>72377</t>
  </si>
  <si>
    <t>72378</t>
  </si>
  <si>
    <t>72379</t>
  </si>
  <si>
    <t>72380</t>
  </si>
  <si>
    <t>72381</t>
  </si>
  <si>
    <t>72382</t>
  </si>
  <si>
    <t>72383</t>
  </si>
  <si>
    <t>72385</t>
  </si>
  <si>
    <t>72386</t>
  </si>
  <si>
    <t>85001</t>
  </si>
  <si>
    <t>85002</t>
  </si>
  <si>
    <t>85003</t>
  </si>
  <si>
    <t>85004</t>
  </si>
  <si>
    <t>85005</t>
  </si>
  <si>
    <t>85006</t>
  </si>
  <si>
    <t>85008</t>
  </si>
  <si>
    <t>85009</t>
  </si>
  <si>
    <t>85010</t>
  </si>
  <si>
    <t>85011</t>
  </si>
  <si>
    <t>85012</t>
  </si>
  <si>
    <t>85013</t>
  </si>
  <si>
    <t>85014</t>
  </si>
  <si>
    <t>85015</t>
  </si>
  <si>
    <t>85016</t>
  </si>
  <si>
    <t>85017</t>
  </si>
  <si>
    <t>85018</t>
  </si>
  <si>
    <t>85019</t>
  </si>
  <si>
    <t>85020</t>
  </si>
  <si>
    <t>85021</t>
  </si>
  <si>
    <t>85022</t>
  </si>
  <si>
    <t>85023</t>
  </si>
  <si>
    <t>85024</t>
  </si>
  <si>
    <t>85025</t>
  </si>
  <si>
    <t>85026</t>
  </si>
  <si>
    <t>85028</t>
  </si>
  <si>
    <t>85029</t>
  </si>
  <si>
    <t>85031</t>
  </si>
  <si>
    <t>85033</t>
  </si>
  <si>
    <t>85034</t>
  </si>
  <si>
    <t>85035</t>
  </si>
  <si>
    <t>85036</t>
  </si>
  <si>
    <t>85037</t>
  </si>
  <si>
    <t>85038</t>
  </si>
  <si>
    <t>85039</t>
  </si>
  <si>
    <t>85040</t>
  </si>
  <si>
    <t>85041</t>
  </si>
  <si>
    <t>85042</t>
  </si>
  <si>
    <t>85045</t>
  </si>
  <si>
    <t>85046</t>
  </si>
  <si>
    <t>85049</t>
  </si>
  <si>
    <t>85050</t>
  </si>
  <si>
    <t>85051</t>
  </si>
  <si>
    <t>85053</t>
  </si>
  <si>
    <t>85054</t>
  </si>
  <si>
    <t>85055</t>
  </si>
  <si>
    <t>85056</t>
  </si>
  <si>
    <t>85058</t>
  </si>
  <si>
    <t>85059</t>
  </si>
  <si>
    <t>85061</t>
  </si>
  <si>
    <t>85062</t>
  </si>
  <si>
    <t>85064</t>
  </si>
  <si>
    <t>85065</t>
  </si>
  <si>
    <t>85066</t>
  </si>
  <si>
    <t>85067</t>
  </si>
  <si>
    <t>85070</t>
  </si>
  <si>
    <t>85071</t>
  </si>
  <si>
    <t>85072</t>
  </si>
  <si>
    <t>85073</t>
  </si>
  <si>
    <t>85074</t>
  </si>
  <si>
    <t>85076</t>
  </si>
  <si>
    <t>85077</t>
  </si>
  <si>
    <t>85078</t>
  </si>
  <si>
    <t>85080</t>
  </si>
  <si>
    <t>85081</t>
  </si>
  <si>
    <t>85082</t>
  </si>
  <si>
    <t>85083</t>
  </si>
  <si>
    <t>85084</t>
  </si>
  <si>
    <t>85086</t>
  </si>
  <si>
    <t>85087</t>
  </si>
  <si>
    <t>85088</t>
  </si>
  <si>
    <t>85089</t>
  </si>
  <si>
    <t>85090</t>
  </si>
  <si>
    <t>85092</t>
  </si>
  <si>
    <t>85093</t>
  </si>
  <si>
    <t>85094</t>
  </si>
  <si>
    <t>85095</t>
  </si>
  <si>
    <t>85096</t>
  </si>
  <si>
    <t>85097</t>
  </si>
  <si>
    <t>85098</t>
  </si>
  <si>
    <t>85099</t>
  </si>
  <si>
    <t>85100</t>
  </si>
  <si>
    <t>85101</t>
  </si>
  <si>
    <t>85102</t>
  </si>
  <si>
    <t>85103</t>
  </si>
  <si>
    <t>85104</t>
  </si>
  <si>
    <t>85105</t>
  </si>
  <si>
    <t>85106</t>
  </si>
  <si>
    <t>85108</t>
  </si>
  <si>
    <t>85109</t>
  </si>
  <si>
    <t>85110</t>
  </si>
  <si>
    <t>85111</t>
  </si>
  <si>
    <t>85112</t>
  </si>
  <si>
    <t>85113</t>
  </si>
  <si>
    <t>85114</t>
  </si>
  <si>
    <t>85115</t>
  </si>
  <si>
    <t>85116</t>
  </si>
  <si>
    <t>85117</t>
  </si>
  <si>
    <t>85118</t>
  </si>
  <si>
    <t>85119</t>
  </si>
  <si>
    <t>85120</t>
  </si>
  <si>
    <t>85121</t>
  </si>
  <si>
    <t>85123</t>
  </si>
  <si>
    <t>85125</t>
  </si>
  <si>
    <t>85126</t>
  </si>
  <si>
    <t>85127</t>
  </si>
  <si>
    <t>85128</t>
  </si>
  <si>
    <t>85129</t>
  </si>
  <si>
    <t>85130</t>
  </si>
  <si>
    <t>85131</t>
  </si>
  <si>
    <t>85132</t>
  </si>
  <si>
    <t>85133</t>
  </si>
  <si>
    <t>85134</t>
  </si>
  <si>
    <t>85135</t>
  </si>
  <si>
    <t>85136</t>
  </si>
  <si>
    <t>85137</t>
  </si>
  <si>
    <t>85138</t>
  </si>
  <si>
    <t>85139</t>
  </si>
  <si>
    <t>85140</t>
  </si>
  <si>
    <t>85141</t>
  </si>
  <si>
    <t>85142</t>
  </si>
  <si>
    <t>85143</t>
  </si>
  <si>
    <t>85144</t>
  </si>
  <si>
    <t>85145</t>
  </si>
  <si>
    <t>85147</t>
  </si>
  <si>
    <t>85148</t>
  </si>
  <si>
    <t>85149</t>
  </si>
  <si>
    <t>85151</t>
  </si>
  <si>
    <t>85152</t>
  </si>
  <si>
    <t>85153</t>
  </si>
  <si>
    <t>85154</t>
  </si>
  <si>
    <t>85155</t>
  </si>
  <si>
    <t>85156</t>
  </si>
  <si>
    <t>85157</t>
  </si>
  <si>
    <t>85158</t>
  </si>
  <si>
    <t>85159</t>
  </si>
  <si>
    <t>85160</t>
  </si>
  <si>
    <t>85161</t>
  </si>
  <si>
    <t>85162</t>
  </si>
  <si>
    <t>85163</t>
  </si>
  <si>
    <t>85164</t>
  </si>
  <si>
    <t>85167</t>
  </si>
  <si>
    <t>85169</t>
  </si>
  <si>
    <t>85171</t>
  </si>
  <si>
    <t>85172</t>
  </si>
  <si>
    <t>85174</t>
  </si>
  <si>
    <t>85175</t>
  </si>
  <si>
    <t>85176</t>
  </si>
  <si>
    <t>85177</t>
  </si>
  <si>
    <t>85178</t>
  </si>
  <si>
    <t>85179</t>
  </si>
  <si>
    <t>85181</t>
  </si>
  <si>
    <t>85182</t>
  </si>
  <si>
    <t>85184</t>
  </si>
  <si>
    <t>85185</t>
  </si>
  <si>
    <t>85186</t>
  </si>
  <si>
    <t>85187</t>
  </si>
  <si>
    <t>85188</t>
  </si>
  <si>
    <t>85189</t>
  </si>
  <si>
    <t>85190</t>
  </si>
  <si>
    <t>85192</t>
  </si>
  <si>
    <t>85193</t>
  </si>
  <si>
    <t>85196</t>
  </si>
  <si>
    <t>85197</t>
  </si>
  <si>
    <t>85198</t>
  </si>
  <si>
    <t>85199</t>
  </si>
  <si>
    <t>85200</t>
  </si>
  <si>
    <t>85201</t>
  </si>
  <si>
    <t>85202</t>
  </si>
  <si>
    <t>85204</t>
  </si>
  <si>
    <t>85205</t>
  </si>
  <si>
    <t>85206</t>
  </si>
  <si>
    <t>85207</t>
  </si>
  <si>
    <t>85208</t>
  </si>
  <si>
    <t>85209</t>
  </si>
  <si>
    <t>85210</t>
  </si>
  <si>
    <t>85211</t>
  </si>
  <si>
    <t>85213</t>
  </si>
  <si>
    <t>85214</t>
  </si>
  <si>
    <t>85215</t>
  </si>
  <si>
    <t>85216</t>
  </si>
  <si>
    <t>85218</t>
  </si>
  <si>
    <t>85220</t>
  </si>
  <si>
    <t>85221</t>
  </si>
  <si>
    <t>85222</t>
  </si>
  <si>
    <t>85223</t>
  </si>
  <si>
    <t>85226</t>
  </si>
  <si>
    <t>85227</t>
  </si>
  <si>
    <t>85229</t>
  </si>
  <si>
    <t>85231</t>
  </si>
  <si>
    <t>85232</t>
  </si>
  <si>
    <t>85233</t>
  </si>
  <si>
    <t>85234</t>
  </si>
  <si>
    <t>85235</t>
  </si>
  <si>
    <t>85236</t>
  </si>
  <si>
    <t>85237</t>
  </si>
  <si>
    <t>85238</t>
  </si>
  <si>
    <t>85239</t>
  </si>
  <si>
    <t>85240</t>
  </si>
  <si>
    <t>85242</t>
  </si>
  <si>
    <t>85243</t>
  </si>
  <si>
    <t>85244</t>
  </si>
  <si>
    <t>85245</t>
  </si>
  <si>
    <t>85246</t>
  </si>
  <si>
    <t>85247</t>
  </si>
  <si>
    <t>85248</t>
  </si>
  <si>
    <t>85250</t>
  </si>
  <si>
    <t>85251</t>
  </si>
  <si>
    <t>85252</t>
  </si>
  <si>
    <t>85254</t>
  </si>
  <si>
    <t>85255</t>
  </si>
  <si>
    <t>85256</t>
  </si>
  <si>
    <t>85259</t>
  </si>
  <si>
    <t>85260</t>
  </si>
  <si>
    <t>85261</t>
  </si>
  <si>
    <t>85262</t>
  </si>
  <si>
    <t>85264</t>
  </si>
  <si>
    <t>85265</t>
  </si>
  <si>
    <t>85266</t>
  </si>
  <si>
    <t>85267</t>
  </si>
  <si>
    <t>85268</t>
  </si>
  <si>
    <t>85269</t>
  </si>
  <si>
    <t>85271</t>
  </si>
  <si>
    <t>85273</t>
  </si>
  <si>
    <t>85274</t>
  </si>
  <si>
    <t>85276</t>
  </si>
  <si>
    <t>85277</t>
  </si>
  <si>
    <t>85278</t>
  </si>
  <si>
    <t>85280</t>
  </si>
  <si>
    <t>85281</t>
  </si>
  <si>
    <t>85282</t>
  </si>
  <si>
    <t>85284</t>
  </si>
  <si>
    <t>85285</t>
  </si>
  <si>
    <t>85286</t>
  </si>
  <si>
    <t>85287</t>
  </si>
  <si>
    <t>85288</t>
  </si>
  <si>
    <t>85289</t>
  </si>
  <si>
    <t>85290</t>
  </si>
  <si>
    <t>85291</t>
  </si>
  <si>
    <t>85292</t>
  </si>
  <si>
    <t>85293</t>
  </si>
  <si>
    <t>85294</t>
  </si>
  <si>
    <t>85295</t>
  </si>
  <si>
    <t>85296</t>
  </si>
  <si>
    <t>85297</t>
  </si>
  <si>
    <t>85298</t>
  </si>
  <si>
    <t>85300</t>
  </si>
  <si>
    <t>85301</t>
  </si>
  <si>
    <t>85302</t>
  </si>
  <si>
    <t>85303</t>
  </si>
  <si>
    <t>85304</t>
  </si>
  <si>
    <t>85305</t>
  </si>
  <si>
    <t>85306</t>
  </si>
  <si>
    <t>85307</t>
  </si>
  <si>
    <t>03321</t>
  </si>
  <si>
    <t>04001</t>
  </si>
  <si>
    <t>04004</t>
  </si>
  <si>
    <t>04005</t>
  </si>
  <si>
    <t>04006</t>
  </si>
  <si>
    <t>04007</t>
  </si>
  <si>
    <t>04008</t>
  </si>
  <si>
    <t>04009</t>
  </si>
  <si>
    <t>04012</t>
  </si>
  <si>
    <t>04013</t>
  </si>
  <si>
    <t>04016</t>
  </si>
  <si>
    <t>04017</t>
  </si>
  <si>
    <t>04018</t>
  </si>
  <si>
    <t>04019</t>
  </si>
  <si>
    <t>04020</t>
  </si>
  <si>
    <t>04021</t>
  </si>
  <si>
    <t>04022</t>
  </si>
  <si>
    <t>04023</t>
  </si>
  <si>
    <t>04024</t>
  </si>
  <si>
    <t>04025</t>
  </si>
  <si>
    <t>04026</t>
  </si>
  <si>
    <t>04027</t>
  </si>
  <si>
    <t>04028</t>
  </si>
  <si>
    <t>04030</t>
  </si>
  <si>
    <t>04031</t>
  </si>
  <si>
    <t>04032</t>
  </si>
  <si>
    <t>04033</t>
  </si>
  <si>
    <t>04034</t>
  </si>
  <si>
    <t>04035</t>
  </si>
  <si>
    <t>04036</t>
  </si>
  <si>
    <t>04037</t>
  </si>
  <si>
    <t>04039</t>
  </si>
  <si>
    <t>04040</t>
  </si>
  <si>
    <t>04041</t>
  </si>
  <si>
    <t>04042</t>
  </si>
  <si>
    <t>04043</t>
  </si>
  <si>
    <t>04045</t>
  </si>
  <si>
    <t>04046</t>
  </si>
  <si>
    <t>04047</t>
  </si>
  <si>
    <t>04049</t>
  </si>
  <si>
    <t>04050</t>
  </si>
  <si>
    <t>04051</t>
  </si>
  <si>
    <t>04053</t>
  </si>
  <si>
    <t>04054</t>
  </si>
  <si>
    <t>04055</t>
  </si>
  <si>
    <t>04057</t>
  </si>
  <si>
    <t>04058</t>
  </si>
  <si>
    <t>04059</t>
  </si>
  <si>
    <t>04061</t>
  </si>
  <si>
    <t>04062</t>
  </si>
  <si>
    <t>04063</t>
  </si>
  <si>
    <t>04065</t>
  </si>
  <si>
    <t>04066</t>
  </si>
  <si>
    <t>04067</t>
  </si>
  <si>
    <t>04068</t>
  </si>
  <si>
    <t>04069</t>
  </si>
  <si>
    <t>04070</t>
  </si>
  <si>
    <t>04072</t>
  </si>
  <si>
    <t>04073</t>
  </si>
  <si>
    <t>04074</t>
  </si>
  <si>
    <t>04075</t>
  </si>
  <si>
    <t>04076</t>
  </si>
  <si>
    <t>04077</t>
  </si>
  <si>
    <t>04079</t>
  </si>
  <si>
    <t>04081</t>
  </si>
  <si>
    <t>04084</t>
  </si>
  <si>
    <t>04085</t>
  </si>
  <si>
    <t>04086</t>
  </si>
  <si>
    <t>04087</t>
  </si>
  <si>
    <t>04088</t>
  </si>
  <si>
    <t>04090</t>
  </si>
  <si>
    <t>04091</t>
  </si>
  <si>
    <t>04092</t>
  </si>
  <si>
    <t>04093</t>
  </si>
  <si>
    <t>04094</t>
  </si>
  <si>
    <t>04095</t>
  </si>
  <si>
    <t>04096</t>
  </si>
  <si>
    <t>04097</t>
  </si>
  <si>
    <t>04099</t>
  </si>
  <si>
    <t>04101</t>
  </si>
  <si>
    <t>04102</t>
  </si>
  <si>
    <t>04104</t>
  </si>
  <si>
    <t>04106</t>
  </si>
  <si>
    <t>04107</t>
  </si>
  <si>
    <t>04108</t>
  </si>
  <si>
    <t>04109</t>
  </si>
  <si>
    <t>04110</t>
  </si>
  <si>
    <t>04111</t>
  </si>
  <si>
    <t>04113</t>
  </si>
  <si>
    <t>04115</t>
  </si>
  <si>
    <t>04116</t>
  </si>
  <si>
    <t>04118</t>
  </si>
  <si>
    <t>04120</t>
  </si>
  <si>
    <t>04121</t>
  </si>
  <si>
    <t>04122</t>
  </si>
  <si>
    <t>04123</t>
  </si>
  <si>
    <t>04124</t>
  </si>
  <si>
    <t>04126</t>
  </si>
  <si>
    <t>04127</t>
  </si>
  <si>
    <t>04128</t>
  </si>
  <si>
    <t>04129</t>
  </si>
  <si>
    <t>04130</t>
  </si>
  <si>
    <t>04132</t>
  </si>
  <si>
    <t>04133</t>
  </si>
  <si>
    <t>04134</t>
  </si>
  <si>
    <t>04135</t>
  </si>
  <si>
    <t>04136</t>
  </si>
  <si>
    <t>04137</t>
  </si>
  <si>
    <t>04138</t>
  </si>
  <si>
    <t>04139</t>
  </si>
  <si>
    <t>04140</t>
  </si>
  <si>
    <t>04141</t>
  </si>
  <si>
    <t>04142</t>
  </si>
  <si>
    <t>04143</t>
  </si>
  <si>
    <t>04144</t>
  </si>
  <si>
    <t>04145</t>
  </si>
  <si>
    <t>04148</t>
  </si>
  <si>
    <t>04149</t>
  </si>
  <si>
    <t>04150</t>
  </si>
  <si>
    <t>04151</t>
  </si>
  <si>
    <t>04152</t>
  </si>
  <si>
    <t>04154</t>
  </si>
  <si>
    <t>04155</t>
  </si>
  <si>
    <t>04156</t>
  </si>
  <si>
    <t>04157</t>
  </si>
  <si>
    <t>04158</t>
  </si>
  <si>
    <t>04159</t>
  </si>
  <si>
    <t>04160</t>
  </si>
  <si>
    <t>04161</t>
  </si>
  <si>
    <t>04162</t>
  </si>
  <si>
    <t>04163</t>
  </si>
  <si>
    <t>04164</t>
  </si>
  <si>
    <t>04166</t>
  </si>
  <si>
    <t>04167</t>
  </si>
  <si>
    <t>04169</t>
  </si>
  <si>
    <t>04170</t>
  </si>
  <si>
    <t>04171</t>
  </si>
  <si>
    <t>04172</t>
  </si>
  <si>
    <t>04173</t>
  </si>
  <si>
    <t>04174</t>
  </si>
  <si>
    <t>04175</t>
  </si>
  <si>
    <t>04176</t>
  </si>
  <si>
    <t>04177</t>
  </si>
  <si>
    <t>04178</t>
  </si>
  <si>
    <t>04179</t>
  </si>
  <si>
    <t>04180</t>
  </si>
  <si>
    <t>04181</t>
  </si>
  <si>
    <t>04182</t>
  </si>
  <si>
    <t>04183</t>
  </si>
  <si>
    <t>04184</t>
  </si>
  <si>
    <t>04186</t>
  </si>
  <si>
    <t>04187</t>
  </si>
  <si>
    <t>04188</t>
  </si>
  <si>
    <t>04189</t>
  </si>
  <si>
    <t>04190</t>
  </si>
  <si>
    <t>04191</t>
  </si>
  <si>
    <t>04192</t>
  </si>
  <si>
    <t>04193</t>
  </si>
  <si>
    <t>04194</t>
  </si>
  <si>
    <t>04195</t>
  </si>
  <si>
    <t>04197</t>
  </si>
  <si>
    <t>04199</t>
  </si>
  <si>
    <t>04200</t>
  </si>
  <si>
    <t>04201</t>
  </si>
  <si>
    <t>04202</t>
  </si>
  <si>
    <t>04203</t>
  </si>
  <si>
    <t>04204</t>
  </si>
  <si>
    <t>04205</t>
  </si>
  <si>
    <t>04206</t>
  </si>
  <si>
    <t>04207</t>
  </si>
  <si>
    <t>04208</t>
  </si>
  <si>
    <t>04209</t>
  </si>
  <si>
    <t>04210</t>
  </si>
  <si>
    <t>04211</t>
  </si>
  <si>
    <t>04214</t>
  </si>
  <si>
    <t>04216</t>
  </si>
  <si>
    <t>04217</t>
  </si>
  <si>
    <t>04218</t>
  </si>
  <si>
    <t>04219</t>
  </si>
  <si>
    <t>04220</t>
  </si>
  <si>
    <t>04222</t>
  </si>
  <si>
    <t>04224</t>
  </si>
  <si>
    <t>04226</t>
  </si>
  <si>
    <t>04227</t>
  </si>
  <si>
    <t>04228</t>
  </si>
  <si>
    <t>04229</t>
  </si>
  <si>
    <t>04230</t>
  </si>
  <si>
    <t>04231</t>
  </si>
  <si>
    <t>04233</t>
  </si>
  <si>
    <t>04234</t>
  </si>
  <si>
    <t>04235</t>
  </si>
  <si>
    <t>04236</t>
  </si>
  <si>
    <t>04237</t>
  </si>
  <si>
    <t>04240</t>
  </si>
  <si>
    <t>04241</t>
  </si>
  <si>
    <t>04242</t>
  </si>
  <si>
    <t>04244</t>
  </si>
  <si>
    <t>04245</t>
  </si>
  <si>
    <t>05001</t>
  </si>
  <si>
    <t>05003</t>
  </si>
  <si>
    <t>05004</t>
  </si>
  <si>
    <t>05006</t>
  </si>
  <si>
    <t>05007</t>
  </si>
  <si>
    <t>05008</t>
  </si>
  <si>
    <t>05009</t>
  </si>
  <si>
    <t>05010</t>
  </si>
  <si>
    <t>05011</t>
  </si>
  <si>
    <t>05012</t>
  </si>
  <si>
    <t>05013</t>
  </si>
  <si>
    <t>05014</t>
  </si>
  <si>
    <t>05016</t>
  </si>
  <si>
    <t>05017</t>
  </si>
  <si>
    <t>05018</t>
  </si>
  <si>
    <t>05019</t>
  </si>
  <si>
    <t>05021</t>
  </si>
  <si>
    <t>05022</t>
  </si>
  <si>
    <t>05023</t>
  </si>
  <si>
    <t>05024</t>
  </si>
  <si>
    <t>05025</t>
  </si>
  <si>
    <t>05026</t>
  </si>
  <si>
    <t>05027</t>
  </si>
  <si>
    <t>05028</t>
  </si>
  <si>
    <t>05029</t>
  </si>
  <si>
    <t>05031</t>
  </si>
  <si>
    <t>05032</t>
  </si>
  <si>
    <t>05033</t>
  </si>
  <si>
    <t>05035</t>
  </si>
  <si>
    <t>05036</t>
  </si>
  <si>
    <t>05037</t>
  </si>
  <si>
    <t>05038</t>
  </si>
  <si>
    <t>05039</t>
  </si>
  <si>
    <t>05040</t>
  </si>
  <si>
    <t>05044</t>
  </si>
  <si>
    <t>05045</t>
  </si>
  <si>
    <t>05046</t>
  </si>
  <si>
    <t>05047</t>
  </si>
  <si>
    <t>05048</t>
  </si>
  <si>
    <t>05049</t>
  </si>
  <si>
    <t>05050</t>
  </si>
  <si>
    <t>05051</t>
  </si>
  <si>
    <t>05052</t>
  </si>
  <si>
    <t>05053</t>
  </si>
  <si>
    <t>05054</t>
  </si>
  <si>
    <t>05055</t>
  </si>
  <si>
    <t>05056</t>
  </si>
  <si>
    <t>05057</t>
  </si>
  <si>
    <t>05058</t>
  </si>
  <si>
    <t>05059</t>
  </si>
  <si>
    <t>05060</t>
  </si>
  <si>
    <t>05062</t>
  </si>
  <si>
    <t>05063</t>
  </si>
  <si>
    <t>05064</t>
  </si>
  <si>
    <t>05065</t>
  </si>
  <si>
    <t>05066</t>
  </si>
  <si>
    <t>05068</t>
  </si>
  <si>
    <t>05070</t>
  </si>
  <si>
    <t>05071</t>
  </si>
  <si>
    <t>05072</t>
  </si>
  <si>
    <t>05073</t>
  </si>
  <si>
    <t>05074</t>
  </si>
  <si>
    <t>05075</t>
  </si>
  <si>
    <t>05076</t>
  </si>
  <si>
    <t>05077</t>
  </si>
  <si>
    <t>05078</t>
  </si>
  <si>
    <t>05079</t>
  </si>
  <si>
    <t>05080</t>
  </si>
  <si>
    <t>05081</t>
  </si>
  <si>
    <t>05082</t>
  </si>
  <si>
    <t>05084</t>
  </si>
  <si>
    <t>05085</t>
  </si>
  <si>
    <t>05086</t>
  </si>
  <si>
    <t>05087</t>
  </si>
  <si>
    <t>05089</t>
  </si>
  <si>
    <t>05090</t>
  </si>
  <si>
    <t>05091</t>
  </si>
  <si>
    <t>05092</t>
  </si>
  <si>
    <t>05093</t>
  </si>
  <si>
    <t>05094</t>
  </si>
  <si>
    <t>05095</t>
  </si>
  <si>
    <t>05096</t>
  </si>
  <si>
    <t>05097</t>
  </si>
  <si>
    <t>05098</t>
  </si>
  <si>
    <t>05099</t>
  </si>
  <si>
    <t>05100</t>
  </si>
  <si>
    <t>05101</t>
  </si>
  <si>
    <t>05102</t>
  </si>
  <si>
    <t>05103</t>
  </si>
  <si>
    <t>05104</t>
  </si>
  <si>
    <t>05106</t>
  </si>
  <si>
    <t>05107</t>
  </si>
  <si>
    <t>05108</t>
  </si>
  <si>
    <t>05109</t>
  </si>
  <si>
    <t>05110</t>
  </si>
  <si>
    <t>05111</t>
  </si>
  <si>
    <t>05112</t>
  </si>
  <si>
    <t>05113</t>
  </si>
  <si>
    <t>05114</t>
  </si>
  <si>
    <t>05115</t>
  </si>
  <si>
    <t>05116</t>
  </si>
  <si>
    <t>05117</t>
  </si>
  <si>
    <t>05118</t>
  </si>
  <si>
    <t>05119</t>
  </si>
  <si>
    <t>05121</t>
  </si>
  <si>
    <t>05122</t>
  </si>
  <si>
    <t>05123</t>
  </si>
  <si>
    <t>05126</t>
  </si>
  <si>
    <t>05127</t>
  </si>
  <si>
    <t>05128</t>
  </si>
  <si>
    <t>05129</t>
  </si>
  <si>
    <t>05130</t>
  </si>
  <si>
    <t>05131</t>
  </si>
  <si>
    <t>05132</t>
  </si>
  <si>
    <t>05133</t>
  </si>
  <si>
    <t>05134</t>
  </si>
  <si>
    <t>05135</t>
  </si>
  <si>
    <t>05136</t>
  </si>
  <si>
    <t>05139</t>
  </si>
  <si>
    <t>05140</t>
  </si>
  <si>
    <t>05142</t>
  </si>
  <si>
    <t>05144</t>
  </si>
  <si>
    <t>05145</t>
  </si>
  <si>
    <t>05146</t>
  </si>
  <si>
    <t>05147</t>
  </si>
  <si>
    <t>05148</t>
  </si>
  <si>
    <t>05149</t>
  </si>
  <si>
    <t>05151</t>
  </si>
  <si>
    <t>05152</t>
  </si>
  <si>
    <t>05153</t>
  </si>
  <si>
    <t>05154</t>
  </si>
  <si>
    <t>05155</t>
  </si>
  <si>
    <t>05156</t>
  </si>
  <si>
    <t>05157</t>
  </si>
  <si>
    <t>05158</t>
  </si>
  <si>
    <t>05159</t>
  </si>
  <si>
    <t>05160</t>
  </si>
  <si>
    <t>05161</t>
  </si>
  <si>
    <t>05162</t>
  </si>
  <si>
    <t>05163</t>
  </si>
  <si>
    <t>05164</t>
  </si>
  <si>
    <t>05165</t>
  </si>
  <si>
    <t>05166</t>
  </si>
  <si>
    <t>05167</t>
  </si>
  <si>
    <t>05168</t>
  </si>
  <si>
    <t>05169</t>
  </si>
  <si>
    <t>05170</t>
  </si>
  <si>
    <t>05171</t>
  </si>
  <si>
    <t>05172</t>
  </si>
  <si>
    <t>05173</t>
  </si>
  <si>
    <t>05174</t>
  </si>
  <si>
    <t>05176</t>
  </si>
  <si>
    <t>05177</t>
  </si>
  <si>
    <t>05178</t>
  </si>
  <si>
    <t>05179</t>
  </si>
  <si>
    <t>05180</t>
  </si>
  <si>
    <t>05181</t>
  </si>
  <si>
    <t>05182</t>
  </si>
  <si>
    <t>05183</t>
  </si>
  <si>
    <t>05184</t>
  </si>
  <si>
    <t>06001</t>
  </si>
  <si>
    <t>06002</t>
  </si>
  <si>
    <t>06003</t>
  </si>
  <si>
    <t>06005</t>
  </si>
  <si>
    <t>06008</t>
  </si>
  <si>
    <t>06009</t>
  </si>
  <si>
    <t>06010</t>
  </si>
  <si>
    <t>06012</t>
  </si>
  <si>
    <t>06013</t>
  </si>
  <si>
    <t>06014</t>
  </si>
  <si>
    <t>06016</t>
  </si>
  <si>
    <t>06017</t>
  </si>
  <si>
    <t>06019</t>
  </si>
  <si>
    <t>06020</t>
  </si>
  <si>
    <t>06021</t>
  </si>
  <si>
    <t>06022</t>
  </si>
  <si>
    <t>06023</t>
  </si>
  <si>
    <t>06024</t>
  </si>
  <si>
    <t>06025</t>
  </si>
  <si>
    <t>06028</t>
  </si>
  <si>
    <t>06032</t>
  </si>
  <si>
    <t>06034</t>
  </si>
  <si>
    <t>06035</t>
  </si>
  <si>
    <t>06036</t>
  </si>
  <si>
    <t>06037</t>
  </si>
  <si>
    <t>06039</t>
  </si>
  <si>
    <t>06040</t>
  </si>
  <si>
    <t>06041</t>
  </si>
  <si>
    <t>06042</t>
  </si>
  <si>
    <t>06043</t>
  </si>
  <si>
    <t>06045</t>
  </si>
  <si>
    <t>06047</t>
  </si>
  <si>
    <t>06049</t>
  </si>
  <si>
    <t>06050</t>
  </si>
  <si>
    <t>06051</t>
  </si>
  <si>
    <t>06052</t>
  </si>
  <si>
    <t>06053</t>
  </si>
  <si>
    <t>06055</t>
  </si>
  <si>
    <t>06056</t>
  </si>
  <si>
    <t>06057</t>
  </si>
  <si>
    <t>06058</t>
  </si>
  <si>
    <t>06059</t>
  </si>
  <si>
    <t>06061</t>
  </si>
  <si>
    <t>06062</t>
  </si>
  <si>
    <t>06063</t>
  </si>
  <si>
    <t>06066</t>
  </si>
  <si>
    <t>06067</t>
  </si>
  <si>
    <t>06068</t>
  </si>
  <si>
    <t>06070</t>
  </si>
  <si>
    <t>06071</t>
  </si>
  <si>
    <t>06072</t>
  </si>
  <si>
    <t>06073</t>
  </si>
  <si>
    <t>06074</t>
  </si>
  <si>
    <t>06075</t>
  </si>
  <si>
    <t>06076</t>
  </si>
  <si>
    <t>06077</t>
  </si>
  <si>
    <t>06078</t>
  </si>
  <si>
    <t>06080</t>
  </si>
  <si>
    <t>06081</t>
  </si>
  <si>
    <t>06082</t>
  </si>
  <si>
    <t>06086</t>
  </si>
  <si>
    <t>06087</t>
  </si>
  <si>
    <t>06091</t>
  </si>
  <si>
    <t>06092</t>
  </si>
  <si>
    <t>06093</t>
  </si>
  <si>
    <t>06094</t>
  </si>
  <si>
    <t>06096</t>
  </si>
  <si>
    <t>06097</t>
  </si>
  <si>
    <t>06098</t>
  </si>
  <si>
    <t>06099</t>
  </si>
  <si>
    <t>06100</t>
  </si>
  <si>
    <t>06101</t>
  </si>
  <si>
    <t>06102</t>
  </si>
  <si>
    <t>06103</t>
  </si>
  <si>
    <t>06104</t>
  </si>
  <si>
    <t>06106</t>
  </si>
  <si>
    <t>06107</t>
  </si>
  <si>
    <t>06109</t>
  </si>
  <si>
    <t>06110</t>
  </si>
  <si>
    <t>06111</t>
  </si>
  <si>
    <t>06113</t>
  </si>
  <si>
    <t>06115</t>
  </si>
  <si>
    <t>06116</t>
  </si>
  <si>
    <t>06117</t>
  </si>
  <si>
    <t>06118</t>
  </si>
  <si>
    <t>06119</t>
  </si>
  <si>
    <t>06120</t>
  </si>
  <si>
    <t>06121</t>
  </si>
  <si>
    <t>06124</t>
  </si>
  <si>
    <t>06125</t>
  </si>
  <si>
    <t>06126</t>
  </si>
  <si>
    <t>06127</t>
  </si>
  <si>
    <t>06129</t>
  </si>
  <si>
    <t>06130</t>
  </si>
  <si>
    <t>06131</t>
  </si>
  <si>
    <t>06132</t>
  </si>
  <si>
    <t>06133</t>
  </si>
  <si>
    <t>06134</t>
  </si>
  <si>
    <t>06135</t>
  </si>
  <si>
    <t>06136</t>
  </si>
  <si>
    <t>06138</t>
  </si>
  <si>
    <t>06139</t>
  </si>
  <si>
    <t>06141</t>
  </si>
  <si>
    <t>06142</t>
  </si>
  <si>
    <t>06143</t>
  </si>
  <si>
    <t>06144</t>
  </si>
  <si>
    <t>06145</t>
  </si>
  <si>
    <t>06146</t>
  </si>
  <si>
    <t>06150</t>
  </si>
  <si>
    <t>06151</t>
  </si>
  <si>
    <t>06153</t>
  </si>
  <si>
    <t>06154</t>
  </si>
  <si>
    <t>06156</t>
  </si>
  <si>
    <t>06158</t>
  </si>
  <si>
    <t>06160</t>
  </si>
  <si>
    <t>06162</t>
  </si>
  <si>
    <t>06163</t>
  </si>
  <si>
    <t>13003</t>
  </si>
  <si>
    <t>13006</t>
  </si>
  <si>
    <t>13008</t>
  </si>
  <si>
    <t>13010</t>
  </si>
  <si>
    <t>13011</t>
  </si>
  <si>
    <t>13012</t>
  </si>
  <si>
    <t>13013</t>
  </si>
  <si>
    <t>13017</t>
  </si>
  <si>
    <t>13018</t>
  </si>
  <si>
    <t>13024</t>
  </si>
  <si>
    <t>13025</t>
  </si>
  <si>
    <t>13029</t>
  </si>
  <si>
    <t>13030</t>
  </si>
  <si>
    <t>13033</t>
  </si>
  <si>
    <t>13034</t>
  </si>
  <si>
    <t>13035</t>
  </si>
  <si>
    <t>13036</t>
  </si>
  <si>
    <t>13038</t>
  </si>
  <si>
    <t>13044</t>
  </si>
  <si>
    <t>13049</t>
  </si>
  <si>
    <t>13053</t>
  </si>
  <si>
    <t>13057</t>
  </si>
  <si>
    <t>13058</t>
  </si>
  <si>
    <t>13059</t>
  </si>
  <si>
    <t>13061</t>
  </si>
  <si>
    <t>13064</t>
  </si>
  <si>
    <t>13065</t>
  </si>
  <si>
    <t>13066</t>
  </si>
  <si>
    <t>13067</t>
  </si>
  <si>
    <t>13068</t>
  </si>
  <si>
    <t>13072</t>
  </si>
  <si>
    <t>13076</t>
  </si>
  <si>
    <t>13078</t>
  </si>
  <si>
    <t>13079</t>
  </si>
  <si>
    <t>13080</t>
  </si>
  <si>
    <t>13082</t>
  </si>
  <si>
    <t>13083</t>
  </si>
  <si>
    <t>13084</t>
  </si>
  <si>
    <t>13087</t>
  </si>
  <si>
    <t>13088</t>
  </si>
  <si>
    <t>13089</t>
  </si>
  <si>
    <t>13090</t>
  </si>
  <si>
    <t>13091</t>
  </si>
  <si>
    <t>13092</t>
  </si>
  <si>
    <t>13093</t>
  </si>
  <si>
    <t>13094</t>
  </si>
  <si>
    <t>13095</t>
  </si>
  <si>
    <t>13096</t>
  </si>
  <si>
    <t>13097</t>
  </si>
  <si>
    <t>13099</t>
  </si>
  <si>
    <t>13100</t>
  </si>
  <si>
    <t>13105</t>
  </si>
  <si>
    <t>13108</t>
  </si>
  <si>
    <t>13109</t>
  </si>
  <si>
    <t>13111</t>
  </si>
  <si>
    <t>13115</t>
  </si>
  <si>
    <t>13116</t>
  </si>
  <si>
    <t>83001</t>
  </si>
  <si>
    <t>83002</t>
  </si>
  <si>
    <t>83003</t>
  </si>
  <si>
    <t>83004</t>
  </si>
  <si>
    <t>83005</t>
  </si>
  <si>
    <t>83006</t>
  </si>
  <si>
    <t>83007</t>
  </si>
  <si>
    <t>83008</t>
  </si>
  <si>
    <t>83010</t>
  </si>
  <si>
    <t>83011</t>
  </si>
  <si>
    <t>83012</t>
  </si>
  <si>
    <t>83013</t>
  </si>
  <si>
    <t>83014</t>
  </si>
  <si>
    <t>83015</t>
  </si>
  <si>
    <t>83017</t>
  </si>
  <si>
    <t>83018</t>
  </si>
  <si>
    <t>83019</t>
  </si>
  <si>
    <t>83020</t>
  </si>
  <si>
    <t>83021</t>
  </si>
  <si>
    <t>83022</t>
  </si>
  <si>
    <t>83023</t>
  </si>
  <si>
    <t>83025</t>
  </si>
  <si>
    <t>83026</t>
  </si>
  <si>
    <t>83027</t>
  </si>
  <si>
    <t>83028</t>
  </si>
  <si>
    <t>83030</t>
  </si>
  <si>
    <t>83031</t>
  </si>
  <si>
    <t>83032</t>
  </si>
  <si>
    <t>83033</t>
  </si>
  <si>
    <t>83035</t>
  </si>
  <si>
    <t>83036</t>
  </si>
  <si>
    <t>83037</t>
  </si>
  <si>
    <t>83038</t>
  </si>
  <si>
    <t>83039</t>
  </si>
  <si>
    <t>83040</t>
  </si>
  <si>
    <t>83041</t>
  </si>
  <si>
    <t>83042</t>
  </si>
  <si>
    <t>83043</t>
  </si>
  <si>
    <t>83044</t>
  </si>
  <si>
    <t>83045</t>
  </si>
  <si>
    <t>83046</t>
  </si>
  <si>
    <t>83048</t>
  </si>
  <si>
    <t>83051</t>
  </si>
  <si>
    <t>83052</t>
  </si>
  <si>
    <t>83055</t>
  </si>
  <si>
    <t>83056</t>
  </si>
  <si>
    <t>83057</t>
  </si>
  <si>
    <t>83058</t>
  </si>
  <si>
    <t>83060</t>
  </si>
  <si>
    <t>83063</t>
  </si>
  <si>
    <t>83065</t>
  </si>
  <si>
    <t>83066</t>
  </si>
  <si>
    <t>83067</t>
  </si>
  <si>
    <t>83068</t>
  </si>
  <si>
    <t>83070</t>
  </si>
  <si>
    <t>83071</t>
  </si>
  <si>
    <t>83072</t>
  </si>
  <si>
    <t>83073</t>
  </si>
  <si>
    <t>83074</t>
  </si>
  <si>
    <t>83075</t>
  </si>
  <si>
    <t>83076</t>
  </si>
  <si>
    <t>83077</t>
  </si>
  <si>
    <t>83078</t>
  </si>
  <si>
    <t>83079</t>
  </si>
  <si>
    <t>83080</t>
  </si>
  <si>
    <t>83082</t>
  </si>
  <si>
    <t>83083</t>
  </si>
  <si>
    <t>83084</t>
  </si>
  <si>
    <t>83085</t>
  </si>
  <si>
    <t>83086</t>
  </si>
  <si>
    <t>83087</t>
  </si>
  <si>
    <t>83088</t>
  </si>
  <si>
    <t>83089</t>
  </si>
  <si>
    <t>83092</t>
  </si>
  <si>
    <t>83093</t>
  </si>
  <si>
    <t>83094</t>
  </si>
  <si>
    <t>83095</t>
  </si>
  <si>
    <t>83096</t>
  </si>
  <si>
    <t>83097</t>
  </si>
  <si>
    <t>83099</t>
  </si>
  <si>
    <t>83100</t>
  </si>
  <si>
    <t>83101</t>
  </si>
  <si>
    <t>83102</t>
  </si>
  <si>
    <t>83104</t>
  </si>
  <si>
    <t>83105</t>
  </si>
  <si>
    <t>83107</t>
  </si>
  <si>
    <t>83108</t>
  </si>
  <si>
    <t>83109</t>
  </si>
  <si>
    <t>83110</t>
  </si>
  <si>
    <t>83111</t>
  </si>
  <si>
    <t>83113</t>
  </si>
  <si>
    <t>83114</t>
  </si>
  <si>
    <t>83115</t>
  </si>
  <si>
    <t>83117</t>
  </si>
  <si>
    <t>83119</t>
  </si>
  <si>
    <t>83121</t>
  </si>
  <si>
    <t>83122</t>
  </si>
  <si>
    <t>83124</t>
  </si>
  <si>
    <t>83125</t>
  </si>
  <si>
    <t>83127</t>
  </si>
  <si>
    <t>83128</t>
  </si>
  <si>
    <t>83133</t>
  </si>
  <si>
    <t>83134</t>
  </si>
  <si>
    <t>83135</t>
  </si>
  <si>
    <t>83136</t>
  </si>
  <si>
    <t>83138</t>
  </si>
  <si>
    <t>83139</t>
  </si>
  <si>
    <t>83140</t>
  </si>
  <si>
    <t>83141</t>
  </si>
  <si>
    <t>83142</t>
  </si>
  <si>
    <t>83143</t>
  </si>
  <si>
    <t>83145</t>
  </si>
  <si>
    <t>83146</t>
  </si>
  <si>
    <t>83147</t>
  </si>
  <si>
    <t>83148</t>
  </si>
  <si>
    <t>83149</t>
  </si>
  <si>
    <t>83150</t>
  </si>
  <si>
    <t>83151</t>
  </si>
  <si>
    <t>83152</t>
  </si>
  <si>
    <t>83154</t>
  </si>
  <si>
    <t>84002</t>
  </si>
  <si>
    <t>84003</t>
  </si>
  <si>
    <t>84004</t>
  </si>
  <si>
    <t>84005</t>
  </si>
  <si>
    <t>84006</t>
  </si>
  <si>
    <t>84008</t>
  </si>
  <si>
    <t>84009</t>
  </si>
  <si>
    <t>84010</t>
  </si>
  <si>
    <t>84011</t>
  </si>
  <si>
    <t>84012</t>
  </si>
  <si>
    <t>84013</t>
  </si>
  <si>
    <t>84014</t>
  </si>
  <si>
    <t>84015</t>
  </si>
  <si>
    <t>84016</t>
  </si>
  <si>
    <t>84017</t>
  </si>
  <si>
    <t>84018</t>
  </si>
  <si>
    <t>84019</t>
  </si>
  <si>
    <t>84020</t>
  </si>
  <si>
    <t>84021</t>
  </si>
  <si>
    <t>84022</t>
  </si>
  <si>
    <t>84023</t>
  </si>
  <si>
    <t>84024</t>
  </si>
  <si>
    <t>84025</t>
  </si>
  <si>
    <t>84026</t>
  </si>
  <si>
    <t>84027</t>
  </si>
  <si>
    <t>84028</t>
  </si>
  <si>
    <t>84029</t>
  </si>
  <si>
    <t>84030</t>
  </si>
  <si>
    <t>84032</t>
  </si>
  <si>
    <t>84033</t>
  </si>
  <si>
    <t>84034</t>
  </si>
  <si>
    <t>84037</t>
  </si>
  <si>
    <t>84038</t>
  </si>
  <si>
    <t>84039</t>
  </si>
  <si>
    <t>84040</t>
  </si>
  <si>
    <t>84041</t>
  </si>
  <si>
    <t>84042</t>
  </si>
  <si>
    <t>84044</t>
  </si>
  <si>
    <t>84045</t>
  </si>
  <si>
    <t>84046</t>
  </si>
  <si>
    <t>84047</t>
  </si>
  <si>
    <t>84048</t>
  </si>
  <si>
    <t>84049</t>
  </si>
  <si>
    <t>84050</t>
  </si>
  <si>
    <t>84051</t>
  </si>
  <si>
    <t>84052</t>
  </si>
  <si>
    <t>84053</t>
  </si>
  <si>
    <t>84054</t>
  </si>
  <si>
    <t>84056</t>
  </si>
  <si>
    <t>84057</t>
  </si>
  <si>
    <t>84058</t>
  </si>
  <si>
    <t>84059</t>
  </si>
  <si>
    <t>84060</t>
  </si>
  <si>
    <t>84061</t>
  </si>
  <si>
    <t>84062</t>
  </si>
  <si>
    <t>84063</t>
  </si>
  <si>
    <t>84064</t>
  </si>
  <si>
    <t>84065</t>
  </si>
  <si>
    <t>84066</t>
  </si>
  <si>
    <t>84067</t>
  </si>
  <si>
    <t>84068</t>
  </si>
  <si>
    <t>84069</t>
  </si>
  <si>
    <t>84070</t>
  </si>
  <si>
    <t>84071</t>
  </si>
  <si>
    <t>84072</t>
  </si>
  <si>
    <t>84073</t>
  </si>
  <si>
    <t>84074</t>
  </si>
  <si>
    <t>84075</t>
  </si>
  <si>
    <t>84076</t>
  </si>
  <si>
    <t>84077</t>
  </si>
  <si>
    <t>84078</t>
  </si>
  <si>
    <t>84079</t>
  </si>
  <si>
    <t>84082</t>
  </si>
  <si>
    <t>84083</t>
  </si>
  <si>
    <t>84084</t>
  </si>
  <si>
    <t>84085</t>
  </si>
  <si>
    <t>84086</t>
  </si>
  <si>
    <t>84090</t>
  </si>
  <si>
    <t>84091</t>
  </si>
  <si>
    <t>84093</t>
  </si>
  <si>
    <t>84094</t>
  </si>
  <si>
    <t>84095</t>
  </si>
  <si>
    <t>84096</t>
  </si>
  <si>
    <t>84097</t>
  </si>
  <si>
    <t>84098</t>
  </si>
  <si>
    <t>84099</t>
  </si>
  <si>
    <t>84100</t>
  </si>
  <si>
    <t>84101</t>
  </si>
  <si>
    <t>84102</t>
  </si>
  <si>
    <t>84103</t>
  </si>
  <si>
    <t>84104</t>
  </si>
  <si>
    <t>84105</t>
  </si>
  <si>
    <t>84106</t>
  </si>
  <si>
    <t>84107</t>
  </si>
  <si>
    <t>84108</t>
  </si>
  <si>
    <t>84109</t>
  </si>
  <si>
    <t>84110</t>
  </si>
  <si>
    <t>84111</t>
  </si>
  <si>
    <t>84112</t>
  </si>
  <si>
    <t>84113</t>
  </si>
  <si>
    <t>84114</t>
  </si>
  <si>
    <t>84115</t>
  </si>
  <si>
    <t>84116</t>
  </si>
  <si>
    <t>84117</t>
  </si>
  <si>
    <t>84118</t>
  </si>
  <si>
    <t>84120</t>
  </si>
  <si>
    <t>84121</t>
  </si>
  <si>
    <t>84122</t>
  </si>
  <si>
    <t>84123</t>
  </si>
  <si>
    <t>84124</t>
  </si>
  <si>
    <t>84125</t>
  </si>
  <si>
    <t>84126</t>
  </si>
  <si>
    <t>84127</t>
  </si>
  <si>
    <t>84128</t>
  </si>
  <si>
    <t>84130</t>
  </si>
  <si>
    <t>84131</t>
  </si>
  <si>
    <t>84133</t>
  </si>
  <si>
    <t>84134</t>
  </si>
  <si>
    <t>84135</t>
  </si>
  <si>
    <t>84136</t>
  </si>
  <si>
    <t>84137</t>
  </si>
  <si>
    <t>84138</t>
  </si>
  <si>
    <t>84139</t>
  </si>
  <si>
    <t>84140</t>
  </si>
  <si>
    <t>84142</t>
  </si>
  <si>
    <t>84143</t>
  </si>
  <si>
    <t>84144</t>
  </si>
  <si>
    <t>84145</t>
  </si>
  <si>
    <t>84146</t>
  </si>
  <si>
    <t>84147</t>
  </si>
  <si>
    <t>84148</t>
  </si>
  <si>
    <t>84149</t>
  </si>
  <si>
    <t>84150</t>
  </si>
  <si>
    <t>84151</t>
  </si>
  <si>
    <t>03-ST PIERRE LAVAL</t>
  </si>
  <si>
    <t>07-LAVEYRUNE</t>
  </si>
  <si>
    <t>LASCELLE</t>
  </si>
  <si>
    <t>15-LASCELLE</t>
  </si>
  <si>
    <t>15-LEYVAUX</t>
  </si>
  <si>
    <t>26-VILLEBOIS LES PINS</t>
  </si>
  <si>
    <t>CLELLES</t>
  </si>
  <si>
    <t>38-CLELLES</t>
  </si>
  <si>
    <t>Régime cadre temporaire COVID</t>
  </si>
  <si>
    <t>Devis à joindre à la demande d'aide ?</t>
  </si>
  <si>
    <t>Le coût total estimé de mon opération est de :</t>
  </si>
  <si>
    <t>?</t>
  </si>
  <si>
    <t xml:space="preserve"> - RIB
 - Rapport final</t>
  </si>
  <si>
    <t>Etude dimensionnement mobilité</t>
  </si>
  <si>
    <t>Amélioration d’un système frigorifique sur un véhicule neuf ou existant</t>
  </si>
  <si>
    <t>38-ST BARTHELEMY</t>
  </si>
  <si>
    <t>63-MONT DORE</t>
  </si>
  <si>
    <t>SALLES ARBUISSONNAS EN BEAUJOLAIS</t>
  </si>
  <si>
    <t>69-SALLES ARBUISSONNAS EN BEAUJOLAIS</t>
  </si>
  <si>
    <t>83-RIBOUX</t>
  </si>
  <si>
    <t>BRION SUR OURCE</t>
  </si>
  <si>
    <t>21-BRION SUR OURCE</t>
  </si>
  <si>
    <t>MONTIGNY MORNAY VILLENEUVE SUR VINGEANNE</t>
  </si>
  <si>
    <t>21-MONTIGNY MORNAY VILLENEUVE SUR VINGEANNE</t>
  </si>
  <si>
    <t>39-CHANCIA</t>
  </si>
  <si>
    <t>39-LAVANCIA EPERCY</t>
  </si>
  <si>
    <t>BEAUJEU ST VALLIER PIERREJUX ET QUITTEUR</t>
  </si>
  <si>
    <t>70-BEAUJEU ST VALLIER PIERREJUX ET QUITTEUR</t>
  </si>
  <si>
    <t>ROCHE SUR LINOTTE ET SORANS LES CORDIERS</t>
  </si>
  <si>
    <t>70-ROCHE SUR LINOTTE ET SORANS LES CORDIERS</t>
  </si>
  <si>
    <t>ST REMY EN BOUZEMONT ST GENEST ET ISSON</t>
  </si>
  <si>
    <t>51-ST REMY EN BOUZEMONT ST GENEST ET ISSON</t>
  </si>
  <si>
    <t>51-SAPIGNICOURT</t>
  </si>
  <si>
    <t>VARIZE VAUDONCOURT</t>
  </si>
  <si>
    <t>57-VARIZE VAUDONCOURT</t>
  </si>
  <si>
    <t>PAPAICHTON</t>
  </si>
  <si>
    <t>ST ETIENNE AU MONT</t>
  </si>
  <si>
    <t>62-ST ETIENNE AU MONT</t>
  </si>
  <si>
    <t>ST QUENTIN LA MOTTE CROIX AU BAILLY</t>
  </si>
  <si>
    <t>80-ST QUENTIN LA MOTTE CROIX AU BAILLY</t>
  </si>
  <si>
    <t>ST MARTIN DE BIENFAITE LA CRESSONNIERE</t>
  </si>
  <si>
    <t>14-ST MARTIN DE BIENFAITE LA CRESSONNIERE</t>
  </si>
  <si>
    <t>24-FOUGUEYROLLES</t>
  </si>
  <si>
    <t>24-PORT STE FOY ET PONCHAPT</t>
  </si>
  <si>
    <t>86-BUXEUIL</t>
  </si>
  <si>
    <t>04-PIEGUT</t>
  </si>
  <si>
    <t>04-CURBANS</t>
  </si>
  <si>
    <t>04-CLARET</t>
  </si>
  <si>
    <t>04-PONTIS</t>
  </si>
  <si>
    <t>04-LA ROCHETTE</t>
  </si>
  <si>
    <t>04-ST PIERRE</t>
  </si>
  <si>
    <t>04-VENTEROL</t>
  </si>
  <si>
    <t>Commune rural</t>
  </si>
  <si>
    <t>Si vous avez une activité supplémentaire d’hébergement/restauration, vous pouvez contactez la direction régionale de l'ADEME.</t>
  </si>
  <si>
    <t>https://www.ademe.fr/lademe/presentation-lademe/liste-implantations-lademe</t>
  </si>
  <si>
    <t>Partenariat</t>
  </si>
  <si>
    <t>Partenaire :</t>
  </si>
  <si>
    <t>Secteur tourisme durable</t>
  </si>
  <si>
    <t>Les micro-entreprisent ne sont pas éligible à ce programme.</t>
  </si>
  <si>
    <t>Mes actions spécifiques liées à mon activité d'hébergement touristique</t>
  </si>
  <si>
    <t>Efficacité énergétique des sèche-linge de forte capacité : poids de linge &gt;9kg, performance A+++ ou à énergie de séchage  &lt;2,6kWh/cycle</t>
  </si>
  <si>
    <t>Economie d'eau : limitation de débit de robinet de lavabo</t>
  </si>
  <si>
    <t>Economie d'eau : Robinetterie douche : mitigeurs thermostatiques, pommeau à débit réduit</t>
  </si>
  <si>
    <t>Economie d'eau : Limitation de consommation WC (plaquettes, chasse double position)</t>
  </si>
  <si>
    <t>Toilettes sèches</t>
  </si>
  <si>
    <t xml:space="preserve">Couverture pour piscine et bains à remous extérieurs chauffés </t>
  </si>
  <si>
    <t>Frais d'adaptation du site internet pour valoriser le modèle d'affaire "tourisme durable", y compris la formation du personnel pour rapatrier la gestion du site internet en interne.</t>
  </si>
  <si>
    <t>Frais d’édition de supports de communications : tableau (craie) pour menus du jour ; carte durable (mise en avant de produits bios, valorisation des menus végétariens, affichage carbone….), visuels et animations mettant en valeur les producteurs/fournisseurs locaux etc… mettant en valeur les écogestes dans l’hôtel restaurant pour les salarié.e.s et pour les client.e.s</t>
  </si>
  <si>
    <t>Formation aux éco-gestes, formation à la cuisine végétale/alternative/cuisson douce ; formation aux enjeux environnementaux de l'alimentation</t>
  </si>
  <si>
    <t>AMO pour rénovation globale : complément pour établissement du plan de financement et aide à la complétion des dossiers de demande d'aide</t>
  </si>
  <si>
    <t>Accompagnement à l’élaboration d’un modèle d’affaires tourisme durable</t>
  </si>
  <si>
    <t>Maitrise chauffage</t>
  </si>
  <si>
    <t>Les cellules à compléter sont sur fond bleu</t>
  </si>
  <si>
    <t>Diagnostic sur la qualité de l'air (intérieur et extérieur) de l’entreprise</t>
  </si>
  <si>
    <t>Luminaire d’éclairage à modules LED</t>
  </si>
  <si>
    <t>Eclairage extérieur par luminaires LED</t>
  </si>
  <si>
    <t>Isolation des meubles de vente réfrigérés et/ou des chambres froides</t>
  </si>
  <si>
    <t>Isolation des toitures-terrasses</t>
  </si>
  <si>
    <t>Mise en place d’un système de gestion technique du bâtiment (GTB) de classe B ou A</t>
  </si>
  <si>
    <t>Chaudière biomasse inférieure à 600 MWh par an</t>
  </si>
  <si>
    <t>Mise en place d’un Plan Déplacement Entreprise</t>
  </si>
  <si>
    <t>Diagnostic Mobilipro sur les flottes de véhicules d’entreprises</t>
  </si>
  <si>
    <t>Porteur ou semi-remorque frigorifique neuf : achat d’un groupe frigorifique complet (hors groupes frigorifiques autonomes Diesel)</t>
  </si>
  <si>
    <t>Vélo cargo électrique pour un usage professionnel</t>
  </si>
  <si>
    <t>Etude de dimensionnement transport durable</t>
  </si>
  <si>
    <t>Accompagnement à la labellisation "Numérique responsable"</t>
  </si>
  <si>
    <t>Récupération des eaux de pluie</t>
  </si>
  <si>
    <t>Préparation des biodéchets : mise en place du tri, pré-collecte, formation du personnel, signalétique</t>
  </si>
  <si>
    <t>Composteur en bac pour biodéchets</t>
  </si>
  <si>
    <t>Contenants de type caisse-palettes ou futs (par lot de 7) pour les déchets du bâtiment</t>
  </si>
  <si>
    <t>Contenants de type bacs à roulettes (par lot de 7) pour les déchets du bâtiment</t>
  </si>
  <si>
    <t>Contenants souples de type big-bags réutilisables (lot de 7) et portants pour maintien big-bags ouverts pour les déchets du bâtiment</t>
  </si>
  <si>
    <t>Maîtriser les besoins de chauffage : thermostats radiateur, détection d'ouverture de fenêtre, programmateur horaire</t>
  </si>
  <si>
    <t>Sèche-linge</t>
  </si>
  <si>
    <t>Débit lavabo</t>
  </si>
  <si>
    <t>mitigeurs thermostatiques</t>
  </si>
  <si>
    <t>Conso WC</t>
  </si>
  <si>
    <t>Couverture piscine</t>
  </si>
  <si>
    <t>Logiciels outils réparation</t>
  </si>
  <si>
    <t>Sous-programme</t>
  </si>
  <si>
    <t>Adaptation site internet</t>
  </si>
  <si>
    <t>Formation éco-gestes</t>
  </si>
  <si>
    <t>Communication éco-gestes hôtels</t>
  </si>
  <si>
    <t>Prestations extérieurs de formation / communication / animation</t>
  </si>
  <si>
    <t>AMO rénovation globale</t>
  </si>
  <si>
    <t>Accompagnement tourisme durable</t>
  </si>
  <si>
    <t>aff</t>
  </si>
  <si>
    <t>Type d'unité</t>
  </si>
  <si>
    <t>Nombre d'AMO</t>
  </si>
  <si>
    <t>Nombre de luminaires</t>
  </si>
  <si>
    <t>Nombre de lanterneaux</t>
  </si>
  <si>
    <t>Nombre de conduits</t>
  </si>
  <si>
    <t>Nombre d'équipements frigorifiques retrofiés</t>
  </si>
  <si>
    <t>Nombre de meubles remplacés</t>
  </si>
  <si>
    <t>Nombre d'équipements remplacés</t>
  </si>
  <si>
    <t>Surface isolée en m²</t>
  </si>
  <si>
    <t>Nombre de VMC</t>
  </si>
  <si>
    <t>Production énergétique prévisionnelle en MWh/an</t>
  </si>
  <si>
    <t>Longueur de tranché en mètres linéaires</t>
  </si>
  <si>
    <t>Nombre de véhicules remplacés</t>
  </si>
  <si>
    <t>Nombre de véhicules retrofiés</t>
  </si>
  <si>
    <t>Nombre de véhicules concernés</t>
  </si>
  <si>
    <t>Nombre de vélos électrique</t>
  </si>
  <si>
    <t>Nombre de vélos cargos</t>
  </si>
  <si>
    <t>Capacité d'acceuil de l'abris en nombre de vélos</t>
  </si>
  <si>
    <t>Nombre de produits et services concernés</t>
  </si>
  <si>
    <t>Nombre de compacteurs</t>
  </si>
  <si>
    <t>Nombre de chambres équipées</t>
  </si>
  <si>
    <t>Capacité de séchage en kg</t>
  </si>
  <si>
    <t>Nombre de jours de formation par personne</t>
  </si>
  <si>
    <t>FTDNAT01</t>
  </si>
  <si>
    <t>FTDNAT02</t>
  </si>
  <si>
    <t>FTDNAT03</t>
  </si>
  <si>
    <t>FTDNAT04</t>
  </si>
  <si>
    <t>FTDNAT05</t>
  </si>
  <si>
    <t>FTDNAT06</t>
  </si>
  <si>
    <t>FTDAURA01</t>
  </si>
  <si>
    <t>FTDAURA02</t>
  </si>
  <si>
    <t>FTDAURA03</t>
  </si>
  <si>
    <t>FTDAURA04</t>
  </si>
  <si>
    <t>FTDAURA05</t>
  </si>
  <si>
    <t>FTDAURA06</t>
  </si>
  <si>
    <t>FTDBFC01</t>
  </si>
  <si>
    <t>FTDBFC02</t>
  </si>
  <si>
    <t>FTDBFC03</t>
  </si>
  <si>
    <t>FTDBFC04</t>
  </si>
  <si>
    <t>FTDBFC05</t>
  </si>
  <si>
    <t>FTDBFC06</t>
  </si>
  <si>
    <t>FTDBRE01</t>
  </si>
  <si>
    <t>FTDBRE02</t>
  </si>
  <si>
    <t>FTDBRE03</t>
  </si>
  <si>
    <t>FTDBRE04</t>
  </si>
  <si>
    <t>FTDBRE05</t>
  </si>
  <si>
    <t>FTDBRE06</t>
  </si>
  <si>
    <t>FTDCOR01</t>
  </si>
  <si>
    <t>FTDCOR02</t>
  </si>
  <si>
    <t>FTDCOR03</t>
  </si>
  <si>
    <t>FTDCOR04</t>
  </si>
  <si>
    <t>FTDCOR05</t>
  </si>
  <si>
    <t>FTDCOR06</t>
  </si>
  <si>
    <t>FTDCVDL01</t>
  </si>
  <si>
    <t>FTDCVDL02</t>
  </si>
  <si>
    <t>FTDCVDL03</t>
  </si>
  <si>
    <t>FTDCVDL04</t>
  </si>
  <si>
    <t>FTDCVDL05</t>
  </si>
  <si>
    <t>FTDCVDL06</t>
  </si>
  <si>
    <t>FTDGE01</t>
  </si>
  <si>
    <t>FTDGE02</t>
  </si>
  <si>
    <t>FTDGE03</t>
  </si>
  <si>
    <t>FTDGE04</t>
  </si>
  <si>
    <t>FTDGE05</t>
  </si>
  <si>
    <t>FTDGE06</t>
  </si>
  <si>
    <t>FTDHDF01</t>
  </si>
  <si>
    <t>FTDHDF02</t>
  </si>
  <si>
    <t>FTDHDF03</t>
  </si>
  <si>
    <t>FTDHDF04</t>
  </si>
  <si>
    <t>FTDHDF05</t>
  </si>
  <si>
    <t>FTDHDF06</t>
  </si>
  <si>
    <t>FTDIDF01</t>
  </si>
  <si>
    <t>FTDIDF02</t>
  </si>
  <si>
    <t>FTDIDF03</t>
  </si>
  <si>
    <t>FTDIDF04</t>
  </si>
  <si>
    <t>FTDIDF05</t>
  </si>
  <si>
    <t>FTDIDF06</t>
  </si>
  <si>
    <t>FTDNA01</t>
  </si>
  <si>
    <t>FTDNA02</t>
  </si>
  <si>
    <t>FTDNA03</t>
  </si>
  <si>
    <t>FTDNA04</t>
  </si>
  <si>
    <t>FTDNA05</t>
  </si>
  <si>
    <t>FTDNA06</t>
  </si>
  <si>
    <t>FTDNOR01</t>
  </si>
  <si>
    <t>FTDNOR02</t>
  </si>
  <si>
    <t>FTDNOR03</t>
  </si>
  <si>
    <t>FTDNOR04</t>
  </si>
  <si>
    <t>FTDNOR05</t>
  </si>
  <si>
    <t>FTDNOR06</t>
  </si>
  <si>
    <t>FTDOCC01</t>
  </si>
  <si>
    <t>FTDOCC02</t>
  </si>
  <si>
    <t>FTDOCC03</t>
  </si>
  <si>
    <t>FTDOCC04</t>
  </si>
  <si>
    <t>FTDOCC05</t>
  </si>
  <si>
    <t>FTDOCC06</t>
  </si>
  <si>
    <t>FTDPACA01</t>
  </si>
  <si>
    <t>FTDPACA02</t>
  </si>
  <si>
    <t>FTDPACA03</t>
  </si>
  <si>
    <t>FTDPACA04</t>
  </si>
  <si>
    <t>FTDPACA05</t>
  </si>
  <si>
    <t>FTDPACA06</t>
  </si>
  <si>
    <t>FTDPDL01</t>
  </si>
  <si>
    <t>FTDPDL02</t>
  </si>
  <si>
    <t>FTDPDL03</t>
  </si>
  <si>
    <t>FTDPDL04</t>
  </si>
  <si>
    <t>FTDPDL05</t>
  </si>
  <si>
    <t>FTDPDL06</t>
  </si>
  <si>
    <t>FTDGUA01</t>
  </si>
  <si>
    <t>FTDGUA02</t>
  </si>
  <si>
    <t>FTDGUA03</t>
  </si>
  <si>
    <t>FTDGUA04</t>
  </si>
  <si>
    <t>FTDGUA05</t>
  </si>
  <si>
    <t>FTDGUA06</t>
  </si>
  <si>
    <t>FTDGUY01</t>
  </si>
  <si>
    <t>FTDGUY02</t>
  </si>
  <si>
    <t>FTDGUY03</t>
  </si>
  <si>
    <t>FTDGUY04</t>
  </si>
  <si>
    <t>FTDGUY05</t>
  </si>
  <si>
    <t>FTDGUY06</t>
  </si>
  <si>
    <t>FTDMAR01</t>
  </si>
  <si>
    <t>FTDMAR02</t>
  </si>
  <si>
    <t>FTDMAR03</t>
  </si>
  <si>
    <t>FTDMAR04</t>
  </si>
  <si>
    <t>FTDMAR05</t>
  </si>
  <si>
    <t>FTDMAR06</t>
  </si>
  <si>
    <t>FTDREUMAY01</t>
  </si>
  <si>
    <t>FTDREUMAY02</t>
  </si>
  <si>
    <t>FTDREUMAY03</t>
  </si>
  <si>
    <t>FTDREUMAY04</t>
  </si>
  <si>
    <t>FTDREUMAY05</t>
  </si>
  <si>
    <t>FTDREUMAY06</t>
  </si>
  <si>
    <t>Code partenaires valides</t>
  </si>
  <si>
    <t>la réparation et la transformation d’articles d’habillement</t>
  </si>
  <si>
    <t>la réparation d’articles de sport (à l’exclusion des fusils pour le tir sportif) et de matériel de camping</t>
  </si>
  <si>
    <t>la réparation de livres</t>
  </si>
  <si>
    <t>la réparation de jouets et articles similaires</t>
  </si>
  <si>
    <t>la réparation d’autres articles personnels et domestiques</t>
  </si>
  <si>
    <t>l’accordage de pianos</t>
  </si>
  <si>
    <t>autre</t>
  </si>
  <si>
    <t>la réparation d’instruments de musique (à l’exclusion des orgues et instruments de musique historiques)</t>
  </si>
  <si>
    <t>la réparation de cycles</t>
  </si>
  <si>
    <t>Quel est votre secteur d'activité spécifique :</t>
  </si>
  <si>
    <t>Bonus OM</t>
  </si>
  <si>
    <t>Surface du bâtiment en m²</t>
  </si>
  <si>
    <t>Oui/Non</t>
  </si>
  <si>
    <t>Nombre de concasseurs</t>
  </si>
  <si>
    <t>Nombre de composteurs</t>
  </si>
  <si>
    <t>Nombre de bennes</t>
  </si>
  <si>
    <t>Nombre de toilettes</t>
  </si>
  <si>
    <t>Nombre de piscines et de bains couverts</t>
  </si>
  <si>
    <t>Nombre de meubles réfrigérés et de chambres isolées</t>
  </si>
  <si>
    <t>Production énergétique prévisionnelle en MWh solaire utile /an</t>
  </si>
  <si>
    <t>Mes actions liées à l'économie circulaire et la gestion des déchets</t>
  </si>
  <si>
    <r>
      <t>Nombre de cuves entérées de 10 m</t>
    </r>
    <r>
      <rPr>
        <vertAlign val="superscript"/>
        <sz val="12"/>
        <color theme="1"/>
        <rFont val="Calibri"/>
        <family val="2"/>
        <scheme val="minor"/>
      </rPr>
      <t>3</t>
    </r>
  </si>
  <si>
    <t>Nombre de lot de 7 caisse-palettes</t>
  </si>
  <si>
    <t>Nombre de lots de 7 bacs</t>
  </si>
  <si>
    <t>Nombre de lots de 7 big-bags</t>
  </si>
  <si>
    <t>Si vous avez un code partenaire fonds tourisme durable, veuillez l'indiquer ici :</t>
  </si>
  <si>
    <t>Si vous n'êtes pas accompagné par un partenaire, nous vous engageons fortement à contacter l'ADEME pour bénéficier des financements spécifiques fonds tourisme durable</t>
  </si>
  <si>
    <t>Zone solaire</t>
  </si>
  <si>
    <t>Nord</t>
  </si>
  <si>
    <t>Sud</t>
  </si>
  <si>
    <t>Med</t>
  </si>
  <si>
    <t>Affichage FTD</t>
  </si>
  <si>
    <t>** La ventilation est prévisionnelle et indicatrice, et peut donner lieu à une fongibilité entre les différentes actions, dans le respect du montant maximum de l'aide indiqué ci-dessous et du type d'action déclaré au préalable.</t>
  </si>
  <si>
    <r>
      <rPr>
        <sz val="11"/>
        <color rgb="FFFF99CC"/>
        <rFont val="Calibri"/>
        <family val="2"/>
      </rPr>
      <t>•</t>
    </r>
    <r>
      <rPr>
        <sz val="11"/>
        <color theme="1"/>
        <rFont val="Arial"/>
        <family val="2"/>
      </rPr>
      <t xml:space="preserve"> Tremplin transition écologique des PME</t>
    </r>
  </si>
  <si>
    <r>
      <rPr>
        <b/>
        <sz val="12"/>
        <color rgb="FFFF99CC"/>
        <rFont val="Calibri"/>
        <family val="2"/>
      </rPr>
      <t>•</t>
    </r>
    <r>
      <rPr>
        <b/>
        <sz val="12"/>
        <color theme="1"/>
        <rFont val="Arial"/>
        <family val="2"/>
      </rPr>
      <t xml:space="preserve"> Tremplin Transition écologique des PME</t>
    </r>
  </si>
  <si>
    <t>Tremplin pour la transition écologique des PME</t>
  </si>
  <si>
    <r>
      <rPr>
        <sz val="11"/>
        <color theme="5" tint="-0.249977111117893"/>
        <rFont val="Arial"/>
        <family val="2"/>
      </rPr>
      <t>•</t>
    </r>
    <r>
      <rPr>
        <sz val="11"/>
        <color theme="1"/>
        <rFont val="Arial"/>
        <family val="2"/>
      </rPr>
      <t xml:space="preserve"> Toutes thématiques</t>
    </r>
  </si>
  <si>
    <t>• 3TR</t>
  </si>
  <si>
    <t>• SA2.01</t>
  </si>
  <si>
    <r>
      <rPr>
        <sz val="11"/>
        <color rgb="FF339966"/>
        <rFont val="Wingdings"/>
        <charset val="2"/>
      </rPr>
      <t>þ</t>
    </r>
    <r>
      <rPr>
        <sz val="11"/>
        <color theme="0" tint="-0.499984740745262"/>
        <rFont val="Arial"/>
        <family val="2"/>
      </rPr>
      <t xml:space="preserve">     </t>
    </r>
    <r>
      <rPr>
        <sz val="11"/>
        <color rgb="FFFF99CC"/>
        <rFont val="Calibri"/>
        <family val="2"/>
      </rPr>
      <t>•</t>
    </r>
    <r>
      <rPr>
        <sz val="11"/>
        <rFont val="Arial"/>
        <family val="2"/>
      </rPr>
      <t xml:space="preserve">   Tremplin transition écologique des PME</t>
    </r>
  </si>
  <si>
    <t>Pièce justificatives technique</t>
  </si>
  <si>
    <t>Rapport final</t>
  </si>
  <si>
    <t>avant la fin de l'opération</t>
  </si>
  <si>
    <t>jours</t>
  </si>
  <si>
    <t>Choix par date</t>
  </si>
  <si>
    <t>Détail du justificatif</t>
  </si>
  <si>
    <t xml:space="preserve">Attestation de réalisation de l'opération </t>
  </si>
  <si>
    <t>PDR</t>
  </si>
  <si>
    <t>BF - Bourgogne Franche Comté</t>
  </si>
  <si>
    <t>GE - Grand Est</t>
  </si>
  <si>
    <t>CO - Corse</t>
  </si>
  <si>
    <t>OC - Occitanie</t>
  </si>
  <si>
    <t>PA - P.A.C.A.</t>
  </si>
  <si>
    <t>RA - Auvergne Rhône Alpes</t>
  </si>
  <si>
    <t>NA - Nouvelle aquitaine</t>
  </si>
  <si>
    <t>BR - Bretagne</t>
  </si>
  <si>
    <t>CE - Centre Val de Loire</t>
  </si>
  <si>
    <t>HF - Hauts de France</t>
  </si>
  <si>
    <t>PL - Pays de la Loire</t>
  </si>
  <si>
    <t>IF - Ile de France</t>
  </si>
  <si>
    <t>NO - Normandie</t>
  </si>
  <si>
    <t>PM - St Pierre et Miquelon</t>
  </si>
  <si>
    <t>RE - Réunion</t>
  </si>
  <si>
    <t>MA - Martinique</t>
  </si>
  <si>
    <t>GA - Guadeloupe</t>
  </si>
  <si>
    <t>MY - Mayotte</t>
  </si>
  <si>
    <t>GY - Guyane</t>
  </si>
  <si>
    <t>R3 - Outre-Mer</t>
  </si>
  <si>
    <t>971-ANSE BERTRAND</t>
  </si>
  <si>
    <t>971-BAIE MAHAULT</t>
  </si>
  <si>
    <t>971-BAILLIF</t>
  </si>
  <si>
    <t>971-BASSE TERRE</t>
  </si>
  <si>
    <t>971-BOUILLANTE</t>
  </si>
  <si>
    <t>971-CAPESTERRE BELLE EAU</t>
  </si>
  <si>
    <t>971-CAPESTERRE DE MARIE GALANTE</t>
  </si>
  <si>
    <t>971-DESHAIES</t>
  </si>
  <si>
    <t>971-GOURBEYRE</t>
  </si>
  <si>
    <t>971-GOYAVE</t>
  </si>
  <si>
    <t>971-GRAND BOURG</t>
  </si>
  <si>
    <t>971-LA DESIRADE</t>
  </si>
  <si>
    <t>971-LAMENTIN</t>
  </si>
  <si>
    <t>971-LE GOSIER</t>
  </si>
  <si>
    <t>971-LE MOULE</t>
  </si>
  <si>
    <t>971-LES ABYMES</t>
  </si>
  <si>
    <t>971-MORNE A L EAU</t>
  </si>
  <si>
    <t>971-PETIT BOURG</t>
  </si>
  <si>
    <t>971-PETIT CANAL</t>
  </si>
  <si>
    <t>971-POINTE A PITRE</t>
  </si>
  <si>
    <t>971-POINTE NOIRE</t>
  </si>
  <si>
    <t>971-PORT LOUIS</t>
  </si>
  <si>
    <t>971-ST CLAUDE</t>
  </si>
  <si>
    <t>971-ST FRANCOIS</t>
  </si>
  <si>
    <t>971-STE ANNE</t>
  </si>
  <si>
    <t>971-STE ROSE</t>
  </si>
  <si>
    <t>971-TERRE DE BAS</t>
  </si>
  <si>
    <t>971-TERRE DE HAUT</t>
  </si>
  <si>
    <t>971-TROIS RIVIERES</t>
  </si>
  <si>
    <t>971-VIEUX FORT</t>
  </si>
  <si>
    <t>971-VIEUX HABITANTS</t>
  </si>
  <si>
    <t>972-BASSE POINTE</t>
  </si>
  <si>
    <t>972-BELLEFONTAINE</t>
  </si>
  <si>
    <t>972-CASE PILOTE</t>
  </si>
  <si>
    <t>972-DUCOS</t>
  </si>
  <si>
    <t>972-FONDS ST DENIS</t>
  </si>
  <si>
    <t>972-FORT DE FRANCE</t>
  </si>
  <si>
    <t>972-GRAND RIVIERE</t>
  </si>
  <si>
    <t>972-GROS MORNE</t>
  </si>
  <si>
    <t>972-L AJOUPA BOUILLON</t>
  </si>
  <si>
    <t>972-LA TRINITE</t>
  </si>
  <si>
    <t>972-LE CARBET</t>
  </si>
  <si>
    <t>972-LE DIAMANT</t>
  </si>
  <si>
    <t>972-LE FRANCOIS</t>
  </si>
  <si>
    <t>972-LE LAMENTIN</t>
  </si>
  <si>
    <t>972-LE LORRAIN</t>
  </si>
  <si>
    <t>972-LE MARIGOT</t>
  </si>
  <si>
    <t>972-LE MARIN</t>
  </si>
  <si>
    <t>972-LE MORNE ROUGE</t>
  </si>
  <si>
    <t>972-LE MORNE VERT</t>
  </si>
  <si>
    <t>972-LE PRECHEUR</t>
  </si>
  <si>
    <t>972-LE ROBERT</t>
  </si>
  <si>
    <t>972-LE VAUCLIN</t>
  </si>
  <si>
    <t>972-LES ANSES D ARLET</t>
  </si>
  <si>
    <t>972-LES TROIS ILETS</t>
  </si>
  <si>
    <t>972-MACOUBA</t>
  </si>
  <si>
    <t>972-RIVIERE PILOTE</t>
  </si>
  <si>
    <t>972-RIVIERE SALEE</t>
  </si>
  <si>
    <t>972-SCHOELCHER</t>
  </si>
  <si>
    <t>972-ST ESPRIT</t>
  </si>
  <si>
    <t>972-ST PIERRE</t>
  </si>
  <si>
    <t>972-STE LUCE</t>
  </si>
  <si>
    <t>974-BRAS PANON</t>
  </si>
  <si>
    <t>974-CILAOS</t>
  </si>
  <si>
    <t>974-ENTRE DEUX</t>
  </si>
  <si>
    <t>974-L ETANG SALE</t>
  </si>
  <si>
    <t>974-LA PLAINE DES PALMISTES</t>
  </si>
  <si>
    <t>974-LA POSSESSION</t>
  </si>
  <si>
    <t>974-LE PORT</t>
  </si>
  <si>
    <t>974-LE TAMPON</t>
  </si>
  <si>
    <t>974-LES AVIRONS</t>
  </si>
  <si>
    <t>974-LES TROIS BASSINS</t>
  </si>
  <si>
    <t>974-PETITE ILE</t>
  </si>
  <si>
    <t>974-SALAZIE</t>
  </si>
  <si>
    <t>974-ST ANDRE</t>
  </si>
  <si>
    <t>974-ST BENOIT</t>
  </si>
  <si>
    <t>974-ST DENIS</t>
  </si>
  <si>
    <t>974-ST JOSEPH</t>
  </si>
  <si>
    <t>974-ST LEU</t>
  </si>
  <si>
    <t>974-ST LOUIS</t>
  </si>
  <si>
    <t>974-ST PAUL</t>
  </si>
  <si>
    <t>974-ST PHILIPPE</t>
  </si>
  <si>
    <t>974-ST PIERRE</t>
  </si>
  <si>
    <t>974-STE MARIE</t>
  </si>
  <si>
    <t>974-STE SUZANNE</t>
  </si>
  <si>
    <t>973-APATOU</t>
  </si>
  <si>
    <t>973-AWALA YALIMAPO</t>
  </si>
  <si>
    <t>973-CAMOPI</t>
  </si>
  <si>
    <t>973-CAYENNE</t>
  </si>
  <si>
    <t>973-GRAND SANTI</t>
  </si>
  <si>
    <t>973-IRACOUBO</t>
  </si>
  <si>
    <t>973-KOUROU</t>
  </si>
  <si>
    <t>973-MACOURIA TONATE</t>
  </si>
  <si>
    <t>973-MANA</t>
  </si>
  <si>
    <t>973-MARIPASOULA</t>
  </si>
  <si>
    <t>973-MATOURY</t>
  </si>
  <si>
    <t>973-MONTSINERY TONNEGRANDE</t>
  </si>
  <si>
    <t>973-OUANARY</t>
  </si>
  <si>
    <t>973-PAPAICHTON</t>
  </si>
  <si>
    <t>973-POMPIDOU PAPA ICHTON</t>
  </si>
  <si>
    <t>973-REGINA</t>
  </si>
  <si>
    <t>973-REMIRE MONTJOLY</t>
  </si>
  <si>
    <t>973-ROURA</t>
  </si>
  <si>
    <t>973-SAUL</t>
  </si>
  <si>
    <t>973-SINNAMARY</t>
  </si>
  <si>
    <t>973-ST ELIE</t>
  </si>
  <si>
    <t>973-ST GEORGES</t>
  </si>
  <si>
    <t>973-ST LAURENT DU MARONI</t>
  </si>
  <si>
    <t>976-ACOUA</t>
  </si>
  <si>
    <t>976-BANDRABOUA</t>
  </si>
  <si>
    <t>976-BANDRELE</t>
  </si>
  <si>
    <t>976-BOUENI</t>
  </si>
  <si>
    <t>976-CHICONI</t>
  </si>
  <si>
    <t>976-CHIRONGUI</t>
  </si>
  <si>
    <t>976-DEMBENI</t>
  </si>
  <si>
    <t>976-DZAOUDZI</t>
  </si>
  <si>
    <t>976-KANI KELI</t>
  </si>
  <si>
    <t>976-KOUNGOU</t>
  </si>
  <si>
    <t>976-M TSANGAMOUJI</t>
  </si>
  <si>
    <t>976-MAMOUDZOU</t>
  </si>
  <si>
    <t>976-MTSAMBORO</t>
  </si>
  <si>
    <t>976-OUANGANI</t>
  </si>
  <si>
    <t>976-PAMANDZI</t>
  </si>
  <si>
    <t>976-SADA</t>
  </si>
  <si>
    <t>976-TSINGONI</t>
  </si>
  <si>
    <t>975-ST PIERRE ET MIQUELON</t>
  </si>
  <si>
    <t>977-ST BARTHELEMY</t>
  </si>
  <si>
    <t>978-ST MARTIN</t>
  </si>
  <si>
    <t xml:space="preserve"> - Devis</t>
  </si>
  <si>
    <t>Pour le remplir, veuillez suivre les étapes suivantes :</t>
  </si>
  <si>
    <t>Secteur d’activité et localisation</t>
  </si>
  <si>
    <t>Suivant votre situation des questions complémentaires peuvent apparaître, s’il existe des dispositifs spécifiques de l’ADEME pour votre secteur d’activité.</t>
  </si>
  <si>
    <t>Déclaration des aides d’Etat dans le cadre de la crise du COVID-19</t>
  </si>
  <si>
    <t>Nous vous demandons de déclarer toutes les aides publiques (de l’Etat, des régions, départements, communes, etc.) que vous avez déjà sollicité dans le cadre du régime cadre temporaire français pour le soutien aux entreprises dans le cadre de la crise du COVID-19 (SA 56985). Cette référence doit apparaître dans les dossiers d’aide que vous avez déjà remplis. Renseignez une ligne par aide sollicitée, ainsi que la colonne « Montant obtenu » si vous avez déjà reçu le financement. Cette information nous permet de calculer l’aide maximale à laquelle vous pourriez avoir droit.</t>
  </si>
  <si>
    <t>Seules les actions auxquelles vous avez droit, selon votre secteur d’activité et votre localisation géographique, apparaissent.</t>
  </si>
  <si>
    <t>Pour chaque ligne que vous choisirez, vous devez :</t>
  </si>
  <si>
    <t>Sur cette base, un montant prévisionnel de l’aide ADEME s’affiche automatiquement, ainsi que l’information si un devis vous sera demandé au moment du dépôt du dossier.</t>
  </si>
  <si>
    <t>Vous pourrez ainsi décider de vous engager ou non à réaliser les actions, en fonction de l’aide apportée.</t>
  </si>
  <si>
    <t>L’onglet « Synthèse de votre demande » résume les éléments que vous devrez transmettre à l’ADEME :</t>
  </si>
  <si>
    <t>En tout état de cause, cette aide ne peut être inférieure à 5 000 € ou supérieure à 200 000 €.</t>
  </si>
  <si>
    <t>Poursuivez ensuite votre demande d’aide en créant un compte sur la plateforme dématérialisée de l’ADEME.</t>
  </si>
  <si>
    <t>Il vous faudra en particulier renseigner sur ce site, outre les éléments d’information sur votre entreprise, le montant total de l’opération et le montant prévisionnel de l’aide ADEME issus du tableur excel. Il faudra également télécharger le présent tableur excel, enregistré sous le nom précisé-ci-dessus, ainsi que les devis requis (en un seul document pdf les regroupant tous).</t>
  </si>
  <si>
    <t>Le présent tableur excel est la base pour remplir votre dossier d’aide dans le cadre du guichet « Tremplin pour la transition écologique des PME ».</t>
  </si>
  <si>
    <t>2.   Renseignez d’abord l’onglet « 1- J’identifie mon entreprise »</t>
  </si>
  <si>
    <t>Il vous faudra renseigner :</t>
  </si>
  <si>
    <t xml:space="preserve"> - votre code APE (ou code NAF), qui détermine votre secteur d’activité (menu déroulant) ;</t>
  </si>
  <si>
    <t xml:space="preserve"> - votre localisation dans les listes déroulantes (le département puis la commune).</t>
  </si>
  <si>
    <t>Renseigner la quantité</t>
  </si>
  <si>
    <t xml:space="preserve"> - Pour les études ou les gros investissements, le choix de l'action sera oui ou non, choix matérialisé dans le tableau par une liste déroulante vous permettant de choisir entre 0 et 1.</t>
  </si>
  <si>
    <t>Des devis vous seront demandés pour justifier votre estimation de ce coût total, à l'exception des montants les plus faibles.</t>
  </si>
  <si>
    <t>Enregistrez le fichier sous le nom « [votre numéro de siret]_Tremplin transition écologique.xls »</t>
  </si>
  <si>
    <t>1.   Avant de commencer</t>
  </si>
  <si>
    <t xml:space="preserve"> - déclarer si vous êtes un autoentrepreneur ou que vous avez choisi le régime microentreprise ;</t>
  </si>
  <si>
    <t>Par exemple, une entreprise assujettis à la TVA achète 3 vélo-cargos électrique, le coût total HT de cette acquisition devra ici être renseigné.</t>
  </si>
  <si>
    <t>3.   Renseignez ensuite l’onglet « 2- Je choisis mes actions »</t>
  </si>
  <si>
    <t>4.   Finalisez votre demande</t>
  </si>
  <si>
    <t>Le plafond des aides d’Etat dans le cadre du régime cadre temporaire français pour le soutien aux entreprises dans le cadre de la crise du COVID-19 est de 800 000 €.</t>
  </si>
  <si>
    <t>PLAN DE FINANCEMENT DE MES ACTIONS</t>
  </si>
  <si>
    <t>Type</t>
  </si>
  <si>
    <t>Mode de financement</t>
  </si>
  <si>
    <t>Montant (HTR)</t>
  </si>
  <si>
    <t>Certificats d'économie d'énergie</t>
  </si>
  <si>
    <t>Aide ADEME maximum avant analyse</t>
  </si>
  <si>
    <t>Sous-total des aides publiques</t>
  </si>
  <si>
    <t>Sous-total des aides privées</t>
  </si>
  <si>
    <t>Sous-total de l'auto-financement</t>
  </si>
  <si>
    <t>TOTAL DE L'OPERATION</t>
  </si>
  <si>
    <t>SYNTHESE</t>
  </si>
  <si>
    <t>Coût total estimé du projet :</t>
  </si>
  <si>
    <t>Aide à demander à l'ADEME</t>
  </si>
  <si>
    <t>Dispositif "Tremplin pour la transition écologique des PME"</t>
  </si>
  <si>
    <t>Le changement d'onglet lance des programmes qui peuvent durer quelques secondes.</t>
  </si>
  <si>
    <t>Mes actions de rénovation globale des bâtiments et de qualité de l'air</t>
  </si>
  <si>
    <t>Augmenter l’éclairage naturel grâce à des lanterneaux d'éclairage zénithal</t>
  </si>
  <si>
    <t>Augmenter l’éclairage naturel grâce à des conduits de lumière naturelle</t>
  </si>
  <si>
    <t>Remplacement de fluides dans les équipements frigorifiques commerciaux pour utiliser des fluides frigorigènes ayant moins d’impact sur le changement climatique</t>
  </si>
  <si>
    <t xml:space="preserve">Remplacement d’équipements frigorifiques commerciaux peu performants par des équipements neufs à fluides frigorigènes ayant moins d’impact sur le changement climatique </t>
  </si>
  <si>
    <t>Remplacement d’armoires frigorifiques positives ou de tours réfrigérées par de nouveaux équipements neufs à fluides frigorigènes ayant moins d’impact sur le changement climatique</t>
  </si>
  <si>
    <t>Transformation de fourgonnette à motorisation thermique en motorisation électrique (retrofit)</t>
  </si>
  <si>
    <t>Transformation des  poids lourds à motorisation thermique en motorisation électrique (retrofit)</t>
  </si>
  <si>
    <t>Etat des lieux et proposition pour trier les déchets de bois, papier/carton, métaux, verre et plastiques ainsi que les fractions minérales et le plâtre</t>
  </si>
  <si>
    <t>Diagnostic pour réduire les emballages ou remplacer des emballages plastiques par d’autres</t>
  </si>
  <si>
    <t>Premiers pas éco-conception</t>
  </si>
  <si>
    <r>
      <rPr>
        <b/>
        <sz val="11"/>
        <color theme="1"/>
        <rFont val="Calibri"/>
        <family val="2"/>
        <scheme val="minor"/>
      </rPr>
      <t>Activez les macros du fichier excel</t>
    </r>
    <r>
      <rPr>
        <sz val="11"/>
        <color theme="1"/>
        <rFont val="Calibri"/>
        <family val="2"/>
        <scheme val="minor"/>
      </rPr>
      <t xml:space="preserve"> si un message d’alerte apparaît.</t>
    </r>
  </si>
  <si>
    <r>
      <t xml:space="preserve">Ensuite, </t>
    </r>
    <r>
      <rPr>
        <b/>
        <sz val="11"/>
        <color theme="1"/>
        <rFont val="Calibri"/>
        <family val="2"/>
        <scheme val="minor"/>
      </rPr>
      <t>toutes les cellules à remplir sont indiquées sur fond bleu</t>
    </r>
    <r>
      <rPr>
        <sz val="11"/>
        <color theme="1"/>
        <rFont val="Calibri"/>
        <family val="2"/>
        <scheme val="minor"/>
      </rPr>
      <t xml:space="preserve"> :</t>
    </r>
  </si>
  <si>
    <r>
      <t xml:space="preserve">Parmi toutes les études et investissements proposés, </t>
    </r>
    <r>
      <rPr>
        <b/>
        <sz val="11"/>
        <color theme="1"/>
        <rFont val="Calibri"/>
        <family val="2"/>
        <scheme val="minor"/>
      </rPr>
      <t>vous pouvez choisir les actions que vous comptez engage</t>
    </r>
    <r>
      <rPr>
        <sz val="11"/>
        <color theme="1"/>
        <rFont val="Calibri"/>
        <family val="2"/>
        <scheme val="minor"/>
      </rPr>
      <t>r.</t>
    </r>
  </si>
  <si>
    <r>
      <t xml:space="preserve"> - Pour les autres investissements nous vous demandons des renseignements spécifiques suivant le type d’opération </t>
    </r>
    <r>
      <rPr>
        <i/>
        <sz val="10"/>
        <color theme="1"/>
        <rFont val="Calibri"/>
        <family val="2"/>
        <scheme val="minor"/>
      </rPr>
      <t>(par exemple la surface de votre bâtiment pour les études thermique, le nombre de vélo-cargos électriques dont vous souhaitez vous équiper, etc.)</t>
    </r>
  </si>
  <si>
    <r>
      <rPr>
        <b/>
        <sz val="11"/>
        <color theme="1"/>
        <rFont val="Calibri"/>
        <family val="2"/>
        <scheme val="minor"/>
      </rPr>
      <t>Le montant total de l’opération</t>
    </r>
    <r>
      <rPr>
        <sz val="11"/>
        <color theme="1"/>
        <rFont val="Calibri"/>
        <family val="2"/>
        <scheme val="minor"/>
      </rPr>
      <t>, sur la base des coûts prévisionnel que vous avez déclarés.</t>
    </r>
  </si>
  <si>
    <r>
      <rPr>
        <b/>
        <sz val="11"/>
        <color theme="1"/>
        <rFont val="Calibri"/>
        <family val="2"/>
        <scheme val="minor"/>
      </rPr>
      <t>Le montant prévisionnel de l’aide ADEME</t>
    </r>
    <r>
      <rPr>
        <sz val="11"/>
        <color theme="1"/>
        <rFont val="Calibri"/>
        <family val="2"/>
        <scheme val="minor"/>
      </rPr>
      <t>, qui tient compte des actions sélectionnées mais aussi des contraintes juridiques.</t>
    </r>
  </si>
  <si>
    <r>
      <t>Le rappel des</t>
    </r>
    <r>
      <rPr>
        <b/>
        <sz val="11"/>
        <color theme="1"/>
        <rFont val="Calibri"/>
        <family val="2"/>
        <scheme val="minor"/>
      </rPr>
      <t xml:space="preserve"> actions que vous avez sélectionnées</t>
    </r>
    <r>
      <rPr>
        <sz val="11"/>
        <color theme="1"/>
        <rFont val="Calibri"/>
        <family val="2"/>
        <scheme val="minor"/>
      </rPr>
      <t xml:space="preserve"> et pour chacune d’elles </t>
    </r>
    <r>
      <rPr>
        <b/>
        <sz val="11"/>
        <color theme="1"/>
        <rFont val="Calibri"/>
        <family val="2"/>
        <scheme val="minor"/>
      </rPr>
      <t>si un devis devra être transmis</t>
    </r>
    <r>
      <rPr>
        <sz val="11"/>
        <color theme="1"/>
        <rFont val="Calibri"/>
        <family val="2"/>
        <scheme val="minor"/>
      </rPr>
      <t xml:space="preserve"> à l’ADEME.</t>
    </r>
  </si>
  <si>
    <t>Pavillon de compostage pour biodéchets</t>
  </si>
  <si>
    <t>https://agirpourlatransition.ademe.fr/entreprises/dispositif-aide/tremplin-transition-ecologique-pme</t>
  </si>
  <si>
    <t xml:space="preserve"> 1/ Renseigner la quantité</t>
  </si>
  <si>
    <r>
      <rPr>
        <b/>
        <sz val="11"/>
        <color theme="1"/>
        <rFont val="Calibri"/>
        <family val="2"/>
        <scheme val="minor"/>
      </rPr>
      <t>2/ Renseigner le coût total de cette opération</t>
    </r>
    <r>
      <rPr>
        <sz val="11"/>
        <color theme="1"/>
        <rFont val="Calibri"/>
        <family val="2"/>
        <scheme val="minor"/>
      </rPr>
      <t>, tel que vous l’estimez. Il s’agit d’un coût hors taxes récupérables (HTR), c'est-à-dire le montant d'achat, déduction faite de la TVA qui sera récupérée auprès du trésor public.</t>
    </r>
  </si>
  <si>
    <t>Coût prévisionnel total HT</t>
  </si>
  <si>
    <t>Les administrations publiques ne sont en principe pas éligibles à ce programme.</t>
  </si>
  <si>
    <t>Actions EnR sur I.FF</t>
  </si>
  <si>
    <t xml:space="preserve">Aide prévisionnelle </t>
  </si>
  <si>
    <t>• 1ER.13</t>
  </si>
  <si>
    <r>
      <rPr>
        <sz val="11"/>
        <color rgb="FF0099CC"/>
        <rFont val="Calibri"/>
        <family val="2"/>
      </rPr>
      <t>•</t>
    </r>
    <r>
      <rPr>
        <sz val="11"/>
        <color theme="1"/>
        <rFont val="Arial"/>
        <family val="2"/>
      </rPr>
      <t xml:space="preserve"> Energie renouvelable</t>
    </r>
  </si>
  <si>
    <r>
      <rPr>
        <b/>
        <sz val="12"/>
        <color rgb="FF0099CC"/>
        <rFont val="Calibri"/>
        <family val="2"/>
      </rPr>
      <t>•</t>
    </r>
    <r>
      <rPr>
        <b/>
        <sz val="12"/>
        <color theme="1"/>
        <rFont val="Arial"/>
        <family val="2"/>
      </rPr>
      <t xml:space="preserve"> Energie renouvelable</t>
    </r>
  </si>
  <si>
    <t>Energie renouvelable</t>
  </si>
  <si>
    <r>
      <rPr>
        <sz val="11"/>
        <color theme="5" tint="-0.249977111117893"/>
        <rFont val="Arial"/>
        <family val="2"/>
      </rPr>
      <t>•</t>
    </r>
    <r>
      <rPr>
        <sz val="11"/>
        <color theme="1"/>
        <rFont val="Arial"/>
        <family val="2"/>
      </rPr>
      <t xml:space="preserve"> ENR Autres</t>
    </r>
  </si>
  <si>
    <r>
      <rPr>
        <sz val="11"/>
        <color rgb="FF339966"/>
        <rFont val="Wingdings"/>
        <charset val="2"/>
      </rPr>
      <t>þ</t>
    </r>
    <r>
      <rPr>
        <sz val="11"/>
        <color theme="0" tint="-0.499984740745262"/>
        <rFont val="Arial"/>
        <family val="2"/>
      </rPr>
      <t xml:space="preserve">     </t>
    </r>
    <r>
      <rPr>
        <sz val="11"/>
        <color rgb="FF0099CC"/>
        <rFont val="Calibri"/>
        <family val="2"/>
      </rPr>
      <t>•</t>
    </r>
    <r>
      <rPr>
        <sz val="11"/>
        <rFont val="Arial"/>
        <family val="2"/>
      </rPr>
      <t xml:space="preserve">   Energie renouvelable</t>
    </r>
  </si>
  <si>
    <r>
      <rPr>
        <sz val="11"/>
        <color theme="0" tint="-0.499984740745262"/>
        <rFont val="Wingdings"/>
        <charset val="2"/>
      </rPr>
      <t>o</t>
    </r>
    <r>
      <rPr>
        <sz val="11"/>
        <color theme="0" tint="-0.499984740745262"/>
        <rFont val="Arial"/>
        <family val="2"/>
      </rPr>
      <t xml:space="preserve">     </t>
    </r>
    <r>
      <rPr>
        <sz val="11"/>
        <color rgb="FFFF99CC"/>
        <rFont val="Calibri"/>
        <family val="2"/>
      </rPr>
      <t>•</t>
    </r>
    <r>
      <rPr>
        <sz val="11"/>
        <rFont val="Arial"/>
        <family val="2"/>
      </rPr>
      <t xml:space="preserve">  </t>
    </r>
    <r>
      <rPr>
        <sz val="11"/>
        <color theme="0" tint="-0.499984740745262"/>
        <rFont val="Arial"/>
        <family val="2"/>
      </rPr>
      <t xml:space="preserve"> Tremplin transition écologique des PME</t>
    </r>
  </si>
  <si>
    <r>
      <rPr>
        <sz val="11"/>
        <color theme="0" tint="-0.499984740745262"/>
        <rFont val="Wingdings"/>
        <charset val="2"/>
      </rPr>
      <t>o</t>
    </r>
    <r>
      <rPr>
        <sz val="11"/>
        <color theme="0" tint="-0.499984740745262"/>
        <rFont val="Arial"/>
        <family val="2"/>
      </rPr>
      <t xml:space="preserve">     </t>
    </r>
    <r>
      <rPr>
        <sz val="11"/>
        <color rgb="FF0099CC"/>
        <rFont val="Calibri"/>
        <family val="2"/>
      </rPr>
      <t>•</t>
    </r>
    <r>
      <rPr>
        <sz val="11"/>
        <rFont val="Arial"/>
        <family val="2"/>
      </rPr>
      <t xml:space="preserve">   </t>
    </r>
    <r>
      <rPr>
        <sz val="11"/>
        <color theme="0" tint="-0.499984740745262"/>
        <rFont val="Arial"/>
        <family val="2"/>
      </rPr>
      <t>Energie renouvelable</t>
    </r>
  </si>
  <si>
    <t>I.FF   Fonds Chaleur</t>
  </si>
  <si>
    <t>HOP</t>
  </si>
  <si>
    <t>I.FF</t>
  </si>
  <si>
    <t>Situation géographique</t>
  </si>
  <si>
    <t>Commune</t>
  </si>
  <si>
    <r>
      <rPr>
        <b/>
        <sz val="14"/>
        <color theme="0"/>
        <rFont val="Arial"/>
        <family val="2"/>
      </rPr>
      <t>€</t>
    </r>
    <r>
      <rPr>
        <b/>
        <sz val="14"/>
        <rFont val="Arial"/>
        <family val="2"/>
      </rPr>
      <t xml:space="preserve">   Description</t>
    </r>
  </si>
  <si>
    <t>1.1 Pour les aides liées à Tremplin pour la transition écologique</t>
  </si>
  <si>
    <t>1.2 Pour les aides liées aux énergies renouvelables</t>
  </si>
  <si>
    <r>
      <t xml:space="preserve">Quantité
</t>
    </r>
    <r>
      <rPr>
        <sz val="11"/>
        <color theme="1"/>
        <rFont val="Arial"/>
        <family val="2"/>
      </rPr>
      <t>(en nombre d'unité)</t>
    </r>
  </si>
  <si>
    <t>Actions réalisées pour Tremplin pour la transition écologique</t>
  </si>
  <si>
    <t>Actions réalisées pour les Energies renouvelables</t>
  </si>
  <si>
    <r>
      <t xml:space="preserve">Quantités prévisionnelles
</t>
    </r>
    <r>
      <rPr>
        <sz val="11"/>
        <color theme="1"/>
        <rFont val="Arial"/>
        <family val="2"/>
      </rPr>
      <t>(en nombre d'unité)</t>
    </r>
  </si>
  <si>
    <t>porteur</t>
  </si>
  <si>
    <t>PF - Polynésie Française</t>
  </si>
  <si>
    <t>ANAA</t>
  </si>
  <si>
    <t>ARUTUA</t>
  </si>
  <si>
    <t>BORA-BORA</t>
  </si>
  <si>
    <t>FAKARAVA</t>
  </si>
  <si>
    <t>FANGATAU</t>
  </si>
  <si>
    <t>FATU-HIVA</t>
  </si>
  <si>
    <t>GAMBIER</t>
  </si>
  <si>
    <t>HAO</t>
  </si>
  <si>
    <t>HIKUERU</t>
  </si>
  <si>
    <t>HITIAA O TE RA</t>
  </si>
  <si>
    <t>HIVA-OA</t>
  </si>
  <si>
    <t>MAKEMO</t>
  </si>
  <si>
    <t>MANIHI</t>
  </si>
  <si>
    <t>MOOREA-MAIAO</t>
  </si>
  <si>
    <t>NAPUKA</t>
  </si>
  <si>
    <t>NUKU-HIVA</t>
  </si>
  <si>
    <t>NUKUTAVAKE</t>
  </si>
  <si>
    <t>PUKAPUKA</t>
  </si>
  <si>
    <t>RAIVAVAE</t>
  </si>
  <si>
    <t>RANGIROA</t>
  </si>
  <si>
    <t>RAPA</t>
  </si>
  <si>
    <t>REAO</t>
  </si>
  <si>
    <t>RURUTU</t>
  </si>
  <si>
    <t>TAHA'A</t>
  </si>
  <si>
    <t>TAHUATA</t>
  </si>
  <si>
    <t>TAIARAPU-EST</t>
  </si>
  <si>
    <t>TAIARAPU-OUEST</t>
  </si>
  <si>
    <t>TAKAROA</t>
  </si>
  <si>
    <t>TATAKOTO</t>
  </si>
  <si>
    <t>TEVA I UTA</t>
  </si>
  <si>
    <t>TUBUAI</t>
  </si>
  <si>
    <t>TUREIA</t>
  </si>
  <si>
    <t>UA-HUKA</t>
  </si>
  <si>
    <t>UA-POU</t>
  </si>
  <si>
    <t>NOUMÉA</t>
  </si>
  <si>
    <t>BÉLEP</t>
  </si>
  <si>
    <t>DUMBÉA</t>
  </si>
  <si>
    <t>HIENGHÈNE</t>
  </si>
  <si>
    <t>HOUAÏLOU</t>
  </si>
  <si>
    <t>ÎLE DES PINS</t>
  </si>
  <si>
    <t>KAALA-GOMEN</t>
  </si>
  <si>
    <t>KONÉ</t>
  </si>
  <si>
    <t>LIFOU</t>
  </si>
  <si>
    <t>MARÉ</t>
  </si>
  <si>
    <t>MONT-DORE</t>
  </si>
  <si>
    <t>OUÉGOA</t>
  </si>
  <si>
    <t>OUVÉA</t>
  </si>
  <si>
    <t>PAÏTA</t>
  </si>
  <si>
    <t>POINDIMIÉ</t>
  </si>
  <si>
    <t>PONÉRIHOUEN</t>
  </si>
  <si>
    <t>POUÉBO</t>
  </si>
  <si>
    <t>SARRAMÉA</t>
  </si>
  <si>
    <t>YATÉ</t>
  </si>
  <si>
    <t>NC - Nouvelle Calédonie</t>
  </si>
  <si>
    <t>Pour plus d’informations sur les actions proposées, vous pouvez passer votre souris sur l’icône « ? » en début de ligne. C'est cette définition détaillée qui sert de base ensuite aux relations contractuelles entre vous et l'ADEME.</t>
  </si>
  <si>
    <t>La définition détaillée des actions retenue est celle inscrite sur l’icône « ? » en début de ligne dans l'onglet "2- Je choisis mes actions". C'est cette définition détaillée qui sert de base ensuite aux relations contractuelles entre vous et l'ADEME.</t>
  </si>
  <si>
    <t>Bilan d’émission de gaz à effet de serre (bilan GES scope 1, 2 et 3) et plan d'actions</t>
  </si>
  <si>
    <t>Vous organiser pour réduire les émissions de gaz à effet de serre : élaborer une stratégie (démarche ACT® pas à pas)</t>
  </si>
  <si>
    <t>Evaluer votre stratégie de réduction des émissions de gaz à effet de serre (Evaluation ACT®)</t>
  </si>
  <si>
    <t>Accompagnement à la baisse des consommations d’énergie des bâtiments imposée par le « décret tertiaire » : audit énergétique</t>
  </si>
  <si>
    <t>Analyse de process pour la prévention des déchets (méthode Comptabilité des flux de matière)</t>
  </si>
  <si>
    <t>Soutien aux réparateurs : logiciels, progiciels et outils de réparation</t>
  </si>
  <si>
    <t>Bilan des matières entrantes dans et sortantes de l’entreprise (méthode Bilan matière)</t>
  </si>
  <si>
    <t>Important : avant de commencer à remplir ce tableur !</t>
  </si>
  <si>
    <r>
      <t xml:space="preserve">Le guichet d'aides "Tremplin pour la transition écologique des PME" permet d’accompagner les premiers pas d’une transition écologique en de bénéficiant rapidement d’aides forfaitaires.
Avez-vous fait votre climatomètre? en 15 minutes vous pouvez auto-évaluer votre niveau de maturité vis-à-vis de la transition écologique et de l'économie circulaire, et entamer ainsi votre démarche de transition https://climatometre.bpifrance.fr/#/home
Avant de solliciter ces aides, nous vous incitons à bénéficier de conseils et accompagnement personnalisés, par exemple en vous tournant vers votre CCI ou votre CMA ou via le </t>
    </r>
    <r>
      <rPr>
        <b/>
        <sz val="11"/>
        <color theme="1"/>
        <rFont val="Calibri"/>
        <family val="2"/>
        <scheme val="minor"/>
      </rPr>
      <t>Diag' éco-flux</t>
    </r>
    <r>
      <rPr>
        <sz val="11"/>
        <color theme="1"/>
        <rFont val="Calibri"/>
        <family val="2"/>
        <scheme val="minor"/>
      </rPr>
      <t xml:space="preserve"> de Bpifrance.
Par ailleurs, si vous souhaitez engager des projets plus ambitieux, vous pouvez sans doute bénéficier des autres aides de l'ADEME, présentées sur la </t>
    </r>
    <r>
      <rPr>
        <b/>
        <sz val="11"/>
        <color theme="1"/>
        <rFont val="Calibri"/>
        <family val="2"/>
        <scheme val="minor"/>
      </rPr>
      <t>plateforme agirpourlatransition.ademe.fr</t>
    </r>
  </si>
  <si>
    <t>Taux max</t>
  </si>
  <si>
    <t>Maîtrise d'œuvre (MOE) pour rénovation globale d’un ou plusieurs bâtiments pour viser un objectif de 50% d’économie d’énergie</t>
  </si>
  <si>
    <t>r9</t>
  </si>
  <si>
    <t>r10</t>
  </si>
  <si>
    <t>r11</t>
  </si>
  <si>
    <t>r12</t>
  </si>
  <si>
    <t>r13</t>
  </si>
  <si>
    <t>r14</t>
  </si>
  <si>
    <t>r15</t>
  </si>
  <si>
    <t>r16</t>
  </si>
  <si>
    <t>r17</t>
  </si>
  <si>
    <t>r18</t>
  </si>
  <si>
    <t>r19</t>
  </si>
  <si>
    <t>r20</t>
  </si>
  <si>
    <r>
      <rPr>
        <sz val="11"/>
        <color rgb="FFFFC000"/>
        <rFont val="Calibri"/>
        <family val="2"/>
      </rPr>
      <t>•</t>
    </r>
    <r>
      <rPr>
        <sz val="11"/>
        <color theme="1"/>
        <rFont val="Arial"/>
        <family val="2"/>
      </rPr>
      <t xml:space="preserve"> Restauration</t>
    </r>
  </si>
  <si>
    <r>
      <rPr>
        <sz val="11"/>
        <color rgb="FF00B050"/>
        <rFont val="Calibri"/>
        <family val="2"/>
      </rPr>
      <t>•</t>
    </r>
    <r>
      <rPr>
        <sz val="11"/>
        <color theme="1"/>
        <rFont val="Arial"/>
        <family val="2"/>
      </rPr>
      <t xml:space="preserve"> Hébergement</t>
    </r>
  </si>
  <si>
    <r>
      <rPr>
        <b/>
        <sz val="12"/>
        <color rgb="FFFFC000"/>
        <rFont val="Calibri"/>
        <family val="2"/>
      </rPr>
      <t>•</t>
    </r>
    <r>
      <rPr>
        <b/>
        <sz val="12"/>
        <color theme="1"/>
        <rFont val="Arial"/>
        <family val="2"/>
      </rPr>
      <t xml:space="preserve"> Restauration</t>
    </r>
  </si>
  <si>
    <r>
      <rPr>
        <b/>
        <sz val="12"/>
        <color rgb="FF00B050"/>
        <rFont val="Calibri"/>
        <family val="2"/>
      </rPr>
      <t>•</t>
    </r>
    <r>
      <rPr>
        <b/>
        <sz val="12"/>
        <color theme="1"/>
        <rFont val="Arial"/>
        <family val="2"/>
      </rPr>
      <t xml:space="preserve"> Hébergement</t>
    </r>
  </si>
  <si>
    <r>
      <rPr>
        <sz val="11"/>
        <color rgb="FF339966"/>
        <rFont val="Wingdings"/>
        <charset val="2"/>
      </rPr>
      <t>þ</t>
    </r>
    <r>
      <rPr>
        <sz val="11"/>
        <color theme="0" tint="-0.499984740745262"/>
        <rFont val="Arial"/>
        <family val="2"/>
      </rPr>
      <t xml:space="preserve">     </t>
    </r>
    <r>
      <rPr>
        <sz val="11"/>
        <color rgb="FF00B050"/>
        <rFont val="Calibri"/>
        <family val="2"/>
      </rPr>
      <t>•</t>
    </r>
    <r>
      <rPr>
        <sz val="11"/>
        <rFont val="Arial"/>
        <family val="2"/>
      </rPr>
      <t xml:space="preserve">   Hébergement</t>
    </r>
  </si>
  <si>
    <r>
      <rPr>
        <sz val="11"/>
        <color rgb="FF339966"/>
        <rFont val="Wingdings"/>
        <charset val="2"/>
      </rPr>
      <t>þ</t>
    </r>
    <r>
      <rPr>
        <sz val="11"/>
        <color theme="0" tint="-0.499984740745262"/>
        <rFont val="Arial"/>
        <family val="2"/>
      </rPr>
      <t xml:space="preserve">     </t>
    </r>
    <r>
      <rPr>
        <sz val="11"/>
        <color rgb="FFFFC000"/>
        <rFont val="Calibri"/>
        <family val="2"/>
      </rPr>
      <t>•</t>
    </r>
    <r>
      <rPr>
        <sz val="11"/>
        <rFont val="Arial"/>
        <family val="2"/>
      </rPr>
      <t xml:space="preserve">   Restauration</t>
    </r>
  </si>
  <si>
    <r>
      <rPr>
        <sz val="11"/>
        <color theme="0" tint="-0.499984740745262"/>
        <rFont val="Wingdings"/>
        <charset val="2"/>
      </rPr>
      <t>o</t>
    </r>
    <r>
      <rPr>
        <sz val="11"/>
        <color theme="0" tint="-0.499984740745262"/>
        <rFont val="Arial"/>
        <family val="2"/>
      </rPr>
      <t xml:space="preserve">     </t>
    </r>
    <r>
      <rPr>
        <sz val="11"/>
        <color rgb="FFFFC000"/>
        <rFont val="Calibri"/>
        <family val="2"/>
      </rPr>
      <t>•</t>
    </r>
    <r>
      <rPr>
        <sz val="11"/>
        <rFont val="Arial"/>
        <family val="2"/>
      </rPr>
      <t xml:space="preserve">  </t>
    </r>
    <r>
      <rPr>
        <sz val="11"/>
        <color theme="0" tint="-0.499984740745262"/>
        <rFont val="Arial"/>
        <family val="2"/>
      </rPr>
      <t xml:space="preserve"> Restauration</t>
    </r>
  </si>
  <si>
    <r>
      <rPr>
        <sz val="11"/>
        <color theme="0" tint="-0.499984740745262"/>
        <rFont val="Wingdings"/>
        <charset val="2"/>
      </rPr>
      <t>o</t>
    </r>
    <r>
      <rPr>
        <sz val="11"/>
        <color theme="0" tint="-0.499984740745262"/>
        <rFont val="Arial"/>
        <family val="2"/>
      </rPr>
      <t xml:space="preserve">     </t>
    </r>
    <r>
      <rPr>
        <sz val="11"/>
        <color rgb="FF00B050"/>
        <rFont val="Calibri"/>
        <family val="2"/>
      </rPr>
      <t>•</t>
    </r>
    <r>
      <rPr>
        <sz val="11"/>
        <rFont val="Arial"/>
        <family val="2"/>
      </rPr>
      <t xml:space="preserve">  </t>
    </r>
    <r>
      <rPr>
        <sz val="11"/>
        <color theme="0" tint="-0.499984740745262"/>
        <rFont val="Arial"/>
        <family val="2"/>
      </rPr>
      <t xml:space="preserve"> Hébergement</t>
    </r>
  </si>
  <si>
    <t>Mes actions liées à la production de chaleur et de froid pour mon bâtiment industriel ou agricole existant</t>
  </si>
  <si>
    <t>Mes actions liées à l'isolation et la ventilation de mon bâtiment industriel existant</t>
  </si>
  <si>
    <t>Remplacement d'un véhicule thermique par un véhicule électrique
Fourgon</t>
  </si>
  <si>
    <t>Remplacement d'un véhicule thermique par un véhicule GNV
Fourgon</t>
  </si>
  <si>
    <r>
      <t>Transformation des fourgon</t>
    </r>
    <r>
      <rPr>
        <sz val="12"/>
        <color theme="1"/>
        <rFont val="Calibri"/>
        <family val="2"/>
        <scheme val="minor"/>
      </rPr>
      <t xml:space="preserve"> à motorisation thermique en motorisation électrique (retrofit)</t>
    </r>
  </si>
  <si>
    <t>Compacteurs mécanique (cartons…) et/ou compacteur mécanique à balle (plastiques) et/ou broyeurs de végétaux</t>
  </si>
  <si>
    <t>Certification</t>
  </si>
  <si>
    <t>DECLARATION SUR LA SANTÉ FINANCIÈRE</t>
  </si>
  <si>
    <t xml:space="preserve">certifie que ma structure : </t>
  </si>
  <si>
    <t>Pour une structure répondant à la définition d'entreprise en difficulté, précisez :</t>
  </si>
  <si>
    <t xml:space="preserve">Si micro ou petite entreprise, précisez : </t>
  </si>
  <si>
    <r>
      <rPr>
        <b/>
        <sz val="11"/>
        <color theme="1"/>
        <rFont val="Calibri"/>
        <family val="2"/>
        <scheme val="minor"/>
      </rPr>
      <t>n'est pas</t>
    </r>
    <r>
      <rPr>
        <sz val="11"/>
        <color theme="1"/>
        <rFont val="Calibri"/>
        <family val="2"/>
        <scheme val="minor"/>
      </rPr>
      <t xml:space="preserve"> une</t>
    </r>
    <r>
      <rPr>
        <u/>
        <sz val="11"/>
        <color theme="1"/>
        <rFont val="Calibri"/>
        <family val="2"/>
        <scheme val="minor"/>
      </rPr>
      <t xml:space="preserve"> entreprise en difficulté</t>
    </r>
    <r>
      <rPr>
        <sz val="11"/>
        <color theme="1"/>
        <rFont val="Calibri"/>
        <family val="2"/>
        <scheme val="minor"/>
      </rPr>
      <t xml:space="preserve"> au sens de la réglementation communautaire (voir encadré)</t>
    </r>
  </si>
  <si>
    <r>
      <t xml:space="preserve">ne fait pas l'objet d'une procédure collective d'insolvabilité en vertu du droit national (sauvegarde, redressement ou liquidation judiciaires) </t>
    </r>
    <r>
      <rPr>
        <b/>
        <sz val="11"/>
        <color theme="1"/>
        <rFont val="Calibri"/>
        <family val="2"/>
        <scheme val="minor"/>
      </rPr>
      <t>ET</t>
    </r>
    <r>
      <rPr>
        <sz val="11"/>
        <color theme="1"/>
        <rFont val="Calibri"/>
        <family val="2"/>
        <scheme val="minor"/>
      </rPr>
      <t xml:space="preserve"> n'a pas bénéficié d'une aide au sauvetage ou d'une aide à la restructuration </t>
    </r>
  </si>
  <si>
    <r>
      <t xml:space="preserve">La notion d'entreprise en difficulté est définie à l'article 2, point 18, du règlement (UE) n°651/2014 de la Commission du 17 juin 2014 déclarant certaines catégories d'aides compatibles avec le marché intérieur en application des articles 107 et 108 du traité (JO L 187 du 26/06/2014). 
</t>
    </r>
    <r>
      <rPr>
        <i/>
        <sz val="10"/>
        <color theme="1"/>
        <rFont val="Calibri"/>
        <family val="2"/>
        <scheme val="minor"/>
      </rPr>
      <t>«entreprise en difficulté»: une entreprise remplissant au moins une des conditions suivantes:
a) s'il s'agit d'une société à responsabilité limitée (autre qu'une PME en existence depuis moins de trois ans ou, aux fins de l'admissibilité au bénéfice des aides au financement des risques, une PME exerçant ses activités depuis moins de sept ans après sa première vente commerciale et qui peut bénéficier d'investissements en faveur du financement des risques au terme du contrôle préalable effectué par l'intermédiaire financier sélectionné), lorsque plus de la moitié de son capital social souscrit a disparu en raison des pertes accumulées. Tel est le cas lorsque la déduction des pertes accumulées des réserves (et de tous les autres éléments généralement considérés comme relevant des fonds propres de la société) conduit à un montant cumulé négatif qui excède la moitié du capital social souscrit. Aux fins de la présente disposition, on entend par «société à responsabilité limitée» notamment les types d'entreprises mentionnés à l'annexe I de la directive 2013/34/UE du Parlement européen et du Conseil (37) et le «capital social» comprend, le cas échéant, les primes d'émission,
b) s'il s'agit d'une société dont certains associés au moins ont une responsabilité illimitée pour les dettes de la société (autre qu'une PME en existence depuis moins de trois ans ou, aux fins de l'admissibilité au bénéfice des aides au financement des risques, une PME exerçant ses activités depuis moins de sept ans après sa première vente commerciale et qui peut bénéficier d'investissements en faveur du financement des risques au terme du contrôle préalable effectué par l'intermédiaire financier sélectionné), lorsque plus de la moitié des fonds propres, tels qu'ils sont inscrits dans les comptes de la société, a disparu en raison des pertes accumulées. Aux fins de la présente disposition, on entend par «société dont certains associés au moins ont une responsabilité illimitée pour les dettes de la société» en particulier les types de sociétés mentionnés à l'annexe II de la directive 2013/34/UE,
c) lorsque l'entreprise fait l'objet d'une procédure collective d'insolvabilité ou remplit, selon le droit national qui lui est applicable, les conditions de soumission à une procédure collective d'insolvabilité à la demande de ses créanciers,
d) lorsque l'entreprise a bénéficié d'une aide au sauvetage et n'a pas encore remboursé le prêt ou mis fin à la garantie, ou a bénéficié d'une aide à la restructuration et est toujours soumise à un plan de restructuration,
e) dans le cas d'une entreprise autre qu'une PME, lorsque depuis les deux exercices précédents:
1) le ratio emprunts/capitaux propres de l'entreprise est supérieur à 7,5; et
2) le ratio de couverture des intérêts de l'entreprise, calculé sur la base de l'EBITDA, est inférieur à 1,0;</t>
    </r>
  </si>
  <si>
    <t>Liste déroulante</t>
  </si>
  <si>
    <t>Aucune aide ne peut être accordée aux entreprises en difficulté avant le 31/12/2019.</t>
  </si>
  <si>
    <t>Certificat de contrôle</t>
  </si>
  <si>
    <t>Nom, qualité, signature (commissaire aux compte ou expert comptable indépendant), date et cachet.</t>
  </si>
  <si>
    <t>est une entreprise devenue en difficulté au sens de la réglementation communautaire avant le 31/12/2019</t>
  </si>
  <si>
    <t>Sur la base de ces déclarations, le montant maximal de l'aide apporté par l'ADEME pourrait être de :</t>
  </si>
  <si>
    <t>Le régime cadre temporaire français notifié pour le soutien aux entreprises dans le cadre de la crise du COVID-19 SA. 56985 (modifié en SA. 57299, puis SA.58137) permet notamment l'octroi d'aides jusqu'au 30 juin 2021 sous diverses formes (subventions directes, apports de fonds propres, avantages fiscaux et sociaux sélectifs, prêts et avances remboursables) pour un montant nominal jusqu'à 800 000 € par entreprise unique ne relevant pas du secteur agricole primaire ou du secteur de la pêche et de l'aquaculture afin de leur permettre de faire face à des besoins de liquidités urgents et préserver la continuité de l'activité économique en leur permettant d'accéder à des financements. 
Les aides ne doivent pas excéder 120 000 € par entreprise unique du secteur de la pêche et de l'aquaculture ou 100 000 € par entreprise unique du secteur de la production primaire de produits agricoles.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</si>
</sst>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44" formatCode="_-* #,##0.00\ &quot;€&quot;_-;\-* #,##0.00\ &quot;€&quot;_-;_-* &quot;-&quot;??\ &quot;€&quot;_-;_-@_-"/>
    <numFmt numFmtId="43" formatCode="_-* #,##0.00_-;\-* #,##0.00_-;_-* &quot;-&quot;??_-;_-@_-"/>
    <numFmt numFmtId="164" formatCode="[$-F800]dddd\,\ mmmm\ dd\,\ yyyy"/>
    <numFmt numFmtId="165" formatCode="_-* #,##0_-;\-* #,##0_-;_-* &quot;-&quot;??_-;_-@_-"/>
    <numFmt numFmtId="166" formatCode="#,##0.00\ &quot;€&quot;"/>
    <numFmt numFmtId="167" formatCode="#,##0&quot; mètres linéaires&quot;"/>
    <numFmt numFmtId="168" formatCode="#,##0&quot; vélos abrités&quot;"/>
    <numFmt numFmtId="169" formatCode="#,##0.00&quot; €/unité&quot;"/>
    <numFmt numFmtId="170" formatCode="#,##0&quot; m²&quot;"/>
    <numFmt numFmtId="171" formatCode="#,##0&quot; MWh/an&quot;"/>
    <numFmt numFmtId="172" formatCode="#,##0\ &quot;€&quot;"/>
    <numFmt numFmtId="173" formatCode="_-* #,##0\ &quot;€&quot;_-;\-* #,##0\ &quot;€&quot;_-;_-* &quot;-&quot;??\ &quot;€&quot;_-;_-@_-"/>
    <numFmt numFmtId="174" formatCode="0&quot; kg de linge&quot;"/>
    <numFmt numFmtId="175" formatCode="#,##0&quot; chambre(s) équipée(s)&quot;"/>
    <numFmt numFmtId="176" formatCode="#,##0&quot; toilette(s)&quot;"/>
    <numFmt numFmtId="177" formatCode="#,##0&quot; ml de tranchés&quot;"/>
    <numFmt numFmtId="178" formatCode="#,##0&quot; €/unité&quot;"/>
    <numFmt numFmtId="179" formatCode="#,##0&quot; €/m²&quot;"/>
    <numFmt numFmtId="180" formatCode="#,##0&quot; €/ml&quot;"/>
    <numFmt numFmtId="181" formatCode="#,##0&quot; €/vélo abrité&quot;"/>
    <numFmt numFmtId="182" formatCode="#,##0&quot; €/vélos abrités&quot;"/>
    <numFmt numFmtId="183" formatCode="00"/>
    <numFmt numFmtId="184" formatCode="#,##0.00&quot; €/m²&quot;"/>
  </numFmts>
  <fonts count="94" x14ac:knownFonts="1">
    <font>
      <sz val="11"/>
      <color theme="1"/>
      <name val="Calibri"/>
      <family val="2"/>
      <scheme val="minor"/>
    </font>
    <font>
      <b/>
      <sz val="11"/>
      <color theme="1"/>
      <name val="Calibri"/>
      <family val="2"/>
      <scheme val="minor"/>
    </font>
    <font>
      <sz val="11"/>
      <color theme="0"/>
      <name val="Calibri"/>
      <family val="2"/>
      <scheme val="minor"/>
    </font>
    <font>
      <b/>
      <sz val="20"/>
      <color theme="0"/>
      <name val="Calibri"/>
      <family val="2"/>
      <scheme val="minor"/>
    </font>
    <font>
      <sz val="12"/>
      <color theme="1"/>
      <name val="Calibri"/>
      <family val="2"/>
      <scheme val="minor"/>
    </font>
    <font>
      <b/>
      <i/>
      <sz val="11"/>
      <color theme="1"/>
      <name val="Arial"/>
      <family val="2"/>
    </font>
    <font>
      <b/>
      <i/>
      <sz val="11"/>
      <color theme="1"/>
      <name val="Calibri"/>
      <family val="2"/>
      <scheme val="minor"/>
    </font>
    <font>
      <sz val="10"/>
      <color theme="1"/>
      <name val="Calibri"/>
      <family val="2"/>
      <scheme val="minor"/>
    </font>
    <font>
      <u/>
      <sz val="11"/>
      <color theme="10"/>
      <name val="Calibri"/>
      <family val="2"/>
      <scheme val="minor"/>
    </font>
    <font>
      <b/>
      <u/>
      <sz val="12"/>
      <color theme="1"/>
      <name val="Calibri"/>
      <family val="2"/>
      <scheme val="minor"/>
    </font>
    <font>
      <sz val="11"/>
      <color theme="1"/>
      <name val="Calibri"/>
      <family val="2"/>
      <scheme val="minor"/>
    </font>
    <font>
      <b/>
      <sz val="11"/>
      <name val="Calibri"/>
      <family val="2"/>
      <scheme val="minor"/>
    </font>
    <font>
      <sz val="11"/>
      <name val="Calibri"/>
      <family val="2"/>
      <scheme val="minor"/>
    </font>
    <font>
      <sz val="10"/>
      <name val="MS Sans Serif"/>
    </font>
    <font>
      <b/>
      <sz val="10"/>
      <name val="Arial"/>
      <family val="2"/>
    </font>
    <font>
      <i/>
      <sz val="10"/>
      <color indexed="8"/>
      <name val="Arial"/>
      <family val="2"/>
    </font>
    <font>
      <b/>
      <sz val="10"/>
      <color indexed="8"/>
      <name val="Arial"/>
      <family val="2"/>
    </font>
    <font>
      <b/>
      <sz val="11"/>
      <color indexed="8"/>
      <name val="Arial"/>
      <family val="2"/>
    </font>
    <font>
      <sz val="10"/>
      <color indexed="8"/>
      <name val="Arial"/>
      <family val="2"/>
    </font>
    <font>
      <sz val="10"/>
      <name val="Arial"/>
      <family val="2"/>
    </font>
    <font>
      <i/>
      <vertAlign val="superscript"/>
      <sz val="10"/>
      <color indexed="8"/>
      <name val="Arial"/>
      <family val="2"/>
    </font>
    <font>
      <i/>
      <sz val="10"/>
      <name val="Arial"/>
      <family val="2"/>
    </font>
    <font>
      <b/>
      <sz val="12"/>
      <color theme="1"/>
      <name val="Calibri"/>
      <family val="2"/>
      <scheme val="minor"/>
    </font>
    <font>
      <b/>
      <sz val="14"/>
      <color theme="1"/>
      <name val="Calibri"/>
      <family val="2"/>
      <scheme val="minor"/>
    </font>
    <font>
      <b/>
      <u/>
      <sz val="14"/>
      <color theme="1"/>
      <name val="Calibri"/>
      <family val="2"/>
      <scheme val="minor"/>
    </font>
    <font>
      <sz val="12"/>
      <name val="Calibri"/>
      <family val="2"/>
      <scheme val="minor"/>
    </font>
    <font>
      <b/>
      <sz val="11"/>
      <color rgb="FFFF0000"/>
      <name val="Calibri"/>
      <family val="2"/>
      <scheme val="minor"/>
    </font>
    <font>
      <b/>
      <sz val="12"/>
      <color rgb="FFFF0000"/>
      <name val="Calibri"/>
      <family val="2"/>
      <scheme val="minor"/>
    </font>
    <font>
      <vertAlign val="superscript"/>
      <sz val="12"/>
      <color theme="1"/>
      <name val="Calibri"/>
      <family val="2"/>
      <scheme val="minor"/>
    </font>
    <font>
      <i/>
      <sz val="12"/>
      <color theme="1"/>
      <name val="Calibri"/>
      <family val="2"/>
      <scheme val="minor"/>
    </font>
    <font>
      <sz val="11"/>
      <color theme="1"/>
      <name val="Arial"/>
      <family val="2"/>
    </font>
    <font>
      <b/>
      <sz val="14"/>
      <color rgb="FFFFFFFF"/>
      <name val="Arial"/>
      <family val="2"/>
    </font>
    <font>
      <b/>
      <sz val="20"/>
      <color theme="0"/>
      <name val="Arial"/>
      <family val="2"/>
    </font>
    <font>
      <b/>
      <sz val="16"/>
      <color theme="0"/>
      <name val="Arial"/>
      <family val="2"/>
    </font>
    <font>
      <b/>
      <sz val="11"/>
      <color theme="1"/>
      <name val="Arial"/>
      <family val="2"/>
    </font>
    <font>
      <b/>
      <sz val="12"/>
      <color theme="1"/>
      <name val="Arial"/>
      <family val="2"/>
    </font>
    <font>
      <b/>
      <u/>
      <sz val="14"/>
      <color rgb="FFE41D13"/>
      <name val="Calibri"/>
      <family val="2"/>
      <scheme val="minor"/>
    </font>
    <font>
      <b/>
      <sz val="11"/>
      <color rgb="FFFFFFFF"/>
      <name val="Arial"/>
      <family val="2"/>
    </font>
    <font>
      <sz val="11"/>
      <color rgb="FFFFFFFF"/>
      <name val="Arial"/>
      <family val="2"/>
    </font>
    <font>
      <b/>
      <sz val="11"/>
      <color theme="0" tint="-4.9989318521683403E-2"/>
      <name val="Arial"/>
      <family val="2"/>
    </font>
    <font>
      <b/>
      <sz val="24"/>
      <color theme="0"/>
      <name val="Calibri"/>
      <family val="2"/>
      <scheme val="minor"/>
    </font>
    <font>
      <sz val="24"/>
      <color theme="1"/>
      <name val="Arial"/>
      <family val="2"/>
    </font>
    <font>
      <sz val="24"/>
      <color theme="1"/>
      <name val="Calibri"/>
      <family val="2"/>
      <scheme val="minor"/>
    </font>
    <font>
      <i/>
      <sz val="11"/>
      <color theme="0" tint="-0.499984740745262"/>
      <name val="Arial"/>
      <family val="2"/>
    </font>
    <font>
      <sz val="11"/>
      <name val="Arial"/>
      <family val="2"/>
    </font>
    <font>
      <b/>
      <sz val="11"/>
      <name val="Arial"/>
      <family val="2"/>
    </font>
    <font>
      <b/>
      <sz val="14"/>
      <name val="Arial"/>
      <family val="2"/>
    </font>
    <font>
      <b/>
      <sz val="14"/>
      <color rgb="FF339966"/>
      <name val="Arial"/>
      <family val="2"/>
    </font>
    <font>
      <b/>
      <sz val="12"/>
      <color rgb="FF339966"/>
      <name val="Arial"/>
      <family val="2"/>
    </font>
    <font>
      <sz val="11"/>
      <color rgb="FFFF99CC"/>
      <name val="Calibri"/>
      <family val="2"/>
    </font>
    <font>
      <sz val="11"/>
      <color rgb="FF0099CC"/>
      <name val="Arial"/>
      <family val="2"/>
    </font>
    <font>
      <sz val="11"/>
      <color theme="0" tint="-0.499984740745262"/>
      <name val="Arial"/>
      <family val="2"/>
    </font>
    <font>
      <b/>
      <sz val="12"/>
      <color rgb="FFFF99CC"/>
      <name val="Calibri"/>
      <family val="2"/>
    </font>
    <font>
      <sz val="11"/>
      <color theme="0"/>
      <name val="Arial"/>
      <family val="2"/>
    </font>
    <font>
      <b/>
      <sz val="11"/>
      <color rgb="FF339966"/>
      <name val="Arial"/>
      <family val="2"/>
    </font>
    <font>
      <b/>
      <sz val="14"/>
      <color theme="0"/>
      <name val="Arial"/>
      <family val="2"/>
    </font>
    <font>
      <sz val="11"/>
      <color rgb="FFFFC000"/>
      <name val="Arial"/>
      <family val="2"/>
    </font>
    <font>
      <sz val="11"/>
      <color theme="5" tint="-0.249977111117893"/>
      <name val="Arial"/>
      <family val="2"/>
    </font>
    <font>
      <sz val="10"/>
      <color theme="1"/>
      <name val="Arial"/>
      <family val="2"/>
    </font>
    <font>
      <sz val="11"/>
      <color rgb="FF339966"/>
      <name val="Wingdings"/>
      <charset val="2"/>
    </font>
    <font>
      <b/>
      <sz val="10"/>
      <color theme="1"/>
      <name val="Arial"/>
      <family val="2"/>
    </font>
    <font>
      <b/>
      <sz val="11"/>
      <color rgb="FF0070C0"/>
      <name val="Calibri"/>
      <family val="2"/>
      <scheme val="minor"/>
    </font>
    <font>
      <sz val="11"/>
      <color rgb="FFC55A11"/>
      <name val="Arial"/>
      <family val="2"/>
    </font>
    <font>
      <sz val="9"/>
      <color indexed="81"/>
      <name val="Tahoma"/>
      <family val="2"/>
    </font>
    <font>
      <sz val="9"/>
      <color indexed="32"/>
      <name val="Tahoma"/>
      <family val="2"/>
    </font>
    <font>
      <i/>
      <sz val="11"/>
      <color theme="1"/>
      <name val="Calibri"/>
      <family val="2"/>
      <scheme val="minor"/>
    </font>
    <font>
      <i/>
      <sz val="10"/>
      <color theme="1"/>
      <name val="Calibri"/>
      <family val="2"/>
      <scheme val="minor"/>
    </font>
    <font>
      <b/>
      <i/>
      <sz val="11"/>
      <color rgb="FFFF0000"/>
      <name val="Calibri"/>
      <family val="2"/>
      <scheme val="minor"/>
    </font>
    <font>
      <sz val="10"/>
      <color indexed="32"/>
      <name val="Tahoma"/>
      <family val="2"/>
    </font>
    <font>
      <u/>
      <sz val="10"/>
      <color indexed="32"/>
      <name val="Tahoma"/>
      <family val="2"/>
    </font>
    <font>
      <b/>
      <sz val="10"/>
      <color indexed="32"/>
      <name val="Tahoma"/>
      <family val="2"/>
    </font>
    <font>
      <vertAlign val="subscript"/>
      <sz val="10"/>
      <color indexed="32"/>
      <name val="Tahoma"/>
      <family val="2"/>
    </font>
    <font>
      <vertAlign val="superscript"/>
      <sz val="10"/>
      <color indexed="32"/>
      <name val="Tahoma"/>
      <family val="2"/>
    </font>
    <font>
      <b/>
      <sz val="14"/>
      <color rgb="FFFFFFFF"/>
      <name val="Calibri"/>
      <family val="2"/>
      <scheme val="minor"/>
    </font>
    <font>
      <b/>
      <u/>
      <sz val="11"/>
      <color theme="1"/>
      <name val="Calibri"/>
      <family val="2"/>
      <scheme val="minor"/>
    </font>
    <font>
      <sz val="11"/>
      <color rgb="FF0099CC"/>
      <name val="Calibri"/>
      <family val="2"/>
    </font>
    <font>
      <b/>
      <sz val="12"/>
      <color rgb="FF0099CC"/>
      <name val="Calibri"/>
      <family val="2"/>
    </font>
    <font>
      <sz val="11"/>
      <color theme="0" tint="-0.499984740745262"/>
      <name val="Wingdings"/>
      <charset val="2"/>
    </font>
    <font>
      <b/>
      <u/>
      <sz val="11"/>
      <color theme="1"/>
      <name val="Arial"/>
      <family val="2"/>
    </font>
    <font>
      <sz val="14"/>
      <color theme="1"/>
      <name val="Calibri"/>
      <family val="2"/>
      <scheme val="minor"/>
    </font>
    <font>
      <b/>
      <u/>
      <sz val="14"/>
      <color rgb="FFFF0000"/>
      <name val="Calibri"/>
      <family val="2"/>
      <scheme val="minor"/>
    </font>
    <font>
      <sz val="16"/>
      <color theme="1"/>
      <name val="Calibri"/>
      <family val="2"/>
      <scheme val="minor"/>
    </font>
    <font>
      <b/>
      <sz val="16"/>
      <color rgb="FFFF0000"/>
      <name val="Calibri"/>
      <family val="2"/>
      <scheme val="minor"/>
    </font>
    <font>
      <b/>
      <u/>
      <sz val="16"/>
      <color rgb="FFE41D13"/>
      <name val="Calibri"/>
      <family val="2"/>
      <scheme val="minor"/>
    </font>
    <font>
      <b/>
      <u/>
      <sz val="16"/>
      <color rgb="FFFF0000"/>
      <name val="Calibri"/>
      <family val="2"/>
      <scheme val="minor"/>
    </font>
    <font>
      <b/>
      <sz val="16"/>
      <color rgb="FFE41D13"/>
      <name val="Calibri"/>
      <family val="2"/>
      <scheme val="minor"/>
    </font>
    <font>
      <sz val="11"/>
      <color rgb="FFFFC000"/>
      <name val="Calibri"/>
      <family val="2"/>
    </font>
    <font>
      <sz val="11"/>
      <color rgb="FF00B050"/>
      <name val="Calibri"/>
      <family val="2"/>
    </font>
    <font>
      <b/>
      <sz val="12"/>
      <color rgb="FF00B050"/>
      <name val="Calibri"/>
      <family val="2"/>
    </font>
    <font>
      <b/>
      <sz val="12"/>
      <color rgb="FFFFC000"/>
      <name val="Calibri"/>
      <family val="2"/>
    </font>
    <font>
      <b/>
      <sz val="9"/>
      <color indexed="81"/>
      <name val="Tahoma"/>
      <charset val="1"/>
    </font>
    <font>
      <b/>
      <sz val="9"/>
      <color indexed="81"/>
      <name val="Tahoma"/>
      <family val="2"/>
    </font>
    <font>
      <u/>
      <sz val="11"/>
      <color theme="1"/>
      <name val="Calibri"/>
      <family val="2"/>
      <scheme val="minor"/>
    </font>
    <font>
      <i/>
      <sz val="10"/>
      <color theme="0" tint="-0.499984740745262"/>
      <name val="Calibri"/>
      <family val="2"/>
      <scheme val="minor"/>
    </font>
  </fonts>
  <fills count="19">
    <fill>
      <patternFill patternType="none"/>
    </fill>
    <fill>
      <patternFill patternType="gray125"/>
    </fill>
    <fill>
      <patternFill patternType="solid">
        <fgColor rgb="FFE41D13"/>
        <bgColor indexed="64"/>
      </patternFill>
    </fill>
    <fill>
      <patternFill patternType="solid">
        <fgColor theme="0"/>
        <bgColor indexed="64"/>
      </patternFill>
    </fill>
    <fill>
      <patternFill patternType="solid">
        <fgColor theme="4" tint="0.79998168889431442"/>
        <bgColor indexed="64"/>
      </patternFill>
    </fill>
    <fill>
      <patternFill patternType="solid">
        <fgColor theme="3" tint="0.59999389629810485"/>
        <bgColor theme="4" tint="0.79998168889431442"/>
      </patternFill>
    </fill>
    <fill>
      <patternFill patternType="solid">
        <fgColor theme="0" tint="-0.14999847407452621"/>
        <bgColor theme="4" tint="0.79998168889431442"/>
      </patternFill>
    </fill>
    <fill>
      <patternFill patternType="solid">
        <fgColor theme="0" tint="-4.9989318521683403E-2"/>
        <bgColor indexed="64"/>
      </patternFill>
    </fill>
    <fill>
      <patternFill patternType="solid">
        <fgColor rgb="FFFFFFCC"/>
      </patternFill>
    </fill>
    <fill>
      <patternFill patternType="solid">
        <fgColor indexed="22"/>
        <bgColor indexed="64"/>
      </patternFill>
    </fill>
    <fill>
      <patternFill patternType="solid">
        <fgColor indexed="9"/>
        <bgColor indexed="64"/>
      </patternFill>
    </fill>
    <fill>
      <patternFill patternType="solid">
        <fgColor rgb="FFD3D3D3"/>
        <bgColor rgb="FFDDDDDD"/>
      </patternFill>
    </fill>
    <fill>
      <patternFill patternType="solid">
        <fgColor rgb="FFFFFF00"/>
        <bgColor indexed="64"/>
      </patternFill>
    </fill>
    <fill>
      <patternFill patternType="solid">
        <fgColor theme="8" tint="0.79998168889431442"/>
        <bgColor indexed="64"/>
      </patternFill>
    </fill>
    <fill>
      <patternFill patternType="solid">
        <fgColor rgb="FF1F497D"/>
        <bgColor rgb="FF000000"/>
      </patternFill>
    </fill>
    <fill>
      <patternFill patternType="solid">
        <fgColor rgb="FF00B0F0"/>
        <bgColor rgb="FF000000"/>
      </patternFill>
    </fill>
    <fill>
      <patternFill patternType="solid">
        <fgColor rgb="FF339966"/>
        <bgColor indexed="64"/>
      </patternFill>
    </fill>
    <fill>
      <patternFill patternType="solid">
        <fgColor rgb="FFE8F8F0"/>
        <bgColor indexed="64"/>
      </patternFill>
    </fill>
    <fill>
      <patternFill patternType="solid">
        <fgColor rgb="FFFF0000"/>
        <bgColor indexed="64"/>
      </patternFill>
    </fill>
  </fills>
  <borders count="80">
    <border>
      <left/>
      <right/>
      <top/>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right/>
      <top/>
      <bottom style="hair">
        <color indexed="64"/>
      </bottom>
      <diagonal/>
    </border>
    <border>
      <left style="hair">
        <color indexed="64"/>
      </left>
      <right style="hair">
        <color theme="0" tint="-0.499984740745262"/>
      </right>
      <top/>
      <bottom style="hair">
        <color indexed="64"/>
      </bottom>
      <diagonal/>
    </border>
    <border>
      <left/>
      <right style="hair">
        <color theme="0" tint="-0.499984740745262"/>
      </right>
      <top/>
      <bottom style="hair">
        <color indexed="64"/>
      </bottom>
      <diagonal/>
    </border>
    <border>
      <left style="hair">
        <color indexed="64"/>
      </left>
      <right style="hair">
        <color indexed="64"/>
      </right>
      <top/>
      <bottom style="hair">
        <color indexed="64"/>
      </bottom>
      <diagonal/>
    </border>
    <border>
      <left style="hair">
        <color indexed="64"/>
      </left>
      <right style="hair">
        <color indexed="64"/>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bottom style="thin">
        <color indexed="64"/>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diagonal/>
    </border>
    <border>
      <left style="hair">
        <color indexed="64"/>
      </left>
      <right/>
      <top/>
      <bottom/>
      <diagonal/>
    </border>
    <border>
      <left style="thin">
        <color theme="0" tint="-0.499984740745262"/>
      </left>
      <right style="hair">
        <color auto="1"/>
      </right>
      <top style="thin">
        <color theme="0" tint="-0.499984740745262"/>
      </top>
      <bottom style="thin">
        <color theme="0" tint="-0.499984740745262"/>
      </bottom>
      <diagonal/>
    </border>
    <border>
      <left style="hair">
        <color auto="1"/>
      </left>
      <right style="hair">
        <color auto="1"/>
      </right>
      <top style="thin">
        <color theme="0" tint="-0.499984740745262"/>
      </top>
      <bottom style="thin">
        <color theme="0" tint="-0.499984740745262"/>
      </bottom>
      <diagonal/>
    </border>
    <border>
      <left style="hair">
        <color auto="1"/>
      </left>
      <right style="thin">
        <color theme="0" tint="-0.499984740745262"/>
      </right>
      <top style="thin">
        <color theme="0" tint="-0.499984740745262"/>
      </top>
      <bottom style="thin">
        <color theme="0" tint="-0.499984740745262"/>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thin">
        <color indexed="64"/>
      </top>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medium">
        <color rgb="FFE41D13"/>
      </left>
      <right/>
      <top style="medium">
        <color rgb="FFE41D13"/>
      </top>
      <bottom style="medium">
        <color rgb="FFE41D13"/>
      </bottom>
      <diagonal/>
    </border>
    <border>
      <left/>
      <right/>
      <top style="medium">
        <color rgb="FFE41D13"/>
      </top>
      <bottom style="medium">
        <color rgb="FFE41D13"/>
      </bottom>
      <diagonal/>
    </border>
    <border>
      <left/>
      <right style="medium">
        <color rgb="FFE41D13"/>
      </right>
      <top style="medium">
        <color rgb="FFE41D13"/>
      </top>
      <bottom style="medium">
        <color rgb="FFE41D13"/>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diagonal/>
    </border>
    <border>
      <left style="thin">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right/>
      <top style="medium">
        <color rgb="FF339966"/>
      </top>
      <bottom/>
      <diagonal/>
    </border>
    <border>
      <left/>
      <right style="thin">
        <color theme="0"/>
      </right>
      <top/>
      <bottom/>
      <diagonal/>
    </border>
    <border>
      <left style="thin">
        <color theme="0"/>
      </left>
      <right style="thin">
        <color theme="0"/>
      </right>
      <top/>
      <bottom/>
      <diagonal/>
    </border>
    <border>
      <left style="thin">
        <color theme="0"/>
      </left>
      <right/>
      <top/>
      <bottom/>
      <diagonal/>
    </border>
    <border>
      <left/>
      <right/>
      <top style="hair">
        <color rgb="FF339966"/>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right/>
      <top style="thin">
        <color theme="0" tint="-0.499984740745262"/>
      </top>
      <bottom style="hair">
        <color rgb="FF339966"/>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medium">
        <color rgb="FFFF99CC"/>
      </bottom>
      <diagonal/>
    </border>
    <border>
      <left/>
      <right/>
      <top/>
      <bottom style="medium">
        <color rgb="FFFF99CC"/>
      </bottom>
      <diagonal/>
    </border>
    <border>
      <left/>
      <right style="thin">
        <color theme="0" tint="-0.499984740745262"/>
      </right>
      <top/>
      <bottom style="medium">
        <color rgb="FFFF99CC"/>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style="thin">
        <color theme="0"/>
      </top>
      <bottom style="thin">
        <color theme="0"/>
      </bottom>
      <diagonal/>
    </border>
    <border>
      <left style="thin">
        <color theme="0"/>
      </left>
      <right/>
      <top style="thin">
        <color theme="0"/>
      </top>
      <bottom/>
      <diagonal/>
    </border>
    <border>
      <left/>
      <right style="thin">
        <color theme="0"/>
      </right>
      <top style="thin">
        <color theme="0"/>
      </top>
      <bottom/>
      <diagonal/>
    </border>
    <border>
      <left style="thin">
        <color theme="0" tint="-0.499984740745262"/>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theme="0" tint="-0.499984740745262"/>
      </left>
      <right style="hair">
        <color theme="0" tint="-0.499984740745262"/>
      </right>
      <top style="thin">
        <color theme="0" tint="-0.499984740745262"/>
      </top>
      <bottom style="hair">
        <color theme="0" tint="-0.499984740745262"/>
      </bottom>
      <diagonal/>
    </border>
    <border>
      <left style="hair">
        <color theme="0" tint="-0.499984740745262"/>
      </left>
      <right style="hair">
        <color theme="0" tint="-0.499984740745262"/>
      </right>
      <top style="thin">
        <color theme="0" tint="-0.499984740745262"/>
      </top>
      <bottom style="hair">
        <color theme="0" tint="-0.499984740745262"/>
      </bottom>
      <diagonal/>
    </border>
    <border>
      <left style="hair">
        <color theme="0" tint="-0.499984740745262"/>
      </left>
      <right style="thin">
        <color theme="0" tint="-0.499984740745262"/>
      </right>
      <top style="thin">
        <color theme="0" tint="-0.499984740745262"/>
      </top>
      <bottom style="hair">
        <color theme="0" tint="-0.499984740745262"/>
      </bottom>
      <diagonal/>
    </border>
    <border>
      <left style="thin">
        <color theme="0" tint="-0.499984740745262"/>
      </left>
      <right style="hair">
        <color theme="0" tint="-0.499984740745262"/>
      </right>
      <top style="hair">
        <color theme="0" tint="-0.499984740745262"/>
      </top>
      <bottom style="thin">
        <color theme="0" tint="-0.499984740745262"/>
      </bottom>
      <diagonal/>
    </border>
    <border>
      <left style="hair">
        <color theme="0" tint="-0.499984740745262"/>
      </left>
      <right style="hair">
        <color theme="0" tint="-0.499984740745262"/>
      </right>
      <top style="hair">
        <color theme="0" tint="-0.499984740745262"/>
      </top>
      <bottom style="thin">
        <color theme="0" tint="-0.499984740745262"/>
      </bottom>
      <diagonal/>
    </border>
    <border>
      <left style="hair">
        <color theme="0" tint="-0.499984740745262"/>
      </left>
      <right style="thin">
        <color theme="0" tint="-0.499984740745262"/>
      </right>
      <top style="hair">
        <color theme="0" tint="-0.499984740745262"/>
      </top>
      <bottom style="thin">
        <color theme="0" tint="-0.499984740745262"/>
      </bottom>
      <diagonal/>
    </border>
    <border>
      <left style="thin">
        <color theme="0" tint="-0.499984740745262"/>
      </left>
      <right style="hair">
        <color theme="0" tint="-0.499984740745262"/>
      </right>
      <top style="thin">
        <color theme="0" tint="-0.499984740745262"/>
      </top>
      <bottom style="thin">
        <color theme="0" tint="-0.499984740745262"/>
      </bottom>
      <diagonal/>
    </border>
    <border>
      <left style="hair">
        <color theme="0" tint="-0.499984740745262"/>
      </left>
      <right style="hair">
        <color theme="0" tint="-0.499984740745262"/>
      </right>
      <top style="thin">
        <color theme="0" tint="-0.499984740745262"/>
      </top>
      <bottom style="thin">
        <color theme="0" tint="-0.499984740745262"/>
      </bottom>
      <diagonal/>
    </border>
    <border>
      <left style="hair">
        <color theme="0" tint="-0.499984740745262"/>
      </left>
      <right style="thin">
        <color theme="0" tint="-0.499984740745262"/>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top style="hair">
        <color indexed="64"/>
      </top>
      <bottom style="hair">
        <color indexed="64"/>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style="thin">
        <color theme="0" tint="-0.499984740745262"/>
      </right>
      <top/>
      <bottom style="thin">
        <color theme="0" tint="-0.499984740745262"/>
      </bottom>
      <diagonal/>
    </border>
    <border>
      <left/>
      <right/>
      <top style="medium">
        <color rgb="FF0099CC"/>
      </top>
      <bottom/>
      <diagonal/>
    </border>
    <border>
      <left/>
      <right/>
      <top style="thin">
        <color theme="0" tint="-4.9989318521683403E-2"/>
      </top>
      <bottom/>
      <diagonal/>
    </border>
    <border>
      <left/>
      <right/>
      <top style="medium">
        <color rgb="FFFFC000"/>
      </top>
      <bottom style="thin">
        <color theme="0" tint="-0.499984740745262"/>
      </bottom>
      <diagonal/>
    </border>
    <border>
      <left/>
      <right/>
      <top style="medium">
        <color rgb="FF00B050"/>
      </top>
      <bottom/>
      <diagonal/>
    </border>
  </borders>
  <cellStyleXfs count="7">
    <xf numFmtId="0" fontId="0" fillId="0" borderId="0"/>
    <xf numFmtId="0" fontId="8" fillId="0" borderId="0" applyNumberForma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9" fontId="10" fillId="0" borderId="0" applyFont="0" applyFill="0" applyBorder="0" applyAlignment="0" applyProtection="0"/>
    <xf numFmtId="0" fontId="13" fillId="0" borderId="0"/>
    <xf numFmtId="0" fontId="10" fillId="8" borderId="13" applyNumberFormat="0" applyFont="0" applyAlignment="0" applyProtection="0"/>
  </cellStyleXfs>
  <cellXfs count="470">
    <xf numFmtId="0" fontId="0" fillId="0" borderId="0" xfId="0"/>
    <xf numFmtId="0" fontId="0" fillId="4" borderId="1" xfId="0" applyFont="1" applyFill="1" applyBorder="1" applyAlignment="1" applyProtection="1">
      <alignment horizontal="left"/>
      <protection locked="0"/>
    </xf>
    <xf numFmtId="164" fontId="0" fillId="4" borderId="5" xfId="0" applyNumberFormat="1" applyFont="1" applyFill="1" applyBorder="1" applyAlignment="1" applyProtection="1">
      <alignment horizontal="left"/>
      <protection locked="0"/>
    </xf>
    <xf numFmtId="0" fontId="0" fillId="4" borderId="6" xfId="0" applyFont="1" applyFill="1" applyBorder="1" applyAlignment="1" applyProtection="1">
      <alignment horizontal="left"/>
      <protection locked="0"/>
    </xf>
    <xf numFmtId="44" fontId="0" fillId="4" borderId="7" xfId="0" applyNumberFormat="1" applyFont="1" applyFill="1" applyBorder="1" applyAlignment="1" applyProtection="1">
      <alignment horizontal="left"/>
      <protection locked="0"/>
    </xf>
    <xf numFmtId="44" fontId="0" fillId="4" borderId="8" xfId="0" applyNumberFormat="1" applyFont="1" applyFill="1" applyBorder="1" applyAlignment="1" applyProtection="1">
      <alignment horizontal="left"/>
      <protection locked="0"/>
    </xf>
    <xf numFmtId="0" fontId="15" fillId="0" borderId="15" xfId="5" applyFont="1" applyBorder="1" applyAlignment="1">
      <alignment horizontal="left" vertical="top" wrapText="1"/>
    </xf>
    <xf numFmtId="1" fontId="15" fillId="0" borderId="15" xfId="5" applyNumberFormat="1" applyFont="1" applyBorder="1" applyAlignment="1">
      <alignment vertical="top" wrapText="1"/>
    </xf>
    <xf numFmtId="0" fontId="16" fillId="0" borderId="15" xfId="5" applyFont="1" applyBorder="1" applyAlignment="1">
      <alignment horizontal="left" vertical="top" wrapText="1"/>
    </xf>
    <xf numFmtId="1" fontId="16" fillId="0" borderId="15" xfId="5" applyNumberFormat="1" applyFont="1" applyBorder="1" applyAlignment="1">
      <alignment vertical="top" wrapText="1"/>
    </xf>
    <xf numFmtId="0" fontId="14" fillId="0" borderId="15" xfId="5" applyFont="1" applyFill="1" applyBorder="1" applyAlignment="1">
      <alignment horizontal="left" vertical="top" wrapText="1"/>
    </xf>
    <xf numFmtId="1" fontId="14" fillId="0" borderId="15" xfId="5" applyNumberFormat="1" applyFont="1" applyFill="1" applyBorder="1" applyAlignment="1">
      <alignment vertical="top" wrapText="1"/>
    </xf>
    <xf numFmtId="0" fontId="17" fillId="0" borderId="15" xfId="5" applyFont="1" applyBorder="1" applyAlignment="1">
      <alignment horizontal="left" vertical="top" wrapText="1"/>
    </xf>
    <xf numFmtId="1" fontId="17" fillId="0" borderId="15" xfId="5" applyNumberFormat="1" applyFont="1" applyBorder="1" applyAlignment="1">
      <alignment vertical="top" wrapText="1"/>
    </xf>
    <xf numFmtId="0" fontId="18" fillId="0" borderId="15" xfId="5" applyFont="1" applyBorder="1" applyAlignment="1">
      <alignment horizontal="left" vertical="top" wrapText="1"/>
    </xf>
    <xf numFmtId="1" fontId="18" fillId="0" borderId="15" xfId="5" applyNumberFormat="1" applyFont="1" applyBorder="1" applyAlignment="1">
      <alignment vertical="top" wrapText="1"/>
    </xf>
    <xf numFmtId="1" fontId="19" fillId="10" borderId="15" xfId="5" applyNumberFormat="1" applyFont="1" applyFill="1" applyBorder="1" applyAlignment="1">
      <alignment vertical="top" wrapText="1"/>
    </xf>
    <xf numFmtId="0" fontId="18" fillId="0" borderId="15" xfId="5" applyFont="1" applyFill="1" applyBorder="1" applyAlignment="1">
      <alignment horizontal="left" vertical="top" wrapText="1"/>
    </xf>
    <xf numFmtId="1" fontId="18" fillId="0" borderId="15" xfId="5" applyNumberFormat="1" applyFont="1" applyFill="1" applyBorder="1" applyAlignment="1">
      <alignment vertical="top" wrapText="1"/>
    </xf>
    <xf numFmtId="0" fontId="15" fillId="0" borderId="15" xfId="5" applyFont="1" applyFill="1" applyBorder="1" applyAlignment="1">
      <alignment horizontal="left" vertical="top" wrapText="1"/>
    </xf>
    <xf numFmtId="1" fontId="15" fillId="0" borderId="15" xfId="5" applyNumberFormat="1" applyFont="1" applyFill="1" applyBorder="1" applyAlignment="1">
      <alignment vertical="top" wrapText="1"/>
    </xf>
    <xf numFmtId="1" fontId="19" fillId="0" borderId="15" xfId="5" applyNumberFormat="1" applyFont="1" applyFill="1" applyBorder="1" applyAlignment="1">
      <alignment vertical="top" wrapText="1"/>
    </xf>
    <xf numFmtId="0" fontId="19" fillId="10" borderId="15" xfId="5" applyFont="1" applyFill="1" applyBorder="1" applyAlignment="1">
      <alignment horizontal="left" vertical="top" wrapText="1"/>
    </xf>
    <xf numFmtId="1" fontId="19" fillId="0" borderId="15" xfId="5" applyNumberFormat="1" applyFont="1" applyBorder="1" applyAlignment="1">
      <alignment vertical="top" wrapText="1"/>
    </xf>
    <xf numFmtId="0" fontId="19" fillId="10" borderId="15" xfId="5" applyFont="1" applyFill="1" applyBorder="1" applyAlignment="1">
      <alignment vertical="top" wrapText="1"/>
    </xf>
    <xf numFmtId="1" fontId="14" fillId="0" borderId="15" xfId="5" applyNumberFormat="1" applyFont="1" applyBorder="1" applyAlignment="1">
      <alignment vertical="top" wrapText="1"/>
    </xf>
    <xf numFmtId="0" fontId="15" fillId="0" borderId="15" xfId="5" applyFont="1" applyFill="1" applyBorder="1" applyAlignment="1">
      <alignment vertical="top" wrapText="1"/>
    </xf>
    <xf numFmtId="0" fontId="19" fillId="10" borderId="15" xfId="5" applyFont="1" applyFill="1" applyBorder="1" applyAlignment="1">
      <alignment wrapText="1"/>
    </xf>
    <xf numFmtId="0" fontId="15" fillId="0" borderId="15" xfId="5" applyFont="1" applyBorder="1" applyAlignment="1">
      <alignment wrapText="1"/>
    </xf>
    <xf numFmtId="0" fontId="15" fillId="0" borderId="15" xfId="5" applyFont="1" applyBorder="1" applyAlignment="1">
      <alignment vertical="top" wrapText="1"/>
    </xf>
    <xf numFmtId="1" fontId="18" fillId="10" borderId="15" xfId="5" applyNumberFormat="1" applyFont="1" applyFill="1" applyBorder="1" applyAlignment="1">
      <alignment vertical="top" wrapText="1"/>
    </xf>
    <xf numFmtId="0" fontId="19" fillId="0" borderId="15" xfId="5" applyFont="1" applyFill="1" applyBorder="1" applyAlignment="1">
      <alignment horizontal="left" vertical="top" wrapText="1"/>
    </xf>
    <xf numFmtId="0" fontId="19" fillId="0" borderId="15" xfId="5" applyFont="1" applyFill="1" applyBorder="1" applyAlignment="1">
      <alignment vertical="top" wrapText="1"/>
    </xf>
    <xf numFmtId="0" fontId="17" fillId="0" borderId="15" xfId="5" applyFont="1" applyFill="1" applyBorder="1" applyAlignment="1">
      <alignment horizontal="left" vertical="top" wrapText="1"/>
    </xf>
    <xf numFmtId="1" fontId="17" fillId="0" borderId="15" xfId="5" applyNumberFormat="1" applyFont="1" applyFill="1" applyBorder="1" applyAlignment="1">
      <alignment vertical="top" wrapText="1"/>
    </xf>
    <xf numFmtId="0" fontId="16" fillId="0" borderId="15" xfId="5" applyFont="1" applyFill="1" applyBorder="1" applyAlignment="1">
      <alignment horizontal="left" vertical="top" wrapText="1"/>
    </xf>
    <xf numFmtId="1" fontId="16" fillId="0" borderId="15" xfId="5" applyNumberFormat="1" applyFont="1" applyFill="1" applyBorder="1" applyAlignment="1">
      <alignment vertical="top" wrapText="1"/>
    </xf>
    <xf numFmtId="0" fontId="19" fillId="0" borderId="15" xfId="5" applyFont="1" applyBorder="1" applyAlignment="1">
      <alignment vertical="top" wrapText="1"/>
    </xf>
    <xf numFmtId="0" fontId="15" fillId="0" borderId="15" xfId="5" applyFont="1" applyBorder="1"/>
    <xf numFmtId="0" fontId="15" fillId="0" borderId="15" xfId="5" applyFont="1" applyFill="1" applyBorder="1" applyAlignment="1">
      <alignment wrapText="1"/>
    </xf>
    <xf numFmtId="1" fontId="21" fillId="10" borderId="15" xfId="5" applyNumberFormat="1" applyFont="1" applyFill="1" applyBorder="1" applyAlignment="1">
      <alignment vertical="top" wrapText="1"/>
    </xf>
    <xf numFmtId="0" fontId="15" fillId="0" borderId="16" xfId="5" applyFont="1" applyFill="1" applyBorder="1" applyAlignment="1">
      <alignment horizontal="left" vertical="top" wrapText="1"/>
    </xf>
    <xf numFmtId="1" fontId="15" fillId="0" borderId="16" xfId="5" applyNumberFormat="1" applyFont="1" applyFill="1" applyBorder="1" applyAlignment="1">
      <alignment vertical="top" wrapText="1"/>
    </xf>
    <xf numFmtId="0" fontId="18" fillId="0" borderId="0" xfId="5" applyFont="1" applyBorder="1" applyAlignment="1">
      <alignment horizontal="left" vertical="top" wrapText="1"/>
    </xf>
    <xf numFmtId="1" fontId="18" fillId="0" borderId="0" xfId="5" applyNumberFormat="1" applyFont="1" applyBorder="1" applyAlignment="1">
      <alignment vertical="top" wrapText="1"/>
    </xf>
    <xf numFmtId="0" fontId="0" fillId="4" borderId="1" xfId="0" applyFont="1" applyFill="1" applyBorder="1" applyAlignment="1" applyProtection="1">
      <alignment horizontal="center"/>
      <protection locked="0"/>
    </xf>
    <xf numFmtId="0" fontId="5" fillId="6" borderId="19" xfId="0" applyFont="1" applyFill="1" applyBorder="1" applyAlignment="1" applyProtection="1">
      <alignment horizontal="right"/>
    </xf>
    <xf numFmtId="0" fontId="0" fillId="3" borderId="0" xfId="0" applyFont="1" applyFill="1" applyProtection="1"/>
    <xf numFmtId="0" fontId="4" fillId="3" borderId="0" xfId="0" applyFont="1" applyFill="1" applyProtection="1"/>
    <xf numFmtId="0" fontId="24" fillId="3" borderId="0" xfId="0" applyFont="1" applyFill="1" applyProtection="1"/>
    <xf numFmtId="0" fontId="22" fillId="3" borderId="0" xfId="0" applyFont="1" applyFill="1" applyAlignment="1" applyProtection="1">
      <alignment horizontal="center"/>
    </xf>
    <xf numFmtId="0" fontId="22" fillId="3" borderId="0" xfId="0" applyFont="1" applyFill="1" applyProtection="1"/>
    <xf numFmtId="0" fontId="22" fillId="3" borderId="0" xfId="0" applyFont="1" applyFill="1" applyAlignment="1" applyProtection="1">
      <alignment horizontal="left" indent="2"/>
    </xf>
    <xf numFmtId="0" fontId="4" fillId="3" borderId="0" xfId="0" applyFont="1" applyFill="1" applyAlignment="1" applyProtection="1">
      <alignment horizontal="left" indent="4"/>
    </xf>
    <xf numFmtId="0" fontId="4" fillId="3" borderId="18" xfId="0" applyFont="1" applyFill="1" applyBorder="1" applyAlignment="1" applyProtection="1">
      <alignment horizontal="left" indent="1"/>
    </xf>
    <xf numFmtId="0" fontId="4" fillId="3" borderId="0" xfId="0" applyFont="1" applyFill="1" applyAlignment="1" applyProtection="1">
      <alignment horizontal="left" indent="1"/>
    </xf>
    <xf numFmtId="0" fontId="0" fillId="3" borderId="0" xfId="0" applyFont="1" applyFill="1" applyBorder="1" applyAlignment="1" applyProtection="1"/>
    <xf numFmtId="0" fontId="0" fillId="3" borderId="0" xfId="0" applyFont="1" applyFill="1" applyBorder="1" applyProtection="1"/>
    <xf numFmtId="0" fontId="4" fillId="3" borderId="0" xfId="0" applyFont="1" applyFill="1" applyAlignment="1" applyProtection="1">
      <alignment horizontal="left" vertical="center"/>
    </xf>
    <xf numFmtId="0" fontId="4" fillId="3" borderId="0" xfId="0" applyFont="1" applyFill="1" applyAlignment="1" applyProtection="1">
      <alignment horizontal="right" vertical="center"/>
    </xf>
    <xf numFmtId="0" fontId="0" fillId="3" borderId="0" xfId="0" applyFont="1" applyFill="1" applyAlignment="1" applyProtection="1">
      <alignment vertical="center"/>
    </xf>
    <xf numFmtId="0" fontId="0" fillId="3" borderId="0" xfId="0" applyFont="1" applyFill="1" applyAlignment="1" applyProtection="1">
      <alignment horizontal="left" vertical="center"/>
    </xf>
    <xf numFmtId="0" fontId="0" fillId="3" borderId="0" xfId="0" applyFont="1" applyFill="1" applyAlignment="1" applyProtection="1">
      <alignment horizontal="left" vertical="center" wrapText="1"/>
    </xf>
    <xf numFmtId="0" fontId="0" fillId="3" borderId="0" xfId="0" applyFont="1" applyFill="1" applyBorder="1" applyAlignment="1" applyProtection="1">
      <alignment horizontal="left"/>
    </xf>
    <xf numFmtId="0" fontId="0" fillId="3" borderId="0" xfId="0" applyFont="1" applyFill="1" applyAlignment="1" applyProtection="1">
      <alignment horizontal="left"/>
    </xf>
    <xf numFmtId="0" fontId="0" fillId="3" borderId="0" xfId="0" applyFont="1" applyFill="1" applyAlignment="1" applyProtection="1"/>
    <xf numFmtId="0" fontId="0" fillId="3" borderId="0" xfId="0" applyFont="1" applyFill="1" applyAlignment="1" applyProtection="1">
      <alignment vertical="top"/>
    </xf>
    <xf numFmtId="0" fontId="7" fillId="3" borderId="0" xfId="0" applyFont="1" applyFill="1" applyAlignment="1" applyProtection="1">
      <alignment vertical="top" wrapText="1"/>
    </xf>
    <xf numFmtId="0" fontId="4" fillId="3" borderId="0" xfId="0" applyFont="1" applyFill="1" applyAlignment="1" applyProtection="1">
      <alignment horizontal="center" vertical="center"/>
    </xf>
    <xf numFmtId="0" fontId="0" fillId="3" borderId="0" xfId="0" applyFill="1" applyAlignment="1" applyProtection="1">
      <alignment horizontal="left" vertical="center" indent="15"/>
    </xf>
    <xf numFmtId="0" fontId="8" fillId="3" borderId="0" xfId="1" applyFill="1" applyAlignment="1" applyProtection="1">
      <alignment horizontal="left" vertical="center" indent="15"/>
    </xf>
    <xf numFmtId="0" fontId="2" fillId="3" borderId="0" xfId="0" applyFont="1" applyFill="1" applyProtection="1">
      <protection locked="0"/>
    </xf>
    <xf numFmtId="0" fontId="1" fillId="11" borderId="1" xfId="0" applyFont="1" applyFill="1" applyBorder="1" applyAlignment="1">
      <alignment horizontal="center" vertical="center" wrapText="1"/>
    </xf>
    <xf numFmtId="0" fontId="4" fillId="3" borderId="0" xfId="0" applyFont="1" applyFill="1" applyAlignment="1" applyProtection="1">
      <alignment horizontal="right" indent="1"/>
    </xf>
    <xf numFmtId="49" fontId="1" fillId="11" borderId="1" xfId="0" applyNumberFormat="1" applyFont="1" applyFill="1" applyBorder="1" applyAlignment="1">
      <alignment horizontal="center" vertical="center" wrapText="1"/>
    </xf>
    <xf numFmtId="49" fontId="0" fillId="0" borderId="0" xfId="0" applyNumberFormat="1"/>
    <xf numFmtId="0" fontId="0" fillId="0" borderId="0" xfId="0" applyAlignment="1">
      <alignment horizontal="center"/>
    </xf>
    <xf numFmtId="0" fontId="14" fillId="9" borderId="14" xfId="5" applyFont="1" applyFill="1" applyBorder="1" applyAlignment="1">
      <alignment horizontal="center" vertical="center" wrapText="1"/>
    </xf>
    <xf numFmtId="1" fontId="14" fillId="9" borderId="14" xfId="5" applyNumberFormat="1" applyFont="1" applyFill="1" applyBorder="1" applyAlignment="1">
      <alignment horizontal="center" vertical="center" wrapText="1"/>
    </xf>
    <xf numFmtId="0" fontId="0" fillId="0" borderId="0" xfId="0" applyAlignment="1">
      <alignment vertical="center"/>
    </xf>
    <xf numFmtId="1" fontId="14" fillId="9" borderId="17" xfId="5" applyNumberFormat="1" applyFont="1" applyFill="1" applyBorder="1" applyAlignment="1">
      <alignment horizontal="center" vertical="center" wrapText="1"/>
    </xf>
    <xf numFmtId="3" fontId="1" fillId="11" borderId="1" xfId="0" applyNumberFormat="1" applyFont="1" applyFill="1" applyBorder="1" applyAlignment="1">
      <alignment horizontal="center" vertical="center" wrapText="1"/>
    </xf>
    <xf numFmtId="3" fontId="0" fillId="0" borderId="0" xfId="0" applyNumberFormat="1"/>
    <xf numFmtId="0" fontId="26" fillId="3" borderId="0" xfId="0" applyFont="1" applyFill="1" applyProtection="1"/>
    <xf numFmtId="0" fontId="27" fillId="3" borderId="0" xfId="0" applyFont="1" applyFill="1" applyProtection="1"/>
    <xf numFmtId="0" fontId="27" fillId="3" borderId="0" xfId="0" applyFont="1" applyFill="1" applyAlignment="1" applyProtection="1">
      <alignment vertical="center" wrapText="1"/>
    </xf>
    <xf numFmtId="0" fontId="26" fillId="3" borderId="0" xfId="0" applyFont="1" applyFill="1" applyAlignment="1" applyProtection="1">
      <alignment vertical="center"/>
    </xf>
    <xf numFmtId="0" fontId="26" fillId="3" borderId="0" xfId="0" applyFont="1" applyFill="1" applyAlignment="1" applyProtection="1">
      <alignment horizontal="left"/>
    </xf>
    <xf numFmtId="0" fontId="26" fillId="3" borderId="0" xfId="0" applyFont="1" applyFill="1" applyAlignment="1" applyProtection="1"/>
    <xf numFmtId="0" fontId="26" fillId="3" borderId="0" xfId="0" applyFont="1" applyFill="1" applyAlignment="1" applyProtection="1">
      <alignment vertical="top"/>
    </xf>
    <xf numFmtId="0" fontId="25" fillId="3" borderId="0" xfId="0" applyFont="1" applyFill="1" applyAlignment="1" applyProtection="1">
      <alignment horizontal="right" indent="1"/>
    </xf>
    <xf numFmtId="165" fontId="25" fillId="3" borderId="0" xfId="2" applyNumberFormat="1" applyFont="1" applyFill="1" applyProtection="1"/>
    <xf numFmtId="0" fontId="4" fillId="0" borderId="0" xfId="0" applyFont="1" applyAlignment="1">
      <alignment vertical="center"/>
    </xf>
    <xf numFmtId="0" fontId="4" fillId="0" borderId="0" xfId="0" applyFont="1" applyAlignment="1">
      <alignment vertical="center" wrapText="1"/>
    </xf>
    <xf numFmtId="0" fontId="11" fillId="5" borderId="1" xfId="0" applyFont="1" applyFill="1" applyBorder="1" applyAlignment="1" applyProtection="1">
      <alignment horizontal="center" vertical="center" wrapText="1"/>
    </xf>
    <xf numFmtId="0" fontId="22" fillId="7" borderId="14" xfId="0" applyFont="1" applyFill="1" applyBorder="1" applyAlignment="1">
      <alignment horizontal="center" vertical="center" wrapText="1"/>
    </xf>
    <xf numFmtId="0" fontId="4" fillId="4" borderId="14" xfId="0" applyFont="1" applyFill="1" applyBorder="1" applyAlignment="1" applyProtection="1">
      <alignment horizontal="center" vertical="center"/>
      <protection locked="0"/>
    </xf>
    <xf numFmtId="9" fontId="4" fillId="0" borderId="0" xfId="0" applyNumberFormat="1" applyFont="1" applyAlignment="1">
      <alignment vertical="center"/>
    </xf>
    <xf numFmtId="167" fontId="4" fillId="4" borderId="14" xfId="0" applyNumberFormat="1" applyFont="1" applyFill="1" applyBorder="1" applyAlignment="1" applyProtection="1">
      <alignment horizontal="center" vertical="center"/>
      <protection locked="0"/>
    </xf>
    <xf numFmtId="0" fontId="4" fillId="4" borderId="23" xfId="0" applyFont="1" applyFill="1" applyBorder="1" applyAlignment="1" applyProtection="1">
      <alignment horizontal="center" vertical="center"/>
      <protection locked="0"/>
    </xf>
    <xf numFmtId="0" fontId="4" fillId="12" borderId="0" xfId="0" applyFont="1" applyFill="1" applyAlignment="1">
      <alignment vertical="center"/>
    </xf>
    <xf numFmtId="0" fontId="30" fillId="0" borderId="0" xfId="0" applyFont="1"/>
    <xf numFmtId="0" fontId="31" fillId="14" borderId="26" xfId="0" applyFont="1" applyFill="1" applyBorder="1" applyAlignment="1" applyProtection="1">
      <alignment vertical="center"/>
    </xf>
    <xf numFmtId="0" fontId="31" fillId="14" borderId="27" xfId="0" applyFont="1" applyFill="1" applyBorder="1" applyAlignment="1" applyProtection="1">
      <alignment vertical="center"/>
    </xf>
    <xf numFmtId="0" fontId="30" fillId="4" borderId="28" xfId="0" applyFont="1" applyFill="1" applyBorder="1" applyAlignment="1" applyProtection="1">
      <alignment horizontal="center" vertical="center"/>
      <protection locked="0"/>
    </xf>
    <xf numFmtId="0" fontId="23" fillId="0" borderId="0" xfId="0" applyFont="1" applyAlignment="1">
      <alignment horizontal="right" vertical="center"/>
    </xf>
    <xf numFmtId="44" fontId="23" fillId="0" borderId="0" xfId="0" applyNumberFormat="1" applyFont="1" applyAlignment="1">
      <alignment vertical="center"/>
    </xf>
    <xf numFmtId="0" fontId="30" fillId="0" borderId="0" xfId="0" applyFont="1" applyAlignment="1" applyProtection="1">
      <alignment vertical="center"/>
    </xf>
    <xf numFmtId="0" fontId="34" fillId="7" borderId="14" xfId="0" applyFont="1" applyFill="1" applyBorder="1" applyAlignment="1" applyProtection="1">
      <alignment horizontal="center" vertical="center" wrapText="1"/>
    </xf>
    <xf numFmtId="3" fontId="30" fillId="0" borderId="14" xfId="0" applyNumberFormat="1" applyFont="1" applyBorder="1" applyAlignment="1" applyProtection="1">
      <alignment horizontal="right" vertical="center" indent="1"/>
    </xf>
    <xf numFmtId="170" fontId="30" fillId="0" borderId="14" xfId="0" applyNumberFormat="1" applyFont="1" applyBorder="1" applyAlignment="1" applyProtection="1">
      <alignment horizontal="right" vertical="center" indent="1"/>
    </xf>
    <xf numFmtId="168" fontId="30" fillId="0" borderId="14" xfId="0" applyNumberFormat="1" applyFont="1" applyBorder="1" applyAlignment="1" applyProtection="1">
      <alignment horizontal="right" vertical="center" indent="1"/>
    </xf>
    <xf numFmtId="0" fontId="34" fillId="7" borderId="14" xfId="0" applyFont="1" applyFill="1" applyBorder="1" applyAlignment="1" applyProtection="1">
      <alignment vertical="center"/>
    </xf>
    <xf numFmtId="0" fontId="30" fillId="0" borderId="0" xfId="0" applyFont="1" applyAlignment="1" applyProtection="1">
      <alignment horizontal="left" vertical="center" indent="1"/>
    </xf>
    <xf numFmtId="166" fontId="30" fillId="0" borderId="0" xfId="0" applyNumberFormat="1" applyFont="1" applyAlignment="1" applyProtection="1">
      <alignment horizontal="right" vertical="center" indent="1"/>
    </xf>
    <xf numFmtId="0" fontId="30" fillId="0" borderId="39" xfId="0" applyFont="1" applyBorder="1" applyAlignment="1" applyProtection="1">
      <alignment vertical="center"/>
    </xf>
    <xf numFmtId="0" fontId="30" fillId="0" borderId="37" xfId="0" applyFont="1" applyBorder="1" applyAlignment="1" applyProtection="1">
      <alignment vertical="center"/>
    </xf>
    <xf numFmtId="0" fontId="35" fillId="0" borderId="37" xfId="0" applyFont="1" applyBorder="1" applyAlignment="1" applyProtection="1">
      <alignment horizontal="right" vertical="center"/>
    </xf>
    <xf numFmtId="44" fontId="35" fillId="0" borderId="38" xfId="0" applyNumberFormat="1" applyFont="1" applyBorder="1" applyAlignment="1" applyProtection="1">
      <alignment horizontal="center" vertical="center"/>
    </xf>
    <xf numFmtId="0" fontId="34" fillId="7" borderId="14" xfId="0" applyFont="1" applyFill="1" applyBorder="1" applyAlignment="1" applyProtection="1">
      <alignment horizontal="center" vertical="center"/>
    </xf>
    <xf numFmtId="9" fontId="30" fillId="0" borderId="14" xfId="0" applyNumberFormat="1" applyFont="1" applyBorder="1" applyAlignment="1" applyProtection="1">
      <alignment horizontal="center" vertical="center"/>
    </xf>
    <xf numFmtId="0" fontId="30" fillId="0" borderId="11" xfId="0" applyFont="1" applyBorder="1" applyAlignment="1" applyProtection="1">
      <alignment vertical="center"/>
    </xf>
    <xf numFmtId="0" fontId="30" fillId="0" borderId="9" xfId="0" applyFont="1" applyBorder="1" applyAlignment="1" applyProtection="1">
      <alignment vertical="center"/>
    </xf>
    <xf numFmtId="0" fontId="30" fillId="0" borderId="10" xfId="0" applyFont="1" applyBorder="1" applyAlignment="1" applyProtection="1">
      <alignment vertical="center"/>
    </xf>
    <xf numFmtId="44" fontId="30" fillId="0" borderId="14" xfId="3" applyFont="1" applyBorder="1" applyAlignment="1" applyProtection="1">
      <alignment vertical="center"/>
    </xf>
    <xf numFmtId="0" fontId="30" fillId="0" borderId="29" xfId="0" applyFont="1" applyBorder="1" applyAlignment="1" applyProtection="1">
      <alignment vertical="center"/>
    </xf>
    <xf numFmtId="0" fontId="30" fillId="0" borderId="30" xfId="0" applyFont="1" applyBorder="1" applyAlignment="1" applyProtection="1">
      <alignment vertical="center"/>
    </xf>
    <xf numFmtId="0" fontId="30" fillId="0" borderId="31" xfId="0" applyFont="1" applyBorder="1" applyAlignment="1" applyProtection="1">
      <alignment vertical="center"/>
    </xf>
    <xf numFmtId="0" fontId="0" fillId="0" borderId="0" xfId="0" applyFont="1"/>
    <xf numFmtId="0" fontId="34" fillId="7" borderId="9" xfId="0" applyFont="1" applyFill="1" applyBorder="1" applyAlignment="1" applyProtection="1">
      <alignment vertical="center"/>
    </xf>
    <xf numFmtId="166" fontId="34" fillId="7" borderId="9" xfId="0" applyNumberFormat="1" applyFont="1" applyFill="1" applyBorder="1" applyAlignment="1" applyProtection="1">
      <alignment horizontal="right" vertical="center" indent="1"/>
    </xf>
    <xf numFmtId="0" fontId="41" fillId="0" borderId="0" xfId="0" applyFont="1" applyAlignment="1" applyProtection="1">
      <alignment vertical="center"/>
    </xf>
    <xf numFmtId="0" fontId="42" fillId="0" borderId="0" xfId="0" applyFont="1"/>
    <xf numFmtId="0" fontId="34" fillId="7" borderId="40" xfId="0" applyFont="1" applyFill="1" applyBorder="1" applyAlignment="1" applyProtection="1">
      <alignment horizontal="center" vertical="center" wrapText="1"/>
    </xf>
    <xf numFmtId="0" fontId="34" fillId="7" borderId="41" xfId="0" applyFont="1" applyFill="1" applyBorder="1" applyAlignment="1" applyProtection="1">
      <alignment horizontal="center" vertical="center" wrapText="1"/>
    </xf>
    <xf numFmtId="3" fontId="30" fillId="0" borderId="40" xfId="0" applyNumberFormat="1" applyFont="1" applyBorder="1" applyAlignment="1" applyProtection="1">
      <alignment horizontal="right" vertical="center" indent="1"/>
    </xf>
    <xf numFmtId="170" fontId="30" fillId="0" borderId="40" xfId="0" applyNumberFormat="1" applyFont="1" applyBorder="1" applyAlignment="1" applyProtection="1">
      <alignment horizontal="right" vertical="center" indent="1"/>
    </xf>
    <xf numFmtId="3" fontId="30" fillId="13" borderId="40" xfId="0" applyNumberFormat="1" applyFont="1" applyFill="1" applyBorder="1" applyAlignment="1" applyProtection="1">
      <alignment horizontal="right" vertical="center" indent="1"/>
      <protection locked="0"/>
    </xf>
    <xf numFmtId="170" fontId="30" fillId="13" borderId="40" xfId="0" applyNumberFormat="1" applyFont="1" applyFill="1" applyBorder="1" applyAlignment="1" applyProtection="1">
      <alignment horizontal="right" vertical="center" indent="1"/>
      <protection locked="0"/>
    </xf>
    <xf numFmtId="0" fontId="30" fillId="0" borderId="0" xfId="0" applyFont="1" applyAlignment="1" applyProtection="1">
      <alignment horizontal="right" vertical="center" indent="1"/>
    </xf>
    <xf numFmtId="0" fontId="30" fillId="7" borderId="0" xfId="0" applyFont="1" applyFill="1"/>
    <xf numFmtId="0" fontId="30" fillId="7" borderId="0" xfId="0" applyFont="1" applyFill="1" applyAlignment="1" applyProtection="1">
      <alignment vertical="center"/>
    </xf>
    <xf numFmtId="0" fontId="44" fillId="0" borderId="42" xfId="0" applyFont="1" applyFill="1" applyBorder="1"/>
    <xf numFmtId="0" fontId="45" fillId="0" borderId="42" xfId="0" applyFont="1" applyFill="1" applyBorder="1" applyAlignment="1" applyProtection="1">
      <alignment vertical="center"/>
    </xf>
    <xf numFmtId="0" fontId="44" fillId="0" borderId="0" xfId="0" applyFont="1" applyFill="1" applyBorder="1"/>
    <xf numFmtId="0" fontId="19" fillId="0" borderId="0" xfId="0" applyFont="1" applyFill="1" applyBorder="1" applyAlignment="1" applyProtection="1">
      <alignment vertical="center"/>
    </xf>
    <xf numFmtId="0" fontId="45" fillId="0" borderId="0" xfId="0" applyFont="1" applyFill="1" applyBorder="1" applyAlignment="1" applyProtection="1">
      <alignment vertical="center"/>
    </xf>
    <xf numFmtId="0" fontId="46" fillId="0" borderId="0" xfId="0" applyFont="1" applyFill="1" applyBorder="1" applyAlignment="1" applyProtection="1">
      <alignment vertical="center"/>
    </xf>
    <xf numFmtId="0" fontId="44" fillId="7" borderId="0" xfId="0" applyFont="1" applyFill="1" applyBorder="1"/>
    <xf numFmtId="0" fontId="46" fillId="0" borderId="42" xfId="0" applyFont="1" applyFill="1" applyBorder="1" applyAlignment="1" applyProtection="1">
      <alignment vertical="center"/>
    </xf>
    <xf numFmtId="0" fontId="30" fillId="0" borderId="0" xfId="0" applyFont="1" applyFill="1"/>
    <xf numFmtId="0" fontId="30" fillId="0" borderId="46" xfId="0" applyFont="1" applyBorder="1" applyAlignment="1" applyProtection="1">
      <alignment vertical="center"/>
    </xf>
    <xf numFmtId="0" fontId="34" fillId="7" borderId="47" xfId="0" applyFont="1" applyFill="1" applyBorder="1" applyAlignment="1" applyProtection="1">
      <alignment horizontal="center" vertical="center" wrapText="1"/>
    </xf>
    <xf numFmtId="0" fontId="30" fillId="0" borderId="47" xfId="0" applyFont="1" applyBorder="1" applyAlignment="1" applyProtection="1">
      <alignment horizontal="center" vertical="center"/>
      <protection locked="0"/>
    </xf>
    <xf numFmtId="0" fontId="30" fillId="0" borderId="47" xfId="0" applyFont="1" applyBorder="1" applyAlignment="1" applyProtection="1">
      <alignment horizontal="center" vertical="center" wrapText="1"/>
      <protection locked="0"/>
    </xf>
    <xf numFmtId="0" fontId="43" fillId="0" borderId="47" xfId="0" applyFont="1" applyBorder="1" applyAlignment="1" applyProtection="1">
      <alignment horizontal="center" vertical="center"/>
    </xf>
    <xf numFmtId="0" fontId="30" fillId="7" borderId="47" xfId="0" applyFont="1" applyFill="1" applyBorder="1" applyAlignment="1" applyProtection="1">
      <alignment horizontal="center" vertical="center" wrapText="1"/>
    </xf>
    <xf numFmtId="0" fontId="30" fillId="7" borderId="0" xfId="0" applyFont="1" applyFill="1" applyAlignment="1">
      <alignment wrapText="1"/>
    </xf>
    <xf numFmtId="0" fontId="30" fillId="0" borderId="0" xfId="0" applyFont="1" applyFill="1" applyAlignment="1">
      <alignment wrapText="1"/>
    </xf>
    <xf numFmtId="0" fontId="30" fillId="0" borderId="47" xfId="0" applyFont="1" applyBorder="1" applyAlignment="1" applyProtection="1">
      <alignment vertical="center" wrapText="1"/>
    </xf>
    <xf numFmtId="0" fontId="30" fillId="0" borderId="47" xfId="0" applyFont="1" applyBorder="1" applyAlignment="1" applyProtection="1">
      <alignment horizontal="left" vertical="center" indent="1"/>
      <protection locked="0"/>
    </xf>
    <xf numFmtId="0" fontId="30" fillId="0" borderId="48" xfId="0" applyFont="1" applyFill="1" applyBorder="1" applyAlignment="1" applyProtection="1">
      <alignment vertical="center"/>
    </xf>
    <xf numFmtId="0" fontId="35" fillId="0" borderId="49" xfId="0" applyFont="1" applyBorder="1" applyAlignment="1" applyProtection="1">
      <alignment horizontal="left" vertical="center" indent="1"/>
      <protection locked="0"/>
    </xf>
    <xf numFmtId="0" fontId="30" fillId="0" borderId="50" xfId="0" applyFont="1" applyBorder="1" applyAlignment="1" applyProtection="1">
      <alignment vertical="center"/>
    </xf>
    <xf numFmtId="0" fontId="30" fillId="0" borderId="51" xfId="0" applyFont="1" applyBorder="1" applyAlignment="1" applyProtection="1">
      <alignment vertical="center"/>
    </xf>
    <xf numFmtId="0" fontId="30" fillId="0" borderId="52" xfId="0" applyFont="1" applyBorder="1" applyAlignment="1" applyProtection="1">
      <alignment horizontal="center" vertical="center"/>
    </xf>
    <xf numFmtId="9" fontId="34" fillId="0" borderId="54" xfId="0" applyNumberFormat="1" applyFont="1" applyBorder="1" applyAlignment="1" applyProtection="1">
      <alignment horizontal="center" vertical="center"/>
    </xf>
    <xf numFmtId="0" fontId="53" fillId="0" borderId="0" xfId="0" applyFont="1" applyAlignment="1" applyProtection="1">
      <alignment vertical="center"/>
    </xf>
    <xf numFmtId="0" fontId="30" fillId="0" borderId="57" xfId="0" applyFont="1" applyBorder="1" applyAlignment="1" applyProtection="1">
      <alignment horizontal="left" vertical="center" indent="1"/>
    </xf>
    <xf numFmtId="0" fontId="34" fillId="0" borderId="0" xfId="0" applyFont="1" applyAlignment="1" applyProtection="1">
      <alignment vertical="center"/>
    </xf>
    <xf numFmtId="9" fontId="51" fillId="0" borderId="0" xfId="4" applyFont="1" applyFill="1" applyAlignment="1">
      <alignment horizontal="right" indent="2"/>
    </xf>
    <xf numFmtId="0" fontId="30" fillId="0" borderId="0" xfId="0" applyFont="1" applyAlignment="1" applyProtection="1">
      <alignment horizontal="left" vertical="center" indent="2"/>
    </xf>
    <xf numFmtId="0" fontId="30" fillId="0" borderId="47" xfId="0" applyFont="1" applyBorder="1" applyAlignment="1" applyProtection="1">
      <alignment horizontal="left" vertical="center" indent="2"/>
    </xf>
    <xf numFmtId="0" fontId="34" fillId="7" borderId="0" xfId="0" applyFont="1" applyFill="1"/>
    <xf numFmtId="0" fontId="34" fillId="0" borderId="0" xfId="0" applyFont="1" applyFill="1"/>
    <xf numFmtId="0" fontId="34" fillId="7" borderId="66" xfId="0" applyFont="1" applyFill="1" applyBorder="1" applyAlignment="1" applyProtection="1">
      <alignment horizontal="center" vertical="center" wrapText="1"/>
    </xf>
    <xf numFmtId="0" fontId="34" fillId="7" borderId="67" xfId="0" applyFont="1" applyFill="1" applyBorder="1" applyAlignment="1" applyProtection="1">
      <alignment horizontal="center" vertical="center" wrapText="1"/>
    </xf>
    <xf numFmtId="0" fontId="34" fillId="7" borderId="68" xfId="0" applyFont="1" applyFill="1" applyBorder="1" applyAlignment="1" applyProtection="1">
      <alignment horizontal="center" vertical="center" wrapText="1"/>
    </xf>
    <xf numFmtId="0" fontId="30" fillId="0" borderId="0" xfId="0" applyFont="1" applyBorder="1"/>
    <xf numFmtId="0" fontId="30" fillId="0" borderId="0" xfId="0" applyFont="1" applyBorder="1" applyAlignment="1" applyProtection="1">
      <alignment horizontal="left" vertical="center"/>
      <protection locked="0"/>
    </xf>
    <xf numFmtId="0" fontId="30" fillId="0" borderId="0" xfId="0" applyFont="1" applyBorder="1" applyAlignment="1" applyProtection="1">
      <alignment horizontal="left" vertical="center"/>
    </xf>
    <xf numFmtId="0" fontId="30" fillId="0" borderId="72" xfId="0" applyFont="1" applyBorder="1" applyAlignment="1" applyProtection="1">
      <alignment horizontal="left" vertical="center" indent="1"/>
      <protection locked="0"/>
    </xf>
    <xf numFmtId="0" fontId="44" fillId="0" borderId="72" xfId="0" applyFont="1" applyBorder="1" applyAlignment="1">
      <alignment horizontal="right"/>
    </xf>
    <xf numFmtId="0" fontId="44" fillId="0" borderId="72" xfId="0" applyFont="1" applyBorder="1"/>
    <xf numFmtId="0" fontId="53" fillId="0" borderId="0" xfId="0" applyFont="1" applyFill="1"/>
    <xf numFmtId="0" fontId="60" fillId="7" borderId="0" xfId="0" applyFont="1" applyFill="1"/>
    <xf numFmtId="0" fontId="60" fillId="0" borderId="0" xfId="0" applyFont="1" applyFill="1"/>
    <xf numFmtId="0" fontId="60" fillId="0" borderId="0" xfId="0" applyFont="1" applyAlignment="1">
      <alignment horizontal="center"/>
    </xf>
    <xf numFmtId="0" fontId="60" fillId="0" borderId="0" xfId="0" applyFont="1"/>
    <xf numFmtId="0" fontId="30" fillId="0" borderId="47" xfId="0" applyFont="1" applyBorder="1"/>
    <xf numFmtId="166" fontId="30" fillId="0" borderId="47" xfId="0" applyNumberFormat="1" applyFont="1" applyBorder="1"/>
    <xf numFmtId="0" fontId="30" fillId="7" borderId="0" xfId="0" applyFont="1" applyFill="1" applyAlignment="1">
      <alignment vertical="center"/>
    </xf>
    <xf numFmtId="0" fontId="30" fillId="0" borderId="0" xfId="0" applyFont="1" applyFill="1" applyAlignment="1">
      <alignment vertical="center"/>
    </xf>
    <xf numFmtId="0" fontId="30" fillId="7" borderId="47" xfId="0" applyFont="1" applyFill="1" applyBorder="1" applyAlignment="1">
      <alignment horizontal="center" vertical="center" wrapText="1"/>
    </xf>
    <xf numFmtId="0" fontId="30" fillId="0" borderId="47" xfId="0" applyFont="1" applyBorder="1" applyAlignment="1">
      <alignment horizontal="left" vertical="center" indent="1"/>
    </xf>
    <xf numFmtId="9" fontId="30" fillId="0" borderId="47" xfId="0" applyNumberFormat="1" applyFont="1" applyBorder="1" applyAlignment="1">
      <alignment horizontal="center" vertical="center"/>
    </xf>
    <xf numFmtId="166" fontId="30" fillId="0" borderId="47" xfId="0" applyNumberFormat="1" applyFont="1" applyBorder="1" applyAlignment="1">
      <alignment horizontal="right" vertical="center" indent="1"/>
    </xf>
    <xf numFmtId="0" fontId="51" fillId="0" borderId="47" xfId="0" applyFont="1" applyBorder="1" applyAlignment="1">
      <alignment horizontal="center" vertical="center"/>
    </xf>
    <xf numFmtId="0" fontId="51" fillId="7" borderId="0" xfId="0" applyFont="1" applyFill="1" applyAlignment="1">
      <alignment vertical="center"/>
    </xf>
    <xf numFmtId="0" fontId="51" fillId="7" borderId="0" xfId="0" applyFont="1" applyFill="1" applyBorder="1" applyAlignment="1">
      <alignment vertical="center"/>
    </xf>
    <xf numFmtId="0" fontId="51" fillId="7" borderId="0" xfId="0" applyFont="1" applyFill="1" applyAlignment="1">
      <alignment vertical="center" wrapText="1"/>
    </xf>
    <xf numFmtId="0" fontId="1" fillId="0" borderId="0" xfId="0" applyFont="1" applyAlignment="1">
      <alignment horizontal="center"/>
    </xf>
    <xf numFmtId="0" fontId="61" fillId="0" borderId="0" xfId="0" applyFont="1" applyAlignment="1">
      <alignment horizontal="center"/>
    </xf>
    <xf numFmtId="0" fontId="56" fillId="0" borderId="69" xfId="0" applyFont="1" applyBorder="1" applyAlignment="1" applyProtection="1">
      <alignment horizontal="center" vertical="center"/>
      <protection locked="0"/>
    </xf>
    <xf numFmtId="0" fontId="50" fillId="0" borderId="70" xfId="0" applyFont="1" applyBorder="1" applyAlignment="1" applyProtection="1">
      <alignment horizontal="center" vertical="center"/>
      <protection locked="0"/>
    </xf>
    <xf numFmtId="0" fontId="62" fillId="0" borderId="71" xfId="0" applyFont="1" applyBorder="1" applyAlignment="1" applyProtection="1">
      <alignment horizontal="center" vertical="center"/>
    </xf>
    <xf numFmtId="9" fontId="0" fillId="0" borderId="0" xfId="4" applyFont="1" applyAlignment="1">
      <alignment vertical="center"/>
    </xf>
    <xf numFmtId="44" fontId="0" fillId="0" borderId="0" xfId="3" applyFont="1"/>
    <xf numFmtId="0" fontId="3" fillId="2" borderId="0" xfId="0" applyFont="1" applyFill="1" applyBorder="1" applyAlignment="1" applyProtection="1">
      <alignment horizontal="center" vertical="center"/>
    </xf>
    <xf numFmtId="44" fontId="39" fillId="7" borderId="11" xfId="0" applyNumberFormat="1" applyFont="1" applyFill="1" applyBorder="1" applyAlignment="1" applyProtection="1">
      <alignment vertical="center"/>
    </xf>
    <xf numFmtId="0" fontId="24" fillId="0" borderId="0" xfId="0" applyFont="1" applyAlignment="1" applyProtection="1">
      <alignment vertical="center"/>
    </xf>
    <xf numFmtId="0" fontId="22" fillId="7" borderId="14" xfId="0" applyFont="1" applyFill="1" applyBorder="1" applyAlignment="1" applyProtection="1">
      <alignment horizontal="center" vertical="center" wrapText="1"/>
    </xf>
    <xf numFmtId="0" fontId="4" fillId="4" borderId="14" xfId="0" applyFont="1" applyFill="1" applyBorder="1" applyAlignment="1" applyProtection="1">
      <alignment horizontal="justify" vertical="center" wrapText="1"/>
    </xf>
    <xf numFmtId="0" fontId="4" fillId="0" borderId="0" xfId="0" applyFont="1" applyAlignment="1" applyProtection="1">
      <alignment vertical="center"/>
    </xf>
    <xf numFmtId="0" fontId="0" fillId="0" borderId="0" xfId="0" applyAlignment="1" applyProtection="1">
      <alignment vertical="center"/>
    </xf>
    <xf numFmtId="9" fontId="30" fillId="0" borderId="28" xfId="0" applyNumberFormat="1" applyFont="1" applyFill="1" applyBorder="1" applyAlignment="1" applyProtection="1">
      <alignment horizontal="center" vertical="center"/>
    </xf>
    <xf numFmtId="44" fontId="4" fillId="0" borderId="0" xfId="0" applyNumberFormat="1" applyFont="1" applyBorder="1" applyAlignment="1">
      <alignment vertical="center"/>
    </xf>
    <xf numFmtId="0" fontId="4" fillId="3" borderId="0" xfId="0" applyFont="1" applyFill="1" applyAlignment="1" applyProtection="1">
      <alignment horizontal="right"/>
    </xf>
    <xf numFmtId="0" fontId="23" fillId="0" borderId="0" xfId="0" applyFont="1" applyFill="1" applyAlignment="1">
      <alignment horizontal="right" vertical="center"/>
    </xf>
    <xf numFmtId="44" fontId="4" fillId="0" borderId="14" xfId="0" applyNumberFormat="1" applyFont="1" applyBorder="1" applyAlignment="1">
      <alignment horizontal="center" vertical="center"/>
    </xf>
    <xf numFmtId="0" fontId="4" fillId="0" borderId="14" xfId="0" applyFont="1" applyFill="1" applyBorder="1" applyAlignment="1" applyProtection="1">
      <alignment horizontal="justify" vertical="center" wrapText="1"/>
    </xf>
    <xf numFmtId="0" fontId="0" fillId="0" borderId="0" xfId="0" applyFill="1" applyAlignment="1">
      <alignment vertical="center"/>
    </xf>
    <xf numFmtId="0" fontId="25" fillId="0" borderId="0" xfId="0" applyFont="1" applyAlignment="1">
      <alignment vertical="center"/>
    </xf>
    <xf numFmtId="0" fontId="8" fillId="0" borderId="0" xfId="1" applyAlignment="1">
      <alignment vertical="center"/>
    </xf>
    <xf numFmtId="0" fontId="30" fillId="7" borderId="47" xfId="0" applyFont="1" applyFill="1" applyBorder="1" applyAlignment="1">
      <alignment horizontal="center" vertical="center" wrapText="1"/>
    </xf>
    <xf numFmtId="0" fontId="65" fillId="3" borderId="0" xfId="0" applyFont="1" applyFill="1" applyAlignment="1" applyProtection="1">
      <alignment vertical="top"/>
    </xf>
    <xf numFmtId="0" fontId="66" fillId="3" borderId="0" xfId="0" applyFont="1" applyFill="1" applyAlignment="1" applyProtection="1">
      <alignment vertical="top" wrapText="1"/>
    </xf>
    <xf numFmtId="0" fontId="67" fillId="3" borderId="0" xfId="0" applyFont="1" applyFill="1" applyAlignment="1" applyProtection="1">
      <alignment vertical="top"/>
    </xf>
    <xf numFmtId="173" fontId="0" fillId="4" borderId="7" xfId="0" applyNumberFormat="1" applyFont="1" applyFill="1" applyBorder="1" applyAlignment="1" applyProtection="1">
      <alignment horizontal="left"/>
      <protection locked="0"/>
    </xf>
    <xf numFmtId="173" fontId="0" fillId="4" borderId="8" xfId="0" applyNumberFormat="1" applyFont="1" applyFill="1" applyBorder="1" applyAlignment="1" applyProtection="1">
      <alignment horizontal="left"/>
      <protection locked="0"/>
    </xf>
    <xf numFmtId="173" fontId="6" fillId="6" borderId="20" xfId="0" applyNumberFormat="1" applyFont="1" applyFill="1" applyBorder="1" applyAlignment="1" applyProtection="1"/>
    <xf numFmtId="173" fontId="6" fillId="6" borderId="21" xfId="0" applyNumberFormat="1" applyFont="1" applyFill="1" applyBorder="1" applyAlignment="1" applyProtection="1"/>
    <xf numFmtId="173" fontId="4" fillId="4" borderId="14" xfId="0" applyNumberFormat="1" applyFont="1" applyFill="1" applyBorder="1" applyAlignment="1" applyProtection="1">
      <alignment vertical="center"/>
      <protection locked="0"/>
    </xf>
    <xf numFmtId="173" fontId="4" fillId="0" borderId="14" xfId="0" applyNumberFormat="1" applyFont="1" applyBorder="1" applyAlignment="1">
      <alignment vertical="center"/>
    </xf>
    <xf numFmtId="173" fontId="4" fillId="4" borderId="24" xfId="0" applyNumberFormat="1" applyFont="1" applyFill="1" applyBorder="1" applyAlignment="1" applyProtection="1">
      <alignment vertical="center"/>
      <protection locked="0"/>
    </xf>
    <xf numFmtId="173" fontId="4" fillId="0" borderId="24" xfId="0" applyNumberFormat="1" applyFont="1" applyBorder="1" applyAlignment="1">
      <alignment vertical="center"/>
    </xf>
    <xf numFmtId="173" fontId="23" fillId="0" borderId="0" xfId="0" applyNumberFormat="1" applyFont="1" applyAlignment="1">
      <alignment vertical="center"/>
    </xf>
    <xf numFmtId="171" fontId="4" fillId="4" borderId="14" xfId="0" applyNumberFormat="1" applyFont="1" applyFill="1" applyBorder="1" applyAlignment="1" applyProtection="1">
      <alignment horizontal="center" vertical="center"/>
      <protection locked="0"/>
    </xf>
    <xf numFmtId="170" fontId="4" fillId="4" borderId="14" xfId="0" applyNumberFormat="1" applyFont="1" applyFill="1" applyBorder="1" applyAlignment="1" applyProtection="1">
      <alignment horizontal="center" vertical="center"/>
      <protection locked="0"/>
    </xf>
    <xf numFmtId="0" fontId="4" fillId="0" borderId="11" xfId="0" applyFont="1" applyBorder="1" applyAlignment="1">
      <alignment vertical="center"/>
    </xf>
    <xf numFmtId="0" fontId="4" fillId="0" borderId="9" xfId="0" applyFont="1" applyBorder="1" applyAlignment="1">
      <alignment vertical="center"/>
    </xf>
    <xf numFmtId="0" fontId="23" fillId="0" borderId="9" xfId="0" applyFont="1" applyBorder="1" applyAlignment="1">
      <alignment horizontal="right" vertical="center"/>
    </xf>
    <xf numFmtId="173" fontId="23" fillId="0" borderId="10" xfId="0" applyNumberFormat="1" applyFont="1" applyBorder="1" applyAlignment="1">
      <alignment vertical="center"/>
    </xf>
    <xf numFmtId="0" fontId="29" fillId="4" borderId="0" xfId="0" applyFont="1" applyFill="1" applyBorder="1" applyAlignment="1" applyProtection="1">
      <alignment horizontal="center" vertical="center"/>
      <protection locked="0"/>
    </xf>
    <xf numFmtId="0" fontId="3" fillId="2" borderId="0" xfId="0" applyFont="1" applyFill="1" applyBorder="1" applyAlignment="1" applyProtection="1">
      <alignment horizontal="center" vertical="center"/>
    </xf>
    <xf numFmtId="174" fontId="4" fillId="4" borderId="14" xfId="0" applyNumberFormat="1" applyFont="1" applyFill="1" applyBorder="1" applyAlignment="1" applyProtection="1">
      <alignment horizontal="center" vertical="center"/>
      <protection locked="0"/>
    </xf>
    <xf numFmtId="175" fontId="4" fillId="4" borderId="14" xfId="0" applyNumberFormat="1" applyFont="1" applyFill="1" applyBorder="1" applyAlignment="1" applyProtection="1">
      <alignment horizontal="center" vertical="center"/>
      <protection locked="0"/>
    </xf>
    <xf numFmtId="176" fontId="4" fillId="4" borderId="14" xfId="0" applyNumberFormat="1" applyFont="1" applyFill="1" applyBorder="1" applyAlignment="1" applyProtection="1">
      <alignment horizontal="center" vertical="center"/>
      <protection locked="0"/>
    </xf>
    <xf numFmtId="0" fontId="4" fillId="0" borderId="14" xfId="0" applyFont="1" applyFill="1" applyBorder="1" applyAlignment="1" applyProtection="1">
      <alignment horizontal="center" vertical="center"/>
    </xf>
    <xf numFmtId="0" fontId="4" fillId="0" borderId="14" xfId="0" applyFont="1" applyFill="1" applyBorder="1" applyAlignment="1" applyProtection="1">
      <alignment horizontal="center" vertical="center" wrapText="1"/>
    </xf>
    <xf numFmtId="9" fontId="0" fillId="0" borderId="0" xfId="0" applyNumberFormat="1" applyAlignment="1">
      <alignment vertical="center"/>
    </xf>
    <xf numFmtId="0" fontId="65" fillId="3" borderId="0" xfId="0" applyFont="1" applyFill="1" applyAlignment="1" applyProtection="1">
      <alignment horizontal="right"/>
    </xf>
    <xf numFmtId="43" fontId="0" fillId="3" borderId="0" xfId="2" applyFont="1" applyFill="1" applyProtection="1"/>
    <xf numFmtId="14" fontId="0" fillId="4" borderId="1" xfId="0" applyNumberFormat="1" applyFont="1" applyFill="1" applyBorder="1" applyAlignment="1" applyProtection="1">
      <alignment horizontal="center"/>
      <protection locked="0"/>
    </xf>
    <xf numFmtId="177" fontId="30" fillId="0" borderId="14" xfId="0" applyNumberFormat="1" applyFont="1" applyBorder="1" applyAlignment="1" applyProtection="1">
      <alignment horizontal="right" vertical="center" indent="1"/>
    </xf>
    <xf numFmtId="0" fontId="53" fillId="0" borderId="0" xfId="0" applyFont="1" applyFill="1" applyAlignment="1">
      <alignment wrapText="1"/>
    </xf>
    <xf numFmtId="0" fontId="30" fillId="0" borderId="47" xfId="0" applyFont="1" applyBorder="1" applyAlignment="1">
      <alignment horizontal="center" vertical="center"/>
    </xf>
    <xf numFmtId="0" fontId="44" fillId="0" borderId="47" xfId="0" applyFont="1" applyBorder="1" applyAlignment="1">
      <alignment horizontal="center" vertical="center"/>
    </xf>
    <xf numFmtId="0" fontId="30" fillId="0" borderId="47" xfId="0" applyNumberFormat="1" applyFont="1" applyBorder="1" applyAlignment="1">
      <alignment horizontal="right" vertical="center" indent="1"/>
    </xf>
    <xf numFmtId="0" fontId="44" fillId="0" borderId="47" xfId="0" applyFont="1" applyBorder="1"/>
    <xf numFmtId="172" fontId="30" fillId="0" borderId="14" xfId="0" applyNumberFormat="1" applyFont="1" applyBorder="1" applyAlignment="1" applyProtection="1">
      <alignment horizontal="right" vertical="center" indent="1"/>
    </xf>
    <xf numFmtId="172" fontId="34" fillId="7" borderId="14" xfId="0" applyNumberFormat="1" applyFont="1" applyFill="1" applyBorder="1" applyAlignment="1" applyProtection="1">
      <alignment horizontal="right" vertical="center" indent="1"/>
    </xf>
    <xf numFmtId="178" fontId="30" fillId="0" borderId="14" xfId="0" applyNumberFormat="1" applyFont="1" applyBorder="1" applyAlignment="1" applyProtection="1">
      <alignment horizontal="right" vertical="center" indent="1"/>
    </xf>
    <xf numFmtId="179" fontId="30" fillId="0" borderId="14" xfId="0" applyNumberFormat="1" applyFont="1" applyBorder="1" applyAlignment="1" applyProtection="1">
      <alignment horizontal="right" vertical="center" indent="1"/>
    </xf>
    <xf numFmtId="180" fontId="30" fillId="0" borderId="14" xfId="0" applyNumberFormat="1" applyFont="1" applyBorder="1" applyAlignment="1" applyProtection="1">
      <alignment horizontal="right" vertical="center" indent="1"/>
    </xf>
    <xf numFmtId="181" fontId="30" fillId="0" borderId="14" xfId="0" applyNumberFormat="1" applyFont="1" applyBorder="1" applyAlignment="1" applyProtection="1">
      <alignment horizontal="right" vertical="center" indent="1"/>
    </xf>
    <xf numFmtId="179" fontId="30" fillId="0" borderId="41" xfId="0" applyNumberFormat="1" applyFont="1" applyBorder="1" applyAlignment="1" applyProtection="1">
      <alignment horizontal="right" vertical="center" indent="1"/>
    </xf>
    <xf numFmtId="182" fontId="30" fillId="0" borderId="41" xfId="0" applyNumberFormat="1" applyFont="1" applyBorder="1" applyAlignment="1" applyProtection="1">
      <alignment horizontal="right" vertical="center" indent="1"/>
    </xf>
    <xf numFmtId="168" fontId="30" fillId="0" borderId="40" xfId="0" applyNumberFormat="1" applyFont="1" applyBorder="1" applyAlignment="1" applyProtection="1">
      <alignment horizontal="right" vertical="center" indent="1"/>
    </xf>
    <xf numFmtId="172" fontId="30" fillId="0" borderId="41" xfId="0" applyNumberFormat="1" applyFont="1" applyBorder="1" applyAlignment="1" applyProtection="1">
      <alignment horizontal="right" vertical="center" indent="1"/>
    </xf>
    <xf numFmtId="172" fontId="34" fillId="7" borderId="10" xfId="0" applyNumberFormat="1" applyFont="1" applyFill="1" applyBorder="1" applyAlignment="1" applyProtection="1">
      <alignment horizontal="right" vertical="center" indent="1"/>
    </xf>
    <xf numFmtId="178" fontId="30" fillId="0" borderId="41" xfId="0" applyNumberFormat="1" applyFont="1" applyBorder="1" applyAlignment="1" applyProtection="1">
      <alignment horizontal="right" vertical="center" indent="1"/>
    </xf>
    <xf numFmtId="169" fontId="30" fillId="0" borderId="41" xfId="0" applyNumberFormat="1" applyFont="1" applyBorder="1" applyAlignment="1" applyProtection="1">
      <alignment horizontal="right" vertical="center" indent="3"/>
    </xf>
    <xf numFmtId="0" fontId="22" fillId="7" borderId="14" xfId="0" applyFont="1" applyFill="1" applyBorder="1" applyAlignment="1">
      <alignment horizontal="center" vertical="center"/>
    </xf>
    <xf numFmtId="168" fontId="4" fillId="4" borderId="14" xfId="0" applyNumberFormat="1" applyFont="1" applyFill="1" applyBorder="1" applyAlignment="1" applyProtection="1">
      <alignment horizontal="center" vertical="center"/>
      <protection locked="0"/>
    </xf>
    <xf numFmtId="0" fontId="0" fillId="0" borderId="0" xfId="0" applyNumberFormat="1"/>
    <xf numFmtId="183" fontId="0" fillId="0" borderId="0" xfId="0" applyNumberFormat="1"/>
    <xf numFmtId="183" fontId="0" fillId="4" borderId="1" xfId="0" applyNumberFormat="1" applyFont="1" applyFill="1" applyBorder="1" applyAlignment="1" applyProtection="1">
      <alignment horizontal="center"/>
      <protection locked="0"/>
    </xf>
    <xf numFmtId="165" fontId="30" fillId="0" borderId="47" xfId="2" applyNumberFormat="1" applyFont="1" applyBorder="1" applyAlignment="1" applyProtection="1">
      <alignment vertical="center" wrapText="1"/>
    </xf>
    <xf numFmtId="172" fontId="30" fillId="0" borderId="0" xfId="0" applyNumberFormat="1" applyFont="1" applyAlignment="1" applyProtection="1">
      <alignment vertical="center"/>
    </xf>
    <xf numFmtId="172" fontId="44" fillId="0" borderId="72" xfId="0" applyNumberFormat="1" applyFont="1" applyBorder="1" applyAlignment="1">
      <alignment horizontal="left"/>
    </xf>
    <xf numFmtId="0" fontId="0" fillId="0" borderId="0" xfId="0" applyFont="1" applyAlignment="1">
      <alignment wrapText="1"/>
    </xf>
    <xf numFmtId="0" fontId="0" fillId="0" borderId="0" xfId="0" applyFont="1" applyAlignment="1">
      <alignment horizontal="justify" vertical="center" wrapText="1"/>
    </xf>
    <xf numFmtId="0" fontId="0" fillId="4" borderId="0" xfId="0" applyFont="1" applyFill="1" applyAlignment="1">
      <alignment vertical="center" wrapText="1"/>
    </xf>
    <xf numFmtId="0" fontId="0" fillId="0" borderId="0" xfId="0" applyFont="1" applyAlignment="1">
      <alignment vertical="center" wrapText="1"/>
    </xf>
    <xf numFmtId="0" fontId="0" fillId="0" borderId="0" xfId="0" applyFont="1" applyAlignment="1">
      <alignment vertical="center"/>
    </xf>
    <xf numFmtId="0" fontId="23" fillId="0" borderId="0" xfId="0" applyFont="1" applyAlignment="1">
      <alignment vertical="center" wrapText="1"/>
    </xf>
    <xf numFmtId="0" fontId="23" fillId="0" borderId="0" xfId="0" applyFont="1" applyAlignment="1">
      <alignment vertical="center"/>
    </xf>
    <xf numFmtId="0" fontId="0" fillId="0" borderId="11" xfId="0" applyFont="1" applyBorder="1" applyAlignment="1">
      <alignment vertical="center" wrapText="1"/>
    </xf>
    <xf numFmtId="172" fontId="0" fillId="0" borderId="14" xfId="0" applyNumberFormat="1" applyFont="1" applyBorder="1" applyAlignment="1">
      <alignment vertical="center" wrapText="1"/>
    </xf>
    <xf numFmtId="173" fontId="30" fillId="0" borderId="47" xfId="3" applyNumberFormat="1" applyFont="1" applyFill="1" applyBorder="1" applyAlignment="1" applyProtection="1">
      <alignment horizontal="center" vertical="center"/>
      <protection locked="0"/>
    </xf>
    <xf numFmtId="9" fontId="34" fillId="0" borderId="52" xfId="0" applyNumberFormat="1" applyFont="1" applyBorder="1" applyAlignment="1" applyProtection="1">
      <alignment horizontal="center" vertical="center"/>
    </xf>
    <xf numFmtId="0" fontId="30" fillId="0" borderId="76" xfId="0" applyFont="1" applyBorder="1" applyAlignment="1" applyProtection="1">
      <alignment vertical="center"/>
    </xf>
    <xf numFmtId="0" fontId="51" fillId="0" borderId="72" xfId="0" applyFont="1" applyBorder="1" applyAlignment="1">
      <alignment horizontal="right"/>
    </xf>
    <xf numFmtId="172" fontId="51" fillId="0" borderId="72" xfId="0" applyNumberFormat="1" applyFont="1" applyBorder="1" applyAlignment="1">
      <alignment horizontal="left"/>
    </xf>
    <xf numFmtId="0" fontId="30" fillId="0" borderId="77" xfId="0" applyFont="1" applyBorder="1" applyAlignment="1" applyProtection="1">
      <alignment vertical="center"/>
    </xf>
    <xf numFmtId="0" fontId="78" fillId="0" borderId="0" xfId="0" applyFont="1" applyAlignment="1" applyProtection="1">
      <alignment vertical="center"/>
    </xf>
    <xf numFmtId="0" fontId="0" fillId="0" borderId="0" xfId="0" applyFont="1" applyAlignment="1">
      <alignment horizontal="center" vertical="top" wrapText="1"/>
    </xf>
    <xf numFmtId="0" fontId="79" fillId="0" borderId="0" xfId="0" applyFont="1" applyAlignment="1">
      <alignment wrapText="1"/>
    </xf>
    <xf numFmtId="0" fontId="80" fillId="0" borderId="0" xfId="1" applyFont="1" applyAlignment="1">
      <alignment horizontal="center" vertical="center"/>
    </xf>
    <xf numFmtId="0" fontId="81" fillId="0" borderId="0" xfId="0" applyFont="1" applyAlignment="1">
      <alignment vertical="center"/>
    </xf>
    <xf numFmtId="0" fontId="82" fillId="0" borderId="0" xfId="0" applyFont="1" applyAlignment="1">
      <alignment horizontal="center" vertical="center"/>
    </xf>
    <xf numFmtId="0" fontId="83" fillId="0" borderId="0" xfId="1" applyFont="1" applyAlignment="1">
      <alignment horizontal="center" vertical="center"/>
    </xf>
    <xf numFmtId="0" fontId="84" fillId="0" borderId="0" xfId="1" applyFont="1" applyAlignment="1">
      <alignment horizontal="center" vertical="center"/>
    </xf>
    <xf numFmtId="0" fontId="85" fillId="0" borderId="0" xfId="0" applyFont="1" applyAlignment="1">
      <alignment horizontal="center" vertical="center"/>
    </xf>
    <xf numFmtId="9" fontId="0" fillId="0" borderId="0" xfId="0" applyNumberFormat="1"/>
    <xf numFmtId="184" fontId="30" fillId="0" borderId="41" xfId="0" applyNumberFormat="1" applyFont="1" applyBorder="1" applyAlignment="1" applyProtection="1">
      <alignment horizontal="right" vertical="center" indent="1"/>
    </xf>
    <xf numFmtId="0" fontId="30" fillId="0" borderId="78" xfId="0" applyFont="1" applyBorder="1" applyAlignment="1" applyProtection="1">
      <alignment vertical="center"/>
    </xf>
    <xf numFmtId="0" fontId="30" fillId="0" borderId="79" xfId="0" applyFont="1" applyBorder="1" applyAlignment="1" applyProtection="1">
      <alignment vertical="center"/>
    </xf>
    <xf numFmtId="0" fontId="4" fillId="18" borderId="14" xfId="0" applyFont="1" applyFill="1" applyBorder="1" applyAlignment="1" applyProtection="1">
      <alignment horizontal="justify" vertical="center" wrapText="1"/>
    </xf>
    <xf numFmtId="0" fontId="4" fillId="18" borderId="14" xfId="0" applyFont="1" applyFill="1" applyBorder="1" applyAlignment="1" applyProtection="1">
      <alignment horizontal="center" vertical="center"/>
      <protection locked="0"/>
    </xf>
    <xf numFmtId="0" fontId="4" fillId="18" borderId="14" xfId="0" applyFont="1" applyFill="1" applyBorder="1" applyAlignment="1" applyProtection="1">
      <alignment horizontal="center" vertical="center" wrapText="1"/>
    </xf>
    <xf numFmtId="173" fontId="4" fillId="18" borderId="14" xfId="0" applyNumberFormat="1" applyFont="1" applyFill="1" applyBorder="1" applyAlignment="1" applyProtection="1">
      <alignment vertical="center"/>
      <protection locked="0"/>
    </xf>
    <xf numFmtId="173" fontId="4" fillId="18" borderId="14" xfId="0" applyNumberFormat="1" applyFont="1" applyFill="1" applyBorder="1" applyAlignment="1">
      <alignment vertical="center"/>
    </xf>
    <xf numFmtId="44" fontId="4" fillId="18" borderId="14" xfId="0" applyNumberFormat="1" applyFont="1" applyFill="1" applyBorder="1" applyAlignment="1">
      <alignment horizontal="center" vertical="center"/>
    </xf>
    <xf numFmtId="0" fontId="0" fillId="3" borderId="0" xfId="0" applyFont="1" applyFill="1" applyAlignment="1" applyProtection="1">
      <alignment horizontal="left" vertical="center" wrapText="1"/>
    </xf>
    <xf numFmtId="0" fontId="0" fillId="3" borderId="0" xfId="0" applyFont="1" applyFill="1" applyAlignment="1" applyProtection="1">
      <alignment horizontal="center"/>
    </xf>
    <xf numFmtId="0" fontId="30" fillId="3" borderId="0" xfId="0" applyFont="1" applyFill="1" applyBorder="1" applyProtection="1"/>
    <xf numFmtId="0" fontId="0" fillId="4" borderId="1" xfId="0" applyFont="1" applyFill="1" applyBorder="1" applyAlignment="1" applyProtection="1">
      <alignment horizontal="left"/>
    </xf>
    <xf numFmtId="0" fontId="74" fillId="3" borderId="0" xfId="0" applyFont="1" applyFill="1" applyAlignment="1" applyProtection="1"/>
    <xf numFmtId="0" fontId="74" fillId="3" borderId="0" xfId="0" applyFont="1" applyFill="1" applyProtection="1"/>
    <xf numFmtId="0" fontId="0" fillId="3" borderId="0" xfId="0" applyFont="1" applyFill="1" applyBorder="1" applyAlignment="1" applyProtection="1">
      <alignment horizontal="left" wrapText="1"/>
    </xf>
    <xf numFmtId="0" fontId="0" fillId="3" borderId="0" xfId="0" applyFont="1" applyFill="1" applyAlignment="1" applyProtection="1">
      <alignment horizontal="left" vertical="center" indent="15"/>
    </xf>
    <xf numFmtId="0" fontId="93" fillId="3" borderId="0" xfId="0" applyFont="1" applyFill="1" applyAlignment="1" applyProtection="1">
      <alignment horizontal="left"/>
    </xf>
    <xf numFmtId="0" fontId="2" fillId="3" borderId="0" xfId="0" applyFont="1" applyFill="1" applyBorder="1" applyProtection="1"/>
    <xf numFmtId="0" fontId="2" fillId="3" borderId="0" xfId="0" applyFont="1" applyFill="1" applyAlignment="1" applyProtection="1">
      <alignment vertical="center"/>
      <protection locked="0"/>
    </xf>
    <xf numFmtId="0" fontId="2" fillId="3" borderId="0" xfId="0" applyFont="1" applyFill="1" applyBorder="1" applyProtection="1">
      <protection locked="0"/>
    </xf>
    <xf numFmtId="0" fontId="0" fillId="0" borderId="0" xfId="0" applyFont="1" applyAlignment="1">
      <alignment horizontal="justify" vertical="center" wrapText="1"/>
    </xf>
    <xf numFmtId="0" fontId="8" fillId="0" borderId="0" xfId="1" applyAlignment="1">
      <alignment horizontal="left" wrapText="1" indent="2"/>
    </xf>
    <xf numFmtId="0" fontId="0" fillId="0" borderId="0" xfId="0" applyFont="1" applyAlignment="1">
      <alignment horizontal="left" vertical="center" wrapText="1" indent="2"/>
    </xf>
    <xf numFmtId="0" fontId="66" fillId="0" borderId="0" xfId="0" applyFont="1" applyAlignment="1">
      <alignment horizontal="justify" vertical="center" wrapText="1"/>
    </xf>
    <xf numFmtId="0" fontId="73" fillId="14" borderId="45" xfId="0" applyFont="1" applyFill="1" applyBorder="1" applyAlignment="1" applyProtection="1">
      <alignment horizontal="left" vertical="center"/>
    </xf>
    <xf numFmtId="0" fontId="73" fillId="14" borderId="0" xfId="0" applyFont="1" applyFill="1" applyBorder="1" applyAlignment="1" applyProtection="1">
      <alignment horizontal="left" vertical="center"/>
    </xf>
    <xf numFmtId="0" fontId="1" fillId="0" borderId="0" xfId="0" applyFont="1" applyAlignment="1">
      <alignment horizontal="justify" vertical="center" wrapText="1"/>
    </xf>
    <xf numFmtId="0" fontId="74" fillId="0" borderId="0" xfId="0" applyFont="1" applyAlignment="1">
      <alignment horizontal="justify" vertical="center" wrapText="1"/>
    </xf>
    <xf numFmtId="0" fontId="0" fillId="0" borderId="0" xfId="0" applyFont="1" applyAlignment="1">
      <alignment horizontal="left" vertical="center" wrapText="1"/>
    </xf>
    <xf numFmtId="0" fontId="3" fillId="2" borderId="0" xfId="0" applyFont="1" applyFill="1" applyBorder="1" applyAlignment="1" applyProtection="1">
      <alignment horizontal="center" vertical="center" wrapText="1"/>
    </xf>
    <xf numFmtId="0" fontId="0" fillId="0" borderId="11" xfId="0" applyFont="1" applyBorder="1" applyAlignment="1">
      <alignment horizontal="left" vertical="center" wrapText="1"/>
    </xf>
    <xf numFmtId="0" fontId="0" fillId="0" borderId="9" xfId="0" applyFont="1" applyBorder="1" applyAlignment="1">
      <alignment horizontal="left" vertical="center" wrapText="1"/>
    </xf>
    <xf numFmtId="0" fontId="0" fillId="0" borderId="10" xfId="0" applyFont="1" applyBorder="1" applyAlignment="1">
      <alignment horizontal="left" vertical="center" wrapText="1"/>
    </xf>
    <xf numFmtId="0" fontId="26" fillId="0" borderId="0" xfId="0" applyFont="1" applyAlignment="1">
      <alignment horizontal="left" vertical="top" wrapText="1"/>
    </xf>
    <xf numFmtId="0" fontId="3" fillId="2" borderId="0" xfId="0" applyFont="1" applyFill="1" applyBorder="1" applyAlignment="1" applyProtection="1">
      <alignment horizontal="center" vertical="center"/>
    </xf>
    <xf numFmtId="0" fontId="0" fillId="4" borderId="2" xfId="0" applyFont="1" applyFill="1" applyBorder="1" applyAlignment="1" applyProtection="1">
      <alignment horizontal="center"/>
    </xf>
    <xf numFmtId="0" fontId="0" fillId="4" borderId="3" xfId="0" applyFont="1" applyFill="1" applyBorder="1" applyAlignment="1" applyProtection="1">
      <alignment horizontal="center"/>
    </xf>
    <xf numFmtId="0" fontId="4" fillId="3" borderId="0" xfId="0" applyFont="1" applyFill="1" applyAlignment="1" applyProtection="1">
      <alignment horizontal="left" vertical="center" wrapText="1"/>
    </xf>
    <xf numFmtId="11" fontId="0" fillId="3" borderId="0" xfId="0" applyNumberFormat="1" applyFont="1" applyFill="1" applyBorder="1" applyAlignment="1" applyProtection="1">
      <alignment horizontal="left" wrapText="1"/>
    </xf>
    <xf numFmtId="0" fontId="7" fillId="7" borderId="11" xfId="0" applyFont="1" applyFill="1" applyBorder="1" applyAlignment="1" applyProtection="1">
      <alignment horizontal="left" vertical="center" wrapText="1"/>
    </xf>
    <xf numFmtId="0" fontId="7" fillId="7" borderId="9" xfId="0" applyFont="1" applyFill="1" applyBorder="1" applyAlignment="1" applyProtection="1">
      <alignment horizontal="left" vertical="center" wrapText="1"/>
    </xf>
    <xf numFmtId="0" fontId="7" fillId="7" borderId="10" xfId="0" applyFont="1" applyFill="1" applyBorder="1" applyAlignment="1" applyProtection="1">
      <alignment horizontal="left" vertical="center" wrapText="1"/>
    </xf>
    <xf numFmtId="0" fontId="0" fillId="4" borderId="2" xfId="0" applyFont="1" applyFill="1" applyBorder="1" applyAlignment="1" applyProtection="1">
      <alignment horizontal="left"/>
      <protection locked="0"/>
    </xf>
    <xf numFmtId="0" fontId="0" fillId="4" borderId="73" xfId="0" applyFont="1" applyFill="1" applyBorder="1" applyAlignment="1" applyProtection="1">
      <alignment horizontal="left"/>
      <protection locked="0"/>
    </xf>
    <xf numFmtId="0" fontId="0" fillId="4" borderId="3" xfId="0" applyFont="1" applyFill="1" applyBorder="1" applyAlignment="1" applyProtection="1">
      <alignment horizontal="left"/>
      <protection locked="0"/>
    </xf>
    <xf numFmtId="0" fontId="0" fillId="7" borderId="11" xfId="0" applyFont="1" applyFill="1" applyBorder="1" applyAlignment="1" applyProtection="1">
      <alignment horizontal="left" vertical="top" wrapText="1"/>
    </xf>
    <xf numFmtId="0" fontId="0" fillId="7" borderId="9" xfId="0" applyFont="1" applyFill="1" applyBorder="1" applyAlignment="1" applyProtection="1">
      <alignment horizontal="left" vertical="top" wrapText="1"/>
    </xf>
    <xf numFmtId="0" fontId="0" fillId="7" borderId="10" xfId="0" applyFont="1" applyFill="1" applyBorder="1" applyAlignment="1" applyProtection="1">
      <alignment horizontal="left" vertical="top" wrapText="1"/>
    </xf>
    <xf numFmtId="0" fontId="0" fillId="4" borderId="2" xfId="0" applyFont="1" applyFill="1" applyBorder="1" applyAlignment="1" applyProtection="1">
      <alignment horizontal="left" indent="1"/>
      <protection locked="0"/>
    </xf>
    <xf numFmtId="0" fontId="0" fillId="4" borderId="3" xfId="0" applyFont="1" applyFill="1" applyBorder="1" applyAlignment="1" applyProtection="1">
      <alignment horizontal="left" indent="1"/>
      <protection locked="0"/>
    </xf>
    <xf numFmtId="0" fontId="36" fillId="3" borderId="34" xfId="0" applyFont="1" applyFill="1" applyBorder="1" applyAlignment="1" applyProtection="1">
      <alignment horizontal="center" vertical="top"/>
    </xf>
    <xf numFmtId="0" fontId="36" fillId="3" borderId="35" xfId="0" applyFont="1" applyFill="1" applyBorder="1" applyAlignment="1" applyProtection="1">
      <alignment horizontal="center" vertical="top"/>
    </xf>
    <xf numFmtId="0" fontId="36" fillId="3" borderId="36" xfId="0" applyFont="1" applyFill="1" applyBorder="1" applyAlignment="1" applyProtection="1">
      <alignment horizontal="center" vertical="top"/>
    </xf>
    <xf numFmtId="0" fontId="0" fillId="4" borderId="2" xfId="0" applyFont="1" applyFill="1" applyBorder="1" applyAlignment="1" applyProtection="1">
      <alignment horizontal="center"/>
      <protection locked="0"/>
    </xf>
    <xf numFmtId="0" fontId="0" fillId="4" borderId="3" xfId="0" applyFont="1" applyFill="1" applyBorder="1" applyAlignment="1" applyProtection="1">
      <alignment horizontal="center"/>
      <protection locked="0"/>
    </xf>
    <xf numFmtId="0" fontId="0" fillId="3" borderId="0" xfId="0" applyFont="1" applyFill="1" applyAlignment="1" applyProtection="1">
      <alignment horizontal="left" vertical="center" wrapText="1"/>
    </xf>
    <xf numFmtId="0" fontId="0" fillId="3" borderId="4" xfId="0" applyFont="1" applyFill="1" applyBorder="1" applyAlignment="1" applyProtection="1">
      <alignment horizontal="left" vertical="center" wrapText="1"/>
    </xf>
    <xf numFmtId="0" fontId="0" fillId="4" borderId="73" xfId="0" applyFont="1" applyFill="1" applyBorder="1" applyAlignment="1" applyProtection="1">
      <alignment horizontal="center"/>
      <protection locked="0"/>
    </xf>
    <xf numFmtId="0" fontId="22" fillId="7" borderId="11" xfId="0" applyFont="1" applyFill="1" applyBorder="1" applyAlignment="1">
      <alignment horizontal="center" vertical="center"/>
    </xf>
    <xf numFmtId="0" fontId="22" fillId="7" borderId="9" xfId="0" applyFont="1" applyFill="1" applyBorder="1" applyAlignment="1">
      <alignment horizontal="center" vertical="center"/>
    </xf>
    <xf numFmtId="0" fontId="22" fillId="7" borderId="10" xfId="0" applyFont="1" applyFill="1" applyBorder="1" applyAlignment="1">
      <alignment horizontal="center" vertical="center"/>
    </xf>
    <xf numFmtId="0" fontId="4" fillId="0" borderId="22" xfId="0" applyFont="1" applyFill="1" applyBorder="1" applyAlignment="1" applyProtection="1">
      <alignment horizontal="left" vertical="center" indent="1"/>
      <protection locked="0"/>
    </xf>
    <xf numFmtId="0" fontId="4" fillId="4" borderId="23" xfId="0" applyFont="1" applyFill="1" applyBorder="1" applyAlignment="1" applyProtection="1">
      <alignment horizontal="left" vertical="center" indent="1"/>
      <protection locked="0"/>
    </xf>
    <xf numFmtId="0" fontId="22" fillId="0" borderId="24" xfId="0" applyFont="1" applyBorder="1" applyAlignment="1">
      <alignment horizontal="left" vertical="center" indent="1"/>
    </xf>
    <xf numFmtId="172" fontId="4" fillId="4" borderId="23" xfId="0" applyNumberFormat="1" applyFont="1" applyFill="1" applyBorder="1" applyAlignment="1" applyProtection="1">
      <alignment horizontal="center" vertical="center"/>
      <protection locked="0"/>
    </xf>
    <xf numFmtId="172" fontId="22" fillId="0" borderId="24" xfId="0" applyNumberFormat="1" applyFont="1" applyBorder="1" applyAlignment="1">
      <alignment horizontal="center" vertical="center"/>
    </xf>
    <xf numFmtId="172" fontId="22" fillId="7" borderId="14" xfId="0" applyNumberFormat="1" applyFont="1" applyFill="1" applyBorder="1" applyAlignment="1">
      <alignment horizontal="center" vertical="center"/>
    </xf>
    <xf numFmtId="172" fontId="4" fillId="0" borderId="22" xfId="0" applyNumberFormat="1" applyFont="1" applyFill="1" applyBorder="1" applyAlignment="1" applyProtection="1">
      <alignment horizontal="center" vertical="center"/>
      <protection locked="0"/>
    </xf>
    <xf numFmtId="0" fontId="22" fillId="0" borderId="22" xfId="0" applyFont="1" applyBorder="1" applyAlignment="1">
      <alignment horizontal="center" vertical="center"/>
    </xf>
    <xf numFmtId="0" fontId="22" fillId="0" borderId="23" xfId="0" applyFont="1" applyBorder="1" applyAlignment="1">
      <alignment horizontal="center" vertical="center"/>
    </xf>
    <xf numFmtId="0" fontId="22" fillId="0" borderId="24" xfId="0" applyFont="1" applyBorder="1" applyAlignment="1">
      <alignment horizontal="center" vertical="center"/>
    </xf>
    <xf numFmtId="0" fontId="22" fillId="7" borderId="14" xfId="0" applyFont="1" applyFill="1" applyBorder="1" applyAlignment="1">
      <alignment horizontal="left" vertical="center" indent="1"/>
    </xf>
    <xf numFmtId="172" fontId="4" fillId="0" borderId="22" xfId="0" applyNumberFormat="1" applyFont="1" applyBorder="1" applyAlignment="1">
      <alignment horizontal="center" vertical="center"/>
    </xf>
    <xf numFmtId="172" fontId="4" fillId="4" borderId="22" xfId="0" applyNumberFormat="1" applyFont="1" applyFill="1" applyBorder="1" applyAlignment="1" applyProtection="1">
      <alignment horizontal="center" vertical="center"/>
      <protection locked="0"/>
    </xf>
    <xf numFmtId="0" fontId="22" fillId="7" borderId="14" xfId="0" applyFont="1" applyFill="1" applyBorder="1" applyAlignment="1">
      <alignment horizontal="center" vertical="center"/>
    </xf>
    <xf numFmtId="0" fontId="4" fillId="0" borderId="22" xfId="0" applyFont="1" applyFill="1" applyBorder="1" applyAlignment="1" applyProtection="1">
      <alignment horizontal="left" vertical="center" indent="1"/>
    </xf>
    <xf numFmtId="0" fontId="4" fillId="0" borderId="22" xfId="0" applyFont="1" applyBorder="1" applyAlignment="1">
      <alignment horizontal="left" vertical="center" indent="1"/>
    </xf>
    <xf numFmtId="0" fontId="4" fillId="0" borderId="23" xfId="0" applyFont="1" applyFill="1" applyBorder="1" applyAlignment="1" applyProtection="1">
      <alignment horizontal="left" vertical="center" indent="1"/>
    </xf>
    <xf numFmtId="0" fontId="23" fillId="7" borderId="11" xfId="0" applyFont="1" applyFill="1" applyBorder="1" applyAlignment="1">
      <alignment horizontal="center" vertical="center" wrapText="1"/>
    </xf>
    <xf numFmtId="0" fontId="23" fillId="7" borderId="9" xfId="0" applyFont="1" applyFill="1" applyBorder="1" applyAlignment="1">
      <alignment horizontal="center" vertical="center" wrapText="1"/>
    </xf>
    <xf numFmtId="0" fontId="23" fillId="7" borderId="10" xfId="0" applyFont="1" applyFill="1" applyBorder="1" applyAlignment="1">
      <alignment horizontal="center" vertical="center" wrapText="1"/>
    </xf>
    <xf numFmtId="172" fontId="0" fillId="0" borderId="14" xfId="0" applyNumberFormat="1" applyFont="1" applyBorder="1" applyAlignment="1">
      <alignment horizontal="center" vertical="center" wrapText="1"/>
    </xf>
    <xf numFmtId="0" fontId="73" fillId="14" borderId="45" xfId="0" applyFont="1" applyFill="1" applyBorder="1" applyAlignment="1" applyProtection="1">
      <alignment horizontal="left" vertical="center" wrapText="1"/>
    </xf>
    <xf numFmtId="0" fontId="73" fillId="14" borderId="0" xfId="0" applyFont="1" applyFill="1" applyBorder="1" applyAlignment="1" applyProtection="1">
      <alignment horizontal="left" vertical="center" wrapText="1"/>
    </xf>
    <xf numFmtId="172" fontId="23" fillId="7" borderId="11" xfId="0" applyNumberFormat="1" applyFont="1" applyFill="1" applyBorder="1" applyAlignment="1">
      <alignment horizontal="right" vertical="center" wrapText="1"/>
    </xf>
    <xf numFmtId="172" fontId="23" fillId="7" borderId="9" xfId="0" applyNumberFormat="1" applyFont="1" applyFill="1" applyBorder="1" applyAlignment="1">
      <alignment horizontal="right" vertical="center" wrapText="1"/>
    </xf>
    <xf numFmtId="172" fontId="23" fillId="7" borderId="10" xfId="0" applyNumberFormat="1" applyFont="1" applyFill="1" applyBorder="1" applyAlignment="1">
      <alignment horizontal="right" vertical="center" wrapText="1"/>
    </xf>
    <xf numFmtId="0" fontId="0" fillId="0" borderId="0" xfId="0" applyFont="1" applyAlignment="1">
      <alignment horizontal="left" vertical="top" wrapText="1"/>
    </xf>
    <xf numFmtId="0" fontId="30" fillId="0" borderId="11" xfId="0" applyFont="1" applyBorder="1" applyAlignment="1" applyProtection="1">
      <alignment horizontal="justify" vertical="center" wrapText="1"/>
    </xf>
    <xf numFmtId="0" fontId="30" fillId="0" borderId="10" xfId="0" applyFont="1" applyBorder="1" applyAlignment="1" applyProtection="1">
      <alignment horizontal="justify" vertical="center" wrapText="1"/>
    </xf>
    <xf numFmtId="0" fontId="32" fillId="2" borderId="0" xfId="0" applyFont="1" applyFill="1" applyBorder="1" applyAlignment="1" applyProtection="1">
      <alignment horizontal="center" vertical="center"/>
    </xf>
    <xf numFmtId="0" fontId="33" fillId="2" borderId="0" xfId="0" applyFont="1" applyFill="1" applyBorder="1" applyAlignment="1" applyProtection="1">
      <alignment horizontal="center" vertical="center"/>
    </xf>
    <xf numFmtId="0" fontId="34" fillId="7" borderId="11" xfId="0" applyFont="1" applyFill="1" applyBorder="1" applyAlignment="1" applyProtection="1">
      <alignment horizontal="justify" vertical="center" wrapText="1"/>
    </xf>
    <xf numFmtId="0" fontId="34" fillId="7" borderId="10" xfId="0" applyFont="1" applyFill="1" applyBorder="1" applyAlignment="1" applyProtection="1">
      <alignment horizontal="justify" vertical="center" wrapText="1"/>
    </xf>
    <xf numFmtId="0" fontId="34" fillId="7" borderId="11" xfId="0" applyFont="1" applyFill="1" applyBorder="1" applyAlignment="1" applyProtection="1">
      <alignment horizontal="justify" vertical="center"/>
    </xf>
    <xf numFmtId="0" fontId="34" fillId="7" borderId="10" xfId="0" applyFont="1" applyFill="1" applyBorder="1" applyAlignment="1" applyProtection="1">
      <alignment horizontal="justify" vertical="center"/>
    </xf>
    <xf numFmtId="0" fontId="34" fillId="7" borderId="11" xfId="0" applyFont="1" applyFill="1" applyBorder="1" applyAlignment="1" applyProtection="1">
      <alignment horizontal="center" vertical="center"/>
    </xf>
    <xf numFmtId="0" fontId="34" fillId="7" borderId="9" xfId="0" applyFont="1" applyFill="1" applyBorder="1" applyAlignment="1" applyProtection="1">
      <alignment horizontal="center" vertical="center"/>
    </xf>
    <xf numFmtId="0" fontId="34" fillId="7" borderId="10" xfId="0" applyFont="1" applyFill="1" applyBorder="1" applyAlignment="1" applyProtection="1">
      <alignment horizontal="center" vertical="center"/>
    </xf>
    <xf numFmtId="0" fontId="30" fillId="0" borderId="32" xfId="0" applyFont="1" applyBorder="1" applyAlignment="1" applyProtection="1">
      <alignment horizontal="justify" vertical="center" wrapText="1"/>
    </xf>
    <xf numFmtId="0" fontId="30" fillId="0" borderId="12" xfId="0" applyFont="1" applyBorder="1" applyAlignment="1" applyProtection="1">
      <alignment horizontal="justify" vertical="center" wrapText="1"/>
    </xf>
    <xf numFmtId="0" fontId="30" fillId="0" borderId="33" xfId="0" applyFont="1" applyBorder="1" applyAlignment="1" applyProtection="1">
      <alignment horizontal="justify" vertical="center" wrapText="1"/>
    </xf>
    <xf numFmtId="0" fontId="30" fillId="0" borderId="25" xfId="0" applyFont="1" applyBorder="1" applyAlignment="1" applyProtection="1">
      <alignment horizontal="center" vertical="center"/>
    </xf>
    <xf numFmtId="0" fontId="30" fillId="0" borderId="16" xfId="0" applyFont="1" applyBorder="1" applyAlignment="1" applyProtection="1">
      <alignment horizontal="center" vertical="center"/>
    </xf>
    <xf numFmtId="44" fontId="30" fillId="0" borderId="25" xfId="3" applyFont="1" applyBorder="1" applyAlignment="1" applyProtection="1">
      <alignment horizontal="center" vertical="center"/>
    </xf>
    <xf numFmtId="44" fontId="30" fillId="0" borderId="16" xfId="3" applyFont="1" applyBorder="1" applyAlignment="1" applyProtection="1">
      <alignment horizontal="center" vertical="center"/>
    </xf>
    <xf numFmtId="0" fontId="30" fillId="0" borderId="0" xfId="0" applyNumberFormat="1" applyFont="1" applyAlignment="1" applyProtection="1">
      <alignment horizontal="justify" vertical="center" wrapText="1"/>
    </xf>
    <xf numFmtId="0" fontId="30" fillId="0" borderId="0" xfId="0" applyNumberFormat="1" applyFont="1" applyAlignment="1" applyProtection="1">
      <alignment horizontal="left" vertical="center" wrapText="1" indent="1"/>
    </xf>
    <xf numFmtId="0" fontId="34" fillId="0" borderId="0" xfId="0" applyFont="1" applyAlignment="1">
      <alignment horizontal="center"/>
    </xf>
    <xf numFmtId="0" fontId="43" fillId="0" borderId="0" xfId="0" applyFont="1" applyAlignment="1">
      <alignment horizontal="center" vertical="top"/>
    </xf>
    <xf numFmtId="0" fontId="40" fillId="2" borderId="0" xfId="0" applyFont="1" applyFill="1" applyBorder="1" applyAlignment="1" applyProtection="1">
      <alignment horizontal="center" vertical="center"/>
    </xf>
    <xf numFmtId="0" fontId="37" fillId="15" borderId="14" xfId="0" applyFont="1" applyFill="1" applyBorder="1" applyAlignment="1" applyProtection="1">
      <alignment horizontal="center" vertical="center"/>
    </xf>
    <xf numFmtId="0" fontId="30" fillId="0" borderId="0" xfId="0" applyFont="1" applyAlignment="1" applyProtection="1">
      <alignment horizontal="left" vertical="center" wrapText="1" indent="1"/>
    </xf>
    <xf numFmtId="0" fontId="37" fillId="14" borderId="14" xfId="0" applyFont="1" applyFill="1" applyBorder="1" applyAlignment="1" applyProtection="1">
      <alignment horizontal="center" vertical="center"/>
    </xf>
    <xf numFmtId="0" fontId="34" fillId="7" borderId="9" xfId="0" applyFont="1" applyFill="1" applyBorder="1" applyAlignment="1" applyProtection="1">
      <alignment horizontal="justify" vertical="center"/>
    </xf>
    <xf numFmtId="0" fontId="30" fillId="0" borderId="0" xfId="0" applyFont="1" applyAlignment="1">
      <alignment horizontal="justify" vertical="center" wrapText="1"/>
    </xf>
    <xf numFmtId="0" fontId="30" fillId="0" borderId="47" xfId="0" applyFont="1" applyBorder="1" applyAlignment="1" applyProtection="1">
      <alignment horizontal="center" vertical="center" wrapText="1"/>
    </xf>
    <xf numFmtId="0" fontId="30" fillId="0" borderId="47" xfId="0" applyFont="1" applyBorder="1" applyAlignment="1" applyProtection="1">
      <alignment horizontal="left" vertical="center" wrapText="1" indent="1"/>
    </xf>
    <xf numFmtId="172" fontId="30" fillId="0" borderId="61" xfId="0" applyNumberFormat="1" applyFont="1" applyBorder="1" applyAlignment="1" applyProtection="1">
      <alignment horizontal="right" vertical="center" indent="1"/>
    </xf>
    <xf numFmtId="172" fontId="30" fillId="0" borderId="62" xfId="0" applyNumberFormat="1" applyFont="1" applyBorder="1" applyAlignment="1" applyProtection="1">
      <alignment horizontal="right" vertical="center" indent="1"/>
    </xf>
    <xf numFmtId="172" fontId="54" fillId="17" borderId="26" xfId="0" applyNumberFormat="1" applyFont="1" applyFill="1" applyBorder="1" applyAlignment="1" applyProtection="1">
      <alignment horizontal="right" vertical="center" indent="1"/>
    </xf>
    <xf numFmtId="172" fontId="54" fillId="17" borderId="58" xfId="0" applyNumberFormat="1" applyFont="1" applyFill="1" applyBorder="1" applyAlignment="1" applyProtection="1">
      <alignment horizontal="right" vertical="center" indent="1"/>
    </xf>
    <xf numFmtId="172" fontId="54" fillId="17" borderId="59" xfId="0" applyNumberFormat="1" applyFont="1" applyFill="1" applyBorder="1" applyAlignment="1" applyProtection="1">
      <alignment horizontal="right" vertical="center" indent="1"/>
    </xf>
    <xf numFmtId="172" fontId="54" fillId="17" borderId="60" xfId="0" applyNumberFormat="1" applyFont="1" applyFill="1" applyBorder="1" applyAlignment="1" applyProtection="1">
      <alignment horizontal="right" vertical="center" indent="1"/>
    </xf>
    <xf numFmtId="0" fontId="30" fillId="0" borderId="47" xfId="0" applyFont="1" applyBorder="1" applyAlignment="1">
      <alignment horizontal="left" vertical="center"/>
    </xf>
    <xf numFmtId="0" fontId="30" fillId="0" borderId="74" xfId="0" applyFont="1" applyBorder="1" applyAlignment="1">
      <alignment horizontal="left" vertical="center"/>
    </xf>
    <xf numFmtId="0" fontId="30" fillId="0" borderId="47" xfId="0" applyFont="1" applyBorder="1" applyAlignment="1">
      <alignment horizontal="left" vertical="center" indent="1"/>
    </xf>
    <xf numFmtId="0" fontId="30" fillId="7" borderId="61" xfId="0" applyFont="1" applyFill="1" applyBorder="1" applyAlignment="1">
      <alignment horizontal="center" vertical="center" wrapText="1"/>
    </xf>
    <xf numFmtId="0" fontId="30" fillId="7" borderId="72" xfId="0" applyFont="1" applyFill="1" applyBorder="1" applyAlignment="1">
      <alignment horizontal="center" vertical="center" wrapText="1"/>
    </xf>
    <xf numFmtId="0" fontId="30" fillId="7" borderId="62" xfId="0" applyFont="1" applyFill="1" applyBorder="1" applyAlignment="1">
      <alignment horizontal="center" vertical="center" wrapText="1"/>
    </xf>
    <xf numFmtId="0" fontId="30" fillId="0" borderId="61" xfId="0" applyFont="1" applyBorder="1" applyAlignment="1">
      <alignment horizontal="center" vertical="center"/>
    </xf>
    <xf numFmtId="0" fontId="30" fillId="0" borderId="62" xfId="0" applyFont="1" applyBorder="1" applyAlignment="1">
      <alignment horizontal="center" vertical="center"/>
    </xf>
    <xf numFmtId="172" fontId="34" fillId="0" borderId="55" xfId="0" applyNumberFormat="1" applyFont="1" applyBorder="1" applyAlignment="1" applyProtection="1">
      <alignment horizontal="center" vertical="center"/>
    </xf>
    <xf numFmtId="172" fontId="34" fillId="0" borderId="56" xfId="0" applyNumberFormat="1" applyFont="1" applyBorder="1" applyAlignment="1" applyProtection="1">
      <alignment horizontal="center" vertical="center"/>
    </xf>
    <xf numFmtId="172" fontId="35" fillId="0" borderId="0" xfId="0" applyNumberFormat="1" applyFont="1" applyAlignment="1">
      <alignment horizontal="center"/>
    </xf>
    <xf numFmtId="172" fontId="34" fillId="0" borderId="0" xfId="0" applyNumberFormat="1" applyFont="1" applyBorder="1" applyAlignment="1" applyProtection="1">
      <alignment horizontal="center" vertical="center"/>
    </xf>
    <xf numFmtId="172" fontId="34" fillId="0" borderId="53" xfId="0" applyNumberFormat="1" applyFont="1" applyBorder="1" applyAlignment="1" applyProtection="1">
      <alignment horizontal="center" vertical="center"/>
    </xf>
    <xf numFmtId="0" fontId="58" fillId="0" borderId="0" xfId="0" applyFont="1" applyAlignment="1">
      <alignment horizontal="center"/>
    </xf>
    <xf numFmtId="0" fontId="30" fillId="0" borderId="47" xfId="0" applyFont="1" applyBorder="1" applyAlignment="1">
      <alignment horizontal="left" vertical="center" wrapText="1"/>
    </xf>
    <xf numFmtId="0" fontId="30" fillId="7" borderId="47" xfId="0" applyFont="1" applyFill="1" applyBorder="1" applyAlignment="1">
      <alignment horizontal="center" vertical="center" wrapText="1"/>
    </xf>
    <xf numFmtId="0" fontId="30" fillId="0" borderId="75" xfId="0" applyFont="1" applyBorder="1" applyAlignment="1">
      <alignment horizontal="left" vertical="center"/>
    </xf>
    <xf numFmtId="0" fontId="30" fillId="0" borderId="0" xfId="0" applyFont="1" applyBorder="1" applyAlignment="1" applyProtection="1">
      <alignment horizontal="center" vertical="center"/>
    </xf>
    <xf numFmtId="0" fontId="30" fillId="0" borderId="53" xfId="0" applyFont="1" applyBorder="1" applyAlignment="1" applyProtection="1">
      <alignment horizontal="center" vertical="center"/>
    </xf>
    <xf numFmtId="0" fontId="32" fillId="16" borderId="0" xfId="0" applyFont="1" applyFill="1" applyBorder="1" applyAlignment="1" applyProtection="1">
      <alignment horizontal="center" vertical="center"/>
    </xf>
    <xf numFmtId="0" fontId="30" fillId="0" borderId="0" xfId="0" applyFont="1" applyAlignment="1" applyProtection="1">
      <alignment horizontal="center" vertical="center"/>
    </xf>
    <xf numFmtId="172" fontId="48" fillId="17" borderId="43" xfId="0" applyNumberFormat="1" applyFont="1" applyFill="1" applyBorder="1" applyAlignment="1" applyProtection="1">
      <alignment horizontal="center" vertical="center"/>
    </xf>
    <xf numFmtId="172" fontId="48" fillId="17" borderId="44" xfId="0" applyNumberFormat="1" applyFont="1" applyFill="1" applyBorder="1" applyAlignment="1" applyProtection="1">
      <alignment horizontal="center" vertical="center"/>
    </xf>
    <xf numFmtId="172" fontId="48" fillId="17" borderId="45" xfId="0" applyNumberFormat="1" applyFont="1" applyFill="1" applyBorder="1" applyAlignment="1" applyProtection="1">
      <alignment horizontal="center" vertical="center"/>
    </xf>
    <xf numFmtId="0" fontId="30" fillId="7" borderId="47" xfId="0" applyFont="1" applyFill="1" applyBorder="1" applyAlignment="1" applyProtection="1">
      <alignment horizontal="center" vertical="center" wrapText="1"/>
    </xf>
    <xf numFmtId="0" fontId="30" fillId="0" borderId="74" xfId="0" applyFont="1" applyBorder="1" applyAlignment="1">
      <alignment horizontal="left" vertical="center" indent="1"/>
    </xf>
    <xf numFmtId="0" fontId="30" fillId="0" borderId="75" xfId="0" applyFont="1" applyBorder="1" applyAlignment="1">
      <alignment horizontal="left" vertical="center" indent="1"/>
    </xf>
    <xf numFmtId="9" fontId="30" fillId="0" borderId="74" xfId="0" applyNumberFormat="1" applyFont="1" applyBorder="1" applyAlignment="1">
      <alignment horizontal="center" vertical="center"/>
    </xf>
    <xf numFmtId="9" fontId="30" fillId="0" borderId="75" xfId="0" applyNumberFormat="1" applyFont="1" applyBorder="1" applyAlignment="1">
      <alignment horizontal="center" vertical="center"/>
    </xf>
    <xf numFmtId="166" fontId="30" fillId="0" borderId="74" xfId="0" applyNumberFormat="1" applyFont="1" applyBorder="1" applyAlignment="1">
      <alignment horizontal="right" vertical="center" indent="1"/>
    </xf>
    <xf numFmtId="166" fontId="30" fillId="0" borderId="75" xfId="0" applyNumberFormat="1" applyFont="1" applyBorder="1" applyAlignment="1">
      <alignment horizontal="right" vertical="center" indent="1"/>
    </xf>
    <xf numFmtId="0" fontId="51" fillId="0" borderId="74" xfId="0" applyFont="1" applyBorder="1" applyAlignment="1">
      <alignment horizontal="center" vertical="center"/>
    </xf>
    <xf numFmtId="0" fontId="51" fillId="0" borderId="75" xfId="0" applyFont="1" applyBorder="1" applyAlignment="1">
      <alignment horizontal="center" vertical="center"/>
    </xf>
    <xf numFmtId="0" fontId="34" fillId="7" borderId="47" xfId="0" applyFont="1" applyFill="1" applyBorder="1" applyAlignment="1" applyProtection="1">
      <alignment horizontal="center" vertical="center" wrapText="1"/>
    </xf>
    <xf numFmtId="0" fontId="34" fillId="7" borderId="63" xfId="0" applyFont="1" applyFill="1" applyBorder="1" applyAlignment="1" applyProtection="1">
      <alignment horizontal="center" vertical="center"/>
    </xf>
    <xf numFmtId="0" fontId="34" fillId="7" borderId="64" xfId="0" applyFont="1" applyFill="1" applyBorder="1" applyAlignment="1" applyProtection="1">
      <alignment horizontal="center" vertical="center"/>
    </xf>
    <xf numFmtId="0" fontId="34" fillId="7" borderId="65" xfId="0" applyFont="1" applyFill="1" applyBorder="1" applyAlignment="1" applyProtection="1">
      <alignment horizontal="center" vertical="center"/>
    </xf>
    <xf numFmtId="172" fontId="29" fillId="3" borderId="0" xfId="0" applyNumberFormat="1" applyFont="1" applyFill="1" applyAlignment="1" applyProtection="1">
      <alignment horizontal="left" vertical="center" wrapText="1"/>
    </xf>
    <xf numFmtId="0" fontId="29" fillId="3" borderId="0" xfId="0" applyFont="1" applyFill="1" applyAlignment="1" applyProtection="1">
      <alignment horizontal="right" vertical="center"/>
    </xf>
  </cellXfs>
  <cellStyles count="7">
    <cellStyle name="Commentaire" xfId="6"/>
    <cellStyle name="Lien hypertexte" xfId="1" builtinId="8"/>
    <cellStyle name="Milliers" xfId="2" builtinId="3"/>
    <cellStyle name="Monétaire" xfId="3" builtinId="4"/>
    <cellStyle name="Normal" xfId="0" builtinId="0"/>
    <cellStyle name="Normal_NAF rev. 2 libcourt 65 et 40" xfId="5"/>
    <cellStyle name="Pourcentage" xfId="4" builtinId="5"/>
  </cellStyles>
  <dxfs count="134">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lightUp">
          <fgColor theme="0" tint="-0.34998626667073579"/>
        </patternFill>
      </fill>
    </dxf>
    <dxf>
      <fill>
        <patternFill patternType="lightUp">
          <fgColor theme="0" tint="-0.34998626667073579"/>
        </patternFill>
      </fill>
    </dxf>
    <dxf>
      <fill>
        <patternFill patternType="lightUp">
          <fgColor theme="0" tint="-0.34998626667073579"/>
        </patternFill>
      </fill>
    </dxf>
    <dxf>
      <fill>
        <patternFill patternType="lightUp">
          <fgColor theme="0" tint="-0.34998626667073579"/>
        </patternFill>
      </fill>
    </dxf>
    <dxf>
      <fill>
        <patternFill patternType="lightUp">
          <fgColor theme="0" tint="-0.34998626667073579"/>
        </patternFill>
      </fill>
    </dxf>
    <dxf>
      <fill>
        <patternFill patternType="lightUp">
          <fgColor theme="0" tint="-0.34998626667073579"/>
        </patternFill>
      </fill>
    </dxf>
    <dxf>
      <fill>
        <patternFill patternType="lightUp">
          <fgColor theme="0" tint="-0.34998626667073579"/>
        </patternFill>
      </fill>
    </dxf>
    <dxf>
      <fill>
        <patternFill patternType="lightUp">
          <fgColor theme="0" tint="-0.34998626667073579"/>
        </patternFill>
      </fill>
    </dxf>
    <dxf>
      <fill>
        <patternFill patternType="lightUp">
          <fgColor theme="0" tint="-0.34998626667073579"/>
        </patternFill>
      </fill>
    </dxf>
    <dxf>
      <fill>
        <patternFill patternType="lightUp">
          <fgColor theme="0" tint="-0.34998626667073579"/>
        </patternFill>
      </fill>
    </dxf>
    <dxf>
      <fill>
        <patternFill patternType="lightUp">
          <fgColor theme="0" tint="-0.34998626667073579"/>
        </patternFill>
      </fill>
    </dxf>
    <dxf>
      <fill>
        <patternFill patternType="lightUp">
          <fgColor theme="0" tint="-0.34998626667073579"/>
        </patternFill>
      </fill>
    </dxf>
    <dxf>
      <fill>
        <patternFill patternType="lightUp">
          <fgColor theme="0" tint="-0.34998626667073579"/>
        </patternFill>
      </fill>
    </dxf>
    <dxf>
      <fill>
        <patternFill patternType="lightUp">
          <fgColor theme="0" tint="-0.34998626667073579"/>
        </patternFill>
      </fill>
    </dxf>
    <dxf>
      <fill>
        <patternFill patternType="lightUp">
          <fgColor theme="0" tint="-0.34998626667073579"/>
        </patternFill>
      </fill>
    </dxf>
    <dxf>
      <fill>
        <patternFill patternType="lightUp">
          <fgColor theme="0" tint="-0.34998626667073579"/>
        </patternFill>
      </fill>
    </dxf>
    <dxf>
      <fill>
        <patternFill patternType="lightUp">
          <fgColor theme="0" tint="-0.34998626667073579"/>
        </patternFill>
      </fill>
    </dxf>
    <dxf>
      <fill>
        <patternFill patternType="lightUp">
          <fgColor theme="0" tint="-0.34998626667073579"/>
        </patternFill>
      </fill>
    </dxf>
    <dxf>
      <fill>
        <patternFill patternType="lightUp">
          <fgColor theme="0" tint="-0.34998626667073579"/>
        </patternFill>
      </fill>
    </dxf>
    <dxf>
      <fill>
        <patternFill patternType="lightUp">
          <fgColor theme="0" tint="-0.34998626667073579"/>
        </patternFill>
      </fill>
    </dxf>
    <dxf>
      <fill>
        <patternFill patternType="lightUp">
          <fgColor theme="0" tint="-0.34998626667073579"/>
        </patternFill>
      </fill>
    </dxf>
    <dxf>
      <fill>
        <patternFill patternType="lightUp">
          <fgColor theme="0" tint="-0.34998626667073579"/>
        </patternFill>
      </fill>
    </dxf>
    <dxf>
      <fill>
        <patternFill patternType="lightUp">
          <fgColor theme="0" tint="-0.34998626667073579"/>
        </patternFill>
      </fill>
    </dxf>
    <dxf>
      <fill>
        <patternFill patternType="lightUp">
          <fgColor theme="0" tint="-0.34998626667073579"/>
        </patternFill>
      </fill>
    </dxf>
    <dxf>
      <fill>
        <patternFill patternType="lightUp">
          <fgColor theme="0" tint="-0.34998626667073579"/>
        </patternFill>
      </fill>
    </dxf>
    <dxf>
      <fill>
        <patternFill patternType="lightUp">
          <fgColor theme="0" tint="-0.34998626667073579"/>
        </patternFill>
      </fill>
    </dxf>
    <dxf>
      <fill>
        <patternFill patternType="lightUp">
          <fgColor theme="0" tint="-0.34998626667073579"/>
        </patternFill>
      </fill>
    </dxf>
    <dxf>
      <fill>
        <patternFill>
          <bgColor rgb="FFFFFF00"/>
        </patternFill>
      </fill>
    </dxf>
    <dxf>
      <fill>
        <patternFill patternType="lightUp">
          <fgColor theme="0" tint="-0.34998626667073579"/>
        </patternFill>
      </fill>
    </dxf>
    <dxf>
      <fill>
        <patternFill>
          <bgColor rgb="FFFFFF00"/>
        </patternFill>
      </fill>
    </dxf>
    <dxf>
      <fill>
        <patternFill patternType="lightUp">
          <fgColor theme="0" tint="-0.34998626667073579"/>
        </patternFill>
      </fill>
    </dxf>
    <dxf>
      <fill>
        <patternFill>
          <bgColor rgb="FFFFFF00"/>
        </patternFill>
      </fill>
    </dxf>
    <dxf>
      <fill>
        <patternFill patternType="lightUp">
          <fgColor theme="0" tint="-0.34998626667073579"/>
        </patternFill>
      </fill>
    </dxf>
    <dxf>
      <fill>
        <patternFill>
          <bgColor rgb="FFFFFF00"/>
        </patternFill>
      </fill>
    </dxf>
    <dxf>
      <fill>
        <patternFill patternType="lightUp">
          <fgColor theme="0" tint="-0.34998626667073579"/>
        </patternFill>
      </fill>
    </dxf>
    <dxf>
      <fill>
        <patternFill>
          <bgColor rgb="FFFFFF00"/>
        </patternFill>
      </fill>
    </dxf>
    <dxf>
      <fill>
        <patternFill patternType="lightUp">
          <fgColor theme="0" tint="-0.34998626667073579"/>
        </patternFill>
      </fill>
    </dxf>
    <dxf>
      <fill>
        <patternFill>
          <bgColor rgb="FFFFFF00"/>
        </patternFill>
      </fill>
    </dxf>
    <dxf>
      <fill>
        <patternFill patternType="lightUp">
          <fgColor theme="0" tint="-0.34998626667073579"/>
        </patternFill>
      </fill>
    </dxf>
    <dxf>
      <fill>
        <patternFill>
          <bgColor rgb="FFFFFF00"/>
        </patternFill>
      </fill>
    </dxf>
    <dxf>
      <fill>
        <patternFill patternType="lightUp">
          <fgColor theme="0" tint="-0.34998626667073579"/>
        </patternFill>
      </fill>
    </dxf>
    <dxf>
      <fill>
        <patternFill>
          <bgColor rgb="FFFFFF00"/>
        </patternFill>
      </fill>
    </dxf>
    <dxf>
      <fill>
        <patternFill patternType="lightUp">
          <fgColor theme="0" tint="-0.34998626667073579"/>
        </patternFill>
      </fill>
    </dxf>
    <dxf>
      <fill>
        <patternFill>
          <bgColor rgb="FFFFFF00"/>
        </patternFill>
      </fill>
    </dxf>
    <dxf>
      <fill>
        <patternFill patternType="lightUp">
          <fgColor theme="0" tint="-0.34998626667073579"/>
        </patternFill>
      </fill>
    </dxf>
    <dxf>
      <fill>
        <patternFill>
          <bgColor rgb="FFFFFF00"/>
        </patternFill>
      </fill>
    </dxf>
    <dxf>
      <fill>
        <patternFill patternType="lightUp">
          <fgColor theme="0" tint="-0.34998626667073579"/>
        </patternFill>
      </fill>
    </dxf>
    <dxf>
      <fill>
        <patternFill>
          <bgColor rgb="FFFFFF00"/>
        </patternFill>
      </fill>
    </dxf>
    <dxf>
      <fill>
        <patternFill patternType="lightUp">
          <fgColor theme="0" tint="-0.34998626667073579"/>
        </patternFill>
      </fill>
    </dxf>
    <dxf>
      <fill>
        <patternFill>
          <bgColor rgb="FFFFFF00"/>
        </patternFill>
      </fill>
    </dxf>
    <dxf>
      <fill>
        <patternFill patternType="lightUp">
          <fgColor theme="0" tint="-0.34998626667073579"/>
        </patternFill>
      </fill>
    </dxf>
    <dxf>
      <fill>
        <patternFill>
          <bgColor rgb="FFFFFF00"/>
        </patternFill>
      </fill>
    </dxf>
    <dxf>
      <fill>
        <patternFill patternType="lightUp">
          <fgColor theme="0" tint="-0.34998626667073579"/>
        </patternFill>
      </fill>
    </dxf>
    <dxf>
      <fill>
        <patternFill>
          <bgColor rgb="FFFFFF00"/>
        </patternFill>
      </fill>
    </dxf>
    <dxf>
      <fill>
        <patternFill patternType="lightUp">
          <fgColor theme="0" tint="-0.34998626667073579"/>
        </patternFill>
      </fill>
    </dxf>
    <dxf>
      <fill>
        <patternFill>
          <bgColor rgb="FFFFFF00"/>
        </patternFill>
      </fill>
    </dxf>
    <dxf>
      <fill>
        <patternFill patternType="lightUp">
          <fgColor theme="0" tint="-0.34998626667073579"/>
        </patternFill>
      </fill>
    </dxf>
    <dxf>
      <fill>
        <patternFill>
          <bgColor rgb="FFFFFF00"/>
        </patternFill>
      </fill>
    </dxf>
    <dxf>
      <fill>
        <patternFill patternType="lightUp">
          <fgColor theme="0" tint="-0.34998626667073579"/>
        </patternFill>
      </fill>
    </dxf>
    <dxf>
      <fill>
        <patternFill>
          <bgColor rgb="FFFFFF00"/>
        </patternFill>
      </fill>
    </dxf>
    <dxf>
      <fill>
        <patternFill patternType="lightUp">
          <fgColor theme="0" tint="-0.34998626667073579"/>
        </patternFill>
      </fill>
    </dxf>
    <dxf>
      <fill>
        <patternFill>
          <bgColor rgb="FFFFFF00"/>
        </patternFill>
      </fill>
    </dxf>
    <dxf>
      <fill>
        <patternFill patternType="lightUp">
          <fgColor theme="0" tint="-0.34998626667073579"/>
        </patternFill>
      </fill>
    </dxf>
    <dxf>
      <fill>
        <patternFill>
          <bgColor rgb="FFFFFF00"/>
        </patternFill>
      </fill>
    </dxf>
    <dxf>
      <fill>
        <patternFill patternType="lightUp">
          <fgColor theme="0" tint="-0.34998626667073579"/>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lightUp">
          <fgColor theme="0" tint="-0.34998626667073579"/>
        </patternFill>
      </fill>
    </dxf>
    <dxf>
      <fill>
        <patternFill patternType="lightUp">
          <fgColor theme="0" tint="-0.34998626667073579"/>
        </patternFill>
      </fill>
    </dxf>
    <dxf>
      <fill>
        <patternFill>
          <bgColor rgb="FFFFFF00"/>
        </patternFill>
      </fill>
    </dxf>
    <dxf>
      <fill>
        <patternFill patternType="lightUp">
          <fgColor theme="0" tint="-0.34998626667073579"/>
        </patternFill>
      </fill>
    </dxf>
    <dxf>
      <fill>
        <patternFill>
          <bgColor rgb="FFFFFF00"/>
        </patternFill>
      </fill>
    </dxf>
    <dxf>
      <fill>
        <patternFill patternType="lightUp">
          <fgColor theme="0" tint="-0.34998626667073579"/>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lightUp">
          <fgColor theme="0" tint="-0.34998626667073579"/>
        </patternFill>
      </fill>
    </dxf>
    <dxf>
      <fill>
        <patternFill>
          <bgColor rgb="FFFFFF00"/>
        </patternFill>
      </fill>
    </dxf>
    <dxf>
      <fill>
        <patternFill>
          <bgColor rgb="FFFFFF00"/>
        </patternFill>
      </fill>
    </dxf>
    <dxf>
      <fill>
        <patternFill patternType="lightUp">
          <fgColor theme="0" tint="-0.34998626667073579"/>
        </patternFill>
      </fill>
    </dxf>
    <dxf>
      <font>
        <color rgb="FF0070C0"/>
      </font>
    </dxf>
    <dxf>
      <font>
        <color rgb="FF0070C0"/>
      </font>
    </dxf>
    <dxf>
      <font>
        <color rgb="FF0070C0"/>
      </font>
    </dxf>
    <dxf>
      <font>
        <color rgb="FF0070C0"/>
      </font>
    </dxf>
    <dxf>
      <font>
        <color rgb="FF0070C0"/>
      </font>
    </dxf>
    <dxf>
      <font>
        <color rgb="FF0070C0"/>
      </font>
    </dxf>
    <dxf>
      <font>
        <color rgb="FF0070C0"/>
      </font>
    </dxf>
    <dxf>
      <font>
        <color rgb="FF0070C0"/>
      </font>
    </dxf>
    <dxf>
      <font>
        <color rgb="FF0070C0"/>
      </font>
    </dxf>
    <dxf>
      <font>
        <color rgb="FF0070C0"/>
      </font>
    </dxf>
    <dxf>
      <font>
        <color rgb="FF0070C0"/>
      </font>
    </dxf>
    <dxf>
      <font>
        <color rgb="FF0070C0"/>
      </font>
    </dxf>
    <dxf>
      <font>
        <color rgb="FF0070C0"/>
      </font>
    </dxf>
    <dxf>
      <font>
        <color rgb="FF0070C0"/>
      </font>
    </dxf>
    <dxf>
      <font>
        <color rgb="FFFF0000"/>
      </font>
    </dxf>
  </dxfs>
  <tableStyles count="0" defaultTableStyle="TableStyleMedium2" defaultPivotStyle="PivotStyleLight16"/>
  <colors>
    <mruColors>
      <color rgb="FFFFC000"/>
      <color rgb="FF0099CC"/>
      <color rgb="FFE41D13"/>
      <color rgb="FFC55A1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microsoft.com/office/2006/relationships/vbaProject" Target="vbaProject.bin"/><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ctrlProps/ctrlProp1.xml><?xml version="1.0" encoding="utf-8"?>
<formControlPr xmlns="http://schemas.microsoft.com/office/spreadsheetml/2009/9/main" objectType="Radio" checked="Checked" firstButton="1" fmlaLink="$A$27" lockText="1" noThreeD="1"/>
</file>

<file path=xl/ctrlProps/ctrlProp2.xml><?xml version="1.0" encoding="utf-8"?>
<formControlPr xmlns="http://schemas.microsoft.com/office/spreadsheetml/2009/9/main" objectType="Radio" lockText="1" noThreeD="1"/>
</file>

<file path=xl/ctrlProps/ctrlProp3.xml><?xml version="1.0" encoding="utf-8"?>
<formControlPr xmlns="http://schemas.microsoft.com/office/spreadsheetml/2009/9/main" objectType="CheckBox" checked="Checked" fmlaLink="$A$52" lockText="1" noThreeD="1"/>
</file>

<file path=xl/ctrlProps/ctrlProp4.xml><?xml version="1.0" encoding="utf-8"?>
<formControlPr xmlns="http://schemas.microsoft.com/office/spreadsheetml/2009/9/main" objectType="CheckBox" fmlaLink="$A$60" lockText="1" noThreeD="1"/>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_rels/drawing5.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drawing1.xml><?xml version="1.0" encoding="utf-8"?>
<xdr:wsDr xmlns:xdr="http://schemas.openxmlformats.org/drawingml/2006/spreadsheetDrawing" xmlns:a="http://schemas.openxmlformats.org/drawingml/2006/main">
  <xdr:twoCellAnchor>
    <xdr:from>
      <xdr:col>1</xdr:col>
      <xdr:colOff>0</xdr:colOff>
      <xdr:row>1</xdr:row>
      <xdr:rowOff>1</xdr:rowOff>
    </xdr:from>
    <xdr:to>
      <xdr:col>3</xdr:col>
      <xdr:colOff>98388</xdr:colOff>
      <xdr:row>7</xdr:row>
      <xdr:rowOff>1</xdr:rowOff>
    </xdr:to>
    <xdr:pic>
      <xdr:nvPicPr>
        <xdr:cNvPr id="2" name="Image 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7434" t="25238" r="78202" b="34464"/>
        <a:stretch/>
      </xdr:blipFill>
      <xdr:spPr>
        <a:xfrm>
          <a:off x="161925" y="238126"/>
          <a:ext cx="1622388" cy="1428750"/>
        </a:xfrm>
        <a:prstGeom prst="rect">
          <a:avLst/>
        </a:prstGeom>
      </xdr:spPr>
    </xdr:pic>
    <xdr:clientData/>
  </xdr:twoCellAnchor>
  <xdr:twoCellAnchor>
    <xdr:from>
      <xdr:col>12</xdr:col>
      <xdr:colOff>304800</xdr:colOff>
      <xdr:row>1</xdr:row>
      <xdr:rowOff>0</xdr:rowOff>
    </xdr:from>
    <xdr:to>
      <xdr:col>13</xdr:col>
      <xdr:colOff>752475</xdr:colOff>
      <xdr:row>6</xdr:row>
      <xdr:rowOff>209550</xdr:rowOff>
    </xdr:to>
    <xdr:pic>
      <xdr:nvPicPr>
        <xdr:cNvPr id="3" name="Image 2"/>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1395" t="25238" r="7895" b="34464"/>
        <a:stretch/>
      </xdr:blipFill>
      <xdr:spPr>
        <a:xfrm>
          <a:off x="8848725" y="238125"/>
          <a:ext cx="1209675" cy="1400175"/>
        </a:xfrm>
        <a:prstGeom prst="rect">
          <a:avLst/>
        </a:prstGeom>
      </xdr:spPr>
    </xdr:pic>
    <xdr:clientData/>
  </xdr:twoCellAnchor>
  <xdr:twoCellAnchor editAs="oneCell">
    <xdr:from>
      <xdr:col>6</xdr:col>
      <xdr:colOff>371475</xdr:colOff>
      <xdr:row>1</xdr:row>
      <xdr:rowOff>19050</xdr:rowOff>
    </xdr:from>
    <xdr:to>
      <xdr:col>8</xdr:col>
      <xdr:colOff>400050</xdr:colOff>
      <xdr:row>6</xdr:row>
      <xdr:rowOff>222728</xdr:rowOff>
    </xdr:to>
    <xdr:pic>
      <xdr:nvPicPr>
        <xdr:cNvPr id="4" name="Image 3" descr="https://agirpourlatransition.ademe.fr/entreprises/sites/default/files/aap1414-entreprises-engagees-pour-la-transition-ecologique.png"/>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8416"/>
        <a:stretch/>
      </xdr:blipFill>
      <xdr:spPr bwMode="auto">
        <a:xfrm>
          <a:off x="4343400" y="209550"/>
          <a:ext cx="1552575" cy="13943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552450</xdr:colOff>
          <xdr:row>29</xdr:row>
          <xdr:rowOff>19050</xdr:rowOff>
        </xdr:from>
        <xdr:to>
          <xdr:col>1</xdr:col>
          <xdr:colOff>95250</xdr:colOff>
          <xdr:row>29</xdr:row>
          <xdr:rowOff>238125</xdr:rowOff>
        </xdr:to>
        <xdr:sp macro="" textlink="">
          <xdr:nvSpPr>
            <xdr:cNvPr id="1025" name="Option Button 1" hidden="1">
              <a:extLst>
                <a:ext uri="{63B3BB69-23CF-44E3-9099-C40C66FF867C}">
                  <a14:compatExt spid="_x0000_s10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552450</xdr:colOff>
          <xdr:row>30</xdr:row>
          <xdr:rowOff>47625</xdr:rowOff>
        </xdr:from>
        <xdr:to>
          <xdr:col>1</xdr:col>
          <xdr:colOff>95250</xdr:colOff>
          <xdr:row>31</xdr:row>
          <xdr:rowOff>19050</xdr:rowOff>
        </xdr:to>
        <xdr:sp macro="" textlink="">
          <xdr:nvSpPr>
            <xdr:cNvPr id="1026" name="Option Button 2" hidden="1">
              <a:extLst>
                <a:ext uri="{63B3BB69-23CF-44E3-9099-C40C66FF867C}">
                  <a14:compatExt spid="_x0000_s10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twoCellAnchor>
    <xdr:from>
      <xdr:col>0</xdr:col>
      <xdr:colOff>0</xdr:colOff>
      <xdr:row>1</xdr:row>
      <xdr:rowOff>0</xdr:rowOff>
    </xdr:from>
    <xdr:to>
      <xdr:col>1</xdr:col>
      <xdr:colOff>860388</xdr:colOff>
      <xdr:row>1</xdr:row>
      <xdr:rowOff>1390650</xdr:rowOff>
    </xdr:to>
    <xdr:pic>
      <xdr:nvPicPr>
        <xdr:cNvPr id="5" name="Image 4"/>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7434" t="25238" r="78202" b="34464"/>
        <a:stretch/>
      </xdr:blipFill>
      <xdr:spPr>
        <a:xfrm>
          <a:off x="0" y="0"/>
          <a:ext cx="1622388" cy="1390650"/>
        </a:xfrm>
        <a:prstGeom prst="rect">
          <a:avLst/>
        </a:prstGeom>
      </xdr:spPr>
    </xdr:pic>
    <xdr:clientData/>
  </xdr:twoCellAnchor>
  <xdr:twoCellAnchor>
    <xdr:from>
      <xdr:col>5</xdr:col>
      <xdr:colOff>819150</xdr:colOff>
      <xdr:row>1</xdr:row>
      <xdr:rowOff>0</xdr:rowOff>
    </xdr:from>
    <xdr:to>
      <xdr:col>5</xdr:col>
      <xdr:colOff>2028825</xdr:colOff>
      <xdr:row>1</xdr:row>
      <xdr:rowOff>1390650</xdr:rowOff>
    </xdr:to>
    <xdr:pic>
      <xdr:nvPicPr>
        <xdr:cNvPr id="6" name="Image 5"/>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1395" t="25238" r="7895" b="34464"/>
        <a:stretch/>
      </xdr:blipFill>
      <xdr:spPr>
        <a:xfrm>
          <a:off x="10220325" y="0"/>
          <a:ext cx="1209675" cy="1390650"/>
        </a:xfrm>
        <a:prstGeom prst="rect">
          <a:avLst/>
        </a:prstGeom>
      </xdr:spPr>
    </xdr:pic>
    <xdr:clientData/>
  </xdr:twoCellAnchor>
  <xdr:twoCellAnchor editAs="oneCell">
    <xdr:from>
      <xdr:col>3</xdr:col>
      <xdr:colOff>752475</xdr:colOff>
      <xdr:row>1</xdr:row>
      <xdr:rowOff>19050</xdr:rowOff>
    </xdr:from>
    <xdr:to>
      <xdr:col>3</xdr:col>
      <xdr:colOff>2305050</xdr:colOff>
      <xdr:row>1</xdr:row>
      <xdr:rowOff>1413353</xdr:rowOff>
    </xdr:to>
    <xdr:pic>
      <xdr:nvPicPr>
        <xdr:cNvPr id="7" name="Image 6" descr="https://agirpourlatransition.ademe.fr/entreprises/sites/default/files/aap1414-entreprises-engagees-pour-la-transition-ecologique.png"/>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8416"/>
        <a:stretch/>
      </xdr:blipFill>
      <xdr:spPr bwMode="auto">
        <a:xfrm>
          <a:off x="5181600" y="19050"/>
          <a:ext cx="1552575" cy="13943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257175</xdr:colOff>
      <xdr:row>1</xdr:row>
      <xdr:rowOff>504825</xdr:rowOff>
    </xdr:from>
    <xdr:to>
      <xdr:col>10</xdr:col>
      <xdr:colOff>523875</xdr:colOff>
      <xdr:row>1</xdr:row>
      <xdr:rowOff>1209675</xdr:rowOff>
    </xdr:to>
    <xdr:sp macro="[0]!ADEME" textlink="">
      <xdr:nvSpPr>
        <xdr:cNvPr id="2" name="Rectangle à coins arrondis 1"/>
        <xdr:cNvSpPr/>
      </xdr:nvSpPr>
      <xdr:spPr>
        <a:xfrm>
          <a:off x="12839700" y="533400"/>
          <a:ext cx="1790700" cy="704850"/>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nchorCtr="0"/>
        <a:lstStyle/>
        <a:p>
          <a:pPr algn="ctr"/>
          <a:r>
            <a:rPr lang="fr-FR" sz="1400" b="1"/>
            <a:t>Instruire le dossier</a:t>
          </a:r>
        </a:p>
      </xdr:txBody>
    </xdr:sp>
    <xdr:clientData/>
  </xdr:twoCellAnchor>
  <mc:AlternateContent xmlns:mc="http://schemas.openxmlformats.org/markup-compatibility/2006">
    <mc:Choice xmlns:a14="http://schemas.microsoft.com/office/drawing/2010/main" Requires="a14">
      <xdr:twoCellAnchor editAs="oneCell">
        <xdr:from>
          <xdr:col>0</xdr:col>
          <xdr:colOff>533400</xdr:colOff>
          <xdr:row>51</xdr:row>
          <xdr:rowOff>19050</xdr:rowOff>
        </xdr:from>
        <xdr:to>
          <xdr:col>1</xdr:col>
          <xdr:colOff>76200</xdr:colOff>
          <xdr:row>51</xdr:row>
          <xdr:rowOff>238125</xdr:rowOff>
        </xdr:to>
        <xdr:sp macro="" textlink="">
          <xdr:nvSpPr>
            <xdr:cNvPr id="1038" name="Check Box 14" hidden="1">
              <a:extLst>
                <a:ext uri="{63B3BB69-23CF-44E3-9099-C40C66FF867C}">
                  <a14:compatExt spid="_x0000_s10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523875</xdr:colOff>
          <xdr:row>59</xdr:row>
          <xdr:rowOff>28575</xdr:rowOff>
        </xdr:from>
        <xdr:to>
          <xdr:col>1</xdr:col>
          <xdr:colOff>66675</xdr:colOff>
          <xdr:row>61</xdr:row>
          <xdr:rowOff>28575</xdr:rowOff>
        </xdr:to>
        <xdr:sp macro="" textlink="">
          <xdr:nvSpPr>
            <xdr:cNvPr id="1043" name="Check Box 19" hidden="1">
              <a:extLst>
                <a:ext uri="{63B3BB69-23CF-44E3-9099-C40C66FF867C}">
                  <a14:compatExt spid="_x0000_s10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twoCellAnchor>
    <xdr:from>
      <xdr:col>0</xdr:col>
      <xdr:colOff>342900</xdr:colOff>
      <xdr:row>60</xdr:row>
      <xdr:rowOff>38100</xdr:rowOff>
    </xdr:from>
    <xdr:to>
      <xdr:col>0</xdr:col>
      <xdr:colOff>733425</xdr:colOff>
      <xdr:row>61</xdr:row>
      <xdr:rowOff>171450</xdr:rowOff>
    </xdr:to>
    <xdr:sp macro="" textlink="">
      <xdr:nvSpPr>
        <xdr:cNvPr id="3" name="Rectangle 2"/>
        <xdr:cNvSpPr/>
      </xdr:nvSpPr>
      <xdr:spPr>
        <a:xfrm>
          <a:off x="342900" y="11687175"/>
          <a:ext cx="390525" cy="323850"/>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0</xdr:colOff>
      <xdr:row>1</xdr:row>
      <xdr:rowOff>0</xdr:rowOff>
    </xdr:from>
    <xdr:to>
      <xdr:col>3</xdr:col>
      <xdr:colOff>98388</xdr:colOff>
      <xdr:row>8</xdr:row>
      <xdr:rowOff>57150</xdr:rowOff>
    </xdr:to>
    <xdr:pic>
      <xdr:nvPicPr>
        <xdr:cNvPr id="2" name="Image 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7434" t="25238" r="78202" b="34464"/>
        <a:stretch/>
      </xdr:blipFill>
      <xdr:spPr>
        <a:xfrm>
          <a:off x="161925" y="190500"/>
          <a:ext cx="1622388" cy="1390650"/>
        </a:xfrm>
        <a:prstGeom prst="rect">
          <a:avLst/>
        </a:prstGeom>
      </xdr:spPr>
    </xdr:pic>
    <xdr:clientData/>
  </xdr:twoCellAnchor>
  <xdr:twoCellAnchor>
    <xdr:from>
      <xdr:col>12</xdr:col>
      <xdr:colOff>304800</xdr:colOff>
      <xdr:row>1</xdr:row>
      <xdr:rowOff>0</xdr:rowOff>
    </xdr:from>
    <xdr:to>
      <xdr:col>13</xdr:col>
      <xdr:colOff>752475</xdr:colOff>
      <xdr:row>8</xdr:row>
      <xdr:rowOff>57150</xdr:rowOff>
    </xdr:to>
    <xdr:pic>
      <xdr:nvPicPr>
        <xdr:cNvPr id="3" name="Image 2"/>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1395" t="25238" r="7895" b="34464"/>
        <a:stretch/>
      </xdr:blipFill>
      <xdr:spPr>
        <a:xfrm>
          <a:off x="8848725" y="190500"/>
          <a:ext cx="1209675" cy="1390650"/>
        </a:xfrm>
        <a:prstGeom prst="rect">
          <a:avLst/>
        </a:prstGeom>
      </xdr:spPr>
    </xdr:pic>
    <xdr:clientData/>
  </xdr:twoCellAnchor>
  <xdr:twoCellAnchor editAs="oneCell">
    <xdr:from>
      <xdr:col>6</xdr:col>
      <xdr:colOff>371475</xdr:colOff>
      <xdr:row>1</xdr:row>
      <xdr:rowOff>19050</xdr:rowOff>
    </xdr:from>
    <xdr:to>
      <xdr:col>8</xdr:col>
      <xdr:colOff>400050</xdr:colOff>
      <xdr:row>9</xdr:row>
      <xdr:rowOff>3653</xdr:rowOff>
    </xdr:to>
    <xdr:pic>
      <xdr:nvPicPr>
        <xdr:cNvPr id="4" name="Image 3" descr="https://agirpourlatransition.ademe.fr/entreprises/sites/default/files/aap1414-entreprises-engagees-pour-la-transition-ecologique.png"/>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8416"/>
        <a:stretch/>
      </xdr:blipFill>
      <xdr:spPr bwMode="auto">
        <a:xfrm>
          <a:off x="4343400" y="209550"/>
          <a:ext cx="1552575" cy="13943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438978</xdr:colOff>
      <xdr:row>0</xdr:row>
      <xdr:rowOff>107674</xdr:rowOff>
    </xdr:from>
    <xdr:to>
      <xdr:col>5</xdr:col>
      <xdr:colOff>1399761</xdr:colOff>
      <xdr:row>2</xdr:row>
      <xdr:rowOff>74543</xdr:rowOff>
    </xdr:to>
    <xdr:sp macro="[0]!Attestation_beneficiaire" textlink="">
      <xdr:nvSpPr>
        <xdr:cNvPr id="2" name="Rectangle à coins arrondis 1"/>
        <xdr:cNvSpPr/>
      </xdr:nvSpPr>
      <xdr:spPr>
        <a:xfrm>
          <a:off x="8779565" y="107674"/>
          <a:ext cx="2393674" cy="621195"/>
        </a:xfrm>
        <a:prstGeom prst="roundRect">
          <a:avLst/>
        </a:prstGeom>
        <a:gradFill>
          <a:gsLst>
            <a:gs pos="11000">
              <a:schemeClr val="accent5">
                <a:satMod val="103000"/>
                <a:lumMod val="102000"/>
                <a:tint val="94000"/>
              </a:schemeClr>
            </a:gs>
            <a:gs pos="100000">
              <a:schemeClr val="accent5">
                <a:lumMod val="50000"/>
              </a:schemeClr>
            </a:gs>
          </a:gsLst>
        </a:gra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400" b="1"/>
            <a:t>Générer l'attestation à envoyer au bénéficiaire</a:t>
          </a:r>
        </a:p>
      </xdr:txBody>
    </xdr:sp>
    <xdr:clientData fPrintsWithSheet="0"/>
  </xdr:twoCellAnchor>
</xdr:wsDr>
</file>

<file path=xl/drawings/drawing5.xml><?xml version="1.0" encoding="utf-8"?>
<xdr:wsDr xmlns:xdr="http://schemas.openxmlformats.org/drawingml/2006/spreadsheetDrawing" xmlns:a="http://schemas.openxmlformats.org/drawingml/2006/main">
  <xdr:twoCellAnchor>
    <xdr:from>
      <xdr:col>2</xdr:col>
      <xdr:colOff>1247775</xdr:colOff>
      <xdr:row>22</xdr:row>
      <xdr:rowOff>47625</xdr:rowOff>
    </xdr:from>
    <xdr:to>
      <xdr:col>2</xdr:col>
      <xdr:colOff>3095394</xdr:colOff>
      <xdr:row>23</xdr:row>
      <xdr:rowOff>76200</xdr:rowOff>
    </xdr:to>
    <xdr:pic>
      <xdr:nvPicPr>
        <xdr:cNvPr id="30" name="Image 29"/>
        <xdr:cNvPicPr>
          <a:picLocks noChangeAspect="1"/>
        </xdr:cNvPicPr>
      </xdr:nvPicPr>
      <xdr:blipFill>
        <a:blip xmlns:r="http://schemas.openxmlformats.org/officeDocument/2006/relationships" r:embed="rId1"/>
        <a:stretch>
          <a:fillRect/>
        </a:stretch>
      </xdr:blipFill>
      <xdr:spPr>
        <a:xfrm>
          <a:off x="1695450" y="2533650"/>
          <a:ext cx="1847619" cy="342900"/>
        </a:xfrm>
        <a:prstGeom prst="rect">
          <a:avLst/>
        </a:prstGeom>
      </xdr:spPr>
    </xdr:pic>
    <xdr:clientData/>
  </xdr:twoCellAnchor>
  <xdr:twoCellAnchor>
    <xdr:from>
      <xdr:col>2</xdr:col>
      <xdr:colOff>1104900</xdr:colOff>
      <xdr:row>30</xdr:row>
      <xdr:rowOff>38100</xdr:rowOff>
    </xdr:from>
    <xdr:to>
      <xdr:col>2</xdr:col>
      <xdr:colOff>3085852</xdr:colOff>
      <xdr:row>31</xdr:row>
      <xdr:rowOff>76156</xdr:rowOff>
    </xdr:to>
    <xdr:pic>
      <xdr:nvPicPr>
        <xdr:cNvPr id="31" name="Image 30"/>
        <xdr:cNvPicPr>
          <a:picLocks noChangeAspect="1"/>
        </xdr:cNvPicPr>
      </xdr:nvPicPr>
      <xdr:blipFill>
        <a:blip xmlns:r="http://schemas.openxmlformats.org/officeDocument/2006/relationships" r:embed="rId2"/>
        <a:stretch>
          <a:fillRect/>
        </a:stretch>
      </xdr:blipFill>
      <xdr:spPr>
        <a:xfrm>
          <a:off x="1552575" y="4772025"/>
          <a:ext cx="1980952" cy="352381"/>
        </a:xfrm>
        <a:prstGeom prst="rect">
          <a:avLst/>
        </a:prstGeom>
      </xdr:spPr>
    </xdr:pic>
    <xdr:clientData/>
  </xdr:twoCellAnchor>
  <xdr:twoCellAnchor>
    <xdr:from>
      <xdr:col>8</xdr:col>
      <xdr:colOff>76200</xdr:colOff>
      <xdr:row>186</xdr:row>
      <xdr:rowOff>28575</xdr:rowOff>
    </xdr:from>
    <xdr:to>
      <xdr:col>8</xdr:col>
      <xdr:colOff>219075</xdr:colOff>
      <xdr:row>186</xdr:row>
      <xdr:rowOff>174852</xdr:rowOff>
    </xdr:to>
    <xdr:pic>
      <xdr:nvPicPr>
        <xdr:cNvPr id="32" name="Image 31"/>
        <xdr:cNvPicPr>
          <a:picLocks noChangeAspect="1"/>
        </xdr:cNvPicPr>
      </xdr:nvPicPr>
      <xdr:blipFill>
        <a:blip xmlns:r="http://schemas.openxmlformats.org/officeDocument/2006/relationships" r:embed="rId3"/>
        <a:stretch>
          <a:fillRect/>
        </a:stretch>
      </xdr:blipFill>
      <xdr:spPr>
        <a:xfrm>
          <a:off x="10391775" y="18221325"/>
          <a:ext cx="142875" cy="146277"/>
        </a:xfrm>
        <a:prstGeom prst="rect">
          <a:avLst/>
        </a:prstGeom>
      </xdr:spPr>
    </xdr:pic>
    <xdr:clientData/>
  </xdr:twoCellAnchor>
  <xdr:twoCellAnchor>
    <xdr:from>
      <xdr:col>8</xdr:col>
      <xdr:colOff>76200</xdr:colOff>
      <xdr:row>187</xdr:row>
      <xdr:rowOff>28575</xdr:rowOff>
    </xdr:from>
    <xdr:to>
      <xdr:col>8</xdr:col>
      <xdr:colOff>219075</xdr:colOff>
      <xdr:row>187</xdr:row>
      <xdr:rowOff>174852</xdr:rowOff>
    </xdr:to>
    <xdr:pic>
      <xdr:nvPicPr>
        <xdr:cNvPr id="33" name="Image 32"/>
        <xdr:cNvPicPr>
          <a:picLocks noChangeAspect="1"/>
        </xdr:cNvPicPr>
      </xdr:nvPicPr>
      <xdr:blipFill>
        <a:blip xmlns:r="http://schemas.openxmlformats.org/officeDocument/2006/relationships" r:embed="rId3"/>
        <a:stretch>
          <a:fillRect/>
        </a:stretch>
      </xdr:blipFill>
      <xdr:spPr>
        <a:xfrm>
          <a:off x="10391775" y="18402300"/>
          <a:ext cx="142875" cy="146277"/>
        </a:xfrm>
        <a:prstGeom prst="rect">
          <a:avLst/>
        </a:prstGeom>
      </xdr:spPr>
    </xdr:pic>
    <xdr:clientData/>
  </xdr:twoCellAnchor>
  <xdr:twoCellAnchor>
    <xdr:from>
      <xdr:col>8</xdr:col>
      <xdr:colOff>76200</xdr:colOff>
      <xdr:row>188</xdr:row>
      <xdr:rowOff>38100</xdr:rowOff>
    </xdr:from>
    <xdr:to>
      <xdr:col>8</xdr:col>
      <xdr:colOff>219075</xdr:colOff>
      <xdr:row>189</xdr:row>
      <xdr:rowOff>3402</xdr:rowOff>
    </xdr:to>
    <xdr:pic>
      <xdr:nvPicPr>
        <xdr:cNvPr id="34" name="Image 33"/>
        <xdr:cNvPicPr>
          <a:picLocks noChangeAspect="1"/>
        </xdr:cNvPicPr>
      </xdr:nvPicPr>
      <xdr:blipFill>
        <a:blip xmlns:r="http://schemas.openxmlformats.org/officeDocument/2006/relationships" r:embed="rId3"/>
        <a:stretch>
          <a:fillRect/>
        </a:stretch>
      </xdr:blipFill>
      <xdr:spPr>
        <a:xfrm>
          <a:off x="10391775" y="18592800"/>
          <a:ext cx="142875" cy="146277"/>
        </a:xfrm>
        <a:prstGeom prst="rect">
          <a:avLst/>
        </a:prstGeom>
      </xdr:spPr>
    </xdr:pic>
    <xdr:clientData/>
  </xdr:twoCellAnchor>
  <xdr:twoCellAnchor>
    <xdr:from>
      <xdr:col>8</xdr:col>
      <xdr:colOff>76200</xdr:colOff>
      <xdr:row>193</xdr:row>
      <xdr:rowOff>28575</xdr:rowOff>
    </xdr:from>
    <xdr:to>
      <xdr:col>8</xdr:col>
      <xdr:colOff>219075</xdr:colOff>
      <xdr:row>193</xdr:row>
      <xdr:rowOff>174852</xdr:rowOff>
    </xdr:to>
    <xdr:pic>
      <xdr:nvPicPr>
        <xdr:cNvPr id="35" name="Image 34"/>
        <xdr:cNvPicPr>
          <a:picLocks noChangeAspect="1"/>
        </xdr:cNvPicPr>
      </xdr:nvPicPr>
      <xdr:blipFill>
        <a:blip xmlns:r="http://schemas.openxmlformats.org/officeDocument/2006/relationships" r:embed="rId3"/>
        <a:stretch>
          <a:fillRect/>
        </a:stretch>
      </xdr:blipFill>
      <xdr:spPr>
        <a:xfrm>
          <a:off x="10391775" y="19230975"/>
          <a:ext cx="142875" cy="146277"/>
        </a:xfrm>
        <a:prstGeom prst="rect">
          <a:avLst/>
        </a:prstGeom>
      </xdr:spPr>
    </xdr:pic>
    <xdr:clientData/>
  </xdr:twoCellAnchor>
  <xdr:twoCellAnchor>
    <xdr:from>
      <xdr:col>8</xdr:col>
      <xdr:colOff>76200</xdr:colOff>
      <xdr:row>194</xdr:row>
      <xdr:rowOff>28575</xdr:rowOff>
    </xdr:from>
    <xdr:to>
      <xdr:col>8</xdr:col>
      <xdr:colOff>219075</xdr:colOff>
      <xdr:row>194</xdr:row>
      <xdr:rowOff>174852</xdr:rowOff>
    </xdr:to>
    <xdr:pic>
      <xdr:nvPicPr>
        <xdr:cNvPr id="36" name="Image 35"/>
        <xdr:cNvPicPr>
          <a:picLocks noChangeAspect="1"/>
        </xdr:cNvPicPr>
      </xdr:nvPicPr>
      <xdr:blipFill>
        <a:blip xmlns:r="http://schemas.openxmlformats.org/officeDocument/2006/relationships" r:embed="rId3"/>
        <a:stretch>
          <a:fillRect/>
        </a:stretch>
      </xdr:blipFill>
      <xdr:spPr>
        <a:xfrm>
          <a:off x="10391775" y="19411950"/>
          <a:ext cx="142875" cy="146277"/>
        </a:xfrm>
        <a:prstGeom prst="rect">
          <a:avLst/>
        </a:prstGeom>
      </xdr:spPr>
    </xdr:pic>
    <xdr:clientData/>
  </xdr:twoCellAnchor>
  <xdr:twoCellAnchor>
    <xdr:from>
      <xdr:col>8</xdr:col>
      <xdr:colOff>76200</xdr:colOff>
      <xdr:row>195</xdr:row>
      <xdr:rowOff>38100</xdr:rowOff>
    </xdr:from>
    <xdr:to>
      <xdr:col>8</xdr:col>
      <xdr:colOff>219075</xdr:colOff>
      <xdr:row>196</xdr:row>
      <xdr:rowOff>3402</xdr:rowOff>
    </xdr:to>
    <xdr:pic>
      <xdr:nvPicPr>
        <xdr:cNvPr id="37" name="Image 36"/>
        <xdr:cNvPicPr>
          <a:picLocks noChangeAspect="1"/>
        </xdr:cNvPicPr>
      </xdr:nvPicPr>
      <xdr:blipFill>
        <a:blip xmlns:r="http://schemas.openxmlformats.org/officeDocument/2006/relationships" r:embed="rId3"/>
        <a:stretch>
          <a:fillRect/>
        </a:stretch>
      </xdr:blipFill>
      <xdr:spPr>
        <a:xfrm>
          <a:off x="10391775" y="19602450"/>
          <a:ext cx="142875" cy="146277"/>
        </a:xfrm>
        <a:prstGeom prst="rect">
          <a:avLst/>
        </a:prstGeom>
      </xdr:spPr>
    </xdr:pic>
    <xdr:clientData/>
  </xdr:twoCellAnchor>
  <xdr:oneCellAnchor>
    <xdr:from>
      <xdr:col>8</xdr:col>
      <xdr:colOff>76200</xdr:colOff>
      <xdr:row>196</xdr:row>
      <xdr:rowOff>38100</xdr:rowOff>
    </xdr:from>
    <xdr:ext cx="142875" cy="146277"/>
    <xdr:pic>
      <xdr:nvPicPr>
        <xdr:cNvPr id="38" name="Image 37"/>
        <xdr:cNvPicPr>
          <a:picLocks noChangeAspect="1"/>
        </xdr:cNvPicPr>
      </xdr:nvPicPr>
      <xdr:blipFill>
        <a:blip xmlns:r="http://schemas.openxmlformats.org/officeDocument/2006/relationships" r:embed="rId3"/>
        <a:stretch>
          <a:fillRect/>
        </a:stretch>
      </xdr:blipFill>
      <xdr:spPr>
        <a:xfrm>
          <a:off x="10391775" y="19783425"/>
          <a:ext cx="142875" cy="146277"/>
        </a:xfrm>
        <a:prstGeom prst="rect">
          <a:avLst/>
        </a:prstGeom>
      </xdr:spPr>
    </xdr:pic>
    <xdr:clientData/>
  </xdr:oneCellAnchor>
  <xdr:twoCellAnchor>
    <xdr:from>
      <xdr:col>8</xdr:col>
      <xdr:colOff>76200</xdr:colOff>
      <xdr:row>196</xdr:row>
      <xdr:rowOff>38100</xdr:rowOff>
    </xdr:from>
    <xdr:to>
      <xdr:col>8</xdr:col>
      <xdr:colOff>219075</xdr:colOff>
      <xdr:row>197</xdr:row>
      <xdr:rowOff>3402</xdr:rowOff>
    </xdr:to>
    <xdr:pic>
      <xdr:nvPicPr>
        <xdr:cNvPr id="39" name="Image 38"/>
        <xdr:cNvPicPr>
          <a:picLocks noChangeAspect="1"/>
        </xdr:cNvPicPr>
      </xdr:nvPicPr>
      <xdr:blipFill>
        <a:blip xmlns:r="http://schemas.openxmlformats.org/officeDocument/2006/relationships" r:embed="rId3"/>
        <a:stretch>
          <a:fillRect/>
        </a:stretch>
      </xdr:blipFill>
      <xdr:spPr>
        <a:xfrm>
          <a:off x="10391775" y="19783425"/>
          <a:ext cx="142875" cy="146277"/>
        </a:xfrm>
        <a:prstGeom prst="rect">
          <a:avLst/>
        </a:prstGeom>
      </xdr:spPr>
    </xdr:pic>
    <xdr:clientData/>
  </xdr:twoCellAnchor>
  <xdr:twoCellAnchor>
    <xdr:from>
      <xdr:col>8</xdr:col>
      <xdr:colOff>76200</xdr:colOff>
      <xdr:row>197</xdr:row>
      <xdr:rowOff>38100</xdr:rowOff>
    </xdr:from>
    <xdr:to>
      <xdr:col>8</xdr:col>
      <xdr:colOff>219075</xdr:colOff>
      <xdr:row>198</xdr:row>
      <xdr:rowOff>3402</xdr:rowOff>
    </xdr:to>
    <xdr:pic>
      <xdr:nvPicPr>
        <xdr:cNvPr id="40" name="Image 39"/>
        <xdr:cNvPicPr>
          <a:picLocks noChangeAspect="1"/>
        </xdr:cNvPicPr>
      </xdr:nvPicPr>
      <xdr:blipFill>
        <a:blip xmlns:r="http://schemas.openxmlformats.org/officeDocument/2006/relationships" r:embed="rId3"/>
        <a:stretch>
          <a:fillRect/>
        </a:stretch>
      </xdr:blipFill>
      <xdr:spPr>
        <a:xfrm>
          <a:off x="10391775" y="19964400"/>
          <a:ext cx="142875" cy="146277"/>
        </a:xfrm>
        <a:prstGeom prst="rect">
          <a:avLst/>
        </a:prstGeom>
      </xdr:spPr>
    </xdr:pic>
    <xdr:clientData/>
  </xdr:twoCellAnchor>
  <xdr:twoCellAnchor>
    <xdr:from>
      <xdr:col>8</xdr:col>
      <xdr:colOff>76200</xdr:colOff>
      <xdr:row>198</xdr:row>
      <xdr:rowOff>38100</xdr:rowOff>
    </xdr:from>
    <xdr:to>
      <xdr:col>8</xdr:col>
      <xdr:colOff>219075</xdr:colOff>
      <xdr:row>199</xdr:row>
      <xdr:rowOff>3402</xdr:rowOff>
    </xdr:to>
    <xdr:pic>
      <xdr:nvPicPr>
        <xdr:cNvPr id="41" name="Image 40"/>
        <xdr:cNvPicPr>
          <a:picLocks noChangeAspect="1"/>
        </xdr:cNvPicPr>
      </xdr:nvPicPr>
      <xdr:blipFill>
        <a:blip xmlns:r="http://schemas.openxmlformats.org/officeDocument/2006/relationships" r:embed="rId3"/>
        <a:stretch>
          <a:fillRect/>
        </a:stretch>
      </xdr:blipFill>
      <xdr:spPr>
        <a:xfrm>
          <a:off x="10391775" y="20145375"/>
          <a:ext cx="142875" cy="146277"/>
        </a:xfrm>
        <a:prstGeom prst="rect">
          <a:avLst/>
        </a:prstGeom>
      </xdr:spPr>
    </xdr:pic>
    <xdr:clientData/>
  </xdr:twoCellAnchor>
  <xdr:twoCellAnchor>
    <xdr:from>
      <xdr:col>8</xdr:col>
      <xdr:colOff>76200</xdr:colOff>
      <xdr:row>199</xdr:row>
      <xdr:rowOff>38100</xdr:rowOff>
    </xdr:from>
    <xdr:to>
      <xdr:col>8</xdr:col>
      <xdr:colOff>219075</xdr:colOff>
      <xdr:row>200</xdr:row>
      <xdr:rowOff>3402</xdr:rowOff>
    </xdr:to>
    <xdr:pic>
      <xdr:nvPicPr>
        <xdr:cNvPr id="42" name="Image 41"/>
        <xdr:cNvPicPr>
          <a:picLocks noChangeAspect="1"/>
        </xdr:cNvPicPr>
      </xdr:nvPicPr>
      <xdr:blipFill>
        <a:blip xmlns:r="http://schemas.openxmlformats.org/officeDocument/2006/relationships" r:embed="rId3"/>
        <a:stretch>
          <a:fillRect/>
        </a:stretch>
      </xdr:blipFill>
      <xdr:spPr>
        <a:xfrm>
          <a:off x="10391775" y="20326350"/>
          <a:ext cx="142875" cy="146277"/>
        </a:xfrm>
        <a:prstGeom prst="rect">
          <a:avLst/>
        </a:prstGeom>
      </xdr:spPr>
    </xdr:pic>
    <xdr:clientData/>
  </xdr:twoCellAnchor>
  <xdr:twoCellAnchor>
    <xdr:from>
      <xdr:col>8</xdr:col>
      <xdr:colOff>76200</xdr:colOff>
      <xdr:row>204</xdr:row>
      <xdr:rowOff>28575</xdr:rowOff>
    </xdr:from>
    <xdr:to>
      <xdr:col>8</xdr:col>
      <xdr:colOff>219075</xdr:colOff>
      <xdr:row>204</xdr:row>
      <xdr:rowOff>174852</xdr:rowOff>
    </xdr:to>
    <xdr:pic>
      <xdr:nvPicPr>
        <xdr:cNvPr id="43" name="Image 42"/>
        <xdr:cNvPicPr>
          <a:picLocks noChangeAspect="1"/>
        </xdr:cNvPicPr>
      </xdr:nvPicPr>
      <xdr:blipFill>
        <a:blip xmlns:r="http://schemas.openxmlformats.org/officeDocument/2006/relationships" r:embed="rId3"/>
        <a:stretch>
          <a:fillRect/>
        </a:stretch>
      </xdr:blipFill>
      <xdr:spPr>
        <a:xfrm>
          <a:off x="10391775" y="20964525"/>
          <a:ext cx="142875" cy="146277"/>
        </a:xfrm>
        <a:prstGeom prst="rect">
          <a:avLst/>
        </a:prstGeom>
      </xdr:spPr>
    </xdr:pic>
    <xdr:clientData/>
  </xdr:twoCellAnchor>
  <xdr:twoCellAnchor>
    <xdr:from>
      <xdr:col>8</xdr:col>
      <xdr:colOff>76200</xdr:colOff>
      <xdr:row>205</xdr:row>
      <xdr:rowOff>28575</xdr:rowOff>
    </xdr:from>
    <xdr:to>
      <xdr:col>8</xdr:col>
      <xdr:colOff>219075</xdr:colOff>
      <xdr:row>205</xdr:row>
      <xdr:rowOff>174852</xdr:rowOff>
    </xdr:to>
    <xdr:pic>
      <xdr:nvPicPr>
        <xdr:cNvPr id="44" name="Image 43"/>
        <xdr:cNvPicPr>
          <a:picLocks noChangeAspect="1"/>
        </xdr:cNvPicPr>
      </xdr:nvPicPr>
      <xdr:blipFill>
        <a:blip xmlns:r="http://schemas.openxmlformats.org/officeDocument/2006/relationships" r:embed="rId3"/>
        <a:stretch>
          <a:fillRect/>
        </a:stretch>
      </xdr:blipFill>
      <xdr:spPr>
        <a:xfrm>
          <a:off x="10391775" y="21145500"/>
          <a:ext cx="142875" cy="146277"/>
        </a:xfrm>
        <a:prstGeom prst="rect">
          <a:avLst/>
        </a:prstGeom>
      </xdr:spPr>
    </xdr:pic>
    <xdr:clientData/>
  </xdr:twoCellAnchor>
  <xdr:twoCellAnchor>
    <xdr:from>
      <xdr:col>8</xdr:col>
      <xdr:colOff>76200</xdr:colOff>
      <xdr:row>206</xdr:row>
      <xdr:rowOff>38100</xdr:rowOff>
    </xdr:from>
    <xdr:to>
      <xdr:col>8</xdr:col>
      <xdr:colOff>219075</xdr:colOff>
      <xdr:row>207</xdr:row>
      <xdr:rowOff>3402</xdr:rowOff>
    </xdr:to>
    <xdr:pic>
      <xdr:nvPicPr>
        <xdr:cNvPr id="45" name="Image 44"/>
        <xdr:cNvPicPr>
          <a:picLocks noChangeAspect="1"/>
        </xdr:cNvPicPr>
      </xdr:nvPicPr>
      <xdr:blipFill>
        <a:blip xmlns:r="http://schemas.openxmlformats.org/officeDocument/2006/relationships" r:embed="rId3"/>
        <a:stretch>
          <a:fillRect/>
        </a:stretch>
      </xdr:blipFill>
      <xdr:spPr>
        <a:xfrm>
          <a:off x="10391775" y="21336000"/>
          <a:ext cx="142875" cy="146277"/>
        </a:xfrm>
        <a:prstGeom prst="rect">
          <a:avLst/>
        </a:prstGeom>
      </xdr:spPr>
    </xdr:pic>
    <xdr:clientData/>
  </xdr:twoCellAnchor>
  <xdr:twoCellAnchor>
    <xdr:from>
      <xdr:col>2</xdr:col>
      <xdr:colOff>0</xdr:colOff>
      <xdr:row>209</xdr:row>
      <xdr:rowOff>19050</xdr:rowOff>
    </xdr:from>
    <xdr:to>
      <xdr:col>2</xdr:col>
      <xdr:colOff>219048</xdr:colOff>
      <xdr:row>209</xdr:row>
      <xdr:rowOff>228574</xdr:rowOff>
    </xdr:to>
    <xdr:pic>
      <xdr:nvPicPr>
        <xdr:cNvPr id="46" name="Image 45"/>
        <xdr:cNvPicPr>
          <a:picLocks noChangeAspect="1"/>
        </xdr:cNvPicPr>
      </xdr:nvPicPr>
      <xdr:blipFill>
        <a:blip xmlns:r="http://schemas.openxmlformats.org/officeDocument/2006/relationships" r:embed="rId4"/>
        <a:stretch>
          <a:fillRect/>
        </a:stretch>
      </xdr:blipFill>
      <xdr:spPr>
        <a:xfrm>
          <a:off x="447675" y="21869400"/>
          <a:ext cx="219048" cy="209524"/>
        </a:xfrm>
        <a:prstGeom prst="rect">
          <a:avLst/>
        </a:prstGeom>
      </xdr:spPr>
    </xdr:pic>
    <xdr:clientData/>
  </xdr:twoCellAnchor>
  <xdr:twoCellAnchor>
    <xdr:from>
      <xdr:col>2</xdr:col>
      <xdr:colOff>790575</xdr:colOff>
      <xdr:row>210</xdr:row>
      <xdr:rowOff>76200</xdr:rowOff>
    </xdr:from>
    <xdr:to>
      <xdr:col>2</xdr:col>
      <xdr:colOff>3047718</xdr:colOff>
      <xdr:row>212</xdr:row>
      <xdr:rowOff>123774</xdr:rowOff>
    </xdr:to>
    <xdr:pic>
      <xdr:nvPicPr>
        <xdr:cNvPr id="47" name="Image 46"/>
        <xdr:cNvPicPr>
          <a:picLocks noChangeAspect="1"/>
        </xdr:cNvPicPr>
      </xdr:nvPicPr>
      <xdr:blipFill>
        <a:blip xmlns:r="http://schemas.openxmlformats.org/officeDocument/2006/relationships" r:embed="rId5"/>
        <a:stretch>
          <a:fillRect/>
        </a:stretch>
      </xdr:blipFill>
      <xdr:spPr>
        <a:xfrm>
          <a:off x="1238250" y="22155150"/>
          <a:ext cx="2257143" cy="409524"/>
        </a:xfrm>
        <a:prstGeom prst="rect">
          <a:avLst/>
        </a:prstGeom>
      </xdr:spPr>
    </xdr:pic>
    <xdr:clientData/>
  </xdr:twoCellAnchor>
  <xdr:twoCellAnchor>
    <xdr:from>
      <xdr:col>2</xdr:col>
      <xdr:colOff>1304925</xdr:colOff>
      <xdr:row>224</xdr:row>
      <xdr:rowOff>38100</xdr:rowOff>
    </xdr:from>
    <xdr:to>
      <xdr:col>2</xdr:col>
      <xdr:colOff>2219325</xdr:colOff>
      <xdr:row>224</xdr:row>
      <xdr:rowOff>285750</xdr:rowOff>
    </xdr:to>
    <xdr:sp macro="" textlink="">
      <xdr:nvSpPr>
        <xdr:cNvPr id="48" name="Organigramme : Alternative 47"/>
        <xdr:cNvSpPr/>
      </xdr:nvSpPr>
      <xdr:spPr>
        <a:xfrm>
          <a:off x="1752600" y="25174575"/>
          <a:ext cx="914400" cy="247650"/>
        </a:xfrm>
        <a:prstGeom prst="flowChartAlternateProcess">
          <a:avLst/>
        </a:prstGeom>
        <a:solidFill>
          <a:srgbClr val="C55A11"/>
        </a:solidFill>
        <a:ln w="19050">
          <a:solidFill>
            <a:schemeClr val="bg1"/>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ctr"/>
        <a:lstStyle/>
        <a:p>
          <a:pPr algn="l"/>
          <a:r>
            <a:rPr lang="fr-FR" sz="1100" b="1">
              <a:latin typeface="Arial" panose="020B0604020202020204" pitchFamily="34" charset="0"/>
              <a:cs typeface="Arial" panose="020B0604020202020204" pitchFamily="34" charset="0"/>
            </a:rPr>
            <a:t>3TR</a:t>
          </a:r>
        </a:p>
      </xdr:txBody>
    </xdr:sp>
    <xdr:clientData/>
  </xdr:twoCellAnchor>
  <xdr:twoCellAnchor>
    <xdr:from>
      <xdr:col>2</xdr:col>
      <xdr:colOff>647700</xdr:colOff>
      <xdr:row>224</xdr:row>
      <xdr:rowOff>38100</xdr:rowOff>
    </xdr:from>
    <xdr:to>
      <xdr:col>2</xdr:col>
      <xdr:colOff>1352550</xdr:colOff>
      <xdr:row>224</xdr:row>
      <xdr:rowOff>285750</xdr:rowOff>
    </xdr:to>
    <xdr:sp macro="" textlink="">
      <xdr:nvSpPr>
        <xdr:cNvPr id="49" name="Organigramme : Alternative 48"/>
        <xdr:cNvSpPr/>
      </xdr:nvSpPr>
      <xdr:spPr>
        <a:xfrm>
          <a:off x="1095375" y="25174575"/>
          <a:ext cx="704850" cy="247650"/>
        </a:xfrm>
        <a:prstGeom prst="flowChartAlternateProcess">
          <a:avLst/>
        </a:prstGeom>
        <a:solidFill>
          <a:srgbClr val="0099CC"/>
        </a:solidFill>
        <a:ln w="19050">
          <a:solidFill>
            <a:schemeClr val="bg1"/>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ctr"/>
        <a:lstStyle/>
        <a:p>
          <a:pPr algn="l"/>
          <a:r>
            <a:rPr lang="fr-FR" sz="1100" b="1">
              <a:latin typeface="Arial" panose="020B0604020202020204" pitchFamily="34" charset="0"/>
              <a:cs typeface="Arial" panose="020B0604020202020204" pitchFamily="34" charset="0"/>
            </a:rPr>
            <a:t>SA2.013</a:t>
          </a:r>
        </a:p>
      </xdr:txBody>
    </xdr:sp>
    <xdr:clientData/>
  </xdr:twoCellAnchor>
  <xdr:twoCellAnchor>
    <xdr:from>
      <xdr:col>2</xdr:col>
      <xdr:colOff>66675</xdr:colOff>
      <xdr:row>224</xdr:row>
      <xdr:rowOff>38100</xdr:rowOff>
    </xdr:from>
    <xdr:to>
      <xdr:col>2</xdr:col>
      <xdr:colOff>676275</xdr:colOff>
      <xdr:row>224</xdr:row>
      <xdr:rowOff>285750</xdr:rowOff>
    </xdr:to>
    <xdr:sp macro="" textlink="">
      <xdr:nvSpPr>
        <xdr:cNvPr id="50" name="Organigramme : Alternative 49"/>
        <xdr:cNvSpPr/>
      </xdr:nvSpPr>
      <xdr:spPr>
        <a:xfrm>
          <a:off x="514350" y="25174575"/>
          <a:ext cx="609600" cy="247650"/>
        </a:xfrm>
        <a:prstGeom prst="flowChartAlternateProcess">
          <a:avLst/>
        </a:prstGeom>
        <a:solidFill>
          <a:srgbClr val="FFC000"/>
        </a:solidFill>
        <a:ln w="19050">
          <a:solidFill>
            <a:schemeClr val="bg1"/>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ctr"/>
        <a:lstStyle/>
        <a:p>
          <a:pPr algn="l"/>
          <a:r>
            <a:rPr lang="fr-FR" sz="1100" b="1">
              <a:latin typeface="Arial" panose="020B0604020202020204" pitchFamily="34" charset="0"/>
              <a:cs typeface="Arial" panose="020B0604020202020204" pitchFamily="34" charset="0"/>
            </a:rPr>
            <a:t>A3.02</a:t>
          </a:r>
        </a:p>
      </xdr:txBody>
    </xdr:sp>
    <xdr:clientData/>
  </xdr:twoCellAnchor>
  <xdr:twoCellAnchor>
    <xdr:from>
      <xdr:col>7</xdr:col>
      <xdr:colOff>0</xdr:colOff>
      <xdr:row>234</xdr:row>
      <xdr:rowOff>0</xdr:rowOff>
    </xdr:from>
    <xdr:to>
      <xdr:col>8</xdr:col>
      <xdr:colOff>895082</xdr:colOff>
      <xdr:row>234</xdr:row>
      <xdr:rowOff>371429</xdr:rowOff>
    </xdr:to>
    <xdr:pic>
      <xdr:nvPicPr>
        <xdr:cNvPr id="51" name="Image 50"/>
        <xdr:cNvPicPr>
          <a:picLocks noChangeAspect="1"/>
        </xdr:cNvPicPr>
      </xdr:nvPicPr>
      <xdr:blipFill>
        <a:blip xmlns:r="http://schemas.openxmlformats.org/officeDocument/2006/relationships" r:embed="rId6"/>
        <a:stretch>
          <a:fillRect/>
        </a:stretch>
      </xdr:blipFill>
      <xdr:spPr>
        <a:xfrm>
          <a:off x="9067800" y="26774775"/>
          <a:ext cx="2142857" cy="371429"/>
        </a:xfrm>
        <a:prstGeom prst="rect">
          <a:avLst/>
        </a:prstGeom>
      </xdr:spPr>
    </xdr:pic>
    <xdr:clientData/>
  </xdr:twoCellAnchor>
  <xdr:twoCellAnchor>
    <xdr:from>
      <xdr:col>2</xdr:col>
      <xdr:colOff>35091</xdr:colOff>
      <xdr:row>258</xdr:row>
      <xdr:rowOff>39101</xdr:rowOff>
    </xdr:from>
    <xdr:to>
      <xdr:col>2</xdr:col>
      <xdr:colOff>238098</xdr:colOff>
      <xdr:row>258</xdr:row>
      <xdr:rowOff>257143</xdr:rowOff>
    </xdr:to>
    <xdr:pic>
      <xdr:nvPicPr>
        <xdr:cNvPr id="56" name="Image 55"/>
        <xdr:cNvPicPr>
          <a:picLocks noChangeAspect="1"/>
        </xdr:cNvPicPr>
      </xdr:nvPicPr>
      <xdr:blipFill rotWithShape="1">
        <a:blip xmlns:r="http://schemas.openxmlformats.org/officeDocument/2006/relationships" r:embed="rId7"/>
        <a:srcRect l="3110" t="11848" b="1"/>
        <a:stretch/>
      </xdr:blipFill>
      <xdr:spPr>
        <a:xfrm>
          <a:off x="482766" y="30538151"/>
          <a:ext cx="203007" cy="218042"/>
        </a:xfrm>
        <a:prstGeom prst="rect">
          <a:avLst/>
        </a:prstGeom>
      </xdr:spPr>
    </xdr:pic>
    <xdr:clientData/>
  </xdr:twoCellAnchor>
  <xdr:twoCellAnchor>
    <xdr:from>
      <xdr:col>6</xdr:col>
      <xdr:colOff>590550</xdr:colOff>
      <xdr:row>266</xdr:row>
      <xdr:rowOff>0</xdr:rowOff>
    </xdr:from>
    <xdr:to>
      <xdr:col>8</xdr:col>
      <xdr:colOff>914062</xdr:colOff>
      <xdr:row>267</xdr:row>
      <xdr:rowOff>180930</xdr:rowOff>
    </xdr:to>
    <xdr:pic>
      <xdr:nvPicPr>
        <xdr:cNvPr id="57" name="Image 56"/>
        <xdr:cNvPicPr>
          <a:picLocks noChangeAspect="1"/>
        </xdr:cNvPicPr>
      </xdr:nvPicPr>
      <xdr:blipFill>
        <a:blip xmlns:r="http://schemas.openxmlformats.org/officeDocument/2006/relationships" r:embed="rId8"/>
        <a:stretch>
          <a:fillRect/>
        </a:stretch>
      </xdr:blipFill>
      <xdr:spPr>
        <a:xfrm>
          <a:off x="8524875" y="30756225"/>
          <a:ext cx="2704762" cy="361905"/>
        </a:xfrm>
        <a:prstGeom prst="rect">
          <a:avLst/>
        </a:prstGeom>
      </xdr:spPr>
    </xdr:pic>
    <xdr:clientData/>
  </xdr:twoCellAnchor>
  <xdr:twoCellAnchor>
    <xdr:from>
      <xdr:col>6</xdr:col>
      <xdr:colOff>571500</xdr:colOff>
      <xdr:row>258</xdr:row>
      <xdr:rowOff>228600</xdr:rowOff>
    </xdr:from>
    <xdr:to>
      <xdr:col>8</xdr:col>
      <xdr:colOff>895012</xdr:colOff>
      <xdr:row>260</xdr:row>
      <xdr:rowOff>190449</xdr:rowOff>
    </xdr:to>
    <xdr:pic>
      <xdr:nvPicPr>
        <xdr:cNvPr id="2" name="Image 1"/>
        <xdr:cNvPicPr>
          <a:picLocks noChangeAspect="1"/>
        </xdr:cNvPicPr>
      </xdr:nvPicPr>
      <xdr:blipFill>
        <a:blip xmlns:r="http://schemas.openxmlformats.org/officeDocument/2006/relationships" r:embed="rId9"/>
        <a:stretch>
          <a:fillRect/>
        </a:stretch>
      </xdr:blipFill>
      <xdr:spPr>
        <a:xfrm>
          <a:off x="8505825" y="37366575"/>
          <a:ext cx="2704762" cy="409524"/>
        </a:xfrm>
        <a:prstGeom prst="rect">
          <a:avLst/>
        </a:prstGeom>
      </xdr:spPr>
    </xdr:pic>
    <xdr:clientData/>
  </xdr:twoCellAnchor>
  <xdr:twoCellAnchor>
    <xdr:from>
      <xdr:col>2</xdr:col>
      <xdr:colOff>1304925</xdr:colOff>
      <xdr:row>243</xdr:row>
      <xdr:rowOff>38100</xdr:rowOff>
    </xdr:from>
    <xdr:to>
      <xdr:col>2</xdr:col>
      <xdr:colOff>2219325</xdr:colOff>
      <xdr:row>243</xdr:row>
      <xdr:rowOff>285750</xdr:rowOff>
    </xdr:to>
    <xdr:sp macro="" textlink="">
      <xdr:nvSpPr>
        <xdr:cNvPr id="27" name="Organigramme : Alternative 26"/>
        <xdr:cNvSpPr/>
      </xdr:nvSpPr>
      <xdr:spPr>
        <a:xfrm>
          <a:off x="1752600" y="38652450"/>
          <a:ext cx="914400" cy="247650"/>
        </a:xfrm>
        <a:prstGeom prst="flowChartAlternateProcess">
          <a:avLst/>
        </a:prstGeom>
        <a:solidFill>
          <a:srgbClr val="C55A11"/>
        </a:solidFill>
        <a:ln w="19050">
          <a:solidFill>
            <a:schemeClr val="bg1"/>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ctr"/>
        <a:lstStyle/>
        <a:p>
          <a:pPr algn="l"/>
          <a:r>
            <a:rPr lang="fr-FR" sz="1100" b="1">
              <a:latin typeface="Arial" panose="020B0604020202020204" pitchFamily="34" charset="0"/>
              <a:cs typeface="Arial" panose="020B0604020202020204" pitchFamily="34" charset="0"/>
            </a:rPr>
            <a:t>1ER.15.03</a:t>
          </a:r>
        </a:p>
      </xdr:txBody>
    </xdr:sp>
    <xdr:clientData/>
  </xdr:twoCellAnchor>
  <xdr:twoCellAnchor>
    <xdr:from>
      <xdr:col>2</xdr:col>
      <xdr:colOff>647700</xdr:colOff>
      <xdr:row>243</xdr:row>
      <xdr:rowOff>38100</xdr:rowOff>
    </xdr:from>
    <xdr:to>
      <xdr:col>2</xdr:col>
      <xdr:colOff>1352550</xdr:colOff>
      <xdr:row>243</xdr:row>
      <xdr:rowOff>285750</xdr:rowOff>
    </xdr:to>
    <xdr:sp macro="" textlink="">
      <xdr:nvSpPr>
        <xdr:cNvPr id="28" name="Organigramme : Alternative 27"/>
        <xdr:cNvSpPr/>
      </xdr:nvSpPr>
      <xdr:spPr>
        <a:xfrm>
          <a:off x="1095375" y="38652450"/>
          <a:ext cx="704850" cy="247650"/>
        </a:xfrm>
        <a:prstGeom prst="flowChartAlternateProcess">
          <a:avLst/>
        </a:prstGeom>
        <a:solidFill>
          <a:srgbClr val="0099CC"/>
        </a:solidFill>
        <a:ln w="19050">
          <a:solidFill>
            <a:schemeClr val="bg1"/>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ctr"/>
        <a:lstStyle/>
        <a:p>
          <a:pPr algn="l"/>
          <a:r>
            <a:rPr lang="fr-FR" sz="1100" b="1">
              <a:latin typeface="Arial" panose="020B0604020202020204" pitchFamily="34" charset="0"/>
              <a:cs typeface="Arial" panose="020B0604020202020204" pitchFamily="34" charset="0"/>
            </a:rPr>
            <a:t>SA2.013</a:t>
          </a:r>
        </a:p>
      </xdr:txBody>
    </xdr:sp>
    <xdr:clientData/>
  </xdr:twoCellAnchor>
  <xdr:twoCellAnchor>
    <xdr:from>
      <xdr:col>2</xdr:col>
      <xdr:colOff>66675</xdr:colOff>
      <xdr:row>243</xdr:row>
      <xdr:rowOff>38100</xdr:rowOff>
    </xdr:from>
    <xdr:to>
      <xdr:col>2</xdr:col>
      <xdr:colOff>676275</xdr:colOff>
      <xdr:row>243</xdr:row>
      <xdr:rowOff>285750</xdr:rowOff>
    </xdr:to>
    <xdr:sp macro="" textlink="">
      <xdr:nvSpPr>
        <xdr:cNvPr id="29" name="Organigramme : Alternative 28"/>
        <xdr:cNvSpPr/>
      </xdr:nvSpPr>
      <xdr:spPr>
        <a:xfrm>
          <a:off x="514350" y="38652450"/>
          <a:ext cx="609600" cy="247650"/>
        </a:xfrm>
        <a:prstGeom prst="flowChartAlternateProcess">
          <a:avLst/>
        </a:prstGeom>
        <a:solidFill>
          <a:srgbClr val="FFC000"/>
        </a:solidFill>
        <a:ln w="19050">
          <a:solidFill>
            <a:schemeClr val="bg1"/>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ctr"/>
        <a:lstStyle/>
        <a:p>
          <a:pPr algn="l"/>
          <a:r>
            <a:rPr lang="fr-FR" sz="1100" b="1">
              <a:latin typeface="Arial" panose="020B0604020202020204" pitchFamily="34" charset="0"/>
              <a:cs typeface="Arial" panose="020B0604020202020204" pitchFamily="34" charset="0"/>
            </a:rPr>
            <a:t>A3.02</a:t>
          </a:r>
        </a:p>
      </xdr:txBody>
    </xdr:sp>
    <xdr:clientData/>
  </xdr:twoCellAnchor>
  <xdr:twoCellAnchor>
    <xdr:from>
      <xdr:col>7</xdr:col>
      <xdr:colOff>0</xdr:colOff>
      <xdr:row>253</xdr:row>
      <xdr:rowOff>0</xdr:rowOff>
    </xdr:from>
    <xdr:to>
      <xdr:col>8</xdr:col>
      <xdr:colOff>895082</xdr:colOff>
      <xdr:row>253</xdr:row>
      <xdr:rowOff>371429</xdr:rowOff>
    </xdr:to>
    <xdr:pic>
      <xdr:nvPicPr>
        <xdr:cNvPr id="52" name="Image 51"/>
        <xdr:cNvPicPr>
          <a:picLocks noChangeAspect="1"/>
        </xdr:cNvPicPr>
      </xdr:nvPicPr>
      <xdr:blipFill>
        <a:blip xmlns:r="http://schemas.openxmlformats.org/officeDocument/2006/relationships" r:embed="rId6"/>
        <a:stretch>
          <a:fillRect/>
        </a:stretch>
      </xdr:blipFill>
      <xdr:spPr>
        <a:xfrm>
          <a:off x="9277350" y="40062150"/>
          <a:ext cx="2142857" cy="371429"/>
        </a:xfrm>
        <a:prstGeom prst="rect">
          <a:avLst/>
        </a:prstGeom>
      </xdr:spPr>
    </xdr:pic>
    <xdr:clientData/>
  </xdr:twoCellAnchor>
  <xdr:twoCellAnchor>
    <xdr:from>
      <xdr:col>2</xdr:col>
      <xdr:colOff>19050</xdr:colOff>
      <xdr:row>7</xdr:row>
      <xdr:rowOff>19050</xdr:rowOff>
    </xdr:from>
    <xdr:to>
      <xdr:col>2</xdr:col>
      <xdr:colOff>219075</xdr:colOff>
      <xdr:row>7</xdr:row>
      <xdr:rowOff>219075</xdr:rowOff>
    </xdr:to>
    <xdr:pic>
      <xdr:nvPicPr>
        <xdr:cNvPr id="3" name="Image 2"/>
        <xdr:cNvPicPr>
          <a:picLocks noChangeAspect="1"/>
        </xdr:cNvPicPr>
      </xdr:nvPicPr>
      <xdr:blipFill>
        <a:blip xmlns:r="http://schemas.openxmlformats.org/officeDocument/2006/relationships" r:embed="rId10"/>
        <a:stretch>
          <a:fillRect/>
        </a:stretch>
      </xdr:blipFill>
      <xdr:spPr>
        <a:xfrm>
          <a:off x="466725" y="1343025"/>
          <a:ext cx="200025" cy="200025"/>
        </a:xfrm>
        <a:prstGeom prst="rect">
          <a:avLst/>
        </a:prstGeom>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diagecoflux.bpifrance.fr/a-propos" TargetMode="External"/><Relationship Id="rId7" Type="http://schemas.openxmlformats.org/officeDocument/2006/relationships/comments" Target="../comments1.xml"/><Relationship Id="rId2" Type="http://schemas.openxmlformats.org/officeDocument/2006/relationships/hyperlink" Target="https://agirpourlatransition.ademe.fr/entreprises/dispositif-aide/tremplin-transition-ecologique-pme" TargetMode="External"/><Relationship Id="rId1" Type="http://schemas.openxmlformats.org/officeDocument/2006/relationships/hyperlink" Target="https://agirpourlatransition.ademe.fr/entreprises/dispositif-aide/tremplin-transition-ecologique-pme" TargetMode="External"/><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7" Type="http://schemas.openxmlformats.org/officeDocument/2006/relationships/ctrlProp" Target="../ctrlProps/ctrlProp4.x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3.xml.rels><?xml version="1.0" encoding="UTF-8" standalone="yes"?>
<Relationships xmlns="http://schemas.openxmlformats.org/package/2006/relationships"><Relationship Id="rId8" Type="http://schemas.openxmlformats.org/officeDocument/2006/relationships/hyperlink" Target="https://jechangemavoiture.gouv.fr/jcmv/" TargetMode="External"/><Relationship Id="rId13" Type="http://schemas.openxmlformats.org/officeDocument/2006/relationships/hyperlink" Target="http://www.base-impacts.ademe.fr/" TargetMode="External"/><Relationship Id="rId18" Type="http://schemas.openxmlformats.org/officeDocument/2006/relationships/hyperlink" Target="https://www.economie.gouv.fr/plan-de-relance/profils/entreprises/credit-impot-renovation-energetique-tpepme" TargetMode="External"/><Relationship Id="rId26" Type="http://schemas.openxmlformats.org/officeDocument/2006/relationships/hyperlink" Target="https://www.economie.gouv.fr/plan-de-relance/profils/entreprises/credit-impot-renovation-energetique-tpepme" TargetMode="External"/><Relationship Id="rId3" Type="http://schemas.openxmlformats.org/officeDocument/2006/relationships/hyperlink" Target="https://actinitiative.org/act-implementations/" TargetMode="External"/><Relationship Id="rId21" Type="http://schemas.openxmlformats.org/officeDocument/2006/relationships/hyperlink" Target="https://www.economie.gouv.fr/plan-de-relance/profils/entreprises/credit-impot-renovation-energetique-tpepme" TargetMode="External"/><Relationship Id="rId34" Type="http://schemas.openxmlformats.org/officeDocument/2006/relationships/hyperlink" Target="https://ec.europa.eu/environment/ecolabel/products-groups-and-criteria.html" TargetMode="External"/><Relationship Id="rId7" Type="http://schemas.openxmlformats.org/officeDocument/2006/relationships/hyperlink" Target="https://www.ademe.fr/expertises/mobilite-transports/passer-a-laction/plan-mobilite-employeur" TargetMode="External"/><Relationship Id="rId12" Type="http://schemas.openxmlformats.org/officeDocument/2006/relationships/hyperlink" Target="https://bofip.impots.gouv.fr/bofip/10630-PGP.html/identifiant=BOI-IS-RICI-20-30-20190213" TargetMode="External"/><Relationship Id="rId17" Type="http://schemas.openxmlformats.org/officeDocument/2006/relationships/hyperlink" Target="https://www.economie.gouv.fr/plan-de-relance/profils/entreprises/credit-impot-renovation-energetique-tpepme" TargetMode="External"/><Relationship Id="rId25" Type="http://schemas.openxmlformats.org/officeDocument/2006/relationships/hyperlink" Target="https://www.economie.gouv.fr/plan-de-relance/profils/entreprises/credit-impot-renovation-energetique-tpepme" TargetMode="External"/><Relationship Id="rId33" Type="http://schemas.openxmlformats.org/officeDocument/2006/relationships/hyperlink" Target="https://www.legifrance.gouv.fr/jorf/id/JORFTEXT000041780558" TargetMode="External"/><Relationship Id="rId38" Type="http://schemas.openxmlformats.org/officeDocument/2006/relationships/comments" Target="../comments2.xml"/><Relationship Id="rId2" Type="http://schemas.openxmlformats.org/officeDocument/2006/relationships/hyperlink" Target="https://www.bilans-ges.ademe.fr/" TargetMode="External"/><Relationship Id="rId16" Type="http://schemas.openxmlformats.org/officeDocument/2006/relationships/hyperlink" Target="https://www.economie.gouv.fr/plan-de-relance/profils/entreprises/credit-impot-renovation-energetique-tpepme" TargetMode="External"/><Relationship Id="rId20" Type="http://schemas.openxmlformats.org/officeDocument/2006/relationships/hyperlink" Target="https://www.economie.gouv.fr/plan-de-relance/profils/entreprises/credit-impot-renovation-energetique-tpepme" TargetMode="External"/><Relationship Id="rId29" Type="http://schemas.openxmlformats.org/officeDocument/2006/relationships/hyperlink" Target="https://www.economie.gouv.fr/plan-de-relance/profils/entreprises/credit-impot-renovation-energetique-tpepme" TargetMode="External"/><Relationship Id="rId1" Type="http://schemas.openxmlformats.org/officeDocument/2006/relationships/hyperlink" Target="https://actinitiative.org/act-implementations/" TargetMode="External"/><Relationship Id="rId6" Type="http://schemas.openxmlformats.org/officeDocument/2006/relationships/hyperlink" Target="https://www.economie.gouv.fr/plan-de-relance/profils/entreprises/credit-impot-renovation-energetique-tpepme" TargetMode="External"/><Relationship Id="rId11" Type="http://schemas.openxmlformats.org/officeDocument/2006/relationships/hyperlink" Target="https://bofip.impots.gouv.fr/bofip/10630-PGP.html/identifiant=BOI-IS-RICI-20-30-20190213" TargetMode="External"/><Relationship Id="rId24" Type="http://schemas.openxmlformats.org/officeDocument/2006/relationships/hyperlink" Target="https://www.economie.gouv.fr/plan-de-relance/profils/entreprises/credit-impot-renovation-energetique-tpepme" TargetMode="External"/><Relationship Id="rId32" Type="http://schemas.openxmlformats.org/officeDocument/2006/relationships/hyperlink" Target="https://www.legifrance.gouv.fr/jorf/id/JORFTEXT000041780558" TargetMode="External"/><Relationship Id="rId37" Type="http://schemas.openxmlformats.org/officeDocument/2006/relationships/vmlDrawing" Target="../drawings/vmlDrawing3.vml"/><Relationship Id="rId5" Type="http://schemas.openxmlformats.org/officeDocument/2006/relationships/hyperlink" Target="https://www.ademe.fr/audit-energetique-batiments" TargetMode="External"/><Relationship Id="rId15" Type="http://schemas.openxmlformats.org/officeDocument/2006/relationships/hyperlink" Target="https://agirpourlatransition.ademe.fr/particuliers/maison/jardinage/compost-a-faire-tas-bac" TargetMode="External"/><Relationship Id="rId23" Type="http://schemas.openxmlformats.org/officeDocument/2006/relationships/hyperlink" Target="https://www.economie.gouv.fr/plan-de-relance/profils/entreprises/credit-impot-renovation-energetique-tpepme" TargetMode="External"/><Relationship Id="rId28" Type="http://schemas.openxmlformats.org/officeDocument/2006/relationships/hyperlink" Target="https://www.economie.gouv.fr/plan-de-relance/profils/entreprises/credit-impot-renovation-energetique-tpepme" TargetMode="External"/><Relationship Id="rId36" Type="http://schemas.openxmlformats.org/officeDocument/2006/relationships/printerSettings" Target="../printerSettings/printerSettings3.bin"/><Relationship Id="rId10" Type="http://schemas.openxmlformats.org/officeDocument/2006/relationships/hyperlink" Target="https://www.legifrance.gouv.fr/jorf/id/JORFTEXT000041780558" TargetMode="External"/><Relationship Id="rId19" Type="http://schemas.openxmlformats.org/officeDocument/2006/relationships/hyperlink" Target="https://www.economie.gouv.fr/plan-de-relance/profils/entreprises/credit-impot-renovation-energetique-tpepme" TargetMode="External"/><Relationship Id="rId31" Type="http://schemas.openxmlformats.org/officeDocument/2006/relationships/hyperlink" Target="https://jechangemavoiture.gouv.fr/jcmv/" TargetMode="External"/><Relationship Id="rId4" Type="http://schemas.openxmlformats.org/officeDocument/2006/relationships/hyperlink" Target="https://www.ademe.fr/lademe/presentation-lademe/liste-implantations-lademe" TargetMode="External"/><Relationship Id="rId9" Type="http://schemas.openxmlformats.org/officeDocument/2006/relationships/hyperlink" Target="https://bofip.impots.gouv.fr/bofip/1445-PGP.html/identifiant%3DBOI-BIC-AMT-20-30-10-20191218" TargetMode="External"/><Relationship Id="rId14" Type="http://schemas.openxmlformats.org/officeDocument/2006/relationships/hyperlink" Target="https://www.ademe.fr/expertises/consommer-autrement/passer-a-laction/reconnaitre-produit-plus-respectueux-lenvironnement/dossier/laffichage-environnemental/affichage-environnemental-deploiement-via-delegation-service-public" TargetMode="External"/><Relationship Id="rId22" Type="http://schemas.openxmlformats.org/officeDocument/2006/relationships/hyperlink" Target="https://www.economie.gouv.fr/plan-de-relance/profils/entreprises/credit-impot-renovation-energetique-tpepme" TargetMode="External"/><Relationship Id="rId27" Type="http://schemas.openxmlformats.org/officeDocument/2006/relationships/hyperlink" Target="https://www.economie.gouv.fr/plan-de-relance/profils/entreprises/credit-impot-renovation-energetique-tpepme" TargetMode="External"/><Relationship Id="rId30" Type="http://schemas.openxmlformats.org/officeDocument/2006/relationships/hyperlink" Target="https://jechangemavoiture.gouv.fr/jcmv/" TargetMode="External"/><Relationship Id="rId35" Type="http://schemas.openxmlformats.org/officeDocument/2006/relationships/hyperlink" Target="https://agirpourlatransition.ademe.fr/particuliers/maison/jardinage/compost-a-faire-tas-bac" TargetMode="Externa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7">
    <tabColor theme="4" tint="0.79998168889431442"/>
    <pageSetUpPr fitToPage="1"/>
  </sheetPr>
  <dimension ref="A8:N74"/>
  <sheetViews>
    <sheetView showGridLines="0" showRowColHeaders="0" zoomScaleNormal="100" workbookViewId="0">
      <selection activeCell="B11" sqref="B11:N11"/>
    </sheetView>
  </sheetViews>
  <sheetFormatPr baseColWidth="10" defaultRowHeight="18.75" x14ac:dyDescent="0.3"/>
  <cols>
    <col min="1" max="1" width="2.42578125" style="298" customWidth="1"/>
    <col min="2" max="16384" width="11.42578125" style="281"/>
  </cols>
  <sheetData>
    <row r="8" spans="2:14" hidden="1" x14ac:dyDescent="0.3"/>
    <row r="9" spans="2:14" ht="5.25" customHeight="1" x14ac:dyDescent="0.3"/>
    <row r="11" spans="2:14" ht="33.75" customHeight="1" x14ac:dyDescent="0.3">
      <c r="B11" s="336" t="s">
        <v>104998</v>
      </c>
      <c r="C11" s="336"/>
      <c r="D11" s="336"/>
      <c r="E11" s="336"/>
      <c r="F11" s="336"/>
      <c r="G11" s="336"/>
      <c r="H11" s="336"/>
      <c r="I11" s="336"/>
      <c r="J11" s="336"/>
      <c r="K11" s="336"/>
      <c r="L11" s="336"/>
      <c r="M11" s="336"/>
      <c r="N11" s="336"/>
    </row>
    <row r="13" spans="2:14" x14ac:dyDescent="0.3">
      <c r="B13" s="327" t="s">
        <v>105173</v>
      </c>
      <c r="C13" s="327"/>
      <c r="D13" s="327"/>
      <c r="E13" s="327"/>
      <c r="F13" s="327"/>
      <c r="G13" s="327"/>
      <c r="H13" s="327"/>
      <c r="I13" s="327"/>
      <c r="J13" s="327"/>
      <c r="K13" s="327"/>
      <c r="L13" s="327"/>
      <c r="M13" s="327"/>
      <c r="N13" s="327"/>
    </row>
    <row r="14" spans="2:14" ht="7.5" customHeight="1" x14ac:dyDescent="0.3"/>
    <row r="15" spans="2:14" x14ac:dyDescent="0.3">
      <c r="B15" s="327" t="s">
        <v>105202</v>
      </c>
      <c r="C15" s="327"/>
      <c r="D15" s="327"/>
      <c r="E15" s="327"/>
      <c r="F15" s="327"/>
      <c r="G15" s="327"/>
      <c r="H15" s="327"/>
      <c r="I15" s="327"/>
      <c r="J15" s="327"/>
      <c r="K15" s="327"/>
      <c r="L15" s="327"/>
      <c r="M15" s="327"/>
      <c r="N15" s="327"/>
    </row>
    <row r="16" spans="2:14" ht="7.5" customHeight="1" x14ac:dyDescent="0.3"/>
    <row r="17" spans="1:14" x14ac:dyDescent="0.3">
      <c r="B17" s="329" t="s">
        <v>105160</v>
      </c>
      <c r="C17" s="329"/>
      <c r="D17" s="329"/>
      <c r="E17" s="329"/>
      <c r="F17" s="329"/>
      <c r="G17" s="329"/>
      <c r="H17" s="329"/>
      <c r="I17" s="329"/>
      <c r="J17" s="329"/>
      <c r="K17" s="329"/>
      <c r="L17" s="329"/>
      <c r="M17" s="329"/>
      <c r="N17" s="329"/>
    </row>
    <row r="18" spans="1:14" x14ac:dyDescent="0.3">
      <c r="B18" s="282"/>
      <c r="C18" s="282"/>
      <c r="D18" s="282"/>
      <c r="E18" s="282"/>
      <c r="F18" s="282"/>
      <c r="G18" s="282"/>
      <c r="H18" s="282"/>
      <c r="I18" s="282"/>
      <c r="J18" s="282"/>
      <c r="K18" s="282"/>
      <c r="L18" s="282"/>
      <c r="M18" s="282"/>
      <c r="N18" s="282"/>
    </row>
    <row r="19" spans="1:14" x14ac:dyDescent="0.3">
      <c r="B19" s="331" t="s">
        <v>105182</v>
      </c>
      <c r="C19" s="332"/>
      <c r="D19" s="332"/>
      <c r="E19" s="332"/>
      <c r="F19" s="332"/>
      <c r="G19" s="332"/>
      <c r="H19" s="332"/>
      <c r="I19" s="332"/>
      <c r="J19" s="332"/>
      <c r="K19" s="332"/>
      <c r="L19" s="332"/>
      <c r="M19" s="332"/>
      <c r="N19" s="332"/>
    </row>
    <row r="20" spans="1:14" ht="7.5" customHeight="1" x14ac:dyDescent="0.3"/>
    <row r="21" spans="1:14" ht="145.5" customHeight="1" x14ac:dyDescent="0.25">
      <c r="A21" s="299" t="s">
        <v>104735</v>
      </c>
      <c r="B21" s="337" t="s">
        <v>105315</v>
      </c>
      <c r="C21" s="338"/>
      <c r="D21" s="338"/>
      <c r="E21" s="338"/>
      <c r="F21" s="338"/>
      <c r="G21" s="338"/>
      <c r="H21" s="338"/>
      <c r="I21" s="338"/>
      <c r="J21" s="338"/>
      <c r="K21" s="338"/>
      <c r="L21" s="338"/>
      <c r="M21" s="338"/>
      <c r="N21" s="339"/>
    </row>
    <row r="22" spans="1:14" ht="13.5" customHeight="1" x14ac:dyDescent="0.3">
      <c r="B22" s="297"/>
      <c r="C22" s="297"/>
      <c r="D22" s="297"/>
      <c r="E22" s="297"/>
      <c r="F22" s="297"/>
      <c r="G22" s="297"/>
      <c r="H22" s="297"/>
      <c r="I22" s="297"/>
      <c r="J22" s="297"/>
      <c r="K22" s="297"/>
      <c r="L22" s="297"/>
      <c r="M22" s="297"/>
      <c r="N22" s="297"/>
    </row>
    <row r="23" spans="1:14" ht="13.5" customHeight="1" x14ac:dyDescent="0.3">
      <c r="B23" s="340" t="s">
        <v>105314</v>
      </c>
      <c r="C23" s="340"/>
      <c r="D23" s="340"/>
      <c r="E23" s="340"/>
      <c r="F23" s="340"/>
      <c r="G23" s="340"/>
      <c r="H23" s="340"/>
      <c r="I23" s="340"/>
      <c r="J23" s="340"/>
      <c r="K23" s="340"/>
      <c r="L23" s="340"/>
      <c r="M23" s="340"/>
      <c r="N23" s="340"/>
    </row>
    <row r="24" spans="1:14" x14ac:dyDescent="0.3">
      <c r="B24" s="327" t="s">
        <v>105214</v>
      </c>
      <c r="C24" s="327"/>
      <c r="D24" s="327"/>
      <c r="E24" s="327"/>
      <c r="F24" s="327"/>
      <c r="G24" s="327"/>
      <c r="H24" s="327"/>
      <c r="I24" s="327"/>
      <c r="J24" s="327"/>
      <c r="K24" s="327"/>
      <c r="L24" s="327"/>
      <c r="M24" s="327"/>
      <c r="N24" s="327"/>
    </row>
    <row r="25" spans="1:14" ht="15" customHeight="1" x14ac:dyDescent="0.3">
      <c r="B25" s="335" t="s">
        <v>105215</v>
      </c>
      <c r="C25" s="335"/>
      <c r="D25" s="335"/>
      <c r="E25" s="335"/>
      <c r="F25" s="335"/>
      <c r="G25" s="335"/>
      <c r="H25" s="335"/>
      <c r="I25" s="283"/>
      <c r="J25" s="284"/>
      <c r="K25" s="284"/>
      <c r="L25" s="284"/>
      <c r="M25" s="284"/>
      <c r="N25" s="284"/>
    </row>
    <row r="27" spans="1:14" x14ac:dyDescent="0.3">
      <c r="B27" s="331" t="s">
        <v>105174</v>
      </c>
      <c r="C27" s="332"/>
      <c r="D27" s="332"/>
      <c r="E27" s="332"/>
      <c r="F27" s="332"/>
      <c r="G27" s="332"/>
      <c r="H27" s="332"/>
      <c r="I27" s="332"/>
      <c r="J27" s="332"/>
      <c r="K27" s="332"/>
      <c r="L27" s="332"/>
      <c r="M27" s="332"/>
      <c r="N27" s="332"/>
    </row>
    <row r="28" spans="1:14" ht="7.5" customHeight="1" x14ac:dyDescent="0.3"/>
    <row r="29" spans="1:14" x14ac:dyDescent="0.3">
      <c r="B29" s="334" t="s">
        <v>105161</v>
      </c>
      <c r="C29" s="334"/>
      <c r="D29" s="334"/>
      <c r="E29" s="334"/>
      <c r="F29" s="334"/>
      <c r="G29" s="334"/>
      <c r="H29" s="334"/>
      <c r="I29" s="334"/>
      <c r="J29" s="334"/>
      <c r="K29" s="334"/>
      <c r="L29" s="334"/>
      <c r="M29" s="334"/>
      <c r="N29" s="334"/>
    </row>
    <row r="30" spans="1:14" x14ac:dyDescent="0.3">
      <c r="B30" s="327" t="s">
        <v>105175</v>
      </c>
      <c r="C30" s="327"/>
      <c r="D30" s="327"/>
      <c r="E30" s="327"/>
      <c r="F30" s="327"/>
      <c r="G30" s="327"/>
      <c r="H30" s="327"/>
      <c r="I30" s="327"/>
      <c r="J30" s="327"/>
      <c r="K30" s="327"/>
      <c r="L30" s="327"/>
      <c r="M30" s="327"/>
      <c r="N30" s="327"/>
    </row>
    <row r="31" spans="1:14" x14ac:dyDescent="0.3">
      <c r="C31" s="327" t="s">
        <v>105176</v>
      </c>
      <c r="D31" s="327"/>
      <c r="E31" s="327"/>
      <c r="F31" s="327"/>
      <c r="G31" s="327"/>
      <c r="H31" s="327"/>
      <c r="I31" s="327"/>
      <c r="J31" s="327"/>
      <c r="K31" s="327"/>
      <c r="L31" s="327"/>
      <c r="M31" s="327"/>
      <c r="N31" s="327"/>
    </row>
    <row r="32" spans="1:14" x14ac:dyDescent="0.3">
      <c r="C32" s="327" t="s">
        <v>105183</v>
      </c>
      <c r="D32" s="327"/>
      <c r="E32" s="327"/>
      <c r="F32" s="327"/>
      <c r="G32" s="327"/>
      <c r="H32" s="327"/>
      <c r="I32" s="327"/>
      <c r="J32" s="327"/>
      <c r="K32" s="327"/>
      <c r="L32" s="327"/>
      <c r="M32" s="327"/>
      <c r="N32" s="327"/>
    </row>
    <row r="33" spans="2:14" x14ac:dyDescent="0.3">
      <c r="B33" s="282"/>
      <c r="C33" s="327" t="s">
        <v>105177</v>
      </c>
      <c r="D33" s="327"/>
      <c r="E33" s="327"/>
      <c r="F33" s="327"/>
      <c r="G33" s="327"/>
      <c r="H33" s="327"/>
      <c r="I33" s="327"/>
      <c r="J33" s="327"/>
      <c r="K33" s="327"/>
      <c r="L33" s="327"/>
      <c r="M33" s="327"/>
      <c r="N33" s="327"/>
    </row>
    <row r="34" spans="2:14" ht="7.5" customHeight="1" x14ac:dyDescent="0.3"/>
    <row r="35" spans="2:14" ht="30" customHeight="1" x14ac:dyDescent="0.3">
      <c r="B35" s="327" t="s">
        <v>105162</v>
      </c>
      <c r="C35" s="327"/>
      <c r="D35" s="327"/>
      <c r="E35" s="327"/>
      <c r="F35" s="327"/>
      <c r="G35" s="327"/>
      <c r="H35" s="327"/>
      <c r="I35" s="327"/>
      <c r="J35" s="327"/>
      <c r="K35" s="327"/>
      <c r="L35" s="327"/>
      <c r="M35" s="327"/>
      <c r="N35" s="327"/>
    </row>
    <row r="36" spans="2:14" ht="7.5" customHeight="1" x14ac:dyDescent="0.3"/>
    <row r="37" spans="2:14" x14ac:dyDescent="0.3">
      <c r="B37" s="334" t="s">
        <v>105163</v>
      </c>
      <c r="C37" s="334"/>
      <c r="D37" s="334"/>
      <c r="E37" s="334"/>
      <c r="F37" s="334"/>
      <c r="G37" s="334"/>
      <c r="H37" s="334"/>
      <c r="I37" s="334"/>
      <c r="J37" s="334"/>
      <c r="K37" s="334"/>
      <c r="L37" s="334"/>
      <c r="M37" s="334"/>
      <c r="N37" s="334"/>
    </row>
    <row r="38" spans="2:14" ht="75" customHeight="1" x14ac:dyDescent="0.3">
      <c r="B38" s="327" t="s">
        <v>105164</v>
      </c>
      <c r="C38" s="327"/>
      <c r="D38" s="327"/>
      <c r="E38" s="327"/>
      <c r="F38" s="327"/>
      <c r="G38" s="327"/>
      <c r="H38" s="327"/>
      <c r="I38" s="327"/>
      <c r="J38" s="327"/>
      <c r="K38" s="327"/>
      <c r="L38" s="327"/>
      <c r="M38" s="327"/>
      <c r="N38" s="327"/>
    </row>
    <row r="40" spans="2:14" x14ac:dyDescent="0.3">
      <c r="B40" s="331" t="s">
        <v>105185</v>
      </c>
      <c r="C40" s="332"/>
      <c r="D40" s="332"/>
      <c r="E40" s="332"/>
      <c r="F40" s="332"/>
      <c r="G40" s="332"/>
      <c r="H40" s="332"/>
      <c r="I40" s="332"/>
      <c r="J40" s="332"/>
      <c r="K40" s="332"/>
      <c r="L40" s="332"/>
      <c r="M40" s="332"/>
      <c r="N40" s="332"/>
    </row>
    <row r="41" spans="2:14" ht="7.5" customHeight="1" x14ac:dyDescent="0.3"/>
    <row r="42" spans="2:14" x14ac:dyDescent="0.3">
      <c r="B42" s="327" t="s">
        <v>105165</v>
      </c>
      <c r="C42" s="327"/>
      <c r="D42" s="327"/>
      <c r="E42" s="327"/>
      <c r="F42" s="327"/>
      <c r="G42" s="327"/>
      <c r="H42" s="327"/>
      <c r="I42" s="327"/>
      <c r="J42" s="327"/>
      <c r="K42" s="327"/>
      <c r="L42" s="327"/>
      <c r="M42" s="327"/>
      <c r="N42" s="327"/>
    </row>
    <row r="43" spans="2:14" x14ac:dyDescent="0.3">
      <c r="B43" s="327" t="s">
        <v>105216</v>
      </c>
      <c r="C43" s="327"/>
      <c r="D43" s="327"/>
      <c r="E43" s="327"/>
      <c r="F43" s="327"/>
      <c r="G43" s="327"/>
      <c r="H43" s="327"/>
      <c r="I43" s="327"/>
      <c r="J43" s="327"/>
      <c r="K43" s="327"/>
      <c r="L43" s="327"/>
      <c r="M43" s="327"/>
      <c r="N43" s="327"/>
    </row>
    <row r="44" spans="2:14" ht="35.25" customHeight="1" x14ac:dyDescent="0.3">
      <c r="B44" s="327" t="s">
        <v>105305</v>
      </c>
      <c r="C44" s="327"/>
      <c r="D44" s="327"/>
      <c r="E44" s="327"/>
      <c r="F44" s="327"/>
      <c r="G44" s="327"/>
      <c r="H44" s="327"/>
      <c r="I44" s="327"/>
      <c r="J44" s="327"/>
      <c r="K44" s="327"/>
      <c r="L44" s="327"/>
      <c r="M44" s="327"/>
      <c r="N44" s="327"/>
    </row>
    <row r="45" spans="2:14" ht="7.5" customHeight="1" x14ac:dyDescent="0.3"/>
    <row r="46" spans="2:14" x14ac:dyDescent="0.3">
      <c r="B46" s="327" t="s">
        <v>105166</v>
      </c>
      <c r="C46" s="327"/>
      <c r="D46" s="327"/>
      <c r="E46" s="327"/>
      <c r="F46" s="327"/>
      <c r="G46" s="327"/>
      <c r="H46" s="327"/>
      <c r="I46" s="327"/>
      <c r="J46" s="327"/>
      <c r="K46" s="327"/>
      <c r="L46" s="327"/>
      <c r="M46" s="327"/>
      <c r="N46" s="327"/>
    </row>
    <row r="47" spans="2:14" ht="15" customHeight="1" x14ac:dyDescent="0.3">
      <c r="B47" s="333" t="s">
        <v>105223</v>
      </c>
      <c r="C47" s="333" t="s">
        <v>105178</v>
      </c>
      <c r="D47" s="333"/>
      <c r="E47" s="333"/>
      <c r="F47" s="333"/>
      <c r="G47" s="333"/>
      <c r="H47" s="333"/>
      <c r="I47" s="333"/>
      <c r="J47" s="333"/>
      <c r="K47" s="333"/>
      <c r="L47" s="333"/>
      <c r="M47" s="333"/>
      <c r="N47" s="333"/>
    </row>
    <row r="48" spans="2:14" ht="30" customHeight="1" x14ac:dyDescent="0.3">
      <c r="C48" s="327" t="s">
        <v>105179</v>
      </c>
      <c r="D48" s="327"/>
      <c r="E48" s="327"/>
      <c r="F48" s="327"/>
      <c r="G48" s="327"/>
      <c r="H48" s="327"/>
      <c r="I48" s="327"/>
      <c r="J48" s="327"/>
      <c r="K48" s="327"/>
      <c r="L48" s="327"/>
      <c r="M48" s="327"/>
      <c r="N48" s="327"/>
    </row>
    <row r="49" spans="2:14" ht="30" customHeight="1" x14ac:dyDescent="0.3">
      <c r="C49" s="327" t="s">
        <v>105217</v>
      </c>
      <c r="D49" s="327"/>
      <c r="E49" s="327"/>
      <c r="F49" s="327"/>
      <c r="G49" s="327"/>
      <c r="H49" s="327"/>
      <c r="I49" s="327"/>
      <c r="J49" s="327"/>
      <c r="K49" s="327"/>
      <c r="L49" s="327"/>
      <c r="M49" s="327"/>
      <c r="N49" s="327"/>
    </row>
    <row r="50" spans="2:14" ht="30" customHeight="1" x14ac:dyDescent="0.3">
      <c r="B50" s="327" t="s">
        <v>105224</v>
      </c>
      <c r="C50" s="327"/>
      <c r="D50" s="327"/>
      <c r="E50" s="327"/>
      <c r="F50" s="327"/>
      <c r="G50" s="327"/>
      <c r="H50" s="327"/>
      <c r="I50" s="327"/>
      <c r="J50" s="327"/>
      <c r="K50" s="327"/>
      <c r="L50" s="327"/>
      <c r="M50" s="327"/>
      <c r="N50" s="327"/>
    </row>
    <row r="51" spans="2:14" x14ac:dyDescent="0.3">
      <c r="B51" s="330" t="s">
        <v>105184</v>
      </c>
      <c r="C51" s="330"/>
      <c r="D51" s="330"/>
      <c r="E51" s="330"/>
      <c r="F51" s="330"/>
      <c r="G51" s="330"/>
      <c r="H51" s="330"/>
      <c r="I51" s="330"/>
      <c r="J51" s="330"/>
      <c r="K51" s="330"/>
      <c r="L51" s="330"/>
      <c r="M51" s="330"/>
      <c r="N51" s="330"/>
    </row>
    <row r="52" spans="2:14" x14ac:dyDescent="0.3">
      <c r="B52" s="327" t="s">
        <v>105180</v>
      </c>
      <c r="C52" s="327"/>
      <c r="D52" s="327"/>
      <c r="E52" s="327"/>
      <c r="F52" s="327"/>
      <c r="G52" s="327"/>
      <c r="H52" s="327"/>
      <c r="I52" s="327"/>
      <c r="J52" s="327"/>
      <c r="K52" s="327"/>
      <c r="L52" s="327"/>
      <c r="M52" s="327"/>
      <c r="N52" s="327"/>
    </row>
    <row r="53" spans="2:14" ht="7.5" customHeight="1" x14ac:dyDescent="0.3"/>
    <row r="54" spans="2:14" ht="30" customHeight="1" x14ac:dyDescent="0.3">
      <c r="B54" s="327" t="s">
        <v>105167</v>
      </c>
      <c r="C54" s="327"/>
      <c r="D54" s="327"/>
      <c r="E54" s="327"/>
      <c r="F54" s="327"/>
      <c r="G54" s="327"/>
      <c r="H54" s="327"/>
      <c r="I54" s="327"/>
      <c r="J54" s="327"/>
      <c r="K54" s="327"/>
      <c r="L54" s="327"/>
      <c r="M54" s="327"/>
      <c r="N54" s="327"/>
    </row>
    <row r="55" spans="2:14" x14ac:dyDescent="0.3">
      <c r="B55" s="327" t="s">
        <v>105168</v>
      </c>
      <c r="C55" s="327"/>
      <c r="D55" s="327"/>
      <c r="E55" s="327"/>
      <c r="F55" s="327"/>
      <c r="G55" s="327"/>
      <c r="H55" s="327"/>
      <c r="I55" s="327"/>
      <c r="J55" s="327"/>
      <c r="K55" s="327"/>
      <c r="L55" s="327"/>
      <c r="M55" s="327"/>
      <c r="N55" s="327"/>
    </row>
    <row r="57" spans="2:14" x14ac:dyDescent="0.3">
      <c r="B57" s="331" t="s">
        <v>105186</v>
      </c>
      <c r="C57" s="332"/>
      <c r="D57" s="332"/>
      <c r="E57" s="332"/>
      <c r="F57" s="332"/>
      <c r="G57" s="332"/>
      <c r="H57" s="332"/>
      <c r="I57" s="332"/>
      <c r="J57" s="332"/>
      <c r="K57" s="332"/>
      <c r="L57" s="332"/>
      <c r="M57" s="332"/>
      <c r="N57" s="332"/>
    </row>
    <row r="58" spans="2:14" ht="7.5" customHeight="1" x14ac:dyDescent="0.3"/>
    <row r="59" spans="2:14" x14ac:dyDescent="0.3">
      <c r="B59" s="327" t="s">
        <v>105169</v>
      </c>
      <c r="C59" s="327"/>
      <c r="D59" s="327"/>
      <c r="E59" s="327"/>
      <c r="F59" s="327"/>
      <c r="G59" s="327"/>
      <c r="H59" s="327"/>
      <c r="I59" s="327"/>
      <c r="J59" s="327"/>
      <c r="K59" s="327"/>
      <c r="L59" s="327"/>
      <c r="M59" s="327"/>
      <c r="N59" s="327"/>
    </row>
    <row r="60" spans="2:14" ht="7.5" customHeight="1" x14ac:dyDescent="0.3"/>
    <row r="61" spans="2:14" x14ac:dyDescent="0.3">
      <c r="B61" s="327" t="s">
        <v>105218</v>
      </c>
      <c r="C61" s="327"/>
      <c r="D61" s="327"/>
      <c r="E61" s="327"/>
      <c r="F61" s="327"/>
      <c r="G61" s="327"/>
      <c r="H61" s="327"/>
      <c r="I61" s="327"/>
      <c r="J61" s="327"/>
      <c r="K61" s="327"/>
      <c r="L61" s="327"/>
      <c r="M61" s="327"/>
      <c r="N61" s="327"/>
    </row>
    <row r="62" spans="2:14" ht="7.5" customHeight="1" x14ac:dyDescent="0.3"/>
    <row r="63" spans="2:14" x14ac:dyDescent="0.3">
      <c r="B63" s="327" t="s">
        <v>105219</v>
      </c>
      <c r="C63" s="327"/>
      <c r="D63" s="327"/>
      <c r="E63" s="327"/>
      <c r="F63" s="327"/>
      <c r="G63" s="327"/>
      <c r="H63" s="327"/>
      <c r="I63" s="327"/>
      <c r="J63" s="327"/>
      <c r="K63" s="327"/>
      <c r="L63" s="327"/>
      <c r="M63" s="327"/>
      <c r="N63" s="327"/>
    </row>
    <row r="64" spans="2:14" x14ac:dyDescent="0.3">
      <c r="B64" s="329" t="s">
        <v>105170</v>
      </c>
      <c r="C64" s="329"/>
      <c r="D64" s="329"/>
      <c r="E64" s="329"/>
      <c r="F64" s="329"/>
      <c r="G64" s="329"/>
      <c r="H64" s="329"/>
      <c r="I64" s="329"/>
      <c r="J64" s="329"/>
      <c r="K64" s="329"/>
      <c r="L64" s="329"/>
      <c r="M64" s="329"/>
      <c r="N64" s="329"/>
    </row>
    <row r="65" spans="2:14" x14ac:dyDescent="0.3">
      <c r="B65" s="329" t="s">
        <v>105187</v>
      </c>
      <c r="C65" s="329"/>
      <c r="D65" s="329"/>
      <c r="E65" s="329"/>
      <c r="F65" s="329"/>
      <c r="G65" s="329"/>
      <c r="H65" s="329"/>
      <c r="I65" s="329"/>
      <c r="J65" s="329"/>
      <c r="K65" s="329"/>
      <c r="L65" s="329"/>
      <c r="M65" s="329"/>
      <c r="N65" s="329"/>
    </row>
    <row r="66" spans="2:14" ht="7.5" customHeight="1" x14ac:dyDescent="0.3"/>
    <row r="67" spans="2:14" x14ac:dyDescent="0.3">
      <c r="B67" s="327" t="s">
        <v>105220</v>
      </c>
      <c r="C67" s="327"/>
      <c r="D67" s="327"/>
      <c r="E67" s="327"/>
      <c r="F67" s="327"/>
      <c r="G67" s="327"/>
      <c r="H67" s="327"/>
      <c r="I67" s="327"/>
      <c r="J67" s="327"/>
      <c r="K67" s="327"/>
      <c r="L67" s="327"/>
      <c r="M67" s="327"/>
      <c r="N67" s="327"/>
    </row>
    <row r="68" spans="2:14" ht="7.5" customHeight="1" x14ac:dyDescent="0.3"/>
    <row r="69" spans="2:14" x14ac:dyDescent="0.3">
      <c r="B69" s="327" t="s">
        <v>105181</v>
      </c>
      <c r="C69" s="327"/>
      <c r="D69" s="327"/>
      <c r="E69" s="327"/>
      <c r="F69" s="327"/>
      <c r="G69" s="327"/>
      <c r="H69" s="327"/>
      <c r="I69" s="327"/>
      <c r="J69" s="327"/>
      <c r="K69" s="327"/>
      <c r="L69" s="327"/>
      <c r="M69" s="327"/>
      <c r="N69" s="327"/>
    </row>
    <row r="70" spans="2:14" ht="7.5" customHeight="1" x14ac:dyDescent="0.3"/>
    <row r="71" spans="2:14" x14ac:dyDescent="0.3">
      <c r="B71" s="327" t="s">
        <v>105171</v>
      </c>
      <c r="C71" s="327"/>
      <c r="D71" s="327"/>
      <c r="E71" s="327"/>
      <c r="F71" s="327"/>
      <c r="G71" s="327"/>
      <c r="H71" s="327"/>
      <c r="I71" s="327"/>
      <c r="J71" s="327"/>
      <c r="K71" s="327"/>
      <c r="L71" s="327"/>
      <c r="M71" s="327"/>
      <c r="N71" s="327"/>
    </row>
    <row r="72" spans="2:14" x14ac:dyDescent="0.3">
      <c r="B72" s="328" t="s">
        <v>105222</v>
      </c>
      <c r="C72" s="328"/>
      <c r="D72" s="328"/>
      <c r="E72" s="328"/>
      <c r="F72" s="328"/>
      <c r="G72" s="328"/>
      <c r="H72" s="328"/>
      <c r="I72" s="328"/>
      <c r="J72" s="328"/>
      <c r="K72" s="328"/>
      <c r="L72" s="328"/>
      <c r="M72" s="328"/>
      <c r="N72" s="328"/>
    </row>
    <row r="73" spans="2:14" ht="7.5" customHeight="1" x14ac:dyDescent="0.3"/>
    <row r="74" spans="2:14" ht="45" customHeight="1" x14ac:dyDescent="0.3">
      <c r="B74" s="327" t="s">
        <v>105172</v>
      </c>
      <c r="C74" s="327"/>
      <c r="D74" s="327"/>
      <c r="E74" s="327"/>
      <c r="F74" s="327"/>
      <c r="G74" s="327"/>
      <c r="H74" s="327"/>
      <c r="I74" s="327"/>
      <c r="J74" s="327"/>
      <c r="K74" s="327"/>
      <c r="L74" s="327"/>
      <c r="M74" s="327"/>
      <c r="N74" s="327"/>
    </row>
  </sheetData>
  <mergeCells count="42">
    <mergeCell ref="B24:N24"/>
    <mergeCell ref="B25:H25"/>
    <mergeCell ref="B27:N27"/>
    <mergeCell ref="B13:N13"/>
    <mergeCell ref="B11:N11"/>
    <mergeCell ref="B17:N17"/>
    <mergeCell ref="B19:N19"/>
    <mergeCell ref="B21:N21"/>
    <mergeCell ref="B23:N23"/>
    <mergeCell ref="B44:N44"/>
    <mergeCell ref="B29:N29"/>
    <mergeCell ref="B30:N30"/>
    <mergeCell ref="B35:N35"/>
    <mergeCell ref="C31:N31"/>
    <mergeCell ref="C32:N32"/>
    <mergeCell ref="C33:N33"/>
    <mergeCell ref="B37:N37"/>
    <mergeCell ref="B38:N38"/>
    <mergeCell ref="B40:N40"/>
    <mergeCell ref="B42:N42"/>
    <mergeCell ref="B43:N43"/>
    <mergeCell ref="B46:N46"/>
    <mergeCell ref="C49:N49"/>
    <mergeCell ref="C48:N48"/>
    <mergeCell ref="B47:N47"/>
    <mergeCell ref="B50:N50"/>
    <mergeCell ref="B71:N71"/>
    <mergeCell ref="B74:N74"/>
    <mergeCell ref="B72:N72"/>
    <mergeCell ref="B15:N15"/>
    <mergeCell ref="B61:N61"/>
    <mergeCell ref="B63:N63"/>
    <mergeCell ref="B64:N64"/>
    <mergeCell ref="B65:N65"/>
    <mergeCell ref="B67:N67"/>
    <mergeCell ref="B69:N69"/>
    <mergeCell ref="B51:N51"/>
    <mergeCell ref="B52:N52"/>
    <mergeCell ref="B54:N54"/>
    <mergeCell ref="B55:N55"/>
    <mergeCell ref="B57:N57"/>
    <mergeCell ref="B59:N59"/>
  </mergeCells>
  <hyperlinks>
    <hyperlink ref="B72" r:id="rId1"/>
    <hyperlink ref="B72:N72" r:id="rId2" display="https://agirpourlatransition.ademe.fr/entreprises/dispositif-aide/tremplin-transition-ecologique-pme"/>
    <hyperlink ref="A21" r:id="rId3"/>
  </hyperlinks>
  <printOptions horizontalCentered="1"/>
  <pageMargins left="0.31496062992125984" right="0.31496062992125984" top="0.74803149606299213" bottom="0.74803149606299213" header="0.31496062992125984" footer="0.31496062992125984"/>
  <pageSetup paperSize="9" scale="52" orientation="portrait" r:id="rId4"/>
  <drawing r:id="rId5"/>
  <legacyDrawing r:id="rId6"/>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1">
    <tabColor theme="4" tint="0.79998168889431442"/>
    <pageSetUpPr fitToPage="1"/>
  </sheetPr>
  <dimension ref="A1:K69"/>
  <sheetViews>
    <sheetView showGridLines="0" showRowColHeaders="0" tabSelected="1" zoomScaleNormal="100" workbookViewId="0">
      <selection activeCell="C11" sqref="C11"/>
    </sheetView>
  </sheetViews>
  <sheetFormatPr baseColWidth="10" defaultColWidth="11.42578125" defaultRowHeight="15" x14ac:dyDescent="0.25"/>
  <cols>
    <col min="1" max="1" width="11.42578125" style="47"/>
    <col min="2" max="2" width="24.28515625" style="47" customWidth="1"/>
    <col min="3" max="3" width="30.7109375" style="47" customWidth="1"/>
    <col min="4" max="4" width="43.85546875" style="47" customWidth="1"/>
    <col min="5" max="6" width="30.7109375" style="47" customWidth="1"/>
    <col min="7" max="7" width="17.7109375" style="47" hidden="1" customWidth="1"/>
    <col min="8" max="8" width="17" style="83" customWidth="1"/>
    <col min="9" max="16384" width="11.42578125" style="47"/>
  </cols>
  <sheetData>
    <row r="1" spans="1:11" ht="2.25" customHeight="1" thickBot="1" x14ac:dyDescent="0.3"/>
    <row r="2" spans="1:11" ht="119.25" customHeight="1" thickBot="1" x14ac:dyDescent="0.3">
      <c r="D2"/>
      <c r="G2" s="47" t="str">
        <f>"list_"&amp;IF(C19&lt;10,TEXT(C19,"00"),$C$19)</f>
        <v>list_00</v>
      </c>
      <c r="I2" s="357" t="s">
        <v>72470</v>
      </c>
      <c r="J2" s="358"/>
      <c r="K2" s="359"/>
    </row>
    <row r="3" spans="1:11" ht="26.25" x14ac:dyDescent="0.25">
      <c r="A3" s="341" t="s">
        <v>4352</v>
      </c>
      <c r="B3" s="341"/>
      <c r="C3" s="341"/>
      <c r="D3" s="341"/>
      <c r="E3" s="341"/>
      <c r="F3" s="341"/>
      <c r="G3" s="47">
        <f>IF(H11="",0,1)+IF(H19="",0,1)+IF(H28="",0,1)+IF(H68="",0,1)+IF(H15="",0,1)+IF(H36="",0,1)+IF(H37="",0,1)+IF(H38="",0,1)+IF(H39="",0,1)+IF(H40="",0,1)+IF(H41="",0,1)+IF(H42="",0,1)+IF(H43="",0,1)</f>
        <v>5</v>
      </c>
    </row>
    <row r="4" spans="1:11" s="48" customFormat="1" ht="15.75" x14ac:dyDescent="0.25">
      <c r="H4" s="84"/>
    </row>
    <row r="5" spans="1:11" s="48" customFormat="1" ht="18.75" x14ac:dyDescent="0.3">
      <c r="B5" s="49" t="s">
        <v>4350</v>
      </c>
      <c r="H5" s="84"/>
    </row>
    <row r="6" spans="1:11" s="48" customFormat="1" ht="6.75" customHeight="1" x14ac:dyDescent="0.25">
      <c r="H6" s="84"/>
    </row>
    <row r="7" spans="1:11" s="48" customFormat="1" ht="15.75" x14ac:dyDescent="0.25">
      <c r="B7" s="50" t="str">
        <f>IFERROR(VLOOKUP(C11,List!A:G,7,FALSE),"")</f>
        <v/>
      </c>
      <c r="C7" s="51" t="str">
        <f>IFERROR(VLOOKUP(B7,List!C:D,2,FALSE),"")</f>
        <v/>
      </c>
      <c r="G7" s="90" t="e">
        <f>VLOOKUP(IF(OR(C19="2A",C19="2B"),C19,IF(C19&lt;10,TEXT(C19,"00"),C19))&amp;"-"&amp;E19,List!$N:$P,2,FALSE)</f>
        <v>#N/A</v>
      </c>
    </row>
    <row r="8" spans="1:11" s="48" customFormat="1" ht="15.75" x14ac:dyDescent="0.25">
      <c r="C8" s="52" t="str">
        <f>IFERROR(VLOOKUP(C11,List!A:H,8,FALSE),"")</f>
        <v/>
      </c>
      <c r="G8" s="91" t="e">
        <f>VLOOKUP(C19&amp;"-"&amp;E19,List!$N:$P,3,FALSE)</f>
        <v>#N/A</v>
      </c>
    </row>
    <row r="9" spans="1:11" s="48" customFormat="1" ht="15.75" x14ac:dyDescent="0.25">
      <c r="C9" s="53" t="str">
        <f>IFERROR(VLOOKUP(C11,List!A:I,9,FALSE),"")</f>
        <v/>
      </c>
      <c r="H9" s="84"/>
    </row>
    <row r="10" spans="1:11" s="48" customFormat="1" ht="6.75" customHeight="1" x14ac:dyDescent="0.25">
      <c r="H10" s="84"/>
    </row>
    <row r="11" spans="1:11" s="48" customFormat="1" ht="15.75" x14ac:dyDescent="0.25">
      <c r="B11" s="73" t="s">
        <v>4349</v>
      </c>
      <c r="C11" s="45"/>
      <c r="D11" s="54" t="str">
        <f>IFERROR(VLOOKUP(code_naf,List!A:D,4,FALSE),"")</f>
        <v/>
      </c>
      <c r="E11" s="55"/>
      <c r="F11" s="55"/>
      <c r="G11" s="48" t="s">
        <v>104781</v>
      </c>
      <c r="H11" s="84" t="str">
        <f>IF(C11="","Veuillez renseigner votre code NAF","")</f>
        <v>Veuillez renseigner votre code NAF</v>
      </c>
    </row>
    <row r="12" spans="1:11" s="48" customFormat="1" ht="6.75" customHeight="1" x14ac:dyDescent="0.25">
      <c r="G12" s="48" t="str">
        <f>IF(OR($C$11=List!$A$1416,$C$11=List!$A$1420,$C$11=List!$A$1434,$C$11=List!$A$1440),"Oui","Non")</f>
        <v>Non</v>
      </c>
      <c r="H12" s="84"/>
    </row>
    <row r="13" spans="1:11" s="48" customFormat="1" ht="15.75" hidden="1" x14ac:dyDescent="0.25">
      <c r="C13" s="217" t="s">
        <v>104972</v>
      </c>
      <c r="D13" s="360"/>
      <c r="E13" s="364"/>
      <c r="F13" s="361"/>
      <c r="H13" s="84"/>
    </row>
    <row r="14" spans="1:11" s="48" customFormat="1" ht="6.75" hidden="1" customHeight="1" x14ac:dyDescent="0.25">
      <c r="H14" s="84"/>
    </row>
    <row r="15" spans="1:11" s="48" customFormat="1" ht="15.75" x14ac:dyDescent="0.25">
      <c r="C15" s="217" t="s">
        <v>72644</v>
      </c>
      <c r="D15" s="45"/>
      <c r="H15" s="84" t="str">
        <f>IF(D15="","Veuillez indiquer si vous êtes au régime micro-entreprise","")</f>
        <v>Veuillez indiquer si vous êtes au régime micro-entreprise</v>
      </c>
    </row>
    <row r="16" spans="1:11" s="48" customFormat="1" ht="15.75" x14ac:dyDescent="0.25">
      <c r="H16" s="84"/>
    </row>
    <row r="17" spans="1:8" s="48" customFormat="1" ht="18.75" x14ac:dyDescent="0.3">
      <c r="B17" s="49" t="s">
        <v>4351</v>
      </c>
      <c r="G17" s="48">
        <f>IF(OR($C$19=List!$R$105,$C$19=List!$R$108,$C$19=List!$R$98,$C$19=List!$R$99,$C$19=List!$R$100,$C$19=List!R101,$C$19=List!R102,$C$19=List!R103,$C$19=List!R104,$C$19=List!R106,$C$19=List!R107),1,0)</f>
        <v>0</v>
      </c>
      <c r="H17" s="84"/>
    </row>
    <row r="18" spans="1:8" s="48" customFormat="1" ht="6.75" customHeight="1" x14ac:dyDescent="0.25">
      <c r="H18" s="84"/>
    </row>
    <row r="19" spans="1:8" s="48" customFormat="1" ht="15.75" x14ac:dyDescent="0.25">
      <c r="B19" s="73" t="s">
        <v>72362</v>
      </c>
      <c r="C19" s="277"/>
      <c r="D19" s="73" t="s">
        <v>37268</v>
      </c>
      <c r="E19" s="355"/>
      <c r="F19" s="356"/>
      <c r="G19" s="48" t="s">
        <v>72581</v>
      </c>
      <c r="H19" s="84" t="str">
        <f>IF(C19="","Veuillez sélectionner le département du site d'implantation de la structure utilisatrice",IF(E19="","Veuillez sélectionner la ville du site d'implantation de la structure utilisatrice",IF(ISERROR(G7),"Incompatibilité entre le numéro de département et la ville","")))</f>
        <v>Veuillez sélectionner le département du site d'implantation de la structure utilisatrice</v>
      </c>
    </row>
    <row r="20" spans="1:8" s="48" customFormat="1" ht="15.75" x14ac:dyDescent="0.25">
      <c r="G20" s="48" t="str">
        <f>IF(ISERROR(VLOOKUP(C19&amp;"-"&amp;E19,List!N:Q,4,FALSE)),"Non",IF(VLOOKUP(C19&amp;"-"&amp;E19,List!N:Q,4,FALSE)="Non","Non","Oui"))</f>
        <v>Non</v>
      </c>
      <c r="H20" s="84"/>
    </row>
    <row r="21" spans="1:8" s="48" customFormat="1" ht="18.75" hidden="1" x14ac:dyDescent="0.3">
      <c r="B21" s="49" t="s">
        <v>104779</v>
      </c>
      <c r="G21" s="48">
        <f>IF(AND(OR(code_naf=List!$A$1416,code_naf=List!$A$1420,code_naf=List!$A$1434,code_naf=List!$A$1440),zone_rural="Oui"),1,0)</f>
        <v>0</v>
      </c>
      <c r="H21" s="84"/>
    </row>
    <row r="22" spans="1:8" s="48" customFormat="1" ht="6.75" hidden="1" customHeight="1" x14ac:dyDescent="0.25">
      <c r="G22" s="48" t="s">
        <v>104780</v>
      </c>
      <c r="H22" s="84"/>
    </row>
    <row r="23" spans="1:8" s="48" customFormat="1" ht="15.75" hidden="1" x14ac:dyDescent="0.25">
      <c r="E23" s="217" t="s">
        <v>104988</v>
      </c>
      <c r="F23" s="45"/>
      <c r="G23" s="48" t="str">
        <f>IF(F23="","Non",IF(ISERROR(VLOOKUP(F23,List!$AB:$AB,1,FALSE)),"Non","Oui"))</f>
        <v>Non</v>
      </c>
      <c r="H23" s="84"/>
    </row>
    <row r="24" spans="1:8" s="48" customFormat="1" ht="15.75" hidden="1" x14ac:dyDescent="0.25">
      <c r="F24" s="251" t="s">
        <v>104989</v>
      </c>
      <c r="H24" s="84"/>
    </row>
    <row r="25" spans="1:8" s="48" customFormat="1" ht="15.75" hidden="1" x14ac:dyDescent="0.25">
      <c r="H25" s="84"/>
    </row>
    <row r="26" spans="1:8" s="57" customFormat="1" ht="26.25" x14ac:dyDescent="0.25">
      <c r="A26" s="341" t="s">
        <v>8</v>
      </c>
      <c r="B26" s="341"/>
      <c r="C26" s="341"/>
      <c r="D26" s="341"/>
      <c r="E26" s="341"/>
      <c r="F26" s="341"/>
      <c r="G26" s="56"/>
      <c r="H26" s="83"/>
    </row>
    <row r="27" spans="1:8" x14ac:dyDescent="0.25">
      <c r="A27" s="71">
        <v>1</v>
      </c>
    </row>
    <row r="28" spans="1:8" ht="15.75" x14ac:dyDescent="0.25">
      <c r="B28" s="58" t="s">
        <v>0</v>
      </c>
      <c r="C28" s="1"/>
      <c r="D28" s="59" t="s">
        <v>1</v>
      </c>
      <c r="E28" s="360"/>
      <c r="F28" s="361"/>
      <c r="H28" s="83" t="str">
        <f>IF(C28="","Veuillez indiquer le nom du représentant légal de la structure",IF(E28="","Veuillez indiquer le nom de la structure",""))</f>
        <v>Veuillez indiquer le nom du représentant légal de la structure</v>
      </c>
    </row>
    <row r="29" spans="1:8" ht="39" customHeight="1" x14ac:dyDescent="0.25">
      <c r="B29" s="344" t="s">
        <v>9</v>
      </c>
      <c r="C29" s="344"/>
      <c r="D29" s="344"/>
      <c r="E29" s="344"/>
      <c r="F29" s="344"/>
      <c r="H29" s="85"/>
    </row>
    <row r="30" spans="1:8" s="60" customFormat="1" ht="20.100000000000001" customHeight="1" x14ac:dyDescent="0.25">
      <c r="B30" s="61" t="s">
        <v>11</v>
      </c>
      <c r="D30" s="62"/>
      <c r="E30" s="62"/>
      <c r="F30" s="62"/>
      <c r="H30" s="86"/>
    </row>
    <row r="31" spans="1:8" ht="20.100000000000001" customHeight="1" x14ac:dyDescent="0.25">
      <c r="A31" s="57"/>
      <c r="B31" s="63" t="s">
        <v>10</v>
      </c>
      <c r="D31" s="64"/>
      <c r="E31" s="64"/>
      <c r="F31" s="64"/>
      <c r="H31" s="87"/>
    </row>
    <row r="33" spans="1:8" hidden="1" x14ac:dyDescent="0.25">
      <c r="B33" s="362" t="s">
        <v>13</v>
      </c>
      <c r="C33" s="362"/>
      <c r="D33" s="362"/>
      <c r="E33" s="362"/>
      <c r="F33" s="362"/>
    </row>
    <row r="34" spans="1:8" s="65" customFormat="1" ht="45" hidden="1" customHeight="1" x14ac:dyDescent="0.25">
      <c r="B34" s="363"/>
      <c r="C34" s="363"/>
      <c r="D34" s="363"/>
      <c r="E34" s="363"/>
      <c r="F34" s="363"/>
      <c r="H34" s="88"/>
    </row>
    <row r="35" spans="1:8" ht="60" hidden="1" x14ac:dyDescent="0.25">
      <c r="B35" s="94" t="s">
        <v>2</v>
      </c>
      <c r="C35" s="94" t="s">
        <v>12</v>
      </c>
      <c r="D35" s="94" t="s">
        <v>14</v>
      </c>
      <c r="E35" s="94" t="s">
        <v>3</v>
      </c>
      <c r="F35" s="94" t="s">
        <v>4</v>
      </c>
    </row>
    <row r="36" spans="1:8" hidden="1" x14ac:dyDescent="0.25">
      <c r="B36" s="2"/>
      <c r="C36" s="3"/>
      <c r="D36" s="4"/>
      <c r="E36" s="228"/>
      <c r="F36" s="228"/>
      <c r="G36" s="47">
        <f>IF(OR(F36=0,F36=""),IF(OR(E36=0,E36=""),0,E36),F36)</f>
        <v>0</v>
      </c>
      <c r="H36" s="83" t="str">
        <f t="shared" ref="H36:H43" si="0">IF(aide_covid=2,IF(OR(B36&lt;&gt;"",C36&lt;&gt;"",D36&lt;&gt;"",E36+F36&gt;0),IF(B36="","Veuillez indiquer la date d'octroi ou de demande",IF(C36="","Veuillez indiquer l'organisme financeur",IF(D36="","Veuillez indiquer la forme de l'aide",IF(E36+F36&gt;0,"","Veuillez indiquer le montant sollicité ou obtenu")))),""),"")</f>
        <v/>
      </c>
    </row>
    <row r="37" spans="1:8" hidden="1" x14ac:dyDescent="0.25">
      <c r="B37" s="2"/>
      <c r="C37" s="3"/>
      <c r="D37" s="4"/>
      <c r="E37" s="228"/>
      <c r="F37" s="228"/>
      <c r="G37" s="47">
        <f t="shared" ref="G37:G43" si="1">IF(OR(F37=0,F37=""),IF(OR(E37=0,E37=""),0,E37),F37)</f>
        <v>0</v>
      </c>
      <c r="H37" s="83" t="str">
        <f t="shared" si="0"/>
        <v/>
      </c>
    </row>
    <row r="38" spans="1:8" hidden="1" x14ac:dyDescent="0.25">
      <c r="B38" s="2"/>
      <c r="C38" s="3"/>
      <c r="D38" s="4"/>
      <c r="E38" s="228"/>
      <c r="F38" s="228"/>
      <c r="G38" s="47">
        <f t="shared" si="1"/>
        <v>0</v>
      </c>
      <c r="H38" s="83" t="str">
        <f t="shared" si="0"/>
        <v/>
      </c>
    </row>
    <row r="39" spans="1:8" hidden="1" x14ac:dyDescent="0.25">
      <c r="B39" s="2"/>
      <c r="C39" s="3"/>
      <c r="D39" s="4"/>
      <c r="E39" s="228"/>
      <c r="F39" s="228"/>
      <c r="G39" s="47">
        <f t="shared" si="1"/>
        <v>0</v>
      </c>
      <c r="H39" s="83" t="str">
        <f t="shared" si="0"/>
        <v/>
      </c>
    </row>
    <row r="40" spans="1:8" hidden="1" x14ac:dyDescent="0.25">
      <c r="B40" s="2"/>
      <c r="C40" s="3"/>
      <c r="D40" s="4"/>
      <c r="E40" s="228"/>
      <c r="F40" s="228"/>
      <c r="G40" s="47">
        <f t="shared" si="1"/>
        <v>0</v>
      </c>
      <c r="H40" s="83" t="str">
        <f t="shared" si="0"/>
        <v/>
      </c>
    </row>
    <row r="41" spans="1:8" hidden="1" x14ac:dyDescent="0.25">
      <c r="B41" s="2"/>
      <c r="C41" s="3"/>
      <c r="D41" s="4"/>
      <c r="E41" s="228"/>
      <c r="F41" s="228"/>
      <c r="G41" s="47">
        <f t="shared" si="1"/>
        <v>0</v>
      </c>
      <c r="H41" s="83" t="str">
        <f t="shared" si="0"/>
        <v/>
      </c>
    </row>
    <row r="42" spans="1:8" hidden="1" x14ac:dyDescent="0.25">
      <c r="B42" s="2"/>
      <c r="C42" s="3"/>
      <c r="D42" s="4"/>
      <c r="E42" s="228"/>
      <c r="F42" s="228"/>
      <c r="G42" s="47">
        <f t="shared" si="1"/>
        <v>0</v>
      </c>
      <c r="H42" s="83" t="str">
        <f t="shared" si="0"/>
        <v/>
      </c>
    </row>
    <row r="43" spans="1:8" hidden="1" x14ac:dyDescent="0.25">
      <c r="B43" s="2"/>
      <c r="C43" s="2"/>
      <c r="D43" s="5"/>
      <c r="E43" s="229"/>
      <c r="F43" s="229"/>
      <c r="G43" s="47">
        <f t="shared" si="1"/>
        <v>0</v>
      </c>
      <c r="H43" s="83" t="str">
        <f t="shared" si="0"/>
        <v/>
      </c>
    </row>
    <row r="44" spans="1:8" hidden="1" x14ac:dyDescent="0.25">
      <c r="D44" s="46" t="s">
        <v>5</v>
      </c>
      <c r="E44" s="230">
        <f>SUM(E36:E43)</f>
        <v>0</v>
      </c>
      <c r="F44" s="231">
        <f>SUM(F36:F43)</f>
        <v>0</v>
      </c>
      <c r="G44" s="47">
        <f>SUM(G36:G43)</f>
        <v>0</v>
      </c>
    </row>
    <row r="45" spans="1:8" s="66" customFormat="1" hidden="1" x14ac:dyDescent="0.25">
      <c r="B45" s="67"/>
      <c r="C45" s="67"/>
      <c r="D45" s="67"/>
      <c r="E45" s="67"/>
      <c r="F45" s="67"/>
      <c r="H45" s="89"/>
    </row>
    <row r="46" spans="1:8" ht="89.45" customHeight="1" x14ac:dyDescent="0.25">
      <c r="B46" s="352" t="s">
        <v>105358</v>
      </c>
      <c r="C46" s="353"/>
      <c r="D46" s="353"/>
      <c r="E46" s="353"/>
      <c r="F46" s="354"/>
    </row>
    <row r="47" spans="1:8" ht="15.75" x14ac:dyDescent="0.25">
      <c r="B47" s="68"/>
      <c r="G47" s="69"/>
    </row>
    <row r="48" spans="1:8" s="317" customFormat="1" ht="26.25" x14ac:dyDescent="0.25">
      <c r="A48" s="341" t="s">
        <v>105345</v>
      </c>
      <c r="B48" s="341"/>
      <c r="C48" s="341"/>
      <c r="D48" s="341"/>
      <c r="E48" s="341"/>
      <c r="F48" s="341"/>
      <c r="G48" s="316">
        <f>IF(A52=TRUE,0,IF(A56="VRAI",0,IF(A60=TRUE,0,1)))</f>
        <v>0</v>
      </c>
    </row>
    <row r="49" spans="1:8" x14ac:dyDescent="0.25">
      <c r="H49" s="47"/>
    </row>
    <row r="50" spans="1:8" ht="15.75" x14ac:dyDescent="0.25">
      <c r="B50" s="58" t="s">
        <v>0</v>
      </c>
      <c r="C50" s="318">
        <f>C28</f>
        <v>0</v>
      </c>
      <c r="D50" s="68" t="s">
        <v>1</v>
      </c>
      <c r="E50" s="342">
        <f>E28</f>
        <v>0</v>
      </c>
      <c r="F50" s="343"/>
      <c r="H50" s="47"/>
    </row>
    <row r="51" spans="1:8" ht="39" customHeight="1" x14ac:dyDescent="0.25">
      <c r="B51" s="344" t="s">
        <v>105346</v>
      </c>
      <c r="C51" s="344"/>
      <c r="D51" s="344"/>
      <c r="E51" s="344"/>
      <c r="F51" s="344"/>
      <c r="H51" s="47"/>
    </row>
    <row r="52" spans="1:8" s="60" customFormat="1" ht="19.899999999999999" customHeight="1" x14ac:dyDescent="0.25">
      <c r="A52" s="325" t="b">
        <v>1</v>
      </c>
      <c r="B52" s="61" t="s">
        <v>105349</v>
      </c>
      <c r="D52" s="315"/>
      <c r="E52" s="315"/>
      <c r="F52" s="315"/>
    </row>
    <row r="53" spans="1:8" s="60" customFormat="1" ht="7.9" hidden="1" customHeight="1" x14ac:dyDescent="0.25">
      <c r="B53" s="61"/>
      <c r="D53" s="315"/>
      <c r="E53" s="315"/>
      <c r="F53" s="315"/>
    </row>
    <row r="54" spans="1:8" s="60" customFormat="1" ht="19.899999999999999" hidden="1" customHeight="1" x14ac:dyDescent="0.25">
      <c r="B54" s="319" t="s">
        <v>105347</v>
      </c>
      <c r="D54" s="315"/>
      <c r="E54" s="315"/>
      <c r="F54" s="315"/>
    </row>
    <row r="55" spans="1:8" ht="4.1500000000000004" hidden="1" customHeight="1" x14ac:dyDescent="0.25">
      <c r="A55" s="57"/>
      <c r="B55" s="63"/>
      <c r="D55" s="64"/>
      <c r="E55" s="64"/>
      <c r="F55" s="64"/>
      <c r="H55" s="47"/>
    </row>
    <row r="56" spans="1:8" hidden="1" x14ac:dyDescent="0.25">
      <c r="A56" s="324" t="str">
        <f>IF(A52=TRUE,"VRAI",IF(B56="est une entreprise devenue en difficulté au sens de la réglementation communautaire avant le 31/12/2019","FAUX","VRAI"))</f>
        <v>VRAI</v>
      </c>
      <c r="B56" s="349" t="s">
        <v>105356</v>
      </c>
      <c r="C56" s="350"/>
      <c r="D56" s="350"/>
      <c r="E56" s="351"/>
      <c r="F56" s="323" t="s">
        <v>105352</v>
      </c>
      <c r="H56" s="47"/>
    </row>
    <row r="57" spans="1:8" ht="9" hidden="1" customHeight="1" x14ac:dyDescent="0.25">
      <c r="A57" s="57"/>
      <c r="B57" s="63"/>
      <c r="D57" s="64"/>
      <c r="E57" s="64"/>
      <c r="F57" s="64"/>
      <c r="H57" s="47"/>
    </row>
    <row r="58" spans="1:8" ht="14.45" hidden="1" customHeight="1" x14ac:dyDescent="0.25">
      <c r="B58" s="320" t="s">
        <v>105348</v>
      </c>
      <c r="H58" s="47"/>
    </row>
    <row r="59" spans="1:8" ht="6.6" hidden="1" customHeight="1" x14ac:dyDescent="0.25">
      <c r="H59" s="47"/>
    </row>
    <row r="60" spans="1:8" ht="27.6" hidden="1" customHeight="1" x14ac:dyDescent="0.25">
      <c r="A60" s="326" t="b">
        <v>0</v>
      </c>
      <c r="B60" s="345" t="s">
        <v>105350</v>
      </c>
      <c r="C60" s="345"/>
      <c r="D60" s="345"/>
      <c r="E60" s="345"/>
      <c r="F60" s="345"/>
      <c r="H60" s="47"/>
    </row>
    <row r="61" spans="1:8" x14ac:dyDescent="0.25">
      <c r="A61" s="57"/>
      <c r="B61" s="321"/>
      <c r="C61" s="321"/>
      <c r="D61" s="321"/>
      <c r="E61" s="321"/>
      <c r="F61" s="321"/>
      <c r="H61" s="47"/>
    </row>
    <row r="62" spans="1:8" ht="295.89999999999998" customHeight="1" x14ac:dyDescent="0.25">
      <c r="A62" s="57"/>
      <c r="B62" s="346" t="s">
        <v>105351</v>
      </c>
      <c r="C62" s="347"/>
      <c r="D62" s="347"/>
      <c r="E62" s="347"/>
      <c r="F62" s="348"/>
      <c r="H62" s="47"/>
    </row>
    <row r="63" spans="1:8" ht="15.75" x14ac:dyDescent="0.25">
      <c r="B63" s="68"/>
      <c r="G63" s="322"/>
      <c r="H63" s="47"/>
    </row>
    <row r="64" spans="1:8" s="57" customFormat="1" ht="26.25" x14ac:dyDescent="0.25">
      <c r="A64" s="341" t="s">
        <v>105344</v>
      </c>
      <c r="B64" s="341"/>
      <c r="C64" s="341"/>
      <c r="D64" s="341"/>
      <c r="E64" s="341"/>
      <c r="F64" s="341"/>
      <c r="G64" s="56"/>
      <c r="H64" s="83"/>
    </row>
    <row r="65" spans="1:8" x14ac:dyDescent="0.25">
      <c r="A65" s="71">
        <v>1</v>
      </c>
    </row>
    <row r="66" spans="1:8" s="225" customFormat="1" ht="15.75" x14ac:dyDescent="0.25">
      <c r="C66" s="226"/>
      <c r="D66" s="469" t="s">
        <v>105357</v>
      </c>
      <c r="E66" s="468">
        <f>MIN(IF(G48=1,0,IF($C$8=List!$D$5,100000,IF($C$8=List!$D$101,120000,200000))),IF($C$8=List!$D$5,100000,IF($C$8=List!$D$101,120000,800000))-IF(aide_covid=2,G44,0))</f>
        <v>200000</v>
      </c>
      <c r="F66" s="226"/>
      <c r="H66" s="227"/>
    </row>
    <row r="67" spans="1:8" s="66" customFormat="1" x14ac:dyDescent="0.25">
      <c r="B67" s="67"/>
      <c r="C67" s="67"/>
      <c r="D67" s="67"/>
      <c r="E67" s="67"/>
      <c r="F67" s="67"/>
      <c r="H67" s="89"/>
    </row>
    <row r="68" spans="1:8" ht="15.75" x14ac:dyDescent="0.25">
      <c r="B68" s="59" t="s">
        <v>6</v>
      </c>
      <c r="C68" s="253"/>
      <c r="D68" s="59" t="s">
        <v>7</v>
      </c>
      <c r="E68" s="253"/>
      <c r="G68" s="70"/>
      <c r="H68" s="83" t="str">
        <f>IF(C68="","Veuillez indiquer le lieu de réalisation de cette déclaration",IF(E68&gt;=44197,"","Veuillez indiquer la date à laquelle vous faite la déclaration"))</f>
        <v>Veuillez indiquer le lieu de réalisation de cette déclaration</v>
      </c>
    </row>
    <row r="69" spans="1:8" x14ac:dyDescent="0.25">
      <c r="E69" s="252"/>
    </row>
  </sheetData>
  <sheetProtection algorithmName="SHA-512" hashValue="CIaVUbgKpchzfzvOAUBt36prTta8eat3r271M41+to7q3pe/lYxZyVAMVenOriDxr+m+z+9/8KSzajd2AQJ1ag==" saltValue="Q7nrrff/hkxdSXvtSae0+g==" spinCount="100000" sheet="1" objects="1" scenarios="1"/>
  <mergeCells count="16">
    <mergeCell ref="B46:F46"/>
    <mergeCell ref="A3:F3"/>
    <mergeCell ref="E19:F19"/>
    <mergeCell ref="I2:K2"/>
    <mergeCell ref="A26:F26"/>
    <mergeCell ref="E28:F28"/>
    <mergeCell ref="B29:F29"/>
    <mergeCell ref="B33:F34"/>
    <mergeCell ref="D13:F13"/>
    <mergeCell ref="A64:F64"/>
    <mergeCell ref="A48:F48"/>
    <mergeCell ref="E50:F50"/>
    <mergeCell ref="B51:F51"/>
    <mergeCell ref="B60:F60"/>
    <mergeCell ref="B62:F62"/>
    <mergeCell ref="B56:E56"/>
  </mergeCells>
  <conditionalFormatting sqref="D11:F11">
    <cfRule type="containsText" dxfId="133" priority="1" operator="containsText" text="Veuillez renseigner votre code NAF">
      <formula>NOT(ISERROR(SEARCH("Veuillez renseigner votre code NAF",D11)))</formula>
    </cfRule>
  </conditionalFormatting>
  <dataValidations count="6">
    <dataValidation type="list" allowBlank="1" showInputMessage="1" showErrorMessage="1" sqref="C11">
      <formula1>list_naf</formula1>
    </dataValidation>
    <dataValidation type="list" allowBlank="1" showInputMessage="1" showErrorMessage="1" sqref="C19">
      <formula1>list_departement</formula1>
    </dataValidation>
    <dataValidation type="list" allowBlank="1" showInputMessage="1" showErrorMessage="1" sqref="E19:F19">
      <formula1>INDIRECT($G$2)</formula1>
    </dataValidation>
    <dataValidation type="list" allowBlank="1" showInputMessage="1" showErrorMessage="1" sqref="D15">
      <formula1>"Oui,Non"</formula1>
    </dataValidation>
    <dataValidation type="list" allowBlank="1" showInputMessage="1" showErrorMessage="1" sqref="D13">
      <formula1>repar</formula1>
    </dataValidation>
    <dataValidation type="list" allowBlank="1" showInputMessage="1" showErrorMessage="1" sqref="B56:E56">
      <formula1>"est une entreprise devenue en difficulté au sens de la réglementation communautaire après le 01/01/2020 et avant le 30/06/2021,est une entreprise devenue en difficulté au sens de la réglementation communautaire avant le 31/12/2019"</formula1>
    </dataValidation>
  </dataValidations>
  <printOptions horizontalCentered="1"/>
  <pageMargins left="0.70866141732283472" right="0.70866141732283472" top="0.55118110236220474" bottom="0.55118110236220474" header="0.31496062992125984" footer="0.31496062992125984"/>
  <pageSetup paperSize="9" scale="5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025" r:id="rId4" name="Option Button 1">
              <controlPr locked="0" defaultSize="0" autoFill="0" autoLine="0" autoPict="0" macro="[0]!COVID" altText="">
                <anchor moveWithCells="1">
                  <from>
                    <xdr:col>0</xdr:col>
                    <xdr:colOff>552450</xdr:colOff>
                    <xdr:row>29</xdr:row>
                    <xdr:rowOff>19050</xdr:rowOff>
                  </from>
                  <to>
                    <xdr:col>1</xdr:col>
                    <xdr:colOff>95250</xdr:colOff>
                    <xdr:row>29</xdr:row>
                    <xdr:rowOff>238125</xdr:rowOff>
                  </to>
                </anchor>
              </controlPr>
            </control>
          </mc:Choice>
        </mc:AlternateContent>
        <mc:AlternateContent xmlns:mc="http://schemas.openxmlformats.org/markup-compatibility/2006">
          <mc:Choice Requires="x14">
            <control shapeId="1026" r:id="rId5" name="Option Button 2">
              <controlPr locked="0" defaultSize="0" autoFill="0" autoLine="0" autoPict="0" macro="[0]!COVID">
                <anchor moveWithCells="1">
                  <from>
                    <xdr:col>0</xdr:col>
                    <xdr:colOff>552450</xdr:colOff>
                    <xdr:row>30</xdr:row>
                    <xdr:rowOff>47625</xdr:rowOff>
                  </from>
                  <to>
                    <xdr:col>1</xdr:col>
                    <xdr:colOff>95250</xdr:colOff>
                    <xdr:row>31</xdr:row>
                    <xdr:rowOff>19050</xdr:rowOff>
                  </to>
                </anchor>
              </controlPr>
            </control>
          </mc:Choice>
        </mc:AlternateContent>
        <mc:AlternateContent xmlns:mc="http://schemas.openxmlformats.org/markup-compatibility/2006">
          <mc:Choice Requires="x14">
            <control shapeId="1038" r:id="rId6" name="Check Box 14">
              <controlPr locked="0" defaultSize="0" autoFill="0" autoLine="0" autoPict="0" macro="[0]!DIFICULT">
                <anchor moveWithCells="1">
                  <from>
                    <xdr:col>0</xdr:col>
                    <xdr:colOff>533400</xdr:colOff>
                    <xdr:row>51</xdr:row>
                    <xdr:rowOff>19050</xdr:rowOff>
                  </from>
                  <to>
                    <xdr:col>1</xdr:col>
                    <xdr:colOff>76200</xdr:colOff>
                    <xdr:row>51</xdr:row>
                    <xdr:rowOff>238125</xdr:rowOff>
                  </to>
                </anchor>
              </controlPr>
            </control>
          </mc:Choice>
        </mc:AlternateContent>
        <mc:AlternateContent xmlns:mc="http://schemas.openxmlformats.org/markup-compatibility/2006">
          <mc:Choice Requires="x14">
            <control shapeId="1043" r:id="rId7" name="Check Box 19">
              <controlPr locked="0" defaultSize="0" autoFill="0" autoLine="0" autoPict="0">
                <anchor moveWithCells="1">
                  <from>
                    <xdr:col>0</xdr:col>
                    <xdr:colOff>523875</xdr:colOff>
                    <xdr:row>59</xdr:row>
                    <xdr:rowOff>28575</xdr:rowOff>
                  </from>
                  <to>
                    <xdr:col>1</xdr:col>
                    <xdr:colOff>66675</xdr:colOff>
                    <xdr:row>61</xdr:row>
                    <xdr:rowOff>28575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3">
    <tabColor theme="4" tint="0.79998168889431442"/>
  </sheetPr>
  <dimension ref="A1:S178"/>
  <sheetViews>
    <sheetView showGridLines="0" showRowColHeaders="0" zoomScaleNormal="100" workbookViewId="0">
      <pane ySplit="1" topLeftCell="A2" activePane="bottomLeft" state="frozen"/>
      <selection pane="bottomLeft" activeCell="B2" sqref="B2:F2"/>
    </sheetView>
  </sheetViews>
  <sheetFormatPr baseColWidth="10" defaultRowHeight="21" x14ac:dyDescent="0.25"/>
  <cols>
    <col min="1" max="1" width="3.85546875" style="300" customWidth="1"/>
    <col min="2" max="2" width="68.7109375" style="92" customWidth="1"/>
    <col min="3" max="3" width="26.5703125" style="92" customWidth="1"/>
    <col min="4" max="4" width="36.7109375" style="92" customWidth="1"/>
    <col min="5" max="7" width="20" style="92" customWidth="1"/>
    <col min="8" max="8" width="9.85546875" style="92" hidden="1" customWidth="1"/>
    <col min="9" max="9" width="3.5703125" style="92" hidden="1" customWidth="1"/>
    <col min="10" max="10" width="7" style="92" hidden="1" customWidth="1"/>
    <col min="11" max="12" width="11.42578125" style="92" hidden="1" customWidth="1"/>
    <col min="13" max="13" width="6.85546875" style="92" hidden="1" customWidth="1"/>
    <col min="14" max="18" width="11.42578125" style="92" hidden="1" customWidth="1"/>
    <col min="19" max="19" width="11.42578125" style="79" hidden="1" customWidth="1"/>
    <col min="20" max="16384" width="11.42578125" style="79"/>
  </cols>
  <sheetData>
    <row r="1" spans="2:18" x14ac:dyDescent="0.25">
      <c r="B1" s="243" t="s">
        <v>104796</v>
      </c>
      <c r="L1" s="92" t="s">
        <v>72363</v>
      </c>
      <c r="M1" s="92" t="s">
        <v>72401</v>
      </c>
      <c r="R1" s="92" t="s">
        <v>104823</v>
      </c>
    </row>
    <row r="2" spans="2:18" ht="26.25" x14ac:dyDescent="0.25">
      <c r="B2" s="341" t="s">
        <v>72394</v>
      </c>
      <c r="C2" s="341"/>
      <c r="D2" s="341"/>
      <c r="E2" s="341"/>
      <c r="F2" s="341"/>
      <c r="G2" s="208"/>
      <c r="I2" s="93" t="s">
        <v>104830</v>
      </c>
      <c r="J2" s="92" t="s">
        <v>72365</v>
      </c>
      <c r="K2" s="92" t="s">
        <v>72366</v>
      </c>
      <c r="L2" s="92" t="s">
        <v>72363</v>
      </c>
      <c r="M2" s="92" t="s">
        <v>72401</v>
      </c>
      <c r="O2" s="92" t="s">
        <v>72454</v>
      </c>
      <c r="P2" s="92" t="s">
        <v>72547</v>
      </c>
      <c r="Q2" s="92" t="s">
        <v>72496</v>
      </c>
      <c r="R2" s="79"/>
    </row>
    <row r="3" spans="2:18" hidden="1" x14ac:dyDescent="0.25"/>
    <row r="4" spans="2:18" hidden="1" x14ac:dyDescent="0.25">
      <c r="B4" s="210" t="s">
        <v>72435</v>
      </c>
      <c r="I4" s="92">
        <f>IF(AND(OR('1-J''identifie mon entreprise'!$C$11=List!$A$1434,'1-J''identifie mon entreprise'!$C$11=List!$A$1440),zone_rural="Oui",partenaire="Oui"),IF(List!$AI$1=1,1,0),0)</f>
        <v>0</v>
      </c>
      <c r="R4" s="79"/>
    </row>
    <row r="5" spans="2:18" ht="47.25" hidden="1" x14ac:dyDescent="0.25">
      <c r="B5" s="211" t="s">
        <v>72395</v>
      </c>
      <c r="C5" s="95" t="s">
        <v>72396</v>
      </c>
      <c r="D5" s="95" t="s">
        <v>104831</v>
      </c>
      <c r="E5" s="95" t="s">
        <v>105225</v>
      </c>
      <c r="F5" s="95" t="s">
        <v>72397</v>
      </c>
      <c r="G5" s="95" t="s">
        <v>104733</v>
      </c>
      <c r="I5" s="92">
        <f>IF(AND(OR('1-J''identifie mon entreprise'!$C$11=List!$A$1434,'1-J''identifie mon entreprise'!$C$11=List!$A$1440),zone_rural="Oui",partenaire="Oui"),IF(List!$AI$1=1,1,0),0)</f>
        <v>0</v>
      </c>
      <c r="R5" s="79"/>
    </row>
    <row r="6" spans="2:18" hidden="1" x14ac:dyDescent="0.25">
      <c r="B6" s="212" t="s">
        <v>72440</v>
      </c>
      <c r="C6" s="96"/>
      <c r="D6" s="248"/>
      <c r="E6" s="232"/>
      <c r="F6" s="235">
        <f t="shared" ref="F6:F25" si="0">ROUND(IF(E6="",0,MIN(C6*H6*I6,tx_max*E6)),0)</f>
        <v>0</v>
      </c>
      <c r="G6" s="216"/>
      <c r="H6" s="100">
        <v>500</v>
      </c>
      <c r="I6" s="92">
        <f>IF(AND(OR('1-J''identifie mon entreprise'!$C$11=List!$A$1434,'1-J''identifie mon entreprise'!$C$11=List!$A$1440),zone_rural="Oui",partenaire="Oui"),IF(List!$AI$1=1,1,0),0)</f>
        <v>0</v>
      </c>
      <c r="J6" s="92" t="s">
        <v>72388</v>
      </c>
      <c r="K6" s="92" t="s">
        <v>3045</v>
      </c>
      <c r="L6" s="92" t="s">
        <v>72387</v>
      </c>
      <c r="M6" s="92" t="s">
        <v>72389</v>
      </c>
      <c r="P6" s="92" t="s">
        <v>72530</v>
      </c>
      <c r="Q6" s="92" t="s">
        <v>72561</v>
      </c>
      <c r="R6" s="79" t="s">
        <v>72571</v>
      </c>
    </row>
    <row r="7" spans="2:18" hidden="1" x14ac:dyDescent="0.25">
      <c r="B7" s="212" t="s">
        <v>72441</v>
      </c>
      <c r="C7" s="96"/>
      <c r="D7" s="248"/>
      <c r="E7" s="232"/>
      <c r="F7" s="235">
        <f t="shared" si="0"/>
        <v>0</v>
      </c>
      <c r="G7" s="216"/>
      <c r="H7" s="100"/>
      <c r="I7" s="92">
        <f>IF(AND(OR('1-J''identifie mon entreprise'!$C$11=List!$A$1434,'1-J''identifie mon entreprise'!$C$11=List!$A$1440),zone_rural="Oui",partenaire="Oui"),IF(List!$AI$1=1,1,0),0)</f>
        <v>0</v>
      </c>
      <c r="J7" s="92" t="s">
        <v>72388</v>
      </c>
      <c r="K7" s="92" t="s">
        <v>3045</v>
      </c>
      <c r="P7" s="92" t="s">
        <v>72530</v>
      </c>
      <c r="Q7" s="92" t="s">
        <v>72561</v>
      </c>
      <c r="R7" s="79" t="s">
        <v>72571</v>
      </c>
    </row>
    <row r="8" spans="2:18" hidden="1" x14ac:dyDescent="0.25">
      <c r="B8" s="212" t="s">
        <v>72442</v>
      </c>
      <c r="C8" s="96"/>
      <c r="D8" s="248"/>
      <c r="E8" s="232"/>
      <c r="F8" s="235">
        <f t="shared" si="0"/>
        <v>0</v>
      </c>
      <c r="G8" s="216"/>
      <c r="H8" s="100"/>
      <c r="I8" s="92">
        <f>IF(AND(OR('1-J''identifie mon entreprise'!$C$11=List!$A$1434,'1-J''identifie mon entreprise'!$C$11=List!$A$1440),zone_rural="Oui",partenaire="Oui"),IF(List!$AI$1=1,1,0),0)</f>
        <v>0</v>
      </c>
      <c r="J8" s="92" t="s">
        <v>72388</v>
      </c>
      <c r="K8" s="92" t="s">
        <v>3045</v>
      </c>
      <c r="P8" s="92" t="s">
        <v>72530</v>
      </c>
      <c r="Q8" s="92" t="s">
        <v>72561</v>
      </c>
      <c r="R8" s="79" t="s">
        <v>72571</v>
      </c>
    </row>
    <row r="9" spans="2:18" hidden="1" x14ac:dyDescent="0.25">
      <c r="B9" s="212" t="s">
        <v>72443</v>
      </c>
      <c r="C9" s="96"/>
      <c r="D9" s="248"/>
      <c r="E9" s="232"/>
      <c r="F9" s="235">
        <f t="shared" si="0"/>
        <v>0</v>
      </c>
      <c r="G9" s="216"/>
      <c r="H9" s="100"/>
      <c r="I9" s="92">
        <f>IF(AND(OR('1-J''identifie mon entreprise'!$C$11=List!$A$1434,'1-J''identifie mon entreprise'!$C$11=List!$A$1440),zone_rural="Oui",partenaire="Oui"),IF(List!$AI$1=1,1,0),0)</f>
        <v>0</v>
      </c>
      <c r="J9" s="92" t="s">
        <v>72388</v>
      </c>
      <c r="K9" s="92" t="s">
        <v>3045</v>
      </c>
      <c r="P9" s="92" t="s">
        <v>72530</v>
      </c>
      <c r="Q9" s="92" t="s">
        <v>72561</v>
      </c>
      <c r="R9" s="79" t="s">
        <v>72571</v>
      </c>
    </row>
    <row r="10" spans="2:18" hidden="1" x14ac:dyDescent="0.25">
      <c r="B10" s="212" t="s">
        <v>72444</v>
      </c>
      <c r="C10" s="96"/>
      <c r="D10" s="248"/>
      <c r="E10" s="232"/>
      <c r="F10" s="235">
        <f t="shared" si="0"/>
        <v>0</v>
      </c>
      <c r="G10" s="216"/>
      <c r="H10" s="100"/>
      <c r="I10" s="92">
        <f>IF(AND(OR('1-J''identifie mon entreprise'!$C$11=List!$A$1434,'1-J''identifie mon entreprise'!$C$11=List!$A$1440),zone_rural="Oui",partenaire="Oui"),IF(List!$AI$1=1,1,0),0)</f>
        <v>0</v>
      </c>
      <c r="J10" s="92" t="s">
        <v>72388</v>
      </c>
      <c r="K10" s="92" t="s">
        <v>3045</v>
      </c>
      <c r="P10" s="92" t="s">
        <v>72530</v>
      </c>
      <c r="Q10" s="92" t="s">
        <v>72561</v>
      </c>
      <c r="R10" s="79" t="s">
        <v>72571</v>
      </c>
    </row>
    <row r="11" spans="2:18" hidden="1" x14ac:dyDescent="0.25">
      <c r="B11" s="212" t="s">
        <v>72445</v>
      </c>
      <c r="C11" s="96"/>
      <c r="D11" s="248"/>
      <c r="E11" s="232"/>
      <c r="F11" s="235">
        <f t="shared" si="0"/>
        <v>0</v>
      </c>
      <c r="G11" s="216"/>
      <c r="H11" s="100"/>
      <c r="I11" s="92">
        <f>IF(AND(OR('1-J''identifie mon entreprise'!$C$11=List!$A$1434,'1-J''identifie mon entreprise'!$C$11=List!$A$1440),zone_rural="Oui",partenaire="Oui"),IF(List!$AI$1=1,1,0),0)</f>
        <v>0</v>
      </c>
      <c r="J11" s="92" t="s">
        <v>72388</v>
      </c>
      <c r="K11" s="92" t="s">
        <v>3045</v>
      </c>
      <c r="P11" s="92" t="s">
        <v>72530</v>
      </c>
      <c r="Q11" s="92" t="s">
        <v>72561</v>
      </c>
      <c r="R11" s="79" t="s">
        <v>72571</v>
      </c>
    </row>
    <row r="12" spans="2:18" hidden="1" x14ac:dyDescent="0.25">
      <c r="B12" s="212" t="s">
        <v>72446</v>
      </c>
      <c r="C12" s="96"/>
      <c r="D12" s="248"/>
      <c r="E12" s="232"/>
      <c r="F12" s="235">
        <f t="shared" si="0"/>
        <v>0</v>
      </c>
      <c r="G12" s="216"/>
      <c r="H12" s="100"/>
      <c r="I12" s="92">
        <f>IF(AND(OR('1-J''identifie mon entreprise'!$C$11=List!$A$1434,'1-J''identifie mon entreprise'!$C$11=List!$A$1440),zone_rural="Oui",partenaire="Oui"),IF(List!$AI$1=1,1,0),0)</f>
        <v>0</v>
      </c>
      <c r="J12" s="92" t="s">
        <v>72388</v>
      </c>
      <c r="K12" s="92" t="s">
        <v>3045</v>
      </c>
      <c r="P12" s="92" t="s">
        <v>72530</v>
      </c>
      <c r="Q12" s="92" t="s">
        <v>72561</v>
      </c>
      <c r="R12" s="79" t="s">
        <v>72571</v>
      </c>
    </row>
    <row r="13" spans="2:18" hidden="1" x14ac:dyDescent="0.25">
      <c r="B13" s="212" t="s">
        <v>72447</v>
      </c>
      <c r="C13" s="96"/>
      <c r="D13" s="248"/>
      <c r="E13" s="232"/>
      <c r="F13" s="235">
        <f t="shared" si="0"/>
        <v>0</v>
      </c>
      <c r="G13" s="216"/>
      <c r="H13" s="100"/>
      <c r="I13" s="92">
        <f>IF(AND(OR('1-J''identifie mon entreprise'!$C$11=List!$A$1434,'1-J''identifie mon entreprise'!$C$11=List!$A$1440),zone_rural="Oui",partenaire="Oui"),IF(List!$AI$1=1,1,0),0)</f>
        <v>0</v>
      </c>
      <c r="J13" s="92" t="s">
        <v>72388</v>
      </c>
      <c r="K13" s="92" t="s">
        <v>3045</v>
      </c>
      <c r="P13" s="92" t="s">
        <v>72530</v>
      </c>
      <c r="Q13" s="92" t="s">
        <v>72561</v>
      </c>
      <c r="R13" s="79" t="s">
        <v>72571</v>
      </c>
    </row>
    <row r="14" spans="2:18" hidden="1" x14ac:dyDescent="0.25">
      <c r="B14" s="212" t="s">
        <v>105318</v>
      </c>
      <c r="C14" s="96"/>
      <c r="D14" s="248"/>
      <c r="E14" s="232"/>
      <c r="F14" s="235">
        <f t="shared" ref="F14" si="1">ROUND(IF(E14="",0,MIN(C14*H14*I14,tx_max*E14)),0)</f>
        <v>0</v>
      </c>
      <c r="G14" s="216"/>
      <c r="H14" s="100"/>
      <c r="I14" s="92">
        <f>IF(AND(OR('1-J''identifie mon entreprise'!$C$11=List!$A$1434,'1-J''identifie mon entreprise'!$C$11=List!$A$1440),zone_rural="Oui",partenaire="Oui"),IF(List!$AI$1=1,1,0),0)</f>
        <v>0</v>
      </c>
      <c r="J14" s="92" t="s">
        <v>72388</v>
      </c>
      <c r="K14" s="92" t="s">
        <v>3045</v>
      </c>
      <c r="P14" s="92" t="s">
        <v>72530</v>
      </c>
      <c r="Q14" s="92" t="s">
        <v>72561</v>
      </c>
      <c r="R14" s="79" t="s">
        <v>72571</v>
      </c>
    </row>
    <row r="15" spans="2:18" hidden="1" x14ac:dyDescent="0.25">
      <c r="B15" s="212" t="s">
        <v>105319</v>
      </c>
      <c r="C15" s="96"/>
      <c r="D15" s="248"/>
      <c r="E15" s="232"/>
      <c r="F15" s="235">
        <f t="shared" si="0"/>
        <v>0</v>
      </c>
      <c r="G15" s="216"/>
      <c r="H15" s="100"/>
      <c r="I15" s="92">
        <f>IF(AND(OR('1-J''identifie mon entreprise'!$C$11=List!$A$1434,'1-J''identifie mon entreprise'!$C$11=List!$A$1440),zone_rural="Oui",partenaire="Oui"),IF(List!$AI$1=1,1,0),0)</f>
        <v>0</v>
      </c>
      <c r="J15" s="92" t="s">
        <v>72388</v>
      </c>
      <c r="K15" s="92" t="s">
        <v>3045</v>
      </c>
      <c r="P15" s="92" t="s">
        <v>72530</v>
      </c>
      <c r="Q15" s="92" t="s">
        <v>72561</v>
      </c>
      <c r="R15" s="79" t="s">
        <v>72571</v>
      </c>
    </row>
    <row r="16" spans="2:18" hidden="1" x14ac:dyDescent="0.25">
      <c r="B16" s="212" t="s">
        <v>105320</v>
      </c>
      <c r="C16" s="96"/>
      <c r="D16" s="248"/>
      <c r="E16" s="232"/>
      <c r="F16" s="235">
        <f t="shared" ref="F16" si="2">ROUND(IF(E16="",0,MIN(C16*H16*I16,tx_max*E16)),0)</f>
        <v>0</v>
      </c>
      <c r="G16" s="216"/>
      <c r="H16" s="100"/>
      <c r="I16" s="92">
        <f>IF(AND(OR('1-J''identifie mon entreprise'!$C$11=List!$A$1434,'1-J''identifie mon entreprise'!$C$11=List!$A$1440),zone_rural="Oui",partenaire="Oui"),IF(List!$AI$1=1,1,0),0)</f>
        <v>0</v>
      </c>
      <c r="J16" s="92" t="s">
        <v>72388</v>
      </c>
      <c r="K16" s="92" t="s">
        <v>3045</v>
      </c>
      <c r="P16" s="92" t="s">
        <v>72530</v>
      </c>
      <c r="Q16" s="92" t="s">
        <v>72561</v>
      </c>
      <c r="R16" s="79" t="s">
        <v>72571</v>
      </c>
    </row>
    <row r="17" spans="1:18" hidden="1" x14ac:dyDescent="0.25">
      <c r="B17" s="212" t="s">
        <v>105321</v>
      </c>
      <c r="C17" s="96"/>
      <c r="D17" s="248"/>
      <c r="E17" s="232"/>
      <c r="F17" s="235">
        <f t="shared" si="0"/>
        <v>0</v>
      </c>
      <c r="G17" s="216"/>
      <c r="H17" s="100"/>
      <c r="I17" s="92">
        <f>IF(AND(OR('1-J''identifie mon entreprise'!$C$11=List!$A$1434,'1-J''identifie mon entreprise'!$C$11=List!$A$1440),zone_rural="Oui",partenaire="Oui"),IF(List!$AI$1=1,1,0),0)</f>
        <v>0</v>
      </c>
      <c r="J17" s="92" t="s">
        <v>72388</v>
      </c>
      <c r="K17" s="92" t="s">
        <v>3045</v>
      </c>
      <c r="P17" s="92" t="s">
        <v>72530</v>
      </c>
      <c r="Q17" s="92" t="s">
        <v>72561</v>
      </c>
      <c r="R17" s="79" t="s">
        <v>72571</v>
      </c>
    </row>
    <row r="18" spans="1:18" hidden="1" x14ac:dyDescent="0.25">
      <c r="B18" s="212" t="s">
        <v>105322</v>
      </c>
      <c r="C18" s="96"/>
      <c r="D18" s="248"/>
      <c r="E18" s="232"/>
      <c r="F18" s="235">
        <f t="shared" ref="F18" si="3">ROUND(IF(E18="",0,MIN(C18*H18*I18,tx_max*E18)),0)</f>
        <v>0</v>
      </c>
      <c r="G18" s="216"/>
      <c r="H18" s="100"/>
      <c r="I18" s="92">
        <f>IF(AND(OR('1-J''identifie mon entreprise'!$C$11=List!$A$1434,'1-J''identifie mon entreprise'!$C$11=List!$A$1440),zone_rural="Oui",partenaire="Oui"),IF(List!$AI$1=1,1,0),0)</f>
        <v>0</v>
      </c>
      <c r="J18" s="92" t="s">
        <v>72388</v>
      </c>
      <c r="K18" s="92" t="s">
        <v>3045</v>
      </c>
      <c r="P18" s="92" t="s">
        <v>72530</v>
      </c>
      <c r="Q18" s="92" t="s">
        <v>72561</v>
      </c>
      <c r="R18" s="79" t="s">
        <v>72571</v>
      </c>
    </row>
    <row r="19" spans="1:18" hidden="1" x14ac:dyDescent="0.25">
      <c r="B19" s="212" t="s">
        <v>105323</v>
      </c>
      <c r="C19" s="96"/>
      <c r="D19" s="248"/>
      <c r="E19" s="232"/>
      <c r="F19" s="235">
        <f t="shared" si="0"/>
        <v>0</v>
      </c>
      <c r="G19" s="216"/>
      <c r="H19" s="100"/>
      <c r="I19" s="92">
        <f>IF(AND(OR('1-J''identifie mon entreprise'!$C$11=List!$A$1434,'1-J''identifie mon entreprise'!$C$11=List!$A$1440),zone_rural="Oui",partenaire="Oui"),IF(List!$AI$1=1,1,0),0)</f>
        <v>0</v>
      </c>
      <c r="J19" s="92" t="s">
        <v>72388</v>
      </c>
      <c r="K19" s="92" t="s">
        <v>3045</v>
      </c>
      <c r="P19" s="92" t="s">
        <v>72530</v>
      </c>
      <c r="Q19" s="92" t="s">
        <v>72561</v>
      </c>
      <c r="R19" s="79" t="s">
        <v>72571</v>
      </c>
    </row>
    <row r="20" spans="1:18" hidden="1" x14ac:dyDescent="0.25">
      <c r="B20" s="212" t="s">
        <v>105324</v>
      </c>
      <c r="C20" s="96"/>
      <c r="D20" s="248"/>
      <c r="E20" s="232"/>
      <c r="F20" s="235">
        <f t="shared" ref="F20" si="4">ROUND(IF(E20="",0,MIN(C20*H20*I20,tx_max*E20)),0)</f>
        <v>0</v>
      </c>
      <c r="G20" s="216"/>
      <c r="H20" s="100"/>
      <c r="I20" s="92">
        <f>IF(AND(OR('1-J''identifie mon entreprise'!$C$11=List!$A$1434,'1-J''identifie mon entreprise'!$C$11=List!$A$1440),zone_rural="Oui",partenaire="Oui"),IF(List!$AI$1=1,1,0),0)</f>
        <v>0</v>
      </c>
      <c r="J20" s="92" t="s">
        <v>72388</v>
      </c>
      <c r="K20" s="92" t="s">
        <v>3045</v>
      </c>
      <c r="P20" s="92" t="s">
        <v>72530</v>
      </c>
      <c r="Q20" s="92" t="s">
        <v>72561</v>
      </c>
      <c r="R20" s="79" t="s">
        <v>72571</v>
      </c>
    </row>
    <row r="21" spans="1:18" hidden="1" x14ac:dyDescent="0.25">
      <c r="B21" s="212" t="s">
        <v>105325</v>
      </c>
      <c r="C21" s="96"/>
      <c r="D21" s="248"/>
      <c r="E21" s="232"/>
      <c r="F21" s="235">
        <f t="shared" si="0"/>
        <v>0</v>
      </c>
      <c r="G21" s="216"/>
      <c r="H21" s="100"/>
      <c r="I21" s="92">
        <f>IF(AND(OR('1-J''identifie mon entreprise'!$C$11=List!$A$1434,'1-J''identifie mon entreprise'!$C$11=List!$A$1440),zone_rural="Oui",partenaire="Oui"),IF(List!$AI$1=1,1,0),0)</f>
        <v>0</v>
      </c>
      <c r="J21" s="92" t="s">
        <v>72388</v>
      </c>
      <c r="K21" s="92" t="s">
        <v>3045</v>
      </c>
      <c r="P21" s="92" t="s">
        <v>72530</v>
      </c>
      <c r="Q21" s="92" t="s">
        <v>72561</v>
      </c>
      <c r="R21" s="79" t="s">
        <v>72571</v>
      </c>
    </row>
    <row r="22" spans="1:18" hidden="1" x14ac:dyDescent="0.25">
      <c r="B22" s="212" t="s">
        <v>105326</v>
      </c>
      <c r="C22" s="96"/>
      <c r="D22" s="248"/>
      <c r="E22" s="232"/>
      <c r="F22" s="235">
        <f t="shared" ref="F22:F24" si="5">ROUND(IF(E22="",0,MIN(C22*H22*I22,tx_max*E22)),0)</f>
        <v>0</v>
      </c>
      <c r="G22" s="216"/>
      <c r="H22" s="100"/>
      <c r="I22" s="92">
        <f>IF(AND(OR('1-J''identifie mon entreprise'!$C$11=List!$A$1434,'1-J''identifie mon entreprise'!$C$11=List!$A$1440),zone_rural="Oui",partenaire="Oui"),IF(List!$AI$1=1,1,0),0)</f>
        <v>0</v>
      </c>
      <c r="J22" s="92" t="s">
        <v>72388</v>
      </c>
      <c r="K22" s="92" t="s">
        <v>3045</v>
      </c>
      <c r="P22" s="92" t="s">
        <v>72530</v>
      </c>
      <c r="Q22" s="92" t="s">
        <v>72561</v>
      </c>
      <c r="R22" s="79" t="s">
        <v>72571</v>
      </c>
    </row>
    <row r="23" spans="1:18" hidden="1" x14ac:dyDescent="0.25">
      <c r="B23" s="212" t="s">
        <v>105327</v>
      </c>
      <c r="C23" s="96"/>
      <c r="D23" s="248"/>
      <c r="E23" s="232"/>
      <c r="F23" s="235">
        <f t="shared" ref="F23" si="6">ROUND(IF(E23="",0,MIN(C23*H23*I23,tx_max*E23)),0)</f>
        <v>0</v>
      </c>
      <c r="G23" s="216"/>
      <c r="H23" s="100"/>
      <c r="I23" s="92">
        <f>IF(AND(OR('1-J''identifie mon entreprise'!$C$11=List!$A$1434,'1-J''identifie mon entreprise'!$C$11=List!$A$1440),zone_rural="Oui",partenaire="Oui"),IF(List!$AI$1=1,1,0),0)</f>
        <v>0</v>
      </c>
      <c r="J23" s="92" t="s">
        <v>72388</v>
      </c>
      <c r="K23" s="92" t="s">
        <v>3045</v>
      </c>
      <c r="P23" s="92" t="s">
        <v>72530</v>
      </c>
      <c r="Q23" s="92" t="s">
        <v>72561</v>
      </c>
      <c r="R23" s="79" t="s">
        <v>72571</v>
      </c>
    </row>
    <row r="24" spans="1:18" hidden="1" x14ac:dyDescent="0.25">
      <c r="B24" s="212" t="s">
        <v>105328</v>
      </c>
      <c r="C24" s="96"/>
      <c r="D24" s="248"/>
      <c r="E24" s="232"/>
      <c r="F24" s="235">
        <f t="shared" si="5"/>
        <v>0</v>
      </c>
      <c r="G24" s="216"/>
      <c r="H24" s="100"/>
      <c r="I24" s="92">
        <f>IF(AND(OR('1-J''identifie mon entreprise'!$C$11=List!$A$1434,'1-J''identifie mon entreprise'!$C$11=List!$A$1440),zone_rural="Oui",partenaire="Oui"),IF(List!$AI$1=1,1,0),0)</f>
        <v>0</v>
      </c>
      <c r="J24" s="92" t="s">
        <v>72388</v>
      </c>
      <c r="K24" s="92" t="s">
        <v>3045</v>
      </c>
      <c r="P24" s="92" t="s">
        <v>72530</v>
      </c>
      <c r="Q24" s="92" t="s">
        <v>72561</v>
      </c>
      <c r="R24" s="79" t="s">
        <v>72571</v>
      </c>
    </row>
    <row r="25" spans="1:18" hidden="1" x14ac:dyDescent="0.25">
      <c r="B25" s="212" t="s">
        <v>105329</v>
      </c>
      <c r="C25" s="96"/>
      <c r="D25" s="248"/>
      <c r="E25" s="232"/>
      <c r="F25" s="235">
        <f t="shared" si="0"/>
        <v>0</v>
      </c>
      <c r="G25" s="216"/>
      <c r="H25" s="100"/>
      <c r="I25" s="92">
        <f>IF(AND(OR('1-J''identifie mon entreprise'!$C$11=List!$A$1434,'1-J''identifie mon entreprise'!$C$11=List!$A$1440),zone_rural="Oui",partenaire="Oui"),IF(List!$AI$1=1,1,0),0)</f>
        <v>0</v>
      </c>
      <c r="J25" s="92" t="s">
        <v>72388</v>
      </c>
      <c r="K25" s="92" t="s">
        <v>3045</v>
      </c>
      <c r="P25" s="92" t="s">
        <v>72530</v>
      </c>
      <c r="Q25" s="92" t="s">
        <v>72561</v>
      </c>
      <c r="R25" s="79" t="s">
        <v>72571</v>
      </c>
    </row>
    <row r="26" spans="1:18" hidden="1" x14ac:dyDescent="0.25">
      <c r="B26" s="214"/>
      <c r="C26" s="79"/>
      <c r="D26" s="79"/>
      <c r="E26" s="79"/>
      <c r="F26" s="79"/>
      <c r="G26" s="79"/>
      <c r="I26" s="92">
        <f>IF(AND(OR('1-J''identifie mon entreprise'!$C$11=List!$A$1434,'1-J''identifie mon entreprise'!$C$11=List!$A$1440),zone_rural="Oui",partenaire="Oui"),IF(List!$AI$1=1,1,0),0)</f>
        <v>0</v>
      </c>
      <c r="R26" s="79"/>
    </row>
    <row r="27" spans="1:18" hidden="1" x14ac:dyDescent="0.25">
      <c r="B27" s="210" t="s">
        <v>104783</v>
      </c>
      <c r="I27" s="92">
        <f>IF(AND(OR('1-J''identifie mon entreprise'!$C$11=List!$A$1416,'1-J''identifie mon entreprise'!$C$11=List!$A$1420),zone_rural="Oui",partenaire="Oui"),IF(List!$AI$1=1,1,0),0)</f>
        <v>0</v>
      </c>
      <c r="R27" s="79"/>
    </row>
    <row r="28" spans="1:18" ht="47.25" hidden="1" x14ac:dyDescent="0.25">
      <c r="B28" s="211" t="s">
        <v>72395</v>
      </c>
      <c r="C28" s="95" t="s">
        <v>72396</v>
      </c>
      <c r="D28" s="95" t="s">
        <v>104831</v>
      </c>
      <c r="E28" s="95" t="s">
        <v>105225</v>
      </c>
      <c r="F28" s="95" t="s">
        <v>72397</v>
      </c>
      <c r="G28" s="95" t="s">
        <v>104733</v>
      </c>
      <c r="I28" s="92">
        <f>IF(AND(OR('1-J''identifie mon entreprise'!$C$11=List!$A$1416,'1-J''identifie mon entreprise'!$C$11=List!$A$1420),zone_rural="Oui",partenaire="Oui"),IF(List!$AI$1=1,1,0),0)</f>
        <v>0</v>
      </c>
      <c r="R28" s="79"/>
    </row>
    <row r="29" spans="1:18" ht="31.5" hidden="1" customHeight="1" x14ac:dyDescent="0.25">
      <c r="A29" s="301" t="s">
        <v>104735</v>
      </c>
      <c r="B29" s="212" t="s">
        <v>104816</v>
      </c>
      <c r="C29" s="246"/>
      <c r="D29" s="249" t="s">
        <v>104851</v>
      </c>
      <c r="E29" s="232"/>
      <c r="F29" s="235">
        <f t="shared" ref="F29:F48" si="7">ROUND(IF(E29="",0,MIN(C29*H29*I29,tx_max*E29)),0)</f>
        <v>0</v>
      </c>
      <c r="G29" s="219" t="str">
        <f t="shared" ref="G29:G34" si="8">IF(F29=0,"",IF(F29&gt;2000,"Oui","Non"))</f>
        <v/>
      </c>
      <c r="H29" s="92">
        <f>60*(1+(bonus_om*bonus_om_tx))</f>
        <v>60</v>
      </c>
      <c r="I29" s="92">
        <f>IF(AND(OR('1-J''identifie mon entreprise'!$C$11=List!$A$1416,'1-J''identifie mon entreprise'!$C$11=List!$A$1420),zone_rural="Oui",partenaire="Oui"),IF(List!$AI$1=1,1,0),0)</f>
        <v>0</v>
      </c>
      <c r="J29" s="92" t="s">
        <v>72390</v>
      </c>
      <c r="K29" s="92" t="s">
        <v>72391</v>
      </c>
      <c r="L29" s="92" t="s">
        <v>72387</v>
      </c>
      <c r="M29" s="92" t="s">
        <v>72389</v>
      </c>
      <c r="P29" s="92" t="s">
        <v>72556</v>
      </c>
      <c r="Q29" s="92" t="s">
        <v>104795</v>
      </c>
      <c r="R29" s="79" t="s">
        <v>72571</v>
      </c>
    </row>
    <row r="30" spans="1:18" ht="31.5" hidden="1" customHeight="1" x14ac:dyDescent="0.25">
      <c r="B30" s="212" t="s">
        <v>104784</v>
      </c>
      <c r="C30" s="245"/>
      <c r="D30" s="249" t="s">
        <v>104852</v>
      </c>
      <c r="E30" s="232"/>
      <c r="F30" s="235">
        <f t="shared" si="7"/>
        <v>0</v>
      </c>
      <c r="G30" s="219" t="str">
        <f t="shared" si="8"/>
        <v/>
      </c>
      <c r="H30" s="92">
        <f>50*(1+(bonus_om*bonus_om_tx))</f>
        <v>50</v>
      </c>
      <c r="I30" s="92">
        <f>IF(AND(OR('1-J''identifie mon entreprise'!$C$11=List!$A$1416,'1-J''identifie mon entreprise'!$C$11=List!$A$1420),zone_rural="Oui",partenaire="Oui"),IF(List!$AI$1=1,1,0),0)</f>
        <v>0</v>
      </c>
      <c r="J30" s="92" t="s">
        <v>72390</v>
      </c>
      <c r="K30" s="92" t="s">
        <v>72391</v>
      </c>
      <c r="P30" s="92" t="s">
        <v>72556</v>
      </c>
      <c r="Q30" s="92" t="s">
        <v>104817</v>
      </c>
      <c r="R30" s="79" t="s">
        <v>72571</v>
      </c>
    </row>
    <row r="31" spans="1:18" ht="31.5" hidden="1" customHeight="1" x14ac:dyDescent="0.25">
      <c r="A31" s="301" t="s">
        <v>104735</v>
      </c>
      <c r="B31" s="212" t="s">
        <v>104785</v>
      </c>
      <c r="C31" s="246"/>
      <c r="D31" s="249" t="s">
        <v>104851</v>
      </c>
      <c r="E31" s="232"/>
      <c r="F31" s="235">
        <f t="shared" si="7"/>
        <v>0</v>
      </c>
      <c r="G31" s="219" t="str">
        <f t="shared" si="8"/>
        <v/>
      </c>
      <c r="H31" s="92">
        <f>10*(1+(bonus_om*bonus_om_tx))</f>
        <v>10</v>
      </c>
      <c r="I31" s="92">
        <f>IF(AND(OR('1-J''identifie mon entreprise'!$C$11=List!$A$1416,'1-J''identifie mon entreprise'!$C$11=List!$A$1420),zone_rural="Oui",partenaire="Oui"),IF(List!$AI$1=1,1,0),0)</f>
        <v>0</v>
      </c>
      <c r="J31" s="92" t="s">
        <v>72390</v>
      </c>
      <c r="K31" s="92" t="s">
        <v>72391</v>
      </c>
      <c r="P31" s="92" t="s">
        <v>72556</v>
      </c>
      <c r="Q31" s="92" t="s">
        <v>104818</v>
      </c>
      <c r="R31" s="79" t="s">
        <v>72571</v>
      </c>
    </row>
    <row r="32" spans="1:18" ht="31.5" hidden="1" customHeight="1" x14ac:dyDescent="0.25">
      <c r="A32" s="301" t="s">
        <v>104735</v>
      </c>
      <c r="B32" s="212" t="s">
        <v>104786</v>
      </c>
      <c r="C32" s="246"/>
      <c r="D32" s="249" t="s">
        <v>104851</v>
      </c>
      <c r="E32" s="232"/>
      <c r="F32" s="235">
        <f t="shared" si="7"/>
        <v>0</v>
      </c>
      <c r="G32" s="219" t="str">
        <f t="shared" si="8"/>
        <v/>
      </c>
      <c r="H32" s="92">
        <f>150*(1+(bonus_om*bonus_om_tx))</f>
        <v>150</v>
      </c>
      <c r="I32" s="92">
        <f>IF(AND(OR('1-J''identifie mon entreprise'!$C$11=List!$A$1416,'1-J''identifie mon entreprise'!$C$11=List!$A$1420),zone_rural="Oui",partenaire="Oui"),IF(List!$AI$1=1,1,0),0)</f>
        <v>0</v>
      </c>
      <c r="J32" s="92" t="s">
        <v>72390</v>
      </c>
      <c r="K32" s="92" t="s">
        <v>72391</v>
      </c>
      <c r="P32" s="92" t="s">
        <v>72556</v>
      </c>
      <c r="Q32" s="92" t="s">
        <v>104819</v>
      </c>
      <c r="R32" s="79" t="s">
        <v>72571</v>
      </c>
    </row>
    <row r="33" spans="1:18" ht="31.5" hidden="1" customHeight="1" x14ac:dyDescent="0.25">
      <c r="A33" s="301" t="s">
        <v>104735</v>
      </c>
      <c r="B33" s="212" t="s">
        <v>104787</v>
      </c>
      <c r="C33" s="246"/>
      <c r="D33" s="249" t="s">
        <v>104851</v>
      </c>
      <c r="E33" s="232"/>
      <c r="F33" s="235">
        <f t="shared" si="7"/>
        <v>0</v>
      </c>
      <c r="G33" s="219" t="str">
        <f t="shared" si="8"/>
        <v/>
      </c>
      <c r="H33" s="92">
        <f>10*(1+(bonus_om*bonus_om_tx))</f>
        <v>10</v>
      </c>
      <c r="I33" s="92">
        <f>IF(AND(OR('1-J''identifie mon entreprise'!$C$11=List!$A$1416,'1-J''identifie mon entreprise'!$C$11=List!$A$1420),zone_rural="Oui",partenaire="Oui"),IF(List!$AI$1=1,1,0),0)</f>
        <v>0</v>
      </c>
      <c r="J33" s="92" t="s">
        <v>72390</v>
      </c>
      <c r="K33" s="92" t="s">
        <v>72391</v>
      </c>
      <c r="P33" s="92" t="s">
        <v>72556</v>
      </c>
      <c r="Q33" s="92" t="s">
        <v>104820</v>
      </c>
      <c r="R33" s="79" t="s">
        <v>72571</v>
      </c>
    </row>
    <row r="34" spans="1:18" ht="31.5" hidden="1" customHeight="1" x14ac:dyDescent="0.25">
      <c r="B34" s="212" t="s">
        <v>104788</v>
      </c>
      <c r="C34" s="247"/>
      <c r="D34" s="249" t="s">
        <v>104979</v>
      </c>
      <c r="E34" s="232"/>
      <c r="F34" s="235">
        <f t="shared" si="7"/>
        <v>0</v>
      </c>
      <c r="G34" s="219" t="str">
        <f t="shared" si="8"/>
        <v/>
      </c>
      <c r="H34" s="92">
        <f>100*(1+(bonus_om*bonus_om_tx))</f>
        <v>100</v>
      </c>
      <c r="I34" s="92">
        <f>IF(AND(OR('1-J''identifie mon entreprise'!$C$11=List!$A$1416,'1-J''identifie mon entreprise'!$C$11=List!$A$1420),zone_rural="Oui",partenaire="Oui"),IF(List!$AI$1=1,1,0),0)</f>
        <v>0</v>
      </c>
      <c r="J34" s="92" t="s">
        <v>72390</v>
      </c>
      <c r="K34" s="92" t="s">
        <v>72391</v>
      </c>
      <c r="P34" s="92" t="s">
        <v>72556</v>
      </c>
      <c r="Q34" s="92" t="s">
        <v>104788</v>
      </c>
      <c r="R34" s="79" t="s">
        <v>72571</v>
      </c>
    </row>
    <row r="35" spans="1:18" ht="31.5" hidden="1" customHeight="1" x14ac:dyDescent="0.25">
      <c r="A35" s="301" t="s">
        <v>104735</v>
      </c>
      <c r="B35" s="212" t="s">
        <v>104789</v>
      </c>
      <c r="C35" s="96"/>
      <c r="D35" s="249" t="s">
        <v>104980</v>
      </c>
      <c r="E35" s="232"/>
      <c r="F35" s="235">
        <f t="shared" si="7"/>
        <v>0</v>
      </c>
      <c r="G35" s="219" t="str">
        <f>IF(F35=0,"","Oui")</f>
        <v/>
      </c>
      <c r="H35" s="92">
        <f>5000*(1+(bonus_om*bonus_om_tx))</f>
        <v>5000</v>
      </c>
      <c r="I35" s="92">
        <f>IF(AND(OR('1-J''identifie mon entreprise'!$C$11=List!$A$1416,'1-J''identifie mon entreprise'!$C$11=List!$A$1420),zone_rural="Oui",partenaire="Oui"),IF(List!$AI$1=1,1,0),0)</f>
        <v>0</v>
      </c>
      <c r="J35" s="92" t="s">
        <v>72390</v>
      </c>
      <c r="K35" s="92" t="s">
        <v>72391</v>
      </c>
      <c r="P35" s="92" t="s">
        <v>72556</v>
      </c>
      <c r="Q35" s="92" t="s">
        <v>104821</v>
      </c>
      <c r="R35" s="79" t="s">
        <v>72571</v>
      </c>
    </row>
    <row r="36" spans="1:18" ht="47.25" hidden="1" x14ac:dyDescent="0.25">
      <c r="A36" s="301" t="s">
        <v>104735</v>
      </c>
      <c r="B36" s="212" t="s">
        <v>104790</v>
      </c>
      <c r="C36" s="96"/>
      <c r="D36" s="249" t="s">
        <v>104735</v>
      </c>
      <c r="E36" s="232"/>
      <c r="F36" s="235">
        <f t="shared" si="7"/>
        <v>0</v>
      </c>
      <c r="G36" s="219" t="str">
        <f>IF(F36=0,"","Oui")</f>
        <v/>
      </c>
      <c r="H36" s="92">
        <f>1000*(1+(bonus_om*bonus_om_tx))</f>
        <v>1000</v>
      </c>
      <c r="I36" s="92">
        <f>IF(AND(OR('1-J''identifie mon entreprise'!$C$11=List!$A$1416,'1-J''identifie mon entreprise'!$C$11=List!$A$1420),zone_rural="Oui",partenaire="Oui"),IF(List!$AI$1=1,1,0),0)</f>
        <v>0</v>
      </c>
      <c r="J36" s="92" t="s">
        <v>72390</v>
      </c>
      <c r="K36" s="92" t="s">
        <v>72391</v>
      </c>
      <c r="P36" s="92" t="s">
        <v>72548</v>
      </c>
      <c r="Q36" s="92" t="s">
        <v>104824</v>
      </c>
      <c r="R36" s="79" t="s">
        <v>72571</v>
      </c>
    </row>
    <row r="37" spans="1:18" ht="94.5" hidden="1" x14ac:dyDescent="0.25">
      <c r="A37" s="301" t="s">
        <v>104735</v>
      </c>
      <c r="B37" s="212" t="s">
        <v>104791</v>
      </c>
      <c r="C37" s="96"/>
      <c r="D37" s="249" t="s">
        <v>104735</v>
      </c>
      <c r="E37" s="232"/>
      <c r="F37" s="235">
        <f t="shared" si="7"/>
        <v>0</v>
      </c>
      <c r="G37" s="219" t="str">
        <f>IF(F37=0,"",IF(F37&gt;2000,"Oui","Non"))</f>
        <v/>
      </c>
      <c r="H37" s="92">
        <f>1000*(1+(bonus_om*bonus_om_tx))</f>
        <v>1000</v>
      </c>
      <c r="I37" s="92">
        <f>IF(AND(OR('1-J''identifie mon entreprise'!$C$11=List!$A$1416,'1-J''identifie mon entreprise'!$C$11=List!$A$1420),zone_rural="Oui",partenaire="Oui"),IF(List!$AI$1=1,1,0),0)</f>
        <v>0</v>
      </c>
      <c r="J37" s="92" t="s">
        <v>72390</v>
      </c>
      <c r="K37" s="92" t="s">
        <v>72391</v>
      </c>
      <c r="L37" s="92" t="s">
        <v>72387</v>
      </c>
      <c r="M37" s="92" t="s">
        <v>72389</v>
      </c>
      <c r="P37" s="92" t="s">
        <v>104827</v>
      </c>
      <c r="Q37" s="92" t="s">
        <v>104826</v>
      </c>
      <c r="R37" s="79" t="s">
        <v>72571</v>
      </c>
    </row>
    <row r="38" spans="1:18" ht="47.25" hidden="1" x14ac:dyDescent="0.25">
      <c r="A38" s="301" t="s">
        <v>104735</v>
      </c>
      <c r="B38" s="212" t="s">
        <v>104792</v>
      </c>
      <c r="C38" s="96"/>
      <c r="D38" s="249" t="s">
        <v>104853</v>
      </c>
      <c r="E38" s="232"/>
      <c r="F38" s="235">
        <f t="shared" si="7"/>
        <v>0</v>
      </c>
      <c r="G38" s="219" t="str">
        <f>IF(F38=0,"","Non")</f>
        <v/>
      </c>
      <c r="H38" s="92">
        <f>150*(1+(bonus_om*bonus_om_tx))</f>
        <v>150</v>
      </c>
      <c r="I38" s="92">
        <f>IF(AND(OR('1-J''identifie mon entreprise'!$C$11=List!$A$1416,'1-J''identifie mon entreprise'!$C$11=List!$A$1420),zone_rural="Oui",partenaire="Oui"),IF(List!$AI$1=1,1,0),0)</f>
        <v>0</v>
      </c>
      <c r="J38" s="92" t="s">
        <v>72390</v>
      </c>
      <c r="K38" s="92" t="s">
        <v>72391</v>
      </c>
      <c r="P38" s="92" t="s">
        <v>104827</v>
      </c>
      <c r="Q38" s="92" t="s">
        <v>104825</v>
      </c>
      <c r="R38" s="79" t="s">
        <v>72571</v>
      </c>
    </row>
    <row r="39" spans="1:18" ht="31.5" hidden="1" customHeight="1" x14ac:dyDescent="0.25">
      <c r="A39" s="301" t="s">
        <v>104735</v>
      </c>
      <c r="B39" s="212" t="s">
        <v>104793</v>
      </c>
      <c r="C39" s="96"/>
      <c r="D39" s="249" t="s">
        <v>104832</v>
      </c>
      <c r="E39" s="232"/>
      <c r="F39" s="235">
        <f t="shared" si="7"/>
        <v>0</v>
      </c>
      <c r="G39" s="219" t="str">
        <f>IF(F39=0,"","Oui")</f>
        <v/>
      </c>
      <c r="H39" s="92">
        <f>3000*(1+(bonus_om*bonus_om_tx))</f>
        <v>3000</v>
      </c>
      <c r="I39" s="92">
        <f>IF(AND(OR('1-J''identifie mon entreprise'!$C$11=List!$A$1416,'1-J''identifie mon entreprise'!$C$11=List!$A$1420),zone_rural="Oui",partenaire="Oui"),IF(List!$AI$1=1,1,0),0)</f>
        <v>0</v>
      </c>
      <c r="J39" s="92" t="s">
        <v>72390</v>
      </c>
      <c r="K39" s="92" t="s">
        <v>72391</v>
      </c>
      <c r="P39" s="92" t="s">
        <v>72548</v>
      </c>
      <c r="Q39" s="92" t="s">
        <v>104828</v>
      </c>
      <c r="R39" s="79" t="s">
        <v>72571</v>
      </c>
    </row>
    <row r="40" spans="1:18" ht="31.5" hidden="1" customHeight="1" x14ac:dyDescent="0.25">
      <c r="A40" s="301" t="s">
        <v>104735</v>
      </c>
      <c r="B40" s="212" t="s">
        <v>104794</v>
      </c>
      <c r="C40" s="96"/>
      <c r="D40" s="249" t="s">
        <v>104735</v>
      </c>
      <c r="E40" s="232"/>
      <c r="F40" s="235">
        <f t="shared" si="7"/>
        <v>0</v>
      </c>
      <c r="G40" s="219" t="str">
        <f>IF(F40=0,"","Oui")</f>
        <v/>
      </c>
      <c r="H40" s="92">
        <f>2100*(1+(bonus_om*bonus_om_tx))</f>
        <v>2100</v>
      </c>
      <c r="I40" s="92">
        <f>IF(AND(OR('1-J''identifie mon entreprise'!$C$11=List!$A$1416,'1-J''identifie mon entreprise'!$C$11=List!$A$1420),zone_rural="Oui",partenaire="Oui"),IF(List!$AI$1=1,1,0),0)</f>
        <v>0</v>
      </c>
      <c r="J40" s="92" t="s">
        <v>72390</v>
      </c>
      <c r="K40" s="92" t="s">
        <v>72391</v>
      </c>
      <c r="P40" s="92" t="s">
        <v>72548</v>
      </c>
      <c r="Q40" s="92" t="s">
        <v>104829</v>
      </c>
      <c r="R40" s="79" t="s">
        <v>72571</v>
      </c>
    </row>
    <row r="41" spans="1:18" hidden="1" x14ac:dyDescent="0.25">
      <c r="B41" s="212" t="s">
        <v>72448</v>
      </c>
      <c r="C41" s="96"/>
      <c r="D41" s="249"/>
      <c r="E41" s="232"/>
      <c r="F41" s="235">
        <f t="shared" ref="F41:F44" si="9">ROUND(IF(E41="",0,MIN(C41*H41*I41,tx_max*E41)),0)</f>
        <v>0</v>
      </c>
      <c r="G41" s="216"/>
      <c r="H41" s="100"/>
      <c r="I41" s="92">
        <f>IF(AND(OR('1-J''identifie mon entreprise'!$C$11=List!$A$1416,'1-J''identifie mon entreprise'!$C$11=List!$A$1420),zone_rural="Oui",partenaire="Oui"),IF(List!$AI$1=1,1,0),0)</f>
        <v>0</v>
      </c>
      <c r="J41" s="92" t="s">
        <v>72390</v>
      </c>
      <c r="K41" s="92" t="s">
        <v>72391</v>
      </c>
      <c r="P41" s="92" t="s">
        <v>72530</v>
      </c>
      <c r="Q41" s="92" t="s">
        <v>72561</v>
      </c>
      <c r="R41" s="79" t="s">
        <v>72571</v>
      </c>
    </row>
    <row r="42" spans="1:18" hidden="1" x14ac:dyDescent="0.25">
      <c r="B42" s="212" t="s">
        <v>72449</v>
      </c>
      <c r="C42" s="96"/>
      <c r="D42" s="249"/>
      <c r="E42" s="232"/>
      <c r="F42" s="235">
        <f t="shared" si="9"/>
        <v>0</v>
      </c>
      <c r="G42" s="216"/>
      <c r="H42" s="100"/>
      <c r="I42" s="92">
        <f>IF(AND(OR('1-J''identifie mon entreprise'!$C$11=List!$A$1416,'1-J''identifie mon entreprise'!$C$11=List!$A$1420),zone_rural="Oui",partenaire="Oui"),IF(List!$AI$1=1,1,0),0)</f>
        <v>0</v>
      </c>
      <c r="J42" s="92" t="s">
        <v>72390</v>
      </c>
      <c r="K42" s="92" t="s">
        <v>72391</v>
      </c>
      <c r="P42" s="92" t="s">
        <v>72530</v>
      </c>
      <c r="Q42" s="92" t="s">
        <v>72561</v>
      </c>
      <c r="R42" s="79" t="s">
        <v>72571</v>
      </c>
    </row>
    <row r="43" spans="1:18" hidden="1" x14ac:dyDescent="0.25">
      <c r="B43" s="212" t="s">
        <v>72450</v>
      </c>
      <c r="C43" s="96"/>
      <c r="D43" s="249"/>
      <c r="E43" s="232"/>
      <c r="F43" s="235">
        <f t="shared" si="9"/>
        <v>0</v>
      </c>
      <c r="G43" s="216"/>
      <c r="H43" s="100"/>
      <c r="I43" s="92">
        <f>IF(AND(OR('1-J''identifie mon entreprise'!$C$11=List!$A$1416,'1-J''identifie mon entreprise'!$C$11=List!$A$1420),zone_rural="Oui",partenaire="Oui"),IF(List!$AI$1=1,1,0),0)</f>
        <v>0</v>
      </c>
      <c r="J43" s="92" t="s">
        <v>72390</v>
      </c>
      <c r="K43" s="92" t="s">
        <v>72391</v>
      </c>
      <c r="P43" s="92" t="s">
        <v>72530</v>
      </c>
      <c r="Q43" s="92" t="s">
        <v>72561</v>
      </c>
      <c r="R43" s="79" t="s">
        <v>72571</v>
      </c>
    </row>
    <row r="44" spans="1:18" hidden="1" x14ac:dyDescent="0.25">
      <c r="B44" s="212" t="s">
        <v>72451</v>
      </c>
      <c r="C44" s="96"/>
      <c r="D44" s="249"/>
      <c r="E44" s="232"/>
      <c r="F44" s="235">
        <f t="shared" si="9"/>
        <v>0</v>
      </c>
      <c r="G44" s="216"/>
      <c r="H44" s="100"/>
      <c r="I44" s="92">
        <f>IF(AND(OR('1-J''identifie mon entreprise'!$C$11=List!$A$1416,'1-J''identifie mon entreprise'!$C$11=List!$A$1420),zone_rural="Oui",partenaire="Oui"),IF(List!$AI$1=1,1,0),0)</f>
        <v>0</v>
      </c>
      <c r="J44" s="92" t="s">
        <v>72390</v>
      </c>
      <c r="K44" s="92" t="s">
        <v>72391</v>
      </c>
      <c r="P44" s="92" t="s">
        <v>72562</v>
      </c>
      <c r="Q44" s="92" t="s">
        <v>72563</v>
      </c>
      <c r="R44" s="79" t="s">
        <v>72571</v>
      </c>
    </row>
    <row r="45" spans="1:18" hidden="1" x14ac:dyDescent="0.25">
      <c r="B45" s="212" t="s">
        <v>72448</v>
      </c>
      <c r="C45" s="96"/>
      <c r="D45" s="249"/>
      <c r="E45" s="232"/>
      <c r="F45" s="235">
        <f t="shared" si="7"/>
        <v>0</v>
      </c>
      <c r="G45" s="216"/>
      <c r="H45" s="100"/>
      <c r="I45" s="92">
        <f>IF(AND(OR('1-J''identifie mon entreprise'!$C$11=List!$A$1416,'1-J''identifie mon entreprise'!$C$11=List!$A$1420),zone_rural="Oui",partenaire="Oui"),IF(List!$AI$1=1,1,0),0)</f>
        <v>0</v>
      </c>
      <c r="J45" s="92" t="s">
        <v>72390</v>
      </c>
      <c r="K45" s="92" t="s">
        <v>72391</v>
      </c>
      <c r="P45" s="92" t="s">
        <v>72530</v>
      </c>
      <c r="Q45" s="92" t="s">
        <v>72561</v>
      </c>
      <c r="R45" s="79" t="s">
        <v>72571</v>
      </c>
    </row>
    <row r="46" spans="1:18" hidden="1" x14ac:dyDescent="0.25">
      <c r="B46" s="212" t="s">
        <v>72449</v>
      </c>
      <c r="C46" s="96"/>
      <c r="D46" s="249"/>
      <c r="E46" s="232"/>
      <c r="F46" s="235">
        <f t="shared" si="7"/>
        <v>0</v>
      </c>
      <c r="G46" s="216"/>
      <c r="H46" s="100"/>
      <c r="I46" s="92">
        <f>IF(AND(OR('1-J''identifie mon entreprise'!$C$11=List!$A$1416,'1-J''identifie mon entreprise'!$C$11=List!$A$1420),zone_rural="Oui",partenaire="Oui"),IF(List!$AI$1=1,1,0),0)</f>
        <v>0</v>
      </c>
      <c r="J46" s="92" t="s">
        <v>72390</v>
      </c>
      <c r="K46" s="92" t="s">
        <v>72391</v>
      </c>
      <c r="P46" s="92" t="s">
        <v>72530</v>
      </c>
      <c r="Q46" s="92" t="s">
        <v>72561</v>
      </c>
      <c r="R46" s="79" t="s">
        <v>72571</v>
      </c>
    </row>
    <row r="47" spans="1:18" hidden="1" x14ac:dyDescent="0.25">
      <c r="B47" s="212" t="s">
        <v>72450</v>
      </c>
      <c r="C47" s="96"/>
      <c r="D47" s="249"/>
      <c r="E47" s="232"/>
      <c r="F47" s="235">
        <f t="shared" si="7"/>
        <v>0</v>
      </c>
      <c r="G47" s="216"/>
      <c r="H47" s="100"/>
      <c r="I47" s="92">
        <f>IF(AND(OR('1-J''identifie mon entreprise'!$C$11=List!$A$1416,'1-J''identifie mon entreprise'!$C$11=List!$A$1420),zone_rural="Oui",partenaire="Oui"),IF(List!$AI$1=1,1,0),0)</f>
        <v>0</v>
      </c>
      <c r="J47" s="92" t="s">
        <v>72390</v>
      </c>
      <c r="K47" s="92" t="s">
        <v>72391</v>
      </c>
      <c r="P47" s="92" t="s">
        <v>72530</v>
      </c>
      <c r="Q47" s="92" t="s">
        <v>72561</v>
      </c>
      <c r="R47" s="79" t="s">
        <v>72571</v>
      </c>
    </row>
    <row r="48" spans="1:18" hidden="1" x14ac:dyDescent="0.25">
      <c r="B48" s="212" t="s">
        <v>72451</v>
      </c>
      <c r="C48" s="96"/>
      <c r="D48" s="249"/>
      <c r="E48" s="232"/>
      <c r="F48" s="235">
        <f t="shared" si="7"/>
        <v>0</v>
      </c>
      <c r="G48" s="216"/>
      <c r="H48" s="100"/>
      <c r="I48" s="92">
        <f>IF(AND(OR('1-J''identifie mon entreprise'!$C$11=List!$A$1416,'1-J''identifie mon entreprise'!$C$11=List!$A$1420),zone_rural="Oui",partenaire="Oui"),IF(List!$AI$1=1,1,0),0)</f>
        <v>0</v>
      </c>
      <c r="J48" s="92" t="s">
        <v>72390</v>
      </c>
      <c r="K48" s="92" t="s">
        <v>72391</v>
      </c>
      <c r="P48" s="92" t="s">
        <v>72562</v>
      </c>
      <c r="Q48" s="92" t="s">
        <v>72563</v>
      </c>
      <c r="R48" s="79" t="s">
        <v>72571</v>
      </c>
    </row>
    <row r="49" spans="1:18" hidden="1" x14ac:dyDescent="0.25">
      <c r="I49" s="92">
        <f>IF(AND(OR('1-J''identifie mon entreprise'!$C$11=List!$A$1416,'1-J''identifie mon entreprise'!$C$11=List!$A$1420),zone_rural="Oui",partenaire="Oui"),IF(List!$AI$1=1,1,0),0)</f>
        <v>0</v>
      </c>
    </row>
    <row r="50" spans="1:18" hidden="1" x14ac:dyDescent="0.25">
      <c r="B50" s="210" t="s">
        <v>72403</v>
      </c>
      <c r="I50" s="92">
        <f t="shared" ref="I50:I55" si="10">IF(OR(naf_section="Section A",naf_section="Section O"),0,IF(micro_entreprise="Oui",IF(AND(secteur_tourisme="Oui",zone_rural="Oui",partenaire="Oui"),1,0),1))</f>
        <v>1</v>
      </c>
    </row>
    <row r="51" spans="1:18" ht="47.25" hidden="1" x14ac:dyDescent="0.25">
      <c r="B51" s="211" t="s">
        <v>72395</v>
      </c>
      <c r="C51" s="95" t="s">
        <v>72396</v>
      </c>
      <c r="D51" s="95" t="s">
        <v>104831</v>
      </c>
      <c r="E51" s="95" t="s">
        <v>105225</v>
      </c>
      <c r="F51" s="95" t="s">
        <v>72397</v>
      </c>
      <c r="G51" s="95" t="s">
        <v>104733</v>
      </c>
      <c r="H51" s="93" t="s">
        <v>72398</v>
      </c>
      <c r="I51" s="92">
        <f t="shared" si="10"/>
        <v>1</v>
      </c>
      <c r="J51" s="92" t="s">
        <v>72365</v>
      </c>
      <c r="K51" s="92" t="s">
        <v>72366</v>
      </c>
      <c r="L51" s="92" t="s">
        <v>72364</v>
      </c>
      <c r="M51" s="92" t="s">
        <v>72401</v>
      </c>
    </row>
    <row r="52" spans="1:18" ht="31.5" hidden="1" customHeight="1" x14ac:dyDescent="0.25">
      <c r="A52" s="302" t="s">
        <v>104735</v>
      </c>
      <c r="B52" s="220" t="s">
        <v>105307</v>
      </c>
      <c r="C52" s="96"/>
      <c r="D52" s="249" t="s">
        <v>104975</v>
      </c>
      <c r="E52" s="232"/>
      <c r="F52" s="233">
        <f>ROUND(IF(E52="",0,MIN(C52*H52*I52,tx_max*E52)),0)</f>
        <v>0</v>
      </c>
      <c r="G52" s="219" t="str">
        <f>IF(F52=0,"","Oui")</f>
        <v/>
      </c>
      <c r="H52" s="92">
        <f>5000*(1+(bonus_om*bonus_om_tx))</f>
        <v>5000</v>
      </c>
      <c r="I52" s="92">
        <f t="shared" si="10"/>
        <v>1</v>
      </c>
      <c r="J52" s="92" t="s">
        <v>72367</v>
      </c>
      <c r="K52" s="92" t="s">
        <v>72368</v>
      </c>
      <c r="L52" s="92" t="s">
        <v>72400</v>
      </c>
      <c r="M52" s="92" t="s">
        <v>72402</v>
      </c>
      <c r="N52" s="92" t="str">
        <f>LEFT(L52,3)</f>
        <v>1CL</v>
      </c>
      <c r="P52" s="92" t="s">
        <v>72548</v>
      </c>
      <c r="Q52" s="92" t="s">
        <v>72549</v>
      </c>
      <c r="R52" s="79" t="s">
        <v>72578</v>
      </c>
    </row>
    <row r="53" spans="1:18" ht="31.5" hidden="1" x14ac:dyDescent="0.25">
      <c r="A53" s="302" t="s">
        <v>104735</v>
      </c>
      <c r="B53" s="220" t="s">
        <v>105308</v>
      </c>
      <c r="C53" s="96"/>
      <c r="D53" s="249" t="s">
        <v>104975</v>
      </c>
      <c r="E53" s="232"/>
      <c r="F53" s="233">
        <f>ROUND(IF(E53="",0,MIN(C53*H53*I53,tx_max*E53)),0)</f>
        <v>0</v>
      </c>
      <c r="G53" s="219" t="str">
        <f>IF(F53=0,"","Oui")</f>
        <v/>
      </c>
      <c r="H53" s="92">
        <f>25000*(1+(bonus_om*bonus_om_tx))</f>
        <v>25000</v>
      </c>
      <c r="I53" s="92">
        <f t="shared" si="10"/>
        <v>1</v>
      </c>
      <c r="J53" s="92" t="s">
        <v>72367</v>
      </c>
      <c r="K53" s="92" t="s">
        <v>72368</v>
      </c>
      <c r="L53" s="92" t="s">
        <v>72399</v>
      </c>
      <c r="M53" s="92" t="s">
        <v>72402</v>
      </c>
      <c r="N53" s="92" t="str">
        <f>LEFT(L53,3)</f>
        <v>1CL</v>
      </c>
      <c r="P53" s="92" t="s">
        <v>72548</v>
      </c>
      <c r="Q53" s="92" t="s">
        <v>72550</v>
      </c>
      <c r="R53" s="79" t="s">
        <v>72578</v>
      </c>
    </row>
    <row r="54" spans="1:18" ht="31.5" hidden="1" x14ac:dyDescent="0.25">
      <c r="A54" s="302" t="s">
        <v>104735</v>
      </c>
      <c r="B54" s="220" t="s">
        <v>105309</v>
      </c>
      <c r="C54" s="96"/>
      <c r="D54" s="249" t="s">
        <v>104975</v>
      </c>
      <c r="E54" s="232"/>
      <c r="F54" s="233">
        <f>ROUND(IF(E54="",0,MIN(C54*H54*I54,tx_max*E54)),0)</f>
        <v>0</v>
      </c>
      <c r="G54" s="219" t="str">
        <f>IF(F54=0,"","Oui")</f>
        <v/>
      </c>
      <c r="H54" s="92">
        <f>4000*(1+(bonus_om*bonus_om_tx))</f>
        <v>4000</v>
      </c>
      <c r="I54" s="92">
        <f t="shared" si="10"/>
        <v>1</v>
      </c>
      <c r="J54" s="92" t="s">
        <v>72367</v>
      </c>
      <c r="K54" s="92" t="s">
        <v>72368</v>
      </c>
      <c r="L54" s="92" t="s">
        <v>72399</v>
      </c>
      <c r="M54" s="92" t="s">
        <v>72402</v>
      </c>
      <c r="N54" s="92" t="str">
        <f>LEFT(L54,3)</f>
        <v>1CL</v>
      </c>
      <c r="P54" s="92" t="s">
        <v>72548</v>
      </c>
      <c r="Q54" s="92" t="s">
        <v>72369</v>
      </c>
      <c r="R54" s="79" t="s">
        <v>72578</v>
      </c>
    </row>
    <row r="55" spans="1:18" hidden="1" x14ac:dyDescent="0.25">
      <c r="B55" s="213"/>
      <c r="I55" s="92">
        <f t="shared" si="10"/>
        <v>1</v>
      </c>
    </row>
    <row r="56" spans="1:18" hidden="1" x14ac:dyDescent="0.25">
      <c r="B56" s="210" t="s">
        <v>105203</v>
      </c>
      <c r="I56" s="92">
        <f>IF(OR(naf_section="Section O",'1-J''identifie mon entreprise'!$G$48=1),0,IF(micro_entreprise="Oui",IF(AND(secteur_tourisme="Oui",zone_rural="Oui",partenaire="Oui"),1,0),1))</f>
        <v>1</v>
      </c>
    </row>
    <row r="57" spans="1:18" ht="47.25" hidden="1" x14ac:dyDescent="0.25">
      <c r="B57" s="211" t="s">
        <v>72395</v>
      </c>
      <c r="C57" s="95" t="s">
        <v>72396</v>
      </c>
      <c r="D57" s="95" t="s">
        <v>104831</v>
      </c>
      <c r="E57" s="95" t="s">
        <v>105225</v>
      </c>
      <c r="F57" s="95" t="s">
        <v>72397</v>
      </c>
      <c r="G57" s="95" t="s">
        <v>104733</v>
      </c>
      <c r="I57" s="92">
        <f>IF(OR(naf_section="Section O",'1-J''identifie mon entreprise'!$G$48=1),0,IF(micro_entreprise="Oui",IF(AND(secteur_tourisme="Oui",zone_rural="Oui",partenaire="Oui"),1,0),1))</f>
        <v>1</v>
      </c>
    </row>
    <row r="58" spans="1:18" ht="31.5" hidden="1" customHeight="1" x14ac:dyDescent="0.25">
      <c r="A58" s="303" t="s">
        <v>104735</v>
      </c>
      <c r="B58" s="220" t="s">
        <v>105310</v>
      </c>
      <c r="C58" s="238"/>
      <c r="D58" s="249" t="s">
        <v>104974</v>
      </c>
      <c r="E58" s="232"/>
      <c r="F58" s="233">
        <f>ROUND(IF(E58="",0,MIN(H58*I58,tx_max*E58)),0)</f>
        <v>0</v>
      </c>
      <c r="G58" s="219" t="str">
        <f t="shared" ref="G58" si="11">IF(F58=0,"","Oui")</f>
        <v/>
      </c>
      <c r="H58" s="92">
        <f>IF(C58="",0,IF(C58&lt;500,1100,IF(C58&lt;1000,1000+0.5*C58,1.5*C58)))*(1+(bonus_om*bonus_om_tx))</f>
        <v>0</v>
      </c>
      <c r="I58" s="92">
        <f>IF(OR(naf_section="Section O",'1-J''identifie mon entreprise'!$G$48=1),0,IF(micro_entreprise="Oui",IF(AND(secteur_tourisme="Oui",zone_rural="Oui",partenaire="Oui"),1,0),1))</f>
        <v>1</v>
      </c>
      <c r="J58" s="92" t="s">
        <v>72367</v>
      </c>
      <c r="K58" s="92" t="s">
        <v>72368</v>
      </c>
      <c r="L58" s="92" t="s">
        <v>72404</v>
      </c>
      <c r="M58" s="92" t="s">
        <v>72402</v>
      </c>
      <c r="N58" s="92" t="str">
        <f>LEFT(L58,3)</f>
        <v>1BA</v>
      </c>
      <c r="P58" s="92" t="s">
        <v>72548</v>
      </c>
      <c r="Q58" s="92" t="s">
        <v>72551</v>
      </c>
      <c r="R58" s="79" t="str">
        <f>IF(AND(secteur_tourisme="Oui",zone_rural="Oui",partenaire="Oui"),"L.ET","L.EY")</f>
        <v>L.EY</v>
      </c>
    </row>
    <row r="59" spans="1:18" ht="31.5" hidden="1" customHeight="1" x14ac:dyDescent="0.25">
      <c r="A59" s="303" t="s">
        <v>104735</v>
      </c>
      <c r="B59" s="220" t="s">
        <v>105317</v>
      </c>
      <c r="C59" s="96"/>
      <c r="D59" s="249" t="s">
        <v>104975</v>
      </c>
      <c r="E59" s="232"/>
      <c r="F59" s="233">
        <f>ROUND(IF(E59="",0,MIN(C59*H59*I59,tx_max*E59)),0)</f>
        <v>0</v>
      </c>
      <c r="G59" s="219" t="str">
        <f>IF(F59=0,"","Oui")</f>
        <v/>
      </c>
      <c r="H59" s="92">
        <f>5000*(1+(bonus_om*bonus_om_tx))</f>
        <v>5000</v>
      </c>
      <c r="I59" s="92">
        <f>IF(OR(naf_section="Section O",'1-J''identifie mon entreprise'!$G$48=1),0,IF(micro_entreprise="Oui",IF(AND(secteur_tourisme="Oui",zone_rural="Oui",partenaire="Oui"),1,0),1))</f>
        <v>1</v>
      </c>
      <c r="J59" s="92" t="s">
        <v>72367</v>
      </c>
      <c r="K59" s="92" t="s">
        <v>72368</v>
      </c>
      <c r="L59" s="92" t="s">
        <v>72404</v>
      </c>
      <c r="M59" s="92" t="s">
        <v>72405</v>
      </c>
      <c r="N59" s="92" t="str">
        <f>LEFT(L59,3)</f>
        <v>1BA</v>
      </c>
      <c r="P59" s="92" t="s">
        <v>72548</v>
      </c>
      <c r="Q59" s="92" t="s">
        <v>72552</v>
      </c>
      <c r="R59" s="79" t="str">
        <f>IF(AND(secteur_tourisme="Oui",zone_rural="Oui",partenaire="Oui"),"L.ET","L.EY")</f>
        <v>L.EY</v>
      </c>
    </row>
    <row r="60" spans="1:18" ht="31.5" hidden="1" customHeight="1" x14ac:dyDescent="0.25">
      <c r="A60" s="301" t="s">
        <v>104735</v>
      </c>
      <c r="B60" s="220" t="s">
        <v>104797</v>
      </c>
      <c r="C60" s="96"/>
      <c r="D60" s="249" t="s">
        <v>104975</v>
      </c>
      <c r="E60" s="232"/>
      <c r="F60" s="233">
        <f>ROUND(IF(E60="",0,MIN(C60*H60*I60,tx_max*E60)),0)</f>
        <v>0</v>
      </c>
      <c r="G60" s="219" t="str">
        <f t="shared" ref="G60" si="12">IF(F60=0,"","Oui")</f>
        <v/>
      </c>
      <c r="H60" s="92">
        <f>2000*(1+(bonus_om*bonus_om_tx))</f>
        <v>2000</v>
      </c>
      <c r="I60" s="92">
        <f>IF(OR(naf_section="Section O",'1-J''identifie mon entreprise'!$G$48=1),0,IF(micro_entreprise="Oui",IF(AND(secteur_tourisme="Oui",zone_rural="Oui",partenaire="Oui"),1,0),1))</f>
        <v>1</v>
      </c>
      <c r="J60" s="92" t="s">
        <v>72367</v>
      </c>
      <c r="K60" s="92" t="s">
        <v>72368</v>
      </c>
      <c r="L60" s="92" t="s">
        <v>72406</v>
      </c>
      <c r="M60" s="92" t="s">
        <v>72402</v>
      </c>
      <c r="N60" s="92" t="str">
        <f>LEFT(L60,3)</f>
        <v>1QA</v>
      </c>
      <c r="P60" s="92" t="s">
        <v>72548</v>
      </c>
      <c r="Q60" s="92" t="s">
        <v>72553</v>
      </c>
      <c r="R60" s="79" t="str">
        <f>IF(AND(secteur_tourisme="Oui",zone_rural="Oui",partenaire="Oui"),"L.ET","L.EY")</f>
        <v>L.EY</v>
      </c>
    </row>
    <row r="61" spans="1:18" hidden="1" x14ac:dyDescent="0.25">
      <c r="B61" s="213"/>
      <c r="I61" s="92">
        <f>IF(OR(naf_section="Section O",'1-J''identifie mon entreprise'!$G$48=1),0,IF(micro_entreprise="Oui",IF(AND(secteur_tourisme="Oui",zone_rural="Oui",partenaire="Oui"),1,0),1))</f>
        <v>1</v>
      </c>
    </row>
    <row r="62" spans="1:18" hidden="1" x14ac:dyDescent="0.25">
      <c r="B62" s="210" t="s">
        <v>72407</v>
      </c>
      <c r="I62" s="92">
        <f>IF(OR(naf_section="Section O",'1-J''identifie mon entreprise'!$G$48=1),0,IF(micro_entreprise="Oui",IF(AND(secteur_tourisme="Oui",zone_rural="Oui",partenaire="Oui"),1,0),1))</f>
        <v>1</v>
      </c>
    </row>
    <row r="63" spans="1:18" ht="47.25" hidden="1" x14ac:dyDescent="0.25">
      <c r="B63" s="211" t="s">
        <v>72395</v>
      </c>
      <c r="C63" s="95" t="s">
        <v>72396</v>
      </c>
      <c r="D63" s="95" t="s">
        <v>104831</v>
      </c>
      <c r="E63" s="95" t="s">
        <v>105225</v>
      </c>
      <c r="F63" s="95" t="s">
        <v>72397</v>
      </c>
      <c r="G63" s="95" t="s">
        <v>104733</v>
      </c>
      <c r="I63" s="92">
        <f>IF(OR(naf_section="Section O",'1-J''identifie mon entreprise'!$G$48=1),0,IF(micro_entreprise="Oui",IF(AND(secteur_tourisme="Oui",zone_rural="Oui",partenaire="Oui"),1,0),1))</f>
        <v>1</v>
      </c>
    </row>
    <row r="64" spans="1:18" ht="31.5" hidden="1" customHeight="1" x14ac:dyDescent="0.25">
      <c r="A64" s="301" t="s">
        <v>104735</v>
      </c>
      <c r="B64" s="220" t="s">
        <v>104798</v>
      </c>
      <c r="C64" s="96"/>
      <c r="D64" s="249" t="s">
        <v>104833</v>
      </c>
      <c r="E64" s="232"/>
      <c r="F64" s="233">
        <f>ROUND(IF(E64="",0,MIN(C64*H64*I64,tx_max*E64)),0)</f>
        <v>0</v>
      </c>
      <c r="G64" s="219" t="str">
        <f>IF(F64=0,"",IF(F64&gt;2000,"Oui","Non"))</f>
        <v/>
      </c>
      <c r="H64" s="92">
        <f>50*(1+(bonus_om*bonus_om_tx))</f>
        <v>50</v>
      </c>
      <c r="I64" s="92">
        <f>IF(OR(naf_section="Section O",'1-J''identifie mon entreprise'!$G$48=1),0,IF(micro_entreprise="Oui",IF(AND(secteur_tourisme="Oui",zone_rural="Oui",partenaire="Oui"),1,0),1))</f>
        <v>1</v>
      </c>
      <c r="J64" s="92" t="s">
        <v>72367</v>
      </c>
      <c r="K64" s="92" t="s">
        <v>72368</v>
      </c>
      <c r="L64" s="92" t="s">
        <v>72409</v>
      </c>
      <c r="M64" s="92" t="s">
        <v>72410</v>
      </c>
      <c r="N64" s="92" t="str">
        <f>LEFT(L64,3)</f>
        <v>1EE</v>
      </c>
      <c r="P64" s="92" t="s">
        <v>72556</v>
      </c>
      <c r="Q64" s="92" t="s">
        <v>72558</v>
      </c>
      <c r="R64" s="79" t="str">
        <f>IF(AND(secteur_tourisme="Oui",zone_rural="Oui",partenaire="Oui"),"L.ET","L.EY")</f>
        <v>L.EY</v>
      </c>
    </row>
    <row r="65" spans="1:18" ht="31.5" hidden="1" customHeight="1" x14ac:dyDescent="0.25">
      <c r="A65" s="301" t="s">
        <v>104735</v>
      </c>
      <c r="B65" s="220" t="s">
        <v>105204</v>
      </c>
      <c r="C65" s="96"/>
      <c r="D65" s="249" t="s">
        <v>104834</v>
      </c>
      <c r="E65" s="232"/>
      <c r="F65" s="233">
        <f>ROUND(IF(E65="",0,MIN(C65*H65*I65,tx_max*E65)),0)</f>
        <v>0</v>
      </c>
      <c r="G65" s="219" t="str">
        <f>IF(F65=0,"",IF(F65&gt;2000,"Oui","Non"))</f>
        <v/>
      </c>
      <c r="H65" s="92">
        <f>100*(1+(bonus_om*bonus_om_tx))</f>
        <v>100</v>
      </c>
      <c r="I65" s="92">
        <f>IF(OR(naf_section="Section O",'1-J''identifie mon entreprise'!$G$48=1),0,IF(micro_entreprise="Oui",IF(AND(secteur_tourisme="Oui",zone_rural="Oui",partenaire="Oui"),1,0),1))</f>
        <v>1</v>
      </c>
      <c r="J65" s="92" t="s">
        <v>72367</v>
      </c>
      <c r="K65" s="92" t="s">
        <v>72368</v>
      </c>
      <c r="L65" s="92" t="s">
        <v>72409</v>
      </c>
      <c r="M65" s="92" t="s">
        <v>72410</v>
      </c>
      <c r="N65" s="92" t="str">
        <f>LEFT(L65,3)</f>
        <v>1EE</v>
      </c>
      <c r="P65" s="92" t="s">
        <v>72556</v>
      </c>
      <c r="Q65" s="92" t="s">
        <v>72559</v>
      </c>
      <c r="R65" s="79" t="str">
        <f>IF(AND(secteur_tourisme="Oui",zone_rural="Oui",partenaire="Oui"),"L.ET","L.EY")</f>
        <v>L.EY</v>
      </c>
    </row>
    <row r="66" spans="1:18" ht="31.5" hidden="1" customHeight="1" x14ac:dyDescent="0.25">
      <c r="A66" s="301" t="s">
        <v>104735</v>
      </c>
      <c r="B66" s="220" t="s">
        <v>105205</v>
      </c>
      <c r="C66" s="96"/>
      <c r="D66" s="249" t="s">
        <v>104835</v>
      </c>
      <c r="E66" s="232"/>
      <c r="F66" s="233">
        <f>ROUND(IF(E66="",0,MIN(C66*H66*I66,tx_max*E66)),0)</f>
        <v>0</v>
      </c>
      <c r="G66" s="219" t="str">
        <f>IF(F66=0,"",IF(F66&gt;2000,"Oui","Non"))</f>
        <v/>
      </c>
      <c r="H66" s="92">
        <f>100*(1+(bonus_om*bonus_om_tx))</f>
        <v>100</v>
      </c>
      <c r="I66" s="92">
        <f>IF(OR(naf_section="Section O",'1-J''identifie mon entreprise'!$G$48=1),0,IF(micro_entreprise="Oui",IF(AND(secteur_tourisme="Oui",zone_rural="Oui",partenaire="Oui"),1,0),1))</f>
        <v>1</v>
      </c>
      <c r="J66" s="92" t="s">
        <v>72367</v>
      </c>
      <c r="K66" s="92" t="s">
        <v>72368</v>
      </c>
      <c r="L66" s="92" t="s">
        <v>72409</v>
      </c>
      <c r="M66" s="92" t="s">
        <v>72410</v>
      </c>
      <c r="N66" s="92" t="str">
        <f>LEFT(L66,3)</f>
        <v>1EE</v>
      </c>
      <c r="P66" s="92" t="s">
        <v>72555</v>
      </c>
      <c r="Q66" s="92" t="s">
        <v>72560</v>
      </c>
      <c r="R66" s="79" t="str">
        <f>IF(AND(secteur_tourisme="Oui",zone_rural="Oui",partenaire="Oui"),"L.ET","L.EY")</f>
        <v>L.EY</v>
      </c>
    </row>
    <row r="67" spans="1:18" ht="31.5" hidden="1" customHeight="1" x14ac:dyDescent="0.25">
      <c r="A67" s="301" t="s">
        <v>104735</v>
      </c>
      <c r="B67" s="220" t="s">
        <v>104799</v>
      </c>
      <c r="C67" s="96"/>
      <c r="D67" s="249" t="s">
        <v>104833</v>
      </c>
      <c r="E67" s="232"/>
      <c r="F67" s="233">
        <f>ROUND(IF(E67="",0,MIN(C67*H67*I67,tx_max*E67)),0)</f>
        <v>0</v>
      </c>
      <c r="G67" s="219" t="str">
        <f>IF(F67=0,"",IF(F67&gt;2000,"Oui","Non"))</f>
        <v/>
      </c>
      <c r="H67" s="92">
        <f>50*(1+(bonus_om*bonus_om_tx))</f>
        <v>50</v>
      </c>
      <c r="I67" s="92">
        <f>IF(OR(naf_section="Section O",'1-J''identifie mon entreprise'!$G$48=1),0,IF(micro_entreprise="Oui",IF(AND(secteur_tourisme="Oui",zone_rural="Oui",partenaire="Oui"),1,0),1))</f>
        <v>1</v>
      </c>
      <c r="J67" s="92" t="s">
        <v>72367</v>
      </c>
      <c r="K67" s="92" t="s">
        <v>72368</v>
      </c>
      <c r="L67" s="92" t="s">
        <v>72409</v>
      </c>
      <c r="M67" s="92" t="s">
        <v>72410</v>
      </c>
      <c r="N67" s="92" t="str">
        <f>LEFT(L67,3)</f>
        <v>1EE</v>
      </c>
      <c r="P67" s="92" t="s">
        <v>72556</v>
      </c>
      <c r="Q67" s="92" t="s">
        <v>72557</v>
      </c>
      <c r="R67" s="79" t="str">
        <f>IF(AND(secteur_tourisme="Oui",zone_rural="Oui",partenaire="Oui"),"L.ET","L.EY")</f>
        <v>L.EY</v>
      </c>
    </row>
    <row r="68" spans="1:18" ht="31.5" hidden="1" customHeight="1" x14ac:dyDescent="0.25">
      <c r="A68" s="301" t="s">
        <v>104735</v>
      </c>
      <c r="B68" s="220" t="s">
        <v>72408</v>
      </c>
      <c r="C68" s="96"/>
      <c r="D68" s="249" t="s">
        <v>104975</v>
      </c>
      <c r="E68" s="232"/>
      <c r="F68" s="233">
        <f>ROUND(IF(E68="",0,MIN(H68*(F64*I64+F65*I65+F66*I66+F67*I67)*I68,E68*C68*tx_max)),0)</f>
        <v>0</v>
      </c>
      <c r="G68" s="219" t="str">
        <f>IF(F68=0,"",IF(F68&gt;2000,"Oui","Non"))</f>
        <v/>
      </c>
      <c r="H68" s="97">
        <f>IF(SUM(E64:E67)&lt;25000,0,15%)</f>
        <v>0</v>
      </c>
      <c r="I68" s="92">
        <f>IF(OR(naf_section="Section O",'1-J''identifie mon entreprise'!$G$48=1),0,IF(micro_entreprise="Oui",IF(AND(secteur_tourisme="Oui",zone_rural="Oui",partenaire="Oui"),1,0),1))</f>
        <v>1</v>
      </c>
      <c r="J68" s="92" t="s">
        <v>72367</v>
      </c>
      <c r="K68" s="92" t="s">
        <v>72368</v>
      </c>
      <c r="L68" s="92" t="s">
        <v>72409</v>
      </c>
      <c r="M68" s="92" t="s">
        <v>72402</v>
      </c>
      <c r="N68" s="92" t="str">
        <f>LEFT(L68,3)</f>
        <v>1EE</v>
      </c>
      <c r="P68" s="92" t="s">
        <v>72548</v>
      </c>
      <c r="Q68" s="92" t="s">
        <v>72554</v>
      </c>
      <c r="R68" s="79" t="str">
        <f>IF(AND(secteur_tourisme="Oui",zone_rural="Oui",partenaire="Oui"),"L.ET","L.EY")</f>
        <v>L.EY</v>
      </c>
    </row>
    <row r="69" spans="1:18" hidden="1" x14ac:dyDescent="0.25">
      <c r="B69" s="213"/>
      <c r="I69" s="92">
        <f>IF(OR(naf_section="Section O",'1-J''identifie mon entreprise'!$G$48=1),0,IF(micro_entreprise="Oui",IF(AND(secteur_tourisme="Oui",zone_rural="Oui",partenaire="Oui"),1,0),1))</f>
        <v>1</v>
      </c>
    </row>
    <row r="70" spans="1:18" hidden="1" x14ac:dyDescent="0.25">
      <c r="B70" s="210" t="s">
        <v>72411</v>
      </c>
      <c r="I70" s="92">
        <f>IF(OR(naf_section="Section O",'1-J''identifie mon entreprise'!$G$48=1),0,IF(micro_entreprise="Oui",IF(AND(secteur_tourisme="Oui",zone_rural="Oui",partenaire="Oui"),1,0),1))</f>
        <v>1</v>
      </c>
    </row>
    <row r="71" spans="1:18" ht="47.25" hidden="1" x14ac:dyDescent="0.25">
      <c r="B71" s="211" t="s">
        <v>72395</v>
      </c>
      <c r="C71" s="95" t="s">
        <v>72396</v>
      </c>
      <c r="D71" s="95" t="s">
        <v>104831</v>
      </c>
      <c r="E71" s="95" t="s">
        <v>105225</v>
      </c>
      <c r="F71" s="95" t="s">
        <v>72397</v>
      </c>
      <c r="G71" s="95" t="s">
        <v>104733</v>
      </c>
      <c r="I71" s="92">
        <f>IF(OR(naf_section="Section O",'1-J''identifie mon entreprise'!$G$48=1),0,IF(micro_entreprise="Oui",IF(AND(secteur_tourisme="Oui",zone_rural="Oui",partenaire="Oui"),1,0),1))</f>
        <v>1</v>
      </c>
    </row>
    <row r="72" spans="1:18" ht="31.5" hidden="1" x14ac:dyDescent="0.25">
      <c r="A72" s="301" t="s">
        <v>104735</v>
      </c>
      <c r="B72" s="220" t="s">
        <v>104800</v>
      </c>
      <c r="C72" s="96"/>
      <c r="D72" s="249" t="s">
        <v>104981</v>
      </c>
      <c r="E72" s="232"/>
      <c r="F72" s="233">
        <f>ROUND(IF(E72="",0,MIN(C72*H72*I72,tx_max*E72)),0)</f>
        <v>0</v>
      </c>
      <c r="G72" s="219" t="str">
        <f>IF(F72=0,"",IF(F72&gt;2000,"Oui","Non"))</f>
        <v/>
      </c>
      <c r="H72" s="92">
        <f>500*(1+(bonus_om*bonus_om_tx))</f>
        <v>500</v>
      </c>
      <c r="I72" s="92">
        <f>IF(OR(naf_section="Section O",'1-J''identifie mon entreprise'!$G$48=1),0,IF(micro_entreprise="Oui",IF(AND(secteur_tourisme="Oui",zone_rural="Oui",partenaire="Oui"),1,0),1))</f>
        <v>1</v>
      </c>
      <c r="J72" s="92" t="s">
        <v>72367</v>
      </c>
      <c r="K72" s="92" t="s">
        <v>72368</v>
      </c>
      <c r="L72" s="92" t="s">
        <v>72409</v>
      </c>
      <c r="M72" s="92" t="s">
        <v>72410</v>
      </c>
      <c r="N72" s="92" t="str">
        <f>LEFT(L72,3)</f>
        <v>1EE</v>
      </c>
      <c r="P72" s="92" t="s">
        <v>72556</v>
      </c>
      <c r="Q72" s="92" t="s">
        <v>72584</v>
      </c>
      <c r="R72" s="79" t="str">
        <f>IF(AND(secteur_tourisme="Oui",zone_rural="Oui",partenaire="Oui"),"L.ET","L.EY")</f>
        <v>L.EY</v>
      </c>
    </row>
    <row r="73" spans="1:18" ht="47.25" hidden="1" x14ac:dyDescent="0.25">
      <c r="A73" s="301" t="s">
        <v>104735</v>
      </c>
      <c r="B73" s="220" t="s">
        <v>105206</v>
      </c>
      <c r="C73" s="96"/>
      <c r="D73" s="249" t="s">
        <v>104836</v>
      </c>
      <c r="E73" s="232"/>
      <c r="F73" s="233">
        <f>ROUND(IF(E73="",0,MIN(C73*H73*I73,tx_max*E73)),0)</f>
        <v>0</v>
      </c>
      <c r="G73" s="219" t="str">
        <f>IF(F73=0,"",IF(F73&gt;2000,"Oui","Non"))</f>
        <v/>
      </c>
      <c r="H73" s="92">
        <f>500*(1+(bonus_om*bonus_om_tx))</f>
        <v>500</v>
      </c>
      <c r="I73" s="92">
        <f>IF(OR(naf_section="Section O",'1-J''identifie mon entreprise'!$G$48=1),0,IF(micro_entreprise="Oui",IF(AND(secteur_tourisme="Oui",zone_rural="Oui",partenaire="Oui"),1,0),1))</f>
        <v>1</v>
      </c>
      <c r="J73" s="92" t="s">
        <v>72367</v>
      </c>
      <c r="K73" s="92" t="s">
        <v>72368</v>
      </c>
      <c r="L73" s="92" t="s">
        <v>72409</v>
      </c>
      <c r="M73" s="92" t="s">
        <v>72410</v>
      </c>
      <c r="N73" s="92" t="str">
        <f>LEFT(L73,3)</f>
        <v>1EE</v>
      </c>
      <c r="P73" s="92" t="s">
        <v>72556</v>
      </c>
      <c r="Q73" s="92" t="s">
        <v>72583</v>
      </c>
      <c r="R73" s="79" t="str">
        <f>IF(AND(secteur_tourisme="Oui",zone_rural="Oui",partenaire="Oui"),"L.ET","L.EY")</f>
        <v>L.EY</v>
      </c>
    </row>
    <row r="74" spans="1:18" ht="47.25" hidden="1" x14ac:dyDescent="0.25">
      <c r="A74" s="301" t="s">
        <v>104735</v>
      </c>
      <c r="B74" s="220" t="s">
        <v>105208</v>
      </c>
      <c r="C74" s="96"/>
      <c r="D74" s="249" t="s">
        <v>104837</v>
      </c>
      <c r="E74" s="232"/>
      <c r="F74" s="233">
        <f>ROUND(IF(E74="",0,MIN(C74*H74*I74,tx_max*E74)),0)</f>
        <v>0</v>
      </c>
      <c r="G74" s="219" t="str">
        <f>IF(F74=0,"",IF(F74&gt;2000,"Oui","Non"))</f>
        <v/>
      </c>
      <c r="H74" s="92">
        <f>1000*(1+(bonus_om*bonus_om_tx))</f>
        <v>1000</v>
      </c>
      <c r="I74" s="92">
        <f>IF(OR(naf_section="Section O",'1-J''identifie mon entreprise'!$G$48=1),0,IF(micro_entreprise="Oui",IF(AND(secteur_tourisme="Oui",zone_rural="Oui",partenaire="Oui"),1,0),1))</f>
        <v>1</v>
      </c>
      <c r="J74" s="92" t="s">
        <v>72367</v>
      </c>
      <c r="K74" s="92" t="s">
        <v>72368</v>
      </c>
      <c r="L74" s="92" t="s">
        <v>72409</v>
      </c>
      <c r="M74" s="92" t="s">
        <v>72410</v>
      </c>
      <c r="N74" s="92" t="str">
        <f>LEFT(L74,3)</f>
        <v>1EE</v>
      </c>
      <c r="P74" s="92" t="s">
        <v>72556</v>
      </c>
      <c r="Q74" s="92" t="s">
        <v>72585</v>
      </c>
      <c r="R74" s="79" t="str">
        <f>IF(AND(secteur_tourisme="Oui",zone_rural="Oui",partenaire="Oui"),"L.ET","L.EY")</f>
        <v>L.EY</v>
      </c>
    </row>
    <row r="75" spans="1:18" ht="47.25" hidden="1" x14ac:dyDescent="0.25">
      <c r="A75" s="301" t="s">
        <v>104735</v>
      </c>
      <c r="B75" s="220" t="s">
        <v>105207</v>
      </c>
      <c r="C75" s="96"/>
      <c r="D75" s="249" t="s">
        <v>104838</v>
      </c>
      <c r="E75" s="232"/>
      <c r="F75" s="233">
        <f>ROUND(IF(E75="",0,MIN(C75*H75*I75,tx_max*E75)),0)</f>
        <v>0</v>
      </c>
      <c r="G75" s="219" t="str">
        <f>IF(F75=0,"",IF(F75&gt;2000,"Oui","Non"))</f>
        <v/>
      </c>
      <c r="H75" s="92">
        <f>5000*(1+(bonus_om*bonus_om_tx))</f>
        <v>5000</v>
      </c>
      <c r="I75" s="92">
        <f>IF(OR(naf_section="Section O",'1-J''identifie mon entreprise'!$G$48=1),0,IF(micro_entreprise="Oui",IF(AND(secteur_tourisme="Oui",zone_rural="Oui",partenaire="Oui"),1,0),1))</f>
        <v>1</v>
      </c>
      <c r="J75" s="92" t="s">
        <v>72367</v>
      </c>
      <c r="K75" s="92" t="s">
        <v>72368</v>
      </c>
      <c r="L75" s="92" t="s">
        <v>72409</v>
      </c>
      <c r="M75" s="92" t="s">
        <v>72410</v>
      </c>
      <c r="N75" s="92" t="str">
        <f>LEFT(L75,3)</f>
        <v>1EE</v>
      </c>
      <c r="P75" s="92" t="s">
        <v>72556</v>
      </c>
      <c r="Q75" s="92" t="s">
        <v>72586</v>
      </c>
      <c r="R75" s="79" t="str">
        <f>IF(AND(secteur_tourisme="Oui",zone_rural="Oui",partenaire="Oui"),"L.ET","L.EY")</f>
        <v>L.EY</v>
      </c>
    </row>
    <row r="76" spans="1:18" ht="31.5" hidden="1" x14ac:dyDescent="0.25">
      <c r="A76" s="301" t="s">
        <v>104735</v>
      </c>
      <c r="B76" s="220" t="s">
        <v>72370</v>
      </c>
      <c r="C76" s="96"/>
      <c r="D76" s="249" t="s">
        <v>104975</v>
      </c>
      <c r="E76" s="232"/>
      <c r="F76" s="233">
        <f>ROUND(IF(E76="",0,MIN(C76*H76*I76,tx_max*E76)),0)</f>
        <v>0</v>
      </c>
      <c r="G76" s="219" t="str">
        <f>IF(F76=0,"",IF(F76&gt;2000,"Oui","Non"))</f>
        <v/>
      </c>
      <c r="H76" s="92">
        <f>20000*(1+(bonus_om*bonus_om_tx))</f>
        <v>20000</v>
      </c>
      <c r="I76" s="92">
        <f>IF(OR(naf_section="Section O",'1-J''identifie mon entreprise'!$G$48=1),0,IF(micro_entreprise="Oui",IF(AND(secteur_tourisme="Oui",zone_rural="Oui",partenaire="Oui"),1,0),1))</f>
        <v>1</v>
      </c>
      <c r="J76" s="92" t="s">
        <v>72367</v>
      </c>
      <c r="K76" s="92" t="s">
        <v>72368</v>
      </c>
      <c r="L76" s="92" t="s">
        <v>72409</v>
      </c>
      <c r="M76" s="92" t="s">
        <v>72410</v>
      </c>
      <c r="N76" s="92" t="str">
        <f>LEFT(L76,3)</f>
        <v>1EE</v>
      </c>
      <c r="P76" s="92" t="s">
        <v>72556</v>
      </c>
      <c r="Q76" s="92" t="s">
        <v>72587</v>
      </c>
      <c r="R76" s="79" t="s">
        <v>72578</v>
      </c>
    </row>
    <row r="77" spans="1:18" hidden="1" x14ac:dyDescent="0.25">
      <c r="B77" s="213"/>
      <c r="I77" s="92">
        <f>IF(OR(naf_section="Section O",'1-J''identifie mon entreprise'!$G$48=1),0,IF(micro_entreprise="Oui",IF(AND(secteur_tourisme="Oui",zone_rural="Oui",partenaire="Oui"),1,0),1))</f>
        <v>1</v>
      </c>
    </row>
    <row r="78" spans="1:18" hidden="1" x14ac:dyDescent="0.25">
      <c r="B78" s="210" t="s">
        <v>105339</v>
      </c>
      <c r="I78" s="92">
        <f>IF('1-J''identifie mon entreprise'!$G$48=1,0,IF(OR(naf_section="Section B",naf_section="Section C",naf_section="Section D",naf_section="Section E"),IF(micro_entreprise="Oui",0,1),0))</f>
        <v>0</v>
      </c>
    </row>
    <row r="79" spans="1:18" ht="47.25" hidden="1" x14ac:dyDescent="0.25">
      <c r="B79" s="211" t="s">
        <v>72395</v>
      </c>
      <c r="C79" s="95" t="s">
        <v>72396</v>
      </c>
      <c r="D79" s="95" t="s">
        <v>104831</v>
      </c>
      <c r="E79" s="95" t="s">
        <v>105225</v>
      </c>
      <c r="F79" s="95" t="s">
        <v>72397</v>
      </c>
      <c r="G79" s="95" t="s">
        <v>104733</v>
      </c>
      <c r="I79" s="92">
        <f>IF('1-J''identifie mon entreprise'!$G$48=1,0,IF(OR(naf_section="Section B",naf_section="Section C",naf_section="Section D",naf_section="Section E"),IF(micro_entreprise="Oui",0,1),0))</f>
        <v>0</v>
      </c>
    </row>
    <row r="80" spans="1:18" ht="31.5" hidden="1" customHeight="1" x14ac:dyDescent="0.25">
      <c r="A80" s="302" t="s">
        <v>104735</v>
      </c>
      <c r="B80" s="220" t="s">
        <v>72412</v>
      </c>
      <c r="C80" s="238"/>
      <c r="D80" s="249" t="s">
        <v>104839</v>
      </c>
      <c r="E80" s="232"/>
      <c r="F80" s="233">
        <f t="shared" ref="F80:F86" si="13">ROUND(IF(E80="",0,MIN(C80*H80*I80,tx_max*E80)),0)</f>
        <v>0</v>
      </c>
      <c r="G80" s="219" t="str">
        <f t="shared" ref="G80:G86" si="14">IF(F80=0,"",IF(F80&gt;2000,"Oui","Non"))</f>
        <v/>
      </c>
      <c r="H80" s="92">
        <v>10</v>
      </c>
      <c r="I80" s="92">
        <f>IF('1-J''identifie mon entreprise'!$G$48=1,0,IF(OR(naf_section="Section B",naf_section="Section C",naf_section="Section D",naf_section="Section E"),IF(micro_entreprise="Oui",0,1),0))</f>
        <v>0</v>
      </c>
      <c r="J80" s="92" t="s">
        <v>72371</v>
      </c>
      <c r="K80" s="92" t="s">
        <v>72372</v>
      </c>
      <c r="L80" s="92" t="s">
        <v>72404</v>
      </c>
      <c r="M80" s="92" t="s">
        <v>72410</v>
      </c>
      <c r="N80" s="92" t="str">
        <f t="shared" ref="N80:N86" si="15">LEFT(L80,3)</f>
        <v>1BA</v>
      </c>
      <c r="P80" s="92" t="s">
        <v>72588</v>
      </c>
      <c r="Q80" s="92" t="s">
        <v>72589</v>
      </c>
      <c r="R80" s="79" t="s">
        <v>72578</v>
      </c>
    </row>
    <row r="81" spans="1:19" ht="31.5" hidden="1" customHeight="1" x14ac:dyDescent="0.25">
      <c r="A81" s="302" t="s">
        <v>104735</v>
      </c>
      <c r="B81" s="220" t="s">
        <v>72373</v>
      </c>
      <c r="C81" s="238"/>
      <c r="D81" s="249" t="s">
        <v>104839</v>
      </c>
      <c r="E81" s="232"/>
      <c r="F81" s="233">
        <f t="shared" si="13"/>
        <v>0</v>
      </c>
      <c r="G81" s="219" t="str">
        <f t="shared" si="14"/>
        <v/>
      </c>
      <c r="H81" s="92">
        <v>15</v>
      </c>
      <c r="I81" s="92">
        <f>IF('1-J''identifie mon entreprise'!$G$48=1,0,IF(OR(naf_section="Section B",naf_section="Section C",naf_section="Section D",naf_section="Section E"),IF(micro_entreprise="Oui",0,1),0))</f>
        <v>0</v>
      </c>
      <c r="J81" s="92" t="s">
        <v>72371</v>
      </c>
      <c r="K81" s="92" t="s">
        <v>72372</v>
      </c>
      <c r="L81" s="92" t="s">
        <v>72404</v>
      </c>
      <c r="M81" s="92" t="s">
        <v>72410</v>
      </c>
      <c r="N81" s="92" t="str">
        <f t="shared" si="15"/>
        <v>1BA</v>
      </c>
      <c r="P81" s="92" t="s">
        <v>72588</v>
      </c>
      <c r="Q81" s="92" t="s">
        <v>72590</v>
      </c>
      <c r="R81" s="79" t="s">
        <v>72578</v>
      </c>
    </row>
    <row r="82" spans="1:19" ht="31.5" hidden="1" customHeight="1" x14ac:dyDescent="0.25">
      <c r="A82" s="302" t="s">
        <v>104735</v>
      </c>
      <c r="B82" s="220" t="s">
        <v>72413</v>
      </c>
      <c r="C82" s="238"/>
      <c r="D82" s="249" t="s">
        <v>104839</v>
      </c>
      <c r="E82" s="232"/>
      <c r="F82" s="233">
        <f t="shared" si="13"/>
        <v>0</v>
      </c>
      <c r="G82" s="219" t="str">
        <f t="shared" si="14"/>
        <v/>
      </c>
      <c r="H82" s="92">
        <v>15</v>
      </c>
      <c r="I82" s="92">
        <f>IF('1-J''identifie mon entreprise'!$G$48=1,0,IF(OR(naf_section="Section B",naf_section="Section C",naf_section="Section D",naf_section="Section E"),IF(micro_entreprise="Oui",0,1),0))</f>
        <v>0</v>
      </c>
      <c r="J82" s="92" t="s">
        <v>72371</v>
      </c>
      <c r="K82" s="92" t="s">
        <v>72372</v>
      </c>
      <c r="L82" s="92" t="s">
        <v>72404</v>
      </c>
      <c r="M82" s="92" t="s">
        <v>72410</v>
      </c>
      <c r="N82" s="92" t="str">
        <f t="shared" si="15"/>
        <v>1BA</v>
      </c>
      <c r="P82" s="92" t="s">
        <v>72588</v>
      </c>
      <c r="Q82" s="92" t="s">
        <v>72591</v>
      </c>
      <c r="R82" s="79" t="s">
        <v>72578</v>
      </c>
    </row>
    <row r="83" spans="1:19" ht="31.5" hidden="1" customHeight="1" x14ac:dyDescent="0.25">
      <c r="A83" s="302" t="s">
        <v>104735</v>
      </c>
      <c r="B83" s="220" t="s">
        <v>72414</v>
      </c>
      <c r="C83" s="238"/>
      <c r="D83" s="249" t="s">
        <v>104839</v>
      </c>
      <c r="E83" s="232"/>
      <c r="F83" s="233">
        <f t="shared" si="13"/>
        <v>0</v>
      </c>
      <c r="G83" s="219" t="str">
        <f t="shared" si="14"/>
        <v/>
      </c>
      <c r="H83" s="92">
        <v>40</v>
      </c>
      <c r="I83" s="92">
        <f>IF('1-J''identifie mon entreprise'!$G$48=1,0,IF(OR(naf_section="Section B",naf_section="Section C",naf_section="Section D",naf_section="Section E"),IF(micro_entreprise="Oui",0,1),0))</f>
        <v>0</v>
      </c>
      <c r="J83" s="92" t="s">
        <v>72371</v>
      </c>
      <c r="K83" s="92" t="s">
        <v>72372</v>
      </c>
      <c r="L83" s="92" t="s">
        <v>72404</v>
      </c>
      <c r="M83" s="92" t="s">
        <v>72410</v>
      </c>
      <c r="N83" s="92" t="str">
        <f t="shared" si="15"/>
        <v>1BA</v>
      </c>
      <c r="P83" s="92" t="s">
        <v>72588</v>
      </c>
      <c r="Q83" s="92" t="s">
        <v>72592</v>
      </c>
      <c r="R83" s="79" t="s">
        <v>72578</v>
      </c>
    </row>
    <row r="84" spans="1:19" ht="31.5" hidden="1" customHeight="1" x14ac:dyDescent="0.25">
      <c r="A84" s="302" t="s">
        <v>104735</v>
      </c>
      <c r="B84" s="220" t="s">
        <v>104801</v>
      </c>
      <c r="C84" s="238"/>
      <c r="D84" s="249" t="s">
        <v>104839</v>
      </c>
      <c r="E84" s="232"/>
      <c r="F84" s="233">
        <f t="shared" si="13"/>
        <v>0</v>
      </c>
      <c r="G84" s="219" t="str">
        <f t="shared" si="14"/>
        <v/>
      </c>
      <c r="H84" s="92">
        <v>40</v>
      </c>
      <c r="I84" s="92">
        <f>IF('1-J''identifie mon entreprise'!$G$48=1,0,IF(OR(naf_section="Section B",naf_section="Section C",naf_section="Section D",naf_section="Section E"),IF(micro_entreprise="Oui",0,1),0))</f>
        <v>0</v>
      </c>
      <c r="J84" s="92" t="s">
        <v>72371</v>
      </c>
      <c r="K84" s="92" t="s">
        <v>72372</v>
      </c>
      <c r="L84" s="92" t="s">
        <v>72404</v>
      </c>
      <c r="M84" s="92" t="s">
        <v>72410</v>
      </c>
      <c r="N84" s="92" t="str">
        <f t="shared" si="15"/>
        <v>1BA</v>
      </c>
      <c r="P84" s="92" t="s">
        <v>72588</v>
      </c>
      <c r="Q84" s="92" t="s">
        <v>72593</v>
      </c>
      <c r="R84" s="79" t="s">
        <v>72578</v>
      </c>
    </row>
    <row r="85" spans="1:19" ht="31.5" hidden="1" customHeight="1" x14ac:dyDescent="0.25">
      <c r="A85" s="302" t="s">
        <v>104735</v>
      </c>
      <c r="B85" s="220" t="s">
        <v>72415</v>
      </c>
      <c r="C85" s="96"/>
      <c r="D85" s="249" t="s">
        <v>104840</v>
      </c>
      <c r="E85" s="232"/>
      <c r="F85" s="233">
        <f t="shared" si="13"/>
        <v>0</v>
      </c>
      <c r="G85" s="219" t="str">
        <f t="shared" si="14"/>
        <v/>
      </c>
      <c r="H85" s="92">
        <f>2000*(1+(bonus_om*bonus_om_tx))</f>
        <v>2000</v>
      </c>
      <c r="I85" s="92">
        <f>IF('1-J''identifie mon entreprise'!$G$48=1,0,IF(OR(naf_section="Section B",naf_section="Section C",naf_section="Section D",naf_section="Section E"),IF(VLOOKUP('1-J''identifie mon entreprise'!$C$19,List!$R:$S,2,FALSE)="BF - Bourgogne Franche Comté",0,IF(micro_entreprise="Oui",0,1)),0))</f>
        <v>0</v>
      </c>
      <c r="J85" s="92" t="s">
        <v>72371</v>
      </c>
      <c r="K85" s="92" t="s">
        <v>72372</v>
      </c>
      <c r="L85" s="92" t="s">
        <v>72404</v>
      </c>
      <c r="M85" s="92" t="s">
        <v>72410</v>
      </c>
      <c r="N85" s="92" t="str">
        <f t="shared" si="15"/>
        <v>1BA</v>
      </c>
      <c r="P85" s="92" t="s">
        <v>72588</v>
      </c>
      <c r="Q85" s="92" t="s">
        <v>72594</v>
      </c>
      <c r="R85" s="79" t="s">
        <v>72578</v>
      </c>
    </row>
    <row r="86" spans="1:19" ht="31.5" hidden="1" customHeight="1" x14ac:dyDescent="0.25">
      <c r="A86" s="302" t="s">
        <v>104735</v>
      </c>
      <c r="B86" s="220" t="s">
        <v>104802</v>
      </c>
      <c r="C86" s="238"/>
      <c r="D86" s="249" t="s">
        <v>104974</v>
      </c>
      <c r="E86" s="232"/>
      <c r="F86" s="233">
        <f t="shared" si="13"/>
        <v>0</v>
      </c>
      <c r="G86" s="219" t="str">
        <f t="shared" si="14"/>
        <v/>
      </c>
      <c r="H86" s="92">
        <f>10*(1+(bonus_om*bonus_om_tx))</f>
        <v>10</v>
      </c>
      <c r="I86" s="92">
        <f>IF('1-J''identifie mon entreprise'!$G$48=1,0,IF(OR(naf_section="Section B",naf_section="Section C",naf_section="Section D",naf_section="Section E"),IF(micro_entreprise="Oui",0,1),0))</f>
        <v>0</v>
      </c>
      <c r="J86" s="92" t="s">
        <v>72371</v>
      </c>
      <c r="K86" s="92" t="s">
        <v>72372</v>
      </c>
      <c r="L86" s="92" t="s">
        <v>72404</v>
      </c>
      <c r="M86" s="92" t="s">
        <v>72410</v>
      </c>
      <c r="N86" s="92" t="str">
        <f t="shared" si="15"/>
        <v>1BA</v>
      </c>
      <c r="P86" s="92" t="s">
        <v>72588</v>
      </c>
      <c r="Q86" s="92" t="s">
        <v>72595</v>
      </c>
      <c r="R86" s="79" t="s">
        <v>72578</v>
      </c>
    </row>
    <row r="87" spans="1:19" hidden="1" x14ac:dyDescent="0.25">
      <c r="B87" s="214"/>
      <c r="C87" s="79"/>
      <c r="D87" s="79"/>
      <c r="E87" s="79"/>
      <c r="F87" s="79"/>
      <c r="G87" s="79"/>
      <c r="I87" s="92">
        <f>IF('1-J''identifie mon entreprise'!$G$48=1,0,IF(OR(naf_section="Section B",naf_section="Section C",naf_section="Section D",naf_section="Section E"),IF(micro_entreprise="Oui",0,1),0))</f>
        <v>0</v>
      </c>
    </row>
    <row r="88" spans="1:19" hidden="1" x14ac:dyDescent="0.25">
      <c r="B88" s="210" t="s">
        <v>105338</v>
      </c>
      <c r="I88" s="92">
        <f>IF('1-J''identifie mon entreprise'!$G$48=1,0,IF(OR(naf_section="Section A",naf_section="Section B",naf_section="Section C",naf_section="Section D",naf_section="Section E"),IF(VLOOKUP('1-J''identifie mon entreprise'!$C$19,List!$R:$S,2,FALSE)="GE - Grand Est",0,IF(micro_entreprise="Oui",0,1)),0))</f>
        <v>0</v>
      </c>
    </row>
    <row r="89" spans="1:19" ht="47.25" hidden="1" x14ac:dyDescent="0.25">
      <c r="B89" s="211" t="s">
        <v>72395</v>
      </c>
      <c r="C89" s="95" t="s">
        <v>72396</v>
      </c>
      <c r="D89" s="95" t="s">
        <v>104831</v>
      </c>
      <c r="E89" s="95" t="s">
        <v>105225</v>
      </c>
      <c r="F89" s="95" t="s">
        <v>72397</v>
      </c>
      <c r="G89" s="95" t="s">
        <v>104733</v>
      </c>
      <c r="I89" s="92">
        <f>IF('1-J''identifie mon entreprise'!$G$48=1,0,IF(OR(naf_section="Section A",naf_section="Section B",naf_section="Section C",naf_section="Section D",naf_section="Section E"),IF(VLOOKUP('1-J''identifie mon entreprise'!$C$19,List!$R:$S,2,FALSE)="GE - Grand Est",0,IF(micro_entreprise="Oui",0,1)),0))</f>
        <v>0</v>
      </c>
    </row>
    <row r="90" spans="1:19" ht="31.5" hidden="1" x14ac:dyDescent="0.25">
      <c r="A90" s="302" t="s">
        <v>104735</v>
      </c>
      <c r="B90" s="220" t="s">
        <v>72374</v>
      </c>
      <c r="C90" s="237"/>
      <c r="D90" s="249" t="s">
        <v>104841</v>
      </c>
      <c r="E90" s="232"/>
      <c r="F90" s="233">
        <f t="shared" ref="F90:F96" si="16">ROUND(IF(E90="",0,MIN(C90*H90*I90,tx_max*E90)),0)</f>
        <v>0</v>
      </c>
      <c r="G90" s="219" t="str">
        <f t="shared" ref="G90:G96" si="17">IF(F90=0,"",IF(F90&gt;2000,"Oui","Non"))</f>
        <v/>
      </c>
      <c r="H90" s="92">
        <v>440</v>
      </c>
      <c r="I90" s="92">
        <f>IF('1-J''identifie mon entreprise'!$G$48=1,0,IF(OR(naf_section="Section A",naf_section="Section B",naf_section="Section C",naf_section="Section D",naf_section="Section E"),IF(VLOOKUP('1-J''identifie mon entreprise'!$C$19,List!$R:$S,2,FALSE)="GE - Grand Est",0,IF(micro_entreprise="Oui",0,1)),0))</f>
        <v>0</v>
      </c>
      <c r="J90" s="92" t="s">
        <v>72371</v>
      </c>
      <c r="K90" s="92" t="s">
        <v>72372</v>
      </c>
      <c r="L90" s="92" t="s">
        <v>72453</v>
      </c>
      <c r="M90" s="92" t="s">
        <v>72410</v>
      </c>
      <c r="N90" s="92" t="str">
        <f t="shared" ref="N90:N96" si="18">LEFT(L90,3)</f>
        <v>1ER</v>
      </c>
      <c r="P90" s="92" t="s">
        <v>72588</v>
      </c>
      <c r="Q90" s="92" t="s">
        <v>72596</v>
      </c>
      <c r="R90" s="79" t="str">
        <f>IF(List!$AI$2=1,"I.FF","L.EY")</f>
        <v>I.FF</v>
      </c>
      <c r="S90" s="79">
        <v>25</v>
      </c>
    </row>
    <row r="91" spans="1:19" ht="31.5" hidden="1" x14ac:dyDescent="0.25">
      <c r="A91" s="302" t="s">
        <v>104735</v>
      </c>
      <c r="B91" s="220" t="s">
        <v>72375</v>
      </c>
      <c r="C91" s="237"/>
      <c r="D91" s="249" t="s">
        <v>104841</v>
      </c>
      <c r="E91" s="232"/>
      <c r="F91" s="233">
        <f t="shared" si="16"/>
        <v>0</v>
      </c>
      <c r="G91" s="219" t="str">
        <f t="shared" si="17"/>
        <v/>
      </c>
      <c r="H91" s="92">
        <v>220</v>
      </c>
      <c r="I91" s="92">
        <f>IF('1-J''identifie mon entreprise'!$G$48=1,0,IF(OR(naf_section="Section A",naf_section="Section B",naf_section="Section C",naf_section="Section D",naf_section="Section E"),IF(VLOOKUP('1-J''identifie mon entreprise'!$C$19,List!$R:$S,2,FALSE)="GE - Grand Est",0,IF(micro_entreprise="Oui",0,1)),0))</f>
        <v>0</v>
      </c>
      <c r="J91" s="92" t="s">
        <v>72371</v>
      </c>
      <c r="K91" s="92" t="s">
        <v>72372</v>
      </c>
      <c r="L91" s="92" t="s">
        <v>72453</v>
      </c>
      <c r="M91" s="92" t="s">
        <v>72410</v>
      </c>
      <c r="N91" s="92" t="str">
        <f t="shared" si="18"/>
        <v>1ER</v>
      </c>
      <c r="P91" s="92" t="s">
        <v>72588</v>
      </c>
      <c r="Q91" s="92" t="s">
        <v>72597</v>
      </c>
      <c r="R91" s="79" t="str">
        <f>IF(List!$AI$2=1,"I.FF","L.EY")</f>
        <v>I.FF</v>
      </c>
      <c r="S91" s="79">
        <v>25</v>
      </c>
    </row>
    <row r="92" spans="1:19" ht="31.5" hidden="1" x14ac:dyDescent="0.25">
      <c r="A92" s="302" t="s">
        <v>104735</v>
      </c>
      <c r="B92" s="220" t="s">
        <v>72376</v>
      </c>
      <c r="C92" s="237"/>
      <c r="D92" s="249" t="s">
        <v>104841</v>
      </c>
      <c r="E92" s="232"/>
      <c r="F92" s="233">
        <f t="shared" si="16"/>
        <v>0</v>
      </c>
      <c r="G92" s="219" t="str">
        <f t="shared" si="17"/>
        <v/>
      </c>
      <c r="H92" s="92">
        <v>100</v>
      </c>
      <c r="I92" s="92">
        <f>IF('1-J''identifie mon entreprise'!$G$48=1,0,IF(OR(naf_section="Section A",naf_section="Section B",naf_section="Section C",naf_section="Section D",naf_section="Section E"),IF(VLOOKUP('1-J''identifie mon entreprise'!$C$19,List!$R:$S,2,FALSE)="GE - Grand Est",0,IF(micro_entreprise="Oui",0,1)),0))</f>
        <v>0</v>
      </c>
      <c r="J92" s="92" t="s">
        <v>72371</v>
      </c>
      <c r="K92" s="92" t="s">
        <v>72372</v>
      </c>
      <c r="L92" s="92" t="s">
        <v>72453</v>
      </c>
      <c r="M92" s="92" t="s">
        <v>72410</v>
      </c>
      <c r="N92" s="92" t="str">
        <f t="shared" si="18"/>
        <v>1ER</v>
      </c>
      <c r="P92" s="92" t="s">
        <v>72588</v>
      </c>
      <c r="Q92" s="92" t="s">
        <v>72376</v>
      </c>
      <c r="R92" s="79" t="str">
        <f>IF(List!$AI$2=1,"I.FF","L.EY")</f>
        <v>I.FF</v>
      </c>
      <c r="S92" s="79">
        <v>25</v>
      </c>
    </row>
    <row r="93" spans="1:19" ht="31.5" hidden="1" x14ac:dyDescent="0.25">
      <c r="A93" s="302" t="s">
        <v>104735</v>
      </c>
      <c r="B93" s="220" t="s">
        <v>72417</v>
      </c>
      <c r="C93" s="237"/>
      <c r="D93" s="249" t="s">
        <v>104841</v>
      </c>
      <c r="E93" s="232"/>
      <c r="F93" s="233">
        <f t="shared" si="16"/>
        <v>0</v>
      </c>
      <c r="G93" s="219" t="str">
        <f t="shared" si="17"/>
        <v/>
      </c>
      <c r="H93" s="92" t="e">
        <f>20*IF(OR(bonus_om=1,VLOOKUP('1-J''identifie mon entreprise'!$C$19,List!$R:$T,3,FALSE)="Med",ISERROR(VLOOKUP('1-J''identifie mon entreprise'!$C$19,List!$R:$T,3,FALSE))),6,IF(VLOOKUP('1-J''identifie mon entreprise'!$C$19,List!$R:$T,3,FALSE)="Sud",8,IF(VLOOKUP('1-J''identifie mon entreprise'!$C$19,List!$R:$T,3,FALSE)="Nord",12,6)))</f>
        <v>#N/A</v>
      </c>
      <c r="I93" s="92">
        <f>IF('1-J''identifie mon entreprise'!$G$48=1,0,IF(OR(naf_section="Section A",naf_section="Section B",naf_section="Section C",naf_section="Section D",naf_section="Section E"),IF(VLOOKUP('1-J''identifie mon entreprise'!$C$19,List!$R:$S,2,FALSE)="GE - Grand Est",0,IF(micro_entreprise="Oui",0,1)),0))</f>
        <v>0</v>
      </c>
      <c r="J93" s="92" t="s">
        <v>72371</v>
      </c>
      <c r="K93" s="92" t="s">
        <v>72372</v>
      </c>
      <c r="L93" s="92" t="s">
        <v>72453</v>
      </c>
      <c r="M93" s="92" t="s">
        <v>72410</v>
      </c>
      <c r="N93" s="92" t="str">
        <f t="shared" si="18"/>
        <v>1ER</v>
      </c>
      <c r="P93" s="92" t="s">
        <v>72588</v>
      </c>
      <c r="Q93" s="92" t="s">
        <v>72598</v>
      </c>
      <c r="R93" s="79" t="str">
        <f>IF(List!$AI$2=1,"I.FF","L.EY")</f>
        <v>I.FF</v>
      </c>
      <c r="S93" s="79">
        <v>13</v>
      </c>
    </row>
    <row r="94" spans="1:19" ht="36" hidden="1" customHeight="1" x14ac:dyDescent="0.25">
      <c r="A94" s="302" t="s">
        <v>104735</v>
      </c>
      <c r="B94" s="220" t="s">
        <v>72599</v>
      </c>
      <c r="C94" s="237"/>
      <c r="D94" s="249" t="s">
        <v>104982</v>
      </c>
      <c r="E94" s="232"/>
      <c r="F94" s="233">
        <f t="shared" si="16"/>
        <v>0</v>
      </c>
      <c r="G94" s="219" t="str">
        <f t="shared" si="17"/>
        <v/>
      </c>
      <c r="H94" s="92" t="e">
        <f>20*IF(OR(bonus_om=1,VLOOKUP('1-J''identifie mon entreprise'!$C$19,List!$R:$T,3,FALSE)="Sud"),45,IF(VLOOKUP('1-J''identifie mon entreprise'!$C$19,List!$R:$T,3,FALSE)="Nord",50,40))</f>
        <v>#N/A</v>
      </c>
      <c r="I94" s="92">
        <f>IF('1-J''identifie mon entreprise'!$G$48=1,0,IF(OR(naf_section="Section A",naf_section="Section B",naf_section="Section C",naf_section="Section D",naf_section="Section E"),IF(VLOOKUP('1-J''identifie mon entreprise'!$C$19,List!$R:$S,2,FALSE)="GE - Grand Est",0,IF(micro_entreprise="Oui",0,1)),0))</f>
        <v>0</v>
      </c>
      <c r="J94" s="92" t="s">
        <v>72371</v>
      </c>
      <c r="K94" s="92" t="s">
        <v>72372</v>
      </c>
      <c r="L94" s="92" t="s">
        <v>72453</v>
      </c>
      <c r="M94" s="92" t="s">
        <v>72410</v>
      </c>
      <c r="N94" s="92" t="str">
        <f t="shared" si="18"/>
        <v>1ER</v>
      </c>
      <c r="P94" s="92" t="s">
        <v>72588</v>
      </c>
      <c r="Q94" s="92" t="s">
        <v>72599</v>
      </c>
      <c r="R94" s="79" t="str">
        <f>IF(List!$AI$2=1,"I.FF","L.EY")</f>
        <v>I.FF</v>
      </c>
      <c r="S94" s="79">
        <v>13</v>
      </c>
    </row>
    <row r="95" spans="1:19" ht="31.5" hidden="1" x14ac:dyDescent="0.25">
      <c r="A95" s="302" t="s">
        <v>104735</v>
      </c>
      <c r="B95" s="220" t="s">
        <v>72418</v>
      </c>
      <c r="C95" s="98"/>
      <c r="D95" s="249" t="s">
        <v>104842</v>
      </c>
      <c r="E95" s="232"/>
      <c r="F95" s="233">
        <f t="shared" si="16"/>
        <v>0</v>
      </c>
      <c r="G95" s="219" t="str">
        <f t="shared" si="17"/>
        <v/>
      </c>
      <c r="H95" s="92">
        <v>340</v>
      </c>
      <c r="I95" s="92">
        <f>IF('1-J''identifie mon entreprise'!$G$48=1,0,IF(OR(naf_section="Section A",naf_section="Section B",naf_section="Section C",naf_section="Section D",naf_section="Section E"),IF(VLOOKUP('1-J''identifie mon entreprise'!$C$19,List!$R:$S,2,FALSE)="GE - Grand Est",0,IF(micro_entreprise="Oui",0,1)),0))</f>
        <v>0</v>
      </c>
      <c r="J95" s="92" t="s">
        <v>72371</v>
      </c>
      <c r="K95" s="92" t="s">
        <v>72372</v>
      </c>
      <c r="L95" s="92" t="s">
        <v>72453</v>
      </c>
      <c r="M95" s="92" t="s">
        <v>72410</v>
      </c>
      <c r="N95" s="92" t="str">
        <f t="shared" si="18"/>
        <v>1ER</v>
      </c>
      <c r="P95" s="92" t="s">
        <v>72588</v>
      </c>
      <c r="Q95" s="92" t="s">
        <v>72600</v>
      </c>
      <c r="R95" s="79" t="str">
        <f>IF(List!$AI$2=1,"I.FF","L.EY")</f>
        <v>I.FF</v>
      </c>
    </row>
    <row r="96" spans="1:19" ht="31.5" hidden="1" x14ac:dyDescent="0.25">
      <c r="A96" s="302" t="s">
        <v>104735</v>
      </c>
      <c r="B96" s="220" t="s">
        <v>104803</v>
      </c>
      <c r="C96" s="237"/>
      <c r="D96" s="249" t="s">
        <v>104841</v>
      </c>
      <c r="E96" s="232"/>
      <c r="F96" s="233">
        <f t="shared" si="16"/>
        <v>0</v>
      </c>
      <c r="G96" s="219" t="str">
        <f t="shared" si="17"/>
        <v/>
      </c>
      <c r="H96" s="92">
        <v>260</v>
      </c>
      <c r="I96" s="92">
        <f>IF('1-J''identifie mon entreprise'!$G$48=1,0,IF(OR(naf_section="Section A",naf_section="Section B",naf_section="Section C",naf_section="Section D",naf_section="Section E"),IF(VLOOKUP('1-J''identifie mon entreprise'!$C$19,List!$R:$S,2,FALSE)="GE - Grand Est",0,IF(micro_entreprise="Oui",0,1)),0))</f>
        <v>0</v>
      </c>
      <c r="J96" s="92" t="s">
        <v>72371</v>
      </c>
      <c r="K96" s="92" t="s">
        <v>72372</v>
      </c>
      <c r="L96" s="92" t="s">
        <v>72453</v>
      </c>
      <c r="M96" s="92" t="s">
        <v>72410</v>
      </c>
      <c r="N96" s="92" t="str">
        <f t="shared" si="18"/>
        <v>1ER</v>
      </c>
      <c r="P96" s="92" t="s">
        <v>72588</v>
      </c>
      <c r="Q96" s="92" t="s">
        <v>72601</v>
      </c>
      <c r="R96" s="79" t="str">
        <f>IF(List!$AI$2=1,"I.FF","L.EY")</f>
        <v>I.FF</v>
      </c>
      <c r="S96" s="79">
        <v>600</v>
      </c>
    </row>
    <row r="97" spans="1:18" hidden="1" x14ac:dyDescent="0.25">
      <c r="B97" s="214"/>
      <c r="C97" s="79"/>
      <c r="D97" s="79"/>
      <c r="E97" s="79"/>
      <c r="F97" s="79"/>
      <c r="G97" s="79"/>
      <c r="I97" s="92">
        <f>IF('1-J''identifie mon entreprise'!$G$48=1,0,IF(OR(naf_section="Section A",naf_section="Section B",naf_section="Section C",naf_section="Section D",naf_section="Section E"),IF(VLOOKUP('1-J''identifie mon entreprise'!$C$19,List!$R:$S,2,FALSE)="GE - Grand Est",0,IF(micro_entreprise="Oui",0,1)),0))</f>
        <v>0</v>
      </c>
    </row>
    <row r="98" spans="1:18" hidden="1" x14ac:dyDescent="0.25">
      <c r="B98" s="210" t="s">
        <v>72419</v>
      </c>
      <c r="I98" s="92">
        <f>IF(OR(naf_section="Section O",'1-J''identifie mon entreprise'!$G$48=1),0,IF(micro_entreprise="Oui",IF(AND(secteur_tourisme="Oui",zone_rural="Oui",partenaire="Oui"),1,0),1))</f>
        <v>1</v>
      </c>
    </row>
    <row r="99" spans="1:18" ht="47.25" hidden="1" x14ac:dyDescent="0.25">
      <c r="B99" s="211" t="s">
        <v>72395</v>
      </c>
      <c r="C99" s="95" t="s">
        <v>72396</v>
      </c>
      <c r="D99" s="95" t="s">
        <v>104831</v>
      </c>
      <c r="E99" s="95" t="s">
        <v>105225</v>
      </c>
      <c r="F99" s="95" t="s">
        <v>72397</v>
      </c>
      <c r="G99" s="95" t="s">
        <v>104733</v>
      </c>
      <c r="I99" s="92">
        <f>IF(OR(naf_section="Section O",'1-J''identifie mon entreprise'!$G$48=1),0,IF(micro_entreprise="Oui",IF(AND(secteur_tourisme="Oui",zone_rural="Oui",partenaire="Oui"),1,0),1))</f>
        <v>1</v>
      </c>
    </row>
    <row r="100" spans="1:18" ht="31.5" hidden="1" customHeight="1" x14ac:dyDescent="0.25">
      <c r="A100" s="303" t="s">
        <v>104735</v>
      </c>
      <c r="B100" s="220" t="s">
        <v>104804</v>
      </c>
      <c r="C100" s="96"/>
      <c r="D100" s="248" t="s">
        <v>104975</v>
      </c>
      <c r="E100" s="232"/>
      <c r="F100" s="233">
        <f t="shared" ref="F100:F115" si="19">ROUND(IF(E100="",0,MIN(C100*H100*I100,tx_max*E100)),0)</f>
        <v>0</v>
      </c>
      <c r="G100" s="219" t="str">
        <f t="shared" ref="G100:G101" si="20">IF(F100=0,"","Oui")</f>
        <v/>
      </c>
      <c r="H100" s="92">
        <f>12000*(1+(bonus_om*bonus_om_tx))</f>
        <v>12000</v>
      </c>
      <c r="I100" s="92">
        <f>IF(OR(naf_section="Section O",'1-J''identifie mon entreprise'!$G$48=1),0,IF(micro_entreprise="Oui",IF(AND(secteur_tourisme="Oui",zone_rural="Oui",partenaire="Oui"),1,0),1))</f>
        <v>1</v>
      </c>
      <c r="J100" s="92" t="s">
        <v>72367</v>
      </c>
      <c r="K100" s="92" t="s">
        <v>72368</v>
      </c>
      <c r="L100" s="92" t="s">
        <v>72420</v>
      </c>
      <c r="M100" s="92" t="s">
        <v>72402</v>
      </c>
      <c r="N100" s="92" t="str">
        <f t="shared" ref="N100:N115" si="21">LEFT(L100,3)</f>
        <v>1MT</v>
      </c>
      <c r="P100" s="92" t="s">
        <v>72548</v>
      </c>
      <c r="Q100" s="92" t="s">
        <v>72602</v>
      </c>
      <c r="R100" s="79" t="s">
        <v>72578</v>
      </c>
    </row>
    <row r="101" spans="1:18" ht="31.5" hidden="1" customHeight="1" x14ac:dyDescent="0.25">
      <c r="A101" s="301" t="s">
        <v>104735</v>
      </c>
      <c r="B101" s="220" t="s">
        <v>104805</v>
      </c>
      <c r="C101" s="96"/>
      <c r="D101" s="248" t="s">
        <v>104975</v>
      </c>
      <c r="E101" s="232"/>
      <c r="F101" s="233">
        <f t="shared" si="19"/>
        <v>0</v>
      </c>
      <c r="G101" s="219" t="str">
        <f t="shared" si="20"/>
        <v/>
      </c>
      <c r="H101" s="92">
        <f>20000*(1+(bonus_om*bonus_om_tx))</f>
        <v>20000</v>
      </c>
      <c r="I101" s="92">
        <f>IF(OR(naf_section="Section O",'1-J''identifie mon entreprise'!$G$48=1),0,IF(micro_entreprise="Oui",IF(AND(secteur_tourisme="Oui",zone_rural="Oui",partenaire="Oui"),1,0),1))</f>
        <v>1</v>
      </c>
      <c r="J101" s="92" t="s">
        <v>72367</v>
      </c>
      <c r="K101" s="92" t="s">
        <v>72368</v>
      </c>
      <c r="L101" s="92" t="s">
        <v>72420</v>
      </c>
      <c r="M101" s="92" t="s">
        <v>72402</v>
      </c>
      <c r="N101" s="92" t="str">
        <f t="shared" si="21"/>
        <v>1MT</v>
      </c>
      <c r="P101" s="92" t="s">
        <v>72548</v>
      </c>
      <c r="Q101" s="92" t="s">
        <v>72603</v>
      </c>
      <c r="R101" s="79" t="s">
        <v>72578</v>
      </c>
    </row>
    <row r="102" spans="1:18" ht="31.5" hidden="1" customHeight="1" x14ac:dyDescent="0.25">
      <c r="A102" s="303" t="s">
        <v>104735</v>
      </c>
      <c r="B102" s="220" t="s">
        <v>72421</v>
      </c>
      <c r="C102" s="96"/>
      <c r="D102" s="249" t="s">
        <v>104843</v>
      </c>
      <c r="E102" s="232"/>
      <c r="F102" s="233">
        <f t="shared" si="19"/>
        <v>0</v>
      </c>
      <c r="G102" s="219" t="str">
        <f t="shared" ref="G102:G111" si="22">IF(F102=0,"",IF(F102&gt;2000,"Oui","Non"))</f>
        <v/>
      </c>
      <c r="H102" s="92">
        <f>4000*(1+(bonus_om*bonus_om_tx))</f>
        <v>4000</v>
      </c>
      <c r="I102" s="92">
        <f>IF(OR(naf_section="Section O",'1-J''identifie mon entreprise'!$G$48=1),0,IF(micro_entreprise="Oui",IF(AND(secteur_tourisme="Oui",zone_rural="Oui",partenaire="Oui"),1,0),1))</f>
        <v>1</v>
      </c>
      <c r="J102" s="92" t="s">
        <v>72367</v>
      </c>
      <c r="K102" s="92" t="s">
        <v>72368</v>
      </c>
      <c r="L102" s="92" t="s">
        <v>72420</v>
      </c>
      <c r="M102" s="92" t="s">
        <v>72410</v>
      </c>
      <c r="N102" s="92" t="str">
        <f t="shared" si="21"/>
        <v>1MT</v>
      </c>
      <c r="P102" s="92" t="s">
        <v>72618</v>
      </c>
      <c r="Q102" s="92" t="s">
        <v>72604</v>
      </c>
      <c r="R102" s="79" t="s">
        <v>72578</v>
      </c>
    </row>
    <row r="103" spans="1:18" ht="31.5" hidden="1" customHeight="1" x14ac:dyDescent="0.25">
      <c r="A103" s="303" t="s">
        <v>104735</v>
      </c>
      <c r="B103" s="220" t="s">
        <v>72422</v>
      </c>
      <c r="C103" s="96"/>
      <c r="D103" s="249" t="s">
        <v>104843</v>
      </c>
      <c r="E103" s="232"/>
      <c r="F103" s="233">
        <f t="shared" si="19"/>
        <v>0</v>
      </c>
      <c r="G103" s="219" t="str">
        <f t="shared" si="22"/>
        <v/>
      </c>
      <c r="H103" s="92">
        <f>7000*(1+(bonus_om*bonus_om_tx))</f>
        <v>7000</v>
      </c>
      <c r="I103" s="92">
        <f>IF(OR(naf_section="Section O",'1-J''identifie mon entreprise'!$G$48=1),0,IF(micro_entreprise="Oui",IF(AND(secteur_tourisme="Oui",zone_rural="Oui",partenaire="Oui"),1,0),1))</f>
        <v>1</v>
      </c>
      <c r="J103" s="92" t="s">
        <v>72367</v>
      </c>
      <c r="K103" s="92" t="s">
        <v>72368</v>
      </c>
      <c r="L103" s="92" t="s">
        <v>72420</v>
      </c>
      <c r="M103" s="92" t="s">
        <v>72410</v>
      </c>
      <c r="N103" s="92" t="str">
        <f t="shared" si="21"/>
        <v>1MT</v>
      </c>
      <c r="P103" s="92" t="s">
        <v>72618</v>
      </c>
      <c r="Q103" s="92" t="s">
        <v>72605</v>
      </c>
      <c r="R103" s="79" t="s">
        <v>72578</v>
      </c>
    </row>
    <row r="104" spans="1:18" ht="31.5" hidden="1" customHeight="1" x14ac:dyDescent="0.25">
      <c r="A104" s="303" t="s">
        <v>104735</v>
      </c>
      <c r="B104" s="220" t="s">
        <v>105340</v>
      </c>
      <c r="C104" s="96"/>
      <c r="D104" s="249" t="s">
        <v>104843</v>
      </c>
      <c r="E104" s="232"/>
      <c r="F104" s="233">
        <f t="shared" si="19"/>
        <v>0</v>
      </c>
      <c r="G104" s="219" t="str">
        <f t="shared" si="22"/>
        <v/>
      </c>
      <c r="H104" s="92">
        <f>16000*(1+(bonus_om*bonus_om_tx))</f>
        <v>16000</v>
      </c>
      <c r="I104" s="92">
        <f>IF(OR(naf_section="Section O",'1-J''identifie mon entreprise'!$G$48=1),0,IF(micro_entreprise="Oui",IF(AND(secteur_tourisme="Oui",zone_rural="Oui",partenaire="Oui"),1,0),1))</f>
        <v>1</v>
      </c>
      <c r="J104" s="92" t="s">
        <v>72367</v>
      </c>
      <c r="K104" s="92" t="s">
        <v>72368</v>
      </c>
      <c r="L104" s="92" t="s">
        <v>72420</v>
      </c>
      <c r="M104" s="92" t="s">
        <v>72410</v>
      </c>
      <c r="N104" s="92" t="str">
        <f t="shared" si="21"/>
        <v>1MT</v>
      </c>
      <c r="P104" s="92" t="s">
        <v>72618</v>
      </c>
      <c r="Q104" s="92" t="s">
        <v>72606</v>
      </c>
      <c r="R104" s="79" t="s">
        <v>72578</v>
      </c>
    </row>
    <row r="105" spans="1:18" ht="31.5" hidden="1" customHeight="1" x14ac:dyDescent="0.25">
      <c r="A105" s="303" t="s">
        <v>104735</v>
      </c>
      <c r="B105" s="220" t="s">
        <v>105341</v>
      </c>
      <c r="C105" s="96"/>
      <c r="D105" s="249" t="s">
        <v>104843</v>
      </c>
      <c r="E105" s="232"/>
      <c r="F105" s="233">
        <f t="shared" si="19"/>
        <v>0</v>
      </c>
      <c r="G105" s="219" t="str">
        <f t="shared" si="22"/>
        <v/>
      </c>
      <c r="H105" s="92">
        <v>4000</v>
      </c>
      <c r="I105" s="92">
        <f>IF(OR(naf_section="Section O",'1-J''identifie mon entreprise'!$G$48=1),0,IF(micro_entreprise="Oui",IF(AND(secteur_tourisme="Oui",zone_rural="Oui",partenaire="Oui"),1,0),1))</f>
        <v>1</v>
      </c>
      <c r="J105" s="92" t="s">
        <v>72367</v>
      </c>
      <c r="K105" s="92" t="s">
        <v>72368</v>
      </c>
      <c r="L105" s="92" t="s">
        <v>72420</v>
      </c>
      <c r="M105" s="92" t="s">
        <v>72410</v>
      </c>
      <c r="N105" s="92" t="str">
        <f t="shared" si="21"/>
        <v>1MT</v>
      </c>
      <c r="P105" s="92" t="s">
        <v>72618</v>
      </c>
      <c r="Q105" s="92" t="s">
        <v>72607</v>
      </c>
      <c r="R105" s="79" t="s">
        <v>72578</v>
      </c>
    </row>
    <row r="106" spans="1:18" ht="31.5" hidden="1" customHeight="1" x14ac:dyDescent="0.25">
      <c r="A106" s="92"/>
      <c r="B106" s="309"/>
      <c r="C106" s="310"/>
      <c r="D106" s="311"/>
      <c r="E106" s="312"/>
      <c r="F106" s="313"/>
      <c r="G106" s="314"/>
      <c r="H106" s="92">
        <v>0</v>
      </c>
      <c r="I106" s="92">
        <v>0</v>
      </c>
      <c r="J106" s="92" t="s">
        <v>72367</v>
      </c>
      <c r="K106" s="92" t="s">
        <v>72368</v>
      </c>
      <c r="L106" s="92" t="s">
        <v>72420</v>
      </c>
      <c r="M106" s="92" t="s">
        <v>72410</v>
      </c>
      <c r="N106" s="92" t="str">
        <f t="shared" si="21"/>
        <v>1MT</v>
      </c>
      <c r="P106" s="92" t="s">
        <v>72618</v>
      </c>
      <c r="Q106" s="92" t="s">
        <v>72608</v>
      </c>
      <c r="R106" s="79" t="s">
        <v>72578</v>
      </c>
    </row>
    <row r="107" spans="1:18" ht="31.5" hidden="1" customHeight="1" x14ac:dyDescent="0.25">
      <c r="A107" s="303" t="s">
        <v>104735</v>
      </c>
      <c r="B107" s="220" t="s">
        <v>105209</v>
      </c>
      <c r="C107" s="96"/>
      <c r="D107" s="249" t="s">
        <v>104844</v>
      </c>
      <c r="E107" s="232"/>
      <c r="F107" s="233">
        <f t="shared" si="19"/>
        <v>0</v>
      </c>
      <c r="G107" s="219" t="str">
        <f t="shared" si="22"/>
        <v/>
      </c>
      <c r="H107" s="92">
        <f>10000*(1+(bonus_om*bonus_om_tx))</f>
        <v>10000</v>
      </c>
      <c r="I107" s="92">
        <f>IF(OR(naf_section="Section O",'1-J''identifie mon entreprise'!$G$48=1),0,IF(micro_entreprise="Oui",IF(AND(secteur_tourisme="Oui",zone_rural="Oui",partenaire="Oui"),1,0),1))</f>
        <v>1</v>
      </c>
      <c r="J107" s="92" t="s">
        <v>72367</v>
      </c>
      <c r="K107" s="92" t="s">
        <v>72368</v>
      </c>
      <c r="L107" s="92" t="s">
        <v>72420</v>
      </c>
      <c r="M107" s="92" t="s">
        <v>72410</v>
      </c>
      <c r="N107" s="92" t="str">
        <f t="shared" si="21"/>
        <v>1MT</v>
      </c>
      <c r="P107" s="92" t="s">
        <v>72618</v>
      </c>
      <c r="Q107" s="92" t="s">
        <v>72609</v>
      </c>
      <c r="R107" s="79" t="s">
        <v>72578</v>
      </c>
    </row>
    <row r="108" spans="1:18" ht="31.5" hidden="1" customHeight="1" x14ac:dyDescent="0.25">
      <c r="A108" s="303" t="s">
        <v>104735</v>
      </c>
      <c r="B108" s="220" t="s">
        <v>105342</v>
      </c>
      <c r="C108" s="96"/>
      <c r="D108" s="249" t="s">
        <v>104844</v>
      </c>
      <c r="E108" s="232"/>
      <c r="F108" s="233">
        <f t="shared" si="19"/>
        <v>0</v>
      </c>
      <c r="G108" s="219" t="str">
        <f t="shared" si="22"/>
        <v/>
      </c>
      <c r="H108" s="92">
        <f>16000*(1+(bonus_om*bonus_om_tx))</f>
        <v>16000</v>
      </c>
      <c r="I108" s="92">
        <f>IF(OR(naf_section="Section O",'1-J''identifie mon entreprise'!$G$48=1),0,IF(micro_entreprise="Oui",IF(AND(secteur_tourisme="Oui",zone_rural="Oui",partenaire="Oui"),1,0),1))</f>
        <v>1</v>
      </c>
      <c r="J108" s="92" t="s">
        <v>72367</v>
      </c>
      <c r="K108" s="92" t="s">
        <v>72368</v>
      </c>
      <c r="L108" s="92" t="s">
        <v>72420</v>
      </c>
      <c r="M108" s="92" t="s">
        <v>72410</v>
      </c>
      <c r="N108" s="92" t="str">
        <f t="shared" si="21"/>
        <v>1MT</v>
      </c>
      <c r="P108" s="92" t="s">
        <v>72618</v>
      </c>
      <c r="Q108" s="92" t="s">
        <v>72610</v>
      </c>
      <c r="R108" s="79" t="s">
        <v>72578</v>
      </c>
    </row>
    <row r="109" spans="1:18" ht="31.5" hidden="1" customHeight="1" x14ac:dyDescent="0.25">
      <c r="A109" s="303" t="s">
        <v>104735</v>
      </c>
      <c r="B109" s="220" t="s">
        <v>105210</v>
      </c>
      <c r="C109" s="96"/>
      <c r="D109" s="249" t="s">
        <v>104844</v>
      </c>
      <c r="E109" s="232"/>
      <c r="F109" s="233">
        <f t="shared" si="19"/>
        <v>0</v>
      </c>
      <c r="G109" s="219" t="str">
        <f t="shared" si="22"/>
        <v/>
      </c>
      <c r="H109" s="92">
        <f>24000*(1+(bonus_om*bonus_om_tx))</f>
        <v>24000</v>
      </c>
      <c r="I109" s="92">
        <f>IF(OR(naf_section="Section O",'1-J''identifie mon entreprise'!$G$48=1),0,IF(micro_entreprise="Oui",IF(AND(secteur_tourisme="Oui",zone_rural="Oui",partenaire="Oui"),1,0),1))</f>
        <v>1</v>
      </c>
      <c r="J109" s="92" t="s">
        <v>72367</v>
      </c>
      <c r="K109" s="92" t="s">
        <v>72368</v>
      </c>
      <c r="L109" s="92" t="s">
        <v>72420</v>
      </c>
      <c r="M109" s="92" t="s">
        <v>72410</v>
      </c>
      <c r="N109" s="92" t="str">
        <f t="shared" si="21"/>
        <v>1MT</v>
      </c>
      <c r="P109" s="92" t="s">
        <v>72618</v>
      </c>
      <c r="Q109" s="92" t="s">
        <v>72611</v>
      </c>
      <c r="R109" s="79" t="s">
        <v>72578</v>
      </c>
    </row>
    <row r="110" spans="1:18" ht="31.5" hidden="1" customHeight="1" x14ac:dyDescent="0.25">
      <c r="A110" s="301" t="s">
        <v>104735</v>
      </c>
      <c r="B110" s="220" t="s">
        <v>72377</v>
      </c>
      <c r="C110" s="96"/>
      <c r="D110" s="249" t="s">
        <v>104845</v>
      </c>
      <c r="E110" s="232"/>
      <c r="F110" s="233">
        <f t="shared" si="19"/>
        <v>0</v>
      </c>
      <c r="G110" s="219" t="str">
        <f t="shared" si="22"/>
        <v/>
      </c>
      <c r="H110" s="92">
        <f>5000*(1+(bonus_om*bonus_om_tx))</f>
        <v>5000</v>
      </c>
      <c r="I110" s="92">
        <f>IF(OR(naf_section="Section O",'1-J''identifie mon entreprise'!$G$48=1),0,IF(micro_entreprise="Oui",IF(AND(secteur_tourisme="Oui",zone_rural="Oui",partenaire="Oui"),1,0),1))</f>
        <v>1</v>
      </c>
      <c r="J110" s="92" t="s">
        <v>72367</v>
      </c>
      <c r="K110" s="92" t="s">
        <v>72368</v>
      </c>
      <c r="L110" s="92" t="s">
        <v>72420</v>
      </c>
      <c r="M110" s="92" t="s">
        <v>72410</v>
      </c>
      <c r="N110" s="92" t="str">
        <f t="shared" si="21"/>
        <v>1MT</v>
      </c>
      <c r="P110" s="92" t="s">
        <v>72618</v>
      </c>
      <c r="Q110" s="92" t="s">
        <v>72612</v>
      </c>
      <c r="R110" s="79" t="s">
        <v>72578</v>
      </c>
    </row>
    <row r="111" spans="1:18" ht="31.5" hidden="1" customHeight="1" x14ac:dyDescent="0.25">
      <c r="A111" s="301" t="s">
        <v>104735</v>
      </c>
      <c r="B111" s="220" t="s">
        <v>104806</v>
      </c>
      <c r="C111" s="96"/>
      <c r="D111" s="249" t="s">
        <v>104845</v>
      </c>
      <c r="E111" s="232"/>
      <c r="F111" s="233">
        <f t="shared" si="19"/>
        <v>0</v>
      </c>
      <c r="G111" s="219" t="str">
        <f t="shared" si="22"/>
        <v/>
      </c>
      <c r="H111" s="92">
        <f>15000*(1+(bonus_om*bonus_om_tx))</f>
        <v>15000</v>
      </c>
      <c r="I111" s="92">
        <f>IF(OR(naf_section="Section O",'1-J''identifie mon entreprise'!$G$48=1),0,IF(micro_entreprise="Oui",IF(AND(secteur_tourisme="Oui",zone_rural="Oui",partenaire="Oui"),1,0),1))</f>
        <v>1</v>
      </c>
      <c r="J111" s="92" t="s">
        <v>72367</v>
      </c>
      <c r="K111" s="92" t="s">
        <v>72368</v>
      </c>
      <c r="L111" s="92" t="s">
        <v>72420</v>
      </c>
      <c r="M111" s="92" t="s">
        <v>72410</v>
      </c>
      <c r="N111" s="92" t="str">
        <f t="shared" si="21"/>
        <v>1MT</v>
      </c>
      <c r="P111" s="92" t="s">
        <v>72556</v>
      </c>
      <c r="Q111" s="92" t="s">
        <v>72613</v>
      </c>
      <c r="R111" s="79" t="s">
        <v>72578</v>
      </c>
    </row>
    <row r="112" spans="1:18" ht="31.5" hidden="1" customHeight="1" x14ac:dyDescent="0.25">
      <c r="A112" s="301" t="s">
        <v>104735</v>
      </c>
      <c r="B112" s="220" t="s">
        <v>104738</v>
      </c>
      <c r="C112" s="96"/>
      <c r="D112" s="249" t="s">
        <v>104845</v>
      </c>
      <c r="E112" s="232"/>
      <c r="F112" s="233">
        <f t="shared" si="19"/>
        <v>0</v>
      </c>
      <c r="G112" s="219" t="str">
        <f>IF(F112=0,"",IF(F112&gt;2000,"Oui","Non"))</f>
        <v/>
      </c>
      <c r="H112" s="92">
        <f>1000*(1+(bonus_om*bonus_om_tx))</f>
        <v>1000</v>
      </c>
      <c r="I112" s="92">
        <f>IF(OR(naf_section="Section O",'1-J''identifie mon entreprise'!$G$48=1),0,IF(micro_entreprise="Oui",IF(AND(secteur_tourisme="Oui",zone_rural="Oui",partenaire="Oui"),1,0),1))</f>
        <v>1</v>
      </c>
      <c r="J112" s="92" t="s">
        <v>72367</v>
      </c>
      <c r="K112" s="92" t="s">
        <v>72368</v>
      </c>
      <c r="L112" s="92" t="s">
        <v>72420</v>
      </c>
      <c r="M112" s="92" t="s">
        <v>72410</v>
      </c>
      <c r="N112" s="92" t="str">
        <f t="shared" si="21"/>
        <v>1MT</v>
      </c>
      <c r="P112" s="92" t="s">
        <v>72556</v>
      </c>
      <c r="Q112" s="92" t="s">
        <v>72614</v>
      </c>
      <c r="R112" s="79" t="s">
        <v>72578</v>
      </c>
    </row>
    <row r="113" spans="1:18" ht="31.5" hidden="1" customHeight="1" x14ac:dyDescent="0.25">
      <c r="A113" s="303" t="s">
        <v>104735</v>
      </c>
      <c r="B113" s="220" t="s">
        <v>72378</v>
      </c>
      <c r="C113" s="96"/>
      <c r="D113" s="249" t="s">
        <v>104846</v>
      </c>
      <c r="E113" s="232"/>
      <c r="F113" s="233">
        <f t="shared" si="19"/>
        <v>0</v>
      </c>
      <c r="G113" s="219" t="str">
        <f>IF(F113=0,"",IF(F113&gt;2000,"Oui","Non"))</f>
        <v/>
      </c>
      <c r="H113" s="92">
        <f>800*(1+(bonus_om*bonus_om_tx))</f>
        <v>800</v>
      </c>
      <c r="I113" s="92">
        <v>0</v>
      </c>
      <c r="J113" s="92" t="s">
        <v>72367</v>
      </c>
      <c r="K113" s="92" t="s">
        <v>72368</v>
      </c>
      <c r="L113" s="92" t="s">
        <v>72420</v>
      </c>
      <c r="M113" s="92" t="s">
        <v>72410</v>
      </c>
      <c r="N113" s="92" t="str">
        <f t="shared" si="21"/>
        <v>1MT</v>
      </c>
      <c r="P113" s="92" t="s">
        <v>72618</v>
      </c>
      <c r="Q113" s="92" t="s">
        <v>72615</v>
      </c>
      <c r="R113" s="79" t="s">
        <v>72578</v>
      </c>
    </row>
    <row r="114" spans="1:18" ht="31.5" hidden="1" customHeight="1" x14ac:dyDescent="0.25">
      <c r="A114" s="304" t="s">
        <v>104735</v>
      </c>
      <c r="B114" s="220" t="s">
        <v>104807</v>
      </c>
      <c r="C114" s="96"/>
      <c r="D114" s="249" t="s">
        <v>104847</v>
      </c>
      <c r="E114" s="232"/>
      <c r="F114" s="233">
        <f t="shared" si="19"/>
        <v>0</v>
      </c>
      <c r="G114" s="219" t="str">
        <f t="shared" ref="G114" si="23">IF(F114=0,"",IF(F114&gt;2000,"Oui","Non"))</f>
        <v/>
      </c>
      <c r="H114" s="92">
        <f>3000*(1+(bonus_om*bonus_om_tx))</f>
        <v>3000</v>
      </c>
      <c r="I114" s="92">
        <f>IF(OR(naf_section="Section O",'1-J''identifie mon entreprise'!$G$48=1),0,IF(micro_entreprise="Oui",IF(AND(secteur_tourisme="Oui",zone_rural="Oui",partenaire="Oui"),1,0),1))</f>
        <v>1</v>
      </c>
      <c r="J114" s="92" t="s">
        <v>72367</v>
      </c>
      <c r="K114" s="92" t="s">
        <v>72368</v>
      </c>
      <c r="L114" s="92" t="s">
        <v>72420</v>
      </c>
      <c r="M114" s="92" t="s">
        <v>72410</v>
      </c>
      <c r="N114" s="92" t="str">
        <f t="shared" si="21"/>
        <v>1MT</v>
      </c>
      <c r="P114" s="92" t="s">
        <v>72618</v>
      </c>
      <c r="Q114" s="92" t="s">
        <v>72616</v>
      </c>
      <c r="R114" s="79" t="str">
        <f>IF(AND(secteur_tourisme="Oui",zone_rural="Oui",partenaire="Oui"),"L.ET","L.EY")</f>
        <v>L.EY</v>
      </c>
    </row>
    <row r="115" spans="1:18" ht="31.5" hidden="1" customHeight="1" x14ac:dyDescent="0.25">
      <c r="A115" s="303" t="s">
        <v>104735</v>
      </c>
      <c r="B115" s="220" t="s">
        <v>72379</v>
      </c>
      <c r="C115" s="274"/>
      <c r="D115" s="249" t="s">
        <v>104848</v>
      </c>
      <c r="E115" s="232"/>
      <c r="F115" s="233">
        <f t="shared" si="19"/>
        <v>0</v>
      </c>
      <c r="G115" s="219" t="str">
        <f>IF(F115=0,"",IF(F115&gt;2000,"Oui","Non"))</f>
        <v/>
      </c>
      <c r="H115" s="92">
        <f>250*(1+(bonus_om*bonus_om_tx))</f>
        <v>250</v>
      </c>
      <c r="I115" s="92">
        <f>IF(OR(naf_section="Section O",'1-J''identifie mon entreprise'!$G$48=1),0,IF(micro_entreprise="Oui",IF(AND(secteur_tourisme="Oui",zone_rural="Oui",partenaire="Oui"),1,0),1))</f>
        <v>1</v>
      </c>
      <c r="J115" s="92" t="s">
        <v>72367</v>
      </c>
      <c r="K115" s="92" t="s">
        <v>72368</v>
      </c>
      <c r="L115" s="92" t="s">
        <v>72420</v>
      </c>
      <c r="M115" s="92" t="s">
        <v>72410</v>
      </c>
      <c r="N115" s="92" t="str">
        <f t="shared" si="21"/>
        <v>1MT</v>
      </c>
      <c r="P115" s="92" t="s">
        <v>72588</v>
      </c>
      <c r="Q115" s="92" t="s">
        <v>72617</v>
      </c>
      <c r="R115" s="79" t="str">
        <f>IF(AND(secteur_tourisme="Oui",zone_rural="Oui",partenaire="Oui"),"L.ET","L.EY")</f>
        <v>L.EY</v>
      </c>
    </row>
    <row r="116" spans="1:18" ht="31.5" hidden="1" customHeight="1" x14ac:dyDescent="0.25">
      <c r="A116" s="301" t="s">
        <v>104735</v>
      </c>
      <c r="B116" s="220" t="s">
        <v>104808</v>
      </c>
      <c r="C116" s="96"/>
      <c r="D116" s="249" t="s">
        <v>104975</v>
      </c>
      <c r="E116" s="232"/>
      <c r="F116" s="233">
        <f>ROUND(IF(E116="",0,MIN(H116*(F115*I115+F114*I114+F113*I113+F112*I112+F111*I111+F110*I110+F109*I109+F108*I108+F107*I107+F106*I106+F105*I105+F104*I104+F103*I103+F102*I102)*I116*C116,tx_max*E116)),0)</f>
        <v>0</v>
      </c>
      <c r="G116" s="219" t="str">
        <f>IF(F116=0,"",IF(F116&gt;2000,"Oui","Non"))</f>
        <v/>
      </c>
      <c r="H116" s="97">
        <f>IF(SUM(E100:E115)&lt;25000,0,15%)</f>
        <v>0</v>
      </c>
      <c r="I116" s="92">
        <f>IF(OR(naf_section="Section O",'1-J''identifie mon entreprise'!$G$48=1),0,IF(micro_entreprise="Oui",IF(AND(secteur_tourisme="Oui",zone_rural="Oui",partenaire="Oui"),1,0),1))</f>
        <v>1</v>
      </c>
      <c r="J116" s="92" t="s">
        <v>72367</v>
      </c>
      <c r="K116" s="92" t="s">
        <v>72368</v>
      </c>
      <c r="L116" s="92" t="s">
        <v>72420</v>
      </c>
      <c r="M116" s="92" t="s">
        <v>72402</v>
      </c>
      <c r="N116" s="92" t="str">
        <f>LEFT(L116,3)</f>
        <v>1MT</v>
      </c>
      <c r="P116" s="92" t="s">
        <v>72548</v>
      </c>
      <c r="Q116" s="92" t="s">
        <v>104737</v>
      </c>
      <c r="R116" s="79" t="s">
        <v>72578</v>
      </c>
    </row>
    <row r="117" spans="1:18" hidden="1" x14ac:dyDescent="0.25">
      <c r="B117" s="214"/>
      <c r="C117" s="79"/>
      <c r="D117" s="79"/>
      <c r="E117" s="79"/>
      <c r="F117" s="79"/>
      <c r="G117" s="79"/>
      <c r="I117" s="92">
        <f>IF(OR(naf_section="Section O",'1-J''identifie mon entreprise'!$G$48=1),0,IF(micro_entreprise="Oui",IF(AND(secteur_tourisme="Oui",zone_rural="Oui",partenaire="Oui"),1,0),1))</f>
        <v>1</v>
      </c>
      <c r="R117" s="79"/>
    </row>
    <row r="118" spans="1:18" hidden="1" x14ac:dyDescent="0.25">
      <c r="B118" s="210" t="s">
        <v>104983</v>
      </c>
      <c r="I118" s="92">
        <f>IF(OR(naf_section="Section O",'1-J''identifie mon entreprise'!$G$48=1),0,IF(micro_entreprise="Oui",IF(AND(secteur_tourisme="Oui",zone_rural="Oui",partenaire="Oui"),1,0),1))</f>
        <v>1</v>
      </c>
      <c r="R118" s="79"/>
    </row>
    <row r="119" spans="1:18" ht="47.25" hidden="1" x14ac:dyDescent="0.25">
      <c r="B119" s="211" t="s">
        <v>72395</v>
      </c>
      <c r="C119" s="95" t="s">
        <v>72396</v>
      </c>
      <c r="D119" s="95" t="s">
        <v>104831</v>
      </c>
      <c r="E119" s="95" t="s">
        <v>105225</v>
      </c>
      <c r="F119" s="95" t="s">
        <v>72397</v>
      </c>
      <c r="G119" s="95" t="s">
        <v>104733</v>
      </c>
      <c r="I119" s="92">
        <f>IF(OR(naf_section="Section O",'1-J''identifie mon entreprise'!$G$48=1),0,IF(micro_entreprise="Oui",IF(AND(secteur_tourisme="Oui",zone_rural="Oui",partenaire="Oui"),1,0),1))</f>
        <v>1</v>
      </c>
      <c r="R119" s="79"/>
    </row>
    <row r="120" spans="1:18" ht="47.25" hidden="1" customHeight="1" x14ac:dyDescent="0.25">
      <c r="A120" s="301" t="s">
        <v>104735</v>
      </c>
      <c r="B120" s="220" t="s">
        <v>105211</v>
      </c>
      <c r="C120" s="96"/>
      <c r="D120" s="249" t="s">
        <v>104975</v>
      </c>
      <c r="E120" s="232"/>
      <c r="F120" s="235">
        <f t="shared" ref="F120:F134" si="24">ROUND(IF(E120="",0,MIN(C120*H120*I120,tx_max*E120)),0)</f>
        <v>0</v>
      </c>
      <c r="G120" s="219" t="str">
        <f t="shared" ref="G120:G124" si="25">IF(F120=0,"","Oui")</f>
        <v/>
      </c>
      <c r="H120" s="92">
        <f>3000*(1+(bonus_om*bonus_om_tx))</f>
        <v>3000</v>
      </c>
      <c r="I120" s="92">
        <f>IF(OR(naf_section="Section O",'1-J''identifie mon entreprise'!$G$48=1),0,IF(micro_entreprise="Oui",IF(AND(secteur_tourisme="Oui",zone_rural="Oui",partenaire="Oui"),1,0),1))</f>
        <v>1</v>
      </c>
      <c r="J120" s="92" t="s">
        <v>72367</v>
      </c>
      <c r="K120" s="92" t="s">
        <v>72368</v>
      </c>
      <c r="L120" s="92" t="s">
        <v>72423</v>
      </c>
      <c r="M120" s="92" t="s">
        <v>72402</v>
      </c>
      <c r="N120" s="92" t="str">
        <f>LEFT(L120,3)</f>
        <v>2DE</v>
      </c>
      <c r="P120" s="92" t="s">
        <v>72548</v>
      </c>
      <c r="Q120" s="92" t="s">
        <v>72619</v>
      </c>
      <c r="R120" s="79" t="str">
        <f>IF(AND(secteur_tourisme="Oui",zone_rural="Oui",partenaire="Oui"),"L.ET","L.DI")</f>
        <v>L.DI</v>
      </c>
    </row>
    <row r="121" spans="1:18" ht="31.5" hidden="1" customHeight="1" x14ac:dyDescent="0.25">
      <c r="A121" s="301" t="s">
        <v>104735</v>
      </c>
      <c r="B121" s="220" t="s">
        <v>105311</v>
      </c>
      <c r="C121" s="96"/>
      <c r="D121" s="249" t="s">
        <v>104975</v>
      </c>
      <c r="E121" s="232"/>
      <c r="F121" s="235">
        <f t="shared" si="24"/>
        <v>0</v>
      </c>
      <c r="G121" s="219" t="str">
        <f t="shared" si="25"/>
        <v/>
      </c>
      <c r="H121" s="92">
        <f>5000*(1+(bonus_om*bonus_om_tx))</f>
        <v>5000</v>
      </c>
      <c r="I121" s="92">
        <f>IF(OR(naf_section="Section O",'1-J''identifie mon entreprise'!$G$48=1),0,IF(micro_entreprise="Oui",IF(AND(secteur_tourisme="Oui",zone_rural="Oui",partenaire="Oui"),1,0),1))</f>
        <v>1</v>
      </c>
      <c r="J121" s="92" t="s">
        <v>72367</v>
      </c>
      <c r="K121" s="92" t="s">
        <v>72368</v>
      </c>
      <c r="L121" s="92" t="s">
        <v>72423</v>
      </c>
      <c r="M121" s="92" t="s">
        <v>72402</v>
      </c>
      <c r="N121" s="92" t="str">
        <f>LEFT(L121,3)</f>
        <v>2DE</v>
      </c>
      <c r="P121" s="92" t="s">
        <v>72548</v>
      </c>
      <c r="Q121" s="92" t="s">
        <v>72620</v>
      </c>
      <c r="R121" s="79" t="s">
        <v>72578</v>
      </c>
    </row>
    <row r="122" spans="1:18" ht="31.5" hidden="1" customHeight="1" x14ac:dyDescent="0.25">
      <c r="A122" s="301" t="s">
        <v>104735</v>
      </c>
      <c r="B122" s="220" t="s">
        <v>105212</v>
      </c>
      <c r="C122" s="96"/>
      <c r="D122" s="249" t="s">
        <v>104975</v>
      </c>
      <c r="E122" s="232"/>
      <c r="F122" s="235">
        <f t="shared" si="24"/>
        <v>0</v>
      </c>
      <c r="G122" s="219" t="str">
        <f t="shared" si="25"/>
        <v/>
      </c>
      <c r="H122" s="92">
        <f>5000*(1+(bonus_om*bonus_om_tx))</f>
        <v>5000</v>
      </c>
      <c r="I122" s="92">
        <f>IF(OR(naf_section="Section O",'1-J''identifie mon entreprise'!$G$48=1),0,IF(micro_entreprise="Oui",IF(AND(secteur_tourisme="Oui",zone_rural="Oui",partenaire="Oui"),1,0),1))</f>
        <v>1</v>
      </c>
      <c r="J122" s="92" t="s">
        <v>72367</v>
      </c>
      <c r="K122" s="92" t="s">
        <v>72368</v>
      </c>
      <c r="L122" s="92" t="s">
        <v>72427</v>
      </c>
      <c r="M122" s="92" t="s">
        <v>72402</v>
      </c>
      <c r="N122" s="92" t="str">
        <f>LEFT(L122,3)</f>
        <v>2DE</v>
      </c>
      <c r="P122" s="92" t="s">
        <v>72548</v>
      </c>
      <c r="Q122" s="92" t="s">
        <v>72621</v>
      </c>
      <c r="R122" s="79" t="s">
        <v>72576</v>
      </c>
    </row>
    <row r="123" spans="1:18" ht="31.5" hidden="1" customHeight="1" x14ac:dyDescent="0.25">
      <c r="A123" s="301" t="s">
        <v>104735</v>
      </c>
      <c r="B123" s="220" t="s">
        <v>105312</v>
      </c>
      <c r="C123" s="96"/>
      <c r="D123" s="249" t="s">
        <v>104975</v>
      </c>
      <c r="E123" s="232"/>
      <c r="F123" s="235">
        <f t="shared" si="24"/>
        <v>0</v>
      </c>
      <c r="G123" s="219" t="str">
        <f t="shared" si="25"/>
        <v/>
      </c>
      <c r="H123" s="92">
        <f>2500*(1+(bonus_om*bonus_om_tx))</f>
        <v>2500</v>
      </c>
      <c r="I123" s="92">
        <f>IFERROR(IF('1-J''identifie mon entreprise'!$C$8=List!$D$2048,IF(AND(code_naf="9529Z",'1-J''identifie mon entreprise'!$D$13=List!$AC$6),0,IF(OR(micro_entreprise="Oui",'1-J''identifie mon entreprise'!G48=1),0,1)),0),0)</f>
        <v>0</v>
      </c>
      <c r="J123" s="92" t="s">
        <v>72392</v>
      </c>
      <c r="K123" s="92" t="s">
        <v>72393</v>
      </c>
      <c r="L123" s="92" t="s">
        <v>72427</v>
      </c>
      <c r="N123" s="92" t="str">
        <f>LEFT(L123,3)</f>
        <v>2DE</v>
      </c>
      <c r="P123" s="92" t="s">
        <v>72622</v>
      </c>
      <c r="Q123" s="92" t="s">
        <v>104822</v>
      </c>
      <c r="R123" s="221" t="s">
        <v>72576</v>
      </c>
    </row>
    <row r="124" spans="1:18" ht="31.5" hidden="1" customHeight="1" x14ac:dyDescent="0.25">
      <c r="A124" s="301" t="s">
        <v>104735</v>
      </c>
      <c r="B124" s="220" t="s">
        <v>105313</v>
      </c>
      <c r="C124" s="96"/>
      <c r="D124" s="249" t="s">
        <v>104975</v>
      </c>
      <c r="E124" s="232"/>
      <c r="F124" s="235">
        <f t="shared" si="24"/>
        <v>0</v>
      </c>
      <c r="G124" s="219" t="str">
        <f t="shared" si="25"/>
        <v/>
      </c>
      <c r="H124" s="92">
        <f>7000*(1+(bonus_om*bonus_om_tx))</f>
        <v>7000</v>
      </c>
      <c r="I124" s="92">
        <f>IF(OR(naf_section="Section O",'1-J''identifie mon entreprise'!$G$48=1),0,IF(micro_entreprise="Oui",IF(AND(secteur_tourisme="Oui",zone_rural="Oui",partenaire="Oui"),1,0),1))</f>
        <v>1</v>
      </c>
      <c r="J124" s="92" t="s">
        <v>72367</v>
      </c>
      <c r="K124" s="92" t="s">
        <v>72368</v>
      </c>
      <c r="L124" s="92" t="s">
        <v>72428</v>
      </c>
      <c r="M124" s="92" t="s">
        <v>72402</v>
      </c>
      <c r="N124" s="92" t="str">
        <f t="shared" ref="N124:N134" si="26">LEFT(L124,3)</f>
        <v>2PR</v>
      </c>
      <c r="P124" s="92" t="s">
        <v>72548</v>
      </c>
      <c r="Q124" s="92" t="s">
        <v>72384</v>
      </c>
      <c r="R124" s="79" t="s">
        <v>72578</v>
      </c>
    </row>
    <row r="125" spans="1:18" ht="31.5" hidden="1" customHeight="1" x14ac:dyDescent="0.25">
      <c r="A125" s="301" t="s">
        <v>104735</v>
      </c>
      <c r="B125" s="220" t="s">
        <v>104810</v>
      </c>
      <c r="C125" s="96"/>
      <c r="D125" s="249" t="s">
        <v>104984</v>
      </c>
      <c r="E125" s="232"/>
      <c r="F125" s="235">
        <f t="shared" si="24"/>
        <v>0</v>
      </c>
      <c r="G125" s="219" t="str">
        <f t="shared" ref="G125:G126" si="27">IF(F125=0,"",IF(F125&gt;2000,"Oui","Non"))</f>
        <v/>
      </c>
      <c r="H125" s="92">
        <f>2500*(1+(bonus_om*bonus_om_tx))</f>
        <v>2500</v>
      </c>
      <c r="I125" s="92">
        <f>IF(OR(naf_section="Section O",'1-J''identifie mon entreprise'!$G$48=1),0,IF(micro_entreprise="Oui",IF(AND(secteur_tourisme="Oui",zone_rural="Oui",partenaire="Oui"),1,0),1))</f>
        <v>1</v>
      </c>
      <c r="J125" s="92" t="s">
        <v>72367</v>
      </c>
      <c r="K125" s="92" t="s">
        <v>72368</v>
      </c>
      <c r="L125" s="92" t="s">
        <v>72423</v>
      </c>
      <c r="M125" s="92" t="s">
        <v>72410</v>
      </c>
      <c r="N125" s="92" t="str">
        <f t="shared" si="26"/>
        <v>2DE</v>
      </c>
      <c r="P125" s="92" t="s">
        <v>72556</v>
      </c>
      <c r="Q125" s="92" t="s">
        <v>72631</v>
      </c>
      <c r="R125" s="79" t="str">
        <f>IF(AND(secteur_tourisme="Oui",zone_rural="Oui",partenaire="Oui"),"L.ET","L.EY")</f>
        <v>L.EY</v>
      </c>
    </row>
    <row r="126" spans="1:18" ht="31.5" hidden="1" customHeight="1" x14ac:dyDescent="0.25">
      <c r="A126" s="301" t="s">
        <v>104735</v>
      </c>
      <c r="B126" s="220" t="s">
        <v>105343</v>
      </c>
      <c r="C126" s="96"/>
      <c r="D126" s="249" t="s">
        <v>104850</v>
      </c>
      <c r="E126" s="232"/>
      <c r="F126" s="235">
        <f t="shared" si="24"/>
        <v>0</v>
      </c>
      <c r="G126" s="219" t="str">
        <f t="shared" si="27"/>
        <v/>
      </c>
      <c r="H126" s="92">
        <f>5000*(1+(bonus_om*bonus_om_tx))</f>
        <v>5000</v>
      </c>
      <c r="I126" s="92">
        <f>IF(OR(naf_section="Section O",'1-J''identifie mon entreprise'!$G$48=1),0,IF(micro_entreprise="Oui",IF(AND(secteur_tourisme="Oui",zone_rural="Oui",partenaire="Oui"),1,0),1))</f>
        <v>1</v>
      </c>
      <c r="J126" s="92" t="s">
        <v>72367</v>
      </c>
      <c r="K126" s="92" t="s">
        <v>72368</v>
      </c>
      <c r="L126" s="92" t="s">
        <v>72433</v>
      </c>
      <c r="M126" s="92" t="s">
        <v>72410</v>
      </c>
      <c r="N126" s="92" t="str">
        <f t="shared" si="26"/>
        <v>2DE</v>
      </c>
      <c r="P126" s="92" t="s">
        <v>72556</v>
      </c>
      <c r="Q126" s="92" t="s">
        <v>72632</v>
      </c>
      <c r="R126" s="79" t="s">
        <v>72578</v>
      </c>
    </row>
    <row r="127" spans="1:18" ht="31.5" hidden="1" customHeight="1" x14ac:dyDescent="0.25">
      <c r="A127" s="301" t="s">
        <v>104735</v>
      </c>
      <c r="B127" s="220" t="s">
        <v>72385</v>
      </c>
      <c r="C127" s="96"/>
      <c r="D127" s="249" t="s">
        <v>104976</v>
      </c>
      <c r="E127" s="232"/>
      <c r="F127" s="235">
        <f t="shared" si="24"/>
        <v>0</v>
      </c>
      <c r="G127" s="219" t="str">
        <f t="shared" ref="G127:G135" si="28">IF(F127=0,"",IF(F127&gt;2000,"Oui","Non"))</f>
        <v/>
      </c>
      <c r="H127" s="92">
        <f>15000*(1+(bonus_om*bonus_om_tx))</f>
        <v>15000</v>
      </c>
      <c r="I127" s="92">
        <f>IF(OR(naf_section&lt;&gt;"Section F",'1-J''identifie mon entreprise'!$G$48=1),0,IF(micro_entreprise="Oui",IF(AND(secteur_tourisme="Oui",zone_rural="Oui",partenaire="Oui"),1,0),1))</f>
        <v>0</v>
      </c>
      <c r="J127" s="92" t="s">
        <v>72367</v>
      </c>
      <c r="K127" s="92" t="s">
        <v>72368</v>
      </c>
      <c r="L127" s="92" t="s">
        <v>72432</v>
      </c>
      <c r="M127" s="92" t="s">
        <v>72410</v>
      </c>
      <c r="N127" s="92" t="str">
        <f t="shared" si="26"/>
        <v>2DE</v>
      </c>
      <c r="P127" s="92" t="s">
        <v>72556</v>
      </c>
      <c r="Q127" s="92" t="s">
        <v>72633</v>
      </c>
      <c r="R127" s="79" t="s">
        <v>72578</v>
      </c>
    </row>
    <row r="128" spans="1:18" ht="31.5" hidden="1" customHeight="1" x14ac:dyDescent="0.25">
      <c r="A128" s="301" t="s">
        <v>104735</v>
      </c>
      <c r="B128" s="220" t="s">
        <v>104811</v>
      </c>
      <c r="C128" s="96"/>
      <c r="D128" s="249" t="s">
        <v>104975</v>
      </c>
      <c r="E128" s="232"/>
      <c r="F128" s="235">
        <f t="shared" si="24"/>
        <v>0</v>
      </c>
      <c r="G128" s="219" t="str">
        <f t="shared" si="28"/>
        <v/>
      </c>
      <c r="H128" s="92">
        <f>6000*(1+(bonus_om*bonus_om_tx))</f>
        <v>6000</v>
      </c>
      <c r="I128" s="92">
        <f>IF(OR(naf_section="Section O",'1-J''identifie mon entreprise'!$G$48=1),0,IF(micro_entreprise="Oui",IF(AND(secteur_tourisme="Oui",zone_rural="Oui",partenaire="Oui"),1,0),1))</f>
        <v>1</v>
      </c>
      <c r="J128" s="92" t="s">
        <v>72367</v>
      </c>
      <c r="K128" s="92" t="s">
        <v>72368</v>
      </c>
      <c r="L128" s="92" t="s">
        <v>72431</v>
      </c>
      <c r="M128" s="92" t="s">
        <v>72430</v>
      </c>
      <c r="N128" s="92" t="str">
        <f t="shared" si="26"/>
        <v>2DE</v>
      </c>
      <c r="P128" s="92" t="s">
        <v>72556</v>
      </c>
      <c r="Q128" s="92" t="s">
        <v>72634</v>
      </c>
      <c r="R128" s="79" t="s">
        <v>72576</v>
      </c>
    </row>
    <row r="129" spans="1:18" ht="31.5" hidden="1" customHeight="1" x14ac:dyDescent="0.25">
      <c r="A129" s="303" t="s">
        <v>104735</v>
      </c>
      <c r="B129" s="220" t="s">
        <v>104812</v>
      </c>
      <c r="C129" s="96"/>
      <c r="D129" s="249" t="s">
        <v>104977</v>
      </c>
      <c r="E129" s="232"/>
      <c r="F129" s="235">
        <f t="shared" si="24"/>
        <v>0</v>
      </c>
      <c r="G129" s="219" t="str">
        <f t="shared" si="28"/>
        <v/>
      </c>
      <c r="H129" s="92">
        <f>100*(1+(bonus_om*bonus_om_tx))</f>
        <v>100</v>
      </c>
      <c r="I129" s="92">
        <f>IF(OR(naf_section="Section O",'1-J''identifie mon entreprise'!$G$48=1),0,IF(micro_entreprise="Oui",IF(AND(secteur_tourisme="Oui",zone_rural="Oui",partenaire="Oui"),1,0),1))</f>
        <v>1</v>
      </c>
      <c r="J129" s="92" t="s">
        <v>72367</v>
      </c>
      <c r="K129" s="92" t="s">
        <v>72368</v>
      </c>
      <c r="L129" s="92" t="s">
        <v>72434</v>
      </c>
      <c r="M129" s="92" t="s">
        <v>72410</v>
      </c>
      <c r="N129" s="92" t="str">
        <f t="shared" si="26"/>
        <v>2DE</v>
      </c>
      <c r="P129" s="92" t="s">
        <v>72556</v>
      </c>
      <c r="Q129" s="92" t="s">
        <v>72636</v>
      </c>
      <c r="R129" s="79" t="s">
        <v>72576</v>
      </c>
    </row>
    <row r="130" spans="1:18" ht="31.5" hidden="1" customHeight="1" x14ac:dyDescent="0.25">
      <c r="A130" s="303" t="s">
        <v>104735</v>
      </c>
      <c r="B130" s="220" t="s">
        <v>105221</v>
      </c>
      <c r="C130" s="96"/>
      <c r="D130" s="249" t="s">
        <v>104977</v>
      </c>
      <c r="E130" s="232"/>
      <c r="F130" s="235">
        <f t="shared" si="24"/>
        <v>0</v>
      </c>
      <c r="G130" s="219" t="str">
        <f t="shared" si="28"/>
        <v/>
      </c>
      <c r="H130" s="92">
        <f>2000*(1+(bonus_om*bonus_om_tx))</f>
        <v>2000</v>
      </c>
      <c r="I130" s="92">
        <f>IF(OR(naf_section="Section O",'1-J''identifie mon entreprise'!$G$48=1),0,IF(micro_entreprise="Oui",IF(AND(secteur_tourisme="Oui",zone_rural="Oui",partenaire="Oui"),1,0),1))</f>
        <v>1</v>
      </c>
      <c r="J130" s="92" t="s">
        <v>72367</v>
      </c>
      <c r="K130" s="92" t="s">
        <v>72368</v>
      </c>
      <c r="L130" s="92" t="s">
        <v>72434</v>
      </c>
      <c r="M130" s="92" t="s">
        <v>72410</v>
      </c>
      <c r="N130" s="92" t="str">
        <f t="shared" si="26"/>
        <v>2DE</v>
      </c>
      <c r="P130" s="92" t="s">
        <v>72556</v>
      </c>
      <c r="Q130" s="92" t="s">
        <v>72635</v>
      </c>
      <c r="R130" s="79" t="s">
        <v>72576</v>
      </c>
    </row>
    <row r="131" spans="1:18" ht="31.5" hidden="1" customHeight="1" x14ac:dyDescent="0.25">
      <c r="A131" s="301" t="s">
        <v>104735</v>
      </c>
      <c r="B131" s="220" t="s">
        <v>72386</v>
      </c>
      <c r="C131" s="96"/>
      <c r="D131" s="249" t="s">
        <v>104978</v>
      </c>
      <c r="E131" s="232"/>
      <c r="F131" s="235">
        <f t="shared" si="24"/>
        <v>0</v>
      </c>
      <c r="G131" s="219" t="str">
        <f t="shared" si="28"/>
        <v/>
      </c>
      <c r="H131" s="92">
        <f>2000*(1+(bonus_om*bonus_om_tx))</f>
        <v>2000</v>
      </c>
      <c r="I131" s="92">
        <f>IF(OR(naf_section&lt;&gt;"Section F",'1-J''identifie mon entreprise'!$G$48=1),0,IF(micro_entreprise="Oui",IF(AND(secteur_tourisme="Oui",zone_rural="Oui",partenaire="Oui"),1,0),1))</f>
        <v>0</v>
      </c>
      <c r="J131" s="92" t="s">
        <v>72367</v>
      </c>
      <c r="K131" s="92" t="s">
        <v>72368</v>
      </c>
      <c r="L131" s="92" t="s">
        <v>72433</v>
      </c>
      <c r="M131" s="92" t="s">
        <v>72410</v>
      </c>
      <c r="N131" s="92" t="str">
        <f t="shared" si="26"/>
        <v>2DE</v>
      </c>
      <c r="P131" s="92" t="s">
        <v>72556</v>
      </c>
      <c r="Q131" s="92" t="s">
        <v>72637</v>
      </c>
      <c r="R131" s="79" t="s">
        <v>72578</v>
      </c>
    </row>
    <row r="132" spans="1:18" ht="31.5" hidden="1" customHeight="1" x14ac:dyDescent="0.25">
      <c r="A132" s="301" t="s">
        <v>104735</v>
      </c>
      <c r="B132" s="220" t="s">
        <v>104813</v>
      </c>
      <c r="C132" s="96"/>
      <c r="D132" s="249" t="s">
        <v>104985</v>
      </c>
      <c r="E132" s="232"/>
      <c r="F132" s="235">
        <f t="shared" si="24"/>
        <v>0</v>
      </c>
      <c r="G132" s="219" t="str">
        <f t="shared" si="28"/>
        <v/>
      </c>
      <c r="H132" s="92">
        <f>1500*(1+(bonus_om*bonus_om_tx))</f>
        <v>1500</v>
      </c>
      <c r="I132" s="92">
        <f>IF(OR(naf_section&lt;&gt;"Section F",'1-J''identifie mon entreprise'!$G$48=1),0,IF(micro_entreprise="Oui",IF(AND(secteur_tourisme="Oui",zone_rural="Oui",partenaire="Oui"),1,0),1))</f>
        <v>0</v>
      </c>
      <c r="J132" s="92" t="s">
        <v>72367</v>
      </c>
      <c r="K132" s="92" t="s">
        <v>72368</v>
      </c>
      <c r="L132" s="92" t="s">
        <v>72433</v>
      </c>
      <c r="M132" s="92" t="s">
        <v>72410</v>
      </c>
      <c r="N132" s="92" t="str">
        <f t="shared" si="26"/>
        <v>2DE</v>
      </c>
      <c r="P132" s="92" t="s">
        <v>72556</v>
      </c>
      <c r="Q132" s="92" t="s">
        <v>72638</v>
      </c>
      <c r="R132" s="79" t="s">
        <v>72578</v>
      </c>
    </row>
    <row r="133" spans="1:18" ht="31.5" hidden="1" customHeight="1" x14ac:dyDescent="0.25">
      <c r="A133" s="301" t="s">
        <v>104735</v>
      </c>
      <c r="B133" s="220" t="s">
        <v>104814</v>
      </c>
      <c r="C133" s="96"/>
      <c r="D133" s="249" t="s">
        <v>104986</v>
      </c>
      <c r="E133" s="232"/>
      <c r="F133" s="235">
        <f t="shared" si="24"/>
        <v>0</v>
      </c>
      <c r="G133" s="219" t="str">
        <f t="shared" si="28"/>
        <v/>
      </c>
      <c r="H133" s="92">
        <f>500*(1+(bonus_om*bonus_om_tx))</f>
        <v>500</v>
      </c>
      <c r="I133" s="92">
        <f>IF(OR(naf_section&lt;&gt;"Section F",'1-J''identifie mon entreprise'!$G$48=1),0,IF(micro_entreprise="Oui",IF(AND(secteur_tourisme="Oui",zone_rural="Oui",partenaire="Oui"),1,0),1))</f>
        <v>0</v>
      </c>
      <c r="J133" s="92" t="s">
        <v>72367</v>
      </c>
      <c r="K133" s="92" t="s">
        <v>72368</v>
      </c>
      <c r="L133" s="92" t="s">
        <v>72433</v>
      </c>
      <c r="M133" s="92" t="s">
        <v>72410</v>
      </c>
      <c r="N133" s="92" t="str">
        <f t="shared" si="26"/>
        <v>2DE</v>
      </c>
      <c r="P133" s="92" t="s">
        <v>72556</v>
      </c>
      <c r="Q133" s="92" t="s">
        <v>72639</v>
      </c>
      <c r="R133" s="79" t="s">
        <v>72578</v>
      </c>
    </row>
    <row r="134" spans="1:18" ht="31.5" hidden="1" customHeight="1" x14ac:dyDescent="0.25">
      <c r="A134" s="301" t="s">
        <v>104735</v>
      </c>
      <c r="B134" s="220" t="s">
        <v>104815</v>
      </c>
      <c r="C134" s="96"/>
      <c r="D134" s="249" t="s">
        <v>104987</v>
      </c>
      <c r="E134" s="232"/>
      <c r="F134" s="235">
        <f t="shared" si="24"/>
        <v>0</v>
      </c>
      <c r="G134" s="219" t="str">
        <f t="shared" si="28"/>
        <v/>
      </c>
      <c r="H134" s="92">
        <f>800*(1+(bonus_om*bonus_om_tx))</f>
        <v>800</v>
      </c>
      <c r="I134" s="92">
        <f>IF(OR(naf_section&lt;&gt;"Section F",'1-J''identifie mon entreprise'!$G$48=1),0,IF(micro_entreprise="Oui",IF(AND(secteur_tourisme="Oui",zone_rural="Oui",partenaire="Oui"),1,0),1))</f>
        <v>0</v>
      </c>
      <c r="J134" s="92" t="s">
        <v>72367</v>
      </c>
      <c r="K134" s="92" t="s">
        <v>72368</v>
      </c>
      <c r="L134" s="92" t="s">
        <v>72433</v>
      </c>
      <c r="M134" s="92" t="s">
        <v>72410</v>
      </c>
      <c r="N134" s="92" t="str">
        <f t="shared" si="26"/>
        <v>2DE</v>
      </c>
      <c r="P134" s="92" t="s">
        <v>72556</v>
      </c>
      <c r="Q134" s="92" t="s">
        <v>72640</v>
      </c>
      <c r="R134" s="79" t="s">
        <v>72578</v>
      </c>
    </row>
    <row r="135" spans="1:18" ht="31.5" hidden="1" customHeight="1" x14ac:dyDescent="0.25">
      <c r="A135" s="301" t="s">
        <v>104735</v>
      </c>
      <c r="B135" s="220" t="s">
        <v>72630</v>
      </c>
      <c r="C135" s="96"/>
      <c r="D135" s="249" t="s">
        <v>104975</v>
      </c>
      <c r="E135" s="234"/>
      <c r="F135" s="235">
        <f>ROUND(IF(E135="",0,MIN(C135*H135*I135*SUM(F125:F134),tx_max*E135)),0)</f>
        <v>0</v>
      </c>
      <c r="G135" s="219" t="str">
        <f t="shared" si="28"/>
        <v/>
      </c>
      <c r="H135" s="97">
        <f>IF(SUM(E125:E134)&lt;25000,0,15%)</f>
        <v>0</v>
      </c>
      <c r="I135" s="92">
        <f>IF(OR(naf_section="Section O",'1-J''identifie mon entreprise'!$G$48=1),0,IF(micro_entreprise="Oui",IF(AND(secteur_tourisme="Oui",zone_rural="Oui",partenaire="Oui"),1,0),1))</f>
        <v>1</v>
      </c>
      <c r="J135" s="92" t="s">
        <v>72367</v>
      </c>
      <c r="K135" s="92" t="s">
        <v>72368</v>
      </c>
      <c r="L135" s="92" t="s">
        <v>72426</v>
      </c>
      <c r="M135" s="92" t="s">
        <v>72405</v>
      </c>
      <c r="N135" s="92" t="str">
        <f>LEFT(L135,3)</f>
        <v>2PR</v>
      </c>
      <c r="P135" s="92" t="s">
        <v>72548</v>
      </c>
      <c r="Q135" s="92" t="s">
        <v>72629</v>
      </c>
      <c r="R135" s="79" t="s">
        <v>72578</v>
      </c>
    </row>
    <row r="136" spans="1:18" hidden="1" x14ac:dyDescent="0.25">
      <c r="B136" s="214"/>
      <c r="C136" s="79"/>
      <c r="D136" s="79"/>
      <c r="E136" s="79"/>
      <c r="F136" s="79"/>
      <c r="G136" s="79"/>
      <c r="I136" s="92">
        <f>IF(OR(naf_section="Section O",'1-J''identifie mon entreprise'!$G$48=1),0,IF(micro_entreprise="Oui",IF(AND(secteur_tourisme="Oui",zone_rural="Oui",partenaire="Oui"),1,0),1))</f>
        <v>1</v>
      </c>
      <c r="R136" s="79"/>
    </row>
    <row r="137" spans="1:18" hidden="1" x14ac:dyDescent="0.25">
      <c r="B137" s="210" t="s">
        <v>72436</v>
      </c>
      <c r="I137" s="92">
        <f>IF(OR(naf_section="Section O",'1-J''identifie mon entreprise'!$G$48=1),0,IF(micro_entreprise="Oui",IF(AND(secteur_tourisme="Oui",zone_rural="Oui",partenaire="Oui"),1,0),1))</f>
        <v>1</v>
      </c>
      <c r="R137" s="79"/>
    </row>
    <row r="138" spans="1:18" ht="47.25" hidden="1" x14ac:dyDescent="0.25">
      <c r="B138" s="211" t="s">
        <v>72395</v>
      </c>
      <c r="C138" s="95" t="s">
        <v>72396</v>
      </c>
      <c r="D138" s="95" t="s">
        <v>104831</v>
      </c>
      <c r="E138" s="95" t="s">
        <v>105225</v>
      </c>
      <c r="F138" s="95" t="s">
        <v>72397</v>
      </c>
      <c r="G138" s="95" t="s">
        <v>104733</v>
      </c>
      <c r="I138" s="92">
        <f>IF(OR(naf_section="Section O",'1-J''identifie mon entreprise'!$G$48=1),0,IF(micro_entreprise="Oui",IF(AND(secteur_tourisme="Oui",zone_rural="Oui",partenaire="Oui"),1,0),1))</f>
        <v>1</v>
      </c>
      <c r="R138" s="79"/>
    </row>
    <row r="139" spans="1:18" ht="31.5" hidden="1" customHeight="1" x14ac:dyDescent="0.25">
      <c r="A139" s="301" t="s">
        <v>104735</v>
      </c>
      <c r="B139" s="220" t="s">
        <v>105213</v>
      </c>
      <c r="C139" s="96"/>
      <c r="D139" s="249" t="s">
        <v>104975</v>
      </c>
      <c r="E139" s="232"/>
      <c r="F139" s="235">
        <f t="shared" ref="F139:F144" si="29">ROUND(IF(E139="",0,MIN(C139*H139*I139,tx_max*E139)),0)</f>
        <v>0</v>
      </c>
      <c r="G139" s="219" t="str">
        <f>IF(F139=0,"","Oui")</f>
        <v/>
      </c>
      <c r="H139" s="92">
        <f>5000*(1+(bonus_om*bonus_om_tx))</f>
        <v>5000</v>
      </c>
      <c r="I139" s="92">
        <f>IF(OR(naf_section="Section O",'1-J''identifie mon entreprise'!$G$48=1),0,IF(micro_entreprise="Oui",IF(AND(secteur_tourisme="Oui",zone_rural="Oui",partenaire="Oui"),1,0),1))</f>
        <v>1</v>
      </c>
      <c r="J139" s="92" t="s">
        <v>72367</v>
      </c>
      <c r="K139" s="92" t="s">
        <v>72368</v>
      </c>
      <c r="L139" s="92" t="s">
        <v>72425</v>
      </c>
      <c r="M139" s="92" t="s">
        <v>72402</v>
      </c>
      <c r="N139" s="92" t="str">
        <f t="shared" ref="N139:N144" si="30">LEFT(L139,3)</f>
        <v>2PR</v>
      </c>
      <c r="P139" s="92" t="s">
        <v>72548</v>
      </c>
      <c r="Q139" s="92" t="s">
        <v>72623</v>
      </c>
      <c r="R139" s="79" t="s">
        <v>72573</v>
      </c>
    </row>
    <row r="140" spans="1:18" ht="31.5" hidden="1" customHeight="1" x14ac:dyDescent="0.25">
      <c r="A140" s="303" t="s">
        <v>104735</v>
      </c>
      <c r="B140" s="220" t="s">
        <v>72380</v>
      </c>
      <c r="C140" s="96"/>
      <c r="D140" s="249" t="s">
        <v>104975</v>
      </c>
      <c r="E140" s="232"/>
      <c r="F140" s="235">
        <f t="shared" si="29"/>
        <v>0</v>
      </c>
      <c r="G140" s="219" t="str">
        <f>IF(F140=0,"","Non")</f>
        <v/>
      </c>
      <c r="H140" s="92">
        <f>8000*(1+(bonus_om*bonus_om_tx))</f>
        <v>8000</v>
      </c>
      <c r="I140" s="92">
        <f>IF(OR(naf_section="Section O",'1-J''identifie mon entreprise'!$G$48=1),0,IF(micro_entreprise="Oui",IF(AND(secteur_tourisme="Oui",zone_rural="Oui",partenaire="Oui"),1,0),1))</f>
        <v>1</v>
      </c>
      <c r="J140" s="92" t="s">
        <v>72367</v>
      </c>
      <c r="K140" s="92" t="s">
        <v>72368</v>
      </c>
      <c r="L140" s="92" t="s">
        <v>72425</v>
      </c>
      <c r="M140" s="92" t="s">
        <v>72405</v>
      </c>
      <c r="N140" s="92" t="str">
        <f t="shared" si="30"/>
        <v>2PR</v>
      </c>
      <c r="P140" s="92" t="s">
        <v>72548</v>
      </c>
      <c r="Q140" s="92" t="s">
        <v>72625</v>
      </c>
      <c r="R140" s="79" t="s">
        <v>72573</v>
      </c>
    </row>
    <row r="141" spans="1:18" ht="31.5" hidden="1" customHeight="1" x14ac:dyDescent="0.25">
      <c r="A141" s="303" t="s">
        <v>104735</v>
      </c>
      <c r="B141" s="220" t="s">
        <v>72381</v>
      </c>
      <c r="C141" s="99"/>
      <c r="D141" s="249" t="s">
        <v>104849</v>
      </c>
      <c r="E141" s="232"/>
      <c r="F141" s="235">
        <f t="shared" si="29"/>
        <v>0</v>
      </c>
      <c r="G141" s="219" t="str">
        <f>IF(F141=0,"",IF(F141&gt;2000,"Oui","Non"))</f>
        <v/>
      </c>
      <c r="H141" s="92">
        <f>100*(1+(bonus_om*bonus_om_tx))</f>
        <v>100</v>
      </c>
      <c r="I141" s="92">
        <f>IF(OR(naf_section="Section O",'1-J''identifie mon entreprise'!$G$48=1),0,IF(micro_entreprise="Oui",IF(AND(secteur_tourisme="Oui",zone_rural="Oui",partenaire="Oui"),1,0),1))</f>
        <v>1</v>
      </c>
      <c r="J141" s="92" t="s">
        <v>72367</v>
      </c>
      <c r="K141" s="92" t="s">
        <v>72368</v>
      </c>
      <c r="L141" s="92" t="s">
        <v>72425</v>
      </c>
      <c r="M141" s="92" t="s">
        <v>72405</v>
      </c>
      <c r="N141" s="92" t="str">
        <f t="shared" si="30"/>
        <v>2PR</v>
      </c>
      <c r="P141" s="92" t="s">
        <v>72548</v>
      </c>
      <c r="Q141" s="92" t="s">
        <v>72624</v>
      </c>
      <c r="R141" s="79" t="s">
        <v>72573</v>
      </c>
    </row>
    <row r="142" spans="1:18" ht="31.5" hidden="1" customHeight="1" x14ac:dyDescent="0.25">
      <c r="A142" s="303" t="s">
        <v>104735</v>
      </c>
      <c r="B142" s="220" t="s">
        <v>72382</v>
      </c>
      <c r="C142" s="96"/>
      <c r="D142" s="249" t="s">
        <v>104975</v>
      </c>
      <c r="E142" s="232"/>
      <c r="F142" s="235">
        <f t="shared" si="29"/>
        <v>0</v>
      </c>
      <c r="G142" s="219" t="str">
        <f>IF(F142=0,"","Non")</f>
        <v/>
      </c>
      <c r="H142" s="92">
        <f>12000*(1+(bonus_om*bonus_om_tx))</f>
        <v>12000</v>
      </c>
      <c r="I142" s="92">
        <f>IF(OR(naf_section="Section O",'1-J''identifie mon entreprise'!$G$48=1),0,IF(micro_entreprise="Oui",IF(AND(secteur_tourisme="Oui",zone_rural="Oui",partenaire="Oui"),1,0),1))</f>
        <v>1</v>
      </c>
      <c r="J142" s="92" t="s">
        <v>72367</v>
      </c>
      <c r="K142" s="92" t="s">
        <v>72368</v>
      </c>
      <c r="L142" s="92" t="s">
        <v>72424</v>
      </c>
      <c r="M142" s="92" t="s">
        <v>72405</v>
      </c>
      <c r="N142" s="92" t="str">
        <f t="shared" si="30"/>
        <v>2PR</v>
      </c>
      <c r="P142" s="92" t="s">
        <v>72548</v>
      </c>
      <c r="Q142" s="92" t="s">
        <v>72626</v>
      </c>
      <c r="R142" s="79" t="s">
        <v>72573</v>
      </c>
    </row>
    <row r="143" spans="1:18" ht="31.5" hidden="1" customHeight="1" x14ac:dyDescent="0.25">
      <c r="A143" s="301" t="s">
        <v>104735</v>
      </c>
      <c r="B143" s="220" t="s">
        <v>72383</v>
      </c>
      <c r="C143" s="99"/>
      <c r="D143" s="249" t="s">
        <v>104849</v>
      </c>
      <c r="E143" s="232"/>
      <c r="F143" s="235">
        <f t="shared" si="29"/>
        <v>0</v>
      </c>
      <c r="G143" s="219" t="str">
        <f>IF(F143=0,"",IF(F143&gt;2000,"Oui","Non"))</f>
        <v/>
      </c>
      <c r="H143" s="92">
        <f>2000*(1+(bonus_om*bonus_om_tx))</f>
        <v>2000</v>
      </c>
      <c r="I143" s="92">
        <f>IF(OR(naf_section="Section O",'1-J''identifie mon entreprise'!$G$48=1),0,IF(micro_entreprise="Oui",IF(AND(secteur_tourisme="Oui",zone_rural="Oui",partenaire="Oui"),1,0),1))</f>
        <v>1</v>
      </c>
      <c r="J143" s="92" t="s">
        <v>72367</v>
      </c>
      <c r="K143" s="92" t="s">
        <v>72368</v>
      </c>
      <c r="L143" s="92" t="s">
        <v>72424</v>
      </c>
      <c r="M143" s="92" t="s">
        <v>72402</v>
      </c>
      <c r="N143" s="92" t="str">
        <f t="shared" si="30"/>
        <v>2PR</v>
      </c>
      <c r="P143" s="92" t="s">
        <v>72548</v>
      </c>
      <c r="Q143" s="92" t="s">
        <v>72627</v>
      </c>
      <c r="R143" s="79" t="s">
        <v>72573</v>
      </c>
    </row>
    <row r="144" spans="1:18" ht="31.5" hidden="1" customHeight="1" x14ac:dyDescent="0.25">
      <c r="A144" s="301" t="s">
        <v>104735</v>
      </c>
      <c r="B144" s="220" t="s">
        <v>104809</v>
      </c>
      <c r="C144" s="96"/>
      <c r="D144" s="249" t="s">
        <v>104975</v>
      </c>
      <c r="E144" s="232"/>
      <c r="F144" s="235">
        <f t="shared" si="29"/>
        <v>0</v>
      </c>
      <c r="G144" s="219" t="str">
        <f>IF(F144=0,"","Non")</f>
        <v/>
      </c>
      <c r="H144" s="92">
        <f>3000*(1+(bonus_om*bonus_om_tx))</f>
        <v>3000</v>
      </c>
      <c r="I144" s="92">
        <f>IF(OR(naf_section="Section A",naf_section="Section O",'1-J''identifie mon entreprise'!$G$48=1),0,IF(micro_entreprise="Oui",IF(AND(secteur_tourisme="Oui",zone_rural="Oui",partenaire="Oui"),1,0),1))</f>
        <v>1</v>
      </c>
      <c r="J144" s="92" t="s">
        <v>72367</v>
      </c>
      <c r="K144" s="92" t="s">
        <v>72368</v>
      </c>
      <c r="L144" s="92" t="s">
        <v>72424</v>
      </c>
      <c r="M144" s="92" t="s">
        <v>72405</v>
      </c>
      <c r="N144" s="92" t="str">
        <f t="shared" si="30"/>
        <v>2PR</v>
      </c>
      <c r="P144" s="92" t="s">
        <v>72548</v>
      </c>
      <c r="Q144" s="92" t="s">
        <v>72628</v>
      </c>
      <c r="R144" s="79" t="s">
        <v>72573</v>
      </c>
    </row>
    <row r="145" spans="2:18" hidden="1" x14ac:dyDescent="0.25">
      <c r="B145" s="214"/>
      <c r="C145" s="79"/>
      <c r="D145" s="79"/>
      <c r="E145" s="79"/>
      <c r="F145" s="79"/>
      <c r="G145" s="79"/>
      <c r="I145" s="92">
        <f>IF(OR(naf_section="Section O",'1-J''identifie mon entreprise'!$G$48=1),0,IF(micro_entreprise="Oui",IF(AND(secteur_tourisme="Oui",zone_rural="Oui",partenaire="Oui"),1,0),1))</f>
        <v>1</v>
      </c>
      <c r="R145" s="79"/>
    </row>
    <row r="146" spans="2:18" ht="26.25" hidden="1" x14ac:dyDescent="0.25">
      <c r="B146" s="341" t="s">
        <v>105188</v>
      </c>
      <c r="C146" s="341"/>
      <c r="D146" s="341"/>
      <c r="E146" s="341"/>
      <c r="F146" s="341"/>
      <c r="G146" s="244"/>
      <c r="I146" s="92">
        <v>0</v>
      </c>
      <c r="R146" s="79"/>
    </row>
    <row r="147" spans="2:18" hidden="1" x14ac:dyDescent="0.25">
      <c r="I147" s="92">
        <v>0</v>
      </c>
    </row>
    <row r="148" spans="2:18" hidden="1" x14ac:dyDescent="0.25">
      <c r="B148" s="273" t="s">
        <v>105189</v>
      </c>
      <c r="C148" s="378" t="s">
        <v>105190</v>
      </c>
      <c r="D148" s="378"/>
      <c r="E148" s="378"/>
      <c r="F148" s="381" t="s">
        <v>105191</v>
      </c>
      <c r="G148" s="381"/>
      <c r="I148" s="92">
        <v>0</v>
      </c>
    </row>
    <row r="149" spans="2:18" hidden="1" x14ac:dyDescent="0.25">
      <c r="B149" s="375" t="s">
        <v>72511</v>
      </c>
      <c r="C149" s="383" t="s">
        <v>105193</v>
      </c>
      <c r="D149" s="383"/>
      <c r="E149" s="383"/>
      <c r="F149" s="379">
        <f>F172</f>
        <v>0</v>
      </c>
      <c r="G149" s="379"/>
      <c r="I149" s="92">
        <v>0</v>
      </c>
    </row>
    <row r="150" spans="2:18" hidden="1" x14ac:dyDescent="0.25">
      <c r="B150" s="376"/>
      <c r="C150" s="384" t="s">
        <v>72513</v>
      </c>
      <c r="D150" s="384"/>
      <c r="E150" s="384"/>
      <c r="F150" s="371"/>
      <c r="G150" s="371"/>
      <c r="I150" s="92">
        <v>0</v>
      </c>
    </row>
    <row r="151" spans="2:18" hidden="1" x14ac:dyDescent="0.25">
      <c r="B151" s="376"/>
      <c r="C151" s="384" t="s">
        <v>72514</v>
      </c>
      <c r="D151" s="384"/>
      <c r="E151" s="384"/>
      <c r="F151" s="371"/>
      <c r="G151" s="371"/>
      <c r="I151" s="92">
        <v>0</v>
      </c>
    </row>
    <row r="152" spans="2:18" hidden="1" x14ac:dyDescent="0.25">
      <c r="B152" s="376"/>
      <c r="C152" s="384" t="s">
        <v>72515</v>
      </c>
      <c r="D152" s="384"/>
      <c r="E152" s="384"/>
      <c r="F152" s="371"/>
      <c r="G152" s="371"/>
      <c r="I152" s="92">
        <v>0</v>
      </c>
    </row>
    <row r="153" spans="2:18" hidden="1" x14ac:dyDescent="0.25">
      <c r="B153" s="376"/>
      <c r="C153" s="369" t="s">
        <v>72643</v>
      </c>
      <c r="D153" s="369"/>
      <c r="E153" s="369"/>
      <c r="F153" s="371"/>
      <c r="G153" s="371"/>
      <c r="I153" s="92">
        <v>0</v>
      </c>
    </row>
    <row r="154" spans="2:18" hidden="1" x14ac:dyDescent="0.25">
      <c r="B154" s="376"/>
      <c r="C154" s="369" t="s">
        <v>72643</v>
      </c>
      <c r="D154" s="369"/>
      <c r="E154" s="369"/>
      <c r="F154" s="371"/>
      <c r="G154" s="371"/>
      <c r="I154" s="92">
        <v>0</v>
      </c>
    </row>
    <row r="155" spans="2:18" hidden="1" x14ac:dyDescent="0.25">
      <c r="B155" s="376"/>
      <c r="C155" s="369" t="s">
        <v>72643</v>
      </c>
      <c r="D155" s="369"/>
      <c r="E155" s="369"/>
      <c r="F155" s="371"/>
      <c r="G155" s="371"/>
      <c r="I155" s="92">
        <v>0</v>
      </c>
    </row>
    <row r="156" spans="2:18" hidden="1" x14ac:dyDescent="0.25">
      <c r="B156" s="377"/>
      <c r="C156" s="370" t="s">
        <v>105194</v>
      </c>
      <c r="D156" s="370"/>
      <c r="E156" s="370"/>
      <c r="F156" s="372">
        <f>SUM(F149:G155)</f>
        <v>0</v>
      </c>
      <c r="G156" s="372"/>
      <c r="I156" s="92">
        <v>0</v>
      </c>
    </row>
    <row r="157" spans="2:18" hidden="1" x14ac:dyDescent="0.25">
      <c r="B157" s="375" t="s">
        <v>72517</v>
      </c>
      <c r="C157" s="382" t="s">
        <v>105192</v>
      </c>
      <c r="D157" s="382"/>
      <c r="E157" s="382"/>
      <c r="F157" s="380"/>
      <c r="G157" s="380"/>
      <c r="I157" s="92">
        <v>0</v>
      </c>
    </row>
    <row r="158" spans="2:18" hidden="1" x14ac:dyDescent="0.25">
      <c r="B158" s="376"/>
      <c r="C158" s="369" t="s">
        <v>72643</v>
      </c>
      <c r="D158" s="369"/>
      <c r="E158" s="369"/>
      <c r="F158" s="371"/>
      <c r="G158" s="371"/>
      <c r="I158" s="92">
        <v>0</v>
      </c>
    </row>
    <row r="159" spans="2:18" hidden="1" x14ac:dyDescent="0.25">
      <c r="B159" s="376"/>
      <c r="C159" s="369" t="s">
        <v>72643</v>
      </c>
      <c r="D159" s="369"/>
      <c r="E159" s="369"/>
      <c r="F159" s="371"/>
      <c r="G159" s="371"/>
      <c r="I159" s="92">
        <v>0</v>
      </c>
    </row>
    <row r="160" spans="2:18" hidden="1" x14ac:dyDescent="0.25">
      <c r="B160" s="377"/>
      <c r="C160" s="370" t="s">
        <v>105195</v>
      </c>
      <c r="D160" s="370"/>
      <c r="E160" s="370"/>
      <c r="F160" s="372">
        <f>SUM(F157:G159)</f>
        <v>0</v>
      </c>
      <c r="G160" s="372"/>
      <c r="I160" s="92">
        <v>0</v>
      </c>
    </row>
    <row r="161" spans="2:19" hidden="1" x14ac:dyDescent="0.25">
      <c r="B161" s="375" t="s">
        <v>72506</v>
      </c>
      <c r="C161" s="368" t="s">
        <v>72507</v>
      </c>
      <c r="D161" s="368"/>
      <c r="E161" s="368"/>
      <c r="F161" s="374">
        <f>F166-F156-F160-F162-F163-F164</f>
        <v>0</v>
      </c>
      <c r="G161" s="374"/>
      <c r="I161" s="92">
        <v>0</v>
      </c>
    </row>
    <row r="162" spans="2:19" hidden="1" x14ac:dyDescent="0.25">
      <c r="B162" s="376"/>
      <c r="C162" s="369" t="s">
        <v>72508</v>
      </c>
      <c r="D162" s="369"/>
      <c r="E162" s="369"/>
      <c r="F162" s="371"/>
      <c r="G162" s="371"/>
      <c r="I162" s="92">
        <v>0</v>
      </c>
    </row>
    <row r="163" spans="2:19" hidden="1" x14ac:dyDescent="0.25">
      <c r="B163" s="376"/>
      <c r="C163" s="369" t="s">
        <v>72509</v>
      </c>
      <c r="D163" s="369"/>
      <c r="E163" s="369"/>
      <c r="F163" s="371"/>
      <c r="G163" s="371"/>
      <c r="I163" s="92">
        <v>0</v>
      </c>
    </row>
    <row r="164" spans="2:19" hidden="1" x14ac:dyDescent="0.25">
      <c r="B164" s="376"/>
      <c r="C164" s="369" t="s">
        <v>72643</v>
      </c>
      <c r="D164" s="369"/>
      <c r="E164" s="369"/>
      <c r="F164" s="371"/>
      <c r="G164" s="371"/>
      <c r="I164" s="92">
        <v>0</v>
      </c>
    </row>
    <row r="165" spans="2:19" hidden="1" x14ac:dyDescent="0.25">
      <c r="B165" s="377"/>
      <c r="C165" s="370" t="s">
        <v>105196</v>
      </c>
      <c r="D165" s="370"/>
      <c r="E165" s="370"/>
      <c r="F165" s="372">
        <f>SUM(F161:G164)</f>
        <v>0</v>
      </c>
      <c r="G165" s="372"/>
      <c r="I165" s="92">
        <v>0</v>
      </c>
    </row>
    <row r="166" spans="2:19" hidden="1" x14ac:dyDescent="0.25">
      <c r="B166" s="365" t="s">
        <v>105197</v>
      </c>
      <c r="C166" s="366"/>
      <c r="D166" s="366"/>
      <c r="E166" s="367"/>
      <c r="F166" s="373">
        <f>F170</f>
        <v>0</v>
      </c>
      <c r="G166" s="373"/>
      <c r="I166" s="92">
        <v>0</v>
      </c>
    </row>
    <row r="167" spans="2:19" hidden="1" x14ac:dyDescent="0.25">
      <c r="I167" s="92">
        <v>0</v>
      </c>
    </row>
    <row r="168" spans="2:19" ht="26.25" hidden="1" x14ac:dyDescent="0.25">
      <c r="B168" s="341" t="s">
        <v>105198</v>
      </c>
      <c r="C168" s="341"/>
      <c r="D168" s="341"/>
      <c r="E168" s="341"/>
      <c r="F168" s="341"/>
      <c r="G168" s="244"/>
      <c r="I168" s="93">
        <f>I170</f>
        <v>1</v>
      </c>
      <c r="R168" s="79"/>
    </row>
    <row r="169" spans="2:19" hidden="1" x14ac:dyDescent="0.25">
      <c r="I169" s="93">
        <f>I170</f>
        <v>1</v>
      </c>
    </row>
    <row r="170" spans="2:19" hidden="1" x14ac:dyDescent="0.25">
      <c r="E170" s="218" t="s">
        <v>104734</v>
      </c>
      <c r="F170" s="236">
        <f>SUMPRODUCT(E29:E48,I29:I48)+SUMPRODUCT(E6:E25,I6:I25)+SUMPRODUCT(E124:E135,I124:I135)+SUMPRODUCT(E139:E144,I139:I144)+SUMPRODUCT(E120:E123,I120:I123)+SUMPRODUCT(E100:E116,I100:I116)+SUMPRODUCT(E90:E96,I90:I96)+SUMPRODUCT(E80:E86,I80:I86)+SUMPRODUCT(E72:E76,I72:I76)+SUMPRODUCT(E64:E68,I64:I68)+SUMPRODUCT(E58:E60,I58:I60)+SUMPRODUCT(E52:E54,I52:I54)</f>
        <v>0</v>
      </c>
      <c r="G170" s="106"/>
      <c r="I170" s="92">
        <f>IF(OR(naf_section="Section O",'1-J''identifie mon entreprise'!$G$48=1),0,IF(micro_entreprise="Oui",IF(AND(secteur_tourisme="Oui",zone_rural="Oui",partenaire="Oui"),1,0),1))</f>
        <v>1</v>
      </c>
      <c r="S170" s="206"/>
    </row>
    <row r="171" spans="2:19" hidden="1" x14ac:dyDescent="0.25">
      <c r="E171" s="105" t="s">
        <v>72642</v>
      </c>
      <c r="F171" s="236">
        <f>SUMPRODUCT(F29:F48,I29:I48)+SUMPRODUCT(F6:F25,I6:I25)+SUMPRODUCT(F124:F135,I124:I135)+SUMPRODUCT(F139:F144,I139:I144)+SUMPRODUCT(F120:F123,I120:I123)+SUMPRODUCT(F100:F116,I100:I116)+SUMPRODUCT(F90:F96,I90:I96)+SUMPRODUCT(F80:F86,I80:I86)+SUMPRODUCT(F72:F76,I72:I76)+SUMPRODUCT(F64:F68,I64:I68)+SUMPRODUCT(F58:F60,I58:I60)+SUMPRODUCT(F52:F54,I52:I54)</f>
        <v>0</v>
      </c>
      <c r="G171" s="106"/>
      <c r="I171" s="92">
        <f>IF(OR(naf_section="Section O",'1-J''identifie mon entreprise'!$G$48=1),0,IF(micro_entreprise="Oui",IF(AND(secteur_tourisme="Oui",zone_rural="Oui",partenaire="Oui"),1,0),1))</f>
        <v>1</v>
      </c>
      <c r="S171" s="206"/>
    </row>
    <row r="172" spans="2:19" hidden="1" x14ac:dyDescent="0.25">
      <c r="B172" s="239"/>
      <c r="C172" s="240"/>
      <c r="D172" s="240"/>
      <c r="E172" s="241" t="s">
        <v>72455</v>
      </c>
      <c r="F172" s="242">
        <f>ROUNDDOWN(IF(F171&lt;IF(I123=1,2500,5000),0,MIN('1-J''identifie mon entreprise'!E66,F171)),0)</f>
        <v>0</v>
      </c>
      <c r="G172" s="106"/>
      <c r="I172" s="92">
        <f>IF(OR(naf_section="Section O",'1-J''identifie mon entreprise'!$G$48=1),0,IF(micro_entreprise="Oui",IF(AND(secteur_tourisme="Oui",zone_rural="Oui",partenaire="Oui"),1,0),1))</f>
        <v>1</v>
      </c>
      <c r="S172" s="206">
        <f>IFERROR(MIN(100%,F172/F171),0)</f>
        <v>0</v>
      </c>
    </row>
    <row r="173" spans="2:19" hidden="1" x14ac:dyDescent="0.25">
      <c r="I173" s="92">
        <f>IF(I172=1,0,1)</f>
        <v>0</v>
      </c>
    </row>
    <row r="174" spans="2:19" hidden="1" x14ac:dyDescent="0.25">
      <c r="B174" s="222" t="s">
        <v>104782</v>
      </c>
      <c r="I174" s="92">
        <f>IF(OR(naf_section="Section A",naf_section="Section O"),0,IF(micro_entreprise="Oui",IF(AND(secteur_tourisme="Oui",zone_rural="Oui",partenaire="Oui"),0,1),0))</f>
        <v>0</v>
      </c>
    </row>
    <row r="175" spans="2:19" hidden="1" x14ac:dyDescent="0.25">
      <c r="B175" s="222" t="s">
        <v>105226</v>
      </c>
      <c r="I175" s="92">
        <f>IF(naf_section="Section O",1,0)</f>
        <v>0</v>
      </c>
    </row>
    <row r="176" spans="2:19" hidden="1" x14ac:dyDescent="0.25">
      <c r="B176" s="222" t="s">
        <v>105353</v>
      </c>
      <c r="I176" s="92">
        <f>IF('1-J''identifie mon entreprise'!G48=1,1,0)</f>
        <v>0</v>
      </c>
    </row>
    <row r="177" spans="2:9" hidden="1" x14ac:dyDescent="0.25">
      <c r="B177" s="92" t="s">
        <v>104777</v>
      </c>
      <c r="I177" s="92">
        <v>0</v>
      </c>
    </row>
    <row r="178" spans="2:9" hidden="1" x14ac:dyDescent="0.25">
      <c r="B178" s="223" t="s">
        <v>104778</v>
      </c>
      <c r="I178" s="92">
        <f>IF(naf_section="Section A",1,0)</f>
        <v>0</v>
      </c>
    </row>
  </sheetData>
  <mergeCells count="44">
    <mergeCell ref="B2:F2"/>
    <mergeCell ref="B146:F146"/>
    <mergeCell ref="F148:G148"/>
    <mergeCell ref="B149:B156"/>
    <mergeCell ref="B157:B160"/>
    <mergeCell ref="C159:E159"/>
    <mergeCell ref="C160:E160"/>
    <mergeCell ref="C156:E156"/>
    <mergeCell ref="C157:E157"/>
    <mergeCell ref="C158:E158"/>
    <mergeCell ref="C149:E149"/>
    <mergeCell ref="C150:E150"/>
    <mergeCell ref="C151:E151"/>
    <mergeCell ref="C152:E152"/>
    <mergeCell ref="C153:E153"/>
    <mergeCell ref="F158:G158"/>
    <mergeCell ref="F159:G159"/>
    <mergeCell ref="F160:G160"/>
    <mergeCell ref="C154:E154"/>
    <mergeCell ref="C155:E155"/>
    <mergeCell ref="F153:G153"/>
    <mergeCell ref="F154:G154"/>
    <mergeCell ref="F155:G155"/>
    <mergeCell ref="F156:G156"/>
    <mergeCell ref="F157:G157"/>
    <mergeCell ref="C148:E148"/>
    <mergeCell ref="F149:G149"/>
    <mergeCell ref="F150:G150"/>
    <mergeCell ref="F151:G151"/>
    <mergeCell ref="F152:G152"/>
    <mergeCell ref="B166:E166"/>
    <mergeCell ref="B168:F168"/>
    <mergeCell ref="C161:E161"/>
    <mergeCell ref="C162:E162"/>
    <mergeCell ref="C163:E163"/>
    <mergeCell ref="C164:E164"/>
    <mergeCell ref="C165:E165"/>
    <mergeCell ref="F163:G163"/>
    <mergeCell ref="F164:G164"/>
    <mergeCell ref="F165:G165"/>
    <mergeCell ref="F166:G166"/>
    <mergeCell ref="F161:G161"/>
    <mergeCell ref="F162:G162"/>
    <mergeCell ref="B161:B165"/>
  </mergeCells>
  <dataValidations count="2">
    <dataValidation type="list" allowBlank="1" showInputMessage="1" showErrorMessage="1" sqref="C59:C60 C52:C54 C36:C37 C120:C124 C139:C140 C142 C116 C135 C100:C101 C85 C144 C128 C68 C76 C39:C40">
      <formula1>"0,1"</formula1>
    </dataValidation>
    <dataValidation type="whole" allowBlank="1" showInputMessage="1" showErrorMessage="1" sqref="C143 C29:C35 C102:C115 C141 C41:C48 C129:C134 C38 C125:C127 C6:C25">
      <formula1>0</formula1>
      <formula2>1000</formula2>
    </dataValidation>
  </dataValidations>
  <hyperlinks>
    <hyperlink ref="A53" r:id="rId1"/>
    <hyperlink ref="A52" r:id="rId2"/>
    <hyperlink ref="A54" r:id="rId3"/>
    <hyperlink ref="B178" r:id="rId4"/>
    <hyperlink ref="A58" r:id="rId5"/>
    <hyperlink ref="A59" r:id="rId6"/>
    <hyperlink ref="A100" r:id="rId7"/>
    <hyperlink ref="A102" r:id="rId8"/>
    <hyperlink ref="A105" r:id="rId9"/>
    <hyperlink ref="A107" r:id="rId10"/>
    <hyperlink ref="A113" r:id="rId11"/>
    <hyperlink ref="A115" r:id="rId12"/>
    <hyperlink ref="A140" r:id="rId13"/>
    <hyperlink ref="A141" r:id="rId14"/>
    <hyperlink ref="A129" r:id="rId15"/>
    <hyperlink ref="A80" r:id="rId16"/>
    <hyperlink ref="A81" r:id="rId17"/>
    <hyperlink ref="A82" r:id="rId18"/>
    <hyperlink ref="A83" r:id="rId19"/>
    <hyperlink ref="A84" r:id="rId20"/>
    <hyperlink ref="A85" r:id="rId21"/>
    <hyperlink ref="A86" r:id="rId22"/>
    <hyperlink ref="A90" r:id="rId23"/>
    <hyperlink ref="A91" r:id="rId24"/>
    <hyperlink ref="A92" r:id="rId25"/>
    <hyperlink ref="A94" r:id="rId26"/>
    <hyperlink ref="A93" r:id="rId27"/>
    <hyperlink ref="A95" r:id="rId28"/>
    <hyperlink ref="A96" r:id="rId29"/>
    <hyperlink ref="A103" r:id="rId30"/>
    <hyperlink ref="A104" r:id="rId31"/>
    <hyperlink ref="A108" r:id="rId32"/>
    <hyperlink ref="A109" r:id="rId33"/>
    <hyperlink ref="A142" r:id="rId34"/>
    <hyperlink ref="A130" r:id="rId35"/>
  </hyperlinks>
  <pageMargins left="0.7" right="0.7" top="0.75" bottom="0.75" header="0.3" footer="0.3"/>
  <pageSetup paperSize="9" orientation="portrait" r:id="rId36"/>
  <legacyDrawing r:id="rId37"/>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8">
    <tabColor theme="4" tint="0.79998168889431442"/>
    <pageSetUpPr fitToPage="1"/>
  </sheetPr>
  <dimension ref="B9:P129"/>
  <sheetViews>
    <sheetView showGridLines="0" showRowColHeaders="0" workbookViewId="0">
      <selection activeCell="B129" sqref="B129:N129"/>
    </sheetView>
  </sheetViews>
  <sheetFormatPr baseColWidth="10" defaultRowHeight="15" x14ac:dyDescent="0.25"/>
  <cols>
    <col min="1" max="1" width="2.5703125" style="284" customWidth="1"/>
    <col min="2" max="11" width="11.42578125" style="284"/>
    <col min="12" max="12" width="13.42578125" style="284" customWidth="1"/>
    <col min="13" max="14" width="11.42578125" style="284"/>
    <col min="15" max="15" width="11.42578125" style="284" hidden="1" customWidth="1"/>
    <col min="16" max="16" width="11.42578125" style="285" hidden="1" customWidth="1"/>
    <col min="17" max="16384" width="11.42578125" style="284"/>
  </cols>
  <sheetData>
    <row r="9" spans="2:16" ht="5.25" customHeight="1" x14ac:dyDescent="0.25"/>
    <row r="11" spans="2:16" ht="33.75" customHeight="1" x14ac:dyDescent="0.25">
      <c r="B11" s="336" t="s">
        <v>104998</v>
      </c>
      <c r="C11" s="336"/>
      <c r="D11" s="336"/>
      <c r="E11" s="336"/>
      <c r="F11" s="336"/>
      <c r="G11" s="336"/>
      <c r="H11" s="336"/>
      <c r="I11" s="336"/>
      <c r="J11" s="336"/>
      <c r="K11" s="336"/>
      <c r="L11" s="336"/>
      <c r="M11" s="336"/>
      <c r="N11" s="336"/>
    </row>
    <row r="13" spans="2:16" ht="18.75" x14ac:dyDescent="0.25">
      <c r="B13" s="389" t="s">
        <v>105198</v>
      </c>
      <c r="C13" s="390"/>
      <c r="D13" s="390"/>
      <c r="E13" s="390"/>
      <c r="F13" s="390"/>
      <c r="G13" s="390"/>
      <c r="H13" s="390"/>
      <c r="I13" s="390"/>
      <c r="J13" s="390"/>
      <c r="K13" s="390"/>
      <c r="L13" s="390"/>
      <c r="M13" s="390"/>
      <c r="N13" s="390"/>
    </row>
    <row r="16" spans="2:16" s="286" customFormat="1" ht="18.75" x14ac:dyDescent="0.25">
      <c r="B16" s="385" t="s">
        <v>105199</v>
      </c>
      <c r="C16" s="386"/>
      <c r="D16" s="386"/>
      <c r="E16" s="386"/>
      <c r="F16" s="386"/>
      <c r="G16" s="386"/>
      <c r="H16" s="386"/>
      <c r="I16" s="386"/>
      <c r="J16" s="386"/>
      <c r="K16" s="387"/>
      <c r="L16" s="391">
        <f>'2-Je choisis mes actions'!F170</f>
        <v>0</v>
      </c>
      <c r="M16" s="392"/>
      <c r="N16" s="393"/>
      <c r="O16" s="286">
        <v>1</v>
      </c>
      <c r="P16" s="287"/>
    </row>
    <row r="17" spans="2:16" hidden="1" x14ac:dyDescent="0.25">
      <c r="B17" s="288"/>
      <c r="C17" s="338" t="str">
        <f>AF!A16</f>
        <v>r1</v>
      </c>
      <c r="D17" s="338"/>
      <c r="E17" s="338"/>
      <c r="F17" s="338"/>
      <c r="G17" s="338"/>
      <c r="H17" s="338"/>
      <c r="I17" s="338"/>
      <c r="J17" s="338"/>
      <c r="K17" s="339"/>
      <c r="L17" s="289">
        <f>AF!D16</f>
        <v>0</v>
      </c>
      <c r="M17" s="388" t="str">
        <f t="shared" ref="M17:M23" si="0">IF(P17="Oui","Devis à joindre","Pas besoin de devis")</f>
        <v>Pas besoin de devis</v>
      </c>
      <c r="N17" s="388"/>
      <c r="O17" s="284">
        <f>AF!G16</f>
        <v>0</v>
      </c>
      <c r="P17" s="285">
        <f>'2-Je choisis mes actions'!G6</f>
        <v>0</v>
      </c>
    </row>
    <row r="18" spans="2:16" hidden="1" x14ac:dyDescent="0.25">
      <c r="B18" s="288"/>
      <c r="C18" s="338" t="str">
        <f>AF!A17</f>
        <v>r2</v>
      </c>
      <c r="D18" s="338"/>
      <c r="E18" s="338"/>
      <c r="F18" s="338"/>
      <c r="G18" s="338"/>
      <c r="H18" s="338"/>
      <c r="I18" s="338"/>
      <c r="J18" s="338"/>
      <c r="K18" s="339"/>
      <c r="L18" s="289">
        <f>AF!D17</f>
        <v>0</v>
      </c>
      <c r="M18" s="388" t="str">
        <f t="shared" si="0"/>
        <v>Pas besoin de devis</v>
      </c>
      <c r="N18" s="388"/>
      <c r="O18" s="284">
        <f>AF!G17</f>
        <v>0</v>
      </c>
      <c r="P18" s="285">
        <f>'2-Je choisis mes actions'!G7</f>
        <v>0</v>
      </c>
    </row>
    <row r="19" spans="2:16" hidden="1" x14ac:dyDescent="0.25">
      <c r="B19" s="288"/>
      <c r="C19" s="338" t="str">
        <f>AF!A18</f>
        <v>r3</v>
      </c>
      <c r="D19" s="338"/>
      <c r="E19" s="338"/>
      <c r="F19" s="338"/>
      <c r="G19" s="338"/>
      <c r="H19" s="338"/>
      <c r="I19" s="338"/>
      <c r="J19" s="338"/>
      <c r="K19" s="339"/>
      <c r="L19" s="289">
        <f>AF!D18</f>
        <v>0</v>
      </c>
      <c r="M19" s="388" t="str">
        <f t="shared" si="0"/>
        <v>Pas besoin de devis</v>
      </c>
      <c r="N19" s="388"/>
      <c r="O19" s="284">
        <f>AF!G18</f>
        <v>0</v>
      </c>
      <c r="P19" s="285">
        <f>'2-Je choisis mes actions'!G8</f>
        <v>0</v>
      </c>
    </row>
    <row r="20" spans="2:16" hidden="1" x14ac:dyDescent="0.25">
      <c r="B20" s="288"/>
      <c r="C20" s="338" t="str">
        <f>AF!A19</f>
        <v>r4</v>
      </c>
      <c r="D20" s="338"/>
      <c r="E20" s="338"/>
      <c r="F20" s="338"/>
      <c r="G20" s="338"/>
      <c r="H20" s="338"/>
      <c r="I20" s="338"/>
      <c r="J20" s="338"/>
      <c r="K20" s="339"/>
      <c r="L20" s="289">
        <f>AF!D19</f>
        <v>0</v>
      </c>
      <c r="M20" s="388" t="str">
        <f t="shared" si="0"/>
        <v>Pas besoin de devis</v>
      </c>
      <c r="N20" s="388"/>
      <c r="O20" s="284">
        <f>AF!G19</f>
        <v>0</v>
      </c>
      <c r="P20" s="285">
        <f>'2-Je choisis mes actions'!G9</f>
        <v>0</v>
      </c>
    </row>
    <row r="21" spans="2:16" hidden="1" x14ac:dyDescent="0.25">
      <c r="B21" s="288"/>
      <c r="C21" s="338" t="str">
        <f>AF!A20</f>
        <v>r5</v>
      </c>
      <c r="D21" s="338"/>
      <c r="E21" s="338"/>
      <c r="F21" s="338"/>
      <c r="G21" s="338"/>
      <c r="H21" s="338"/>
      <c r="I21" s="338"/>
      <c r="J21" s="338"/>
      <c r="K21" s="339"/>
      <c r="L21" s="289">
        <f>AF!D20</f>
        <v>0</v>
      </c>
      <c r="M21" s="388" t="str">
        <f t="shared" si="0"/>
        <v>Pas besoin de devis</v>
      </c>
      <c r="N21" s="388"/>
      <c r="O21" s="284">
        <f>AF!G20</f>
        <v>0</v>
      </c>
      <c r="P21" s="285">
        <f>'2-Je choisis mes actions'!G10</f>
        <v>0</v>
      </c>
    </row>
    <row r="22" spans="2:16" hidden="1" x14ac:dyDescent="0.25">
      <c r="B22" s="288"/>
      <c r="C22" s="338" t="str">
        <f>AF!A21</f>
        <v>r6</v>
      </c>
      <c r="D22" s="338"/>
      <c r="E22" s="338"/>
      <c r="F22" s="338"/>
      <c r="G22" s="338"/>
      <c r="H22" s="338"/>
      <c r="I22" s="338"/>
      <c r="J22" s="338"/>
      <c r="K22" s="339"/>
      <c r="L22" s="289">
        <f>AF!D21</f>
        <v>0</v>
      </c>
      <c r="M22" s="388" t="str">
        <f t="shared" si="0"/>
        <v>Pas besoin de devis</v>
      </c>
      <c r="N22" s="388"/>
      <c r="O22" s="284">
        <f>AF!G21</f>
        <v>0</v>
      </c>
      <c r="P22" s="285">
        <f>'2-Je choisis mes actions'!G11</f>
        <v>0</v>
      </c>
    </row>
    <row r="23" spans="2:16" hidden="1" x14ac:dyDescent="0.25">
      <c r="B23" s="288"/>
      <c r="C23" s="338" t="str">
        <f>AF!A22</f>
        <v>r7</v>
      </c>
      <c r="D23" s="338"/>
      <c r="E23" s="338"/>
      <c r="F23" s="338"/>
      <c r="G23" s="338"/>
      <c r="H23" s="338"/>
      <c r="I23" s="338"/>
      <c r="J23" s="338"/>
      <c r="K23" s="339"/>
      <c r="L23" s="289">
        <f>AF!D22</f>
        <v>0</v>
      </c>
      <c r="M23" s="388" t="str">
        <f t="shared" si="0"/>
        <v>Pas besoin de devis</v>
      </c>
      <c r="N23" s="388"/>
      <c r="O23" s="284">
        <f>AF!G22</f>
        <v>0</v>
      </c>
      <c r="P23" s="285">
        <f>'2-Je choisis mes actions'!G12</f>
        <v>0</v>
      </c>
    </row>
    <row r="24" spans="2:16" hidden="1" x14ac:dyDescent="0.25">
      <c r="B24" s="288"/>
      <c r="C24" s="338" t="str">
        <f>AF!A23</f>
        <v>r8</v>
      </c>
      <c r="D24" s="338"/>
      <c r="E24" s="338"/>
      <c r="F24" s="338"/>
      <c r="G24" s="338"/>
      <c r="H24" s="338"/>
      <c r="I24" s="338"/>
      <c r="J24" s="338"/>
      <c r="K24" s="339"/>
      <c r="L24" s="289">
        <f>AF!D23</f>
        <v>0</v>
      </c>
      <c r="M24" s="388" t="str">
        <f t="shared" ref="M24" si="1">IF(P24="Oui","Devis à joindre","Pas besoin de devis")</f>
        <v>Pas besoin de devis</v>
      </c>
      <c r="N24" s="388"/>
      <c r="O24" s="284">
        <f>AF!G23</f>
        <v>0</v>
      </c>
      <c r="P24" s="285">
        <f>'2-Je choisis mes actions'!G13</f>
        <v>0</v>
      </c>
    </row>
    <row r="25" spans="2:16" hidden="1" x14ac:dyDescent="0.25">
      <c r="B25" s="288"/>
      <c r="C25" s="338" t="str">
        <f>AF!A24</f>
        <v>r9</v>
      </c>
      <c r="D25" s="338"/>
      <c r="E25" s="338"/>
      <c r="F25" s="338"/>
      <c r="G25" s="338"/>
      <c r="H25" s="338"/>
      <c r="I25" s="338"/>
      <c r="J25" s="338"/>
      <c r="K25" s="339"/>
      <c r="L25" s="289">
        <f>AF!D24</f>
        <v>0</v>
      </c>
      <c r="M25" s="388" t="str">
        <f>IF(P25="Oui","Devis à joindre","Pas besoin de devis")</f>
        <v>Pas besoin de devis</v>
      </c>
      <c r="N25" s="388"/>
      <c r="O25" s="284">
        <f>AF!G24</f>
        <v>0</v>
      </c>
      <c r="P25" s="285">
        <f>'2-Je choisis mes actions'!G14</f>
        <v>0</v>
      </c>
    </row>
    <row r="26" spans="2:16" hidden="1" x14ac:dyDescent="0.25">
      <c r="B26" s="288"/>
      <c r="C26" s="338" t="str">
        <f>AF!A25</f>
        <v>r10</v>
      </c>
      <c r="D26" s="338"/>
      <c r="E26" s="338"/>
      <c r="F26" s="338"/>
      <c r="G26" s="338"/>
      <c r="H26" s="338"/>
      <c r="I26" s="338"/>
      <c r="J26" s="338"/>
      <c r="K26" s="339"/>
      <c r="L26" s="289">
        <f>AF!D25</f>
        <v>0</v>
      </c>
      <c r="M26" s="388" t="str">
        <f>IF(P26="Oui","Devis à joindre","Pas besoin de devis")</f>
        <v>Pas besoin de devis</v>
      </c>
      <c r="N26" s="388"/>
      <c r="O26" s="284">
        <f>AF!G25</f>
        <v>0</v>
      </c>
      <c r="P26" s="285">
        <f>'2-Je choisis mes actions'!G15</f>
        <v>0</v>
      </c>
    </row>
    <row r="27" spans="2:16" hidden="1" x14ac:dyDescent="0.25">
      <c r="B27" s="288"/>
      <c r="C27" s="338" t="str">
        <f>AF!A26</f>
        <v>r11</v>
      </c>
      <c r="D27" s="338"/>
      <c r="E27" s="338"/>
      <c r="F27" s="338"/>
      <c r="G27" s="338"/>
      <c r="H27" s="338"/>
      <c r="I27" s="338"/>
      <c r="J27" s="338"/>
      <c r="K27" s="339"/>
      <c r="L27" s="289">
        <f>AF!D26</f>
        <v>0</v>
      </c>
      <c r="M27" s="388" t="str">
        <f>IF(P27="Oui","Devis à joindre","Pas besoin de devis")</f>
        <v>Pas besoin de devis</v>
      </c>
      <c r="N27" s="388"/>
      <c r="O27" s="284">
        <f>AF!G26</f>
        <v>0</v>
      </c>
      <c r="P27" s="285">
        <f>'2-Je choisis mes actions'!G16</f>
        <v>0</v>
      </c>
    </row>
    <row r="28" spans="2:16" hidden="1" x14ac:dyDescent="0.25">
      <c r="B28" s="288"/>
      <c r="C28" s="338" t="str">
        <f>AF!A27</f>
        <v>r12</v>
      </c>
      <c r="D28" s="338"/>
      <c r="E28" s="338"/>
      <c r="F28" s="338"/>
      <c r="G28" s="338"/>
      <c r="H28" s="338"/>
      <c r="I28" s="338"/>
      <c r="J28" s="338"/>
      <c r="K28" s="339"/>
      <c r="L28" s="289">
        <f>AF!D27</f>
        <v>0</v>
      </c>
      <c r="M28" s="388" t="str">
        <f>IF(P28="Oui","Devis à joindre","Pas besoin de devis")</f>
        <v>Pas besoin de devis</v>
      </c>
      <c r="N28" s="388"/>
      <c r="O28" s="284">
        <f>AF!G27</f>
        <v>0</v>
      </c>
      <c r="P28" s="285">
        <f>'2-Je choisis mes actions'!G17</f>
        <v>0</v>
      </c>
    </row>
    <row r="29" spans="2:16" hidden="1" x14ac:dyDescent="0.25">
      <c r="B29" s="288"/>
      <c r="C29" s="338" t="str">
        <f>AF!A28</f>
        <v>r13</v>
      </c>
      <c r="D29" s="338"/>
      <c r="E29" s="338"/>
      <c r="F29" s="338"/>
      <c r="G29" s="338"/>
      <c r="H29" s="338"/>
      <c r="I29" s="338"/>
      <c r="J29" s="338"/>
      <c r="K29" s="339"/>
      <c r="L29" s="289">
        <f>AF!D28</f>
        <v>0</v>
      </c>
      <c r="M29" s="388" t="str">
        <f t="shared" ref="M29:M32" si="2">IF(P29="Oui","Devis à joindre","Pas besoin de devis")</f>
        <v>Pas besoin de devis</v>
      </c>
      <c r="N29" s="388"/>
      <c r="O29" s="284">
        <f>AF!G28</f>
        <v>0</v>
      </c>
      <c r="P29" s="285">
        <f>'2-Je choisis mes actions'!G18</f>
        <v>0</v>
      </c>
    </row>
    <row r="30" spans="2:16" hidden="1" x14ac:dyDescent="0.25">
      <c r="B30" s="288"/>
      <c r="C30" s="338" t="str">
        <f>AF!A29</f>
        <v>r14</v>
      </c>
      <c r="D30" s="338"/>
      <c r="E30" s="338"/>
      <c r="F30" s="338"/>
      <c r="G30" s="338"/>
      <c r="H30" s="338"/>
      <c r="I30" s="338"/>
      <c r="J30" s="338"/>
      <c r="K30" s="339"/>
      <c r="L30" s="289">
        <f>AF!D29</f>
        <v>0</v>
      </c>
      <c r="M30" s="388" t="str">
        <f t="shared" si="2"/>
        <v>Pas besoin de devis</v>
      </c>
      <c r="N30" s="388"/>
      <c r="O30" s="284">
        <f>AF!G29</f>
        <v>0</v>
      </c>
      <c r="P30" s="285">
        <f>'2-Je choisis mes actions'!G19</f>
        <v>0</v>
      </c>
    </row>
    <row r="31" spans="2:16" hidden="1" x14ac:dyDescent="0.25">
      <c r="B31" s="288"/>
      <c r="C31" s="338" t="str">
        <f>AF!A30</f>
        <v>r15</v>
      </c>
      <c r="D31" s="338"/>
      <c r="E31" s="338"/>
      <c r="F31" s="338"/>
      <c r="G31" s="338"/>
      <c r="H31" s="338"/>
      <c r="I31" s="338"/>
      <c r="J31" s="338"/>
      <c r="K31" s="339"/>
      <c r="L31" s="289">
        <f>AF!D30</f>
        <v>0</v>
      </c>
      <c r="M31" s="388" t="str">
        <f t="shared" si="2"/>
        <v>Pas besoin de devis</v>
      </c>
      <c r="N31" s="388"/>
      <c r="O31" s="284">
        <f>AF!G30</f>
        <v>0</v>
      </c>
      <c r="P31" s="285">
        <f>'2-Je choisis mes actions'!G20</f>
        <v>0</v>
      </c>
    </row>
    <row r="32" spans="2:16" hidden="1" x14ac:dyDescent="0.25">
      <c r="B32" s="288"/>
      <c r="C32" s="338" t="str">
        <f>AF!A31</f>
        <v>r16</v>
      </c>
      <c r="D32" s="338"/>
      <c r="E32" s="338"/>
      <c r="F32" s="338"/>
      <c r="G32" s="338"/>
      <c r="H32" s="338"/>
      <c r="I32" s="338"/>
      <c r="J32" s="338"/>
      <c r="K32" s="339"/>
      <c r="L32" s="289">
        <f>AF!D31</f>
        <v>0</v>
      </c>
      <c r="M32" s="388" t="str">
        <f t="shared" si="2"/>
        <v>Pas besoin de devis</v>
      </c>
      <c r="N32" s="388"/>
      <c r="O32" s="284">
        <f>AF!G31</f>
        <v>0</v>
      </c>
      <c r="P32" s="285">
        <f>'2-Je choisis mes actions'!G21</f>
        <v>0</v>
      </c>
    </row>
    <row r="33" spans="2:16" hidden="1" x14ac:dyDescent="0.25">
      <c r="B33" s="288"/>
      <c r="C33" s="338" t="str">
        <f>AF!A32</f>
        <v>r17</v>
      </c>
      <c r="D33" s="338"/>
      <c r="E33" s="338"/>
      <c r="F33" s="338"/>
      <c r="G33" s="338"/>
      <c r="H33" s="338"/>
      <c r="I33" s="338"/>
      <c r="J33" s="338"/>
      <c r="K33" s="339"/>
      <c r="L33" s="289">
        <f>AF!D32</f>
        <v>0</v>
      </c>
      <c r="M33" s="388" t="str">
        <f>IF(P33="Oui","Devis à joindre","Pas besoin de devis")</f>
        <v>Pas besoin de devis</v>
      </c>
      <c r="N33" s="388"/>
      <c r="O33" s="284">
        <f>AF!G32</f>
        <v>0</v>
      </c>
      <c r="P33" s="285">
        <f>'2-Je choisis mes actions'!G22</f>
        <v>0</v>
      </c>
    </row>
    <row r="34" spans="2:16" hidden="1" x14ac:dyDescent="0.25">
      <c r="B34" s="288"/>
      <c r="C34" s="338" t="str">
        <f>AF!A33</f>
        <v>r18</v>
      </c>
      <c r="D34" s="338"/>
      <c r="E34" s="338"/>
      <c r="F34" s="338"/>
      <c r="G34" s="338"/>
      <c r="H34" s="338"/>
      <c r="I34" s="338"/>
      <c r="J34" s="338"/>
      <c r="K34" s="339"/>
      <c r="L34" s="289">
        <f>AF!D33</f>
        <v>0</v>
      </c>
      <c r="M34" s="388" t="str">
        <f t="shared" ref="M34" si="3">IF(P34="Oui","Devis à joindre","Pas besoin de devis")</f>
        <v>Pas besoin de devis</v>
      </c>
      <c r="N34" s="388"/>
      <c r="O34" s="284">
        <f>AF!G33</f>
        <v>0</v>
      </c>
      <c r="P34" s="285">
        <f>'2-Je choisis mes actions'!G23</f>
        <v>0</v>
      </c>
    </row>
    <row r="35" spans="2:16" hidden="1" x14ac:dyDescent="0.25">
      <c r="B35" s="288"/>
      <c r="C35" s="338" t="str">
        <f>AF!A34</f>
        <v>r19</v>
      </c>
      <c r="D35" s="338"/>
      <c r="E35" s="338"/>
      <c r="F35" s="338"/>
      <c r="G35" s="338"/>
      <c r="H35" s="338"/>
      <c r="I35" s="338"/>
      <c r="J35" s="338"/>
      <c r="K35" s="339"/>
      <c r="L35" s="289">
        <f>AF!D34</f>
        <v>0</v>
      </c>
      <c r="M35" s="388" t="str">
        <f t="shared" ref="M35" si="4">IF(P35="Oui","Devis à joindre","Pas besoin de devis")</f>
        <v>Pas besoin de devis</v>
      </c>
      <c r="N35" s="388"/>
      <c r="O35" s="284">
        <f>AF!G34</f>
        <v>0</v>
      </c>
      <c r="P35" s="285">
        <f>'2-Je choisis mes actions'!G24</f>
        <v>0</v>
      </c>
    </row>
    <row r="36" spans="2:16" hidden="1" x14ac:dyDescent="0.25">
      <c r="B36" s="288"/>
      <c r="C36" s="338" t="str">
        <f>AF!A35</f>
        <v>r20</v>
      </c>
      <c r="D36" s="338"/>
      <c r="E36" s="338"/>
      <c r="F36" s="338"/>
      <c r="G36" s="338"/>
      <c r="H36" s="338"/>
      <c r="I36" s="338"/>
      <c r="J36" s="338"/>
      <c r="K36" s="339"/>
      <c r="L36" s="289">
        <f>AF!D35</f>
        <v>0</v>
      </c>
      <c r="M36" s="388" t="str">
        <f t="shared" ref="M36:M48" si="5">IF(P36="Oui","Devis à joindre","Pas besoin de devis")</f>
        <v>Pas besoin de devis</v>
      </c>
      <c r="N36" s="388"/>
      <c r="O36" s="284">
        <f>AF!G35</f>
        <v>0</v>
      </c>
      <c r="P36" s="285">
        <f>'2-Je choisis mes actions'!G25</f>
        <v>0</v>
      </c>
    </row>
    <row r="37" spans="2:16" ht="30" hidden="1" customHeight="1" x14ac:dyDescent="0.25">
      <c r="B37" s="288"/>
      <c r="C37" s="338" t="str">
        <f>AF!A36</f>
        <v>Maîtriser les besoins de chauffage : thermostats radiateur, détection d'ouverture de fenêtre, programmateur horaire</v>
      </c>
      <c r="D37" s="338"/>
      <c r="E37" s="338"/>
      <c r="F37" s="338"/>
      <c r="G37" s="338"/>
      <c r="H37" s="338"/>
      <c r="I37" s="338"/>
      <c r="J37" s="338"/>
      <c r="K37" s="339"/>
      <c r="L37" s="289">
        <f>AF!D36</f>
        <v>0</v>
      </c>
      <c r="M37" s="388" t="str">
        <f t="shared" si="5"/>
        <v>Pas besoin de devis</v>
      </c>
      <c r="N37" s="388"/>
      <c r="O37" s="284">
        <f>AF!G36</f>
        <v>0</v>
      </c>
      <c r="P37" s="285" t="str">
        <f>'2-Je choisis mes actions'!G29</f>
        <v/>
      </c>
    </row>
    <row r="38" spans="2:16" ht="30" hidden="1" customHeight="1" x14ac:dyDescent="0.25">
      <c r="B38" s="288"/>
      <c r="C38" s="338" t="str">
        <f>AF!A37</f>
        <v>Efficacité énergétique des sèche-linge de forte capacité : poids de linge &gt;9kg, performance A+++ ou à énergie de séchage  &lt;2,6kWh/cycle</v>
      </c>
      <c r="D38" s="338"/>
      <c r="E38" s="338"/>
      <c r="F38" s="338"/>
      <c r="G38" s="338"/>
      <c r="H38" s="338"/>
      <c r="I38" s="338"/>
      <c r="J38" s="338"/>
      <c r="K38" s="339"/>
      <c r="L38" s="289">
        <f>AF!D37</f>
        <v>0</v>
      </c>
      <c r="M38" s="388" t="str">
        <f t="shared" si="5"/>
        <v>Pas besoin de devis</v>
      </c>
      <c r="N38" s="388"/>
      <c r="O38" s="284">
        <f>AF!G37</f>
        <v>0</v>
      </c>
      <c r="P38" s="285" t="str">
        <f>'2-Je choisis mes actions'!G30</f>
        <v/>
      </c>
    </row>
    <row r="39" spans="2:16" hidden="1" x14ac:dyDescent="0.25">
      <c r="B39" s="288"/>
      <c r="C39" s="338" t="str">
        <f>AF!A38</f>
        <v>Economie d'eau : limitation de débit de robinet de lavabo</v>
      </c>
      <c r="D39" s="338"/>
      <c r="E39" s="338"/>
      <c r="F39" s="338"/>
      <c r="G39" s="338"/>
      <c r="H39" s="338"/>
      <c r="I39" s="338"/>
      <c r="J39" s="338"/>
      <c r="K39" s="339"/>
      <c r="L39" s="289">
        <f>AF!D38</f>
        <v>0</v>
      </c>
      <c r="M39" s="388" t="str">
        <f t="shared" si="5"/>
        <v>Pas besoin de devis</v>
      </c>
      <c r="N39" s="388"/>
      <c r="O39" s="284">
        <f>AF!G38</f>
        <v>0</v>
      </c>
      <c r="P39" s="285" t="str">
        <f>'2-Je choisis mes actions'!G31</f>
        <v/>
      </c>
    </row>
    <row r="40" spans="2:16" hidden="1" x14ac:dyDescent="0.25">
      <c r="B40" s="288"/>
      <c r="C40" s="338" t="str">
        <f>AF!A39</f>
        <v>Economie d'eau : Robinetterie douche : mitigeurs thermostatiques, pommeau à débit réduit</v>
      </c>
      <c r="D40" s="338"/>
      <c r="E40" s="338"/>
      <c r="F40" s="338"/>
      <c r="G40" s="338"/>
      <c r="H40" s="338"/>
      <c r="I40" s="338"/>
      <c r="J40" s="338"/>
      <c r="K40" s="339"/>
      <c r="L40" s="289">
        <f>AF!D39</f>
        <v>0</v>
      </c>
      <c r="M40" s="388" t="str">
        <f t="shared" si="5"/>
        <v>Pas besoin de devis</v>
      </c>
      <c r="N40" s="388"/>
      <c r="O40" s="284">
        <f>AF!G39</f>
        <v>0</v>
      </c>
      <c r="P40" s="285" t="str">
        <f>'2-Je choisis mes actions'!G32</f>
        <v/>
      </c>
    </row>
    <row r="41" spans="2:16" hidden="1" x14ac:dyDescent="0.25">
      <c r="B41" s="288"/>
      <c r="C41" s="338" t="str">
        <f>AF!A40</f>
        <v>Economie d'eau : Limitation de consommation WC (plaquettes, chasse double position)</v>
      </c>
      <c r="D41" s="338"/>
      <c r="E41" s="338"/>
      <c r="F41" s="338"/>
      <c r="G41" s="338"/>
      <c r="H41" s="338"/>
      <c r="I41" s="338"/>
      <c r="J41" s="338"/>
      <c r="K41" s="339"/>
      <c r="L41" s="289">
        <f>AF!D40</f>
        <v>0</v>
      </c>
      <c r="M41" s="388" t="str">
        <f t="shared" si="5"/>
        <v>Pas besoin de devis</v>
      </c>
      <c r="N41" s="388"/>
      <c r="O41" s="284">
        <f>AF!G40</f>
        <v>0</v>
      </c>
      <c r="P41" s="285" t="str">
        <f>'2-Je choisis mes actions'!G33</f>
        <v/>
      </c>
    </row>
    <row r="42" spans="2:16" hidden="1" x14ac:dyDescent="0.25">
      <c r="B42" s="288"/>
      <c r="C42" s="338" t="str">
        <f>AF!A41</f>
        <v>Toilettes sèches</v>
      </c>
      <c r="D42" s="338"/>
      <c r="E42" s="338"/>
      <c r="F42" s="338"/>
      <c r="G42" s="338"/>
      <c r="H42" s="338"/>
      <c r="I42" s="338"/>
      <c r="J42" s="338"/>
      <c r="K42" s="339"/>
      <c r="L42" s="289">
        <f>AF!D41</f>
        <v>0</v>
      </c>
      <c r="M42" s="388" t="str">
        <f t="shared" si="5"/>
        <v>Pas besoin de devis</v>
      </c>
      <c r="N42" s="388"/>
      <c r="O42" s="284">
        <f>AF!G41</f>
        <v>0</v>
      </c>
      <c r="P42" s="285" t="str">
        <f>'2-Je choisis mes actions'!G34</f>
        <v/>
      </c>
    </row>
    <row r="43" spans="2:16" hidden="1" x14ac:dyDescent="0.25">
      <c r="B43" s="288"/>
      <c r="C43" s="338" t="str">
        <f>AF!A42</f>
        <v xml:space="preserve">Couverture pour piscine et bains à remous extérieurs chauffés </v>
      </c>
      <c r="D43" s="338"/>
      <c r="E43" s="338"/>
      <c r="F43" s="338"/>
      <c r="G43" s="338"/>
      <c r="H43" s="338"/>
      <c r="I43" s="338"/>
      <c r="J43" s="338"/>
      <c r="K43" s="339"/>
      <c r="L43" s="289">
        <f>AF!D42</f>
        <v>0</v>
      </c>
      <c r="M43" s="388" t="str">
        <f t="shared" si="5"/>
        <v>Pas besoin de devis</v>
      </c>
      <c r="N43" s="388"/>
      <c r="O43" s="284">
        <f>AF!G42</f>
        <v>0</v>
      </c>
      <c r="P43" s="285" t="str">
        <f>'2-Je choisis mes actions'!G35</f>
        <v/>
      </c>
    </row>
    <row r="44" spans="2:16" ht="30" hidden="1" customHeight="1" x14ac:dyDescent="0.25">
      <c r="B44" s="288"/>
      <c r="C44" s="338" t="str">
        <f>AF!A43</f>
        <v>Frais d'adaptation du site internet pour valoriser le modèle d'affaire "tourisme durable", y compris la formation du personnel pour rapatrier la gestion du site internet en interne.</v>
      </c>
      <c r="D44" s="338"/>
      <c r="E44" s="338"/>
      <c r="F44" s="338"/>
      <c r="G44" s="338"/>
      <c r="H44" s="338"/>
      <c r="I44" s="338"/>
      <c r="J44" s="338"/>
      <c r="K44" s="339"/>
      <c r="L44" s="289">
        <f>AF!D43</f>
        <v>0</v>
      </c>
      <c r="M44" s="388" t="str">
        <f t="shared" si="5"/>
        <v>Pas besoin de devis</v>
      </c>
      <c r="N44" s="388"/>
      <c r="O44" s="284">
        <f>AF!G43</f>
        <v>0</v>
      </c>
      <c r="P44" s="285" t="str">
        <f>'2-Je choisis mes actions'!G36</f>
        <v/>
      </c>
    </row>
    <row r="45" spans="2:16" ht="60" hidden="1" customHeight="1" x14ac:dyDescent="0.25">
      <c r="B45" s="288"/>
      <c r="C45" s="338" t="str">
        <f>AF!A44</f>
        <v>Frais d’édition de supports de communications : tableau (craie) pour menus du jour ; carte durable (mise en avant de produits bios, valorisation des menus végétariens, affichage carbone….), visuels et animations mettant en valeur les producteurs/fournisseurs locaux etc… mettant en valeur les écogestes dans l’hôtel restaurant pour les salarié.e.s et pour les client.e.s</v>
      </c>
      <c r="D45" s="338"/>
      <c r="E45" s="338"/>
      <c r="F45" s="338"/>
      <c r="G45" s="338"/>
      <c r="H45" s="338"/>
      <c r="I45" s="338"/>
      <c r="J45" s="338"/>
      <c r="K45" s="339"/>
      <c r="L45" s="289">
        <f>AF!D44</f>
        <v>0</v>
      </c>
      <c r="M45" s="388" t="str">
        <f t="shared" si="5"/>
        <v>Pas besoin de devis</v>
      </c>
      <c r="N45" s="388"/>
      <c r="O45" s="284">
        <f>AF!G44</f>
        <v>0</v>
      </c>
      <c r="P45" s="285" t="str">
        <f>'2-Je choisis mes actions'!G37</f>
        <v/>
      </c>
    </row>
    <row r="46" spans="2:16" ht="30" hidden="1" customHeight="1" x14ac:dyDescent="0.25">
      <c r="B46" s="288"/>
      <c r="C46" s="338" t="str">
        <f>AF!A45</f>
        <v>Formation aux éco-gestes, formation à la cuisine végétale/alternative/cuisson douce ; formation aux enjeux environnementaux de l'alimentation</v>
      </c>
      <c r="D46" s="338"/>
      <c r="E46" s="338"/>
      <c r="F46" s="338"/>
      <c r="G46" s="338"/>
      <c r="H46" s="338"/>
      <c r="I46" s="338"/>
      <c r="J46" s="338"/>
      <c r="K46" s="339"/>
      <c r="L46" s="289">
        <f>AF!D45</f>
        <v>0</v>
      </c>
      <c r="M46" s="388" t="str">
        <f t="shared" si="5"/>
        <v>Pas besoin de devis</v>
      </c>
      <c r="N46" s="388"/>
      <c r="O46" s="284">
        <f>AF!G45</f>
        <v>0</v>
      </c>
      <c r="P46" s="285" t="str">
        <f>'2-Je choisis mes actions'!G38</f>
        <v/>
      </c>
    </row>
    <row r="47" spans="2:16" ht="30" hidden="1" customHeight="1" x14ac:dyDescent="0.25">
      <c r="B47" s="288"/>
      <c r="C47" s="338" t="str">
        <f>AF!A46</f>
        <v>AMO pour rénovation globale : complément pour établissement du plan de financement et aide à la complétion des dossiers de demande d'aide</v>
      </c>
      <c r="D47" s="338"/>
      <c r="E47" s="338"/>
      <c r="F47" s="338"/>
      <c r="G47" s="338"/>
      <c r="H47" s="338"/>
      <c r="I47" s="338"/>
      <c r="J47" s="338"/>
      <c r="K47" s="339"/>
      <c r="L47" s="289">
        <f>AF!D46</f>
        <v>0</v>
      </c>
      <c r="M47" s="388" t="str">
        <f t="shared" si="5"/>
        <v>Pas besoin de devis</v>
      </c>
      <c r="N47" s="388"/>
      <c r="O47" s="284">
        <f>AF!G46</f>
        <v>0</v>
      </c>
      <c r="P47" s="285" t="str">
        <f>'2-Je choisis mes actions'!G39</f>
        <v/>
      </c>
    </row>
    <row r="48" spans="2:16" hidden="1" x14ac:dyDescent="0.25">
      <c r="B48" s="288"/>
      <c r="C48" s="338" t="str">
        <f>AF!A47</f>
        <v>Accompagnement à l’élaboration d’un modèle d’affaires tourisme durable</v>
      </c>
      <c r="D48" s="338"/>
      <c r="E48" s="338"/>
      <c r="F48" s="338"/>
      <c r="G48" s="338"/>
      <c r="H48" s="338"/>
      <c r="I48" s="338"/>
      <c r="J48" s="338"/>
      <c r="K48" s="339"/>
      <c r="L48" s="289">
        <f>AF!D47</f>
        <v>0</v>
      </c>
      <c r="M48" s="388" t="str">
        <f t="shared" si="5"/>
        <v>Pas besoin de devis</v>
      </c>
      <c r="N48" s="388"/>
      <c r="O48" s="284">
        <f>AF!G47</f>
        <v>0</v>
      </c>
      <c r="P48" s="285" t="str">
        <f>'2-Je choisis mes actions'!G40</f>
        <v/>
      </c>
    </row>
    <row r="49" spans="2:16" hidden="1" x14ac:dyDescent="0.25">
      <c r="B49" s="288"/>
      <c r="C49" s="338" t="str">
        <f>AF!A48</f>
        <v>h5</v>
      </c>
      <c r="D49" s="338"/>
      <c r="E49" s="338"/>
      <c r="F49" s="338"/>
      <c r="G49" s="338"/>
      <c r="H49" s="338"/>
      <c r="I49" s="338"/>
      <c r="J49" s="338"/>
      <c r="K49" s="339"/>
      <c r="L49" s="289">
        <f>AF!D48</f>
        <v>0</v>
      </c>
      <c r="M49" s="388" t="str">
        <f t="shared" ref="M49:M52" si="6">IF(P49="Oui","Devis à joindre","Pas besoin de devis")</f>
        <v>Pas besoin de devis</v>
      </c>
      <c r="N49" s="388"/>
      <c r="O49" s="284">
        <f>AF!G48</f>
        <v>0</v>
      </c>
      <c r="P49" s="285">
        <f>'2-Je choisis mes actions'!G41</f>
        <v>0</v>
      </c>
    </row>
    <row r="50" spans="2:16" hidden="1" x14ac:dyDescent="0.25">
      <c r="B50" s="288"/>
      <c r="C50" s="338" t="str">
        <f>AF!A49</f>
        <v>h6</v>
      </c>
      <c r="D50" s="338"/>
      <c r="E50" s="338"/>
      <c r="F50" s="338"/>
      <c r="G50" s="338"/>
      <c r="H50" s="338"/>
      <c r="I50" s="338"/>
      <c r="J50" s="338"/>
      <c r="K50" s="339"/>
      <c r="L50" s="289">
        <f>AF!D49</f>
        <v>0</v>
      </c>
      <c r="M50" s="388" t="str">
        <f t="shared" si="6"/>
        <v>Pas besoin de devis</v>
      </c>
      <c r="N50" s="388"/>
      <c r="O50" s="284">
        <f>AF!G49</f>
        <v>0</v>
      </c>
      <c r="P50" s="285">
        <f>'2-Je choisis mes actions'!G42</f>
        <v>0</v>
      </c>
    </row>
    <row r="51" spans="2:16" hidden="1" x14ac:dyDescent="0.25">
      <c r="B51" s="288"/>
      <c r="C51" s="338" t="str">
        <f>AF!A50</f>
        <v>h7</v>
      </c>
      <c r="D51" s="338"/>
      <c r="E51" s="338"/>
      <c r="F51" s="338"/>
      <c r="G51" s="338"/>
      <c r="H51" s="338"/>
      <c r="I51" s="338"/>
      <c r="J51" s="338"/>
      <c r="K51" s="339"/>
      <c r="L51" s="289">
        <f>AF!D50</f>
        <v>0</v>
      </c>
      <c r="M51" s="388" t="str">
        <f t="shared" si="6"/>
        <v>Pas besoin de devis</v>
      </c>
      <c r="N51" s="388"/>
      <c r="O51" s="284">
        <f>AF!G50</f>
        <v>0</v>
      </c>
      <c r="P51" s="285">
        <f>'2-Je choisis mes actions'!G43</f>
        <v>0</v>
      </c>
    </row>
    <row r="52" spans="2:16" hidden="1" x14ac:dyDescent="0.25">
      <c r="B52" s="288"/>
      <c r="C52" s="338" t="str">
        <f>AF!A51</f>
        <v>h8</v>
      </c>
      <c r="D52" s="338"/>
      <c r="E52" s="338"/>
      <c r="F52" s="338"/>
      <c r="G52" s="338"/>
      <c r="H52" s="338"/>
      <c r="I52" s="338"/>
      <c r="J52" s="338"/>
      <c r="K52" s="339"/>
      <c r="L52" s="289">
        <f>AF!D51</f>
        <v>0</v>
      </c>
      <c r="M52" s="388" t="str">
        <f t="shared" si="6"/>
        <v>Pas besoin de devis</v>
      </c>
      <c r="N52" s="388"/>
      <c r="O52" s="284">
        <f>AF!G51</f>
        <v>0</v>
      </c>
      <c r="P52" s="285">
        <f>'2-Je choisis mes actions'!G44</f>
        <v>0</v>
      </c>
    </row>
    <row r="53" spans="2:16" hidden="1" x14ac:dyDescent="0.25">
      <c r="B53" s="288"/>
      <c r="C53" s="338" t="str">
        <f>AF!A52</f>
        <v>h5</v>
      </c>
      <c r="D53" s="338"/>
      <c r="E53" s="338"/>
      <c r="F53" s="338"/>
      <c r="G53" s="338"/>
      <c r="H53" s="338"/>
      <c r="I53" s="338"/>
      <c r="J53" s="338"/>
      <c r="K53" s="339"/>
      <c r="L53" s="289">
        <f>AF!D52</f>
        <v>0</v>
      </c>
      <c r="M53" s="388" t="str">
        <f>IF(P53="Oui","Devis à joindre","Pas besoin de devis")</f>
        <v>Pas besoin de devis</v>
      </c>
      <c r="N53" s="388"/>
      <c r="O53" s="284">
        <f>AF!G52</f>
        <v>0</v>
      </c>
      <c r="P53" s="285">
        <f>'2-Je choisis mes actions'!G45</f>
        <v>0</v>
      </c>
    </row>
    <row r="54" spans="2:16" hidden="1" x14ac:dyDescent="0.25">
      <c r="B54" s="288"/>
      <c r="C54" s="338" t="str">
        <f>AF!A53</f>
        <v>h6</v>
      </c>
      <c r="D54" s="338"/>
      <c r="E54" s="338"/>
      <c r="F54" s="338"/>
      <c r="G54" s="338"/>
      <c r="H54" s="338"/>
      <c r="I54" s="338"/>
      <c r="J54" s="338"/>
      <c r="K54" s="339"/>
      <c r="L54" s="289">
        <f>AF!D53</f>
        <v>0</v>
      </c>
      <c r="M54" s="388" t="str">
        <f>IF(P54="Oui","Devis à joindre","Pas besoin de devis")</f>
        <v>Pas besoin de devis</v>
      </c>
      <c r="N54" s="388"/>
      <c r="O54" s="284">
        <f>AF!G53</f>
        <v>0</v>
      </c>
      <c r="P54" s="285">
        <f>'2-Je choisis mes actions'!G46</f>
        <v>0</v>
      </c>
    </row>
    <row r="55" spans="2:16" hidden="1" x14ac:dyDescent="0.25">
      <c r="B55" s="288"/>
      <c r="C55" s="338" t="str">
        <f>AF!A54</f>
        <v>h7</v>
      </c>
      <c r="D55" s="338"/>
      <c r="E55" s="338"/>
      <c r="F55" s="338"/>
      <c r="G55" s="338"/>
      <c r="H55" s="338"/>
      <c r="I55" s="338"/>
      <c r="J55" s="338"/>
      <c r="K55" s="339"/>
      <c r="L55" s="289">
        <f>AF!D54</f>
        <v>0</v>
      </c>
      <c r="M55" s="388" t="str">
        <f>IF(P55="Oui","Devis à joindre","Pas besoin de devis")</f>
        <v>Pas besoin de devis</v>
      </c>
      <c r="N55" s="388"/>
      <c r="O55" s="284">
        <f>AF!G54</f>
        <v>0</v>
      </c>
      <c r="P55" s="285">
        <f>'2-Je choisis mes actions'!G47</f>
        <v>0</v>
      </c>
    </row>
    <row r="56" spans="2:16" hidden="1" x14ac:dyDescent="0.25">
      <c r="B56" s="288"/>
      <c r="C56" s="338" t="str">
        <f>AF!A55</f>
        <v>h8</v>
      </c>
      <c r="D56" s="338"/>
      <c r="E56" s="338"/>
      <c r="F56" s="338"/>
      <c r="G56" s="338"/>
      <c r="H56" s="338"/>
      <c r="I56" s="338"/>
      <c r="J56" s="338"/>
      <c r="K56" s="339"/>
      <c r="L56" s="289">
        <f>AF!D55</f>
        <v>0</v>
      </c>
      <c r="M56" s="388" t="str">
        <f>IF(P56="Oui","Devis à joindre","Pas besoin de devis")</f>
        <v>Pas besoin de devis</v>
      </c>
      <c r="N56" s="388"/>
      <c r="O56" s="284">
        <f>AF!G55</f>
        <v>0</v>
      </c>
      <c r="P56" s="285">
        <f>'2-Je choisis mes actions'!G48</f>
        <v>0</v>
      </c>
    </row>
    <row r="57" spans="2:16" ht="15" hidden="1" customHeight="1" x14ac:dyDescent="0.25">
      <c r="B57" s="288"/>
      <c r="C57" s="338" t="str">
        <f>AF!A56</f>
        <v>Bilan d’émission de gaz à effet de serre (bilan GES scope 1, 2 et 3) et plan d'actions</v>
      </c>
      <c r="D57" s="338"/>
      <c r="E57" s="338"/>
      <c r="F57" s="338"/>
      <c r="G57" s="338"/>
      <c r="H57" s="338"/>
      <c r="I57" s="338"/>
      <c r="J57" s="338"/>
      <c r="K57" s="339"/>
      <c r="L57" s="289">
        <f>AF!D56</f>
        <v>0</v>
      </c>
      <c r="M57" s="388" t="str">
        <f>IF(P57="Oui","Devis à joindre","Pas besoin de devis")</f>
        <v>Pas besoin de devis</v>
      </c>
      <c r="N57" s="388"/>
      <c r="O57" s="284">
        <f>AF!G56</f>
        <v>0</v>
      </c>
      <c r="P57" s="285" t="str">
        <f>'2-Je choisis mes actions'!G52</f>
        <v/>
      </c>
    </row>
    <row r="58" spans="2:16" hidden="1" x14ac:dyDescent="0.25">
      <c r="B58" s="288"/>
      <c r="C58" s="338" t="str">
        <f>AF!A57</f>
        <v>Vous organiser pour réduire les émissions de gaz à effet de serre : élaborer une stratégie (démarche ACT® pas à pas)</v>
      </c>
      <c r="D58" s="338"/>
      <c r="E58" s="338"/>
      <c r="F58" s="338"/>
      <c r="G58" s="338"/>
      <c r="H58" s="338"/>
      <c r="I58" s="338"/>
      <c r="J58" s="338"/>
      <c r="K58" s="339"/>
      <c r="L58" s="289">
        <f>AF!D57</f>
        <v>0</v>
      </c>
      <c r="M58" s="388" t="str">
        <f t="shared" ref="M58:M111" si="7">IF(P58="Oui","Devis à joindre","Pas besoin de devis")</f>
        <v>Pas besoin de devis</v>
      </c>
      <c r="N58" s="388"/>
      <c r="O58" s="284">
        <f>AF!G57</f>
        <v>0</v>
      </c>
      <c r="P58" s="285" t="str">
        <f>'2-Je choisis mes actions'!G53</f>
        <v/>
      </c>
    </row>
    <row r="59" spans="2:16" hidden="1" x14ac:dyDescent="0.25">
      <c r="B59" s="288"/>
      <c r="C59" s="338" t="str">
        <f>AF!A58</f>
        <v>Evaluer votre stratégie de réduction des émissions de gaz à effet de serre (Evaluation ACT®)</v>
      </c>
      <c r="D59" s="338"/>
      <c r="E59" s="338"/>
      <c r="F59" s="338"/>
      <c r="G59" s="338"/>
      <c r="H59" s="338"/>
      <c r="I59" s="338"/>
      <c r="J59" s="338"/>
      <c r="K59" s="339"/>
      <c r="L59" s="289">
        <f>AF!D58</f>
        <v>0</v>
      </c>
      <c r="M59" s="388" t="str">
        <f t="shared" si="7"/>
        <v>Pas besoin de devis</v>
      </c>
      <c r="N59" s="388"/>
      <c r="O59" s="284">
        <f>AF!G58</f>
        <v>0</v>
      </c>
      <c r="P59" s="285" t="str">
        <f>'2-Je choisis mes actions'!G54</f>
        <v/>
      </c>
    </row>
    <row r="60" spans="2:16" hidden="1" x14ac:dyDescent="0.25">
      <c r="B60" s="288"/>
      <c r="C60" s="338" t="str">
        <f>AF!A59</f>
        <v>Accompagnement à la baisse des consommations d’énergie des bâtiments imposée par le « décret tertiaire » : audit énergétique</v>
      </c>
      <c r="D60" s="338"/>
      <c r="E60" s="338"/>
      <c r="F60" s="338"/>
      <c r="G60" s="338"/>
      <c r="H60" s="338"/>
      <c r="I60" s="338"/>
      <c r="J60" s="338"/>
      <c r="K60" s="339"/>
      <c r="L60" s="289">
        <f>AF!D59</f>
        <v>0</v>
      </c>
      <c r="M60" s="388" t="str">
        <f t="shared" si="7"/>
        <v>Pas besoin de devis</v>
      </c>
      <c r="N60" s="388"/>
      <c r="O60" s="284">
        <f>AF!G59</f>
        <v>0</v>
      </c>
      <c r="P60" s="285" t="str">
        <f>'2-Je choisis mes actions'!G58</f>
        <v/>
      </c>
    </row>
    <row r="61" spans="2:16" ht="30" hidden="1" customHeight="1" x14ac:dyDescent="0.25">
      <c r="B61" s="288"/>
      <c r="C61" s="338" t="str">
        <f>AF!A60</f>
        <v>Maîtrise d'œuvre (MOE) pour rénovation globale d’un ou plusieurs bâtiments pour viser un objectif de 50% d’économie d’énergie</v>
      </c>
      <c r="D61" s="338"/>
      <c r="E61" s="338"/>
      <c r="F61" s="338"/>
      <c r="G61" s="338"/>
      <c r="H61" s="338"/>
      <c r="I61" s="338"/>
      <c r="J61" s="338"/>
      <c r="K61" s="339"/>
      <c r="L61" s="289">
        <f>AF!D60</f>
        <v>0</v>
      </c>
      <c r="M61" s="388" t="str">
        <f t="shared" si="7"/>
        <v>Pas besoin de devis</v>
      </c>
      <c r="N61" s="388"/>
      <c r="O61" s="284">
        <f>AF!G60</f>
        <v>0</v>
      </c>
      <c r="P61" s="285" t="str">
        <f>'2-Je choisis mes actions'!G59</f>
        <v/>
      </c>
    </row>
    <row r="62" spans="2:16" hidden="1" x14ac:dyDescent="0.25">
      <c r="B62" s="288"/>
      <c r="C62" s="338" t="str">
        <f>AF!A61</f>
        <v>Diagnostic sur la qualité de l'air (intérieur et extérieur) de l’entreprise</v>
      </c>
      <c r="D62" s="338"/>
      <c r="E62" s="338"/>
      <c r="F62" s="338"/>
      <c r="G62" s="338"/>
      <c r="H62" s="338"/>
      <c r="I62" s="338"/>
      <c r="J62" s="338"/>
      <c r="K62" s="339"/>
      <c r="L62" s="289">
        <f>AF!D61</f>
        <v>0</v>
      </c>
      <c r="M62" s="388" t="str">
        <f t="shared" si="7"/>
        <v>Pas besoin de devis</v>
      </c>
      <c r="N62" s="388"/>
      <c r="O62" s="284">
        <f>AF!G61</f>
        <v>0</v>
      </c>
      <c r="P62" s="285" t="str">
        <f>'2-Je choisis mes actions'!G60</f>
        <v/>
      </c>
    </row>
    <row r="63" spans="2:16" hidden="1" x14ac:dyDescent="0.25">
      <c r="B63" s="288"/>
      <c r="C63" s="338" t="str">
        <f>AF!A62</f>
        <v>Luminaire d’éclairage à modules LED</v>
      </c>
      <c r="D63" s="338"/>
      <c r="E63" s="338"/>
      <c r="F63" s="338"/>
      <c r="G63" s="338"/>
      <c r="H63" s="338"/>
      <c r="I63" s="338"/>
      <c r="J63" s="338"/>
      <c r="K63" s="339"/>
      <c r="L63" s="289">
        <f>AF!D62</f>
        <v>0</v>
      </c>
      <c r="M63" s="388" t="str">
        <f t="shared" si="7"/>
        <v>Pas besoin de devis</v>
      </c>
      <c r="N63" s="388"/>
      <c r="O63" s="284">
        <f>AF!G62</f>
        <v>0</v>
      </c>
      <c r="P63" s="285" t="str">
        <f>'2-Je choisis mes actions'!G64</f>
        <v/>
      </c>
    </row>
    <row r="64" spans="2:16" hidden="1" x14ac:dyDescent="0.25">
      <c r="B64" s="288"/>
      <c r="C64" s="338" t="str">
        <f>AF!A63</f>
        <v>Augmenter l’éclairage naturel grâce à des lanterneaux d'éclairage zénithal</v>
      </c>
      <c r="D64" s="338"/>
      <c r="E64" s="338"/>
      <c r="F64" s="338"/>
      <c r="G64" s="338"/>
      <c r="H64" s="338"/>
      <c r="I64" s="338"/>
      <c r="J64" s="338"/>
      <c r="K64" s="339"/>
      <c r="L64" s="289">
        <f>AF!D63</f>
        <v>0</v>
      </c>
      <c r="M64" s="388" t="str">
        <f t="shared" si="7"/>
        <v>Pas besoin de devis</v>
      </c>
      <c r="N64" s="388"/>
      <c r="O64" s="284">
        <f>AF!G63</f>
        <v>0</v>
      </c>
      <c r="P64" s="285" t="str">
        <f>'2-Je choisis mes actions'!G65</f>
        <v/>
      </c>
    </row>
    <row r="65" spans="2:16" hidden="1" x14ac:dyDescent="0.25">
      <c r="B65" s="288"/>
      <c r="C65" s="338" t="str">
        <f>AF!A64</f>
        <v>Augmenter l’éclairage naturel grâce à des conduits de lumière naturelle</v>
      </c>
      <c r="D65" s="338"/>
      <c r="E65" s="338"/>
      <c r="F65" s="338"/>
      <c r="G65" s="338"/>
      <c r="H65" s="338"/>
      <c r="I65" s="338"/>
      <c r="J65" s="338"/>
      <c r="K65" s="339"/>
      <c r="L65" s="289">
        <f>AF!D64</f>
        <v>0</v>
      </c>
      <c r="M65" s="388" t="str">
        <f t="shared" si="7"/>
        <v>Pas besoin de devis</v>
      </c>
      <c r="N65" s="388"/>
      <c r="O65" s="284">
        <f>AF!G64</f>
        <v>0</v>
      </c>
      <c r="P65" s="285" t="str">
        <f>'2-Je choisis mes actions'!G66</f>
        <v/>
      </c>
    </row>
    <row r="66" spans="2:16" hidden="1" x14ac:dyDescent="0.25">
      <c r="B66" s="288"/>
      <c r="C66" s="338" t="str">
        <f>AF!A65</f>
        <v>Eclairage extérieur par luminaires LED</v>
      </c>
      <c r="D66" s="338"/>
      <c r="E66" s="338"/>
      <c r="F66" s="338"/>
      <c r="G66" s="338"/>
      <c r="H66" s="338"/>
      <c r="I66" s="338"/>
      <c r="J66" s="338"/>
      <c r="K66" s="339"/>
      <c r="L66" s="289">
        <f>AF!D65</f>
        <v>0</v>
      </c>
      <c r="M66" s="388" t="str">
        <f t="shared" si="7"/>
        <v>Pas besoin de devis</v>
      </c>
      <c r="N66" s="388"/>
      <c r="O66" s="284">
        <f>AF!G65</f>
        <v>0</v>
      </c>
      <c r="P66" s="285" t="str">
        <f>'2-Je choisis mes actions'!G67</f>
        <v/>
      </c>
    </row>
    <row r="67" spans="2:16" hidden="1" x14ac:dyDescent="0.25">
      <c r="B67" s="288"/>
      <c r="C67" s="338" t="str">
        <f>AF!A66</f>
        <v>Etude de dimensionnement de l'éclairage</v>
      </c>
      <c r="D67" s="338"/>
      <c r="E67" s="338"/>
      <c r="F67" s="338"/>
      <c r="G67" s="338"/>
      <c r="H67" s="338"/>
      <c r="I67" s="338"/>
      <c r="J67" s="338"/>
      <c r="K67" s="339"/>
      <c r="L67" s="289">
        <f>AF!D66</f>
        <v>0</v>
      </c>
      <c r="M67" s="388" t="str">
        <f t="shared" si="7"/>
        <v>Pas besoin de devis</v>
      </c>
      <c r="N67" s="388"/>
      <c r="O67" s="284">
        <f>AF!G66</f>
        <v>0</v>
      </c>
      <c r="P67" s="285" t="str">
        <f>'2-Je choisis mes actions'!G68</f>
        <v/>
      </c>
    </row>
    <row r="68" spans="2:16" hidden="1" x14ac:dyDescent="0.25">
      <c r="B68" s="288"/>
      <c r="C68" s="338" t="str">
        <f>AF!A67</f>
        <v>Isolation des meubles de vente réfrigérés et/ou des chambres froides</v>
      </c>
      <c r="D68" s="338"/>
      <c r="E68" s="338"/>
      <c r="F68" s="338"/>
      <c r="G68" s="338"/>
      <c r="H68" s="338"/>
      <c r="I68" s="338"/>
      <c r="J68" s="338"/>
      <c r="K68" s="339"/>
      <c r="L68" s="289">
        <f>AF!D67</f>
        <v>0</v>
      </c>
      <c r="M68" s="388" t="str">
        <f t="shared" si="7"/>
        <v>Pas besoin de devis</v>
      </c>
      <c r="N68" s="388"/>
      <c r="O68" s="284">
        <f>AF!G67</f>
        <v>0</v>
      </c>
      <c r="P68" s="285" t="str">
        <f>'2-Je choisis mes actions'!G72</f>
        <v/>
      </c>
    </row>
    <row r="69" spans="2:16" ht="30" hidden="1" customHeight="1" x14ac:dyDescent="0.25">
      <c r="B69" s="288"/>
      <c r="C69" s="338" t="str">
        <f>AF!A68</f>
        <v>Remplacement de fluides dans les équipements frigorifiques commerciaux pour utiliser des fluides frigorigènes ayant moins d’impact sur le changement climatique</v>
      </c>
      <c r="D69" s="338"/>
      <c r="E69" s="338"/>
      <c r="F69" s="338"/>
      <c r="G69" s="338"/>
      <c r="H69" s="338"/>
      <c r="I69" s="338"/>
      <c r="J69" s="338"/>
      <c r="K69" s="339"/>
      <c r="L69" s="289">
        <f>AF!D68</f>
        <v>0</v>
      </c>
      <c r="M69" s="388" t="str">
        <f t="shared" si="7"/>
        <v>Pas besoin de devis</v>
      </c>
      <c r="N69" s="388"/>
      <c r="O69" s="284">
        <f>AF!G68</f>
        <v>0</v>
      </c>
      <c r="P69" s="285" t="str">
        <f>'2-Je choisis mes actions'!G73</f>
        <v/>
      </c>
    </row>
    <row r="70" spans="2:16" ht="30" hidden="1" customHeight="1" x14ac:dyDescent="0.25">
      <c r="B70" s="288"/>
      <c r="C70" s="338" t="str">
        <f>AF!A69</f>
        <v>Remplacement d’armoires frigorifiques positives ou de tours réfrigérées par de nouveaux équipements neufs à fluides frigorigènes ayant moins d’impact sur le changement climatique</v>
      </c>
      <c r="D70" s="338"/>
      <c r="E70" s="338"/>
      <c r="F70" s="338"/>
      <c r="G70" s="338"/>
      <c r="H70" s="338"/>
      <c r="I70" s="338"/>
      <c r="J70" s="338"/>
      <c r="K70" s="339"/>
      <c r="L70" s="289">
        <f>AF!D69</f>
        <v>0</v>
      </c>
      <c r="M70" s="388" t="str">
        <f t="shared" si="7"/>
        <v>Pas besoin de devis</v>
      </c>
      <c r="N70" s="388"/>
      <c r="O70" s="284">
        <f>AF!G69</f>
        <v>0</v>
      </c>
      <c r="P70" s="285" t="str">
        <f>'2-Je choisis mes actions'!G74</f>
        <v/>
      </c>
    </row>
    <row r="71" spans="2:16" ht="30" hidden="1" customHeight="1" x14ac:dyDescent="0.25">
      <c r="B71" s="288"/>
      <c r="C71" s="338" t="str">
        <f>AF!A70</f>
        <v xml:space="preserve">Remplacement d’équipements frigorifiques commerciaux peu performants par des équipements neufs à fluides frigorigènes ayant moins d’impact sur le changement climatique </v>
      </c>
      <c r="D71" s="338"/>
      <c r="E71" s="338"/>
      <c r="F71" s="338"/>
      <c r="G71" s="338"/>
      <c r="H71" s="338"/>
      <c r="I71" s="338"/>
      <c r="J71" s="338"/>
      <c r="K71" s="339"/>
      <c r="L71" s="289">
        <f>AF!D70</f>
        <v>0</v>
      </c>
      <c r="M71" s="388" t="str">
        <f t="shared" si="7"/>
        <v>Pas besoin de devis</v>
      </c>
      <c r="N71" s="388"/>
      <c r="O71" s="284">
        <f>AF!G70</f>
        <v>0</v>
      </c>
      <c r="P71" s="285" t="str">
        <f>'2-Je choisis mes actions'!G75</f>
        <v/>
      </c>
    </row>
    <row r="72" spans="2:16" hidden="1" x14ac:dyDescent="0.25">
      <c r="B72" s="288"/>
      <c r="C72" s="338" t="str">
        <f>AF!A71</f>
        <v>Installation de froid commercial centralisée au CO2 avec récupération de chaleur</v>
      </c>
      <c r="D72" s="338"/>
      <c r="E72" s="338"/>
      <c r="F72" s="338"/>
      <c r="G72" s="338"/>
      <c r="H72" s="338"/>
      <c r="I72" s="338"/>
      <c r="J72" s="338"/>
      <c r="K72" s="339"/>
      <c r="L72" s="289">
        <f>AF!D71</f>
        <v>0</v>
      </c>
      <c r="M72" s="388" t="str">
        <f t="shared" si="7"/>
        <v>Pas besoin de devis</v>
      </c>
      <c r="N72" s="388"/>
      <c r="O72" s="284">
        <f>AF!G71</f>
        <v>0</v>
      </c>
      <c r="P72" s="285" t="str">
        <f>'2-Je choisis mes actions'!G76</f>
        <v/>
      </c>
    </row>
    <row r="73" spans="2:16" hidden="1" x14ac:dyDescent="0.25">
      <c r="B73" s="288"/>
      <c r="C73" s="338" t="str">
        <f>AF!A72</f>
        <v>Isolation de combles perdus</v>
      </c>
      <c r="D73" s="338"/>
      <c r="E73" s="338"/>
      <c r="F73" s="338"/>
      <c r="G73" s="338"/>
      <c r="H73" s="338"/>
      <c r="I73" s="338"/>
      <c r="J73" s="338"/>
      <c r="K73" s="339"/>
      <c r="L73" s="289">
        <f>AF!D72</f>
        <v>0</v>
      </c>
      <c r="M73" s="388" t="str">
        <f t="shared" si="7"/>
        <v>Pas besoin de devis</v>
      </c>
      <c r="N73" s="388"/>
      <c r="O73" s="284">
        <f>AF!G72</f>
        <v>0</v>
      </c>
      <c r="P73" s="285" t="str">
        <f>'2-Je choisis mes actions'!G80</f>
        <v/>
      </c>
    </row>
    <row r="74" spans="2:16" hidden="1" x14ac:dyDescent="0.25">
      <c r="B74" s="288"/>
      <c r="C74" s="338" t="str">
        <f>AF!A73</f>
        <v>Isolation des rampants de toiture et plafonds de combles</v>
      </c>
      <c r="D74" s="338"/>
      <c r="E74" s="338"/>
      <c r="F74" s="338"/>
      <c r="G74" s="338"/>
      <c r="H74" s="338"/>
      <c r="I74" s="338"/>
      <c r="J74" s="338"/>
      <c r="K74" s="339"/>
      <c r="L74" s="289">
        <f>AF!D73</f>
        <v>0</v>
      </c>
      <c r="M74" s="388" t="str">
        <f t="shared" si="7"/>
        <v>Pas besoin de devis</v>
      </c>
      <c r="N74" s="388"/>
      <c r="O74" s="284">
        <f>AF!G73</f>
        <v>0</v>
      </c>
      <c r="P74" s="285" t="str">
        <f>'2-Je choisis mes actions'!G81</f>
        <v/>
      </c>
    </row>
    <row r="75" spans="2:16" hidden="1" x14ac:dyDescent="0.25">
      <c r="B75" s="288"/>
      <c r="C75" s="338" t="str">
        <f>AF!A74</f>
        <v>Isolation des murs par l'intérieur</v>
      </c>
      <c r="D75" s="338"/>
      <c r="E75" s="338"/>
      <c r="F75" s="338"/>
      <c r="G75" s="338"/>
      <c r="H75" s="338"/>
      <c r="I75" s="338"/>
      <c r="J75" s="338"/>
      <c r="K75" s="339"/>
      <c r="L75" s="289">
        <f>AF!D74</f>
        <v>0</v>
      </c>
      <c r="M75" s="388" t="str">
        <f t="shared" si="7"/>
        <v>Pas besoin de devis</v>
      </c>
      <c r="N75" s="388"/>
      <c r="O75" s="284">
        <f>AF!G74</f>
        <v>0</v>
      </c>
      <c r="P75" s="285" t="str">
        <f>'2-Je choisis mes actions'!G82</f>
        <v/>
      </c>
    </row>
    <row r="76" spans="2:16" hidden="1" x14ac:dyDescent="0.25">
      <c r="B76" s="288"/>
      <c r="C76" s="338" t="str">
        <f>AF!A75</f>
        <v>Isolation des murs par l'extérieur</v>
      </c>
      <c r="D76" s="338"/>
      <c r="E76" s="338"/>
      <c r="F76" s="338"/>
      <c r="G76" s="338"/>
      <c r="H76" s="338"/>
      <c r="I76" s="338"/>
      <c r="J76" s="338"/>
      <c r="K76" s="339"/>
      <c r="L76" s="289">
        <f>AF!D75</f>
        <v>0</v>
      </c>
      <c r="M76" s="388" t="str">
        <f t="shared" si="7"/>
        <v>Pas besoin de devis</v>
      </c>
      <c r="N76" s="388"/>
      <c r="O76" s="284">
        <f>AF!G75</f>
        <v>0</v>
      </c>
      <c r="P76" s="285" t="str">
        <f>'2-Je choisis mes actions'!G83</f>
        <v/>
      </c>
    </row>
    <row r="77" spans="2:16" hidden="1" x14ac:dyDescent="0.25">
      <c r="B77" s="288"/>
      <c r="C77" s="338" t="str">
        <f>AF!A76</f>
        <v>Isolation des toitures-terrasses</v>
      </c>
      <c r="D77" s="338"/>
      <c r="E77" s="338"/>
      <c r="F77" s="338"/>
      <c r="G77" s="338"/>
      <c r="H77" s="338"/>
      <c r="I77" s="338"/>
      <c r="J77" s="338"/>
      <c r="K77" s="339"/>
      <c r="L77" s="289">
        <f>AF!D76</f>
        <v>0</v>
      </c>
      <c r="M77" s="388" t="str">
        <f t="shared" si="7"/>
        <v>Pas besoin de devis</v>
      </c>
      <c r="N77" s="388"/>
      <c r="O77" s="284">
        <f>AF!G76</f>
        <v>0</v>
      </c>
      <c r="P77" s="285" t="str">
        <f>'2-Je choisis mes actions'!G84</f>
        <v/>
      </c>
    </row>
    <row r="78" spans="2:16" hidden="1" x14ac:dyDescent="0.25">
      <c r="B78" s="288"/>
      <c r="C78" s="338" t="str">
        <f>AF!A77</f>
        <v>Ventilation mécanique double flux</v>
      </c>
      <c r="D78" s="338"/>
      <c r="E78" s="338"/>
      <c r="F78" s="338"/>
      <c r="G78" s="338"/>
      <c r="H78" s="338"/>
      <c r="I78" s="338"/>
      <c r="J78" s="338"/>
      <c r="K78" s="339"/>
      <c r="L78" s="289">
        <f>AF!D77</f>
        <v>0</v>
      </c>
      <c r="M78" s="388" t="str">
        <f t="shared" si="7"/>
        <v>Pas besoin de devis</v>
      </c>
      <c r="N78" s="388"/>
      <c r="O78" s="284">
        <f>AF!G77</f>
        <v>0</v>
      </c>
      <c r="P78" s="285" t="str">
        <f>'2-Je choisis mes actions'!G85</f>
        <v/>
      </c>
    </row>
    <row r="79" spans="2:16" hidden="1" x14ac:dyDescent="0.25">
      <c r="B79" s="288"/>
      <c r="C79" s="338" t="str">
        <f>AF!A78</f>
        <v>Mise en place d’un système de gestion technique du bâtiment (GTB) de classe B ou A</v>
      </c>
      <c r="D79" s="338"/>
      <c r="E79" s="338"/>
      <c r="F79" s="338"/>
      <c r="G79" s="338"/>
      <c r="H79" s="338"/>
      <c r="I79" s="338"/>
      <c r="J79" s="338"/>
      <c r="K79" s="339"/>
      <c r="L79" s="289">
        <f>AF!D78</f>
        <v>0</v>
      </c>
      <c r="M79" s="388" t="str">
        <f t="shared" si="7"/>
        <v>Pas besoin de devis</v>
      </c>
      <c r="N79" s="388"/>
      <c r="O79" s="284">
        <f>AF!G78</f>
        <v>0</v>
      </c>
      <c r="P79" s="285" t="str">
        <f>'2-Je choisis mes actions'!G86</f>
        <v/>
      </c>
    </row>
    <row r="80" spans="2:16" hidden="1" x14ac:dyDescent="0.25">
      <c r="B80" s="288"/>
      <c r="C80" s="338" t="str">
        <f>AF!A79</f>
        <v>Géothermie sur champ de sondes et géostructures énergétiques</v>
      </c>
      <c r="D80" s="338"/>
      <c r="E80" s="338"/>
      <c r="F80" s="338"/>
      <c r="G80" s="338"/>
      <c r="H80" s="338"/>
      <c r="I80" s="338"/>
      <c r="J80" s="338"/>
      <c r="K80" s="339"/>
      <c r="L80" s="289">
        <f>AF!D79+AF!D144</f>
        <v>0</v>
      </c>
      <c r="M80" s="388" t="str">
        <f t="shared" si="7"/>
        <v>Pas besoin de devis</v>
      </c>
      <c r="N80" s="388"/>
      <c r="O80" s="284">
        <f>AF!G79+AF!G144</f>
        <v>0</v>
      </c>
      <c r="P80" s="285" t="str">
        <f>'2-Je choisis mes actions'!G90</f>
        <v/>
      </c>
    </row>
    <row r="81" spans="2:16" hidden="1" x14ac:dyDescent="0.25">
      <c r="B81" s="288"/>
      <c r="C81" s="338" t="str">
        <f>AF!A80</f>
        <v>Géothermie sur eau de nappe, sur eau de mer et sur eaux usées</v>
      </c>
      <c r="D81" s="338"/>
      <c r="E81" s="338"/>
      <c r="F81" s="338"/>
      <c r="G81" s="338"/>
      <c r="H81" s="338"/>
      <c r="I81" s="338"/>
      <c r="J81" s="338"/>
      <c r="K81" s="339"/>
      <c r="L81" s="289">
        <f>AF!D80+AF!D145</f>
        <v>0</v>
      </c>
      <c r="M81" s="388" t="str">
        <f t="shared" si="7"/>
        <v>Pas besoin de devis</v>
      </c>
      <c r="N81" s="388"/>
      <c r="O81" s="284">
        <f>AF!G80+AF!G145</f>
        <v>0</v>
      </c>
      <c r="P81" s="285" t="str">
        <f>'2-Je choisis mes actions'!G91</f>
        <v/>
      </c>
    </row>
    <row r="82" spans="2:16" hidden="1" x14ac:dyDescent="0.25">
      <c r="B82" s="288"/>
      <c r="C82" s="338" t="str">
        <f>AF!A81</f>
        <v>Géocooling</v>
      </c>
      <c r="D82" s="338"/>
      <c r="E82" s="338"/>
      <c r="F82" s="338"/>
      <c r="G82" s="338"/>
      <c r="H82" s="338"/>
      <c r="I82" s="338"/>
      <c r="J82" s="338"/>
      <c r="K82" s="339"/>
      <c r="L82" s="289">
        <f>AF!D81+AF!D146</f>
        <v>0</v>
      </c>
      <c r="M82" s="388" t="str">
        <f t="shared" si="7"/>
        <v>Pas besoin de devis</v>
      </c>
      <c r="N82" s="388"/>
      <c r="O82" s="284">
        <f>AF!G81+AF!G146</f>
        <v>0</v>
      </c>
      <c r="P82" s="285" t="str">
        <f>'2-Je choisis mes actions'!G92</f>
        <v/>
      </c>
    </row>
    <row r="83" spans="2:16" hidden="1" x14ac:dyDescent="0.25">
      <c r="B83" s="288"/>
      <c r="C83" s="338" t="str">
        <f>AF!A82</f>
        <v>Pompe à chaleur (PAC) solarothermique</v>
      </c>
      <c r="D83" s="338"/>
      <c r="E83" s="338"/>
      <c r="F83" s="338"/>
      <c r="G83" s="338"/>
      <c r="H83" s="338"/>
      <c r="I83" s="338"/>
      <c r="J83" s="338"/>
      <c r="K83" s="339"/>
      <c r="L83" s="289">
        <f>AF!D82+AF!D147</f>
        <v>0</v>
      </c>
      <c r="M83" s="388" t="str">
        <f t="shared" si="7"/>
        <v>Pas besoin de devis</v>
      </c>
      <c r="N83" s="388"/>
      <c r="O83" s="284">
        <f>AF!G82+AF!G147</f>
        <v>0</v>
      </c>
      <c r="P83" s="285" t="str">
        <f>'2-Je choisis mes actions'!G93</f>
        <v/>
      </c>
    </row>
    <row r="84" spans="2:16" hidden="1" x14ac:dyDescent="0.25">
      <c r="B84" s="288"/>
      <c r="C84" s="338" t="str">
        <f>AF!A83</f>
        <v>Solaire thermique</v>
      </c>
      <c r="D84" s="338"/>
      <c r="E84" s="338"/>
      <c r="F84" s="338"/>
      <c r="G84" s="338"/>
      <c r="H84" s="338"/>
      <c r="I84" s="338"/>
      <c r="J84" s="338"/>
      <c r="K84" s="339"/>
      <c r="L84" s="289">
        <f>AF!D83+AF!D148</f>
        <v>0</v>
      </c>
      <c r="M84" s="388" t="str">
        <f t="shared" si="7"/>
        <v>Pas besoin de devis</v>
      </c>
      <c r="N84" s="388"/>
      <c r="O84" s="284">
        <f>AF!G83+AF!G148</f>
        <v>0</v>
      </c>
      <c r="P84" s="285" t="str">
        <f>'2-Je choisis mes actions'!G94</f>
        <v/>
      </c>
    </row>
    <row r="85" spans="2:16" hidden="1" x14ac:dyDescent="0.25">
      <c r="B85" s="288"/>
      <c r="C85" s="338" t="str">
        <f>AF!A84</f>
        <v>Raccordement à un réseau de chaleur ou à un réseau de froid</v>
      </c>
      <c r="D85" s="338"/>
      <c r="E85" s="338"/>
      <c r="F85" s="338"/>
      <c r="G85" s="338"/>
      <c r="H85" s="338"/>
      <c r="I85" s="338"/>
      <c r="J85" s="338"/>
      <c r="K85" s="339"/>
      <c r="L85" s="289">
        <f>AF!D84+AF!D149</f>
        <v>0</v>
      </c>
      <c r="M85" s="388" t="str">
        <f t="shared" si="7"/>
        <v>Pas besoin de devis</v>
      </c>
      <c r="N85" s="388"/>
      <c r="O85" s="284">
        <f>AF!G84+AF!G149</f>
        <v>0</v>
      </c>
      <c r="P85" s="285" t="str">
        <f>'2-Je choisis mes actions'!G95</f>
        <v/>
      </c>
    </row>
    <row r="86" spans="2:16" hidden="1" x14ac:dyDescent="0.25">
      <c r="B86" s="288"/>
      <c r="C86" s="338" t="str">
        <f>AF!A85</f>
        <v>Chaudière biomasse inférieure à 600 MWh par an</v>
      </c>
      <c r="D86" s="338"/>
      <c r="E86" s="338"/>
      <c r="F86" s="338"/>
      <c r="G86" s="338"/>
      <c r="H86" s="338"/>
      <c r="I86" s="338"/>
      <c r="J86" s="338"/>
      <c r="K86" s="339"/>
      <c r="L86" s="289">
        <f>AF!D85+AF!D150</f>
        <v>0</v>
      </c>
      <c r="M86" s="388" t="str">
        <f t="shared" si="7"/>
        <v>Pas besoin de devis</v>
      </c>
      <c r="N86" s="388"/>
      <c r="O86" s="284">
        <f>AF!G85+AF!G150</f>
        <v>0</v>
      </c>
      <c r="P86" s="285" t="str">
        <f>'2-Je choisis mes actions'!G96</f>
        <v/>
      </c>
    </row>
    <row r="87" spans="2:16" hidden="1" x14ac:dyDescent="0.25">
      <c r="B87" s="288"/>
      <c r="C87" s="338" t="str">
        <f>AF!A86</f>
        <v>Mise en place d’un Plan Déplacement Entreprise</v>
      </c>
      <c r="D87" s="338"/>
      <c r="E87" s="338"/>
      <c r="F87" s="338"/>
      <c r="G87" s="338"/>
      <c r="H87" s="338"/>
      <c r="I87" s="338"/>
      <c r="J87" s="338"/>
      <c r="K87" s="339"/>
      <c r="L87" s="289">
        <f>AF!D86</f>
        <v>0</v>
      </c>
      <c r="M87" s="388" t="str">
        <f t="shared" si="7"/>
        <v>Pas besoin de devis</v>
      </c>
      <c r="N87" s="388"/>
      <c r="O87" s="284">
        <f>AF!G86</f>
        <v>0</v>
      </c>
      <c r="P87" s="285" t="str">
        <f>'2-Je choisis mes actions'!G100</f>
        <v/>
      </c>
    </row>
    <row r="88" spans="2:16" hidden="1" x14ac:dyDescent="0.25">
      <c r="B88" s="288"/>
      <c r="C88" s="338" t="str">
        <f>AF!A87</f>
        <v>Diagnostic Mobilipro sur les flottes de véhicules d’entreprises</v>
      </c>
      <c r="D88" s="338"/>
      <c r="E88" s="338"/>
      <c r="F88" s="338"/>
      <c r="G88" s="338"/>
      <c r="H88" s="338"/>
      <c r="I88" s="338"/>
      <c r="J88" s="338"/>
      <c r="K88" s="339"/>
      <c r="L88" s="289">
        <f>AF!D87</f>
        <v>0</v>
      </c>
      <c r="M88" s="388" t="str">
        <f t="shared" si="7"/>
        <v>Pas besoin de devis</v>
      </c>
      <c r="N88" s="388"/>
      <c r="O88" s="284">
        <f>AF!G87</f>
        <v>0</v>
      </c>
      <c r="P88" s="285" t="str">
        <f>'2-Je choisis mes actions'!G101</f>
        <v/>
      </c>
    </row>
    <row r="89" spans="2:16" ht="30" hidden="1" customHeight="1" x14ac:dyDescent="0.25">
      <c r="B89" s="288"/>
      <c r="C89" s="338" t="str">
        <f>AF!A88</f>
        <v>Remplacement d'un véhicule thermique par un véhicule électrique
Véhicule léger</v>
      </c>
      <c r="D89" s="338"/>
      <c r="E89" s="338"/>
      <c r="F89" s="338"/>
      <c r="G89" s="338"/>
      <c r="H89" s="338"/>
      <c r="I89" s="338"/>
      <c r="J89" s="338"/>
      <c r="K89" s="339"/>
      <c r="L89" s="289">
        <f>AF!D88</f>
        <v>0</v>
      </c>
      <c r="M89" s="388" t="str">
        <f t="shared" si="7"/>
        <v>Pas besoin de devis</v>
      </c>
      <c r="N89" s="388"/>
      <c r="O89" s="284">
        <f>AF!G88</f>
        <v>0</v>
      </c>
      <c r="P89" s="285" t="str">
        <f>'2-Je choisis mes actions'!G102</f>
        <v/>
      </c>
    </row>
    <row r="90" spans="2:16" ht="30" hidden="1" customHeight="1" x14ac:dyDescent="0.25">
      <c r="B90" s="288"/>
      <c r="C90" s="338" t="str">
        <f>AF!A89</f>
        <v>Remplacement d'un véhicule thermique par un véhicule électrique
Fourgonnette</v>
      </c>
      <c r="D90" s="338"/>
      <c r="E90" s="338"/>
      <c r="F90" s="338"/>
      <c r="G90" s="338"/>
      <c r="H90" s="338"/>
      <c r="I90" s="338"/>
      <c r="J90" s="338"/>
      <c r="K90" s="339"/>
      <c r="L90" s="289">
        <f>AF!D89</f>
        <v>0</v>
      </c>
      <c r="M90" s="388" t="str">
        <f t="shared" si="7"/>
        <v>Pas besoin de devis</v>
      </c>
      <c r="N90" s="388"/>
      <c r="O90" s="284">
        <f>AF!G89</f>
        <v>0</v>
      </c>
      <c r="P90" s="285" t="str">
        <f>'2-Je choisis mes actions'!G103</f>
        <v/>
      </c>
    </row>
    <row r="91" spans="2:16" ht="30" hidden="1" customHeight="1" x14ac:dyDescent="0.25">
      <c r="B91" s="288"/>
      <c r="C91" s="338" t="str">
        <f>AF!A90</f>
        <v>Remplacement d'un véhicule thermique par un véhicule électrique
Fourgon</v>
      </c>
      <c r="D91" s="338"/>
      <c r="E91" s="338"/>
      <c r="F91" s="338"/>
      <c r="G91" s="338"/>
      <c r="H91" s="338"/>
      <c r="I91" s="338"/>
      <c r="J91" s="338"/>
      <c r="K91" s="339"/>
      <c r="L91" s="289">
        <f>AF!D90</f>
        <v>0</v>
      </c>
      <c r="M91" s="388" t="str">
        <f t="shared" si="7"/>
        <v>Pas besoin de devis</v>
      </c>
      <c r="N91" s="388"/>
      <c r="O91" s="284">
        <f>AF!G90</f>
        <v>0</v>
      </c>
      <c r="P91" s="285" t="str">
        <f>'2-Je choisis mes actions'!G104</f>
        <v/>
      </c>
    </row>
    <row r="92" spans="2:16" ht="30" hidden="1" customHeight="1" x14ac:dyDescent="0.25">
      <c r="B92" s="288"/>
      <c r="C92" s="338" t="str">
        <f>AF!A91</f>
        <v>Remplacement d'un véhicule thermique par un véhicule GNV
Fourgon</v>
      </c>
      <c r="D92" s="338"/>
      <c r="E92" s="338"/>
      <c r="F92" s="338"/>
      <c r="G92" s="338"/>
      <c r="H92" s="338"/>
      <c r="I92" s="338"/>
      <c r="J92" s="338"/>
      <c r="K92" s="339"/>
      <c r="L92" s="289">
        <f>AF!D91</f>
        <v>0</v>
      </c>
      <c r="M92" s="388" t="str">
        <f t="shared" si="7"/>
        <v>Pas besoin de devis</v>
      </c>
      <c r="N92" s="388"/>
      <c r="O92" s="284">
        <f>AF!G91</f>
        <v>0</v>
      </c>
      <c r="P92" s="285" t="str">
        <f>'2-Je choisis mes actions'!G105</f>
        <v/>
      </c>
    </row>
    <row r="93" spans="2:16" ht="30" hidden="1" customHeight="1" x14ac:dyDescent="0.25">
      <c r="B93" s="288"/>
      <c r="C93" s="338">
        <f>AF!A92</f>
        <v>0</v>
      </c>
      <c r="D93" s="338"/>
      <c r="E93" s="338"/>
      <c r="F93" s="338"/>
      <c r="G93" s="338"/>
      <c r="H93" s="338"/>
      <c r="I93" s="338"/>
      <c r="J93" s="338"/>
      <c r="K93" s="339"/>
      <c r="L93" s="289">
        <f>AF!D92</f>
        <v>0</v>
      </c>
      <c r="M93" s="388" t="str">
        <f t="shared" si="7"/>
        <v>Pas besoin de devis</v>
      </c>
      <c r="N93" s="388"/>
      <c r="O93" s="284">
        <f>AF!G92</f>
        <v>0</v>
      </c>
      <c r="P93" s="285">
        <f>'2-Je choisis mes actions'!G106</f>
        <v>0</v>
      </c>
    </row>
    <row r="94" spans="2:16" hidden="1" x14ac:dyDescent="0.25">
      <c r="B94" s="288"/>
      <c r="C94" s="338" t="str">
        <f>AF!A93</f>
        <v>Transformation de fourgonnette à motorisation thermique en motorisation électrique (retrofit)</v>
      </c>
      <c r="D94" s="338"/>
      <c r="E94" s="338"/>
      <c r="F94" s="338"/>
      <c r="G94" s="338"/>
      <c r="H94" s="338"/>
      <c r="I94" s="338"/>
      <c r="J94" s="338"/>
      <c r="K94" s="339"/>
      <c r="L94" s="289">
        <f>AF!D93</f>
        <v>0</v>
      </c>
      <c r="M94" s="388" t="str">
        <f t="shared" si="7"/>
        <v>Pas besoin de devis</v>
      </c>
      <c r="N94" s="388"/>
      <c r="O94" s="284">
        <f>AF!G93</f>
        <v>0</v>
      </c>
      <c r="P94" s="285" t="str">
        <f>'2-Je choisis mes actions'!G107</f>
        <v/>
      </c>
    </row>
    <row r="95" spans="2:16" hidden="1" x14ac:dyDescent="0.25">
      <c r="B95" s="288"/>
      <c r="C95" s="338" t="str">
        <f>AF!A94</f>
        <v>Transformation des fourgon à motorisation thermique en motorisation électrique (retrofit)</v>
      </c>
      <c r="D95" s="338"/>
      <c r="E95" s="338"/>
      <c r="F95" s="338"/>
      <c r="G95" s="338"/>
      <c r="H95" s="338"/>
      <c r="I95" s="338"/>
      <c r="J95" s="338"/>
      <c r="K95" s="339"/>
      <c r="L95" s="289">
        <f>AF!D94</f>
        <v>0</v>
      </c>
      <c r="M95" s="388" t="str">
        <f t="shared" si="7"/>
        <v>Pas besoin de devis</v>
      </c>
      <c r="N95" s="388"/>
      <c r="O95" s="284">
        <f>AF!G94</f>
        <v>0</v>
      </c>
      <c r="P95" s="285" t="str">
        <f>'2-Je choisis mes actions'!G108</f>
        <v/>
      </c>
    </row>
    <row r="96" spans="2:16" hidden="1" x14ac:dyDescent="0.25">
      <c r="B96" s="288"/>
      <c r="C96" s="338" t="str">
        <f>AF!A95</f>
        <v>Transformation des  poids lourds à motorisation thermique en motorisation électrique (retrofit)</v>
      </c>
      <c r="D96" s="338"/>
      <c r="E96" s="338"/>
      <c r="F96" s="338"/>
      <c r="G96" s="338"/>
      <c r="H96" s="338"/>
      <c r="I96" s="338"/>
      <c r="J96" s="338"/>
      <c r="K96" s="339"/>
      <c r="L96" s="289">
        <f>AF!D95</f>
        <v>0</v>
      </c>
      <c r="M96" s="388" t="str">
        <f t="shared" si="7"/>
        <v>Pas besoin de devis</v>
      </c>
      <c r="N96" s="388"/>
      <c r="O96" s="284">
        <f>AF!G95</f>
        <v>0</v>
      </c>
      <c r="P96" s="285" t="str">
        <f>'2-Je choisis mes actions'!G109</f>
        <v/>
      </c>
    </row>
    <row r="97" spans="2:16" hidden="1" x14ac:dyDescent="0.25">
      <c r="B97" s="288"/>
      <c r="C97" s="338" t="str">
        <f>AF!A96</f>
        <v xml:space="preserve">Véhicule utilitaire léger frigorifique neuf  : achat d’un groupe frigorifique électrique </v>
      </c>
      <c r="D97" s="338"/>
      <c r="E97" s="338"/>
      <c r="F97" s="338"/>
      <c r="G97" s="338"/>
      <c r="H97" s="338"/>
      <c r="I97" s="338"/>
      <c r="J97" s="338"/>
      <c r="K97" s="339"/>
      <c r="L97" s="289">
        <f>AF!D96</f>
        <v>0</v>
      </c>
      <c r="M97" s="388" t="str">
        <f t="shared" si="7"/>
        <v>Pas besoin de devis</v>
      </c>
      <c r="N97" s="388"/>
      <c r="O97" s="284">
        <f>AF!G96</f>
        <v>0</v>
      </c>
      <c r="P97" s="285" t="str">
        <f>'2-Je choisis mes actions'!G110</f>
        <v/>
      </c>
    </row>
    <row r="98" spans="2:16" ht="30" hidden="1" customHeight="1" x14ac:dyDescent="0.25">
      <c r="B98" s="288"/>
      <c r="C98" s="338" t="str">
        <f>AF!A97</f>
        <v>Porteur ou semi-remorque frigorifique neuf : achat d’un groupe frigorifique complet (hors groupes frigorifiques autonomes Diesel)</v>
      </c>
      <c r="D98" s="338"/>
      <c r="E98" s="338"/>
      <c r="F98" s="338"/>
      <c r="G98" s="338"/>
      <c r="H98" s="338"/>
      <c r="I98" s="338"/>
      <c r="J98" s="338"/>
      <c r="K98" s="339"/>
      <c r="L98" s="289">
        <f>AF!D97</f>
        <v>0</v>
      </c>
      <c r="M98" s="388" t="str">
        <f t="shared" si="7"/>
        <v>Pas besoin de devis</v>
      </c>
      <c r="N98" s="388"/>
      <c r="O98" s="284">
        <f>AF!G97</f>
        <v>0</v>
      </c>
      <c r="P98" s="285" t="str">
        <f>'2-Je choisis mes actions'!G111</f>
        <v/>
      </c>
    </row>
    <row r="99" spans="2:16" hidden="1" x14ac:dyDescent="0.25">
      <c r="B99" s="288"/>
      <c r="C99" s="338" t="str">
        <f>AF!A98</f>
        <v>Amélioration d’un système frigorifique sur un véhicule neuf ou existant</v>
      </c>
      <c r="D99" s="338"/>
      <c r="E99" s="338"/>
      <c r="F99" s="338"/>
      <c r="G99" s="338"/>
      <c r="H99" s="338"/>
      <c r="I99" s="338"/>
      <c r="J99" s="338"/>
      <c r="K99" s="339"/>
      <c r="L99" s="289">
        <f>AF!D98</f>
        <v>0</v>
      </c>
      <c r="M99" s="388" t="str">
        <f t="shared" si="7"/>
        <v>Pas besoin de devis</v>
      </c>
      <c r="N99" s="388"/>
      <c r="O99" s="284">
        <f>AF!G98</f>
        <v>0</v>
      </c>
      <c r="P99" s="285" t="str">
        <f>'2-Je choisis mes actions'!G112</f>
        <v/>
      </c>
    </row>
    <row r="100" spans="2:16" hidden="1" x14ac:dyDescent="0.25">
      <c r="B100" s="288"/>
      <c r="C100" s="338" t="str">
        <f>AF!A99</f>
        <v>Vélo de service à assistance électrique : vélo de service ou flotte de vélo</v>
      </c>
      <c r="D100" s="338"/>
      <c r="E100" s="338"/>
      <c r="F100" s="338"/>
      <c r="G100" s="338"/>
      <c r="H100" s="338"/>
      <c r="I100" s="338"/>
      <c r="J100" s="338"/>
      <c r="K100" s="339"/>
      <c r="L100" s="289">
        <f>AF!D99</f>
        <v>0</v>
      </c>
      <c r="M100" s="388" t="str">
        <f t="shared" si="7"/>
        <v>Pas besoin de devis</v>
      </c>
      <c r="N100" s="388"/>
      <c r="O100" s="284">
        <f>AF!G99</f>
        <v>0</v>
      </c>
      <c r="P100" s="285" t="str">
        <f>'2-Je choisis mes actions'!G113</f>
        <v/>
      </c>
    </row>
    <row r="101" spans="2:16" hidden="1" x14ac:dyDescent="0.25">
      <c r="B101" s="288"/>
      <c r="C101" s="338" t="str">
        <f>AF!A100</f>
        <v>Vélo cargo électrique pour un usage professionnel</v>
      </c>
      <c r="D101" s="338"/>
      <c r="E101" s="338"/>
      <c r="F101" s="338"/>
      <c r="G101" s="338"/>
      <c r="H101" s="338"/>
      <c r="I101" s="338"/>
      <c r="J101" s="338"/>
      <c r="K101" s="339"/>
      <c r="L101" s="289">
        <f>AF!D100</f>
        <v>0</v>
      </c>
      <c r="M101" s="388" t="str">
        <f t="shared" si="7"/>
        <v>Pas besoin de devis</v>
      </c>
      <c r="N101" s="388"/>
      <c r="O101" s="284">
        <f>AF!G100</f>
        <v>0</v>
      </c>
      <c r="P101" s="285" t="str">
        <f>'2-Je choisis mes actions'!G114</f>
        <v/>
      </c>
    </row>
    <row r="102" spans="2:16" hidden="1" x14ac:dyDescent="0.25">
      <c r="B102" s="288"/>
      <c r="C102" s="338" t="str">
        <f>AF!A101</f>
        <v>Abris à vélo avec toit</v>
      </c>
      <c r="D102" s="338"/>
      <c r="E102" s="338"/>
      <c r="F102" s="338"/>
      <c r="G102" s="338"/>
      <c r="H102" s="338"/>
      <c r="I102" s="338"/>
      <c r="J102" s="338"/>
      <c r="K102" s="339"/>
      <c r="L102" s="289">
        <f>AF!D101</f>
        <v>0</v>
      </c>
      <c r="M102" s="388" t="str">
        <f t="shared" si="7"/>
        <v>Pas besoin de devis</v>
      </c>
      <c r="N102" s="388"/>
      <c r="O102" s="284">
        <f>AF!G101</f>
        <v>0</v>
      </c>
      <c r="P102" s="285" t="str">
        <f>'2-Je choisis mes actions'!G115</f>
        <v/>
      </c>
    </row>
    <row r="103" spans="2:16" hidden="1" x14ac:dyDescent="0.25">
      <c r="B103" s="288"/>
      <c r="C103" s="338" t="str">
        <f>AF!A102</f>
        <v>Etude de dimensionnement transport durable</v>
      </c>
      <c r="D103" s="338"/>
      <c r="E103" s="338"/>
      <c r="F103" s="338"/>
      <c r="G103" s="338"/>
      <c r="H103" s="338"/>
      <c r="I103" s="338"/>
      <c r="J103" s="338"/>
      <c r="K103" s="339"/>
      <c r="L103" s="289">
        <f>AF!D102</f>
        <v>0</v>
      </c>
      <c r="M103" s="388" t="str">
        <f t="shared" si="7"/>
        <v>Pas besoin de devis</v>
      </c>
      <c r="N103" s="388"/>
      <c r="O103" s="284">
        <f>AF!G102</f>
        <v>0</v>
      </c>
      <c r="P103" s="285" t="str">
        <f>'2-Je choisis mes actions'!G116</f>
        <v/>
      </c>
    </row>
    <row r="104" spans="2:16" hidden="1" x14ac:dyDescent="0.25">
      <c r="B104" s="288"/>
      <c r="C104" s="338" t="str">
        <f>AF!A103</f>
        <v>Etat des lieux et proposition pour trier les déchets de bois, papier/carton, métaux, verre et plastiques ainsi que les fractions minérales et le plâtre</v>
      </c>
      <c r="D104" s="338"/>
      <c r="E104" s="338"/>
      <c r="F104" s="338"/>
      <c r="G104" s="338"/>
      <c r="H104" s="338"/>
      <c r="I104" s="338"/>
      <c r="J104" s="338"/>
      <c r="K104" s="339"/>
      <c r="L104" s="289">
        <f>AF!D103</f>
        <v>0</v>
      </c>
      <c r="M104" s="388" t="str">
        <f t="shared" si="7"/>
        <v>Pas besoin de devis</v>
      </c>
      <c r="N104" s="388"/>
      <c r="O104" s="284">
        <f>AF!G103</f>
        <v>0</v>
      </c>
      <c r="P104" s="285" t="str">
        <f>'2-Je choisis mes actions'!G120</f>
        <v/>
      </c>
    </row>
    <row r="105" spans="2:16" hidden="1" x14ac:dyDescent="0.25">
      <c r="B105" s="288"/>
      <c r="C105" s="338" t="str">
        <f>AF!A104</f>
        <v>Analyse de process pour la prévention des déchets (méthode Comptabilité des flux de matière)</v>
      </c>
      <c r="D105" s="338"/>
      <c r="E105" s="338"/>
      <c r="F105" s="338"/>
      <c r="G105" s="338"/>
      <c r="H105" s="338"/>
      <c r="I105" s="338"/>
      <c r="J105" s="338"/>
      <c r="K105" s="339"/>
      <c r="L105" s="289">
        <f>AF!D104</f>
        <v>0</v>
      </c>
      <c r="M105" s="388" t="str">
        <f t="shared" si="7"/>
        <v>Pas besoin de devis</v>
      </c>
      <c r="N105" s="388"/>
      <c r="O105" s="284">
        <f>AF!G104</f>
        <v>0</v>
      </c>
      <c r="P105" s="285" t="str">
        <f>'2-Je choisis mes actions'!G121</f>
        <v/>
      </c>
    </row>
    <row r="106" spans="2:16" hidden="1" x14ac:dyDescent="0.25">
      <c r="B106" s="288"/>
      <c r="C106" s="338" t="str">
        <f>AF!A105</f>
        <v>Diagnostic pour réduire les emballages ou remplacer des emballages plastiques par d’autres</v>
      </c>
      <c r="D106" s="338"/>
      <c r="E106" s="338"/>
      <c r="F106" s="338"/>
      <c r="G106" s="338"/>
      <c r="H106" s="338"/>
      <c r="I106" s="338"/>
      <c r="J106" s="338"/>
      <c r="K106" s="339"/>
      <c r="L106" s="289">
        <f>AF!D105</f>
        <v>0</v>
      </c>
      <c r="M106" s="388" t="str">
        <f t="shared" si="7"/>
        <v>Pas besoin de devis</v>
      </c>
      <c r="N106" s="388"/>
      <c r="O106" s="284">
        <f>AF!G105</f>
        <v>0</v>
      </c>
      <c r="P106" s="285" t="str">
        <f>'2-Je choisis mes actions'!G122</f>
        <v/>
      </c>
    </row>
    <row r="107" spans="2:16" hidden="1" x14ac:dyDescent="0.25">
      <c r="B107" s="288"/>
      <c r="C107" s="338" t="str">
        <f>AF!A106</f>
        <v>Soutien aux réparateurs : logiciels, progiciels et outils de réparation</v>
      </c>
      <c r="D107" s="338"/>
      <c r="E107" s="338"/>
      <c r="F107" s="338"/>
      <c r="G107" s="338"/>
      <c r="H107" s="338"/>
      <c r="I107" s="338"/>
      <c r="J107" s="338"/>
      <c r="K107" s="339"/>
      <c r="L107" s="289">
        <f>AF!D106</f>
        <v>0</v>
      </c>
      <c r="M107" s="388" t="str">
        <f t="shared" si="7"/>
        <v>Pas besoin de devis</v>
      </c>
      <c r="N107" s="388"/>
      <c r="O107" s="284">
        <f>AF!G106</f>
        <v>0</v>
      </c>
      <c r="P107" s="285" t="str">
        <f>'2-Je choisis mes actions'!G123</f>
        <v/>
      </c>
    </row>
    <row r="108" spans="2:16" hidden="1" x14ac:dyDescent="0.25">
      <c r="B108" s="288"/>
      <c r="C108" s="338" t="str">
        <f>AF!A107</f>
        <v>Bilan des matières entrantes dans et sortantes de l’entreprise (méthode Bilan matière)</v>
      </c>
      <c r="D108" s="338"/>
      <c r="E108" s="338"/>
      <c r="F108" s="338"/>
      <c r="G108" s="338"/>
      <c r="H108" s="338"/>
      <c r="I108" s="338"/>
      <c r="J108" s="338"/>
      <c r="K108" s="339"/>
      <c r="L108" s="289">
        <f>AF!D107</f>
        <v>0</v>
      </c>
      <c r="M108" s="388" t="str">
        <f t="shared" si="7"/>
        <v>Pas besoin de devis</v>
      </c>
      <c r="N108" s="388"/>
      <c r="O108" s="284">
        <f>AF!G107</f>
        <v>0</v>
      </c>
      <c r="P108" s="285" t="str">
        <f>'2-Je choisis mes actions'!G124</f>
        <v/>
      </c>
    </row>
    <row r="109" spans="2:16" hidden="1" x14ac:dyDescent="0.25">
      <c r="B109" s="288"/>
      <c r="C109" s="338" t="str">
        <f>AF!A108</f>
        <v>Récupération des eaux de pluie</v>
      </c>
      <c r="D109" s="338"/>
      <c r="E109" s="338"/>
      <c r="F109" s="338"/>
      <c r="G109" s="338"/>
      <c r="H109" s="338"/>
      <c r="I109" s="338"/>
      <c r="J109" s="338"/>
      <c r="K109" s="339"/>
      <c r="L109" s="289">
        <f>AF!D108</f>
        <v>0</v>
      </c>
      <c r="M109" s="388" t="str">
        <f t="shared" si="7"/>
        <v>Pas besoin de devis</v>
      </c>
      <c r="N109" s="388"/>
      <c r="O109" s="284">
        <f>AF!G108</f>
        <v>0</v>
      </c>
      <c r="P109" s="285" t="str">
        <f>'2-Je choisis mes actions'!G125</f>
        <v/>
      </c>
    </row>
    <row r="110" spans="2:16" hidden="1" x14ac:dyDescent="0.25">
      <c r="B110" s="288"/>
      <c r="C110" s="338" t="str">
        <f>AF!A109</f>
        <v>Compacteurs mécanique (cartons…) et/ou compacteur mécanique à balle (plastiques) et/ou broyeurs de végétaux</v>
      </c>
      <c r="D110" s="338"/>
      <c r="E110" s="338"/>
      <c r="F110" s="338"/>
      <c r="G110" s="338"/>
      <c r="H110" s="338"/>
      <c r="I110" s="338"/>
      <c r="J110" s="338"/>
      <c r="K110" s="339"/>
      <c r="L110" s="289">
        <f>AF!D109</f>
        <v>0</v>
      </c>
      <c r="M110" s="388" t="str">
        <f t="shared" si="7"/>
        <v>Pas besoin de devis</v>
      </c>
      <c r="N110" s="388"/>
      <c r="O110" s="284">
        <f>AF!G109</f>
        <v>0</v>
      </c>
      <c r="P110" s="285" t="str">
        <f>'2-Je choisis mes actions'!G126</f>
        <v/>
      </c>
    </row>
    <row r="111" spans="2:16" hidden="1" x14ac:dyDescent="0.25">
      <c r="B111" s="288"/>
      <c r="C111" s="338" t="str">
        <f>AF!A110</f>
        <v>Concasseur mobile (déchets intertes du BTP)</v>
      </c>
      <c r="D111" s="338"/>
      <c r="E111" s="338"/>
      <c r="F111" s="338"/>
      <c r="G111" s="338"/>
      <c r="H111" s="338"/>
      <c r="I111" s="338"/>
      <c r="J111" s="338"/>
      <c r="K111" s="339"/>
      <c r="L111" s="289">
        <f>AF!D110</f>
        <v>0</v>
      </c>
      <c r="M111" s="388" t="str">
        <f t="shared" si="7"/>
        <v>Pas besoin de devis</v>
      </c>
      <c r="N111" s="388"/>
      <c r="O111" s="284">
        <f>AF!G110</f>
        <v>0</v>
      </c>
      <c r="P111" s="285" t="str">
        <f>'2-Je choisis mes actions'!G127</f>
        <v/>
      </c>
    </row>
    <row r="112" spans="2:16" hidden="1" x14ac:dyDescent="0.25">
      <c r="B112" s="288"/>
      <c r="C112" s="338" t="str">
        <f>AF!A111</f>
        <v>Préparation des biodéchets : mise en place du tri, pré-collecte, formation du personnel, signalétique</v>
      </c>
      <c r="D112" s="338"/>
      <c r="E112" s="338"/>
      <c r="F112" s="338"/>
      <c r="G112" s="338"/>
      <c r="H112" s="338"/>
      <c r="I112" s="338"/>
      <c r="J112" s="338"/>
      <c r="K112" s="339"/>
      <c r="L112" s="289">
        <f>AF!D111</f>
        <v>0</v>
      </c>
      <c r="M112" s="388" t="str">
        <f t="shared" ref="M112:M125" si="8">IF(P112="Oui","Devis à joindre","Pas besoin de devis")</f>
        <v>Pas besoin de devis</v>
      </c>
      <c r="N112" s="388"/>
      <c r="O112" s="284">
        <f>AF!G111</f>
        <v>0</v>
      </c>
      <c r="P112" s="285" t="str">
        <f>'2-Je choisis mes actions'!G128</f>
        <v/>
      </c>
    </row>
    <row r="113" spans="2:16" hidden="1" x14ac:dyDescent="0.25">
      <c r="B113" s="288"/>
      <c r="C113" s="338" t="str">
        <f>AF!A112</f>
        <v>Composteur en bac pour biodéchets</v>
      </c>
      <c r="D113" s="338"/>
      <c r="E113" s="338"/>
      <c r="F113" s="338"/>
      <c r="G113" s="338"/>
      <c r="H113" s="338"/>
      <c r="I113" s="338"/>
      <c r="J113" s="338"/>
      <c r="K113" s="339"/>
      <c r="L113" s="289">
        <f>AF!D112</f>
        <v>0</v>
      </c>
      <c r="M113" s="388" t="str">
        <f t="shared" si="8"/>
        <v>Pas besoin de devis</v>
      </c>
      <c r="N113" s="388"/>
      <c r="O113" s="284">
        <f>AF!G112</f>
        <v>0</v>
      </c>
      <c r="P113" s="285" t="str">
        <f>'2-Je choisis mes actions'!G129</f>
        <v/>
      </c>
    </row>
    <row r="114" spans="2:16" hidden="1" x14ac:dyDescent="0.25">
      <c r="B114" s="288"/>
      <c r="C114" s="338" t="str">
        <f>AF!A113</f>
        <v>Pavillon de compostage pour biodéchets</v>
      </c>
      <c r="D114" s="338"/>
      <c r="E114" s="338"/>
      <c r="F114" s="338"/>
      <c r="G114" s="338"/>
      <c r="H114" s="338"/>
      <c r="I114" s="338"/>
      <c r="J114" s="338"/>
      <c r="K114" s="339"/>
      <c r="L114" s="289">
        <f>AF!D113</f>
        <v>0</v>
      </c>
      <c r="M114" s="388" t="str">
        <f t="shared" si="8"/>
        <v>Pas besoin de devis</v>
      </c>
      <c r="N114" s="388"/>
      <c r="O114" s="284">
        <f>AF!G113</f>
        <v>0</v>
      </c>
      <c r="P114" s="285" t="str">
        <f>'2-Je choisis mes actions'!G130</f>
        <v/>
      </c>
    </row>
    <row r="115" spans="2:16" hidden="1" x14ac:dyDescent="0.25">
      <c r="B115" s="288"/>
      <c r="C115" s="338" t="str">
        <f>AF!A114</f>
        <v>Benne de stockage compartimentée pour le tri des déchets du bâtiment</v>
      </c>
      <c r="D115" s="338"/>
      <c r="E115" s="338"/>
      <c r="F115" s="338"/>
      <c r="G115" s="338"/>
      <c r="H115" s="338"/>
      <c r="I115" s="338"/>
      <c r="J115" s="338"/>
      <c r="K115" s="339"/>
      <c r="L115" s="289">
        <f>AF!D114</f>
        <v>0</v>
      </c>
      <c r="M115" s="388" t="str">
        <f t="shared" si="8"/>
        <v>Pas besoin de devis</v>
      </c>
      <c r="N115" s="388"/>
      <c r="O115" s="284">
        <f>AF!G114</f>
        <v>0</v>
      </c>
      <c r="P115" s="285" t="str">
        <f>'2-Je choisis mes actions'!G131</f>
        <v/>
      </c>
    </row>
    <row r="116" spans="2:16" hidden="1" x14ac:dyDescent="0.25">
      <c r="B116" s="288"/>
      <c r="C116" s="338" t="str">
        <f>AF!A115</f>
        <v>Contenants de type caisse-palettes ou futs (par lot de 7) pour les déchets du bâtiment</v>
      </c>
      <c r="D116" s="338"/>
      <c r="E116" s="338"/>
      <c r="F116" s="338"/>
      <c r="G116" s="338"/>
      <c r="H116" s="338"/>
      <c r="I116" s="338"/>
      <c r="J116" s="338"/>
      <c r="K116" s="339"/>
      <c r="L116" s="289">
        <f>AF!D115</f>
        <v>0</v>
      </c>
      <c r="M116" s="388" t="str">
        <f t="shared" si="8"/>
        <v>Pas besoin de devis</v>
      </c>
      <c r="N116" s="388"/>
      <c r="O116" s="284">
        <f>AF!G115</f>
        <v>0</v>
      </c>
      <c r="P116" s="285" t="str">
        <f>'2-Je choisis mes actions'!G132</f>
        <v/>
      </c>
    </row>
    <row r="117" spans="2:16" hidden="1" x14ac:dyDescent="0.25">
      <c r="B117" s="288"/>
      <c r="C117" s="338" t="str">
        <f>AF!A116</f>
        <v>Contenants de type bacs à roulettes (par lot de 7) pour les déchets du bâtiment</v>
      </c>
      <c r="D117" s="338"/>
      <c r="E117" s="338"/>
      <c r="F117" s="338"/>
      <c r="G117" s="338"/>
      <c r="H117" s="338"/>
      <c r="I117" s="338"/>
      <c r="J117" s="338"/>
      <c r="K117" s="339"/>
      <c r="L117" s="289">
        <f>AF!D116</f>
        <v>0</v>
      </c>
      <c r="M117" s="388" t="str">
        <f t="shared" si="8"/>
        <v>Pas besoin de devis</v>
      </c>
      <c r="N117" s="388"/>
      <c r="O117" s="284">
        <f>AF!G116</f>
        <v>0</v>
      </c>
      <c r="P117" s="285" t="str">
        <f>'2-Je choisis mes actions'!G133</f>
        <v/>
      </c>
    </row>
    <row r="118" spans="2:16" ht="30" hidden="1" customHeight="1" x14ac:dyDescent="0.25">
      <c r="B118" s="288"/>
      <c r="C118" s="338" t="str">
        <f>AF!A117</f>
        <v>Contenants souples de type big-bags réutilisables (lot de 7) et portants pour maintien big-bags ouverts pour les déchets du bâtiment</v>
      </c>
      <c r="D118" s="338"/>
      <c r="E118" s="338"/>
      <c r="F118" s="338"/>
      <c r="G118" s="338"/>
      <c r="H118" s="338"/>
      <c r="I118" s="338"/>
      <c r="J118" s="338"/>
      <c r="K118" s="339"/>
      <c r="L118" s="289">
        <f>AF!D117</f>
        <v>0</v>
      </c>
      <c r="M118" s="388" t="str">
        <f t="shared" si="8"/>
        <v>Pas besoin de devis</v>
      </c>
      <c r="N118" s="388"/>
      <c r="O118" s="284">
        <f>AF!G117</f>
        <v>0</v>
      </c>
      <c r="P118" s="285" t="str">
        <f>'2-Je choisis mes actions'!G134</f>
        <v/>
      </c>
    </row>
    <row r="119" spans="2:16" hidden="1" x14ac:dyDescent="0.25">
      <c r="B119" s="288"/>
      <c r="C119" s="338" t="str">
        <f>AF!A118</f>
        <v>Etude de dimensionnement économie circulaire</v>
      </c>
      <c r="D119" s="338"/>
      <c r="E119" s="338"/>
      <c r="F119" s="338"/>
      <c r="G119" s="338"/>
      <c r="H119" s="338"/>
      <c r="I119" s="338"/>
      <c r="J119" s="338"/>
      <c r="K119" s="339"/>
      <c r="L119" s="289">
        <f>AF!D118</f>
        <v>0</v>
      </c>
      <c r="M119" s="388" t="str">
        <f t="shared" si="8"/>
        <v>Pas besoin de devis</v>
      </c>
      <c r="N119" s="388"/>
      <c r="O119" s="284">
        <f>AF!G118</f>
        <v>0</v>
      </c>
      <c r="P119" s="285" t="str">
        <f>'2-Je choisis mes actions'!G135</f>
        <v/>
      </c>
    </row>
    <row r="120" spans="2:16" hidden="1" x14ac:dyDescent="0.25">
      <c r="B120" s="288"/>
      <c r="C120" s="338" t="str">
        <f>AF!A119</f>
        <v>Premiers pas éco-conception</v>
      </c>
      <c r="D120" s="338"/>
      <c r="E120" s="338"/>
      <c r="F120" s="338"/>
      <c r="G120" s="338"/>
      <c r="H120" s="338"/>
      <c r="I120" s="338"/>
      <c r="J120" s="338"/>
      <c r="K120" s="339"/>
      <c r="L120" s="289">
        <f>AF!D119</f>
        <v>0</v>
      </c>
      <c r="M120" s="388" t="str">
        <f t="shared" si="8"/>
        <v>Pas besoin de devis</v>
      </c>
      <c r="N120" s="388"/>
      <c r="O120" s="284">
        <f>AF!G119</f>
        <v>0</v>
      </c>
      <c r="P120" s="285" t="str">
        <f>'2-Je choisis mes actions'!G139</f>
        <v/>
      </c>
    </row>
    <row r="121" spans="2:16" hidden="1" x14ac:dyDescent="0.25">
      <c r="B121" s="288"/>
      <c r="C121" s="338" t="str">
        <f>AF!A120</f>
        <v>Mise en œuvre d'un affichage environnemental pour les produits de l'entreprise</v>
      </c>
      <c r="D121" s="338"/>
      <c r="E121" s="338"/>
      <c r="F121" s="338"/>
      <c r="G121" s="338"/>
      <c r="H121" s="338"/>
      <c r="I121" s="338"/>
      <c r="J121" s="338"/>
      <c r="K121" s="339"/>
      <c r="L121" s="289">
        <f>AF!D120</f>
        <v>0</v>
      </c>
      <c r="M121" s="388" t="str">
        <f t="shared" si="8"/>
        <v>Pas besoin de devis</v>
      </c>
      <c r="N121" s="388"/>
      <c r="O121" s="284">
        <f>AF!G120</f>
        <v>0</v>
      </c>
      <c r="P121" s="285" t="str">
        <f>'2-Je choisis mes actions'!G140</f>
        <v/>
      </c>
    </row>
    <row r="122" spans="2:16" hidden="1" x14ac:dyDescent="0.25">
      <c r="B122" s="288"/>
      <c r="C122" s="338" t="str">
        <f>AF!A121</f>
        <v>Dispositif de vérification externe de l'affichage environnemental</v>
      </c>
      <c r="D122" s="338"/>
      <c r="E122" s="338"/>
      <c r="F122" s="338"/>
      <c r="G122" s="338"/>
      <c r="H122" s="338"/>
      <c r="I122" s="338"/>
      <c r="J122" s="338"/>
      <c r="K122" s="339"/>
      <c r="L122" s="289">
        <f>AF!D121</f>
        <v>0</v>
      </c>
      <c r="M122" s="388" t="str">
        <f t="shared" si="8"/>
        <v>Pas besoin de devis</v>
      </c>
      <c r="N122" s="388"/>
      <c r="O122" s="284">
        <f>AF!G121</f>
        <v>0</v>
      </c>
      <c r="P122" s="285" t="str">
        <f>'2-Je choisis mes actions'!G141</f>
        <v/>
      </c>
    </row>
    <row r="123" spans="2:16" hidden="1" x14ac:dyDescent="0.25">
      <c r="B123" s="288"/>
      <c r="C123" s="338" t="str">
        <f>AF!A122</f>
        <v>Mise en œuvre de l’Ecolabel Européen sur les produits ou les services de l'entreprise</v>
      </c>
      <c r="D123" s="338"/>
      <c r="E123" s="338"/>
      <c r="F123" s="338"/>
      <c r="G123" s="338"/>
      <c r="H123" s="338"/>
      <c r="I123" s="338"/>
      <c r="J123" s="338"/>
      <c r="K123" s="339"/>
      <c r="L123" s="289">
        <f>AF!D122</f>
        <v>0</v>
      </c>
      <c r="M123" s="388" t="str">
        <f t="shared" si="8"/>
        <v>Pas besoin de devis</v>
      </c>
      <c r="N123" s="388"/>
      <c r="O123" s="284">
        <f>AF!G122</f>
        <v>0</v>
      </c>
      <c r="P123" s="285" t="str">
        <f>'2-Je choisis mes actions'!G142</f>
        <v/>
      </c>
    </row>
    <row r="124" spans="2:16" hidden="1" x14ac:dyDescent="0.25">
      <c r="B124" s="288"/>
      <c r="C124" s="338" t="str">
        <f>AF!A123</f>
        <v>Certification écolabel européen de produits ou service</v>
      </c>
      <c r="D124" s="338"/>
      <c r="E124" s="338"/>
      <c r="F124" s="338"/>
      <c r="G124" s="338"/>
      <c r="H124" s="338"/>
      <c r="I124" s="338"/>
      <c r="J124" s="338"/>
      <c r="K124" s="339"/>
      <c r="L124" s="289">
        <f>AF!D123</f>
        <v>0</v>
      </c>
      <c r="M124" s="388" t="str">
        <f t="shared" si="8"/>
        <v>Pas besoin de devis</v>
      </c>
      <c r="N124" s="388"/>
      <c r="O124" s="284">
        <f>AF!G123</f>
        <v>0</v>
      </c>
      <c r="P124" s="285" t="str">
        <f>'2-Je choisis mes actions'!G143</f>
        <v/>
      </c>
    </row>
    <row r="125" spans="2:16" hidden="1" x14ac:dyDescent="0.25">
      <c r="B125" s="288"/>
      <c r="C125" s="338" t="str">
        <f>AF!A124</f>
        <v>Accompagnement à la labellisation "Numérique responsable"</v>
      </c>
      <c r="D125" s="338"/>
      <c r="E125" s="338"/>
      <c r="F125" s="338"/>
      <c r="G125" s="338"/>
      <c r="H125" s="338"/>
      <c r="I125" s="338"/>
      <c r="J125" s="338"/>
      <c r="K125" s="339"/>
      <c r="L125" s="289">
        <f>AF!D124</f>
        <v>0</v>
      </c>
      <c r="M125" s="388" t="str">
        <f t="shared" si="8"/>
        <v>Pas besoin de devis</v>
      </c>
      <c r="N125" s="388"/>
      <c r="O125" s="284">
        <f>AF!G124</f>
        <v>0</v>
      </c>
      <c r="P125" s="285" t="str">
        <f>'2-Je choisis mes actions'!G144</f>
        <v/>
      </c>
    </row>
    <row r="126" spans="2:16" x14ac:dyDescent="0.25">
      <c r="O126" s="284">
        <v>1</v>
      </c>
    </row>
    <row r="127" spans="2:16" ht="18.75" x14ac:dyDescent="0.25">
      <c r="B127" s="385" t="s">
        <v>105200</v>
      </c>
      <c r="C127" s="386"/>
      <c r="D127" s="386"/>
      <c r="E127" s="386"/>
      <c r="F127" s="386"/>
      <c r="G127" s="386"/>
      <c r="H127" s="386"/>
      <c r="I127" s="386"/>
      <c r="J127" s="386"/>
      <c r="K127" s="387"/>
      <c r="L127" s="391">
        <f>'2-Je choisis mes actions'!F172</f>
        <v>0</v>
      </c>
      <c r="M127" s="392"/>
      <c r="N127" s="393"/>
      <c r="O127" s="284">
        <v>1</v>
      </c>
    </row>
    <row r="129" spans="2:14" ht="35.25" customHeight="1" x14ac:dyDescent="0.25">
      <c r="B129" s="394" t="s">
        <v>105306</v>
      </c>
      <c r="C129" s="394"/>
      <c r="D129" s="394"/>
      <c r="E129" s="394"/>
      <c r="F129" s="394"/>
      <c r="G129" s="394"/>
      <c r="H129" s="394"/>
      <c r="I129" s="394"/>
      <c r="J129" s="394"/>
      <c r="K129" s="394"/>
      <c r="L129" s="394"/>
      <c r="M129" s="394"/>
      <c r="N129" s="394"/>
    </row>
  </sheetData>
  <sheetProtection algorithmName="SHA-512" hashValue="sgxa6IpEbuP98i6c2mAaeHYsD5ADR1hkrW7rqKEHR2uRz6pySY7GfCBRZxfV99OJKNvDOxZ6sQrZgVaj0mkXwg==" saltValue="/1vk69S6dGn6O5RDcAkB+Q==" spinCount="100000" sheet="1" objects="1" scenarios="1"/>
  <mergeCells count="225">
    <mergeCell ref="C51:K51"/>
    <mergeCell ref="M51:N51"/>
    <mergeCell ref="C52:K52"/>
    <mergeCell ref="M52:N52"/>
    <mergeCell ref="C27:K27"/>
    <mergeCell ref="M27:N27"/>
    <mergeCell ref="C28:K28"/>
    <mergeCell ref="M28:N28"/>
    <mergeCell ref="C24:K24"/>
    <mergeCell ref="M24:N24"/>
    <mergeCell ref="C49:K49"/>
    <mergeCell ref="M49:N49"/>
    <mergeCell ref="C50:K50"/>
    <mergeCell ref="M50:N50"/>
    <mergeCell ref="C25:K25"/>
    <mergeCell ref="C26:K26"/>
    <mergeCell ref="B129:N129"/>
    <mergeCell ref="M37:N37"/>
    <mergeCell ref="M38:N38"/>
    <mergeCell ref="M39:N39"/>
    <mergeCell ref="M40:N40"/>
    <mergeCell ref="M41:N41"/>
    <mergeCell ref="M42:N42"/>
    <mergeCell ref="M43:N43"/>
    <mergeCell ref="M44:N44"/>
    <mergeCell ref="M45:N45"/>
    <mergeCell ref="C39:K39"/>
    <mergeCell ref="C40:K40"/>
    <mergeCell ref="C41:K41"/>
    <mergeCell ref="C42:K42"/>
    <mergeCell ref="C43:K43"/>
    <mergeCell ref="C44:K44"/>
    <mergeCell ref="L127:N127"/>
    <mergeCell ref="M46:N46"/>
    <mergeCell ref="M47:N47"/>
    <mergeCell ref="M48:N48"/>
    <mergeCell ref="M53:N53"/>
    <mergeCell ref="M54:N54"/>
    <mergeCell ref="M55:N55"/>
    <mergeCell ref="M56:N56"/>
    <mergeCell ref="M125:N125"/>
    <mergeCell ref="M17:N17"/>
    <mergeCell ref="M18:N18"/>
    <mergeCell ref="M19:N19"/>
    <mergeCell ref="M20:N20"/>
    <mergeCell ref="M21:N21"/>
    <mergeCell ref="M22:N22"/>
    <mergeCell ref="M23:N23"/>
    <mergeCell ref="M36:N36"/>
    <mergeCell ref="M35:N35"/>
    <mergeCell ref="M33:N33"/>
    <mergeCell ref="M34:N34"/>
    <mergeCell ref="M29:N29"/>
    <mergeCell ref="M30:N30"/>
    <mergeCell ref="M31:N31"/>
    <mergeCell ref="M32:N32"/>
    <mergeCell ref="M25:N25"/>
    <mergeCell ref="M26:N26"/>
    <mergeCell ref="M116:N116"/>
    <mergeCell ref="M117:N117"/>
    <mergeCell ref="M118:N118"/>
    <mergeCell ref="M119:N119"/>
    <mergeCell ref="M120:N120"/>
    <mergeCell ref="M121:N121"/>
    <mergeCell ref="M122:N122"/>
    <mergeCell ref="M123:N123"/>
    <mergeCell ref="M124:N124"/>
    <mergeCell ref="B11:N11"/>
    <mergeCell ref="B13:N13"/>
    <mergeCell ref="L16:N16"/>
    <mergeCell ref="M57:N57"/>
    <mergeCell ref="M58:N58"/>
    <mergeCell ref="M59:N59"/>
    <mergeCell ref="M60:N60"/>
    <mergeCell ref="M61:N61"/>
    <mergeCell ref="M62:N62"/>
    <mergeCell ref="C57:K57"/>
    <mergeCell ref="B16:K16"/>
    <mergeCell ref="C58:K58"/>
    <mergeCell ref="C59:K59"/>
    <mergeCell ref="C60:K60"/>
    <mergeCell ref="C61:K61"/>
    <mergeCell ref="C62:K62"/>
    <mergeCell ref="M63:N63"/>
    <mergeCell ref="M64:N64"/>
    <mergeCell ref="M65:N65"/>
    <mergeCell ref="M66:N66"/>
    <mergeCell ref="M67:N67"/>
    <mergeCell ref="M68:N68"/>
    <mergeCell ref="M69:N69"/>
    <mergeCell ref="M70:N70"/>
    <mergeCell ref="M71:N71"/>
    <mergeCell ref="M72:N72"/>
    <mergeCell ref="M73:N73"/>
    <mergeCell ref="M74:N74"/>
    <mergeCell ref="M75:N75"/>
    <mergeCell ref="M76:N76"/>
    <mergeCell ref="M113:N113"/>
    <mergeCell ref="M114:N114"/>
    <mergeCell ref="M115:N115"/>
    <mergeCell ref="M107:N107"/>
    <mergeCell ref="M108:N108"/>
    <mergeCell ref="M104:N104"/>
    <mergeCell ref="M105:N105"/>
    <mergeCell ref="M106:N106"/>
    <mergeCell ref="M90:N90"/>
    <mergeCell ref="M91:N91"/>
    <mergeCell ref="M92:N92"/>
    <mergeCell ref="M93:N93"/>
    <mergeCell ref="M94:N94"/>
    <mergeCell ref="M95:N95"/>
    <mergeCell ref="M96:N96"/>
    <mergeCell ref="M97:N97"/>
    <mergeCell ref="M98:N98"/>
    <mergeCell ref="M99:N99"/>
    <mergeCell ref="M100:N100"/>
    <mergeCell ref="M101:N101"/>
    <mergeCell ref="M102:N102"/>
    <mergeCell ref="M103:N103"/>
    <mergeCell ref="C73:K73"/>
    <mergeCell ref="M109:N109"/>
    <mergeCell ref="M110:N110"/>
    <mergeCell ref="M111:N111"/>
    <mergeCell ref="M112:N112"/>
    <mergeCell ref="M86:N86"/>
    <mergeCell ref="M87:N87"/>
    <mergeCell ref="M88:N88"/>
    <mergeCell ref="M89:N89"/>
    <mergeCell ref="M77:N77"/>
    <mergeCell ref="M78:N78"/>
    <mergeCell ref="M79:N79"/>
    <mergeCell ref="M80:N80"/>
    <mergeCell ref="M81:N81"/>
    <mergeCell ref="M82:N82"/>
    <mergeCell ref="M83:N83"/>
    <mergeCell ref="M84:N84"/>
    <mergeCell ref="M85:N85"/>
    <mergeCell ref="C87:K87"/>
    <mergeCell ref="C88:K88"/>
    <mergeCell ref="C89:K89"/>
    <mergeCell ref="C90:K90"/>
    <mergeCell ref="C91:K91"/>
    <mergeCell ref="C86:K86"/>
    <mergeCell ref="C63:K63"/>
    <mergeCell ref="C64:K64"/>
    <mergeCell ref="C65:K65"/>
    <mergeCell ref="C66:K66"/>
    <mergeCell ref="C67:K67"/>
    <mergeCell ref="C74:K74"/>
    <mergeCell ref="C75:K75"/>
    <mergeCell ref="C76:K76"/>
    <mergeCell ref="C77:K77"/>
    <mergeCell ref="C80:K80"/>
    <mergeCell ref="C81:K81"/>
    <mergeCell ref="C82:K82"/>
    <mergeCell ref="C83:K83"/>
    <mergeCell ref="C84:K84"/>
    <mergeCell ref="C85:K85"/>
    <mergeCell ref="C78:K78"/>
    <mergeCell ref="C79:K79"/>
    <mergeCell ref="C68:K68"/>
    <mergeCell ref="C69:K69"/>
    <mergeCell ref="C70:K70"/>
    <mergeCell ref="C71:K71"/>
    <mergeCell ref="C72:K72"/>
    <mergeCell ref="C98:K98"/>
    <mergeCell ref="C99:K99"/>
    <mergeCell ref="C100:K100"/>
    <mergeCell ref="C101:K101"/>
    <mergeCell ref="C102:K102"/>
    <mergeCell ref="C103:K103"/>
    <mergeCell ref="C92:K92"/>
    <mergeCell ref="C93:K93"/>
    <mergeCell ref="C94:K94"/>
    <mergeCell ref="C95:K95"/>
    <mergeCell ref="C96:K96"/>
    <mergeCell ref="C97:K97"/>
    <mergeCell ref="C17:K17"/>
    <mergeCell ref="C18:K18"/>
    <mergeCell ref="C19:K19"/>
    <mergeCell ref="C20:K20"/>
    <mergeCell ref="C118:K118"/>
    <mergeCell ref="C119:K119"/>
    <mergeCell ref="C120:K120"/>
    <mergeCell ref="C121:K121"/>
    <mergeCell ref="C122:K122"/>
    <mergeCell ref="C21:K21"/>
    <mergeCell ref="C22:K22"/>
    <mergeCell ref="C23:K23"/>
    <mergeCell ref="C36:K36"/>
    <mergeCell ref="C37:K37"/>
    <mergeCell ref="C38:K38"/>
    <mergeCell ref="C55:K55"/>
    <mergeCell ref="C56:K56"/>
    <mergeCell ref="C29:K29"/>
    <mergeCell ref="C30:K30"/>
    <mergeCell ref="C31:K31"/>
    <mergeCell ref="C32:K32"/>
    <mergeCell ref="C112:K112"/>
    <mergeCell ref="C113:K113"/>
    <mergeCell ref="C114:K114"/>
    <mergeCell ref="B127:K127"/>
    <mergeCell ref="C45:K45"/>
    <mergeCell ref="C46:K46"/>
    <mergeCell ref="C47:K47"/>
    <mergeCell ref="C48:K48"/>
    <mergeCell ref="C53:K53"/>
    <mergeCell ref="C54:K54"/>
    <mergeCell ref="C35:K35"/>
    <mergeCell ref="C33:K33"/>
    <mergeCell ref="C34:K34"/>
    <mergeCell ref="C124:K124"/>
    <mergeCell ref="C125:K125"/>
    <mergeCell ref="C123:K123"/>
    <mergeCell ref="C115:K115"/>
    <mergeCell ref="C116:K116"/>
    <mergeCell ref="C117:K117"/>
    <mergeCell ref="C109:K109"/>
    <mergeCell ref="C110:K110"/>
    <mergeCell ref="C111:K111"/>
    <mergeCell ref="C107:K107"/>
    <mergeCell ref="C108:K108"/>
    <mergeCell ref="C104:K104"/>
    <mergeCell ref="C105:K105"/>
    <mergeCell ref="C106:K106"/>
  </mergeCells>
  <conditionalFormatting sqref="M17:M23 M53:M125 M36:M48">
    <cfRule type="containsText" dxfId="132" priority="15" operator="containsText" text="joindre">
      <formula>NOT(ISERROR(SEARCH("joindre",M17)))</formula>
    </cfRule>
  </conditionalFormatting>
  <conditionalFormatting sqref="M35">
    <cfRule type="containsText" dxfId="131" priority="13" operator="containsText" text="joindre">
      <formula>NOT(ISERROR(SEARCH("joindre",M35)))</formula>
    </cfRule>
  </conditionalFormatting>
  <conditionalFormatting sqref="M34">
    <cfRule type="containsText" dxfId="130" priority="12" operator="containsText" text="joindre">
      <formula>NOT(ISERROR(SEARCH("joindre",M34)))</formula>
    </cfRule>
  </conditionalFormatting>
  <conditionalFormatting sqref="M33">
    <cfRule type="containsText" dxfId="129" priority="11" operator="containsText" text="joindre">
      <formula>NOT(ISERROR(SEARCH("joindre",M33)))</formula>
    </cfRule>
  </conditionalFormatting>
  <conditionalFormatting sqref="M32">
    <cfRule type="containsText" dxfId="128" priority="10" operator="containsText" text="joindre">
      <formula>NOT(ISERROR(SEARCH("joindre",M32)))</formula>
    </cfRule>
  </conditionalFormatting>
  <conditionalFormatting sqref="M31">
    <cfRule type="containsText" dxfId="127" priority="9" operator="containsText" text="joindre">
      <formula>NOT(ISERROR(SEARCH("joindre",M31)))</formula>
    </cfRule>
  </conditionalFormatting>
  <conditionalFormatting sqref="M30">
    <cfRule type="containsText" dxfId="126" priority="8" operator="containsText" text="joindre">
      <formula>NOT(ISERROR(SEARCH("joindre",M30)))</formula>
    </cfRule>
  </conditionalFormatting>
  <conditionalFormatting sqref="M29">
    <cfRule type="containsText" dxfId="125" priority="7" operator="containsText" text="joindre">
      <formula>NOT(ISERROR(SEARCH("joindre",M29)))</formula>
    </cfRule>
  </conditionalFormatting>
  <conditionalFormatting sqref="M28">
    <cfRule type="containsText" dxfId="124" priority="6" operator="containsText" text="joindre">
      <formula>NOT(ISERROR(SEARCH("joindre",M28)))</formula>
    </cfRule>
  </conditionalFormatting>
  <conditionalFormatting sqref="M27">
    <cfRule type="containsText" dxfId="123" priority="5" operator="containsText" text="joindre">
      <formula>NOT(ISERROR(SEARCH("joindre",M27)))</formula>
    </cfRule>
  </conditionalFormatting>
  <conditionalFormatting sqref="M26">
    <cfRule type="containsText" dxfId="122" priority="4" operator="containsText" text="joindre">
      <formula>NOT(ISERROR(SEARCH("joindre",M26)))</formula>
    </cfRule>
  </conditionalFormatting>
  <conditionalFormatting sqref="M25">
    <cfRule type="containsText" dxfId="121" priority="3" operator="containsText" text="joindre">
      <formula>NOT(ISERROR(SEARCH("joindre",M25)))</formula>
    </cfRule>
  </conditionalFormatting>
  <conditionalFormatting sqref="M24">
    <cfRule type="containsText" dxfId="120" priority="2" operator="containsText" text="joindre">
      <formula>NOT(ISERROR(SEARCH("joindre",M24)))</formula>
    </cfRule>
  </conditionalFormatting>
  <conditionalFormatting sqref="M49:M52">
    <cfRule type="containsText" dxfId="119" priority="1" operator="containsText" text="joindre">
      <formula>NOT(ISERROR(SEARCH("joindre",M49)))</formula>
    </cfRule>
  </conditionalFormatting>
  <printOptions horizontalCentered="1"/>
  <pageMargins left="0.31496062992125984" right="0.31496062992125984" top="0.74803149606299213" bottom="0.74803149606299213" header="0.31496062992125984" footer="0.31496062992125984"/>
  <pageSetup paperSize="9" scale="65" fitToHeight="0" orientation="portrait" r:id="rId1"/>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
  <dimension ref="A1:AI39211"/>
  <sheetViews>
    <sheetView showGridLines="0" showRowColHeaders="0" topLeftCell="AJ1" workbookViewId="0">
      <pane ySplit="1" topLeftCell="A88" activePane="bottomLeft" state="frozen"/>
      <selection activeCell="Q1" sqref="Q1"/>
      <selection pane="bottomLeft" activeCell="AJ1" sqref="AJ1"/>
    </sheetView>
  </sheetViews>
  <sheetFormatPr baseColWidth="10" defaultRowHeight="15" x14ac:dyDescent="0.25"/>
  <cols>
    <col min="1" max="3" width="11.28515625" style="43" hidden="1" customWidth="1"/>
    <col min="4" max="5" width="56.85546875" style="44" hidden="1" customWidth="1"/>
    <col min="6" max="6" width="41.85546875" style="44" hidden="1" customWidth="1"/>
    <col min="7" max="8" width="11.42578125" hidden="1" customWidth="1"/>
    <col min="9" max="9" width="7" hidden="1" customWidth="1"/>
    <col min="10" max="11" width="11.42578125" hidden="1" customWidth="1"/>
    <col min="12" max="12" width="4.5703125" style="75" hidden="1" customWidth="1"/>
    <col min="13" max="13" width="21.28515625" hidden="1" customWidth="1"/>
    <col min="14" max="14" width="49" hidden="1" customWidth="1"/>
    <col min="15" max="15" width="7.42578125" style="76" hidden="1" customWidth="1"/>
    <col min="16" max="17" width="8.28515625" style="82" hidden="1" customWidth="1"/>
    <col min="18" max="18" width="11.42578125" style="75" hidden="1" customWidth="1"/>
    <col min="19" max="20" width="11.42578125" hidden="1" customWidth="1"/>
    <col min="21" max="21" width="4.7109375" hidden="1" customWidth="1"/>
    <col min="22" max="22" width="6" hidden="1" customWidth="1"/>
    <col min="23" max="23" width="8.140625" hidden="1" customWidth="1"/>
    <col min="24" max="24" width="7.140625" hidden="1" customWidth="1"/>
    <col min="25" max="25" width="12.85546875" hidden="1" customWidth="1"/>
    <col min="26" max="26" width="7" hidden="1" customWidth="1"/>
    <col min="27" max="34" width="11.42578125" hidden="1" customWidth="1"/>
    <col min="35" max="35" width="4.5703125" hidden="1" customWidth="1"/>
    <col min="36" max="36" width="11.42578125" customWidth="1"/>
  </cols>
  <sheetData>
    <row r="1" spans="1:35" s="79" customFormat="1" ht="90" x14ac:dyDescent="0.25">
      <c r="A1" s="77" t="s">
        <v>15</v>
      </c>
      <c r="B1" s="77" t="s">
        <v>16</v>
      </c>
      <c r="C1" s="77" t="s">
        <v>17</v>
      </c>
      <c r="D1" s="78" t="s">
        <v>18</v>
      </c>
      <c r="E1" s="78" t="s">
        <v>19</v>
      </c>
      <c r="F1" s="78" t="s">
        <v>20</v>
      </c>
      <c r="J1" s="80" t="s">
        <v>4348</v>
      </c>
      <c r="L1" s="74" t="s">
        <v>37269</v>
      </c>
      <c r="M1" s="72" t="s">
        <v>4353</v>
      </c>
      <c r="N1" s="72" t="s">
        <v>37284</v>
      </c>
      <c r="O1" s="72" t="s">
        <v>37283</v>
      </c>
      <c r="P1" s="81" t="s">
        <v>4354</v>
      </c>
      <c r="Q1" s="81" t="s">
        <v>104776</v>
      </c>
      <c r="R1" s="74" t="s">
        <v>37269</v>
      </c>
      <c r="S1" s="74" t="s">
        <v>72513</v>
      </c>
      <c r="T1" s="74" t="s">
        <v>104990</v>
      </c>
      <c r="U1" t="s">
        <v>72564</v>
      </c>
      <c r="V1">
        <f>SUMIFS('2-Je choisis mes actions'!$F:$F,'2-Je choisis mes actions'!$N:$N,U1)</f>
        <v>0</v>
      </c>
      <c r="W1" t="s">
        <v>72404</v>
      </c>
      <c r="X1">
        <f>SUMIFS('2-Je choisis mes actions'!$F:$F,'2-Je choisis mes actions'!$L:$L,W1)</f>
        <v>0</v>
      </c>
      <c r="Y1" t="s">
        <v>72402</v>
      </c>
      <c r="Z1">
        <f>SUMIFS('2-Je choisis mes actions'!$F:$F,'2-Je choisis mes actions'!$M:$M,Y1)</f>
        <v>0</v>
      </c>
      <c r="AB1" s="79" t="s">
        <v>104962</v>
      </c>
      <c r="AE1" s="79" t="s">
        <v>104973</v>
      </c>
      <c r="AF1" s="250">
        <v>0.2</v>
      </c>
      <c r="AH1" s="79" t="s">
        <v>104994</v>
      </c>
      <c r="AI1" s="79">
        <v>0</v>
      </c>
    </row>
    <row r="2" spans="1:35" ht="15" customHeight="1" x14ac:dyDescent="0.25">
      <c r="A2" s="6"/>
      <c r="B2" s="6">
        <v>1</v>
      </c>
      <c r="C2" s="6"/>
      <c r="D2" s="7"/>
      <c r="E2" s="7"/>
      <c r="F2" s="7"/>
      <c r="J2" t="s">
        <v>32</v>
      </c>
      <c r="L2" t="s">
        <v>23</v>
      </c>
      <c r="M2" t="s">
        <v>6324</v>
      </c>
      <c r="N2" t="s">
        <v>37285</v>
      </c>
      <c r="O2" s="76" t="s">
        <v>4374</v>
      </c>
      <c r="P2" s="82">
        <v>14035</v>
      </c>
      <c r="Q2" s="82" t="s">
        <v>72648</v>
      </c>
      <c r="R2" s="276">
        <v>1</v>
      </c>
      <c r="S2" t="s">
        <v>105016</v>
      </c>
      <c r="T2" t="s">
        <v>104992</v>
      </c>
      <c r="U2" t="s">
        <v>72565</v>
      </c>
      <c r="V2">
        <f>SUMIFS('2-Je choisis mes actions'!$F:$F,'2-Je choisis mes actions'!$N:$N,U2)</f>
        <v>0</v>
      </c>
      <c r="W2" t="s">
        <v>72400</v>
      </c>
      <c r="X2">
        <f>SUMIFS('2-Je choisis mes actions'!$F:$F,'2-Je choisis mes actions'!$L:$L,W2)</f>
        <v>0</v>
      </c>
      <c r="Y2" t="s">
        <v>72405</v>
      </c>
      <c r="Z2">
        <f>SUMIFS('2-Je choisis mes actions'!$F:$F,'2-Je choisis mes actions'!$M:$M,Y2)</f>
        <v>0</v>
      </c>
      <c r="AB2" t="s">
        <v>104854</v>
      </c>
      <c r="AC2" t="s">
        <v>104963</v>
      </c>
      <c r="AH2" t="s">
        <v>105227</v>
      </c>
      <c r="AI2">
        <v>1</v>
      </c>
    </row>
    <row r="3" spans="1:35" x14ac:dyDescent="0.25">
      <c r="A3" s="8"/>
      <c r="B3" s="8">
        <v>2</v>
      </c>
      <c r="C3" s="8" t="s">
        <v>21</v>
      </c>
      <c r="D3" s="9" t="s">
        <v>22</v>
      </c>
      <c r="E3" s="9" t="s">
        <v>22</v>
      </c>
      <c r="F3" s="9" t="s">
        <v>22</v>
      </c>
      <c r="G3" t="str">
        <f>IF(LEFT(C3,7)="SECTION",C3,G2)</f>
        <v>SECTION A</v>
      </c>
      <c r="J3" t="s">
        <v>36</v>
      </c>
      <c r="L3" t="s">
        <v>23</v>
      </c>
      <c r="M3" t="s">
        <v>10814</v>
      </c>
      <c r="N3" t="s">
        <v>37286</v>
      </c>
      <c r="O3" s="76" t="s">
        <v>4356</v>
      </c>
      <c r="P3" s="82">
        <v>1689</v>
      </c>
      <c r="Q3" s="82" t="s">
        <v>72649</v>
      </c>
      <c r="R3" s="276">
        <v>2</v>
      </c>
      <c r="S3" t="s">
        <v>105020</v>
      </c>
      <c r="T3" t="s">
        <v>104991</v>
      </c>
      <c r="U3" t="s">
        <v>72566</v>
      </c>
      <c r="V3">
        <f>SUMIFS('2-Je choisis mes actions'!$F:$F,'2-Je choisis mes actions'!$N:$N,U3)</f>
        <v>0</v>
      </c>
      <c r="W3" t="s">
        <v>72399</v>
      </c>
      <c r="X3">
        <f>SUMIFS('2-Je choisis mes actions'!$F:$F,'2-Je choisis mes actions'!$L:$L,W3)</f>
        <v>0</v>
      </c>
      <c r="Y3" t="s">
        <v>72410</v>
      </c>
      <c r="Z3">
        <f>SUMIFS('2-Je choisis mes actions'!$F:$F,'2-Je choisis mes actions'!$M:$M,Y3)</f>
        <v>0</v>
      </c>
      <c r="AB3" t="s">
        <v>104855</v>
      </c>
      <c r="AC3" t="s">
        <v>104964</v>
      </c>
      <c r="AH3" t="s">
        <v>105316</v>
      </c>
      <c r="AI3" s="305">
        <v>0.8</v>
      </c>
    </row>
    <row r="4" spans="1:35" x14ac:dyDescent="0.25">
      <c r="A4" s="10"/>
      <c r="B4" s="10">
        <v>3</v>
      </c>
      <c r="C4" s="10"/>
      <c r="D4" s="11"/>
      <c r="E4" s="11"/>
      <c r="F4" s="11"/>
      <c r="G4" t="str">
        <f t="shared" ref="G4:G67" si="0">IF(LEFT(C4,7)="SECTION",C4,G3)</f>
        <v>SECTION A</v>
      </c>
      <c r="J4" t="s">
        <v>41</v>
      </c>
      <c r="L4" t="s">
        <v>23</v>
      </c>
      <c r="M4" t="s">
        <v>23738</v>
      </c>
      <c r="N4" t="s">
        <v>37287</v>
      </c>
      <c r="O4" s="76" t="s">
        <v>4366</v>
      </c>
      <c r="P4" s="82">
        <v>111</v>
      </c>
      <c r="Q4" s="82" t="s">
        <v>72650</v>
      </c>
      <c r="R4" s="276">
        <v>3</v>
      </c>
      <c r="S4" t="s">
        <v>105016</v>
      </c>
      <c r="T4" t="s">
        <v>104992</v>
      </c>
      <c r="U4" t="s">
        <v>72567</v>
      </c>
      <c r="V4">
        <f>SUMIFS('2-Je choisis mes actions'!$F:$F,'2-Je choisis mes actions'!$N:$N,U4)</f>
        <v>0</v>
      </c>
      <c r="W4" t="s">
        <v>72409</v>
      </c>
      <c r="X4">
        <f>SUMIFS('2-Je choisis mes actions'!$F:$F,'2-Je choisis mes actions'!$L:$L,W4)</f>
        <v>0</v>
      </c>
      <c r="Y4" t="s">
        <v>72430</v>
      </c>
      <c r="Z4">
        <f>SUMIFS('2-Je choisis mes actions'!$F:$F,'2-Je choisis mes actions'!$M:$M,Y4)</f>
        <v>0</v>
      </c>
      <c r="AB4" t="s">
        <v>104856</v>
      </c>
      <c r="AC4" t="s">
        <v>104965</v>
      </c>
    </row>
    <row r="5" spans="1:35" ht="30" x14ac:dyDescent="0.25">
      <c r="A5" s="12"/>
      <c r="B5" s="12">
        <v>4</v>
      </c>
      <c r="C5" s="12" t="s">
        <v>23</v>
      </c>
      <c r="D5" s="13" t="s">
        <v>24</v>
      </c>
      <c r="E5" s="13" t="s">
        <v>24</v>
      </c>
      <c r="F5" s="13" t="s">
        <v>25</v>
      </c>
      <c r="G5" t="str">
        <f t="shared" si="0"/>
        <v>SECTION A</v>
      </c>
      <c r="H5" t="str">
        <f>IF(LEN(C5)=2,D5,H4)</f>
        <v>Culture et production animale, chasse et services annexes</v>
      </c>
      <c r="J5" t="s">
        <v>45</v>
      </c>
      <c r="L5" t="s">
        <v>23</v>
      </c>
      <c r="M5" t="s">
        <v>23739</v>
      </c>
      <c r="N5" t="s">
        <v>37288</v>
      </c>
      <c r="O5" s="76" t="s">
        <v>4356</v>
      </c>
      <c r="P5" s="82">
        <v>2726</v>
      </c>
      <c r="Q5" s="82" t="s">
        <v>72651</v>
      </c>
      <c r="R5" s="276">
        <v>4</v>
      </c>
      <c r="S5" t="s">
        <v>105015</v>
      </c>
      <c r="T5" t="s">
        <v>104992</v>
      </c>
      <c r="U5" t="s">
        <v>72420</v>
      </c>
      <c r="V5">
        <f>SUMIFS('2-Je choisis mes actions'!$F:$F,'2-Je choisis mes actions'!$N:$N,U5)</f>
        <v>0</v>
      </c>
      <c r="W5" t="s">
        <v>72453</v>
      </c>
      <c r="X5">
        <f>SUMIFS('2-Je choisis mes actions'!$F:$F,'2-Je choisis mes actions'!$L:$L,W5)</f>
        <v>0</v>
      </c>
      <c r="AB5" t="s">
        <v>104857</v>
      </c>
      <c r="AC5" t="s">
        <v>104970</v>
      </c>
    </row>
    <row r="6" spans="1:35" x14ac:dyDescent="0.25">
      <c r="A6" s="10"/>
      <c r="B6" s="10">
        <v>5</v>
      </c>
      <c r="C6" s="10"/>
      <c r="D6" s="11"/>
      <c r="E6" s="11"/>
      <c r="F6" s="11"/>
      <c r="G6" t="str">
        <f t="shared" si="0"/>
        <v>SECTION A</v>
      </c>
      <c r="H6" t="str">
        <f t="shared" ref="H6:H69" si="1">IF(LEN(C6)=2,D6,H5)</f>
        <v>Culture et production animale, chasse et services annexes</v>
      </c>
      <c r="J6" t="s">
        <v>49</v>
      </c>
      <c r="L6" t="s">
        <v>23</v>
      </c>
      <c r="M6" t="s">
        <v>6325</v>
      </c>
      <c r="N6" t="s">
        <v>37289</v>
      </c>
      <c r="O6" s="76" t="s">
        <v>4374</v>
      </c>
      <c r="P6" s="82">
        <v>752</v>
      </c>
      <c r="Q6" s="82" t="s">
        <v>72652</v>
      </c>
      <c r="R6" s="276">
        <v>5</v>
      </c>
      <c r="S6" t="s">
        <v>105015</v>
      </c>
      <c r="T6" t="s">
        <v>104992</v>
      </c>
      <c r="U6" t="s">
        <v>72406</v>
      </c>
      <c r="V6">
        <f>SUMIFS('2-Je choisis mes actions'!$F:$F,'2-Je choisis mes actions'!$N:$N,U6)</f>
        <v>0</v>
      </c>
      <c r="W6" t="s">
        <v>72420</v>
      </c>
      <c r="X6">
        <f>SUMIFS('2-Je choisis mes actions'!$F:$F,'2-Je choisis mes actions'!$L:$L,W6)</f>
        <v>0</v>
      </c>
      <c r="AB6" t="s">
        <v>104858</v>
      </c>
      <c r="AC6" t="s">
        <v>104971</v>
      </c>
    </row>
    <row r="7" spans="1:35" x14ac:dyDescent="0.25">
      <c r="A7" s="8"/>
      <c r="B7" s="8">
        <v>6</v>
      </c>
      <c r="C7" s="8" t="s">
        <v>26</v>
      </c>
      <c r="D7" s="9" t="s">
        <v>27</v>
      </c>
      <c r="E7" s="9" t="s">
        <v>27</v>
      </c>
      <c r="F7" s="9" t="s">
        <v>27</v>
      </c>
      <c r="G7" t="str">
        <f t="shared" si="0"/>
        <v>SECTION A</v>
      </c>
      <c r="H7" t="str">
        <f>IF(LEN(C7)=2,D7,H6)</f>
        <v>Culture et production animale, chasse et services annexes</v>
      </c>
      <c r="I7" t="str">
        <f>IF(LEN(C7)=4,D7,I6)</f>
        <v>Cultures non permanentes</v>
      </c>
      <c r="J7" t="s">
        <v>53</v>
      </c>
      <c r="L7" t="s">
        <v>23</v>
      </c>
      <c r="M7" t="s">
        <v>32653</v>
      </c>
      <c r="N7" t="s">
        <v>37290</v>
      </c>
      <c r="O7" s="76" t="s">
        <v>4356</v>
      </c>
      <c r="P7" s="82">
        <v>330</v>
      </c>
      <c r="Q7" s="82" t="s">
        <v>72653</v>
      </c>
      <c r="R7" s="276">
        <v>6</v>
      </c>
      <c r="S7" t="s">
        <v>105015</v>
      </c>
      <c r="T7" t="s">
        <v>104993</v>
      </c>
      <c r="U7" t="s">
        <v>72423</v>
      </c>
      <c r="V7">
        <f>SUMIFS('2-Je choisis mes actions'!$F:$F,'2-Je choisis mes actions'!$N:$N,U7)</f>
        <v>0</v>
      </c>
      <c r="W7" t="s">
        <v>72406</v>
      </c>
      <c r="X7">
        <f>SUMIFS('2-Je choisis mes actions'!$F:$F,'2-Je choisis mes actions'!$L:$L,W7)</f>
        <v>0</v>
      </c>
      <c r="AB7" t="s">
        <v>104859</v>
      </c>
      <c r="AC7" t="s">
        <v>104966</v>
      </c>
    </row>
    <row r="8" spans="1:35" ht="25.5" x14ac:dyDescent="0.25">
      <c r="A8" s="14"/>
      <c r="B8" s="14">
        <v>7</v>
      </c>
      <c r="C8" s="14" t="s">
        <v>28</v>
      </c>
      <c r="D8" s="15" t="s">
        <v>29</v>
      </c>
      <c r="E8" s="15" t="s">
        <v>30</v>
      </c>
      <c r="F8" s="15" t="s">
        <v>31</v>
      </c>
      <c r="G8" t="str">
        <f t="shared" si="0"/>
        <v>SECTION A</v>
      </c>
      <c r="H8" t="str">
        <f t="shared" si="1"/>
        <v>Culture et production animale, chasse et services annexes</v>
      </c>
      <c r="I8" t="str">
        <f t="shared" ref="I8:I71" si="2">IF(LEN(C8)=4,D8,I7)</f>
        <v>Cultures non permanentes</v>
      </c>
      <c r="J8" t="s">
        <v>57</v>
      </c>
      <c r="L8" t="s">
        <v>23</v>
      </c>
      <c r="M8" t="s">
        <v>10816</v>
      </c>
      <c r="N8" t="s">
        <v>37291</v>
      </c>
      <c r="O8" s="76" t="s">
        <v>4356</v>
      </c>
      <c r="P8" s="82">
        <v>1115</v>
      </c>
      <c r="Q8" s="82" t="s">
        <v>72654</v>
      </c>
      <c r="R8" s="276">
        <v>7</v>
      </c>
      <c r="S8" t="s">
        <v>105016</v>
      </c>
      <c r="T8" t="s">
        <v>104992</v>
      </c>
      <c r="U8" t="s">
        <v>72426</v>
      </c>
      <c r="V8">
        <f>SUMIFS('2-Je choisis mes actions'!$F:$F,'2-Je choisis mes actions'!$N:$N,U8)</f>
        <v>0</v>
      </c>
      <c r="W8" t="s">
        <v>72423</v>
      </c>
      <c r="X8">
        <f>SUMIFS('2-Je choisis mes actions'!$F:$F,'2-Je choisis mes actions'!$L:$L,W8)</f>
        <v>0</v>
      </c>
      <c r="AB8" t="s">
        <v>104860</v>
      </c>
      <c r="AC8" t="s">
        <v>104967</v>
      </c>
    </row>
    <row r="9" spans="1:35" ht="25.5" x14ac:dyDescent="0.25">
      <c r="A9" s="6" t="s">
        <v>32</v>
      </c>
      <c r="B9" s="6">
        <v>8</v>
      </c>
      <c r="C9" s="6" t="s">
        <v>33</v>
      </c>
      <c r="D9" s="7" t="s">
        <v>29</v>
      </c>
      <c r="E9" s="7" t="s">
        <v>30</v>
      </c>
      <c r="F9" s="7" t="s">
        <v>31</v>
      </c>
      <c r="G9" t="str">
        <f>IF(LEFT(C9,7)="SECTION",C9,G8)</f>
        <v>SECTION A</v>
      </c>
      <c r="H9" t="str">
        <f>IF(LEN(C9)=2,D9,H8)</f>
        <v>Culture et production animale, chasse et services annexes</v>
      </c>
      <c r="I9" t="str">
        <f>IF(LEN(C9)=4,D9,I8)</f>
        <v>Cultures non permanentes</v>
      </c>
      <c r="J9" t="s">
        <v>63</v>
      </c>
      <c r="L9" t="s">
        <v>23</v>
      </c>
      <c r="M9" t="s">
        <v>12970</v>
      </c>
      <c r="N9" t="s">
        <v>37292</v>
      </c>
      <c r="O9" s="76" t="s">
        <v>4356</v>
      </c>
      <c r="P9" s="82">
        <v>376</v>
      </c>
      <c r="Q9" s="82" t="s">
        <v>72655</v>
      </c>
      <c r="R9" s="276">
        <v>8</v>
      </c>
      <c r="S9" t="s">
        <v>105012</v>
      </c>
      <c r="T9" t="s">
        <v>104991</v>
      </c>
      <c r="W9" t="s">
        <v>72427</v>
      </c>
      <c r="X9">
        <f>SUMIFS('2-Je choisis mes actions'!$F:$F,'2-Je choisis mes actions'!$L:$L,W9)</f>
        <v>0</v>
      </c>
      <c r="AB9" t="s">
        <v>104861</v>
      </c>
      <c r="AC9" t="s">
        <v>104968</v>
      </c>
    </row>
    <row r="10" spans="1:35" x14ac:dyDescent="0.25">
      <c r="A10" s="14"/>
      <c r="B10" s="14">
        <v>9</v>
      </c>
      <c r="C10" s="14" t="s">
        <v>34</v>
      </c>
      <c r="D10" s="15" t="s">
        <v>35</v>
      </c>
      <c r="E10" s="15" t="s">
        <v>35</v>
      </c>
      <c r="F10" s="15" t="s">
        <v>35</v>
      </c>
      <c r="G10" t="str">
        <f t="shared" si="0"/>
        <v>SECTION A</v>
      </c>
      <c r="H10" t="str">
        <f t="shared" si="1"/>
        <v>Culture et production animale, chasse et services annexes</v>
      </c>
      <c r="I10" t="str">
        <f t="shared" si="2"/>
        <v>Cultures non permanentes</v>
      </c>
      <c r="J10" t="s">
        <v>68</v>
      </c>
      <c r="L10" t="s">
        <v>23</v>
      </c>
      <c r="M10" t="s">
        <v>32654</v>
      </c>
      <c r="N10" t="s">
        <v>37293</v>
      </c>
      <c r="O10" s="76" t="s">
        <v>4366</v>
      </c>
      <c r="P10" s="82">
        <v>326</v>
      </c>
      <c r="Q10" s="82" t="s">
        <v>72656</v>
      </c>
      <c r="R10" s="276">
        <v>9</v>
      </c>
      <c r="S10" t="s">
        <v>105014</v>
      </c>
      <c r="T10" t="s">
        <v>104992</v>
      </c>
      <c r="W10" t="s">
        <v>72429</v>
      </c>
      <c r="X10">
        <f>SUMIFS('2-Je choisis mes actions'!$F:$F,'2-Je choisis mes actions'!$L:$L,W10)</f>
        <v>0</v>
      </c>
      <c r="AB10" t="s">
        <v>104862</v>
      </c>
      <c r="AC10" t="s">
        <v>104969</v>
      </c>
    </row>
    <row r="11" spans="1:35" x14ac:dyDescent="0.25">
      <c r="A11" s="6" t="s">
        <v>36</v>
      </c>
      <c r="B11" s="6">
        <v>10</v>
      </c>
      <c r="C11" s="6" t="s">
        <v>37</v>
      </c>
      <c r="D11" s="7" t="s">
        <v>35</v>
      </c>
      <c r="E11" s="7" t="s">
        <v>35</v>
      </c>
      <c r="F11" s="7" t="s">
        <v>35</v>
      </c>
      <c r="G11" t="str">
        <f t="shared" si="0"/>
        <v>SECTION A</v>
      </c>
      <c r="H11" t="str">
        <f t="shared" si="1"/>
        <v>Culture et production animale, chasse et services annexes</v>
      </c>
      <c r="I11" t="str">
        <f t="shared" si="2"/>
        <v>Cultures non permanentes</v>
      </c>
      <c r="J11" t="s">
        <v>72</v>
      </c>
      <c r="L11" t="s">
        <v>23</v>
      </c>
      <c r="M11" t="s">
        <v>10818</v>
      </c>
      <c r="N11" t="s">
        <v>37294</v>
      </c>
      <c r="O11" s="76" t="s">
        <v>4366</v>
      </c>
      <c r="P11" s="82">
        <v>144</v>
      </c>
      <c r="Q11" s="82" t="s">
        <v>72657</v>
      </c>
      <c r="R11" s="276">
        <v>10</v>
      </c>
      <c r="S11" t="s">
        <v>105012</v>
      </c>
      <c r="T11" t="s">
        <v>104991</v>
      </c>
      <c r="W11" t="s">
        <v>72431</v>
      </c>
      <c r="X11">
        <f>SUMIFS('2-Je choisis mes actions'!$F:$F,'2-Je choisis mes actions'!$L:$L,W11)</f>
        <v>0</v>
      </c>
      <c r="AB11" t="s">
        <v>104863</v>
      </c>
    </row>
    <row r="12" spans="1:35" x14ac:dyDescent="0.25">
      <c r="A12" s="14"/>
      <c r="B12" s="14">
        <v>11</v>
      </c>
      <c r="C12" s="14" t="s">
        <v>38</v>
      </c>
      <c r="D12" s="15" t="s">
        <v>39</v>
      </c>
      <c r="E12" s="15" t="s">
        <v>39</v>
      </c>
      <c r="F12" s="15" t="s">
        <v>40</v>
      </c>
      <c r="G12" t="str">
        <f t="shared" si="0"/>
        <v>SECTION A</v>
      </c>
      <c r="H12" t="str">
        <f t="shared" si="1"/>
        <v>Culture et production animale, chasse et services annexes</v>
      </c>
      <c r="I12" t="str">
        <f t="shared" si="2"/>
        <v>Cultures non permanentes</v>
      </c>
      <c r="J12" t="s">
        <v>76</v>
      </c>
      <c r="L12" t="s">
        <v>23</v>
      </c>
      <c r="M12" t="s">
        <v>23740</v>
      </c>
      <c r="N12" t="s">
        <v>37295</v>
      </c>
      <c r="O12" s="76" t="s">
        <v>4374</v>
      </c>
      <c r="P12" s="82">
        <v>3367</v>
      </c>
      <c r="Q12" s="82" t="s">
        <v>72658</v>
      </c>
      <c r="R12" s="276">
        <v>11</v>
      </c>
      <c r="S12" t="s">
        <v>105014</v>
      </c>
      <c r="T12" t="s">
        <v>104993</v>
      </c>
      <c r="W12" t="s">
        <v>72434</v>
      </c>
      <c r="X12">
        <f>SUMIFS('2-Je choisis mes actions'!$F:$F,'2-Je choisis mes actions'!$L:$L,W12)</f>
        <v>0</v>
      </c>
      <c r="AB12" t="s">
        <v>104864</v>
      </c>
    </row>
    <row r="13" spans="1:35" x14ac:dyDescent="0.25">
      <c r="A13" s="6" t="s">
        <v>41</v>
      </c>
      <c r="B13" s="6">
        <v>12</v>
      </c>
      <c r="C13" s="6" t="s">
        <v>42</v>
      </c>
      <c r="D13" s="7" t="s">
        <v>39</v>
      </c>
      <c r="E13" s="7" t="s">
        <v>39</v>
      </c>
      <c r="F13" s="7" t="s">
        <v>40</v>
      </c>
      <c r="G13" t="str">
        <f t="shared" si="0"/>
        <v>SECTION A</v>
      </c>
      <c r="H13" t="str">
        <f t="shared" si="1"/>
        <v>Culture et production animale, chasse et services annexes</v>
      </c>
      <c r="I13" t="str">
        <f t="shared" si="2"/>
        <v>Cultures non permanentes</v>
      </c>
      <c r="J13" t="s">
        <v>82</v>
      </c>
      <c r="L13" t="s">
        <v>23</v>
      </c>
      <c r="M13" t="s">
        <v>23741</v>
      </c>
      <c r="N13" t="s">
        <v>37296</v>
      </c>
      <c r="O13" s="76" t="s">
        <v>4356</v>
      </c>
      <c r="P13" s="82">
        <v>463</v>
      </c>
      <c r="Q13" s="82" t="s">
        <v>72660</v>
      </c>
      <c r="R13" s="276">
        <v>12</v>
      </c>
      <c r="S13" t="s">
        <v>105014</v>
      </c>
      <c r="T13" t="s">
        <v>104992</v>
      </c>
      <c r="W13" t="s">
        <v>72432</v>
      </c>
      <c r="X13">
        <f>SUMIFS('2-Je choisis mes actions'!$F:$F,'2-Je choisis mes actions'!$L:$L,W13)</f>
        <v>0</v>
      </c>
      <c r="AB13" t="s">
        <v>104865</v>
      </c>
    </row>
    <row r="14" spans="1:35" x14ac:dyDescent="0.25">
      <c r="A14" s="14"/>
      <c r="B14" s="14">
        <v>13</v>
      </c>
      <c r="C14" s="14" t="s">
        <v>43</v>
      </c>
      <c r="D14" s="15" t="s">
        <v>44</v>
      </c>
      <c r="E14" s="15" t="s">
        <v>44</v>
      </c>
      <c r="F14" s="15" t="s">
        <v>44</v>
      </c>
      <c r="G14" t="str">
        <f t="shared" si="0"/>
        <v>SECTION A</v>
      </c>
      <c r="H14" t="str">
        <f t="shared" si="1"/>
        <v>Culture et production animale, chasse et services annexes</v>
      </c>
      <c r="I14" t="str">
        <f t="shared" si="2"/>
        <v>Cultures non permanentes</v>
      </c>
      <c r="J14" t="s">
        <v>86</v>
      </c>
      <c r="L14" t="s">
        <v>23</v>
      </c>
      <c r="M14" t="s">
        <v>6326</v>
      </c>
      <c r="N14" t="s">
        <v>37297</v>
      </c>
      <c r="O14" s="76" t="s">
        <v>4366</v>
      </c>
      <c r="P14" s="82">
        <v>644</v>
      </c>
      <c r="Q14" s="82" t="s">
        <v>72659</v>
      </c>
      <c r="R14" s="276">
        <v>13</v>
      </c>
      <c r="S14" t="s">
        <v>105015</v>
      </c>
      <c r="T14" t="s">
        <v>104993</v>
      </c>
      <c r="W14" t="s">
        <v>72433</v>
      </c>
      <c r="X14">
        <f>SUMIFS('2-Je choisis mes actions'!$F:$F,'2-Je choisis mes actions'!$L:$L,W14)</f>
        <v>0</v>
      </c>
      <c r="AB14" t="s">
        <v>104866</v>
      </c>
    </row>
    <row r="15" spans="1:35" x14ac:dyDescent="0.25">
      <c r="A15" s="6" t="s">
        <v>45</v>
      </c>
      <c r="B15" s="6">
        <v>14</v>
      </c>
      <c r="C15" s="6" t="s">
        <v>46</v>
      </c>
      <c r="D15" s="7" t="s">
        <v>44</v>
      </c>
      <c r="E15" s="7" t="s">
        <v>44</v>
      </c>
      <c r="F15" s="7" t="s">
        <v>44</v>
      </c>
      <c r="G15" t="str">
        <f t="shared" si="0"/>
        <v>SECTION A</v>
      </c>
      <c r="H15" t="str">
        <f t="shared" si="1"/>
        <v>Culture et production animale, chasse et services annexes</v>
      </c>
      <c r="I15" t="str">
        <f t="shared" si="2"/>
        <v>Cultures non permanentes</v>
      </c>
      <c r="J15" t="s">
        <v>90</v>
      </c>
      <c r="L15" t="s">
        <v>23</v>
      </c>
      <c r="M15" t="s">
        <v>6327</v>
      </c>
      <c r="N15" t="s">
        <v>37298</v>
      </c>
      <c r="O15" s="76" t="s">
        <v>4356</v>
      </c>
      <c r="P15" s="82">
        <v>442</v>
      </c>
      <c r="Q15" s="82" t="s">
        <v>72661</v>
      </c>
      <c r="R15" s="276">
        <v>14</v>
      </c>
      <c r="S15" t="s">
        <v>105023</v>
      </c>
      <c r="T15" t="s">
        <v>104991</v>
      </c>
      <c r="W15" t="s">
        <v>72426</v>
      </c>
      <c r="X15">
        <f>SUMIFS('2-Je choisis mes actions'!$F:$F,'2-Je choisis mes actions'!$L:$L,W15)</f>
        <v>0</v>
      </c>
      <c r="AB15" t="s">
        <v>104867</v>
      </c>
    </row>
    <row r="16" spans="1:35" x14ac:dyDescent="0.25">
      <c r="A16" s="14"/>
      <c r="B16" s="14">
        <v>15</v>
      </c>
      <c r="C16" s="14" t="s">
        <v>47</v>
      </c>
      <c r="D16" s="15" t="s">
        <v>48</v>
      </c>
      <c r="E16" s="15" t="s">
        <v>48</v>
      </c>
      <c r="F16" s="15" t="s">
        <v>48</v>
      </c>
      <c r="G16" t="str">
        <f>IF(LEFT(C16,7)="SECTION",C16,G15)</f>
        <v>SECTION A</v>
      </c>
      <c r="H16" t="str">
        <f>IF(LEN(C16)=2,D16,H15)</f>
        <v>Culture et production animale, chasse et services annexes</v>
      </c>
      <c r="I16" t="str">
        <f>IF(LEN(C16)=4,D16,I15)</f>
        <v>Cultures non permanentes</v>
      </c>
      <c r="J16" t="s">
        <v>96</v>
      </c>
      <c r="L16" t="s">
        <v>23</v>
      </c>
      <c r="M16" t="s">
        <v>6328</v>
      </c>
      <c r="N16" t="s">
        <v>37299</v>
      </c>
      <c r="O16" s="76" t="s">
        <v>4366</v>
      </c>
      <c r="P16" s="82">
        <v>28</v>
      </c>
      <c r="Q16" s="82" t="s">
        <v>72662</v>
      </c>
      <c r="R16" s="276">
        <v>15</v>
      </c>
      <c r="S16" t="s">
        <v>105016</v>
      </c>
      <c r="T16" t="s">
        <v>104992</v>
      </c>
      <c r="W16" t="s">
        <v>72425</v>
      </c>
      <c r="X16">
        <f>SUMIFS('2-Je choisis mes actions'!$F:$F,'2-Je choisis mes actions'!$L:$L,W16)</f>
        <v>0</v>
      </c>
      <c r="AB16" t="s">
        <v>104868</v>
      </c>
    </row>
    <row r="17" spans="1:28" x14ac:dyDescent="0.25">
      <c r="A17" s="6" t="s">
        <v>49</v>
      </c>
      <c r="B17" s="6">
        <v>16</v>
      </c>
      <c r="C17" s="6" t="s">
        <v>50</v>
      </c>
      <c r="D17" s="7" t="s">
        <v>48</v>
      </c>
      <c r="E17" s="7" t="s">
        <v>48</v>
      </c>
      <c r="F17" s="7" t="s">
        <v>48</v>
      </c>
      <c r="G17" t="str">
        <f t="shared" si="0"/>
        <v>SECTION A</v>
      </c>
      <c r="H17" t="str">
        <f t="shared" si="1"/>
        <v>Culture et production animale, chasse et services annexes</v>
      </c>
      <c r="I17" t="str">
        <f t="shared" si="2"/>
        <v>Cultures non permanentes</v>
      </c>
      <c r="J17" t="s">
        <v>100</v>
      </c>
      <c r="L17" t="s">
        <v>23</v>
      </c>
      <c r="M17" t="s">
        <v>12972</v>
      </c>
      <c r="N17" t="s">
        <v>37300</v>
      </c>
      <c r="O17" s="76" t="s">
        <v>4356</v>
      </c>
      <c r="P17" s="82">
        <v>1408</v>
      </c>
      <c r="Q17" s="82" t="s">
        <v>72663</v>
      </c>
      <c r="R17" s="276">
        <v>16</v>
      </c>
      <c r="S17" t="s">
        <v>105017</v>
      </c>
      <c r="T17" t="s">
        <v>104992</v>
      </c>
      <c r="W17" t="s">
        <v>72424</v>
      </c>
      <c r="X17">
        <f>SUMIFS('2-Je choisis mes actions'!$F:$F,'2-Je choisis mes actions'!$L:$L,W17)</f>
        <v>0</v>
      </c>
      <c r="AB17" t="s">
        <v>104869</v>
      </c>
    </row>
    <row r="18" spans="1:28" x14ac:dyDescent="0.25">
      <c r="A18" s="14"/>
      <c r="B18" s="14">
        <v>17</v>
      </c>
      <c r="C18" s="14" t="s">
        <v>51</v>
      </c>
      <c r="D18" s="15" t="s">
        <v>52</v>
      </c>
      <c r="E18" s="15" t="s">
        <v>52</v>
      </c>
      <c r="F18" s="15" t="s">
        <v>52</v>
      </c>
      <c r="G18" t="str">
        <f t="shared" si="0"/>
        <v>SECTION A</v>
      </c>
      <c r="H18" t="str">
        <f t="shared" si="1"/>
        <v>Culture et production animale, chasse et services annexes</v>
      </c>
      <c r="I18" t="str">
        <f t="shared" si="2"/>
        <v>Cultures non permanentes</v>
      </c>
      <c r="J18" t="s">
        <v>105</v>
      </c>
      <c r="L18" t="s">
        <v>23</v>
      </c>
      <c r="M18" t="s">
        <v>6329</v>
      </c>
      <c r="N18" t="s">
        <v>37301</v>
      </c>
      <c r="O18" s="76" t="s">
        <v>4356</v>
      </c>
      <c r="P18" s="82">
        <v>1237</v>
      </c>
      <c r="Q18" s="82" t="s">
        <v>72664</v>
      </c>
      <c r="R18" s="276">
        <v>17</v>
      </c>
      <c r="S18" t="s">
        <v>105017</v>
      </c>
      <c r="T18" t="s">
        <v>104992</v>
      </c>
      <c r="W18" t="s">
        <v>72428</v>
      </c>
      <c r="X18">
        <f>SUMIFS('2-Je choisis mes actions'!$F:$F,'2-Je choisis mes actions'!$L:$L,W18)</f>
        <v>0</v>
      </c>
      <c r="AB18" t="s">
        <v>104870</v>
      </c>
    </row>
    <row r="19" spans="1:28" x14ac:dyDescent="0.25">
      <c r="A19" s="6" t="s">
        <v>53</v>
      </c>
      <c r="B19" s="6">
        <v>18</v>
      </c>
      <c r="C19" s="6" t="s">
        <v>54</v>
      </c>
      <c r="D19" s="7" t="s">
        <v>52</v>
      </c>
      <c r="E19" s="7" t="s">
        <v>52</v>
      </c>
      <c r="F19" s="7" t="s">
        <v>52</v>
      </c>
      <c r="G19" t="str">
        <f t="shared" si="0"/>
        <v>SECTION A</v>
      </c>
      <c r="H19" t="str">
        <f t="shared" si="1"/>
        <v>Culture et production animale, chasse et services annexes</v>
      </c>
      <c r="I19" t="str">
        <f t="shared" si="2"/>
        <v>Cultures non permanentes</v>
      </c>
      <c r="J19" t="s">
        <v>111</v>
      </c>
      <c r="L19" t="s">
        <v>23</v>
      </c>
      <c r="M19" t="s">
        <v>6397</v>
      </c>
      <c r="N19" t="s">
        <v>37302</v>
      </c>
      <c r="O19" s="76" t="s">
        <v>4366</v>
      </c>
      <c r="P19" s="82">
        <v>713</v>
      </c>
      <c r="Q19" s="82" t="s">
        <v>72991</v>
      </c>
      <c r="R19" s="276">
        <v>18</v>
      </c>
      <c r="S19" t="s">
        <v>105019</v>
      </c>
      <c r="T19" t="s">
        <v>104991</v>
      </c>
      <c r="AB19" t="s">
        <v>104871</v>
      </c>
    </row>
    <row r="20" spans="1:28" x14ac:dyDescent="0.25">
      <c r="A20" s="14"/>
      <c r="B20" s="14">
        <v>19</v>
      </c>
      <c r="C20" s="14" t="s">
        <v>55</v>
      </c>
      <c r="D20" s="15" t="s">
        <v>56</v>
      </c>
      <c r="E20" s="15" t="s">
        <v>56</v>
      </c>
      <c r="F20" s="15" t="s">
        <v>56</v>
      </c>
      <c r="G20" t="str">
        <f t="shared" si="0"/>
        <v>SECTION A</v>
      </c>
      <c r="H20" t="str">
        <f t="shared" si="1"/>
        <v>Culture et production animale, chasse et services annexes</v>
      </c>
      <c r="I20" t="str">
        <f t="shared" si="2"/>
        <v>Cultures non permanentes</v>
      </c>
      <c r="J20" t="s">
        <v>115</v>
      </c>
      <c r="L20" t="s">
        <v>23</v>
      </c>
      <c r="M20" t="s">
        <v>32655</v>
      </c>
      <c r="N20" t="s">
        <v>37303</v>
      </c>
      <c r="O20" s="76" t="s">
        <v>4366</v>
      </c>
      <c r="P20" s="82">
        <v>66</v>
      </c>
      <c r="Q20" s="82" t="s">
        <v>72665</v>
      </c>
      <c r="R20" s="276">
        <v>19</v>
      </c>
      <c r="S20" t="s">
        <v>105017</v>
      </c>
      <c r="T20" t="s">
        <v>104992</v>
      </c>
      <c r="W20" s="79"/>
      <c r="AB20" t="s">
        <v>104872</v>
      </c>
    </row>
    <row r="21" spans="1:28" x14ac:dyDescent="0.25">
      <c r="A21" s="6" t="s">
        <v>57</v>
      </c>
      <c r="B21" s="6">
        <v>20</v>
      </c>
      <c r="C21" s="6" t="s">
        <v>58</v>
      </c>
      <c r="D21" s="7" t="s">
        <v>56</v>
      </c>
      <c r="E21" s="7" t="s">
        <v>56</v>
      </c>
      <c r="F21" s="7" t="s">
        <v>56</v>
      </c>
      <c r="G21" t="str">
        <f t="shared" si="0"/>
        <v>SECTION A</v>
      </c>
      <c r="H21" t="str">
        <f t="shared" si="1"/>
        <v>Culture et production animale, chasse et services annexes</v>
      </c>
      <c r="I21" t="str">
        <f t="shared" si="2"/>
        <v>Cultures non permanentes</v>
      </c>
      <c r="J21" t="s">
        <v>119</v>
      </c>
      <c r="L21" t="s">
        <v>23</v>
      </c>
      <c r="M21" t="s">
        <v>10820</v>
      </c>
      <c r="N21" t="s">
        <v>37304</v>
      </c>
      <c r="O21" s="76" t="s">
        <v>4356</v>
      </c>
      <c r="P21" s="82">
        <v>3211</v>
      </c>
      <c r="Q21" s="82" t="s">
        <v>72666</v>
      </c>
      <c r="R21" s="276" t="s">
        <v>37281</v>
      </c>
      <c r="S21" t="s">
        <v>105013</v>
      </c>
      <c r="T21" t="s">
        <v>104993</v>
      </c>
      <c r="AB21" t="s">
        <v>104873</v>
      </c>
    </row>
    <row r="22" spans="1:28" x14ac:dyDescent="0.25">
      <c r="A22" s="10"/>
      <c r="B22" s="10">
        <v>21</v>
      </c>
      <c r="C22" s="10"/>
      <c r="D22" s="11"/>
      <c r="E22" s="11"/>
      <c r="F22" s="11"/>
      <c r="G22" t="str">
        <f t="shared" si="0"/>
        <v>SECTION A</v>
      </c>
      <c r="H22" t="str">
        <f t="shared" si="1"/>
        <v>Culture et production animale, chasse et services annexes</v>
      </c>
      <c r="I22" t="str">
        <f t="shared" si="2"/>
        <v>Cultures non permanentes</v>
      </c>
      <c r="J22" t="s">
        <v>124</v>
      </c>
      <c r="L22" t="s">
        <v>23</v>
      </c>
      <c r="M22" t="s">
        <v>10822</v>
      </c>
      <c r="N22" t="s">
        <v>37305</v>
      </c>
      <c r="O22" s="76" t="s">
        <v>4356</v>
      </c>
      <c r="P22" s="82">
        <v>4092</v>
      </c>
      <c r="Q22" s="82" t="s">
        <v>72667</v>
      </c>
      <c r="R22" s="276" t="s">
        <v>37282</v>
      </c>
      <c r="S22" t="s">
        <v>105013</v>
      </c>
      <c r="T22" t="s">
        <v>104993</v>
      </c>
      <c r="AB22" t="s">
        <v>104874</v>
      </c>
    </row>
    <row r="23" spans="1:28" x14ac:dyDescent="0.25">
      <c r="A23" s="8"/>
      <c r="B23" s="8">
        <v>22</v>
      </c>
      <c r="C23" s="8" t="s">
        <v>59</v>
      </c>
      <c r="D23" s="9" t="s">
        <v>60</v>
      </c>
      <c r="E23" s="9" t="s">
        <v>60</v>
      </c>
      <c r="F23" s="9" t="s">
        <v>60</v>
      </c>
      <c r="G23" t="str">
        <f t="shared" si="0"/>
        <v>SECTION A</v>
      </c>
      <c r="H23" t="str">
        <f t="shared" si="1"/>
        <v>Culture et production animale, chasse et services annexes</v>
      </c>
      <c r="I23" t="str">
        <f t="shared" si="2"/>
        <v>Cultures permanentes</v>
      </c>
      <c r="J23" t="s">
        <v>128</v>
      </c>
      <c r="L23" t="s">
        <v>23</v>
      </c>
      <c r="M23" t="s">
        <v>23742</v>
      </c>
      <c r="N23" t="s">
        <v>37306</v>
      </c>
      <c r="O23" s="76" t="s">
        <v>4356</v>
      </c>
      <c r="P23" s="82">
        <v>923</v>
      </c>
      <c r="Q23" s="82" t="s">
        <v>72668</v>
      </c>
      <c r="R23" s="276">
        <v>21</v>
      </c>
      <c r="S23" t="s">
        <v>105011</v>
      </c>
      <c r="T23" t="s">
        <v>104991</v>
      </c>
      <c r="V23">
        <f>8-COUNTIF(V1:V8,0)</f>
        <v>0</v>
      </c>
      <c r="X23">
        <f>18-COUNTIF(X1:X18,0)</f>
        <v>0</v>
      </c>
      <c r="Z23">
        <f>4-COUNTIF(Z1:Z4,0)</f>
        <v>0</v>
      </c>
      <c r="AB23" t="s">
        <v>104875</v>
      </c>
    </row>
    <row r="24" spans="1:28" x14ac:dyDescent="0.25">
      <c r="A24" s="14"/>
      <c r="B24" s="14">
        <v>23</v>
      </c>
      <c r="C24" s="14" t="s">
        <v>61</v>
      </c>
      <c r="D24" s="15" t="s">
        <v>62</v>
      </c>
      <c r="E24" s="15" t="s">
        <v>62</v>
      </c>
      <c r="F24" s="15" t="s">
        <v>62</v>
      </c>
      <c r="G24" t="str">
        <f t="shared" si="0"/>
        <v>SECTION A</v>
      </c>
      <c r="H24" t="str">
        <f t="shared" si="1"/>
        <v>Culture et production animale, chasse et services annexes</v>
      </c>
      <c r="I24" t="str">
        <f t="shared" si="2"/>
        <v>Cultures permanentes</v>
      </c>
      <c r="J24" t="s">
        <v>132</v>
      </c>
      <c r="L24" t="s">
        <v>23</v>
      </c>
      <c r="M24" t="s">
        <v>23743</v>
      </c>
      <c r="N24" t="s">
        <v>37307</v>
      </c>
      <c r="O24" s="76" t="s">
        <v>4356</v>
      </c>
      <c r="P24" s="82">
        <v>2684</v>
      </c>
      <c r="Q24" s="82" t="s">
        <v>72669</v>
      </c>
      <c r="R24" s="276">
        <v>22</v>
      </c>
      <c r="S24" t="s">
        <v>105018</v>
      </c>
      <c r="T24" t="s">
        <v>104991</v>
      </c>
      <c r="AB24" t="s">
        <v>104876</v>
      </c>
    </row>
    <row r="25" spans="1:28" s="201" customFormat="1" x14ac:dyDescent="0.25">
      <c r="A25" s="14" t="s">
        <v>63</v>
      </c>
      <c r="B25" s="14">
        <v>24</v>
      </c>
      <c r="C25" s="14" t="s">
        <v>64</v>
      </c>
      <c r="D25" s="15" t="s">
        <v>62</v>
      </c>
      <c r="E25" s="15" t="s">
        <v>62</v>
      </c>
      <c r="F25" s="15" t="s">
        <v>62</v>
      </c>
      <c r="G25" t="str">
        <f t="shared" si="0"/>
        <v>SECTION A</v>
      </c>
      <c r="H25" t="str">
        <f t="shared" si="1"/>
        <v>Culture et production animale, chasse et services annexes</v>
      </c>
      <c r="I25" t="str">
        <f t="shared" si="2"/>
        <v>Cultures permanentes</v>
      </c>
      <c r="J25" t="s">
        <v>136</v>
      </c>
      <c r="K25"/>
      <c r="L25" t="s">
        <v>23</v>
      </c>
      <c r="M25" t="s">
        <v>12973</v>
      </c>
      <c r="N25" t="s">
        <v>37308</v>
      </c>
      <c r="O25" s="76" t="s">
        <v>4356</v>
      </c>
      <c r="P25" s="82">
        <v>602</v>
      </c>
      <c r="Q25" s="82" t="s">
        <v>72670</v>
      </c>
      <c r="R25" s="276">
        <v>23</v>
      </c>
      <c r="S25" t="s">
        <v>105017</v>
      </c>
      <c r="T25" t="s">
        <v>104992</v>
      </c>
      <c r="X25" s="201" t="s">
        <v>72568</v>
      </c>
      <c r="Z25" s="201" t="s">
        <v>72401</v>
      </c>
      <c r="AB25" s="201" t="s">
        <v>104877</v>
      </c>
    </row>
    <row r="26" spans="1:28" s="202" customFormat="1" x14ac:dyDescent="0.25">
      <c r="A26" s="14"/>
      <c r="B26" s="14">
        <v>25</v>
      </c>
      <c r="C26" s="14" t="s">
        <v>65</v>
      </c>
      <c r="D26" s="15" t="s">
        <v>66</v>
      </c>
      <c r="E26" s="15" t="s">
        <v>66</v>
      </c>
      <c r="F26" s="15" t="s">
        <v>67</v>
      </c>
      <c r="G26" t="str">
        <f t="shared" si="0"/>
        <v>SECTION A</v>
      </c>
      <c r="H26" t="str">
        <f t="shared" si="1"/>
        <v>Culture et production animale, chasse et services annexes</v>
      </c>
      <c r="I26" t="str">
        <f t="shared" si="2"/>
        <v>Cultures permanentes</v>
      </c>
      <c r="J26" t="s">
        <v>140</v>
      </c>
      <c r="K26"/>
      <c r="L26" t="s">
        <v>23</v>
      </c>
      <c r="M26" t="s">
        <v>32674</v>
      </c>
      <c r="N26" t="s">
        <v>37309</v>
      </c>
      <c r="O26" s="76" t="s">
        <v>4374</v>
      </c>
      <c r="P26" s="82">
        <v>1051</v>
      </c>
      <c r="Q26" s="82" t="s">
        <v>72778</v>
      </c>
      <c r="R26" s="276">
        <v>24</v>
      </c>
      <c r="S26" t="s">
        <v>105017</v>
      </c>
      <c r="T26" t="s">
        <v>104992</v>
      </c>
      <c r="X26" s="202" t="str">
        <f>IF(X23=1,IF(X1&gt;0,W1,IF(X2&gt;0,W2,IF(X3&gt;0,W3,IF(X4&gt;0,W4,IF(X5&gt;0,W5,IF(X6&gt;0,W6,IF(X7&gt;0,W7,IF(X8&gt;0,W8,IF(X9&gt;0,W9,IF(X10&gt;0,W10,IF(X11&gt;0,W11,IF(X12&gt;0,W12,IF(X13&gt;0,W13,IF(X14&gt;0,W14,IF(X15&gt;0,W15,IF(X16&gt;0,W16,IF(X17&gt;0,W17,IF(X18&gt;0,W18,"3TR")))))))))))))))))),IF(V23=1,IF(V1&gt;0,U1,IF(V2&gt;0,U2,IF(V3&gt;0,U3,IF(V4&gt;0,U4,IF(V5&gt;0,U5,IF(V6&gt;0,U6,IF(V7&gt;0,U7,IF(V8&gt;0,U8,"3TR")))))))),"3TR"))</f>
        <v>3TR</v>
      </c>
      <c r="Z26" s="202" t="str">
        <f>IF(Z23=1,IF(Z1&gt;0,Y1,IF(Z2&gt;0,Y2,IF(Z3&gt;0,Y3,Y4))),IF(AND(Z3=0,Z4=0),Y1,Y3))</f>
        <v>SA2.04.01</v>
      </c>
      <c r="AB26" s="202" t="s">
        <v>104878</v>
      </c>
    </row>
    <row r="27" spans="1:28" x14ac:dyDescent="0.25">
      <c r="A27" s="6" t="s">
        <v>68</v>
      </c>
      <c r="B27" s="6">
        <v>26</v>
      </c>
      <c r="C27" s="6" t="s">
        <v>69</v>
      </c>
      <c r="D27" s="7" t="s">
        <v>66</v>
      </c>
      <c r="E27" s="7" t="s">
        <v>66</v>
      </c>
      <c r="F27" s="7" t="s">
        <v>67</v>
      </c>
      <c r="G27" t="str">
        <f t="shared" si="0"/>
        <v>SECTION A</v>
      </c>
      <c r="H27" t="str">
        <f t="shared" si="1"/>
        <v>Culture et production animale, chasse et services annexes</v>
      </c>
      <c r="I27" t="str">
        <f t="shared" si="2"/>
        <v>Cultures permanentes</v>
      </c>
      <c r="J27" t="s">
        <v>145</v>
      </c>
      <c r="L27" t="s">
        <v>23</v>
      </c>
      <c r="M27" t="s">
        <v>32656</v>
      </c>
      <c r="N27" t="s">
        <v>37310</v>
      </c>
      <c r="O27" s="76" t="s">
        <v>4356</v>
      </c>
      <c r="P27" s="82">
        <v>689</v>
      </c>
      <c r="Q27" s="82" t="s">
        <v>72671</v>
      </c>
      <c r="R27" s="276">
        <v>25</v>
      </c>
      <c r="S27" t="s">
        <v>105011</v>
      </c>
      <c r="T27" t="s">
        <v>104991</v>
      </c>
      <c r="AB27" t="s">
        <v>104879</v>
      </c>
    </row>
    <row r="28" spans="1:28" x14ac:dyDescent="0.25">
      <c r="A28" s="14"/>
      <c r="B28" s="14">
        <v>27</v>
      </c>
      <c r="C28" s="14" t="s">
        <v>70</v>
      </c>
      <c r="D28" s="15" t="s">
        <v>71</v>
      </c>
      <c r="E28" s="15" t="s">
        <v>71</v>
      </c>
      <c r="F28" s="15" t="s">
        <v>71</v>
      </c>
      <c r="G28" t="str">
        <f t="shared" si="0"/>
        <v>SECTION A</v>
      </c>
      <c r="H28" t="str">
        <f t="shared" si="1"/>
        <v>Culture et production animale, chasse et services annexes</v>
      </c>
      <c r="I28" t="str">
        <f t="shared" si="2"/>
        <v>Cultures permanentes</v>
      </c>
      <c r="J28" t="s">
        <v>153</v>
      </c>
      <c r="L28" t="s">
        <v>23</v>
      </c>
      <c r="M28" t="s">
        <v>10826</v>
      </c>
      <c r="N28" t="s">
        <v>37311</v>
      </c>
      <c r="O28" s="76" t="s">
        <v>4374</v>
      </c>
      <c r="P28" s="82">
        <v>866</v>
      </c>
      <c r="Q28" s="82" t="s">
        <v>72645</v>
      </c>
      <c r="R28" s="276">
        <v>26</v>
      </c>
      <c r="S28" t="s">
        <v>105016</v>
      </c>
      <c r="T28" t="s">
        <v>104992</v>
      </c>
      <c r="AB28" t="s">
        <v>104880</v>
      </c>
    </row>
    <row r="29" spans="1:28" x14ac:dyDescent="0.25">
      <c r="A29" s="6" t="s">
        <v>72</v>
      </c>
      <c r="B29" s="6">
        <v>28</v>
      </c>
      <c r="C29" s="6" t="s">
        <v>73</v>
      </c>
      <c r="D29" s="7" t="s">
        <v>71</v>
      </c>
      <c r="E29" s="7" t="s">
        <v>71</v>
      </c>
      <c r="F29" s="7" t="s">
        <v>71</v>
      </c>
      <c r="G29" t="str">
        <f t="shared" si="0"/>
        <v>SECTION A</v>
      </c>
      <c r="H29" t="str">
        <f t="shared" si="1"/>
        <v>Culture et production animale, chasse et services annexes</v>
      </c>
      <c r="I29" t="str">
        <f t="shared" si="2"/>
        <v>Cultures permanentes</v>
      </c>
      <c r="J29" t="s">
        <v>158</v>
      </c>
      <c r="L29" t="s">
        <v>23</v>
      </c>
      <c r="M29" t="s">
        <v>10828</v>
      </c>
      <c r="N29" t="s">
        <v>37312</v>
      </c>
      <c r="O29" s="76" t="s">
        <v>4356</v>
      </c>
      <c r="P29" s="82">
        <v>3333</v>
      </c>
      <c r="Q29" s="82" t="s">
        <v>72673</v>
      </c>
      <c r="R29" s="276">
        <v>27</v>
      </c>
      <c r="S29" t="s">
        <v>105023</v>
      </c>
      <c r="T29" t="s">
        <v>104991</v>
      </c>
      <c r="W29" t="s">
        <v>72582</v>
      </c>
      <c r="Y29" s="207">
        <v>800000</v>
      </c>
      <c r="AB29" t="s">
        <v>104881</v>
      </c>
    </row>
    <row r="30" spans="1:28" x14ac:dyDescent="0.25">
      <c r="A30" s="14"/>
      <c r="B30" s="14">
        <v>29</v>
      </c>
      <c r="C30" s="14" t="s">
        <v>74</v>
      </c>
      <c r="D30" s="15" t="s">
        <v>75</v>
      </c>
      <c r="E30" s="15" t="s">
        <v>75</v>
      </c>
      <c r="F30" s="15" t="s">
        <v>75</v>
      </c>
      <c r="G30" t="str">
        <f t="shared" si="0"/>
        <v>SECTION A</v>
      </c>
      <c r="H30" t="str">
        <f t="shared" si="1"/>
        <v>Culture et production animale, chasse et services annexes</v>
      </c>
      <c r="I30" t="str">
        <f t="shared" si="2"/>
        <v>Cultures permanentes</v>
      </c>
      <c r="J30" t="s">
        <v>162</v>
      </c>
      <c r="L30" t="s">
        <v>23</v>
      </c>
      <c r="M30" t="s">
        <v>12276</v>
      </c>
      <c r="N30" t="s">
        <v>37313</v>
      </c>
      <c r="O30" s="76" t="s">
        <v>4374</v>
      </c>
      <c r="P30" s="82">
        <v>9103</v>
      </c>
      <c r="Q30" s="82" t="s">
        <v>72674</v>
      </c>
      <c r="R30" s="276">
        <v>28</v>
      </c>
      <c r="S30" t="s">
        <v>105019</v>
      </c>
      <c r="T30" t="s">
        <v>104991</v>
      </c>
      <c r="AB30" t="s">
        <v>104882</v>
      </c>
    </row>
    <row r="31" spans="1:28" x14ac:dyDescent="0.25">
      <c r="A31" s="6" t="s">
        <v>76</v>
      </c>
      <c r="B31" s="6">
        <v>30</v>
      </c>
      <c r="C31" s="6" t="s">
        <v>77</v>
      </c>
      <c r="D31" s="7" t="s">
        <v>75</v>
      </c>
      <c r="E31" s="7" t="s">
        <v>75</v>
      </c>
      <c r="F31" s="7" t="s">
        <v>75</v>
      </c>
      <c r="G31" t="str">
        <f t="shared" si="0"/>
        <v>SECTION A</v>
      </c>
      <c r="H31" t="str">
        <f t="shared" si="1"/>
        <v>Culture et production animale, chasse et services annexes</v>
      </c>
      <c r="I31" t="str">
        <f t="shared" si="2"/>
        <v>Cultures permanentes</v>
      </c>
      <c r="J31" t="s">
        <v>166</v>
      </c>
      <c r="L31" t="s">
        <v>23</v>
      </c>
      <c r="M31" t="s">
        <v>12978</v>
      </c>
      <c r="N31" t="s">
        <v>37314</v>
      </c>
      <c r="O31" s="76" t="s">
        <v>4366</v>
      </c>
      <c r="P31" s="82">
        <v>314</v>
      </c>
      <c r="Q31" s="82" t="s">
        <v>72675</v>
      </c>
      <c r="R31" s="276">
        <v>29</v>
      </c>
      <c r="S31" t="s">
        <v>105018</v>
      </c>
      <c r="T31" t="s">
        <v>104991</v>
      </c>
      <c r="AB31" t="s">
        <v>104883</v>
      </c>
    </row>
    <row r="32" spans="1:28" x14ac:dyDescent="0.25">
      <c r="A32" s="14"/>
      <c r="B32" s="14">
        <v>31</v>
      </c>
      <c r="C32" s="14" t="s">
        <v>78</v>
      </c>
      <c r="D32" s="15" t="s">
        <v>79</v>
      </c>
      <c r="E32" s="15" t="s">
        <v>80</v>
      </c>
      <c r="F32" s="15" t="s">
        <v>81</v>
      </c>
      <c r="G32" t="str">
        <f t="shared" si="0"/>
        <v>SECTION A</v>
      </c>
      <c r="H32" t="str">
        <f t="shared" si="1"/>
        <v>Culture et production animale, chasse et services annexes</v>
      </c>
      <c r="I32" t="str">
        <f t="shared" si="2"/>
        <v>Cultures permanentes</v>
      </c>
      <c r="J32" t="s">
        <v>171</v>
      </c>
      <c r="L32" t="s">
        <v>23</v>
      </c>
      <c r="M32" t="s">
        <v>12974</v>
      </c>
      <c r="N32" t="s">
        <v>37315</v>
      </c>
      <c r="O32" s="76" t="s">
        <v>4374</v>
      </c>
      <c r="P32" s="82">
        <v>3624</v>
      </c>
      <c r="Q32" s="82" t="s">
        <v>72672</v>
      </c>
      <c r="R32" s="276">
        <v>30</v>
      </c>
      <c r="S32" t="s">
        <v>105014</v>
      </c>
      <c r="T32" t="s">
        <v>104993</v>
      </c>
      <c r="AB32" t="s">
        <v>104884</v>
      </c>
    </row>
    <row r="33" spans="1:28" x14ac:dyDescent="0.25">
      <c r="A33" s="6" t="s">
        <v>82</v>
      </c>
      <c r="B33" s="6">
        <v>32</v>
      </c>
      <c r="C33" s="6" t="s">
        <v>83</v>
      </c>
      <c r="D33" s="7" t="s">
        <v>79</v>
      </c>
      <c r="E33" s="7" t="s">
        <v>80</v>
      </c>
      <c r="F33" s="7" t="s">
        <v>81</v>
      </c>
      <c r="G33" t="str">
        <f t="shared" si="0"/>
        <v>SECTION A</v>
      </c>
      <c r="H33" t="str">
        <f t="shared" si="1"/>
        <v>Culture et production animale, chasse et services annexes</v>
      </c>
      <c r="I33" t="str">
        <f t="shared" si="2"/>
        <v>Cultures permanentes</v>
      </c>
      <c r="J33" t="s">
        <v>179</v>
      </c>
      <c r="L33" t="s">
        <v>23</v>
      </c>
      <c r="M33" t="s">
        <v>23744</v>
      </c>
      <c r="N33" t="s">
        <v>37316</v>
      </c>
      <c r="O33" s="76" t="s">
        <v>4366</v>
      </c>
      <c r="P33" s="82">
        <v>298</v>
      </c>
      <c r="Q33" s="82" t="s">
        <v>72677</v>
      </c>
      <c r="R33" s="276">
        <v>31</v>
      </c>
      <c r="S33" t="s">
        <v>105014</v>
      </c>
      <c r="T33" t="s">
        <v>104992</v>
      </c>
      <c r="AB33" t="s">
        <v>104885</v>
      </c>
    </row>
    <row r="34" spans="1:28" x14ac:dyDescent="0.25">
      <c r="A34" s="14"/>
      <c r="B34" s="14">
        <v>33</v>
      </c>
      <c r="C34" s="14" t="s">
        <v>84</v>
      </c>
      <c r="D34" s="15" t="s">
        <v>85</v>
      </c>
      <c r="E34" s="15" t="s">
        <v>85</v>
      </c>
      <c r="F34" s="15" t="s">
        <v>85</v>
      </c>
      <c r="G34" t="str">
        <f t="shared" si="0"/>
        <v>SECTION A</v>
      </c>
      <c r="H34" t="str">
        <f t="shared" si="1"/>
        <v>Culture et production animale, chasse et services annexes</v>
      </c>
      <c r="I34" t="str">
        <f t="shared" si="2"/>
        <v>Cultures permanentes</v>
      </c>
      <c r="J34" t="s">
        <v>184</v>
      </c>
      <c r="L34" t="s">
        <v>23</v>
      </c>
      <c r="M34" t="s">
        <v>10833</v>
      </c>
      <c r="N34" t="s">
        <v>37317</v>
      </c>
      <c r="O34" s="76" t="s">
        <v>4356</v>
      </c>
      <c r="P34" s="82">
        <v>756</v>
      </c>
      <c r="Q34" s="82" t="s">
        <v>72678</v>
      </c>
      <c r="R34" s="276">
        <v>32</v>
      </c>
      <c r="S34" t="s">
        <v>105014</v>
      </c>
      <c r="T34" t="s">
        <v>104992</v>
      </c>
      <c r="AB34" t="s">
        <v>104886</v>
      </c>
    </row>
    <row r="35" spans="1:28" x14ac:dyDescent="0.25">
      <c r="A35" s="6" t="s">
        <v>86</v>
      </c>
      <c r="B35" s="6">
        <v>34</v>
      </c>
      <c r="C35" s="6" t="s">
        <v>87</v>
      </c>
      <c r="D35" s="7" t="s">
        <v>85</v>
      </c>
      <c r="E35" s="7" t="s">
        <v>85</v>
      </c>
      <c r="F35" s="7" t="s">
        <v>85</v>
      </c>
      <c r="G35" t="str">
        <f t="shared" si="0"/>
        <v>SECTION A</v>
      </c>
      <c r="H35" t="str">
        <f t="shared" si="1"/>
        <v>Culture et production animale, chasse et services annexes</v>
      </c>
      <c r="I35" t="str">
        <f t="shared" si="2"/>
        <v>Cultures permanentes</v>
      </c>
      <c r="J35" t="s">
        <v>192</v>
      </c>
      <c r="L35" t="s">
        <v>23</v>
      </c>
      <c r="M35" t="s">
        <v>23745</v>
      </c>
      <c r="N35" t="s">
        <v>37318</v>
      </c>
      <c r="O35" s="76" t="s">
        <v>4356</v>
      </c>
      <c r="P35" s="82">
        <v>454</v>
      </c>
      <c r="Q35" s="82" t="s">
        <v>72679</v>
      </c>
      <c r="R35" s="276">
        <v>33</v>
      </c>
      <c r="S35" t="s">
        <v>105017</v>
      </c>
      <c r="T35" t="s">
        <v>104992</v>
      </c>
      <c r="AB35" t="s">
        <v>104887</v>
      </c>
    </row>
    <row r="36" spans="1:28" x14ac:dyDescent="0.25">
      <c r="A36" s="14"/>
      <c r="B36" s="14">
        <v>35</v>
      </c>
      <c r="C36" s="14" t="s">
        <v>88</v>
      </c>
      <c r="D36" s="15" t="s">
        <v>89</v>
      </c>
      <c r="E36" s="15" t="s">
        <v>89</v>
      </c>
      <c r="F36" s="15" t="s">
        <v>89</v>
      </c>
      <c r="G36" t="str">
        <f t="shared" si="0"/>
        <v>SECTION A</v>
      </c>
      <c r="H36" t="str">
        <f t="shared" si="1"/>
        <v>Culture et production animale, chasse et services annexes</v>
      </c>
      <c r="I36" t="str">
        <f t="shared" si="2"/>
        <v>Cultures permanentes</v>
      </c>
      <c r="J36" t="s">
        <v>198</v>
      </c>
      <c r="L36" t="s">
        <v>23</v>
      </c>
      <c r="M36" t="s">
        <v>10835</v>
      </c>
      <c r="N36" t="s">
        <v>37319</v>
      </c>
      <c r="O36" s="76" t="s">
        <v>4356</v>
      </c>
      <c r="P36" s="82">
        <v>496</v>
      </c>
      <c r="Q36" s="82" t="s">
        <v>72680</v>
      </c>
      <c r="R36" s="276">
        <v>34</v>
      </c>
      <c r="S36" t="s">
        <v>105014</v>
      </c>
      <c r="T36" t="s">
        <v>104993</v>
      </c>
      <c r="AB36" t="s">
        <v>104888</v>
      </c>
    </row>
    <row r="37" spans="1:28" x14ac:dyDescent="0.25">
      <c r="A37" s="6" t="s">
        <v>90</v>
      </c>
      <c r="B37" s="6">
        <v>36</v>
      </c>
      <c r="C37" s="6" t="s">
        <v>91</v>
      </c>
      <c r="D37" s="7" t="s">
        <v>89</v>
      </c>
      <c r="E37" s="7" t="s">
        <v>89</v>
      </c>
      <c r="F37" s="7" t="s">
        <v>89</v>
      </c>
      <c r="G37" t="str">
        <f t="shared" si="0"/>
        <v>SECTION A</v>
      </c>
      <c r="H37" t="str">
        <f t="shared" si="1"/>
        <v>Culture et production animale, chasse et services annexes</v>
      </c>
      <c r="I37" t="str">
        <f t="shared" si="2"/>
        <v>Cultures permanentes</v>
      </c>
      <c r="J37" t="s">
        <v>206</v>
      </c>
      <c r="L37" t="s">
        <v>23</v>
      </c>
      <c r="M37" t="s">
        <v>10837</v>
      </c>
      <c r="N37" t="s">
        <v>37320</v>
      </c>
      <c r="O37" s="76" t="s">
        <v>4374</v>
      </c>
      <c r="P37" s="82">
        <v>748</v>
      </c>
      <c r="Q37" s="82" t="s">
        <v>72681</v>
      </c>
      <c r="R37" s="276">
        <v>35</v>
      </c>
      <c r="S37" t="s">
        <v>105018</v>
      </c>
      <c r="T37" t="s">
        <v>104991</v>
      </c>
      <c r="AB37" t="s">
        <v>104889</v>
      </c>
    </row>
    <row r="38" spans="1:28" ht="25.5" x14ac:dyDescent="0.25">
      <c r="A38" s="14"/>
      <c r="B38" s="14">
        <v>37</v>
      </c>
      <c r="C38" s="14" t="s">
        <v>92</v>
      </c>
      <c r="D38" s="15" t="s">
        <v>93</v>
      </c>
      <c r="E38" s="15" t="s">
        <v>94</v>
      </c>
      <c r="F38" s="15" t="s">
        <v>95</v>
      </c>
      <c r="G38" t="str">
        <f t="shared" si="0"/>
        <v>SECTION A</v>
      </c>
      <c r="H38" t="str">
        <f t="shared" si="1"/>
        <v>Culture et production animale, chasse et services annexes</v>
      </c>
      <c r="I38" t="str">
        <f t="shared" si="2"/>
        <v>Cultures permanentes</v>
      </c>
      <c r="J38" t="s">
        <v>210</v>
      </c>
      <c r="L38" t="s">
        <v>23</v>
      </c>
      <c r="M38" t="s">
        <v>10839</v>
      </c>
      <c r="N38" t="s">
        <v>37321</v>
      </c>
      <c r="O38" s="76" t="s">
        <v>4356</v>
      </c>
      <c r="P38" s="82">
        <v>279</v>
      </c>
      <c r="Q38" s="82" t="s">
        <v>72682</v>
      </c>
      <c r="R38" s="276">
        <v>36</v>
      </c>
      <c r="S38" t="s">
        <v>105019</v>
      </c>
      <c r="T38" t="s">
        <v>104991</v>
      </c>
      <c r="AB38" t="s">
        <v>104890</v>
      </c>
    </row>
    <row r="39" spans="1:28" ht="25.5" x14ac:dyDescent="0.25">
      <c r="A39" s="6" t="s">
        <v>96</v>
      </c>
      <c r="B39" s="6">
        <v>38</v>
      </c>
      <c r="C39" s="6" t="s">
        <v>97</v>
      </c>
      <c r="D39" s="7" t="s">
        <v>93</v>
      </c>
      <c r="E39" s="7" t="s">
        <v>94</v>
      </c>
      <c r="F39" s="7" t="s">
        <v>95</v>
      </c>
      <c r="G39" t="str">
        <f t="shared" si="0"/>
        <v>SECTION A</v>
      </c>
      <c r="H39" t="str">
        <f t="shared" si="1"/>
        <v>Culture et production animale, chasse et services annexes</v>
      </c>
      <c r="I39" t="str">
        <f t="shared" si="2"/>
        <v>Cultures permanentes</v>
      </c>
      <c r="J39" t="s">
        <v>216</v>
      </c>
      <c r="L39" t="s">
        <v>23</v>
      </c>
      <c r="M39" t="s">
        <v>12980</v>
      </c>
      <c r="N39" t="s">
        <v>37322</v>
      </c>
      <c r="O39" s="76" t="s">
        <v>4374</v>
      </c>
      <c r="P39" s="82">
        <v>4613</v>
      </c>
      <c r="Q39" s="82" t="s">
        <v>72645</v>
      </c>
      <c r="R39" s="276">
        <v>37</v>
      </c>
      <c r="S39" t="s">
        <v>105019</v>
      </c>
      <c r="T39" t="s">
        <v>104991</v>
      </c>
      <c r="AB39" t="s">
        <v>104891</v>
      </c>
    </row>
    <row r="40" spans="1:28" x14ac:dyDescent="0.25">
      <c r="A40" s="14"/>
      <c r="B40" s="14">
        <v>39</v>
      </c>
      <c r="C40" s="14" t="s">
        <v>98</v>
      </c>
      <c r="D40" s="15" t="s">
        <v>99</v>
      </c>
      <c r="E40" s="15" t="s">
        <v>99</v>
      </c>
      <c r="F40" s="15" t="s">
        <v>99</v>
      </c>
      <c r="G40" t="str">
        <f t="shared" si="0"/>
        <v>SECTION A</v>
      </c>
      <c r="H40" t="str">
        <f t="shared" si="1"/>
        <v>Culture et production animale, chasse et services annexes</v>
      </c>
      <c r="I40" t="str">
        <f t="shared" si="2"/>
        <v>Cultures permanentes</v>
      </c>
      <c r="J40" t="s">
        <v>220</v>
      </c>
      <c r="L40" t="s">
        <v>23</v>
      </c>
      <c r="M40" t="s">
        <v>6332</v>
      </c>
      <c r="N40" t="s">
        <v>37323</v>
      </c>
      <c r="O40" s="76" t="s">
        <v>4356</v>
      </c>
      <c r="P40" s="82">
        <v>622</v>
      </c>
      <c r="Q40" s="82" t="s">
        <v>72683</v>
      </c>
      <c r="R40" s="276">
        <v>38</v>
      </c>
      <c r="S40" t="s">
        <v>105016</v>
      </c>
      <c r="T40" t="s">
        <v>104992</v>
      </c>
      <c r="AB40" t="s">
        <v>104892</v>
      </c>
    </row>
    <row r="41" spans="1:28" x14ac:dyDescent="0.25">
      <c r="A41" s="6" t="s">
        <v>100</v>
      </c>
      <c r="B41" s="6">
        <v>40</v>
      </c>
      <c r="C41" s="6" t="s">
        <v>101</v>
      </c>
      <c r="D41" s="7" t="s">
        <v>99</v>
      </c>
      <c r="E41" s="7" t="s">
        <v>99</v>
      </c>
      <c r="F41" s="7" t="s">
        <v>99</v>
      </c>
      <c r="G41" t="str">
        <f t="shared" si="0"/>
        <v>SECTION A</v>
      </c>
      <c r="H41" t="str">
        <f t="shared" si="1"/>
        <v>Culture et production animale, chasse et services annexes</v>
      </c>
      <c r="I41" t="str">
        <f t="shared" si="2"/>
        <v>Cultures permanentes</v>
      </c>
      <c r="J41" t="s">
        <v>229</v>
      </c>
      <c r="L41" t="s">
        <v>23</v>
      </c>
      <c r="M41" t="s">
        <v>32657</v>
      </c>
      <c r="N41" t="s">
        <v>37324</v>
      </c>
      <c r="O41" s="76" t="s">
        <v>4366</v>
      </c>
      <c r="P41" s="82">
        <v>283</v>
      </c>
      <c r="Q41" s="82" t="s">
        <v>72684</v>
      </c>
      <c r="R41" s="276">
        <v>39</v>
      </c>
      <c r="S41" t="s">
        <v>105011</v>
      </c>
      <c r="T41" t="s">
        <v>104991</v>
      </c>
      <c r="AB41" t="s">
        <v>104893</v>
      </c>
    </row>
    <row r="42" spans="1:28" x14ac:dyDescent="0.25">
      <c r="A42" s="10"/>
      <c r="B42" s="10">
        <v>41</v>
      </c>
      <c r="C42" s="10"/>
      <c r="D42" s="11"/>
      <c r="E42" s="11"/>
      <c r="F42" s="11"/>
      <c r="G42" t="str">
        <f t="shared" si="0"/>
        <v>SECTION A</v>
      </c>
      <c r="H42" t="str">
        <f t="shared" si="1"/>
        <v>Culture et production animale, chasse et services annexes</v>
      </c>
      <c r="I42" t="str">
        <f t="shared" si="2"/>
        <v>Cultures permanentes</v>
      </c>
      <c r="J42" t="s">
        <v>234</v>
      </c>
      <c r="L42" t="s">
        <v>23</v>
      </c>
      <c r="M42" t="s">
        <v>12982</v>
      </c>
      <c r="N42" t="s">
        <v>37325</v>
      </c>
      <c r="O42" s="76" t="s">
        <v>4356</v>
      </c>
      <c r="P42" s="82">
        <v>876</v>
      </c>
      <c r="Q42" s="82" t="s">
        <v>72685</v>
      </c>
      <c r="R42" s="276">
        <v>40</v>
      </c>
      <c r="S42" t="s">
        <v>105017</v>
      </c>
      <c r="T42" t="s">
        <v>104992</v>
      </c>
      <c r="AB42" t="s">
        <v>104894</v>
      </c>
    </row>
    <row r="43" spans="1:28" x14ac:dyDescent="0.25">
      <c r="A43" s="8"/>
      <c r="B43" s="8">
        <v>42</v>
      </c>
      <c r="C43" s="8" t="s">
        <v>102</v>
      </c>
      <c r="D43" s="9" t="s">
        <v>103</v>
      </c>
      <c r="E43" s="9" t="s">
        <v>103</v>
      </c>
      <c r="F43" s="9" t="s">
        <v>103</v>
      </c>
      <c r="G43" t="str">
        <f t="shared" si="0"/>
        <v>SECTION A</v>
      </c>
      <c r="H43" t="str">
        <f t="shared" si="1"/>
        <v>Culture et production animale, chasse et services annexes</v>
      </c>
      <c r="I43" t="str">
        <f t="shared" si="2"/>
        <v>Reproduction de plantes</v>
      </c>
      <c r="J43" t="s">
        <v>241</v>
      </c>
      <c r="L43" t="s">
        <v>23</v>
      </c>
      <c r="M43" t="s">
        <v>6333</v>
      </c>
      <c r="N43" t="s">
        <v>37326</v>
      </c>
      <c r="O43" s="76" t="s">
        <v>4356</v>
      </c>
      <c r="P43" s="82">
        <v>1007</v>
      </c>
      <c r="Q43" s="82" t="s">
        <v>72686</v>
      </c>
      <c r="R43" s="276">
        <v>41</v>
      </c>
      <c r="S43" t="s">
        <v>105019</v>
      </c>
      <c r="T43" t="s">
        <v>104991</v>
      </c>
      <c r="AB43" t="s">
        <v>104895</v>
      </c>
    </row>
    <row r="44" spans="1:28" x14ac:dyDescent="0.25">
      <c r="A44" s="14"/>
      <c r="B44" s="14">
        <v>43</v>
      </c>
      <c r="C44" s="14" t="s">
        <v>104</v>
      </c>
      <c r="D44" s="15" t="s">
        <v>103</v>
      </c>
      <c r="E44" s="15" t="s">
        <v>103</v>
      </c>
      <c r="F44" s="15" t="s">
        <v>103</v>
      </c>
      <c r="G44" t="str">
        <f t="shared" si="0"/>
        <v>SECTION A</v>
      </c>
      <c r="H44" t="str">
        <f t="shared" si="1"/>
        <v>Culture et production animale, chasse et services annexes</v>
      </c>
      <c r="I44" t="str">
        <f t="shared" si="2"/>
        <v>Reproduction de plantes</v>
      </c>
      <c r="J44" t="s">
        <v>246</v>
      </c>
      <c r="L44" t="s">
        <v>23</v>
      </c>
      <c r="M44" t="s">
        <v>6366</v>
      </c>
      <c r="N44" t="s">
        <v>37327</v>
      </c>
      <c r="O44" s="76" t="s">
        <v>4356</v>
      </c>
      <c r="P44" s="82">
        <v>913</v>
      </c>
      <c r="Q44" s="82" t="s">
        <v>72834</v>
      </c>
      <c r="R44" s="276">
        <v>42</v>
      </c>
      <c r="S44" t="s">
        <v>105016</v>
      </c>
      <c r="T44" t="s">
        <v>104992</v>
      </c>
      <c r="AB44" t="s">
        <v>104896</v>
      </c>
    </row>
    <row r="45" spans="1:28" x14ac:dyDescent="0.25">
      <c r="A45" s="6" t="s">
        <v>105</v>
      </c>
      <c r="B45" s="6">
        <v>44</v>
      </c>
      <c r="C45" s="6" t="s">
        <v>106</v>
      </c>
      <c r="D45" s="7" t="s">
        <v>103</v>
      </c>
      <c r="E45" s="7" t="s">
        <v>103</v>
      </c>
      <c r="F45" s="7" t="s">
        <v>103</v>
      </c>
      <c r="G45" t="str">
        <f t="shared" si="0"/>
        <v>SECTION A</v>
      </c>
      <c r="H45" t="str">
        <f t="shared" si="1"/>
        <v>Culture et production animale, chasse et services annexes</v>
      </c>
      <c r="I45" t="str">
        <f t="shared" si="2"/>
        <v>Reproduction de plantes</v>
      </c>
      <c r="J45" t="s">
        <v>253</v>
      </c>
      <c r="L45" t="s">
        <v>23</v>
      </c>
      <c r="M45" t="s">
        <v>14792</v>
      </c>
      <c r="N45" t="s">
        <v>37328</v>
      </c>
      <c r="O45" s="76" t="s">
        <v>4356</v>
      </c>
      <c r="P45" s="82">
        <v>336</v>
      </c>
      <c r="Q45" s="82" t="s">
        <v>72687</v>
      </c>
      <c r="R45" s="276">
        <v>43</v>
      </c>
      <c r="S45" t="s">
        <v>105016</v>
      </c>
      <c r="T45" t="s">
        <v>104992</v>
      </c>
      <c r="AB45" t="s">
        <v>104897</v>
      </c>
    </row>
    <row r="46" spans="1:28" x14ac:dyDescent="0.25">
      <c r="A46" s="10"/>
      <c r="B46" s="10">
        <v>45</v>
      </c>
      <c r="C46" s="10"/>
      <c r="D46" s="11"/>
      <c r="E46" s="11"/>
      <c r="F46" s="11"/>
      <c r="G46" t="str">
        <f t="shared" si="0"/>
        <v>SECTION A</v>
      </c>
      <c r="H46" t="str">
        <f t="shared" si="1"/>
        <v>Culture et production animale, chasse et services annexes</v>
      </c>
      <c r="I46" t="str">
        <f t="shared" si="2"/>
        <v>Reproduction de plantes</v>
      </c>
      <c r="J46" t="s">
        <v>261</v>
      </c>
      <c r="L46" t="s">
        <v>23</v>
      </c>
      <c r="M46" t="s">
        <v>6334</v>
      </c>
      <c r="N46" t="s">
        <v>37329</v>
      </c>
      <c r="O46" s="76" t="s">
        <v>4366</v>
      </c>
      <c r="P46" s="82">
        <v>89</v>
      </c>
      <c r="Q46" s="82" t="s">
        <v>72688</v>
      </c>
      <c r="R46" s="276">
        <v>44</v>
      </c>
      <c r="S46" t="s">
        <v>105021</v>
      </c>
      <c r="T46" t="s">
        <v>104991</v>
      </c>
      <c r="AB46" t="s">
        <v>104898</v>
      </c>
    </row>
    <row r="47" spans="1:28" x14ac:dyDescent="0.25">
      <c r="A47" s="8"/>
      <c r="B47" s="8">
        <v>46</v>
      </c>
      <c r="C47" s="8" t="s">
        <v>107</v>
      </c>
      <c r="D47" s="9" t="s">
        <v>108</v>
      </c>
      <c r="E47" s="9" t="s">
        <v>108</v>
      </c>
      <c r="F47" s="9" t="s">
        <v>108</v>
      </c>
      <c r="G47" t="str">
        <f t="shared" si="0"/>
        <v>SECTION A</v>
      </c>
      <c r="H47" t="str">
        <f t="shared" si="1"/>
        <v>Culture et production animale, chasse et services annexes</v>
      </c>
      <c r="I47" t="str">
        <f t="shared" si="2"/>
        <v>Production animale</v>
      </c>
      <c r="J47" t="s">
        <v>266</v>
      </c>
      <c r="L47" t="s">
        <v>23</v>
      </c>
      <c r="M47" t="s">
        <v>12984</v>
      </c>
      <c r="N47" t="s">
        <v>37330</v>
      </c>
      <c r="O47" s="76" t="s">
        <v>4366</v>
      </c>
      <c r="P47" s="82">
        <v>328</v>
      </c>
      <c r="Q47" s="82" t="s">
        <v>72689</v>
      </c>
      <c r="R47" s="276">
        <v>45</v>
      </c>
      <c r="S47" t="s">
        <v>105019</v>
      </c>
      <c r="T47" t="s">
        <v>104991</v>
      </c>
      <c r="AB47" t="s">
        <v>104899</v>
      </c>
    </row>
    <row r="48" spans="1:28" x14ac:dyDescent="0.25">
      <c r="A48" s="14"/>
      <c r="B48" s="14">
        <v>47</v>
      </c>
      <c r="C48" s="14" t="s">
        <v>109</v>
      </c>
      <c r="D48" s="15" t="s">
        <v>110</v>
      </c>
      <c r="E48" s="15" t="s">
        <v>110</v>
      </c>
      <c r="F48" s="15" t="s">
        <v>110</v>
      </c>
      <c r="G48" t="str">
        <f t="shared" si="0"/>
        <v>SECTION A</v>
      </c>
      <c r="H48" t="str">
        <f t="shared" si="1"/>
        <v>Culture et production animale, chasse et services annexes</v>
      </c>
      <c r="I48" t="str">
        <f t="shared" si="2"/>
        <v>Production animale</v>
      </c>
      <c r="J48" t="s">
        <v>277</v>
      </c>
      <c r="L48" t="s">
        <v>23</v>
      </c>
      <c r="M48" t="s">
        <v>6335</v>
      </c>
      <c r="N48" t="s">
        <v>37331</v>
      </c>
      <c r="O48" s="76" t="s">
        <v>4374</v>
      </c>
      <c r="P48" s="82">
        <v>41527</v>
      </c>
      <c r="Q48" s="82" t="s">
        <v>72645</v>
      </c>
      <c r="R48" s="276">
        <v>46</v>
      </c>
      <c r="S48" t="s">
        <v>105014</v>
      </c>
      <c r="T48" t="s">
        <v>104992</v>
      </c>
      <c r="AB48" t="s">
        <v>104900</v>
      </c>
    </row>
    <row r="49" spans="1:28" x14ac:dyDescent="0.25">
      <c r="A49" s="6" t="s">
        <v>111</v>
      </c>
      <c r="B49" s="6">
        <v>48</v>
      </c>
      <c r="C49" s="6" t="s">
        <v>112</v>
      </c>
      <c r="D49" s="7" t="s">
        <v>110</v>
      </c>
      <c r="E49" s="7" t="s">
        <v>110</v>
      </c>
      <c r="F49" s="7" t="s">
        <v>110</v>
      </c>
      <c r="G49" t="str">
        <f t="shared" si="0"/>
        <v>SECTION A</v>
      </c>
      <c r="H49" t="str">
        <f t="shared" si="1"/>
        <v>Culture et production animale, chasse et services annexes</v>
      </c>
      <c r="I49" t="str">
        <f t="shared" si="2"/>
        <v>Production animale</v>
      </c>
      <c r="J49" t="s">
        <v>283</v>
      </c>
      <c r="L49" t="s">
        <v>23</v>
      </c>
      <c r="M49" t="s">
        <v>6336</v>
      </c>
      <c r="N49" t="s">
        <v>37332</v>
      </c>
      <c r="O49" s="76" t="s">
        <v>4356</v>
      </c>
      <c r="P49" s="82">
        <v>1366</v>
      </c>
      <c r="Q49" s="82" t="s">
        <v>72690</v>
      </c>
      <c r="R49" s="276">
        <v>47</v>
      </c>
      <c r="S49" t="s">
        <v>105017</v>
      </c>
      <c r="T49" t="s">
        <v>104992</v>
      </c>
      <c r="AB49" t="s">
        <v>104901</v>
      </c>
    </row>
    <row r="50" spans="1:28" x14ac:dyDescent="0.25">
      <c r="A50" s="14"/>
      <c r="B50" s="14">
        <v>49</v>
      </c>
      <c r="C50" s="14" t="s">
        <v>113</v>
      </c>
      <c r="D50" s="15" t="s">
        <v>114</v>
      </c>
      <c r="E50" s="15" t="s">
        <v>114</v>
      </c>
      <c r="F50" s="15" t="s">
        <v>114</v>
      </c>
      <c r="G50" t="str">
        <f t="shared" si="0"/>
        <v>SECTION A</v>
      </c>
      <c r="H50" t="str">
        <f t="shared" si="1"/>
        <v>Culture et production animale, chasse et services annexes</v>
      </c>
      <c r="I50" t="str">
        <f t="shared" si="2"/>
        <v>Production animale</v>
      </c>
      <c r="J50" t="s">
        <v>291</v>
      </c>
      <c r="L50" t="s">
        <v>23</v>
      </c>
      <c r="M50" t="s">
        <v>10841</v>
      </c>
      <c r="N50" t="s">
        <v>37333</v>
      </c>
      <c r="O50" s="76" t="s">
        <v>4366</v>
      </c>
      <c r="P50" s="82">
        <v>346</v>
      </c>
      <c r="Q50" s="82" t="s">
        <v>72691</v>
      </c>
      <c r="R50" s="276">
        <v>48</v>
      </c>
      <c r="S50" t="s">
        <v>105014</v>
      </c>
      <c r="T50" t="s">
        <v>104992</v>
      </c>
      <c r="AB50" t="s">
        <v>104902</v>
      </c>
    </row>
    <row r="51" spans="1:28" x14ac:dyDescent="0.25">
      <c r="A51" s="6" t="s">
        <v>115</v>
      </c>
      <c r="B51" s="6">
        <v>50</v>
      </c>
      <c r="C51" s="6" t="s">
        <v>116</v>
      </c>
      <c r="D51" s="7" t="s">
        <v>114</v>
      </c>
      <c r="E51" s="7" t="s">
        <v>114</v>
      </c>
      <c r="F51" s="7" t="s">
        <v>114</v>
      </c>
      <c r="G51" t="str">
        <f t="shared" si="0"/>
        <v>SECTION A</v>
      </c>
      <c r="H51" t="str">
        <f t="shared" si="1"/>
        <v>Culture et production animale, chasse et services annexes</v>
      </c>
      <c r="I51" t="str">
        <f t="shared" si="2"/>
        <v>Production animale</v>
      </c>
      <c r="J51" t="s">
        <v>295</v>
      </c>
      <c r="L51" t="s">
        <v>23</v>
      </c>
      <c r="M51" t="s">
        <v>12987</v>
      </c>
      <c r="N51" t="s">
        <v>37334</v>
      </c>
      <c r="O51" s="76" t="s">
        <v>4356</v>
      </c>
      <c r="P51" s="82">
        <v>512</v>
      </c>
      <c r="Q51" s="82" t="s">
        <v>72692</v>
      </c>
      <c r="R51" s="276">
        <v>49</v>
      </c>
      <c r="S51" t="s">
        <v>105021</v>
      </c>
      <c r="T51" t="s">
        <v>104991</v>
      </c>
      <c r="AB51" t="s">
        <v>104903</v>
      </c>
    </row>
    <row r="52" spans="1:28" x14ac:dyDescent="0.25">
      <c r="A52" s="14"/>
      <c r="B52" s="14">
        <v>51</v>
      </c>
      <c r="C52" s="14" t="s">
        <v>117</v>
      </c>
      <c r="D52" s="15" t="s">
        <v>118</v>
      </c>
      <c r="E52" s="15" t="s">
        <v>118</v>
      </c>
      <c r="F52" s="15" t="s">
        <v>118</v>
      </c>
      <c r="G52" t="str">
        <f t="shared" si="0"/>
        <v>SECTION A</v>
      </c>
      <c r="H52" t="str">
        <f t="shared" si="1"/>
        <v>Culture et production animale, chasse et services annexes</v>
      </c>
      <c r="I52" t="str">
        <f t="shared" si="2"/>
        <v>Production animale</v>
      </c>
      <c r="J52" t="s">
        <v>300</v>
      </c>
      <c r="L52" t="s">
        <v>23</v>
      </c>
      <c r="M52" t="s">
        <v>12989</v>
      </c>
      <c r="N52" t="s">
        <v>37335</v>
      </c>
      <c r="O52" s="76" t="s">
        <v>4356</v>
      </c>
      <c r="P52" s="82">
        <v>839</v>
      </c>
      <c r="Q52" s="82" t="s">
        <v>72693</v>
      </c>
      <c r="R52" s="276">
        <v>50</v>
      </c>
      <c r="S52" t="s">
        <v>105023</v>
      </c>
      <c r="T52" t="s">
        <v>104991</v>
      </c>
      <c r="AB52" t="s">
        <v>104904</v>
      </c>
    </row>
    <row r="53" spans="1:28" x14ac:dyDescent="0.25">
      <c r="A53" s="6" t="s">
        <v>119</v>
      </c>
      <c r="B53" s="6">
        <v>52</v>
      </c>
      <c r="C53" s="6" t="s">
        <v>120</v>
      </c>
      <c r="D53" s="7" t="s">
        <v>118</v>
      </c>
      <c r="E53" s="7" t="s">
        <v>118</v>
      </c>
      <c r="F53" s="7" t="s">
        <v>118</v>
      </c>
      <c r="G53" t="str">
        <f t="shared" si="0"/>
        <v>SECTION A</v>
      </c>
      <c r="H53" t="str">
        <f t="shared" si="1"/>
        <v>Culture et production animale, chasse et services annexes</v>
      </c>
      <c r="I53" t="str">
        <f t="shared" si="2"/>
        <v>Production animale</v>
      </c>
      <c r="J53" t="s">
        <v>304</v>
      </c>
      <c r="L53" t="s">
        <v>23</v>
      </c>
      <c r="M53" t="s">
        <v>10843</v>
      </c>
      <c r="N53" t="s">
        <v>37336</v>
      </c>
      <c r="O53" s="76" t="s">
        <v>4356</v>
      </c>
      <c r="P53" s="82">
        <v>509</v>
      </c>
      <c r="Q53" s="82" t="s">
        <v>72694</v>
      </c>
      <c r="R53" s="276">
        <v>51</v>
      </c>
      <c r="S53" t="s">
        <v>105012</v>
      </c>
      <c r="T53" t="s">
        <v>104991</v>
      </c>
      <c r="AB53" t="s">
        <v>104905</v>
      </c>
    </row>
    <row r="54" spans="1:28" x14ac:dyDescent="0.25">
      <c r="A54" s="14"/>
      <c r="B54" s="14">
        <v>53</v>
      </c>
      <c r="C54" s="14" t="s">
        <v>121</v>
      </c>
      <c r="D54" s="15" t="s">
        <v>122</v>
      </c>
      <c r="E54" s="15" t="s">
        <v>122</v>
      </c>
      <c r="F54" s="15" t="s">
        <v>123</v>
      </c>
      <c r="G54" t="str">
        <f t="shared" si="0"/>
        <v>SECTION A</v>
      </c>
      <c r="H54" t="str">
        <f t="shared" si="1"/>
        <v>Culture et production animale, chasse et services annexes</v>
      </c>
      <c r="I54" t="str">
        <f t="shared" si="2"/>
        <v>Production animale</v>
      </c>
      <c r="J54" t="s">
        <v>313</v>
      </c>
      <c r="L54" t="s">
        <v>23</v>
      </c>
      <c r="M54" t="s">
        <v>10845</v>
      </c>
      <c r="N54" t="s">
        <v>37337</v>
      </c>
      <c r="O54" s="76" t="s">
        <v>4356</v>
      </c>
      <c r="P54" s="82">
        <v>1166</v>
      </c>
      <c r="Q54" s="82" t="s">
        <v>72695</v>
      </c>
      <c r="R54" s="276">
        <v>52</v>
      </c>
      <c r="S54" t="s">
        <v>105012</v>
      </c>
      <c r="T54" t="s">
        <v>104991</v>
      </c>
      <c r="AB54" t="s">
        <v>104906</v>
      </c>
    </row>
    <row r="55" spans="1:28" x14ac:dyDescent="0.25">
      <c r="A55" s="6" t="s">
        <v>124</v>
      </c>
      <c r="B55" s="6">
        <v>54</v>
      </c>
      <c r="C55" s="6" t="s">
        <v>125</v>
      </c>
      <c r="D55" s="7" t="s">
        <v>122</v>
      </c>
      <c r="E55" s="7" t="s">
        <v>122</v>
      </c>
      <c r="F55" s="7" t="s">
        <v>123</v>
      </c>
      <c r="G55" t="str">
        <f t="shared" si="0"/>
        <v>SECTION A</v>
      </c>
      <c r="H55" t="str">
        <f t="shared" si="1"/>
        <v>Culture et production animale, chasse et services annexes</v>
      </c>
      <c r="I55" t="str">
        <f t="shared" si="2"/>
        <v>Production animale</v>
      </c>
      <c r="J55" t="s">
        <v>320</v>
      </c>
      <c r="L55" t="s">
        <v>23</v>
      </c>
      <c r="M55" t="s">
        <v>10860</v>
      </c>
      <c r="N55" t="s">
        <v>37338</v>
      </c>
      <c r="O55" s="76" t="s">
        <v>4356</v>
      </c>
      <c r="P55" s="82">
        <v>2282</v>
      </c>
      <c r="Q55" s="82" t="s">
        <v>72752</v>
      </c>
      <c r="R55" s="276">
        <v>53</v>
      </c>
      <c r="S55" t="s">
        <v>105021</v>
      </c>
      <c r="T55" t="s">
        <v>104991</v>
      </c>
      <c r="AB55" t="s">
        <v>104907</v>
      </c>
    </row>
    <row r="56" spans="1:28" x14ac:dyDescent="0.25">
      <c r="A56" s="14"/>
      <c r="B56" s="14">
        <v>55</v>
      </c>
      <c r="C56" s="14" t="s">
        <v>126</v>
      </c>
      <c r="D56" s="15" t="s">
        <v>127</v>
      </c>
      <c r="E56" s="15" t="s">
        <v>127</v>
      </c>
      <c r="F56" s="15" t="s">
        <v>127</v>
      </c>
      <c r="G56" t="str">
        <f t="shared" si="0"/>
        <v>SECTION A</v>
      </c>
      <c r="H56" t="str">
        <f t="shared" si="1"/>
        <v>Culture et production animale, chasse et services annexes</v>
      </c>
      <c r="I56" t="str">
        <f t="shared" si="2"/>
        <v>Production animale</v>
      </c>
      <c r="J56" t="s">
        <v>333</v>
      </c>
      <c r="L56" t="s">
        <v>23</v>
      </c>
      <c r="M56" t="s">
        <v>11344</v>
      </c>
      <c r="N56" t="s">
        <v>37339</v>
      </c>
      <c r="O56" s="76" t="s">
        <v>4374</v>
      </c>
      <c r="P56" s="82">
        <v>911</v>
      </c>
      <c r="Q56" s="82" t="s">
        <v>72645</v>
      </c>
      <c r="R56" s="276">
        <v>54</v>
      </c>
      <c r="S56" t="s">
        <v>105012</v>
      </c>
      <c r="T56" t="s">
        <v>104991</v>
      </c>
      <c r="AB56" t="s">
        <v>104908</v>
      </c>
    </row>
    <row r="57" spans="1:28" x14ac:dyDescent="0.25">
      <c r="A57" s="6" t="s">
        <v>128</v>
      </c>
      <c r="B57" s="6">
        <v>56</v>
      </c>
      <c r="C57" s="6" t="s">
        <v>129</v>
      </c>
      <c r="D57" s="7" t="s">
        <v>127</v>
      </c>
      <c r="E57" s="7" t="s">
        <v>127</v>
      </c>
      <c r="F57" s="7" t="s">
        <v>127</v>
      </c>
      <c r="G57" t="str">
        <f t="shared" si="0"/>
        <v>SECTION A</v>
      </c>
      <c r="H57" t="str">
        <f t="shared" si="1"/>
        <v>Culture et production animale, chasse et services annexes</v>
      </c>
      <c r="I57" t="str">
        <f t="shared" si="2"/>
        <v>Production animale</v>
      </c>
      <c r="J57" t="s">
        <v>338</v>
      </c>
      <c r="L57" t="s">
        <v>23</v>
      </c>
      <c r="M57" t="s">
        <v>9975</v>
      </c>
      <c r="N57" t="s">
        <v>37340</v>
      </c>
      <c r="O57" s="76" t="s">
        <v>4374</v>
      </c>
      <c r="P57" s="82">
        <v>521</v>
      </c>
      <c r="Q57" s="82" t="s">
        <v>72696</v>
      </c>
      <c r="R57" s="276">
        <v>55</v>
      </c>
      <c r="S57" t="s">
        <v>105012</v>
      </c>
      <c r="T57" t="s">
        <v>104991</v>
      </c>
      <c r="AB57" t="s">
        <v>104909</v>
      </c>
    </row>
    <row r="58" spans="1:28" x14ac:dyDescent="0.25">
      <c r="A58" s="14"/>
      <c r="B58" s="14">
        <v>57</v>
      </c>
      <c r="C58" s="14" t="s">
        <v>130</v>
      </c>
      <c r="D58" s="15" t="s">
        <v>131</v>
      </c>
      <c r="E58" s="15" t="s">
        <v>131</v>
      </c>
      <c r="F58" s="15" t="s">
        <v>131</v>
      </c>
      <c r="G58" t="str">
        <f t="shared" si="0"/>
        <v>SECTION A</v>
      </c>
      <c r="H58" t="str">
        <f t="shared" si="1"/>
        <v>Culture et production animale, chasse et services annexes</v>
      </c>
      <c r="I58" t="str">
        <f t="shared" si="2"/>
        <v>Production animale</v>
      </c>
      <c r="J58" t="s">
        <v>342</v>
      </c>
      <c r="L58" t="s">
        <v>23</v>
      </c>
      <c r="M58" t="s">
        <v>6337</v>
      </c>
      <c r="N58" t="s">
        <v>37341</v>
      </c>
      <c r="O58" s="76" t="s">
        <v>4356</v>
      </c>
      <c r="P58" s="82">
        <v>1016</v>
      </c>
      <c r="Q58" s="82" t="s">
        <v>72697</v>
      </c>
      <c r="R58" s="276">
        <v>56</v>
      </c>
      <c r="S58" t="s">
        <v>105018</v>
      </c>
      <c r="T58" t="s">
        <v>104991</v>
      </c>
      <c r="AB58" t="s">
        <v>104910</v>
      </c>
    </row>
    <row r="59" spans="1:28" x14ac:dyDescent="0.25">
      <c r="A59" s="6" t="s">
        <v>132</v>
      </c>
      <c r="B59" s="6">
        <v>58</v>
      </c>
      <c r="C59" s="6" t="s">
        <v>133</v>
      </c>
      <c r="D59" s="7" t="s">
        <v>131</v>
      </c>
      <c r="E59" s="7" t="s">
        <v>131</v>
      </c>
      <c r="F59" s="7" t="s">
        <v>131</v>
      </c>
      <c r="G59" t="str">
        <f t="shared" si="0"/>
        <v>SECTION A</v>
      </c>
      <c r="H59" t="str">
        <f t="shared" si="1"/>
        <v>Culture et production animale, chasse et services annexes</v>
      </c>
      <c r="I59" t="str">
        <f t="shared" si="2"/>
        <v>Production animale</v>
      </c>
      <c r="J59" t="s">
        <v>346</v>
      </c>
      <c r="L59" t="s">
        <v>23</v>
      </c>
      <c r="M59" t="s">
        <v>12993</v>
      </c>
      <c r="N59" t="s">
        <v>37342</v>
      </c>
      <c r="O59" s="76" t="s">
        <v>4356</v>
      </c>
      <c r="P59" s="82">
        <v>1782</v>
      </c>
      <c r="Q59" s="82" t="s">
        <v>72698</v>
      </c>
      <c r="R59" s="276">
        <v>57</v>
      </c>
      <c r="S59" t="s">
        <v>105012</v>
      </c>
      <c r="T59" t="s">
        <v>104991</v>
      </c>
      <c r="AB59" t="s">
        <v>104911</v>
      </c>
    </row>
    <row r="60" spans="1:28" x14ac:dyDescent="0.25">
      <c r="A60" s="14"/>
      <c r="B60" s="14">
        <v>59</v>
      </c>
      <c r="C60" s="14" t="s">
        <v>134</v>
      </c>
      <c r="D60" s="15" t="s">
        <v>135</v>
      </c>
      <c r="E60" s="15" t="s">
        <v>135</v>
      </c>
      <c r="F60" s="15" t="s">
        <v>135</v>
      </c>
      <c r="G60" t="str">
        <f t="shared" si="0"/>
        <v>SECTION A</v>
      </c>
      <c r="H60" t="str">
        <f t="shared" si="1"/>
        <v>Culture et production animale, chasse et services annexes</v>
      </c>
      <c r="I60" t="str">
        <f t="shared" si="2"/>
        <v>Production animale</v>
      </c>
      <c r="J60" t="s">
        <v>354</v>
      </c>
      <c r="L60" t="s">
        <v>23</v>
      </c>
      <c r="M60" t="s">
        <v>23746</v>
      </c>
      <c r="N60" t="s">
        <v>37343</v>
      </c>
      <c r="O60" s="76" t="s">
        <v>4366</v>
      </c>
      <c r="P60" s="82">
        <v>254</v>
      </c>
      <c r="Q60" s="82" t="s">
        <v>72700</v>
      </c>
      <c r="R60" s="276">
        <v>58</v>
      </c>
      <c r="S60" t="s">
        <v>105011</v>
      </c>
      <c r="T60" t="s">
        <v>104991</v>
      </c>
      <c r="AB60" t="s">
        <v>104912</v>
      </c>
    </row>
    <row r="61" spans="1:28" x14ac:dyDescent="0.25">
      <c r="A61" s="6" t="s">
        <v>136</v>
      </c>
      <c r="B61" s="6">
        <v>60</v>
      </c>
      <c r="C61" s="6" t="s">
        <v>137</v>
      </c>
      <c r="D61" s="7" t="s">
        <v>135</v>
      </c>
      <c r="E61" s="7" t="s">
        <v>135</v>
      </c>
      <c r="F61" s="7" t="s">
        <v>135</v>
      </c>
      <c r="G61" t="str">
        <f t="shared" si="0"/>
        <v>SECTION A</v>
      </c>
      <c r="H61" t="str">
        <f t="shared" si="1"/>
        <v>Culture et production animale, chasse et services annexes</v>
      </c>
      <c r="I61" t="str">
        <f t="shared" si="2"/>
        <v>Production animale</v>
      </c>
      <c r="J61" t="s">
        <v>362</v>
      </c>
      <c r="L61" t="s">
        <v>23</v>
      </c>
      <c r="M61" t="s">
        <v>9790</v>
      </c>
      <c r="N61" t="s">
        <v>37344</v>
      </c>
      <c r="O61" s="76" t="s">
        <v>4356</v>
      </c>
      <c r="P61" s="82">
        <v>783</v>
      </c>
      <c r="Q61" s="82" t="s">
        <v>72701</v>
      </c>
      <c r="R61" s="276">
        <v>59</v>
      </c>
      <c r="S61" t="s">
        <v>105020</v>
      </c>
      <c r="T61" t="s">
        <v>104991</v>
      </c>
      <c r="AB61" t="s">
        <v>104913</v>
      </c>
    </row>
    <row r="62" spans="1:28" x14ac:dyDescent="0.25">
      <c r="A62" s="14"/>
      <c r="B62" s="14">
        <v>61</v>
      </c>
      <c r="C62" s="14" t="s">
        <v>138</v>
      </c>
      <c r="D62" s="15" t="s">
        <v>139</v>
      </c>
      <c r="E62" s="15" t="s">
        <v>139</v>
      </c>
      <c r="F62" s="15" t="s">
        <v>139</v>
      </c>
      <c r="G62" t="str">
        <f t="shared" si="0"/>
        <v>SECTION A</v>
      </c>
      <c r="H62" t="str">
        <f t="shared" si="1"/>
        <v>Culture et production animale, chasse et services annexes</v>
      </c>
      <c r="I62" t="str">
        <f t="shared" si="2"/>
        <v>Production animale</v>
      </c>
      <c r="J62" t="s">
        <v>366</v>
      </c>
      <c r="L62" t="s">
        <v>23</v>
      </c>
      <c r="M62" t="s">
        <v>23747</v>
      </c>
      <c r="N62" t="s">
        <v>37345</v>
      </c>
      <c r="O62" s="76" t="s">
        <v>4356</v>
      </c>
      <c r="P62" s="82">
        <v>1517</v>
      </c>
      <c r="Q62" s="82" t="s">
        <v>72702</v>
      </c>
      <c r="R62" s="276">
        <v>60</v>
      </c>
      <c r="S62" t="s">
        <v>105020</v>
      </c>
      <c r="T62" t="s">
        <v>104991</v>
      </c>
      <c r="AB62" t="s">
        <v>104914</v>
      </c>
    </row>
    <row r="63" spans="1:28" x14ac:dyDescent="0.25">
      <c r="A63" s="6" t="s">
        <v>140</v>
      </c>
      <c r="B63" s="6">
        <v>62</v>
      </c>
      <c r="C63" s="6" t="s">
        <v>141</v>
      </c>
      <c r="D63" s="7" t="s">
        <v>139</v>
      </c>
      <c r="E63" s="7" t="s">
        <v>139</v>
      </c>
      <c r="F63" s="7" t="s">
        <v>139</v>
      </c>
      <c r="G63" t="str">
        <f t="shared" si="0"/>
        <v>SECTION A</v>
      </c>
      <c r="H63" t="str">
        <f t="shared" si="1"/>
        <v>Culture et production animale, chasse et services annexes</v>
      </c>
      <c r="I63" t="str">
        <f t="shared" si="2"/>
        <v>Production animale</v>
      </c>
      <c r="J63" t="s">
        <v>371</v>
      </c>
      <c r="L63" t="s">
        <v>23</v>
      </c>
      <c r="M63" t="s">
        <v>23748</v>
      </c>
      <c r="N63" t="s">
        <v>37346</v>
      </c>
      <c r="O63" s="76" t="s">
        <v>4374</v>
      </c>
      <c r="P63" s="82">
        <v>4856</v>
      </c>
      <c r="Q63" s="82" t="s">
        <v>72645</v>
      </c>
      <c r="R63" s="276">
        <v>61</v>
      </c>
      <c r="S63" t="s">
        <v>105023</v>
      </c>
      <c r="T63" t="s">
        <v>104991</v>
      </c>
      <c r="AB63" t="s">
        <v>104915</v>
      </c>
    </row>
    <row r="64" spans="1:28" x14ac:dyDescent="0.25">
      <c r="A64" s="10"/>
      <c r="B64" s="10">
        <v>63</v>
      </c>
      <c r="C64" s="10"/>
      <c r="D64" s="11"/>
      <c r="E64" s="11"/>
      <c r="F64" s="11"/>
      <c r="G64" t="str">
        <f t="shared" si="0"/>
        <v>SECTION A</v>
      </c>
      <c r="H64" t="str">
        <f t="shared" si="1"/>
        <v>Culture et production animale, chasse et services annexes</v>
      </c>
      <c r="I64" t="str">
        <f t="shared" si="2"/>
        <v>Production animale</v>
      </c>
      <c r="J64" t="s">
        <v>375</v>
      </c>
      <c r="L64" t="s">
        <v>23</v>
      </c>
      <c r="M64" t="s">
        <v>12996</v>
      </c>
      <c r="N64" t="s">
        <v>37347</v>
      </c>
      <c r="O64" s="76" t="s">
        <v>4356</v>
      </c>
      <c r="P64" s="82">
        <v>3157</v>
      </c>
      <c r="Q64" s="82" t="s">
        <v>72703</v>
      </c>
      <c r="R64" s="276">
        <v>62</v>
      </c>
      <c r="S64" t="s">
        <v>105020</v>
      </c>
      <c r="T64" t="s">
        <v>104991</v>
      </c>
      <c r="AB64" t="s">
        <v>104916</v>
      </c>
    </row>
    <row r="65" spans="1:28" x14ac:dyDescent="0.25">
      <c r="A65" s="8"/>
      <c r="B65" s="8">
        <v>64</v>
      </c>
      <c r="C65" s="8" t="s">
        <v>142</v>
      </c>
      <c r="D65" s="9" t="s">
        <v>143</v>
      </c>
      <c r="E65" s="9" t="s">
        <v>143</v>
      </c>
      <c r="F65" s="9" t="s">
        <v>143</v>
      </c>
      <c r="G65" t="str">
        <f t="shared" si="0"/>
        <v>SECTION A</v>
      </c>
      <c r="H65" t="str">
        <f t="shared" si="1"/>
        <v>Culture et production animale, chasse et services annexes</v>
      </c>
      <c r="I65" t="str">
        <f t="shared" si="2"/>
        <v>Culture et élevage associés</v>
      </c>
      <c r="J65" t="s">
        <v>383</v>
      </c>
      <c r="L65" t="s">
        <v>23</v>
      </c>
      <c r="M65" t="s">
        <v>23749</v>
      </c>
      <c r="N65" t="s">
        <v>37348</v>
      </c>
      <c r="O65" s="76" t="s">
        <v>4356</v>
      </c>
      <c r="P65" s="82">
        <v>1007</v>
      </c>
      <c r="Q65" s="82" t="s">
        <v>72704</v>
      </c>
      <c r="R65" s="276">
        <v>63</v>
      </c>
      <c r="S65" t="s">
        <v>105016</v>
      </c>
      <c r="T65" t="s">
        <v>104992</v>
      </c>
      <c r="AB65" t="s">
        <v>104917</v>
      </c>
    </row>
    <row r="66" spans="1:28" x14ac:dyDescent="0.25">
      <c r="A66" s="14"/>
      <c r="B66" s="14">
        <v>65</v>
      </c>
      <c r="C66" s="14" t="s">
        <v>144</v>
      </c>
      <c r="D66" s="15" t="s">
        <v>143</v>
      </c>
      <c r="E66" s="15" t="s">
        <v>143</v>
      </c>
      <c r="F66" s="15" t="s">
        <v>143</v>
      </c>
      <c r="G66" t="str">
        <f t="shared" si="0"/>
        <v>SECTION A</v>
      </c>
      <c r="H66" t="str">
        <f t="shared" si="1"/>
        <v>Culture et production animale, chasse et services annexes</v>
      </c>
      <c r="I66" t="str">
        <f t="shared" si="2"/>
        <v>Culture et élevage associés</v>
      </c>
      <c r="J66" t="s">
        <v>386</v>
      </c>
      <c r="L66" t="s">
        <v>23</v>
      </c>
      <c r="M66" t="s">
        <v>23750</v>
      </c>
      <c r="N66" t="s">
        <v>37349</v>
      </c>
      <c r="O66" s="76" t="s">
        <v>4356</v>
      </c>
      <c r="P66" s="82">
        <v>2451</v>
      </c>
      <c r="Q66" s="82" t="s">
        <v>72705</v>
      </c>
      <c r="R66" s="276">
        <v>64</v>
      </c>
      <c r="S66" t="s">
        <v>105017</v>
      </c>
      <c r="T66" t="s">
        <v>104992</v>
      </c>
      <c r="AB66" t="s">
        <v>104918</v>
      </c>
    </row>
    <row r="67" spans="1:28" x14ac:dyDescent="0.25">
      <c r="A67" s="6" t="s">
        <v>145</v>
      </c>
      <c r="B67" s="6">
        <v>66</v>
      </c>
      <c r="C67" s="6" t="s">
        <v>146</v>
      </c>
      <c r="D67" s="7" t="s">
        <v>143</v>
      </c>
      <c r="E67" s="7" t="s">
        <v>143</v>
      </c>
      <c r="F67" s="7" t="s">
        <v>143</v>
      </c>
      <c r="G67" t="str">
        <f t="shared" si="0"/>
        <v>SECTION A</v>
      </c>
      <c r="H67" t="str">
        <f t="shared" si="1"/>
        <v>Culture et production animale, chasse et services annexes</v>
      </c>
      <c r="I67" t="str">
        <f t="shared" si="2"/>
        <v>Culture et élevage associés</v>
      </c>
      <c r="J67" t="s">
        <v>393</v>
      </c>
      <c r="L67" t="s">
        <v>23</v>
      </c>
      <c r="M67" t="s">
        <v>10847</v>
      </c>
      <c r="N67" t="s">
        <v>37350</v>
      </c>
      <c r="O67" s="76" t="s">
        <v>4356</v>
      </c>
      <c r="P67" s="82">
        <v>1342</v>
      </c>
      <c r="Q67" s="82" t="s">
        <v>72706</v>
      </c>
      <c r="R67" s="276">
        <v>65</v>
      </c>
      <c r="S67" t="s">
        <v>105014</v>
      </c>
      <c r="T67" t="s">
        <v>104992</v>
      </c>
      <c r="AB67" t="s">
        <v>104919</v>
      </c>
    </row>
    <row r="68" spans="1:28" x14ac:dyDescent="0.25">
      <c r="A68" s="10"/>
      <c r="B68" s="10">
        <v>67</v>
      </c>
      <c r="C68" s="10"/>
      <c r="D68" s="11"/>
      <c r="E68" s="11"/>
      <c r="F68" s="11"/>
      <c r="G68" t="str">
        <f t="shared" ref="G68:G131" si="3">IF(LEFT(C68,7)="SECTION",C68,G67)</f>
        <v>SECTION A</v>
      </c>
      <c r="H68" t="str">
        <f t="shared" si="1"/>
        <v>Culture et production animale, chasse et services annexes</v>
      </c>
      <c r="I68" t="str">
        <f t="shared" si="2"/>
        <v>Culture et élevage associés</v>
      </c>
      <c r="J68" t="s">
        <v>400</v>
      </c>
      <c r="L68" t="s">
        <v>23</v>
      </c>
      <c r="M68" t="s">
        <v>23751</v>
      </c>
      <c r="N68" t="s">
        <v>37351</v>
      </c>
      <c r="O68" s="76" t="s">
        <v>4366</v>
      </c>
      <c r="P68" s="82">
        <v>130</v>
      </c>
      <c r="Q68" s="82" t="s">
        <v>72707</v>
      </c>
      <c r="R68" s="276">
        <v>66</v>
      </c>
      <c r="S68" t="s">
        <v>105014</v>
      </c>
      <c r="T68" t="s">
        <v>104993</v>
      </c>
      <c r="AB68" t="s">
        <v>104920</v>
      </c>
    </row>
    <row r="69" spans="1:28" ht="25.5" x14ac:dyDescent="0.25">
      <c r="A69" s="8"/>
      <c r="B69" s="8">
        <v>68</v>
      </c>
      <c r="C69" s="8" t="s">
        <v>147</v>
      </c>
      <c r="D69" s="9" t="s">
        <v>148</v>
      </c>
      <c r="E69" s="9" t="s">
        <v>149</v>
      </c>
      <c r="F69" s="9" t="s">
        <v>150</v>
      </c>
      <c r="G69" t="str">
        <f t="shared" si="3"/>
        <v>SECTION A</v>
      </c>
      <c r="H69" t="str">
        <f t="shared" si="1"/>
        <v>Culture et production animale, chasse et services annexes</v>
      </c>
      <c r="I69" t="str">
        <f t="shared" si="2"/>
        <v>Activités de soutien à l'agriculture et traitement primaire des récoltes</v>
      </c>
      <c r="J69" t="s">
        <v>404</v>
      </c>
      <c r="L69" t="s">
        <v>23</v>
      </c>
      <c r="M69" t="s">
        <v>23752</v>
      </c>
      <c r="N69" t="s">
        <v>37352</v>
      </c>
      <c r="O69" s="76" t="s">
        <v>4366</v>
      </c>
      <c r="P69" s="82">
        <v>194</v>
      </c>
      <c r="Q69" s="82" t="s">
        <v>72708</v>
      </c>
      <c r="R69" s="276">
        <v>67</v>
      </c>
      <c r="S69" t="s">
        <v>105012</v>
      </c>
      <c r="T69" t="s">
        <v>104991</v>
      </c>
      <c r="AB69" t="s">
        <v>104921</v>
      </c>
    </row>
    <row r="70" spans="1:28" x14ac:dyDescent="0.25">
      <c r="A70" s="14"/>
      <c r="B70" s="14">
        <v>69</v>
      </c>
      <c r="C70" s="14" t="s">
        <v>151</v>
      </c>
      <c r="D70" s="15" t="s">
        <v>152</v>
      </c>
      <c r="E70" s="15" t="s">
        <v>152</v>
      </c>
      <c r="F70" s="15" t="s">
        <v>152</v>
      </c>
      <c r="G70" t="str">
        <f t="shared" si="3"/>
        <v>SECTION A</v>
      </c>
      <c r="H70" t="str">
        <f t="shared" ref="H70:H133" si="4">IF(LEN(C70)=2,D70,H69)</f>
        <v>Culture et production animale, chasse et services annexes</v>
      </c>
      <c r="I70" t="str">
        <f t="shared" si="2"/>
        <v>Activités de soutien à l'agriculture et traitement primaire des récoltes</v>
      </c>
      <c r="J70" t="s">
        <v>407</v>
      </c>
      <c r="L70" t="s">
        <v>23</v>
      </c>
      <c r="M70" t="s">
        <v>32660</v>
      </c>
      <c r="N70" t="s">
        <v>37353</v>
      </c>
      <c r="O70" s="76" t="s">
        <v>4374</v>
      </c>
      <c r="P70" s="82">
        <v>1481</v>
      </c>
      <c r="Q70" s="82" t="s">
        <v>72645</v>
      </c>
      <c r="R70" s="276">
        <v>68</v>
      </c>
      <c r="S70" t="s">
        <v>105012</v>
      </c>
      <c r="T70" t="s">
        <v>104991</v>
      </c>
      <c r="AB70" t="s">
        <v>104922</v>
      </c>
    </row>
    <row r="71" spans="1:28" x14ac:dyDescent="0.25">
      <c r="A71" s="6" t="s">
        <v>153</v>
      </c>
      <c r="B71" s="6">
        <v>70</v>
      </c>
      <c r="C71" s="6" t="s">
        <v>154</v>
      </c>
      <c r="D71" s="7" t="s">
        <v>152</v>
      </c>
      <c r="E71" s="7" t="s">
        <v>152</v>
      </c>
      <c r="F71" s="7" t="s">
        <v>152</v>
      </c>
      <c r="G71" t="str">
        <f t="shared" si="3"/>
        <v>SECTION A</v>
      </c>
      <c r="H71" t="str">
        <f t="shared" si="4"/>
        <v>Culture et production animale, chasse et services annexes</v>
      </c>
      <c r="I71" t="str">
        <f t="shared" si="2"/>
        <v>Activités de soutien à l'agriculture et traitement primaire des récoltes</v>
      </c>
      <c r="J71" t="s">
        <v>410</v>
      </c>
      <c r="L71" t="s">
        <v>23</v>
      </c>
      <c r="M71" t="s">
        <v>12998</v>
      </c>
      <c r="N71" t="s">
        <v>37354</v>
      </c>
      <c r="O71" s="76" t="s">
        <v>4356</v>
      </c>
      <c r="P71" s="82">
        <v>820</v>
      </c>
      <c r="Q71" s="82" t="s">
        <v>72709</v>
      </c>
      <c r="R71" s="276">
        <v>69</v>
      </c>
      <c r="S71" t="s">
        <v>105016</v>
      </c>
      <c r="T71" t="s">
        <v>104992</v>
      </c>
      <c r="AB71" t="s">
        <v>104923</v>
      </c>
    </row>
    <row r="72" spans="1:28" x14ac:dyDescent="0.25">
      <c r="A72" s="14"/>
      <c r="B72" s="14">
        <v>71</v>
      </c>
      <c r="C72" s="14" t="s">
        <v>155</v>
      </c>
      <c r="D72" s="15" t="s">
        <v>156</v>
      </c>
      <c r="E72" s="15" t="s">
        <v>156</v>
      </c>
      <c r="F72" s="15" t="s">
        <v>157</v>
      </c>
      <c r="G72" t="str">
        <f t="shared" si="3"/>
        <v>SECTION A</v>
      </c>
      <c r="H72" t="str">
        <f t="shared" si="4"/>
        <v>Culture et production animale, chasse et services annexes</v>
      </c>
      <c r="I72" t="str">
        <f t="shared" ref="I72:I135" si="5">IF(LEN(C72)=4,D72,I71)</f>
        <v>Activités de soutien à l'agriculture et traitement primaire des récoltes</v>
      </c>
      <c r="J72" t="s">
        <v>415</v>
      </c>
      <c r="L72" t="s">
        <v>23</v>
      </c>
      <c r="M72" t="s">
        <v>6338</v>
      </c>
      <c r="N72" t="s">
        <v>37355</v>
      </c>
      <c r="O72" s="76" t="s">
        <v>4356</v>
      </c>
      <c r="P72" s="82">
        <v>651</v>
      </c>
      <c r="Q72" s="82" t="s">
        <v>72710</v>
      </c>
      <c r="R72" s="276">
        <v>70</v>
      </c>
      <c r="S72" t="s">
        <v>105011</v>
      </c>
      <c r="T72" t="s">
        <v>104991</v>
      </c>
      <c r="AB72" t="s">
        <v>104924</v>
      </c>
    </row>
    <row r="73" spans="1:28" x14ac:dyDescent="0.25">
      <c r="A73" s="6" t="s">
        <v>158</v>
      </c>
      <c r="B73" s="6">
        <v>72</v>
      </c>
      <c r="C73" s="6" t="s">
        <v>159</v>
      </c>
      <c r="D73" s="7" t="s">
        <v>156</v>
      </c>
      <c r="E73" s="7" t="s">
        <v>156</v>
      </c>
      <c r="F73" s="7" t="s">
        <v>157</v>
      </c>
      <c r="G73" t="str">
        <f t="shared" si="3"/>
        <v>SECTION A</v>
      </c>
      <c r="H73" t="str">
        <f t="shared" si="4"/>
        <v>Culture et production animale, chasse et services annexes</v>
      </c>
      <c r="I73" t="str">
        <f t="shared" si="5"/>
        <v>Activités de soutien à l'agriculture et traitement primaire des récoltes</v>
      </c>
      <c r="J73" t="s">
        <v>422</v>
      </c>
      <c r="L73" t="s">
        <v>23</v>
      </c>
      <c r="M73" t="s">
        <v>10849</v>
      </c>
      <c r="N73" t="s">
        <v>37356</v>
      </c>
      <c r="O73" s="76" t="s">
        <v>4356</v>
      </c>
      <c r="P73" s="82">
        <v>729</v>
      </c>
      <c r="Q73" s="82" t="s">
        <v>72711</v>
      </c>
      <c r="R73" s="276">
        <v>71</v>
      </c>
      <c r="S73" t="s">
        <v>105011</v>
      </c>
      <c r="T73" t="s">
        <v>104991</v>
      </c>
      <c r="AB73" t="s">
        <v>104925</v>
      </c>
    </row>
    <row r="74" spans="1:28" x14ac:dyDescent="0.25">
      <c r="A74" s="14"/>
      <c r="B74" s="14">
        <v>73</v>
      </c>
      <c r="C74" s="14" t="s">
        <v>160</v>
      </c>
      <c r="D74" s="15" t="s">
        <v>161</v>
      </c>
      <c r="E74" s="15" t="s">
        <v>161</v>
      </c>
      <c r="F74" s="15" t="s">
        <v>161</v>
      </c>
      <c r="G74" t="str">
        <f t="shared" si="3"/>
        <v>SECTION A</v>
      </c>
      <c r="H74" t="str">
        <f t="shared" si="4"/>
        <v>Culture et production animale, chasse et services annexes</v>
      </c>
      <c r="I74" t="str">
        <f t="shared" si="5"/>
        <v>Activités de soutien à l'agriculture et traitement primaire des récoltes</v>
      </c>
      <c r="J74" t="s">
        <v>425</v>
      </c>
      <c r="L74" t="s">
        <v>23</v>
      </c>
      <c r="M74" t="s">
        <v>13000</v>
      </c>
      <c r="N74" t="s">
        <v>37357</v>
      </c>
      <c r="O74" s="76" t="s">
        <v>4356</v>
      </c>
      <c r="P74" s="82">
        <v>625</v>
      </c>
      <c r="Q74" s="82" t="s">
        <v>72712</v>
      </c>
      <c r="R74" s="276">
        <v>72</v>
      </c>
      <c r="S74" t="s">
        <v>105021</v>
      </c>
      <c r="T74" t="s">
        <v>104991</v>
      </c>
      <c r="AB74" t="s">
        <v>104926</v>
      </c>
    </row>
    <row r="75" spans="1:28" x14ac:dyDescent="0.25">
      <c r="A75" s="6" t="s">
        <v>162</v>
      </c>
      <c r="B75" s="6">
        <v>74</v>
      </c>
      <c r="C75" s="6" t="s">
        <v>163</v>
      </c>
      <c r="D75" s="7" t="s">
        <v>161</v>
      </c>
      <c r="E75" s="7" t="s">
        <v>161</v>
      </c>
      <c r="F75" s="7" t="s">
        <v>161</v>
      </c>
      <c r="G75" t="str">
        <f t="shared" si="3"/>
        <v>SECTION A</v>
      </c>
      <c r="H75" t="str">
        <f t="shared" si="4"/>
        <v>Culture et production animale, chasse et services annexes</v>
      </c>
      <c r="I75" t="str">
        <f t="shared" si="5"/>
        <v>Activités de soutien à l'agriculture et traitement primaire des récoltes</v>
      </c>
      <c r="J75" t="s">
        <v>430</v>
      </c>
      <c r="L75" t="s">
        <v>23</v>
      </c>
      <c r="M75" t="s">
        <v>9406</v>
      </c>
      <c r="N75" t="s">
        <v>37358</v>
      </c>
      <c r="O75" s="76" t="s">
        <v>4356</v>
      </c>
      <c r="P75" s="82">
        <v>226</v>
      </c>
      <c r="Q75" s="82" t="s">
        <v>72645</v>
      </c>
      <c r="R75" s="276">
        <v>73</v>
      </c>
      <c r="S75" t="s">
        <v>105016</v>
      </c>
      <c r="T75" t="s">
        <v>104992</v>
      </c>
      <c r="AB75" t="s">
        <v>104927</v>
      </c>
    </row>
    <row r="76" spans="1:28" x14ac:dyDescent="0.25">
      <c r="A76" s="14"/>
      <c r="B76" s="14">
        <v>75</v>
      </c>
      <c r="C76" s="14" t="s">
        <v>164</v>
      </c>
      <c r="D76" s="15" t="s">
        <v>165</v>
      </c>
      <c r="E76" s="15" t="s">
        <v>165</v>
      </c>
      <c r="F76" s="15" t="s">
        <v>165</v>
      </c>
      <c r="G76" t="str">
        <f t="shared" si="3"/>
        <v>SECTION A</v>
      </c>
      <c r="H76" t="str">
        <f t="shared" si="4"/>
        <v>Culture et production animale, chasse et services annexes</v>
      </c>
      <c r="I76" t="str">
        <f t="shared" si="5"/>
        <v>Activités de soutien à l'agriculture et traitement primaire des récoltes</v>
      </c>
      <c r="J76" t="s">
        <v>439</v>
      </c>
      <c r="L76" t="s">
        <v>23</v>
      </c>
      <c r="M76" t="s">
        <v>13002</v>
      </c>
      <c r="N76" t="s">
        <v>37359</v>
      </c>
      <c r="O76" s="76" t="s">
        <v>4356</v>
      </c>
      <c r="P76" s="82">
        <v>910</v>
      </c>
      <c r="Q76" s="82" t="s">
        <v>72713</v>
      </c>
      <c r="R76" s="276">
        <v>74</v>
      </c>
      <c r="S76" t="s">
        <v>105016</v>
      </c>
      <c r="T76" t="s">
        <v>104992</v>
      </c>
      <c r="AB76" t="s">
        <v>104928</v>
      </c>
    </row>
    <row r="77" spans="1:28" x14ac:dyDescent="0.25">
      <c r="A77" s="6" t="s">
        <v>166</v>
      </c>
      <c r="B77" s="6">
        <v>76</v>
      </c>
      <c r="C77" s="6" t="s">
        <v>167</v>
      </c>
      <c r="D77" s="7" t="s">
        <v>165</v>
      </c>
      <c r="E77" s="7" t="s">
        <v>165</v>
      </c>
      <c r="F77" s="7" t="s">
        <v>165</v>
      </c>
      <c r="G77" t="str">
        <f t="shared" si="3"/>
        <v>SECTION A</v>
      </c>
      <c r="H77" t="str">
        <f t="shared" si="4"/>
        <v>Culture et production animale, chasse et services annexes</v>
      </c>
      <c r="I77" t="str">
        <f t="shared" si="5"/>
        <v>Activités de soutien à l'agriculture et traitement primaire des récoltes</v>
      </c>
      <c r="J77" t="s">
        <v>443</v>
      </c>
      <c r="L77" t="s">
        <v>23</v>
      </c>
      <c r="M77" t="s">
        <v>6339</v>
      </c>
      <c r="N77" t="s">
        <v>37360</v>
      </c>
      <c r="O77" s="76" t="s">
        <v>4356</v>
      </c>
      <c r="P77" s="82">
        <v>844</v>
      </c>
      <c r="Q77" s="82" t="s">
        <v>72714</v>
      </c>
      <c r="R77" s="276">
        <v>75</v>
      </c>
      <c r="S77" t="s">
        <v>105022</v>
      </c>
      <c r="T77" t="s">
        <v>104991</v>
      </c>
      <c r="AB77" t="s">
        <v>104929</v>
      </c>
    </row>
    <row r="78" spans="1:28" x14ac:dyDescent="0.25">
      <c r="A78" s="10"/>
      <c r="B78" s="10">
        <v>77</v>
      </c>
      <c r="C78" s="10"/>
      <c r="D78" s="11"/>
      <c r="E78" s="11"/>
      <c r="F78" s="11"/>
      <c r="G78" t="str">
        <f t="shared" si="3"/>
        <v>SECTION A</v>
      </c>
      <c r="H78" t="str">
        <f t="shared" si="4"/>
        <v>Culture et production animale, chasse et services annexes</v>
      </c>
      <c r="I78" t="str">
        <f t="shared" si="5"/>
        <v>Activités de soutien à l'agriculture et traitement primaire des récoltes</v>
      </c>
      <c r="J78" t="s">
        <v>446</v>
      </c>
      <c r="L78" t="s">
        <v>23</v>
      </c>
      <c r="M78" t="s">
        <v>13004</v>
      </c>
      <c r="N78" t="s">
        <v>37361</v>
      </c>
      <c r="O78" s="76" t="s">
        <v>4366</v>
      </c>
      <c r="P78" s="82">
        <v>285</v>
      </c>
      <c r="Q78" s="82" t="s">
        <v>72716</v>
      </c>
      <c r="R78" s="276">
        <v>76</v>
      </c>
      <c r="S78" t="s">
        <v>105023</v>
      </c>
      <c r="T78" t="s">
        <v>104991</v>
      </c>
      <c r="AB78" t="s">
        <v>104930</v>
      </c>
    </row>
    <row r="79" spans="1:28" x14ac:dyDescent="0.25">
      <c r="A79" s="8"/>
      <c r="B79" s="8">
        <v>78</v>
      </c>
      <c r="C79" s="8" t="s">
        <v>168</v>
      </c>
      <c r="D79" s="9" t="s">
        <v>169</v>
      </c>
      <c r="E79" s="9" t="s">
        <v>169</v>
      </c>
      <c r="F79" s="9" t="s">
        <v>169</v>
      </c>
      <c r="G79" t="str">
        <f t="shared" si="3"/>
        <v>SECTION A</v>
      </c>
      <c r="H79" t="str">
        <f t="shared" si="4"/>
        <v>Culture et production animale, chasse et services annexes</v>
      </c>
      <c r="I79" t="str">
        <f t="shared" si="5"/>
        <v>Chasse, piégeage et services annexes</v>
      </c>
      <c r="J79" t="s">
        <v>449</v>
      </c>
      <c r="L79" t="s">
        <v>23</v>
      </c>
      <c r="M79" t="s">
        <v>23753</v>
      </c>
      <c r="N79" t="s">
        <v>37362</v>
      </c>
      <c r="O79" s="76" t="s">
        <v>4356</v>
      </c>
      <c r="P79" s="82">
        <v>913</v>
      </c>
      <c r="Q79" s="82" t="s">
        <v>72717</v>
      </c>
      <c r="R79" s="276">
        <v>77</v>
      </c>
      <c r="S79" t="s">
        <v>105022</v>
      </c>
      <c r="T79" t="s">
        <v>104991</v>
      </c>
      <c r="AB79" t="s">
        <v>104931</v>
      </c>
    </row>
    <row r="80" spans="1:28" x14ac:dyDescent="0.25">
      <c r="A80" s="14"/>
      <c r="B80" s="14">
        <v>79</v>
      </c>
      <c r="C80" s="14" t="s">
        <v>170</v>
      </c>
      <c r="D80" s="15" t="s">
        <v>169</v>
      </c>
      <c r="E80" s="15" t="s">
        <v>169</v>
      </c>
      <c r="F80" s="15" t="s">
        <v>169</v>
      </c>
      <c r="G80" t="str">
        <f t="shared" si="3"/>
        <v>SECTION A</v>
      </c>
      <c r="H80" t="str">
        <f t="shared" si="4"/>
        <v>Culture et production animale, chasse et services annexes</v>
      </c>
      <c r="I80" t="str">
        <f t="shared" si="5"/>
        <v>Chasse, piégeage et services annexes</v>
      </c>
      <c r="J80" t="s">
        <v>455</v>
      </c>
      <c r="L80" t="s">
        <v>23</v>
      </c>
      <c r="M80" t="s">
        <v>23754</v>
      </c>
      <c r="N80" t="s">
        <v>37363</v>
      </c>
      <c r="O80" s="76" t="s">
        <v>4356</v>
      </c>
      <c r="P80" s="82">
        <v>2138</v>
      </c>
      <c r="Q80" s="82" t="s">
        <v>72718</v>
      </c>
      <c r="R80" s="276">
        <v>78</v>
      </c>
      <c r="S80" t="s">
        <v>105022</v>
      </c>
      <c r="T80" t="s">
        <v>104991</v>
      </c>
      <c r="X80" s="79"/>
      <c r="AB80" t="s">
        <v>104932</v>
      </c>
    </row>
    <row r="81" spans="1:28" x14ac:dyDescent="0.25">
      <c r="A81" s="6" t="s">
        <v>171</v>
      </c>
      <c r="B81" s="6">
        <v>80</v>
      </c>
      <c r="C81" s="6" t="s">
        <v>172</v>
      </c>
      <c r="D81" s="7" t="s">
        <v>169</v>
      </c>
      <c r="E81" s="7" t="s">
        <v>169</v>
      </c>
      <c r="F81" s="7" t="s">
        <v>169</v>
      </c>
      <c r="G81" t="str">
        <f t="shared" si="3"/>
        <v>SECTION A</v>
      </c>
      <c r="H81" t="str">
        <f t="shared" si="4"/>
        <v>Culture et production animale, chasse et services annexes</v>
      </c>
      <c r="I81" t="str">
        <f t="shared" si="5"/>
        <v>Chasse, piégeage et services annexes</v>
      </c>
      <c r="J81" t="s">
        <v>459</v>
      </c>
      <c r="L81" t="s">
        <v>23</v>
      </c>
      <c r="M81" t="s">
        <v>6340</v>
      </c>
      <c r="N81" t="s">
        <v>37364</v>
      </c>
      <c r="O81" s="76" t="s">
        <v>4366</v>
      </c>
      <c r="P81" s="82">
        <v>341</v>
      </c>
      <c r="Q81" s="82" t="s">
        <v>72719</v>
      </c>
      <c r="R81" s="276">
        <v>79</v>
      </c>
      <c r="S81" t="s">
        <v>105017</v>
      </c>
      <c r="T81" t="s">
        <v>104992</v>
      </c>
      <c r="AB81" t="s">
        <v>104933</v>
      </c>
    </row>
    <row r="82" spans="1:28" x14ac:dyDescent="0.25">
      <c r="A82" s="10"/>
      <c r="B82" s="10">
        <v>81</v>
      </c>
      <c r="C82" s="10"/>
      <c r="D82" s="11"/>
      <c r="E82" s="11"/>
      <c r="F82" s="11"/>
      <c r="G82" t="str">
        <f t="shared" si="3"/>
        <v>SECTION A</v>
      </c>
      <c r="H82" t="str">
        <f t="shared" si="4"/>
        <v>Culture et production animale, chasse et services annexes</v>
      </c>
      <c r="I82" t="str">
        <f t="shared" si="5"/>
        <v>Chasse, piégeage et services annexes</v>
      </c>
      <c r="J82" t="s">
        <v>466</v>
      </c>
      <c r="L82" t="s">
        <v>23</v>
      </c>
      <c r="M82" t="s">
        <v>10851</v>
      </c>
      <c r="N82" t="s">
        <v>37365</v>
      </c>
      <c r="O82" s="76" t="s">
        <v>4356</v>
      </c>
      <c r="P82" s="82">
        <v>1584</v>
      </c>
      <c r="Q82" s="82" t="s">
        <v>72720</v>
      </c>
      <c r="R82" s="276">
        <v>80</v>
      </c>
      <c r="S82" t="s">
        <v>105020</v>
      </c>
      <c r="T82" t="s">
        <v>104991</v>
      </c>
      <c r="AB82" t="s">
        <v>104934</v>
      </c>
    </row>
    <row r="83" spans="1:28" x14ac:dyDescent="0.25">
      <c r="A83" s="12"/>
      <c r="B83" s="12">
        <v>82</v>
      </c>
      <c r="C83" s="12" t="s">
        <v>173</v>
      </c>
      <c r="D83" s="13" t="s">
        <v>174</v>
      </c>
      <c r="E83" s="13" t="s">
        <v>174</v>
      </c>
      <c r="F83" s="13" t="s">
        <v>174</v>
      </c>
      <c r="G83" t="str">
        <f t="shared" si="3"/>
        <v>SECTION A</v>
      </c>
      <c r="H83" t="str">
        <f t="shared" si="4"/>
        <v>Sylviculture et exploitation forestière</v>
      </c>
      <c r="I83" t="str">
        <f t="shared" si="5"/>
        <v>Chasse, piégeage et services annexes</v>
      </c>
      <c r="J83" t="s">
        <v>471</v>
      </c>
      <c r="L83" t="s">
        <v>23</v>
      </c>
      <c r="M83" t="s">
        <v>6341</v>
      </c>
      <c r="N83" t="s">
        <v>37366</v>
      </c>
      <c r="O83" s="76" t="s">
        <v>4356</v>
      </c>
      <c r="P83" s="82">
        <v>4859</v>
      </c>
      <c r="Q83" s="82" t="s">
        <v>72721</v>
      </c>
      <c r="R83" s="276">
        <v>81</v>
      </c>
      <c r="S83" t="s">
        <v>105014</v>
      </c>
      <c r="T83" t="s">
        <v>104992</v>
      </c>
      <c r="AB83" t="s">
        <v>104935</v>
      </c>
    </row>
    <row r="84" spans="1:28" x14ac:dyDescent="0.25">
      <c r="A84" s="10"/>
      <c r="B84" s="10">
        <v>83</v>
      </c>
      <c r="C84" s="10"/>
      <c r="D84" s="11"/>
      <c r="E84" s="11"/>
      <c r="F84" s="11"/>
      <c r="G84" t="str">
        <f t="shared" si="3"/>
        <v>SECTION A</v>
      </c>
      <c r="H84" t="str">
        <f t="shared" si="4"/>
        <v>Sylviculture et exploitation forestière</v>
      </c>
      <c r="I84" t="str">
        <f t="shared" si="5"/>
        <v>Chasse, piégeage et services annexes</v>
      </c>
      <c r="J84" t="s">
        <v>475</v>
      </c>
      <c r="L84" t="s">
        <v>23</v>
      </c>
      <c r="M84" t="s">
        <v>13006</v>
      </c>
      <c r="N84" t="s">
        <v>37367</v>
      </c>
      <c r="O84" s="76" t="s">
        <v>4356</v>
      </c>
      <c r="P84" s="82">
        <v>753</v>
      </c>
      <c r="Q84" s="82" t="s">
        <v>72722</v>
      </c>
      <c r="R84" s="276">
        <v>82</v>
      </c>
      <c r="S84" t="s">
        <v>105014</v>
      </c>
      <c r="T84" t="s">
        <v>104992</v>
      </c>
      <c r="AB84" t="s">
        <v>104936</v>
      </c>
    </row>
    <row r="85" spans="1:28" x14ac:dyDescent="0.25">
      <c r="A85" s="8"/>
      <c r="B85" s="8">
        <v>84</v>
      </c>
      <c r="C85" s="8" t="s">
        <v>175</v>
      </c>
      <c r="D85" s="9" t="s">
        <v>176</v>
      </c>
      <c r="E85" s="9" t="s">
        <v>176</v>
      </c>
      <c r="F85" s="9" t="s">
        <v>177</v>
      </c>
      <c r="G85" t="str">
        <f t="shared" si="3"/>
        <v>SECTION A</v>
      </c>
      <c r="H85" t="str">
        <f t="shared" si="4"/>
        <v>Sylviculture et exploitation forestière</v>
      </c>
      <c r="I85" t="str">
        <f t="shared" si="5"/>
        <v>Sylviculture et autres activités forestières</v>
      </c>
      <c r="J85" t="s">
        <v>480</v>
      </c>
      <c r="L85" t="s">
        <v>23</v>
      </c>
      <c r="M85" t="s">
        <v>10853</v>
      </c>
      <c r="N85" t="s">
        <v>37368</v>
      </c>
      <c r="O85" s="76" t="s">
        <v>4356</v>
      </c>
      <c r="P85" s="82">
        <v>1008</v>
      </c>
      <c r="Q85" s="82" t="s">
        <v>72724</v>
      </c>
      <c r="R85" s="276">
        <v>83</v>
      </c>
      <c r="S85" t="s">
        <v>105015</v>
      </c>
      <c r="T85" t="s">
        <v>104993</v>
      </c>
      <c r="AB85" t="s">
        <v>104937</v>
      </c>
    </row>
    <row r="86" spans="1:28" x14ac:dyDescent="0.25">
      <c r="A86" s="14"/>
      <c r="B86" s="14">
        <v>85</v>
      </c>
      <c r="C86" s="14" t="s">
        <v>178</v>
      </c>
      <c r="D86" s="15" t="s">
        <v>176</v>
      </c>
      <c r="E86" s="15" t="s">
        <v>176</v>
      </c>
      <c r="F86" s="15" t="s">
        <v>177</v>
      </c>
      <c r="G86" t="str">
        <f t="shared" si="3"/>
        <v>SECTION A</v>
      </c>
      <c r="H86" t="str">
        <f t="shared" si="4"/>
        <v>Sylviculture et exploitation forestière</v>
      </c>
      <c r="I86" t="str">
        <f t="shared" si="5"/>
        <v>Sylviculture et autres activités forestières</v>
      </c>
      <c r="J86" t="s">
        <v>484</v>
      </c>
      <c r="L86" t="s">
        <v>23</v>
      </c>
      <c r="M86" t="s">
        <v>13010</v>
      </c>
      <c r="N86" t="s">
        <v>37369</v>
      </c>
      <c r="O86" s="76" t="s">
        <v>4356</v>
      </c>
      <c r="P86" s="82">
        <v>1112</v>
      </c>
      <c r="Q86" s="82" t="s">
        <v>72725</v>
      </c>
      <c r="R86" s="276">
        <v>84</v>
      </c>
      <c r="S86" t="s">
        <v>105015</v>
      </c>
      <c r="T86" t="s">
        <v>104992</v>
      </c>
      <c r="AB86" t="s">
        <v>104938</v>
      </c>
    </row>
    <row r="87" spans="1:28" x14ac:dyDescent="0.25">
      <c r="A87" s="6" t="s">
        <v>179</v>
      </c>
      <c r="B87" s="6">
        <v>86</v>
      </c>
      <c r="C87" s="6" t="s">
        <v>180</v>
      </c>
      <c r="D87" s="7" t="s">
        <v>176</v>
      </c>
      <c r="E87" s="7" t="s">
        <v>176</v>
      </c>
      <c r="F87" s="7" t="s">
        <v>177</v>
      </c>
      <c r="G87" t="str">
        <f t="shared" si="3"/>
        <v>SECTION A</v>
      </c>
      <c r="H87" t="str">
        <f t="shared" si="4"/>
        <v>Sylviculture et exploitation forestière</v>
      </c>
      <c r="I87" t="str">
        <f t="shared" si="5"/>
        <v>Sylviculture et autres activités forestières</v>
      </c>
      <c r="J87" t="s">
        <v>489</v>
      </c>
      <c r="L87" t="s">
        <v>23</v>
      </c>
      <c r="M87" t="s">
        <v>13012</v>
      </c>
      <c r="N87" t="s">
        <v>37370</v>
      </c>
      <c r="O87" s="76" t="s">
        <v>4356</v>
      </c>
      <c r="P87" s="82">
        <v>1514</v>
      </c>
      <c r="Q87" s="82" t="s">
        <v>72726</v>
      </c>
      <c r="R87" s="276">
        <v>85</v>
      </c>
      <c r="S87" t="s">
        <v>105021</v>
      </c>
      <c r="T87" t="s">
        <v>104991</v>
      </c>
      <c r="AB87" t="s">
        <v>104939</v>
      </c>
    </row>
    <row r="88" spans="1:28" x14ac:dyDescent="0.25">
      <c r="A88" s="10"/>
      <c r="B88" s="10">
        <v>87</v>
      </c>
      <c r="C88" s="10"/>
      <c r="D88" s="11"/>
      <c r="E88" s="11"/>
      <c r="F88" s="11"/>
      <c r="G88" t="str">
        <f t="shared" si="3"/>
        <v>SECTION A</v>
      </c>
      <c r="H88" t="str">
        <f t="shared" si="4"/>
        <v>Sylviculture et exploitation forestière</v>
      </c>
      <c r="I88" t="str">
        <f t="shared" si="5"/>
        <v>Sylviculture et autres activités forestières</v>
      </c>
      <c r="J88" t="s">
        <v>494</v>
      </c>
      <c r="L88" t="s">
        <v>23</v>
      </c>
      <c r="M88" t="s">
        <v>6342</v>
      </c>
      <c r="N88" t="s">
        <v>37371</v>
      </c>
      <c r="O88" s="76" t="s">
        <v>4366</v>
      </c>
      <c r="P88" s="82">
        <v>134</v>
      </c>
      <c r="Q88" s="82" t="s">
        <v>72727</v>
      </c>
      <c r="R88" s="276">
        <v>86</v>
      </c>
      <c r="S88" t="s">
        <v>105017</v>
      </c>
      <c r="T88" t="s">
        <v>104992</v>
      </c>
      <c r="AB88" t="s">
        <v>104940</v>
      </c>
    </row>
    <row r="89" spans="1:28" x14ac:dyDescent="0.25">
      <c r="A89" s="8"/>
      <c r="B89" s="8">
        <v>88</v>
      </c>
      <c r="C89" s="8" t="s">
        <v>181</v>
      </c>
      <c r="D89" s="9" t="s">
        <v>182</v>
      </c>
      <c r="E89" s="9" t="s">
        <v>182</v>
      </c>
      <c r="F89" s="9" t="s">
        <v>182</v>
      </c>
      <c r="G89" t="str">
        <f t="shared" si="3"/>
        <v>SECTION A</v>
      </c>
      <c r="H89" t="str">
        <f t="shared" si="4"/>
        <v>Sylviculture et exploitation forestière</v>
      </c>
      <c r="I89" t="str">
        <f t="shared" si="5"/>
        <v>Exploitation forestière</v>
      </c>
      <c r="J89" t="s">
        <v>501</v>
      </c>
      <c r="L89" t="s">
        <v>23</v>
      </c>
      <c r="M89" t="s">
        <v>32662</v>
      </c>
      <c r="N89" t="s">
        <v>37372</v>
      </c>
      <c r="O89" s="76" t="s">
        <v>4366</v>
      </c>
      <c r="P89" s="82">
        <v>151</v>
      </c>
      <c r="Q89" s="82" t="s">
        <v>72728</v>
      </c>
      <c r="R89" s="276">
        <v>87</v>
      </c>
      <c r="S89" t="s">
        <v>105017</v>
      </c>
      <c r="T89" t="s">
        <v>104992</v>
      </c>
      <c r="AB89" t="s">
        <v>104941</v>
      </c>
    </row>
    <row r="90" spans="1:28" x14ac:dyDescent="0.25">
      <c r="A90" s="14"/>
      <c r="B90" s="14">
        <v>89</v>
      </c>
      <c r="C90" s="14" t="s">
        <v>183</v>
      </c>
      <c r="D90" s="15" t="s">
        <v>182</v>
      </c>
      <c r="E90" s="15" t="s">
        <v>182</v>
      </c>
      <c r="F90" s="15" t="s">
        <v>182</v>
      </c>
      <c r="G90" t="str">
        <f t="shared" si="3"/>
        <v>SECTION A</v>
      </c>
      <c r="H90" t="str">
        <f t="shared" si="4"/>
        <v>Sylviculture et exploitation forestière</v>
      </c>
      <c r="I90" t="str">
        <f t="shared" si="5"/>
        <v>Exploitation forestière</v>
      </c>
      <c r="J90" t="s">
        <v>506</v>
      </c>
      <c r="L90" t="s">
        <v>23</v>
      </c>
      <c r="M90" t="s">
        <v>23755</v>
      </c>
      <c r="N90" t="s">
        <v>37373</v>
      </c>
      <c r="O90" s="76" t="s">
        <v>4356</v>
      </c>
      <c r="P90" s="82">
        <v>952</v>
      </c>
      <c r="Q90" s="82" t="s">
        <v>72729</v>
      </c>
      <c r="R90" s="276">
        <v>88</v>
      </c>
      <c r="S90" t="s">
        <v>105012</v>
      </c>
      <c r="T90" t="s">
        <v>104991</v>
      </c>
      <c r="AB90" t="s">
        <v>104942</v>
      </c>
    </row>
    <row r="91" spans="1:28" x14ac:dyDescent="0.25">
      <c r="A91" s="6" t="s">
        <v>184</v>
      </c>
      <c r="B91" s="6">
        <v>90</v>
      </c>
      <c r="C91" s="6" t="s">
        <v>185</v>
      </c>
      <c r="D91" s="7" t="s">
        <v>182</v>
      </c>
      <c r="E91" s="7" t="s">
        <v>182</v>
      </c>
      <c r="F91" s="7" t="s">
        <v>182</v>
      </c>
      <c r="G91" t="str">
        <f t="shared" si="3"/>
        <v>SECTION A</v>
      </c>
      <c r="H91" t="str">
        <f t="shared" si="4"/>
        <v>Sylviculture et exploitation forestière</v>
      </c>
      <c r="I91" t="str">
        <f t="shared" si="5"/>
        <v>Exploitation forestière</v>
      </c>
      <c r="J91" t="s">
        <v>514</v>
      </c>
      <c r="L91" t="s">
        <v>23</v>
      </c>
      <c r="M91" t="s">
        <v>10855</v>
      </c>
      <c r="N91" t="s">
        <v>37374</v>
      </c>
      <c r="O91" s="76" t="s">
        <v>4374</v>
      </c>
      <c r="P91" s="82">
        <v>1812</v>
      </c>
      <c r="Q91" s="82" t="s">
        <v>72645</v>
      </c>
      <c r="R91" s="276">
        <v>89</v>
      </c>
      <c r="S91" t="s">
        <v>105011</v>
      </c>
      <c r="T91" t="s">
        <v>104991</v>
      </c>
      <c r="AB91" t="s">
        <v>104943</v>
      </c>
    </row>
    <row r="92" spans="1:28" x14ac:dyDescent="0.25">
      <c r="A92" s="10"/>
      <c r="B92" s="10">
        <v>91</v>
      </c>
      <c r="C92" s="10"/>
      <c r="D92" s="11"/>
      <c r="E92" s="11"/>
      <c r="F92" s="11"/>
      <c r="G92" t="str">
        <f t="shared" si="3"/>
        <v>SECTION A</v>
      </c>
      <c r="H92" t="str">
        <f t="shared" si="4"/>
        <v>Sylviculture et exploitation forestière</v>
      </c>
      <c r="I92" t="str">
        <f t="shared" si="5"/>
        <v>Exploitation forestière</v>
      </c>
      <c r="J92" t="s">
        <v>518</v>
      </c>
      <c r="L92" t="s">
        <v>23</v>
      </c>
      <c r="M92" t="s">
        <v>6343</v>
      </c>
      <c r="N92" t="s">
        <v>37375</v>
      </c>
      <c r="O92" s="76" t="s">
        <v>4356</v>
      </c>
      <c r="P92" s="82">
        <v>467</v>
      </c>
      <c r="Q92" s="82" t="s">
        <v>72730</v>
      </c>
      <c r="R92" s="276">
        <v>90</v>
      </c>
      <c r="S92" t="s">
        <v>105011</v>
      </c>
      <c r="T92" t="s">
        <v>104991</v>
      </c>
      <c r="AB92" t="s">
        <v>104944</v>
      </c>
    </row>
    <row r="93" spans="1:28" ht="25.5" x14ac:dyDescent="0.25">
      <c r="A93" s="8"/>
      <c r="B93" s="8">
        <v>92</v>
      </c>
      <c r="C93" s="8" t="s">
        <v>186</v>
      </c>
      <c r="D93" s="9" t="s">
        <v>187</v>
      </c>
      <c r="E93" s="9" t="s">
        <v>188</v>
      </c>
      <c r="F93" s="9" t="s">
        <v>189</v>
      </c>
      <c r="G93" t="str">
        <f t="shared" si="3"/>
        <v>SECTION A</v>
      </c>
      <c r="H93" t="str">
        <f t="shared" si="4"/>
        <v>Sylviculture et exploitation forestière</v>
      </c>
      <c r="I93" t="str">
        <f t="shared" si="5"/>
        <v>Récolte de produits forestiers non ligneux poussant à l'état sauvage</v>
      </c>
      <c r="J93" t="s">
        <v>521</v>
      </c>
      <c r="L93" t="s">
        <v>23</v>
      </c>
      <c r="M93" t="s">
        <v>32663</v>
      </c>
      <c r="N93" t="s">
        <v>37376</v>
      </c>
      <c r="O93" s="76" t="s">
        <v>4356</v>
      </c>
      <c r="P93" s="82">
        <v>1680</v>
      </c>
      <c r="Q93" s="82" t="s">
        <v>72731</v>
      </c>
      <c r="R93" s="276">
        <v>91</v>
      </c>
      <c r="S93" t="s">
        <v>105022</v>
      </c>
      <c r="T93" t="s">
        <v>104991</v>
      </c>
      <c r="AB93" t="s">
        <v>104945</v>
      </c>
    </row>
    <row r="94" spans="1:28" ht="25.5" x14ac:dyDescent="0.25">
      <c r="A94" s="14"/>
      <c r="B94" s="14">
        <v>93</v>
      </c>
      <c r="C94" s="14" t="s">
        <v>190</v>
      </c>
      <c r="D94" s="15" t="s">
        <v>187</v>
      </c>
      <c r="E94" s="15" t="s">
        <v>191</v>
      </c>
      <c r="F94" s="15" t="s">
        <v>189</v>
      </c>
      <c r="G94" t="str">
        <f t="shared" si="3"/>
        <v>SECTION A</v>
      </c>
      <c r="H94" t="str">
        <f t="shared" si="4"/>
        <v>Sylviculture et exploitation forestière</v>
      </c>
      <c r="I94" t="str">
        <f t="shared" si="5"/>
        <v>Récolte de produits forestiers non ligneux poussant à l'état sauvage</v>
      </c>
      <c r="J94" t="s">
        <v>528</v>
      </c>
      <c r="L94" t="s">
        <v>23</v>
      </c>
      <c r="M94" t="s">
        <v>23756</v>
      </c>
      <c r="N94" t="s">
        <v>37377</v>
      </c>
      <c r="O94" s="76" t="s">
        <v>4366</v>
      </c>
      <c r="P94" s="82">
        <v>173</v>
      </c>
      <c r="Q94" s="82" t="s">
        <v>72732</v>
      </c>
      <c r="R94" s="276">
        <v>92</v>
      </c>
      <c r="S94" t="s">
        <v>105022</v>
      </c>
      <c r="T94" t="s">
        <v>104991</v>
      </c>
      <c r="AB94" t="s">
        <v>104946</v>
      </c>
    </row>
    <row r="95" spans="1:28" ht="25.5" x14ac:dyDescent="0.25">
      <c r="A95" s="6" t="s">
        <v>192</v>
      </c>
      <c r="B95" s="6">
        <v>94</v>
      </c>
      <c r="C95" s="6" t="s">
        <v>193</v>
      </c>
      <c r="D95" s="7" t="s">
        <v>187</v>
      </c>
      <c r="E95" s="7" t="s">
        <v>191</v>
      </c>
      <c r="F95" s="7" t="s">
        <v>189</v>
      </c>
      <c r="G95" t="str">
        <f t="shared" si="3"/>
        <v>SECTION A</v>
      </c>
      <c r="H95" t="str">
        <f t="shared" si="4"/>
        <v>Sylviculture et exploitation forestière</v>
      </c>
      <c r="I95" t="str">
        <f t="shared" si="5"/>
        <v>Récolte de produits forestiers non ligneux poussant à l'état sauvage</v>
      </c>
      <c r="J95" t="s">
        <v>534</v>
      </c>
      <c r="L95" t="s">
        <v>23</v>
      </c>
      <c r="M95" t="s">
        <v>6344</v>
      </c>
      <c r="N95" t="s">
        <v>37378</v>
      </c>
      <c r="O95" s="76" t="s">
        <v>4366</v>
      </c>
      <c r="P95" s="82">
        <v>136</v>
      </c>
      <c r="Q95" s="82" t="s">
        <v>72733</v>
      </c>
      <c r="R95" s="276">
        <v>93</v>
      </c>
      <c r="S95" t="s">
        <v>105022</v>
      </c>
      <c r="T95" t="s">
        <v>104991</v>
      </c>
      <c r="AB95" t="s">
        <v>104947</v>
      </c>
    </row>
    <row r="96" spans="1:28" x14ac:dyDescent="0.25">
      <c r="A96" s="10"/>
      <c r="B96" s="10">
        <v>95</v>
      </c>
      <c r="C96" s="10"/>
      <c r="D96" s="11"/>
      <c r="E96" s="11"/>
      <c r="F96" s="11"/>
      <c r="G96" t="str">
        <f t="shared" si="3"/>
        <v>SECTION A</v>
      </c>
      <c r="H96" t="str">
        <f t="shared" si="4"/>
        <v>Sylviculture et exploitation forestière</v>
      </c>
      <c r="I96" t="str">
        <f t="shared" si="5"/>
        <v>Récolte de produits forestiers non ligneux poussant à l'état sauvage</v>
      </c>
      <c r="J96" t="s">
        <v>538</v>
      </c>
      <c r="L96" t="s">
        <v>23</v>
      </c>
      <c r="M96" t="s">
        <v>6345</v>
      </c>
      <c r="N96" t="s">
        <v>37379</v>
      </c>
      <c r="O96" s="76" t="s">
        <v>4356</v>
      </c>
      <c r="P96" s="82">
        <v>1181</v>
      </c>
      <c r="Q96" s="82" t="s">
        <v>72734</v>
      </c>
      <c r="R96" s="276">
        <v>94</v>
      </c>
      <c r="S96" t="s">
        <v>105022</v>
      </c>
      <c r="T96" t="s">
        <v>104991</v>
      </c>
      <c r="AB96" t="s">
        <v>104948</v>
      </c>
    </row>
    <row r="97" spans="1:28" x14ac:dyDescent="0.25">
      <c r="A97" s="8"/>
      <c r="B97" s="8">
        <v>96</v>
      </c>
      <c r="C97" s="8" t="s">
        <v>194</v>
      </c>
      <c r="D97" s="9" t="s">
        <v>195</v>
      </c>
      <c r="E97" s="9" t="s">
        <v>195</v>
      </c>
      <c r="F97" s="9" t="s">
        <v>196</v>
      </c>
      <c r="G97" t="str">
        <f t="shared" si="3"/>
        <v>SECTION A</v>
      </c>
      <c r="H97" t="str">
        <f t="shared" si="4"/>
        <v>Sylviculture et exploitation forestière</v>
      </c>
      <c r="I97" t="str">
        <f t="shared" si="5"/>
        <v>Services de soutien à l'exploitation forestière</v>
      </c>
      <c r="J97" t="s">
        <v>542</v>
      </c>
      <c r="L97" t="s">
        <v>23</v>
      </c>
      <c r="M97" t="s">
        <v>6346</v>
      </c>
      <c r="N97" t="s">
        <v>37380</v>
      </c>
      <c r="O97" s="76" t="s">
        <v>4356</v>
      </c>
      <c r="P97" s="82">
        <v>2219</v>
      </c>
      <c r="Q97" s="82" t="s">
        <v>72735</v>
      </c>
      <c r="R97" s="276">
        <v>95</v>
      </c>
      <c r="S97" t="s">
        <v>105022</v>
      </c>
      <c r="T97" t="s">
        <v>104991</v>
      </c>
      <c r="AB97" t="s">
        <v>104949</v>
      </c>
    </row>
    <row r="98" spans="1:28" x14ac:dyDescent="0.25">
      <c r="A98" s="14"/>
      <c r="B98" s="14">
        <v>97</v>
      </c>
      <c r="C98" s="14" t="s">
        <v>197</v>
      </c>
      <c r="D98" s="15" t="s">
        <v>195</v>
      </c>
      <c r="E98" s="15" t="s">
        <v>195</v>
      </c>
      <c r="F98" s="15" t="s">
        <v>196</v>
      </c>
      <c r="G98" t="str">
        <f t="shared" si="3"/>
        <v>SECTION A</v>
      </c>
      <c r="H98" t="str">
        <f t="shared" si="4"/>
        <v>Sylviculture et exploitation forestière</v>
      </c>
      <c r="I98" t="str">
        <f t="shared" si="5"/>
        <v>Services de soutien à l'exploitation forestière</v>
      </c>
      <c r="J98" t="s">
        <v>548</v>
      </c>
      <c r="L98" t="s">
        <v>23</v>
      </c>
      <c r="M98" t="s">
        <v>23757</v>
      </c>
      <c r="N98" t="s">
        <v>37381</v>
      </c>
      <c r="O98" s="76" t="s">
        <v>4366</v>
      </c>
      <c r="P98" s="82">
        <v>140</v>
      </c>
      <c r="Q98" s="82" t="s">
        <v>72736</v>
      </c>
      <c r="R98" s="275">
        <v>971</v>
      </c>
      <c r="S98" t="s">
        <v>105027</v>
      </c>
      <c r="AB98" t="s">
        <v>104950</v>
      </c>
    </row>
    <row r="99" spans="1:28" x14ac:dyDescent="0.25">
      <c r="A99" s="6" t="s">
        <v>198</v>
      </c>
      <c r="B99" s="6">
        <v>98</v>
      </c>
      <c r="C99" s="6" t="s">
        <v>199</v>
      </c>
      <c r="D99" s="7" t="s">
        <v>195</v>
      </c>
      <c r="E99" s="7" t="s">
        <v>195</v>
      </c>
      <c r="F99" s="7" t="s">
        <v>196</v>
      </c>
      <c r="G99" t="str">
        <f t="shared" si="3"/>
        <v>SECTION A</v>
      </c>
      <c r="H99" t="str">
        <f t="shared" si="4"/>
        <v>Sylviculture et exploitation forestière</v>
      </c>
      <c r="I99" t="str">
        <f t="shared" si="5"/>
        <v>Services de soutien à l'exploitation forestière</v>
      </c>
      <c r="J99" t="s">
        <v>551</v>
      </c>
      <c r="L99" t="s">
        <v>23</v>
      </c>
      <c r="M99" t="s">
        <v>13014</v>
      </c>
      <c r="N99" t="s">
        <v>37382</v>
      </c>
      <c r="O99" s="76" t="s">
        <v>4366</v>
      </c>
      <c r="P99" s="82">
        <v>124</v>
      </c>
      <c r="Q99" s="82" t="s">
        <v>72737</v>
      </c>
      <c r="R99" s="275">
        <v>972</v>
      </c>
      <c r="S99" t="s">
        <v>105026</v>
      </c>
      <c r="AB99" t="s">
        <v>104951</v>
      </c>
    </row>
    <row r="100" spans="1:28" x14ac:dyDescent="0.25">
      <c r="A100" s="10"/>
      <c r="B100" s="10">
        <v>99</v>
      </c>
      <c r="C100" s="10"/>
      <c r="D100" s="11"/>
      <c r="E100" s="11"/>
      <c r="F100" s="11"/>
      <c r="G100" t="str">
        <f t="shared" si="3"/>
        <v>SECTION A</v>
      </c>
      <c r="H100" t="str">
        <f t="shared" si="4"/>
        <v>Sylviculture et exploitation forestière</v>
      </c>
      <c r="I100" t="str">
        <f t="shared" si="5"/>
        <v>Services de soutien à l'exploitation forestière</v>
      </c>
      <c r="J100" t="s">
        <v>558</v>
      </c>
      <c r="L100" t="s">
        <v>23</v>
      </c>
      <c r="M100" t="s">
        <v>11671</v>
      </c>
      <c r="N100" t="s">
        <v>37383</v>
      </c>
      <c r="O100" s="76" t="s">
        <v>4356</v>
      </c>
      <c r="P100" s="82">
        <v>411</v>
      </c>
      <c r="Q100" s="82" t="s">
        <v>72738</v>
      </c>
      <c r="R100" s="275">
        <v>973</v>
      </c>
      <c r="S100" t="s">
        <v>105029</v>
      </c>
      <c r="AB100" t="s">
        <v>104952</v>
      </c>
    </row>
    <row r="101" spans="1:28" x14ac:dyDescent="0.25">
      <c r="A101" s="12"/>
      <c r="B101" s="12">
        <v>100</v>
      </c>
      <c r="C101" s="12" t="s">
        <v>200</v>
      </c>
      <c r="D101" s="13" t="s">
        <v>201</v>
      </c>
      <c r="E101" s="13" t="s">
        <v>201</v>
      </c>
      <c r="F101" s="13" t="s">
        <v>201</v>
      </c>
      <c r="G101" t="str">
        <f t="shared" si="3"/>
        <v>SECTION A</v>
      </c>
      <c r="H101" t="str">
        <f t="shared" si="4"/>
        <v>Pêche et aquaculture</v>
      </c>
      <c r="I101" t="str">
        <f t="shared" si="5"/>
        <v>Services de soutien à l'exploitation forestière</v>
      </c>
      <c r="J101" t="s">
        <v>566</v>
      </c>
      <c r="L101" t="s">
        <v>23</v>
      </c>
      <c r="M101" t="s">
        <v>23758</v>
      </c>
      <c r="N101" t="s">
        <v>37384</v>
      </c>
      <c r="O101" s="76" t="s">
        <v>4356</v>
      </c>
      <c r="P101" s="82">
        <v>822</v>
      </c>
      <c r="Q101" s="82" t="s">
        <v>72739</v>
      </c>
      <c r="R101" s="275">
        <v>974</v>
      </c>
      <c r="S101" t="s">
        <v>105025</v>
      </c>
      <c r="AB101" t="s">
        <v>104953</v>
      </c>
    </row>
    <row r="102" spans="1:28" x14ac:dyDescent="0.25">
      <c r="A102" s="10"/>
      <c r="B102" s="10">
        <v>101</v>
      </c>
      <c r="C102" s="10"/>
      <c r="D102" s="11"/>
      <c r="E102" s="11"/>
      <c r="F102" s="11"/>
      <c r="G102" t="str">
        <f t="shared" si="3"/>
        <v>SECTION A</v>
      </c>
      <c r="H102" t="str">
        <f t="shared" si="4"/>
        <v>Pêche et aquaculture</v>
      </c>
      <c r="I102" t="str">
        <f t="shared" si="5"/>
        <v>Services de soutien à l'exploitation forestière</v>
      </c>
      <c r="J102" t="s">
        <v>571</v>
      </c>
      <c r="L102" t="s">
        <v>23</v>
      </c>
      <c r="M102" t="s">
        <v>6347</v>
      </c>
      <c r="N102" t="s">
        <v>37385</v>
      </c>
      <c r="O102" s="76" t="s">
        <v>4356</v>
      </c>
      <c r="P102" s="82">
        <v>648</v>
      </c>
      <c r="Q102" s="82" t="s">
        <v>72740</v>
      </c>
      <c r="R102" s="275">
        <v>975</v>
      </c>
      <c r="S102" t="s">
        <v>105024</v>
      </c>
      <c r="AB102" t="s">
        <v>104954</v>
      </c>
    </row>
    <row r="103" spans="1:28" x14ac:dyDescent="0.25">
      <c r="A103" s="8"/>
      <c r="B103" s="8">
        <v>102</v>
      </c>
      <c r="C103" s="8" t="s">
        <v>202</v>
      </c>
      <c r="D103" s="9" t="s">
        <v>203</v>
      </c>
      <c r="E103" s="9" t="s">
        <v>203</v>
      </c>
      <c r="F103" s="9" t="s">
        <v>203</v>
      </c>
      <c r="G103" t="str">
        <f t="shared" si="3"/>
        <v>SECTION A</v>
      </c>
      <c r="H103" t="str">
        <f t="shared" si="4"/>
        <v>Pêche et aquaculture</v>
      </c>
      <c r="I103" t="str">
        <f t="shared" si="5"/>
        <v>Pêche</v>
      </c>
      <c r="J103" t="s">
        <v>576</v>
      </c>
      <c r="L103" t="s">
        <v>23</v>
      </c>
      <c r="M103" t="s">
        <v>32664</v>
      </c>
      <c r="N103" t="s">
        <v>37386</v>
      </c>
      <c r="O103" s="76" t="s">
        <v>4356</v>
      </c>
      <c r="P103" s="82">
        <v>1336</v>
      </c>
      <c r="Q103" s="82" t="s">
        <v>72741</v>
      </c>
      <c r="R103" s="275">
        <v>976</v>
      </c>
      <c r="S103" t="s">
        <v>105028</v>
      </c>
      <c r="AB103" t="s">
        <v>104955</v>
      </c>
    </row>
    <row r="104" spans="1:28" x14ac:dyDescent="0.25">
      <c r="A104" s="14"/>
      <c r="B104" s="14">
        <v>103</v>
      </c>
      <c r="C104" s="14" t="s">
        <v>204</v>
      </c>
      <c r="D104" s="15" t="s">
        <v>205</v>
      </c>
      <c r="E104" s="15" t="s">
        <v>205</v>
      </c>
      <c r="F104" s="15" t="s">
        <v>205</v>
      </c>
      <c r="G104" t="str">
        <f t="shared" si="3"/>
        <v>SECTION A</v>
      </c>
      <c r="H104" t="str">
        <f t="shared" si="4"/>
        <v>Pêche et aquaculture</v>
      </c>
      <c r="I104" t="str">
        <f t="shared" si="5"/>
        <v>Pêche</v>
      </c>
      <c r="J104" t="s">
        <v>582</v>
      </c>
      <c r="L104" t="s">
        <v>23</v>
      </c>
      <c r="M104" t="s">
        <v>10857</v>
      </c>
      <c r="N104" t="s">
        <v>37387</v>
      </c>
      <c r="O104" s="76" t="s">
        <v>4356</v>
      </c>
      <c r="P104" s="82">
        <v>499</v>
      </c>
      <c r="Q104" s="82" t="s">
        <v>72742</v>
      </c>
      <c r="R104" s="275">
        <v>977</v>
      </c>
      <c r="S104" t="s">
        <v>105030</v>
      </c>
      <c r="AB104" t="s">
        <v>104956</v>
      </c>
    </row>
    <row r="105" spans="1:28" x14ac:dyDescent="0.25">
      <c r="A105" s="6" t="s">
        <v>206</v>
      </c>
      <c r="B105" s="6">
        <v>104</v>
      </c>
      <c r="C105" s="6" t="s">
        <v>207</v>
      </c>
      <c r="D105" s="7" t="s">
        <v>205</v>
      </c>
      <c r="E105" s="7" t="s">
        <v>205</v>
      </c>
      <c r="F105" s="7" t="s">
        <v>205</v>
      </c>
      <c r="G105" t="str">
        <f t="shared" si="3"/>
        <v>SECTION A</v>
      </c>
      <c r="H105" t="str">
        <f t="shared" si="4"/>
        <v>Pêche et aquaculture</v>
      </c>
      <c r="I105" t="str">
        <f t="shared" si="5"/>
        <v>Pêche</v>
      </c>
      <c r="J105" t="s">
        <v>587</v>
      </c>
      <c r="L105" t="s">
        <v>23</v>
      </c>
      <c r="M105" t="s">
        <v>13017</v>
      </c>
      <c r="N105" t="s">
        <v>37388</v>
      </c>
      <c r="O105" s="76" t="s">
        <v>4366</v>
      </c>
      <c r="P105" s="82">
        <v>148</v>
      </c>
      <c r="Q105" s="82" t="s">
        <v>72743</v>
      </c>
      <c r="R105" s="275">
        <v>978</v>
      </c>
      <c r="S105" t="s">
        <v>105030</v>
      </c>
      <c r="AB105" t="s">
        <v>104957</v>
      </c>
    </row>
    <row r="106" spans="1:28" x14ac:dyDescent="0.25">
      <c r="A106" s="14"/>
      <c r="B106" s="14">
        <v>105</v>
      </c>
      <c r="C106" s="14" t="s">
        <v>208</v>
      </c>
      <c r="D106" s="15" t="s">
        <v>209</v>
      </c>
      <c r="E106" s="15" t="s">
        <v>209</v>
      </c>
      <c r="F106" s="15" t="s">
        <v>209</v>
      </c>
      <c r="G106" t="str">
        <f t="shared" si="3"/>
        <v>SECTION A</v>
      </c>
      <c r="H106" t="str">
        <f t="shared" si="4"/>
        <v>Pêche et aquaculture</v>
      </c>
      <c r="I106" t="str">
        <f t="shared" si="5"/>
        <v>Pêche</v>
      </c>
      <c r="J106" t="s">
        <v>591</v>
      </c>
      <c r="L106" t="s">
        <v>23</v>
      </c>
      <c r="M106" t="s">
        <v>23759</v>
      </c>
      <c r="N106" t="s">
        <v>37389</v>
      </c>
      <c r="O106" s="76" t="s">
        <v>4356</v>
      </c>
      <c r="P106" s="82">
        <v>1264</v>
      </c>
      <c r="Q106" s="82" t="s">
        <v>72744</v>
      </c>
      <c r="R106" s="275">
        <v>987</v>
      </c>
      <c r="S106" t="s">
        <v>105250</v>
      </c>
      <c r="AB106" t="s">
        <v>104958</v>
      </c>
    </row>
    <row r="107" spans="1:28" x14ac:dyDescent="0.25">
      <c r="A107" s="6" t="s">
        <v>210</v>
      </c>
      <c r="B107" s="6">
        <v>106</v>
      </c>
      <c r="C107" s="6" t="s">
        <v>211</v>
      </c>
      <c r="D107" s="7" t="s">
        <v>209</v>
      </c>
      <c r="E107" s="7" t="s">
        <v>209</v>
      </c>
      <c r="F107" s="7" t="s">
        <v>209</v>
      </c>
      <c r="G107" t="str">
        <f t="shared" si="3"/>
        <v>SECTION A</v>
      </c>
      <c r="H107" t="str">
        <f t="shared" si="4"/>
        <v>Pêche et aquaculture</v>
      </c>
      <c r="I107" t="str">
        <f t="shared" si="5"/>
        <v>Pêche</v>
      </c>
      <c r="J107" t="s">
        <v>596</v>
      </c>
      <c r="L107" t="s">
        <v>23</v>
      </c>
      <c r="M107" t="s">
        <v>23760</v>
      </c>
      <c r="N107" t="s">
        <v>37390</v>
      </c>
      <c r="O107" s="76" t="s">
        <v>4366</v>
      </c>
      <c r="P107" s="82">
        <v>114</v>
      </c>
      <c r="Q107" s="82" t="s">
        <v>72745</v>
      </c>
      <c r="R107" s="275">
        <v>988</v>
      </c>
      <c r="S107" t="s">
        <v>105304</v>
      </c>
      <c r="AB107" t="s">
        <v>104959</v>
      </c>
    </row>
    <row r="108" spans="1:28" x14ac:dyDescent="0.25">
      <c r="A108" s="10"/>
      <c r="B108" s="10">
        <v>107</v>
      </c>
      <c r="C108" s="10"/>
      <c r="D108" s="11"/>
      <c r="E108" s="11"/>
      <c r="F108" s="11"/>
      <c r="G108" t="str">
        <f t="shared" si="3"/>
        <v>SECTION A</v>
      </c>
      <c r="H108" t="str">
        <f t="shared" si="4"/>
        <v>Pêche et aquaculture</v>
      </c>
      <c r="I108" t="str">
        <f t="shared" si="5"/>
        <v>Pêche</v>
      </c>
      <c r="J108" t="s">
        <v>601</v>
      </c>
      <c r="L108" t="s">
        <v>23</v>
      </c>
      <c r="M108" t="s">
        <v>10859</v>
      </c>
      <c r="N108" t="s">
        <v>37391</v>
      </c>
      <c r="O108" s="76" t="s">
        <v>4356</v>
      </c>
      <c r="P108" s="82">
        <v>1138</v>
      </c>
      <c r="Q108" s="82" t="s">
        <v>72746</v>
      </c>
      <c r="R108" s="275">
        <v>98</v>
      </c>
      <c r="S108" t="s">
        <v>105030</v>
      </c>
      <c r="AB108" t="s">
        <v>104960</v>
      </c>
    </row>
    <row r="109" spans="1:28" x14ac:dyDescent="0.25">
      <c r="A109" s="8"/>
      <c r="B109" s="8">
        <v>108</v>
      </c>
      <c r="C109" s="8" t="s">
        <v>212</v>
      </c>
      <c r="D109" s="9" t="s">
        <v>213</v>
      </c>
      <c r="E109" s="9" t="s">
        <v>213</v>
      </c>
      <c r="F109" s="9" t="s">
        <v>213</v>
      </c>
      <c r="G109" t="str">
        <f t="shared" si="3"/>
        <v>SECTION A</v>
      </c>
      <c r="H109" t="str">
        <f t="shared" si="4"/>
        <v>Pêche et aquaculture</v>
      </c>
      <c r="I109" t="str">
        <f t="shared" si="5"/>
        <v>Aquaculture</v>
      </c>
      <c r="J109" t="s">
        <v>606</v>
      </c>
      <c r="L109" t="s">
        <v>23</v>
      </c>
      <c r="M109" t="s">
        <v>23761</v>
      </c>
      <c r="N109" t="s">
        <v>37392</v>
      </c>
      <c r="O109" s="76" t="s">
        <v>4356</v>
      </c>
      <c r="P109" s="82">
        <v>664</v>
      </c>
      <c r="Q109" s="82" t="s">
        <v>72747</v>
      </c>
      <c r="AB109" t="s">
        <v>104961</v>
      </c>
    </row>
    <row r="110" spans="1:28" x14ac:dyDescent="0.25">
      <c r="A110" s="14"/>
      <c r="B110" s="14">
        <v>109</v>
      </c>
      <c r="C110" s="14" t="s">
        <v>214</v>
      </c>
      <c r="D110" s="15" t="s">
        <v>215</v>
      </c>
      <c r="E110" s="15" t="s">
        <v>215</v>
      </c>
      <c r="F110" s="15" t="s">
        <v>215</v>
      </c>
      <c r="G110" t="str">
        <f t="shared" si="3"/>
        <v>SECTION A</v>
      </c>
      <c r="H110" t="str">
        <f t="shared" si="4"/>
        <v>Pêche et aquaculture</v>
      </c>
      <c r="I110" t="str">
        <f t="shared" si="5"/>
        <v>Aquaculture</v>
      </c>
      <c r="J110" t="s">
        <v>610</v>
      </c>
      <c r="L110" t="s">
        <v>23</v>
      </c>
      <c r="M110" t="s">
        <v>32665</v>
      </c>
      <c r="N110" t="s">
        <v>37393</v>
      </c>
      <c r="O110" s="76" t="s">
        <v>4356</v>
      </c>
      <c r="P110" s="82">
        <v>621</v>
      </c>
      <c r="Q110" s="82" t="s">
        <v>72748</v>
      </c>
      <c r="R110"/>
    </row>
    <row r="111" spans="1:28" x14ac:dyDescent="0.25">
      <c r="A111" s="6" t="s">
        <v>216</v>
      </c>
      <c r="B111" s="6">
        <v>110</v>
      </c>
      <c r="C111" s="6" t="s">
        <v>217</v>
      </c>
      <c r="D111" s="7" t="s">
        <v>215</v>
      </c>
      <c r="E111" s="7" t="s">
        <v>215</v>
      </c>
      <c r="F111" s="7" t="s">
        <v>215</v>
      </c>
      <c r="G111" t="str">
        <f t="shared" si="3"/>
        <v>SECTION A</v>
      </c>
      <c r="H111" t="str">
        <f t="shared" si="4"/>
        <v>Pêche et aquaculture</v>
      </c>
      <c r="I111" t="str">
        <f t="shared" si="5"/>
        <v>Aquaculture</v>
      </c>
      <c r="J111" t="s">
        <v>619</v>
      </c>
      <c r="L111" t="s">
        <v>23</v>
      </c>
      <c r="M111" t="s">
        <v>32666</v>
      </c>
      <c r="N111" t="s">
        <v>37394</v>
      </c>
      <c r="O111" s="76" t="s">
        <v>4356</v>
      </c>
      <c r="P111" s="82">
        <v>507</v>
      </c>
      <c r="Q111" s="82" t="s">
        <v>72749</v>
      </c>
      <c r="R111"/>
    </row>
    <row r="112" spans="1:28" x14ac:dyDescent="0.25">
      <c r="A112" s="14"/>
      <c r="B112" s="14">
        <v>111</v>
      </c>
      <c r="C112" s="14" t="s">
        <v>218</v>
      </c>
      <c r="D112" s="15" t="s">
        <v>219</v>
      </c>
      <c r="E112" s="15" t="s">
        <v>219</v>
      </c>
      <c r="F112" s="15" t="s">
        <v>219</v>
      </c>
      <c r="G112" t="str">
        <f t="shared" si="3"/>
        <v>SECTION A</v>
      </c>
      <c r="H112" t="str">
        <f t="shared" si="4"/>
        <v>Pêche et aquaculture</v>
      </c>
      <c r="I112" t="str">
        <f t="shared" si="5"/>
        <v>Aquaculture</v>
      </c>
      <c r="J112" t="s">
        <v>623</v>
      </c>
      <c r="L112" t="s">
        <v>23</v>
      </c>
      <c r="M112" t="s">
        <v>23762</v>
      </c>
      <c r="N112" t="s">
        <v>37395</v>
      </c>
      <c r="O112" s="76" t="s">
        <v>4356</v>
      </c>
      <c r="P112" s="82">
        <v>313</v>
      </c>
      <c r="Q112" s="82" t="s">
        <v>72750</v>
      </c>
      <c r="R112"/>
    </row>
    <row r="113" spans="1:18" x14ac:dyDescent="0.25">
      <c r="A113" s="6" t="s">
        <v>220</v>
      </c>
      <c r="B113" s="6">
        <v>112</v>
      </c>
      <c r="C113" s="6" t="s">
        <v>221</v>
      </c>
      <c r="D113" s="7" t="s">
        <v>219</v>
      </c>
      <c r="E113" s="7" t="s">
        <v>219</v>
      </c>
      <c r="F113" s="7" t="s">
        <v>219</v>
      </c>
      <c r="G113" t="str">
        <f t="shared" si="3"/>
        <v>SECTION A</v>
      </c>
      <c r="H113" t="str">
        <f t="shared" si="4"/>
        <v>Pêche et aquaculture</v>
      </c>
      <c r="I113" t="str">
        <f t="shared" si="5"/>
        <v>Aquaculture</v>
      </c>
      <c r="J113" t="s">
        <v>627</v>
      </c>
      <c r="L113" t="s">
        <v>23</v>
      </c>
      <c r="M113" t="s">
        <v>11675</v>
      </c>
      <c r="N113" t="s">
        <v>37396</v>
      </c>
      <c r="O113" s="76" t="s">
        <v>4366</v>
      </c>
      <c r="P113" s="82">
        <v>266</v>
      </c>
      <c r="Q113" s="82" t="s">
        <v>72751</v>
      </c>
      <c r="R113"/>
    </row>
    <row r="114" spans="1:18" x14ac:dyDescent="0.25">
      <c r="A114" s="6"/>
      <c r="B114" s="6">
        <v>113</v>
      </c>
      <c r="C114" s="6"/>
      <c r="D114" s="7"/>
      <c r="E114" s="7"/>
      <c r="F114" s="7"/>
      <c r="G114" t="str">
        <f t="shared" si="3"/>
        <v>SECTION A</v>
      </c>
      <c r="H114" t="str">
        <f t="shared" si="4"/>
        <v>Pêche et aquaculture</v>
      </c>
      <c r="I114" t="str">
        <f t="shared" si="5"/>
        <v>Aquaculture</v>
      </c>
      <c r="J114" t="s">
        <v>631</v>
      </c>
      <c r="L114" t="s">
        <v>23</v>
      </c>
      <c r="M114" t="s">
        <v>23763</v>
      </c>
      <c r="N114" t="s">
        <v>37397</v>
      </c>
      <c r="O114" s="76" t="s">
        <v>4356</v>
      </c>
      <c r="P114" s="82">
        <v>392</v>
      </c>
      <c r="Q114" s="82" t="s">
        <v>72753</v>
      </c>
      <c r="R114"/>
    </row>
    <row r="115" spans="1:18" x14ac:dyDescent="0.25">
      <c r="A115" s="8"/>
      <c r="B115" s="8">
        <v>114</v>
      </c>
      <c r="C115" s="8" t="s">
        <v>222</v>
      </c>
      <c r="D115" s="9" t="s">
        <v>223</v>
      </c>
      <c r="E115" s="9" t="s">
        <v>223</v>
      </c>
      <c r="F115" s="9" t="s">
        <v>223</v>
      </c>
      <c r="G115" t="str">
        <f t="shared" si="3"/>
        <v>SECTION B</v>
      </c>
      <c r="H115" t="str">
        <f t="shared" si="4"/>
        <v>Pêche et aquaculture</v>
      </c>
      <c r="I115" t="str">
        <f t="shared" si="5"/>
        <v>Aquaculture</v>
      </c>
      <c r="J115" t="s">
        <v>636</v>
      </c>
      <c r="L115" t="s">
        <v>23</v>
      </c>
      <c r="M115" t="s">
        <v>10862</v>
      </c>
      <c r="N115" t="s">
        <v>37398</v>
      </c>
      <c r="O115" s="76" t="s">
        <v>4356</v>
      </c>
      <c r="P115" s="82">
        <v>1734</v>
      </c>
      <c r="Q115" s="82" t="s">
        <v>72754</v>
      </c>
      <c r="R115"/>
    </row>
    <row r="116" spans="1:18" x14ac:dyDescent="0.25">
      <c r="A116" s="10"/>
      <c r="B116" s="10">
        <v>115</v>
      </c>
      <c r="C116" s="10"/>
      <c r="D116" s="11"/>
      <c r="E116" s="11"/>
      <c r="F116" s="11"/>
      <c r="G116" t="str">
        <f t="shared" si="3"/>
        <v>SECTION B</v>
      </c>
      <c r="H116" t="str">
        <f t="shared" si="4"/>
        <v>Pêche et aquaculture</v>
      </c>
      <c r="I116" t="str">
        <f t="shared" si="5"/>
        <v>Aquaculture</v>
      </c>
      <c r="J116" t="s">
        <v>641</v>
      </c>
      <c r="L116" t="s">
        <v>23</v>
      </c>
      <c r="M116" t="s">
        <v>10864</v>
      </c>
      <c r="N116" t="s">
        <v>37399</v>
      </c>
      <c r="O116" s="76" t="s">
        <v>4374</v>
      </c>
      <c r="P116" s="82">
        <v>2138</v>
      </c>
      <c r="Q116" s="82" t="s">
        <v>72645</v>
      </c>
      <c r="R116"/>
    </row>
    <row r="117" spans="1:18" x14ac:dyDescent="0.25">
      <c r="A117" s="12"/>
      <c r="B117" s="12">
        <v>116</v>
      </c>
      <c r="C117" s="12" t="s">
        <v>224</v>
      </c>
      <c r="D117" s="13" t="s">
        <v>225</v>
      </c>
      <c r="E117" s="13" t="s">
        <v>225</v>
      </c>
      <c r="F117" s="13" t="s">
        <v>225</v>
      </c>
      <c r="G117" t="str">
        <f t="shared" si="3"/>
        <v>SECTION B</v>
      </c>
      <c r="H117" t="str">
        <f t="shared" si="4"/>
        <v>Extraction de houille et de lignite</v>
      </c>
      <c r="I117" t="str">
        <f t="shared" si="5"/>
        <v>Aquaculture</v>
      </c>
      <c r="J117" t="s">
        <v>648</v>
      </c>
      <c r="L117" t="s">
        <v>23</v>
      </c>
      <c r="M117" t="s">
        <v>23764</v>
      </c>
      <c r="N117" t="s">
        <v>37400</v>
      </c>
      <c r="O117" s="76" t="s">
        <v>4356</v>
      </c>
      <c r="P117" s="82">
        <v>868</v>
      </c>
      <c r="Q117" s="82" t="s">
        <v>72755</v>
      </c>
      <c r="R117"/>
    </row>
    <row r="118" spans="1:18" x14ac:dyDescent="0.25">
      <c r="A118" s="10"/>
      <c r="B118" s="10">
        <v>117</v>
      </c>
      <c r="C118" s="10"/>
      <c r="D118" s="11"/>
      <c r="E118" s="11"/>
      <c r="F118" s="11"/>
      <c r="G118" t="str">
        <f t="shared" si="3"/>
        <v>SECTION B</v>
      </c>
      <c r="H118" t="str">
        <f t="shared" si="4"/>
        <v>Extraction de houille et de lignite</v>
      </c>
      <c r="I118" t="str">
        <f t="shared" si="5"/>
        <v>Aquaculture</v>
      </c>
      <c r="J118" t="s">
        <v>652</v>
      </c>
      <c r="L118" t="s">
        <v>23</v>
      </c>
      <c r="M118" t="s">
        <v>6348</v>
      </c>
      <c r="N118" t="s">
        <v>37401</v>
      </c>
      <c r="O118" s="76" t="s">
        <v>4356</v>
      </c>
      <c r="P118" s="82">
        <v>3035</v>
      </c>
      <c r="Q118" s="82" t="s">
        <v>72756</v>
      </c>
      <c r="R118"/>
    </row>
    <row r="119" spans="1:18" x14ac:dyDescent="0.25">
      <c r="A119" s="8"/>
      <c r="B119" s="8">
        <v>118</v>
      </c>
      <c r="C119" s="8" t="s">
        <v>226</v>
      </c>
      <c r="D119" s="9" t="s">
        <v>227</v>
      </c>
      <c r="E119" s="9" t="s">
        <v>227</v>
      </c>
      <c r="F119" s="9" t="s">
        <v>227</v>
      </c>
      <c r="G119" t="str">
        <f t="shared" si="3"/>
        <v>SECTION B</v>
      </c>
      <c r="H119" t="str">
        <f t="shared" si="4"/>
        <v>Extraction de houille et de lignite</v>
      </c>
      <c r="I119" t="str">
        <f t="shared" si="5"/>
        <v>Extraction de houille</v>
      </c>
      <c r="J119" t="s">
        <v>664</v>
      </c>
      <c r="L119" t="s">
        <v>23</v>
      </c>
      <c r="M119" t="s">
        <v>10866</v>
      </c>
      <c r="N119" t="s">
        <v>37402</v>
      </c>
      <c r="O119" s="76" t="s">
        <v>4356</v>
      </c>
      <c r="P119" s="82">
        <v>440</v>
      </c>
      <c r="Q119" s="82" t="s">
        <v>72757</v>
      </c>
      <c r="R119"/>
    </row>
    <row r="120" spans="1:18" x14ac:dyDescent="0.25">
      <c r="A120" s="14"/>
      <c r="B120" s="14">
        <v>119</v>
      </c>
      <c r="C120" s="14" t="s">
        <v>228</v>
      </c>
      <c r="D120" s="15" t="s">
        <v>227</v>
      </c>
      <c r="E120" s="15" t="s">
        <v>227</v>
      </c>
      <c r="F120" s="15" t="s">
        <v>227</v>
      </c>
      <c r="G120" t="str">
        <f t="shared" si="3"/>
        <v>SECTION B</v>
      </c>
      <c r="H120" t="str">
        <f t="shared" si="4"/>
        <v>Extraction de houille et de lignite</v>
      </c>
      <c r="I120" t="str">
        <f t="shared" si="5"/>
        <v>Extraction de houille</v>
      </c>
      <c r="J120" t="s">
        <v>669</v>
      </c>
      <c r="L120" t="s">
        <v>23</v>
      </c>
      <c r="M120" t="s">
        <v>13019</v>
      </c>
      <c r="N120" t="s">
        <v>37403</v>
      </c>
      <c r="O120" s="76" t="s">
        <v>4356</v>
      </c>
      <c r="P120" s="82">
        <v>770</v>
      </c>
      <c r="Q120" s="82" t="s">
        <v>72758</v>
      </c>
      <c r="R120"/>
    </row>
    <row r="121" spans="1:18" x14ac:dyDescent="0.25">
      <c r="A121" s="6" t="s">
        <v>229</v>
      </c>
      <c r="B121" s="6">
        <v>120</v>
      </c>
      <c r="C121" s="6" t="s">
        <v>230</v>
      </c>
      <c r="D121" s="7" t="s">
        <v>227</v>
      </c>
      <c r="E121" s="7" t="s">
        <v>227</v>
      </c>
      <c r="F121" s="7" t="s">
        <v>227</v>
      </c>
      <c r="G121" t="str">
        <f t="shared" si="3"/>
        <v>SECTION B</v>
      </c>
      <c r="H121" t="str">
        <f t="shared" si="4"/>
        <v>Extraction de houille et de lignite</v>
      </c>
      <c r="I121" t="str">
        <f t="shared" si="5"/>
        <v>Extraction de houille</v>
      </c>
      <c r="J121" t="s">
        <v>674</v>
      </c>
      <c r="L121" t="s">
        <v>23</v>
      </c>
      <c r="M121" t="s">
        <v>21731</v>
      </c>
      <c r="N121" t="s">
        <v>37404</v>
      </c>
      <c r="O121" s="76" t="s">
        <v>4356</v>
      </c>
      <c r="P121" s="82">
        <v>448</v>
      </c>
      <c r="Q121" s="82" t="s">
        <v>72759</v>
      </c>
      <c r="R121"/>
    </row>
    <row r="122" spans="1:18" x14ac:dyDescent="0.25">
      <c r="A122" s="10"/>
      <c r="B122" s="10">
        <v>121</v>
      </c>
      <c r="C122" s="10"/>
      <c r="D122" s="11"/>
      <c r="E122" s="11"/>
      <c r="F122" s="11"/>
      <c r="G122" t="str">
        <f t="shared" si="3"/>
        <v>SECTION B</v>
      </c>
      <c r="H122" t="str">
        <f t="shared" si="4"/>
        <v>Extraction de houille et de lignite</v>
      </c>
      <c r="I122" t="str">
        <f t="shared" si="5"/>
        <v>Extraction de houille</v>
      </c>
      <c r="J122" t="s">
        <v>683</v>
      </c>
      <c r="L122" t="s">
        <v>23</v>
      </c>
      <c r="M122" t="s">
        <v>13021</v>
      </c>
      <c r="N122" t="s">
        <v>37405</v>
      </c>
      <c r="O122" s="76" t="s">
        <v>4374</v>
      </c>
      <c r="P122" s="82">
        <v>4717</v>
      </c>
      <c r="Q122" s="82" t="s">
        <v>72645</v>
      </c>
      <c r="R122"/>
    </row>
    <row r="123" spans="1:18" x14ac:dyDescent="0.25">
      <c r="A123" s="8"/>
      <c r="B123" s="8">
        <v>122</v>
      </c>
      <c r="C123" s="8" t="s">
        <v>231</v>
      </c>
      <c r="D123" s="9" t="s">
        <v>232</v>
      </c>
      <c r="E123" s="9" t="s">
        <v>232</v>
      </c>
      <c r="F123" s="9" t="s">
        <v>232</v>
      </c>
      <c r="G123" t="str">
        <f t="shared" si="3"/>
        <v>SECTION B</v>
      </c>
      <c r="H123" t="str">
        <f t="shared" si="4"/>
        <v>Extraction de houille et de lignite</v>
      </c>
      <c r="I123" t="str">
        <f t="shared" si="5"/>
        <v>Extraction de lignite</v>
      </c>
      <c r="J123" t="s">
        <v>687</v>
      </c>
      <c r="L123" t="s">
        <v>23</v>
      </c>
      <c r="M123" t="s">
        <v>6349</v>
      </c>
      <c r="N123" t="s">
        <v>37406</v>
      </c>
      <c r="O123" s="76" t="s">
        <v>4374</v>
      </c>
      <c r="P123" s="82">
        <v>9644</v>
      </c>
      <c r="Q123" s="82" t="s">
        <v>72645</v>
      </c>
      <c r="R123"/>
    </row>
    <row r="124" spans="1:18" x14ac:dyDescent="0.25">
      <c r="A124" s="14"/>
      <c r="B124" s="14">
        <v>123</v>
      </c>
      <c r="C124" s="14" t="s">
        <v>233</v>
      </c>
      <c r="D124" s="15" t="s">
        <v>232</v>
      </c>
      <c r="E124" s="15" t="s">
        <v>232</v>
      </c>
      <c r="F124" s="15" t="s">
        <v>232</v>
      </c>
      <c r="G124" t="str">
        <f t="shared" si="3"/>
        <v>SECTION B</v>
      </c>
      <c r="H124" t="str">
        <f t="shared" si="4"/>
        <v>Extraction de houille et de lignite</v>
      </c>
      <c r="I124" t="str">
        <f t="shared" si="5"/>
        <v>Extraction de lignite</v>
      </c>
      <c r="J124" t="s">
        <v>696</v>
      </c>
      <c r="L124" t="s">
        <v>23</v>
      </c>
      <c r="M124" t="s">
        <v>6350</v>
      </c>
      <c r="N124" t="s">
        <v>37407</v>
      </c>
      <c r="O124" s="76" t="s">
        <v>4356</v>
      </c>
      <c r="P124" s="82">
        <v>435</v>
      </c>
      <c r="Q124" s="82" t="s">
        <v>72761</v>
      </c>
      <c r="R124"/>
    </row>
    <row r="125" spans="1:18" x14ac:dyDescent="0.25">
      <c r="A125" s="6" t="s">
        <v>234</v>
      </c>
      <c r="B125" s="6">
        <v>124</v>
      </c>
      <c r="C125" s="6" t="s">
        <v>235</v>
      </c>
      <c r="D125" s="7" t="s">
        <v>232</v>
      </c>
      <c r="E125" s="7" t="s">
        <v>232</v>
      </c>
      <c r="F125" s="7" t="s">
        <v>232</v>
      </c>
      <c r="G125" t="str">
        <f t="shared" si="3"/>
        <v>SECTION B</v>
      </c>
      <c r="H125" t="str">
        <f t="shared" si="4"/>
        <v>Extraction de houille et de lignite</v>
      </c>
      <c r="I125" t="str">
        <f t="shared" si="5"/>
        <v>Extraction de lignite</v>
      </c>
      <c r="J125" t="s">
        <v>700</v>
      </c>
      <c r="L125" t="s">
        <v>23</v>
      </c>
      <c r="M125" t="s">
        <v>32667</v>
      </c>
      <c r="N125" t="s">
        <v>37408</v>
      </c>
      <c r="O125" s="76" t="s">
        <v>4356</v>
      </c>
      <c r="P125" s="82">
        <v>1166</v>
      </c>
      <c r="Q125" s="82" t="s">
        <v>72760</v>
      </c>
      <c r="R125"/>
    </row>
    <row r="126" spans="1:18" x14ac:dyDescent="0.25">
      <c r="A126" s="10"/>
      <c r="B126" s="10">
        <v>125</v>
      </c>
      <c r="C126" s="10"/>
      <c r="D126" s="11"/>
      <c r="E126" s="11"/>
      <c r="F126" s="11"/>
      <c r="G126" t="str">
        <f t="shared" si="3"/>
        <v>SECTION B</v>
      </c>
      <c r="H126" t="str">
        <f t="shared" si="4"/>
        <v>Extraction de houille et de lignite</v>
      </c>
      <c r="I126" t="str">
        <f t="shared" si="5"/>
        <v>Extraction de lignite</v>
      </c>
      <c r="J126" t="s">
        <v>705</v>
      </c>
      <c r="L126" t="s">
        <v>23</v>
      </c>
      <c r="M126" t="s">
        <v>6351</v>
      </c>
      <c r="N126" t="s">
        <v>37409</v>
      </c>
      <c r="O126" s="76" t="s">
        <v>4366</v>
      </c>
      <c r="P126" s="82">
        <v>486</v>
      </c>
      <c r="Q126" s="82" t="s">
        <v>72762</v>
      </c>
      <c r="R126"/>
    </row>
    <row r="127" spans="1:18" x14ac:dyDescent="0.25">
      <c r="A127" s="12"/>
      <c r="B127" s="12">
        <v>126</v>
      </c>
      <c r="C127" s="12" t="s">
        <v>236</v>
      </c>
      <c r="D127" s="13" t="s">
        <v>237</v>
      </c>
      <c r="E127" s="13" t="s">
        <v>237</v>
      </c>
      <c r="F127" s="13" t="s">
        <v>237</v>
      </c>
      <c r="G127" t="str">
        <f t="shared" si="3"/>
        <v>SECTION B</v>
      </c>
      <c r="H127" t="str">
        <f t="shared" si="4"/>
        <v>Extraction d'hydrocarbures</v>
      </c>
      <c r="I127" t="str">
        <f t="shared" si="5"/>
        <v>Extraction de lignite</v>
      </c>
      <c r="J127" t="s">
        <v>709</v>
      </c>
      <c r="L127" t="s">
        <v>23</v>
      </c>
      <c r="M127" t="s">
        <v>10868</v>
      </c>
      <c r="N127" t="s">
        <v>37410</v>
      </c>
      <c r="O127" s="76" t="s">
        <v>4356</v>
      </c>
      <c r="P127" s="82">
        <v>1846</v>
      </c>
      <c r="Q127" s="82" t="s">
        <v>72763</v>
      </c>
      <c r="R127"/>
    </row>
    <row r="128" spans="1:18" x14ac:dyDescent="0.25">
      <c r="A128" s="10"/>
      <c r="B128" s="10">
        <v>127</v>
      </c>
      <c r="C128" s="10"/>
      <c r="D128" s="11"/>
      <c r="E128" s="11"/>
      <c r="F128" s="11"/>
      <c r="G128" t="str">
        <f t="shared" si="3"/>
        <v>SECTION B</v>
      </c>
      <c r="H128" t="str">
        <f t="shared" si="4"/>
        <v>Extraction d'hydrocarbures</v>
      </c>
      <c r="I128" t="str">
        <f t="shared" si="5"/>
        <v>Extraction de lignite</v>
      </c>
      <c r="J128" t="s">
        <v>715</v>
      </c>
      <c r="L128" t="s">
        <v>23</v>
      </c>
      <c r="M128" t="s">
        <v>32668</v>
      </c>
      <c r="N128" t="s">
        <v>37411</v>
      </c>
      <c r="O128" s="76" t="s">
        <v>4356</v>
      </c>
      <c r="P128" s="82">
        <v>1041</v>
      </c>
      <c r="Q128" s="82" t="s">
        <v>72764</v>
      </c>
      <c r="R128"/>
    </row>
    <row r="129" spans="1:18" x14ac:dyDescent="0.25">
      <c r="A129" s="8"/>
      <c r="B129" s="8">
        <v>128</v>
      </c>
      <c r="C129" s="8" t="s">
        <v>238</v>
      </c>
      <c r="D129" s="9" t="s">
        <v>239</v>
      </c>
      <c r="E129" s="9" t="s">
        <v>239</v>
      </c>
      <c r="F129" s="9" t="s">
        <v>239</v>
      </c>
      <c r="G129" t="str">
        <f t="shared" si="3"/>
        <v>SECTION B</v>
      </c>
      <c r="H129" t="str">
        <f t="shared" si="4"/>
        <v>Extraction d'hydrocarbures</v>
      </c>
      <c r="I129" t="str">
        <f t="shared" si="5"/>
        <v>Extraction de pétrole brut</v>
      </c>
      <c r="J129" t="s">
        <v>724</v>
      </c>
      <c r="L129" t="s">
        <v>23</v>
      </c>
      <c r="M129" t="s">
        <v>10870</v>
      </c>
      <c r="N129" t="s">
        <v>37412</v>
      </c>
      <c r="O129" s="76" t="s">
        <v>4366</v>
      </c>
      <c r="P129" s="82">
        <v>216</v>
      </c>
      <c r="Q129" s="82" t="s">
        <v>72765</v>
      </c>
      <c r="R129"/>
    </row>
    <row r="130" spans="1:18" x14ac:dyDescent="0.25">
      <c r="A130" s="14"/>
      <c r="B130" s="14">
        <v>129</v>
      </c>
      <c r="C130" s="14" t="s">
        <v>240</v>
      </c>
      <c r="D130" s="15" t="s">
        <v>239</v>
      </c>
      <c r="E130" s="15" t="s">
        <v>239</v>
      </c>
      <c r="F130" s="15" t="s">
        <v>239</v>
      </c>
      <c r="G130" t="str">
        <f t="shared" si="3"/>
        <v>SECTION B</v>
      </c>
      <c r="H130" t="str">
        <f t="shared" si="4"/>
        <v>Extraction d'hydrocarbures</v>
      </c>
      <c r="I130" t="str">
        <f t="shared" si="5"/>
        <v>Extraction de pétrole brut</v>
      </c>
      <c r="J130" t="s">
        <v>728</v>
      </c>
      <c r="L130" t="s">
        <v>23</v>
      </c>
      <c r="M130" t="s">
        <v>32669</v>
      </c>
      <c r="N130" t="s">
        <v>37413</v>
      </c>
      <c r="O130" s="76" t="s">
        <v>4356</v>
      </c>
      <c r="P130" s="82">
        <v>1159</v>
      </c>
      <c r="Q130" s="82" t="s">
        <v>72766</v>
      </c>
      <c r="R130"/>
    </row>
    <row r="131" spans="1:18" x14ac:dyDescent="0.25">
      <c r="A131" s="6" t="s">
        <v>241</v>
      </c>
      <c r="B131" s="6">
        <v>130</v>
      </c>
      <c r="C131" s="6" t="s">
        <v>242</v>
      </c>
      <c r="D131" s="7" t="s">
        <v>239</v>
      </c>
      <c r="E131" s="7" t="s">
        <v>239</v>
      </c>
      <c r="F131" s="7" t="s">
        <v>239</v>
      </c>
      <c r="G131" t="str">
        <f t="shared" si="3"/>
        <v>SECTION B</v>
      </c>
      <c r="H131" t="str">
        <f t="shared" si="4"/>
        <v>Extraction d'hydrocarbures</v>
      </c>
      <c r="I131" t="str">
        <f t="shared" si="5"/>
        <v>Extraction de pétrole brut</v>
      </c>
      <c r="J131" t="s">
        <v>737</v>
      </c>
      <c r="L131" t="s">
        <v>23</v>
      </c>
      <c r="M131" t="s">
        <v>13022</v>
      </c>
      <c r="N131" t="s">
        <v>37414</v>
      </c>
      <c r="O131" s="76" t="s">
        <v>4356</v>
      </c>
      <c r="P131" s="82">
        <v>757</v>
      </c>
      <c r="Q131" s="82" t="s">
        <v>72767</v>
      </c>
      <c r="R131"/>
    </row>
    <row r="132" spans="1:18" x14ac:dyDescent="0.25">
      <c r="A132" s="10"/>
      <c r="B132" s="10">
        <v>131</v>
      </c>
      <c r="C132" s="10"/>
      <c r="D132" s="11"/>
      <c r="E132" s="11"/>
      <c r="F132" s="11"/>
      <c r="G132" t="str">
        <f t="shared" ref="G132:G195" si="6">IF(LEFT(C132,7)="SECTION",C132,G131)</f>
        <v>SECTION B</v>
      </c>
      <c r="H132" t="str">
        <f t="shared" si="4"/>
        <v>Extraction d'hydrocarbures</v>
      </c>
      <c r="I132" t="str">
        <f t="shared" si="5"/>
        <v>Extraction de pétrole brut</v>
      </c>
      <c r="J132" t="s">
        <v>740</v>
      </c>
      <c r="L132" t="s">
        <v>23</v>
      </c>
      <c r="M132" t="s">
        <v>13023</v>
      </c>
      <c r="N132" t="s">
        <v>37415</v>
      </c>
      <c r="O132" s="76" t="s">
        <v>4374</v>
      </c>
      <c r="P132" s="82">
        <v>2132</v>
      </c>
      <c r="Q132" s="82" t="s">
        <v>72645</v>
      </c>
      <c r="R132"/>
    </row>
    <row r="133" spans="1:18" x14ac:dyDescent="0.25">
      <c r="A133" s="8"/>
      <c r="B133" s="8">
        <v>132</v>
      </c>
      <c r="C133" s="8" t="s">
        <v>243</v>
      </c>
      <c r="D133" s="9" t="s">
        <v>244</v>
      </c>
      <c r="E133" s="9" t="s">
        <v>244</v>
      </c>
      <c r="F133" s="9" t="s">
        <v>244</v>
      </c>
      <c r="G133" t="str">
        <f t="shared" si="6"/>
        <v>SECTION B</v>
      </c>
      <c r="H133" t="str">
        <f t="shared" si="4"/>
        <v>Extraction d'hydrocarbures</v>
      </c>
      <c r="I133" t="str">
        <f t="shared" si="5"/>
        <v>Extraction de gaz naturel</v>
      </c>
      <c r="J133" t="s">
        <v>744</v>
      </c>
      <c r="L133" t="s">
        <v>23</v>
      </c>
      <c r="M133" t="s">
        <v>27335</v>
      </c>
      <c r="N133" t="s">
        <v>37416</v>
      </c>
      <c r="O133" s="76" t="s">
        <v>4356</v>
      </c>
      <c r="P133" s="82">
        <v>864</v>
      </c>
      <c r="Q133" s="82" t="s">
        <v>76065</v>
      </c>
      <c r="R133"/>
    </row>
    <row r="134" spans="1:18" x14ac:dyDescent="0.25">
      <c r="A134" s="14"/>
      <c r="B134" s="14">
        <v>133</v>
      </c>
      <c r="C134" s="14" t="s">
        <v>245</v>
      </c>
      <c r="D134" s="15" t="s">
        <v>244</v>
      </c>
      <c r="E134" s="15" t="s">
        <v>244</v>
      </c>
      <c r="F134" s="15" t="s">
        <v>244</v>
      </c>
      <c r="G134" t="str">
        <f t="shared" si="6"/>
        <v>SECTION B</v>
      </c>
      <c r="H134" t="str">
        <f t="shared" ref="H134:H197" si="7">IF(LEN(C134)=2,D134,H133)</f>
        <v>Extraction d'hydrocarbures</v>
      </c>
      <c r="I134" t="str">
        <f t="shared" si="5"/>
        <v>Extraction de gaz naturel</v>
      </c>
      <c r="J134" t="s">
        <v>750</v>
      </c>
      <c r="L134" t="s">
        <v>23</v>
      </c>
      <c r="M134" t="s">
        <v>32670</v>
      </c>
      <c r="N134" t="s">
        <v>37417</v>
      </c>
      <c r="O134" s="76" t="s">
        <v>4366</v>
      </c>
      <c r="P134" s="82">
        <v>145</v>
      </c>
      <c r="Q134" s="82" t="s">
        <v>72768</v>
      </c>
      <c r="R134"/>
    </row>
    <row r="135" spans="1:18" x14ac:dyDescent="0.25">
      <c r="A135" s="6" t="s">
        <v>246</v>
      </c>
      <c r="B135" s="6">
        <v>134</v>
      </c>
      <c r="C135" s="6" t="s">
        <v>247</v>
      </c>
      <c r="D135" s="7" t="s">
        <v>244</v>
      </c>
      <c r="E135" s="7" t="s">
        <v>244</v>
      </c>
      <c r="F135" s="7" t="s">
        <v>244</v>
      </c>
      <c r="G135" t="str">
        <f t="shared" si="6"/>
        <v>SECTION B</v>
      </c>
      <c r="H135" t="str">
        <f t="shared" si="7"/>
        <v>Extraction d'hydrocarbures</v>
      </c>
      <c r="I135" t="str">
        <f t="shared" si="5"/>
        <v>Extraction de gaz naturel</v>
      </c>
      <c r="J135" t="s">
        <v>754</v>
      </c>
      <c r="L135" t="s">
        <v>23</v>
      </c>
      <c r="M135" t="s">
        <v>6352</v>
      </c>
      <c r="N135" t="s">
        <v>37418</v>
      </c>
      <c r="O135" s="76" t="s">
        <v>4356</v>
      </c>
      <c r="P135" s="82">
        <v>806</v>
      </c>
      <c r="Q135" s="82" t="s">
        <v>72769</v>
      </c>
      <c r="R135"/>
    </row>
    <row r="136" spans="1:18" x14ac:dyDescent="0.25">
      <c r="A136" s="10"/>
      <c r="B136" s="10">
        <v>135</v>
      </c>
      <c r="C136" s="10"/>
      <c r="D136" s="11"/>
      <c r="E136" s="11"/>
      <c r="F136" s="11"/>
      <c r="G136" t="str">
        <f t="shared" si="6"/>
        <v>SECTION B</v>
      </c>
      <c r="H136" t="str">
        <f t="shared" si="7"/>
        <v>Extraction d'hydrocarbures</v>
      </c>
      <c r="I136" t="str">
        <f t="shared" ref="I136:I199" si="8">IF(LEN(C136)=4,D136,I135)</f>
        <v>Extraction de gaz naturel</v>
      </c>
      <c r="J136" t="s">
        <v>758</v>
      </c>
      <c r="L136" t="s">
        <v>23</v>
      </c>
      <c r="M136" t="s">
        <v>6353</v>
      </c>
      <c r="N136" t="s">
        <v>37419</v>
      </c>
      <c r="O136" s="76" t="s">
        <v>4356</v>
      </c>
      <c r="P136" s="82">
        <v>2204</v>
      </c>
      <c r="Q136" s="82" t="s">
        <v>72770</v>
      </c>
      <c r="R136"/>
    </row>
    <row r="137" spans="1:18" x14ac:dyDescent="0.25">
      <c r="A137" s="12"/>
      <c r="B137" s="12">
        <v>136</v>
      </c>
      <c r="C137" s="12" t="s">
        <v>248</v>
      </c>
      <c r="D137" s="13" t="s">
        <v>249</v>
      </c>
      <c r="E137" s="13" t="s">
        <v>249</v>
      </c>
      <c r="F137" s="13" t="s">
        <v>249</v>
      </c>
      <c r="G137" t="str">
        <f t="shared" si="6"/>
        <v>SECTION B</v>
      </c>
      <c r="H137" t="str">
        <f t="shared" si="7"/>
        <v>Extraction de minerais métalliques</v>
      </c>
      <c r="I137" t="str">
        <f t="shared" si="8"/>
        <v>Extraction de gaz naturel</v>
      </c>
      <c r="J137" t="s">
        <v>763</v>
      </c>
      <c r="L137" t="s">
        <v>23</v>
      </c>
      <c r="M137" t="s">
        <v>10872</v>
      </c>
      <c r="N137" t="s">
        <v>37420</v>
      </c>
      <c r="O137" s="76" t="s">
        <v>4356</v>
      </c>
      <c r="P137" s="82">
        <v>1038</v>
      </c>
      <c r="Q137" s="82" t="s">
        <v>72771</v>
      </c>
      <c r="R137"/>
    </row>
    <row r="138" spans="1:18" x14ac:dyDescent="0.25">
      <c r="A138" s="10"/>
      <c r="B138" s="10">
        <v>137</v>
      </c>
      <c r="C138" s="10"/>
      <c r="D138" s="11"/>
      <c r="E138" s="11"/>
      <c r="F138" s="11"/>
      <c r="G138" t="str">
        <f t="shared" si="6"/>
        <v>SECTION B</v>
      </c>
      <c r="H138" t="str">
        <f t="shared" si="7"/>
        <v>Extraction de minerais métalliques</v>
      </c>
      <c r="I138" t="str">
        <f t="shared" si="8"/>
        <v>Extraction de gaz naturel</v>
      </c>
      <c r="J138" t="s">
        <v>772</v>
      </c>
      <c r="L138" t="s">
        <v>23</v>
      </c>
      <c r="M138" t="s">
        <v>13025</v>
      </c>
      <c r="N138" t="s">
        <v>37421</v>
      </c>
      <c r="O138" s="76" t="s">
        <v>4356</v>
      </c>
      <c r="P138" s="82">
        <v>3291</v>
      </c>
      <c r="Q138" s="82" t="s">
        <v>72772</v>
      </c>
      <c r="R138"/>
    </row>
    <row r="139" spans="1:18" x14ac:dyDescent="0.25">
      <c r="A139" s="8"/>
      <c r="B139" s="8">
        <v>138</v>
      </c>
      <c r="C139" s="8" t="s">
        <v>250</v>
      </c>
      <c r="D139" s="9" t="s">
        <v>251</v>
      </c>
      <c r="E139" s="9" t="s">
        <v>251</v>
      </c>
      <c r="F139" s="9" t="s">
        <v>251</v>
      </c>
      <c r="G139" t="str">
        <f t="shared" si="6"/>
        <v>SECTION B</v>
      </c>
      <c r="H139" t="str">
        <f t="shared" si="7"/>
        <v>Extraction de minerais métalliques</v>
      </c>
      <c r="I139" t="str">
        <f t="shared" si="8"/>
        <v>Extraction de minerais de fer</v>
      </c>
      <c r="J139" t="s">
        <v>776</v>
      </c>
      <c r="L139" t="s">
        <v>23</v>
      </c>
      <c r="M139" t="s">
        <v>32671</v>
      </c>
      <c r="N139" t="s">
        <v>37422</v>
      </c>
      <c r="O139" s="76" t="s">
        <v>4374</v>
      </c>
      <c r="P139" s="82">
        <v>9766</v>
      </c>
      <c r="Q139" s="82" t="s">
        <v>72645</v>
      </c>
      <c r="R139"/>
    </row>
    <row r="140" spans="1:18" x14ac:dyDescent="0.25">
      <c r="A140" s="14"/>
      <c r="B140" s="14">
        <v>139</v>
      </c>
      <c r="C140" s="14" t="s">
        <v>252</v>
      </c>
      <c r="D140" s="15" t="s">
        <v>251</v>
      </c>
      <c r="E140" s="15" t="s">
        <v>251</v>
      </c>
      <c r="F140" s="15" t="s">
        <v>251</v>
      </c>
      <c r="G140" t="str">
        <f t="shared" si="6"/>
        <v>SECTION B</v>
      </c>
      <c r="H140" t="str">
        <f t="shared" si="7"/>
        <v>Extraction de minerais métalliques</v>
      </c>
      <c r="I140" t="str">
        <f t="shared" si="8"/>
        <v>Extraction de minerais de fer</v>
      </c>
      <c r="J140" t="s">
        <v>781</v>
      </c>
      <c r="L140" t="s">
        <v>23</v>
      </c>
      <c r="M140" t="s">
        <v>32672</v>
      </c>
      <c r="N140" t="s">
        <v>37423</v>
      </c>
      <c r="O140" s="76" t="s">
        <v>4356</v>
      </c>
      <c r="P140" s="82">
        <v>68</v>
      </c>
      <c r="Q140" s="82" t="s">
        <v>72773</v>
      </c>
      <c r="R140"/>
    </row>
    <row r="141" spans="1:18" x14ac:dyDescent="0.25">
      <c r="A141" s="6" t="s">
        <v>253</v>
      </c>
      <c r="B141" s="6">
        <v>140</v>
      </c>
      <c r="C141" s="6" t="s">
        <v>254</v>
      </c>
      <c r="D141" s="7" t="s">
        <v>251</v>
      </c>
      <c r="E141" s="7" t="s">
        <v>251</v>
      </c>
      <c r="F141" s="7" t="s">
        <v>251</v>
      </c>
      <c r="G141" t="str">
        <f t="shared" si="6"/>
        <v>SECTION B</v>
      </c>
      <c r="H141" t="str">
        <f t="shared" si="7"/>
        <v>Extraction de minerais métalliques</v>
      </c>
      <c r="I141" t="str">
        <f t="shared" si="8"/>
        <v>Extraction de minerais de fer</v>
      </c>
      <c r="J141" t="s">
        <v>785</v>
      </c>
      <c r="L141" t="s">
        <v>23</v>
      </c>
      <c r="M141" t="s">
        <v>23765</v>
      </c>
      <c r="N141" t="s">
        <v>37424</v>
      </c>
      <c r="O141" s="76" t="s">
        <v>4356</v>
      </c>
      <c r="P141" s="82">
        <v>2085</v>
      </c>
      <c r="Q141" s="82" t="s">
        <v>72774</v>
      </c>
      <c r="R141"/>
    </row>
    <row r="142" spans="1:18" x14ac:dyDescent="0.25">
      <c r="A142" s="10"/>
      <c r="B142" s="10">
        <v>141</v>
      </c>
      <c r="C142" s="10"/>
      <c r="D142" s="11"/>
      <c r="E142" s="11"/>
      <c r="F142" s="11"/>
      <c r="G142" t="str">
        <f t="shared" si="6"/>
        <v>SECTION B</v>
      </c>
      <c r="H142" t="str">
        <f t="shared" si="7"/>
        <v>Extraction de minerais métalliques</v>
      </c>
      <c r="I142" t="str">
        <f t="shared" si="8"/>
        <v>Extraction de minerais de fer</v>
      </c>
      <c r="J142" t="s">
        <v>790</v>
      </c>
      <c r="L142" t="s">
        <v>23</v>
      </c>
      <c r="M142" t="s">
        <v>10874</v>
      </c>
      <c r="N142" t="s">
        <v>37425</v>
      </c>
      <c r="O142" s="76" t="s">
        <v>4356</v>
      </c>
      <c r="P142" s="82">
        <v>1611</v>
      </c>
      <c r="Q142" s="82" t="s">
        <v>72775</v>
      </c>
      <c r="R142"/>
    </row>
    <row r="143" spans="1:18" x14ac:dyDescent="0.25">
      <c r="A143" s="8"/>
      <c r="B143" s="8">
        <v>142</v>
      </c>
      <c r="C143" s="8" t="s">
        <v>255</v>
      </c>
      <c r="D143" s="9" t="s">
        <v>256</v>
      </c>
      <c r="E143" s="9" t="s">
        <v>256</v>
      </c>
      <c r="F143" s="9" t="s">
        <v>257</v>
      </c>
      <c r="G143" t="str">
        <f t="shared" si="6"/>
        <v>SECTION B</v>
      </c>
      <c r="H143" t="str">
        <f t="shared" si="7"/>
        <v>Extraction de minerais métalliques</v>
      </c>
      <c r="I143" t="str">
        <f t="shared" si="8"/>
        <v>Extraction de minerais de métaux non ferreux</v>
      </c>
      <c r="J143" t="s">
        <v>797</v>
      </c>
      <c r="L143" t="s">
        <v>23</v>
      </c>
      <c r="M143" t="s">
        <v>6354</v>
      </c>
      <c r="N143" t="s">
        <v>37426</v>
      </c>
      <c r="O143" s="76" t="s">
        <v>4374</v>
      </c>
      <c r="P143" s="82">
        <v>2351</v>
      </c>
      <c r="Q143" s="82" t="s">
        <v>72645</v>
      </c>
      <c r="R143"/>
    </row>
    <row r="144" spans="1:18" x14ac:dyDescent="0.25">
      <c r="A144" s="14"/>
      <c r="B144" s="14">
        <v>143</v>
      </c>
      <c r="C144" s="14" t="s">
        <v>258</v>
      </c>
      <c r="D144" s="15" t="s">
        <v>259</v>
      </c>
      <c r="E144" s="15" t="s">
        <v>259</v>
      </c>
      <c r="F144" s="15" t="s">
        <v>260</v>
      </c>
      <c r="G144" t="str">
        <f t="shared" si="6"/>
        <v>SECTION B</v>
      </c>
      <c r="H144" t="str">
        <f t="shared" si="7"/>
        <v>Extraction de minerais métalliques</v>
      </c>
      <c r="I144" t="str">
        <f t="shared" si="8"/>
        <v>Extraction de minerais de métaux non ferreux</v>
      </c>
      <c r="J144" t="s">
        <v>802</v>
      </c>
      <c r="L144" t="s">
        <v>23</v>
      </c>
      <c r="M144" t="s">
        <v>23766</v>
      </c>
      <c r="N144" t="s">
        <v>37427</v>
      </c>
      <c r="O144" s="76" t="s">
        <v>4356</v>
      </c>
      <c r="P144" s="82">
        <v>647</v>
      </c>
      <c r="Q144" s="82" t="s">
        <v>72776</v>
      </c>
      <c r="R144"/>
    </row>
    <row r="145" spans="1:18" x14ac:dyDescent="0.25">
      <c r="A145" s="6" t="s">
        <v>261</v>
      </c>
      <c r="B145" s="6">
        <v>144</v>
      </c>
      <c r="C145" s="6" t="s">
        <v>262</v>
      </c>
      <c r="D145" s="7" t="s">
        <v>259</v>
      </c>
      <c r="E145" s="7" t="s">
        <v>259</v>
      </c>
      <c r="F145" s="7" t="s">
        <v>260</v>
      </c>
      <c r="G145" t="str">
        <f t="shared" si="6"/>
        <v>SECTION B</v>
      </c>
      <c r="H145" t="str">
        <f t="shared" si="7"/>
        <v>Extraction de minerais métalliques</v>
      </c>
      <c r="I145" t="str">
        <f t="shared" si="8"/>
        <v>Extraction de minerais de métaux non ferreux</v>
      </c>
      <c r="J145" t="s">
        <v>812</v>
      </c>
      <c r="L145" t="s">
        <v>23</v>
      </c>
      <c r="M145" t="s">
        <v>32673</v>
      </c>
      <c r="N145" t="s">
        <v>37428</v>
      </c>
      <c r="O145" s="76" t="s">
        <v>4374</v>
      </c>
      <c r="P145" s="82">
        <v>612</v>
      </c>
      <c r="Q145" s="82" t="s">
        <v>72777</v>
      </c>
      <c r="R145"/>
    </row>
    <row r="146" spans="1:18" x14ac:dyDescent="0.25">
      <c r="A146" s="14"/>
      <c r="B146" s="14">
        <v>145</v>
      </c>
      <c r="C146" s="14" t="s">
        <v>263</v>
      </c>
      <c r="D146" s="15" t="s">
        <v>264</v>
      </c>
      <c r="E146" s="15" t="s">
        <v>264</v>
      </c>
      <c r="F146" s="15" t="s">
        <v>265</v>
      </c>
      <c r="G146" t="str">
        <f t="shared" si="6"/>
        <v>SECTION B</v>
      </c>
      <c r="H146" t="str">
        <f t="shared" si="7"/>
        <v>Extraction de minerais métalliques</v>
      </c>
      <c r="I146" t="str">
        <f t="shared" si="8"/>
        <v>Extraction de minerais de métaux non ferreux</v>
      </c>
      <c r="J146" t="s">
        <v>816</v>
      </c>
      <c r="L146" t="s">
        <v>23</v>
      </c>
      <c r="M146" t="s">
        <v>23767</v>
      </c>
      <c r="N146" t="s">
        <v>37429</v>
      </c>
      <c r="O146" s="76" t="s">
        <v>4374</v>
      </c>
      <c r="P146" s="82">
        <v>874</v>
      </c>
      <c r="Q146" s="82" t="s">
        <v>72779</v>
      </c>
      <c r="R146"/>
    </row>
    <row r="147" spans="1:18" x14ac:dyDescent="0.25">
      <c r="A147" s="6" t="s">
        <v>266</v>
      </c>
      <c r="B147" s="6">
        <v>146</v>
      </c>
      <c r="C147" s="6" t="s">
        <v>267</v>
      </c>
      <c r="D147" s="7" t="s">
        <v>264</v>
      </c>
      <c r="E147" s="7" t="s">
        <v>264</v>
      </c>
      <c r="F147" s="7" t="s">
        <v>265</v>
      </c>
      <c r="G147" t="str">
        <f t="shared" si="6"/>
        <v>SECTION B</v>
      </c>
      <c r="H147" t="str">
        <f t="shared" si="7"/>
        <v>Extraction de minerais métalliques</v>
      </c>
      <c r="I147" t="str">
        <f t="shared" si="8"/>
        <v>Extraction de minerais de métaux non ferreux</v>
      </c>
      <c r="J147" t="s">
        <v>821</v>
      </c>
      <c r="L147" t="s">
        <v>23</v>
      </c>
      <c r="M147" t="s">
        <v>6355</v>
      </c>
      <c r="N147" t="s">
        <v>37430</v>
      </c>
      <c r="O147" s="76" t="s">
        <v>4374</v>
      </c>
      <c r="P147" s="82">
        <v>13118</v>
      </c>
      <c r="Q147" s="82" t="s">
        <v>72645</v>
      </c>
      <c r="R147"/>
    </row>
    <row r="148" spans="1:18" x14ac:dyDescent="0.25">
      <c r="A148" s="10"/>
      <c r="B148" s="10">
        <v>147</v>
      </c>
      <c r="C148" s="10"/>
      <c r="D148" s="11"/>
      <c r="E148" s="11"/>
      <c r="F148" s="11"/>
      <c r="G148" t="str">
        <f t="shared" si="6"/>
        <v>SECTION B</v>
      </c>
      <c r="H148" t="str">
        <f t="shared" si="7"/>
        <v>Extraction de minerais métalliques</v>
      </c>
      <c r="I148" t="str">
        <f t="shared" si="8"/>
        <v>Extraction de minerais de métaux non ferreux</v>
      </c>
      <c r="J148" t="s">
        <v>826</v>
      </c>
      <c r="L148" t="s">
        <v>23</v>
      </c>
      <c r="M148" t="s">
        <v>32675</v>
      </c>
      <c r="N148" t="s">
        <v>37431</v>
      </c>
      <c r="O148" s="76" t="s">
        <v>4366</v>
      </c>
      <c r="P148" s="82">
        <v>183</v>
      </c>
      <c r="Q148" s="82" t="s">
        <v>72780</v>
      </c>
      <c r="R148"/>
    </row>
    <row r="149" spans="1:18" x14ac:dyDescent="0.25">
      <c r="A149" s="12"/>
      <c r="B149" s="12">
        <v>148</v>
      </c>
      <c r="C149" s="12" t="s">
        <v>268</v>
      </c>
      <c r="D149" s="13" t="s">
        <v>269</v>
      </c>
      <c r="E149" s="13" t="s">
        <v>269</v>
      </c>
      <c r="F149" s="13" t="s">
        <v>269</v>
      </c>
      <c r="G149" t="str">
        <f t="shared" si="6"/>
        <v>SECTION B</v>
      </c>
      <c r="H149" t="str">
        <f t="shared" si="7"/>
        <v>Autres industries extractives</v>
      </c>
      <c r="I149" t="str">
        <f t="shared" si="8"/>
        <v>Extraction de minerais de métaux non ferreux</v>
      </c>
      <c r="J149" t="s">
        <v>834</v>
      </c>
      <c r="L149" t="s">
        <v>23</v>
      </c>
      <c r="M149" t="s">
        <v>10876</v>
      </c>
      <c r="N149" t="s">
        <v>37432</v>
      </c>
      <c r="O149" s="76" t="s">
        <v>4356</v>
      </c>
      <c r="P149" s="82">
        <v>835</v>
      </c>
      <c r="Q149" s="82" t="s">
        <v>72781</v>
      </c>
      <c r="R149"/>
    </row>
    <row r="150" spans="1:18" x14ac:dyDescent="0.25">
      <c r="A150" s="10"/>
      <c r="B150" s="10">
        <v>149</v>
      </c>
      <c r="C150" s="10"/>
      <c r="D150" s="11"/>
      <c r="E150" s="11"/>
      <c r="F150" s="11"/>
      <c r="G150" t="str">
        <f t="shared" si="6"/>
        <v>SECTION B</v>
      </c>
      <c r="H150" t="str">
        <f t="shared" si="7"/>
        <v>Autres industries extractives</v>
      </c>
      <c r="I150" t="str">
        <f t="shared" si="8"/>
        <v>Extraction de minerais de métaux non ferreux</v>
      </c>
      <c r="J150" t="s">
        <v>839</v>
      </c>
      <c r="L150" t="s">
        <v>23</v>
      </c>
      <c r="M150" t="s">
        <v>10878</v>
      </c>
      <c r="N150" t="s">
        <v>37433</v>
      </c>
      <c r="O150" s="76" t="s">
        <v>4366</v>
      </c>
      <c r="P150" s="82">
        <v>177</v>
      </c>
      <c r="Q150" s="82" t="s">
        <v>72782</v>
      </c>
      <c r="R150"/>
    </row>
    <row r="151" spans="1:18" x14ac:dyDescent="0.25">
      <c r="A151" s="8"/>
      <c r="B151" s="8">
        <v>150</v>
      </c>
      <c r="C151" s="8" t="s">
        <v>270</v>
      </c>
      <c r="D151" s="9" t="s">
        <v>271</v>
      </c>
      <c r="E151" s="9" t="s">
        <v>271</v>
      </c>
      <c r="F151" s="9" t="s">
        <v>272</v>
      </c>
      <c r="G151" t="str">
        <f t="shared" si="6"/>
        <v>SECTION B</v>
      </c>
      <c r="H151" t="str">
        <f t="shared" si="7"/>
        <v>Autres industries extractives</v>
      </c>
      <c r="I151" t="str">
        <f t="shared" si="8"/>
        <v>Extraction de pierres, de sables et d'argiles</v>
      </c>
      <c r="J151" t="s">
        <v>844</v>
      </c>
      <c r="L151" t="s">
        <v>23</v>
      </c>
      <c r="M151" t="s">
        <v>13027</v>
      </c>
      <c r="N151" t="s">
        <v>37434</v>
      </c>
      <c r="O151" s="76" t="s">
        <v>4356</v>
      </c>
      <c r="P151" s="82">
        <v>1876</v>
      </c>
      <c r="Q151" s="82" t="s">
        <v>72783</v>
      </c>
      <c r="R151"/>
    </row>
    <row r="152" spans="1:18" ht="25.5" x14ac:dyDescent="0.25">
      <c r="A152" s="14"/>
      <c r="B152" s="14">
        <v>151</v>
      </c>
      <c r="C152" s="14" t="s">
        <v>273</v>
      </c>
      <c r="D152" s="15" t="s">
        <v>274</v>
      </c>
      <c r="E152" s="15" t="s">
        <v>275</v>
      </c>
      <c r="F152" s="15" t="s">
        <v>276</v>
      </c>
      <c r="G152" t="str">
        <f t="shared" si="6"/>
        <v>SECTION B</v>
      </c>
      <c r="H152" t="str">
        <f t="shared" si="7"/>
        <v>Autres industries extractives</v>
      </c>
      <c r="I152" t="str">
        <f t="shared" si="8"/>
        <v>Extraction de pierres, de sables et d'argiles</v>
      </c>
      <c r="J152" t="s">
        <v>848</v>
      </c>
      <c r="L152" t="s">
        <v>23</v>
      </c>
      <c r="M152" t="s">
        <v>10880</v>
      </c>
      <c r="N152" t="s">
        <v>37435</v>
      </c>
      <c r="O152" s="76" t="s">
        <v>4356</v>
      </c>
      <c r="P152" s="82">
        <v>833</v>
      </c>
      <c r="Q152" s="82" t="s">
        <v>72784</v>
      </c>
      <c r="R152"/>
    </row>
    <row r="153" spans="1:18" ht="25.5" x14ac:dyDescent="0.25">
      <c r="A153" s="6" t="s">
        <v>277</v>
      </c>
      <c r="B153" s="6">
        <v>152</v>
      </c>
      <c r="C153" s="6" t="s">
        <v>278</v>
      </c>
      <c r="D153" s="7" t="s">
        <v>274</v>
      </c>
      <c r="E153" s="7" t="s">
        <v>275</v>
      </c>
      <c r="F153" s="7" t="s">
        <v>276</v>
      </c>
      <c r="G153" t="str">
        <f t="shared" si="6"/>
        <v>SECTION B</v>
      </c>
      <c r="H153" t="str">
        <f t="shared" si="7"/>
        <v>Autres industries extractives</v>
      </c>
      <c r="I153" t="str">
        <f t="shared" si="8"/>
        <v>Extraction de pierres, de sables et d'argiles</v>
      </c>
      <c r="J153" t="s">
        <v>855</v>
      </c>
      <c r="L153" t="s">
        <v>23</v>
      </c>
      <c r="M153" t="s">
        <v>23768</v>
      </c>
      <c r="N153" t="s">
        <v>37436</v>
      </c>
      <c r="O153" s="76" t="s">
        <v>4356</v>
      </c>
      <c r="P153" s="82">
        <v>1229</v>
      </c>
      <c r="Q153" s="82" t="s">
        <v>72785</v>
      </c>
      <c r="R153"/>
    </row>
    <row r="154" spans="1:18" ht="25.5" x14ac:dyDescent="0.25">
      <c r="A154" s="14"/>
      <c r="B154" s="14">
        <v>153</v>
      </c>
      <c r="C154" s="14" t="s">
        <v>279</v>
      </c>
      <c r="D154" s="16" t="s">
        <v>280</v>
      </c>
      <c r="E154" s="16" t="s">
        <v>281</v>
      </c>
      <c r="F154" s="16" t="s">
        <v>282</v>
      </c>
      <c r="G154" t="str">
        <f t="shared" si="6"/>
        <v>SECTION B</v>
      </c>
      <c r="H154" t="str">
        <f t="shared" si="7"/>
        <v>Autres industries extractives</v>
      </c>
      <c r="I154" t="str">
        <f t="shared" si="8"/>
        <v>Extraction de pierres, de sables et d'argiles</v>
      </c>
      <c r="J154" t="s">
        <v>861</v>
      </c>
      <c r="L154" t="s">
        <v>23</v>
      </c>
      <c r="M154" t="s">
        <v>23789</v>
      </c>
      <c r="N154" t="s">
        <v>37437</v>
      </c>
      <c r="O154" s="76" t="s">
        <v>4356</v>
      </c>
      <c r="P154" s="82">
        <v>1193</v>
      </c>
      <c r="Q154" s="82" t="s">
        <v>72903</v>
      </c>
      <c r="R154"/>
    </row>
    <row r="155" spans="1:18" ht="25.5" x14ac:dyDescent="0.25">
      <c r="A155" s="6" t="s">
        <v>283</v>
      </c>
      <c r="B155" s="6">
        <v>154</v>
      </c>
      <c r="C155" s="6" t="s">
        <v>284</v>
      </c>
      <c r="D155" s="7" t="s">
        <v>280</v>
      </c>
      <c r="E155" s="7" t="s">
        <v>281</v>
      </c>
      <c r="F155" s="7" t="s">
        <v>282</v>
      </c>
      <c r="G155" t="str">
        <f t="shared" si="6"/>
        <v>SECTION B</v>
      </c>
      <c r="H155" t="str">
        <f t="shared" si="7"/>
        <v>Autres industries extractives</v>
      </c>
      <c r="I155" t="str">
        <f t="shared" si="8"/>
        <v>Extraction de pierres, de sables et d'argiles</v>
      </c>
      <c r="J155" t="s">
        <v>869</v>
      </c>
      <c r="L155" t="s">
        <v>23</v>
      </c>
      <c r="M155" t="s">
        <v>13029</v>
      </c>
      <c r="N155" t="s">
        <v>37438</v>
      </c>
      <c r="O155" s="76" t="s">
        <v>4374</v>
      </c>
      <c r="P155" s="82">
        <v>1452</v>
      </c>
      <c r="Q155" s="82" t="s">
        <v>72786</v>
      </c>
      <c r="R155"/>
    </row>
    <row r="156" spans="1:18" x14ac:dyDescent="0.25">
      <c r="A156" s="10"/>
      <c r="B156" s="10">
        <v>155</v>
      </c>
      <c r="C156" s="10"/>
      <c r="D156" s="11"/>
      <c r="E156" s="11"/>
      <c r="F156" s="11"/>
      <c r="G156" t="str">
        <f t="shared" si="6"/>
        <v>SECTION B</v>
      </c>
      <c r="H156" t="str">
        <f t="shared" si="7"/>
        <v>Autres industries extractives</v>
      </c>
      <c r="I156" t="str">
        <f t="shared" si="8"/>
        <v>Extraction de pierres, de sables et d'argiles</v>
      </c>
      <c r="J156" t="s">
        <v>874</v>
      </c>
      <c r="L156" t="s">
        <v>23</v>
      </c>
      <c r="M156" t="s">
        <v>6357</v>
      </c>
      <c r="N156" t="s">
        <v>37439</v>
      </c>
      <c r="O156" s="76" t="s">
        <v>4366</v>
      </c>
      <c r="P156" s="82">
        <v>669</v>
      </c>
      <c r="Q156" s="82" t="s">
        <v>72789</v>
      </c>
      <c r="R156"/>
    </row>
    <row r="157" spans="1:18" x14ac:dyDescent="0.25">
      <c r="A157" s="8"/>
      <c r="B157" s="8">
        <v>156</v>
      </c>
      <c r="C157" s="8" t="s">
        <v>285</v>
      </c>
      <c r="D157" s="9" t="s">
        <v>286</v>
      </c>
      <c r="E157" s="9" t="s">
        <v>286</v>
      </c>
      <c r="F157" s="9" t="s">
        <v>286</v>
      </c>
      <c r="G157" t="str">
        <f t="shared" si="6"/>
        <v>SECTION B</v>
      </c>
      <c r="H157" t="str">
        <f t="shared" si="7"/>
        <v>Autres industries extractives</v>
      </c>
      <c r="I157" t="str">
        <f t="shared" si="8"/>
        <v>Activités extractives n.c.a.</v>
      </c>
      <c r="J157" t="s">
        <v>880</v>
      </c>
      <c r="L157" t="s">
        <v>23</v>
      </c>
      <c r="M157" t="s">
        <v>32676</v>
      </c>
      <c r="N157" t="s">
        <v>37440</v>
      </c>
      <c r="O157" s="76" t="s">
        <v>4356</v>
      </c>
      <c r="P157" s="82">
        <v>777</v>
      </c>
      <c r="Q157" s="82" t="s">
        <v>72787</v>
      </c>
      <c r="R157"/>
    </row>
    <row r="158" spans="1:18" x14ac:dyDescent="0.25">
      <c r="A158" s="17"/>
      <c r="B158" s="17">
        <v>157</v>
      </c>
      <c r="C158" s="17" t="s">
        <v>287</v>
      </c>
      <c r="D158" s="18" t="s">
        <v>288</v>
      </c>
      <c r="E158" s="18" t="s">
        <v>289</v>
      </c>
      <c r="F158" s="18" t="s">
        <v>290</v>
      </c>
      <c r="G158" t="str">
        <f t="shared" si="6"/>
        <v>SECTION B</v>
      </c>
      <c r="H158" t="str">
        <f t="shared" si="7"/>
        <v>Autres industries extractives</v>
      </c>
      <c r="I158" t="str">
        <f t="shared" si="8"/>
        <v>Activités extractives n.c.a.</v>
      </c>
      <c r="J158" t="s">
        <v>884</v>
      </c>
      <c r="L158" t="s">
        <v>23</v>
      </c>
      <c r="M158" t="s">
        <v>32677</v>
      </c>
      <c r="N158" t="s">
        <v>37441</v>
      </c>
      <c r="O158" s="76" t="s">
        <v>4356</v>
      </c>
      <c r="P158" s="82">
        <v>627</v>
      </c>
      <c r="Q158" s="82" t="s">
        <v>72790</v>
      </c>
      <c r="R158"/>
    </row>
    <row r="159" spans="1:18" x14ac:dyDescent="0.25">
      <c r="A159" s="19" t="s">
        <v>291</v>
      </c>
      <c r="B159" s="19">
        <v>158</v>
      </c>
      <c r="C159" s="19" t="s">
        <v>292</v>
      </c>
      <c r="D159" s="20" t="s">
        <v>288</v>
      </c>
      <c r="E159" s="20" t="s">
        <v>289</v>
      </c>
      <c r="F159" s="20" t="s">
        <v>290</v>
      </c>
      <c r="G159" t="str">
        <f t="shared" si="6"/>
        <v>SECTION B</v>
      </c>
      <c r="H159" t="str">
        <f t="shared" si="7"/>
        <v>Autres industries extractives</v>
      </c>
      <c r="I159" t="str">
        <f t="shared" si="8"/>
        <v>Activités extractives n.c.a.</v>
      </c>
      <c r="J159" t="s">
        <v>888</v>
      </c>
      <c r="L159" t="s">
        <v>23</v>
      </c>
      <c r="M159" t="s">
        <v>13032</v>
      </c>
      <c r="N159" t="s">
        <v>37442</v>
      </c>
      <c r="O159" s="76" t="s">
        <v>4356</v>
      </c>
      <c r="P159" s="82">
        <v>1136</v>
      </c>
      <c r="Q159" s="82" t="s">
        <v>72791</v>
      </c>
      <c r="R159"/>
    </row>
    <row r="160" spans="1:18" x14ac:dyDescent="0.25">
      <c r="A160" s="14"/>
      <c r="B160" s="14">
        <v>159</v>
      </c>
      <c r="C160" s="14" t="s">
        <v>293</v>
      </c>
      <c r="D160" s="15" t="s">
        <v>294</v>
      </c>
      <c r="E160" s="15" t="s">
        <v>294</v>
      </c>
      <c r="F160" s="15" t="s">
        <v>294</v>
      </c>
      <c r="G160" t="str">
        <f t="shared" si="6"/>
        <v>SECTION B</v>
      </c>
      <c r="H160" t="str">
        <f t="shared" si="7"/>
        <v>Autres industries extractives</v>
      </c>
      <c r="I160" t="str">
        <f t="shared" si="8"/>
        <v>Activités extractives n.c.a.</v>
      </c>
      <c r="J160" t="s">
        <v>893</v>
      </c>
      <c r="L160" t="s">
        <v>23</v>
      </c>
      <c r="M160" t="s">
        <v>10883</v>
      </c>
      <c r="N160" t="s">
        <v>37443</v>
      </c>
      <c r="O160" s="76" t="s">
        <v>4366</v>
      </c>
      <c r="P160" s="82">
        <v>89</v>
      </c>
      <c r="Q160" s="82" t="s">
        <v>72792</v>
      </c>
      <c r="R160"/>
    </row>
    <row r="161" spans="1:18" x14ac:dyDescent="0.25">
      <c r="A161" s="6" t="s">
        <v>295</v>
      </c>
      <c r="B161" s="6">
        <v>160</v>
      </c>
      <c r="C161" s="6" t="s">
        <v>296</v>
      </c>
      <c r="D161" s="7" t="s">
        <v>294</v>
      </c>
      <c r="E161" s="7" t="s">
        <v>294</v>
      </c>
      <c r="F161" s="7" t="s">
        <v>294</v>
      </c>
      <c r="G161" t="str">
        <f t="shared" si="6"/>
        <v>SECTION B</v>
      </c>
      <c r="H161" t="str">
        <f t="shared" si="7"/>
        <v>Autres industries extractives</v>
      </c>
      <c r="I161" t="str">
        <f t="shared" si="8"/>
        <v>Activités extractives n.c.a.</v>
      </c>
      <c r="J161" t="s">
        <v>899</v>
      </c>
      <c r="L161" t="s">
        <v>23</v>
      </c>
      <c r="M161" t="s">
        <v>13033</v>
      </c>
      <c r="N161" t="s">
        <v>37444</v>
      </c>
      <c r="O161" s="76" t="s">
        <v>4366</v>
      </c>
      <c r="P161" s="82">
        <v>156</v>
      </c>
      <c r="Q161" s="82" t="s">
        <v>72793</v>
      </c>
      <c r="R161"/>
    </row>
    <row r="162" spans="1:18" x14ac:dyDescent="0.25">
      <c r="A162" s="14"/>
      <c r="B162" s="14">
        <v>161</v>
      </c>
      <c r="C162" s="14" t="s">
        <v>297</v>
      </c>
      <c r="D162" s="15" t="s">
        <v>298</v>
      </c>
      <c r="E162" s="15" t="s">
        <v>299</v>
      </c>
      <c r="F162" s="15" t="s">
        <v>299</v>
      </c>
      <c r="G162" t="str">
        <f t="shared" si="6"/>
        <v>SECTION B</v>
      </c>
      <c r="H162" t="str">
        <f t="shared" si="7"/>
        <v>Autres industries extractives</v>
      </c>
      <c r="I162" t="str">
        <f t="shared" si="8"/>
        <v>Activités extractives n.c.a.</v>
      </c>
      <c r="J162" t="s">
        <v>907</v>
      </c>
      <c r="L162" t="s">
        <v>23</v>
      </c>
      <c r="M162" t="s">
        <v>13035</v>
      </c>
      <c r="N162" t="s">
        <v>37445</v>
      </c>
      <c r="O162" s="76" t="s">
        <v>4356</v>
      </c>
      <c r="P162" s="82">
        <v>2247</v>
      </c>
      <c r="Q162" s="82" t="s">
        <v>72794</v>
      </c>
      <c r="R162"/>
    </row>
    <row r="163" spans="1:18" x14ac:dyDescent="0.25">
      <c r="A163" s="6" t="s">
        <v>300</v>
      </c>
      <c r="B163" s="6">
        <v>162</v>
      </c>
      <c r="C163" s="6" t="s">
        <v>301</v>
      </c>
      <c r="D163" s="7" t="s">
        <v>298</v>
      </c>
      <c r="E163" s="7" t="s">
        <v>299</v>
      </c>
      <c r="F163" s="7" t="s">
        <v>299</v>
      </c>
      <c r="G163" t="str">
        <f t="shared" si="6"/>
        <v>SECTION B</v>
      </c>
      <c r="H163" t="str">
        <f t="shared" si="7"/>
        <v>Autres industries extractives</v>
      </c>
      <c r="I163" t="str">
        <f t="shared" si="8"/>
        <v>Activités extractives n.c.a.</v>
      </c>
      <c r="J163" t="s">
        <v>913</v>
      </c>
      <c r="L163" t="s">
        <v>23</v>
      </c>
      <c r="M163" t="s">
        <v>10885</v>
      </c>
      <c r="N163" t="s">
        <v>37446</v>
      </c>
      <c r="O163" s="76" t="s">
        <v>4356</v>
      </c>
      <c r="P163" s="82">
        <v>235</v>
      </c>
      <c r="Q163" s="82" t="s">
        <v>72795</v>
      </c>
      <c r="R163"/>
    </row>
    <row r="164" spans="1:18" x14ac:dyDescent="0.25">
      <c r="A164" s="14"/>
      <c r="B164" s="14">
        <v>163</v>
      </c>
      <c r="C164" s="14" t="s">
        <v>302</v>
      </c>
      <c r="D164" s="15" t="s">
        <v>303</v>
      </c>
      <c r="E164" s="15" t="s">
        <v>303</v>
      </c>
      <c r="F164" s="15" t="s">
        <v>303</v>
      </c>
      <c r="G164" t="str">
        <f t="shared" si="6"/>
        <v>SECTION B</v>
      </c>
      <c r="H164" t="str">
        <f t="shared" si="7"/>
        <v>Autres industries extractives</v>
      </c>
      <c r="I164" t="str">
        <f t="shared" si="8"/>
        <v>Activités extractives n.c.a.</v>
      </c>
      <c r="J164" t="s">
        <v>922</v>
      </c>
      <c r="L164" t="s">
        <v>23</v>
      </c>
      <c r="M164" t="s">
        <v>32678</v>
      </c>
      <c r="N164" t="s">
        <v>37447</v>
      </c>
      <c r="O164" s="76" t="s">
        <v>4374</v>
      </c>
      <c r="P164" s="82">
        <v>6339</v>
      </c>
      <c r="Q164" s="82" t="s">
        <v>72645</v>
      </c>
      <c r="R164"/>
    </row>
    <row r="165" spans="1:18" x14ac:dyDescent="0.25">
      <c r="A165" s="6" t="s">
        <v>304</v>
      </c>
      <c r="B165" s="6">
        <v>164</v>
      </c>
      <c r="C165" s="6" t="s">
        <v>305</v>
      </c>
      <c r="D165" s="7" t="s">
        <v>303</v>
      </c>
      <c r="E165" s="7" t="s">
        <v>303</v>
      </c>
      <c r="F165" s="7" t="s">
        <v>303</v>
      </c>
      <c r="G165" t="str">
        <f t="shared" si="6"/>
        <v>SECTION B</v>
      </c>
      <c r="H165" t="str">
        <f t="shared" si="7"/>
        <v>Autres industries extractives</v>
      </c>
      <c r="I165" t="str">
        <f t="shared" si="8"/>
        <v>Activités extractives n.c.a.</v>
      </c>
      <c r="J165" t="s">
        <v>927</v>
      </c>
      <c r="L165" t="s">
        <v>23</v>
      </c>
      <c r="M165" t="s">
        <v>32679</v>
      </c>
      <c r="N165" t="s">
        <v>37448</v>
      </c>
      <c r="O165" s="76" t="s">
        <v>4356</v>
      </c>
      <c r="P165" s="82">
        <v>1755</v>
      </c>
      <c r="Q165" s="82" t="s">
        <v>72796</v>
      </c>
      <c r="R165"/>
    </row>
    <row r="166" spans="1:18" x14ac:dyDescent="0.25">
      <c r="A166" s="10"/>
      <c r="B166" s="10">
        <v>165</v>
      </c>
      <c r="C166" s="10"/>
      <c r="D166" s="11"/>
      <c r="E166" s="11"/>
      <c r="F166" s="11"/>
      <c r="G166" t="str">
        <f t="shared" si="6"/>
        <v>SECTION B</v>
      </c>
      <c r="H166" t="str">
        <f t="shared" si="7"/>
        <v>Autres industries extractives</v>
      </c>
      <c r="I166" t="str">
        <f t="shared" si="8"/>
        <v>Activités extractives n.c.a.</v>
      </c>
      <c r="J166" t="s">
        <v>935</v>
      </c>
      <c r="L166" t="s">
        <v>23</v>
      </c>
      <c r="M166" t="s">
        <v>10887</v>
      </c>
      <c r="N166" t="s">
        <v>37449</v>
      </c>
      <c r="O166" s="76" t="s">
        <v>4356</v>
      </c>
      <c r="P166" s="82">
        <v>1182</v>
      </c>
      <c r="Q166" s="82" t="s">
        <v>72797</v>
      </c>
      <c r="R166"/>
    </row>
    <row r="167" spans="1:18" x14ac:dyDescent="0.25">
      <c r="A167" s="12"/>
      <c r="B167" s="12">
        <v>166</v>
      </c>
      <c r="C167" s="12" t="s">
        <v>306</v>
      </c>
      <c r="D167" s="13" t="s">
        <v>307</v>
      </c>
      <c r="E167" s="13" t="s">
        <v>307</v>
      </c>
      <c r="F167" s="13" t="s">
        <v>308</v>
      </c>
      <c r="G167" t="str">
        <f t="shared" si="6"/>
        <v>SECTION B</v>
      </c>
      <c r="H167" t="str">
        <f t="shared" si="7"/>
        <v>Services de soutien aux industries extractives</v>
      </c>
      <c r="I167" t="str">
        <f t="shared" si="8"/>
        <v>Activités extractives n.c.a.</v>
      </c>
      <c r="J167" t="s">
        <v>940</v>
      </c>
      <c r="L167" t="s">
        <v>23</v>
      </c>
      <c r="M167" t="s">
        <v>6358</v>
      </c>
      <c r="N167" t="s">
        <v>37450</v>
      </c>
      <c r="O167" s="76" t="s">
        <v>4356</v>
      </c>
      <c r="P167" s="82">
        <v>355</v>
      </c>
      <c r="Q167" s="82" t="s">
        <v>72798</v>
      </c>
      <c r="R167"/>
    </row>
    <row r="168" spans="1:18" x14ac:dyDescent="0.25">
      <c r="A168" s="10"/>
      <c r="B168" s="10">
        <v>167</v>
      </c>
      <c r="C168" s="10"/>
      <c r="D168" s="11"/>
      <c r="E168" s="11"/>
      <c r="F168" s="11"/>
      <c r="G168" t="str">
        <f t="shared" si="6"/>
        <v>SECTION B</v>
      </c>
      <c r="H168" t="str">
        <f t="shared" si="7"/>
        <v>Services de soutien aux industries extractives</v>
      </c>
      <c r="I168" t="str">
        <f t="shared" si="8"/>
        <v>Activités extractives n.c.a.</v>
      </c>
      <c r="J168" t="s">
        <v>946</v>
      </c>
      <c r="L168" t="s">
        <v>23</v>
      </c>
      <c r="M168" t="s">
        <v>10889</v>
      </c>
      <c r="N168" t="s">
        <v>37451</v>
      </c>
      <c r="O168" s="76" t="s">
        <v>4366</v>
      </c>
      <c r="P168" s="82">
        <v>271</v>
      </c>
      <c r="Q168" s="82" t="s">
        <v>72799</v>
      </c>
      <c r="R168"/>
    </row>
    <row r="169" spans="1:18" x14ac:dyDescent="0.25">
      <c r="A169" s="8"/>
      <c r="B169" s="8">
        <v>168</v>
      </c>
      <c r="C169" s="8" t="s">
        <v>309</v>
      </c>
      <c r="D169" s="9" t="s">
        <v>310</v>
      </c>
      <c r="E169" s="9" t="s">
        <v>310</v>
      </c>
      <c r="F169" s="9" t="s">
        <v>311</v>
      </c>
      <c r="G169" t="str">
        <f t="shared" si="6"/>
        <v>SECTION B</v>
      </c>
      <c r="H169" t="str">
        <f t="shared" si="7"/>
        <v>Services de soutien aux industries extractives</v>
      </c>
      <c r="I169" t="str">
        <f t="shared" si="8"/>
        <v>Activités de soutien à l'extraction d'hydrocarbures</v>
      </c>
      <c r="J169" t="s">
        <v>951</v>
      </c>
      <c r="L169" t="s">
        <v>23</v>
      </c>
      <c r="M169" t="s">
        <v>23769</v>
      </c>
      <c r="N169" t="s">
        <v>37452</v>
      </c>
      <c r="O169" s="76" t="s">
        <v>4356</v>
      </c>
      <c r="P169" s="82">
        <v>2156</v>
      </c>
      <c r="Q169" s="82" t="s">
        <v>72800</v>
      </c>
      <c r="R169"/>
    </row>
    <row r="170" spans="1:18" x14ac:dyDescent="0.25">
      <c r="A170" s="14"/>
      <c r="B170" s="14">
        <v>169</v>
      </c>
      <c r="C170" s="14" t="s">
        <v>312</v>
      </c>
      <c r="D170" s="15" t="s">
        <v>310</v>
      </c>
      <c r="E170" s="15" t="s">
        <v>310</v>
      </c>
      <c r="F170" s="15" t="s">
        <v>311</v>
      </c>
      <c r="G170" t="str">
        <f t="shared" si="6"/>
        <v>SECTION B</v>
      </c>
      <c r="H170" t="str">
        <f t="shared" si="7"/>
        <v>Services de soutien aux industries extractives</v>
      </c>
      <c r="I170" t="str">
        <f t="shared" si="8"/>
        <v>Activités de soutien à l'extraction d'hydrocarbures</v>
      </c>
      <c r="J170" t="s">
        <v>955</v>
      </c>
      <c r="L170" t="s">
        <v>23</v>
      </c>
      <c r="M170" t="s">
        <v>10810</v>
      </c>
      <c r="N170" t="s">
        <v>37453</v>
      </c>
      <c r="O170" s="76" t="s">
        <v>4356</v>
      </c>
      <c r="P170" s="82">
        <v>776</v>
      </c>
      <c r="Q170" s="82" t="s">
        <v>72646</v>
      </c>
      <c r="R170"/>
    </row>
    <row r="171" spans="1:18" x14ac:dyDescent="0.25">
      <c r="A171" s="6" t="s">
        <v>313</v>
      </c>
      <c r="B171" s="6">
        <v>170</v>
      </c>
      <c r="C171" s="6" t="s">
        <v>314</v>
      </c>
      <c r="D171" s="7" t="s">
        <v>310</v>
      </c>
      <c r="E171" s="7" t="s">
        <v>310</v>
      </c>
      <c r="F171" s="7" t="s">
        <v>311</v>
      </c>
      <c r="G171" t="str">
        <f t="shared" si="6"/>
        <v>SECTION B</v>
      </c>
      <c r="H171" t="str">
        <f t="shared" si="7"/>
        <v>Services de soutien aux industries extractives</v>
      </c>
      <c r="I171" t="str">
        <f t="shared" si="8"/>
        <v>Activités de soutien à l'extraction d'hydrocarbures</v>
      </c>
      <c r="J171" t="s">
        <v>968</v>
      </c>
      <c r="L171" t="s">
        <v>23</v>
      </c>
      <c r="M171" t="s">
        <v>10812</v>
      </c>
      <c r="N171" t="s">
        <v>37454</v>
      </c>
      <c r="O171" s="76" t="s">
        <v>4366</v>
      </c>
      <c r="P171" s="82">
        <v>248</v>
      </c>
      <c r="Q171" s="82" t="s">
        <v>72647</v>
      </c>
      <c r="R171"/>
    </row>
    <row r="172" spans="1:18" x14ac:dyDescent="0.25">
      <c r="A172" s="10"/>
      <c r="B172" s="10">
        <v>171</v>
      </c>
      <c r="C172" s="10"/>
      <c r="D172" s="11"/>
      <c r="E172" s="11"/>
      <c r="F172" s="11"/>
      <c r="G172" t="str">
        <f t="shared" si="6"/>
        <v>SECTION B</v>
      </c>
      <c r="H172" t="str">
        <f t="shared" si="7"/>
        <v>Services de soutien aux industries extractives</v>
      </c>
      <c r="I172" t="str">
        <f t="shared" si="8"/>
        <v>Activités de soutien à l'extraction d'hydrocarbures</v>
      </c>
      <c r="J172" t="s">
        <v>973</v>
      </c>
      <c r="L172" t="s">
        <v>23</v>
      </c>
      <c r="M172" t="s">
        <v>32658</v>
      </c>
      <c r="N172" t="s">
        <v>37455</v>
      </c>
      <c r="O172" s="76" t="s">
        <v>4374</v>
      </c>
      <c r="P172" s="82">
        <v>3229</v>
      </c>
      <c r="Q172" s="82" t="s">
        <v>72645</v>
      </c>
      <c r="R172"/>
    </row>
    <row r="173" spans="1:18" x14ac:dyDescent="0.25">
      <c r="A173" s="8"/>
      <c r="B173" s="8">
        <v>172</v>
      </c>
      <c r="C173" s="8" t="s">
        <v>315</v>
      </c>
      <c r="D173" s="9" t="s">
        <v>316</v>
      </c>
      <c r="E173" s="9" t="s">
        <v>316</v>
      </c>
      <c r="F173" s="9" t="s">
        <v>317</v>
      </c>
      <c r="G173" t="str">
        <f t="shared" si="6"/>
        <v>SECTION B</v>
      </c>
      <c r="H173" t="str">
        <f t="shared" si="7"/>
        <v>Services de soutien aux industries extractives</v>
      </c>
      <c r="I173" t="str">
        <f t="shared" si="8"/>
        <v>Activités de soutien aux autres industries extractives</v>
      </c>
      <c r="J173" t="s">
        <v>977</v>
      </c>
      <c r="L173" t="s">
        <v>23</v>
      </c>
      <c r="M173" t="s">
        <v>32659</v>
      </c>
      <c r="N173" t="s">
        <v>37456</v>
      </c>
      <c r="O173" s="76" t="s">
        <v>4366</v>
      </c>
      <c r="P173" s="82">
        <v>77</v>
      </c>
      <c r="Q173" s="82" t="s">
        <v>72699</v>
      </c>
      <c r="R173"/>
    </row>
    <row r="174" spans="1:18" x14ac:dyDescent="0.25">
      <c r="A174" s="14"/>
      <c r="B174" s="14">
        <v>173</v>
      </c>
      <c r="C174" s="14" t="s">
        <v>318</v>
      </c>
      <c r="D174" s="15" t="s">
        <v>319</v>
      </c>
      <c r="E174" s="15" t="s">
        <v>316</v>
      </c>
      <c r="F174" s="15" t="s">
        <v>317</v>
      </c>
      <c r="G174" t="str">
        <f t="shared" si="6"/>
        <v>SECTION B</v>
      </c>
      <c r="H174" t="str">
        <f t="shared" si="7"/>
        <v>Services de soutien aux industries extractives</v>
      </c>
      <c r="I174" t="str">
        <f t="shared" si="8"/>
        <v>Activités de soutien aux autres industries extractives</v>
      </c>
      <c r="J174" t="s">
        <v>981</v>
      </c>
      <c r="L174" t="s">
        <v>23</v>
      </c>
      <c r="M174" t="s">
        <v>32661</v>
      </c>
      <c r="N174" t="s">
        <v>37457</v>
      </c>
      <c r="O174" s="76" t="s">
        <v>4356</v>
      </c>
      <c r="P174" s="82">
        <v>388</v>
      </c>
      <c r="Q174" s="82" t="s">
        <v>72715</v>
      </c>
      <c r="R174"/>
    </row>
    <row r="175" spans="1:18" x14ac:dyDescent="0.25">
      <c r="A175" s="6" t="s">
        <v>320</v>
      </c>
      <c r="B175" s="6">
        <v>174</v>
      </c>
      <c r="C175" s="6" t="s">
        <v>321</v>
      </c>
      <c r="D175" s="7" t="s">
        <v>319</v>
      </c>
      <c r="E175" s="7" t="s">
        <v>316</v>
      </c>
      <c r="F175" s="7" t="s">
        <v>317</v>
      </c>
      <c r="G175" t="str">
        <f t="shared" si="6"/>
        <v>SECTION B</v>
      </c>
      <c r="H175" t="str">
        <f t="shared" si="7"/>
        <v>Services de soutien aux industries extractives</v>
      </c>
      <c r="I175" t="str">
        <f t="shared" si="8"/>
        <v>Activités de soutien aux autres industries extractives</v>
      </c>
      <c r="J175" t="s">
        <v>987</v>
      </c>
      <c r="L175" t="s">
        <v>23</v>
      </c>
      <c r="M175" t="s">
        <v>10981</v>
      </c>
      <c r="N175" t="s">
        <v>37458</v>
      </c>
      <c r="O175" s="76" t="s">
        <v>4366</v>
      </c>
      <c r="P175" s="82">
        <v>286</v>
      </c>
      <c r="Q175" s="82" t="s">
        <v>72970</v>
      </c>
      <c r="R175"/>
    </row>
    <row r="176" spans="1:18" x14ac:dyDescent="0.25">
      <c r="A176" s="6"/>
      <c r="B176" s="6">
        <v>175</v>
      </c>
      <c r="C176" s="6"/>
      <c r="D176" s="7"/>
      <c r="E176" s="7"/>
      <c r="F176" s="7"/>
      <c r="G176" t="str">
        <f t="shared" si="6"/>
        <v>SECTION B</v>
      </c>
      <c r="H176" t="str">
        <f t="shared" si="7"/>
        <v>Services de soutien aux industries extractives</v>
      </c>
      <c r="I176" t="str">
        <f t="shared" si="8"/>
        <v>Activités de soutien aux autres industries extractives</v>
      </c>
      <c r="J176" t="s">
        <v>992</v>
      </c>
      <c r="L176" t="s">
        <v>23</v>
      </c>
      <c r="M176" t="s">
        <v>10891</v>
      </c>
      <c r="N176" t="s">
        <v>37459</v>
      </c>
      <c r="O176" s="76" t="s">
        <v>4366</v>
      </c>
      <c r="P176" s="82">
        <v>210</v>
      </c>
      <c r="Q176" s="82" t="s">
        <v>72801</v>
      </c>
      <c r="R176"/>
    </row>
    <row r="177" spans="1:18" x14ac:dyDescent="0.25">
      <c r="A177" s="8"/>
      <c r="B177" s="8">
        <v>176</v>
      </c>
      <c r="C177" s="8" t="s">
        <v>322</v>
      </c>
      <c r="D177" s="9" t="s">
        <v>323</v>
      </c>
      <c r="E177" s="9" t="s">
        <v>323</v>
      </c>
      <c r="F177" s="9" t="s">
        <v>323</v>
      </c>
      <c r="G177" t="str">
        <f t="shared" si="6"/>
        <v>SECTION C</v>
      </c>
      <c r="H177" t="str">
        <f t="shared" si="7"/>
        <v>Services de soutien aux industries extractives</v>
      </c>
      <c r="I177" t="str">
        <f t="shared" si="8"/>
        <v>Activités de soutien aux autres industries extractives</v>
      </c>
      <c r="J177" t="s">
        <v>999</v>
      </c>
      <c r="L177" t="s">
        <v>23</v>
      </c>
      <c r="M177" t="s">
        <v>13037</v>
      </c>
      <c r="N177" t="s">
        <v>37460</v>
      </c>
      <c r="O177" s="76" t="s">
        <v>4374</v>
      </c>
      <c r="P177" s="82">
        <v>7143</v>
      </c>
      <c r="Q177" s="82" t="s">
        <v>72802</v>
      </c>
      <c r="R177"/>
    </row>
    <row r="178" spans="1:18" x14ac:dyDescent="0.25">
      <c r="A178" s="10"/>
      <c r="B178" s="10">
        <v>177</v>
      </c>
      <c r="C178" s="10"/>
      <c r="D178" s="11"/>
      <c r="E178" s="11"/>
      <c r="F178" s="11"/>
      <c r="G178" t="str">
        <f t="shared" si="6"/>
        <v>SECTION C</v>
      </c>
      <c r="H178" t="str">
        <f t="shared" si="7"/>
        <v>Services de soutien aux industries extractives</v>
      </c>
      <c r="I178" t="str">
        <f t="shared" si="8"/>
        <v>Activités de soutien aux autres industries extractives</v>
      </c>
      <c r="J178" t="s">
        <v>1005</v>
      </c>
      <c r="L178" t="s">
        <v>23</v>
      </c>
      <c r="M178" t="s">
        <v>10893</v>
      </c>
      <c r="N178" t="s">
        <v>37461</v>
      </c>
      <c r="O178" s="76" t="s">
        <v>4356</v>
      </c>
      <c r="P178" s="82">
        <v>1212</v>
      </c>
      <c r="Q178" s="82" t="s">
        <v>72803</v>
      </c>
      <c r="R178"/>
    </row>
    <row r="179" spans="1:18" x14ac:dyDescent="0.25">
      <c r="A179" s="12"/>
      <c r="B179" s="12">
        <v>178</v>
      </c>
      <c r="C179" s="12" t="s">
        <v>324</v>
      </c>
      <c r="D179" s="13" t="s">
        <v>325</v>
      </c>
      <c r="E179" s="13" t="s">
        <v>325</v>
      </c>
      <c r="F179" s="13" t="s">
        <v>325</v>
      </c>
      <c r="G179" t="str">
        <f t="shared" si="6"/>
        <v>SECTION C</v>
      </c>
      <c r="H179" t="str">
        <f t="shared" si="7"/>
        <v>Industries alimentaires</v>
      </c>
      <c r="I179" t="str">
        <f t="shared" si="8"/>
        <v>Activités de soutien aux autres industries extractives</v>
      </c>
      <c r="J179" t="s">
        <v>1015</v>
      </c>
      <c r="L179" t="s">
        <v>23</v>
      </c>
      <c r="M179" t="s">
        <v>9436</v>
      </c>
      <c r="N179" t="s">
        <v>37462</v>
      </c>
      <c r="O179" s="76" t="s">
        <v>4366</v>
      </c>
      <c r="P179" s="82">
        <v>262</v>
      </c>
      <c r="Q179" s="82" t="s">
        <v>72645</v>
      </c>
      <c r="R179"/>
    </row>
    <row r="180" spans="1:18" x14ac:dyDescent="0.25">
      <c r="A180" s="10"/>
      <c r="B180" s="10">
        <v>179</v>
      </c>
      <c r="C180" s="10"/>
      <c r="D180" s="11"/>
      <c r="E180" s="11"/>
      <c r="F180" s="11"/>
      <c r="G180" t="str">
        <f t="shared" si="6"/>
        <v>SECTION C</v>
      </c>
      <c r="H180" t="str">
        <f t="shared" si="7"/>
        <v>Industries alimentaires</v>
      </c>
      <c r="I180" t="str">
        <f t="shared" si="8"/>
        <v>Activités de soutien aux autres industries extractives</v>
      </c>
      <c r="J180" t="s">
        <v>1020</v>
      </c>
      <c r="L180" t="s">
        <v>23</v>
      </c>
      <c r="M180" t="s">
        <v>13608</v>
      </c>
      <c r="N180" t="s">
        <v>37463</v>
      </c>
      <c r="O180" s="76" t="s">
        <v>4356</v>
      </c>
      <c r="P180" s="82">
        <v>277</v>
      </c>
      <c r="Q180" s="82" t="s">
        <v>72805</v>
      </c>
      <c r="R180"/>
    </row>
    <row r="181" spans="1:18" ht="25.5" x14ac:dyDescent="0.25">
      <c r="A181" s="8"/>
      <c r="B181" s="8">
        <v>180</v>
      </c>
      <c r="C181" s="8" t="s">
        <v>326</v>
      </c>
      <c r="D181" s="9" t="s">
        <v>327</v>
      </c>
      <c r="E181" s="9" t="s">
        <v>328</v>
      </c>
      <c r="F181" s="9" t="s">
        <v>329</v>
      </c>
      <c r="G181" t="str">
        <f t="shared" si="6"/>
        <v>SECTION C</v>
      </c>
      <c r="H181" t="str">
        <f t="shared" si="7"/>
        <v>Industries alimentaires</v>
      </c>
      <c r="I181" t="str">
        <f t="shared" si="8"/>
        <v>Transformation et conservation de la viande et préparation de produits à base de viande</v>
      </c>
      <c r="J181" t="s">
        <v>1025</v>
      </c>
      <c r="L181" t="s">
        <v>23</v>
      </c>
      <c r="M181" t="s">
        <v>13042</v>
      </c>
      <c r="N181" t="s">
        <v>37464</v>
      </c>
      <c r="O181" s="76" t="s">
        <v>4366</v>
      </c>
      <c r="P181" s="82">
        <v>316</v>
      </c>
      <c r="Q181" s="82" t="s">
        <v>72806</v>
      </c>
      <c r="R181"/>
    </row>
    <row r="182" spans="1:18" x14ac:dyDescent="0.25">
      <c r="A182" s="14"/>
      <c r="B182" s="14">
        <v>181</v>
      </c>
      <c r="C182" s="14" t="s">
        <v>330</v>
      </c>
      <c r="D182" s="15" t="s">
        <v>331</v>
      </c>
      <c r="E182" s="15" t="s">
        <v>331</v>
      </c>
      <c r="F182" s="15" t="s">
        <v>332</v>
      </c>
      <c r="G182" t="str">
        <f t="shared" si="6"/>
        <v>SECTION C</v>
      </c>
      <c r="H182" t="str">
        <f t="shared" si="7"/>
        <v>Industries alimentaires</v>
      </c>
      <c r="I182" t="str">
        <f t="shared" si="8"/>
        <v>Transformation et conservation de la viande et préparation de produits à base de viande</v>
      </c>
      <c r="J182" t="s">
        <v>1030</v>
      </c>
      <c r="L182" t="s">
        <v>23</v>
      </c>
      <c r="M182" t="s">
        <v>35184</v>
      </c>
      <c r="N182" t="s">
        <v>37465</v>
      </c>
      <c r="O182" s="76" t="s">
        <v>4356</v>
      </c>
      <c r="P182" s="82">
        <v>646</v>
      </c>
      <c r="Q182" s="82" t="s">
        <v>72645</v>
      </c>
      <c r="R182"/>
    </row>
    <row r="183" spans="1:18" x14ac:dyDescent="0.25">
      <c r="A183" s="6" t="s">
        <v>333</v>
      </c>
      <c r="B183" s="6">
        <v>182</v>
      </c>
      <c r="C183" s="6" t="s">
        <v>334</v>
      </c>
      <c r="D183" s="7" t="s">
        <v>331</v>
      </c>
      <c r="E183" s="7" t="s">
        <v>331</v>
      </c>
      <c r="F183" s="7" t="s">
        <v>332</v>
      </c>
      <c r="G183" t="str">
        <f t="shared" si="6"/>
        <v>SECTION C</v>
      </c>
      <c r="H183" t="str">
        <f t="shared" si="7"/>
        <v>Industries alimentaires</v>
      </c>
      <c r="I183" t="str">
        <f t="shared" si="8"/>
        <v>Transformation et conservation de la viande et préparation de produits à base de viande</v>
      </c>
      <c r="J183" t="s">
        <v>1035</v>
      </c>
      <c r="L183" t="s">
        <v>23</v>
      </c>
      <c r="M183" t="s">
        <v>13044</v>
      </c>
      <c r="N183" t="s">
        <v>37466</v>
      </c>
      <c r="O183" s="76" t="s">
        <v>4366</v>
      </c>
      <c r="P183" s="82">
        <v>124</v>
      </c>
      <c r="Q183" s="82" t="s">
        <v>72807</v>
      </c>
      <c r="R183"/>
    </row>
    <row r="184" spans="1:18" x14ac:dyDescent="0.25">
      <c r="A184" s="14"/>
      <c r="B184" s="14">
        <v>183</v>
      </c>
      <c r="C184" s="14" t="s">
        <v>335</v>
      </c>
      <c r="D184" s="15" t="s">
        <v>336</v>
      </c>
      <c r="E184" s="15" t="s">
        <v>336</v>
      </c>
      <c r="F184" s="15" t="s">
        <v>337</v>
      </c>
      <c r="G184" t="str">
        <f t="shared" si="6"/>
        <v>SECTION C</v>
      </c>
      <c r="H184" t="str">
        <f t="shared" si="7"/>
        <v>Industries alimentaires</v>
      </c>
      <c r="I184" t="str">
        <f t="shared" si="8"/>
        <v>Transformation et conservation de la viande et préparation de produits à base de viande</v>
      </c>
      <c r="J184" t="s">
        <v>1041</v>
      </c>
      <c r="L184" t="s">
        <v>23</v>
      </c>
      <c r="M184" t="s">
        <v>6369</v>
      </c>
      <c r="N184" t="s">
        <v>37467</v>
      </c>
      <c r="O184" s="76" t="s">
        <v>4366</v>
      </c>
      <c r="P184" s="82">
        <v>297</v>
      </c>
      <c r="Q184" s="82" t="s">
        <v>72844</v>
      </c>
      <c r="R184"/>
    </row>
    <row r="185" spans="1:18" x14ac:dyDescent="0.25">
      <c r="A185" s="6" t="s">
        <v>338</v>
      </c>
      <c r="B185" s="6">
        <v>184</v>
      </c>
      <c r="C185" s="6" t="s">
        <v>339</v>
      </c>
      <c r="D185" s="7" t="s">
        <v>336</v>
      </c>
      <c r="E185" s="7" t="s">
        <v>336</v>
      </c>
      <c r="F185" s="7" t="s">
        <v>337</v>
      </c>
      <c r="G185" t="str">
        <f t="shared" si="6"/>
        <v>SECTION C</v>
      </c>
      <c r="H185" t="str">
        <f t="shared" si="7"/>
        <v>Industries alimentaires</v>
      </c>
      <c r="I185" t="str">
        <f t="shared" si="8"/>
        <v>Transformation et conservation de la viande et préparation de produits à base de viande</v>
      </c>
      <c r="J185" t="s">
        <v>1045</v>
      </c>
      <c r="L185" t="s">
        <v>23</v>
      </c>
      <c r="M185" t="s">
        <v>13072</v>
      </c>
      <c r="N185" t="s">
        <v>37468</v>
      </c>
      <c r="O185" s="76" t="s">
        <v>4356</v>
      </c>
      <c r="P185" s="82">
        <v>564</v>
      </c>
      <c r="Q185" s="82" t="s">
        <v>72873</v>
      </c>
      <c r="R185"/>
    </row>
    <row r="186" spans="1:18" x14ac:dyDescent="0.25">
      <c r="A186" s="14"/>
      <c r="B186" s="14">
        <v>185</v>
      </c>
      <c r="C186" s="14" t="s">
        <v>340</v>
      </c>
      <c r="D186" s="15" t="s">
        <v>341</v>
      </c>
      <c r="E186" s="15" t="s">
        <v>341</v>
      </c>
      <c r="F186" s="15" t="s">
        <v>341</v>
      </c>
      <c r="G186" t="str">
        <f t="shared" si="6"/>
        <v>SECTION C</v>
      </c>
      <c r="H186" t="str">
        <f t="shared" si="7"/>
        <v>Industries alimentaires</v>
      </c>
      <c r="I186" t="str">
        <f t="shared" si="8"/>
        <v>Transformation et conservation de la viande et préparation de produits à base de viande</v>
      </c>
      <c r="J186" t="s">
        <v>1053</v>
      </c>
      <c r="L186" t="s">
        <v>23</v>
      </c>
      <c r="M186" t="s">
        <v>13039</v>
      </c>
      <c r="N186" t="s">
        <v>37469</v>
      </c>
      <c r="O186" s="76" t="s">
        <v>4356</v>
      </c>
      <c r="P186" s="82">
        <v>720</v>
      </c>
      <c r="Q186" s="82" t="s">
        <v>72804</v>
      </c>
      <c r="R186"/>
    </row>
    <row r="187" spans="1:18" x14ac:dyDescent="0.25">
      <c r="A187" s="6" t="s">
        <v>342</v>
      </c>
      <c r="B187" s="6">
        <v>186</v>
      </c>
      <c r="C187" s="6" t="s">
        <v>343</v>
      </c>
      <c r="D187" s="7" t="s">
        <v>344</v>
      </c>
      <c r="E187" s="7" t="s">
        <v>344</v>
      </c>
      <c r="F187" s="7" t="s">
        <v>345</v>
      </c>
      <c r="G187" t="str">
        <f t="shared" si="6"/>
        <v>SECTION C</v>
      </c>
      <c r="H187" t="str">
        <f t="shared" si="7"/>
        <v>Industries alimentaires</v>
      </c>
      <c r="I187" t="str">
        <f t="shared" si="8"/>
        <v>Transformation et conservation de la viande et préparation de produits à base de viande</v>
      </c>
      <c r="J187" t="s">
        <v>1058</v>
      </c>
      <c r="L187" t="s">
        <v>23</v>
      </c>
      <c r="M187" t="s">
        <v>32680</v>
      </c>
      <c r="N187" t="s">
        <v>37470</v>
      </c>
      <c r="O187" s="76" t="s">
        <v>4356</v>
      </c>
      <c r="P187" s="82">
        <v>739</v>
      </c>
      <c r="Q187" s="82" t="s">
        <v>72808</v>
      </c>
      <c r="R187"/>
    </row>
    <row r="188" spans="1:18" x14ac:dyDescent="0.25">
      <c r="A188" s="6" t="s">
        <v>346</v>
      </c>
      <c r="B188" s="6">
        <v>187</v>
      </c>
      <c r="C188" s="6" t="s">
        <v>347</v>
      </c>
      <c r="D188" s="7" t="s">
        <v>348</v>
      </c>
      <c r="E188" s="7" t="s">
        <v>348</v>
      </c>
      <c r="F188" s="7" t="s">
        <v>348</v>
      </c>
      <c r="G188" t="str">
        <f t="shared" si="6"/>
        <v>SECTION C</v>
      </c>
      <c r="H188" t="str">
        <f t="shared" si="7"/>
        <v>Industries alimentaires</v>
      </c>
      <c r="I188" t="str">
        <f t="shared" si="8"/>
        <v>Transformation et conservation de la viande et préparation de produits à base de viande</v>
      </c>
      <c r="J188" t="s">
        <v>1062</v>
      </c>
      <c r="L188" t="s">
        <v>23</v>
      </c>
      <c r="M188" t="s">
        <v>10895</v>
      </c>
      <c r="N188" t="s">
        <v>37471</v>
      </c>
      <c r="O188" s="76" t="s">
        <v>4366</v>
      </c>
      <c r="P188" s="82">
        <v>227</v>
      </c>
      <c r="Q188" s="82" t="s">
        <v>72809</v>
      </c>
      <c r="R188"/>
    </row>
    <row r="189" spans="1:18" x14ac:dyDescent="0.25">
      <c r="A189" s="10"/>
      <c r="B189" s="10">
        <v>188</v>
      </c>
      <c r="C189" s="10"/>
      <c r="D189" s="11"/>
      <c r="E189" s="11"/>
      <c r="F189" s="11"/>
      <c r="G189" t="str">
        <f t="shared" si="6"/>
        <v>SECTION C</v>
      </c>
      <c r="H189" t="str">
        <f t="shared" si="7"/>
        <v>Industries alimentaires</v>
      </c>
      <c r="I189" t="str">
        <f t="shared" si="8"/>
        <v>Transformation et conservation de la viande et préparation de produits à base de viande</v>
      </c>
      <c r="J189" t="s">
        <v>1066</v>
      </c>
      <c r="L189" t="s">
        <v>23</v>
      </c>
      <c r="M189" t="s">
        <v>6359</v>
      </c>
      <c r="N189" t="s">
        <v>37472</v>
      </c>
      <c r="O189" s="76" t="s">
        <v>4356</v>
      </c>
      <c r="P189" s="82">
        <v>1405</v>
      </c>
      <c r="Q189" s="82" t="s">
        <v>72810</v>
      </c>
      <c r="R189"/>
    </row>
    <row r="190" spans="1:18" ht="25.5" x14ac:dyDescent="0.25">
      <c r="A190" s="8"/>
      <c r="B190" s="8">
        <v>189</v>
      </c>
      <c r="C190" s="8" t="s">
        <v>349</v>
      </c>
      <c r="D190" s="9" t="s">
        <v>350</v>
      </c>
      <c r="E190" s="9" t="s">
        <v>351</v>
      </c>
      <c r="F190" s="9" t="s">
        <v>352</v>
      </c>
      <c r="G190" t="str">
        <f t="shared" si="6"/>
        <v>SECTION C</v>
      </c>
      <c r="H190" t="str">
        <f t="shared" si="7"/>
        <v>Industries alimentaires</v>
      </c>
      <c r="I190" t="str">
        <f t="shared" si="8"/>
        <v>Transformation et conservation de poisson, de crustacés et de mollusques</v>
      </c>
      <c r="J190" t="s">
        <v>1070</v>
      </c>
      <c r="L190" t="s">
        <v>23</v>
      </c>
      <c r="M190" t="s">
        <v>32693</v>
      </c>
      <c r="N190" t="s">
        <v>37473</v>
      </c>
      <c r="O190" s="76" t="s">
        <v>4356</v>
      </c>
      <c r="P190" s="82">
        <v>639</v>
      </c>
      <c r="Q190" s="82" t="s">
        <v>72855</v>
      </c>
      <c r="R190"/>
    </row>
    <row r="191" spans="1:18" ht="25.5" x14ac:dyDescent="0.25">
      <c r="A191" s="14"/>
      <c r="B191" s="14">
        <v>190</v>
      </c>
      <c r="C191" s="14" t="s">
        <v>353</v>
      </c>
      <c r="D191" s="15" t="s">
        <v>350</v>
      </c>
      <c r="E191" s="15" t="s">
        <v>351</v>
      </c>
      <c r="F191" s="15" t="s">
        <v>352</v>
      </c>
      <c r="G191" t="str">
        <f t="shared" si="6"/>
        <v>SECTION C</v>
      </c>
      <c r="H191" t="str">
        <f t="shared" si="7"/>
        <v>Industries alimentaires</v>
      </c>
      <c r="I191" t="str">
        <f t="shared" si="8"/>
        <v>Transformation et conservation de poisson, de crustacés et de mollusques</v>
      </c>
      <c r="J191" t="s">
        <v>1075</v>
      </c>
      <c r="L191" t="s">
        <v>23</v>
      </c>
      <c r="M191" t="s">
        <v>6360</v>
      </c>
      <c r="N191" t="s">
        <v>37474</v>
      </c>
      <c r="O191" s="76" t="s">
        <v>4356</v>
      </c>
      <c r="P191" s="82">
        <v>735</v>
      </c>
      <c r="Q191" s="82" t="s">
        <v>72811</v>
      </c>
      <c r="R191"/>
    </row>
    <row r="192" spans="1:18" ht="25.5" x14ac:dyDescent="0.25">
      <c r="A192" s="6" t="s">
        <v>354</v>
      </c>
      <c r="B192" s="6">
        <v>191</v>
      </c>
      <c r="C192" s="6" t="s">
        <v>355</v>
      </c>
      <c r="D192" s="7" t="s">
        <v>350</v>
      </c>
      <c r="E192" s="7" t="s">
        <v>351</v>
      </c>
      <c r="F192" s="7" t="s">
        <v>352</v>
      </c>
      <c r="G192" t="str">
        <f t="shared" si="6"/>
        <v>SECTION C</v>
      </c>
      <c r="H192" t="str">
        <f t="shared" si="7"/>
        <v>Industries alimentaires</v>
      </c>
      <c r="I192" t="str">
        <f t="shared" si="8"/>
        <v>Transformation et conservation de poisson, de crustacés et de mollusques</v>
      </c>
      <c r="J192" t="s">
        <v>1082</v>
      </c>
      <c r="L192" t="s">
        <v>23</v>
      </c>
      <c r="M192" t="s">
        <v>13046</v>
      </c>
      <c r="N192" t="s">
        <v>37475</v>
      </c>
      <c r="O192" s="76" t="s">
        <v>4356</v>
      </c>
      <c r="P192" s="82">
        <v>1303</v>
      </c>
      <c r="Q192" s="82" t="s">
        <v>72812</v>
      </c>
      <c r="R192"/>
    </row>
    <row r="193" spans="1:18" x14ac:dyDescent="0.25">
      <c r="A193" s="10"/>
      <c r="B193" s="10">
        <v>192</v>
      </c>
      <c r="C193" s="10"/>
      <c r="D193" s="11"/>
      <c r="E193" s="11"/>
      <c r="F193" s="11"/>
      <c r="G193" t="str">
        <f t="shared" si="6"/>
        <v>SECTION C</v>
      </c>
      <c r="H193" t="str">
        <f t="shared" si="7"/>
        <v>Industries alimentaires</v>
      </c>
      <c r="I193" t="str">
        <f t="shared" si="8"/>
        <v>Transformation et conservation de poisson, de crustacés et de mollusques</v>
      </c>
      <c r="J193" t="s">
        <v>1090</v>
      </c>
      <c r="L193" t="s">
        <v>23</v>
      </c>
      <c r="M193" t="s">
        <v>23770</v>
      </c>
      <c r="N193" t="s">
        <v>37476</v>
      </c>
      <c r="O193" s="76" t="s">
        <v>4366</v>
      </c>
      <c r="P193" s="82">
        <v>152</v>
      </c>
      <c r="Q193" s="82" t="s">
        <v>72813</v>
      </c>
      <c r="R193"/>
    </row>
    <row r="194" spans="1:18" x14ac:dyDescent="0.25">
      <c r="A194" s="8"/>
      <c r="B194" s="8">
        <v>193</v>
      </c>
      <c r="C194" s="8" t="s">
        <v>356</v>
      </c>
      <c r="D194" s="9" t="s">
        <v>357</v>
      </c>
      <c r="E194" s="9" t="s">
        <v>357</v>
      </c>
      <c r="F194" s="9" t="s">
        <v>358</v>
      </c>
      <c r="G194" t="str">
        <f t="shared" si="6"/>
        <v>SECTION C</v>
      </c>
      <c r="H194" t="str">
        <f t="shared" si="7"/>
        <v>Industries alimentaires</v>
      </c>
      <c r="I194" t="str">
        <f t="shared" si="8"/>
        <v>Transformation et conservation de fruits et légumes</v>
      </c>
      <c r="J194" t="s">
        <v>1095</v>
      </c>
      <c r="L194" t="s">
        <v>23</v>
      </c>
      <c r="M194" t="s">
        <v>6361</v>
      </c>
      <c r="N194" t="s">
        <v>37477</v>
      </c>
      <c r="O194" s="76" t="s">
        <v>4356</v>
      </c>
      <c r="P194" s="82">
        <v>889</v>
      </c>
      <c r="Q194" s="82" t="s">
        <v>72815</v>
      </c>
      <c r="R194"/>
    </row>
    <row r="195" spans="1:18" x14ac:dyDescent="0.25">
      <c r="A195" s="14"/>
      <c r="B195" s="14">
        <v>194</v>
      </c>
      <c r="C195" s="14" t="s">
        <v>359</v>
      </c>
      <c r="D195" s="15" t="s">
        <v>360</v>
      </c>
      <c r="E195" s="15" t="s">
        <v>360</v>
      </c>
      <c r="F195" s="15" t="s">
        <v>361</v>
      </c>
      <c r="G195" t="str">
        <f t="shared" si="6"/>
        <v>SECTION C</v>
      </c>
      <c r="H195" t="str">
        <f t="shared" si="7"/>
        <v>Industries alimentaires</v>
      </c>
      <c r="I195" t="str">
        <f t="shared" si="8"/>
        <v>Transformation et conservation de fruits et légumes</v>
      </c>
      <c r="J195" t="s">
        <v>1102</v>
      </c>
      <c r="L195" t="s">
        <v>23</v>
      </c>
      <c r="M195" t="s">
        <v>6362</v>
      </c>
      <c r="N195" t="s">
        <v>37478</v>
      </c>
      <c r="O195" s="76" t="s">
        <v>4366</v>
      </c>
      <c r="P195" s="82">
        <v>168</v>
      </c>
      <c r="Q195" s="82" t="s">
        <v>72816</v>
      </c>
      <c r="R195"/>
    </row>
    <row r="196" spans="1:18" x14ac:dyDescent="0.25">
      <c r="A196" s="6" t="s">
        <v>362</v>
      </c>
      <c r="B196" s="6">
        <v>195</v>
      </c>
      <c r="C196" s="6" t="s">
        <v>363</v>
      </c>
      <c r="D196" s="7" t="s">
        <v>360</v>
      </c>
      <c r="E196" s="7" t="s">
        <v>360</v>
      </c>
      <c r="F196" s="7" t="s">
        <v>361</v>
      </c>
      <c r="G196" t="str">
        <f t="shared" ref="G196:G259" si="9">IF(LEFT(C196,7)="SECTION",C196,G195)</f>
        <v>SECTION C</v>
      </c>
      <c r="H196" t="str">
        <f t="shared" si="7"/>
        <v>Industries alimentaires</v>
      </c>
      <c r="I196" t="str">
        <f t="shared" si="8"/>
        <v>Transformation et conservation de fruits et légumes</v>
      </c>
      <c r="J196" t="s">
        <v>1109</v>
      </c>
      <c r="L196" t="s">
        <v>23</v>
      </c>
      <c r="M196" t="s">
        <v>6363</v>
      </c>
      <c r="N196" t="s">
        <v>37479</v>
      </c>
      <c r="O196" s="76" t="s">
        <v>4374</v>
      </c>
      <c r="P196" s="82">
        <v>3146</v>
      </c>
      <c r="Q196" s="82" t="s">
        <v>72645</v>
      </c>
      <c r="R196"/>
    </row>
    <row r="197" spans="1:18" x14ac:dyDescent="0.25">
      <c r="A197" s="14"/>
      <c r="B197" s="14">
        <v>196</v>
      </c>
      <c r="C197" s="14" t="s">
        <v>364</v>
      </c>
      <c r="D197" s="15" t="s">
        <v>365</v>
      </c>
      <c r="E197" s="15" t="s">
        <v>365</v>
      </c>
      <c r="F197" s="15" t="s">
        <v>365</v>
      </c>
      <c r="G197" t="str">
        <f t="shared" si="9"/>
        <v>SECTION C</v>
      </c>
      <c r="H197" t="str">
        <f t="shared" si="7"/>
        <v>Industries alimentaires</v>
      </c>
      <c r="I197" t="str">
        <f t="shared" si="8"/>
        <v>Transformation et conservation de fruits et légumes</v>
      </c>
      <c r="J197" t="s">
        <v>1117</v>
      </c>
      <c r="L197" t="s">
        <v>23</v>
      </c>
      <c r="M197" t="s">
        <v>32681</v>
      </c>
      <c r="N197" t="s">
        <v>37480</v>
      </c>
      <c r="O197" s="76" t="s">
        <v>4356</v>
      </c>
      <c r="P197" s="82">
        <v>384</v>
      </c>
      <c r="Q197" s="82" t="s">
        <v>72817</v>
      </c>
      <c r="R197"/>
    </row>
    <row r="198" spans="1:18" x14ac:dyDescent="0.25">
      <c r="A198" s="6" t="s">
        <v>366</v>
      </c>
      <c r="B198" s="6">
        <v>197</v>
      </c>
      <c r="C198" s="6" t="s">
        <v>367</v>
      </c>
      <c r="D198" s="7" t="s">
        <v>365</v>
      </c>
      <c r="E198" s="7" t="s">
        <v>365</v>
      </c>
      <c r="F198" s="7" t="s">
        <v>365</v>
      </c>
      <c r="G198" t="str">
        <f t="shared" si="9"/>
        <v>SECTION C</v>
      </c>
      <c r="H198" t="str">
        <f t="shared" ref="H198:H261" si="10">IF(LEN(C198)=2,D198,H197)</f>
        <v>Industries alimentaires</v>
      </c>
      <c r="I198" t="str">
        <f t="shared" si="8"/>
        <v>Transformation et conservation de fruits et légumes</v>
      </c>
      <c r="J198" t="s">
        <v>1121</v>
      </c>
      <c r="L198" t="s">
        <v>23</v>
      </c>
      <c r="M198" t="s">
        <v>10900</v>
      </c>
      <c r="N198" t="s">
        <v>37481</v>
      </c>
      <c r="O198" s="76" t="s">
        <v>4356</v>
      </c>
      <c r="P198" s="82">
        <v>644</v>
      </c>
      <c r="Q198" s="82" t="s">
        <v>72818</v>
      </c>
      <c r="R198"/>
    </row>
    <row r="199" spans="1:18" x14ac:dyDescent="0.25">
      <c r="A199" s="14"/>
      <c r="B199" s="14">
        <v>198</v>
      </c>
      <c r="C199" s="14" t="s">
        <v>368</v>
      </c>
      <c r="D199" s="21" t="s">
        <v>369</v>
      </c>
      <c r="E199" s="21" t="s">
        <v>369</v>
      </c>
      <c r="F199" s="21" t="s">
        <v>370</v>
      </c>
      <c r="G199" t="str">
        <f t="shared" si="9"/>
        <v>SECTION C</v>
      </c>
      <c r="H199" t="str">
        <f t="shared" si="10"/>
        <v>Industries alimentaires</v>
      </c>
      <c r="I199" t="str">
        <f t="shared" si="8"/>
        <v>Transformation et conservation de fruits et légumes</v>
      </c>
      <c r="J199" t="s">
        <v>1125</v>
      </c>
      <c r="L199" t="s">
        <v>23</v>
      </c>
      <c r="M199" t="s">
        <v>23771</v>
      </c>
      <c r="N199" t="s">
        <v>37482</v>
      </c>
      <c r="O199" s="76" t="s">
        <v>4356</v>
      </c>
      <c r="P199" s="82">
        <v>635</v>
      </c>
      <c r="Q199" s="82" t="s">
        <v>72819</v>
      </c>
      <c r="R199"/>
    </row>
    <row r="200" spans="1:18" x14ac:dyDescent="0.25">
      <c r="A200" s="6" t="s">
        <v>371</v>
      </c>
      <c r="B200" s="6">
        <v>199</v>
      </c>
      <c r="C200" s="6" t="s">
        <v>372</v>
      </c>
      <c r="D200" s="7" t="s">
        <v>373</v>
      </c>
      <c r="E200" s="7" t="s">
        <v>373</v>
      </c>
      <c r="F200" s="7" t="s">
        <v>374</v>
      </c>
      <c r="G200" t="str">
        <f t="shared" si="9"/>
        <v>SECTION C</v>
      </c>
      <c r="H200" t="str">
        <f t="shared" si="10"/>
        <v>Industries alimentaires</v>
      </c>
      <c r="I200" t="str">
        <f t="shared" ref="I200:I263" si="11">IF(LEN(C200)=4,D200,I199)</f>
        <v>Transformation et conservation de fruits et légumes</v>
      </c>
      <c r="J200" t="s">
        <v>1129</v>
      </c>
      <c r="L200" t="s">
        <v>23</v>
      </c>
      <c r="M200" t="s">
        <v>32682</v>
      </c>
      <c r="N200" t="s">
        <v>37483</v>
      </c>
      <c r="O200" s="76" t="s">
        <v>4356</v>
      </c>
      <c r="P200" s="82">
        <v>1216</v>
      </c>
      <c r="Q200" s="82" t="s">
        <v>72820</v>
      </c>
      <c r="R200"/>
    </row>
    <row r="201" spans="1:18" x14ac:dyDescent="0.25">
      <c r="A201" s="6" t="s">
        <v>375</v>
      </c>
      <c r="B201" s="6">
        <v>200</v>
      </c>
      <c r="C201" s="6" t="s">
        <v>376</v>
      </c>
      <c r="D201" s="7" t="s">
        <v>377</v>
      </c>
      <c r="E201" s="7" t="s">
        <v>377</v>
      </c>
      <c r="F201" s="7" t="s">
        <v>377</v>
      </c>
      <c r="G201" t="str">
        <f t="shared" si="9"/>
        <v>SECTION C</v>
      </c>
      <c r="H201" t="str">
        <f t="shared" si="10"/>
        <v>Industries alimentaires</v>
      </c>
      <c r="I201" t="str">
        <f t="shared" si="11"/>
        <v>Transformation et conservation de fruits et légumes</v>
      </c>
      <c r="J201" t="s">
        <v>1136</v>
      </c>
      <c r="L201" t="s">
        <v>23</v>
      </c>
      <c r="M201" t="s">
        <v>32683</v>
      </c>
      <c r="N201" t="s">
        <v>37484</v>
      </c>
      <c r="O201" s="76" t="s">
        <v>4356</v>
      </c>
      <c r="P201" s="82">
        <v>313</v>
      </c>
      <c r="Q201" s="82" t="s">
        <v>72821</v>
      </c>
      <c r="R201"/>
    </row>
    <row r="202" spans="1:18" x14ac:dyDescent="0.25">
      <c r="A202" s="10"/>
      <c r="B202" s="10">
        <v>201</v>
      </c>
      <c r="C202" s="10"/>
      <c r="D202" s="11"/>
      <c r="E202" s="11"/>
      <c r="F202" s="11"/>
      <c r="G202" t="str">
        <f t="shared" si="9"/>
        <v>SECTION C</v>
      </c>
      <c r="H202" t="str">
        <f t="shared" si="10"/>
        <v>Industries alimentaires</v>
      </c>
      <c r="I202" t="str">
        <f t="shared" si="11"/>
        <v>Transformation et conservation de fruits et légumes</v>
      </c>
      <c r="J202" t="s">
        <v>1140</v>
      </c>
      <c r="L202" t="s">
        <v>23</v>
      </c>
      <c r="M202" t="s">
        <v>6364</v>
      </c>
      <c r="N202" t="s">
        <v>37485</v>
      </c>
      <c r="O202" s="76" t="s">
        <v>4356</v>
      </c>
      <c r="P202" s="82">
        <v>1963</v>
      </c>
      <c r="Q202" s="82" t="s">
        <v>72822</v>
      </c>
      <c r="R202"/>
    </row>
    <row r="203" spans="1:18" x14ac:dyDescent="0.25">
      <c r="A203" s="8"/>
      <c r="B203" s="8">
        <v>202</v>
      </c>
      <c r="C203" s="8" t="s">
        <v>378</v>
      </c>
      <c r="D203" s="9" t="s">
        <v>379</v>
      </c>
      <c r="E203" s="9" t="s">
        <v>379</v>
      </c>
      <c r="F203" s="9" t="s">
        <v>380</v>
      </c>
      <c r="G203" t="str">
        <f t="shared" si="9"/>
        <v>SECTION C</v>
      </c>
      <c r="H203" t="str">
        <f t="shared" si="10"/>
        <v>Industries alimentaires</v>
      </c>
      <c r="I203" t="str">
        <f t="shared" si="11"/>
        <v>Fabrication d’huiles et graisses végétales et animales</v>
      </c>
      <c r="J203" t="s">
        <v>1145</v>
      </c>
      <c r="L203" t="s">
        <v>23</v>
      </c>
      <c r="M203" t="s">
        <v>10902</v>
      </c>
      <c r="N203" t="s">
        <v>37486</v>
      </c>
      <c r="O203" s="76" t="s">
        <v>4356</v>
      </c>
      <c r="P203" s="82">
        <v>2244</v>
      </c>
      <c r="Q203" s="82" t="s">
        <v>72823</v>
      </c>
      <c r="R203"/>
    </row>
    <row r="204" spans="1:18" x14ac:dyDescent="0.25">
      <c r="A204" s="14"/>
      <c r="B204" s="14">
        <v>203</v>
      </c>
      <c r="C204" s="14" t="s">
        <v>381</v>
      </c>
      <c r="D204" s="15" t="s">
        <v>382</v>
      </c>
      <c r="E204" s="15" t="s">
        <v>382</v>
      </c>
      <c r="F204" s="15" t="s">
        <v>382</v>
      </c>
      <c r="G204" t="str">
        <f t="shared" si="9"/>
        <v>SECTION C</v>
      </c>
      <c r="H204" t="str">
        <f t="shared" si="10"/>
        <v>Industries alimentaires</v>
      </c>
      <c r="I204" t="str">
        <f t="shared" si="11"/>
        <v>Fabrication d’huiles et graisses végétales et animales</v>
      </c>
      <c r="J204" t="s">
        <v>1149</v>
      </c>
      <c r="L204" t="s">
        <v>23</v>
      </c>
      <c r="M204" t="s">
        <v>13049</v>
      </c>
      <c r="N204" t="s">
        <v>37487</v>
      </c>
      <c r="O204" s="76" t="s">
        <v>4366</v>
      </c>
      <c r="P204" s="82">
        <v>131</v>
      </c>
      <c r="Q204" s="82" t="s">
        <v>72824</v>
      </c>
      <c r="R204"/>
    </row>
    <row r="205" spans="1:18" x14ac:dyDescent="0.25">
      <c r="A205" s="6" t="s">
        <v>383</v>
      </c>
      <c r="B205" s="6">
        <v>204</v>
      </c>
      <c r="C205" s="6" t="s">
        <v>384</v>
      </c>
      <c r="D205" s="7" t="s">
        <v>385</v>
      </c>
      <c r="E205" s="7" t="s">
        <v>385</v>
      </c>
      <c r="F205" s="7" t="s">
        <v>385</v>
      </c>
      <c r="G205" t="str">
        <f t="shared" si="9"/>
        <v>SECTION C</v>
      </c>
      <c r="H205" t="str">
        <f t="shared" si="10"/>
        <v>Industries alimentaires</v>
      </c>
      <c r="I205" t="str">
        <f t="shared" si="11"/>
        <v>Fabrication d’huiles et graisses végétales et animales</v>
      </c>
      <c r="J205" t="s">
        <v>1154</v>
      </c>
      <c r="L205" t="s">
        <v>23</v>
      </c>
      <c r="M205" t="s">
        <v>13051</v>
      </c>
      <c r="N205" t="s">
        <v>37488</v>
      </c>
      <c r="O205" s="76" t="s">
        <v>4366</v>
      </c>
      <c r="P205" s="82">
        <v>172</v>
      </c>
      <c r="Q205" s="82" t="s">
        <v>72825</v>
      </c>
      <c r="R205"/>
    </row>
    <row r="206" spans="1:18" x14ac:dyDescent="0.25">
      <c r="A206" s="6" t="s">
        <v>386</v>
      </c>
      <c r="B206" s="6">
        <v>205</v>
      </c>
      <c r="C206" s="6" t="s">
        <v>387</v>
      </c>
      <c r="D206" s="7" t="s">
        <v>388</v>
      </c>
      <c r="E206" s="7" t="s">
        <v>388</v>
      </c>
      <c r="F206" s="7" t="s">
        <v>389</v>
      </c>
      <c r="G206" t="str">
        <f t="shared" si="9"/>
        <v>SECTION C</v>
      </c>
      <c r="H206" t="str">
        <f t="shared" si="10"/>
        <v>Industries alimentaires</v>
      </c>
      <c r="I206" t="str">
        <f t="shared" si="11"/>
        <v>Fabrication d’huiles et graisses végétales et animales</v>
      </c>
      <c r="J206" t="s">
        <v>1159</v>
      </c>
      <c r="L206" t="s">
        <v>23</v>
      </c>
      <c r="M206" t="s">
        <v>23772</v>
      </c>
      <c r="N206" t="s">
        <v>37489</v>
      </c>
      <c r="O206" s="76" t="s">
        <v>4356</v>
      </c>
      <c r="P206" s="82">
        <v>1112</v>
      </c>
      <c r="Q206" s="82" t="s">
        <v>72826</v>
      </c>
      <c r="R206"/>
    </row>
    <row r="207" spans="1:18" x14ac:dyDescent="0.25">
      <c r="A207" s="14"/>
      <c r="B207" s="14">
        <v>206</v>
      </c>
      <c r="C207" s="14" t="s">
        <v>390</v>
      </c>
      <c r="D207" s="15" t="s">
        <v>391</v>
      </c>
      <c r="E207" s="15" t="s">
        <v>391</v>
      </c>
      <c r="F207" s="15" t="s">
        <v>392</v>
      </c>
      <c r="G207" t="str">
        <f t="shared" si="9"/>
        <v>SECTION C</v>
      </c>
      <c r="H207" t="str">
        <f t="shared" si="10"/>
        <v>Industries alimentaires</v>
      </c>
      <c r="I207" t="str">
        <f t="shared" si="11"/>
        <v>Fabrication d’huiles et graisses végétales et animales</v>
      </c>
      <c r="J207" t="s">
        <v>1165</v>
      </c>
      <c r="L207" t="s">
        <v>23</v>
      </c>
      <c r="M207" t="s">
        <v>32684</v>
      </c>
      <c r="N207" t="s">
        <v>37490</v>
      </c>
      <c r="O207" s="76" t="s">
        <v>4356</v>
      </c>
      <c r="P207" s="82">
        <v>991</v>
      </c>
      <c r="Q207" s="82" t="s">
        <v>72827</v>
      </c>
      <c r="R207"/>
    </row>
    <row r="208" spans="1:18" x14ac:dyDescent="0.25">
      <c r="A208" s="6" t="s">
        <v>393</v>
      </c>
      <c r="B208" s="6">
        <v>207</v>
      </c>
      <c r="C208" s="6" t="s">
        <v>394</v>
      </c>
      <c r="D208" s="7" t="s">
        <v>391</v>
      </c>
      <c r="E208" s="7" t="s">
        <v>391</v>
      </c>
      <c r="F208" s="7" t="s">
        <v>392</v>
      </c>
      <c r="G208" t="str">
        <f t="shared" si="9"/>
        <v>SECTION C</v>
      </c>
      <c r="H208" t="str">
        <f t="shared" si="10"/>
        <v>Industries alimentaires</v>
      </c>
      <c r="I208" t="str">
        <f t="shared" si="11"/>
        <v>Fabrication d’huiles et graisses végétales et animales</v>
      </c>
      <c r="J208" t="s">
        <v>1169</v>
      </c>
      <c r="L208" t="s">
        <v>23</v>
      </c>
      <c r="M208" t="s">
        <v>32685</v>
      </c>
      <c r="N208" t="s">
        <v>37491</v>
      </c>
      <c r="O208" s="76" t="s">
        <v>4356</v>
      </c>
      <c r="P208" s="82">
        <v>1654</v>
      </c>
      <c r="Q208" s="82" t="s">
        <v>72828</v>
      </c>
      <c r="R208"/>
    </row>
    <row r="209" spans="1:18" x14ac:dyDescent="0.25">
      <c r="A209" s="10"/>
      <c r="B209" s="10">
        <v>208</v>
      </c>
      <c r="C209" s="10"/>
      <c r="D209" s="11"/>
      <c r="E209" s="11"/>
      <c r="F209" s="11"/>
      <c r="G209" t="str">
        <f t="shared" si="9"/>
        <v>SECTION C</v>
      </c>
      <c r="H209" t="str">
        <f t="shared" si="10"/>
        <v>Industries alimentaires</v>
      </c>
      <c r="I209" t="str">
        <f t="shared" si="11"/>
        <v>Fabrication d’huiles et graisses végétales et animales</v>
      </c>
      <c r="J209" t="s">
        <v>1173</v>
      </c>
      <c r="L209" t="s">
        <v>23</v>
      </c>
      <c r="M209" t="s">
        <v>13052</v>
      </c>
      <c r="N209" t="s">
        <v>37492</v>
      </c>
      <c r="O209" s="76" t="s">
        <v>4374</v>
      </c>
      <c r="P209" s="82">
        <v>2590</v>
      </c>
      <c r="Q209" s="82" t="s">
        <v>72645</v>
      </c>
      <c r="R209"/>
    </row>
    <row r="210" spans="1:18" x14ac:dyDescent="0.25">
      <c r="A210" s="8"/>
      <c r="B210" s="8">
        <v>209</v>
      </c>
      <c r="C210" s="8" t="s">
        <v>395</v>
      </c>
      <c r="D210" s="9" t="s">
        <v>396</v>
      </c>
      <c r="E210" s="9" t="s">
        <v>396</v>
      </c>
      <c r="F210" s="9" t="s">
        <v>396</v>
      </c>
      <c r="G210" t="str">
        <f t="shared" si="9"/>
        <v>SECTION C</v>
      </c>
      <c r="H210" t="str">
        <f t="shared" si="10"/>
        <v>Industries alimentaires</v>
      </c>
      <c r="I210" t="str">
        <f t="shared" si="11"/>
        <v>Fabrication de produits laitiers</v>
      </c>
      <c r="J210" t="s">
        <v>1177</v>
      </c>
      <c r="L210" t="s">
        <v>23</v>
      </c>
      <c r="M210" t="s">
        <v>10904</v>
      </c>
      <c r="N210" t="s">
        <v>37493</v>
      </c>
      <c r="O210" s="76" t="s">
        <v>4356</v>
      </c>
      <c r="P210" s="82">
        <v>614</v>
      </c>
      <c r="Q210" s="82" t="s">
        <v>72829</v>
      </c>
      <c r="R210"/>
    </row>
    <row r="211" spans="1:18" x14ac:dyDescent="0.25">
      <c r="A211" s="14"/>
      <c r="B211" s="14">
        <v>210</v>
      </c>
      <c r="C211" s="14" t="s">
        <v>397</v>
      </c>
      <c r="D211" s="15" t="s">
        <v>398</v>
      </c>
      <c r="E211" s="15" t="s">
        <v>398</v>
      </c>
      <c r="F211" s="15" t="s">
        <v>399</v>
      </c>
      <c r="G211" t="str">
        <f t="shared" si="9"/>
        <v>SECTION C</v>
      </c>
      <c r="H211" t="str">
        <f t="shared" si="10"/>
        <v>Industries alimentaires</v>
      </c>
      <c r="I211" t="str">
        <f t="shared" si="11"/>
        <v>Fabrication de produits laitiers</v>
      </c>
      <c r="J211" t="s">
        <v>1189</v>
      </c>
      <c r="L211" t="s">
        <v>23</v>
      </c>
      <c r="M211" t="s">
        <v>6365</v>
      </c>
      <c r="N211" t="s">
        <v>37494</v>
      </c>
      <c r="O211" s="76" t="s">
        <v>4366</v>
      </c>
      <c r="P211" s="82">
        <v>641</v>
      </c>
      <c r="Q211" s="82" t="s">
        <v>72830</v>
      </c>
      <c r="R211"/>
    </row>
    <row r="212" spans="1:18" x14ac:dyDescent="0.25">
      <c r="A212" s="6" t="s">
        <v>400</v>
      </c>
      <c r="B212" s="6">
        <v>211</v>
      </c>
      <c r="C212" s="6" t="s">
        <v>401</v>
      </c>
      <c r="D212" s="7" t="s">
        <v>402</v>
      </c>
      <c r="E212" s="7" t="s">
        <v>402</v>
      </c>
      <c r="F212" s="7" t="s">
        <v>403</v>
      </c>
      <c r="G212" t="str">
        <f t="shared" si="9"/>
        <v>SECTION C</v>
      </c>
      <c r="H212" t="str">
        <f t="shared" si="10"/>
        <v>Industries alimentaires</v>
      </c>
      <c r="I212" t="str">
        <f t="shared" si="11"/>
        <v>Fabrication de produits laitiers</v>
      </c>
      <c r="J212" t="s">
        <v>1194</v>
      </c>
      <c r="L212" t="s">
        <v>23</v>
      </c>
      <c r="M212" t="s">
        <v>13054</v>
      </c>
      <c r="N212" t="s">
        <v>37495</v>
      </c>
      <c r="O212" s="76" t="s">
        <v>4356</v>
      </c>
      <c r="P212" s="82">
        <v>1335</v>
      </c>
      <c r="Q212" s="82" t="s">
        <v>72831</v>
      </c>
      <c r="R212"/>
    </row>
    <row r="213" spans="1:18" x14ac:dyDescent="0.25">
      <c r="A213" s="6" t="s">
        <v>404</v>
      </c>
      <c r="B213" s="6">
        <v>212</v>
      </c>
      <c r="C213" s="6" t="s">
        <v>405</v>
      </c>
      <c r="D213" s="7" t="s">
        <v>406</v>
      </c>
      <c r="E213" s="7" t="s">
        <v>406</v>
      </c>
      <c r="F213" s="7" t="s">
        <v>406</v>
      </c>
      <c r="G213" t="str">
        <f t="shared" si="9"/>
        <v>SECTION C</v>
      </c>
      <c r="H213" t="str">
        <f t="shared" si="10"/>
        <v>Industries alimentaires</v>
      </c>
      <c r="I213" t="str">
        <f t="shared" si="11"/>
        <v>Fabrication de produits laitiers</v>
      </c>
      <c r="J213" t="s">
        <v>1203</v>
      </c>
      <c r="L213" t="s">
        <v>23</v>
      </c>
      <c r="M213" t="s">
        <v>32686</v>
      </c>
      <c r="N213" t="s">
        <v>37496</v>
      </c>
      <c r="O213" s="76" t="s">
        <v>4366</v>
      </c>
      <c r="P213" s="82">
        <v>130</v>
      </c>
      <c r="Q213" s="82" t="s">
        <v>72832</v>
      </c>
      <c r="R213"/>
    </row>
    <row r="214" spans="1:18" x14ac:dyDescent="0.25">
      <c r="A214" s="6" t="s">
        <v>407</v>
      </c>
      <c r="B214" s="6">
        <v>213</v>
      </c>
      <c r="C214" s="6" t="s">
        <v>408</v>
      </c>
      <c r="D214" s="7" t="s">
        <v>409</v>
      </c>
      <c r="E214" s="7" t="s">
        <v>409</v>
      </c>
      <c r="F214" s="7" t="s">
        <v>409</v>
      </c>
      <c r="G214" t="str">
        <f t="shared" si="9"/>
        <v>SECTION C</v>
      </c>
      <c r="H214" t="str">
        <f t="shared" si="10"/>
        <v>Industries alimentaires</v>
      </c>
      <c r="I214" t="str">
        <f t="shared" si="11"/>
        <v>Fabrication de produits laitiers</v>
      </c>
      <c r="J214" t="s">
        <v>1209</v>
      </c>
      <c r="L214" t="s">
        <v>23</v>
      </c>
      <c r="M214" t="s">
        <v>32687</v>
      </c>
      <c r="N214" t="s">
        <v>37497</v>
      </c>
      <c r="O214" s="76" t="s">
        <v>4356</v>
      </c>
      <c r="P214" s="82">
        <v>1224</v>
      </c>
      <c r="Q214" s="82" t="s">
        <v>72833</v>
      </c>
      <c r="R214"/>
    </row>
    <row r="215" spans="1:18" x14ac:dyDescent="0.25">
      <c r="A215" s="6" t="s">
        <v>410</v>
      </c>
      <c r="B215" s="6">
        <v>214</v>
      </c>
      <c r="C215" s="6" t="s">
        <v>411</v>
      </c>
      <c r="D215" s="7" t="s">
        <v>412</v>
      </c>
      <c r="E215" s="7" t="s">
        <v>412</v>
      </c>
      <c r="F215" s="7" t="s">
        <v>412</v>
      </c>
      <c r="G215" t="str">
        <f t="shared" si="9"/>
        <v>SECTION C</v>
      </c>
      <c r="H215" t="str">
        <f t="shared" si="10"/>
        <v>Industries alimentaires</v>
      </c>
      <c r="I215" t="str">
        <f t="shared" si="11"/>
        <v>Fabrication de produits laitiers</v>
      </c>
      <c r="J215" t="s">
        <v>1216</v>
      </c>
      <c r="L215" t="s">
        <v>23</v>
      </c>
      <c r="M215" t="s">
        <v>32688</v>
      </c>
      <c r="N215" t="s">
        <v>37498</v>
      </c>
      <c r="O215" s="76" t="s">
        <v>4374</v>
      </c>
      <c r="P215" s="82">
        <v>7743</v>
      </c>
      <c r="Q215" s="82" t="s">
        <v>72645</v>
      </c>
      <c r="R215"/>
    </row>
    <row r="216" spans="1:18" x14ac:dyDescent="0.25">
      <c r="A216" s="14"/>
      <c r="B216" s="14">
        <v>215</v>
      </c>
      <c r="C216" s="14" t="s">
        <v>413</v>
      </c>
      <c r="D216" s="15" t="s">
        <v>414</v>
      </c>
      <c r="E216" s="15" t="s">
        <v>414</v>
      </c>
      <c r="F216" s="15" t="s">
        <v>414</v>
      </c>
      <c r="G216" t="str">
        <f t="shared" si="9"/>
        <v>SECTION C</v>
      </c>
      <c r="H216" t="str">
        <f t="shared" si="10"/>
        <v>Industries alimentaires</v>
      </c>
      <c r="I216" t="str">
        <f t="shared" si="11"/>
        <v>Fabrication de produits laitiers</v>
      </c>
      <c r="J216" t="s">
        <v>1221</v>
      </c>
      <c r="L216" t="s">
        <v>23</v>
      </c>
      <c r="M216" t="s">
        <v>23773</v>
      </c>
      <c r="N216" t="s">
        <v>37499</v>
      </c>
      <c r="O216" s="76" t="s">
        <v>4356</v>
      </c>
      <c r="P216" s="82">
        <v>2172</v>
      </c>
      <c r="Q216" s="82" t="s">
        <v>72835</v>
      </c>
      <c r="R216"/>
    </row>
    <row r="217" spans="1:18" x14ac:dyDescent="0.25">
      <c r="A217" s="6" t="s">
        <v>415</v>
      </c>
      <c r="B217" s="6">
        <v>216</v>
      </c>
      <c r="C217" s="6" t="s">
        <v>416</v>
      </c>
      <c r="D217" s="7" t="s">
        <v>414</v>
      </c>
      <c r="E217" s="7" t="s">
        <v>414</v>
      </c>
      <c r="F217" s="7" t="s">
        <v>414</v>
      </c>
      <c r="G217" t="str">
        <f t="shared" si="9"/>
        <v>SECTION C</v>
      </c>
      <c r="H217" t="str">
        <f t="shared" si="10"/>
        <v>Industries alimentaires</v>
      </c>
      <c r="I217" t="str">
        <f t="shared" si="11"/>
        <v>Fabrication de produits laitiers</v>
      </c>
      <c r="J217" t="s">
        <v>1228</v>
      </c>
      <c r="L217" t="s">
        <v>23</v>
      </c>
      <c r="M217" t="s">
        <v>10906</v>
      </c>
      <c r="N217" t="s">
        <v>37500</v>
      </c>
      <c r="O217" s="76" t="s">
        <v>4366</v>
      </c>
      <c r="P217" s="82">
        <v>341</v>
      </c>
      <c r="Q217" s="82" t="s">
        <v>72836</v>
      </c>
      <c r="R217"/>
    </row>
    <row r="218" spans="1:18" x14ac:dyDescent="0.25">
      <c r="A218" s="10"/>
      <c r="B218" s="10">
        <v>217</v>
      </c>
      <c r="C218" s="10"/>
      <c r="D218" s="11"/>
      <c r="E218" s="11"/>
      <c r="F218" s="11"/>
      <c r="G218" t="str">
        <f t="shared" si="9"/>
        <v>SECTION C</v>
      </c>
      <c r="H218" t="str">
        <f t="shared" si="10"/>
        <v>Industries alimentaires</v>
      </c>
      <c r="I218" t="str">
        <f t="shared" si="11"/>
        <v>Fabrication de produits laitiers</v>
      </c>
      <c r="J218" t="s">
        <v>1233</v>
      </c>
      <c r="L218" t="s">
        <v>23</v>
      </c>
      <c r="M218" t="s">
        <v>32689</v>
      </c>
      <c r="N218" t="s">
        <v>37501</v>
      </c>
      <c r="O218" s="76" t="s">
        <v>4356</v>
      </c>
      <c r="P218" s="82">
        <v>2100</v>
      </c>
      <c r="Q218" s="82" t="s">
        <v>72837</v>
      </c>
      <c r="R218"/>
    </row>
    <row r="219" spans="1:18" x14ac:dyDescent="0.25">
      <c r="A219" s="8"/>
      <c r="B219" s="8">
        <v>218</v>
      </c>
      <c r="C219" s="8" t="s">
        <v>417</v>
      </c>
      <c r="D219" s="9" t="s">
        <v>418</v>
      </c>
      <c r="E219" s="9" t="s">
        <v>418</v>
      </c>
      <c r="F219" s="9" t="s">
        <v>419</v>
      </c>
      <c r="G219" t="str">
        <f t="shared" si="9"/>
        <v>SECTION C</v>
      </c>
      <c r="H219" t="str">
        <f t="shared" si="10"/>
        <v>Industries alimentaires</v>
      </c>
      <c r="I219" t="str">
        <f t="shared" si="11"/>
        <v>Travail des grains ; fabrication de produits amylacés</v>
      </c>
      <c r="J219" t="s">
        <v>1242</v>
      </c>
      <c r="L219" t="s">
        <v>23</v>
      </c>
      <c r="M219" t="s">
        <v>13055</v>
      </c>
      <c r="N219" t="s">
        <v>37502</v>
      </c>
      <c r="O219" s="76" t="s">
        <v>4374</v>
      </c>
      <c r="P219" s="82">
        <v>9963</v>
      </c>
      <c r="Q219" s="82" t="s">
        <v>72645</v>
      </c>
      <c r="R219"/>
    </row>
    <row r="220" spans="1:18" x14ac:dyDescent="0.25">
      <c r="A220" s="14"/>
      <c r="B220" s="14">
        <v>219</v>
      </c>
      <c r="C220" s="14" t="s">
        <v>420</v>
      </c>
      <c r="D220" s="15" t="s">
        <v>421</v>
      </c>
      <c r="E220" s="15" t="s">
        <v>421</v>
      </c>
      <c r="F220" s="15" t="s">
        <v>421</v>
      </c>
      <c r="G220" t="str">
        <f t="shared" si="9"/>
        <v>SECTION C</v>
      </c>
      <c r="H220" t="str">
        <f t="shared" si="10"/>
        <v>Industries alimentaires</v>
      </c>
      <c r="I220" t="str">
        <f t="shared" si="11"/>
        <v>Travail des grains ; fabrication de produits amylacés</v>
      </c>
      <c r="J220" t="s">
        <v>1246</v>
      </c>
      <c r="L220" t="s">
        <v>23</v>
      </c>
      <c r="M220" t="s">
        <v>6367</v>
      </c>
      <c r="N220" t="s">
        <v>37503</v>
      </c>
      <c r="O220" s="76" t="s">
        <v>4374</v>
      </c>
      <c r="P220" s="82">
        <v>1941</v>
      </c>
      <c r="Q220" s="82" t="s">
        <v>72645</v>
      </c>
      <c r="R220"/>
    </row>
    <row r="221" spans="1:18" x14ac:dyDescent="0.25">
      <c r="A221" s="6" t="s">
        <v>422</v>
      </c>
      <c r="B221" s="6">
        <v>220</v>
      </c>
      <c r="C221" s="6" t="s">
        <v>423</v>
      </c>
      <c r="D221" s="7" t="s">
        <v>424</v>
      </c>
      <c r="E221" s="7" t="s">
        <v>424</v>
      </c>
      <c r="F221" s="7" t="s">
        <v>424</v>
      </c>
      <c r="G221" t="str">
        <f t="shared" si="9"/>
        <v>SECTION C</v>
      </c>
      <c r="H221" t="str">
        <f t="shared" si="10"/>
        <v>Industries alimentaires</v>
      </c>
      <c r="I221" t="str">
        <f t="shared" si="11"/>
        <v>Travail des grains ; fabrication de produits amylacés</v>
      </c>
      <c r="J221" t="s">
        <v>1249</v>
      </c>
      <c r="L221" t="s">
        <v>23</v>
      </c>
      <c r="M221" t="s">
        <v>13056</v>
      </c>
      <c r="N221" t="s">
        <v>37504</v>
      </c>
      <c r="O221" s="76" t="s">
        <v>4356</v>
      </c>
      <c r="P221" s="82">
        <v>778</v>
      </c>
      <c r="Q221" s="82" t="s">
        <v>72838</v>
      </c>
      <c r="R221"/>
    </row>
    <row r="222" spans="1:18" x14ac:dyDescent="0.25">
      <c r="A222" s="6" t="s">
        <v>425</v>
      </c>
      <c r="B222" s="6">
        <v>221</v>
      </c>
      <c r="C222" s="6" t="s">
        <v>426</v>
      </c>
      <c r="D222" s="7" t="s">
        <v>427</v>
      </c>
      <c r="E222" s="7" t="s">
        <v>427</v>
      </c>
      <c r="F222" s="7" t="s">
        <v>427</v>
      </c>
      <c r="G222" t="str">
        <f t="shared" si="9"/>
        <v>SECTION C</v>
      </c>
      <c r="H222" t="str">
        <f t="shared" si="10"/>
        <v>Industries alimentaires</v>
      </c>
      <c r="I222" t="str">
        <f t="shared" si="11"/>
        <v>Travail des grains ; fabrication de produits amylacés</v>
      </c>
      <c r="J222" t="s">
        <v>1257</v>
      </c>
      <c r="L222" t="s">
        <v>23</v>
      </c>
      <c r="M222" t="s">
        <v>23774</v>
      </c>
      <c r="N222" t="s">
        <v>37505</v>
      </c>
      <c r="O222" s="76" t="s">
        <v>4356</v>
      </c>
      <c r="P222" s="82">
        <v>1992</v>
      </c>
      <c r="Q222" s="82" t="s">
        <v>72839</v>
      </c>
      <c r="R222"/>
    </row>
    <row r="223" spans="1:18" x14ac:dyDescent="0.25">
      <c r="A223" s="14"/>
      <c r="B223" s="14">
        <v>222</v>
      </c>
      <c r="C223" s="14" t="s">
        <v>428</v>
      </c>
      <c r="D223" s="15" t="s">
        <v>429</v>
      </c>
      <c r="E223" s="15" t="s">
        <v>429</v>
      </c>
      <c r="F223" s="15" t="s">
        <v>429</v>
      </c>
      <c r="G223" t="str">
        <f t="shared" si="9"/>
        <v>SECTION C</v>
      </c>
      <c r="H223" t="str">
        <f t="shared" si="10"/>
        <v>Industries alimentaires</v>
      </c>
      <c r="I223" t="str">
        <f t="shared" si="11"/>
        <v>Travail des grains ; fabrication de produits amylacés</v>
      </c>
      <c r="J223" t="s">
        <v>1261</v>
      </c>
      <c r="L223" t="s">
        <v>23</v>
      </c>
      <c r="M223" t="s">
        <v>21466</v>
      </c>
      <c r="N223" t="s">
        <v>37506</v>
      </c>
      <c r="O223" s="76" t="s">
        <v>4356</v>
      </c>
      <c r="P223" s="82">
        <v>622</v>
      </c>
      <c r="Q223" s="82" t="s">
        <v>72840</v>
      </c>
      <c r="R223"/>
    </row>
    <row r="224" spans="1:18" x14ac:dyDescent="0.25">
      <c r="A224" s="6" t="s">
        <v>430</v>
      </c>
      <c r="B224" s="6">
        <v>223</v>
      </c>
      <c r="C224" s="6" t="s">
        <v>431</v>
      </c>
      <c r="D224" s="7" t="s">
        <v>429</v>
      </c>
      <c r="E224" s="7" t="s">
        <v>429</v>
      </c>
      <c r="F224" s="7" t="s">
        <v>429</v>
      </c>
      <c r="G224" t="str">
        <f t="shared" si="9"/>
        <v>SECTION C</v>
      </c>
      <c r="H224" t="str">
        <f t="shared" si="10"/>
        <v>Industries alimentaires</v>
      </c>
      <c r="I224" t="str">
        <f t="shared" si="11"/>
        <v>Travail des grains ; fabrication de produits amylacés</v>
      </c>
      <c r="J224" t="s">
        <v>1265</v>
      </c>
      <c r="L224" t="s">
        <v>23</v>
      </c>
      <c r="M224" t="s">
        <v>6368</v>
      </c>
      <c r="N224" t="s">
        <v>37507</v>
      </c>
      <c r="O224" s="76" t="s">
        <v>4366</v>
      </c>
      <c r="P224" s="82">
        <v>344</v>
      </c>
      <c r="Q224" s="82" t="s">
        <v>72841</v>
      </c>
      <c r="R224"/>
    </row>
    <row r="225" spans="1:18" x14ac:dyDescent="0.25">
      <c r="A225" s="10"/>
      <c r="B225" s="10">
        <v>224</v>
      </c>
      <c r="C225" s="10"/>
      <c r="D225" s="11"/>
      <c r="E225" s="11"/>
      <c r="F225" s="11"/>
      <c r="G225" t="str">
        <f t="shared" si="9"/>
        <v>SECTION C</v>
      </c>
      <c r="H225" t="str">
        <f t="shared" si="10"/>
        <v>Industries alimentaires</v>
      </c>
      <c r="I225" t="str">
        <f t="shared" si="11"/>
        <v>Travail des grains ; fabrication de produits amylacés</v>
      </c>
      <c r="J225" t="s">
        <v>1268</v>
      </c>
      <c r="L225" t="s">
        <v>23</v>
      </c>
      <c r="M225" t="s">
        <v>32690</v>
      </c>
      <c r="N225" t="s">
        <v>37508</v>
      </c>
      <c r="O225" s="76" t="s">
        <v>4356</v>
      </c>
      <c r="P225" s="82">
        <v>1195</v>
      </c>
      <c r="Q225" s="82" t="s">
        <v>72842</v>
      </c>
      <c r="R225"/>
    </row>
    <row r="226" spans="1:18" ht="25.5" x14ac:dyDescent="0.25">
      <c r="A226" s="8"/>
      <c r="B226" s="8">
        <v>225</v>
      </c>
      <c r="C226" s="8" t="s">
        <v>432</v>
      </c>
      <c r="D226" s="9" t="s">
        <v>433</v>
      </c>
      <c r="E226" s="9" t="s">
        <v>434</v>
      </c>
      <c r="F226" s="9" t="s">
        <v>435</v>
      </c>
      <c r="G226" t="str">
        <f t="shared" si="9"/>
        <v>SECTION C</v>
      </c>
      <c r="H226" t="str">
        <f t="shared" si="10"/>
        <v>Industries alimentaires</v>
      </c>
      <c r="I226" t="str">
        <f t="shared" si="11"/>
        <v>Fabrication de produits de boulangerie-pâtisserie et de pâtes alimentaires</v>
      </c>
      <c r="J226" t="s">
        <v>1276</v>
      </c>
      <c r="L226" t="s">
        <v>23</v>
      </c>
      <c r="M226" t="s">
        <v>10908</v>
      </c>
      <c r="N226" t="s">
        <v>37509</v>
      </c>
      <c r="O226" s="76" t="s">
        <v>4356</v>
      </c>
      <c r="P226" s="82">
        <v>691</v>
      </c>
      <c r="Q226" s="82" t="s">
        <v>72843</v>
      </c>
      <c r="R226"/>
    </row>
    <row r="227" spans="1:18" x14ac:dyDescent="0.25">
      <c r="A227" s="14"/>
      <c r="B227" s="14">
        <v>226</v>
      </c>
      <c r="C227" s="14" t="s">
        <v>436</v>
      </c>
      <c r="D227" s="15" t="s">
        <v>437</v>
      </c>
      <c r="E227" s="15" t="s">
        <v>437</v>
      </c>
      <c r="F227" s="15" t="s">
        <v>438</v>
      </c>
      <c r="G227" t="str">
        <f t="shared" si="9"/>
        <v>SECTION C</v>
      </c>
      <c r="H227" t="str">
        <f t="shared" si="10"/>
        <v>Industries alimentaires</v>
      </c>
      <c r="I227" t="str">
        <f t="shared" si="11"/>
        <v>Fabrication de produits de boulangerie-pâtisserie et de pâtes alimentaires</v>
      </c>
      <c r="J227" t="s">
        <v>1281</v>
      </c>
      <c r="L227" t="s">
        <v>23</v>
      </c>
      <c r="M227" t="s">
        <v>13058</v>
      </c>
      <c r="N227" t="s">
        <v>37510</v>
      </c>
      <c r="O227" s="76" t="s">
        <v>4356</v>
      </c>
      <c r="P227" s="82">
        <v>646</v>
      </c>
      <c r="Q227" s="82" t="s">
        <v>72845</v>
      </c>
      <c r="R227"/>
    </row>
    <row r="228" spans="1:18" x14ac:dyDescent="0.25">
      <c r="A228" s="6" t="s">
        <v>439</v>
      </c>
      <c r="B228" s="6">
        <v>227</v>
      </c>
      <c r="C228" s="6" t="s">
        <v>440</v>
      </c>
      <c r="D228" s="7" t="s">
        <v>441</v>
      </c>
      <c r="E228" s="7" t="s">
        <v>441</v>
      </c>
      <c r="F228" s="7" t="s">
        <v>442</v>
      </c>
      <c r="G228" t="str">
        <f t="shared" si="9"/>
        <v>SECTION C</v>
      </c>
      <c r="H228" t="str">
        <f t="shared" si="10"/>
        <v>Industries alimentaires</v>
      </c>
      <c r="I228" t="str">
        <f t="shared" si="11"/>
        <v>Fabrication de produits de boulangerie-pâtisserie et de pâtes alimentaires</v>
      </c>
      <c r="J228" t="s">
        <v>1287</v>
      </c>
      <c r="L228" t="s">
        <v>23</v>
      </c>
      <c r="M228" t="s">
        <v>10910</v>
      </c>
      <c r="N228" t="s">
        <v>37511</v>
      </c>
      <c r="O228" s="76" t="s">
        <v>4374</v>
      </c>
      <c r="P228" s="82">
        <v>6964</v>
      </c>
      <c r="Q228" s="82" t="s">
        <v>72645</v>
      </c>
      <c r="R228"/>
    </row>
    <row r="229" spans="1:18" x14ac:dyDescent="0.25">
      <c r="A229" s="6" t="s">
        <v>443</v>
      </c>
      <c r="B229" s="6">
        <v>228</v>
      </c>
      <c r="C229" s="6" t="s">
        <v>444</v>
      </c>
      <c r="D229" s="7" t="s">
        <v>445</v>
      </c>
      <c r="E229" s="7" t="s">
        <v>445</v>
      </c>
      <c r="F229" s="7" t="s">
        <v>445</v>
      </c>
      <c r="G229" t="str">
        <f t="shared" si="9"/>
        <v>SECTION C</v>
      </c>
      <c r="H229" t="str">
        <f t="shared" si="10"/>
        <v>Industries alimentaires</v>
      </c>
      <c r="I229" t="str">
        <f t="shared" si="11"/>
        <v>Fabrication de produits de boulangerie-pâtisserie et de pâtes alimentaires</v>
      </c>
      <c r="J229" t="s">
        <v>1291</v>
      </c>
      <c r="L229" t="s">
        <v>23</v>
      </c>
      <c r="M229" t="s">
        <v>32691</v>
      </c>
      <c r="N229" t="s">
        <v>37512</v>
      </c>
      <c r="O229" s="76" t="s">
        <v>4374</v>
      </c>
      <c r="P229" s="82">
        <v>3793</v>
      </c>
      <c r="Q229" s="82" t="s">
        <v>72846</v>
      </c>
      <c r="R229"/>
    </row>
    <row r="230" spans="1:18" x14ac:dyDescent="0.25">
      <c r="A230" s="6" t="s">
        <v>446</v>
      </c>
      <c r="B230" s="6">
        <v>229</v>
      </c>
      <c r="C230" s="6" t="s">
        <v>447</v>
      </c>
      <c r="D230" s="7" t="s">
        <v>448</v>
      </c>
      <c r="E230" s="7" t="s">
        <v>448</v>
      </c>
      <c r="F230" s="7" t="s">
        <v>448</v>
      </c>
      <c r="G230" t="str">
        <f t="shared" si="9"/>
        <v>SECTION C</v>
      </c>
      <c r="H230" t="str">
        <f t="shared" si="10"/>
        <v>Industries alimentaires</v>
      </c>
      <c r="I230" t="str">
        <f t="shared" si="11"/>
        <v>Fabrication de produits de boulangerie-pâtisserie et de pâtes alimentaires</v>
      </c>
      <c r="J230" t="s">
        <v>1296</v>
      </c>
      <c r="L230" t="s">
        <v>23</v>
      </c>
      <c r="M230" t="s">
        <v>23775</v>
      </c>
      <c r="N230" t="s">
        <v>37513</v>
      </c>
      <c r="O230" s="76" t="s">
        <v>4356</v>
      </c>
      <c r="P230" s="82">
        <v>1040</v>
      </c>
      <c r="Q230" s="82" t="s">
        <v>72847</v>
      </c>
      <c r="R230"/>
    </row>
    <row r="231" spans="1:18" x14ac:dyDescent="0.25">
      <c r="A231" s="6" t="s">
        <v>449</v>
      </c>
      <c r="B231" s="6">
        <v>230</v>
      </c>
      <c r="C231" s="6" t="s">
        <v>450</v>
      </c>
      <c r="D231" s="7" t="s">
        <v>451</v>
      </c>
      <c r="E231" s="7" t="s">
        <v>451</v>
      </c>
      <c r="F231" s="7" t="s">
        <v>451</v>
      </c>
      <c r="G231" t="str">
        <f t="shared" si="9"/>
        <v>SECTION C</v>
      </c>
      <c r="H231" t="str">
        <f t="shared" si="10"/>
        <v>Industries alimentaires</v>
      </c>
      <c r="I231" t="str">
        <f t="shared" si="11"/>
        <v>Fabrication de produits de boulangerie-pâtisserie et de pâtes alimentaires</v>
      </c>
      <c r="J231" t="s">
        <v>1300</v>
      </c>
      <c r="L231" t="s">
        <v>23</v>
      </c>
      <c r="M231" t="s">
        <v>10912</v>
      </c>
      <c r="N231" t="s">
        <v>37514</v>
      </c>
      <c r="O231" s="76" t="s">
        <v>4374</v>
      </c>
      <c r="P231" s="82">
        <v>3435</v>
      </c>
      <c r="Q231" s="82" t="s">
        <v>72848</v>
      </c>
      <c r="R231"/>
    </row>
    <row r="232" spans="1:18" x14ac:dyDescent="0.25">
      <c r="A232" s="14"/>
      <c r="B232" s="14">
        <v>231</v>
      </c>
      <c r="C232" s="14" t="s">
        <v>452</v>
      </c>
      <c r="D232" s="16" t="s">
        <v>453</v>
      </c>
      <c r="E232" s="16" t="s">
        <v>453</v>
      </c>
      <c r="F232" s="16" t="s">
        <v>454</v>
      </c>
      <c r="G232" t="str">
        <f t="shared" si="9"/>
        <v>SECTION C</v>
      </c>
      <c r="H232" t="str">
        <f t="shared" si="10"/>
        <v>Industries alimentaires</v>
      </c>
      <c r="I232" t="str">
        <f t="shared" si="11"/>
        <v>Fabrication de produits de boulangerie-pâtisserie et de pâtes alimentaires</v>
      </c>
      <c r="J232" t="s">
        <v>1312</v>
      </c>
      <c r="L232" t="s">
        <v>23</v>
      </c>
      <c r="M232" t="s">
        <v>6370</v>
      </c>
      <c r="N232" t="s">
        <v>37515</v>
      </c>
      <c r="O232" s="76" t="s">
        <v>4356</v>
      </c>
      <c r="P232" s="82">
        <v>2489</v>
      </c>
      <c r="Q232" s="82" t="s">
        <v>72849</v>
      </c>
      <c r="R232"/>
    </row>
    <row r="233" spans="1:18" x14ac:dyDescent="0.25">
      <c r="A233" s="6" t="s">
        <v>455</v>
      </c>
      <c r="B233" s="6">
        <v>232</v>
      </c>
      <c r="C233" s="6" t="s">
        <v>456</v>
      </c>
      <c r="D233" s="7" t="s">
        <v>453</v>
      </c>
      <c r="E233" s="7" t="s">
        <v>453</v>
      </c>
      <c r="F233" s="7" t="s">
        <v>454</v>
      </c>
      <c r="G233" t="str">
        <f t="shared" si="9"/>
        <v>SECTION C</v>
      </c>
      <c r="H233" t="str">
        <f t="shared" si="10"/>
        <v>Industries alimentaires</v>
      </c>
      <c r="I233" t="str">
        <f t="shared" si="11"/>
        <v>Fabrication de produits de boulangerie-pâtisserie et de pâtes alimentaires</v>
      </c>
      <c r="J233" t="s">
        <v>1317</v>
      </c>
      <c r="L233" t="s">
        <v>23</v>
      </c>
      <c r="M233" t="s">
        <v>23776</v>
      </c>
      <c r="N233" t="s">
        <v>37516</v>
      </c>
      <c r="O233" s="76" t="s">
        <v>4356</v>
      </c>
      <c r="P233" s="82">
        <v>252</v>
      </c>
      <c r="Q233" s="82" t="s">
        <v>72851</v>
      </c>
      <c r="R233"/>
    </row>
    <row r="234" spans="1:18" x14ac:dyDescent="0.25">
      <c r="A234" s="14"/>
      <c r="B234" s="14">
        <v>233</v>
      </c>
      <c r="C234" s="14" t="s">
        <v>457</v>
      </c>
      <c r="D234" s="15" t="s">
        <v>458</v>
      </c>
      <c r="E234" s="15" t="s">
        <v>458</v>
      </c>
      <c r="F234" s="15" t="s">
        <v>458</v>
      </c>
      <c r="G234" t="str">
        <f t="shared" si="9"/>
        <v>SECTION C</v>
      </c>
      <c r="H234" t="str">
        <f t="shared" si="10"/>
        <v>Industries alimentaires</v>
      </c>
      <c r="I234" t="str">
        <f t="shared" si="11"/>
        <v>Fabrication de produits de boulangerie-pâtisserie et de pâtes alimentaires</v>
      </c>
      <c r="J234" t="s">
        <v>1324</v>
      </c>
      <c r="L234" t="s">
        <v>23</v>
      </c>
      <c r="M234" t="s">
        <v>6372</v>
      </c>
      <c r="N234" t="s">
        <v>37517</v>
      </c>
      <c r="O234" s="76" t="s">
        <v>4356</v>
      </c>
      <c r="P234" s="82">
        <v>3446</v>
      </c>
      <c r="Q234" s="82" t="s">
        <v>72852</v>
      </c>
      <c r="R234"/>
    </row>
    <row r="235" spans="1:18" x14ac:dyDescent="0.25">
      <c r="A235" s="6" t="s">
        <v>459</v>
      </c>
      <c r="B235" s="6">
        <v>234</v>
      </c>
      <c r="C235" s="6" t="s">
        <v>460</v>
      </c>
      <c r="D235" s="7" t="s">
        <v>458</v>
      </c>
      <c r="E235" s="7" t="s">
        <v>458</v>
      </c>
      <c r="F235" s="7" t="s">
        <v>458</v>
      </c>
      <c r="G235" t="str">
        <f t="shared" si="9"/>
        <v>SECTION C</v>
      </c>
      <c r="H235" t="str">
        <f t="shared" si="10"/>
        <v>Industries alimentaires</v>
      </c>
      <c r="I235" t="str">
        <f t="shared" si="11"/>
        <v>Fabrication de produits de boulangerie-pâtisserie et de pâtes alimentaires</v>
      </c>
      <c r="J235" t="s">
        <v>1331</v>
      </c>
      <c r="L235" t="s">
        <v>23</v>
      </c>
      <c r="M235" t="s">
        <v>13060</v>
      </c>
      <c r="N235" t="s">
        <v>37518</v>
      </c>
      <c r="O235" s="76" t="s">
        <v>4356</v>
      </c>
      <c r="P235" s="82">
        <v>1510</v>
      </c>
      <c r="Q235" s="82" t="s">
        <v>72853</v>
      </c>
      <c r="R235"/>
    </row>
    <row r="236" spans="1:18" x14ac:dyDescent="0.25">
      <c r="A236" s="10"/>
      <c r="B236" s="10">
        <v>235</v>
      </c>
      <c r="C236" s="10"/>
      <c r="D236" s="11"/>
      <c r="E236" s="11"/>
      <c r="F236" s="11"/>
      <c r="G236" t="str">
        <f t="shared" si="9"/>
        <v>SECTION C</v>
      </c>
      <c r="H236" t="str">
        <f t="shared" si="10"/>
        <v>Industries alimentaires</v>
      </c>
      <c r="I236" t="str">
        <f t="shared" si="11"/>
        <v>Fabrication de produits de boulangerie-pâtisserie et de pâtes alimentaires</v>
      </c>
      <c r="J236" t="s">
        <v>1337</v>
      </c>
      <c r="L236" t="s">
        <v>23</v>
      </c>
      <c r="M236" t="s">
        <v>32692</v>
      </c>
      <c r="N236" t="s">
        <v>37519</v>
      </c>
      <c r="O236" s="76" t="s">
        <v>4356</v>
      </c>
      <c r="P236" s="82">
        <v>1756</v>
      </c>
      <c r="Q236" s="82" t="s">
        <v>72854</v>
      </c>
      <c r="R236"/>
    </row>
    <row r="237" spans="1:18" x14ac:dyDescent="0.25">
      <c r="A237" s="8"/>
      <c r="B237" s="8">
        <v>236</v>
      </c>
      <c r="C237" s="8" t="s">
        <v>461</v>
      </c>
      <c r="D237" s="9" t="s">
        <v>462</v>
      </c>
      <c r="E237" s="9" t="s">
        <v>462</v>
      </c>
      <c r="F237" s="9" t="s">
        <v>463</v>
      </c>
      <c r="G237" t="str">
        <f t="shared" si="9"/>
        <v>SECTION C</v>
      </c>
      <c r="H237" t="str">
        <f t="shared" si="10"/>
        <v>Industries alimentaires</v>
      </c>
      <c r="I237" t="str">
        <f t="shared" si="11"/>
        <v>Fabrication d'autres produits alimentaires</v>
      </c>
      <c r="J237" t="s">
        <v>1347</v>
      </c>
      <c r="L237" t="s">
        <v>23</v>
      </c>
      <c r="M237" t="s">
        <v>6373</v>
      </c>
      <c r="N237" t="s">
        <v>37520</v>
      </c>
      <c r="O237" s="76" t="s">
        <v>4374</v>
      </c>
      <c r="P237" s="82">
        <v>2527</v>
      </c>
      <c r="Q237" s="82" t="s">
        <v>72645</v>
      </c>
      <c r="R237"/>
    </row>
    <row r="238" spans="1:18" x14ac:dyDescent="0.25">
      <c r="A238" s="14"/>
      <c r="B238" s="14">
        <v>237</v>
      </c>
      <c r="C238" s="14" t="s">
        <v>464</v>
      </c>
      <c r="D238" s="15" t="s">
        <v>465</v>
      </c>
      <c r="E238" s="15" t="s">
        <v>465</v>
      </c>
      <c r="F238" s="15" t="s">
        <v>465</v>
      </c>
      <c r="G238" t="str">
        <f t="shared" si="9"/>
        <v>SECTION C</v>
      </c>
      <c r="H238" t="str">
        <f t="shared" si="10"/>
        <v>Industries alimentaires</v>
      </c>
      <c r="I238" t="str">
        <f t="shared" si="11"/>
        <v>Fabrication d'autres produits alimentaires</v>
      </c>
      <c r="J238" t="s">
        <v>1351</v>
      </c>
      <c r="L238" t="s">
        <v>23</v>
      </c>
      <c r="M238" t="s">
        <v>10914</v>
      </c>
      <c r="N238" t="s">
        <v>37521</v>
      </c>
      <c r="O238" s="76" t="s">
        <v>4356</v>
      </c>
      <c r="P238" s="82">
        <v>1619</v>
      </c>
      <c r="Q238" s="82" t="s">
        <v>72856</v>
      </c>
      <c r="R238"/>
    </row>
    <row r="239" spans="1:18" x14ac:dyDescent="0.25">
      <c r="A239" s="6" t="s">
        <v>466</v>
      </c>
      <c r="B239" s="6">
        <v>238</v>
      </c>
      <c r="C239" s="6" t="s">
        <v>467</v>
      </c>
      <c r="D239" s="7" t="s">
        <v>465</v>
      </c>
      <c r="E239" s="7" t="s">
        <v>465</v>
      </c>
      <c r="F239" s="7" t="s">
        <v>465</v>
      </c>
      <c r="G239" t="str">
        <f t="shared" si="9"/>
        <v>SECTION C</v>
      </c>
      <c r="H239" t="str">
        <f t="shared" si="10"/>
        <v>Industries alimentaires</v>
      </c>
      <c r="I239" t="str">
        <f t="shared" si="11"/>
        <v>Fabrication d'autres produits alimentaires</v>
      </c>
      <c r="J239" t="s">
        <v>1357</v>
      </c>
      <c r="L239" t="s">
        <v>23</v>
      </c>
      <c r="M239" t="s">
        <v>13008</v>
      </c>
      <c r="N239" t="s">
        <v>37522</v>
      </c>
      <c r="O239" s="76" t="s">
        <v>4366</v>
      </c>
      <c r="P239" s="82">
        <v>814</v>
      </c>
      <c r="Q239" s="82" t="s">
        <v>72723</v>
      </c>
      <c r="R239"/>
    </row>
    <row r="240" spans="1:18" x14ac:dyDescent="0.25">
      <c r="A240" s="14"/>
      <c r="B240" s="14">
        <v>239</v>
      </c>
      <c r="C240" s="14" t="s">
        <v>468</v>
      </c>
      <c r="D240" s="16" t="s">
        <v>469</v>
      </c>
      <c r="E240" s="16" t="s">
        <v>469</v>
      </c>
      <c r="F240" s="16" t="s">
        <v>470</v>
      </c>
      <c r="G240" t="str">
        <f t="shared" si="9"/>
        <v>SECTION C</v>
      </c>
      <c r="H240" t="str">
        <f t="shared" si="10"/>
        <v>Industries alimentaires</v>
      </c>
      <c r="I240" t="str">
        <f t="shared" si="11"/>
        <v>Fabrication d'autres produits alimentaires</v>
      </c>
      <c r="J240" t="s">
        <v>1365</v>
      </c>
      <c r="L240" t="s">
        <v>23</v>
      </c>
      <c r="M240" t="s">
        <v>32694</v>
      </c>
      <c r="N240" t="s">
        <v>37523</v>
      </c>
      <c r="O240" s="76" t="s">
        <v>4366</v>
      </c>
      <c r="P240" s="82">
        <v>119</v>
      </c>
      <c r="Q240" s="82" t="s">
        <v>72857</v>
      </c>
      <c r="R240"/>
    </row>
    <row r="241" spans="1:18" x14ac:dyDescent="0.25">
      <c r="A241" s="6" t="s">
        <v>471</v>
      </c>
      <c r="B241" s="6">
        <v>240</v>
      </c>
      <c r="C241" s="6" t="s">
        <v>472</v>
      </c>
      <c r="D241" s="7" t="s">
        <v>469</v>
      </c>
      <c r="E241" s="7" t="s">
        <v>469</v>
      </c>
      <c r="F241" s="7" t="s">
        <v>470</v>
      </c>
      <c r="G241" t="str">
        <f t="shared" si="9"/>
        <v>SECTION C</v>
      </c>
      <c r="H241" t="str">
        <f t="shared" si="10"/>
        <v>Industries alimentaires</v>
      </c>
      <c r="I241" t="str">
        <f t="shared" si="11"/>
        <v>Fabrication d'autres produits alimentaires</v>
      </c>
      <c r="J241" t="s">
        <v>1371</v>
      </c>
      <c r="L241" t="s">
        <v>23</v>
      </c>
      <c r="M241" t="s">
        <v>6371</v>
      </c>
      <c r="N241" t="s">
        <v>37524</v>
      </c>
      <c r="O241" s="76" t="s">
        <v>4356</v>
      </c>
      <c r="P241" s="82">
        <v>1028</v>
      </c>
      <c r="Q241" s="82" t="s">
        <v>72850</v>
      </c>
      <c r="R241"/>
    </row>
    <row r="242" spans="1:18" x14ac:dyDescent="0.25">
      <c r="A242" s="14"/>
      <c r="B242" s="14">
        <v>241</v>
      </c>
      <c r="C242" s="14" t="s">
        <v>473</v>
      </c>
      <c r="D242" s="15" t="s">
        <v>474</v>
      </c>
      <c r="E242" s="15" t="s">
        <v>474</v>
      </c>
      <c r="F242" s="15" t="s">
        <v>474</v>
      </c>
      <c r="G242" t="str">
        <f t="shared" si="9"/>
        <v>SECTION C</v>
      </c>
      <c r="H242" t="str">
        <f t="shared" si="10"/>
        <v>Industries alimentaires</v>
      </c>
      <c r="I242" t="str">
        <f t="shared" si="11"/>
        <v>Fabrication d'autres produits alimentaires</v>
      </c>
      <c r="J242" t="s">
        <v>1377</v>
      </c>
      <c r="L242" t="s">
        <v>23</v>
      </c>
      <c r="M242" t="s">
        <v>10915</v>
      </c>
      <c r="N242" t="s">
        <v>37525</v>
      </c>
      <c r="O242" s="76" t="s">
        <v>4366</v>
      </c>
      <c r="P242" s="82">
        <v>89</v>
      </c>
      <c r="Q242" s="82" t="s">
        <v>72858</v>
      </c>
      <c r="R242"/>
    </row>
    <row r="243" spans="1:18" x14ac:dyDescent="0.25">
      <c r="A243" s="6" t="s">
        <v>475</v>
      </c>
      <c r="B243" s="6">
        <v>242</v>
      </c>
      <c r="C243" s="6" t="s">
        <v>476</v>
      </c>
      <c r="D243" s="7" t="s">
        <v>474</v>
      </c>
      <c r="E243" s="7" t="s">
        <v>474</v>
      </c>
      <c r="F243" s="7" t="s">
        <v>474</v>
      </c>
      <c r="G243" t="str">
        <f t="shared" si="9"/>
        <v>SECTION C</v>
      </c>
      <c r="H243" t="str">
        <f t="shared" si="10"/>
        <v>Industries alimentaires</v>
      </c>
      <c r="I243" t="str">
        <f t="shared" si="11"/>
        <v>Fabrication d'autres produits alimentaires</v>
      </c>
      <c r="J243" t="s">
        <v>1388</v>
      </c>
      <c r="L243" t="s">
        <v>23</v>
      </c>
      <c r="M243" t="s">
        <v>32695</v>
      </c>
      <c r="N243" t="s">
        <v>37526</v>
      </c>
      <c r="O243" s="76" t="s">
        <v>4366</v>
      </c>
      <c r="P243" s="82">
        <v>141</v>
      </c>
      <c r="Q243" s="82" t="s">
        <v>72859</v>
      </c>
      <c r="R243"/>
    </row>
    <row r="244" spans="1:18" x14ac:dyDescent="0.25">
      <c r="A244" s="14"/>
      <c r="B244" s="14">
        <v>243</v>
      </c>
      <c r="C244" s="14" t="s">
        <v>477</v>
      </c>
      <c r="D244" s="15" t="s">
        <v>478</v>
      </c>
      <c r="E244" s="15" t="s">
        <v>478</v>
      </c>
      <c r="F244" s="15" t="s">
        <v>479</v>
      </c>
      <c r="G244" t="str">
        <f t="shared" si="9"/>
        <v>SECTION C</v>
      </c>
      <c r="H244" t="str">
        <f t="shared" si="10"/>
        <v>Industries alimentaires</v>
      </c>
      <c r="I244" t="str">
        <f t="shared" si="11"/>
        <v>Fabrication d'autres produits alimentaires</v>
      </c>
      <c r="J244" t="s">
        <v>1393</v>
      </c>
      <c r="L244" t="s">
        <v>23</v>
      </c>
      <c r="M244" t="s">
        <v>23777</v>
      </c>
      <c r="N244" t="s">
        <v>37527</v>
      </c>
      <c r="O244" s="76" t="s">
        <v>4374</v>
      </c>
      <c r="P244" s="82">
        <v>4410</v>
      </c>
      <c r="Q244" s="82" t="s">
        <v>72645</v>
      </c>
      <c r="R244"/>
    </row>
    <row r="245" spans="1:18" x14ac:dyDescent="0.25">
      <c r="A245" s="6" t="s">
        <v>480</v>
      </c>
      <c r="B245" s="6">
        <v>244</v>
      </c>
      <c r="C245" s="6" t="s">
        <v>481</v>
      </c>
      <c r="D245" s="7" t="s">
        <v>478</v>
      </c>
      <c r="E245" s="7" t="s">
        <v>478</v>
      </c>
      <c r="F245" s="7" t="s">
        <v>479</v>
      </c>
      <c r="G245" t="str">
        <f t="shared" si="9"/>
        <v>SECTION C</v>
      </c>
      <c r="H245" t="str">
        <f t="shared" si="10"/>
        <v>Industries alimentaires</v>
      </c>
      <c r="I245" t="str">
        <f t="shared" si="11"/>
        <v>Fabrication d'autres produits alimentaires</v>
      </c>
      <c r="J245" t="s">
        <v>1399</v>
      </c>
      <c r="L245" t="s">
        <v>23</v>
      </c>
      <c r="M245" t="s">
        <v>23778</v>
      </c>
      <c r="N245" t="s">
        <v>37528</v>
      </c>
      <c r="O245" s="76" t="s">
        <v>4356</v>
      </c>
      <c r="P245" s="82">
        <v>260</v>
      </c>
      <c r="Q245" s="82" t="s">
        <v>72860</v>
      </c>
      <c r="R245"/>
    </row>
    <row r="246" spans="1:18" x14ac:dyDescent="0.25">
      <c r="A246" s="14"/>
      <c r="B246" s="14">
        <v>245</v>
      </c>
      <c r="C246" s="14" t="s">
        <v>482</v>
      </c>
      <c r="D246" s="15" t="s">
        <v>483</v>
      </c>
      <c r="E246" s="15" t="s">
        <v>483</v>
      </c>
      <c r="F246" s="15" t="s">
        <v>483</v>
      </c>
      <c r="G246" t="str">
        <f t="shared" si="9"/>
        <v>SECTION C</v>
      </c>
      <c r="H246" t="str">
        <f t="shared" si="10"/>
        <v>Industries alimentaires</v>
      </c>
      <c r="I246" t="str">
        <f t="shared" si="11"/>
        <v>Fabrication d'autres produits alimentaires</v>
      </c>
      <c r="J246" t="s">
        <v>1407</v>
      </c>
      <c r="L246" t="s">
        <v>23</v>
      </c>
      <c r="M246" t="s">
        <v>13062</v>
      </c>
      <c r="N246" t="s">
        <v>37529</v>
      </c>
      <c r="O246" s="76" t="s">
        <v>4374</v>
      </c>
      <c r="P246" s="82">
        <v>22427</v>
      </c>
      <c r="Q246" s="82" t="s">
        <v>72645</v>
      </c>
      <c r="R246"/>
    </row>
    <row r="247" spans="1:18" x14ac:dyDescent="0.25">
      <c r="A247" s="6" t="s">
        <v>484</v>
      </c>
      <c r="B247" s="6">
        <v>246</v>
      </c>
      <c r="C247" s="6" t="s">
        <v>485</v>
      </c>
      <c r="D247" s="7" t="s">
        <v>483</v>
      </c>
      <c r="E247" s="7" t="s">
        <v>483</v>
      </c>
      <c r="F247" s="7" t="s">
        <v>483</v>
      </c>
      <c r="G247" t="str">
        <f t="shared" si="9"/>
        <v>SECTION C</v>
      </c>
      <c r="H247" t="str">
        <f t="shared" si="10"/>
        <v>Industries alimentaires</v>
      </c>
      <c r="I247" t="str">
        <f t="shared" si="11"/>
        <v>Fabrication d'autres produits alimentaires</v>
      </c>
      <c r="J247" t="s">
        <v>1412</v>
      </c>
      <c r="L247" t="s">
        <v>23</v>
      </c>
      <c r="M247" t="s">
        <v>32696</v>
      </c>
      <c r="N247" t="s">
        <v>37530</v>
      </c>
      <c r="O247" s="76" t="s">
        <v>4356</v>
      </c>
      <c r="P247" s="82">
        <v>686</v>
      </c>
      <c r="Q247" s="82" t="s">
        <v>72861</v>
      </c>
      <c r="R247"/>
    </row>
    <row r="248" spans="1:18" x14ac:dyDescent="0.25">
      <c r="A248" s="14"/>
      <c r="B248" s="14">
        <v>247</v>
      </c>
      <c r="C248" s="14" t="s">
        <v>486</v>
      </c>
      <c r="D248" s="15" t="s">
        <v>487</v>
      </c>
      <c r="E248" s="15" t="s">
        <v>487</v>
      </c>
      <c r="F248" s="15" t="s">
        <v>488</v>
      </c>
      <c r="G248" t="str">
        <f t="shared" si="9"/>
        <v>SECTION C</v>
      </c>
      <c r="H248" t="str">
        <f t="shared" si="10"/>
        <v>Industries alimentaires</v>
      </c>
      <c r="I248" t="str">
        <f t="shared" si="11"/>
        <v>Fabrication d'autres produits alimentaires</v>
      </c>
      <c r="J248" t="s">
        <v>1417</v>
      </c>
      <c r="L248" t="s">
        <v>23</v>
      </c>
      <c r="M248" t="s">
        <v>13063</v>
      </c>
      <c r="N248" t="s">
        <v>37531</v>
      </c>
      <c r="O248" s="76" t="s">
        <v>4374</v>
      </c>
      <c r="P248" s="82">
        <v>1206</v>
      </c>
      <c r="Q248" s="82" t="s">
        <v>72645</v>
      </c>
      <c r="R248"/>
    </row>
    <row r="249" spans="1:18" x14ac:dyDescent="0.25">
      <c r="A249" s="6" t="s">
        <v>489</v>
      </c>
      <c r="B249" s="6">
        <v>248</v>
      </c>
      <c r="C249" s="6" t="s">
        <v>490</v>
      </c>
      <c r="D249" s="7" t="s">
        <v>487</v>
      </c>
      <c r="E249" s="7" t="s">
        <v>487</v>
      </c>
      <c r="F249" s="7" t="s">
        <v>488</v>
      </c>
      <c r="G249" t="str">
        <f t="shared" si="9"/>
        <v>SECTION C</v>
      </c>
      <c r="H249" t="str">
        <f t="shared" si="10"/>
        <v>Industries alimentaires</v>
      </c>
      <c r="I249" t="str">
        <f t="shared" si="11"/>
        <v>Fabrication d'autres produits alimentaires</v>
      </c>
      <c r="J249" t="s">
        <v>1423</v>
      </c>
      <c r="L249" t="s">
        <v>23</v>
      </c>
      <c r="M249" t="s">
        <v>13065</v>
      </c>
      <c r="N249" t="s">
        <v>37532</v>
      </c>
      <c r="O249" s="76" t="s">
        <v>4356</v>
      </c>
      <c r="P249" s="82">
        <v>942</v>
      </c>
      <c r="Q249" s="82" t="s">
        <v>72862</v>
      </c>
      <c r="R249"/>
    </row>
    <row r="250" spans="1:18" x14ac:dyDescent="0.25">
      <c r="A250" s="14"/>
      <c r="B250" s="14">
        <v>249</v>
      </c>
      <c r="C250" s="14" t="s">
        <v>491</v>
      </c>
      <c r="D250" s="15" t="s">
        <v>492</v>
      </c>
      <c r="E250" s="15" t="s">
        <v>492</v>
      </c>
      <c r="F250" s="15" t="s">
        <v>493</v>
      </c>
      <c r="G250" t="str">
        <f t="shared" si="9"/>
        <v>SECTION C</v>
      </c>
      <c r="H250" t="str">
        <f t="shared" si="10"/>
        <v>Industries alimentaires</v>
      </c>
      <c r="I250" t="str">
        <f t="shared" si="11"/>
        <v>Fabrication d'autres produits alimentaires</v>
      </c>
      <c r="J250" t="s">
        <v>1429</v>
      </c>
      <c r="L250" t="s">
        <v>23</v>
      </c>
      <c r="M250" t="s">
        <v>13068</v>
      </c>
      <c r="N250" t="s">
        <v>37533</v>
      </c>
      <c r="O250" s="76" t="s">
        <v>4356</v>
      </c>
      <c r="P250" s="82">
        <v>2620</v>
      </c>
      <c r="Q250" s="82" t="s">
        <v>72863</v>
      </c>
      <c r="R250"/>
    </row>
    <row r="251" spans="1:18" x14ac:dyDescent="0.25">
      <c r="A251" s="6" t="s">
        <v>494</v>
      </c>
      <c r="B251" s="6">
        <v>250</v>
      </c>
      <c r="C251" s="6" t="s">
        <v>495</v>
      </c>
      <c r="D251" s="7" t="s">
        <v>492</v>
      </c>
      <c r="E251" s="7" t="s">
        <v>492</v>
      </c>
      <c r="F251" s="7" t="s">
        <v>493</v>
      </c>
      <c r="G251" t="str">
        <f t="shared" si="9"/>
        <v>SECTION C</v>
      </c>
      <c r="H251" t="str">
        <f t="shared" si="10"/>
        <v>Industries alimentaires</v>
      </c>
      <c r="I251" t="str">
        <f t="shared" si="11"/>
        <v>Fabrication d'autres produits alimentaires</v>
      </c>
      <c r="J251" t="s">
        <v>1434</v>
      </c>
      <c r="L251" t="s">
        <v>23</v>
      </c>
      <c r="M251" t="s">
        <v>13070</v>
      </c>
      <c r="N251" t="s">
        <v>37534</v>
      </c>
      <c r="O251" s="76" t="s">
        <v>4374</v>
      </c>
      <c r="P251" s="82">
        <v>6385</v>
      </c>
      <c r="Q251" s="82" t="s">
        <v>72864</v>
      </c>
      <c r="R251"/>
    </row>
    <row r="252" spans="1:18" x14ac:dyDescent="0.25">
      <c r="A252" s="10"/>
      <c r="B252" s="10">
        <v>251</v>
      </c>
      <c r="C252" s="10"/>
      <c r="D252" s="11"/>
      <c r="E252" s="11"/>
      <c r="F252" s="11"/>
      <c r="G252" t="str">
        <f t="shared" si="9"/>
        <v>SECTION C</v>
      </c>
      <c r="H252" t="str">
        <f t="shared" si="10"/>
        <v>Industries alimentaires</v>
      </c>
      <c r="I252" t="str">
        <f t="shared" si="11"/>
        <v>Fabrication d'autres produits alimentaires</v>
      </c>
      <c r="J252" t="s">
        <v>1440</v>
      </c>
      <c r="L252" t="s">
        <v>23</v>
      </c>
      <c r="M252" t="s">
        <v>32697</v>
      </c>
      <c r="N252" t="s">
        <v>37535</v>
      </c>
      <c r="O252" s="76" t="s">
        <v>4356</v>
      </c>
      <c r="P252" s="82">
        <v>1201</v>
      </c>
      <c r="Q252" s="82" t="s">
        <v>72865</v>
      </c>
      <c r="R252"/>
    </row>
    <row r="253" spans="1:18" x14ac:dyDescent="0.25">
      <c r="A253" s="8"/>
      <c r="B253" s="8">
        <v>252</v>
      </c>
      <c r="C253" s="8" t="s">
        <v>496</v>
      </c>
      <c r="D253" s="9" t="s">
        <v>497</v>
      </c>
      <c r="E253" s="9" t="s">
        <v>497</v>
      </c>
      <c r="F253" s="9" t="s">
        <v>497</v>
      </c>
      <c r="G253" t="str">
        <f t="shared" si="9"/>
        <v>SECTION C</v>
      </c>
      <c r="H253" t="str">
        <f t="shared" si="10"/>
        <v>Industries alimentaires</v>
      </c>
      <c r="I253" t="str">
        <f t="shared" si="11"/>
        <v>Fabrication d'aliments pour animaux</v>
      </c>
      <c r="J253" t="s">
        <v>1451</v>
      </c>
      <c r="L253" t="s">
        <v>23</v>
      </c>
      <c r="M253" t="s">
        <v>10917</v>
      </c>
      <c r="N253" t="s">
        <v>37536</v>
      </c>
      <c r="O253" s="76" t="s">
        <v>4356</v>
      </c>
      <c r="P253" s="82">
        <v>838</v>
      </c>
      <c r="Q253" s="82" t="s">
        <v>72866</v>
      </c>
      <c r="R253"/>
    </row>
    <row r="254" spans="1:18" x14ac:dyDescent="0.25">
      <c r="A254" s="14"/>
      <c r="B254" s="14">
        <v>253</v>
      </c>
      <c r="C254" s="14" t="s">
        <v>498</v>
      </c>
      <c r="D254" s="15" t="s">
        <v>499</v>
      </c>
      <c r="E254" s="15" t="s">
        <v>499</v>
      </c>
      <c r="F254" s="15" t="s">
        <v>500</v>
      </c>
      <c r="G254" t="str">
        <f t="shared" si="9"/>
        <v>SECTION C</v>
      </c>
      <c r="H254" t="str">
        <f t="shared" si="10"/>
        <v>Industries alimentaires</v>
      </c>
      <c r="I254" t="str">
        <f t="shared" si="11"/>
        <v>Fabrication d'aliments pour animaux</v>
      </c>
      <c r="J254" t="s">
        <v>1456</v>
      </c>
      <c r="L254" t="s">
        <v>23</v>
      </c>
      <c r="M254" t="s">
        <v>23779</v>
      </c>
      <c r="N254" t="s">
        <v>37537</v>
      </c>
      <c r="O254" s="76" t="s">
        <v>4366</v>
      </c>
      <c r="P254" s="82">
        <v>157</v>
      </c>
      <c r="Q254" s="82" t="s">
        <v>72867</v>
      </c>
      <c r="R254"/>
    </row>
    <row r="255" spans="1:18" x14ac:dyDescent="0.25">
      <c r="A255" s="6" t="s">
        <v>501</v>
      </c>
      <c r="B255" s="6">
        <v>254</v>
      </c>
      <c r="C255" s="6" t="s">
        <v>502</v>
      </c>
      <c r="D255" s="7" t="s">
        <v>499</v>
      </c>
      <c r="E255" s="7" t="s">
        <v>499</v>
      </c>
      <c r="F255" s="7" t="s">
        <v>500</v>
      </c>
      <c r="G255" t="str">
        <f t="shared" si="9"/>
        <v>SECTION C</v>
      </c>
      <c r="H255" t="str">
        <f t="shared" si="10"/>
        <v>Industries alimentaires</v>
      </c>
      <c r="I255" t="str">
        <f t="shared" si="11"/>
        <v>Fabrication d'aliments pour animaux</v>
      </c>
      <c r="J255" t="s">
        <v>1461</v>
      </c>
      <c r="L255" t="s">
        <v>23</v>
      </c>
      <c r="M255" t="s">
        <v>10919</v>
      </c>
      <c r="N255" t="s">
        <v>37538</v>
      </c>
      <c r="O255" s="76" t="s">
        <v>4356</v>
      </c>
      <c r="P255" s="82">
        <v>873</v>
      </c>
      <c r="Q255" s="82" t="s">
        <v>72868</v>
      </c>
      <c r="R255"/>
    </row>
    <row r="256" spans="1:18" x14ac:dyDescent="0.25">
      <c r="A256" s="14"/>
      <c r="B256" s="14">
        <v>255</v>
      </c>
      <c r="C256" s="14" t="s">
        <v>503</v>
      </c>
      <c r="D256" s="15" t="s">
        <v>504</v>
      </c>
      <c r="E256" s="15" t="s">
        <v>504</v>
      </c>
      <c r="F256" s="15" t="s">
        <v>505</v>
      </c>
      <c r="G256" t="str">
        <f t="shared" si="9"/>
        <v>SECTION C</v>
      </c>
      <c r="H256" t="str">
        <f t="shared" si="10"/>
        <v>Industries alimentaires</v>
      </c>
      <c r="I256" t="str">
        <f t="shared" si="11"/>
        <v>Fabrication d'aliments pour animaux</v>
      </c>
      <c r="J256" t="s">
        <v>1466</v>
      </c>
      <c r="L256" t="s">
        <v>23</v>
      </c>
      <c r="M256" t="s">
        <v>10921</v>
      </c>
      <c r="N256" t="s">
        <v>37539</v>
      </c>
      <c r="O256" s="76" t="s">
        <v>4356</v>
      </c>
      <c r="P256" s="82">
        <v>661</v>
      </c>
      <c r="Q256" s="82" t="s">
        <v>72869</v>
      </c>
      <c r="R256"/>
    </row>
    <row r="257" spans="1:18" x14ac:dyDescent="0.25">
      <c r="A257" s="6" t="s">
        <v>506</v>
      </c>
      <c r="B257" s="6">
        <v>256</v>
      </c>
      <c r="C257" s="6" t="s">
        <v>507</v>
      </c>
      <c r="D257" s="7" t="s">
        <v>504</v>
      </c>
      <c r="E257" s="7" t="s">
        <v>504</v>
      </c>
      <c r="F257" s="7" t="s">
        <v>505</v>
      </c>
      <c r="G257" t="str">
        <f t="shared" si="9"/>
        <v>SECTION C</v>
      </c>
      <c r="H257" t="str">
        <f t="shared" si="10"/>
        <v>Industries alimentaires</v>
      </c>
      <c r="I257" t="str">
        <f t="shared" si="11"/>
        <v>Fabrication d'aliments pour animaux</v>
      </c>
      <c r="J257" t="s">
        <v>1471</v>
      </c>
      <c r="L257" t="s">
        <v>23</v>
      </c>
      <c r="M257" t="s">
        <v>23780</v>
      </c>
      <c r="N257" t="s">
        <v>37540</v>
      </c>
      <c r="O257" s="76" t="s">
        <v>4356</v>
      </c>
      <c r="P257" s="82">
        <v>408</v>
      </c>
      <c r="Q257" s="82" t="s">
        <v>72870</v>
      </c>
      <c r="R257"/>
    </row>
    <row r="258" spans="1:18" x14ac:dyDescent="0.25">
      <c r="A258" s="10"/>
      <c r="B258" s="10">
        <v>257</v>
      </c>
      <c r="C258" s="10"/>
      <c r="D258" s="11"/>
      <c r="E258" s="11"/>
      <c r="F258" s="11"/>
      <c r="G258" t="str">
        <f t="shared" si="9"/>
        <v>SECTION C</v>
      </c>
      <c r="H258" t="str">
        <f t="shared" si="10"/>
        <v>Industries alimentaires</v>
      </c>
      <c r="I258" t="str">
        <f t="shared" si="11"/>
        <v>Fabrication d'aliments pour animaux</v>
      </c>
      <c r="J258" t="s">
        <v>1478</v>
      </c>
      <c r="L258" t="s">
        <v>23</v>
      </c>
      <c r="M258" t="s">
        <v>23781</v>
      </c>
      <c r="N258" t="s">
        <v>37541</v>
      </c>
      <c r="O258" s="76" t="s">
        <v>4356</v>
      </c>
      <c r="P258" s="82">
        <v>820</v>
      </c>
      <c r="Q258" s="82" t="s">
        <v>72871</v>
      </c>
      <c r="R258"/>
    </row>
    <row r="259" spans="1:18" x14ac:dyDescent="0.25">
      <c r="A259" s="12"/>
      <c r="B259" s="12">
        <v>258</v>
      </c>
      <c r="C259" s="12" t="s">
        <v>508</v>
      </c>
      <c r="D259" s="13" t="s">
        <v>509</v>
      </c>
      <c r="E259" s="13" t="s">
        <v>509</v>
      </c>
      <c r="F259" s="13" t="s">
        <v>509</v>
      </c>
      <c r="G259" t="str">
        <f t="shared" si="9"/>
        <v>SECTION C</v>
      </c>
      <c r="H259" t="str">
        <f t="shared" si="10"/>
        <v>Fabrication de boissons</v>
      </c>
      <c r="I259" t="str">
        <f t="shared" si="11"/>
        <v>Fabrication d'aliments pour animaux</v>
      </c>
      <c r="J259" t="s">
        <v>1483</v>
      </c>
      <c r="L259" t="s">
        <v>23</v>
      </c>
      <c r="M259" t="s">
        <v>6374</v>
      </c>
      <c r="N259" t="s">
        <v>37542</v>
      </c>
      <c r="O259" s="76" t="s">
        <v>4366</v>
      </c>
      <c r="P259" s="82">
        <v>132</v>
      </c>
      <c r="Q259" s="82" t="s">
        <v>72872</v>
      </c>
      <c r="R259"/>
    </row>
    <row r="260" spans="1:18" x14ac:dyDescent="0.25">
      <c r="A260" s="10"/>
      <c r="B260" s="10">
        <v>259</v>
      </c>
      <c r="C260" s="10"/>
      <c r="D260" s="11"/>
      <c r="E260" s="11"/>
      <c r="F260" s="11"/>
      <c r="G260" t="str">
        <f t="shared" ref="G260:G323" si="12">IF(LEFT(C260,7)="SECTION",C260,G259)</f>
        <v>SECTION C</v>
      </c>
      <c r="H260" t="str">
        <f t="shared" si="10"/>
        <v>Fabrication de boissons</v>
      </c>
      <c r="I260" t="str">
        <f t="shared" si="11"/>
        <v>Fabrication d'aliments pour animaux</v>
      </c>
      <c r="J260" t="s">
        <v>1489</v>
      </c>
      <c r="L260" t="s">
        <v>23</v>
      </c>
      <c r="M260" t="s">
        <v>6356</v>
      </c>
      <c r="N260" t="s">
        <v>37543</v>
      </c>
      <c r="O260" s="76" t="s">
        <v>4356</v>
      </c>
      <c r="P260" s="82">
        <v>4853</v>
      </c>
      <c r="Q260" s="82" t="s">
        <v>72788</v>
      </c>
      <c r="R260"/>
    </row>
    <row r="261" spans="1:18" x14ac:dyDescent="0.25">
      <c r="A261" s="8"/>
      <c r="B261" s="8">
        <v>260</v>
      </c>
      <c r="C261" s="8" t="s">
        <v>510</v>
      </c>
      <c r="D261" s="9" t="s">
        <v>509</v>
      </c>
      <c r="E261" s="9" t="s">
        <v>509</v>
      </c>
      <c r="F261" s="9" t="s">
        <v>509</v>
      </c>
      <c r="G261" t="str">
        <f t="shared" si="12"/>
        <v>SECTION C</v>
      </c>
      <c r="H261" t="str">
        <f t="shared" si="10"/>
        <v>Fabrication de boissons</v>
      </c>
      <c r="I261" t="str">
        <f t="shared" si="11"/>
        <v>Fabrication de boissons</v>
      </c>
      <c r="J261" t="s">
        <v>1494</v>
      </c>
      <c r="L261" t="s">
        <v>23</v>
      </c>
      <c r="M261" t="s">
        <v>10923</v>
      </c>
      <c r="N261" t="s">
        <v>37544</v>
      </c>
      <c r="O261" s="76" t="s">
        <v>4356</v>
      </c>
      <c r="P261" s="82">
        <v>2511</v>
      </c>
      <c r="Q261" s="82" t="s">
        <v>72874</v>
      </c>
      <c r="R261"/>
    </row>
    <row r="262" spans="1:18" x14ac:dyDescent="0.25">
      <c r="A262" s="17"/>
      <c r="B262" s="17">
        <v>261</v>
      </c>
      <c r="C262" s="17" t="s">
        <v>511</v>
      </c>
      <c r="D262" s="21" t="s">
        <v>512</v>
      </c>
      <c r="E262" s="21" t="s">
        <v>512</v>
      </c>
      <c r="F262" s="21" t="s">
        <v>513</v>
      </c>
      <c r="G262" t="str">
        <f t="shared" si="12"/>
        <v>SECTION C</v>
      </c>
      <c r="H262" t="str">
        <f t="shared" ref="H262:H325" si="13">IF(LEN(C262)=2,D262,H261)</f>
        <v>Fabrication de boissons</v>
      </c>
      <c r="I262" t="str">
        <f t="shared" si="11"/>
        <v>Fabrication de boissons</v>
      </c>
      <c r="J262" t="s">
        <v>1500</v>
      </c>
      <c r="L262" t="s">
        <v>23</v>
      </c>
      <c r="M262" t="s">
        <v>10925</v>
      </c>
      <c r="N262" t="s">
        <v>37545</v>
      </c>
      <c r="O262" s="76" t="s">
        <v>4366</v>
      </c>
      <c r="P262" s="82">
        <v>159</v>
      </c>
      <c r="Q262" s="82" t="s">
        <v>72875</v>
      </c>
      <c r="R262"/>
    </row>
    <row r="263" spans="1:18" x14ac:dyDescent="0.25">
      <c r="A263" s="19" t="s">
        <v>514</v>
      </c>
      <c r="B263" s="19">
        <v>262</v>
      </c>
      <c r="C263" s="19" t="s">
        <v>515</v>
      </c>
      <c r="D263" s="20" t="s">
        <v>512</v>
      </c>
      <c r="E263" s="20" t="s">
        <v>512</v>
      </c>
      <c r="F263" s="20" t="s">
        <v>513</v>
      </c>
      <c r="G263" t="str">
        <f t="shared" si="12"/>
        <v>SECTION C</v>
      </c>
      <c r="H263" t="str">
        <f t="shared" si="13"/>
        <v>Fabrication de boissons</v>
      </c>
      <c r="I263" t="str">
        <f t="shared" si="11"/>
        <v>Fabrication de boissons</v>
      </c>
      <c r="J263" t="s">
        <v>1505</v>
      </c>
      <c r="L263" t="s">
        <v>23</v>
      </c>
      <c r="M263" t="s">
        <v>23782</v>
      </c>
      <c r="N263" t="s">
        <v>37546</v>
      </c>
      <c r="O263" s="76" t="s">
        <v>4356</v>
      </c>
      <c r="P263" s="82">
        <v>1703</v>
      </c>
      <c r="Q263" s="82" t="s">
        <v>72876</v>
      </c>
      <c r="R263"/>
    </row>
    <row r="264" spans="1:18" x14ac:dyDescent="0.25">
      <c r="A264" s="17"/>
      <c r="B264" s="17">
        <v>263</v>
      </c>
      <c r="C264" s="17" t="s">
        <v>516</v>
      </c>
      <c r="D264" s="18" t="s">
        <v>517</v>
      </c>
      <c r="E264" s="18" t="s">
        <v>517</v>
      </c>
      <c r="F264" s="18" t="s">
        <v>517</v>
      </c>
      <c r="G264" t="str">
        <f t="shared" si="12"/>
        <v>SECTION C</v>
      </c>
      <c r="H264" t="str">
        <f t="shared" si="13"/>
        <v>Fabrication de boissons</v>
      </c>
      <c r="I264" t="str">
        <f t="shared" ref="I264:I327" si="14">IF(LEN(C264)=4,D264,I263)</f>
        <v>Fabrication de boissons</v>
      </c>
      <c r="J264" t="s">
        <v>1510</v>
      </c>
      <c r="L264" t="s">
        <v>23</v>
      </c>
      <c r="M264" t="s">
        <v>32698</v>
      </c>
      <c r="N264" t="s">
        <v>37547</v>
      </c>
      <c r="O264" s="76" t="s">
        <v>4356</v>
      </c>
      <c r="P264" s="82">
        <v>2964</v>
      </c>
      <c r="Q264" s="82" t="s">
        <v>72877</v>
      </c>
      <c r="R264"/>
    </row>
    <row r="265" spans="1:18" x14ac:dyDescent="0.25">
      <c r="A265" s="6" t="s">
        <v>518</v>
      </c>
      <c r="B265" s="6">
        <v>264</v>
      </c>
      <c r="C265" s="6" t="s">
        <v>519</v>
      </c>
      <c r="D265" s="7" t="s">
        <v>520</v>
      </c>
      <c r="E265" s="7" t="s">
        <v>520</v>
      </c>
      <c r="F265" s="7" t="s">
        <v>520</v>
      </c>
      <c r="G265" t="str">
        <f t="shared" si="12"/>
        <v>SECTION C</v>
      </c>
      <c r="H265" t="str">
        <f t="shared" si="13"/>
        <v>Fabrication de boissons</v>
      </c>
      <c r="I265" t="str">
        <f t="shared" si="14"/>
        <v>Fabrication de boissons</v>
      </c>
      <c r="J265" t="s">
        <v>1517</v>
      </c>
      <c r="L265" t="s">
        <v>23</v>
      </c>
      <c r="M265" t="s">
        <v>13073</v>
      </c>
      <c r="N265" t="s">
        <v>37548</v>
      </c>
      <c r="O265" s="76" t="s">
        <v>4356</v>
      </c>
      <c r="P265" s="82">
        <v>2258</v>
      </c>
      <c r="Q265" s="82" t="s">
        <v>72878</v>
      </c>
      <c r="R265"/>
    </row>
    <row r="266" spans="1:18" x14ac:dyDescent="0.25">
      <c r="A266" s="6" t="s">
        <v>521</v>
      </c>
      <c r="B266" s="6">
        <v>265</v>
      </c>
      <c r="C266" s="6" t="s">
        <v>522</v>
      </c>
      <c r="D266" s="7" t="s">
        <v>523</v>
      </c>
      <c r="E266" s="7" t="s">
        <v>523</v>
      </c>
      <c r="F266" s="7" t="s">
        <v>523</v>
      </c>
      <c r="G266" t="str">
        <f t="shared" si="12"/>
        <v>SECTION C</v>
      </c>
      <c r="H266" t="str">
        <f t="shared" si="13"/>
        <v>Fabrication de boissons</v>
      </c>
      <c r="I266" t="str">
        <f t="shared" si="14"/>
        <v>Fabrication de boissons</v>
      </c>
      <c r="J266" t="s">
        <v>1526</v>
      </c>
      <c r="L266" t="s">
        <v>23</v>
      </c>
      <c r="M266" t="s">
        <v>23783</v>
      </c>
      <c r="N266" t="s">
        <v>37549</v>
      </c>
      <c r="O266" s="76" t="s">
        <v>4356</v>
      </c>
      <c r="P266" s="82">
        <v>1625</v>
      </c>
      <c r="Q266" s="82" t="s">
        <v>72879</v>
      </c>
      <c r="R266"/>
    </row>
    <row r="267" spans="1:18" x14ac:dyDescent="0.25">
      <c r="A267" s="14"/>
      <c r="B267" s="14">
        <v>266</v>
      </c>
      <c r="C267" s="14" t="s">
        <v>524</v>
      </c>
      <c r="D267" s="22" t="s">
        <v>525</v>
      </c>
      <c r="E267" s="22" t="s">
        <v>526</v>
      </c>
      <c r="F267" s="22" t="s">
        <v>527</v>
      </c>
      <c r="G267" t="str">
        <f t="shared" si="12"/>
        <v>SECTION C</v>
      </c>
      <c r="H267" t="str">
        <f t="shared" si="13"/>
        <v>Fabrication de boissons</v>
      </c>
      <c r="I267" t="str">
        <f t="shared" si="14"/>
        <v>Fabrication de boissons</v>
      </c>
      <c r="J267" t="s">
        <v>1532</v>
      </c>
      <c r="L267" t="s">
        <v>23</v>
      </c>
      <c r="M267" t="s">
        <v>32699</v>
      </c>
      <c r="N267" t="s">
        <v>37550</v>
      </c>
      <c r="O267" s="76" t="s">
        <v>4374</v>
      </c>
      <c r="P267" s="82">
        <v>849</v>
      </c>
      <c r="Q267" s="82" t="s">
        <v>72880</v>
      </c>
      <c r="R267"/>
    </row>
    <row r="268" spans="1:18" x14ac:dyDescent="0.25">
      <c r="A268" s="6" t="s">
        <v>528</v>
      </c>
      <c r="B268" s="6">
        <v>267</v>
      </c>
      <c r="C268" s="6" t="s">
        <v>529</v>
      </c>
      <c r="D268" s="7" t="s">
        <v>530</v>
      </c>
      <c r="E268" s="7" t="s">
        <v>526</v>
      </c>
      <c r="F268" s="7" t="s">
        <v>527</v>
      </c>
      <c r="G268" t="str">
        <f t="shared" si="12"/>
        <v>SECTION C</v>
      </c>
      <c r="H268" t="str">
        <f t="shared" si="13"/>
        <v>Fabrication de boissons</v>
      </c>
      <c r="I268" t="str">
        <f t="shared" si="14"/>
        <v>Fabrication de boissons</v>
      </c>
      <c r="J268" t="s">
        <v>1540</v>
      </c>
      <c r="L268" t="s">
        <v>23</v>
      </c>
      <c r="M268" t="s">
        <v>22830</v>
      </c>
      <c r="N268" t="s">
        <v>37551</v>
      </c>
      <c r="O268" s="76" t="s">
        <v>4356</v>
      </c>
      <c r="P268" s="82">
        <v>812</v>
      </c>
      <c r="Q268" s="82" t="s">
        <v>72881</v>
      </c>
      <c r="R268"/>
    </row>
    <row r="269" spans="1:18" x14ac:dyDescent="0.25">
      <c r="A269" s="14"/>
      <c r="B269" s="14">
        <v>268</v>
      </c>
      <c r="C269" s="14" t="s">
        <v>531</v>
      </c>
      <c r="D269" s="15" t="s">
        <v>532</v>
      </c>
      <c r="E269" s="15" t="s">
        <v>532</v>
      </c>
      <c r="F269" s="15" t="s">
        <v>533</v>
      </c>
      <c r="G269" t="str">
        <f t="shared" si="12"/>
        <v>SECTION C</v>
      </c>
      <c r="H269" t="str">
        <f t="shared" si="13"/>
        <v>Fabrication de boissons</v>
      </c>
      <c r="I269" t="str">
        <f t="shared" si="14"/>
        <v>Fabrication de boissons</v>
      </c>
      <c r="J269" t="s">
        <v>1545</v>
      </c>
      <c r="L269" t="s">
        <v>23</v>
      </c>
      <c r="M269" t="s">
        <v>10927</v>
      </c>
      <c r="N269" t="s">
        <v>37552</v>
      </c>
      <c r="O269" s="76" t="s">
        <v>4366</v>
      </c>
      <c r="P269" s="82">
        <v>88</v>
      </c>
      <c r="Q269" s="82" t="s">
        <v>72882</v>
      </c>
      <c r="R269"/>
    </row>
    <row r="270" spans="1:18" x14ac:dyDescent="0.25">
      <c r="A270" s="6" t="s">
        <v>534</v>
      </c>
      <c r="B270" s="6">
        <v>269</v>
      </c>
      <c r="C270" s="6" t="s">
        <v>535</v>
      </c>
      <c r="D270" s="7" t="s">
        <v>532</v>
      </c>
      <c r="E270" s="7" t="s">
        <v>532</v>
      </c>
      <c r="F270" s="7" t="s">
        <v>533</v>
      </c>
      <c r="G270" t="str">
        <f t="shared" si="12"/>
        <v>SECTION C</v>
      </c>
      <c r="H270" t="str">
        <f t="shared" si="13"/>
        <v>Fabrication de boissons</v>
      </c>
      <c r="I270" t="str">
        <f t="shared" si="14"/>
        <v>Fabrication de boissons</v>
      </c>
      <c r="J270" t="s">
        <v>1550</v>
      </c>
      <c r="L270" t="s">
        <v>23</v>
      </c>
      <c r="M270" t="s">
        <v>32700</v>
      </c>
      <c r="N270" t="s">
        <v>37553</v>
      </c>
      <c r="O270" s="76" t="s">
        <v>4366</v>
      </c>
      <c r="P270" s="82">
        <v>248</v>
      </c>
      <c r="Q270" s="82" t="s">
        <v>72883</v>
      </c>
      <c r="R270"/>
    </row>
    <row r="271" spans="1:18" x14ac:dyDescent="0.25">
      <c r="A271" s="14"/>
      <c r="B271" s="14">
        <v>270</v>
      </c>
      <c r="C271" s="14" t="s">
        <v>536</v>
      </c>
      <c r="D271" s="22" t="s">
        <v>537</v>
      </c>
      <c r="E271" s="22" t="s">
        <v>537</v>
      </c>
      <c r="F271" s="22" t="s">
        <v>537</v>
      </c>
      <c r="G271" t="str">
        <f t="shared" si="12"/>
        <v>SECTION C</v>
      </c>
      <c r="H271" t="str">
        <f t="shared" si="13"/>
        <v>Fabrication de boissons</v>
      </c>
      <c r="I271" t="str">
        <f t="shared" si="14"/>
        <v>Fabrication de boissons</v>
      </c>
      <c r="J271" t="s">
        <v>1555</v>
      </c>
      <c r="L271" t="s">
        <v>23</v>
      </c>
      <c r="M271" t="s">
        <v>23784</v>
      </c>
      <c r="N271" t="s">
        <v>37554</v>
      </c>
      <c r="O271" s="76" t="s">
        <v>4366</v>
      </c>
      <c r="P271" s="82">
        <v>45</v>
      </c>
      <c r="Q271" s="82" t="s">
        <v>72884</v>
      </c>
      <c r="R271"/>
    </row>
    <row r="272" spans="1:18" x14ac:dyDescent="0.25">
      <c r="A272" s="6" t="s">
        <v>538</v>
      </c>
      <c r="B272" s="6">
        <v>271</v>
      </c>
      <c r="C272" s="6" t="s">
        <v>539</v>
      </c>
      <c r="D272" s="7" t="s">
        <v>537</v>
      </c>
      <c r="E272" s="7" t="s">
        <v>537</v>
      </c>
      <c r="F272" s="7" t="s">
        <v>537</v>
      </c>
      <c r="G272" t="str">
        <f t="shared" si="12"/>
        <v>SECTION C</v>
      </c>
      <c r="H272" t="str">
        <f t="shared" si="13"/>
        <v>Fabrication de boissons</v>
      </c>
      <c r="I272" t="str">
        <f t="shared" si="14"/>
        <v>Fabrication de boissons</v>
      </c>
      <c r="J272" t="s">
        <v>1561</v>
      </c>
      <c r="L272" t="s">
        <v>23</v>
      </c>
      <c r="M272" t="s">
        <v>32701</v>
      </c>
      <c r="N272" t="s">
        <v>37555</v>
      </c>
      <c r="O272" s="76" t="s">
        <v>4374</v>
      </c>
      <c r="P272" s="82">
        <v>8233</v>
      </c>
      <c r="Q272" s="82" t="s">
        <v>72645</v>
      </c>
      <c r="R272"/>
    </row>
    <row r="273" spans="1:18" x14ac:dyDescent="0.25">
      <c r="A273" s="14"/>
      <c r="B273" s="14">
        <v>272</v>
      </c>
      <c r="C273" s="14" t="s">
        <v>540</v>
      </c>
      <c r="D273" s="22" t="s">
        <v>541</v>
      </c>
      <c r="E273" s="22" t="s">
        <v>541</v>
      </c>
      <c r="F273" s="22" t="s">
        <v>541</v>
      </c>
      <c r="G273" t="str">
        <f t="shared" si="12"/>
        <v>SECTION C</v>
      </c>
      <c r="H273" t="str">
        <f t="shared" si="13"/>
        <v>Fabrication de boissons</v>
      </c>
      <c r="I273" t="str">
        <f t="shared" si="14"/>
        <v>Fabrication de boissons</v>
      </c>
      <c r="J273" t="s">
        <v>1567</v>
      </c>
      <c r="L273" t="s">
        <v>23</v>
      </c>
      <c r="M273" t="s">
        <v>23785</v>
      </c>
      <c r="N273" t="s">
        <v>37556</v>
      </c>
      <c r="O273" s="76" t="s">
        <v>4356</v>
      </c>
      <c r="P273" s="82">
        <v>1729</v>
      </c>
      <c r="Q273" s="82" t="s">
        <v>72885</v>
      </c>
      <c r="R273"/>
    </row>
    <row r="274" spans="1:18" x14ac:dyDescent="0.25">
      <c r="A274" s="6" t="s">
        <v>542</v>
      </c>
      <c r="B274" s="6">
        <v>273</v>
      </c>
      <c r="C274" s="6" t="s">
        <v>543</v>
      </c>
      <c r="D274" s="7" t="s">
        <v>541</v>
      </c>
      <c r="E274" s="7" t="s">
        <v>541</v>
      </c>
      <c r="F274" s="7" t="s">
        <v>541</v>
      </c>
      <c r="G274" t="str">
        <f t="shared" si="12"/>
        <v>SECTION C</v>
      </c>
      <c r="H274" t="str">
        <f t="shared" si="13"/>
        <v>Fabrication de boissons</v>
      </c>
      <c r="I274" t="str">
        <f t="shared" si="14"/>
        <v>Fabrication de boissons</v>
      </c>
      <c r="J274" t="s">
        <v>1572</v>
      </c>
      <c r="L274" t="s">
        <v>23</v>
      </c>
      <c r="M274" t="s">
        <v>32702</v>
      </c>
      <c r="N274" t="s">
        <v>37557</v>
      </c>
      <c r="O274" s="76" t="s">
        <v>4356</v>
      </c>
      <c r="P274" s="82">
        <v>324</v>
      </c>
      <c r="Q274" s="82" t="s">
        <v>72886</v>
      </c>
      <c r="R274"/>
    </row>
    <row r="275" spans="1:18" ht="25.5" x14ac:dyDescent="0.25">
      <c r="A275" s="14"/>
      <c r="B275" s="14">
        <v>274</v>
      </c>
      <c r="C275" s="14" t="s">
        <v>544</v>
      </c>
      <c r="D275" s="15" t="s">
        <v>545</v>
      </c>
      <c r="E275" s="15" t="s">
        <v>546</v>
      </c>
      <c r="F275" s="15" t="s">
        <v>547</v>
      </c>
      <c r="G275" t="str">
        <f t="shared" si="12"/>
        <v>SECTION C</v>
      </c>
      <c r="H275" t="str">
        <f t="shared" si="13"/>
        <v>Fabrication de boissons</v>
      </c>
      <c r="I275" t="str">
        <f t="shared" si="14"/>
        <v>Fabrication de boissons</v>
      </c>
      <c r="J275" t="s">
        <v>1575</v>
      </c>
      <c r="L275" t="s">
        <v>23</v>
      </c>
      <c r="M275" t="s">
        <v>6375</v>
      </c>
      <c r="N275" t="s">
        <v>37558</v>
      </c>
      <c r="O275" s="76" t="s">
        <v>4356</v>
      </c>
      <c r="P275" s="82">
        <v>727</v>
      </c>
      <c r="Q275" s="82" t="s">
        <v>72887</v>
      </c>
      <c r="R275"/>
    </row>
    <row r="276" spans="1:18" x14ac:dyDescent="0.25">
      <c r="A276" s="6" t="s">
        <v>548</v>
      </c>
      <c r="B276" s="6">
        <v>275</v>
      </c>
      <c r="C276" s="6" t="s">
        <v>549</v>
      </c>
      <c r="D276" s="7" t="s">
        <v>550</v>
      </c>
      <c r="E276" s="7" t="s">
        <v>550</v>
      </c>
      <c r="F276" s="7" t="s">
        <v>550</v>
      </c>
      <c r="G276" t="str">
        <f t="shared" si="12"/>
        <v>SECTION C</v>
      </c>
      <c r="H276" t="str">
        <f t="shared" si="13"/>
        <v>Fabrication de boissons</v>
      </c>
      <c r="I276" t="str">
        <f t="shared" si="14"/>
        <v>Fabrication de boissons</v>
      </c>
      <c r="J276" t="s">
        <v>1584</v>
      </c>
      <c r="L276" t="s">
        <v>23</v>
      </c>
      <c r="M276" t="s">
        <v>10929</v>
      </c>
      <c r="N276" t="s">
        <v>37559</v>
      </c>
      <c r="O276" s="76" t="s">
        <v>4356</v>
      </c>
      <c r="P276" s="82">
        <v>463</v>
      </c>
      <c r="Q276" s="82" t="s">
        <v>72888</v>
      </c>
      <c r="R276"/>
    </row>
    <row r="277" spans="1:18" x14ac:dyDescent="0.25">
      <c r="A277" s="6" t="s">
        <v>551</v>
      </c>
      <c r="B277" s="6">
        <v>276</v>
      </c>
      <c r="C277" s="6" t="s">
        <v>552</v>
      </c>
      <c r="D277" s="7" t="s">
        <v>553</v>
      </c>
      <c r="E277" s="7" t="s">
        <v>553</v>
      </c>
      <c r="F277" s="7" t="s">
        <v>553</v>
      </c>
      <c r="G277" t="str">
        <f t="shared" si="12"/>
        <v>SECTION C</v>
      </c>
      <c r="H277" t="str">
        <f t="shared" si="13"/>
        <v>Fabrication de boissons</v>
      </c>
      <c r="I277" t="str">
        <f t="shared" si="14"/>
        <v>Fabrication de boissons</v>
      </c>
      <c r="J277" t="s">
        <v>1589</v>
      </c>
      <c r="L277" t="s">
        <v>23</v>
      </c>
      <c r="M277" t="s">
        <v>32703</v>
      </c>
      <c r="N277" t="s">
        <v>37560</v>
      </c>
      <c r="O277" s="76" t="s">
        <v>4356</v>
      </c>
      <c r="P277" s="82">
        <v>3717</v>
      </c>
      <c r="Q277" s="82" t="s">
        <v>72889</v>
      </c>
      <c r="R277"/>
    </row>
    <row r="278" spans="1:18" x14ac:dyDescent="0.25">
      <c r="A278" s="10"/>
      <c r="B278" s="10">
        <v>277</v>
      </c>
      <c r="C278" s="10"/>
      <c r="D278" s="11"/>
      <c r="E278" s="11"/>
      <c r="F278" s="11"/>
      <c r="G278" t="str">
        <f t="shared" si="12"/>
        <v>SECTION C</v>
      </c>
      <c r="H278" t="str">
        <f t="shared" si="13"/>
        <v>Fabrication de boissons</v>
      </c>
      <c r="I278" t="str">
        <f t="shared" si="14"/>
        <v>Fabrication de boissons</v>
      </c>
      <c r="J278" t="s">
        <v>1597</v>
      </c>
      <c r="L278" t="s">
        <v>23</v>
      </c>
      <c r="M278" t="s">
        <v>23786</v>
      </c>
      <c r="N278" t="s">
        <v>37561</v>
      </c>
      <c r="O278" s="76" t="s">
        <v>4356</v>
      </c>
      <c r="P278" s="82">
        <v>905</v>
      </c>
      <c r="Q278" s="82" t="s">
        <v>72890</v>
      </c>
      <c r="R278"/>
    </row>
    <row r="279" spans="1:18" x14ac:dyDescent="0.25">
      <c r="A279" s="12"/>
      <c r="B279" s="12">
        <v>278</v>
      </c>
      <c r="C279" s="12" t="s">
        <v>554</v>
      </c>
      <c r="D279" s="13" t="s">
        <v>555</v>
      </c>
      <c r="E279" s="13" t="s">
        <v>555</v>
      </c>
      <c r="F279" s="13" t="s">
        <v>555</v>
      </c>
      <c r="G279" t="str">
        <f t="shared" si="12"/>
        <v>SECTION C</v>
      </c>
      <c r="H279" t="str">
        <f t="shared" si="13"/>
        <v>Fabrication de produits à base de tabac</v>
      </c>
      <c r="I279" t="str">
        <f t="shared" si="14"/>
        <v>Fabrication de boissons</v>
      </c>
      <c r="J279" t="s">
        <v>1602</v>
      </c>
      <c r="L279" t="s">
        <v>23</v>
      </c>
      <c r="M279" t="s">
        <v>10931</v>
      </c>
      <c r="N279" t="s">
        <v>37562</v>
      </c>
      <c r="O279" s="76" t="s">
        <v>4374</v>
      </c>
      <c r="P279" s="82">
        <v>4797</v>
      </c>
      <c r="Q279" s="82" t="s">
        <v>72645</v>
      </c>
      <c r="R279"/>
    </row>
    <row r="280" spans="1:18" x14ac:dyDescent="0.25">
      <c r="A280" s="10"/>
      <c r="B280" s="10">
        <v>279</v>
      </c>
      <c r="C280" s="10"/>
      <c r="D280" s="11"/>
      <c r="E280" s="11"/>
      <c r="F280" s="11"/>
      <c r="G280" t="str">
        <f t="shared" si="12"/>
        <v>SECTION C</v>
      </c>
      <c r="H280" t="str">
        <f t="shared" si="13"/>
        <v>Fabrication de produits à base de tabac</v>
      </c>
      <c r="I280" t="str">
        <f t="shared" si="14"/>
        <v>Fabrication de boissons</v>
      </c>
      <c r="J280" t="s">
        <v>1612</v>
      </c>
      <c r="L280" t="s">
        <v>23</v>
      </c>
      <c r="M280" t="s">
        <v>10933</v>
      </c>
      <c r="N280" t="s">
        <v>37563</v>
      </c>
      <c r="O280" s="76" t="s">
        <v>4356</v>
      </c>
      <c r="P280" s="82">
        <v>980</v>
      </c>
      <c r="Q280" s="82" t="s">
        <v>72891</v>
      </c>
      <c r="R280"/>
    </row>
    <row r="281" spans="1:18" x14ac:dyDescent="0.25">
      <c r="A281" s="8"/>
      <c r="B281" s="8">
        <v>280</v>
      </c>
      <c r="C281" s="8" t="s">
        <v>556</v>
      </c>
      <c r="D281" s="9" t="s">
        <v>555</v>
      </c>
      <c r="E281" s="9" t="s">
        <v>555</v>
      </c>
      <c r="F281" s="9" t="s">
        <v>555</v>
      </c>
      <c r="G281" t="str">
        <f t="shared" si="12"/>
        <v>SECTION C</v>
      </c>
      <c r="H281" t="str">
        <f t="shared" si="13"/>
        <v>Fabrication de produits à base de tabac</v>
      </c>
      <c r="I281" t="str">
        <f t="shared" si="14"/>
        <v>Fabrication de produits à base de tabac</v>
      </c>
      <c r="J281" t="s">
        <v>1616</v>
      </c>
      <c r="L281" t="s">
        <v>23</v>
      </c>
      <c r="M281" t="s">
        <v>6376</v>
      </c>
      <c r="N281" t="s">
        <v>37564</v>
      </c>
      <c r="O281" s="76" t="s">
        <v>4356</v>
      </c>
      <c r="P281" s="82">
        <v>971</v>
      </c>
      <c r="Q281" s="82" t="s">
        <v>72892</v>
      </c>
      <c r="R281"/>
    </row>
    <row r="282" spans="1:18" x14ac:dyDescent="0.25">
      <c r="A282" s="14"/>
      <c r="B282" s="14">
        <v>281</v>
      </c>
      <c r="C282" s="14" t="s">
        <v>557</v>
      </c>
      <c r="D282" s="15" t="s">
        <v>555</v>
      </c>
      <c r="E282" s="15" t="s">
        <v>555</v>
      </c>
      <c r="F282" s="15" t="s">
        <v>555</v>
      </c>
      <c r="G282" t="str">
        <f t="shared" si="12"/>
        <v>SECTION C</v>
      </c>
      <c r="H282" t="str">
        <f t="shared" si="13"/>
        <v>Fabrication de produits à base de tabac</v>
      </c>
      <c r="I282" t="str">
        <f t="shared" si="14"/>
        <v>Fabrication de produits à base de tabac</v>
      </c>
      <c r="J282" t="s">
        <v>1625</v>
      </c>
      <c r="L282" t="s">
        <v>23</v>
      </c>
      <c r="M282" t="s">
        <v>13075</v>
      </c>
      <c r="N282" t="s">
        <v>37565</v>
      </c>
      <c r="O282" s="76" t="s">
        <v>4366</v>
      </c>
      <c r="P282" s="82">
        <v>590</v>
      </c>
      <c r="Q282" s="82" t="s">
        <v>72893</v>
      </c>
      <c r="R282"/>
    </row>
    <row r="283" spans="1:18" x14ac:dyDescent="0.25">
      <c r="A283" s="6" t="s">
        <v>558</v>
      </c>
      <c r="B283" s="6">
        <v>282</v>
      </c>
      <c r="C283" s="6" t="s">
        <v>559</v>
      </c>
      <c r="D283" s="7" t="s">
        <v>555</v>
      </c>
      <c r="E283" s="7" t="s">
        <v>555</v>
      </c>
      <c r="F283" s="7" t="s">
        <v>555</v>
      </c>
      <c r="G283" t="str">
        <f t="shared" si="12"/>
        <v>SECTION C</v>
      </c>
      <c r="H283" t="str">
        <f t="shared" si="13"/>
        <v>Fabrication de produits à base de tabac</v>
      </c>
      <c r="I283" t="str">
        <f t="shared" si="14"/>
        <v>Fabrication de produits à base de tabac</v>
      </c>
      <c r="J283" t="s">
        <v>1631</v>
      </c>
      <c r="L283" t="s">
        <v>23</v>
      </c>
      <c r="M283" t="s">
        <v>10935</v>
      </c>
      <c r="N283" t="s">
        <v>37566</v>
      </c>
      <c r="O283" s="76" t="s">
        <v>4366</v>
      </c>
      <c r="P283" s="82">
        <v>151</v>
      </c>
      <c r="Q283" s="82" t="s">
        <v>72894</v>
      </c>
      <c r="R283"/>
    </row>
    <row r="284" spans="1:18" x14ac:dyDescent="0.25">
      <c r="A284" s="10"/>
      <c r="B284" s="10">
        <v>283</v>
      </c>
      <c r="C284" s="10"/>
      <c r="D284" s="11"/>
      <c r="E284" s="11"/>
      <c r="F284" s="11"/>
      <c r="G284" t="str">
        <f t="shared" si="12"/>
        <v>SECTION C</v>
      </c>
      <c r="H284" t="str">
        <f t="shared" si="13"/>
        <v>Fabrication de produits à base de tabac</v>
      </c>
      <c r="I284" t="str">
        <f t="shared" si="14"/>
        <v>Fabrication de produits à base de tabac</v>
      </c>
      <c r="J284" t="s">
        <v>1638</v>
      </c>
      <c r="L284" t="s">
        <v>23</v>
      </c>
      <c r="M284" t="s">
        <v>10937</v>
      </c>
      <c r="N284" t="s">
        <v>37567</v>
      </c>
      <c r="O284" s="76" t="s">
        <v>4366</v>
      </c>
      <c r="P284" s="82">
        <v>186</v>
      </c>
      <c r="Q284" s="82" t="s">
        <v>72895</v>
      </c>
      <c r="R284"/>
    </row>
    <row r="285" spans="1:18" x14ac:dyDescent="0.25">
      <c r="A285" s="12"/>
      <c r="B285" s="12">
        <v>284</v>
      </c>
      <c r="C285" s="12" t="s">
        <v>560</v>
      </c>
      <c r="D285" s="13" t="s">
        <v>561</v>
      </c>
      <c r="E285" s="13" t="s">
        <v>561</v>
      </c>
      <c r="F285" s="13" t="s">
        <v>561</v>
      </c>
      <c r="G285" t="str">
        <f t="shared" si="12"/>
        <v>SECTION C</v>
      </c>
      <c r="H285" t="str">
        <f t="shared" si="13"/>
        <v>Fabrication de textiles</v>
      </c>
      <c r="I285" t="str">
        <f t="shared" si="14"/>
        <v>Fabrication de produits à base de tabac</v>
      </c>
      <c r="J285" t="s">
        <v>1645</v>
      </c>
      <c r="L285" t="s">
        <v>23</v>
      </c>
      <c r="M285" t="s">
        <v>10960</v>
      </c>
      <c r="N285" t="s">
        <v>37568</v>
      </c>
      <c r="O285" s="76" t="s">
        <v>4356</v>
      </c>
      <c r="P285" s="82">
        <v>272</v>
      </c>
      <c r="Q285" s="82" t="s">
        <v>72947</v>
      </c>
      <c r="R285"/>
    </row>
    <row r="286" spans="1:18" x14ac:dyDescent="0.25">
      <c r="A286" s="10"/>
      <c r="B286" s="10">
        <v>285</v>
      </c>
      <c r="C286" s="10"/>
      <c r="D286" s="11"/>
      <c r="E286" s="11"/>
      <c r="F286" s="11"/>
      <c r="G286" t="str">
        <f t="shared" si="12"/>
        <v>SECTION C</v>
      </c>
      <c r="H286" t="str">
        <f t="shared" si="13"/>
        <v>Fabrication de textiles</v>
      </c>
      <c r="I286" t="str">
        <f t="shared" si="14"/>
        <v>Fabrication de produits à base de tabac</v>
      </c>
      <c r="J286" t="s">
        <v>1650</v>
      </c>
      <c r="L286" t="s">
        <v>23</v>
      </c>
      <c r="M286" t="s">
        <v>32714</v>
      </c>
      <c r="N286" t="s">
        <v>37569</v>
      </c>
      <c r="O286" s="76" t="s">
        <v>4366</v>
      </c>
      <c r="P286" s="82">
        <v>653</v>
      </c>
      <c r="Q286" s="82" t="s">
        <v>72948</v>
      </c>
      <c r="R286"/>
    </row>
    <row r="287" spans="1:18" x14ac:dyDescent="0.25">
      <c r="A287" s="8"/>
      <c r="B287" s="8">
        <v>286</v>
      </c>
      <c r="C287" s="8" t="s">
        <v>562</v>
      </c>
      <c r="D287" s="9" t="s">
        <v>563</v>
      </c>
      <c r="E287" s="9" t="s">
        <v>563</v>
      </c>
      <c r="F287" s="9" t="s">
        <v>564</v>
      </c>
      <c r="G287" t="str">
        <f t="shared" si="12"/>
        <v>SECTION C</v>
      </c>
      <c r="H287" t="str">
        <f t="shared" si="13"/>
        <v>Fabrication de textiles</v>
      </c>
      <c r="I287" t="str">
        <f t="shared" si="14"/>
        <v>Préparation de fibres textiles et filature</v>
      </c>
      <c r="J287" t="s">
        <v>1655</v>
      </c>
      <c r="L287" t="s">
        <v>23</v>
      </c>
      <c r="M287" t="s">
        <v>10962</v>
      </c>
      <c r="N287" t="s">
        <v>37570</v>
      </c>
      <c r="O287" s="76" t="s">
        <v>4356</v>
      </c>
      <c r="P287" s="82">
        <v>530</v>
      </c>
      <c r="Q287" s="82" t="s">
        <v>72949</v>
      </c>
      <c r="R287"/>
    </row>
    <row r="288" spans="1:18" x14ac:dyDescent="0.25">
      <c r="A288" s="14"/>
      <c r="B288" s="14">
        <v>287</v>
      </c>
      <c r="C288" s="14" t="s">
        <v>565</v>
      </c>
      <c r="D288" s="15" t="s">
        <v>563</v>
      </c>
      <c r="E288" s="15" t="s">
        <v>563</v>
      </c>
      <c r="F288" s="15" t="s">
        <v>564</v>
      </c>
      <c r="G288" t="str">
        <f t="shared" si="12"/>
        <v>SECTION C</v>
      </c>
      <c r="H288" t="str">
        <f t="shared" si="13"/>
        <v>Fabrication de textiles</v>
      </c>
      <c r="I288" t="str">
        <f t="shared" si="14"/>
        <v>Préparation de fibres textiles et filature</v>
      </c>
      <c r="J288" t="s">
        <v>1663</v>
      </c>
      <c r="L288" t="s">
        <v>23</v>
      </c>
      <c r="M288" t="s">
        <v>32715</v>
      </c>
      <c r="N288" t="s">
        <v>37571</v>
      </c>
      <c r="O288" s="76" t="s">
        <v>4356</v>
      </c>
      <c r="P288" s="82">
        <v>953</v>
      </c>
      <c r="Q288" s="82" t="s">
        <v>72950</v>
      </c>
      <c r="R288"/>
    </row>
    <row r="289" spans="1:18" x14ac:dyDescent="0.25">
      <c r="A289" s="6" t="s">
        <v>566</v>
      </c>
      <c r="B289" s="6">
        <v>288</v>
      </c>
      <c r="C289" s="6" t="s">
        <v>567</v>
      </c>
      <c r="D289" s="7" t="s">
        <v>563</v>
      </c>
      <c r="E289" s="7" t="s">
        <v>563</v>
      </c>
      <c r="F289" s="7" t="s">
        <v>564</v>
      </c>
      <c r="G289" t="str">
        <f t="shared" si="12"/>
        <v>SECTION C</v>
      </c>
      <c r="H289" t="str">
        <f t="shared" si="13"/>
        <v>Fabrication de textiles</v>
      </c>
      <c r="I289" t="str">
        <f t="shared" si="14"/>
        <v>Préparation de fibres textiles et filature</v>
      </c>
      <c r="J289" t="s">
        <v>1668</v>
      </c>
      <c r="L289" t="s">
        <v>23</v>
      </c>
      <c r="M289" t="s">
        <v>13100</v>
      </c>
      <c r="N289" t="s">
        <v>37572</v>
      </c>
      <c r="O289" s="76" t="s">
        <v>4374</v>
      </c>
      <c r="P289" s="82">
        <v>1009</v>
      </c>
      <c r="Q289" s="82" t="s">
        <v>72645</v>
      </c>
      <c r="R289"/>
    </row>
    <row r="290" spans="1:18" x14ac:dyDescent="0.25">
      <c r="A290" s="10"/>
      <c r="B290" s="10">
        <v>289</v>
      </c>
      <c r="C290" s="10"/>
      <c r="D290" s="11"/>
      <c r="E290" s="11"/>
      <c r="F290" s="11"/>
      <c r="G290" t="str">
        <f t="shared" si="12"/>
        <v>SECTION C</v>
      </c>
      <c r="H290" t="str">
        <f t="shared" si="13"/>
        <v>Fabrication de textiles</v>
      </c>
      <c r="I290" t="str">
        <f t="shared" si="14"/>
        <v>Préparation de fibres textiles et filature</v>
      </c>
      <c r="J290" t="s">
        <v>1672</v>
      </c>
      <c r="L290" t="s">
        <v>23</v>
      </c>
      <c r="M290" t="s">
        <v>6387</v>
      </c>
      <c r="N290" t="s">
        <v>37573</v>
      </c>
      <c r="O290" s="76" t="s">
        <v>4356</v>
      </c>
      <c r="P290" s="82">
        <v>1351</v>
      </c>
      <c r="Q290" s="82" t="s">
        <v>72951</v>
      </c>
      <c r="R290"/>
    </row>
    <row r="291" spans="1:18" x14ac:dyDescent="0.25">
      <c r="A291" s="8"/>
      <c r="B291" s="8">
        <v>290</v>
      </c>
      <c r="C291" s="8" t="s">
        <v>568</v>
      </c>
      <c r="D291" s="9" t="s">
        <v>569</v>
      </c>
      <c r="E291" s="9" t="s">
        <v>569</v>
      </c>
      <c r="F291" s="9" t="s">
        <v>569</v>
      </c>
      <c r="G291" t="str">
        <f t="shared" si="12"/>
        <v>SECTION C</v>
      </c>
      <c r="H291" t="str">
        <f t="shared" si="13"/>
        <v>Fabrication de textiles</v>
      </c>
      <c r="I291" t="str">
        <f t="shared" si="14"/>
        <v>Tissage</v>
      </c>
      <c r="J291" t="s">
        <v>1676</v>
      </c>
      <c r="L291" t="s">
        <v>23</v>
      </c>
      <c r="M291" t="s">
        <v>6388</v>
      </c>
      <c r="N291" t="s">
        <v>37574</v>
      </c>
      <c r="O291" s="76" t="s">
        <v>4374</v>
      </c>
      <c r="P291" s="82">
        <v>2062</v>
      </c>
      <c r="Q291" s="82" t="s">
        <v>72645</v>
      </c>
      <c r="R291"/>
    </row>
    <row r="292" spans="1:18" x14ac:dyDescent="0.25">
      <c r="A292" s="14"/>
      <c r="B292" s="14">
        <v>291</v>
      </c>
      <c r="C292" s="14" t="s">
        <v>570</v>
      </c>
      <c r="D292" s="15" t="s">
        <v>569</v>
      </c>
      <c r="E292" s="15" t="s">
        <v>569</v>
      </c>
      <c r="F292" s="15" t="s">
        <v>569</v>
      </c>
      <c r="G292" t="str">
        <f t="shared" si="12"/>
        <v>SECTION C</v>
      </c>
      <c r="H292" t="str">
        <f t="shared" si="13"/>
        <v>Fabrication de textiles</v>
      </c>
      <c r="I292" t="str">
        <f t="shared" si="14"/>
        <v>Tissage</v>
      </c>
      <c r="J292" t="s">
        <v>1680</v>
      </c>
      <c r="L292" t="s">
        <v>23</v>
      </c>
      <c r="M292" t="s">
        <v>10964</v>
      </c>
      <c r="N292" t="s">
        <v>37575</v>
      </c>
      <c r="O292" s="76" t="s">
        <v>4366</v>
      </c>
      <c r="P292" s="82">
        <v>137</v>
      </c>
      <c r="Q292" s="82" t="s">
        <v>72952</v>
      </c>
      <c r="R292"/>
    </row>
    <row r="293" spans="1:18" x14ac:dyDescent="0.25">
      <c r="A293" s="6" t="s">
        <v>571</v>
      </c>
      <c r="B293" s="6">
        <v>292</v>
      </c>
      <c r="C293" s="6" t="s">
        <v>572</v>
      </c>
      <c r="D293" s="7" t="s">
        <v>569</v>
      </c>
      <c r="E293" s="7" t="s">
        <v>569</v>
      </c>
      <c r="F293" s="7" t="s">
        <v>569</v>
      </c>
      <c r="G293" t="str">
        <f t="shared" si="12"/>
        <v>SECTION C</v>
      </c>
      <c r="H293" t="str">
        <f t="shared" si="13"/>
        <v>Fabrication de textiles</v>
      </c>
      <c r="I293" t="str">
        <f t="shared" si="14"/>
        <v>Tissage</v>
      </c>
      <c r="J293" t="s">
        <v>1693</v>
      </c>
      <c r="L293" t="s">
        <v>23</v>
      </c>
      <c r="M293" t="s">
        <v>32716</v>
      </c>
      <c r="N293" t="s">
        <v>37576</v>
      </c>
      <c r="O293" s="76" t="s">
        <v>4374</v>
      </c>
      <c r="P293" s="82">
        <v>2084</v>
      </c>
      <c r="Q293" s="82" t="s">
        <v>72645</v>
      </c>
      <c r="R293"/>
    </row>
    <row r="294" spans="1:18" x14ac:dyDescent="0.25">
      <c r="A294" s="10"/>
      <c r="B294" s="10">
        <v>293</v>
      </c>
      <c r="C294" s="10"/>
      <c r="D294" s="11"/>
      <c r="E294" s="11"/>
      <c r="F294" s="11"/>
      <c r="G294" t="str">
        <f t="shared" si="12"/>
        <v>SECTION C</v>
      </c>
      <c r="H294" t="str">
        <f t="shared" si="13"/>
        <v>Fabrication de textiles</v>
      </c>
      <c r="I294" t="str">
        <f t="shared" si="14"/>
        <v>Tissage</v>
      </c>
      <c r="J294" t="s">
        <v>1698</v>
      </c>
      <c r="L294" t="s">
        <v>23</v>
      </c>
      <c r="M294" t="s">
        <v>10966</v>
      </c>
      <c r="N294" t="s">
        <v>37577</v>
      </c>
      <c r="O294" s="76" t="s">
        <v>4356</v>
      </c>
      <c r="P294" s="82">
        <v>668</v>
      </c>
      <c r="Q294" s="82" t="s">
        <v>72953</v>
      </c>
      <c r="R294"/>
    </row>
    <row r="295" spans="1:18" x14ac:dyDescent="0.25">
      <c r="A295" s="8"/>
      <c r="B295" s="8">
        <v>294</v>
      </c>
      <c r="C295" s="8" t="s">
        <v>573</v>
      </c>
      <c r="D295" s="9" t="s">
        <v>574</v>
      </c>
      <c r="E295" s="9" t="s">
        <v>574</v>
      </c>
      <c r="F295" s="9" t="s">
        <v>574</v>
      </c>
      <c r="G295" t="str">
        <f t="shared" si="12"/>
        <v>SECTION C</v>
      </c>
      <c r="H295" t="str">
        <f t="shared" si="13"/>
        <v>Fabrication de textiles</v>
      </c>
      <c r="I295" t="str">
        <f t="shared" si="14"/>
        <v>Ennoblissement textile</v>
      </c>
      <c r="J295" t="s">
        <v>1704</v>
      </c>
      <c r="L295" t="s">
        <v>23</v>
      </c>
      <c r="M295" t="s">
        <v>32717</v>
      </c>
      <c r="N295" t="s">
        <v>37578</v>
      </c>
      <c r="O295" s="76" t="s">
        <v>4356</v>
      </c>
      <c r="P295" s="82">
        <v>1264</v>
      </c>
      <c r="Q295" s="82" t="s">
        <v>72954</v>
      </c>
      <c r="R295"/>
    </row>
    <row r="296" spans="1:18" x14ac:dyDescent="0.25">
      <c r="A296" s="14"/>
      <c r="B296" s="14">
        <v>295</v>
      </c>
      <c r="C296" s="14" t="s">
        <v>575</v>
      </c>
      <c r="D296" s="15" t="s">
        <v>574</v>
      </c>
      <c r="E296" s="15" t="s">
        <v>574</v>
      </c>
      <c r="F296" s="15" t="s">
        <v>574</v>
      </c>
      <c r="G296" t="str">
        <f t="shared" si="12"/>
        <v>SECTION C</v>
      </c>
      <c r="H296" t="str">
        <f t="shared" si="13"/>
        <v>Fabrication de textiles</v>
      </c>
      <c r="I296" t="str">
        <f t="shared" si="14"/>
        <v>Ennoblissement textile</v>
      </c>
      <c r="J296" t="s">
        <v>1709</v>
      </c>
      <c r="L296" t="s">
        <v>23</v>
      </c>
      <c r="M296" t="s">
        <v>6389</v>
      </c>
      <c r="N296" t="s">
        <v>37579</v>
      </c>
      <c r="O296" s="76" t="s">
        <v>4366</v>
      </c>
      <c r="P296" s="82">
        <v>134</v>
      </c>
      <c r="Q296" s="82" t="s">
        <v>72955</v>
      </c>
      <c r="R296"/>
    </row>
    <row r="297" spans="1:18" x14ac:dyDescent="0.25">
      <c r="A297" s="6" t="s">
        <v>576</v>
      </c>
      <c r="B297" s="6">
        <v>296</v>
      </c>
      <c r="C297" s="6" t="s">
        <v>577</v>
      </c>
      <c r="D297" s="7" t="s">
        <v>574</v>
      </c>
      <c r="E297" s="7" t="s">
        <v>574</v>
      </c>
      <c r="F297" s="7" t="s">
        <v>574</v>
      </c>
      <c r="G297" t="str">
        <f t="shared" si="12"/>
        <v>SECTION C</v>
      </c>
      <c r="H297" t="str">
        <f t="shared" si="13"/>
        <v>Fabrication de textiles</v>
      </c>
      <c r="I297" t="str">
        <f t="shared" si="14"/>
        <v>Ennoblissement textile</v>
      </c>
      <c r="J297" t="s">
        <v>1714</v>
      </c>
      <c r="L297" t="s">
        <v>23</v>
      </c>
      <c r="M297" t="s">
        <v>18741</v>
      </c>
      <c r="N297" t="s">
        <v>37580</v>
      </c>
      <c r="O297" s="76" t="s">
        <v>4356</v>
      </c>
      <c r="P297" s="82">
        <v>1247</v>
      </c>
      <c r="Q297" s="82" t="s">
        <v>72956</v>
      </c>
      <c r="R297"/>
    </row>
    <row r="298" spans="1:18" x14ac:dyDescent="0.25">
      <c r="A298" s="10"/>
      <c r="B298" s="10">
        <v>297</v>
      </c>
      <c r="C298" s="10"/>
      <c r="D298" s="11"/>
      <c r="E298" s="11"/>
      <c r="F298" s="11"/>
      <c r="G298" t="str">
        <f t="shared" si="12"/>
        <v>SECTION C</v>
      </c>
      <c r="H298" t="str">
        <f t="shared" si="13"/>
        <v>Fabrication de textiles</v>
      </c>
      <c r="I298" t="str">
        <f t="shared" si="14"/>
        <v>Ennoblissement textile</v>
      </c>
      <c r="J298" t="s">
        <v>1719</v>
      </c>
      <c r="L298" t="s">
        <v>23</v>
      </c>
      <c r="M298" t="s">
        <v>10968</v>
      </c>
      <c r="N298" t="s">
        <v>37581</v>
      </c>
      <c r="O298" s="76" t="s">
        <v>4356</v>
      </c>
      <c r="P298" s="82">
        <v>175</v>
      </c>
      <c r="Q298" s="82" t="s">
        <v>72957</v>
      </c>
      <c r="R298"/>
    </row>
    <row r="299" spans="1:18" x14ac:dyDescent="0.25">
      <c r="A299" s="8"/>
      <c r="B299" s="8">
        <v>298</v>
      </c>
      <c r="C299" s="8" t="s">
        <v>578</v>
      </c>
      <c r="D299" s="9" t="s">
        <v>579</v>
      </c>
      <c r="E299" s="9" t="s">
        <v>579</v>
      </c>
      <c r="F299" s="9" t="s">
        <v>579</v>
      </c>
      <c r="G299" t="str">
        <f t="shared" si="12"/>
        <v>SECTION C</v>
      </c>
      <c r="H299" t="str">
        <f t="shared" si="13"/>
        <v>Fabrication de textiles</v>
      </c>
      <c r="I299" t="str">
        <f t="shared" si="14"/>
        <v>Fabrication d'autres textiles</v>
      </c>
      <c r="J299" t="s">
        <v>1727</v>
      </c>
      <c r="L299" t="s">
        <v>23</v>
      </c>
      <c r="M299" t="s">
        <v>6390</v>
      </c>
      <c r="N299" t="s">
        <v>37582</v>
      </c>
      <c r="O299" s="76" t="s">
        <v>4356</v>
      </c>
      <c r="P299" s="82">
        <v>999</v>
      </c>
      <c r="Q299" s="82" t="s">
        <v>72958</v>
      </c>
      <c r="R299"/>
    </row>
    <row r="300" spans="1:18" x14ac:dyDescent="0.25">
      <c r="A300" s="14"/>
      <c r="B300" s="14">
        <v>299</v>
      </c>
      <c r="C300" s="14" t="s">
        <v>580</v>
      </c>
      <c r="D300" s="15" t="s">
        <v>581</v>
      </c>
      <c r="E300" s="15" t="s">
        <v>581</v>
      </c>
      <c r="F300" s="15" t="s">
        <v>581</v>
      </c>
      <c r="G300" t="str">
        <f t="shared" si="12"/>
        <v>SECTION C</v>
      </c>
      <c r="H300" t="str">
        <f t="shared" si="13"/>
        <v>Fabrication de textiles</v>
      </c>
      <c r="I300" t="str">
        <f t="shared" si="14"/>
        <v>Fabrication d'autres textiles</v>
      </c>
      <c r="J300" t="s">
        <v>1731</v>
      </c>
      <c r="L300" t="s">
        <v>23</v>
      </c>
      <c r="M300" t="s">
        <v>23795</v>
      </c>
      <c r="N300" t="s">
        <v>37583</v>
      </c>
      <c r="O300" s="76" t="s">
        <v>4356</v>
      </c>
      <c r="P300" s="82">
        <v>671</v>
      </c>
      <c r="Q300" s="82" t="s">
        <v>72959</v>
      </c>
      <c r="R300"/>
    </row>
    <row r="301" spans="1:18" x14ac:dyDescent="0.25">
      <c r="A301" s="6" t="s">
        <v>582</v>
      </c>
      <c r="B301" s="6">
        <v>300</v>
      </c>
      <c r="C301" s="6" t="s">
        <v>583</v>
      </c>
      <c r="D301" s="7" t="s">
        <v>581</v>
      </c>
      <c r="E301" s="7" t="s">
        <v>581</v>
      </c>
      <c r="F301" s="7" t="s">
        <v>581</v>
      </c>
      <c r="G301" t="str">
        <f t="shared" si="12"/>
        <v>SECTION C</v>
      </c>
      <c r="H301" t="str">
        <f t="shared" si="13"/>
        <v>Fabrication de textiles</v>
      </c>
      <c r="I301" t="str">
        <f t="shared" si="14"/>
        <v>Fabrication d'autres textiles</v>
      </c>
      <c r="J301" t="s">
        <v>1738</v>
      </c>
      <c r="L301" t="s">
        <v>23</v>
      </c>
      <c r="M301" t="s">
        <v>13102</v>
      </c>
      <c r="N301" t="s">
        <v>37584</v>
      </c>
      <c r="O301" s="76" t="s">
        <v>4366</v>
      </c>
      <c r="P301" s="82">
        <v>312</v>
      </c>
      <c r="Q301" s="82" t="s">
        <v>72960</v>
      </c>
      <c r="R301"/>
    </row>
    <row r="302" spans="1:18" x14ac:dyDescent="0.25">
      <c r="A302" s="14"/>
      <c r="B302" s="14">
        <v>301</v>
      </c>
      <c r="C302" s="14" t="s">
        <v>584</v>
      </c>
      <c r="D302" s="23" t="s">
        <v>585</v>
      </c>
      <c r="E302" s="23" t="s">
        <v>585</v>
      </c>
      <c r="F302" s="23" t="s">
        <v>586</v>
      </c>
      <c r="G302" t="str">
        <f t="shared" si="12"/>
        <v>SECTION C</v>
      </c>
      <c r="H302" t="str">
        <f t="shared" si="13"/>
        <v>Fabrication de textiles</v>
      </c>
      <c r="I302" t="str">
        <f t="shared" si="14"/>
        <v>Fabrication d'autres textiles</v>
      </c>
      <c r="J302" t="s">
        <v>1743</v>
      </c>
      <c r="L302" t="s">
        <v>23</v>
      </c>
      <c r="M302" t="s">
        <v>32718</v>
      </c>
      <c r="N302" t="s">
        <v>37585</v>
      </c>
      <c r="O302" s="76" t="s">
        <v>4366</v>
      </c>
      <c r="P302" s="82">
        <v>273</v>
      </c>
      <c r="Q302" s="82" t="s">
        <v>72961</v>
      </c>
      <c r="R302"/>
    </row>
    <row r="303" spans="1:18" x14ac:dyDescent="0.25">
      <c r="A303" s="6" t="s">
        <v>587</v>
      </c>
      <c r="B303" s="6">
        <v>302</v>
      </c>
      <c r="C303" s="6" t="s">
        <v>588</v>
      </c>
      <c r="D303" s="7" t="s">
        <v>585</v>
      </c>
      <c r="E303" s="7" t="s">
        <v>585</v>
      </c>
      <c r="F303" s="7" t="s">
        <v>586</v>
      </c>
      <c r="G303" t="str">
        <f t="shared" si="12"/>
        <v>SECTION C</v>
      </c>
      <c r="H303" t="str">
        <f t="shared" si="13"/>
        <v>Fabrication de textiles</v>
      </c>
      <c r="I303" t="str">
        <f t="shared" si="14"/>
        <v>Fabrication d'autres textiles</v>
      </c>
      <c r="J303" t="s">
        <v>1754</v>
      </c>
      <c r="L303" t="s">
        <v>23</v>
      </c>
      <c r="M303" t="s">
        <v>6377</v>
      </c>
      <c r="N303" t="s">
        <v>37586</v>
      </c>
      <c r="O303" s="76" t="s">
        <v>4366</v>
      </c>
      <c r="P303" s="82">
        <v>178</v>
      </c>
      <c r="Q303" s="82" t="s">
        <v>72896</v>
      </c>
      <c r="R303"/>
    </row>
    <row r="304" spans="1:18" x14ac:dyDescent="0.25">
      <c r="A304" s="14"/>
      <c r="B304" s="14">
        <v>303</v>
      </c>
      <c r="C304" s="14" t="s">
        <v>589</v>
      </c>
      <c r="D304" s="15" t="s">
        <v>590</v>
      </c>
      <c r="E304" s="15" t="s">
        <v>590</v>
      </c>
      <c r="F304" s="15" t="s">
        <v>590</v>
      </c>
      <c r="G304" t="str">
        <f t="shared" si="12"/>
        <v>SECTION C</v>
      </c>
      <c r="H304" t="str">
        <f t="shared" si="13"/>
        <v>Fabrication de textiles</v>
      </c>
      <c r="I304" t="str">
        <f t="shared" si="14"/>
        <v>Fabrication d'autres textiles</v>
      </c>
      <c r="J304" t="s">
        <v>1759</v>
      </c>
      <c r="L304" t="s">
        <v>23</v>
      </c>
      <c r="M304" t="s">
        <v>23788</v>
      </c>
      <c r="N304" t="s">
        <v>37587</v>
      </c>
      <c r="O304" s="76" t="s">
        <v>4356</v>
      </c>
      <c r="P304" s="82">
        <v>626</v>
      </c>
      <c r="Q304" s="82" t="s">
        <v>72899</v>
      </c>
      <c r="R304"/>
    </row>
    <row r="305" spans="1:18" x14ac:dyDescent="0.25">
      <c r="A305" s="6" t="s">
        <v>591</v>
      </c>
      <c r="B305" s="6">
        <v>304</v>
      </c>
      <c r="C305" s="6" t="s">
        <v>592</v>
      </c>
      <c r="D305" s="7" t="s">
        <v>590</v>
      </c>
      <c r="E305" s="7" t="s">
        <v>590</v>
      </c>
      <c r="F305" s="7" t="s">
        <v>590</v>
      </c>
      <c r="G305" t="str">
        <f t="shared" si="12"/>
        <v>SECTION C</v>
      </c>
      <c r="H305" t="str">
        <f t="shared" si="13"/>
        <v>Fabrication de textiles</v>
      </c>
      <c r="I305" t="str">
        <f t="shared" si="14"/>
        <v>Fabrication d'autres textiles</v>
      </c>
      <c r="J305" t="s">
        <v>1764</v>
      </c>
      <c r="L305" t="s">
        <v>23</v>
      </c>
      <c r="M305" t="s">
        <v>13077</v>
      </c>
      <c r="N305" t="s">
        <v>37588</v>
      </c>
      <c r="O305" s="76" t="s">
        <v>4356</v>
      </c>
      <c r="P305" s="82">
        <v>751</v>
      </c>
      <c r="Q305" s="82" t="s">
        <v>72897</v>
      </c>
      <c r="R305"/>
    </row>
    <row r="306" spans="1:18" x14ac:dyDescent="0.25">
      <c r="A306" s="14"/>
      <c r="B306" s="14">
        <v>305</v>
      </c>
      <c r="C306" s="14" t="s">
        <v>593</v>
      </c>
      <c r="D306" s="22" t="s">
        <v>594</v>
      </c>
      <c r="E306" s="22" t="s">
        <v>594</v>
      </c>
      <c r="F306" s="22" t="s">
        <v>595</v>
      </c>
      <c r="G306" t="str">
        <f t="shared" si="12"/>
        <v>SECTION C</v>
      </c>
      <c r="H306" t="str">
        <f t="shared" si="13"/>
        <v>Fabrication de textiles</v>
      </c>
      <c r="I306" t="str">
        <f t="shared" si="14"/>
        <v>Fabrication d'autres textiles</v>
      </c>
      <c r="J306" t="s">
        <v>1768</v>
      </c>
      <c r="L306" t="s">
        <v>23</v>
      </c>
      <c r="M306" t="s">
        <v>23787</v>
      </c>
      <c r="N306" t="s">
        <v>37589</v>
      </c>
      <c r="O306" s="76" t="s">
        <v>4356</v>
      </c>
      <c r="P306" s="82">
        <v>3354</v>
      </c>
      <c r="Q306" s="82" t="s">
        <v>72898</v>
      </c>
      <c r="R306"/>
    </row>
    <row r="307" spans="1:18" x14ac:dyDescent="0.25">
      <c r="A307" s="6" t="s">
        <v>596</v>
      </c>
      <c r="B307" s="6">
        <v>306</v>
      </c>
      <c r="C307" s="6" t="s">
        <v>597</v>
      </c>
      <c r="D307" s="7" t="s">
        <v>594</v>
      </c>
      <c r="E307" s="7" t="s">
        <v>594</v>
      </c>
      <c r="F307" s="7" t="s">
        <v>595</v>
      </c>
      <c r="G307" t="str">
        <f t="shared" si="12"/>
        <v>SECTION C</v>
      </c>
      <c r="H307" t="str">
        <f t="shared" si="13"/>
        <v>Fabrication de textiles</v>
      </c>
      <c r="I307" t="str">
        <f t="shared" si="14"/>
        <v>Fabrication d'autres textiles</v>
      </c>
      <c r="J307" t="s">
        <v>1772</v>
      </c>
      <c r="L307" t="s">
        <v>23</v>
      </c>
      <c r="M307" t="s">
        <v>13079</v>
      </c>
      <c r="N307" t="s">
        <v>37590</v>
      </c>
      <c r="O307" s="76" t="s">
        <v>4356</v>
      </c>
      <c r="P307" s="82">
        <v>390</v>
      </c>
      <c r="Q307" s="82" t="s">
        <v>72900</v>
      </c>
      <c r="R307"/>
    </row>
    <row r="308" spans="1:18" x14ac:dyDescent="0.25">
      <c r="A308" s="14"/>
      <c r="B308" s="14">
        <v>307</v>
      </c>
      <c r="C308" s="14" t="s">
        <v>598</v>
      </c>
      <c r="D308" s="24" t="s">
        <v>599</v>
      </c>
      <c r="E308" s="24" t="s">
        <v>599</v>
      </c>
      <c r="F308" s="24" t="s">
        <v>600</v>
      </c>
      <c r="G308" t="str">
        <f t="shared" si="12"/>
        <v>SECTION C</v>
      </c>
      <c r="H308" t="str">
        <f t="shared" si="13"/>
        <v>Fabrication de textiles</v>
      </c>
      <c r="I308" t="str">
        <f t="shared" si="14"/>
        <v>Fabrication d'autres textiles</v>
      </c>
      <c r="J308" t="s">
        <v>1778</v>
      </c>
      <c r="L308" t="s">
        <v>23</v>
      </c>
      <c r="M308" t="s">
        <v>13081</v>
      </c>
      <c r="N308" t="s">
        <v>37591</v>
      </c>
      <c r="O308" s="76" t="s">
        <v>4356</v>
      </c>
      <c r="P308" s="82">
        <v>1147</v>
      </c>
      <c r="Q308" s="82" t="s">
        <v>72901</v>
      </c>
      <c r="R308"/>
    </row>
    <row r="309" spans="1:18" x14ac:dyDescent="0.25">
      <c r="A309" s="6" t="s">
        <v>601</v>
      </c>
      <c r="B309" s="6">
        <v>308</v>
      </c>
      <c r="C309" s="6" t="s">
        <v>602</v>
      </c>
      <c r="D309" s="7" t="s">
        <v>599</v>
      </c>
      <c r="E309" s="7" t="s">
        <v>599</v>
      </c>
      <c r="F309" s="7" t="s">
        <v>600</v>
      </c>
      <c r="G309" t="str">
        <f t="shared" si="12"/>
        <v>SECTION C</v>
      </c>
      <c r="H309" t="str">
        <f t="shared" si="13"/>
        <v>Fabrication de textiles</v>
      </c>
      <c r="I309" t="str">
        <f t="shared" si="14"/>
        <v>Fabrication d'autres textiles</v>
      </c>
      <c r="J309" t="s">
        <v>1783</v>
      </c>
      <c r="L309" t="s">
        <v>23</v>
      </c>
      <c r="M309" t="s">
        <v>10939</v>
      </c>
      <c r="N309" t="s">
        <v>37592</v>
      </c>
      <c r="O309" s="76" t="s">
        <v>4356</v>
      </c>
      <c r="P309" s="82">
        <v>1265</v>
      </c>
      <c r="Q309" s="82" t="s">
        <v>72902</v>
      </c>
      <c r="R309"/>
    </row>
    <row r="310" spans="1:18" x14ac:dyDescent="0.25">
      <c r="A310" s="14"/>
      <c r="B310" s="14">
        <v>309</v>
      </c>
      <c r="C310" s="14" t="s">
        <v>603</v>
      </c>
      <c r="D310" s="15" t="s">
        <v>604</v>
      </c>
      <c r="E310" s="15" t="s">
        <v>604</v>
      </c>
      <c r="F310" s="15" t="s">
        <v>605</v>
      </c>
      <c r="G310" t="str">
        <f t="shared" si="12"/>
        <v>SECTION C</v>
      </c>
      <c r="H310" t="str">
        <f t="shared" si="13"/>
        <v>Fabrication de textiles</v>
      </c>
      <c r="I310" t="str">
        <f t="shared" si="14"/>
        <v>Fabrication d'autres textiles</v>
      </c>
      <c r="J310" t="s">
        <v>1787</v>
      </c>
      <c r="L310" t="s">
        <v>23</v>
      </c>
      <c r="M310" t="s">
        <v>5108</v>
      </c>
      <c r="N310" t="s">
        <v>37593</v>
      </c>
      <c r="O310" s="76" t="s">
        <v>4374</v>
      </c>
      <c r="P310" s="82">
        <v>1433</v>
      </c>
      <c r="Q310" s="82" t="s">
        <v>72645</v>
      </c>
      <c r="R310"/>
    </row>
    <row r="311" spans="1:18" x14ac:dyDescent="0.25">
      <c r="A311" s="6" t="s">
        <v>606</v>
      </c>
      <c r="B311" s="6">
        <v>310</v>
      </c>
      <c r="C311" s="6" t="s">
        <v>607</v>
      </c>
      <c r="D311" s="7" t="s">
        <v>604</v>
      </c>
      <c r="E311" s="7" t="s">
        <v>604</v>
      </c>
      <c r="F311" s="7" t="s">
        <v>605</v>
      </c>
      <c r="G311" t="str">
        <f t="shared" si="12"/>
        <v>SECTION C</v>
      </c>
      <c r="H311" t="str">
        <f t="shared" si="13"/>
        <v>Fabrication de textiles</v>
      </c>
      <c r="I311" t="str">
        <f t="shared" si="14"/>
        <v>Fabrication d'autres textiles</v>
      </c>
      <c r="J311" t="s">
        <v>1793</v>
      </c>
      <c r="L311" t="s">
        <v>23</v>
      </c>
      <c r="M311" t="s">
        <v>23790</v>
      </c>
      <c r="N311" t="s">
        <v>37594</v>
      </c>
      <c r="O311" s="76" t="s">
        <v>4356</v>
      </c>
      <c r="P311" s="82">
        <v>1776</v>
      </c>
      <c r="Q311" s="82" t="s">
        <v>72905</v>
      </c>
      <c r="R311"/>
    </row>
    <row r="312" spans="1:18" x14ac:dyDescent="0.25">
      <c r="A312" s="14"/>
      <c r="B312" s="14">
        <v>311</v>
      </c>
      <c r="C312" s="14" t="s">
        <v>608</v>
      </c>
      <c r="D312" s="15" t="s">
        <v>609</v>
      </c>
      <c r="E312" s="15" t="s">
        <v>609</v>
      </c>
      <c r="F312" s="15" t="s">
        <v>609</v>
      </c>
      <c r="G312" t="str">
        <f t="shared" si="12"/>
        <v>SECTION C</v>
      </c>
      <c r="H312" t="str">
        <f t="shared" si="13"/>
        <v>Fabrication de textiles</v>
      </c>
      <c r="I312" t="str">
        <f t="shared" si="14"/>
        <v>Fabrication d'autres textiles</v>
      </c>
      <c r="J312" t="s">
        <v>1798</v>
      </c>
      <c r="L312" t="s">
        <v>23</v>
      </c>
      <c r="M312" t="s">
        <v>10941</v>
      </c>
      <c r="N312" t="s">
        <v>37595</v>
      </c>
      <c r="O312" s="76" t="s">
        <v>4374</v>
      </c>
      <c r="P312" s="82">
        <v>2309</v>
      </c>
      <c r="Q312" s="82" t="s">
        <v>72907</v>
      </c>
      <c r="R312"/>
    </row>
    <row r="313" spans="1:18" x14ac:dyDescent="0.25">
      <c r="A313" s="6" t="s">
        <v>610</v>
      </c>
      <c r="B313" s="6">
        <v>312</v>
      </c>
      <c r="C313" s="6" t="s">
        <v>611</v>
      </c>
      <c r="D313" s="7" t="s">
        <v>609</v>
      </c>
      <c r="E313" s="7" t="s">
        <v>609</v>
      </c>
      <c r="F313" s="7" t="s">
        <v>609</v>
      </c>
      <c r="G313" t="str">
        <f t="shared" si="12"/>
        <v>SECTION C</v>
      </c>
      <c r="H313" t="str">
        <f t="shared" si="13"/>
        <v>Fabrication de textiles</v>
      </c>
      <c r="I313" t="str">
        <f t="shared" si="14"/>
        <v>Fabrication d'autres textiles</v>
      </c>
      <c r="J313" t="s">
        <v>1802</v>
      </c>
      <c r="L313" t="s">
        <v>23</v>
      </c>
      <c r="M313" t="s">
        <v>32704</v>
      </c>
      <c r="N313" t="s">
        <v>37596</v>
      </c>
      <c r="O313" s="76" t="s">
        <v>4374</v>
      </c>
      <c r="P313" s="82">
        <v>5747</v>
      </c>
      <c r="Q313" s="82" t="s">
        <v>72906</v>
      </c>
      <c r="R313"/>
    </row>
    <row r="314" spans="1:18" x14ac:dyDescent="0.25">
      <c r="A314" s="10"/>
      <c r="B314" s="10">
        <v>313</v>
      </c>
      <c r="C314" s="10"/>
      <c r="D314" s="11"/>
      <c r="E314" s="11"/>
      <c r="F314" s="11"/>
      <c r="G314" t="str">
        <f t="shared" si="12"/>
        <v>SECTION C</v>
      </c>
      <c r="H314" t="str">
        <f t="shared" si="13"/>
        <v>Fabrication de textiles</v>
      </c>
      <c r="I314" t="str">
        <f t="shared" si="14"/>
        <v>Fabrication d'autres textiles</v>
      </c>
      <c r="J314" t="s">
        <v>1807</v>
      </c>
      <c r="L314" t="s">
        <v>23</v>
      </c>
      <c r="M314" t="s">
        <v>10942</v>
      </c>
      <c r="N314" t="s">
        <v>37597</v>
      </c>
      <c r="O314" s="76" t="s">
        <v>4356</v>
      </c>
      <c r="P314" s="82">
        <v>871</v>
      </c>
      <c r="Q314" s="82" t="s">
        <v>72908</v>
      </c>
      <c r="R314"/>
    </row>
    <row r="315" spans="1:18" x14ac:dyDescent="0.25">
      <c r="A315" s="12"/>
      <c r="B315" s="12">
        <v>314</v>
      </c>
      <c r="C315" s="12" t="s">
        <v>612</v>
      </c>
      <c r="D315" s="13" t="s">
        <v>613</v>
      </c>
      <c r="E315" s="13" t="s">
        <v>613</v>
      </c>
      <c r="F315" s="13" t="s">
        <v>613</v>
      </c>
      <c r="G315" t="str">
        <f t="shared" si="12"/>
        <v>SECTION C</v>
      </c>
      <c r="H315" t="str">
        <f t="shared" si="13"/>
        <v>Industrie de l'habillement</v>
      </c>
      <c r="I315" t="str">
        <f t="shared" si="14"/>
        <v>Fabrication d'autres textiles</v>
      </c>
      <c r="J315" t="s">
        <v>1824</v>
      </c>
      <c r="L315" t="s">
        <v>23</v>
      </c>
      <c r="M315" t="s">
        <v>10944</v>
      </c>
      <c r="N315" t="s">
        <v>37598</v>
      </c>
      <c r="O315" s="76" t="s">
        <v>4374</v>
      </c>
      <c r="P315" s="82">
        <v>1960</v>
      </c>
      <c r="Q315" s="82" t="s">
        <v>72645</v>
      </c>
      <c r="R315"/>
    </row>
    <row r="316" spans="1:18" x14ac:dyDescent="0.25">
      <c r="A316" s="10"/>
      <c r="B316" s="10">
        <v>315</v>
      </c>
      <c r="C316" s="10"/>
      <c r="D316" s="11"/>
      <c r="E316" s="11"/>
      <c r="F316" s="11"/>
      <c r="G316" t="str">
        <f t="shared" si="12"/>
        <v>SECTION C</v>
      </c>
      <c r="H316" t="str">
        <f t="shared" si="13"/>
        <v>Industrie de l'habillement</v>
      </c>
      <c r="I316" t="str">
        <f t="shared" si="14"/>
        <v>Fabrication d'autres textiles</v>
      </c>
      <c r="J316" t="s">
        <v>1828</v>
      </c>
      <c r="L316" t="s">
        <v>23</v>
      </c>
      <c r="M316" t="s">
        <v>6378</v>
      </c>
      <c r="N316" t="s">
        <v>37599</v>
      </c>
      <c r="O316" s="76" t="s">
        <v>4356</v>
      </c>
      <c r="P316" s="82">
        <v>2875</v>
      </c>
      <c r="Q316" s="82" t="s">
        <v>72909</v>
      </c>
      <c r="R316"/>
    </row>
    <row r="317" spans="1:18" x14ac:dyDescent="0.25">
      <c r="A317" s="8"/>
      <c r="B317" s="8">
        <v>316</v>
      </c>
      <c r="C317" s="8" t="s">
        <v>614</v>
      </c>
      <c r="D317" s="9" t="s">
        <v>615</v>
      </c>
      <c r="E317" s="9" t="s">
        <v>615</v>
      </c>
      <c r="F317" s="9" t="s">
        <v>616</v>
      </c>
      <c r="G317" t="str">
        <f t="shared" si="12"/>
        <v>SECTION C</v>
      </c>
      <c r="H317" t="str">
        <f t="shared" si="13"/>
        <v>Industrie de l'habillement</v>
      </c>
      <c r="I317" t="str">
        <f t="shared" si="14"/>
        <v>Fabrication de vêtements, autres qu'en fourrure</v>
      </c>
      <c r="J317" t="s">
        <v>1832</v>
      </c>
      <c r="L317" t="s">
        <v>23</v>
      </c>
      <c r="M317" t="s">
        <v>13773</v>
      </c>
      <c r="N317" t="s">
        <v>37600</v>
      </c>
      <c r="O317" s="76" t="s">
        <v>4356</v>
      </c>
      <c r="P317" s="82">
        <v>456</v>
      </c>
      <c r="Q317" s="82" t="s">
        <v>72910</v>
      </c>
      <c r="R317"/>
    </row>
    <row r="318" spans="1:18" x14ac:dyDescent="0.25">
      <c r="A318" s="14"/>
      <c r="B318" s="14">
        <v>317</v>
      </c>
      <c r="C318" s="14" t="s">
        <v>617</v>
      </c>
      <c r="D318" s="15" t="s">
        <v>618</v>
      </c>
      <c r="E318" s="15" t="s">
        <v>618</v>
      </c>
      <c r="F318" s="15" t="s">
        <v>618</v>
      </c>
      <c r="G318" t="str">
        <f t="shared" si="12"/>
        <v>SECTION C</v>
      </c>
      <c r="H318" t="str">
        <f t="shared" si="13"/>
        <v>Industrie de l'habillement</v>
      </c>
      <c r="I318" t="str">
        <f t="shared" si="14"/>
        <v>Fabrication de vêtements, autres qu'en fourrure</v>
      </c>
      <c r="J318" t="s">
        <v>1836</v>
      </c>
      <c r="L318" t="s">
        <v>23</v>
      </c>
      <c r="M318" t="s">
        <v>6379</v>
      </c>
      <c r="N318" t="s">
        <v>37601</v>
      </c>
      <c r="O318" s="76" t="s">
        <v>4356</v>
      </c>
      <c r="P318" s="82">
        <v>2448</v>
      </c>
      <c r="Q318" s="82" t="s">
        <v>72911</v>
      </c>
      <c r="R318"/>
    </row>
    <row r="319" spans="1:18" x14ac:dyDescent="0.25">
      <c r="A319" s="6" t="s">
        <v>619</v>
      </c>
      <c r="B319" s="6">
        <v>318</v>
      </c>
      <c r="C319" s="6" t="s">
        <v>620</v>
      </c>
      <c r="D319" s="7" t="s">
        <v>618</v>
      </c>
      <c r="E319" s="7" t="s">
        <v>618</v>
      </c>
      <c r="F319" s="7" t="s">
        <v>618</v>
      </c>
      <c r="G319" t="str">
        <f t="shared" si="12"/>
        <v>SECTION C</v>
      </c>
      <c r="H319" t="str">
        <f t="shared" si="13"/>
        <v>Industrie de l'habillement</v>
      </c>
      <c r="I319" t="str">
        <f t="shared" si="14"/>
        <v>Fabrication de vêtements, autres qu'en fourrure</v>
      </c>
      <c r="J319" t="s">
        <v>1843</v>
      </c>
      <c r="L319" t="s">
        <v>23</v>
      </c>
      <c r="M319" t="s">
        <v>13083</v>
      </c>
      <c r="N319" t="s">
        <v>37602</v>
      </c>
      <c r="O319" s="76" t="s">
        <v>4356</v>
      </c>
      <c r="P319" s="82">
        <v>1555</v>
      </c>
      <c r="Q319" s="82" t="s">
        <v>72912</v>
      </c>
      <c r="R319"/>
    </row>
    <row r="320" spans="1:18" x14ac:dyDescent="0.25">
      <c r="A320" s="14"/>
      <c r="B320" s="14">
        <v>319</v>
      </c>
      <c r="C320" s="14" t="s">
        <v>621</v>
      </c>
      <c r="D320" s="15" t="s">
        <v>622</v>
      </c>
      <c r="E320" s="15" t="s">
        <v>622</v>
      </c>
      <c r="F320" s="15" t="s">
        <v>622</v>
      </c>
      <c r="G320" t="str">
        <f t="shared" si="12"/>
        <v>SECTION C</v>
      </c>
      <c r="H320" t="str">
        <f t="shared" si="13"/>
        <v>Industrie de l'habillement</v>
      </c>
      <c r="I320" t="str">
        <f t="shared" si="14"/>
        <v>Fabrication de vêtements, autres qu'en fourrure</v>
      </c>
      <c r="J320" t="s">
        <v>1848</v>
      </c>
      <c r="L320" t="s">
        <v>23</v>
      </c>
      <c r="M320" t="s">
        <v>23791</v>
      </c>
      <c r="N320" t="s">
        <v>37603</v>
      </c>
      <c r="O320" s="76" t="s">
        <v>4356</v>
      </c>
      <c r="P320" s="82">
        <v>571</v>
      </c>
      <c r="Q320" s="82" t="s">
        <v>72913</v>
      </c>
      <c r="R320"/>
    </row>
    <row r="321" spans="1:18" x14ac:dyDescent="0.25">
      <c r="A321" s="6" t="s">
        <v>623</v>
      </c>
      <c r="B321" s="6">
        <v>320</v>
      </c>
      <c r="C321" s="6" t="s">
        <v>624</v>
      </c>
      <c r="D321" s="7" t="s">
        <v>622</v>
      </c>
      <c r="E321" s="7" t="s">
        <v>622</v>
      </c>
      <c r="F321" s="7" t="s">
        <v>622</v>
      </c>
      <c r="G321" t="str">
        <f t="shared" si="12"/>
        <v>SECTION C</v>
      </c>
      <c r="H321" t="str">
        <f t="shared" si="13"/>
        <v>Industrie de l'habillement</v>
      </c>
      <c r="I321" t="str">
        <f t="shared" si="14"/>
        <v>Fabrication de vêtements, autres qu'en fourrure</v>
      </c>
      <c r="J321" t="s">
        <v>1853</v>
      </c>
      <c r="L321" t="s">
        <v>23</v>
      </c>
      <c r="M321" t="s">
        <v>32706</v>
      </c>
      <c r="N321" t="s">
        <v>37604</v>
      </c>
      <c r="O321" s="76" t="s">
        <v>4374</v>
      </c>
      <c r="P321" s="82">
        <v>12544</v>
      </c>
      <c r="Q321" s="82" t="s">
        <v>72645</v>
      </c>
      <c r="R321"/>
    </row>
    <row r="322" spans="1:18" x14ac:dyDescent="0.25">
      <c r="A322" s="14"/>
      <c r="B322" s="14">
        <v>321</v>
      </c>
      <c r="C322" s="14" t="s">
        <v>625</v>
      </c>
      <c r="D322" s="15" t="s">
        <v>626</v>
      </c>
      <c r="E322" s="15" t="s">
        <v>626</v>
      </c>
      <c r="F322" s="15" t="s">
        <v>626</v>
      </c>
      <c r="G322" t="str">
        <f t="shared" si="12"/>
        <v>SECTION C</v>
      </c>
      <c r="H322" t="str">
        <f t="shared" si="13"/>
        <v>Industrie de l'habillement</v>
      </c>
      <c r="I322" t="str">
        <f t="shared" si="14"/>
        <v>Fabrication de vêtements, autres qu'en fourrure</v>
      </c>
      <c r="J322" t="s">
        <v>1860</v>
      </c>
      <c r="L322" t="s">
        <v>23</v>
      </c>
      <c r="M322" t="s">
        <v>13085</v>
      </c>
      <c r="N322" t="s">
        <v>37605</v>
      </c>
      <c r="O322" s="76" t="s">
        <v>4356</v>
      </c>
      <c r="P322" s="82">
        <v>472</v>
      </c>
      <c r="Q322" s="82" t="s">
        <v>72914</v>
      </c>
      <c r="R322"/>
    </row>
    <row r="323" spans="1:18" x14ac:dyDescent="0.25">
      <c r="A323" s="6" t="s">
        <v>627</v>
      </c>
      <c r="B323" s="6">
        <v>322</v>
      </c>
      <c r="C323" s="6" t="s">
        <v>628</v>
      </c>
      <c r="D323" s="7" t="s">
        <v>626</v>
      </c>
      <c r="E323" s="7" t="s">
        <v>626</v>
      </c>
      <c r="F323" s="7" t="s">
        <v>626</v>
      </c>
      <c r="G323" t="str">
        <f t="shared" si="12"/>
        <v>SECTION C</v>
      </c>
      <c r="H323" t="str">
        <f t="shared" si="13"/>
        <v>Industrie de l'habillement</v>
      </c>
      <c r="I323" t="str">
        <f t="shared" si="14"/>
        <v>Fabrication de vêtements, autres qu'en fourrure</v>
      </c>
      <c r="J323" t="s">
        <v>1872</v>
      </c>
      <c r="L323" t="s">
        <v>23</v>
      </c>
      <c r="M323" t="s">
        <v>13087</v>
      </c>
      <c r="N323" t="s">
        <v>37606</v>
      </c>
      <c r="O323" s="76" t="s">
        <v>4366</v>
      </c>
      <c r="P323" s="82">
        <v>214</v>
      </c>
      <c r="Q323" s="82" t="s">
        <v>72915</v>
      </c>
      <c r="R323"/>
    </row>
    <row r="324" spans="1:18" x14ac:dyDescent="0.25">
      <c r="A324" s="14"/>
      <c r="B324" s="14">
        <v>323</v>
      </c>
      <c r="C324" s="14" t="s">
        <v>629</v>
      </c>
      <c r="D324" s="15" t="s">
        <v>630</v>
      </c>
      <c r="E324" s="15" t="s">
        <v>630</v>
      </c>
      <c r="F324" s="15" t="s">
        <v>630</v>
      </c>
      <c r="G324" t="str">
        <f t="shared" ref="G324:G387" si="15">IF(LEFT(C324,7)="SECTION",C324,G323)</f>
        <v>SECTION C</v>
      </c>
      <c r="H324" t="str">
        <f t="shared" si="13"/>
        <v>Industrie de l'habillement</v>
      </c>
      <c r="I324" t="str">
        <f t="shared" si="14"/>
        <v>Fabrication de vêtements, autres qu'en fourrure</v>
      </c>
      <c r="J324" t="s">
        <v>1878</v>
      </c>
      <c r="L324" t="s">
        <v>23</v>
      </c>
      <c r="M324" t="s">
        <v>6380</v>
      </c>
      <c r="N324" t="s">
        <v>37607</v>
      </c>
      <c r="O324" s="76" t="s">
        <v>4356</v>
      </c>
      <c r="P324" s="82">
        <v>501</v>
      </c>
      <c r="Q324" s="82" t="s">
        <v>72916</v>
      </c>
      <c r="R324"/>
    </row>
    <row r="325" spans="1:18" x14ac:dyDescent="0.25">
      <c r="A325" s="6" t="s">
        <v>631</v>
      </c>
      <c r="B325" s="6">
        <v>324</v>
      </c>
      <c r="C325" s="6" t="s">
        <v>632</v>
      </c>
      <c r="D325" s="7" t="s">
        <v>630</v>
      </c>
      <c r="E325" s="7" t="s">
        <v>630</v>
      </c>
      <c r="F325" s="7" t="s">
        <v>630</v>
      </c>
      <c r="G325" t="str">
        <f t="shared" si="15"/>
        <v>SECTION C</v>
      </c>
      <c r="H325" t="str">
        <f t="shared" si="13"/>
        <v>Industrie de l'habillement</v>
      </c>
      <c r="I325" t="str">
        <f t="shared" si="14"/>
        <v>Fabrication de vêtements, autres qu'en fourrure</v>
      </c>
      <c r="J325" t="s">
        <v>1887</v>
      </c>
      <c r="L325" t="s">
        <v>23</v>
      </c>
      <c r="M325" t="s">
        <v>10946</v>
      </c>
      <c r="N325" t="s">
        <v>37608</v>
      </c>
      <c r="O325" s="76" t="s">
        <v>4356</v>
      </c>
      <c r="P325" s="82">
        <v>434</v>
      </c>
      <c r="Q325" s="82" t="s">
        <v>72917</v>
      </c>
      <c r="R325"/>
    </row>
    <row r="326" spans="1:18" x14ac:dyDescent="0.25">
      <c r="A326" s="14"/>
      <c r="B326" s="14">
        <v>325</v>
      </c>
      <c r="C326" s="14" t="s">
        <v>633</v>
      </c>
      <c r="D326" s="15" t="s">
        <v>634</v>
      </c>
      <c r="E326" s="15" t="s">
        <v>634</v>
      </c>
      <c r="F326" s="15" t="s">
        <v>635</v>
      </c>
      <c r="G326" t="str">
        <f t="shared" si="15"/>
        <v>SECTION C</v>
      </c>
      <c r="H326" t="str">
        <f t="shared" ref="H326:H389" si="16">IF(LEN(C326)=2,D326,H325)</f>
        <v>Industrie de l'habillement</v>
      </c>
      <c r="I326" t="str">
        <f t="shared" si="14"/>
        <v>Fabrication de vêtements, autres qu'en fourrure</v>
      </c>
      <c r="J326" t="s">
        <v>1891</v>
      </c>
      <c r="L326" t="s">
        <v>23</v>
      </c>
      <c r="M326" t="s">
        <v>6381</v>
      </c>
      <c r="N326" t="s">
        <v>37609</v>
      </c>
      <c r="O326" s="76" t="s">
        <v>4366</v>
      </c>
      <c r="P326" s="82">
        <v>236</v>
      </c>
      <c r="Q326" s="82" t="s">
        <v>72918</v>
      </c>
      <c r="R326"/>
    </row>
    <row r="327" spans="1:18" x14ac:dyDescent="0.25">
      <c r="A327" s="6" t="s">
        <v>636</v>
      </c>
      <c r="B327" s="6">
        <v>326</v>
      </c>
      <c r="C327" s="6" t="s">
        <v>637</v>
      </c>
      <c r="D327" s="7" t="s">
        <v>634</v>
      </c>
      <c r="E327" s="7" t="s">
        <v>634</v>
      </c>
      <c r="F327" s="7" t="s">
        <v>635</v>
      </c>
      <c r="G327" t="str">
        <f t="shared" si="15"/>
        <v>SECTION C</v>
      </c>
      <c r="H327" t="str">
        <f t="shared" si="16"/>
        <v>Industrie de l'habillement</v>
      </c>
      <c r="I327" t="str">
        <f t="shared" si="14"/>
        <v>Fabrication de vêtements, autres qu'en fourrure</v>
      </c>
      <c r="J327" t="s">
        <v>1898</v>
      </c>
      <c r="L327" t="s">
        <v>23</v>
      </c>
      <c r="M327" t="s">
        <v>32707</v>
      </c>
      <c r="N327" t="s">
        <v>37610</v>
      </c>
      <c r="O327" s="76" t="s">
        <v>4374</v>
      </c>
      <c r="P327" s="82">
        <v>1787</v>
      </c>
      <c r="Q327" s="82" t="s">
        <v>72645</v>
      </c>
      <c r="R327"/>
    </row>
    <row r="328" spans="1:18" x14ac:dyDescent="0.25">
      <c r="A328" s="10"/>
      <c r="B328" s="10">
        <v>327</v>
      </c>
      <c r="C328" s="10"/>
      <c r="D328" s="11"/>
      <c r="E328" s="11"/>
      <c r="F328" s="11"/>
      <c r="G328" t="str">
        <f t="shared" si="15"/>
        <v>SECTION C</v>
      </c>
      <c r="H328" t="str">
        <f t="shared" si="16"/>
        <v>Industrie de l'habillement</v>
      </c>
      <c r="I328" t="str">
        <f t="shared" ref="I328:I391" si="17">IF(LEN(C328)=4,D328,I327)</f>
        <v>Fabrication de vêtements, autres qu'en fourrure</v>
      </c>
      <c r="J328" t="s">
        <v>1903</v>
      </c>
      <c r="L328" t="s">
        <v>23</v>
      </c>
      <c r="M328" t="s">
        <v>13089</v>
      </c>
      <c r="N328" t="s">
        <v>37611</v>
      </c>
      <c r="O328" s="76" t="s">
        <v>4356</v>
      </c>
      <c r="P328" s="82">
        <v>1477</v>
      </c>
      <c r="Q328" s="82" t="s">
        <v>72919</v>
      </c>
      <c r="R328"/>
    </row>
    <row r="329" spans="1:18" x14ac:dyDescent="0.25">
      <c r="A329" s="8"/>
      <c r="B329" s="8">
        <v>328</v>
      </c>
      <c r="C329" s="8" t="s">
        <v>638</v>
      </c>
      <c r="D329" s="9" t="s">
        <v>639</v>
      </c>
      <c r="E329" s="9" t="s">
        <v>639</v>
      </c>
      <c r="F329" s="9" t="s">
        <v>639</v>
      </c>
      <c r="G329" t="str">
        <f t="shared" si="15"/>
        <v>SECTION C</v>
      </c>
      <c r="H329" t="str">
        <f t="shared" si="16"/>
        <v>Industrie de l'habillement</v>
      </c>
      <c r="I329" t="str">
        <f t="shared" si="17"/>
        <v>Fabrication d'articles en fourrure</v>
      </c>
      <c r="J329" t="s">
        <v>1909</v>
      </c>
      <c r="L329" t="s">
        <v>23</v>
      </c>
      <c r="M329" t="s">
        <v>6382</v>
      </c>
      <c r="N329" t="s">
        <v>37612</v>
      </c>
      <c r="O329" s="76" t="s">
        <v>4356</v>
      </c>
      <c r="P329" s="82">
        <v>771</v>
      </c>
      <c r="Q329" s="82" t="s">
        <v>72920</v>
      </c>
      <c r="R329"/>
    </row>
    <row r="330" spans="1:18" x14ac:dyDescent="0.25">
      <c r="A330" s="14"/>
      <c r="B330" s="14">
        <v>329</v>
      </c>
      <c r="C330" s="14" t="s">
        <v>640</v>
      </c>
      <c r="D330" s="15" t="s">
        <v>639</v>
      </c>
      <c r="E330" s="15" t="s">
        <v>639</v>
      </c>
      <c r="F330" s="15" t="s">
        <v>639</v>
      </c>
      <c r="G330" t="str">
        <f t="shared" si="15"/>
        <v>SECTION C</v>
      </c>
      <c r="H330" t="str">
        <f t="shared" si="16"/>
        <v>Industrie de l'habillement</v>
      </c>
      <c r="I330" t="str">
        <f t="shared" si="17"/>
        <v>Fabrication d'articles en fourrure</v>
      </c>
      <c r="J330" t="s">
        <v>1913</v>
      </c>
      <c r="L330" t="s">
        <v>23</v>
      </c>
      <c r="M330" t="s">
        <v>5973</v>
      </c>
      <c r="N330" t="s">
        <v>37613</v>
      </c>
      <c r="O330" s="76" t="s">
        <v>4356</v>
      </c>
      <c r="P330" s="82">
        <v>1723</v>
      </c>
      <c r="Q330" s="82" t="s">
        <v>72921</v>
      </c>
      <c r="R330"/>
    </row>
    <row r="331" spans="1:18" x14ac:dyDescent="0.25">
      <c r="A331" s="6" t="s">
        <v>641</v>
      </c>
      <c r="B331" s="6">
        <v>330</v>
      </c>
      <c r="C331" s="6" t="s">
        <v>642</v>
      </c>
      <c r="D331" s="7" t="s">
        <v>639</v>
      </c>
      <c r="E331" s="7" t="s">
        <v>639</v>
      </c>
      <c r="F331" s="7" t="s">
        <v>639</v>
      </c>
      <c r="G331" t="str">
        <f t="shared" si="15"/>
        <v>SECTION C</v>
      </c>
      <c r="H331" t="str">
        <f t="shared" si="16"/>
        <v>Industrie de l'habillement</v>
      </c>
      <c r="I331" t="str">
        <f t="shared" si="17"/>
        <v>Fabrication d'articles en fourrure</v>
      </c>
      <c r="J331" t="s">
        <v>1920</v>
      </c>
      <c r="L331" t="s">
        <v>23</v>
      </c>
      <c r="M331" t="s">
        <v>10949</v>
      </c>
      <c r="N331" t="s">
        <v>37614</v>
      </c>
      <c r="O331" s="76" t="s">
        <v>4356</v>
      </c>
      <c r="P331" s="82">
        <v>744</v>
      </c>
      <c r="Q331" s="82" t="s">
        <v>72922</v>
      </c>
      <c r="R331"/>
    </row>
    <row r="332" spans="1:18" x14ac:dyDescent="0.25">
      <c r="A332" s="10"/>
      <c r="B332" s="10">
        <v>331</v>
      </c>
      <c r="C332" s="10"/>
      <c r="D332" s="11"/>
      <c r="E332" s="11"/>
      <c r="F332" s="11"/>
      <c r="G332" t="str">
        <f t="shared" si="15"/>
        <v>SECTION C</v>
      </c>
      <c r="H332" t="str">
        <f t="shared" si="16"/>
        <v>Industrie de l'habillement</v>
      </c>
      <c r="I332" t="str">
        <f t="shared" si="17"/>
        <v>Fabrication d'articles en fourrure</v>
      </c>
      <c r="J332" t="s">
        <v>1930</v>
      </c>
      <c r="L332" t="s">
        <v>23</v>
      </c>
      <c r="M332" t="s">
        <v>23792</v>
      </c>
      <c r="N332" t="s">
        <v>37615</v>
      </c>
      <c r="O332" s="76" t="s">
        <v>4356</v>
      </c>
      <c r="P332" s="82">
        <v>1149</v>
      </c>
      <c r="Q332" s="82" t="s">
        <v>72923</v>
      </c>
      <c r="R332"/>
    </row>
    <row r="333" spans="1:18" x14ac:dyDescent="0.25">
      <c r="A333" s="8"/>
      <c r="B333" s="8">
        <v>332</v>
      </c>
      <c r="C333" s="8" t="s">
        <v>643</v>
      </c>
      <c r="D333" s="9" t="s">
        <v>644</v>
      </c>
      <c r="E333" s="9" t="s">
        <v>644</v>
      </c>
      <c r="F333" s="9" t="s">
        <v>644</v>
      </c>
      <c r="G333" t="str">
        <f t="shared" si="15"/>
        <v>SECTION C</v>
      </c>
      <c r="H333" t="str">
        <f t="shared" si="16"/>
        <v>Industrie de l'habillement</v>
      </c>
      <c r="I333" t="str">
        <f t="shared" si="17"/>
        <v>Fabrication d'articles à mailles</v>
      </c>
      <c r="J333" t="s">
        <v>1933</v>
      </c>
      <c r="L333" t="s">
        <v>23</v>
      </c>
      <c r="M333" t="s">
        <v>6383</v>
      </c>
      <c r="N333" t="s">
        <v>37616</v>
      </c>
      <c r="O333" s="76" t="s">
        <v>4356</v>
      </c>
      <c r="P333" s="82">
        <v>749</v>
      </c>
      <c r="Q333" s="82" t="s">
        <v>72925</v>
      </c>
      <c r="R333"/>
    </row>
    <row r="334" spans="1:18" x14ac:dyDescent="0.25">
      <c r="A334" s="14"/>
      <c r="B334" s="14">
        <v>333</v>
      </c>
      <c r="C334" s="14" t="s">
        <v>645</v>
      </c>
      <c r="D334" s="15" t="s">
        <v>646</v>
      </c>
      <c r="E334" s="15" t="s">
        <v>646</v>
      </c>
      <c r="F334" s="15" t="s">
        <v>647</v>
      </c>
      <c r="G334" t="str">
        <f t="shared" si="15"/>
        <v>SECTION C</v>
      </c>
      <c r="H334" t="str">
        <f t="shared" si="16"/>
        <v>Industrie de l'habillement</v>
      </c>
      <c r="I334" t="str">
        <f t="shared" si="17"/>
        <v>Fabrication d'articles à mailles</v>
      </c>
      <c r="J334" t="s">
        <v>1936</v>
      </c>
      <c r="L334" t="s">
        <v>23</v>
      </c>
      <c r="M334" t="s">
        <v>32709</v>
      </c>
      <c r="N334" t="s">
        <v>37617</v>
      </c>
      <c r="O334" s="76" t="s">
        <v>4356</v>
      </c>
      <c r="P334" s="82">
        <v>817</v>
      </c>
      <c r="Q334" s="82" t="s">
        <v>72926</v>
      </c>
      <c r="R334"/>
    </row>
    <row r="335" spans="1:18" x14ac:dyDescent="0.25">
      <c r="A335" s="6" t="s">
        <v>648</v>
      </c>
      <c r="B335" s="6">
        <v>334</v>
      </c>
      <c r="C335" s="6" t="s">
        <v>649</v>
      </c>
      <c r="D335" s="7" t="s">
        <v>646</v>
      </c>
      <c r="E335" s="7" t="s">
        <v>646</v>
      </c>
      <c r="F335" s="7" t="s">
        <v>647</v>
      </c>
      <c r="G335" t="str">
        <f t="shared" si="15"/>
        <v>SECTION C</v>
      </c>
      <c r="H335" t="str">
        <f t="shared" si="16"/>
        <v>Industrie de l'habillement</v>
      </c>
      <c r="I335" t="str">
        <f t="shared" si="17"/>
        <v>Fabrication d'articles à mailles</v>
      </c>
      <c r="J335" t="s">
        <v>1939</v>
      </c>
      <c r="L335" t="s">
        <v>23</v>
      </c>
      <c r="M335" t="s">
        <v>5846</v>
      </c>
      <c r="N335" t="s">
        <v>37618</v>
      </c>
      <c r="O335" s="76" t="s">
        <v>4356</v>
      </c>
      <c r="P335" s="82">
        <v>926</v>
      </c>
      <c r="Q335" s="82" t="s">
        <v>72927</v>
      </c>
      <c r="R335"/>
    </row>
    <row r="336" spans="1:18" x14ac:dyDescent="0.25">
      <c r="A336" s="14"/>
      <c r="B336" s="14">
        <v>335</v>
      </c>
      <c r="C336" s="14" t="s">
        <v>650</v>
      </c>
      <c r="D336" s="15" t="s">
        <v>651</v>
      </c>
      <c r="E336" s="15" t="s">
        <v>651</v>
      </c>
      <c r="F336" s="15" t="s">
        <v>651</v>
      </c>
      <c r="G336" t="str">
        <f t="shared" si="15"/>
        <v>SECTION C</v>
      </c>
      <c r="H336" t="str">
        <f t="shared" si="16"/>
        <v>Industrie de l'habillement</v>
      </c>
      <c r="I336" t="str">
        <f t="shared" si="17"/>
        <v>Fabrication d'articles à mailles</v>
      </c>
      <c r="J336" t="s">
        <v>1946</v>
      </c>
      <c r="L336" t="s">
        <v>23</v>
      </c>
      <c r="M336" t="s">
        <v>13091</v>
      </c>
      <c r="N336" t="s">
        <v>37619</v>
      </c>
      <c r="O336" s="76" t="s">
        <v>4374</v>
      </c>
      <c r="P336" s="82">
        <v>1722</v>
      </c>
      <c r="Q336" s="82" t="s">
        <v>72928</v>
      </c>
      <c r="R336"/>
    </row>
    <row r="337" spans="1:18" x14ac:dyDescent="0.25">
      <c r="A337" s="6" t="s">
        <v>652</v>
      </c>
      <c r="B337" s="6">
        <v>336</v>
      </c>
      <c r="C337" s="6" t="s">
        <v>653</v>
      </c>
      <c r="D337" s="7" t="s">
        <v>651</v>
      </c>
      <c r="E337" s="7" t="s">
        <v>651</v>
      </c>
      <c r="F337" s="7" t="s">
        <v>651</v>
      </c>
      <c r="G337" t="str">
        <f t="shared" si="15"/>
        <v>SECTION C</v>
      </c>
      <c r="H337" t="str">
        <f t="shared" si="16"/>
        <v>Industrie de l'habillement</v>
      </c>
      <c r="I337" t="str">
        <f t="shared" si="17"/>
        <v>Fabrication d'articles à mailles</v>
      </c>
      <c r="J337" t="s">
        <v>1949</v>
      </c>
      <c r="L337" t="s">
        <v>23</v>
      </c>
      <c r="M337" t="s">
        <v>15511</v>
      </c>
      <c r="N337" t="s">
        <v>37620</v>
      </c>
      <c r="O337" s="76" t="s">
        <v>4356</v>
      </c>
      <c r="P337" s="82">
        <v>1279</v>
      </c>
      <c r="Q337" s="82" t="s">
        <v>72929</v>
      </c>
      <c r="R337"/>
    </row>
    <row r="338" spans="1:18" x14ac:dyDescent="0.25">
      <c r="A338" s="10"/>
      <c r="B338" s="10">
        <v>337</v>
      </c>
      <c r="C338" s="10"/>
      <c r="D338" s="11"/>
      <c r="E338" s="11"/>
      <c r="F338" s="11"/>
      <c r="G338" t="str">
        <f t="shared" si="15"/>
        <v>SECTION C</v>
      </c>
      <c r="H338" t="str">
        <f t="shared" si="16"/>
        <v>Industrie de l'habillement</v>
      </c>
      <c r="I338" t="str">
        <f t="shared" si="17"/>
        <v>Fabrication d'articles à mailles</v>
      </c>
      <c r="J338" t="s">
        <v>1960</v>
      </c>
      <c r="L338" t="s">
        <v>23</v>
      </c>
      <c r="M338" t="s">
        <v>13093</v>
      </c>
      <c r="N338" t="s">
        <v>37621</v>
      </c>
      <c r="O338" s="76" t="s">
        <v>4356</v>
      </c>
      <c r="P338" s="82">
        <v>438</v>
      </c>
      <c r="Q338" s="82" t="s">
        <v>72930</v>
      </c>
      <c r="R338"/>
    </row>
    <row r="339" spans="1:18" x14ac:dyDescent="0.25">
      <c r="A339" s="12"/>
      <c r="B339" s="12">
        <v>338</v>
      </c>
      <c r="C339" s="12" t="s">
        <v>654</v>
      </c>
      <c r="D339" s="13" t="s">
        <v>655</v>
      </c>
      <c r="E339" s="13" t="s">
        <v>655</v>
      </c>
      <c r="F339" s="13" t="s">
        <v>655</v>
      </c>
      <c r="G339" t="str">
        <f t="shared" si="15"/>
        <v>SECTION C</v>
      </c>
      <c r="H339" t="str">
        <f t="shared" si="16"/>
        <v>Industrie du cuir et de la chaussure</v>
      </c>
      <c r="I339" t="str">
        <f t="shared" si="17"/>
        <v>Fabrication d'articles à mailles</v>
      </c>
      <c r="J339" t="s">
        <v>1965</v>
      </c>
      <c r="L339" t="s">
        <v>23</v>
      </c>
      <c r="M339" t="s">
        <v>32710</v>
      </c>
      <c r="N339" t="s">
        <v>37622</v>
      </c>
      <c r="O339" s="76" t="s">
        <v>4356</v>
      </c>
      <c r="P339" s="82">
        <v>1049</v>
      </c>
      <c r="Q339" s="82" t="s">
        <v>72931</v>
      </c>
      <c r="R339"/>
    </row>
    <row r="340" spans="1:18" x14ac:dyDescent="0.25">
      <c r="A340" s="10"/>
      <c r="B340" s="10">
        <v>339</v>
      </c>
      <c r="C340" s="10"/>
      <c r="D340" s="11"/>
      <c r="E340" s="11"/>
      <c r="F340" s="11"/>
      <c r="G340" t="str">
        <f t="shared" si="15"/>
        <v>SECTION C</v>
      </c>
      <c r="H340" t="str">
        <f t="shared" si="16"/>
        <v>Industrie du cuir et de la chaussure</v>
      </c>
      <c r="I340" t="str">
        <f t="shared" si="17"/>
        <v>Fabrication d'articles à mailles</v>
      </c>
      <c r="J340" t="s">
        <v>1969</v>
      </c>
      <c r="L340" t="s">
        <v>23</v>
      </c>
      <c r="M340" t="s">
        <v>29151</v>
      </c>
      <c r="N340" t="s">
        <v>37623</v>
      </c>
      <c r="O340" s="76" t="s">
        <v>4356</v>
      </c>
      <c r="P340" s="82">
        <v>1826</v>
      </c>
      <c r="Q340" s="82" t="s">
        <v>72932</v>
      </c>
      <c r="R340"/>
    </row>
    <row r="341" spans="1:18" ht="38.25" x14ac:dyDescent="0.25">
      <c r="A341" s="8"/>
      <c r="B341" s="8">
        <v>340</v>
      </c>
      <c r="C341" s="8" t="s">
        <v>656</v>
      </c>
      <c r="D341" s="9" t="s">
        <v>657</v>
      </c>
      <c r="E341" s="9" t="s">
        <v>658</v>
      </c>
      <c r="F341" s="9" t="s">
        <v>659</v>
      </c>
      <c r="G341" t="str">
        <f t="shared" si="15"/>
        <v>SECTION C</v>
      </c>
      <c r="H341" t="str">
        <f t="shared" si="16"/>
        <v>Industrie du cuir et de la chaussure</v>
      </c>
      <c r="I341" t="str">
        <f t="shared" si="17"/>
        <v>Apprêt et tannage des cuirs ; préparation et teinture des fourrures ; fabrication d'articles de voyage, de maroquinerie et de sellerie</v>
      </c>
      <c r="J341" t="s">
        <v>1972</v>
      </c>
      <c r="L341" t="s">
        <v>23</v>
      </c>
      <c r="M341" t="s">
        <v>32711</v>
      </c>
      <c r="N341" t="s">
        <v>37624</v>
      </c>
      <c r="O341" s="76" t="s">
        <v>4356</v>
      </c>
      <c r="P341" s="82">
        <v>787</v>
      </c>
      <c r="Q341" s="82" t="s">
        <v>72933</v>
      </c>
      <c r="R341"/>
    </row>
    <row r="342" spans="1:18" x14ac:dyDescent="0.25">
      <c r="A342" s="14"/>
      <c r="B342" s="14">
        <v>341</v>
      </c>
      <c r="C342" s="14" t="s">
        <v>660</v>
      </c>
      <c r="D342" s="15" t="s">
        <v>661</v>
      </c>
      <c r="E342" s="15" t="s">
        <v>662</v>
      </c>
      <c r="F342" s="15" t="s">
        <v>663</v>
      </c>
      <c r="G342" t="str">
        <f t="shared" si="15"/>
        <v>SECTION C</v>
      </c>
      <c r="H342" t="str">
        <f t="shared" si="16"/>
        <v>Industrie du cuir et de la chaussure</v>
      </c>
      <c r="I342" t="str">
        <f t="shared" si="17"/>
        <v>Apprêt et tannage des cuirs ; préparation et teinture des fourrures ; fabrication d'articles de voyage, de maroquinerie et de sellerie</v>
      </c>
      <c r="J342" t="s">
        <v>1979</v>
      </c>
      <c r="L342" t="s">
        <v>23</v>
      </c>
      <c r="M342" t="s">
        <v>32712</v>
      </c>
      <c r="N342" t="s">
        <v>37625</v>
      </c>
      <c r="O342" s="76" t="s">
        <v>4374</v>
      </c>
      <c r="P342" s="82">
        <v>3967</v>
      </c>
      <c r="Q342" s="82" t="s">
        <v>72645</v>
      </c>
      <c r="R342"/>
    </row>
    <row r="343" spans="1:18" x14ac:dyDescent="0.25">
      <c r="A343" s="6" t="s">
        <v>664</v>
      </c>
      <c r="B343" s="6">
        <v>342</v>
      </c>
      <c r="C343" s="6" t="s">
        <v>665</v>
      </c>
      <c r="D343" s="7" t="s">
        <v>661</v>
      </c>
      <c r="E343" s="7" t="s">
        <v>662</v>
      </c>
      <c r="F343" s="7" t="s">
        <v>663</v>
      </c>
      <c r="G343" t="str">
        <f t="shared" si="15"/>
        <v>SECTION C</v>
      </c>
      <c r="H343" t="str">
        <f t="shared" si="16"/>
        <v>Industrie du cuir et de la chaussure</v>
      </c>
      <c r="I343" t="str">
        <f t="shared" si="17"/>
        <v>Apprêt et tannage des cuirs ; préparation et teinture des fourrures ; fabrication d'articles de voyage, de maroquinerie et de sellerie</v>
      </c>
      <c r="J343" t="s">
        <v>1984</v>
      </c>
      <c r="L343" t="s">
        <v>23</v>
      </c>
      <c r="M343" t="s">
        <v>10952</v>
      </c>
      <c r="N343" t="s">
        <v>37626</v>
      </c>
      <c r="O343" s="76" t="s">
        <v>4356</v>
      </c>
      <c r="P343" s="82">
        <v>2572</v>
      </c>
      <c r="Q343" s="82" t="s">
        <v>72934</v>
      </c>
      <c r="R343"/>
    </row>
    <row r="344" spans="1:18" x14ac:dyDescent="0.25">
      <c r="A344" s="14"/>
      <c r="B344" s="14">
        <v>343</v>
      </c>
      <c r="C344" s="14" t="s">
        <v>666</v>
      </c>
      <c r="D344" s="22" t="s">
        <v>667</v>
      </c>
      <c r="E344" s="22" t="s">
        <v>667</v>
      </c>
      <c r="F344" s="22" t="s">
        <v>668</v>
      </c>
      <c r="G344" t="str">
        <f t="shared" si="15"/>
        <v>SECTION C</v>
      </c>
      <c r="H344" t="str">
        <f t="shared" si="16"/>
        <v>Industrie du cuir et de la chaussure</v>
      </c>
      <c r="I344" t="str">
        <f t="shared" si="17"/>
        <v>Apprêt et tannage des cuirs ; préparation et teinture des fourrures ; fabrication d'articles de voyage, de maroquinerie et de sellerie</v>
      </c>
      <c r="J344" t="s">
        <v>1993</v>
      </c>
      <c r="L344" t="s">
        <v>23</v>
      </c>
      <c r="M344" t="s">
        <v>23793</v>
      </c>
      <c r="N344" t="s">
        <v>37627</v>
      </c>
      <c r="O344" s="76" t="s">
        <v>4356</v>
      </c>
      <c r="P344" s="82">
        <v>756</v>
      </c>
      <c r="Q344" s="82" t="s">
        <v>72935</v>
      </c>
      <c r="R344"/>
    </row>
    <row r="345" spans="1:18" x14ac:dyDescent="0.25">
      <c r="A345" s="6" t="s">
        <v>669</v>
      </c>
      <c r="B345" s="6">
        <v>344</v>
      </c>
      <c r="C345" s="6" t="s">
        <v>670</v>
      </c>
      <c r="D345" s="7" t="s">
        <v>667</v>
      </c>
      <c r="E345" s="7" t="s">
        <v>667</v>
      </c>
      <c r="F345" s="7" t="s">
        <v>668</v>
      </c>
      <c r="G345" t="str">
        <f t="shared" si="15"/>
        <v>SECTION C</v>
      </c>
      <c r="H345" t="str">
        <f t="shared" si="16"/>
        <v>Industrie du cuir et de la chaussure</v>
      </c>
      <c r="I345" t="str">
        <f t="shared" si="17"/>
        <v>Apprêt et tannage des cuirs ; préparation et teinture des fourrures ; fabrication d'articles de voyage, de maroquinerie et de sellerie</v>
      </c>
      <c r="J345" t="s">
        <v>1998</v>
      </c>
      <c r="L345" t="s">
        <v>23</v>
      </c>
      <c r="M345" t="s">
        <v>6384</v>
      </c>
      <c r="N345" t="s">
        <v>37628</v>
      </c>
      <c r="O345" s="76" t="s">
        <v>4356</v>
      </c>
      <c r="P345" s="82">
        <v>680</v>
      </c>
      <c r="Q345" s="82" t="s">
        <v>72936</v>
      </c>
      <c r="R345"/>
    </row>
    <row r="346" spans="1:18" x14ac:dyDescent="0.25">
      <c r="A346" s="10"/>
      <c r="B346" s="10">
        <v>345</v>
      </c>
      <c r="C346" s="10"/>
      <c r="D346" s="11"/>
      <c r="E346" s="11"/>
      <c r="F346" s="11"/>
      <c r="G346" t="str">
        <f t="shared" si="15"/>
        <v>SECTION C</v>
      </c>
      <c r="H346" t="str">
        <f t="shared" si="16"/>
        <v>Industrie du cuir et de la chaussure</v>
      </c>
      <c r="I346" t="str">
        <f t="shared" si="17"/>
        <v>Apprêt et tannage des cuirs ; préparation et teinture des fourrures ; fabrication d'articles de voyage, de maroquinerie et de sellerie</v>
      </c>
      <c r="J346" t="s">
        <v>2007</v>
      </c>
      <c r="L346" t="s">
        <v>23</v>
      </c>
      <c r="M346" t="s">
        <v>23794</v>
      </c>
      <c r="N346" t="s">
        <v>37629</v>
      </c>
      <c r="O346" s="76" t="s">
        <v>4356</v>
      </c>
      <c r="P346" s="82">
        <v>916</v>
      </c>
      <c r="Q346" s="82" t="s">
        <v>72937</v>
      </c>
      <c r="R346"/>
    </row>
    <row r="347" spans="1:18" x14ac:dyDescent="0.25">
      <c r="A347" s="8"/>
      <c r="B347" s="8">
        <v>346</v>
      </c>
      <c r="C347" s="8" t="s">
        <v>671</v>
      </c>
      <c r="D347" s="9" t="s">
        <v>672</v>
      </c>
      <c r="E347" s="9" t="s">
        <v>672</v>
      </c>
      <c r="F347" s="9" t="s">
        <v>672</v>
      </c>
      <c r="G347" t="str">
        <f t="shared" si="15"/>
        <v>SECTION C</v>
      </c>
      <c r="H347" t="str">
        <f t="shared" si="16"/>
        <v>Industrie du cuir et de la chaussure</v>
      </c>
      <c r="I347" t="str">
        <f t="shared" si="17"/>
        <v>Fabrication de chaussures</v>
      </c>
      <c r="J347" t="s">
        <v>2011</v>
      </c>
      <c r="L347" t="s">
        <v>23</v>
      </c>
      <c r="M347" t="s">
        <v>10956</v>
      </c>
      <c r="N347" t="s">
        <v>37630</v>
      </c>
      <c r="O347" s="76" t="s">
        <v>4356</v>
      </c>
      <c r="P347" s="82">
        <v>1529</v>
      </c>
      <c r="Q347" s="82" t="s">
        <v>72939</v>
      </c>
      <c r="R347"/>
    </row>
    <row r="348" spans="1:18" x14ac:dyDescent="0.25">
      <c r="A348" s="14"/>
      <c r="B348" s="14">
        <v>347</v>
      </c>
      <c r="C348" s="14" t="s">
        <v>673</v>
      </c>
      <c r="D348" s="15" t="s">
        <v>672</v>
      </c>
      <c r="E348" s="15" t="s">
        <v>672</v>
      </c>
      <c r="F348" s="15" t="s">
        <v>672</v>
      </c>
      <c r="G348" t="str">
        <f t="shared" si="15"/>
        <v>SECTION C</v>
      </c>
      <c r="H348" t="str">
        <f t="shared" si="16"/>
        <v>Industrie du cuir et de la chaussure</v>
      </c>
      <c r="I348" t="str">
        <f t="shared" si="17"/>
        <v>Fabrication de chaussures</v>
      </c>
      <c r="J348" t="s">
        <v>2015</v>
      </c>
      <c r="L348" t="s">
        <v>23</v>
      </c>
      <c r="M348" t="s">
        <v>6385</v>
      </c>
      <c r="N348" t="s">
        <v>37631</v>
      </c>
      <c r="O348" s="76" t="s">
        <v>4356</v>
      </c>
      <c r="P348" s="82">
        <v>2269</v>
      </c>
      <c r="Q348" s="82" t="s">
        <v>72940</v>
      </c>
      <c r="R348"/>
    </row>
    <row r="349" spans="1:18" x14ac:dyDescent="0.25">
      <c r="A349" s="6" t="s">
        <v>674</v>
      </c>
      <c r="B349" s="6">
        <v>348</v>
      </c>
      <c r="C349" s="6" t="s">
        <v>675</v>
      </c>
      <c r="D349" s="7" t="s">
        <v>672</v>
      </c>
      <c r="E349" s="7" t="s">
        <v>672</v>
      </c>
      <c r="F349" s="7" t="s">
        <v>672</v>
      </c>
      <c r="G349" t="str">
        <f t="shared" si="15"/>
        <v>SECTION C</v>
      </c>
      <c r="H349" t="str">
        <f t="shared" si="16"/>
        <v>Industrie du cuir et de la chaussure</v>
      </c>
      <c r="I349" t="str">
        <f t="shared" si="17"/>
        <v>Fabrication de chaussures</v>
      </c>
      <c r="J349" t="s">
        <v>2021</v>
      </c>
      <c r="L349" t="s">
        <v>23</v>
      </c>
      <c r="M349" t="s">
        <v>7732</v>
      </c>
      <c r="N349" t="s">
        <v>37632</v>
      </c>
      <c r="O349" s="76" t="s">
        <v>4356</v>
      </c>
      <c r="P349" s="82">
        <v>994</v>
      </c>
      <c r="Q349" s="82" t="s">
        <v>72941</v>
      </c>
      <c r="R349"/>
    </row>
    <row r="350" spans="1:18" x14ac:dyDescent="0.25">
      <c r="A350" s="10"/>
      <c r="B350" s="10">
        <v>349</v>
      </c>
      <c r="C350" s="10"/>
      <c r="D350" s="11"/>
      <c r="E350" s="11"/>
      <c r="F350" s="11"/>
      <c r="G350" t="str">
        <f t="shared" si="15"/>
        <v>SECTION C</v>
      </c>
      <c r="H350" t="str">
        <f t="shared" si="16"/>
        <v>Industrie du cuir et de la chaussure</v>
      </c>
      <c r="I350" t="str">
        <f t="shared" si="17"/>
        <v>Fabrication de chaussures</v>
      </c>
      <c r="J350" t="s">
        <v>2029</v>
      </c>
      <c r="L350" t="s">
        <v>23</v>
      </c>
      <c r="M350" t="s">
        <v>6386</v>
      </c>
      <c r="N350" t="s">
        <v>37633</v>
      </c>
      <c r="O350" s="76" t="s">
        <v>4374</v>
      </c>
      <c r="P350" s="82">
        <v>1157</v>
      </c>
      <c r="Q350" s="82" t="s">
        <v>72942</v>
      </c>
      <c r="R350"/>
    </row>
    <row r="351" spans="1:18" ht="45" x14ac:dyDescent="0.25">
      <c r="A351" s="12"/>
      <c r="B351" s="12">
        <v>350</v>
      </c>
      <c r="C351" s="12" t="s">
        <v>676</v>
      </c>
      <c r="D351" s="13" t="s">
        <v>677</v>
      </c>
      <c r="E351" s="13" t="s">
        <v>678</v>
      </c>
      <c r="F351" s="13" t="s">
        <v>679</v>
      </c>
      <c r="G351" t="str">
        <f t="shared" si="15"/>
        <v>SECTION C</v>
      </c>
      <c r="H351" t="str">
        <f t="shared" si="16"/>
        <v>Travail du bois et fabrication d'articles en bois et en liège, à l’exception des meubles ; fabrication d’articles en vannerie et sparterie</v>
      </c>
      <c r="I351" t="str">
        <f t="shared" si="17"/>
        <v>Fabrication de chaussures</v>
      </c>
      <c r="J351" t="s">
        <v>2033</v>
      </c>
      <c r="L351" t="s">
        <v>23</v>
      </c>
      <c r="M351" t="s">
        <v>10958</v>
      </c>
      <c r="N351" t="s">
        <v>37634</v>
      </c>
      <c r="O351" s="76" t="s">
        <v>4356</v>
      </c>
      <c r="P351" s="82">
        <v>257</v>
      </c>
      <c r="Q351" s="82" t="s">
        <v>72943</v>
      </c>
      <c r="R351"/>
    </row>
    <row r="352" spans="1:18" x14ac:dyDescent="0.25">
      <c r="A352" s="10"/>
      <c r="B352" s="10">
        <v>351</v>
      </c>
      <c r="C352" s="10"/>
      <c r="D352" s="11"/>
      <c r="E352" s="11"/>
      <c r="F352" s="11"/>
      <c r="G352" t="str">
        <f t="shared" si="15"/>
        <v>SECTION C</v>
      </c>
      <c r="H352" t="str">
        <f t="shared" si="16"/>
        <v>Travail du bois et fabrication d'articles en bois et en liège, à l’exception des meubles ; fabrication d’articles en vannerie et sparterie</v>
      </c>
      <c r="I352" t="str">
        <f t="shared" si="17"/>
        <v>Fabrication de chaussures</v>
      </c>
      <c r="J352" t="s">
        <v>2041</v>
      </c>
      <c r="L352" t="s">
        <v>23</v>
      </c>
      <c r="M352" t="s">
        <v>13096</v>
      </c>
      <c r="N352" t="s">
        <v>37635</v>
      </c>
      <c r="O352" s="76" t="s">
        <v>4356</v>
      </c>
      <c r="P352" s="82">
        <v>1093</v>
      </c>
      <c r="Q352" s="82" t="s">
        <v>72944</v>
      </c>
      <c r="R352"/>
    </row>
    <row r="353" spans="1:18" x14ac:dyDescent="0.25">
      <c r="A353" s="8"/>
      <c r="B353" s="8">
        <v>352</v>
      </c>
      <c r="C353" s="8" t="s">
        <v>680</v>
      </c>
      <c r="D353" s="9" t="s">
        <v>681</v>
      </c>
      <c r="E353" s="9" t="s">
        <v>681</v>
      </c>
      <c r="F353" s="9" t="s">
        <v>681</v>
      </c>
      <c r="G353" t="str">
        <f t="shared" si="15"/>
        <v>SECTION C</v>
      </c>
      <c r="H353" t="str">
        <f t="shared" si="16"/>
        <v>Travail du bois et fabrication d'articles en bois et en liège, à l’exception des meubles ; fabrication d’articles en vannerie et sparterie</v>
      </c>
      <c r="I353" t="str">
        <f t="shared" si="17"/>
        <v>Sciage et rabotage du bois</v>
      </c>
      <c r="J353" t="s">
        <v>2045</v>
      </c>
      <c r="L353" t="s">
        <v>23</v>
      </c>
      <c r="M353" t="s">
        <v>13098</v>
      </c>
      <c r="N353" t="s">
        <v>37636</v>
      </c>
      <c r="O353" s="76" t="s">
        <v>4356</v>
      </c>
      <c r="P353" s="82">
        <v>1799</v>
      </c>
      <c r="Q353" s="82" t="s">
        <v>72945</v>
      </c>
      <c r="R353"/>
    </row>
    <row r="354" spans="1:18" x14ac:dyDescent="0.25">
      <c r="A354" s="14"/>
      <c r="B354" s="14">
        <v>353</v>
      </c>
      <c r="C354" s="14" t="s">
        <v>682</v>
      </c>
      <c r="D354" s="15" t="s">
        <v>681</v>
      </c>
      <c r="E354" s="15" t="s">
        <v>681</v>
      </c>
      <c r="F354" s="15" t="s">
        <v>681</v>
      </c>
      <c r="G354" t="str">
        <f t="shared" si="15"/>
        <v>SECTION C</v>
      </c>
      <c r="H354" t="str">
        <f t="shared" si="16"/>
        <v>Travail du bois et fabrication d'articles en bois et en liège, à l’exception des meubles ; fabrication d’articles en vannerie et sparterie</v>
      </c>
      <c r="I354" t="str">
        <f t="shared" si="17"/>
        <v>Sciage et rabotage du bois</v>
      </c>
      <c r="J354" t="s">
        <v>2052</v>
      </c>
      <c r="L354" t="s">
        <v>23</v>
      </c>
      <c r="M354" t="s">
        <v>32713</v>
      </c>
      <c r="N354" t="s">
        <v>37637</v>
      </c>
      <c r="O354" s="76" t="s">
        <v>4356</v>
      </c>
      <c r="P354" s="82">
        <v>1286</v>
      </c>
      <c r="Q354" s="82" t="s">
        <v>72946</v>
      </c>
      <c r="R354"/>
    </row>
    <row r="355" spans="1:18" x14ac:dyDescent="0.25">
      <c r="A355" s="6" t="s">
        <v>683</v>
      </c>
      <c r="B355" s="6">
        <v>354</v>
      </c>
      <c r="C355" s="6" t="s">
        <v>684</v>
      </c>
      <c r="D355" s="7" t="s">
        <v>685</v>
      </c>
      <c r="E355" s="7" t="s">
        <v>685</v>
      </c>
      <c r="F355" s="7" t="s">
        <v>686</v>
      </c>
      <c r="G355" t="str">
        <f t="shared" si="15"/>
        <v>SECTION C</v>
      </c>
      <c r="H355" t="str">
        <f t="shared" si="16"/>
        <v>Travail du bois et fabrication d'articles en bois et en liège, à l’exception des meubles ; fabrication d’articles en vannerie et sparterie</v>
      </c>
      <c r="I355" t="str">
        <f t="shared" si="17"/>
        <v>Sciage et rabotage du bois</v>
      </c>
      <c r="J355" t="s">
        <v>2055</v>
      </c>
      <c r="L355" t="s">
        <v>23</v>
      </c>
      <c r="M355" t="s">
        <v>6526</v>
      </c>
      <c r="N355" t="s">
        <v>37638</v>
      </c>
      <c r="O355" s="76" t="s">
        <v>4356</v>
      </c>
      <c r="P355" s="82">
        <v>570</v>
      </c>
      <c r="Q355" s="82" t="s">
        <v>72904</v>
      </c>
      <c r="R355"/>
    </row>
    <row r="356" spans="1:18" x14ac:dyDescent="0.25">
      <c r="A356" s="6" t="s">
        <v>687</v>
      </c>
      <c r="B356" s="6">
        <v>355</v>
      </c>
      <c r="C356" s="6" t="s">
        <v>688</v>
      </c>
      <c r="D356" s="7" t="s">
        <v>689</v>
      </c>
      <c r="E356" s="7" t="s">
        <v>689</v>
      </c>
      <c r="F356" s="7" t="s">
        <v>689</v>
      </c>
      <c r="G356" t="str">
        <f t="shared" si="15"/>
        <v>SECTION C</v>
      </c>
      <c r="H356" t="str">
        <f t="shared" si="16"/>
        <v>Travail du bois et fabrication d'articles en bois et en liège, à l’exception des meubles ; fabrication d’articles en vannerie et sparterie</v>
      </c>
      <c r="I356" t="str">
        <f t="shared" si="17"/>
        <v>Sciage et rabotage du bois</v>
      </c>
      <c r="J356" t="s">
        <v>2062</v>
      </c>
      <c r="L356" t="s">
        <v>23</v>
      </c>
      <c r="M356" t="s">
        <v>32705</v>
      </c>
      <c r="N356" t="s">
        <v>37639</v>
      </c>
      <c r="O356" s="76" t="s">
        <v>4374</v>
      </c>
      <c r="P356" s="82">
        <v>1667</v>
      </c>
      <c r="Q356" s="82" t="s">
        <v>72645</v>
      </c>
      <c r="R356"/>
    </row>
    <row r="357" spans="1:18" x14ac:dyDescent="0.25">
      <c r="A357" s="10"/>
      <c r="B357" s="10">
        <v>356</v>
      </c>
      <c r="C357" s="10"/>
      <c r="D357" s="11"/>
      <c r="E357" s="11"/>
      <c r="F357" s="11"/>
      <c r="G357" t="str">
        <f t="shared" si="15"/>
        <v>SECTION C</v>
      </c>
      <c r="H357" t="str">
        <f t="shared" si="16"/>
        <v>Travail du bois et fabrication d'articles en bois et en liège, à l’exception des meubles ; fabrication d’articles en vannerie et sparterie</v>
      </c>
      <c r="I357" t="str">
        <f t="shared" si="17"/>
        <v>Sciage et rabotage du bois</v>
      </c>
      <c r="J357" t="s">
        <v>2066</v>
      </c>
      <c r="L357" t="s">
        <v>23</v>
      </c>
      <c r="M357" t="s">
        <v>32708</v>
      </c>
      <c r="N357" t="s">
        <v>37640</v>
      </c>
      <c r="O357" s="76" t="s">
        <v>4356</v>
      </c>
      <c r="P357" s="82">
        <v>1017</v>
      </c>
      <c r="Q357" s="82" t="s">
        <v>72924</v>
      </c>
      <c r="R357"/>
    </row>
    <row r="358" spans="1:18" x14ac:dyDescent="0.25">
      <c r="A358" s="8"/>
      <c r="B358" s="8">
        <v>357</v>
      </c>
      <c r="C358" s="8" t="s">
        <v>690</v>
      </c>
      <c r="D358" s="9" t="s">
        <v>691</v>
      </c>
      <c r="E358" s="9" t="s">
        <v>691</v>
      </c>
      <c r="F358" s="9" t="s">
        <v>692</v>
      </c>
      <c r="G358" t="str">
        <f t="shared" si="15"/>
        <v>SECTION C</v>
      </c>
      <c r="H358" t="str">
        <f t="shared" si="16"/>
        <v>Travail du bois et fabrication d'articles en bois et en liège, à l’exception des meubles ; fabrication d’articles en vannerie et sparterie</v>
      </c>
      <c r="I358" t="str">
        <f t="shared" si="17"/>
        <v>Fabrication d'articles en bois, liège, vannerie et sparterie</v>
      </c>
      <c r="J358" t="s">
        <v>2069</v>
      </c>
      <c r="L358" t="s">
        <v>23</v>
      </c>
      <c r="M358" t="s">
        <v>10954</v>
      </c>
      <c r="N358" t="s">
        <v>37641</v>
      </c>
      <c r="O358" s="76" t="s">
        <v>4366</v>
      </c>
      <c r="P358" s="82">
        <v>283</v>
      </c>
      <c r="Q358" s="82" t="s">
        <v>72938</v>
      </c>
      <c r="R358"/>
    </row>
    <row r="359" spans="1:18" x14ac:dyDescent="0.25">
      <c r="A359" s="14"/>
      <c r="B359" s="14">
        <v>358</v>
      </c>
      <c r="C359" s="14" t="s">
        <v>693</v>
      </c>
      <c r="D359" s="15" t="s">
        <v>694</v>
      </c>
      <c r="E359" s="15" t="s">
        <v>694</v>
      </c>
      <c r="F359" s="15" t="s">
        <v>695</v>
      </c>
      <c r="G359" t="str">
        <f t="shared" si="15"/>
        <v>SECTION C</v>
      </c>
      <c r="H359" t="str">
        <f t="shared" si="16"/>
        <v>Travail du bois et fabrication d'articles en bois et en liège, à l’exception des meubles ; fabrication d’articles en vannerie et sparterie</v>
      </c>
      <c r="I359" t="str">
        <f t="shared" si="17"/>
        <v>Fabrication d'articles en bois, liège, vannerie et sparterie</v>
      </c>
      <c r="J359" t="s">
        <v>2073</v>
      </c>
      <c r="L359" t="s">
        <v>23</v>
      </c>
      <c r="M359" t="s">
        <v>10970</v>
      </c>
      <c r="N359" t="s">
        <v>37642</v>
      </c>
      <c r="O359" s="76" t="s">
        <v>4356</v>
      </c>
      <c r="P359" s="82">
        <v>586</v>
      </c>
      <c r="Q359" s="82" t="s">
        <v>72962</v>
      </c>
      <c r="R359"/>
    </row>
    <row r="360" spans="1:18" x14ac:dyDescent="0.25">
      <c r="A360" s="6" t="s">
        <v>696</v>
      </c>
      <c r="B360" s="6">
        <v>359</v>
      </c>
      <c r="C360" s="6" t="s">
        <v>697</v>
      </c>
      <c r="D360" s="7" t="s">
        <v>694</v>
      </c>
      <c r="E360" s="7" t="s">
        <v>694</v>
      </c>
      <c r="F360" s="7" t="s">
        <v>695</v>
      </c>
      <c r="G360" t="str">
        <f t="shared" si="15"/>
        <v>SECTION C</v>
      </c>
      <c r="H360" t="str">
        <f t="shared" si="16"/>
        <v>Travail du bois et fabrication d'articles en bois et en liège, à l’exception des meubles ; fabrication d’articles en vannerie et sparterie</v>
      </c>
      <c r="I360" t="str">
        <f t="shared" si="17"/>
        <v>Fabrication d'articles en bois, liège, vannerie et sparterie</v>
      </c>
      <c r="J360" t="s">
        <v>2079</v>
      </c>
      <c r="L360" t="s">
        <v>23</v>
      </c>
      <c r="M360" t="s">
        <v>10897</v>
      </c>
      <c r="N360" t="s">
        <v>37643</v>
      </c>
      <c r="O360" s="76" t="s">
        <v>4366</v>
      </c>
      <c r="P360" s="82">
        <v>131</v>
      </c>
      <c r="Q360" s="82" t="s">
        <v>72814</v>
      </c>
      <c r="R360"/>
    </row>
    <row r="361" spans="1:18" x14ac:dyDescent="0.25">
      <c r="A361" s="14"/>
      <c r="B361" s="14">
        <v>360</v>
      </c>
      <c r="C361" s="14" t="s">
        <v>698</v>
      </c>
      <c r="D361" s="15" t="s">
        <v>699</v>
      </c>
      <c r="E361" s="15" t="s">
        <v>699</v>
      </c>
      <c r="F361" s="15" t="s">
        <v>699</v>
      </c>
      <c r="G361" t="str">
        <f t="shared" si="15"/>
        <v>SECTION C</v>
      </c>
      <c r="H361" t="str">
        <f t="shared" si="16"/>
        <v>Travail du bois et fabrication d'articles en bois et en liège, à l’exception des meubles ; fabrication d’articles en vannerie et sparterie</v>
      </c>
      <c r="I361" t="str">
        <f t="shared" si="17"/>
        <v>Fabrication d'articles en bois, liège, vannerie et sparterie</v>
      </c>
      <c r="J361" t="s">
        <v>2083</v>
      </c>
      <c r="L361" t="s">
        <v>23</v>
      </c>
      <c r="M361" t="s">
        <v>23796</v>
      </c>
      <c r="N361" t="s">
        <v>37644</v>
      </c>
      <c r="O361" s="76" t="s">
        <v>4356</v>
      </c>
      <c r="P361" s="82">
        <v>450</v>
      </c>
      <c r="Q361" s="82" t="s">
        <v>72963</v>
      </c>
      <c r="R361"/>
    </row>
    <row r="362" spans="1:18" x14ac:dyDescent="0.25">
      <c r="A362" s="6" t="s">
        <v>700</v>
      </c>
      <c r="B362" s="6">
        <v>361</v>
      </c>
      <c r="C362" s="6" t="s">
        <v>701</v>
      </c>
      <c r="D362" s="7" t="s">
        <v>699</v>
      </c>
      <c r="E362" s="7" t="s">
        <v>699</v>
      </c>
      <c r="F362" s="7" t="s">
        <v>699</v>
      </c>
      <c r="G362" t="str">
        <f t="shared" si="15"/>
        <v>SECTION C</v>
      </c>
      <c r="H362" t="str">
        <f t="shared" si="16"/>
        <v>Travail du bois et fabrication d'articles en bois et en liège, à l’exception des meubles ; fabrication d’articles en vannerie et sparterie</v>
      </c>
      <c r="I362" t="str">
        <f t="shared" si="17"/>
        <v>Fabrication d'articles en bois, liège, vannerie et sparterie</v>
      </c>
      <c r="J362" t="s">
        <v>2087</v>
      </c>
      <c r="L362" t="s">
        <v>23</v>
      </c>
      <c r="M362" t="s">
        <v>10972</v>
      </c>
      <c r="N362" t="s">
        <v>37645</v>
      </c>
      <c r="O362" s="76" t="s">
        <v>4356</v>
      </c>
      <c r="P362" s="82">
        <v>1035</v>
      </c>
      <c r="Q362" s="82" t="s">
        <v>72964</v>
      </c>
      <c r="R362"/>
    </row>
    <row r="363" spans="1:18" x14ac:dyDescent="0.25">
      <c r="A363" s="14"/>
      <c r="B363" s="14">
        <v>362</v>
      </c>
      <c r="C363" s="14" t="s">
        <v>702</v>
      </c>
      <c r="D363" s="15" t="s">
        <v>703</v>
      </c>
      <c r="E363" s="15" t="s">
        <v>703</v>
      </c>
      <c r="F363" s="15" t="s">
        <v>704</v>
      </c>
      <c r="G363" t="str">
        <f t="shared" si="15"/>
        <v>SECTION C</v>
      </c>
      <c r="H363" t="str">
        <f t="shared" si="16"/>
        <v>Travail du bois et fabrication d'articles en bois et en liège, à l’exception des meubles ; fabrication d’articles en vannerie et sparterie</v>
      </c>
      <c r="I363" t="str">
        <f t="shared" si="17"/>
        <v>Fabrication d'articles en bois, liège, vannerie et sparterie</v>
      </c>
      <c r="J363" t="s">
        <v>2094</v>
      </c>
      <c r="L363" t="s">
        <v>23</v>
      </c>
      <c r="M363" t="s">
        <v>10974</v>
      </c>
      <c r="N363" t="s">
        <v>37646</v>
      </c>
      <c r="O363" s="76" t="s">
        <v>4356</v>
      </c>
      <c r="P363" s="82">
        <v>1088</v>
      </c>
      <c r="Q363" s="82" t="s">
        <v>72965</v>
      </c>
      <c r="R363"/>
    </row>
    <row r="364" spans="1:18" x14ac:dyDescent="0.25">
      <c r="A364" s="6" t="s">
        <v>705</v>
      </c>
      <c r="B364" s="6">
        <v>363</v>
      </c>
      <c r="C364" s="6" t="s">
        <v>706</v>
      </c>
      <c r="D364" s="7" t="s">
        <v>703</v>
      </c>
      <c r="E364" s="7" t="s">
        <v>703</v>
      </c>
      <c r="F364" s="7" t="s">
        <v>704</v>
      </c>
      <c r="G364" t="str">
        <f t="shared" si="15"/>
        <v>SECTION C</v>
      </c>
      <c r="H364" t="str">
        <f t="shared" si="16"/>
        <v>Travail du bois et fabrication d'articles en bois et en liège, à l’exception des meubles ; fabrication d’articles en vannerie et sparterie</v>
      </c>
      <c r="I364" t="str">
        <f t="shared" si="17"/>
        <v>Fabrication d'articles en bois, liège, vannerie et sparterie</v>
      </c>
      <c r="J364" t="s">
        <v>2097</v>
      </c>
      <c r="L364" t="s">
        <v>23</v>
      </c>
      <c r="M364" t="s">
        <v>10975</v>
      </c>
      <c r="N364" t="s">
        <v>37647</v>
      </c>
      <c r="O364" s="76" t="s">
        <v>4374</v>
      </c>
      <c r="P364" s="82">
        <v>6038</v>
      </c>
      <c r="Q364" s="82" t="s">
        <v>72645</v>
      </c>
      <c r="R364"/>
    </row>
    <row r="365" spans="1:18" x14ac:dyDescent="0.25">
      <c r="A365" s="14"/>
      <c r="B365" s="14">
        <v>364</v>
      </c>
      <c r="C365" s="14" t="s">
        <v>707</v>
      </c>
      <c r="D365" s="23" t="s">
        <v>708</v>
      </c>
      <c r="E365" s="23" t="s">
        <v>708</v>
      </c>
      <c r="F365" s="23" t="s">
        <v>708</v>
      </c>
      <c r="G365" t="str">
        <f t="shared" si="15"/>
        <v>SECTION C</v>
      </c>
      <c r="H365" t="str">
        <f t="shared" si="16"/>
        <v>Travail du bois et fabrication d'articles en bois et en liège, à l’exception des meubles ; fabrication d’articles en vannerie et sparterie</v>
      </c>
      <c r="I365" t="str">
        <f t="shared" si="17"/>
        <v>Fabrication d'articles en bois, liège, vannerie et sparterie</v>
      </c>
      <c r="J365" t="s">
        <v>2103</v>
      </c>
      <c r="L365" t="s">
        <v>23</v>
      </c>
      <c r="M365" t="s">
        <v>23797</v>
      </c>
      <c r="N365" t="s">
        <v>37648</v>
      </c>
      <c r="O365" s="76" t="s">
        <v>4356</v>
      </c>
      <c r="P365" s="82">
        <v>1741</v>
      </c>
      <c r="Q365" s="82" t="s">
        <v>72966</v>
      </c>
      <c r="R365"/>
    </row>
    <row r="366" spans="1:18" x14ac:dyDescent="0.25">
      <c r="A366" s="6" t="s">
        <v>709</v>
      </c>
      <c r="B366" s="6">
        <v>365</v>
      </c>
      <c r="C366" s="6" t="s">
        <v>710</v>
      </c>
      <c r="D366" s="7" t="s">
        <v>708</v>
      </c>
      <c r="E366" s="7" t="s">
        <v>708</v>
      </c>
      <c r="F366" s="7" t="s">
        <v>708</v>
      </c>
      <c r="G366" t="str">
        <f t="shared" si="15"/>
        <v>SECTION C</v>
      </c>
      <c r="H366" t="str">
        <f t="shared" si="16"/>
        <v>Travail du bois et fabrication d'articles en bois et en liège, à l’exception des meubles ; fabrication d’articles en vannerie et sparterie</v>
      </c>
      <c r="I366" t="str">
        <f t="shared" si="17"/>
        <v>Fabrication d'articles en bois, liège, vannerie et sparterie</v>
      </c>
      <c r="J366" t="s">
        <v>2106</v>
      </c>
      <c r="L366" t="s">
        <v>23</v>
      </c>
      <c r="M366" t="s">
        <v>6391</v>
      </c>
      <c r="N366" t="s">
        <v>37649</v>
      </c>
      <c r="O366" s="76" t="s">
        <v>4356</v>
      </c>
      <c r="P366" s="82">
        <v>726</v>
      </c>
      <c r="Q366" s="82" t="s">
        <v>72967</v>
      </c>
      <c r="R366"/>
    </row>
    <row r="367" spans="1:18" ht="25.5" x14ac:dyDescent="0.25">
      <c r="A367" s="14"/>
      <c r="B367" s="14">
        <v>366</v>
      </c>
      <c r="C367" s="14" t="s">
        <v>711</v>
      </c>
      <c r="D367" s="15" t="s">
        <v>712</v>
      </c>
      <c r="E367" s="15" t="s">
        <v>713</v>
      </c>
      <c r="F367" s="15" t="s">
        <v>714</v>
      </c>
      <c r="G367" t="str">
        <f t="shared" si="15"/>
        <v>SECTION C</v>
      </c>
      <c r="H367" t="str">
        <f t="shared" si="16"/>
        <v>Travail du bois et fabrication d'articles en bois et en liège, à l’exception des meubles ; fabrication d’articles en vannerie et sparterie</v>
      </c>
      <c r="I367" t="str">
        <f t="shared" si="17"/>
        <v>Fabrication d'articles en bois, liège, vannerie et sparterie</v>
      </c>
      <c r="J367" t="s">
        <v>2110</v>
      </c>
      <c r="L367" t="s">
        <v>23</v>
      </c>
      <c r="M367" t="s">
        <v>10977</v>
      </c>
      <c r="N367" t="s">
        <v>37650</v>
      </c>
      <c r="O367" s="76" t="s">
        <v>4356</v>
      </c>
      <c r="P367" s="82">
        <v>1362</v>
      </c>
      <c r="Q367" s="82" t="s">
        <v>72968</v>
      </c>
      <c r="R367"/>
    </row>
    <row r="368" spans="1:18" ht="25.5" x14ac:dyDescent="0.25">
      <c r="A368" s="6" t="s">
        <v>715</v>
      </c>
      <c r="B368" s="6">
        <v>367</v>
      </c>
      <c r="C368" s="6" t="s">
        <v>716</v>
      </c>
      <c r="D368" s="7" t="s">
        <v>712</v>
      </c>
      <c r="E368" s="7" t="s">
        <v>713</v>
      </c>
      <c r="F368" s="7" t="s">
        <v>714</v>
      </c>
      <c r="G368" t="str">
        <f t="shared" si="15"/>
        <v>SECTION C</v>
      </c>
      <c r="H368" t="str">
        <f t="shared" si="16"/>
        <v>Travail du bois et fabrication d'articles en bois et en liège, à l’exception des meubles ; fabrication d’articles en vannerie et sparterie</v>
      </c>
      <c r="I368" t="str">
        <f t="shared" si="17"/>
        <v>Fabrication d'articles en bois, liège, vannerie et sparterie</v>
      </c>
      <c r="J368" t="s">
        <v>2115</v>
      </c>
      <c r="L368" t="s">
        <v>23</v>
      </c>
      <c r="M368" t="s">
        <v>13103</v>
      </c>
      <c r="N368" t="s">
        <v>37651</v>
      </c>
      <c r="O368" s="76" t="s">
        <v>4374</v>
      </c>
      <c r="P368" s="82">
        <v>1091</v>
      </c>
      <c r="Q368" s="82" t="s">
        <v>72645</v>
      </c>
      <c r="R368"/>
    </row>
    <row r="369" spans="1:18" x14ac:dyDescent="0.25">
      <c r="A369" s="10"/>
      <c r="B369" s="10">
        <v>368</v>
      </c>
      <c r="C369" s="10"/>
      <c r="D369" s="11"/>
      <c r="E369" s="11"/>
      <c r="F369" s="11"/>
      <c r="G369" t="str">
        <f t="shared" si="15"/>
        <v>SECTION C</v>
      </c>
      <c r="H369" t="str">
        <f t="shared" si="16"/>
        <v>Travail du bois et fabrication d'articles en bois et en liège, à l’exception des meubles ; fabrication d’articles en vannerie et sparterie</v>
      </c>
      <c r="I369" t="str">
        <f t="shared" si="17"/>
        <v>Fabrication d'articles en bois, liège, vannerie et sparterie</v>
      </c>
      <c r="J369" t="s">
        <v>2119</v>
      </c>
      <c r="L369" t="s">
        <v>23</v>
      </c>
      <c r="M369" t="s">
        <v>10979</v>
      </c>
      <c r="N369" t="s">
        <v>37652</v>
      </c>
      <c r="O369" s="76" t="s">
        <v>4356</v>
      </c>
      <c r="P369" s="82">
        <v>1681</v>
      </c>
      <c r="Q369" s="82" t="s">
        <v>72969</v>
      </c>
      <c r="R369"/>
    </row>
    <row r="370" spans="1:18" x14ac:dyDescent="0.25">
      <c r="A370" s="12"/>
      <c r="B370" s="12">
        <v>369</v>
      </c>
      <c r="C370" s="12" t="s">
        <v>717</v>
      </c>
      <c r="D370" s="13" t="s">
        <v>718</v>
      </c>
      <c r="E370" s="13" t="s">
        <v>718</v>
      </c>
      <c r="F370" s="13" t="s">
        <v>718</v>
      </c>
      <c r="G370" t="str">
        <f t="shared" si="15"/>
        <v>SECTION C</v>
      </c>
      <c r="H370" t="str">
        <f t="shared" si="16"/>
        <v>Industrie du papier et du carton</v>
      </c>
      <c r="I370" t="str">
        <f t="shared" si="17"/>
        <v>Fabrication d'articles en bois, liège, vannerie et sparterie</v>
      </c>
      <c r="J370" t="s">
        <v>2134</v>
      </c>
      <c r="L370" t="s">
        <v>23</v>
      </c>
      <c r="M370" t="s">
        <v>6393</v>
      </c>
      <c r="N370" t="s">
        <v>37653</v>
      </c>
      <c r="O370" s="76" t="s">
        <v>4374</v>
      </c>
      <c r="P370" s="82">
        <v>6845</v>
      </c>
      <c r="Q370" s="82" t="s">
        <v>72645</v>
      </c>
      <c r="R370"/>
    </row>
    <row r="371" spans="1:18" x14ac:dyDescent="0.25">
      <c r="A371" s="10"/>
      <c r="B371" s="10">
        <v>370</v>
      </c>
      <c r="C371" s="10"/>
      <c r="D371" s="11"/>
      <c r="E371" s="11"/>
      <c r="F371" s="11"/>
      <c r="G371" t="str">
        <f t="shared" si="15"/>
        <v>SECTION C</v>
      </c>
      <c r="H371" t="str">
        <f t="shared" si="16"/>
        <v>Industrie du papier et du carton</v>
      </c>
      <c r="I371" t="str">
        <f t="shared" si="17"/>
        <v>Fabrication d'articles en bois, liège, vannerie et sparterie</v>
      </c>
      <c r="J371" t="s">
        <v>2138</v>
      </c>
      <c r="L371" t="s">
        <v>23</v>
      </c>
      <c r="M371" t="s">
        <v>6392</v>
      </c>
      <c r="N371" t="s">
        <v>37654</v>
      </c>
      <c r="O371" s="76" t="s">
        <v>4356</v>
      </c>
      <c r="P371" s="82">
        <v>2601</v>
      </c>
      <c r="Q371" s="82" t="s">
        <v>72971</v>
      </c>
      <c r="R371"/>
    </row>
    <row r="372" spans="1:18" x14ac:dyDescent="0.25">
      <c r="A372" s="8"/>
      <c r="B372" s="8">
        <v>371</v>
      </c>
      <c r="C372" s="8" t="s">
        <v>719</v>
      </c>
      <c r="D372" s="9" t="s">
        <v>720</v>
      </c>
      <c r="E372" s="9" t="s">
        <v>720</v>
      </c>
      <c r="F372" s="9" t="s">
        <v>721</v>
      </c>
      <c r="G372" t="str">
        <f t="shared" si="15"/>
        <v>SECTION C</v>
      </c>
      <c r="H372" t="str">
        <f t="shared" si="16"/>
        <v>Industrie du papier et du carton</v>
      </c>
      <c r="I372" t="str">
        <f t="shared" si="17"/>
        <v>Fabrication de pâte à papier, de papier et de carton</v>
      </c>
      <c r="J372" t="s">
        <v>2144</v>
      </c>
      <c r="L372" t="s">
        <v>23</v>
      </c>
      <c r="M372" t="s">
        <v>23798</v>
      </c>
      <c r="N372" t="s">
        <v>37655</v>
      </c>
      <c r="O372" s="76" t="s">
        <v>4366</v>
      </c>
      <c r="P372" s="82">
        <v>130</v>
      </c>
      <c r="Q372" s="82" t="s">
        <v>72972</v>
      </c>
      <c r="R372"/>
    </row>
    <row r="373" spans="1:18" x14ac:dyDescent="0.25">
      <c r="A373" s="14"/>
      <c r="B373" s="14">
        <v>372</v>
      </c>
      <c r="C373" s="14" t="s">
        <v>722</v>
      </c>
      <c r="D373" s="15" t="s">
        <v>723</v>
      </c>
      <c r="E373" s="15" t="s">
        <v>723</v>
      </c>
      <c r="F373" s="15" t="s">
        <v>723</v>
      </c>
      <c r="G373" t="str">
        <f t="shared" si="15"/>
        <v>SECTION C</v>
      </c>
      <c r="H373" t="str">
        <f t="shared" si="16"/>
        <v>Industrie du papier et du carton</v>
      </c>
      <c r="I373" t="str">
        <f t="shared" si="17"/>
        <v>Fabrication de pâte à papier, de papier et de carton</v>
      </c>
      <c r="J373" t="s">
        <v>2148</v>
      </c>
      <c r="L373" t="s">
        <v>23</v>
      </c>
      <c r="M373" t="s">
        <v>6331</v>
      </c>
      <c r="N373" t="s">
        <v>37656</v>
      </c>
      <c r="O373" s="76" t="s">
        <v>4356</v>
      </c>
      <c r="P373" s="82">
        <v>1311</v>
      </c>
      <c r="Q373" s="82" t="s">
        <v>72676</v>
      </c>
      <c r="R373"/>
    </row>
    <row r="374" spans="1:18" x14ac:dyDescent="0.25">
      <c r="A374" s="6" t="s">
        <v>724</v>
      </c>
      <c r="B374" s="6">
        <v>373</v>
      </c>
      <c r="C374" s="6" t="s">
        <v>725</v>
      </c>
      <c r="D374" s="7" t="s">
        <v>723</v>
      </c>
      <c r="E374" s="7" t="s">
        <v>723</v>
      </c>
      <c r="F374" s="7" t="s">
        <v>723</v>
      </c>
      <c r="G374" t="str">
        <f t="shared" si="15"/>
        <v>SECTION C</v>
      </c>
      <c r="H374" t="str">
        <f t="shared" si="16"/>
        <v>Industrie du papier et du carton</v>
      </c>
      <c r="I374" t="str">
        <f t="shared" si="17"/>
        <v>Fabrication de pâte à papier, de papier et de carton</v>
      </c>
      <c r="J374" t="s">
        <v>2157</v>
      </c>
      <c r="L374" t="s">
        <v>23</v>
      </c>
      <c r="M374" t="s">
        <v>6330</v>
      </c>
      <c r="N374" t="s">
        <v>37657</v>
      </c>
      <c r="O374" s="76" t="s">
        <v>4374</v>
      </c>
      <c r="P374" s="82">
        <v>16423</v>
      </c>
      <c r="Q374" s="82" t="s">
        <v>72645</v>
      </c>
      <c r="R374"/>
    </row>
    <row r="375" spans="1:18" x14ac:dyDescent="0.25">
      <c r="A375" s="14"/>
      <c r="B375" s="14">
        <v>374</v>
      </c>
      <c r="C375" s="14" t="s">
        <v>726</v>
      </c>
      <c r="D375" s="15" t="s">
        <v>727</v>
      </c>
      <c r="E375" s="15" t="s">
        <v>727</v>
      </c>
      <c r="F375" s="15" t="s">
        <v>727</v>
      </c>
      <c r="G375" t="str">
        <f t="shared" si="15"/>
        <v>SECTION C</v>
      </c>
      <c r="H375" t="str">
        <f t="shared" si="16"/>
        <v>Industrie du papier et du carton</v>
      </c>
      <c r="I375" t="str">
        <f t="shared" si="17"/>
        <v>Fabrication de pâte à papier, de papier et de carton</v>
      </c>
      <c r="J375" t="s">
        <v>2162</v>
      </c>
      <c r="L375" t="s">
        <v>23</v>
      </c>
      <c r="M375" t="s">
        <v>10983</v>
      </c>
      <c r="N375" t="s">
        <v>37658</v>
      </c>
      <c r="O375" s="76" t="s">
        <v>4356</v>
      </c>
      <c r="P375" s="82">
        <v>687</v>
      </c>
      <c r="Q375" s="82" t="s">
        <v>72973</v>
      </c>
      <c r="R375"/>
    </row>
    <row r="376" spans="1:18" x14ac:dyDescent="0.25">
      <c r="A376" s="6" t="s">
        <v>728</v>
      </c>
      <c r="B376" s="6">
        <v>375</v>
      </c>
      <c r="C376" s="6" t="s">
        <v>729</v>
      </c>
      <c r="D376" s="7" t="s">
        <v>727</v>
      </c>
      <c r="E376" s="7" t="s">
        <v>727</v>
      </c>
      <c r="F376" s="7" t="s">
        <v>727</v>
      </c>
      <c r="G376" t="str">
        <f t="shared" si="15"/>
        <v>SECTION C</v>
      </c>
      <c r="H376" t="str">
        <f t="shared" si="16"/>
        <v>Industrie du papier et du carton</v>
      </c>
      <c r="I376" t="str">
        <f t="shared" si="17"/>
        <v>Fabrication de pâte à papier, de papier et de carton</v>
      </c>
      <c r="J376" t="s">
        <v>2167</v>
      </c>
      <c r="L376" t="s">
        <v>23</v>
      </c>
      <c r="M376" t="s">
        <v>10985</v>
      </c>
      <c r="N376" t="s">
        <v>37659</v>
      </c>
      <c r="O376" s="76" t="s">
        <v>4356</v>
      </c>
      <c r="P376" s="82">
        <v>584</v>
      </c>
      <c r="Q376" s="82" t="s">
        <v>72974</v>
      </c>
      <c r="R376"/>
    </row>
    <row r="377" spans="1:18" x14ac:dyDescent="0.25">
      <c r="A377" s="10"/>
      <c r="B377" s="10">
        <v>376</v>
      </c>
      <c r="C377" s="10"/>
      <c r="D377" s="11"/>
      <c r="E377" s="11"/>
      <c r="F377" s="11"/>
      <c r="G377" t="str">
        <f t="shared" si="15"/>
        <v>SECTION C</v>
      </c>
      <c r="H377" t="str">
        <f t="shared" si="16"/>
        <v>Industrie du papier et du carton</v>
      </c>
      <c r="I377" t="str">
        <f t="shared" si="17"/>
        <v>Fabrication de pâte à papier, de papier et de carton</v>
      </c>
      <c r="J377" t="s">
        <v>2178</v>
      </c>
      <c r="L377" t="s">
        <v>23</v>
      </c>
      <c r="M377" t="s">
        <v>6394</v>
      </c>
      <c r="N377" t="s">
        <v>37660</v>
      </c>
      <c r="O377" s="76" t="s">
        <v>4374</v>
      </c>
      <c r="P377" s="82">
        <v>1224</v>
      </c>
      <c r="Q377" s="82" t="s">
        <v>72975</v>
      </c>
      <c r="R377"/>
    </row>
    <row r="378" spans="1:18" x14ac:dyDescent="0.25">
      <c r="A378" s="8"/>
      <c r="B378" s="8">
        <v>377</v>
      </c>
      <c r="C378" s="8" t="s">
        <v>730</v>
      </c>
      <c r="D378" s="9" t="s">
        <v>731</v>
      </c>
      <c r="E378" s="9" t="s">
        <v>731</v>
      </c>
      <c r="F378" s="9" t="s">
        <v>732</v>
      </c>
      <c r="G378" t="str">
        <f t="shared" si="15"/>
        <v>SECTION C</v>
      </c>
      <c r="H378" t="str">
        <f t="shared" si="16"/>
        <v>Industrie du papier et du carton</v>
      </c>
      <c r="I378" t="str">
        <f t="shared" si="17"/>
        <v>Fabrication d'articles en papier ou en carton</v>
      </c>
      <c r="J378" t="s">
        <v>2184</v>
      </c>
      <c r="L378" t="s">
        <v>23</v>
      </c>
      <c r="M378" t="s">
        <v>13106</v>
      </c>
      <c r="N378" t="s">
        <v>37661</v>
      </c>
      <c r="O378" s="76" t="s">
        <v>4356</v>
      </c>
      <c r="P378" s="82">
        <v>295</v>
      </c>
      <c r="Q378" s="82" t="s">
        <v>72976</v>
      </c>
      <c r="R378"/>
    </row>
    <row r="379" spans="1:18" ht="25.5" x14ac:dyDescent="0.25">
      <c r="A379" s="14"/>
      <c r="B379" s="14">
        <v>378</v>
      </c>
      <c r="C379" s="14" t="s">
        <v>733</v>
      </c>
      <c r="D379" s="15" t="s">
        <v>734</v>
      </c>
      <c r="E379" s="15" t="s">
        <v>735</v>
      </c>
      <c r="F379" s="15" t="s">
        <v>736</v>
      </c>
      <c r="G379" t="str">
        <f t="shared" si="15"/>
        <v>SECTION C</v>
      </c>
      <c r="H379" t="str">
        <f t="shared" si="16"/>
        <v>Industrie du papier et du carton</v>
      </c>
      <c r="I379" t="str">
        <f t="shared" si="17"/>
        <v>Fabrication d'articles en papier ou en carton</v>
      </c>
      <c r="J379" t="s">
        <v>2187</v>
      </c>
      <c r="L379" t="s">
        <v>23</v>
      </c>
      <c r="M379" t="s">
        <v>23799</v>
      </c>
      <c r="N379" t="s">
        <v>37662</v>
      </c>
      <c r="O379" s="76" t="s">
        <v>4366</v>
      </c>
      <c r="P379" s="82">
        <v>330</v>
      </c>
      <c r="Q379" s="82" t="s">
        <v>72977</v>
      </c>
      <c r="R379"/>
    </row>
    <row r="380" spans="1:18" x14ac:dyDescent="0.25">
      <c r="A380" s="6" t="s">
        <v>737</v>
      </c>
      <c r="B380" s="6">
        <v>379</v>
      </c>
      <c r="C380" s="6" t="s">
        <v>738</v>
      </c>
      <c r="D380" s="7" t="s">
        <v>739</v>
      </c>
      <c r="E380" s="7" t="s">
        <v>739</v>
      </c>
      <c r="F380" s="7" t="s">
        <v>739</v>
      </c>
      <c r="G380" t="str">
        <f t="shared" si="15"/>
        <v>SECTION C</v>
      </c>
      <c r="H380" t="str">
        <f t="shared" si="16"/>
        <v>Industrie du papier et du carton</v>
      </c>
      <c r="I380" t="str">
        <f t="shared" si="17"/>
        <v>Fabrication d'articles en papier ou en carton</v>
      </c>
      <c r="J380" t="s">
        <v>2195</v>
      </c>
      <c r="L380" t="s">
        <v>23</v>
      </c>
      <c r="M380" t="s">
        <v>23800</v>
      </c>
      <c r="N380" t="s">
        <v>37663</v>
      </c>
      <c r="O380" s="76" t="s">
        <v>4356</v>
      </c>
      <c r="P380" s="82">
        <v>438</v>
      </c>
      <c r="Q380" s="82" t="s">
        <v>72978</v>
      </c>
      <c r="R380"/>
    </row>
    <row r="381" spans="1:18" x14ac:dyDescent="0.25">
      <c r="A381" s="6" t="s">
        <v>740</v>
      </c>
      <c r="B381" s="6">
        <v>380</v>
      </c>
      <c r="C381" s="6" t="s">
        <v>741</v>
      </c>
      <c r="D381" s="7" t="s">
        <v>742</v>
      </c>
      <c r="E381" s="7" t="s">
        <v>743</v>
      </c>
      <c r="F381" s="7" t="s">
        <v>743</v>
      </c>
      <c r="G381" t="str">
        <f t="shared" si="15"/>
        <v>SECTION C</v>
      </c>
      <c r="H381" t="str">
        <f t="shared" si="16"/>
        <v>Industrie du papier et du carton</v>
      </c>
      <c r="I381" t="str">
        <f t="shared" si="17"/>
        <v>Fabrication d'articles en papier ou en carton</v>
      </c>
      <c r="J381" t="s">
        <v>2201</v>
      </c>
      <c r="L381" t="s">
        <v>23</v>
      </c>
      <c r="M381" t="s">
        <v>27394</v>
      </c>
      <c r="N381" t="s">
        <v>37664</v>
      </c>
      <c r="O381" s="76" t="s">
        <v>4374</v>
      </c>
      <c r="P381" s="82">
        <v>2176</v>
      </c>
      <c r="Q381" s="82" t="s">
        <v>72645</v>
      </c>
      <c r="R381"/>
    </row>
    <row r="382" spans="1:18" x14ac:dyDescent="0.25">
      <c r="A382" s="6" t="s">
        <v>744</v>
      </c>
      <c r="B382" s="6">
        <v>381</v>
      </c>
      <c r="C382" s="6" t="s">
        <v>745</v>
      </c>
      <c r="D382" s="7" t="s">
        <v>746</v>
      </c>
      <c r="E382" s="7" t="s">
        <v>746</v>
      </c>
      <c r="F382" s="7" t="s">
        <v>746</v>
      </c>
      <c r="G382" t="str">
        <f t="shared" si="15"/>
        <v>SECTION C</v>
      </c>
      <c r="H382" t="str">
        <f t="shared" si="16"/>
        <v>Industrie du papier et du carton</v>
      </c>
      <c r="I382" t="str">
        <f t="shared" si="17"/>
        <v>Fabrication d'articles en papier ou en carton</v>
      </c>
      <c r="J382" t="s">
        <v>2207</v>
      </c>
      <c r="L382" t="s">
        <v>23</v>
      </c>
      <c r="M382" t="s">
        <v>10987</v>
      </c>
      <c r="N382" t="s">
        <v>37665</v>
      </c>
      <c r="O382" s="76" t="s">
        <v>4374</v>
      </c>
      <c r="P382" s="82">
        <v>484</v>
      </c>
      <c r="Q382" s="82" t="s">
        <v>72645</v>
      </c>
      <c r="R382"/>
    </row>
    <row r="383" spans="1:18" x14ac:dyDescent="0.25">
      <c r="A383" s="14"/>
      <c r="B383" s="14">
        <v>382</v>
      </c>
      <c r="C383" s="14" t="s">
        <v>747</v>
      </c>
      <c r="D383" s="15" t="s">
        <v>748</v>
      </c>
      <c r="E383" s="15" t="s">
        <v>748</v>
      </c>
      <c r="F383" s="15" t="s">
        <v>749</v>
      </c>
      <c r="G383" t="str">
        <f t="shared" si="15"/>
        <v>SECTION C</v>
      </c>
      <c r="H383" t="str">
        <f t="shared" si="16"/>
        <v>Industrie du papier et du carton</v>
      </c>
      <c r="I383" t="str">
        <f t="shared" si="17"/>
        <v>Fabrication d'articles en papier ou en carton</v>
      </c>
      <c r="J383" t="s">
        <v>2213</v>
      </c>
      <c r="L383" t="s">
        <v>23</v>
      </c>
      <c r="M383" t="s">
        <v>23801</v>
      </c>
      <c r="N383" t="s">
        <v>37666</v>
      </c>
      <c r="O383" s="76" t="s">
        <v>4366</v>
      </c>
      <c r="P383" s="82">
        <v>241</v>
      </c>
      <c r="Q383" s="82" t="s">
        <v>72979</v>
      </c>
      <c r="R383"/>
    </row>
    <row r="384" spans="1:18" x14ac:dyDescent="0.25">
      <c r="A384" s="6" t="s">
        <v>750</v>
      </c>
      <c r="B384" s="6">
        <v>383</v>
      </c>
      <c r="C384" s="6" t="s">
        <v>751</v>
      </c>
      <c r="D384" s="7" t="s">
        <v>748</v>
      </c>
      <c r="E384" s="7" t="s">
        <v>748</v>
      </c>
      <c r="F384" s="7" t="s">
        <v>749</v>
      </c>
      <c r="G384" t="str">
        <f t="shared" si="15"/>
        <v>SECTION C</v>
      </c>
      <c r="H384" t="str">
        <f t="shared" si="16"/>
        <v>Industrie du papier et du carton</v>
      </c>
      <c r="I384" t="str">
        <f t="shared" si="17"/>
        <v>Fabrication d'articles en papier ou en carton</v>
      </c>
      <c r="J384" t="s">
        <v>2218</v>
      </c>
      <c r="L384" t="s">
        <v>23</v>
      </c>
      <c r="M384" t="s">
        <v>23802</v>
      </c>
      <c r="N384" t="s">
        <v>37667</v>
      </c>
      <c r="O384" s="76" t="s">
        <v>4366</v>
      </c>
      <c r="P384" s="82">
        <v>99</v>
      </c>
      <c r="Q384" s="82" t="s">
        <v>72980</v>
      </c>
      <c r="R384"/>
    </row>
    <row r="385" spans="1:18" x14ac:dyDescent="0.25">
      <c r="A385" s="14"/>
      <c r="B385" s="14">
        <v>384</v>
      </c>
      <c r="C385" s="14" t="s">
        <v>752</v>
      </c>
      <c r="D385" s="15" t="s">
        <v>753</v>
      </c>
      <c r="E385" s="15" t="s">
        <v>753</v>
      </c>
      <c r="F385" s="15" t="s">
        <v>753</v>
      </c>
      <c r="G385" t="str">
        <f t="shared" si="15"/>
        <v>SECTION C</v>
      </c>
      <c r="H385" t="str">
        <f t="shared" si="16"/>
        <v>Industrie du papier et du carton</v>
      </c>
      <c r="I385" t="str">
        <f t="shared" si="17"/>
        <v>Fabrication d'articles en papier ou en carton</v>
      </c>
      <c r="J385" t="s">
        <v>2221</v>
      </c>
      <c r="L385" t="s">
        <v>23</v>
      </c>
      <c r="M385" t="s">
        <v>23803</v>
      </c>
      <c r="N385" t="s">
        <v>37668</v>
      </c>
      <c r="O385" s="76" t="s">
        <v>4356</v>
      </c>
      <c r="P385" s="82">
        <v>707</v>
      </c>
      <c r="Q385" s="82" t="s">
        <v>72981</v>
      </c>
      <c r="R385"/>
    </row>
    <row r="386" spans="1:18" x14ac:dyDescent="0.25">
      <c r="A386" s="6" t="s">
        <v>754</v>
      </c>
      <c r="B386" s="6">
        <v>385</v>
      </c>
      <c r="C386" s="6" t="s">
        <v>755</v>
      </c>
      <c r="D386" s="7" t="s">
        <v>753</v>
      </c>
      <c r="E386" s="7" t="s">
        <v>753</v>
      </c>
      <c r="F386" s="7" t="s">
        <v>753</v>
      </c>
      <c r="G386" t="str">
        <f t="shared" si="15"/>
        <v>SECTION C</v>
      </c>
      <c r="H386" t="str">
        <f t="shared" si="16"/>
        <v>Industrie du papier et du carton</v>
      </c>
      <c r="I386" t="str">
        <f t="shared" si="17"/>
        <v>Fabrication d'articles en papier ou en carton</v>
      </c>
      <c r="J386" t="s">
        <v>2229</v>
      </c>
      <c r="L386" t="s">
        <v>23</v>
      </c>
      <c r="M386" t="s">
        <v>13108</v>
      </c>
      <c r="N386" t="s">
        <v>37669</v>
      </c>
      <c r="O386" s="76" t="s">
        <v>4356</v>
      </c>
      <c r="P386" s="82">
        <v>4795</v>
      </c>
      <c r="Q386" s="82" t="s">
        <v>72982</v>
      </c>
      <c r="R386"/>
    </row>
    <row r="387" spans="1:18" x14ac:dyDescent="0.25">
      <c r="A387" s="14"/>
      <c r="B387" s="14">
        <v>386</v>
      </c>
      <c r="C387" s="14" t="s">
        <v>756</v>
      </c>
      <c r="D387" s="15" t="s">
        <v>757</v>
      </c>
      <c r="E387" s="15" t="s">
        <v>757</v>
      </c>
      <c r="F387" s="15" t="s">
        <v>757</v>
      </c>
      <c r="G387" t="str">
        <f t="shared" si="15"/>
        <v>SECTION C</v>
      </c>
      <c r="H387" t="str">
        <f t="shared" si="16"/>
        <v>Industrie du papier et du carton</v>
      </c>
      <c r="I387" t="str">
        <f t="shared" si="17"/>
        <v>Fabrication d'articles en papier ou en carton</v>
      </c>
      <c r="J387" t="s">
        <v>2234</v>
      </c>
      <c r="L387" t="s">
        <v>23</v>
      </c>
      <c r="M387" t="s">
        <v>32719</v>
      </c>
      <c r="N387" t="s">
        <v>37670</v>
      </c>
      <c r="O387" s="76" t="s">
        <v>4356</v>
      </c>
      <c r="P387" s="82">
        <v>1173</v>
      </c>
      <c r="Q387" s="82" t="s">
        <v>72983</v>
      </c>
      <c r="R387"/>
    </row>
    <row r="388" spans="1:18" x14ac:dyDescent="0.25">
      <c r="A388" s="6" t="s">
        <v>758</v>
      </c>
      <c r="B388" s="6">
        <v>387</v>
      </c>
      <c r="C388" s="6" t="s">
        <v>759</v>
      </c>
      <c r="D388" s="7" t="s">
        <v>757</v>
      </c>
      <c r="E388" s="7" t="s">
        <v>757</v>
      </c>
      <c r="F388" s="7" t="s">
        <v>757</v>
      </c>
      <c r="G388" t="str">
        <f t="shared" ref="G388:G451" si="18">IF(LEFT(C388,7)="SECTION",C388,G387)</f>
        <v>SECTION C</v>
      </c>
      <c r="H388" t="str">
        <f t="shared" si="16"/>
        <v>Industrie du papier et du carton</v>
      </c>
      <c r="I388" t="str">
        <f t="shared" si="17"/>
        <v>Fabrication d'articles en papier ou en carton</v>
      </c>
      <c r="J388" t="s">
        <v>2237</v>
      </c>
      <c r="L388" t="s">
        <v>23</v>
      </c>
      <c r="M388" t="s">
        <v>13110</v>
      </c>
      <c r="N388" t="s">
        <v>37671</v>
      </c>
      <c r="O388" s="76" t="s">
        <v>4356</v>
      </c>
      <c r="P388" s="82">
        <v>656</v>
      </c>
      <c r="Q388" s="82" t="s">
        <v>72984</v>
      </c>
      <c r="R388"/>
    </row>
    <row r="389" spans="1:18" x14ac:dyDescent="0.25">
      <c r="A389" s="14"/>
      <c r="B389" s="14">
        <v>388</v>
      </c>
      <c r="C389" s="14" t="s">
        <v>760</v>
      </c>
      <c r="D389" s="15" t="s">
        <v>761</v>
      </c>
      <c r="E389" s="15" t="s">
        <v>761</v>
      </c>
      <c r="F389" s="15" t="s">
        <v>762</v>
      </c>
      <c r="G389" t="str">
        <f t="shared" si="18"/>
        <v>SECTION C</v>
      </c>
      <c r="H389" t="str">
        <f t="shared" si="16"/>
        <v>Industrie du papier et du carton</v>
      </c>
      <c r="I389" t="str">
        <f t="shared" si="17"/>
        <v>Fabrication d'articles en papier ou en carton</v>
      </c>
      <c r="J389" t="s">
        <v>2248</v>
      </c>
      <c r="L389" t="s">
        <v>23</v>
      </c>
      <c r="M389" t="s">
        <v>6979</v>
      </c>
      <c r="N389" t="s">
        <v>37672</v>
      </c>
      <c r="O389" s="76" t="s">
        <v>4356</v>
      </c>
      <c r="P389" s="82">
        <v>1501</v>
      </c>
      <c r="Q389" s="82" t="s">
        <v>72985</v>
      </c>
      <c r="R389"/>
    </row>
    <row r="390" spans="1:18" x14ac:dyDescent="0.25">
      <c r="A390" s="6" t="s">
        <v>763</v>
      </c>
      <c r="B390" s="6">
        <v>389</v>
      </c>
      <c r="C390" s="6" t="s">
        <v>764</v>
      </c>
      <c r="D390" s="7" t="s">
        <v>761</v>
      </c>
      <c r="E390" s="7" t="s">
        <v>761</v>
      </c>
      <c r="F390" s="7" t="s">
        <v>762</v>
      </c>
      <c r="G390" t="str">
        <f t="shared" si="18"/>
        <v>SECTION C</v>
      </c>
      <c r="H390" t="str">
        <f t="shared" ref="H390:H453" si="19">IF(LEN(C390)=2,D390,H389)</f>
        <v>Industrie du papier et du carton</v>
      </c>
      <c r="I390" t="str">
        <f t="shared" si="17"/>
        <v>Fabrication d'articles en papier ou en carton</v>
      </c>
      <c r="J390" t="s">
        <v>2253</v>
      </c>
      <c r="L390" t="s">
        <v>23</v>
      </c>
      <c r="M390" t="s">
        <v>13112</v>
      </c>
      <c r="N390" t="s">
        <v>37673</v>
      </c>
      <c r="O390" s="76" t="s">
        <v>4356</v>
      </c>
      <c r="P390" s="82">
        <v>1291</v>
      </c>
      <c r="Q390" s="82" t="s">
        <v>72986</v>
      </c>
      <c r="R390"/>
    </row>
    <row r="391" spans="1:18" x14ac:dyDescent="0.25">
      <c r="A391" s="10"/>
      <c r="B391" s="10">
        <v>390</v>
      </c>
      <c r="C391" s="10"/>
      <c r="D391" s="11"/>
      <c r="E391" s="11"/>
      <c r="F391" s="11"/>
      <c r="G391" t="str">
        <f t="shared" si="18"/>
        <v>SECTION C</v>
      </c>
      <c r="H391" t="str">
        <f t="shared" si="19"/>
        <v>Industrie du papier et du carton</v>
      </c>
      <c r="I391" t="str">
        <f t="shared" si="17"/>
        <v>Fabrication d'articles en papier ou en carton</v>
      </c>
      <c r="J391" t="s">
        <v>2258</v>
      </c>
      <c r="L391" t="s">
        <v>23</v>
      </c>
      <c r="M391" t="s">
        <v>10989</v>
      </c>
      <c r="N391" t="s">
        <v>37674</v>
      </c>
      <c r="O391" s="76" t="s">
        <v>4356</v>
      </c>
      <c r="P391" s="82">
        <v>376</v>
      </c>
      <c r="Q391" s="82" t="s">
        <v>72987</v>
      </c>
      <c r="R391"/>
    </row>
    <row r="392" spans="1:18" x14ac:dyDescent="0.25">
      <c r="A392" s="12"/>
      <c r="B392" s="12">
        <v>391</v>
      </c>
      <c r="C392" s="12" t="s">
        <v>765</v>
      </c>
      <c r="D392" s="13" t="s">
        <v>766</v>
      </c>
      <c r="E392" s="13" t="s">
        <v>766</v>
      </c>
      <c r="F392" s="13" t="s">
        <v>767</v>
      </c>
      <c r="G392" t="str">
        <f t="shared" si="18"/>
        <v>SECTION C</v>
      </c>
      <c r="H392" t="str">
        <f t="shared" si="19"/>
        <v>Imprimerie et reproduction d'enregistrements</v>
      </c>
      <c r="I392" t="str">
        <f t="shared" ref="I392:I455" si="20">IF(LEN(C392)=4,D392,I391)</f>
        <v>Fabrication d'articles en papier ou en carton</v>
      </c>
      <c r="J392" t="s">
        <v>2263</v>
      </c>
      <c r="L392" t="s">
        <v>23</v>
      </c>
      <c r="M392" t="s">
        <v>32720</v>
      </c>
      <c r="N392" t="s">
        <v>37675</v>
      </c>
      <c r="O392" s="76" t="s">
        <v>4356</v>
      </c>
      <c r="P392" s="82">
        <v>755</v>
      </c>
      <c r="Q392" s="82" t="s">
        <v>72988</v>
      </c>
      <c r="R392"/>
    </row>
    <row r="393" spans="1:18" x14ac:dyDescent="0.25">
      <c r="A393" s="10"/>
      <c r="B393" s="10">
        <v>392</v>
      </c>
      <c r="C393" s="10"/>
      <c r="D393" s="11"/>
      <c r="E393" s="11"/>
      <c r="F393" s="11"/>
      <c r="G393" t="str">
        <f t="shared" si="18"/>
        <v>SECTION C</v>
      </c>
      <c r="H393" t="str">
        <f t="shared" si="19"/>
        <v>Imprimerie et reproduction d'enregistrements</v>
      </c>
      <c r="I393" t="str">
        <f t="shared" si="20"/>
        <v>Fabrication d'articles en papier ou en carton</v>
      </c>
      <c r="J393" t="s">
        <v>2272</v>
      </c>
      <c r="L393" t="s">
        <v>23</v>
      </c>
      <c r="M393" t="s">
        <v>6395</v>
      </c>
      <c r="N393" t="s">
        <v>37676</v>
      </c>
      <c r="O393" s="76" t="s">
        <v>4374</v>
      </c>
      <c r="P393" s="82">
        <v>3653</v>
      </c>
      <c r="Q393" s="82" t="s">
        <v>72645</v>
      </c>
      <c r="R393"/>
    </row>
    <row r="394" spans="1:18" x14ac:dyDescent="0.25">
      <c r="A394" s="8"/>
      <c r="B394" s="8">
        <v>393</v>
      </c>
      <c r="C394" s="8" t="s">
        <v>768</v>
      </c>
      <c r="D394" s="9" t="s">
        <v>769</v>
      </c>
      <c r="E394" s="9" t="s">
        <v>769</v>
      </c>
      <c r="F394" s="9" t="s">
        <v>769</v>
      </c>
      <c r="G394" t="str">
        <f t="shared" si="18"/>
        <v>SECTION C</v>
      </c>
      <c r="H394" t="str">
        <f t="shared" si="19"/>
        <v>Imprimerie et reproduction d'enregistrements</v>
      </c>
      <c r="I394" t="str">
        <f t="shared" si="20"/>
        <v>Imprimerie et services annexes</v>
      </c>
      <c r="J394" t="s">
        <v>2278</v>
      </c>
      <c r="L394" t="s">
        <v>23</v>
      </c>
      <c r="M394" t="s">
        <v>6396</v>
      </c>
      <c r="N394" t="s">
        <v>37677</v>
      </c>
      <c r="O394" s="76" t="s">
        <v>4356</v>
      </c>
      <c r="P394" s="82">
        <v>6418</v>
      </c>
      <c r="Q394" s="82" t="s">
        <v>72989</v>
      </c>
      <c r="R394"/>
    </row>
    <row r="395" spans="1:18" x14ac:dyDescent="0.25">
      <c r="A395" s="14"/>
      <c r="B395" s="14">
        <v>394</v>
      </c>
      <c r="C395" s="14" t="s">
        <v>770</v>
      </c>
      <c r="D395" s="15" t="s">
        <v>771</v>
      </c>
      <c r="E395" s="15" t="s">
        <v>771</v>
      </c>
      <c r="F395" s="15" t="s">
        <v>771</v>
      </c>
      <c r="G395" t="str">
        <f t="shared" si="18"/>
        <v>SECTION C</v>
      </c>
      <c r="H395" t="str">
        <f t="shared" si="19"/>
        <v>Imprimerie et reproduction d'enregistrements</v>
      </c>
      <c r="I395" t="str">
        <f t="shared" si="20"/>
        <v>Imprimerie et services annexes</v>
      </c>
      <c r="J395" t="s">
        <v>2282</v>
      </c>
      <c r="L395" t="s">
        <v>23</v>
      </c>
      <c r="M395" t="s">
        <v>10991</v>
      </c>
      <c r="N395" t="s">
        <v>37678</v>
      </c>
      <c r="O395" s="76" t="s">
        <v>4356</v>
      </c>
      <c r="P395" s="82">
        <v>1081</v>
      </c>
      <c r="Q395" s="82" t="s">
        <v>72990</v>
      </c>
      <c r="R395"/>
    </row>
    <row r="396" spans="1:18" x14ac:dyDescent="0.25">
      <c r="A396" s="6" t="s">
        <v>772</v>
      </c>
      <c r="B396" s="6">
        <v>395</v>
      </c>
      <c r="C396" s="6" t="s">
        <v>773</v>
      </c>
      <c r="D396" s="7" t="s">
        <v>771</v>
      </c>
      <c r="E396" s="7" t="s">
        <v>771</v>
      </c>
      <c r="F396" s="7" t="s">
        <v>771</v>
      </c>
      <c r="G396" t="str">
        <f t="shared" si="18"/>
        <v>SECTION C</v>
      </c>
      <c r="H396" t="str">
        <f t="shared" si="19"/>
        <v>Imprimerie et reproduction d'enregistrements</v>
      </c>
      <c r="I396" t="str">
        <f t="shared" si="20"/>
        <v>Imprimerie et services annexes</v>
      </c>
      <c r="J396" t="s">
        <v>2287</v>
      </c>
      <c r="L396" t="s">
        <v>23</v>
      </c>
      <c r="M396" t="s">
        <v>23804</v>
      </c>
      <c r="N396" t="s">
        <v>37679</v>
      </c>
      <c r="O396" s="76" t="s">
        <v>4356</v>
      </c>
      <c r="P396" s="82">
        <v>1097</v>
      </c>
      <c r="Q396" s="82" t="s">
        <v>72992</v>
      </c>
      <c r="R396"/>
    </row>
    <row r="397" spans="1:18" x14ac:dyDescent="0.25">
      <c r="A397" s="14"/>
      <c r="B397" s="14">
        <v>396</v>
      </c>
      <c r="C397" s="14" t="s">
        <v>774</v>
      </c>
      <c r="D397" s="15" t="s">
        <v>775</v>
      </c>
      <c r="E397" s="15" t="s">
        <v>775</v>
      </c>
      <c r="F397" s="15" t="s">
        <v>775</v>
      </c>
      <c r="G397" t="str">
        <f t="shared" si="18"/>
        <v>SECTION C</v>
      </c>
      <c r="H397" t="str">
        <f t="shared" si="19"/>
        <v>Imprimerie et reproduction d'enregistrements</v>
      </c>
      <c r="I397" t="str">
        <f t="shared" si="20"/>
        <v>Imprimerie et services annexes</v>
      </c>
      <c r="J397" t="s">
        <v>2295</v>
      </c>
      <c r="L397" t="s">
        <v>23</v>
      </c>
      <c r="M397" t="s">
        <v>23805</v>
      </c>
      <c r="N397" t="s">
        <v>37680</v>
      </c>
      <c r="O397" s="76" t="s">
        <v>4356</v>
      </c>
      <c r="P397" s="82">
        <v>70</v>
      </c>
      <c r="Q397" s="82" t="s">
        <v>72993</v>
      </c>
      <c r="R397"/>
    </row>
    <row r="398" spans="1:18" x14ac:dyDescent="0.25">
      <c r="A398" s="6" t="s">
        <v>776</v>
      </c>
      <c r="B398" s="6">
        <v>397</v>
      </c>
      <c r="C398" s="6" t="s">
        <v>777</v>
      </c>
      <c r="D398" s="7" t="s">
        <v>775</v>
      </c>
      <c r="E398" s="7" t="s">
        <v>775</v>
      </c>
      <c r="F398" s="7" t="s">
        <v>775</v>
      </c>
      <c r="G398" t="str">
        <f t="shared" si="18"/>
        <v>SECTION C</v>
      </c>
      <c r="H398" t="str">
        <f t="shared" si="19"/>
        <v>Imprimerie et reproduction d'enregistrements</v>
      </c>
      <c r="I398" t="str">
        <f t="shared" si="20"/>
        <v>Imprimerie et services annexes</v>
      </c>
      <c r="J398" t="s">
        <v>2300</v>
      </c>
      <c r="L398" t="s">
        <v>23</v>
      </c>
      <c r="M398" t="s">
        <v>32721</v>
      </c>
      <c r="N398" t="s">
        <v>37681</v>
      </c>
      <c r="O398" s="76" t="s">
        <v>4356</v>
      </c>
      <c r="P398" s="82">
        <v>2961</v>
      </c>
      <c r="Q398" s="82" t="s">
        <v>72994</v>
      </c>
      <c r="R398"/>
    </row>
    <row r="399" spans="1:18" x14ac:dyDescent="0.25">
      <c r="A399" s="14"/>
      <c r="B399" s="14">
        <v>398</v>
      </c>
      <c r="C399" s="14" t="s">
        <v>778</v>
      </c>
      <c r="D399" s="15" t="s">
        <v>779</v>
      </c>
      <c r="E399" s="15" t="s">
        <v>780</v>
      </c>
      <c r="F399" s="15" t="s">
        <v>780</v>
      </c>
      <c r="G399" t="str">
        <f t="shared" si="18"/>
        <v>SECTION C</v>
      </c>
      <c r="H399" t="str">
        <f t="shared" si="19"/>
        <v>Imprimerie et reproduction d'enregistrements</v>
      </c>
      <c r="I399" t="str">
        <f t="shared" si="20"/>
        <v>Imprimerie et services annexes</v>
      </c>
      <c r="J399" t="s">
        <v>2307</v>
      </c>
      <c r="L399" t="s">
        <v>173</v>
      </c>
      <c r="M399" t="s">
        <v>5354</v>
      </c>
      <c r="N399" t="s">
        <v>37682</v>
      </c>
      <c r="O399" s="76" t="s">
        <v>4374</v>
      </c>
      <c r="P399" s="82">
        <v>498</v>
      </c>
      <c r="Q399" s="82" t="s">
        <v>87791</v>
      </c>
      <c r="R399"/>
    </row>
    <row r="400" spans="1:18" x14ac:dyDescent="0.25">
      <c r="A400" s="6" t="s">
        <v>781</v>
      </c>
      <c r="B400" s="6">
        <v>399</v>
      </c>
      <c r="C400" s="6" t="s">
        <v>782</v>
      </c>
      <c r="D400" s="7" t="s">
        <v>779</v>
      </c>
      <c r="E400" s="7" t="s">
        <v>780</v>
      </c>
      <c r="F400" s="7" t="s">
        <v>780</v>
      </c>
      <c r="G400" t="str">
        <f t="shared" si="18"/>
        <v>SECTION C</v>
      </c>
      <c r="H400" t="str">
        <f t="shared" si="19"/>
        <v>Imprimerie et reproduction d'enregistrements</v>
      </c>
      <c r="I400" t="str">
        <f t="shared" si="20"/>
        <v>Imprimerie et services annexes</v>
      </c>
      <c r="J400" t="s">
        <v>2313</v>
      </c>
      <c r="L400" t="s">
        <v>173</v>
      </c>
      <c r="M400" t="s">
        <v>13114</v>
      </c>
      <c r="N400" t="s">
        <v>37683</v>
      </c>
      <c r="O400" s="76" t="s">
        <v>4356</v>
      </c>
      <c r="P400" s="82">
        <v>598</v>
      </c>
      <c r="Q400" s="82" t="s">
        <v>87792</v>
      </c>
      <c r="R400"/>
    </row>
    <row r="401" spans="1:18" x14ac:dyDescent="0.25">
      <c r="A401" s="14"/>
      <c r="B401" s="14">
        <v>400</v>
      </c>
      <c r="C401" s="14" t="s">
        <v>783</v>
      </c>
      <c r="D401" s="15" t="s">
        <v>784</v>
      </c>
      <c r="E401" s="15" t="s">
        <v>784</v>
      </c>
      <c r="F401" s="15" t="s">
        <v>784</v>
      </c>
      <c r="G401" t="str">
        <f t="shared" si="18"/>
        <v>SECTION C</v>
      </c>
      <c r="H401" t="str">
        <f t="shared" si="19"/>
        <v>Imprimerie et reproduction d'enregistrements</v>
      </c>
      <c r="I401" t="str">
        <f t="shared" si="20"/>
        <v>Imprimerie et services annexes</v>
      </c>
      <c r="J401" t="s">
        <v>2319</v>
      </c>
      <c r="L401" t="s">
        <v>173</v>
      </c>
      <c r="M401" t="s">
        <v>23806</v>
      </c>
      <c r="N401" t="s">
        <v>37684</v>
      </c>
      <c r="O401" s="76" t="s">
        <v>4356</v>
      </c>
      <c r="P401" s="82">
        <v>1012</v>
      </c>
      <c r="Q401" s="82" t="s">
        <v>87793</v>
      </c>
      <c r="R401"/>
    </row>
    <row r="402" spans="1:18" x14ac:dyDescent="0.25">
      <c r="A402" s="6" t="s">
        <v>785</v>
      </c>
      <c r="B402" s="6">
        <v>401</v>
      </c>
      <c r="C402" s="6" t="s">
        <v>786</v>
      </c>
      <c r="D402" s="7" t="s">
        <v>784</v>
      </c>
      <c r="E402" s="7" t="s">
        <v>784</v>
      </c>
      <c r="F402" s="7" t="s">
        <v>784</v>
      </c>
      <c r="G402" t="str">
        <f t="shared" si="18"/>
        <v>SECTION C</v>
      </c>
      <c r="H402" t="str">
        <f t="shared" si="19"/>
        <v>Imprimerie et reproduction d'enregistrements</v>
      </c>
      <c r="I402" t="str">
        <f t="shared" si="20"/>
        <v>Imprimerie et services annexes</v>
      </c>
      <c r="J402" t="s">
        <v>2326</v>
      </c>
      <c r="L402" t="s">
        <v>173</v>
      </c>
      <c r="M402" t="s">
        <v>13116</v>
      </c>
      <c r="N402" t="s">
        <v>37685</v>
      </c>
      <c r="O402" s="76" t="s">
        <v>4366</v>
      </c>
      <c r="P402" s="82">
        <v>177</v>
      </c>
      <c r="Q402" s="82" t="s">
        <v>87794</v>
      </c>
      <c r="R402"/>
    </row>
    <row r="403" spans="1:18" x14ac:dyDescent="0.25">
      <c r="A403" s="10"/>
      <c r="B403" s="10">
        <v>402</v>
      </c>
      <c r="C403" s="10"/>
      <c r="D403" s="11"/>
      <c r="E403" s="11"/>
      <c r="F403" s="11"/>
      <c r="G403" t="str">
        <f t="shared" si="18"/>
        <v>SECTION C</v>
      </c>
      <c r="H403" t="str">
        <f t="shared" si="19"/>
        <v>Imprimerie et reproduction d'enregistrements</v>
      </c>
      <c r="I403" t="str">
        <f t="shared" si="20"/>
        <v>Imprimerie et services annexes</v>
      </c>
      <c r="J403" t="s">
        <v>2330</v>
      </c>
      <c r="L403" t="s">
        <v>173</v>
      </c>
      <c r="M403" t="s">
        <v>23807</v>
      </c>
      <c r="N403" t="s">
        <v>37686</v>
      </c>
      <c r="O403" s="76" t="s">
        <v>4356</v>
      </c>
      <c r="P403" s="82">
        <v>384</v>
      </c>
      <c r="Q403" s="82" t="s">
        <v>87795</v>
      </c>
      <c r="R403"/>
    </row>
    <row r="404" spans="1:18" x14ac:dyDescent="0.25">
      <c r="A404" s="8"/>
      <c r="B404" s="8">
        <v>403</v>
      </c>
      <c r="C404" s="8" t="s">
        <v>787</v>
      </c>
      <c r="D404" s="9" t="s">
        <v>788</v>
      </c>
      <c r="E404" s="9" t="s">
        <v>788</v>
      </c>
      <c r="F404" s="9" t="s">
        <v>788</v>
      </c>
      <c r="G404" t="str">
        <f t="shared" si="18"/>
        <v>SECTION C</v>
      </c>
      <c r="H404" t="str">
        <f t="shared" si="19"/>
        <v>Imprimerie et reproduction d'enregistrements</v>
      </c>
      <c r="I404" t="str">
        <f t="shared" si="20"/>
        <v>Reproduction d'enregistrements</v>
      </c>
      <c r="J404" t="s">
        <v>2338</v>
      </c>
      <c r="L404" t="s">
        <v>173</v>
      </c>
      <c r="M404" t="s">
        <v>32722</v>
      </c>
      <c r="N404" t="s">
        <v>37687</v>
      </c>
      <c r="O404" s="76" t="s">
        <v>4356</v>
      </c>
      <c r="P404" s="82">
        <v>255</v>
      </c>
      <c r="Q404" s="82" t="s">
        <v>87796</v>
      </c>
      <c r="R404"/>
    </row>
    <row r="405" spans="1:18" x14ac:dyDescent="0.25">
      <c r="A405" s="14"/>
      <c r="B405" s="14">
        <v>404</v>
      </c>
      <c r="C405" s="14" t="s">
        <v>789</v>
      </c>
      <c r="D405" s="15" t="s">
        <v>788</v>
      </c>
      <c r="E405" s="15" t="s">
        <v>788</v>
      </c>
      <c r="F405" s="15" t="s">
        <v>788</v>
      </c>
      <c r="G405" t="str">
        <f t="shared" si="18"/>
        <v>SECTION C</v>
      </c>
      <c r="H405" t="str">
        <f t="shared" si="19"/>
        <v>Imprimerie et reproduction d'enregistrements</v>
      </c>
      <c r="I405" t="str">
        <f t="shared" si="20"/>
        <v>Reproduction d'enregistrements</v>
      </c>
      <c r="J405" t="s">
        <v>2342</v>
      </c>
      <c r="L405" t="s">
        <v>173</v>
      </c>
      <c r="M405" t="s">
        <v>13118</v>
      </c>
      <c r="N405" t="s">
        <v>37688</v>
      </c>
      <c r="O405" s="76" t="s">
        <v>4366</v>
      </c>
      <c r="P405" s="82">
        <v>125</v>
      </c>
      <c r="Q405" s="82" t="s">
        <v>87797</v>
      </c>
      <c r="R405"/>
    </row>
    <row r="406" spans="1:18" x14ac:dyDescent="0.25">
      <c r="A406" s="6" t="s">
        <v>790</v>
      </c>
      <c r="B406" s="6">
        <v>405</v>
      </c>
      <c r="C406" s="6" t="s">
        <v>791</v>
      </c>
      <c r="D406" s="7" t="s">
        <v>788</v>
      </c>
      <c r="E406" s="7" t="s">
        <v>788</v>
      </c>
      <c r="F406" s="7" t="s">
        <v>788</v>
      </c>
      <c r="G406" t="str">
        <f t="shared" si="18"/>
        <v>SECTION C</v>
      </c>
      <c r="H406" t="str">
        <f t="shared" si="19"/>
        <v>Imprimerie et reproduction d'enregistrements</v>
      </c>
      <c r="I406" t="str">
        <f t="shared" si="20"/>
        <v>Reproduction d'enregistrements</v>
      </c>
      <c r="J406" t="s">
        <v>2351</v>
      </c>
      <c r="L406" t="s">
        <v>173</v>
      </c>
      <c r="M406" t="s">
        <v>6398</v>
      </c>
      <c r="N406" t="s">
        <v>37689</v>
      </c>
      <c r="O406" s="76" t="s">
        <v>4366</v>
      </c>
      <c r="P406" s="82">
        <v>291</v>
      </c>
      <c r="Q406" s="82" t="s">
        <v>87798</v>
      </c>
      <c r="R406"/>
    </row>
    <row r="407" spans="1:18" x14ac:dyDescent="0.25">
      <c r="A407" s="10"/>
      <c r="B407" s="10">
        <v>406</v>
      </c>
      <c r="C407" s="10"/>
      <c r="D407" s="11"/>
      <c r="E407" s="11"/>
      <c r="F407" s="11"/>
      <c r="G407" t="str">
        <f t="shared" si="18"/>
        <v>SECTION C</v>
      </c>
      <c r="H407" t="str">
        <f t="shared" si="19"/>
        <v>Imprimerie et reproduction d'enregistrements</v>
      </c>
      <c r="I407" t="str">
        <f t="shared" si="20"/>
        <v>Reproduction d'enregistrements</v>
      </c>
      <c r="J407" t="s">
        <v>2357</v>
      </c>
      <c r="L407" t="s">
        <v>173</v>
      </c>
      <c r="M407" t="s">
        <v>6400</v>
      </c>
      <c r="N407" t="s">
        <v>37690</v>
      </c>
      <c r="O407" s="76" t="s">
        <v>4356</v>
      </c>
      <c r="P407" s="82">
        <v>543</v>
      </c>
      <c r="Q407" s="82" t="s">
        <v>87799</v>
      </c>
      <c r="R407"/>
    </row>
    <row r="408" spans="1:18" x14ac:dyDescent="0.25">
      <c r="A408" s="12"/>
      <c r="B408" s="12">
        <v>407</v>
      </c>
      <c r="C408" s="12" t="s">
        <v>792</v>
      </c>
      <c r="D408" s="13" t="s">
        <v>793</v>
      </c>
      <c r="E408" s="13" t="s">
        <v>793</v>
      </c>
      <c r="F408" s="13" t="s">
        <v>793</v>
      </c>
      <c r="G408" t="str">
        <f t="shared" si="18"/>
        <v>SECTION C</v>
      </c>
      <c r="H408" t="str">
        <f t="shared" si="19"/>
        <v>Cokéfaction et raffinage</v>
      </c>
      <c r="I408" t="str">
        <f t="shared" si="20"/>
        <v>Reproduction d'enregistrements</v>
      </c>
      <c r="J408" t="s">
        <v>2363</v>
      </c>
      <c r="L408" t="s">
        <v>173</v>
      </c>
      <c r="M408" t="s">
        <v>10994</v>
      </c>
      <c r="N408" t="s">
        <v>37691</v>
      </c>
      <c r="O408" s="76" t="s">
        <v>4366</v>
      </c>
      <c r="P408" s="82">
        <v>177</v>
      </c>
      <c r="Q408" s="82" t="s">
        <v>87800</v>
      </c>
      <c r="R408"/>
    </row>
    <row r="409" spans="1:18" x14ac:dyDescent="0.25">
      <c r="A409" s="10"/>
      <c r="B409" s="10">
        <v>408</v>
      </c>
      <c r="C409" s="10"/>
      <c r="D409" s="11"/>
      <c r="E409" s="11"/>
      <c r="F409" s="11"/>
      <c r="G409" t="str">
        <f t="shared" si="18"/>
        <v>SECTION C</v>
      </c>
      <c r="H409" t="str">
        <f t="shared" si="19"/>
        <v>Cokéfaction et raffinage</v>
      </c>
      <c r="I409" t="str">
        <f t="shared" si="20"/>
        <v>Reproduction d'enregistrements</v>
      </c>
      <c r="J409" t="s">
        <v>2369</v>
      </c>
      <c r="L409" t="s">
        <v>173</v>
      </c>
      <c r="M409" t="s">
        <v>10996</v>
      </c>
      <c r="N409" t="s">
        <v>37692</v>
      </c>
      <c r="O409" s="76" t="s">
        <v>4356</v>
      </c>
      <c r="P409" s="82">
        <v>1155</v>
      </c>
      <c r="Q409" s="82" t="s">
        <v>87801</v>
      </c>
      <c r="R409"/>
    </row>
    <row r="410" spans="1:18" x14ac:dyDescent="0.25">
      <c r="A410" s="8"/>
      <c r="B410" s="8">
        <v>409</v>
      </c>
      <c r="C410" s="8" t="s">
        <v>794</v>
      </c>
      <c r="D410" s="9" t="s">
        <v>795</v>
      </c>
      <c r="E410" s="9" t="s">
        <v>795</v>
      </c>
      <c r="F410" s="9" t="s">
        <v>795</v>
      </c>
      <c r="G410" t="str">
        <f t="shared" si="18"/>
        <v>SECTION C</v>
      </c>
      <c r="H410" t="str">
        <f t="shared" si="19"/>
        <v>Cokéfaction et raffinage</v>
      </c>
      <c r="I410" t="str">
        <f t="shared" si="20"/>
        <v>Cokéfaction</v>
      </c>
      <c r="J410" t="s">
        <v>2375</v>
      </c>
      <c r="L410" t="s">
        <v>173</v>
      </c>
      <c r="M410" t="s">
        <v>10998</v>
      </c>
      <c r="N410" t="s">
        <v>37693</v>
      </c>
      <c r="O410" s="76" t="s">
        <v>4366</v>
      </c>
      <c r="P410" s="82">
        <v>70</v>
      </c>
      <c r="Q410" s="82" t="s">
        <v>87802</v>
      </c>
      <c r="R410"/>
    </row>
    <row r="411" spans="1:18" x14ac:dyDescent="0.25">
      <c r="A411" s="14"/>
      <c r="B411" s="14">
        <v>410</v>
      </c>
      <c r="C411" s="14" t="s">
        <v>796</v>
      </c>
      <c r="D411" s="15" t="s">
        <v>795</v>
      </c>
      <c r="E411" s="15" t="s">
        <v>795</v>
      </c>
      <c r="F411" s="15" t="s">
        <v>795</v>
      </c>
      <c r="G411" t="str">
        <f t="shared" si="18"/>
        <v>SECTION C</v>
      </c>
      <c r="H411" t="str">
        <f t="shared" si="19"/>
        <v>Cokéfaction et raffinage</v>
      </c>
      <c r="I411" t="str">
        <f t="shared" si="20"/>
        <v>Cokéfaction</v>
      </c>
      <c r="J411" t="s">
        <v>2381</v>
      </c>
      <c r="L411" t="s">
        <v>173</v>
      </c>
      <c r="M411" t="s">
        <v>11000</v>
      </c>
      <c r="N411" t="s">
        <v>37694</v>
      </c>
      <c r="O411" s="76" t="s">
        <v>4356</v>
      </c>
      <c r="P411" s="82">
        <v>404</v>
      </c>
      <c r="Q411" s="82" t="s">
        <v>87803</v>
      </c>
      <c r="R411"/>
    </row>
    <row r="412" spans="1:18" x14ac:dyDescent="0.25">
      <c r="A412" s="6" t="s">
        <v>797</v>
      </c>
      <c r="B412" s="6">
        <v>411</v>
      </c>
      <c r="C412" s="6" t="s">
        <v>798</v>
      </c>
      <c r="D412" s="7" t="s">
        <v>795</v>
      </c>
      <c r="E412" s="7" t="s">
        <v>795</v>
      </c>
      <c r="F412" s="7" t="s">
        <v>795</v>
      </c>
      <c r="G412" t="str">
        <f t="shared" si="18"/>
        <v>SECTION C</v>
      </c>
      <c r="H412" t="str">
        <f t="shared" si="19"/>
        <v>Cokéfaction et raffinage</v>
      </c>
      <c r="I412" t="str">
        <f t="shared" si="20"/>
        <v>Cokéfaction</v>
      </c>
      <c r="J412" t="s">
        <v>2388</v>
      </c>
      <c r="L412" t="s">
        <v>173</v>
      </c>
      <c r="M412" t="s">
        <v>13120</v>
      </c>
      <c r="N412" t="s">
        <v>37695</v>
      </c>
      <c r="O412" s="76" t="s">
        <v>4356</v>
      </c>
      <c r="P412" s="82">
        <v>744</v>
      </c>
      <c r="Q412" s="82" t="s">
        <v>87804</v>
      </c>
      <c r="R412"/>
    </row>
    <row r="413" spans="1:18" x14ac:dyDescent="0.25">
      <c r="A413" s="10"/>
      <c r="B413" s="10">
        <v>412</v>
      </c>
      <c r="C413" s="10"/>
      <c r="D413" s="11"/>
      <c r="E413" s="11"/>
      <c r="F413" s="11"/>
      <c r="G413" t="str">
        <f t="shared" si="18"/>
        <v>SECTION C</v>
      </c>
      <c r="H413" t="str">
        <f t="shared" si="19"/>
        <v>Cokéfaction et raffinage</v>
      </c>
      <c r="I413" t="str">
        <f t="shared" si="20"/>
        <v>Cokéfaction</v>
      </c>
      <c r="J413" t="s">
        <v>2394</v>
      </c>
      <c r="L413" t="s">
        <v>173</v>
      </c>
      <c r="M413" t="s">
        <v>13122</v>
      </c>
      <c r="N413" t="s">
        <v>37696</v>
      </c>
      <c r="O413" s="76" t="s">
        <v>4366</v>
      </c>
      <c r="P413" s="82">
        <v>75</v>
      </c>
      <c r="Q413" s="82" t="s">
        <v>87805</v>
      </c>
      <c r="R413"/>
    </row>
    <row r="414" spans="1:18" x14ac:dyDescent="0.25">
      <c r="A414" s="8"/>
      <c r="B414" s="8">
        <v>413</v>
      </c>
      <c r="C414" s="8" t="s">
        <v>799</v>
      </c>
      <c r="D414" s="9" t="s">
        <v>800</v>
      </c>
      <c r="E414" s="9" t="s">
        <v>800</v>
      </c>
      <c r="F414" s="9" t="s">
        <v>800</v>
      </c>
      <c r="G414" t="str">
        <f t="shared" si="18"/>
        <v>SECTION C</v>
      </c>
      <c r="H414" t="str">
        <f t="shared" si="19"/>
        <v>Cokéfaction et raffinage</v>
      </c>
      <c r="I414" t="str">
        <f t="shared" si="20"/>
        <v>Raffinage du pétrole</v>
      </c>
      <c r="J414" t="s">
        <v>2400</v>
      </c>
      <c r="L414" t="s">
        <v>173</v>
      </c>
      <c r="M414" t="s">
        <v>13124</v>
      </c>
      <c r="N414" t="s">
        <v>37697</v>
      </c>
      <c r="O414" s="76" t="s">
        <v>4356</v>
      </c>
      <c r="P414" s="82">
        <v>228</v>
      </c>
      <c r="Q414" s="82" t="s">
        <v>87806</v>
      </c>
      <c r="R414"/>
    </row>
    <row r="415" spans="1:18" x14ac:dyDescent="0.25">
      <c r="A415" s="14"/>
      <c r="B415" s="14">
        <v>414</v>
      </c>
      <c r="C415" s="14" t="s">
        <v>801</v>
      </c>
      <c r="D415" s="15" t="s">
        <v>800</v>
      </c>
      <c r="E415" s="15" t="s">
        <v>800</v>
      </c>
      <c r="F415" s="15" t="s">
        <v>800</v>
      </c>
      <c r="G415" t="str">
        <f t="shared" si="18"/>
        <v>SECTION C</v>
      </c>
      <c r="H415" t="str">
        <f t="shared" si="19"/>
        <v>Cokéfaction et raffinage</v>
      </c>
      <c r="I415" t="str">
        <f t="shared" si="20"/>
        <v>Raffinage du pétrole</v>
      </c>
      <c r="J415" t="s">
        <v>2411</v>
      </c>
      <c r="L415" t="s">
        <v>173</v>
      </c>
      <c r="M415" t="s">
        <v>32723</v>
      </c>
      <c r="N415" t="s">
        <v>37698</v>
      </c>
      <c r="O415" s="76" t="s">
        <v>4356</v>
      </c>
      <c r="P415" s="82">
        <v>315</v>
      </c>
      <c r="Q415" s="82" t="s">
        <v>87807</v>
      </c>
      <c r="R415"/>
    </row>
    <row r="416" spans="1:18" x14ac:dyDescent="0.25">
      <c r="A416" s="6" t="s">
        <v>802</v>
      </c>
      <c r="B416" s="6">
        <v>415</v>
      </c>
      <c r="C416" s="6" t="s">
        <v>803</v>
      </c>
      <c r="D416" s="7" t="s">
        <v>800</v>
      </c>
      <c r="E416" s="7" t="s">
        <v>800</v>
      </c>
      <c r="F416" s="7" t="s">
        <v>800</v>
      </c>
      <c r="G416" t="str">
        <f t="shared" si="18"/>
        <v>SECTION C</v>
      </c>
      <c r="H416" t="str">
        <f t="shared" si="19"/>
        <v>Cokéfaction et raffinage</v>
      </c>
      <c r="I416" t="str">
        <f t="shared" si="20"/>
        <v>Raffinage du pétrole</v>
      </c>
      <c r="J416" t="s">
        <v>2418</v>
      </c>
      <c r="L416" t="s">
        <v>173</v>
      </c>
      <c r="M416" t="s">
        <v>6401</v>
      </c>
      <c r="N416" t="s">
        <v>37699</v>
      </c>
      <c r="O416" s="76" t="s">
        <v>4356</v>
      </c>
      <c r="P416" s="82">
        <v>2533</v>
      </c>
      <c r="Q416" s="82" t="s">
        <v>87808</v>
      </c>
      <c r="R416"/>
    </row>
    <row r="417" spans="1:18" x14ac:dyDescent="0.25">
      <c r="A417" s="10"/>
      <c r="B417" s="10">
        <v>416</v>
      </c>
      <c r="C417" s="10"/>
      <c r="D417" s="11"/>
      <c r="E417" s="11"/>
      <c r="F417" s="11"/>
      <c r="G417" t="str">
        <f t="shared" si="18"/>
        <v>SECTION C</v>
      </c>
      <c r="H417" t="str">
        <f t="shared" si="19"/>
        <v>Cokéfaction et raffinage</v>
      </c>
      <c r="I417" t="str">
        <f t="shared" si="20"/>
        <v>Raffinage du pétrole</v>
      </c>
      <c r="J417" t="s">
        <v>2426</v>
      </c>
      <c r="L417" t="s">
        <v>173</v>
      </c>
      <c r="M417" t="s">
        <v>32724</v>
      </c>
      <c r="N417" t="s">
        <v>37700</v>
      </c>
      <c r="O417" s="76" t="s">
        <v>4356</v>
      </c>
      <c r="P417" s="82">
        <v>364</v>
      </c>
      <c r="Q417" s="82" t="s">
        <v>87809</v>
      </c>
      <c r="R417"/>
    </row>
    <row r="418" spans="1:18" x14ac:dyDescent="0.25">
      <c r="A418" s="12"/>
      <c r="B418" s="12">
        <v>417</v>
      </c>
      <c r="C418" s="12" t="s">
        <v>804</v>
      </c>
      <c r="D418" s="13" t="s">
        <v>805</v>
      </c>
      <c r="E418" s="13" t="s">
        <v>805</v>
      </c>
      <c r="F418" s="13" t="s">
        <v>805</v>
      </c>
      <c r="G418" t="str">
        <f t="shared" si="18"/>
        <v>SECTION C</v>
      </c>
      <c r="H418" t="str">
        <f t="shared" si="19"/>
        <v>Industrie chimique</v>
      </c>
      <c r="I418" t="str">
        <f t="shared" si="20"/>
        <v>Raffinage du pétrole</v>
      </c>
      <c r="J418" t="s">
        <v>2431</v>
      </c>
      <c r="L418" t="s">
        <v>173</v>
      </c>
      <c r="M418" t="s">
        <v>13126</v>
      </c>
      <c r="N418" t="s">
        <v>37701</v>
      </c>
      <c r="O418" s="76" t="s">
        <v>4356</v>
      </c>
      <c r="P418" s="82">
        <v>456</v>
      </c>
      <c r="Q418" s="82" t="s">
        <v>87810</v>
      </c>
      <c r="R418"/>
    </row>
    <row r="419" spans="1:18" x14ac:dyDescent="0.25">
      <c r="A419" s="10"/>
      <c r="B419" s="10">
        <v>418</v>
      </c>
      <c r="C419" s="10"/>
      <c r="D419" s="11"/>
      <c r="E419" s="11"/>
      <c r="F419" s="11"/>
      <c r="G419" t="str">
        <f t="shared" si="18"/>
        <v>SECTION C</v>
      </c>
      <c r="H419" t="str">
        <f t="shared" si="19"/>
        <v>Industrie chimique</v>
      </c>
      <c r="I419" t="str">
        <f t="shared" si="20"/>
        <v>Raffinage du pétrole</v>
      </c>
      <c r="J419" t="s">
        <v>2438</v>
      </c>
      <c r="L419" t="s">
        <v>173</v>
      </c>
      <c r="M419" t="s">
        <v>32725</v>
      </c>
      <c r="N419" t="s">
        <v>37702</v>
      </c>
      <c r="O419" s="76" t="s">
        <v>4366</v>
      </c>
      <c r="P419" s="82">
        <v>87</v>
      </c>
      <c r="Q419" s="82" t="s">
        <v>87811</v>
      </c>
      <c r="R419"/>
    </row>
    <row r="420" spans="1:18" ht="38.25" x14ac:dyDescent="0.25">
      <c r="A420" s="8"/>
      <c r="B420" s="8">
        <v>419</v>
      </c>
      <c r="C420" s="8" t="s">
        <v>806</v>
      </c>
      <c r="D420" s="9" t="s">
        <v>807</v>
      </c>
      <c r="E420" s="9" t="s">
        <v>808</v>
      </c>
      <c r="F420" s="9" t="s">
        <v>809</v>
      </c>
      <c r="G420" t="str">
        <f t="shared" si="18"/>
        <v>SECTION C</v>
      </c>
      <c r="H420" t="str">
        <f t="shared" si="19"/>
        <v>Industrie chimique</v>
      </c>
      <c r="I420" t="str">
        <f t="shared" si="20"/>
        <v>Fabrication de produits chimiques de base, de produits azotés et d'engrais, de matières plastiques de base et de caoutchouc synthétique</v>
      </c>
      <c r="J420" t="s">
        <v>2445</v>
      </c>
      <c r="L420" t="s">
        <v>173</v>
      </c>
      <c r="M420" t="s">
        <v>11003</v>
      </c>
      <c r="N420" t="s">
        <v>37703</v>
      </c>
      <c r="O420" s="76" t="s">
        <v>4366</v>
      </c>
      <c r="P420" s="82">
        <v>403</v>
      </c>
      <c r="Q420" s="82" t="s">
        <v>87812</v>
      </c>
      <c r="R420"/>
    </row>
    <row r="421" spans="1:18" x14ac:dyDescent="0.25">
      <c r="A421" s="14"/>
      <c r="B421" s="14">
        <v>420</v>
      </c>
      <c r="C421" s="14" t="s">
        <v>810</v>
      </c>
      <c r="D421" s="15" t="s">
        <v>811</v>
      </c>
      <c r="E421" s="15" t="s">
        <v>811</v>
      </c>
      <c r="F421" s="15" t="s">
        <v>811</v>
      </c>
      <c r="G421" t="str">
        <f t="shared" si="18"/>
        <v>SECTION C</v>
      </c>
      <c r="H421" t="str">
        <f t="shared" si="19"/>
        <v>Industrie chimique</v>
      </c>
      <c r="I421" t="str">
        <f t="shared" si="20"/>
        <v>Fabrication de produits chimiques de base, de produits azotés et d'engrais, de matières plastiques de base et de caoutchouc synthétique</v>
      </c>
      <c r="J421" t="s">
        <v>2450</v>
      </c>
      <c r="L421" t="s">
        <v>173</v>
      </c>
      <c r="M421" t="s">
        <v>32726</v>
      </c>
      <c r="N421" t="s">
        <v>37704</v>
      </c>
      <c r="O421" s="76" t="s">
        <v>4366</v>
      </c>
      <c r="P421" s="82">
        <v>103</v>
      </c>
      <c r="Q421" s="82" t="s">
        <v>87813</v>
      </c>
      <c r="R421"/>
    </row>
    <row r="422" spans="1:18" x14ac:dyDescent="0.25">
      <c r="A422" s="6" t="s">
        <v>812</v>
      </c>
      <c r="B422" s="6">
        <v>421</v>
      </c>
      <c r="C422" s="6" t="s">
        <v>813</v>
      </c>
      <c r="D422" s="7" t="s">
        <v>811</v>
      </c>
      <c r="E422" s="7" t="s">
        <v>811</v>
      </c>
      <c r="F422" s="7" t="s">
        <v>811</v>
      </c>
      <c r="G422" t="str">
        <f t="shared" si="18"/>
        <v>SECTION C</v>
      </c>
      <c r="H422" t="str">
        <f t="shared" si="19"/>
        <v>Industrie chimique</v>
      </c>
      <c r="I422" t="str">
        <f t="shared" si="20"/>
        <v>Fabrication de produits chimiques de base, de produits azotés et d'engrais, de matières plastiques de base et de caoutchouc synthétique</v>
      </c>
      <c r="J422" t="s">
        <v>2457</v>
      </c>
      <c r="L422" t="s">
        <v>173</v>
      </c>
      <c r="M422" t="s">
        <v>32727</v>
      </c>
      <c r="N422" t="s">
        <v>37705</v>
      </c>
      <c r="O422" s="76" t="s">
        <v>4366</v>
      </c>
      <c r="P422" s="82">
        <v>53</v>
      </c>
      <c r="Q422" s="82" t="s">
        <v>87814</v>
      </c>
      <c r="R422"/>
    </row>
    <row r="423" spans="1:18" x14ac:dyDescent="0.25">
      <c r="A423" s="14"/>
      <c r="B423" s="14">
        <v>422</v>
      </c>
      <c r="C423" s="14" t="s">
        <v>814</v>
      </c>
      <c r="D423" s="15" t="s">
        <v>815</v>
      </c>
      <c r="E423" s="15" t="s">
        <v>815</v>
      </c>
      <c r="F423" s="15" t="s">
        <v>815</v>
      </c>
      <c r="G423" t="str">
        <f t="shared" si="18"/>
        <v>SECTION C</v>
      </c>
      <c r="H423" t="str">
        <f t="shared" si="19"/>
        <v>Industrie chimique</v>
      </c>
      <c r="I423" t="str">
        <f t="shared" si="20"/>
        <v>Fabrication de produits chimiques de base, de produits azotés et d'engrais, de matières plastiques de base et de caoutchouc synthétique</v>
      </c>
      <c r="J423" t="s">
        <v>2463</v>
      </c>
      <c r="L423" t="s">
        <v>173</v>
      </c>
      <c r="M423" t="s">
        <v>13128</v>
      </c>
      <c r="N423" t="s">
        <v>37706</v>
      </c>
      <c r="O423" s="76" t="s">
        <v>4356</v>
      </c>
      <c r="P423" s="82">
        <v>371</v>
      </c>
      <c r="Q423" s="82" t="s">
        <v>87815</v>
      </c>
      <c r="R423"/>
    </row>
    <row r="424" spans="1:18" x14ac:dyDescent="0.25">
      <c r="A424" s="6" t="s">
        <v>816</v>
      </c>
      <c r="B424" s="6">
        <v>423</v>
      </c>
      <c r="C424" s="6" t="s">
        <v>817</v>
      </c>
      <c r="D424" s="7" t="s">
        <v>815</v>
      </c>
      <c r="E424" s="7" t="s">
        <v>815</v>
      </c>
      <c r="F424" s="7" t="s">
        <v>815</v>
      </c>
      <c r="G424" t="str">
        <f t="shared" si="18"/>
        <v>SECTION C</v>
      </c>
      <c r="H424" t="str">
        <f t="shared" si="19"/>
        <v>Industrie chimique</v>
      </c>
      <c r="I424" t="str">
        <f t="shared" si="20"/>
        <v>Fabrication de produits chimiques de base, de produits azotés et d'engrais, de matières plastiques de base et de caoutchouc synthétique</v>
      </c>
      <c r="J424" t="s">
        <v>2467</v>
      </c>
      <c r="L424" t="s">
        <v>173</v>
      </c>
      <c r="M424" t="s">
        <v>23809</v>
      </c>
      <c r="N424" t="s">
        <v>37707</v>
      </c>
      <c r="O424" s="76" t="s">
        <v>4366</v>
      </c>
      <c r="P424" s="82">
        <v>222</v>
      </c>
      <c r="Q424" s="82" t="s">
        <v>87816</v>
      </c>
      <c r="R424"/>
    </row>
    <row r="425" spans="1:18" x14ac:dyDescent="0.25">
      <c r="A425" s="14"/>
      <c r="B425" s="14">
        <v>424</v>
      </c>
      <c r="C425" s="14" t="s">
        <v>818</v>
      </c>
      <c r="D425" s="15" t="s">
        <v>819</v>
      </c>
      <c r="E425" s="15" t="s">
        <v>819</v>
      </c>
      <c r="F425" s="15" t="s">
        <v>820</v>
      </c>
      <c r="G425" t="str">
        <f t="shared" si="18"/>
        <v>SECTION C</v>
      </c>
      <c r="H425" t="str">
        <f t="shared" si="19"/>
        <v>Industrie chimique</v>
      </c>
      <c r="I425" t="str">
        <f t="shared" si="20"/>
        <v>Fabrication de produits chimiques de base, de produits azotés et d'engrais, de matières plastiques de base et de caoutchouc synthétique</v>
      </c>
      <c r="J425" t="s">
        <v>2472</v>
      </c>
      <c r="L425" t="s">
        <v>173</v>
      </c>
      <c r="M425" t="s">
        <v>11005</v>
      </c>
      <c r="N425" t="s">
        <v>37708</v>
      </c>
      <c r="O425" s="76" t="s">
        <v>4356</v>
      </c>
      <c r="P425" s="82">
        <v>2604</v>
      </c>
      <c r="Q425" s="82" t="s">
        <v>87817</v>
      </c>
      <c r="R425"/>
    </row>
    <row r="426" spans="1:18" x14ac:dyDescent="0.25">
      <c r="A426" s="6" t="s">
        <v>821</v>
      </c>
      <c r="B426" s="6">
        <v>425</v>
      </c>
      <c r="C426" s="6" t="s">
        <v>822</v>
      </c>
      <c r="D426" s="7" t="s">
        <v>823</v>
      </c>
      <c r="E426" s="7" t="s">
        <v>824</v>
      </c>
      <c r="F426" s="7" t="s">
        <v>825</v>
      </c>
      <c r="G426" t="str">
        <f t="shared" si="18"/>
        <v>SECTION C</v>
      </c>
      <c r="H426" t="str">
        <f t="shared" si="19"/>
        <v>Industrie chimique</v>
      </c>
      <c r="I426" t="str">
        <f t="shared" si="20"/>
        <v>Fabrication de produits chimiques de base, de produits azotés et d'engrais, de matières plastiques de base et de caoutchouc synthétique</v>
      </c>
      <c r="J426" t="s">
        <v>2482</v>
      </c>
      <c r="L426" t="s">
        <v>173</v>
      </c>
      <c r="M426" t="s">
        <v>11007</v>
      </c>
      <c r="N426" t="s">
        <v>37709</v>
      </c>
      <c r="O426" s="76" t="s">
        <v>4356</v>
      </c>
      <c r="P426" s="82">
        <v>363</v>
      </c>
      <c r="Q426" s="82" t="s">
        <v>87818</v>
      </c>
      <c r="R426"/>
    </row>
    <row r="427" spans="1:18" ht="25.5" x14ac:dyDescent="0.25">
      <c r="A427" s="6" t="s">
        <v>826</v>
      </c>
      <c r="B427" s="6">
        <v>426</v>
      </c>
      <c r="C427" s="6" t="s">
        <v>827</v>
      </c>
      <c r="D427" s="7" t="s">
        <v>828</v>
      </c>
      <c r="E427" s="7" t="s">
        <v>829</v>
      </c>
      <c r="F427" s="7" t="s">
        <v>830</v>
      </c>
      <c r="G427" t="str">
        <f t="shared" si="18"/>
        <v>SECTION C</v>
      </c>
      <c r="H427" t="str">
        <f t="shared" si="19"/>
        <v>Industrie chimique</v>
      </c>
      <c r="I427" t="str">
        <f t="shared" si="20"/>
        <v>Fabrication de produits chimiques de base, de produits azotés et d'engrais, de matières plastiques de base et de caoutchouc synthétique</v>
      </c>
      <c r="J427" t="s">
        <v>2487</v>
      </c>
      <c r="L427" t="s">
        <v>173</v>
      </c>
      <c r="M427" t="s">
        <v>23810</v>
      </c>
      <c r="N427" t="s">
        <v>37710</v>
      </c>
      <c r="O427" s="76" t="s">
        <v>4366</v>
      </c>
      <c r="P427" s="82">
        <v>269</v>
      </c>
      <c r="Q427" s="82" t="s">
        <v>87819</v>
      </c>
      <c r="R427"/>
    </row>
    <row r="428" spans="1:18" x14ac:dyDescent="0.25">
      <c r="A428" s="14"/>
      <c r="B428" s="14">
        <v>427</v>
      </c>
      <c r="C428" s="14" t="s">
        <v>831</v>
      </c>
      <c r="D428" s="15" t="s">
        <v>832</v>
      </c>
      <c r="E428" s="15" t="s">
        <v>832</v>
      </c>
      <c r="F428" s="15" t="s">
        <v>833</v>
      </c>
      <c r="G428" t="str">
        <f t="shared" si="18"/>
        <v>SECTION C</v>
      </c>
      <c r="H428" t="str">
        <f t="shared" si="19"/>
        <v>Industrie chimique</v>
      </c>
      <c r="I428" t="str">
        <f t="shared" si="20"/>
        <v>Fabrication de produits chimiques de base, de produits azotés et d'engrais, de matières plastiques de base et de caoutchouc synthétique</v>
      </c>
      <c r="J428" t="s">
        <v>2494</v>
      </c>
      <c r="L428" t="s">
        <v>173</v>
      </c>
      <c r="M428" t="s">
        <v>32728</v>
      </c>
      <c r="N428" t="s">
        <v>37711</v>
      </c>
      <c r="O428" s="76" t="s">
        <v>4356</v>
      </c>
      <c r="P428" s="82">
        <v>657</v>
      </c>
      <c r="Q428" s="82" t="s">
        <v>87820</v>
      </c>
      <c r="R428"/>
    </row>
    <row r="429" spans="1:18" x14ac:dyDescent="0.25">
      <c r="A429" s="6" t="s">
        <v>834</v>
      </c>
      <c r="B429" s="6">
        <v>428</v>
      </c>
      <c r="C429" s="6" t="s">
        <v>835</v>
      </c>
      <c r="D429" s="7" t="s">
        <v>832</v>
      </c>
      <c r="E429" s="7" t="s">
        <v>832</v>
      </c>
      <c r="F429" s="7" t="s">
        <v>833</v>
      </c>
      <c r="G429" t="str">
        <f t="shared" si="18"/>
        <v>SECTION C</v>
      </c>
      <c r="H429" t="str">
        <f t="shared" si="19"/>
        <v>Industrie chimique</v>
      </c>
      <c r="I429" t="str">
        <f t="shared" si="20"/>
        <v>Fabrication de produits chimiques de base, de produits azotés et d'engrais, de matières plastiques de base et de caoutchouc synthétique</v>
      </c>
      <c r="J429" t="s">
        <v>2499</v>
      </c>
      <c r="L429" t="s">
        <v>173</v>
      </c>
      <c r="M429" t="s">
        <v>13130</v>
      </c>
      <c r="N429" t="s">
        <v>37712</v>
      </c>
      <c r="O429" s="76" t="s">
        <v>4366</v>
      </c>
      <c r="P429" s="82">
        <v>253</v>
      </c>
      <c r="Q429" s="82" t="s">
        <v>87821</v>
      </c>
      <c r="R429"/>
    </row>
    <row r="430" spans="1:18" x14ac:dyDescent="0.25">
      <c r="A430" s="14"/>
      <c r="B430" s="14">
        <v>429</v>
      </c>
      <c r="C430" s="14" t="s">
        <v>836</v>
      </c>
      <c r="D430" s="15" t="s">
        <v>837</v>
      </c>
      <c r="E430" s="15" t="s">
        <v>837</v>
      </c>
      <c r="F430" s="15" t="s">
        <v>838</v>
      </c>
      <c r="G430" t="str">
        <f t="shared" si="18"/>
        <v>SECTION C</v>
      </c>
      <c r="H430" t="str">
        <f t="shared" si="19"/>
        <v>Industrie chimique</v>
      </c>
      <c r="I430" t="str">
        <f t="shared" si="20"/>
        <v>Fabrication de produits chimiques de base, de produits azotés et d'engrais, de matières plastiques de base et de caoutchouc synthétique</v>
      </c>
      <c r="J430" t="s">
        <v>2508</v>
      </c>
      <c r="L430" t="s">
        <v>173</v>
      </c>
      <c r="M430" t="s">
        <v>6402</v>
      </c>
      <c r="N430" t="s">
        <v>37713</v>
      </c>
      <c r="O430" s="76" t="s">
        <v>4366</v>
      </c>
      <c r="P430" s="82">
        <v>105</v>
      </c>
      <c r="Q430" s="82" t="s">
        <v>87822</v>
      </c>
      <c r="R430"/>
    </row>
    <row r="431" spans="1:18" x14ac:dyDescent="0.25">
      <c r="A431" s="6" t="s">
        <v>839</v>
      </c>
      <c r="B431" s="6">
        <v>430</v>
      </c>
      <c r="C431" s="6" t="s">
        <v>840</v>
      </c>
      <c r="D431" s="7" t="s">
        <v>837</v>
      </c>
      <c r="E431" s="7" t="s">
        <v>837</v>
      </c>
      <c r="F431" s="7" t="s">
        <v>838</v>
      </c>
      <c r="G431" t="str">
        <f t="shared" si="18"/>
        <v>SECTION C</v>
      </c>
      <c r="H431" t="str">
        <f t="shared" si="19"/>
        <v>Industrie chimique</v>
      </c>
      <c r="I431" t="str">
        <f t="shared" si="20"/>
        <v>Fabrication de produits chimiques de base, de produits azotés et d'engrais, de matières plastiques de base et de caoutchouc synthétique</v>
      </c>
      <c r="J431" t="s">
        <v>2512</v>
      </c>
      <c r="L431" t="s">
        <v>173</v>
      </c>
      <c r="M431" t="s">
        <v>6403</v>
      </c>
      <c r="N431" t="s">
        <v>37714</v>
      </c>
      <c r="O431" s="76" t="s">
        <v>4366</v>
      </c>
      <c r="P431" s="82">
        <v>118</v>
      </c>
      <c r="Q431" s="82" t="s">
        <v>87823</v>
      </c>
      <c r="R431"/>
    </row>
    <row r="432" spans="1:18" x14ac:dyDescent="0.25">
      <c r="A432" s="14"/>
      <c r="B432" s="14">
        <v>431</v>
      </c>
      <c r="C432" s="14" t="s">
        <v>841</v>
      </c>
      <c r="D432" s="15" t="s">
        <v>842</v>
      </c>
      <c r="E432" s="15" t="s">
        <v>842</v>
      </c>
      <c r="F432" s="15" t="s">
        <v>843</v>
      </c>
      <c r="G432" t="str">
        <f t="shared" si="18"/>
        <v>SECTION C</v>
      </c>
      <c r="H432" t="str">
        <f t="shared" si="19"/>
        <v>Industrie chimique</v>
      </c>
      <c r="I432" t="str">
        <f t="shared" si="20"/>
        <v>Fabrication de produits chimiques de base, de produits azotés et d'engrais, de matières plastiques de base et de caoutchouc synthétique</v>
      </c>
      <c r="J432" t="s">
        <v>2519</v>
      </c>
      <c r="L432" t="s">
        <v>173</v>
      </c>
      <c r="M432" t="s">
        <v>11009</v>
      </c>
      <c r="N432" t="s">
        <v>37715</v>
      </c>
      <c r="O432" s="76" t="s">
        <v>4366</v>
      </c>
      <c r="P432" s="82">
        <v>279</v>
      </c>
      <c r="Q432" s="82" t="s">
        <v>87824</v>
      </c>
      <c r="R432"/>
    </row>
    <row r="433" spans="1:18" x14ac:dyDescent="0.25">
      <c r="A433" s="6" t="s">
        <v>844</v>
      </c>
      <c r="B433" s="6">
        <v>432</v>
      </c>
      <c r="C433" s="6" t="s">
        <v>845</v>
      </c>
      <c r="D433" s="7" t="s">
        <v>842</v>
      </c>
      <c r="E433" s="7" t="s">
        <v>842</v>
      </c>
      <c r="F433" s="7" t="s">
        <v>843</v>
      </c>
      <c r="G433" t="str">
        <f t="shared" si="18"/>
        <v>SECTION C</v>
      </c>
      <c r="H433" t="str">
        <f t="shared" si="19"/>
        <v>Industrie chimique</v>
      </c>
      <c r="I433" t="str">
        <f t="shared" si="20"/>
        <v>Fabrication de produits chimiques de base, de produits azotés et d'engrais, de matières plastiques de base et de caoutchouc synthétique</v>
      </c>
      <c r="J433" t="s">
        <v>2525</v>
      </c>
      <c r="L433" t="s">
        <v>173</v>
      </c>
      <c r="M433" t="s">
        <v>11011</v>
      </c>
      <c r="N433" t="s">
        <v>37716</v>
      </c>
      <c r="O433" s="76" t="s">
        <v>4366</v>
      </c>
      <c r="P433" s="82">
        <v>82</v>
      </c>
      <c r="Q433" s="82" t="s">
        <v>87825</v>
      </c>
      <c r="R433"/>
    </row>
    <row r="434" spans="1:18" x14ac:dyDescent="0.25">
      <c r="A434" s="14"/>
      <c r="B434" s="14">
        <v>433</v>
      </c>
      <c r="C434" s="14" t="s">
        <v>846</v>
      </c>
      <c r="D434" s="15" t="s">
        <v>847</v>
      </c>
      <c r="E434" s="15" t="s">
        <v>847</v>
      </c>
      <c r="F434" s="15" t="s">
        <v>847</v>
      </c>
      <c r="G434" t="str">
        <f t="shared" si="18"/>
        <v>SECTION C</v>
      </c>
      <c r="H434" t="str">
        <f t="shared" si="19"/>
        <v>Industrie chimique</v>
      </c>
      <c r="I434" t="str">
        <f t="shared" si="20"/>
        <v>Fabrication de produits chimiques de base, de produits azotés et d'engrais, de matières plastiques de base et de caoutchouc synthétique</v>
      </c>
      <c r="J434" t="s">
        <v>2530</v>
      </c>
      <c r="L434" t="s">
        <v>173</v>
      </c>
      <c r="M434" t="s">
        <v>11013</v>
      </c>
      <c r="N434" t="s">
        <v>37717</v>
      </c>
      <c r="O434" s="76" t="s">
        <v>4356</v>
      </c>
      <c r="P434" s="82">
        <v>1422</v>
      </c>
      <c r="Q434" s="82" t="s">
        <v>87826</v>
      </c>
      <c r="R434"/>
    </row>
    <row r="435" spans="1:18" x14ac:dyDescent="0.25">
      <c r="A435" s="6" t="s">
        <v>848</v>
      </c>
      <c r="B435" s="6">
        <v>434</v>
      </c>
      <c r="C435" s="6" t="s">
        <v>849</v>
      </c>
      <c r="D435" s="7" t="s">
        <v>847</v>
      </c>
      <c r="E435" s="7" t="s">
        <v>847</v>
      </c>
      <c r="F435" s="7" t="s">
        <v>847</v>
      </c>
      <c r="G435" t="str">
        <f t="shared" si="18"/>
        <v>SECTION C</v>
      </c>
      <c r="H435" t="str">
        <f t="shared" si="19"/>
        <v>Industrie chimique</v>
      </c>
      <c r="I435" t="str">
        <f t="shared" si="20"/>
        <v>Fabrication de produits chimiques de base, de produits azotés et d'engrais, de matières plastiques de base et de caoutchouc synthétique</v>
      </c>
      <c r="J435" t="s">
        <v>2536</v>
      </c>
      <c r="L435" t="s">
        <v>173</v>
      </c>
      <c r="M435" t="s">
        <v>32729</v>
      </c>
      <c r="N435" t="s">
        <v>37718</v>
      </c>
      <c r="O435" s="76" t="s">
        <v>4366</v>
      </c>
      <c r="P435" s="82">
        <v>169</v>
      </c>
      <c r="Q435" s="82" t="s">
        <v>87828</v>
      </c>
      <c r="R435"/>
    </row>
    <row r="436" spans="1:18" x14ac:dyDescent="0.25">
      <c r="A436" s="10"/>
      <c r="B436" s="10">
        <v>435</v>
      </c>
      <c r="C436" s="10"/>
      <c r="D436" s="11"/>
      <c r="E436" s="11"/>
      <c r="F436" s="11"/>
      <c r="G436" t="str">
        <f t="shared" si="18"/>
        <v>SECTION C</v>
      </c>
      <c r="H436" t="str">
        <f t="shared" si="19"/>
        <v>Industrie chimique</v>
      </c>
      <c r="I436" t="str">
        <f t="shared" si="20"/>
        <v>Fabrication de produits chimiques de base, de produits azotés et d'engrais, de matières plastiques de base et de caoutchouc synthétique</v>
      </c>
      <c r="J436" t="s">
        <v>2550</v>
      </c>
      <c r="L436" t="s">
        <v>173</v>
      </c>
      <c r="M436" t="s">
        <v>32730</v>
      </c>
      <c r="N436" t="s">
        <v>37719</v>
      </c>
      <c r="O436" s="76" t="s">
        <v>4366</v>
      </c>
      <c r="P436" s="82">
        <v>178</v>
      </c>
      <c r="Q436" s="82" t="s">
        <v>87829</v>
      </c>
      <c r="R436"/>
    </row>
    <row r="437" spans="1:18" x14ac:dyDescent="0.25">
      <c r="A437" s="8"/>
      <c r="B437" s="8">
        <v>436</v>
      </c>
      <c r="C437" s="8" t="s">
        <v>850</v>
      </c>
      <c r="D437" s="9" t="s">
        <v>851</v>
      </c>
      <c r="E437" s="9" t="s">
        <v>852</v>
      </c>
      <c r="F437" s="9" t="s">
        <v>853</v>
      </c>
      <c r="G437" t="str">
        <f t="shared" si="18"/>
        <v>SECTION C</v>
      </c>
      <c r="H437" t="str">
        <f t="shared" si="19"/>
        <v>Industrie chimique</v>
      </c>
      <c r="I437" t="str">
        <f t="shared" si="20"/>
        <v xml:space="preserve">Fabrication de pesticides et d’autres produits agrochimiques </v>
      </c>
      <c r="J437" t="s">
        <v>2553</v>
      </c>
      <c r="L437" t="s">
        <v>173</v>
      </c>
      <c r="M437" t="s">
        <v>23811</v>
      </c>
      <c r="N437" t="s">
        <v>37720</v>
      </c>
      <c r="O437" s="76" t="s">
        <v>4356</v>
      </c>
      <c r="P437" s="82">
        <v>814</v>
      </c>
      <c r="Q437" s="82" t="s">
        <v>87830</v>
      </c>
      <c r="R437"/>
    </row>
    <row r="438" spans="1:18" x14ac:dyDescent="0.25">
      <c r="A438" s="14"/>
      <c r="B438" s="14">
        <v>437</v>
      </c>
      <c r="C438" s="14" t="s">
        <v>854</v>
      </c>
      <c r="D438" s="23" t="s">
        <v>852</v>
      </c>
      <c r="E438" s="23" t="s">
        <v>852</v>
      </c>
      <c r="F438" s="23" t="s">
        <v>853</v>
      </c>
      <c r="G438" t="str">
        <f t="shared" si="18"/>
        <v>SECTION C</v>
      </c>
      <c r="H438" t="str">
        <f t="shared" si="19"/>
        <v>Industrie chimique</v>
      </c>
      <c r="I438" t="str">
        <f t="shared" si="20"/>
        <v xml:space="preserve">Fabrication de pesticides et d’autres produits agrochimiques </v>
      </c>
      <c r="J438" t="s">
        <v>2556</v>
      </c>
      <c r="L438" t="s">
        <v>173</v>
      </c>
      <c r="M438" t="s">
        <v>13132</v>
      </c>
      <c r="N438" t="s">
        <v>37721</v>
      </c>
      <c r="O438" s="76" t="s">
        <v>4356</v>
      </c>
      <c r="P438" s="82">
        <v>389</v>
      </c>
      <c r="Q438" s="82" t="s">
        <v>87831</v>
      </c>
      <c r="R438"/>
    </row>
    <row r="439" spans="1:18" x14ac:dyDescent="0.25">
      <c r="A439" s="6" t="s">
        <v>855</v>
      </c>
      <c r="B439" s="6">
        <v>438</v>
      </c>
      <c r="C439" s="6" t="s">
        <v>856</v>
      </c>
      <c r="D439" s="7" t="s">
        <v>852</v>
      </c>
      <c r="E439" s="7" t="s">
        <v>852</v>
      </c>
      <c r="F439" s="7" t="s">
        <v>853</v>
      </c>
      <c r="G439" t="str">
        <f t="shared" si="18"/>
        <v>SECTION C</v>
      </c>
      <c r="H439" t="str">
        <f t="shared" si="19"/>
        <v>Industrie chimique</v>
      </c>
      <c r="I439" t="str">
        <f t="shared" si="20"/>
        <v xml:space="preserve">Fabrication de pesticides et d’autres produits agrochimiques </v>
      </c>
      <c r="J439" t="s">
        <v>2559</v>
      </c>
      <c r="L439" t="s">
        <v>173</v>
      </c>
      <c r="M439" t="s">
        <v>6405</v>
      </c>
      <c r="N439" t="s">
        <v>37722</v>
      </c>
      <c r="O439" s="76" t="s">
        <v>4366</v>
      </c>
      <c r="P439" s="82">
        <v>69</v>
      </c>
      <c r="Q439" s="82" t="s">
        <v>87832</v>
      </c>
      <c r="R439"/>
    </row>
    <row r="440" spans="1:18" x14ac:dyDescent="0.25">
      <c r="A440" s="10"/>
      <c r="B440" s="10">
        <v>439</v>
      </c>
      <c r="C440" s="10"/>
      <c r="D440" s="11"/>
      <c r="E440" s="11"/>
      <c r="F440" s="11"/>
      <c r="G440" t="str">
        <f t="shared" si="18"/>
        <v>SECTION C</v>
      </c>
      <c r="H440" t="str">
        <f t="shared" si="19"/>
        <v>Industrie chimique</v>
      </c>
      <c r="I440" t="str">
        <f t="shared" si="20"/>
        <v xml:space="preserve">Fabrication de pesticides et d’autres produits agrochimiques </v>
      </c>
      <c r="J440" t="s">
        <v>2562</v>
      </c>
      <c r="L440" t="s">
        <v>173</v>
      </c>
      <c r="M440" t="s">
        <v>11015</v>
      </c>
      <c r="N440" t="s">
        <v>37723</v>
      </c>
      <c r="O440" s="76" t="s">
        <v>4366</v>
      </c>
      <c r="P440" s="82">
        <v>26</v>
      </c>
      <c r="Q440" s="82" t="s">
        <v>87833</v>
      </c>
      <c r="R440"/>
    </row>
    <row r="441" spans="1:18" x14ac:dyDescent="0.25">
      <c r="A441" s="8"/>
      <c r="B441" s="8">
        <v>440</v>
      </c>
      <c r="C441" s="8" t="s">
        <v>857</v>
      </c>
      <c r="D441" s="25" t="s">
        <v>858</v>
      </c>
      <c r="E441" s="25" t="s">
        <v>858</v>
      </c>
      <c r="F441" s="25" t="s">
        <v>859</v>
      </c>
      <c r="G441" t="str">
        <f t="shared" si="18"/>
        <v>SECTION C</v>
      </c>
      <c r="H441" t="str">
        <f t="shared" si="19"/>
        <v>Industrie chimique</v>
      </c>
      <c r="I441" t="str">
        <f t="shared" si="20"/>
        <v>Fabrication de peintures, vernis, encres et mastics</v>
      </c>
      <c r="J441" t="s">
        <v>2565</v>
      </c>
      <c r="L441" t="s">
        <v>173</v>
      </c>
      <c r="M441" t="s">
        <v>11017</v>
      </c>
      <c r="N441" t="s">
        <v>37724</v>
      </c>
      <c r="O441" s="76" t="s">
        <v>4356</v>
      </c>
      <c r="P441" s="82">
        <v>555</v>
      </c>
      <c r="Q441" s="82" t="s">
        <v>87834</v>
      </c>
      <c r="R441"/>
    </row>
    <row r="442" spans="1:18" x14ac:dyDescent="0.25">
      <c r="A442" s="14"/>
      <c r="B442" s="14">
        <v>441</v>
      </c>
      <c r="C442" s="14" t="s">
        <v>860</v>
      </c>
      <c r="D442" s="23" t="s">
        <v>858</v>
      </c>
      <c r="E442" s="23" t="s">
        <v>858</v>
      </c>
      <c r="F442" s="23" t="s">
        <v>859</v>
      </c>
      <c r="G442" t="str">
        <f t="shared" si="18"/>
        <v>SECTION C</v>
      </c>
      <c r="H442" t="str">
        <f t="shared" si="19"/>
        <v>Industrie chimique</v>
      </c>
      <c r="I442" t="str">
        <f t="shared" si="20"/>
        <v>Fabrication de peintures, vernis, encres et mastics</v>
      </c>
      <c r="J442" t="s">
        <v>2571</v>
      </c>
      <c r="L442" t="s">
        <v>173</v>
      </c>
      <c r="M442" t="s">
        <v>23812</v>
      </c>
      <c r="N442" t="s">
        <v>37725</v>
      </c>
      <c r="O442" s="76" t="s">
        <v>4366</v>
      </c>
      <c r="P442" s="82">
        <v>114</v>
      </c>
      <c r="Q442" s="82" t="s">
        <v>87835</v>
      </c>
      <c r="R442"/>
    </row>
    <row r="443" spans="1:18" x14ac:dyDescent="0.25">
      <c r="A443" s="6" t="s">
        <v>861</v>
      </c>
      <c r="B443" s="6">
        <v>442</v>
      </c>
      <c r="C443" s="6" t="s">
        <v>862</v>
      </c>
      <c r="D443" s="7" t="s">
        <v>858</v>
      </c>
      <c r="E443" s="7" t="s">
        <v>858</v>
      </c>
      <c r="F443" s="7" t="s">
        <v>859</v>
      </c>
      <c r="G443" t="str">
        <f t="shared" si="18"/>
        <v>SECTION C</v>
      </c>
      <c r="H443" t="str">
        <f t="shared" si="19"/>
        <v>Industrie chimique</v>
      </c>
      <c r="I443" t="str">
        <f t="shared" si="20"/>
        <v>Fabrication de peintures, vernis, encres et mastics</v>
      </c>
      <c r="J443" t="s">
        <v>2574</v>
      </c>
      <c r="L443" t="s">
        <v>173</v>
      </c>
      <c r="M443" t="s">
        <v>13134</v>
      </c>
      <c r="N443" t="s">
        <v>37726</v>
      </c>
      <c r="O443" s="76" t="s">
        <v>4366</v>
      </c>
      <c r="P443" s="82">
        <v>134</v>
      </c>
      <c r="Q443" s="82" t="s">
        <v>87836</v>
      </c>
      <c r="R443"/>
    </row>
    <row r="444" spans="1:18" x14ac:dyDescent="0.25">
      <c r="A444" s="10"/>
      <c r="B444" s="10">
        <v>443</v>
      </c>
      <c r="C444" s="10"/>
      <c r="D444" s="11"/>
      <c r="E444" s="11"/>
      <c r="F444" s="11"/>
      <c r="G444" t="str">
        <f t="shared" si="18"/>
        <v>SECTION C</v>
      </c>
      <c r="H444" t="str">
        <f t="shared" si="19"/>
        <v>Industrie chimique</v>
      </c>
      <c r="I444" t="str">
        <f t="shared" si="20"/>
        <v>Fabrication de peintures, vernis, encres et mastics</v>
      </c>
      <c r="J444" t="s">
        <v>2584</v>
      </c>
      <c r="L444" t="s">
        <v>173</v>
      </c>
      <c r="M444" t="s">
        <v>6406</v>
      </c>
      <c r="N444" t="s">
        <v>37727</v>
      </c>
      <c r="O444" s="76" t="s">
        <v>4356</v>
      </c>
      <c r="P444" s="82">
        <v>740</v>
      </c>
      <c r="Q444" s="82" t="s">
        <v>87837</v>
      </c>
      <c r="R444"/>
    </row>
    <row r="445" spans="1:18" x14ac:dyDescent="0.25">
      <c r="A445" s="8"/>
      <c r="B445" s="8">
        <v>444</v>
      </c>
      <c r="C445" s="8" t="s">
        <v>863</v>
      </c>
      <c r="D445" s="9" t="s">
        <v>864</v>
      </c>
      <c r="E445" s="9" t="s">
        <v>864</v>
      </c>
      <c r="F445" s="9" t="s">
        <v>865</v>
      </c>
      <c r="G445" t="str">
        <f t="shared" si="18"/>
        <v>SECTION C</v>
      </c>
      <c r="H445" t="str">
        <f t="shared" si="19"/>
        <v>Industrie chimique</v>
      </c>
      <c r="I445" t="str">
        <f t="shared" si="20"/>
        <v>Fabrication de savons, de produits d'entretien et de parfums</v>
      </c>
      <c r="J445" t="s">
        <v>2590</v>
      </c>
      <c r="L445" t="s">
        <v>173</v>
      </c>
      <c r="M445" t="s">
        <v>13136</v>
      </c>
      <c r="N445" t="s">
        <v>37728</v>
      </c>
      <c r="O445" s="76" t="s">
        <v>4356</v>
      </c>
      <c r="P445" s="82">
        <v>330</v>
      </c>
      <c r="Q445" s="82" t="s">
        <v>87838</v>
      </c>
      <c r="R445"/>
    </row>
    <row r="446" spans="1:18" x14ac:dyDescent="0.25">
      <c r="A446" s="14"/>
      <c r="B446" s="14">
        <v>445</v>
      </c>
      <c r="C446" s="14" t="s">
        <v>866</v>
      </c>
      <c r="D446" s="15" t="s">
        <v>867</v>
      </c>
      <c r="E446" s="15" t="s">
        <v>867</v>
      </c>
      <c r="F446" s="15" t="s">
        <v>868</v>
      </c>
      <c r="G446" t="str">
        <f t="shared" si="18"/>
        <v>SECTION C</v>
      </c>
      <c r="H446" t="str">
        <f t="shared" si="19"/>
        <v>Industrie chimique</v>
      </c>
      <c r="I446" t="str">
        <f t="shared" si="20"/>
        <v>Fabrication de savons, de produits d'entretien et de parfums</v>
      </c>
      <c r="J446" t="s">
        <v>2596</v>
      </c>
      <c r="L446" t="s">
        <v>173</v>
      </c>
      <c r="M446" t="s">
        <v>23813</v>
      </c>
      <c r="N446" t="s">
        <v>37729</v>
      </c>
      <c r="O446" s="76" t="s">
        <v>4356</v>
      </c>
      <c r="P446" s="82">
        <v>384</v>
      </c>
      <c r="Q446" s="82" t="s">
        <v>87839</v>
      </c>
      <c r="R446"/>
    </row>
    <row r="447" spans="1:18" x14ac:dyDescent="0.25">
      <c r="A447" s="6" t="s">
        <v>869</v>
      </c>
      <c r="B447" s="6">
        <v>446</v>
      </c>
      <c r="C447" s="6" t="s">
        <v>870</v>
      </c>
      <c r="D447" s="7" t="s">
        <v>867</v>
      </c>
      <c r="E447" s="7" t="s">
        <v>867</v>
      </c>
      <c r="F447" s="7" t="s">
        <v>868</v>
      </c>
      <c r="G447" t="str">
        <f t="shared" si="18"/>
        <v>SECTION C</v>
      </c>
      <c r="H447" t="str">
        <f t="shared" si="19"/>
        <v>Industrie chimique</v>
      </c>
      <c r="I447" t="str">
        <f t="shared" si="20"/>
        <v>Fabrication de savons, de produits d'entretien et de parfums</v>
      </c>
      <c r="J447" t="s">
        <v>2602</v>
      </c>
      <c r="L447" t="s">
        <v>173</v>
      </c>
      <c r="M447" t="s">
        <v>11019</v>
      </c>
      <c r="N447" t="s">
        <v>37730</v>
      </c>
      <c r="O447" s="76" t="s">
        <v>4366</v>
      </c>
      <c r="P447" s="82">
        <v>139</v>
      </c>
      <c r="Q447" s="82" t="s">
        <v>87840</v>
      </c>
      <c r="R447"/>
    </row>
    <row r="448" spans="1:18" x14ac:dyDescent="0.25">
      <c r="A448" s="14"/>
      <c r="B448" s="14">
        <v>447</v>
      </c>
      <c r="C448" s="14" t="s">
        <v>871</v>
      </c>
      <c r="D448" s="15" t="s">
        <v>872</v>
      </c>
      <c r="E448" s="15" t="s">
        <v>872</v>
      </c>
      <c r="F448" s="15" t="s">
        <v>873</v>
      </c>
      <c r="G448" t="str">
        <f t="shared" si="18"/>
        <v>SECTION C</v>
      </c>
      <c r="H448" t="str">
        <f t="shared" si="19"/>
        <v>Industrie chimique</v>
      </c>
      <c r="I448" t="str">
        <f t="shared" si="20"/>
        <v>Fabrication de savons, de produits d'entretien et de parfums</v>
      </c>
      <c r="J448" t="s">
        <v>2607</v>
      </c>
      <c r="L448" t="s">
        <v>173</v>
      </c>
      <c r="M448" t="s">
        <v>32731</v>
      </c>
      <c r="N448" t="s">
        <v>37731</v>
      </c>
      <c r="O448" s="76" t="s">
        <v>4356</v>
      </c>
      <c r="P448" s="82">
        <v>460</v>
      </c>
      <c r="Q448" s="82" t="s">
        <v>87842</v>
      </c>
      <c r="R448"/>
    </row>
    <row r="449" spans="1:18" x14ac:dyDescent="0.25">
      <c r="A449" s="6" t="s">
        <v>874</v>
      </c>
      <c r="B449" s="6">
        <v>448</v>
      </c>
      <c r="C449" s="6" t="s">
        <v>875</v>
      </c>
      <c r="D449" s="7" t="s">
        <v>872</v>
      </c>
      <c r="E449" s="7" t="s">
        <v>872</v>
      </c>
      <c r="F449" s="7" t="s">
        <v>873</v>
      </c>
      <c r="G449" t="str">
        <f t="shared" si="18"/>
        <v>SECTION C</v>
      </c>
      <c r="H449" t="str">
        <f t="shared" si="19"/>
        <v>Industrie chimique</v>
      </c>
      <c r="I449" t="str">
        <f t="shared" si="20"/>
        <v>Fabrication de savons, de produits d'entretien et de parfums</v>
      </c>
      <c r="J449" t="s">
        <v>2613</v>
      </c>
      <c r="L449" t="s">
        <v>173</v>
      </c>
      <c r="M449" t="s">
        <v>11021</v>
      </c>
      <c r="N449" t="s">
        <v>37732</v>
      </c>
      <c r="O449" s="76" t="s">
        <v>4366</v>
      </c>
      <c r="P449" s="82">
        <v>92</v>
      </c>
      <c r="Q449" s="82" t="s">
        <v>87843</v>
      </c>
      <c r="R449"/>
    </row>
    <row r="450" spans="1:18" x14ac:dyDescent="0.25">
      <c r="A450" s="10"/>
      <c r="B450" s="10">
        <v>449</v>
      </c>
      <c r="C450" s="10"/>
      <c r="D450" s="11"/>
      <c r="E450" s="11"/>
      <c r="F450" s="11"/>
      <c r="G450" t="str">
        <f t="shared" si="18"/>
        <v>SECTION C</v>
      </c>
      <c r="H450" t="str">
        <f t="shared" si="19"/>
        <v>Industrie chimique</v>
      </c>
      <c r="I450" t="str">
        <f t="shared" si="20"/>
        <v>Fabrication de savons, de produits d'entretien et de parfums</v>
      </c>
      <c r="J450" t="s">
        <v>2619</v>
      </c>
      <c r="L450" t="s">
        <v>173</v>
      </c>
      <c r="M450" t="s">
        <v>11023</v>
      </c>
      <c r="N450" t="s">
        <v>37733</v>
      </c>
      <c r="O450" s="76" t="s">
        <v>4366</v>
      </c>
      <c r="P450" s="82">
        <v>177</v>
      </c>
      <c r="Q450" s="82" t="s">
        <v>87844</v>
      </c>
      <c r="R450"/>
    </row>
    <row r="451" spans="1:18" x14ac:dyDescent="0.25">
      <c r="A451" s="8"/>
      <c r="B451" s="8">
        <v>450</v>
      </c>
      <c r="C451" s="8" t="s">
        <v>876</v>
      </c>
      <c r="D451" s="9" t="s">
        <v>877</v>
      </c>
      <c r="E451" s="9" t="s">
        <v>877</v>
      </c>
      <c r="F451" s="9" t="s">
        <v>877</v>
      </c>
      <c r="G451" t="str">
        <f t="shared" si="18"/>
        <v>SECTION C</v>
      </c>
      <c r="H451" t="str">
        <f t="shared" si="19"/>
        <v>Industrie chimique</v>
      </c>
      <c r="I451" t="str">
        <f t="shared" si="20"/>
        <v>Fabrication d'autres produits chimiques</v>
      </c>
      <c r="J451" t="s">
        <v>2625</v>
      </c>
      <c r="L451" t="s">
        <v>173</v>
      </c>
      <c r="M451" t="s">
        <v>6408</v>
      </c>
      <c r="N451" t="s">
        <v>37734</v>
      </c>
      <c r="O451" s="76" t="s">
        <v>4356</v>
      </c>
      <c r="P451" s="82">
        <v>1424</v>
      </c>
      <c r="Q451" s="82" t="s">
        <v>87845</v>
      </c>
      <c r="R451"/>
    </row>
    <row r="452" spans="1:18" x14ac:dyDescent="0.25">
      <c r="A452" s="14"/>
      <c r="B452" s="14">
        <v>451</v>
      </c>
      <c r="C452" s="14" t="s">
        <v>878</v>
      </c>
      <c r="D452" s="15" t="s">
        <v>879</v>
      </c>
      <c r="E452" s="15" t="s">
        <v>879</v>
      </c>
      <c r="F452" s="15" t="s">
        <v>879</v>
      </c>
      <c r="G452" t="str">
        <f t="shared" ref="G452:G515" si="21">IF(LEFT(C452,7)="SECTION",C452,G451)</f>
        <v>SECTION C</v>
      </c>
      <c r="H452" t="str">
        <f t="shared" si="19"/>
        <v>Industrie chimique</v>
      </c>
      <c r="I452" t="str">
        <f t="shared" si="20"/>
        <v>Fabrication d'autres produits chimiques</v>
      </c>
      <c r="J452" t="s">
        <v>2635</v>
      </c>
      <c r="L452" t="s">
        <v>173</v>
      </c>
      <c r="M452" t="s">
        <v>17964</v>
      </c>
      <c r="N452" t="s">
        <v>37735</v>
      </c>
      <c r="O452" s="76" t="s">
        <v>4356</v>
      </c>
      <c r="P452" s="82">
        <v>844</v>
      </c>
      <c r="Q452" s="82" t="s">
        <v>87846</v>
      </c>
      <c r="R452"/>
    </row>
    <row r="453" spans="1:18" x14ac:dyDescent="0.25">
      <c r="A453" s="6" t="s">
        <v>880</v>
      </c>
      <c r="B453" s="6">
        <v>452</v>
      </c>
      <c r="C453" s="6" t="s">
        <v>881</v>
      </c>
      <c r="D453" s="7" t="s">
        <v>879</v>
      </c>
      <c r="E453" s="7" t="s">
        <v>879</v>
      </c>
      <c r="F453" s="7" t="s">
        <v>879</v>
      </c>
      <c r="G453" t="str">
        <f t="shared" si="21"/>
        <v>SECTION C</v>
      </c>
      <c r="H453" t="str">
        <f t="shared" si="19"/>
        <v>Industrie chimique</v>
      </c>
      <c r="I453" t="str">
        <f t="shared" si="20"/>
        <v>Fabrication d'autres produits chimiques</v>
      </c>
      <c r="J453" t="s">
        <v>2641</v>
      </c>
      <c r="L453" t="s">
        <v>173</v>
      </c>
      <c r="M453" t="s">
        <v>32732</v>
      </c>
      <c r="N453" t="s">
        <v>37736</v>
      </c>
      <c r="O453" s="76" t="s">
        <v>4374</v>
      </c>
      <c r="P453" s="82">
        <v>2699</v>
      </c>
      <c r="Q453" s="82" t="s">
        <v>87847</v>
      </c>
      <c r="R453"/>
    </row>
    <row r="454" spans="1:18" x14ac:dyDescent="0.25">
      <c r="A454" s="14"/>
      <c r="B454" s="14">
        <v>453</v>
      </c>
      <c r="C454" s="14" t="s">
        <v>882</v>
      </c>
      <c r="D454" s="15" t="s">
        <v>883</v>
      </c>
      <c r="E454" s="15" t="s">
        <v>883</v>
      </c>
      <c r="F454" s="15" t="s">
        <v>883</v>
      </c>
      <c r="G454" t="str">
        <f t="shared" si="21"/>
        <v>SECTION C</v>
      </c>
      <c r="H454" t="str">
        <f t="shared" ref="H454:H517" si="22">IF(LEN(C454)=2,D454,H453)</f>
        <v>Industrie chimique</v>
      </c>
      <c r="I454" t="str">
        <f t="shared" si="20"/>
        <v>Fabrication d'autres produits chimiques</v>
      </c>
      <c r="J454" t="s">
        <v>2646</v>
      </c>
      <c r="L454" t="s">
        <v>173</v>
      </c>
      <c r="M454" t="s">
        <v>11025</v>
      </c>
      <c r="N454" t="s">
        <v>37737</v>
      </c>
      <c r="O454" s="76" t="s">
        <v>4366</v>
      </c>
      <c r="P454" s="82">
        <v>268</v>
      </c>
      <c r="Q454" s="82" t="s">
        <v>87848</v>
      </c>
      <c r="R454"/>
    </row>
    <row r="455" spans="1:18" x14ac:dyDescent="0.25">
      <c r="A455" s="6" t="s">
        <v>884</v>
      </c>
      <c r="B455" s="6">
        <v>454</v>
      </c>
      <c r="C455" s="6" t="s">
        <v>885</v>
      </c>
      <c r="D455" s="7" t="s">
        <v>883</v>
      </c>
      <c r="E455" s="7" t="s">
        <v>883</v>
      </c>
      <c r="F455" s="7" t="s">
        <v>883</v>
      </c>
      <c r="G455" t="str">
        <f t="shared" si="21"/>
        <v>SECTION C</v>
      </c>
      <c r="H455" t="str">
        <f t="shared" si="22"/>
        <v>Industrie chimique</v>
      </c>
      <c r="I455" t="str">
        <f t="shared" si="20"/>
        <v>Fabrication d'autres produits chimiques</v>
      </c>
      <c r="J455" t="s">
        <v>2656</v>
      </c>
      <c r="L455" t="s">
        <v>173</v>
      </c>
      <c r="M455" t="s">
        <v>13139</v>
      </c>
      <c r="N455" t="s">
        <v>37738</v>
      </c>
      <c r="O455" s="76" t="s">
        <v>4356</v>
      </c>
      <c r="P455" s="82">
        <v>250</v>
      </c>
      <c r="Q455" s="82" t="s">
        <v>87849</v>
      </c>
      <c r="R455"/>
    </row>
    <row r="456" spans="1:18" x14ac:dyDescent="0.25">
      <c r="A456" s="14"/>
      <c r="B456" s="14">
        <v>455</v>
      </c>
      <c r="C456" s="14" t="s">
        <v>886</v>
      </c>
      <c r="D456" s="15" t="s">
        <v>887</v>
      </c>
      <c r="E456" s="15" t="s">
        <v>887</v>
      </c>
      <c r="F456" s="15" t="s">
        <v>887</v>
      </c>
      <c r="G456" t="str">
        <f t="shared" si="21"/>
        <v>SECTION C</v>
      </c>
      <c r="H456" t="str">
        <f t="shared" si="22"/>
        <v>Industrie chimique</v>
      </c>
      <c r="I456" t="str">
        <f t="shared" ref="I456:I519" si="23">IF(LEN(C456)=4,D456,I455)</f>
        <v>Fabrication d'autres produits chimiques</v>
      </c>
      <c r="J456" t="s">
        <v>2662</v>
      </c>
      <c r="L456" t="s">
        <v>173</v>
      </c>
      <c r="M456" t="s">
        <v>6409</v>
      </c>
      <c r="N456" t="s">
        <v>37739</v>
      </c>
      <c r="O456" s="76" t="s">
        <v>4366</v>
      </c>
      <c r="P456" s="82">
        <v>136</v>
      </c>
      <c r="Q456" s="82" t="s">
        <v>87850</v>
      </c>
      <c r="R456"/>
    </row>
    <row r="457" spans="1:18" x14ac:dyDescent="0.25">
      <c r="A457" s="6" t="s">
        <v>888</v>
      </c>
      <c r="B457" s="6">
        <v>456</v>
      </c>
      <c r="C457" s="6" t="s">
        <v>889</v>
      </c>
      <c r="D457" s="7" t="s">
        <v>887</v>
      </c>
      <c r="E457" s="7" t="s">
        <v>887</v>
      </c>
      <c r="F457" s="7" t="s">
        <v>887</v>
      </c>
      <c r="G457" t="str">
        <f t="shared" si="21"/>
        <v>SECTION C</v>
      </c>
      <c r="H457" t="str">
        <f t="shared" si="22"/>
        <v>Industrie chimique</v>
      </c>
      <c r="I457" t="str">
        <f t="shared" si="23"/>
        <v>Fabrication d'autres produits chimiques</v>
      </c>
      <c r="J457" t="s">
        <v>2667</v>
      </c>
      <c r="L457" t="s">
        <v>173</v>
      </c>
      <c r="M457" t="s">
        <v>6410</v>
      </c>
      <c r="N457" t="s">
        <v>37740</v>
      </c>
      <c r="O457" s="76" t="s">
        <v>4356</v>
      </c>
      <c r="P457" s="82">
        <v>381</v>
      </c>
      <c r="Q457" s="82" t="s">
        <v>87851</v>
      </c>
      <c r="R457"/>
    </row>
    <row r="458" spans="1:18" x14ac:dyDescent="0.25">
      <c r="A458" s="14"/>
      <c r="B458" s="14">
        <v>457</v>
      </c>
      <c r="C458" s="14" t="s">
        <v>890</v>
      </c>
      <c r="D458" s="15" t="s">
        <v>891</v>
      </c>
      <c r="E458" s="15" t="s">
        <v>891</v>
      </c>
      <c r="F458" s="15" t="s">
        <v>892</v>
      </c>
      <c r="G458" t="str">
        <f t="shared" si="21"/>
        <v>SECTION C</v>
      </c>
      <c r="H458" t="str">
        <f t="shared" si="22"/>
        <v>Industrie chimique</v>
      </c>
      <c r="I458" t="str">
        <f t="shared" si="23"/>
        <v>Fabrication d'autres produits chimiques</v>
      </c>
      <c r="J458" t="s">
        <v>2676</v>
      </c>
      <c r="L458" t="s">
        <v>173</v>
      </c>
      <c r="M458" t="s">
        <v>23814</v>
      </c>
      <c r="N458" t="s">
        <v>37741</v>
      </c>
      <c r="O458" s="76" t="s">
        <v>4374</v>
      </c>
      <c r="P458" s="82">
        <v>3810</v>
      </c>
      <c r="Q458" s="82" t="s">
        <v>87852</v>
      </c>
      <c r="R458"/>
    </row>
    <row r="459" spans="1:18" x14ac:dyDescent="0.25">
      <c r="A459" s="6" t="s">
        <v>893</v>
      </c>
      <c r="B459" s="6">
        <v>458</v>
      </c>
      <c r="C459" s="6" t="s">
        <v>894</v>
      </c>
      <c r="D459" s="7" t="s">
        <v>891</v>
      </c>
      <c r="E459" s="7" t="s">
        <v>891</v>
      </c>
      <c r="F459" s="7" t="s">
        <v>892</v>
      </c>
      <c r="G459" t="str">
        <f t="shared" si="21"/>
        <v>SECTION C</v>
      </c>
      <c r="H459" t="str">
        <f t="shared" si="22"/>
        <v>Industrie chimique</v>
      </c>
      <c r="I459" t="str">
        <f t="shared" si="23"/>
        <v>Fabrication d'autres produits chimiques</v>
      </c>
      <c r="J459" t="s">
        <v>2682</v>
      </c>
      <c r="L459" t="s">
        <v>173</v>
      </c>
      <c r="M459" t="s">
        <v>11027</v>
      </c>
      <c r="N459" t="s">
        <v>37742</v>
      </c>
      <c r="O459" s="76" t="s">
        <v>4356</v>
      </c>
      <c r="P459" s="82">
        <v>602</v>
      </c>
      <c r="Q459" s="82" t="s">
        <v>87853</v>
      </c>
      <c r="R459"/>
    </row>
    <row r="460" spans="1:18" x14ac:dyDescent="0.25">
      <c r="A460" s="10"/>
      <c r="B460" s="10">
        <v>459</v>
      </c>
      <c r="C460" s="10"/>
      <c r="D460" s="11"/>
      <c r="E460" s="11"/>
      <c r="F460" s="11"/>
      <c r="G460" t="str">
        <f t="shared" si="21"/>
        <v>SECTION C</v>
      </c>
      <c r="H460" t="str">
        <f t="shared" si="22"/>
        <v>Industrie chimique</v>
      </c>
      <c r="I460" t="str">
        <f t="shared" si="23"/>
        <v>Fabrication d'autres produits chimiques</v>
      </c>
      <c r="J460" t="s">
        <v>2688</v>
      </c>
      <c r="L460" t="s">
        <v>173</v>
      </c>
      <c r="M460" t="s">
        <v>13141</v>
      </c>
      <c r="N460" t="s">
        <v>37743</v>
      </c>
      <c r="O460" s="76" t="s">
        <v>4366</v>
      </c>
      <c r="P460" s="82">
        <v>204</v>
      </c>
      <c r="Q460" s="82" t="s">
        <v>87854</v>
      </c>
      <c r="R460"/>
    </row>
    <row r="461" spans="1:18" x14ac:dyDescent="0.25">
      <c r="A461" s="8"/>
      <c r="B461" s="8">
        <v>460</v>
      </c>
      <c r="C461" s="8" t="s">
        <v>895</v>
      </c>
      <c r="D461" s="9" t="s">
        <v>896</v>
      </c>
      <c r="E461" s="9" t="s">
        <v>896</v>
      </c>
      <c r="F461" s="9" t="s">
        <v>897</v>
      </c>
      <c r="G461" t="str">
        <f t="shared" si="21"/>
        <v>SECTION C</v>
      </c>
      <c r="H461" t="str">
        <f t="shared" si="22"/>
        <v>Industrie chimique</v>
      </c>
      <c r="I461" t="str">
        <f t="shared" si="23"/>
        <v>Fabrication de fibres artificielles ou synthétiques</v>
      </c>
      <c r="J461" t="s">
        <v>2691</v>
      </c>
      <c r="L461" t="s">
        <v>173</v>
      </c>
      <c r="M461" t="s">
        <v>32733</v>
      </c>
      <c r="N461" t="s">
        <v>37744</v>
      </c>
      <c r="O461" s="76" t="s">
        <v>4366</v>
      </c>
      <c r="P461" s="82">
        <v>213</v>
      </c>
      <c r="Q461" s="82" t="s">
        <v>87855</v>
      </c>
      <c r="R461"/>
    </row>
    <row r="462" spans="1:18" x14ac:dyDescent="0.25">
      <c r="A462" s="14"/>
      <c r="B462" s="14">
        <v>461</v>
      </c>
      <c r="C462" s="14" t="s">
        <v>898</v>
      </c>
      <c r="D462" s="15" t="s">
        <v>896</v>
      </c>
      <c r="E462" s="15" t="s">
        <v>896</v>
      </c>
      <c r="F462" s="15" t="s">
        <v>897</v>
      </c>
      <c r="G462" t="str">
        <f t="shared" si="21"/>
        <v>SECTION C</v>
      </c>
      <c r="H462" t="str">
        <f t="shared" si="22"/>
        <v>Industrie chimique</v>
      </c>
      <c r="I462" t="str">
        <f t="shared" si="23"/>
        <v>Fabrication de fibres artificielles ou synthétiques</v>
      </c>
      <c r="J462" t="s">
        <v>2702</v>
      </c>
      <c r="L462" t="s">
        <v>173</v>
      </c>
      <c r="M462" t="s">
        <v>23815</v>
      </c>
      <c r="N462" t="s">
        <v>37745</v>
      </c>
      <c r="O462" s="76" t="s">
        <v>4366</v>
      </c>
      <c r="P462" s="82">
        <v>103</v>
      </c>
      <c r="Q462" s="82" t="s">
        <v>87856</v>
      </c>
      <c r="R462"/>
    </row>
    <row r="463" spans="1:18" x14ac:dyDescent="0.25">
      <c r="A463" s="6" t="s">
        <v>899</v>
      </c>
      <c r="B463" s="6">
        <v>462</v>
      </c>
      <c r="C463" s="6" t="s">
        <v>900</v>
      </c>
      <c r="D463" s="7" t="s">
        <v>896</v>
      </c>
      <c r="E463" s="7" t="s">
        <v>896</v>
      </c>
      <c r="F463" s="7" t="s">
        <v>897</v>
      </c>
      <c r="G463" t="str">
        <f t="shared" si="21"/>
        <v>SECTION C</v>
      </c>
      <c r="H463" t="str">
        <f t="shared" si="22"/>
        <v>Industrie chimique</v>
      </c>
      <c r="I463" t="str">
        <f t="shared" si="23"/>
        <v>Fabrication de fibres artificielles ou synthétiques</v>
      </c>
      <c r="J463" t="s">
        <v>2707</v>
      </c>
      <c r="L463" t="s">
        <v>173</v>
      </c>
      <c r="M463" t="s">
        <v>13143</v>
      </c>
      <c r="N463" t="s">
        <v>37746</v>
      </c>
      <c r="O463" s="76" t="s">
        <v>4366</v>
      </c>
      <c r="P463" s="82">
        <v>111</v>
      </c>
      <c r="Q463" s="82" t="s">
        <v>87857</v>
      </c>
      <c r="R463"/>
    </row>
    <row r="464" spans="1:18" x14ac:dyDescent="0.25">
      <c r="A464" s="10"/>
      <c r="B464" s="10">
        <v>463</v>
      </c>
      <c r="C464" s="10"/>
      <c r="D464" s="11"/>
      <c r="E464" s="11"/>
      <c r="F464" s="11"/>
      <c r="G464" t="str">
        <f t="shared" si="21"/>
        <v>SECTION C</v>
      </c>
      <c r="H464" t="str">
        <f t="shared" si="22"/>
        <v>Industrie chimique</v>
      </c>
      <c r="I464" t="str">
        <f t="shared" si="23"/>
        <v>Fabrication de fibres artificielles ou synthétiques</v>
      </c>
      <c r="J464" t="s">
        <v>2713</v>
      </c>
      <c r="L464" t="s">
        <v>173</v>
      </c>
      <c r="M464" t="s">
        <v>6411</v>
      </c>
      <c r="N464" t="s">
        <v>37747</v>
      </c>
      <c r="O464" s="76" t="s">
        <v>4356</v>
      </c>
      <c r="P464" s="82">
        <v>452</v>
      </c>
      <c r="Q464" s="82" t="s">
        <v>87858</v>
      </c>
      <c r="R464"/>
    </row>
    <row r="465" spans="1:18" x14ac:dyDescent="0.25">
      <c r="A465" s="12"/>
      <c r="B465" s="12">
        <v>464</v>
      </c>
      <c r="C465" s="12" t="s">
        <v>901</v>
      </c>
      <c r="D465" s="13" t="s">
        <v>902</v>
      </c>
      <c r="E465" s="13" t="s">
        <v>902</v>
      </c>
      <c r="F465" s="13" t="s">
        <v>902</v>
      </c>
      <c r="G465" t="str">
        <f t="shared" si="21"/>
        <v>SECTION C</v>
      </c>
      <c r="H465" t="str">
        <f t="shared" si="22"/>
        <v>Industrie pharmaceutique</v>
      </c>
      <c r="I465" t="str">
        <f t="shared" si="23"/>
        <v>Fabrication de fibres artificielles ou synthétiques</v>
      </c>
      <c r="J465" t="s">
        <v>2719</v>
      </c>
      <c r="L465" t="s">
        <v>173</v>
      </c>
      <c r="M465" t="s">
        <v>23816</v>
      </c>
      <c r="N465" t="s">
        <v>37748</v>
      </c>
      <c r="O465" s="76" t="s">
        <v>4356</v>
      </c>
      <c r="P465" s="82">
        <v>651</v>
      </c>
      <c r="Q465" s="82" t="s">
        <v>87859</v>
      </c>
      <c r="R465"/>
    </row>
    <row r="466" spans="1:18" x14ac:dyDescent="0.25">
      <c r="A466" s="10"/>
      <c r="B466" s="10">
        <v>465</v>
      </c>
      <c r="C466" s="10"/>
      <c r="D466" s="11"/>
      <c r="E466" s="11"/>
      <c r="F466" s="11"/>
      <c r="G466" t="str">
        <f t="shared" si="21"/>
        <v>SECTION C</v>
      </c>
      <c r="H466" t="str">
        <f t="shared" si="22"/>
        <v>Industrie pharmaceutique</v>
      </c>
      <c r="I466" t="str">
        <f t="shared" si="23"/>
        <v>Fabrication de fibres artificielles ou synthétiques</v>
      </c>
      <c r="J466" t="s">
        <v>2724</v>
      </c>
      <c r="L466" t="s">
        <v>173</v>
      </c>
      <c r="M466" t="s">
        <v>11029</v>
      </c>
      <c r="N466" t="s">
        <v>37749</v>
      </c>
      <c r="O466" s="76" t="s">
        <v>4366</v>
      </c>
      <c r="P466" s="82">
        <v>188</v>
      </c>
      <c r="Q466" s="82" t="s">
        <v>87860</v>
      </c>
      <c r="R466"/>
    </row>
    <row r="467" spans="1:18" x14ac:dyDescent="0.25">
      <c r="A467" s="8"/>
      <c r="B467" s="8">
        <v>466</v>
      </c>
      <c r="C467" s="8" t="s">
        <v>903</v>
      </c>
      <c r="D467" s="9" t="s">
        <v>904</v>
      </c>
      <c r="E467" s="9" t="s">
        <v>904</v>
      </c>
      <c r="F467" s="9" t="s">
        <v>905</v>
      </c>
      <c r="G467" t="str">
        <f t="shared" si="21"/>
        <v>SECTION C</v>
      </c>
      <c r="H467" t="str">
        <f t="shared" si="22"/>
        <v>Industrie pharmaceutique</v>
      </c>
      <c r="I467" t="str">
        <f t="shared" si="23"/>
        <v>Fabrication de produits pharmaceutiques de base</v>
      </c>
      <c r="J467" t="s">
        <v>2732</v>
      </c>
      <c r="L467" t="s">
        <v>173</v>
      </c>
      <c r="M467" t="s">
        <v>6412</v>
      </c>
      <c r="N467" t="s">
        <v>37750</v>
      </c>
      <c r="O467" s="76" t="s">
        <v>4356</v>
      </c>
      <c r="P467" s="82">
        <v>653</v>
      </c>
      <c r="Q467" s="82" t="s">
        <v>87861</v>
      </c>
      <c r="R467"/>
    </row>
    <row r="468" spans="1:18" x14ac:dyDescent="0.25">
      <c r="A468" s="14"/>
      <c r="B468" s="14">
        <v>467</v>
      </c>
      <c r="C468" s="14" t="s">
        <v>906</v>
      </c>
      <c r="D468" s="15" t="s">
        <v>904</v>
      </c>
      <c r="E468" s="15" t="s">
        <v>904</v>
      </c>
      <c r="F468" s="15" t="s">
        <v>905</v>
      </c>
      <c r="G468" t="str">
        <f t="shared" si="21"/>
        <v>SECTION C</v>
      </c>
      <c r="H468" t="str">
        <f t="shared" si="22"/>
        <v>Industrie pharmaceutique</v>
      </c>
      <c r="I468" t="str">
        <f t="shared" si="23"/>
        <v>Fabrication de produits pharmaceutiques de base</v>
      </c>
      <c r="J468" t="s">
        <v>2738</v>
      </c>
      <c r="L468" t="s">
        <v>173</v>
      </c>
      <c r="M468" t="s">
        <v>13145</v>
      </c>
      <c r="N468" t="s">
        <v>37751</v>
      </c>
      <c r="O468" s="76" t="s">
        <v>4356</v>
      </c>
      <c r="P468" s="82">
        <v>604</v>
      </c>
      <c r="Q468" s="82" t="s">
        <v>87862</v>
      </c>
      <c r="R468"/>
    </row>
    <row r="469" spans="1:18" x14ac:dyDescent="0.25">
      <c r="A469" s="6" t="s">
        <v>907</v>
      </c>
      <c r="B469" s="6">
        <v>468</v>
      </c>
      <c r="C469" s="6" t="s">
        <v>908</v>
      </c>
      <c r="D469" s="7" t="s">
        <v>904</v>
      </c>
      <c r="E469" s="7" t="s">
        <v>904</v>
      </c>
      <c r="F469" s="7" t="s">
        <v>905</v>
      </c>
      <c r="G469" t="str">
        <f t="shared" si="21"/>
        <v>SECTION C</v>
      </c>
      <c r="H469" t="str">
        <f t="shared" si="22"/>
        <v>Industrie pharmaceutique</v>
      </c>
      <c r="I469" t="str">
        <f t="shared" si="23"/>
        <v>Fabrication de produits pharmaceutiques de base</v>
      </c>
      <c r="J469" t="s">
        <v>2741</v>
      </c>
      <c r="L469" t="s">
        <v>173</v>
      </c>
      <c r="M469" t="s">
        <v>13147</v>
      </c>
      <c r="N469" t="s">
        <v>37752</v>
      </c>
      <c r="O469" s="76" t="s">
        <v>4356</v>
      </c>
      <c r="P469" s="82">
        <v>199</v>
      </c>
      <c r="Q469" s="82" t="s">
        <v>87863</v>
      </c>
      <c r="R469"/>
    </row>
    <row r="470" spans="1:18" x14ac:dyDescent="0.25">
      <c r="A470" s="10"/>
      <c r="B470" s="10">
        <v>469</v>
      </c>
      <c r="C470" s="10"/>
      <c r="D470" s="11"/>
      <c r="E470" s="11"/>
      <c r="F470" s="11"/>
      <c r="G470" t="str">
        <f t="shared" si="21"/>
        <v>SECTION C</v>
      </c>
      <c r="H470" t="str">
        <f t="shared" si="22"/>
        <v>Industrie pharmaceutique</v>
      </c>
      <c r="I470" t="str">
        <f t="shared" si="23"/>
        <v>Fabrication de produits pharmaceutiques de base</v>
      </c>
      <c r="J470" t="s">
        <v>2749</v>
      </c>
      <c r="L470" t="s">
        <v>173</v>
      </c>
      <c r="M470" t="s">
        <v>32734</v>
      </c>
      <c r="N470" t="s">
        <v>37753</v>
      </c>
      <c r="O470" s="76" t="s">
        <v>4366</v>
      </c>
      <c r="P470" s="82">
        <v>162</v>
      </c>
      <c r="Q470" s="82" t="s">
        <v>87864</v>
      </c>
      <c r="R470"/>
    </row>
    <row r="471" spans="1:18" x14ac:dyDescent="0.25">
      <c r="A471" s="8"/>
      <c r="B471" s="8">
        <v>470</v>
      </c>
      <c r="C471" s="8" t="s">
        <v>909</v>
      </c>
      <c r="D471" s="9" t="s">
        <v>910</v>
      </c>
      <c r="E471" s="9" t="s">
        <v>910</v>
      </c>
      <c r="F471" s="9" t="s">
        <v>911</v>
      </c>
      <c r="G471" t="str">
        <f t="shared" si="21"/>
        <v>SECTION C</v>
      </c>
      <c r="H471" t="str">
        <f t="shared" si="22"/>
        <v>Industrie pharmaceutique</v>
      </c>
      <c r="I471" t="str">
        <f t="shared" si="23"/>
        <v>Fabrication de préparations pharmaceutiques</v>
      </c>
      <c r="J471" t="s">
        <v>2755</v>
      </c>
      <c r="L471" t="s">
        <v>173</v>
      </c>
      <c r="M471" t="s">
        <v>23817</v>
      </c>
      <c r="N471" t="s">
        <v>37754</v>
      </c>
      <c r="O471" s="76" t="s">
        <v>4356</v>
      </c>
      <c r="P471" s="82">
        <v>385</v>
      </c>
      <c r="Q471" s="82" t="s">
        <v>87865</v>
      </c>
      <c r="R471"/>
    </row>
    <row r="472" spans="1:18" x14ac:dyDescent="0.25">
      <c r="A472" s="14"/>
      <c r="B472" s="14">
        <v>471</v>
      </c>
      <c r="C472" s="14" t="s">
        <v>912</v>
      </c>
      <c r="D472" s="15" t="s">
        <v>910</v>
      </c>
      <c r="E472" s="15" t="s">
        <v>910</v>
      </c>
      <c r="F472" s="15" t="s">
        <v>911</v>
      </c>
      <c r="G472" t="str">
        <f t="shared" si="21"/>
        <v>SECTION C</v>
      </c>
      <c r="H472" t="str">
        <f t="shared" si="22"/>
        <v>Industrie pharmaceutique</v>
      </c>
      <c r="I472" t="str">
        <f t="shared" si="23"/>
        <v>Fabrication de préparations pharmaceutiques</v>
      </c>
      <c r="J472" t="s">
        <v>2761</v>
      </c>
      <c r="L472" t="s">
        <v>173</v>
      </c>
      <c r="M472" t="s">
        <v>6413</v>
      </c>
      <c r="N472" t="s">
        <v>37755</v>
      </c>
      <c r="O472" s="76" t="s">
        <v>4366</v>
      </c>
      <c r="P472" s="82">
        <v>160</v>
      </c>
      <c r="Q472" s="82" t="s">
        <v>87866</v>
      </c>
      <c r="R472"/>
    </row>
    <row r="473" spans="1:18" x14ac:dyDescent="0.25">
      <c r="A473" s="19" t="s">
        <v>913</v>
      </c>
      <c r="B473" s="19">
        <v>472</v>
      </c>
      <c r="C473" s="19" t="s">
        <v>914</v>
      </c>
      <c r="D473" s="20" t="s">
        <v>910</v>
      </c>
      <c r="E473" s="20" t="s">
        <v>910</v>
      </c>
      <c r="F473" s="20" t="s">
        <v>911</v>
      </c>
      <c r="G473" t="str">
        <f t="shared" si="21"/>
        <v>SECTION C</v>
      </c>
      <c r="H473" t="str">
        <f t="shared" si="22"/>
        <v>Industrie pharmaceutique</v>
      </c>
      <c r="I473" t="str">
        <f t="shared" si="23"/>
        <v>Fabrication de préparations pharmaceutiques</v>
      </c>
      <c r="J473" t="s">
        <v>2767</v>
      </c>
      <c r="L473" t="s">
        <v>173</v>
      </c>
      <c r="M473" t="s">
        <v>32735</v>
      </c>
      <c r="N473" t="s">
        <v>37756</v>
      </c>
      <c r="O473" s="76" t="s">
        <v>4366</v>
      </c>
      <c r="P473" s="82">
        <v>152</v>
      </c>
      <c r="Q473" s="82" t="s">
        <v>87867</v>
      </c>
      <c r="R473"/>
    </row>
    <row r="474" spans="1:18" x14ac:dyDescent="0.25">
      <c r="A474" s="10"/>
      <c r="B474" s="10">
        <v>473</v>
      </c>
      <c r="C474" s="10"/>
      <c r="D474" s="11"/>
      <c r="E474" s="11"/>
      <c r="F474" s="11"/>
      <c r="G474" t="str">
        <f t="shared" si="21"/>
        <v>SECTION C</v>
      </c>
      <c r="H474" t="str">
        <f t="shared" si="22"/>
        <v>Industrie pharmaceutique</v>
      </c>
      <c r="I474" t="str">
        <f t="shared" si="23"/>
        <v>Fabrication de préparations pharmaceutiques</v>
      </c>
      <c r="J474" t="s">
        <v>2773</v>
      </c>
      <c r="L474" t="s">
        <v>173</v>
      </c>
      <c r="M474" t="s">
        <v>6414</v>
      </c>
      <c r="N474" t="s">
        <v>37757</v>
      </c>
      <c r="O474" s="76" t="s">
        <v>4366</v>
      </c>
      <c r="P474" s="82">
        <v>350</v>
      </c>
      <c r="Q474" s="82" t="s">
        <v>87868</v>
      </c>
      <c r="R474"/>
    </row>
    <row r="475" spans="1:18" ht="30" x14ac:dyDescent="0.25">
      <c r="A475" s="12"/>
      <c r="B475" s="12">
        <v>474</v>
      </c>
      <c r="C475" s="12" t="s">
        <v>915</v>
      </c>
      <c r="D475" s="13" t="s">
        <v>916</v>
      </c>
      <c r="E475" s="13" t="s">
        <v>916</v>
      </c>
      <c r="F475" s="13" t="s">
        <v>917</v>
      </c>
      <c r="G475" t="str">
        <f t="shared" si="21"/>
        <v>SECTION C</v>
      </c>
      <c r="H475" t="str">
        <f t="shared" si="22"/>
        <v>Fabrication de produits en caoutchouc et en plastique</v>
      </c>
      <c r="I475" t="str">
        <f t="shared" si="23"/>
        <v>Fabrication de préparations pharmaceutiques</v>
      </c>
      <c r="J475" t="s">
        <v>2778</v>
      </c>
      <c r="L475" t="s">
        <v>173</v>
      </c>
      <c r="M475" t="s">
        <v>6415</v>
      </c>
      <c r="N475" t="s">
        <v>37758</v>
      </c>
      <c r="O475" s="76" t="s">
        <v>4356</v>
      </c>
      <c r="P475" s="82">
        <v>440</v>
      </c>
      <c r="Q475" s="82" t="s">
        <v>87869</v>
      </c>
      <c r="R475"/>
    </row>
    <row r="476" spans="1:18" x14ac:dyDescent="0.25">
      <c r="A476" s="10"/>
      <c r="B476" s="10">
        <v>475</v>
      </c>
      <c r="C476" s="10"/>
      <c r="D476" s="11"/>
      <c r="E476" s="11"/>
      <c r="F476" s="11"/>
      <c r="G476" t="str">
        <f t="shared" si="21"/>
        <v>SECTION C</v>
      </c>
      <c r="H476" t="str">
        <f t="shared" si="22"/>
        <v>Fabrication de produits en caoutchouc et en plastique</v>
      </c>
      <c r="I476" t="str">
        <f t="shared" si="23"/>
        <v>Fabrication de préparations pharmaceutiques</v>
      </c>
      <c r="J476" t="s">
        <v>2781</v>
      </c>
      <c r="L476" t="s">
        <v>173</v>
      </c>
      <c r="M476" t="s">
        <v>11030</v>
      </c>
      <c r="N476" t="s">
        <v>37759</v>
      </c>
      <c r="O476" s="76" t="s">
        <v>4366</v>
      </c>
      <c r="P476" s="82">
        <v>111</v>
      </c>
      <c r="Q476" s="82" t="s">
        <v>87870</v>
      </c>
      <c r="R476"/>
    </row>
    <row r="477" spans="1:18" x14ac:dyDescent="0.25">
      <c r="A477" s="8"/>
      <c r="B477" s="8">
        <v>476</v>
      </c>
      <c r="C477" s="8" t="s">
        <v>918</v>
      </c>
      <c r="D477" s="9" t="s">
        <v>919</v>
      </c>
      <c r="E477" s="9" t="s">
        <v>919</v>
      </c>
      <c r="F477" s="9" t="s">
        <v>919</v>
      </c>
      <c r="G477" t="str">
        <f t="shared" si="21"/>
        <v>SECTION C</v>
      </c>
      <c r="H477" t="str">
        <f t="shared" si="22"/>
        <v>Fabrication de produits en caoutchouc et en plastique</v>
      </c>
      <c r="I477" t="str">
        <f t="shared" si="23"/>
        <v>Fabrication de produits en caoutchouc</v>
      </c>
      <c r="J477" t="s">
        <v>2785</v>
      </c>
      <c r="L477" t="s">
        <v>173</v>
      </c>
      <c r="M477" t="s">
        <v>13149</v>
      </c>
      <c r="N477" t="s">
        <v>37760</v>
      </c>
      <c r="O477" s="76" t="s">
        <v>4356</v>
      </c>
      <c r="P477" s="82">
        <v>749</v>
      </c>
      <c r="Q477" s="82" t="s">
        <v>87871</v>
      </c>
      <c r="R477"/>
    </row>
    <row r="478" spans="1:18" x14ac:dyDescent="0.25">
      <c r="A478" s="14"/>
      <c r="B478" s="14">
        <v>477</v>
      </c>
      <c r="C478" s="14" t="s">
        <v>920</v>
      </c>
      <c r="D478" s="15" t="s">
        <v>921</v>
      </c>
      <c r="E478" s="15" t="s">
        <v>921</v>
      </c>
      <c r="F478" s="15" t="s">
        <v>921</v>
      </c>
      <c r="G478" t="str">
        <f t="shared" si="21"/>
        <v>SECTION C</v>
      </c>
      <c r="H478" t="str">
        <f t="shared" si="22"/>
        <v>Fabrication de produits en caoutchouc et en plastique</v>
      </c>
      <c r="I478" t="str">
        <f t="shared" si="23"/>
        <v>Fabrication de produits en caoutchouc</v>
      </c>
      <c r="J478" t="s">
        <v>2792</v>
      </c>
      <c r="L478" t="s">
        <v>173</v>
      </c>
      <c r="M478" t="s">
        <v>13151</v>
      </c>
      <c r="N478" t="s">
        <v>37761</v>
      </c>
      <c r="O478" s="76" t="s">
        <v>4366</v>
      </c>
      <c r="P478" s="82">
        <v>260</v>
      </c>
      <c r="Q478" s="82" t="s">
        <v>87872</v>
      </c>
      <c r="R478"/>
    </row>
    <row r="479" spans="1:18" x14ac:dyDescent="0.25">
      <c r="A479" s="6" t="s">
        <v>922</v>
      </c>
      <c r="B479" s="6">
        <v>478</v>
      </c>
      <c r="C479" s="6" t="s">
        <v>923</v>
      </c>
      <c r="D479" s="7" t="s">
        <v>921</v>
      </c>
      <c r="E479" s="7" t="s">
        <v>921</v>
      </c>
      <c r="F479" s="7" t="s">
        <v>921</v>
      </c>
      <c r="G479" t="str">
        <f t="shared" si="21"/>
        <v>SECTION C</v>
      </c>
      <c r="H479" t="str">
        <f t="shared" si="22"/>
        <v>Fabrication de produits en caoutchouc et en plastique</v>
      </c>
      <c r="I479" t="str">
        <f t="shared" si="23"/>
        <v>Fabrication de produits en caoutchouc</v>
      </c>
      <c r="J479" t="s">
        <v>2800</v>
      </c>
      <c r="L479" t="s">
        <v>173</v>
      </c>
      <c r="M479" t="s">
        <v>13153</v>
      </c>
      <c r="N479" t="s">
        <v>37762</v>
      </c>
      <c r="O479" s="76" t="s">
        <v>4356</v>
      </c>
      <c r="P479" s="82">
        <v>1043</v>
      </c>
      <c r="Q479" s="82" t="s">
        <v>87873</v>
      </c>
      <c r="R479"/>
    </row>
    <row r="480" spans="1:18" x14ac:dyDescent="0.25">
      <c r="A480" s="14"/>
      <c r="B480" s="14">
        <v>479</v>
      </c>
      <c r="C480" s="14" t="s">
        <v>924</v>
      </c>
      <c r="D480" s="15" t="s">
        <v>925</v>
      </c>
      <c r="E480" s="15" t="s">
        <v>925</v>
      </c>
      <c r="F480" s="15" t="s">
        <v>926</v>
      </c>
      <c r="G480" t="str">
        <f t="shared" si="21"/>
        <v>SECTION C</v>
      </c>
      <c r="H480" t="str">
        <f t="shared" si="22"/>
        <v>Fabrication de produits en caoutchouc et en plastique</v>
      </c>
      <c r="I480" t="str">
        <f t="shared" si="23"/>
        <v>Fabrication de produits en caoutchouc</v>
      </c>
      <c r="J480" t="s">
        <v>2806</v>
      </c>
      <c r="L480" t="s">
        <v>173</v>
      </c>
      <c r="M480" t="s">
        <v>23818</v>
      </c>
      <c r="N480" t="s">
        <v>37763</v>
      </c>
      <c r="O480" s="76" t="s">
        <v>4356</v>
      </c>
      <c r="P480" s="82">
        <v>1048</v>
      </c>
      <c r="Q480" s="82" t="s">
        <v>87874</v>
      </c>
      <c r="R480"/>
    </row>
    <row r="481" spans="1:18" x14ac:dyDescent="0.25">
      <c r="A481" s="6" t="s">
        <v>927</v>
      </c>
      <c r="B481" s="6">
        <v>480</v>
      </c>
      <c r="C481" s="6" t="s">
        <v>928</v>
      </c>
      <c r="D481" s="7" t="s">
        <v>925</v>
      </c>
      <c r="E481" s="7" t="s">
        <v>925</v>
      </c>
      <c r="F481" s="7" t="s">
        <v>926</v>
      </c>
      <c r="G481" t="str">
        <f t="shared" si="21"/>
        <v>SECTION C</v>
      </c>
      <c r="H481" t="str">
        <f t="shared" si="22"/>
        <v>Fabrication de produits en caoutchouc et en plastique</v>
      </c>
      <c r="I481" t="str">
        <f t="shared" si="23"/>
        <v>Fabrication de produits en caoutchouc</v>
      </c>
      <c r="J481" t="s">
        <v>2811</v>
      </c>
      <c r="L481" t="s">
        <v>173</v>
      </c>
      <c r="M481" t="s">
        <v>11032</v>
      </c>
      <c r="N481" t="s">
        <v>37764</v>
      </c>
      <c r="O481" s="76" t="s">
        <v>4366</v>
      </c>
      <c r="P481" s="82">
        <v>30</v>
      </c>
      <c r="Q481" s="82" t="s">
        <v>87875</v>
      </c>
      <c r="R481"/>
    </row>
    <row r="482" spans="1:18" x14ac:dyDescent="0.25">
      <c r="A482" s="10"/>
      <c r="B482" s="10">
        <v>481</v>
      </c>
      <c r="C482" s="10"/>
      <c r="D482" s="11"/>
      <c r="E482" s="11"/>
      <c r="F482" s="11"/>
      <c r="G482" t="str">
        <f t="shared" si="21"/>
        <v>SECTION C</v>
      </c>
      <c r="H482" t="str">
        <f t="shared" si="22"/>
        <v>Fabrication de produits en caoutchouc et en plastique</v>
      </c>
      <c r="I482" t="str">
        <f t="shared" si="23"/>
        <v>Fabrication de produits en caoutchouc</v>
      </c>
      <c r="J482" t="s">
        <v>2818</v>
      </c>
      <c r="L482" t="s">
        <v>173</v>
      </c>
      <c r="M482" t="s">
        <v>6416</v>
      </c>
      <c r="N482" t="s">
        <v>37765</v>
      </c>
      <c r="O482" s="76" t="s">
        <v>4366</v>
      </c>
      <c r="P482" s="82">
        <v>88</v>
      </c>
      <c r="Q482" s="82" t="s">
        <v>87876</v>
      </c>
      <c r="R482"/>
    </row>
    <row r="483" spans="1:18" x14ac:dyDescent="0.25">
      <c r="A483" s="8"/>
      <c r="B483" s="8">
        <v>482</v>
      </c>
      <c r="C483" s="8" t="s">
        <v>929</v>
      </c>
      <c r="D483" s="9" t="s">
        <v>930</v>
      </c>
      <c r="E483" s="9" t="s">
        <v>930</v>
      </c>
      <c r="F483" s="9" t="s">
        <v>930</v>
      </c>
      <c r="G483" t="str">
        <f t="shared" si="21"/>
        <v>SECTION C</v>
      </c>
      <c r="H483" t="str">
        <f t="shared" si="22"/>
        <v>Fabrication de produits en caoutchouc et en plastique</v>
      </c>
      <c r="I483" t="str">
        <f t="shared" si="23"/>
        <v>Fabrication  de produits en plastique</v>
      </c>
      <c r="J483" t="s">
        <v>2821</v>
      </c>
      <c r="L483" t="s">
        <v>173</v>
      </c>
      <c r="M483" t="s">
        <v>11034</v>
      </c>
      <c r="N483" t="s">
        <v>37766</v>
      </c>
      <c r="O483" s="76" t="s">
        <v>4356</v>
      </c>
      <c r="P483" s="82">
        <v>1154</v>
      </c>
      <c r="Q483" s="82" t="s">
        <v>87877</v>
      </c>
      <c r="R483"/>
    </row>
    <row r="484" spans="1:18" ht="25.5" x14ac:dyDescent="0.25">
      <c r="A484" s="14"/>
      <c r="B484" s="14">
        <v>483</v>
      </c>
      <c r="C484" s="14" t="s">
        <v>931</v>
      </c>
      <c r="D484" s="15" t="s">
        <v>932</v>
      </c>
      <c r="E484" s="15" t="s">
        <v>933</v>
      </c>
      <c r="F484" s="15" t="s">
        <v>934</v>
      </c>
      <c r="G484" t="str">
        <f t="shared" si="21"/>
        <v>SECTION C</v>
      </c>
      <c r="H484" t="str">
        <f t="shared" si="22"/>
        <v>Fabrication de produits en caoutchouc et en plastique</v>
      </c>
      <c r="I484" t="str">
        <f t="shared" si="23"/>
        <v>Fabrication  de produits en plastique</v>
      </c>
      <c r="J484" t="s">
        <v>2828</v>
      </c>
      <c r="L484" t="s">
        <v>173</v>
      </c>
      <c r="M484" t="s">
        <v>11035</v>
      </c>
      <c r="N484" t="s">
        <v>37767</v>
      </c>
      <c r="O484" s="76" t="s">
        <v>4366</v>
      </c>
      <c r="P484" s="82">
        <v>213</v>
      </c>
      <c r="Q484" s="82" t="s">
        <v>87878</v>
      </c>
      <c r="R484"/>
    </row>
    <row r="485" spans="1:18" ht="25.5" x14ac:dyDescent="0.25">
      <c r="A485" s="6" t="s">
        <v>935</v>
      </c>
      <c r="B485" s="6">
        <v>484</v>
      </c>
      <c r="C485" s="6" t="s">
        <v>936</v>
      </c>
      <c r="D485" s="7" t="s">
        <v>932</v>
      </c>
      <c r="E485" s="7" t="s">
        <v>933</v>
      </c>
      <c r="F485" s="7" t="s">
        <v>934</v>
      </c>
      <c r="G485" t="str">
        <f t="shared" si="21"/>
        <v>SECTION C</v>
      </c>
      <c r="H485" t="str">
        <f t="shared" si="22"/>
        <v>Fabrication de produits en caoutchouc et en plastique</v>
      </c>
      <c r="I485" t="str">
        <f t="shared" si="23"/>
        <v>Fabrication  de produits en plastique</v>
      </c>
      <c r="J485" t="s">
        <v>2831</v>
      </c>
      <c r="L485" t="s">
        <v>173</v>
      </c>
      <c r="M485" t="s">
        <v>23819</v>
      </c>
      <c r="N485" t="s">
        <v>37768</v>
      </c>
      <c r="O485" s="76" t="s">
        <v>4366</v>
      </c>
      <c r="P485" s="82">
        <v>106</v>
      </c>
      <c r="Q485" s="82" t="s">
        <v>87879</v>
      </c>
      <c r="R485"/>
    </row>
    <row r="486" spans="1:18" x14ac:dyDescent="0.25">
      <c r="A486" s="14"/>
      <c r="B486" s="14">
        <v>485</v>
      </c>
      <c r="C486" s="14" t="s">
        <v>937</v>
      </c>
      <c r="D486" s="15" t="s">
        <v>938</v>
      </c>
      <c r="E486" s="15" t="s">
        <v>938</v>
      </c>
      <c r="F486" s="15" t="s">
        <v>939</v>
      </c>
      <c r="G486" t="str">
        <f t="shared" si="21"/>
        <v>SECTION C</v>
      </c>
      <c r="H486" t="str">
        <f t="shared" si="22"/>
        <v>Fabrication de produits en caoutchouc et en plastique</v>
      </c>
      <c r="I486" t="str">
        <f t="shared" si="23"/>
        <v>Fabrication  de produits en plastique</v>
      </c>
      <c r="J486" t="s">
        <v>2845</v>
      </c>
      <c r="L486" t="s">
        <v>173</v>
      </c>
      <c r="M486" t="s">
        <v>6417</v>
      </c>
      <c r="N486" t="s">
        <v>37769</v>
      </c>
      <c r="O486" s="76" t="s">
        <v>4356</v>
      </c>
      <c r="P486" s="82">
        <v>1290</v>
      </c>
      <c r="Q486" s="82" t="s">
        <v>87880</v>
      </c>
      <c r="R486"/>
    </row>
    <row r="487" spans="1:18" x14ac:dyDescent="0.25">
      <c r="A487" s="6" t="s">
        <v>940</v>
      </c>
      <c r="B487" s="6">
        <v>486</v>
      </c>
      <c r="C487" s="6" t="s">
        <v>941</v>
      </c>
      <c r="D487" s="7" t="s">
        <v>938</v>
      </c>
      <c r="E487" s="7" t="s">
        <v>938</v>
      </c>
      <c r="F487" s="7" t="s">
        <v>939</v>
      </c>
      <c r="G487" t="str">
        <f t="shared" si="21"/>
        <v>SECTION C</v>
      </c>
      <c r="H487" t="str">
        <f t="shared" si="22"/>
        <v>Fabrication de produits en caoutchouc et en plastique</v>
      </c>
      <c r="I487" t="str">
        <f t="shared" si="23"/>
        <v>Fabrication  de produits en plastique</v>
      </c>
      <c r="J487" t="s">
        <v>2851</v>
      </c>
      <c r="L487" t="s">
        <v>173</v>
      </c>
      <c r="M487" t="s">
        <v>32736</v>
      </c>
      <c r="N487" t="s">
        <v>37770</v>
      </c>
      <c r="O487" s="76" t="s">
        <v>4374</v>
      </c>
      <c r="P487" s="82">
        <v>447</v>
      </c>
      <c r="Q487" s="82" t="s">
        <v>87881</v>
      </c>
      <c r="R487"/>
    </row>
    <row r="488" spans="1:18" x14ac:dyDescent="0.25">
      <c r="A488" s="14"/>
      <c r="B488" s="14">
        <v>487</v>
      </c>
      <c r="C488" s="14" t="s">
        <v>942</v>
      </c>
      <c r="D488" s="15" t="s">
        <v>943</v>
      </c>
      <c r="E488" s="15" t="s">
        <v>944</v>
      </c>
      <c r="F488" s="15" t="s">
        <v>945</v>
      </c>
      <c r="G488" t="str">
        <f t="shared" si="21"/>
        <v>SECTION C</v>
      </c>
      <c r="H488" t="str">
        <f t="shared" si="22"/>
        <v>Fabrication de produits en caoutchouc et en plastique</v>
      </c>
      <c r="I488" t="str">
        <f t="shared" si="23"/>
        <v>Fabrication  de produits en plastique</v>
      </c>
      <c r="J488" t="s">
        <v>2859</v>
      </c>
      <c r="L488" t="s">
        <v>173</v>
      </c>
      <c r="M488" t="s">
        <v>13155</v>
      </c>
      <c r="N488" t="s">
        <v>37771</v>
      </c>
      <c r="O488" s="76" t="s">
        <v>4374</v>
      </c>
      <c r="P488" s="82">
        <v>5664</v>
      </c>
      <c r="Q488" s="82" t="s">
        <v>87882</v>
      </c>
      <c r="R488"/>
    </row>
    <row r="489" spans="1:18" ht="25.5" x14ac:dyDescent="0.25">
      <c r="A489" s="6" t="s">
        <v>946</v>
      </c>
      <c r="B489" s="6">
        <v>488</v>
      </c>
      <c r="C489" s="6" t="s">
        <v>947</v>
      </c>
      <c r="D489" s="7" t="s">
        <v>943</v>
      </c>
      <c r="E489" s="7" t="s">
        <v>944</v>
      </c>
      <c r="F489" s="7" t="s">
        <v>945</v>
      </c>
      <c r="G489" t="str">
        <f t="shared" si="21"/>
        <v>SECTION C</v>
      </c>
      <c r="H489" t="str">
        <f t="shared" si="22"/>
        <v>Fabrication de produits en caoutchouc et en plastique</v>
      </c>
      <c r="I489" t="str">
        <f t="shared" si="23"/>
        <v>Fabrication  de produits en plastique</v>
      </c>
      <c r="J489" t="s">
        <v>2863</v>
      </c>
      <c r="L489" t="s">
        <v>173</v>
      </c>
      <c r="M489" t="s">
        <v>11037</v>
      </c>
      <c r="N489" t="s">
        <v>37772</v>
      </c>
      <c r="O489" s="76" t="s">
        <v>4366</v>
      </c>
      <c r="P489" s="82">
        <v>201</v>
      </c>
      <c r="Q489" s="82" t="s">
        <v>87883</v>
      </c>
      <c r="R489"/>
    </row>
    <row r="490" spans="1:18" x14ac:dyDescent="0.25">
      <c r="A490" s="14"/>
      <c r="B490" s="14">
        <v>489</v>
      </c>
      <c r="C490" s="14" t="s">
        <v>948</v>
      </c>
      <c r="D490" s="15" t="s">
        <v>949</v>
      </c>
      <c r="E490" s="15" t="s">
        <v>949</v>
      </c>
      <c r="F490" s="15" t="s">
        <v>950</v>
      </c>
      <c r="G490" t="str">
        <f t="shared" si="21"/>
        <v>SECTION C</v>
      </c>
      <c r="H490" t="str">
        <f t="shared" si="22"/>
        <v>Fabrication de produits en caoutchouc et en plastique</v>
      </c>
      <c r="I490" t="str">
        <f t="shared" si="23"/>
        <v>Fabrication  de produits en plastique</v>
      </c>
      <c r="J490" t="s">
        <v>2868</v>
      </c>
      <c r="L490" t="s">
        <v>173</v>
      </c>
      <c r="M490" t="s">
        <v>18083</v>
      </c>
      <c r="N490" t="s">
        <v>37773</v>
      </c>
      <c r="O490" s="76" t="s">
        <v>4366</v>
      </c>
      <c r="P490" s="82">
        <v>259</v>
      </c>
      <c r="Q490" s="82" t="s">
        <v>87884</v>
      </c>
      <c r="R490"/>
    </row>
    <row r="491" spans="1:18" x14ac:dyDescent="0.25">
      <c r="A491" s="6" t="s">
        <v>951</v>
      </c>
      <c r="B491" s="6">
        <v>490</v>
      </c>
      <c r="C491" s="6" t="s">
        <v>952</v>
      </c>
      <c r="D491" s="7" t="s">
        <v>953</v>
      </c>
      <c r="E491" s="7" t="s">
        <v>953</v>
      </c>
      <c r="F491" s="7" t="s">
        <v>954</v>
      </c>
      <c r="G491" t="str">
        <f t="shared" si="21"/>
        <v>SECTION C</v>
      </c>
      <c r="H491" t="str">
        <f t="shared" si="22"/>
        <v>Fabrication de produits en caoutchouc et en plastique</v>
      </c>
      <c r="I491" t="str">
        <f t="shared" si="23"/>
        <v>Fabrication  de produits en plastique</v>
      </c>
      <c r="J491" t="s">
        <v>2872</v>
      </c>
      <c r="L491" t="s">
        <v>173</v>
      </c>
      <c r="M491" t="s">
        <v>13157</v>
      </c>
      <c r="N491" t="s">
        <v>37774</v>
      </c>
      <c r="O491" s="76" t="s">
        <v>4356</v>
      </c>
      <c r="P491" s="82">
        <v>375</v>
      </c>
      <c r="Q491" s="82" t="s">
        <v>87885</v>
      </c>
      <c r="R491"/>
    </row>
    <row r="492" spans="1:18" ht="25.5" x14ac:dyDescent="0.25">
      <c r="A492" s="6" t="s">
        <v>955</v>
      </c>
      <c r="B492" s="6">
        <v>491</v>
      </c>
      <c r="C492" s="6" t="s">
        <v>956</v>
      </c>
      <c r="D492" s="26" t="s">
        <v>957</v>
      </c>
      <c r="E492" s="26" t="s">
        <v>958</v>
      </c>
      <c r="F492" s="26" t="s">
        <v>959</v>
      </c>
      <c r="G492" t="str">
        <f t="shared" si="21"/>
        <v>SECTION C</v>
      </c>
      <c r="H492" t="str">
        <f t="shared" si="22"/>
        <v>Fabrication de produits en caoutchouc et en plastique</v>
      </c>
      <c r="I492" t="str">
        <f t="shared" si="23"/>
        <v>Fabrication  de produits en plastique</v>
      </c>
      <c r="J492" t="s">
        <v>2876</v>
      </c>
      <c r="L492" t="s">
        <v>173</v>
      </c>
      <c r="M492" t="s">
        <v>11039</v>
      </c>
      <c r="N492" t="s">
        <v>37775</v>
      </c>
      <c r="O492" s="76" t="s">
        <v>4366</v>
      </c>
      <c r="P492" s="82">
        <v>236</v>
      </c>
      <c r="Q492" s="82" t="s">
        <v>87886</v>
      </c>
      <c r="R492"/>
    </row>
    <row r="493" spans="1:18" x14ac:dyDescent="0.25">
      <c r="A493" s="10"/>
      <c r="B493" s="10">
        <v>492</v>
      </c>
      <c r="C493" s="10"/>
      <c r="D493" s="11"/>
      <c r="E493" s="11"/>
      <c r="F493" s="11"/>
      <c r="G493" t="str">
        <f t="shared" si="21"/>
        <v>SECTION C</v>
      </c>
      <c r="H493" t="str">
        <f t="shared" si="22"/>
        <v>Fabrication de produits en caoutchouc et en plastique</v>
      </c>
      <c r="I493" t="str">
        <f t="shared" si="23"/>
        <v>Fabrication  de produits en plastique</v>
      </c>
      <c r="J493" t="s">
        <v>2884</v>
      </c>
      <c r="L493" t="s">
        <v>173</v>
      </c>
      <c r="M493" t="s">
        <v>11041</v>
      </c>
      <c r="N493" t="s">
        <v>37776</v>
      </c>
      <c r="O493" s="76" t="s">
        <v>4366</v>
      </c>
      <c r="P493" s="82">
        <v>137</v>
      </c>
      <c r="Q493" s="82" t="s">
        <v>87887</v>
      </c>
      <c r="R493"/>
    </row>
    <row r="494" spans="1:18" ht="30" x14ac:dyDescent="0.25">
      <c r="A494" s="12"/>
      <c r="B494" s="12">
        <v>493</v>
      </c>
      <c r="C494" s="12" t="s">
        <v>960</v>
      </c>
      <c r="D494" s="13" t="s">
        <v>961</v>
      </c>
      <c r="E494" s="13" t="s">
        <v>961</v>
      </c>
      <c r="F494" s="13" t="s">
        <v>962</v>
      </c>
      <c r="G494" t="str">
        <f t="shared" si="21"/>
        <v>SECTION C</v>
      </c>
      <c r="H494" t="str">
        <f t="shared" si="22"/>
        <v>Fabrication d'autres produits minéraux non métalliques</v>
      </c>
      <c r="I494" t="str">
        <f t="shared" si="23"/>
        <v>Fabrication  de produits en plastique</v>
      </c>
      <c r="J494" t="s">
        <v>2887</v>
      </c>
      <c r="L494" t="s">
        <v>173</v>
      </c>
      <c r="M494" t="s">
        <v>11043</v>
      </c>
      <c r="N494" t="s">
        <v>37777</v>
      </c>
      <c r="O494" s="76" t="s">
        <v>4366</v>
      </c>
      <c r="P494" s="82">
        <v>193</v>
      </c>
      <c r="Q494" s="82" t="s">
        <v>87888</v>
      </c>
      <c r="R494"/>
    </row>
    <row r="495" spans="1:18" x14ac:dyDescent="0.25">
      <c r="A495" s="10"/>
      <c r="B495" s="10">
        <v>494</v>
      </c>
      <c r="C495" s="10"/>
      <c r="D495" s="11"/>
      <c r="E495" s="11"/>
      <c r="F495" s="11"/>
      <c r="G495" t="str">
        <f t="shared" si="21"/>
        <v>SECTION C</v>
      </c>
      <c r="H495" t="str">
        <f t="shared" si="22"/>
        <v>Fabrication d'autres produits minéraux non métalliques</v>
      </c>
      <c r="I495" t="str">
        <f t="shared" si="23"/>
        <v>Fabrication  de produits en plastique</v>
      </c>
      <c r="J495" t="s">
        <v>2890</v>
      </c>
      <c r="L495" t="s">
        <v>173</v>
      </c>
      <c r="M495" t="s">
        <v>13159</v>
      </c>
      <c r="N495" t="s">
        <v>37778</v>
      </c>
      <c r="O495" s="76" t="s">
        <v>4366</v>
      </c>
      <c r="P495" s="82">
        <v>187</v>
      </c>
      <c r="Q495" s="82" t="s">
        <v>87889</v>
      </c>
      <c r="R495"/>
    </row>
    <row r="496" spans="1:18" x14ac:dyDescent="0.25">
      <c r="A496" s="8"/>
      <c r="B496" s="8">
        <v>495</v>
      </c>
      <c r="C496" s="8" t="s">
        <v>963</v>
      </c>
      <c r="D496" s="9" t="s">
        <v>964</v>
      </c>
      <c r="E496" s="9" t="s">
        <v>964</v>
      </c>
      <c r="F496" s="9" t="s">
        <v>965</v>
      </c>
      <c r="G496" t="str">
        <f t="shared" si="21"/>
        <v>SECTION C</v>
      </c>
      <c r="H496" t="str">
        <f t="shared" si="22"/>
        <v>Fabrication d'autres produits minéraux non métalliques</v>
      </c>
      <c r="I496" t="str">
        <f t="shared" si="23"/>
        <v>Fabrication de verre et d'articles en verre</v>
      </c>
      <c r="J496" t="s">
        <v>2895</v>
      </c>
      <c r="L496" t="s">
        <v>173</v>
      </c>
      <c r="M496" t="s">
        <v>6418</v>
      </c>
      <c r="N496" t="s">
        <v>37779</v>
      </c>
      <c r="O496" s="76" t="s">
        <v>4356</v>
      </c>
      <c r="P496" s="82">
        <v>1324</v>
      </c>
      <c r="Q496" s="82" t="s">
        <v>87890</v>
      </c>
      <c r="R496"/>
    </row>
    <row r="497" spans="1:18" x14ac:dyDescent="0.25">
      <c r="A497" s="14"/>
      <c r="B497" s="14">
        <v>496</v>
      </c>
      <c r="C497" s="14" t="s">
        <v>966</v>
      </c>
      <c r="D497" s="15" t="s">
        <v>967</v>
      </c>
      <c r="E497" s="15" t="s">
        <v>967</v>
      </c>
      <c r="F497" s="15" t="s">
        <v>967</v>
      </c>
      <c r="G497" t="str">
        <f t="shared" si="21"/>
        <v>SECTION C</v>
      </c>
      <c r="H497" t="str">
        <f t="shared" si="22"/>
        <v>Fabrication d'autres produits minéraux non métalliques</v>
      </c>
      <c r="I497" t="str">
        <f t="shared" si="23"/>
        <v>Fabrication de verre et d'articles en verre</v>
      </c>
      <c r="J497" t="s">
        <v>2900</v>
      </c>
      <c r="L497" t="s">
        <v>173</v>
      </c>
      <c r="M497" t="s">
        <v>32737</v>
      </c>
      <c r="N497" t="s">
        <v>37780</v>
      </c>
      <c r="O497" s="76" t="s">
        <v>4366</v>
      </c>
      <c r="P497" s="82">
        <v>102</v>
      </c>
      <c r="Q497" s="82" t="s">
        <v>87891</v>
      </c>
      <c r="R497"/>
    </row>
    <row r="498" spans="1:18" x14ac:dyDescent="0.25">
      <c r="A498" s="6" t="s">
        <v>968</v>
      </c>
      <c r="B498" s="6">
        <v>497</v>
      </c>
      <c r="C498" s="6" t="s">
        <v>969</v>
      </c>
      <c r="D498" s="7" t="s">
        <v>967</v>
      </c>
      <c r="E498" s="7" t="s">
        <v>967</v>
      </c>
      <c r="F498" s="7" t="s">
        <v>967</v>
      </c>
      <c r="G498" t="str">
        <f t="shared" si="21"/>
        <v>SECTION C</v>
      </c>
      <c r="H498" t="str">
        <f t="shared" si="22"/>
        <v>Fabrication d'autres produits minéraux non métalliques</v>
      </c>
      <c r="I498" t="str">
        <f t="shared" si="23"/>
        <v>Fabrication de verre et d'articles en verre</v>
      </c>
      <c r="J498" t="s">
        <v>2908</v>
      </c>
      <c r="L498" t="s">
        <v>173</v>
      </c>
      <c r="M498" t="s">
        <v>6419</v>
      </c>
      <c r="N498" t="s">
        <v>37781</v>
      </c>
      <c r="O498" s="76" t="s">
        <v>4366</v>
      </c>
      <c r="P498" s="82">
        <v>202</v>
      </c>
      <c r="Q498" s="82" t="s">
        <v>87892</v>
      </c>
      <c r="R498"/>
    </row>
    <row r="499" spans="1:18" x14ac:dyDescent="0.25">
      <c r="A499" s="14"/>
      <c r="B499" s="14">
        <v>498</v>
      </c>
      <c r="C499" s="14" t="s">
        <v>970</v>
      </c>
      <c r="D499" s="15" t="s">
        <v>971</v>
      </c>
      <c r="E499" s="15" t="s">
        <v>971</v>
      </c>
      <c r="F499" s="15" t="s">
        <v>972</v>
      </c>
      <c r="G499" t="str">
        <f t="shared" si="21"/>
        <v>SECTION C</v>
      </c>
      <c r="H499" t="str">
        <f t="shared" si="22"/>
        <v>Fabrication d'autres produits minéraux non métalliques</v>
      </c>
      <c r="I499" t="str">
        <f t="shared" si="23"/>
        <v>Fabrication de verre et d'articles en verre</v>
      </c>
      <c r="J499" t="s">
        <v>2913</v>
      </c>
      <c r="L499" t="s">
        <v>173</v>
      </c>
      <c r="M499" t="s">
        <v>11044</v>
      </c>
      <c r="N499" t="s">
        <v>37782</v>
      </c>
      <c r="O499" s="76" t="s">
        <v>4356</v>
      </c>
      <c r="P499" s="82">
        <v>822</v>
      </c>
      <c r="Q499" s="82" t="s">
        <v>87893</v>
      </c>
      <c r="R499"/>
    </row>
    <row r="500" spans="1:18" x14ac:dyDescent="0.25">
      <c r="A500" s="6" t="s">
        <v>973</v>
      </c>
      <c r="B500" s="6">
        <v>499</v>
      </c>
      <c r="C500" s="6" t="s">
        <v>974</v>
      </c>
      <c r="D500" s="7" t="s">
        <v>971</v>
      </c>
      <c r="E500" s="7" t="s">
        <v>971</v>
      </c>
      <c r="F500" s="7" t="s">
        <v>972</v>
      </c>
      <c r="G500" t="str">
        <f t="shared" si="21"/>
        <v>SECTION C</v>
      </c>
      <c r="H500" t="str">
        <f t="shared" si="22"/>
        <v>Fabrication d'autres produits minéraux non métalliques</v>
      </c>
      <c r="I500" t="str">
        <f t="shared" si="23"/>
        <v>Fabrication de verre et d'articles en verre</v>
      </c>
      <c r="J500" t="s">
        <v>2918</v>
      </c>
      <c r="L500" t="s">
        <v>173</v>
      </c>
      <c r="M500" t="s">
        <v>11046</v>
      </c>
      <c r="N500" t="s">
        <v>37783</v>
      </c>
      <c r="O500" s="76" t="s">
        <v>4366</v>
      </c>
      <c r="P500" s="82">
        <v>103</v>
      </c>
      <c r="Q500" s="82" t="s">
        <v>87894</v>
      </c>
      <c r="R500"/>
    </row>
    <row r="501" spans="1:18" x14ac:dyDescent="0.25">
      <c r="A501" s="14"/>
      <c r="B501" s="14">
        <v>500</v>
      </c>
      <c r="C501" s="14" t="s">
        <v>975</v>
      </c>
      <c r="D501" s="15" t="s">
        <v>976</v>
      </c>
      <c r="E501" s="15" t="s">
        <v>976</v>
      </c>
      <c r="F501" s="15" t="s">
        <v>976</v>
      </c>
      <c r="G501" t="str">
        <f t="shared" si="21"/>
        <v>SECTION C</v>
      </c>
      <c r="H501" t="str">
        <f t="shared" si="22"/>
        <v>Fabrication d'autres produits minéraux non métalliques</v>
      </c>
      <c r="I501" t="str">
        <f t="shared" si="23"/>
        <v>Fabrication de verre et d'articles en verre</v>
      </c>
      <c r="J501" t="s">
        <v>2924</v>
      </c>
      <c r="L501" t="s">
        <v>173</v>
      </c>
      <c r="M501" t="s">
        <v>32738</v>
      </c>
      <c r="N501" t="s">
        <v>37784</v>
      </c>
      <c r="O501" s="76" t="s">
        <v>4356</v>
      </c>
      <c r="P501" s="82">
        <v>158</v>
      </c>
      <c r="Q501" s="82" t="s">
        <v>87895</v>
      </c>
      <c r="R501"/>
    </row>
    <row r="502" spans="1:18" x14ac:dyDescent="0.25">
      <c r="A502" s="6" t="s">
        <v>977</v>
      </c>
      <c r="B502" s="6">
        <v>501</v>
      </c>
      <c r="C502" s="6" t="s">
        <v>978</v>
      </c>
      <c r="D502" s="7" t="s">
        <v>976</v>
      </c>
      <c r="E502" s="7" t="s">
        <v>976</v>
      </c>
      <c r="F502" s="7" t="s">
        <v>976</v>
      </c>
      <c r="G502" t="str">
        <f t="shared" si="21"/>
        <v>SECTION C</v>
      </c>
      <c r="H502" t="str">
        <f t="shared" si="22"/>
        <v>Fabrication d'autres produits minéraux non métalliques</v>
      </c>
      <c r="I502" t="str">
        <f t="shared" si="23"/>
        <v>Fabrication de verre et d'articles en verre</v>
      </c>
      <c r="J502" t="s">
        <v>2931</v>
      </c>
      <c r="L502" t="s">
        <v>173</v>
      </c>
      <c r="M502" t="s">
        <v>13162</v>
      </c>
      <c r="N502" t="s">
        <v>37785</v>
      </c>
      <c r="O502" s="76" t="s">
        <v>4356</v>
      </c>
      <c r="P502" s="82">
        <v>2213</v>
      </c>
      <c r="Q502" s="82" t="s">
        <v>87897</v>
      </c>
      <c r="R502"/>
    </row>
    <row r="503" spans="1:18" x14ac:dyDescent="0.25">
      <c r="A503" s="14"/>
      <c r="B503" s="14">
        <v>502</v>
      </c>
      <c r="C503" s="14" t="s">
        <v>979</v>
      </c>
      <c r="D503" s="15" t="s">
        <v>980</v>
      </c>
      <c r="E503" s="15" t="s">
        <v>980</v>
      </c>
      <c r="F503" s="15" t="s">
        <v>980</v>
      </c>
      <c r="G503" t="str">
        <f t="shared" si="21"/>
        <v>SECTION C</v>
      </c>
      <c r="H503" t="str">
        <f t="shared" si="22"/>
        <v>Fabrication d'autres produits minéraux non métalliques</v>
      </c>
      <c r="I503" t="str">
        <f t="shared" si="23"/>
        <v>Fabrication de verre et d'articles en verre</v>
      </c>
      <c r="J503" t="s">
        <v>2938</v>
      </c>
      <c r="L503" t="s">
        <v>173</v>
      </c>
      <c r="M503" t="s">
        <v>32739</v>
      </c>
      <c r="N503" t="s">
        <v>37786</v>
      </c>
      <c r="O503" s="76" t="s">
        <v>4356</v>
      </c>
      <c r="P503" s="82">
        <v>708</v>
      </c>
      <c r="Q503" s="82" t="s">
        <v>87898</v>
      </c>
      <c r="R503"/>
    </row>
    <row r="504" spans="1:18" x14ac:dyDescent="0.25">
      <c r="A504" s="6" t="s">
        <v>981</v>
      </c>
      <c r="B504" s="6">
        <v>503</v>
      </c>
      <c r="C504" s="6" t="s">
        <v>982</v>
      </c>
      <c r="D504" s="7" t="s">
        <v>980</v>
      </c>
      <c r="E504" s="7" t="s">
        <v>980</v>
      </c>
      <c r="F504" s="7" t="s">
        <v>980</v>
      </c>
      <c r="G504" t="str">
        <f t="shared" si="21"/>
        <v>SECTION C</v>
      </c>
      <c r="H504" t="str">
        <f t="shared" si="22"/>
        <v>Fabrication d'autres produits minéraux non métalliques</v>
      </c>
      <c r="I504" t="str">
        <f t="shared" si="23"/>
        <v>Fabrication de verre et d'articles en verre</v>
      </c>
      <c r="J504" t="s">
        <v>2942</v>
      </c>
      <c r="L504" t="s">
        <v>173</v>
      </c>
      <c r="M504" t="s">
        <v>11048</v>
      </c>
      <c r="N504" t="s">
        <v>37787</v>
      </c>
      <c r="O504" s="76" t="s">
        <v>4356</v>
      </c>
      <c r="P504" s="82">
        <v>565</v>
      </c>
      <c r="Q504" s="82" t="s">
        <v>87899</v>
      </c>
      <c r="R504"/>
    </row>
    <row r="505" spans="1:18" ht="25.5" x14ac:dyDescent="0.25">
      <c r="A505" s="14"/>
      <c r="B505" s="14">
        <v>504</v>
      </c>
      <c r="C505" s="14" t="s">
        <v>983</v>
      </c>
      <c r="D505" s="15" t="s">
        <v>984</v>
      </c>
      <c r="E505" s="15" t="s">
        <v>985</v>
      </c>
      <c r="F505" s="15" t="s">
        <v>986</v>
      </c>
      <c r="G505" t="str">
        <f t="shared" si="21"/>
        <v>SECTION C</v>
      </c>
      <c r="H505" t="str">
        <f t="shared" si="22"/>
        <v>Fabrication d'autres produits minéraux non métalliques</v>
      </c>
      <c r="I505" t="str">
        <f t="shared" si="23"/>
        <v>Fabrication de verre et d'articles en verre</v>
      </c>
      <c r="J505" t="s">
        <v>2950</v>
      </c>
      <c r="L505" t="s">
        <v>173</v>
      </c>
      <c r="M505" t="s">
        <v>11050</v>
      </c>
      <c r="N505" t="s">
        <v>37788</v>
      </c>
      <c r="O505" s="76" t="s">
        <v>4374</v>
      </c>
      <c r="P505" s="82">
        <v>1529</v>
      </c>
      <c r="Q505" s="82" t="s">
        <v>87900</v>
      </c>
      <c r="R505"/>
    </row>
    <row r="506" spans="1:18" ht="25.5" x14ac:dyDescent="0.25">
      <c r="A506" s="6" t="s">
        <v>987</v>
      </c>
      <c r="B506" s="6">
        <v>505</v>
      </c>
      <c r="C506" s="6" t="s">
        <v>988</v>
      </c>
      <c r="D506" s="7" t="s">
        <v>984</v>
      </c>
      <c r="E506" s="7" t="s">
        <v>985</v>
      </c>
      <c r="F506" s="7" t="s">
        <v>986</v>
      </c>
      <c r="G506" t="str">
        <f t="shared" si="21"/>
        <v>SECTION C</v>
      </c>
      <c r="H506" t="str">
        <f t="shared" si="22"/>
        <v>Fabrication d'autres produits minéraux non métalliques</v>
      </c>
      <c r="I506" t="str">
        <f t="shared" si="23"/>
        <v>Fabrication de verre et d'articles en verre</v>
      </c>
      <c r="J506" t="s">
        <v>2953</v>
      </c>
      <c r="L506" t="s">
        <v>173</v>
      </c>
      <c r="M506" t="s">
        <v>11052</v>
      </c>
      <c r="N506" t="s">
        <v>37789</v>
      </c>
      <c r="O506" s="76" t="s">
        <v>4366</v>
      </c>
      <c r="P506" s="82">
        <v>67</v>
      </c>
      <c r="Q506" s="82" t="s">
        <v>87903</v>
      </c>
      <c r="R506"/>
    </row>
    <row r="507" spans="1:18" x14ac:dyDescent="0.25">
      <c r="A507" s="10"/>
      <c r="B507" s="10">
        <v>506</v>
      </c>
      <c r="C507" s="10"/>
      <c r="D507" s="11"/>
      <c r="E507" s="11"/>
      <c r="F507" s="11"/>
      <c r="G507" t="str">
        <f t="shared" si="21"/>
        <v>SECTION C</v>
      </c>
      <c r="H507" t="str">
        <f t="shared" si="22"/>
        <v>Fabrication d'autres produits minéraux non métalliques</v>
      </c>
      <c r="I507" t="str">
        <f t="shared" si="23"/>
        <v>Fabrication de verre et d'articles en verre</v>
      </c>
      <c r="J507" t="s">
        <v>2961</v>
      </c>
      <c r="L507" t="s">
        <v>173</v>
      </c>
      <c r="M507" t="s">
        <v>6421</v>
      </c>
      <c r="N507" t="s">
        <v>37790</v>
      </c>
      <c r="O507" s="76" t="s">
        <v>4356</v>
      </c>
      <c r="P507" s="82">
        <v>121</v>
      </c>
      <c r="Q507" s="82" t="s">
        <v>87904</v>
      </c>
      <c r="R507"/>
    </row>
    <row r="508" spans="1:18" x14ac:dyDescent="0.25">
      <c r="A508" s="8"/>
      <c r="B508" s="8">
        <v>507</v>
      </c>
      <c r="C508" s="8" t="s">
        <v>989</v>
      </c>
      <c r="D508" s="9" t="s">
        <v>990</v>
      </c>
      <c r="E508" s="9" t="s">
        <v>990</v>
      </c>
      <c r="F508" s="9" t="s">
        <v>990</v>
      </c>
      <c r="G508" t="str">
        <f t="shared" si="21"/>
        <v>SECTION C</v>
      </c>
      <c r="H508" t="str">
        <f t="shared" si="22"/>
        <v>Fabrication d'autres produits minéraux non métalliques</v>
      </c>
      <c r="I508" t="str">
        <f t="shared" si="23"/>
        <v>Fabrication de produits réfractaires</v>
      </c>
      <c r="J508" t="s">
        <v>2966</v>
      </c>
      <c r="L508" t="s">
        <v>173</v>
      </c>
      <c r="M508" t="s">
        <v>13164</v>
      </c>
      <c r="N508" t="s">
        <v>37791</v>
      </c>
      <c r="O508" s="76" t="s">
        <v>4366</v>
      </c>
      <c r="P508" s="82">
        <v>203</v>
      </c>
      <c r="Q508" s="82" t="s">
        <v>87901</v>
      </c>
      <c r="R508"/>
    </row>
    <row r="509" spans="1:18" x14ac:dyDescent="0.25">
      <c r="A509" s="14"/>
      <c r="B509" s="14">
        <v>508</v>
      </c>
      <c r="C509" s="14" t="s">
        <v>991</v>
      </c>
      <c r="D509" s="15" t="s">
        <v>990</v>
      </c>
      <c r="E509" s="15" t="s">
        <v>990</v>
      </c>
      <c r="F509" s="15" t="s">
        <v>990</v>
      </c>
      <c r="G509" t="str">
        <f t="shared" si="21"/>
        <v>SECTION C</v>
      </c>
      <c r="H509" t="str">
        <f t="shared" si="22"/>
        <v>Fabrication d'autres produits minéraux non métalliques</v>
      </c>
      <c r="I509" t="str">
        <f t="shared" si="23"/>
        <v>Fabrication de produits réfractaires</v>
      </c>
      <c r="J509" t="s">
        <v>2971</v>
      </c>
      <c r="L509" t="s">
        <v>173</v>
      </c>
      <c r="M509" t="s">
        <v>6420</v>
      </c>
      <c r="N509" t="s">
        <v>37792</v>
      </c>
      <c r="O509" s="76" t="s">
        <v>4366</v>
      </c>
      <c r="P509" s="82">
        <v>146</v>
      </c>
      <c r="Q509" s="82" t="s">
        <v>87902</v>
      </c>
      <c r="R509"/>
    </row>
    <row r="510" spans="1:18" x14ac:dyDescent="0.25">
      <c r="A510" s="6" t="s">
        <v>992</v>
      </c>
      <c r="B510" s="6">
        <v>509</v>
      </c>
      <c r="C510" s="6" t="s">
        <v>993</v>
      </c>
      <c r="D510" s="7" t="s">
        <v>990</v>
      </c>
      <c r="E510" s="7" t="s">
        <v>990</v>
      </c>
      <c r="F510" s="7" t="s">
        <v>990</v>
      </c>
      <c r="G510" t="str">
        <f t="shared" si="21"/>
        <v>SECTION C</v>
      </c>
      <c r="H510" t="str">
        <f t="shared" si="22"/>
        <v>Fabrication d'autres produits minéraux non métalliques</v>
      </c>
      <c r="I510" t="str">
        <f t="shared" si="23"/>
        <v>Fabrication de produits réfractaires</v>
      </c>
      <c r="J510" t="s">
        <v>2975</v>
      </c>
      <c r="L510" t="s">
        <v>173</v>
      </c>
      <c r="M510" t="s">
        <v>7632</v>
      </c>
      <c r="N510" t="s">
        <v>37793</v>
      </c>
      <c r="O510" s="76" t="s">
        <v>4356</v>
      </c>
      <c r="P510" s="82">
        <v>340</v>
      </c>
      <c r="Q510" s="82" t="s">
        <v>87905</v>
      </c>
      <c r="R510"/>
    </row>
    <row r="511" spans="1:18" x14ac:dyDescent="0.25">
      <c r="A511" s="10"/>
      <c r="B511" s="10">
        <v>510</v>
      </c>
      <c r="C511" s="10"/>
      <c r="D511" s="11"/>
      <c r="E511" s="11"/>
      <c r="F511" s="11"/>
      <c r="G511" t="str">
        <f t="shared" si="21"/>
        <v>SECTION C</v>
      </c>
      <c r="H511" t="str">
        <f t="shared" si="22"/>
        <v>Fabrication d'autres produits minéraux non métalliques</v>
      </c>
      <c r="I511" t="str">
        <f t="shared" si="23"/>
        <v>Fabrication de produits réfractaires</v>
      </c>
      <c r="J511" t="s">
        <v>2978</v>
      </c>
      <c r="L511" t="s">
        <v>173</v>
      </c>
      <c r="M511" t="s">
        <v>23820</v>
      </c>
      <c r="N511" t="s">
        <v>37794</v>
      </c>
      <c r="O511" s="76" t="s">
        <v>4366</v>
      </c>
      <c r="P511" s="82">
        <v>195</v>
      </c>
      <c r="Q511" s="82" t="s">
        <v>87906</v>
      </c>
      <c r="R511"/>
    </row>
    <row r="512" spans="1:18" x14ac:dyDescent="0.25">
      <c r="A512" s="8"/>
      <c r="B512" s="8">
        <v>511</v>
      </c>
      <c r="C512" s="8" t="s">
        <v>994</v>
      </c>
      <c r="D512" s="9" t="s">
        <v>995</v>
      </c>
      <c r="E512" s="9" t="s">
        <v>995</v>
      </c>
      <c r="F512" s="9" t="s">
        <v>996</v>
      </c>
      <c r="G512" t="str">
        <f t="shared" si="21"/>
        <v>SECTION C</v>
      </c>
      <c r="H512" t="str">
        <f t="shared" si="22"/>
        <v>Fabrication d'autres produits minéraux non métalliques</v>
      </c>
      <c r="I512" t="str">
        <f t="shared" si="23"/>
        <v>Fabrication de matériaux de construction en terre cuite</v>
      </c>
      <c r="J512" t="s">
        <v>2985</v>
      </c>
      <c r="L512" t="s">
        <v>173</v>
      </c>
      <c r="M512" t="s">
        <v>32740</v>
      </c>
      <c r="N512" t="s">
        <v>37795</v>
      </c>
      <c r="O512" s="76" t="s">
        <v>4366</v>
      </c>
      <c r="P512" s="82">
        <v>244</v>
      </c>
      <c r="Q512" s="82" t="s">
        <v>87907</v>
      </c>
      <c r="R512"/>
    </row>
    <row r="513" spans="1:18" x14ac:dyDescent="0.25">
      <c r="A513" s="14"/>
      <c r="B513" s="14">
        <v>512</v>
      </c>
      <c r="C513" s="14" t="s">
        <v>997</v>
      </c>
      <c r="D513" s="15" t="s">
        <v>998</v>
      </c>
      <c r="E513" s="15" t="s">
        <v>998</v>
      </c>
      <c r="F513" s="15" t="s">
        <v>998</v>
      </c>
      <c r="G513" t="str">
        <f t="shared" si="21"/>
        <v>SECTION C</v>
      </c>
      <c r="H513" t="str">
        <f t="shared" si="22"/>
        <v>Fabrication d'autres produits minéraux non métalliques</v>
      </c>
      <c r="I513" t="str">
        <f t="shared" si="23"/>
        <v>Fabrication de matériaux de construction en terre cuite</v>
      </c>
      <c r="J513" t="s">
        <v>2988</v>
      </c>
      <c r="L513" t="s">
        <v>173</v>
      </c>
      <c r="M513" t="s">
        <v>14004</v>
      </c>
      <c r="N513" t="s">
        <v>37796</v>
      </c>
      <c r="O513" s="76" t="s">
        <v>4366</v>
      </c>
      <c r="P513" s="82">
        <v>53</v>
      </c>
      <c r="Q513" s="82" t="s">
        <v>87908</v>
      </c>
      <c r="R513"/>
    </row>
    <row r="514" spans="1:18" x14ac:dyDescent="0.25">
      <c r="A514" s="6" t="s">
        <v>999</v>
      </c>
      <c r="B514" s="6">
        <v>513</v>
      </c>
      <c r="C514" s="6" t="s">
        <v>1000</v>
      </c>
      <c r="D514" s="7" t="s">
        <v>998</v>
      </c>
      <c r="E514" s="7" t="s">
        <v>998</v>
      </c>
      <c r="F514" s="7" t="s">
        <v>998</v>
      </c>
      <c r="G514" t="str">
        <f t="shared" si="21"/>
        <v>SECTION C</v>
      </c>
      <c r="H514" t="str">
        <f t="shared" si="22"/>
        <v>Fabrication d'autres produits minéraux non métalliques</v>
      </c>
      <c r="I514" t="str">
        <f t="shared" si="23"/>
        <v>Fabrication de matériaux de construction en terre cuite</v>
      </c>
      <c r="J514" t="s">
        <v>3001</v>
      </c>
      <c r="L514" t="s">
        <v>173</v>
      </c>
      <c r="M514" t="s">
        <v>11054</v>
      </c>
      <c r="N514" t="s">
        <v>37797</v>
      </c>
      <c r="O514" s="76" t="s">
        <v>4356</v>
      </c>
      <c r="P514" s="82">
        <v>303</v>
      </c>
      <c r="Q514" s="82" t="s">
        <v>87909</v>
      </c>
      <c r="R514"/>
    </row>
    <row r="515" spans="1:18" ht="25.5" x14ac:dyDescent="0.25">
      <c r="A515" s="14"/>
      <c r="B515" s="14">
        <v>514</v>
      </c>
      <c r="C515" s="14" t="s">
        <v>1001</v>
      </c>
      <c r="D515" s="15" t="s">
        <v>1002</v>
      </c>
      <c r="E515" s="15" t="s">
        <v>1003</v>
      </c>
      <c r="F515" s="15" t="s">
        <v>1004</v>
      </c>
      <c r="G515" t="str">
        <f t="shared" si="21"/>
        <v>SECTION C</v>
      </c>
      <c r="H515" t="str">
        <f t="shared" si="22"/>
        <v>Fabrication d'autres produits minéraux non métalliques</v>
      </c>
      <c r="I515" t="str">
        <f t="shared" si="23"/>
        <v>Fabrication de matériaux de construction en terre cuite</v>
      </c>
      <c r="J515" t="s">
        <v>3006</v>
      </c>
      <c r="L515" t="s">
        <v>173</v>
      </c>
      <c r="M515" t="s">
        <v>23821</v>
      </c>
      <c r="N515" t="s">
        <v>37798</v>
      </c>
      <c r="O515" s="76" t="s">
        <v>4356</v>
      </c>
      <c r="P515" s="82">
        <v>653</v>
      </c>
      <c r="Q515" s="82" t="s">
        <v>87910</v>
      </c>
      <c r="R515"/>
    </row>
    <row r="516" spans="1:18" ht="25.5" x14ac:dyDescent="0.25">
      <c r="A516" s="6" t="s">
        <v>1005</v>
      </c>
      <c r="B516" s="6">
        <v>515</v>
      </c>
      <c r="C516" s="6" t="s">
        <v>1006</v>
      </c>
      <c r="D516" s="7" t="s">
        <v>1002</v>
      </c>
      <c r="E516" s="7" t="s">
        <v>1003</v>
      </c>
      <c r="F516" s="7" t="s">
        <v>1004</v>
      </c>
      <c r="G516" t="str">
        <f t="shared" ref="G516:G579" si="24">IF(LEFT(C516,7)="SECTION",C516,G515)</f>
        <v>SECTION C</v>
      </c>
      <c r="H516" t="str">
        <f t="shared" si="22"/>
        <v>Fabrication d'autres produits minéraux non métalliques</v>
      </c>
      <c r="I516" t="str">
        <f t="shared" si="23"/>
        <v>Fabrication de matériaux de construction en terre cuite</v>
      </c>
      <c r="J516" t="s">
        <v>3016</v>
      </c>
      <c r="L516" t="s">
        <v>173</v>
      </c>
      <c r="M516" t="s">
        <v>23822</v>
      </c>
      <c r="N516" t="s">
        <v>37799</v>
      </c>
      <c r="O516" s="76" t="s">
        <v>4366</v>
      </c>
      <c r="P516" s="82">
        <v>213</v>
      </c>
      <c r="Q516" s="82" t="s">
        <v>87911</v>
      </c>
      <c r="R516"/>
    </row>
    <row r="517" spans="1:18" x14ac:dyDescent="0.25">
      <c r="A517" s="10"/>
      <c r="B517" s="10">
        <v>516</v>
      </c>
      <c r="C517" s="10"/>
      <c r="D517" s="11"/>
      <c r="E517" s="11"/>
      <c r="F517" s="11"/>
      <c r="G517" t="str">
        <f t="shared" si="24"/>
        <v>SECTION C</v>
      </c>
      <c r="H517" t="str">
        <f t="shared" si="22"/>
        <v>Fabrication d'autres produits minéraux non métalliques</v>
      </c>
      <c r="I517" t="str">
        <f t="shared" si="23"/>
        <v>Fabrication de matériaux de construction en terre cuite</v>
      </c>
      <c r="J517" t="s">
        <v>3023</v>
      </c>
      <c r="L517" t="s">
        <v>173</v>
      </c>
      <c r="M517" t="s">
        <v>11057</v>
      </c>
      <c r="N517" t="s">
        <v>37800</v>
      </c>
      <c r="O517" s="76" t="s">
        <v>4356</v>
      </c>
      <c r="P517" s="82">
        <v>456</v>
      </c>
      <c r="Q517" s="82" t="s">
        <v>87912</v>
      </c>
      <c r="R517"/>
    </row>
    <row r="518" spans="1:18" x14ac:dyDescent="0.25">
      <c r="A518" s="8"/>
      <c r="B518" s="8">
        <v>517</v>
      </c>
      <c r="C518" s="8" t="s">
        <v>1007</v>
      </c>
      <c r="D518" s="9" t="s">
        <v>1008</v>
      </c>
      <c r="E518" s="9" t="s">
        <v>1009</v>
      </c>
      <c r="F518" s="9" t="s">
        <v>1010</v>
      </c>
      <c r="G518" t="str">
        <f t="shared" si="24"/>
        <v>SECTION C</v>
      </c>
      <c r="H518" t="str">
        <f t="shared" ref="H518:H581" si="25">IF(LEN(C518)=2,D518,H517)</f>
        <v>Fabrication d'autres produits minéraux non métalliques</v>
      </c>
      <c r="I518" t="str">
        <f t="shared" si="23"/>
        <v xml:space="preserve">Fabrication d'autres produits en céramique et en porcelaine </v>
      </c>
      <c r="J518" t="s">
        <v>3031</v>
      </c>
      <c r="L518" t="s">
        <v>173</v>
      </c>
      <c r="M518" t="s">
        <v>11058</v>
      </c>
      <c r="N518" t="s">
        <v>37801</v>
      </c>
      <c r="O518" s="76" t="s">
        <v>4356</v>
      </c>
      <c r="P518" s="82">
        <v>1532</v>
      </c>
      <c r="Q518" s="82" t="s">
        <v>87914</v>
      </c>
      <c r="R518"/>
    </row>
    <row r="519" spans="1:18" ht="25.5" x14ac:dyDescent="0.25">
      <c r="A519" s="14"/>
      <c r="B519" s="14">
        <v>518</v>
      </c>
      <c r="C519" s="14" t="s">
        <v>1011</v>
      </c>
      <c r="D519" s="15" t="s">
        <v>1012</v>
      </c>
      <c r="E519" s="15" t="s">
        <v>1013</v>
      </c>
      <c r="F519" s="15" t="s">
        <v>1014</v>
      </c>
      <c r="G519" t="str">
        <f t="shared" si="24"/>
        <v>SECTION C</v>
      </c>
      <c r="H519" t="str">
        <f t="shared" si="25"/>
        <v>Fabrication d'autres produits minéraux non métalliques</v>
      </c>
      <c r="I519" t="str">
        <f t="shared" si="23"/>
        <v xml:space="preserve">Fabrication d'autres produits en céramique et en porcelaine </v>
      </c>
      <c r="J519" t="s">
        <v>3037</v>
      </c>
      <c r="L519" t="s">
        <v>173</v>
      </c>
      <c r="M519" t="s">
        <v>32741</v>
      </c>
      <c r="N519" t="s">
        <v>37802</v>
      </c>
      <c r="O519" s="76" t="s">
        <v>4366</v>
      </c>
      <c r="P519" s="82">
        <v>189</v>
      </c>
      <c r="Q519" s="82" t="s">
        <v>87913</v>
      </c>
      <c r="R519"/>
    </row>
    <row r="520" spans="1:18" ht="25.5" x14ac:dyDescent="0.25">
      <c r="A520" s="6" t="s">
        <v>1015</v>
      </c>
      <c r="B520" s="6">
        <v>519</v>
      </c>
      <c r="C520" s="6" t="s">
        <v>1016</v>
      </c>
      <c r="D520" s="7" t="s">
        <v>1012</v>
      </c>
      <c r="E520" s="7" t="s">
        <v>1013</v>
      </c>
      <c r="F520" s="7" t="s">
        <v>1014</v>
      </c>
      <c r="G520" t="str">
        <f t="shared" si="24"/>
        <v>SECTION C</v>
      </c>
      <c r="H520" t="str">
        <f t="shared" si="25"/>
        <v>Fabrication d'autres produits minéraux non métalliques</v>
      </c>
      <c r="I520" t="str">
        <f t="shared" ref="I520:I583" si="26">IF(LEN(C520)=4,D520,I519)</f>
        <v xml:space="preserve">Fabrication d'autres produits en céramique et en porcelaine </v>
      </c>
      <c r="J520" t="s">
        <v>3045</v>
      </c>
      <c r="L520" t="s">
        <v>173</v>
      </c>
      <c r="M520" t="s">
        <v>11060</v>
      </c>
      <c r="N520" t="s">
        <v>37803</v>
      </c>
      <c r="O520" s="76" t="s">
        <v>4366</v>
      </c>
      <c r="P520" s="82">
        <v>19</v>
      </c>
      <c r="Q520" s="82" t="s">
        <v>87915</v>
      </c>
      <c r="R520"/>
    </row>
    <row r="521" spans="1:18" x14ac:dyDescent="0.25">
      <c r="A521" s="14"/>
      <c r="B521" s="14">
        <v>520</v>
      </c>
      <c r="C521" s="14" t="s">
        <v>1017</v>
      </c>
      <c r="D521" s="15" t="s">
        <v>1018</v>
      </c>
      <c r="E521" s="15" t="s">
        <v>1018</v>
      </c>
      <c r="F521" s="15" t="s">
        <v>1019</v>
      </c>
      <c r="G521" t="str">
        <f t="shared" si="24"/>
        <v>SECTION C</v>
      </c>
      <c r="H521" t="str">
        <f t="shared" si="25"/>
        <v>Fabrication d'autres produits minéraux non métalliques</v>
      </c>
      <c r="I521" t="str">
        <f t="shared" si="26"/>
        <v xml:space="preserve">Fabrication d'autres produits en céramique et en porcelaine </v>
      </c>
      <c r="J521" t="s">
        <v>3048</v>
      </c>
      <c r="L521" t="s">
        <v>173</v>
      </c>
      <c r="M521" t="s">
        <v>32742</v>
      </c>
      <c r="N521" t="s">
        <v>37804</v>
      </c>
      <c r="O521" s="76" t="s">
        <v>4366</v>
      </c>
      <c r="P521" s="82">
        <v>193</v>
      </c>
      <c r="Q521" s="82" t="s">
        <v>87916</v>
      </c>
      <c r="R521"/>
    </row>
    <row r="522" spans="1:18" x14ac:dyDescent="0.25">
      <c r="A522" s="6" t="s">
        <v>1020</v>
      </c>
      <c r="B522" s="6">
        <v>521</v>
      </c>
      <c r="C522" s="6" t="s">
        <v>1021</v>
      </c>
      <c r="D522" s="7" t="s">
        <v>1018</v>
      </c>
      <c r="E522" s="7" t="s">
        <v>1018</v>
      </c>
      <c r="F522" s="7" t="s">
        <v>1019</v>
      </c>
      <c r="G522" t="str">
        <f t="shared" si="24"/>
        <v>SECTION C</v>
      </c>
      <c r="H522" t="str">
        <f t="shared" si="25"/>
        <v>Fabrication d'autres produits minéraux non métalliques</v>
      </c>
      <c r="I522" t="str">
        <f t="shared" si="26"/>
        <v xml:space="preserve">Fabrication d'autres produits en céramique et en porcelaine </v>
      </c>
      <c r="J522" t="s">
        <v>3051</v>
      </c>
      <c r="L522" t="s">
        <v>173</v>
      </c>
      <c r="M522" t="s">
        <v>11062</v>
      </c>
      <c r="N522" t="s">
        <v>37805</v>
      </c>
      <c r="O522" s="76" t="s">
        <v>4356</v>
      </c>
      <c r="P522" s="82">
        <v>1880</v>
      </c>
      <c r="Q522" s="82" t="s">
        <v>87917</v>
      </c>
      <c r="R522"/>
    </row>
    <row r="523" spans="1:18" x14ac:dyDescent="0.25">
      <c r="A523" s="14"/>
      <c r="B523" s="14">
        <v>522</v>
      </c>
      <c r="C523" s="14" t="s">
        <v>1022</v>
      </c>
      <c r="D523" s="15" t="s">
        <v>1023</v>
      </c>
      <c r="E523" s="15" t="s">
        <v>1023</v>
      </c>
      <c r="F523" s="15" t="s">
        <v>1024</v>
      </c>
      <c r="G523" t="str">
        <f t="shared" si="24"/>
        <v>SECTION C</v>
      </c>
      <c r="H523" t="str">
        <f t="shared" si="25"/>
        <v>Fabrication d'autres produits minéraux non métalliques</v>
      </c>
      <c r="I523" t="str">
        <f t="shared" si="26"/>
        <v xml:space="preserve">Fabrication d'autres produits en céramique et en porcelaine </v>
      </c>
      <c r="J523" t="s">
        <v>3060</v>
      </c>
      <c r="L523" t="s">
        <v>173</v>
      </c>
      <c r="M523" t="s">
        <v>23823</v>
      </c>
      <c r="N523" t="s">
        <v>37806</v>
      </c>
      <c r="O523" s="76" t="s">
        <v>4366</v>
      </c>
      <c r="P523" s="82">
        <v>203</v>
      </c>
      <c r="Q523" s="82" t="s">
        <v>87918</v>
      </c>
      <c r="R523"/>
    </row>
    <row r="524" spans="1:18" x14ac:dyDescent="0.25">
      <c r="A524" s="6" t="s">
        <v>1025</v>
      </c>
      <c r="B524" s="6">
        <v>523</v>
      </c>
      <c r="C524" s="6" t="s">
        <v>1026</v>
      </c>
      <c r="D524" s="7" t="s">
        <v>1023</v>
      </c>
      <c r="E524" s="7" t="s">
        <v>1023</v>
      </c>
      <c r="F524" s="7" t="s">
        <v>1024</v>
      </c>
      <c r="G524" t="str">
        <f t="shared" si="24"/>
        <v>SECTION C</v>
      </c>
      <c r="H524" t="str">
        <f t="shared" si="25"/>
        <v>Fabrication d'autres produits minéraux non métalliques</v>
      </c>
      <c r="I524" t="str">
        <f t="shared" si="26"/>
        <v xml:space="preserve">Fabrication d'autres produits en céramique et en porcelaine </v>
      </c>
      <c r="J524" t="s">
        <v>3065</v>
      </c>
      <c r="L524" t="s">
        <v>173</v>
      </c>
      <c r="M524" t="s">
        <v>11064</v>
      </c>
      <c r="N524" t="s">
        <v>37807</v>
      </c>
      <c r="O524" s="76" t="s">
        <v>4356</v>
      </c>
      <c r="P524" s="82">
        <v>411</v>
      </c>
      <c r="Q524" s="82" t="s">
        <v>87919</v>
      </c>
      <c r="R524"/>
    </row>
    <row r="525" spans="1:18" x14ac:dyDescent="0.25">
      <c r="A525" s="14"/>
      <c r="B525" s="14">
        <v>524</v>
      </c>
      <c r="C525" s="14" t="s">
        <v>1027</v>
      </c>
      <c r="D525" s="15" t="s">
        <v>1028</v>
      </c>
      <c r="E525" s="15" t="s">
        <v>1028</v>
      </c>
      <c r="F525" s="15" t="s">
        <v>1029</v>
      </c>
      <c r="G525" t="str">
        <f t="shared" si="24"/>
        <v>SECTION C</v>
      </c>
      <c r="H525" t="str">
        <f t="shared" si="25"/>
        <v>Fabrication d'autres produits minéraux non métalliques</v>
      </c>
      <c r="I525" t="str">
        <f t="shared" si="26"/>
        <v xml:space="preserve">Fabrication d'autres produits en céramique et en porcelaine </v>
      </c>
      <c r="J525" t="s">
        <v>3068</v>
      </c>
      <c r="L525" t="s">
        <v>173</v>
      </c>
      <c r="M525" t="s">
        <v>23824</v>
      </c>
      <c r="N525" t="s">
        <v>37808</v>
      </c>
      <c r="O525" s="76" t="s">
        <v>4374</v>
      </c>
      <c r="P525" s="82">
        <v>869</v>
      </c>
      <c r="Q525" s="82" t="s">
        <v>87920</v>
      </c>
      <c r="R525"/>
    </row>
    <row r="526" spans="1:18" x14ac:dyDescent="0.25">
      <c r="A526" s="6" t="s">
        <v>1030</v>
      </c>
      <c r="B526" s="6">
        <v>525</v>
      </c>
      <c r="C526" s="6" t="s">
        <v>1031</v>
      </c>
      <c r="D526" s="7" t="s">
        <v>1028</v>
      </c>
      <c r="E526" s="7" t="s">
        <v>1028</v>
      </c>
      <c r="F526" s="7" t="s">
        <v>1029</v>
      </c>
      <c r="G526" t="str">
        <f t="shared" si="24"/>
        <v>SECTION C</v>
      </c>
      <c r="H526" t="str">
        <f t="shared" si="25"/>
        <v>Fabrication d'autres produits minéraux non métalliques</v>
      </c>
      <c r="I526" t="str">
        <f t="shared" si="26"/>
        <v xml:space="preserve">Fabrication d'autres produits en céramique et en porcelaine </v>
      </c>
      <c r="J526" t="s">
        <v>3074</v>
      </c>
      <c r="L526" t="s">
        <v>173</v>
      </c>
      <c r="M526" t="s">
        <v>32743</v>
      </c>
      <c r="N526" t="s">
        <v>37809</v>
      </c>
      <c r="O526" s="76" t="s">
        <v>4356</v>
      </c>
      <c r="P526" s="82">
        <v>1168</v>
      </c>
      <c r="Q526" s="82" t="s">
        <v>87921</v>
      </c>
      <c r="R526"/>
    </row>
    <row r="527" spans="1:18" x14ac:dyDescent="0.25">
      <c r="A527" s="14"/>
      <c r="B527" s="14">
        <v>526</v>
      </c>
      <c r="C527" s="14" t="s">
        <v>1032</v>
      </c>
      <c r="D527" s="15" t="s">
        <v>1033</v>
      </c>
      <c r="E527" s="15" t="s">
        <v>1034</v>
      </c>
      <c r="F527" s="15" t="s">
        <v>1034</v>
      </c>
      <c r="G527" t="str">
        <f t="shared" si="24"/>
        <v>SECTION C</v>
      </c>
      <c r="H527" t="str">
        <f t="shared" si="25"/>
        <v>Fabrication d'autres produits minéraux non métalliques</v>
      </c>
      <c r="I527" t="str">
        <f t="shared" si="26"/>
        <v xml:space="preserve">Fabrication d'autres produits en céramique et en porcelaine </v>
      </c>
      <c r="J527" t="s">
        <v>3086</v>
      </c>
      <c r="L527" t="s">
        <v>173</v>
      </c>
      <c r="M527" t="s">
        <v>13167</v>
      </c>
      <c r="N527" t="s">
        <v>37810</v>
      </c>
      <c r="O527" s="76" t="s">
        <v>4366</v>
      </c>
      <c r="P527" s="82">
        <v>128</v>
      </c>
      <c r="Q527" s="82" t="s">
        <v>87922</v>
      </c>
      <c r="R527"/>
    </row>
    <row r="528" spans="1:18" x14ac:dyDescent="0.25">
      <c r="A528" s="6" t="s">
        <v>1035</v>
      </c>
      <c r="B528" s="6">
        <v>527</v>
      </c>
      <c r="C528" s="6" t="s">
        <v>1036</v>
      </c>
      <c r="D528" s="7" t="s">
        <v>1034</v>
      </c>
      <c r="E528" s="7" t="s">
        <v>1034</v>
      </c>
      <c r="F528" s="7" t="s">
        <v>1034</v>
      </c>
      <c r="G528" t="str">
        <f t="shared" si="24"/>
        <v>SECTION C</v>
      </c>
      <c r="H528" t="str">
        <f t="shared" si="25"/>
        <v>Fabrication d'autres produits minéraux non métalliques</v>
      </c>
      <c r="I528" t="str">
        <f t="shared" si="26"/>
        <v xml:space="preserve">Fabrication d'autres produits en céramique et en porcelaine </v>
      </c>
      <c r="J528" t="s">
        <v>3091</v>
      </c>
      <c r="L528" t="s">
        <v>173</v>
      </c>
      <c r="M528" t="s">
        <v>13169</v>
      </c>
      <c r="N528" t="s">
        <v>37811</v>
      </c>
      <c r="O528" s="76" t="s">
        <v>4366</v>
      </c>
      <c r="P528" s="82">
        <v>152</v>
      </c>
      <c r="Q528" s="82" t="s">
        <v>87923</v>
      </c>
      <c r="R528"/>
    </row>
    <row r="529" spans="1:18" x14ac:dyDescent="0.25">
      <c r="A529" s="10"/>
      <c r="B529" s="10">
        <v>528</v>
      </c>
      <c r="C529" s="10"/>
      <c r="D529" s="11"/>
      <c r="E529" s="11"/>
      <c r="F529" s="11"/>
      <c r="G529" t="str">
        <f t="shared" si="24"/>
        <v>SECTION C</v>
      </c>
      <c r="H529" t="str">
        <f t="shared" si="25"/>
        <v>Fabrication d'autres produits minéraux non métalliques</v>
      </c>
      <c r="I529" t="str">
        <f t="shared" si="26"/>
        <v xml:space="preserve">Fabrication d'autres produits en céramique et en porcelaine </v>
      </c>
      <c r="J529" t="s">
        <v>3095</v>
      </c>
      <c r="L529" t="s">
        <v>173</v>
      </c>
      <c r="M529" t="s">
        <v>23825</v>
      </c>
      <c r="N529" t="s">
        <v>37812</v>
      </c>
      <c r="O529" s="76" t="s">
        <v>4366</v>
      </c>
      <c r="P529" s="82">
        <v>190</v>
      </c>
      <c r="Q529" s="82" t="s">
        <v>87924</v>
      </c>
      <c r="R529"/>
    </row>
    <row r="530" spans="1:18" x14ac:dyDescent="0.25">
      <c r="A530" s="8"/>
      <c r="B530" s="8">
        <v>529</v>
      </c>
      <c r="C530" s="8" t="s">
        <v>1037</v>
      </c>
      <c r="D530" s="9" t="s">
        <v>1038</v>
      </c>
      <c r="E530" s="9" t="s">
        <v>1038</v>
      </c>
      <c r="F530" s="9" t="s">
        <v>1038</v>
      </c>
      <c r="G530" t="str">
        <f t="shared" si="24"/>
        <v>SECTION C</v>
      </c>
      <c r="H530" t="str">
        <f t="shared" si="25"/>
        <v>Fabrication d'autres produits minéraux non métalliques</v>
      </c>
      <c r="I530" t="str">
        <f t="shared" si="26"/>
        <v>Fabrication de ciment, chaux et plâtre</v>
      </c>
      <c r="J530" t="s">
        <v>3099</v>
      </c>
      <c r="L530" t="s">
        <v>173</v>
      </c>
      <c r="M530" t="s">
        <v>32744</v>
      </c>
      <c r="N530" t="s">
        <v>37813</v>
      </c>
      <c r="O530" s="76" t="s">
        <v>4356</v>
      </c>
      <c r="P530" s="82">
        <v>438</v>
      </c>
      <c r="Q530" s="82" t="s">
        <v>87925</v>
      </c>
      <c r="R530"/>
    </row>
    <row r="531" spans="1:18" x14ac:dyDescent="0.25">
      <c r="A531" s="14"/>
      <c r="B531" s="14">
        <v>530</v>
      </c>
      <c r="C531" s="14" t="s">
        <v>1039</v>
      </c>
      <c r="D531" s="15" t="s">
        <v>1040</v>
      </c>
      <c r="E531" s="15" t="s">
        <v>1040</v>
      </c>
      <c r="F531" s="15" t="s">
        <v>1040</v>
      </c>
      <c r="G531" t="str">
        <f t="shared" si="24"/>
        <v>SECTION C</v>
      </c>
      <c r="H531" t="str">
        <f t="shared" si="25"/>
        <v>Fabrication d'autres produits minéraux non métalliques</v>
      </c>
      <c r="I531" t="str">
        <f t="shared" si="26"/>
        <v>Fabrication de ciment, chaux et plâtre</v>
      </c>
      <c r="J531" t="s">
        <v>3103</v>
      </c>
      <c r="L531" t="s">
        <v>173</v>
      </c>
      <c r="M531" t="s">
        <v>11066</v>
      </c>
      <c r="N531" t="s">
        <v>37814</v>
      </c>
      <c r="O531" s="76" t="s">
        <v>4356</v>
      </c>
      <c r="P531" s="82">
        <v>454</v>
      </c>
      <c r="Q531" s="82" t="s">
        <v>87926</v>
      </c>
      <c r="R531"/>
    </row>
    <row r="532" spans="1:18" x14ac:dyDescent="0.25">
      <c r="A532" s="6" t="s">
        <v>1041</v>
      </c>
      <c r="B532" s="6">
        <v>531</v>
      </c>
      <c r="C532" s="6" t="s">
        <v>1042</v>
      </c>
      <c r="D532" s="7" t="s">
        <v>1040</v>
      </c>
      <c r="E532" s="7" t="s">
        <v>1040</v>
      </c>
      <c r="F532" s="7" t="s">
        <v>1040</v>
      </c>
      <c r="G532" t="str">
        <f t="shared" si="24"/>
        <v>SECTION C</v>
      </c>
      <c r="H532" t="str">
        <f t="shared" si="25"/>
        <v>Fabrication d'autres produits minéraux non métalliques</v>
      </c>
      <c r="I532" t="str">
        <f t="shared" si="26"/>
        <v>Fabrication de ciment, chaux et plâtre</v>
      </c>
      <c r="J532" t="s">
        <v>3109</v>
      </c>
      <c r="L532" t="s">
        <v>173</v>
      </c>
      <c r="M532" t="s">
        <v>6422</v>
      </c>
      <c r="N532" t="s">
        <v>37815</v>
      </c>
      <c r="O532" s="76" t="s">
        <v>4356</v>
      </c>
      <c r="P532" s="82">
        <v>244</v>
      </c>
      <c r="Q532" s="82" t="s">
        <v>87928</v>
      </c>
      <c r="R532"/>
    </row>
    <row r="533" spans="1:18" x14ac:dyDescent="0.25">
      <c r="A533" s="14"/>
      <c r="B533" s="14">
        <v>532</v>
      </c>
      <c r="C533" s="14" t="s">
        <v>1043</v>
      </c>
      <c r="D533" s="15" t="s">
        <v>1044</v>
      </c>
      <c r="E533" s="15" t="s">
        <v>1044</v>
      </c>
      <c r="F533" s="15" t="s">
        <v>1044</v>
      </c>
      <c r="G533" t="str">
        <f t="shared" si="24"/>
        <v>SECTION C</v>
      </c>
      <c r="H533" t="str">
        <f t="shared" si="25"/>
        <v>Fabrication d'autres produits minéraux non métalliques</v>
      </c>
      <c r="I533" t="str">
        <f t="shared" si="26"/>
        <v>Fabrication de ciment, chaux et plâtre</v>
      </c>
      <c r="J533" t="s">
        <v>3113</v>
      </c>
      <c r="L533" t="s">
        <v>173</v>
      </c>
      <c r="M533" t="s">
        <v>23826</v>
      </c>
      <c r="N533" t="s">
        <v>37816</v>
      </c>
      <c r="O533" s="76" t="s">
        <v>4366</v>
      </c>
      <c r="P533" s="82">
        <v>145</v>
      </c>
      <c r="Q533" s="82" t="s">
        <v>87930</v>
      </c>
      <c r="R533"/>
    </row>
    <row r="534" spans="1:18" x14ac:dyDescent="0.25">
      <c r="A534" s="6" t="s">
        <v>1045</v>
      </c>
      <c r="B534" s="6">
        <v>533</v>
      </c>
      <c r="C534" s="6" t="s">
        <v>1046</v>
      </c>
      <c r="D534" s="7" t="s">
        <v>1044</v>
      </c>
      <c r="E534" s="7" t="s">
        <v>1044</v>
      </c>
      <c r="F534" s="7" t="s">
        <v>1044</v>
      </c>
      <c r="G534" t="str">
        <f t="shared" si="24"/>
        <v>SECTION C</v>
      </c>
      <c r="H534" t="str">
        <f t="shared" si="25"/>
        <v>Fabrication d'autres produits minéraux non métalliques</v>
      </c>
      <c r="I534" t="str">
        <f t="shared" si="26"/>
        <v>Fabrication de ciment, chaux et plâtre</v>
      </c>
      <c r="J534" t="s">
        <v>3117</v>
      </c>
      <c r="L534" t="s">
        <v>173</v>
      </c>
      <c r="M534" t="s">
        <v>8956</v>
      </c>
      <c r="N534" t="s">
        <v>37817</v>
      </c>
      <c r="O534" s="76" t="s">
        <v>4356</v>
      </c>
      <c r="P534" s="82">
        <v>546</v>
      </c>
      <c r="Q534" s="82" t="s">
        <v>87931</v>
      </c>
      <c r="R534"/>
    </row>
    <row r="535" spans="1:18" x14ac:dyDescent="0.25">
      <c r="A535" s="10"/>
      <c r="B535" s="10">
        <v>534</v>
      </c>
      <c r="C535" s="10"/>
      <c r="D535" s="11"/>
      <c r="E535" s="11"/>
      <c r="F535" s="11"/>
      <c r="G535" t="str">
        <f t="shared" si="24"/>
        <v>SECTION C</v>
      </c>
      <c r="H535" t="str">
        <f t="shared" si="25"/>
        <v>Fabrication d'autres produits minéraux non métalliques</v>
      </c>
      <c r="I535" t="str">
        <f t="shared" si="26"/>
        <v>Fabrication de ciment, chaux et plâtre</v>
      </c>
      <c r="J535" t="s">
        <v>3121</v>
      </c>
      <c r="L535" t="s">
        <v>173</v>
      </c>
      <c r="M535" t="s">
        <v>32745</v>
      </c>
      <c r="N535" t="s">
        <v>37818</v>
      </c>
      <c r="O535" s="76" t="s">
        <v>4356</v>
      </c>
      <c r="P535" s="82">
        <v>87</v>
      </c>
      <c r="Q535" s="82" t="s">
        <v>87932</v>
      </c>
      <c r="R535"/>
    </row>
    <row r="536" spans="1:18" x14ac:dyDescent="0.25">
      <c r="A536" s="8"/>
      <c r="B536" s="8">
        <v>535</v>
      </c>
      <c r="C536" s="8" t="s">
        <v>1047</v>
      </c>
      <c r="D536" s="9" t="s">
        <v>1048</v>
      </c>
      <c r="E536" s="9" t="s">
        <v>1048</v>
      </c>
      <c r="F536" s="9" t="s">
        <v>1049</v>
      </c>
      <c r="G536" t="str">
        <f t="shared" si="24"/>
        <v>SECTION C</v>
      </c>
      <c r="H536" t="str">
        <f t="shared" si="25"/>
        <v>Fabrication d'autres produits minéraux non métalliques</v>
      </c>
      <c r="I536" t="str">
        <f t="shared" si="26"/>
        <v>Fabrication d'ouvrages en béton, en ciment ou en plâtre</v>
      </c>
      <c r="J536" t="s">
        <v>3135</v>
      </c>
      <c r="L536" t="s">
        <v>173</v>
      </c>
      <c r="M536" t="s">
        <v>11069</v>
      </c>
      <c r="N536" t="s">
        <v>37819</v>
      </c>
      <c r="O536" s="76" t="s">
        <v>4356</v>
      </c>
      <c r="P536" s="82">
        <v>258</v>
      </c>
      <c r="Q536" s="82" t="s">
        <v>87933</v>
      </c>
      <c r="R536"/>
    </row>
    <row r="537" spans="1:18" x14ac:dyDescent="0.25">
      <c r="A537" s="14"/>
      <c r="B537" s="14">
        <v>536</v>
      </c>
      <c r="C537" s="14" t="s">
        <v>1050</v>
      </c>
      <c r="D537" s="15" t="s">
        <v>1051</v>
      </c>
      <c r="E537" s="15" t="s">
        <v>1051</v>
      </c>
      <c r="F537" s="15" t="s">
        <v>1052</v>
      </c>
      <c r="G537" t="str">
        <f t="shared" si="24"/>
        <v>SECTION C</v>
      </c>
      <c r="H537" t="str">
        <f t="shared" si="25"/>
        <v>Fabrication d'autres produits minéraux non métalliques</v>
      </c>
      <c r="I537" t="str">
        <f t="shared" si="26"/>
        <v>Fabrication d'ouvrages en béton, en ciment ou en plâtre</v>
      </c>
      <c r="J537" t="s">
        <v>3140</v>
      </c>
      <c r="L537" t="s">
        <v>173</v>
      </c>
      <c r="M537" t="s">
        <v>6423</v>
      </c>
      <c r="N537" t="s">
        <v>37820</v>
      </c>
      <c r="O537" s="76" t="s">
        <v>4366</v>
      </c>
      <c r="P537" s="82">
        <v>67</v>
      </c>
      <c r="Q537" s="82" t="s">
        <v>87934</v>
      </c>
      <c r="R537"/>
    </row>
    <row r="538" spans="1:18" x14ac:dyDescent="0.25">
      <c r="A538" s="6" t="s">
        <v>1053</v>
      </c>
      <c r="B538" s="6">
        <v>537</v>
      </c>
      <c r="C538" s="6" t="s">
        <v>1054</v>
      </c>
      <c r="D538" s="7" t="s">
        <v>1051</v>
      </c>
      <c r="E538" s="7" t="s">
        <v>1051</v>
      </c>
      <c r="F538" s="7" t="s">
        <v>1052</v>
      </c>
      <c r="G538" t="str">
        <f t="shared" si="24"/>
        <v>SECTION C</v>
      </c>
      <c r="H538" t="str">
        <f t="shared" si="25"/>
        <v>Fabrication d'autres produits minéraux non métalliques</v>
      </c>
      <c r="I538" t="str">
        <f t="shared" si="26"/>
        <v>Fabrication d'ouvrages en béton, en ciment ou en plâtre</v>
      </c>
      <c r="J538" t="s">
        <v>3144</v>
      </c>
      <c r="L538" t="s">
        <v>173</v>
      </c>
      <c r="M538" t="s">
        <v>23827</v>
      </c>
      <c r="N538" t="s">
        <v>37821</v>
      </c>
      <c r="O538" s="76" t="s">
        <v>4366</v>
      </c>
      <c r="P538" s="82">
        <v>64</v>
      </c>
      <c r="Q538" s="82" t="s">
        <v>87935</v>
      </c>
      <c r="R538"/>
    </row>
    <row r="539" spans="1:18" x14ac:dyDescent="0.25">
      <c r="A539" s="14"/>
      <c r="B539" s="14">
        <v>538</v>
      </c>
      <c r="C539" s="14" t="s">
        <v>1055</v>
      </c>
      <c r="D539" s="15" t="s">
        <v>1056</v>
      </c>
      <c r="E539" s="15" t="s">
        <v>1056</v>
      </c>
      <c r="F539" s="15" t="s">
        <v>1057</v>
      </c>
      <c r="G539" t="str">
        <f t="shared" si="24"/>
        <v>SECTION C</v>
      </c>
      <c r="H539" t="str">
        <f t="shared" si="25"/>
        <v>Fabrication d'autres produits minéraux non métalliques</v>
      </c>
      <c r="I539" t="str">
        <f t="shared" si="26"/>
        <v>Fabrication d'ouvrages en béton, en ciment ou en plâtre</v>
      </c>
      <c r="J539" t="s">
        <v>3151</v>
      </c>
      <c r="L539" t="s">
        <v>173</v>
      </c>
      <c r="M539" t="s">
        <v>32746</v>
      </c>
      <c r="N539" t="s">
        <v>37822</v>
      </c>
      <c r="O539" s="76" t="s">
        <v>4366</v>
      </c>
      <c r="P539" s="82">
        <v>115</v>
      </c>
      <c r="Q539" s="82" t="s">
        <v>87936</v>
      </c>
      <c r="R539"/>
    </row>
    <row r="540" spans="1:18" x14ac:dyDescent="0.25">
      <c r="A540" s="6" t="s">
        <v>1058</v>
      </c>
      <c r="B540" s="6">
        <v>539</v>
      </c>
      <c r="C540" s="6" t="s">
        <v>1059</v>
      </c>
      <c r="D540" s="7" t="s">
        <v>1056</v>
      </c>
      <c r="E540" s="7" t="s">
        <v>1056</v>
      </c>
      <c r="F540" s="7" t="s">
        <v>1057</v>
      </c>
      <c r="G540" t="str">
        <f t="shared" si="24"/>
        <v>SECTION C</v>
      </c>
      <c r="H540" t="str">
        <f t="shared" si="25"/>
        <v>Fabrication d'autres produits minéraux non métalliques</v>
      </c>
      <c r="I540" t="str">
        <f t="shared" si="26"/>
        <v>Fabrication d'ouvrages en béton, en ciment ou en plâtre</v>
      </c>
      <c r="J540" t="s">
        <v>3157</v>
      </c>
      <c r="L540" t="s">
        <v>173</v>
      </c>
      <c r="M540" t="s">
        <v>6424</v>
      </c>
      <c r="N540" t="s">
        <v>37823</v>
      </c>
      <c r="O540" s="76" t="s">
        <v>4366</v>
      </c>
      <c r="P540" s="82">
        <v>89</v>
      </c>
      <c r="Q540" s="82" t="s">
        <v>87937</v>
      </c>
      <c r="R540"/>
    </row>
    <row r="541" spans="1:18" x14ac:dyDescent="0.25">
      <c r="A541" s="14"/>
      <c r="B541" s="14">
        <v>540</v>
      </c>
      <c r="C541" s="14" t="s">
        <v>1060</v>
      </c>
      <c r="D541" s="15" t="s">
        <v>1061</v>
      </c>
      <c r="E541" s="15" t="s">
        <v>1061</v>
      </c>
      <c r="F541" s="15" t="s">
        <v>1061</v>
      </c>
      <c r="G541" t="str">
        <f t="shared" si="24"/>
        <v>SECTION C</v>
      </c>
      <c r="H541" t="str">
        <f t="shared" si="25"/>
        <v>Fabrication d'autres produits minéraux non métalliques</v>
      </c>
      <c r="I541" t="str">
        <f t="shared" si="26"/>
        <v>Fabrication d'ouvrages en béton, en ciment ou en plâtre</v>
      </c>
      <c r="J541" t="s">
        <v>3160</v>
      </c>
      <c r="L541" t="s">
        <v>173</v>
      </c>
      <c r="M541" t="s">
        <v>11070</v>
      </c>
      <c r="N541" t="s">
        <v>37824</v>
      </c>
      <c r="O541" s="76" t="s">
        <v>4356</v>
      </c>
      <c r="P541" s="82">
        <v>763</v>
      </c>
      <c r="Q541" s="82" t="s">
        <v>87938</v>
      </c>
      <c r="R541"/>
    </row>
    <row r="542" spans="1:18" x14ac:dyDescent="0.25">
      <c r="A542" s="6" t="s">
        <v>1062</v>
      </c>
      <c r="B542" s="6">
        <v>541</v>
      </c>
      <c r="C542" s="6" t="s">
        <v>1063</v>
      </c>
      <c r="D542" s="7" t="s">
        <v>1061</v>
      </c>
      <c r="E542" s="7" t="s">
        <v>1061</v>
      </c>
      <c r="F542" s="7" t="s">
        <v>1061</v>
      </c>
      <c r="G542" t="str">
        <f t="shared" si="24"/>
        <v>SECTION C</v>
      </c>
      <c r="H542" t="str">
        <f t="shared" si="25"/>
        <v>Fabrication d'autres produits minéraux non métalliques</v>
      </c>
      <c r="I542" t="str">
        <f t="shared" si="26"/>
        <v>Fabrication d'ouvrages en béton, en ciment ou en plâtre</v>
      </c>
      <c r="J542" t="s">
        <v>3165</v>
      </c>
      <c r="L542" t="s">
        <v>173</v>
      </c>
      <c r="M542" t="s">
        <v>6425</v>
      </c>
      <c r="N542" t="s">
        <v>37825</v>
      </c>
      <c r="O542" s="76" t="s">
        <v>4366</v>
      </c>
      <c r="P542" s="82">
        <v>361</v>
      </c>
      <c r="Q542" s="82" t="s">
        <v>87939</v>
      </c>
      <c r="R542"/>
    </row>
    <row r="543" spans="1:18" x14ac:dyDescent="0.25">
      <c r="A543" s="14"/>
      <c r="B543" s="14">
        <v>542</v>
      </c>
      <c r="C543" s="14" t="s">
        <v>1064</v>
      </c>
      <c r="D543" s="15" t="s">
        <v>1065</v>
      </c>
      <c r="E543" s="15" t="s">
        <v>1065</v>
      </c>
      <c r="F543" s="15" t="s">
        <v>1065</v>
      </c>
      <c r="G543" t="str">
        <f t="shared" si="24"/>
        <v>SECTION C</v>
      </c>
      <c r="H543" t="str">
        <f t="shared" si="25"/>
        <v>Fabrication d'autres produits minéraux non métalliques</v>
      </c>
      <c r="I543" t="str">
        <f t="shared" si="26"/>
        <v>Fabrication d'ouvrages en béton, en ciment ou en plâtre</v>
      </c>
      <c r="J543" t="s">
        <v>3172</v>
      </c>
      <c r="L543" t="s">
        <v>173</v>
      </c>
      <c r="M543" t="s">
        <v>32747</v>
      </c>
      <c r="N543" t="s">
        <v>37826</v>
      </c>
      <c r="O543" s="76" t="s">
        <v>4356</v>
      </c>
      <c r="P543" s="82">
        <v>174</v>
      </c>
      <c r="Q543" s="82" t="s">
        <v>87940</v>
      </c>
      <c r="R543"/>
    </row>
    <row r="544" spans="1:18" x14ac:dyDescent="0.25">
      <c r="A544" s="6" t="s">
        <v>1066</v>
      </c>
      <c r="B544" s="6">
        <v>543</v>
      </c>
      <c r="C544" s="6" t="s">
        <v>1067</v>
      </c>
      <c r="D544" s="7" t="s">
        <v>1065</v>
      </c>
      <c r="E544" s="7" t="s">
        <v>1065</v>
      </c>
      <c r="F544" s="7" t="s">
        <v>1065</v>
      </c>
      <c r="G544" t="str">
        <f t="shared" si="24"/>
        <v>SECTION C</v>
      </c>
      <c r="H544" t="str">
        <f t="shared" si="25"/>
        <v>Fabrication d'autres produits minéraux non métalliques</v>
      </c>
      <c r="I544" t="str">
        <f t="shared" si="26"/>
        <v>Fabrication d'ouvrages en béton, en ciment ou en plâtre</v>
      </c>
      <c r="J544" t="s">
        <v>3179</v>
      </c>
      <c r="L544" t="s">
        <v>173</v>
      </c>
      <c r="M544" t="s">
        <v>11072</v>
      </c>
      <c r="N544" t="s">
        <v>37827</v>
      </c>
      <c r="O544" s="76" t="s">
        <v>4366</v>
      </c>
      <c r="P544" s="82">
        <v>253</v>
      </c>
      <c r="Q544" s="82" t="s">
        <v>87941</v>
      </c>
      <c r="R544"/>
    </row>
    <row r="545" spans="1:18" x14ac:dyDescent="0.25">
      <c r="A545" s="14"/>
      <c r="B545" s="14">
        <v>544</v>
      </c>
      <c r="C545" s="14" t="s">
        <v>1068</v>
      </c>
      <c r="D545" s="15" t="s">
        <v>1069</v>
      </c>
      <c r="E545" s="15" t="s">
        <v>1069</v>
      </c>
      <c r="F545" s="15" t="s">
        <v>1069</v>
      </c>
      <c r="G545" t="str">
        <f t="shared" si="24"/>
        <v>SECTION C</v>
      </c>
      <c r="H545" t="str">
        <f t="shared" si="25"/>
        <v>Fabrication d'autres produits minéraux non métalliques</v>
      </c>
      <c r="I545" t="str">
        <f t="shared" si="26"/>
        <v>Fabrication d'ouvrages en béton, en ciment ou en plâtre</v>
      </c>
      <c r="J545" t="s">
        <v>3185</v>
      </c>
      <c r="L545" t="s">
        <v>173</v>
      </c>
      <c r="M545" t="s">
        <v>6426</v>
      </c>
      <c r="N545" t="s">
        <v>37828</v>
      </c>
      <c r="O545" s="76" t="s">
        <v>4374</v>
      </c>
      <c r="P545" s="82">
        <v>848</v>
      </c>
      <c r="Q545" s="82" t="s">
        <v>87942</v>
      </c>
      <c r="R545"/>
    </row>
    <row r="546" spans="1:18" x14ac:dyDescent="0.25">
      <c r="A546" s="6" t="s">
        <v>1070</v>
      </c>
      <c r="B546" s="6">
        <v>545</v>
      </c>
      <c r="C546" s="6" t="s">
        <v>1071</v>
      </c>
      <c r="D546" s="7" t="s">
        <v>1069</v>
      </c>
      <c r="E546" s="7" t="s">
        <v>1069</v>
      </c>
      <c r="F546" s="7" t="s">
        <v>1069</v>
      </c>
      <c r="G546" t="str">
        <f t="shared" si="24"/>
        <v>SECTION C</v>
      </c>
      <c r="H546" t="str">
        <f t="shared" si="25"/>
        <v>Fabrication d'autres produits minéraux non métalliques</v>
      </c>
      <c r="I546" t="str">
        <f t="shared" si="26"/>
        <v>Fabrication d'ouvrages en béton, en ciment ou en plâtre</v>
      </c>
      <c r="J546" t="s">
        <v>3188</v>
      </c>
      <c r="L546" t="s">
        <v>173</v>
      </c>
      <c r="M546" t="s">
        <v>6427</v>
      </c>
      <c r="N546" t="s">
        <v>37829</v>
      </c>
      <c r="O546" s="76" t="s">
        <v>4356</v>
      </c>
      <c r="P546" s="82">
        <v>284</v>
      </c>
      <c r="Q546" s="82" t="s">
        <v>87943</v>
      </c>
      <c r="R546"/>
    </row>
    <row r="547" spans="1:18" x14ac:dyDescent="0.25">
      <c r="A547" s="14"/>
      <c r="B547" s="14">
        <v>546</v>
      </c>
      <c r="C547" s="14" t="s">
        <v>1072</v>
      </c>
      <c r="D547" s="15" t="s">
        <v>1073</v>
      </c>
      <c r="E547" s="15" t="s">
        <v>1073</v>
      </c>
      <c r="F547" s="15" t="s">
        <v>1074</v>
      </c>
      <c r="G547" t="str">
        <f t="shared" si="24"/>
        <v>SECTION C</v>
      </c>
      <c r="H547" t="str">
        <f t="shared" si="25"/>
        <v>Fabrication d'autres produits minéraux non métalliques</v>
      </c>
      <c r="I547" t="str">
        <f t="shared" si="26"/>
        <v>Fabrication d'ouvrages en béton, en ciment ou en plâtre</v>
      </c>
      <c r="J547" t="s">
        <v>3196</v>
      </c>
      <c r="L547" t="s">
        <v>173</v>
      </c>
      <c r="M547" t="s">
        <v>5776</v>
      </c>
      <c r="N547" t="s">
        <v>37830</v>
      </c>
      <c r="O547" s="76" t="s">
        <v>4366</v>
      </c>
      <c r="P547" s="82">
        <v>280</v>
      </c>
      <c r="Q547" s="82" t="s">
        <v>87944</v>
      </c>
      <c r="R547"/>
    </row>
    <row r="548" spans="1:18" x14ac:dyDescent="0.25">
      <c r="A548" s="6" t="s">
        <v>1075</v>
      </c>
      <c r="B548" s="6">
        <v>547</v>
      </c>
      <c r="C548" s="6" t="s">
        <v>1076</v>
      </c>
      <c r="D548" s="7" t="s">
        <v>1073</v>
      </c>
      <c r="E548" s="7" t="s">
        <v>1073</v>
      </c>
      <c r="F548" s="7" t="s">
        <v>1074</v>
      </c>
      <c r="G548" t="str">
        <f t="shared" si="24"/>
        <v>SECTION C</v>
      </c>
      <c r="H548" t="str">
        <f t="shared" si="25"/>
        <v>Fabrication d'autres produits minéraux non métalliques</v>
      </c>
      <c r="I548" t="str">
        <f t="shared" si="26"/>
        <v>Fabrication d'ouvrages en béton, en ciment ou en plâtre</v>
      </c>
      <c r="J548" t="s">
        <v>3202</v>
      </c>
      <c r="L548" t="s">
        <v>173</v>
      </c>
      <c r="M548" t="s">
        <v>13173</v>
      </c>
      <c r="N548" t="s">
        <v>37831</v>
      </c>
      <c r="O548" s="76" t="s">
        <v>4356</v>
      </c>
      <c r="P548" s="82">
        <v>539</v>
      </c>
      <c r="Q548" s="82" t="s">
        <v>87945</v>
      </c>
      <c r="R548"/>
    </row>
    <row r="549" spans="1:18" x14ac:dyDescent="0.25">
      <c r="A549" s="10"/>
      <c r="B549" s="10">
        <v>548</v>
      </c>
      <c r="C549" s="10"/>
      <c r="D549" s="11"/>
      <c r="E549" s="11"/>
      <c r="F549" s="11"/>
      <c r="G549" t="str">
        <f t="shared" si="24"/>
        <v>SECTION C</v>
      </c>
      <c r="H549" t="str">
        <f t="shared" si="25"/>
        <v>Fabrication d'autres produits minéraux non métalliques</v>
      </c>
      <c r="I549" t="str">
        <f t="shared" si="26"/>
        <v>Fabrication d'ouvrages en béton, en ciment ou en plâtre</v>
      </c>
      <c r="J549" t="s">
        <v>3207</v>
      </c>
      <c r="L549" t="s">
        <v>173</v>
      </c>
      <c r="M549" t="s">
        <v>32748</v>
      </c>
      <c r="N549" t="s">
        <v>37832</v>
      </c>
      <c r="O549" s="76" t="s">
        <v>4374</v>
      </c>
      <c r="P549" s="82">
        <v>2617</v>
      </c>
      <c r="Q549" s="82" t="s">
        <v>72645</v>
      </c>
      <c r="R549"/>
    </row>
    <row r="550" spans="1:18" x14ac:dyDescent="0.25">
      <c r="A550" s="8"/>
      <c r="B550" s="8">
        <v>549</v>
      </c>
      <c r="C550" s="8" t="s">
        <v>1077</v>
      </c>
      <c r="D550" s="9" t="s">
        <v>1078</v>
      </c>
      <c r="E550" s="9" t="s">
        <v>1079</v>
      </c>
      <c r="F550" s="9" t="s">
        <v>1080</v>
      </c>
      <c r="G550" t="str">
        <f t="shared" si="24"/>
        <v>SECTION C</v>
      </c>
      <c r="H550" t="str">
        <f t="shared" si="25"/>
        <v>Fabrication d'autres produits minéraux non métalliques</v>
      </c>
      <c r="I550" t="str">
        <f t="shared" si="26"/>
        <v xml:space="preserve">Taille, façonnage et finissage de pierres </v>
      </c>
      <c r="J550" t="s">
        <v>3213</v>
      </c>
      <c r="L550" t="s">
        <v>173</v>
      </c>
      <c r="M550" t="s">
        <v>13177</v>
      </c>
      <c r="N550" t="s">
        <v>37833</v>
      </c>
      <c r="O550" s="76" t="s">
        <v>4374</v>
      </c>
      <c r="P550" s="82">
        <v>1652</v>
      </c>
      <c r="Q550" s="82" t="s">
        <v>87948</v>
      </c>
      <c r="R550"/>
    </row>
    <row r="551" spans="1:18" x14ac:dyDescent="0.25">
      <c r="A551" s="14"/>
      <c r="B551" s="14">
        <v>550</v>
      </c>
      <c r="C551" s="14" t="s">
        <v>1081</v>
      </c>
      <c r="D551" s="15" t="s">
        <v>1079</v>
      </c>
      <c r="E551" s="15" t="s">
        <v>1079</v>
      </c>
      <c r="F551" s="15" t="s">
        <v>1080</v>
      </c>
      <c r="G551" t="str">
        <f t="shared" si="24"/>
        <v>SECTION C</v>
      </c>
      <c r="H551" t="str">
        <f t="shared" si="25"/>
        <v>Fabrication d'autres produits minéraux non métalliques</v>
      </c>
      <c r="I551" t="str">
        <f t="shared" si="26"/>
        <v xml:space="preserve">Taille, façonnage et finissage de pierres </v>
      </c>
      <c r="J551" t="s">
        <v>3222</v>
      </c>
      <c r="L551" t="s">
        <v>173</v>
      </c>
      <c r="M551" t="s">
        <v>13179</v>
      </c>
      <c r="N551" t="s">
        <v>37834</v>
      </c>
      <c r="O551" s="76" t="s">
        <v>4356</v>
      </c>
      <c r="P551" s="82">
        <v>352</v>
      </c>
      <c r="Q551" s="82" t="s">
        <v>87949</v>
      </c>
      <c r="R551"/>
    </row>
    <row r="552" spans="1:18" x14ac:dyDescent="0.25">
      <c r="A552" s="6" t="s">
        <v>1082</v>
      </c>
      <c r="B552" s="6">
        <v>551</v>
      </c>
      <c r="C552" s="6" t="s">
        <v>1083</v>
      </c>
      <c r="D552" s="7" t="s">
        <v>1079</v>
      </c>
      <c r="E552" s="7" t="s">
        <v>1079</v>
      </c>
      <c r="F552" s="7" t="s">
        <v>1080</v>
      </c>
      <c r="G552" t="str">
        <f t="shared" si="24"/>
        <v>SECTION C</v>
      </c>
      <c r="H552" t="str">
        <f t="shared" si="25"/>
        <v>Fabrication d'autres produits minéraux non métalliques</v>
      </c>
      <c r="I552" t="str">
        <f t="shared" si="26"/>
        <v xml:space="preserve">Taille, façonnage et finissage de pierres </v>
      </c>
      <c r="J552" t="s">
        <v>3227</v>
      </c>
      <c r="L552" t="s">
        <v>173</v>
      </c>
      <c r="M552" t="s">
        <v>13181</v>
      </c>
      <c r="N552" t="s">
        <v>37835</v>
      </c>
      <c r="O552" s="76" t="s">
        <v>4356</v>
      </c>
      <c r="P552" s="82">
        <v>881</v>
      </c>
      <c r="Q552" s="82" t="s">
        <v>87950</v>
      </c>
      <c r="R552"/>
    </row>
    <row r="553" spans="1:18" x14ac:dyDescent="0.25">
      <c r="A553" s="10"/>
      <c r="B553" s="10">
        <v>552</v>
      </c>
      <c r="C553" s="10"/>
      <c r="D553" s="11"/>
      <c r="E553" s="11"/>
      <c r="F553" s="11"/>
      <c r="G553" t="str">
        <f t="shared" si="24"/>
        <v>SECTION C</v>
      </c>
      <c r="H553" t="str">
        <f t="shared" si="25"/>
        <v>Fabrication d'autres produits minéraux non métalliques</v>
      </c>
      <c r="I553" t="str">
        <f t="shared" si="26"/>
        <v xml:space="preserve">Taille, façonnage et finissage de pierres </v>
      </c>
      <c r="J553" t="s">
        <v>3231</v>
      </c>
      <c r="L553" t="s">
        <v>173</v>
      </c>
      <c r="M553" t="s">
        <v>6429</v>
      </c>
      <c r="N553" t="s">
        <v>37836</v>
      </c>
      <c r="O553" s="76" t="s">
        <v>4374</v>
      </c>
      <c r="P553" s="82">
        <v>15107</v>
      </c>
      <c r="Q553" s="82" t="s">
        <v>87951</v>
      </c>
      <c r="R553"/>
    </row>
    <row r="554" spans="1:18" ht="25.5" x14ac:dyDescent="0.25">
      <c r="A554" s="8"/>
      <c r="B554" s="8">
        <v>553</v>
      </c>
      <c r="C554" s="8" t="s">
        <v>1084</v>
      </c>
      <c r="D554" s="9" t="s">
        <v>1085</v>
      </c>
      <c r="E554" s="9" t="s">
        <v>1086</v>
      </c>
      <c r="F554" s="9" t="s">
        <v>1087</v>
      </c>
      <c r="G554" t="str">
        <f t="shared" si="24"/>
        <v>SECTION C</v>
      </c>
      <c r="H554" t="str">
        <f t="shared" si="25"/>
        <v>Fabrication d'autres produits minéraux non métalliques</v>
      </c>
      <c r="I554" t="str">
        <f t="shared" si="26"/>
        <v>Fabrication de produits abrasifs et de produits minéraux non métalliques n.c.a.</v>
      </c>
      <c r="J554" t="s">
        <v>3237</v>
      </c>
      <c r="L554" t="s">
        <v>173</v>
      </c>
      <c r="M554" t="s">
        <v>23828</v>
      </c>
      <c r="N554" t="s">
        <v>37837</v>
      </c>
      <c r="O554" s="76" t="s">
        <v>4366</v>
      </c>
      <c r="P554" s="82">
        <v>83</v>
      </c>
      <c r="Q554" s="82" t="s">
        <v>87952</v>
      </c>
      <c r="R554"/>
    </row>
    <row r="555" spans="1:18" x14ac:dyDescent="0.25">
      <c r="A555" s="14"/>
      <c r="B555" s="14">
        <v>554</v>
      </c>
      <c r="C555" s="14" t="s">
        <v>1088</v>
      </c>
      <c r="D555" s="15" t="s">
        <v>1089</v>
      </c>
      <c r="E555" s="15" t="s">
        <v>1089</v>
      </c>
      <c r="F555" s="15" t="s">
        <v>1089</v>
      </c>
      <c r="G555" t="str">
        <f t="shared" si="24"/>
        <v>SECTION C</v>
      </c>
      <c r="H555" t="str">
        <f t="shared" si="25"/>
        <v>Fabrication d'autres produits minéraux non métalliques</v>
      </c>
      <c r="I555" t="str">
        <f t="shared" si="26"/>
        <v>Fabrication de produits abrasifs et de produits minéraux non métalliques n.c.a.</v>
      </c>
      <c r="J555" t="s">
        <v>3241</v>
      </c>
      <c r="L555" t="s">
        <v>173</v>
      </c>
      <c r="M555" t="s">
        <v>11074</v>
      </c>
      <c r="N555" t="s">
        <v>37838</v>
      </c>
      <c r="O555" s="76" t="s">
        <v>4356</v>
      </c>
      <c r="P555" s="82">
        <v>127</v>
      </c>
      <c r="Q555" s="82" t="s">
        <v>87953</v>
      </c>
      <c r="R555"/>
    </row>
    <row r="556" spans="1:18" x14ac:dyDescent="0.25">
      <c r="A556" s="6" t="s">
        <v>1090</v>
      </c>
      <c r="B556" s="6">
        <v>555</v>
      </c>
      <c r="C556" s="6" t="s">
        <v>1091</v>
      </c>
      <c r="D556" s="7" t="s">
        <v>1089</v>
      </c>
      <c r="E556" s="7" t="s">
        <v>1089</v>
      </c>
      <c r="F556" s="7" t="s">
        <v>1089</v>
      </c>
      <c r="G556" t="str">
        <f t="shared" si="24"/>
        <v>SECTION C</v>
      </c>
      <c r="H556" t="str">
        <f t="shared" si="25"/>
        <v>Fabrication d'autres produits minéraux non métalliques</v>
      </c>
      <c r="I556" t="str">
        <f t="shared" si="26"/>
        <v>Fabrication de produits abrasifs et de produits minéraux non métalliques n.c.a.</v>
      </c>
      <c r="J556" t="s">
        <v>3252</v>
      </c>
      <c r="L556" t="s">
        <v>173</v>
      </c>
      <c r="M556" t="s">
        <v>23829</v>
      </c>
      <c r="N556" t="s">
        <v>37839</v>
      </c>
      <c r="O556" s="76" t="s">
        <v>4366</v>
      </c>
      <c r="P556" s="82">
        <v>87</v>
      </c>
      <c r="Q556" s="82" t="s">
        <v>87954</v>
      </c>
      <c r="R556"/>
    </row>
    <row r="557" spans="1:18" x14ac:dyDescent="0.25">
      <c r="A557" s="14"/>
      <c r="B557" s="14">
        <v>556</v>
      </c>
      <c r="C557" s="14" t="s">
        <v>1092</v>
      </c>
      <c r="D557" s="15" t="s">
        <v>1093</v>
      </c>
      <c r="E557" s="15" t="s">
        <v>1093</v>
      </c>
      <c r="F557" s="15" t="s">
        <v>1094</v>
      </c>
      <c r="G557" t="str">
        <f t="shared" si="24"/>
        <v>SECTION C</v>
      </c>
      <c r="H557" t="str">
        <f t="shared" si="25"/>
        <v>Fabrication d'autres produits minéraux non métalliques</v>
      </c>
      <c r="I557" t="str">
        <f t="shared" si="26"/>
        <v>Fabrication de produits abrasifs et de produits minéraux non métalliques n.c.a.</v>
      </c>
      <c r="J557" t="s">
        <v>3256</v>
      </c>
      <c r="L557" t="s">
        <v>173</v>
      </c>
      <c r="M557" t="s">
        <v>32749</v>
      </c>
      <c r="N557" t="s">
        <v>37840</v>
      </c>
      <c r="O557" s="76" t="s">
        <v>4366</v>
      </c>
      <c r="P557" s="82">
        <v>249</v>
      </c>
      <c r="Q557" s="82" t="s">
        <v>87955</v>
      </c>
      <c r="R557"/>
    </row>
    <row r="558" spans="1:18" x14ac:dyDescent="0.25">
      <c r="A558" s="6" t="s">
        <v>1095</v>
      </c>
      <c r="B558" s="6">
        <v>557</v>
      </c>
      <c r="C558" s="6" t="s">
        <v>1096</v>
      </c>
      <c r="D558" s="7" t="s">
        <v>1093</v>
      </c>
      <c r="E558" s="7" t="s">
        <v>1093</v>
      </c>
      <c r="F558" s="7" t="s">
        <v>1094</v>
      </c>
      <c r="G558" t="str">
        <f t="shared" si="24"/>
        <v>SECTION C</v>
      </c>
      <c r="H558" t="str">
        <f t="shared" si="25"/>
        <v>Fabrication d'autres produits minéraux non métalliques</v>
      </c>
      <c r="I558" t="str">
        <f t="shared" si="26"/>
        <v>Fabrication de produits abrasifs et de produits minéraux non métalliques n.c.a.</v>
      </c>
      <c r="J558" t="s">
        <v>3262</v>
      </c>
      <c r="L558" t="s">
        <v>173</v>
      </c>
      <c r="M558" t="s">
        <v>11076</v>
      </c>
      <c r="N558" t="s">
        <v>37841</v>
      </c>
      <c r="O558" s="76" t="s">
        <v>4374</v>
      </c>
      <c r="P558" s="82">
        <v>11878</v>
      </c>
      <c r="Q558" s="82" t="s">
        <v>87956</v>
      </c>
      <c r="R558"/>
    </row>
    <row r="559" spans="1:18" x14ac:dyDescent="0.25">
      <c r="A559" s="10"/>
      <c r="B559" s="10">
        <v>558</v>
      </c>
      <c r="C559" s="10"/>
      <c r="D559" s="11"/>
      <c r="E559" s="11"/>
      <c r="F559" s="11"/>
      <c r="G559" t="str">
        <f t="shared" si="24"/>
        <v>SECTION C</v>
      </c>
      <c r="H559" t="str">
        <f t="shared" si="25"/>
        <v>Fabrication d'autres produits minéraux non métalliques</v>
      </c>
      <c r="I559" t="str">
        <f t="shared" si="26"/>
        <v>Fabrication de produits abrasifs et de produits minéraux non métalliques n.c.a.</v>
      </c>
      <c r="J559" t="s">
        <v>3266</v>
      </c>
      <c r="L559" t="s">
        <v>173</v>
      </c>
      <c r="M559" t="s">
        <v>13183</v>
      </c>
      <c r="N559" t="s">
        <v>37842</v>
      </c>
      <c r="O559" s="76" t="s">
        <v>4356</v>
      </c>
      <c r="P559" s="82">
        <v>818</v>
      </c>
      <c r="Q559" s="82" t="s">
        <v>87957</v>
      </c>
      <c r="R559"/>
    </row>
    <row r="560" spans="1:18" x14ac:dyDescent="0.25">
      <c r="A560" s="12"/>
      <c r="B560" s="12">
        <v>559</v>
      </c>
      <c r="C560" s="12" t="s">
        <v>1097</v>
      </c>
      <c r="D560" s="13" t="s">
        <v>1098</v>
      </c>
      <c r="E560" s="13" t="s">
        <v>1098</v>
      </c>
      <c r="F560" s="13" t="s">
        <v>1098</v>
      </c>
      <c r="G560" t="str">
        <f t="shared" si="24"/>
        <v>SECTION C</v>
      </c>
      <c r="H560" t="str">
        <f t="shared" si="25"/>
        <v>Métallurgie</v>
      </c>
      <c r="I560" t="str">
        <f t="shared" si="26"/>
        <v>Fabrication de produits abrasifs et de produits minéraux non métalliques n.c.a.</v>
      </c>
      <c r="J560" t="s">
        <v>3278</v>
      </c>
      <c r="L560" t="s">
        <v>173</v>
      </c>
      <c r="M560" t="s">
        <v>6430</v>
      </c>
      <c r="N560" t="s">
        <v>37843</v>
      </c>
      <c r="O560" s="76" t="s">
        <v>4366</v>
      </c>
      <c r="P560" s="82">
        <v>150</v>
      </c>
      <c r="Q560" s="82" t="s">
        <v>87958</v>
      </c>
      <c r="R560"/>
    </row>
    <row r="561" spans="1:18" x14ac:dyDescent="0.25">
      <c r="A561" s="10"/>
      <c r="B561" s="10">
        <v>560</v>
      </c>
      <c r="C561" s="10"/>
      <c r="D561" s="11"/>
      <c r="E561" s="11"/>
      <c r="F561" s="11"/>
      <c r="G561" t="str">
        <f t="shared" si="24"/>
        <v>SECTION C</v>
      </c>
      <c r="H561" t="str">
        <f t="shared" si="25"/>
        <v>Métallurgie</v>
      </c>
      <c r="I561" t="str">
        <f t="shared" si="26"/>
        <v>Fabrication de produits abrasifs et de produits minéraux non métalliques n.c.a.</v>
      </c>
      <c r="J561" t="s">
        <v>3282</v>
      </c>
      <c r="L561" t="s">
        <v>173</v>
      </c>
      <c r="M561" t="s">
        <v>32750</v>
      </c>
      <c r="N561" t="s">
        <v>37844</v>
      </c>
      <c r="O561" s="76" t="s">
        <v>4356</v>
      </c>
      <c r="P561" s="82">
        <v>205</v>
      </c>
      <c r="Q561" s="82" t="s">
        <v>87959</v>
      </c>
      <c r="R561"/>
    </row>
    <row r="562" spans="1:18" x14ac:dyDescent="0.25">
      <c r="A562" s="8"/>
      <c r="B562" s="8">
        <v>561</v>
      </c>
      <c r="C562" s="8" t="s">
        <v>1099</v>
      </c>
      <c r="D562" s="9" t="s">
        <v>1100</v>
      </c>
      <c r="E562" s="9" t="s">
        <v>1100</v>
      </c>
      <c r="F562" s="9" t="s">
        <v>1100</v>
      </c>
      <c r="G562" t="str">
        <f t="shared" si="24"/>
        <v>SECTION C</v>
      </c>
      <c r="H562" t="str">
        <f t="shared" si="25"/>
        <v>Métallurgie</v>
      </c>
      <c r="I562" t="str">
        <f t="shared" si="26"/>
        <v>Sidérurgie</v>
      </c>
      <c r="J562" t="s">
        <v>3287</v>
      </c>
      <c r="L562" t="s">
        <v>173</v>
      </c>
      <c r="M562" t="s">
        <v>23830</v>
      </c>
      <c r="N562" t="s">
        <v>37845</v>
      </c>
      <c r="O562" s="76" t="s">
        <v>4356</v>
      </c>
      <c r="P562" s="82">
        <v>142</v>
      </c>
      <c r="Q562" s="82" t="s">
        <v>87960</v>
      </c>
      <c r="R562"/>
    </row>
    <row r="563" spans="1:18" x14ac:dyDescent="0.25">
      <c r="A563" s="14"/>
      <c r="B563" s="14">
        <v>562</v>
      </c>
      <c r="C563" s="14" t="s">
        <v>1101</v>
      </c>
      <c r="D563" s="15" t="s">
        <v>1100</v>
      </c>
      <c r="E563" s="15" t="s">
        <v>1100</v>
      </c>
      <c r="F563" s="15" t="s">
        <v>1100</v>
      </c>
      <c r="G563" t="str">
        <f t="shared" si="24"/>
        <v>SECTION C</v>
      </c>
      <c r="H563" t="str">
        <f t="shared" si="25"/>
        <v>Métallurgie</v>
      </c>
      <c r="I563" t="str">
        <f t="shared" si="26"/>
        <v>Sidérurgie</v>
      </c>
      <c r="J563" t="s">
        <v>3293</v>
      </c>
      <c r="L563" t="s">
        <v>173</v>
      </c>
      <c r="M563" t="s">
        <v>32751</v>
      </c>
      <c r="N563" t="s">
        <v>37846</v>
      </c>
      <c r="O563" s="76" t="s">
        <v>4366</v>
      </c>
      <c r="P563" s="82">
        <v>106</v>
      </c>
      <c r="Q563" s="82" t="s">
        <v>87961</v>
      </c>
      <c r="R563"/>
    </row>
    <row r="564" spans="1:18" x14ac:dyDescent="0.25">
      <c r="A564" s="6" t="s">
        <v>1102</v>
      </c>
      <c r="B564" s="6">
        <v>563</v>
      </c>
      <c r="C564" s="6" t="s">
        <v>1103</v>
      </c>
      <c r="D564" s="7" t="s">
        <v>1100</v>
      </c>
      <c r="E564" s="7" t="s">
        <v>1100</v>
      </c>
      <c r="F564" s="7" t="s">
        <v>1100</v>
      </c>
      <c r="G564" t="str">
        <f t="shared" si="24"/>
        <v>SECTION C</v>
      </c>
      <c r="H564" t="str">
        <f t="shared" si="25"/>
        <v>Métallurgie</v>
      </c>
      <c r="I564" t="str">
        <f t="shared" si="26"/>
        <v>Sidérurgie</v>
      </c>
      <c r="J564" t="s">
        <v>3302</v>
      </c>
      <c r="L564" t="s">
        <v>173</v>
      </c>
      <c r="M564" t="s">
        <v>11078</v>
      </c>
      <c r="N564" t="s">
        <v>37847</v>
      </c>
      <c r="O564" s="76" t="s">
        <v>4366</v>
      </c>
      <c r="P564" s="82">
        <v>392</v>
      </c>
      <c r="Q564" s="82" t="s">
        <v>87962</v>
      </c>
      <c r="R564"/>
    </row>
    <row r="565" spans="1:18" x14ac:dyDescent="0.25">
      <c r="A565" s="10"/>
      <c r="B565" s="10">
        <v>564</v>
      </c>
      <c r="C565" s="10"/>
      <c r="D565" s="11"/>
      <c r="E565" s="11"/>
      <c r="F565" s="11"/>
      <c r="G565" t="str">
        <f t="shared" si="24"/>
        <v>SECTION C</v>
      </c>
      <c r="H565" t="str">
        <f t="shared" si="25"/>
        <v>Métallurgie</v>
      </c>
      <c r="I565" t="str">
        <f t="shared" si="26"/>
        <v>Sidérurgie</v>
      </c>
      <c r="J565" t="s">
        <v>3306</v>
      </c>
      <c r="L565" t="s">
        <v>173</v>
      </c>
      <c r="M565" t="s">
        <v>32752</v>
      </c>
      <c r="N565" t="s">
        <v>37848</v>
      </c>
      <c r="O565" s="76" t="s">
        <v>4356</v>
      </c>
      <c r="P565" s="82">
        <v>710</v>
      </c>
      <c r="Q565" s="82" t="s">
        <v>87963</v>
      </c>
      <c r="R565"/>
    </row>
    <row r="566" spans="1:18" ht="25.5" x14ac:dyDescent="0.25">
      <c r="A566" s="8"/>
      <c r="B566" s="8">
        <v>565</v>
      </c>
      <c r="C566" s="8" t="s">
        <v>1104</v>
      </c>
      <c r="D566" s="9" t="s">
        <v>1105</v>
      </c>
      <c r="E566" s="9" t="s">
        <v>1106</v>
      </c>
      <c r="F566" s="9" t="s">
        <v>1107</v>
      </c>
      <c r="G566" t="str">
        <f t="shared" si="24"/>
        <v>SECTION C</v>
      </c>
      <c r="H566" t="str">
        <f t="shared" si="25"/>
        <v>Métallurgie</v>
      </c>
      <c r="I566" t="str">
        <f t="shared" si="26"/>
        <v xml:space="preserve">Fabrication de tubes, tuyaux, profilés creux et accessoires correspondants en acier </v>
      </c>
      <c r="J566" t="s">
        <v>3312</v>
      </c>
      <c r="L566" t="s">
        <v>173</v>
      </c>
      <c r="M566" t="s">
        <v>6431</v>
      </c>
      <c r="N566" t="s">
        <v>37849</v>
      </c>
      <c r="O566" s="76" t="s">
        <v>4366</v>
      </c>
      <c r="P566" s="82">
        <v>80</v>
      </c>
      <c r="Q566" s="82" t="s">
        <v>87964</v>
      </c>
      <c r="R566"/>
    </row>
    <row r="567" spans="1:18" ht="25.5" x14ac:dyDescent="0.25">
      <c r="A567" s="14"/>
      <c r="B567" s="14">
        <v>566</v>
      </c>
      <c r="C567" s="14" t="s">
        <v>1108</v>
      </c>
      <c r="D567" s="15" t="s">
        <v>1105</v>
      </c>
      <c r="E567" s="15" t="s">
        <v>1106</v>
      </c>
      <c r="F567" s="15" t="s">
        <v>1107</v>
      </c>
      <c r="G567" t="str">
        <f t="shared" si="24"/>
        <v>SECTION C</v>
      </c>
      <c r="H567" t="str">
        <f t="shared" si="25"/>
        <v>Métallurgie</v>
      </c>
      <c r="I567" t="str">
        <f t="shared" si="26"/>
        <v xml:space="preserve">Fabrication de tubes, tuyaux, profilés creux et accessoires correspondants en acier </v>
      </c>
      <c r="J567" t="s">
        <v>3320</v>
      </c>
      <c r="L567" t="s">
        <v>173</v>
      </c>
      <c r="M567" t="s">
        <v>32753</v>
      </c>
      <c r="N567" t="s">
        <v>37850</v>
      </c>
      <c r="O567" s="76" t="s">
        <v>4356</v>
      </c>
      <c r="P567" s="82">
        <v>125</v>
      </c>
      <c r="Q567" s="82" t="s">
        <v>87965</v>
      </c>
      <c r="R567"/>
    </row>
    <row r="568" spans="1:18" ht="25.5" x14ac:dyDescent="0.25">
      <c r="A568" s="6" t="s">
        <v>1109</v>
      </c>
      <c r="B568" s="6">
        <v>567</v>
      </c>
      <c r="C568" s="6" t="s">
        <v>1110</v>
      </c>
      <c r="D568" s="7" t="s">
        <v>1105</v>
      </c>
      <c r="E568" s="7" t="s">
        <v>1106</v>
      </c>
      <c r="F568" s="7" t="s">
        <v>1107</v>
      </c>
      <c r="G568" t="str">
        <f t="shared" si="24"/>
        <v>SECTION C</v>
      </c>
      <c r="H568" t="str">
        <f t="shared" si="25"/>
        <v>Métallurgie</v>
      </c>
      <c r="I568" t="str">
        <f t="shared" si="26"/>
        <v xml:space="preserve">Fabrication de tubes, tuyaux, profilés creux et accessoires correspondants en acier </v>
      </c>
      <c r="J568" t="s">
        <v>3324</v>
      </c>
      <c r="L568" t="s">
        <v>173</v>
      </c>
      <c r="M568" t="s">
        <v>23831</v>
      </c>
      <c r="N568" t="s">
        <v>37851</v>
      </c>
      <c r="O568" s="76" t="s">
        <v>4366</v>
      </c>
      <c r="P568" s="82">
        <v>187</v>
      </c>
      <c r="Q568" s="82" t="s">
        <v>87966</v>
      </c>
      <c r="R568"/>
    </row>
    <row r="569" spans="1:18" x14ac:dyDescent="0.25">
      <c r="A569" s="10"/>
      <c r="B569" s="10">
        <v>568</v>
      </c>
      <c r="C569" s="10"/>
      <c r="D569" s="11"/>
      <c r="E569" s="11"/>
      <c r="F569" s="11"/>
      <c r="G569" t="str">
        <f t="shared" si="24"/>
        <v>SECTION C</v>
      </c>
      <c r="H569" t="str">
        <f t="shared" si="25"/>
        <v>Métallurgie</v>
      </c>
      <c r="I569" t="str">
        <f t="shared" si="26"/>
        <v xml:space="preserve">Fabrication de tubes, tuyaux, profilés creux et accessoires correspondants en acier </v>
      </c>
      <c r="J569" t="s">
        <v>3329</v>
      </c>
      <c r="L569" t="s">
        <v>173</v>
      </c>
      <c r="M569" t="s">
        <v>6432</v>
      </c>
      <c r="N569" t="s">
        <v>37852</v>
      </c>
      <c r="O569" s="76" t="s">
        <v>4356</v>
      </c>
      <c r="P569" s="82">
        <v>355</v>
      </c>
      <c r="Q569" s="82" t="s">
        <v>87967</v>
      </c>
      <c r="R569"/>
    </row>
    <row r="570" spans="1:18" ht="25.5" x14ac:dyDescent="0.25">
      <c r="A570" s="8"/>
      <c r="B570" s="8">
        <v>569</v>
      </c>
      <c r="C570" s="8" t="s">
        <v>1111</v>
      </c>
      <c r="D570" s="9" t="s">
        <v>1112</v>
      </c>
      <c r="E570" s="9" t="s">
        <v>1113</v>
      </c>
      <c r="F570" s="9" t="s">
        <v>1114</v>
      </c>
      <c r="G570" t="str">
        <f t="shared" si="24"/>
        <v>SECTION C</v>
      </c>
      <c r="H570" t="str">
        <f t="shared" si="25"/>
        <v>Métallurgie</v>
      </c>
      <c r="I570" t="str">
        <f t="shared" si="26"/>
        <v>Fabrication d'autres produits de première transformation de l'acier</v>
      </c>
      <c r="J570" t="s">
        <v>3334</v>
      </c>
      <c r="L570" t="s">
        <v>173</v>
      </c>
      <c r="M570" t="s">
        <v>6433</v>
      </c>
      <c r="N570" t="s">
        <v>37853</v>
      </c>
      <c r="O570" s="76" t="s">
        <v>4356</v>
      </c>
      <c r="P570" s="82">
        <v>404</v>
      </c>
      <c r="Q570" s="82" t="s">
        <v>87968</v>
      </c>
      <c r="R570"/>
    </row>
    <row r="571" spans="1:18" x14ac:dyDescent="0.25">
      <c r="A571" s="14"/>
      <c r="B571" s="14">
        <v>570</v>
      </c>
      <c r="C571" s="14" t="s">
        <v>1115</v>
      </c>
      <c r="D571" s="15" t="s">
        <v>1116</v>
      </c>
      <c r="E571" s="15" t="s">
        <v>1116</v>
      </c>
      <c r="F571" s="15" t="s">
        <v>1116</v>
      </c>
      <c r="G571" t="str">
        <f t="shared" si="24"/>
        <v>SECTION C</v>
      </c>
      <c r="H571" t="str">
        <f t="shared" si="25"/>
        <v>Métallurgie</v>
      </c>
      <c r="I571" t="str">
        <f t="shared" si="26"/>
        <v>Fabrication d'autres produits de première transformation de l'acier</v>
      </c>
      <c r="J571" t="s">
        <v>3346</v>
      </c>
      <c r="L571" t="s">
        <v>173</v>
      </c>
      <c r="M571" t="s">
        <v>23832</v>
      </c>
      <c r="N571" t="s">
        <v>37854</v>
      </c>
      <c r="O571" s="76" t="s">
        <v>4356</v>
      </c>
      <c r="P571" s="82">
        <v>1353</v>
      </c>
      <c r="Q571" s="82" t="s">
        <v>87969</v>
      </c>
      <c r="R571"/>
    </row>
    <row r="572" spans="1:18" x14ac:dyDescent="0.25">
      <c r="A572" s="6" t="s">
        <v>1117</v>
      </c>
      <c r="B572" s="6">
        <v>571</v>
      </c>
      <c r="C572" s="6" t="s">
        <v>1118</v>
      </c>
      <c r="D572" s="7" t="s">
        <v>1116</v>
      </c>
      <c r="E572" s="7" t="s">
        <v>1116</v>
      </c>
      <c r="F572" s="7" t="s">
        <v>1116</v>
      </c>
      <c r="G572" t="str">
        <f t="shared" si="24"/>
        <v>SECTION C</v>
      </c>
      <c r="H572" t="str">
        <f t="shared" si="25"/>
        <v>Métallurgie</v>
      </c>
      <c r="I572" t="str">
        <f t="shared" si="26"/>
        <v>Fabrication d'autres produits de première transformation de l'acier</v>
      </c>
      <c r="J572" t="s">
        <v>3351</v>
      </c>
      <c r="L572" t="s">
        <v>173</v>
      </c>
      <c r="M572" t="s">
        <v>32754</v>
      </c>
      <c r="N572" t="s">
        <v>37855</v>
      </c>
      <c r="O572" s="76" t="s">
        <v>4374</v>
      </c>
      <c r="P572" s="82">
        <v>1109</v>
      </c>
      <c r="Q572" s="82" t="s">
        <v>87970</v>
      </c>
      <c r="R572"/>
    </row>
    <row r="573" spans="1:18" x14ac:dyDescent="0.25">
      <c r="A573" s="14"/>
      <c r="B573" s="14">
        <v>572</v>
      </c>
      <c r="C573" s="14" t="s">
        <v>1119</v>
      </c>
      <c r="D573" s="15" t="s">
        <v>1120</v>
      </c>
      <c r="E573" s="15" t="s">
        <v>1120</v>
      </c>
      <c r="F573" s="15" t="s">
        <v>1120</v>
      </c>
      <c r="G573" t="str">
        <f t="shared" si="24"/>
        <v>SECTION C</v>
      </c>
      <c r="H573" t="str">
        <f t="shared" si="25"/>
        <v>Métallurgie</v>
      </c>
      <c r="I573" t="str">
        <f t="shared" si="26"/>
        <v>Fabrication d'autres produits de première transformation de l'acier</v>
      </c>
      <c r="J573" t="s">
        <v>3357</v>
      </c>
      <c r="L573" t="s">
        <v>173</v>
      </c>
      <c r="M573" t="s">
        <v>13185</v>
      </c>
      <c r="N573" t="s">
        <v>37856</v>
      </c>
      <c r="O573" s="76" t="s">
        <v>4366</v>
      </c>
      <c r="P573" s="82">
        <v>149</v>
      </c>
      <c r="Q573" s="82" t="s">
        <v>87971</v>
      </c>
      <c r="R573"/>
    </row>
    <row r="574" spans="1:18" x14ac:dyDescent="0.25">
      <c r="A574" s="6" t="s">
        <v>1121</v>
      </c>
      <c r="B574" s="6">
        <v>573</v>
      </c>
      <c r="C574" s="6" t="s">
        <v>1122</v>
      </c>
      <c r="D574" s="7" t="s">
        <v>1120</v>
      </c>
      <c r="E574" s="7" t="s">
        <v>1120</v>
      </c>
      <c r="F574" s="7" t="s">
        <v>1120</v>
      </c>
      <c r="G574" t="str">
        <f t="shared" si="24"/>
        <v>SECTION C</v>
      </c>
      <c r="H574" t="str">
        <f t="shared" si="25"/>
        <v>Métallurgie</v>
      </c>
      <c r="I574" t="str">
        <f t="shared" si="26"/>
        <v>Fabrication d'autres produits de première transformation de l'acier</v>
      </c>
      <c r="J574" t="s">
        <v>3361</v>
      </c>
      <c r="L574" t="s">
        <v>173</v>
      </c>
      <c r="M574" t="s">
        <v>6434</v>
      </c>
      <c r="N574" t="s">
        <v>37857</v>
      </c>
      <c r="O574" s="76" t="s">
        <v>4356</v>
      </c>
      <c r="P574" s="82">
        <v>362</v>
      </c>
      <c r="Q574" s="82" t="s">
        <v>87972</v>
      </c>
      <c r="R574"/>
    </row>
    <row r="575" spans="1:18" x14ac:dyDescent="0.25">
      <c r="A575" s="14"/>
      <c r="B575" s="14">
        <v>574</v>
      </c>
      <c r="C575" s="14" t="s">
        <v>1123</v>
      </c>
      <c r="D575" s="15" t="s">
        <v>1124</v>
      </c>
      <c r="E575" s="15" t="s">
        <v>1124</v>
      </c>
      <c r="F575" s="15" t="s">
        <v>1124</v>
      </c>
      <c r="G575" t="str">
        <f t="shared" si="24"/>
        <v>SECTION C</v>
      </c>
      <c r="H575" t="str">
        <f t="shared" si="25"/>
        <v>Métallurgie</v>
      </c>
      <c r="I575" t="str">
        <f t="shared" si="26"/>
        <v>Fabrication d'autres produits de première transformation de l'acier</v>
      </c>
      <c r="J575" t="s">
        <v>3371</v>
      </c>
      <c r="L575" t="s">
        <v>173</v>
      </c>
      <c r="M575" t="s">
        <v>23833</v>
      </c>
      <c r="N575" t="s">
        <v>37858</v>
      </c>
      <c r="O575" s="76" t="s">
        <v>4356</v>
      </c>
      <c r="P575" s="82">
        <v>530</v>
      </c>
      <c r="Q575" s="82" t="s">
        <v>87973</v>
      </c>
      <c r="R575"/>
    </row>
    <row r="576" spans="1:18" x14ac:dyDescent="0.25">
      <c r="A576" s="6" t="s">
        <v>1125</v>
      </c>
      <c r="B576" s="6">
        <v>575</v>
      </c>
      <c r="C576" s="6" t="s">
        <v>1126</v>
      </c>
      <c r="D576" s="7" t="s">
        <v>1124</v>
      </c>
      <c r="E576" s="7" t="s">
        <v>1124</v>
      </c>
      <c r="F576" s="7" t="s">
        <v>1124</v>
      </c>
      <c r="G576" t="str">
        <f t="shared" si="24"/>
        <v>SECTION C</v>
      </c>
      <c r="H576" t="str">
        <f t="shared" si="25"/>
        <v>Métallurgie</v>
      </c>
      <c r="I576" t="str">
        <f t="shared" si="26"/>
        <v>Fabrication d'autres produits de première transformation de l'acier</v>
      </c>
      <c r="J576" t="s">
        <v>3376</v>
      </c>
      <c r="L576" t="s">
        <v>173</v>
      </c>
      <c r="M576" t="s">
        <v>32755</v>
      </c>
      <c r="N576" t="s">
        <v>37859</v>
      </c>
      <c r="O576" s="76" t="s">
        <v>4356</v>
      </c>
      <c r="P576" s="82">
        <v>510</v>
      </c>
      <c r="Q576" s="82" t="s">
        <v>87974</v>
      </c>
      <c r="R576"/>
    </row>
    <row r="577" spans="1:18" x14ac:dyDescent="0.25">
      <c r="A577" s="14"/>
      <c r="B577" s="14">
        <v>576</v>
      </c>
      <c r="C577" s="14" t="s">
        <v>1127</v>
      </c>
      <c r="D577" s="15" t="s">
        <v>1128</v>
      </c>
      <c r="E577" s="15" t="s">
        <v>1128</v>
      </c>
      <c r="F577" s="15" t="s">
        <v>1128</v>
      </c>
      <c r="G577" t="str">
        <f t="shared" si="24"/>
        <v>SECTION C</v>
      </c>
      <c r="H577" t="str">
        <f t="shared" si="25"/>
        <v>Métallurgie</v>
      </c>
      <c r="I577" t="str">
        <f t="shared" si="26"/>
        <v>Fabrication d'autres produits de première transformation de l'acier</v>
      </c>
      <c r="J577" t="s">
        <v>3382</v>
      </c>
      <c r="L577" t="s">
        <v>173</v>
      </c>
      <c r="M577" t="s">
        <v>32756</v>
      </c>
      <c r="N577" t="s">
        <v>37860</v>
      </c>
      <c r="O577" s="76" t="s">
        <v>4366</v>
      </c>
      <c r="P577" s="82">
        <v>370</v>
      </c>
      <c r="Q577" s="82" t="s">
        <v>87975</v>
      </c>
      <c r="R577"/>
    </row>
    <row r="578" spans="1:18" x14ac:dyDescent="0.25">
      <c r="A578" s="6" t="s">
        <v>1129</v>
      </c>
      <c r="B578" s="6">
        <v>577</v>
      </c>
      <c r="C578" s="6" t="s">
        <v>1130</v>
      </c>
      <c r="D578" s="7" t="s">
        <v>1128</v>
      </c>
      <c r="E578" s="7" t="s">
        <v>1128</v>
      </c>
      <c r="F578" s="7" t="s">
        <v>1128</v>
      </c>
      <c r="G578" t="str">
        <f t="shared" si="24"/>
        <v>SECTION C</v>
      </c>
      <c r="H578" t="str">
        <f t="shared" si="25"/>
        <v>Métallurgie</v>
      </c>
      <c r="I578" t="str">
        <f t="shared" si="26"/>
        <v>Fabrication d'autres produits de première transformation de l'acier</v>
      </c>
      <c r="J578" t="s">
        <v>3387</v>
      </c>
      <c r="L578" t="s">
        <v>173</v>
      </c>
      <c r="M578" t="s">
        <v>11080</v>
      </c>
      <c r="N578" t="s">
        <v>37861</v>
      </c>
      <c r="O578" s="76" t="s">
        <v>4366</v>
      </c>
      <c r="P578" s="82">
        <v>66</v>
      </c>
      <c r="Q578" s="82" t="s">
        <v>87976</v>
      </c>
      <c r="R578"/>
    </row>
    <row r="579" spans="1:18" x14ac:dyDescent="0.25">
      <c r="A579" s="10"/>
      <c r="B579" s="10">
        <v>578</v>
      </c>
      <c r="C579" s="10"/>
      <c r="D579" s="11"/>
      <c r="E579" s="11"/>
      <c r="F579" s="11"/>
      <c r="G579" t="str">
        <f t="shared" si="24"/>
        <v>SECTION C</v>
      </c>
      <c r="H579" t="str">
        <f t="shared" si="25"/>
        <v>Métallurgie</v>
      </c>
      <c r="I579" t="str">
        <f t="shared" si="26"/>
        <v>Fabrication d'autres produits de première transformation de l'acier</v>
      </c>
      <c r="J579" t="s">
        <v>3397</v>
      </c>
      <c r="L579" t="s">
        <v>173</v>
      </c>
      <c r="M579" t="s">
        <v>32757</v>
      </c>
      <c r="N579" t="s">
        <v>37862</v>
      </c>
      <c r="O579" s="76" t="s">
        <v>4366</v>
      </c>
      <c r="P579" s="82">
        <v>193</v>
      </c>
      <c r="Q579" s="82" t="s">
        <v>87977</v>
      </c>
      <c r="R579"/>
    </row>
    <row r="580" spans="1:18" ht="25.5" x14ac:dyDescent="0.25">
      <c r="A580" s="8"/>
      <c r="B580" s="8">
        <v>579</v>
      </c>
      <c r="C580" s="8" t="s">
        <v>1131</v>
      </c>
      <c r="D580" s="9" t="s">
        <v>1132</v>
      </c>
      <c r="E580" s="9" t="s">
        <v>1132</v>
      </c>
      <c r="F580" s="9" t="s">
        <v>1133</v>
      </c>
      <c r="G580" t="str">
        <f t="shared" ref="G580:G643" si="27">IF(LEFT(C580,7)="SECTION",C580,G579)</f>
        <v>SECTION C</v>
      </c>
      <c r="H580" t="str">
        <f t="shared" si="25"/>
        <v>Métallurgie</v>
      </c>
      <c r="I580" t="str">
        <f t="shared" si="26"/>
        <v>Production de métaux précieux et d'autres métaux non ferreux</v>
      </c>
      <c r="J580" t="s">
        <v>3404</v>
      </c>
      <c r="L580" t="s">
        <v>173</v>
      </c>
      <c r="M580" t="s">
        <v>6435</v>
      </c>
      <c r="N580" t="s">
        <v>37863</v>
      </c>
      <c r="O580" s="76" t="s">
        <v>4356</v>
      </c>
      <c r="P580" s="82">
        <v>930</v>
      </c>
      <c r="Q580" s="82" t="s">
        <v>87978</v>
      </c>
      <c r="R580"/>
    </row>
    <row r="581" spans="1:18" x14ac:dyDescent="0.25">
      <c r="A581" s="14"/>
      <c r="B581" s="14">
        <v>580</v>
      </c>
      <c r="C581" s="14" t="s">
        <v>1134</v>
      </c>
      <c r="D581" s="15" t="s">
        <v>1135</v>
      </c>
      <c r="E581" s="15" t="s">
        <v>1135</v>
      </c>
      <c r="F581" s="15" t="s">
        <v>1135</v>
      </c>
      <c r="G581" t="str">
        <f t="shared" si="27"/>
        <v>SECTION C</v>
      </c>
      <c r="H581" t="str">
        <f t="shared" si="25"/>
        <v>Métallurgie</v>
      </c>
      <c r="I581" t="str">
        <f t="shared" si="26"/>
        <v>Production de métaux précieux et d'autres métaux non ferreux</v>
      </c>
      <c r="J581" t="s">
        <v>3407</v>
      </c>
      <c r="L581" t="s">
        <v>173</v>
      </c>
      <c r="M581" t="s">
        <v>32758</v>
      </c>
      <c r="N581" t="s">
        <v>37864</v>
      </c>
      <c r="O581" s="76" t="s">
        <v>4356</v>
      </c>
      <c r="P581" s="82">
        <v>314</v>
      </c>
      <c r="Q581" s="82" t="s">
        <v>87979</v>
      </c>
      <c r="R581"/>
    </row>
    <row r="582" spans="1:18" x14ac:dyDescent="0.25">
      <c r="A582" s="6" t="s">
        <v>1136</v>
      </c>
      <c r="B582" s="6">
        <v>581</v>
      </c>
      <c r="C582" s="6" t="s">
        <v>1137</v>
      </c>
      <c r="D582" s="7" t="s">
        <v>1135</v>
      </c>
      <c r="E582" s="7" t="s">
        <v>1135</v>
      </c>
      <c r="F582" s="7" t="s">
        <v>1135</v>
      </c>
      <c r="G582" t="str">
        <f t="shared" si="27"/>
        <v>SECTION C</v>
      </c>
      <c r="H582" t="str">
        <f t="shared" ref="H582:H645" si="28">IF(LEN(C582)=2,D582,H581)</f>
        <v>Métallurgie</v>
      </c>
      <c r="I582" t="str">
        <f t="shared" si="26"/>
        <v>Production de métaux précieux et d'autres métaux non ferreux</v>
      </c>
      <c r="J582" t="s">
        <v>3416</v>
      </c>
      <c r="L582" t="s">
        <v>173</v>
      </c>
      <c r="M582" t="s">
        <v>6436</v>
      </c>
      <c r="N582" t="s">
        <v>37865</v>
      </c>
      <c r="O582" s="76" t="s">
        <v>4366</v>
      </c>
      <c r="P582" s="82">
        <v>552</v>
      </c>
      <c r="Q582" s="82" t="s">
        <v>87980</v>
      </c>
      <c r="R582"/>
    </row>
    <row r="583" spans="1:18" x14ac:dyDescent="0.25">
      <c r="A583" s="14"/>
      <c r="B583" s="14">
        <v>582</v>
      </c>
      <c r="C583" s="14" t="s">
        <v>1138</v>
      </c>
      <c r="D583" s="15" t="s">
        <v>1139</v>
      </c>
      <c r="E583" s="15" t="s">
        <v>1139</v>
      </c>
      <c r="F583" s="15" t="s">
        <v>1139</v>
      </c>
      <c r="G583" t="str">
        <f t="shared" si="27"/>
        <v>SECTION C</v>
      </c>
      <c r="H583" t="str">
        <f t="shared" si="28"/>
        <v>Métallurgie</v>
      </c>
      <c r="I583" t="str">
        <f t="shared" si="26"/>
        <v>Production de métaux précieux et d'autres métaux non ferreux</v>
      </c>
      <c r="J583" t="s">
        <v>3420</v>
      </c>
      <c r="L583" t="s">
        <v>173</v>
      </c>
      <c r="M583" t="s">
        <v>5176</v>
      </c>
      <c r="N583" t="s">
        <v>37866</v>
      </c>
      <c r="O583" s="76" t="s">
        <v>4356</v>
      </c>
      <c r="P583" s="82">
        <v>228</v>
      </c>
      <c r="Q583" s="82" t="s">
        <v>87981</v>
      </c>
      <c r="R583"/>
    </row>
    <row r="584" spans="1:18" x14ac:dyDescent="0.25">
      <c r="A584" s="6" t="s">
        <v>1140</v>
      </c>
      <c r="B584" s="6">
        <v>583</v>
      </c>
      <c r="C584" s="6" t="s">
        <v>1141</v>
      </c>
      <c r="D584" s="7" t="s">
        <v>1139</v>
      </c>
      <c r="E584" s="7" t="s">
        <v>1139</v>
      </c>
      <c r="F584" s="7" t="s">
        <v>1139</v>
      </c>
      <c r="G584" t="str">
        <f t="shared" si="27"/>
        <v>SECTION C</v>
      </c>
      <c r="H584" t="str">
        <f t="shared" si="28"/>
        <v>Métallurgie</v>
      </c>
      <c r="I584" t="str">
        <f t="shared" ref="I584:I647" si="29">IF(LEN(C584)=4,D584,I583)</f>
        <v>Production de métaux précieux et d'autres métaux non ferreux</v>
      </c>
      <c r="J584" t="s">
        <v>3424</v>
      </c>
      <c r="L584" t="s">
        <v>173</v>
      </c>
      <c r="M584" t="s">
        <v>6437</v>
      </c>
      <c r="N584" t="s">
        <v>37867</v>
      </c>
      <c r="O584" s="76" t="s">
        <v>4356</v>
      </c>
      <c r="P584" s="82">
        <v>635</v>
      </c>
      <c r="Q584" s="82" t="s">
        <v>87982</v>
      </c>
      <c r="R584"/>
    </row>
    <row r="585" spans="1:18" x14ac:dyDescent="0.25">
      <c r="A585" s="14"/>
      <c r="B585" s="14">
        <v>584</v>
      </c>
      <c r="C585" s="14" t="s">
        <v>1142</v>
      </c>
      <c r="D585" s="15" t="s">
        <v>1143</v>
      </c>
      <c r="E585" s="15" t="s">
        <v>1143</v>
      </c>
      <c r="F585" s="15" t="s">
        <v>1144</v>
      </c>
      <c r="G585" t="str">
        <f t="shared" si="27"/>
        <v>SECTION C</v>
      </c>
      <c r="H585" t="str">
        <f t="shared" si="28"/>
        <v>Métallurgie</v>
      </c>
      <c r="I585" t="str">
        <f t="shared" si="29"/>
        <v>Production de métaux précieux et d'autres métaux non ferreux</v>
      </c>
      <c r="J585" t="s">
        <v>3436</v>
      </c>
      <c r="L585" t="s">
        <v>173</v>
      </c>
      <c r="M585" t="s">
        <v>23834</v>
      </c>
      <c r="N585" t="s">
        <v>37868</v>
      </c>
      <c r="O585" s="76" t="s">
        <v>4366</v>
      </c>
      <c r="P585" s="82">
        <v>120</v>
      </c>
      <c r="Q585" s="82" t="s">
        <v>87983</v>
      </c>
      <c r="R585"/>
    </row>
    <row r="586" spans="1:18" x14ac:dyDescent="0.25">
      <c r="A586" s="6" t="s">
        <v>1145</v>
      </c>
      <c r="B586" s="6">
        <v>585</v>
      </c>
      <c r="C586" s="6" t="s">
        <v>1146</v>
      </c>
      <c r="D586" s="7" t="s">
        <v>1143</v>
      </c>
      <c r="E586" s="7" t="s">
        <v>1143</v>
      </c>
      <c r="F586" s="7" t="s">
        <v>1144</v>
      </c>
      <c r="G586" t="str">
        <f t="shared" si="27"/>
        <v>SECTION C</v>
      </c>
      <c r="H586" t="str">
        <f t="shared" si="28"/>
        <v>Métallurgie</v>
      </c>
      <c r="I586" t="str">
        <f t="shared" si="29"/>
        <v>Production de métaux précieux et d'autres métaux non ferreux</v>
      </c>
      <c r="J586" t="s">
        <v>3441</v>
      </c>
      <c r="L586" t="s">
        <v>173</v>
      </c>
      <c r="M586" t="s">
        <v>13187</v>
      </c>
      <c r="N586" t="s">
        <v>37869</v>
      </c>
      <c r="O586" s="76" t="s">
        <v>4356</v>
      </c>
      <c r="P586" s="82">
        <v>438</v>
      </c>
      <c r="Q586" s="82" t="s">
        <v>87984</v>
      </c>
      <c r="R586"/>
    </row>
    <row r="587" spans="1:18" x14ac:dyDescent="0.25">
      <c r="A587" s="14"/>
      <c r="B587" s="14">
        <v>586</v>
      </c>
      <c r="C587" s="14" t="s">
        <v>1147</v>
      </c>
      <c r="D587" s="15" t="s">
        <v>1148</v>
      </c>
      <c r="E587" s="15" t="s">
        <v>1148</v>
      </c>
      <c r="F587" s="15" t="s">
        <v>1148</v>
      </c>
      <c r="G587" t="str">
        <f t="shared" si="27"/>
        <v>SECTION C</v>
      </c>
      <c r="H587" t="str">
        <f t="shared" si="28"/>
        <v>Métallurgie</v>
      </c>
      <c r="I587" t="str">
        <f t="shared" si="29"/>
        <v>Production de métaux précieux et d'autres métaux non ferreux</v>
      </c>
      <c r="J587" t="s">
        <v>3449</v>
      </c>
      <c r="L587" t="s">
        <v>173</v>
      </c>
      <c r="M587" t="s">
        <v>13189</v>
      </c>
      <c r="N587" t="s">
        <v>37870</v>
      </c>
      <c r="O587" s="76" t="s">
        <v>4356</v>
      </c>
      <c r="P587" s="82">
        <v>1310</v>
      </c>
      <c r="Q587" s="82" t="s">
        <v>87985</v>
      </c>
      <c r="R587"/>
    </row>
    <row r="588" spans="1:18" x14ac:dyDescent="0.25">
      <c r="A588" s="6" t="s">
        <v>1149</v>
      </c>
      <c r="B588" s="6">
        <v>587</v>
      </c>
      <c r="C588" s="6" t="s">
        <v>1150</v>
      </c>
      <c r="D588" s="7" t="s">
        <v>1148</v>
      </c>
      <c r="E588" s="7" t="s">
        <v>1148</v>
      </c>
      <c r="F588" s="7" t="s">
        <v>1148</v>
      </c>
      <c r="G588" t="str">
        <f t="shared" si="27"/>
        <v>SECTION C</v>
      </c>
      <c r="H588" t="str">
        <f t="shared" si="28"/>
        <v>Métallurgie</v>
      </c>
      <c r="I588" t="str">
        <f t="shared" si="29"/>
        <v>Production de métaux précieux et d'autres métaux non ferreux</v>
      </c>
      <c r="J588" t="s">
        <v>3456</v>
      </c>
      <c r="L588" t="s">
        <v>173</v>
      </c>
      <c r="M588" t="s">
        <v>32759</v>
      </c>
      <c r="N588" t="s">
        <v>37871</v>
      </c>
      <c r="O588" s="76" t="s">
        <v>4366</v>
      </c>
      <c r="P588" s="82">
        <v>68</v>
      </c>
      <c r="Q588" s="82" t="s">
        <v>87986</v>
      </c>
      <c r="R588"/>
    </row>
    <row r="589" spans="1:18" x14ac:dyDescent="0.25">
      <c r="A589" s="14"/>
      <c r="B589" s="14">
        <v>588</v>
      </c>
      <c r="C589" s="14" t="s">
        <v>1151</v>
      </c>
      <c r="D589" s="15" t="s">
        <v>1152</v>
      </c>
      <c r="E589" s="15" t="s">
        <v>1152</v>
      </c>
      <c r="F589" s="15" t="s">
        <v>1153</v>
      </c>
      <c r="G589" t="str">
        <f t="shared" si="27"/>
        <v>SECTION C</v>
      </c>
      <c r="H589" t="str">
        <f t="shared" si="28"/>
        <v>Métallurgie</v>
      </c>
      <c r="I589" t="str">
        <f t="shared" si="29"/>
        <v>Production de métaux précieux et d'autres métaux non ferreux</v>
      </c>
      <c r="J589" t="s">
        <v>3461</v>
      </c>
      <c r="L589" t="s">
        <v>173</v>
      </c>
      <c r="M589" t="s">
        <v>13191</v>
      </c>
      <c r="N589" t="s">
        <v>37872</v>
      </c>
      <c r="O589" s="76" t="s">
        <v>4356</v>
      </c>
      <c r="P589" s="82">
        <v>248</v>
      </c>
      <c r="Q589" s="82" t="s">
        <v>87987</v>
      </c>
      <c r="R589"/>
    </row>
    <row r="590" spans="1:18" x14ac:dyDescent="0.25">
      <c r="A590" s="6" t="s">
        <v>1154</v>
      </c>
      <c r="B590" s="6">
        <v>589</v>
      </c>
      <c r="C590" s="6" t="s">
        <v>1155</v>
      </c>
      <c r="D590" s="7" t="s">
        <v>1152</v>
      </c>
      <c r="E590" s="7" t="s">
        <v>1152</v>
      </c>
      <c r="F590" s="7" t="s">
        <v>1153</v>
      </c>
      <c r="G590" t="str">
        <f t="shared" si="27"/>
        <v>SECTION C</v>
      </c>
      <c r="H590" t="str">
        <f t="shared" si="28"/>
        <v>Métallurgie</v>
      </c>
      <c r="I590" t="str">
        <f t="shared" si="29"/>
        <v>Production de métaux précieux et d'autres métaux non ferreux</v>
      </c>
      <c r="J590" t="s">
        <v>3472</v>
      </c>
      <c r="L590" t="s">
        <v>173</v>
      </c>
      <c r="M590" t="s">
        <v>32760</v>
      </c>
      <c r="N590" t="s">
        <v>37873</v>
      </c>
      <c r="O590" s="76" t="s">
        <v>4366</v>
      </c>
      <c r="P590" s="82">
        <v>78</v>
      </c>
      <c r="Q590" s="82" t="s">
        <v>87988</v>
      </c>
      <c r="R590"/>
    </row>
    <row r="591" spans="1:18" x14ac:dyDescent="0.25">
      <c r="A591" s="14"/>
      <c r="B591" s="14">
        <v>590</v>
      </c>
      <c r="C591" s="14" t="s">
        <v>1156</v>
      </c>
      <c r="D591" s="15" t="s">
        <v>1157</v>
      </c>
      <c r="E591" s="15" t="s">
        <v>1157</v>
      </c>
      <c r="F591" s="15" t="s">
        <v>1158</v>
      </c>
      <c r="G591" t="str">
        <f t="shared" si="27"/>
        <v>SECTION C</v>
      </c>
      <c r="H591" t="str">
        <f t="shared" si="28"/>
        <v>Métallurgie</v>
      </c>
      <c r="I591" t="str">
        <f t="shared" si="29"/>
        <v>Production de métaux précieux et d'autres métaux non ferreux</v>
      </c>
      <c r="J591" t="s">
        <v>3476</v>
      </c>
      <c r="L591" t="s">
        <v>173</v>
      </c>
      <c r="M591" t="s">
        <v>13192</v>
      </c>
      <c r="N591" t="s">
        <v>37874</v>
      </c>
      <c r="O591" s="76" t="s">
        <v>4356</v>
      </c>
      <c r="P591" s="82">
        <v>214</v>
      </c>
      <c r="Q591" s="82" t="s">
        <v>87989</v>
      </c>
      <c r="R591"/>
    </row>
    <row r="592" spans="1:18" x14ac:dyDescent="0.25">
      <c r="A592" s="6" t="s">
        <v>1159</v>
      </c>
      <c r="B592" s="6">
        <v>591</v>
      </c>
      <c r="C592" s="6" t="s">
        <v>1160</v>
      </c>
      <c r="D592" s="7" t="s">
        <v>1157</v>
      </c>
      <c r="E592" s="7" t="s">
        <v>1157</v>
      </c>
      <c r="F592" s="7" t="s">
        <v>1158</v>
      </c>
      <c r="G592" t="str">
        <f t="shared" si="27"/>
        <v>SECTION C</v>
      </c>
      <c r="H592" t="str">
        <f t="shared" si="28"/>
        <v>Métallurgie</v>
      </c>
      <c r="I592" t="str">
        <f t="shared" si="29"/>
        <v>Production de métaux précieux et d'autres métaux non ferreux</v>
      </c>
      <c r="J592" t="s">
        <v>3479</v>
      </c>
      <c r="L592" t="s">
        <v>173</v>
      </c>
      <c r="M592" t="s">
        <v>6438</v>
      </c>
      <c r="N592" t="s">
        <v>37875</v>
      </c>
      <c r="O592" s="76" t="s">
        <v>4366</v>
      </c>
      <c r="P592" s="82">
        <v>278</v>
      </c>
      <c r="Q592" s="82" t="s">
        <v>87990</v>
      </c>
      <c r="R592"/>
    </row>
    <row r="593" spans="1:18" x14ac:dyDescent="0.25">
      <c r="A593" s="10"/>
      <c r="B593" s="10">
        <v>592</v>
      </c>
      <c r="C593" s="10"/>
      <c r="D593" s="11"/>
      <c r="E593" s="11"/>
      <c r="F593" s="11"/>
      <c r="G593" t="str">
        <f t="shared" si="27"/>
        <v>SECTION C</v>
      </c>
      <c r="H593" t="str">
        <f t="shared" si="28"/>
        <v>Métallurgie</v>
      </c>
      <c r="I593" t="str">
        <f t="shared" si="29"/>
        <v>Production de métaux précieux et d'autres métaux non ferreux</v>
      </c>
      <c r="J593" t="s">
        <v>3486</v>
      </c>
      <c r="L593" t="s">
        <v>173</v>
      </c>
      <c r="M593" t="s">
        <v>11083</v>
      </c>
      <c r="N593" t="s">
        <v>37876</v>
      </c>
      <c r="O593" s="76" t="s">
        <v>4356</v>
      </c>
      <c r="P593" s="82">
        <v>685</v>
      </c>
      <c r="Q593" s="82" t="s">
        <v>87991</v>
      </c>
      <c r="R593"/>
    </row>
    <row r="594" spans="1:18" x14ac:dyDescent="0.25">
      <c r="A594" s="8"/>
      <c r="B594" s="8">
        <v>593</v>
      </c>
      <c r="C594" s="8" t="s">
        <v>1161</v>
      </c>
      <c r="D594" s="9" t="s">
        <v>1162</v>
      </c>
      <c r="E594" s="9" t="s">
        <v>1162</v>
      </c>
      <c r="F594" s="9" t="s">
        <v>1162</v>
      </c>
      <c r="G594" t="str">
        <f t="shared" si="27"/>
        <v>SECTION C</v>
      </c>
      <c r="H594" t="str">
        <f t="shared" si="28"/>
        <v>Métallurgie</v>
      </c>
      <c r="I594" t="str">
        <f t="shared" si="29"/>
        <v>Fonderie</v>
      </c>
      <c r="J594" t="s">
        <v>3489</v>
      </c>
      <c r="L594" t="s">
        <v>173</v>
      </c>
      <c r="M594" t="s">
        <v>23835</v>
      </c>
      <c r="N594" t="s">
        <v>37877</v>
      </c>
      <c r="O594" s="76" t="s">
        <v>4356</v>
      </c>
      <c r="P594" s="82">
        <v>360</v>
      </c>
      <c r="Q594" s="82" t="s">
        <v>87992</v>
      </c>
      <c r="R594"/>
    </row>
    <row r="595" spans="1:18" x14ac:dyDescent="0.25">
      <c r="A595" s="14"/>
      <c r="B595" s="14">
        <v>594</v>
      </c>
      <c r="C595" s="14" t="s">
        <v>1163</v>
      </c>
      <c r="D595" s="15" t="s">
        <v>1164</v>
      </c>
      <c r="E595" s="15" t="s">
        <v>1164</v>
      </c>
      <c r="F595" s="15" t="s">
        <v>1164</v>
      </c>
      <c r="G595" t="str">
        <f t="shared" si="27"/>
        <v>SECTION C</v>
      </c>
      <c r="H595" t="str">
        <f t="shared" si="28"/>
        <v>Métallurgie</v>
      </c>
      <c r="I595" t="str">
        <f t="shared" si="29"/>
        <v>Fonderie</v>
      </c>
      <c r="J595" t="s">
        <v>3501</v>
      </c>
      <c r="L595" t="s">
        <v>173</v>
      </c>
      <c r="M595" t="s">
        <v>6439</v>
      </c>
      <c r="N595" t="s">
        <v>37878</v>
      </c>
      <c r="O595" s="76" t="s">
        <v>4356</v>
      </c>
      <c r="P595" s="82">
        <v>285</v>
      </c>
      <c r="Q595" s="82" t="s">
        <v>87993</v>
      </c>
      <c r="R595"/>
    </row>
    <row r="596" spans="1:18" x14ac:dyDescent="0.25">
      <c r="A596" s="6" t="s">
        <v>1165</v>
      </c>
      <c r="B596" s="6">
        <v>595</v>
      </c>
      <c r="C596" s="6" t="s">
        <v>1166</v>
      </c>
      <c r="D596" s="7" t="s">
        <v>1164</v>
      </c>
      <c r="E596" s="7" t="s">
        <v>1164</v>
      </c>
      <c r="F596" s="7" t="s">
        <v>1164</v>
      </c>
      <c r="G596" t="str">
        <f t="shared" si="27"/>
        <v>SECTION C</v>
      </c>
      <c r="H596" t="str">
        <f t="shared" si="28"/>
        <v>Métallurgie</v>
      </c>
      <c r="I596" t="str">
        <f t="shared" si="29"/>
        <v>Fonderie</v>
      </c>
      <c r="J596" t="s">
        <v>3507</v>
      </c>
      <c r="L596" t="s">
        <v>173</v>
      </c>
      <c r="M596" t="s">
        <v>23836</v>
      </c>
      <c r="N596" t="s">
        <v>37879</v>
      </c>
      <c r="O596" s="76" t="s">
        <v>4374</v>
      </c>
      <c r="P596" s="82">
        <v>707</v>
      </c>
      <c r="Q596" s="82" t="s">
        <v>87994</v>
      </c>
      <c r="R596"/>
    </row>
    <row r="597" spans="1:18" x14ac:dyDescent="0.25">
      <c r="A597" s="14"/>
      <c r="B597" s="14">
        <v>596</v>
      </c>
      <c r="C597" s="14" t="s">
        <v>1167</v>
      </c>
      <c r="D597" s="15" t="s">
        <v>1168</v>
      </c>
      <c r="E597" s="15" t="s">
        <v>1168</v>
      </c>
      <c r="F597" s="15" t="s">
        <v>1168</v>
      </c>
      <c r="G597" t="str">
        <f t="shared" si="27"/>
        <v>SECTION C</v>
      </c>
      <c r="H597" t="str">
        <f t="shared" si="28"/>
        <v>Métallurgie</v>
      </c>
      <c r="I597" t="str">
        <f t="shared" si="29"/>
        <v>Fonderie</v>
      </c>
      <c r="J597" t="s">
        <v>3513</v>
      </c>
      <c r="L597" t="s">
        <v>173</v>
      </c>
      <c r="M597" t="s">
        <v>6440</v>
      </c>
      <c r="N597" t="s">
        <v>37880</v>
      </c>
      <c r="O597" s="76" t="s">
        <v>4356</v>
      </c>
      <c r="P597" s="82">
        <v>332</v>
      </c>
      <c r="Q597" s="82" t="s">
        <v>87995</v>
      </c>
      <c r="R597"/>
    </row>
    <row r="598" spans="1:18" x14ac:dyDescent="0.25">
      <c r="A598" s="6" t="s">
        <v>1169</v>
      </c>
      <c r="B598" s="6">
        <v>597</v>
      </c>
      <c r="C598" s="6" t="s">
        <v>1170</v>
      </c>
      <c r="D598" s="7" t="s">
        <v>1168</v>
      </c>
      <c r="E598" s="7" t="s">
        <v>1168</v>
      </c>
      <c r="F598" s="7" t="s">
        <v>1168</v>
      </c>
      <c r="G598" t="str">
        <f t="shared" si="27"/>
        <v>SECTION C</v>
      </c>
      <c r="H598" t="str">
        <f t="shared" si="28"/>
        <v>Métallurgie</v>
      </c>
      <c r="I598" t="str">
        <f t="shared" si="29"/>
        <v>Fonderie</v>
      </c>
      <c r="J598" t="s">
        <v>3521</v>
      </c>
      <c r="L598" t="s">
        <v>173</v>
      </c>
      <c r="M598" t="s">
        <v>11085</v>
      </c>
      <c r="N598" t="s">
        <v>37881</v>
      </c>
      <c r="O598" s="76" t="s">
        <v>4356</v>
      </c>
      <c r="P598" s="82">
        <v>61</v>
      </c>
      <c r="Q598" s="82" t="s">
        <v>87996</v>
      </c>
      <c r="R598"/>
    </row>
    <row r="599" spans="1:18" x14ac:dyDescent="0.25">
      <c r="A599" s="14"/>
      <c r="B599" s="14">
        <v>598</v>
      </c>
      <c r="C599" s="14" t="s">
        <v>1171</v>
      </c>
      <c r="D599" s="15" t="s">
        <v>1172</v>
      </c>
      <c r="E599" s="15" t="s">
        <v>1172</v>
      </c>
      <c r="F599" s="15" t="s">
        <v>1172</v>
      </c>
      <c r="G599" t="str">
        <f t="shared" si="27"/>
        <v>SECTION C</v>
      </c>
      <c r="H599" t="str">
        <f t="shared" si="28"/>
        <v>Métallurgie</v>
      </c>
      <c r="I599" t="str">
        <f t="shared" si="29"/>
        <v>Fonderie</v>
      </c>
      <c r="J599" t="s">
        <v>3525</v>
      </c>
      <c r="L599" t="s">
        <v>173</v>
      </c>
      <c r="M599" t="s">
        <v>32761</v>
      </c>
      <c r="N599" t="s">
        <v>37882</v>
      </c>
      <c r="O599" s="76" t="s">
        <v>4356</v>
      </c>
      <c r="P599" s="82">
        <v>801</v>
      </c>
      <c r="Q599" s="82" t="s">
        <v>87997</v>
      </c>
      <c r="R599"/>
    </row>
    <row r="600" spans="1:18" x14ac:dyDescent="0.25">
      <c r="A600" s="6" t="s">
        <v>1173</v>
      </c>
      <c r="B600" s="6">
        <v>599</v>
      </c>
      <c r="C600" s="6" t="s">
        <v>1174</v>
      </c>
      <c r="D600" s="7" t="s">
        <v>1172</v>
      </c>
      <c r="E600" s="7" t="s">
        <v>1172</v>
      </c>
      <c r="F600" s="7" t="s">
        <v>1172</v>
      </c>
      <c r="G600" t="str">
        <f t="shared" si="27"/>
        <v>SECTION C</v>
      </c>
      <c r="H600" t="str">
        <f t="shared" si="28"/>
        <v>Métallurgie</v>
      </c>
      <c r="I600" t="str">
        <f t="shared" si="29"/>
        <v>Fonderie</v>
      </c>
      <c r="J600" t="s">
        <v>3530</v>
      </c>
      <c r="L600" t="s">
        <v>173</v>
      </c>
      <c r="M600" t="s">
        <v>6441</v>
      </c>
      <c r="N600" t="s">
        <v>37883</v>
      </c>
      <c r="O600" s="76" t="s">
        <v>4356</v>
      </c>
      <c r="P600" s="82">
        <v>306</v>
      </c>
      <c r="Q600" s="82" t="s">
        <v>87998</v>
      </c>
      <c r="R600"/>
    </row>
    <row r="601" spans="1:18" x14ac:dyDescent="0.25">
      <c r="A601" s="14"/>
      <c r="B601" s="14">
        <v>600</v>
      </c>
      <c r="C601" s="14" t="s">
        <v>1175</v>
      </c>
      <c r="D601" s="15" t="s">
        <v>1176</v>
      </c>
      <c r="E601" s="15" t="s">
        <v>1176</v>
      </c>
      <c r="F601" s="15" t="s">
        <v>1176</v>
      </c>
      <c r="G601" t="str">
        <f t="shared" si="27"/>
        <v>SECTION C</v>
      </c>
      <c r="H601" t="str">
        <f t="shared" si="28"/>
        <v>Métallurgie</v>
      </c>
      <c r="I601" t="str">
        <f t="shared" si="29"/>
        <v>Fonderie</v>
      </c>
      <c r="J601" t="s">
        <v>3538</v>
      </c>
      <c r="L601" t="s">
        <v>173</v>
      </c>
      <c r="M601" t="s">
        <v>32763</v>
      </c>
      <c r="N601" t="s">
        <v>37884</v>
      </c>
      <c r="O601" s="76" t="s">
        <v>4366</v>
      </c>
      <c r="P601" s="82">
        <v>219</v>
      </c>
      <c r="Q601" s="82" t="s">
        <v>88001</v>
      </c>
      <c r="R601"/>
    </row>
    <row r="602" spans="1:18" x14ac:dyDescent="0.25">
      <c r="A602" s="6" t="s">
        <v>1177</v>
      </c>
      <c r="B602" s="6">
        <v>601</v>
      </c>
      <c r="C602" s="6" t="s">
        <v>1178</v>
      </c>
      <c r="D602" s="7" t="s">
        <v>1176</v>
      </c>
      <c r="E602" s="7" t="s">
        <v>1176</v>
      </c>
      <c r="F602" s="7" t="s">
        <v>1176</v>
      </c>
      <c r="G602" t="str">
        <f t="shared" si="27"/>
        <v>SECTION C</v>
      </c>
      <c r="H602" t="str">
        <f t="shared" si="28"/>
        <v>Métallurgie</v>
      </c>
      <c r="I602" t="str">
        <f t="shared" si="29"/>
        <v>Fonderie</v>
      </c>
      <c r="J602" t="s">
        <v>3543</v>
      </c>
      <c r="L602" t="s">
        <v>173</v>
      </c>
      <c r="M602" t="s">
        <v>32762</v>
      </c>
      <c r="N602" t="s">
        <v>37885</v>
      </c>
      <c r="O602" s="76" t="s">
        <v>4356</v>
      </c>
      <c r="P602" s="82">
        <v>1014</v>
      </c>
      <c r="Q602" s="82" t="s">
        <v>87999</v>
      </c>
      <c r="R602"/>
    </row>
    <row r="603" spans="1:18" x14ac:dyDescent="0.25">
      <c r="A603" s="10"/>
      <c r="B603" s="10">
        <v>602</v>
      </c>
      <c r="C603" s="10"/>
      <c r="D603" s="11"/>
      <c r="E603" s="11"/>
      <c r="F603" s="11"/>
      <c r="G603" t="str">
        <f t="shared" si="27"/>
        <v>SECTION C</v>
      </c>
      <c r="H603" t="str">
        <f t="shared" si="28"/>
        <v>Métallurgie</v>
      </c>
      <c r="I603" t="str">
        <f t="shared" si="29"/>
        <v>Fonderie</v>
      </c>
      <c r="J603" t="s">
        <v>3548</v>
      </c>
      <c r="L603" t="s">
        <v>173</v>
      </c>
      <c r="M603" t="s">
        <v>6442</v>
      </c>
      <c r="N603" t="s">
        <v>37886</v>
      </c>
      <c r="O603" s="76" t="s">
        <v>4356</v>
      </c>
      <c r="P603" s="82">
        <v>624</v>
      </c>
      <c r="Q603" s="82" t="s">
        <v>88000</v>
      </c>
      <c r="R603"/>
    </row>
    <row r="604" spans="1:18" ht="30" x14ac:dyDescent="0.25">
      <c r="A604" s="12"/>
      <c r="B604" s="12">
        <v>603</v>
      </c>
      <c r="C604" s="12" t="s">
        <v>1179</v>
      </c>
      <c r="D604" s="13" t="s">
        <v>1180</v>
      </c>
      <c r="E604" s="13" t="s">
        <v>1181</v>
      </c>
      <c r="F604" s="13" t="s">
        <v>1182</v>
      </c>
      <c r="G604" t="str">
        <f t="shared" si="27"/>
        <v>SECTION C</v>
      </c>
      <c r="H604" t="str">
        <f t="shared" si="28"/>
        <v>Fabrication de produits métalliques, à l’exception des machines et des équipements</v>
      </c>
      <c r="I604" t="str">
        <f t="shared" si="29"/>
        <v>Fonderie</v>
      </c>
      <c r="J604" t="s">
        <v>3554</v>
      </c>
      <c r="L604" t="s">
        <v>173</v>
      </c>
      <c r="M604" t="s">
        <v>6443</v>
      </c>
      <c r="N604" t="s">
        <v>37887</v>
      </c>
      <c r="O604" s="76" t="s">
        <v>4366</v>
      </c>
      <c r="P604" s="82">
        <v>436</v>
      </c>
      <c r="Q604" s="82" t="s">
        <v>88002</v>
      </c>
      <c r="R604"/>
    </row>
    <row r="605" spans="1:18" x14ac:dyDescent="0.25">
      <c r="A605" s="10"/>
      <c r="B605" s="10">
        <v>604</v>
      </c>
      <c r="C605" s="10"/>
      <c r="D605" s="11"/>
      <c r="E605" s="11"/>
      <c r="F605" s="11"/>
      <c r="G605" t="str">
        <f t="shared" si="27"/>
        <v>SECTION C</v>
      </c>
      <c r="H605" t="str">
        <f t="shared" si="28"/>
        <v>Fabrication de produits métalliques, à l’exception des machines et des équipements</v>
      </c>
      <c r="I605" t="str">
        <f t="shared" si="29"/>
        <v>Fonderie</v>
      </c>
      <c r="J605" t="s">
        <v>3558</v>
      </c>
      <c r="L605" t="s">
        <v>173</v>
      </c>
      <c r="M605" t="s">
        <v>23837</v>
      </c>
      <c r="N605" t="s">
        <v>37888</v>
      </c>
      <c r="O605" s="76" t="s">
        <v>4366</v>
      </c>
      <c r="P605" s="82">
        <v>149</v>
      </c>
      <c r="Q605" s="82" t="s">
        <v>88003</v>
      </c>
      <c r="R605"/>
    </row>
    <row r="606" spans="1:18" x14ac:dyDescent="0.25">
      <c r="A606" s="8"/>
      <c r="B606" s="8">
        <v>605</v>
      </c>
      <c r="C606" s="8" t="s">
        <v>1183</v>
      </c>
      <c r="D606" s="9" t="s">
        <v>1184</v>
      </c>
      <c r="E606" s="9" t="s">
        <v>1184</v>
      </c>
      <c r="F606" s="9" t="s">
        <v>1185</v>
      </c>
      <c r="G606" t="str">
        <f t="shared" si="27"/>
        <v>SECTION C</v>
      </c>
      <c r="H606" t="str">
        <f t="shared" si="28"/>
        <v>Fabrication de produits métalliques, à l’exception des machines et des équipements</v>
      </c>
      <c r="I606" t="str">
        <f t="shared" si="29"/>
        <v>Fabrication d'éléments en métal pour la construction</v>
      </c>
      <c r="J606" t="s">
        <v>3566</v>
      </c>
      <c r="L606" t="s">
        <v>173</v>
      </c>
      <c r="M606" t="s">
        <v>13195</v>
      </c>
      <c r="N606" t="s">
        <v>37889</v>
      </c>
      <c r="O606" s="76" t="s">
        <v>4366</v>
      </c>
      <c r="P606" s="82">
        <v>31</v>
      </c>
      <c r="Q606" s="82" t="s">
        <v>88004</v>
      </c>
      <c r="R606"/>
    </row>
    <row r="607" spans="1:18" x14ac:dyDescent="0.25">
      <c r="A607" s="14"/>
      <c r="B607" s="14">
        <v>606</v>
      </c>
      <c r="C607" s="14" t="s">
        <v>1186</v>
      </c>
      <c r="D607" s="16" t="s">
        <v>1187</v>
      </c>
      <c r="E607" s="16" t="s">
        <v>1187</v>
      </c>
      <c r="F607" s="16" t="s">
        <v>1188</v>
      </c>
      <c r="G607" t="str">
        <f t="shared" si="27"/>
        <v>SECTION C</v>
      </c>
      <c r="H607" t="str">
        <f t="shared" si="28"/>
        <v>Fabrication de produits métalliques, à l’exception des machines et des équipements</v>
      </c>
      <c r="I607" t="str">
        <f t="shared" si="29"/>
        <v>Fabrication d'éléments en métal pour la construction</v>
      </c>
      <c r="J607" t="s">
        <v>3580</v>
      </c>
      <c r="L607" t="s">
        <v>173</v>
      </c>
      <c r="M607" t="s">
        <v>6444</v>
      </c>
      <c r="N607" t="s">
        <v>37890</v>
      </c>
      <c r="O607" s="76" t="s">
        <v>4366</v>
      </c>
      <c r="P607" s="82">
        <v>300</v>
      </c>
      <c r="Q607" s="82" t="s">
        <v>88005</v>
      </c>
      <c r="R607"/>
    </row>
    <row r="608" spans="1:18" x14ac:dyDescent="0.25">
      <c r="A608" s="6" t="s">
        <v>1189</v>
      </c>
      <c r="B608" s="6">
        <v>607</v>
      </c>
      <c r="C608" s="6" t="s">
        <v>1190</v>
      </c>
      <c r="D608" s="7" t="s">
        <v>1187</v>
      </c>
      <c r="E608" s="7" t="s">
        <v>1187</v>
      </c>
      <c r="F608" s="7" t="s">
        <v>1188</v>
      </c>
      <c r="G608" t="str">
        <f t="shared" si="27"/>
        <v>SECTION C</v>
      </c>
      <c r="H608" t="str">
        <f t="shared" si="28"/>
        <v>Fabrication de produits métalliques, à l’exception des machines et des équipements</v>
      </c>
      <c r="I608" t="str">
        <f t="shared" si="29"/>
        <v>Fabrication d'éléments en métal pour la construction</v>
      </c>
      <c r="J608" t="s">
        <v>3585</v>
      </c>
      <c r="L608" t="s">
        <v>173</v>
      </c>
      <c r="M608" t="s">
        <v>6445</v>
      </c>
      <c r="N608" t="s">
        <v>37891</v>
      </c>
      <c r="O608" s="76" t="s">
        <v>4356</v>
      </c>
      <c r="P608" s="82">
        <v>350</v>
      </c>
      <c r="Q608" s="82" t="s">
        <v>88006</v>
      </c>
      <c r="R608"/>
    </row>
    <row r="609" spans="1:18" x14ac:dyDescent="0.25">
      <c r="A609" s="14"/>
      <c r="B609" s="14">
        <v>608</v>
      </c>
      <c r="C609" s="14" t="s">
        <v>1191</v>
      </c>
      <c r="D609" s="22" t="s">
        <v>1192</v>
      </c>
      <c r="E609" s="22" t="s">
        <v>1192</v>
      </c>
      <c r="F609" s="22" t="s">
        <v>1193</v>
      </c>
      <c r="G609" t="str">
        <f t="shared" si="27"/>
        <v>SECTION C</v>
      </c>
      <c r="H609" t="str">
        <f t="shared" si="28"/>
        <v>Fabrication de produits métalliques, à l’exception des machines et des équipements</v>
      </c>
      <c r="I609" t="str">
        <f t="shared" si="29"/>
        <v>Fabrication d'éléments en métal pour la construction</v>
      </c>
      <c r="J609" t="s">
        <v>3592</v>
      </c>
      <c r="L609" t="s">
        <v>173</v>
      </c>
      <c r="M609" t="s">
        <v>11087</v>
      </c>
      <c r="N609" t="s">
        <v>37892</v>
      </c>
      <c r="O609" s="76" t="s">
        <v>4366</v>
      </c>
      <c r="P609" s="82">
        <v>88</v>
      </c>
      <c r="Q609" s="82" t="s">
        <v>88007</v>
      </c>
      <c r="R609"/>
    </row>
    <row r="610" spans="1:18" x14ac:dyDescent="0.25">
      <c r="A610" s="6" t="s">
        <v>1194</v>
      </c>
      <c r="B610" s="6">
        <v>609</v>
      </c>
      <c r="C610" s="6" t="s">
        <v>1195</v>
      </c>
      <c r="D610" s="7" t="s">
        <v>1192</v>
      </c>
      <c r="E610" s="7" t="s">
        <v>1192</v>
      </c>
      <c r="F610" s="7" t="s">
        <v>1193</v>
      </c>
      <c r="G610" t="str">
        <f t="shared" si="27"/>
        <v>SECTION C</v>
      </c>
      <c r="H610" t="str">
        <f t="shared" si="28"/>
        <v>Fabrication de produits métalliques, à l’exception des machines et des équipements</v>
      </c>
      <c r="I610" t="str">
        <f t="shared" si="29"/>
        <v>Fabrication d'éléments en métal pour la construction</v>
      </c>
      <c r="J610" t="s">
        <v>3601</v>
      </c>
      <c r="L610" t="s">
        <v>173</v>
      </c>
      <c r="M610" t="s">
        <v>11089</v>
      </c>
      <c r="N610" t="s">
        <v>37893</v>
      </c>
      <c r="O610" s="76" t="s">
        <v>4374</v>
      </c>
      <c r="P610" s="82">
        <v>1826</v>
      </c>
      <c r="Q610" s="82" t="s">
        <v>88008</v>
      </c>
      <c r="R610"/>
    </row>
    <row r="611" spans="1:18" x14ac:dyDescent="0.25">
      <c r="A611" s="10"/>
      <c r="B611" s="10">
        <v>610</v>
      </c>
      <c r="C611" s="10"/>
      <c r="D611" s="11"/>
      <c r="E611" s="11"/>
      <c r="F611" s="11"/>
      <c r="G611" t="str">
        <f t="shared" si="27"/>
        <v>SECTION C</v>
      </c>
      <c r="H611" t="str">
        <f t="shared" si="28"/>
        <v>Fabrication de produits métalliques, à l’exception des machines et des équipements</v>
      </c>
      <c r="I611" t="str">
        <f t="shared" si="29"/>
        <v>Fabrication d'éléments en métal pour la construction</v>
      </c>
      <c r="J611" t="s">
        <v>3606</v>
      </c>
      <c r="L611" t="s">
        <v>173</v>
      </c>
      <c r="M611" t="s">
        <v>6446</v>
      </c>
      <c r="N611" t="s">
        <v>37894</v>
      </c>
      <c r="O611" s="76" t="s">
        <v>4366</v>
      </c>
      <c r="P611" s="82">
        <v>133</v>
      </c>
      <c r="Q611" s="82" t="s">
        <v>88009</v>
      </c>
      <c r="R611"/>
    </row>
    <row r="612" spans="1:18" ht="25.5" x14ac:dyDescent="0.25">
      <c r="A612" s="8"/>
      <c r="B612" s="8">
        <v>611</v>
      </c>
      <c r="C612" s="8" t="s">
        <v>1196</v>
      </c>
      <c r="D612" s="9" t="s">
        <v>1197</v>
      </c>
      <c r="E612" s="9" t="s">
        <v>1197</v>
      </c>
      <c r="F612" s="9" t="s">
        <v>1198</v>
      </c>
      <c r="G612" t="str">
        <f t="shared" si="27"/>
        <v>SECTION C</v>
      </c>
      <c r="H612" t="str">
        <f t="shared" si="28"/>
        <v>Fabrication de produits métalliques, à l’exception des machines et des équipements</v>
      </c>
      <c r="I612" t="str">
        <f t="shared" si="29"/>
        <v>Fabrication de réservoirs, citernes et conteneurs métalliques</v>
      </c>
      <c r="J612" t="s">
        <v>3612</v>
      </c>
      <c r="L612" t="s">
        <v>173</v>
      </c>
      <c r="M612" t="s">
        <v>11091</v>
      </c>
      <c r="N612" t="s">
        <v>37895</v>
      </c>
      <c r="O612" s="76" t="s">
        <v>4356</v>
      </c>
      <c r="P612" s="82">
        <v>333</v>
      </c>
      <c r="Q612" s="82" t="s">
        <v>88010</v>
      </c>
      <c r="R612"/>
    </row>
    <row r="613" spans="1:18" ht="25.5" x14ac:dyDescent="0.25">
      <c r="A613" s="14"/>
      <c r="B613" s="14">
        <v>612</v>
      </c>
      <c r="C613" s="14" t="s">
        <v>1199</v>
      </c>
      <c r="D613" s="15" t="s">
        <v>1200</v>
      </c>
      <c r="E613" s="15" t="s">
        <v>1201</v>
      </c>
      <c r="F613" s="15" t="s">
        <v>1202</v>
      </c>
      <c r="G613" t="str">
        <f t="shared" si="27"/>
        <v>SECTION C</v>
      </c>
      <c r="H613" t="str">
        <f t="shared" si="28"/>
        <v>Fabrication de produits métalliques, à l’exception des machines et des équipements</v>
      </c>
      <c r="I613" t="str">
        <f t="shared" si="29"/>
        <v>Fabrication de réservoirs, citernes et conteneurs métalliques</v>
      </c>
      <c r="J613" t="s">
        <v>3620</v>
      </c>
      <c r="L613" t="s">
        <v>173</v>
      </c>
      <c r="M613" t="s">
        <v>13197</v>
      </c>
      <c r="N613" t="s">
        <v>37896</v>
      </c>
      <c r="O613" s="76" t="s">
        <v>4356</v>
      </c>
      <c r="P613" s="82">
        <v>66</v>
      </c>
      <c r="Q613" s="82" t="s">
        <v>88011</v>
      </c>
      <c r="R613"/>
    </row>
    <row r="614" spans="1:18" ht="25.5" x14ac:dyDescent="0.25">
      <c r="A614" s="6" t="s">
        <v>1203</v>
      </c>
      <c r="B614" s="6">
        <v>613</v>
      </c>
      <c r="C614" s="6" t="s">
        <v>1204</v>
      </c>
      <c r="D614" s="7" t="s">
        <v>1200</v>
      </c>
      <c r="E614" s="7" t="s">
        <v>1201</v>
      </c>
      <c r="F614" s="7" t="s">
        <v>1202</v>
      </c>
      <c r="G614" t="str">
        <f t="shared" si="27"/>
        <v>SECTION C</v>
      </c>
      <c r="H614" t="str">
        <f t="shared" si="28"/>
        <v>Fabrication de produits métalliques, à l’exception des machines et des équipements</v>
      </c>
      <c r="I614" t="str">
        <f t="shared" si="29"/>
        <v>Fabrication de réservoirs, citernes et conteneurs métalliques</v>
      </c>
      <c r="J614" t="s">
        <v>3626</v>
      </c>
      <c r="L614" t="s">
        <v>173</v>
      </c>
      <c r="M614" t="s">
        <v>6447</v>
      </c>
      <c r="N614" t="s">
        <v>37897</v>
      </c>
      <c r="O614" s="76" t="s">
        <v>4366</v>
      </c>
      <c r="P614" s="82">
        <v>188</v>
      </c>
      <c r="Q614" s="82" t="s">
        <v>88012</v>
      </c>
      <c r="R614"/>
    </row>
    <row r="615" spans="1:18" x14ac:dyDescent="0.25">
      <c r="A615" s="14"/>
      <c r="B615" s="14">
        <v>614</v>
      </c>
      <c r="C615" s="14" t="s">
        <v>1205</v>
      </c>
      <c r="D615" s="15" t="s">
        <v>1206</v>
      </c>
      <c r="E615" s="15" t="s">
        <v>1207</v>
      </c>
      <c r="F615" s="15" t="s">
        <v>1208</v>
      </c>
      <c r="G615" t="str">
        <f t="shared" si="27"/>
        <v>SECTION C</v>
      </c>
      <c r="H615" t="str">
        <f t="shared" si="28"/>
        <v>Fabrication de produits métalliques, à l’exception des machines et des équipements</v>
      </c>
      <c r="I615" t="str">
        <f t="shared" si="29"/>
        <v>Fabrication de réservoirs, citernes et conteneurs métalliques</v>
      </c>
      <c r="J615" t="s">
        <v>3632</v>
      </c>
      <c r="L615" t="s">
        <v>173</v>
      </c>
      <c r="M615" t="s">
        <v>32764</v>
      </c>
      <c r="N615" t="s">
        <v>37898</v>
      </c>
      <c r="O615" s="76" t="s">
        <v>4356</v>
      </c>
      <c r="P615" s="82">
        <v>938</v>
      </c>
      <c r="Q615" s="82" t="s">
        <v>88013</v>
      </c>
      <c r="R615"/>
    </row>
    <row r="616" spans="1:18" x14ac:dyDescent="0.25">
      <c r="A616" s="6" t="s">
        <v>1209</v>
      </c>
      <c r="B616" s="6">
        <v>615</v>
      </c>
      <c r="C616" s="6" t="s">
        <v>1210</v>
      </c>
      <c r="D616" s="7" t="s">
        <v>1206</v>
      </c>
      <c r="E616" s="7" t="s">
        <v>1207</v>
      </c>
      <c r="F616" s="7" t="s">
        <v>1208</v>
      </c>
      <c r="G616" t="str">
        <f t="shared" si="27"/>
        <v>SECTION C</v>
      </c>
      <c r="H616" t="str">
        <f t="shared" si="28"/>
        <v>Fabrication de produits métalliques, à l’exception des machines et des équipements</v>
      </c>
      <c r="I616" t="str">
        <f t="shared" si="29"/>
        <v>Fabrication de réservoirs, citernes et conteneurs métalliques</v>
      </c>
      <c r="J616" t="s">
        <v>3637</v>
      </c>
      <c r="L616" t="s">
        <v>173</v>
      </c>
      <c r="M616" t="s">
        <v>32765</v>
      </c>
      <c r="N616" t="s">
        <v>37899</v>
      </c>
      <c r="O616" s="76" t="s">
        <v>4356</v>
      </c>
      <c r="P616" s="82">
        <v>344</v>
      </c>
      <c r="Q616" s="82" t="s">
        <v>88014</v>
      </c>
      <c r="R616"/>
    </row>
    <row r="617" spans="1:18" x14ac:dyDescent="0.25">
      <c r="A617" s="10"/>
      <c r="B617" s="10">
        <v>616</v>
      </c>
      <c r="C617" s="10"/>
      <c r="D617" s="11"/>
      <c r="E617" s="11"/>
      <c r="F617" s="11"/>
      <c r="G617" t="str">
        <f t="shared" si="27"/>
        <v>SECTION C</v>
      </c>
      <c r="H617" t="str">
        <f t="shared" si="28"/>
        <v>Fabrication de produits métalliques, à l’exception des machines et des équipements</v>
      </c>
      <c r="I617" t="str">
        <f t="shared" si="29"/>
        <v>Fabrication de réservoirs, citernes et conteneurs métalliques</v>
      </c>
      <c r="J617" t="s">
        <v>3642</v>
      </c>
      <c r="L617" t="s">
        <v>173</v>
      </c>
      <c r="M617" t="s">
        <v>11093</v>
      </c>
      <c r="N617" t="s">
        <v>37900</v>
      </c>
      <c r="O617" s="76" t="s">
        <v>4366</v>
      </c>
      <c r="P617" s="82">
        <v>143</v>
      </c>
      <c r="Q617" s="82" t="s">
        <v>88015</v>
      </c>
      <c r="R617"/>
    </row>
    <row r="618" spans="1:18" ht="25.5" x14ac:dyDescent="0.25">
      <c r="A618" s="8"/>
      <c r="B618" s="8">
        <v>617</v>
      </c>
      <c r="C618" s="8" t="s">
        <v>1211</v>
      </c>
      <c r="D618" s="9" t="s">
        <v>1212</v>
      </c>
      <c r="E618" s="9" t="s">
        <v>1213</v>
      </c>
      <c r="F618" s="9" t="s">
        <v>1214</v>
      </c>
      <c r="G618" t="str">
        <f t="shared" si="27"/>
        <v>SECTION C</v>
      </c>
      <c r="H618" t="str">
        <f t="shared" si="28"/>
        <v>Fabrication de produits métalliques, à l’exception des machines et des équipements</v>
      </c>
      <c r="I618" t="str">
        <f t="shared" si="29"/>
        <v>Fabrication de générateurs de vapeur, à l'exception des chaudières pour le chauffage central</v>
      </c>
      <c r="J618" t="s">
        <v>3648</v>
      </c>
      <c r="L618" t="s">
        <v>173</v>
      </c>
      <c r="M618" t="s">
        <v>13199</v>
      </c>
      <c r="N618" t="s">
        <v>37901</v>
      </c>
      <c r="O618" s="76" t="s">
        <v>4366</v>
      </c>
      <c r="P618" s="82">
        <v>82</v>
      </c>
      <c r="Q618" s="82" t="s">
        <v>88016</v>
      </c>
      <c r="R618"/>
    </row>
    <row r="619" spans="1:18" ht="25.5" x14ac:dyDescent="0.25">
      <c r="A619" s="14"/>
      <c r="B619" s="14">
        <v>618</v>
      </c>
      <c r="C619" s="14" t="s">
        <v>1215</v>
      </c>
      <c r="D619" s="16" t="s">
        <v>1212</v>
      </c>
      <c r="E619" s="16" t="s">
        <v>1213</v>
      </c>
      <c r="F619" s="16" t="s">
        <v>1214</v>
      </c>
      <c r="G619" t="str">
        <f t="shared" si="27"/>
        <v>SECTION C</v>
      </c>
      <c r="H619" t="str">
        <f t="shared" si="28"/>
        <v>Fabrication de produits métalliques, à l’exception des machines et des équipements</v>
      </c>
      <c r="I619" t="str">
        <f t="shared" si="29"/>
        <v>Fabrication de générateurs de vapeur, à l'exception des chaudières pour le chauffage central</v>
      </c>
      <c r="J619" t="s">
        <v>3656</v>
      </c>
      <c r="L619" t="s">
        <v>173</v>
      </c>
      <c r="M619" t="s">
        <v>13201</v>
      </c>
      <c r="N619" t="s">
        <v>37902</v>
      </c>
      <c r="O619" s="76" t="s">
        <v>4366</v>
      </c>
      <c r="P619" s="82">
        <v>117</v>
      </c>
      <c r="Q619" s="82" t="s">
        <v>88017</v>
      </c>
      <c r="R619"/>
    </row>
    <row r="620" spans="1:18" ht="25.5" x14ac:dyDescent="0.25">
      <c r="A620" s="6" t="s">
        <v>1216</v>
      </c>
      <c r="B620" s="6">
        <v>619</v>
      </c>
      <c r="C620" s="6" t="s">
        <v>1217</v>
      </c>
      <c r="D620" s="7" t="s">
        <v>1212</v>
      </c>
      <c r="E620" s="7" t="s">
        <v>1213</v>
      </c>
      <c r="F620" s="7" t="s">
        <v>1214</v>
      </c>
      <c r="G620" t="str">
        <f t="shared" si="27"/>
        <v>SECTION C</v>
      </c>
      <c r="H620" t="str">
        <f t="shared" si="28"/>
        <v>Fabrication de produits métalliques, à l’exception des machines et des équipements</v>
      </c>
      <c r="I620" t="str">
        <f t="shared" si="29"/>
        <v>Fabrication de générateurs de vapeur, à l'exception des chaudières pour le chauffage central</v>
      </c>
      <c r="J620" t="s">
        <v>3666</v>
      </c>
      <c r="L620" t="s">
        <v>173</v>
      </c>
      <c r="M620" t="s">
        <v>13203</v>
      </c>
      <c r="N620" t="s">
        <v>37903</v>
      </c>
      <c r="O620" s="76" t="s">
        <v>4356</v>
      </c>
      <c r="P620" s="82">
        <v>346</v>
      </c>
      <c r="Q620" s="82" t="s">
        <v>88018</v>
      </c>
      <c r="R620"/>
    </row>
    <row r="621" spans="1:18" x14ac:dyDescent="0.25">
      <c r="A621" s="10"/>
      <c r="B621" s="10">
        <v>620</v>
      </c>
      <c r="C621" s="10"/>
      <c r="D621" s="11"/>
      <c r="E621" s="11"/>
      <c r="F621" s="11"/>
      <c r="G621" t="str">
        <f t="shared" si="27"/>
        <v>SECTION C</v>
      </c>
      <c r="H621" t="str">
        <f t="shared" si="28"/>
        <v>Fabrication de produits métalliques, à l’exception des machines et des équipements</v>
      </c>
      <c r="I621" t="str">
        <f t="shared" si="29"/>
        <v>Fabrication de générateurs de vapeur, à l'exception des chaudières pour le chauffage central</v>
      </c>
      <c r="J621" t="s">
        <v>3673</v>
      </c>
      <c r="L621" t="s">
        <v>173</v>
      </c>
      <c r="M621" t="s">
        <v>11095</v>
      </c>
      <c r="N621" t="s">
        <v>37904</v>
      </c>
      <c r="O621" s="76" t="s">
        <v>4356</v>
      </c>
      <c r="P621" s="82">
        <v>1498</v>
      </c>
      <c r="Q621" s="82" t="s">
        <v>88019</v>
      </c>
      <c r="R621"/>
    </row>
    <row r="622" spans="1:18" x14ac:dyDescent="0.25">
      <c r="A622" s="8"/>
      <c r="B622" s="8">
        <v>621</v>
      </c>
      <c r="C622" s="8" t="s">
        <v>1218</v>
      </c>
      <c r="D622" s="9" t="s">
        <v>1219</v>
      </c>
      <c r="E622" s="9" t="s">
        <v>1219</v>
      </c>
      <c r="F622" s="9" t="s">
        <v>1219</v>
      </c>
      <c r="G622" t="str">
        <f t="shared" si="27"/>
        <v>SECTION C</v>
      </c>
      <c r="H622" t="str">
        <f t="shared" si="28"/>
        <v>Fabrication de produits métalliques, à l’exception des machines et des équipements</v>
      </c>
      <c r="I622" t="str">
        <f t="shared" si="29"/>
        <v>Fabrication d'armes et de munitions</v>
      </c>
      <c r="J622" t="s">
        <v>3679</v>
      </c>
      <c r="L622" t="s">
        <v>173</v>
      </c>
      <c r="M622" t="s">
        <v>11097</v>
      </c>
      <c r="N622" t="s">
        <v>37905</v>
      </c>
      <c r="O622" s="76" t="s">
        <v>4356</v>
      </c>
      <c r="P622" s="82">
        <v>1837</v>
      </c>
      <c r="Q622" s="82" t="s">
        <v>88020</v>
      </c>
      <c r="R622"/>
    </row>
    <row r="623" spans="1:18" x14ac:dyDescent="0.25">
      <c r="A623" s="14"/>
      <c r="B623" s="14">
        <v>622</v>
      </c>
      <c r="C623" s="14" t="s">
        <v>1220</v>
      </c>
      <c r="D623" s="15" t="s">
        <v>1219</v>
      </c>
      <c r="E623" s="15" t="s">
        <v>1219</v>
      </c>
      <c r="F623" s="15" t="s">
        <v>1219</v>
      </c>
      <c r="G623" t="str">
        <f t="shared" si="27"/>
        <v>SECTION C</v>
      </c>
      <c r="H623" t="str">
        <f t="shared" si="28"/>
        <v>Fabrication de produits métalliques, à l’exception des machines et des équipements</v>
      </c>
      <c r="I623" t="str">
        <f t="shared" si="29"/>
        <v>Fabrication d'armes et de munitions</v>
      </c>
      <c r="J623" t="s">
        <v>3690</v>
      </c>
      <c r="L623" t="s">
        <v>173</v>
      </c>
      <c r="M623" t="s">
        <v>11099</v>
      </c>
      <c r="N623" t="s">
        <v>37906</v>
      </c>
      <c r="O623" s="76" t="s">
        <v>4356</v>
      </c>
      <c r="P623" s="82">
        <v>1230</v>
      </c>
      <c r="Q623" s="82" t="s">
        <v>88021</v>
      </c>
      <c r="R623"/>
    </row>
    <row r="624" spans="1:18" x14ac:dyDescent="0.25">
      <c r="A624" s="6" t="s">
        <v>1221</v>
      </c>
      <c r="B624" s="6">
        <v>623</v>
      </c>
      <c r="C624" s="6" t="s">
        <v>1222</v>
      </c>
      <c r="D624" s="7" t="s">
        <v>1219</v>
      </c>
      <c r="E624" s="7" t="s">
        <v>1219</v>
      </c>
      <c r="F624" s="7" t="s">
        <v>1219</v>
      </c>
      <c r="G624" t="str">
        <f t="shared" si="27"/>
        <v>SECTION C</v>
      </c>
      <c r="H624" t="str">
        <f t="shared" si="28"/>
        <v>Fabrication de produits métalliques, à l’exception des machines et des équipements</v>
      </c>
      <c r="I624" t="str">
        <f t="shared" si="29"/>
        <v>Fabrication d'armes et de munitions</v>
      </c>
      <c r="J624" t="s">
        <v>3694</v>
      </c>
      <c r="L624" t="s">
        <v>173</v>
      </c>
      <c r="M624" t="s">
        <v>13205</v>
      </c>
      <c r="N624" t="s">
        <v>37907</v>
      </c>
      <c r="O624" s="76" t="s">
        <v>4366</v>
      </c>
      <c r="P624" s="82">
        <v>257</v>
      </c>
      <c r="Q624" s="82" t="s">
        <v>88022</v>
      </c>
      <c r="R624"/>
    </row>
    <row r="625" spans="1:18" x14ac:dyDescent="0.25">
      <c r="A625" s="10"/>
      <c r="B625" s="10">
        <v>624</v>
      </c>
      <c r="C625" s="10"/>
      <c r="D625" s="11"/>
      <c r="E625" s="11"/>
      <c r="F625" s="11"/>
      <c r="G625" t="str">
        <f t="shared" si="27"/>
        <v>SECTION C</v>
      </c>
      <c r="H625" t="str">
        <f t="shared" si="28"/>
        <v>Fabrication de produits métalliques, à l’exception des machines et des équipements</v>
      </c>
      <c r="I625" t="str">
        <f t="shared" si="29"/>
        <v>Fabrication d'armes et de munitions</v>
      </c>
      <c r="J625" t="s">
        <v>3700</v>
      </c>
      <c r="L625" t="s">
        <v>173</v>
      </c>
      <c r="M625" t="s">
        <v>13209</v>
      </c>
      <c r="N625" t="s">
        <v>37908</v>
      </c>
      <c r="O625" s="76" t="s">
        <v>4356</v>
      </c>
      <c r="P625" s="82">
        <v>647</v>
      </c>
      <c r="Q625" s="82" t="s">
        <v>88024</v>
      </c>
      <c r="R625"/>
    </row>
    <row r="626" spans="1:18" x14ac:dyDescent="0.25">
      <c r="A626" s="8"/>
      <c r="B626" s="8">
        <v>625</v>
      </c>
      <c r="C626" s="8" t="s">
        <v>1223</v>
      </c>
      <c r="D626" s="9" t="s">
        <v>1224</v>
      </c>
      <c r="E626" s="9" t="s">
        <v>1225</v>
      </c>
      <c r="F626" s="9" t="s">
        <v>1226</v>
      </c>
      <c r="G626" t="str">
        <f t="shared" si="27"/>
        <v>SECTION C</v>
      </c>
      <c r="H626" t="str">
        <f t="shared" si="28"/>
        <v>Fabrication de produits métalliques, à l’exception des machines et des équipements</v>
      </c>
      <c r="I626" t="str">
        <f t="shared" si="29"/>
        <v>Forge, emboutissage, estampage ; métallurgie des poudres</v>
      </c>
      <c r="J626" t="s">
        <v>3708</v>
      </c>
      <c r="L626" t="s">
        <v>173</v>
      </c>
      <c r="M626" t="s">
        <v>32766</v>
      </c>
      <c r="N626" t="s">
        <v>37909</v>
      </c>
      <c r="O626" s="76" t="s">
        <v>4374</v>
      </c>
      <c r="P626" s="82">
        <v>2905</v>
      </c>
      <c r="Q626" s="82" t="s">
        <v>88025</v>
      </c>
      <c r="R626"/>
    </row>
    <row r="627" spans="1:18" x14ac:dyDescent="0.25">
      <c r="A627" s="14"/>
      <c r="B627" s="14">
        <v>626</v>
      </c>
      <c r="C627" s="14" t="s">
        <v>1227</v>
      </c>
      <c r="D627" s="15" t="s">
        <v>1224</v>
      </c>
      <c r="E627" s="15" t="s">
        <v>1225</v>
      </c>
      <c r="F627" s="15" t="s">
        <v>1226</v>
      </c>
      <c r="G627" t="str">
        <f t="shared" si="27"/>
        <v>SECTION C</v>
      </c>
      <c r="H627" t="str">
        <f t="shared" si="28"/>
        <v>Fabrication de produits métalliques, à l’exception des machines et des équipements</v>
      </c>
      <c r="I627" t="str">
        <f t="shared" si="29"/>
        <v>Forge, emboutissage, estampage ; métallurgie des poudres</v>
      </c>
      <c r="J627" t="s">
        <v>3714</v>
      </c>
      <c r="L627" t="s">
        <v>173</v>
      </c>
      <c r="M627" t="s">
        <v>6448</v>
      </c>
      <c r="N627" t="s">
        <v>37910</v>
      </c>
      <c r="O627" s="76" t="s">
        <v>4366</v>
      </c>
      <c r="P627" s="82">
        <v>64</v>
      </c>
      <c r="Q627" s="82" t="s">
        <v>88026</v>
      </c>
      <c r="R627"/>
    </row>
    <row r="628" spans="1:18" x14ac:dyDescent="0.25">
      <c r="A628" s="6" t="s">
        <v>1228</v>
      </c>
      <c r="B628" s="6">
        <v>627</v>
      </c>
      <c r="C628" s="6" t="s">
        <v>1229</v>
      </c>
      <c r="D628" s="7" t="s">
        <v>1230</v>
      </c>
      <c r="E628" s="7" t="s">
        <v>1231</v>
      </c>
      <c r="F628" s="7" t="s">
        <v>1232</v>
      </c>
      <c r="G628" t="str">
        <f t="shared" si="27"/>
        <v>SECTION C</v>
      </c>
      <c r="H628" t="str">
        <f t="shared" si="28"/>
        <v>Fabrication de produits métalliques, à l’exception des machines et des équipements</v>
      </c>
      <c r="I628" t="str">
        <f t="shared" si="29"/>
        <v>Forge, emboutissage, estampage ; métallurgie des poudres</v>
      </c>
      <c r="J628" t="s">
        <v>3719</v>
      </c>
      <c r="L628" t="s">
        <v>173</v>
      </c>
      <c r="M628" t="s">
        <v>32767</v>
      </c>
      <c r="N628" t="s">
        <v>37911</v>
      </c>
      <c r="O628" s="76" t="s">
        <v>4374</v>
      </c>
      <c r="P628" s="82">
        <v>1789</v>
      </c>
      <c r="Q628" s="82" t="s">
        <v>88027</v>
      </c>
      <c r="R628"/>
    </row>
    <row r="629" spans="1:18" x14ac:dyDescent="0.25">
      <c r="A629" s="6" t="s">
        <v>1233</v>
      </c>
      <c r="B629" s="6">
        <v>628</v>
      </c>
      <c r="C629" s="6" t="s">
        <v>1234</v>
      </c>
      <c r="D629" s="7" t="s">
        <v>1235</v>
      </c>
      <c r="E629" s="7" t="s">
        <v>1235</v>
      </c>
      <c r="F629" s="7" t="s">
        <v>1235</v>
      </c>
      <c r="G629" t="str">
        <f t="shared" si="27"/>
        <v>SECTION C</v>
      </c>
      <c r="H629" t="str">
        <f t="shared" si="28"/>
        <v>Fabrication de produits métalliques, à l’exception des machines et des équipements</v>
      </c>
      <c r="I629" t="str">
        <f t="shared" si="29"/>
        <v>Forge, emboutissage, estampage ; métallurgie des poudres</v>
      </c>
      <c r="J629" t="s">
        <v>3729</v>
      </c>
      <c r="L629" t="s">
        <v>173</v>
      </c>
      <c r="M629" t="s">
        <v>32768</v>
      </c>
      <c r="N629" t="s">
        <v>37912</v>
      </c>
      <c r="O629" s="76" t="s">
        <v>4356</v>
      </c>
      <c r="P629" s="82">
        <v>606</v>
      </c>
      <c r="Q629" s="82" t="s">
        <v>88028</v>
      </c>
      <c r="R629"/>
    </row>
    <row r="630" spans="1:18" x14ac:dyDescent="0.25">
      <c r="A630" s="10"/>
      <c r="B630" s="10">
        <v>629</v>
      </c>
      <c r="C630" s="10"/>
      <c r="D630" s="11"/>
      <c r="E630" s="11"/>
      <c r="F630" s="11"/>
      <c r="G630" t="str">
        <f t="shared" si="27"/>
        <v>SECTION C</v>
      </c>
      <c r="H630" t="str">
        <f t="shared" si="28"/>
        <v>Fabrication de produits métalliques, à l’exception des machines et des équipements</v>
      </c>
      <c r="I630" t="str">
        <f t="shared" si="29"/>
        <v>Forge, emboutissage, estampage ; métallurgie des poudres</v>
      </c>
      <c r="J630" t="s">
        <v>3735</v>
      </c>
      <c r="L630" t="s">
        <v>173</v>
      </c>
      <c r="M630" t="s">
        <v>23838</v>
      </c>
      <c r="N630" t="s">
        <v>37913</v>
      </c>
      <c r="O630" s="76" t="s">
        <v>4366</v>
      </c>
      <c r="P630" s="82">
        <v>157</v>
      </c>
      <c r="Q630" s="82" t="s">
        <v>88029</v>
      </c>
      <c r="R630"/>
    </row>
    <row r="631" spans="1:18" x14ac:dyDescent="0.25">
      <c r="A631" s="8"/>
      <c r="B631" s="8">
        <v>630</v>
      </c>
      <c r="C631" s="8" t="s">
        <v>1236</v>
      </c>
      <c r="D631" s="9" t="s">
        <v>1237</v>
      </c>
      <c r="E631" s="9" t="s">
        <v>1238</v>
      </c>
      <c r="F631" s="9" t="s">
        <v>1239</v>
      </c>
      <c r="G631" t="str">
        <f t="shared" si="27"/>
        <v>SECTION C</v>
      </c>
      <c r="H631" t="str">
        <f t="shared" si="28"/>
        <v>Fabrication de produits métalliques, à l’exception des machines et des équipements</v>
      </c>
      <c r="I631" t="str">
        <f t="shared" si="29"/>
        <v>Traitement et revêtement des métaux ; usinage</v>
      </c>
      <c r="J631" t="s">
        <v>3741</v>
      </c>
      <c r="L631" t="s">
        <v>173</v>
      </c>
      <c r="M631" t="s">
        <v>23839</v>
      </c>
      <c r="N631" t="s">
        <v>37914</v>
      </c>
      <c r="O631" s="76" t="s">
        <v>4366</v>
      </c>
      <c r="P631" s="82">
        <v>102</v>
      </c>
      <c r="Q631" s="82" t="s">
        <v>88030</v>
      </c>
      <c r="R631"/>
    </row>
    <row r="632" spans="1:18" x14ac:dyDescent="0.25">
      <c r="A632" s="14"/>
      <c r="B632" s="14">
        <v>631</v>
      </c>
      <c r="C632" s="14" t="s">
        <v>1240</v>
      </c>
      <c r="D632" s="15" t="s">
        <v>1241</v>
      </c>
      <c r="E632" s="15" t="s">
        <v>1241</v>
      </c>
      <c r="F632" s="15" t="s">
        <v>1241</v>
      </c>
      <c r="G632" t="str">
        <f t="shared" si="27"/>
        <v>SECTION C</v>
      </c>
      <c r="H632" t="str">
        <f t="shared" si="28"/>
        <v>Fabrication de produits métalliques, à l’exception des machines et des équipements</v>
      </c>
      <c r="I632" t="str">
        <f t="shared" si="29"/>
        <v>Traitement et revêtement des métaux ; usinage</v>
      </c>
      <c r="J632" t="s">
        <v>3745</v>
      </c>
      <c r="L632" t="s">
        <v>173</v>
      </c>
      <c r="M632" t="s">
        <v>32769</v>
      </c>
      <c r="N632" t="s">
        <v>37915</v>
      </c>
      <c r="O632" s="76" t="s">
        <v>4366</v>
      </c>
      <c r="P632" s="82">
        <v>76</v>
      </c>
      <c r="Q632" s="82" t="s">
        <v>88031</v>
      </c>
      <c r="R632"/>
    </row>
    <row r="633" spans="1:18" x14ac:dyDescent="0.25">
      <c r="A633" s="6" t="s">
        <v>1242</v>
      </c>
      <c r="B633" s="6">
        <v>632</v>
      </c>
      <c r="C633" s="6" t="s">
        <v>1243</v>
      </c>
      <c r="D633" s="7" t="s">
        <v>1241</v>
      </c>
      <c r="E633" s="7" t="s">
        <v>1241</v>
      </c>
      <c r="F633" s="7" t="s">
        <v>1241</v>
      </c>
      <c r="G633" t="str">
        <f t="shared" si="27"/>
        <v>SECTION C</v>
      </c>
      <c r="H633" t="str">
        <f t="shared" si="28"/>
        <v>Fabrication de produits métalliques, à l’exception des machines et des équipements</v>
      </c>
      <c r="I633" t="str">
        <f t="shared" si="29"/>
        <v>Traitement et revêtement des métaux ; usinage</v>
      </c>
      <c r="J633" t="s">
        <v>3749</v>
      </c>
      <c r="L633" t="s">
        <v>173</v>
      </c>
      <c r="M633" t="s">
        <v>32770</v>
      </c>
      <c r="N633" t="s">
        <v>37916</v>
      </c>
      <c r="O633" s="76" t="s">
        <v>4366</v>
      </c>
      <c r="P633" s="82">
        <v>28</v>
      </c>
      <c r="Q633" s="82" t="s">
        <v>88032</v>
      </c>
      <c r="R633"/>
    </row>
    <row r="634" spans="1:18" x14ac:dyDescent="0.25">
      <c r="A634" s="14"/>
      <c r="B634" s="14">
        <v>633</v>
      </c>
      <c r="C634" s="14" t="s">
        <v>1244</v>
      </c>
      <c r="D634" s="15" t="s">
        <v>1245</v>
      </c>
      <c r="E634" s="15" t="s">
        <v>1245</v>
      </c>
      <c r="F634" s="15" t="s">
        <v>1245</v>
      </c>
      <c r="G634" t="str">
        <f t="shared" si="27"/>
        <v>SECTION C</v>
      </c>
      <c r="H634" t="str">
        <f t="shared" si="28"/>
        <v>Fabrication de produits métalliques, à l’exception des machines et des équipements</v>
      </c>
      <c r="I634" t="str">
        <f t="shared" si="29"/>
        <v>Traitement et revêtement des métaux ; usinage</v>
      </c>
      <c r="J634" t="s">
        <v>3756</v>
      </c>
      <c r="L634" t="s">
        <v>173</v>
      </c>
      <c r="M634" t="s">
        <v>13211</v>
      </c>
      <c r="N634" t="s">
        <v>37917</v>
      </c>
      <c r="O634" s="76" t="s">
        <v>4356</v>
      </c>
      <c r="P634" s="82">
        <v>71</v>
      </c>
      <c r="Q634" s="82" t="s">
        <v>88033</v>
      </c>
      <c r="R634"/>
    </row>
    <row r="635" spans="1:18" x14ac:dyDescent="0.25">
      <c r="A635" s="6" t="s">
        <v>1246</v>
      </c>
      <c r="B635" s="6">
        <v>634</v>
      </c>
      <c r="C635" s="6" t="s">
        <v>1247</v>
      </c>
      <c r="D635" s="7" t="s">
        <v>1248</v>
      </c>
      <c r="E635" s="7" t="s">
        <v>1248</v>
      </c>
      <c r="F635" s="7" t="s">
        <v>1248</v>
      </c>
      <c r="G635" t="str">
        <f t="shared" si="27"/>
        <v>SECTION C</v>
      </c>
      <c r="H635" t="str">
        <f t="shared" si="28"/>
        <v>Fabrication de produits métalliques, à l’exception des machines et des équipements</v>
      </c>
      <c r="I635" t="str">
        <f t="shared" si="29"/>
        <v>Traitement et revêtement des métaux ; usinage</v>
      </c>
      <c r="J635" t="s">
        <v>3768</v>
      </c>
      <c r="L635" t="s">
        <v>173</v>
      </c>
      <c r="M635" t="s">
        <v>23840</v>
      </c>
      <c r="N635" t="s">
        <v>37918</v>
      </c>
      <c r="O635" s="76" t="s">
        <v>4356</v>
      </c>
      <c r="P635" s="82">
        <v>355</v>
      </c>
      <c r="Q635" s="82" t="s">
        <v>88034</v>
      </c>
      <c r="R635"/>
    </row>
    <row r="636" spans="1:18" x14ac:dyDescent="0.25">
      <c r="A636" s="6" t="s">
        <v>1249</v>
      </c>
      <c r="B636" s="6">
        <v>635</v>
      </c>
      <c r="C636" s="6" t="s">
        <v>1250</v>
      </c>
      <c r="D636" s="7" t="s">
        <v>1251</v>
      </c>
      <c r="E636" s="7" t="s">
        <v>1251</v>
      </c>
      <c r="F636" s="7" t="s">
        <v>1251</v>
      </c>
      <c r="G636" t="str">
        <f t="shared" si="27"/>
        <v>SECTION C</v>
      </c>
      <c r="H636" t="str">
        <f t="shared" si="28"/>
        <v>Fabrication de produits métalliques, à l’exception des machines et des équipements</v>
      </c>
      <c r="I636" t="str">
        <f t="shared" si="29"/>
        <v>Traitement et revêtement des métaux ; usinage</v>
      </c>
      <c r="J636" t="s">
        <v>3774</v>
      </c>
      <c r="L636" t="s">
        <v>173</v>
      </c>
      <c r="M636" t="s">
        <v>4746</v>
      </c>
      <c r="N636" t="s">
        <v>37919</v>
      </c>
      <c r="O636" s="76" t="s">
        <v>4356</v>
      </c>
      <c r="P636" s="82">
        <v>128</v>
      </c>
      <c r="Q636" s="82" t="s">
        <v>88035</v>
      </c>
      <c r="R636"/>
    </row>
    <row r="637" spans="1:18" x14ac:dyDescent="0.25">
      <c r="A637" s="10"/>
      <c r="B637" s="10">
        <v>636</v>
      </c>
      <c r="C637" s="10"/>
      <c r="D637" s="11"/>
      <c r="E637" s="11"/>
      <c r="F637" s="11"/>
      <c r="G637" t="str">
        <f t="shared" si="27"/>
        <v>SECTION C</v>
      </c>
      <c r="H637" t="str">
        <f t="shared" si="28"/>
        <v>Fabrication de produits métalliques, à l’exception des machines et des équipements</v>
      </c>
      <c r="I637" t="str">
        <f t="shared" si="29"/>
        <v>Traitement et revêtement des métaux ; usinage</v>
      </c>
      <c r="J637" t="s">
        <v>3779</v>
      </c>
      <c r="L637" t="s">
        <v>173</v>
      </c>
      <c r="M637" t="s">
        <v>13212</v>
      </c>
      <c r="N637" t="s">
        <v>37920</v>
      </c>
      <c r="O637" s="76" t="s">
        <v>4356</v>
      </c>
      <c r="P637" s="82">
        <v>143</v>
      </c>
      <c r="Q637" s="82" t="s">
        <v>88036</v>
      </c>
      <c r="R637"/>
    </row>
    <row r="638" spans="1:18" x14ac:dyDescent="0.25">
      <c r="A638" s="8"/>
      <c r="B638" s="8">
        <v>637</v>
      </c>
      <c r="C638" s="8" t="s">
        <v>1252</v>
      </c>
      <c r="D638" s="9" t="s">
        <v>1253</v>
      </c>
      <c r="E638" s="9" t="s">
        <v>1253</v>
      </c>
      <c r="F638" s="9" t="s">
        <v>1254</v>
      </c>
      <c r="G638" t="str">
        <f t="shared" si="27"/>
        <v>SECTION C</v>
      </c>
      <c r="H638" t="str">
        <f t="shared" si="28"/>
        <v>Fabrication de produits métalliques, à l’exception des machines et des équipements</v>
      </c>
      <c r="I638" t="str">
        <f t="shared" si="29"/>
        <v>Fabrication de coutellerie, d'outillage et de quincaillerie</v>
      </c>
      <c r="J638" t="s">
        <v>3785</v>
      </c>
      <c r="L638" t="s">
        <v>173</v>
      </c>
      <c r="M638" t="s">
        <v>13214</v>
      </c>
      <c r="N638" t="s">
        <v>37921</v>
      </c>
      <c r="O638" s="76" t="s">
        <v>4366</v>
      </c>
      <c r="P638" s="82">
        <v>125</v>
      </c>
      <c r="Q638" s="82" t="s">
        <v>88037</v>
      </c>
      <c r="R638"/>
    </row>
    <row r="639" spans="1:18" x14ac:dyDescent="0.25">
      <c r="A639" s="14"/>
      <c r="B639" s="14">
        <v>638</v>
      </c>
      <c r="C639" s="14" t="s">
        <v>1255</v>
      </c>
      <c r="D639" s="15" t="s">
        <v>1256</v>
      </c>
      <c r="E639" s="15" t="s">
        <v>1256</v>
      </c>
      <c r="F639" s="15" t="s">
        <v>1256</v>
      </c>
      <c r="G639" t="str">
        <f t="shared" si="27"/>
        <v>SECTION C</v>
      </c>
      <c r="H639" t="str">
        <f t="shared" si="28"/>
        <v>Fabrication de produits métalliques, à l’exception des machines et des équipements</v>
      </c>
      <c r="I639" t="str">
        <f t="shared" si="29"/>
        <v>Fabrication de coutellerie, d'outillage et de quincaillerie</v>
      </c>
      <c r="J639" t="s">
        <v>3795</v>
      </c>
      <c r="L639" t="s">
        <v>173</v>
      </c>
      <c r="M639" t="s">
        <v>32771</v>
      </c>
      <c r="N639" t="s">
        <v>37922</v>
      </c>
      <c r="O639" s="76" t="s">
        <v>4356</v>
      </c>
      <c r="P639" s="82">
        <v>436</v>
      </c>
      <c r="Q639" s="82" t="s">
        <v>88038</v>
      </c>
      <c r="R639"/>
    </row>
    <row r="640" spans="1:18" x14ac:dyDescent="0.25">
      <c r="A640" s="6" t="s">
        <v>1257</v>
      </c>
      <c r="B640" s="6">
        <v>639</v>
      </c>
      <c r="C640" s="6" t="s">
        <v>1258</v>
      </c>
      <c r="D640" s="7" t="s">
        <v>1256</v>
      </c>
      <c r="E640" s="7" t="s">
        <v>1256</v>
      </c>
      <c r="F640" s="7" t="s">
        <v>1256</v>
      </c>
      <c r="G640" t="str">
        <f t="shared" si="27"/>
        <v>SECTION C</v>
      </c>
      <c r="H640" t="str">
        <f t="shared" si="28"/>
        <v>Fabrication de produits métalliques, à l’exception des machines et des équipements</v>
      </c>
      <c r="I640" t="str">
        <f t="shared" si="29"/>
        <v>Fabrication de coutellerie, d'outillage et de quincaillerie</v>
      </c>
      <c r="J640" t="s">
        <v>3799</v>
      </c>
      <c r="L640" t="s">
        <v>173</v>
      </c>
      <c r="M640" t="s">
        <v>6449</v>
      </c>
      <c r="N640" t="s">
        <v>37923</v>
      </c>
      <c r="O640" s="76" t="s">
        <v>4356</v>
      </c>
      <c r="P640" s="82">
        <v>379</v>
      </c>
      <c r="Q640" s="82" t="s">
        <v>88039</v>
      </c>
      <c r="R640"/>
    </row>
    <row r="641" spans="1:18" x14ac:dyDescent="0.25">
      <c r="A641" s="14"/>
      <c r="B641" s="14">
        <v>640</v>
      </c>
      <c r="C641" s="14" t="s">
        <v>1259</v>
      </c>
      <c r="D641" s="15" t="s">
        <v>1260</v>
      </c>
      <c r="E641" s="15" t="s">
        <v>1260</v>
      </c>
      <c r="F641" s="15" t="s">
        <v>1260</v>
      </c>
      <c r="G641" t="str">
        <f t="shared" si="27"/>
        <v>SECTION C</v>
      </c>
      <c r="H641" t="str">
        <f t="shared" si="28"/>
        <v>Fabrication de produits métalliques, à l’exception des machines et des équipements</v>
      </c>
      <c r="I641" t="str">
        <f t="shared" si="29"/>
        <v>Fabrication de coutellerie, d'outillage et de quincaillerie</v>
      </c>
      <c r="J641" t="s">
        <v>3804</v>
      </c>
      <c r="L641" t="s">
        <v>173</v>
      </c>
      <c r="M641" t="s">
        <v>32772</v>
      </c>
      <c r="N641" t="s">
        <v>37924</v>
      </c>
      <c r="O641" s="76" t="s">
        <v>4356</v>
      </c>
      <c r="P641" s="82">
        <v>398</v>
      </c>
      <c r="Q641" s="82" t="s">
        <v>88040</v>
      </c>
      <c r="R641"/>
    </row>
    <row r="642" spans="1:18" x14ac:dyDescent="0.25">
      <c r="A642" s="6" t="s">
        <v>1261</v>
      </c>
      <c r="B642" s="6">
        <v>641</v>
      </c>
      <c r="C642" s="6" t="s">
        <v>1262</v>
      </c>
      <c r="D642" s="7" t="s">
        <v>1260</v>
      </c>
      <c r="E642" s="7" t="s">
        <v>1260</v>
      </c>
      <c r="F642" s="7" t="s">
        <v>1260</v>
      </c>
      <c r="G642" t="str">
        <f t="shared" si="27"/>
        <v>SECTION C</v>
      </c>
      <c r="H642" t="str">
        <f t="shared" si="28"/>
        <v>Fabrication de produits métalliques, à l’exception des machines et des équipements</v>
      </c>
      <c r="I642" t="str">
        <f t="shared" si="29"/>
        <v>Fabrication de coutellerie, d'outillage et de quincaillerie</v>
      </c>
      <c r="J642" t="s">
        <v>3817</v>
      </c>
      <c r="L642" t="s">
        <v>173</v>
      </c>
      <c r="M642" t="s">
        <v>11100</v>
      </c>
      <c r="N642" t="s">
        <v>37925</v>
      </c>
      <c r="O642" s="76" t="s">
        <v>4374</v>
      </c>
      <c r="P642" s="82">
        <v>650</v>
      </c>
      <c r="Q642" s="82" t="s">
        <v>88041</v>
      </c>
      <c r="R642"/>
    </row>
    <row r="643" spans="1:18" x14ac:dyDescent="0.25">
      <c r="A643" s="14"/>
      <c r="B643" s="14">
        <v>642</v>
      </c>
      <c r="C643" s="14" t="s">
        <v>1263</v>
      </c>
      <c r="D643" s="15" t="s">
        <v>1264</v>
      </c>
      <c r="E643" s="15" t="s">
        <v>1264</v>
      </c>
      <c r="F643" s="15" t="s">
        <v>1264</v>
      </c>
      <c r="G643" t="str">
        <f t="shared" si="27"/>
        <v>SECTION C</v>
      </c>
      <c r="H643" t="str">
        <f t="shared" si="28"/>
        <v>Fabrication de produits métalliques, à l’exception des machines et des équipements</v>
      </c>
      <c r="I643" t="str">
        <f t="shared" si="29"/>
        <v>Fabrication de coutellerie, d'outillage et de quincaillerie</v>
      </c>
      <c r="J643" t="s">
        <v>3823</v>
      </c>
      <c r="L643" t="s">
        <v>173</v>
      </c>
      <c r="M643" t="s">
        <v>23841</v>
      </c>
      <c r="N643" t="s">
        <v>37926</v>
      </c>
      <c r="O643" s="76" t="s">
        <v>4356</v>
      </c>
      <c r="P643" s="82">
        <v>391</v>
      </c>
      <c r="Q643" s="82" t="s">
        <v>88042</v>
      </c>
      <c r="R643"/>
    </row>
    <row r="644" spans="1:18" x14ac:dyDescent="0.25">
      <c r="A644" s="6" t="s">
        <v>1265</v>
      </c>
      <c r="B644" s="6">
        <v>643</v>
      </c>
      <c r="C644" s="6" t="s">
        <v>1266</v>
      </c>
      <c r="D644" s="7" t="s">
        <v>1267</v>
      </c>
      <c r="E644" s="7" t="s">
        <v>1267</v>
      </c>
      <c r="F644" s="7" t="s">
        <v>1267</v>
      </c>
      <c r="G644" t="str">
        <f t="shared" ref="G644:G707" si="30">IF(LEFT(C644,7)="SECTION",C644,G643)</f>
        <v>SECTION C</v>
      </c>
      <c r="H644" t="str">
        <f t="shared" si="28"/>
        <v>Fabrication de produits métalliques, à l’exception des machines et des équipements</v>
      </c>
      <c r="I644" t="str">
        <f t="shared" si="29"/>
        <v>Fabrication de coutellerie, d'outillage et de quincaillerie</v>
      </c>
      <c r="J644" t="s">
        <v>3828</v>
      </c>
      <c r="L644" t="s">
        <v>173</v>
      </c>
      <c r="M644" t="s">
        <v>23842</v>
      </c>
      <c r="N644" t="s">
        <v>37927</v>
      </c>
      <c r="O644" s="76" t="s">
        <v>4356</v>
      </c>
      <c r="P644" s="82">
        <v>216</v>
      </c>
      <c r="Q644" s="82" t="s">
        <v>88043</v>
      </c>
      <c r="R644"/>
    </row>
    <row r="645" spans="1:18" x14ac:dyDescent="0.25">
      <c r="A645" s="6" t="s">
        <v>1268</v>
      </c>
      <c r="B645" s="6">
        <v>644</v>
      </c>
      <c r="C645" s="6" t="s">
        <v>1269</v>
      </c>
      <c r="D645" s="7" t="s">
        <v>1270</v>
      </c>
      <c r="E645" s="7" t="s">
        <v>1270</v>
      </c>
      <c r="F645" s="7" t="s">
        <v>1270</v>
      </c>
      <c r="G645" t="str">
        <f t="shared" si="30"/>
        <v>SECTION C</v>
      </c>
      <c r="H645" t="str">
        <f t="shared" si="28"/>
        <v>Fabrication de produits métalliques, à l’exception des machines et des équipements</v>
      </c>
      <c r="I645" t="str">
        <f t="shared" si="29"/>
        <v>Fabrication de coutellerie, d'outillage et de quincaillerie</v>
      </c>
      <c r="J645" t="s">
        <v>3834</v>
      </c>
      <c r="L645" t="s">
        <v>173</v>
      </c>
      <c r="M645" t="s">
        <v>6450</v>
      </c>
      <c r="N645" t="s">
        <v>37928</v>
      </c>
      <c r="O645" s="76" t="s">
        <v>4366</v>
      </c>
      <c r="P645" s="82">
        <v>114</v>
      </c>
      <c r="Q645" s="82" t="s">
        <v>88044</v>
      </c>
      <c r="R645"/>
    </row>
    <row r="646" spans="1:18" x14ac:dyDescent="0.25">
      <c r="A646" s="10"/>
      <c r="B646" s="10">
        <v>645</v>
      </c>
      <c r="C646" s="10"/>
      <c r="D646" s="11"/>
      <c r="E646" s="11"/>
      <c r="F646" s="11"/>
      <c r="G646" t="str">
        <f t="shared" si="30"/>
        <v>SECTION C</v>
      </c>
      <c r="H646" t="str">
        <f t="shared" ref="H646:H709" si="31">IF(LEN(C646)=2,D646,H645)</f>
        <v>Fabrication de produits métalliques, à l’exception des machines et des équipements</v>
      </c>
      <c r="I646" t="str">
        <f t="shared" si="29"/>
        <v>Fabrication de coutellerie, d'outillage et de quincaillerie</v>
      </c>
      <c r="J646" t="s">
        <v>3838</v>
      </c>
      <c r="L646" t="s">
        <v>173</v>
      </c>
      <c r="M646" t="s">
        <v>13277</v>
      </c>
      <c r="N646" t="s">
        <v>37929</v>
      </c>
      <c r="O646" s="76" t="s">
        <v>4366</v>
      </c>
      <c r="P646" s="82">
        <v>818</v>
      </c>
      <c r="Q646" s="82" t="s">
        <v>88225</v>
      </c>
      <c r="R646"/>
    </row>
    <row r="647" spans="1:18" x14ac:dyDescent="0.25">
      <c r="A647" s="8"/>
      <c r="B647" s="8">
        <v>646</v>
      </c>
      <c r="C647" s="8" t="s">
        <v>1271</v>
      </c>
      <c r="D647" s="9" t="s">
        <v>1272</v>
      </c>
      <c r="E647" s="9" t="s">
        <v>1272</v>
      </c>
      <c r="F647" s="9" t="s">
        <v>1272</v>
      </c>
      <c r="G647" t="str">
        <f t="shared" si="30"/>
        <v>SECTION C</v>
      </c>
      <c r="H647" t="str">
        <f t="shared" si="31"/>
        <v>Fabrication de produits métalliques, à l’exception des machines et des équipements</v>
      </c>
      <c r="I647" t="str">
        <f t="shared" si="29"/>
        <v>Fabrication d'autres ouvrages en métaux</v>
      </c>
      <c r="J647" t="s">
        <v>3842</v>
      </c>
      <c r="L647" t="s">
        <v>173</v>
      </c>
      <c r="M647" t="s">
        <v>32773</v>
      </c>
      <c r="N647" t="s">
        <v>37930</v>
      </c>
      <c r="O647" s="76" t="s">
        <v>4356</v>
      </c>
      <c r="P647" s="82">
        <v>747</v>
      </c>
      <c r="Q647" s="82" t="s">
        <v>88045</v>
      </c>
      <c r="R647"/>
    </row>
    <row r="648" spans="1:18" x14ac:dyDescent="0.25">
      <c r="A648" s="14"/>
      <c r="B648" s="14">
        <v>647</v>
      </c>
      <c r="C648" s="14" t="s">
        <v>1273</v>
      </c>
      <c r="D648" s="15" t="s">
        <v>1274</v>
      </c>
      <c r="E648" s="15" t="s">
        <v>1274</v>
      </c>
      <c r="F648" s="15" t="s">
        <v>1275</v>
      </c>
      <c r="G648" t="str">
        <f t="shared" si="30"/>
        <v>SECTION C</v>
      </c>
      <c r="H648" t="str">
        <f t="shared" si="31"/>
        <v>Fabrication de produits métalliques, à l’exception des machines et des équipements</v>
      </c>
      <c r="I648" t="str">
        <f t="shared" ref="I648:I711" si="32">IF(LEN(C648)=4,D648,I647)</f>
        <v>Fabrication d'autres ouvrages en métaux</v>
      </c>
      <c r="J648" t="s">
        <v>3846</v>
      </c>
      <c r="L648" t="s">
        <v>173</v>
      </c>
      <c r="M648" t="s">
        <v>13215</v>
      </c>
      <c r="N648" t="s">
        <v>37931</v>
      </c>
      <c r="O648" s="76" t="s">
        <v>4366</v>
      </c>
      <c r="P648" s="82">
        <v>99</v>
      </c>
      <c r="Q648" s="82" t="s">
        <v>88046</v>
      </c>
      <c r="R648"/>
    </row>
    <row r="649" spans="1:18" x14ac:dyDescent="0.25">
      <c r="A649" s="6" t="s">
        <v>1276</v>
      </c>
      <c r="B649" s="6">
        <v>648</v>
      </c>
      <c r="C649" s="6" t="s">
        <v>1277</v>
      </c>
      <c r="D649" s="7" t="s">
        <v>1274</v>
      </c>
      <c r="E649" s="7" t="s">
        <v>1274</v>
      </c>
      <c r="F649" s="7" t="s">
        <v>1275</v>
      </c>
      <c r="G649" t="str">
        <f t="shared" si="30"/>
        <v>SECTION C</v>
      </c>
      <c r="H649" t="str">
        <f t="shared" si="31"/>
        <v>Fabrication de produits métalliques, à l’exception des machines et des équipements</v>
      </c>
      <c r="I649" t="str">
        <f t="shared" si="32"/>
        <v>Fabrication d'autres ouvrages en métaux</v>
      </c>
      <c r="J649" t="s">
        <v>3850</v>
      </c>
      <c r="L649" t="s">
        <v>173</v>
      </c>
      <c r="M649" t="s">
        <v>32774</v>
      </c>
      <c r="N649" t="s">
        <v>37932</v>
      </c>
      <c r="O649" s="76" t="s">
        <v>4366</v>
      </c>
      <c r="P649" s="82">
        <v>49</v>
      </c>
      <c r="Q649" s="82" t="s">
        <v>88047</v>
      </c>
      <c r="R649"/>
    </row>
    <row r="650" spans="1:18" x14ac:dyDescent="0.25">
      <c r="A650" s="14"/>
      <c r="B650" s="14">
        <v>649</v>
      </c>
      <c r="C650" s="14" t="s">
        <v>1278</v>
      </c>
      <c r="D650" s="15" t="s">
        <v>1279</v>
      </c>
      <c r="E650" s="15" t="s">
        <v>1279</v>
      </c>
      <c r="F650" s="15" t="s">
        <v>1280</v>
      </c>
      <c r="G650" t="str">
        <f t="shared" si="30"/>
        <v>SECTION C</v>
      </c>
      <c r="H650" t="str">
        <f t="shared" si="31"/>
        <v>Fabrication de produits métalliques, à l’exception des machines et des équipements</v>
      </c>
      <c r="I650" t="str">
        <f t="shared" si="32"/>
        <v>Fabrication d'autres ouvrages en métaux</v>
      </c>
      <c r="J650" t="s">
        <v>3855</v>
      </c>
      <c r="L650" t="s">
        <v>173</v>
      </c>
      <c r="M650" t="s">
        <v>32775</v>
      </c>
      <c r="N650" t="s">
        <v>37933</v>
      </c>
      <c r="O650" s="76" t="s">
        <v>4356</v>
      </c>
      <c r="P650" s="82">
        <v>289</v>
      </c>
      <c r="Q650" s="82" t="s">
        <v>88048</v>
      </c>
      <c r="R650"/>
    </row>
    <row r="651" spans="1:18" x14ac:dyDescent="0.25">
      <c r="A651" s="6" t="s">
        <v>1281</v>
      </c>
      <c r="B651" s="6">
        <v>650</v>
      </c>
      <c r="C651" s="6" t="s">
        <v>1282</v>
      </c>
      <c r="D651" s="7" t="s">
        <v>1279</v>
      </c>
      <c r="E651" s="7" t="s">
        <v>1279</v>
      </c>
      <c r="F651" s="7" t="s">
        <v>1280</v>
      </c>
      <c r="G651" t="str">
        <f t="shared" si="30"/>
        <v>SECTION C</v>
      </c>
      <c r="H651" t="str">
        <f t="shared" si="31"/>
        <v>Fabrication de produits métalliques, à l’exception des machines et des équipements</v>
      </c>
      <c r="I651" t="str">
        <f t="shared" si="32"/>
        <v>Fabrication d'autres ouvrages en métaux</v>
      </c>
      <c r="J651" t="s">
        <v>3858</v>
      </c>
      <c r="L651" t="s">
        <v>173</v>
      </c>
      <c r="M651" t="s">
        <v>23843</v>
      </c>
      <c r="N651" t="s">
        <v>37934</v>
      </c>
      <c r="O651" s="76" t="s">
        <v>4356</v>
      </c>
      <c r="P651" s="82">
        <v>654</v>
      </c>
      <c r="Q651" s="82" t="s">
        <v>88049</v>
      </c>
      <c r="R651"/>
    </row>
    <row r="652" spans="1:18" x14ac:dyDescent="0.25">
      <c r="A652" s="14"/>
      <c r="B652" s="14">
        <v>651</v>
      </c>
      <c r="C652" s="14" t="s">
        <v>1283</v>
      </c>
      <c r="D652" s="15" t="s">
        <v>1284</v>
      </c>
      <c r="E652" s="15" t="s">
        <v>1285</v>
      </c>
      <c r="F652" s="15" t="s">
        <v>1286</v>
      </c>
      <c r="G652" t="str">
        <f t="shared" si="30"/>
        <v>SECTION C</v>
      </c>
      <c r="H652" t="str">
        <f t="shared" si="31"/>
        <v>Fabrication de produits métalliques, à l’exception des machines et des équipements</v>
      </c>
      <c r="I652" t="str">
        <f t="shared" si="32"/>
        <v>Fabrication d'autres ouvrages en métaux</v>
      </c>
      <c r="J652" t="s">
        <v>3861</v>
      </c>
      <c r="L652" t="s">
        <v>173</v>
      </c>
      <c r="M652" t="s">
        <v>32776</v>
      </c>
      <c r="N652" t="s">
        <v>37935</v>
      </c>
      <c r="O652" s="76" t="s">
        <v>4366</v>
      </c>
      <c r="P652" s="82">
        <v>154</v>
      </c>
      <c r="Q652" s="82" t="s">
        <v>88050</v>
      </c>
      <c r="R652"/>
    </row>
    <row r="653" spans="1:18" ht="25.5" x14ac:dyDescent="0.25">
      <c r="A653" s="6" t="s">
        <v>1287</v>
      </c>
      <c r="B653" s="6">
        <v>652</v>
      </c>
      <c r="C653" s="6" t="s">
        <v>1288</v>
      </c>
      <c r="D653" s="7" t="s">
        <v>1284</v>
      </c>
      <c r="E653" s="7" t="s">
        <v>1285</v>
      </c>
      <c r="F653" s="7" t="s">
        <v>1286</v>
      </c>
      <c r="G653" t="str">
        <f t="shared" si="30"/>
        <v>SECTION C</v>
      </c>
      <c r="H653" t="str">
        <f t="shared" si="31"/>
        <v>Fabrication de produits métalliques, à l’exception des machines et des équipements</v>
      </c>
      <c r="I653" t="str">
        <f t="shared" si="32"/>
        <v>Fabrication d'autres ouvrages en métaux</v>
      </c>
      <c r="J653" t="s">
        <v>3871</v>
      </c>
      <c r="L653" t="s">
        <v>173</v>
      </c>
      <c r="M653" t="s">
        <v>9805</v>
      </c>
      <c r="N653" t="s">
        <v>37936</v>
      </c>
      <c r="O653" s="76" t="s">
        <v>4366</v>
      </c>
      <c r="P653" s="82">
        <v>162</v>
      </c>
      <c r="Q653" s="82" t="s">
        <v>88051</v>
      </c>
      <c r="R653"/>
    </row>
    <row r="654" spans="1:18" x14ac:dyDescent="0.25">
      <c r="A654" s="14"/>
      <c r="B654" s="14">
        <v>653</v>
      </c>
      <c r="C654" s="14" t="s">
        <v>1289</v>
      </c>
      <c r="D654" s="22" t="s">
        <v>1290</v>
      </c>
      <c r="E654" s="22" t="s">
        <v>1290</v>
      </c>
      <c r="F654" s="22" t="s">
        <v>1290</v>
      </c>
      <c r="G654" t="str">
        <f t="shared" si="30"/>
        <v>SECTION C</v>
      </c>
      <c r="H654" t="str">
        <f t="shared" si="31"/>
        <v>Fabrication de produits métalliques, à l’exception des machines et des équipements</v>
      </c>
      <c r="I654" t="str">
        <f t="shared" si="32"/>
        <v>Fabrication d'autres ouvrages en métaux</v>
      </c>
      <c r="J654" t="s">
        <v>3876</v>
      </c>
      <c r="L654" t="s">
        <v>173</v>
      </c>
      <c r="M654" t="s">
        <v>23844</v>
      </c>
      <c r="N654" t="s">
        <v>37937</v>
      </c>
      <c r="O654" s="76" t="s">
        <v>4366</v>
      </c>
      <c r="P654" s="82">
        <v>132</v>
      </c>
      <c r="Q654" s="82" t="s">
        <v>88052</v>
      </c>
      <c r="R654"/>
    </row>
    <row r="655" spans="1:18" x14ac:dyDescent="0.25">
      <c r="A655" s="6" t="s">
        <v>1291</v>
      </c>
      <c r="B655" s="6">
        <v>654</v>
      </c>
      <c r="C655" s="6" t="s">
        <v>1292</v>
      </c>
      <c r="D655" s="7" t="s">
        <v>1290</v>
      </c>
      <c r="E655" s="7" t="s">
        <v>1290</v>
      </c>
      <c r="F655" s="7" t="s">
        <v>1290</v>
      </c>
      <c r="G655" t="str">
        <f t="shared" si="30"/>
        <v>SECTION C</v>
      </c>
      <c r="H655" t="str">
        <f t="shared" si="31"/>
        <v>Fabrication de produits métalliques, à l’exception des machines et des équipements</v>
      </c>
      <c r="I655" t="str">
        <f t="shared" si="32"/>
        <v>Fabrication d'autres ouvrages en métaux</v>
      </c>
      <c r="J655" t="s">
        <v>3882</v>
      </c>
      <c r="L655" t="s">
        <v>173</v>
      </c>
      <c r="M655" t="s">
        <v>23845</v>
      </c>
      <c r="N655" t="s">
        <v>37938</v>
      </c>
      <c r="O655" s="76" t="s">
        <v>4366</v>
      </c>
      <c r="P655" s="82">
        <v>75</v>
      </c>
      <c r="Q655" s="82" t="s">
        <v>88053</v>
      </c>
      <c r="R655"/>
    </row>
    <row r="656" spans="1:18" x14ac:dyDescent="0.25">
      <c r="A656" s="14"/>
      <c r="B656" s="14">
        <v>655</v>
      </c>
      <c r="C656" s="14" t="s">
        <v>1293</v>
      </c>
      <c r="D656" s="15" t="s">
        <v>1294</v>
      </c>
      <c r="E656" s="15" t="s">
        <v>1294</v>
      </c>
      <c r="F656" s="15" t="s">
        <v>1295</v>
      </c>
      <c r="G656" t="str">
        <f t="shared" si="30"/>
        <v>SECTION C</v>
      </c>
      <c r="H656" t="str">
        <f t="shared" si="31"/>
        <v>Fabrication de produits métalliques, à l’exception des machines et des équipements</v>
      </c>
      <c r="I656" t="str">
        <f t="shared" si="32"/>
        <v>Fabrication d'autres ouvrages en métaux</v>
      </c>
      <c r="J656" t="s">
        <v>3887</v>
      </c>
      <c r="L656" t="s">
        <v>173</v>
      </c>
      <c r="M656" t="s">
        <v>5634</v>
      </c>
      <c r="N656" t="s">
        <v>37939</v>
      </c>
      <c r="O656" s="76" t="s">
        <v>4356</v>
      </c>
      <c r="P656" s="82">
        <v>222</v>
      </c>
      <c r="Q656" s="82" t="s">
        <v>88054</v>
      </c>
      <c r="R656"/>
    </row>
    <row r="657" spans="1:18" x14ac:dyDescent="0.25">
      <c r="A657" s="6" t="s">
        <v>1296</v>
      </c>
      <c r="B657" s="6">
        <v>656</v>
      </c>
      <c r="C657" s="6" t="s">
        <v>1297</v>
      </c>
      <c r="D657" s="7" t="s">
        <v>1298</v>
      </c>
      <c r="E657" s="7" t="s">
        <v>1298</v>
      </c>
      <c r="F657" s="7" t="s">
        <v>1299</v>
      </c>
      <c r="G657" t="str">
        <f t="shared" si="30"/>
        <v>SECTION C</v>
      </c>
      <c r="H657" t="str">
        <f t="shared" si="31"/>
        <v>Fabrication de produits métalliques, à l’exception des machines et des équipements</v>
      </c>
      <c r="I657" t="str">
        <f t="shared" si="32"/>
        <v>Fabrication d'autres ouvrages en métaux</v>
      </c>
      <c r="J657" t="s">
        <v>3895</v>
      </c>
      <c r="L657" t="s">
        <v>173</v>
      </c>
      <c r="M657" t="s">
        <v>11102</v>
      </c>
      <c r="N657" t="s">
        <v>37940</v>
      </c>
      <c r="O657" s="76" t="s">
        <v>4366</v>
      </c>
      <c r="P657" s="82">
        <v>200</v>
      </c>
      <c r="Q657" s="82" t="s">
        <v>88055</v>
      </c>
      <c r="R657"/>
    </row>
    <row r="658" spans="1:18" x14ac:dyDescent="0.25">
      <c r="A658" s="6" t="s">
        <v>1300</v>
      </c>
      <c r="B658" s="6">
        <v>657</v>
      </c>
      <c r="C658" s="6" t="s">
        <v>1301</v>
      </c>
      <c r="D658" s="7" t="s">
        <v>1302</v>
      </c>
      <c r="E658" s="7" t="s">
        <v>1302</v>
      </c>
      <c r="F658" s="7" t="s">
        <v>1303</v>
      </c>
      <c r="G658" t="str">
        <f t="shared" si="30"/>
        <v>SECTION C</v>
      </c>
      <c r="H658" t="str">
        <f t="shared" si="31"/>
        <v>Fabrication de produits métalliques, à l’exception des machines et des équipements</v>
      </c>
      <c r="I658" t="str">
        <f t="shared" si="32"/>
        <v>Fabrication d'autres ouvrages en métaux</v>
      </c>
      <c r="J658" t="s">
        <v>3899</v>
      </c>
      <c r="L658" t="s">
        <v>173</v>
      </c>
      <c r="M658" t="s">
        <v>32777</v>
      </c>
      <c r="N658" t="s">
        <v>37941</v>
      </c>
      <c r="O658" s="76" t="s">
        <v>4356</v>
      </c>
      <c r="P658" s="82">
        <v>324</v>
      </c>
      <c r="Q658" s="82" t="s">
        <v>88056</v>
      </c>
      <c r="R658"/>
    </row>
    <row r="659" spans="1:18" x14ac:dyDescent="0.25">
      <c r="A659" s="10"/>
      <c r="B659" s="10">
        <v>658</v>
      </c>
      <c r="C659" s="10"/>
      <c r="D659" s="11"/>
      <c r="E659" s="11"/>
      <c r="F659" s="11"/>
      <c r="G659" t="str">
        <f t="shared" si="30"/>
        <v>SECTION C</v>
      </c>
      <c r="H659" t="str">
        <f t="shared" si="31"/>
        <v>Fabrication de produits métalliques, à l’exception des machines et des équipements</v>
      </c>
      <c r="I659" t="str">
        <f t="shared" si="32"/>
        <v>Fabrication d'autres ouvrages en métaux</v>
      </c>
      <c r="J659" t="s">
        <v>3906</v>
      </c>
      <c r="L659" t="s">
        <v>173</v>
      </c>
      <c r="M659" t="s">
        <v>11104</v>
      </c>
      <c r="N659" t="s">
        <v>37942</v>
      </c>
      <c r="O659" s="76" t="s">
        <v>4366</v>
      </c>
      <c r="P659" s="82">
        <v>122</v>
      </c>
      <c r="Q659" s="82" t="s">
        <v>88057</v>
      </c>
      <c r="R659"/>
    </row>
    <row r="660" spans="1:18" ht="30" x14ac:dyDescent="0.25">
      <c r="A660" s="12"/>
      <c r="B660" s="12">
        <v>659</v>
      </c>
      <c r="C660" s="12" t="s">
        <v>1304</v>
      </c>
      <c r="D660" s="13" t="s">
        <v>1305</v>
      </c>
      <c r="E660" s="13" t="s">
        <v>1305</v>
      </c>
      <c r="F660" s="13" t="s">
        <v>1306</v>
      </c>
      <c r="G660" t="str">
        <f t="shared" si="30"/>
        <v>SECTION C</v>
      </c>
      <c r="H660" t="str">
        <f t="shared" si="31"/>
        <v>Fabrication de produits informatiques, électroniques et optiques</v>
      </c>
      <c r="I660" t="str">
        <f t="shared" si="32"/>
        <v>Fabrication d'autres ouvrages en métaux</v>
      </c>
      <c r="J660" t="s">
        <v>3910</v>
      </c>
      <c r="L660" t="s">
        <v>173</v>
      </c>
      <c r="M660" t="s">
        <v>11106</v>
      </c>
      <c r="N660" t="s">
        <v>37943</v>
      </c>
      <c r="O660" s="76" t="s">
        <v>4356</v>
      </c>
      <c r="P660" s="82">
        <v>340</v>
      </c>
      <c r="Q660" s="82" t="s">
        <v>88058</v>
      </c>
      <c r="R660"/>
    </row>
    <row r="661" spans="1:18" x14ac:dyDescent="0.25">
      <c r="A661" s="10"/>
      <c r="B661" s="10">
        <v>660</v>
      </c>
      <c r="C661" s="10"/>
      <c r="D661" s="11"/>
      <c r="E661" s="11"/>
      <c r="F661" s="11"/>
      <c r="G661" t="str">
        <f t="shared" si="30"/>
        <v>SECTION C</v>
      </c>
      <c r="H661" t="str">
        <f t="shared" si="31"/>
        <v>Fabrication de produits informatiques, électroniques et optiques</v>
      </c>
      <c r="I661" t="str">
        <f t="shared" si="32"/>
        <v>Fabrication d'autres ouvrages en métaux</v>
      </c>
      <c r="J661" t="s">
        <v>3914</v>
      </c>
      <c r="L661" t="s">
        <v>173</v>
      </c>
      <c r="M661" t="s">
        <v>11108</v>
      </c>
      <c r="N661" t="s">
        <v>37944</v>
      </c>
      <c r="O661" s="76" t="s">
        <v>4366</v>
      </c>
      <c r="P661" s="82">
        <v>30</v>
      </c>
      <c r="Q661" s="82" t="s">
        <v>88059</v>
      </c>
      <c r="R661"/>
    </row>
    <row r="662" spans="1:18" x14ac:dyDescent="0.25">
      <c r="A662" s="8"/>
      <c r="B662" s="8">
        <v>661</v>
      </c>
      <c r="C662" s="8" t="s">
        <v>1307</v>
      </c>
      <c r="D662" s="9" t="s">
        <v>1308</v>
      </c>
      <c r="E662" s="9" t="s">
        <v>1308</v>
      </c>
      <c r="F662" s="9" t="s">
        <v>1309</v>
      </c>
      <c r="G662" t="str">
        <f t="shared" si="30"/>
        <v>SECTION C</v>
      </c>
      <c r="H662" t="str">
        <f t="shared" si="31"/>
        <v>Fabrication de produits informatiques, électroniques et optiques</v>
      </c>
      <c r="I662" t="str">
        <f t="shared" si="32"/>
        <v>Fabrication de composants et cartes électroniques</v>
      </c>
      <c r="J662" t="s">
        <v>3918</v>
      </c>
      <c r="L662" t="s">
        <v>173</v>
      </c>
      <c r="M662" t="s">
        <v>6451</v>
      </c>
      <c r="N662" t="s">
        <v>37945</v>
      </c>
      <c r="O662" s="76" t="s">
        <v>4356</v>
      </c>
      <c r="P662" s="82">
        <v>556</v>
      </c>
      <c r="Q662" s="82" t="s">
        <v>88060</v>
      </c>
      <c r="R662"/>
    </row>
    <row r="663" spans="1:18" x14ac:dyDescent="0.25">
      <c r="A663" s="14"/>
      <c r="B663" s="14">
        <v>662</v>
      </c>
      <c r="C663" s="14" t="s">
        <v>1310</v>
      </c>
      <c r="D663" s="15" t="s">
        <v>1311</v>
      </c>
      <c r="E663" s="15" t="s">
        <v>1311</v>
      </c>
      <c r="F663" s="15" t="s">
        <v>1311</v>
      </c>
      <c r="G663" t="str">
        <f t="shared" si="30"/>
        <v>SECTION C</v>
      </c>
      <c r="H663" t="str">
        <f t="shared" si="31"/>
        <v>Fabrication de produits informatiques, électroniques et optiques</v>
      </c>
      <c r="I663" t="str">
        <f t="shared" si="32"/>
        <v>Fabrication de composants et cartes électroniques</v>
      </c>
      <c r="J663" t="s">
        <v>3921</v>
      </c>
      <c r="L663" t="s">
        <v>173</v>
      </c>
      <c r="M663" t="s">
        <v>6452</v>
      </c>
      <c r="N663" t="s">
        <v>37946</v>
      </c>
      <c r="O663" s="76" t="s">
        <v>4366</v>
      </c>
      <c r="P663" s="82">
        <v>392</v>
      </c>
      <c r="Q663" s="82" t="s">
        <v>88061</v>
      </c>
      <c r="R663"/>
    </row>
    <row r="664" spans="1:18" x14ac:dyDescent="0.25">
      <c r="A664" s="6" t="s">
        <v>1312</v>
      </c>
      <c r="B664" s="6">
        <v>663</v>
      </c>
      <c r="C664" s="6" t="s">
        <v>1313</v>
      </c>
      <c r="D664" s="7" t="s">
        <v>1311</v>
      </c>
      <c r="E664" s="7" t="s">
        <v>1311</v>
      </c>
      <c r="F664" s="7" t="s">
        <v>1311</v>
      </c>
      <c r="G664" t="str">
        <f t="shared" si="30"/>
        <v>SECTION C</v>
      </c>
      <c r="H664" t="str">
        <f t="shared" si="31"/>
        <v>Fabrication de produits informatiques, électroniques et optiques</v>
      </c>
      <c r="I664" t="str">
        <f t="shared" si="32"/>
        <v>Fabrication de composants et cartes électroniques</v>
      </c>
      <c r="J664" t="s">
        <v>3927</v>
      </c>
      <c r="L664" t="s">
        <v>173</v>
      </c>
      <c r="M664" t="s">
        <v>6453</v>
      </c>
      <c r="N664" t="s">
        <v>37947</v>
      </c>
      <c r="O664" s="76" t="s">
        <v>4356</v>
      </c>
      <c r="P664" s="82">
        <v>417</v>
      </c>
      <c r="Q664" s="82" t="s">
        <v>88063</v>
      </c>
      <c r="R664"/>
    </row>
    <row r="665" spans="1:18" x14ac:dyDescent="0.25">
      <c r="A665" s="14"/>
      <c r="B665" s="14">
        <v>664</v>
      </c>
      <c r="C665" s="14" t="s">
        <v>1314</v>
      </c>
      <c r="D665" s="15" t="s">
        <v>1315</v>
      </c>
      <c r="E665" s="15" t="s">
        <v>1315</v>
      </c>
      <c r="F665" s="15" t="s">
        <v>1316</v>
      </c>
      <c r="G665" t="str">
        <f t="shared" si="30"/>
        <v>SECTION C</v>
      </c>
      <c r="H665" t="str">
        <f t="shared" si="31"/>
        <v>Fabrication de produits informatiques, électroniques et optiques</v>
      </c>
      <c r="I665" t="str">
        <f t="shared" si="32"/>
        <v>Fabrication de composants et cartes électroniques</v>
      </c>
      <c r="J665" t="s">
        <v>3936</v>
      </c>
      <c r="L665" t="s">
        <v>173</v>
      </c>
      <c r="M665" t="s">
        <v>32779</v>
      </c>
      <c r="N665" t="s">
        <v>37948</v>
      </c>
      <c r="O665" s="76" t="s">
        <v>4356</v>
      </c>
      <c r="P665" s="82">
        <v>284</v>
      </c>
      <c r="Q665" s="82" t="s">
        <v>88064</v>
      </c>
      <c r="R665"/>
    </row>
    <row r="666" spans="1:18" x14ac:dyDescent="0.25">
      <c r="A666" s="6" t="s">
        <v>1317</v>
      </c>
      <c r="B666" s="6">
        <v>665</v>
      </c>
      <c r="C666" s="6" t="s">
        <v>1318</v>
      </c>
      <c r="D666" s="7" t="s">
        <v>1315</v>
      </c>
      <c r="E666" s="7" t="s">
        <v>1315</v>
      </c>
      <c r="F666" s="7" t="s">
        <v>1319</v>
      </c>
      <c r="G666" t="str">
        <f t="shared" si="30"/>
        <v>SECTION C</v>
      </c>
      <c r="H666" t="str">
        <f t="shared" si="31"/>
        <v>Fabrication de produits informatiques, électroniques et optiques</v>
      </c>
      <c r="I666" t="str">
        <f t="shared" si="32"/>
        <v>Fabrication de composants et cartes électroniques</v>
      </c>
      <c r="J666" t="s">
        <v>3942</v>
      </c>
      <c r="L666" t="s">
        <v>173</v>
      </c>
      <c r="M666" t="s">
        <v>6454</v>
      </c>
      <c r="N666" t="s">
        <v>37949</v>
      </c>
      <c r="O666" s="76" t="s">
        <v>4366</v>
      </c>
      <c r="P666" s="82">
        <v>97</v>
      </c>
      <c r="Q666" s="82" t="s">
        <v>88065</v>
      </c>
      <c r="R666"/>
    </row>
    <row r="667" spans="1:18" x14ac:dyDescent="0.25">
      <c r="A667" s="10"/>
      <c r="B667" s="10">
        <v>666</v>
      </c>
      <c r="C667" s="10"/>
      <c r="D667" s="11"/>
      <c r="E667" s="11"/>
      <c r="F667" s="11"/>
      <c r="G667" t="str">
        <f t="shared" si="30"/>
        <v>SECTION C</v>
      </c>
      <c r="H667" t="str">
        <f t="shared" si="31"/>
        <v>Fabrication de produits informatiques, électroniques et optiques</v>
      </c>
      <c r="I667" t="str">
        <f t="shared" si="32"/>
        <v>Fabrication de composants et cartes électroniques</v>
      </c>
      <c r="J667" t="s">
        <v>3946</v>
      </c>
      <c r="L667" t="s">
        <v>173</v>
      </c>
      <c r="M667" t="s">
        <v>13218</v>
      </c>
      <c r="N667" t="s">
        <v>37950</v>
      </c>
      <c r="O667" s="76" t="s">
        <v>4356</v>
      </c>
      <c r="P667" s="82">
        <v>858</v>
      </c>
      <c r="Q667" s="82" t="s">
        <v>88066</v>
      </c>
      <c r="R667"/>
    </row>
    <row r="668" spans="1:18" x14ac:dyDescent="0.25">
      <c r="A668" s="8"/>
      <c r="B668" s="8">
        <v>667</v>
      </c>
      <c r="C668" s="8" t="s">
        <v>1320</v>
      </c>
      <c r="D668" s="9" t="s">
        <v>1321</v>
      </c>
      <c r="E668" s="9" t="s">
        <v>1321</v>
      </c>
      <c r="F668" s="9" t="s">
        <v>1322</v>
      </c>
      <c r="G668" t="str">
        <f t="shared" si="30"/>
        <v>SECTION C</v>
      </c>
      <c r="H668" t="str">
        <f t="shared" si="31"/>
        <v>Fabrication de produits informatiques, électroniques et optiques</v>
      </c>
      <c r="I668" t="str">
        <f t="shared" si="32"/>
        <v>Fabrication d'ordinateurs et d'équipements périphériques</v>
      </c>
      <c r="J668" t="s">
        <v>3950</v>
      </c>
      <c r="L668" t="s">
        <v>173</v>
      </c>
      <c r="M668" t="s">
        <v>11110</v>
      </c>
      <c r="N668" t="s">
        <v>37951</v>
      </c>
      <c r="O668" s="76" t="s">
        <v>4356</v>
      </c>
      <c r="P668" s="82">
        <v>1022</v>
      </c>
      <c r="Q668" s="82" t="s">
        <v>88067</v>
      </c>
      <c r="R668"/>
    </row>
    <row r="669" spans="1:18" x14ac:dyDescent="0.25">
      <c r="A669" s="14"/>
      <c r="B669" s="14">
        <v>668</v>
      </c>
      <c r="C669" s="14" t="s">
        <v>1323</v>
      </c>
      <c r="D669" s="15" t="s">
        <v>1321</v>
      </c>
      <c r="E669" s="15" t="s">
        <v>1321</v>
      </c>
      <c r="F669" s="15" t="s">
        <v>1322</v>
      </c>
      <c r="G669" t="str">
        <f t="shared" si="30"/>
        <v>SECTION C</v>
      </c>
      <c r="H669" t="str">
        <f t="shared" si="31"/>
        <v>Fabrication de produits informatiques, électroniques et optiques</v>
      </c>
      <c r="I669" t="str">
        <f t="shared" si="32"/>
        <v>Fabrication d'ordinateurs et d'équipements périphériques</v>
      </c>
      <c r="J669" t="s">
        <v>3953</v>
      </c>
      <c r="L669" t="s">
        <v>173</v>
      </c>
      <c r="M669" t="s">
        <v>6455</v>
      </c>
      <c r="N669" t="s">
        <v>37952</v>
      </c>
      <c r="O669" s="76" t="s">
        <v>4356</v>
      </c>
      <c r="P669" s="82">
        <v>344</v>
      </c>
      <c r="Q669" s="82" t="s">
        <v>88068</v>
      </c>
      <c r="R669"/>
    </row>
    <row r="670" spans="1:18" x14ac:dyDescent="0.25">
      <c r="A670" s="6" t="s">
        <v>1324</v>
      </c>
      <c r="B670" s="6">
        <v>669</v>
      </c>
      <c r="C670" s="6" t="s">
        <v>1325</v>
      </c>
      <c r="D670" s="7" t="s">
        <v>1321</v>
      </c>
      <c r="E670" s="7" t="s">
        <v>1321</v>
      </c>
      <c r="F670" s="7" t="s">
        <v>1322</v>
      </c>
      <c r="G670" t="str">
        <f t="shared" si="30"/>
        <v>SECTION C</v>
      </c>
      <c r="H670" t="str">
        <f t="shared" si="31"/>
        <v>Fabrication de produits informatiques, électroniques et optiques</v>
      </c>
      <c r="I670" t="str">
        <f t="shared" si="32"/>
        <v>Fabrication d'ordinateurs et d'équipements périphériques</v>
      </c>
      <c r="J670" t="s">
        <v>3959</v>
      </c>
      <c r="L670" t="s">
        <v>173</v>
      </c>
      <c r="M670" t="s">
        <v>13220</v>
      </c>
      <c r="N670" t="s">
        <v>37953</v>
      </c>
      <c r="O670" s="76" t="s">
        <v>4356</v>
      </c>
      <c r="P670" s="82">
        <v>417</v>
      </c>
      <c r="Q670" s="82" t="s">
        <v>88069</v>
      </c>
      <c r="R670"/>
    </row>
    <row r="671" spans="1:18" x14ac:dyDescent="0.25">
      <c r="A671" s="10"/>
      <c r="B671" s="10">
        <v>670</v>
      </c>
      <c r="C671" s="10"/>
      <c r="D671" s="11"/>
      <c r="E671" s="11"/>
      <c r="F671" s="11"/>
      <c r="G671" t="str">
        <f t="shared" si="30"/>
        <v>SECTION C</v>
      </c>
      <c r="H671" t="str">
        <f t="shared" si="31"/>
        <v>Fabrication de produits informatiques, électroniques et optiques</v>
      </c>
      <c r="I671" t="str">
        <f t="shared" si="32"/>
        <v>Fabrication d'ordinateurs et d'équipements périphériques</v>
      </c>
      <c r="J671" t="s">
        <v>3964</v>
      </c>
      <c r="L671" t="s">
        <v>173</v>
      </c>
      <c r="M671" t="s">
        <v>32780</v>
      </c>
      <c r="N671" t="s">
        <v>37954</v>
      </c>
      <c r="O671" s="76" t="s">
        <v>4374</v>
      </c>
      <c r="P671" s="82">
        <v>2776</v>
      </c>
      <c r="Q671" s="82" t="s">
        <v>88070</v>
      </c>
      <c r="R671"/>
    </row>
    <row r="672" spans="1:18" x14ac:dyDescent="0.25">
      <c r="A672" s="8"/>
      <c r="B672" s="8">
        <v>671</v>
      </c>
      <c r="C672" s="8" t="s">
        <v>1326</v>
      </c>
      <c r="D672" s="9" t="s">
        <v>1327</v>
      </c>
      <c r="E672" s="9" t="s">
        <v>1327</v>
      </c>
      <c r="F672" s="9" t="s">
        <v>1328</v>
      </c>
      <c r="G672" t="str">
        <f t="shared" si="30"/>
        <v>SECTION C</v>
      </c>
      <c r="H672" t="str">
        <f t="shared" si="31"/>
        <v>Fabrication de produits informatiques, électroniques et optiques</v>
      </c>
      <c r="I672" t="str">
        <f t="shared" si="32"/>
        <v>Fabrication d'équipements de communication</v>
      </c>
      <c r="J672" t="s">
        <v>3967</v>
      </c>
      <c r="L672" t="s">
        <v>173</v>
      </c>
      <c r="M672" t="s">
        <v>6456</v>
      </c>
      <c r="N672" t="s">
        <v>37955</v>
      </c>
      <c r="O672" s="76" t="s">
        <v>4356</v>
      </c>
      <c r="P672" s="82">
        <v>412</v>
      </c>
      <c r="Q672" s="82" t="s">
        <v>88071</v>
      </c>
      <c r="R672"/>
    </row>
    <row r="673" spans="1:18" x14ac:dyDescent="0.25">
      <c r="A673" s="14"/>
      <c r="B673" s="14">
        <v>672</v>
      </c>
      <c r="C673" s="14" t="s">
        <v>1329</v>
      </c>
      <c r="D673" s="15" t="s">
        <v>1330</v>
      </c>
      <c r="E673" s="15" t="s">
        <v>1327</v>
      </c>
      <c r="F673" s="15" t="s">
        <v>1328</v>
      </c>
      <c r="G673" t="str">
        <f t="shared" si="30"/>
        <v>SECTION C</v>
      </c>
      <c r="H673" t="str">
        <f t="shared" si="31"/>
        <v>Fabrication de produits informatiques, électroniques et optiques</v>
      </c>
      <c r="I673" t="str">
        <f t="shared" si="32"/>
        <v>Fabrication d'équipements de communication</v>
      </c>
      <c r="J673" t="s">
        <v>3970</v>
      </c>
      <c r="L673" t="s">
        <v>173</v>
      </c>
      <c r="M673" t="s">
        <v>11112</v>
      </c>
      <c r="N673" t="s">
        <v>37956</v>
      </c>
      <c r="O673" s="76" t="s">
        <v>4374</v>
      </c>
      <c r="P673" s="82">
        <v>1253</v>
      </c>
      <c r="Q673" s="82" t="s">
        <v>72645</v>
      </c>
      <c r="R673"/>
    </row>
    <row r="674" spans="1:18" x14ac:dyDescent="0.25">
      <c r="A674" s="6" t="s">
        <v>1331</v>
      </c>
      <c r="B674" s="6">
        <v>673</v>
      </c>
      <c r="C674" s="6" t="s">
        <v>1332</v>
      </c>
      <c r="D674" s="7" t="s">
        <v>1330</v>
      </c>
      <c r="E674" s="7" t="s">
        <v>1327</v>
      </c>
      <c r="F674" s="7" t="s">
        <v>1328</v>
      </c>
      <c r="G674" t="str">
        <f t="shared" si="30"/>
        <v>SECTION C</v>
      </c>
      <c r="H674" t="str">
        <f t="shared" si="31"/>
        <v>Fabrication de produits informatiques, électroniques et optiques</v>
      </c>
      <c r="I674" t="str">
        <f t="shared" si="32"/>
        <v>Fabrication d'équipements de communication</v>
      </c>
      <c r="J674" t="s">
        <v>3973</v>
      </c>
      <c r="L674" t="s">
        <v>173</v>
      </c>
      <c r="M674" t="s">
        <v>13221</v>
      </c>
      <c r="N674" t="s">
        <v>37957</v>
      </c>
      <c r="O674" s="76" t="s">
        <v>4356</v>
      </c>
      <c r="P674" s="82">
        <v>557</v>
      </c>
      <c r="Q674" s="82" t="s">
        <v>88072</v>
      </c>
      <c r="R674"/>
    </row>
    <row r="675" spans="1:18" x14ac:dyDescent="0.25">
      <c r="A675" s="10"/>
      <c r="B675" s="10">
        <v>674</v>
      </c>
      <c r="C675" s="10"/>
      <c r="D675" s="11"/>
      <c r="E675" s="11"/>
      <c r="F675" s="11"/>
      <c r="G675" t="str">
        <f t="shared" si="30"/>
        <v>SECTION C</v>
      </c>
      <c r="H675" t="str">
        <f t="shared" si="31"/>
        <v>Fabrication de produits informatiques, électroniques et optiques</v>
      </c>
      <c r="I675" t="str">
        <f t="shared" si="32"/>
        <v>Fabrication d'équipements de communication</v>
      </c>
      <c r="J675" t="s">
        <v>3977</v>
      </c>
      <c r="L675" t="s">
        <v>173</v>
      </c>
      <c r="M675" t="s">
        <v>23846</v>
      </c>
      <c r="N675" t="s">
        <v>37958</v>
      </c>
      <c r="O675" s="76" t="s">
        <v>4356</v>
      </c>
      <c r="P675" s="82">
        <v>213</v>
      </c>
      <c r="Q675" s="82" t="s">
        <v>88073</v>
      </c>
      <c r="R675"/>
    </row>
    <row r="676" spans="1:18" x14ac:dyDescent="0.25">
      <c r="A676" s="8"/>
      <c r="B676" s="8">
        <v>675</v>
      </c>
      <c r="C676" s="8" t="s">
        <v>1333</v>
      </c>
      <c r="D676" s="9" t="s">
        <v>1334</v>
      </c>
      <c r="E676" s="9" t="s">
        <v>1334</v>
      </c>
      <c r="F676" s="9" t="s">
        <v>1335</v>
      </c>
      <c r="G676" t="str">
        <f t="shared" si="30"/>
        <v>SECTION C</v>
      </c>
      <c r="H676" t="str">
        <f t="shared" si="31"/>
        <v>Fabrication de produits informatiques, électroniques et optiques</v>
      </c>
      <c r="I676" t="str">
        <f t="shared" si="32"/>
        <v>Fabrication de produits électroniques grand public</v>
      </c>
      <c r="J676" t="s">
        <v>3982</v>
      </c>
      <c r="L676" t="s">
        <v>173</v>
      </c>
      <c r="M676" t="s">
        <v>13223</v>
      </c>
      <c r="N676" t="s">
        <v>37959</v>
      </c>
      <c r="O676" s="76" t="s">
        <v>4356</v>
      </c>
      <c r="P676" s="82">
        <v>859</v>
      </c>
      <c r="Q676" s="82" t="s">
        <v>88074</v>
      </c>
      <c r="R676"/>
    </row>
    <row r="677" spans="1:18" x14ac:dyDescent="0.25">
      <c r="A677" s="14"/>
      <c r="B677" s="14">
        <v>676</v>
      </c>
      <c r="C677" s="14" t="s">
        <v>1336</v>
      </c>
      <c r="D677" s="15" t="s">
        <v>1334</v>
      </c>
      <c r="E677" s="15" t="s">
        <v>1334</v>
      </c>
      <c r="F677" s="15" t="s">
        <v>1335</v>
      </c>
      <c r="G677" t="str">
        <f t="shared" si="30"/>
        <v>SECTION C</v>
      </c>
      <c r="H677" t="str">
        <f t="shared" si="31"/>
        <v>Fabrication de produits informatiques, électroniques et optiques</v>
      </c>
      <c r="I677" t="str">
        <f t="shared" si="32"/>
        <v>Fabrication de produits électroniques grand public</v>
      </c>
      <c r="J677" t="s">
        <v>3991</v>
      </c>
      <c r="L677" t="s">
        <v>173</v>
      </c>
      <c r="M677" t="s">
        <v>6457</v>
      </c>
      <c r="N677" t="s">
        <v>37960</v>
      </c>
      <c r="O677" s="76" t="s">
        <v>4356</v>
      </c>
      <c r="P677" s="82">
        <v>1208</v>
      </c>
      <c r="Q677" s="82" t="s">
        <v>88075</v>
      </c>
      <c r="R677"/>
    </row>
    <row r="678" spans="1:18" x14ac:dyDescent="0.25">
      <c r="A678" s="6" t="s">
        <v>1337</v>
      </c>
      <c r="B678" s="6">
        <v>677</v>
      </c>
      <c r="C678" s="6" t="s">
        <v>1338</v>
      </c>
      <c r="D678" s="7" t="s">
        <v>1334</v>
      </c>
      <c r="E678" s="7" t="s">
        <v>1334</v>
      </c>
      <c r="F678" s="7" t="s">
        <v>1335</v>
      </c>
      <c r="G678" t="str">
        <f t="shared" si="30"/>
        <v>SECTION C</v>
      </c>
      <c r="H678" t="str">
        <f t="shared" si="31"/>
        <v>Fabrication de produits informatiques, électroniques et optiques</v>
      </c>
      <c r="I678" t="str">
        <f t="shared" si="32"/>
        <v>Fabrication de produits électroniques grand public</v>
      </c>
      <c r="J678" t="s">
        <v>3995</v>
      </c>
      <c r="L678" t="s">
        <v>173</v>
      </c>
      <c r="M678" t="s">
        <v>11113</v>
      </c>
      <c r="N678" t="s">
        <v>37961</v>
      </c>
      <c r="O678" s="76" t="s">
        <v>4366</v>
      </c>
      <c r="P678" s="82">
        <v>118</v>
      </c>
      <c r="Q678" s="82" t="s">
        <v>88076</v>
      </c>
      <c r="R678"/>
    </row>
    <row r="679" spans="1:18" x14ac:dyDescent="0.25">
      <c r="A679" s="10"/>
      <c r="B679" s="10">
        <v>678</v>
      </c>
      <c r="C679" s="10"/>
      <c r="D679" s="11"/>
      <c r="E679" s="11"/>
      <c r="F679" s="11"/>
      <c r="G679" t="str">
        <f t="shared" si="30"/>
        <v>SECTION C</v>
      </c>
      <c r="H679" t="str">
        <f t="shared" si="31"/>
        <v>Fabrication de produits informatiques, électroniques et optiques</v>
      </c>
      <c r="I679" t="str">
        <f t="shared" si="32"/>
        <v>Fabrication de produits électroniques grand public</v>
      </c>
      <c r="J679" t="s">
        <v>4000</v>
      </c>
      <c r="L679" t="s">
        <v>173</v>
      </c>
      <c r="M679" t="s">
        <v>32781</v>
      </c>
      <c r="N679" t="s">
        <v>37962</v>
      </c>
      <c r="O679" s="76" t="s">
        <v>4356</v>
      </c>
      <c r="P679" s="82">
        <v>1459</v>
      </c>
      <c r="Q679" s="82" t="s">
        <v>88077</v>
      </c>
      <c r="R679"/>
    </row>
    <row r="680" spans="1:18" ht="25.5" x14ac:dyDescent="0.25">
      <c r="A680" s="8"/>
      <c r="B680" s="8">
        <v>679</v>
      </c>
      <c r="C680" s="8" t="s">
        <v>1339</v>
      </c>
      <c r="D680" s="9" t="s">
        <v>1340</v>
      </c>
      <c r="E680" s="9" t="s">
        <v>1341</v>
      </c>
      <c r="F680" s="9" t="s">
        <v>1342</v>
      </c>
      <c r="G680" t="str">
        <f t="shared" si="30"/>
        <v>SECTION C</v>
      </c>
      <c r="H680" t="str">
        <f t="shared" si="31"/>
        <v>Fabrication de produits informatiques, électroniques et optiques</v>
      </c>
      <c r="I680" t="str">
        <f t="shared" si="32"/>
        <v>Fabrication d'instruments et d'appareils de mesure, d'essai et de navigation ; horlogerie</v>
      </c>
      <c r="J680" t="s">
        <v>4010</v>
      </c>
      <c r="L680" t="s">
        <v>173</v>
      </c>
      <c r="M680" t="s">
        <v>13225</v>
      </c>
      <c r="N680" t="s">
        <v>37963</v>
      </c>
      <c r="O680" s="76" t="s">
        <v>4356</v>
      </c>
      <c r="P680" s="82">
        <v>570</v>
      </c>
      <c r="Q680" s="82" t="s">
        <v>88078</v>
      </c>
      <c r="R680"/>
    </row>
    <row r="681" spans="1:18" ht="25.5" x14ac:dyDescent="0.25">
      <c r="A681" s="14"/>
      <c r="B681" s="14">
        <v>680</v>
      </c>
      <c r="C681" s="14" t="s">
        <v>1343</v>
      </c>
      <c r="D681" s="15" t="s">
        <v>1344</v>
      </c>
      <c r="E681" s="15" t="s">
        <v>1345</v>
      </c>
      <c r="F681" s="15" t="s">
        <v>1346</v>
      </c>
      <c r="G681" t="str">
        <f t="shared" si="30"/>
        <v>SECTION C</v>
      </c>
      <c r="H681" t="str">
        <f t="shared" si="31"/>
        <v>Fabrication de produits informatiques, électroniques et optiques</v>
      </c>
      <c r="I681" t="str">
        <f t="shared" si="32"/>
        <v>Fabrication d'instruments et d'appareils de mesure, d'essai et de navigation ; horlogerie</v>
      </c>
      <c r="J681" t="s">
        <v>4015</v>
      </c>
      <c r="L681" t="s">
        <v>173</v>
      </c>
      <c r="M681" t="s">
        <v>4608</v>
      </c>
      <c r="N681" t="s">
        <v>37964</v>
      </c>
      <c r="O681" s="76" t="s">
        <v>4366</v>
      </c>
      <c r="P681" s="82">
        <v>317</v>
      </c>
      <c r="Q681" s="82" t="s">
        <v>88079</v>
      </c>
      <c r="R681"/>
    </row>
    <row r="682" spans="1:18" x14ac:dyDescent="0.25">
      <c r="A682" s="6" t="s">
        <v>1347</v>
      </c>
      <c r="B682" s="6">
        <v>681</v>
      </c>
      <c r="C682" s="6" t="s">
        <v>1348</v>
      </c>
      <c r="D682" s="7" t="s">
        <v>1349</v>
      </c>
      <c r="E682" s="7" t="s">
        <v>1349</v>
      </c>
      <c r="F682" s="7" t="s">
        <v>1350</v>
      </c>
      <c r="G682" t="str">
        <f t="shared" si="30"/>
        <v>SECTION C</v>
      </c>
      <c r="H682" t="str">
        <f t="shared" si="31"/>
        <v>Fabrication de produits informatiques, électroniques et optiques</v>
      </c>
      <c r="I682" t="str">
        <f t="shared" si="32"/>
        <v>Fabrication d'instruments et d'appareils de mesure, d'essai et de navigation ; horlogerie</v>
      </c>
      <c r="J682" t="s">
        <v>4023</v>
      </c>
      <c r="L682" t="s">
        <v>173</v>
      </c>
      <c r="M682" t="s">
        <v>6458</v>
      </c>
      <c r="N682" t="s">
        <v>37965</v>
      </c>
      <c r="O682" s="76" t="s">
        <v>4374</v>
      </c>
      <c r="P682" s="82">
        <v>654</v>
      </c>
      <c r="Q682" s="82" t="s">
        <v>88080</v>
      </c>
      <c r="R682"/>
    </row>
    <row r="683" spans="1:18" x14ac:dyDescent="0.25">
      <c r="A683" s="6" t="s">
        <v>1351</v>
      </c>
      <c r="B683" s="6">
        <v>682</v>
      </c>
      <c r="C683" s="6" t="s">
        <v>1352</v>
      </c>
      <c r="D683" s="7" t="s">
        <v>1353</v>
      </c>
      <c r="E683" s="7" t="s">
        <v>1353</v>
      </c>
      <c r="F683" s="7" t="s">
        <v>1354</v>
      </c>
      <c r="G683" t="str">
        <f t="shared" si="30"/>
        <v>SECTION C</v>
      </c>
      <c r="H683" t="str">
        <f t="shared" si="31"/>
        <v>Fabrication de produits informatiques, électroniques et optiques</v>
      </c>
      <c r="I683" t="str">
        <f t="shared" si="32"/>
        <v>Fabrication d'instruments et d'appareils de mesure, d'essai et de navigation ; horlogerie</v>
      </c>
      <c r="J683" t="s">
        <v>4026</v>
      </c>
      <c r="L683" t="s">
        <v>173</v>
      </c>
      <c r="M683" t="s">
        <v>13227</v>
      </c>
      <c r="N683" t="s">
        <v>37966</v>
      </c>
      <c r="O683" s="76" t="s">
        <v>4356</v>
      </c>
      <c r="P683" s="82">
        <v>3053</v>
      </c>
      <c r="Q683" s="82" t="s">
        <v>88082</v>
      </c>
      <c r="R683"/>
    </row>
    <row r="684" spans="1:18" x14ac:dyDescent="0.25">
      <c r="A684" s="14"/>
      <c r="B684" s="14">
        <v>683</v>
      </c>
      <c r="C684" s="14" t="s">
        <v>1355</v>
      </c>
      <c r="D684" s="15" t="s">
        <v>1356</v>
      </c>
      <c r="E684" s="15" t="s">
        <v>1356</v>
      </c>
      <c r="F684" s="15" t="s">
        <v>1356</v>
      </c>
      <c r="G684" t="str">
        <f t="shared" si="30"/>
        <v>SECTION C</v>
      </c>
      <c r="H684" t="str">
        <f t="shared" si="31"/>
        <v>Fabrication de produits informatiques, électroniques et optiques</v>
      </c>
      <c r="I684" t="str">
        <f t="shared" si="32"/>
        <v>Fabrication d'instruments et d'appareils de mesure, d'essai et de navigation ; horlogerie</v>
      </c>
      <c r="J684" t="s">
        <v>4034</v>
      </c>
      <c r="L684" t="s">
        <v>173</v>
      </c>
      <c r="M684" t="s">
        <v>6459</v>
      </c>
      <c r="N684" t="s">
        <v>37967</v>
      </c>
      <c r="O684" s="76" t="s">
        <v>4366</v>
      </c>
      <c r="P684" s="82">
        <v>486</v>
      </c>
      <c r="Q684" s="82" t="s">
        <v>88085</v>
      </c>
      <c r="R684"/>
    </row>
    <row r="685" spans="1:18" x14ac:dyDescent="0.25">
      <c r="A685" s="6" t="s">
        <v>1357</v>
      </c>
      <c r="B685" s="6">
        <v>684</v>
      </c>
      <c r="C685" s="6" t="s">
        <v>1358</v>
      </c>
      <c r="D685" s="7" t="s">
        <v>1356</v>
      </c>
      <c r="E685" s="7" t="s">
        <v>1356</v>
      </c>
      <c r="F685" s="7" t="s">
        <v>1356</v>
      </c>
      <c r="G685" t="str">
        <f t="shared" si="30"/>
        <v>SECTION C</v>
      </c>
      <c r="H685" t="str">
        <f t="shared" si="31"/>
        <v>Fabrication de produits informatiques, électroniques et optiques</v>
      </c>
      <c r="I685" t="str">
        <f t="shared" si="32"/>
        <v>Fabrication d'instruments et d'appareils de mesure, d'essai et de navigation ; horlogerie</v>
      </c>
      <c r="J685" t="s">
        <v>4039</v>
      </c>
      <c r="L685" t="s">
        <v>173</v>
      </c>
      <c r="M685" t="s">
        <v>32783</v>
      </c>
      <c r="N685" t="s">
        <v>37968</v>
      </c>
      <c r="O685" s="76" t="s">
        <v>4356</v>
      </c>
      <c r="P685" s="82">
        <v>680</v>
      </c>
      <c r="Q685" s="82" t="s">
        <v>88086</v>
      </c>
      <c r="R685"/>
    </row>
    <row r="686" spans="1:18" x14ac:dyDescent="0.25">
      <c r="A686" s="10"/>
      <c r="B686" s="10">
        <v>685</v>
      </c>
      <c r="C686" s="10"/>
      <c r="D686" s="11"/>
      <c r="E686" s="11"/>
      <c r="F686" s="11"/>
      <c r="G686" t="str">
        <f t="shared" si="30"/>
        <v>SECTION C</v>
      </c>
      <c r="H686" t="str">
        <f t="shared" si="31"/>
        <v>Fabrication de produits informatiques, électroniques et optiques</v>
      </c>
      <c r="I686" t="str">
        <f t="shared" si="32"/>
        <v>Fabrication d'instruments et d'appareils de mesure, d'essai et de navigation ; horlogerie</v>
      </c>
      <c r="J686" t="s">
        <v>4051</v>
      </c>
      <c r="L686" t="s">
        <v>173</v>
      </c>
      <c r="M686" t="s">
        <v>11119</v>
      </c>
      <c r="N686" t="s">
        <v>37969</v>
      </c>
      <c r="O686" s="76" t="s">
        <v>4366</v>
      </c>
      <c r="P686" s="82">
        <v>256</v>
      </c>
      <c r="Q686" s="82" t="s">
        <v>88087</v>
      </c>
      <c r="R686"/>
    </row>
    <row r="687" spans="1:18" ht="25.5" x14ac:dyDescent="0.25">
      <c r="A687" s="8"/>
      <c r="B687" s="8">
        <v>686</v>
      </c>
      <c r="C687" s="8" t="s">
        <v>1359</v>
      </c>
      <c r="D687" s="9" t="s">
        <v>1360</v>
      </c>
      <c r="E687" s="9" t="s">
        <v>1361</v>
      </c>
      <c r="F687" s="9" t="s">
        <v>1362</v>
      </c>
      <c r="G687" t="str">
        <f t="shared" si="30"/>
        <v>SECTION C</v>
      </c>
      <c r="H687" t="str">
        <f t="shared" si="31"/>
        <v>Fabrication de produits informatiques, électroniques et optiques</v>
      </c>
      <c r="I687" t="str">
        <f t="shared" si="32"/>
        <v>Fabrication d'équipements d'irradiation médicale, d'équipements électromédicaux et électrothérapeutiques</v>
      </c>
      <c r="J687" t="s">
        <v>4055</v>
      </c>
      <c r="L687" t="s">
        <v>173</v>
      </c>
      <c r="M687" t="s">
        <v>6460</v>
      </c>
      <c r="N687" t="s">
        <v>37970</v>
      </c>
      <c r="O687" s="76" t="s">
        <v>4356</v>
      </c>
      <c r="P687" s="82">
        <v>129</v>
      </c>
      <c r="Q687" s="82" t="s">
        <v>88088</v>
      </c>
      <c r="R687"/>
    </row>
    <row r="688" spans="1:18" ht="25.5" x14ac:dyDescent="0.25">
      <c r="A688" s="14"/>
      <c r="B688" s="14">
        <v>687</v>
      </c>
      <c r="C688" s="14" t="s">
        <v>1363</v>
      </c>
      <c r="D688" s="15" t="s">
        <v>1364</v>
      </c>
      <c r="E688" s="15" t="s">
        <v>1361</v>
      </c>
      <c r="F688" s="15" t="s">
        <v>1362</v>
      </c>
      <c r="G688" t="str">
        <f t="shared" si="30"/>
        <v>SECTION C</v>
      </c>
      <c r="H688" t="str">
        <f t="shared" si="31"/>
        <v>Fabrication de produits informatiques, électroniques et optiques</v>
      </c>
      <c r="I688" t="str">
        <f t="shared" si="32"/>
        <v>Fabrication d'équipements d'irradiation médicale, d'équipements électromédicaux et électrothérapeutiques</v>
      </c>
      <c r="J688" t="s">
        <v>4060</v>
      </c>
      <c r="L688" t="s">
        <v>173</v>
      </c>
      <c r="M688" t="s">
        <v>32784</v>
      </c>
      <c r="N688" t="s">
        <v>37971</v>
      </c>
      <c r="O688" s="76" t="s">
        <v>4356</v>
      </c>
      <c r="P688" s="82">
        <v>468</v>
      </c>
      <c r="Q688" s="82" t="s">
        <v>88090</v>
      </c>
      <c r="R688"/>
    </row>
    <row r="689" spans="1:18" ht="25.5" x14ac:dyDescent="0.25">
      <c r="A689" s="6" t="s">
        <v>1365</v>
      </c>
      <c r="B689" s="6">
        <v>688</v>
      </c>
      <c r="C689" s="6" t="s">
        <v>1366</v>
      </c>
      <c r="D689" s="7" t="s">
        <v>1364</v>
      </c>
      <c r="E689" s="7" t="s">
        <v>1361</v>
      </c>
      <c r="F689" s="7" t="s">
        <v>1362</v>
      </c>
      <c r="G689" t="str">
        <f t="shared" si="30"/>
        <v>SECTION C</v>
      </c>
      <c r="H689" t="str">
        <f t="shared" si="31"/>
        <v>Fabrication de produits informatiques, électroniques et optiques</v>
      </c>
      <c r="I689" t="str">
        <f t="shared" si="32"/>
        <v>Fabrication d'équipements d'irradiation médicale, d'équipements électromédicaux et électrothérapeutiques</v>
      </c>
      <c r="J689" t="s">
        <v>4069</v>
      </c>
      <c r="L689" t="s">
        <v>173</v>
      </c>
      <c r="M689" t="s">
        <v>6461</v>
      </c>
      <c r="N689" t="s">
        <v>37972</v>
      </c>
      <c r="O689" s="76" t="s">
        <v>4356</v>
      </c>
      <c r="P689" s="82">
        <v>1687</v>
      </c>
      <c r="Q689" s="82" t="s">
        <v>88091</v>
      </c>
      <c r="R689"/>
    </row>
    <row r="690" spans="1:18" x14ac:dyDescent="0.25">
      <c r="A690" s="10"/>
      <c r="B690" s="10">
        <v>689</v>
      </c>
      <c r="C690" s="10"/>
      <c r="D690" s="11"/>
      <c r="E690" s="11"/>
      <c r="F690" s="11"/>
      <c r="G690" t="str">
        <f t="shared" si="30"/>
        <v>SECTION C</v>
      </c>
      <c r="H690" t="str">
        <f t="shared" si="31"/>
        <v>Fabrication de produits informatiques, électroniques et optiques</v>
      </c>
      <c r="I690" t="str">
        <f t="shared" si="32"/>
        <v>Fabrication d'équipements d'irradiation médicale, d'équipements électromédicaux et électrothérapeutiques</v>
      </c>
      <c r="J690" t="s">
        <v>4072</v>
      </c>
      <c r="L690" t="s">
        <v>173</v>
      </c>
      <c r="M690" t="s">
        <v>13231</v>
      </c>
      <c r="N690" t="s">
        <v>37973</v>
      </c>
      <c r="O690" s="76" t="s">
        <v>4366</v>
      </c>
      <c r="P690" s="82">
        <v>136</v>
      </c>
      <c r="Q690" s="82" t="s">
        <v>88092</v>
      </c>
      <c r="R690"/>
    </row>
    <row r="691" spans="1:18" x14ac:dyDescent="0.25">
      <c r="A691" s="8"/>
      <c r="B691" s="8">
        <v>690</v>
      </c>
      <c r="C691" s="8" t="s">
        <v>1367</v>
      </c>
      <c r="D691" s="9" t="s">
        <v>1368</v>
      </c>
      <c r="E691" s="9" t="s">
        <v>1368</v>
      </c>
      <c r="F691" s="9" t="s">
        <v>1369</v>
      </c>
      <c r="G691" t="str">
        <f t="shared" si="30"/>
        <v>SECTION C</v>
      </c>
      <c r="H691" t="str">
        <f t="shared" si="31"/>
        <v>Fabrication de produits informatiques, électroniques et optiques</v>
      </c>
      <c r="I691" t="str">
        <f t="shared" si="32"/>
        <v>Fabrication de matériels optique et photographique</v>
      </c>
      <c r="J691" t="s">
        <v>4079</v>
      </c>
      <c r="L691" t="s">
        <v>173</v>
      </c>
      <c r="M691" t="s">
        <v>6462</v>
      </c>
      <c r="N691" t="s">
        <v>37974</v>
      </c>
      <c r="O691" s="76" t="s">
        <v>4366</v>
      </c>
      <c r="P691" s="82">
        <v>220</v>
      </c>
      <c r="Q691" s="82" t="s">
        <v>88093</v>
      </c>
      <c r="R691"/>
    </row>
    <row r="692" spans="1:18" x14ac:dyDescent="0.25">
      <c r="A692" s="14"/>
      <c r="B692" s="14">
        <v>691</v>
      </c>
      <c r="C692" s="14" t="s">
        <v>1370</v>
      </c>
      <c r="D692" s="15" t="s">
        <v>1368</v>
      </c>
      <c r="E692" s="15" t="s">
        <v>1368</v>
      </c>
      <c r="F692" s="15" t="s">
        <v>1369</v>
      </c>
      <c r="G692" t="str">
        <f t="shared" si="30"/>
        <v>SECTION C</v>
      </c>
      <c r="H692" t="str">
        <f t="shared" si="31"/>
        <v>Fabrication de produits informatiques, électroniques et optiques</v>
      </c>
      <c r="I692" t="str">
        <f t="shared" si="32"/>
        <v>Fabrication de matériels optique et photographique</v>
      </c>
      <c r="J692" t="s">
        <v>4084</v>
      </c>
      <c r="L692" t="s">
        <v>173</v>
      </c>
      <c r="M692" t="s">
        <v>6463</v>
      </c>
      <c r="N692" t="s">
        <v>37975</v>
      </c>
      <c r="O692" s="76" t="s">
        <v>4356</v>
      </c>
      <c r="P692" s="82">
        <v>1386</v>
      </c>
      <c r="Q692" s="82" t="s">
        <v>88094</v>
      </c>
      <c r="R692"/>
    </row>
    <row r="693" spans="1:18" x14ac:dyDescent="0.25">
      <c r="A693" s="6" t="s">
        <v>1371</v>
      </c>
      <c r="B693" s="6">
        <v>692</v>
      </c>
      <c r="C693" s="6" t="s">
        <v>1372</v>
      </c>
      <c r="D693" s="7" t="s">
        <v>1368</v>
      </c>
      <c r="E693" s="7" t="s">
        <v>1368</v>
      </c>
      <c r="F693" s="7" t="s">
        <v>1369</v>
      </c>
      <c r="G693" t="str">
        <f t="shared" si="30"/>
        <v>SECTION C</v>
      </c>
      <c r="H693" t="str">
        <f t="shared" si="31"/>
        <v>Fabrication de produits informatiques, électroniques et optiques</v>
      </c>
      <c r="I693" t="str">
        <f t="shared" si="32"/>
        <v>Fabrication de matériels optique et photographique</v>
      </c>
      <c r="J693" t="s">
        <v>4097</v>
      </c>
      <c r="L693" t="s">
        <v>173</v>
      </c>
      <c r="M693" t="s">
        <v>6464</v>
      </c>
      <c r="N693" t="s">
        <v>37976</v>
      </c>
      <c r="O693" s="76" t="s">
        <v>4356</v>
      </c>
      <c r="P693" s="82">
        <v>469</v>
      </c>
      <c r="Q693" s="82" t="s">
        <v>88095</v>
      </c>
      <c r="R693"/>
    </row>
    <row r="694" spans="1:18" x14ac:dyDescent="0.25">
      <c r="A694" s="10"/>
      <c r="B694" s="10">
        <v>693</v>
      </c>
      <c r="C694" s="10"/>
      <c r="D694" s="11"/>
      <c r="E694" s="11"/>
      <c r="F694" s="11"/>
      <c r="G694" t="str">
        <f t="shared" si="30"/>
        <v>SECTION C</v>
      </c>
      <c r="H694" t="str">
        <f t="shared" si="31"/>
        <v>Fabrication de produits informatiques, électroniques et optiques</v>
      </c>
      <c r="I694" t="str">
        <f t="shared" si="32"/>
        <v>Fabrication de matériels optique et photographique</v>
      </c>
      <c r="J694" t="s">
        <v>4101</v>
      </c>
      <c r="L694" t="s">
        <v>173</v>
      </c>
      <c r="M694" t="s">
        <v>32785</v>
      </c>
      <c r="N694" t="s">
        <v>37977</v>
      </c>
      <c r="O694" s="76" t="s">
        <v>4356</v>
      </c>
      <c r="P694" s="82">
        <v>250</v>
      </c>
      <c r="Q694" s="82" t="s">
        <v>88096</v>
      </c>
      <c r="R694"/>
    </row>
    <row r="695" spans="1:18" x14ac:dyDescent="0.25">
      <c r="A695" s="8"/>
      <c r="B695" s="8">
        <v>694</v>
      </c>
      <c r="C695" s="8" t="s">
        <v>1373</v>
      </c>
      <c r="D695" s="9" t="s">
        <v>1374</v>
      </c>
      <c r="E695" s="9" t="s">
        <v>1374</v>
      </c>
      <c r="F695" s="9" t="s">
        <v>1375</v>
      </c>
      <c r="G695" t="str">
        <f t="shared" si="30"/>
        <v>SECTION C</v>
      </c>
      <c r="H695" t="str">
        <f t="shared" si="31"/>
        <v>Fabrication de produits informatiques, électroniques et optiques</v>
      </c>
      <c r="I695" t="str">
        <f t="shared" si="32"/>
        <v>Fabrication de supports magnétiques et optiques</v>
      </c>
      <c r="J695" t="s">
        <v>4105</v>
      </c>
      <c r="L695" t="s">
        <v>173</v>
      </c>
      <c r="M695" t="s">
        <v>6465</v>
      </c>
      <c r="N695" t="s">
        <v>37978</v>
      </c>
      <c r="O695" s="76" t="s">
        <v>4356</v>
      </c>
      <c r="P695" s="82">
        <v>913</v>
      </c>
      <c r="Q695" s="82" t="s">
        <v>88097</v>
      </c>
      <c r="R695"/>
    </row>
    <row r="696" spans="1:18" x14ac:dyDescent="0.25">
      <c r="A696" s="14"/>
      <c r="B696" s="14">
        <v>695</v>
      </c>
      <c r="C696" s="14" t="s">
        <v>1376</v>
      </c>
      <c r="D696" s="15" t="s">
        <v>1374</v>
      </c>
      <c r="E696" s="15" t="s">
        <v>1374</v>
      </c>
      <c r="F696" s="15" t="s">
        <v>1375</v>
      </c>
      <c r="G696" t="str">
        <f t="shared" si="30"/>
        <v>SECTION C</v>
      </c>
      <c r="H696" t="str">
        <f t="shared" si="31"/>
        <v>Fabrication de produits informatiques, électroniques et optiques</v>
      </c>
      <c r="I696" t="str">
        <f t="shared" si="32"/>
        <v>Fabrication de supports magnétiques et optiques</v>
      </c>
      <c r="J696" t="s">
        <v>4109</v>
      </c>
      <c r="L696" t="s">
        <v>173</v>
      </c>
      <c r="M696" t="s">
        <v>5260</v>
      </c>
      <c r="N696" t="s">
        <v>37979</v>
      </c>
      <c r="O696" s="76" t="s">
        <v>4356</v>
      </c>
      <c r="P696" s="82">
        <v>389</v>
      </c>
      <c r="Q696" s="82" t="s">
        <v>88098</v>
      </c>
      <c r="R696"/>
    </row>
    <row r="697" spans="1:18" x14ac:dyDescent="0.25">
      <c r="A697" s="6" t="s">
        <v>1377</v>
      </c>
      <c r="B697" s="6">
        <v>696</v>
      </c>
      <c r="C697" s="6" t="s">
        <v>1378</v>
      </c>
      <c r="D697" s="7" t="s">
        <v>1374</v>
      </c>
      <c r="E697" s="7" t="s">
        <v>1374</v>
      </c>
      <c r="F697" s="7" t="s">
        <v>1375</v>
      </c>
      <c r="G697" t="str">
        <f t="shared" si="30"/>
        <v>SECTION C</v>
      </c>
      <c r="H697" t="str">
        <f t="shared" si="31"/>
        <v>Fabrication de produits informatiques, électroniques et optiques</v>
      </c>
      <c r="I697" t="str">
        <f t="shared" si="32"/>
        <v>Fabrication de supports magnétiques et optiques</v>
      </c>
      <c r="J697" t="s">
        <v>4114</v>
      </c>
      <c r="L697" t="s">
        <v>173</v>
      </c>
      <c r="M697" t="s">
        <v>13232</v>
      </c>
      <c r="N697" t="s">
        <v>37980</v>
      </c>
      <c r="O697" s="76" t="s">
        <v>4366</v>
      </c>
      <c r="P697" s="82">
        <v>127</v>
      </c>
      <c r="Q697" s="82" t="s">
        <v>88099</v>
      </c>
      <c r="R697"/>
    </row>
    <row r="698" spans="1:18" x14ac:dyDescent="0.25">
      <c r="A698" s="10"/>
      <c r="B698" s="10">
        <v>697</v>
      </c>
      <c r="C698" s="10"/>
      <c r="D698" s="11"/>
      <c r="E698" s="11"/>
      <c r="F698" s="11"/>
      <c r="G698" t="str">
        <f t="shared" si="30"/>
        <v>SECTION C</v>
      </c>
      <c r="H698" t="str">
        <f t="shared" si="31"/>
        <v>Fabrication de produits informatiques, électroniques et optiques</v>
      </c>
      <c r="I698" t="str">
        <f t="shared" si="32"/>
        <v>Fabrication de supports magnétiques et optiques</v>
      </c>
      <c r="J698" t="s">
        <v>4123</v>
      </c>
      <c r="L698" t="s">
        <v>173</v>
      </c>
      <c r="M698" t="s">
        <v>11122</v>
      </c>
      <c r="N698" t="s">
        <v>37981</v>
      </c>
      <c r="O698" s="76" t="s">
        <v>4356</v>
      </c>
      <c r="P698" s="82">
        <v>277</v>
      </c>
      <c r="Q698" s="82" t="s">
        <v>88100</v>
      </c>
      <c r="R698"/>
    </row>
    <row r="699" spans="1:18" x14ac:dyDescent="0.25">
      <c r="A699" s="12"/>
      <c r="B699" s="12">
        <v>698</v>
      </c>
      <c r="C699" s="12" t="s">
        <v>1379</v>
      </c>
      <c r="D699" s="13" t="s">
        <v>1380</v>
      </c>
      <c r="E699" s="13" t="s">
        <v>1380</v>
      </c>
      <c r="F699" s="13" t="s">
        <v>1380</v>
      </c>
      <c r="G699" t="str">
        <f t="shared" si="30"/>
        <v>SECTION C</v>
      </c>
      <c r="H699" t="str">
        <f t="shared" si="31"/>
        <v>Fabrication d'équipements électriques</v>
      </c>
      <c r="I699" t="str">
        <f t="shared" si="32"/>
        <v>Fabrication de supports magnétiques et optiques</v>
      </c>
      <c r="J699" t="s">
        <v>4127</v>
      </c>
      <c r="L699" t="s">
        <v>173</v>
      </c>
      <c r="M699" t="s">
        <v>6466</v>
      </c>
      <c r="N699" t="s">
        <v>37982</v>
      </c>
      <c r="O699" s="76" t="s">
        <v>4356</v>
      </c>
      <c r="P699" s="82">
        <v>489</v>
      </c>
      <c r="Q699" s="82" t="s">
        <v>88101</v>
      </c>
      <c r="R699"/>
    </row>
    <row r="700" spans="1:18" x14ac:dyDescent="0.25">
      <c r="A700" s="10"/>
      <c r="B700" s="10">
        <v>699</v>
      </c>
      <c r="C700" s="10"/>
      <c r="D700" s="11"/>
      <c r="E700" s="11"/>
      <c r="F700" s="11"/>
      <c r="G700" t="str">
        <f t="shared" si="30"/>
        <v>SECTION C</v>
      </c>
      <c r="H700" t="str">
        <f t="shared" si="31"/>
        <v>Fabrication d'équipements électriques</v>
      </c>
      <c r="I700" t="str">
        <f t="shared" si="32"/>
        <v>Fabrication de supports magnétiques et optiques</v>
      </c>
      <c r="J700" t="s">
        <v>4133</v>
      </c>
      <c r="L700" t="s">
        <v>173</v>
      </c>
      <c r="M700" t="s">
        <v>32786</v>
      </c>
      <c r="N700" t="s">
        <v>37983</v>
      </c>
      <c r="O700" s="76" t="s">
        <v>4366</v>
      </c>
      <c r="P700" s="82">
        <v>165</v>
      </c>
      <c r="Q700" s="82" t="s">
        <v>88102</v>
      </c>
      <c r="R700"/>
    </row>
    <row r="701" spans="1:18" ht="38.25" x14ac:dyDescent="0.25">
      <c r="A701" s="8"/>
      <c r="B701" s="8">
        <v>700</v>
      </c>
      <c r="C701" s="8" t="s">
        <v>1381</v>
      </c>
      <c r="D701" s="9" t="s">
        <v>1382</v>
      </c>
      <c r="E701" s="9" t="s">
        <v>1383</v>
      </c>
      <c r="F701" s="9" t="s">
        <v>1384</v>
      </c>
      <c r="G701" t="str">
        <f t="shared" si="30"/>
        <v>SECTION C</v>
      </c>
      <c r="H701" t="str">
        <f t="shared" si="31"/>
        <v>Fabrication d'équipements électriques</v>
      </c>
      <c r="I701" t="str">
        <f t="shared" si="32"/>
        <v>Fabrication de moteurs, génératrices et transformateurs électriques et de matériel de distribution et de commande électrique</v>
      </c>
      <c r="J701" t="s">
        <v>4139</v>
      </c>
      <c r="L701" t="s">
        <v>173</v>
      </c>
      <c r="M701" t="s">
        <v>32787</v>
      </c>
      <c r="N701" t="s">
        <v>37984</v>
      </c>
      <c r="O701" s="76" t="s">
        <v>4356</v>
      </c>
      <c r="P701" s="82">
        <v>524</v>
      </c>
      <c r="Q701" s="82" t="s">
        <v>88103</v>
      </c>
      <c r="R701"/>
    </row>
    <row r="702" spans="1:18" ht="25.5" x14ac:dyDescent="0.25">
      <c r="A702" s="14"/>
      <c r="B702" s="14">
        <v>701</v>
      </c>
      <c r="C702" s="14" t="s">
        <v>1385</v>
      </c>
      <c r="D702" s="15" t="s">
        <v>1386</v>
      </c>
      <c r="E702" s="15" t="s">
        <v>1387</v>
      </c>
      <c r="F702" s="15" t="s">
        <v>1384</v>
      </c>
      <c r="G702" t="str">
        <f t="shared" si="30"/>
        <v>SECTION C</v>
      </c>
      <c r="H702" t="str">
        <f t="shared" si="31"/>
        <v>Fabrication d'équipements électriques</v>
      </c>
      <c r="I702" t="str">
        <f t="shared" si="32"/>
        <v>Fabrication de moteurs, génératrices et transformateurs électriques et de matériel de distribution et de commande électrique</v>
      </c>
      <c r="J702" t="s">
        <v>4146</v>
      </c>
      <c r="L702" t="s">
        <v>173</v>
      </c>
      <c r="M702" t="s">
        <v>11124</v>
      </c>
      <c r="N702" t="s">
        <v>37985</v>
      </c>
      <c r="O702" s="76" t="s">
        <v>4356</v>
      </c>
      <c r="P702" s="82">
        <v>419</v>
      </c>
      <c r="Q702" s="82" t="s">
        <v>88104</v>
      </c>
      <c r="R702"/>
    </row>
    <row r="703" spans="1:18" ht="25.5" x14ac:dyDescent="0.25">
      <c r="A703" s="6" t="s">
        <v>1388</v>
      </c>
      <c r="B703" s="6">
        <v>702</v>
      </c>
      <c r="C703" s="6" t="s">
        <v>1389</v>
      </c>
      <c r="D703" s="7" t="s">
        <v>1386</v>
      </c>
      <c r="E703" s="7" t="s">
        <v>1387</v>
      </c>
      <c r="F703" s="7" t="s">
        <v>1384</v>
      </c>
      <c r="G703" t="str">
        <f t="shared" si="30"/>
        <v>SECTION C</v>
      </c>
      <c r="H703" t="str">
        <f t="shared" si="31"/>
        <v>Fabrication d'équipements électriques</v>
      </c>
      <c r="I703" t="str">
        <f t="shared" si="32"/>
        <v>Fabrication de moteurs, génératrices et transformateurs électriques et de matériel de distribution et de commande électrique</v>
      </c>
      <c r="J703" t="s">
        <v>4155</v>
      </c>
      <c r="L703" t="s">
        <v>173</v>
      </c>
      <c r="M703" t="s">
        <v>23847</v>
      </c>
      <c r="N703" t="s">
        <v>37986</v>
      </c>
      <c r="O703" s="76" t="s">
        <v>4356</v>
      </c>
      <c r="P703" s="82">
        <v>474</v>
      </c>
      <c r="Q703" s="82" t="s">
        <v>88105</v>
      </c>
      <c r="R703"/>
    </row>
    <row r="704" spans="1:18" x14ac:dyDescent="0.25">
      <c r="A704" s="14"/>
      <c r="B704" s="14">
        <v>703</v>
      </c>
      <c r="C704" s="14" t="s">
        <v>1390</v>
      </c>
      <c r="D704" s="15" t="s">
        <v>1391</v>
      </c>
      <c r="E704" s="15" t="s">
        <v>1391</v>
      </c>
      <c r="F704" s="15" t="s">
        <v>1392</v>
      </c>
      <c r="G704" t="str">
        <f t="shared" si="30"/>
        <v>SECTION C</v>
      </c>
      <c r="H704" t="str">
        <f t="shared" si="31"/>
        <v>Fabrication d'équipements électriques</v>
      </c>
      <c r="I704" t="str">
        <f t="shared" si="32"/>
        <v>Fabrication de moteurs, génératrices et transformateurs électriques et de matériel de distribution et de commande électrique</v>
      </c>
      <c r="J704" t="s">
        <v>4159</v>
      </c>
      <c r="L704" t="s">
        <v>173</v>
      </c>
      <c r="M704" t="s">
        <v>26077</v>
      </c>
      <c r="N704" t="s">
        <v>37987</v>
      </c>
      <c r="O704" s="76" t="s">
        <v>4356</v>
      </c>
      <c r="P704" s="82">
        <v>113</v>
      </c>
      <c r="Q704" s="82" t="s">
        <v>88106</v>
      </c>
      <c r="R704"/>
    </row>
    <row r="705" spans="1:18" x14ac:dyDescent="0.25">
      <c r="A705" s="6" t="s">
        <v>1393</v>
      </c>
      <c r="B705" s="6">
        <v>704</v>
      </c>
      <c r="C705" s="6" t="s">
        <v>1394</v>
      </c>
      <c r="D705" s="7" t="s">
        <v>1391</v>
      </c>
      <c r="E705" s="7" t="s">
        <v>1391</v>
      </c>
      <c r="F705" s="7" t="s">
        <v>1392</v>
      </c>
      <c r="G705" t="str">
        <f t="shared" si="30"/>
        <v>SECTION C</v>
      </c>
      <c r="H705" t="str">
        <f t="shared" si="31"/>
        <v>Fabrication d'équipements électriques</v>
      </c>
      <c r="I705" t="str">
        <f t="shared" si="32"/>
        <v>Fabrication de moteurs, génératrices et transformateurs électriques et de matériel de distribution et de commande électrique</v>
      </c>
      <c r="J705" t="s">
        <v>4164</v>
      </c>
      <c r="L705" t="s">
        <v>173</v>
      </c>
      <c r="M705" t="s">
        <v>11126</v>
      </c>
      <c r="N705" t="s">
        <v>37988</v>
      </c>
      <c r="O705" s="76" t="s">
        <v>4366</v>
      </c>
      <c r="P705" s="82">
        <v>268</v>
      </c>
      <c r="Q705" s="82" t="s">
        <v>88107</v>
      </c>
      <c r="R705"/>
    </row>
    <row r="706" spans="1:18" x14ac:dyDescent="0.25">
      <c r="A706" s="10"/>
      <c r="B706" s="10">
        <v>705</v>
      </c>
      <c r="C706" s="10"/>
      <c r="D706" s="11"/>
      <c r="E706" s="11"/>
      <c r="F706" s="11"/>
      <c r="G706" t="str">
        <f t="shared" si="30"/>
        <v>SECTION C</v>
      </c>
      <c r="H706" t="str">
        <f t="shared" si="31"/>
        <v>Fabrication d'équipements électriques</v>
      </c>
      <c r="I706" t="str">
        <f t="shared" si="32"/>
        <v>Fabrication de moteurs, génératrices et transformateurs électriques et de matériel de distribution et de commande électrique</v>
      </c>
      <c r="J706" t="s">
        <v>4168</v>
      </c>
      <c r="L706" t="s">
        <v>173</v>
      </c>
      <c r="M706" t="s">
        <v>11128</v>
      </c>
      <c r="N706" t="s">
        <v>37989</v>
      </c>
      <c r="O706" s="76" t="s">
        <v>4366</v>
      </c>
      <c r="P706" s="82">
        <v>161</v>
      </c>
      <c r="Q706" s="82" t="s">
        <v>88108</v>
      </c>
      <c r="R706"/>
    </row>
    <row r="707" spans="1:18" x14ac:dyDescent="0.25">
      <c r="A707" s="8"/>
      <c r="B707" s="8">
        <v>706</v>
      </c>
      <c r="C707" s="8" t="s">
        <v>1395</v>
      </c>
      <c r="D707" s="9" t="s">
        <v>1396</v>
      </c>
      <c r="E707" s="9" t="s">
        <v>1396</v>
      </c>
      <c r="F707" s="9" t="s">
        <v>1397</v>
      </c>
      <c r="G707" t="str">
        <f t="shared" si="30"/>
        <v>SECTION C</v>
      </c>
      <c r="H707" t="str">
        <f t="shared" si="31"/>
        <v>Fabrication d'équipements électriques</v>
      </c>
      <c r="I707" t="str">
        <f t="shared" si="32"/>
        <v>Fabrication de piles et d'accumulateurs électriques</v>
      </c>
      <c r="J707" t="s">
        <v>4175</v>
      </c>
      <c r="L707" t="s">
        <v>173</v>
      </c>
      <c r="M707" t="s">
        <v>23848</v>
      </c>
      <c r="N707" t="s">
        <v>37990</v>
      </c>
      <c r="O707" s="76" t="s">
        <v>4356</v>
      </c>
      <c r="P707" s="82">
        <v>2945</v>
      </c>
      <c r="Q707" s="82" t="s">
        <v>88109</v>
      </c>
      <c r="R707"/>
    </row>
    <row r="708" spans="1:18" x14ac:dyDescent="0.25">
      <c r="A708" s="14"/>
      <c r="B708" s="14">
        <v>707</v>
      </c>
      <c r="C708" s="14" t="s">
        <v>1398</v>
      </c>
      <c r="D708" s="15" t="s">
        <v>1396</v>
      </c>
      <c r="E708" s="15" t="s">
        <v>1396</v>
      </c>
      <c r="F708" s="15" t="s">
        <v>1397</v>
      </c>
      <c r="G708" t="str">
        <f t="shared" ref="G708:G771" si="33">IF(LEFT(C708,7)="SECTION",C708,G707)</f>
        <v>SECTION C</v>
      </c>
      <c r="H708" t="str">
        <f t="shared" si="31"/>
        <v>Fabrication d'équipements électriques</v>
      </c>
      <c r="I708" t="str">
        <f t="shared" si="32"/>
        <v>Fabrication de piles et d'accumulateurs électriques</v>
      </c>
      <c r="J708" t="s">
        <v>4181</v>
      </c>
      <c r="L708" t="s">
        <v>173</v>
      </c>
      <c r="M708" t="s">
        <v>11129</v>
      </c>
      <c r="N708" t="s">
        <v>37991</v>
      </c>
      <c r="O708" s="76" t="s">
        <v>4366</v>
      </c>
      <c r="P708" s="82">
        <v>192</v>
      </c>
      <c r="Q708" s="82" t="s">
        <v>88110</v>
      </c>
      <c r="R708"/>
    </row>
    <row r="709" spans="1:18" x14ac:dyDescent="0.25">
      <c r="A709" s="6" t="s">
        <v>1399</v>
      </c>
      <c r="B709" s="6">
        <v>708</v>
      </c>
      <c r="C709" s="6" t="s">
        <v>1400</v>
      </c>
      <c r="D709" s="7" t="s">
        <v>1396</v>
      </c>
      <c r="E709" s="7" t="s">
        <v>1396</v>
      </c>
      <c r="F709" s="7" t="s">
        <v>1397</v>
      </c>
      <c r="G709" t="str">
        <f t="shared" si="33"/>
        <v>SECTION C</v>
      </c>
      <c r="H709" t="str">
        <f t="shared" si="31"/>
        <v>Fabrication d'équipements électriques</v>
      </c>
      <c r="I709" t="str">
        <f t="shared" si="32"/>
        <v>Fabrication de piles et d'accumulateurs électriques</v>
      </c>
      <c r="J709" t="s">
        <v>4194</v>
      </c>
      <c r="L709" t="s">
        <v>173</v>
      </c>
      <c r="M709" t="s">
        <v>11130</v>
      </c>
      <c r="N709" t="s">
        <v>37992</v>
      </c>
      <c r="O709" s="76" t="s">
        <v>4356</v>
      </c>
      <c r="P709" s="82">
        <v>998</v>
      </c>
      <c r="Q709" s="82" t="s">
        <v>88111</v>
      </c>
      <c r="R709"/>
    </row>
    <row r="710" spans="1:18" x14ac:dyDescent="0.25">
      <c r="A710" s="10"/>
      <c r="B710" s="10">
        <v>709</v>
      </c>
      <c r="C710" s="10"/>
      <c r="D710" s="11"/>
      <c r="E710" s="11"/>
      <c r="F710" s="11"/>
      <c r="G710" t="str">
        <f t="shared" si="33"/>
        <v>SECTION C</v>
      </c>
      <c r="H710" t="str">
        <f t="shared" ref="H710:H773" si="34">IF(LEN(C710)=2,D710,H709)</f>
        <v>Fabrication d'équipements électriques</v>
      </c>
      <c r="I710" t="str">
        <f t="shared" si="32"/>
        <v>Fabrication de piles et d'accumulateurs électriques</v>
      </c>
      <c r="J710" t="s">
        <v>4199</v>
      </c>
      <c r="L710" t="s">
        <v>173</v>
      </c>
      <c r="M710" t="s">
        <v>32788</v>
      </c>
      <c r="N710" t="s">
        <v>37993</v>
      </c>
      <c r="O710" s="76" t="s">
        <v>4366</v>
      </c>
      <c r="P710" s="82">
        <v>176</v>
      </c>
      <c r="Q710" s="82" t="s">
        <v>88112</v>
      </c>
      <c r="R710"/>
    </row>
    <row r="711" spans="1:18" ht="25.5" x14ac:dyDescent="0.25">
      <c r="A711" s="8"/>
      <c r="B711" s="8">
        <v>710</v>
      </c>
      <c r="C711" s="8" t="s">
        <v>1401</v>
      </c>
      <c r="D711" s="9" t="s">
        <v>1402</v>
      </c>
      <c r="E711" s="9" t="s">
        <v>1403</v>
      </c>
      <c r="F711" s="9" t="s">
        <v>1404</v>
      </c>
      <c r="G711" t="str">
        <f t="shared" si="33"/>
        <v>SECTION C</v>
      </c>
      <c r="H711" t="str">
        <f t="shared" si="34"/>
        <v>Fabrication d'équipements électriques</v>
      </c>
      <c r="I711" t="str">
        <f t="shared" si="32"/>
        <v>Fabrication de fils et câbles et de matériel d'installation électrique</v>
      </c>
      <c r="J711" t="s">
        <v>4204</v>
      </c>
      <c r="L711" t="s">
        <v>173</v>
      </c>
      <c r="M711" t="s">
        <v>32789</v>
      </c>
      <c r="N711" t="s">
        <v>37994</v>
      </c>
      <c r="O711" s="76" t="s">
        <v>4366</v>
      </c>
      <c r="P711" s="82">
        <v>261</v>
      </c>
      <c r="Q711" s="82" t="s">
        <v>88113</v>
      </c>
      <c r="R711"/>
    </row>
    <row r="712" spans="1:18" x14ac:dyDescent="0.25">
      <c r="A712" s="14"/>
      <c r="B712" s="14">
        <v>711</v>
      </c>
      <c r="C712" s="14" t="s">
        <v>1405</v>
      </c>
      <c r="D712" s="15" t="s">
        <v>1406</v>
      </c>
      <c r="E712" s="15" t="s">
        <v>1406</v>
      </c>
      <c r="F712" s="15" t="s">
        <v>1406</v>
      </c>
      <c r="G712" t="str">
        <f t="shared" si="33"/>
        <v>SECTION C</v>
      </c>
      <c r="H712" t="str">
        <f t="shared" si="34"/>
        <v>Fabrication d'équipements électriques</v>
      </c>
      <c r="I712" t="str">
        <f t="shared" ref="I712:I775" si="35">IF(LEN(C712)=4,D712,I711)</f>
        <v>Fabrication de fils et câbles et de matériel d'installation électrique</v>
      </c>
      <c r="J712" t="s">
        <v>4211</v>
      </c>
      <c r="L712" t="s">
        <v>173</v>
      </c>
      <c r="M712" t="s">
        <v>6467</v>
      </c>
      <c r="N712" t="s">
        <v>37995</v>
      </c>
      <c r="O712" s="76" t="s">
        <v>4356</v>
      </c>
      <c r="P712" s="82">
        <v>687</v>
      </c>
      <c r="Q712" s="82" t="s">
        <v>88114</v>
      </c>
      <c r="R712"/>
    </row>
    <row r="713" spans="1:18" x14ac:dyDescent="0.25">
      <c r="A713" s="6" t="s">
        <v>1407</v>
      </c>
      <c r="B713" s="6">
        <v>712</v>
      </c>
      <c r="C713" s="6" t="s">
        <v>1408</v>
      </c>
      <c r="D713" s="7" t="s">
        <v>1406</v>
      </c>
      <c r="E713" s="7" t="s">
        <v>1406</v>
      </c>
      <c r="F713" s="7" t="s">
        <v>1406</v>
      </c>
      <c r="G713" t="str">
        <f t="shared" si="33"/>
        <v>SECTION C</v>
      </c>
      <c r="H713" t="str">
        <f t="shared" si="34"/>
        <v>Fabrication d'équipements électriques</v>
      </c>
      <c r="I713" t="str">
        <f t="shared" si="35"/>
        <v>Fabrication de fils et câbles et de matériel d'installation électrique</v>
      </c>
      <c r="J713" t="s">
        <v>4215</v>
      </c>
      <c r="L713" t="s">
        <v>173</v>
      </c>
      <c r="M713" t="s">
        <v>23849</v>
      </c>
      <c r="N713" t="s">
        <v>37996</v>
      </c>
      <c r="O713" s="76" t="s">
        <v>4374</v>
      </c>
      <c r="P713" s="82">
        <v>5276</v>
      </c>
      <c r="Q713" s="82" t="s">
        <v>88115</v>
      </c>
      <c r="R713"/>
    </row>
    <row r="714" spans="1:18" x14ac:dyDescent="0.25">
      <c r="A714" s="14"/>
      <c r="B714" s="14">
        <v>713</v>
      </c>
      <c r="C714" s="14" t="s">
        <v>1409</v>
      </c>
      <c r="D714" s="15" t="s">
        <v>1410</v>
      </c>
      <c r="E714" s="15" t="s">
        <v>1410</v>
      </c>
      <c r="F714" s="15" t="s">
        <v>1411</v>
      </c>
      <c r="G714" t="str">
        <f t="shared" si="33"/>
        <v>SECTION C</v>
      </c>
      <c r="H714" t="str">
        <f t="shared" si="34"/>
        <v>Fabrication d'équipements électriques</v>
      </c>
      <c r="I714" t="str">
        <f t="shared" si="35"/>
        <v>Fabrication de fils et câbles et de matériel d'installation électrique</v>
      </c>
      <c r="J714" t="s">
        <v>4220</v>
      </c>
      <c r="L714" t="s">
        <v>173</v>
      </c>
      <c r="M714" t="s">
        <v>32790</v>
      </c>
      <c r="N714" t="s">
        <v>37997</v>
      </c>
      <c r="O714" s="76" t="s">
        <v>4366</v>
      </c>
      <c r="P714" s="82">
        <v>277</v>
      </c>
      <c r="Q714" s="82" t="s">
        <v>88116</v>
      </c>
      <c r="R714"/>
    </row>
    <row r="715" spans="1:18" x14ac:dyDescent="0.25">
      <c r="A715" s="6" t="s">
        <v>1412</v>
      </c>
      <c r="B715" s="6">
        <v>714</v>
      </c>
      <c r="C715" s="6" t="s">
        <v>1413</v>
      </c>
      <c r="D715" s="7" t="s">
        <v>1410</v>
      </c>
      <c r="E715" s="7" t="s">
        <v>1410</v>
      </c>
      <c r="F715" s="7" t="s">
        <v>1411</v>
      </c>
      <c r="G715" t="str">
        <f t="shared" si="33"/>
        <v>SECTION C</v>
      </c>
      <c r="H715" t="str">
        <f t="shared" si="34"/>
        <v>Fabrication d'équipements électriques</v>
      </c>
      <c r="I715" t="str">
        <f t="shared" si="35"/>
        <v>Fabrication de fils et câbles et de matériel d'installation électrique</v>
      </c>
      <c r="J715" t="s">
        <v>4234</v>
      </c>
      <c r="L715" t="s">
        <v>173</v>
      </c>
      <c r="M715" t="s">
        <v>13233</v>
      </c>
      <c r="N715" t="s">
        <v>37998</v>
      </c>
      <c r="O715" s="76" t="s">
        <v>4366</v>
      </c>
      <c r="P715" s="82">
        <v>135</v>
      </c>
      <c r="Q715" s="82" t="s">
        <v>88117</v>
      </c>
      <c r="R715"/>
    </row>
    <row r="716" spans="1:18" x14ac:dyDescent="0.25">
      <c r="A716" s="14"/>
      <c r="B716" s="14">
        <v>715</v>
      </c>
      <c r="C716" s="14" t="s">
        <v>1414</v>
      </c>
      <c r="D716" s="15" t="s">
        <v>1415</v>
      </c>
      <c r="E716" s="15" t="s">
        <v>1415</v>
      </c>
      <c r="F716" s="15" t="s">
        <v>1416</v>
      </c>
      <c r="G716" t="str">
        <f t="shared" si="33"/>
        <v>SECTION C</v>
      </c>
      <c r="H716" t="str">
        <f t="shared" si="34"/>
        <v>Fabrication d'équipements électriques</v>
      </c>
      <c r="I716" t="str">
        <f t="shared" si="35"/>
        <v>Fabrication de fils et câbles et de matériel d'installation électrique</v>
      </c>
      <c r="J716" t="s">
        <v>4239</v>
      </c>
      <c r="L716" t="s">
        <v>173</v>
      </c>
      <c r="M716" t="s">
        <v>22217</v>
      </c>
      <c r="N716" t="s">
        <v>37999</v>
      </c>
      <c r="O716" s="76" t="s">
        <v>4366</v>
      </c>
      <c r="P716" s="82">
        <v>81</v>
      </c>
      <c r="Q716" s="82" t="s">
        <v>88118</v>
      </c>
      <c r="R716"/>
    </row>
    <row r="717" spans="1:18" x14ac:dyDescent="0.25">
      <c r="A717" s="6" t="s">
        <v>1417</v>
      </c>
      <c r="B717" s="6">
        <v>716</v>
      </c>
      <c r="C717" s="6" t="s">
        <v>1418</v>
      </c>
      <c r="D717" s="7" t="s">
        <v>1415</v>
      </c>
      <c r="E717" s="7" t="s">
        <v>1415</v>
      </c>
      <c r="F717" s="7" t="s">
        <v>1416</v>
      </c>
      <c r="G717" t="str">
        <f t="shared" si="33"/>
        <v>SECTION C</v>
      </c>
      <c r="H717" t="str">
        <f t="shared" si="34"/>
        <v>Fabrication d'équipements électriques</v>
      </c>
      <c r="I717" t="str">
        <f t="shared" si="35"/>
        <v>Fabrication de fils et câbles et de matériel d'installation électrique</v>
      </c>
      <c r="J717" t="s">
        <v>4247</v>
      </c>
      <c r="L717" t="s">
        <v>173</v>
      </c>
      <c r="M717" t="s">
        <v>11132</v>
      </c>
      <c r="N717" t="s">
        <v>38000</v>
      </c>
      <c r="O717" s="76" t="s">
        <v>4366</v>
      </c>
      <c r="P717" s="82">
        <v>42</v>
      </c>
      <c r="Q717" s="82" t="s">
        <v>88119</v>
      </c>
      <c r="R717"/>
    </row>
    <row r="718" spans="1:18" x14ac:dyDescent="0.25">
      <c r="A718" s="10"/>
      <c r="B718" s="10">
        <v>717</v>
      </c>
      <c r="C718" s="10"/>
      <c r="D718" s="11"/>
      <c r="E718" s="11"/>
      <c r="F718" s="11"/>
      <c r="G718" t="str">
        <f t="shared" si="33"/>
        <v>SECTION C</v>
      </c>
      <c r="H718" t="str">
        <f t="shared" si="34"/>
        <v>Fabrication d'équipements électriques</v>
      </c>
      <c r="I718" t="str">
        <f t="shared" si="35"/>
        <v>Fabrication de fils et câbles et de matériel d'installation électrique</v>
      </c>
      <c r="J718" t="s">
        <v>4253</v>
      </c>
      <c r="L718" t="s">
        <v>173</v>
      </c>
      <c r="M718" t="s">
        <v>23850</v>
      </c>
      <c r="N718" t="s">
        <v>38001</v>
      </c>
      <c r="O718" s="76" t="s">
        <v>4356</v>
      </c>
      <c r="P718" s="82">
        <v>672</v>
      </c>
      <c r="Q718" s="82" t="s">
        <v>88120</v>
      </c>
      <c r="R718"/>
    </row>
    <row r="719" spans="1:18" x14ac:dyDescent="0.25">
      <c r="A719" s="8"/>
      <c r="B719" s="8">
        <v>718</v>
      </c>
      <c r="C719" s="8" t="s">
        <v>1419</v>
      </c>
      <c r="D719" s="9" t="s">
        <v>1420</v>
      </c>
      <c r="E719" s="9" t="s">
        <v>1420</v>
      </c>
      <c r="F719" s="9" t="s">
        <v>1421</v>
      </c>
      <c r="G719" t="str">
        <f t="shared" si="33"/>
        <v>SECTION C</v>
      </c>
      <c r="H719" t="str">
        <f t="shared" si="34"/>
        <v>Fabrication d'équipements électriques</v>
      </c>
      <c r="I719" t="str">
        <f t="shared" si="35"/>
        <v>Fabrication d'appareils d'éclairage électrique</v>
      </c>
      <c r="J719" t="s">
        <v>4258</v>
      </c>
      <c r="L719" t="s">
        <v>173</v>
      </c>
      <c r="M719" t="s">
        <v>6468</v>
      </c>
      <c r="N719" t="s">
        <v>38002</v>
      </c>
      <c r="O719" s="76" t="s">
        <v>4356</v>
      </c>
      <c r="P719" s="82">
        <v>450</v>
      </c>
      <c r="Q719" s="82" t="s">
        <v>88121</v>
      </c>
      <c r="R719"/>
    </row>
    <row r="720" spans="1:18" x14ac:dyDescent="0.25">
      <c r="A720" s="14"/>
      <c r="B720" s="14">
        <v>719</v>
      </c>
      <c r="C720" s="14" t="s">
        <v>1422</v>
      </c>
      <c r="D720" s="15" t="s">
        <v>1420</v>
      </c>
      <c r="E720" s="15" t="s">
        <v>1420</v>
      </c>
      <c r="F720" s="15" t="s">
        <v>1421</v>
      </c>
      <c r="G720" t="str">
        <f t="shared" si="33"/>
        <v>SECTION C</v>
      </c>
      <c r="H720" t="str">
        <f t="shared" si="34"/>
        <v>Fabrication d'équipements électriques</v>
      </c>
      <c r="I720" t="str">
        <f t="shared" si="35"/>
        <v>Fabrication d'appareils d'éclairage électrique</v>
      </c>
      <c r="J720" t="s">
        <v>4263</v>
      </c>
      <c r="L720" t="s">
        <v>173</v>
      </c>
      <c r="M720" t="s">
        <v>6469</v>
      </c>
      <c r="N720" t="s">
        <v>38003</v>
      </c>
      <c r="O720" s="76" t="s">
        <v>4366</v>
      </c>
      <c r="P720" s="82">
        <v>57</v>
      </c>
      <c r="Q720" s="82" t="s">
        <v>88122</v>
      </c>
      <c r="R720"/>
    </row>
    <row r="721" spans="1:18" x14ac:dyDescent="0.25">
      <c r="A721" s="6" t="s">
        <v>1423</v>
      </c>
      <c r="B721" s="6">
        <v>720</v>
      </c>
      <c r="C721" s="6" t="s">
        <v>1424</v>
      </c>
      <c r="D721" s="7" t="s">
        <v>1420</v>
      </c>
      <c r="E721" s="7" t="s">
        <v>1420</v>
      </c>
      <c r="F721" s="7" t="s">
        <v>1421</v>
      </c>
      <c r="G721" t="str">
        <f t="shared" si="33"/>
        <v>SECTION C</v>
      </c>
      <c r="H721" t="str">
        <f t="shared" si="34"/>
        <v>Fabrication d'équipements électriques</v>
      </c>
      <c r="I721" t="str">
        <f t="shared" si="35"/>
        <v>Fabrication d'appareils d'éclairage électrique</v>
      </c>
      <c r="J721" t="s">
        <v>4268</v>
      </c>
      <c r="L721" t="s">
        <v>173</v>
      </c>
      <c r="M721" t="s">
        <v>6470</v>
      </c>
      <c r="N721" t="s">
        <v>38004</v>
      </c>
      <c r="O721" s="76" t="s">
        <v>4366</v>
      </c>
      <c r="P721" s="82">
        <v>135</v>
      </c>
      <c r="Q721" s="82" t="s">
        <v>88123</v>
      </c>
      <c r="R721"/>
    </row>
    <row r="722" spans="1:18" x14ac:dyDescent="0.25">
      <c r="A722" s="10"/>
      <c r="B722" s="10">
        <v>721</v>
      </c>
      <c r="C722" s="10"/>
      <c r="D722" s="11"/>
      <c r="E722" s="11"/>
      <c r="F722" s="11"/>
      <c r="G722" t="str">
        <f t="shared" si="33"/>
        <v>SECTION C</v>
      </c>
      <c r="H722" t="str">
        <f t="shared" si="34"/>
        <v>Fabrication d'équipements électriques</v>
      </c>
      <c r="I722" t="str">
        <f t="shared" si="35"/>
        <v>Fabrication d'appareils d'éclairage électrique</v>
      </c>
      <c r="J722" t="s">
        <v>4273</v>
      </c>
      <c r="L722" t="s">
        <v>173</v>
      </c>
      <c r="M722" t="s">
        <v>6471</v>
      </c>
      <c r="N722" t="s">
        <v>38005</v>
      </c>
      <c r="O722" s="76" t="s">
        <v>4366</v>
      </c>
      <c r="P722" s="82">
        <v>116</v>
      </c>
      <c r="Q722" s="82" t="s">
        <v>88124</v>
      </c>
      <c r="R722"/>
    </row>
    <row r="723" spans="1:18" x14ac:dyDescent="0.25">
      <c r="A723" s="8"/>
      <c r="B723" s="8">
        <v>722</v>
      </c>
      <c r="C723" s="8" t="s">
        <v>1425</v>
      </c>
      <c r="D723" s="9" t="s">
        <v>1426</v>
      </c>
      <c r="E723" s="9" t="s">
        <v>1426</v>
      </c>
      <c r="F723" s="9" t="s">
        <v>1426</v>
      </c>
      <c r="G723" t="str">
        <f t="shared" si="33"/>
        <v>SECTION C</v>
      </c>
      <c r="H723" t="str">
        <f t="shared" si="34"/>
        <v>Fabrication d'équipements électriques</v>
      </c>
      <c r="I723" t="str">
        <f t="shared" si="35"/>
        <v>Fabrication d'appareils ménagers</v>
      </c>
      <c r="J723" t="s">
        <v>4280</v>
      </c>
      <c r="L723" t="s">
        <v>173</v>
      </c>
      <c r="M723" t="s">
        <v>27522</v>
      </c>
      <c r="N723" t="s">
        <v>38006</v>
      </c>
      <c r="O723" s="76" t="s">
        <v>4356</v>
      </c>
      <c r="P723" s="82">
        <v>560</v>
      </c>
      <c r="Q723" s="82" t="s">
        <v>88125</v>
      </c>
      <c r="R723"/>
    </row>
    <row r="724" spans="1:18" x14ac:dyDescent="0.25">
      <c r="A724" s="14"/>
      <c r="B724" s="14">
        <v>723</v>
      </c>
      <c r="C724" s="14" t="s">
        <v>1427</v>
      </c>
      <c r="D724" s="15" t="s">
        <v>1428</v>
      </c>
      <c r="E724" s="15" t="s">
        <v>1428</v>
      </c>
      <c r="F724" s="15" t="s">
        <v>1428</v>
      </c>
      <c r="G724" t="str">
        <f t="shared" si="33"/>
        <v>SECTION C</v>
      </c>
      <c r="H724" t="str">
        <f t="shared" si="34"/>
        <v>Fabrication d'équipements électriques</v>
      </c>
      <c r="I724" t="str">
        <f t="shared" si="35"/>
        <v>Fabrication d'appareils ménagers</v>
      </c>
      <c r="J724" t="s">
        <v>4283</v>
      </c>
      <c r="L724" t="s">
        <v>173</v>
      </c>
      <c r="M724" t="s">
        <v>11272</v>
      </c>
      <c r="N724" t="s">
        <v>38007</v>
      </c>
      <c r="O724" s="76" t="s">
        <v>4366</v>
      </c>
      <c r="P724" s="82">
        <v>304</v>
      </c>
      <c r="Q724" s="82" t="s">
        <v>88422</v>
      </c>
      <c r="R724"/>
    </row>
    <row r="725" spans="1:18" x14ac:dyDescent="0.25">
      <c r="A725" s="6" t="s">
        <v>1429</v>
      </c>
      <c r="B725" s="6">
        <v>724</v>
      </c>
      <c r="C725" s="6" t="s">
        <v>1430</v>
      </c>
      <c r="D725" s="7" t="s">
        <v>1428</v>
      </c>
      <c r="E725" s="7" t="s">
        <v>1428</v>
      </c>
      <c r="F725" s="7" t="s">
        <v>1428</v>
      </c>
      <c r="G725" t="str">
        <f t="shared" si="33"/>
        <v>SECTION C</v>
      </c>
      <c r="H725" t="str">
        <f t="shared" si="34"/>
        <v>Fabrication d'équipements électriques</v>
      </c>
      <c r="I725" t="str">
        <f t="shared" si="35"/>
        <v>Fabrication d'appareils ménagers</v>
      </c>
      <c r="J725" t="s">
        <v>4288</v>
      </c>
      <c r="L725" t="s">
        <v>173</v>
      </c>
      <c r="M725" t="s">
        <v>13387</v>
      </c>
      <c r="N725" t="s">
        <v>38008</v>
      </c>
      <c r="O725" s="76" t="s">
        <v>4356</v>
      </c>
      <c r="P725" s="82">
        <v>138</v>
      </c>
      <c r="Q725" s="82" t="s">
        <v>88532</v>
      </c>
      <c r="R725"/>
    </row>
    <row r="726" spans="1:18" x14ac:dyDescent="0.25">
      <c r="A726" s="14"/>
      <c r="B726" s="14">
        <v>725</v>
      </c>
      <c r="C726" s="14" t="s">
        <v>1431</v>
      </c>
      <c r="D726" s="15" t="s">
        <v>1432</v>
      </c>
      <c r="E726" s="15" t="s">
        <v>1432</v>
      </c>
      <c r="F726" s="15" t="s">
        <v>1433</v>
      </c>
      <c r="G726" t="str">
        <f t="shared" si="33"/>
        <v>SECTION C</v>
      </c>
      <c r="H726" t="str">
        <f t="shared" si="34"/>
        <v>Fabrication d'équipements électriques</v>
      </c>
      <c r="I726" t="str">
        <f t="shared" si="35"/>
        <v>Fabrication d'appareils ménagers</v>
      </c>
      <c r="J726" t="s">
        <v>4291</v>
      </c>
      <c r="L726" t="s">
        <v>173</v>
      </c>
      <c r="M726" t="s">
        <v>23851</v>
      </c>
      <c r="N726" t="s">
        <v>38009</v>
      </c>
      <c r="O726" s="76" t="s">
        <v>4366</v>
      </c>
      <c r="P726" s="82">
        <v>301</v>
      </c>
      <c r="Q726" s="82" t="s">
        <v>88126</v>
      </c>
      <c r="R726"/>
    </row>
    <row r="727" spans="1:18" x14ac:dyDescent="0.25">
      <c r="A727" s="6" t="s">
        <v>1434</v>
      </c>
      <c r="B727" s="6">
        <v>726</v>
      </c>
      <c r="C727" s="6" t="s">
        <v>1435</v>
      </c>
      <c r="D727" s="7" t="s">
        <v>1432</v>
      </c>
      <c r="E727" s="7" t="s">
        <v>1432</v>
      </c>
      <c r="F727" s="7" t="s">
        <v>1433</v>
      </c>
      <c r="G727" t="str">
        <f t="shared" si="33"/>
        <v>SECTION C</v>
      </c>
      <c r="H727" t="str">
        <f t="shared" si="34"/>
        <v>Fabrication d'équipements électriques</v>
      </c>
      <c r="I727" t="str">
        <f t="shared" si="35"/>
        <v>Fabrication d'appareils ménagers</v>
      </c>
      <c r="J727" t="s">
        <v>4296</v>
      </c>
      <c r="L727" t="s">
        <v>173</v>
      </c>
      <c r="M727" t="s">
        <v>23852</v>
      </c>
      <c r="N727" t="s">
        <v>38010</v>
      </c>
      <c r="O727" s="76" t="s">
        <v>4366</v>
      </c>
      <c r="P727" s="82">
        <v>83</v>
      </c>
      <c r="Q727" s="82" t="s">
        <v>88127</v>
      </c>
      <c r="R727"/>
    </row>
    <row r="728" spans="1:18" x14ac:dyDescent="0.25">
      <c r="A728" s="10"/>
      <c r="B728" s="10">
        <v>727</v>
      </c>
      <c r="C728" s="10"/>
      <c r="D728" s="11"/>
      <c r="E728" s="11"/>
      <c r="F728" s="11"/>
      <c r="G728" t="str">
        <f t="shared" si="33"/>
        <v>SECTION C</v>
      </c>
      <c r="H728" t="str">
        <f t="shared" si="34"/>
        <v>Fabrication d'équipements électriques</v>
      </c>
      <c r="I728" t="str">
        <f t="shared" si="35"/>
        <v>Fabrication d'appareils ménagers</v>
      </c>
      <c r="J728" t="s">
        <v>4300</v>
      </c>
      <c r="L728" t="s">
        <v>173</v>
      </c>
      <c r="M728" t="s">
        <v>11134</v>
      </c>
      <c r="N728" t="s">
        <v>38011</v>
      </c>
      <c r="O728" s="76" t="s">
        <v>4356</v>
      </c>
      <c r="P728" s="82">
        <v>980</v>
      </c>
      <c r="Q728" s="82" t="s">
        <v>88128</v>
      </c>
      <c r="R728"/>
    </row>
    <row r="729" spans="1:18" x14ac:dyDescent="0.25">
      <c r="A729" s="8"/>
      <c r="B729" s="8">
        <v>728</v>
      </c>
      <c r="C729" s="8" t="s">
        <v>1436</v>
      </c>
      <c r="D729" s="9" t="s">
        <v>1437</v>
      </c>
      <c r="E729" s="9" t="s">
        <v>1437</v>
      </c>
      <c r="F729" s="9" t="s">
        <v>1438</v>
      </c>
      <c r="G729" t="str">
        <f t="shared" si="33"/>
        <v>SECTION C</v>
      </c>
      <c r="H729" t="str">
        <f t="shared" si="34"/>
        <v>Fabrication d'équipements électriques</v>
      </c>
      <c r="I729" t="str">
        <f t="shared" si="35"/>
        <v>Fabrication d'autres matériels électriques</v>
      </c>
      <c r="J729" t="s">
        <v>4304</v>
      </c>
      <c r="L729" t="s">
        <v>173</v>
      </c>
      <c r="M729" t="s">
        <v>23853</v>
      </c>
      <c r="N729" t="s">
        <v>38012</v>
      </c>
      <c r="O729" s="76" t="s">
        <v>4366</v>
      </c>
      <c r="P729" s="82">
        <v>252</v>
      </c>
      <c r="Q729" s="82" t="s">
        <v>88129</v>
      </c>
      <c r="R729"/>
    </row>
    <row r="730" spans="1:18" x14ac:dyDescent="0.25">
      <c r="A730" s="14"/>
      <c r="B730" s="14">
        <v>729</v>
      </c>
      <c r="C730" s="14" t="s">
        <v>1439</v>
      </c>
      <c r="D730" s="15" t="s">
        <v>1437</v>
      </c>
      <c r="E730" s="15" t="s">
        <v>1437</v>
      </c>
      <c r="F730" s="15" t="s">
        <v>1438</v>
      </c>
      <c r="G730" t="str">
        <f t="shared" si="33"/>
        <v>SECTION C</v>
      </c>
      <c r="H730" t="str">
        <f t="shared" si="34"/>
        <v>Fabrication d'équipements électriques</v>
      </c>
      <c r="I730" t="str">
        <f t="shared" si="35"/>
        <v>Fabrication d'autres matériels électriques</v>
      </c>
      <c r="J730" t="s">
        <v>4317</v>
      </c>
      <c r="L730" t="s">
        <v>173</v>
      </c>
      <c r="M730" t="s">
        <v>32791</v>
      </c>
      <c r="N730" t="s">
        <v>38013</v>
      </c>
      <c r="O730" s="76" t="s">
        <v>4366</v>
      </c>
      <c r="P730" s="82">
        <v>73</v>
      </c>
      <c r="Q730" s="82" t="s">
        <v>88130</v>
      </c>
      <c r="R730"/>
    </row>
    <row r="731" spans="1:18" x14ac:dyDescent="0.25">
      <c r="A731" s="6" t="s">
        <v>1440</v>
      </c>
      <c r="B731" s="6">
        <v>730</v>
      </c>
      <c r="C731" s="6" t="s">
        <v>1441</v>
      </c>
      <c r="D731" s="7" t="s">
        <v>1437</v>
      </c>
      <c r="E731" s="7" t="s">
        <v>1437</v>
      </c>
      <c r="F731" s="7" t="s">
        <v>1438</v>
      </c>
      <c r="G731" t="str">
        <f t="shared" si="33"/>
        <v>SECTION C</v>
      </c>
      <c r="H731" t="str">
        <f t="shared" si="34"/>
        <v>Fabrication d'équipements électriques</v>
      </c>
      <c r="I731" t="str">
        <f t="shared" si="35"/>
        <v>Fabrication d'autres matériels électriques</v>
      </c>
      <c r="J731" t="s">
        <v>4329</v>
      </c>
      <c r="L731" t="s">
        <v>173</v>
      </c>
      <c r="M731" t="s">
        <v>32792</v>
      </c>
      <c r="N731" t="s">
        <v>38014</v>
      </c>
      <c r="O731" s="76" t="s">
        <v>4356</v>
      </c>
      <c r="P731" s="82">
        <v>358</v>
      </c>
      <c r="Q731" s="82" t="s">
        <v>88131</v>
      </c>
      <c r="R731"/>
    </row>
    <row r="732" spans="1:18" x14ac:dyDescent="0.25">
      <c r="A732" s="10"/>
      <c r="B732" s="10">
        <v>731</v>
      </c>
      <c r="C732" s="10"/>
      <c r="D732" s="11"/>
      <c r="E732" s="11"/>
      <c r="F732" s="11"/>
      <c r="G732" t="str">
        <f t="shared" si="33"/>
        <v>SECTION C</v>
      </c>
      <c r="H732" t="str">
        <f t="shared" si="34"/>
        <v>Fabrication d'équipements électriques</v>
      </c>
      <c r="I732" t="str">
        <f t="shared" si="35"/>
        <v>Fabrication d'autres matériels électriques</v>
      </c>
      <c r="J732" t="s">
        <v>4337</v>
      </c>
      <c r="L732" t="s">
        <v>173</v>
      </c>
      <c r="M732" t="s">
        <v>32793</v>
      </c>
      <c r="N732" t="s">
        <v>38015</v>
      </c>
      <c r="O732" s="76" t="s">
        <v>4374</v>
      </c>
      <c r="P732" s="82">
        <v>1355</v>
      </c>
      <c r="Q732" s="82" t="s">
        <v>88132</v>
      </c>
      <c r="R732"/>
    </row>
    <row r="733" spans="1:18" ht="30" x14ac:dyDescent="0.25">
      <c r="A733" s="12"/>
      <c r="B733" s="12">
        <v>732</v>
      </c>
      <c r="C733" s="12" t="s">
        <v>1442</v>
      </c>
      <c r="D733" s="13" t="s">
        <v>1443</v>
      </c>
      <c r="E733" s="13" t="s">
        <v>1443</v>
      </c>
      <c r="F733" s="13" t="s">
        <v>1444</v>
      </c>
      <c r="G733" t="str">
        <f t="shared" si="33"/>
        <v>SECTION C</v>
      </c>
      <c r="H733" t="str">
        <f t="shared" si="34"/>
        <v>Fabrication de machines et équipements n.c.a.</v>
      </c>
      <c r="I733" t="str">
        <f t="shared" si="35"/>
        <v>Fabrication d'autres matériels électriques</v>
      </c>
      <c r="J733" t="s">
        <v>4346</v>
      </c>
      <c r="L733" t="s">
        <v>173</v>
      </c>
      <c r="M733" t="s">
        <v>6472</v>
      </c>
      <c r="N733" t="s">
        <v>38016</v>
      </c>
      <c r="O733" s="76" t="s">
        <v>4356</v>
      </c>
      <c r="P733" s="82">
        <v>4824</v>
      </c>
      <c r="Q733" s="82" t="s">
        <v>88134</v>
      </c>
      <c r="R733"/>
    </row>
    <row r="734" spans="1:18" x14ac:dyDescent="0.25">
      <c r="A734" s="10"/>
      <c r="B734" s="10">
        <v>733</v>
      </c>
      <c r="C734" s="10"/>
      <c r="D734" s="11"/>
      <c r="E734" s="11"/>
      <c r="F734" s="11"/>
      <c r="G734" t="str">
        <f t="shared" si="33"/>
        <v>SECTION C</v>
      </c>
      <c r="H734" t="str">
        <f t="shared" si="34"/>
        <v>Fabrication de machines et équipements n.c.a.</v>
      </c>
      <c r="I734" t="str">
        <f t="shared" si="35"/>
        <v>Fabrication d'autres matériels électriques</v>
      </c>
      <c r="L734" t="s">
        <v>173</v>
      </c>
      <c r="M734" t="s">
        <v>11138</v>
      </c>
      <c r="N734" t="s">
        <v>38017</v>
      </c>
      <c r="O734" s="76" t="s">
        <v>4366</v>
      </c>
      <c r="P734" s="82">
        <v>243</v>
      </c>
      <c r="Q734" s="82" t="s">
        <v>88135</v>
      </c>
      <c r="R734"/>
    </row>
    <row r="735" spans="1:18" x14ac:dyDescent="0.25">
      <c r="A735" s="8"/>
      <c r="B735" s="8">
        <v>734</v>
      </c>
      <c r="C735" s="8" t="s">
        <v>1445</v>
      </c>
      <c r="D735" s="9" t="s">
        <v>1446</v>
      </c>
      <c r="E735" s="9" t="s">
        <v>1446</v>
      </c>
      <c r="F735" s="9" t="s">
        <v>1446</v>
      </c>
      <c r="G735" t="str">
        <f t="shared" si="33"/>
        <v>SECTION C</v>
      </c>
      <c r="H735" t="str">
        <f t="shared" si="34"/>
        <v>Fabrication de machines et équipements n.c.a.</v>
      </c>
      <c r="I735" t="str">
        <f t="shared" si="35"/>
        <v>Fabrication de machines d'usage général</v>
      </c>
      <c r="L735" t="s">
        <v>173</v>
      </c>
      <c r="M735" t="s">
        <v>6473</v>
      </c>
      <c r="N735" t="s">
        <v>38018</v>
      </c>
      <c r="O735" s="76" t="s">
        <v>4356</v>
      </c>
      <c r="P735" s="82">
        <v>423</v>
      </c>
      <c r="Q735" s="82" t="s">
        <v>88136</v>
      </c>
      <c r="R735"/>
    </row>
    <row r="736" spans="1:18" ht="25.5" x14ac:dyDescent="0.25">
      <c r="A736" s="14"/>
      <c r="B736" s="14">
        <v>735</v>
      </c>
      <c r="C736" s="14" t="s">
        <v>1447</v>
      </c>
      <c r="D736" s="22" t="s">
        <v>1448</v>
      </c>
      <c r="E736" s="22" t="s">
        <v>1449</v>
      </c>
      <c r="F736" s="22" t="s">
        <v>1450</v>
      </c>
      <c r="G736" t="str">
        <f t="shared" si="33"/>
        <v>SECTION C</v>
      </c>
      <c r="H736" t="str">
        <f t="shared" si="34"/>
        <v>Fabrication de machines et équipements n.c.a.</v>
      </c>
      <c r="I736" t="str">
        <f t="shared" si="35"/>
        <v>Fabrication de machines d'usage général</v>
      </c>
      <c r="L736" t="s">
        <v>173</v>
      </c>
      <c r="M736" t="s">
        <v>13237</v>
      </c>
      <c r="N736" t="s">
        <v>38019</v>
      </c>
      <c r="O736" s="76" t="s">
        <v>4366</v>
      </c>
      <c r="P736" s="82">
        <v>253</v>
      </c>
      <c r="Q736" s="82" t="s">
        <v>88137</v>
      </c>
      <c r="R736"/>
    </row>
    <row r="737" spans="1:18" ht="25.5" x14ac:dyDescent="0.25">
      <c r="A737" s="6" t="s">
        <v>1451</v>
      </c>
      <c r="B737" s="6">
        <v>736</v>
      </c>
      <c r="C737" s="6" t="s">
        <v>1452</v>
      </c>
      <c r="D737" s="7" t="s">
        <v>1448</v>
      </c>
      <c r="E737" s="7" t="s">
        <v>1449</v>
      </c>
      <c r="F737" s="7" t="s">
        <v>1450</v>
      </c>
      <c r="G737" t="str">
        <f t="shared" si="33"/>
        <v>SECTION C</v>
      </c>
      <c r="H737" t="str">
        <f t="shared" si="34"/>
        <v>Fabrication de machines et équipements n.c.a.</v>
      </c>
      <c r="I737" t="str">
        <f t="shared" si="35"/>
        <v>Fabrication de machines d'usage général</v>
      </c>
      <c r="L737" t="s">
        <v>173</v>
      </c>
      <c r="M737" t="s">
        <v>6474</v>
      </c>
      <c r="N737" t="s">
        <v>38020</v>
      </c>
      <c r="O737" s="76" t="s">
        <v>4356</v>
      </c>
      <c r="P737" s="82">
        <v>318</v>
      </c>
      <c r="Q737" s="82" t="s">
        <v>88138</v>
      </c>
      <c r="R737"/>
    </row>
    <row r="738" spans="1:18" x14ac:dyDescent="0.25">
      <c r="A738" s="14"/>
      <c r="B738" s="14">
        <v>737</v>
      </c>
      <c r="C738" s="14" t="s">
        <v>1453</v>
      </c>
      <c r="D738" s="15" t="s">
        <v>1454</v>
      </c>
      <c r="E738" s="15" t="s">
        <v>1454</v>
      </c>
      <c r="F738" s="15" t="s">
        <v>1455</v>
      </c>
      <c r="G738" t="str">
        <f t="shared" si="33"/>
        <v>SECTION C</v>
      </c>
      <c r="H738" t="str">
        <f t="shared" si="34"/>
        <v>Fabrication de machines et équipements n.c.a.</v>
      </c>
      <c r="I738" t="str">
        <f t="shared" si="35"/>
        <v>Fabrication de machines d'usage général</v>
      </c>
      <c r="L738" t="s">
        <v>173</v>
      </c>
      <c r="M738" t="s">
        <v>6475</v>
      </c>
      <c r="N738" t="s">
        <v>38021</v>
      </c>
      <c r="O738" s="76" t="s">
        <v>4366</v>
      </c>
      <c r="P738" s="82">
        <v>133</v>
      </c>
      <c r="Q738" s="82" t="s">
        <v>88139</v>
      </c>
      <c r="R738"/>
    </row>
    <row r="739" spans="1:18" x14ac:dyDescent="0.25">
      <c r="A739" s="6" t="s">
        <v>1456</v>
      </c>
      <c r="B739" s="6">
        <v>738</v>
      </c>
      <c r="C739" s="6" t="s">
        <v>1457</v>
      </c>
      <c r="D739" s="7" t="s">
        <v>1454</v>
      </c>
      <c r="E739" s="7" t="s">
        <v>1454</v>
      </c>
      <c r="F739" s="7" t="s">
        <v>1455</v>
      </c>
      <c r="G739" t="str">
        <f t="shared" si="33"/>
        <v>SECTION C</v>
      </c>
      <c r="H739" t="str">
        <f t="shared" si="34"/>
        <v>Fabrication de machines et équipements n.c.a.</v>
      </c>
      <c r="I739" t="str">
        <f t="shared" si="35"/>
        <v>Fabrication de machines d'usage général</v>
      </c>
      <c r="L739" t="s">
        <v>173</v>
      </c>
      <c r="M739" t="s">
        <v>13239</v>
      </c>
      <c r="N739" t="s">
        <v>38022</v>
      </c>
      <c r="O739" s="76" t="s">
        <v>4356</v>
      </c>
      <c r="P739" s="82">
        <v>580</v>
      </c>
      <c r="Q739" s="82" t="s">
        <v>88140</v>
      </c>
      <c r="R739"/>
    </row>
    <row r="740" spans="1:18" x14ac:dyDescent="0.25">
      <c r="A740" s="14"/>
      <c r="B740" s="14">
        <v>739</v>
      </c>
      <c r="C740" s="14" t="s">
        <v>1458</v>
      </c>
      <c r="D740" s="15" t="s">
        <v>1459</v>
      </c>
      <c r="E740" s="15" t="s">
        <v>1459</v>
      </c>
      <c r="F740" s="15" t="s">
        <v>1460</v>
      </c>
      <c r="G740" t="str">
        <f t="shared" si="33"/>
        <v>SECTION C</v>
      </c>
      <c r="H740" t="str">
        <f t="shared" si="34"/>
        <v>Fabrication de machines et équipements n.c.a.</v>
      </c>
      <c r="I740" t="str">
        <f t="shared" si="35"/>
        <v>Fabrication de machines d'usage général</v>
      </c>
      <c r="L740" t="s">
        <v>173</v>
      </c>
      <c r="M740" t="s">
        <v>23854</v>
      </c>
      <c r="N740" t="s">
        <v>38023</v>
      </c>
      <c r="O740" s="76" t="s">
        <v>4366</v>
      </c>
      <c r="P740" s="82">
        <v>242</v>
      </c>
      <c r="Q740" s="82" t="s">
        <v>88141</v>
      </c>
      <c r="R740"/>
    </row>
    <row r="741" spans="1:18" x14ac:dyDescent="0.25">
      <c r="A741" s="6" t="s">
        <v>1461</v>
      </c>
      <c r="B741" s="6">
        <v>740</v>
      </c>
      <c r="C741" s="6" t="s">
        <v>1462</v>
      </c>
      <c r="D741" s="7" t="s">
        <v>1459</v>
      </c>
      <c r="E741" s="7" t="s">
        <v>1459</v>
      </c>
      <c r="F741" s="7" t="s">
        <v>1460</v>
      </c>
      <c r="G741" t="str">
        <f t="shared" si="33"/>
        <v>SECTION C</v>
      </c>
      <c r="H741" t="str">
        <f t="shared" si="34"/>
        <v>Fabrication de machines et équipements n.c.a.</v>
      </c>
      <c r="I741" t="str">
        <f t="shared" si="35"/>
        <v>Fabrication de machines d'usage général</v>
      </c>
      <c r="L741" t="s">
        <v>173</v>
      </c>
      <c r="M741" t="s">
        <v>23855</v>
      </c>
      <c r="N741" t="s">
        <v>38024</v>
      </c>
      <c r="O741" s="76" t="s">
        <v>4356</v>
      </c>
      <c r="P741" s="82">
        <v>598</v>
      </c>
      <c r="Q741" s="82" t="s">
        <v>88142</v>
      </c>
      <c r="R741"/>
    </row>
    <row r="742" spans="1:18" x14ac:dyDescent="0.25">
      <c r="A742" s="14"/>
      <c r="B742" s="14">
        <v>741</v>
      </c>
      <c r="C742" s="14" t="s">
        <v>1463</v>
      </c>
      <c r="D742" s="27" t="s">
        <v>1464</v>
      </c>
      <c r="E742" s="27" t="s">
        <v>1464</v>
      </c>
      <c r="F742" s="27" t="s">
        <v>1465</v>
      </c>
      <c r="G742" t="str">
        <f t="shared" si="33"/>
        <v>SECTION C</v>
      </c>
      <c r="H742" t="str">
        <f t="shared" si="34"/>
        <v>Fabrication de machines et équipements n.c.a.</v>
      </c>
      <c r="I742" t="str">
        <f t="shared" si="35"/>
        <v>Fabrication de machines d'usage général</v>
      </c>
      <c r="L742" t="s">
        <v>173</v>
      </c>
      <c r="M742" t="s">
        <v>32794</v>
      </c>
      <c r="N742" t="s">
        <v>38025</v>
      </c>
      <c r="O742" s="76" t="s">
        <v>4374</v>
      </c>
      <c r="P742" s="82">
        <v>1610</v>
      </c>
      <c r="Q742" s="82" t="s">
        <v>88143</v>
      </c>
      <c r="R742"/>
    </row>
    <row r="743" spans="1:18" x14ac:dyDescent="0.25">
      <c r="A743" s="6" t="s">
        <v>1466</v>
      </c>
      <c r="B743" s="6">
        <v>742</v>
      </c>
      <c r="C743" s="6" t="s">
        <v>1467</v>
      </c>
      <c r="D743" s="7" t="s">
        <v>1464</v>
      </c>
      <c r="E743" s="7" t="s">
        <v>1464</v>
      </c>
      <c r="F743" s="7" t="s">
        <v>1465</v>
      </c>
      <c r="G743" t="str">
        <f t="shared" si="33"/>
        <v>SECTION C</v>
      </c>
      <c r="H743" t="str">
        <f t="shared" si="34"/>
        <v>Fabrication de machines et équipements n.c.a.</v>
      </c>
      <c r="I743" t="str">
        <f t="shared" si="35"/>
        <v>Fabrication de machines d'usage général</v>
      </c>
      <c r="L743" t="s">
        <v>173</v>
      </c>
      <c r="M743" t="s">
        <v>6476</v>
      </c>
      <c r="N743" t="s">
        <v>38026</v>
      </c>
      <c r="O743" s="76" t="s">
        <v>4356</v>
      </c>
      <c r="P743" s="82">
        <v>371</v>
      </c>
      <c r="Q743" s="82" t="s">
        <v>88144</v>
      </c>
      <c r="R743"/>
    </row>
    <row r="744" spans="1:18" ht="25.5" x14ac:dyDescent="0.25">
      <c r="A744" s="14"/>
      <c r="B744" s="14">
        <v>743</v>
      </c>
      <c r="C744" s="14" t="s">
        <v>1468</v>
      </c>
      <c r="D744" s="15" t="s">
        <v>1469</v>
      </c>
      <c r="E744" s="15" t="s">
        <v>1469</v>
      </c>
      <c r="F744" s="15" t="s">
        <v>1470</v>
      </c>
      <c r="G744" t="str">
        <f t="shared" si="33"/>
        <v>SECTION C</v>
      </c>
      <c r="H744" t="str">
        <f t="shared" si="34"/>
        <v>Fabrication de machines et équipements n.c.a.</v>
      </c>
      <c r="I744" t="str">
        <f t="shared" si="35"/>
        <v>Fabrication de machines d'usage général</v>
      </c>
      <c r="L744" t="s">
        <v>173</v>
      </c>
      <c r="M744" t="s">
        <v>23856</v>
      </c>
      <c r="N744" t="s">
        <v>38027</v>
      </c>
      <c r="O744" s="76" t="s">
        <v>4366</v>
      </c>
      <c r="P744" s="82">
        <v>208</v>
      </c>
      <c r="Q744" s="82" t="s">
        <v>88145</v>
      </c>
      <c r="R744"/>
    </row>
    <row r="745" spans="1:18" ht="25.5" x14ac:dyDescent="0.25">
      <c r="A745" s="6" t="s">
        <v>1471</v>
      </c>
      <c r="B745" s="6">
        <v>744</v>
      </c>
      <c r="C745" s="6" t="s">
        <v>1472</v>
      </c>
      <c r="D745" s="7" t="s">
        <v>1469</v>
      </c>
      <c r="E745" s="7" t="s">
        <v>1469</v>
      </c>
      <c r="F745" s="7" t="s">
        <v>1470</v>
      </c>
      <c r="G745" t="str">
        <f t="shared" si="33"/>
        <v>SECTION C</v>
      </c>
      <c r="H745" t="str">
        <f t="shared" si="34"/>
        <v>Fabrication de machines et équipements n.c.a.</v>
      </c>
      <c r="I745" t="str">
        <f t="shared" si="35"/>
        <v>Fabrication de machines d'usage général</v>
      </c>
      <c r="L745" t="s">
        <v>173</v>
      </c>
      <c r="M745" t="s">
        <v>13241</v>
      </c>
      <c r="N745" t="s">
        <v>38028</v>
      </c>
      <c r="O745" s="76" t="s">
        <v>4366</v>
      </c>
      <c r="P745" s="82">
        <v>167</v>
      </c>
      <c r="Q745" s="82" t="s">
        <v>88147</v>
      </c>
      <c r="R745"/>
    </row>
    <row r="746" spans="1:18" x14ac:dyDescent="0.25">
      <c r="A746" s="10"/>
      <c r="B746" s="10">
        <v>745</v>
      </c>
      <c r="C746" s="10"/>
      <c r="D746" s="11"/>
      <c r="E746" s="11"/>
      <c r="F746" s="11"/>
      <c r="G746" t="str">
        <f t="shared" si="33"/>
        <v>SECTION C</v>
      </c>
      <c r="H746" t="str">
        <f t="shared" si="34"/>
        <v>Fabrication de machines et équipements n.c.a.</v>
      </c>
      <c r="I746" t="str">
        <f t="shared" si="35"/>
        <v>Fabrication de machines d'usage général</v>
      </c>
      <c r="L746" t="s">
        <v>173</v>
      </c>
      <c r="M746" t="s">
        <v>4491</v>
      </c>
      <c r="N746" t="s">
        <v>38029</v>
      </c>
      <c r="O746" s="76" t="s">
        <v>4366</v>
      </c>
      <c r="P746" s="82">
        <v>166</v>
      </c>
      <c r="Q746" s="82" t="s">
        <v>88148</v>
      </c>
      <c r="R746"/>
    </row>
    <row r="747" spans="1:18" x14ac:dyDescent="0.25">
      <c r="A747" s="8"/>
      <c r="B747" s="8">
        <v>746</v>
      </c>
      <c r="C747" s="8" t="s">
        <v>1473</v>
      </c>
      <c r="D747" s="9" t="s">
        <v>1474</v>
      </c>
      <c r="E747" s="9" t="s">
        <v>1474</v>
      </c>
      <c r="F747" s="9" t="s">
        <v>1475</v>
      </c>
      <c r="G747" t="str">
        <f t="shared" si="33"/>
        <v>SECTION C</v>
      </c>
      <c r="H747" t="str">
        <f t="shared" si="34"/>
        <v>Fabrication de machines et équipements n.c.a.</v>
      </c>
      <c r="I747" t="str">
        <f t="shared" si="35"/>
        <v>Fabrication d'autres machines d'usage général</v>
      </c>
      <c r="L747" t="s">
        <v>173</v>
      </c>
      <c r="M747" t="s">
        <v>11142</v>
      </c>
      <c r="N747" t="s">
        <v>38030</v>
      </c>
      <c r="O747" s="76" t="s">
        <v>4366</v>
      </c>
      <c r="P747" s="82">
        <v>144</v>
      </c>
      <c r="Q747" s="82" t="s">
        <v>88149</v>
      </c>
      <c r="R747"/>
    </row>
    <row r="748" spans="1:18" x14ac:dyDescent="0.25">
      <c r="A748" s="14"/>
      <c r="B748" s="14">
        <v>747</v>
      </c>
      <c r="C748" s="14" t="s">
        <v>1476</v>
      </c>
      <c r="D748" s="15" t="s">
        <v>1477</v>
      </c>
      <c r="E748" s="15" t="s">
        <v>1477</v>
      </c>
      <c r="F748" s="15" t="s">
        <v>1477</v>
      </c>
      <c r="G748" t="str">
        <f t="shared" si="33"/>
        <v>SECTION C</v>
      </c>
      <c r="H748" t="str">
        <f t="shared" si="34"/>
        <v>Fabrication de machines et équipements n.c.a.</v>
      </c>
      <c r="I748" t="str">
        <f t="shared" si="35"/>
        <v>Fabrication d'autres machines d'usage général</v>
      </c>
      <c r="L748" t="s">
        <v>173</v>
      </c>
      <c r="M748" t="s">
        <v>23857</v>
      </c>
      <c r="N748" t="s">
        <v>38031</v>
      </c>
      <c r="O748" s="76" t="s">
        <v>4366</v>
      </c>
      <c r="P748" s="82">
        <v>25</v>
      </c>
      <c r="Q748" s="82" t="s">
        <v>88152</v>
      </c>
      <c r="R748"/>
    </row>
    <row r="749" spans="1:18" x14ac:dyDescent="0.25">
      <c r="A749" s="6" t="s">
        <v>1478</v>
      </c>
      <c r="B749" s="6">
        <v>748</v>
      </c>
      <c r="C749" s="6" t="s">
        <v>1479</v>
      </c>
      <c r="D749" s="7" t="s">
        <v>1477</v>
      </c>
      <c r="E749" s="7" t="s">
        <v>1477</v>
      </c>
      <c r="F749" s="7" t="s">
        <v>1477</v>
      </c>
      <c r="G749" t="str">
        <f t="shared" si="33"/>
        <v>SECTION C</v>
      </c>
      <c r="H749" t="str">
        <f t="shared" si="34"/>
        <v>Fabrication de machines et équipements n.c.a.</v>
      </c>
      <c r="I749" t="str">
        <f t="shared" si="35"/>
        <v>Fabrication d'autres machines d'usage général</v>
      </c>
      <c r="L749" t="s">
        <v>173</v>
      </c>
      <c r="M749" t="s">
        <v>13243</v>
      </c>
      <c r="N749" t="s">
        <v>38032</v>
      </c>
      <c r="O749" s="76" t="s">
        <v>4374</v>
      </c>
      <c r="P749" s="82">
        <v>8813</v>
      </c>
      <c r="Q749" s="82" t="s">
        <v>88153</v>
      </c>
      <c r="R749"/>
    </row>
    <row r="750" spans="1:18" x14ac:dyDescent="0.25">
      <c r="A750" s="14"/>
      <c r="B750" s="14">
        <v>749</v>
      </c>
      <c r="C750" s="14" t="s">
        <v>1480</v>
      </c>
      <c r="D750" s="15" t="s">
        <v>1481</v>
      </c>
      <c r="E750" s="15" t="s">
        <v>1481</v>
      </c>
      <c r="F750" s="15" t="s">
        <v>1482</v>
      </c>
      <c r="G750" t="str">
        <f t="shared" si="33"/>
        <v>SECTION C</v>
      </c>
      <c r="H750" t="str">
        <f t="shared" si="34"/>
        <v>Fabrication de machines et équipements n.c.a.</v>
      </c>
      <c r="I750" t="str">
        <f t="shared" si="35"/>
        <v>Fabrication d'autres machines d'usage général</v>
      </c>
      <c r="L750" t="s">
        <v>173</v>
      </c>
      <c r="M750" t="s">
        <v>6478</v>
      </c>
      <c r="N750" t="s">
        <v>38033</v>
      </c>
      <c r="O750" s="76" t="s">
        <v>4356</v>
      </c>
      <c r="P750" s="82">
        <v>1387</v>
      </c>
      <c r="Q750" s="82" t="s">
        <v>88154</v>
      </c>
      <c r="R750"/>
    </row>
    <row r="751" spans="1:18" x14ac:dyDescent="0.25">
      <c r="A751" s="6" t="s">
        <v>1483</v>
      </c>
      <c r="B751" s="6">
        <v>750</v>
      </c>
      <c r="C751" s="6" t="s">
        <v>1484</v>
      </c>
      <c r="D751" s="7" t="s">
        <v>1481</v>
      </c>
      <c r="E751" s="7" t="s">
        <v>1481</v>
      </c>
      <c r="F751" s="7" t="s">
        <v>1482</v>
      </c>
      <c r="G751" t="str">
        <f t="shared" si="33"/>
        <v>SECTION C</v>
      </c>
      <c r="H751" t="str">
        <f t="shared" si="34"/>
        <v>Fabrication de machines et équipements n.c.a.</v>
      </c>
      <c r="I751" t="str">
        <f t="shared" si="35"/>
        <v>Fabrication d'autres machines d'usage général</v>
      </c>
      <c r="L751" t="s">
        <v>173</v>
      </c>
      <c r="M751" t="s">
        <v>32795</v>
      </c>
      <c r="N751" t="s">
        <v>38034</v>
      </c>
      <c r="O751" s="76" t="s">
        <v>4356</v>
      </c>
      <c r="P751" s="82">
        <v>1464</v>
      </c>
      <c r="Q751" s="82" t="s">
        <v>88155</v>
      </c>
      <c r="R751"/>
    </row>
    <row r="752" spans="1:18" ht="25.5" x14ac:dyDescent="0.25">
      <c r="A752" s="14"/>
      <c r="B752" s="14">
        <v>751</v>
      </c>
      <c r="C752" s="14" t="s">
        <v>1485</v>
      </c>
      <c r="D752" s="15" t="s">
        <v>1486</v>
      </c>
      <c r="E752" s="15" t="s">
        <v>1487</v>
      </c>
      <c r="F752" s="15" t="s">
        <v>1488</v>
      </c>
      <c r="G752" t="str">
        <f t="shared" si="33"/>
        <v>SECTION C</v>
      </c>
      <c r="H752" t="str">
        <f t="shared" si="34"/>
        <v>Fabrication de machines et équipements n.c.a.</v>
      </c>
      <c r="I752" t="str">
        <f t="shared" si="35"/>
        <v>Fabrication d'autres machines d'usage général</v>
      </c>
      <c r="L752" t="s">
        <v>173</v>
      </c>
      <c r="M752" t="s">
        <v>32796</v>
      </c>
      <c r="N752" t="s">
        <v>38035</v>
      </c>
      <c r="O752" s="76" t="s">
        <v>4366</v>
      </c>
      <c r="P752" s="82">
        <v>53</v>
      </c>
      <c r="Q752" s="82" t="s">
        <v>88156</v>
      </c>
      <c r="R752"/>
    </row>
    <row r="753" spans="1:18" ht="25.5" x14ac:dyDescent="0.25">
      <c r="A753" s="6" t="s">
        <v>1489</v>
      </c>
      <c r="B753" s="6">
        <v>752</v>
      </c>
      <c r="C753" s="6" t="s">
        <v>1490</v>
      </c>
      <c r="D753" s="7" t="s">
        <v>1486</v>
      </c>
      <c r="E753" s="7" t="s">
        <v>1487</v>
      </c>
      <c r="F753" s="7" t="s">
        <v>1488</v>
      </c>
      <c r="G753" t="str">
        <f t="shared" si="33"/>
        <v>SECTION C</v>
      </c>
      <c r="H753" t="str">
        <f t="shared" si="34"/>
        <v>Fabrication de machines et équipements n.c.a.</v>
      </c>
      <c r="I753" t="str">
        <f t="shared" si="35"/>
        <v>Fabrication d'autres machines d'usage général</v>
      </c>
      <c r="L753" t="s">
        <v>173</v>
      </c>
      <c r="M753" t="s">
        <v>13246</v>
      </c>
      <c r="N753" t="s">
        <v>38036</v>
      </c>
      <c r="O753" s="76" t="s">
        <v>4366</v>
      </c>
      <c r="P753" s="82">
        <v>149</v>
      </c>
      <c r="Q753" s="82" t="s">
        <v>88157</v>
      </c>
      <c r="R753"/>
    </row>
    <row r="754" spans="1:18" x14ac:dyDescent="0.25">
      <c r="A754" s="14"/>
      <c r="B754" s="14">
        <v>753</v>
      </c>
      <c r="C754" s="14" t="s">
        <v>1491</v>
      </c>
      <c r="D754" s="15" t="s">
        <v>1492</v>
      </c>
      <c r="E754" s="15" t="s">
        <v>1492</v>
      </c>
      <c r="F754" s="15" t="s">
        <v>1493</v>
      </c>
      <c r="G754" t="str">
        <f t="shared" si="33"/>
        <v>SECTION C</v>
      </c>
      <c r="H754" t="str">
        <f t="shared" si="34"/>
        <v>Fabrication de machines et équipements n.c.a.</v>
      </c>
      <c r="I754" t="str">
        <f t="shared" si="35"/>
        <v>Fabrication d'autres machines d'usage général</v>
      </c>
      <c r="L754" t="s">
        <v>173</v>
      </c>
      <c r="M754" t="s">
        <v>32797</v>
      </c>
      <c r="N754" t="s">
        <v>38037</v>
      </c>
      <c r="O754" s="76" t="s">
        <v>4366</v>
      </c>
      <c r="P754" s="82">
        <v>239</v>
      </c>
      <c r="Q754" s="82" t="s">
        <v>88158</v>
      </c>
      <c r="R754"/>
    </row>
    <row r="755" spans="1:18" x14ac:dyDescent="0.25">
      <c r="A755" s="6" t="s">
        <v>1494</v>
      </c>
      <c r="B755" s="6">
        <v>754</v>
      </c>
      <c r="C755" s="6" t="s">
        <v>1495</v>
      </c>
      <c r="D755" s="7" t="s">
        <v>1492</v>
      </c>
      <c r="E755" s="7" t="s">
        <v>1492</v>
      </c>
      <c r="F755" s="7" t="s">
        <v>1493</v>
      </c>
      <c r="G755" t="str">
        <f t="shared" si="33"/>
        <v>SECTION C</v>
      </c>
      <c r="H755" t="str">
        <f t="shared" si="34"/>
        <v>Fabrication de machines et équipements n.c.a.</v>
      </c>
      <c r="I755" t="str">
        <f t="shared" si="35"/>
        <v>Fabrication d'autres machines d'usage général</v>
      </c>
      <c r="L755" t="s">
        <v>173</v>
      </c>
      <c r="M755" t="s">
        <v>32798</v>
      </c>
      <c r="N755" t="s">
        <v>38038</v>
      </c>
      <c r="O755" s="76" t="s">
        <v>4356</v>
      </c>
      <c r="P755" s="82">
        <v>1031</v>
      </c>
      <c r="Q755" s="82" t="s">
        <v>88159</v>
      </c>
      <c r="R755"/>
    </row>
    <row r="756" spans="1:18" x14ac:dyDescent="0.25">
      <c r="A756" s="14"/>
      <c r="B756" s="14">
        <v>755</v>
      </c>
      <c r="C756" s="14" t="s">
        <v>1496</v>
      </c>
      <c r="D756" s="15" t="s">
        <v>1497</v>
      </c>
      <c r="E756" s="15" t="s">
        <v>1498</v>
      </c>
      <c r="F756" s="15" t="s">
        <v>1499</v>
      </c>
      <c r="G756" t="str">
        <f t="shared" si="33"/>
        <v>SECTION C</v>
      </c>
      <c r="H756" t="str">
        <f t="shared" si="34"/>
        <v>Fabrication de machines et équipements n.c.a.</v>
      </c>
      <c r="I756" t="str">
        <f t="shared" si="35"/>
        <v>Fabrication d'autres machines d'usage général</v>
      </c>
      <c r="L756" t="s">
        <v>173</v>
      </c>
      <c r="M756" t="s">
        <v>32799</v>
      </c>
      <c r="N756" t="s">
        <v>38039</v>
      </c>
      <c r="O756" s="76" t="s">
        <v>4366</v>
      </c>
      <c r="P756" s="82">
        <v>232</v>
      </c>
      <c r="Q756" s="82" t="s">
        <v>88160</v>
      </c>
      <c r="R756"/>
    </row>
    <row r="757" spans="1:18" x14ac:dyDescent="0.25">
      <c r="A757" s="6" t="s">
        <v>1500</v>
      </c>
      <c r="B757" s="6">
        <v>756</v>
      </c>
      <c r="C757" s="6" t="s">
        <v>1501</v>
      </c>
      <c r="D757" s="7" t="s">
        <v>1497</v>
      </c>
      <c r="E757" s="7" t="s">
        <v>1498</v>
      </c>
      <c r="F757" s="7" t="s">
        <v>1499</v>
      </c>
      <c r="G757" t="str">
        <f t="shared" si="33"/>
        <v>SECTION C</v>
      </c>
      <c r="H757" t="str">
        <f t="shared" si="34"/>
        <v>Fabrication de machines et équipements n.c.a.</v>
      </c>
      <c r="I757" t="str">
        <f t="shared" si="35"/>
        <v>Fabrication d'autres machines d'usage général</v>
      </c>
      <c r="L757" t="s">
        <v>173</v>
      </c>
      <c r="M757" t="s">
        <v>32800</v>
      </c>
      <c r="N757" t="s">
        <v>38040</v>
      </c>
      <c r="O757" s="76" t="s">
        <v>4356</v>
      </c>
      <c r="P757" s="82">
        <v>645</v>
      </c>
      <c r="Q757" s="82" t="s">
        <v>88161</v>
      </c>
      <c r="R757"/>
    </row>
    <row r="758" spans="1:18" x14ac:dyDescent="0.25">
      <c r="A758" s="14"/>
      <c r="B758" s="14">
        <v>757</v>
      </c>
      <c r="C758" s="14" t="s">
        <v>1502</v>
      </c>
      <c r="D758" s="15" t="s">
        <v>1503</v>
      </c>
      <c r="E758" s="15" t="s">
        <v>1503</v>
      </c>
      <c r="F758" s="15" t="s">
        <v>1504</v>
      </c>
      <c r="G758" t="str">
        <f t="shared" si="33"/>
        <v>SECTION C</v>
      </c>
      <c r="H758" t="str">
        <f t="shared" si="34"/>
        <v>Fabrication de machines et équipements n.c.a.</v>
      </c>
      <c r="I758" t="str">
        <f t="shared" si="35"/>
        <v>Fabrication d'autres machines d'usage général</v>
      </c>
      <c r="L758" t="s">
        <v>173</v>
      </c>
      <c r="M758" t="s">
        <v>13248</v>
      </c>
      <c r="N758" t="s">
        <v>38041</v>
      </c>
      <c r="O758" s="76" t="s">
        <v>4366</v>
      </c>
      <c r="P758" s="82">
        <v>271</v>
      </c>
      <c r="Q758" s="82" t="s">
        <v>88162</v>
      </c>
      <c r="R758"/>
    </row>
    <row r="759" spans="1:18" ht="26.25" x14ac:dyDescent="0.25">
      <c r="A759" s="6" t="s">
        <v>1505</v>
      </c>
      <c r="B759" s="6">
        <v>758</v>
      </c>
      <c r="C759" s="6" t="s">
        <v>1506</v>
      </c>
      <c r="D759" s="28" t="s">
        <v>1507</v>
      </c>
      <c r="E759" s="28" t="s">
        <v>1508</v>
      </c>
      <c r="F759" s="28" t="s">
        <v>1509</v>
      </c>
      <c r="G759" t="str">
        <f t="shared" si="33"/>
        <v>SECTION C</v>
      </c>
      <c r="H759" t="str">
        <f t="shared" si="34"/>
        <v>Fabrication de machines et équipements n.c.a.</v>
      </c>
      <c r="I759" t="str">
        <f t="shared" si="35"/>
        <v>Fabrication d'autres machines d'usage général</v>
      </c>
      <c r="L759" t="s">
        <v>173</v>
      </c>
      <c r="M759" t="s">
        <v>11146</v>
      </c>
      <c r="N759" t="s">
        <v>38042</v>
      </c>
      <c r="O759" s="76" t="s">
        <v>4366</v>
      </c>
      <c r="P759" s="82">
        <v>205</v>
      </c>
      <c r="Q759" s="82" t="s">
        <v>88163</v>
      </c>
      <c r="R759"/>
    </row>
    <row r="760" spans="1:18" x14ac:dyDescent="0.25">
      <c r="A760" s="6" t="s">
        <v>1510</v>
      </c>
      <c r="B760" s="6">
        <v>759</v>
      </c>
      <c r="C760" s="6" t="s">
        <v>1511</v>
      </c>
      <c r="D760" s="7" t="s">
        <v>1474</v>
      </c>
      <c r="E760" s="7" t="s">
        <v>1474</v>
      </c>
      <c r="F760" s="7" t="s">
        <v>1512</v>
      </c>
      <c r="G760" t="str">
        <f t="shared" si="33"/>
        <v>SECTION C</v>
      </c>
      <c r="H760" t="str">
        <f t="shared" si="34"/>
        <v>Fabrication de machines et équipements n.c.a.</v>
      </c>
      <c r="I760" t="str">
        <f t="shared" si="35"/>
        <v>Fabrication d'autres machines d'usage général</v>
      </c>
      <c r="L760" t="s">
        <v>173</v>
      </c>
      <c r="M760" t="s">
        <v>23858</v>
      </c>
      <c r="N760" t="s">
        <v>38043</v>
      </c>
      <c r="O760" s="76" t="s">
        <v>4366</v>
      </c>
      <c r="P760" s="82">
        <v>299</v>
      </c>
      <c r="Q760" s="82" t="s">
        <v>88164</v>
      </c>
      <c r="R760"/>
    </row>
    <row r="761" spans="1:18" x14ac:dyDescent="0.25">
      <c r="A761" s="10"/>
      <c r="B761" s="10">
        <v>760</v>
      </c>
      <c r="C761" s="10"/>
      <c r="D761" s="11"/>
      <c r="E761" s="11"/>
      <c r="F761" s="11"/>
      <c r="G761" t="str">
        <f t="shared" si="33"/>
        <v>SECTION C</v>
      </c>
      <c r="H761" t="str">
        <f t="shared" si="34"/>
        <v>Fabrication de machines et équipements n.c.a.</v>
      </c>
      <c r="I761" t="str">
        <f t="shared" si="35"/>
        <v>Fabrication d'autres machines d'usage général</v>
      </c>
      <c r="L761" t="s">
        <v>173</v>
      </c>
      <c r="M761" t="s">
        <v>11148</v>
      </c>
      <c r="N761" t="s">
        <v>38044</v>
      </c>
      <c r="O761" s="76" t="s">
        <v>4366</v>
      </c>
      <c r="P761" s="82">
        <v>144</v>
      </c>
      <c r="Q761" s="82" t="s">
        <v>88165</v>
      </c>
      <c r="R761"/>
    </row>
    <row r="762" spans="1:18" x14ac:dyDescent="0.25">
      <c r="A762" s="8"/>
      <c r="B762" s="8">
        <v>761</v>
      </c>
      <c r="C762" s="8" t="s">
        <v>1513</v>
      </c>
      <c r="D762" s="9" t="s">
        <v>1514</v>
      </c>
      <c r="E762" s="9" t="s">
        <v>1514</v>
      </c>
      <c r="F762" s="9" t="s">
        <v>1515</v>
      </c>
      <c r="G762" t="str">
        <f t="shared" si="33"/>
        <v>SECTION C</v>
      </c>
      <c r="H762" t="str">
        <f t="shared" si="34"/>
        <v>Fabrication de machines et équipements n.c.a.</v>
      </c>
      <c r="I762" t="str">
        <f t="shared" si="35"/>
        <v>Fabrication de machines agricoles et forestières</v>
      </c>
      <c r="L762" t="s">
        <v>173</v>
      </c>
      <c r="M762" t="s">
        <v>23859</v>
      </c>
      <c r="N762" t="s">
        <v>38045</v>
      </c>
      <c r="O762" s="76" t="s">
        <v>4356</v>
      </c>
      <c r="P762" s="82">
        <v>146</v>
      </c>
      <c r="Q762" s="82" t="s">
        <v>88166</v>
      </c>
      <c r="R762"/>
    </row>
    <row r="763" spans="1:18" x14ac:dyDescent="0.25">
      <c r="A763" s="14"/>
      <c r="B763" s="14">
        <v>762</v>
      </c>
      <c r="C763" s="14" t="s">
        <v>1516</v>
      </c>
      <c r="D763" s="15" t="s">
        <v>1514</v>
      </c>
      <c r="E763" s="15" t="s">
        <v>1514</v>
      </c>
      <c r="F763" s="15" t="s">
        <v>1515</v>
      </c>
      <c r="G763" t="str">
        <f t="shared" si="33"/>
        <v>SECTION C</v>
      </c>
      <c r="H763" t="str">
        <f t="shared" si="34"/>
        <v>Fabrication de machines et équipements n.c.a.</v>
      </c>
      <c r="I763" t="str">
        <f t="shared" si="35"/>
        <v>Fabrication de machines agricoles et forestières</v>
      </c>
      <c r="L763" t="s">
        <v>173</v>
      </c>
      <c r="M763" t="s">
        <v>11150</v>
      </c>
      <c r="N763" t="s">
        <v>38046</v>
      </c>
      <c r="O763" s="76" t="s">
        <v>4366</v>
      </c>
      <c r="P763" s="82">
        <v>64</v>
      </c>
      <c r="Q763" s="82" t="s">
        <v>88167</v>
      </c>
      <c r="R763"/>
    </row>
    <row r="764" spans="1:18" x14ac:dyDescent="0.25">
      <c r="A764" s="6" t="s">
        <v>1517</v>
      </c>
      <c r="B764" s="6">
        <v>763</v>
      </c>
      <c r="C764" s="6" t="s">
        <v>1518</v>
      </c>
      <c r="D764" s="7" t="s">
        <v>1514</v>
      </c>
      <c r="E764" s="7" t="s">
        <v>1514</v>
      </c>
      <c r="F764" s="7" t="s">
        <v>1515</v>
      </c>
      <c r="G764" t="str">
        <f t="shared" si="33"/>
        <v>SECTION C</v>
      </c>
      <c r="H764" t="str">
        <f t="shared" si="34"/>
        <v>Fabrication de machines et équipements n.c.a.</v>
      </c>
      <c r="I764" t="str">
        <f t="shared" si="35"/>
        <v>Fabrication de machines agricoles et forestières</v>
      </c>
      <c r="L764" t="s">
        <v>173</v>
      </c>
      <c r="M764" t="s">
        <v>11152</v>
      </c>
      <c r="N764" t="s">
        <v>38047</v>
      </c>
      <c r="O764" s="76" t="s">
        <v>4356</v>
      </c>
      <c r="P764" s="82">
        <v>1260</v>
      </c>
      <c r="Q764" s="82" t="s">
        <v>88168</v>
      </c>
      <c r="R764"/>
    </row>
    <row r="765" spans="1:18" x14ac:dyDescent="0.25">
      <c r="A765" s="10"/>
      <c r="B765" s="10">
        <v>764</v>
      </c>
      <c r="C765" s="10"/>
      <c r="D765" s="11"/>
      <c r="E765" s="11"/>
      <c r="F765" s="11"/>
      <c r="G765" t="str">
        <f t="shared" si="33"/>
        <v>SECTION C</v>
      </c>
      <c r="H765" t="str">
        <f t="shared" si="34"/>
        <v>Fabrication de machines et équipements n.c.a.</v>
      </c>
      <c r="I765" t="str">
        <f t="shared" si="35"/>
        <v>Fabrication de machines agricoles et forestières</v>
      </c>
      <c r="L765" t="s">
        <v>173</v>
      </c>
      <c r="M765" t="s">
        <v>6479</v>
      </c>
      <c r="N765" t="s">
        <v>38048</v>
      </c>
      <c r="O765" s="76" t="s">
        <v>4366</v>
      </c>
      <c r="P765" s="82">
        <v>277</v>
      </c>
      <c r="Q765" s="82" t="s">
        <v>88169</v>
      </c>
      <c r="R765"/>
    </row>
    <row r="766" spans="1:18" ht="25.5" x14ac:dyDescent="0.25">
      <c r="A766" s="8"/>
      <c r="B766" s="8">
        <v>765</v>
      </c>
      <c r="C766" s="8" t="s">
        <v>1519</v>
      </c>
      <c r="D766" s="9" t="s">
        <v>1520</v>
      </c>
      <c r="E766" s="9" t="s">
        <v>1521</v>
      </c>
      <c r="F766" s="9" t="s">
        <v>1522</v>
      </c>
      <c r="G766" t="str">
        <f t="shared" si="33"/>
        <v>SECTION C</v>
      </c>
      <c r="H766" t="str">
        <f t="shared" si="34"/>
        <v>Fabrication de machines et équipements n.c.a.</v>
      </c>
      <c r="I766" t="str">
        <f t="shared" si="35"/>
        <v>Fabrication de machines de formage des métaux et de machines-outils</v>
      </c>
      <c r="L766" t="s">
        <v>173</v>
      </c>
      <c r="M766" t="s">
        <v>13250</v>
      </c>
      <c r="N766" t="s">
        <v>38049</v>
      </c>
      <c r="O766" s="76" t="s">
        <v>4356</v>
      </c>
      <c r="P766" s="82">
        <v>599</v>
      </c>
      <c r="Q766" s="82" t="s">
        <v>88170</v>
      </c>
      <c r="R766"/>
    </row>
    <row r="767" spans="1:18" x14ac:dyDescent="0.25">
      <c r="A767" s="14"/>
      <c r="B767" s="14">
        <v>766</v>
      </c>
      <c r="C767" s="14" t="s">
        <v>1523</v>
      </c>
      <c r="D767" s="16" t="s">
        <v>1524</v>
      </c>
      <c r="E767" s="16" t="s">
        <v>1524</v>
      </c>
      <c r="F767" s="16" t="s">
        <v>1525</v>
      </c>
      <c r="G767" t="str">
        <f t="shared" si="33"/>
        <v>SECTION C</v>
      </c>
      <c r="H767" t="str">
        <f t="shared" si="34"/>
        <v>Fabrication de machines et équipements n.c.a.</v>
      </c>
      <c r="I767" t="str">
        <f t="shared" si="35"/>
        <v>Fabrication de machines de formage des métaux et de machines-outils</v>
      </c>
      <c r="L767" t="s">
        <v>173</v>
      </c>
      <c r="M767" t="s">
        <v>32778</v>
      </c>
      <c r="N767" t="s">
        <v>38050</v>
      </c>
      <c r="O767" s="76" t="s">
        <v>4366</v>
      </c>
      <c r="P767" s="82">
        <v>261</v>
      </c>
      <c r="Q767" s="82" t="s">
        <v>88062</v>
      </c>
      <c r="R767"/>
    </row>
    <row r="768" spans="1:18" x14ac:dyDescent="0.25">
      <c r="A768" s="6" t="s">
        <v>1526</v>
      </c>
      <c r="B768" s="6">
        <v>767</v>
      </c>
      <c r="C768" s="6" t="s">
        <v>1527</v>
      </c>
      <c r="D768" s="7" t="s">
        <v>1528</v>
      </c>
      <c r="E768" s="7" t="s">
        <v>1528</v>
      </c>
      <c r="F768" s="7" t="s">
        <v>1525</v>
      </c>
      <c r="G768" t="str">
        <f t="shared" si="33"/>
        <v>SECTION C</v>
      </c>
      <c r="H768" t="str">
        <f t="shared" si="34"/>
        <v>Fabrication de machines et équipements n.c.a.</v>
      </c>
      <c r="I768" t="str">
        <f t="shared" si="35"/>
        <v>Fabrication de machines de formage des métaux et de machines-outils</v>
      </c>
      <c r="L768" t="s">
        <v>173</v>
      </c>
      <c r="M768" t="s">
        <v>13160</v>
      </c>
      <c r="N768" t="s">
        <v>38051</v>
      </c>
      <c r="O768" s="76" t="s">
        <v>4356</v>
      </c>
      <c r="P768" s="82">
        <v>486</v>
      </c>
      <c r="Q768" s="82" t="s">
        <v>87896</v>
      </c>
      <c r="R768"/>
    </row>
    <row r="769" spans="1:18" x14ac:dyDescent="0.25">
      <c r="A769" s="14"/>
      <c r="B769" s="14">
        <v>768</v>
      </c>
      <c r="C769" s="14" t="s">
        <v>1529</v>
      </c>
      <c r="D769" s="15" t="s">
        <v>1530</v>
      </c>
      <c r="E769" s="15" t="s">
        <v>1531</v>
      </c>
      <c r="F769" s="15" t="s">
        <v>1531</v>
      </c>
      <c r="G769" t="str">
        <f t="shared" si="33"/>
        <v>SECTION C</v>
      </c>
      <c r="H769" t="str">
        <f t="shared" si="34"/>
        <v>Fabrication de machines et équipements n.c.a.</v>
      </c>
      <c r="I769" t="str">
        <f t="shared" si="35"/>
        <v>Fabrication de machines de formage des métaux et de machines-outils</v>
      </c>
      <c r="L769" t="s">
        <v>173</v>
      </c>
      <c r="M769" t="s">
        <v>12758</v>
      </c>
      <c r="N769" t="s">
        <v>38052</v>
      </c>
      <c r="O769" s="76" t="s">
        <v>4356</v>
      </c>
      <c r="P769" s="82">
        <v>1788</v>
      </c>
      <c r="Q769" s="82" t="s">
        <v>87927</v>
      </c>
      <c r="R769"/>
    </row>
    <row r="770" spans="1:18" x14ac:dyDescent="0.25">
      <c r="A770" s="6" t="s">
        <v>1532</v>
      </c>
      <c r="B770" s="6">
        <v>769</v>
      </c>
      <c r="C770" s="6" t="s">
        <v>1533</v>
      </c>
      <c r="D770" s="7" t="s">
        <v>1530</v>
      </c>
      <c r="E770" s="7" t="s">
        <v>1531</v>
      </c>
      <c r="F770" s="7" t="s">
        <v>1531</v>
      </c>
      <c r="G770" t="str">
        <f t="shared" si="33"/>
        <v>SECTION C</v>
      </c>
      <c r="H770" t="str">
        <f t="shared" si="34"/>
        <v>Fabrication de machines et équipements n.c.a.</v>
      </c>
      <c r="I770" t="str">
        <f t="shared" si="35"/>
        <v>Fabrication de machines de formage des métaux et de machines-outils</v>
      </c>
      <c r="L770" t="s">
        <v>173</v>
      </c>
      <c r="M770" t="s">
        <v>6428</v>
      </c>
      <c r="N770" t="s">
        <v>38053</v>
      </c>
      <c r="O770" s="76" t="s">
        <v>4356</v>
      </c>
      <c r="P770" s="82">
        <v>278</v>
      </c>
      <c r="Q770" s="82" t="s">
        <v>87946</v>
      </c>
      <c r="R770"/>
    </row>
    <row r="771" spans="1:18" x14ac:dyDescent="0.25">
      <c r="A771" s="10"/>
      <c r="B771" s="10">
        <v>770</v>
      </c>
      <c r="C771" s="10"/>
      <c r="D771" s="11"/>
      <c r="E771" s="11"/>
      <c r="F771" s="11"/>
      <c r="G771" t="str">
        <f t="shared" si="33"/>
        <v>SECTION C</v>
      </c>
      <c r="H771" t="str">
        <f t="shared" si="34"/>
        <v>Fabrication de machines et équipements n.c.a.</v>
      </c>
      <c r="I771" t="str">
        <f t="shared" si="35"/>
        <v>Fabrication de machines de formage des métaux et de machines-outils</v>
      </c>
      <c r="L771" t="s">
        <v>173</v>
      </c>
      <c r="M771" t="s">
        <v>13207</v>
      </c>
      <c r="N771" t="s">
        <v>38054</v>
      </c>
      <c r="O771" s="76" t="s">
        <v>4366</v>
      </c>
      <c r="P771" s="82">
        <v>105</v>
      </c>
      <c r="Q771" s="82" t="s">
        <v>88023</v>
      </c>
      <c r="R771"/>
    </row>
    <row r="772" spans="1:18" x14ac:dyDescent="0.25">
      <c r="A772" s="8"/>
      <c r="B772" s="8">
        <v>771</v>
      </c>
      <c r="C772" s="8" t="s">
        <v>1534</v>
      </c>
      <c r="D772" s="9" t="s">
        <v>1535</v>
      </c>
      <c r="E772" s="9" t="s">
        <v>1535</v>
      </c>
      <c r="F772" s="9" t="s">
        <v>1536</v>
      </c>
      <c r="G772" t="str">
        <f t="shared" ref="G772:G835" si="36">IF(LEFT(C772,7)="SECTION",C772,G771)</f>
        <v>SECTION C</v>
      </c>
      <c r="H772" t="str">
        <f t="shared" si="34"/>
        <v>Fabrication de machines et équipements n.c.a.</v>
      </c>
      <c r="I772" t="str">
        <f t="shared" si="35"/>
        <v>Fabrication d'autres machines d'usage spécifique</v>
      </c>
      <c r="L772" t="s">
        <v>173</v>
      </c>
      <c r="M772" t="s">
        <v>32782</v>
      </c>
      <c r="N772" t="s">
        <v>38055</v>
      </c>
      <c r="O772" s="76" t="s">
        <v>4374</v>
      </c>
      <c r="P772" s="82">
        <v>2859</v>
      </c>
      <c r="Q772" s="82" t="s">
        <v>88081</v>
      </c>
      <c r="R772"/>
    </row>
    <row r="773" spans="1:18" x14ac:dyDescent="0.25">
      <c r="A773" s="14"/>
      <c r="B773" s="14">
        <v>772</v>
      </c>
      <c r="C773" s="14" t="s">
        <v>1537</v>
      </c>
      <c r="D773" s="15" t="s">
        <v>1538</v>
      </c>
      <c r="E773" s="15" t="s">
        <v>1538</v>
      </c>
      <c r="F773" s="15" t="s">
        <v>1539</v>
      </c>
      <c r="G773" t="str">
        <f t="shared" si="36"/>
        <v>SECTION C</v>
      </c>
      <c r="H773" t="str">
        <f t="shared" si="34"/>
        <v>Fabrication de machines et équipements n.c.a.</v>
      </c>
      <c r="I773" t="str">
        <f t="shared" si="35"/>
        <v>Fabrication d'autres machines d'usage spécifique</v>
      </c>
      <c r="L773" t="s">
        <v>173</v>
      </c>
      <c r="M773" t="s">
        <v>13229</v>
      </c>
      <c r="N773" t="s">
        <v>38056</v>
      </c>
      <c r="O773" s="76" t="s">
        <v>4356</v>
      </c>
      <c r="P773" s="82">
        <v>542</v>
      </c>
      <c r="Q773" s="82" t="s">
        <v>88083</v>
      </c>
      <c r="R773"/>
    </row>
    <row r="774" spans="1:18" x14ac:dyDescent="0.25">
      <c r="A774" s="6" t="s">
        <v>1540</v>
      </c>
      <c r="B774" s="6">
        <v>773</v>
      </c>
      <c r="C774" s="6" t="s">
        <v>1541</v>
      </c>
      <c r="D774" s="7" t="s">
        <v>1538</v>
      </c>
      <c r="E774" s="7" t="s">
        <v>1538</v>
      </c>
      <c r="F774" s="7" t="s">
        <v>1539</v>
      </c>
      <c r="G774" t="str">
        <f t="shared" si="36"/>
        <v>SECTION C</v>
      </c>
      <c r="H774" t="str">
        <f t="shared" ref="H774:H837" si="37">IF(LEN(C774)=2,D774,H773)</f>
        <v>Fabrication de machines et équipements n.c.a.</v>
      </c>
      <c r="I774" t="str">
        <f t="shared" si="35"/>
        <v>Fabrication d'autres machines d'usage spécifique</v>
      </c>
      <c r="L774" t="s">
        <v>173</v>
      </c>
      <c r="M774" t="s">
        <v>11116</v>
      </c>
      <c r="N774" t="s">
        <v>38057</v>
      </c>
      <c r="O774" s="76" t="s">
        <v>4356</v>
      </c>
      <c r="P774" s="82">
        <v>2085</v>
      </c>
      <c r="Q774" s="82" t="s">
        <v>88084</v>
      </c>
      <c r="R774"/>
    </row>
    <row r="775" spans="1:18" x14ac:dyDescent="0.25">
      <c r="A775" s="14"/>
      <c r="B775" s="14">
        <v>774</v>
      </c>
      <c r="C775" s="14" t="s">
        <v>1542</v>
      </c>
      <c r="D775" s="15" t="s">
        <v>1543</v>
      </c>
      <c r="E775" s="15" t="s">
        <v>1543</v>
      </c>
      <c r="F775" s="15" t="s">
        <v>1544</v>
      </c>
      <c r="G775" t="str">
        <f t="shared" si="36"/>
        <v>SECTION C</v>
      </c>
      <c r="H775" t="str">
        <f t="shared" si="37"/>
        <v>Fabrication de machines et équipements n.c.a.</v>
      </c>
      <c r="I775" t="str">
        <f t="shared" si="35"/>
        <v>Fabrication d'autres machines d'usage spécifique</v>
      </c>
      <c r="L775" t="s">
        <v>173</v>
      </c>
      <c r="M775" t="s">
        <v>11120</v>
      </c>
      <c r="N775" t="s">
        <v>38058</v>
      </c>
      <c r="O775" s="76" t="s">
        <v>4356</v>
      </c>
      <c r="P775" s="82">
        <v>1118</v>
      </c>
      <c r="Q775" s="82" t="s">
        <v>88089</v>
      </c>
      <c r="R775"/>
    </row>
    <row r="776" spans="1:18" x14ac:dyDescent="0.25">
      <c r="A776" s="6" t="s">
        <v>1545</v>
      </c>
      <c r="B776" s="6">
        <v>775</v>
      </c>
      <c r="C776" s="6" t="s">
        <v>1546</v>
      </c>
      <c r="D776" s="7" t="s">
        <v>1543</v>
      </c>
      <c r="E776" s="7" t="s">
        <v>1543</v>
      </c>
      <c r="F776" s="7" t="s">
        <v>1544</v>
      </c>
      <c r="G776" t="str">
        <f t="shared" si="36"/>
        <v>SECTION C</v>
      </c>
      <c r="H776" t="str">
        <f t="shared" si="37"/>
        <v>Fabrication de machines et équipements n.c.a.</v>
      </c>
      <c r="I776" t="str">
        <f t="shared" ref="I776:I839" si="38">IF(LEN(C776)=4,D776,I775)</f>
        <v>Fabrication d'autres machines d'usage spécifique</v>
      </c>
      <c r="L776" t="s">
        <v>173</v>
      </c>
      <c r="M776" t="s">
        <v>6477</v>
      </c>
      <c r="N776" t="s">
        <v>38059</v>
      </c>
      <c r="O776" s="76" t="s">
        <v>4366</v>
      </c>
      <c r="P776" s="82">
        <v>143</v>
      </c>
      <c r="Q776" s="82" t="s">
        <v>88150</v>
      </c>
      <c r="R776"/>
    </row>
    <row r="777" spans="1:18" x14ac:dyDescent="0.25">
      <c r="A777" s="14"/>
      <c r="B777" s="14">
        <v>776</v>
      </c>
      <c r="C777" s="14" t="s">
        <v>1547</v>
      </c>
      <c r="D777" s="15" t="s">
        <v>1548</v>
      </c>
      <c r="E777" s="15" t="s">
        <v>1548</v>
      </c>
      <c r="F777" s="15" t="s">
        <v>1549</v>
      </c>
      <c r="G777" t="str">
        <f t="shared" si="36"/>
        <v>SECTION C</v>
      </c>
      <c r="H777" t="str">
        <f t="shared" si="37"/>
        <v>Fabrication de machines et équipements n.c.a.</v>
      </c>
      <c r="I777" t="str">
        <f t="shared" si="38"/>
        <v>Fabrication d'autres machines d'usage spécifique</v>
      </c>
      <c r="L777" t="s">
        <v>173</v>
      </c>
      <c r="M777" t="s">
        <v>13273</v>
      </c>
      <c r="N777" t="s">
        <v>38060</v>
      </c>
      <c r="O777" s="76" t="s">
        <v>4356</v>
      </c>
      <c r="P777" s="82">
        <v>410</v>
      </c>
      <c r="Q777" s="82" t="s">
        <v>88221</v>
      </c>
      <c r="R777"/>
    </row>
    <row r="778" spans="1:18" x14ac:dyDescent="0.25">
      <c r="A778" s="6" t="s">
        <v>1550</v>
      </c>
      <c r="B778" s="6">
        <v>777</v>
      </c>
      <c r="C778" s="6" t="s">
        <v>1551</v>
      </c>
      <c r="D778" s="7" t="s">
        <v>1548</v>
      </c>
      <c r="E778" s="7" t="s">
        <v>1548</v>
      </c>
      <c r="F778" s="7" t="s">
        <v>1549</v>
      </c>
      <c r="G778" t="str">
        <f t="shared" si="36"/>
        <v>SECTION C</v>
      </c>
      <c r="H778" t="str">
        <f t="shared" si="37"/>
        <v>Fabrication de machines et équipements n.c.a.</v>
      </c>
      <c r="I778" t="str">
        <f t="shared" si="38"/>
        <v>Fabrication d'autres machines d'usage spécifique</v>
      </c>
      <c r="L778" t="s">
        <v>173</v>
      </c>
      <c r="M778" t="s">
        <v>23883</v>
      </c>
      <c r="N778" t="s">
        <v>38061</v>
      </c>
      <c r="O778" s="76" t="s">
        <v>4366</v>
      </c>
      <c r="P778" s="82">
        <v>187</v>
      </c>
      <c r="Q778" s="82" t="s">
        <v>88309</v>
      </c>
      <c r="R778"/>
    </row>
    <row r="779" spans="1:18" x14ac:dyDescent="0.25">
      <c r="A779" s="14"/>
      <c r="B779" s="14">
        <v>778</v>
      </c>
      <c r="C779" s="14" t="s">
        <v>1552</v>
      </c>
      <c r="D779" s="15" t="s">
        <v>1553</v>
      </c>
      <c r="E779" s="15" t="s">
        <v>1553</v>
      </c>
      <c r="F779" s="15" t="s">
        <v>1554</v>
      </c>
      <c r="G779" t="str">
        <f t="shared" si="36"/>
        <v>SECTION C</v>
      </c>
      <c r="H779" t="str">
        <f t="shared" si="37"/>
        <v>Fabrication de machines et équipements n.c.a.</v>
      </c>
      <c r="I779" t="str">
        <f t="shared" si="38"/>
        <v>Fabrication d'autres machines d'usage spécifique</v>
      </c>
      <c r="L779" t="s">
        <v>173</v>
      </c>
      <c r="M779" t="s">
        <v>32828</v>
      </c>
      <c r="N779" t="s">
        <v>38062</v>
      </c>
      <c r="O779" s="76" t="s">
        <v>4366</v>
      </c>
      <c r="P779" s="82">
        <v>197</v>
      </c>
      <c r="Q779" s="82" t="s">
        <v>88310</v>
      </c>
      <c r="R779"/>
    </row>
    <row r="780" spans="1:18" x14ac:dyDescent="0.25">
      <c r="A780" s="6" t="s">
        <v>1555</v>
      </c>
      <c r="B780" s="6">
        <v>779</v>
      </c>
      <c r="C780" s="6" t="s">
        <v>1556</v>
      </c>
      <c r="D780" s="7" t="s">
        <v>1553</v>
      </c>
      <c r="E780" s="7" t="s">
        <v>1553</v>
      </c>
      <c r="F780" s="7" t="s">
        <v>1554</v>
      </c>
      <c r="G780" t="str">
        <f t="shared" si="36"/>
        <v>SECTION C</v>
      </c>
      <c r="H780" t="str">
        <f t="shared" si="37"/>
        <v>Fabrication de machines et équipements n.c.a.</v>
      </c>
      <c r="I780" t="str">
        <f t="shared" si="38"/>
        <v>Fabrication d'autres machines d'usage spécifique</v>
      </c>
      <c r="L780" t="s">
        <v>173</v>
      </c>
      <c r="M780" t="s">
        <v>13302</v>
      </c>
      <c r="N780" t="s">
        <v>38063</v>
      </c>
      <c r="O780" s="76" t="s">
        <v>4366</v>
      </c>
      <c r="P780" s="82">
        <v>67</v>
      </c>
      <c r="Q780" s="82" t="s">
        <v>88311</v>
      </c>
      <c r="R780"/>
    </row>
    <row r="781" spans="1:18" x14ac:dyDescent="0.25">
      <c r="A781" s="14"/>
      <c r="B781" s="14">
        <v>780</v>
      </c>
      <c r="C781" s="14" t="s">
        <v>1557</v>
      </c>
      <c r="D781" s="15" t="s">
        <v>1558</v>
      </c>
      <c r="E781" s="15" t="s">
        <v>1559</v>
      </c>
      <c r="F781" s="15" t="s">
        <v>1560</v>
      </c>
      <c r="G781" t="str">
        <f t="shared" si="36"/>
        <v>SECTION C</v>
      </c>
      <c r="H781" t="str">
        <f t="shared" si="37"/>
        <v>Fabrication de machines et équipements n.c.a.</v>
      </c>
      <c r="I781" t="str">
        <f t="shared" si="38"/>
        <v>Fabrication d'autres machines d'usage spécifique</v>
      </c>
      <c r="L781" t="s">
        <v>173</v>
      </c>
      <c r="M781" t="s">
        <v>11225</v>
      </c>
      <c r="N781" t="s">
        <v>38064</v>
      </c>
      <c r="O781" s="76" t="s">
        <v>4366</v>
      </c>
      <c r="P781" s="82">
        <v>380</v>
      </c>
      <c r="Q781" s="82" t="s">
        <v>88312</v>
      </c>
      <c r="R781"/>
    </row>
    <row r="782" spans="1:18" ht="25.5" x14ac:dyDescent="0.25">
      <c r="A782" s="6" t="s">
        <v>1561</v>
      </c>
      <c r="B782" s="6">
        <v>781</v>
      </c>
      <c r="C782" s="6" t="s">
        <v>1562</v>
      </c>
      <c r="D782" s="7" t="s">
        <v>1558</v>
      </c>
      <c r="E782" s="7" t="s">
        <v>1559</v>
      </c>
      <c r="F782" s="7" t="s">
        <v>1560</v>
      </c>
      <c r="G782" t="str">
        <f t="shared" si="36"/>
        <v>SECTION C</v>
      </c>
      <c r="H782" t="str">
        <f t="shared" si="37"/>
        <v>Fabrication de machines et équipements n.c.a.</v>
      </c>
      <c r="I782" t="str">
        <f t="shared" si="38"/>
        <v>Fabrication d'autres machines d'usage spécifique</v>
      </c>
      <c r="L782" t="s">
        <v>173</v>
      </c>
      <c r="M782" t="s">
        <v>12565</v>
      </c>
      <c r="N782" t="s">
        <v>38065</v>
      </c>
      <c r="O782" s="76" t="s">
        <v>4366</v>
      </c>
      <c r="P782" s="82">
        <v>217</v>
      </c>
      <c r="Q782" s="82" t="s">
        <v>88457</v>
      </c>
      <c r="R782"/>
    </row>
    <row r="783" spans="1:18" ht="25.5" x14ac:dyDescent="0.25">
      <c r="A783" s="14"/>
      <c r="B783" s="14">
        <v>782</v>
      </c>
      <c r="C783" s="14" t="s">
        <v>1563</v>
      </c>
      <c r="D783" s="15" t="s">
        <v>1564</v>
      </c>
      <c r="E783" s="15" t="s">
        <v>1565</v>
      </c>
      <c r="F783" s="15" t="s">
        <v>1566</v>
      </c>
      <c r="G783" t="str">
        <f t="shared" si="36"/>
        <v>SECTION C</v>
      </c>
      <c r="H783" t="str">
        <f t="shared" si="37"/>
        <v>Fabrication de machines et équipements n.c.a.</v>
      </c>
      <c r="I783" t="str">
        <f t="shared" si="38"/>
        <v>Fabrication d'autres machines d'usage spécifique</v>
      </c>
      <c r="L783" t="s">
        <v>173</v>
      </c>
      <c r="M783" t="s">
        <v>6541</v>
      </c>
      <c r="N783" t="s">
        <v>38066</v>
      </c>
      <c r="O783" s="76" t="s">
        <v>4356</v>
      </c>
      <c r="P783" s="82">
        <v>365</v>
      </c>
      <c r="Q783" s="82" t="s">
        <v>88509</v>
      </c>
      <c r="R783"/>
    </row>
    <row r="784" spans="1:18" ht="25.5" x14ac:dyDescent="0.25">
      <c r="A784" s="6" t="s">
        <v>1567</v>
      </c>
      <c r="B784" s="6">
        <v>783</v>
      </c>
      <c r="C784" s="6" t="s">
        <v>1568</v>
      </c>
      <c r="D784" s="7" t="s">
        <v>1564</v>
      </c>
      <c r="E784" s="7" t="s">
        <v>1565</v>
      </c>
      <c r="F784" s="7" t="s">
        <v>1566</v>
      </c>
      <c r="G784" t="str">
        <f t="shared" si="36"/>
        <v>SECTION C</v>
      </c>
      <c r="H784" t="str">
        <f t="shared" si="37"/>
        <v>Fabrication de machines et équipements n.c.a.</v>
      </c>
      <c r="I784" t="str">
        <f t="shared" si="38"/>
        <v>Fabrication d'autres machines d'usage spécifique</v>
      </c>
      <c r="L784" t="s">
        <v>173</v>
      </c>
      <c r="M784" t="s">
        <v>23924</v>
      </c>
      <c r="N784" t="s">
        <v>38067</v>
      </c>
      <c r="O784" s="76" t="s">
        <v>4366</v>
      </c>
      <c r="P784" s="82">
        <v>148</v>
      </c>
      <c r="Q784" s="82" t="s">
        <v>88510</v>
      </c>
      <c r="R784"/>
    </row>
    <row r="785" spans="1:18" x14ac:dyDescent="0.25">
      <c r="A785" s="14"/>
      <c r="B785" s="14">
        <v>784</v>
      </c>
      <c r="C785" s="14" t="s">
        <v>1569</v>
      </c>
      <c r="D785" s="15" t="s">
        <v>1570</v>
      </c>
      <c r="E785" s="15" t="s">
        <v>1570</v>
      </c>
      <c r="F785" s="15" t="s">
        <v>1571</v>
      </c>
      <c r="G785" t="str">
        <f t="shared" si="36"/>
        <v>SECTION C</v>
      </c>
      <c r="H785" t="str">
        <f t="shared" si="37"/>
        <v>Fabrication de machines et équipements n.c.a.</v>
      </c>
      <c r="I785" t="str">
        <f t="shared" si="38"/>
        <v>Fabrication d'autres machines d'usage spécifique</v>
      </c>
      <c r="L785" t="s">
        <v>173</v>
      </c>
      <c r="M785" t="s">
        <v>6545</v>
      </c>
      <c r="N785" t="s">
        <v>38068</v>
      </c>
      <c r="O785" s="76" t="s">
        <v>4366</v>
      </c>
      <c r="P785" s="82">
        <v>207</v>
      </c>
      <c r="Q785" s="82" t="s">
        <v>88551</v>
      </c>
      <c r="R785"/>
    </row>
    <row r="786" spans="1:18" x14ac:dyDescent="0.25">
      <c r="A786" s="6" t="s">
        <v>1572</v>
      </c>
      <c r="B786" s="6">
        <v>785</v>
      </c>
      <c r="C786" s="6" t="s">
        <v>1573</v>
      </c>
      <c r="D786" s="28" t="s">
        <v>1574</v>
      </c>
      <c r="E786" s="28" t="s">
        <v>1574</v>
      </c>
      <c r="F786" s="28" t="s">
        <v>1574</v>
      </c>
      <c r="G786" t="str">
        <f t="shared" si="36"/>
        <v>SECTION C</v>
      </c>
      <c r="H786" t="str">
        <f t="shared" si="37"/>
        <v>Fabrication de machines et équipements n.c.a.</v>
      </c>
      <c r="I786" t="str">
        <f t="shared" si="38"/>
        <v>Fabrication d'autres machines d'usage spécifique</v>
      </c>
      <c r="L786" t="s">
        <v>173</v>
      </c>
      <c r="M786" t="s">
        <v>6546</v>
      </c>
      <c r="N786" t="s">
        <v>38069</v>
      </c>
      <c r="O786" s="76" t="s">
        <v>4366</v>
      </c>
      <c r="P786" s="82">
        <v>143</v>
      </c>
      <c r="Q786" s="82" t="s">
        <v>88552</v>
      </c>
      <c r="R786"/>
    </row>
    <row r="787" spans="1:18" x14ac:dyDescent="0.25">
      <c r="A787" s="6" t="s">
        <v>1575</v>
      </c>
      <c r="B787" s="6">
        <v>786</v>
      </c>
      <c r="C787" s="6" t="s">
        <v>1576</v>
      </c>
      <c r="D787" s="7" t="s">
        <v>1577</v>
      </c>
      <c r="E787" s="7" t="s">
        <v>1577</v>
      </c>
      <c r="F787" s="7" t="s">
        <v>1578</v>
      </c>
      <c r="G787" t="str">
        <f t="shared" si="36"/>
        <v>SECTION C</v>
      </c>
      <c r="H787" t="str">
        <f t="shared" si="37"/>
        <v>Fabrication de machines et équipements n.c.a.</v>
      </c>
      <c r="I787" t="str">
        <f t="shared" si="38"/>
        <v>Fabrication d'autres machines d'usage spécifique</v>
      </c>
      <c r="L787" t="s">
        <v>173</v>
      </c>
      <c r="M787" t="s">
        <v>6480</v>
      </c>
      <c r="N787" t="s">
        <v>38070</v>
      </c>
      <c r="O787" s="76" t="s">
        <v>4366</v>
      </c>
      <c r="P787" s="82">
        <v>149</v>
      </c>
      <c r="Q787" s="82" t="s">
        <v>88171</v>
      </c>
      <c r="R787"/>
    </row>
    <row r="788" spans="1:18" x14ac:dyDescent="0.25">
      <c r="A788" s="10"/>
      <c r="B788" s="10">
        <v>787</v>
      </c>
      <c r="C788" s="10"/>
      <c r="D788" s="11"/>
      <c r="E788" s="11"/>
      <c r="F788" s="11"/>
      <c r="G788" t="str">
        <f t="shared" si="36"/>
        <v>SECTION C</v>
      </c>
      <c r="H788" t="str">
        <f t="shared" si="37"/>
        <v>Fabrication de machines et équipements n.c.a.</v>
      </c>
      <c r="I788" t="str">
        <f t="shared" si="38"/>
        <v>Fabrication d'autres machines d'usage spécifique</v>
      </c>
      <c r="L788" t="s">
        <v>173</v>
      </c>
      <c r="M788" t="s">
        <v>32801</v>
      </c>
      <c r="N788" t="s">
        <v>38071</v>
      </c>
      <c r="O788" s="76" t="s">
        <v>4366</v>
      </c>
      <c r="P788" s="82">
        <v>196</v>
      </c>
      <c r="Q788" s="82" t="s">
        <v>88172</v>
      </c>
      <c r="R788"/>
    </row>
    <row r="789" spans="1:18" x14ac:dyDescent="0.25">
      <c r="A789" s="12"/>
      <c r="B789" s="12">
        <v>788</v>
      </c>
      <c r="C789" s="12" t="s">
        <v>1579</v>
      </c>
      <c r="D789" s="13" t="s">
        <v>1580</v>
      </c>
      <c r="E789" s="13" t="s">
        <v>1580</v>
      </c>
      <c r="F789" s="13" t="s">
        <v>1580</v>
      </c>
      <c r="G789" t="str">
        <f t="shared" si="36"/>
        <v>SECTION C</v>
      </c>
      <c r="H789" t="str">
        <f t="shared" si="37"/>
        <v>Industrie automobile</v>
      </c>
      <c r="I789" t="str">
        <f t="shared" si="38"/>
        <v>Fabrication d'autres machines d'usage spécifique</v>
      </c>
      <c r="L789" t="s">
        <v>173</v>
      </c>
      <c r="M789" t="s">
        <v>11154</v>
      </c>
      <c r="N789" t="s">
        <v>38072</v>
      </c>
      <c r="O789" s="76" t="s">
        <v>4366</v>
      </c>
      <c r="P789" s="82">
        <v>37</v>
      </c>
      <c r="Q789" s="82" t="s">
        <v>88173</v>
      </c>
      <c r="R789"/>
    </row>
    <row r="790" spans="1:18" x14ac:dyDescent="0.25">
      <c r="A790" s="10"/>
      <c r="B790" s="10">
        <v>789</v>
      </c>
      <c r="C790" s="10"/>
      <c r="D790" s="11"/>
      <c r="E790" s="11"/>
      <c r="F790" s="11"/>
      <c r="G790" t="str">
        <f t="shared" si="36"/>
        <v>SECTION C</v>
      </c>
      <c r="H790" t="str">
        <f t="shared" si="37"/>
        <v>Industrie automobile</v>
      </c>
      <c r="I790" t="str">
        <f t="shared" si="38"/>
        <v>Fabrication d'autres machines d'usage spécifique</v>
      </c>
      <c r="L790" t="s">
        <v>173</v>
      </c>
      <c r="M790" t="s">
        <v>32802</v>
      </c>
      <c r="N790" t="s">
        <v>38073</v>
      </c>
      <c r="O790" s="76" t="s">
        <v>4366</v>
      </c>
      <c r="P790" s="82">
        <v>269</v>
      </c>
      <c r="Q790" s="82" t="s">
        <v>88174</v>
      </c>
      <c r="R790"/>
    </row>
    <row r="791" spans="1:18" x14ac:dyDescent="0.25">
      <c r="A791" s="8"/>
      <c r="B791" s="8">
        <v>790</v>
      </c>
      <c r="C791" s="8" t="s">
        <v>1581</v>
      </c>
      <c r="D791" s="9" t="s">
        <v>1582</v>
      </c>
      <c r="E791" s="9" t="s">
        <v>1582</v>
      </c>
      <c r="F791" s="9" t="s">
        <v>1582</v>
      </c>
      <c r="G791" t="str">
        <f t="shared" si="36"/>
        <v>SECTION C</v>
      </c>
      <c r="H791" t="str">
        <f t="shared" si="37"/>
        <v>Industrie automobile</v>
      </c>
      <c r="I791" t="str">
        <f t="shared" si="38"/>
        <v>Construction de véhicules automobiles</v>
      </c>
      <c r="L791" t="s">
        <v>173</v>
      </c>
      <c r="M791" t="s">
        <v>11156</v>
      </c>
      <c r="N791" t="s">
        <v>38074</v>
      </c>
      <c r="O791" s="76" t="s">
        <v>4356</v>
      </c>
      <c r="P791" s="82">
        <v>187</v>
      </c>
      <c r="Q791" s="82" t="s">
        <v>88175</v>
      </c>
      <c r="R791"/>
    </row>
    <row r="792" spans="1:18" x14ac:dyDescent="0.25">
      <c r="A792" s="14"/>
      <c r="B792" s="14">
        <v>791</v>
      </c>
      <c r="C792" s="14" t="s">
        <v>1583</v>
      </c>
      <c r="D792" s="15" t="s">
        <v>1582</v>
      </c>
      <c r="E792" s="15" t="s">
        <v>1582</v>
      </c>
      <c r="F792" s="15" t="s">
        <v>1582</v>
      </c>
      <c r="G792" t="str">
        <f t="shared" si="36"/>
        <v>SECTION C</v>
      </c>
      <c r="H792" t="str">
        <f t="shared" si="37"/>
        <v>Industrie automobile</v>
      </c>
      <c r="I792" t="str">
        <f t="shared" si="38"/>
        <v>Construction de véhicules automobiles</v>
      </c>
      <c r="L792" t="s">
        <v>173</v>
      </c>
      <c r="M792" t="s">
        <v>32803</v>
      </c>
      <c r="N792" t="s">
        <v>38075</v>
      </c>
      <c r="O792" s="76" t="s">
        <v>4366</v>
      </c>
      <c r="P792" s="82">
        <v>541</v>
      </c>
      <c r="Q792" s="82" t="s">
        <v>88176</v>
      </c>
      <c r="R792"/>
    </row>
    <row r="793" spans="1:18" x14ac:dyDescent="0.25">
      <c r="A793" s="6" t="s">
        <v>1584</v>
      </c>
      <c r="B793" s="6">
        <v>792</v>
      </c>
      <c r="C793" s="6" t="s">
        <v>1585</v>
      </c>
      <c r="D793" s="7" t="s">
        <v>1582</v>
      </c>
      <c r="E793" s="7" t="s">
        <v>1582</v>
      </c>
      <c r="F793" s="7" t="s">
        <v>1582</v>
      </c>
      <c r="G793" t="str">
        <f t="shared" si="36"/>
        <v>SECTION C</v>
      </c>
      <c r="H793" t="str">
        <f t="shared" si="37"/>
        <v>Industrie automobile</v>
      </c>
      <c r="I793" t="str">
        <f t="shared" si="38"/>
        <v>Construction de véhicules automobiles</v>
      </c>
      <c r="L793" t="s">
        <v>173</v>
      </c>
      <c r="M793" t="s">
        <v>6481</v>
      </c>
      <c r="N793" t="s">
        <v>38076</v>
      </c>
      <c r="O793" s="76" t="s">
        <v>4356</v>
      </c>
      <c r="P793" s="82">
        <v>137</v>
      </c>
      <c r="Q793" s="82" t="s">
        <v>88177</v>
      </c>
      <c r="R793"/>
    </row>
    <row r="794" spans="1:18" x14ac:dyDescent="0.25">
      <c r="A794" s="10"/>
      <c r="B794" s="10">
        <v>793</v>
      </c>
      <c r="C794" s="10"/>
      <c r="D794" s="11"/>
      <c r="E794" s="11"/>
      <c r="F794" s="11"/>
      <c r="G794" t="str">
        <f t="shared" si="36"/>
        <v>SECTION C</v>
      </c>
      <c r="H794" t="str">
        <f t="shared" si="37"/>
        <v>Industrie automobile</v>
      </c>
      <c r="I794" t="str">
        <f t="shared" si="38"/>
        <v>Construction de véhicules automobiles</v>
      </c>
      <c r="L794" t="s">
        <v>173</v>
      </c>
      <c r="M794" t="s">
        <v>13252</v>
      </c>
      <c r="N794" t="s">
        <v>38077</v>
      </c>
      <c r="O794" s="76" t="s">
        <v>4366</v>
      </c>
      <c r="P794" s="82">
        <v>182</v>
      </c>
      <c r="Q794" s="82" t="s">
        <v>88178</v>
      </c>
      <c r="R794"/>
    </row>
    <row r="795" spans="1:18" x14ac:dyDescent="0.25">
      <c r="A795" s="8"/>
      <c r="B795" s="8">
        <v>794</v>
      </c>
      <c r="C795" s="8" t="s">
        <v>1586</v>
      </c>
      <c r="D795" s="9" t="s">
        <v>1587</v>
      </c>
      <c r="E795" s="9" t="s">
        <v>1587</v>
      </c>
      <c r="F795" s="9" t="s">
        <v>1587</v>
      </c>
      <c r="G795" t="str">
        <f t="shared" si="36"/>
        <v>SECTION C</v>
      </c>
      <c r="H795" t="str">
        <f t="shared" si="37"/>
        <v>Industrie automobile</v>
      </c>
      <c r="I795" t="str">
        <f t="shared" si="38"/>
        <v>Fabrication de carrosseries et remorques</v>
      </c>
      <c r="L795" t="s">
        <v>173</v>
      </c>
      <c r="M795" t="s">
        <v>13253</v>
      </c>
      <c r="N795" t="s">
        <v>38078</v>
      </c>
      <c r="O795" s="76" t="s">
        <v>4374</v>
      </c>
      <c r="P795" s="82">
        <v>24876</v>
      </c>
      <c r="Q795" s="82" t="s">
        <v>72645</v>
      </c>
      <c r="R795"/>
    </row>
    <row r="796" spans="1:18" x14ac:dyDescent="0.25">
      <c r="A796" s="14"/>
      <c r="B796" s="14">
        <v>795</v>
      </c>
      <c r="C796" s="14" t="s">
        <v>1588</v>
      </c>
      <c r="D796" s="15" t="s">
        <v>1587</v>
      </c>
      <c r="E796" s="15" t="s">
        <v>1587</v>
      </c>
      <c r="F796" s="15" t="s">
        <v>1587</v>
      </c>
      <c r="G796" t="str">
        <f t="shared" si="36"/>
        <v>SECTION C</v>
      </c>
      <c r="H796" t="str">
        <f t="shared" si="37"/>
        <v>Industrie automobile</v>
      </c>
      <c r="I796" t="str">
        <f t="shared" si="38"/>
        <v>Fabrication de carrosseries et remorques</v>
      </c>
      <c r="L796" t="s">
        <v>173</v>
      </c>
      <c r="M796" t="s">
        <v>11158</v>
      </c>
      <c r="N796" t="s">
        <v>38079</v>
      </c>
      <c r="O796" s="76" t="s">
        <v>4366</v>
      </c>
      <c r="P796" s="82">
        <v>268</v>
      </c>
      <c r="Q796" s="82" t="s">
        <v>88179</v>
      </c>
      <c r="R796"/>
    </row>
    <row r="797" spans="1:18" x14ac:dyDescent="0.25">
      <c r="A797" s="6" t="s">
        <v>1589</v>
      </c>
      <c r="B797" s="6">
        <v>796</v>
      </c>
      <c r="C797" s="6" t="s">
        <v>1590</v>
      </c>
      <c r="D797" s="7" t="s">
        <v>1587</v>
      </c>
      <c r="E797" s="7" t="s">
        <v>1587</v>
      </c>
      <c r="F797" s="7" t="s">
        <v>1587</v>
      </c>
      <c r="G797" t="str">
        <f t="shared" si="36"/>
        <v>SECTION C</v>
      </c>
      <c r="H797" t="str">
        <f t="shared" si="37"/>
        <v>Industrie automobile</v>
      </c>
      <c r="I797" t="str">
        <f t="shared" si="38"/>
        <v>Fabrication de carrosseries et remorques</v>
      </c>
      <c r="L797" t="s">
        <v>173</v>
      </c>
      <c r="M797" t="s">
        <v>23860</v>
      </c>
      <c r="N797" t="s">
        <v>38080</v>
      </c>
      <c r="O797" s="76" t="s">
        <v>4366</v>
      </c>
      <c r="P797" s="82">
        <v>244</v>
      </c>
      <c r="Q797" s="82" t="s">
        <v>88180</v>
      </c>
      <c r="R797"/>
    </row>
    <row r="798" spans="1:18" x14ac:dyDescent="0.25">
      <c r="A798" s="10"/>
      <c r="B798" s="10">
        <v>797</v>
      </c>
      <c r="C798" s="10"/>
      <c r="D798" s="11"/>
      <c r="E798" s="11"/>
      <c r="F798" s="11"/>
      <c r="G798" t="str">
        <f t="shared" si="36"/>
        <v>SECTION C</v>
      </c>
      <c r="H798" t="str">
        <f t="shared" si="37"/>
        <v>Industrie automobile</v>
      </c>
      <c r="I798" t="str">
        <f t="shared" si="38"/>
        <v>Fabrication de carrosseries et remorques</v>
      </c>
      <c r="L798" t="s">
        <v>173</v>
      </c>
      <c r="M798" t="s">
        <v>23861</v>
      </c>
      <c r="N798" t="s">
        <v>38081</v>
      </c>
      <c r="O798" s="76" t="s">
        <v>4366</v>
      </c>
      <c r="P798" s="82">
        <v>208</v>
      </c>
      <c r="Q798" s="82" t="s">
        <v>88181</v>
      </c>
      <c r="R798"/>
    </row>
    <row r="799" spans="1:18" x14ac:dyDescent="0.25">
      <c r="A799" s="8"/>
      <c r="B799" s="8">
        <v>798</v>
      </c>
      <c r="C799" s="8" t="s">
        <v>1591</v>
      </c>
      <c r="D799" s="9" t="s">
        <v>1592</v>
      </c>
      <c r="E799" s="9" t="s">
        <v>1592</v>
      </c>
      <c r="F799" s="9" t="s">
        <v>1592</v>
      </c>
      <c r="G799" t="str">
        <f t="shared" si="36"/>
        <v>SECTION C</v>
      </c>
      <c r="H799" t="str">
        <f t="shared" si="37"/>
        <v>Industrie automobile</v>
      </c>
      <c r="I799" t="str">
        <f t="shared" si="38"/>
        <v>Fabrication d'équipements automobiles</v>
      </c>
      <c r="L799" t="s">
        <v>173</v>
      </c>
      <c r="M799" t="s">
        <v>6482</v>
      </c>
      <c r="N799" t="s">
        <v>38082</v>
      </c>
      <c r="O799" s="76" t="s">
        <v>4366</v>
      </c>
      <c r="P799" s="82">
        <v>99</v>
      </c>
      <c r="Q799" s="82" t="s">
        <v>88182</v>
      </c>
      <c r="R799"/>
    </row>
    <row r="800" spans="1:18" ht="25.5" x14ac:dyDescent="0.25">
      <c r="A800" s="14"/>
      <c r="B800" s="14">
        <v>799</v>
      </c>
      <c r="C800" s="14" t="s">
        <v>1593</v>
      </c>
      <c r="D800" s="15" t="s">
        <v>1594</v>
      </c>
      <c r="E800" s="15" t="s">
        <v>1595</v>
      </c>
      <c r="F800" s="15" t="s">
        <v>1596</v>
      </c>
      <c r="G800" t="str">
        <f t="shared" si="36"/>
        <v>SECTION C</v>
      </c>
      <c r="H800" t="str">
        <f t="shared" si="37"/>
        <v>Industrie automobile</v>
      </c>
      <c r="I800" t="str">
        <f t="shared" si="38"/>
        <v>Fabrication d'équipements automobiles</v>
      </c>
      <c r="L800" t="s">
        <v>173</v>
      </c>
      <c r="M800" t="s">
        <v>13255</v>
      </c>
      <c r="N800" t="s">
        <v>38083</v>
      </c>
      <c r="O800" s="76" t="s">
        <v>4356</v>
      </c>
      <c r="P800" s="82">
        <v>250</v>
      </c>
      <c r="Q800" s="82" t="s">
        <v>88183</v>
      </c>
      <c r="R800"/>
    </row>
    <row r="801" spans="1:18" ht="25.5" x14ac:dyDescent="0.25">
      <c r="A801" s="6" t="s">
        <v>1597</v>
      </c>
      <c r="B801" s="6">
        <v>800</v>
      </c>
      <c r="C801" s="6" t="s">
        <v>1598</v>
      </c>
      <c r="D801" s="7" t="s">
        <v>1594</v>
      </c>
      <c r="E801" s="7" t="s">
        <v>1595</v>
      </c>
      <c r="F801" s="7" t="s">
        <v>1596</v>
      </c>
      <c r="G801" t="str">
        <f t="shared" si="36"/>
        <v>SECTION C</v>
      </c>
      <c r="H801" t="str">
        <f t="shared" si="37"/>
        <v>Industrie automobile</v>
      </c>
      <c r="I801" t="str">
        <f t="shared" si="38"/>
        <v>Fabrication d'équipements automobiles</v>
      </c>
      <c r="L801" t="s">
        <v>173</v>
      </c>
      <c r="M801" t="s">
        <v>11160</v>
      </c>
      <c r="N801" t="s">
        <v>38084</v>
      </c>
      <c r="O801" s="76" t="s">
        <v>4366</v>
      </c>
      <c r="P801" s="82">
        <v>202</v>
      </c>
      <c r="Q801" s="82" t="s">
        <v>88184</v>
      </c>
      <c r="R801"/>
    </row>
    <row r="802" spans="1:18" x14ac:dyDescent="0.25">
      <c r="A802" s="14"/>
      <c r="B802" s="14">
        <v>801</v>
      </c>
      <c r="C802" s="14" t="s">
        <v>1599</v>
      </c>
      <c r="D802" s="15" t="s">
        <v>1600</v>
      </c>
      <c r="E802" s="15" t="s">
        <v>1600</v>
      </c>
      <c r="F802" s="15" t="s">
        <v>1601</v>
      </c>
      <c r="G802" t="str">
        <f t="shared" si="36"/>
        <v>SECTION C</v>
      </c>
      <c r="H802" t="str">
        <f t="shared" si="37"/>
        <v>Industrie automobile</v>
      </c>
      <c r="I802" t="str">
        <f t="shared" si="38"/>
        <v>Fabrication d'équipements automobiles</v>
      </c>
      <c r="L802" t="s">
        <v>173</v>
      </c>
      <c r="M802" t="s">
        <v>32804</v>
      </c>
      <c r="N802" t="s">
        <v>38085</v>
      </c>
      <c r="O802" s="76" t="s">
        <v>4356</v>
      </c>
      <c r="P802" s="82">
        <v>159</v>
      </c>
      <c r="Q802" s="82" t="s">
        <v>88185</v>
      </c>
      <c r="R802"/>
    </row>
    <row r="803" spans="1:18" x14ac:dyDescent="0.25">
      <c r="A803" s="6" t="s">
        <v>1602</v>
      </c>
      <c r="B803" s="6">
        <v>802</v>
      </c>
      <c r="C803" s="6" t="s">
        <v>1603</v>
      </c>
      <c r="D803" s="7" t="s">
        <v>1600</v>
      </c>
      <c r="E803" s="7" t="s">
        <v>1600</v>
      </c>
      <c r="F803" s="7" t="s">
        <v>1601</v>
      </c>
      <c r="G803" t="str">
        <f t="shared" si="36"/>
        <v>SECTION C</v>
      </c>
      <c r="H803" t="str">
        <f t="shared" si="37"/>
        <v>Industrie automobile</v>
      </c>
      <c r="I803" t="str">
        <f t="shared" si="38"/>
        <v>Fabrication d'équipements automobiles</v>
      </c>
      <c r="L803" t="s">
        <v>173</v>
      </c>
      <c r="M803" t="s">
        <v>11068</v>
      </c>
      <c r="N803" t="s">
        <v>38086</v>
      </c>
      <c r="O803" s="76" t="s">
        <v>4356</v>
      </c>
      <c r="P803" s="82">
        <v>192</v>
      </c>
      <c r="Q803" s="82" t="s">
        <v>87929</v>
      </c>
      <c r="R803"/>
    </row>
    <row r="804" spans="1:18" x14ac:dyDescent="0.25">
      <c r="A804" s="10"/>
      <c r="B804" s="10">
        <v>803</v>
      </c>
      <c r="C804" s="10"/>
      <c r="D804" s="11"/>
      <c r="E804" s="11"/>
      <c r="F804" s="11"/>
      <c r="G804" t="str">
        <f t="shared" si="36"/>
        <v>SECTION C</v>
      </c>
      <c r="H804" t="str">
        <f t="shared" si="37"/>
        <v>Industrie automobile</v>
      </c>
      <c r="I804" t="str">
        <f t="shared" si="38"/>
        <v>Fabrication d'équipements automobiles</v>
      </c>
      <c r="L804" t="s">
        <v>173</v>
      </c>
      <c r="M804" t="s">
        <v>13175</v>
      </c>
      <c r="N804" t="s">
        <v>38087</v>
      </c>
      <c r="O804" s="76" t="s">
        <v>4356</v>
      </c>
      <c r="P804" s="82">
        <v>316</v>
      </c>
      <c r="Q804" s="82" t="s">
        <v>87947</v>
      </c>
      <c r="R804"/>
    </row>
    <row r="805" spans="1:18" x14ac:dyDescent="0.25">
      <c r="A805" s="12"/>
      <c r="B805" s="12">
        <v>804</v>
      </c>
      <c r="C805" s="12" t="s">
        <v>1604</v>
      </c>
      <c r="D805" s="13" t="s">
        <v>1605</v>
      </c>
      <c r="E805" s="13" t="s">
        <v>1605</v>
      </c>
      <c r="F805" s="13" t="s">
        <v>1606</v>
      </c>
      <c r="G805" t="str">
        <f t="shared" si="36"/>
        <v>SECTION C</v>
      </c>
      <c r="H805" t="str">
        <f t="shared" si="37"/>
        <v>Fabrication d'autres matériels de transport</v>
      </c>
      <c r="I805" t="str">
        <f t="shared" si="38"/>
        <v>Fabrication d'équipements automobiles</v>
      </c>
      <c r="L805" t="s">
        <v>173</v>
      </c>
      <c r="M805" t="s">
        <v>11144</v>
      </c>
      <c r="N805" t="s">
        <v>38088</v>
      </c>
      <c r="O805" s="76" t="s">
        <v>4366</v>
      </c>
      <c r="P805" s="82">
        <v>230</v>
      </c>
      <c r="Q805" s="82" t="s">
        <v>88151</v>
      </c>
      <c r="R805"/>
    </row>
    <row r="806" spans="1:18" x14ac:dyDescent="0.25">
      <c r="A806" s="10"/>
      <c r="B806" s="10">
        <v>805</v>
      </c>
      <c r="C806" s="10"/>
      <c r="D806" s="11"/>
      <c r="E806" s="11"/>
      <c r="F806" s="11"/>
      <c r="G806" t="str">
        <f t="shared" si="36"/>
        <v>SECTION C</v>
      </c>
      <c r="H806" t="str">
        <f t="shared" si="37"/>
        <v>Fabrication d'autres matériels de transport</v>
      </c>
      <c r="I806" t="str">
        <f t="shared" si="38"/>
        <v>Fabrication d'équipements automobiles</v>
      </c>
      <c r="L806" t="s">
        <v>173</v>
      </c>
      <c r="M806" t="s">
        <v>23886</v>
      </c>
      <c r="N806" t="s">
        <v>38089</v>
      </c>
      <c r="O806" s="76" t="s">
        <v>4356</v>
      </c>
      <c r="P806" s="82">
        <v>2602</v>
      </c>
      <c r="Q806" s="82" t="s">
        <v>88321</v>
      </c>
      <c r="R806"/>
    </row>
    <row r="807" spans="1:18" x14ac:dyDescent="0.25">
      <c r="A807" s="8"/>
      <c r="B807" s="8">
        <v>806</v>
      </c>
      <c r="C807" s="8" t="s">
        <v>1607</v>
      </c>
      <c r="D807" s="9" t="s">
        <v>1608</v>
      </c>
      <c r="E807" s="9" t="s">
        <v>1608</v>
      </c>
      <c r="F807" s="9" t="s">
        <v>1608</v>
      </c>
      <c r="G807" t="str">
        <f t="shared" si="36"/>
        <v>SECTION C</v>
      </c>
      <c r="H807" t="str">
        <f t="shared" si="37"/>
        <v>Fabrication d'autres matériels de transport</v>
      </c>
      <c r="I807" t="str">
        <f t="shared" si="38"/>
        <v>Construction navale</v>
      </c>
      <c r="L807" t="s">
        <v>173</v>
      </c>
      <c r="M807" t="s">
        <v>32839</v>
      </c>
      <c r="N807" t="s">
        <v>38090</v>
      </c>
      <c r="O807" s="76" t="s">
        <v>4366</v>
      </c>
      <c r="P807" s="82">
        <v>71</v>
      </c>
      <c r="Q807" s="82" t="s">
        <v>88367</v>
      </c>
      <c r="R807"/>
    </row>
    <row r="808" spans="1:18" x14ac:dyDescent="0.25">
      <c r="A808" s="14"/>
      <c r="B808" s="14">
        <v>807</v>
      </c>
      <c r="C808" s="14" t="s">
        <v>1609</v>
      </c>
      <c r="D808" s="15" t="s">
        <v>1610</v>
      </c>
      <c r="E808" s="15" t="s">
        <v>1610</v>
      </c>
      <c r="F808" s="15" t="s">
        <v>1611</v>
      </c>
      <c r="G808" t="str">
        <f t="shared" si="36"/>
        <v>SECTION C</v>
      </c>
      <c r="H808" t="str">
        <f t="shared" si="37"/>
        <v>Fabrication d'autres matériels de transport</v>
      </c>
      <c r="I808" t="str">
        <f t="shared" si="38"/>
        <v>Construction navale</v>
      </c>
      <c r="L808" t="s">
        <v>173</v>
      </c>
      <c r="M808" t="s">
        <v>23917</v>
      </c>
      <c r="N808" t="s">
        <v>38091</v>
      </c>
      <c r="O808" s="76" t="s">
        <v>4366</v>
      </c>
      <c r="P808" s="82">
        <v>168</v>
      </c>
      <c r="Q808" s="82" t="s">
        <v>88482</v>
      </c>
      <c r="R808"/>
    </row>
    <row r="809" spans="1:18" x14ac:dyDescent="0.25">
      <c r="A809" s="6" t="s">
        <v>1612</v>
      </c>
      <c r="B809" s="6">
        <v>808</v>
      </c>
      <c r="C809" s="6" t="s">
        <v>1613</v>
      </c>
      <c r="D809" s="7" t="s">
        <v>1610</v>
      </c>
      <c r="E809" s="7" t="s">
        <v>1610</v>
      </c>
      <c r="F809" s="7" t="s">
        <v>1611</v>
      </c>
      <c r="G809" t="str">
        <f t="shared" si="36"/>
        <v>SECTION C</v>
      </c>
      <c r="H809" t="str">
        <f t="shared" si="37"/>
        <v>Fabrication d'autres matériels de transport</v>
      </c>
      <c r="I809" t="str">
        <f t="shared" si="38"/>
        <v>Construction navale</v>
      </c>
      <c r="L809" t="s">
        <v>173</v>
      </c>
      <c r="M809" t="s">
        <v>11301</v>
      </c>
      <c r="N809" t="s">
        <v>38092</v>
      </c>
      <c r="O809" s="76" t="s">
        <v>4366</v>
      </c>
      <c r="P809" s="82">
        <v>168</v>
      </c>
      <c r="Q809" s="82" t="s">
        <v>88493</v>
      </c>
      <c r="R809"/>
    </row>
    <row r="810" spans="1:18" x14ac:dyDescent="0.25">
      <c r="A810" s="14"/>
      <c r="B810" s="14">
        <v>809</v>
      </c>
      <c r="C810" s="14" t="s">
        <v>1614</v>
      </c>
      <c r="D810" s="15" t="s">
        <v>1615</v>
      </c>
      <c r="E810" s="15" t="s">
        <v>1615</v>
      </c>
      <c r="F810" s="15" t="s">
        <v>1615</v>
      </c>
      <c r="G810" t="str">
        <f t="shared" si="36"/>
        <v>SECTION C</v>
      </c>
      <c r="H810" t="str">
        <f t="shared" si="37"/>
        <v>Fabrication d'autres matériels de transport</v>
      </c>
      <c r="I810" t="str">
        <f t="shared" si="38"/>
        <v>Construction navale</v>
      </c>
      <c r="L810" t="s">
        <v>173</v>
      </c>
      <c r="M810" t="s">
        <v>11309</v>
      </c>
      <c r="N810" t="s">
        <v>38093</v>
      </c>
      <c r="O810" s="76" t="s">
        <v>4366</v>
      </c>
      <c r="P810" s="82">
        <v>219</v>
      </c>
      <c r="Q810" s="82" t="s">
        <v>88531</v>
      </c>
      <c r="R810"/>
    </row>
    <row r="811" spans="1:18" x14ac:dyDescent="0.25">
      <c r="A811" s="6" t="s">
        <v>1616</v>
      </c>
      <c r="B811" s="6">
        <v>810</v>
      </c>
      <c r="C811" s="6" t="s">
        <v>1617</v>
      </c>
      <c r="D811" s="7" t="s">
        <v>1615</v>
      </c>
      <c r="E811" s="7" t="s">
        <v>1615</v>
      </c>
      <c r="F811" s="7" t="s">
        <v>1615</v>
      </c>
      <c r="G811" t="str">
        <f t="shared" si="36"/>
        <v>SECTION C</v>
      </c>
      <c r="H811" t="str">
        <f t="shared" si="37"/>
        <v>Fabrication d'autres matériels de transport</v>
      </c>
      <c r="I811" t="str">
        <f t="shared" si="38"/>
        <v>Construction navale</v>
      </c>
      <c r="L811" t="s">
        <v>173</v>
      </c>
      <c r="M811" t="s">
        <v>11140</v>
      </c>
      <c r="N811" t="s">
        <v>38094</v>
      </c>
      <c r="O811" s="76" t="s">
        <v>4356</v>
      </c>
      <c r="P811" s="82">
        <v>877</v>
      </c>
      <c r="Q811" s="82" t="s">
        <v>88146</v>
      </c>
      <c r="R811"/>
    </row>
    <row r="812" spans="1:18" x14ac:dyDescent="0.25">
      <c r="A812" s="10"/>
      <c r="B812" s="10">
        <v>811</v>
      </c>
      <c r="C812" s="10"/>
      <c r="D812" s="11"/>
      <c r="E812" s="11"/>
      <c r="F812" s="11"/>
      <c r="G812" t="str">
        <f t="shared" si="36"/>
        <v>SECTION C</v>
      </c>
      <c r="H812" t="str">
        <f t="shared" si="37"/>
        <v>Fabrication d'autres matériels de transport</v>
      </c>
      <c r="I812" t="str">
        <f t="shared" si="38"/>
        <v>Construction navale</v>
      </c>
      <c r="L812" t="s">
        <v>173</v>
      </c>
      <c r="M812" t="s">
        <v>11162</v>
      </c>
      <c r="N812" t="s">
        <v>38095</v>
      </c>
      <c r="O812" s="76" t="s">
        <v>4356</v>
      </c>
      <c r="P812" s="82">
        <v>430</v>
      </c>
      <c r="Q812" s="82" t="s">
        <v>88186</v>
      </c>
      <c r="R812"/>
    </row>
    <row r="813" spans="1:18" ht="25.5" x14ac:dyDescent="0.25">
      <c r="A813" s="8"/>
      <c r="B813" s="8">
        <v>812</v>
      </c>
      <c r="C813" s="8" t="s">
        <v>1618</v>
      </c>
      <c r="D813" s="9" t="s">
        <v>1619</v>
      </c>
      <c r="E813" s="9" t="s">
        <v>1620</v>
      </c>
      <c r="F813" s="9" t="s">
        <v>1621</v>
      </c>
      <c r="G813" t="str">
        <f t="shared" si="36"/>
        <v>SECTION C</v>
      </c>
      <c r="H813" t="str">
        <f t="shared" si="37"/>
        <v>Fabrication d'autres matériels de transport</v>
      </c>
      <c r="I813" t="str">
        <f t="shared" si="38"/>
        <v>Construction de locomotives et d'autre matériel ferroviaire roulant</v>
      </c>
      <c r="L813" t="s">
        <v>173</v>
      </c>
      <c r="M813" t="s">
        <v>13257</v>
      </c>
      <c r="N813" t="s">
        <v>38096</v>
      </c>
      <c r="O813" s="76" t="s">
        <v>4356</v>
      </c>
      <c r="P813" s="82">
        <v>100</v>
      </c>
      <c r="Q813" s="82" t="s">
        <v>88187</v>
      </c>
      <c r="R813"/>
    </row>
    <row r="814" spans="1:18" x14ac:dyDescent="0.25">
      <c r="A814" s="14"/>
      <c r="B814" s="14">
        <v>813</v>
      </c>
      <c r="C814" s="14" t="s">
        <v>1622</v>
      </c>
      <c r="D814" s="15" t="s">
        <v>1623</v>
      </c>
      <c r="E814" s="15" t="s">
        <v>1624</v>
      </c>
      <c r="F814" s="15" t="s">
        <v>1621</v>
      </c>
      <c r="G814" t="str">
        <f t="shared" si="36"/>
        <v>SECTION C</v>
      </c>
      <c r="H814" t="str">
        <f t="shared" si="37"/>
        <v>Fabrication d'autres matériels de transport</v>
      </c>
      <c r="I814" t="str">
        <f t="shared" si="38"/>
        <v>Construction de locomotives et d'autre matériel ferroviaire roulant</v>
      </c>
      <c r="L814" t="s">
        <v>173</v>
      </c>
      <c r="M814" t="s">
        <v>13259</v>
      </c>
      <c r="N814" t="s">
        <v>38097</v>
      </c>
      <c r="O814" s="76" t="s">
        <v>4366</v>
      </c>
      <c r="P814" s="82">
        <v>213</v>
      </c>
      <c r="Q814" s="82" t="s">
        <v>88188</v>
      </c>
      <c r="R814"/>
    </row>
    <row r="815" spans="1:18" x14ac:dyDescent="0.25">
      <c r="A815" s="6" t="s">
        <v>1625</v>
      </c>
      <c r="B815" s="6">
        <v>814</v>
      </c>
      <c r="C815" s="6" t="s">
        <v>1626</v>
      </c>
      <c r="D815" s="7" t="s">
        <v>1623</v>
      </c>
      <c r="E815" s="7" t="s">
        <v>1624</v>
      </c>
      <c r="F815" s="7" t="s">
        <v>1621</v>
      </c>
      <c r="G815" t="str">
        <f t="shared" si="36"/>
        <v>SECTION C</v>
      </c>
      <c r="H815" t="str">
        <f t="shared" si="37"/>
        <v>Fabrication d'autres matériels de transport</v>
      </c>
      <c r="I815" t="str">
        <f t="shared" si="38"/>
        <v>Construction de locomotives et d'autre matériel ferroviaire roulant</v>
      </c>
      <c r="L815" t="s">
        <v>173</v>
      </c>
      <c r="M815" t="s">
        <v>6404</v>
      </c>
      <c r="N815" t="s">
        <v>38098</v>
      </c>
      <c r="O815" s="76" t="s">
        <v>4366</v>
      </c>
      <c r="P815" s="82">
        <v>57</v>
      </c>
      <c r="Q815" s="82" t="s">
        <v>87827</v>
      </c>
      <c r="R815"/>
    </row>
    <row r="816" spans="1:18" x14ac:dyDescent="0.25">
      <c r="A816" s="10"/>
      <c r="B816" s="10">
        <v>815</v>
      </c>
      <c r="C816" s="10"/>
      <c r="D816" s="11"/>
      <c r="E816" s="11"/>
      <c r="F816" s="11"/>
      <c r="G816" t="str">
        <f t="shared" si="36"/>
        <v>SECTION C</v>
      </c>
      <c r="H816" t="str">
        <f t="shared" si="37"/>
        <v>Fabrication d'autres matériels de transport</v>
      </c>
      <c r="I816" t="str">
        <f t="shared" si="38"/>
        <v>Construction de locomotives et d'autre matériel ferroviaire roulant</v>
      </c>
      <c r="L816" t="s">
        <v>173</v>
      </c>
      <c r="M816" t="s">
        <v>6484</v>
      </c>
      <c r="N816" t="s">
        <v>38099</v>
      </c>
      <c r="O816" s="76" t="s">
        <v>4366</v>
      </c>
      <c r="P816" s="82">
        <v>1180</v>
      </c>
      <c r="Q816" s="82" t="s">
        <v>88206</v>
      </c>
      <c r="R816"/>
    </row>
    <row r="817" spans="1:18" x14ac:dyDescent="0.25">
      <c r="A817" s="8"/>
      <c r="B817" s="8">
        <v>816</v>
      </c>
      <c r="C817" s="8" t="s">
        <v>1627</v>
      </c>
      <c r="D817" s="9" t="s">
        <v>1628</v>
      </c>
      <c r="E817" s="9" t="s">
        <v>1629</v>
      </c>
      <c r="F817" s="9" t="s">
        <v>1629</v>
      </c>
      <c r="G817" t="str">
        <f t="shared" si="36"/>
        <v>SECTION C</v>
      </c>
      <c r="H817" t="str">
        <f t="shared" si="37"/>
        <v>Fabrication d'autres matériels de transport</v>
      </c>
      <c r="I817" t="str">
        <f t="shared" si="38"/>
        <v xml:space="preserve">Construction aéronautique et spatiale </v>
      </c>
      <c r="L817" t="s">
        <v>173</v>
      </c>
      <c r="M817" t="s">
        <v>13261</v>
      </c>
      <c r="N817" t="s">
        <v>38100</v>
      </c>
      <c r="O817" s="76" t="s">
        <v>4366</v>
      </c>
      <c r="P817" s="82">
        <v>270</v>
      </c>
      <c r="Q817" s="82" t="s">
        <v>88189</v>
      </c>
      <c r="R817"/>
    </row>
    <row r="818" spans="1:18" x14ac:dyDescent="0.25">
      <c r="A818" s="14"/>
      <c r="B818" s="14">
        <v>817</v>
      </c>
      <c r="C818" s="14" t="s">
        <v>1630</v>
      </c>
      <c r="D818" s="15" t="s">
        <v>1628</v>
      </c>
      <c r="E818" s="15" t="s">
        <v>1629</v>
      </c>
      <c r="F818" s="15" t="s">
        <v>1629</v>
      </c>
      <c r="G818" t="str">
        <f t="shared" si="36"/>
        <v>SECTION C</v>
      </c>
      <c r="H818" t="str">
        <f t="shared" si="37"/>
        <v>Fabrication d'autres matériels de transport</v>
      </c>
      <c r="I818" t="str">
        <f t="shared" si="38"/>
        <v xml:space="preserve">Construction aéronautique et spatiale </v>
      </c>
      <c r="L818" t="s">
        <v>173</v>
      </c>
      <c r="M818" t="s">
        <v>13263</v>
      </c>
      <c r="N818" t="s">
        <v>38101</v>
      </c>
      <c r="O818" s="76" t="s">
        <v>4356</v>
      </c>
      <c r="P818" s="82">
        <v>832</v>
      </c>
      <c r="Q818" s="82" t="s">
        <v>88190</v>
      </c>
      <c r="R818"/>
    </row>
    <row r="819" spans="1:18" x14ac:dyDescent="0.25">
      <c r="A819" s="6" t="s">
        <v>1631</v>
      </c>
      <c r="B819" s="6">
        <v>818</v>
      </c>
      <c r="C819" s="6" t="s">
        <v>1632</v>
      </c>
      <c r="D819" s="7" t="s">
        <v>1628</v>
      </c>
      <c r="E819" s="7" t="s">
        <v>1629</v>
      </c>
      <c r="F819" s="7" t="s">
        <v>1629</v>
      </c>
      <c r="G819" t="str">
        <f t="shared" si="36"/>
        <v>SECTION C</v>
      </c>
      <c r="H819" t="str">
        <f t="shared" si="37"/>
        <v>Fabrication d'autres matériels de transport</v>
      </c>
      <c r="I819" t="str">
        <f t="shared" si="38"/>
        <v xml:space="preserve">Construction aéronautique et spatiale </v>
      </c>
      <c r="L819" t="s">
        <v>173</v>
      </c>
      <c r="M819" t="s">
        <v>23862</v>
      </c>
      <c r="N819" t="s">
        <v>38102</v>
      </c>
      <c r="O819" s="76" t="s">
        <v>4366</v>
      </c>
      <c r="P819" s="82">
        <v>102</v>
      </c>
      <c r="Q819" s="82" t="s">
        <v>88191</v>
      </c>
      <c r="R819"/>
    </row>
    <row r="820" spans="1:18" x14ac:dyDescent="0.25">
      <c r="A820" s="10"/>
      <c r="B820" s="10">
        <v>819</v>
      </c>
      <c r="C820" s="10"/>
      <c r="D820" s="11"/>
      <c r="E820" s="11"/>
      <c r="F820" s="11"/>
      <c r="G820" t="str">
        <f t="shared" si="36"/>
        <v>SECTION C</v>
      </c>
      <c r="H820" t="str">
        <f t="shared" si="37"/>
        <v>Fabrication d'autres matériels de transport</v>
      </c>
      <c r="I820" t="str">
        <f t="shared" si="38"/>
        <v xml:space="preserve">Construction aéronautique et spatiale </v>
      </c>
      <c r="L820" t="s">
        <v>173</v>
      </c>
      <c r="M820" t="s">
        <v>11164</v>
      </c>
      <c r="N820" t="s">
        <v>38103</v>
      </c>
      <c r="O820" s="76" t="s">
        <v>4356</v>
      </c>
      <c r="P820" s="82">
        <v>810</v>
      </c>
      <c r="Q820" s="82" t="s">
        <v>88192</v>
      </c>
      <c r="R820"/>
    </row>
    <row r="821" spans="1:18" x14ac:dyDescent="0.25">
      <c r="A821" s="8"/>
      <c r="B821" s="8">
        <v>820</v>
      </c>
      <c r="C821" s="8" t="s">
        <v>1633</v>
      </c>
      <c r="D821" s="9" t="s">
        <v>1634</v>
      </c>
      <c r="E821" s="9" t="s">
        <v>1634</v>
      </c>
      <c r="F821" s="9" t="s">
        <v>1635</v>
      </c>
      <c r="G821" t="str">
        <f t="shared" si="36"/>
        <v>SECTION C</v>
      </c>
      <c r="H821" t="str">
        <f t="shared" si="37"/>
        <v>Fabrication d'autres matériels de transport</v>
      </c>
      <c r="I821" t="str">
        <f t="shared" si="38"/>
        <v>Construction de véhicules militaires de combat</v>
      </c>
      <c r="L821" t="s">
        <v>173</v>
      </c>
      <c r="M821" t="s">
        <v>11166</v>
      </c>
      <c r="N821" t="s">
        <v>38104</v>
      </c>
      <c r="O821" s="76" t="s">
        <v>4356</v>
      </c>
      <c r="P821" s="82">
        <v>420</v>
      </c>
      <c r="Q821" s="82" t="s">
        <v>88193</v>
      </c>
      <c r="R821"/>
    </row>
    <row r="822" spans="1:18" x14ac:dyDescent="0.25">
      <c r="A822" s="14"/>
      <c r="B822" s="14">
        <v>821</v>
      </c>
      <c r="C822" s="14" t="s">
        <v>1636</v>
      </c>
      <c r="D822" s="15" t="s">
        <v>1637</v>
      </c>
      <c r="E822" s="15" t="s">
        <v>1634</v>
      </c>
      <c r="F822" s="15" t="s">
        <v>1635</v>
      </c>
      <c r="G822" t="str">
        <f t="shared" si="36"/>
        <v>SECTION C</v>
      </c>
      <c r="H822" t="str">
        <f t="shared" si="37"/>
        <v>Fabrication d'autres matériels de transport</v>
      </c>
      <c r="I822" t="str">
        <f t="shared" si="38"/>
        <v>Construction de véhicules militaires de combat</v>
      </c>
      <c r="L822" t="s">
        <v>173</v>
      </c>
      <c r="M822" t="s">
        <v>32805</v>
      </c>
      <c r="N822" t="s">
        <v>38105</v>
      </c>
      <c r="O822" s="76" t="s">
        <v>4366</v>
      </c>
      <c r="P822" s="82">
        <v>106</v>
      </c>
      <c r="Q822" s="82" t="s">
        <v>88194</v>
      </c>
      <c r="R822"/>
    </row>
    <row r="823" spans="1:18" x14ac:dyDescent="0.25">
      <c r="A823" s="6" t="s">
        <v>1638</v>
      </c>
      <c r="B823" s="6">
        <v>822</v>
      </c>
      <c r="C823" s="6" t="s">
        <v>1639</v>
      </c>
      <c r="D823" s="7" t="s">
        <v>1637</v>
      </c>
      <c r="E823" s="7" t="s">
        <v>1634</v>
      </c>
      <c r="F823" s="7" t="s">
        <v>1635</v>
      </c>
      <c r="G823" t="str">
        <f t="shared" si="36"/>
        <v>SECTION C</v>
      </c>
      <c r="H823" t="str">
        <f t="shared" si="37"/>
        <v>Fabrication d'autres matériels de transport</v>
      </c>
      <c r="I823" t="str">
        <f t="shared" si="38"/>
        <v>Construction de véhicules militaires de combat</v>
      </c>
      <c r="L823" t="s">
        <v>173</v>
      </c>
      <c r="M823" t="s">
        <v>32806</v>
      </c>
      <c r="N823" t="s">
        <v>38106</v>
      </c>
      <c r="O823" s="76" t="s">
        <v>4366</v>
      </c>
      <c r="P823" s="82">
        <v>173</v>
      </c>
      <c r="Q823" s="82" t="s">
        <v>88195</v>
      </c>
      <c r="R823"/>
    </row>
    <row r="824" spans="1:18" x14ac:dyDescent="0.25">
      <c r="A824" s="10"/>
      <c r="B824" s="10">
        <v>823</v>
      </c>
      <c r="C824" s="10"/>
      <c r="D824" s="11"/>
      <c r="E824" s="11"/>
      <c r="F824" s="11"/>
      <c r="G824" t="str">
        <f t="shared" si="36"/>
        <v>SECTION C</v>
      </c>
      <c r="H824" t="str">
        <f t="shared" si="37"/>
        <v>Fabrication d'autres matériels de transport</v>
      </c>
      <c r="I824" t="str">
        <f t="shared" si="38"/>
        <v>Construction de véhicules militaires de combat</v>
      </c>
      <c r="L824" t="s">
        <v>173</v>
      </c>
      <c r="M824" t="s">
        <v>32807</v>
      </c>
      <c r="N824" t="s">
        <v>38107</v>
      </c>
      <c r="O824" s="76" t="s">
        <v>4356</v>
      </c>
      <c r="P824" s="82">
        <v>545</v>
      </c>
      <c r="Q824" s="82" t="s">
        <v>88196</v>
      </c>
      <c r="R824"/>
    </row>
    <row r="825" spans="1:18" x14ac:dyDescent="0.25">
      <c r="A825" s="8"/>
      <c r="B825" s="8">
        <v>824</v>
      </c>
      <c r="C825" s="8" t="s">
        <v>1640</v>
      </c>
      <c r="D825" s="9" t="s">
        <v>1641</v>
      </c>
      <c r="E825" s="9" t="s">
        <v>1641</v>
      </c>
      <c r="F825" s="9" t="s">
        <v>1642</v>
      </c>
      <c r="G825" t="str">
        <f t="shared" si="36"/>
        <v>SECTION C</v>
      </c>
      <c r="H825" t="str">
        <f t="shared" si="37"/>
        <v>Fabrication d'autres matériels de transport</v>
      </c>
      <c r="I825" t="str">
        <f t="shared" si="38"/>
        <v>Fabrication de matériels de transport n.c.a.</v>
      </c>
      <c r="L825" t="s">
        <v>173</v>
      </c>
      <c r="M825" t="s">
        <v>32808</v>
      </c>
      <c r="N825" t="s">
        <v>38108</v>
      </c>
      <c r="O825" s="76" t="s">
        <v>4366</v>
      </c>
      <c r="P825" s="82">
        <v>141</v>
      </c>
      <c r="Q825" s="82" t="s">
        <v>88197</v>
      </c>
      <c r="R825"/>
    </row>
    <row r="826" spans="1:18" x14ac:dyDescent="0.25">
      <c r="A826" s="14"/>
      <c r="B826" s="14">
        <v>825</v>
      </c>
      <c r="C826" s="14" t="s">
        <v>1643</v>
      </c>
      <c r="D826" s="15" t="s">
        <v>1644</v>
      </c>
      <c r="E826" s="15" t="s">
        <v>1644</v>
      </c>
      <c r="F826" s="15" t="s">
        <v>1644</v>
      </c>
      <c r="G826" t="str">
        <f t="shared" si="36"/>
        <v>SECTION C</v>
      </c>
      <c r="H826" t="str">
        <f t="shared" si="37"/>
        <v>Fabrication d'autres matériels de transport</v>
      </c>
      <c r="I826" t="str">
        <f t="shared" si="38"/>
        <v>Fabrication de matériels de transport n.c.a.</v>
      </c>
      <c r="L826" t="s">
        <v>173</v>
      </c>
      <c r="M826" t="s">
        <v>32809</v>
      </c>
      <c r="N826" t="s">
        <v>38109</v>
      </c>
      <c r="O826" s="76" t="s">
        <v>4366</v>
      </c>
      <c r="P826" s="82">
        <v>74</v>
      </c>
      <c r="Q826" s="82" t="s">
        <v>88198</v>
      </c>
      <c r="R826"/>
    </row>
    <row r="827" spans="1:18" x14ac:dyDescent="0.25">
      <c r="A827" s="6" t="s">
        <v>1645</v>
      </c>
      <c r="B827" s="6">
        <v>826</v>
      </c>
      <c r="C827" s="6" t="s">
        <v>1646</v>
      </c>
      <c r="D827" s="7" t="s">
        <v>1644</v>
      </c>
      <c r="E827" s="7" t="s">
        <v>1644</v>
      </c>
      <c r="F827" s="7" t="s">
        <v>1644</v>
      </c>
      <c r="G827" t="str">
        <f t="shared" si="36"/>
        <v>SECTION C</v>
      </c>
      <c r="H827" t="str">
        <f t="shared" si="37"/>
        <v>Fabrication d'autres matériels de transport</v>
      </c>
      <c r="I827" t="str">
        <f t="shared" si="38"/>
        <v>Fabrication de matériels de transport n.c.a.</v>
      </c>
      <c r="L827" t="s">
        <v>173</v>
      </c>
      <c r="M827" t="s">
        <v>32810</v>
      </c>
      <c r="N827" t="s">
        <v>38110</v>
      </c>
      <c r="O827" s="76" t="s">
        <v>4356</v>
      </c>
      <c r="P827" s="82">
        <v>118</v>
      </c>
      <c r="Q827" s="82" t="s">
        <v>88199</v>
      </c>
      <c r="R827"/>
    </row>
    <row r="828" spans="1:18" x14ac:dyDescent="0.25">
      <c r="A828" s="14"/>
      <c r="B828" s="14">
        <v>827</v>
      </c>
      <c r="C828" s="14" t="s">
        <v>1647</v>
      </c>
      <c r="D828" s="15" t="s">
        <v>1648</v>
      </c>
      <c r="E828" s="15" t="s">
        <v>1648</v>
      </c>
      <c r="F828" s="15" t="s">
        <v>1649</v>
      </c>
      <c r="G828" t="str">
        <f t="shared" si="36"/>
        <v>SECTION C</v>
      </c>
      <c r="H828" t="str">
        <f t="shared" si="37"/>
        <v>Fabrication d'autres matériels de transport</v>
      </c>
      <c r="I828" t="str">
        <f t="shared" si="38"/>
        <v>Fabrication de matériels de transport n.c.a.</v>
      </c>
      <c r="L828" t="s">
        <v>173</v>
      </c>
      <c r="M828" t="s">
        <v>23863</v>
      </c>
      <c r="N828" t="s">
        <v>38111</v>
      </c>
      <c r="O828" s="76" t="s">
        <v>4356</v>
      </c>
      <c r="P828" s="82">
        <v>1298</v>
      </c>
      <c r="Q828" s="82" t="s">
        <v>88200</v>
      </c>
      <c r="R828"/>
    </row>
    <row r="829" spans="1:18" x14ac:dyDescent="0.25">
      <c r="A829" s="6" t="s">
        <v>1650</v>
      </c>
      <c r="B829" s="6">
        <v>828</v>
      </c>
      <c r="C829" s="6" t="s">
        <v>1651</v>
      </c>
      <c r="D829" s="7" t="s">
        <v>1648</v>
      </c>
      <c r="E829" s="7" t="s">
        <v>1648</v>
      </c>
      <c r="F829" s="7" t="s">
        <v>1649</v>
      </c>
      <c r="G829" t="str">
        <f t="shared" si="36"/>
        <v>SECTION C</v>
      </c>
      <c r="H829" t="str">
        <f t="shared" si="37"/>
        <v>Fabrication d'autres matériels de transport</v>
      </c>
      <c r="I829" t="str">
        <f t="shared" si="38"/>
        <v>Fabrication de matériels de transport n.c.a.</v>
      </c>
      <c r="L829" t="s">
        <v>173</v>
      </c>
      <c r="M829" t="s">
        <v>28800</v>
      </c>
      <c r="N829" t="s">
        <v>38112</v>
      </c>
      <c r="O829" s="76" t="s">
        <v>4356</v>
      </c>
      <c r="P829" s="82">
        <v>391</v>
      </c>
      <c r="Q829" s="82" t="s">
        <v>88201</v>
      </c>
      <c r="R829"/>
    </row>
    <row r="830" spans="1:18" x14ac:dyDescent="0.25">
      <c r="A830" s="14"/>
      <c r="B830" s="14">
        <v>829</v>
      </c>
      <c r="C830" s="14" t="s">
        <v>1652</v>
      </c>
      <c r="D830" s="15" t="s">
        <v>1653</v>
      </c>
      <c r="E830" s="15" t="s">
        <v>1653</v>
      </c>
      <c r="F830" s="15" t="s">
        <v>1654</v>
      </c>
      <c r="G830" t="str">
        <f t="shared" si="36"/>
        <v>SECTION C</v>
      </c>
      <c r="H830" t="str">
        <f t="shared" si="37"/>
        <v>Fabrication d'autres matériels de transport</v>
      </c>
      <c r="I830" t="str">
        <f t="shared" si="38"/>
        <v>Fabrication de matériels de transport n.c.a.</v>
      </c>
      <c r="L830" t="s">
        <v>173</v>
      </c>
      <c r="M830" t="s">
        <v>23864</v>
      </c>
      <c r="N830" t="s">
        <v>38113</v>
      </c>
      <c r="O830" s="76" t="s">
        <v>4366</v>
      </c>
      <c r="P830" s="82">
        <v>187</v>
      </c>
      <c r="Q830" s="82" t="s">
        <v>88202</v>
      </c>
      <c r="R830"/>
    </row>
    <row r="831" spans="1:18" x14ac:dyDescent="0.25">
      <c r="A831" s="6" t="s">
        <v>1655</v>
      </c>
      <c r="B831" s="6">
        <v>830</v>
      </c>
      <c r="C831" s="6" t="s">
        <v>1656</v>
      </c>
      <c r="D831" s="7" t="s">
        <v>1653</v>
      </c>
      <c r="E831" s="7" t="s">
        <v>1653</v>
      </c>
      <c r="F831" s="7" t="s">
        <v>1654</v>
      </c>
      <c r="G831" t="str">
        <f t="shared" si="36"/>
        <v>SECTION C</v>
      </c>
      <c r="H831" t="str">
        <f t="shared" si="37"/>
        <v>Fabrication d'autres matériels de transport</v>
      </c>
      <c r="I831" t="str">
        <f t="shared" si="38"/>
        <v>Fabrication de matériels de transport n.c.a.</v>
      </c>
      <c r="L831" t="s">
        <v>173</v>
      </c>
      <c r="M831" t="s">
        <v>6483</v>
      </c>
      <c r="N831" t="s">
        <v>38114</v>
      </c>
      <c r="O831" s="76" t="s">
        <v>4356</v>
      </c>
      <c r="P831" s="82">
        <v>225</v>
      </c>
      <c r="Q831" s="82" t="s">
        <v>88203</v>
      </c>
      <c r="R831"/>
    </row>
    <row r="832" spans="1:18" x14ac:dyDescent="0.25">
      <c r="A832" s="10"/>
      <c r="B832" s="10">
        <v>831</v>
      </c>
      <c r="C832" s="10"/>
      <c r="D832" s="11"/>
      <c r="E832" s="11"/>
      <c r="F832" s="11"/>
      <c r="G832" t="str">
        <f t="shared" si="36"/>
        <v>SECTION C</v>
      </c>
      <c r="H832" t="str">
        <f t="shared" si="37"/>
        <v>Fabrication d'autres matériels de transport</v>
      </c>
      <c r="I832" t="str">
        <f t="shared" si="38"/>
        <v>Fabrication de matériels de transport n.c.a.</v>
      </c>
      <c r="L832" t="s">
        <v>173</v>
      </c>
      <c r="M832" t="s">
        <v>13264</v>
      </c>
      <c r="N832" t="s">
        <v>38115</v>
      </c>
      <c r="O832" s="76" t="s">
        <v>4356</v>
      </c>
      <c r="P832" s="82">
        <v>74</v>
      </c>
      <c r="Q832" s="82" t="s">
        <v>88204</v>
      </c>
      <c r="R832"/>
    </row>
    <row r="833" spans="1:18" x14ac:dyDescent="0.25">
      <c r="A833" s="12"/>
      <c r="B833" s="12">
        <v>832</v>
      </c>
      <c r="C833" s="12" t="s">
        <v>1657</v>
      </c>
      <c r="D833" s="13" t="s">
        <v>1658</v>
      </c>
      <c r="E833" s="13" t="s">
        <v>1658</v>
      </c>
      <c r="F833" s="13" t="s">
        <v>1658</v>
      </c>
      <c r="G833" t="str">
        <f t="shared" si="36"/>
        <v>SECTION C</v>
      </c>
      <c r="H833" t="str">
        <f t="shared" si="37"/>
        <v>Fabrication de meubles</v>
      </c>
      <c r="I833" t="str">
        <f t="shared" si="38"/>
        <v>Fabrication de matériels de transport n.c.a.</v>
      </c>
      <c r="L833" t="s">
        <v>173</v>
      </c>
      <c r="M833" t="s">
        <v>23865</v>
      </c>
      <c r="N833" t="s">
        <v>38116</v>
      </c>
      <c r="O833" s="76" t="s">
        <v>4366</v>
      </c>
      <c r="P833" s="82">
        <v>262</v>
      </c>
      <c r="Q833" s="82" t="s">
        <v>88205</v>
      </c>
      <c r="R833"/>
    </row>
    <row r="834" spans="1:18" x14ac:dyDescent="0.25">
      <c r="A834" s="10"/>
      <c r="B834" s="10">
        <v>833</v>
      </c>
      <c r="C834" s="10"/>
      <c r="D834" s="11"/>
      <c r="E834" s="11"/>
      <c r="F834" s="11"/>
      <c r="G834" t="str">
        <f t="shared" si="36"/>
        <v>SECTION C</v>
      </c>
      <c r="H834" t="str">
        <f t="shared" si="37"/>
        <v>Fabrication de meubles</v>
      </c>
      <c r="I834" t="str">
        <f t="shared" si="38"/>
        <v>Fabrication de matériels de transport n.c.a.</v>
      </c>
      <c r="L834" t="s">
        <v>173</v>
      </c>
      <c r="M834" t="s">
        <v>23866</v>
      </c>
      <c r="N834" t="s">
        <v>38117</v>
      </c>
      <c r="O834" s="76" t="s">
        <v>4366</v>
      </c>
      <c r="P834" s="82">
        <v>142</v>
      </c>
      <c r="Q834" s="82" t="s">
        <v>88207</v>
      </c>
      <c r="R834"/>
    </row>
    <row r="835" spans="1:18" x14ac:dyDescent="0.25">
      <c r="A835" s="8"/>
      <c r="B835" s="8">
        <v>834</v>
      </c>
      <c r="C835" s="8" t="s">
        <v>1659</v>
      </c>
      <c r="D835" s="9" t="s">
        <v>1658</v>
      </c>
      <c r="E835" s="9" t="s">
        <v>1658</v>
      </c>
      <c r="F835" s="9" t="s">
        <v>1658</v>
      </c>
      <c r="G835" t="str">
        <f t="shared" si="36"/>
        <v>SECTION C</v>
      </c>
      <c r="H835" t="str">
        <f t="shared" si="37"/>
        <v>Fabrication de meubles</v>
      </c>
      <c r="I835" t="str">
        <f t="shared" si="38"/>
        <v>Fabrication de meubles</v>
      </c>
      <c r="L835" t="s">
        <v>173</v>
      </c>
      <c r="M835" t="s">
        <v>13267</v>
      </c>
      <c r="N835" t="s">
        <v>38118</v>
      </c>
      <c r="O835" s="76" t="s">
        <v>4366</v>
      </c>
      <c r="P835" s="82">
        <v>199</v>
      </c>
      <c r="Q835" s="82" t="s">
        <v>88208</v>
      </c>
      <c r="R835"/>
    </row>
    <row r="836" spans="1:18" x14ac:dyDescent="0.25">
      <c r="A836" s="14"/>
      <c r="B836" s="14">
        <v>835</v>
      </c>
      <c r="C836" s="14" t="s">
        <v>1660</v>
      </c>
      <c r="D836" s="15" t="s">
        <v>1661</v>
      </c>
      <c r="E836" s="15" t="s">
        <v>1661</v>
      </c>
      <c r="F836" s="15" t="s">
        <v>1662</v>
      </c>
      <c r="G836" t="str">
        <f t="shared" ref="G836:G899" si="39">IF(LEFT(C836,7)="SECTION",C836,G835)</f>
        <v>SECTION C</v>
      </c>
      <c r="H836" t="str">
        <f t="shared" si="37"/>
        <v>Fabrication de meubles</v>
      </c>
      <c r="I836" t="str">
        <f t="shared" si="38"/>
        <v>Fabrication de meubles</v>
      </c>
      <c r="L836" t="s">
        <v>173</v>
      </c>
      <c r="M836" t="s">
        <v>6485</v>
      </c>
      <c r="N836" t="s">
        <v>38119</v>
      </c>
      <c r="O836" s="76" t="s">
        <v>4366</v>
      </c>
      <c r="P836" s="82">
        <v>91</v>
      </c>
      <c r="Q836" s="82" t="s">
        <v>88209</v>
      </c>
      <c r="R836"/>
    </row>
    <row r="837" spans="1:18" x14ac:dyDescent="0.25">
      <c r="A837" s="6" t="s">
        <v>1663</v>
      </c>
      <c r="B837" s="6">
        <v>836</v>
      </c>
      <c r="C837" s="6" t="s">
        <v>1664</v>
      </c>
      <c r="D837" s="7" t="s">
        <v>1661</v>
      </c>
      <c r="E837" s="7" t="s">
        <v>1661</v>
      </c>
      <c r="F837" s="7" t="s">
        <v>1662</v>
      </c>
      <c r="G837" t="str">
        <f t="shared" si="39"/>
        <v>SECTION C</v>
      </c>
      <c r="H837" t="str">
        <f t="shared" si="37"/>
        <v>Fabrication de meubles</v>
      </c>
      <c r="I837" t="str">
        <f t="shared" si="38"/>
        <v>Fabrication de meubles</v>
      </c>
      <c r="L837" t="s">
        <v>173</v>
      </c>
      <c r="M837" t="s">
        <v>32811</v>
      </c>
      <c r="N837" t="s">
        <v>38120</v>
      </c>
      <c r="O837" s="76" t="s">
        <v>4366</v>
      </c>
      <c r="P837" s="82">
        <v>195</v>
      </c>
      <c r="Q837" s="82" t="s">
        <v>88210</v>
      </c>
      <c r="R837"/>
    </row>
    <row r="838" spans="1:18" x14ac:dyDescent="0.25">
      <c r="A838" s="14"/>
      <c r="B838" s="14">
        <v>837</v>
      </c>
      <c r="C838" s="14" t="s">
        <v>1665</v>
      </c>
      <c r="D838" s="15" t="s">
        <v>1666</v>
      </c>
      <c r="E838" s="15" t="s">
        <v>1667</v>
      </c>
      <c r="F838" s="15" t="s">
        <v>1667</v>
      </c>
      <c r="G838" t="str">
        <f t="shared" si="39"/>
        <v>SECTION C</v>
      </c>
      <c r="H838" t="str">
        <f t="shared" ref="H838:H901" si="40">IF(LEN(C838)=2,D838,H837)</f>
        <v>Fabrication de meubles</v>
      </c>
      <c r="I838" t="str">
        <f t="shared" si="38"/>
        <v>Fabrication de meubles</v>
      </c>
      <c r="L838" t="s">
        <v>173</v>
      </c>
      <c r="M838" t="s">
        <v>11171</v>
      </c>
      <c r="N838" t="s">
        <v>38121</v>
      </c>
      <c r="O838" s="76" t="s">
        <v>4366</v>
      </c>
      <c r="P838" s="82">
        <v>114</v>
      </c>
      <c r="Q838" s="82" t="s">
        <v>88211</v>
      </c>
      <c r="R838"/>
    </row>
    <row r="839" spans="1:18" x14ac:dyDescent="0.25">
      <c r="A839" s="6" t="s">
        <v>1668</v>
      </c>
      <c r="B839" s="6">
        <v>838</v>
      </c>
      <c r="C839" s="6" t="s">
        <v>1669</v>
      </c>
      <c r="D839" s="7" t="s">
        <v>1666</v>
      </c>
      <c r="E839" s="7" t="s">
        <v>1667</v>
      </c>
      <c r="F839" s="7" t="s">
        <v>1667</v>
      </c>
      <c r="G839" t="str">
        <f t="shared" si="39"/>
        <v>SECTION C</v>
      </c>
      <c r="H839" t="str">
        <f t="shared" si="40"/>
        <v>Fabrication de meubles</v>
      </c>
      <c r="I839" t="str">
        <f t="shared" si="38"/>
        <v>Fabrication de meubles</v>
      </c>
      <c r="L839" t="s">
        <v>173</v>
      </c>
      <c r="M839" t="s">
        <v>32812</v>
      </c>
      <c r="N839" t="s">
        <v>38122</v>
      </c>
      <c r="O839" s="76" t="s">
        <v>4366</v>
      </c>
      <c r="P839" s="82">
        <v>285</v>
      </c>
      <c r="Q839" s="82" t="s">
        <v>88212</v>
      </c>
      <c r="R839"/>
    </row>
    <row r="840" spans="1:18" x14ac:dyDescent="0.25">
      <c r="A840" s="14"/>
      <c r="B840" s="14">
        <v>839</v>
      </c>
      <c r="C840" s="14" t="s">
        <v>1670</v>
      </c>
      <c r="D840" s="15" t="s">
        <v>1671</v>
      </c>
      <c r="E840" s="15" t="s">
        <v>1671</v>
      </c>
      <c r="F840" s="15" t="s">
        <v>1671</v>
      </c>
      <c r="G840" t="str">
        <f t="shared" si="39"/>
        <v>SECTION C</v>
      </c>
      <c r="H840" t="str">
        <f t="shared" si="40"/>
        <v>Fabrication de meubles</v>
      </c>
      <c r="I840" t="str">
        <f t="shared" ref="I840:I903" si="41">IF(LEN(C840)=4,D840,I839)</f>
        <v>Fabrication de meubles</v>
      </c>
      <c r="L840" t="s">
        <v>173</v>
      </c>
      <c r="M840" t="s">
        <v>23867</v>
      </c>
      <c r="N840" t="s">
        <v>38123</v>
      </c>
      <c r="O840" s="76" t="s">
        <v>4366</v>
      </c>
      <c r="P840" s="82">
        <v>121</v>
      </c>
      <c r="Q840" s="82" t="s">
        <v>88213</v>
      </c>
      <c r="R840"/>
    </row>
    <row r="841" spans="1:18" x14ac:dyDescent="0.25">
      <c r="A841" s="6" t="s">
        <v>1672</v>
      </c>
      <c r="B841" s="6">
        <v>840</v>
      </c>
      <c r="C841" s="6" t="s">
        <v>1673</v>
      </c>
      <c r="D841" s="7" t="s">
        <v>1671</v>
      </c>
      <c r="E841" s="7" t="s">
        <v>1671</v>
      </c>
      <c r="F841" s="7" t="s">
        <v>1671</v>
      </c>
      <c r="G841" t="str">
        <f t="shared" si="39"/>
        <v>SECTION C</v>
      </c>
      <c r="H841" t="str">
        <f t="shared" si="40"/>
        <v>Fabrication de meubles</v>
      </c>
      <c r="I841" t="str">
        <f t="shared" si="41"/>
        <v>Fabrication de meubles</v>
      </c>
      <c r="L841" t="s">
        <v>173</v>
      </c>
      <c r="M841" t="s">
        <v>11173</v>
      </c>
      <c r="N841" t="s">
        <v>38124</v>
      </c>
      <c r="O841" s="76" t="s">
        <v>4366</v>
      </c>
      <c r="P841" s="82">
        <v>147</v>
      </c>
      <c r="Q841" s="82" t="s">
        <v>88214</v>
      </c>
      <c r="R841"/>
    </row>
    <row r="842" spans="1:18" x14ac:dyDescent="0.25">
      <c r="A842" s="14"/>
      <c r="B842" s="14">
        <v>841</v>
      </c>
      <c r="C842" s="14" t="s">
        <v>1674</v>
      </c>
      <c r="D842" s="15" t="s">
        <v>1675</v>
      </c>
      <c r="E842" s="15" t="s">
        <v>1675</v>
      </c>
      <c r="F842" s="15" t="s">
        <v>1675</v>
      </c>
      <c r="G842" t="str">
        <f t="shared" si="39"/>
        <v>SECTION C</v>
      </c>
      <c r="H842" t="str">
        <f t="shared" si="40"/>
        <v>Fabrication de meubles</v>
      </c>
      <c r="I842" t="str">
        <f t="shared" si="41"/>
        <v>Fabrication de meubles</v>
      </c>
      <c r="L842" t="s">
        <v>173</v>
      </c>
      <c r="M842" t="s">
        <v>13269</v>
      </c>
      <c r="N842" t="s">
        <v>38125</v>
      </c>
      <c r="O842" s="76" t="s">
        <v>4366</v>
      </c>
      <c r="P842" s="82">
        <v>122</v>
      </c>
      <c r="Q842" s="82" t="s">
        <v>88215</v>
      </c>
      <c r="R842"/>
    </row>
    <row r="843" spans="1:18" x14ac:dyDescent="0.25">
      <c r="A843" s="6" t="s">
        <v>1676</v>
      </c>
      <c r="B843" s="6">
        <v>842</v>
      </c>
      <c r="C843" s="6" t="s">
        <v>1677</v>
      </c>
      <c r="D843" s="7" t="s">
        <v>1678</v>
      </c>
      <c r="E843" s="7" t="s">
        <v>1678</v>
      </c>
      <c r="F843" s="7" t="s">
        <v>1679</v>
      </c>
      <c r="G843" t="str">
        <f t="shared" si="39"/>
        <v>SECTION C</v>
      </c>
      <c r="H843" t="str">
        <f t="shared" si="40"/>
        <v>Fabrication de meubles</v>
      </c>
      <c r="I843" t="str">
        <f t="shared" si="41"/>
        <v>Fabrication de meubles</v>
      </c>
      <c r="L843" t="s">
        <v>173</v>
      </c>
      <c r="M843" t="s">
        <v>13271</v>
      </c>
      <c r="N843" t="s">
        <v>38126</v>
      </c>
      <c r="O843" s="76" t="s">
        <v>4366</v>
      </c>
      <c r="P843" s="82">
        <v>73</v>
      </c>
      <c r="Q843" s="82" t="s">
        <v>88216</v>
      </c>
      <c r="R843"/>
    </row>
    <row r="844" spans="1:18" ht="25.5" x14ac:dyDescent="0.25">
      <c r="A844" s="6" t="s">
        <v>1680</v>
      </c>
      <c r="B844" s="6">
        <v>843</v>
      </c>
      <c r="C844" s="6" t="s">
        <v>1681</v>
      </c>
      <c r="D844" s="7" t="s">
        <v>1682</v>
      </c>
      <c r="E844" s="7" t="s">
        <v>1683</v>
      </c>
      <c r="F844" s="7" t="s">
        <v>1684</v>
      </c>
      <c r="G844" t="str">
        <f t="shared" si="39"/>
        <v>SECTION C</v>
      </c>
      <c r="H844" t="str">
        <f t="shared" si="40"/>
        <v>Fabrication de meubles</v>
      </c>
      <c r="I844" t="str">
        <f t="shared" si="41"/>
        <v>Fabrication de meubles</v>
      </c>
      <c r="L844" t="s">
        <v>173</v>
      </c>
      <c r="M844" t="s">
        <v>6486</v>
      </c>
      <c r="N844" t="s">
        <v>38127</v>
      </c>
      <c r="O844" s="76" t="s">
        <v>4356</v>
      </c>
      <c r="P844" s="82">
        <v>376</v>
      </c>
      <c r="Q844" s="82" t="s">
        <v>88217</v>
      </c>
      <c r="R844"/>
    </row>
    <row r="845" spans="1:18" x14ac:dyDescent="0.25">
      <c r="A845" s="10"/>
      <c r="B845" s="10">
        <v>844</v>
      </c>
      <c r="C845" s="10"/>
      <c r="D845" s="11"/>
      <c r="E845" s="11"/>
      <c r="F845" s="11"/>
      <c r="G845" t="str">
        <f t="shared" si="39"/>
        <v>SECTION C</v>
      </c>
      <c r="H845" t="str">
        <f t="shared" si="40"/>
        <v>Fabrication de meubles</v>
      </c>
      <c r="I845" t="str">
        <f t="shared" si="41"/>
        <v>Fabrication de meubles</v>
      </c>
      <c r="L845" t="s">
        <v>173</v>
      </c>
      <c r="M845" t="s">
        <v>6487</v>
      </c>
      <c r="N845" t="s">
        <v>38128</v>
      </c>
      <c r="O845" s="76" t="s">
        <v>4366</v>
      </c>
      <c r="P845" s="82">
        <v>125</v>
      </c>
      <c r="Q845" s="82" t="s">
        <v>88218</v>
      </c>
      <c r="R845"/>
    </row>
    <row r="846" spans="1:18" x14ac:dyDescent="0.25">
      <c r="A846" s="12"/>
      <c r="B846" s="12">
        <v>845</v>
      </c>
      <c r="C846" s="12" t="s">
        <v>1685</v>
      </c>
      <c r="D846" s="13" t="s">
        <v>1686</v>
      </c>
      <c r="E846" s="13" t="s">
        <v>1686</v>
      </c>
      <c r="F846" s="13" t="s">
        <v>1686</v>
      </c>
      <c r="G846" t="str">
        <f t="shared" si="39"/>
        <v>SECTION C</v>
      </c>
      <c r="H846" t="str">
        <f t="shared" si="40"/>
        <v>Autres industries manufacturières</v>
      </c>
      <c r="I846" t="str">
        <f t="shared" si="41"/>
        <v>Fabrication de meubles</v>
      </c>
      <c r="L846" t="s">
        <v>173</v>
      </c>
      <c r="M846" t="s">
        <v>6488</v>
      </c>
      <c r="N846" t="s">
        <v>38129</v>
      </c>
      <c r="O846" s="76" t="s">
        <v>4366</v>
      </c>
      <c r="P846" s="82">
        <v>239</v>
      </c>
      <c r="Q846" s="82" t="s">
        <v>88219</v>
      </c>
      <c r="R846"/>
    </row>
    <row r="847" spans="1:18" x14ac:dyDescent="0.25">
      <c r="A847" s="10"/>
      <c r="B847" s="10">
        <v>846</v>
      </c>
      <c r="C847" s="10"/>
      <c r="D847" s="11"/>
      <c r="E847" s="11"/>
      <c r="F847" s="11"/>
      <c r="G847" t="str">
        <f t="shared" si="39"/>
        <v>SECTION C</v>
      </c>
      <c r="H847" t="str">
        <f t="shared" si="40"/>
        <v>Autres industries manufacturières</v>
      </c>
      <c r="I847" t="str">
        <f t="shared" si="41"/>
        <v>Fabrication de meubles</v>
      </c>
      <c r="L847" t="s">
        <v>173</v>
      </c>
      <c r="M847" t="s">
        <v>11175</v>
      </c>
      <c r="N847" t="s">
        <v>38130</v>
      </c>
      <c r="O847" s="76" t="s">
        <v>4356</v>
      </c>
      <c r="P847" s="82">
        <v>411</v>
      </c>
      <c r="Q847" s="82" t="s">
        <v>88220</v>
      </c>
      <c r="R847"/>
    </row>
    <row r="848" spans="1:18" ht="25.5" x14ac:dyDescent="0.25">
      <c r="A848" s="8"/>
      <c r="B848" s="8">
        <v>847</v>
      </c>
      <c r="C848" s="8" t="s">
        <v>1687</v>
      </c>
      <c r="D848" s="9" t="s">
        <v>1688</v>
      </c>
      <c r="E848" s="9" t="s">
        <v>1689</v>
      </c>
      <c r="F848" s="9" t="s">
        <v>1690</v>
      </c>
      <c r="G848" t="str">
        <f t="shared" si="39"/>
        <v>SECTION C</v>
      </c>
      <c r="H848" t="str">
        <f t="shared" si="40"/>
        <v>Autres industries manufacturières</v>
      </c>
      <c r="I848" t="str">
        <f t="shared" si="41"/>
        <v>Fabrication d’articles de joaillerie, bijouterie et articles similaires</v>
      </c>
      <c r="L848" t="s">
        <v>173</v>
      </c>
      <c r="M848" t="s">
        <v>23868</v>
      </c>
      <c r="N848" t="s">
        <v>38131</v>
      </c>
      <c r="O848" s="76" t="s">
        <v>4366</v>
      </c>
      <c r="P848" s="82">
        <v>203</v>
      </c>
      <c r="Q848" s="82" t="s">
        <v>88222</v>
      </c>
      <c r="R848"/>
    </row>
    <row r="849" spans="1:18" x14ac:dyDescent="0.25">
      <c r="A849" s="14"/>
      <c r="B849" s="14">
        <v>848</v>
      </c>
      <c r="C849" s="14" t="s">
        <v>1691</v>
      </c>
      <c r="D849" s="15" t="s">
        <v>1692</v>
      </c>
      <c r="E849" s="15" t="s">
        <v>1692</v>
      </c>
      <c r="F849" s="15" t="s">
        <v>1692</v>
      </c>
      <c r="G849" t="str">
        <f t="shared" si="39"/>
        <v>SECTION C</v>
      </c>
      <c r="H849" t="str">
        <f t="shared" si="40"/>
        <v>Autres industries manufacturières</v>
      </c>
      <c r="I849" t="str">
        <f t="shared" si="41"/>
        <v>Fabrication d’articles de joaillerie, bijouterie et articles similaires</v>
      </c>
      <c r="L849" t="s">
        <v>173</v>
      </c>
      <c r="M849" t="s">
        <v>13275</v>
      </c>
      <c r="N849" t="s">
        <v>38132</v>
      </c>
      <c r="O849" s="76" t="s">
        <v>4356</v>
      </c>
      <c r="P849" s="82">
        <v>307</v>
      </c>
      <c r="Q849" s="82" t="s">
        <v>88223</v>
      </c>
      <c r="R849"/>
    </row>
    <row r="850" spans="1:18" x14ac:dyDescent="0.25">
      <c r="A850" s="6" t="s">
        <v>1693</v>
      </c>
      <c r="B850" s="6">
        <v>849</v>
      </c>
      <c r="C850" s="6" t="s">
        <v>1694</v>
      </c>
      <c r="D850" s="7" t="s">
        <v>1692</v>
      </c>
      <c r="E850" s="7" t="s">
        <v>1692</v>
      </c>
      <c r="F850" s="7" t="s">
        <v>1692</v>
      </c>
      <c r="G850" t="str">
        <f t="shared" si="39"/>
        <v>SECTION C</v>
      </c>
      <c r="H850" t="str">
        <f t="shared" si="40"/>
        <v>Autres industries manufacturières</v>
      </c>
      <c r="I850" t="str">
        <f t="shared" si="41"/>
        <v>Fabrication d’articles de joaillerie, bijouterie et articles similaires</v>
      </c>
      <c r="L850" t="s">
        <v>173</v>
      </c>
      <c r="M850" t="s">
        <v>23869</v>
      </c>
      <c r="N850" t="s">
        <v>38133</v>
      </c>
      <c r="O850" s="76" t="s">
        <v>4356</v>
      </c>
      <c r="P850" s="82">
        <v>435</v>
      </c>
      <c r="Q850" s="82" t="s">
        <v>88224</v>
      </c>
      <c r="R850"/>
    </row>
    <row r="851" spans="1:18" x14ac:dyDescent="0.25">
      <c r="A851" s="14"/>
      <c r="B851" s="14">
        <v>850</v>
      </c>
      <c r="C851" s="14" t="s">
        <v>1695</v>
      </c>
      <c r="D851" s="22" t="s">
        <v>1696</v>
      </c>
      <c r="E851" s="22" t="s">
        <v>1696</v>
      </c>
      <c r="F851" s="22" t="s">
        <v>1697</v>
      </c>
      <c r="G851" t="str">
        <f t="shared" si="39"/>
        <v>SECTION C</v>
      </c>
      <c r="H851" t="str">
        <f t="shared" si="40"/>
        <v>Autres industries manufacturières</v>
      </c>
      <c r="I851" t="str">
        <f t="shared" si="41"/>
        <v>Fabrication d’articles de joaillerie, bijouterie et articles similaires</v>
      </c>
      <c r="L851" t="s">
        <v>173</v>
      </c>
      <c r="M851" t="s">
        <v>11177</v>
      </c>
      <c r="N851" t="s">
        <v>38134</v>
      </c>
      <c r="O851" s="76" t="s">
        <v>4366</v>
      </c>
      <c r="P851" s="82">
        <v>173</v>
      </c>
      <c r="Q851" s="82" t="s">
        <v>88226</v>
      </c>
      <c r="R851"/>
    </row>
    <row r="852" spans="1:18" x14ac:dyDescent="0.25">
      <c r="A852" s="19" t="s">
        <v>1698</v>
      </c>
      <c r="B852" s="19">
        <v>851</v>
      </c>
      <c r="C852" s="19" t="s">
        <v>1699</v>
      </c>
      <c r="D852" s="20" t="s">
        <v>1696</v>
      </c>
      <c r="E852" s="20" t="s">
        <v>1696</v>
      </c>
      <c r="F852" s="20" t="s">
        <v>1697</v>
      </c>
      <c r="G852" t="str">
        <f t="shared" si="39"/>
        <v>SECTION C</v>
      </c>
      <c r="H852" t="str">
        <f t="shared" si="40"/>
        <v>Autres industries manufacturières</v>
      </c>
      <c r="I852" t="str">
        <f t="shared" si="41"/>
        <v>Fabrication d’articles de joaillerie, bijouterie et articles similaires</v>
      </c>
      <c r="L852" t="s">
        <v>173</v>
      </c>
      <c r="M852" t="s">
        <v>13281</v>
      </c>
      <c r="N852" t="s">
        <v>38135</v>
      </c>
      <c r="O852" s="76" t="s">
        <v>4366</v>
      </c>
      <c r="P852" s="82">
        <v>192</v>
      </c>
      <c r="Q852" s="82" t="s">
        <v>88227</v>
      </c>
      <c r="R852"/>
    </row>
    <row r="853" spans="1:18" x14ac:dyDescent="0.25">
      <c r="A853" s="14"/>
      <c r="B853" s="14">
        <v>852</v>
      </c>
      <c r="C853" s="14" t="s">
        <v>1700</v>
      </c>
      <c r="D853" s="22" t="s">
        <v>1701</v>
      </c>
      <c r="E853" s="22" t="s">
        <v>1702</v>
      </c>
      <c r="F853" s="22" t="s">
        <v>1703</v>
      </c>
      <c r="G853" t="str">
        <f t="shared" si="39"/>
        <v>SECTION C</v>
      </c>
      <c r="H853" t="str">
        <f t="shared" si="40"/>
        <v>Autres industries manufacturières</v>
      </c>
      <c r="I853" t="str">
        <f t="shared" si="41"/>
        <v>Fabrication d’articles de joaillerie, bijouterie et articles similaires</v>
      </c>
      <c r="L853" t="s">
        <v>173</v>
      </c>
      <c r="M853" t="s">
        <v>23870</v>
      </c>
      <c r="N853" t="s">
        <v>38136</v>
      </c>
      <c r="O853" s="76" t="s">
        <v>4356</v>
      </c>
      <c r="P853" s="82">
        <v>369</v>
      </c>
      <c r="Q853" s="82" t="s">
        <v>88228</v>
      </c>
      <c r="R853"/>
    </row>
    <row r="854" spans="1:18" x14ac:dyDescent="0.25">
      <c r="A854" s="6" t="s">
        <v>1704</v>
      </c>
      <c r="B854" s="6">
        <v>853</v>
      </c>
      <c r="C854" s="6" t="s">
        <v>1705</v>
      </c>
      <c r="D854" s="7" t="s">
        <v>1701</v>
      </c>
      <c r="E854" s="7" t="s">
        <v>1702</v>
      </c>
      <c r="F854" s="7" t="s">
        <v>1703</v>
      </c>
      <c r="G854" t="str">
        <f t="shared" si="39"/>
        <v>SECTION C</v>
      </c>
      <c r="H854" t="str">
        <f t="shared" si="40"/>
        <v>Autres industries manufacturières</v>
      </c>
      <c r="I854" t="str">
        <f t="shared" si="41"/>
        <v>Fabrication d’articles de joaillerie, bijouterie et articles similaires</v>
      </c>
      <c r="L854" t="s">
        <v>173</v>
      </c>
      <c r="M854" t="s">
        <v>23871</v>
      </c>
      <c r="N854" t="s">
        <v>38137</v>
      </c>
      <c r="O854" s="76" t="s">
        <v>4366</v>
      </c>
      <c r="P854" s="82">
        <v>240</v>
      </c>
      <c r="Q854" s="82" t="s">
        <v>88229</v>
      </c>
      <c r="R854"/>
    </row>
    <row r="855" spans="1:18" x14ac:dyDescent="0.25">
      <c r="A855" s="10"/>
      <c r="B855" s="10">
        <v>854</v>
      </c>
      <c r="C855" s="10"/>
      <c r="D855" s="11"/>
      <c r="E855" s="11"/>
      <c r="F855" s="11"/>
      <c r="G855" t="str">
        <f t="shared" si="39"/>
        <v>SECTION C</v>
      </c>
      <c r="H855" t="str">
        <f t="shared" si="40"/>
        <v>Autres industries manufacturières</v>
      </c>
      <c r="I855" t="str">
        <f t="shared" si="41"/>
        <v>Fabrication d’articles de joaillerie, bijouterie et articles similaires</v>
      </c>
      <c r="L855" t="s">
        <v>173</v>
      </c>
      <c r="M855" t="s">
        <v>23872</v>
      </c>
      <c r="N855" t="s">
        <v>38138</v>
      </c>
      <c r="O855" s="76" t="s">
        <v>4366</v>
      </c>
      <c r="P855" s="82">
        <v>86</v>
      </c>
      <c r="Q855" s="82" t="s">
        <v>88230</v>
      </c>
      <c r="R855"/>
    </row>
    <row r="856" spans="1:18" x14ac:dyDescent="0.25">
      <c r="A856" s="8"/>
      <c r="B856" s="8">
        <v>855</v>
      </c>
      <c r="C856" s="8" t="s">
        <v>1706</v>
      </c>
      <c r="D856" s="9" t="s">
        <v>1707</v>
      </c>
      <c r="E856" s="9" t="s">
        <v>1707</v>
      </c>
      <c r="F856" s="9" t="s">
        <v>1707</v>
      </c>
      <c r="G856" t="str">
        <f t="shared" si="39"/>
        <v>SECTION C</v>
      </c>
      <c r="H856" t="str">
        <f t="shared" si="40"/>
        <v>Autres industries manufacturières</v>
      </c>
      <c r="I856" t="str">
        <f t="shared" si="41"/>
        <v>Fabrication d'instruments de musique</v>
      </c>
      <c r="L856" t="s">
        <v>173</v>
      </c>
      <c r="M856" t="s">
        <v>32813</v>
      </c>
      <c r="N856" t="s">
        <v>38139</v>
      </c>
      <c r="O856" s="76" t="s">
        <v>4356</v>
      </c>
      <c r="P856" s="82">
        <v>370</v>
      </c>
      <c r="Q856" s="82" t="s">
        <v>88231</v>
      </c>
      <c r="R856"/>
    </row>
    <row r="857" spans="1:18" x14ac:dyDescent="0.25">
      <c r="A857" s="14"/>
      <c r="B857" s="14">
        <v>856</v>
      </c>
      <c r="C857" s="14" t="s">
        <v>1708</v>
      </c>
      <c r="D857" s="15" t="s">
        <v>1707</v>
      </c>
      <c r="E857" s="15" t="s">
        <v>1707</v>
      </c>
      <c r="F857" s="15" t="s">
        <v>1707</v>
      </c>
      <c r="G857" t="str">
        <f t="shared" si="39"/>
        <v>SECTION C</v>
      </c>
      <c r="H857" t="str">
        <f t="shared" si="40"/>
        <v>Autres industries manufacturières</v>
      </c>
      <c r="I857" t="str">
        <f t="shared" si="41"/>
        <v>Fabrication d'instruments de musique</v>
      </c>
      <c r="L857" t="s">
        <v>173</v>
      </c>
      <c r="M857" t="s">
        <v>6489</v>
      </c>
      <c r="N857" t="s">
        <v>38140</v>
      </c>
      <c r="O857" s="76" t="s">
        <v>4356</v>
      </c>
      <c r="P857" s="82">
        <v>485</v>
      </c>
      <c r="Q857" s="82" t="s">
        <v>88232</v>
      </c>
      <c r="R857"/>
    </row>
    <row r="858" spans="1:18" x14ac:dyDescent="0.25">
      <c r="A858" s="6" t="s">
        <v>1709</v>
      </c>
      <c r="B858" s="6">
        <v>857</v>
      </c>
      <c r="C858" s="6" t="s">
        <v>1710</v>
      </c>
      <c r="D858" s="7" t="s">
        <v>1707</v>
      </c>
      <c r="E858" s="7" t="s">
        <v>1707</v>
      </c>
      <c r="F858" s="7" t="s">
        <v>1707</v>
      </c>
      <c r="G858" t="str">
        <f t="shared" si="39"/>
        <v>SECTION C</v>
      </c>
      <c r="H858" t="str">
        <f t="shared" si="40"/>
        <v>Autres industries manufacturières</v>
      </c>
      <c r="I858" t="str">
        <f t="shared" si="41"/>
        <v>Fabrication d'instruments de musique</v>
      </c>
      <c r="L858" t="s">
        <v>173</v>
      </c>
      <c r="M858" t="s">
        <v>6491</v>
      </c>
      <c r="N858" t="s">
        <v>38141</v>
      </c>
      <c r="O858" s="76" t="s">
        <v>4366</v>
      </c>
      <c r="P858" s="82">
        <v>50</v>
      </c>
      <c r="Q858" s="82" t="s">
        <v>88234</v>
      </c>
      <c r="R858"/>
    </row>
    <row r="859" spans="1:18" x14ac:dyDescent="0.25">
      <c r="A859" s="10"/>
      <c r="B859" s="10">
        <v>858</v>
      </c>
      <c r="C859" s="10"/>
      <c r="D859" s="11"/>
      <c r="E859" s="11"/>
      <c r="F859" s="11"/>
      <c r="G859" t="str">
        <f t="shared" si="39"/>
        <v>SECTION C</v>
      </c>
      <c r="H859" t="str">
        <f t="shared" si="40"/>
        <v>Autres industries manufacturières</v>
      </c>
      <c r="I859" t="str">
        <f t="shared" si="41"/>
        <v>Fabrication d'instruments de musique</v>
      </c>
      <c r="L859" t="s">
        <v>173</v>
      </c>
      <c r="M859" t="s">
        <v>6490</v>
      </c>
      <c r="N859" t="s">
        <v>38142</v>
      </c>
      <c r="O859" s="76" t="s">
        <v>4366</v>
      </c>
      <c r="P859" s="82">
        <v>130</v>
      </c>
      <c r="Q859" s="82" t="s">
        <v>88233</v>
      </c>
      <c r="R859"/>
    </row>
    <row r="860" spans="1:18" x14ac:dyDescent="0.25">
      <c r="A860" s="8"/>
      <c r="B860" s="8">
        <v>859</v>
      </c>
      <c r="C860" s="8" t="s">
        <v>1711</v>
      </c>
      <c r="D860" s="9" t="s">
        <v>1712</v>
      </c>
      <c r="E860" s="9" t="s">
        <v>1712</v>
      </c>
      <c r="F860" s="9" t="s">
        <v>1712</v>
      </c>
      <c r="G860" t="str">
        <f t="shared" si="39"/>
        <v>SECTION C</v>
      </c>
      <c r="H860" t="str">
        <f t="shared" si="40"/>
        <v>Autres industries manufacturières</v>
      </c>
      <c r="I860" t="str">
        <f t="shared" si="41"/>
        <v>Fabrication d'articles de sport</v>
      </c>
      <c r="L860" t="s">
        <v>173</v>
      </c>
      <c r="M860" t="s">
        <v>23873</v>
      </c>
      <c r="N860" t="s">
        <v>38143</v>
      </c>
      <c r="O860" s="76" t="s">
        <v>4356</v>
      </c>
      <c r="P860" s="82">
        <v>2268</v>
      </c>
      <c r="Q860" s="82" t="s">
        <v>88235</v>
      </c>
      <c r="R860"/>
    </row>
    <row r="861" spans="1:18" x14ac:dyDescent="0.25">
      <c r="A861" s="14"/>
      <c r="B861" s="14">
        <v>860</v>
      </c>
      <c r="C861" s="14" t="s">
        <v>1713</v>
      </c>
      <c r="D861" s="15" t="s">
        <v>1712</v>
      </c>
      <c r="E861" s="15" t="s">
        <v>1712</v>
      </c>
      <c r="F861" s="15" t="s">
        <v>1712</v>
      </c>
      <c r="G861" t="str">
        <f t="shared" si="39"/>
        <v>SECTION C</v>
      </c>
      <c r="H861" t="str">
        <f t="shared" si="40"/>
        <v>Autres industries manufacturières</v>
      </c>
      <c r="I861" t="str">
        <f t="shared" si="41"/>
        <v>Fabrication d'articles de sport</v>
      </c>
      <c r="L861" t="s">
        <v>173</v>
      </c>
      <c r="M861" t="s">
        <v>11179</v>
      </c>
      <c r="N861" t="s">
        <v>38144</v>
      </c>
      <c r="O861" s="76" t="s">
        <v>4356</v>
      </c>
      <c r="P861" s="82">
        <v>475</v>
      </c>
      <c r="Q861" s="82" t="s">
        <v>88236</v>
      </c>
      <c r="R861"/>
    </row>
    <row r="862" spans="1:18" x14ac:dyDescent="0.25">
      <c r="A862" s="6" t="s">
        <v>1714</v>
      </c>
      <c r="B862" s="6">
        <v>861</v>
      </c>
      <c r="C862" s="6" t="s">
        <v>1715</v>
      </c>
      <c r="D862" s="7" t="s">
        <v>1712</v>
      </c>
      <c r="E862" s="7" t="s">
        <v>1712</v>
      </c>
      <c r="F862" s="7" t="s">
        <v>1712</v>
      </c>
      <c r="G862" t="str">
        <f t="shared" si="39"/>
        <v>SECTION C</v>
      </c>
      <c r="H862" t="str">
        <f t="shared" si="40"/>
        <v>Autres industries manufacturières</v>
      </c>
      <c r="I862" t="str">
        <f t="shared" si="41"/>
        <v>Fabrication d'articles de sport</v>
      </c>
      <c r="L862" t="s">
        <v>173</v>
      </c>
      <c r="M862" t="s">
        <v>11181</v>
      </c>
      <c r="N862" t="s">
        <v>38145</v>
      </c>
      <c r="O862" s="76" t="s">
        <v>4356</v>
      </c>
      <c r="P862" s="82">
        <v>434</v>
      </c>
      <c r="Q862" s="82" t="s">
        <v>88237</v>
      </c>
      <c r="R862"/>
    </row>
    <row r="863" spans="1:18" x14ac:dyDescent="0.25">
      <c r="A863" s="10"/>
      <c r="B863" s="10">
        <v>862</v>
      </c>
      <c r="C863" s="10"/>
      <c r="D863" s="11"/>
      <c r="E863" s="11"/>
      <c r="F863" s="11"/>
      <c r="G863" t="str">
        <f t="shared" si="39"/>
        <v>SECTION C</v>
      </c>
      <c r="H863" t="str">
        <f t="shared" si="40"/>
        <v>Autres industries manufacturières</v>
      </c>
      <c r="I863" t="str">
        <f t="shared" si="41"/>
        <v>Fabrication d'articles de sport</v>
      </c>
      <c r="L863" t="s">
        <v>173</v>
      </c>
      <c r="M863" t="s">
        <v>11183</v>
      </c>
      <c r="N863" t="s">
        <v>38146</v>
      </c>
      <c r="O863" s="76" t="s">
        <v>4366</v>
      </c>
      <c r="P863" s="82">
        <v>124</v>
      </c>
      <c r="Q863" s="82" t="s">
        <v>88238</v>
      </c>
      <c r="R863"/>
    </row>
    <row r="864" spans="1:18" x14ac:dyDescent="0.25">
      <c r="A864" s="8"/>
      <c r="B864" s="8">
        <v>863</v>
      </c>
      <c r="C864" s="8" t="s">
        <v>1716</v>
      </c>
      <c r="D864" s="9" t="s">
        <v>1717</v>
      </c>
      <c r="E864" s="9" t="s">
        <v>1717</v>
      </c>
      <c r="F864" s="9" t="s">
        <v>1717</v>
      </c>
      <c r="G864" t="str">
        <f t="shared" si="39"/>
        <v>SECTION C</v>
      </c>
      <c r="H864" t="str">
        <f t="shared" si="40"/>
        <v>Autres industries manufacturières</v>
      </c>
      <c r="I864" t="str">
        <f t="shared" si="41"/>
        <v>Fabrication de jeux et jouets</v>
      </c>
      <c r="L864" t="s">
        <v>173</v>
      </c>
      <c r="M864" t="s">
        <v>32814</v>
      </c>
      <c r="N864" t="s">
        <v>38147</v>
      </c>
      <c r="O864" s="76" t="s">
        <v>4356</v>
      </c>
      <c r="P864" s="82">
        <v>420</v>
      </c>
      <c r="Q864" s="82" t="s">
        <v>88239</v>
      </c>
      <c r="R864"/>
    </row>
    <row r="865" spans="1:18" x14ac:dyDescent="0.25">
      <c r="A865" s="14"/>
      <c r="B865" s="14">
        <v>864</v>
      </c>
      <c r="C865" s="14" t="s">
        <v>1718</v>
      </c>
      <c r="D865" s="15" t="s">
        <v>1717</v>
      </c>
      <c r="E865" s="15" t="s">
        <v>1717</v>
      </c>
      <c r="F865" s="15" t="s">
        <v>1717</v>
      </c>
      <c r="G865" t="str">
        <f t="shared" si="39"/>
        <v>SECTION C</v>
      </c>
      <c r="H865" t="str">
        <f t="shared" si="40"/>
        <v>Autres industries manufacturières</v>
      </c>
      <c r="I865" t="str">
        <f t="shared" si="41"/>
        <v>Fabrication de jeux et jouets</v>
      </c>
      <c r="L865" t="s">
        <v>173</v>
      </c>
      <c r="M865" t="s">
        <v>23874</v>
      </c>
      <c r="N865" t="s">
        <v>38148</v>
      </c>
      <c r="O865" s="76" t="s">
        <v>4356</v>
      </c>
      <c r="P865" s="82">
        <v>211</v>
      </c>
      <c r="Q865" s="82" t="s">
        <v>88240</v>
      </c>
      <c r="R865"/>
    </row>
    <row r="866" spans="1:18" x14ac:dyDescent="0.25">
      <c r="A866" s="6" t="s">
        <v>1719</v>
      </c>
      <c r="B866" s="6">
        <v>865</v>
      </c>
      <c r="C866" s="6" t="s">
        <v>1720</v>
      </c>
      <c r="D866" s="7" t="s">
        <v>1717</v>
      </c>
      <c r="E866" s="7" t="s">
        <v>1717</v>
      </c>
      <c r="F866" s="7" t="s">
        <v>1717</v>
      </c>
      <c r="G866" t="str">
        <f t="shared" si="39"/>
        <v>SECTION C</v>
      </c>
      <c r="H866" t="str">
        <f t="shared" si="40"/>
        <v>Autres industries manufacturières</v>
      </c>
      <c r="I866" t="str">
        <f t="shared" si="41"/>
        <v>Fabrication de jeux et jouets</v>
      </c>
      <c r="L866" t="s">
        <v>173</v>
      </c>
      <c r="M866" t="s">
        <v>11185</v>
      </c>
      <c r="N866" t="s">
        <v>38149</v>
      </c>
      <c r="O866" s="76" t="s">
        <v>4356</v>
      </c>
      <c r="P866" s="82">
        <v>408</v>
      </c>
      <c r="Q866" s="82" t="s">
        <v>88241</v>
      </c>
      <c r="R866"/>
    </row>
    <row r="867" spans="1:18" x14ac:dyDescent="0.25">
      <c r="A867" s="10"/>
      <c r="B867" s="10">
        <v>866</v>
      </c>
      <c r="C867" s="10"/>
      <c r="D867" s="11"/>
      <c r="E867" s="11"/>
      <c r="F867" s="11"/>
      <c r="G867" t="str">
        <f t="shared" si="39"/>
        <v>SECTION C</v>
      </c>
      <c r="H867" t="str">
        <f t="shared" si="40"/>
        <v>Autres industries manufacturières</v>
      </c>
      <c r="I867" t="str">
        <f t="shared" si="41"/>
        <v>Fabrication de jeux et jouets</v>
      </c>
      <c r="L867" t="s">
        <v>173</v>
      </c>
      <c r="M867" t="s">
        <v>11187</v>
      </c>
      <c r="N867" t="s">
        <v>38150</v>
      </c>
      <c r="O867" s="76" t="s">
        <v>4356</v>
      </c>
      <c r="P867" s="82">
        <v>651</v>
      </c>
      <c r="Q867" s="82" t="s">
        <v>88242</v>
      </c>
      <c r="R867"/>
    </row>
    <row r="868" spans="1:18" ht="25.5" x14ac:dyDescent="0.25">
      <c r="A868" s="8"/>
      <c r="B868" s="8">
        <v>867</v>
      </c>
      <c r="C868" s="8" t="s">
        <v>1721</v>
      </c>
      <c r="D868" s="9" t="s">
        <v>1722</v>
      </c>
      <c r="E868" s="9" t="s">
        <v>1723</v>
      </c>
      <c r="F868" s="9" t="s">
        <v>1724</v>
      </c>
      <c r="G868" t="str">
        <f t="shared" si="39"/>
        <v>SECTION C</v>
      </c>
      <c r="H868" t="str">
        <f t="shared" si="40"/>
        <v>Autres industries manufacturières</v>
      </c>
      <c r="I868" t="str">
        <f t="shared" si="41"/>
        <v>Fabrication d'instruments et de fournitures à usage médical et dentaire</v>
      </c>
      <c r="L868" t="s">
        <v>173</v>
      </c>
      <c r="M868" t="s">
        <v>11189</v>
      </c>
      <c r="N868" t="s">
        <v>38151</v>
      </c>
      <c r="O868" s="76" t="s">
        <v>4356</v>
      </c>
      <c r="P868" s="82">
        <v>962</v>
      </c>
      <c r="Q868" s="82" t="s">
        <v>88243</v>
      </c>
      <c r="R868"/>
    </row>
    <row r="869" spans="1:18" ht="25.5" x14ac:dyDescent="0.25">
      <c r="A869" s="14"/>
      <c r="B869" s="14">
        <v>868</v>
      </c>
      <c r="C869" s="14" t="s">
        <v>1725</v>
      </c>
      <c r="D869" s="15" t="s">
        <v>1726</v>
      </c>
      <c r="E869" s="15" t="s">
        <v>1723</v>
      </c>
      <c r="F869" s="15" t="s">
        <v>1724</v>
      </c>
      <c r="G869" t="str">
        <f t="shared" si="39"/>
        <v>SECTION C</v>
      </c>
      <c r="H869" t="str">
        <f t="shared" si="40"/>
        <v>Autres industries manufacturières</v>
      </c>
      <c r="I869" t="str">
        <f t="shared" si="41"/>
        <v>Fabrication d'instruments et de fournitures à usage médical et dentaire</v>
      </c>
      <c r="L869" t="s">
        <v>173</v>
      </c>
      <c r="M869" t="s">
        <v>32815</v>
      </c>
      <c r="N869" t="s">
        <v>38152</v>
      </c>
      <c r="O869" s="76" t="s">
        <v>4356</v>
      </c>
      <c r="P869" s="82">
        <v>259</v>
      </c>
      <c r="Q869" s="82" t="s">
        <v>88244</v>
      </c>
      <c r="R869"/>
    </row>
    <row r="870" spans="1:18" x14ac:dyDescent="0.25">
      <c r="A870" s="6" t="s">
        <v>1727</v>
      </c>
      <c r="B870" s="6">
        <v>869</v>
      </c>
      <c r="C870" s="6" t="s">
        <v>1728</v>
      </c>
      <c r="D870" s="29" t="s">
        <v>1729</v>
      </c>
      <c r="E870" s="29" t="s">
        <v>1729</v>
      </c>
      <c r="F870" s="29" t="s">
        <v>1730</v>
      </c>
      <c r="G870" t="str">
        <f t="shared" si="39"/>
        <v>SECTION C</v>
      </c>
      <c r="H870" t="str">
        <f t="shared" si="40"/>
        <v>Autres industries manufacturières</v>
      </c>
      <c r="I870" t="str">
        <f t="shared" si="41"/>
        <v>Fabrication d'instruments et de fournitures à usage médical et dentaire</v>
      </c>
      <c r="L870" t="s">
        <v>173</v>
      </c>
      <c r="M870" t="s">
        <v>13282</v>
      </c>
      <c r="N870" t="s">
        <v>38153</v>
      </c>
      <c r="O870" s="76" t="s">
        <v>4356</v>
      </c>
      <c r="P870" s="82">
        <v>305</v>
      </c>
      <c r="Q870" s="82" t="s">
        <v>88245</v>
      </c>
      <c r="R870"/>
    </row>
    <row r="871" spans="1:18" x14ac:dyDescent="0.25">
      <c r="A871" s="6" t="s">
        <v>1731</v>
      </c>
      <c r="B871" s="6">
        <v>870</v>
      </c>
      <c r="C871" s="6" t="s">
        <v>1732</v>
      </c>
      <c r="D871" s="7" t="s">
        <v>1733</v>
      </c>
      <c r="E871" s="7" t="s">
        <v>1733</v>
      </c>
      <c r="F871" s="7" t="s">
        <v>1733</v>
      </c>
      <c r="G871" t="str">
        <f t="shared" si="39"/>
        <v>SECTION C</v>
      </c>
      <c r="H871" t="str">
        <f t="shared" si="40"/>
        <v>Autres industries manufacturières</v>
      </c>
      <c r="I871" t="str">
        <f t="shared" si="41"/>
        <v>Fabrication d'instruments et de fournitures à usage médical et dentaire</v>
      </c>
      <c r="L871" t="s">
        <v>173</v>
      </c>
      <c r="M871" t="s">
        <v>11191</v>
      </c>
      <c r="N871" t="s">
        <v>38154</v>
      </c>
      <c r="O871" s="76" t="s">
        <v>4356</v>
      </c>
      <c r="P871" s="82">
        <v>476</v>
      </c>
      <c r="Q871" s="82" t="s">
        <v>88246</v>
      </c>
      <c r="R871"/>
    </row>
    <row r="872" spans="1:18" x14ac:dyDescent="0.25">
      <c r="A872" s="10"/>
      <c r="B872" s="10">
        <v>871</v>
      </c>
      <c r="C872" s="10"/>
      <c r="D872" s="11"/>
      <c r="E872" s="11"/>
      <c r="F872" s="11"/>
      <c r="G872" t="str">
        <f t="shared" si="39"/>
        <v>SECTION C</v>
      </c>
      <c r="H872" t="str">
        <f t="shared" si="40"/>
        <v>Autres industries manufacturières</v>
      </c>
      <c r="I872" t="str">
        <f t="shared" si="41"/>
        <v>Fabrication d'instruments et de fournitures à usage médical et dentaire</v>
      </c>
      <c r="L872" t="s">
        <v>173</v>
      </c>
      <c r="M872" t="s">
        <v>32816</v>
      </c>
      <c r="N872" t="s">
        <v>38155</v>
      </c>
      <c r="O872" s="76" t="s">
        <v>4366</v>
      </c>
      <c r="P872" s="82">
        <v>52</v>
      </c>
      <c r="Q872" s="82" t="s">
        <v>88247</v>
      </c>
      <c r="R872"/>
    </row>
    <row r="873" spans="1:18" x14ac:dyDescent="0.25">
      <c r="A873" s="8"/>
      <c r="B873" s="8">
        <v>872</v>
      </c>
      <c r="C873" s="8" t="s">
        <v>1734</v>
      </c>
      <c r="D873" s="9" t="s">
        <v>1735</v>
      </c>
      <c r="E873" s="9" t="s">
        <v>1735</v>
      </c>
      <c r="F873" s="9" t="s">
        <v>1735</v>
      </c>
      <c r="G873" t="str">
        <f t="shared" si="39"/>
        <v>SECTION C</v>
      </c>
      <c r="H873" t="str">
        <f t="shared" si="40"/>
        <v>Autres industries manufacturières</v>
      </c>
      <c r="I873" t="str">
        <f t="shared" si="41"/>
        <v>Activités manufacturières n.c.a.</v>
      </c>
      <c r="L873" t="s">
        <v>173</v>
      </c>
      <c r="M873" t="s">
        <v>6492</v>
      </c>
      <c r="N873" t="s">
        <v>38156</v>
      </c>
      <c r="O873" s="76" t="s">
        <v>4356</v>
      </c>
      <c r="P873" s="82">
        <v>516</v>
      </c>
      <c r="Q873" s="82" t="s">
        <v>88248</v>
      </c>
      <c r="R873"/>
    </row>
    <row r="874" spans="1:18" x14ac:dyDescent="0.25">
      <c r="A874" s="14"/>
      <c r="B874" s="14">
        <v>873</v>
      </c>
      <c r="C874" s="14" t="s">
        <v>1736</v>
      </c>
      <c r="D874" s="22" t="s">
        <v>1737</v>
      </c>
      <c r="E874" s="22" t="s">
        <v>1737</v>
      </c>
      <c r="F874" s="22" t="s">
        <v>1737</v>
      </c>
      <c r="G874" t="str">
        <f t="shared" si="39"/>
        <v>SECTION C</v>
      </c>
      <c r="H874" t="str">
        <f t="shared" si="40"/>
        <v>Autres industries manufacturières</v>
      </c>
      <c r="I874" t="str">
        <f t="shared" si="41"/>
        <v>Activités manufacturières n.c.a.</v>
      </c>
      <c r="L874" t="s">
        <v>173</v>
      </c>
      <c r="M874" t="s">
        <v>6493</v>
      </c>
      <c r="N874" t="s">
        <v>38157</v>
      </c>
      <c r="O874" s="76" t="s">
        <v>4356</v>
      </c>
      <c r="P874" s="82">
        <v>517</v>
      </c>
      <c r="Q874" s="82" t="s">
        <v>88249</v>
      </c>
      <c r="R874"/>
    </row>
    <row r="875" spans="1:18" x14ac:dyDescent="0.25">
      <c r="A875" s="6" t="s">
        <v>1738</v>
      </c>
      <c r="B875" s="6">
        <v>874</v>
      </c>
      <c r="C875" s="6" t="s">
        <v>1739</v>
      </c>
      <c r="D875" s="7" t="s">
        <v>1737</v>
      </c>
      <c r="E875" s="7" t="s">
        <v>1737</v>
      </c>
      <c r="F875" s="7" t="s">
        <v>1737</v>
      </c>
      <c r="G875" t="str">
        <f t="shared" si="39"/>
        <v>SECTION C</v>
      </c>
      <c r="H875" t="str">
        <f t="shared" si="40"/>
        <v>Autres industries manufacturières</v>
      </c>
      <c r="I875" t="str">
        <f t="shared" si="41"/>
        <v>Activités manufacturières n.c.a.</v>
      </c>
      <c r="L875" t="s">
        <v>173</v>
      </c>
      <c r="M875" t="s">
        <v>11193</v>
      </c>
      <c r="N875" t="s">
        <v>38158</v>
      </c>
      <c r="O875" s="76" t="s">
        <v>4366</v>
      </c>
      <c r="P875" s="82">
        <v>97</v>
      </c>
      <c r="Q875" s="82" t="s">
        <v>88250</v>
      </c>
      <c r="R875"/>
    </row>
    <row r="876" spans="1:18" x14ac:dyDescent="0.25">
      <c r="A876" s="14"/>
      <c r="B876" s="14">
        <v>875</v>
      </c>
      <c r="C876" s="14" t="s">
        <v>1740</v>
      </c>
      <c r="D876" s="15" t="s">
        <v>1741</v>
      </c>
      <c r="E876" s="15" t="s">
        <v>1742</v>
      </c>
      <c r="F876" s="15" t="s">
        <v>1742</v>
      </c>
      <c r="G876" t="str">
        <f t="shared" si="39"/>
        <v>SECTION C</v>
      </c>
      <c r="H876" t="str">
        <f t="shared" si="40"/>
        <v>Autres industries manufacturières</v>
      </c>
      <c r="I876" t="str">
        <f t="shared" si="41"/>
        <v>Activités manufacturières n.c.a.</v>
      </c>
      <c r="L876" t="s">
        <v>173</v>
      </c>
      <c r="M876" t="s">
        <v>11194</v>
      </c>
      <c r="N876" t="s">
        <v>38159</v>
      </c>
      <c r="O876" s="76" t="s">
        <v>4366</v>
      </c>
      <c r="P876" s="82">
        <v>108</v>
      </c>
      <c r="Q876" s="82" t="s">
        <v>88251</v>
      </c>
      <c r="R876"/>
    </row>
    <row r="877" spans="1:18" x14ac:dyDescent="0.25">
      <c r="A877" s="6" t="s">
        <v>1743</v>
      </c>
      <c r="B877" s="6">
        <v>876</v>
      </c>
      <c r="C877" s="6" t="s">
        <v>1744</v>
      </c>
      <c r="D877" s="7" t="s">
        <v>1741</v>
      </c>
      <c r="E877" s="7" t="s">
        <v>1742</v>
      </c>
      <c r="F877" s="7" t="s">
        <v>1742</v>
      </c>
      <c r="G877" t="str">
        <f t="shared" si="39"/>
        <v>SECTION C</v>
      </c>
      <c r="H877" t="str">
        <f t="shared" si="40"/>
        <v>Autres industries manufacturières</v>
      </c>
      <c r="I877" t="str">
        <f t="shared" si="41"/>
        <v>Activités manufacturières n.c.a.</v>
      </c>
      <c r="L877" t="s">
        <v>173</v>
      </c>
      <c r="M877" t="s">
        <v>11195</v>
      </c>
      <c r="N877" t="s">
        <v>38160</v>
      </c>
      <c r="O877" s="76" t="s">
        <v>4356</v>
      </c>
      <c r="P877" s="82">
        <v>640</v>
      </c>
      <c r="Q877" s="82" t="s">
        <v>88252</v>
      </c>
      <c r="R877"/>
    </row>
    <row r="878" spans="1:18" x14ac:dyDescent="0.25">
      <c r="A878" s="10"/>
      <c r="B878" s="10">
        <v>877</v>
      </c>
      <c r="C878" s="10"/>
      <c r="D878" s="11"/>
      <c r="E878" s="11"/>
      <c r="F878" s="11"/>
      <c r="G878" t="str">
        <f t="shared" si="39"/>
        <v>SECTION C</v>
      </c>
      <c r="H878" t="str">
        <f t="shared" si="40"/>
        <v>Autres industries manufacturières</v>
      </c>
      <c r="I878" t="str">
        <f t="shared" si="41"/>
        <v>Activités manufacturières n.c.a.</v>
      </c>
      <c r="L878" t="s">
        <v>173</v>
      </c>
      <c r="M878" t="s">
        <v>9450</v>
      </c>
      <c r="N878" t="s">
        <v>38161</v>
      </c>
      <c r="O878" s="76" t="s">
        <v>4356</v>
      </c>
      <c r="P878" s="82">
        <v>152</v>
      </c>
      <c r="Q878" s="82" t="s">
        <v>88253</v>
      </c>
      <c r="R878"/>
    </row>
    <row r="879" spans="1:18" ht="30" x14ac:dyDescent="0.25">
      <c r="A879" s="12"/>
      <c r="B879" s="12">
        <v>878</v>
      </c>
      <c r="C879" s="12" t="s">
        <v>1745</v>
      </c>
      <c r="D879" s="13" t="s">
        <v>1746</v>
      </c>
      <c r="E879" s="13" t="s">
        <v>1747</v>
      </c>
      <c r="F879" s="13" t="s">
        <v>1748</v>
      </c>
      <c r="G879" t="str">
        <f t="shared" si="39"/>
        <v>SECTION C</v>
      </c>
      <c r="H879" t="str">
        <f t="shared" si="40"/>
        <v xml:space="preserve">Réparation et installation de machines et d'équipements </v>
      </c>
      <c r="I879" t="str">
        <f t="shared" si="41"/>
        <v>Activités manufacturières n.c.a.</v>
      </c>
      <c r="L879" t="s">
        <v>173</v>
      </c>
      <c r="M879" t="s">
        <v>13285</v>
      </c>
      <c r="N879" t="s">
        <v>38162</v>
      </c>
      <c r="O879" s="76" t="s">
        <v>4356</v>
      </c>
      <c r="P879" s="82">
        <v>329</v>
      </c>
      <c r="Q879" s="82" t="s">
        <v>88254</v>
      </c>
      <c r="R879"/>
    </row>
    <row r="880" spans="1:18" x14ac:dyDescent="0.25">
      <c r="A880" s="10"/>
      <c r="B880" s="10">
        <v>879</v>
      </c>
      <c r="C880" s="10"/>
      <c r="D880" s="11"/>
      <c r="E880" s="11"/>
      <c r="F880" s="11"/>
      <c r="G880" t="str">
        <f t="shared" si="39"/>
        <v>SECTION C</v>
      </c>
      <c r="H880" t="str">
        <f t="shared" si="40"/>
        <v xml:space="preserve">Réparation et installation de machines et d'équipements </v>
      </c>
      <c r="I880" t="str">
        <f t="shared" si="41"/>
        <v>Activités manufacturières n.c.a.</v>
      </c>
      <c r="L880" t="s">
        <v>173</v>
      </c>
      <c r="M880" t="s">
        <v>32817</v>
      </c>
      <c r="N880" t="s">
        <v>38163</v>
      </c>
      <c r="O880" s="76" t="s">
        <v>4366</v>
      </c>
      <c r="P880" s="82">
        <v>131</v>
      </c>
      <c r="Q880" s="82" t="s">
        <v>88255</v>
      </c>
      <c r="R880"/>
    </row>
    <row r="881" spans="1:18" ht="25.5" x14ac:dyDescent="0.25">
      <c r="A881" s="8"/>
      <c r="B881" s="8">
        <v>880</v>
      </c>
      <c r="C881" s="8" t="s">
        <v>1749</v>
      </c>
      <c r="D881" s="9" t="s">
        <v>1750</v>
      </c>
      <c r="E881" s="9" t="s">
        <v>1750</v>
      </c>
      <c r="F881" s="9" t="s">
        <v>1751</v>
      </c>
      <c r="G881" t="str">
        <f t="shared" si="39"/>
        <v>SECTION C</v>
      </c>
      <c r="H881" t="str">
        <f t="shared" si="40"/>
        <v xml:space="preserve">Réparation et installation de machines et d'équipements </v>
      </c>
      <c r="I881" t="str">
        <f t="shared" si="41"/>
        <v>Réparation d'ouvrages en métaux, de machines et d'équipements</v>
      </c>
      <c r="L881" t="s">
        <v>173</v>
      </c>
      <c r="M881" t="s">
        <v>23875</v>
      </c>
      <c r="N881" t="s">
        <v>38164</v>
      </c>
      <c r="O881" s="76" t="s">
        <v>4356</v>
      </c>
      <c r="P881" s="82">
        <v>319</v>
      </c>
      <c r="Q881" s="82" t="s">
        <v>88256</v>
      </c>
      <c r="R881"/>
    </row>
    <row r="882" spans="1:18" x14ac:dyDescent="0.25">
      <c r="A882" s="14"/>
      <c r="B882" s="14">
        <v>881</v>
      </c>
      <c r="C882" s="14" t="s">
        <v>1752</v>
      </c>
      <c r="D882" s="15" t="s">
        <v>1753</v>
      </c>
      <c r="E882" s="15" t="s">
        <v>1753</v>
      </c>
      <c r="F882" s="15" t="s">
        <v>1753</v>
      </c>
      <c r="G882" t="str">
        <f t="shared" si="39"/>
        <v>SECTION C</v>
      </c>
      <c r="H882" t="str">
        <f t="shared" si="40"/>
        <v xml:space="preserve">Réparation et installation de machines et d'équipements </v>
      </c>
      <c r="I882" t="str">
        <f t="shared" si="41"/>
        <v>Réparation d'ouvrages en métaux, de machines et d'équipements</v>
      </c>
      <c r="L882" t="s">
        <v>173</v>
      </c>
      <c r="M882" t="s">
        <v>11199</v>
      </c>
      <c r="N882" t="s">
        <v>38165</v>
      </c>
      <c r="O882" s="76" t="s">
        <v>4366</v>
      </c>
      <c r="P882" s="82">
        <v>220</v>
      </c>
      <c r="Q882" s="82" t="s">
        <v>88258</v>
      </c>
      <c r="R882"/>
    </row>
    <row r="883" spans="1:18" x14ac:dyDescent="0.25">
      <c r="A883" s="6" t="s">
        <v>1754</v>
      </c>
      <c r="B883" s="6">
        <v>882</v>
      </c>
      <c r="C883" s="6" t="s">
        <v>1755</v>
      </c>
      <c r="D883" s="7" t="s">
        <v>1753</v>
      </c>
      <c r="E883" s="7" t="s">
        <v>1753</v>
      </c>
      <c r="F883" s="7" t="s">
        <v>1753</v>
      </c>
      <c r="G883" t="str">
        <f t="shared" si="39"/>
        <v>SECTION C</v>
      </c>
      <c r="H883" t="str">
        <f t="shared" si="40"/>
        <v xml:space="preserve">Réparation et installation de machines et d'équipements </v>
      </c>
      <c r="I883" t="str">
        <f t="shared" si="41"/>
        <v>Réparation d'ouvrages en métaux, de machines et d'équipements</v>
      </c>
      <c r="L883" t="s">
        <v>173</v>
      </c>
      <c r="M883" t="s">
        <v>11197</v>
      </c>
      <c r="N883" t="s">
        <v>38166</v>
      </c>
      <c r="O883" s="76" t="s">
        <v>4356</v>
      </c>
      <c r="P883" s="82">
        <v>473</v>
      </c>
      <c r="Q883" s="82" t="s">
        <v>88257</v>
      </c>
      <c r="R883"/>
    </row>
    <row r="884" spans="1:18" x14ac:dyDescent="0.25">
      <c r="A884" s="14"/>
      <c r="B884" s="14">
        <v>883</v>
      </c>
      <c r="C884" s="14" t="s">
        <v>1756</v>
      </c>
      <c r="D884" s="16" t="s">
        <v>1757</v>
      </c>
      <c r="E884" s="16" t="s">
        <v>1757</v>
      </c>
      <c r="F884" s="16" t="s">
        <v>1758</v>
      </c>
      <c r="G884" t="str">
        <f t="shared" si="39"/>
        <v>SECTION C</v>
      </c>
      <c r="H884" t="str">
        <f t="shared" si="40"/>
        <v xml:space="preserve">Réparation et installation de machines et d'équipements </v>
      </c>
      <c r="I884" t="str">
        <f t="shared" si="41"/>
        <v>Réparation d'ouvrages en métaux, de machines et d'équipements</v>
      </c>
      <c r="L884" t="s">
        <v>173</v>
      </c>
      <c r="M884" t="s">
        <v>23876</v>
      </c>
      <c r="N884" t="s">
        <v>38167</v>
      </c>
      <c r="O884" s="76" t="s">
        <v>4366</v>
      </c>
      <c r="P884" s="82">
        <v>128</v>
      </c>
      <c r="Q884" s="82" t="s">
        <v>88259</v>
      </c>
      <c r="R884"/>
    </row>
    <row r="885" spans="1:18" x14ac:dyDescent="0.25">
      <c r="A885" s="6" t="s">
        <v>1759</v>
      </c>
      <c r="B885" s="6">
        <v>884</v>
      </c>
      <c r="C885" s="6" t="s">
        <v>1760</v>
      </c>
      <c r="D885" s="7" t="s">
        <v>1757</v>
      </c>
      <c r="E885" s="7" t="s">
        <v>1757</v>
      </c>
      <c r="F885" s="7" t="s">
        <v>1758</v>
      </c>
      <c r="G885" t="str">
        <f t="shared" si="39"/>
        <v>SECTION C</v>
      </c>
      <c r="H885" t="str">
        <f t="shared" si="40"/>
        <v xml:space="preserve">Réparation et installation de machines et d'équipements </v>
      </c>
      <c r="I885" t="str">
        <f t="shared" si="41"/>
        <v>Réparation d'ouvrages en métaux, de machines et d'équipements</v>
      </c>
      <c r="L885" t="s">
        <v>173</v>
      </c>
      <c r="M885" t="s">
        <v>11201</v>
      </c>
      <c r="N885" t="s">
        <v>38168</v>
      </c>
      <c r="O885" s="76" t="s">
        <v>4356</v>
      </c>
      <c r="P885" s="82">
        <v>1040</v>
      </c>
      <c r="Q885" s="82" t="s">
        <v>88260</v>
      </c>
      <c r="R885"/>
    </row>
    <row r="886" spans="1:18" x14ac:dyDescent="0.25">
      <c r="A886" s="14"/>
      <c r="B886" s="14">
        <v>885</v>
      </c>
      <c r="C886" s="14" t="s">
        <v>1761</v>
      </c>
      <c r="D886" s="15" t="s">
        <v>1762</v>
      </c>
      <c r="E886" s="15" t="s">
        <v>1762</v>
      </c>
      <c r="F886" s="15" t="s">
        <v>1763</v>
      </c>
      <c r="G886" t="str">
        <f t="shared" si="39"/>
        <v>SECTION C</v>
      </c>
      <c r="H886" t="str">
        <f t="shared" si="40"/>
        <v xml:space="preserve">Réparation et installation de machines et d'équipements </v>
      </c>
      <c r="I886" t="str">
        <f t="shared" si="41"/>
        <v>Réparation d'ouvrages en métaux, de machines et d'équipements</v>
      </c>
      <c r="L886" t="s">
        <v>173</v>
      </c>
      <c r="M886" t="s">
        <v>23877</v>
      </c>
      <c r="N886" t="s">
        <v>38169</v>
      </c>
      <c r="O886" s="76" t="s">
        <v>4366</v>
      </c>
      <c r="P886" s="82">
        <v>104</v>
      </c>
      <c r="Q886" s="82" t="s">
        <v>88261</v>
      </c>
      <c r="R886"/>
    </row>
    <row r="887" spans="1:18" x14ac:dyDescent="0.25">
      <c r="A887" s="6" t="s">
        <v>1764</v>
      </c>
      <c r="B887" s="6">
        <v>886</v>
      </c>
      <c r="C887" s="6" t="s">
        <v>1765</v>
      </c>
      <c r="D887" s="7" t="s">
        <v>1762</v>
      </c>
      <c r="E887" s="7" t="s">
        <v>1762</v>
      </c>
      <c r="F887" s="7" t="s">
        <v>1763</v>
      </c>
      <c r="G887" t="str">
        <f t="shared" si="39"/>
        <v>SECTION C</v>
      </c>
      <c r="H887" t="str">
        <f t="shared" si="40"/>
        <v xml:space="preserve">Réparation et installation de machines et d'équipements </v>
      </c>
      <c r="I887" t="str">
        <f t="shared" si="41"/>
        <v>Réparation d'ouvrages en métaux, de machines et d'équipements</v>
      </c>
      <c r="L887" t="s">
        <v>173</v>
      </c>
      <c r="M887" t="s">
        <v>6494</v>
      </c>
      <c r="N887" t="s">
        <v>38170</v>
      </c>
      <c r="O887" s="76" t="s">
        <v>4356</v>
      </c>
      <c r="P887" s="82">
        <v>1152</v>
      </c>
      <c r="Q887" s="82" t="s">
        <v>88262</v>
      </c>
      <c r="R887"/>
    </row>
    <row r="888" spans="1:18" x14ac:dyDescent="0.25">
      <c r="A888" s="14"/>
      <c r="B888" s="14">
        <v>887</v>
      </c>
      <c r="C888" s="14" t="s">
        <v>1766</v>
      </c>
      <c r="D888" s="23" t="s">
        <v>1767</v>
      </c>
      <c r="E888" s="23" t="s">
        <v>1767</v>
      </c>
      <c r="F888" s="23" t="s">
        <v>1767</v>
      </c>
      <c r="G888" t="str">
        <f t="shared" si="39"/>
        <v>SECTION C</v>
      </c>
      <c r="H888" t="str">
        <f t="shared" si="40"/>
        <v xml:space="preserve">Réparation et installation de machines et d'équipements </v>
      </c>
      <c r="I888" t="str">
        <f t="shared" si="41"/>
        <v>Réparation d'ouvrages en métaux, de machines et d'équipements</v>
      </c>
      <c r="L888" t="s">
        <v>173</v>
      </c>
      <c r="M888" t="s">
        <v>32818</v>
      </c>
      <c r="N888" t="s">
        <v>38171</v>
      </c>
      <c r="O888" s="76" t="s">
        <v>4356</v>
      </c>
      <c r="P888" s="82">
        <v>847</v>
      </c>
      <c r="Q888" s="82" t="s">
        <v>88268</v>
      </c>
      <c r="R888"/>
    </row>
    <row r="889" spans="1:18" x14ac:dyDescent="0.25">
      <c r="A889" s="6" t="s">
        <v>1768</v>
      </c>
      <c r="B889" s="6">
        <v>888</v>
      </c>
      <c r="C889" s="6" t="s">
        <v>1769</v>
      </c>
      <c r="D889" s="7" t="s">
        <v>1767</v>
      </c>
      <c r="E889" s="7" t="s">
        <v>1767</v>
      </c>
      <c r="F889" s="7" t="s">
        <v>1767</v>
      </c>
      <c r="G889" t="str">
        <f t="shared" si="39"/>
        <v>SECTION C</v>
      </c>
      <c r="H889" t="str">
        <f t="shared" si="40"/>
        <v xml:space="preserve">Réparation et installation de machines et d'équipements </v>
      </c>
      <c r="I889" t="str">
        <f t="shared" si="41"/>
        <v>Réparation d'ouvrages en métaux, de machines et d'équipements</v>
      </c>
      <c r="L889" t="s">
        <v>173</v>
      </c>
      <c r="M889" t="s">
        <v>32820</v>
      </c>
      <c r="N889" t="s">
        <v>38172</v>
      </c>
      <c r="O889" s="76" t="s">
        <v>4356</v>
      </c>
      <c r="P889" s="82">
        <v>736</v>
      </c>
      <c r="Q889" s="82" t="s">
        <v>88285</v>
      </c>
      <c r="R889"/>
    </row>
    <row r="890" spans="1:18" x14ac:dyDescent="0.25">
      <c r="A890" s="14"/>
      <c r="B890" s="14">
        <v>889</v>
      </c>
      <c r="C890" s="14" t="s">
        <v>1770</v>
      </c>
      <c r="D890" s="15" t="s">
        <v>1771</v>
      </c>
      <c r="E890" s="15" t="s">
        <v>1771</v>
      </c>
      <c r="F890" s="15" t="s">
        <v>1771</v>
      </c>
      <c r="G890" t="str">
        <f t="shared" si="39"/>
        <v>SECTION C</v>
      </c>
      <c r="H890" t="str">
        <f t="shared" si="40"/>
        <v xml:space="preserve">Réparation et installation de machines et d'équipements </v>
      </c>
      <c r="I890" t="str">
        <f t="shared" si="41"/>
        <v>Réparation d'ouvrages en métaux, de machines et d'équipements</v>
      </c>
      <c r="L890" t="s">
        <v>173</v>
      </c>
      <c r="M890" t="s">
        <v>13296</v>
      </c>
      <c r="N890" t="s">
        <v>38173</v>
      </c>
      <c r="O890" s="76" t="s">
        <v>4366</v>
      </c>
      <c r="P890" s="82">
        <v>75</v>
      </c>
      <c r="Q890" s="82" t="s">
        <v>88287</v>
      </c>
      <c r="R890"/>
    </row>
    <row r="891" spans="1:18" x14ac:dyDescent="0.25">
      <c r="A891" s="6" t="s">
        <v>1772</v>
      </c>
      <c r="B891" s="6">
        <v>890</v>
      </c>
      <c r="C891" s="6" t="s">
        <v>1773</v>
      </c>
      <c r="D891" s="7" t="s">
        <v>1771</v>
      </c>
      <c r="E891" s="7" t="s">
        <v>1771</v>
      </c>
      <c r="F891" s="7" t="s">
        <v>1771</v>
      </c>
      <c r="G891" t="str">
        <f t="shared" si="39"/>
        <v>SECTION C</v>
      </c>
      <c r="H891" t="str">
        <f t="shared" si="40"/>
        <v xml:space="preserve">Réparation et installation de machines et d'équipements </v>
      </c>
      <c r="I891" t="str">
        <f t="shared" si="41"/>
        <v>Réparation d'ouvrages en métaux, de machines et d'équipements</v>
      </c>
      <c r="L891" t="s">
        <v>173</v>
      </c>
      <c r="M891" t="s">
        <v>21469</v>
      </c>
      <c r="N891" t="s">
        <v>38174</v>
      </c>
      <c r="O891" s="76" t="s">
        <v>4366</v>
      </c>
      <c r="P891" s="82">
        <v>74</v>
      </c>
      <c r="Q891" s="82" t="s">
        <v>88288</v>
      </c>
      <c r="R891"/>
    </row>
    <row r="892" spans="1:18" x14ac:dyDescent="0.25">
      <c r="A892" s="14"/>
      <c r="B892" s="14">
        <v>891</v>
      </c>
      <c r="C892" s="14" t="s">
        <v>1774</v>
      </c>
      <c r="D892" s="23" t="s">
        <v>1775</v>
      </c>
      <c r="E892" s="23" t="s">
        <v>1776</v>
      </c>
      <c r="F892" s="23" t="s">
        <v>1777</v>
      </c>
      <c r="G892" t="str">
        <f t="shared" si="39"/>
        <v>SECTION C</v>
      </c>
      <c r="H892" t="str">
        <f t="shared" si="40"/>
        <v xml:space="preserve">Réparation et installation de machines et d'équipements </v>
      </c>
      <c r="I892" t="str">
        <f t="shared" si="41"/>
        <v>Réparation d'ouvrages en métaux, de machines et d'équipements</v>
      </c>
      <c r="L892" t="s">
        <v>173</v>
      </c>
      <c r="M892" t="s">
        <v>32821</v>
      </c>
      <c r="N892" t="s">
        <v>38175</v>
      </c>
      <c r="O892" s="76" t="s">
        <v>4356</v>
      </c>
      <c r="P892" s="82">
        <v>700</v>
      </c>
      <c r="Q892" s="82" t="s">
        <v>88289</v>
      </c>
      <c r="R892"/>
    </row>
    <row r="893" spans="1:18" x14ac:dyDescent="0.25">
      <c r="A893" s="6" t="s">
        <v>1778</v>
      </c>
      <c r="B893" s="6">
        <v>892</v>
      </c>
      <c r="C893" s="6" t="s">
        <v>1779</v>
      </c>
      <c r="D893" s="7" t="s">
        <v>1775</v>
      </c>
      <c r="E893" s="7" t="s">
        <v>1776</v>
      </c>
      <c r="F893" s="7" t="s">
        <v>1777</v>
      </c>
      <c r="G893" t="str">
        <f t="shared" si="39"/>
        <v>SECTION C</v>
      </c>
      <c r="H893" t="str">
        <f t="shared" si="40"/>
        <v xml:space="preserve">Réparation et installation de machines et d'équipements </v>
      </c>
      <c r="I893" t="str">
        <f t="shared" si="41"/>
        <v>Réparation d'ouvrages en métaux, de machines et d'équipements</v>
      </c>
      <c r="L893" t="s">
        <v>173</v>
      </c>
      <c r="M893" t="s">
        <v>9453</v>
      </c>
      <c r="N893" t="s">
        <v>38176</v>
      </c>
      <c r="O893" s="76" t="s">
        <v>4356</v>
      </c>
      <c r="P893" s="82">
        <v>761</v>
      </c>
      <c r="Q893" s="82" t="s">
        <v>88263</v>
      </c>
      <c r="R893"/>
    </row>
    <row r="894" spans="1:18" x14ac:dyDescent="0.25">
      <c r="A894" s="14"/>
      <c r="B894" s="14">
        <v>893</v>
      </c>
      <c r="C894" s="14" t="s">
        <v>1780</v>
      </c>
      <c r="D894" s="23" t="s">
        <v>1781</v>
      </c>
      <c r="E894" s="23" t="s">
        <v>1781</v>
      </c>
      <c r="F894" s="23" t="s">
        <v>1782</v>
      </c>
      <c r="G894" t="str">
        <f t="shared" si="39"/>
        <v>SECTION C</v>
      </c>
      <c r="H894" t="str">
        <f t="shared" si="40"/>
        <v xml:space="preserve">Réparation et installation de machines et d'équipements </v>
      </c>
      <c r="I894" t="str">
        <f t="shared" si="41"/>
        <v>Réparation d'ouvrages en métaux, de machines et d'équipements</v>
      </c>
      <c r="L894" t="s">
        <v>173</v>
      </c>
      <c r="M894" t="s">
        <v>6495</v>
      </c>
      <c r="N894" t="s">
        <v>38177</v>
      </c>
      <c r="O894" s="76" t="s">
        <v>4366</v>
      </c>
      <c r="P894" s="82">
        <v>44</v>
      </c>
      <c r="Q894" s="82" t="s">
        <v>88264</v>
      </c>
      <c r="R894"/>
    </row>
    <row r="895" spans="1:18" x14ac:dyDescent="0.25">
      <c r="A895" s="6" t="s">
        <v>1783</v>
      </c>
      <c r="B895" s="6">
        <v>894</v>
      </c>
      <c r="C895" s="6" t="s">
        <v>1784</v>
      </c>
      <c r="D895" s="7" t="s">
        <v>1781</v>
      </c>
      <c r="E895" s="7" t="s">
        <v>1781</v>
      </c>
      <c r="F895" s="7" t="s">
        <v>1782</v>
      </c>
      <c r="G895" t="str">
        <f t="shared" si="39"/>
        <v>SECTION C</v>
      </c>
      <c r="H895" t="str">
        <f t="shared" si="40"/>
        <v xml:space="preserve">Réparation et installation de machines et d'équipements </v>
      </c>
      <c r="I895" t="str">
        <f t="shared" si="41"/>
        <v>Réparation d'ouvrages en métaux, de machines et d'équipements</v>
      </c>
      <c r="L895" t="s">
        <v>173</v>
      </c>
      <c r="M895" t="s">
        <v>13286</v>
      </c>
      <c r="N895" t="s">
        <v>38178</v>
      </c>
      <c r="O895" s="76" t="s">
        <v>4356</v>
      </c>
      <c r="P895" s="82">
        <v>810</v>
      </c>
      <c r="Q895" s="82" t="s">
        <v>88265</v>
      </c>
      <c r="R895"/>
    </row>
    <row r="896" spans="1:18" x14ac:dyDescent="0.25">
      <c r="A896" s="14"/>
      <c r="B896" s="14">
        <v>895</v>
      </c>
      <c r="C896" s="14" t="s">
        <v>1785</v>
      </c>
      <c r="D896" s="15" t="s">
        <v>1786</v>
      </c>
      <c r="E896" s="15" t="s">
        <v>1786</v>
      </c>
      <c r="F896" s="15" t="s">
        <v>1786</v>
      </c>
      <c r="G896" t="str">
        <f t="shared" si="39"/>
        <v>SECTION C</v>
      </c>
      <c r="H896" t="str">
        <f t="shared" si="40"/>
        <v xml:space="preserve">Réparation et installation de machines et d'équipements </v>
      </c>
      <c r="I896" t="str">
        <f t="shared" si="41"/>
        <v>Réparation d'ouvrages en métaux, de machines et d'équipements</v>
      </c>
      <c r="L896" t="s">
        <v>173</v>
      </c>
      <c r="M896" t="s">
        <v>6496</v>
      </c>
      <c r="N896" t="s">
        <v>38179</v>
      </c>
      <c r="O896" s="76" t="s">
        <v>4366</v>
      </c>
      <c r="P896" s="82">
        <v>84</v>
      </c>
      <c r="Q896" s="82" t="s">
        <v>88266</v>
      </c>
      <c r="R896"/>
    </row>
    <row r="897" spans="1:18" x14ac:dyDescent="0.25">
      <c r="A897" s="6" t="s">
        <v>1787</v>
      </c>
      <c r="B897" s="6">
        <v>896</v>
      </c>
      <c r="C897" s="6" t="s">
        <v>1788</v>
      </c>
      <c r="D897" s="7" t="s">
        <v>1786</v>
      </c>
      <c r="E897" s="7" t="s">
        <v>1786</v>
      </c>
      <c r="F897" s="7" t="s">
        <v>1786</v>
      </c>
      <c r="G897" t="str">
        <f t="shared" si="39"/>
        <v>SECTION C</v>
      </c>
      <c r="H897" t="str">
        <f t="shared" si="40"/>
        <v xml:space="preserve">Réparation et installation de machines et d'équipements </v>
      </c>
      <c r="I897" t="str">
        <f t="shared" si="41"/>
        <v>Réparation d'ouvrages en métaux, de machines et d'équipements</v>
      </c>
      <c r="L897" t="s">
        <v>173</v>
      </c>
      <c r="M897" t="s">
        <v>23878</v>
      </c>
      <c r="N897" t="s">
        <v>38180</v>
      </c>
      <c r="O897" s="76" t="s">
        <v>4356</v>
      </c>
      <c r="P897" s="82">
        <v>1338</v>
      </c>
      <c r="Q897" s="82" t="s">
        <v>88267</v>
      </c>
      <c r="R897"/>
    </row>
    <row r="898" spans="1:18" x14ac:dyDescent="0.25">
      <c r="A898" s="10"/>
      <c r="B898" s="10">
        <v>897</v>
      </c>
      <c r="C898" s="10"/>
      <c r="D898" s="11"/>
      <c r="E898" s="11"/>
      <c r="F898" s="11"/>
      <c r="G898" t="str">
        <f t="shared" si="39"/>
        <v>SECTION C</v>
      </c>
      <c r="H898" t="str">
        <f t="shared" si="40"/>
        <v xml:space="preserve">Réparation et installation de machines et d'équipements </v>
      </c>
      <c r="I898" t="str">
        <f t="shared" si="41"/>
        <v>Réparation d'ouvrages en métaux, de machines et d'équipements</v>
      </c>
      <c r="L898" t="s">
        <v>173</v>
      </c>
      <c r="M898" t="s">
        <v>13288</v>
      </c>
      <c r="N898" t="s">
        <v>38181</v>
      </c>
      <c r="O898" s="76" t="s">
        <v>4356</v>
      </c>
      <c r="P898" s="82">
        <v>1648</v>
      </c>
      <c r="Q898" s="82" t="s">
        <v>88269</v>
      </c>
      <c r="R898"/>
    </row>
    <row r="899" spans="1:18" x14ac:dyDescent="0.25">
      <c r="A899" s="8"/>
      <c r="B899" s="8">
        <v>898</v>
      </c>
      <c r="C899" s="8" t="s">
        <v>1789</v>
      </c>
      <c r="D899" s="9" t="s">
        <v>1790</v>
      </c>
      <c r="E899" s="9" t="s">
        <v>1790</v>
      </c>
      <c r="F899" s="9" t="s">
        <v>1791</v>
      </c>
      <c r="G899" t="str">
        <f t="shared" si="39"/>
        <v>SECTION C</v>
      </c>
      <c r="H899" t="str">
        <f t="shared" si="40"/>
        <v xml:space="preserve">Réparation et installation de machines et d'équipements </v>
      </c>
      <c r="I899" t="str">
        <f t="shared" si="41"/>
        <v>Installation de machines et d'équipements industriels</v>
      </c>
      <c r="L899" t="s">
        <v>173</v>
      </c>
      <c r="M899" t="s">
        <v>6497</v>
      </c>
      <c r="N899" t="s">
        <v>38182</v>
      </c>
      <c r="O899" s="76" t="s">
        <v>4356</v>
      </c>
      <c r="P899" s="82">
        <v>203</v>
      </c>
      <c r="Q899" s="82" t="s">
        <v>88270</v>
      </c>
      <c r="R899"/>
    </row>
    <row r="900" spans="1:18" x14ac:dyDescent="0.25">
      <c r="A900" s="14"/>
      <c r="B900" s="14">
        <v>899</v>
      </c>
      <c r="C900" s="14" t="s">
        <v>1792</v>
      </c>
      <c r="D900" s="15" t="s">
        <v>1790</v>
      </c>
      <c r="E900" s="15" t="s">
        <v>1790</v>
      </c>
      <c r="F900" s="15" t="s">
        <v>1791</v>
      </c>
      <c r="G900" t="str">
        <f t="shared" ref="G900:G963" si="42">IF(LEFT(C900,7)="SECTION",C900,G899)</f>
        <v>SECTION C</v>
      </c>
      <c r="H900" t="str">
        <f t="shared" si="40"/>
        <v xml:space="preserve">Réparation et installation de machines et d'équipements </v>
      </c>
      <c r="I900" t="str">
        <f t="shared" si="41"/>
        <v>Installation de machines et d'équipements industriels</v>
      </c>
      <c r="L900" t="s">
        <v>173</v>
      </c>
      <c r="M900" t="s">
        <v>6498</v>
      </c>
      <c r="N900" t="s">
        <v>38183</v>
      </c>
      <c r="O900" s="76" t="s">
        <v>4356</v>
      </c>
      <c r="P900" s="82">
        <v>193</v>
      </c>
      <c r="Q900" s="82" t="s">
        <v>88271</v>
      </c>
      <c r="R900"/>
    </row>
    <row r="901" spans="1:18" ht="25.5" x14ac:dyDescent="0.25">
      <c r="A901" s="6" t="s">
        <v>1793</v>
      </c>
      <c r="B901" s="6">
        <v>900</v>
      </c>
      <c r="C901" s="6" t="s">
        <v>1794</v>
      </c>
      <c r="D901" s="29" t="s">
        <v>1795</v>
      </c>
      <c r="E901" s="29" t="s">
        <v>1796</v>
      </c>
      <c r="F901" s="29" t="s">
        <v>1797</v>
      </c>
      <c r="G901" t="str">
        <f t="shared" si="42"/>
        <v>SECTION C</v>
      </c>
      <c r="H901" t="str">
        <f t="shared" si="40"/>
        <v xml:space="preserve">Réparation et installation de machines et d'équipements </v>
      </c>
      <c r="I901" t="str">
        <f t="shared" si="41"/>
        <v>Installation de machines et d'équipements industriels</v>
      </c>
      <c r="L901" t="s">
        <v>173</v>
      </c>
      <c r="M901" t="s">
        <v>11203</v>
      </c>
      <c r="N901" t="s">
        <v>38184</v>
      </c>
      <c r="O901" s="76" t="s">
        <v>4366</v>
      </c>
      <c r="P901" s="82">
        <v>32</v>
      </c>
      <c r="Q901" s="82" t="s">
        <v>88272</v>
      </c>
      <c r="R901"/>
    </row>
    <row r="902" spans="1:18" x14ac:dyDescent="0.25">
      <c r="A902" s="6" t="s">
        <v>1798</v>
      </c>
      <c r="B902" s="6">
        <v>901</v>
      </c>
      <c r="C902" s="6" t="s">
        <v>1799</v>
      </c>
      <c r="D902" s="29" t="s">
        <v>1800</v>
      </c>
      <c r="E902" s="29" t="s">
        <v>1800</v>
      </c>
      <c r="F902" s="29" t="s">
        <v>1801</v>
      </c>
      <c r="G902" t="str">
        <f t="shared" si="42"/>
        <v>SECTION C</v>
      </c>
      <c r="H902" t="str">
        <f t="shared" ref="H902:H965" si="43">IF(LEN(C902)=2,D902,H901)</f>
        <v xml:space="preserve">Réparation et installation de machines et d'équipements </v>
      </c>
      <c r="I902" t="str">
        <f t="shared" si="41"/>
        <v>Installation de machines et d'équipements industriels</v>
      </c>
      <c r="L902" t="s">
        <v>173</v>
      </c>
      <c r="M902" t="s">
        <v>13290</v>
      </c>
      <c r="N902" t="s">
        <v>38185</v>
      </c>
      <c r="O902" s="76" t="s">
        <v>4366</v>
      </c>
      <c r="P902" s="82">
        <v>152</v>
      </c>
      <c r="Q902" s="82" t="s">
        <v>88273</v>
      </c>
      <c r="R902"/>
    </row>
    <row r="903" spans="1:18" ht="25.5" x14ac:dyDescent="0.25">
      <c r="A903" s="6" t="s">
        <v>1802</v>
      </c>
      <c r="B903" s="6">
        <v>902</v>
      </c>
      <c r="C903" s="6" t="s">
        <v>1803</v>
      </c>
      <c r="D903" s="29" t="s">
        <v>1804</v>
      </c>
      <c r="E903" s="29" t="s">
        <v>1805</v>
      </c>
      <c r="F903" s="29" t="s">
        <v>1806</v>
      </c>
      <c r="G903" t="str">
        <f t="shared" si="42"/>
        <v>SECTION C</v>
      </c>
      <c r="H903" t="str">
        <f t="shared" si="43"/>
        <v xml:space="preserve">Réparation et installation de machines et d'équipements </v>
      </c>
      <c r="I903" t="str">
        <f t="shared" si="41"/>
        <v>Installation de machines et d'équipements industriels</v>
      </c>
      <c r="L903" t="s">
        <v>173</v>
      </c>
      <c r="M903" t="s">
        <v>13292</v>
      </c>
      <c r="N903" t="s">
        <v>38186</v>
      </c>
      <c r="O903" s="76" t="s">
        <v>4366</v>
      </c>
      <c r="P903" s="82">
        <v>161</v>
      </c>
      <c r="Q903" s="82" t="s">
        <v>88274</v>
      </c>
      <c r="R903"/>
    </row>
    <row r="904" spans="1:18" ht="25.5" x14ac:dyDescent="0.25">
      <c r="A904" s="6" t="s">
        <v>1807</v>
      </c>
      <c r="B904" s="6">
        <v>903</v>
      </c>
      <c r="C904" s="6" t="s">
        <v>1808</v>
      </c>
      <c r="D904" s="26" t="s">
        <v>1809</v>
      </c>
      <c r="E904" s="26" t="s">
        <v>1810</v>
      </c>
      <c r="F904" s="26" t="s">
        <v>1811</v>
      </c>
      <c r="G904" t="str">
        <f t="shared" si="42"/>
        <v>SECTION C</v>
      </c>
      <c r="H904" t="str">
        <f t="shared" si="43"/>
        <v xml:space="preserve">Réparation et installation de machines et d'équipements </v>
      </c>
      <c r="I904" t="str">
        <f t="shared" ref="I904:I967" si="44">IF(LEN(C904)=4,D904,I903)</f>
        <v>Installation de machines et d'équipements industriels</v>
      </c>
      <c r="L904" t="s">
        <v>173</v>
      </c>
      <c r="M904" t="s">
        <v>6499</v>
      </c>
      <c r="N904" t="s">
        <v>38187</v>
      </c>
      <c r="O904" s="76" t="s">
        <v>4356</v>
      </c>
      <c r="P904" s="82">
        <v>151</v>
      </c>
      <c r="Q904" s="82" t="s">
        <v>88275</v>
      </c>
      <c r="R904"/>
    </row>
    <row r="905" spans="1:18" x14ac:dyDescent="0.25">
      <c r="A905" s="6"/>
      <c r="B905" s="6">
        <v>904</v>
      </c>
      <c r="C905" s="6"/>
      <c r="D905" s="7"/>
      <c r="E905" s="7"/>
      <c r="F905" s="7"/>
      <c r="G905" t="str">
        <f t="shared" si="42"/>
        <v>SECTION C</v>
      </c>
      <c r="H905" t="str">
        <f t="shared" si="43"/>
        <v xml:space="preserve">Réparation et installation de machines et d'équipements </v>
      </c>
      <c r="I905" t="str">
        <f t="shared" si="44"/>
        <v>Installation de machines et d'équipements industriels</v>
      </c>
      <c r="L905" t="s">
        <v>173</v>
      </c>
      <c r="M905" t="s">
        <v>13294</v>
      </c>
      <c r="N905" t="s">
        <v>38188</v>
      </c>
      <c r="O905" s="76" t="s">
        <v>4366</v>
      </c>
      <c r="P905" s="82">
        <v>291</v>
      </c>
      <c r="Q905" s="82" t="s">
        <v>88276</v>
      </c>
      <c r="R905"/>
    </row>
    <row r="906" spans="1:18" ht="25.5" x14ac:dyDescent="0.25">
      <c r="A906" s="8"/>
      <c r="B906" s="8">
        <v>905</v>
      </c>
      <c r="C906" s="8" t="s">
        <v>1812</v>
      </c>
      <c r="D906" s="9" t="s">
        <v>1813</v>
      </c>
      <c r="E906" s="9" t="s">
        <v>1814</v>
      </c>
      <c r="F906" s="9" t="s">
        <v>1815</v>
      </c>
      <c r="G906" t="str">
        <f t="shared" si="42"/>
        <v>SECTION D</v>
      </c>
      <c r="H906" t="str">
        <f t="shared" si="43"/>
        <v xml:space="preserve">Réparation et installation de machines et d'équipements </v>
      </c>
      <c r="I906" t="str">
        <f t="shared" si="44"/>
        <v>Installation de machines et d'équipements industriels</v>
      </c>
      <c r="L906" t="s">
        <v>173</v>
      </c>
      <c r="M906" t="s">
        <v>23879</v>
      </c>
      <c r="N906" t="s">
        <v>38189</v>
      </c>
      <c r="O906" s="76" t="s">
        <v>4356</v>
      </c>
      <c r="P906" s="82">
        <v>274</v>
      </c>
      <c r="Q906" s="82" t="s">
        <v>88277</v>
      </c>
      <c r="R906"/>
    </row>
    <row r="907" spans="1:18" x14ac:dyDescent="0.25">
      <c r="A907" s="10"/>
      <c r="B907" s="10">
        <v>906</v>
      </c>
      <c r="C907" s="10"/>
      <c r="D907" s="11"/>
      <c r="E907" s="11"/>
      <c r="F907" s="11"/>
      <c r="G907" t="str">
        <f t="shared" si="42"/>
        <v>SECTION D</v>
      </c>
      <c r="H907" t="str">
        <f t="shared" si="43"/>
        <v xml:space="preserve">Réparation et installation de machines et d'équipements </v>
      </c>
      <c r="I907" t="str">
        <f t="shared" si="44"/>
        <v>Installation de machines et d'équipements industriels</v>
      </c>
      <c r="L907" t="s">
        <v>173</v>
      </c>
      <c r="M907" t="s">
        <v>6500</v>
      </c>
      <c r="N907" t="s">
        <v>38190</v>
      </c>
      <c r="O907" s="76" t="s">
        <v>4366</v>
      </c>
      <c r="P907" s="82">
        <v>142</v>
      </c>
      <c r="Q907" s="82" t="s">
        <v>88278</v>
      </c>
      <c r="R907"/>
    </row>
    <row r="908" spans="1:18" ht="30" x14ac:dyDescent="0.25">
      <c r="A908" s="12"/>
      <c r="B908" s="12">
        <v>907</v>
      </c>
      <c r="C908" s="12" t="s">
        <v>1816</v>
      </c>
      <c r="D908" s="13" t="s">
        <v>1817</v>
      </c>
      <c r="E908" s="13" t="s">
        <v>1818</v>
      </c>
      <c r="F908" s="13" t="s">
        <v>1815</v>
      </c>
      <c r="G908" t="str">
        <f t="shared" si="42"/>
        <v>SECTION D</v>
      </c>
      <c r="H908" t="str">
        <f t="shared" si="43"/>
        <v>Production et distribution d'électricité, de gaz, de vapeur et d'air conditionné</v>
      </c>
      <c r="I908" t="str">
        <f t="shared" si="44"/>
        <v>Installation de machines et d'équipements industriels</v>
      </c>
      <c r="L908" t="s">
        <v>173</v>
      </c>
      <c r="M908" t="s">
        <v>11205</v>
      </c>
      <c r="N908" t="s">
        <v>38191</v>
      </c>
      <c r="O908" s="76" t="s">
        <v>4356</v>
      </c>
      <c r="P908" s="82">
        <v>702</v>
      </c>
      <c r="Q908" s="82" t="s">
        <v>88279</v>
      </c>
      <c r="R908"/>
    </row>
    <row r="909" spans="1:18" x14ac:dyDescent="0.25">
      <c r="A909" s="10"/>
      <c r="B909" s="10">
        <v>908</v>
      </c>
      <c r="C909" s="10"/>
      <c r="D909" s="11"/>
      <c r="E909" s="11"/>
      <c r="F909" s="11"/>
      <c r="G909" t="str">
        <f t="shared" si="42"/>
        <v>SECTION D</v>
      </c>
      <c r="H909" t="str">
        <f t="shared" si="43"/>
        <v>Production et distribution d'électricité, de gaz, de vapeur et d'air conditionné</v>
      </c>
      <c r="I909" t="str">
        <f t="shared" si="44"/>
        <v>Installation de machines et d'équipements industriels</v>
      </c>
      <c r="L909" t="s">
        <v>173</v>
      </c>
      <c r="M909" t="s">
        <v>23880</v>
      </c>
      <c r="N909" t="s">
        <v>38192</v>
      </c>
      <c r="O909" s="76" t="s">
        <v>4366</v>
      </c>
      <c r="P909" s="82">
        <v>59</v>
      </c>
      <c r="Q909" s="82" t="s">
        <v>88280</v>
      </c>
      <c r="R909"/>
    </row>
    <row r="910" spans="1:18" x14ac:dyDescent="0.25">
      <c r="A910" s="8"/>
      <c r="B910" s="8">
        <v>909</v>
      </c>
      <c r="C910" s="8" t="s">
        <v>1819</v>
      </c>
      <c r="D910" s="9" t="s">
        <v>1820</v>
      </c>
      <c r="E910" s="9" t="s">
        <v>1820</v>
      </c>
      <c r="F910" s="9" t="s">
        <v>1821</v>
      </c>
      <c r="G910" t="str">
        <f t="shared" si="42"/>
        <v>SECTION D</v>
      </c>
      <c r="H910" t="str">
        <f t="shared" si="43"/>
        <v>Production et distribution d'électricité, de gaz, de vapeur et d'air conditionné</v>
      </c>
      <c r="I910" t="str">
        <f t="shared" si="44"/>
        <v>Production, transport et distribution d'électricité</v>
      </c>
      <c r="L910" t="s">
        <v>173</v>
      </c>
      <c r="M910" t="s">
        <v>32819</v>
      </c>
      <c r="N910" t="s">
        <v>38193</v>
      </c>
      <c r="O910" s="76" t="s">
        <v>4356</v>
      </c>
      <c r="P910" s="82">
        <v>63</v>
      </c>
      <c r="Q910" s="82" t="s">
        <v>88281</v>
      </c>
      <c r="R910"/>
    </row>
    <row r="911" spans="1:18" x14ac:dyDescent="0.25">
      <c r="A911" s="14"/>
      <c r="B911" s="14">
        <v>910</v>
      </c>
      <c r="C911" s="14" t="s">
        <v>1822</v>
      </c>
      <c r="D911" s="15" t="s">
        <v>1823</v>
      </c>
      <c r="E911" s="15" t="s">
        <v>1823</v>
      </c>
      <c r="F911" s="15" t="s">
        <v>1823</v>
      </c>
      <c r="G911" t="str">
        <f t="shared" si="42"/>
        <v>SECTION D</v>
      </c>
      <c r="H911" t="str">
        <f t="shared" si="43"/>
        <v>Production et distribution d'électricité, de gaz, de vapeur et d'air conditionné</v>
      </c>
      <c r="I911" t="str">
        <f t="shared" si="44"/>
        <v>Production, transport et distribution d'électricité</v>
      </c>
      <c r="L911" t="s">
        <v>173</v>
      </c>
      <c r="M911" t="s">
        <v>23881</v>
      </c>
      <c r="N911" t="s">
        <v>38194</v>
      </c>
      <c r="O911" s="76" t="s">
        <v>4356</v>
      </c>
      <c r="P911" s="82">
        <v>315</v>
      </c>
      <c r="Q911" s="82" t="s">
        <v>88282</v>
      </c>
      <c r="R911"/>
    </row>
    <row r="912" spans="1:18" x14ac:dyDescent="0.25">
      <c r="A912" s="6" t="s">
        <v>1824</v>
      </c>
      <c r="B912" s="6">
        <v>911</v>
      </c>
      <c r="C912" s="6" t="s">
        <v>1825</v>
      </c>
      <c r="D912" s="7" t="s">
        <v>1823</v>
      </c>
      <c r="E912" s="7" t="s">
        <v>1823</v>
      </c>
      <c r="F912" s="7" t="s">
        <v>1823</v>
      </c>
      <c r="G912" t="str">
        <f t="shared" si="42"/>
        <v>SECTION D</v>
      </c>
      <c r="H912" t="str">
        <f t="shared" si="43"/>
        <v>Production et distribution d'électricité, de gaz, de vapeur et d'air conditionné</v>
      </c>
      <c r="I912" t="str">
        <f t="shared" si="44"/>
        <v>Production, transport et distribution d'électricité</v>
      </c>
      <c r="L912" t="s">
        <v>173</v>
      </c>
      <c r="M912" t="s">
        <v>11207</v>
      </c>
      <c r="N912" t="s">
        <v>38195</v>
      </c>
      <c r="O912" s="76" t="s">
        <v>4366</v>
      </c>
      <c r="P912" s="82">
        <v>301</v>
      </c>
      <c r="Q912" s="82" t="s">
        <v>88283</v>
      </c>
      <c r="R912"/>
    </row>
    <row r="913" spans="1:18" x14ac:dyDescent="0.25">
      <c r="A913" s="14"/>
      <c r="B913" s="14">
        <v>912</v>
      </c>
      <c r="C913" s="14" t="s">
        <v>1826</v>
      </c>
      <c r="D913" s="15" t="s">
        <v>1827</v>
      </c>
      <c r="E913" s="15" t="s">
        <v>1827</v>
      </c>
      <c r="F913" s="15" t="s">
        <v>1827</v>
      </c>
      <c r="G913" t="str">
        <f t="shared" si="42"/>
        <v>SECTION D</v>
      </c>
      <c r="H913" t="str">
        <f t="shared" si="43"/>
        <v>Production et distribution d'électricité, de gaz, de vapeur et d'air conditionné</v>
      </c>
      <c r="I913" t="str">
        <f t="shared" si="44"/>
        <v>Production, transport et distribution d'électricité</v>
      </c>
      <c r="L913" t="s">
        <v>173</v>
      </c>
      <c r="M913" t="s">
        <v>11209</v>
      </c>
      <c r="N913" t="s">
        <v>38196</v>
      </c>
      <c r="O913" s="76" t="s">
        <v>4366</v>
      </c>
      <c r="P913" s="82">
        <v>187</v>
      </c>
      <c r="Q913" s="82" t="s">
        <v>88284</v>
      </c>
      <c r="R913"/>
    </row>
    <row r="914" spans="1:18" x14ac:dyDescent="0.25">
      <c r="A914" s="6" t="s">
        <v>1828</v>
      </c>
      <c r="B914" s="6">
        <v>913</v>
      </c>
      <c r="C914" s="6" t="s">
        <v>1829</v>
      </c>
      <c r="D914" s="7" t="s">
        <v>1827</v>
      </c>
      <c r="E914" s="7" t="s">
        <v>1827</v>
      </c>
      <c r="F914" s="7" t="s">
        <v>1827</v>
      </c>
      <c r="G914" t="str">
        <f t="shared" si="42"/>
        <v>SECTION D</v>
      </c>
      <c r="H914" t="str">
        <f t="shared" si="43"/>
        <v>Production et distribution d'électricité, de gaz, de vapeur et d'air conditionné</v>
      </c>
      <c r="I914" t="str">
        <f t="shared" si="44"/>
        <v>Production, transport et distribution d'électricité</v>
      </c>
      <c r="L914" t="s">
        <v>173</v>
      </c>
      <c r="M914" t="s">
        <v>11211</v>
      </c>
      <c r="N914" t="s">
        <v>38197</v>
      </c>
      <c r="O914" s="76" t="s">
        <v>4356</v>
      </c>
      <c r="P914" s="82">
        <v>1369</v>
      </c>
      <c r="Q914" s="82" t="s">
        <v>88286</v>
      </c>
      <c r="R914"/>
    </row>
    <row r="915" spans="1:18" x14ac:dyDescent="0.25">
      <c r="A915" s="14"/>
      <c r="B915" s="14">
        <v>914</v>
      </c>
      <c r="C915" s="14" t="s">
        <v>1830</v>
      </c>
      <c r="D915" s="15" t="s">
        <v>1831</v>
      </c>
      <c r="E915" s="15" t="s">
        <v>1831</v>
      </c>
      <c r="F915" s="15" t="s">
        <v>1831</v>
      </c>
      <c r="G915" t="str">
        <f t="shared" si="42"/>
        <v>SECTION D</v>
      </c>
      <c r="H915" t="str">
        <f t="shared" si="43"/>
        <v>Production et distribution d'électricité, de gaz, de vapeur et d'air conditionné</v>
      </c>
      <c r="I915" t="str">
        <f t="shared" si="44"/>
        <v>Production, transport et distribution d'électricité</v>
      </c>
      <c r="L915" t="s">
        <v>173</v>
      </c>
      <c r="M915" t="s">
        <v>11213</v>
      </c>
      <c r="N915" t="s">
        <v>38198</v>
      </c>
      <c r="O915" s="76" t="s">
        <v>4374</v>
      </c>
      <c r="P915" s="82">
        <v>574</v>
      </c>
      <c r="Q915" s="82" t="s">
        <v>88290</v>
      </c>
      <c r="R915"/>
    </row>
    <row r="916" spans="1:18" x14ac:dyDescent="0.25">
      <c r="A916" s="6" t="s">
        <v>1832</v>
      </c>
      <c r="B916" s="6">
        <v>915</v>
      </c>
      <c r="C916" s="6" t="s">
        <v>1833</v>
      </c>
      <c r="D916" s="7" t="s">
        <v>1831</v>
      </c>
      <c r="E916" s="7" t="s">
        <v>1831</v>
      </c>
      <c r="F916" s="7" t="s">
        <v>1831</v>
      </c>
      <c r="G916" t="str">
        <f t="shared" si="42"/>
        <v>SECTION D</v>
      </c>
      <c r="H916" t="str">
        <f t="shared" si="43"/>
        <v>Production et distribution d'électricité, de gaz, de vapeur et d'air conditionné</v>
      </c>
      <c r="I916" t="str">
        <f t="shared" si="44"/>
        <v>Production, transport et distribution d'électricité</v>
      </c>
      <c r="L916" t="s">
        <v>173</v>
      </c>
      <c r="M916" t="s">
        <v>32822</v>
      </c>
      <c r="N916" t="s">
        <v>38199</v>
      </c>
      <c r="O916" s="76" t="s">
        <v>4366</v>
      </c>
      <c r="P916" s="82">
        <v>89</v>
      </c>
      <c r="Q916" s="82" t="s">
        <v>88291</v>
      </c>
      <c r="R916"/>
    </row>
    <row r="917" spans="1:18" x14ac:dyDescent="0.25">
      <c r="A917" s="14"/>
      <c r="B917" s="14">
        <v>916</v>
      </c>
      <c r="C917" s="14" t="s">
        <v>1834</v>
      </c>
      <c r="D917" s="15" t="s">
        <v>1835</v>
      </c>
      <c r="E917" s="15" t="s">
        <v>1835</v>
      </c>
      <c r="F917" s="15" t="s">
        <v>1835</v>
      </c>
      <c r="G917" t="str">
        <f t="shared" si="42"/>
        <v>SECTION D</v>
      </c>
      <c r="H917" t="str">
        <f t="shared" si="43"/>
        <v>Production et distribution d'électricité, de gaz, de vapeur et d'air conditionné</v>
      </c>
      <c r="I917" t="str">
        <f t="shared" si="44"/>
        <v>Production, transport et distribution d'électricité</v>
      </c>
      <c r="L917" t="s">
        <v>173</v>
      </c>
      <c r="M917" t="s">
        <v>11215</v>
      </c>
      <c r="N917" t="s">
        <v>38200</v>
      </c>
      <c r="O917" s="76" t="s">
        <v>4356</v>
      </c>
      <c r="P917" s="82">
        <v>444</v>
      </c>
      <c r="Q917" s="82" t="s">
        <v>88292</v>
      </c>
      <c r="R917"/>
    </row>
    <row r="918" spans="1:18" x14ac:dyDescent="0.25">
      <c r="A918" s="6" t="s">
        <v>1836</v>
      </c>
      <c r="B918" s="6">
        <v>917</v>
      </c>
      <c r="C918" s="6" t="s">
        <v>1837</v>
      </c>
      <c r="D918" s="7" t="s">
        <v>1835</v>
      </c>
      <c r="E918" s="7" t="s">
        <v>1835</v>
      </c>
      <c r="F918" s="7" t="s">
        <v>1835</v>
      </c>
      <c r="G918" t="str">
        <f t="shared" si="42"/>
        <v>SECTION D</v>
      </c>
      <c r="H918" t="str">
        <f t="shared" si="43"/>
        <v>Production et distribution d'électricité, de gaz, de vapeur et d'air conditionné</v>
      </c>
      <c r="I918" t="str">
        <f t="shared" si="44"/>
        <v>Production, transport et distribution d'électricité</v>
      </c>
      <c r="L918" t="s">
        <v>173</v>
      </c>
      <c r="M918" t="s">
        <v>11217</v>
      </c>
      <c r="N918" t="s">
        <v>38201</v>
      </c>
      <c r="O918" s="76" t="s">
        <v>4366</v>
      </c>
      <c r="P918" s="82">
        <v>233</v>
      </c>
      <c r="Q918" s="82" t="s">
        <v>88293</v>
      </c>
      <c r="R918"/>
    </row>
    <row r="919" spans="1:18" x14ac:dyDescent="0.25">
      <c r="A919" s="10"/>
      <c r="B919" s="10">
        <v>918</v>
      </c>
      <c r="C919" s="10"/>
      <c r="D919" s="11"/>
      <c r="E919" s="11"/>
      <c r="F919" s="11"/>
      <c r="G919" t="str">
        <f t="shared" si="42"/>
        <v>SECTION D</v>
      </c>
      <c r="H919" t="str">
        <f t="shared" si="43"/>
        <v>Production et distribution d'électricité, de gaz, de vapeur et d'air conditionné</v>
      </c>
      <c r="I919" t="str">
        <f t="shared" si="44"/>
        <v>Production, transport et distribution d'électricité</v>
      </c>
      <c r="L919" t="s">
        <v>173</v>
      </c>
      <c r="M919" t="s">
        <v>13298</v>
      </c>
      <c r="N919" t="s">
        <v>38202</v>
      </c>
      <c r="O919" s="76" t="s">
        <v>4366</v>
      </c>
      <c r="P919" s="82">
        <v>187</v>
      </c>
      <c r="Q919" s="82" t="s">
        <v>88294</v>
      </c>
      <c r="R919"/>
    </row>
    <row r="920" spans="1:18" x14ac:dyDescent="0.25">
      <c r="A920" s="8"/>
      <c r="B920" s="8">
        <v>919</v>
      </c>
      <c r="C920" s="8" t="s">
        <v>1838</v>
      </c>
      <c r="D920" s="9" t="s">
        <v>1839</v>
      </c>
      <c r="E920" s="9" t="s">
        <v>1839</v>
      </c>
      <c r="F920" s="9" t="s">
        <v>1840</v>
      </c>
      <c r="G920" t="str">
        <f t="shared" si="42"/>
        <v>SECTION D</v>
      </c>
      <c r="H920" t="str">
        <f t="shared" si="43"/>
        <v>Production et distribution d'électricité, de gaz, de vapeur et d'air conditionné</v>
      </c>
      <c r="I920" t="str">
        <f t="shared" si="44"/>
        <v>Production et distribution de combustibles gazeux</v>
      </c>
      <c r="L920" t="s">
        <v>173</v>
      </c>
      <c r="M920" t="s">
        <v>9147</v>
      </c>
      <c r="N920" t="s">
        <v>38203</v>
      </c>
      <c r="O920" s="76" t="s">
        <v>4366</v>
      </c>
      <c r="P920" s="82">
        <v>76</v>
      </c>
      <c r="Q920" s="82" t="s">
        <v>88295</v>
      </c>
      <c r="R920"/>
    </row>
    <row r="921" spans="1:18" x14ac:dyDescent="0.25">
      <c r="A921" s="14"/>
      <c r="B921" s="14">
        <v>920</v>
      </c>
      <c r="C921" s="14" t="s">
        <v>1841</v>
      </c>
      <c r="D921" s="15" t="s">
        <v>1842</v>
      </c>
      <c r="E921" s="15" t="s">
        <v>1842</v>
      </c>
      <c r="F921" s="15" t="s">
        <v>1842</v>
      </c>
      <c r="G921" t="str">
        <f t="shared" si="42"/>
        <v>SECTION D</v>
      </c>
      <c r="H921" t="str">
        <f t="shared" si="43"/>
        <v>Production et distribution d'électricité, de gaz, de vapeur et d'air conditionné</v>
      </c>
      <c r="I921" t="str">
        <f t="shared" si="44"/>
        <v>Production et distribution de combustibles gazeux</v>
      </c>
      <c r="L921" t="s">
        <v>173</v>
      </c>
      <c r="M921" t="s">
        <v>11219</v>
      </c>
      <c r="N921" t="s">
        <v>38204</v>
      </c>
      <c r="O921" s="76" t="s">
        <v>4366</v>
      </c>
      <c r="P921" s="82">
        <v>123</v>
      </c>
      <c r="Q921" s="82" t="s">
        <v>88296</v>
      </c>
      <c r="R921"/>
    </row>
    <row r="922" spans="1:18" x14ac:dyDescent="0.25">
      <c r="A922" s="6" t="s">
        <v>1843</v>
      </c>
      <c r="B922" s="6">
        <v>921</v>
      </c>
      <c r="C922" s="6" t="s">
        <v>1844</v>
      </c>
      <c r="D922" s="7" t="s">
        <v>1842</v>
      </c>
      <c r="E922" s="7" t="s">
        <v>1842</v>
      </c>
      <c r="F922" s="7" t="s">
        <v>1842</v>
      </c>
      <c r="G922" t="str">
        <f t="shared" si="42"/>
        <v>SECTION D</v>
      </c>
      <c r="H922" t="str">
        <f t="shared" si="43"/>
        <v>Production et distribution d'électricité, de gaz, de vapeur et d'air conditionné</v>
      </c>
      <c r="I922" t="str">
        <f t="shared" si="44"/>
        <v>Production et distribution de combustibles gazeux</v>
      </c>
      <c r="L922" t="s">
        <v>173</v>
      </c>
      <c r="M922" t="s">
        <v>32823</v>
      </c>
      <c r="N922" t="s">
        <v>38205</v>
      </c>
      <c r="O922" s="76" t="s">
        <v>4356</v>
      </c>
      <c r="P922" s="82">
        <v>975</v>
      </c>
      <c r="Q922" s="82" t="s">
        <v>88297</v>
      </c>
      <c r="R922"/>
    </row>
    <row r="923" spans="1:18" x14ac:dyDescent="0.25">
      <c r="A923" s="14"/>
      <c r="B923" s="14">
        <v>922</v>
      </c>
      <c r="C923" s="14" t="s">
        <v>1845</v>
      </c>
      <c r="D923" s="16" t="s">
        <v>1846</v>
      </c>
      <c r="E923" s="16" t="s">
        <v>1846</v>
      </c>
      <c r="F923" s="16" t="s">
        <v>1847</v>
      </c>
      <c r="G923" t="str">
        <f t="shared" si="42"/>
        <v>SECTION D</v>
      </c>
      <c r="H923" t="str">
        <f t="shared" si="43"/>
        <v>Production et distribution d'électricité, de gaz, de vapeur et d'air conditionné</v>
      </c>
      <c r="I923" t="str">
        <f t="shared" si="44"/>
        <v>Production et distribution de combustibles gazeux</v>
      </c>
      <c r="L923" t="s">
        <v>173</v>
      </c>
      <c r="M923" t="s">
        <v>11220</v>
      </c>
      <c r="N923" t="s">
        <v>38206</v>
      </c>
      <c r="O923" s="76" t="s">
        <v>4366</v>
      </c>
      <c r="P923" s="82">
        <v>119</v>
      </c>
      <c r="Q923" s="82" t="s">
        <v>88298</v>
      </c>
      <c r="R923"/>
    </row>
    <row r="924" spans="1:18" x14ac:dyDescent="0.25">
      <c r="A924" s="6" t="s">
        <v>1848</v>
      </c>
      <c r="B924" s="6">
        <v>923</v>
      </c>
      <c r="C924" s="6" t="s">
        <v>1849</v>
      </c>
      <c r="D924" s="7" t="s">
        <v>1846</v>
      </c>
      <c r="E924" s="7" t="s">
        <v>1846</v>
      </c>
      <c r="F924" s="7" t="s">
        <v>1847</v>
      </c>
      <c r="G924" t="str">
        <f t="shared" si="42"/>
        <v>SECTION D</v>
      </c>
      <c r="H924" t="str">
        <f t="shared" si="43"/>
        <v>Production et distribution d'électricité, de gaz, de vapeur et d'air conditionné</v>
      </c>
      <c r="I924" t="str">
        <f t="shared" si="44"/>
        <v>Production et distribution de combustibles gazeux</v>
      </c>
      <c r="L924" t="s">
        <v>173</v>
      </c>
      <c r="M924" t="s">
        <v>32824</v>
      </c>
      <c r="N924" t="s">
        <v>38207</v>
      </c>
      <c r="O924" s="76" t="s">
        <v>4366</v>
      </c>
      <c r="P924" s="82">
        <v>52</v>
      </c>
      <c r="Q924" s="82" t="s">
        <v>88299</v>
      </c>
      <c r="R924"/>
    </row>
    <row r="925" spans="1:18" x14ac:dyDescent="0.25">
      <c r="A925" s="14"/>
      <c r="B925" s="14">
        <v>924</v>
      </c>
      <c r="C925" s="14" t="s">
        <v>1850</v>
      </c>
      <c r="D925" s="16" t="s">
        <v>1851</v>
      </c>
      <c r="E925" s="16" t="s">
        <v>1851</v>
      </c>
      <c r="F925" s="16" t="s">
        <v>1852</v>
      </c>
      <c r="G925" t="str">
        <f t="shared" si="42"/>
        <v>SECTION D</v>
      </c>
      <c r="H925" t="str">
        <f t="shared" si="43"/>
        <v>Production et distribution d'électricité, de gaz, de vapeur et d'air conditionné</v>
      </c>
      <c r="I925" t="str">
        <f t="shared" si="44"/>
        <v>Production et distribution de combustibles gazeux</v>
      </c>
      <c r="L925" t="s">
        <v>173</v>
      </c>
      <c r="M925" t="s">
        <v>6501</v>
      </c>
      <c r="N925" t="s">
        <v>38208</v>
      </c>
      <c r="O925" s="76" t="s">
        <v>4366</v>
      </c>
      <c r="P925" s="82">
        <v>118</v>
      </c>
      <c r="Q925" s="82" t="s">
        <v>88300</v>
      </c>
      <c r="R925"/>
    </row>
    <row r="926" spans="1:18" x14ac:dyDescent="0.25">
      <c r="A926" s="6" t="s">
        <v>1853</v>
      </c>
      <c r="B926" s="6">
        <v>925</v>
      </c>
      <c r="C926" s="6" t="s">
        <v>1854</v>
      </c>
      <c r="D926" s="7" t="s">
        <v>1851</v>
      </c>
      <c r="E926" s="7" t="s">
        <v>1851</v>
      </c>
      <c r="F926" s="7" t="s">
        <v>1852</v>
      </c>
      <c r="G926" t="str">
        <f t="shared" si="42"/>
        <v>SECTION D</v>
      </c>
      <c r="H926" t="str">
        <f t="shared" si="43"/>
        <v>Production et distribution d'électricité, de gaz, de vapeur et d'air conditionné</v>
      </c>
      <c r="I926" t="str">
        <f t="shared" si="44"/>
        <v>Production et distribution de combustibles gazeux</v>
      </c>
      <c r="L926" t="s">
        <v>173</v>
      </c>
      <c r="M926" t="s">
        <v>11222</v>
      </c>
      <c r="N926" t="s">
        <v>38209</v>
      </c>
      <c r="O926" s="76" t="s">
        <v>4366</v>
      </c>
      <c r="P926" s="82">
        <v>103</v>
      </c>
      <c r="Q926" s="82" t="s">
        <v>88301</v>
      </c>
      <c r="R926"/>
    </row>
    <row r="927" spans="1:18" x14ac:dyDescent="0.25">
      <c r="A927" s="10"/>
      <c r="B927" s="10">
        <v>926</v>
      </c>
      <c r="C927" s="10"/>
      <c r="D927" s="11"/>
      <c r="E927" s="11"/>
      <c r="F927" s="11"/>
      <c r="G927" t="str">
        <f t="shared" si="42"/>
        <v>SECTION D</v>
      </c>
      <c r="H927" t="str">
        <f t="shared" si="43"/>
        <v>Production et distribution d'électricité, de gaz, de vapeur et d'air conditionné</v>
      </c>
      <c r="I927" t="str">
        <f t="shared" si="44"/>
        <v>Production et distribution de combustibles gazeux</v>
      </c>
      <c r="L927" t="s">
        <v>173</v>
      </c>
      <c r="M927" t="s">
        <v>6502</v>
      </c>
      <c r="N927" t="s">
        <v>38210</v>
      </c>
      <c r="O927" s="76" t="s">
        <v>4366</v>
      </c>
      <c r="P927" s="82">
        <v>193</v>
      </c>
      <c r="Q927" s="82" t="s">
        <v>88302</v>
      </c>
      <c r="R927"/>
    </row>
    <row r="928" spans="1:18" x14ac:dyDescent="0.25">
      <c r="A928" s="8"/>
      <c r="B928" s="8">
        <v>927</v>
      </c>
      <c r="C928" s="8" t="s">
        <v>1855</v>
      </c>
      <c r="D928" s="9" t="s">
        <v>1856</v>
      </c>
      <c r="E928" s="9" t="s">
        <v>1856</v>
      </c>
      <c r="F928" s="9" t="s">
        <v>1857</v>
      </c>
      <c r="G928" t="str">
        <f t="shared" si="42"/>
        <v>SECTION D</v>
      </c>
      <c r="H928" t="str">
        <f t="shared" si="43"/>
        <v>Production et distribution d'électricité, de gaz, de vapeur et d'air conditionné</v>
      </c>
      <c r="I928" t="str">
        <f t="shared" si="44"/>
        <v>Production et distribution de vapeur et d'air conditionné</v>
      </c>
      <c r="L928" t="s">
        <v>173</v>
      </c>
      <c r="M928" t="s">
        <v>11224</v>
      </c>
      <c r="N928" t="s">
        <v>38211</v>
      </c>
      <c r="O928" s="76" t="s">
        <v>4366</v>
      </c>
      <c r="P928" s="82">
        <v>62</v>
      </c>
      <c r="Q928" s="82" t="s">
        <v>88303</v>
      </c>
      <c r="R928"/>
    </row>
    <row r="929" spans="1:18" x14ac:dyDescent="0.25">
      <c r="A929" s="14"/>
      <c r="B929" s="14">
        <v>928</v>
      </c>
      <c r="C929" s="14" t="s">
        <v>1858</v>
      </c>
      <c r="D929" s="15" t="s">
        <v>1859</v>
      </c>
      <c r="E929" s="15" t="s">
        <v>1856</v>
      </c>
      <c r="F929" s="15" t="s">
        <v>1857</v>
      </c>
      <c r="G929" t="str">
        <f t="shared" si="42"/>
        <v>SECTION D</v>
      </c>
      <c r="H929" t="str">
        <f t="shared" si="43"/>
        <v>Production et distribution d'électricité, de gaz, de vapeur et d'air conditionné</v>
      </c>
      <c r="I929" t="str">
        <f t="shared" si="44"/>
        <v>Production et distribution de vapeur et d'air conditionné</v>
      </c>
      <c r="L929" t="s">
        <v>173</v>
      </c>
      <c r="M929" t="s">
        <v>32825</v>
      </c>
      <c r="N929" t="s">
        <v>38212</v>
      </c>
      <c r="O929" s="76" t="s">
        <v>4356</v>
      </c>
      <c r="P929" s="82">
        <v>703</v>
      </c>
      <c r="Q929" s="82" t="s">
        <v>88304</v>
      </c>
      <c r="R929"/>
    </row>
    <row r="930" spans="1:18" x14ac:dyDescent="0.25">
      <c r="A930" s="6" t="s">
        <v>1860</v>
      </c>
      <c r="B930" s="6">
        <v>929</v>
      </c>
      <c r="C930" s="6" t="s">
        <v>1861</v>
      </c>
      <c r="D930" s="7" t="s">
        <v>1859</v>
      </c>
      <c r="E930" s="7" t="s">
        <v>1856</v>
      </c>
      <c r="F930" s="7" t="s">
        <v>1857</v>
      </c>
      <c r="G930" t="str">
        <f t="shared" si="42"/>
        <v>SECTION D</v>
      </c>
      <c r="H930" t="str">
        <f t="shared" si="43"/>
        <v>Production et distribution d'électricité, de gaz, de vapeur et d'air conditionné</v>
      </c>
      <c r="I930" t="str">
        <f t="shared" si="44"/>
        <v>Production et distribution de vapeur et d'air conditionné</v>
      </c>
      <c r="L930" t="s">
        <v>173</v>
      </c>
      <c r="M930" t="s">
        <v>23882</v>
      </c>
      <c r="N930" t="s">
        <v>38213</v>
      </c>
      <c r="O930" s="76" t="s">
        <v>4374</v>
      </c>
      <c r="P930" s="82">
        <v>1230</v>
      </c>
      <c r="Q930" s="82" t="s">
        <v>72645</v>
      </c>
      <c r="R930"/>
    </row>
    <row r="931" spans="1:18" x14ac:dyDescent="0.25">
      <c r="A931" s="6"/>
      <c r="B931" s="6">
        <v>930</v>
      </c>
      <c r="C931" s="6"/>
      <c r="D931" s="7"/>
      <c r="E931" s="7"/>
      <c r="F931" s="7"/>
      <c r="G931" t="str">
        <f t="shared" si="42"/>
        <v>SECTION D</v>
      </c>
      <c r="H931" t="str">
        <f t="shared" si="43"/>
        <v>Production et distribution d'électricité, de gaz, de vapeur et d'air conditionné</v>
      </c>
      <c r="I931" t="str">
        <f t="shared" si="44"/>
        <v>Production et distribution de vapeur et d'air conditionné</v>
      </c>
      <c r="L931" t="s">
        <v>173</v>
      </c>
      <c r="M931" t="s">
        <v>13300</v>
      </c>
      <c r="N931" t="s">
        <v>38214</v>
      </c>
      <c r="O931" s="76" t="s">
        <v>4356</v>
      </c>
      <c r="P931" s="82">
        <v>423</v>
      </c>
      <c r="Q931" s="82" t="s">
        <v>88305</v>
      </c>
      <c r="R931"/>
    </row>
    <row r="932" spans="1:18" ht="25.5" x14ac:dyDescent="0.25">
      <c r="A932" s="8"/>
      <c r="B932" s="8">
        <v>931</v>
      </c>
      <c r="C932" s="8" t="s">
        <v>1862</v>
      </c>
      <c r="D932" s="9" t="s">
        <v>1863</v>
      </c>
      <c r="E932" s="9" t="s">
        <v>1864</v>
      </c>
      <c r="F932" s="9" t="s">
        <v>1865</v>
      </c>
      <c r="G932" t="str">
        <f t="shared" si="42"/>
        <v>SECTION E</v>
      </c>
      <c r="H932" t="str">
        <f t="shared" si="43"/>
        <v>Production et distribution d'électricité, de gaz, de vapeur et d'air conditionné</v>
      </c>
      <c r="I932" t="str">
        <f t="shared" si="44"/>
        <v>Production et distribution de vapeur et d'air conditionné</v>
      </c>
      <c r="L932" t="s">
        <v>173</v>
      </c>
      <c r="M932" t="s">
        <v>6503</v>
      </c>
      <c r="N932" t="s">
        <v>38215</v>
      </c>
      <c r="O932" s="76" t="s">
        <v>4366</v>
      </c>
      <c r="P932" s="82">
        <v>91</v>
      </c>
      <c r="Q932" s="82" t="s">
        <v>88306</v>
      </c>
      <c r="R932"/>
    </row>
    <row r="933" spans="1:18" x14ac:dyDescent="0.25">
      <c r="A933" s="10"/>
      <c r="B933" s="10">
        <v>932</v>
      </c>
      <c r="C933" s="10"/>
      <c r="D933" s="11"/>
      <c r="E933" s="11"/>
      <c r="F933" s="11"/>
      <c r="G933" t="str">
        <f t="shared" si="42"/>
        <v>SECTION E</v>
      </c>
      <c r="H933" t="str">
        <f t="shared" si="43"/>
        <v>Production et distribution d'électricité, de gaz, de vapeur et d'air conditionné</v>
      </c>
      <c r="I933" t="str">
        <f t="shared" si="44"/>
        <v>Production et distribution de vapeur et d'air conditionné</v>
      </c>
      <c r="L933" t="s">
        <v>173</v>
      </c>
      <c r="M933" t="s">
        <v>32826</v>
      </c>
      <c r="N933" t="s">
        <v>38216</v>
      </c>
      <c r="O933" s="76" t="s">
        <v>4356</v>
      </c>
      <c r="P933" s="82">
        <v>2078</v>
      </c>
      <c r="Q933" s="82" t="s">
        <v>88307</v>
      </c>
      <c r="R933"/>
    </row>
    <row r="934" spans="1:18" ht="30" x14ac:dyDescent="0.25">
      <c r="A934" s="12"/>
      <c r="B934" s="12">
        <v>933</v>
      </c>
      <c r="C934" s="12" t="s">
        <v>1866</v>
      </c>
      <c r="D934" s="13" t="s">
        <v>1867</v>
      </c>
      <c r="E934" s="13" t="s">
        <v>1868</v>
      </c>
      <c r="F934" s="13" t="s">
        <v>1869</v>
      </c>
      <c r="G934" t="str">
        <f t="shared" si="42"/>
        <v>SECTION E</v>
      </c>
      <c r="H934" t="str">
        <f t="shared" si="43"/>
        <v xml:space="preserve">Captage, traitement et distribution d'eau </v>
      </c>
      <c r="I934" t="str">
        <f t="shared" si="44"/>
        <v>Production et distribution de vapeur et d'air conditionné</v>
      </c>
      <c r="L934" t="s">
        <v>173</v>
      </c>
      <c r="M934" t="s">
        <v>32827</v>
      </c>
      <c r="N934" t="s">
        <v>38217</v>
      </c>
      <c r="O934" s="76" t="s">
        <v>4356</v>
      </c>
      <c r="P934" s="82">
        <v>611</v>
      </c>
      <c r="Q934" s="82" t="s">
        <v>88308</v>
      </c>
      <c r="R934"/>
    </row>
    <row r="935" spans="1:18" x14ac:dyDescent="0.25">
      <c r="A935" s="10"/>
      <c r="B935" s="10">
        <v>934</v>
      </c>
      <c r="C935" s="10"/>
      <c r="D935" s="11"/>
      <c r="E935" s="11"/>
      <c r="F935" s="11"/>
      <c r="G935" t="str">
        <f t="shared" si="42"/>
        <v>SECTION E</v>
      </c>
      <c r="H935" t="str">
        <f t="shared" si="43"/>
        <v xml:space="preserve">Captage, traitement et distribution d'eau </v>
      </c>
      <c r="I935" t="str">
        <f t="shared" si="44"/>
        <v>Production et distribution de vapeur et d'air conditionné</v>
      </c>
      <c r="L935" t="s">
        <v>173</v>
      </c>
      <c r="M935" t="s">
        <v>23884</v>
      </c>
      <c r="N935" t="s">
        <v>38218</v>
      </c>
      <c r="O935" s="76" t="s">
        <v>4356</v>
      </c>
      <c r="P935" s="82">
        <v>842</v>
      </c>
      <c r="Q935" s="82" t="s">
        <v>88313</v>
      </c>
      <c r="R935"/>
    </row>
    <row r="936" spans="1:18" x14ac:dyDescent="0.25">
      <c r="A936" s="8"/>
      <c r="B936" s="8">
        <v>935</v>
      </c>
      <c r="C936" s="8" t="s">
        <v>1870</v>
      </c>
      <c r="D936" s="9" t="s">
        <v>1868</v>
      </c>
      <c r="E936" s="9" t="s">
        <v>1868</v>
      </c>
      <c r="F936" s="9" t="s">
        <v>1869</v>
      </c>
      <c r="G936" t="str">
        <f t="shared" si="42"/>
        <v>SECTION E</v>
      </c>
      <c r="H936" t="str">
        <f t="shared" si="43"/>
        <v xml:space="preserve">Captage, traitement et distribution d'eau </v>
      </c>
      <c r="I936" t="str">
        <f t="shared" si="44"/>
        <v>Captage, traitement et distribution d'eau</v>
      </c>
      <c r="L936" t="s">
        <v>173</v>
      </c>
      <c r="M936" t="s">
        <v>11226</v>
      </c>
      <c r="N936" t="s">
        <v>38219</v>
      </c>
      <c r="O936" s="76" t="s">
        <v>4366</v>
      </c>
      <c r="P936" s="82">
        <v>105</v>
      </c>
      <c r="Q936" s="82" t="s">
        <v>88314</v>
      </c>
      <c r="R936"/>
    </row>
    <row r="937" spans="1:18" x14ac:dyDescent="0.25">
      <c r="A937" s="14"/>
      <c r="B937" s="14">
        <v>936</v>
      </c>
      <c r="C937" s="14" t="s">
        <v>1871</v>
      </c>
      <c r="D937" s="15" t="s">
        <v>1868</v>
      </c>
      <c r="E937" s="15" t="s">
        <v>1868</v>
      </c>
      <c r="F937" s="15" t="s">
        <v>1869</v>
      </c>
      <c r="G937" t="str">
        <f t="shared" si="42"/>
        <v>SECTION E</v>
      </c>
      <c r="H937" t="str">
        <f t="shared" si="43"/>
        <v xml:space="preserve">Captage, traitement et distribution d'eau </v>
      </c>
      <c r="I937" t="str">
        <f t="shared" si="44"/>
        <v>Captage, traitement et distribution d'eau</v>
      </c>
      <c r="L937" t="s">
        <v>173</v>
      </c>
      <c r="M937" t="s">
        <v>23885</v>
      </c>
      <c r="N937" t="s">
        <v>38220</v>
      </c>
      <c r="O937" s="76" t="s">
        <v>4366</v>
      </c>
      <c r="P937" s="82">
        <v>117</v>
      </c>
      <c r="Q937" s="82" t="s">
        <v>88315</v>
      </c>
      <c r="R937"/>
    </row>
    <row r="938" spans="1:18" x14ac:dyDescent="0.25">
      <c r="A938" s="6" t="s">
        <v>1872</v>
      </c>
      <c r="B938" s="6">
        <v>937</v>
      </c>
      <c r="C938" s="6" t="s">
        <v>1873</v>
      </c>
      <c r="D938" s="7" t="s">
        <v>1868</v>
      </c>
      <c r="E938" s="7" t="s">
        <v>1868</v>
      </c>
      <c r="F938" s="7" t="s">
        <v>1869</v>
      </c>
      <c r="G938" t="str">
        <f t="shared" si="42"/>
        <v>SECTION E</v>
      </c>
      <c r="H938" t="str">
        <f t="shared" si="43"/>
        <v xml:space="preserve">Captage, traitement et distribution d'eau </v>
      </c>
      <c r="I938" t="str">
        <f t="shared" si="44"/>
        <v>Captage, traitement et distribution d'eau</v>
      </c>
      <c r="L938" t="s">
        <v>173</v>
      </c>
      <c r="M938" t="s">
        <v>6504</v>
      </c>
      <c r="N938" t="s">
        <v>38221</v>
      </c>
      <c r="O938" s="76" t="s">
        <v>4356</v>
      </c>
      <c r="P938" s="82">
        <v>186</v>
      </c>
      <c r="Q938" s="82" t="s">
        <v>88316</v>
      </c>
      <c r="R938"/>
    </row>
    <row r="939" spans="1:18" x14ac:dyDescent="0.25">
      <c r="A939" s="10"/>
      <c r="B939" s="10">
        <v>938</v>
      </c>
      <c r="C939" s="10"/>
      <c r="D939" s="11"/>
      <c r="E939" s="11"/>
      <c r="F939" s="11"/>
      <c r="G939" t="str">
        <f t="shared" si="42"/>
        <v>SECTION E</v>
      </c>
      <c r="H939" t="str">
        <f t="shared" si="43"/>
        <v xml:space="preserve">Captage, traitement et distribution d'eau </v>
      </c>
      <c r="I939" t="str">
        <f t="shared" si="44"/>
        <v>Captage, traitement et distribution d'eau</v>
      </c>
      <c r="L939" t="s">
        <v>173</v>
      </c>
      <c r="M939" t="s">
        <v>32829</v>
      </c>
      <c r="N939" t="s">
        <v>38222</v>
      </c>
      <c r="O939" s="76" t="s">
        <v>4366</v>
      </c>
      <c r="P939" s="82">
        <v>244</v>
      </c>
      <c r="Q939" s="82" t="s">
        <v>88317</v>
      </c>
      <c r="R939"/>
    </row>
    <row r="940" spans="1:18" x14ac:dyDescent="0.25">
      <c r="A940" s="12"/>
      <c r="B940" s="12">
        <v>939</v>
      </c>
      <c r="C940" s="12" t="s">
        <v>1874</v>
      </c>
      <c r="D940" s="13" t="s">
        <v>1875</v>
      </c>
      <c r="E940" s="13" t="s">
        <v>1875</v>
      </c>
      <c r="F940" s="13" t="s">
        <v>1875</v>
      </c>
      <c r="G940" t="str">
        <f t="shared" si="42"/>
        <v>SECTION E</v>
      </c>
      <c r="H940" t="str">
        <f t="shared" si="43"/>
        <v>Collecte et traitement des eaux usées</v>
      </c>
      <c r="I940" t="str">
        <f t="shared" si="44"/>
        <v>Captage, traitement et distribution d'eau</v>
      </c>
      <c r="L940" t="s">
        <v>173</v>
      </c>
      <c r="M940" t="s">
        <v>11228</v>
      </c>
      <c r="N940" t="s">
        <v>38223</v>
      </c>
      <c r="O940" s="76" t="s">
        <v>4374</v>
      </c>
      <c r="P940" s="82">
        <v>2167</v>
      </c>
      <c r="Q940" s="82" t="s">
        <v>72645</v>
      </c>
      <c r="R940"/>
    </row>
    <row r="941" spans="1:18" x14ac:dyDescent="0.25">
      <c r="A941" s="10"/>
      <c r="B941" s="10">
        <v>940</v>
      </c>
      <c r="C941" s="10"/>
      <c r="D941" s="11"/>
      <c r="E941" s="11"/>
      <c r="F941" s="11"/>
      <c r="G941" t="str">
        <f t="shared" si="42"/>
        <v>SECTION E</v>
      </c>
      <c r="H941" t="str">
        <f t="shared" si="43"/>
        <v>Collecte et traitement des eaux usées</v>
      </c>
      <c r="I941" t="str">
        <f t="shared" si="44"/>
        <v>Captage, traitement et distribution d'eau</v>
      </c>
      <c r="L941" t="s">
        <v>173</v>
      </c>
      <c r="M941" t="s">
        <v>13304</v>
      </c>
      <c r="N941" t="s">
        <v>38224</v>
      </c>
      <c r="O941" s="76" t="s">
        <v>4374</v>
      </c>
      <c r="P941" s="82">
        <v>1012</v>
      </c>
      <c r="Q941" s="82" t="s">
        <v>88318</v>
      </c>
      <c r="R941"/>
    </row>
    <row r="942" spans="1:18" x14ac:dyDescent="0.25">
      <c r="A942" s="8"/>
      <c r="B942" s="8">
        <v>941</v>
      </c>
      <c r="C942" s="8" t="s">
        <v>1876</v>
      </c>
      <c r="D942" s="9" t="s">
        <v>1875</v>
      </c>
      <c r="E942" s="9" t="s">
        <v>1875</v>
      </c>
      <c r="F942" s="9" t="s">
        <v>1875</v>
      </c>
      <c r="G942" t="str">
        <f t="shared" si="42"/>
        <v>SECTION E</v>
      </c>
      <c r="H942" t="str">
        <f t="shared" si="43"/>
        <v>Collecte et traitement des eaux usées</v>
      </c>
      <c r="I942" t="str">
        <f t="shared" si="44"/>
        <v>Collecte et traitement des eaux usées</v>
      </c>
      <c r="L942" t="s">
        <v>173</v>
      </c>
      <c r="M942" t="s">
        <v>11230</v>
      </c>
      <c r="N942" t="s">
        <v>38225</v>
      </c>
      <c r="O942" s="76" t="s">
        <v>4366</v>
      </c>
      <c r="P942" s="82">
        <v>81</v>
      </c>
      <c r="Q942" s="82" t="s">
        <v>88319</v>
      </c>
      <c r="R942"/>
    </row>
    <row r="943" spans="1:18" x14ac:dyDescent="0.25">
      <c r="A943" s="14"/>
      <c r="B943" s="14">
        <v>942</v>
      </c>
      <c r="C943" s="14" t="s">
        <v>1877</v>
      </c>
      <c r="D943" s="22" t="s">
        <v>1875</v>
      </c>
      <c r="E943" s="22" t="s">
        <v>1875</v>
      </c>
      <c r="F943" s="22" t="s">
        <v>1875</v>
      </c>
      <c r="G943" t="str">
        <f t="shared" si="42"/>
        <v>SECTION E</v>
      </c>
      <c r="H943" t="str">
        <f t="shared" si="43"/>
        <v>Collecte et traitement des eaux usées</v>
      </c>
      <c r="I943" t="str">
        <f t="shared" si="44"/>
        <v>Collecte et traitement des eaux usées</v>
      </c>
      <c r="L943" t="s">
        <v>173</v>
      </c>
      <c r="M943" t="s">
        <v>32830</v>
      </c>
      <c r="N943" t="s">
        <v>38226</v>
      </c>
      <c r="O943" s="76" t="s">
        <v>4366</v>
      </c>
      <c r="P943" s="82">
        <v>130</v>
      </c>
      <c r="Q943" s="82" t="s">
        <v>88320</v>
      </c>
      <c r="R943"/>
    </row>
    <row r="944" spans="1:18" x14ac:dyDescent="0.25">
      <c r="A944" s="6" t="s">
        <v>1878</v>
      </c>
      <c r="B944" s="6">
        <v>943</v>
      </c>
      <c r="C944" s="6" t="s">
        <v>1879</v>
      </c>
      <c r="D944" s="7" t="s">
        <v>1875</v>
      </c>
      <c r="E944" s="7" t="s">
        <v>1875</v>
      </c>
      <c r="F944" s="7" t="s">
        <v>1875</v>
      </c>
      <c r="G944" t="str">
        <f t="shared" si="42"/>
        <v>SECTION E</v>
      </c>
      <c r="H944" t="str">
        <f t="shared" si="43"/>
        <v>Collecte et traitement des eaux usées</v>
      </c>
      <c r="I944" t="str">
        <f t="shared" si="44"/>
        <v>Collecte et traitement des eaux usées</v>
      </c>
      <c r="L944" t="s">
        <v>173</v>
      </c>
      <c r="M944" t="s">
        <v>6505</v>
      </c>
      <c r="N944" t="s">
        <v>38227</v>
      </c>
      <c r="O944" s="76" t="s">
        <v>4356</v>
      </c>
      <c r="P944" s="82">
        <v>474</v>
      </c>
      <c r="Q944" s="82" t="s">
        <v>88322</v>
      </c>
      <c r="R944"/>
    </row>
    <row r="945" spans="1:18" x14ac:dyDescent="0.25">
      <c r="A945" s="10"/>
      <c r="B945" s="10">
        <v>944</v>
      </c>
      <c r="C945" s="10"/>
      <c r="D945" s="11"/>
      <c r="E945" s="11"/>
      <c r="F945" s="11"/>
      <c r="G945" t="str">
        <f t="shared" si="42"/>
        <v>SECTION E</v>
      </c>
      <c r="H945" t="str">
        <f t="shared" si="43"/>
        <v>Collecte et traitement des eaux usées</v>
      </c>
      <c r="I945" t="str">
        <f t="shared" si="44"/>
        <v>Collecte et traitement des eaux usées</v>
      </c>
      <c r="L945" t="s">
        <v>173</v>
      </c>
      <c r="M945" t="s">
        <v>6506</v>
      </c>
      <c r="N945" t="s">
        <v>38228</v>
      </c>
      <c r="O945" s="76" t="s">
        <v>4366</v>
      </c>
      <c r="P945" s="82">
        <v>249</v>
      </c>
      <c r="Q945" s="82" t="s">
        <v>88323</v>
      </c>
      <c r="R945"/>
    </row>
    <row r="946" spans="1:18" ht="30" x14ac:dyDescent="0.25">
      <c r="A946" s="12"/>
      <c r="B946" s="12">
        <v>945</v>
      </c>
      <c r="C946" s="12" t="s">
        <v>1880</v>
      </c>
      <c r="D946" s="13" t="s">
        <v>1881</v>
      </c>
      <c r="E946" s="13" t="s">
        <v>1881</v>
      </c>
      <c r="F946" s="13" t="s">
        <v>1882</v>
      </c>
      <c r="G946" t="str">
        <f t="shared" si="42"/>
        <v>SECTION E</v>
      </c>
      <c r="H946" t="str">
        <f t="shared" si="43"/>
        <v>Collecte, traitement et élimination des déchets ; récupération</v>
      </c>
      <c r="I946" t="str">
        <f t="shared" si="44"/>
        <v>Collecte et traitement des eaux usées</v>
      </c>
      <c r="L946" t="s">
        <v>173</v>
      </c>
      <c r="M946" t="s">
        <v>11232</v>
      </c>
      <c r="N946" t="s">
        <v>38229</v>
      </c>
      <c r="O946" s="76" t="s">
        <v>4356</v>
      </c>
      <c r="P946" s="82">
        <v>165</v>
      </c>
      <c r="Q946" s="82" t="s">
        <v>88324</v>
      </c>
      <c r="R946"/>
    </row>
    <row r="947" spans="1:18" x14ac:dyDescent="0.25">
      <c r="A947" s="10"/>
      <c r="B947" s="10">
        <v>946</v>
      </c>
      <c r="C947" s="10"/>
      <c r="D947" s="11"/>
      <c r="E947" s="11"/>
      <c r="F947" s="11"/>
      <c r="G947" t="str">
        <f t="shared" si="42"/>
        <v>SECTION E</v>
      </c>
      <c r="H947" t="str">
        <f t="shared" si="43"/>
        <v>Collecte, traitement et élimination des déchets ; récupération</v>
      </c>
      <c r="I947" t="str">
        <f t="shared" si="44"/>
        <v>Collecte et traitement des eaux usées</v>
      </c>
      <c r="L947" t="s">
        <v>173</v>
      </c>
      <c r="M947" t="s">
        <v>13307</v>
      </c>
      <c r="N947" t="s">
        <v>38230</v>
      </c>
      <c r="O947" s="76" t="s">
        <v>4366</v>
      </c>
      <c r="P947" s="82">
        <v>225</v>
      </c>
      <c r="Q947" s="82" t="s">
        <v>88325</v>
      </c>
      <c r="R947"/>
    </row>
    <row r="948" spans="1:18" x14ac:dyDescent="0.25">
      <c r="A948" s="8"/>
      <c r="B948" s="8">
        <v>947</v>
      </c>
      <c r="C948" s="8" t="s">
        <v>1883</v>
      </c>
      <c r="D948" s="9" t="s">
        <v>1884</v>
      </c>
      <c r="E948" s="9" t="s">
        <v>1884</v>
      </c>
      <c r="F948" s="9" t="s">
        <v>1884</v>
      </c>
      <c r="G948" t="str">
        <f t="shared" si="42"/>
        <v>SECTION E</v>
      </c>
      <c r="H948" t="str">
        <f t="shared" si="43"/>
        <v>Collecte, traitement et élimination des déchets ; récupération</v>
      </c>
      <c r="I948" t="str">
        <f t="shared" si="44"/>
        <v>Collecte des déchets</v>
      </c>
      <c r="L948" t="s">
        <v>173</v>
      </c>
      <c r="M948" t="s">
        <v>23887</v>
      </c>
      <c r="N948" t="s">
        <v>38231</v>
      </c>
      <c r="O948" s="76" t="s">
        <v>4366</v>
      </c>
      <c r="P948" s="82">
        <v>167</v>
      </c>
      <c r="Q948" s="82" t="s">
        <v>88326</v>
      </c>
      <c r="R948"/>
    </row>
    <row r="949" spans="1:18" x14ac:dyDescent="0.25">
      <c r="A949" s="14"/>
      <c r="B949" s="14">
        <v>948</v>
      </c>
      <c r="C949" s="14" t="s">
        <v>1885</v>
      </c>
      <c r="D949" s="15" t="s">
        <v>1886</v>
      </c>
      <c r="E949" s="15" t="s">
        <v>1886</v>
      </c>
      <c r="F949" s="15" t="s">
        <v>1886</v>
      </c>
      <c r="G949" t="str">
        <f t="shared" si="42"/>
        <v>SECTION E</v>
      </c>
      <c r="H949" t="str">
        <f t="shared" si="43"/>
        <v>Collecte, traitement et élimination des déchets ; récupération</v>
      </c>
      <c r="I949" t="str">
        <f t="shared" si="44"/>
        <v>Collecte des déchets</v>
      </c>
      <c r="L949" t="s">
        <v>173</v>
      </c>
      <c r="M949" t="s">
        <v>6507</v>
      </c>
      <c r="N949" t="s">
        <v>38232</v>
      </c>
      <c r="O949" s="76" t="s">
        <v>4356</v>
      </c>
      <c r="P949" s="82">
        <v>502</v>
      </c>
      <c r="Q949" s="82" t="s">
        <v>88327</v>
      </c>
      <c r="R949"/>
    </row>
    <row r="950" spans="1:18" x14ac:dyDescent="0.25">
      <c r="A950" s="6" t="s">
        <v>1887</v>
      </c>
      <c r="B950" s="6">
        <v>949</v>
      </c>
      <c r="C950" s="6" t="s">
        <v>1888</v>
      </c>
      <c r="D950" s="7" t="s">
        <v>1886</v>
      </c>
      <c r="E950" s="7" t="s">
        <v>1886</v>
      </c>
      <c r="F950" s="7" t="s">
        <v>1886</v>
      </c>
      <c r="G950" t="str">
        <f t="shared" si="42"/>
        <v>SECTION E</v>
      </c>
      <c r="H950" t="str">
        <f t="shared" si="43"/>
        <v>Collecte, traitement et élimination des déchets ; récupération</v>
      </c>
      <c r="I950" t="str">
        <f t="shared" si="44"/>
        <v>Collecte des déchets</v>
      </c>
      <c r="L950" t="s">
        <v>173</v>
      </c>
      <c r="M950" t="s">
        <v>16678</v>
      </c>
      <c r="N950" t="s">
        <v>38233</v>
      </c>
      <c r="O950" s="76" t="s">
        <v>4356</v>
      </c>
      <c r="P950" s="82">
        <v>290</v>
      </c>
      <c r="Q950" s="82" t="s">
        <v>88328</v>
      </c>
      <c r="R950"/>
    </row>
    <row r="951" spans="1:18" x14ac:dyDescent="0.25">
      <c r="A951" s="14"/>
      <c r="B951" s="14">
        <v>950</v>
      </c>
      <c r="C951" s="14" t="s">
        <v>1889</v>
      </c>
      <c r="D951" s="15" t="s">
        <v>1890</v>
      </c>
      <c r="E951" s="15" t="s">
        <v>1890</v>
      </c>
      <c r="F951" s="15" t="s">
        <v>1890</v>
      </c>
      <c r="G951" t="str">
        <f t="shared" si="42"/>
        <v>SECTION E</v>
      </c>
      <c r="H951" t="str">
        <f t="shared" si="43"/>
        <v>Collecte, traitement et élimination des déchets ; récupération</v>
      </c>
      <c r="I951" t="str">
        <f t="shared" si="44"/>
        <v>Collecte des déchets</v>
      </c>
      <c r="L951" t="s">
        <v>173</v>
      </c>
      <c r="M951" t="s">
        <v>4523</v>
      </c>
      <c r="N951" t="s">
        <v>38234</v>
      </c>
      <c r="O951" s="76" t="s">
        <v>4374</v>
      </c>
      <c r="P951" s="82">
        <v>1113</v>
      </c>
      <c r="Q951" s="82" t="s">
        <v>88329</v>
      </c>
      <c r="R951"/>
    </row>
    <row r="952" spans="1:18" x14ac:dyDescent="0.25">
      <c r="A952" s="6" t="s">
        <v>1891</v>
      </c>
      <c r="B952" s="6">
        <v>951</v>
      </c>
      <c r="C952" s="6" t="s">
        <v>1892</v>
      </c>
      <c r="D952" s="7" t="s">
        <v>1890</v>
      </c>
      <c r="E952" s="7" t="s">
        <v>1890</v>
      </c>
      <c r="F952" s="7" t="s">
        <v>1890</v>
      </c>
      <c r="G952" t="str">
        <f t="shared" si="42"/>
        <v>SECTION E</v>
      </c>
      <c r="H952" t="str">
        <f t="shared" si="43"/>
        <v>Collecte, traitement et élimination des déchets ; récupération</v>
      </c>
      <c r="I952" t="str">
        <f t="shared" si="44"/>
        <v>Collecte des déchets</v>
      </c>
      <c r="L952" t="s">
        <v>173</v>
      </c>
      <c r="M952" t="s">
        <v>6508</v>
      </c>
      <c r="N952" t="s">
        <v>38235</v>
      </c>
      <c r="O952" s="76" t="s">
        <v>4356</v>
      </c>
      <c r="P952" s="82">
        <v>303</v>
      </c>
      <c r="Q952" s="82" t="s">
        <v>88330</v>
      </c>
      <c r="R952"/>
    </row>
    <row r="953" spans="1:18" x14ac:dyDescent="0.25">
      <c r="A953" s="10"/>
      <c r="B953" s="10">
        <v>952</v>
      </c>
      <c r="C953" s="10"/>
      <c r="D953" s="11"/>
      <c r="E953" s="11"/>
      <c r="F953" s="11"/>
      <c r="G953" t="str">
        <f t="shared" si="42"/>
        <v>SECTION E</v>
      </c>
      <c r="H953" t="str">
        <f t="shared" si="43"/>
        <v>Collecte, traitement et élimination des déchets ; récupération</v>
      </c>
      <c r="I953" t="str">
        <f t="shared" si="44"/>
        <v>Collecte des déchets</v>
      </c>
      <c r="L953" t="s">
        <v>173</v>
      </c>
      <c r="M953" t="s">
        <v>32831</v>
      </c>
      <c r="N953" t="s">
        <v>38236</v>
      </c>
      <c r="O953" s="76" t="s">
        <v>4366</v>
      </c>
      <c r="P953" s="82">
        <v>155</v>
      </c>
      <c r="Q953" s="82" t="s">
        <v>88331</v>
      </c>
      <c r="R953"/>
    </row>
    <row r="954" spans="1:18" x14ac:dyDescent="0.25">
      <c r="A954" s="8"/>
      <c r="B954" s="8">
        <v>953</v>
      </c>
      <c r="C954" s="8" t="s">
        <v>1893</v>
      </c>
      <c r="D954" s="9" t="s">
        <v>1894</v>
      </c>
      <c r="E954" s="9" t="s">
        <v>1894</v>
      </c>
      <c r="F954" s="9" t="s">
        <v>1894</v>
      </c>
      <c r="G954" t="str">
        <f t="shared" si="42"/>
        <v>SECTION E</v>
      </c>
      <c r="H954" t="str">
        <f t="shared" si="43"/>
        <v>Collecte, traitement et élimination des déchets ; récupération</v>
      </c>
      <c r="I954" t="str">
        <f t="shared" si="44"/>
        <v>Traitement et élimination des déchets</v>
      </c>
      <c r="L954" t="s">
        <v>173</v>
      </c>
      <c r="M954" t="s">
        <v>5198</v>
      </c>
      <c r="N954" t="s">
        <v>38237</v>
      </c>
      <c r="O954" s="76" t="s">
        <v>4356</v>
      </c>
      <c r="P954" s="82">
        <v>466</v>
      </c>
      <c r="Q954" s="82" t="s">
        <v>88332</v>
      </c>
      <c r="R954"/>
    </row>
    <row r="955" spans="1:18" x14ac:dyDescent="0.25">
      <c r="A955" s="14"/>
      <c r="B955" s="14">
        <v>954</v>
      </c>
      <c r="C955" s="14" t="s">
        <v>1895</v>
      </c>
      <c r="D955" s="15" t="s">
        <v>1896</v>
      </c>
      <c r="E955" s="15" t="s">
        <v>1896</v>
      </c>
      <c r="F955" s="15" t="s">
        <v>1897</v>
      </c>
      <c r="G955" t="str">
        <f t="shared" si="42"/>
        <v>SECTION E</v>
      </c>
      <c r="H955" t="str">
        <f t="shared" si="43"/>
        <v>Collecte, traitement et élimination des déchets ; récupération</v>
      </c>
      <c r="I955" t="str">
        <f t="shared" si="44"/>
        <v>Traitement et élimination des déchets</v>
      </c>
      <c r="L955" t="s">
        <v>173</v>
      </c>
      <c r="M955" t="s">
        <v>6509</v>
      </c>
      <c r="N955" t="s">
        <v>38238</v>
      </c>
      <c r="O955" s="76" t="s">
        <v>4366</v>
      </c>
      <c r="P955" s="82">
        <v>184</v>
      </c>
      <c r="Q955" s="82" t="s">
        <v>88333</v>
      </c>
      <c r="R955"/>
    </row>
    <row r="956" spans="1:18" x14ac:dyDescent="0.25">
      <c r="A956" s="6" t="s">
        <v>1898</v>
      </c>
      <c r="B956" s="6">
        <v>955</v>
      </c>
      <c r="C956" s="6" t="s">
        <v>1899</v>
      </c>
      <c r="D956" s="7" t="s">
        <v>1896</v>
      </c>
      <c r="E956" s="7" t="s">
        <v>1896</v>
      </c>
      <c r="F956" s="7" t="s">
        <v>1897</v>
      </c>
      <c r="G956" t="str">
        <f t="shared" si="42"/>
        <v>SECTION E</v>
      </c>
      <c r="H956" t="str">
        <f t="shared" si="43"/>
        <v>Collecte, traitement et élimination des déchets ; récupération</v>
      </c>
      <c r="I956" t="str">
        <f t="shared" si="44"/>
        <v>Traitement et élimination des déchets</v>
      </c>
      <c r="L956" t="s">
        <v>173</v>
      </c>
      <c r="M956" t="s">
        <v>11234</v>
      </c>
      <c r="N956" t="s">
        <v>38239</v>
      </c>
      <c r="O956" s="76" t="s">
        <v>4374</v>
      </c>
      <c r="P956" s="82">
        <v>714</v>
      </c>
      <c r="Q956" s="82" t="s">
        <v>88334</v>
      </c>
      <c r="R956"/>
    </row>
    <row r="957" spans="1:18" x14ac:dyDescent="0.25">
      <c r="A957" s="14"/>
      <c r="B957" s="14">
        <v>956</v>
      </c>
      <c r="C957" s="14" t="s">
        <v>1900</v>
      </c>
      <c r="D957" s="15" t="s">
        <v>1901</v>
      </c>
      <c r="E957" s="15" t="s">
        <v>1901</v>
      </c>
      <c r="F957" s="15" t="s">
        <v>1902</v>
      </c>
      <c r="G957" t="str">
        <f t="shared" si="42"/>
        <v>SECTION E</v>
      </c>
      <c r="H957" t="str">
        <f t="shared" si="43"/>
        <v>Collecte, traitement et élimination des déchets ; récupération</v>
      </c>
      <c r="I957" t="str">
        <f t="shared" si="44"/>
        <v>Traitement et élimination des déchets</v>
      </c>
      <c r="L957" t="s">
        <v>173</v>
      </c>
      <c r="M957" t="s">
        <v>32832</v>
      </c>
      <c r="N957" t="s">
        <v>38240</v>
      </c>
      <c r="O957" s="76" t="s">
        <v>4356</v>
      </c>
      <c r="P957" s="82">
        <v>507</v>
      </c>
      <c r="Q957" s="82" t="s">
        <v>88335</v>
      </c>
      <c r="R957"/>
    </row>
    <row r="958" spans="1:18" x14ac:dyDescent="0.25">
      <c r="A958" s="6" t="s">
        <v>1903</v>
      </c>
      <c r="B958" s="6">
        <v>957</v>
      </c>
      <c r="C958" s="6" t="s">
        <v>1904</v>
      </c>
      <c r="D958" s="7" t="s">
        <v>1901</v>
      </c>
      <c r="E958" s="7" t="s">
        <v>1901</v>
      </c>
      <c r="F958" s="7" t="s">
        <v>1902</v>
      </c>
      <c r="G958" t="str">
        <f t="shared" si="42"/>
        <v>SECTION E</v>
      </c>
      <c r="H958" t="str">
        <f t="shared" si="43"/>
        <v>Collecte, traitement et élimination des déchets ; récupération</v>
      </c>
      <c r="I958" t="str">
        <f t="shared" si="44"/>
        <v>Traitement et élimination des déchets</v>
      </c>
      <c r="L958" t="s">
        <v>173</v>
      </c>
      <c r="M958" t="s">
        <v>23888</v>
      </c>
      <c r="N958" t="s">
        <v>38241</v>
      </c>
      <c r="O958" s="76" t="s">
        <v>4366</v>
      </c>
      <c r="P958" s="82">
        <v>66</v>
      </c>
      <c r="Q958" s="82" t="s">
        <v>88336</v>
      </c>
      <c r="R958"/>
    </row>
    <row r="959" spans="1:18" x14ac:dyDescent="0.25">
      <c r="A959" s="10"/>
      <c r="B959" s="10">
        <v>958</v>
      </c>
      <c r="C959" s="10"/>
      <c r="D959" s="11"/>
      <c r="E959" s="11"/>
      <c r="F959" s="11"/>
      <c r="G959" t="str">
        <f t="shared" si="42"/>
        <v>SECTION E</v>
      </c>
      <c r="H959" t="str">
        <f t="shared" si="43"/>
        <v>Collecte, traitement et élimination des déchets ; récupération</v>
      </c>
      <c r="I959" t="str">
        <f t="shared" si="44"/>
        <v>Traitement et élimination des déchets</v>
      </c>
      <c r="L959" t="s">
        <v>173</v>
      </c>
      <c r="M959" t="s">
        <v>23889</v>
      </c>
      <c r="N959" t="s">
        <v>38242</v>
      </c>
      <c r="O959" s="76" t="s">
        <v>4356</v>
      </c>
      <c r="P959" s="82">
        <v>1453</v>
      </c>
      <c r="Q959" s="82" t="s">
        <v>88337</v>
      </c>
      <c r="R959"/>
    </row>
    <row r="960" spans="1:18" x14ac:dyDescent="0.25">
      <c r="A960" s="8"/>
      <c r="B960" s="8">
        <v>959</v>
      </c>
      <c r="C960" s="8" t="s">
        <v>1905</v>
      </c>
      <c r="D960" s="9" t="s">
        <v>1906</v>
      </c>
      <c r="E960" s="9" t="s">
        <v>1906</v>
      </c>
      <c r="F960" s="9" t="s">
        <v>1906</v>
      </c>
      <c r="G960" t="str">
        <f t="shared" si="42"/>
        <v>SECTION E</v>
      </c>
      <c r="H960" t="str">
        <f t="shared" si="43"/>
        <v>Collecte, traitement et élimination des déchets ; récupération</v>
      </c>
      <c r="I960" t="str">
        <f t="shared" si="44"/>
        <v>Récupération</v>
      </c>
      <c r="L960" t="s">
        <v>173</v>
      </c>
      <c r="M960" t="s">
        <v>13310</v>
      </c>
      <c r="N960" t="s">
        <v>38243</v>
      </c>
      <c r="O960" s="76" t="s">
        <v>4356</v>
      </c>
      <c r="P960" s="82">
        <v>1685</v>
      </c>
      <c r="Q960" s="82" t="s">
        <v>88338</v>
      </c>
      <c r="R960"/>
    </row>
    <row r="961" spans="1:18" x14ac:dyDescent="0.25">
      <c r="A961" s="14"/>
      <c r="B961" s="14">
        <v>960</v>
      </c>
      <c r="C961" s="14" t="s">
        <v>1907</v>
      </c>
      <c r="D961" s="15" t="s">
        <v>1908</v>
      </c>
      <c r="E961" s="15" t="s">
        <v>1908</v>
      </c>
      <c r="F961" s="15" t="s">
        <v>1908</v>
      </c>
      <c r="G961" t="str">
        <f t="shared" si="42"/>
        <v>SECTION E</v>
      </c>
      <c r="H961" t="str">
        <f t="shared" si="43"/>
        <v>Collecte, traitement et élimination des déchets ; récupération</v>
      </c>
      <c r="I961" t="str">
        <f t="shared" si="44"/>
        <v>Récupération</v>
      </c>
      <c r="L961" t="s">
        <v>173</v>
      </c>
      <c r="M961" t="s">
        <v>6510</v>
      </c>
      <c r="N961" t="s">
        <v>38244</v>
      </c>
      <c r="O961" s="76" t="s">
        <v>4366</v>
      </c>
      <c r="P961" s="82">
        <v>326</v>
      </c>
      <c r="Q961" s="82" t="s">
        <v>88339</v>
      </c>
      <c r="R961"/>
    </row>
    <row r="962" spans="1:18" x14ac:dyDescent="0.25">
      <c r="A962" s="6" t="s">
        <v>1909</v>
      </c>
      <c r="B962" s="6">
        <v>961</v>
      </c>
      <c r="C962" s="6" t="s">
        <v>1910</v>
      </c>
      <c r="D962" s="7" t="s">
        <v>1908</v>
      </c>
      <c r="E962" s="7" t="s">
        <v>1908</v>
      </c>
      <c r="F962" s="7" t="s">
        <v>1908</v>
      </c>
      <c r="G962" t="str">
        <f t="shared" si="42"/>
        <v>SECTION E</v>
      </c>
      <c r="H962" t="str">
        <f t="shared" si="43"/>
        <v>Collecte, traitement et élimination des déchets ; récupération</v>
      </c>
      <c r="I962" t="str">
        <f t="shared" si="44"/>
        <v>Récupération</v>
      </c>
      <c r="L962" t="s">
        <v>173</v>
      </c>
      <c r="M962" t="s">
        <v>11236</v>
      </c>
      <c r="N962" t="s">
        <v>38245</v>
      </c>
      <c r="O962" s="76" t="s">
        <v>4366</v>
      </c>
      <c r="P962" s="82">
        <v>80</v>
      </c>
      <c r="Q962" s="82" t="s">
        <v>88340</v>
      </c>
      <c r="R962"/>
    </row>
    <row r="963" spans="1:18" x14ac:dyDescent="0.25">
      <c r="A963" s="14"/>
      <c r="B963" s="14">
        <v>962</v>
      </c>
      <c r="C963" s="14" t="s">
        <v>1911</v>
      </c>
      <c r="D963" s="22" t="s">
        <v>1912</v>
      </c>
      <c r="E963" s="22" t="s">
        <v>1912</v>
      </c>
      <c r="F963" s="22" t="s">
        <v>1912</v>
      </c>
      <c r="G963" t="str">
        <f t="shared" si="42"/>
        <v>SECTION E</v>
      </c>
      <c r="H963" t="str">
        <f t="shared" si="43"/>
        <v>Collecte, traitement et élimination des déchets ; récupération</v>
      </c>
      <c r="I963" t="str">
        <f t="shared" si="44"/>
        <v>Récupération</v>
      </c>
      <c r="L963" t="s">
        <v>173</v>
      </c>
      <c r="M963" t="s">
        <v>13312</v>
      </c>
      <c r="N963" t="s">
        <v>38246</v>
      </c>
      <c r="O963" s="76" t="s">
        <v>4366</v>
      </c>
      <c r="P963" s="82">
        <v>85</v>
      </c>
      <c r="Q963" s="82" t="s">
        <v>88341</v>
      </c>
      <c r="R963"/>
    </row>
    <row r="964" spans="1:18" x14ac:dyDescent="0.25">
      <c r="A964" s="6" t="s">
        <v>1913</v>
      </c>
      <c r="B964" s="6">
        <v>963</v>
      </c>
      <c r="C964" s="6" t="s">
        <v>1914</v>
      </c>
      <c r="D964" s="7" t="s">
        <v>1912</v>
      </c>
      <c r="E964" s="7" t="s">
        <v>1912</v>
      </c>
      <c r="F964" s="7" t="s">
        <v>1912</v>
      </c>
      <c r="G964" t="str">
        <f t="shared" ref="G964:G1027" si="45">IF(LEFT(C964,7)="SECTION",C964,G963)</f>
        <v>SECTION E</v>
      </c>
      <c r="H964" t="str">
        <f t="shared" si="43"/>
        <v>Collecte, traitement et élimination des déchets ; récupération</v>
      </c>
      <c r="I964" t="str">
        <f t="shared" si="44"/>
        <v>Récupération</v>
      </c>
      <c r="L964" t="s">
        <v>173</v>
      </c>
      <c r="M964" t="s">
        <v>11238</v>
      </c>
      <c r="N964" t="s">
        <v>38247</v>
      </c>
      <c r="O964" s="76" t="s">
        <v>4366</v>
      </c>
      <c r="P964" s="82">
        <v>122</v>
      </c>
      <c r="Q964" s="82" t="s">
        <v>88342</v>
      </c>
      <c r="R964"/>
    </row>
    <row r="965" spans="1:18" x14ac:dyDescent="0.25">
      <c r="A965" s="10"/>
      <c r="B965" s="10">
        <v>964</v>
      </c>
      <c r="C965" s="10"/>
      <c r="D965" s="11"/>
      <c r="E965" s="11"/>
      <c r="F965" s="11"/>
      <c r="G965" t="str">
        <f t="shared" si="45"/>
        <v>SECTION E</v>
      </c>
      <c r="H965" t="str">
        <f t="shared" si="43"/>
        <v>Collecte, traitement et élimination des déchets ; récupération</v>
      </c>
      <c r="I965" t="str">
        <f t="shared" si="44"/>
        <v>Récupération</v>
      </c>
      <c r="L965" t="s">
        <v>173</v>
      </c>
      <c r="M965" t="s">
        <v>13314</v>
      </c>
      <c r="N965" t="s">
        <v>38248</v>
      </c>
      <c r="O965" s="76" t="s">
        <v>4356</v>
      </c>
      <c r="P965" s="82">
        <v>823</v>
      </c>
      <c r="Q965" s="82" t="s">
        <v>88343</v>
      </c>
      <c r="R965"/>
    </row>
    <row r="966" spans="1:18" ht="30" x14ac:dyDescent="0.25">
      <c r="A966" s="12"/>
      <c r="B966" s="12">
        <v>965</v>
      </c>
      <c r="C966" s="12" t="s">
        <v>1915</v>
      </c>
      <c r="D966" s="13" t="s">
        <v>1916</v>
      </c>
      <c r="E966" s="13" t="s">
        <v>1916</v>
      </c>
      <c r="F966" s="13" t="s">
        <v>1917</v>
      </c>
      <c r="G966" t="str">
        <f t="shared" si="45"/>
        <v>SECTION E</v>
      </c>
      <c r="H966" t="str">
        <f t="shared" ref="H966:H1029" si="46">IF(LEN(C966)=2,D966,H965)</f>
        <v>Dépollution et autres services de gestion des déchets</v>
      </c>
      <c r="I966" t="str">
        <f t="shared" si="44"/>
        <v>Récupération</v>
      </c>
      <c r="L966" t="s">
        <v>173</v>
      </c>
      <c r="M966" t="s">
        <v>32833</v>
      </c>
      <c r="N966" t="s">
        <v>38249</v>
      </c>
      <c r="O966" s="76" t="s">
        <v>4356</v>
      </c>
      <c r="P966" s="82">
        <v>314</v>
      </c>
      <c r="Q966" s="82" t="s">
        <v>88344</v>
      </c>
      <c r="R966"/>
    </row>
    <row r="967" spans="1:18" x14ac:dyDescent="0.25">
      <c r="A967" s="10"/>
      <c r="B967" s="10">
        <v>966</v>
      </c>
      <c r="C967" s="10"/>
      <c r="D967" s="11"/>
      <c r="E967" s="11"/>
      <c r="F967" s="11"/>
      <c r="G967" t="str">
        <f t="shared" si="45"/>
        <v>SECTION E</v>
      </c>
      <c r="H967" t="str">
        <f t="shared" si="46"/>
        <v>Dépollution et autres services de gestion des déchets</v>
      </c>
      <c r="I967" t="str">
        <f t="shared" si="44"/>
        <v>Récupération</v>
      </c>
      <c r="L967" t="s">
        <v>173</v>
      </c>
      <c r="M967" t="s">
        <v>23890</v>
      </c>
      <c r="N967" t="s">
        <v>38250</v>
      </c>
      <c r="O967" s="76" t="s">
        <v>4366</v>
      </c>
      <c r="P967" s="82">
        <v>75</v>
      </c>
      <c r="Q967" s="82" t="s">
        <v>88345</v>
      </c>
      <c r="R967"/>
    </row>
    <row r="968" spans="1:18" x14ac:dyDescent="0.25">
      <c r="A968" s="8"/>
      <c r="B968" s="8">
        <v>967</v>
      </c>
      <c r="C968" s="8" t="s">
        <v>1918</v>
      </c>
      <c r="D968" s="9" t="s">
        <v>1916</v>
      </c>
      <c r="E968" s="9" t="s">
        <v>1916</v>
      </c>
      <c r="F968" s="9" t="s">
        <v>1917</v>
      </c>
      <c r="G968" t="str">
        <f t="shared" si="45"/>
        <v>SECTION E</v>
      </c>
      <c r="H968" t="str">
        <f t="shared" si="46"/>
        <v>Dépollution et autres services de gestion des déchets</v>
      </c>
      <c r="I968" t="str">
        <f t="shared" ref="I968:I1031" si="47">IF(LEN(C968)=4,D968,I967)</f>
        <v>Dépollution et autres services de gestion des déchets</v>
      </c>
      <c r="L968" t="s">
        <v>173</v>
      </c>
      <c r="M968" t="s">
        <v>32834</v>
      </c>
      <c r="N968" t="s">
        <v>38251</v>
      </c>
      <c r="O968" s="76" t="s">
        <v>4356</v>
      </c>
      <c r="P968" s="82">
        <v>56</v>
      </c>
      <c r="Q968" s="82" t="s">
        <v>88346</v>
      </c>
      <c r="R968"/>
    </row>
    <row r="969" spans="1:18" x14ac:dyDescent="0.25">
      <c r="A969" s="14"/>
      <c r="B969" s="14">
        <v>968</v>
      </c>
      <c r="C969" s="14" t="s">
        <v>1919</v>
      </c>
      <c r="D969" s="15" t="s">
        <v>1916</v>
      </c>
      <c r="E969" s="15" t="s">
        <v>1916</v>
      </c>
      <c r="F969" s="15" t="s">
        <v>1917</v>
      </c>
      <c r="G969" t="str">
        <f t="shared" si="45"/>
        <v>SECTION E</v>
      </c>
      <c r="H969" t="str">
        <f t="shared" si="46"/>
        <v>Dépollution et autres services de gestion des déchets</v>
      </c>
      <c r="I969" t="str">
        <f t="shared" si="47"/>
        <v>Dépollution et autres services de gestion des déchets</v>
      </c>
      <c r="L969" t="s">
        <v>173</v>
      </c>
      <c r="M969" t="s">
        <v>23891</v>
      </c>
      <c r="N969" t="s">
        <v>38252</v>
      </c>
      <c r="O969" s="76" t="s">
        <v>4356</v>
      </c>
      <c r="P969" s="82">
        <v>128</v>
      </c>
      <c r="Q969" s="82" t="s">
        <v>88347</v>
      </c>
      <c r="R969"/>
    </row>
    <row r="970" spans="1:18" x14ac:dyDescent="0.25">
      <c r="A970" s="6" t="s">
        <v>1920</v>
      </c>
      <c r="B970" s="6">
        <v>969</v>
      </c>
      <c r="C970" s="6" t="s">
        <v>1921</v>
      </c>
      <c r="D970" s="7" t="s">
        <v>1916</v>
      </c>
      <c r="E970" s="7" t="s">
        <v>1916</v>
      </c>
      <c r="F970" s="7" t="s">
        <v>1917</v>
      </c>
      <c r="G970" t="str">
        <f t="shared" si="45"/>
        <v>SECTION E</v>
      </c>
      <c r="H970" t="str">
        <f t="shared" si="46"/>
        <v>Dépollution et autres services de gestion des déchets</v>
      </c>
      <c r="I970" t="str">
        <f t="shared" si="47"/>
        <v>Dépollution et autres services de gestion des déchets</v>
      </c>
      <c r="L970" t="s">
        <v>173</v>
      </c>
      <c r="M970" t="s">
        <v>13316</v>
      </c>
      <c r="N970" t="s">
        <v>38253</v>
      </c>
      <c r="O970" s="76" t="s">
        <v>4356</v>
      </c>
      <c r="P970" s="82">
        <v>256</v>
      </c>
      <c r="Q970" s="82" t="s">
        <v>88348</v>
      </c>
      <c r="R970"/>
    </row>
    <row r="971" spans="1:18" x14ac:dyDescent="0.25">
      <c r="A971" s="6"/>
      <c r="B971" s="6">
        <v>970</v>
      </c>
      <c r="C971" s="6"/>
      <c r="D971" s="7"/>
      <c r="E971" s="7"/>
      <c r="F971" s="7"/>
      <c r="G971" t="str">
        <f t="shared" si="45"/>
        <v>SECTION E</v>
      </c>
      <c r="H971" t="str">
        <f t="shared" si="46"/>
        <v>Dépollution et autres services de gestion des déchets</v>
      </c>
      <c r="I971" t="str">
        <f t="shared" si="47"/>
        <v>Dépollution et autres services de gestion des déchets</v>
      </c>
      <c r="L971" t="s">
        <v>173</v>
      </c>
      <c r="M971" t="s">
        <v>5547</v>
      </c>
      <c r="N971" t="s">
        <v>38254</v>
      </c>
      <c r="O971" s="76" t="s">
        <v>4366</v>
      </c>
      <c r="P971" s="82">
        <v>142</v>
      </c>
      <c r="Q971" s="82" t="s">
        <v>88349</v>
      </c>
      <c r="R971"/>
    </row>
    <row r="972" spans="1:18" x14ac:dyDescent="0.25">
      <c r="A972" s="8"/>
      <c r="B972" s="8">
        <v>971</v>
      </c>
      <c r="C972" s="8" t="s">
        <v>1922</v>
      </c>
      <c r="D972" s="9" t="s">
        <v>1923</v>
      </c>
      <c r="E972" s="9" t="s">
        <v>1923</v>
      </c>
      <c r="F972" s="9" t="s">
        <v>1923</v>
      </c>
      <c r="G972" t="str">
        <f t="shared" si="45"/>
        <v>SECTION F</v>
      </c>
      <c r="H972" t="str">
        <f t="shared" si="46"/>
        <v>Dépollution et autres services de gestion des déchets</v>
      </c>
      <c r="I972" t="str">
        <f t="shared" si="47"/>
        <v>Dépollution et autres services de gestion des déchets</v>
      </c>
      <c r="L972" t="s">
        <v>173</v>
      </c>
      <c r="M972" t="s">
        <v>6511</v>
      </c>
      <c r="N972" t="s">
        <v>38255</v>
      </c>
      <c r="O972" s="76" t="s">
        <v>4356</v>
      </c>
      <c r="P972" s="82">
        <v>352</v>
      </c>
      <c r="Q972" s="82" t="s">
        <v>88350</v>
      </c>
      <c r="R972"/>
    </row>
    <row r="973" spans="1:18" x14ac:dyDescent="0.25">
      <c r="A973" s="10"/>
      <c r="B973" s="10">
        <v>972</v>
      </c>
      <c r="C973" s="10"/>
      <c r="D973" s="11"/>
      <c r="E973" s="11"/>
      <c r="F973" s="11"/>
      <c r="G973" t="str">
        <f t="shared" si="45"/>
        <v>SECTION F</v>
      </c>
      <c r="H973" t="str">
        <f t="shared" si="46"/>
        <v>Dépollution et autres services de gestion des déchets</v>
      </c>
      <c r="I973" t="str">
        <f t="shared" si="47"/>
        <v>Dépollution et autres services de gestion des déchets</v>
      </c>
      <c r="L973" t="s">
        <v>173</v>
      </c>
      <c r="M973" t="s">
        <v>6512</v>
      </c>
      <c r="N973" t="s">
        <v>38256</v>
      </c>
      <c r="O973" s="76" t="s">
        <v>4356</v>
      </c>
      <c r="P973" s="82">
        <v>74</v>
      </c>
      <c r="Q973" s="82" t="s">
        <v>88351</v>
      </c>
      <c r="R973"/>
    </row>
    <row r="974" spans="1:18" x14ac:dyDescent="0.25">
      <c r="A974" s="12"/>
      <c r="B974" s="12">
        <v>973</v>
      </c>
      <c r="C974" s="12" t="s">
        <v>1924</v>
      </c>
      <c r="D974" s="13" t="s">
        <v>1925</v>
      </c>
      <c r="E974" s="13" t="s">
        <v>1926</v>
      </c>
      <c r="F974" s="13" t="s">
        <v>1926</v>
      </c>
      <c r="G974" t="str">
        <f t="shared" si="45"/>
        <v>SECTION F</v>
      </c>
      <c r="H974" t="str">
        <f t="shared" si="46"/>
        <v xml:space="preserve">Construction de bâtiments </v>
      </c>
      <c r="I974" t="str">
        <f t="shared" si="47"/>
        <v>Dépollution et autres services de gestion des déchets</v>
      </c>
      <c r="L974" t="s">
        <v>173</v>
      </c>
      <c r="M974" t="s">
        <v>11240</v>
      </c>
      <c r="N974" t="s">
        <v>38257</v>
      </c>
      <c r="O974" s="76" t="s">
        <v>4356</v>
      </c>
      <c r="P974" s="82">
        <v>259</v>
      </c>
      <c r="Q974" s="82" t="s">
        <v>88352</v>
      </c>
      <c r="R974"/>
    </row>
    <row r="975" spans="1:18" x14ac:dyDescent="0.25">
      <c r="A975" s="10"/>
      <c r="B975" s="10">
        <v>974</v>
      </c>
      <c r="C975" s="10"/>
      <c r="D975" s="11"/>
      <c r="E975" s="11"/>
      <c r="F975" s="11"/>
      <c r="G975" t="str">
        <f t="shared" si="45"/>
        <v>SECTION F</v>
      </c>
      <c r="H975" t="str">
        <f t="shared" si="46"/>
        <v xml:space="preserve">Construction de bâtiments </v>
      </c>
      <c r="I975" t="str">
        <f t="shared" si="47"/>
        <v>Dépollution et autres services de gestion des déchets</v>
      </c>
      <c r="L975" t="s">
        <v>173</v>
      </c>
      <c r="M975" t="s">
        <v>6513</v>
      </c>
      <c r="N975" t="s">
        <v>38258</v>
      </c>
      <c r="O975" s="76" t="s">
        <v>4366</v>
      </c>
      <c r="P975" s="82">
        <v>170</v>
      </c>
      <c r="Q975" s="82" t="s">
        <v>88353</v>
      </c>
      <c r="R975"/>
    </row>
    <row r="976" spans="1:18" x14ac:dyDescent="0.25">
      <c r="A976" s="8"/>
      <c r="B976" s="8">
        <v>975</v>
      </c>
      <c r="C976" s="8" t="s">
        <v>1927</v>
      </c>
      <c r="D976" s="9" t="s">
        <v>1928</v>
      </c>
      <c r="E976" s="9" t="s">
        <v>1928</v>
      </c>
      <c r="F976" s="9" t="s">
        <v>1928</v>
      </c>
      <c r="G976" t="str">
        <f t="shared" si="45"/>
        <v>SECTION F</v>
      </c>
      <c r="H976" t="str">
        <f t="shared" si="46"/>
        <v xml:space="preserve">Construction de bâtiments </v>
      </c>
      <c r="I976" t="str">
        <f t="shared" si="47"/>
        <v>Promotion immobilière</v>
      </c>
      <c r="L976" t="s">
        <v>173</v>
      </c>
      <c r="M976" t="s">
        <v>13318</v>
      </c>
      <c r="N976" t="s">
        <v>38259</v>
      </c>
      <c r="O976" s="76" t="s">
        <v>4366</v>
      </c>
      <c r="P976" s="82">
        <v>131</v>
      </c>
      <c r="Q976" s="82" t="s">
        <v>88354</v>
      </c>
      <c r="R976"/>
    </row>
    <row r="977" spans="1:18" x14ac:dyDescent="0.25">
      <c r="A977" s="14"/>
      <c r="B977" s="14">
        <v>976</v>
      </c>
      <c r="C977" s="14" t="s">
        <v>1929</v>
      </c>
      <c r="D977" s="15" t="s">
        <v>1928</v>
      </c>
      <c r="E977" s="15" t="s">
        <v>1928</v>
      </c>
      <c r="F977" s="15" t="s">
        <v>1928</v>
      </c>
      <c r="G977" t="str">
        <f t="shared" si="45"/>
        <v>SECTION F</v>
      </c>
      <c r="H977" t="str">
        <f t="shared" si="46"/>
        <v xml:space="preserve">Construction de bâtiments </v>
      </c>
      <c r="I977" t="str">
        <f t="shared" si="47"/>
        <v>Promotion immobilière</v>
      </c>
      <c r="L977" t="s">
        <v>173</v>
      </c>
      <c r="M977" t="s">
        <v>11242</v>
      </c>
      <c r="N977" t="s">
        <v>38260</v>
      </c>
      <c r="O977" s="76" t="s">
        <v>4356</v>
      </c>
      <c r="P977" s="82">
        <v>189</v>
      </c>
      <c r="Q977" s="82" t="s">
        <v>88355</v>
      </c>
      <c r="R977"/>
    </row>
    <row r="978" spans="1:18" x14ac:dyDescent="0.25">
      <c r="A978" s="6" t="s">
        <v>1930</v>
      </c>
      <c r="B978" s="6">
        <v>977</v>
      </c>
      <c r="C978" s="6" t="s">
        <v>1931</v>
      </c>
      <c r="D978" s="7" t="s">
        <v>1932</v>
      </c>
      <c r="E978" s="7" t="s">
        <v>1932</v>
      </c>
      <c r="F978" s="7" t="s">
        <v>1932</v>
      </c>
      <c r="G978" t="str">
        <f t="shared" si="45"/>
        <v>SECTION F</v>
      </c>
      <c r="H978" t="str">
        <f t="shared" si="46"/>
        <v xml:space="preserve">Construction de bâtiments </v>
      </c>
      <c r="I978" t="str">
        <f t="shared" si="47"/>
        <v>Promotion immobilière</v>
      </c>
      <c r="L978" t="s">
        <v>173</v>
      </c>
      <c r="M978" t="s">
        <v>13320</v>
      </c>
      <c r="N978" t="s">
        <v>38261</v>
      </c>
      <c r="O978" s="76" t="s">
        <v>4356</v>
      </c>
      <c r="P978" s="82">
        <v>1019</v>
      </c>
      <c r="Q978" s="82" t="s">
        <v>88356</v>
      </c>
      <c r="R978"/>
    </row>
    <row r="979" spans="1:18" x14ac:dyDescent="0.25">
      <c r="A979" s="6" t="s">
        <v>1933</v>
      </c>
      <c r="B979" s="6">
        <v>978</v>
      </c>
      <c r="C979" s="6" t="s">
        <v>1934</v>
      </c>
      <c r="D979" s="7" t="s">
        <v>1935</v>
      </c>
      <c r="E979" s="7" t="s">
        <v>1935</v>
      </c>
      <c r="F979" s="7" t="s">
        <v>1935</v>
      </c>
      <c r="G979" t="str">
        <f t="shared" si="45"/>
        <v>SECTION F</v>
      </c>
      <c r="H979" t="str">
        <f t="shared" si="46"/>
        <v xml:space="preserve">Construction de bâtiments </v>
      </c>
      <c r="I979" t="str">
        <f t="shared" si="47"/>
        <v>Promotion immobilière</v>
      </c>
      <c r="L979" t="s">
        <v>173</v>
      </c>
      <c r="M979" t="s">
        <v>32835</v>
      </c>
      <c r="N979" t="s">
        <v>38262</v>
      </c>
      <c r="O979" s="76" t="s">
        <v>4366</v>
      </c>
      <c r="P979" s="82">
        <v>148</v>
      </c>
      <c r="Q979" s="82" t="s">
        <v>88357</v>
      </c>
      <c r="R979"/>
    </row>
    <row r="980" spans="1:18" x14ac:dyDescent="0.25">
      <c r="A980" s="6" t="s">
        <v>1936</v>
      </c>
      <c r="B980" s="6">
        <v>979</v>
      </c>
      <c r="C980" s="6" t="s">
        <v>1937</v>
      </c>
      <c r="D980" s="7" t="s">
        <v>1938</v>
      </c>
      <c r="E980" s="7" t="s">
        <v>1938</v>
      </c>
      <c r="F980" s="7" t="s">
        <v>1938</v>
      </c>
      <c r="G980" t="str">
        <f t="shared" si="45"/>
        <v>SECTION F</v>
      </c>
      <c r="H980" t="str">
        <f t="shared" si="46"/>
        <v xml:space="preserve">Construction de bâtiments </v>
      </c>
      <c r="I980" t="str">
        <f t="shared" si="47"/>
        <v>Promotion immobilière</v>
      </c>
      <c r="L980" t="s">
        <v>173</v>
      </c>
      <c r="M980" t="s">
        <v>32836</v>
      </c>
      <c r="N980" t="s">
        <v>38263</v>
      </c>
      <c r="O980" s="76" t="s">
        <v>4356</v>
      </c>
      <c r="P980" s="82">
        <v>126</v>
      </c>
      <c r="Q980" s="82" t="s">
        <v>88358</v>
      </c>
      <c r="R980"/>
    </row>
    <row r="981" spans="1:18" x14ac:dyDescent="0.25">
      <c r="A981" s="6" t="s">
        <v>1939</v>
      </c>
      <c r="B981" s="6">
        <v>980</v>
      </c>
      <c r="C981" s="6" t="s">
        <v>1940</v>
      </c>
      <c r="D981" s="7" t="s">
        <v>1941</v>
      </c>
      <c r="E981" s="7" t="s">
        <v>1941</v>
      </c>
      <c r="F981" s="7" t="s">
        <v>1941</v>
      </c>
      <c r="G981" t="str">
        <f t="shared" si="45"/>
        <v>SECTION F</v>
      </c>
      <c r="H981" t="str">
        <f t="shared" si="46"/>
        <v xml:space="preserve">Construction de bâtiments </v>
      </c>
      <c r="I981" t="str">
        <f t="shared" si="47"/>
        <v>Promotion immobilière</v>
      </c>
      <c r="L981" t="s">
        <v>173</v>
      </c>
      <c r="M981" t="s">
        <v>32837</v>
      </c>
      <c r="N981" t="s">
        <v>38264</v>
      </c>
      <c r="O981" s="76" t="s">
        <v>4356</v>
      </c>
      <c r="P981" s="82">
        <v>781</v>
      </c>
      <c r="Q981" s="82" t="s">
        <v>88359</v>
      </c>
      <c r="R981"/>
    </row>
    <row r="982" spans="1:18" x14ac:dyDescent="0.25">
      <c r="A982" s="10"/>
      <c r="B982" s="10">
        <v>981</v>
      </c>
      <c r="C982" s="10"/>
      <c r="D982" s="11"/>
      <c r="E982" s="11"/>
      <c r="F982" s="11"/>
      <c r="G982" t="str">
        <f t="shared" si="45"/>
        <v>SECTION F</v>
      </c>
      <c r="H982" t="str">
        <f t="shared" si="46"/>
        <v xml:space="preserve">Construction de bâtiments </v>
      </c>
      <c r="I982" t="str">
        <f t="shared" si="47"/>
        <v>Promotion immobilière</v>
      </c>
      <c r="L982" t="s">
        <v>173</v>
      </c>
      <c r="M982" t="s">
        <v>23892</v>
      </c>
      <c r="N982" t="s">
        <v>38265</v>
      </c>
      <c r="O982" s="76" t="s">
        <v>4356</v>
      </c>
      <c r="P982" s="82">
        <v>650</v>
      </c>
      <c r="Q982" s="82" t="s">
        <v>88360</v>
      </c>
      <c r="R982"/>
    </row>
    <row r="983" spans="1:18" x14ac:dyDescent="0.25">
      <c r="A983" s="8"/>
      <c r="B983" s="8">
        <v>982</v>
      </c>
      <c r="C983" s="8" t="s">
        <v>1942</v>
      </c>
      <c r="D983" s="9" t="s">
        <v>1943</v>
      </c>
      <c r="E983" s="9" t="s">
        <v>1943</v>
      </c>
      <c r="F983" s="9" t="s">
        <v>1944</v>
      </c>
      <c r="G983" t="str">
        <f t="shared" si="45"/>
        <v>SECTION F</v>
      </c>
      <c r="H983" t="str">
        <f t="shared" si="46"/>
        <v xml:space="preserve">Construction de bâtiments </v>
      </c>
      <c r="I983" t="str">
        <f t="shared" si="47"/>
        <v>Construction de bâtiments résidentiels et non résidentiels</v>
      </c>
      <c r="L983" t="s">
        <v>173</v>
      </c>
      <c r="M983" t="s">
        <v>11311</v>
      </c>
      <c r="N983" t="s">
        <v>38266</v>
      </c>
      <c r="O983" s="76" t="s">
        <v>4356</v>
      </c>
      <c r="P983" s="82">
        <v>149</v>
      </c>
      <c r="Q983" s="82" t="s">
        <v>88533</v>
      </c>
      <c r="R983"/>
    </row>
    <row r="984" spans="1:18" x14ac:dyDescent="0.25">
      <c r="A984" s="14"/>
      <c r="B984" s="14">
        <v>983</v>
      </c>
      <c r="C984" s="14" t="s">
        <v>1945</v>
      </c>
      <c r="D984" s="23" t="s">
        <v>1943</v>
      </c>
      <c r="E984" s="23" t="s">
        <v>1943</v>
      </c>
      <c r="F984" s="23" t="s">
        <v>1944</v>
      </c>
      <c r="G984" t="str">
        <f t="shared" si="45"/>
        <v>SECTION F</v>
      </c>
      <c r="H984" t="str">
        <f t="shared" si="46"/>
        <v xml:space="preserve">Construction de bâtiments </v>
      </c>
      <c r="I984" t="str">
        <f t="shared" si="47"/>
        <v>Construction de bâtiments résidentiels et non résidentiels</v>
      </c>
      <c r="L984" t="s">
        <v>173</v>
      </c>
      <c r="M984" t="s">
        <v>23893</v>
      </c>
      <c r="N984" t="s">
        <v>38267</v>
      </c>
      <c r="O984" s="76" t="s">
        <v>4356</v>
      </c>
      <c r="P984" s="82">
        <v>279</v>
      </c>
      <c r="Q984" s="82" t="s">
        <v>88361</v>
      </c>
      <c r="R984"/>
    </row>
    <row r="985" spans="1:18" x14ac:dyDescent="0.25">
      <c r="A985" s="6" t="s">
        <v>1946</v>
      </c>
      <c r="B985" s="6">
        <v>984</v>
      </c>
      <c r="C985" s="6" t="s">
        <v>1947</v>
      </c>
      <c r="D985" s="7" t="s">
        <v>1948</v>
      </c>
      <c r="E985" s="7" t="s">
        <v>1948</v>
      </c>
      <c r="F985" s="7" t="s">
        <v>1948</v>
      </c>
      <c r="G985" t="str">
        <f t="shared" si="45"/>
        <v>SECTION F</v>
      </c>
      <c r="H985" t="str">
        <f t="shared" si="46"/>
        <v xml:space="preserve">Construction de bâtiments </v>
      </c>
      <c r="I985" t="str">
        <f t="shared" si="47"/>
        <v>Construction de bâtiments résidentiels et non résidentiels</v>
      </c>
      <c r="L985" t="s">
        <v>173</v>
      </c>
      <c r="M985" t="s">
        <v>7326</v>
      </c>
      <c r="N985" t="s">
        <v>38268</v>
      </c>
      <c r="O985" s="76" t="s">
        <v>4356</v>
      </c>
      <c r="P985" s="82">
        <v>370</v>
      </c>
      <c r="Q985" s="82" t="s">
        <v>88362</v>
      </c>
      <c r="R985"/>
    </row>
    <row r="986" spans="1:18" x14ac:dyDescent="0.25">
      <c r="A986" s="6" t="s">
        <v>1949</v>
      </c>
      <c r="B986" s="6">
        <v>985</v>
      </c>
      <c r="C986" s="6" t="s">
        <v>1950</v>
      </c>
      <c r="D986" s="7" t="s">
        <v>1951</v>
      </c>
      <c r="E986" s="7" t="s">
        <v>1951</v>
      </c>
      <c r="F986" s="7" t="s">
        <v>1951</v>
      </c>
      <c r="G986" t="str">
        <f t="shared" si="45"/>
        <v>SECTION F</v>
      </c>
      <c r="H986" t="str">
        <f t="shared" si="46"/>
        <v xml:space="preserve">Construction de bâtiments </v>
      </c>
      <c r="I986" t="str">
        <f t="shared" si="47"/>
        <v>Construction de bâtiments résidentiels et non résidentiels</v>
      </c>
      <c r="L986" t="s">
        <v>173</v>
      </c>
      <c r="M986" t="s">
        <v>32838</v>
      </c>
      <c r="N986" t="s">
        <v>38269</v>
      </c>
      <c r="O986" s="76" t="s">
        <v>4366</v>
      </c>
      <c r="P986" s="82">
        <v>197</v>
      </c>
      <c r="Q986" s="82" t="s">
        <v>88363</v>
      </c>
      <c r="R986"/>
    </row>
    <row r="987" spans="1:18" x14ac:dyDescent="0.25">
      <c r="A987" s="10"/>
      <c r="B987" s="10">
        <v>986</v>
      </c>
      <c r="C987" s="10"/>
      <c r="D987" s="11"/>
      <c r="E987" s="11"/>
      <c r="F987" s="11"/>
      <c r="G987" t="str">
        <f t="shared" si="45"/>
        <v>SECTION F</v>
      </c>
      <c r="H987" t="str">
        <f t="shared" si="46"/>
        <v xml:space="preserve">Construction de bâtiments </v>
      </c>
      <c r="I987" t="str">
        <f t="shared" si="47"/>
        <v>Construction de bâtiments résidentiels et non résidentiels</v>
      </c>
      <c r="L987" t="s">
        <v>173</v>
      </c>
      <c r="M987" t="s">
        <v>11244</v>
      </c>
      <c r="N987" t="s">
        <v>38270</v>
      </c>
      <c r="O987" s="76" t="s">
        <v>4356</v>
      </c>
      <c r="P987" s="82">
        <v>1765</v>
      </c>
      <c r="Q987" s="82" t="s">
        <v>88364</v>
      </c>
      <c r="R987"/>
    </row>
    <row r="988" spans="1:18" x14ac:dyDescent="0.25">
      <c r="A988" s="12"/>
      <c r="B988" s="12">
        <v>987</v>
      </c>
      <c r="C988" s="12" t="s">
        <v>1952</v>
      </c>
      <c r="D988" s="13" t="s">
        <v>1953</v>
      </c>
      <c r="E988" s="13" t="s">
        <v>1953</v>
      </c>
      <c r="F988" s="13" t="s">
        <v>1953</v>
      </c>
      <c r="G988" t="str">
        <f t="shared" si="45"/>
        <v>SECTION F</v>
      </c>
      <c r="H988" t="str">
        <f t="shared" si="46"/>
        <v>Génie civil</v>
      </c>
      <c r="I988" t="str">
        <f t="shared" si="47"/>
        <v>Construction de bâtiments résidentiels et non résidentiels</v>
      </c>
      <c r="L988" t="s">
        <v>173</v>
      </c>
      <c r="M988" t="s">
        <v>23894</v>
      </c>
      <c r="N988" t="s">
        <v>38271</v>
      </c>
      <c r="O988" s="76" t="s">
        <v>4356</v>
      </c>
      <c r="P988" s="82">
        <v>83</v>
      </c>
      <c r="Q988" s="82" t="s">
        <v>88365</v>
      </c>
      <c r="R988"/>
    </row>
    <row r="989" spans="1:18" x14ac:dyDescent="0.25">
      <c r="A989" s="10"/>
      <c r="B989" s="10">
        <v>988</v>
      </c>
      <c r="C989" s="10"/>
      <c r="D989" s="11"/>
      <c r="E989" s="11"/>
      <c r="F989" s="11"/>
      <c r="G989" t="str">
        <f t="shared" si="45"/>
        <v>SECTION F</v>
      </c>
      <c r="H989" t="str">
        <f t="shared" si="46"/>
        <v>Génie civil</v>
      </c>
      <c r="I989" t="str">
        <f t="shared" si="47"/>
        <v>Construction de bâtiments résidentiels et non résidentiels</v>
      </c>
      <c r="L989" t="s">
        <v>173</v>
      </c>
      <c r="M989" t="s">
        <v>6514</v>
      </c>
      <c r="N989" t="s">
        <v>38272</v>
      </c>
      <c r="O989" s="76" t="s">
        <v>4356</v>
      </c>
      <c r="P989" s="82">
        <v>172</v>
      </c>
      <c r="Q989" s="82" t="s">
        <v>88366</v>
      </c>
      <c r="R989"/>
    </row>
    <row r="990" spans="1:18" x14ac:dyDescent="0.25">
      <c r="A990" s="8"/>
      <c r="B990" s="8">
        <v>989</v>
      </c>
      <c r="C990" s="8" t="s">
        <v>1954</v>
      </c>
      <c r="D990" s="9" t="s">
        <v>1955</v>
      </c>
      <c r="E990" s="9" t="s">
        <v>1956</v>
      </c>
      <c r="F990" s="9" t="s">
        <v>1957</v>
      </c>
      <c r="G990" t="str">
        <f t="shared" si="45"/>
        <v>SECTION F</v>
      </c>
      <c r="H990" t="str">
        <f t="shared" si="46"/>
        <v>Génie civil</v>
      </c>
      <c r="I990" t="str">
        <f t="shared" si="47"/>
        <v xml:space="preserve">Construction de routes et de voies ferrées </v>
      </c>
      <c r="L990" t="s">
        <v>173</v>
      </c>
      <c r="M990" t="s">
        <v>13322</v>
      </c>
      <c r="N990" t="s">
        <v>38273</v>
      </c>
      <c r="O990" s="76" t="s">
        <v>4366</v>
      </c>
      <c r="P990" s="82">
        <v>77</v>
      </c>
      <c r="Q990" s="82" t="s">
        <v>88368</v>
      </c>
      <c r="R990"/>
    </row>
    <row r="991" spans="1:18" x14ac:dyDescent="0.25">
      <c r="A991" s="14"/>
      <c r="B991" s="14">
        <v>990</v>
      </c>
      <c r="C991" s="14" t="s">
        <v>1958</v>
      </c>
      <c r="D991" s="15" t="s">
        <v>1959</v>
      </c>
      <c r="E991" s="15" t="s">
        <v>1959</v>
      </c>
      <c r="F991" s="15" t="s">
        <v>1959</v>
      </c>
      <c r="G991" t="str">
        <f t="shared" si="45"/>
        <v>SECTION F</v>
      </c>
      <c r="H991" t="str">
        <f t="shared" si="46"/>
        <v>Génie civil</v>
      </c>
      <c r="I991" t="str">
        <f t="shared" si="47"/>
        <v xml:space="preserve">Construction de routes et de voies ferrées </v>
      </c>
      <c r="L991" t="s">
        <v>173</v>
      </c>
      <c r="M991" t="s">
        <v>6515</v>
      </c>
      <c r="N991" t="s">
        <v>38274</v>
      </c>
      <c r="O991" s="76" t="s">
        <v>4356</v>
      </c>
      <c r="P991" s="82">
        <v>462</v>
      </c>
      <c r="Q991" s="82" t="s">
        <v>88369</v>
      </c>
      <c r="R991"/>
    </row>
    <row r="992" spans="1:18" x14ac:dyDescent="0.25">
      <c r="A992" s="6" t="s">
        <v>1960</v>
      </c>
      <c r="B992" s="6">
        <v>991</v>
      </c>
      <c r="C992" s="6" t="s">
        <v>1961</v>
      </c>
      <c r="D992" s="7" t="s">
        <v>1959</v>
      </c>
      <c r="E992" s="7" t="s">
        <v>1959</v>
      </c>
      <c r="F992" s="7" t="s">
        <v>1959</v>
      </c>
      <c r="G992" t="str">
        <f t="shared" si="45"/>
        <v>SECTION F</v>
      </c>
      <c r="H992" t="str">
        <f t="shared" si="46"/>
        <v>Génie civil</v>
      </c>
      <c r="I992" t="str">
        <f t="shared" si="47"/>
        <v xml:space="preserve">Construction de routes et de voies ferrées </v>
      </c>
      <c r="L992" t="s">
        <v>173</v>
      </c>
      <c r="M992" t="s">
        <v>23895</v>
      </c>
      <c r="N992" t="s">
        <v>38275</v>
      </c>
      <c r="O992" s="76" t="s">
        <v>4366</v>
      </c>
      <c r="P992" s="82">
        <v>21</v>
      </c>
      <c r="Q992" s="82" t="s">
        <v>88370</v>
      </c>
      <c r="R992"/>
    </row>
    <row r="993" spans="1:18" x14ac:dyDescent="0.25">
      <c r="A993" s="14"/>
      <c r="B993" s="14">
        <v>992</v>
      </c>
      <c r="C993" s="14" t="s">
        <v>1962</v>
      </c>
      <c r="D993" s="15" t="s">
        <v>1963</v>
      </c>
      <c r="E993" s="15" t="s">
        <v>1963</v>
      </c>
      <c r="F993" s="15" t="s">
        <v>1964</v>
      </c>
      <c r="G993" t="str">
        <f t="shared" si="45"/>
        <v>SECTION F</v>
      </c>
      <c r="H993" t="str">
        <f t="shared" si="46"/>
        <v>Génie civil</v>
      </c>
      <c r="I993" t="str">
        <f t="shared" si="47"/>
        <v xml:space="preserve">Construction de routes et de voies ferrées </v>
      </c>
      <c r="L993" t="s">
        <v>173</v>
      </c>
      <c r="M993" t="s">
        <v>23896</v>
      </c>
      <c r="N993" t="s">
        <v>38276</v>
      </c>
      <c r="O993" s="76" t="s">
        <v>4356</v>
      </c>
      <c r="P993" s="82">
        <v>688</v>
      </c>
      <c r="Q993" s="82" t="s">
        <v>88371</v>
      </c>
      <c r="R993"/>
    </row>
    <row r="994" spans="1:18" x14ac:dyDescent="0.25">
      <c r="A994" s="6" t="s">
        <v>1965</v>
      </c>
      <c r="B994" s="6">
        <v>993</v>
      </c>
      <c r="C994" s="6" t="s">
        <v>1966</v>
      </c>
      <c r="D994" s="7" t="s">
        <v>1963</v>
      </c>
      <c r="E994" s="7" t="s">
        <v>1963</v>
      </c>
      <c r="F994" s="7" t="s">
        <v>1964</v>
      </c>
      <c r="G994" t="str">
        <f t="shared" si="45"/>
        <v>SECTION F</v>
      </c>
      <c r="H994" t="str">
        <f t="shared" si="46"/>
        <v>Génie civil</v>
      </c>
      <c r="I994" t="str">
        <f t="shared" si="47"/>
        <v xml:space="preserve">Construction de routes et de voies ferrées </v>
      </c>
      <c r="L994" t="s">
        <v>173</v>
      </c>
      <c r="M994" t="s">
        <v>11246</v>
      </c>
      <c r="N994" t="s">
        <v>38277</v>
      </c>
      <c r="O994" s="76" t="s">
        <v>4366</v>
      </c>
      <c r="P994" s="82">
        <v>127</v>
      </c>
      <c r="Q994" s="82" t="s">
        <v>88372</v>
      </c>
      <c r="R994"/>
    </row>
    <row r="995" spans="1:18" x14ac:dyDescent="0.25">
      <c r="A995" s="14"/>
      <c r="B995" s="14">
        <v>994</v>
      </c>
      <c r="C995" s="14" t="s">
        <v>1967</v>
      </c>
      <c r="D995" s="15" t="s">
        <v>1968</v>
      </c>
      <c r="E995" s="15" t="s">
        <v>1968</v>
      </c>
      <c r="F995" s="15" t="s">
        <v>1968</v>
      </c>
      <c r="G995" t="str">
        <f t="shared" si="45"/>
        <v>SECTION F</v>
      </c>
      <c r="H995" t="str">
        <f t="shared" si="46"/>
        <v>Génie civil</v>
      </c>
      <c r="I995" t="str">
        <f t="shared" si="47"/>
        <v xml:space="preserve">Construction de routes et de voies ferrées </v>
      </c>
      <c r="L995" t="s">
        <v>173</v>
      </c>
      <c r="M995" t="s">
        <v>32841</v>
      </c>
      <c r="N995" t="s">
        <v>38278</v>
      </c>
      <c r="O995" s="76" t="s">
        <v>4366</v>
      </c>
      <c r="P995" s="82">
        <v>205</v>
      </c>
      <c r="Q995" s="82" t="s">
        <v>88376</v>
      </c>
      <c r="R995"/>
    </row>
    <row r="996" spans="1:18" x14ac:dyDescent="0.25">
      <c r="A996" s="6" t="s">
        <v>1969</v>
      </c>
      <c r="B996" s="6">
        <v>995</v>
      </c>
      <c r="C996" s="6" t="s">
        <v>1970</v>
      </c>
      <c r="D996" s="7" t="s">
        <v>1971</v>
      </c>
      <c r="E996" s="7" t="s">
        <v>1971</v>
      </c>
      <c r="F996" s="7" t="s">
        <v>1971</v>
      </c>
      <c r="G996" t="str">
        <f t="shared" si="45"/>
        <v>SECTION F</v>
      </c>
      <c r="H996" t="str">
        <f t="shared" si="46"/>
        <v>Génie civil</v>
      </c>
      <c r="I996" t="str">
        <f t="shared" si="47"/>
        <v xml:space="preserve">Construction de routes et de voies ferrées </v>
      </c>
      <c r="L996" t="s">
        <v>173</v>
      </c>
      <c r="M996" t="s">
        <v>32840</v>
      </c>
      <c r="N996" t="s">
        <v>38279</v>
      </c>
      <c r="O996" s="76" t="s">
        <v>4356</v>
      </c>
      <c r="P996" s="82">
        <v>610</v>
      </c>
      <c r="Q996" s="82" t="s">
        <v>88373</v>
      </c>
      <c r="R996"/>
    </row>
    <row r="997" spans="1:18" x14ac:dyDescent="0.25">
      <c r="A997" s="6" t="s">
        <v>1972</v>
      </c>
      <c r="B997" s="6">
        <v>996</v>
      </c>
      <c r="C997" s="6" t="s">
        <v>1973</v>
      </c>
      <c r="D997" s="7" t="s">
        <v>1974</v>
      </c>
      <c r="E997" s="7" t="s">
        <v>1974</v>
      </c>
      <c r="F997" s="7" t="s">
        <v>1974</v>
      </c>
      <c r="G997" t="str">
        <f t="shared" si="45"/>
        <v>SECTION F</v>
      </c>
      <c r="H997" t="str">
        <f t="shared" si="46"/>
        <v>Génie civil</v>
      </c>
      <c r="I997" t="str">
        <f t="shared" si="47"/>
        <v xml:space="preserve">Construction de routes et de voies ferrées </v>
      </c>
      <c r="L997" t="s">
        <v>173</v>
      </c>
      <c r="M997" t="s">
        <v>13324</v>
      </c>
      <c r="N997" t="s">
        <v>38280</v>
      </c>
      <c r="O997" s="76" t="s">
        <v>4356</v>
      </c>
      <c r="P997" s="82">
        <v>251</v>
      </c>
      <c r="Q997" s="82" t="s">
        <v>88374</v>
      </c>
      <c r="R997"/>
    </row>
    <row r="998" spans="1:18" x14ac:dyDescent="0.25">
      <c r="A998" s="10"/>
      <c r="B998" s="10">
        <v>997</v>
      </c>
      <c r="C998" s="10"/>
      <c r="D998" s="11"/>
      <c r="E998" s="11"/>
      <c r="F998" s="11"/>
      <c r="G998" t="str">
        <f t="shared" si="45"/>
        <v>SECTION F</v>
      </c>
      <c r="H998" t="str">
        <f t="shared" si="46"/>
        <v>Génie civil</v>
      </c>
      <c r="I998" t="str">
        <f t="shared" si="47"/>
        <v xml:space="preserve">Construction de routes et de voies ferrées </v>
      </c>
      <c r="L998" t="s">
        <v>173</v>
      </c>
      <c r="M998" t="s">
        <v>11248</v>
      </c>
      <c r="N998" t="s">
        <v>38281</v>
      </c>
      <c r="O998" s="76" t="s">
        <v>4356</v>
      </c>
      <c r="P998" s="82">
        <v>344</v>
      </c>
      <c r="Q998" s="82" t="s">
        <v>88375</v>
      </c>
      <c r="R998"/>
    </row>
    <row r="999" spans="1:18" x14ac:dyDescent="0.25">
      <c r="A999" s="8"/>
      <c r="B999" s="8">
        <v>998</v>
      </c>
      <c r="C999" s="8" t="s">
        <v>1975</v>
      </c>
      <c r="D999" s="9" t="s">
        <v>1976</v>
      </c>
      <c r="E999" s="9" t="s">
        <v>1976</v>
      </c>
      <c r="F999" s="9" t="s">
        <v>1976</v>
      </c>
      <c r="G999" t="str">
        <f t="shared" si="45"/>
        <v>SECTION F</v>
      </c>
      <c r="H999" t="str">
        <f t="shared" si="46"/>
        <v>Génie civil</v>
      </c>
      <c r="I999" t="str">
        <f t="shared" si="47"/>
        <v>Construction de réseaux et de lignes</v>
      </c>
      <c r="L999" t="s">
        <v>173</v>
      </c>
      <c r="M999" t="s">
        <v>11250</v>
      </c>
      <c r="N999" t="s">
        <v>38282</v>
      </c>
      <c r="O999" s="76" t="s">
        <v>4356</v>
      </c>
      <c r="P999" s="82">
        <v>502</v>
      </c>
      <c r="Q999" s="82" t="s">
        <v>88377</v>
      </c>
      <c r="R999"/>
    </row>
    <row r="1000" spans="1:18" x14ac:dyDescent="0.25">
      <c r="A1000" s="14"/>
      <c r="B1000" s="14">
        <v>999</v>
      </c>
      <c r="C1000" s="14" t="s">
        <v>1977</v>
      </c>
      <c r="D1000" s="15" t="s">
        <v>1978</v>
      </c>
      <c r="E1000" s="15" t="s">
        <v>1978</v>
      </c>
      <c r="F1000" s="15" t="s">
        <v>1978</v>
      </c>
      <c r="G1000" t="str">
        <f t="shared" si="45"/>
        <v>SECTION F</v>
      </c>
      <c r="H1000" t="str">
        <f t="shared" si="46"/>
        <v>Génie civil</v>
      </c>
      <c r="I1000" t="str">
        <f t="shared" si="47"/>
        <v>Construction de réseaux et de lignes</v>
      </c>
      <c r="L1000" t="s">
        <v>173</v>
      </c>
      <c r="M1000" t="s">
        <v>6516</v>
      </c>
      <c r="N1000" t="s">
        <v>38283</v>
      </c>
      <c r="O1000" s="76" t="s">
        <v>4356</v>
      </c>
      <c r="P1000" s="82">
        <v>700</v>
      </c>
      <c r="Q1000" s="82" t="s">
        <v>88378</v>
      </c>
      <c r="R1000"/>
    </row>
    <row r="1001" spans="1:18" x14ac:dyDescent="0.25">
      <c r="A1001" s="6" t="s">
        <v>1979</v>
      </c>
      <c r="B1001" s="6">
        <v>1000</v>
      </c>
      <c r="C1001" s="6" t="s">
        <v>1980</v>
      </c>
      <c r="D1001" s="7" t="s">
        <v>1978</v>
      </c>
      <c r="E1001" s="7" t="s">
        <v>1978</v>
      </c>
      <c r="F1001" s="7" t="s">
        <v>1978</v>
      </c>
      <c r="G1001" t="str">
        <f t="shared" si="45"/>
        <v>SECTION F</v>
      </c>
      <c r="H1001" t="str">
        <f t="shared" si="46"/>
        <v>Génie civil</v>
      </c>
      <c r="I1001" t="str">
        <f t="shared" si="47"/>
        <v>Construction de réseaux et de lignes</v>
      </c>
      <c r="L1001" t="s">
        <v>173</v>
      </c>
      <c r="M1001" t="s">
        <v>23897</v>
      </c>
      <c r="N1001" t="s">
        <v>38284</v>
      </c>
      <c r="O1001" s="76" t="s">
        <v>4356</v>
      </c>
      <c r="P1001" s="82">
        <v>661</v>
      </c>
      <c r="Q1001" s="82" t="s">
        <v>88379</v>
      </c>
      <c r="R1001"/>
    </row>
    <row r="1002" spans="1:18" x14ac:dyDescent="0.25">
      <c r="A1002" s="14"/>
      <c r="B1002" s="14">
        <v>1001</v>
      </c>
      <c r="C1002" s="14" t="s">
        <v>1981</v>
      </c>
      <c r="D1002" s="30" t="s">
        <v>1982</v>
      </c>
      <c r="E1002" s="30" t="s">
        <v>1982</v>
      </c>
      <c r="F1002" s="30" t="s">
        <v>1983</v>
      </c>
      <c r="G1002" t="str">
        <f t="shared" si="45"/>
        <v>SECTION F</v>
      </c>
      <c r="H1002" t="str">
        <f t="shared" si="46"/>
        <v>Génie civil</v>
      </c>
      <c r="I1002" t="str">
        <f t="shared" si="47"/>
        <v>Construction de réseaux et de lignes</v>
      </c>
      <c r="L1002" t="s">
        <v>173</v>
      </c>
      <c r="M1002" t="s">
        <v>6517</v>
      </c>
      <c r="N1002" t="s">
        <v>38285</v>
      </c>
      <c r="O1002" s="76" t="s">
        <v>4356</v>
      </c>
      <c r="P1002" s="82">
        <v>360</v>
      </c>
      <c r="Q1002" s="82" t="s">
        <v>88380</v>
      </c>
      <c r="R1002"/>
    </row>
    <row r="1003" spans="1:18" x14ac:dyDescent="0.25">
      <c r="A1003" s="6" t="s">
        <v>1984</v>
      </c>
      <c r="B1003" s="6">
        <v>1002</v>
      </c>
      <c r="C1003" s="6" t="s">
        <v>1985</v>
      </c>
      <c r="D1003" s="7" t="s">
        <v>1982</v>
      </c>
      <c r="E1003" s="7" t="s">
        <v>1982</v>
      </c>
      <c r="F1003" s="7" t="s">
        <v>1983</v>
      </c>
      <c r="G1003" t="str">
        <f t="shared" si="45"/>
        <v>SECTION F</v>
      </c>
      <c r="H1003" t="str">
        <f t="shared" si="46"/>
        <v>Génie civil</v>
      </c>
      <c r="I1003" t="str">
        <f t="shared" si="47"/>
        <v>Construction de réseaux et de lignes</v>
      </c>
      <c r="L1003" t="s">
        <v>173</v>
      </c>
      <c r="M1003" t="s">
        <v>23898</v>
      </c>
      <c r="N1003" t="s">
        <v>38286</v>
      </c>
      <c r="O1003" s="76" t="s">
        <v>4356</v>
      </c>
      <c r="P1003" s="82">
        <v>385</v>
      </c>
      <c r="Q1003" s="82" t="s">
        <v>88381</v>
      </c>
      <c r="R1003"/>
    </row>
    <row r="1004" spans="1:18" x14ac:dyDescent="0.25">
      <c r="A1004" s="10"/>
      <c r="B1004" s="10">
        <v>1003</v>
      </c>
      <c r="C1004" s="10"/>
      <c r="D1004" s="11"/>
      <c r="E1004" s="11"/>
      <c r="F1004" s="11"/>
      <c r="G1004" t="str">
        <f t="shared" si="45"/>
        <v>SECTION F</v>
      </c>
      <c r="H1004" t="str">
        <f t="shared" si="46"/>
        <v>Génie civil</v>
      </c>
      <c r="I1004" t="str">
        <f t="shared" si="47"/>
        <v>Construction de réseaux et de lignes</v>
      </c>
      <c r="L1004" t="s">
        <v>173</v>
      </c>
      <c r="M1004" t="s">
        <v>13326</v>
      </c>
      <c r="N1004" t="s">
        <v>38287</v>
      </c>
      <c r="O1004" s="76" t="s">
        <v>4366</v>
      </c>
      <c r="P1004" s="82">
        <v>52</v>
      </c>
      <c r="Q1004" s="82" t="s">
        <v>88382</v>
      </c>
      <c r="R1004"/>
    </row>
    <row r="1005" spans="1:18" x14ac:dyDescent="0.25">
      <c r="A1005" s="8"/>
      <c r="B1005" s="8">
        <v>1004</v>
      </c>
      <c r="C1005" s="8" t="s">
        <v>1986</v>
      </c>
      <c r="D1005" s="9" t="s">
        <v>1987</v>
      </c>
      <c r="E1005" s="9" t="s">
        <v>1988</v>
      </c>
      <c r="F1005" s="9" t="s">
        <v>1989</v>
      </c>
      <c r="G1005" t="str">
        <f t="shared" si="45"/>
        <v>SECTION F</v>
      </c>
      <c r="H1005" t="str">
        <f t="shared" si="46"/>
        <v>Génie civil</v>
      </c>
      <c r="I1005" t="str">
        <f t="shared" si="47"/>
        <v xml:space="preserve">Construction d'autres ouvrages de génie civil </v>
      </c>
      <c r="L1005" t="s">
        <v>173</v>
      </c>
      <c r="M1005" t="s">
        <v>6518</v>
      </c>
      <c r="N1005" t="s">
        <v>38288</v>
      </c>
      <c r="O1005" s="76" t="s">
        <v>4366</v>
      </c>
      <c r="P1005" s="82">
        <v>103</v>
      </c>
      <c r="Q1005" s="82" t="s">
        <v>88383</v>
      </c>
      <c r="R1005"/>
    </row>
    <row r="1006" spans="1:18" x14ac:dyDescent="0.25">
      <c r="A1006" s="14"/>
      <c r="B1006" s="14">
        <v>1005</v>
      </c>
      <c r="C1006" s="14" t="s">
        <v>1990</v>
      </c>
      <c r="D1006" s="23" t="s">
        <v>1991</v>
      </c>
      <c r="E1006" s="23" t="s">
        <v>1991</v>
      </c>
      <c r="F1006" s="23" t="s">
        <v>1992</v>
      </c>
      <c r="G1006" t="str">
        <f t="shared" si="45"/>
        <v>SECTION F</v>
      </c>
      <c r="H1006" t="str">
        <f t="shared" si="46"/>
        <v>Génie civil</v>
      </c>
      <c r="I1006" t="str">
        <f t="shared" si="47"/>
        <v xml:space="preserve">Construction d'autres ouvrages de génie civil </v>
      </c>
      <c r="L1006" t="s">
        <v>173</v>
      </c>
      <c r="M1006" t="s">
        <v>13328</v>
      </c>
      <c r="N1006" t="s">
        <v>38289</v>
      </c>
      <c r="O1006" s="76" t="s">
        <v>4356</v>
      </c>
      <c r="P1006" s="82">
        <v>274</v>
      </c>
      <c r="Q1006" s="82" t="s">
        <v>88384</v>
      </c>
      <c r="R1006"/>
    </row>
    <row r="1007" spans="1:18" x14ac:dyDescent="0.25">
      <c r="A1007" s="6" t="s">
        <v>1993</v>
      </c>
      <c r="B1007" s="6">
        <v>1006</v>
      </c>
      <c r="C1007" s="6" t="s">
        <v>1994</v>
      </c>
      <c r="D1007" s="7" t="s">
        <v>1991</v>
      </c>
      <c r="E1007" s="7" t="s">
        <v>1991</v>
      </c>
      <c r="F1007" s="7" t="s">
        <v>1992</v>
      </c>
      <c r="G1007" t="str">
        <f t="shared" si="45"/>
        <v>SECTION F</v>
      </c>
      <c r="H1007" t="str">
        <f t="shared" si="46"/>
        <v>Génie civil</v>
      </c>
      <c r="I1007" t="str">
        <f t="shared" si="47"/>
        <v xml:space="preserve">Construction d'autres ouvrages de génie civil </v>
      </c>
      <c r="L1007" t="s">
        <v>173</v>
      </c>
      <c r="M1007" t="s">
        <v>23899</v>
      </c>
      <c r="N1007" t="s">
        <v>38290</v>
      </c>
      <c r="O1007" s="76" t="s">
        <v>4366</v>
      </c>
      <c r="P1007" s="82">
        <v>144</v>
      </c>
      <c r="Q1007" s="82" t="s">
        <v>88385</v>
      </c>
      <c r="R1007"/>
    </row>
    <row r="1008" spans="1:18" x14ac:dyDescent="0.25">
      <c r="A1008" s="14"/>
      <c r="B1008" s="14">
        <v>1007</v>
      </c>
      <c r="C1008" s="14" t="s">
        <v>1995</v>
      </c>
      <c r="D1008" s="15" t="s">
        <v>1996</v>
      </c>
      <c r="E1008" s="15" t="s">
        <v>1996</v>
      </c>
      <c r="F1008" s="15" t="s">
        <v>1997</v>
      </c>
      <c r="G1008" t="str">
        <f t="shared" si="45"/>
        <v>SECTION F</v>
      </c>
      <c r="H1008" t="str">
        <f t="shared" si="46"/>
        <v>Génie civil</v>
      </c>
      <c r="I1008" t="str">
        <f t="shared" si="47"/>
        <v xml:space="preserve">Construction d'autres ouvrages de génie civil </v>
      </c>
      <c r="L1008" t="s">
        <v>173</v>
      </c>
      <c r="M1008" t="s">
        <v>6519</v>
      </c>
      <c r="N1008" t="s">
        <v>38291</v>
      </c>
      <c r="O1008" s="76" t="s">
        <v>4356</v>
      </c>
      <c r="P1008" s="82">
        <v>319</v>
      </c>
      <c r="Q1008" s="82" t="s">
        <v>88386</v>
      </c>
      <c r="R1008"/>
    </row>
    <row r="1009" spans="1:18" x14ac:dyDescent="0.25">
      <c r="A1009" s="6" t="s">
        <v>1998</v>
      </c>
      <c r="B1009" s="6">
        <v>1008</v>
      </c>
      <c r="C1009" s="6" t="s">
        <v>1999</v>
      </c>
      <c r="D1009" s="7" t="s">
        <v>1996</v>
      </c>
      <c r="E1009" s="7" t="s">
        <v>1996</v>
      </c>
      <c r="F1009" s="7" t="s">
        <v>1997</v>
      </c>
      <c r="G1009" t="str">
        <f t="shared" si="45"/>
        <v>SECTION F</v>
      </c>
      <c r="H1009" t="str">
        <f t="shared" si="46"/>
        <v>Génie civil</v>
      </c>
      <c r="I1009" t="str">
        <f t="shared" si="47"/>
        <v xml:space="preserve">Construction d'autres ouvrages de génie civil </v>
      </c>
      <c r="L1009" t="s">
        <v>173</v>
      </c>
      <c r="M1009" t="s">
        <v>11252</v>
      </c>
      <c r="N1009" t="s">
        <v>38292</v>
      </c>
      <c r="O1009" s="76" t="s">
        <v>4366</v>
      </c>
      <c r="P1009" s="82">
        <v>120</v>
      </c>
      <c r="Q1009" s="82" t="s">
        <v>88387</v>
      </c>
      <c r="R1009"/>
    </row>
    <row r="1010" spans="1:18" x14ac:dyDescent="0.25">
      <c r="A1010" s="10"/>
      <c r="B1010" s="10">
        <v>1009</v>
      </c>
      <c r="C1010" s="10"/>
      <c r="D1010" s="11"/>
      <c r="E1010" s="11"/>
      <c r="F1010" s="11"/>
      <c r="G1010" t="str">
        <f t="shared" si="45"/>
        <v>SECTION F</v>
      </c>
      <c r="H1010" t="str">
        <f t="shared" si="46"/>
        <v>Génie civil</v>
      </c>
      <c r="I1010" t="str">
        <f t="shared" si="47"/>
        <v xml:space="preserve">Construction d'autres ouvrages de génie civil </v>
      </c>
      <c r="L1010" t="s">
        <v>173</v>
      </c>
      <c r="M1010" t="s">
        <v>32842</v>
      </c>
      <c r="N1010" t="s">
        <v>38293</v>
      </c>
      <c r="O1010" s="76" t="s">
        <v>4356</v>
      </c>
      <c r="P1010" s="82">
        <v>214</v>
      </c>
      <c r="Q1010" s="82" t="s">
        <v>88388</v>
      </c>
      <c r="R1010"/>
    </row>
    <row r="1011" spans="1:18" x14ac:dyDescent="0.25">
      <c r="A1011" s="12"/>
      <c r="B1011" s="12">
        <v>1010</v>
      </c>
      <c r="C1011" s="12" t="s">
        <v>2000</v>
      </c>
      <c r="D1011" s="13" t="s">
        <v>2001</v>
      </c>
      <c r="E1011" s="13" t="s">
        <v>2002</v>
      </c>
      <c r="F1011" s="13" t="s">
        <v>2002</v>
      </c>
      <c r="G1011" t="str">
        <f t="shared" si="45"/>
        <v>SECTION F</v>
      </c>
      <c r="H1011" t="str">
        <f t="shared" si="46"/>
        <v xml:space="preserve">Travaux de construction spécialisés </v>
      </c>
      <c r="I1011" t="str">
        <f t="shared" si="47"/>
        <v xml:space="preserve">Construction d'autres ouvrages de génie civil </v>
      </c>
      <c r="L1011" t="s">
        <v>173</v>
      </c>
      <c r="M1011" t="s">
        <v>11254</v>
      </c>
      <c r="N1011" t="s">
        <v>38294</v>
      </c>
      <c r="O1011" s="76" t="s">
        <v>4366</v>
      </c>
      <c r="P1011" s="82">
        <v>289</v>
      </c>
      <c r="Q1011" s="82" t="s">
        <v>88389</v>
      </c>
      <c r="R1011"/>
    </row>
    <row r="1012" spans="1:18" x14ac:dyDescent="0.25">
      <c r="A1012" s="10"/>
      <c r="B1012" s="10">
        <v>1011</v>
      </c>
      <c r="C1012" s="10"/>
      <c r="D1012" s="11"/>
      <c r="E1012" s="11"/>
      <c r="F1012" s="11"/>
      <c r="G1012" t="str">
        <f t="shared" si="45"/>
        <v>SECTION F</v>
      </c>
      <c r="H1012" t="str">
        <f t="shared" si="46"/>
        <v xml:space="preserve">Travaux de construction spécialisés </v>
      </c>
      <c r="I1012" t="str">
        <f t="shared" si="47"/>
        <v xml:space="preserve">Construction d'autres ouvrages de génie civil </v>
      </c>
      <c r="L1012" t="s">
        <v>173</v>
      </c>
      <c r="M1012" t="s">
        <v>23900</v>
      </c>
      <c r="N1012" t="s">
        <v>38295</v>
      </c>
      <c r="O1012" s="76" t="s">
        <v>4356</v>
      </c>
      <c r="P1012" s="82">
        <v>420</v>
      </c>
      <c r="Q1012" s="82" t="s">
        <v>88390</v>
      </c>
      <c r="R1012"/>
    </row>
    <row r="1013" spans="1:18" x14ac:dyDescent="0.25">
      <c r="A1013" s="8"/>
      <c r="B1013" s="8">
        <v>1012</v>
      </c>
      <c r="C1013" s="8" t="s">
        <v>2003</v>
      </c>
      <c r="D1013" s="9" t="s">
        <v>2004</v>
      </c>
      <c r="E1013" s="9" t="s">
        <v>2004</v>
      </c>
      <c r="F1013" s="9" t="s">
        <v>2004</v>
      </c>
      <c r="G1013" t="str">
        <f t="shared" si="45"/>
        <v>SECTION F</v>
      </c>
      <c r="H1013" t="str">
        <f t="shared" si="46"/>
        <v xml:space="preserve">Travaux de construction spécialisés </v>
      </c>
      <c r="I1013" t="str">
        <f t="shared" si="47"/>
        <v>Démolition et préparation des sites</v>
      </c>
      <c r="L1013" t="s">
        <v>173</v>
      </c>
      <c r="M1013" t="s">
        <v>11256</v>
      </c>
      <c r="N1013" t="s">
        <v>38296</v>
      </c>
      <c r="O1013" s="76" t="s">
        <v>4366</v>
      </c>
      <c r="P1013" s="82">
        <v>60</v>
      </c>
      <c r="Q1013" s="82" t="s">
        <v>88391</v>
      </c>
      <c r="R1013"/>
    </row>
    <row r="1014" spans="1:18" x14ac:dyDescent="0.25">
      <c r="A1014" s="14"/>
      <c r="B1014" s="14">
        <v>1013</v>
      </c>
      <c r="C1014" s="14" t="s">
        <v>2005</v>
      </c>
      <c r="D1014" s="23" t="s">
        <v>2006</v>
      </c>
      <c r="E1014" s="23" t="s">
        <v>2006</v>
      </c>
      <c r="F1014" s="23" t="s">
        <v>2006</v>
      </c>
      <c r="G1014" t="str">
        <f t="shared" si="45"/>
        <v>SECTION F</v>
      </c>
      <c r="H1014" t="str">
        <f t="shared" si="46"/>
        <v xml:space="preserve">Travaux de construction spécialisés </v>
      </c>
      <c r="I1014" t="str">
        <f t="shared" si="47"/>
        <v>Démolition et préparation des sites</v>
      </c>
      <c r="L1014" t="s">
        <v>173</v>
      </c>
      <c r="M1014" t="s">
        <v>32843</v>
      </c>
      <c r="N1014" t="s">
        <v>38297</v>
      </c>
      <c r="O1014" s="76" t="s">
        <v>4366</v>
      </c>
      <c r="P1014" s="82">
        <v>61</v>
      </c>
      <c r="Q1014" s="82" t="s">
        <v>88392</v>
      </c>
      <c r="R1014"/>
    </row>
    <row r="1015" spans="1:18" x14ac:dyDescent="0.25">
      <c r="A1015" s="6" t="s">
        <v>2007</v>
      </c>
      <c r="B1015" s="6">
        <v>1014</v>
      </c>
      <c r="C1015" s="6" t="s">
        <v>2008</v>
      </c>
      <c r="D1015" s="7" t="s">
        <v>2006</v>
      </c>
      <c r="E1015" s="7" t="s">
        <v>2006</v>
      </c>
      <c r="F1015" s="7" t="s">
        <v>2006</v>
      </c>
      <c r="G1015" t="str">
        <f t="shared" si="45"/>
        <v>SECTION F</v>
      </c>
      <c r="H1015" t="str">
        <f t="shared" si="46"/>
        <v xml:space="preserve">Travaux de construction spécialisés </v>
      </c>
      <c r="I1015" t="str">
        <f t="shared" si="47"/>
        <v>Démolition et préparation des sites</v>
      </c>
      <c r="L1015" t="s">
        <v>173</v>
      </c>
      <c r="M1015" t="s">
        <v>13330</v>
      </c>
      <c r="N1015" t="s">
        <v>38298</v>
      </c>
      <c r="O1015" s="76" t="s">
        <v>4366</v>
      </c>
      <c r="P1015" s="82">
        <v>79</v>
      </c>
      <c r="Q1015" s="82" t="s">
        <v>88393</v>
      </c>
      <c r="R1015"/>
    </row>
    <row r="1016" spans="1:18" x14ac:dyDescent="0.25">
      <c r="A1016" s="14"/>
      <c r="B1016" s="14">
        <v>1015</v>
      </c>
      <c r="C1016" s="14" t="s">
        <v>2009</v>
      </c>
      <c r="D1016" s="23" t="s">
        <v>2010</v>
      </c>
      <c r="E1016" s="23" t="s">
        <v>2010</v>
      </c>
      <c r="F1016" s="23" t="s">
        <v>2010</v>
      </c>
      <c r="G1016" t="str">
        <f t="shared" si="45"/>
        <v>SECTION F</v>
      </c>
      <c r="H1016" t="str">
        <f t="shared" si="46"/>
        <v xml:space="preserve">Travaux de construction spécialisés </v>
      </c>
      <c r="I1016" t="str">
        <f t="shared" si="47"/>
        <v>Démolition et préparation des sites</v>
      </c>
      <c r="L1016" t="s">
        <v>173</v>
      </c>
      <c r="M1016" t="s">
        <v>6520</v>
      </c>
      <c r="N1016" t="s">
        <v>38299</v>
      </c>
      <c r="O1016" s="76" t="s">
        <v>4356</v>
      </c>
      <c r="P1016" s="82">
        <v>150</v>
      </c>
      <c r="Q1016" s="82" t="s">
        <v>88394</v>
      </c>
      <c r="R1016"/>
    </row>
    <row r="1017" spans="1:18" x14ac:dyDescent="0.25">
      <c r="A1017" s="6" t="s">
        <v>2011</v>
      </c>
      <c r="B1017" s="6">
        <v>1016</v>
      </c>
      <c r="C1017" s="6" t="s">
        <v>2012</v>
      </c>
      <c r="D1017" s="7" t="s">
        <v>2013</v>
      </c>
      <c r="E1017" s="7" t="s">
        <v>2013</v>
      </c>
      <c r="F1017" s="7" t="s">
        <v>2014</v>
      </c>
      <c r="G1017" t="str">
        <f t="shared" si="45"/>
        <v>SECTION F</v>
      </c>
      <c r="H1017" t="str">
        <f t="shared" si="46"/>
        <v xml:space="preserve">Travaux de construction spécialisés </v>
      </c>
      <c r="I1017" t="str">
        <f t="shared" si="47"/>
        <v>Démolition et préparation des sites</v>
      </c>
      <c r="L1017" t="s">
        <v>173</v>
      </c>
      <c r="M1017" t="s">
        <v>9666</v>
      </c>
      <c r="N1017" t="s">
        <v>38300</v>
      </c>
      <c r="O1017" s="76" t="s">
        <v>4366</v>
      </c>
      <c r="P1017" s="82">
        <v>201</v>
      </c>
      <c r="Q1017" s="82" t="s">
        <v>88395</v>
      </c>
      <c r="R1017"/>
    </row>
    <row r="1018" spans="1:18" x14ac:dyDescent="0.25">
      <c r="A1018" s="6" t="s">
        <v>2015</v>
      </c>
      <c r="B1018" s="6">
        <v>1017</v>
      </c>
      <c r="C1018" s="6" t="s">
        <v>2016</v>
      </c>
      <c r="D1018" s="7" t="s">
        <v>2017</v>
      </c>
      <c r="E1018" s="7" t="s">
        <v>2017</v>
      </c>
      <c r="F1018" s="7" t="s">
        <v>2018</v>
      </c>
      <c r="G1018" t="str">
        <f t="shared" si="45"/>
        <v>SECTION F</v>
      </c>
      <c r="H1018" t="str">
        <f t="shared" si="46"/>
        <v xml:space="preserve">Travaux de construction spécialisés </v>
      </c>
      <c r="I1018" t="str">
        <f t="shared" si="47"/>
        <v>Démolition et préparation des sites</v>
      </c>
      <c r="L1018" t="s">
        <v>173</v>
      </c>
      <c r="M1018" t="s">
        <v>6881</v>
      </c>
      <c r="N1018" t="s">
        <v>38301</v>
      </c>
      <c r="O1018" s="76" t="s">
        <v>4356</v>
      </c>
      <c r="P1018" s="82">
        <v>299</v>
      </c>
      <c r="Q1018" s="82" t="s">
        <v>88396</v>
      </c>
      <c r="R1018"/>
    </row>
    <row r="1019" spans="1:18" x14ac:dyDescent="0.25">
      <c r="A1019" s="14"/>
      <c r="B1019" s="14">
        <v>1018</v>
      </c>
      <c r="C1019" s="14" t="s">
        <v>2019</v>
      </c>
      <c r="D1019" s="15" t="s">
        <v>2020</v>
      </c>
      <c r="E1019" s="15" t="s">
        <v>2020</v>
      </c>
      <c r="F1019" s="15" t="s">
        <v>2020</v>
      </c>
      <c r="G1019" t="str">
        <f t="shared" si="45"/>
        <v>SECTION F</v>
      </c>
      <c r="H1019" t="str">
        <f t="shared" si="46"/>
        <v xml:space="preserve">Travaux de construction spécialisés </v>
      </c>
      <c r="I1019" t="str">
        <f t="shared" si="47"/>
        <v>Démolition et préparation des sites</v>
      </c>
      <c r="L1019" t="s">
        <v>173</v>
      </c>
      <c r="M1019" t="s">
        <v>11259</v>
      </c>
      <c r="N1019" t="s">
        <v>38302</v>
      </c>
      <c r="O1019" s="76" t="s">
        <v>4366</v>
      </c>
      <c r="P1019" s="82">
        <v>235</v>
      </c>
      <c r="Q1019" s="82" t="s">
        <v>88397</v>
      </c>
      <c r="R1019"/>
    </row>
    <row r="1020" spans="1:18" x14ac:dyDescent="0.25">
      <c r="A1020" s="6" t="s">
        <v>2021</v>
      </c>
      <c r="B1020" s="6">
        <v>1019</v>
      </c>
      <c r="C1020" s="6" t="s">
        <v>2022</v>
      </c>
      <c r="D1020" s="7" t="s">
        <v>2020</v>
      </c>
      <c r="E1020" s="7" t="s">
        <v>2020</v>
      </c>
      <c r="F1020" s="7" t="s">
        <v>2020</v>
      </c>
      <c r="G1020" t="str">
        <f t="shared" si="45"/>
        <v>SECTION F</v>
      </c>
      <c r="H1020" t="str">
        <f t="shared" si="46"/>
        <v xml:space="preserve">Travaux de construction spécialisés </v>
      </c>
      <c r="I1020" t="str">
        <f t="shared" si="47"/>
        <v>Démolition et préparation des sites</v>
      </c>
      <c r="L1020" t="s">
        <v>173</v>
      </c>
      <c r="M1020" t="s">
        <v>23901</v>
      </c>
      <c r="N1020" t="s">
        <v>38303</v>
      </c>
      <c r="O1020" s="76" t="s">
        <v>4356</v>
      </c>
      <c r="P1020" s="82">
        <v>351</v>
      </c>
      <c r="Q1020" s="82" t="s">
        <v>88398</v>
      </c>
      <c r="R1020"/>
    </row>
    <row r="1021" spans="1:18" x14ac:dyDescent="0.25">
      <c r="A1021" s="10"/>
      <c r="B1021" s="10">
        <v>1020</v>
      </c>
      <c r="C1021" s="10"/>
      <c r="D1021" s="11"/>
      <c r="E1021" s="11"/>
      <c r="F1021" s="11"/>
      <c r="G1021" t="str">
        <f t="shared" si="45"/>
        <v>SECTION F</v>
      </c>
      <c r="H1021" t="str">
        <f t="shared" si="46"/>
        <v xml:space="preserve">Travaux de construction spécialisés </v>
      </c>
      <c r="I1021" t="str">
        <f t="shared" si="47"/>
        <v>Démolition et préparation des sites</v>
      </c>
      <c r="L1021" t="s">
        <v>173</v>
      </c>
      <c r="M1021" t="s">
        <v>32844</v>
      </c>
      <c r="N1021" t="s">
        <v>38304</v>
      </c>
      <c r="O1021" s="76" t="s">
        <v>4366</v>
      </c>
      <c r="P1021" s="82">
        <v>164</v>
      </c>
      <c r="Q1021" s="82" t="s">
        <v>88399</v>
      </c>
      <c r="R1021"/>
    </row>
    <row r="1022" spans="1:18" ht="25.5" x14ac:dyDescent="0.25">
      <c r="A1022" s="8"/>
      <c r="B1022" s="8">
        <v>1021</v>
      </c>
      <c r="C1022" s="8" t="s">
        <v>2023</v>
      </c>
      <c r="D1022" s="9" t="s">
        <v>2024</v>
      </c>
      <c r="E1022" s="9" t="s">
        <v>2025</v>
      </c>
      <c r="F1022" s="9" t="s">
        <v>2026</v>
      </c>
      <c r="G1022" t="str">
        <f t="shared" si="45"/>
        <v>SECTION F</v>
      </c>
      <c r="H1022" t="str">
        <f t="shared" si="46"/>
        <v xml:space="preserve">Travaux de construction spécialisés </v>
      </c>
      <c r="I1022" t="str">
        <f t="shared" si="47"/>
        <v>Travaux d'installation électrique, plomberie et autres travaux d'installation</v>
      </c>
      <c r="L1022" t="s">
        <v>173</v>
      </c>
      <c r="M1022" t="s">
        <v>23902</v>
      </c>
      <c r="N1022" t="s">
        <v>38305</v>
      </c>
      <c r="O1022" s="76" t="s">
        <v>4366</v>
      </c>
      <c r="P1022" s="82">
        <v>113</v>
      </c>
      <c r="Q1022" s="82" t="s">
        <v>88400</v>
      </c>
      <c r="R1022"/>
    </row>
    <row r="1023" spans="1:18" x14ac:dyDescent="0.25">
      <c r="A1023" s="14"/>
      <c r="B1023" s="14">
        <v>1022</v>
      </c>
      <c r="C1023" s="14" t="s">
        <v>2027</v>
      </c>
      <c r="D1023" s="15" t="s">
        <v>2028</v>
      </c>
      <c r="E1023" s="15" t="s">
        <v>2028</v>
      </c>
      <c r="F1023" s="15" t="s">
        <v>2028</v>
      </c>
      <c r="G1023" t="str">
        <f t="shared" si="45"/>
        <v>SECTION F</v>
      </c>
      <c r="H1023" t="str">
        <f t="shared" si="46"/>
        <v xml:space="preserve">Travaux de construction spécialisés </v>
      </c>
      <c r="I1023" t="str">
        <f t="shared" si="47"/>
        <v>Travaux d'installation électrique, plomberie et autres travaux d'installation</v>
      </c>
      <c r="L1023" t="s">
        <v>173</v>
      </c>
      <c r="M1023" t="s">
        <v>32845</v>
      </c>
      <c r="N1023" t="s">
        <v>38306</v>
      </c>
      <c r="O1023" s="76" t="s">
        <v>4366</v>
      </c>
      <c r="P1023" s="82">
        <v>186</v>
      </c>
      <c r="Q1023" s="82" t="s">
        <v>88401</v>
      </c>
      <c r="R1023"/>
    </row>
    <row r="1024" spans="1:18" x14ac:dyDescent="0.25">
      <c r="A1024" s="6" t="s">
        <v>2029</v>
      </c>
      <c r="B1024" s="6">
        <v>1023</v>
      </c>
      <c r="C1024" s="6" t="s">
        <v>2030</v>
      </c>
      <c r="D1024" s="7" t="s">
        <v>2031</v>
      </c>
      <c r="E1024" s="7" t="s">
        <v>2031</v>
      </c>
      <c r="F1024" s="7" t="s">
        <v>2032</v>
      </c>
      <c r="G1024" t="str">
        <f t="shared" si="45"/>
        <v>SECTION F</v>
      </c>
      <c r="H1024" t="str">
        <f t="shared" si="46"/>
        <v xml:space="preserve">Travaux de construction spécialisés </v>
      </c>
      <c r="I1024" t="str">
        <f t="shared" si="47"/>
        <v>Travaux d'installation électrique, plomberie et autres travaux d'installation</v>
      </c>
      <c r="L1024" t="s">
        <v>173</v>
      </c>
      <c r="M1024" t="s">
        <v>6521</v>
      </c>
      <c r="N1024" t="s">
        <v>38307</v>
      </c>
      <c r="O1024" s="76" t="s">
        <v>4356</v>
      </c>
      <c r="P1024" s="82">
        <v>772</v>
      </c>
      <c r="Q1024" s="82" t="s">
        <v>88402</v>
      </c>
      <c r="R1024"/>
    </row>
    <row r="1025" spans="1:18" x14ac:dyDescent="0.25">
      <c r="A1025" s="6" t="s">
        <v>2033</v>
      </c>
      <c r="B1025" s="6">
        <v>1024</v>
      </c>
      <c r="C1025" s="6" t="s">
        <v>2034</v>
      </c>
      <c r="D1025" s="7" t="s">
        <v>2035</v>
      </c>
      <c r="E1025" s="7" t="s">
        <v>2035</v>
      </c>
      <c r="F1025" s="7" t="s">
        <v>2036</v>
      </c>
      <c r="G1025" t="str">
        <f t="shared" si="45"/>
        <v>SECTION F</v>
      </c>
      <c r="H1025" t="str">
        <f t="shared" si="46"/>
        <v xml:space="preserve">Travaux de construction spécialisés </v>
      </c>
      <c r="I1025" t="str">
        <f t="shared" si="47"/>
        <v>Travaux d'installation électrique, plomberie et autres travaux d'installation</v>
      </c>
      <c r="L1025" t="s">
        <v>173</v>
      </c>
      <c r="M1025" t="s">
        <v>32846</v>
      </c>
      <c r="N1025" t="s">
        <v>38308</v>
      </c>
      <c r="O1025" s="76" t="s">
        <v>4356</v>
      </c>
      <c r="P1025" s="82">
        <v>359</v>
      </c>
      <c r="Q1025" s="82" t="s">
        <v>88403</v>
      </c>
      <c r="R1025"/>
    </row>
    <row r="1026" spans="1:18" ht="25.5" x14ac:dyDescent="0.25">
      <c r="A1026" s="14"/>
      <c r="B1026" s="14">
        <v>1025</v>
      </c>
      <c r="C1026" s="14" t="s">
        <v>2037</v>
      </c>
      <c r="D1026" s="23" t="s">
        <v>2038</v>
      </c>
      <c r="E1026" s="23" t="s">
        <v>2039</v>
      </c>
      <c r="F1026" s="23" t="s">
        <v>2040</v>
      </c>
      <c r="G1026" t="str">
        <f t="shared" si="45"/>
        <v>SECTION F</v>
      </c>
      <c r="H1026" t="str">
        <f t="shared" si="46"/>
        <v xml:space="preserve">Travaux de construction spécialisés </v>
      </c>
      <c r="I1026" t="str">
        <f t="shared" si="47"/>
        <v>Travaux d'installation électrique, plomberie et autres travaux d'installation</v>
      </c>
      <c r="L1026" t="s">
        <v>173</v>
      </c>
      <c r="M1026" t="s">
        <v>6522</v>
      </c>
      <c r="N1026" t="s">
        <v>38309</v>
      </c>
      <c r="O1026" s="76" t="s">
        <v>4356</v>
      </c>
      <c r="P1026" s="82">
        <v>201</v>
      </c>
      <c r="Q1026" s="82" t="s">
        <v>88404</v>
      </c>
      <c r="R1026"/>
    </row>
    <row r="1027" spans="1:18" x14ac:dyDescent="0.25">
      <c r="A1027" s="6" t="s">
        <v>2041</v>
      </c>
      <c r="B1027" s="6">
        <v>1026</v>
      </c>
      <c r="C1027" s="6" t="s">
        <v>2042</v>
      </c>
      <c r="D1027" s="7" t="s">
        <v>2043</v>
      </c>
      <c r="E1027" s="7" t="s">
        <v>2043</v>
      </c>
      <c r="F1027" s="7" t="s">
        <v>2044</v>
      </c>
      <c r="G1027" t="str">
        <f t="shared" si="45"/>
        <v>SECTION F</v>
      </c>
      <c r="H1027" t="str">
        <f t="shared" si="46"/>
        <v xml:space="preserve">Travaux de construction spécialisés </v>
      </c>
      <c r="I1027" t="str">
        <f t="shared" si="47"/>
        <v>Travaux d'installation électrique, plomberie et autres travaux d'installation</v>
      </c>
      <c r="L1027" t="s">
        <v>173</v>
      </c>
      <c r="M1027" t="s">
        <v>11261</v>
      </c>
      <c r="N1027" t="s">
        <v>38310</v>
      </c>
      <c r="O1027" s="76" t="s">
        <v>4366</v>
      </c>
      <c r="P1027" s="82">
        <v>63</v>
      </c>
      <c r="Q1027" s="82" t="s">
        <v>88405</v>
      </c>
      <c r="R1027"/>
    </row>
    <row r="1028" spans="1:18" ht="25.5" x14ac:dyDescent="0.25">
      <c r="A1028" s="6" t="s">
        <v>2045</v>
      </c>
      <c r="B1028" s="6">
        <v>1027</v>
      </c>
      <c r="C1028" s="6" t="s">
        <v>2046</v>
      </c>
      <c r="D1028" s="7" t="s">
        <v>2047</v>
      </c>
      <c r="E1028" s="7" t="s">
        <v>2048</v>
      </c>
      <c r="F1028" s="7" t="s">
        <v>2049</v>
      </c>
      <c r="G1028" t="str">
        <f t="shared" ref="G1028:G1091" si="48">IF(LEFT(C1028,7)="SECTION",C1028,G1027)</f>
        <v>SECTION F</v>
      </c>
      <c r="H1028" t="str">
        <f t="shared" si="46"/>
        <v xml:space="preserve">Travaux de construction spécialisés </v>
      </c>
      <c r="I1028" t="str">
        <f t="shared" si="47"/>
        <v>Travaux d'installation électrique, plomberie et autres travaux d'installation</v>
      </c>
      <c r="L1028" t="s">
        <v>173</v>
      </c>
      <c r="M1028" t="s">
        <v>23903</v>
      </c>
      <c r="N1028" t="s">
        <v>38311</v>
      </c>
      <c r="O1028" s="76" t="s">
        <v>4356</v>
      </c>
      <c r="P1028" s="82">
        <v>1982</v>
      </c>
      <c r="Q1028" s="82" t="s">
        <v>88406</v>
      </c>
      <c r="R1028"/>
    </row>
    <row r="1029" spans="1:18" x14ac:dyDescent="0.25">
      <c r="A1029" s="14"/>
      <c r="B1029" s="14">
        <v>1028</v>
      </c>
      <c r="C1029" s="14" t="s">
        <v>2050</v>
      </c>
      <c r="D1029" s="23" t="s">
        <v>2051</v>
      </c>
      <c r="E1029" s="23" t="s">
        <v>2051</v>
      </c>
      <c r="F1029" s="23" t="s">
        <v>2051</v>
      </c>
      <c r="G1029" t="str">
        <f t="shared" si="48"/>
        <v>SECTION F</v>
      </c>
      <c r="H1029" t="str">
        <f t="shared" si="46"/>
        <v xml:space="preserve">Travaux de construction spécialisés </v>
      </c>
      <c r="I1029" t="str">
        <f t="shared" si="47"/>
        <v>Travaux d'installation électrique, plomberie et autres travaux d'installation</v>
      </c>
      <c r="L1029" t="s">
        <v>173</v>
      </c>
      <c r="M1029" t="s">
        <v>6523</v>
      </c>
      <c r="N1029" t="s">
        <v>38312</v>
      </c>
      <c r="O1029" s="76" t="s">
        <v>4366</v>
      </c>
      <c r="P1029" s="82">
        <v>289</v>
      </c>
      <c r="Q1029" s="82" t="s">
        <v>88407</v>
      </c>
      <c r="R1029"/>
    </row>
    <row r="1030" spans="1:18" x14ac:dyDescent="0.25">
      <c r="A1030" s="6" t="s">
        <v>2052</v>
      </c>
      <c r="B1030" s="6">
        <v>1029</v>
      </c>
      <c r="C1030" s="6" t="s">
        <v>2053</v>
      </c>
      <c r="D1030" s="7" t="s">
        <v>2054</v>
      </c>
      <c r="E1030" s="7" t="s">
        <v>2054</v>
      </c>
      <c r="F1030" s="7" t="s">
        <v>2054</v>
      </c>
      <c r="G1030" t="str">
        <f t="shared" si="48"/>
        <v>SECTION F</v>
      </c>
      <c r="H1030" t="str">
        <f t="shared" ref="H1030:H1093" si="49">IF(LEN(C1030)=2,D1030,H1029)</f>
        <v xml:space="preserve">Travaux de construction spécialisés </v>
      </c>
      <c r="I1030" t="str">
        <f t="shared" si="47"/>
        <v>Travaux d'installation électrique, plomberie et autres travaux d'installation</v>
      </c>
      <c r="L1030" t="s">
        <v>173</v>
      </c>
      <c r="M1030" t="s">
        <v>6884</v>
      </c>
      <c r="N1030" t="s">
        <v>38313</v>
      </c>
      <c r="O1030" s="76" t="s">
        <v>4356</v>
      </c>
      <c r="P1030" s="82">
        <v>361</v>
      </c>
      <c r="Q1030" s="82" t="s">
        <v>88408</v>
      </c>
      <c r="R1030"/>
    </row>
    <row r="1031" spans="1:18" x14ac:dyDescent="0.25">
      <c r="A1031" s="6" t="s">
        <v>2055</v>
      </c>
      <c r="B1031" s="6">
        <v>1030</v>
      </c>
      <c r="C1031" s="6" t="s">
        <v>2056</v>
      </c>
      <c r="D1031" s="7" t="s">
        <v>2057</v>
      </c>
      <c r="E1031" s="7" t="s">
        <v>2057</v>
      </c>
      <c r="F1031" s="7" t="s">
        <v>2057</v>
      </c>
      <c r="G1031" t="str">
        <f t="shared" si="48"/>
        <v>SECTION F</v>
      </c>
      <c r="H1031" t="str">
        <f t="shared" si="49"/>
        <v xml:space="preserve">Travaux de construction spécialisés </v>
      </c>
      <c r="I1031" t="str">
        <f t="shared" si="47"/>
        <v>Travaux d'installation électrique, plomberie et autres travaux d'installation</v>
      </c>
      <c r="L1031" t="s">
        <v>173</v>
      </c>
      <c r="M1031" t="s">
        <v>13332</v>
      </c>
      <c r="N1031" t="s">
        <v>38314</v>
      </c>
      <c r="O1031" s="76" t="s">
        <v>4356</v>
      </c>
      <c r="P1031" s="82">
        <v>105</v>
      </c>
      <c r="Q1031" s="82" t="s">
        <v>88409</v>
      </c>
      <c r="R1031"/>
    </row>
    <row r="1032" spans="1:18" x14ac:dyDescent="0.25">
      <c r="A1032" s="10"/>
      <c r="B1032" s="10">
        <v>1031</v>
      </c>
      <c r="C1032" s="10"/>
      <c r="D1032" s="11"/>
      <c r="E1032" s="11"/>
      <c r="F1032" s="11"/>
      <c r="G1032" t="str">
        <f t="shared" si="48"/>
        <v>SECTION F</v>
      </c>
      <c r="H1032" t="str">
        <f t="shared" si="49"/>
        <v xml:space="preserve">Travaux de construction spécialisés </v>
      </c>
      <c r="I1032" t="str">
        <f t="shared" ref="I1032:I1095" si="50">IF(LEN(C1032)=4,D1032,I1031)</f>
        <v>Travaux d'installation électrique, plomberie et autres travaux d'installation</v>
      </c>
      <c r="L1032" t="s">
        <v>173</v>
      </c>
      <c r="M1032" t="s">
        <v>11263</v>
      </c>
      <c r="N1032" t="s">
        <v>38315</v>
      </c>
      <c r="O1032" s="76" t="s">
        <v>4366</v>
      </c>
      <c r="P1032" s="82">
        <v>112</v>
      </c>
      <c r="Q1032" s="82" t="s">
        <v>88410</v>
      </c>
      <c r="R1032"/>
    </row>
    <row r="1033" spans="1:18" x14ac:dyDescent="0.25">
      <c r="A1033" s="8"/>
      <c r="B1033" s="8">
        <v>1032</v>
      </c>
      <c r="C1033" s="8" t="s">
        <v>2058</v>
      </c>
      <c r="D1033" s="9" t="s">
        <v>2059</v>
      </c>
      <c r="E1033" s="9" t="s">
        <v>2059</v>
      </c>
      <c r="F1033" s="9" t="s">
        <v>2059</v>
      </c>
      <c r="G1033" t="str">
        <f t="shared" si="48"/>
        <v>SECTION F</v>
      </c>
      <c r="H1033" t="str">
        <f t="shared" si="49"/>
        <v xml:space="preserve">Travaux de construction spécialisés </v>
      </c>
      <c r="I1033" t="str">
        <f t="shared" si="50"/>
        <v>Travaux de finition</v>
      </c>
      <c r="L1033" t="s">
        <v>173</v>
      </c>
      <c r="M1033" t="s">
        <v>11265</v>
      </c>
      <c r="N1033" t="s">
        <v>38316</v>
      </c>
      <c r="O1033" s="76" t="s">
        <v>4374</v>
      </c>
      <c r="P1033" s="82">
        <v>504</v>
      </c>
      <c r="Q1033" s="82" t="s">
        <v>72645</v>
      </c>
      <c r="R1033"/>
    </row>
    <row r="1034" spans="1:18" x14ac:dyDescent="0.25">
      <c r="A1034" s="14"/>
      <c r="B1034" s="14">
        <v>1033</v>
      </c>
      <c r="C1034" s="14" t="s">
        <v>2060</v>
      </c>
      <c r="D1034" s="23" t="s">
        <v>2061</v>
      </c>
      <c r="E1034" s="23" t="s">
        <v>2061</v>
      </c>
      <c r="F1034" s="23" t="s">
        <v>2061</v>
      </c>
      <c r="G1034" t="str">
        <f t="shared" si="48"/>
        <v>SECTION F</v>
      </c>
      <c r="H1034" t="str">
        <f t="shared" si="49"/>
        <v xml:space="preserve">Travaux de construction spécialisés </v>
      </c>
      <c r="I1034" t="str">
        <f t="shared" si="50"/>
        <v>Travaux de finition</v>
      </c>
      <c r="L1034" t="s">
        <v>173</v>
      </c>
      <c r="M1034" t="s">
        <v>4533</v>
      </c>
      <c r="N1034" t="s">
        <v>38317</v>
      </c>
      <c r="O1034" s="76" t="s">
        <v>4356</v>
      </c>
      <c r="P1034" s="82">
        <v>82</v>
      </c>
      <c r="Q1034" s="82" t="s">
        <v>88411</v>
      </c>
      <c r="R1034"/>
    </row>
    <row r="1035" spans="1:18" x14ac:dyDescent="0.25">
      <c r="A1035" s="6" t="s">
        <v>2062</v>
      </c>
      <c r="B1035" s="6">
        <v>1034</v>
      </c>
      <c r="C1035" s="6" t="s">
        <v>2063</v>
      </c>
      <c r="D1035" s="7" t="s">
        <v>2061</v>
      </c>
      <c r="E1035" s="7" t="s">
        <v>2061</v>
      </c>
      <c r="F1035" s="7" t="s">
        <v>2061</v>
      </c>
      <c r="G1035" t="str">
        <f t="shared" si="48"/>
        <v>SECTION F</v>
      </c>
      <c r="H1035" t="str">
        <f t="shared" si="49"/>
        <v xml:space="preserve">Travaux de construction spécialisés </v>
      </c>
      <c r="I1035" t="str">
        <f t="shared" si="50"/>
        <v>Travaux de finition</v>
      </c>
      <c r="L1035" t="s">
        <v>173</v>
      </c>
      <c r="M1035" t="s">
        <v>13334</v>
      </c>
      <c r="N1035" t="s">
        <v>38318</v>
      </c>
      <c r="O1035" s="76" t="s">
        <v>4366</v>
      </c>
      <c r="P1035" s="82">
        <v>112</v>
      </c>
      <c r="Q1035" s="82" t="s">
        <v>88412</v>
      </c>
      <c r="R1035"/>
    </row>
    <row r="1036" spans="1:18" x14ac:dyDescent="0.25">
      <c r="A1036" s="14"/>
      <c r="B1036" s="14">
        <v>1035</v>
      </c>
      <c r="C1036" s="14" t="s">
        <v>2064</v>
      </c>
      <c r="D1036" s="23" t="s">
        <v>2065</v>
      </c>
      <c r="E1036" s="23" t="s">
        <v>2065</v>
      </c>
      <c r="F1036" s="23" t="s">
        <v>2065</v>
      </c>
      <c r="G1036" t="str">
        <f t="shared" si="48"/>
        <v>SECTION F</v>
      </c>
      <c r="H1036" t="str">
        <f t="shared" si="49"/>
        <v xml:space="preserve">Travaux de construction spécialisés </v>
      </c>
      <c r="I1036" t="str">
        <f t="shared" si="50"/>
        <v>Travaux de finition</v>
      </c>
      <c r="L1036" t="s">
        <v>173</v>
      </c>
      <c r="M1036" t="s">
        <v>32847</v>
      </c>
      <c r="N1036" t="s">
        <v>38319</v>
      </c>
      <c r="O1036" s="76" t="s">
        <v>4356</v>
      </c>
      <c r="P1036" s="82">
        <v>394</v>
      </c>
      <c r="Q1036" s="82" t="s">
        <v>88413</v>
      </c>
      <c r="R1036"/>
    </row>
    <row r="1037" spans="1:18" x14ac:dyDescent="0.25">
      <c r="A1037" s="6" t="s">
        <v>2066</v>
      </c>
      <c r="B1037" s="6">
        <v>1036</v>
      </c>
      <c r="C1037" s="6" t="s">
        <v>2067</v>
      </c>
      <c r="D1037" s="7" t="s">
        <v>2068</v>
      </c>
      <c r="E1037" s="7" t="s">
        <v>2068</v>
      </c>
      <c r="F1037" s="7" t="s">
        <v>2068</v>
      </c>
      <c r="G1037" t="str">
        <f t="shared" si="48"/>
        <v>SECTION F</v>
      </c>
      <c r="H1037" t="str">
        <f t="shared" si="49"/>
        <v xml:space="preserve">Travaux de construction spécialisés </v>
      </c>
      <c r="I1037" t="str">
        <f t="shared" si="50"/>
        <v>Travaux de finition</v>
      </c>
      <c r="L1037" t="s">
        <v>173</v>
      </c>
      <c r="M1037" t="s">
        <v>13336</v>
      </c>
      <c r="N1037" t="s">
        <v>38320</v>
      </c>
      <c r="O1037" s="76" t="s">
        <v>4356</v>
      </c>
      <c r="P1037" s="82">
        <v>243</v>
      </c>
      <c r="Q1037" s="82" t="s">
        <v>88414</v>
      </c>
      <c r="R1037"/>
    </row>
    <row r="1038" spans="1:18" x14ac:dyDescent="0.25">
      <c r="A1038" s="19" t="s">
        <v>2069</v>
      </c>
      <c r="B1038" s="19">
        <v>1037</v>
      </c>
      <c r="C1038" s="19" t="s">
        <v>2070</v>
      </c>
      <c r="D1038" s="20" t="s">
        <v>2071</v>
      </c>
      <c r="E1038" s="20" t="s">
        <v>2071</v>
      </c>
      <c r="F1038" s="20" t="s">
        <v>2072</v>
      </c>
      <c r="G1038" t="str">
        <f t="shared" si="48"/>
        <v>SECTION F</v>
      </c>
      <c r="H1038" t="str">
        <f t="shared" si="49"/>
        <v xml:space="preserve">Travaux de construction spécialisés </v>
      </c>
      <c r="I1038" t="str">
        <f t="shared" si="50"/>
        <v>Travaux de finition</v>
      </c>
      <c r="L1038" t="s">
        <v>173</v>
      </c>
      <c r="M1038" t="s">
        <v>11268</v>
      </c>
      <c r="N1038" t="s">
        <v>38321</v>
      </c>
      <c r="O1038" s="76" t="s">
        <v>4366</v>
      </c>
      <c r="P1038" s="82">
        <v>230</v>
      </c>
      <c r="Q1038" s="82" t="s">
        <v>88415</v>
      </c>
      <c r="R1038"/>
    </row>
    <row r="1039" spans="1:18" x14ac:dyDescent="0.25">
      <c r="A1039" s="19" t="s">
        <v>2073</v>
      </c>
      <c r="B1039" s="19">
        <v>1038</v>
      </c>
      <c r="C1039" s="19" t="s">
        <v>2074</v>
      </c>
      <c r="D1039" s="20" t="s">
        <v>2075</v>
      </c>
      <c r="E1039" s="20" t="s">
        <v>2075</v>
      </c>
      <c r="F1039" s="20" t="s">
        <v>2075</v>
      </c>
      <c r="G1039" t="str">
        <f t="shared" si="48"/>
        <v>SECTION F</v>
      </c>
      <c r="H1039" t="str">
        <f t="shared" si="49"/>
        <v xml:space="preserve">Travaux de construction spécialisés </v>
      </c>
      <c r="I1039" t="str">
        <f t="shared" si="50"/>
        <v>Travaux de finition</v>
      </c>
      <c r="L1039" t="s">
        <v>173</v>
      </c>
      <c r="M1039" t="s">
        <v>18841</v>
      </c>
      <c r="N1039" t="s">
        <v>38322</v>
      </c>
      <c r="O1039" s="76" t="s">
        <v>4374</v>
      </c>
      <c r="P1039" s="82">
        <v>510</v>
      </c>
      <c r="Q1039" s="82" t="s">
        <v>88416</v>
      </c>
      <c r="R1039"/>
    </row>
    <row r="1040" spans="1:18" x14ac:dyDescent="0.25">
      <c r="A1040" s="17"/>
      <c r="B1040" s="17">
        <v>1039</v>
      </c>
      <c r="C1040" s="17" t="s">
        <v>2076</v>
      </c>
      <c r="D1040" s="21" t="s">
        <v>2077</v>
      </c>
      <c r="E1040" s="21" t="s">
        <v>2077</v>
      </c>
      <c r="F1040" s="21" t="s">
        <v>2078</v>
      </c>
      <c r="G1040" t="str">
        <f t="shared" si="48"/>
        <v>SECTION F</v>
      </c>
      <c r="H1040" t="str">
        <f t="shared" si="49"/>
        <v xml:space="preserve">Travaux de construction spécialisés </v>
      </c>
      <c r="I1040" t="str">
        <f t="shared" si="50"/>
        <v>Travaux de finition</v>
      </c>
      <c r="L1040" t="s">
        <v>173</v>
      </c>
      <c r="M1040" t="s">
        <v>32848</v>
      </c>
      <c r="N1040" t="s">
        <v>38323</v>
      </c>
      <c r="O1040" s="76" t="s">
        <v>4366</v>
      </c>
      <c r="P1040" s="82">
        <v>39</v>
      </c>
      <c r="Q1040" s="82" t="s">
        <v>88417</v>
      </c>
      <c r="R1040"/>
    </row>
    <row r="1041" spans="1:18" x14ac:dyDescent="0.25">
      <c r="A1041" s="19" t="s">
        <v>2079</v>
      </c>
      <c r="B1041" s="19">
        <v>1040</v>
      </c>
      <c r="C1041" s="19" t="s">
        <v>2080</v>
      </c>
      <c r="D1041" s="20" t="s">
        <v>2077</v>
      </c>
      <c r="E1041" s="20" t="s">
        <v>2077</v>
      </c>
      <c r="F1041" s="20" t="s">
        <v>2078</v>
      </c>
      <c r="G1041" t="str">
        <f t="shared" si="48"/>
        <v>SECTION F</v>
      </c>
      <c r="H1041" t="str">
        <f t="shared" si="49"/>
        <v xml:space="preserve">Travaux de construction spécialisés </v>
      </c>
      <c r="I1041" t="str">
        <f t="shared" si="50"/>
        <v>Travaux de finition</v>
      </c>
      <c r="L1041" t="s">
        <v>173</v>
      </c>
      <c r="M1041" t="s">
        <v>11270</v>
      </c>
      <c r="N1041" t="s">
        <v>38324</v>
      </c>
      <c r="O1041" s="76" t="s">
        <v>4356</v>
      </c>
      <c r="P1041" s="82">
        <v>252</v>
      </c>
      <c r="Q1041" s="82" t="s">
        <v>88418</v>
      </c>
      <c r="R1041"/>
    </row>
    <row r="1042" spans="1:18" x14ac:dyDescent="0.25">
      <c r="A1042" s="17"/>
      <c r="B1042" s="17">
        <v>1041</v>
      </c>
      <c r="C1042" s="17" t="s">
        <v>2081</v>
      </c>
      <c r="D1042" s="21" t="s">
        <v>2082</v>
      </c>
      <c r="E1042" s="21" t="s">
        <v>2082</v>
      </c>
      <c r="F1042" s="21" t="s">
        <v>2082</v>
      </c>
      <c r="G1042" t="str">
        <f t="shared" si="48"/>
        <v>SECTION F</v>
      </c>
      <c r="H1042" t="str">
        <f t="shared" si="49"/>
        <v xml:space="preserve">Travaux de construction spécialisés </v>
      </c>
      <c r="I1042" t="str">
        <f t="shared" si="50"/>
        <v>Travaux de finition</v>
      </c>
      <c r="L1042" t="s">
        <v>173</v>
      </c>
      <c r="M1042" t="s">
        <v>32849</v>
      </c>
      <c r="N1042" t="s">
        <v>38325</v>
      </c>
      <c r="O1042" s="76" t="s">
        <v>4356</v>
      </c>
      <c r="P1042" s="82">
        <v>309</v>
      </c>
      <c r="Q1042" s="82" t="s">
        <v>88419</v>
      </c>
      <c r="R1042"/>
    </row>
    <row r="1043" spans="1:18" x14ac:dyDescent="0.25">
      <c r="A1043" s="19" t="s">
        <v>2083</v>
      </c>
      <c r="B1043" s="19">
        <v>1042</v>
      </c>
      <c r="C1043" s="19" t="s">
        <v>2084</v>
      </c>
      <c r="D1043" s="20" t="s">
        <v>2082</v>
      </c>
      <c r="E1043" s="20" t="s">
        <v>2082</v>
      </c>
      <c r="F1043" s="20" t="s">
        <v>2082</v>
      </c>
      <c r="G1043" t="str">
        <f t="shared" si="48"/>
        <v>SECTION F</v>
      </c>
      <c r="H1043" t="str">
        <f t="shared" si="49"/>
        <v xml:space="preserve">Travaux de construction spécialisés </v>
      </c>
      <c r="I1043" t="str">
        <f t="shared" si="50"/>
        <v>Travaux de finition</v>
      </c>
      <c r="L1043" t="s">
        <v>173</v>
      </c>
      <c r="M1043" t="s">
        <v>13338</v>
      </c>
      <c r="N1043" t="s">
        <v>38326</v>
      </c>
      <c r="O1043" s="76" t="s">
        <v>4356</v>
      </c>
      <c r="P1043" s="82">
        <v>227</v>
      </c>
      <c r="Q1043" s="82" t="s">
        <v>88420</v>
      </c>
      <c r="R1043"/>
    </row>
    <row r="1044" spans="1:18" x14ac:dyDescent="0.25">
      <c r="A1044" s="17"/>
      <c r="B1044" s="17">
        <v>1043</v>
      </c>
      <c r="C1044" s="17" t="s">
        <v>2085</v>
      </c>
      <c r="D1044" s="21" t="s">
        <v>2086</v>
      </c>
      <c r="E1044" s="21" t="s">
        <v>2086</v>
      </c>
      <c r="F1044" s="21" t="s">
        <v>2086</v>
      </c>
      <c r="G1044" t="str">
        <f t="shared" si="48"/>
        <v>SECTION F</v>
      </c>
      <c r="H1044" t="str">
        <f t="shared" si="49"/>
        <v xml:space="preserve">Travaux de construction spécialisés </v>
      </c>
      <c r="I1044" t="str">
        <f t="shared" si="50"/>
        <v>Travaux de finition</v>
      </c>
      <c r="L1044" t="s">
        <v>173</v>
      </c>
      <c r="M1044" t="s">
        <v>32850</v>
      </c>
      <c r="N1044" t="s">
        <v>38327</v>
      </c>
      <c r="O1044" s="76" t="s">
        <v>4366</v>
      </c>
      <c r="P1044" s="82">
        <v>116</v>
      </c>
      <c r="Q1044" s="82" t="s">
        <v>88421</v>
      </c>
      <c r="R1044"/>
    </row>
    <row r="1045" spans="1:18" x14ac:dyDescent="0.25">
      <c r="A1045" s="19" t="s">
        <v>2087</v>
      </c>
      <c r="B1045" s="19">
        <v>1044</v>
      </c>
      <c r="C1045" s="19" t="s">
        <v>2088</v>
      </c>
      <c r="D1045" s="20" t="s">
        <v>2086</v>
      </c>
      <c r="E1045" s="20" t="s">
        <v>2086</v>
      </c>
      <c r="F1045" s="20" t="s">
        <v>2086</v>
      </c>
      <c r="G1045" t="str">
        <f t="shared" si="48"/>
        <v>SECTION F</v>
      </c>
      <c r="H1045" t="str">
        <f t="shared" si="49"/>
        <v xml:space="preserve">Travaux de construction spécialisés </v>
      </c>
      <c r="I1045" t="str">
        <f t="shared" si="50"/>
        <v>Travaux de finition</v>
      </c>
      <c r="L1045" t="s">
        <v>173</v>
      </c>
      <c r="M1045" t="s">
        <v>13340</v>
      </c>
      <c r="N1045" t="s">
        <v>38328</v>
      </c>
      <c r="O1045" s="76" t="s">
        <v>4356</v>
      </c>
      <c r="P1045" s="82">
        <v>1007</v>
      </c>
      <c r="Q1045" s="82" t="s">
        <v>88423</v>
      </c>
      <c r="R1045"/>
    </row>
    <row r="1046" spans="1:18" x14ac:dyDescent="0.25">
      <c r="A1046" s="19"/>
      <c r="B1046" s="19">
        <v>1045</v>
      </c>
      <c r="C1046" s="19"/>
      <c r="D1046" s="20"/>
      <c r="E1046" s="20"/>
      <c r="F1046" s="20"/>
      <c r="G1046" t="str">
        <f t="shared" si="48"/>
        <v>SECTION F</v>
      </c>
      <c r="H1046" t="str">
        <f t="shared" si="49"/>
        <v xml:space="preserve">Travaux de construction spécialisés </v>
      </c>
      <c r="I1046" t="str">
        <f t="shared" si="50"/>
        <v>Travaux de finition</v>
      </c>
      <c r="L1046" t="s">
        <v>173</v>
      </c>
      <c r="M1046" t="s">
        <v>11274</v>
      </c>
      <c r="N1046" t="s">
        <v>38329</v>
      </c>
      <c r="O1046" s="76" t="s">
        <v>4366</v>
      </c>
      <c r="P1046" s="82">
        <v>228</v>
      </c>
      <c r="Q1046" s="82" t="s">
        <v>88424</v>
      </c>
      <c r="R1046"/>
    </row>
    <row r="1047" spans="1:18" x14ac:dyDescent="0.25">
      <c r="A1047" s="8"/>
      <c r="B1047" s="8">
        <v>1046</v>
      </c>
      <c r="C1047" s="8" t="s">
        <v>2089</v>
      </c>
      <c r="D1047" s="9" t="s">
        <v>2090</v>
      </c>
      <c r="E1047" s="9" t="s">
        <v>2090</v>
      </c>
      <c r="F1047" s="9" t="s">
        <v>2091</v>
      </c>
      <c r="G1047" t="str">
        <f t="shared" si="48"/>
        <v>SECTION F</v>
      </c>
      <c r="H1047" t="str">
        <f t="shared" si="49"/>
        <v xml:space="preserve">Travaux de construction spécialisés </v>
      </c>
      <c r="I1047" t="str">
        <f t="shared" si="50"/>
        <v>Autres travaux de construction spécialisés</v>
      </c>
      <c r="L1047" t="s">
        <v>173</v>
      </c>
      <c r="M1047" t="s">
        <v>23904</v>
      </c>
      <c r="N1047" t="s">
        <v>38330</v>
      </c>
      <c r="O1047" s="76" t="s">
        <v>4356</v>
      </c>
      <c r="P1047" s="82">
        <v>1043</v>
      </c>
      <c r="Q1047" s="82" t="s">
        <v>88425</v>
      </c>
      <c r="R1047"/>
    </row>
    <row r="1048" spans="1:18" x14ac:dyDescent="0.25">
      <c r="A1048" s="14"/>
      <c r="B1048" s="14">
        <v>1047</v>
      </c>
      <c r="C1048" s="14" t="s">
        <v>2092</v>
      </c>
      <c r="D1048" s="15" t="s">
        <v>2093</v>
      </c>
      <c r="E1048" s="15" t="s">
        <v>2093</v>
      </c>
      <c r="F1048" s="15" t="s">
        <v>2093</v>
      </c>
      <c r="G1048" t="str">
        <f t="shared" si="48"/>
        <v>SECTION F</v>
      </c>
      <c r="H1048" t="str">
        <f t="shared" si="49"/>
        <v xml:space="preserve">Travaux de construction spécialisés </v>
      </c>
      <c r="I1048" t="str">
        <f t="shared" si="50"/>
        <v>Autres travaux de construction spécialisés</v>
      </c>
      <c r="L1048" t="s">
        <v>173</v>
      </c>
      <c r="M1048" t="s">
        <v>32852</v>
      </c>
      <c r="N1048" t="s">
        <v>38331</v>
      </c>
      <c r="O1048" s="76" t="s">
        <v>4356</v>
      </c>
      <c r="P1048" s="82">
        <v>387</v>
      </c>
      <c r="Q1048" s="82" t="s">
        <v>88451</v>
      </c>
      <c r="R1048"/>
    </row>
    <row r="1049" spans="1:18" x14ac:dyDescent="0.25">
      <c r="A1049" s="6" t="s">
        <v>2094</v>
      </c>
      <c r="B1049" s="6">
        <v>1048</v>
      </c>
      <c r="C1049" s="6" t="s">
        <v>2095</v>
      </c>
      <c r="D1049" s="7" t="s">
        <v>2096</v>
      </c>
      <c r="E1049" s="7" t="s">
        <v>2096</v>
      </c>
      <c r="F1049" s="7" t="s">
        <v>2096</v>
      </c>
      <c r="G1049" t="str">
        <f t="shared" si="48"/>
        <v>SECTION F</v>
      </c>
      <c r="H1049" t="str">
        <f t="shared" si="49"/>
        <v xml:space="preserve">Travaux de construction spécialisés </v>
      </c>
      <c r="I1049" t="str">
        <f t="shared" si="50"/>
        <v>Autres travaux de construction spécialisés</v>
      </c>
      <c r="L1049" t="s">
        <v>173</v>
      </c>
      <c r="M1049" t="s">
        <v>13347</v>
      </c>
      <c r="N1049" t="s">
        <v>38332</v>
      </c>
      <c r="O1049" s="76" t="s">
        <v>4366</v>
      </c>
      <c r="P1049" s="82">
        <v>100</v>
      </c>
      <c r="Q1049" s="82" t="s">
        <v>88452</v>
      </c>
      <c r="R1049"/>
    </row>
    <row r="1050" spans="1:18" x14ac:dyDescent="0.25">
      <c r="A1050" s="6" t="s">
        <v>2097</v>
      </c>
      <c r="B1050" s="6">
        <v>1049</v>
      </c>
      <c r="C1050" s="6" t="s">
        <v>2098</v>
      </c>
      <c r="D1050" s="7" t="s">
        <v>2099</v>
      </c>
      <c r="E1050" s="7" t="s">
        <v>2099</v>
      </c>
      <c r="F1050" s="7" t="s">
        <v>2099</v>
      </c>
      <c r="G1050" t="str">
        <f t="shared" si="48"/>
        <v>SECTION F</v>
      </c>
      <c r="H1050" t="str">
        <f t="shared" si="49"/>
        <v xml:space="preserve">Travaux de construction spécialisés </v>
      </c>
      <c r="I1050" t="str">
        <f t="shared" si="50"/>
        <v>Autres travaux de construction spécialisés</v>
      </c>
      <c r="L1050" t="s">
        <v>173</v>
      </c>
      <c r="M1050" t="s">
        <v>6532</v>
      </c>
      <c r="N1050" t="s">
        <v>38333</v>
      </c>
      <c r="O1050" s="76" t="s">
        <v>4366</v>
      </c>
      <c r="P1050" s="82">
        <v>289</v>
      </c>
      <c r="Q1050" s="82" t="s">
        <v>88453</v>
      </c>
      <c r="R1050"/>
    </row>
    <row r="1051" spans="1:18" x14ac:dyDescent="0.25">
      <c r="A1051" s="14"/>
      <c r="B1051" s="14">
        <v>1050</v>
      </c>
      <c r="C1051" s="14" t="s">
        <v>2100</v>
      </c>
      <c r="D1051" s="15" t="s">
        <v>2101</v>
      </c>
      <c r="E1051" s="15" t="s">
        <v>2101</v>
      </c>
      <c r="F1051" s="15" t="s">
        <v>2102</v>
      </c>
      <c r="G1051" t="str">
        <f t="shared" si="48"/>
        <v>SECTION F</v>
      </c>
      <c r="H1051" t="str">
        <f t="shared" si="49"/>
        <v xml:space="preserve">Travaux de construction spécialisés </v>
      </c>
      <c r="I1051" t="str">
        <f t="shared" si="50"/>
        <v>Autres travaux de construction spécialisés</v>
      </c>
      <c r="L1051" t="s">
        <v>173</v>
      </c>
      <c r="M1051" t="s">
        <v>6533</v>
      </c>
      <c r="N1051" t="s">
        <v>38334</v>
      </c>
      <c r="O1051" s="76" t="s">
        <v>4374</v>
      </c>
      <c r="P1051" s="82">
        <v>724</v>
      </c>
      <c r="Q1051" s="82" t="s">
        <v>72645</v>
      </c>
      <c r="R1051"/>
    </row>
    <row r="1052" spans="1:18" x14ac:dyDescent="0.25">
      <c r="A1052" s="6" t="s">
        <v>2103</v>
      </c>
      <c r="B1052" s="6">
        <v>1051</v>
      </c>
      <c r="C1052" s="6" t="s">
        <v>2104</v>
      </c>
      <c r="D1052" s="7" t="s">
        <v>2105</v>
      </c>
      <c r="E1052" s="7" t="s">
        <v>2105</v>
      </c>
      <c r="F1052" s="7" t="s">
        <v>2105</v>
      </c>
      <c r="G1052" t="str">
        <f t="shared" si="48"/>
        <v>SECTION F</v>
      </c>
      <c r="H1052" t="str">
        <f t="shared" si="49"/>
        <v xml:space="preserve">Travaux de construction spécialisés </v>
      </c>
      <c r="I1052" t="str">
        <f t="shared" si="50"/>
        <v>Autres travaux de construction spécialisés</v>
      </c>
      <c r="L1052" t="s">
        <v>173</v>
      </c>
      <c r="M1052" t="s">
        <v>32853</v>
      </c>
      <c r="N1052" t="s">
        <v>38335</v>
      </c>
      <c r="O1052" s="76" t="s">
        <v>4356</v>
      </c>
      <c r="P1052" s="82">
        <v>609</v>
      </c>
      <c r="Q1052" s="82" t="s">
        <v>88454</v>
      </c>
      <c r="R1052"/>
    </row>
    <row r="1053" spans="1:18" x14ac:dyDescent="0.25">
      <c r="A1053" s="6" t="s">
        <v>2106</v>
      </c>
      <c r="B1053" s="6">
        <v>1052</v>
      </c>
      <c r="C1053" s="6" t="s">
        <v>2107</v>
      </c>
      <c r="D1053" s="7" t="s">
        <v>2108</v>
      </c>
      <c r="E1053" s="7" t="s">
        <v>2108</v>
      </c>
      <c r="F1053" s="7" t="s">
        <v>2109</v>
      </c>
      <c r="G1053" t="str">
        <f t="shared" si="48"/>
        <v>SECTION F</v>
      </c>
      <c r="H1053" t="str">
        <f t="shared" si="49"/>
        <v xml:space="preserve">Travaux de construction spécialisés </v>
      </c>
      <c r="I1053" t="str">
        <f t="shared" si="50"/>
        <v>Autres travaux de construction spécialisés</v>
      </c>
      <c r="L1053" t="s">
        <v>173</v>
      </c>
      <c r="M1053" t="s">
        <v>13349</v>
      </c>
      <c r="N1053" t="s">
        <v>38336</v>
      </c>
      <c r="O1053" s="76" t="s">
        <v>4356</v>
      </c>
      <c r="P1053" s="82">
        <v>1097</v>
      </c>
      <c r="Q1053" s="82" t="s">
        <v>88455</v>
      </c>
      <c r="R1053"/>
    </row>
    <row r="1054" spans="1:18" x14ac:dyDescent="0.25">
      <c r="A1054" s="6" t="s">
        <v>2110</v>
      </c>
      <c r="B1054" s="6">
        <v>1053</v>
      </c>
      <c r="C1054" s="6" t="s">
        <v>2111</v>
      </c>
      <c r="D1054" s="7" t="s">
        <v>2112</v>
      </c>
      <c r="E1054" s="7" t="s">
        <v>2113</v>
      </c>
      <c r="F1054" s="7" t="s">
        <v>2114</v>
      </c>
      <c r="G1054" t="str">
        <f t="shared" si="48"/>
        <v>SECTION F</v>
      </c>
      <c r="H1054" t="str">
        <f t="shared" si="49"/>
        <v xml:space="preserve">Travaux de construction spécialisés </v>
      </c>
      <c r="I1054" t="str">
        <f t="shared" si="50"/>
        <v>Autres travaux de construction spécialisés</v>
      </c>
      <c r="L1054" t="s">
        <v>173</v>
      </c>
      <c r="M1054" t="s">
        <v>13351</v>
      </c>
      <c r="N1054" t="s">
        <v>38337</v>
      </c>
      <c r="O1054" s="76" t="s">
        <v>4366</v>
      </c>
      <c r="P1054" s="82">
        <v>250</v>
      </c>
      <c r="Q1054" s="82" t="s">
        <v>88456</v>
      </c>
      <c r="R1054"/>
    </row>
    <row r="1055" spans="1:18" x14ac:dyDescent="0.25">
      <c r="A1055" s="6" t="s">
        <v>2115</v>
      </c>
      <c r="B1055" s="6">
        <v>1054</v>
      </c>
      <c r="C1055" s="6" t="s">
        <v>2116</v>
      </c>
      <c r="D1055" s="7" t="s">
        <v>2117</v>
      </c>
      <c r="E1055" s="7" t="s">
        <v>2117</v>
      </c>
      <c r="F1055" s="7" t="s">
        <v>2118</v>
      </c>
      <c r="G1055" t="str">
        <f t="shared" si="48"/>
        <v>SECTION F</v>
      </c>
      <c r="H1055" t="str">
        <f t="shared" si="49"/>
        <v xml:space="preserve">Travaux de construction spécialisés </v>
      </c>
      <c r="I1055" t="str">
        <f t="shared" si="50"/>
        <v>Autres travaux de construction spécialisés</v>
      </c>
      <c r="L1055" t="s">
        <v>173</v>
      </c>
      <c r="M1055" t="s">
        <v>32854</v>
      </c>
      <c r="N1055" t="s">
        <v>38338</v>
      </c>
      <c r="O1055" s="76" t="s">
        <v>4356</v>
      </c>
      <c r="P1055" s="82">
        <v>560</v>
      </c>
      <c r="Q1055" s="82" t="s">
        <v>88458</v>
      </c>
      <c r="R1055"/>
    </row>
    <row r="1056" spans="1:18" x14ac:dyDescent="0.25">
      <c r="A1056" s="6" t="s">
        <v>2119</v>
      </c>
      <c r="B1056" s="6">
        <v>1055</v>
      </c>
      <c r="C1056" s="6" t="s">
        <v>2120</v>
      </c>
      <c r="D1056" s="7" t="s">
        <v>2121</v>
      </c>
      <c r="E1056" s="7" t="s">
        <v>2121</v>
      </c>
      <c r="F1056" s="7" t="s">
        <v>2122</v>
      </c>
      <c r="G1056" t="str">
        <f t="shared" si="48"/>
        <v>SECTION F</v>
      </c>
      <c r="H1056" t="str">
        <f t="shared" si="49"/>
        <v xml:space="preserve">Travaux de construction spécialisés </v>
      </c>
      <c r="I1056" t="str">
        <f t="shared" si="50"/>
        <v>Autres travaux de construction spécialisés</v>
      </c>
      <c r="L1056" t="s">
        <v>173</v>
      </c>
      <c r="M1056" t="s">
        <v>32855</v>
      </c>
      <c r="N1056" t="s">
        <v>38339</v>
      </c>
      <c r="O1056" s="76" t="s">
        <v>4366</v>
      </c>
      <c r="P1056" s="82">
        <v>179</v>
      </c>
      <c r="Q1056" s="82" t="s">
        <v>88459</v>
      </c>
      <c r="R1056"/>
    </row>
    <row r="1057" spans="1:18" x14ac:dyDescent="0.25">
      <c r="A1057" s="6"/>
      <c r="B1057" s="6">
        <v>1056</v>
      </c>
      <c r="C1057" s="6"/>
      <c r="D1057" s="7"/>
      <c r="E1057" s="7"/>
      <c r="F1057" s="7"/>
      <c r="G1057" t="str">
        <f t="shared" si="48"/>
        <v>SECTION F</v>
      </c>
      <c r="H1057" t="str">
        <f t="shared" si="49"/>
        <v xml:space="preserve">Travaux de construction spécialisés </v>
      </c>
      <c r="I1057" t="str">
        <f t="shared" si="50"/>
        <v>Autres travaux de construction spécialisés</v>
      </c>
      <c r="L1057" t="s">
        <v>173</v>
      </c>
      <c r="M1057" t="s">
        <v>32856</v>
      </c>
      <c r="N1057" t="s">
        <v>38340</v>
      </c>
      <c r="O1057" s="76" t="s">
        <v>4366</v>
      </c>
      <c r="P1057" s="82">
        <v>209</v>
      </c>
      <c r="Q1057" s="82" t="s">
        <v>88460</v>
      </c>
      <c r="R1057"/>
    </row>
    <row r="1058" spans="1:18" ht="25.5" x14ac:dyDescent="0.25">
      <c r="A1058" s="8"/>
      <c r="B1058" s="8">
        <v>1057</v>
      </c>
      <c r="C1058" s="8" t="s">
        <v>2123</v>
      </c>
      <c r="D1058" s="9" t="s">
        <v>2124</v>
      </c>
      <c r="E1058" s="9" t="s">
        <v>2124</v>
      </c>
      <c r="F1058" s="9" t="s">
        <v>2125</v>
      </c>
      <c r="G1058" t="str">
        <f t="shared" si="48"/>
        <v>SECTION G</v>
      </c>
      <c r="H1058" t="str">
        <f t="shared" si="49"/>
        <v xml:space="preserve">Travaux de construction spécialisés </v>
      </c>
      <c r="I1058" t="str">
        <f t="shared" si="50"/>
        <v>Autres travaux de construction spécialisés</v>
      </c>
      <c r="L1058" t="s">
        <v>173</v>
      </c>
      <c r="M1058" t="s">
        <v>11288</v>
      </c>
      <c r="N1058" t="s">
        <v>38341</v>
      </c>
      <c r="O1058" s="76" t="s">
        <v>4356</v>
      </c>
      <c r="P1058" s="82">
        <v>405</v>
      </c>
      <c r="Q1058" s="82" t="s">
        <v>88461</v>
      </c>
      <c r="R1058"/>
    </row>
    <row r="1059" spans="1:18" x14ac:dyDescent="0.25">
      <c r="A1059" s="10"/>
      <c r="B1059" s="10">
        <v>1058</v>
      </c>
      <c r="C1059" s="10"/>
      <c r="D1059" s="11"/>
      <c r="E1059" s="11"/>
      <c r="F1059" s="11"/>
      <c r="G1059" t="str">
        <f t="shared" si="48"/>
        <v>SECTION G</v>
      </c>
      <c r="H1059" t="str">
        <f t="shared" si="49"/>
        <v xml:space="preserve">Travaux de construction spécialisés </v>
      </c>
      <c r="I1059" t="str">
        <f t="shared" si="50"/>
        <v>Autres travaux de construction spécialisés</v>
      </c>
      <c r="L1059" t="s">
        <v>173</v>
      </c>
      <c r="M1059" t="s">
        <v>13354</v>
      </c>
      <c r="N1059" t="s">
        <v>38342</v>
      </c>
      <c r="O1059" s="76" t="s">
        <v>4356</v>
      </c>
      <c r="P1059" s="82">
        <v>769</v>
      </c>
      <c r="Q1059" s="82" t="s">
        <v>88462</v>
      </c>
      <c r="R1059"/>
    </row>
    <row r="1060" spans="1:18" ht="30" x14ac:dyDescent="0.25">
      <c r="A1060" s="12"/>
      <c r="B1060" s="12">
        <v>1059</v>
      </c>
      <c r="C1060" s="12" t="s">
        <v>2126</v>
      </c>
      <c r="D1060" s="13" t="s">
        <v>2127</v>
      </c>
      <c r="E1060" s="13" t="s">
        <v>2127</v>
      </c>
      <c r="F1060" s="13" t="s">
        <v>2128</v>
      </c>
      <c r="G1060" t="str">
        <f t="shared" si="48"/>
        <v>SECTION G</v>
      </c>
      <c r="H1060" t="str">
        <f t="shared" si="49"/>
        <v>Commerce et réparation d'automobiles et de motocycles</v>
      </c>
      <c r="I1060" t="str">
        <f t="shared" si="50"/>
        <v>Autres travaux de construction spécialisés</v>
      </c>
      <c r="L1060" t="s">
        <v>173</v>
      </c>
      <c r="M1060" t="s">
        <v>11290</v>
      </c>
      <c r="N1060" t="s">
        <v>38343</v>
      </c>
      <c r="O1060" s="76" t="s">
        <v>4366</v>
      </c>
      <c r="P1060" s="82">
        <v>309</v>
      </c>
      <c r="Q1060" s="82" t="s">
        <v>88463</v>
      </c>
      <c r="R1060"/>
    </row>
    <row r="1061" spans="1:18" x14ac:dyDescent="0.25">
      <c r="A1061" s="10"/>
      <c r="B1061" s="10">
        <v>1060</v>
      </c>
      <c r="C1061" s="10"/>
      <c r="D1061" s="11"/>
      <c r="E1061" s="11"/>
      <c r="F1061" s="11"/>
      <c r="G1061" t="str">
        <f t="shared" si="48"/>
        <v>SECTION G</v>
      </c>
      <c r="H1061" t="str">
        <f t="shared" si="49"/>
        <v>Commerce et réparation d'automobiles et de motocycles</v>
      </c>
      <c r="I1061" t="str">
        <f t="shared" si="50"/>
        <v>Autres travaux de construction spécialisés</v>
      </c>
      <c r="L1061" t="s">
        <v>173</v>
      </c>
      <c r="M1061" t="s">
        <v>32716</v>
      </c>
      <c r="N1061" t="s">
        <v>38344</v>
      </c>
      <c r="O1061" s="76" t="s">
        <v>4366</v>
      </c>
      <c r="P1061" s="82">
        <v>151</v>
      </c>
      <c r="Q1061" s="82" t="s">
        <v>88464</v>
      </c>
      <c r="R1061"/>
    </row>
    <row r="1062" spans="1:18" x14ac:dyDescent="0.25">
      <c r="A1062" s="8"/>
      <c r="B1062" s="8">
        <v>1061</v>
      </c>
      <c r="C1062" s="8" t="s">
        <v>2129</v>
      </c>
      <c r="D1062" s="9" t="s">
        <v>2130</v>
      </c>
      <c r="E1062" s="9" t="s">
        <v>2130</v>
      </c>
      <c r="F1062" s="9" t="s">
        <v>2130</v>
      </c>
      <c r="G1062" t="str">
        <f t="shared" si="48"/>
        <v>SECTION G</v>
      </c>
      <c r="H1062" t="str">
        <f t="shared" si="49"/>
        <v>Commerce et réparation d'automobiles et de motocycles</v>
      </c>
      <c r="I1062" t="str">
        <f t="shared" si="50"/>
        <v>Commerce de véhicules automobiles</v>
      </c>
      <c r="L1062" t="s">
        <v>173</v>
      </c>
      <c r="M1062" t="s">
        <v>23908</v>
      </c>
      <c r="N1062" t="s">
        <v>38345</v>
      </c>
      <c r="O1062" s="76" t="s">
        <v>4356</v>
      </c>
      <c r="P1062" s="82">
        <v>276</v>
      </c>
      <c r="Q1062" s="82" t="s">
        <v>88465</v>
      </c>
      <c r="R1062"/>
    </row>
    <row r="1063" spans="1:18" x14ac:dyDescent="0.25">
      <c r="A1063" s="14"/>
      <c r="B1063" s="14">
        <v>1062</v>
      </c>
      <c r="C1063" s="14" t="s">
        <v>2131</v>
      </c>
      <c r="D1063" s="15" t="s">
        <v>2132</v>
      </c>
      <c r="E1063" s="15" t="s">
        <v>2132</v>
      </c>
      <c r="F1063" s="15" t="s">
        <v>2133</v>
      </c>
      <c r="G1063" t="str">
        <f t="shared" si="48"/>
        <v>SECTION G</v>
      </c>
      <c r="H1063" t="str">
        <f t="shared" si="49"/>
        <v>Commerce et réparation d'automobiles et de motocycles</v>
      </c>
      <c r="I1063" t="str">
        <f t="shared" si="50"/>
        <v>Commerce de véhicules automobiles</v>
      </c>
      <c r="L1063" t="s">
        <v>173</v>
      </c>
      <c r="M1063" t="s">
        <v>23909</v>
      </c>
      <c r="N1063" t="s">
        <v>38346</v>
      </c>
      <c r="O1063" s="76" t="s">
        <v>4356</v>
      </c>
      <c r="P1063" s="82">
        <v>349</v>
      </c>
      <c r="Q1063" s="82" t="s">
        <v>88466</v>
      </c>
      <c r="R1063"/>
    </row>
    <row r="1064" spans="1:18" x14ac:dyDescent="0.25">
      <c r="A1064" s="6" t="s">
        <v>2134</v>
      </c>
      <c r="B1064" s="6">
        <v>1063</v>
      </c>
      <c r="C1064" s="6" t="s">
        <v>2135</v>
      </c>
      <c r="D1064" s="7" t="s">
        <v>2132</v>
      </c>
      <c r="E1064" s="7" t="s">
        <v>2132</v>
      </c>
      <c r="F1064" s="7" t="s">
        <v>2133</v>
      </c>
      <c r="G1064" t="str">
        <f t="shared" si="48"/>
        <v>SECTION G</v>
      </c>
      <c r="H1064" t="str">
        <f t="shared" si="49"/>
        <v>Commerce et réparation d'automobiles et de motocycles</v>
      </c>
      <c r="I1064" t="str">
        <f t="shared" si="50"/>
        <v>Commerce de véhicules automobiles</v>
      </c>
      <c r="L1064" t="s">
        <v>173</v>
      </c>
      <c r="M1064" t="s">
        <v>6534</v>
      </c>
      <c r="N1064" t="s">
        <v>38347</v>
      </c>
      <c r="O1064" s="76" t="s">
        <v>4356</v>
      </c>
      <c r="P1064" s="82">
        <v>287</v>
      </c>
      <c r="Q1064" s="82" t="s">
        <v>88468</v>
      </c>
      <c r="R1064"/>
    </row>
    <row r="1065" spans="1:18" x14ac:dyDescent="0.25">
      <c r="A1065" s="14"/>
      <c r="B1065" s="14">
        <v>1064</v>
      </c>
      <c r="C1065" s="14" t="s">
        <v>2136</v>
      </c>
      <c r="D1065" s="15" t="s">
        <v>2137</v>
      </c>
      <c r="E1065" s="15" t="s">
        <v>2137</v>
      </c>
      <c r="F1065" s="15" t="s">
        <v>2137</v>
      </c>
      <c r="G1065" t="str">
        <f t="shared" si="48"/>
        <v>SECTION G</v>
      </c>
      <c r="H1065" t="str">
        <f t="shared" si="49"/>
        <v>Commerce et réparation d'automobiles et de motocycles</v>
      </c>
      <c r="I1065" t="str">
        <f t="shared" si="50"/>
        <v>Commerce de véhicules automobiles</v>
      </c>
      <c r="L1065" t="s">
        <v>173</v>
      </c>
      <c r="M1065" t="s">
        <v>11292</v>
      </c>
      <c r="N1065" t="s">
        <v>38348</v>
      </c>
      <c r="O1065" s="76" t="s">
        <v>4366</v>
      </c>
      <c r="P1065" s="82">
        <v>52</v>
      </c>
      <c r="Q1065" s="82" t="s">
        <v>88467</v>
      </c>
      <c r="R1065"/>
    </row>
    <row r="1066" spans="1:18" x14ac:dyDescent="0.25">
      <c r="A1066" s="6" t="s">
        <v>2138</v>
      </c>
      <c r="B1066" s="6">
        <v>1065</v>
      </c>
      <c r="C1066" s="6" t="s">
        <v>2139</v>
      </c>
      <c r="D1066" s="7" t="s">
        <v>2137</v>
      </c>
      <c r="E1066" s="7" t="s">
        <v>2137</v>
      </c>
      <c r="F1066" s="7" t="s">
        <v>2137</v>
      </c>
      <c r="G1066" t="str">
        <f t="shared" si="48"/>
        <v>SECTION G</v>
      </c>
      <c r="H1066" t="str">
        <f t="shared" si="49"/>
        <v>Commerce et réparation d'automobiles et de motocycles</v>
      </c>
      <c r="I1066" t="str">
        <f t="shared" si="50"/>
        <v>Commerce de véhicules automobiles</v>
      </c>
      <c r="L1066" t="s">
        <v>173</v>
      </c>
      <c r="M1066" t="s">
        <v>23910</v>
      </c>
      <c r="N1066" t="s">
        <v>38349</v>
      </c>
      <c r="O1066" s="76" t="s">
        <v>4356</v>
      </c>
      <c r="P1066" s="82">
        <v>576</v>
      </c>
      <c r="Q1066" s="82" t="s">
        <v>88469</v>
      </c>
      <c r="R1066"/>
    </row>
    <row r="1067" spans="1:18" x14ac:dyDescent="0.25">
      <c r="A1067" s="10"/>
      <c r="B1067" s="10">
        <v>1066</v>
      </c>
      <c r="C1067" s="10"/>
      <c r="D1067" s="11"/>
      <c r="E1067" s="11"/>
      <c r="F1067" s="11"/>
      <c r="G1067" t="str">
        <f t="shared" si="48"/>
        <v>SECTION G</v>
      </c>
      <c r="H1067" t="str">
        <f t="shared" si="49"/>
        <v>Commerce et réparation d'automobiles et de motocycles</v>
      </c>
      <c r="I1067" t="str">
        <f t="shared" si="50"/>
        <v>Commerce de véhicules automobiles</v>
      </c>
      <c r="L1067" t="s">
        <v>173</v>
      </c>
      <c r="M1067" t="s">
        <v>13356</v>
      </c>
      <c r="N1067" t="s">
        <v>38350</v>
      </c>
      <c r="O1067" s="76" t="s">
        <v>4356</v>
      </c>
      <c r="P1067" s="82">
        <v>126</v>
      </c>
      <c r="Q1067" s="82" t="s">
        <v>88470</v>
      </c>
      <c r="R1067"/>
    </row>
    <row r="1068" spans="1:18" x14ac:dyDescent="0.25">
      <c r="A1068" s="8"/>
      <c r="B1068" s="8">
        <v>1067</v>
      </c>
      <c r="C1068" s="8" t="s">
        <v>2140</v>
      </c>
      <c r="D1068" s="9" t="s">
        <v>2141</v>
      </c>
      <c r="E1068" s="9" t="s">
        <v>2141</v>
      </c>
      <c r="F1068" s="9" t="s">
        <v>2142</v>
      </c>
      <c r="G1068" t="str">
        <f t="shared" si="48"/>
        <v>SECTION G</v>
      </c>
      <c r="H1068" t="str">
        <f t="shared" si="49"/>
        <v>Commerce et réparation d'automobiles et de motocycles</v>
      </c>
      <c r="I1068" t="str">
        <f t="shared" si="50"/>
        <v>Entretien et réparation de véhicules automobiles</v>
      </c>
      <c r="L1068" t="s">
        <v>173</v>
      </c>
      <c r="M1068" t="s">
        <v>11294</v>
      </c>
      <c r="N1068" t="s">
        <v>38351</v>
      </c>
      <c r="O1068" s="76" t="s">
        <v>4356</v>
      </c>
      <c r="P1068" s="82">
        <v>2040</v>
      </c>
      <c r="Q1068" s="82" t="s">
        <v>88471</v>
      </c>
      <c r="R1068"/>
    </row>
    <row r="1069" spans="1:18" x14ac:dyDescent="0.25">
      <c r="A1069" s="14"/>
      <c r="B1069" s="14">
        <v>1068</v>
      </c>
      <c r="C1069" s="14" t="s">
        <v>2143</v>
      </c>
      <c r="D1069" s="15" t="s">
        <v>2141</v>
      </c>
      <c r="E1069" s="15" t="s">
        <v>2141</v>
      </c>
      <c r="F1069" s="15" t="s">
        <v>2142</v>
      </c>
      <c r="G1069" t="str">
        <f t="shared" si="48"/>
        <v>SECTION G</v>
      </c>
      <c r="H1069" t="str">
        <f t="shared" si="49"/>
        <v>Commerce et réparation d'automobiles et de motocycles</v>
      </c>
      <c r="I1069" t="str">
        <f t="shared" si="50"/>
        <v>Entretien et réparation de véhicules automobiles</v>
      </c>
      <c r="L1069" t="s">
        <v>173</v>
      </c>
      <c r="M1069" t="s">
        <v>6535</v>
      </c>
      <c r="N1069" t="s">
        <v>38352</v>
      </c>
      <c r="O1069" s="76" t="s">
        <v>4356</v>
      </c>
      <c r="P1069" s="82">
        <v>2055</v>
      </c>
      <c r="Q1069" s="82" t="s">
        <v>88472</v>
      </c>
      <c r="R1069"/>
    </row>
    <row r="1070" spans="1:18" x14ac:dyDescent="0.25">
      <c r="A1070" s="6" t="s">
        <v>2144</v>
      </c>
      <c r="B1070" s="6">
        <v>1069</v>
      </c>
      <c r="C1070" s="6" t="s">
        <v>2145</v>
      </c>
      <c r="D1070" s="7" t="s">
        <v>2146</v>
      </c>
      <c r="E1070" s="7" t="s">
        <v>2146</v>
      </c>
      <c r="F1070" s="7" t="s">
        <v>2147</v>
      </c>
      <c r="G1070" t="str">
        <f t="shared" si="48"/>
        <v>SECTION G</v>
      </c>
      <c r="H1070" t="str">
        <f t="shared" si="49"/>
        <v>Commerce et réparation d'automobiles et de motocycles</v>
      </c>
      <c r="I1070" t="str">
        <f t="shared" si="50"/>
        <v>Entretien et réparation de véhicules automobiles</v>
      </c>
      <c r="L1070" t="s">
        <v>173</v>
      </c>
      <c r="M1070" t="s">
        <v>23911</v>
      </c>
      <c r="N1070" t="s">
        <v>38353</v>
      </c>
      <c r="O1070" s="76" t="s">
        <v>4356</v>
      </c>
      <c r="P1070" s="82">
        <v>476</v>
      </c>
      <c r="Q1070" s="82" t="s">
        <v>88473</v>
      </c>
      <c r="R1070"/>
    </row>
    <row r="1071" spans="1:18" x14ac:dyDescent="0.25">
      <c r="A1071" s="6" t="s">
        <v>2148</v>
      </c>
      <c r="B1071" s="6">
        <v>1070</v>
      </c>
      <c r="C1071" s="6" t="s">
        <v>2149</v>
      </c>
      <c r="D1071" s="7" t="s">
        <v>2150</v>
      </c>
      <c r="E1071" s="7" t="s">
        <v>2150</v>
      </c>
      <c r="F1071" s="7" t="s">
        <v>2151</v>
      </c>
      <c r="G1071" t="str">
        <f t="shared" si="48"/>
        <v>SECTION G</v>
      </c>
      <c r="H1071" t="str">
        <f t="shared" si="49"/>
        <v>Commerce et réparation d'automobiles et de motocycles</v>
      </c>
      <c r="I1071" t="str">
        <f t="shared" si="50"/>
        <v>Entretien et réparation de véhicules automobiles</v>
      </c>
      <c r="L1071" t="s">
        <v>173</v>
      </c>
      <c r="M1071" t="s">
        <v>23912</v>
      </c>
      <c r="N1071" t="s">
        <v>38354</v>
      </c>
      <c r="O1071" s="76" t="s">
        <v>4374</v>
      </c>
      <c r="P1071" s="82">
        <v>28530</v>
      </c>
      <c r="Q1071" s="82" t="s">
        <v>72645</v>
      </c>
      <c r="R1071"/>
    </row>
    <row r="1072" spans="1:18" x14ac:dyDescent="0.25">
      <c r="A1072" s="10"/>
      <c r="B1072" s="10">
        <v>1071</v>
      </c>
      <c r="C1072" s="10"/>
      <c r="D1072" s="11"/>
      <c r="E1072" s="11"/>
      <c r="F1072" s="11"/>
      <c r="G1072" t="str">
        <f t="shared" si="48"/>
        <v>SECTION G</v>
      </c>
      <c r="H1072" t="str">
        <f t="shared" si="49"/>
        <v>Commerce et réparation d'automobiles et de motocycles</v>
      </c>
      <c r="I1072" t="str">
        <f t="shared" si="50"/>
        <v>Entretien et réparation de véhicules automobiles</v>
      </c>
      <c r="L1072" t="s">
        <v>173</v>
      </c>
      <c r="M1072" t="s">
        <v>13357</v>
      </c>
      <c r="N1072" t="s">
        <v>38355</v>
      </c>
      <c r="O1072" s="76" t="s">
        <v>4366</v>
      </c>
      <c r="P1072" s="82">
        <v>101</v>
      </c>
      <c r="Q1072" s="82" t="s">
        <v>88474</v>
      </c>
      <c r="R1072"/>
    </row>
    <row r="1073" spans="1:18" x14ac:dyDescent="0.25">
      <c r="A1073" s="8"/>
      <c r="B1073" s="8">
        <v>1072</v>
      </c>
      <c r="C1073" s="8" t="s">
        <v>2152</v>
      </c>
      <c r="D1073" s="9" t="s">
        <v>2153</v>
      </c>
      <c r="E1073" s="9" t="s">
        <v>2153</v>
      </c>
      <c r="F1073" s="9" t="s">
        <v>2153</v>
      </c>
      <c r="G1073" t="str">
        <f t="shared" si="48"/>
        <v>SECTION G</v>
      </c>
      <c r="H1073" t="str">
        <f t="shared" si="49"/>
        <v>Commerce et réparation d'automobiles et de motocycles</v>
      </c>
      <c r="I1073" t="str">
        <f t="shared" si="50"/>
        <v>Commerce d'équipements automobiles</v>
      </c>
      <c r="L1073" t="s">
        <v>173</v>
      </c>
      <c r="M1073" t="s">
        <v>23913</v>
      </c>
      <c r="N1073" t="s">
        <v>38356</v>
      </c>
      <c r="O1073" s="76" t="s">
        <v>4366</v>
      </c>
      <c r="P1073" s="82">
        <v>61</v>
      </c>
      <c r="Q1073" s="82" t="s">
        <v>88475</v>
      </c>
      <c r="R1073"/>
    </row>
    <row r="1074" spans="1:18" x14ac:dyDescent="0.25">
      <c r="A1074" s="14"/>
      <c r="B1074" s="14">
        <v>1073</v>
      </c>
      <c r="C1074" s="14" t="s">
        <v>2154</v>
      </c>
      <c r="D1074" s="15" t="s">
        <v>2155</v>
      </c>
      <c r="E1074" s="15" t="s">
        <v>2155</v>
      </c>
      <c r="F1074" s="15" t="s">
        <v>2156</v>
      </c>
      <c r="G1074" t="str">
        <f t="shared" si="48"/>
        <v>SECTION G</v>
      </c>
      <c r="H1074" t="str">
        <f t="shared" si="49"/>
        <v>Commerce et réparation d'automobiles et de motocycles</v>
      </c>
      <c r="I1074" t="str">
        <f t="shared" si="50"/>
        <v>Commerce d'équipements automobiles</v>
      </c>
      <c r="L1074" t="s">
        <v>173</v>
      </c>
      <c r="M1074" t="s">
        <v>11296</v>
      </c>
      <c r="N1074" t="s">
        <v>38357</v>
      </c>
      <c r="O1074" s="76" t="s">
        <v>4366</v>
      </c>
      <c r="P1074" s="82">
        <v>142</v>
      </c>
      <c r="Q1074" s="82" t="s">
        <v>88476</v>
      </c>
      <c r="R1074"/>
    </row>
    <row r="1075" spans="1:18" x14ac:dyDescent="0.25">
      <c r="A1075" s="6" t="s">
        <v>2157</v>
      </c>
      <c r="B1075" s="6">
        <v>1074</v>
      </c>
      <c r="C1075" s="6" t="s">
        <v>2158</v>
      </c>
      <c r="D1075" s="7" t="s">
        <v>2155</v>
      </c>
      <c r="E1075" s="7" t="s">
        <v>2155</v>
      </c>
      <c r="F1075" s="7" t="s">
        <v>2156</v>
      </c>
      <c r="G1075" t="str">
        <f t="shared" si="48"/>
        <v>SECTION G</v>
      </c>
      <c r="H1075" t="str">
        <f t="shared" si="49"/>
        <v>Commerce et réparation d'automobiles et de motocycles</v>
      </c>
      <c r="I1075" t="str">
        <f t="shared" si="50"/>
        <v>Commerce d'équipements automobiles</v>
      </c>
      <c r="L1075" t="s">
        <v>173</v>
      </c>
      <c r="M1075" t="s">
        <v>23914</v>
      </c>
      <c r="N1075" t="s">
        <v>38358</v>
      </c>
      <c r="O1075" s="76" t="s">
        <v>4356</v>
      </c>
      <c r="P1075" s="82">
        <v>193</v>
      </c>
      <c r="Q1075" s="82" t="s">
        <v>88477</v>
      </c>
      <c r="R1075"/>
    </row>
    <row r="1076" spans="1:18" x14ac:dyDescent="0.25">
      <c r="A1076" s="14"/>
      <c r="B1076" s="14">
        <v>1075</v>
      </c>
      <c r="C1076" s="14" t="s">
        <v>2159</v>
      </c>
      <c r="D1076" s="15" t="s">
        <v>2160</v>
      </c>
      <c r="E1076" s="15" t="s">
        <v>2160</v>
      </c>
      <c r="F1076" s="15" t="s">
        <v>2161</v>
      </c>
      <c r="G1076" t="str">
        <f t="shared" si="48"/>
        <v>SECTION G</v>
      </c>
      <c r="H1076" t="str">
        <f t="shared" si="49"/>
        <v>Commerce et réparation d'automobiles et de motocycles</v>
      </c>
      <c r="I1076" t="str">
        <f t="shared" si="50"/>
        <v>Commerce d'équipements automobiles</v>
      </c>
      <c r="L1076" t="s">
        <v>173</v>
      </c>
      <c r="M1076" t="s">
        <v>23915</v>
      </c>
      <c r="N1076" t="s">
        <v>38359</v>
      </c>
      <c r="O1076" s="76" t="s">
        <v>4366</v>
      </c>
      <c r="P1076" s="82">
        <v>240</v>
      </c>
      <c r="Q1076" s="82" t="s">
        <v>88478</v>
      </c>
      <c r="R1076"/>
    </row>
    <row r="1077" spans="1:18" x14ac:dyDescent="0.25">
      <c r="A1077" s="6" t="s">
        <v>2162</v>
      </c>
      <c r="B1077" s="6">
        <v>1076</v>
      </c>
      <c r="C1077" s="6" t="s">
        <v>2163</v>
      </c>
      <c r="D1077" s="7" t="s">
        <v>2160</v>
      </c>
      <c r="E1077" s="7" t="s">
        <v>2160</v>
      </c>
      <c r="F1077" s="7" t="s">
        <v>2161</v>
      </c>
      <c r="G1077" t="str">
        <f t="shared" si="48"/>
        <v>SECTION G</v>
      </c>
      <c r="H1077" t="str">
        <f t="shared" si="49"/>
        <v>Commerce et réparation d'automobiles et de motocycles</v>
      </c>
      <c r="I1077" t="str">
        <f t="shared" si="50"/>
        <v>Commerce d'équipements automobiles</v>
      </c>
      <c r="L1077" t="s">
        <v>173</v>
      </c>
      <c r="M1077" t="s">
        <v>6536</v>
      </c>
      <c r="N1077" t="s">
        <v>38360</v>
      </c>
      <c r="O1077" s="76" t="s">
        <v>4366</v>
      </c>
      <c r="P1077" s="82">
        <v>274</v>
      </c>
      <c r="Q1077" s="82" t="s">
        <v>88479</v>
      </c>
      <c r="R1077"/>
    </row>
    <row r="1078" spans="1:18" x14ac:dyDescent="0.25">
      <c r="A1078" s="10"/>
      <c r="B1078" s="10">
        <v>1077</v>
      </c>
      <c r="C1078" s="10"/>
      <c r="D1078" s="11"/>
      <c r="E1078" s="11"/>
      <c r="F1078" s="11"/>
      <c r="G1078" t="str">
        <f t="shared" si="48"/>
        <v>SECTION G</v>
      </c>
      <c r="H1078" t="str">
        <f t="shared" si="49"/>
        <v>Commerce et réparation d'automobiles et de motocycles</v>
      </c>
      <c r="I1078" t="str">
        <f t="shared" si="50"/>
        <v>Commerce d'équipements automobiles</v>
      </c>
      <c r="L1078" t="s">
        <v>173</v>
      </c>
      <c r="M1078" t="s">
        <v>30256</v>
      </c>
      <c r="N1078" t="s">
        <v>38361</v>
      </c>
      <c r="O1078" s="76" t="s">
        <v>4366</v>
      </c>
      <c r="P1078" s="82">
        <v>97</v>
      </c>
      <c r="Q1078" s="82" t="s">
        <v>88480</v>
      </c>
      <c r="R1078"/>
    </row>
    <row r="1079" spans="1:18" x14ac:dyDescent="0.25">
      <c r="A1079" s="8"/>
      <c r="B1079" s="8">
        <v>1078</v>
      </c>
      <c r="C1079" s="8" t="s">
        <v>2164</v>
      </c>
      <c r="D1079" s="9" t="s">
        <v>2165</v>
      </c>
      <c r="E1079" s="9" t="s">
        <v>2165</v>
      </c>
      <c r="F1079" s="9" t="s">
        <v>2165</v>
      </c>
      <c r="G1079" t="str">
        <f t="shared" si="48"/>
        <v>SECTION G</v>
      </c>
      <c r="H1079" t="str">
        <f t="shared" si="49"/>
        <v>Commerce et réparation d'automobiles et de motocycles</v>
      </c>
      <c r="I1079" t="str">
        <f t="shared" si="50"/>
        <v>Commerce et réparation de motocycles</v>
      </c>
      <c r="L1079" t="s">
        <v>173</v>
      </c>
      <c r="M1079" t="s">
        <v>23916</v>
      </c>
      <c r="N1079" t="s">
        <v>38362</v>
      </c>
      <c r="O1079" s="76" t="s">
        <v>4366</v>
      </c>
      <c r="P1079" s="82">
        <v>273</v>
      </c>
      <c r="Q1079" s="82" t="s">
        <v>88481</v>
      </c>
      <c r="R1079"/>
    </row>
    <row r="1080" spans="1:18" x14ac:dyDescent="0.25">
      <c r="A1080" s="14"/>
      <c r="B1080" s="14">
        <v>1079</v>
      </c>
      <c r="C1080" s="14" t="s">
        <v>2166</v>
      </c>
      <c r="D1080" s="15" t="s">
        <v>2165</v>
      </c>
      <c r="E1080" s="15" t="s">
        <v>2165</v>
      </c>
      <c r="F1080" s="15" t="s">
        <v>2165</v>
      </c>
      <c r="G1080" t="str">
        <f t="shared" si="48"/>
        <v>SECTION G</v>
      </c>
      <c r="H1080" t="str">
        <f t="shared" si="49"/>
        <v>Commerce et réparation d'automobiles et de motocycles</v>
      </c>
      <c r="I1080" t="str">
        <f t="shared" si="50"/>
        <v>Commerce et réparation de motocycles</v>
      </c>
      <c r="L1080" t="s">
        <v>173</v>
      </c>
      <c r="M1080" t="s">
        <v>6524</v>
      </c>
      <c r="N1080" t="s">
        <v>38363</v>
      </c>
      <c r="O1080" s="76" t="s">
        <v>4366</v>
      </c>
      <c r="P1080" s="82">
        <v>156</v>
      </c>
      <c r="Q1080" s="82" t="s">
        <v>88426</v>
      </c>
      <c r="R1080"/>
    </row>
    <row r="1081" spans="1:18" x14ac:dyDescent="0.25">
      <c r="A1081" s="6" t="s">
        <v>2167</v>
      </c>
      <c r="B1081" s="6">
        <v>1080</v>
      </c>
      <c r="C1081" s="6" t="s">
        <v>2168</v>
      </c>
      <c r="D1081" s="7" t="s">
        <v>2165</v>
      </c>
      <c r="E1081" s="7" t="s">
        <v>2165</v>
      </c>
      <c r="F1081" s="7" t="s">
        <v>2165</v>
      </c>
      <c r="G1081" t="str">
        <f t="shared" si="48"/>
        <v>SECTION G</v>
      </c>
      <c r="H1081" t="str">
        <f t="shared" si="49"/>
        <v>Commerce et réparation d'automobiles et de motocycles</v>
      </c>
      <c r="I1081" t="str">
        <f t="shared" si="50"/>
        <v>Commerce et réparation de motocycles</v>
      </c>
      <c r="L1081" t="s">
        <v>173</v>
      </c>
      <c r="M1081" t="s">
        <v>9949</v>
      </c>
      <c r="N1081" t="s">
        <v>38364</v>
      </c>
      <c r="O1081" s="76" t="s">
        <v>4366</v>
      </c>
      <c r="P1081" s="82">
        <v>291</v>
      </c>
      <c r="Q1081" s="82" t="s">
        <v>88427</v>
      </c>
      <c r="R1081"/>
    </row>
    <row r="1082" spans="1:18" x14ac:dyDescent="0.25">
      <c r="A1082" s="10"/>
      <c r="B1082" s="10">
        <v>1081</v>
      </c>
      <c r="C1082" s="10"/>
      <c r="D1082" s="11"/>
      <c r="E1082" s="11"/>
      <c r="F1082" s="11"/>
      <c r="G1082" t="str">
        <f t="shared" si="48"/>
        <v>SECTION G</v>
      </c>
      <c r="H1082" t="str">
        <f t="shared" si="49"/>
        <v>Commerce et réparation d'automobiles et de motocycles</v>
      </c>
      <c r="I1082" t="str">
        <f t="shared" si="50"/>
        <v>Commerce et réparation de motocycles</v>
      </c>
      <c r="L1082" t="s">
        <v>173</v>
      </c>
      <c r="M1082" t="s">
        <v>6525</v>
      </c>
      <c r="N1082" t="s">
        <v>38365</v>
      </c>
      <c r="O1082" s="76" t="s">
        <v>4356</v>
      </c>
      <c r="P1082" s="82">
        <v>267</v>
      </c>
      <c r="Q1082" s="82" t="s">
        <v>88428</v>
      </c>
      <c r="R1082"/>
    </row>
    <row r="1083" spans="1:18" ht="30" x14ac:dyDescent="0.25">
      <c r="A1083" s="12"/>
      <c r="B1083" s="12">
        <v>1082</v>
      </c>
      <c r="C1083" s="12" t="s">
        <v>2169</v>
      </c>
      <c r="D1083" s="13" t="s">
        <v>2170</v>
      </c>
      <c r="E1083" s="13" t="s">
        <v>2170</v>
      </c>
      <c r="F1083" s="13" t="s">
        <v>2171</v>
      </c>
      <c r="G1083" t="str">
        <f t="shared" si="48"/>
        <v>SECTION G</v>
      </c>
      <c r="H1083" t="str">
        <f t="shared" si="49"/>
        <v>Commerce de gros, à l’exception des automobiles et des motocycles</v>
      </c>
      <c r="I1083" t="str">
        <f t="shared" si="50"/>
        <v>Commerce et réparation de motocycles</v>
      </c>
      <c r="L1083" t="s">
        <v>173</v>
      </c>
      <c r="M1083" t="s">
        <v>11276</v>
      </c>
      <c r="N1083" t="s">
        <v>38366</v>
      </c>
      <c r="O1083" s="76" t="s">
        <v>4356</v>
      </c>
      <c r="P1083" s="82">
        <v>447</v>
      </c>
      <c r="Q1083" s="82" t="s">
        <v>88429</v>
      </c>
      <c r="R1083"/>
    </row>
    <row r="1084" spans="1:18" x14ac:dyDescent="0.25">
      <c r="A1084" s="10"/>
      <c r="B1084" s="10">
        <v>1083</v>
      </c>
      <c r="C1084" s="10"/>
      <c r="D1084" s="11"/>
      <c r="E1084" s="11"/>
      <c r="F1084" s="11"/>
      <c r="G1084" t="str">
        <f t="shared" si="48"/>
        <v>SECTION G</v>
      </c>
      <c r="H1084" t="str">
        <f t="shared" si="49"/>
        <v>Commerce de gros, à l’exception des automobiles et des motocycles</v>
      </c>
      <c r="I1084" t="str">
        <f t="shared" si="50"/>
        <v>Commerce et réparation de motocycles</v>
      </c>
      <c r="L1084" t="s">
        <v>173</v>
      </c>
      <c r="M1084" t="s">
        <v>6608</v>
      </c>
      <c r="N1084" t="s">
        <v>38367</v>
      </c>
      <c r="O1084" s="76" t="s">
        <v>4366</v>
      </c>
      <c r="P1084" s="82">
        <v>50</v>
      </c>
      <c r="Q1084" s="82" t="s">
        <v>88430</v>
      </c>
      <c r="R1084"/>
    </row>
    <row r="1085" spans="1:18" x14ac:dyDescent="0.25">
      <c r="A1085" s="8"/>
      <c r="B1085" s="8">
        <v>1084</v>
      </c>
      <c r="C1085" s="8" t="s">
        <v>2172</v>
      </c>
      <c r="D1085" s="9" t="s">
        <v>2173</v>
      </c>
      <c r="E1085" s="9" t="s">
        <v>2173</v>
      </c>
      <c r="F1085" s="9" t="s">
        <v>2173</v>
      </c>
      <c r="G1085" t="str">
        <f t="shared" si="48"/>
        <v>SECTION G</v>
      </c>
      <c r="H1085" t="str">
        <f t="shared" si="49"/>
        <v>Commerce de gros, à l’exception des automobiles et des motocycles</v>
      </c>
      <c r="I1085" t="str">
        <f t="shared" si="50"/>
        <v>Intermédiaires du commerce de gros</v>
      </c>
      <c r="L1085" t="s">
        <v>173</v>
      </c>
      <c r="M1085" t="s">
        <v>6527</v>
      </c>
      <c r="N1085" t="s">
        <v>38368</v>
      </c>
      <c r="O1085" s="76" t="s">
        <v>4356</v>
      </c>
      <c r="P1085" s="82">
        <v>1726</v>
      </c>
      <c r="Q1085" s="82" t="s">
        <v>88432</v>
      </c>
      <c r="R1085"/>
    </row>
    <row r="1086" spans="1:18" ht="25.5" x14ac:dyDescent="0.25">
      <c r="A1086" s="14"/>
      <c r="B1086" s="14">
        <v>1085</v>
      </c>
      <c r="C1086" s="14" t="s">
        <v>2174</v>
      </c>
      <c r="D1086" s="31" t="s">
        <v>2175</v>
      </c>
      <c r="E1086" s="31" t="s">
        <v>2176</v>
      </c>
      <c r="F1086" s="31" t="s">
        <v>2177</v>
      </c>
      <c r="G1086" t="str">
        <f t="shared" si="48"/>
        <v>SECTION G</v>
      </c>
      <c r="H1086" t="str">
        <f t="shared" si="49"/>
        <v>Commerce de gros, à l’exception des automobiles et des motocycles</v>
      </c>
      <c r="I1086" t="str">
        <f t="shared" si="50"/>
        <v>Intermédiaires du commerce de gros</v>
      </c>
      <c r="L1086" t="s">
        <v>173</v>
      </c>
      <c r="M1086" t="s">
        <v>23905</v>
      </c>
      <c r="N1086" t="s">
        <v>38369</v>
      </c>
      <c r="O1086" s="76" t="s">
        <v>4356</v>
      </c>
      <c r="P1086" s="82">
        <v>244</v>
      </c>
      <c r="Q1086" s="82" t="s">
        <v>88433</v>
      </c>
      <c r="R1086"/>
    </row>
    <row r="1087" spans="1:18" ht="25.5" x14ac:dyDescent="0.25">
      <c r="A1087" s="6" t="s">
        <v>2178</v>
      </c>
      <c r="B1087" s="6">
        <v>1086</v>
      </c>
      <c r="C1087" s="6" t="s">
        <v>2179</v>
      </c>
      <c r="D1087" s="7" t="s">
        <v>2175</v>
      </c>
      <c r="E1087" s="7" t="s">
        <v>2176</v>
      </c>
      <c r="F1087" s="7" t="s">
        <v>2177</v>
      </c>
      <c r="G1087" t="str">
        <f t="shared" si="48"/>
        <v>SECTION G</v>
      </c>
      <c r="H1087" t="str">
        <f t="shared" si="49"/>
        <v>Commerce de gros, à l’exception des automobiles et des motocycles</v>
      </c>
      <c r="I1087" t="str">
        <f t="shared" si="50"/>
        <v>Intermédiaires du commerce de gros</v>
      </c>
      <c r="L1087" t="s">
        <v>173</v>
      </c>
      <c r="M1087" t="s">
        <v>32851</v>
      </c>
      <c r="N1087" t="s">
        <v>38370</v>
      </c>
      <c r="O1087" s="76" t="s">
        <v>4366</v>
      </c>
      <c r="P1087" s="82">
        <v>148</v>
      </c>
      <c r="Q1087" s="82" t="s">
        <v>88435</v>
      </c>
      <c r="R1087"/>
    </row>
    <row r="1088" spans="1:18" ht="25.5" x14ac:dyDescent="0.25">
      <c r="A1088" s="14"/>
      <c r="B1088" s="14">
        <v>1087</v>
      </c>
      <c r="C1088" s="14" t="s">
        <v>2180</v>
      </c>
      <c r="D1088" s="15" t="s">
        <v>2181</v>
      </c>
      <c r="E1088" s="15" t="s">
        <v>2182</v>
      </c>
      <c r="F1088" s="15" t="s">
        <v>2183</v>
      </c>
      <c r="G1088" t="str">
        <f t="shared" si="48"/>
        <v>SECTION G</v>
      </c>
      <c r="H1088" t="str">
        <f t="shared" si="49"/>
        <v>Commerce de gros, à l’exception des automobiles et des motocycles</v>
      </c>
      <c r="I1088" t="str">
        <f t="shared" si="50"/>
        <v>Intermédiaires du commerce de gros</v>
      </c>
      <c r="L1088" t="s">
        <v>173</v>
      </c>
      <c r="M1088" t="s">
        <v>6528</v>
      </c>
      <c r="N1088" t="s">
        <v>38371</v>
      </c>
      <c r="O1088" s="76" t="s">
        <v>4356</v>
      </c>
      <c r="P1088" s="82">
        <v>2282</v>
      </c>
      <c r="Q1088" s="82" t="s">
        <v>88436</v>
      </c>
      <c r="R1088"/>
    </row>
    <row r="1089" spans="1:18" x14ac:dyDescent="0.25">
      <c r="A1089" s="6" t="s">
        <v>2184</v>
      </c>
      <c r="B1089" s="6">
        <v>1088</v>
      </c>
      <c r="C1089" s="6" t="s">
        <v>2185</v>
      </c>
      <c r="D1089" s="7" t="s">
        <v>2186</v>
      </c>
      <c r="E1089" s="7" t="s">
        <v>2186</v>
      </c>
      <c r="F1089" s="7" t="s">
        <v>2186</v>
      </c>
      <c r="G1089" t="str">
        <f t="shared" si="48"/>
        <v>SECTION G</v>
      </c>
      <c r="H1089" t="str">
        <f t="shared" si="49"/>
        <v>Commerce de gros, à l’exception des automobiles et des motocycles</v>
      </c>
      <c r="I1089" t="str">
        <f t="shared" si="50"/>
        <v>Intermédiaires du commerce de gros</v>
      </c>
      <c r="L1089" t="s">
        <v>173</v>
      </c>
      <c r="M1089" t="s">
        <v>6529</v>
      </c>
      <c r="N1089" t="s">
        <v>38372</v>
      </c>
      <c r="O1089" s="76" t="s">
        <v>4356</v>
      </c>
      <c r="P1089" s="82">
        <v>267</v>
      </c>
      <c r="Q1089" s="82" t="s">
        <v>88437</v>
      </c>
      <c r="R1089"/>
    </row>
    <row r="1090" spans="1:18" ht="25.5" x14ac:dyDescent="0.25">
      <c r="A1090" s="6" t="s">
        <v>2187</v>
      </c>
      <c r="B1090" s="6">
        <v>1089</v>
      </c>
      <c r="C1090" s="6" t="s">
        <v>2188</v>
      </c>
      <c r="D1090" s="7" t="s">
        <v>2189</v>
      </c>
      <c r="E1090" s="7" t="s">
        <v>2190</v>
      </c>
      <c r="F1090" s="7" t="s">
        <v>2191</v>
      </c>
      <c r="G1090" t="str">
        <f t="shared" si="48"/>
        <v>SECTION G</v>
      </c>
      <c r="H1090" t="str">
        <f t="shared" si="49"/>
        <v>Commerce de gros, à l’exception des automobiles et des motocycles</v>
      </c>
      <c r="I1090" t="str">
        <f t="shared" si="50"/>
        <v>Intermédiaires du commerce de gros</v>
      </c>
      <c r="L1090" t="s">
        <v>173</v>
      </c>
      <c r="M1090" t="s">
        <v>11278</v>
      </c>
      <c r="N1090" t="s">
        <v>38373</v>
      </c>
      <c r="O1090" s="76" t="s">
        <v>4356</v>
      </c>
      <c r="P1090" s="82">
        <v>112</v>
      </c>
      <c r="Q1090" s="82" t="s">
        <v>88438</v>
      </c>
      <c r="R1090"/>
    </row>
    <row r="1091" spans="1:18" x14ac:dyDescent="0.25">
      <c r="A1091" s="14"/>
      <c r="B1091" s="14">
        <v>1090</v>
      </c>
      <c r="C1091" s="14" t="s">
        <v>2192</v>
      </c>
      <c r="D1091" s="15" t="s">
        <v>2193</v>
      </c>
      <c r="E1091" s="15" t="s">
        <v>2193</v>
      </c>
      <c r="F1091" s="15" t="s">
        <v>2194</v>
      </c>
      <c r="G1091" t="str">
        <f t="shared" si="48"/>
        <v>SECTION G</v>
      </c>
      <c r="H1091" t="str">
        <f t="shared" si="49"/>
        <v>Commerce de gros, à l’exception des automobiles et des motocycles</v>
      </c>
      <c r="I1091" t="str">
        <f t="shared" si="50"/>
        <v>Intermédiaires du commerce de gros</v>
      </c>
      <c r="L1091" t="s">
        <v>173</v>
      </c>
      <c r="M1091" t="s">
        <v>11280</v>
      </c>
      <c r="N1091" t="s">
        <v>38374</v>
      </c>
      <c r="O1091" s="76" t="s">
        <v>4356</v>
      </c>
      <c r="P1091" s="82">
        <v>115</v>
      </c>
      <c r="Q1091" s="82" t="s">
        <v>88439</v>
      </c>
      <c r="R1091"/>
    </row>
    <row r="1092" spans="1:18" x14ac:dyDescent="0.25">
      <c r="A1092" s="6" t="s">
        <v>2195</v>
      </c>
      <c r="B1092" s="6">
        <v>1091</v>
      </c>
      <c r="C1092" s="6" t="s">
        <v>2196</v>
      </c>
      <c r="D1092" s="7" t="s">
        <v>2193</v>
      </c>
      <c r="E1092" s="7" t="s">
        <v>2193</v>
      </c>
      <c r="F1092" s="7" t="s">
        <v>2194</v>
      </c>
      <c r="G1092" t="str">
        <f t="shared" ref="G1092:G1155" si="51">IF(LEFT(C1092,7)="SECTION",C1092,G1091)</f>
        <v>SECTION G</v>
      </c>
      <c r="H1092" t="str">
        <f t="shared" si="49"/>
        <v>Commerce de gros, à l’exception des automobiles et des motocycles</v>
      </c>
      <c r="I1092" t="str">
        <f t="shared" si="50"/>
        <v>Intermédiaires du commerce de gros</v>
      </c>
      <c r="L1092" t="s">
        <v>173</v>
      </c>
      <c r="M1092" t="s">
        <v>4670</v>
      </c>
      <c r="N1092" t="s">
        <v>38375</v>
      </c>
      <c r="O1092" s="76" t="s">
        <v>4356</v>
      </c>
      <c r="P1092" s="82">
        <v>3417</v>
      </c>
      <c r="Q1092" s="82" t="s">
        <v>88440</v>
      </c>
      <c r="R1092"/>
    </row>
    <row r="1093" spans="1:18" ht="25.5" x14ac:dyDescent="0.25">
      <c r="A1093" s="14"/>
      <c r="B1093" s="14">
        <v>1092</v>
      </c>
      <c r="C1093" s="14" t="s">
        <v>2197</v>
      </c>
      <c r="D1093" s="15" t="s">
        <v>2198</v>
      </c>
      <c r="E1093" s="15" t="s">
        <v>2199</v>
      </c>
      <c r="F1093" s="15" t="s">
        <v>2200</v>
      </c>
      <c r="G1093" t="str">
        <f t="shared" si="51"/>
        <v>SECTION G</v>
      </c>
      <c r="H1093" t="str">
        <f t="shared" si="49"/>
        <v>Commerce de gros, à l’exception des automobiles et des motocycles</v>
      </c>
      <c r="I1093" t="str">
        <f t="shared" si="50"/>
        <v>Intermédiaires du commerce de gros</v>
      </c>
      <c r="L1093" t="s">
        <v>173</v>
      </c>
      <c r="M1093" t="s">
        <v>6530</v>
      </c>
      <c r="N1093" t="s">
        <v>38376</v>
      </c>
      <c r="O1093" s="76" t="s">
        <v>4366</v>
      </c>
      <c r="P1093" s="82">
        <v>119</v>
      </c>
      <c r="Q1093" s="82" t="s">
        <v>88441</v>
      </c>
      <c r="R1093"/>
    </row>
    <row r="1094" spans="1:18" ht="25.5" x14ac:dyDescent="0.25">
      <c r="A1094" s="6" t="s">
        <v>2201</v>
      </c>
      <c r="B1094" s="6">
        <v>1093</v>
      </c>
      <c r="C1094" s="6" t="s">
        <v>2202</v>
      </c>
      <c r="D1094" s="7" t="s">
        <v>2198</v>
      </c>
      <c r="E1094" s="7" t="s">
        <v>2199</v>
      </c>
      <c r="F1094" s="7" t="s">
        <v>2200</v>
      </c>
      <c r="G1094" t="str">
        <f t="shared" si="51"/>
        <v>SECTION G</v>
      </c>
      <c r="H1094" t="str">
        <f t="shared" ref="H1094:H1157" si="52">IF(LEN(C1094)=2,D1094,H1093)</f>
        <v>Commerce de gros, à l’exception des automobiles et des motocycles</v>
      </c>
      <c r="I1094" t="str">
        <f t="shared" si="50"/>
        <v>Intermédiaires du commerce de gros</v>
      </c>
      <c r="L1094" t="s">
        <v>173</v>
      </c>
      <c r="M1094" t="s">
        <v>11282</v>
      </c>
      <c r="N1094" t="s">
        <v>38377</v>
      </c>
      <c r="O1094" s="76" t="s">
        <v>4356</v>
      </c>
      <c r="P1094" s="82">
        <v>389</v>
      </c>
      <c r="Q1094" s="82" t="s">
        <v>88442</v>
      </c>
      <c r="R1094"/>
    </row>
    <row r="1095" spans="1:18" ht="25.5" x14ac:dyDescent="0.25">
      <c r="A1095" s="14"/>
      <c r="B1095" s="14">
        <v>1094</v>
      </c>
      <c r="C1095" s="14" t="s">
        <v>2203</v>
      </c>
      <c r="D1095" s="15" t="s">
        <v>2204</v>
      </c>
      <c r="E1095" s="15" t="s">
        <v>2205</v>
      </c>
      <c r="F1095" s="15" t="s">
        <v>2206</v>
      </c>
      <c r="G1095" t="str">
        <f t="shared" si="51"/>
        <v>SECTION G</v>
      </c>
      <c r="H1095" t="str">
        <f t="shared" si="52"/>
        <v>Commerce de gros, à l’exception des automobiles et des motocycles</v>
      </c>
      <c r="I1095" t="str">
        <f t="shared" si="50"/>
        <v>Intermédiaires du commerce de gros</v>
      </c>
      <c r="L1095" t="s">
        <v>173</v>
      </c>
      <c r="M1095" t="s">
        <v>13343</v>
      </c>
      <c r="N1095" t="s">
        <v>38378</v>
      </c>
      <c r="O1095" s="76" t="s">
        <v>4356</v>
      </c>
      <c r="P1095" s="82">
        <v>334</v>
      </c>
      <c r="Q1095" s="82" t="s">
        <v>88443</v>
      </c>
      <c r="R1095"/>
    </row>
    <row r="1096" spans="1:18" ht="25.5" x14ac:dyDescent="0.25">
      <c r="A1096" s="6" t="s">
        <v>2207</v>
      </c>
      <c r="B1096" s="6">
        <v>1095</v>
      </c>
      <c r="C1096" s="6" t="s">
        <v>2208</v>
      </c>
      <c r="D1096" s="7" t="s">
        <v>2204</v>
      </c>
      <c r="E1096" s="7" t="s">
        <v>2205</v>
      </c>
      <c r="F1096" s="7" t="s">
        <v>2206</v>
      </c>
      <c r="G1096" t="str">
        <f t="shared" si="51"/>
        <v>SECTION G</v>
      </c>
      <c r="H1096" t="str">
        <f t="shared" si="52"/>
        <v>Commerce de gros, à l’exception des automobiles et des motocycles</v>
      </c>
      <c r="I1096" t="str">
        <f t="shared" ref="I1096:I1159" si="53">IF(LEN(C1096)=4,D1096,I1095)</f>
        <v>Intermédiaires du commerce de gros</v>
      </c>
      <c r="L1096" t="s">
        <v>173</v>
      </c>
      <c r="M1096" t="s">
        <v>23906</v>
      </c>
      <c r="N1096" t="s">
        <v>38379</v>
      </c>
      <c r="O1096" s="76" t="s">
        <v>4356</v>
      </c>
      <c r="P1096" s="82">
        <v>53</v>
      </c>
      <c r="Q1096" s="82" t="s">
        <v>88444</v>
      </c>
      <c r="R1096"/>
    </row>
    <row r="1097" spans="1:18" ht="25.5" x14ac:dyDescent="0.25">
      <c r="A1097" s="14"/>
      <c r="B1097" s="14">
        <v>1096</v>
      </c>
      <c r="C1097" s="14" t="s">
        <v>2209</v>
      </c>
      <c r="D1097" s="15" t="s">
        <v>2210</v>
      </c>
      <c r="E1097" s="15" t="s">
        <v>2211</v>
      </c>
      <c r="F1097" s="15" t="s">
        <v>2212</v>
      </c>
      <c r="G1097" t="str">
        <f t="shared" si="51"/>
        <v>SECTION G</v>
      </c>
      <c r="H1097" t="str">
        <f t="shared" si="52"/>
        <v>Commerce de gros, à l’exception des automobiles et des motocycles</v>
      </c>
      <c r="I1097" t="str">
        <f t="shared" si="53"/>
        <v>Intermédiaires du commerce de gros</v>
      </c>
      <c r="L1097" t="s">
        <v>173</v>
      </c>
      <c r="M1097" t="s">
        <v>13940</v>
      </c>
      <c r="N1097" t="s">
        <v>38380</v>
      </c>
      <c r="O1097" s="76" t="s">
        <v>4366</v>
      </c>
      <c r="P1097" s="82">
        <v>43</v>
      </c>
      <c r="Q1097" s="82" t="s">
        <v>88445</v>
      </c>
      <c r="R1097"/>
    </row>
    <row r="1098" spans="1:18" ht="25.5" x14ac:dyDescent="0.25">
      <c r="A1098" s="6" t="s">
        <v>2213</v>
      </c>
      <c r="B1098" s="6">
        <v>1097</v>
      </c>
      <c r="C1098" s="6" t="s">
        <v>2214</v>
      </c>
      <c r="D1098" s="7" t="s">
        <v>2210</v>
      </c>
      <c r="E1098" s="7" t="s">
        <v>2211</v>
      </c>
      <c r="F1098" s="7" t="s">
        <v>2212</v>
      </c>
      <c r="G1098" t="str">
        <f t="shared" si="51"/>
        <v>SECTION G</v>
      </c>
      <c r="H1098" t="str">
        <f t="shared" si="52"/>
        <v>Commerce de gros, à l’exception des automobiles et des motocycles</v>
      </c>
      <c r="I1098" t="str">
        <f t="shared" si="53"/>
        <v>Intermédiaires du commerce de gros</v>
      </c>
      <c r="L1098" t="s">
        <v>173</v>
      </c>
      <c r="M1098" t="s">
        <v>23907</v>
      </c>
      <c r="N1098" t="s">
        <v>38381</v>
      </c>
      <c r="O1098" s="76" t="s">
        <v>4374</v>
      </c>
      <c r="P1098" s="82">
        <v>53816</v>
      </c>
      <c r="Q1098" s="82" t="s">
        <v>72645</v>
      </c>
      <c r="R1098"/>
    </row>
    <row r="1099" spans="1:18" x14ac:dyDescent="0.25">
      <c r="A1099" s="14"/>
      <c r="B1099" s="14">
        <v>1098</v>
      </c>
      <c r="C1099" s="14" t="s">
        <v>2215</v>
      </c>
      <c r="D1099" s="15" t="s">
        <v>2216</v>
      </c>
      <c r="E1099" s="15" t="s">
        <v>2216</v>
      </c>
      <c r="F1099" s="15" t="s">
        <v>2217</v>
      </c>
      <c r="G1099" t="str">
        <f t="shared" si="51"/>
        <v>SECTION G</v>
      </c>
      <c r="H1099" t="str">
        <f t="shared" si="52"/>
        <v>Commerce de gros, à l’exception des automobiles et des motocycles</v>
      </c>
      <c r="I1099" t="str">
        <f t="shared" si="53"/>
        <v>Intermédiaires du commerce de gros</v>
      </c>
      <c r="L1099" t="s">
        <v>173</v>
      </c>
      <c r="M1099" t="s">
        <v>13345</v>
      </c>
      <c r="N1099" t="s">
        <v>38382</v>
      </c>
      <c r="O1099" s="76" t="s">
        <v>4366</v>
      </c>
      <c r="P1099" s="82">
        <v>219</v>
      </c>
      <c r="Q1099" s="82" t="s">
        <v>88447</v>
      </c>
      <c r="R1099"/>
    </row>
    <row r="1100" spans="1:18" x14ac:dyDescent="0.25">
      <c r="A1100" s="6" t="s">
        <v>2218</v>
      </c>
      <c r="B1100" s="6">
        <v>1099</v>
      </c>
      <c r="C1100" s="6" t="s">
        <v>2219</v>
      </c>
      <c r="D1100" s="7" t="s">
        <v>2220</v>
      </c>
      <c r="E1100" s="7" t="s">
        <v>2220</v>
      </c>
      <c r="F1100" s="7" t="s">
        <v>2220</v>
      </c>
      <c r="G1100" t="str">
        <f t="shared" si="51"/>
        <v>SECTION G</v>
      </c>
      <c r="H1100" t="str">
        <f t="shared" si="52"/>
        <v>Commerce de gros, à l’exception des automobiles et des motocycles</v>
      </c>
      <c r="I1100" t="str">
        <f t="shared" si="53"/>
        <v>Intermédiaires du commerce de gros</v>
      </c>
      <c r="L1100" t="s">
        <v>173</v>
      </c>
      <c r="M1100" t="s">
        <v>11286</v>
      </c>
      <c r="N1100" t="s">
        <v>38383</v>
      </c>
      <c r="O1100" s="76" t="s">
        <v>4356</v>
      </c>
      <c r="P1100" s="82">
        <v>635</v>
      </c>
      <c r="Q1100" s="82" t="s">
        <v>88448</v>
      </c>
      <c r="R1100"/>
    </row>
    <row r="1101" spans="1:18" ht="25.5" x14ac:dyDescent="0.25">
      <c r="A1101" s="6" t="s">
        <v>2221</v>
      </c>
      <c r="B1101" s="6">
        <v>1100</v>
      </c>
      <c r="C1101" s="6" t="s">
        <v>2222</v>
      </c>
      <c r="D1101" s="7" t="s">
        <v>2223</v>
      </c>
      <c r="E1101" s="7" t="s">
        <v>2223</v>
      </c>
      <c r="F1101" s="7" t="s">
        <v>2224</v>
      </c>
      <c r="G1101" t="str">
        <f t="shared" si="51"/>
        <v>SECTION G</v>
      </c>
      <c r="H1101" t="str">
        <f t="shared" si="52"/>
        <v>Commerce de gros, à l’exception des automobiles et des motocycles</v>
      </c>
      <c r="I1101" t="str">
        <f t="shared" si="53"/>
        <v>Intermédiaires du commerce de gros</v>
      </c>
      <c r="L1101" t="s">
        <v>173</v>
      </c>
      <c r="M1101" t="s">
        <v>6531</v>
      </c>
      <c r="N1101" t="s">
        <v>38384</v>
      </c>
      <c r="O1101" s="76" t="s">
        <v>4356</v>
      </c>
      <c r="P1101" s="82">
        <v>78</v>
      </c>
      <c r="Q1101" s="82" t="s">
        <v>88449</v>
      </c>
      <c r="R1101"/>
    </row>
    <row r="1102" spans="1:18" ht="25.5" x14ac:dyDescent="0.25">
      <c r="A1102" s="14"/>
      <c r="B1102" s="14">
        <v>1101</v>
      </c>
      <c r="C1102" s="14" t="s">
        <v>2225</v>
      </c>
      <c r="D1102" s="15" t="s">
        <v>2226</v>
      </c>
      <c r="E1102" s="15" t="s">
        <v>2227</v>
      </c>
      <c r="F1102" s="15" t="s">
        <v>2228</v>
      </c>
      <c r="G1102" t="str">
        <f t="shared" si="51"/>
        <v>SECTION G</v>
      </c>
      <c r="H1102" t="str">
        <f t="shared" si="52"/>
        <v>Commerce de gros, à l’exception des automobiles et des motocycles</v>
      </c>
      <c r="I1102" t="str">
        <f t="shared" si="53"/>
        <v>Intermédiaires du commerce de gros</v>
      </c>
      <c r="L1102" t="s">
        <v>173</v>
      </c>
      <c r="M1102" t="s">
        <v>8837</v>
      </c>
      <c r="N1102" t="s">
        <v>38385</v>
      </c>
      <c r="O1102" s="76" t="s">
        <v>4366</v>
      </c>
      <c r="P1102" s="82">
        <v>80</v>
      </c>
      <c r="Q1102" s="82" t="s">
        <v>88450</v>
      </c>
      <c r="R1102"/>
    </row>
    <row r="1103" spans="1:18" ht="25.5" x14ac:dyDescent="0.25">
      <c r="A1103" s="6" t="s">
        <v>2229</v>
      </c>
      <c r="B1103" s="6">
        <v>1102</v>
      </c>
      <c r="C1103" s="6" t="s">
        <v>2230</v>
      </c>
      <c r="D1103" s="7" t="s">
        <v>2226</v>
      </c>
      <c r="E1103" s="7" t="s">
        <v>2227</v>
      </c>
      <c r="F1103" s="7" t="s">
        <v>2228</v>
      </c>
      <c r="G1103" t="str">
        <f t="shared" si="51"/>
        <v>SECTION G</v>
      </c>
      <c r="H1103" t="str">
        <f t="shared" si="52"/>
        <v>Commerce de gros, à l’exception des automobiles et des motocycles</v>
      </c>
      <c r="I1103" t="str">
        <f t="shared" si="53"/>
        <v>Intermédiaires du commerce de gros</v>
      </c>
      <c r="L1103" t="s">
        <v>173</v>
      </c>
      <c r="M1103" t="s">
        <v>6526</v>
      </c>
      <c r="N1103" t="s">
        <v>38386</v>
      </c>
      <c r="O1103" s="76" t="s">
        <v>4366</v>
      </c>
      <c r="P1103" s="82">
        <v>130</v>
      </c>
      <c r="Q1103" s="82" t="s">
        <v>88431</v>
      </c>
      <c r="R1103"/>
    </row>
    <row r="1104" spans="1:18" x14ac:dyDescent="0.25">
      <c r="A1104" s="14"/>
      <c r="B1104" s="14">
        <v>1103</v>
      </c>
      <c r="C1104" s="14" t="s">
        <v>2231</v>
      </c>
      <c r="D1104" s="15" t="s">
        <v>2232</v>
      </c>
      <c r="E1104" s="15" t="s">
        <v>2232</v>
      </c>
      <c r="F1104" s="15" t="s">
        <v>2233</v>
      </c>
      <c r="G1104" t="str">
        <f t="shared" si="51"/>
        <v>SECTION G</v>
      </c>
      <c r="H1104" t="str">
        <f t="shared" si="52"/>
        <v>Commerce de gros, à l’exception des automobiles et des motocycles</v>
      </c>
      <c r="I1104" t="str">
        <f t="shared" si="53"/>
        <v>Intermédiaires du commerce de gros</v>
      </c>
      <c r="L1104" t="s">
        <v>173</v>
      </c>
      <c r="M1104" t="s">
        <v>5462</v>
      </c>
      <c r="N1104" t="s">
        <v>38387</v>
      </c>
      <c r="O1104" s="76" t="s">
        <v>4366</v>
      </c>
      <c r="P1104" s="82">
        <v>71</v>
      </c>
      <c r="Q1104" s="82" t="s">
        <v>88434</v>
      </c>
      <c r="R1104"/>
    </row>
    <row r="1105" spans="1:18" x14ac:dyDescent="0.25">
      <c r="A1105" s="6" t="s">
        <v>2234</v>
      </c>
      <c r="B1105" s="6">
        <v>1104</v>
      </c>
      <c r="C1105" s="6" t="s">
        <v>2235</v>
      </c>
      <c r="D1105" s="7" t="s">
        <v>2236</v>
      </c>
      <c r="E1105" s="7" t="s">
        <v>2236</v>
      </c>
      <c r="F1105" s="7" t="s">
        <v>2236</v>
      </c>
      <c r="G1105" t="str">
        <f t="shared" si="51"/>
        <v>SECTION G</v>
      </c>
      <c r="H1105" t="str">
        <f t="shared" si="52"/>
        <v>Commerce de gros, à l’exception des automobiles et des motocycles</v>
      </c>
      <c r="I1105" t="str">
        <f t="shared" si="53"/>
        <v>Intermédiaires du commerce de gros</v>
      </c>
      <c r="L1105" t="s">
        <v>173</v>
      </c>
      <c r="M1105" t="s">
        <v>11284</v>
      </c>
      <c r="N1105" t="s">
        <v>38388</v>
      </c>
      <c r="O1105" s="76" t="s">
        <v>4366</v>
      </c>
      <c r="P1105" s="82">
        <v>82</v>
      </c>
      <c r="Q1105" s="82" t="s">
        <v>88446</v>
      </c>
      <c r="R1105"/>
    </row>
    <row r="1106" spans="1:18" x14ac:dyDescent="0.25">
      <c r="A1106" s="6" t="s">
        <v>2237</v>
      </c>
      <c r="B1106" s="6">
        <v>1105</v>
      </c>
      <c r="C1106" s="6" t="s">
        <v>2238</v>
      </c>
      <c r="D1106" s="7" t="s">
        <v>2239</v>
      </c>
      <c r="E1106" s="7" t="s">
        <v>2239</v>
      </c>
      <c r="F1106" s="7" t="s">
        <v>2240</v>
      </c>
      <c r="G1106" t="str">
        <f t="shared" si="51"/>
        <v>SECTION G</v>
      </c>
      <c r="H1106" t="str">
        <f t="shared" si="52"/>
        <v>Commerce de gros, à l’exception des automobiles et des motocycles</v>
      </c>
      <c r="I1106" t="str">
        <f t="shared" si="53"/>
        <v>Intermédiaires du commerce de gros</v>
      </c>
      <c r="L1106" t="s">
        <v>173</v>
      </c>
      <c r="M1106" t="s">
        <v>23918</v>
      </c>
      <c r="N1106" t="s">
        <v>38389</v>
      </c>
      <c r="O1106" s="76" t="s">
        <v>4366</v>
      </c>
      <c r="P1106" s="82">
        <v>102</v>
      </c>
      <c r="Q1106" s="82" t="s">
        <v>88483</v>
      </c>
      <c r="R1106"/>
    </row>
    <row r="1107" spans="1:18" x14ac:dyDescent="0.25">
      <c r="A1107" s="10"/>
      <c r="B1107" s="10">
        <v>1106</v>
      </c>
      <c r="C1107" s="10"/>
      <c r="D1107" s="11"/>
      <c r="E1107" s="11"/>
      <c r="F1107" s="11"/>
      <c r="G1107" t="str">
        <f t="shared" si="51"/>
        <v>SECTION G</v>
      </c>
      <c r="H1107" t="str">
        <f t="shared" si="52"/>
        <v>Commerce de gros, à l’exception des automobiles et des motocycles</v>
      </c>
      <c r="I1107" t="str">
        <f t="shared" si="53"/>
        <v>Intermédiaires du commerce de gros</v>
      </c>
      <c r="L1107" t="s">
        <v>173</v>
      </c>
      <c r="M1107" t="s">
        <v>13359</v>
      </c>
      <c r="N1107" t="s">
        <v>38390</v>
      </c>
      <c r="O1107" s="76" t="s">
        <v>4366</v>
      </c>
      <c r="P1107" s="82">
        <v>276</v>
      </c>
      <c r="Q1107" s="82" t="s">
        <v>88484</v>
      </c>
      <c r="R1107"/>
    </row>
    <row r="1108" spans="1:18" ht="25.5" x14ac:dyDescent="0.25">
      <c r="A1108" s="8"/>
      <c r="B1108" s="8">
        <v>1107</v>
      </c>
      <c r="C1108" s="8" t="s">
        <v>2241</v>
      </c>
      <c r="D1108" s="9" t="s">
        <v>2242</v>
      </c>
      <c r="E1108" s="9" t="s">
        <v>2242</v>
      </c>
      <c r="F1108" s="9" t="s">
        <v>2243</v>
      </c>
      <c r="G1108" t="str">
        <f t="shared" si="51"/>
        <v>SECTION G</v>
      </c>
      <c r="H1108" t="str">
        <f t="shared" si="52"/>
        <v>Commerce de gros, à l’exception des automobiles et des motocycles</v>
      </c>
      <c r="I1108" t="str">
        <f t="shared" si="53"/>
        <v>Commerce de gros de produits agricoles bruts et d'animaux vivants</v>
      </c>
      <c r="L1108" t="s">
        <v>173</v>
      </c>
      <c r="M1108" t="s">
        <v>13360</v>
      </c>
      <c r="N1108" t="s">
        <v>38391</v>
      </c>
      <c r="O1108" s="76" t="s">
        <v>4366</v>
      </c>
      <c r="P1108" s="82">
        <v>16</v>
      </c>
      <c r="Q1108" s="82" t="s">
        <v>88485</v>
      </c>
      <c r="R1108"/>
    </row>
    <row r="1109" spans="1:18" ht="25.5" x14ac:dyDescent="0.25">
      <c r="A1109" s="14"/>
      <c r="B1109" s="14">
        <v>1108</v>
      </c>
      <c r="C1109" s="14" t="s">
        <v>2244</v>
      </c>
      <c r="D1109" s="15" t="s">
        <v>2245</v>
      </c>
      <c r="E1109" s="15" t="s">
        <v>2246</v>
      </c>
      <c r="F1109" s="15" t="s">
        <v>2247</v>
      </c>
      <c r="G1109" t="str">
        <f t="shared" si="51"/>
        <v>SECTION G</v>
      </c>
      <c r="H1109" t="str">
        <f t="shared" si="52"/>
        <v>Commerce de gros, à l’exception des automobiles et des motocycles</v>
      </c>
      <c r="I1109" t="str">
        <f t="shared" si="53"/>
        <v>Commerce de gros de produits agricoles bruts et d'animaux vivants</v>
      </c>
      <c r="L1109" t="s">
        <v>173</v>
      </c>
      <c r="M1109" t="s">
        <v>13361</v>
      </c>
      <c r="N1109" t="s">
        <v>38392</v>
      </c>
      <c r="O1109" s="76" t="s">
        <v>4366</v>
      </c>
      <c r="P1109" s="82">
        <v>166</v>
      </c>
      <c r="Q1109" s="82" t="s">
        <v>88486</v>
      </c>
      <c r="R1109"/>
    </row>
    <row r="1110" spans="1:18" ht="25.5" x14ac:dyDescent="0.25">
      <c r="A1110" s="6" t="s">
        <v>2248</v>
      </c>
      <c r="B1110" s="6">
        <v>1109</v>
      </c>
      <c r="C1110" s="6" t="s">
        <v>2249</v>
      </c>
      <c r="D1110" s="7" t="s">
        <v>2250</v>
      </c>
      <c r="E1110" s="7" t="s">
        <v>2246</v>
      </c>
      <c r="F1110" s="7" t="s">
        <v>2247</v>
      </c>
      <c r="G1110" t="str">
        <f t="shared" si="51"/>
        <v>SECTION G</v>
      </c>
      <c r="H1110" t="str">
        <f t="shared" si="52"/>
        <v>Commerce de gros, à l’exception des automobiles et des motocycles</v>
      </c>
      <c r="I1110" t="str">
        <f t="shared" si="53"/>
        <v>Commerce de gros de produits agricoles bruts et d'animaux vivants</v>
      </c>
      <c r="L1110" t="s">
        <v>173</v>
      </c>
      <c r="M1110" t="s">
        <v>11298</v>
      </c>
      <c r="N1110" t="s">
        <v>38393</v>
      </c>
      <c r="O1110" s="76" t="s">
        <v>4356</v>
      </c>
      <c r="P1110" s="82">
        <v>569</v>
      </c>
      <c r="Q1110" s="82" t="s">
        <v>88487</v>
      </c>
      <c r="R1110"/>
    </row>
    <row r="1111" spans="1:18" x14ac:dyDescent="0.25">
      <c r="A1111" s="14"/>
      <c r="B1111" s="14">
        <v>1110</v>
      </c>
      <c r="C1111" s="14" t="s">
        <v>2251</v>
      </c>
      <c r="D1111" s="15" t="s">
        <v>2252</v>
      </c>
      <c r="E1111" s="15" t="s">
        <v>2252</v>
      </c>
      <c r="F1111" s="15" t="s">
        <v>2252</v>
      </c>
      <c r="G1111" t="str">
        <f t="shared" si="51"/>
        <v>SECTION G</v>
      </c>
      <c r="H1111" t="str">
        <f t="shared" si="52"/>
        <v>Commerce de gros, à l’exception des automobiles et des motocycles</v>
      </c>
      <c r="I1111" t="str">
        <f t="shared" si="53"/>
        <v>Commerce de gros de produits agricoles bruts et d'animaux vivants</v>
      </c>
      <c r="L1111" t="s">
        <v>173</v>
      </c>
      <c r="M1111" t="s">
        <v>13363</v>
      </c>
      <c r="N1111" t="s">
        <v>38394</v>
      </c>
      <c r="O1111" s="76" t="s">
        <v>4374</v>
      </c>
      <c r="P1111" s="82">
        <v>13456</v>
      </c>
      <c r="Q1111" s="82" t="s">
        <v>88488</v>
      </c>
      <c r="R1111"/>
    </row>
    <row r="1112" spans="1:18" ht="25.5" x14ac:dyDescent="0.25">
      <c r="A1112" s="6" t="s">
        <v>2253</v>
      </c>
      <c r="B1112" s="6">
        <v>1111</v>
      </c>
      <c r="C1112" s="6" t="s">
        <v>2254</v>
      </c>
      <c r="D1112" s="7" t="s">
        <v>2255</v>
      </c>
      <c r="E1112" s="7" t="s">
        <v>2255</v>
      </c>
      <c r="F1112" s="7" t="s">
        <v>2252</v>
      </c>
      <c r="G1112" t="str">
        <f t="shared" si="51"/>
        <v>SECTION G</v>
      </c>
      <c r="H1112" t="str">
        <f t="shared" si="52"/>
        <v>Commerce de gros, à l’exception des automobiles et des motocycles</v>
      </c>
      <c r="I1112" t="str">
        <f t="shared" si="53"/>
        <v>Commerce de gros de produits agricoles bruts et d'animaux vivants</v>
      </c>
      <c r="L1112" t="s">
        <v>173</v>
      </c>
      <c r="M1112" t="s">
        <v>11300</v>
      </c>
      <c r="N1112" t="s">
        <v>38395</v>
      </c>
      <c r="O1112" s="76" t="s">
        <v>4356</v>
      </c>
      <c r="P1112" s="82">
        <v>330</v>
      </c>
      <c r="Q1112" s="82" t="s">
        <v>88489</v>
      </c>
      <c r="R1112"/>
    </row>
    <row r="1113" spans="1:18" x14ac:dyDescent="0.25">
      <c r="A1113" s="14"/>
      <c r="B1113" s="14">
        <v>1112</v>
      </c>
      <c r="C1113" s="14" t="s">
        <v>2256</v>
      </c>
      <c r="D1113" s="15" t="s">
        <v>2257</v>
      </c>
      <c r="E1113" s="15" t="s">
        <v>2257</v>
      </c>
      <c r="F1113" s="15" t="s">
        <v>2257</v>
      </c>
      <c r="G1113" t="str">
        <f t="shared" si="51"/>
        <v>SECTION G</v>
      </c>
      <c r="H1113" t="str">
        <f t="shared" si="52"/>
        <v>Commerce de gros, à l’exception des automobiles et des motocycles</v>
      </c>
      <c r="I1113" t="str">
        <f t="shared" si="53"/>
        <v>Commerce de gros de produits agricoles bruts et d'animaux vivants</v>
      </c>
      <c r="L1113" t="s">
        <v>173</v>
      </c>
      <c r="M1113" t="s">
        <v>32857</v>
      </c>
      <c r="N1113" t="s">
        <v>38396</v>
      </c>
      <c r="O1113" s="76" t="s">
        <v>4366</v>
      </c>
      <c r="P1113" s="82">
        <v>220</v>
      </c>
      <c r="Q1113" s="82" t="s">
        <v>88490</v>
      </c>
      <c r="R1113"/>
    </row>
    <row r="1114" spans="1:18" x14ac:dyDescent="0.25">
      <c r="A1114" s="6" t="s">
        <v>2258</v>
      </c>
      <c r="B1114" s="6">
        <v>1113</v>
      </c>
      <c r="C1114" s="6" t="s">
        <v>2259</v>
      </c>
      <c r="D1114" s="7" t="s">
        <v>2260</v>
      </c>
      <c r="E1114" s="7" t="s">
        <v>2260</v>
      </c>
      <c r="F1114" s="7" t="s">
        <v>2257</v>
      </c>
      <c r="G1114" t="str">
        <f t="shared" si="51"/>
        <v>SECTION G</v>
      </c>
      <c r="H1114" t="str">
        <f t="shared" si="52"/>
        <v>Commerce de gros, à l’exception des automobiles et des motocycles</v>
      </c>
      <c r="I1114" t="str">
        <f t="shared" si="53"/>
        <v>Commerce de gros de produits agricoles bruts et d'animaux vivants</v>
      </c>
      <c r="L1114" t="s">
        <v>173</v>
      </c>
      <c r="M1114" t="s">
        <v>23919</v>
      </c>
      <c r="N1114" t="s">
        <v>38397</v>
      </c>
      <c r="O1114" s="76" t="s">
        <v>4356</v>
      </c>
      <c r="P1114" s="82">
        <v>550</v>
      </c>
      <c r="Q1114" s="82" t="s">
        <v>88491</v>
      </c>
      <c r="R1114"/>
    </row>
    <row r="1115" spans="1:18" x14ac:dyDescent="0.25">
      <c r="A1115" s="14"/>
      <c r="B1115" s="14">
        <v>1114</v>
      </c>
      <c r="C1115" s="14" t="s">
        <v>2261</v>
      </c>
      <c r="D1115" s="15" t="s">
        <v>2262</v>
      </c>
      <c r="E1115" s="15" t="s">
        <v>2262</v>
      </c>
      <c r="F1115" s="15" t="s">
        <v>2262</v>
      </c>
      <c r="G1115" t="str">
        <f t="shared" si="51"/>
        <v>SECTION G</v>
      </c>
      <c r="H1115" t="str">
        <f t="shared" si="52"/>
        <v>Commerce de gros, à l’exception des automobiles et des motocycles</v>
      </c>
      <c r="I1115" t="str">
        <f t="shared" si="53"/>
        <v>Commerce de gros de produits agricoles bruts et d'animaux vivants</v>
      </c>
      <c r="L1115" t="s">
        <v>173</v>
      </c>
      <c r="M1115" t="s">
        <v>32858</v>
      </c>
      <c r="N1115" t="s">
        <v>38398</v>
      </c>
      <c r="O1115" s="76" t="s">
        <v>4366</v>
      </c>
      <c r="P1115" s="82">
        <v>102</v>
      </c>
      <c r="Q1115" s="82" t="s">
        <v>88492</v>
      </c>
      <c r="R1115"/>
    </row>
    <row r="1116" spans="1:18" x14ac:dyDescent="0.25">
      <c r="A1116" s="6" t="s">
        <v>2263</v>
      </c>
      <c r="B1116" s="6">
        <v>1115</v>
      </c>
      <c r="C1116" s="6" t="s">
        <v>2264</v>
      </c>
      <c r="D1116" s="7" t="s">
        <v>2265</v>
      </c>
      <c r="E1116" s="7" t="s">
        <v>2265</v>
      </c>
      <c r="F1116" s="7" t="s">
        <v>2262</v>
      </c>
      <c r="G1116" t="str">
        <f t="shared" si="51"/>
        <v>SECTION G</v>
      </c>
      <c r="H1116" t="str">
        <f t="shared" si="52"/>
        <v>Commerce de gros, à l’exception des automobiles et des motocycles</v>
      </c>
      <c r="I1116" t="str">
        <f t="shared" si="53"/>
        <v>Commerce de gros de produits agricoles bruts et d'animaux vivants</v>
      </c>
      <c r="L1116" t="s">
        <v>173</v>
      </c>
      <c r="M1116" t="s">
        <v>13365</v>
      </c>
      <c r="N1116" t="s">
        <v>38399</v>
      </c>
      <c r="O1116" s="76" t="s">
        <v>4366</v>
      </c>
      <c r="P1116" s="82">
        <v>73</v>
      </c>
      <c r="Q1116" s="82" t="s">
        <v>88494</v>
      </c>
      <c r="R1116"/>
    </row>
    <row r="1117" spans="1:18" x14ac:dyDescent="0.25">
      <c r="A1117" s="10"/>
      <c r="B1117" s="10">
        <v>1116</v>
      </c>
      <c r="C1117" s="10"/>
      <c r="D1117" s="11"/>
      <c r="E1117" s="11"/>
      <c r="F1117" s="11"/>
      <c r="G1117" t="str">
        <f t="shared" si="51"/>
        <v>SECTION G</v>
      </c>
      <c r="H1117" t="str">
        <f t="shared" si="52"/>
        <v>Commerce de gros, à l’exception des automobiles et des motocycles</v>
      </c>
      <c r="I1117" t="str">
        <f t="shared" si="53"/>
        <v>Commerce de gros de produits agricoles bruts et d'animaux vivants</v>
      </c>
      <c r="L1117" t="s">
        <v>173</v>
      </c>
      <c r="M1117" t="s">
        <v>32859</v>
      </c>
      <c r="N1117" t="s">
        <v>38400</v>
      </c>
      <c r="O1117" s="76" t="s">
        <v>4366</v>
      </c>
      <c r="P1117" s="82">
        <v>128</v>
      </c>
      <c r="Q1117" s="82" t="s">
        <v>88495</v>
      </c>
      <c r="R1117"/>
    </row>
    <row r="1118" spans="1:18" ht="25.5" x14ac:dyDescent="0.25">
      <c r="A1118" s="8"/>
      <c r="B1118" s="8">
        <v>1117</v>
      </c>
      <c r="C1118" s="8" t="s">
        <v>2266</v>
      </c>
      <c r="D1118" s="9" t="s">
        <v>2267</v>
      </c>
      <c r="E1118" s="9" t="s">
        <v>2268</v>
      </c>
      <c r="F1118" s="9" t="s">
        <v>2269</v>
      </c>
      <c r="G1118" t="str">
        <f t="shared" si="51"/>
        <v>SECTION G</v>
      </c>
      <c r="H1118" t="str">
        <f t="shared" si="52"/>
        <v>Commerce de gros, à l’exception des automobiles et des motocycles</v>
      </c>
      <c r="I1118" t="str">
        <f t="shared" si="53"/>
        <v>Commerce de gros de produits alimentaires, de boissons et de tabac</v>
      </c>
      <c r="L1118" t="s">
        <v>173</v>
      </c>
      <c r="M1118" t="s">
        <v>13367</v>
      </c>
      <c r="N1118" t="s">
        <v>38401</v>
      </c>
      <c r="O1118" s="76" t="s">
        <v>4356</v>
      </c>
      <c r="P1118" s="82">
        <v>670</v>
      </c>
      <c r="Q1118" s="82" t="s">
        <v>88496</v>
      </c>
      <c r="R1118"/>
    </row>
    <row r="1119" spans="1:18" x14ac:dyDescent="0.25">
      <c r="A1119" s="14"/>
      <c r="B1119" s="14">
        <v>1118</v>
      </c>
      <c r="C1119" s="14" t="s">
        <v>2270</v>
      </c>
      <c r="D1119" s="15" t="s">
        <v>2271</v>
      </c>
      <c r="E1119" s="15" t="s">
        <v>2271</v>
      </c>
      <c r="F1119" s="15" t="s">
        <v>2271</v>
      </c>
      <c r="G1119" t="str">
        <f t="shared" si="51"/>
        <v>SECTION G</v>
      </c>
      <c r="H1119" t="str">
        <f t="shared" si="52"/>
        <v>Commerce de gros, à l’exception des automobiles et des motocycles</v>
      </c>
      <c r="I1119" t="str">
        <f t="shared" si="53"/>
        <v>Commerce de gros de produits alimentaires, de boissons et de tabac</v>
      </c>
      <c r="L1119" t="s">
        <v>173</v>
      </c>
      <c r="M1119" t="s">
        <v>23920</v>
      </c>
      <c r="N1119" t="s">
        <v>38402</v>
      </c>
      <c r="O1119" s="76" t="s">
        <v>4366</v>
      </c>
      <c r="P1119" s="82">
        <v>85</v>
      </c>
      <c r="Q1119" s="82" t="s">
        <v>88497</v>
      </c>
      <c r="R1119"/>
    </row>
    <row r="1120" spans="1:18" ht="25.5" x14ac:dyDescent="0.25">
      <c r="A1120" s="6" t="s">
        <v>2272</v>
      </c>
      <c r="B1120" s="6">
        <v>1119</v>
      </c>
      <c r="C1120" s="6" t="s">
        <v>2273</v>
      </c>
      <c r="D1120" s="7" t="s">
        <v>2274</v>
      </c>
      <c r="E1120" s="7" t="s">
        <v>2274</v>
      </c>
      <c r="F1120" s="7" t="s">
        <v>2271</v>
      </c>
      <c r="G1120" t="str">
        <f t="shared" si="51"/>
        <v>SECTION G</v>
      </c>
      <c r="H1120" t="str">
        <f t="shared" si="52"/>
        <v>Commerce de gros, à l’exception des automobiles et des motocycles</v>
      </c>
      <c r="I1120" t="str">
        <f t="shared" si="53"/>
        <v>Commerce de gros de produits alimentaires, de boissons et de tabac</v>
      </c>
      <c r="L1120" t="s">
        <v>173</v>
      </c>
      <c r="M1120" t="s">
        <v>11303</v>
      </c>
      <c r="N1120" t="s">
        <v>38403</v>
      </c>
      <c r="O1120" s="76" t="s">
        <v>4356</v>
      </c>
      <c r="P1120" s="82">
        <v>948</v>
      </c>
      <c r="Q1120" s="82" t="s">
        <v>88498</v>
      </c>
      <c r="R1120"/>
    </row>
    <row r="1121" spans="1:18" x14ac:dyDescent="0.25">
      <c r="A1121" s="14"/>
      <c r="B1121" s="14">
        <v>1120</v>
      </c>
      <c r="C1121" s="14" t="s">
        <v>2275</v>
      </c>
      <c r="D1121" s="15" t="s">
        <v>2276</v>
      </c>
      <c r="E1121" s="15" t="s">
        <v>2276</v>
      </c>
      <c r="F1121" s="15" t="s">
        <v>2277</v>
      </c>
      <c r="G1121" t="str">
        <f t="shared" si="51"/>
        <v>SECTION G</v>
      </c>
      <c r="H1121" t="str">
        <f t="shared" si="52"/>
        <v>Commerce de gros, à l’exception des automobiles et des motocycles</v>
      </c>
      <c r="I1121" t="str">
        <f t="shared" si="53"/>
        <v>Commerce de gros de produits alimentaires, de boissons et de tabac</v>
      </c>
      <c r="L1121" t="s">
        <v>173</v>
      </c>
      <c r="M1121" t="s">
        <v>6537</v>
      </c>
      <c r="N1121" t="s">
        <v>38404</v>
      </c>
      <c r="O1121" s="76" t="s">
        <v>4356</v>
      </c>
      <c r="P1121" s="82">
        <v>224</v>
      </c>
      <c r="Q1121" s="82" t="s">
        <v>88499</v>
      </c>
      <c r="R1121"/>
    </row>
    <row r="1122" spans="1:18" ht="25.5" x14ac:dyDescent="0.25">
      <c r="A1122" s="6" t="s">
        <v>2278</v>
      </c>
      <c r="B1122" s="6">
        <v>1121</v>
      </c>
      <c r="C1122" s="6" t="s">
        <v>2279</v>
      </c>
      <c r="D1122" s="7" t="s">
        <v>2280</v>
      </c>
      <c r="E1122" s="7" t="s">
        <v>2281</v>
      </c>
      <c r="F1122" s="7" t="s">
        <v>2281</v>
      </c>
      <c r="G1122" t="str">
        <f t="shared" si="51"/>
        <v>SECTION G</v>
      </c>
      <c r="H1122" t="str">
        <f t="shared" si="52"/>
        <v>Commerce de gros, à l’exception des automobiles et des motocycles</v>
      </c>
      <c r="I1122" t="str">
        <f t="shared" si="53"/>
        <v>Commerce de gros de produits alimentaires, de boissons et de tabac</v>
      </c>
      <c r="L1122" t="s">
        <v>173</v>
      </c>
      <c r="M1122" t="s">
        <v>13369</v>
      </c>
      <c r="N1122" t="s">
        <v>38405</v>
      </c>
      <c r="O1122" s="76" t="s">
        <v>4356</v>
      </c>
      <c r="P1122" s="82">
        <v>613</v>
      </c>
      <c r="Q1122" s="82" t="s">
        <v>88500</v>
      </c>
      <c r="R1122"/>
    </row>
    <row r="1123" spans="1:18" ht="25.5" x14ac:dyDescent="0.25">
      <c r="A1123" s="6" t="s">
        <v>2282</v>
      </c>
      <c r="B1123" s="6">
        <v>1122</v>
      </c>
      <c r="C1123" s="6" t="s">
        <v>2283</v>
      </c>
      <c r="D1123" s="7" t="s">
        <v>2284</v>
      </c>
      <c r="E1123" s="7" t="s">
        <v>2285</v>
      </c>
      <c r="F1123" s="7" t="s">
        <v>2286</v>
      </c>
      <c r="G1123" t="str">
        <f t="shared" si="51"/>
        <v>SECTION G</v>
      </c>
      <c r="H1123" t="str">
        <f t="shared" si="52"/>
        <v>Commerce de gros, à l’exception des automobiles et des motocycles</v>
      </c>
      <c r="I1123" t="str">
        <f t="shared" si="53"/>
        <v>Commerce de gros de produits alimentaires, de boissons et de tabac</v>
      </c>
      <c r="L1123" t="s">
        <v>173</v>
      </c>
      <c r="M1123" t="s">
        <v>23921</v>
      </c>
      <c r="N1123" t="s">
        <v>38406</v>
      </c>
      <c r="O1123" s="76" t="s">
        <v>4356</v>
      </c>
      <c r="P1123" s="82">
        <v>145</v>
      </c>
      <c r="Q1123" s="82" t="s">
        <v>88501</v>
      </c>
      <c r="R1123"/>
    </row>
    <row r="1124" spans="1:18" ht="25.5" x14ac:dyDescent="0.25">
      <c r="A1124" s="6" t="s">
        <v>2287</v>
      </c>
      <c r="B1124" s="6">
        <v>1123</v>
      </c>
      <c r="C1124" s="6" t="s">
        <v>2288</v>
      </c>
      <c r="D1124" s="7" t="s">
        <v>2289</v>
      </c>
      <c r="E1124" s="7" t="s">
        <v>2290</v>
      </c>
      <c r="F1124" s="7" t="s">
        <v>2290</v>
      </c>
      <c r="G1124" t="str">
        <f t="shared" si="51"/>
        <v>SECTION G</v>
      </c>
      <c r="H1124" t="str">
        <f t="shared" si="52"/>
        <v>Commerce de gros, à l’exception des automobiles et des motocycles</v>
      </c>
      <c r="I1124" t="str">
        <f t="shared" si="53"/>
        <v>Commerce de gros de produits alimentaires, de boissons et de tabac</v>
      </c>
      <c r="L1124" t="s">
        <v>173</v>
      </c>
      <c r="M1124" t="s">
        <v>11305</v>
      </c>
      <c r="N1124" t="s">
        <v>38407</v>
      </c>
      <c r="O1124" s="76" t="s">
        <v>4366</v>
      </c>
      <c r="P1124" s="82">
        <v>275</v>
      </c>
      <c r="Q1124" s="82" t="s">
        <v>88502</v>
      </c>
      <c r="R1124"/>
    </row>
    <row r="1125" spans="1:18" ht="25.5" x14ac:dyDescent="0.25">
      <c r="A1125" s="14"/>
      <c r="B1125" s="14">
        <v>1124</v>
      </c>
      <c r="C1125" s="14" t="s">
        <v>2291</v>
      </c>
      <c r="D1125" s="31" t="s">
        <v>2292</v>
      </c>
      <c r="E1125" s="31" t="s">
        <v>2293</v>
      </c>
      <c r="F1125" s="31" t="s">
        <v>2294</v>
      </c>
      <c r="G1125" t="str">
        <f t="shared" si="51"/>
        <v>SECTION G</v>
      </c>
      <c r="H1125" t="str">
        <f t="shared" si="52"/>
        <v>Commerce de gros, à l’exception des automobiles et des motocycles</v>
      </c>
      <c r="I1125" t="str">
        <f t="shared" si="53"/>
        <v>Commerce de gros de produits alimentaires, de boissons et de tabac</v>
      </c>
      <c r="L1125" t="s">
        <v>173</v>
      </c>
      <c r="M1125" t="s">
        <v>23922</v>
      </c>
      <c r="N1125" t="s">
        <v>38408</v>
      </c>
      <c r="O1125" s="76" t="s">
        <v>4356</v>
      </c>
      <c r="P1125" s="82">
        <v>335</v>
      </c>
      <c r="Q1125" s="82" t="s">
        <v>88503</v>
      </c>
      <c r="R1125"/>
    </row>
    <row r="1126" spans="1:18" ht="25.5" x14ac:dyDescent="0.25">
      <c r="A1126" s="6" t="s">
        <v>2295</v>
      </c>
      <c r="B1126" s="6">
        <v>1125</v>
      </c>
      <c r="C1126" s="6" t="s">
        <v>2296</v>
      </c>
      <c r="D1126" s="7" t="s">
        <v>2297</v>
      </c>
      <c r="E1126" s="7" t="s">
        <v>2293</v>
      </c>
      <c r="F1126" s="7" t="s">
        <v>2294</v>
      </c>
      <c r="G1126" t="str">
        <f t="shared" si="51"/>
        <v>SECTION G</v>
      </c>
      <c r="H1126" t="str">
        <f t="shared" si="52"/>
        <v>Commerce de gros, à l’exception des automobiles et des motocycles</v>
      </c>
      <c r="I1126" t="str">
        <f t="shared" si="53"/>
        <v>Commerce de gros de produits alimentaires, de boissons et de tabac</v>
      </c>
      <c r="L1126" t="s">
        <v>173</v>
      </c>
      <c r="M1126" t="s">
        <v>6538</v>
      </c>
      <c r="N1126" t="s">
        <v>38409</v>
      </c>
      <c r="O1126" s="76" t="s">
        <v>4356</v>
      </c>
      <c r="P1126" s="82">
        <v>182</v>
      </c>
      <c r="Q1126" s="82" t="s">
        <v>88504</v>
      </c>
      <c r="R1126"/>
    </row>
    <row r="1127" spans="1:18" x14ac:dyDescent="0.25">
      <c r="A1127" s="14"/>
      <c r="B1127" s="14">
        <v>1126</v>
      </c>
      <c r="C1127" s="14" t="s">
        <v>2298</v>
      </c>
      <c r="D1127" s="15" t="s">
        <v>2299</v>
      </c>
      <c r="E1127" s="15" t="s">
        <v>2299</v>
      </c>
      <c r="F1127" s="15" t="s">
        <v>2299</v>
      </c>
      <c r="G1127" t="str">
        <f t="shared" si="51"/>
        <v>SECTION G</v>
      </c>
      <c r="H1127" t="str">
        <f t="shared" si="52"/>
        <v>Commerce de gros, à l’exception des automobiles et des motocycles</v>
      </c>
      <c r="I1127" t="str">
        <f t="shared" si="53"/>
        <v>Commerce de gros de produits alimentaires, de boissons et de tabac</v>
      </c>
      <c r="L1127" t="s">
        <v>173</v>
      </c>
      <c r="M1127" t="s">
        <v>23923</v>
      </c>
      <c r="N1127" t="s">
        <v>38410</v>
      </c>
      <c r="O1127" s="76" t="s">
        <v>4356</v>
      </c>
      <c r="P1127" s="82">
        <v>585</v>
      </c>
      <c r="Q1127" s="82" t="s">
        <v>88505</v>
      </c>
      <c r="R1127"/>
    </row>
    <row r="1128" spans="1:18" x14ac:dyDescent="0.25">
      <c r="A1128" s="6" t="s">
        <v>2300</v>
      </c>
      <c r="B1128" s="6">
        <v>1127</v>
      </c>
      <c r="C1128" s="6" t="s">
        <v>2301</v>
      </c>
      <c r="D1128" s="7" t="s">
        <v>2302</v>
      </c>
      <c r="E1128" s="7" t="s">
        <v>2302</v>
      </c>
      <c r="F1128" s="7" t="s">
        <v>2303</v>
      </c>
      <c r="G1128" t="str">
        <f t="shared" si="51"/>
        <v>SECTION G</v>
      </c>
      <c r="H1128" t="str">
        <f t="shared" si="52"/>
        <v>Commerce de gros, à l’exception des automobiles et des motocycles</v>
      </c>
      <c r="I1128" t="str">
        <f t="shared" si="53"/>
        <v>Commerce de gros de produits alimentaires, de boissons et de tabac</v>
      </c>
      <c r="L1128" t="s">
        <v>173</v>
      </c>
      <c r="M1128" t="s">
        <v>32860</v>
      </c>
      <c r="N1128" t="s">
        <v>38411</v>
      </c>
      <c r="O1128" s="76" t="s">
        <v>4356</v>
      </c>
      <c r="P1128" s="82">
        <v>659</v>
      </c>
      <c r="Q1128" s="82" t="s">
        <v>88506</v>
      </c>
      <c r="R1128"/>
    </row>
    <row r="1129" spans="1:18" x14ac:dyDescent="0.25">
      <c r="A1129" s="14"/>
      <c r="B1129" s="14">
        <v>1128</v>
      </c>
      <c r="C1129" s="14" t="s">
        <v>2304</v>
      </c>
      <c r="D1129" s="15" t="s">
        <v>2305</v>
      </c>
      <c r="E1129" s="15" t="s">
        <v>2305</v>
      </c>
      <c r="F1129" s="15" t="s">
        <v>2306</v>
      </c>
      <c r="G1129" t="str">
        <f t="shared" si="51"/>
        <v>SECTION G</v>
      </c>
      <c r="H1129" t="str">
        <f t="shared" si="52"/>
        <v>Commerce de gros, à l’exception des automobiles et des motocycles</v>
      </c>
      <c r="I1129" t="str">
        <f t="shared" si="53"/>
        <v>Commerce de gros de produits alimentaires, de boissons et de tabac</v>
      </c>
      <c r="L1129" t="s">
        <v>173</v>
      </c>
      <c r="M1129" t="s">
        <v>6539</v>
      </c>
      <c r="N1129" t="s">
        <v>38412</v>
      </c>
      <c r="O1129" s="76" t="s">
        <v>4356</v>
      </c>
      <c r="P1129" s="82">
        <v>540</v>
      </c>
      <c r="Q1129" s="82" t="s">
        <v>88507</v>
      </c>
      <c r="R1129"/>
    </row>
    <row r="1130" spans="1:18" ht="25.5" x14ac:dyDescent="0.25">
      <c r="A1130" s="6" t="s">
        <v>2307</v>
      </c>
      <c r="B1130" s="6">
        <v>1129</v>
      </c>
      <c r="C1130" s="6" t="s">
        <v>2308</v>
      </c>
      <c r="D1130" s="7" t="s">
        <v>2309</v>
      </c>
      <c r="E1130" s="7" t="s">
        <v>2305</v>
      </c>
      <c r="F1130" s="7" t="s">
        <v>2306</v>
      </c>
      <c r="G1130" t="str">
        <f t="shared" si="51"/>
        <v>SECTION G</v>
      </c>
      <c r="H1130" t="str">
        <f t="shared" si="52"/>
        <v>Commerce de gros, à l’exception des automobiles et des motocycles</v>
      </c>
      <c r="I1130" t="str">
        <f t="shared" si="53"/>
        <v>Commerce de gros de produits alimentaires, de boissons et de tabac</v>
      </c>
      <c r="L1130" t="s">
        <v>173</v>
      </c>
      <c r="M1130" t="s">
        <v>6540</v>
      </c>
      <c r="N1130" t="s">
        <v>38413</v>
      </c>
      <c r="O1130" s="76" t="s">
        <v>4356</v>
      </c>
      <c r="P1130" s="82">
        <v>2003</v>
      </c>
      <c r="Q1130" s="82" t="s">
        <v>88508</v>
      </c>
      <c r="R1130"/>
    </row>
    <row r="1131" spans="1:18" x14ac:dyDescent="0.25">
      <c r="A1131" s="14"/>
      <c r="B1131" s="14">
        <v>1130</v>
      </c>
      <c r="C1131" s="14" t="s">
        <v>2310</v>
      </c>
      <c r="D1131" s="15" t="s">
        <v>2311</v>
      </c>
      <c r="E1131" s="15" t="s">
        <v>2311</v>
      </c>
      <c r="F1131" s="15" t="s">
        <v>2312</v>
      </c>
      <c r="G1131" t="str">
        <f t="shared" si="51"/>
        <v>SECTION G</v>
      </c>
      <c r="H1131" t="str">
        <f t="shared" si="52"/>
        <v>Commerce de gros, à l’exception des automobiles et des motocycles</v>
      </c>
      <c r="I1131" t="str">
        <f t="shared" si="53"/>
        <v>Commerce de gros de produits alimentaires, de boissons et de tabac</v>
      </c>
      <c r="L1131" t="s">
        <v>173</v>
      </c>
      <c r="M1131" t="s">
        <v>6407</v>
      </c>
      <c r="N1131" t="s">
        <v>38414</v>
      </c>
      <c r="O1131" s="76" t="s">
        <v>4366</v>
      </c>
      <c r="P1131" s="82">
        <v>570</v>
      </c>
      <c r="Q1131" s="82" t="s">
        <v>87841</v>
      </c>
      <c r="R1131"/>
    </row>
    <row r="1132" spans="1:18" ht="25.5" x14ac:dyDescent="0.25">
      <c r="A1132" s="6" t="s">
        <v>2313</v>
      </c>
      <c r="B1132" s="6">
        <v>1131</v>
      </c>
      <c r="C1132" s="6" t="s">
        <v>2314</v>
      </c>
      <c r="D1132" s="7" t="s">
        <v>2315</v>
      </c>
      <c r="E1132" s="7" t="s">
        <v>2311</v>
      </c>
      <c r="F1132" s="7" t="s">
        <v>2312</v>
      </c>
      <c r="G1132" t="str">
        <f t="shared" si="51"/>
        <v>SECTION G</v>
      </c>
      <c r="H1132" t="str">
        <f t="shared" si="52"/>
        <v>Commerce de gros, à l’exception des automobiles et des motocycles</v>
      </c>
      <c r="I1132" t="str">
        <f t="shared" si="53"/>
        <v>Commerce de gros de produits alimentaires, de boissons et de tabac</v>
      </c>
      <c r="L1132" t="s">
        <v>173</v>
      </c>
      <c r="M1132" t="s">
        <v>23925</v>
      </c>
      <c r="N1132" t="s">
        <v>38415</v>
      </c>
      <c r="O1132" s="76" t="s">
        <v>4366</v>
      </c>
      <c r="P1132" s="82">
        <v>197</v>
      </c>
      <c r="Q1132" s="82" t="s">
        <v>88511</v>
      </c>
      <c r="R1132"/>
    </row>
    <row r="1133" spans="1:18" x14ac:dyDescent="0.25">
      <c r="A1133" s="14"/>
      <c r="B1133" s="14">
        <v>1132</v>
      </c>
      <c r="C1133" s="14" t="s">
        <v>2316</v>
      </c>
      <c r="D1133" s="15" t="s">
        <v>2317</v>
      </c>
      <c r="E1133" s="15" t="s">
        <v>2317</v>
      </c>
      <c r="F1133" s="15" t="s">
        <v>2318</v>
      </c>
      <c r="G1133" t="str">
        <f t="shared" si="51"/>
        <v>SECTION G</v>
      </c>
      <c r="H1133" t="str">
        <f t="shared" si="52"/>
        <v>Commerce de gros, à l’exception des automobiles et des motocycles</v>
      </c>
      <c r="I1133" t="str">
        <f t="shared" si="53"/>
        <v>Commerce de gros de produits alimentaires, de boissons et de tabac</v>
      </c>
      <c r="L1133" t="s">
        <v>173</v>
      </c>
      <c r="M1133" t="s">
        <v>11307</v>
      </c>
      <c r="N1133" t="s">
        <v>38416</v>
      </c>
      <c r="O1133" s="76" t="s">
        <v>4366</v>
      </c>
      <c r="P1133" s="82">
        <v>151</v>
      </c>
      <c r="Q1133" s="82" t="s">
        <v>88512</v>
      </c>
      <c r="R1133"/>
    </row>
    <row r="1134" spans="1:18" ht="25.5" x14ac:dyDescent="0.25">
      <c r="A1134" s="6" t="s">
        <v>2319</v>
      </c>
      <c r="B1134" s="6">
        <v>1133</v>
      </c>
      <c r="C1134" s="6" t="s">
        <v>2320</v>
      </c>
      <c r="D1134" s="7" t="s">
        <v>2321</v>
      </c>
      <c r="E1134" s="7" t="s">
        <v>2317</v>
      </c>
      <c r="F1134" s="7" t="s">
        <v>2318</v>
      </c>
      <c r="G1134" t="str">
        <f t="shared" si="51"/>
        <v>SECTION G</v>
      </c>
      <c r="H1134" t="str">
        <f t="shared" si="52"/>
        <v>Commerce de gros, à l’exception des automobiles et des motocycles</v>
      </c>
      <c r="I1134" t="str">
        <f t="shared" si="53"/>
        <v>Commerce de gros de produits alimentaires, de boissons et de tabac</v>
      </c>
      <c r="L1134" t="s">
        <v>173</v>
      </c>
      <c r="M1134" t="s">
        <v>13371</v>
      </c>
      <c r="N1134" t="s">
        <v>38417</v>
      </c>
      <c r="O1134" s="76" t="s">
        <v>4366</v>
      </c>
      <c r="P1134" s="82">
        <v>215</v>
      </c>
      <c r="Q1134" s="82" t="s">
        <v>88513</v>
      </c>
      <c r="R1134"/>
    </row>
    <row r="1135" spans="1:18" ht="25.5" x14ac:dyDescent="0.25">
      <c r="A1135" s="14"/>
      <c r="B1135" s="14">
        <v>1134</v>
      </c>
      <c r="C1135" s="14" t="s">
        <v>2322</v>
      </c>
      <c r="D1135" s="15" t="s">
        <v>2323</v>
      </c>
      <c r="E1135" s="15" t="s">
        <v>2324</v>
      </c>
      <c r="F1135" s="15" t="s">
        <v>2325</v>
      </c>
      <c r="G1135" t="str">
        <f t="shared" si="51"/>
        <v>SECTION G</v>
      </c>
      <c r="H1135" t="str">
        <f t="shared" si="52"/>
        <v>Commerce de gros, à l’exception des automobiles et des motocycles</v>
      </c>
      <c r="I1135" t="str">
        <f t="shared" si="53"/>
        <v>Commerce de gros de produits alimentaires, de boissons et de tabac</v>
      </c>
      <c r="L1135" t="s">
        <v>173</v>
      </c>
      <c r="M1135" t="s">
        <v>13373</v>
      </c>
      <c r="N1135" t="s">
        <v>38418</v>
      </c>
      <c r="O1135" s="76" t="s">
        <v>4366</v>
      </c>
      <c r="P1135" s="82">
        <v>87</v>
      </c>
      <c r="Q1135" s="82" t="s">
        <v>88514</v>
      </c>
      <c r="R1135"/>
    </row>
    <row r="1136" spans="1:18" ht="25.5" x14ac:dyDescent="0.25">
      <c r="A1136" s="6" t="s">
        <v>2326</v>
      </c>
      <c r="B1136" s="6">
        <v>1135</v>
      </c>
      <c r="C1136" s="6" t="s">
        <v>2327</v>
      </c>
      <c r="D1136" s="7" t="s">
        <v>2328</v>
      </c>
      <c r="E1136" s="7" t="s">
        <v>2329</v>
      </c>
      <c r="F1136" s="7" t="s">
        <v>2325</v>
      </c>
      <c r="G1136" t="str">
        <f t="shared" si="51"/>
        <v>SECTION G</v>
      </c>
      <c r="H1136" t="str">
        <f t="shared" si="52"/>
        <v>Commerce de gros, à l’exception des automobiles et des motocycles</v>
      </c>
      <c r="I1136" t="str">
        <f t="shared" si="53"/>
        <v>Commerce de gros de produits alimentaires, de boissons et de tabac</v>
      </c>
      <c r="L1136" t="s">
        <v>173</v>
      </c>
      <c r="M1136" t="s">
        <v>13375</v>
      </c>
      <c r="N1136" t="s">
        <v>38419</v>
      </c>
      <c r="O1136" s="76" t="s">
        <v>4356</v>
      </c>
      <c r="P1136" s="82">
        <v>265</v>
      </c>
      <c r="Q1136" s="82" t="s">
        <v>88515</v>
      </c>
      <c r="R1136"/>
    </row>
    <row r="1137" spans="1:18" ht="25.5" x14ac:dyDescent="0.25">
      <c r="A1137" s="6" t="s">
        <v>2330</v>
      </c>
      <c r="B1137" s="6">
        <v>1136</v>
      </c>
      <c r="C1137" s="6" t="s">
        <v>2331</v>
      </c>
      <c r="D1137" s="7" t="s">
        <v>2332</v>
      </c>
      <c r="E1137" s="7" t="s">
        <v>2333</v>
      </c>
      <c r="F1137" s="7" t="s">
        <v>2334</v>
      </c>
      <c r="G1137" t="str">
        <f t="shared" si="51"/>
        <v>SECTION G</v>
      </c>
      <c r="H1137" t="str">
        <f t="shared" si="52"/>
        <v>Commerce de gros, à l’exception des automobiles et des motocycles</v>
      </c>
      <c r="I1137" t="str">
        <f t="shared" si="53"/>
        <v>Commerce de gros de produits alimentaires, de boissons et de tabac</v>
      </c>
      <c r="L1137" t="s">
        <v>173</v>
      </c>
      <c r="M1137" t="s">
        <v>23926</v>
      </c>
      <c r="N1137" t="s">
        <v>38420</v>
      </c>
      <c r="O1137" s="76" t="s">
        <v>4366</v>
      </c>
      <c r="P1137" s="82">
        <v>238</v>
      </c>
      <c r="Q1137" s="82" t="s">
        <v>88516</v>
      </c>
      <c r="R1137"/>
    </row>
    <row r="1138" spans="1:18" x14ac:dyDescent="0.25">
      <c r="A1138" s="14"/>
      <c r="B1138" s="14">
        <v>1137</v>
      </c>
      <c r="C1138" s="14" t="s">
        <v>2335</v>
      </c>
      <c r="D1138" s="15" t="s">
        <v>2336</v>
      </c>
      <c r="E1138" s="15" t="s">
        <v>2336</v>
      </c>
      <c r="F1138" s="15" t="s">
        <v>2337</v>
      </c>
      <c r="G1138" t="str">
        <f t="shared" si="51"/>
        <v>SECTION G</v>
      </c>
      <c r="H1138" t="str">
        <f t="shared" si="52"/>
        <v>Commerce de gros, à l’exception des automobiles et des motocycles</v>
      </c>
      <c r="I1138" t="str">
        <f t="shared" si="53"/>
        <v>Commerce de gros de produits alimentaires, de boissons et de tabac</v>
      </c>
      <c r="L1138" t="s">
        <v>173</v>
      </c>
      <c r="M1138" t="s">
        <v>32862</v>
      </c>
      <c r="N1138" t="s">
        <v>38421</v>
      </c>
      <c r="O1138" s="76" t="s">
        <v>4356</v>
      </c>
      <c r="P1138" s="82">
        <v>923</v>
      </c>
      <c r="Q1138" s="82" t="s">
        <v>88519</v>
      </c>
      <c r="R1138"/>
    </row>
    <row r="1139" spans="1:18" ht="25.5" x14ac:dyDescent="0.25">
      <c r="A1139" s="6" t="s">
        <v>2338</v>
      </c>
      <c r="B1139" s="6">
        <v>1138</v>
      </c>
      <c r="C1139" s="6" t="s">
        <v>2339</v>
      </c>
      <c r="D1139" s="7" t="s">
        <v>2340</v>
      </c>
      <c r="E1139" s="7" t="s">
        <v>2340</v>
      </c>
      <c r="F1139" s="7" t="s">
        <v>2341</v>
      </c>
      <c r="G1139" t="str">
        <f t="shared" si="51"/>
        <v>SECTION G</v>
      </c>
      <c r="H1139" t="str">
        <f t="shared" si="52"/>
        <v>Commerce de gros, à l’exception des automobiles et des motocycles</v>
      </c>
      <c r="I1139" t="str">
        <f t="shared" si="53"/>
        <v>Commerce de gros de produits alimentaires, de boissons et de tabac</v>
      </c>
      <c r="L1139" t="s">
        <v>173</v>
      </c>
      <c r="M1139" t="s">
        <v>13377</v>
      </c>
      <c r="N1139" t="s">
        <v>38422</v>
      </c>
      <c r="O1139" s="76" t="s">
        <v>4366</v>
      </c>
      <c r="P1139" s="82">
        <v>153</v>
      </c>
      <c r="Q1139" s="82" t="s">
        <v>88521</v>
      </c>
      <c r="R1139"/>
    </row>
    <row r="1140" spans="1:18" ht="25.5" x14ac:dyDescent="0.25">
      <c r="A1140" s="6" t="s">
        <v>2342</v>
      </c>
      <c r="B1140" s="6">
        <v>1139</v>
      </c>
      <c r="C1140" s="6" t="s">
        <v>2343</v>
      </c>
      <c r="D1140" s="7" t="s">
        <v>2344</v>
      </c>
      <c r="E1140" s="7" t="s">
        <v>2345</v>
      </c>
      <c r="F1140" s="7" t="s">
        <v>2346</v>
      </c>
      <c r="G1140" t="str">
        <f t="shared" si="51"/>
        <v>SECTION G</v>
      </c>
      <c r="H1140" t="str">
        <f t="shared" si="52"/>
        <v>Commerce de gros, à l’exception des automobiles et des motocycles</v>
      </c>
      <c r="I1140" t="str">
        <f t="shared" si="53"/>
        <v>Commerce de gros de produits alimentaires, de boissons et de tabac</v>
      </c>
      <c r="L1140" t="s">
        <v>173</v>
      </c>
      <c r="M1140" t="s">
        <v>23927</v>
      </c>
      <c r="N1140" t="s">
        <v>38423</v>
      </c>
      <c r="O1140" s="76" t="s">
        <v>4356</v>
      </c>
      <c r="P1140" s="82">
        <v>540</v>
      </c>
      <c r="Q1140" s="82" t="s">
        <v>88518</v>
      </c>
      <c r="R1140"/>
    </row>
    <row r="1141" spans="1:18" x14ac:dyDescent="0.25">
      <c r="A1141" s="10"/>
      <c r="B1141" s="10">
        <v>1140</v>
      </c>
      <c r="C1141" s="10"/>
      <c r="D1141" s="11"/>
      <c r="E1141" s="11"/>
      <c r="F1141" s="11"/>
      <c r="G1141" t="str">
        <f t="shared" si="51"/>
        <v>SECTION G</v>
      </c>
      <c r="H1141" t="str">
        <f t="shared" si="52"/>
        <v>Commerce de gros, à l’exception des automobiles et des motocycles</v>
      </c>
      <c r="I1141" t="str">
        <f t="shared" si="53"/>
        <v>Commerce de gros de produits alimentaires, de boissons et de tabac</v>
      </c>
      <c r="L1141" t="s">
        <v>173</v>
      </c>
      <c r="M1141" t="s">
        <v>32863</v>
      </c>
      <c r="N1141" t="s">
        <v>38424</v>
      </c>
      <c r="O1141" s="76" t="s">
        <v>4374</v>
      </c>
      <c r="P1141" s="82">
        <v>786</v>
      </c>
      <c r="Q1141" s="82" t="s">
        <v>88520</v>
      </c>
      <c r="R1141"/>
    </row>
    <row r="1142" spans="1:18" x14ac:dyDescent="0.25">
      <c r="A1142" s="8"/>
      <c r="B1142" s="8">
        <v>1141</v>
      </c>
      <c r="C1142" s="8" t="s">
        <v>2347</v>
      </c>
      <c r="D1142" s="9" t="s">
        <v>2348</v>
      </c>
      <c r="E1142" s="9" t="s">
        <v>2348</v>
      </c>
      <c r="F1142" s="9" t="s">
        <v>2348</v>
      </c>
      <c r="G1142" t="str">
        <f t="shared" si="51"/>
        <v>SECTION G</v>
      </c>
      <c r="H1142" t="str">
        <f t="shared" si="52"/>
        <v>Commerce de gros, à l’exception des automobiles et des motocycles</v>
      </c>
      <c r="I1142" t="str">
        <f t="shared" si="53"/>
        <v>Commerce de gros de biens domestiques</v>
      </c>
      <c r="L1142" t="s">
        <v>173</v>
      </c>
      <c r="M1142" t="s">
        <v>32861</v>
      </c>
      <c r="N1142" t="s">
        <v>38425</v>
      </c>
      <c r="O1142" s="76" t="s">
        <v>4356</v>
      </c>
      <c r="P1142" s="82">
        <v>324</v>
      </c>
      <c r="Q1142" s="82" t="s">
        <v>88517</v>
      </c>
      <c r="R1142"/>
    </row>
    <row r="1143" spans="1:18" x14ac:dyDescent="0.25">
      <c r="A1143" s="14"/>
      <c r="B1143" s="14">
        <v>1142</v>
      </c>
      <c r="C1143" s="14" t="s">
        <v>2349</v>
      </c>
      <c r="D1143" s="15" t="s">
        <v>2350</v>
      </c>
      <c r="E1143" s="15" t="s">
        <v>2350</v>
      </c>
      <c r="F1143" s="15" t="s">
        <v>2350</v>
      </c>
      <c r="G1143" t="str">
        <f t="shared" si="51"/>
        <v>SECTION G</v>
      </c>
      <c r="H1143" t="str">
        <f t="shared" si="52"/>
        <v>Commerce de gros, à l’exception des automobiles et des motocycles</v>
      </c>
      <c r="I1143" t="str">
        <f t="shared" si="53"/>
        <v>Commerce de gros de biens domestiques</v>
      </c>
      <c r="L1143" t="s">
        <v>173</v>
      </c>
      <c r="M1143" t="s">
        <v>13379</v>
      </c>
      <c r="N1143" t="s">
        <v>38426</v>
      </c>
      <c r="O1143" s="76" t="s">
        <v>4366</v>
      </c>
      <c r="P1143" s="82">
        <v>39</v>
      </c>
      <c r="Q1143" s="82" t="s">
        <v>88522</v>
      </c>
      <c r="R1143"/>
    </row>
    <row r="1144" spans="1:18" x14ac:dyDescent="0.25">
      <c r="A1144" s="6" t="s">
        <v>2351</v>
      </c>
      <c r="B1144" s="6">
        <v>1143</v>
      </c>
      <c r="C1144" s="6" t="s">
        <v>2352</v>
      </c>
      <c r="D1144" s="7" t="s">
        <v>2353</v>
      </c>
      <c r="E1144" s="7" t="s">
        <v>2353</v>
      </c>
      <c r="F1144" s="7" t="s">
        <v>2350</v>
      </c>
      <c r="G1144" t="str">
        <f t="shared" si="51"/>
        <v>SECTION G</v>
      </c>
      <c r="H1144" t="str">
        <f t="shared" si="52"/>
        <v>Commerce de gros, à l’exception des automobiles et des motocycles</v>
      </c>
      <c r="I1144" t="str">
        <f t="shared" si="53"/>
        <v>Commerce de gros de biens domestiques</v>
      </c>
      <c r="L1144" t="s">
        <v>173</v>
      </c>
      <c r="M1144" t="s">
        <v>32864</v>
      </c>
      <c r="N1144" t="s">
        <v>38427</v>
      </c>
      <c r="O1144" s="76" t="s">
        <v>4366</v>
      </c>
      <c r="P1144" s="82">
        <v>117</v>
      </c>
      <c r="Q1144" s="82" t="s">
        <v>88523</v>
      </c>
      <c r="R1144"/>
    </row>
    <row r="1145" spans="1:18" x14ac:dyDescent="0.25">
      <c r="A1145" s="14"/>
      <c r="B1145" s="14">
        <v>1144</v>
      </c>
      <c r="C1145" s="14" t="s">
        <v>2354</v>
      </c>
      <c r="D1145" s="15" t="s">
        <v>2355</v>
      </c>
      <c r="E1145" s="15" t="s">
        <v>2355</v>
      </c>
      <c r="F1145" s="15" t="s">
        <v>2356</v>
      </c>
      <c r="G1145" t="str">
        <f t="shared" si="51"/>
        <v>SECTION G</v>
      </c>
      <c r="H1145" t="str">
        <f t="shared" si="52"/>
        <v>Commerce de gros, à l’exception des automobiles et des motocycles</v>
      </c>
      <c r="I1145" t="str">
        <f t="shared" si="53"/>
        <v>Commerce de gros de biens domestiques</v>
      </c>
      <c r="L1145" t="s">
        <v>173</v>
      </c>
      <c r="M1145" t="s">
        <v>13381</v>
      </c>
      <c r="N1145" t="s">
        <v>38428</v>
      </c>
      <c r="O1145" s="76" t="s">
        <v>4356</v>
      </c>
      <c r="P1145" s="82">
        <v>951</v>
      </c>
      <c r="Q1145" s="82" t="s">
        <v>88524</v>
      </c>
      <c r="R1145"/>
    </row>
    <row r="1146" spans="1:18" ht="25.5" x14ac:dyDescent="0.25">
      <c r="A1146" s="6" t="s">
        <v>2357</v>
      </c>
      <c r="B1146" s="6">
        <v>1145</v>
      </c>
      <c r="C1146" s="6" t="s">
        <v>2358</v>
      </c>
      <c r="D1146" s="7" t="s">
        <v>2359</v>
      </c>
      <c r="E1146" s="7" t="s">
        <v>2355</v>
      </c>
      <c r="F1146" s="7" t="s">
        <v>2356</v>
      </c>
      <c r="G1146" t="str">
        <f t="shared" si="51"/>
        <v>SECTION G</v>
      </c>
      <c r="H1146" t="str">
        <f t="shared" si="52"/>
        <v>Commerce de gros, à l’exception des automobiles et des motocycles</v>
      </c>
      <c r="I1146" t="str">
        <f t="shared" si="53"/>
        <v>Commerce de gros de biens domestiques</v>
      </c>
      <c r="L1146" t="s">
        <v>173</v>
      </c>
      <c r="M1146" t="s">
        <v>32865</v>
      </c>
      <c r="N1146" t="s">
        <v>38429</v>
      </c>
      <c r="O1146" s="76" t="s">
        <v>4356</v>
      </c>
      <c r="P1146" s="82">
        <v>556</v>
      </c>
      <c r="Q1146" s="82" t="s">
        <v>88525</v>
      </c>
      <c r="R1146"/>
    </row>
    <row r="1147" spans="1:18" x14ac:dyDescent="0.25">
      <c r="A1147" s="14"/>
      <c r="B1147" s="14">
        <v>1146</v>
      </c>
      <c r="C1147" s="14" t="s">
        <v>2360</v>
      </c>
      <c r="D1147" s="15" t="s">
        <v>2361</v>
      </c>
      <c r="E1147" s="15" t="s">
        <v>2361</v>
      </c>
      <c r="F1147" s="15" t="s">
        <v>2362</v>
      </c>
      <c r="G1147" t="str">
        <f t="shared" si="51"/>
        <v>SECTION G</v>
      </c>
      <c r="H1147" t="str">
        <f t="shared" si="52"/>
        <v>Commerce de gros, à l’exception des automobiles et des motocycles</v>
      </c>
      <c r="I1147" t="str">
        <f t="shared" si="53"/>
        <v>Commerce de gros de biens domestiques</v>
      </c>
      <c r="L1147" t="s">
        <v>173</v>
      </c>
      <c r="M1147" t="s">
        <v>13383</v>
      </c>
      <c r="N1147" t="s">
        <v>38430</v>
      </c>
      <c r="O1147" s="76" t="s">
        <v>4366</v>
      </c>
      <c r="P1147" s="82">
        <v>160</v>
      </c>
      <c r="Q1147" s="82" t="s">
        <v>88526</v>
      </c>
      <c r="R1147"/>
    </row>
    <row r="1148" spans="1:18" ht="25.5" x14ac:dyDescent="0.25">
      <c r="A1148" s="6" t="s">
        <v>2363</v>
      </c>
      <c r="B1148" s="6">
        <v>1147</v>
      </c>
      <c r="C1148" s="6" t="s">
        <v>2364</v>
      </c>
      <c r="D1148" s="7" t="s">
        <v>2365</v>
      </c>
      <c r="E1148" s="7" t="s">
        <v>2361</v>
      </c>
      <c r="F1148" s="7" t="s">
        <v>2362</v>
      </c>
      <c r="G1148" t="str">
        <f t="shared" si="51"/>
        <v>SECTION G</v>
      </c>
      <c r="H1148" t="str">
        <f t="shared" si="52"/>
        <v>Commerce de gros, à l’exception des automobiles et des motocycles</v>
      </c>
      <c r="I1148" t="str">
        <f t="shared" si="53"/>
        <v>Commerce de gros de biens domestiques</v>
      </c>
      <c r="L1148" t="s">
        <v>173</v>
      </c>
      <c r="M1148" t="s">
        <v>32866</v>
      </c>
      <c r="N1148" t="s">
        <v>38431</v>
      </c>
      <c r="O1148" s="76" t="s">
        <v>4366</v>
      </c>
      <c r="P1148" s="82">
        <v>102</v>
      </c>
      <c r="Q1148" s="82" t="s">
        <v>88527</v>
      </c>
      <c r="R1148"/>
    </row>
    <row r="1149" spans="1:18" x14ac:dyDescent="0.25">
      <c r="A1149" s="14"/>
      <c r="B1149" s="14">
        <v>1148</v>
      </c>
      <c r="C1149" s="14" t="s">
        <v>2366</v>
      </c>
      <c r="D1149" s="15" t="s">
        <v>2367</v>
      </c>
      <c r="E1149" s="15" t="s">
        <v>2367</v>
      </c>
      <c r="F1149" s="15" t="s">
        <v>2368</v>
      </c>
      <c r="G1149" t="str">
        <f t="shared" si="51"/>
        <v>SECTION G</v>
      </c>
      <c r="H1149" t="str">
        <f t="shared" si="52"/>
        <v>Commerce de gros, à l’exception des automobiles et des motocycles</v>
      </c>
      <c r="I1149" t="str">
        <f t="shared" si="53"/>
        <v>Commerce de gros de biens domestiques</v>
      </c>
      <c r="L1149" t="s">
        <v>173</v>
      </c>
      <c r="M1149" t="s">
        <v>6542</v>
      </c>
      <c r="N1149" t="s">
        <v>38432</v>
      </c>
      <c r="O1149" s="76" t="s">
        <v>4356</v>
      </c>
      <c r="P1149" s="82">
        <v>223</v>
      </c>
      <c r="Q1149" s="82" t="s">
        <v>88528</v>
      </c>
      <c r="R1149"/>
    </row>
    <row r="1150" spans="1:18" ht="25.5" x14ac:dyDescent="0.25">
      <c r="A1150" s="6" t="s">
        <v>2369</v>
      </c>
      <c r="B1150" s="6">
        <v>1149</v>
      </c>
      <c r="C1150" s="6" t="s">
        <v>2370</v>
      </c>
      <c r="D1150" s="7" t="s">
        <v>2371</v>
      </c>
      <c r="E1150" s="7" t="s">
        <v>2367</v>
      </c>
      <c r="F1150" s="7" t="s">
        <v>2368</v>
      </c>
      <c r="G1150" t="str">
        <f t="shared" si="51"/>
        <v>SECTION G</v>
      </c>
      <c r="H1150" t="str">
        <f t="shared" si="52"/>
        <v>Commerce de gros, à l’exception des automobiles et des motocycles</v>
      </c>
      <c r="I1150" t="str">
        <f t="shared" si="53"/>
        <v>Commerce de gros de biens domestiques</v>
      </c>
      <c r="L1150" t="s">
        <v>173</v>
      </c>
      <c r="M1150" t="s">
        <v>6543</v>
      </c>
      <c r="N1150" t="s">
        <v>38433</v>
      </c>
      <c r="O1150" s="76" t="s">
        <v>4356</v>
      </c>
      <c r="P1150" s="82">
        <v>1378</v>
      </c>
      <c r="Q1150" s="82" t="s">
        <v>88529</v>
      </c>
      <c r="R1150"/>
    </row>
    <row r="1151" spans="1:18" x14ac:dyDescent="0.25">
      <c r="A1151" s="14"/>
      <c r="B1151" s="14">
        <v>1150</v>
      </c>
      <c r="C1151" s="14" t="s">
        <v>2372</v>
      </c>
      <c r="D1151" s="15" t="s">
        <v>2373</v>
      </c>
      <c r="E1151" s="15" t="s">
        <v>2373</v>
      </c>
      <c r="F1151" s="15" t="s">
        <v>2374</v>
      </c>
      <c r="G1151" t="str">
        <f t="shared" si="51"/>
        <v>SECTION G</v>
      </c>
      <c r="H1151" t="str">
        <f t="shared" si="52"/>
        <v>Commerce de gros, à l’exception des automobiles et des motocycles</v>
      </c>
      <c r="I1151" t="str">
        <f t="shared" si="53"/>
        <v>Commerce de gros de biens domestiques</v>
      </c>
      <c r="L1151" t="s">
        <v>173</v>
      </c>
      <c r="M1151" t="s">
        <v>13385</v>
      </c>
      <c r="N1151" t="s">
        <v>38434</v>
      </c>
      <c r="O1151" s="76" t="s">
        <v>4356</v>
      </c>
      <c r="P1151" s="82">
        <v>461</v>
      </c>
      <c r="Q1151" s="82" t="s">
        <v>88530</v>
      </c>
      <c r="R1151"/>
    </row>
    <row r="1152" spans="1:18" ht="25.5" x14ac:dyDescent="0.25">
      <c r="A1152" s="6" t="s">
        <v>2375</v>
      </c>
      <c r="B1152" s="6">
        <v>1151</v>
      </c>
      <c r="C1152" s="6" t="s">
        <v>2376</v>
      </c>
      <c r="D1152" s="7" t="s">
        <v>2377</v>
      </c>
      <c r="E1152" s="7" t="s">
        <v>2373</v>
      </c>
      <c r="F1152" s="7" t="s">
        <v>2374</v>
      </c>
      <c r="G1152" t="str">
        <f t="shared" si="51"/>
        <v>SECTION G</v>
      </c>
      <c r="H1152" t="str">
        <f t="shared" si="52"/>
        <v>Commerce de gros, à l’exception des automobiles et des motocycles</v>
      </c>
      <c r="I1152" t="str">
        <f t="shared" si="53"/>
        <v>Commerce de gros de biens domestiques</v>
      </c>
      <c r="L1152" t="s">
        <v>173</v>
      </c>
      <c r="M1152" t="s">
        <v>13388</v>
      </c>
      <c r="N1152" t="s">
        <v>38435</v>
      </c>
      <c r="O1152" s="76" t="s">
        <v>4356</v>
      </c>
      <c r="P1152" s="82">
        <v>1092</v>
      </c>
      <c r="Q1152" s="82" t="s">
        <v>88534</v>
      </c>
      <c r="R1152"/>
    </row>
    <row r="1153" spans="1:18" x14ac:dyDescent="0.25">
      <c r="A1153" s="14"/>
      <c r="B1153" s="14">
        <v>1152</v>
      </c>
      <c r="C1153" s="14" t="s">
        <v>2378</v>
      </c>
      <c r="D1153" s="15" t="s">
        <v>2379</v>
      </c>
      <c r="E1153" s="15" t="s">
        <v>2379</v>
      </c>
      <c r="F1153" s="15" t="s">
        <v>2380</v>
      </c>
      <c r="G1153" t="str">
        <f t="shared" si="51"/>
        <v>SECTION G</v>
      </c>
      <c r="H1153" t="str">
        <f t="shared" si="52"/>
        <v>Commerce de gros, à l’exception des automobiles et des motocycles</v>
      </c>
      <c r="I1153" t="str">
        <f t="shared" si="53"/>
        <v>Commerce de gros de biens domestiques</v>
      </c>
      <c r="L1153" t="s">
        <v>173</v>
      </c>
      <c r="M1153" t="s">
        <v>11313</v>
      </c>
      <c r="N1153" t="s">
        <v>38436</v>
      </c>
      <c r="O1153" s="76" t="s">
        <v>4366</v>
      </c>
      <c r="P1153" s="82">
        <v>129</v>
      </c>
      <c r="Q1153" s="82" t="s">
        <v>88535</v>
      </c>
      <c r="R1153"/>
    </row>
    <row r="1154" spans="1:18" ht="25.5" x14ac:dyDescent="0.25">
      <c r="A1154" s="6" t="s">
        <v>2381</v>
      </c>
      <c r="B1154" s="6">
        <v>1153</v>
      </c>
      <c r="C1154" s="6" t="s">
        <v>2382</v>
      </c>
      <c r="D1154" s="7" t="s">
        <v>2383</v>
      </c>
      <c r="E1154" s="7" t="s">
        <v>2379</v>
      </c>
      <c r="F1154" s="7" t="s">
        <v>2380</v>
      </c>
      <c r="G1154" t="str">
        <f t="shared" si="51"/>
        <v>SECTION G</v>
      </c>
      <c r="H1154" t="str">
        <f t="shared" si="52"/>
        <v>Commerce de gros, à l’exception des automobiles et des motocycles</v>
      </c>
      <c r="I1154" t="str">
        <f t="shared" si="53"/>
        <v>Commerce de gros de biens domestiques</v>
      </c>
      <c r="L1154" t="s">
        <v>173</v>
      </c>
      <c r="M1154" t="s">
        <v>11315</v>
      </c>
      <c r="N1154" t="s">
        <v>38437</v>
      </c>
      <c r="O1154" s="76" t="s">
        <v>4366</v>
      </c>
      <c r="P1154" s="82">
        <v>254</v>
      </c>
      <c r="Q1154" s="82" t="s">
        <v>88536</v>
      </c>
      <c r="R1154"/>
    </row>
    <row r="1155" spans="1:18" x14ac:dyDescent="0.25">
      <c r="A1155" s="14"/>
      <c r="B1155" s="14">
        <v>1154</v>
      </c>
      <c r="C1155" s="14" t="s">
        <v>2384</v>
      </c>
      <c r="D1155" s="15" t="s">
        <v>2385</v>
      </c>
      <c r="E1155" s="15" t="s">
        <v>2386</v>
      </c>
      <c r="F1155" s="15" t="s">
        <v>2387</v>
      </c>
      <c r="G1155" t="str">
        <f t="shared" si="51"/>
        <v>SECTION G</v>
      </c>
      <c r="H1155" t="str">
        <f t="shared" si="52"/>
        <v>Commerce de gros, à l’exception des automobiles et des motocycles</v>
      </c>
      <c r="I1155" t="str">
        <f t="shared" si="53"/>
        <v>Commerce de gros de biens domestiques</v>
      </c>
      <c r="L1155" t="s">
        <v>173</v>
      </c>
      <c r="M1155" t="s">
        <v>11317</v>
      </c>
      <c r="N1155" t="s">
        <v>38438</v>
      </c>
      <c r="O1155" s="76" t="s">
        <v>4356</v>
      </c>
      <c r="P1155" s="82">
        <v>468</v>
      </c>
      <c r="Q1155" s="82" t="s">
        <v>88537</v>
      </c>
      <c r="R1155"/>
    </row>
    <row r="1156" spans="1:18" ht="25.5" x14ac:dyDescent="0.25">
      <c r="A1156" s="6" t="s">
        <v>2388</v>
      </c>
      <c r="B1156" s="6">
        <v>1155</v>
      </c>
      <c r="C1156" s="6" t="s">
        <v>2389</v>
      </c>
      <c r="D1156" s="7" t="s">
        <v>2390</v>
      </c>
      <c r="E1156" s="7" t="s">
        <v>2386</v>
      </c>
      <c r="F1156" s="7" t="s">
        <v>2387</v>
      </c>
      <c r="G1156" t="str">
        <f t="shared" ref="G1156:G1219" si="54">IF(LEFT(C1156,7)="SECTION",C1156,G1155)</f>
        <v>SECTION G</v>
      </c>
      <c r="H1156" t="str">
        <f t="shared" si="52"/>
        <v>Commerce de gros, à l’exception des automobiles et des motocycles</v>
      </c>
      <c r="I1156" t="str">
        <f t="shared" si="53"/>
        <v>Commerce de gros de biens domestiques</v>
      </c>
      <c r="L1156" t="s">
        <v>173</v>
      </c>
      <c r="M1156" t="s">
        <v>32867</v>
      </c>
      <c r="N1156" t="s">
        <v>38439</v>
      </c>
      <c r="O1156" s="76" t="s">
        <v>4356</v>
      </c>
      <c r="P1156" s="82">
        <v>2552</v>
      </c>
      <c r="Q1156" s="82" t="s">
        <v>88538</v>
      </c>
      <c r="R1156"/>
    </row>
    <row r="1157" spans="1:18" x14ac:dyDescent="0.25">
      <c r="A1157" s="14"/>
      <c r="B1157" s="14">
        <v>1156</v>
      </c>
      <c r="C1157" s="14" t="s">
        <v>2391</v>
      </c>
      <c r="D1157" s="15" t="s">
        <v>2392</v>
      </c>
      <c r="E1157" s="15" t="s">
        <v>2392</v>
      </c>
      <c r="F1157" s="15" t="s">
        <v>2393</v>
      </c>
      <c r="G1157" t="str">
        <f t="shared" si="54"/>
        <v>SECTION G</v>
      </c>
      <c r="H1157" t="str">
        <f t="shared" si="52"/>
        <v>Commerce de gros, à l’exception des automobiles et des motocycles</v>
      </c>
      <c r="I1157" t="str">
        <f t="shared" si="53"/>
        <v>Commerce de gros de biens domestiques</v>
      </c>
      <c r="L1157" t="s">
        <v>173</v>
      </c>
      <c r="M1157" t="s">
        <v>23928</v>
      </c>
      <c r="N1157" t="s">
        <v>38440</v>
      </c>
      <c r="O1157" s="76" t="s">
        <v>4366</v>
      </c>
      <c r="P1157" s="82">
        <v>231</v>
      </c>
      <c r="Q1157" s="82" t="s">
        <v>88539</v>
      </c>
      <c r="R1157"/>
    </row>
    <row r="1158" spans="1:18" ht="25.5" x14ac:dyDescent="0.25">
      <c r="A1158" s="6" t="s">
        <v>2394</v>
      </c>
      <c r="B1158" s="6">
        <v>1157</v>
      </c>
      <c r="C1158" s="6" t="s">
        <v>2395</v>
      </c>
      <c r="D1158" s="7" t="s">
        <v>2396</v>
      </c>
      <c r="E1158" s="7" t="s">
        <v>2392</v>
      </c>
      <c r="F1158" s="7" t="s">
        <v>2393</v>
      </c>
      <c r="G1158" t="str">
        <f t="shared" si="54"/>
        <v>SECTION G</v>
      </c>
      <c r="H1158" t="str">
        <f t="shared" ref="H1158:H1221" si="55">IF(LEN(C1158)=2,D1158,H1157)</f>
        <v>Commerce de gros, à l’exception des automobiles et des motocycles</v>
      </c>
      <c r="I1158" t="str">
        <f t="shared" si="53"/>
        <v>Commerce de gros de biens domestiques</v>
      </c>
      <c r="L1158" t="s">
        <v>173</v>
      </c>
      <c r="M1158" t="s">
        <v>32868</v>
      </c>
      <c r="N1158" t="s">
        <v>38441</v>
      </c>
      <c r="O1158" s="76" t="s">
        <v>4366</v>
      </c>
      <c r="P1158" s="82">
        <v>242</v>
      </c>
      <c r="Q1158" s="82" t="s">
        <v>88540</v>
      </c>
      <c r="R1158"/>
    </row>
    <row r="1159" spans="1:18" x14ac:dyDescent="0.25">
      <c r="A1159" s="14"/>
      <c r="B1159" s="14">
        <v>1158</v>
      </c>
      <c r="C1159" s="14" t="s">
        <v>2397</v>
      </c>
      <c r="D1159" s="15" t="s">
        <v>2398</v>
      </c>
      <c r="E1159" s="15" t="s">
        <v>2398</v>
      </c>
      <c r="F1159" s="15" t="s">
        <v>2399</v>
      </c>
      <c r="G1159" t="str">
        <f t="shared" si="54"/>
        <v>SECTION G</v>
      </c>
      <c r="H1159" t="str">
        <f t="shared" si="55"/>
        <v>Commerce de gros, à l’exception des automobiles et des motocycles</v>
      </c>
      <c r="I1159" t="str">
        <f t="shared" si="53"/>
        <v>Commerce de gros de biens domestiques</v>
      </c>
      <c r="L1159" t="s">
        <v>173</v>
      </c>
      <c r="M1159" t="s">
        <v>11319</v>
      </c>
      <c r="N1159" t="s">
        <v>38442</v>
      </c>
      <c r="O1159" s="76" t="s">
        <v>4366</v>
      </c>
      <c r="P1159" s="82">
        <v>155</v>
      </c>
      <c r="Q1159" s="82" t="s">
        <v>88541</v>
      </c>
      <c r="R1159"/>
    </row>
    <row r="1160" spans="1:18" ht="25.5" x14ac:dyDescent="0.25">
      <c r="A1160" s="6" t="s">
        <v>2400</v>
      </c>
      <c r="B1160" s="6">
        <v>1159</v>
      </c>
      <c r="C1160" s="6" t="s">
        <v>2401</v>
      </c>
      <c r="D1160" s="7" t="s">
        <v>2402</v>
      </c>
      <c r="E1160" s="7" t="s">
        <v>2398</v>
      </c>
      <c r="F1160" s="7" t="s">
        <v>2399</v>
      </c>
      <c r="G1160" t="str">
        <f t="shared" si="54"/>
        <v>SECTION G</v>
      </c>
      <c r="H1160" t="str">
        <f t="shared" si="55"/>
        <v>Commerce de gros, à l’exception des automobiles et des motocycles</v>
      </c>
      <c r="I1160" t="str">
        <f t="shared" ref="I1160:I1223" si="56">IF(LEN(C1160)=4,D1160,I1159)</f>
        <v>Commerce de gros de biens domestiques</v>
      </c>
      <c r="L1160" t="s">
        <v>173</v>
      </c>
      <c r="M1160" t="s">
        <v>32869</v>
      </c>
      <c r="N1160" t="s">
        <v>38443</v>
      </c>
      <c r="O1160" s="76" t="s">
        <v>4356</v>
      </c>
      <c r="P1160" s="82">
        <v>125</v>
      </c>
      <c r="Q1160" s="82" t="s">
        <v>88542</v>
      </c>
      <c r="R1160"/>
    </row>
    <row r="1161" spans="1:18" x14ac:dyDescent="0.25">
      <c r="A1161" s="10"/>
      <c r="B1161" s="10">
        <v>1160</v>
      </c>
      <c r="C1161" s="10"/>
      <c r="D1161" s="11"/>
      <c r="E1161" s="11"/>
      <c r="F1161" s="11"/>
      <c r="G1161" t="str">
        <f t="shared" si="54"/>
        <v>SECTION G</v>
      </c>
      <c r="H1161" t="str">
        <f t="shared" si="55"/>
        <v>Commerce de gros, à l’exception des automobiles et des motocycles</v>
      </c>
      <c r="I1161" t="str">
        <f t="shared" si="56"/>
        <v>Commerce de gros de biens domestiques</v>
      </c>
      <c r="L1161" t="s">
        <v>173</v>
      </c>
      <c r="M1161" t="s">
        <v>6544</v>
      </c>
      <c r="N1161" t="s">
        <v>38444</v>
      </c>
      <c r="O1161" s="76" t="s">
        <v>4366</v>
      </c>
      <c r="P1161" s="82">
        <v>185</v>
      </c>
      <c r="Q1161" s="82" t="s">
        <v>88543</v>
      </c>
      <c r="R1161"/>
    </row>
    <row r="1162" spans="1:18" ht="25.5" x14ac:dyDescent="0.25">
      <c r="A1162" s="8"/>
      <c r="B1162" s="8">
        <v>1161</v>
      </c>
      <c r="C1162" s="8" t="s">
        <v>2403</v>
      </c>
      <c r="D1162" s="9" t="s">
        <v>2404</v>
      </c>
      <c r="E1162" s="9" t="s">
        <v>2405</v>
      </c>
      <c r="F1162" s="9" t="s">
        <v>2406</v>
      </c>
      <c r="G1162" t="str">
        <f t="shared" si="54"/>
        <v>SECTION G</v>
      </c>
      <c r="H1162" t="str">
        <f t="shared" si="55"/>
        <v>Commerce de gros, à l’exception des automobiles et des motocycles</v>
      </c>
      <c r="I1162" t="str">
        <f t="shared" si="56"/>
        <v xml:space="preserve">Commerce de gros d'équipements de l'information et de la communication </v>
      </c>
      <c r="L1162" t="s">
        <v>173</v>
      </c>
      <c r="M1162" t="s">
        <v>23929</v>
      </c>
      <c r="N1162" t="s">
        <v>38445</v>
      </c>
      <c r="O1162" s="76" t="s">
        <v>4356</v>
      </c>
      <c r="P1162" s="82">
        <v>1645</v>
      </c>
      <c r="Q1162" s="82" t="s">
        <v>88544</v>
      </c>
      <c r="R1162"/>
    </row>
    <row r="1163" spans="1:18" ht="25.5" x14ac:dyDescent="0.25">
      <c r="A1163" s="14"/>
      <c r="B1163" s="14">
        <v>1162</v>
      </c>
      <c r="C1163" s="14" t="s">
        <v>2407</v>
      </c>
      <c r="D1163" s="15" t="s">
        <v>2408</v>
      </c>
      <c r="E1163" s="15" t="s">
        <v>2409</v>
      </c>
      <c r="F1163" s="15" t="s">
        <v>2410</v>
      </c>
      <c r="G1163" t="str">
        <f t="shared" si="54"/>
        <v>SECTION G</v>
      </c>
      <c r="H1163" t="str">
        <f t="shared" si="55"/>
        <v>Commerce de gros, à l’exception des automobiles et des motocycles</v>
      </c>
      <c r="I1163" t="str">
        <f t="shared" si="56"/>
        <v xml:space="preserve">Commerce de gros d'équipements de l'information et de la communication </v>
      </c>
      <c r="L1163" t="s">
        <v>173</v>
      </c>
      <c r="M1163" t="s">
        <v>11321</v>
      </c>
      <c r="N1163" t="s">
        <v>38446</v>
      </c>
      <c r="O1163" s="76" t="s">
        <v>4356</v>
      </c>
      <c r="P1163" s="82">
        <v>87</v>
      </c>
      <c r="Q1163" s="82" t="s">
        <v>88545</v>
      </c>
      <c r="R1163"/>
    </row>
    <row r="1164" spans="1:18" ht="25.5" x14ac:dyDescent="0.25">
      <c r="A1164" s="6" t="s">
        <v>2411</v>
      </c>
      <c r="B1164" s="6">
        <v>1163</v>
      </c>
      <c r="C1164" s="6" t="s">
        <v>2412</v>
      </c>
      <c r="D1164" s="7" t="s">
        <v>2413</v>
      </c>
      <c r="E1164" s="7" t="s">
        <v>2409</v>
      </c>
      <c r="F1164" s="7" t="s">
        <v>2410</v>
      </c>
      <c r="G1164" t="str">
        <f t="shared" si="54"/>
        <v>SECTION G</v>
      </c>
      <c r="H1164" t="str">
        <f t="shared" si="55"/>
        <v>Commerce de gros, à l’exception des automobiles et des motocycles</v>
      </c>
      <c r="I1164" t="str">
        <f t="shared" si="56"/>
        <v xml:space="preserve">Commerce de gros d'équipements de l'information et de la communication </v>
      </c>
      <c r="L1164" t="s">
        <v>173</v>
      </c>
      <c r="M1164" t="s">
        <v>23930</v>
      </c>
      <c r="N1164" t="s">
        <v>38447</v>
      </c>
      <c r="O1164" s="76" t="s">
        <v>4366</v>
      </c>
      <c r="P1164" s="82">
        <v>179</v>
      </c>
      <c r="Q1164" s="82" t="s">
        <v>88546</v>
      </c>
      <c r="R1164"/>
    </row>
    <row r="1165" spans="1:18" ht="25.5" x14ac:dyDescent="0.25">
      <c r="A1165" s="14"/>
      <c r="B1165" s="14">
        <v>1164</v>
      </c>
      <c r="C1165" s="14" t="s">
        <v>2414</v>
      </c>
      <c r="D1165" s="21" t="s">
        <v>2415</v>
      </c>
      <c r="E1165" s="21" t="s">
        <v>2416</v>
      </c>
      <c r="F1165" s="21" t="s">
        <v>2417</v>
      </c>
      <c r="G1165" t="str">
        <f t="shared" si="54"/>
        <v>SECTION G</v>
      </c>
      <c r="H1165" t="str">
        <f t="shared" si="55"/>
        <v>Commerce de gros, à l’exception des automobiles et des motocycles</v>
      </c>
      <c r="I1165" t="str">
        <f t="shared" si="56"/>
        <v xml:space="preserve">Commerce de gros d'équipements de l'information et de la communication </v>
      </c>
      <c r="L1165" t="s">
        <v>173</v>
      </c>
      <c r="M1165" t="s">
        <v>32870</v>
      </c>
      <c r="N1165" t="s">
        <v>38448</v>
      </c>
      <c r="O1165" s="76" t="s">
        <v>4356</v>
      </c>
      <c r="P1165" s="82">
        <v>1234</v>
      </c>
      <c r="Q1165" s="82" t="s">
        <v>88547</v>
      </c>
      <c r="R1165"/>
    </row>
    <row r="1166" spans="1:18" ht="25.5" x14ac:dyDescent="0.25">
      <c r="A1166" s="6" t="s">
        <v>2418</v>
      </c>
      <c r="B1166" s="6">
        <v>1165</v>
      </c>
      <c r="C1166" s="6" t="s">
        <v>2419</v>
      </c>
      <c r="D1166" s="7" t="s">
        <v>2420</v>
      </c>
      <c r="E1166" s="7" t="s">
        <v>2416</v>
      </c>
      <c r="F1166" s="7" t="s">
        <v>2417</v>
      </c>
      <c r="G1166" t="str">
        <f t="shared" si="54"/>
        <v>SECTION G</v>
      </c>
      <c r="H1166" t="str">
        <f t="shared" si="55"/>
        <v>Commerce de gros, à l’exception des automobiles et des motocycles</v>
      </c>
      <c r="I1166" t="str">
        <f t="shared" si="56"/>
        <v xml:space="preserve">Commerce de gros d'équipements de l'information et de la communication </v>
      </c>
      <c r="L1166" t="s">
        <v>173</v>
      </c>
      <c r="M1166" t="s">
        <v>23931</v>
      </c>
      <c r="N1166" t="s">
        <v>38449</v>
      </c>
      <c r="O1166" s="76" t="s">
        <v>4356</v>
      </c>
      <c r="P1166" s="82">
        <v>435</v>
      </c>
      <c r="Q1166" s="82" t="s">
        <v>88548</v>
      </c>
      <c r="R1166"/>
    </row>
    <row r="1167" spans="1:18" x14ac:dyDescent="0.25">
      <c r="A1167" s="10"/>
      <c r="B1167" s="10">
        <v>1166</v>
      </c>
      <c r="C1167" s="10"/>
      <c r="D1167" s="11"/>
      <c r="E1167" s="11"/>
      <c r="F1167" s="11"/>
      <c r="G1167" t="str">
        <f t="shared" si="54"/>
        <v>SECTION G</v>
      </c>
      <c r="H1167" t="str">
        <f t="shared" si="55"/>
        <v>Commerce de gros, à l’exception des automobiles et des motocycles</v>
      </c>
      <c r="I1167" t="str">
        <f t="shared" si="56"/>
        <v xml:space="preserve">Commerce de gros d'équipements de l'information et de la communication </v>
      </c>
      <c r="L1167" t="s">
        <v>173</v>
      </c>
      <c r="M1167" t="s">
        <v>23932</v>
      </c>
      <c r="N1167" t="s">
        <v>38450</v>
      </c>
      <c r="O1167" s="76" t="s">
        <v>4366</v>
      </c>
      <c r="P1167" s="82">
        <v>320</v>
      </c>
      <c r="Q1167" s="82" t="s">
        <v>88549</v>
      </c>
      <c r="R1167"/>
    </row>
    <row r="1168" spans="1:18" x14ac:dyDescent="0.25">
      <c r="A1168" s="8"/>
      <c r="B1168" s="8">
        <v>1167</v>
      </c>
      <c r="C1168" s="8" t="s">
        <v>2421</v>
      </c>
      <c r="D1168" s="9" t="s">
        <v>2422</v>
      </c>
      <c r="E1168" s="9" t="s">
        <v>2422</v>
      </c>
      <c r="F1168" s="9" t="s">
        <v>2423</v>
      </c>
      <c r="G1168" t="str">
        <f t="shared" si="54"/>
        <v>SECTION G</v>
      </c>
      <c r="H1168" t="str">
        <f t="shared" si="55"/>
        <v>Commerce de gros, à l’exception des automobiles et des motocycles</v>
      </c>
      <c r="I1168" t="str">
        <f t="shared" si="56"/>
        <v>Commerce de gros d'autres équipements industriels</v>
      </c>
      <c r="L1168" t="s">
        <v>173</v>
      </c>
      <c r="M1168" t="s">
        <v>13390</v>
      </c>
      <c r="N1168" t="s">
        <v>38451</v>
      </c>
      <c r="O1168" s="76" t="s">
        <v>4366</v>
      </c>
      <c r="P1168" s="82">
        <v>268</v>
      </c>
      <c r="Q1168" s="82" t="s">
        <v>88550</v>
      </c>
      <c r="R1168"/>
    </row>
    <row r="1169" spans="1:18" x14ac:dyDescent="0.25">
      <c r="A1169" s="14"/>
      <c r="B1169" s="14">
        <v>1168</v>
      </c>
      <c r="C1169" s="14" t="s">
        <v>2424</v>
      </c>
      <c r="D1169" s="15" t="s">
        <v>2425</v>
      </c>
      <c r="E1169" s="15" t="s">
        <v>2425</v>
      </c>
      <c r="F1169" s="15" t="s">
        <v>2425</v>
      </c>
      <c r="G1169" t="str">
        <f t="shared" si="54"/>
        <v>SECTION G</v>
      </c>
      <c r="H1169" t="str">
        <f t="shared" si="55"/>
        <v>Commerce de gros, à l’exception des automobiles et des motocycles</v>
      </c>
      <c r="I1169" t="str">
        <f t="shared" si="56"/>
        <v>Commerce de gros d'autres équipements industriels</v>
      </c>
      <c r="L1169" t="s">
        <v>173</v>
      </c>
      <c r="M1169" t="s">
        <v>32872</v>
      </c>
      <c r="N1169" t="s">
        <v>38452</v>
      </c>
      <c r="O1169" s="76" t="s">
        <v>4366</v>
      </c>
      <c r="P1169" s="82">
        <v>82</v>
      </c>
      <c r="Q1169" s="82" t="s">
        <v>88564</v>
      </c>
      <c r="R1169"/>
    </row>
    <row r="1170" spans="1:18" ht="25.5" x14ac:dyDescent="0.25">
      <c r="A1170" s="6" t="s">
        <v>2426</v>
      </c>
      <c r="B1170" s="6">
        <v>1169</v>
      </c>
      <c r="C1170" s="6" t="s">
        <v>2427</v>
      </c>
      <c r="D1170" s="7" t="s">
        <v>2428</v>
      </c>
      <c r="E1170" s="7" t="s">
        <v>2428</v>
      </c>
      <c r="F1170" s="7" t="s">
        <v>2425</v>
      </c>
      <c r="G1170" t="str">
        <f t="shared" si="54"/>
        <v>SECTION G</v>
      </c>
      <c r="H1170" t="str">
        <f t="shared" si="55"/>
        <v>Commerce de gros, à l’exception des automobiles et des motocycles</v>
      </c>
      <c r="I1170" t="str">
        <f t="shared" si="56"/>
        <v>Commerce de gros d'autres équipements industriels</v>
      </c>
      <c r="L1170" t="s">
        <v>173</v>
      </c>
      <c r="M1170" t="s">
        <v>13392</v>
      </c>
      <c r="N1170" t="s">
        <v>38453</v>
      </c>
      <c r="O1170" s="76" t="s">
        <v>4366</v>
      </c>
      <c r="P1170" s="82">
        <v>186</v>
      </c>
      <c r="Q1170" s="82" t="s">
        <v>88553</v>
      </c>
      <c r="R1170"/>
    </row>
    <row r="1171" spans="1:18" x14ac:dyDescent="0.25">
      <c r="A1171" s="14"/>
      <c r="B1171" s="14">
        <v>1170</v>
      </c>
      <c r="C1171" s="14" t="s">
        <v>2429</v>
      </c>
      <c r="D1171" s="15" t="s">
        <v>2430</v>
      </c>
      <c r="E1171" s="15" t="s">
        <v>2430</v>
      </c>
      <c r="F1171" s="15" t="s">
        <v>2430</v>
      </c>
      <c r="G1171" t="str">
        <f t="shared" si="54"/>
        <v>SECTION G</v>
      </c>
      <c r="H1171" t="str">
        <f t="shared" si="55"/>
        <v>Commerce de gros, à l’exception des automobiles et des motocycles</v>
      </c>
      <c r="I1171" t="str">
        <f t="shared" si="56"/>
        <v>Commerce de gros d'autres équipements industriels</v>
      </c>
      <c r="L1171" t="s">
        <v>173</v>
      </c>
      <c r="M1171" t="s">
        <v>13394</v>
      </c>
      <c r="N1171" t="s">
        <v>38454</v>
      </c>
      <c r="O1171" s="76" t="s">
        <v>4374</v>
      </c>
      <c r="P1171" s="82">
        <v>2490</v>
      </c>
      <c r="Q1171" s="82" t="s">
        <v>88554</v>
      </c>
      <c r="R1171"/>
    </row>
    <row r="1172" spans="1:18" ht="25.5" x14ac:dyDescent="0.25">
      <c r="A1172" s="6" t="s">
        <v>2431</v>
      </c>
      <c r="B1172" s="6">
        <v>1171</v>
      </c>
      <c r="C1172" s="6" t="s">
        <v>2432</v>
      </c>
      <c r="D1172" s="7" t="s">
        <v>2433</v>
      </c>
      <c r="E1172" s="7" t="s">
        <v>2433</v>
      </c>
      <c r="F1172" s="7" t="s">
        <v>2430</v>
      </c>
      <c r="G1172" t="str">
        <f t="shared" si="54"/>
        <v>SECTION G</v>
      </c>
      <c r="H1172" t="str">
        <f t="shared" si="55"/>
        <v>Commerce de gros, à l’exception des automobiles et des motocycles</v>
      </c>
      <c r="I1172" t="str">
        <f t="shared" si="56"/>
        <v>Commerce de gros d'autres équipements industriels</v>
      </c>
      <c r="L1172" t="s">
        <v>173</v>
      </c>
      <c r="M1172" t="s">
        <v>11136</v>
      </c>
      <c r="N1172" t="s">
        <v>38455</v>
      </c>
      <c r="O1172" s="76" t="s">
        <v>4356</v>
      </c>
      <c r="P1172" s="82">
        <v>2704</v>
      </c>
      <c r="Q1172" s="82" t="s">
        <v>88133</v>
      </c>
      <c r="R1172"/>
    </row>
    <row r="1173" spans="1:18" ht="25.5" x14ac:dyDescent="0.25">
      <c r="A1173" s="14"/>
      <c r="B1173" s="14">
        <v>1172</v>
      </c>
      <c r="C1173" s="14" t="s">
        <v>2434</v>
      </c>
      <c r="D1173" s="15" t="s">
        <v>2435</v>
      </c>
      <c r="E1173" s="15" t="s">
        <v>2436</v>
      </c>
      <c r="F1173" s="15" t="s">
        <v>2437</v>
      </c>
      <c r="G1173" t="str">
        <f t="shared" si="54"/>
        <v>SECTION G</v>
      </c>
      <c r="H1173" t="str">
        <f t="shared" si="55"/>
        <v>Commerce de gros, à l’exception des automobiles et des motocycles</v>
      </c>
      <c r="I1173" t="str">
        <f t="shared" si="56"/>
        <v>Commerce de gros d'autres équipements industriels</v>
      </c>
      <c r="L1173" t="s">
        <v>173</v>
      </c>
      <c r="M1173" t="s">
        <v>13396</v>
      </c>
      <c r="N1173" t="s">
        <v>38456</v>
      </c>
      <c r="O1173" s="76" t="s">
        <v>4366</v>
      </c>
      <c r="P1173" s="82">
        <v>285</v>
      </c>
      <c r="Q1173" s="82" t="s">
        <v>88555</v>
      </c>
      <c r="R1173"/>
    </row>
    <row r="1174" spans="1:18" ht="25.5" x14ac:dyDescent="0.25">
      <c r="A1174" s="6" t="s">
        <v>2438</v>
      </c>
      <c r="B1174" s="6">
        <v>1173</v>
      </c>
      <c r="C1174" s="6" t="s">
        <v>2439</v>
      </c>
      <c r="D1174" s="7" t="s">
        <v>2440</v>
      </c>
      <c r="E1174" s="7" t="s">
        <v>2436</v>
      </c>
      <c r="F1174" s="7" t="s">
        <v>2437</v>
      </c>
      <c r="G1174" t="str">
        <f t="shared" si="54"/>
        <v>SECTION G</v>
      </c>
      <c r="H1174" t="str">
        <f t="shared" si="55"/>
        <v>Commerce de gros, à l’exception des automobiles et des motocycles</v>
      </c>
      <c r="I1174" t="str">
        <f t="shared" si="56"/>
        <v>Commerce de gros d'autres équipements industriels</v>
      </c>
      <c r="L1174" t="s">
        <v>173</v>
      </c>
      <c r="M1174" t="s">
        <v>6547</v>
      </c>
      <c r="N1174" t="s">
        <v>38457</v>
      </c>
      <c r="O1174" s="76" t="s">
        <v>4356</v>
      </c>
      <c r="P1174" s="82">
        <v>646</v>
      </c>
      <c r="Q1174" s="82" t="s">
        <v>88556</v>
      </c>
      <c r="R1174"/>
    </row>
    <row r="1175" spans="1:18" ht="25.5" x14ac:dyDescent="0.25">
      <c r="A1175" s="14"/>
      <c r="B1175" s="14">
        <v>1174</v>
      </c>
      <c r="C1175" s="14" t="s">
        <v>2441</v>
      </c>
      <c r="D1175" s="15" t="s">
        <v>2442</v>
      </c>
      <c r="E1175" s="15" t="s">
        <v>2443</v>
      </c>
      <c r="F1175" s="15" t="s">
        <v>2444</v>
      </c>
      <c r="G1175" t="str">
        <f t="shared" si="54"/>
        <v>SECTION G</v>
      </c>
      <c r="H1175" t="str">
        <f t="shared" si="55"/>
        <v>Commerce de gros, à l’exception des automobiles et des motocycles</v>
      </c>
      <c r="I1175" t="str">
        <f t="shared" si="56"/>
        <v>Commerce de gros d'autres équipements industriels</v>
      </c>
      <c r="L1175" t="s">
        <v>173</v>
      </c>
      <c r="M1175" t="s">
        <v>12284</v>
      </c>
      <c r="N1175" t="s">
        <v>38458</v>
      </c>
      <c r="O1175" s="76" t="s">
        <v>4356</v>
      </c>
      <c r="P1175" s="82">
        <v>300</v>
      </c>
      <c r="Q1175" s="82" t="s">
        <v>88557</v>
      </c>
      <c r="R1175"/>
    </row>
    <row r="1176" spans="1:18" ht="25.5" x14ac:dyDescent="0.25">
      <c r="A1176" s="6" t="s">
        <v>2445</v>
      </c>
      <c r="B1176" s="6">
        <v>1175</v>
      </c>
      <c r="C1176" s="6" t="s">
        <v>2446</v>
      </c>
      <c r="D1176" s="7" t="s">
        <v>2447</v>
      </c>
      <c r="E1176" s="7" t="s">
        <v>2443</v>
      </c>
      <c r="F1176" s="7" t="s">
        <v>2444</v>
      </c>
      <c r="G1176" t="str">
        <f t="shared" si="54"/>
        <v>SECTION G</v>
      </c>
      <c r="H1176" t="str">
        <f t="shared" si="55"/>
        <v>Commerce de gros, à l’exception des automobiles et des motocycles</v>
      </c>
      <c r="I1176" t="str">
        <f t="shared" si="56"/>
        <v>Commerce de gros d'autres équipements industriels</v>
      </c>
      <c r="L1176" t="s">
        <v>173</v>
      </c>
      <c r="M1176" t="s">
        <v>13398</v>
      </c>
      <c r="N1176" t="s">
        <v>38459</v>
      </c>
      <c r="O1176" s="76" t="s">
        <v>4366</v>
      </c>
      <c r="P1176" s="82">
        <v>74</v>
      </c>
      <c r="Q1176" s="82" t="s">
        <v>88558</v>
      </c>
      <c r="R1176"/>
    </row>
    <row r="1177" spans="1:18" x14ac:dyDescent="0.25">
      <c r="A1177" s="14"/>
      <c r="B1177" s="14">
        <v>1176</v>
      </c>
      <c r="C1177" s="14" t="s">
        <v>2448</v>
      </c>
      <c r="D1177" s="15" t="s">
        <v>2449</v>
      </c>
      <c r="E1177" s="15" t="s">
        <v>2449</v>
      </c>
      <c r="F1177" s="15" t="s">
        <v>2449</v>
      </c>
      <c r="G1177" t="str">
        <f t="shared" si="54"/>
        <v>SECTION G</v>
      </c>
      <c r="H1177" t="str">
        <f t="shared" si="55"/>
        <v>Commerce de gros, à l’exception des automobiles et des motocycles</v>
      </c>
      <c r="I1177" t="str">
        <f t="shared" si="56"/>
        <v>Commerce de gros d'autres équipements industriels</v>
      </c>
      <c r="L1177" t="s">
        <v>173</v>
      </c>
      <c r="M1177" t="s">
        <v>11323</v>
      </c>
      <c r="N1177" t="s">
        <v>38460</v>
      </c>
      <c r="O1177" s="76" t="s">
        <v>4374</v>
      </c>
      <c r="P1177" s="82">
        <v>10872</v>
      </c>
      <c r="Q1177" s="82" t="s">
        <v>72645</v>
      </c>
      <c r="R1177"/>
    </row>
    <row r="1178" spans="1:18" ht="25.5" x14ac:dyDescent="0.25">
      <c r="A1178" s="6" t="s">
        <v>2450</v>
      </c>
      <c r="B1178" s="6">
        <v>1177</v>
      </c>
      <c r="C1178" s="6" t="s">
        <v>2451</v>
      </c>
      <c r="D1178" s="7" t="s">
        <v>2452</v>
      </c>
      <c r="E1178" s="7" t="s">
        <v>2449</v>
      </c>
      <c r="F1178" s="7" t="s">
        <v>2449</v>
      </c>
      <c r="G1178" t="str">
        <f t="shared" si="54"/>
        <v>SECTION G</v>
      </c>
      <c r="H1178" t="str">
        <f t="shared" si="55"/>
        <v>Commerce de gros, à l’exception des automobiles et des motocycles</v>
      </c>
      <c r="I1178" t="str">
        <f t="shared" si="56"/>
        <v>Commerce de gros d'autres équipements industriels</v>
      </c>
      <c r="L1178" t="s">
        <v>173</v>
      </c>
      <c r="M1178" t="s">
        <v>6548</v>
      </c>
      <c r="N1178" t="s">
        <v>38461</v>
      </c>
      <c r="O1178" s="76" t="s">
        <v>4366</v>
      </c>
      <c r="P1178" s="82">
        <v>217</v>
      </c>
      <c r="Q1178" s="82" t="s">
        <v>88559</v>
      </c>
      <c r="R1178"/>
    </row>
    <row r="1179" spans="1:18" x14ac:dyDescent="0.25">
      <c r="A1179" s="14"/>
      <c r="B1179" s="14">
        <v>1178</v>
      </c>
      <c r="C1179" s="14" t="s">
        <v>2453</v>
      </c>
      <c r="D1179" s="15" t="s">
        <v>2454</v>
      </c>
      <c r="E1179" s="15" t="s">
        <v>2455</v>
      </c>
      <c r="F1179" s="15" t="s">
        <v>2456</v>
      </c>
      <c r="G1179" t="str">
        <f t="shared" si="54"/>
        <v>SECTION G</v>
      </c>
      <c r="H1179" t="str">
        <f t="shared" si="55"/>
        <v>Commerce de gros, à l’exception des automobiles et des motocycles</v>
      </c>
      <c r="I1179" t="str">
        <f t="shared" si="56"/>
        <v>Commerce de gros d'autres équipements industriels</v>
      </c>
      <c r="L1179" t="s">
        <v>173</v>
      </c>
      <c r="M1179" t="s">
        <v>17489</v>
      </c>
      <c r="N1179" t="s">
        <v>38462</v>
      </c>
      <c r="O1179" s="76" t="s">
        <v>4366</v>
      </c>
      <c r="P1179" s="82">
        <v>267</v>
      </c>
      <c r="Q1179" s="82" t="s">
        <v>88560</v>
      </c>
      <c r="R1179"/>
    </row>
    <row r="1180" spans="1:18" ht="25.5" x14ac:dyDescent="0.25">
      <c r="A1180" s="6" t="s">
        <v>2457</v>
      </c>
      <c r="B1180" s="6">
        <v>1179</v>
      </c>
      <c r="C1180" s="6" t="s">
        <v>2458</v>
      </c>
      <c r="D1180" s="7" t="s">
        <v>2459</v>
      </c>
      <c r="E1180" s="7" t="s">
        <v>2455</v>
      </c>
      <c r="F1180" s="7" t="s">
        <v>2456</v>
      </c>
      <c r="G1180" t="str">
        <f t="shared" si="54"/>
        <v>SECTION G</v>
      </c>
      <c r="H1180" t="str">
        <f t="shared" si="55"/>
        <v>Commerce de gros, à l’exception des automobiles et des motocycles</v>
      </c>
      <c r="I1180" t="str">
        <f t="shared" si="56"/>
        <v>Commerce de gros d'autres équipements industriels</v>
      </c>
      <c r="L1180" t="s">
        <v>173</v>
      </c>
      <c r="M1180" t="s">
        <v>23933</v>
      </c>
      <c r="N1180" t="s">
        <v>38463</v>
      </c>
      <c r="O1180" s="76" t="s">
        <v>4366</v>
      </c>
      <c r="P1180" s="82">
        <v>169</v>
      </c>
      <c r="Q1180" s="82" t="s">
        <v>88561</v>
      </c>
      <c r="R1180"/>
    </row>
    <row r="1181" spans="1:18" x14ac:dyDescent="0.25">
      <c r="A1181" s="14"/>
      <c r="B1181" s="14">
        <v>1180</v>
      </c>
      <c r="C1181" s="14" t="s">
        <v>2460</v>
      </c>
      <c r="D1181" s="15" t="s">
        <v>2461</v>
      </c>
      <c r="E1181" s="15" t="s">
        <v>2461</v>
      </c>
      <c r="F1181" s="15" t="s">
        <v>2462</v>
      </c>
      <c r="G1181" t="str">
        <f t="shared" si="54"/>
        <v>SECTION G</v>
      </c>
      <c r="H1181" t="str">
        <f t="shared" si="55"/>
        <v>Commerce de gros, à l’exception des automobiles et des motocycles</v>
      </c>
      <c r="I1181" t="str">
        <f t="shared" si="56"/>
        <v>Commerce de gros d'autres équipements industriels</v>
      </c>
      <c r="L1181" t="s">
        <v>173</v>
      </c>
      <c r="M1181" t="s">
        <v>11325</v>
      </c>
      <c r="N1181" t="s">
        <v>38464</v>
      </c>
      <c r="O1181" s="76" t="s">
        <v>4356</v>
      </c>
      <c r="P1181" s="82">
        <v>435</v>
      </c>
      <c r="Q1181" s="82" t="s">
        <v>88562</v>
      </c>
      <c r="R1181"/>
    </row>
    <row r="1182" spans="1:18" ht="25.5" x14ac:dyDescent="0.25">
      <c r="A1182" s="6" t="s">
        <v>2463</v>
      </c>
      <c r="B1182" s="6">
        <v>1181</v>
      </c>
      <c r="C1182" s="6" t="s">
        <v>2464</v>
      </c>
      <c r="D1182" s="7" t="s">
        <v>2465</v>
      </c>
      <c r="E1182" s="7" t="s">
        <v>2466</v>
      </c>
      <c r="F1182" s="7" t="s">
        <v>2466</v>
      </c>
      <c r="G1182" t="str">
        <f t="shared" si="54"/>
        <v>SECTION G</v>
      </c>
      <c r="H1182" t="str">
        <f t="shared" si="55"/>
        <v>Commerce de gros, à l’exception des automobiles et des motocycles</v>
      </c>
      <c r="I1182" t="str">
        <f t="shared" si="56"/>
        <v>Commerce de gros d'autres équipements industriels</v>
      </c>
      <c r="L1182" t="s">
        <v>173</v>
      </c>
      <c r="M1182" t="s">
        <v>32871</v>
      </c>
      <c r="N1182" t="s">
        <v>38465</v>
      </c>
      <c r="O1182" s="76" t="s">
        <v>4356</v>
      </c>
      <c r="P1182" s="82">
        <v>527</v>
      </c>
      <c r="Q1182" s="82" t="s">
        <v>88563</v>
      </c>
      <c r="R1182"/>
    </row>
    <row r="1183" spans="1:18" ht="25.5" x14ac:dyDescent="0.25">
      <c r="A1183" s="6" t="s">
        <v>2467</v>
      </c>
      <c r="B1183" s="6">
        <v>1182</v>
      </c>
      <c r="C1183" s="6" t="s">
        <v>2468</v>
      </c>
      <c r="D1183" s="7" t="s">
        <v>2469</v>
      </c>
      <c r="E1183" s="7" t="s">
        <v>2470</v>
      </c>
      <c r="F1183" s="7" t="s">
        <v>2471</v>
      </c>
      <c r="G1183" t="str">
        <f t="shared" si="54"/>
        <v>SECTION G</v>
      </c>
      <c r="H1183" t="str">
        <f t="shared" si="55"/>
        <v>Commerce de gros, à l’exception des automobiles et des motocycles</v>
      </c>
      <c r="I1183" t="str">
        <f t="shared" si="56"/>
        <v>Commerce de gros d'autres équipements industriels</v>
      </c>
      <c r="L1183" t="s">
        <v>173</v>
      </c>
      <c r="M1183" t="s">
        <v>11327</v>
      </c>
      <c r="N1183" t="s">
        <v>38466</v>
      </c>
      <c r="O1183" s="76" t="s">
        <v>4356</v>
      </c>
      <c r="P1183" s="82">
        <v>1127</v>
      </c>
      <c r="Q1183" s="82" t="s">
        <v>88565</v>
      </c>
      <c r="R1183"/>
    </row>
    <row r="1184" spans="1:18" ht="25.5" x14ac:dyDescent="0.25">
      <c r="A1184" s="6" t="s">
        <v>2472</v>
      </c>
      <c r="B1184" s="6">
        <v>1183</v>
      </c>
      <c r="C1184" s="6" t="s">
        <v>2473</v>
      </c>
      <c r="D1184" s="7" t="s">
        <v>2474</v>
      </c>
      <c r="E1184" s="7" t="s">
        <v>2475</v>
      </c>
      <c r="F1184" s="7" t="s">
        <v>2476</v>
      </c>
      <c r="G1184" t="str">
        <f t="shared" si="54"/>
        <v>SECTION G</v>
      </c>
      <c r="H1184" t="str">
        <f t="shared" si="55"/>
        <v>Commerce de gros, à l’exception des automobiles et des motocycles</v>
      </c>
      <c r="I1184" t="str">
        <f t="shared" si="56"/>
        <v>Commerce de gros d'autres équipements industriels</v>
      </c>
      <c r="L1184" t="s">
        <v>173</v>
      </c>
      <c r="M1184" t="s">
        <v>13400</v>
      </c>
      <c r="N1184" t="s">
        <v>38467</v>
      </c>
      <c r="O1184" s="76" t="s">
        <v>4366</v>
      </c>
      <c r="P1184" s="82">
        <v>117</v>
      </c>
      <c r="Q1184" s="82" t="s">
        <v>88566</v>
      </c>
      <c r="R1184"/>
    </row>
    <row r="1185" spans="1:18" x14ac:dyDescent="0.25">
      <c r="A1185" s="10"/>
      <c r="B1185" s="10">
        <v>1184</v>
      </c>
      <c r="C1185" s="10"/>
      <c r="D1185" s="11"/>
      <c r="E1185" s="11"/>
      <c r="F1185" s="11"/>
      <c r="G1185" t="str">
        <f t="shared" si="54"/>
        <v>SECTION G</v>
      </c>
      <c r="H1185" t="str">
        <f t="shared" si="55"/>
        <v>Commerce de gros, à l’exception des automobiles et des motocycles</v>
      </c>
      <c r="I1185" t="str">
        <f t="shared" si="56"/>
        <v>Commerce de gros d'autres équipements industriels</v>
      </c>
      <c r="L1185" t="s">
        <v>173</v>
      </c>
      <c r="M1185" t="s">
        <v>23934</v>
      </c>
      <c r="N1185" t="s">
        <v>38468</v>
      </c>
      <c r="O1185" s="76" t="s">
        <v>4374</v>
      </c>
      <c r="P1185" s="82">
        <v>1695</v>
      </c>
      <c r="Q1185" s="82" t="s">
        <v>88567</v>
      </c>
      <c r="R1185"/>
    </row>
    <row r="1186" spans="1:18" x14ac:dyDescent="0.25">
      <c r="A1186" s="8"/>
      <c r="B1186" s="8">
        <v>1185</v>
      </c>
      <c r="C1186" s="8" t="s">
        <v>2477</v>
      </c>
      <c r="D1186" s="9" t="s">
        <v>2478</v>
      </c>
      <c r="E1186" s="9" t="s">
        <v>2478</v>
      </c>
      <c r="F1186" s="9" t="s">
        <v>2478</v>
      </c>
      <c r="G1186" t="str">
        <f t="shared" si="54"/>
        <v>SECTION G</v>
      </c>
      <c r="H1186" t="str">
        <f t="shared" si="55"/>
        <v>Commerce de gros, à l’exception des automobiles et des motocycles</v>
      </c>
      <c r="I1186" t="str">
        <f t="shared" si="56"/>
        <v>Autres commerces de gros spécialisés</v>
      </c>
      <c r="L1186" t="s">
        <v>173</v>
      </c>
      <c r="M1186" t="s">
        <v>23935</v>
      </c>
      <c r="N1186" t="s">
        <v>38469</v>
      </c>
      <c r="O1186" s="76" t="s">
        <v>4356</v>
      </c>
      <c r="P1186" s="82">
        <v>698</v>
      </c>
      <c r="Q1186" s="82" t="s">
        <v>88568</v>
      </c>
      <c r="R1186"/>
    </row>
    <row r="1187" spans="1:18" x14ac:dyDescent="0.25">
      <c r="A1187" s="14"/>
      <c r="B1187" s="14">
        <v>1186</v>
      </c>
      <c r="C1187" s="14" t="s">
        <v>2479</v>
      </c>
      <c r="D1187" s="15" t="s">
        <v>2480</v>
      </c>
      <c r="E1187" s="15" t="s">
        <v>2480</v>
      </c>
      <c r="F1187" s="15" t="s">
        <v>2481</v>
      </c>
      <c r="G1187" t="str">
        <f t="shared" si="54"/>
        <v>SECTION G</v>
      </c>
      <c r="H1187" t="str">
        <f t="shared" si="55"/>
        <v>Commerce de gros, à l’exception des automobiles et des motocycles</v>
      </c>
      <c r="I1187" t="str">
        <f t="shared" si="56"/>
        <v>Autres commerces de gros spécialisés</v>
      </c>
      <c r="L1187" t="s">
        <v>173</v>
      </c>
      <c r="M1187" t="s">
        <v>13402</v>
      </c>
      <c r="N1187" t="s">
        <v>38470</v>
      </c>
      <c r="O1187" s="76" t="s">
        <v>4356</v>
      </c>
      <c r="P1187" s="82">
        <v>394</v>
      </c>
      <c r="Q1187" s="82" t="s">
        <v>88569</v>
      </c>
      <c r="R1187"/>
    </row>
    <row r="1188" spans="1:18" ht="25.5" x14ac:dyDescent="0.25">
      <c r="A1188" s="6" t="s">
        <v>2482</v>
      </c>
      <c r="B1188" s="6">
        <v>1187</v>
      </c>
      <c r="C1188" s="6" t="s">
        <v>2483</v>
      </c>
      <c r="D1188" s="7" t="s">
        <v>2484</v>
      </c>
      <c r="E1188" s="7" t="s">
        <v>2480</v>
      </c>
      <c r="F1188" s="7" t="s">
        <v>2481</v>
      </c>
      <c r="G1188" t="str">
        <f t="shared" si="54"/>
        <v>SECTION G</v>
      </c>
      <c r="H1188" t="str">
        <f t="shared" si="55"/>
        <v>Commerce de gros, à l’exception des automobiles et des motocycles</v>
      </c>
      <c r="I1188" t="str">
        <f t="shared" si="56"/>
        <v>Autres commerces de gros spécialisés</v>
      </c>
      <c r="L1188" t="s">
        <v>173</v>
      </c>
      <c r="M1188" t="s">
        <v>11329</v>
      </c>
      <c r="N1188" t="s">
        <v>38471</v>
      </c>
      <c r="O1188" s="76" t="s">
        <v>4366</v>
      </c>
      <c r="P1188" s="82">
        <v>73</v>
      </c>
      <c r="Q1188" s="82" t="s">
        <v>88570</v>
      </c>
      <c r="R1188"/>
    </row>
    <row r="1189" spans="1:18" x14ac:dyDescent="0.25">
      <c r="A1189" s="14"/>
      <c r="B1189" s="14">
        <v>1188</v>
      </c>
      <c r="C1189" s="14" t="s">
        <v>2485</v>
      </c>
      <c r="D1189" s="15" t="s">
        <v>2486</v>
      </c>
      <c r="E1189" s="15" t="s">
        <v>2486</v>
      </c>
      <c r="F1189" s="15" t="s">
        <v>2486</v>
      </c>
      <c r="G1189" t="str">
        <f t="shared" si="54"/>
        <v>SECTION G</v>
      </c>
      <c r="H1189" t="str">
        <f t="shared" si="55"/>
        <v>Commerce de gros, à l’exception des automobiles et des motocycles</v>
      </c>
      <c r="I1189" t="str">
        <f t="shared" si="56"/>
        <v>Autres commerces de gros spécialisés</v>
      </c>
      <c r="L1189" t="s">
        <v>173</v>
      </c>
      <c r="M1189" t="s">
        <v>32873</v>
      </c>
      <c r="N1189" t="s">
        <v>38472</v>
      </c>
      <c r="O1189" s="76" t="s">
        <v>4356</v>
      </c>
      <c r="P1189" s="82">
        <v>370</v>
      </c>
      <c r="Q1189" s="82" t="s">
        <v>88571</v>
      </c>
      <c r="R1189"/>
    </row>
    <row r="1190" spans="1:18" ht="25.5" x14ac:dyDescent="0.25">
      <c r="A1190" s="6" t="s">
        <v>2487</v>
      </c>
      <c r="B1190" s="6">
        <v>1189</v>
      </c>
      <c r="C1190" s="6" t="s">
        <v>2488</v>
      </c>
      <c r="D1190" s="7" t="s">
        <v>2489</v>
      </c>
      <c r="E1190" s="7" t="s">
        <v>2486</v>
      </c>
      <c r="F1190" s="7" t="s">
        <v>2486</v>
      </c>
      <c r="G1190" t="str">
        <f t="shared" si="54"/>
        <v>SECTION G</v>
      </c>
      <c r="H1190" t="str">
        <f t="shared" si="55"/>
        <v>Commerce de gros, à l’exception des automobiles et des motocycles</v>
      </c>
      <c r="I1190" t="str">
        <f t="shared" si="56"/>
        <v>Autres commerces de gros spécialisés</v>
      </c>
      <c r="L1190" t="s">
        <v>173</v>
      </c>
      <c r="M1190" t="s">
        <v>6549</v>
      </c>
      <c r="N1190" t="s">
        <v>38473</v>
      </c>
      <c r="O1190" s="76" t="s">
        <v>4356</v>
      </c>
      <c r="P1190" s="82">
        <v>372</v>
      </c>
      <c r="Q1190" s="82" t="s">
        <v>88572</v>
      </c>
      <c r="R1190"/>
    </row>
    <row r="1191" spans="1:18" ht="25.5" x14ac:dyDescent="0.25">
      <c r="A1191" s="14"/>
      <c r="B1191" s="14">
        <v>1190</v>
      </c>
      <c r="C1191" s="14" t="s">
        <v>2490</v>
      </c>
      <c r="D1191" s="15" t="s">
        <v>2491</v>
      </c>
      <c r="E1191" s="15" t="s">
        <v>2492</v>
      </c>
      <c r="F1191" s="15" t="s">
        <v>2493</v>
      </c>
      <c r="G1191" t="str">
        <f t="shared" si="54"/>
        <v>SECTION G</v>
      </c>
      <c r="H1191" t="str">
        <f t="shared" si="55"/>
        <v>Commerce de gros, à l’exception des automobiles et des motocycles</v>
      </c>
      <c r="I1191" t="str">
        <f t="shared" si="56"/>
        <v>Autres commerces de gros spécialisés</v>
      </c>
      <c r="L1191" t="s">
        <v>173</v>
      </c>
      <c r="M1191" t="s">
        <v>6550</v>
      </c>
      <c r="N1191" t="s">
        <v>38474</v>
      </c>
      <c r="O1191" s="76" t="s">
        <v>4356</v>
      </c>
      <c r="P1191" s="82">
        <v>324</v>
      </c>
      <c r="Q1191" s="82" t="s">
        <v>88573</v>
      </c>
      <c r="R1191"/>
    </row>
    <row r="1192" spans="1:18" ht="25.5" x14ac:dyDescent="0.25">
      <c r="A1192" s="6" t="s">
        <v>2494</v>
      </c>
      <c r="B1192" s="6">
        <v>1191</v>
      </c>
      <c r="C1192" s="6" t="s">
        <v>2495</v>
      </c>
      <c r="D1192" s="7" t="s">
        <v>2496</v>
      </c>
      <c r="E1192" s="7" t="s">
        <v>2497</v>
      </c>
      <c r="F1192" s="7" t="s">
        <v>2498</v>
      </c>
      <c r="G1192" t="str">
        <f t="shared" si="54"/>
        <v>SECTION G</v>
      </c>
      <c r="H1192" t="str">
        <f t="shared" si="55"/>
        <v>Commerce de gros, à l’exception des automobiles et des motocycles</v>
      </c>
      <c r="I1192" t="str">
        <f t="shared" si="56"/>
        <v>Autres commerces de gros spécialisés</v>
      </c>
      <c r="L1192" t="s">
        <v>173</v>
      </c>
      <c r="M1192" t="s">
        <v>23936</v>
      </c>
      <c r="N1192" t="s">
        <v>38475</v>
      </c>
      <c r="O1192" s="76" t="s">
        <v>4366</v>
      </c>
      <c r="P1192" s="82">
        <v>93</v>
      </c>
      <c r="Q1192" s="82" t="s">
        <v>88574</v>
      </c>
      <c r="R1192"/>
    </row>
    <row r="1193" spans="1:18" ht="25.5" x14ac:dyDescent="0.25">
      <c r="A1193" s="6" t="s">
        <v>2499</v>
      </c>
      <c r="B1193" s="6">
        <v>1192</v>
      </c>
      <c r="C1193" s="6" t="s">
        <v>2500</v>
      </c>
      <c r="D1193" s="7" t="s">
        <v>2501</v>
      </c>
      <c r="E1193" s="7" t="s">
        <v>2502</v>
      </c>
      <c r="F1193" s="7" t="s">
        <v>2503</v>
      </c>
      <c r="G1193" t="str">
        <f t="shared" si="54"/>
        <v>SECTION G</v>
      </c>
      <c r="H1193" t="str">
        <f t="shared" si="55"/>
        <v>Commerce de gros, à l’exception des automobiles et des motocycles</v>
      </c>
      <c r="I1193" t="str">
        <f t="shared" si="56"/>
        <v>Autres commerces de gros spécialisés</v>
      </c>
      <c r="L1193" t="s">
        <v>173</v>
      </c>
      <c r="M1193" t="s">
        <v>23937</v>
      </c>
      <c r="N1193" t="s">
        <v>38476</v>
      </c>
      <c r="O1193" s="76" t="s">
        <v>4366</v>
      </c>
      <c r="P1193" s="82">
        <v>43</v>
      </c>
      <c r="Q1193" s="82" t="s">
        <v>88575</v>
      </c>
      <c r="R1193"/>
    </row>
    <row r="1194" spans="1:18" ht="25.5" x14ac:dyDescent="0.25">
      <c r="A1194" s="14"/>
      <c r="B1194" s="14">
        <v>1193</v>
      </c>
      <c r="C1194" s="14" t="s">
        <v>2504</v>
      </c>
      <c r="D1194" s="15" t="s">
        <v>2505</v>
      </c>
      <c r="E1194" s="15" t="s">
        <v>2506</v>
      </c>
      <c r="F1194" s="15" t="s">
        <v>2507</v>
      </c>
      <c r="G1194" t="str">
        <f t="shared" si="54"/>
        <v>SECTION G</v>
      </c>
      <c r="H1194" t="str">
        <f t="shared" si="55"/>
        <v>Commerce de gros, à l’exception des automobiles et des motocycles</v>
      </c>
      <c r="I1194" t="str">
        <f t="shared" si="56"/>
        <v>Autres commerces de gros spécialisés</v>
      </c>
      <c r="L1194" t="s">
        <v>173</v>
      </c>
      <c r="M1194" t="s">
        <v>32874</v>
      </c>
      <c r="N1194" t="s">
        <v>38477</v>
      </c>
      <c r="O1194" s="76" t="s">
        <v>4356</v>
      </c>
      <c r="P1194" s="82">
        <v>959</v>
      </c>
      <c r="Q1194" s="82" t="s">
        <v>88576</v>
      </c>
      <c r="R1194"/>
    </row>
    <row r="1195" spans="1:18" x14ac:dyDescent="0.25">
      <c r="A1195" s="6" t="s">
        <v>2508</v>
      </c>
      <c r="B1195" s="6">
        <v>1194</v>
      </c>
      <c r="C1195" s="6" t="s">
        <v>2509</v>
      </c>
      <c r="D1195" s="7" t="s">
        <v>2510</v>
      </c>
      <c r="E1195" s="7" t="s">
        <v>2510</v>
      </c>
      <c r="F1195" s="7" t="s">
        <v>2511</v>
      </c>
      <c r="G1195" t="str">
        <f t="shared" si="54"/>
        <v>SECTION G</v>
      </c>
      <c r="H1195" t="str">
        <f t="shared" si="55"/>
        <v>Commerce de gros, à l’exception des automobiles et des motocycles</v>
      </c>
      <c r="I1195" t="str">
        <f t="shared" si="56"/>
        <v>Autres commerces de gros spécialisés</v>
      </c>
      <c r="L1195" t="s">
        <v>173</v>
      </c>
      <c r="M1195" t="s">
        <v>6551</v>
      </c>
      <c r="N1195" t="s">
        <v>38478</v>
      </c>
      <c r="O1195" s="76" t="s">
        <v>4356</v>
      </c>
      <c r="P1195" s="82">
        <v>379</v>
      </c>
      <c r="Q1195" s="82" t="s">
        <v>88577</v>
      </c>
      <c r="R1195"/>
    </row>
    <row r="1196" spans="1:18" ht="25.5" x14ac:dyDescent="0.25">
      <c r="A1196" s="6" t="s">
        <v>2512</v>
      </c>
      <c r="B1196" s="6">
        <v>1195</v>
      </c>
      <c r="C1196" s="6" t="s">
        <v>2513</v>
      </c>
      <c r="D1196" s="7" t="s">
        <v>2514</v>
      </c>
      <c r="E1196" s="7" t="s">
        <v>2515</v>
      </c>
      <c r="F1196" s="7" t="s">
        <v>2516</v>
      </c>
      <c r="G1196" t="str">
        <f t="shared" si="54"/>
        <v>SECTION G</v>
      </c>
      <c r="H1196" t="str">
        <f t="shared" si="55"/>
        <v>Commerce de gros, à l’exception des automobiles et des motocycles</v>
      </c>
      <c r="I1196" t="str">
        <f t="shared" si="56"/>
        <v>Autres commerces de gros spécialisés</v>
      </c>
      <c r="L1196" t="s">
        <v>173</v>
      </c>
      <c r="M1196" t="s">
        <v>32875</v>
      </c>
      <c r="N1196" t="s">
        <v>38479</v>
      </c>
      <c r="O1196" s="76" t="s">
        <v>4366</v>
      </c>
      <c r="P1196" s="82">
        <v>200</v>
      </c>
      <c r="Q1196" s="82" t="s">
        <v>88578</v>
      </c>
      <c r="R1196"/>
    </row>
    <row r="1197" spans="1:18" x14ac:dyDescent="0.25">
      <c r="A1197" s="14"/>
      <c r="B1197" s="14">
        <v>1196</v>
      </c>
      <c r="C1197" s="14" t="s">
        <v>2517</v>
      </c>
      <c r="D1197" s="15" t="s">
        <v>2518</v>
      </c>
      <c r="E1197" s="15" t="s">
        <v>2518</v>
      </c>
      <c r="F1197" s="15" t="s">
        <v>2518</v>
      </c>
      <c r="G1197" t="str">
        <f t="shared" si="54"/>
        <v>SECTION G</v>
      </c>
      <c r="H1197" t="str">
        <f t="shared" si="55"/>
        <v>Commerce de gros, à l’exception des automobiles et des motocycles</v>
      </c>
      <c r="I1197" t="str">
        <f t="shared" si="56"/>
        <v>Autres commerces de gros spécialisés</v>
      </c>
      <c r="L1197" t="s">
        <v>173</v>
      </c>
      <c r="M1197" t="s">
        <v>23938</v>
      </c>
      <c r="N1197" t="s">
        <v>38480</v>
      </c>
      <c r="O1197" s="76" t="s">
        <v>4356</v>
      </c>
      <c r="P1197" s="82">
        <v>487</v>
      </c>
      <c r="Q1197" s="82" t="s">
        <v>88579</v>
      </c>
      <c r="R1197"/>
    </row>
    <row r="1198" spans="1:18" ht="25.5" x14ac:dyDescent="0.25">
      <c r="A1198" s="6" t="s">
        <v>2519</v>
      </c>
      <c r="B1198" s="6">
        <v>1197</v>
      </c>
      <c r="C1198" s="6" t="s">
        <v>2520</v>
      </c>
      <c r="D1198" s="7" t="s">
        <v>2521</v>
      </c>
      <c r="E1198" s="7" t="s">
        <v>2518</v>
      </c>
      <c r="F1198" s="7" t="s">
        <v>2518</v>
      </c>
      <c r="G1198" t="str">
        <f t="shared" si="54"/>
        <v>SECTION G</v>
      </c>
      <c r="H1198" t="str">
        <f t="shared" si="55"/>
        <v>Commerce de gros, à l’exception des automobiles et des motocycles</v>
      </c>
      <c r="I1198" t="str">
        <f t="shared" si="56"/>
        <v>Autres commerces de gros spécialisés</v>
      </c>
      <c r="L1198" t="s">
        <v>173</v>
      </c>
      <c r="M1198" t="s">
        <v>13404</v>
      </c>
      <c r="N1198" t="s">
        <v>38481</v>
      </c>
      <c r="O1198" s="76" t="s">
        <v>4366</v>
      </c>
      <c r="P1198" s="82">
        <v>167</v>
      </c>
      <c r="Q1198" s="82" t="s">
        <v>88580</v>
      </c>
      <c r="R1198"/>
    </row>
    <row r="1199" spans="1:18" x14ac:dyDescent="0.25">
      <c r="A1199" s="14"/>
      <c r="B1199" s="14">
        <v>1198</v>
      </c>
      <c r="C1199" s="14" t="s">
        <v>2522</v>
      </c>
      <c r="D1199" s="15" t="s">
        <v>2523</v>
      </c>
      <c r="E1199" s="15" t="s">
        <v>2523</v>
      </c>
      <c r="F1199" s="15" t="s">
        <v>2524</v>
      </c>
      <c r="G1199" t="str">
        <f t="shared" si="54"/>
        <v>SECTION G</v>
      </c>
      <c r="H1199" t="str">
        <f t="shared" si="55"/>
        <v>Commerce de gros, à l’exception des automobiles et des motocycles</v>
      </c>
      <c r="I1199" t="str">
        <f t="shared" si="56"/>
        <v>Autres commerces de gros spécialisés</v>
      </c>
      <c r="L1199" t="s">
        <v>200</v>
      </c>
      <c r="M1199" t="s">
        <v>32876</v>
      </c>
      <c r="N1199" t="s">
        <v>38482</v>
      </c>
      <c r="O1199" s="76" t="s">
        <v>4374</v>
      </c>
      <c r="P1199" s="82">
        <v>2931</v>
      </c>
      <c r="Q1199" s="82" t="s">
        <v>72995</v>
      </c>
      <c r="R1199"/>
    </row>
    <row r="1200" spans="1:18" ht="25.5" x14ac:dyDescent="0.25">
      <c r="A1200" s="6" t="s">
        <v>2525</v>
      </c>
      <c r="B1200" s="6">
        <v>1199</v>
      </c>
      <c r="C1200" s="6" t="s">
        <v>2526</v>
      </c>
      <c r="D1200" s="7" t="s">
        <v>2527</v>
      </c>
      <c r="E1200" s="7" t="s">
        <v>2523</v>
      </c>
      <c r="F1200" s="7" t="s">
        <v>2524</v>
      </c>
      <c r="G1200" t="str">
        <f t="shared" si="54"/>
        <v>SECTION G</v>
      </c>
      <c r="H1200" t="str">
        <f t="shared" si="55"/>
        <v>Commerce de gros, à l’exception des automobiles et des motocycles</v>
      </c>
      <c r="I1200" t="str">
        <f t="shared" si="56"/>
        <v>Autres commerces de gros spécialisés</v>
      </c>
      <c r="L1200" t="s">
        <v>200</v>
      </c>
      <c r="M1200" t="s">
        <v>32877</v>
      </c>
      <c r="N1200" t="s">
        <v>38483</v>
      </c>
      <c r="O1200" s="76" t="s">
        <v>4366</v>
      </c>
      <c r="P1200" s="82">
        <v>309</v>
      </c>
      <c r="Q1200" s="82" t="s">
        <v>72996</v>
      </c>
      <c r="R1200"/>
    </row>
    <row r="1201" spans="1:18" x14ac:dyDescent="0.25">
      <c r="A1201" s="14"/>
      <c r="B1201" s="14">
        <v>1200</v>
      </c>
      <c r="C1201" s="14" t="s">
        <v>2528</v>
      </c>
      <c r="D1201" s="15" t="s">
        <v>2529</v>
      </c>
      <c r="E1201" s="15" t="s">
        <v>2529</v>
      </c>
      <c r="F1201" s="15" t="s">
        <v>2529</v>
      </c>
      <c r="G1201" t="str">
        <f t="shared" si="54"/>
        <v>SECTION G</v>
      </c>
      <c r="H1201" t="str">
        <f t="shared" si="55"/>
        <v>Commerce de gros, à l’exception des automobiles et des motocycles</v>
      </c>
      <c r="I1201" t="str">
        <f t="shared" si="56"/>
        <v>Autres commerces de gros spécialisés</v>
      </c>
      <c r="L1201" t="s">
        <v>200</v>
      </c>
      <c r="M1201" t="s">
        <v>23939</v>
      </c>
      <c r="N1201" t="s">
        <v>38484</v>
      </c>
      <c r="O1201" s="76" t="s">
        <v>4356</v>
      </c>
      <c r="P1201" s="82">
        <v>994</v>
      </c>
      <c r="Q1201" s="82" t="s">
        <v>72997</v>
      </c>
      <c r="R1201"/>
    </row>
    <row r="1202" spans="1:18" ht="25.5" x14ac:dyDescent="0.25">
      <c r="A1202" s="6" t="s">
        <v>2530</v>
      </c>
      <c r="B1202" s="6">
        <v>1201</v>
      </c>
      <c r="C1202" s="6" t="s">
        <v>2531</v>
      </c>
      <c r="D1202" s="7" t="s">
        <v>2532</v>
      </c>
      <c r="E1202" s="7" t="s">
        <v>2532</v>
      </c>
      <c r="F1202" s="7" t="s">
        <v>2529</v>
      </c>
      <c r="G1202" t="str">
        <f t="shared" si="54"/>
        <v>SECTION G</v>
      </c>
      <c r="H1202" t="str">
        <f t="shared" si="55"/>
        <v>Commerce de gros, à l’exception des automobiles et des motocycles</v>
      </c>
      <c r="I1202" t="str">
        <f t="shared" si="56"/>
        <v>Autres commerces de gros spécialisés</v>
      </c>
      <c r="L1202" t="s">
        <v>200</v>
      </c>
      <c r="M1202" t="s">
        <v>32878</v>
      </c>
      <c r="N1202" t="s">
        <v>38485</v>
      </c>
      <c r="O1202" s="76" t="s">
        <v>4366</v>
      </c>
      <c r="P1202" s="82">
        <v>258</v>
      </c>
      <c r="Q1202" s="82" t="s">
        <v>72998</v>
      </c>
      <c r="R1202"/>
    </row>
    <row r="1203" spans="1:18" x14ac:dyDescent="0.25">
      <c r="A1203" s="10"/>
      <c r="B1203" s="10">
        <v>1202</v>
      </c>
      <c r="C1203" s="10"/>
      <c r="D1203" s="11"/>
      <c r="E1203" s="11"/>
      <c r="F1203" s="11"/>
      <c r="G1203" t="str">
        <f t="shared" si="54"/>
        <v>SECTION G</v>
      </c>
      <c r="H1203" t="str">
        <f t="shared" si="55"/>
        <v>Commerce de gros, à l’exception des automobiles et des motocycles</v>
      </c>
      <c r="I1203" t="str">
        <f t="shared" si="56"/>
        <v>Autres commerces de gros spécialisés</v>
      </c>
      <c r="L1203" t="s">
        <v>200</v>
      </c>
      <c r="M1203" t="s">
        <v>11331</v>
      </c>
      <c r="N1203" t="s">
        <v>38486</v>
      </c>
      <c r="O1203" s="76" t="s">
        <v>4366</v>
      </c>
      <c r="P1203" s="82">
        <v>336</v>
      </c>
      <c r="Q1203" s="82" t="s">
        <v>72999</v>
      </c>
      <c r="R1203"/>
    </row>
    <row r="1204" spans="1:18" x14ac:dyDescent="0.25">
      <c r="A1204" s="8"/>
      <c r="B1204" s="8">
        <v>1203</v>
      </c>
      <c r="C1204" s="8" t="s">
        <v>2533</v>
      </c>
      <c r="D1204" s="9" t="s">
        <v>2534</v>
      </c>
      <c r="E1204" s="9" t="s">
        <v>2534</v>
      </c>
      <c r="F1204" s="9" t="s">
        <v>2534</v>
      </c>
      <c r="G1204" t="str">
        <f t="shared" si="54"/>
        <v>SECTION G</v>
      </c>
      <c r="H1204" t="str">
        <f t="shared" si="55"/>
        <v>Commerce de gros, à l’exception des automobiles et des motocycles</v>
      </c>
      <c r="I1204" t="str">
        <f t="shared" si="56"/>
        <v>Commerce de gros non spécialisé</v>
      </c>
      <c r="L1204" t="s">
        <v>200</v>
      </c>
      <c r="M1204" t="s">
        <v>6552</v>
      </c>
      <c r="N1204" t="s">
        <v>38487</v>
      </c>
      <c r="O1204" s="76" t="s">
        <v>4366</v>
      </c>
      <c r="P1204" s="82">
        <v>648</v>
      </c>
      <c r="Q1204" s="82" t="s">
        <v>73000</v>
      </c>
      <c r="R1204"/>
    </row>
    <row r="1205" spans="1:18" x14ac:dyDescent="0.25">
      <c r="A1205" s="14"/>
      <c r="B1205" s="14">
        <v>1204</v>
      </c>
      <c r="C1205" s="14" t="s">
        <v>2535</v>
      </c>
      <c r="D1205" s="15" t="s">
        <v>2534</v>
      </c>
      <c r="E1205" s="15" t="s">
        <v>2534</v>
      </c>
      <c r="F1205" s="15" t="s">
        <v>2534</v>
      </c>
      <c r="G1205" t="str">
        <f t="shared" si="54"/>
        <v>SECTION G</v>
      </c>
      <c r="H1205" t="str">
        <f t="shared" si="55"/>
        <v>Commerce de gros, à l’exception des automobiles et des motocycles</v>
      </c>
      <c r="I1205" t="str">
        <f t="shared" si="56"/>
        <v>Commerce de gros non spécialisé</v>
      </c>
      <c r="L1205" t="s">
        <v>200</v>
      </c>
      <c r="M1205" t="s">
        <v>23940</v>
      </c>
      <c r="N1205" t="s">
        <v>38488</v>
      </c>
      <c r="O1205" s="76" t="s">
        <v>4366</v>
      </c>
      <c r="P1205" s="82">
        <v>356</v>
      </c>
      <c r="Q1205" s="82" t="s">
        <v>73001</v>
      </c>
      <c r="R1205"/>
    </row>
    <row r="1206" spans="1:18" x14ac:dyDescent="0.25">
      <c r="A1206" s="6" t="s">
        <v>2536</v>
      </c>
      <c r="B1206" s="6">
        <v>1205</v>
      </c>
      <c r="C1206" s="6" t="s">
        <v>2537</v>
      </c>
      <c r="D1206" s="7" t="s">
        <v>2538</v>
      </c>
      <c r="E1206" s="7" t="s">
        <v>2538</v>
      </c>
      <c r="F1206" s="7" t="s">
        <v>2534</v>
      </c>
      <c r="G1206" t="str">
        <f t="shared" si="54"/>
        <v>SECTION G</v>
      </c>
      <c r="H1206" t="str">
        <f t="shared" si="55"/>
        <v>Commerce de gros, à l’exception des automobiles et des motocycles</v>
      </c>
      <c r="I1206" t="str">
        <f t="shared" si="56"/>
        <v>Commerce de gros non spécialisé</v>
      </c>
      <c r="L1206" t="s">
        <v>200</v>
      </c>
      <c r="M1206" t="s">
        <v>13406</v>
      </c>
      <c r="N1206" t="s">
        <v>38489</v>
      </c>
      <c r="O1206" s="76" t="s">
        <v>4366</v>
      </c>
      <c r="P1206" s="82">
        <v>374</v>
      </c>
      <c r="Q1206" s="82" t="s">
        <v>73002</v>
      </c>
      <c r="R1206"/>
    </row>
    <row r="1207" spans="1:18" x14ac:dyDescent="0.25">
      <c r="A1207" s="10"/>
      <c r="B1207" s="10">
        <v>1206</v>
      </c>
      <c r="C1207" s="10"/>
      <c r="D1207" s="11"/>
      <c r="E1207" s="11"/>
      <c r="F1207" s="11"/>
      <c r="G1207" t="str">
        <f t="shared" si="54"/>
        <v>SECTION G</v>
      </c>
      <c r="H1207" t="str">
        <f t="shared" si="55"/>
        <v>Commerce de gros, à l’exception des automobiles et des motocycles</v>
      </c>
      <c r="I1207" t="str">
        <f t="shared" si="56"/>
        <v>Commerce de gros non spécialisé</v>
      </c>
      <c r="L1207" t="s">
        <v>200</v>
      </c>
      <c r="M1207" t="s">
        <v>12658</v>
      </c>
      <c r="N1207" t="s">
        <v>38490</v>
      </c>
      <c r="O1207" s="76" t="s">
        <v>4366</v>
      </c>
      <c r="P1207" s="82">
        <v>139</v>
      </c>
      <c r="Q1207" s="82" t="s">
        <v>73003</v>
      </c>
      <c r="R1207"/>
    </row>
    <row r="1208" spans="1:18" ht="30" x14ac:dyDescent="0.25">
      <c r="A1208" s="12"/>
      <c r="B1208" s="12">
        <v>1207</v>
      </c>
      <c r="C1208" s="12" t="s">
        <v>2539</v>
      </c>
      <c r="D1208" s="13" t="s">
        <v>2540</v>
      </c>
      <c r="E1208" s="13" t="s">
        <v>2541</v>
      </c>
      <c r="F1208" s="13" t="s">
        <v>2542</v>
      </c>
      <c r="G1208" t="str">
        <f t="shared" si="54"/>
        <v>SECTION G</v>
      </c>
      <c r="H1208" t="str">
        <f t="shared" si="55"/>
        <v>Commerce de détail, à l’exception des automobiles et des motocycles</v>
      </c>
      <c r="I1208" t="str">
        <f t="shared" si="56"/>
        <v>Commerce de gros non spécialisé</v>
      </c>
      <c r="L1208" t="s">
        <v>200</v>
      </c>
      <c r="M1208" t="s">
        <v>11333</v>
      </c>
      <c r="N1208" t="s">
        <v>38491</v>
      </c>
      <c r="O1208" s="76" t="s">
        <v>4366</v>
      </c>
      <c r="P1208" s="82">
        <v>433</v>
      </c>
      <c r="Q1208" s="82" t="s">
        <v>73004</v>
      </c>
      <c r="R1208"/>
    </row>
    <row r="1209" spans="1:18" x14ac:dyDescent="0.25">
      <c r="A1209" s="10"/>
      <c r="B1209" s="10">
        <v>1208</v>
      </c>
      <c r="C1209" s="10"/>
      <c r="D1209" s="11"/>
      <c r="E1209" s="11"/>
      <c r="F1209" s="11"/>
      <c r="G1209" t="str">
        <f t="shared" si="54"/>
        <v>SECTION G</v>
      </c>
      <c r="H1209" t="str">
        <f t="shared" si="55"/>
        <v>Commerce de détail, à l’exception des automobiles et des motocycles</v>
      </c>
      <c r="I1209" t="str">
        <f t="shared" si="56"/>
        <v>Commerce de gros non spécialisé</v>
      </c>
      <c r="L1209" t="s">
        <v>200</v>
      </c>
      <c r="M1209" t="s">
        <v>32879</v>
      </c>
      <c r="N1209" t="s">
        <v>38492</v>
      </c>
      <c r="O1209" s="76" t="s">
        <v>4366</v>
      </c>
      <c r="P1209" s="82">
        <v>413</v>
      </c>
      <c r="Q1209" s="82" t="s">
        <v>73005</v>
      </c>
      <c r="R1209"/>
    </row>
    <row r="1210" spans="1:18" x14ac:dyDescent="0.25">
      <c r="A1210" s="8"/>
      <c r="B1210" s="8">
        <v>1209</v>
      </c>
      <c r="C1210" s="8" t="s">
        <v>2543</v>
      </c>
      <c r="D1210" s="9" t="s">
        <v>2544</v>
      </c>
      <c r="E1210" s="9" t="s">
        <v>2544</v>
      </c>
      <c r="F1210" s="9" t="s">
        <v>2545</v>
      </c>
      <c r="G1210" t="str">
        <f t="shared" si="54"/>
        <v>SECTION G</v>
      </c>
      <c r="H1210" t="str">
        <f t="shared" si="55"/>
        <v>Commerce de détail, à l’exception des automobiles et des motocycles</v>
      </c>
      <c r="I1210" t="str">
        <f t="shared" si="56"/>
        <v>Commerce de détail en magasin non spécialisé</v>
      </c>
      <c r="L1210" t="s">
        <v>200</v>
      </c>
      <c r="M1210" t="s">
        <v>13408</v>
      </c>
      <c r="N1210" t="s">
        <v>38493</v>
      </c>
      <c r="O1210" s="76" t="s">
        <v>4366</v>
      </c>
      <c r="P1210" s="82">
        <v>325</v>
      </c>
      <c r="Q1210" s="82" t="s">
        <v>73006</v>
      </c>
      <c r="R1210"/>
    </row>
    <row r="1211" spans="1:18" ht="25.5" x14ac:dyDescent="0.25">
      <c r="A1211" s="14"/>
      <c r="B1211" s="14">
        <v>1210</v>
      </c>
      <c r="C1211" s="14" t="s">
        <v>2546</v>
      </c>
      <c r="D1211" s="15" t="s">
        <v>2547</v>
      </c>
      <c r="E1211" s="15" t="s">
        <v>2548</v>
      </c>
      <c r="F1211" s="15" t="s">
        <v>2549</v>
      </c>
      <c r="G1211" t="str">
        <f t="shared" si="54"/>
        <v>SECTION G</v>
      </c>
      <c r="H1211" t="str">
        <f t="shared" si="55"/>
        <v>Commerce de détail, à l’exception des automobiles et des motocycles</v>
      </c>
      <c r="I1211" t="str">
        <f t="shared" si="56"/>
        <v>Commerce de détail en magasin non spécialisé</v>
      </c>
      <c r="L1211" t="s">
        <v>200</v>
      </c>
      <c r="M1211" t="s">
        <v>32880</v>
      </c>
      <c r="N1211" t="s">
        <v>38494</v>
      </c>
      <c r="O1211" s="76" t="s">
        <v>4374</v>
      </c>
      <c r="P1211" s="82">
        <v>3966</v>
      </c>
      <c r="Q1211" s="82" t="s">
        <v>73007</v>
      </c>
      <c r="R1211"/>
    </row>
    <row r="1212" spans="1:18" x14ac:dyDescent="0.25">
      <c r="A1212" s="6" t="s">
        <v>2550</v>
      </c>
      <c r="B1212" s="6">
        <v>1211</v>
      </c>
      <c r="C1212" s="6" t="s">
        <v>2551</v>
      </c>
      <c r="D1212" s="7" t="s">
        <v>2552</v>
      </c>
      <c r="E1212" s="7" t="s">
        <v>2552</v>
      </c>
      <c r="F1212" s="7" t="s">
        <v>2552</v>
      </c>
      <c r="G1212" t="str">
        <f t="shared" si="54"/>
        <v>SECTION G</v>
      </c>
      <c r="H1212" t="str">
        <f t="shared" si="55"/>
        <v>Commerce de détail, à l’exception des automobiles et des motocycles</v>
      </c>
      <c r="I1212" t="str">
        <f t="shared" si="56"/>
        <v>Commerce de détail en magasin non spécialisé</v>
      </c>
      <c r="L1212" t="s">
        <v>200</v>
      </c>
      <c r="M1212" t="s">
        <v>13410</v>
      </c>
      <c r="N1212" t="s">
        <v>38495</v>
      </c>
      <c r="O1212" s="76" t="s">
        <v>4356</v>
      </c>
      <c r="P1212" s="82">
        <v>135</v>
      </c>
      <c r="Q1212" s="82" t="s">
        <v>73008</v>
      </c>
      <c r="R1212"/>
    </row>
    <row r="1213" spans="1:18" x14ac:dyDescent="0.25">
      <c r="A1213" s="6" t="s">
        <v>2553</v>
      </c>
      <c r="B1213" s="6">
        <v>1212</v>
      </c>
      <c r="C1213" s="6" t="s">
        <v>2554</v>
      </c>
      <c r="D1213" s="7" t="s">
        <v>2555</v>
      </c>
      <c r="E1213" s="7" t="s">
        <v>2555</v>
      </c>
      <c r="F1213" s="7" t="s">
        <v>2555</v>
      </c>
      <c r="G1213" t="str">
        <f t="shared" si="54"/>
        <v>SECTION G</v>
      </c>
      <c r="H1213" t="str">
        <f t="shared" si="55"/>
        <v>Commerce de détail, à l’exception des automobiles et des motocycles</v>
      </c>
      <c r="I1213" t="str">
        <f t="shared" si="56"/>
        <v>Commerce de détail en magasin non spécialisé</v>
      </c>
      <c r="L1213" t="s">
        <v>200</v>
      </c>
      <c r="M1213" t="s">
        <v>6405</v>
      </c>
      <c r="N1213" t="s">
        <v>38496</v>
      </c>
      <c r="O1213" s="76" t="s">
        <v>4366</v>
      </c>
      <c r="P1213" s="82">
        <v>321</v>
      </c>
      <c r="Q1213" s="82" t="s">
        <v>73009</v>
      </c>
      <c r="R1213"/>
    </row>
    <row r="1214" spans="1:18" x14ac:dyDescent="0.25">
      <c r="A1214" s="6" t="s">
        <v>2556</v>
      </c>
      <c r="B1214" s="6">
        <v>1213</v>
      </c>
      <c r="C1214" s="6" t="s">
        <v>2557</v>
      </c>
      <c r="D1214" s="7" t="s">
        <v>2558</v>
      </c>
      <c r="E1214" s="7" t="s">
        <v>2558</v>
      </c>
      <c r="F1214" s="7" t="s">
        <v>2558</v>
      </c>
      <c r="G1214" t="str">
        <f t="shared" si="54"/>
        <v>SECTION G</v>
      </c>
      <c r="H1214" t="str">
        <f t="shared" si="55"/>
        <v>Commerce de détail, à l’exception des automobiles et des motocycles</v>
      </c>
      <c r="I1214" t="str">
        <f t="shared" si="56"/>
        <v>Commerce de détail en magasin non spécialisé</v>
      </c>
      <c r="L1214" t="s">
        <v>200</v>
      </c>
      <c r="M1214" t="s">
        <v>23941</v>
      </c>
      <c r="N1214" t="s">
        <v>38497</v>
      </c>
      <c r="O1214" s="76" t="s">
        <v>4356</v>
      </c>
      <c r="P1214" s="82">
        <v>143</v>
      </c>
      <c r="Q1214" s="82" t="s">
        <v>73010</v>
      </c>
      <c r="R1214"/>
    </row>
    <row r="1215" spans="1:18" x14ac:dyDescent="0.25">
      <c r="A1215" s="6" t="s">
        <v>2559</v>
      </c>
      <c r="B1215" s="6">
        <v>1214</v>
      </c>
      <c r="C1215" s="6" t="s">
        <v>2560</v>
      </c>
      <c r="D1215" s="7" t="s">
        <v>2561</v>
      </c>
      <c r="E1215" s="7" t="s">
        <v>2561</v>
      </c>
      <c r="F1215" s="7" t="s">
        <v>2561</v>
      </c>
      <c r="G1215" t="str">
        <f t="shared" si="54"/>
        <v>SECTION G</v>
      </c>
      <c r="H1215" t="str">
        <f t="shared" si="55"/>
        <v>Commerce de détail, à l’exception des automobiles et des motocycles</v>
      </c>
      <c r="I1215" t="str">
        <f t="shared" si="56"/>
        <v>Commerce de détail en magasin non spécialisé</v>
      </c>
      <c r="L1215" t="s">
        <v>200</v>
      </c>
      <c r="M1215" t="s">
        <v>6553</v>
      </c>
      <c r="N1215" t="s">
        <v>38498</v>
      </c>
      <c r="O1215" s="76" t="s">
        <v>4366</v>
      </c>
      <c r="P1215" s="82">
        <v>192</v>
      </c>
      <c r="Q1215" s="82" t="s">
        <v>73011</v>
      </c>
      <c r="R1215"/>
    </row>
    <row r="1216" spans="1:18" x14ac:dyDescent="0.25">
      <c r="A1216" s="6" t="s">
        <v>2562</v>
      </c>
      <c r="B1216" s="6">
        <v>1215</v>
      </c>
      <c r="C1216" s="6" t="s">
        <v>2563</v>
      </c>
      <c r="D1216" s="7" t="s">
        <v>2564</v>
      </c>
      <c r="E1216" s="7" t="s">
        <v>2564</v>
      </c>
      <c r="F1216" s="7" t="s">
        <v>2564</v>
      </c>
      <c r="G1216" t="str">
        <f t="shared" si="54"/>
        <v>SECTION G</v>
      </c>
      <c r="H1216" t="str">
        <f t="shared" si="55"/>
        <v>Commerce de détail, à l’exception des automobiles et des motocycles</v>
      </c>
      <c r="I1216" t="str">
        <f t="shared" si="56"/>
        <v>Commerce de détail en magasin non spécialisé</v>
      </c>
      <c r="L1216" t="s">
        <v>200</v>
      </c>
      <c r="M1216" t="s">
        <v>23942</v>
      </c>
      <c r="N1216" t="s">
        <v>38499</v>
      </c>
      <c r="O1216" s="76" t="s">
        <v>4356</v>
      </c>
      <c r="P1216" s="82">
        <v>698</v>
      </c>
      <c r="Q1216" s="82" t="s">
        <v>73012</v>
      </c>
      <c r="R1216"/>
    </row>
    <row r="1217" spans="1:18" x14ac:dyDescent="0.25">
      <c r="A1217" s="6" t="s">
        <v>2565</v>
      </c>
      <c r="B1217" s="6">
        <v>1216</v>
      </c>
      <c r="C1217" s="6" t="s">
        <v>2566</v>
      </c>
      <c r="D1217" s="7" t="s">
        <v>2567</v>
      </c>
      <c r="E1217" s="7" t="s">
        <v>2567</v>
      </c>
      <c r="F1217" s="7" t="s">
        <v>2567</v>
      </c>
      <c r="G1217" t="str">
        <f t="shared" si="54"/>
        <v>SECTION G</v>
      </c>
      <c r="H1217" t="str">
        <f t="shared" si="55"/>
        <v>Commerce de détail, à l’exception des automobiles et des motocycles</v>
      </c>
      <c r="I1217" t="str">
        <f t="shared" si="56"/>
        <v>Commerce de détail en magasin non spécialisé</v>
      </c>
      <c r="L1217" t="s">
        <v>200</v>
      </c>
      <c r="M1217" t="s">
        <v>23943</v>
      </c>
      <c r="N1217" t="s">
        <v>38500</v>
      </c>
      <c r="O1217" s="76" t="s">
        <v>4356</v>
      </c>
      <c r="P1217" s="82">
        <v>1651</v>
      </c>
      <c r="Q1217" s="82" t="s">
        <v>73013</v>
      </c>
      <c r="R1217"/>
    </row>
    <row r="1218" spans="1:18" x14ac:dyDescent="0.25">
      <c r="A1218" s="14"/>
      <c r="B1218" s="14">
        <v>1217</v>
      </c>
      <c r="C1218" s="14" t="s">
        <v>2568</v>
      </c>
      <c r="D1218" s="15" t="s">
        <v>2569</v>
      </c>
      <c r="E1218" s="15" t="s">
        <v>2569</v>
      </c>
      <c r="F1218" s="15" t="s">
        <v>2570</v>
      </c>
      <c r="G1218" t="str">
        <f t="shared" si="54"/>
        <v>SECTION G</v>
      </c>
      <c r="H1218" t="str">
        <f t="shared" si="55"/>
        <v>Commerce de détail, à l’exception des automobiles et des motocycles</v>
      </c>
      <c r="I1218" t="str">
        <f t="shared" si="56"/>
        <v>Commerce de détail en magasin non spécialisé</v>
      </c>
      <c r="L1218" t="s">
        <v>200</v>
      </c>
      <c r="M1218" t="s">
        <v>11336</v>
      </c>
      <c r="N1218" t="s">
        <v>38501</v>
      </c>
      <c r="O1218" s="76" t="s">
        <v>4366</v>
      </c>
      <c r="P1218" s="82">
        <v>291</v>
      </c>
      <c r="Q1218" s="82" t="s">
        <v>73014</v>
      </c>
      <c r="R1218"/>
    </row>
    <row r="1219" spans="1:18" x14ac:dyDescent="0.25">
      <c r="A1219" s="6" t="s">
        <v>2571</v>
      </c>
      <c r="B1219" s="6">
        <v>1218</v>
      </c>
      <c r="C1219" s="6" t="s">
        <v>2572</v>
      </c>
      <c r="D1219" s="7" t="s">
        <v>2573</v>
      </c>
      <c r="E1219" s="7" t="s">
        <v>2573</v>
      </c>
      <c r="F1219" s="7" t="s">
        <v>2573</v>
      </c>
      <c r="G1219" t="str">
        <f t="shared" si="54"/>
        <v>SECTION G</v>
      </c>
      <c r="H1219" t="str">
        <f t="shared" si="55"/>
        <v>Commerce de détail, à l’exception des automobiles et des motocycles</v>
      </c>
      <c r="I1219" t="str">
        <f t="shared" si="56"/>
        <v>Commerce de détail en magasin non spécialisé</v>
      </c>
      <c r="L1219" t="s">
        <v>200</v>
      </c>
      <c r="M1219" t="s">
        <v>32881</v>
      </c>
      <c r="N1219" t="s">
        <v>38502</v>
      </c>
      <c r="O1219" s="76" t="s">
        <v>4366</v>
      </c>
      <c r="P1219" s="82">
        <v>227</v>
      </c>
      <c r="Q1219" s="82" t="s">
        <v>73015</v>
      </c>
      <c r="R1219"/>
    </row>
    <row r="1220" spans="1:18" x14ac:dyDescent="0.25">
      <c r="A1220" s="6" t="s">
        <v>2574</v>
      </c>
      <c r="B1220" s="6">
        <v>1219</v>
      </c>
      <c r="C1220" s="6" t="s">
        <v>2575</v>
      </c>
      <c r="D1220" s="7" t="s">
        <v>2576</v>
      </c>
      <c r="E1220" s="7" t="s">
        <v>2576</v>
      </c>
      <c r="F1220" s="7" t="s">
        <v>2577</v>
      </c>
      <c r="G1220" t="str">
        <f t="shared" ref="G1220:G1283" si="57">IF(LEFT(C1220,7)="SECTION",C1220,G1219)</f>
        <v>SECTION G</v>
      </c>
      <c r="H1220" t="str">
        <f t="shared" si="55"/>
        <v>Commerce de détail, à l’exception des automobiles et des motocycles</v>
      </c>
      <c r="I1220" t="str">
        <f t="shared" si="56"/>
        <v>Commerce de détail en magasin non spécialisé</v>
      </c>
      <c r="L1220" t="s">
        <v>200</v>
      </c>
      <c r="M1220" t="s">
        <v>32882</v>
      </c>
      <c r="N1220" t="s">
        <v>38503</v>
      </c>
      <c r="O1220" s="76" t="s">
        <v>4356</v>
      </c>
      <c r="P1220" s="82">
        <v>1020</v>
      </c>
      <c r="Q1220" s="82" t="s">
        <v>73016</v>
      </c>
      <c r="R1220"/>
    </row>
    <row r="1221" spans="1:18" x14ac:dyDescent="0.25">
      <c r="A1221" s="10"/>
      <c r="B1221" s="10">
        <v>1220</v>
      </c>
      <c r="C1221" s="10"/>
      <c r="D1221" s="11"/>
      <c r="E1221" s="11"/>
      <c r="F1221" s="11"/>
      <c r="G1221" t="str">
        <f t="shared" si="57"/>
        <v>SECTION G</v>
      </c>
      <c r="H1221" t="str">
        <f t="shared" si="55"/>
        <v>Commerce de détail, à l’exception des automobiles et des motocycles</v>
      </c>
      <c r="I1221" t="str">
        <f t="shared" si="56"/>
        <v>Commerce de détail en magasin non spécialisé</v>
      </c>
      <c r="L1221" t="s">
        <v>200</v>
      </c>
      <c r="M1221" t="s">
        <v>32883</v>
      </c>
      <c r="N1221" t="s">
        <v>38504</v>
      </c>
      <c r="O1221" s="76" t="s">
        <v>4374</v>
      </c>
      <c r="P1221" s="82">
        <v>8500</v>
      </c>
      <c r="Q1221" s="82" t="s">
        <v>73017</v>
      </c>
      <c r="R1221"/>
    </row>
    <row r="1222" spans="1:18" x14ac:dyDescent="0.25">
      <c r="A1222" s="8"/>
      <c r="B1222" s="8">
        <v>1221</v>
      </c>
      <c r="C1222" s="8" t="s">
        <v>2578</v>
      </c>
      <c r="D1222" s="9" t="s">
        <v>2579</v>
      </c>
      <c r="E1222" s="9" t="s">
        <v>2579</v>
      </c>
      <c r="F1222" s="9" t="s">
        <v>2580</v>
      </c>
      <c r="G1222" t="str">
        <f t="shared" si="57"/>
        <v>SECTION G</v>
      </c>
      <c r="H1222" t="str">
        <f t="shared" ref="H1222:H1285" si="58">IF(LEN(C1222)=2,D1222,H1221)</f>
        <v>Commerce de détail, à l’exception des automobiles et des motocycles</v>
      </c>
      <c r="I1222" t="str">
        <f t="shared" si="56"/>
        <v>Commerce de détail alimentaire en magasin spécialisé</v>
      </c>
      <c r="L1222" t="s">
        <v>200</v>
      </c>
      <c r="M1222" t="s">
        <v>23944</v>
      </c>
      <c r="N1222" t="s">
        <v>38505</v>
      </c>
      <c r="O1222" s="76" t="s">
        <v>4366</v>
      </c>
      <c r="P1222" s="82">
        <v>243</v>
      </c>
      <c r="Q1222" s="82" t="s">
        <v>73018</v>
      </c>
      <c r="R1222"/>
    </row>
    <row r="1223" spans="1:18" x14ac:dyDescent="0.25">
      <c r="A1223" s="14"/>
      <c r="B1223" s="14">
        <v>1222</v>
      </c>
      <c r="C1223" s="14" t="s">
        <v>2581</v>
      </c>
      <c r="D1223" s="15" t="s">
        <v>2582</v>
      </c>
      <c r="E1223" s="15" t="s">
        <v>2582</v>
      </c>
      <c r="F1223" s="15" t="s">
        <v>2583</v>
      </c>
      <c r="G1223" t="str">
        <f t="shared" si="57"/>
        <v>SECTION G</v>
      </c>
      <c r="H1223" t="str">
        <f t="shared" si="58"/>
        <v>Commerce de détail, à l’exception des automobiles et des motocycles</v>
      </c>
      <c r="I1223" t="str">
        <f t="shared" si="56"/>
        <v>Commerce de détail alimentaire en magasin spécialisé</v>
      </c>
      <c r="L1223" t="s">
        <v>200</v>
      </c>
      <c r="M1223" t="s">
        <v>32884</v>
      </c>
      <c r="N1223" t="s">
        <v>38506</v>
      </c>
      <c r="O1223" s="76" t="s">
        <v>4356</v>
      </c>
      <c r="P1223" s="82">
        <v>1335</v>
      </c>
      <c r="Q1223" s="82" t="s">
        <v>73019</v>
      </c>
      <c r="R1223"/>
    </row>
    <row r="1224" spans="1:18" x14ac:dyDescent="0.25">
      <c r="A1224" s="6" t="s">
        <v>2584</v>
      </c>
      <c r="B1224" s="6">
        <v>1223</v>
      </c>
      <c r="C1224" s="6" t="s">
        <v>2585</v>
      </c>
      <c r="D1224" s="7" t="s">
        <v>2582</v>
      </c>
      <c r="E1224" s="7" t="s">
        <v>2582</v>
      </c>
      <c r="F1224" s="7" t="s">
        <v>2583</v>
      </c>
      <c r="G1224" t="str">
        <f t="shared" si="57"/>
        <v>SECTION G</v>
      </c>
      <c r="H1224" t="str">
        <f t="shared" si="58"/>
        <v>Commerce de détail, à l’exception des automobiles et des motocycles</v>
      </c>
      <c r="I1224" t="str">
        <f t="shared" ref="I1224:I1287" si="59">IF(LEN(C1224)=4,D1224,I1223)</f>
        <v>Commerce de détail alimentaire en magasin spécialisé</v>
      </c>
      <c r="L1224" t="s">
        <v>200</v>
      </c>
      <c r="M1224" t="s">
        <v>32885</v>
      </c>
      <c r="N1224" t="s">
        <v>38507</v>
      </c>
      <c r="O1224" s="76" t="s">
        <v>4356</v>
      </c>
      <c r="P1224" s="82">
        <v>768</v>
      </c>
      <c r="Q1224" s="82" t="s">
        <v>73020</v>
      </c>
      <c r="R1224"/>
    </row>
    <row r="1225" spans="1:18" ht="25.5" x14ac:dyDescent="0.25">
      <c r="A1225" s="14"/>
      <c r="B1225" s="14">
        <v>1224</v>
      </c>
      <c r="C1225" s="14" t="s">
        <v>2586</v>
      </c>
      <c r="D1225" s="15" t="s">
        <v>2587</v>
      </c>
      <c r="E1225" s="15" t="s">
        <v>2588</v>
      </c>
      <c r="F1225" s="15" t="s">
        <v>2589</v>
      </c>
      <c r="G1225" t="str">
        <f t="shared" si="57"/>
        <v>SECTION G</v>
      </c>
      <c r="H1225" t="str">
        <f t="shared" si="58"/>
        <v>Commerce de détail, à l’exception des automobiles et des motocycles</v>
      </c>
      <c r="I1225" t="str">
        <f t="shared" si="59"/>
        <v>Commerce de détail alimentaire en magasin spécialisé</v>
      </c>
      <c r="L1225" t="s">
        <v>200</v>
      </c>
      <c r="M1225" t="s">
        <v>23945</v>
      </c>
      <c r="N1225" t="s">
        <v>38508</v>
      </c>
      <c r="O1225" s="76" t="s">
        <v>4356</v>
      </c>
      <c r="P1225" s="82">
        <v>948</v>
      </c>
      <c r="Q1225" s="82" t="s">
        <v>73021</v>
      </c>
      <c r="R1225"/>
    </row>
    <row r="1226" spans="1:18" ht="25.5" x14ac:dyDescent="0.25">
      <c r="A1226" s="6" t="s">
        <v>2590</v>
      </c>
      <c r="B1226" s="6">
        <v>1225</v>
      </c>
      <c r="C1226" s="6" t="s">
        <v>2591</v>
      </c>
      <c r="D1226" s="7" t="s">
        <v>2587</v>
      </c>
      <c r="E1226" s="7" t="s">
        <v>2588</v>
      </c>
      <c r="F1226" s="7" t="s">
        <v>2589</v>
      </c>
      <c r="G1226" t="str">
        <f t="shared" si="57"/>
        <v>SECTION G</v>
      </c>
      <c r="H1226" t="str">
        <f t="shared" si="58"/>
        <v>Commerce de détail, à l’exception des automobiles et des motocycles</v>
      </c>
      <c r="I1226" t="str">
        <f t="shared" si="59"/>
        <v>Commerce de détail alimentaire en magasin spécialisé</v>
      </c>
      <c r="L1226" t="s">
        <v>200</v>
      </c>
      <c r="M1226" t="s">
        <v>6554</v>
      </c>
      <c r="N1226" t="s">
        <v>38509</v>
      </c>
      <c r="O1226" s="76" t="s">
        <v>4366</v>
      </c>
      <c r="P1226" s="82">
        <v>379</v>
      </c>
      <c r="Q1226" s="82" t="s">
        <v>73022</v>
      </c>
      <c r="R1226"/>
    </row>
    <row r="1227" spans="1:18" ht="25.5" x14ac:dyDescent="0.25">
      <c r="A1227" s="14"/>
      <c r="B1227" s="14">
        <v>1226</v>
      </c>
      <c r="C1227" s="14" t="s">
        <v>2592</v>
      </c>
      <c r="D1227" s="15" t="s">
        <v>2593</v>
      </c>
      <c r="E1227" s="15" t="s">
        <v>2594</v>
      </c>
      <c r="F1227" s="15" t="s">
        <v>2595</v>
      </c>
      <c r="G1227" t="str">
        <f t="shared" si="57"/>
        <v>SECTION G</v>
      </c>
      <c r="H1227" t="str">
        <f t="shared" si="58"/>
        <v>Commerce de détail, à l’exception des automobiles et des motocycles</v>
      </c>
      <c r="I1227" t="str">
        <f t="shared" si="59"/>
        <v>Commerce de détail alimentaire en magasin spécialisé</v>
      </c>
      <c r="L1227" t="s">
        <v>200</v>
      </c>
      <c r="M1227" t="s">
        <v>6555</v>
      </c>
      <c r="N1227" t="s">
        <v>38510</v>
      </c>
      <c r="O1227" s="76" t="s">
        <v>4356</v>
      </c>
      <c r="P1227" s="82">
        <v>781</v>
      </c>
      <c r="Q1227" s="82" t="s">
        <v>73023</v>
      </c>
      <c r="R1227"/>
    </row>
    <row r="1228" spans="1:18" ht="25.5" x14ac:dyDescent="0.25">
      <c r="A1228" s="6" t="s">
        <v>2596</v>
      </c>
      <c r="B1228" s="6">
        <v>1227</v>
      </c>
      <c r="C1228" s="6" t="s">
        <v>2597</v>
      </c>
      <c r="D1228" s="7" t="s">
        <v>2593</v>
      </c>
      <c r="E1228" s="7" t="s">
        <v>2594</v>
      </c>
      <c r="F1228" s="7" t="s">
        <v>2595</v>
      </c>
      <c r="G1228" t="str">
        <f t="shared" si="57"/>
        <v>SECTION G</v>
      </c>
      <c r="H1228" t="str">
        <f t="shared" si="58"/>
        <v>Commerce de détail, à l’exception des automobiles et des motocycles</v>
      </c>
      <c r="I1228" t="str">
        <f t="shared" si="59"/>
        <v>Commerce de détail alimentaire en magasin spécialisé</v>
      </c>
      <c r="L1228" t="s">
        <v>200</v>
      </c>
      <c r="M1228" t="s">
        <v>11338</v>
      </c>
      <c r="N1228" t="s">
        <v>38511</v>
      </c>
      <c r="O1228" s="76" t="s">
        <v>4356</v>
      </c>
      <c r="P1228" s="82">
        <v>845</v>
      </c>
      <c r="Q1228" s="82" t="s">
        <v>73024</v>
      </c>
      <c r="R1228"/>
    </row>
    <row r="1229" spans="1:18" ht="25.5" x14ac:dyDescent="0.25">
      <c r="A1229" s="14"/>
      <c r="B1229" s="14">
        <v>1228</v>
      </c>
      <c r="C1229" s="14" t="s">
        <v>2598</v>
      </c>
      <c r="D1229" s="15" t="s">
        <v>2599</v>
      </c>
      <c r="E1229" s="15" t="s">
        <v>2600</v>
      </c>
      <c r="F1229" s="15" t="s">
        <v>2601</v>
      </c>
      <c r="G1229" t="str">
        <f t="shared" si="57"/>
        <v>SECTION G</v>
      </c>
      <c r="H1229" t="str">
        <f t="shared" si="58"/>
        <v>Commerce de détail, à l’exception des automobiles et des motocycles</v>
      </c>
      <c r="I1229" t="str">
        <f t="shared" si="59"/>
        <v>Commerce de détail alimentaire en magasin spécialisé</v>
      </c>
      <c r="L1229" t="s">
        <v>200</v>
      </c>
      <c r="M1229" t="s">
        <v>23946</v>
      </c>
      <c r="N1229" t="s">
        <v>38512</v>
      </c>
      <c r="O1229" s="76" t="s">
        <v>4366</v>
      </c>
      <c r="P1229" s="82">
        <v>294</v>
      </c>
      <c r="Q1229" s="82" t="s">
        <v>73025</v>
      </c>
      <c r="R1229"/>
    </row>
    <row r="1230" spans="1:18" ht="25.5" x14ac:dyDescent="0.25">
      <c r="A1230" s="6" t="s">
        <v>2602</v>
      </c>
      <c r="B1230" s="6">
        <v>1229</v>
      </c>
      <c r="C1230" s="6" t="s">
        <v>2603</v>
      </c>
      <c r="D1230" s="7" t="s">
        <v>2599</v>
      </c>
      <c r="E1230" s="7" t="s">
        <v>2600</v>
      </c>
      <c r="F1230" s="7" t="s">
        <v>2601</v>
      </c>
      <c r="G1230" t="str">
        <f t="shared" si="57"/>
        <v>SECTION G</v>
      </c>
      <c r="H1230" t="str">
        <f t="shared" si="58"/>
        <v>Commerce de détail, à l’exception des automobiles et des motocycles</v>
      </c>
      <c r="I1230" t="str">
        <f t="shared" si="59"/>
        <v>Commerce de détail alimentaire en magasin spécialisé</v>
      </c>
      <c r="L1230" t="s">
        <v>200</v>
      </c>
      <c r="M1230" t="s">
        <v>32886</v>
      </c>
      <c r="N1230" t="s">
        <v>38513</v>
      </c>
      <c r="O1230" s="76" t="s">
        <v>4366</v>
      </c>
      <c r="P1230" s="82">
        <v>247</v>
      </c>
      <c r="Q1230" s="82" t="s">
        <v>73026</v>
      </c>
      <c r="R1230"/>
    </row>
    <row r="1231" spans="1:18" x14ac:dyDescent="0.25">
      <c r="A1231" s="14"/>
      <c r="B1231" s="14">
        <v>1230</v>
      </c>
      <c r="C1231" s="14" t="s">
        <v>2604</v>
      </c>
      <c r="D1231" s="15" t="s">
        <v>2605</v>
      </c>
      <c r="E1231" s="15" t="s">
        <v>2605</v>
      </c>
      <c r="F1231" s="15" t="s">
        <v>2606</v>
      </c>
      <c r="G1231" t="str">
        <f t="shared" si="57"/>
        <v>SECTION G</v>
      </c>
      <c r="H1231" t="str">
        <f t="shared" si="58"/>
        <v>Commerce de détail, à l’exception des automobiles et des motocycles</v>
      </c>
      <c r="I1231" t="str">
        <f t="shared" si="59"/>
        <v>Commerce de détail alimentaire en magasin spécialisé</v>
      </c>
      <c r="L1231" t="s">
        <v>200</v>
      </c>
      <c r="M1231" t="s">
        <v>11340</v>
      </c>
      <c r="N1231" t="s">
        <v>38514</v>
      </c>
      <c r="O1231" s="76" t="s">
        <v>4356</v>
      </c>
      <c r="P1231" s="82">
        <v>188</v>
      </c>
      <c r="Q1231" s="82" t="s">
        <v>73027</v>
      </c>
      <c r="R1231"/>
    </row>
    <row r="1232" spans="1:18" x14ac:dyDescent="0.25">
      <c r="A1232" s="6" t="s">
        <v>2607</v>
      </c>
      <c r="B1232" s="6">
        <v>1231</v>
      </c>
      <c r="C1232" s="6" t="s">
        <v>2608</v>
      </c>
      <c r="D1232" s="7" t="s">
        <v>2605</v>
      </c>
      <c r="E1232" s="7" t="s">
        <v>2605</v>
      </c>
      <c r="F1232" s="7" t="s">
        <v>2606</v>
      </c>
      <c r="G1232" t="str">
        <f t="shared" si="57"/>
        <v>SECTION G</v>
      </c>
      <c r="H1232" t="str">
        <f t="shared" si="58"/>
        <v>Commerce de détail, à l’exception des automobiles et des motocycles</v>
      </c>
      <c r="I1232" t="str">
        <f t="shared" si="59"/>
        <v>Commerce de détail alimentaire en magasin spécialisé</v>
      </c>
      <c r="L1232" t="s">
        <v>200</v>
      </c>
      <c r="M1232" t="s">
        <v>11342</v>
      </c>
      <c r="N1232" t="s">
        <v>38515</v>
      </c>
      <c r="O1232" s="76" t="s">
        <v>4356</v>
      </c>
      <c r="P1232" s="82">
        <v>508</v>
      </c>
      <c r="Q1232" s="82" t="s">
        <v>73028</v>
      </c>
      <c r="R1232"/>
    </row>
    <row r="1233" spans="1:18" ht="25.5" x14ac:dyDescent="0.25">
      <c r="A1233" s="14"/>
      <c r="B1233" s="14">
        <v>1232</v>
      </c>
      <c r="C1233" s="14" t="s">
        <v>2609</v>
      </c>
      <c r="D1233" s="15" t="s">
        <v>2610</v>
      </c>
      <c r="E1233" s="15" t="s">
        <v>2611</v>
      </c>
      <c r="F1233" s="15" t="s">
        <v>2612</v>
      </c>
      <c r="G1233" t="str">
        <f t="shared" si="57"/>
        <v>SECTION G</v>
      </c>
      <c r="H1233" t="str">
        <f t="shared" si="58"/>
        <v>Commerce de détail, à l’exception des automobiles et des motocycles</v>
      </c>
      <c r="I1233" t="str">
        <f t="shared" si="59"/>
        <v>Commerce de détail alimentaire en magasin spécialisé</v>
      </c>
      <c r="L1233" t="s">
        <v>200</v>
      </c>
      <c r="M1233" t="s">
        <v>32887</v>
      </c>
      <c r="N1233" t="s">
        <v>38516</v>
      </c>
      <c r="O1233" s="76" t="s">
        <v>4356</v>
      </c>
      <c r="P1233" s="82">
        <v>2559</v>
      </c>
      <c r="Q1233" s="82" t="s">
        <v>73030</v>
      </c>
      <c r="R1233"/>
    </row>
    <row r="1234" spans="1:18" ht="25.5" x14ac:dyDescent="0.25">
      <c r="A1234" s="6" t="s">
        <v>2613</v>
      </c>
      <c r="B1234" s="6">
        <v>1233</v>
      </c>
      <c r="C1234" s="6" t="s">
        <v>2614</v>
      </c>
      <c r="D1234" s="7" t="s">
        <v>2610</v>
      </c>
      <c r="E1234" s="7" t="s">
        <v>2611</v>
      </c>
      <c r="F1234" s="7" t="s">
        <v>2612</v>
      </c>
      <c r="G1234" t="str">
        <f t="shared" si="57"/>
        <v>SECTION G</v>
      </c>
      <c r="H1234" t="str">
        <f t="shared" si="58"/>
        <v>Commerce de détail, à l’exception des automobiles et des motocycles</v>
      </c>
      <c r="I1234" t="str">
        <f t="shared" si="59"/>
        <v>Commerce de détail alimentaire en magasin spécialisé</v>
      </c>
      <c r="L1234" t="s">
        <v>200</v>
      </c>
      <c r="M1234" t="s">
        <v>23947</v>
      </c>
      <c r="N1234" t="s">
        <v>38517</v>
      </c>
      <c r="O1234" s="76" t="s">
        <v>4356</v>
      </c>
      <c r="P1234" s="82">
        <v>257</v>
      </c>
      <c r="Q1234" s="82" t="s">
        <v>73031</v>
      </c>
      <c r="R1234"/>
    </row>
    <row r="1235" spans="1:18" x14ac:dyDescent="0.25">
      <c r="A1235" s="14"/>
      <c r="B1235" s="14">
        <v>1234</v>
      </c>
      <c r="C1235" s="14" t="s">
        <v>2615</v>
      </c>
      <c r="D1235" s="15" t="s">
        <v>2616</v>
      </c>
      <c r="E1235" s="15" t="s">
        <v>2617</v>
      </c>
      <c r="F1235" s="15" t="s">
        <v>2618</v>
      </c>
      <c r="G1235" t="str">
        <f t="shared" si="57"/>
        <v>SECTION G</v>
      </c>
      <c r="H1235" t="str">
        <f t="shared" si="58"/>
        <v>Commerce de détail, à l’exception des automobiles et des motocycles</v>
      </c>
      <c r="I1235" t="str">
        <f t="shared" si="59"/>
        <v>Commerce de détail alimentaire en magasin spécialisé</v>
      </c>
      <c r="L1235" t="s">
        <v>200</v>
      </c>
      <c r="M1235" t="s">
        <v>23948</v>
      </c>
      <c r="N1235" t="s">
        <v>38518</v>
      </c>
      <c r="O1235" s="76" t="s">
        <v>4356</v>
      </c>
      <c r="P1235" s="82">
        <v>512</v>
      </c>
      <c r="Q1235" s="82" t="s">
        <v>73032</v>
      </c>
      <c r="R1235"/>
    </row>
    <row r="1236" spans="1:18" x14ac:dyDescent="0.25">
      <c r="A1236" s="6" t="s">
        <v>2619</v>
      </c>
      <c r="B1236" s="6">
        <v>1235</v>
      </c>
      <c r="C1236" s="6" t="s">
        <v>2620</v>
      </c>
      <c r="D1236" s="7" t="s">
        <v>2616</v>
      </c>
      <c r="E1236" s="7" t="s">
        <v>2617</v>
      </c>
      <c r="F1236" s="7" t="s">
        <v>2618</v>
      </c>
      <c r="G1236" t="str">
        <f t="shared" si="57"/>
        <v>SECTION G</v>
      </c>
      <c r="H1236" t="str">
        <f t="shared" si="58"/>
        <v>Commerce de détail, à l’exception des automobiles et des motocycles</v>
      </c>
      <c r="I1236" t="str">
        <f t="shared" si="59"/>
        <v>Commerce de détail alimentaire en magasin spécialisé</v>
      </c>
      <c r="L1236" t="s">
        <v>200</v>
      </c>
      <c r="M1236" t="s">
        <v>6556</v>
      </c>
      <c r="N1236" t="s">
        <v>38519</v>
      </c>
      <c r="O1236" s="76" t="s">
        <v>4366</v>
      </c>
      <c r="P1236" s="82">
        <v>383</v>
      </c>
      <c r="Q1236" s="82" t="s">
        <v>73033</v>
      </c>
      <c r="R1236"/>
    </row>
    <row r="1237" spans="1:18" x14ac:dyDescent="0.25">
      <c r="A1237" s="10"/>
      <c r="B1237" s="10">
        <v>1236</v>
      </c>
      <c r="C1237" s="10"/>
      <c r="D1237" s="11"/>
      <c r="E1237" s="11"/>
      <c r="F1237" s="11"/>
      <c r="G1237" t="str">
        <f t="shared" si="57"/>
        <v>SECTION G</v>
      </c>
      <c r="H1237" t="str">
        <f t="shared" si="58"/>
        <v>Commerce de détail, à l’exception des automobiles et des motocycles</v>
      </c>
      <c r="I1237" t="str">
        <f t="shared" si="59"/>
        <v>Commerce de détail alimentaire en magasin spécialisé</v>
      </c>
      <c r="L1237" t="s">
        <v>200</v>
      </c>
      <c r="M1237" t="s">
        <v>11344</v>
      </c>
      <c r="N1237" t="s">
        <v>38520</v>
      </c>
      <c r="O1237" s="76" t="s">
        <v>4356</v>
      </c>
      <c r="P1237" s="82">
        <v>1113</v>
      </c>
      <c r="Q1237" s="82" t="s">
        <v>73034</v>
      </c>
      <c r="R1237"/>
    </row>
    <row r="1238" spans="1:18" x14ac:dyDescent="0.25">
      <c r="A1238" s="8"/>
      <c r="B1238" s="8">
        <v>1237</v>
      </c>
      <c r="C1238" s="8" t="s">
        <v>2621</v>
      </c>
      <c r="D1238" s="9" t="s">
        <v>2622</v>
      </c>
      <c r="E1238" s="9" t="s">
        <v>2622</v>
      </c>
      <c r="F1238" s="9" t="s">
        <v>2623</v>
      </c>
      <c r="G1238" t="str">
        <f t="shared" si="57"/>
        <v>SECTION G</v>
      </c>
      <c r="H1238" t="str">
        <f t="shared" si="58"/>
        <v>Commerce de détail, à l’exception des automobiles et des motocycles</v>
      </c>
      <c r="I1238" t="str">
        <f t="shared" si="59"/>
        <v>Commerce de détail de carburants en magasin spécialisé</v>
      </c>
      <c r="L1238" t="s">
        <v>200</v>
      </c>
      <c r="M1238" t="s">
        <v>23949</v>
      </c>
      <c r="N1238" t="s">
        <v>38521</v>
      </c>
      <c r="O1238" s="76" t="s">
        <v>4356</v>
      </c>
      <c r="P1238" s="82">
        <v>1169</v>
      </c>
      <c r="Q1238" s="82" t="s">
        <v>73037</v>
      </c>
      <c r="R1238"/>
    </row>
    <row r="1239" spans="1:18" x14ac:dyDescent="0.25">
      <c r="A1239" s="14"/>
      <c r="B1239" s="14">
        <v>1238</v>
      </c>
      <c r="C1239" s="14" t="s">
        <v>2624</v>
      </c>
      <c r="D1239" s="15" t="s">
        <v>2622</v>
      </c>
      <c r="E1239" s="15" t="s">
        <v>2622</v>
      </c>
      <c r="F1239" s="15" t="s">
        <v>2623</v>
      </c>
      <c r="G1239" t="str">
        <f t="shared" si="57"/>
        <v>SECTION G</v>
      </c>
      <c r="H1239" t="str">
        <f t="shared" si="58"/>
        <v>Commerce de détail, à l’exception des automobiles et des motocycles</v>
      </c>
      <c r="I1239" t="str">
        <f t="shared" si="59"/>
        <v>Commerce de détail de carburants en magasin spécialisé</v>
      </c>
      <c r="L1239" t="s">
        <v>200</v>
      </c>
      <c r="M1239" t="s">
        <v>11350</v>
      </c>
      <c r="N1239" t="s">
        <v>38522</v>
      </c>
      <c r="O1239" s="76" t="s">
        <v>4356</v>
      </c>
      <c r="P1239" s="82">
        <v>1484</v>
      </c>
      <c r="Q1239" s="82" t="s">
        <v>73038</v>
      </c>
      <c r="R1239"/>
    </row>
    <row r="1240" spans="1:18" x14ac:dyDescent="0.25">
      <c r="A1240" s="6" t="s">
        <v>2625</v>
      </c>
      <c r="B1240" s="6">
        <v>1239</v>
      </c>
      <c r="C1240" s="6" t="s">
        <v>2626</v>
      </c>
      <c r="D1240" s="7" t="s">
        <v>2622</v>
      </c>
      <c r="E1240" s="7" t="s">
        <v>2622</v>
      </c>
      <c r="F1240" s="7" t="s">
        <v>2623</v>
      </c>
      <c r="G1240" t="str">
        <f t="shared" si="57"/>
        <v>SECTION G</v>
      </c>
      <c r="H1240" t="str">
        <f t="shared" si="58"/>
        <v>Commerce de détail, à l’exception des automobiles et des motocycles</v>
      </c>
      <c r="I1240" t="str">
        <f t="shared" si="59"/>
        <v>Commerce de détail de carburants en magasin spécialisé</v>
      </c>
      <c r="L1240" t="s">
        <v>200</v>
      </c>
      <c r="M1240" t="s">
        <v>32888</v>
      </c>
      <c r="N1240" t="s">
        <v>38523</v>
      </c>
      <c r="O1240" s="76" t="s">
        <v>4356</v>
      </c>
      <c r="P1240" s="82">
        <v>910</v>
      </c>
      <c r="Q1240" s="82" t="s">
        <v>73039</v>
      </c>
      <c r="R1240"/>
    </row>
    <row r="1241" spans="1:18" x14ac:dyDescent="0.25">
      <c r="A1241" s="10"/>
      <c r="B1241" s="10">
        <v>1240</v>
      </c>
      <c r="C1241" s="10"/>
      <c r="D1241" s="11"/>
      <c r="E1241" s="11"/>
      <c r="F1241" s="11"/>
      <c r="G1241" t="str">
        <f t="shared" si="57"/>
        <v>SECTION G</v>
      </c>
      <c r="H1241" t="str">
        <f t="shared" si="58"/>
        <v>Commerce de détail, à l’exception des automobiles et des motocycles</v>
      </c>
      <c r="I1241" t="str">
        <f t="shared" si="59"/>
        <v>Commerce de détail de carburants en magasin spécialisé</v>
      </c>
      <c r="L1241" t="s">
        <v>200</v>
      </c>
      <c r="M1241" t="s">
        <v>23950</v>
      </c>
      <c r="N1241" t="s">
        <v>38524</v>
      </c>
      <c r="O1241" s="76" t="s">
        <v>4356</v>
      </c>
      <c r="P1241" s="82">
        <v>1058</v>
      </c>
      <c r="Q1241" s="82" t="s">
        <v>73040</v>
      </c>
      <c r="R1241"/>
    </row>
    <row r="1242" spans="1:18" ht="25.5" x14ac:dyDescent="0.25">
      <c r="A1242" s="8"/>
      <c r="B1242" s="8">
        <v>1241</v>
      </c>
      <c r="C1242" s="8" t="s">
        <v>2627</v>
      </c>
      <c r="D1242" s="9" t="s">
        <v>2628</v>
      </c>
      <c r="E1242" s="9" t="s">
        <v>2629</v>
      </c>
      <c r="F1242" s="9" t="s">
        <v>2630</v>
      </c>
      <c r="G1242" t="str">
        <f t="shared" si="57"/>
        <v>SECTION G</v>
      </c>
      <c r="H1242" t="str">
        <f t="shared" si="58"/>
        <v>Commerce de détail, à l’exception des automobiles et des motocycles</v>
      </c>
      <c r="I1242" t="str">
        <f t="shared" si="59"/>
        <v>Commerce de détail d'équipements de l'information et de la communication en magasin spécialisé</v>
      </c>
      <c r="L1242" t="s">
        <v>200</v>
      </c>
      <c r="M1242" t="s">
        <v>11352</v>
      </c>
      <c r="N1242" t="s">
        <v>38525</v>
      </c>
      <c r="O1242" s="76" t="s">
        <v>4356</v>
      </c>
      <c r="P1242" s="82">
        <v>1311</v>
      </c>
      <c r="Q1242" s="82" t="s">
        <v>73042</v>
      </c>
      <c r="R1242"/>
    </row>
    <row r="1243" spans="1:18" ht="25.5" x14ac:dyDescent="0.25">
      <c r="A1243" s="14"/>
      <c r="B1243" s="14">
        <v>1242</v>
      </c>
      <c r="C1243" s="14" t="s">
        <v>2631</v>
      </c>
      <c r="D1243" s="21" t="s">
        <v>2632</v>
      </c>
      <c r="E1243" s="21" t="s">
        <v>2633</v>
      </c>
      <c r="F1243" s="21" t="s">
        <v>2634</v>
      </c>
      <c r="G1243" t="str">
        <f t="shared" si="57"/>
        <v>SECTION G</v>
      </c>
      <c r="H1243" t="str">
        <f t="shared" si="58"/>
        <v>Commerce de détail, à l’exception des automobiles et des motocycles</v>
      </c>
      <c r="I1243" t="str">
        <f t="shared" si="59"/>
        <v>Commerce de détail d'équipements de l'information et de la communication en magasin spécialisé</v>
      </c>
      <c r="L1243" t="s">
        <v>200</v>
      </c>
      <c r="M1243" t="s">
        <v>6557</v>
      </c>
      <c r="N1243" t="s">
        <v>38526</v>
      </c>
      <c r="O1243" s="76" t="s">
        <v>4356</v>
      </c>
      <c r="P1243" s="82">
        <v>416</v>
      </c>
      <c r="Q1243" s="82" t="s">
        <v>73043</v>
      </c>
      <c r="R1243"/>
    </row>
    <row r="1244" spans="1:18" ht="25.5" x14ac:dyDescent="0.25">
      <c r="A1244" s="6" t="s">
        <v>2635</v>
      </c>
      <c r="B1244" s="6">
        <v>1243</v>
      </c>
      <c r="C1244" s="6" t="s">
        <v>2636</v>
      </c>
      <c r="D1244" s="7" t="s">
        <v>2632</v>
      </c>
      <c r="E1244" s="7" t="s">
        <v>2633</v>
      </c>
      <c r="F1244" s="7" t="s">
        <v>2634</v>
      </c>
      <c r="G1244" t="str">
        <f t="shared" si="57"/>
        <v>SECTION G</v>
      </c>
      <c r="H1244" t="str">
        <f t="shared" si="58"/>
        <v>Commerce de détail, à l’exception des automobiles et des motocycles</v>
      </c>
      <c r="I1244" t="str">
        <f t="shared" si="59"/>
        <v>Commerce de détail d'équipements de l'information et de la communication en magasin spécialisé</v>
      </c>
      <c r="L1244" t="s">
        <v>200</v>
      </c>
      <c r="M1244" t="s">
        <v>13412</v>
      </c>
      <c r="N1244" t="s">
        <v>38527</v>
      </c>
      <c r="O1244" s="76" t="s">
        <v>4366</v>
      </c>
      <c r="P1244" s="82">
        <v>305</v>
      </c>
      <c r="Q1244" s="82" t="s">
        <v>73045</v>
      </c>
      <c r="R1244"/>
    </row>
    <row r="1245" spans="1:18" ht="25.5" x14ac:dyDescent="0.25">
      <c r="A1245" s="14"/>
      <c r="B1245" s="14">
        <v>1244</v>
      </c>
      <c r="C1245" s="14" t="s">
        <v>2637</v>
      </c>
      <c r="D1245" s="15" t="s">
        <v>2638</v>
      </c>
      <c r="E1245" s="15" t="s">
        <v>2639</v>
      </c>
      <c r="F1245" s="15" t="s">
        <v>2640</v>
      </c>
      <c r="G1245" t="str">
        <f t="shared" si="57"/>
        <v>SECTION G</v>
      </c>
      <c r="H1245" t="str">
        <f t="shared" si="58"/>
        <v>Commerce de détail, à l’exception des automobiles et des motocycles</v>
      </c>
      <c r="I1245" t="str">
        <f t="shared" si="59"/>
        <v>Commerce de détail d'équipements de l'information et de la communication en magasin spécialisé</v>
      </c>
      <c r="L1245" t="s">
        <v>200</v>
      </c>
      <c r="M1245" t="s">
        <v>13414</v>
      </c>
      <c r="N1245" t="s">
        <v>38528</v>
      </c>
      <c r="O1245" s="76" t="s">
        <v>4356</v>
      </c>
      <c r="P1245" s="82">
        <v>1097</v>
      </c>
      <c r="Q1245" s="82" t="s">
        <v>73046</v>
      </c>
      <c r="R1245"/>
    </row>
    <row r="1246" spans="1:18" ht="25.5" x14ac:dyDescent="0.25">
      <c r="A1246" s="6" t="s">
        <v>2641</v>
      </c>
      <c r="B1246" s="6">
        <v>1245</v>
      </c>
      <c r="C1246" s="6" t="s">
        <v>2642</v>
      </c>
      <c r="D1246" s="7" t="s">
        <v>2638</v>
      </c>
      <c r="E1246" s="7" t="s">
        <v>2639</v>
      </c>
      <c r="F1246" s="7" t="s">
        <v>2640</v>
      </c>
      <c r="G1246" t="str">
        <f t="shared" si="57"/>
        <v>SECTION G</v>
      </c>
      <c r="H1246" t="str">
        <f t="shared" si="58"/>
        <v>Commerce de détail, à l’exception des automobiles et des motocycles</v>
      </c>
      <c r="I1246" t="str">
        <f t="shared" si="59"/>
        <v>Commerce de détail d'équipements de l'information et de la communication en magasin spécialisé</v>
      </c>
      <c r="L1246" t="s">
        <v>200</v>
      </c>
      <c r="M1246" t="s">
        <v>23952</v>
      </c>
      <c r="N1246" t="s">
        <v>38529</v>
      </c>
      <c r="O1246" s="76" t="s">
        <v>4356</v>
      </c>
      <c r="P1246" s="82">
        <v>1077</v>
      </c>
      <c r="Q1246" s="82" t="s">
        <v>73047</v>
      </c>
      <c r="R1246"/>
    </row>
    <row r="1247" spans="1:18" ht="25.5" x14ac:dyDescent="0.25">
      <c r="A1247" s="14"/>
      <c r="B1247" s="14">
        <v>1246</v>
      </c>
      <c r="C1247" s="14" t="s">
        <v>2643</v>
      </c>
      <c r="D1247" s="15" t="s">
        <v>2644</v>
      </c>
      <c r="E1247" s="15" t="s">
        <v>2644</v>
      </c>
      <c r="F1247" s="15" t="s">
        <v>2645</v>
      </c>
      <c r="G1247" t="str">
        <f t="shared" si="57"/>
        <v>SECTION G</v>
      </c>
      <c r="H1247" t="str">
        <f t="shared" si="58"/>
        <v>Commerce de détail, à l’exception des automobiles et des motocycles</v>
      </c>
      <c r="I1247" t="str">
        <f t="shared" si="59"/>
        <v>Commerce de détail d'équipements de l'information et de la communication en magasin spécialisé</v>
      </c>
      <c r="L1247" t="s">
        <v>200</v>
      </c>
      <c r="M1247" t="s">
        <v>6558</v>
      </c>
      <c r="N1247" t="s">
        <v>38530</v>
      </c>
      <c r="O1247" s="76" t="s">
        <v>4366</v>
      </c>
      <c r="P1247" s="82">
        <v>232</v>
      </c>
      <c r="Q1247" s="82" t="s">
        <v>73048</v>
      </c>
      <c r="R1247"/>
    </row>
    <row r="1248" spans="1:18" ht="25.5" x14ac:dyDescent="0.25">
      <c r="A1248" s="6" t="s">
        <v>2646</v>
      </c>
      <c r="B1248" s="6">
        <v>1247</v>
      </c>
      <c r="C1248" s="6" t="s">
        <v>2647</v>
      </c>
      <c r="D1248" s="7" t="s">
        <v>2648</v>
      </c>
      <c r="E1248" s="7" t="s">
        <v>2644</v>
      </c>
      <c r="F1248" s="7" t="s">
        <v>2645</v>
      </c>
      <c r="G1248" t="str">
        <f t="shared" si="57"/>
        <v>SECTION G</v>
      </c>
      <c r="H1248" t="str">
        <f t="shared" si="58"/>
        <v>Commerce de détail, à l’exception des automobiles et des motocycles</v>
      </c>
      <c r="I1248" t="str">
        <f t="shared" si="59"/>
        <v>Commerce de détail d'équipements de l'information et de la communication en magasin spécialisé</v>
      </c>
      <c r="L1248" t="s">
        <v>200</v>
      </c>
      <c r="M1248" t="s">
        <v>14137</v>
      </c>
      <c r="N1248" t="s">
        <v>38531</v>
      </c>
      <c r="O1248" s="76" t="s">
        <v>4366</v>
      </c>
      <c r="P1248" s="82">
        <v>229</v>
      </c>
      <c r="Q1248" s="82" t="s">
        <v>73052</v>
      </c>
      <c r="R1248"/>
    </row>
    <row r="1249" spans="1:18" x14ac:dyDescent="0.25">
      <c r="A1249" s="10"/>
      <c r="B1249" s="10">
        <v>1248</v>
      </c>
      <c r="C1249" s="10"/>
      <c r="D1249" s="11"/>
      <c r="E1249" s="11"/>
      <c r="F1249" s="11"/>
      <c r="G1249" t="str">
        <f t="shared" si="57"/>
        <v>SECTION G</v>
      </c>
      <c r="H1249" t="str">
        <f t="shared" si="58"/>
        <v>Commerce de détail, à l’exception des automobiles et des motocycles</v>
      </c>
      <c r="I1249" t="str">
        <f t="shared" si="59"/>
        <v>Commerce de détail d'équipements de l'information et de la communication en magasin spécialisé</v>
      </c>
      <c r="L1249" t="s">
        <v>200</v>
      </c>
      <c r="M1249" t="s">
        <v>32889</v>
      </c>
      <c r="N1249" t="s">
        <v>38532</v>
      </c>
      <c r="O1249" s="76" t="s">
        <v>4356</v>
      </c>
      <c r="P1249" s="82">
        <v>358</v>
      </c>
      <c r="Q1249" s="82" t="s">
        <v>73053</v>
      </c>
      <c r="R1249"/>
    </row>
    <row r="1250" spans="1:18" ht="25.5" x14ac:dyDescent="0.25">
      <c r="A1250" s="8"/>
      <c r="B1250" s="8">
        <v>1249</v>
      </c>
      <c r="C1250" s="8" t="s">
        <v>2649</v>
      </c>
      <c r="D1250" s="9" t="s">
        <v>2650</v>
      </c>
      <c r="E1250" s="9" t="s">
        <v>2651</v>
      </c>
      <c r="F1250" s="9" t="s">
        <v>2652</v>
      </c>
      <c r="G1250" t="str">
        <f t="shared" si="57"/>
        <v>SECTION G</v>
      </c>
      <c r="H1250" t="str">
        <f t="shared" si="58"/>
        <v>Commerce de détail, à l’exception des automobiles et des motocycles</v>
      </c>
      <c r="I1250" t="str">
        <f t="shared" si="59"/>
        <v>Commerce de détail d'autres équipements du foyer en magasin spécialisé</v>
      </c>
      <c r="L1250" t="s">
        <v>200</v>
      </c>
      <c r="M1250" t="s">
        <v>6561</v>
      </c>
      <c r="N1250" t="s">
        <v>38533</v>
      </c>
      <c r="O1250" s="76" t="s">
        <v>4356</v>
      </c>
      <c r="P1250" s="82">
        <v>983</v>
      </c>
      <c r="Q1250" s="82" t="s">
        <v>73054</v>
      </c>
      <c r="R1250"/>
    </row>
    <row r="1251" spans="1:18" x14ac:dyDescent="0.25">
      <c r="A1251" s="14"/>
      <c r="B1251" s="14">
        <v>1250</v>
      </c>
      <c r="C1251" s="14" t="s">
        <v>2653</v>
      </c>
      <c r="D1251" s="15" t="s">
        <v>2654</v>
      </c>
      <c r="E1251" s="15" t="s">
        <v>2654</v>
      </c>
      <c r="F1251" s="15" t="s">
        <v>2655</v>
      </c>
      <c r="G1251" t="str">
        <f t="shared" si="57"/>
        <v>SECTION G</v>
      </c>
      <c r="H1251" t="str">
        <f t="shared" si="58"/>
        <v>Commerce de détail, à l’exception des automobiles et des motocycles</v>
      </c>
      <c r="I1251" t="str">
        <f t="shared" si="59"/>
        <v>Commerce de détail d'autres équipements du foyer en magasin spécialisé</v>
      </c>
      <c r="L1251" t="s">
        <v>200</v>
      </c>
      <c r="M1251" t="s">
        <v>13177</v>
      </c>
      <c r="N1251" t="s">
        <v>38534</v>
      </c>
      <c r="O1251" s="76" t="s">
        <v>4366</v>
      </c>
      <c r="P1251" s="82">
        <v>398</v>
      </c>
      <c r="Q1251" s="82" t="s">
        <v>73055</v>
      </c>
      <c r="R1251"/>
    </row>
    <row r="1252" spans="1:18" x14ac:dyDescent="0.25">
      <c r="A1252" s="6" t="s">
        <v>2656</v>
      </c>
      <c r="B1252" s="6">
        <v>1251</v>
      </c>
      <c r="C1252" s="6" t="s">
        <v>2657</v>
      </c>
      <c r="D1252" s="7" t="s">
        <v>2654</v>
      </c>
      <c r="E1252" s="7" t="s">
        <v>2654</v>
      </c>
      <c r="F1252" s="7" t="s">
        <v>2655</v>
      </c>
      <c r="G1252" t="str">
        <f t="shared" si="57"/>
        <v>SECTION G</v>
      </c>
      <c r="H1252" t="str">
        <f t="shared" si="58"/>
        <v>Commerce de détail, à l’exception des automobiles et des motocycles</v>
      </c>
      <c r="I1252" t="str">
        <f t="shared" si="59"/>
        <v>Commerce de détail d'autres équipements du foyer en magasin spécialisé</v>
      </c>
      <c r="L1252" t="s">
        <v>200</v>
      </c>
      <c r="M1252" t="s">
        <v>23954</v>
      </c>
      <c r="N1252" t="s">
        <v>38535</v>
      </c>
      <c r="O1252" s="76" t="s">
        <v>4356</v>
      </c>
      <c r="P1252" s="82">
        <v>362</v>
      </c>
      <c r="Q1252" s="82" t="s">
        <v>73056</v>
      </c>
      <c r="R1252"/>
    </row>
    <row r="1253" spans="1:18" ht="25.5" x14ac:dyDescent="0.25">
      <c r="A1253" s="14"/>
      <c r="B1253" s="14">
        <v>1252</v>
      </c>
      <c r="C1253" s="14" t="s">
        <v>2658</v>
      </c>
      <c r="D1253" s="15" t="s">
        <v>2659</v>
      </c>
      <c r="E1253" s="15" t="s">
        <v>2660</v>
      </c>
      <c r="F1253" s="15" t="s">
        <v>2661</v>
      </c>
      <c r="G1253" t="str">
        <f t="shared" si="57"/>
        <v>SECTION G</v>
      </c>
      <c r="H1253" t="str">
        <f t="shared" si="58"/>
        <v>Commerce de détail, à l’exception des automobiles et des motocycles</v>
      </c>
      <c r="I1253" t="str">
        <f t="shared" si="59"/>
        <v>Commerce de détail d'autres équipements du foyer en magasin spécialisé</v>
      </c>
      <c r="L1253" t="s">
        <v>200</v>
      </c>
      <c r="M1253" t="s">
        <v>23955</v>
      </c>
      <c r="N1253" t="s">
        <v>38536</v>
      </c>
      <c r="O1253" s="76" t="s">
        <v>4356</v>
      </c>
      <c r="P1253" s="82">
        <v>989</v>
      </c>
      <c r="Q1253" s="82" t="s">
        <v>73057</v>
      </c>
      <c r="R1253"/>
    </row>
    <row r="1254" spans="1:18" ht="27" x14ac:dyDescent="0.25">
      <c r="A1254" s="6" t="s">
        <v>2662</v>
      </c>
      <c r="B1254" s="6">
        <v>1253</v>
      </c>
      <c r="C1254" s="6" t="s">
        <v>2663</v>
      </c>
      <c r="D1254" s="7" t="s">
        <v>2664</v>
      </c>
      <c r="E1254" s="7" t="s">
        <v>2665</v>
      </c>
      <c r="F1254" s="7" t="s">
        <v>2666</v>
      </c>
      <c r="G1254" t="str">
        <f t="shared" si="57"/>
        <v>SECTION G</v>
      </c>
      <c r="H1254" t="str">
        <f t="shared" si="58"/>
        <v>Commerce de détail, à l’exception des automobiles et des motocycles</v>
      </c>
      <c r="I1254" t="str">
        <f t="shared" si="59"/>
        <v>Commerce de détail d'autres équipements du foyer en magasin spécialisé</v>
      </c>
      <c r="L1254" t="s">
        <v>200</v>
      </c>
      <c r="M1254" t="s">
        <v>11354</v>
      </c>
      <c r="N1254" t="s">
        <v>38537</v>
      </c>
      <c r="O1254" s="76" t="s">
        <v>4356</v>
      </c>
      <c r="P1254" s="82">
        <v>179</v>
      </c>
      <c r="Q1254" s="82" t="s">
        <v>73058</v>
      </c>
      <c r="R1254"/>
    </row>
    <row r="1255" spans="1:18" ht="27" x14ac:dyDescent="0.25">
      <c r="A1255" s="6" t="s">
        <v>2667</v>
      </c>
      <c r="B1255" s="6">
        <v>1254</v>
      </c>
      <c r="C1255" s="6" t="s">
        <v>2668</v>
      </c>
      <c r="D1255" s="7" t="s">
        <v>2669</v>
      </c>
      <c r="E1255" s="7" t="s">
        <v>2670</v>
      </c>
      <c r="F1255" s="7" t="s">
        <v>2671</v>
      </c>
      <c r="G1255" t="str">
        <f t="shared" si="57"/>
        <v>SECTION G</v>
      </c>
      <c r="H1255" t="str">
        <f t="shared" si="58"/>
        <v>Commerce de détail, à l’exception des automobiles et des motocycles</v>
      </c>
      <c r="I1255" t="str">
        <f t="shared" si="59"/>
        <v>Commerce de détail d'autres équipements du foyer en magasin spécialisé</v>
      </c>
      <c r="L1255" t="s">
        <v>200</v>
      </c>
      <c r="M1255" t="s">
        <v>32890</v>
      </c>
      <c r="N1255" t="s">
        <v>38538</v>
      </c>
      <c r="O1255" s="76" t="s">
        <v>4356</v>
      </c>
      <c r="P1255" s="82">
        <v>542</v>
      </c>
      <c r="Q1255" s="82" t="s">
        <v>73059</v>
      </c>
      <c r="R1255"/>
    </row>
    <row r="1256" spans="1:18" ht="25.5" x14ac:dyDescent="0.25">
      <c r="A1256" s="14"/>
      <c r="B1256" s="14">
        <v>1255</v>
      </c>
      <c r="C1256" s="14" t="s">
        <v>2672</v>
      </c>
      <c r="D1256" s="15" t="s">
        <v>2673</v>
      </c>
      <c r="E1256" s="15" t="s">
        <v>2674</v>
      </c>
      <c r="F1256" s="15" t="s">
        <v>2675</v>
      </c>
      <c r="G1256" t="str">
        <f t="shared" si="57"/>
        <v>SECTION G</v>
      </c>
      <c r="H1256" t="str">
        <f t="shared" si="58"/>
        <v>Commerce de détail, à l’exception des automobiles et des motocycles</v>
      </c>
      <c r="I1256" t="str">
        <f t="shared" si="59"/>
        <v>Commerce de détail d'autres équipements du foyer en magasin spécialisé</v>
      </c>
      <c r="L1256" t="s">
        <v>200</v>
      </c>
      <c r="M1256" t="s">
        <v>23956</v>
      </c>
      <c r="N1256" t="s">
        <v>38539</v>
      </c>
      <c r="O1256" s="76" t="s">
        <v>4366</v>
      </c>
      <c r="P1256" s="82">
        <v>347</v>
      </c>
      <c r="Q1256" s="82" t="s">
        <v>73060</v>
      </c>
      <c r="R1256"/>
    </row>
    <row r="1257" spans="1:18" ht="25.5" x14ac:dyDescent="0.25">
      <c r="A1257" s="6" t="s">
        <v>2676</v>
      </c>
      <c r="B1257" s="6">
        <v>1256</v>
      </c>
      <c r="C1257" s="6" t="s">
        <v>2677</v>
      </c>
      <c r="D1257" s="7" t="s">
        <v>2673</v>
      </c>
      <c r="E1257" s="7" t="s">
        <v>2674</v>
      </c>
      <c r="F1257" s="7" t="s">
        <v>2675</v>
      </c>
      <c r="G1257" t="str">
        <f t="shared" si="57"/>
        <v>SECTION G</v>
      </c>
      <c r="H1257" t="str">
        <f t="shared" si="58"/>
        <v>Commerce de détail, à l’exception des automobiles et des motocycles</v>
      </c>
      <c r="I1257" t="str">
        <f t="shared" si="59"/>
        <v>Commerce de détail d'autres équipements du foyer en magasin spécialisé</v>
      </c>
      <c r="L1257" t="s">
        <v>200</v>
      </c>
      <c r="M1257" t="s">
        <v>6562</v>
      </c>
      <c r="N1257" t="s">
        <v>38540</v>
      </c>
      <c r="O1257" s="76" t="s">
        <v>4366</v>
      </c>
      <c r="P1257" s="82">
        <v>146</v>
      </c>
      <c r="Q1257" s="82" t="s">
        <v>73061</v>
      </c>
      <c r="R1257"/>
    </row>
    <row r="1258" spans="1:18" ht="25.5" x14ac:dyDescent="0.25">
      <c r="A1258" s="14"/>
      <c r="B1258" s="14">
        <v>1257</v>
      </c>
      <c r="C1258" s="14" t="s">
        <v>2678</v>
      </c>
      <c r="D1258" s="15" t="s">
        <v>2679</v>
      </c>
      <c r="E1258" s="15" t="s">
        <v>2680</v>
      </c>
      <c r="F1258" s="15" t="s">
        <v>2681</v>
      </c>
      <c r="G1258" t="str">
        <f t="shared" si="57"/>
        <v>SECTION G</v>
      </c>
      <c r="H1258" t="str">
        <f t="shared" si="58"/>
        <v>Commerce de détail, à l’exception des automobiles et des motocycles</v>
      </c>
      <c r="I1258" t="str">
        <f t="shared" si="59"/>
        <v>Commerce de détail d'autres équipements du foyer en magasin spécialisé</v>
      </c>
      <c r="L1258" t="s">
        <v>200</v>
      </c>
      <c r="M1258" t="s">
        <v>11459</v>
      </c>
      <c r="N1258" t="s">
        <v>38541</v>
      </c>
      <c r="O1258" s="76" t="s">
        <v>4366</v>
      </c>
      <c r="P1258" s="82">
        <v>108</v>
      </c>
      <c r="Q1258" s="82" t="s">
        <v>73062</v>
      </c>
      <c r="R1258"/>
    </row>
    <row r="1259" spans="1:18" ht="25.5" x14ac:dyDescent="0.25">
      <c r="A1259" s="6" t="s">
        <v>2682</v>
      </c>
      <c r="B1259" s="6">
        <v>1258</v>
      </c>
      <c r="C1259" s="6" t="s">
        <v>2683</v>
      </c>
      <c r="D1259" s="7" t="s">
        <v>2679</v>
      </c>
      <c r="E1259" s="7" t="s">
        <v>2680</v>
      </c>
      <c r="F1259" s="7" t="s">
        <v>2681</v>
      </c>
      <c r="G1259" t="str">
        <f t="shared" si="57"/>
        <v>SECTION G</v>
      </c>
      <c r="H1259" t="str">
        <f t="shared" si="58"/>
        <v>Commerce de détail, à l’exception des automobiles et des motocycles</v>
      </c>
      <c r="I1259" t="str">
        <f t="shared" si="59"/>
        <v>Commerce de détail d'autres équipements du foyer en magasin spécialisé</v>
      </c>
      <c r="L1259" t="s">
        <v>200</v>
      </c>
      <c r="M1259" t="s">
        <v>21536</v>
      </c>
      <c r="N1259" t="s">
        <v>38542</v>
      </c>
      <c r="O1259" s="76" t="s">
        <v>4356</v>
      </c>
      <c r="P1259" s="82">
        <v>314</v>
      </c>
      <c r="Q1259" s="82" t="s">
        <v>73063</v>
      </c>
      <c r="R1259"/>
    </row>
    <row r="1260" spans="1:18" ht="25.5" x14ac:dyDescent="0.25">
      <c r="A1260" s="14"/>
      <c r="B1260" s="14">
        <v>1259</v>
      </c>
      <c r="C1260" s="14" t="s">
        <v>2684</v>
      </c>
      <c r="D1260" s="15" t="s">
        <v>2685</v>
      </c>
      <c r="E1260" s="15" t="s">
        <v>2686</v>
      </c>
      <c r="F1260" s="15" t="s">
        <v>2687</v>
      </c>
      <c r="G1260" t="str">
        <f t="shared" si="57"/>
        <v>SECTION G</v>
      </c>
      <c r="H1260" t="str">
        <f t="shared" si="58"/>
        <v>Commerce de détail, à l’exception des automobiles et des motocycles</v>
      </c>
      <c r="I1260" t="str">
        <f t="shared" si="59"/>
        <v>Commerce de détail d'autres équipements du foyer en magasin spécialisé</v>
      </c>
      <c r="L1260" t="s">
        <v>200</v>
      </c>
      <c r="M1260" t="s">
        <v>11356</v>
      </c>
      <c r="N1260" t="s">
        <v>38543</v>
      </c>
      <c r="O1260" s="76" t="s">
        <v>4366</v>
      </c>
      <c r="P1260" s="82">
        <v>134</v>
      </c>
      <c r="Q1260" s="82" t="s">
        <v>73064</v>
      </c>
      <c r="R1260"/>
    </row>
    <row r="1261" spans="1:18" x14ac:dyDescent="0.25">
      <c r="A1261" s="6" t="s">
        <v>2688</v>
      </c>
      <c r="B1261" s="6">
        <v>1260</v>
      </c>
      <c r="C1261" s="6" t="s">
        <v>2689</v>
      </c>
      <c r="D1261" s="7" t="s">
        <v>2690</v>
      </c>
      <c r="E1261" s="7" t="s">
        <v>2690</v>
      </c>
      <c r="F1261" s="7" t="s">
        <v>2690</v>
      </c>
      <c r="G1261" t="str">
        <f t="shared" si="57"/>
        <v>SECTION G</v>
      </c>
      <c r="H1261" t="str">
        <f t="shared" si="58"/>
        <v>Commerce de détail, à l’exception des automobiles et des motocycles</v>
      </c>
      <c r="I1261" t="str">
        <f t="shared" si="59"/>
        <v>Commerce de détail d'autres équipements du foyer en magasin spécialisé</v>
      </c>
      <c r="L1261" t="s">
        <v>200</v>
      </c>
      <c r="M1261" t="s">
        <v>32891</v>
      </c>
      <c r="N1261" t="s">
        <v>38544</v>
      </c>
      <c r="O1261" s="76" t="s">
        <v>4356</v>
      </c>
      <c r="P1261" s="82">
        <v>247</v>
      </c>
      <c r="Q1261" s="82" t="s">
        <v>73065</v>
      </c>
      <c r="R1261"/>
    </row>
    <row r="1262" spans="1:18" x14ac:dyDescent="0.25">
      <c r="A1262" s="6" t="s">
        <v>2691</v>
      </c>
      <c r="B1262" s="6">
        <v>1261</v>
      </c>
      <c r="C1262" s="6" t="s">
        <v>2692</v>
      </c>
      <c r="D1262" s="7" t="s">
        <v>2693</v>
      </c>
      <c r="E1262" s="7" t="s">
        <v>2693</v>
      </c>
      <c r="F1262" s="7" t="s">
        <v>2694</v>
      </c>
      <c r="G1262" t="str">
        <f t="shared" si="57"/>
        <v>SECTION G</v>
      </c>
      <c r="H1262" t="str">
        <f t="shared" si="58"/>
        <v>Commerce de détail, à l’exception des automobiles et des motocycles</v>
      </c>
      <c r="I1262" t="str">
        <f t="shared" si="59"/>
        <v>Commerce de détail d'autres équipements du foyer en magasin spécialisé</v>
      </c>
      <c r="L1262" t="s">
        <v>200</v>
      </c>
      <c r="M1262" t="s">
        <v>32892</v>
      </c>
      <c r="N1262" t="s">
        <v>38545</v>
      </c>
      <c r="O1262" s="76" t="s">
        <v>4366</v>
      </c>
      <c r="P1262" s="82">
        <v>495</v>
      </c>
      <c r="Q1262" s="82" t="s">
        <v>73066</v>
      </c>
      <c r="R1262"/>
    </row>
    <row r="1263" spans="1:18" x14ac:dyDescent="0.25">
      <c r="A1263" s="10"/>
      <c r="B1263" s="10">
        <v>1262</v>
      </c>
      <c r="C1263" s="10"/>
      <c r="D1263" s="11"/>
      <c r="E1263" s="11"/>
      <c r="F1263" s="11"/>
      <c r="G1263" t="str">
        <f t="shared" si="57"/>
        <v>SECTION G</v>
      </c>
      <c r="H1263" t="str">
        <f t="shared" si="58"/>
        <v>Commerce de détail, à l’exception des automobiles et des motocycles</v>
      </c>
      <c r="I1263" t="str">
        <f t="shared" si="59"/>
        <v>Commerce de détail d'autres équipements du foyer en magasin spécialisé</v>
      </c>
      <c r="L1263" t="s">
        <v>200</v>
      </c>
      <c r="M1263" t="s">
        <v>28708</v>
      </c>
      <c r="N1263" t="s">
        <v>38546</v>
      </c>
      <c r="O1263" s="76" t="s">
        <v>4356</v>
      </c>
      <c r="P1263" s="82">
        <v>639</v>
      </c>
      <c r="Q1263" s="82" t="s">
        <v>73067</v>
      </c>
      <c r="R1263"/>
    </row>
    <row r="1264" spans="1:18" ht="25.5" x14ac:dyDescent="0.25">
      <c r="A1264" s="8"/>
      <c r="B1264" s="8">
        <v>1263</v>
      </c>
      <c r="C1264" s="8" t="s">
        <v>2695</v>
      </c>
      <c r="D1264" s="9" t="s">
        <v>2696</v>
      </c>
      <c r="E1264" s="9" t="s">
        <v>2697</v>
      </c>
      <c r="F1264" s="9" t="s">
        <v>2698</v>
      </c>
      <c r="G1264" t="str">
        <f t="shared" si="57"/>
        <v>SECTION G</v>
      </c>
      <c r="H1264" t="str">
        <f t="shared" si="58"/>
        <v>Commerce de détail, à l’exception des automobiles et des motocycles</v>
      </c>
      <c r="I1264" t="str">
        <f t="shared" si="59"/>
        <v>Commerce de détail de biens culturels et de loisirs en magasin spécialisé</v>
      </c>
      <c r="L1264" t="s">
        <v>200</v>
      </c>
      <c r="M1264" t="s">
        <v>23957</v>
      </c>
      <c r="N1264" t="s">
        <v>38547</v>
      </c>
      <c r="O1264" s="76" t="s">
        <v>4356</v>
      </c>
      <c r="P1264" s="82">
        <v>663</v>
      </c>
      <c r="Q1264" s="82" t="s">
        <v>73068</v>
      </c>
      <c r="R1264"/>
    </row>
    <row r="1265" spans="1:18" x14ac:dyDescent="0.25">
      <c r="A1265" s="14"/>
      <c r="B1265" s="14">
        <v>1264</v>
      </c>
      <c r="C1265" s="14" t="s">
        <v>2699</v>
      </c>
      <c r="D1265" s="15" t="s">
        <v>2700</v>
      </c>
      <c r="E1265" s="15" t="s">
        <v>2700</v>
      </c>
      <c r="F1265" s="15" t="s">
        <v>2701</v>
      </c>
      <c r="G1265" t="str">
        <f t="shared" si="57"/>
        <v>SECTION G</v>
      </c>
      <c r="H1265" t="str">
        <f t="shared" si="58"/>
        <v>Commerce de détail, à l’exception des automobiles et des motocycles</v>
      </c>
      <c r="I1265" t="str">
        <f t="shared" si="59"/>
        <v>Commerce de détail de biens culturels et de loisirs en magasin spécialisé</v>
      </c>
      <c r="L1265" t="s">
        <v>200</v>
      </c>
      <c r="M1265" t="s">
        <v>32893</v>
      </c>
      <c r="N1265" t="s">
        <v>38548</v>
      </c>
      <c r="O1265" s="76" t="s">
        <v>4366</v>
      </c>
      <c r="P1265" s="82">
        <v>175</v>
      </c>
      <c r="Q1265" s="82" t="s">
        <v>73069</v>
      </c>
      <c r="R1265"/>
    </row>
    <row r="1266" spans="1:18" x14ac:dyDescent="0.25">
      <c r="A1266" s="6" t="s">
        <v>2702</v>
      </c>
      <c r="B1266" s="6">
        <v>1265</v>
      </c>
      <c r="C1266" s="6" t="s">
        <v>2703</v>
      </c>
      <c r="D1266" s="7" t="s">
        <v>2700</v>
      </c>
      <c r="E1266" s="7" t="s">
        <v>2700</v>
      </c>
      <c r="F1266" s="7" t="s">
        <v>2701</v>
      </c>
      <c r="G1266" t="str">
        <f t="shared" si="57"/>
        <v>SECTION G</v>
      </c>
      <c r="H1266" t="str">
        <f t="shared" si="58"/>
        <v>Commerce de détail, à l’exception des automobiles et des motocycles</v>
      </c>
      <c r="I1266" t="str">
        <f t="shared" si="59"/>
        <v>Commerce de détail de biens culturels et de loisirs en magasin spécialisé</v>
      </c>
      <c r="L1266" t="s">
        <v>200</v>
      </c>
      <c r="M1266" t="s">
        <v>23958</v>
      </c>
      <c r="N1266" t="s">
        <v>38549</v>
      </c>
      <c r="O1266" s="76" t="s">
        <v>4366</v>
      </c>
      <c r="P1266" s="82">
        <v>243</v>
      </c>
      <c r="Q1266" s="82" t="s">
        <v>73070</v>
      </c>
      <c r="R1266"/>
    </row>
    <row r="1267" spans="1:18" ht="25.5" x14ac:dyDescent="0.25">
      <c r="A1267" s="14"/>
      <c r="B1267" s="14">
        <v>1266</v>
      </c>
      <c r="C1267" s="14" t="s">
        <v>2704</v>
      </c>
      <c r="D1267" s="15" t="s">
        <v>2705</v>
      </c>
      <c r="E1267" s="15" t="s">
        <v>2705</v>
      </c>
      <c r="F1267" s="15" t="s">
        <v>2706</v>
      </c>
      <c r="G1267" t="str">
        <f t="shared" si="57"/>
        <v>SECTION G</v>
      </c>
      <c r="H1267" t="str">
        <f t="shared" si="58"/>
        <v>Commerce de détail, à l’exception des automobiles et des motocycles</v>
      </c>
      <c r="I1267" t="str">
        <f t="shared" si="59"/>
        <v>Commerce de détail de biens culturels et de loisirs en magasin spécialisé</v>
      </c>
      <c r="L1267" t="s">
        <v>200</v>
      </c>
      <c r="M1267" t="s">
        <v>6563</v>
      </c>
      <c r="N1267" t="s">
        <v>38550</v>
      </c>
      <c r="O1267" s="76" t="s">
        <v>4366</v>
      </c>
      <c r="P1267" s="82">
        <v>128</v>
      </c>
      <c r="Q1267" s="82" t="s">
        <v>73071</v>
      </c>
      <c r="R1267"/>
    </row>
    <row r="1268" spans="1:18" ht="25.5" x14ac:dyDescent="0.25">
      <c r="A1268" s="6" t="s">
        <v>2707</v>
      </c>
      <c r="B1268" s="6">
        <v>1267</v>
      </c>
      <c r="C1268" s="6" t="s">
        <v>2708</v>
      </c>
      <c r="D1268" s="7" t="s">
        <v>2705</v>
      </c>
      <c r="E1268" s="7" t="s">
        <v>2705</v>
      </c>
      <c r="F1268" s="7" t="s">
        <v>2706</v>
      </c>
      <c r="G1268" t="str">
        <f t="shared" si="57"/>
        <v>SECTION G</v>
      </c>
      <c r="H1268" t="str">
        <f t="shared" si="58"/>
        <v>Commerce de détail, à l’exception des automobiles et des motocycles</v>
      </c>
      <c r="I1268" t="str">
        <f t="shared" si="59"/>
        <v>Commerce de détail de biens culturels et de loisirs en magasin spécialisé</v>
      </c>
      <c r="L1268" t="s">
        <v>200</v>
      </c>
      <c r="M1268" t="s">
        <v>32894</v>
      </c>
      <c r="N1268" t="s">
        <v>38551</v>
      </c>
      <c r="O1268" s="76" t="s">
        <v>4366</v>
      </c>
      <c r="P1268" s="82">
        <v>227</v>
      </c>
      <c r="Q1268" s="82" t="s">
        <v>73072</v>
      </c>
      <c r="R1268"/>
    </row>
    <row r="1269" spans="1:18" ht="25.5" x14ac:dyDescent="0.25">
      <c r="A1269" s="14"/>
      <c r="B1269" s="14">
        <v>1268</v>
      </c>
      <c r="C1269" s="14" t="s">
        <v>2709</v>
      </c>
      <c r="D1269" s="15" t="s">
        <v>2710</v>
      </c>
      <c r="E1269" s="15" t="s">
        <v>2711</v>
      </c>
      <c r="F1269" s="15" t="s">
        <v>2712</v>
      </c>
      <c r="G1269" t="str">
        <f t="shared" si="57"/>
        <v>SECTION G</v>
      </c>
      <c r="H1269" t="str">
        <f t="shared" si="58"/>
        <v>Commerce de détail, à l’exception des automobiles et des motocycles</v>
      </c>
      <c r="I1269" t="str">
        <f t="shared" si="59"/>
        <v>Commerce de détail de biens culturels et de loisirs en magasin spécialisé</v>
      </c>
      <c r="L1269" t="s">
        <v>200</v>
      </c>
      <c r="M1269" t="s">
        <v>6564</v>
      </c>
      <c r="N1269" t="s">
        <v>38552</v>
      </c>
      <c r="O1269" s="76" t="s">
        <v>4356</v>
      </c>
      <c r="P1269" s="82">
        <v>301</v>
      </c>
      <c r="Q1269" s="82" t="s">
        <v>73073</v>
      </c>
      <c r="R1269"/>
    </row>
    <row r="1270" spans="1:18" ht="25.5" x14ac:dyDescent="0.25">
      <c r="A1270" s="6" t="s">
        <v>2713</v>
      </c>
      <c r="B1270" s="6">
        <v>1269</v>
      </c>
      <c r="C1270" s="6" t="s">
        <v>2714</v>
      </c>
      <c r="D1270" s="7" t="s">
        <v>2710</v>
      </c>
      <c r="E1270" s="7" t="s">
        <v>2711</v>
      </c>
      <c r="F1270" s="7" t="s">
        <v>2715</v>
      </c>
      <c r="G1270" t="str">
        <f t="shared" si="57"/>
        <v>SECTION G</v>
      </c>
      <c r="H1270" t="str">
        <f t="shared" si="58"/>
        <v>Commerce de détail, à l’exception des automobiles et des motocycles</v>
      </c>
      <c r="I1270" t="str">
        <f t="shared" si="59"/>
        <v>Commerce de détail de biens culturels et de loisirs en magasin spécialisé</v>
      </c>
      <c r="L1270" t="s">
        <v>200</v>
      </c>
      <c r="M1270" t="s">
        <v>32895</v>
      </c>
      <c r="N1270" t="s">
        <v>38553</v>
      </c>
      <c r="O1270" s="76" t="s">
        <v>4356</v>
      </c>
      <c r="P1270" s="82">
        <v>694</v>
      </c>
      <c r="Q1270" s="82" t="s">
        <v>73074</v>
      </c>
      <c r="R1270"/>
    </row>
    <row r="1271" spans="1:18" x14ac:dyDescent="0.25">
      <c r="A1271" s="14"/>
      <c r="B1271" s="14">
        <v>1270</v>
      </c>
      <c r="C1271" s="14" t="s">
        <v>2716</v>
      </c>
      <c r="D1271" s="21" t="s">
        <v>2717</v>
      </c>
      <c r="E1271" s="21" t="s">
        <v>2717</v>
      </c>
      <c r="F1271" s="21" t="s">
        <v>2718</v>
      </c>
      <c r="G1271" t="str">
        <f t="shared" si="57"/>
        <v>SECTION G</v>
      </c>
      <c r="H1271" t="str">
        <f t="shared" si="58"/>
        <v>Commerce de détail, à l’exception des automobiles et des motocycles</v>
      </c>
      <c r="I1271" t="str">
        <f t="shared" si="59"/>
        <v>Commerce de détail de biens culturels et de loisirs en magasin spécialisé</v>
      </c>
      <c r="L1271" t="s">
        <v>200</v>
      </c>
      <c r="M1271" t="s">
        <v>8037</v>
      </c>
      <c r="N1271" t="s">
        <v>38554</v>
      </c>
      <c r="O1271" s="76" t="s">
        <v>4356</v>
      </c>
      <c r="P1271" s="82">
        <v>332</v>
      </c>
      <c r="Q1271" s="82" t="s">
        <v>73075</v>
      </c>
      <c r="R1271"/>
    </row>
    <row r="1272" spans="1:18" x14ac:dyDescent="0.25">
      <c r="A1272" s="6" t="s">
        <v>2719</v>
      </c>
      <c r="B1272" s="6">
        <v>1271</v>
      </c>
      <c r="C1272" s="6" t="s">
        <v>2720</v>
      </c>
      <c r="D1272" s="7" t="s">
        <v>2717</v>
      </c>
      <c r="E1272" s="7" t="s">
        <v>2717</v>
      </c>
      <c r="F1272" s="7" t="s">
        <v>2718</v>
      </c>
      <c r="G1272" t="str">
        <f t="shared" si="57"/>
        <v>SECTION G</v>
      </c>
      <c r="H1272" t="str">
        <f t="shared" si="58"/>
        <v>Commerce de détail, à l’exception des automobiles et des motocycles</v>
      </c>
      <c r="I1272" t="str">
        <f t="shared" si="59"/>
        <v>Commerce de détail de biens culturels et de loisirs en magasin spécialisé</v>
      </c>
      <c r="L1272" t="s">
        <v>200</v>
      </c>
      <c r="M1272" t="s">
        <v>6565</v>
      </c>
      <c r="N1272" t="s">
        <v>38555</v>
      </c>
      <c r="O1272" s="76" t="s">
        <v>4356</v>
      </c>
      <c r="P1272" s="82">
        <v>6239</v>
      </c>
      <c r="Q1272" s="82" t="s">
        <v>73076</v>
      </c>
      <c r="R1272"/>
    </row>
    <row r="1273" spans="1:18" x14ac:dyDescent="0.25">
      <c r="A1273" s="14"/>
      <c r="B1273" s="14">
        <v>1272</v>
      </c>
      <c r="C1273" s="14" t="s">
        <v>2721</v>
      </c>
      <c r="D1273" s="15" t="s">
        <v>2722</v>
      </c>
      <c r="E1273" s="15" t="s">
        <v>2722</v>
      </c>
      <c r="F1273" s="15" t="s">
        <v>2723</v>
      </c>
      <c r="G1273" t="str">
        <f t="shared" si="57"/>
        <v>SECTION G</v>
      </c>
      <c r="H1273" t="str">
        <f t="shared" si="58"/>
        <v>Commerce de détail, à l’exception des automobiles et des motocycles</v>
      </c>
      <c r="I1273" t="str">
        <f t="shared" si="59"/>
        <v>Commerce de détail de biens culturels et de loisirs en magasin spécialisé</v>
      </c>
      <c r="L1273" t="s">
        <v>200</v>
      </c>
      <c r="M1273" t="s">
        <v>6566</v>
      </c>
      <c r="N1273" t="s">
        <v>38556</v>
      </c>
      <c r="O1273" s="76" t="s">
        <v>4356</v>
      </c>
      <c r="P1273" s="82">
        <v>592</v>
      </c>
      <c r="Q1273" s="82" t="s">
        <v>73077</v>
      </c>
      <c r="R1273"/>
    </row>
    <row r="1274" spans="1:18" x14ac:dyDescent="0.25">
      <c r="A1274" s="6" t="s">
        <v>2724</v>
      </c>
      <c r="B1274" s="6">
        <v>1273</v>
      </c>
      <c r="C1274" s="6" t="s">
        <v>2725</v>
      </c>
      <c r="D1274" s="7" t="s">
        <v>2722</v>
      </c>
      <c r="E1274" s="7" t="s">
        <v>2722</v>
      </c>
      <c r="F1274" s="7" t="s">
        <v>2723</v>
      </c>
      <c r="G1274" t="str">
        <f t="shared" si="57"/>
        <v>SECTION G</v>
      </c>
      <c r="H1274" t="str">
        <f t="shared" si="58"/>
        <v>Commerce de détail, à l’exception des automobiles et des motocycles</v>
      </c>
      <c r="I1274" t="str">
        <f t="shared" si="59"/>
        <v>Commerce de détail de biens culturels et de loisirs en magasin spécialisé</v>
      </c>
      <c r="L1274" t="s">
        <v>200</v>
      </c>
      <c r="M1274" t="s">
        <v>32896</v>
      </c>
      <c r="N1274" t="s">
        <v>38557</v>
      </c>
      <c r="O1274" s="76" t="s">
        <v>4356</v>
      </c>
      <c r="P1274" s="82">
        <v>2039</v>
      </c>
      <c r="Q1274" s="82" t="s">
        <v>73078</v>
      </c>
      <c r="R1274"/>
    </row>
    <row r="1275" spans="1:18" x14ac:dyDescent="0.25">
      <c r="A1275" s="10"/>
      <c r="B1275" s="10">
        <v>1274</v>
      </c>
      <c r="C1275" s="10"/>
      <c r="D1275" s="11"/>
      <c r="E1275" s="11"/>
      <c r="F1275" s="11"/>
      <c r="G1275" t="str">
        <f t="shared" si="57"/>
        <v>SECTION G</v>
      </c>
      <c r="H1275" t="str">
        <f t="shared" si="58"/>
        <v>Commerce de détail, à l’exception des automobiles et des motocycles</v>
      </c>
      <c r="I1275" t="str">
        <f t="shared" si="59"/>
        <v>Commerce de détail de biens culturels et de loisirs en magasin spécialisé</v>
      </c>
      <c r="L1275" t="s">
        <v>200</v>
      </c>
      <c r="M1275" t="s">
        <v>6567</v>
      </c>
      <c r="N1275" t="s">
        <v>38558</v>
      </c>
      <c r="O1275" s="76" t="s">
        <v>4356</v>
      </c>
      <c r="P1275" s="82">
        <v>650</v>
      </c>
      <c r="Q1275" s="82" t="s">
        <v>73079</v>
      </c>
      <c r="R1275"/>
    </row>
    <row r="1276" spans="1:18" x14ac:dyDescent="0.25">
      <c r="A1276" s="8"/>
      <c r="B1276" s="8">
        <v>1275</v>
      </c>
      <c r="C1276" s="8" t="s">
        <v>2726</v>
      </c>
      <c r="D1276" s="9" t="s">
        <v>2727</v>
      </c>
      <c r="E1276" s="9" t="s">
        <v>2727</v>
      </c>
      <c r="F1276" s="9" t="s">
        <v>2728</v>
      </c>
      <c r="G1276" t="str">
        <f t="shared" si="57"/>
        <v>SECTION G</v>
      </c>
      <c r="H1276" t="str">
        <f t="shared" si="58"/>
        <v>Commerce de détail, à l’exception des automobiles et des motocycles</v>
      </c>
      <c r="I1276" t="str">
        <f t="shared" si="59"/>
        <v>Autres commerces de détail en magasin spécialisé</v>
      </c>
      <c r="L1276" t="s">
        <v>200</v>
      </c>
      <c r="M1276" t="s">
        <v>6568</v>
      </c>
      <c r="N1276" t="s">
        <v>38559</v>
      </c>
      <c r="O1276" s="76" t="s">
        <v>4366</v>
      </c>
      <c r="P1276" s="82">
        <v>354</v>
      </c>
      <c r="Q1276" s="82" t="s">
        <v>73080</v>
      </c>
      <c r="R1276"/>
    </row>
    <row r="1277" spans="1:18" x14ac:dyDescent="0.25">
      <c r="A1277" s="14"/>
      <c r="B1277" s="14">
        <v>1276</v>
      </c>
      <c r="C1277" s="14" t="s">
        <v>2729</v>
      </c>
      <c r="D1277" s="15" t="s">
        <v>2730</v>
      </c>
      <c r="E1277" s="15" t="s">
        <v>2730</v>
      </c>
      <c r="F1277" s="15" t="s">
        <v>2731</v>
      </c>
      <c r="G1277" t="str">
        <f t="shared" si="57"/>
        <v>SECTION G</v>
      </c>
      <c r="H1277" t="str">
        <f t="shared" si="58"/>
        <v>Commerce de détail, à l’exception des automobiles et des motocycles</v>
      </c>
      <c r="I1277" t="str">
        <f t="shared" si="59"/>
        <v>Autres commerces de détail en magasin spécialisé</v>
      </c>
      <c r="L1277" t="s">
        <v>200</v>
      </c>
      <c r="M1277" t="s">
        <v>13417</v>
      </c>
      <c r="N1277" t="s">
        <v>38560</v>
      </c>
      <c r="O1277" s="76" t="s">
        <v>4366</v>
      </c>
      <c r="P1277" s="82">
        <v>581</v>
      </c>
      <c r="Q1277" s="82" t="s">
        <v>73081</v>
      </c>
      <c r="R1277"/>
    </row>
    <row r="1278" spans="1:18" x14ac:dyDescent="0.25">
      <c r="A1278" s="6" t="s">
        <v>2732</v>
      </c>
      <c r="B1278" s="6">
        <v>1277</v>
      </c>
      <c r="C1278" s="6" t="s">
        <v>2733</v>
      </c>
      <c r="D1278" s="7" t="s">
        <v>2730</v>
      </c>
      <c r="E1278" s="7" t="s">
        <v>2730</v>
      </c>
      <c r="F1278" s="7" t="s">
        <v>2731</v>
      </c>
      <c r="G1278" t="str">
        <f t="shared" si="57"/>
        <v>SECTION G</v>
      </c>
      <c r="H1278" t="str">
        <f t="shared" si="58"/>
        <v>Commerce de détail, à l’exception des automobiles et des motocycles</v>
      </c>
      <c r="I1278" t="str">
        <f t="shared" si="59"/>
        <v>Autres commerces de détail en magasin spécialisé</v>
      </c>
      <c r="L1278" t="s">
        <v>200</v>
      </c>
      <c r="M1278" t="s">
        <v>32897</v>
      </c>
      <c r="N1278" t="s">
        <v>38561</v>
      </c>
      <c r="O1278" s="76" t="s">
        <v>4366</v>
      </c>
      <c r="P1278" s="82">
        <v>325</v>
      </c>
      <c r="Q1278" s="82" t="s">
        <v>73082</v>
      </c>
      <c r="R1278"/>
    </row>
    <row r="1279" spans="1:18" ht="25.5" x14ac:dyDescent="0.25">
      <c r="A1279" s="14"/>
      <c r="B1279" s="14">
        <v>1278</v>
      </c>
      <c r="C1279" s="14" t="s">
        <v>2734</v>
      </c>
      <c r="D1279" s="15" t="s">
        <v>2735</v>
      </c>
      <c r="E1279" s="15" t="s">
        <v>2736</v>
      </c>
      <c r="F1279" s="15" t="s">
        <v>2737</v>
      </c>
      <c r="G1279" t="str">
        <f t="shared" si="57"/>
        <v>SECTION G</v>
      </c>
      <c r="H1279" t="str">
        <f t="shared" si="58"/>
        <v>Commerce de détail, à l’exception des automobiles et des motocycles</v>
      </c>
      <c r="I1279" t="str">
        <f t="shared" si="59"/>
        <v>Autres commerces de détail en magasin spécialisé</v>
      </c>
      <c r="L1279" t="s">
        <v>200</v>
      </c>
      <c r="M1279" t="s">
        <v>32898</v>
      </c>
      <c r="N1279" t="s">
        <v>38562</v>
      </c>
      <c r="O1279" s="76" t="s">
        <v>4366</v>
      </c>
      <c r="P1279" s="82">
        <v>154</v>
      </c>
      <c r="Q1279" s="82" t="s">
        <v>73083</v>
      </c>
      <c r="R1279"/>
    </row>
    <row r="1280" spans="1:18" x14ac:dyDescent="0.25">
      <c r="A1280" s="6" t="s">
        <v>2738</v>
      </c>
      <c r="B1280" s="6">
        <v>1279</v>
      </c>
      <c r="C1280" s="6" t="s">
        <v>2739</v>
      </c>
      <c r="D1280" s="7" t="s">
        <v>2740</v>
      </c>
      <c r="E1280" s="7" t="s">
        <v>2740</v>
      </c>
      <c r="F1280" s="7" t="s">
        <v>2740</v>
      </c>
      <c r="G1280" t="str">
        <f t="shared" si="57"/>
        <v>SECTION G</v>
      </c>
      <c r="H1280" t="str">
        <f t="shared" si="58"/>
        <v>Commerce de détail, à l’exception des automobiles et des motocycles</v>
      </c>
      <c r="I1280" t="str">
        <f t="shared" si="59"/>
        <v>Autres commerces de détail en magasin spécialisé</v>
      </c>
      <c r="L1280" t="s">
        <v>200</v>
      </c>
      <c r="M1280" t="s">
        <v>13419</v>
      </c>
      <c r="N1280" t="s">
        <v>38563</v>
      </c>
      <c r="O1280" s="76" t="s">
        <v>4366</v>
      </c>
      <c r="P1280" s="82">
        <v>299</v>
      </c>
      <c r="Q1280" s="82" t="s">
        <v>73084</v>
      </c>
      <c r="R1280"/>
    </row>
    <row r="1281" spans="1:18" x14ac:dyDescent="0.25">
      <c r="A1281" s="6" t="s">
        <v>2741</v>
      </c>
      <c r="B1281" s="6">
        <v>1280</v>
      </c>
      <c r="C1281" s="6" t="s">
        <v>2742</v>
      </c>
      <c r="D1281" s="7" t="s">
        <v>2743</v>
      </c>
      <c r="E1281" s="7" t="s">
        <v>2743</v>
      </c>
      <c r="F1281" s="7" t="s">
        <v>2744</v>
      </c>
      <c r="G1281" t="str">
        <f t="shared" si="57"/>
        <v>SECTION G</v>
      </c>
      <c r="H1281" t="str">
        <f t="shared" si="58"/>
        <v>Commerce de détail, à l’exception des automobiles et des motocycles</v>
      </c>
      <c r="I1281" t="str">
        <f t="shared" si="59"/>
        <v>Autres commerces de détail en magasin spécialisé</v>
      </c>
      <c r="L1281" t="s">
        <v>200</v>
      </c>
      <c r="M1281" t="s">
        <v>6569</v>
      </c>
      <c r="N1281" t="s">
        <v>38564</v>
      </c>
      <c r="O1281" s="76" t="s">
        <v>4356</v>
      </c>
      <c r="P1281" s="82">
        <v>455</v>
      </c>
      <c r="Q1281" s="82" t="s">
        <v>73085</v>
      </c>
      <c r="R1281"/>
    </row>
    <row r="1282" spans="1:18" ht="25.5" x14ac:dyDescent="0.25">
      <c r="A1282" s="14"/>
      <c r="B1282" s="14">
        <v>1281</v>
      </c>
      <c r="C1282" s="14" t="s">
        <v>2745</v>
      </c>
      <c r="D1282" s="15" t="s">
        <v>2746</v>
      </c>
      <c r="E1282" s="15" t="s">
        <v>2747</v>
      </c>
      <c r="F1282" s="15" t="s">
        <v>2748</v>
      </c>
      <c r="G1282" t="str">
        <f t="shared" si="57"/>
        <v>SECTION G</v>
      </c>
      <c r="H1282" t="str">
        <f t="shared" si="58"/>
        <v>Commerce de détail, à l’exception des automobiles et des motocycles</v>
      </c>
      <c r="I1282" t="str">
        <f t="shared" si="59"/>
        <v>Autres commerces de détail en magasin spécialisé</v>
      </c>
      <c r="L1282" t="s">
        <v>200</v>
      </c>
      <c r="M1282" t="s">
        <v>23959</v>
      </c>
      <c r="N1282" t="s">
        <v>38565</v>
      </c>
      <c r="O1282" s="76" t="s">
        <v>4366</v>
      </c>
      <c r="P1282" s="82">
        <v>626</v>
      </c>
      <c r="Q1282" s="82" t="s">
        <v>73086</v>
      </c>
      <c r="R1282"/>
    </row>
    <row r="1283" spans="1:18" ht="25.5" x14ac:dyDescent="0.25">
      <c r="A1283" s="6" t="s">
        <v>2749</v>
      </c>
      <c r="B1283" s="6">
        <v>1282</v>
      </c>
      <c r="C1283" s="6" t="s">
        <v>2750</v>
      </c>
      <c r="D1283" s="7" t="s">
        <v>2746</v>
      </c>
      <c r="E1283" s="7" t="s">
        <v>2747</v>
      </c>
      <c r="F1283" s="7" t="s">
        <v>2748</v>
      </c>
      <c r="G1283" t="str">
        <f t="shared" si="57"/>
        <v>SECTION G</v>
      </c>
      <c r="H1283" t="str">
        <f t="shared" si="58"/>
        <v>Commerce de détail, à l’exception des automobiles et des motocycles</v>
      </c>
      <c r="I1283" t="str">
        <f t="shared" si="59"/>
        <v>Autres commerces de détail en magasin spécialisé</v>
      </c>
      <c r="L1283" t="s">
        <v>200</v>
      </c>
      <c r="M1283" t="s">
        <v>32899</v>
      </c>
      <c r="N1283" t="s">
        <v>38566</v>
      </c>
      <c r="O1283" s="76" t="s">
        <v>4374</v>
      </c>
      <c r="P1283" s="82">
        <v>1166</v>
      </c>
      <c r="Q1283" s="82" t="s">
        <v>73087</v>
      </c>
      <c r="R1283"/>
    </row>
    <row r="1284" spans="1:18" ht="25.5" x14ac:dyDescent="0.25">
      <c r="A1284" s="14"/>
      <c r="B1284" s="14">
        <v>1283</v>
      </c>
      <c r="C1284" s="14" t="s">
        <v>2751</v>
      </c>
      <c r="D1284" s="15" t="s">
        <v>2752</v>
      </c>
      <c r="E1284" s="15" t="s">
        <v>2753</v>
      </c>
      <c r="F1284" s="15" t="s">
        <v>2754</v>
      </c>
      <c r="G1284" t="str">
        <f t="shared" ref="G1284:G1347" si="60">IF(LEFT(C1284,7)="SECTION",C1284,G1283)</f>
        <v>SECTION G</v>
      </c>
      <c r="H1284" t="str">
        <f t="shared" si="58"/>
        <v>Commerce de détail, à l’exception des automobiles et des motocycles</v>
      </c>
      <c r="I1284" t="str">
        <f t="shared" si="59"/>
        <v>Autres commerces de détail en magasin spécialisé</v>
      </c>
      <c r="L1284" t="s">
        <v>200</v>
      </c>
      <c r="M1284" t="s">
        <v>11359</v>
      </c>
      <c r="N1284" t="s">
        <v>38567</v>
      </c>
      <c r="O1284" s="76" t="s">
        <v>4374</v>
      </c>
      <c r="P1284" s="82">
        <v>3304</v>
      </c>
      <c r="Q1284" s="82" t="s">
        <v>73088</v>
      </c>
      <c r="R1284"/>
    </row>
    <row r="1285" spans="1:18" ht="25.5" x14ac:dyDescent="0.25">
      <c r="A1285" s="6" t="s">
        <v>2755</v>
      </c>
      <c r="B1285" s="6">
        <v>1284</v>
      </c>
      <c r="C1285" s="6" t="s">
        <v>2756</v>
      </c>
      <c r="D1285" s="7" t="s">
        <v>2752</v>
      </c>
      <c r="E1285" s="7" t="s">
        <v>2753</v>
      </c>
      <c r="F1285" s="7" t="s">
        <v>2754</v>
      </c>
      <c r="G1285" t="str">
        <f t="shared" si="60"/>
        <v>SECTION G</v>
      </c>
      <c r="H1285" t="str">
        <f t="shared" si="58"/>
        <v>Commerce de détail, à l’exception des automobiles et des motocycles</v>
      </c>
      <c r="I1285" t="str">
        <f t="shared" si="59"/>
        <v>Autres commerces de détail en magasin spécialisé</v>
      </c>
      <c r="L1285" t="s">
        <v>200</v>
      </c>
      <c r="M1285" t="s">
        <v>6570</v>
      </c>
      <c r="N1285" t="s">
        <v>38568</v>
      </c>
      <c r="O1285" s="76" t="s">
        <v>4374</v>
      </c>
      <c r="P1285" s="82">
        <v>12661</v>
      </c>
      <c r="Q1285" s="82" t="s">
        <v>73089</v>
      </c>
      <c r="R1285"/>
    </row>
    <row r="1286" spans="1:18" ht="25.5" x14ac:dyDescent="0.25">
      <c r="A1286" s="14"/>
      <c r="B1286" s="14">
        <v>1285</v>
      </c>
      <c r="C1286" s="14" t="s">
        <v>2757</v>
      </c>
      <c r="D1286" s="15" t="s">
        <v>2758</v>
      </c>
      <c r="E1286" s="15" t="s">
        <v>2759</v>
      </c>
      <c r="F1286" s="15" t="s">
        <v>2760</v>
      </c>
      <c r="G1286" t="str">
        <f t="shared" si="60"/>
        <v>SECTION G</v>
      </c>
      <c r="H1286" t="str">
        <f t="shared" ref="H1286:H1349" si="61">IF(LEN(C1286)=2,D1286,H1285)</f>
        <v>Commerce de détail, à l’exception des automobiles et des motocycles</v>
      </c>
      <c r="I1286" t="str">
        <f t="shared" si="59"/>
        <v>Autres commerces de détail en magasin spécialisé</v>
      </c>
      <c r="L1286" t="s">
        <v>200</v>
      </c>
      <c r="M1286" t="s">
        <v>23960</v>
      </c>
      <c r="N1286" t="s">
        <v>38569</v>
      </c>
      <c r="O1286" s="76" t="s">
        <v>4356</v>
      </c>
      <c r="P1286" s="82">
        <v>81</v>
      </c>
      <c r="Q1286" s="82" t="s">
        <v>73090</v>
      </c>
      <c r="R1286"/>
    </row>
    <row r="1287" spans="1:18" ht="25.5" x14ac:dyDescent="0.25">
      <c r="A1287" s="6" t="s">
        <v>2761</v>
      </c>
      <c r="B1287" s="6">
        <v>1286</v>
      </c>
      <c r="C1287" s="6" t="s">
        <v>2762</v>
      </c>
      <c r="D1287" s="7" t="s">
        <v>2758</v>
      </c>
      <c r="E1287" s="7" t="s">
        <v>2759</v>
      </c>
      <c r="F1287" s="7" t="s">
        <v>2760</v>
      </c>
      <c r="G1287" t="str">
        <f t="shared" si="60"/>
        <v>SECTION G</v>
      </c>
      <c r="H1287" t="str">
        <f t="shared" si="61"/>
        <v>Commerce de détail, à l’exception des automobiles et des motocycles</v>
      </c>
      <c r="I1287" t="str">
        <f t="shared" si="59"/>
        <v>Autres commerces de détail en magasin spécialisé</v>
      </c>
      <c r="L1287" t="s">
        <v>200</v>
      </c>
      <c r="M1287" t="s">
        <v>11361</v>
      </c>
      <c r="N1287" t="s">
        <v>38570</v>
      </c>
      <c r="O1287" s="76" t="s">
        <v>4366</v>
      </c>
      <c r="P1287" s="82">
        <v>362</v>
      </c>
      <c r="Q1287" s="82" t="s">
        <v>73091</v>
      </c>
      <c r="R1287"/>
    </row>
    <row r="1288" spans="1:18" ht="38.25" x14ac:dyDescent="0.25">
      <c r="A1288" s="14"/>
      <c r="B1288" s="14">
        <v>1287</v>
      </c>
      <c r="C1288" s="14" t="s">
        <v>2763</v>
      </c>
      <c r="D1288" s="15" t="s">
        <v>2764</v>
      </c>
      <c r="E1288" s="15" t="s">
        <v>2765</v>
      </c>
      <c r="F1288" s="15" t="s">
        <v>2766</v>
      </c>
      <c r="G1288" t="str">
        <f t="shared" si="60"/>
        <v>SECTION G</v>
      </c>
      <c r="H1288" t="str">
        <f t="shared" si="61"/>
        <v>Commerce de détail, à l’exception des automobiles et des motocycles</v>
      </c>
      <c r="I1288" t="str">
        <f t="shared" ref="I1288:I1351" si="62">IF(LEN(C1288)=4,D1288,I1287)</f>
        <v>Autres commerces de détail en magasin spécialisé</v>
      </c>
      <c r="L1288" t="s">
        <v>200</v>
      </c>
      <c r="M1288" t="s">
        <v>16978</v>
      </c>
      <c r="N1288" t="s">
        <v>38571</v>
      </c>
      <c r="O1288" s="76" t="s">
        <v>4374</v>
      </c>
      <c r="P1288" s="82">
        <v>4422</v>
      </c>
      <c r="Q1288" s="82" t="s">
        <v>73092</v>
      </c>
      <c r="R1288"/>
    </row>
    <row r="1289" spans="1:18" ht="38.25" x14ac:dyDescent="0.25">
      <c r="A1289" s="6" t="s">
        <v>2767</v>
      </c>
      <c r="B1289" s="6">
        <v>1288</v>
      </c>
      <c r="C1289" s="6" t="s">
        <v>2768</v>
      </c>
      <c r="D1289" s="7" t="s">
        <v>2764</v>
      </c>
      <c r="E1289" s="7" t="s">
        <v>2765</v>
      </c>
      <c r="F1289" s="7" t="s">
        <v>2766</v>
      </c>
      <c r="G1289" t="str">
        <f t="shared" si="60"/>
        <v>SECTION G</v>
      </c>
      <c r="H1289" t="str">
        <f t="shared" si="61"/>
        <v>Commerce de détail, à l’exception des automobiles et des motocycles</v>
      </c>
      <c r="I1289" t="str">
        <f t="shared" si="62"/>
        <v>Autres commerces de détail en magasin spécialisé</v>
      </c>
      <c r="L1289" t="s">
        <v>200</v>
      </c>
      <c r="M1289" t="s">
        <v>6571</v>
      </c>
      <c r="N1289" t="s">
        <v>38572</v>
      </c>
      <c r="O1289" s="76" t="s">
        <v>4366</v>
      </c>
      <c r="P1289" s="82">
        <v>392</v>
      </c>
      <c r="Q1289" s="82" t="s">
        <v>73093</v>
      </c>
      <c r="R1289"/>
    </row>
    <row r="1290" spans="1:18" ht="25.5" x14ac:dyDescent="0.25">
      <c r="A1290" s="14"/>
      <c r="B1290" s="14">
        <v>1289</v>
      </c>
      <c r="C1290" s="14" t="s">
        <v>2769</v>
      </c>
      <c r="D1290" s="15" t="s">
        <v>2770</v>
      </c>
      <c r="E1290" s="15" t="s">
        <v>2771</v>
      </c>
      <c r="F1290" s="15" t="s">
        <v>2772</v>
      </c>
      <c r="G1290" t="str">
        <f t="shared" si="60"/>
        <v>SECTION G</v>
      </c>
      <c r="H1290" t="str">
        <f t="shared" si="61"/>
        <v>Commerce de détail, à l’exception des automobiles et des motocycles</v>
      </c>
      <c r="I1290" t="str">
        <f t="shared" si="62"/>
        <v>Autres commerces de détail en magasin spécialisé</v>
      </c>
      <c r="L1290" t="s">
        <v>200</v>
      </c>
      <c r="M1290" t="s">
        <v>6572</v>
      </c>
      <c r="N1290" t="s">
        <v>38573</v>
      </c>
      <c r="O1290" s="76" t="s">
        <v>4356</v>
      </c>
      <c r="P1290" s="82">
        <v>1398</v>
      </c>
      <c r="Q1290" s="82" t="s">
        <v>73094</v>
      </c>
      <c r="R1290"/>
    </row>
    <row r="1291" spans="1:18" ht="25.5" x14ac:dyDescent="0.25">
      <c r="A1291" s="6" t="s">
        <v>2773</v>
      </c>
      <c r="B1291" s="6">
        <v>1290</v>
      </c>
      <c r="C1291" s="6" t="s">
        <v>2774</v>
      </c>
      <c r="D1291" s="7" t="s">
        <v>2770</v>
      </c>
      <c r="E1291" s="7" t="s">
        <v>2771</v>
      </c>
      <c r="F1291" s="7" t="s">
        <v>2772</v>
      </c>
      <c r="G1291" t="str">
        <f t="shared" si="60"/>
        <v>SECTION G</v>
      </c>
      <c r="H1291" t="str">
        <f t="shared" si="61"/>
        <v>Commerce de détail, à l’exception des automobiles et des motocycles</v>
      </c>
      <c r="I1291" t="str">
        <f t="shared" si="62"/>
        <v>Autres commerces de détail en magasin spécialisé</v>
      </c>
      <c r="L1291" t="s">
        <v>200</v>
      </c>
      <c r="M1291" t="s">
        <v>6573</v>
      </c>
      <c r="N1291" t="s">
        <v>38574</v>
      </c>
      <c r="O1291" s="76" t="s">
        <v>4374</v>
      </c>
      <c r="P1291" s="82">
        <v>8780</v>
      </c>
      <c r="Q1291" s="82" t="s">
        <v>73095</v>
      </c>
      <c r="R1291"/>
    </row>
    <row r="1292" spans="1:18" x14ac:dyDescent="0.25">
      <c r="A1292" s="14"/>
      <c r="B1292" s="14">
        <v>1291</v>
      </c>
      <c r="C1292" s="14" t="s">
        <v>2775</v>
      </c>
      <c r="D1292" s="31" t="s">
        <v>2776</v>
      </c>
      <c r="E1292" s="31" t="s">
        <v>2776</v>
      </c>
      <c r="F1292" s="31" t="s">
        <v>2777</v>
      </c>
      <c r="G1292" t="str">
        <f t="shared" si="60"/>
        <v>SECTION G</v>
      </c>
      <c r="H1292" t="str">
        <f t="shared" si="61"/>
        <v>Commerce de détail, à l’exception des automobiles et des motocycles</v>
      </c>
      <c r="I1292" t="str">
        <f t="shared" si="62"/>
        <v>Autres commerces de détail en magasin spécialisé</v>
      </c>
      <c r="L1292" t="s">
        <v>200</v>
      </c>
      <c r="M1292" t="s">
        <v>32900</v>
      </c>
      <c r="N1292" t="s">
        <v>38575</v>
      </c>
      <c r="O1292" s="76" t="s">
        <v>4356</v>
      </c>
      <c r="P1292" s="82">
        <v>3040</v>
      </c>
      <c r="Q1292" s="82" t="s">
        <v>73096</v>
      </c>
      <c r="R1292"/>
    </row>
    <row r="1293" spans="1:18" x14ac:dyDescent="0.25">
      <c r="A1293" s="6" t="s">
        <v>2778</v>
      </c>
      <c r="B1293" s="6">
        <v>1292</v>
      </c>
      <c r="C1293" s="6" t="s">
        <v>2779</v>
      </c>
      <c r="D1293" s="7" t="s">
        <v>2780</v>
      </c>
      <c r="E1293" s="7" t="s">
        <v>2780</v>
      </c>
      <c r="F1293" s="7" t="s">
        <v>2780</v>
      </c>
      <c r="G1293" t="str">
        <f t="shared" si="60"/>
        <v>SECTION G</v>
      </c>
      <c r="H1293" t="str">
        <f t="shared" si="61"/>
        <v>Commerce de détail, à l’exception des automobiles et des motocycles</v>
      </c>
      <c r="I1293" t="str">
        <f t="shared" si="62"/>
        <v>Autres commerces de détail en magasin spécialisé</v>
      </c>
      <c r="L1293" t="s">
        <v>200</v>
      </c>
      <c r="M1293" t="s">
        <v>6574</v>
      </c>
      <c r="N1293" t="s">
        <v>38576</v>
      </c>
      <c r="O1293" s="76" t="s">
        <v>4356</v>
      </c>
      <c r="P1293" s="82">
        <v>1183</v>
      </c>
      <c r="Q1293" s="82" t="s">
        <v>73098</v>
      </c>
      <c r="R1293"/>
    </row>
    <row r="1294" spans="1:18" x14ac:dyDescent="0.25">
      <c r="A1294" s="6" t="s">
        <v>2781</v>
      </c>
      <c r="B1294" s="6">
        <v>1293</v>
      </c>
      <c r="C1294" s="6" t="s">
        <v>2782</v>
      </c>
      <c r="D1294" s="7" t="s">
        <v>2783</v>
      </c>
      <c r="E1294" s="7" t="s">
        <v>2783</v>
      </c>
      <c r="F1294" s="7" t="s">
        <v>2784</v>
      </c>
      <c r="G1294" t="str">
        <f t="shared" si="60"/>
        <v>SECTION G</v>
      </c>
      <c r="H1294" t="str">
        <f t="shared" si="61"/>
        <v>Commerce de détail, à l’exception des automobiles et des motocycles</v>
      </c>
      <c r="I1294" t="str">
        <f t="shared" si="62"/>
        <v>Autres commerces de détail en magasin spécialisé</v>
      </c>
      <c r="L1294" t="s">
        <v>200</v>
      </c>
      <c r="M1294" t="s">
        <v>32902</v>
      </c>
      <c r="N1294" t="s">
        <v>38577</v>
      </c>
      <c r="O1294" s="76" t="s">
        <v>4366</v>
      </c>
      <c r="P1294" s="82">
        <v>336</v>
      </c>
      <c r="Q1294" s="82" t="s">
        <v>73099</v>
      </c>
      <c r="R1294"/>
    </row>
    <row r="1295" spans="1:18" x14ac:dyDescent="0.25">
      <c r="A1295" s="6" t="s">
        <v>2785</v>
      </c>
      <c r="B1295" s="6">
        <v>1294</v>
      </c>
      <c r="C1295" s="6" t="s">
        <v>2786</v>
      </c>
      <c r="D1295" s="7" t="s">
        <v>2787</v>
      </c>
      <c r="E1295" s="7" t="s">
        <v>2787</v>
      </c>
      <c r="F1295" s="7" t="s">
        <v>2788</v>
      </c>
      <c r="G1295" t="str">
        <f t="shared" si="60"/>
        <v>SECTION G</v>
      </c>
      <c r="H1295" t="str">
        <f t="shared" si="61"/>
        <v>Commerce de détail, à l’exception des automobiles et des motocycles</v>
      </c>
      <c r="I1295" t="str">
        <f t="shared" si="62"/>
        <v>Autres commerces de détail en magasin spécialisé</v>
      </c>
      <c r="L1295" t="s">
        <v>200</v>
      </c>
      <c r="M1295" t="s">
        <v>23961</v>
      </c>
      <c r="N1295" t="s">
        <v>38578</v>
      </c>
      <c r="O1295" s="76" t="s">
        <v>4356</v>
      </c>
      <c r="P1295" s="82">
        <v>1328</v>
      </c>
      <c r="Q1295" s="82" t="s">
        <v>73100</v>
      </c>
      <c r="R1295"/>
    </row>
    <row r="1296" spans="1:18" x14ac:dyDescent="0.25">
      <c r="A1296" s="14"/>
      <c r="B1296" s="14">
        <v>1295</v>
      </c>
      <c r="C1296" s="14" t="s">
        <v>2789</v>
      </c>
      <c r="D1296" s="15" t="s">
        <v>2790</v>
      </c>
      <c r="E1296" s="15" t="s">
        <v>2790</v>
      </c>
      <c r="F1296" s="15" t="s">
        <v>2791</v>
      </c>
      <c r="G1296" t="str">
        <f t="shared" si="60"/>
        <v>SECTION G</v>
      </c>
      <c r="H1296" t="str">
        <f t="shared" si="61"/>
        <v>Commerce de détail, à l’exception des automobiles et des motocycles</v>
      </c>
      <c r="I1296" t="str">
        <f t="shared" si="62"/>
        <v>Autres commerces de détail en magasin spécialisé</v>
      </c>
      <c r="L1296" t="s">
        <v>200</v>
      </c>
      <c r="M1296" t="s">
        <v>13421</v>
      </c>
      <c r="N1296" t="s">
        <v>38579</v>
      </c>
      <c r="O1296" s="76" t="s">
        <v>4356</v>
      </c>
      <c r="P1296" s="82">
        <v>1265</v>
      </c>
      <c r="Q1296" s="82" t="s">
        <v>73101</v>
      </c>
      <c r="R1296"/>
    </row>
    <row r="1297" spans="1:18" x14ac:dyDescent="0.25">
      <c r="A1297" s="6" t="s">
        <v>2792</v>
      </c>
      <c r="B1297" s="6">
        <v>1296</v>
      </c>
      <c r="C1297" s="6" t="s">
        <v>2793</v>
      </c>
      <c r="D1297" s="7" t="s">
        <v>2790</v>
      </c>
      <c r="E1297" s="7" t="s">
        <v>2790</v>
      </c>
      <c r="F1297" s="7" t="s">
        <v>2791</v>
      </c>
      <c r="G1297" t="str">
        <f t="shared" si="60"/>
        <v>SECTION G</v>
      </c>
      <c r="H1297" t="str">
        <f t="shared" si="61"/>
        <v>Commerce de détail, à l’exception des automobiles et des motocycles</v>
      </c>
      <c r="I1297" t="str">
        <f t="shared" si="62"/>
        <v>Autres commerces de détail en magasin spécialisé</v>
      </c>
      <c r="L1297" t="s">
        <v>200</v>
      </c>
      <c r="M1297" t="s">
        <v>6575</v>
      </c>
      <c r="N1297" t="s">
        <v>38580</v>
      </c>
      <c r="O1297" s="76" t="s">
        <v>4366</v>
      </c>
      <c r="P1297" s="82">
        <v>385</v>
      </c>
      <c r="Q1297" s="82" t="s">
        <v>73102</v>
      </c>
      <c r="R1297"/>
    </row>
    <row r="1298" spans="1:18" x14ac:dyDescent="0.25">
      <c r="A1298" s="10"/>
      <c r="B1298" s="10">
        <v>1297</v>
      </c>
      <c r="C1298" s="10"/>
      <c r="D1298" s="11"/>
      <c r="E1298" s="11"/>
      <c r="F1298" s="11"/>
      <c r="G1298" t="str">
        <f t="shared" si="60"/>
        <v>SECTION G</v>
      </c>
      <c r="H1298" t="str">
        <f t="shared" si="61"/>
        <v>Commerce de détail, à l’exception des automobiles et des motocycles</v>
      </c>
      <c r="I1298" t="str">
        <f t="shared" si="62"/>
        <v>Autres commerces de détail en magasin spécialisé</v>
      </c>
      <c r="L1298" t="s">
        <v>200</v>
      </c>
      <c r="M1298" t="s">
        <v>11363</v>
      </c>
      <c r="N1298" t="s">
        <v>38581</v>
      </c>
      <c r="O1298" s="76" t="s">
        <v>4356</v>
      </c>
      <c r="P1298" s="82">
        <v>775</v>
      </c>
      <c r="Q1298" s="82" t="s">
        <v>73103</v>
      </c>
      <c r="R1298"/>
    </row>
    <row r="1299" spans="1:18" x14ac:dyDescent="0.25">
      <c r="A1299" s="8"/>
      <c r="B1299" s="8">
        <v>1298</v>
      </c>
      <c r="C1299" s="8" t="s">
        <v>2794</v>
      </c>
      <c r="D1299" s="9" t="s">
        <v>2795</v>
      </c>
      <c r="E1299" s="9" t="s">
        <v>2795</v>
      </c>
      <c r="F1299" s="9" t="s">
        <v>2796</v>
      </c>
      <c r="G1299" t="str">
        <f t="shared" si="60"/>
        <v>SECTION G</v>
      </c>
      <c r="H1299" t="str">
        <f t="shared" si="61"/>
        <v>Commerce de détail, à l’exception des automobiles et des motocycles</v>
      </c>
      <c r="I1299" t="str">
        <f t="shared" si="62"/>
        <v>Commerce de détail sur éventaires et marchés</v>
      </c>
      <c r="L1299" t="s">
        <v>200</v>
      </c>
      <c r="M1299" t="s">
        <v>11365</v>
      </c>
      <c r="N1299" t="s">
        <v>38582</v>
      </c>
      <c r="O1299" s="76" t="s">
        <v>4356</v>
      </c>
      <c r="P1299" s="82">
        <v>991</v>
      </c>
      <c r="Q1299" s="82" t="s">
        <v>73104</v>
      </c>
      <c r="R1299"/>
    </row>
    <row r="1300" spans="1:18" x14ac:dyDescent="0.25">
      <c r="A1300" s="14"/>
      <c r="B1300" s="14">
        <v>1299</v>
      </c>
      <c r="C1300" s="14" t="s">
        <v>2797</v>
      </c>
      <c r="D1300" s="15" t="s">
        <v>2798</v>
      </c>
      <c r="E1300" s="15" t="s">
        <v>2798</v>
      </c>
      <c r="F1300" s="15" t="s">
        <v>2799</v>
      </c>
      <c r="G1300" t="str">
        <f t="shared" si="60"/>
        <v>SECTION G</v>
      </c>
      <c r="H1300" t="str">
        <f t="shared" si="61"/>
        <v>Commerce de détail, à l’exception des automobiles et des motocycles</v>
      </c>
      <c r="I1300" t="str">
        <f t="shared" si="62"/>
        <v>Commerce de détail sur éventaires et marchés</v>
      </c>
      <c r="L1300" t="s">
        <v>200</v>
      </c>
      <c r="M1300" t="s">
        <v>11367</v>
      </c>
      <c r="N1300" t="s">
        <v>38583</v>
      </c>
      <c r="O1300" s="76" t="s">
        <v>4356</v>
      </c>
      <c r="P1300" s="82">
        <v>1103</v>
      </c>
      <c r="Q1300" s="82" t="s">
        <v>73105</v>
      </c>
      <c r="R1300"/>
    </row>
    <row r="1301" spans="1:18" x14ac:dyDescent="0.25">
      <c r="A1301" s="6" t="s">
        <v>2800</v>
      </c>
      <c r="B1301" s="6">
        <v>1300</v>
      </c>
      <c r="C1301" s="6" t="s">
        <v>2801</v>
      </c>
      <c r="D1301" s="7" t="s">
        <v>2798</v>
      </c>
      <c r="E1301" s="7" t="s">
        <v>2798</v>
      </c>
      <c r="F1301" s="7" t="s">
        <v>2799</v>
      </c>
      <c r="G1301" t="str">
        <f t="shared" si="60"/>
        <v>SECTION G</v>
      </c>
      <c r="H1301" t="str">
        <f t="shared" si="61"/>
        <v>Commerce de détail, à l’exception des automobiles et des motocycles</v>
      </c>
      <c r="I1301" t="str">
        <f t="shared" si="62"/>
        <v>Commerce de détail sur éventaires et marchés</v>
      </c>
      <c r="L1301" t="s">
        <v>200</v>
      </c>
      <c r="M1301" t="s">
        <v>32903</v>
      </c>
      <c r="N1301" t="s">
        <v>38584</v>
      </c>
      <c r="O1301" s="76" t="s">
        <v>4356</v>
      </c>
      <c r="P1301" s="82">
        <v>655</v>
      </c>
      <c r="Q1301" s="82" t="s">
        <v>73106</v>
      </c>
      <c r="R1301"/>
    </row>
    <row r="1302" spans="1:18" ht="25.5" x14ac:dyDescent="0.25">
      <c r="A1302" s="14"/>
      <c r="B1302" s="14">
        <v>1301</v>
      </c>
      <c r="C1302" s="14" t="s">
        <v>2802</v>
      </c>
      <c r="D1302" s="15" t="s">
        <v>2803</v>
      </c>
      <c r="E1302" s="15" t="s">
        <v>2804</v>
      </c>
      <c r="F1302" s="15" t="s">
        <v>2805</v>
      </c>
      <c r="G1302" t="str">
        <f t="shared" si="60"/>
        <v>SECTION G</v>
      </c>
      <c r="H1302" t="str">
        <f t="shared" si="61"/>
        <v>Commerce de détail, à l’exception des automobiles et des motocycles</v>
      </c>
      <c r="I1302" t="str">
        <f t="shared" si="62"/>
        <v>Commerce de détail sur éventaires et marchés</v>
      </c>
      <c r="L1302" t="s">
        <v>200</v>
      </c>
      <c r="M1302" t="s">
        <v>13423</v>
      </c>
      <c r="N1302" t="s">
        <v>38585</v>
      </c>
      <c r="O1302" s="76" t="s">
        <v>4366</v>
      </c>
      <c r="P1302" s="82">
        <v>552</v>
      </c>
      <c r="Q1302" s="82" t="s">
        <v>73107</v>
      </c>
      <c r="R1302"/>
    </row>
    <row r="1303" spans="1:18" ht="25.5" x14ac:dyDescent="0.25">
      <c r="A1303" s="6" t="s">
        <v>2806</v>
      </c>
      <c r="B1303" s="6">
        <v>1302</v>
      </c>
      <c r="C1303" s="6" t="s">
        <v>2807</v>
      </c>
      <c r="D1303" s="7" t="s">
        <v>2803</v>
      </c>
      <c r="E1303" s="7" t="s">
        <v>2804</v>
      </c>
      <c r="F1303" s="7" t="s">
        <v>2805</v>
      </c>
      <c r="G1303" t="str">
        <f t="shared" si="60"/>
        <v>SECTION G</v>
      </c>
      <c r="H1303" t="str">
        <f t="shared" si="61"/>
        <v>Commerce de détail, à l’exception des automobiles et des motocycles</v>
      </c>
      <c r="I1303" t="str">
        <f t="shared" si="62"/>
        <v>Commerce de détail sur éventaires et marchés</v>
      </c>
      <c r="L1303" t="s">
        <v>200</v>
      </c>
      <c r="M1303" t="s">
        <v>6577</v>
      </c>
      <c r="N1303" t="s">
        <v>38586</v>
      </c>
      <c r="O1303" s="76" t="s">
        <v>4366</v>
      </c>
      <c r="P1303" s="82">
        <v>335</v>
      </c>
      <c r="Q1303" s="82" t="s">
        <v>73109</v>
      </c>
      <c r="R1303"/>
    </row>
    <row r="1304" spans="1:18" x14ac:dyDescent="0.25">
      <c r="A1304" s="14"/>
      <c r="B1304" s="14">
        <v>1303</v>
      </c>
      <c r="C1304" s="14" t="s">
        <v>2808</v>
      </c>
      <c r="D1304" s="15" t="s">
        <v>2809</v>
      </c>
      <c r="E1304" s="15" t="s">
        <v>2809</v>
      </c>
      <c r="F1304" s="15" t="s">
        <v>2810</v>
      </c>
      <c r="G1304" t="str">
        <f t="shared" si="60"/>
        <v>SECTION G</v>
      </c>
      <c r="H1304" t="str">
        <f t="shared" si="61"/>
        <v>Commerce de détail, à l’exception des automobiles et des motocycles</v>
      </c>
      <c r="I1304" t="str">
        <f t="shared" si="62"/>
        <v>Commerce de détail sur éventaires et marchés</v>
      </c>
      <c r="L1304" t="s">
        <v>200</v>
      </c>
      <c r="M1304" t="s">
        <v>13425</v>
      </c>
      <c r="N1304" t="s">
        <v>38587</v>
      </c>
      <c r="O1304" s="76" t="s">
        <v>4366</v>
      </c>
      <c r="P1304" s="82">
        <v>195</v>
      </c>
      <c r="Q1304" s="82" t="s">
        <v>73110</v>
      </c>
      <c r="R1304"/>
    </row>
    <row r="1305" spans="1:18" x14ac:dyDescent="0.25">
      <c r="A1305" s="6" t="s">
        <v>2811</v>
      </c>
      <c r="B1305" s="6">
        <v>1304</v>
      </c>
      <c r="C1305" s="6" t="s">
        <v>2812</v>
      </c>
      <c r="D1305" s="7" t="s">
        <v>2809</v>
      </c>
      <c r="E1305" s="7" t="s">
        <v>2809</v>
      </c>
      <c r="F1305" s="7" t="s">
        <v>2810</v>
      </c>
      <c r="G1305" t="str">
        <f t="shared" si="60"/>
        <v>SECTION G</v>
      </c>
      <c r="H1305" t="str">
        <f t="shared" si="61"/>
        <v>Commerce de détail, à l’exception des automobiles et des motocycles</v>
      </c>
      <c r="I1305" t="str">
        <f t="shared" si="62"/>
        <v>Commerce de détail sur éventaires et marchés</v>
      </c>
      <c r="L1305" t="s">
        <v>200</v>
      </c>
      <c r="M1305" t="s">
        <v>6578</v>
      </c>
      <c r="N1305" t="s">
        <v>38588</v>
      </c>
      <c r="O1305" s="76" t="s">
        <v>4366</v>
      </c>
      <c r="P1305" s="82">
        <v>471</v>
      </c>
      <c r="Q1305" s="82" t="s">
        <v>73111</v>
      </c>
      <c r="R1305"/>
    </row>
    <row r="1306" spans="1:18" x14ac:dyDescent="0.25">
      <c r="A1306" s="10"/>
      <c r="B1306" s="10">
        <v>1305</v>
      </c>
      <c r="C1306" s="10"/>
      <c r="D1306" s="11"/>
      <c r="E1306" s="11"/>
      <c r="F1306" s="11"/>
      <c r="G1306" t="str">
        <f t="shared" si="60"/>
        <v>SECTION G</v>
      </c>
      <c r="H1306" t="str">
        <f t="shared" si="61"/>
        <v>Commerce de détail, à l’exception des automobiles et des motocycles</v>
      </c>
      <c r="I1306" t="str">
        <f t="shared" si="62"/>
        <v>Commerce de détail sur éventaires et marchés</v>
      </c>
      <c r="L1306" t="s">
        <v>200</v>
      </c>
      <c r="M1306" t="s">
        <v>23962</v>
      </c>
      <c r="N1306" t="s">
        <v>38589</v>
      </c>
      <c r="O1306" s="76" t="s">
        <v>4356</v>
      </c>
      <c r="P1306" s="82">
        <v>5832</v>
      </c>
      <c r="Q1306" s="82" t="s">
        <v>73112</v>
      </c>
      <c r="R1306"/>
    </row>
    <row r="1307" spans="1:18" x14ac:dyDescent="0.25">
      <c r="A1307" s="8"/>
      <c r="B1307" s="8">
        <v>1306</v>
      </c>
      <c r="C1307" s="8" t="s">
        <v>2813</v>
      </c>
      <c r="D1307" s="9" t="s">
        <v>2814</v>
      </c>
      <c r="E1307" s="9" t="s">
        <v>2814</v>
      </c>
      <c r="F1307" s="9" t="s">
        <v>2815</v>
      </c>
      <c r="G1307" t="str">
        <f t="shared" si="60"/>
        <v>SECTION G</v>
      </c>
      <c r="H1307" t="str">
        <f t="shared" si="61"/>
        <v>Commerce de détail, à l’exception des automobiles et des motocycles</v>
      </c>
      <c r="I1307" t="str">
        <f t="shared" si="62"/>
        <v>Commerce de détail hors magasin, éventaires ou marchés</v>
      </c>
      <c r="L1307" t="s">
        <v>200</v>
      </c>
      <c r="M1307" t="s">
        <v>11369</v>
      </c>
      <c r="N1307" t="s">
        <v>38590</v>
      </c>
      <c r="O1307" s="76" t="s">
        <v>4366</v>
      </c>
      <c r="P1307" s="82">
        <v>409</v>
      </c>
      <c r="Q1307" s="82" t="s">
        <v>73113</v>
      </c>
      <c r="R1307"/>
    </row>
    <row r="1308" spans="1:18" x14ac:dyDescent="0.25">
      <c r="A1308" s="14"/>
      <c r="B1308" s="14">
        <v>1307</v>
      </c>
      <c r="C1308" s="14" t="s">
        <v>2816</v>
      </c>
      <c r="D1308" s="15" t="s">
        <v>2817</v>
      </c>
      <c r="E1308" s="15" t="s">
        <v>2817</v>
      </c>
      <c r="F1308" s="15" t="s">
        <v>2817</v>
      </c>
      <c r="G1308" t="str">
        <f t="shared" si="60"/>
        <v>SECTION G</v>
      </c>
      <c r="H1308" t="str">
        <f t="shared" si="61"/>
        <v>Commerce de détail, à l’exception des automobiles et des motocycles</v>
      </c>
      <c r="I1308" t="str">
        <f t="shared" si="62"/>
        <v>Commerce de détail hors magasin, éventaires ou marchés</v>
      </c>
      <c r="L1308" t="s">
        <v>200</v>
      </c>
      <c r="M1308" t="s">
        <v>6579</v>
      </c>
      <c r="N1308" t="s">
        <v>38591</v>
      </c>
      <c r="O1308" s="76" t="s">
        <v>4356</v>
      </c>
      <c r="P1308" s="82">
        <v>705</v>
      </c>
      <c r="Q1308" s="82" t="s">
        <v>73114</v>
      </c>
      <c r="R1308"/>
    </row>
    <row r="1309" spans="1:18" x14ac:dyDescent="0.25">
      <c r="A1309" s="6" t="s">
        <v>2818</v>
      </c>
      <c r="B1309" s="6">
        <v>1308</v>
      </c>
      <c r="C1309" s="6" t="s">
        <v>2819</v>
      </c>
      <c r="D1309" s="7" t="s">
        <v>2820</v>
      </c>
      <c r="E1309" s="7" t="s">
        <v>2820</v>
      </c>
      <c r="F1309" s="7" t="s">
        <v>2820</v>
      </c>
      <c r="G1309" t="str">
        <f t="shared" si="60"/>
        <v>SECTION G</v>
      </c>
      <c r="H1309" t="str">
        <f t="shared" si="61"/>
        <v>Commerce de détail, à l’exception des automobiles et des motocycles</v>
      </c>
      <c r="I1309" t="str">
        <f t="shared" si="62"/>
        <v>Commerce de détail hors magasin, éventaires ou marchés</v>
      </c>
      <c r="L1309" t="s">
        <v>200</v>
      </c>
      <c r="M1309" t="s">
        <v>6580</v>
      </c>
      <c r="N1309" t="s">
        <v>38592</v>
      </c>
      <c r="O1309" s="76" t="s">
        <v>4356</v>
      </c>
      <c r="P1309" s="82">
        <v>670</v>
      </c>
      <c r="Q1309" s="82" t="s">
        <v>73115</v>
      </c>
      <c r="R1309"/>
    </row>
    <row r="1310" spans="1:18" x14ac:dyDescent="0.25">
      <c r="A1310" s="6" t="s">
        <v>2821</v>
      </c>
      <c r="B1310" s="6">
        <v>1309</v>
      </c>
      <c r="C1310" s="6" t="s">
        <v>2822</v>
      </c>
      <c r="D1310" s="7" t="s">
        <v>2823</v>
      </c>
      <c r="E1310" s="7" t="s">
        <v>2823</v>
      </c>
      <c r="F1310" s="7" t="s">
        <v>2824</v>
      </c>
      <c r="G1310" t="str">
        <f t="shared" si="60"/>
        <v>SECTION G</v>
      </c>
      <c r="H1310" t="str">
        <f t="shared" si="61"/>
        <v>Commerce de détail, à l’exception des automobiles et des motocycles</v>
      </c>
      <c r="I1310" t="str">
        <f t="shared" si="62"/>
        <v>Commerce de détail hors magasin, éventaires ou marchés</v>
      </c>
      <c r="L1310" t="s">
        <v>200</v>
      </c>
      <c r="M1310" t="s">
        <v>11371</v>
      </c>
      <c r="N1310" t="s">
        <v>38593</v>
      </c>
      <c r="O1310" s="76" t="s">
        <v>4356</v>
      </c>
      <c r="P1310" s="82">
        <v>238</v>
      </c>
      <c r="Q1310" s="82" t="s">
        <v>73116</v>
      </c>
      <c r="R1310"/>
    </row>
    <row r="1311" spans="1:18" x14ac:dyDescent="0.25">
      <c r="A1311" s="14"/>
      <c r="B1311" s="14">
        <v>1310</v>
      </c>
      <c r="C1311" s="14" t="s">
        <v>2825</v>
      </c>
      <c r="D1311" s="15" t="s">
        <v>2826</v>
      </c>
      <c r="E1311" s="15" t="s">
        <v>2826</v>
      </c>
      <c r="F1311" s="15" t="s">
        <v>2827</v>
      </c>
      <c r="G1311" t="str">
        <f t="shared" si="60"/>
        <v>SECTION G</v>
      </c>
      <c r="H1311" t="str">
        <f t="shared" si="61"/>
        <v>Commerce de détail, à l’exception des automobiles et des motocycles</v>
      </c>
      <c r="I1311" t="str">
        <f t="shared" si="62"/>
        <v>Commerce de détail hors magasin, éventaires ou marchés</v>
      </c>
      <c r="L1311" t="s">
        <v>200</v>
      </c>
      <c r="M1311" t="s">
        <v>11373</v>
      </c>
      <c r="N1311" t="s">
        <v>38594</v>
      </c>
      <c r="O1311" s="76" t="s">
        <v>4366</v>
      </c>
      <c r="P1311" s="82">
        <v>219</v>
      </c>
      <c r="Q1311" s="82" t="s">
        <v>73117</v>
      </c>
      <c r="R1311"/>
    </row>
    <row r="1312" spans="1:18" x14ac:dyDescent="0.25">
      <c r="A1312" s="6" t="s">
        <v>2828</v>
      </c>
      <c r="B1312" s="6">
        <v>1311</v>
      </c>
      <c r="C1312" s="6" t="s">
        <v>2829</v>
      </c>
      <c r="D1312" s="7" t="s">
        <v>2830</v>
      </c>
      <c r="E1312" s="7" t="s">
        <v>2830</v>
      </c>
      <c r="F1312" s="7" t="s">
        <v>2830</v>
      </c>
      <c r="G1312" t="str">
        <f t="shared" si="60"/>
        <v>SECTION G</v>
      </c>
      <c r="H1312" t="str">
        <f t="shared" si="61"/>
        <v>Commerce de détail, à l’exception des automobiles et des motocycles</v>
      </c>
      <c r="I1312" t="str">
        <f t="shared" si="62"/>
        <v>Commerce de détail hors magasin, éventaires ou marchés</v>
      </c>
      <c r="L1312" t="s">
        <v>200</v>
      </c>
      <c r="M1312" t="s">
        <v>6593</v>
      </c>
      <c r="N1312" t="s">
        <v>38595</v>
      </c>
      <c r="O1312" s="76" t="s">
        <v>4366</v>
      </c>
      <c r="P1312" s="82">
        <v>888</v>
      </c>
      <c r="Q1312" s="82" t="s">
        <v>73150</v>
      </c>
      <c r="R1312"/>
    </row>
    <row r="1313" spans="1:18" ht="25.5" x14ac:dyDescent="0.25">
      <c r="A1313" s="6" t="s">
        <v>2831</v>
      </c>
      <c r="B1313" s="6">
        <v>1312</v>
      </c>
      <c r="C1313" s="6" t="s">
        <v>2832</v>
      </c>
      <c r="D1313" s="7" t="s">
        <v>2833</v>
      </c>
      <c r="E1313" s="7" t="s">
        <v>2834</v>
      </c>
      <c r="F1313" s="7" t="s">
        <v>2835</v>
      </c>
      <c r="G1313" t="str">
        <f t="shared" si="60"/>
        <v>SECTION G</v>
      </c>
      <c r="H1313" t="str">
        <f t="shared" si="61"/>
        <v>Commerce de détail, à l’exception des automobiles et des motocycles</v>
      </c>
      <c r="I1313" t="str">
        <f t="shared" si="62"/>
        <v>Commerce de détail hors magasin, éventaires ou marchés</v>
      </c>
      <c r="L1313" t="s">
        <v>200</v>
      </c>
      <c r="M1313" t="s">
        <v>5528</v>
      </c>
      <c r="N1313" t="s">
        <v>38596</v>
      </c>
      <c r="O1313" s="76" t="s">
        <v>4356</v>
      </c>
      <c r="P1313" s="82">
        <v>1169</v>
      </c>
      <c r="Q1313" s="82" t="s">
        <v>73119</v>
      </c>
      <c r="R1313"/>
    </row>
    <row r="1314" spans="1:18" x14ac:dyDescent="0.25">
      <c r="A1314" s="6"/>
      <c r="B1314" s="6">
        <v>1313</v>
      </c>
      <c r="C1314" s="6"/>
      <c r="D1314" s="7"/>
      <c r="E1314" s="7"/>
      <c r="F1314" s="7"/>
      <c r="G1314" t="str">
        <f t="shared" si="60"/>
        <v>SECTION G</v>
      </c>
      <c r="H1314" t="str">
        <f t="shared" si="61"/>
        <v>Commerce de détail, à l’exception des automobiles et des motocycles</v>
      </c>
      <c r="I1314" t="str">
        <f t="shared" si="62"/>
        <v>Commerce de détail hors magasin, éventaires ou marchés</v>
      </c>
      <c r="L1314" t="s">
        <v>200</v>
      </c>
      <c r="M1314" t="s">
        <v>32904</v>
      </c>
      <c r="N1314" t="s">
        <v>38597</v>
      </c>
      <c r="O1314" s="76" t="s">
        <v>4356</v>
      </c>
      <c r="P1314" s="82">
        <v>622</v>
      </c>
      <c r="Q1314" s="82" t="s">
        <v>73120</v>
      </c>
      <c r="R1314"/>
    </row>
    <row r="1315" spans="1:18" x14ac:dyDescent="0.25">
      <c r="A1315" s="8"/>
      <c r="B1315" s="8">
        <v>1314</v>
      </c>
      <c r="C1315" s="8" t="s">
        <v>2836</v>
      </c>
      <c r="D1315" s="9" t="s">
        <v>2837</v>
      </c>
      <c r="E1315" s="9" t="s">
        <v>2837</v>
      </c>
      <c r="F1315" s="9" t="s">
        <v>2837</v>
      </c>
      <c r="G1315" t="str">
        <f t="shared" si="60"/>
        <v>SECTION H</v>
      </c>
      <c r="H1315" t="str">
        <f t="shared" si="61"/>
        <v>Commerce de détail, à l’exception des automobiles et des motocycles</v>
      </c>
      <c r="I1315" t="str">
        <f t="shared" si="62"/>
        <v>Commerce de détail hors magasin, éventaires ou marchés</v>
      </c>
      <c r="L1315" t="s">
        <v>200</v>
      </c>
      <c r="M1315" t="s">
        <v>6581</v>
      </c>
      <c r="N1315" t="s">
        <v>38598</v>
      </c>
      <c r="O1315" s="76" t="s">
        <v>4356</v>
      </c>
      <c r="P1315" s="82">
        <v>2646</v>
      </c>
      <c r="Q1315" s="82" t="s">
        <v>73121</v>
      </c>
      <c r="R1315"/>
    </row>
    <row r="1316" spans="1:18" x14ac:dyDescent="0.25">
      <c r="A1316" s="10"/>
      <c r="B1316" s="10">
        <v>1315</v>
      </c>
      <c r="C1316" s="10"/>
      <c r="D1316" s="11"/>
      <c r="E1316" s="11"/>
      <c r="F1316" s="11"/>
      <c r="G1316" t="str">
        <f t="shared" si="60"/>
        <v>SECTION H</v>
      </c>
      <c r="H1316" t="str">
        <f t="shared" si="61"/>
        <v>Commerce de détail, à l’exception des automobiles et des motocycles</v>
      </c>
      <c r="I1316" t="str">
        <f t="shared" si="62"/>
        <v>Commerce de détail hors magasin, éventaires ou marchés</v>
      </c>
      <c r="L1316" t="s">
        <v>200</v>
      </c>
      <c r="M1316" t="s">
        <v>32905</v>
      </c>
      <c r="N1316" t="s">
        <v>38599</v>
      </c>
      <c r="O1316" s="76" t="s">
        <v>4366</v>
      </c>
      <c r="P1316" s="82">
        <v>320</v>
      </c>
      <c r="Q1316" s="82" t="s">
        <v>73122</v>
      </c>
      <c r="R1316"/>
    </row>
    <row r="1317" spans="1:18" x14ac:dyDescent="0.25">
      <c r="A1317" s="12"/>
      <c r="B1317" s="12">
        <v>1316</v>
      </c>
      <c r="C1317" s="12" t="s">
        <v>2838</v>
      </c>
      <c r="D1317" s="13" t="s">
        <v>2839</v>
      </c>
      <c r="E1317" s="13" t="s">
        <v>2839</v>
      </c>
      <c r="F1317" s="13" t="s">
        <v>2840</v>
      </c>
      <c r="G1317" t="str">
        <f t="shared" si="60"/>
        <v>SECTION H</v>
      </c>
      <c r="H1317" t="str">
        <f t="shared" si="61"/>
        <v>Transports terrestres et transport par conduites</v>
      </c>
      <c r="I1317" t="str">
        <f t="shared" si="62"/>
        <v>Commerce de détail hors magasin, éventaires ou marchés</v>
      </c>
      <c r="L1317" t="s">
        <v>200</v>
      </c>
      <c r="M1317" t="s">
        <v>23963</v>
      </c>
      <c r="N1317" t="s">
        <v>38600</v>
      </c>
      <c r="O1317" s="76" t="s">
        <v>4366</v>
      </c>
      <c r="P1317" s="82">
        <v>272</v>
      </c>
      <c r="Q1317" s="82" t="s">
        <v>73123</v>
      </c>
      <c r="R1317"/>
    </row>
    <row r="1318" spans="1:18" x14ac:dyDescent="0.25">
      <c r="A1318" s="10"/>
      <c r="B1318" s="10">
        <v>1317</v>
      </c>
      <c r="C1318" s="10"/>
      <c r="D1318" s="11"/>
      <c r="E1318" s="11"/>
      <c r="F1318" s="11"/>
      <c r="G1318" t="str">
        <f t="shared" si="60"/>
        <v>SECTION H</v>
      </c>
      <c r="H1318" t="str">
        <f t="shared" si="61"/>
        <v>Transports terrestres et transport par conduites</v>
      </c>
      <c r="I1318" t="str">
        <f t="shared" si="62"/>
        <v>Commerce de détail hors magasin, éventaires ou marchés</v>
      </c>
      <c r="L1318" t="s">
        <v>200</v>
      </c>
      <c r="M1318" t="s">
        <v>6582</v>
      </c>
      <c r="N1318" t="s">
        <v>38601</v>
      </c>
      <c r="O1318" s="76" t="s">
        <v>4356</v>
      </c>
      <c r="P1318" s="82">
        <v>534</v>
      </c>
      <c r="Q1318" s="82" t="s">
        <v>73124</v>
      </c>
      <c r="R1318"/>
    </row>
    <row r="1319" spans="1:18" x14ac:dyDescent="0.25">
      <c r="A1319" s="8"/>
      <c r="B1319" s="8">
        <v>1318</v>
      </c>
      <c r="C1319" s="8" t="s">
        <v>2841</v>
      </c>
      <c r="D1319" s="9" t="s">
        <v>2842</v>
      </c>
      <c r="E1319" s="9" t="s">
        <v>2842</v>
      </c>
      <c r="F1319" s="9" t="s">
        <v>2843</v>
      </c>
      <c r="G1319" t="str">
        <f t="shared" si="60"/>
        <v>SECTION H</v>
      </c>
      <c r="H1319" t="str">
        <f t="shared" si="61"/>
        <v>Transports terrestres et transport par conduites</v>
      </c>
      <c r="I1319" t="str">
        <f t="shared" si="62"/>
        <v>Transport ferroviaire interurbain de voyageurs</v>
      </c>
      <c r="L1319" t="s">
        <v>200</v>
      </c>
      <c r="M1319" t="s">
        <v>13426</v>
      </c>
      <c r="N1319" t="s">
        <v>38602</v>
      </c>
      <c r="O1319" s="76" t="s">
        <v>4356</v>
      </c>
      <c r="P1319" s="82">
        <v>575</v>
      </c>
      <c r="Q1319" s="82" t="s">
        <v>73125</v>
      </c>
      <c r="R1319"/>
    </row>
    <row r="1320" spans="1:18" x14ac:dyDescent="0.25">
      <c r="A1320" s="14"/>
      <c r="B1320" s="14">
        <v>1319</v>
      </c>
      <c r="C1320" s="14" t="s">
        <v>2844</v>
      </c>
      <c r="D1320" s="15" t="s">
        <v>2842</v>
      </c>
      <c r="E1320" s="15" t="s">
        <v>2842</v>
      </c>
      <c r="F1320" s="15" t="s">
        <v>2843</v>
      </c>
      <c r="G1320" t="str">
        <f t="shared" si="60"/>
        <v>SECTION H</v>
      </c>
      <c r="H1320" t="str">
        <f t="shared" si="61"/>
        <v>Transports terrestres et transport par conduites</v>
      </c>
      <c r="I1320" t="str">
        <f t="shared" si="62"/>
        <v>Transport ferroviaire interurbain de voyageurs</v>
      </c>
      <c r="L1320" t="s">
        <v>200</v>
      </c>
      <c r="M1320" t="s">
        <v>11377</v>
      </c>
      <c r="N1320" t="s">
        <v>38603</v>
      </c>
      <c r="O1320" s="76" t="s">
        <v>4356</v>
      </c>
      <c r="P1320" s="82">
        <v>508</v>
      </c>
      <c r="Q1320" s="82" t="s">
        <v>73126</v>
      </c>
      <c r="R1320"/>
    </row>
    <row r="1321" spans="1:18" x14ac:dyDescent="0.25">
      <c r="A1321" s="6" t="s">
        <v>2845</v>
      </c>
      <c r="B1321" s="6">
        <v>1320</v>
      </c>
      <c r="C1321" s="6" t="s">
        <v>2846</v>
      </c>
      <c r="D1321" s="7" t="s">
        <v>2842</v>
      </c>
      <c r="E1321" s="7" t="s">
        <v>2842</v>
      </c>
      <c r="F1321" s="7" t="s">
        <v>2843</v>
      </c>
      <c r="G1321" t="str">
        <f t="shared" si="60"/>
        <v>SECTION H</v>
      </c>
      <c r="H1321" t="str">
        <f t="shared" si="61"/>
        <v>Transports terrestres et transport par conduites</v>
      </c>
      <c r="I1321" t="str">
        <f t="shared" si="62"/>
        <v>Transport ferroviaire interurbain de voyageurs</v>
      </c>
      <c r="L1321" t="s">
        <v>200</v>
      </c>
      <c r="M1321" t="s">
        <v>7633</v>
      </c>
      <c r="N1321" t="s">
        <v>38604</v>
      </c>
      <c r="O1321" s="76" t="s">
        <v>4366</v>
      </c>
      <c r="P1321" s="82">
        <v>413</v>
      </c>
      <c r="Q1321" s="82" t="s">
        <v>73041</v>
      </c>
      <c r="R1321"/>
    </row>
    <row r="1322" spans="1:18" x14ac:dyDescent="0.25">
      <c r="A1322" s="10"/>
      <c r="B1322" s="10">
        <v>1321</v>
      </c>
      <c r="C1322" s="10"/>
      <c r="D1322" s="11"/>
      <c r="E1322" s="11"/>
      <c r="F1322" s="11"/>
      <c r="G1322" t="str">
        <f t="shared" si="60"/>
        <v>SECTION H</v>
      </c>
      <c r="H1322" t="str">
        <f t="shared" si="61"/>
        <v>Transports terrestres et transport par conduites</v>
      </c>
      <c r="I1322" t="str">
        <f t="shared" si="62"/>
        <v>Transport ferroviaire interurbain de voyageurs</v>
      </c>
      <c r="L1322" t="s">
        <v>200</v>
      </c>
      <c r="M1322" t="s">
        <v>23951</v>
      </c>
      <c r="N1322" t="s">
        <v>38605</v>
      </c>
      <c r="O1322" s="76" t="s">
        <v>4366</v>
      </c>
      <c r="P1322" s="82">
        <v>186</v>
      </c>
      <c r="Q1322" s="82" t="s">
        <v>73044</v>
      </c>
      <c r="R1322"/>
    </row>
    <row r="1323" spans="1:18" x14ac:dyDescent="0.25">
      <c r="A1323" s="8"/>
      <c r="B1323" s="8">
        <v>1322</v>
      </c>
      <c r="C1323" s="8" t="s">
        <v>2847</v>
      </c>
      <c r="D1323" s="9" t="s">
        <v>2848</v>
      </c>
      <c r="E1323" s="9" t="s">
        <v>2848</v>
      </c>
      <c r="F1323" s="9" t="s">
        <v>2848</v>
      </c>
      <c r="G1323" t="str">
        <f t="shared" si="60"/>
        <v>SECTION H</v>
      </c>
      <c r="H1323" t="str">
        <f t="shared" si="61"/>
        <v>Transports terrestres et transport par conduites</v>
      </c>
      <c r="I1323" t="str">
        <f t="shared" si="62"/>
        <v>Transports ferroviaires de fret</v>
      </c>
      <c r="L1323" t="s">
        <v>200</v>
      </c>
      <c r="M1323" t="s">
        <v>23953</v>
      </c>
      <c r="N1323" t="s">
        <v>38606</v>
      </c>
      <c r="O1323" s="76" t="s">
        <v>4356</v>
      </c>
      <c r="P1323" s="82">
        <v>1007</v>
      </c>
      <c r="Q1323" s="82" t="s">
        <v>73049</v>
      </c>
      <c r="R1323"/>
    </row>
    <row r="1324" spans="1:18" x14ac:dyDescent="0.25">
      <c r="A1324" s="14"/>
      <c r="B1324" s="14">
        <v>1323</v>
      </c>
      <c r="C1324" s="14" t="s">
        <v>2849</v>
      </c>
      <c r="D1324" s="15" t="s">
        <v>2850</v>
      </c>
      <c r="E1324" s="15" t="s">
        <v>2848</v>
      </c>
      <c r="F1324" s="15" t="s">
        <v>2848</v>
      </c>
      <c r="G1324" t="str">
        <f t="shared" si="60"/>
        <v>SECTION H</v>
      </c>
      <c r="H1324" t="str">
        <f t="shared" si="61"/>
        <v>Transports terrestres et transport par conduites</v>
      </c>
      <c r="I1324" t="str">
        <f t="shared" si="62"/>
        <v>Transports ferroviaires de fret</v>
      </c>
      <c r="L1324" t="s">
        <v>200</v>
      </c>
      <c r="M1324" t="s">
        <v>6559</v>
      </c>
      <c r="N1324" t="s">
        <v>38607</v>
      </c>
      <c r="O1324" s="76" t="s">
        <v>4366</v>
      </c>
      <c r="P1324" s="82">
        <v>370</v>
      </c>
      <c r="Q1324" s="82" t="s">
        <v>73050</v>
      </c>
      <c r="R1324"/>
    </row>
    <row r="1325" spans="1:18" x14ac:dyDescent="0.25">
      <c r="A1325" s="6" t="s">
        <v>2851</v>
      </c>
      <c r="B1325" s="6">
        <v>1324</v>
      </c>
      <c r="C1325" s="6" t="s">
        <v>2852</v>
      </c>
      <c r="D1325" s="7" t="s">
        <v>2850</v>
      </c>
      <c r="E1325" s="7" t="s">
        <v>2848</v>
      </c>
      <c r="F1325" s="7" t="s">
        <v>2848</v>
      </c>
      <c r="G1325" t="str">
        <f t="shared" si="60"/>
        <v>SECTION H</v>
      </c>
      <c r="H1325" t="str">
        <f t="shared" si="61"/>
        <v>Transports terrestres et transport par conduites</v>
      </c>
      <c r="I1325" t="str">
        <f t="shared" si="62"/>
        <v>Transports ferroviaires de fret</v>
      </c>
      <c r="L1325" t="s">
        <v>200</v>
      </c>
      <c r="M1325" t="s">
        <v>6560</v>
      </c>
      <c r="N1325" t="s">
        <v>38608</v>
      </c>
      <c r="O1325" s="76" t="s">
        <v>4366</v>
      </c>
      <c r="P1325" s="82">
        <v>210</v>
      </c>
      <c r="Q1325" s="82" t="s">
        <v>73051</v>
      </c>
      <c r="R1325"/>
    </row>
    <row r="1326" spans="1:18" x14ac:dyDescent="0.25">
      <c r="A1326" s="10"/>
      <c r="B1326" s="10">
        <v>1325</v>
      </c>
      <c r="C1326" s="10"/>
      <c r="D1326" s="11"/>
      <c r="E1326" s="11"/>
      <c r="F1326" s="11"/>
      <c r="G1326" t="str">
        <f t="shared" si="60"/>
        <v>SECTION H</v>
      </c>
      <c r="H1326" t="str">
        <f t="shared" si="61"/>
        <v>Transports terrestres et transport par conduites</v>
      </c>
      <c r="I1326" t="str">
        <f t="shared" si="62"/>
        <v>Transports ferroviaires de fret</v>
      </c>
      <c r="L1326" t="s">
        <v>200</v>
      </c>
      <c r="M1326" t="s">
        <v>6576</v>
      </c>
      <c r="N1326" t="s">
        <v>38609</v>
      </c>
      <c r="O1326" s="76" t="s">
        <v>4366</v>
      </c>
      <c r="P1326" s="82">
        <v>296</v>
      </c>
      <c r="Q1326" s="82" t="s">
        <v>73108</v>
      </c>
      <c r="R1326"/>
    </row>
    <row r="1327" spans="1:18" x14ac:dyDescent="0.25">
      <c r="A1327" s="8"/>
      <c r="B1327" s="8">
        <v>1326</v>
      </c>
      <c r="C1327" s="8" t="s">
        <v>2853</v>
      </c>
      <c r="D1327" s="9" t="s">
        <v>2854</v>
      </c>
      <c r="E1327" s="9" t="s">
        <v>2854</v>
      </c>
      <c r="F1327" s="9" t="s">
        <v>2855</v>
      </c>
      <c r="G1327" t="str">
        <f t="shared" si="60"/>
        <v>SECTION H</v>
      </c>
      <c r="H1327" t="str">
        <f t="shared" si="61"/>
        <v>Transports terrestres et transport par conduites</v>
      </c>
      <c r="I1327" t="str">
        <f t="shared" si="62"/>
        <v>Autres transports terrestres de voyageurs</v>
      </c>
      <c r="L1327" t="s">
        <v>200</v>
      </c>
      <c r="M1327" t="s">
        <v>11375</v>
      </c>
      <c r="N1327" t="s">
        <v>38610</v>
      </c>
      <c r="O1327" s="76" t="s">
        <v>4366</v>
      </c>
      <c r="P1327" s="82">
        <v>127</v>
      </c>
      <c r="Q1327" s="82" t="s">
        <v>73118</v>
      </c>
      <c r="R1327"/>
    </row>
    <row r="1328" spans="1:18" x14ac:dyDescent="0.25">
      <c r="A1328" s="14"/>
      <c r="B1328" s="14">
        <v>1327</v>
      </c>
      <c r="C1328" s="14" t="s">
        <v>2856</v>
      </c>
      <c r="D1328" s="15" t="s">
        <v>2857</v>
      </c>
      <c r="E1328" s="15" t="s">
        <v>2857</v>
      </c>
      <c r="F1328" s="15" t="s">
        <v>2858</v>
      </c>
      <c r="G1328" t="str">
        <f t="shared" si="60"/>
        <v>SECTION H</v>
      </c>
      <c r="H1328" t="str">
        <f t="shared" si="61"/>
        <v>Transports terrestres et transport par conduites</v>
      </c>
      <c r="I1328" t="str">
        <f t="shared" si="62"/>
        <v>Autres transports terrestres de voyageurs</v>
      </c>
      <c r="L1328" t="s">
        <v>200</v>
      </c>
      <c r="M1328" t="s">
        <v>11406</v>
      </c>
      <c r="N1328" t="s">
        <v>38611</v>
      </c>
      <c r="O1328" s="76" t="s">
        <v>4366</v>
      </c>
      <c r="P1328" s="82">
        <v>176</v>
      </c>
      <c r="Q1328" s="82" t="s">
        <v>73196</v>
      </c>
      <c r="R1328"/>
    </row>
    <row r="1329" spans="1:18" x14ac:dyDescent="0.25">
      <c r="A1329" s="6" t="s">
        <v>2859</v>
      </c>
      <c r="B1329" s="6">
        <v>1328</v>
      </c>
      <c r="C1329" s="6" t="s">
        <v>2860</v>
      </c>
      <c r="D1329" s="7" t="s">
        <v>2857</v>
      </c>
      <c r="E1329" s="7" t="s">
        <v>2857</v>
      </c>
      <c r="F1329" s="7" t="s">
        <v>2858</v>
      </c>
      <c r="G1329" t="str">
        <f t="shared" si="60"/>
        <v>SECTION H</v>
      </c>
      <c r="H1329" t="str">
        <f t="shared" si="61"/>
        <v>Transports terrestres et transport par conduites</v>
      </c>
      <c r="I1329" t="str">
        <f t="shared" si="62"/>
        <v>Autres transports terrestres de voyageurs</v>
      </c>
      <c r="L1329" t="s">
        <v>200</v>
      </c>
      <c r="M1329" t="s">
        <v>13428</v>
      </c>
      <c r="N1329" t="s">
        <v>38612</v>
      </c>
      <c r="O1329" s="76" t="s">
        <v>4366</v>
      </c>
      <c r="P1329" s="82">
        <v>197</v>
      </c>
      <c r="Q1329" s="82" t="s">
        <v>73127</v>
      </c>
      <c r="R1329"/>
    </row>
    <row r="1330" spans="1:18" x14ac:dyDescent="0.25">
      <c r="A1330" s="14"/>
      <c r="B1330" s="14">
        <v>1329</v>
      </c>
      <c r="C1330" s="14" t="s">
        <v>2861</v>
      </c>
      <c r="D1330" s="15" t="s">
        <v>2862</v>
      </c>
      <c r="E1330" s="15" t="s">
        <v>2862</v>
      </c>
      <c r="F1330" s="15" t="s">
        <v>2862</v>
      </c>
      <c r="G1330" t="str">
        <f t="shared" si="60"/>
        <v>SECTION H</v>
      </c>
      <c r="H1330" t="str">
        <f t="shared" si="61"/>
        <v>Transports terrestres et transport par conduites</v>
      </c>
      <c r="I1330" t="str">
        <f t="shared" si="62"/>
        <v>Autres transports terrestres de voyageurs</v>
      </c>
      <c r="L1330" t="s">
        <v>200</v>
      </c>
      <c r="M1330" t="s">
        <v>6583</v>
      </c>
      <c r="N1330" t="s">
        <v>38613</v>
      </c>
      <c r="O1330" s="76" t="s">
        <v>4366</v>
      </c>
      <c r="P1330" s="82">
        <v>380</v>
      </c>
      <c r="Q1330" s="82" t="s">
        <v>73128</v>
      </c>
      <c r="R1330"/>
    </row>
    <row r="1331" spans="1:18" x14ac:dyDescent="0.25">
      <c r="A1331" s="6" t="s">
        <v>2863</v>
      </c>
      <c r="B1331" s="6">
        <v>1330</v>
      </c>
      <c r="C1331" s="6" t="s">
        <v>2864</v>
      </c>
      <c r="D1331" s="7" t="s">
        <v>2862</v>
      </c>
      <c r="E1331" s="7" t="s">
        <v>2862</v>
      </c>
      <c r="F1331" s="7" t="s">
        <v>2862</v>
      </c>
      <c r="G1331" t="str">
        <f t="shared" si="60"/>
        <v>SECTION H</v>
      </c>
      <c r="H1331" t="str">
        <f t="shared" si="61"/>
        <v>Transports terrestres et transport par conduites</v>
      </c>
      <c r="I1331" t="str">
        <f t="shared" si="62"/>
        <v>Autres transports terrestres de voyageurs</v>
      </c>
      <c r="L1331" t="s">
        <v>200</v>
      </c>
      <c r="M1331" t="s">
        <v>6584</v>
      </c>
      <c r="N1331" t="s">
        <v>38614</v>
      </c>
      <c r="O1331" s="76" t="s">
        <v>4366</v>
      </c>
      <c r="P1331" s="82">
        <v>222</v>
      </c>
      <c r="Q1331" s="82" t="s">
        <v>73129</v>
      </c>
      <c r="R1331"/>
    </row>
    <row r="1332" spans="1:18" x14ac:dyDescent="0.25">
      <c r="A1332" s="14"/>
      <c r="B1332" s="14">
        <v>1331</v>
      </c>
      <c r="C1332" s="14" t="s">
        <v>2865</v>
      </c>
      <c r="D1332" s="15" t="s">
        <v>2866</v>
      </c>
      <c r="E1332" s="15" t="s">
        <v>2866</v>
      </c>
      <c r="F1332" s="15" t="s">
        <v>2867</v>
      </c>
      <c r="G1332" t="str">
        <f t="shared" si="60"/>
        <v>SECTION H</v>
      </c>
      <c r="H1332" t="str">
        <f t="shared" si="61"/>
        <v>Transports terrestres et transport par conduites</v>
      </c>
      <c r="I1332" t="str">
        <f t="shared" si="62"/>
        <v>Autres transports terrestres de voyageurs</v>
      </c>
      <c r="L1332" t="s">
        <v>200</v>
      </c>
      <c r="M1332" t="s">
        <v>6585</v>
      </c>
      <c r="N1332" t="s">
        <v>38615</v>
      </c>
      <c r="O1332" s="76" t="s">
        <v>4356</v>
      </c>
      <c r="P1332" s="82">
        <v>272</v>
      </c>
      <c r="Q1332" s="82" t="s">
        <v>73130</v>
      </c>
      <c r="R1332"/>
    </row>
    <row r="1333" spans="1:18" x14ac:dyDescent="0.25">
      <c r="A1333" s="6" t="s">
        <v>2868</v>
      </c>
      <c r="B1333" s="6">
        <v>1332</v>
      </c>
      <c r="C1333" s="6" t="s">
        <v>2869</v>
      </c>
      <c r="D1333" s="7" t="s">
        <v>2870</v>
      </c>
      <c r="E1333" s="7" t="s">
        <v>2870</v>
      </c>
      <c r="F1333" s="7" t="s">
        <v>2871</v>
      </c>
      <c r="G1333" t="str">
        <f t="shared" si="60"/>
        <v>SECTION H</v>
      </c>
      <c r="H1333" t="str">
        <f t="shared" si="61"/>
        <v>Transports terrestres et transport par conduites</v>
      </c>
      <c r="I1333" t="str">
        <f t="shared" si="62"/>
        <v>Autres transports terrestres de voyageurs</v>
      </c>
      <c r="L1333" t="s">
        <v>200</v>
      </c>
      <c r="M1333" t="s">
        <v>32906</v>
      </c>
      <c r="N1333" t="s">
        <v>38616</v>
      </c>
      <c r="O1333" s="76" t="s">
        <v>4356</v>
      </c>
      <c r="P1333" s="82">
        <v>3123</v>
      </c>
      <c r="Q1333" s="82" t="s">
        <v>73131</v>
      </c>
      <c r="R1333"/>
    </row>
    <row r="1334" spans="1:18" x14ac:dyDescent="0.25">
      <c r="A1334" s="6" t="s">
        <v>2872</v>
      </c>
      <c r="B1334" s="6">
        <v>1333</v>
      </c>
      <c r="C1334" s="6" t="s">
        <v>2873</v>
      </c>
      <c r="D1334" s="7" t="s">
        <v>2874</v>
      </c>
      <c r="E1334" s="7" t="s">
        <v>2875</v>
      </c>
      <c r="F1334" s="7" t="s">
        <v>2875</v>
      </c>
      <c r="G1334" t="str">
        <f t="shared" si="60"/>
        <v>SECTION H</v>
      </c>
      <c r="H1334" t="str">
        <f t="shared" si="61"/>
        <v>Transports terrestres et transport par conduites</v>
      </c>
      <c r="I1334" t="str">
        <f t="shared" si="62"/>
        <v>Autres transports terrestres de voyageurs</v>
      </c>
      <c r="L1334" t="s">
        <v>200</v>
      </c>
      <c r="M1334" t="s">
        <v>6586</v>
      </c>
      <c r="N1334" t="s">
        <v>38617</v>
      </c>
      <c r="O1334" s="76" t="s">
        <v>4366</v>
      </c>
      <c r="P1334" s="82">
        <v>317</v>
      </c>
      <c r="Q1334" s="82" t="s">
        <v>73132</v>
      </c>
      <c r="R1334"/>
    </row>
    <row r="1335" spans="1:18" x14ac:dyDescent="0.25">
      <c r="A1335" s="6" t="s">
        <v>2876</v>
      </c>
      <c r="B1335" s="6">
        <v>1334</v>
      </c>
      <c r="C1335" s="6" t="s">
        <v>2877</v>
      </c>
      <c r="D1335" s="7" t="s">
        <v>2878</v>
      </c>
      <c r="E1335" s="7" t="s">
        <v>2878</v>
      </c>
      <c r="F1335" s="7" t="s">
        <v>2878</v>
      </c>
      <c r="G1335" t="str">
        <f t="shared" si="60"/>
        <v>SECTION H</v>
      </c>
      <c r="H1335" t="str">
        <f t="shared" si="61"/>
        <v>Transports terrestres et transport par conduites</v>
      </c>
      <c r="I1335" t="str">
        <f t="shared" si="62"/>
        <v>Autres transports terrestres de voyageurs</v>
      </c>
      <c r="L1335" t="s">
        <v>200</v>
      </c>
      <c r="M1335" t="s">
        <v>6587</v>
      </c>
      <c r="N1335" t="s">
        <v>38618</v>
      </c>
      <c r="O1335" s="76" t="s">
        <v>4374</v>
      </c>
      <c r="P1335" s="82">
        <v>1165</v>
      </c>
      <c r="Q1335" s="82" t="s">
        <v>73133</v>
      </c>
      <c r="R1335"/>
    </row>
    <row r="1336" spans="1:18" x14ac:dyDescent="0.25">
      <c r="A1336" s="10"/>
      <c r="B1336" s="10">
        <v>1335</v>
      </c>
      <c r="C1336" s="10"/>
      <c r="D1336" s="11"/>
      <c r="E1336" s="11"/>
      <c r="F1336" s="11"/>
      <c r="G1336" t="str">
        <f t="shared" si="60"/>
        <v>SECTION H</v>
      </c>
      <c r="H1336" t="str">
        <f t="shared" si="61"/>
        <v>Transports terrestres et transport par conduites</v>
      </c>
      <c r="I1336" t="str">
        <f t="shared" si="62"/>
        <v>Autres transports terrestres de voyageurs</v>
      </c>
      <c r="L1336" t="s">
        <v>200</v>
      </c>
      <c r="M1336" t="s">
        <v>13430</v>
      </c>
      <c r="N1336" t="s">
        <v>38619</v>
      </c>
      <c r="O1336" s="76" t="s">
        <v>4366</v>
      </c>
      <c r="P1336" s="82">
        <v>146</v>
      </c>
      <c r="Q1336" s="82" t="s">
        <v>73134</v>
      </c>
      <c r="R1336"/>
    </row>
    <row r="1337" spans="1:18" x14ac:dyDescent="0.25">
      <c r="A1337" s="8"/>
      <c r="B1337" s="8">
        <v>1336</v>
      </c>
      <c r="C1337" s="8" t="s">
        <v>2879</v>
      </c>
      <c r="D1337" s="9" t="s">
        <v>2880</v>
      </c>
      <c r="E1337" s="9" t="s">
        <v>2880</v>
      </c>
      <c r="F1337" s="9" t="s">
        <v>2881</v>
      </c>
      <c r="G1337" t="str">
        <f t="shared" si="60"/>
        <v>SECTION H</v>
      </c>
      <c r="H1337" t="str">
        <f t="shared" si="61"/>
        <v>Transports terrestres et transport par conduites</v>
      </c>
      <c r="I1337" t="str">
        <f t="shared" si="62"/>
        <v>Transports routiers de fret et services de déménagement</v>
      </c>
      <c r="L1337" t="s">
        <v>200</v>
      </c>
      <c r="M1337" t="s">
        <v>11644</v>
      </c>
      <c r="N1337" t="s">
        <v>38620</v>
      </c>
      <c r="O1337" s="76" t="s">
        <v>4366</v>
      </c>
      <c r="P1337" s="82">
        <v>214</v>
      </c>
      <c r="Q1337" s="82" t="s">
        <v>73029</v>
      </c>
      <c r="R1337"/>
    </row>
    <row r="1338" spans="1:18" x14ac:dyDescent="0.25">
      <c r="A1338" s="14"/>
      <c r="B1338" s="14">
        <v>1337</v>
      </c>
      <c r="C1338" s="14" t="s">
        <v>2882</v>
      </c>
      <c r="D1338" s="15" t="s">
        <v>2883</v>
      </c>
      <c r="E1338" s="15" t="s">
        <v>2883</v>
      </c>
      <c r="F1338" s="15" t="s">
        <v>2883</v>
      </c>
      <c r="G1338" t="str">
        <f t="shared" si="60"/>
        <v>SECTION H</v>
      </c>
      <c r="H1338" t="str">
        <f t="shared" si="61"/>
        <v>Transports terrestres et transport par conduites</v>
      </c>
      <c r="I1338" t="str">
        <f t="shared" si="62"/>
        <v>Transports routiers de fret et services de déménagement</v>
      </c>
      <c r="L1338" t="s">
        <v>200</v>
      </c>
      <c r="M1338" t="s">
        <v>11346</v>
      </c>
      <c r="N1338" t="s">
        <v>38621</v>
      </c>
      <c r="O1338" s="76" t="s">
        <v>4366</v>
      </c>
      <c r="P1338" s="82">
        <v>325</v>
      </c>
      <c r="Q1338" s="82" t="s">
        <v>73035</v>
      </c>
      <c r="R1338"/>
    </row>
    <row r="1339" spans="1:18" x14ac:dyDescent="0.25">
      <c r="A1339" s="6" t="s">
        <v>2884</v>
      </c>
      <c r="B1339" s="6">
        <v>1338</v>
      </c>
      <c r="C1339" s="6" t="s">
        <v>2885</v>
      </c>
      <c r="D1339" s="7" t="s">
        <v>2886</v>
      </c>
      <c r="E1339" s="7" t="s">
        <v>2886</v>
      </c>
      <c r="F1339" s="7" t="s">
        <v>2886</v>
      </c>
      <c r="G1339" t="str">
        <f t="shared" si="60"/>
        <v>SECTION H</v>
      </c>
      <c r="H1339" t="str">
        <f t="shared" si="61"/>
        <v>Transports terrestres et transport par conduites</v>
      </c>
      <c r="I1339" t="str">
        <f t="shared" si="62"/>
        <v>Transports routiers de fret et services de déménagement</v>
      </c>
      <c r="L1339" t="s">
        <v>200</v>
      </c>
      <c r="M1339" t="s">
        <v>11348</v>
      </c>
      <c r="N1339" t="s">
        <v>38622</v>
      </c>
      <c r="O1339" s="76" t="s">
        <v>4356</v>
      </c>
      <c r="P1339" s="82">
        <v>532</v>
      </c>
      <c r="Q1339" s="82" t="s">
        <v>73036</v>
      </c>
      <c r="R1339"/>
    </row>
    <row r="1340" spans="1:18" x14ac:dyDescent="0.25">
      <c r="A1340" s="6" t="s">
        <v>2887</v>
      </c>
      <c r="B1340" s="6">
        <v>1339</v>
      </c>
      <c r="C1340" s="6" t="s">
        <v>2888</v>
      </c>
      <c r="D1340" s="7" t="s">
        <v>2889</v>
      </c>
      <c r="E1340" s="7" t="s">
        <v>2889</v>
      </c>
      <c r="F1340" s="7" t="s">
        <v>2889</v>
      </c>
      <c r="G1340" t="str">
        <f t="shared" si="60"/>
        <v>SECTION H</v>
      </c>
      <c r="H1340" t="str">
        <f t="shared" si="61"/>
        <v>Transports terrestres et transport par conduites</v>
      </c>
      <c r="I1340" t="str">
        <f t="shared" si="62"/>
        <v>Transports routiers de fret et services de déménagement</v>
      </c>
      <c r="L1340" t="s">
        <v>200</v>
      </c>
      <c r="M1340" t="s">
        <v>32901</v>
      </c>
      <c r="N1340" t="s">
        <v>38623</v>
      </c>
      <c r="O1340" s="76" t="s">
        <v>4356</v>
      </c>
      <c r="P1340" s="82">
        <v>1069</v>
      </c>
      <c r="Q1340" s="82" t="s">
        <v>73097</v>
      </c>
      <c r="R1340"/>
    </row>
    <row r="1341" spans="1:18" x14ac:dyDescent="0.25">
      <c r="A1341" s="6" t="s">
        <v>2890</v>
      </c>
      <c r="B1341" s="6">
        <v>1340</v>
      </c>
      <c r="C1341" s="6" t="s">
        <v>2891</v>
      </c>
      <c r="D1341" s="7" t="s">
        <v>2892</v>
      </c>
      <c r="E1341" s="7" t="s">
        <v>2892</v>
      </c>
      <c r="F1341" s="7" t="s">
        <v>2892</v>
      </c>
      <c r="G1341" t="str">
        <f t="shared" si="60"/>
        <v>SECTION H</v>
      </c>
      <c r="H1341" t="str">
        <f t="shared" si="61"/>
        <v>Transports terrestres et transport par conduites</v>
      </c>
      <c r="I1341" t="str">
        <f t="shared" si="62"/>
        <v>Transports routiers de fret et services de déménagement</v>
      </c>
      <c r="L1341" t="s">
        <v>200</v>
      </c>
      <c r="M1341" t="s">
        <v>32909</v>
      </c>
      <c r="N1341" t="s">
        <v>38624</v>
      </c>
      <c r="O1341" s="76" t="s">
        <v>4366</v>
      </c>
      <c r="P1341" s="82">
        <v>269</v>
      </c>
      <c r="Q1341" s="82" t="s">
        <v>73156</v>
      </c>
      <c r="R1341"/>
    </row>
    <row r="1342" spans="1:18" x14ac:dyDescent="0.25">
      <c r="A1342" s="14"/>
      <c r="B1342" s="14">
        <v>1341</v>
      </c>
      <c r="C1342" s="14" t="s">
        <v>2893</v>
      </c>
      <c r="D1342" s="15" t="s">
        <v>2894</v>
      </c>
      <c r="E1342" s="15" t="s">
        <v>2894</v>
      </c>
      <c r="F1342" s="15" t="s">
        <v>2894</v>
      </c>
      <c r="G1342" t="str">
        <f t="shared" si="60"/>
        <v>SECTION H</v>
      </c>
      <c r="H1342" t="str">
        <f t="shared" si="61"/>
        <v>Transports terrestres et transport par conduites</v>
      </c>
      <c r="I1342" t="str">
        <f t="shared" si="62"/>
        <v>Transports routiers de fret et services de déménagement</v>
      </c>
      <c r="L1342" t="s">
        <v>200</v>
      </c>
      <c r="M1342" t="s">
        <v>6597</v>
      </c>
      <c r="N1342" t="s">
        <v>38625</v>
      </c>
      <c r="O1342" s="76" t="s">
        <v>4356</v>
      </c>
      <c r="P1342" s="82">
        <v>1383</v>
      </c>
      <c r="Q1342" s="82" t="s">
        <v>73157</v>
      </c>
      <c r="R1342"/>
    </row>
    <row r="1343" spans="1:18" x14ac:dyDescent="0.25">
      <c r="A1343" s="6" t="s">
        <v>2895</v>
      </c>
      <c r="B1343" s="6">
        <v>1342</v>
      </c>
      <c r="C1343" s="6" t="s">
        <v>2896</v>
      </c>
      <c r="D1343" s="7" t="s">
        <v>2894</v>
      </c>
      <c r="E1343" s="7" t="s">
        <v>2894</v>
      </c>
      <c r="F1343" s="7" t="s">
        <v>2894</v>
      </c>
      <c r="G1343" t="str">
        <f t="shared" si="60"/>
        <v>SECTION H</v>
      </c>
      <c r="H1343" t="str">
        <f t="shared" si="61"/>
        <v>Transports terrestres et transport par conduites</v>
      </c>
      <c r="I1343" t="str">
        <f t="shared" si="62"/>
        <v>Transports routiers de fret et services de déménagement</v>
      </c>
      <c r="L1343" t="s">
        <v>200</v>
      </c>
      <c r="M1343" t="s">
        <v>13440</v>
      </c>
      <c r="N1343" t="s">
        <v>38626</v>
      </c>
      <c r="O1343" s="76" t="s">
        <v>4356</v>
      </c>
      <c r="P1343" s="82">
        <v>467</v>
      </c>
      <c r="Q1343" s="82" t="s">
        <v>73175</v>
      </c>
      <c r="R1343"/>
    </row>
    <row r="1344" spans="1:18" x14ac:dyDescent="0.25">
      <c r="A1344" s="10"/>
      <c r="B1344" s="10">
        <v>1343</v>
      </c>
      <c r="C1344" s="10"/>
      <c r="D1344" s="11"/>
      <c r="E1344" s="11"/>
      <c r="F1344" s="11"/>
      <c r="G1344" t="str">
        <f t="shared" si="60"/>
        <v>SECTION H</v>
      </c>
      <c r="H1344" t="str">
        <f t="shared" si="61"/>
        <v>Transports terrestres et transport par conduites</v>
      </c>
      <c r="I1344" t="str">
        <f t="shared" si="62"/>
        <v>Transports routiers de fret et services de déménagement</v>
      </c>
      <c r="L1344" t="s">
        <v>200</v>
      </c>
      <c r="M1344" t="s">
        <v>6604</v>
      </c>
      <c r="N1344" t="s">
        <v>38627</v>
      </c>
      <c r="O1344" s="76" t="s">
        <v>4366</v>
      </c>
      <c r="P1344" s="82">
        <v>411</v>
      </c>
      <c r="Q1344" s="82" t="s">
        <v>73198</v>
      </c>
      <c r="R1344"/>
    </row>
    <row r="1345" spans="1:18" x14ac:dyDescent="0.25">
      <c r="A1345" s="8"/>
      <c r="B1345" s="8">
        <v>1344</v>
      </c>
      <c r="C1345" s="8" t="s">
        <v>2897</v>
      </c>
      <c r="D1345" s="9" t="s">
        <v>2898</v>
      </c>
      <c r="E1345" s="9" t="s">
        <v>2898</v>
      </c>
      <c r="F1345" s="9" t="s">
        <v>2898</v>
      </c>
      <c r="G1345" t="str">
        <f t="shared" si="60"/>
        <v>SECTION H</v>
      </c>
      <c r="H1345" t="str">
        <f t="shared" si="61"/>
        <v>Transports terrestres et transport par conduites</v>
      </c>
      <c r="I1345" t="str">
        <f t="shared" si="62"/>
        <v>Transports par conduites</v>
      </c>
      <c r="L1345" t="s">
        <v>200</v>
      </c>
      <c r="M1345" t="s">
        <v>8002</v>
      </c>
      <c r="N1345" t="s">
        <v>38628</v>
      </c>
      <c r="O1345" s="76" t="s">
        <v>4366</v>
      </c>
      <c r="P1345" s="82">
        <v>404</v>
      </c>
      <c r="Q1345" s="82" t="s">
        <v>73271</v>
      </c>
      <c r="R1345"/>
    </row>
    <row r="1346" spans="1:18" x14ac:dyDescent="0.25">
      <c r="A1346" s="14"/>
      <c r="B1346" s="14">
        <v>1345</v>
      </c>
      <c r="C1346" s="14" t="s">
        <v>2899</v>
      </c>
      <c r="D1346" s="15" t="s">
        <v>2898</v>
      </c>
      <c r="E1346" s="15" t="s">
        <v>2898</v>
      </c>
      <c r="F1346" s="15" t="s">
        <v>2898</v>
      </c>
      <c r="G1346" t="str">
        <f t="shared" si="60"/>
        <v>SECTION H</v>
      </c>
      <c r="H1346" t="str">
        <f t="shared" si="61"/>
        <v>Transports terrestres et transport par conduites</v>
      </c>
      <c r="I1346" t="str">
        <f t="shared" si="62"/>
        <v>Transports par conduites</v>
      </c>
      <c r="L1346" t="s">
        <v>200</v>
      </c>
      <c r="M1346" t="s">
        <v>6675</v>
      </c>
      <c r="N1346" t="s">
        <v>38629</v>
      </c>
      <c r="O1346" s="76" t="s">
        <v>4374</v>
      </c>
      <c r="P1346" s="82">
        <v>1941</v>
      </c>
      <c r="Q1346" s="82" t="s">
        <v>73296</v>
      </c>
      <c r="R1346"/>
    </row>
    <row r="1347" spans="1:18" x14ac:dyDescent="0.25">
      <c r="A1347" s="6" t="s">
        <v>2900</v>
      </c>
      <c r="B1347" s="6">
        <v>1346</v>
      </c>
      <c r="C1347" s="6" t="s">
        <v>2901</v>
      </c>
      <c r="D1347" s="7" t="s">
        <v>2898</v>
      </c>
      <c r="E1347" s="7" t="s">
        <v>2898</v>
      </c>
      <c r="F1347" s="7" t="s">
        <v>2898</v>
      </c>
      <c r="G1347" t="str">
        <f t="shared" si="60"/>
        <v>SECTION H</v>
      </c>
      <c r="H1347" t="str">
        <f t="shared" si="61"/>
        <v>Transports terrestres et transport par conduites</v>
      </c>
      <c r="I1347" t="str">
        <f t="shared" si="62"/>
        <v>Transports par conduites</v>
      </c>
      <c r="L1347" t="s">
        <v>200</v>
      </c>
      <c r="M1347" t="s">
        <v>32929</v>
      </c>
      <c r="N1347" t="s">
        <v>38630</v>
      </c>
      <c r="O1347" s="76" t="s">
        <v>4356</v>
      </c>
      <c r="P1347" s="82">
        <v>455</v>
      </c>
      <c r="Q1347" s="82" t="s">
        <v>73299</v>
      </c>
      <c r="R1347"/>
    </row>
    <row r="1348" spans="1:18" x14ac:dyDescent="0.25">
      <c r="A1348" s="10"/>
      <c r="B1348" s="10">
        <v>1347</v>
      </c>
      <c r="C1348" s="10"/>
      <c r="D1348" s="11"/>
      <c r="E1348" s="11"/>
      <c r="F1348" s="11"/>
      <c r="G1348" t="str">
        <f t="shared" ref="G1348:G1411" si="63">IF(LEFT(C1348,7)="SECTION",C1348,G1347)</f>
        <v>SECTION H</v>
      </c>
      <c r="H1348" t="str">
        <f t="shared" si="61"/>
        <v>Transports terrestres et transport par conduites</v>
      </c>
      <c r="I1348" t="str">
        <f t="shared" si="62"/>
        <v>Transports par conduites</v>
      </c>
      <c r="L1348" t="s">
        <v>200</v>
      </c>
      <c r="M1348" t="s">
        <v>23994</v>
      </c>
      <c r="N1348" t="s">
        <v>38631</v>
      </c>
      <c r="O1348" s="76" t="s">
        <v>4366</v>
      </c>
      <c r="P1348" s="82">
        <v>275</v>
      </c>
      <c r="Q1348" s="82" t="s">
        <v>73302</v>
      </c>
      <c r="R1348"/>
    </row>
    <row r="1349" spans="1:18" x14ac:dyDescent="0.25">
      <c r="A1349" s="12"/>
      <c r="B1349" s="12">
        <v>1348</v>
      </c>
      <c r="C1349" s="12" t="s">
        <v>2902</v>
      </c>
      <c r="D1349" s="13" t="s">
        <v>2903</v>
      </c>
      <c r="E1349" s="13" t="s">
        <v>2903</v>
      </c>
      <c r="F1349" s="13" t="s">
        <v>2903</v>
      </c>
      <c r="G1349" t="str">
        <f t="shared" si="63"/>
        <v>SECTION H</v>
      </c>
      <c r="H1349" t="str">
        <f t="shared" si="61"/>
        <v>Transports par eau</v>
      </c>
      <c r="I1349" t="str">
        <f t="shared" si="62"/>
        <v>Transports par conduites</v>
      </c>
      <c r="L1349" t="s">
        <v>200</v>
      </c>
      <c r="M1349" t="s">
        <v>6588</v>
      </c>
      <c r="N1349" t="s">
        <v>38632</v>
      </c>
      <c r="O1349" s="76" t="s">
        <v>4366</v>
      </c>
      <c r="P1349" s="82">
        <v>253</v>
      </c>
      <c r="Q1349" s="82" t="s">
        <v>73135</v>
      </c>
      <c r="R1349"/>
    </row>
    <row r="1350" spans="1:18" x14ac:dyDescent="0.25">
      <c r="A1350" s="10"/>
      <c r="B1350" s="10">
        <v>1349</v>
      </c>
      <c r="C1350" s="10"/>
      <c r="D1350" s="11"/>
      <c r="E1350" s="11"/>
      <c r="F1350" s="11"/>
      <c r="G1350" t="str">
        <f t="shared" si="63"/>
        <v>SECTION H</v>
      </c>
      <c r="H1350" t="str">
        <f t="shared" ref="H1350:H1413" si="64">IF(LEN(C1350)=2,D1350,H1349)</f>
        <v>Transports par eau</v>
      </c>
      <c r="I1350" t="str">
        <f t="shared" si="62"/>
        <v>Transports par conduites</v>
      </c>
      <c r="L1350" t="s">
        <v>200</v>
      </c>
      <c r="M1350" t="s">
        <v>6589</v>
      </c>
      <c r="N1350" t="s">
        <v>38633</v>
      </c>
      <c r="O1350" s="76" t="s">
        <v>4356</v>
      </c>
      <c r="P1350" s="82">
        <v>106</v>
      </c>
      <c r="Q1350" s="82" t="s">
        <v>73136</v>
      </c>
      <c r="R1350"/>
    </row>
    <row r="1351" spans="1:18" x14ac:dyDescent="0.25">
      <c r="A1351" s="8"/>
      <c r="B1351" s="8">
        <v>1350</v>
      </c>
      <c r="C1351" s="8" t="s">
        <v>2904</v>
      </c>
      <c r="D1351" s="9" t="s">
        <v>2905</v>
      </c>
      <c r="E1351" s="9" t="s">
        <v>2905</v>
      </c>
      <c r="F1351" s="9" t="s">
        <v>2906</v>
      </c>
      <c r="G1351" t="str">
        <f t="shared" si="63"/>
        <v>SECTION H</v>
      </c>
      <c r="H1351" t="str">
        <f t="shared" si="64"/>
        <v>Transports par eau</v>
      </c>
      <c r="I1351" t="str">
        <f t="shared" si="62"/>
        <v>Transports maritimes et côtiers de passagers</v>
      </c>
      <c r="L1351" t="s">
        <v>200</v>
      </c>
      <c r="M1351" t="s">
        <v>23964</v>
      </c>
      <c r="N1351" t="s">
        <v>38634</v>
      </c>
      <c r="O1351" s="76" t="s">
        <v>4366</v>
      </c>
      <c r="P1351" s="82">
        <v>213</v>
      </c>
      <c r="Q1351" s="82" t="s">
        <v>73137</v>
      </c>
      <c r="R1351"/>
    </row>
    <row r="1352" spans="1:18" x14ac:dyDescent="0.25">
      <c r="A1352" s="14"/>
      <c r="B1352" s="14">
        <v>1351</v>
      </c>
      <c r="C1352" s="14" t="s">
        <v>2907</v>
      </c>
      <c r="D1352" s="15" t="s">
        <v>2905</v>
      </c>
      <c r="E1352" s="15" t="s">
        <v>2905</v>
      </c>
      <c r="F1352" s="15" t="s">
        <v>2906</v>
      </c>
      <c r="G1352" t="str">
        <f t="shared" si="63"/>
        <v>SECTION H</v>
      </c>
      <c r="H1352" t="str">
        <f t="shared" si="64"/>
        <v>Transports par eau</v>
      </c>
      <c r="I1352" t="str">
        <f t="shared" ref="I1352:I1415" si="65">IF(LEN(C1352)=4,D1352,I1351)</f>
        <v>Transports maritimes et côtiers de passagers</v>
      </c>
      <c r="L1352" t="s">
        <v>200</v>
      </c>
      <c r="M1352" t="s">
        <v>11379</v>
      </c>
      <c r="N1352" t="s">
        <v>38635</v>
      </c>
      <c r="O1352" s="76" t="s">
        <v>4356</v>
      </c>
      <c r="P1352" s="82">
        <v>742</v>
      </c>
      <c r="Q1352" s="82" t="s">
        <v>73138</v>
      </c>
      <c r="R1352"/>
    </row>
    <row r="1353" spans="1:18" x14ac:dyDescent="0.25">
      <c r="A1353" s="6" t="s">
        <v>2908</v>
      </c>
      <c r="B1353" s="6">
        <v>1352</v>
      </c>
      <c r="C1353" s="6" t="s">
        <v>2909</v>
      </c>
      <c r="D1353" s="7" t="s">
        <v>2905</v>
      </c>
      <c r="E1353" s="7" t="s">
        <v>2905</v>
      </c>
      <c r="F1353" s="7" t="s">
        <v>2906</v>
      </c>
      <c r="G1353" t="str">
        <f t="shared" si="63"/>
        <v>SECTION H</v>
      </c>
      <c r="H1353" t="str">
        <f t="shared" si="64"/>
        <v>Transports par eau</v>
      </c>
      <c r="I1353" t="str">
        <f t="shared" si="65"/>
        <v>Transports maritimes et côtiers de passagers</v>
      </c>
      <c r="L1353" t="s">
        <v>200</v>
      </c>
      <c r="M1353" t="s">
        <v>6590</v>
      </c>
      <c r="N1353" t="s">
        <v>38636</v>
      </c>
      <c r="O1353" s="76" t="s">
        <v>4366</v>
      </c>
      <c r="P1353" s="82">
        <v>156</v>
      </c>
      <c r="Q1353" s="82" t="s">
        <v>73139</v>
      </c>
      <c r="R1353"/>
    </row>
    <row r="1354" spans="1:18" x14ac:dyDescent="0.25">
      <c r="A1354" s="10"/>
      <c r="B1354" s="10">
        <v>1353</v>
      </c>
      <c r="C1354" s="10"/>
      <c r="D1354" s="11"/>
      <c r="E1354" s="11"/>
      <c r="F1354" s="11"/>
      <c r="G1354" t="str">
        <f t="shared" si="63"/>
        <v>SECTION H</v>
      </c>
      <c r="H1354" t="str">
        <f t="shared" si="64"/>
        <v>Transports par eau</v>
      </c>
      <c r="I1354" t="str">
        <f t="shared" si="65"/>
        <v>Transports maritimes et côtiers de passagers</v>
      </c>
      <c r="L1354" t="s">
        <v>200</v>
      </c>
      <c r="M1354" t="s">
        <v>32907</v>
      </c>
      <c r="N1354" t="s">
        <v>38637</v>
      </c>
      <c r="O1354" s="76" t="s">
        <v>4366</v>
      </c>
      <c r="P1354" s="82">
        <v>164</v>
      </c>
      <c r="Q1354" s="82" t="s">
        <v>73140</v>
      </c>
      <c r="R1354"/>
    </row>
    <row r="1355" spans="1:18" x14ac:dyDescent="0.25">
      <c r="A1355" s="8"/>
      <c r="B1355" s="8">
        <v>1354</v>
      </c>
      <c r="C1355" s="8" t="s">
        <v>2910</v>
      </c>
      <c r="D1355" s="9" t="s">
        <v>2911</v>
      </c>
      <c r="E1355" s="9" t="s">
        <v>2911</v>
      </c>
      <c r="F1355" s="9" t="s">
        <v>2911</v>
      </c>
      <c r="G1355" t="str">
        <f t="shared" si="63"/>
        <v>SECTION H</v>
      </c>
      <c r="H1355" t="str">
        <f t="shared" si="64"/>
        <v>Transports par eau</v>
      </c>
      <c r="I1355" t="str">
        <f t="shared" si="65"/>
        <v>Transports maritimes et côtiers de fret</v>
      </c>
      <c r="L1355" t="s">
        <v>200</v>
      </c>
      <c r="M1355" t="s">
        <v>11381</v>
      </c>
      <c r="N1355" t="s">
        <v>38638</v>
      </c>
      <c r="O1355" s="76" t="s">
        <v>4356</v>
      </c>
      <c r="P1355" s="82">
        <v>350</v>
      </c>
      <c r="Q1355" s="82" t="s">
        <v>73141</v>
      </c>
      <c r="R1355"/>
    </row>
    <row r="1356" spans="1:18" x14ac:dyDescent="0.25">
      <c r="A1356" s="14"/>
      <c r="B1356" s="14">
        <v>1355</v>
      </c>
      <c r="C1356" s="14" t="s">
        <v>2912</v>
      </c>
      <c r="D1356" s="15" t="s">
        <v>2911</v>
      </c>
      <c r="E1356" s="15" t="s">
        <v>2911</v>
      </c>
      <c r="F1356" s="15" t="s">
        <v>2911</v>
      </c>
      <c r="G1356" t="str">
        <f t="shared" si="63"/>
        <v>SECTION H</v>
      </c>
      <c r="H1356" t="str">
        <f t="shared" si="64"/>
        <v>Transports par eau</v>
      </c>
      <c r="I1356" t="str">
        <f t="shared" si="65"/>
        <v>Transports maritimes et côtiers de fret</v>
      </c>
      <c r="L1356" t="s">
        <v>200</v>
      </c>
      <c r="M1356" t="s">
        <v>23965</v>
      </c>
      <c r="N1356" t="s">
        <v>38639</v>
      </c>
      <c r="O1356" s="76" t="s">
        <v>4356</v>
      </c>
      <c r="P1356" s="82">
        <v>437</v>
      </c>
      <c r="Q1356" s="82" t="s">
        <v>73142</v>
      </c>
      <c r="R1356"/>
    </row>
    <row r="1357" spans="1:18" x14ac:dyDescent="0.25">
      <c r="A1357" s="6" t="s">
        <v>2913</v>
      </c>
      <c r="B1357" s="6">
        <v>1356</v>
      </c>
      <c r="C1357" s="6" t="s">
        <v>2914</v>
      </c>
      <c r="D1357" s="7" t="s">
        <v>2911</v>
      </c>
      <c r="E1357" s="7" t="s">
        <v>2911</v>
      </c>
      <c r="F1357" s="7" t="s">
        <v>2911</v>
      </c>
      <c r="G1357" t="str">
        <f t="shared" si="63"/>
        <v>SECTION H</v>
      </c>
      <c r="H1357" t="str">
        <f t="shared" si="64"/>
        <v>Transports par eau</v>
      </c>
      <c r="I1357" t="str">
        <f t="shared" si="65"/>
        <v>Transports maritimes et côtiers de fret</v>
      </c>
      <c r="L1357" t="s">
        <v>200</v>
      </c>
      <c r="M1357" t="s">
        <v>6591</v>
      </c>
      <c r="N1357" t="s">
        <v>38640</v>
      </c>
      <c r="O1357" s="76" t="s">
        <v>4366</v>
      </c>
      <c r="P1357" s="82">
        <v>211</v>
      </c>
      <c r="Q1357" s="82" t="s">
        <v>73143</v>
      </c>
      <c r="R1357"/>
    </row>
    <row r="1358" spans="1:18" x14ac:dyDescent="0.25">
      <c r="A1358" s="10"/>
      <c r="B1358" s="10">
        <v>1357</v>
      </c>
      <c r="C1358" s="10"/>
      <c r="D1358" s="11"/>
      <c r="E1358" s="11"/>
      <c r="F1358" s="11"/>
      <c r="G1358" t="str">
        <f t="shared" si="63"/>
        <v>SECTION H</v>
      </c>
      <c r="H1358" t="str">
        <f t="shared" si="64"/>
        <v>Transports par eau</v>
      </c>
      <c r="I1358" t="str">
        <f t="shared" si="65"/>
        <v>Transports maritimes et côtiers de fret</v>
      </c>
      <c r="L1358" t="s">
        <v>200</v>
      </c>
      <c r="M1358" t="s">
        <v>13432</v>
      </c>
      <c r="N1358" t="s">
        <v>38641</v>
      </c>
      <c r="O1358" s="76" t="s">
        <v>4366</v>
      </c>
      <c r="P1358" s="82">
        <v>165</v>
      </c>
      <c r="Q1358" s="82" t="s">
        <v>73144</v>
      </c>
      <c r="R1358"/>
    </row>
    <row r="1359" spans="1:18" x14ac:dyDescent="0.25">
      <c r="A1359" s="8"/>
      <c r="B1359" s="8">
        <v>1358</v>
      </c>
      <c r="C1359" s="8" t="s">
        <v>2915</v>
      </c>
      <c r="D1359" s="9" t="s">
        <v>2916</v>
      </c>
      <c r="E1359" s="9" t="s">
        <v>2916</v>
      </c>
      <c r="F1359" s="9" t="s">
        <v>2916</v>
      </c>
      <c r="G1359" t="str">
        <f t="shared" si="63"/>
        <v>SECTION H</v>
      </c>
      <c r="H1359" t="str">
        <f t="shared" si="64"/>
        <v>Transports par eau</v>
      </c>
      <c r="I1359" t="str">
        <f t="shared" si="65"/>
        <v>Transports fluviaux de passagers</v>
      </c>
      <c r="L1359" t="s">
        <v>200</v>
      </c>
      <c r="M1359" t="s">
        <v>11383</v>
      </c>
      <c r="N1359" t="s">
        <v>38642</v>
      </c>
      <c r="O1359" s="76" t="s">
        <v>4366</v>
      </c>
      <c r="P1359" s="82">
        <v>239</v>
      </c>
      <c r="Q1359" s="82" t="s">
        <v>73145</v>
      </c>
      <c r="R1359"/>
    </row>
    <row r="1360" spans="1:18" x14ac:dyDescent="0.25">
      <c r="A1360" s="14"/>
      <c r="B1360" s="14">
        <v>1359</v>
      </c>
      <c r="C1360" s="14" t="s">
        <v>2917</v>
      </c>
      <c r="D1360" s="15" t="s">
        <v>2916</v>
      </c>
      <c r="E1360" s="15" t="s">
        <v>2916</v>
      </c>
      <c r="F1360" s="15" t="s">
        <v>2916</v>
      </c>
      <c r="G1360" t="str">
        <f t="shared" si="63"/>
        <v>SECTION H</v>
      </c>
      <c r="H1360" t="str">
        <f t="shared" si="64"/>
        <v>Transports par eau</v>
      </c>
      <c r="I1360" t="str">
        <f t="shared" si="65"/>
        <v>Transports fluviaux de passagers</v>
      </c>
      <c r="L1360" t="s">
        <v>200</v>
      </c>
      <c r="M1360" t="s">
        <v>11385</v>
      </c>
      <c r="N1360" t="s">
        <v>38643</v>
      </c>
      <c r="O1360" s="76" t="s">
        <v>4366</v>
      </c>
      <c r="P1360" s="82">
        <v>291</v>
      </c>
      <c r="Q1360" s="82" t="s">
        <v>73146</v>
      </c>
      <c r="R1360"/>
    </row>
    <row r="1361" spans="1:18" x14ac:dyDescent="0.25">
      <c r="A1361" s="6" t="s">
        <v>2918</v>
      </c>
      <c r="B1361" s="6">
        <v>1360</v>
      </c>
      <c r="C1361" s="6" t="s">
        <v>2919</v>
      </c>
      <c r="D1361" s="7" t="s">
        <v>2916</v>
      </c>
      <c r="E1361" s="7" t="s">
        <v>2916</v>
      </c>
      <c r="F1361" s="7" t="s">
        <v>2916</v>
      </c>
      <c r="G1361" t="str">
        <f t="shared" si="63"/>
        <v>SECTION H</v>
      </c>
      <c r="H1361" t="str">
        <f t="shared" si="64"/>
        <v>Transports par eau</v>
      </c>
      <c r="I1361" t="str">
        <f t="shared" si="65"/>
        <v>Transports fluviaux de passagers</v>
      </c>
      <c r="L1361" t="s">
        <v>200</v>
      </c>
      <c r="M1361" t="s">
        <v>23966</v>
      </c>
      <c r="N1361" t="s">
        <v>38644</v>
      </c>
      <c r="O1361" s="76" t="s">
        <v>4356</v>
      </c>
      <c r="P1361" s="82">
        <v>1893</v>
      </c>
      <c r="Q1361" s="82" t="s">
        <v>73147</v>
      </c>
      <c r="R1361"/>
    </row>
    <row r="1362" spans="1:18" x14ac:dyDescent="0.25">
      <c r="A1362" s="10"/>
      <c r="B1362" s="10">
        <v>1361</v>
      </c>
      <c r="C1362" s="10"/>
      <c r="D1362" s="11"/>
      <c r="E1362" s="11"/>
      <c r="F1362" s="11"/>
      <c r="G1362" t="str">
        <f t="shared" si="63"/>
        <v>SECTION H</v>
      </c>
      <c r="H1362" t="str">
        <f t="shared" si="64"/>
        <v>Transports par eau</v>
      </c>
      <c r="I1362" t="str">
        <f t="shared" si="65"/>
        <v>Transports fluviaux de passagers</v>
      </c>
      <c r="L1362" t="s">
        <v>200</v>
      </c>
      <c r="M1362" t="s">
        <v>6592</v>
      </c>
      <c r="N1362" t="s">
        <v>38645</v>
      </c>
      <c r="O1362" s="76" t="s">
        <v>4356</v>
      </c>
      <c r="P1362" s="82">
        <v>1698</v>
      </c>
      <c r="Q1362" s="82" t="s">
        <v>73148</v>
      </c>
      <c r="R1362"/>
    </row>
    <row r="1363" spans="1:18" x14ac:dyDescent="0.25">
      <c r="A1363" s="8"/>
      <c r="B1363" s="8">
        <v>1362</v>
      </c>
      <c r="C1363" s="8" t="s">
        <v>2920</v>
      </c>
      <c r="D1363" s="9" t="s">
        <v>2921</v>
      </c>
      <c r="E1363" s="9" t="s">
        <v>2921</v>
      </c>
      <c r="F1363" s="9" t="s">
        <v>2921</v>
      </c>
      <c r="G1363" t="str">
        <f t="shared" si="63"/>
        <v>SECTION H</v>
      </c>
      <c r="H1363" t="str">
        <f t="shared" si="64"/>
        <v>Transports par eau</v>
      </c>
      <c r="I1363" t="str">
        <f t="shared" si="65"/>
        <v>Transports fluviaux de fret</v>
      </c>
      <c r="L1363" t="s">
        <v>200</v>
      </c>
      <c r="M1363" t="s">
        <v>23967</v>
      </c>
      <c r="N1363" t="s">
        <v>38646</v>
      </c>
      <c r="O1363" s="76" t="s">
        <v>4356</v>
      </c>
      <c r="P1363" s="82">
        <v>989</v>
      </c>
      <c r="Q1363" s="82" t="s">
        <v>73149</v>
      </c>
      <c r="R1363"/>
    </row>
    <row r="1364" spans="1:18" x14ac:dyDescent="0.25">
      <c r="A1364" s="14"/>
      <c r="B1364" s="14">
        <v>1363</v>
      </c>
      <c r="C1364" s="14" t="s">
        <v>2922</v>
      </c>
      <c r="D1364" s="15" t="s">
        <v>2923</v>
      </c>
      <c r="E1364" s="15" t="s">
        <v>2921</v>
      </c>
      <c r="F1364" s="15" t="s">
        <v>2921</v>
      </c>
      <c r="G1364" t="str">
        <f t="shared" si="63"/>
        <v>SECTION H</v>
      </c>
      <c r="H1364" t="str">
        <f t="shared" si="64"/>
        <v>Transports par eau</v>
      </c>
      <c r="I1364" t="str">
        <f t="shared" si="65"/>
        <v>Transports fluviaux de fret</v>
      </c>
      <c r="L1364" t="s">
        <v>200</v>
      </c>
      <c r="M1364" t="s">
        <v>6595</v>
      </c>
      <c r="N1364" t="s">
        <v>38647</v>
      </c>
      <c r="O1364" s="76" t="s">
        <v>4356</v>
      </c>
      <c r="P1364" s="82">
        <v>796</v>
      </c>
      <c r="Q1364" s="82" t="s">
        <v>73151</v>
      </c>
      <c r="R1364"/>
    </row>
    <row r="1365" spans="1:18" x14ac:dyDescent="0.25">
      <c r="A1365" s="6" t="s">
        <v>2924</v>
      </c>
      <c r="B1365" s="6">
        <v>1364</v>
      </c>
      <c r="C1365" s="6" t="s">
        <v>2925</v>
      </c>
      <c r="D1365" s="7" t="s">
        <v>2923</v>
      </c>
      <c r="E1365" s="7" t="s">
        <v>2921</v>
      </c>
      <c r="F1365" s="7" t="s">
        <v>2921</v>
      </c>
      <c r="G1365" t="str">
        <f t="shared" si="63"/>
        <v>SECTION H</v>
      </c>
      <c r="H1365" t="str">
        <f t="shared" si="64"/>
        <v>Transports par eau</v>
      </c>
      <c r="I1365" t="str">
        <f t="shared" si="65"/>
        <v>Transports fluviaux de fret</v>
      </c>
      <c r="L1365" t="s">
        <v>200</v>
      </c>
      <c r="M1365" t="s">
        <v>6596</v>
      </c>
      <c r="N1365" t="s">
        <v>38648</v>
      </c>
      <c r="O1365" s="76" t="s">
        <v>4366</v>
      </c>
      <c r="P1365" s="82">
        <v>405</v>
      </c>
      <c r="Q1365" s="82" t="s">
        <v>73152</v>
      </c>
      <c r="R1365"/>
    </row>
    <row r="1366" spans="1:18" x14ac:dyDescent="0.25">
      <c r="A1366" s="10"/>
      <c r="B1366" s="10">
        <v>1365</v>
      </c>
      <c r="C1366" s="10"/>
      <c r="D1366" s="11"/>
      <c r="E1366" s="11"/>
      <c r="F1366" s="11"/>
      <c r="G1366" t="str">
        <f t="shared" si="63"/>
        <v>SECTION H</v>
      </c>
      <c r="H1366" t="str">
        <f t="shared" si="64"/>
        <v>Transports par eau</v>
      </c>
      <c r="I1366" t="str">
        <f t="shared" si="65"/>
        <v>Transports fluviaux de fret</v>
      </c>
      <c r="L1366" t="s">
        <v>200</v>
      </c>
      <c r="M1366" t="s">
        <v>11388</v>
      </c>
      <c r="N1366" t="s">
        <v>38649</v>
      </c>
      <c r="O1366" s="76" t="s">
        <v>4356</v>
      </c>
      <c r="P1366" s="82">
        <v>905</v>
      </c>
      <c r="Q1366" s="82" t="s">
        <v>73153</v>
      </c>
      <c r="R1366"/>
    </row>
    <row r="1367" spans="1:18" x14ac:dyDescent="0.25">
      <c r="A1367" s="12"/>
      <c r="B1367" s="12">
        <v>1366</v>
      </c>
      <c r="C1367" s="12" t="s">
        <v>2926</v>
      </c>
      <c r="D1367" s="13" t="s">
        <v>2927</v>
      </c>
      <c r="E1367" s="13" t="s">
        <v>2927</v>
      </c>
      <c r="F1367" s="13" t="s">
        <v>2927</v>
      </c>
      <c r="G1367" t="str">
        <f t="shared" si="63"/>
        <v>SECTION H</v>
      </c>
      <c r="H1367" t="str">
        <f t="shared" si="64"/>
        <v>Transports aériens</v>
      </c>
      <c r="I1367" t="str">
        <f t="shared" si="65"/>
        <v>Transports fluviaux de fret</v>
      </c>
      <c r="L1367" t="s">
        <v>200</v>
      </c>
      <c r="M1367" t="s">
        <v>4512</v>
      </c>
      <c r="N1367" t="s">
        <v>38650</v>
      </c>
      <c r="O1367" s="76" t="s">
        <v>4366</v>
      </c>
      <c r="P1367" s="82">
        <v>204</v>
      </c>
      <c r="Q1367" s="82" t="s">
        <v>73154</v>
      </c>
      <c r="R1367"/>
    </row>
    <row r="1368" spans="1:18" x14ac:dyDescent="0.25">
      <c r="A1368" s="10"/>
      <c r="B1368" s="10">
        <v>1367</v>
      </c>
      <c r="C1368" s="10"/>
      <c r="D1368" s="11"/>
      <c r="E1368" s="11"/>
      <c r="F1368" s="11"/>
      <c r="G1368" t="str">
        <f t="shared" si="63"/>
        <v>SECTION H</v>
      </c>
      <c r="H1368" t="str">
        <f t="shared" si="64"/>
        <v>Transports aériens</v>
      </c>
      <c r="I1368" t="str">
        <f t="shared" si="65"/>
        <v>Transports fluviaux de fret</v>
      </c>
      <c r="L1368" t="s">
        <v>200</v>
      </c>
      <c r="M1368" t="s">
        <v>32908</v>
      </c>
      <c r="N1368" t="s">
        <v>38651</v>
      </c>
      <c r="O1368" s="76" t="s">
        <v>4356</v>
      </c>
      <c r="P1368" s="82">
        <v>797</v>
      </c>
      <c r="Q1368" s="82" t="s">
        <v>73155</v>
      </c>
      <c r="R1368"/>
    </row>
    <row r="1369" spans="1:18" x14ac:dyDescent="0.25">
      <c r="A1369" s="8"/>
      <c r="B1369" s="8">
        <v>1368</v>
      </c>
      <c r="C1369" s="8" t="s">
        <v>2928</v>
      </c>
      <c r="D1369" s="9" t="s">
        <v>2929</v>
      </c>
      <c r="E1369" s="9" t="s">
        <v>2929</v>
      </c>
      <c r="F1369" s="9" t="s">
        <v>2929</v>
      </c>
      <c r="G1369" t="str">
        <f t="shared" si="63"/>
        <v>SECTION H</v>
      </c>
      <c r="H1369" t="str">
        <f t="shared" si="64"/>
        <v>Transports aériens</v>
      </c>
      <c r="I1369" t="str">
        <f t="shared" si="65"/>
        <v>Transports aériens de passagers</v>
      </c>
      <c r="L1369" t="s">
        <v>200</v>
      </c>
      <c r="M1369" t="s">
        <v>11390</v>
      </c>
      <c r="N1369" t="s">
        <v>38652</v>
      </c>
      <c r="O1369" s="76" t="s">
        <v>4356</v>
      </c>
      <c r="P1369" s="82">
        <v>301</v>
      </c>
      <c r="Q1369" s="82" t="s">
        <v>73158</v>
      </c>
      <c r="R1369"/>
    </row>
    <row r="1370" spans="1:18" x14ac:dyDescent="0.25">
      <c r="A1370" s="14"/>
      <c r="B1370" s="14">
        <v>1369</v>
      </c>
      <c r="C1370" s="14" t="s">
        <v>2930</v>
      </c>
      <c r="D1370" s="15" t="s">
        <v>2929</v>
      </c>
      <c r="E1370" s="15" t="s">
        <v>2929</v>
      </c>
      <c r="F1370" s="15" t="s">
        <v>2929</v>
      </c>
      <c r="G1370" t="str">
        <f t="shared" si="63"/>
        <v>SECTION H</v>
      </c>
      <c r="H1370" t="str">
        <f t="shared" si="64"/>
        <v>Transports aériens</v>
      </c>
      <c r="I1370" t="str">
        <f t="shared" si="65"/>
        <v>Transports aériens de passagers</v>
      </c>
      <c r="L1370" t="s">
        <v>200</v>
      </c>
      <c r="M1370" t="s">
        <v>6598</v>
      </c>
      <c r="N1370" t="s">
        <v>38653</v>
      </c>
      <c r="O1370" s="76" t="s">
        <v>4366</v>
      </c>
      <c r="P1370" s="82">
        <v>282</v>
      </c>
      <c r="Q1370" s="82" t="s">
        <v>73159</v>
      </c>
      <c r="R1370"/>
    </row>
    <row r="1371" spans="1:18" x14ac:dyDescent="0.25">
      <c r="A1371" s="6" t="s">
        <v>2931</v>
      </c>
      <c r="B1371" s="6">
        <v>1370</v>
      </c>
      <c r="C1371" s="6" t="s">
        <v>2932</v>
      </c>
      <c r="D1371" s="7" t="s">
        <v>2929</v>
      </c>
      <c r="E1371" s="7" t="s">
        <v>2929</v>
      </c>
      <c r="F1371" s="7" t="s">
        <v>2929</v>
      </c>
      <c r="G1371" t="str">
        <f t="shared" si="63"/>
        <v>SECTION H</v>
      </c>
      <c r="H1371" t="str">
        <f t="shared" si="64"/>
        <v>Transports aériens</v>
      </c>
      <c r="I1371" t="str">
        <f t="shared" si="65"/>
        <v>Transports aériens de passagers</v>
      </c>
      <c r="L1371" t="s">
        <v>200</v>
      </c>
      <c r="M1371" t="s">
        <v>13434</v>
      </c>
      <c r="N1371" t="s">
        <v>38654</v>
      </c>
      <c r="O1371" s="76" t="s">
        <v>4356</v>
      </c>
      <c r="P1371" s="82">
        <v>889</v>
      </c>
      <c r="Q1371" s="82" t="s">
        <v>73160</v>
      </c>
      <c r="R1371"/>
    </row>
    <row r="1372" spans="1:18" x14ac:dyDescent="0.25">
      <c r="A1372" s="10"/>
      <c r="B1372" s="10">
        <v>1371</v>
      </c>
      <c r="C1372" s="10"/>
      <c r="D1372" s="11"/>
      <c r="E1372" s="11"/>
      <c r="F1372" s="11"/>
      <c r="G1372" t="str">
        <f t="shared" si="63"/>
        <v>SECTION H</v>
      </c>
      <c r="H1372" t="str">
        <f t="shared" si="64"/>
        <v>Transports aériens</v>
      </c>
      <c r="I1372" t="str">
        <f t="shared" si="65"/>
        <v>Transports aériens de passagers</v>
      </c>
      <c r="L1372" t="s">
        <v>200</v>
      </c>
      <c r="M1372" t="s">
        <v>32910</v>
      </c>
      <c r="N1372" t="s">
        <v>38655</v>
      </c>
      <c r="O1372" s="76" t="s">
        <v>4366</v>
      </c>
      <c r="P1372" s="82">
        <v>318</v>
      </c>
      <c r="Q1372" s="82" t="s">
        <v>73161</v>
      </c>
      <c r="R1372"/>
    </row>
    <row r="1373" spans="1:18" x14ac:dyDescent="0.25">
      <c r="A1373" s="8"/>
      <c r="B1373" s="8">
        <v>1372</v>
      </c>
      <c r="C1373" s="8" t="s">
        <v>2933</v>
      </c>
      <c r="D1373" s="9" t="s">
        <v>2934</v>
      </c>
      <c r="E1373" s="9" t="s">
        <v>2934</v>
      </c>
      <c r="F1373" s="9" t="s">
        <v>2935</v>
      </c>
      <c r="G1373" t="str">
        <f t="shared" si="63"/>
        <v>SECTION H</v>
      </c>
      <c r="H1373" t="str">
        <f t="shared" si="64"/>
        <v>Transports aériens</v>
      </c>
      <c r="I1373" t="str">
        <f t="shared" si="65"/>
        <v>Transports aériens de fret et transports spatiaux</v>
      </c>
      <c r="L1373" t="s">
        <v>200</v>
      </c>
      <c r="M1373" t="s">
        <v>13436</v>
      </c>
      <c r="N1373" t="s">
        <v>38656</v>
      </c>
      <c r="O1373" s="76" t="s">
        <v>4366</v>
      </c>
      <c r="P1373" s="82">
        <v>136</v>
      </c>
      <c r="Q1373" s="82" t="s">
        <v>73162</v>
      </c>
      <c r="R1373"/>
    </row>
    <row r="1374" spans="1:18" x14ac:dyDescent="0.25">
      <c r="A1374" s="14"/>
      <c r="B1374" s="14">
        <v>1373</v>
      </c>
      <c r="C1374" s="14" t="s">
        <v>2936</v>
      </c>
      <c r="D1374" s="15" t="s">
        <v>2937</v>
      </c>
      <c r="E1374" s="15" t="s">
        <v>2937</v>
      </c>
      <c r="F1374" s="15" t="s">
        <v>2937</v>
      </c>
      <c r="G1374" t="str">
        <f t="shared" si="63"/>
        <v>SECTION H</v>
      </c>
      <c r="H1374" t="str">
        <f t="shared" si="64"/>
        <v>Transports aériens</v>
      </c>
      <c r="I1374" t="str">
        <f t="shared" si="65"/>
        <v>Transports aériens de fret et transports spatiaux</v>
      </c>
      <c r="L1374" t="s">
        <v>200</v>
      </c>
      <c r="M1374" t="s">
        <v>32449</v>
      </c>
      <c r="N1374" t="s">
        <v>38657</v>
      </c>
      <c r="O1374" s="76" t="s">
        <v>4366</v>
      </c>
      <c r="P1374" s="82">
        <v>261</v>
      </c>
      <c r="Q1374" s="82" t="s">
        <v>73163</v>
      </c>
      <c r="R1374"/>
    </row>
    <row r="1375" spans="1:18" x14ac:dyDescent="0.25">
      <c r="A1375" s="6" t="s">
        <v>2938</v>
      </c>
      <c r="B1375" s="6">
        <v>1374</v>
      </c>
      <c r="C1375" s="6" t="s">
        <v>2939</v>
      </c>
      <c r="D1375" s="7" t="s">
        <v>2937</v>
      </c>
      <c r="E1375" s="7" t="s">
        <v>2937</v>
      </c>
      <c r="F1375" s="7" t="s">
        <v>2937</v>
      </c>
      <c r="G1375" t="str">
        <f t="shared" si="63"/>
        <v>SECTION H</v>
      </c>
      <c r="H1375" t="str">
        <f t="shared" si="64"/>
        <v>Transports aériens</v>
      </c>
      <c r="I1375" t="str">
        <f t="shared" si="65"/>
        <v>Transports aériens de fret et transports spatiaux</v>
      </c>
      <c r="L1375" t="s">
        <v>200</v>
      </c>
      <c r="M1375" t="s">
        <v>32911</v>
      </c>
      <c r="N1375" t="s">
        <v>38658</v>
      </c>
      <c r="O1375" s="76" t="s">
        <v>4366</v>
      </c>
      <c r="P1375" s="82">
        <v>124</v>
      </c>
      <c r="Q1375" s="82" t="s">
        <v>73164</v>
      </c>
      <c r="R1375"/>
    </row>
    <row r="1376" spans="1:18" x14ac:dyDescent="0.25">
      <c r="A1376" s="14"/>
      <c r="B1376" s="14">
        <v>1375</v>
      </c>
      <c r="C1376" s="14" t="s">
        <v>2940</v>
      </c>
      <c r="D1376" s="15" t="s">
        <v>2941</v>
      </c>
      <c r="E1376" s="15" t="s">
        <v>2941</v>
      </c>
      <c r="F1376" s="15" t="s">
        <v>2941</v>
      </c>
      <c r="G1376" t="str">
        <f t="shared" si="63"/>
        <v>SECTION H</v>
      </c>
      <c r="H1376" t="str">
        <f t="shared" si="64"/>
        <v>Transports aériens</v>
      </c>
      <c r="I1376" t="str">
        <f t="shared" si="65"/>
        <v>Transports aériens de fret et transports spatiaux</v>
      </c>
      <c r="L1376" t="s">
        <v>200</v>
      </c>
      <c r="M1376" t="s">
        <v>23968</v>
      </c>
      <c r="N1376" t="s">
        <v>38659</v>
      </c>
      <c r="O1376" s="76" t="s">
        <v>4356</v>
      </c>
      <c r="P1376" s="82">
        <v>1150</v>
      </c>
      <c r="Q1376" s="82" t="s">
        <v>73165</v>
      </c>
      <c r="R1376"/>
    </row>
    <row r="1377" spans="1:18" x14ac:dyDescent="0.25">
      <c r="A1377" s="6" t="s">
        <v>2942</v>
      </c>
      <c r="B1377" s="6">
        <v>1376</v>
      </c>
      <c r="C1377" s="6" t="s">
        <v>2943</v>
      </c>
      <c r="D1377" s="7" t="s">
        <v>2941</v>
      </c>
      <c r="E1377" s="7" t="s">
        <v>2941</v>
      </c>
      <c r="F1377" s="7" t="s">
        <v>2941</v>
      </c>
      <c r="G1377" t="str">
        <f t="shared" si="63"/>
        <v>SECTION H</v>
      </c>
      <c r="H1377" t="str">
        <f t="shared" si="64"/>
        <v>Transports aériens</v>
      </c>
      <c r="I1377" t="str">
        <f t="shared" si="65"/>
        <v>Transports aériens de fret et transports spatiaux</v>
      </c>
      <c r="L1377" t="s">
        <v>200</v>
      </c>
      <c r="M1377" t="s">
        <v>6599</v>
      </c>
      <c r="N1377" t="s">
        <v>38660</v>
      </c>
      <c r="O1377" s="76" t="s">
        <v>4356</v>
      </c>
      <c r="P1377" s="82">
        <v>898</v>
      </c>
      <c r="Q1377" s="82" t="s">
        <v>73166</v>
      </c>
      <c r="R1377"/>
    </row>
    <row r="1378" spans="1:18" x14ac:dyDescent="0.25">
      <c r="A1378" s="10"/>
      <c r="B1378" s="10">
        <v>1377</v>
      </c>
      <c r="C1378" s="10"/>
      <c r="D1378" s="11"/>
      <c r="E1378" s="11"/>
      <c r="F1378" s="11"/>
      <c r="G1378" t="str">
        <f t="shared" si="63"/>
        <v>SECTION H</v>
      </c>
      <c r="H1378" t="str">
        <f t="shared" si="64"/>
        <v>Transports aériens</v>
      </c>
      <c r="I1378" t="str">
        <f t="shared" si="65"/>
        <v>Transports aériens de fret et transports spatiaux</v>
      </c>
      <c r="L1378" t="s">
        <v>200</v>
      </c>
      <c r="M1378" t="s">
        <v>16098</v>
      </c>
      <c r="N1378" t="s">
        <v>38661</v>
      </c>
      <c r="O1378" s="76" t="s">
        <v>4366</v>
      </c>
      <c r="P1378" s="82">
        <v>282</v>
      </c>
      <c r="Q1378" s="82" t="s">
        <v>73167</v>
      </c>
      <c r="R1378"/>
    </row>
    <row r="1379" spans="1:18" ht="30" x14ac:dyDescent="0.25">
      <c r="A1379" s="12"/>
      <c r="B1379" s="12">
        <v>1378</v>
      </c>
      <c r="C1379" s="12" t="s">
        <v>2944</v>
      </c>
      <c r="D1379" s="13" t="s">
        <v>2945</v>
      </c>
      <c r="E1379" s="13" t="s">
        <v>2945</v>
      </c>
      <c r="F1379" s="13" t="s">
        <v>2946</v>
      </c>
      <c r="G1379" t="str">
        <f t="shared" si="63"/>
        <v>SECTION H</v>
      </c>
      <c r="H1379" t="str">
        <f t="shared" si="64"/>
        <v>Entreposage et services auxiliaires des transports</v>
      </c>
      <c r="I1379" t="str">
        <f t="shared" si="65"/>
        <v>Transports aériens de fret et transports spatiaux</v>
      </c>
      <c r="L1379" t="s">
        <v>200</v>
      </c>
      <c r="M1379" t="s">
        <v>6600</v>
      </c>
      <c r="N1379" t="s">
        <v>38662</v>
      </c>
      <c r="O1379" s="76" t="s">
        <v>4356</v>
      </c>
      <c r="P1379" s="82">
        <v>524</v>
      </c>
      <c r="Q1379" s="82" t="s">
        <v>73168</v>
      </c>
      <c r="R1379"/>
    </row>
    <row r="1380" spans="1:18" x14ac:dyDescent="0.25">
      <c r="A1380" s="10"/>
      <c r="B1380" s="10">
        <v>1379</v>
      </c>
      <c r="C1380" s="10"/>
      <c r="D1380" s="11"/>
      <c r="E1380" s="11"/>
      <c r="F1380" s="11"/>
      <c r="G1380" t="str">
        <f t="shared" si="63"/>
        <v>SECTION H</v>
      </c>
      <c r="H1380" t="str">
        <f t="shared" si="64"/>
        <v>Entreposage et services auxiliaires des transports</v>
      </c>
      <c r="I1380" t="str">
        <f t="shared" si="65"/>
        <v>Transports aériens de fret et transports spatiaux</v>
      </c>
      <c r="L1380" t="s">
        <v>200</v>
      </c>
      <c r="M1380" t="s">
        <v>23969</v>
      </c>
      <c r="N1380" t="s">
        <v>38663</v>
      </c>
      <c r="O1380" s="76" t="s">
        <v>4366</v>
      </c>
      <c r="P1380" s="82">
        <v>264</v>
      </c>
      <c r="Q1380" s="82" t="s">
        <v>73169</v>
      </c>
      <c r="R1380"/>
    </row>
    <row r="1381" spans="1:18" x14ac:dyDescent="0.25">
      <c r="A1381" s="8"/>
      <c r="B1381" s="8">
        <v>1380</v>
      </c>
      <c r="C1381" s="8" t="s">
        <v>2947</v>
      </c>
      <c r="D1381" s="9" t="s">
        <v>2948</v>
      </c>
      <c r="E1381" s="9" t="s">
        <v>2948</v>
      </c>
      <c r="F1381" s="9" t="s">
        <v>2948</v>
      </c>
      <c r="G1381" t="str">
        <f t="shared" si="63"/>
        <v>SECTION H</v>
      </c>
      <c r="H1381" t="str">
        <f t="shared" si="64"/>
        <v>Entreposage et services auxiliaires des transports</v>
      </c>
      <c r="I1381" t="str">
        <f t="shared" si="65"/>
        <v>Entreposage et stockage</v>
      </c>
      <c r="L1381" t="s">
        <v>200</v>
      </c>
      <c r="M1381" t="s">
        <v>11392</v>
      </c>
      <c r="N1381" t="s">
        <v>38664</v>
      </c>
      <c r="O1381" s="76" t="s">
        <v>4356</v>
      </c>
      <c r="P1381" s="82">
        <v>302</v>
      </c>
      <c r="Q1381" s="82" t="s">
        <v>73171</v>
      </c>
      <c r="R1381"/>
    </row>
    <row r="1382" spans="1:18" x14ac:dyDescent="0.25">
      <c r="A1382" s="14"/>
      <c r="B1382" s="14">
        <v>1381</v>
      </c>
      <c r="C1382" s="14" t="s">
        <v>2949</v>
      </c>
      <c r="D1382" s="15" t="s">
        <v>2948</v>
      </c>
      <c r="E1382" s="15" t="s">
        <v>2948</v>
      </c>
      <c r="F1382" s="15" t="s">
        <v>2948</v>
      </c>
      <c r="G1382" t="str">
        <f t="shared" si="63"/>
        <v>SECTION H</v>
      </c>
      <c r="H1382" t="str">
        <f t="shared" si="64"/>
        <v>Entreposage et services auxiliaires des transports</v>
      </c>
      <c r="I1382" t="str">
        <f t="shared" si="65"/>
        <v>Entreposage et stockage</v>
      </c>
      <c r="L1382" t="s">
        <v>200</v>
      </c>
      <c r="M1382" t="s">
        <v>23970</v>
      </c>
      <c r="N1382" t="s">
        <v>38665</v>
      </c>
      <c r="O1382" s="76" t="s">
        <v>4366</v>
      </c>
      <c r="P1382" s="82">
        <v>313</v>
      </c>
      <c r="Q1382" s="82" t="s">
        <v>73170</v>
      </c>
      <c r="R1382"/>
    </row>
    <row r="1383" spans="1:18" x14ac:dyDescent="0.25">
      <c r="A1383" s="6" t="s">
        <v>2950</v>
      </c>
      <c r="B1383" s="6">
        <v>1382</v>
      </c>
      <c r="C1383" s="6" t="s">
        <v>2951</v>
      </c>
      <c r="D1383" s="7" t="s">
        <v>2952</v>
      </c>
      <c r="E1383" s="7" t="s">
        <v>2952</v>
      </c>
      <c r="F1383" s="7" t="s">
        <v>2952</v>
      </c>
      <c r="G1383" t="str">
        <f t="shared" si="63"/>
        <v>SECTION H</v>
      </c>
      <c r="H1383" t="str">
        <f t="shared" si="64"/>
        <v>Entreposage et services auxiliaires des transports</v>
      </c>
      <c r="I1383" t="str">
        <f t="shared" si="65"/>
        <v>Entreposage et stockage</v>
      </c>
      <c r="L1383" t="s">
        <v>200</v>
      </c>
      <c r="M1383" t="s">
        <v>32912</v>
      </c>
      <c r="N1383" t="s">
        <v>38666</v>
      </c>
      <c r="O1383" s="76" t="s">
        <v>4356</v>
      </c>
      <c r="P1383" s="82">
        <v>681</v>
      </c>
      <c r="Q1383" s="82" t="s">
        <v>73172</v>
      </c>
      <c r="R1383"/>
    </row>
    <row r="1384" spans="1:18" x14ac:dyDescent="0.25">
      <c r="A1384" s="6" t="s">
        <v>2953</v>
      </c>
      <c r="B1384" s="6">
        <v>1383</v>
      </c>
      <c r="C1384" s="6" t="s">
        <v>2954</v>
      </c>
      <c r="D1384" s="7" t="s">
        <v>2955</v>
      </c>
      <c r="E1384" s="7" t="s">
        <v>2955</v>
      </c>
      <c r="F1384" s="7" t="s">
        <v>2955</v>
      </c>
      <c r="G1384" t="str">
        <f t="shared" si="63"/>
        <v>SECTION H</v>
      </c>
      <c r="H1384" t="str">
        <f t="shared" si="64"/>
        <v>Entreposage et services auxiliaires des transports</v>
      </c>
      <c r="I1384" t="str">
        <f t="shared" si="65"/>
        <v>Entreposage et stockage</v>
      </c>
      <c r="L1384" t="s">
        <v>200</v>
      </c>
      <c r="M1384" t="s">
        <v>6601</v>
      </c>
      <c r="N1384" t="s">
        <v>38667</v>
      </c>
      <c r="O1384" s="76" t="s">
        <v>4366</v>
      </c>
      <c r="P1384" s="82">
        <v>313</v>
      </c>
      <c r="Q1384" s="82" t="s">
        <v>73173</v>
      </c>
      <c r="R1384"/>
    </row>
    <row r="1385" spans="1:18" x14ac:dyDescent="0.25">
      <c r="A1385" s="10"/>
      <c r="B1385" s="10">
        <v>1384</v>
      </c>
      <c r="C1385" s="10"/>
      <c r="D1385" s="11"/>
      <c r="E1385" s="11"/>
      <c r="F1385" s="11"/>
      <c r="G1385" t="str">
        <f t="shared" si="63"/>
        <v>SECTION H</v>
      </c>
      <c r="H1385" t="str">
        <f t="shared" si="64"/>
        <v>Entreposage et services auxiliaires des transports</v>
      </c>
      <c r="I1385" t="str">
        <f t="shared" si="65"/>
        <v>Entreposage et stockage</v>
      </c>
      <c r="L1385" t="s">
        <v>200</v>
      </c>
      <c r="M1385" t="s">
        <v>13438</v>
      </c>
      <c r="N1385" t="s">
        <v>38668</v>
      </c>
      <c r="O1385" s="76" t="s">
        <v>4366</v>
      </c>
      <c r="P1385" s="82">
        <v>266</v>
      </c>
      <c r="Q1385" s="82" t="s">
        <v>73174</v>
      </c>
      <c r="R1385"/>
    </row>
    <row r="1386" spans="1:18" x14ac:dyDescent="0.25">
      <c r="A1386" s="8"/>
      <c r="B1386" s="8">
        <v>1385</v>
      </c>
      <c r="C1386" s="8" t="s">
        <v>2956</v>
      </c>
      <c r="D1386" s="9" t="s">
        <v>2957</v>
      </c>
      <c r="E1386" s="9" t="s">
        <v>2957</v>
      </c>
      <c r="F1386" s="9" t="s">
        <v>2957</v>
      </c>
      <c r="G1386" t="str">
        <f t="shared" si="63"/>
        <v>SECTION H</v>
      </c>
      <c r="H1386" t="str">
        <f t="shared" si="64"/>
        <v>Entreposage et services auxiliaires des transports</v>
      </c>
      <c r="I1386" t="str">
        <f t="shared" si="65"/>
        <v>Services auxiliaires des transports</v>
      </c>
      <c r="L1386" t="s">
        <v>200</v>
      </c>
      <c r="M1386" t="s">
        <v>13442</v>
      </c>
      <c r="N1386" t="s">
        <v>38669</v>
      </c>
      <c r="O1386" s="76" t="s">
        <v>4356</v>
      </c>
      <c r="P1386" s="82">
        <v>508</v>
      </c>
      <c r="Q1386" s="82" t="s">
        <v>73176</v>
      </c>
      <c r="R1386"/>
    </row>
    <row r="1387" spans="1:18" x14ac:dyDescent="0.25">
      <c r="A1387" s="14"/>
      <c r="B1387" s="14">
        <v>1386</v>
      </c>
      <c r="C1387" s="14" t="s">
        <v>2958</v>
      </c>
      <c r="D1387" s="15" t="s">
        <v>2959</v>
      </c>
      <c r="E1387" s="15" t="s">
        <v>2959</v>
      </c>
      <c r="F1387" s="15" t="s">
        <v>2960</v>
      </c>
      <c r="G1387" t="str">
        <f t="shared" si="63"/>
        <v>SECTION H</v>
      </c>
      <c r="H1387" t="str">
        <f t="shared" si="64"/>
        <v>Entreposage et services auxiliaires des transports</v>
      </c>
      <c r="I1387" t="str">
        <f t="shared" si="65"/>
        <v>Services auxiliaires des transports</v>
      </c>
      <c r="L1387" t="s">
        <v>200</v>
      </c>
      <c r="M1387" t="s">
        <v>23971</v>
      </c>
      <c r="N1387" t="s">
        <v>38670</v>
      </c>
      <c r="O1387" s="76" t="s">
        <v>4374</v>
      </c>
      <c r="P1387" s="82">
        <v>35653</v>
      </c>
      <c r="Q1387" s="82" t="s">
        <v>72645</v>
      </c>
      <c r="R1387"/>
    </row>
    <row r="1388" spans="1:18" x14ac:dyDescent="0.25">
      <c r="A1388" s="6" t="s">
        <v>2961</v>
      </c>
      <c r="B1388" s="6">
        <v>1387</v>
      </c>
      <c r="C1388" s="6" t="s">
        <v>2962</v>
      </c>
      <c r="D1388" s="7" t="s">
        <v>2959</v>
      </c>
      <c r="E1388" s="7" t="s">
        <v>2959</v>
      </c>
      <c r="F1388" s="7" t="s">
        <v>2960</v>
      </c>
      <c r="G1388" t="str">
        <f t="shared" si="63"/>
        <v>SECTION H</v>
      </c>
      <c r="H1388" t="str">
        <f t="shared" si="64"/>
        <v>Entreposage et services auxiliaires des transports</v>
      </c>
      <c r="I1388" t="str">
        <f t="shared" si="65"/>
        <v>Services auxiliaires des transports</v>
      </c>
      <c r="L1388" t="s">
        <v>200</v>
      </c>
      <c r="M1388" t="s">
        <v>11394</v>
      </c>
      <c r="N1388" t="s">
        <v>38671</v>
      </c>
      <c r="O1388" s="76" t="s">
        <v>4356</v>
      </c>
      <c r="P1388" s="82">
        <v>1521</v>
      </c>
      <c r="Q1388" s="82" t="s">
        <v>73177</v>
      </c>
      <c r="R1388"/>
    </row>
    <row r="1389" spans="1:18" x14ac:dyDescent="0.25">
      <c r="A1389" s="14"/>
      <c r="B1389" s="14">
        <v>1388</v>
      </c>
      <c r="C1389" s="14" t="s">
        <v>2963</v>
      </c>
      <c r="D1389" s="15" t="s">
        <v>2964</v>
      </c>
      <c r="E1389" s="15" t="s">
        <v>2964</v>
      </c>
      <c r="F1389" s="15" t="s">
        <v>2965</v>
      </c>
      <c r="G1389" t="str">
        <f t="shared" si="63"/>
        <v>SECTION H</v>
      </c>
      <c r="H1389" t="str">
        <f t="shared" si="64"/>
        <v>Entreposage et services auxiliaires des transports</v>
      </c>
      <c r="I1389" t="str">
        <f t="shared" si="65"/>
        <v>Services auxiliaires des transports</v>
      </c>
      <c r="L1389" t="s">
        <v>200</v>
      </c>
      <c r="M1389" t="s">
        <v>13444</v>
      </c>
      <c r="N1389" t="s">
        <v>38672</v>
      </c>
      <c r="O1389" s="76" t="s">
        <v>4356</v>
      </c>
      <c r="P1389" s="82">
        <v>632</v>
      </c>
      <c r="Q1389" s="82" t="s">
        <v>73178</v>
      </c>
      <c r="R1389"/>
    </row>
    <row r="1390" spans="1:18" x14ac:dyDescent="0.25">
      <c r="A1390" s="6" t="s">
        <v>2966</v>
      </c>
      <c r="B1390" s="6">
        <v>1389</v>
      </c>
      <c r="C1390" s="6" t="s">
        <v>2967</v>
      </c>
      <c r="D1390" s="7" t="s">
        <v>2964</v>
      </c>
      <c r="E1390" s="7" t="s">
        <v>2964</v>
      </c>
      <c r="F1390" s="7" t="s">
        <v>2965</v>
      </c>
      <c r="G1390" t="str">
        <f t="shared" si="63"/>
        <v>SECTION H</v>
      </c>
      <c r="H1390" t="str">
        <f t="shared" si="64"/>
        <v>Entreposage et services auxiliaires des transports</v>
      </c>
      <c r="I1390" t="str">
        <f t="shared" si="65"/>
        <v>Services auxiliaires des transports</v>
      </c>
      <c r="L1390" t="s">
        <v>200</v>
      </c>
      <c r="M1390" t="s">
        <v>11396</v>
      </c>
      <c r="N1390" t="s">
        <v>38673</v>
      </c>
      <c r="O1390" s="76" t="s">
        <v>4356</v>
      </c>
      <c r="P1390" s="82">
        <v>215</v>
      </c>
      <c r="Q1390" s="82" t="s">
        <v>73179</v>
      </c>
      <c r="R1390"/>
    </row>
    <row r="1391" spans="1:18" x14ac:dyDescent="0.25">
      <c r="A1391" s="14"/>
      <c r="B1391" s="14">
        <v>1390</v>
      </c>
      <c r="C1391" s="14" t="s">
        <v>2968</v>
      </c>
      <c r="D1391" s="15" t="s">
        <v>2969</v>
      </c>
      <c r="E1391" s="15" t="s">
        <v>2969</v>
      </c>
      <c r="F1391" s="15" t="s">
        <v>2970</v>
      </c>
      <c r="G1391" t="str">
        <f t="shared" si="63"/>
        <v>SECTION H</v>
      </c>
      <c r="H1391" t="str">
        <f t="shared" si="64"/>
        <v>Entreposage et services auxiliaires des transports</v>
      </c>
      <c r="I1391" t="str">
        <f t="shared" si="65"/>
        <v>Services auxiliaires des transports</v>
      </c>
      <c r="L1391" t="s">
        <v>200</v>
      </c>
      <c r="M1391" t="s">
        <v>6602</v>
      </c>
      <c r="N1391" t="s">
        <v>38674</v>
      </c>
      <c r="O1391" s="76" t="s">
        <v>4356</v>
      </c>
      <c r="P1391" s="82">
        <v>720</v>
      </c>
      <c r="Q1391" s="82" t="s">
        <v>73180</v>
      </c>
      <c r="R1391"/>
    </row>
    <row r="1392" spans="1:18" x14ac:dyDescent="0.25">
      <c r="A1392" s="6" t="s">
        <v>2971</v>
      </c>
      <c r="B1392" s="6">
        <v>1391</v>
      </c>
      <c r="C1392" s="6" t="s">
        <v>2972</v>
      </c>
      <c r="D1392" s="7" t="s">
        <v>2969</v>
      </c>
      <c r="E1392" s="7" t="s">
        <v>2969</v>
      </c>
      <c r="F1392" s="7" t="s">
        <v>2970</v>
      </c>
      <c r="G1392" t="str">
        <f t="shared" si="63"/>
        <v>SECTION H</v>
      </c>
      <c r="H1392" t="str">
        <f t="shared" si="64"/>
        <v>Entreposage et services auxiliaires des transports</v>
      </c>
      <c r="I1392" t="str">
        <f t="shared" si="65"/>
        <v>Services auxiliaires des transports</v>
      </c>
      <c r="L1392" t="s">
        <v>200</v>
      </c>
      <c r="M1392" t="s">
        <v>9147</v>
      </c>
      <c r="N1392" t="s">
        <v>38675</v>
      </c>
      <c r="O1392" s="76" t="s">
        <v>4374</v>
      </c>
      <c r="P1392" s="82">
        <v>19664</v>
      </c>
      <c r="Q1392" s="82" t="s">
        <v>73181</v>
      </c>
      <c r="R1392"/>
    </row>
    <row r="1393" spans="1:18" x14ac:dyDescent="0.25">
      <c r="A1393" s="14"/>
      <c r="B1393" s="14">
        <v>1392</v>
      </c>
      <c r="C1393" s="14" t="s">
        <v>2973</v>
      </c>
      <c r="D1393" s="15" t="s">
        <v>2974</v>
      </c>
      <c r="E1393" s="15" t="s">
        <v>2974</v>
      </c>
      <c r="F1393" s="15" t="s">
        <v>2974</v>
      </c>
      <c r="G1393" t="str">
        <f t="shared" si="63"/>
        <v>SECTION H</v>
      </c>
      <c r="H1393" t="str">
        <f t="shared" si="64"/>
        <v>Entreposage et services auxiliaires des transports</v>
      </c>
      <c r="I1393" t="str">
        <f t="shared" si="65"/>
        <v>Services auxiliaires des transports</v>
      </c>
      <c r="L1393" t="s">
        <v>200</v>
      </c>
      <c r="M1393" t="s">
        <v>23972</v>
      </c>
      <c r="N1393" t="s">
        <v>38676</v>
      </c>
      <c r="O1393" s="76" t="s">
        <v>4356</v>
      </c>
      <c r="P1393" s="82">
        <v>295</v>
      </c>
      <c r="Q1393" s="82" t="s">
        <v>73182</v>
      </c>
      <c r="R1393"/>
    </row>
    <row r="1394" spans="1:18" x14ac:dyDescent="0.25">
      <c r="A1394" s="6" t="s">
        <v>2975</v>
      </c>
      <c r="B1394" s="6">
        <v>1393</v>
      </c>
      <c r="C1394" s="6" t="s">
        <v>2976</v>
      </c>
      <c r="D1394" s="7" t="s">
        <v>2977</v>
      </c>
      <c r="E1394" s="7" t="s">
        <v>2977</v>
      </c>
      <c r="F1394" s="7" t="s">
        <v>2977</v>
      </c>
      <c r="G1394" t="str">
        <f t="shared" si="63"/>
        <v>SECTION H</v>
      </c>
      <c r="H1394" t="str">
        <f t="shared" si="64"/>
        <v>Entreposage et services auxiliaires des transports</v>
      </c>
      <c r="I1394" t="str">
        <f t="shared" si="65"/>
        <v>Services auxiliaires des transports</v>
      </c>
      <c r="L1394" t="s">
        <v>200</v>
      </c>
      <c r="M1394" t="s">
        <v>13447</v>
      </c>
      <c r="N1394" t="s">
        <v>38677</v>
      </c>
      <c r="O1394" s="76" t="s">
        <v>4366</v>
      </c>
      <c r="P1394" s="82">
        <v>153</v>
      </c>
      <c r="Q1394" s="82" t="s">
        <v>73183</v>
      </c>
      <c r="R1394"/>
    </row>
    <row r="1395" spans="1:18" x14ac:dyDescent="0.25">
      <c r="A1395" s="6" t="s">
        <v>2978</v>
      </c>
      <c r="B1395" s="6">
        <v>1394</v>
      </c>
      <c r="C1395" s="6" t="s">
        <v>2979</v>
      </c>
      <c r="D1395" s="7" t="s">
        <v>2980</v>
      </c>
      <c r="E1395" s="7" t="s">
        <v>2980</v>
      </c>
      <c r="F1395" s="7" t="s">
        <v>2980</v>
      </c>
      <c r="G1395" t="str">
        <f t="shared" si="63"/>
        <v>SECTION H</v>
      </c>
      <c r="H1395" t="str">
        <f t="shared" si="64"/>
        <v>Entreposage et services auxiliaires des transports</v>
      </c>
      <c r="I1395" t="str">
        <f t="shared" si="65"/>
        <v>Services auxiliaires des transports</v>
      </c>
      <c r="L1395" t="s">
        <v>200</v>
      </c>
      <c r="M1395" t="s">
        <v>11398</v>
      </c>
      <c r="N1395" t="s">
        <v>38678</v>
      </c>
      <c r="O1395" s="76" t="s">
        <v>4366</v>
      </c>
      <c r="P1395" s="82">
        <v>182</v>
      </c>
      <c r="Q1395" s="82" t="s">
        <v>73184</v>
      </c>
      <c r="R1395"/>
    </row>
    <row r="1396" spans="1:18" x14ac:dyDescent="0.25">
      <c r="A1396" s="14"/>
      <c r="B1396" s="14">
        <v>1395</v>
      </c>
      <c r="C1396" s="14" t="s">
        <v>2981</v>
      </c>
      <c r="D1396" s="15" t="s">
        <v>2982</v>
      </c>
      <c r="E1396" s="15" t="s">
        <v>2983</v>
      </c>
      <c r="F1396" s="15" t="s">
        <v>2984</v>
      </c>
      <c r="G1396" t="str">
        <f t="shared" si="63"/>
        <v>SECTION H</v>
      </c>
      <c r="H1396" t="str">
        <f t="shared" si="64"/>
        <v>Entreposage et services auxiliaires des transports</v>
      </c>
      <c r="I1396" t="str">
        <f t="shared" si="65"/>
        <v>Services auxiliaires des transports</v>
      </c>
      <c r="L1396" t="s">
        <v>200</v>
      </c>
      <c r="M1396" t="s">
        <v>5307</v>
      </c>
      <c r="N1396" t="s">
        <v>38679</v>
      </c>
      <c r="O1396" s="76" t="s">
        <v>4366</v>
      </c>
      <c r="P1396" s="82">
        <v>119</v>
      </c>
      <c r="Q1396" s="82" t="s">
        <v>73185</v>
      </c>
      <c r="R1396"/>
    </row>
    <row r="1397" spans="1:18" x14ac:dyDescent="0.25">
      <c r="A1397" s="6" t="s">
        <v>2985</v>
      </c>
      <c r="B1397" s="6">
        <v>1396</v>
      </c>
      <c r="C1397" s="6" t="s">
        <v>2986</v>
      </c>
      <c r="D1397" s="7" t="s">
        <v>2987</v>
      </c>
      <c r="E1397" s="7" t="s">
        <v>2987</v>
      </c>
      <c r="F1397" s="7" t="s">
        <v>2987</v>
      </c>
      <c r="G1397" t="str">
        <f t="shared" si="63"/>
        <v>SECTION H</v>
      </c>
      <c r="H1397" t="str">
        <f t="shared" si="64"/>
        <v>Entreposage et services auxiliaires des transports</v>
      </c>
      <c r="I1397" t="str">
        <f t="shared" si="65"/>
        <v>Services auxiliaires des transports</v>
      </c>
      <c r="L1397" t="s">
        <v>200</v>
      </c>
      <c r="M1397" t="s">
        <v>13450</v>
      </c>
      <c r="N1397" t="s">
        <v>38680</v>
      </c>
      <c r="O1397" s="76" t="s">
        <v>4356</v>
      </c>
      <c r="P1397" s="82">
        <v>2553</v>
      </c>
      <c r="Q1397" s="82" t="s">
        <v>73186</v>
      </c>
      <c r="R1397"/>
    </row>
    <row r="1398" spans="1:18" x14ac:dyDescent="0.25">
      <c r="A1398" s="6" t="s">
        <v>2988</v>
      </c>
      <c r="B1398" s="6">
        <v>1397</v>
      </c>
      <c r="C1398" s="6" t="s">
        <v>2989</v>
      </c>
      <c r="D1398" s="7" t="s">
        <v>2990</v>
      </c>
      <c r="E1398" s="7" t="s">
        <v>2991</v>
      </c>
      <c r="F1398" s="7" t="s">
        <v>2992</v>
      </c>
      <c r="G1398" t="str">
        <f t="shared" si="63"/>
        <v>SECTION H</v>
      </c>
      <c r="H1398" t="str">
        <f t="shared" si="64"/>
        <v>Entreposage et services auxiliaires des transports</v>
      </c>
      <c r="I1398" t="str">
        <f t="shared" si="65"/>
        <v>Services auxiliaires des transports</v>
      </c>
      <c r="L1398" t="s">
        <v>200</v>
      </c>
      <c r="M1398" t="s">
        <v>11400</v>
      </c>
      <c r="N1398" t="s">
        <v>38681</v>
      </c>
      <c r="O1398" s="76" t="s">
        <v>4366</v>
      </c>
      <c r="P1398" s="82">
        <v>222</v>
      </c>
      <c r="Q1398" s="82" t="s">
        <v>73187</v>
      </c>
      <c r="R1398"/>
    </row>
    <row r="1399" spans="1:18" x14ac:dyDescent="0.25">
      <c r="A1399" s="10"/>
      <c r="B1399" s="10">
        <v>1398</v>
      </c>
      <c r="C1399" s="10"/>
      <c r="D1399" s="11"/>
      <c r="E1399" s="11"/>
      <c r="F1399" s="11"/>
      <c r="G1399" t="str">
        <f t="shared" si="63"/>
        <v>SECTION H</v>
      </c>
      <c r="H1399" t="str">
        <f t="shared" si="64"/>
        <v>Entreposage et services auxiliaires des transports</v>
      </c>
      <c r="I1399" t="str">
        <f t="shared" si="65"/>
        <v>Services auxiliaires des transports</v>
      </c>
      <c r="L1399" t="s">
        <v>200</v>
      </c>
      <c r="M1399" t="s">
        <v>11402</v>
      </c>
      <c r="N1399" t="s">
        <v>38682</v>
      </c>
      <c r="O1399" s="76" t="s">
        <v>4356</v>
      </c>
      <c r="P1399" s="82">
        <v>1456</v>
      </c>
      <c r="Q1399" s="82" t="s">
        <v>73188</v>
      </c>
      <c r="R1399"/>
    </row>
    <row r="1400" spans="1:18" x14ac:dyDescent="0.25">
      <c r="A1400" s="12"/>
      <c r="B1400" s="12">
        <v>1399</v>
      </c>
      <c r="C1400" s="12" t="s">
        <v>2993</v>
      </c>
      <c r="D1400" s="13" t="s">
        <v>2994</v>
      </c>
      <c r="E1400" s="13" t="s">
        <v>2994</v>
      </c>
      <c r="F1400" s="13" t="s">
        <v>2994</v>
      </c>
      <c r="G1400" t="str">
        <f t="shared" si="63"/>
        <v>SECTION H</v>
      </c>
      <c r="H1400" t="str">
        <f t="shared" si="64"/>
        <v>Activités de poste et de courrier</v>
      </c>
      <c r="I1400" t="str">
        <f t="shared" si="65"/>
        <v>Services auxiliaires des transports</v>
      </c>
      <c r="L1400" t="s">
        <v>200</v>
      </c>
      <c r="M1400" t="s">
        <v>11404</v>
      </c>
      <c r="N1400" t="s">
        <v>38683</v>
      </c>
      <c r="O1400" s="76" t="s">
        <v>4356</v>
      </c>
      <c r="P1400" s="82">
        <v>188</v>
      </c>
      <c r="Q1400" s="82" t="s">
        <v>73189</v>
      </c>
      <c r="R1400"/>
    </row>
    <row r="1401" spans="1:18" x14ac:dyDescent="0.25">
      <c r="A1401" s="10"/>
      <c r="B1401" s="10">
        <v>1400</v>
      </c>
      <c r="C1401" s="10"/>
      <c r="D1401" s="11"/>
      <c r="E1401" s="11"/>
      <c r="F1401" s="11"/>
      <c r="G1401" t="str">
        <f t="shared" si="63"/>
        <v>SECTION H</v>
      </c>
      <c r="H1401" t="str">
        <f t="shared" si="64"/>
        <v>Activités de poste et de courrier</v>
      </c>
      <c r="I1401" t="str">
        <f t="shared" si="65"/>
        <v>Services auxiliaires des transports</v>
      </c>
      <c r="L1401" t="s">
        <v>200</v>
      </c>
      <c r="M1401" t="s">
        <v>9602</v>
      </c>
      <c r="N1401" t="s">
        <v>38684</v>
      </c>
      <c r="O1401" s="76" t="s">
        <v>4356</v>
      </c>
      <c r="P1401" s="82">
        <v>1595</v>
      </c>
      <c r="Q1401" s="82" t="s">
        <v>73190</v>
      </c>
      <c r="R1401"/>
    </row>
    <row r="1402" spans="1:18" ht="25.5" x14ac:dyDescent="0.25">
      <c r="A1402" s="8"/>
      <c r="B1402" s="8">
        <v>1401</v>
      </c>
      <c r="C1402" s="8" t="s">
        <v>2995</v>
      </c>
      <c r="D1402" s="9" t="s">
        <v>2996</v>
      </c>
      <c r="E1402" s="9" t="s">
        <v>2997</v>
      </c>
      <c r="F1402" s="9" t="s">
        <v>2998</v>
      </c>
      <c r="G1402" t="str">
        <f t="shared" si="63"/>
        <v>SECTION H</v>
      </c>
      <c r="H1402" t="str">
        <f t="shared" si="64"/>
        <v>Activités de poste et de courrier</v>
      </c>
      <c r="I1402" t="str">
        <f t="shared" si="65"/>
        <v>Activités de poste dans le cadre d'une obligation de service universel</v>
      </c>
      <c r="L1402" t="s">
        <v>200</v>
      </c>
      <c r="M1402" t="s">
        <v>13452</v>
      </c>
      <c r="N1402" t="s">
        <v>38685</v>
      </c>
      <c r="O1402" s="76" t="s">
        <v>4366</v>
      </c>
      <c r="P1402" s="82">
        <v>314</v>
      </c>
      <c r="Q1402" s="82" t="s">
        <v>73191</v>
      </c>
      <c r="R1402"/>
    </row>
    <row r="1403" spans="1:18" ht="25.5" x14ac:dyDescent="0.25">
      <c r="A1403" s="14"/>
      <c r="B1403" s="14">
        <v>1402</v>
      </c>
      <c r="C1403" s="14" t="s">
        <v>2999</v>
      </c>
      <c r="D1403" s="15" t="s">
        <v>3000</v>
      </c>
      <c r="E1403" s="15" t="s">
        <v>2997</v>
      </c>
      <c r="F1403" s="15" t="s">
        <v>2998</v>
      </c>
      <c r="G1403" t="str">
        <f t="shared" si="63"/>
        <v>SECTION H</v>
      </c>
      <c r="H1403" t="str">
        <f t="shared" si="64"/>
        <v>Activités de poste et de courrier</v>
      </c>
      <c r="I1403" t="str">
        <f t="shared" si="65"/>
        <v>Activités de poste dans le cadre d'une obligation de service universel</v>
      </c>
      <c r="L1403" t="s">
        <v>200</v>
      </c>
      <c r="M1403" t="s">
        <v>6603</v>
      </c>
      <c r="N1403" t="s">
        <v>38686</v>
      </c>
      <c r="O1403" s="76" t="s">
        <v>4356</v>
      </c>
      <c r="P1403" s="82">
        <v>627</v>
      </c>
      <c r="Q1403" s="82" t="s">
        <v>73192</v>
      </c>
      <c r="R1403"/>
    </row>
    <row r="1404" spans="1:18" ht="25.5" x14ac:dyDescent="0.25">
      <c r="A1404" s="6" t="s">
        <v>3001</v>
      </c>
      <c r="B1404" s="6">
        <v>1403</v>
      </c>
      <c r="C1404" s="6" t="s">
        <v>3002</v>
      </c>
      <c r="D1404" s="7" t="s">
        <v>3000</v>
      </c>
      <c r="E1404" s="7" t="s">
        <v>2997</v>
      </c>
      <c r="F1404" s="7" t="s">
        <v>2998</v>
      </c>
      <c r="G1404" t="str">
        <f t="shared" si="63"/>
        <v>SECTION H</v>
      </c>
      <c r="H1404" t="str">
        <f t="shared" si="64"/>
        <v>Activités de poste et de courrier</v>
      </c>
      <c r="I1404" t="str">
        <f t="shared" si="65"/>
        <v>Activités de poste dans le cadre d'une obligation de service universel</v>
      </c>
      <c r="L1404" t="s">
        <v>200</v>
      </c>
      <c r="M1404" t="s">
        <v>23973</v>
      </c>
      <c r="N1404" t="s">
        <v>38687</v>
      </c>
      <c r="O1404" s="76" t="s">
        <v>4366</v>
      </c>
      <c r="P1404" s="82">
        <v>389</v>
      </c>
      <c r="Q1404" s="82" t="s">
        <v>73193</v>
      </c>
      <c r="R1404"/>
    </row>
    <row r="1405" spans="1:18" x14ac:dyDescent="0.25">
      <c r="A1405" s="10"/>
      <c r="B1405" s="10">
        <v>1404</v>
      </c>
      <c r="C1405" s="10"/>
      <c r="D1405" s="11"/>
      <c r="E1405" s="11"/>
      <c r="F1405" s="11"/>
      <c r="G1405" t="str">
        <f t="shared" si="63"/>
        <v>SECTION H</v>
      </c>
      <c r="H1405" t="str">
        <f t="shared" si="64"/>
        <v>Activités de poste et de courrier</v>
      </c>
      <c r="I1405" t="str">
        <f t="shared" si="65"/>
        <v>Activités de poste dans le cadre d'une obligation de service universel</v>
      </c>
      <c r="L1405" t="s">
        <v>200</v>
      </c>
      <c r="M1405" t="s">
        <v>23974</v>
      </c>
      <c r="N1405" t="s">
        <v>38688</v>
      </c>
      <c r="O1405" s="76" t="s">
        <v>4356</v>
      </c>
      <c r="P1405" s="82">
        <v>633</v>
      </c>
      <c r="Q1405" s="82" t="s">
        <v>73194</v>
      </c>
      <c r="R1405"/>
    </row>
    <row r="1406" spans="1:18" x14ac:dyDescent="0.25">
      <c r="A1406" s="8"/>
      <c r="B1406" s="8">
        <v>1405</v>
      </c>
      <c r="C1406" s="8" t="s">
        <v>3003</v>
      </c>
      <c r="D1406" s="9" t="s">
        <v>3004</v>
      </c>
      <c r="E1406" s="9" t="s">
        <v>3004</v>
      </c>
      <c r="F1406" s="9" t="s">
        <v>3004</v>
      </c>
      <c r="G1406" t="str">
        <f t="shared" si="63"/>
        <v>SECTION H</v>
      </c>
      <c r="H1406" t="str">
        <f t="shared" si="64"/>
        <v>Activités de poste et de courrier</v>
      </c>
      <c r="I1406" t="str">
        <f t="shared" si="65"/>
        <v>Autres activités de poste et de courrier</v>
      </c>
      <c r="L1406" t="s">
        <v>200</v>
      </c>
      <c r="M1406" t="s">
        <v>12003</v>
      </c>
      <c r="N1406" t="s">
        <v>38689</v>
      </c>
      <c r="O1406" s="76" t="s">
        <v>4366</v>
      </c>
      <c r="P1406" s="82">
        <v>440</v>
      </c>
      <c r="Q1406" s="82" t="s">
        <v>73195</v>
      </c>
      <c r="R1406"/>
    </row>
    <row r="1407" spans="1:18" x14ac:dyDescent="0.25">
      <c r="A1407" s="14"/>
      <c r="B1407" s="14">
        <v>1406</v>
      </c>
      <c r="C1407" s="14" t="s">
        <v>3005</v>
      </c>
      <c r="D1407" s="15" t="s">
        <v>3004</v>
      </c>
      <c r="E1407" s="15" t="s">
        <v>3004</v>
      </c>
      <c r="F1407" s="15" t="s">
        <v>3004</v>
      </c>
      <c r="G1407" t="str">
        <f t="shared" si="63"/>
        <v>SECTION H</v>
      </c>
      <c r="H1407" t="str">
        <f t="shared" si="64"/>
        <v>Activités de poste et de courrier</v>
      </c>
      <c r="I1407" t="str">
        <f t="shared" si="65"/>
        <v>Autres activités de poste et de courrier</v>
      </c>
      <c r="L1407" t="s">
        <v>200</v>
      </c>
      <c r="M1407" t="s">
        <v>23975</v>
      </c>
      <c r="N1407" t="s">
        <v>38690</v>
      </c>
      <c r="O1407" s="76" t="s">
        <v>4356</v>
      </c>
      <c r="P1407" s="82">
        <v>509</v>
      </c>
      <c r="Q1407" s="82" t="s">
        <v>73197</v>
      </c>
      <c r="R1407"/>
    </row>
    <row r="1408" spans="1:18" x14ac:dyDescent="0.25">
      <c r="A1408" s="6" t="s">
        <v>3006</v>
      </c>
      <c r="B1408" s="6">
        <v>1407</v>
      </c>
      <c r="C1408" s="6" t="s">
        <v>3007</v>
      </c>
      <c r="D1408" s="7" t="s">
        <v>3004</v>
      </c>
      <c r="E1408" s="7" t="s">
        <v>3004</v>
      </c>
      <c r="F1408" s="7" t="s">
        <v>3004</v>
      </c>
      <c r="G1408" t="str">
        <f t="shared" si="63"/>
        <v>SECTION H</v>
      </c>
      <c r="H1408" t="str">
        <f t="shared" si="64"/>
        <v>Activités de poste et de courrier</v>
      </c>
      <c r="I1408" t="str">
        <f t="shared" si="65"/>
        <v>Autres activités de poste et de courrier</v>
      </c>
      <c r="L1408" t="s">
        <v>200</v>
      </c>
      <c r="M1408" t="s">
        <v>23976</v>
      </c>
      <c r="N1408" t="s">
        <v>38691</v>
      </c>
      <c r="O1408" s="76" t="s">
        <v>4356</v>
      </c>
      <c r="P1408" s="82">
        <v>148</v>
      </c>
      <c r="Q1408" s="82" t="s">
        <v>73199</v>
      </c>
      <c r="R1408"/>
    </row>
    <row r="1409" spans="1:18" x14ac:dyDescent="0.25">
      <c r="A1409" s="6"/>
      <c r="B1409" s="6">
        <v>1408</v>
      </c>
      <c r="C1409" s="6"/>
      <c r="D1409" s="7"/>
      <c r="E1409" s="7"/>
      <c r="F1409" s="7"/>
      <c r="G1409" t="str">
        <f t="shared" si="63"/>
        <v>SECTION H</v>
      </c>
      <c r="H1409" t="str">
        <f t="shared" si="64"/>
        <v>Activités de poste et de courrier</v>
      </c>
      <c r="I1409" t="str">
        <f t="shared" si="65"/>
        <v>Autres activités de poste et de courrier</v>
      </c>
      <c r="L1409" t="s">
        <v>200</v>
      </c>
      <c r="M1409" t="s">
        <v>11407</v>
      </c>
      <c r="N1409" t="s">
        <v>38692</v>
      </c>
      <c r="O1409" s="76" t="s">
        <v>4366</v>
      </c>
      <c r="P1409" s="82">
        <v>402</v>
      </c>
      <c r="Q1409" s="82" t="s">
        <v>73200</v>
      </c>
      <c r="R1409"/>
    </row>
    <row r="1410" spans="1:18" x14ac:dyDescent="0.25">
      <c r="A1410" s="8"/>
      <c r="B1410" s="8">
        <v>1409</v>
      </c>
      <c r="C1410" s="8" t="s">
        <v>3008</v>
      </c>
      <c r="D1410" s="9" t="s">
        <v>3009</v>
      </c>
      <c r="E1410" s="9" t="s">
        <v>3009</v>
      </c>
      <c r="F1410" s="9" t="s">
        <v>3009</v>
      </c>
      <c r="G1410" t="str">
        <f t="shared" si="63"/>
        <v>SECTION I</v>
      </c>
      <c r="H1410" t="str">
        <f t="shared" si="64"/>
        <v>Activités de poste et de courrier</v>
      </c>
      <c r="I1410" t="str">
        <f t="shared" si="65"/>
        <v>Autres activités de poste et de courrier</v>
      </c>
      <c r="L1410" t="s">
        <v>200</v>
      </c>
      <c r="M1410" t="s">
        <v>23977</v>
      </c>
      <c r="N1410" t="s">
        <v>38693</v>
      </c>
      <c r="O1410" s="76" t="s">
        <v>4356</v>
      </c>
      <c r="P1410" s="82">
        <v>2458</v>
      </c>
      <c r="Q1410" s="82" t="s">
        <v>73201</v>
      </c>
      <c r="R1410"/>
    </row>
    <row r="1411" spans="1:18" x14ac:dyDescent="0.25">
      <c r="A1411" s="10"/>
      <c r="B1411" s="10">
        <v>1410</v>
      </c>
      <c r="C1411" s="10"/>
      <c r="D1411" s="11"/>
      <c r="E1411" s="11"/>
      <c r="F1411" s="11"/>
      <c r="G1411" t="str">
        <f t="shared" si="63"/>
        <v>SECTION I</v>
      </c>
      <c r="H1411" t="str">
        <f t="shared" si="64"/>
        <v>Activités de poste et de courrier</v>
      </c>
      <c r="I1411" t="str">
        <f t="shared" si="65"/>
        <v>Autres activités de poste et de courrier</v>
      </c>
      <c r="L1411" t="s">
        <v>200</v>
      </c>
      <c r="M1411" t="s">
        <v>13455</v>
      </c>
      <c r="N1411" t="s">
        <v>38694</v>
      </c>
      <c r="O1411" s="76" t="s">
        <v>4356</v>
      </c>
      <c r="P1411" s="82">
        <v>1487</v>
      </c>
      <c r="Q1411" s="82" t="s">
        <v>73202</v>
      </c>
      <c r="R1411"/>
    </row>
    <row r="1412" spans="1:18" x14ac:dyDescent="0.25">
      <c r="A1412" s="12"/>
      <c r="B1412" s="12">
        <v>1411</v>
      </c>
      <c r="C1412" s="12" t="s">
        <v>3010</v>
      </c>
      <c r="D1412" s="13" t="s">
        <v>3011</v>
      </c>
      <c r="E1412" s="13" t="s">
        <v>3011</v>
      </c>
      <c r="F1412" s="13" t="s">
        <v>3011</v>
      </c>
      <c r="G1412" t="str">
        <f t="shared" ref="G1412:G1475" si="66">IF(LEFT(C1412,7)="SECTION",C1412,G1411)</f>
        <v>SECTION I</v>
      </c>
      <c r="H1412" t="str">
        <f t="shared" si="64"/>
        <v>Hébergement</v>
      </c>
      <c r="I1412" t="str">
        <f t="shared" si="65"/>
        <v>Autres activités de poste et de courrier</v>
      </c>
      <c r="L1412" t="s">
        <v>200</v>
      </c>
      <c r="M1412" t="s">
        <v>6605</v>
      </c>
      <c r="N1412" t="s">
        <v>38695</v>
      </c>
      <c r="O1412" s="76" t="s">
        <v>4356</v>
      </c>
      <c r="P1412" s="82">
        <v>249</v>
      </c>
      <c r="Q1412" s="82" t="s">
        <v>73203</v>
      </c>
      <c r="R1412"/>
    </row>
    <row r="1413" spans="1:18" x14ac:dyDescent="0.25">
      <c r="A1413" s="10"/>
      <c r="B1413" s="10">
        <v>1412</v>
      </c>
      <c r="C1413" s="10"/>
      <c r="D1413" s="11"/>
      <c r="E1413" s="11"/>
      <c r="F1413" s="11"/>
      <c r="G1413" t="str">
        <f t="shared" si="66"/>
        <v>SECTION I</v>
      </c>
      <c r="H1413" t="str">
        <f t="shared" si="64"/>
        <v>Hébergement</v>
      </c>
      <c r="I1413" t="str">
        <f t="shared" si="65"/>
        <v>Autres activités de poste et de courrier</v>
      </c>
      <c r="L1413" t="s">
        <v>200</v>
      </c>
      <c r="M1413" t="s">
        <v>6606</v>
      </c>
      <c r="N1413" t="s">
        <v>38696</v>
      </c>
      <c r="O1413" s="76" t="s">
        <v>4356</v>
      </c>
      <c r="P1413" s="82">
        <v>380</v>
      </c>
      <c r="Q1413" s="82" t="s">
        <v>73204</v>
      </c>
      <c r="R1413"/>
    </row>
    <row r="1414" spans="1:18" x14ac:dyDescent="0.25">
      <c r="A1414" s="8"/>
      <c r="B1414" s="8">
        <v>1413</v>
      </c>
      <c r="C1414" s="8" t="s">
        <v>3012</v>
      </c>
      <c r="D1414" s="9" t="s">
        <v>3013</v>
      </c>
      <c r="E1414" s="9" t="s">
        <v>3013</v>
      </c>
      <c r="F1414" s="9" t="s">
        <v>3013</v>
      </c>
      <c r="G1414" t="str">
        <f t="shared" si="66"/>
        <v>SECTION I</v>
      </c>
      <c r="H1414" t="str">
        <f t="shared" ref="H1414:H1477" si="67">IF(LEN(C1414)=2,D1414,H1413)</f>
        <v>Hébergement</v>
      </c>
      <c r="I1414" t="str">
        <f t="shared" si="65"/>
        <v>Hôtels et hébergement similaire</v>
      </c>
      <c r="L1414" t="s">
        <v>200</v>
      </c>
      <c r="M1414" t="s">
        <v>32913</v>
      </c>
      <c r="N1414" t="s">
        <v>38697</v>
      </c>
      <c r="O1414" s="76" t="s">
        <v>4356</v>
      </c>
      <c r="P1414" s="82">
        <v>565</v>
      </c>
      <c r="Q1414" s="82" t="s">
        <v>73205</v>
      </c>
      <c r="R1414"/>
    </row>
    <row r="1415" spans="1:18" x14ac:dyDescent="0.25">
      <c r="A1415" s="14"/>
      <c r="B1415" s="14">
        <v>1414</v>
      </c>
      <c r="C1415" s="14" t="s">
        <v>3014</v>
      </c>
      <c r="D1415" s="15" t="s">
        <v>3015</v>
      </c>
      <c r="E1415" s="15" t="s">
        <v>3013</v>
      </c>
      <c r="F1415" s="15" t="s">
        <v>3013</v>
      </c>
      <c r="G1415" t="str">
        <f t="shared" si="66"/>
        <v>SECTION I</v>
      </c>
      <c r="H1415" t="str">
        <f t="shared" si="67"/>
        <v>Hébergement</v>
      </c>
      <c r="I1415" t="str">
        <f t="shared" si="65"/>
        <v>Hôtels et hébergement similaire</v>
      </c>
      <c r="L1415" t="s">
        <v>200</v>
      </c>
      <c r="M1415" t="s">
        <v>23978</v>
      </c>
      <c r="N1415" t="s">
        <v>38698</v>
      </c>
      <c r="O1415" s="76" t="s">
        <v>4366</v>
      </c>
      <c r="P1415" s="82">
        <v>174</v>
      </c>
      <c r="Q1415" s="82" t="s">
        <v>73206</v>
      </c>
      <c r="R1415"/>
    </row>
    <row r="1416" spans="1:18" x14ac:dyDescent="0.25">
      <c r="A1416" s="6" t="s">
        <v>3016</v>
      </c>
      <c r="B1416" s="6">
        <v>1415</v>
      </c>
      <c r="C1416" s="6" t="s">
        <v>3017</v>
      </c>
      <c r="D1416" s="7" t="s">
        <v>3015</v>
      </c>
      <c r="E1416" s="7" t="s">
        <v>3013</v>
      </c>
      <c r="F1416" s="7" t="s">
        <v>3013</v>
      </c>
      <c r="G1416" t="str">
        <f t="shared" si="66"/>
        <v>SECTION I</v>
      </c>
      <c r="H1416" t="str">
        <f t="shared" si="67"/>
        <v>Hébergement</v>
      </c>
      <c r="I1416" t="str">
        <f t="shared" ref="I1416:I1479" si="68">IF(LEN(C1416)=4,D1416,I1415)</f>
        <v>Hôtels et hébergement similaire</v>
      </c>
      <c r="L1416" t="s">
        <v>200</v>
      </c>
      <c r="M1416" t="s">
        <v>13473</v>
      </c>
      <c r="N1416" t="s">
        <v>38699</v>
      </c>
      <c r="O1416" s="76" t="s">
        <v>4366</v>
      </c>
      <c r="P1416" s="82">
        <v>681</v>
      </c>
      <c r="Q1416" s="82" t="s">
        <v>73255</v>
      </c>
      <c r="R1416"/>
    </row>
    <row r="1417" spans="1:18" x14ac:dyDescent="0.25">
      <c r="A1417" s="10"/>
      <c r="B1417" s="10">
        <v>1416</v>
      </c>
      <c r="C1417" s="10"/>
      <c r="D1417" s="11"/>
      <c r="E1417" s="11"/>
      <c r="F1417" s="11"/>
      <c r="G1417" t="str">
        <f t="shared" si="66"/>
        <v>SECTION I</v>
      </c>
      <c r="H1417" t="str">
        <f t="shared" si="67"/>
        <v>Hébergement</v>
      </c>
      <c r="I1417" t="str">
        <f t="shared" si="68"/>
        <v>Hôtels et hébergement similaire</v>
      </c>
      <c r="L1417" t="s">
        <v>200</v>
      </c>
      <c r="M1417" t="s">
        <v>32919</v>
      </c>
      <c r="N1417" t="s">
        <v>38700</v>
      </c>
      <c r="O1417" s="76" t="s">
        <v>4356</v>
      </c>
      <c r="P1417" s="82">
        <v>259</v>
      </c>
      <c r="Q1417" s="82" t="s">
        <v>73256</v>
      </c>
      <c r="R1417"/>
    </row>
    <row r="1418" spans="1:18" ht="25.5" x14ac:dyDescent="0.25">
      <c r="A1418" s="8"/>
      <c r="B1418" s="8">
        <v>1417</v>
      </c>
      <c r="C1418" s="8" t="s">
        <v>3018</v>
      </c>
      <c r="D1418" s="9" t="s">
        <v>3019</v>
      </c>
      <c r="E1418" s="9" t="s">
        <v>3020</v>
      </c>
      <c r="F1418" s="9" t="s">
        <v>3021</v>
      </c>
      <c r="G1418" t="str">
        <f t="shared" si="66"/>
        <v>SECTION I</v>
      </c>
      <c r="H1418" t="str">
        <f t="shared" si="67"/>
        <v>Hébergement</v>
      </c>
      <c r="I1418" t="str">
        <f t="shared" si="68"/>
        <v xml:space="preserve">Hébergement touristique et autre hébergement de courte durée </v>
      </c>
      <c r="L1418" t="s">
        <v>200</v>
      </c>
      <c r="M1418" t="s">
        <v>32920</v>
      </c>
      <c r="N1418" t="s">
        <v>38701</v>
      </c>
      <c r="O1418" s="76" t="s">
        <v>4356</v>
      </c>
      <c r="P1418" s="82">
        <v>693</v>
      </c>
      <c r="Q1418" s="82" t="s">
        <v>73257</v>
      </c>
      <c r="R1418"/>
    </row>
    <row r="1419" spans="1:18" x14ac:dyDescent="0.25">
      <c r="A1419" s="14"/>
      <c r="B1419" s="14">
        <v>1418</v>
      </c>
      <c r="C1419" s="14" t="s">
        <v>3022</v>
      </c>
      <c r="D1419" s="21" t="s">
        <v>3019</v>
      </c>
      <c r="E1419" s="21" t="s">
        <v>3020</v>
      </c>
      <c r="F1419" s="21" t="s">
        <v>3021</v>
      </c>
      <c r="G1419" t="str">
        <f t="shared" si="66"/>
        <v>SECTION I</v>
      </c>
      <c r="H1419" t="str">
        <f t="shared" si="67"/>
        <v>Hébergement</v>
      </c>
      <c r="I1419" t="str">
        <f t="shared" si="68"/>
        <v xml:space="preserve">Hébergement touristique et autre hébergement de courte durée </v>
      </c>
      <c r="L1419" t="s">
        <v>200</v>
      </c>
      <c r="M1419" t="s">
        <v>13475</v>
      </c>
      <c r="N1419" t="s">
        <v>38702</v>
      </c>
      <c r="O1419" s="76" t="s">
        <v>4356</v>
      </c>
      <c r="P1419" s="82">
        <v>387</v>
      </c>
      <c r="Q1419" s="82" t="s">
        <v>73258</v>
      </c>
      <c r="R1419"/>
    </row>
    <row r="1420" spans="1:18" x14ac:dyDescent="0.25">
      <c r="A1420" s="6" t="s">
        <v>3023</v>
      </c>
      <c r="B1420" s="6">
        <v>1419</v>
      </c>
      <c r="C1420" s="6" t="s">
        <v>3024</v>
      </c>
      <c r="D1420" s="7" t="s">
        <v>3019</v>
      </c>
      <c r="E1420" s="7" t="s">
        <v>3020</v>
      </c>
      <c r="F1420" s="7" t="s">
        <v>3021</v>
      </c>
      <c r="G1420" t="str">
        <f t="shared" si="66"/>
        <v>SECTION I</v>
      </c>
      <c r="H1420" t="str">
        <f t="shared" si="67"/>
        <v>Hébergement</v>
      </c>
      <c r="I1420" t="str">
        <f t="shared" si="68"/>
        <v xml:space="preserve">Hébergement touristique et autre hébergement de courte durée </v>
      </c>
      <c r="L1420" t="s">
        <v>200</v>
      </c>
      <c r="M1420" t="s">
        <v>23986</v>
      </c>
      <c r="N1420" t="s">
        <v>38703</v>
      </c>
      <c r="O1420" s="76" t="s">
        <v>4366</v>
      </c>
      <c r="P1420" s="82">
        <v>89</v>
      </c>
      <c r="Q1420" s="82" t="s">
        <v>73259</v>
      </c>
      <c r="R1420"/>
    </row>
    <row r="1421" spans="1:18" x14ac:dyDescent="0.25">
      <c r="A1421" s="10"/>
      <c r="B1421" s="10">
        <v>1420</v>
      </c>
      <c r="C1421" s="10"/>
      <c r="D1421" s="11"/>
      <c r="E1421" s="11"/>
      <c r="F1421" s="11"/>
      <c r="G1421" t="str">
        <f t="shared" si="66"/>
        <v>SECTION I</v>
      </c>
      <c r="H1421" t="str">
        <f t="shared" si="67"/>
        <v>Hébergement</v>
      </c>
      <c r="I1421" t="str">
        <f t="shared" si="68"/>
        <v xml:space="preserve">Hébergement touristique et autre hébergement de courte durée </v>
      </c>
      <c r="L1421" t="s">
        <v>200</v>
      </c>
      <c r="M1421" t="s">
        <v>32921</v>
      </c>
      <c r="N1421" t="s">
        <v>38704</v>
      </c>
      <c r="O1421" s="76" t="s">
        <v>4366</v>
      </c>
      <c r="P1421" s="82">
        <v>148</v>
      </c>
      <c r="Q1421" s="82" t="s">
        <v>73260</v>
      </c>
      <c r="R1421"/>
    </row>
    <row r="1422" spans="1:18" ht="25.5" x14ac:dyDescent="0.25">
      <c r="A1422" s="8"/>
      <c r="B1422" s="8">
        <v>1421</v>
      </c>
      <c r="C1422" s="8" t="s">
        <v>3025</v>
      </c>
      <c r="D1422" s="9" t="s">
        <v>3026</v>
      </c>
      <c r="E1422" s="9" t="s">
        <v>3027</v>
      </c>
      <c r="F1422" s="9" t="s">
        <v>3028</v>
      </c>
      <c r="G1422" t="str">
        <f t="shared" si="66"/>
        <v>SECTION I</v>
      </c>
      <c r="H1422" t="str">
        <f t="shared" si="67"/>
        <v>Hébergement</v>
      </c>
      <c r="I1422" t="str">
        <f t="shared" si="68"/>
        <v>Terrains de camping et parcs pour caravanes ou véhicules de loisirs</v>
      </c>
      <c r="L1422" t="s">
        <v>200</v>
      </c>
      <c r="M1422" t="s">
        <v>32922</v>
      </c>
      <c r="N1422" t="s">
        <v>38705</v>
      </c>
      <c r="O1422" s="76" t="s">
        <v>4356</v>
      </c>
      <c r="P1422" s="82">
        <v>820</v>
      </c>
      <c r="Q1422" s="82" t="s">
        <v>73261</v>
      </c>
      <c r="R1422"/>
    </row>
    <row r="1423" spans="1:18" ht="25.5" x14ac:dyDescent="0.25">
      <c r="A1423" s="14"/>
      <c r="B1423" s="14">
        <v>1422</v>
      </c>
      <c r="C1423" s="14" t="s">
        <v>3029</v>
      </c>
      <c r="D1423" s="15" t="s">
        <v>3026</v>
      </c>
      <c r="E1423" s="15" t="s">
        <v>3030</v>
      </c>
      <c r="F1423" s="15" t="s">
        <v>3028</v>
      </c>
      <c r="G1423" t="str">
        <f t="shared" si="66"/>
        <v>SECTION I</v>
      </c>
      <c r="H1423" t="str">
        <f t="shared" si="67"/>
        <v>Hébergement</v>
      </c>
      <c r="I1423" t="str">
        <f t="shared" si="68"/>
        <v>Terrains de camping et parcs pour caravanes ou véhicules de loisirs</v>
      </c>
      <c r="L1423" t="s">
        <v>200</v>
      </c>
      <c r="M1423" t="s">
        <v>32923</v>
      </c>
      <c r="N1423" t="s">
        <v>38706</v>
      </c>
      <c r="O1423" s="76" t="s">
        <v>4366</v>
      </c>
      <c r="P1423" s="82">
        <v>295</v>
      </c>
      <c r="Q1423" s="82" t="s">
        <v>73262</v>
      </c>
      <c r="R1423"/>
    </row>
    <row r="1424" spans="1:18" ht="25.5" x14ac:dyDescent="0.25">
      <c r="A1424" s="6" t="s">
        <v>3031</v>
      </c>
      <c r="B1424" s="6">
        <v>1423</v>
      </c>
      <c r="C1424" s="6" t="s">
        <v>3032</v>
      </c>
      <c r="D1424" s="7" t="s">
        <v>3026</v>
      </c>
      <c r="E1424" s="7" t="s">
        <v>3030</v>
      </c>
      <c r="F1424" s="7" t="s">
        <v>3028</v>
      </c>
      <c r="G1424" t="str">
        <f t="shared" si="66"/>
        <v>SECTION I</v>
      </c>
      <c r="H1424" t="str">
        <f t="shared" si="67"/>
        <v>Hébergement</v>
      </c>
      <c r="I1424" t="str">
        <f t="shared" si="68"/>
        <v>Terrains de camping et parcs pour caravanes ou véhicules de loisirs</v>
      </c>
      <c r="L1424" t="s">
        <v>200</v>
      </c>
      <c r="M1424" t="s">
        <v>13477</v>
      </c>
      <c r="N1424" t="s">
        <v>38707</v>
      </c>
      <c r="O1424" s="76" t="s">
        <v>4356</v>
      </c>
      <c r="P1424" s="82">
        <v>508</v>
      </c>
      <c r="Q1424" s="82" t="s">
        <v>73263</v>
      </c>
      <c r="R1424"/>
    </row>
    <row r="1425" spans="1:18" x14ac:dyDescent="0.25">
      <c r="A1425" s="10"/>
      <c r="B1425" s="10">
        <v>1424</v>
      </c>
      <c r="C1425" s="10"/>
      <c r="D1425" s="11"/>
      <c r="E1425" s="11"/>
      <c r="F1425" s="11"/>
      <c r="G1425" t="str">
        <f t="shared" si="66"/>
        <v>SECTION I</v>
      </c>
      <c r="H1425" t="str">
        <f t="shared" si="67"/>
        <v>Hébergement</v>
      </c>
      <c r="I1425" t="str">
        <f t="shared" si="68"/>
        <v>Terrains de camping et parcs pour caravanes ou véhicules de loisirs</v>
      </c>
      <c r="L1425" t="s">
        <v>200</v>
      </c>
      <c r="M1425" t="s">
        <v>32924</v>
      </c>
      <c r="N1425" t="s">
        <v>38708</v>
      </c>
      <c r="O1425" s="76" t="s">
        <v>4366</v>
      </c>
      <c r="P1425" s="82">
        <v>315</v>
      </c>
      <c r="Q1425" s="82" t="s">
        <v>73264</v>
      </c>
      <c r="R1425"/>
    </row>
    <row r="1426" spans="1:18" x14ac:dyDescent="0.25">
      <c r="A1426" s="8"/>
      <c r="B1426" s="8">
        <v>1425</v>
      </c>
      <c r="C1426" s="8" t="s">
        <v>3033</v>
      </c>
      <c r="D1426" s="9" t="s">
        <v>3034</v>
      </c>
      <c r="E1426" s="9" t="s">
        <v>3035</v>
      </c>
      <c r="F1426" s="9" t="s">
        <v>3035</v>
      </c>
      <c r="G1426" t="str">
        <f t="shared" si="66"/>
        <v>SECTION I</v>
      </c>
      <c r="H1426" t="str">
        <f t="shared" si="67"/>
        <v>Hébergement</v>
      </c>
      <c r="I1426" t="str">
        <f t="shared" si="68"/>
        <v xml:space="preserve">Autres hébergements </v>
      </c>
      <c r="L1426" t="s">
        <v>200</v>
      </c>
      <c r="M1426" t="s">
        <v>32925</v>
      </c>
      <c r="N1426" t="s">
        <v>38709</v>
      </c>
      <c r="O1426" s="76" t="s">
        <v>4356</v>
      </c>
      <c r="P1426" s="82">
        <v>1828</v>
      </c>
      <c r="Q1426" s="82" t="s">
        <v>73265</v>
      </c>
      <c r="R1426"/>
    </row>
    <row r="1427" spans="1:18" x14ac:dyDescent="0.25">
      <c r="A1427" s="14"/>
      <c r="B1427" s="14">
        <v>1426</v>
      </c>
      <c r="C1427" s="14" t="s">
        <v>3036</v>
      </c>
      <c r="D1427" s="15" t="s">
        <v>3034</v>
      </c>
      <c r="E1427" s="15" t="s">
        <v>3035</v>
      </c>
      <c r="F1427" s="15" t="s">
        <v>3035</v>
      </c>
      <c r="G1427" t="str">
        <f t="shared" si="66"/>
        <v>SECTION I</v>
      </c>
      <c r="H1427" t="str">
        <f t="shared" si="67"/>
        <v>Hébergement</v>
      </c>
      <c r="I1427" t="str">
        <f t="shared" si="68"/>
        <v xml:space="preserve">Autres hébergements </v>
      </c>
      <c r="L1427" t="s">
        <v>200</v>
      </c>
      <c r="M1427" t="s">
        <v>23361</v>
      </c>
      <c r="N1427" t="s">
        <v>38710</v>
      </c>
      <c r="O1427" s="76" t="s">
        <v>4356</v>
      </c>
      <c r="P1427" s="82">
        <v>754</v>
      </c>
      <c r="Q1427" s="82" t="s">
        <v>73207</v>
      </c>
      <c r="R1427"/>
    </row>
    <row r="1428" spans="1:18" x14ac:dyDescent="0.25">
      <c r="A1428" s="6" t="s">
        <v>3037</v>
      </c>
      <c r="B1428" s="6">
        <v>1427</v>
      </c>
      <c r="C1428" s="6" t="s">
        <v>3038</v>
      </c>
      <c r="D1428" s="7" t="s">
        <v>3034</v>
      </c>
      <c r="E1428" s="7" t="s">
        <v>3035</v>
      </c>
      <c r="F1428" s="7" t="s">
        <v>3035</v>
      </c>
      <c r="G1428" t="str">
        <f t="shared" si="66"/>
        <v>SECTION I</v>
      </c>
      <c r="H1428" t="str">
        <f t="shared" si="67"/>
        <v>Hébergement</v>
      </c>
      <c r="I1428" t="str">
        <f t="shared" si="68"/>
        <v xml:space="preserve">Autres hébergements </v>
      </c>
      <c r="L1428" t="s">
        <v>200</v>
      </c>
      <c r="M1428" t="s">
        <v>13457</v>
      </c>
      <c r="N1428" t="s">
        <v>38711</v>
      </c>
      <c r="O1428" s="76" t="s">
        <v>4366</v>
      </c>
      <c r="P1428" s="82">
        <v>266</v>
      </c>
      <c r="Q1428" s="82" t="s">
        <v>73208</v>
      </c>
      <c r="R1428"/>
    </row>
    <row r="1429" spans="1:18" x14ac:dyDescent="0.25">
      <c r="A1429" s="10"/>
      <c r="B1429" s="10">
        <v>1428</v>
      </c>
      <c r="C1429" s="10"/>
      <c r="D1429" s="11"/>
      <c r="E1429" s="11"/>
      <c r="F1429" s="11"/>
      <c r="G1429" t="str">
        <f t="shared" si="66"/>
        <v>SECTION I</v>
      </c>
      <c r="H1429" t="str">
        <f t="shared" si="67"/>
        <v>Hébergement</v>
      </c>
      <c r="I1429" t="str">
        <f t="shared" si="68"/>
        <v xml:space="preserve">Autres hébergements </v>
      </c>
      <c r="L1429" t="s">
        <v>200</v>
      </c>
      <c r="M1429" t="s">
        <v>6607</v>
      </c>
      <c r="N1429" t="s">
        <v>38712</v>
      </c>
      <c r="O1429" s="76" t="s">
        <v>4366</v>
      </c>
      <c r="P1429" s="82">
        <v>212</v>
      </c>
      <c r="Q1429" s="82" t="s">
        <v>73209</v>
      </c>
      <c r="R1429"/>
    </row>
    <row r="1430" spans="1:18" x14ac:dyDescent="0.25">
      <c r="A1430" s="12"/>
      <c r="B1430" s="12">
        <v>1429</v>
      </c>
      <c r="C1430" s="12" t="s">
        <v>3039</v>
      </c>
      <c r="D1430" s="13" t="s">
        <v>3040</v>
      </c>
      <c r="E1430" s="13" t="s">
        <v>3040</v>
      </c>
      <c r="F1430" s="13" t="s">
        <v>3040</v>
      </c>
      <c r="G1430" t="str">
        <f t="shared" si="66"/>
        <v>SECTION I</v>
      </c>
      <c r="H1430" t="str">
        <f t="shared" si="67"/>
        <v>Restauration</v>
      </c>
      <c r="I1430" t="str">
        <f t="shared" si="68"/>
        <v xml:space="preserve">Autres hébergements </v>
      </c>
      <c r="L1430" t="s">
        <v>200</v>
      </c>
      <c r="M1430" t="s">
        <v>13459</v>
      </c>
      <c r="N1430" t="s">
        <v>38713</v>
      </c>
      <c r="O1430" s="76" t="s">
        <v>4356</v>
      </c>
      <c r="P1430" s="82">
        <v>698</v>
      </c>
      <c r="Q1430" s="82" t="s">
        <v>73210</v>
      </c>
      <c r="R1430"/>
    </row>
    <row r="1431" spans="1:18" x14ac:dyDescent="0.25">
      <c r="A1431" s="10"/>
      <c r="B1431" s="10">
        <v>1430</v>
      </c>
      <c r="C1431" s="10"/>
      <c r="D1431" s="11"/>
      <c r="E1431" s="11"/>
      <c r="F1431" s="11"/>
      <c r="G1431" t="str">
        <f t="shared" si="66"/>
        <v>SECTION I</v>
      </c>
      <c r="H1431" t="str">
        <f t="shared" si="67"/>
        <v>Restauration</v>
      </c>
      <c r="I1431" t="str">
        <f t="shared" si="68"/>
        <v xml:space="preserve">Autres hébergements </v>
      </c>
      <c r="L1431" t="s">
        <v>200</v>
      </c>
      <c r="M1431" t="s">
        <v>23979</v>
      </c>
      <c r="N1431" t="s">
        <v>38714</v>
      </c>
      <c r="O1431" s="76" t="s">
        <v>4356</v>
      </c>
      <c r="P1431" s="82">
        <v>725</v>
      </c>
      <c r="Q1431" s="82" t="s">
        <v>73211</v>
      </c>
      <c r="R1431"/>
    </row>
    <row r="1432" spans="1:18" x14ac:dyDescent="0.25">
      <c r="A1432" s="8"/>
      <c r="B1432" s="8">
        <v>1431</v>
      </c>
      <c r="C1432" s="8" t="s">
        <v>3041</v>
      </c>
      <c r="D1432" s="9" t="s">
        <v>3042</v>
      </c>
      <c r="E1432" s="9" t="s">
        <v>3042</v>
      </c>
      <c r="F1432" s="9" t="s">
        <v>3043</v>
      </c>
      <c r="G1432" t="str">
        <f t="shared" si="66"/>
        <v>SECTION I</v>
      </c>
      <c r="H1432" t="str">
        <f t="shared" si="67"/>
        <v>Restauration</v>
      </c>
      <c r="I1432" t="str">
        <f t="shared" si="68"/>
        <v>Restaurants et services de restauration mobile</v>
      </c>
      <c r="L1432" t="s">
        <v>200</v>
      </c>
      <c r="M1432" t="s">
        <v>11409</v>
      </c>
      <c r="N1432" t="s">
        <v>38715</v>
      </c>
      <c r="O1432" s="76" t="s">
        <v>4366</v>
      </c>
      <c r="P1432" s="82">
        <v>90</v>
      </c>
      <c r="Q1432" s="82" t="s">
        <v>73212</v>
      </c>
      <c r="R1432"/>
    </row>
    <row r="1433" spans="1:18" x14ac:dyDescent="0.25">
      <c r="A1433" s="14"/>
      <c r="B1433" s="14">
        <v>1432</v>
      </c>
      <c r="C1433" s="14" t="s">
        <v>3044</v>
      </c>
      <c r="D1433" s="15" t="s">
        <v>3042</v>
      </c>
      <c r="E1433" s="15" t="s">
        <v>3042</v>
      </c>
      <c r="F1433" s="15" t="s">
        <v>3043</v>
      </c>
      <c r="G1433" t="str">
        <f t="shared" si="66"/>
        <v>SECTION I</v>
      </c>
      <c r="H1433" t="str">
        <f t="shared" si="67"/>
        <v>Restauration</v>
      </c>
      <c r="I1433" t="str">
        <f t="shared" si="68"/>
        <v>Restaurants et services de restauration mobile</v>
      </c>
      <c r="L1433" t="s">
        <v>200</v>
      </c>
      <c r="M1433" t="s">
        <v>7577</v>
      </c>
      <c r="N1433" t="s">
        <v>38716</v>
      </c>
      <c r="O1433" s="76" t="s">
        <v>4366</v>
      </c>
      <c r="P1433" s="82">
        <v>466</v>
      </c>
      <c r="Q1433" s="82" t="s">
        <v>73213</v>
      </c>
      <c r="R1433"/>
    </row>
    <row r="1434" spans="1:18" x14ac:dyDescent="0.25">
      <c r="A1434" s="6" t="s">
        <v>3045</v>
      </c>
      <c r="B1434" s="6">
        <v>1433</v>
      </c>
      <c r="C1434" s="6" t="s">
        <v>3046</v>
      </c>
      <c r="D1434" s="7" t="s">
        <v>3047</v>
      </c>
      <c r="E1434" s="7" t="s">
        <v>3047</v>
      </c>
      <c r="F1434" s="7" t="s">
        <v>3047</v>
      </c>
      <c r="G1434" t="str">
        <f t="shared" si="66"/>
        <v>SECTION I</v>
      </c>
      <c r="H1434" t="str">
        <f t="shared" si="67"/>
        <v>Restauration</v>
      </c>
      <c r="I1434" t="str">
        <f t="shared" si="68"/>
        <v>Restaurants et services de restauration mobile</v>
      </c>
      <c r="L1434" t="s">
        <v>200</v>
      </c>
      <c r="M1434" t="s">
        <v>6608</v>
      </c>
      <c r="N1434" t="s">
        <v>38717</v>
      </c>
      <c r="O1434" s="76" t="s">
        <v>4366</v>
      </c>
      <c r="P1434" s="82">
        <v>300</v>
      </c>
      <c r="Q1434" s="82" t="s">
        <v>73214</v>
      </c>
      <c r="R1434"/>
    </row>
    <row r="1435" spans="1:18" x14ac:dyDescent="0.25">
      <c r="A1435" s="6" t="s">
        <v>3048</v>
      </c>
      <c r="B1435" s="6">
        <v>1434</v>
      </c>
      <c r="C1435" s="6" t="s">
        <v>3049</v>
      </c>
      <c r="D1435" s="7" t="s">
        <v>3050</v>
      </c>
      <c r="E1435" s="7" t="s">
        <v>3050</v>
      </c>
      <c r="F1435" s="7" t="s">
        <v>3050</v>
      </c>
      <c r="G1435" t="str">
        <f t="shared" si="66"/>
        <v>SECTION I</v>
      </c>
      <c r="H1435" t="str">
        <f t="shared" si="67"/>
        <v>Restauration</v>
      </c>
      <c r="I1435" t="str">
        <f t="shared" si="68"/>
        <v>Restaurants et services de restauration mobile</v>
      </c>
      <c r="L1435" t="s">
        <v>200</v>
      </c>
      <c r="M1435" t="s">
        <v>32914</v>
      </c>
      <c r="N1435" t="s">
        <v>38718</v>
      </c>
      <c r="O1435" s="76" t="s">
        <v>4366</v>
      </c>
      <c r="P1435" s="82">
        <v>447</v>
      </c>
      <c r="Q1435" s="82" t="s">
        <v>73215</v>
      </c>
      <c r="R1435"/>
    </row>
    <row r="1436" spans="1:18" x14ac:dyDescent="0.25">
      <c r="A1436" s="6" t="s">
        <v>3051</v>
      </c>
      <c r="B1436" s="6">
        <v>1435</v>
      </c>
      <c r="C1436" s="6" t="s">
        <v>3052</v>
      </c>
      <c r="D1436" s="7" t="s">
        <v>3053</v>
      </c>
      <c r="E1436" s="7" t="s">
        <v>3053</v>
      </c>
      <c r="F1436" s="7" t="s">
        <v>3053</v>
      </c>
      <c r="G1436" t="str">
        <f t="shared" si="66"/>
        <v>SECTION I</v>
      </c>
      <c r="H1436" t="str">
        <f t="shared" si="67"/>
        <v>Restauration</v>
      </c>
      <c r="I1436" t="str">
        <f t="shared" si="68"/>
        <v>Restaurants et services de restauration mobile</v>
      </c>
      <c r="L1436" t="s">
        <v>200</v>
      </c>
      <c r="M1436" t="s">
        <v>11411</v>
      </c>
      <c r="N1436" t="s">
        <v>38719</v>
      </c>
      <c r="O1436" s="76" t="s">
        <v>4366</v>
      </c>
      <c r="P1436" s="82">
        <v>259</v>
      </c>
      <c r="Q1436" s="82" t="s">
        <v>73216</v>
      </c>
      <c r="R1436"/>
    </row>
    <row r="1437" spans="1:18" x14ac:dyDescent="0.25">
      <c r="A1437" s="10"/>
      <c r="B1437" s="10">
        <v>1436</v>
      </c>
      <c r="C1437" s="10"/>
      <c r="D1437" s="11"/>
      <c r="E1437" s="11"/>
      <c r="F1437" s="11"/>
      <c r="G1437" t="str">
        <f t="shared" si="66"/>
        <v>SECTION I</v>
      </c>
      <c r="H1437" t="str">
        <f t="shared" si="67"/>
        <v>Restauration</v>
      </c>
      <c r="I1437" t="str">
        <f t="shared" si="68"/>
        <v>Restaurants et services de restauration mobile</v>
      </c>
      <c r="L1437" t="s">
        <v>200</v>
      </c>
      <c r="M1437" t="s">
        <v>13460</v>
      </c>
      <c r="N1437" t="s">
        <v>38720</v>
      </c>
      <c r="O1437" s="76" t="s">
        <v>4366</v>
      </c>
      <c r="P1437" s="82">
        <v>379</v>
      </c>
      <c r="Q1437" s="82" t="s">
        <v>73217</v>
      </c>
      <c r="R1437"/>
    </row>
    <row r="1438" spans="1:18" x14ac:dyDescent="0.25">
      <c r="A1438" s="8"/>
      <c r="B1438" s="8">
        <v>1437</v>
      </c>
      <c r="C1438" s="8" t="s">
        <v>3054</v>
      </c>
      <c r="D1438" s="9" t="s">
        <v>3055</v>
      </c>
      <c r="E1438" s="9" t="s">
        <v>3055</v>
      </c>
      <c r="F1438" s="9" t="s">
        <v>3056</v>
      </c>
      <c r="G1438" t="str">
        <f t="shared" si="66"/>
        <v>SECTION I</v>
      </c>
      <c r="H1438" t="str">
        <f t="shared" si="67"/>
        <v>Restauration</v>
      </c>
      <c r="I1438" t="str">
        <f t="shared" si="68"/>
        <v>Traiteurs et autres services de restauration</v>
      </c>
      <c r="L1438" t="s">
        <v>200</v>
      </c>
      <c r="M1438" t="s">
        <v>32915</v>
      </c>
      <c r="N1438" t="s">
        <v>38721</v>
      </c>
      <c r="O1438" s="76" t="s">
        <v>4366</v>
      </c>
      <c r="P1438" s="82">
        <v>43</v>
      </c>
      <c r="Q1438" s="82" t="s">
        <v>73218</v>
      </c>
      <c r="R1438"/>
    </row>
    <row r="1439" spans="1:18" x14ac:dyDescent="0.25">
      <c r="A1439" s="14"/>
      <c r="B1439" s="14">
        <v>1438</v>
      </c>
      <c r="C1439" s="14" t="s">
        <v>3057</v>
      </c>
      <c r="D1439" s="15" t="s">
        <v>3058</v>
      </c>
      <c r="E1439" s="15" t="s">
        <v>3059</v>
      </c>
      <c r="F1439" s="15" t="s">
        <v>3059</v>
      </c>
      <c r="G1439" t="str">
        <f t="shared" si="66"/>
        <v>SECTION I</v>
      </c>
      <c r="H1439" t="str">
        <f t="shared" si="67"/>
        <v>Restauration</v>
      </c>
      <c r="I1439" t="str">
        <f t="shared" si="68"/>
        <v>Traiteurs et autres services de restauration</v>
      </c>
      <c r="L1439" t="s">
        <v>200</v>
      </c>
      <c r="M1439" t="s">
        <v>6609</v>
      </c>
      <c r="N1439" t="s">
        <v>38722</v>
      </c>
      <c r="O1439" s="76" t="s">
        <v>4366</v>
      </c>
      <c r="P1439" s="82">
        <v>626</v>
      </c>
      <c r="Q1439" s="82" t="s">
        <v>73219</v>
      </c>
      <c r="R1439"/>
    </row>
    <row r="1440" spans="1:18" x14ac:dyDescent="0.25">
      <c r="A1440" s="6" t="s">
        <v>3060</v>
      </c>
      <c r="B1440" s="6">
        <v>1439</v>
      </c>
      <c r="C1440" s="6" t="s">
        <v>3061</v>
      </c>
      <c r="D1440" s="7" t="s">
        <v>3058</v>
      </c>
      <c r="E1440" s="7" t="s">
        <v>3059</v>
      </c>
      <c r="F1440" s="7" t="s">
        <v>3059</v>
      </c>
      <c r="G1440" t="str">
        <f t="shared" si="66"/>
        <v>SECTION I</v>
      </c>
      <c r="H1440" t="str">
        <f t="shared" si="67"/>
        <v>Restauration</v>
      </c>
      <c r="I1440" t="str">
        <f t="shared" si="68"/>
        <v>Traiteurs et autres services de restauration</v>
      </c>
      <c r="L1440" t="s">
        <v>200</v>
      </c>
      <c r="M1440" t="s">
        <v>13461</v>
      </c>
      <c r="N1440" t="s">
        <v>38723</v>
      </c>
      <c r="O1440" s="76" t="s">
        <v>4356</v>
      </c>
      <c r="P1440" s="82">
        <v>526</v>
      </c>
      <c r="Q1440" s="82" t="s">
        <v>73220</v>
      </c>
      <c r="R1440"/>
    </row>
    <row r="1441" spans="1:18" x14ac:dyDescent="0.25">
      <c r="A1441" s="14"/>
      <c r="B1441" s="14">
        <v>1440</v>
      </c>
      <c r="C1441" s="14" t="s">
        <v>3062</v>
      </c>
      <c r="D1441" s="21" t="s">
        <v>3063</v>
      </c>
      <c r="E1441" s="21" t="s">
        <v>3064</v>
      </c>
      <c r="F1441" s="21" t="s">
        <v>3064</v>
      </c>
      <c r="G1441" t="str">
        <f t="shared" si="66"/>
        <v>SECTION I</v>
      </c>
      <c r="H1441" t="str">
        <f t="shared" si="67"/>
        <v>Restauration</v>
      </c>
      <c r="I1441" t="str">
        <f t="shared" si="68"/>
        <v>Traiteurs et autres services de restauration</v>
      </c>
      <c r="L1441" t="s">
        <v>200</v>
      </c>
      <c r="M1441" t="s">
        <v>6610</v>
      </c>
      <c r="N1441" t="s">
        <v>38724</v>
      </c>
      <c r="O1441" s="76" t="s">
        <v>4366</v>
      </c>
      <c r="P1441" s="82">
        <v>190</v>
      </c>
      <c r="Q1441" s="82" t="s">
        <v>73221</v>
      </c>
      <c r="R1441"/>
    </row>
    <row r="1442" spans="1:18" x14ac:dyDescent="0.25">
      <c r="A1442" s="6" t="s">
        <v>3065</v>
      </c>
      <c r="B1442" s="6">
        <v>1441</v>
      </c>
      <c r="C1442" s="6" t="s">
        <v>3066</v>
      </c>
      <c r="D1442" s="7" t="s">
        <v>3067</v>
      </c>
      <c r="E1442" s="7" t="s">
        <v>3067</v>
      </c>
      <c r="F1442" s="7" t="s">
        <v>3067</v>
      </c>
      <c r="G1442" t="str">
        <f t="shared" si="66"/>
        <v>SECTION I</v>
      </c>
      <c r="H1442" t="str">
        <f t="shared" si="67"/>
        <v>Restauration</v>
      </c>
      <c r="I1442" t="str">
        <f t="shared" si="68"/>
        <v>Traiteurs et autres services de restauration</v>
      </c>
      <c r="L1442" t="s">
        <v>200</v>
      </c>
      <c r="M1442" t="s">
        <v>12614</v>
      </c>
      <c r="N1442" t="s">
        <v>38725</v>
      </c>
      <c r="O1442" s="76" t="s">
        <v>4356</v>
      </c>
      <c r="P1442" s="82">
        <v>315</v>
      </c>
      <c r="Q1442" s="82" t="s">
        <v>73222</v>
      </c>
      <c r="R1442"/>
    </row>
    <row r="1443" spans="1:18" x14ac:dyDescent="0.25">
      <c r="A1443" s="6" t="s">
        <v>3068</v>
      </c>
      <c r="B1443" s="6">
        <v>1442</v>
      </c>
      <c r="C1443" s="6" t="s">
        <v>3069</v>
      </c>
      <c r="D1443" s="7" t="s">
        <v>3070</v>
      </c>
      <c r="E1443" s="7" t="s">
        <v>3070</v>
      </c>
      <c r="F1443" s="7" t="s">
        <v>3070</v>
      </c>
      <c r="G1443" t="str">
        <f t="shared" si="66"/>
        <v>SECTION I</v>
      </c>
      <c r="H1443" t="str">
        <f t="shared" si="67"/>
        <v>Restauration</v>
      </c>
      <c r="I1443" t="str">
        <f t="shared" si="68"/>
        <v>Traiteurs et autres services de restauration</v>
      </c>
      <c r="L1443" t="s">
        <v>200</v>
      </c>
      <c r="M1443" t="s">
        <v>6611</v>
      </c>
      <c r="N1443" t="s">
        <v>38726</v>
      </c>
      <c r="O1443" s="76" t="s">
        <v>4356</v>
      </c>
      <c r="P1443" s="82">
        <v>407</v>
      </c>
      <c r="Q1443" s="82" t="s">
        <v>73223</v>
      </c>
      <c r="R1443"/>
    </row>
    <row r="1444" spans="1:18" x14ac:dyDescent="0.25">
      <c r="A1444" s="10"/>
      <c r="B1444" s="10">
        <v>1443</v>
      </c>
      <c r="C1444" s="10"/>
      <c r="D1444" s="11"/>
      <c r="E1444" s="11"/>
      <c r="F1444" s="11"/>
      <c r="G1444" t="str">
        <f t="shared" si="66"/>
        <v>SECTION I</v>
      </c>
      <c r="H1444" t="str">
        <f t="shared" si="67"/>
        <v>Restauration</v>
      </c>
      <c r="I1444" t="str">
        <f t="shared" si="68"/>
        <v>Traiteurs et autres services de restauration</v>
      </c>
      <c r="L1444" t="s">
        <v>200</v>
      </c>
      <c r="M1444" t="s">
        <v>32916</v>
      </c>
      <c r="N1444" t="s">
        <v>38727</v>
      </c>
      <c r="O1444" s="76" t="s">
        <v>4366</v>
      </c>
      <c r="P1444" s="82">
        <v>381</v>
      </c>
      <c r="Q1444" s="82" t="s">
        <v>73224</v>
      </c>
      <c r="R1444"/>
    </row>
    <row r="1445" spans="1:18" x14ac:dyDescent="0.25">
      <c r="A1445" s="8"/>
      <c r="B1445" s="8">
        <v>1444</v>
      </c>
      <c r="C1445" s="8" t="s">
        <v>3071</v>
      </c>
      <c r="D1445" s="9" t="s">
        <v>3072</v>
      </c>
      <c r="E1445" s="9" t="s">
        <v>3072</v>
      </c>
      <c r="F1445" s="9" t="s">
        <v>3072</v>
      </c>
      <c r="G1445" t="str">
        <f t="shared" si="66"/>
        <v>SECTION I</v>
      </c>
      <c r="H1445" t="str">
        <f t="shared" si="67"/>
        <v>Restauration</v>
      </c>
      <c r="I1445" t="str">
        <f t="shared" si="68"/>
        <v>Débits de boissons</v>
      </c>
      <c r="L1445" t="s">
        <v>200</v>
      </c>
      <c r="M1445" t="s">
        <v>13463</v>
      </c>
      <c r="N1445" t="s">
        <v>38728</v>
      </c>
      <c r="O1445" s="76" t="s">
        <v>4356</v>
      </c>
      <c r="P1445" s="82">
        <v>993</v>
      </c>
      <c r="Q1445" s="82" t="s">
        <v>73225</v>
      </c>
      <c r="R1445"/>
    </row>
    <row r="1446" spans="1:18" x14ac:dyDescent="0.25">
      <c r="A1446" s="14"/>
      <c r="B1446" s="14">
        <v>1445</v>
      </c>
      <c r="C1446" s="14" t="s">
        <v>3073</v>
      </c>
      <c r="D1446" s="31" t="s">
        <v>3072</v>
      </c>
      <c r="E1446" s="31" t="s">
        <v>3072</v>
      </c>
      <c r="F1446" s="31" t="s">
        <v>3072</v>
      </c>
      <c r="G1446" t="str">
        <f t="shared" si="66"/>
        <v>SECTION I</v>
      </c>
      <c r="H1446" t="str">
        <f t="shared" si="67"/>
        <v>Restauration</v>
      </c>
      <c r="I1446" t="str">
        <f t="shared" si="68"/>
        <v>Débits de boissons</v>
      </c>
      <c r="L1446" t="s">
        <v>200</v>
      </c>
      <c r="M1446" t="s">
        <v>6612</v>
      </c>
      <c r="N1446" t="s">
        <v>38729</v>
      </c>
      <c r="O1446" s="76" t="s">
        <v>4356</v>
      </c>
      <c r="P1446" s="82">
        <v>425</v>
      </c>
      <c r="Q1446" s="82" t="s">
        <v>73227</v>
      </c>
      <c r="R1446"/>
    </row>
    <row r="1447" spans="1:18" x14ac:dyDescent="0.25">
      <c r="A1447" s="6" t="s">
        <v>3074</v>
      </c>
      <c r="B1447" s="6">
        <v>1446</v>
      </c>
      <c r="C1447" s="6" t="s">
        <v>3075</v>
      </c>
      <c r="D1447" s="7" t="s">
        <v>3072</v>
      </c>
      <c r="E1447" s="7" t="s">
        <v>3072</v>
      </c>
      <c r="F1447" s="7" t="s">
        <v>3072</v>
      </c>
      <c r="G1447" t="str">
        <f t="shared" si="66"/>
        <v>SECTION I</v>
      </c>
      <c r="H1447" t="str">
        <f t="shared" si="67"/>
        <v>Restauration</v>
      </c>
      <c r="I1447" t="str">
        <f t="shared" si="68"/>
        <v>Débits de boissons</v>
      </c>
      <c r="L1447" t="s">
        <v>200</v>
      </c>
      <c r="M1447" t="s">
        <v>23980</v>
      </c>
      <c r="N1447" t="s">
        <v>38730</v>
      </c>
      <c r="O1447" s="76" t="s">
        <v>4356</v>
      </c>
      <c r="P1447" s="82">
        <v>3656</v>
      </c>
      <c r="Q1447" s="82" t="s">
        <v>73226</v>
      </c>
      <c r="R1447"/>
    </row>
    <row r="1448" spans="1:18" x14ac:dyDescent="0.25">
      <c r="A1448" s="6"/>
      <c r="B1448" s="6">
        <v>1447</v>
      </c>
      <c r="C1448" s="6"/>
      <c r="D1448" s="7"/>
      <c r="E1448" s="7"/>
      <c r="F1448" s="7"/>
      <c r="G1448" t="str">
        <f t="shared" si="66"/>
        <v>SECTION I</v>
      </c>
      <c r="H1448" t="str">
        <f t="shared" si="67"/>
        <v>Restauration</v>
      </c>
      <c r="I1448" t="str">
        <f t="shared" si="68"/>
        <v>Débits de boissons</v>
      </c>
      <c r="L1448" t="s">
        <v>200</v>
      </c>
      <c r="M1448" t="s">
        <v>7429</v>
      </c>
      <c r="N1448" t="s">
        <v>38731</v>
      </c>
      <c r="O1448" s="76" t="s">
        <v>4356</v>
      </c>
      <c r="P1448" s="82">
        <v>543</v>
      </c>
      <c r="Q1448" s="82" t="s">
        <v>73228</v>
      </c>
      <c r="R1448"/>
    </row>
    <row r="1449" spans="1:18" x14ac:dyDescent="0.25">
      <c r="A1449" s="8"/>
      <c r="B1449" s="8">
        <v>1448</v>
      </c>
      <c r="C1449" s="8" t="s">
        <v>3076</v>
      </c>
      <c r="D1449" s="9" t="s">
        <v>3077</v>
      </c>
      <c r="E1449" s="9" t="s">
        <v>3077</v>
      </c>
      <c r="F1449" s="9" t="s">
        <v>3077</v>
      </c>
      <c r="G1449" t="str">
        <f t="shared" si="66"/>
        <v>SECTION J</v>
      </c>
      <c r="H1449" t="str">
        <f t="shared" si="67"/>
        <v>Restauration</v>
      </c>
      <c r="I1449" t="str">
        <f t="shared" si="68"/>
        <v>Débits de boissons</v>
      </c>
      <c r="L1449" t="s">
        <v>200</v>
      </c>
      <c r="M1449" t="s">
        <v>13465</v>
      </c>
      <c r="N1449" t="s">
        <v>38732</v>
      </c>
      <c r="O1449" s="76" t="s">
        <v>4366</v>
      </c>
      <c r="P1449" s="82">
        <v>265</v>
      </c>
      <c r="Q1449" s="82" t="s">
        <v>73229</v>
      </c>
      <c r="R1449"/>
    </row>
    <row r="1450" spans="1:18" x14ac:dyDescent="0.25">
      <c r="A1450" s="10"/>
      <c r="B1450" s="10">
        <v>1449</v>
      </c>
      <c r="C1450" s="10"/>
      <c r="D1450" s="11"/>
      <c r="E1450" s="11"/>
      <c r="F1450" s="11"/>
      <c r="G1450" t="str">
        <f t="shared" si="66"/>
        <v>SECTION J</v>
      </c>
      <c r="H1450" t="str">
        <f t="shared" si="67"/>
        <v>Restauration</v>
      </c>
      <c r="I1450" t="str">
        <f t="shared" si="68"/>
        <v>Débits de boissons</v>
      </c>
      <c r="L1450" t="s">
        <v>200</v>
      </c>
      <c r="M1450" t="s">
        <v>8831</v>
      </c>
      <c r="N1450" t="s">
        <v>38733</v>
      </c>
      <c r="O1450" s="76" t="s">
        <v>4356</v>
      </c>
      <c r="P1450" s="82">
        <v>549</v>
      </c>
      <c r="Q1450" s="82" t="s">
        <v>73230</v>
      </c>
      <c r="R1450"/>
    </row>
    <row r="1451" spans="1:18" x14ac:dyDescent="0.25">
      <c r="A1451" s="12"/>
      <c r="B1451" s="12">
        <v>1450</v>
      </c>
      <c r="C1451" s="12" t="s">
        <v>3078</v>
      </c>
      <c r="D1451" s="13" t="s">
        <v>3079</v>
      </c>
      <c r="E1451" s="13" t="s">
        <v>3079</v>
      </c>
      <c r="F1451" s="13" t="s">
        <v>3079</v>
      </c>
      <c r="G1451" t="str">
        <f t="shared" si="66"/>
        <v>SECTION J</v>
      </c>
      <c r="H1451" t="str">
        <f t="shared" si="67"/>
        <v>Édition</v>
      </c>
      <c r="I1451" t="str">
        <f t="shared" si="68"/>
        <v>Débits de boissons</v>
      </c>
      <c r="L1451" t="s">
        <v>200</v>
      </c>
      <c r="M1451" t="s">
        <v>32917</v>
      </c>
      <c r="N1451" t="s">
        <v>38734</v>
      </c>
      <c r="O1451" s="76" t="s">
        <v>4366</v>
      </c>
      <c r="P1451" s="82">
        <v>362</v>
      </c>
      <c r="Q1451" s="82" t="s">
        <v>73231</v>
      </c>
      <c r="R1451"/>
    </row>
    <row r="1452" spans="1:18" x14ac:dyDescent="0.25">
      <c r="A1452" s="10"/>
      <c r="B1452" s="10">
        <v>1451</v>
      </c>
      <c r="C1452" s="10"/>
      <c r="D1452" s="11"/>
      <c r="E1452" s="11"/>
      <c r="F1452" s="11"/>
      <c r="G1452" t="str">
        <f t="shared" si="66"/>
        <v>SECTION J</v>
      </c>
      <c r="H1452" t="str">
        <f t="shared" si="67"/>
        <v>Édition</v>
      </c>
      <c r="I1452" t="str">
        <f t="shared" si="68"/>
        <v>Débits de boissons</v>
      </c>
      <c r="L1452" t="s">
        <v>200</v>
      </c>
      <c r="M1452" t="s">
        <v>9617</v>
      </c>
      <c r="N1452" t="s">
        <v>38735</v>
      </c>
      <c r="O1452" s="76" t="s">
        <v>4356</v>
      </c>
      <c r="P1452" s="82">
        <v>568</v>
      </c>
      <c r="Q1452" s="82" t="s">
        <v>73232</v>
      </c>
      <c r="R1452"/>
    </row>
    <row r="1453" spans="1:18" x14ac:dyDescent="0.25">
      <c r="A1453" s="8"/>
      <c r="B1453" s="8">
        <v>1452</v>
      </c>
      <c r="C1453" s="8" t="s">
        <v>3080</v>
      </c>
      <c r="D1453" s="9" t="s">
        <v>3081</v>
      </c>
      <c r="E1453" s="9" t="s">
        <v>3082</v>
      </c>
      <c r="F1453" s="9" t="s">
        <v>3083</v>
      </c>
      <c r="G1453" t="str">
        <f t="shared" si="66"/>
        <v>SECTION J</v>
      </c>
      <c r="H1453" t="str">
        <f t="shared" si="67"/>
        <v>Édition</v>
      </c>
      <c r="I1453" t="str">
        <f t="shared" si="68"/>
        <v xml:space="preserve">Édition de livres et périodiques et autres activités d'édition </v>
      </c>
      <c r="L1453" t="s">
        <v>200</v>
      </c>
      <c r="M1453" t="s">
        <v>23981</v>
      </c>
      <c r="N1453" t="s">
        <v>38736</v>
      </c>
      <c r="O1453" s="76" t="s">
        <v>4366</v>
      </c>
      <c r="P1453" s="82">
        <v>136</v>
      </c>
      <c r="Q1453" s="82" t="s">
        <v>73234</v>
      </c>
      <c r="R1453"/>
    </row>
    <row r="1454" spans="1:18" x14ac:dyDescent="0.25">
      <c r="A1454" s="14"/>
      <c r="B1454" s="14">
        <v>1453</v>
      </c>
      <c r="C1454" s="14" t="s">
        <v>3084</v>
      </c>
      <c r="D1454" s="15" t="s">
        <v>3085</v>
      </c>
      <c r="E1454" s="15" t="s">
        <v>3085</v>
      </c>
      <c r="F1454" s="15" t="s">
        <v>3085</v>
      </c>
      <c r="G1454" t="str">
        <f t="shared" si="66"/>
        <v>SECTION J</v>
      </c>
      <c r="H1454" t="str">
        <f t="shared" si="67"/>
        <v>Édition</v>
      </c>
      <c r="I1454" t="str">
        <f t="shared" si="68"/>
        <v xml:space="preserve">Édition de livres et périodiques et autres activités d'édition </v>
      </c>
      <c r="L1454" t="s">
        <v>200</v>
      </c>
      <c r="M1454" t="s">
        <v>6613</v>
      </c>
      <c r="N1454" t="s">
        <v>38737</v>
      </c>
      <c r="O1454" s="76" t="s">
        <v>4366</v>
      </c>
      <c r="P1454" s="82">
        <v>124</v>
      </c>
      <c r="Q1454" s="82" t="s">
        <v>73233</v>
      </c>
      <c r="R1454"/>
    </row>
    <row r="1455" spans="1:18" x14ac:dyDescent="0.25">
      <c r="A1455" s="6" t="s">
        <v>3086</v>
      </c>
      <c r="B1455" s="6">
        <v>1454</v>
      </c>
      <c r="C1455" s="6" t="s">
        <v>3087</v>
      </c>
      <c r="D1455" s="7" t="s">
        <v>3085</v>
      </c>
      <c r="E1455" s="7" t="s">
        <v>3085</v>
      </c>
      <c r="F1455" s="7" t="s">
        <v>3085</v>
      </c>
      <c r="G1455" t="str">
        <f t="shared" si="66"/>
        <v>SECTION J</v>
      </c>
      <c r="H1455" t="str">
        <f t="shared" si="67"/>
        <v>Édition</v>
      </c>
      <c r="I1455" t="str">
        <f t="shared" si="68"/>
        <v xml:space="preserve">Édition de livres et périodiques et autres activités d'édition </v>
      </c>
      <c r="L1455" t="s">
        <v>200</v>
      </c>
      <c r="M1455" t="s">
        <v>32918</v>
      </c>
      <c r="N1455" t="s">
        <v>38738</v>
      </c>
      <c r="O1455" s="76" t="s">
        <v>4366</v>
      </c>
      <c r="P1455" s="82">
        <v>123</v>
      </c>
      <c r="Q1455" s="82" t="s">
        <v>73235</v>
      </c>
      <c r="R1455"/>
    </row>
    <row r="1456" spans="1:18" x14ac:dyDescent="0.25">
      <c r="A1456" s="14"/>
      <c r="B1456" s="14">
        <v>1455</v>
      </c>
      <c r="C1456" s="14" t="s">
        <v>3088</v>
      </c>
      <c r="D1456" s="15" t="s">
        <v>3089</v>
      </c>
      <c r="E1456" s="15" t="s">
        <v>3089</v>
      </c>
      <c r="F1456" s="15" t="s">
        <v>3090</v>
      </c>
      <c r="G1456" t="str">
        <f t="shared" si="66"/>
        <v>SECTION J</v>
      </c>
      <c r="H1456" t="str">
        <f t="shared" si="67"/>
        <v>Édition</v>
      </c>
      <c r="I1456" t="str">
        <f t="shared" si="68"/>
        <v xml:space="preserve">Édition de livres et périodiques et autres activités d'édition </v>
      </c>
      <c r="L1456" t="s">
        <v>200</v>
      </c>
      <c r="M1456" t="s">
        <v>11413</v>
      </c>
      <c r="N1456" t="s">
        <v>38739</v>
      </c>
      <c r="O1456" s="76" t="s">
        <v>4356</v>
      </c>
      <c r="P1456" s="82">
        <v>602</v>
      </c>
      <c r="Q1456" s="82" t="s">
        <v>73236</v>
      </c>
      <c r="R1456"/>
    </row>
    <row r="1457" spans="1:18" x14ac:dyDescent="0.25">
      <c r="A1457" s="6" t="s">
        <v>3091</v>
      </c>
      <c r="B1457" s="6">
        <v>1456</v>
      </c>
      <c r="C1457" s="6" t="s">
        <v>3092</v>
      </c>
      <c r="D1457" s="7" t="s">
        <v>3089</v>
      </c>
      <c r="E1457" s="7" t="s">
        <v>3089</v>
      </c>
      <c r="F1457" s="7" t="s">
        <v>3090</v>
      </c>
      <c r="G1457" t="str">
        <f t="shared" si="66"/>
        <v>SECTION J</v>
      </c>
      <c r="H1457" t="str">
        <f t="shared" si="67"/>
        <v>Édition</v>
      </c>
      <c r="I1457" t="str">
        <f t="shared" si="68"/>
        <v xml:space="preserve">Édition de livres et périodiques et autres activités d'édition </v>
      </c>
      <c r="L1457" t="s">
        <v>200</v>
      </c>
      <c r="M1457" t="s">
        <v>11415</v>
      </c>
      <c r="N1457" t="s">
        <v>38740</v>
      </c>
      <c r="O1457" s="76" t="s">
        <v>4356</v>
      </c>
      <c r="P1457" s="82">
        <v>1045</v>
      </c>
      <c r="Q1457" s="82" t="s">
        <v>73237</v>
      </c>
      <c r="R1457"/>
    </row>
    <row r="1458" spans="1:18" x14ac:dyDescent="0.25">
      <c r="A1458" s="14"/>
      <c r="B1458" s="14">
        <v>1457</v>
      </c>
      <c r="C1458" s="14" t="s">
        <v>3093</v>
      </c>
      <c r="D1458" s="15" t="s">
        <v>3094</v>
      </c>
      <c r="E1458" s="15" t="s">
        <v>3094</v>
      </c>
      <c r="F1458" s="15" t="s">
        <v>3094</v>
      </c>
      <c r="G1458" t="str">
        <f t="shared" si="66"/>
        <v>SECTION J</v>
      </c>
      <c r="H1458" t="str">
        <f t="shared" si="67"/>
        <v>Édition</v>
      </c>
      <c r="I1458" t="str">
        <f t="shared" si="68"/>
        <v xml:space="preserve">Édition de livres et périodiques et autres activités d'édition </v>
      </c>
      <c r="L1458" t="s">
        <v>200</v>
      </c>
      <c r="M1458" t="s">
        <v>23982</v>
      </c>
      <c r="N1458" t="s">
        <v>38741</v>
      </c>
      <c r="O1458" s="76" t="s">
        <v>4366</v>
      </c>
      <c r="P1458" s="82">
        <v>171</v>
      </c>
      <c r="Q1458" s="82" t="s">
        <v>73238</v>
      </c>
      <c r="R1458"/>
    </row>
    <row r="1459" spans="1:18" x14ac:dyDescent="0.25">
      <c r="A1459" s="6" t="s">
        <v>3095</v>
      </c>
      <c r="B1459" s="6">
        <v>1458</v>
      </c>
      <c r="C1459" s="6" t="s">
        <v>3096</v>
      </c>
      <c r="D1459" s="7" t="s">
        <v>3094</v>
      </c>
      <c r="E1459" s="7" t="s">
        <v>3094</v>
      </c>
      <c r="F1459" s="7" t="s">
        <v>3094</v>
      </c>
      <c r="G1459" t="str">
        <f t="shared" si="66"/>
        <v>SECTION J</v>
      </c>
      <c r="H1459" t="str">
        <f t="shared" si="67"/>
        <v>Édition</v>
      </c>
      <c r="I1459" t="str">
        <f t="shared" si="68"/>
        <v xml:space="preserve">Édition de livres et périodiques et autres activités d'édition </v>
      </c>
      <c r="L1459" t="s">
        <v>200</v>
      </c>
      <c r="M1459" t="s">
        <v>6614</v>
      </c>
      <c r="N1459" t="s">
        <v>38742</v>
      </c>
      <c r="O1459" s="76" t="s">
        <v>4366</v>
      </c>
      <c r="P1459" s="82">
        <v>164</v>
      </c>
      <c r="Q1459" s="82" t="s">
        <v>73239</v>
      </c>
      <c r="R1459"/>
    </row>
    <row r="1460" spans="1:18" x14ac:dyDescent="0.25">
      <c r="A1460" s="14"/>
      <c r="B1460" s="14">
        <v>1459</v>
      </c>
      <c r="C1460" s="14" t="s">
        <v>3097</v>
      </c>
      <c r="D1460" s="15" t="s">
        <v>3098</v>
      </c>
      <c r="E1460" s="15" t="s">
        <v>3098</v>
      </c>
      <c r="F1460" s="15" t="s">
        <v>3098</v>
      </c>
      <c r="G1460" t="str">
        <f t="shared" si="66"/>
        <v>SECTION J</v>
      </c>
      <c r="H1460" t="str">
        <f t="shared" si="67"/>
        <v>Édition</v>
      </c>
      <c r="I1460" t="str">
        <f t="shared" si="68"/>
        <v xml:space="preserve">Édition de livres et périodiques et autres activités d'édition </v>
      </c>
      <c r="L1460" t="s">
        <v>200</v>
      </c>
      <c r="M1460" t="s">
        <v>13467</v>
      </c>
      <c r="N1460" t="s">
        <v>104724</v>
      </c>
      <c r="O1460" s="76" t="s">
        <v>4356</v>
      </c>
      <c r="P1460" s="82">
        <v>357</v>
      </c>
      <c r="Q1460" s="82" t="s">
        <v>73240</v>
      </c>
      <c r="R1460"/>
    </row>
    <row r="1461" spans="1:18" x14ac:dyDescent="0.25">
      <c r="A1461" s="6" t="s">
        <v>3099</v>
      </c>
      <c r="B1461" s="6">
        <v>1460</v>
      </c>
      <c r="C1461" s="6" t="s">
        <v>3100</v>
      </c>
      <c r="D1461" s="7" t="s">
        <v>3098</v>
      </c>
      <c r="E1461" s="7" t="s">
        <v>3098</v>
      </c>
      <c r="F1461" s="7" t="s">
        <v>3098</v>
      </c>
      <c r="G1461" t="str">
        <f t="shared" si="66"/>
        <v>SECTION J</v>
      </c>
      <c r="H1461" t="str">
        <f t="shared" si="67"/>
        <v>Édition</v>
      </c>
      <c r="I1461" t="str">
        <f t="shared" si="68"/>
        <v xml:space="preserve">Édition de livres et périodiques et autres activités d'édition </v>
      </c>
      <c r="L1461" t="s">
        <v>200</v>
      </c>
      <c r="M1461" t="s">
        <v>6615</v>
      </c>
      <c r="N1461" t="s">
        <v>38743</v>
      </c>
      <c r="O1461" s="76" t="s">
        <v>4366</v>
      </c>
      <c r="P1461" s="82">
        <v>379</v>
      </c>
      <c r="Q1461" s="82" t="s">
        <v>73241</v>
      </c>
      <c r="R1461"/>
    </row>
    <row r="1462" spans="1:18" x14ac:dyDescent="0.25">
      <c r="A1462" s="14"/>
      <c r="B1462" s="14">
        <v>1461</v>
      </c>
      <c r="C1462" s="14" t="s">
        <v>3101</v>
      </c>
      <c r="D1462" s="15" t="s">
        <v>3102</v>
      </c>
      <c r="E1462" s="15" t="s">
        <v>3102</v>
      </c>
      <c r="F1462" s="15" t="s">
        <v>3102</v>
      </c>
      <c r="G1462" t="str">
        <f t="shared" si="66"/>
        <v>SECTION J</v>
      </c>
      <c r="H1462" t="str">
        <f t="shared" si="67"/>
        <v>Édition</v>
      </c>
      <c r="I1462" t="str">
        <f t="shared" si="68"/>
        <v xml:space="preserve">Édition de livres et périodiques et autres activités d'édition </v>
      </c>
      <c r="L1462" t="s">
        <v>200</v>
      </c>
      <c r="M1462" t="s">
        <v>11417</v>
      </c>
      <c r="N1462" t="s">
        <v>38744</v>
      </c>
      <c r="O1462" s="76" t="s">
        <v>4356</v>
      </c>
      <c r="P1462" s="82">
        <v>656</v>
      </c>
      <c r="Q1462" s="82" t="s">
        <v>73242</v>
      </c>
      <c r="R1462"/>
    </row>
    <row r="1463" spans="1:18" x14ac:dyDescent="0.25">
      <c r="A1463" s="6" t="s">
        <v>3103</v>
      </c>
      <c r="B1463" s="6">
        <v>1462</v>
      </c>
      <c r="C1463" s="6" t="s">
        <v>3104</v>
      </c>
      <c r="D1463" s="7" t="s">
        <v>3102</v>
      </c>
      <c r="E1463" s="7" t="s">
        <v>3102</v>
      </c>
      <c r="F1463" s="7" t="s">
        <v>3102</v>
      </c>
      <c r="G1463" t="str">
        <f t="shared" si="66"/>
        <v>SECTION J</v>
      </c>
      <c r="H1463" t="str">
        <f t="shared" si="67"/>
        <v>Édition</v>
      </c>
      <c r="I1463" t="str">
        <f t="shared" si="68"/>
        <v xml:space="preserve">Édition de livres et périodiques et autres activités d'édition </v>
      </c>
      <c r="L1463" t="s">
        <v>200</v>
      </c>
      <c r="M1463" t="s">
        <v>6616</v>
      </c>
      <c r="N1463" t="s">
        <v>38745</v>
      </c>
      <c r="O1463" s="76" t="s">
        <v>4366</v>
      </c>
      <c r="P1463" s="82">
        <v>418</v>
      </c>
      <c r="Q1463" s="82" t="s">
        <v>73243</v>
      </c>
      <c r="R1463"/>
    </row>
    <row r="1464" spans="1:18" x14ac:dyDescent="0.25">
      <c r="A1464" s="10"/>
      <c r="B1464" s="10">
        <v>1463</v>
      </c>
      <c r="C1464" s="10"/>
      <c r="D1464" s="11"/>
      <c r="E1464" s="11"/>
      <c r="F1464" s="11"/>
      <c r="G1464" t="str">
        <f t="shared" si="66"/>
        <v>SECTION J</v>
      </c>
      <c r="H1464" t="str">
        <f t="shared" si="67"/>
        <v>Édition</v>
      </c>
      <c r="I1464" t="str">
        <f t="shared" si="68"/>
        <v xml:space="preserve">Édition de livres et périodiques et autres activités d'édition </v>
      </c>
      <c r="L1464" t="s">
        <v>200</v>
      </c>
      <c r="M1464" t="s">
        <v>6617</v>
      </c>
      <c r="N1464" t="s">
        <v>38746</v>
      </c>
      <c r="O1464" s="76" t="s">
        <v>4356</v>
      </c>
      <c r="P1464" s="82">
        <v>5160</v>
      </c>
      <c r="Q1464" s="82" t="s">
        <v>73244</v>
      </c>
      <c r="R1464"/>
    </row>
    <row r="1465" spans="1:18" x14ac:dyDescent="0.25">
      <c r="A1465" s="8"/>
      <c r="B1465" s="8">
        <v>1464</v>
      </c>
      <c r="C1465" s="8" t="s">
        <v>3105</v>
      </c>
      <c r="D1465" s="9" t="s">
        <v>3106</v>
      </c>
      <c r="E1465" s="9" t="s">
        <v>3106</v>
      </c>
      <c r="F1465" s="9" t="s">
        <v>3106</v>
      </c>
      <c r="G1465" t="str">
        <f t="shared" si="66"/>
        <v>SECTION J</v>
      </c>
      <c r="H1465" t="str">
        <f t="shared" si="67"/>
        <v>Édition</v>
      </c>
      <c r="I1465" t="str">
        <f t="shared" si="68"/>
        <v>Édition de logiciels</v>
      </c>
      <c r="L1465" t="s">
        <v>200</v>
      </c>
      <c r="M1465" t="s">
        <v>6618</v>
      </c>
      <c r="N1465" t="s">
        <v>38747</v>
      </c>
      <c r="O1465" s="76" t="s">
        <v>4366</v>
      </c>
      <c r="P1465" s="82">
        <v>145</v>
      </c>
      <c r="Q1465" s="82" t="s">
        <v>73245</v>
      </c>
      <c r="R1465"/>
    </row>
    <row r="1466" spans="1:18" x14ac:dyDescent="0.25">
      <c r="A1466" s="14"/>
      <c r="B1466" s="14">
        <v>1465</v>
      </c>
      <c r="C1466" s="14" t="s">
        <v>3107</v>
      </c>
      <c r="D1466" s="15" t="s">
        <v>3108</v>
      </c>
      <c r="E1466" s="15" t="s">
        <v>3108</v>
      </c>
      <c r="F1466" s="15" t="s">
        <v>3108</v>
      </c>
      <c r="G1466" t="str">
        <f t="shared" si="66"/>
        <v>SECTION J</v>
      </c>
      <c r="H1466" t="str">
        <f t="shared" si="67"/>
        <v>Édition</v>
      </c>
      <c r="I1466" t="str">
        <f t="shared" si="68"/>
        <v>Édition de logiciels</v>
      </c>
      <c r="L1466" t="s">
        <v>200</v>
      </c>
      <c r="M1466" t="s">
        <v>23983</v>
      </c>
      <c r="N1466" t="s">
        <v>38748</v>
      </c>
      <c r="O1466" s="76" t="s">
        <v>4366</v>
      </c>
      <c r="P1466" s="82">
        <v>223</v>
      </c>
      <c r="Q1466" s="82" t="s">
        <v>73246</v>
      </c>
      <c r="R1466"/>
    </row>
    <row r="1467" spans="1:18" x14ac:dyDescent="0.25">
      <c r="A1467" s="6" t="s">
        <v>3109</v>
      </c>
      <c r="B1467" s="6">
        <v>1466</v>
      </c>
      <c r="C1467" s="6" t="s">
        <v>3110</v>
      </c>
      <c r="D1467" s="7" t="s">
        <v>3108</v>
      </c>
      <c r="E1467" s="7" t="s">
        <v>3108</v>
      </c>
      <c r="F1467" s="7" t="s">
        <v>3108</v>
      </c>
      <c r="G1467" t="str">
        <f t="shared" si="66"/>
        <v>SECTION J</v>
      </c>
      <c r="H1467" t="str">
        <f t="shared" si="67"/>
        <v>Édition</v>
      </c>
      <c r="I1467" t="str">
        <f t="shared" si="68"/>
        <v>Édition de logiciels</v>
      </c>
      <c r="L1467" t="s">
        <v>200</v>
      </c>
      <c r="M1467" t="s">
        <v>23984</v>
      </c>
      <c r="N1467" t="s">
        <v>38749</v>
      </c>
      <c r="O1467" s="76" t="s">
        <v>4356</v>
      </c>
      <c r="P1467" s="82">
        <v>796</v>
      </c>
      <c r="Q1467" s="82" t="s">
        <v>73247</v>
      </c>
      <c r="R1467"/>
    </row>
    <row r="1468" spans="1:18" x14ac:dyDescent="0.25">
      <c r="A1468" s="14"/>
      <c r="B1468" s="14">
        <v>1467</v>
      </c>
      <c r="C1468" s="14" t="s">
        <v>3111</v>
      </c>
      <c r="D1468" s="15" t="s">
        <v>3112</v>
      </c>
      <c r="E1468" s="15" t="s">
        <v>3112</v>
      </c>
      <c r="F1468" s="15" t="s">
        <v>3112</v>
      </c>
      <c r="G1468" t="str">
        <f t="shared" si="66"/>
        <v>SECTION J</v>
      </c>
      <c r="H1468" t="str">
        <f t="shared" si="67"/>
        <v>Édition</v>
      </c>
      <c r="I1468" t="str">
        <f t="shared" si="68"/>
        <v>Édition de logiciels</v>
      </c>
      <c r="L1468" t="s">
        <v>200</v>
      </c>
      <c r="M1468" t="s">
        <v>13469</v>
      </c>
      <c r="N1468" t="s">
        <v>38750</v>
      </c>
      <c r="O1468" s="76" t="s">
        <v>4356</v>
      </c>
      <c r="P1468" s="82">
        <v>1706</v>
      </c>
      <c r="Q1468" s="82" t="s">
        <v>73248</v>
      </c>
      <c r="R1468"/>
    </row>
    <row r="1469" spans="1:18" x14ac:dyDescent="0.25">
      <c r="A1469" s="6" t="s">
        <v>3113</v>
      </c>
      <c r="B1469" s="6">
        <v>1468</v>
      </c>
      <c r="C1469" s="6" t="s">
        <v>3114</v>
      </c>
      <c r="D1469" s="7" t="s">
        <v>3115</v>
      </c>
      <c r="E1469" s="7" t="s">
        <v>3115</v>
      </c>
      <c r="F1469" s="7" t="s">
        <v>3116</v>
      </c>
      <c r="G1469" t="str">
        <f t="shared" si="66"/>
        <v>SECTION J</v>
      </c>
      <c r="H1469" t="str">
        <f t="shared" si="67"/>
        <v>Édition</v>
      </c>
      <c r="I1469" t="str">
        <f t="shared" si="68"/>
        <v>Édition de logiciels</v>
      </c>
      <c r="L1469" t="s">
        <v>200</v>
      </c>
      <c r="M1469" t="s">
        <v>11419</v>
      </c>
      <c r="N1469" t="s">
        <v>38751</v>
      </c>
      <c r="O1469" s="76" t="s">
        <v>4366</v>
      </c>
      <c r="P1469" s="82">
        <v>348</v>
      </c>
      <c r="Q1469" s="82" t="s">
        <v>73249</v>
      </c>
      <c r="R1469"/>
    </row>
    <row r="1470" spans="1:18" x14ac:dyDescent="0.25">
      <c r="A1470" s="6" t="s">
        <v>3117</v>
      </c>
      <c r="B1470" s="6">
        <v>1469</v>
      </c>
      <c r="C1470" s="6" t="s">
        <v>3118</v>
      </c>
      <c r="D1470" s="7" t="s">
        <v>3119</v>
      </c>
      <c r="E1470" s="7" t="s">
        <v>3119</v>
      </c>
      <c r="F1470" s="7" t="s">
        <v>3120</v>
      </c>
      <c r="G1470" t="str">
        <f t="shared" si="66"/>
        <v>SECTION J</v>
      </c>
      <c r="H1470" t="str">
        <f t="shared" si="67"/>
        <v>Édition</v>
      </c>
      <c r="I1470" t="str">
        <f t="shared" si="68"/>
        <v>Édition de logiciels</v>
      </c>
      <c r="L1470" t="s">
        <v>200</v>
      </c>
      <c r="M1470" t="s">
        <v>7600</v>
      </c>
      <c r="N1470" t="s">
        <v>38752</v>
      </c>
      <c r="O1470" s="76" t="s">
        <v>4366</v>
      </c>
      <c r="P1470" s="82">
        <v>225</v>
      </c>
      <c r="Q1470" s="82" t="s">
        <v>73250</v>
      </c>
      <c r="R1470"/>
    </row>
    <row r="1471" spans="1:18" x14ac:dyDescent="0.25">
      <c r="A1471" s="6" t="s">
        <v>3121</v>
      </c>
      <c r="B1471" s="6">
        <v>1470</v>
      </c>
      <c r="C1471" s="6" t="s">
        <v>3122</v>
      </c>
      <c r="D1471" s="7" t="s">
        <v>3123</v>
      </c>
      <c r="E1471" s="7" t="s">
        <v>3123</v>
      </c>
      <c r="F1471" s="7" t="s">
        <v>3123</v>
      </c>
      <c r="G1471" t="str">
        <f t="shared" si="66"/>
        <v>SECTION J</v>
      </c>
      <c r="H1471" t="str">
        <f t="shared" si="67"/>
        <v>Édition</v>
      </c>
      <c r="I1471" t="str">
        <f t="shared" si="68"/>
        <v>Édition de logiciels</v>
      </c>
      <c r="L1471" t="s">
        <v>200</v>
      </c>
      <c r="M1471" t="s">
        <v>6620</v>
      </c>
      <c r="N1471" t="s">
        <v>38753</v>
      </c>
      <c r="O1471" s="76" t="s">
        <v>4356</v>
      </c>
      <c r="P1471" s="82">
        <v>2098</v>
      </c>
      <c r="Q1471" s="82" t="s">
        <v>73252</v>
      </c>
      <c r="R1471"/>
    </row>
    <row r="1472" spans="1:18" x14ac:dyDescent="0.25">
      <c r="A1472" s="10"/>
      <c r="B1472" s="10">
        <v>1471</v>
      </c>
      <c r="C1472" s="10"/>
      <c r="D1472" s="11"/>
      <c r="E1472" s="11"/>
      <c r="F1472" s="11"/>
      <c r="G1472" t="str">
        <f t="shared" si="66"/>
        <v>SECTION J</v>
      </c>
      <c r="H1472" t="str">
        <f t="shared" si="67"/>
        <v>Édition</v>
      </c>
      <c r="I1472" t="str">
        <f t="shared" si="68"/>
        <v>Édition de logiciels</v>
      </c>
      <c r="L1472" t="s">
        <v>200</v>
      </c>
      <c r="M1472" t="s">
        <v>23985</v>
      </c>
      <c r="N1472" t="s">
        <v>38754</v>
      </c>
      <c r="O1472" s="76" t="s">
        <v>4366</v>
      </c>
      <c r="P1472" s="82">
        <v>190</v>
      </c>
      <c r="Q1472" s="82" t="s">
        <v>73253</v>
      </c>
      <c r="R1472"/>
    </row>
    <row r="1473" spans="1:18" ht="45" x14ac:dyDescent="0.25">
      <c r="A1473" s="12"/>
      <c r="B1473" s="12">
        <v>1472</v>
      </c>
      <c r="C1473" s="12" t="s">
        <v>3124</v>
      </c>
      <c r="D1473" s="13" t="s">
        <v>3125</v>
      </c>
      <c r="E1473" s="13" t="s">
        <v>3126</v>
      </c>
      <c r="F1473" s="13" t="s">
        <v>3127</v>
      </c>
      <c r="G1473" t="str">
        <f t="shared" si="66"/>
        <v>SECTION J</v>
      </c>
      <c r="H1473" t="str">
        <f t="shared" si="67"/>
        <v>Production de films cinématographiques, de vidéo et de programmes de télévision ; enregistrement sonore et édition musicale</v>
      </c>
      <c r="I1473" t="str">
        <f t="shared" si="68"/>
        <v>Édition de logiciels</v>
      </c>
      <c r="L1473" t="s">
        <v>200</v>
      </c>
      <c r="M1473" t="s">
        <v>13471</v>
      </c>
      <c r="N1473" t="s">
        <v>38755</v>
      </c>
      <c r="O1473" s="76" t="s">
        <v>4356</v>
      </c>
      <c r="P1473" s="82">
        <v>2561</v>
      </c>
      <c r="Q1473" s="82" t="s">
        <v>73254</v>
      </c>
      <c r="R1473"/>
    </row>
    <row r="1474" spans="1:18" x14ac:dyDescent="0.25">
      <c r="A1474" s="10"/>
      <c r="B1474" s="10">
        <v>1473</v>
      </c>
      <c r="C1474" s="10"/>
      <c r="D1474" s="11"/>
      <c r="E1474" s="11"/>
      <c r="F1474" s="11"/>
      <c r="G1474" t="str">
        <f t="shared" si="66"/>
        <v>SECTION J</v>
      </c>
      <c r="H1474" t="str">
        <f t="shared" si="67"/>
        <v>Production de films cinématographiques, de vidéo et de programmes de télévision ; enregistrement sonore et édition musicale</v>
      </c>
      <c r="I1474" t="str">
        <f t="shared" si="68"/>
        <v>Édition de logiciels</v>
      </c>
      <c r="L1474" t="s">
        <v>200</v>
      </c>
      <c r="M1474" t="s">
        <v>6619</v>
      </c>
      <c r="N1474" t="s">
        <v>38756</v>
      </c>
      <c r="O1474" s="76" t="s">
        <v>4366</v>
      </c>
      <c r="P1474" s="82">
        <v>184</v>
      </c>
      <c r="Q1474" s="82" t="s">
        <v>73251</v>
      </c>
      <c r="R1474"/>
    </row>
    <row r="1475" spans="1:18" x14ac:dyDescent="0.25">
      <c r="A1475" s="8"/>
      <c r="B1475" s="8">
        <v>1474</v>
      </c>
      <c r="C1475" s="8" t="s">
        <v>3128</v>
      </c>
      <c r="D1475" s="9" t="s">
        <v>3129</v>
      </c>
      <c r="E1475" s="9" t="s">
        <v>3129</v>
      </c>
      <c r="F1475" s="9" t="s">
        <v>3130</v>
      </c>
      <c r="G1475" t="str">
        <f t="shared" si="66"/>
        <v>SECTION J</v>
      </c>
      <c r="H1475" t="str">
        <f t="shared" si="67"/>
        <v>Production de films cinématographiques, de vidéo et de programmes de télévision ; enregistrement sonore et édition musicale</v>
      </c>
      <c r="I1475" t="str">
        <f t="shared" si="68"/>
        <v>Activités cinématographiques, vidéo et de télévision</v>
      </c>
      <c r="L1475" t="s">
        <v>200</v>
      </c>
      <c r="M1475" t="s">
        <v>32926</v>
      </c>
      <c r="N1475" t="s">
        <v>38757</v>
      </c>
      <c r="O1475" s="76" t="s">
        <v>4366</v>
      </c>
      <c r="P1475" s="82">
        <v>101</v>
      </c>
      <c r="Q1475" s="82" t="s">
        <v>73266</v>
      </c>
      <c r="R1475"/>
    </row>
    <row r="1476" spans="1:18" ht="25.5" x14ac:dyDescent="0.25">
      <c r="A1476" s="14"/>
      <c r="B1476" s="14">
        <v>1475</v>
      </c>
      <c r="C1476" s="14" t="s">
        <v>3131</v>
      </c>
      <c r="D1476" s="15" t="s">
        <v>3132</v>
      </c>
      <c r="E1476" s="15" t="s">
        <v>3133</v>
      </c>
      <c r="F1476" s="15" t="s">
        <v>3134</v>
      </c>
      <c r="G1476" t="str">
        <f t="shared" ref="G1476:G1539" si="69">IF(LEFT(C1476,7)="SECTION",C1476,G1475)</f>
        <v>SECTION J</v>
      </c>
      <c r="H1476" t="str">
        <f t="shared" si="67"/>
        <v>Production de films cinématographiques, de vidéo et de programmes de télévision ; enregistrement sonore et édition musicale</v>
      </c>
      <c r="I1476" t="str">
        <f t="shared" si="68"/>
        <v>Activités cinématographiques, vidéo et de télévision</v>
      </c>
      <c r="L1476" t="s">
        <v>200</v>
      </c>
      <c r="M1476" t="s">
        <v>6621</v>
      </c>
      <c r="N1476" t="s">
        <v>38758</v>
      </c>
      <c r="O1476" s="76" t="s">
        <v>4366</v>
      </c>
      <c r="P1476" s="82">
        <v>254</v>
      </c>
      <c r="Q1476" s="82" t="s">
        <v>73267</v>
      </c>
      <c r="R1476"/>
    </row>
    <row r="1477" spans="1:18" x14ac:dyDescent="0.25">
      <c r="A1477" s="6" t="s">
        <v>3135</v>
      </c>
      <c r="B1477" s="6">
        <v>1476</v>
      </c>
      <c r="C1477" s="6" t="s">
        <v>3136</v>
      </c>
      <c r="D1477" s="7" t="s">
        <v>3137</v>
      </c>
      <c r="E1477" s="7" t="s">
        <v>3138</v>
      </c>
      <c r="F1477" s="7" t="s">
        <v>3139</v>
      </c>
      <c r="G1477" t="str">
        <f t="shared" si="69"/>
        <v>SECTION J</v>
      </c>
      <c r="H1477" t="str">
        <f t="shared" si="67"/>
        <v>Production de films cinématographiques, de vidéo et de programmes de télévision ; enregistrement sonore et édition musicale</v>
      </c>
      <c r="I1477" t="str">
        <f t="shared" si="68"/>
        <v>Activités cinématographiques, vidéo et de télévision</v>
      </c>
      <c r="L1477" t="s">
        <v>200</v>
      </c>
      <c r="M1477" t="s">
        <v>11421</v>
      </c>
      <c r="N1477" t="s">
        <v>38759</v>
      </c>
      <c r="O1477" s="76" t="s">
        <v>4366</v>
      </c>
      <c r="P1477" s="82">
        <v>196</v>
      </c>
      <c r="Q1477" s="82" t="s">
        <v>73268</v>
      </c>
      <c r="R1477"/>
    </row>
    <row r="1478" spans="1:18" x14ac:dyDescent="0.25">
      <c r="A1478" s="6" t="s">
        <v>3140</v>
      </c>
      <c r="B1478" s="6">
        <v>1477</v>
      </c>
      <c r="C1478" s="6" t="s">
        <v>3141</v>
      </c>
      <c r="D1478" s="7" t="s">
        <v>3142</v>
      </c>
      <c r="E1478" s="7" t="s">
        <v>3142</v>
      </c>
      <c r="F1478" s="7" t="s">
        <v>3143</v>
      </c>
      <c r="G1478" t="str">
        <f t="shared" si="69"/>
        <v>SECTION J</v>
      </c>
      <c r="H1478" t="str">
        <f t="shared" ref="H1478:H1541" si="70">IF(LEN(C1478)=2,D1478,H1477)</f>
        <v>Production de films cinématographiques, de vidéo et de programmes de télévision ; enregistrement sonore et édition musicale</v>
      </c>
      <c r="I1478" t="str">
        <f t="shared" si="68"/>
        <v>Activités cinématographiques, vidéo et de télévision</v>
      </c>
      <c r="L1478" t="s">
        <v>200</v>
      </c>
      <c r="M1478" t="s">
        <v>23987</v>
      </c>
      <c r="N1478" t="s">
        <v>38760</v>
      </c>
      <c r="O1478" s="76" t="s">
        <v>4366</v>
      </c>
      <c r="P1478" s="82">
        <v>556</v>
      </c>
      <c r="Q1478" s="82" t="s">
        <v>73269</v>
      </c>
      <c r="R1478"/>
    </row>
    <row r="1479" spans="1:18" x14ac:dyDescent="0.25">
      <c r="A1479" s="6" t="s">
        <v>3144</v>
      </c>
      <c r="B1479" s="6">
        <v>1478</v>
      </c>
      <c r="C1479" s="6" t="s">
        <v>3145</v>
      </c>
      <c r="D1479" s="7" t="s">
        <v>3146</v>
      </c>
      <c r="E1479" s="7" t="s">
        <v>3146</v>
      </c>
      <c r="F1479" s="7" t="s">
        <v>3146</v>
      </c>
      <c r="G1479" t="str">
        <f t="shared" si="69"/>
        <v>SECTION J</v>
      </c>
      <c r="H1479" t="str">
        <f t="shared" si="70"/>
        <v>Production de films cinématographiques, de vidéo et de programmes de télévision ; enregistrement sonore et édition musicale</v>
      </c>
      <c r="I1479" t="str">
        <f t="shared" si="68"/>
        <v>Activités cinématographiques, vidéo et de télévision</v>
      </c>
      <c r="L1479" t="s">
        <v>200</v>
      </c>
      <c r="M1479" t="s">
        <v>11423</v>
      </c>
      <c r="N1479" t="s">
        <v>38761</v>
      </c>
      <c r="O1479" s="76" t="s">
        <v>4366</v>
      </c>
      <c r="P1479" s="82">
        <v>196</v>
      </c>
      <c r="Q1479" s="82" t="s">
        <v>73270</v>
      </c>
      <c r="R1479"/>
    </row>
    <row r="1480" spans="1:18" ht="25.5" x14ac:dyDescent="0.25">
      <c r="A1480" s="14"/>
      <c r="B1480" s="14">
        <v>1479</v>
      </c>
      <c r="C1480" s="14" t="s">
        <v>3147</v>
      </c>
      <c r="D1480" s="15" t="s">
        <v>3148</v>
      </c>
      <c r="E1480" s="15" t="s">
        <v>3149</v>
      </c>
      <c r="F1480" s="15" t="s">
        <v>3150</v>
      </c>
      <c r="G1480" t="str">
        <f t="shared" si="69"/>
        <v>SECTION J</v>
      </c>
      <c r="H1480" t="str">
        <f t="shared" si="70"/>
        <v>Production de films cinématographiques, de vidéo et de programmes de télévision ; enregistrement sonore et édition musicale</v>
      </c>
      <c r="I1480" t="str">
        <f t="shared" ref="I1480:I1543" si="71">IF(LEN(C1480)=4,D1480,I1479)</f>
        <v>Activités cinématographiques, vidéo et de télévision</v>
      </c>
      <c r="L1480" t="s">
        <v>200</v>
      </c>
      <c r="M1480" t="s">
        <v>23988</v>
      </c>
      <c r="N1480" t="s">
        <v>38762</v>
      </c>
      <c r="O1480" s="76" t="s">
        <v>4366</v>
      </c>
      <c r="P1480" s="82">
        <v>365</v>
      </c>
      <c r="Q1480" s="82" t="s">
        <v>73272</v>
      </c>
      <c r="R1480"/>
    </row>
    <row r="1481" spans="1:18" ht="25.5" x14ac:dyDescent="0.25">
      <c r="A1481" s="6" t="s">
        <v>3151</v>
      </c>
      <c r="B1481" s="6">
        <v>1480</v>
      </c>
      <c r="C1481" s="6" t="s">
        <v>3152</v>
      </c>
      <c r="D1481" s="7" t="s">
        <v>3148</v>
      </c>
      <c r="E1481" s="7" t="s">
        <v>3149</v>
      </c>
      <c r="F1481" s="7" t="s">
        <v>3150</v>
      </c>
      <c r="G1481" t="str">
        <f t="shared" si="69"/>
        <v>SECTION J</v>
      </c>
      <c r="H1481" t="str">
        <f t="shared" si="70"/>
        <v>Production de films cinématographiques, de vidéo et de programmes de télévision ; enregistrement sonore et édition musicale</v>
      </c>
      <c r="I1481" t="str">
        <f t="shared" si="71"/>
        <v>Activités cinématographiques, vidéo et de télévision</v>
      </c>
      <c r="L1481" t="s">
        <v>200</v>
      </c>
      <c r="M1481" t="s">
        <v>6622</v>
      </c>
      <c r="N1481" t="s">
        <v>38763</v>
      </c>
      <c r="O1481" s="76" t="s">
        <v>4356</v>
      </c>
      <c r="P1481" s="82">
        <v>1125</v>
      </c>
      <c r="Q1481" s="82" t="s">
        <v>73273</v>
      </c>
      <c r="R1481"/>
    </row>
    <row r="1482" spans="1:18" ht="25.5" x14ac:dyDescent="0.25">
      <c r="A1482" s="14"/>
      <c r="B1482" s="14">
        <v>1481</v>
      </c>
      <c r="C1482" s="14" t="s">
        <v>3153</v>
      </c>
      <c r="D1482" s="15" t="s">
        <v>3154</v>
      </c>
      <c r="E1482" s="15" t="s">
        <v>3155</v>
      </c>
      <c r="F1482" s="15" t="s">
        <v>3156</v>
      </c>
      <c r="G1482" t="str">
        <f t="shared" si="69"/>
        <v>SECTION J</v>
      </c>
      <c r="H1482" t="str">
        <f t="shared" si="70"/>
        <v>Production de films cinématographiques, de vidéo et de programmes de télévision ; enregistrement sonore et édition musicale</v>
      </c>
      <c r="I1482" t="str">
        <f t="shared" si="71"/>
        <v>Activités cinématographiques, vidéo et de télévision</v>
      </c>
      <c r="L1482" t="s">
        <v>200</v>
      </c>
      <c r="M1482" t="s">
        <v>13479</v>
      </c>
      <c r="N1482" t="s">
        <v>38764</v>
      </c>
      <c r="O1482" s="76" t="s">
        <v>4356</v>
      </c>
      <c r="P1482" s="82">
        <v>313</v>
      </c>
      <c r="Q1482" s="82" t="s">
        <v>73274</v>
      </c>
      <c r="R1482"/>
    </row>
    <row r="1483" spans="1:18" x14ac:dyDescent="0.25">
      <c r="A1483" s="6" t="s">
        <v>3157</v>
      </c>
      <c r="B1483" s="6">
        <v>1482</v>
      </c>
      <c r="C1483" s="6" t="s">
        <v>3158</v>
      </c>
      <c r="D1483" s="7" t="s">
        <v>3159</v>
      </c>
      <c r="E1483" s="7" t="s">
        <v>3159</v>
      </c>
      <c r="F1483" s="7" t="s">
        <v>3159</v>
      </c>
      <c r="G1483" t="str">
        <f t="shared" si="69"/>
        <v>SECTION J</v>
      </c>
      <c r="H1483" t="str">
        <f t="shared" si="70"/>
        <v>Production de films cinématographiques, de vidéo et de programmes de télévision ; enregistrement sonore et édition musicale</v>
      </c>
      <c r="I1483" t="str">
        <f t="shared" si="71"/>
        <v>Activités cinématographiques, vidéo et de télévision</v>
      </c>
      <c r="L1483" t="s">
        <v>200</v>
      </c>
      <c r="M1483" t="s">
        <v>6623</v>
      </c>
      <c r="N1483" t="s">
        <v>38765</v>
      </c>
      <c r="O1483" s="76" t="s">
        <v>4366</v>
      </c>
      <c r="P1483" s="82">
        <v>175</v>
      </c>
      <c r="Q1483" s="82" t="s">
        <v>73275</v>
      </c>
      <c r="R1483"/>
    </row>
    <row r="1484" spans="1:18" x14ac:dyDescent="0.25">
      <c r="A1484" s="6" t="s">
        <v>3160</v>
      </c>
      <c r="B1484" s="6">
        <v>1483</v>
      </c>
      <c r="C1484" s="6" t="s">
        <v>3161</v>
      </c>
      <c r="D1484" s="7" t="s">
        <v>3162</v>
      </c>
      <c r="E1484" s="7" t="s">
        <v>3162</v>
      </c>
      <c r="F1484" s="7" t="s">
        <v>3162</v>
      </c>
      <c r="G1484" t="str">
        <f t="shared" si="69"/>
        <v>SECTION J</v>
      </c>
      <c r="H1484" t="str">
        <f t="shared" si="70"/>
        <v>Production de films cinématographiques, de vidéo et de programmes de télévision ; enregistrement sonore et édition musicale</v>
      </c>
      <c r="I1484" t="str">
        <f t="shared" si="71"/>
        <v>Activités cinématographiques, vidéo et de télévision</v>
      </c>
      <c r="L1484" t="s">
        <v>200</v>
      </c>
      <c r="M1484" t="s">
        <v>11425</v>
      </c>
      <c r="N1484" t="s">
        <v>38766</v>
      </c>
      <c r="O1484" s="76" t="s">
        <v>4356</v>
      </c>
      <c r="P1484" s="82">
        <v>1135</v>
      </c>
      <c r="Q1484" s="82" t="s">
        <v>73276</v>
      </c>
      <c r="R1484"/>
    </row>
    <row r="1485" spans="1:18" x14ac:dyDescent="0.25">
      <c r="A1485" s="14"/>
      <c r="B1485" s="14">
        <v>1484</v>
      </c>
      <c r="C1485" s="14" t="s">
        <v>3163</v>
      </c>
      <c r="D1485" s="15" t="s">
        <v>3164</v>
      </c>
      <c r="E1485" s="15" t="s">
        <v>3164</v>
      </c>
      <c r="F1485" s="15" t="s">
        <v>3164</v>
      </c>
      <c r="G1485" t="str">
        <f t="shared" si="69"/>
        <v>SECTION J</v>
      </c>
      <c r="H1485" t="str">
        <f t="shared" si="70"/>
        <v>Production de films cinématographiques, de vidéo et de programmes de télévision ; enregistrement sonore et édition musicale</v>
      </c>
      <c r="I1485" t="str">
        <f t="shared" si="71"/>
        <v>Activités cinématographiques, vidéo et de télévision</v>
      </c>
      <c r="L1485" t="s">
        <v>200</v>
      </c>
      <c r="M1485" t="s">
        <v>28511</v>
      </c>
      <c r="N1485" t="s">
        <v>38767</v>
      </c>
      <c r="O1485" s="76" t="s">
        <v>4366</v>
      </c>
      <c r="P1485" s="82">
        <v>387</v>
      </c>
      <c r="Q1485" s="82" t="s">
        <v>73277</v>
      </c>
      <c r="R1485"/>
    </row>
    <row r="1486" spans="1:18" x14ac:dyDescent="0.25">
      <c r="A1486" s="6" t="s">
        <v>3165</v>
      </c>
      <c r="B1486" s="6">
        <v>1485</v>
      </c>
      <c r="C1486" s="6" t="s">
        <v>3166</v>
      </c>
      <c r="D1486" s="7" t="s">
        <v>3164</v>
      </c>
      <c r="E1486" s="7" t="s">
        <v>3164</v>
      </c>
      <c r="F1486" s="7" t="s">
        <v>3164</v>
      </c>
      <c r="G1486" t="str">
        <f t="shared" si="69"/>
        <v>SECTION J</v>
      </c>
      <c r="H1486" t="str">
        <f t="shared" si="70"/>
        <v>Production de films cinématographiques, de vidéo et de programmes de télévision ; enregistrement sonore et édition musicale</v>
      </c>
      <c r="I1486" t="str">
        <f t="shared" si="71"/>
        <v>Activités cinématographiques, vidéo et de télévision</v>
      </c>
      <c r="L1486" t="s">
        <v>200</v>
      </c>
      <c r="M1486" t="s">
        <v>6624</v>
      </c>
      <c r="N1486" t="s">
        <v>38768</v>
      </c>
      <c r="O1486" s="76" t="s">
        <v>4366</v>
      </c>
      <c r="P1486" s="82">
        <v>396</v>
      </c>
      <c r="Q1486" s="82" t="s">
        <v>73278</v>
      </c>
      <c r="R1486"/>
    </row>
    <row r="1487" spans="1:18" x14ac:dyDescent="0.25">
      <c r="A1487" s="10"/>
      <c r="B1487" s="10">
        <v>1486</v>
      </c>
      <c r="C1487" s="10"/>
      <c r="D1487" s="11"/>
      <c r="E1487" s="11"/>
      <c r="F1487" s="11"/>
      <c r="G1487" t="str">
        <f t="shared" si="69"/>
        <v>SECTION J</v>
      </c>
      <c r="H1487" t="str">
        <f t="shared" si="70"/>
        <v>Production de films cinématographiques, de vidéo et de programmes de télévision ; enregistrement sonore et édition musicale</v>
      </c>
      <c r="I1487" t="str">
        <f t="shared" si="71"/>
        <v>Activités cinématographiques, vidéo et de télévision</v>
      </c>
      <c r="L1487" t="s">
        <v>200</v>
      </c>
      <c r="M1487" t="s">
        <v>6625</v>
      </c>
      <c r="N1487" t="s">
        <v>38769</v>
      </c>
      <c r="O1487" s="76" t="s">
        <v>4356</v>
      </c>
      <c r="P1487" s="82">
        <v>519</v>
      </c>
      <c r="Q1487" s="82" t="s">
        <v>73279</v>
      </c>
      <c r="R1487"/>
    </row>
    <row r="1488" spans="1:18" x14ac:dyDescent="0.25">
      <c r="A1488" s="8"/>
      <c r="B1488" s="8">
        <v>1487</v>
      </c>
      <c r="C1488" s="8" t="s">
        <v>3167</v>
      </c>
      <c r="D1488" s="9" t="s">
        <v>3168</v>
      </c>
      <c r="E1488" s="9" t="s">
        <v>3168</v>
      </c>
      <c r="F1488" s="9" t="s">
        <v>3169</v>
      </c>
      <c r="G1488" t="str">
        <f t="shared" si="69"/>
        <v>SECTION J</v>
      </c>
      <c r="H1488" t="str">
        <f t="shared" si="70"/>
        <v>Production de films cinématographiques, de vidéo et de programmes de télévision ; enregistrement sonore et édition musicale</v>
      </c>
      <c r="I1488" t="str">
        <f t="shared" si="71"/>
        <v>Enregistrement sonore et édition musicale</v>
      </c>
      <c r="L1488" t="s">
        <v>200</v>
      </c>
      <c r="M1488" t="s">
        <v>11427</v>
      </c>
      <c r="N1488" t="s">
        <v>38770</v>
      </c>
      <c r="O1488" s="76" t="s">
        <v>4356</v>
      </c>
      <c r="P1488" s="82">
        <v>1625</v>
      </c>
      <c r="Q1488" s="82" t="s">
        <v>73280</v>
      </c>
      <c r="R1488"/>
    </row>
    <row r="1489" spans="1:18" x14ac:dyDescent="0.25">
      <c r="A1489" s="14"/>
      <c r="B1489" s="14">
        <v>1488</v>
      </c>
      <c r="C1489" s="14" t="s">
        <v>3170</v>
      </c>
      <c r="D1489" s="15" t="s">
        <v>3171</v>
      </c>
      <c r="E1489" s="15" t="s">
        <v>3168</v>
      </c>
      <c r="F1489" s="15" t="s">
        <v>3169</v>
      </c>
      <c r="G1489" t="str">
        <f t="shared" si="69"/>
        <v>SECTION J</v>
      </c>
      <c r="H1489" t="str">
        <f t="shared" si="70"/>
        <v>Production de films cinématographiques, de vidéo et de programmes de télévision ; enregistrement sonore et édition musicale</v>
      </c>
      <c r="I1489" t="str">
        <f t="shared" si="71"/>
        <v>Enregistrement sonore et édition musicale</v>
      </c>
      <c r="L1489" t="s">
        <v>200</v>
      </c>
      <c r="M1489" t="s">
        <v>23989</v>
      </c>
      <c r="N1489" t="s">
        <v>38771</v>
      </c>
      <c r="O1489" s="76" t="s">
        <v>4356</v>
      </c>
      <c r="P1489" s="82">
        <v>404</v>
      </c>
      <c r="Q1489" s="82" t="s">
        <v>73281</v>
      </c>
      <c r="R1489"/>
    </row>
    <row r="1490" spans="1:18" x14ac:dyDescent="0.25">
      <c r="A1490" s="6" t="s">
        <v>3172</v>
      </c>
      <c r="B1490" s="6">
        <v>1489</v>
      </c>
      <c r="C1490" s="6" t="s">
        <v>3173</v>
      </c>
      <c r="D1490" s="7" t="s">
        <v>3171</v>
      </c>
      <c r="E1490" s="7" t="s">
        <v>3168</v>
      </c>
      <c r="F1490" s="7" t="s">
        <v>3169</v>
      </c>
      <c r="G1490" t="str">
        <f t="shared" si="69"/>
        <v>SECTION J</v>
      </c>
      <c r="H1490" t="str">
        <f t="shared" si="70"/>
        <v>Production de films cinématographiques, de vidéo et de programmes de télévision ; enregistrement sonore et édition musicale</v>
      </c>
      <c r="I1490" t="str">
        <f t="shared" si="71"/>
        <v>Enregistrement sonore et édition musicale</v>
      </c>
      <c r="L1490" t="s">
        <v>200</v>
      </c>
      <c r="M1490" t="s">
        <v>6626</v>
      </c>
      <c r="N1490" t="s">
        <v>38772</v>
      </c>
      <c r="O1490" s="76" t="s">
        <v>4356</v>
      </c>
      <c r="P1490" s="82">
        <v>897</v>
      </c>
      <c r="Q1490" s="82" t="s">
        <v>73282</v>
      </c>
      <c r="R1490"/>
    </row>
    <row r="1491" spans="1:18" x14ac:dyDescent="0.25">
      <c r="A1491" s="10"/>
      <c r="B1491" s="10">
        <v>1490</v>
      </c>
      <c r="C1491" s="10"/>
      <c r="D1491" s="11"/>
      <c r="E1491" s="11"/>
      <c r="F1491" s="11"/>
      <c r="G1491" t="str">
        <f t="shared" si="69"/>
        <v>SECTION J</v>
      </c>
      <c r="H1491" t="str">
        <f t="shared" si="70"/>
        <v>Production de films cinématographiques, de vidéo et de programmes de télévision ; enregistrement sonore et édition musicale</v>
      </c>
      <c r="I1491" t="str">
        <f t="shared" si="71"/>
        <v>Enregistrement sonore et édition musicale</v>
      </c>
      <c r="L1491" t="s">
        <v>200</v>
      </c>
      <c r="M1491" t="s">
        <v>32927</v>
      </c>
      <c r="N1491" t="s">
        <v>38773</v>
      </c>
      <c r="O1491" s="76" t="s">
        <v>4356</v>
      </c>
      <c r="P1491" s="82">
        <v>264</v>
      </c>
      <c r="Q1491" s="82" t="s">
        <v>73283</v>
      </c>
      <c r="R1491"/>
    </row>
    <row r="1492" spans="1:18" x14ac:dyDescent="0.25">
      <c r="A1492" s="12"/>
      <c r="B1492" s="12">
        <v>1491</v>
      </c>
      <c r="C1492" s="12" t="s">
        <v>3174</v>
      </c>
      <c r="D1492" s="13" t="s">
        <v>3175</v>
      </c>
      <c r="E1492" s="13" t="s">
        <v>3175</v>
      </c>
      <c r="F1492" s="13" t="s">
        <v>3175</v>
      </c>
      <c r="G1492" t="str">
        <f t="shared" si="69"/>
        <v>SECTION J</v>
      </c>
      <c r="H1492" t="str">
        <f t="shared" si="70"/>
        <v>Programmation et diffusion</v>
      </c>
      <c r="I1492" t="str">
        <f t="shared" si="71"/>
        <v>Enregistrement sonore et édition musicale</v>
      </c>
      <c r="L1492" t="s">
        <v>200</v>
      </c>
      <c r="M1492" t="s">
        <v>6627</v>
      </c>
      <c r="N1492" t="s">
        <v>38774</v>
      </c>
      <c r="O1492" s="76" t="s">
        <v>4366</v>
      </c>
      <c r="P1492" s="82">
        <v>162</v>
      </c>
      <c r="Q1492" s="82" t="s">
        <v>73284</v>
      </c>
      <c r="R1492"/>
    </row>
    <row r="1493" spans="1:18" x14ac:dyDescent="0.25">
      <c r="A1493" s="10"/>
      <c r="B1493" s="10">
        <v>1492</v>
      </c>
      <c r="C1493" s="10"/>
      <c r="D1493" s="11"/>
      <c r="E1493" s="11"/>
      <c r="F1493" s="11"/>
      <c r="G1493" t="str">
        <f t="shared" si="69"/>
        <v>SECTION J</v>
      </c>
      <c r="H1493" t="str">
        <f t="shared" si="70"/>
        <v>Programmation et diffusion</v>
      </c>
      <c r="I1493" t="str">
        <f t="shared" si="71"/>
        <v>Enregistrement sonore et édition musicale</v>
      </c>
      <c r="L1493" t="s">
        <v>200</v>
      </c>
      <c r="M1493" t="s">
        <v>23990</v>
      </c>
      <c r="N1493" t="s">
        <v>38775</v>
      </c>
      <c r="O1493" s="76" t="s">
        <v>4366</v>
      </c>
      <c r="P1493" s="82">
        <v>77</v>
      </c>
      <c r="Q1493" s="82" t="s">
        <v>73285</v>
      </c>
      <c r="R1493"/>
    </row>
    <row r="1494" spans="1:18" x14ac:dyDescent="0.25">
      <c r="A1494" s="8"/>
      <c r="B1494" s="8">
        <v>1493</v>
      </c>
      <c r="C1494" s="8" t="s">
        <v>3176</v>
      </c>
      <c r="D1494" s="9" t="s">
        <v>3177</v>
      </c>
      <c r="E1494" s="9" t="s">
        <v>3177</v>
      </c>
      <c r="F1494" s="9" t="s">
        <v>3177</v>
      </c>
      <c r="G1494" t="str">
        <f t="shared" si="69"/>
        <v>SECTION J</v>
      </c>
      <c r="H1494" t="str">
        <f t="shared" si="70"/>
        <v>Programmation et diffusion</v>
      </c>
      <c r="I1494" t="str">
        <f t="shared" si="71"/>
        <v>Édition et diffusion de programmes radio</v>
      </c>
      <c r="L1494" t="s">
        <v>200</v>
      </c>
      <c r="M1494" t="s">
        <v>6628</v>
      </c>
      <c r="N1494" t="s">
        <v>38776</v>
      </c>
      <c r="O1494" s="76" t="s">
        <v>4356</v>
      </c>
      <c r="P1494" s="82">
        <v>376</v>
      </c>
      <c r="Q1494" s="82" t="s">
        <v>73286</v>
      </c>
      <c r="R1494"/>
    </row>
    <row r="1495" spans="1:18" x14ac:dyDescent="0.25">
      <c r="A1495" s="14"/>
      <c r="B1495" s="14">
        <v>1494</v>
      </c>
      <c r="C1495" s="14" t="s">
        <v>3178</v>
      </c>
      <c r="D1495" s="32" t="s">
        <v>3177</v>
      </c>
      <c r="E1495" s="32" t="s">
        <v>3177</v>
      </c>
      <c r="F1495" s="32" t="s">
        <v>3177</v>
      </c>
      <c r="G1495" t="str">
        <f t="shared" si="69"/>
        <v>SECTION J</v>
      </c>
      <c r="H1495" t="str">
        <f t="shared" si="70"/>
        <v>Programmation et diffusion</v>
      </c>
      <c r="I1495" t="str">
        <f t="shared" si="71"/>
        <v>Édition et diffusion de programmes radio</v>
      </c>
      <c r="L1495" t="s">
        <v>200</v>
      </c>
      <c r="M1495" t="s">
        <v>13481</v>
      </c>
      <c r="N1495" t="s">
        <v>38777</v>
      </c>
      <c r="O1495" s="76" t="s">
        <v>4356</v>
      </c>
      <c r="P1495" s="82">
        <v>1564</v>
      </c>
      <c r="Q1495" s="82" t="s">
        <v>73287</v>
      </c>
      <c r="R1495"/>
    </row>
    <row r="1496" spans="1:18" x14ac:dyDescent="0.25">
      <c r="A1496" s="6" t="s">
        <v>3179</v>
      </c>
      <c r="B1496" s="6">
        <v>1495</v>
      </c>
      <c r="C1496" s="6" t="s">
        <v>3180</v>
      </c>
      <c r="D1496" s="7" t="s">
        <v>3177</v>
      </c>
      <c r="E1496" s="7" t="s">
        <v>3177</v>
      </c>
      <c r="F1496" s="7" t="s">
        <v>3177</v>
      </c>
      <c r="G1496" t="str">
        <f t="shared" si="69"/>
        <v>SECTION J</v>
      </c>
      <c r="H1496" t="str">
        <f t="shared" si="70"/>
        <v>Programmation et diffusion</v>
      </c>
      <c r="I1496" t="str">
        <f t="shared" si="71"/>
        <v>Édition et diffusion de programmes radio</v>
      </c>
      <c r="L1496" t="s">
        <v>200</v>
      </c>
      <c r="M1496" t="s">
        <v>6629</v>
      </c>
      <c r="N1496" t="s">
        <v>38778</v>
      </c>
      <c r="O1496" s="76" t="s">
        <v>4356</v>
      </c>
      <c r="P1496" s="82">
        <v>3561</v>
      </c>
      <c r="Q1496" s="82" t="s">
        <v>73288</v>
      </c>
      <c r="R1496"/>
    </row>
    <row r="1497" spans="1:18" x14ac:dyDescent="0.25">
      <c r="A1497" s="10"/>
      <c r="B1497" s="10">
        <v>1496</v>
      </c>
      <c r="C1497" s="10"/>
      <c r="D1497" s="11"/>
      <c r="E1497" s="11"/>
      <c r="F1497" s="11"/>
      <c r="G1497" t="str">
        <f t="shared" si="69"/>
        <v>SECTION J</v>
      </c>
      <c r="H1497" t="str">
        <f t="shared" si="70"/>
        <v>Programmation et diffusion</v>
      </c>
      <c r="I1497" t="str">
        <f t="shared" si="71"/>
        <v>Édition et diffusion de programmes radio</v>
      </c>
      <c r="L1497" t="s">
        <v>200</v>
      </c>
      <c r="M1497" t="s">
        <v>11429</v>
      </c>
      <c r="N1497" t="s">
        <v>38779</v>
      </c>
      <c r="O1497" s="76" t="s">
        <v>4366</v>
      </c>
      <c r="P1497" s="82">
        <v>245</v>
      </c>
      <c r="Q1497" s="82" t="s">
        <v>73289</v>
      </c>
      <c r="R1497"/>
    </row>
    <row r="1498" spans="1:18" x14ac:dyDescent="0.25">
      <c r="A1498" s="8"/>
      <c r="B1498" s="8">
        <v>1497</v>
      </c>
      <c r="C1498" s="8" t="s">
        <v>3181</v>
      </c>
      <c r="D1498" s="9" t="s">
        <v>3182</v>
      </c>
      <c r="E1498" s="9" t="s">
        <v>3182</v>
      </c>
      <c r="F1498" s="9" t="s">
        <v>3183</v>
      </c>
      <c r="G1498" t="str">
        <f t="shared" si="69"/>
        <v>SECTION J</v>
      </c>
      <c r="H1498" t="str">
        <f t="shared" si="70"/>
        <v>Programmation et diffusion</v>
      </c>
      <c r="I1498" t="str">
        <f t="shared" si="71"/>
        <v>Programmation de télévision et télédiffusion</v>
      </c>
      <c r="L1498" t="s">
        <v>200</v>
      </c>
      <c r="M1498" t="s">
        <v>6630</v>
      </c>
      <c r="N1498" t="s">
        <v>38780</v>
      </c>
      <c r="O1498" s="76" t="s">
        <v>4356</v>
      </c>
      <c r="P1498" s="82">
        <v>538</v>
      </c>
      <c r="Q1498" s="82" t="s">
        <v>73290</v>
      </c>
      <c r="R1498"/>
    </row>
    <row r="1499" spans="1:18" x14ac:dyDescent="0.25">
      <c r="A1499" s="14"/>
      <c r="B1499" s="14">
        <v>1498</v>
      </c>
      <c r="C1499" s="14" t="s">
        <v>3184</v>
      </c>
      <c r="D1499" s="15" t="s">
        <v>3182</v>
      </c>
      <c r="E1499" s="15" t="s">
        <v>3182</v>
      </c>
      <c r="F1499" s="15" t="s">
        <v>3183</v>
      </c>
      <c r="G1499" t="str">
        <f t="shared" si="69"/>
        <v>SECTION J</v>
      </c>
      <c r="H1499" t="str">
        <f t="shared" si="70"/>
        <v>Programmation et diffusion</v>
      </c>
      <c r="I1499" t="str">
        <f t="shared" si="71"/>
        <v>Programmation de télévision et télédiffusion</v>
      </c>
      <c r="L1499" t="s">
        <v>200</v>
      </c>
      <c r="M1499" t="s">
        <v>13483</v>
      </c>
      <c r="N1499" t="s">
        <v>38781</v>
      </c>
      <c r="O1499" s="76" t="s">
        <v>4356</v>
      </c>
      <c r="P1499" s="82">
        <v>1121</v>
      </c>
      <c r="Q1499" s="82" t="s">
        <v>73291</v>
      </c>
      <c r="R1499"/>
    </row>
    <row r="1500" spans="1:18" x14ac:dyDescent="0.25">
      <c r="A1500" s="6" t="s">
        <v>3185</v>
      </c>
      <c r="B1500" s="6">
        <v>1499</v>
      </c>
      <c r="C1500" s="6" t="s">
        <v>3186</v>
      </c>
      <c r="D1500" s="7" t="s">
        <v>3187</v>
      </c>
      <c r="E1500" s="7" t="s">
        <v>3187</v>
      </c>
      <c r="F1500" s="7" t="s">
        <v>3187</v>
      </c>
      <c r="G1500" t="str">
        <f t="shared" si="69"/>
        <v>SECTION J</v>
      </c>
      <c r="H1500" t="str">
        <f t="shared" si="70"/>
        <v>Programmation et diffusion</v>
      </c>
      <c r="I1500" t="str">
        <f t="shared" si="71"/>
        <v>Programmation de télévision et télédiffusion</v>
      </c>
      <c r="L1500" t="s">
        <v>200</v>
      </c>
      <c r="M1500" t="s">
        <v>23991</v>
      </c>
      <c r="N1500" t="s">
        <v>38782</v>
      </c>
      <c r="O1500" s="76" t="s">
        <v>4366</v>
      </c>
      <c r="P1500" s="82">
        <v>38</v>
      </c>
      <c r="Q1500" s="82" t="s">
        <v>73292</v>
      </c>
      <c r="R1500"/>
    </row>
    <row r="1501" spans="1:18" x14ac:dyDescent="0.25">
      <c r="A1501" s="6" t="s">
        <v>3188</v>
      </c>
      <c r="B1501" s="6">
        <v>1500</v>
      </c>
      <c r="C1501" s="6" t="s">
        <v>3189</v>
      </c>
      <c r="D1501" s="7" t="s">
        <v>3190</v>
      </c>
      <c r="E1501" s="7" t="s">
        <v>3190</v>
      </c>
      <c r="F1501" s="7" t="s">
        <v>3190</v>
      </c>
      <c r="G1501" t="str">
        <f t="shared" si="69"/>
        <v>SECTION J</v>
      </c>
      <c r="H1501" t="str">
        <f t="shared" si="70"/>
        <v>Programmation et diffusion</v>
      </c>
      <c r="I1501" t="str">
        <f t="shared" si="71"/>
        <v>Programmation de télévision et télédiffusion</v>
      </c>
      <c r="L1501" t="s">
        <v>200</v>
      </c>
      <c r="M1501" t="s">
        <v>13485</v>
      </c>
      <c r="N1501" t="s">
        <v>38783</v>
      </c>
      <c r="O1501" s="76" t="s">
        <v>4366</v>
      </c>
      <c r="P1501" s="82">
        <v>235</v>
      </c>
      <c r="Q1501" s="82" t="s">
        <v>73293</v>
      </c>
      <c r="R1501"/>
    </row>
    <row r="1502" spans="1:18" x14ac:dyDescent="0.25">
      <c r="A1502" s="10"/>
      <c r="B1502" s="10">
        <v>1501</v>
      </c>
      <c r="C1502" s="10"/>
      <c r="D1502" s="11"/>
      <c r="E1502" s="11"/>
      <c r="F1502" s="11"/>
      <c r="G1502" t="str">
        <f t="shared" si="69"/>
        <v>SECTION J</v>
      </c>
      <c r="H1502" t="str">
        <f t="shared" si="70"/>
        <v>Programmation et diffusion</v>
      </c>
      <c r="I1502" t="str">
        <f t="shared" si="71"/>
        <v>Programmation de télévision et télédiffusion</v>
      </c>
      <c r="L1502" t="s">
        <v>200</v>
      </c>
      <c r="M1502" t="s">
        <v>23992</v>
      </c>
      <c r="N1502" t="s">
        <v>38784</v>
      </c>
      <c r="O1502" s="76" t="s">
        <v>4356</v>
      </c>
      <c r="P1502" s="82">
        <v>2216</v>
      </c>
      <c r="Q1502" s="82" t="s">
        <v>73294</v>
      </c>
      <c r="R1502"/>
    </row>
    <row r="1503" spans="1:18" x14ac:dyDescent="0.25">
      <c r="A1503" s="12"/>
      <c r="B1503" s="12">
        <v>1502</v>
      </c>
      <c r="C1503" s="12" t="s">
        <v>3191</v>
      </c>
      <c r="D1503" s="13" t="s">
        <v>3192</v>
      </c>
      <c r="E1503" s="13" t="s">
        <v>3192</v>
      </c>
      <c r="F1503" s="13" t="s">
        <v>3192</v>
      </c>
      <c r="G1503" t="str">
        <f t="shared" si="69"/>
        <v>SECTION J</v>
      </c>
      <c r="H1503" t="str">
        <f t="shared" si="70"/>
        <v>Télécommunications</v>
      </c>
      <c r="I1503" t="str">
        <f t="shared" si="71"/>
        <v>Programmation de télévision et télédiffusion</v>
      </c>
      <c r="L1503" t="s">
        <v>200</v>
      </c>
      <c r="M1503" t="s">
        <v>23993</v>
      </c>
      <c r="N1503" t="s">
        <v>38785</v>
      </c>
      <c r="O1503" s="76" t="s">
        <v>4366</v>
      </c>
      <c r="P1503" s="82">
        <v>603</v>
      </c>
      <c r="Q1503" s="82" t="s">
        <v>73295</v>
      </c>
      <c r="R1503"/>
    </row>
    <row r="1504" spans="1:18" x14ac:dyDescent="0.25">
      <c r="A1504" s="10"/>
      <c r="B1504" s="10">
        <v>1503</v>
      </c>
      <c r="C1504" s="10"/>
      <c r="D1504" s="11"/>
      <c r="E1504" s="11"/>
      <c r="F1504" s="11"/>
      <c r="G1504" t="str">
        <f t="shared" si="69"/>
        <v>SECTION J</v>
      </c>
      <c r="H1504" t="str">
        <f t="shared" si="70"/>
        <v>Télécommunications</v>
      </c>
      <c r="I1504" t="str">
        <f t="shared" si="71"/>
        <v>Programmation de télévision et télédiffusion</v>
      </c>
      <c r="L1504" t="s">
        <v>200</v>
      </c>
      <c r="M1504" t="s">
        <v>13488</v>
      </c>
      <c r="N1504" t="s">
        <v>38786</v>
      </c>
      <c r="O1504" s="76" t="s">
        <v>4356</v>
      </c>
      <c r="P1504" s="82">
        <v>244</v>
      </c>
      <c r="Q1504" s="82" t="s">
        <v>73297</v>
      </c>
      <c r="R1504"/>
    </row>
    <row r="1505" spans="1:18" x14ac:dyDescent="0.25">
      <c r="A1505" s="8"/>
      <c r="B1505" s="8">
        <v>1504</v>
      </c>
      <c r="C1505" s="8" t="s">
        <v>3193</v>
      </c>
      <c r="D1505" s="9" t="s">
        <v>3194</v>
      </c>
      <c r="E1505" s="9" t="s">
        <v>3194</v>
      </c>
      <c r="F1505" s="9" t="s">
        <v>3194</v>
      </c>
      <c r="G1505" t="str">
        <f t="shared" si="69"/>
        <v>SECTION J</v>
      </c>
      <c r="H1505" t="str">
        <f t="shared" si="70"/>
        <v>Télécommunications</v>
      </c>
      <c r="I1505" t="str">
        <f t="shared" si="71"/>
        <v>Télécommunications filaires</v>
      </c>
      <c r="L1505" t="s">
        <v>200</v>
      </c>
      <c r="M1505" t="s">
        <v>32928</v>
      </c>
      <c r="N1505" t="s">
        <v>38787</v>
      </c>
      <c r="O1505" s="76" t="s">
        <v>4366</v>
      </c>
      <c r="P1505" s="82">
        <v>153</v>
      </c>
      <c r="Q1505" s="82" t="s">
        <v>73298</v>
      </c>
      <c r="R1505"/>
    </row>
    <row r="1506" spans="1:18" x14ac:dyDescent="0.25">
      <c r="A1506" s="14"/>
      <c r="B1506" s="14">
        <v>1505</v>
      </c>
      <c r="C1506" s="14" t="s">
        <v>3195</v>
      </c>
      <c r="D1506" s="15" t="s">
        <v>3194</v>
      </c>
      <c r="E1506" s="15" t="s">
        <v>3194</v>
      </c>
      <c r="F1506" s="15" t="s">
        <v>3194</v>
      </c>
      <c r="G1506" t="str">
        <f t="shared" si="69"/>
        <v>SECTION J</v>
      </c>
      <c r="H1506" t="str">
        <f t="shared" si="70"/>
        <v>Télécommunications</v>
      </c>
      <c r="I1506" t="str">
        <f t="shared" si="71"/>
        <v>Télécommunications filaires</v>
      </c>
      <c r="L1506" t="s">
        <v>200</v>
      </c>
      <c r="M1506" t="s">
        <v>6631</v>
      </c>
      <c r="N1506" t="s">
        <v>38788</v>
      </c>
      <c r="O1506" s="76" t="s">
        <v>4374</v>
      </c>
      <c r="P1506" s="82">
        <v>24166</v>
      </c>
      <c r="Q1506" s="82" t="s">
        <v>72645</v>
      </c>
      <c r="R1506"/>
    </row>
    <row r="1507" spans="1:18" x14ac:dyDescent="0.25">
      <c r="A1507" s="6" t="s">
        <v>3196</v>
      </c>
      <c r="B1507" s="6">
        <v>1506</v>
      </c>
      <c r="C1507" s="6" t="s">
        <v>3197</v>
      </c>
      <c r="D1507" s="7" t="s">
        <v>3194</v>
      </c>
      <c r="E1507" s="7" t="s">
        <v>3194</v>
      </c>
      <c r="F1507" s="7" t="s">
        <v>3194</v>
      </c>
      <c r="G1507" t="str">
        <f t="shared" si="69"/>
        <v>SECTION J</v>
      </c>
      <c r="H1507" t="str">
        <f t="shared" si="70"/>
        <v>Télécommunications</v>
      </c>
      <c r="I1507" t="str">
        <f t="shared" si="71"/>
        <v>Télécommunications filaires</v>
      </c>
      <c r="L1507" t="s">
        <v>200</v>
      </c>
      <c r="M1507" t="s">
        <v>6632</v>
      </c>
      <c r="N1507" t="s">
        <v>38789</v>
      </c>
      <c r="O1507" s="76" t="s">
        <v>4366</v>
      </c>
      <c r="P1507" s="82">
        <v>331</v>
      </c>
      <c r="Q1507" s="82" t="s">
        <v>73300</v>
      </c>
      <c r="R1507"/>
    </row>
    <row r="1508" spans="1:18" x14ac:dyDescent="0.25">
      <c r="A1508" s="10"/>
      <c r="B1508" s="10">
        <v>1507</v>
      </c>
      <c r="C1508" s="10"/>
      <c r="D1508" s="11"/>
      <c r="E1508" s="11"/>
      <c r="F1508" s="11"/>
      <c r="G1508" t="str">
        <f t="shared" si="69"/>
        <v>SECTION J</v>
      </c>
      <c r="H1508" t="str">
        <f t="shared" si="70"/>
        <v>Télécommunications</v>
      </c>
      <c r="I1508" t="str">
        <f t="shared" si="71"/>
        <v>Télécommunications filaires</v>
      </c>
      <c r="L1508" t="s">
        <v>200</v>
      </c>
      <c r="M1508" t="s">
        <v>13490</v>
      </c>
      <c r="N1508" t="s">
        <v>38790</v>
      </c>
      <c r="O1508" s="76" t="s">
        <v>4366</v>
      </c>
      <c r="P1508" s="82">
        <v>279</v>
      </c>
      <c r="Q1508" s="82" t="s">
        <v>73301</v>
      </c>
      <c r="R1508"/>
    </row>
    <row r="1509" spans="1:18" x14ac:dyDescent="0.25">
      <c r="A1509" s="8"/>
      <c r="B1509" s="8">
        <v>1508</v>
      </c>
      <c r="C1509" s="8" t="s">
        <v>3198</v>
      </c>
      <c r="D1509" s="9" t="s">
        <v>3199</v>
      </c>
      <c r="E1509" s="9" t="s">
        <v>3200</v>
      </c>
      <c r="F1509" s="9" t="s">
        <v>3200</v>
      </c>
      <c r="G1509" t="str">
        <f t="shared" si="69"/>
        <v>SECTION J</v>
      </c>
      <c r="H1509" t="str">
        <f t="shared" si="70"/>
        <v>Télécommunications</v>
      </c>
      <c r="I1509" t="str">
        <f t="shared" si="71"/>
        <v xml:space="preserve">Télécommunications sans fil </v>
      </c>
      <c r="L1509" t="s">
        <v>200</v>
      </c>
      <c r="M1509" t="s">
        <v>32930</v>
      </c>
      <c r="N1509" t="s">
        <v>38791</v>
      </c>
      <c r="O1509" s="76" t="s">
        <v>4356</v>
      </c>
      <c r="P1509" s="82">
        <v>1316</v>
      </c>
      <c r="Q1509" s="82" t="s">
        <v>73303</v>
      </c>
      <c r="R1509"/>
    </row>
    <row r="1510" spans="1:18" x14ac:dyDescent="0.25">
      <c r="A1510" s="14"/>
      <c r="B1510" s="14">
        <v>1509</v>
      </c>
      <c r="C1510" s="14" t="s">
        <v>3201</v>
      </c>
      <c r="D1510" s="15" t="s">
        <v>3199</v>
      </c>
      <c r="E1510" s="15" t="s">
        <v>3200</v>
      </c>
      <c r="F1510" s="15" t="s">
        <v>3200</v>
      </c>
      <c r="G1510" t="str">
        <f t="shared" si="69"/>
        <v>SECTION J</v>
      </c>
      <c r="H1510" t="str">
        <f t="shared" si="70"/>
        <v>Télécommunications</v>
      </c>
      <c r="I1510" t="str">
        <f t="shared" si="71"/>
        <v xml:space="preserve">Télécommunications sans fil </v>
      </c>
      <c r="L1510" t="s">
        <v>200</v>
      </c>
      <c r="M1510" t="s">
        <v>11431</v>
      </c>
      <c r="N1510" t="s">
        <v>38792</v>
      </c>
      <c r="O1510" s="76" t="s">
        <v>4356</v>
      </c>
      <c r="P1510" s="82">
        <v>1328</v>
      </c>
      <c r="Q1510" s="82" t="s">
        <v>73304</v>
      </c>
      <c r="R1510"/>
    </row>
    <row r="1511" spans="1:18" x14ac:dyDescent="0.25">
      <c r="A1511" s="6" t="s">
        <v>3202</v>
      </c>
      <c r="B1511" s="6">
        <v>1510</v>
      </c>
      <c r="C1511" s="6" t="s">
        <v>3203</v>
      </c>
      <c r="D1511" s="7" t="s">
        <v>3199</v>
      </c>
      <c r="E1511" s="7" t="s">
        <v>3200</v>
      </c>
      <c r="F1511" s="7" t="s">
        <v>3200</v>
      </c>
      <c r="G1511" t="str">
        <f t="shared" si="69"/>
        <v>SECTION J</v>
      </c>
      <c r="H1511" t="str">
        <f t="shared" si="70"/>
        <v>Télécommunications</v>
      </c>
      <c r="I1511" t="str">
        <f t="shared" si="71"/>
        <v xml:space="preserve">Télécommunications sans fil </v>
      </c>
      <c r="L1511" t="s">
        <v>200</v>
      </c>
      <c r="M1511" t="s">
        <v>32931</v>
      </c>
      <c r="N1511" t="s">
        <v>38793</v>
      </c>
      <c r="O1511" s="76" t="s">
        <v>4356</v>
      </c>
      <c r="P1511" s="82">
        <v>1071</v>
      </c>
      <c r="Q1511" s="82" t="s">
        <v>73305</v>
      </c>
      <c r="R1511"/>
    </row>
    <row r="1512" spans="1:18" x14ac:dyDescent="0.25">
      <c r="A1512" s="10"/>
      <c r="B1512" s="10">
        <v>1511</v>
      </c>
      <c r="C1512" s="10"/>
      <c r="D1512" s="11"/>
      <c r="E1512" s="11"/>
      <c r="F1512" s="11"/>
      <c r="G1512" t="str">
        <f t="shared" si="69"/>
        <v>SECTION J</v>
      </c>
      <c r="H1512" t="str">
        <f t="shared" si="70"/>
        <v>Télécommunications</v>
      </c>
      <c r="I1512" t="str">
        <f t="shared" si="71"/>
        <v xml:space="preserve">Télécommunications sans fil </v>
      </c>
      <c r="L1512" t="s">
        <v>200</v>
      </c>
      <c r="M1512" t="s">
        <v>6633</v>
      </c>
      <c r="N1512" t="s">
        <v>38794</v>
      </c>
      <c r="O1512" s="76" t="s">
        <v>4366</v>
      </c>
      <c r="P1512" s="82">
        <v>300</v>
      </c>
      <c r="Q1512" s="82" t="s">
        <v>73306</v>
      </c>
      <c r="R1512"/>
    </row>
    <row r="1513" spans="1:18" x14ac:dyDescent="0.25">
      <c r="A1513" s="8"/>
      <c r="B1513" s="8">
        <v>1512</v>
      </c>
      <c r="C1513" s="8" t="s">
        <v>3204</v>
      </c>
      <c r="D1513" s="9" t="s">
        <v>3205</v>
      </c>
      <c r="E1513" s="9" t="s">
        <v>3205</v>
      </c>
      <c r="F1513" s="9" t="s">
        <v>3205</v>
      </c>
      <c r="G1513" t="str">
        <f t="shared" si="69"/>
        <v>SECTION J</v>
      </c>
      <c r="H1513" t="str">
        <f t="shared" si="70"/>
        <v>Télécommunications</v>
      </c>
      <c r="I1513" t="str">
        <f t="shared" si="71"/>
        <v>Télécommunications par satellite</v>
      </c>
      <c r="L1513" t="s">
        <v>200</v>
      </c>
      <c r="M1513" t="s">
        <v>6634</v>
      </c>
      <c r="N1513" t="s">
        <v>38795</v>
      </c>
      <c r="O1513" s="76" t="s">
        <v>4356</v>
      </c>
      <c r="P1513" s="82">
        <v>480</v>
      </c>
      <c r="Q1513" s="82" t="s">
        <v>73307</v>
      </c>
      <c r="R1513"/>
    </row>
    <row r="1514" spans="1:18" x14ac:dyDescent="0.25">
      <c r="A1514" s="14"/>
      <c r="B1514" s="14">
        <v>1513</v>
      </c>
      <c r="C1514" s="14" t="s">
        <v>3206</v>
      </c>
      <c r="D1514" s="15" t="s">
        <v>3205</v>
      </c>
      <c r="E1514" s="15" t="s">
        <v>3205</v>
      </c>
      <c r="F1514" s="15" t="s">
        <v>3205</v>
      </c>
      <c r="G1514" t="str">
        <f t="shared" si="69"/>
        <v>SECTION J</v>
      </c>
      <c r="H1514" t="str">
        <f t="shared" si="70"/>
        <v>Télécommunications</v>
      </c>
      <c r="I1514" t="str">
        <f t="shared" si="71"/>
        <v>Télécommunications par satellite</v>
      </c>
      <c r="L1514" t="s">
        <v>200</v>
      </c>
      <c r="M1514" t="s">
        <v>13493</v>
      </c>
      <c r="N1514" t="s">
        <v>38796</v>
      </c>
      <c r="O1514" s="76" t="s">
        <v>4356</v>
      </c>
      <c r="P1514" s="82">
        <v>775</v>
      </c>
      <c r="Q1514" s="82" t="s">
        <v>73308</v>
      </c>
      <c r="R1514"/>
    </row>
    <row r="1515" spans="1:18" x14ac:dyDescent="0.25">
      <c r="A1515" s="6" t="s">
        <v>3207</v>
      </c>
      <c r="B1515" s="6">
        <v>1514</v>
      </c>
      <c r="C1515" s="6" t="s">
        <v>3208</v>
      </c>
      <c r="D1515" s="7" t="s">
        <v>3205</v>
      </c>
      <c r="E1515" s="7" t="s">
        <v>3205</v>
      </c>
      <c r="F1515" s="7" t="s">
        <v>3205</v>
      </c>
      <c r="G1515" t="str">
        <f t="shared" si="69"/>
        <v>SECTION J</v>
      </c>
      <c r="H1515" t="str">
        <f t="shared" si="70"/>
        <v>Télécommunications</v>
      </c>
      <c r="I1515" t="str">
        <f t="shared" si="71"/>
        <v>Télécommunications par satellite</v>
      </c>
      <c r="L1515" t="s">
        <v>200</v>
      </c>
      <c r="M1515" t="s">
        <v>32932</v>
      </c>
      <c r="N1515" t="s">
        <v>38797</v>
      </c>
      <c r="O1515" s="76" t="s">
        <v>4374</v>
      </c>
      <c r="P1515" s="82">
        <v>13088</v>
      </c>
      <c r="Q1515" s="82" t="s">
        <v>103938</v>
      </c>
      <c r="R1515"/>
    </row>
    <row r="1516" spans="1:18" x14ac:dyDescent="0.25">
      <c r="A1516" s="10"/>
      <c r="B1516" s="10">
        <v>1515</v>
      </c>
      <c r="C1516" s="10"/>
      <c r="D1516" s="11"/>
      <c r="E1516" s="11"/>
      <c r="F1516" s="11"/>
      <c r="G1516" t="str">
        <f t="shared" si="69"/>
        <v>SECTION J</v>
      </c>
      <c r="H1516" t="str">
        <f t="shared" si="70"/>
        <v>Télécommunications</v>
      </c>
      <c r="I1516" t="str">
        <f t="shared" si="71"/>
        <v>Télécommunications par satellite</v>
      </c>
      <c r="L1516" t="s">
        <v>37270</v>
      </c>
      <c r="M1516" t="s">
        <v>13494</v>
      </c>
      <c r="N1516" t="s">
        <v>38798</v>
      </c>
      <c r="O1516" s="76" t="s">
        <v>4356</v>
      </c>
      <c r="P1516" s="82">
        <v>1440</v>
      </c>
      <c r="Q1516" s="82" t="s">
        <v>103939</v>
      </c>
      <c r="R1516"/>
    </row>
    <row r="1517" spans="1:18" x14ac:dyDescent="0.25">
      <c r="A1517" s="8"/>
      <c r="B1517" s="8">
        <v>1516</v>
      </c>
      <c r="C1517" s="8" t="s">
        <v>3209</v>
      </c>
      <c r="D1517" s="9" t="s">
        <v>3210</v>
      </c>
      <c r="E1517" s="9" t="s">
        <v>3210</v>
      </c>
      <c r="F1517" s="9" t="s">
        <v>3210</v>
      </c>
      <c r="G1517" t="str">
        <f t="shared" si="69"/>
        <v>SECTION J</v>
      </c>
      <c r="H1517" t="str">
        <f t="shared" si="70"/>
        <v>Télécommunications</v>
      </c>
      <c r="I1517" t="str">
        <f t="shared" si="71"/>
        <v>Autres activités de télécommunication</v>
      </c>
      <c r="L1517" t="s">
        <v>37270</v>
      </c>
      <c r="M1517" t="s">
        <v>13496</v>
      </c>
      <c r="N1517" t="s">
        <v>38799</v>
      </c>
      <c r="O1517" s="76" t="s">
        <v>4356</v>
      </c>
      <c r="P1517" s="82">
        <v>539</v>
      </c>
      <c r="Q1517" s="82" t="s">
        <v>103940</v>
      </c>
      <c r="R1517"/>
    </row>
    <row r="1518" spans="1:18" x14ac:dyDescent="0.25">
      <c r="A1518" s="14"/>
      <c r="B1518" s="14">
        <v>1517</v>
      </c>
      <c r="C1518" s="14" t="s">
        <v>3211</v>
      </c>
      <c r="D1518" s="15" t="s">
        <v>3212</v>
      </c>
      <c r="E1518" s="15" t="s">
        <v>3210</v>
      </c>
      <c r="F1518" s="15" t="s">
        <v>3210</v>
      </c>
      <c r="G1518" t="str">
        <f t="shared" si="69"/>
        <v>SECTION J</v>
      </c>
      <c r="H1518" t="str">
        <f t="shared" si="70"/>
        <v>Télécommunications</v>
      </c>
      <c r="I1518" t="str">
        <f t="shared" si="71"/>
        <v>Autres activités de télécommunication</v>
      </c>
      <c r="L1518" t="s">
        <v>37270</v>
      </c>
      <c r="M1518" t="s">
        <v>13498</v>
      </c>
      <c r="N1518" t="s">
        <v>38800</v>
      </c>
      <c r="O1518" s="76" t="s">
        <v>4366</v>
      </c>
      <c r="P1518" s="82">
        <v>143</v>
      </c>
      <c r="Q1518" s="82" t="s">
        <v>103941</v>
      </c>
      <c r="R1518"/>
    </row>
    <row r="1519" spans="1:18" x14ac:dyDescent="0.25">
      <c r="A1519" s="6" t="s">
        <v>3213</v>
      </c>
      <c r="B1519" s="6">
        <v>1518</v>
      </c>
      <c r="C1519" s="6" t="s">
        <v>3214</v>
      </c>
      <c r="D1519" s="7" t="s">
        <v>3212</v>
      </c>
      <c r="E1519" s="7" t="s">
        <v>3210</v>
      </c>
      <c r="F1519" s="7" t="s">
        <v>3210</v>
      </c>
      <c r="G1519" t="str">
        <f t="shared" si="69"/>
        <v>SECTION J</v>
      </c>
      <c r="H1519" t="str">
        <f t="shared" si="70"/>
        <v>Télécommunications</v>
      </c>
      <c r="I1519" t="str">
        <f t="shared" si="71"/>
        <v>Autres activités de télécommunication</v>
      </c>
      <c r="L1519" t="s">
        <v>37270</v>
      </c>
      <c r="M1519" t="s">
        <v>11433</v>
      </c>
      <c r="N1519" t="s">
        <v>38801</v>
      </c>
      <c r="O1519" s="76" t="s">
        <v>4356</v>
      </c>
      <c r="P1519" s="82">
        <v>797</v>
      </c>
      <c r="Q1519" s="82" t="s">
        <v>103942</v>
      </c>
      <c r="R1519"/>
    </row>
    <row r="1520" spans="1:18" x14ac:dyDescent="0.25">
      <c r="A1520" s="10"/>
      <c r="B1520" s="10">
        <v>1519</v>
      </c>
      <c r="C1520" s="10"/>
      <c r="D1520" s="11"/>
      <c r="E1520" s="11"/>
      <c r="F1520" s="11"/>
      <c r="G1520" t="str">
        <f t="shared" si="69"/>
        <v>SECTION J</v>
      </c>
      <c r="H1520" t="str">
        <f t="shared" si="70"/>
        <v>Télécommunications</v>
      </c>
      <c r="I1520" t="str">
        <f t="shared" si="71"/>
        <v>Autres activités de télécommunication</v>
      </c>
      <c r="L1520" t="s">
        <v>37270</v>
      </c>
      <c r="M1520" t="s">
        <v>26168</v>
      </c>
      <c r="N1520" t="s">
        <v>38802</v>
      </c>
      <c r="O1520" s="76" t="s">
        <v>4366</v>
      </c>
      <c r="P1520" s="82">
        <v>68</v>
      </c>
      <c r="Q1520" s="82" t="s">
        <v>103943</v>
      </c>
      <c r="R1520"/>
    </row>
    <row r="1521" spans="1:18" ht="30" x14ac:dyDescent="0.25">
      <c r="A1521" s="12"/>
      <c r="B1521" s="12">
        <v>1520</v>
      </c>
      <c r="C1521" s="12" t="s">
        <v>3215</v>
      </c>
      <c r="D1521" s="13" t="s">
        <v>3216</v>
      </c>
      <c r="E1521" s="13" t="s">
        <v>3217</v>
      </c>
      <c r="F1521" s="13" t="s">
        <v>3218</v>
      </c>
      <c r="G1521" t="str">
        <f t="shared" si="69"/>
        <v>SECTION J</v>
      </c>
      <c r="H1521" t="str">
        <f t="shared" si="70"/>
        <v xml:space="preserve">Programmation, conseil et autres activités informatiques </v>
      </c>
      <c r="I1521" t="str">
        <f t="shared" si="71"/>
        <v>Autres activités de télécommunication</v>
      </c>
      <c r="L1521" t="s">
        <v>37270</v>
      </c>
      <c r="M1521" t="s">
        <v>11435</v>
      </c>
      <c r="N1521" t="s">
        <v>38803</v>
      </c>
      <c r="O1521" s="76" t="s">
        <v>4356</v>
      </c>
      <c r="P1521" s="82">
        <v>1042</v>
      </c>
      <c r="Q1521" s="82" t="s">
        <v>103944</v>
      </c>
      <c r="R1521"/>
    </row>
    <row r="1522" spans="1:18" x14ac:dyDescent="0.25">
      <c r="A1522" s="10"/>
      <c r="B1522" s="10">
        <v>1521</v>
      </c>
      <c r="C1522" s="10"/>
      <c r="D1522" s="11"/>
      <c r="E1522" s="11"/>
      <c r="F1522" s="11"/>
      <c r="G1522" t="str">
        <f t="shared" si="69"/>
        <v>SECTION J</v>
      </c>
      <c r="H1522" t="str">
        <f t="shared" si="70"/>
        <v xml:space="preserve">Programmation, conseil et autres activités informatiques </v>
      </c>
      <c r="I1522" t="str">
        <f t="shared" si="71"/>
        <v>Autres activités de télécommunication</v>
      </c>
      <c r="L1522" t="s">
        <v>37270</v>
      </c>
      <c r="M1522" t="s">
        <v>23995</v>
      </c>
      <c r="N1522" t="s">
        <v>38804</v>
      </c>
      <c r="O1522" s="76" t="s">
        <v>4366</v>
      </c>
      <c r="P1522" s="82">
        <v>15</v>
      </c>
      <c r="Q1522" s="82" t="s">
        <v>103945</v>
      </c>
      <c r="R1522"/>
    </row>
    <row r="1523" spans="1:18" x14ac:dyDescent="0.25">
      <c r="A1523" s="8"/>
      <c r="B1523" s="8">
        <v>1522</v>
      </c>
      <c r="C1523" s="8" t="s">
        <v>3219</v>
      </c>
      <c r="D1523" s="9" t="s">
        <v>3216</v>
      </c>
      <c r="E1523" s="9" t="s">
        <v>3217</v>
      </c>
      <c r="F1523" s="9" t="s">
        <v>3218</v>
      </c>
      <c r="G1523" t="str">
        <f t="shared" si="69"/>
        <v>SECTION J</v>
      </c>
      <c r="H1523" t="str">
        <f t="shared" si="70"/>
        <v xml:space="preserve">Programmation, conseil et autres activités informatiques </v>
      </c>
      <c r="I1523" t="str">
        <f t="shared" si="71"/>
        <v xml:space="preserve">Programmation, conseil et autres activités informatiques </v>
      </c>
      <c r="L1523" t="s">
        <v>37270</v>
      </c>
      <c r="M1523" t="s">
        <v>23996</v>
      </c>
      <c r="N1523" t="s">
        <v>38805</v>
      </c>
      <c r="O1523" s="76" t="s">
        <v>4366</v>
      </c>
      <c r="P1523" s="82">
        <v>98</v>
      </c>
      <c r="Q1523" s="82" t="s">
        <v>103946</v>
      </c>
      <c r="R1523"/>
    </row>
    <row r="1524" spans="1:18" x14ac:dyDescent="0.25">
      <c r="A1524" s="14"/>
      <c r="B1524" s="14">
        <v>1523</v>
      </c>
      <c r="C1524" s="14" t="s">
        <v>3220</v>
      </c>
      <c r="D1524" s="15" t="s">
        <v>3221</v>
      </c>
      <c r="E1524" s="15" t="s">
        <v>3221</v>
      </c>
      <c r="F1524" s="15" t="s">
        <v>3221</v>
      </c>
      <c r="G1524" t="str">
        <f t="shared" si="69"/>
        <v>SECTION J</v>
      </c>
      <c r="H1524" t="str">
        <f t="shared" si="70"/>
        <v xml:space="preserve">Programmation, conseil et autres activités informatiques </v>
      </c>
      <c r="I1524" t="str">
        <f t="shared" si="71"/>
        <v xml:space="preserve">Programmation, conseil et autres activités informatiques </v>
      </c>
      <c r="L1524" t="s">
        <v>37270</v>
      </c>
      <c r="M1524" t="s">
        <v>13501</v>
      </c>
      <c r="N1524" t="s">
        <v>38806</v>
      </c>
      <c r="O1524" s="76" t="s">
        <v>4356</v>
      </c>
      <c r="P1524" s="82">
        <v>592</v>
      </c>
      <c r="Q1524" s="82" t="s">
        <v>103947</v>
      </c>
      <c r="R1524"/>
    </row>
    <row r="1525" spans="1:18" x14ac:dyDescent="0.25">
      <c r="A1525" s="6" t="s">
        <v>3222</v>
      </c>
      <c r="B1525" s="6">
        <v>1524</v>
      </c>
      <c r="C1525" s="6" t="s">
        <v>3223</v>
      </c>
      <c r="D1525" s="7" t="s">
        <v>3221</v>
      </c>
      <c r="E1525" s="7" t="s">
        <v>3221</v>
      </c>
      <c r="F1525" s="7" t="s">
        <v>3221</v>
      </c>
      <c r="G1525" t="str">
        <f t="shared" si="69"/>
        <v>SECTION J</v>
      </c>
      <c r="H1525" t="str">
        <f t="shared" si="70"/>
        <v xml:space="preserve">Programmation, conseil et autres activités informatiques </v>
      </c>
      <c r="I1525" t="str">
        <f t="shared" si="71"/>
        <v xml:space="preserve">Programmation, conseil et autres activités informatiques </v>
      </c>
      <c r="L1525" t="s">
        <v>37270</v>
      </c>
      <c r="M1525" t="s">
        <v>11437</v>
      </c>
      <c r="N1525" t="s">
        <v>38807</v>
      </c>
      <c r="O1525" s="76" t="s">
        <v>4366</v>
      </c>
      <c r="P1525" s="82">
        <v>62</v>
      </c>
      <c r="Q1525" s="82" t="s">
        <v>103948</v>
      </c>
      <c r="R1525"/>
    </row>
    <row r="1526" spans="1:18" x14ac:dyDescent="0.25">
      <c r="A1526" s="14"/>
      <c r="B1526" s="14">
        <v>1525</v>
      </c>
      <c r="C1526" s="14" t="s">
        <v>3224</v>
      </c>
      <c r="D1526" s="15" t="s">
        <v>3225</v>
      </c>
      <c r="E1526" s="15" t="s">
        <v>3226</v>
      </c>
      <c r="F1526" s="15" t="s">
        <v>3226</v>
      </c>
      <c r="G1526" t="str">
        <f t="shared" si="69"/>
        <v>SECTION J</v>
      </c>
      <c r="H1526" t="str">
        <f t="shared" si="70"/>
        <v xml:space="preserve">Programmation, conseil et autres activités informatiques </v>
      </c>
      <c r="I1526" t="str">
        <f t="shared" si="71"/>
        <v xml:space="preserve">Programmation, conseil et autres activités informatiques </v>
      </c>
      <c r="L1526" t="s">
        <v>37270</v>
      </c>
      <c r="M1526" t="s">
        <v>32933</v>
      </c>
      <c r="N1526" t="s">
        <v>38808</v>
      </c>
      <c r="O1526" s="76" t="s">
        <v>4366</v>
      </c>
      <c r="P1526" s="82">
        <v>98</v>
      </c>
      <c r="Q1526" s="82" t="s">
        <v>103949</v>
      </c>
      <c r="R1526"/>
    </row>
    <row r="1527" spans="1:18" x14ac:dyDescent="0.25">
      <c r="A1527" s="6" t="s">
        <v>3227</v>
      </c>
      <c r="B1527" s="6">
        <v>1526</v>
      </c>
      <c r="C1527" s="6" t="s">
        <v>3228</v>
      </c>
      <c r="D1527" s="28" t="s">
        <v>3229</v>
      </c>
      <c r="E1527" s="28" t="s">
        <v>3229</v>
      </c>
      <c r="F1527" s="28" t="s">
        <v>3230</v>
      </c>
      <c r="G1527" t="str">
        <f t="shared" si="69"/>
        <v>SECTION J</v>
      </c>
      <c r="H1527" t="str">
        <f t="shared" si="70"/>
        <v xml:space="preserve">Programmation, conseil et autres activités informatiques </v>
      </c>
      <c r="I1527" t="str">
        <f t="shared" si="71"/>
        <v xml:space="preserve">Programmation, conseil et autres activités informatiques </v>
      </c>
      <c r="L1527" t="s">
        <v>37270</v>
      </c>
      <c r="M1527" t="s">
        <v>32934</v>
      </c>
      <c r="N1527" t="s">
        <v>38809</v>
      </c>
      <c r="O1527" s="76" t="s">
        <v>4356</v>
      </c>
      <c r="P1527" s="82">
        <v>970</v>
      </c>
      <c r="Q1527" s="82" t="s">
        <v>103950</v>
      </c>
      <c r="R1527"/>
    </row>
    <row r="1528" spans="1:18" x14ac:dyDescent="0.25">
      <c r="A1528" s="6" t="s">
        <v>3231</v>
      </c>
      <c r="B1528" s="6">
        <v>1527</v>
      </c>
      <c r="C1528" s="6" t="s">
        <v>3232</v>
      </c>
      <c r="D1528" s="28" t="s">
        <v>3233</v>
      </c>
      <c r="E1528" s="28" t="s">
        <v>3233</v>
      </c>
      <c r="F1528" s="28" t="s">
        <v>3234</v>
      </c>
      <c r="G1528" t="str">
        <f t="shared" si="69"/>
        <v>SECTION J</v>
      </c>
      <c r="H1528" t="str">
        <f t="shared" si="70"/>
        <v xml:space="preserve">Programmation, conseil et autres activités informatiques </v>
      </c>
      <c r="I1528" t="str">
        <f t="shared" si="71"/>
        <v xml:space="preserve">Programmation, conseil et autres activités informatiques </v>
      </c>
      <c r="L1528" t="s">
        <v>37270</v>
      </c>
      <c r="M1528" t="s">
        <v>6635</v>
      </c>
      <c r="N1528" t="s">
        <v>38810</v>
      </c>
      <c r="O1528" s="76" t="s">
        <v>4356</v>
      </c>
      <c r="P1528" s="82">
        <v>2598</v>
      </c>
      <c r="Q1528" s="82" t="s">
        <v>103951</v>
      </c>
      <c r="R1528"/>
    </row>
    <row r="1529" spans="1:18" x14ac:dyDescent="0.25">
      <c r="A1529" s="14"/>
      <c r="B1529" s="14">
        <v>1528</v>
      </c>
      <c r="C1529" s="14" t="s">
        <v>3235</v>
      </c>
      <c r="D1529" s="15" t="s">
        <v>3236</v>
      </c>
      <c r="E1529" s="15" t="s">
        <v>3236</v>
      </c>
      <c r="F1529" s="15" t="s">
        <v>3236</v>
      </c>
      <c r="G1529" t="str">
        <f t="shared" si="69"/>
        <v>SECTION J</v>
      </c>
      <c r="H1529" t="str">
        <f t="shared" si="70"/>
        <v xml:space="preserve">Programmation, conseil et autres activités informatiques </v>
      </c>
      <c r="I1529" t="str">
        <f t="shared" si="71"/>
        <v xml:space="preserve">Programmation, conseil et autres activités informatiques </v>
      </c>
      <c r="L1529" t="s">
        <v>37270</v>
      </c>
      <c r="M1529" t="s">
        <v>13503</v>
      </c>
      <c r="N1529" t="s">
        <v>38811</v>
      </c>
      <c r="O1529" s="76" t="s">
        <v>4366</v>
      </c>
      <c r="P1529" s="82">
        <v>134</v>
      </c>
      <c r="Q1529" s="82" t="s">
        <v>103952</v>
      </c>
      <c r="R1529"/>
    </row>
    <row r="1530" spans="1:18" x14ac:dyDescent="0.25">
      <c r="A1530" s="6" t="s">
        <v>3237</v>
      </c>
      <c r="B1530" s="6">
        <v>1529</v>
      </c>
      <c r="C1530" s="6" t="s">
        <v>3238</v>
      </c>
      <c r="D1530" s="7" t="s">
        <v>3236</v>
      </c>
      <c r="E1530" s="7" t="s">
        <v>3236</v>
      </c>
      <c r="F1530" s="7" t="s">
        <v>3236</v>
      </c>
      <c r="G1530" t="str">
        <f t="shared" si="69"/>
        <v>SECTION J</v>
      </c>
      <c r="H1530" t="str">
        <f t="shared" si="70"/>
        <v xml:space="preserve">Programmation, conseil et autres activités informatiques </v>
      </c>
      <c r="I1530" t="str">
        <f t="shared" si="71"/>
        <v xml:space="preserve">Programmation, conseil et autres activités informatiques </v>
      </c>
      <c r="L1530" t="s">
        <v>37270</v>
      </c>
      <c r="M1530" t="s">
        <v>6636</v>
      </c>
      <c r="N1530" t="s">
        <v>38812</v>
      </c>
      <c r="O1530" s="76" t="s">
        <v>4366</v>
      </c>
      <c r="P1530" s="82">
        <v>142</v>
      </c>
      <c r="Q1530" s="82" t="s">
        <v>103953</v>
      </c>
      <c r="R1530"/>
    </row>
    <row r="1531" spans="1:18" x14ac:dyDescent="0.25">
      <c r="A1531" s="14"/>
      <c r="B1531" s="14">
        <v>1530</v>
      </c>
      <c r="C1531" s="14" t="s">
        <v>3239</v>
      </c>
      <c r="D1531" s="15" t="s">
        <v>3240</v>
      </c>
      <c r="E1531" s="15" t="s">
        <v>3240</v>
      </c>
      <c r="F1531" s="15" t="s">
        <v>3240</v>
      </c>
      <c r="G1531" t="str">
        <f t="shared" si="69"/>
        <v>SECTION J</v>
      </c>
      <c r="H1531" t="str">
        <f t="shared" si="70"/>
        <v xml:space="preserve">Programmation, conseil et autres activités informatiques </v>
      </c>
      <c r="I1531" t="str">
        <f t="shared" si="71"/>
        <v xml:space="preserve">Programmation, conseil et autres activités informatiques </v>
      </c>
      <c r="L1531" t="s">
        <v>37270</v>
      </c>
      <c r="M1531" t="s">
        <v>32935</v>
      </c>
      <c r="N1531" t="s">
        <v>38813</v>
      </c>
      <c r="O1531" s="76" t="s">
        <v>4356</v>
      </c>
      <c r="P1531" s="82">
        <v>432</v>
      </c>
      <c r="Q1531" s="82" t="s">
        <v>103954</v>
      </c>
      <c r="R1531"/>
    </row>
    <row r="1532" spans="1:18" x14ac:dyDescent="0.25">
      <c r="A1532" s="6" t="s">
        <v>3241</v>
      </c>
      <c r="B1532" s="6">
        <v>1531</v>
      </c>
      <c r="C1532" s="6" t="s">
        <v>3242</v>
      </c>
      <c r="D1532" s="7" t="s">
        <v>3240</v>
      </c>
      <c r="E1532" s="7" t="s">
        <v>3240</v>
      </c>
      <c r="F1532" s="7" t="s">
        <v>3240</v>
      </c>
      <c r="G1532" t="str">
        <f t="shared" si="69"/>
        <v>SECTION J</v>
      </c>
      <c r="H1532" t="str">
        <f t="shared" si="70"/>
        <v xml:space="preserve">Programmation, conseil et autres activités informatiques </v>
      </c>
      <c r="I1532" t="str">
        <f t="shared" si="71"/>
        <v xml:space="preserve">Programmation, conseil et autres activités informatiques </v>
      </c>
      <c r="L1532" t="s">
        <v>37270</v>
      </c>
      <c r="M1532" t="s">
        <v>6637</v>
      </c>
      <c r="N1532" t="s">
        <v>38814</v>
      </c>
      <c r="O1532" s="76" t="s">
        <v>4366</v>
      </c>
      <c r="P1532" s="82">
        <v>183</v>
      </c>
      <c r="Q1532" s="82" t="s">
        <v>103955</v>
      </c>
      <c r="R1532"/>
    </row>
    <row r="1533" spans="1:18" x14ac:dyDescent="0.25">
      <c r="A1533" s="10"/>
      <c r="B1533" s="10">
        <v>1532</v>
      </c>
      <c r="C1533" s="10"/>
      <c r="D1533" s="11"/>
      <c r="E1533" s="11"/>
      <c r="F1533" s="11"/>
      <c r="G1533" t="str">
        <f t="shared" si="69"/>
        <v>SECTION J</v>
      </c>
      <c r="H1533" t="str">
        <f t="shared" si="70"/>
        <v xml:space="preserve">Programmation, conseil et autres activités informatiques </v>
      </c>
      <c r="I1533" t="str">
        <f t="shared" si="71"/>
        <v xml:space="preserve">Programmation, conseil et autres activités informatiques </v>
      </c>
      <c r="L1533" t="s">
        <v>37270</v>
      </c>
      <c r="M1533" t="s">
        <v>6638</v>
      </c>
      <c r="N1533" t="s">
        <v>38815</v>
      </c>
      <c r="O1533" s="76" t="s">
        <v>4366</v>
      </c>
      <c r="P1533" s="82">
        <v>130</v>
      </c>
      <c r="Q1533" s="82" t="s">
        <v>103956</v>
      </c>
      <c r="R1533"/>
    </row>
    <row r="1534" spans="1:18" x14ac:dyDescent="0.25">
      <c r="A1534" s="12"/>
      <c r="B1534" s="12">
        <v>1533</v>
      </c>
      <c r="C1534" s="12" t="s">
        <v>3243</v>
      </c>
      <c r="D1534" s="13" t="s">
        <v>3244</v>
      </c>
      <c r="E1534" s="13" t="s">
        <v>3244</v>
      </c>
      <c r="F1534" s="13" t="s">
        <v>3244</v>
      </c>
      <c r="G1534" t="str">
        <f t="shared" si="69"/>
        <v>SECTION J</v>
      </c>
      <c r="H1534" t="str">
        <f t="shared" si="70"/>
        <v>Services d'information</v>
      </c>
      <c r="I1534" t="str">
        <f t="shared" si="71"/>
        <v xml:space="preserve">Programmation, conseil et autres activités informatiques </v>
      </c>
      <c r="L1534" t="s">
        <v>37270</v>
      </c>
      <c r="M1534" t="s">
        <v>13504</v>
      </c>
      <c r="N1534" t="s">
        <v>38816</v>
      </c>
      <c r="O1534" s="76" t="s">
        <v>4356</v>
      </c>
      <c r="P1534" s="82">
        <v>377</v>
      </c>
      <c r="Q1534" s="82" t="s">
        <v>103957</v>
      </c>
      <c r="R1534"/>
    </row>
    <row r="1535" spans="1:18" x14ac:dyDescent="0.25">
      <c r="A1535" s="10"/>
      <c r="B1535" s="10">
        <v>1534</v>
      </c>
      <c r="C1535" s="10"/>
      <c r="D1535" s="11"/>
      <c r="E1535" s="11"/>
      <c r="F1535" s="11"/>
      <c r="G1535" t="str">
        <f t="shared" si="69"/>
        <v>SECTION J</v>
      </c>
      <c r="H1535" t="str">
        <f t="shared" si="70"/>
        <v>Services d'information</v>
      </c>
      <c r="I1535" t="str">
        <f t="shared" si="71"/>
        <v xml:space="preserve">Programmation, conseil et autres activités informatiques </v>
      </c>
      <c r="L1535" t="s">
        <v>37270</v>
      </c>
      <c r="M1535" t="s">
        <v>32936</v>
      </c>
      <c r="N1535" t="s">
        <v>38817</v>
      </c>
      <c r="O1535" s="76" t="s">
        <v>4366</v>
      </c>
      <c r="P1535" s="82">
        <v>144</v>
      </c>
      <c r="Q1535" s="82" t="s">
        <v>103958</v>
      </c>
      <c r="R1535"/>
    </row>
    <row r="1536" spans="1:18" ht="25.5" x14ac:dyDescent="0.25">
      <c r="A1536" s="8"/>
      <c r="B1536" s="8">
        <v>1535</v>
      </c>
      <c r="C1536" s="8" t="s">
        <v>3245</v>
      </c>
      <c r="D1536" s="9" t="s">
        <v>3246</v>
      </c>
      <c r="E1536" s="9" t="s">
        <v>3247</v>
      </c>
      <c r="F1536" s="9" t="s">
        <v>3248</v>
      </c>
      <c r="G1536" t="str">
        <f t="shared" si="69"/>
        <v>SECTION J</v>
      </c>
      <c r="H1536" t="str">
        <f t="shared" si="70"/>
        <v>Services d'information</v>
      </c>
      <c r="I1536" t="str">
        <f t="shared" si="71"/>
        <v>Traitement de données, hébergement et activités connexes ; portails Internet</v>
      </c>
      <c r="L1536" t="s">
        <v>37270</v>
      </c>
      <c r="M1536" t="s">
        <v>11439</v>
      </c>
      <c r="N1536" t="s">
        <v>38818</v>
      </c>
      <c r="O1536" s="76" t="s">
        <v>4366</v>
      </c>
      <c r="P1536" s="82">
        <v>240</v>
      </c>
      <c r="Q1536" s="82" t="s">
        <v>103959</v>
      </c>
      <c r="R1536"/>
    </row>
    <row r="1537" spans="1:18" x14ac:dyDescent="0.25">
      <c r="A1537" s="14"/>
      <c r="B1537" s="14">
        <v>1536</v>
      </c>
      <c r="C1537" s="14" t="s">
        <v>3249</v>
      </c>
      <c r="D1537" s="15" t="s">
        <v>3250</v>
      </c>
      <c r="E1537" s="15" t="s">
        <v>3250</v>
      </c>
      <c r="F1537" s="15" t="s">
        <v>3251</v>
      </c>
      <c r="G1537" t="str">
        <f t="shared" si="69"/>
        <v>SECTION J</v>
      </c>
      <c r="H1537" t="str">
        <f t="shared" si="70"/>
        <v>Services d'information</v>
      </c>
      <c r="I1537" t="str">
        <f t="shared" si="71"/>
        <v>Traitement de données, hébergement et activités connexes ; portails Internet</v>
      </c>
      <c r="L1537" t="s">
        <v>37270</v>
      </c>
      <c r="M1537" t="s">
        <v>23997</v>
      </c>
      <c r="N1537" t="s">
        <v>38819</v>
      </c>
      <c r="O1537" s="76" t="s">
        <v>4366</v>
      </c>
      <c r="P1537" s="82">
        <v>125</v>
      </c>
      <c r="Q1537" s="82" t="s">
        <v>103960</v>
      </c>
      <c r="R1537"/>
    </row>
    <row r="1538" spans="1:18" x14ac:dyDescent="0.25">
      <c r="A1538" s="6" t="s">
        <v>3252</v>
      </c>
      <c r="B1538" s="6">
        <v>1537</v>
      </c>
      <c r="C1538" s="6" t="s">
        <v>3253</v>
      </c>
      <c r="D1538" s="7" t="s">
        <v>3250</v>
      </c>
      <c r="E1538" s="7" t="s">
        <v>3250</v>
      </c>
      <c r="F1538" s="7" t="s">
        <v>3251</v>
      </c>
      <c r="G1538" t="str">
        <f t="shared" si="69"/>
        <v>SECTION J</v>
      </c>
      <c r="H1538" t="str">
        <f t="shared" si="70"/>
        <v>Services d'information</v>
      </c>
      <c r="I1538" t="str">
        <f t="shared" si="71"/>
        <v>Traitement de données, hébergement et activités connexes ; portails Internet</v>
      </c>
      <c r="L1538" t="s">
        <v>37270</v>
      </c>
      <c r="M1538" t="s">
        <v>13506</v>
      </c>
      <c r="N1538" t="s">
        <v>38820</v>
      </c>
      <c r="O1538" s="76" t="s">
        <v>4366</v>
      </c>
      <c r="P1538" s="82">
        <v>60</v>
      </c>
      <c r="Q1538" s="82" t="s">
        <v>103961</v>
      </c>
      <c r="R1538"/>
    </row>
    <row r="1539" spans="1:18" x14ac:dyDescent="0.25">
      <c r="A1539" s="14"/>
      <c r="B1539" s="14">
        <v>1538</v>
      </c>
      <c r="C1539" s="14" t="s">
        <v>3254</v>
      </c>
      <c r="D1539" s="15" t="s">
        <v>3255</v>
      </c>
      <c r="E1539" s="15" t="s">
        <v>3255</v>
      </c>
      <c r="F1539" s="15" t="s">
        <v>3255</v>
      </c>
      <c r="G1539" t="str">
        <f t="shared" si="69"/>
        <v>SECTION J</v>
      </c>
      <c r="H1539" t="str">
        <f t="shared" si="70"/>
        <v>Services d'information</v>
      </c>
      <c r="I1539" t="str">
        <f t="shared" si="71"/>
        <v>Traitement de données, hébergement et activités connexes ; portails Internet</v>
      </c>
      <c r="L1539" t="s">
        <v>37270</v>
      </c>
      <c r="M1539" t="s">
        <v>23998</v>
      </c>
      <c r="N1539" t="s">
        <v>38821</v>
      </c>
      <c r="O1539" s="76" t="s">
        <v>4356</v>
      </c>
      <c r="P1539" s="82">
        <v>568</v>
      </c>
      <c r="Q1539" s="82" t="s">
        <v>103962</v>
      </c>
      <c r="R1539"/>
    </row>
    <row r="1540" spans="1:18" x14ac:dyDescent="0.25">
      <c r="A1540" s="6" t="s">
        <v>3256</v>
      </c>
      <c r="B1540" s="6">
        <v>1539</v>
      </c>
      <c r="C1540" s="6" t="s">
        <v>3257</v>
      </c>
      <c r="D1540" s="7" t="s">
        <v>3255</v>
      </c>
      <c r="E1540" s="7" t="s">
        <v>3255</v>
      </c>
      <c r="F1540" s="7" t="s">
        <v>3255</v>
      </c>
      <c r="G1540" t="str">
        <f t="shared" ref="G1540:G1603" si="72">IF(LEFT(C1540,7)="SECTION",C1540,G1539)</f>
        <v>SECTION J</v>
      </c>
      <c r="H1540" t="str">
        <f t="shared" si="70"/>
        <v>Services d'information</v>
      </c>
      <c r="I1540" t="str">
        <f t="shared" si="71"/>
        <v>Traitement de données, hébergement et activités connexes ; portails Internet</v>
      </c>
      <c r="L1540" t="s">
        <v>37270</v>
      </c>
      <c r="M1540" t="s">
        <v>13508</v>
      </c>
      <c r="N1540" t="s">
        <v>38822</v>
      </c>
      <c r="O1540" s="76" t="s">
        <v>4366</v>
      </c>
      <c r="P1540" s="82">
        <v>125</v>
      </c>
      <c r="Q1540" s="82" t="s">
        <v>103963</v>
      </c>
      <c r="R1540"/>
    </row>
    <row r="1541" spans="1:18" x14ac:dyDescent="0.25">
      <c r="A1541" s="10"/>
      <c r="B1541" s="10">
        <v>1540</v>
      </c>
      <c r="C1541" s="10"/>
      <c r="D1541" s="11"/>
      <c r="E1541" s="11"/>
      <c r="F1541" s="11"/>
      <c r="G1541" t="str">
        <f t="shared" si="72"/>
        <v>SECTION J</v>
      </c>
      <c r="H1541" t="str">
        <f t="shared" si="70"/>
        <v>Services d'information</v>
      </c>
      <c r="I1541" t="str">
        <f t="shared" si="71"/>
        <v>Traitement de données, hébergement et activités connexes ; portails Internet</v>
      </c>
      <c r="L1541" t="s">
        <v>37270</v>
      </c>
      <c r="M1541" t="s">
        <v>24000</v>
      </c>
      <c r="N1541" t="s">
        <v>38823</v>
      </c>
      <c r="O1541" s="76" t="s">
        <v>4366</v>
      </c>
      <c r="P1541" s="82">
        <v>278</v>
      </c>
      <c r="Q1541" s="82" t="s">
        <v>103966</v>
      </c>
      <c r="R1541"/>
    </row>
    <row r="1542" spans="1:18" x14ac:dyDescent="0.25">
      <c r="A1542" s="8"/>
      <c r="B1542" s="8">
        <v>1541</v>
      </c>
      <c r="C1542" s="8" t="s">
        <v>3258</v>
      </c>
      <c r="D1542" s="9" t="s">
        <v>3259</v>
      </c>
      <c r="E1542" s="9" t="s">
        <v>3259</v>
      </c>
      <c r="F1542" s="9" t="s">
        <v>3259</v>
      </c>
      <c r="G1542" t="str">
        <f t="shared" si="72"/>
        <v>SECTION J</v>
      </c>
      <c r="H1542" t="str">
        <f t="shared" ref="H1542:H1605" si="73">IF(LEN(C1542)=2,D1542,H1541)</f>
        <v>Services d'information</v>
      </c>
      <c r="I1542" t="str">
        <f t="shared" si="71"/>
        <v>Autres services d'information</v>
      </c>
      <c r="L1542" t="s">
        <v>37270</v>
      </c>
      <c r="M1542" t="s">
        <v>6640</v>
      </c>
      <c r="N1542" t="s">
        <v>38824</v>
      </c>
      <c r="O1542" s="76" t="s">
        <v>4356</v>
      </c>
      <c r="P1542" s="82">
        <v>1524</v>
      </c>
      <c r="Q1542" s="82" t="s">
        <v>103969</v>
      </c>
      <c r="R1542"/>
    </row>
    <row r="1543" spans="1:18" x14ac:dyDescent="0.25">
      <c r="A1543" s="14"/>
      <c r="B1543" s="14">
        <v>1542</v>
      </c>
      <c r="C1543" s="14" t="s">
        <v>3260</v>
      </c>
      <c r="D1543" s="15" t="s">
        <v>3261</v>
      </c>
      <c r="E1543" s="15" t="s">
        <v>3261</v>
      </c>
      <c r="F1543" s="15" t="s">
        <v>3261</v>
      </c>
      <c r="G1543" t="str">
        <f t="shared" si="72"/>
        <v>SECTION J</v>
      </c>
      <c r="H1543" t="str">
        <f t="shared" si="73"/>
        <v>Services d'information</v>
      </c>
      <c r="I1543" t="str">
        <f t="shared" si="71"/>
        <v>Autres services d'information</v>
      </c>
      <c r="L1543" t="s">
        <v>37270</v>
      </c>
      <c r="M1543" t="s">
        <v>6641</v>
      </c>
      <c r="N1543" t="s">
        <v>38825</v>
      </c>
      <c r="O1543" s="76" t="s">
        <v>4366</v>
      </c>
      <c r="P1543" s="82">
        <v>137</v>
      </c>
      <c r="Q1543" s="82" t="s">
        <v>103972</v>
      </c>
      <c r="R1543"/>
    </row>
    <row r="1544" spans="1:18" x14ac:dyDescent="0.25">
      <c r="A1544" s="6" t="s">
        <v>3262</v>
      </c>
      <c r="B1544" s="6">
        <v>1543</v>
      </c>
      <c r="C1544" s="6" t="s">
        <v>3263</v>
      </c>
      <c r="D1544" s="7" t="s">
        <v>3261</v>
      </c>
      <c r="E1544" s="7" t="s">
        <v>3261</v>
      </c>
      <c r="F1544" s="7" t="s">
        <v>3261</v>
      </c>
      <c r="G1544" t="str">
        <f t="shared" si="72"/>
        <v>SECTION J</v>
      </c>
      <c r="H1544" t="str">
        <f t="shared" si="73"/>
        <v>Services d'information</v>
      </c>
      <c r="I1544" t="str">
        <f t="shared" ref="I1544:I1607" si="74">IF(LEN(C1544)=4,D1544,I1543)</f>
        <v>Autres services d'information</v>
      </c>
      <c r="L1544" t="s">
        <v>37270</v>
      </c>
      <c r="M1544" t="s">
        <v>6642</v>
      </c>
      <c r="N1544" t="s">
        <v>38826</v>
      </c>
      <c r="O1544" s="76" t="s">
        <v>4356</v>
      </c>
      <c r="P1544" s="82">
        <v>1199</v>
      </c>
      <c r="Q1544" s="82" t="s">
        <v>103974</v>
      </c>
      <c r="R1544"/>
    </row>
    <row r="1545" spans="1:18" x14ac:dyDescent="0.25">
      <c r="A1545" s="14"/>
      <c r="B1545" s="14">
        <v>1544</v>
      </c>
      <c r="C1545" s="14" t="s">
        <v>3264</v>
      </c>
      <c r="D1545" s="15" t="s">
        <v>3265</v>
      </c>
      <c r="E1545" s="15" t="s">
        <v>3265</v>
      </c>
      <c r="F1545" s="15" t="s">
        <v>3265</v>
      </c>
      <c r="G1545" t="str">
        <f t="shared" si="72"/>
        <v>SECTION J</v>
      </c>
      <c r="H1545" t="str">
        <f t="shared" si="73"/>
        <v>Services d'information</v>
      </c>
      <c r="I1545" t="str">
        <f t="shared" si="74"/>
        <v>Autres services d'information</v>
      </c>
      <c r="L1545" t="s">
        <v>37270</v>
      </c>
      <c r="M1545" t="s">
        <v>6643</v>
      </c>
      <c r="N1545" t="s">
        <v>38827</v>
      </c>
      <c r="O1545" s="76" t="s">
        <v>4356</v>
      </c>
      <c r="P1545" s="82">
        <v>844</v>
      </c>
      <c r="Q1545" s="82" t="s">
        <v>103976</v>
      </c>
      <c r="R1545"/>
    </row>
    <row r="1546" spans="1:18" x14ac:dyDescent="0.25">
      <c r="A1546" s="6" t="s">
        <v>3266</v>
      </c>
      <c r="B1546" s="6">
        <v>1545</v>
      </c>
      <c r="C1546" s="6" t="s">
        <v>3267</v>
      </c>
      <c r="D1546" s="7" t="s">
        <v>3265</v>
      </c>
      <c r="E1546" s="7" t="s">
        <v>3265</v>
      </c>
      <c r="F1546" s="7" t="s">
        <v>3265</v>
      </c>
      <c r="G1546" t="str">
        <f t="shared" si="72"/>
        <v>SECTION J</v>
      </c>
      <c r="H1546" t="str">
        <f t="shared" si="73"/>
        <v>Services d'information</v>
      </c>
      <c r="I1546" t="str">
        <f t="shared" si="74"/>
        <v>Autres services d'information</v>
      </c>
      <c r="L1546" t="s">
        <v>37270</v>
      </c>
      <c r="M1546" t="s">
        <v>6644</v>
      </c>
      <c r="N1546" t="s">
        <v>38828</v>
      </c>
      <c r="O1546" s="76" t="s">
        <v>4374</v>
      </c>
      <c r="P1546" s="82">
        <v>5139</v>
      </c>
      <c r="Q1546" s="82" t="s">
        <v>103977</v>
      </c>
      <c r="R1546"/>
    </row>
    <row r="1547" spans="1:18" x14ac:dyDescent="0.25">
      <c r="A1547" s="6"/>
      <c r="B1547" s="6">
        <v>1546</v>
      </c>
      <c r="C1547" s="6"/>
      <c r="D1547" s="7"/>
      <c r="E1547" s="7"/>
      <c r="F1547" s="7"/>
      <c r="G1547" t="str">
        <f t="shared" si="72"/>
        <v>SECTION J</v>
      </c>
      <c r="H1547" t="str">
        <f t="shared" si="73"/>
        <v>Services d'information</v>
      </c>
      <c r="I1547" t="str">
        <f t="shared" si="74"/>
        <v>Autres services d'information</v>
      </c>
      <c r="L1547" t="s">
        <v>37270</v>
      </c>
      <c r="M1547" t="s">
        <v>13516</v>
      </c>
      <c r="N1547" t="s">
        <v>38829</v>
      </c>
      <c r="O1547" s="76" t="s">
        <v>4366</v>
      </c>
      <c r="P1547" s="82">
        <v>28</v>
      </c>
      <c r="Q1547" s="82" t="s">
        <v>103978</v>
      </c>
      <c r="R1547"/>
    </row>
    <row r="1548" spans="1:18" x14ac:dyDescent="0.25">
      <c r="A1548" s="8"/>
      <c r="B1548" s="8">
        <v>1547</v>
      </c>
      <c r="C1548" s="8" t="s">
        <v>3268</v>
      </c>
      <c r="D1548" s="9" t="s">
        <v>3269</v>
      </c>
      <c r="E1548" s="9" t="s">
        <v>3269</v>
      </c>
      <c r="F1548" s="9" t="s">
        <v>3269</v>
      </c>
      <c r="G1548" t="str">
        <f t="shared" si="72"/>
        <v>SECTION K</v>
      </c>
      <c r="H1548" t="str">
        <f t="shared" si="73"/>
        <v>Services d'information</v>
      </c>
      <c r="I1548" t="str">
        <f t="shared" si="74"/>
        <v>Autres services d'information</v>
      </c>
      <c r="L1548" t="s">
        <v>37270</v>
      </c>
      <c r="M1548" t="s">
        <v>13518</v>
      </c>
      <c r="N1548" t="s">
        <v>38830</v>
      </c>
      <c r="O1548" s="76" t="s">
        <v>4366</v>
      </c>
      <c r="P1548" s="82">
        <v>69</v>
      </c>
      <c r="Q1548" s="82" t="s">
        <v>103979</v>
      </c>
      <c r="R1548"/>
    </row>
    <row r="1549" spans="1:18" x14ac:dyDescent="0.25">
      <c r="A1549" s="10"/>
      <c r="B1549" s="10">
        <v>1548</v>
      </c>
      <c r="C1549" s="10"/>
      <c r="D1549" s="11"/>
      <c r="E1549" s="11"/>
      <c r="F1549" s="11"/>
      <c r="G1549" t="str">
        <f t="shared" si="72"/>
        <v>SECTION K</v>
      </c>
      <c r="H1549" t="str">
        <f t="shared" si="73"/>
        <v>Services d'information</v>
      </c>
      <c r="I1549" t="str">
        <f t="shared" si="74"/>
        <v>Autres services d'information</v>
      </c>
      <c r="L1549" t="s">
        <v>37270</v>
      </c>
      <c r="M1549" t="s">
        <v>24003</v>
      </c>
      <c r="N1549" t="s">
        <v>38831</v>
      </c>
      <c r="O1549" s="76" t="s">
        <v>4356</v>
      </c>
      <c r="P1549" s="82">
        <v>504</v>
      </c>
      <c r="Q1549" s="82" t="s">
        <v>103980</v>
      </c>
      <c r="R1549"/>
    </row>
    <row r="1550" spans="1:18" ht="30" x14ac:dyDescent="0.25">
      <c r="A1550" s="33"/>
      <c r="B1550" s="33">
        <v>1549</v>
      </c>
      <c r="C1550" s="33" t="s">
        <v>3270</v>
      </c>
      <c r="D1550" s="34" t="s">
        <v>3271</v>
      </c>
      <c r="E1550" s="34" t="s">
        <v>3272</v>
      </c>
      <c r="F1550" s="34" t="s">
        <v>3273</v>
      </c>
      <c r="G1550" t="str">
        <f t="shared" si="72"/>
        <v>SECTION K</v>
      </c>
      <c r="H1550" t="str">
        <f t="shared" si="73"/>
        <v>Activités des services financiers, hors assurance et caisses de retraite</v>
      </c>
      <c r="I1550" t="str">
        <f t="shared" si="74"/>
        <v>Autres services d'information</v>
      </c>
      <c r="L1550" t="s">
        <v>37270</v>
      </c>
      <c r="M1550" t="s">
        <v>11446</v>
      </c>
      <c r="N1550" t="s">
        <v>38832</v>
      </c>
      <c r="O1550" s="76" t="s">
        <v>4356</v>
      </c>
      <c r="P1550" s="82">
        <v>73</v>
      </c>
      <c r="Q1550" s="82" t="s">
        <v>103981</v>
      </c>
      <c r="R1550"/>
    </row>
    <row r="1551" spans="1:18" x14ac:dyDescent="0.25">
      <c r="A1551" s="10"/>
      <c r="B1551" s="10">
        <v>1550</v>
      </c>
      <c r="C1551" s="10"/>
      <c r="D1551" s="11"/>
      <c r="E1551" s="11"/>
      <c r="F1551" s="11"/>
      <c r="G1551" t="str">
        <f t="shared" si="72"/>
        <v>SECTION K</v>
      </c>
      <c r="H1551" t="str">
        <f t="shared" si="73"/>
        <v>Activités des services financiers, hors assurance et caisses de retraite</v>
      </c>
      <c r="I1551" t="str">
        <f t="shared" si="74"/>
        <v>Autres services d'information</v>
      </c>
      <c r="L1551" t="s">
        <v>37270</v>
      </c>
      <c r="M1551" t="s">
        <v>24004</v>
      </c>
      <c r="N1551" t="s">
        <v>38833</v>
      </c>
      <c r="O1551" s="76" t="s">
        <v>4366</v>
      </c>
      <c r="P1551" s="82">
        <v>183</v>
      </c>
      <c r="Q1551" s="82" t="s">
        <v>103982</v>
      </c>
      <c r="R1551"/>
    </row>
    <row r="1552" spans="1:18" x14ac:dyDescent="0.25">
      <c r="A1552" s="35"/>
      <c r="B1552" s="35">
        <v>1551</v>
      </c>
      <c r="C1552" s="35" t="s">
        <v>3274</v>
      </c>
      <c r="D1552" s="36" t="s">
        <v>3275</v>
      </c>
      <c r="E1552" s="36" t="s">
        <v>3275</v>
      </c>
      <c r="F1552" s="36" t="s">
        <v>3275</v>
      </c>
      <c r="G1552" t="str">
        <f t="shared" si="72"/>
        <v>SECTION K</v>
      </c>
      <c r="H1552" t="str">
        <f t="shared" si="73"/>
        <v>Activités des services financiers, hors assurance et caisses de retraite</v>
      </c>
      <c r="I1552" t="str">
        <f t="shared" si="74"/>
        <v>Intermédiation monétaire</v>
      </c>
      <c r="L1552" t="s">
        <v>37270</v>
      </c>
      <c r="M1552" t="s">
        <v>13520</v>
      </c>
      <c r="N1552" t="s">
        <v>38834</v>
      </c>
      <c r="O1552" s="76" t="s">
        <v>4366</v>
      </c>
      <c r="P1552" s="82">
        <v>172</v>
      </c>
      <c r="Q1552" s="82" t="s">
        <v>103983</v>
      </c>
      <c r="R1552"/>
    </row>
    <row r="1553" spans="1:18" x14ac:dyDescent="0.25">
      <c r="A1553" s="17"/>
      <c r="B1553" s="17">
        <v>1552</v>
      </c>
      <c r="C1553" s="17" t="s">
        <v>3276</v>
      </c>
      <c r="D1553" s="18" t="s">
        <v>3277</v>
      </c>
      <c r="E1553" s="18" t="s">
        <v>3277</v>
      </c>
      <c r="F1553" s="18" t="s">
        <v>3277</v>
      </c>
      <c r="G1553" t="str">
        <f t="shared" si="72"/>
        <v>SECTION K</v>
      </c>
      <c r="H1553" t="str">
        <f t="shared" si="73"/>
        <v>Activités des services financiers, hors assurance et caisses de retraite</v>
      </c>
      <c r="I1553" t="str">
        <f t="shared" si="74"/>
        <v>Intermédiation monétaire</v>
      </c>
      <c r="L1553" t="s">
        <v>37270</v>
      </c>
      <c r="M1553" t="s">
        <v>9053</v>
      </c>
      <c r="N1553" t="s">
        <v>104771</v>
      </c>
      <c r="O1553" s="76" t="s">
        <v>4366</v>
      </c>
      <c r="P1553" s="82">
        <v>269</v>
      </c>
      <c r="Q1553" s="82" t="s">
        <v>103984</v>
      </c>
      <c r="R1553"/>
    </row>
    <row r="1554" spans="1:18" x14ac:dyDescent="0.25">
      <c r="A1554" s="19" t="s">
        <v>3278</v>
      </c>
      <c r="B1554" s="19">
        <v>1553</v>
      </c>
      <c r="C1554" s="19" t="s">
        <v>3279</v>
      </c>
      <c r="D1554" s="20" t="s">
        <v>3277</v>
      </c>
      <c r="E1554" s="20" t="s">
        <v>3277</v>
      </c>
      <c r="F1554" s="20" t="s">
        <v>3277</v>
      </c>
      <c r="G1554" t="str">
        <f t="shared" si="72"/>
        <v>SECTION K</v>
      </c>
      <c r="H1554" t="str">
        <f t="shared" si="73"/>
        <v>Activités des services financiers, hors assurance et caisses de retraite</v>
      </c>
      <c r="I1554" t="str">
        <f t="shared" si="74"/>
        <v>Intermédiation monétaire</v>
      </c>
      <c r="L1554" t="s">
        <v>37270</v>
      </c>
      <c r="M1554" t="s">
        <v>32937</v>
      </c>
      <c r="N1554" t="s">
        <v>38835</v>
      </c>
      <c r="O1554" s="76" t="s">
        <v>4366</v>
      </c>
      <c r="P1554" s="82">
        <v>215</v>
      </c>
      <c r="Q1554" s="82" t="s">
        <v>103985</v>
      </c>
      <c r="R1554"/>
    </row>
    <row r="1555" spans="1:18" x14ac:dyDescent="0.25">
      <c r="A1555" s="17"/>
      <c r="B1555" s="17">
        <v>1554</v>
      </c>
      <c r="C1555" s="17" t="s">
        <v>3280</v>
      </c>
      <c r="D1555" s="18" t="s">
        <v>3281</v>
      </c>
      <c r="E1555" s="18" t="s">
        <v>3281</v>
      </c>
      <c r="F1555" s="18" t="s">
        <v>3281</v>
      </c>
      <c r="G1555" t="str">
        <f t="shared" si="72"/>
        <v>SECTION K</v>
      </c>
      <c r="H1555" t="str">
        <f t="shared" si="73"/>
        <v>Activités des services financiers, hors assurance et caisses de retraite</v>
      </c>
      <c r="I1555" t="str">
        <f t="shared" si="74"/>
        <v>Intermédiation monétaire</v>
      </c>
      <c r="L1555" t="s">
        <v>37270</v>
      </c>
      <c r="M1555" t="s">
        <v>13522</v>
      </c>
      <c r="N1555" t="s">
        <v>38836</v>
      </c>
      <c r="O1555" s="76" t="s">
        <v>4356</v>
      </c>
      <c r="P1555" s="82">
        <v>496</v>
      </c>
      <c r="Q1555" s="82" t="s">
        <v>103986</v>
      </c>
      <c r="R1555"/>
    </row>
    <row r="1556" spans="1:18" x14ac:dyDescent="0.25">
      <c r="A1556" s="19" t="s">
        <v>3282</v>
      </c>
      <c r="B1556" s="19">
        <v>1555</v>
      </c>
      <c r="C1556" s="19" t="s">
        <v>3283</v>
      </c>
      <c r="D1556" s="20" t="s">
        <v>3281</v>
      </c>
      <c r="E1556" s="20" t="s">
        <v>3281</v>
      </c>
      <c r="F1556" s="20" t="s">
        <v>3281</v>
      </c>
      <c r="G1556" t="str">
        <f t="shared" si="72"/>
        <v>SECTION K</v>
      </c>
      <c r="H1556" t="str">
        <f t="shared" si="73"/>
        <v>Activités des services financiers, hors assurance et caisses de retraite</v>
      </c>
      <c r="I1556" t="str">
        <f t="shared" si="74"/>
        <v>Intermédiation monétaire</v>
      </c>
      <c r="L1556" t="s">
        <v>37270</v>
      </c>
      <c r="M1556" t="s">
        <v>32938</v>
      </c>
      <c r="N1556" t="s">
        <v>38837</v>
      </c>
      <c r="O1556" s="76" t="s">
        <v>4356</v>
      </c>
      <c r="P1556" s="82">
        <v>1184</v>
      </c>
      <c r="Q1556" s="82" t="s">
        <v>103988</v>
      </c>
      <c r="R1556"/>
    </row>
    <row r="1557" spans="1:18" x14ac:dyDescent="0.25">
      <c r="A1557" s="10"/>
      <c r="B1557" s="10">
        <v>1556</v>
      </c>
      <c r="C1557" s="10"/>
      <c r="D1557" s="11"/>
      <c r="E1557" s="11"/>
      <c r="F1557" s="11"/>
      <c r="G1557" t="str">
        <f t="shared" si="72"/>
        <v>SECTION K</v>
      </c>
      <c r="H1557" t="str">
        <f t="shared" si="73"/>
        <v>Activités des services financiers, hors assurance et caisses de retraite</v>
      </c>
      <c r="I1557" t="str">
        <f t="shared" si="74"/>
        <v>Intermédiation monétaire</v>
      </c>
      <c r="L1557" t="s">
        <v>37270</v>
      </c>
      <c r="M1557" t="s">
        <v>11450</v>
      </c>
      <c r="N1557" t="s">
        <v>38838</v>
      </c>
      <c r="O1557" s="76" t="s">
        <v>4356</v>
      </c>
      <c r="P1557" s="82">
        <v>642</v>
      </c>
      <c r="Q1557" s="82" t="s">
        <v>103989</v>
      </c>
      <c r="R1557"/>
    </row>
    <row r="1558" spans="1:18" x14ac:dyDescent="0.25">
      <c r="A1558" s="35"/>
      <c r="B1558" s="35">
        <v>1557</v>
      </c>
      <c r="C1558" s="35" t="s">
        <v>3284</v>
      </c>
      <c r="D1558" s="36" t="s">
        <v>3285</v>
      </c>
      <c r="E1558" s="36" t="s">
        <v>3285</v>
      </c>
      <c r="F1558" s="36" t="s">
        <v>3285</v>
      </c>
      <c r="G1558" t="str">
        <f t="shared" si="72"/>
        <v>SECTION K</v>
      </c>
      <c r="H1558" t="str">
        <f t="shared" si="73"/>
        <v>Activités des services financiers, hors assurance et caisses de retraite</v>
      </c>
      <c r="I1558" t="str">
        <f t="shared" si="74"/>
        <v>Activités des sociétés holding</v>
      </c>
      <c r="L1558" t="s">
        <v>37270</v>
      </c>
      <c r="M1558" t="s">
        <v>24005</v>
      </c>
      <c r="N1558" t="s">
        <v>104770</v>
      </c>
      <c r="O1558" s="76" t="s">
        <v>4356</v>
      </c>
      <c r="P1558" s="82">
        <v>575</v>
      </c>
      <c r="Q1558" s="82" t="s">
        <v>103990</v>
      </c>
      <c r="R1558"/>
    </row>
    <row r="1559" spans="1:18" x14ac:dyDescent="0.25">
      <c r="A1559" s="17"/>
      <c r="B1559" s="17">
        <v>1558</v>
      </c>
      <c r="C1559" s="17" t="s">
        <v>3286</v>
      </c>
      <c r="D1559" s="18" t="s">
        <v>3285</v>
      </c>
      <c r="E1559" s="18" t="s">
        <v>3285</v>
      </c>
      <c r="F1559" s="18" t="s">
        <v>3285</v>
      </c>
      <c r="G1559" t="str">
        <f t="shared" si="72"/>
        <v>SECTION K</v>
      </c>
      <c r="H1559" t="str">
        <f t="shared" si="73"/>
        <v>Activités des services financiers, hors assurance et caisses de retraite</v>
      </c>
      <c r="I1559" t="str">
        <f t="shared" si="74"/>
        <v>Activités des sociétés holding</v>
      </c>
      <c r="L1559" t="s">
        <v>37270</v>
      </c>
      <c r="M1559" t="s">
        <v>13525</v>
      </c>
      <c r="N1559" t="s">
        <v>38839</v>
      </c>
      <c r="O1559" s="76" t="s">
        <v>4366</v>
      </c>
      <c r="P1559" s="82">
        <v>55</v>
      </c>
      <c r="Q1559" s="82" t="s">
        <v>103991</v>
      </c>
      <c r="R1559"/>
    </row>
    <row r="1560" spans="1:18" x14ac:dyDescent="0.25">
      <c r="A1560" s="19" t="s">
        <v>3287</v>
      </c>
      <c r="B1560" s="19">
        <v>1559</v>
      </c>
      <c r="C1560" s="19" t="s">
        <v>3288</v>
      </c>
      <c r="D1560" s="20" t="s">
        <v>3285</v>
      </c>
      <c r="E1560" s="20" t="s">
        <v>3285</v>
      </c>
      <c r="F1560" s="20" t="s">
        <v>3285</v>
      </c>
      <c r="G1560" t="str">
        <f t="shared" si="72"/>
        <v>SECTION K</v>
      </c>
      <c r="H1560" t="str">
        <f t="shared" si="73"/>
        <v>Activités des services financiers, hors assurance et caisses de retraite</v>
      </c>
      <c r="I1560" t="str">
        <f t="shared" si="74"/>
        <v>Activités des sociétés holding</v>
      </c>
      <c r="L1560" t="s">
        <v>37270</v>
      </c>
      <c r="M1560" t="s">
        <v>6646</v>
      </c>
      <c r="N1560" t="s">
        <v>38840</v>
      </c>
      <c r="O1560" s="76" t="s">
        <v>4356</v>
      </c>
      <c r="P1560" s="82">
        <v>831</v>
      </c>
      <c r="Q1560" s="82" t="s">
        <v>103992</v>
      </c>
      <c r="R1560"/>
    </row>
    <row r="1561" spans="1:18" x14ac:dyDescent="0.25">
      <c r="A1561" s="10"/>
      <c r="B1561" s="10">
        <v>1560</v>
      </c>
      <c r="C1561" s="10"/>
      <c r="D1561" s="11"/>
      <c r="E1561" s="11"/>
      <c r="F1561" s="11"/>
      <c r="G1561" t="str">
        <f t="shared" si="72"/>
        <v>SECTION K</v>
      </c>
      <c r="H1561" t="str">
        <f t="shared" si="73"/>
        <v>Activités des services financiers, hors assurance et caisses de retraite</v>
      </c>
      <c r="I1561" t="str">
        <f t="shared" si="74"/>
        <v>Activités des sociétés holding</v>
      </c>
      <c r="L1561" t="s">
        <v>37270</v>
      </c>
      <c r="M1561" t="s">
        <v>6647</v>
      </c>
      <c r="N1561" t="s">
        <v>38841</v>
      </c>
      <c r="O1561" s="76" t="s">
        <v>4366</v>
      </c>
      <c r="P1561" s="82">
        <v>135</v>
      </c>
      <c r="Q1561" s="82" t="s">
        <v>103993</v>
      </c>
      <c r="R1561"/>
    </row>
    <row r="1562" spans="1:18" x14ac:dyDescent="0.25">
      <c r="A1562" s="35"/>
      <c r="B1562" s="35">
        <v>1561</v>
      </c>
      <c r="C1562" s="35" t="s">
        <v>3289</v>
      </c>
      <c r="D1562" s="36" t="s">
        <v>3290</v>
      </c>
      <c r="E1562" s="36" t="s">
        <v>3290</v>
      </c>
      <c r="F1562" s="36" t="s">
        <v>3291</v>
      </c>
      <c r="G1562" t="str">
        <f t="shared" si="72"/>
        <v>SECTION K</v>
      </c>
      <c r="H1562" t="str">
        <f t="shared" si="73"/>
        <v>Activités des services financiers, hors assurance et caisses de retraite</v>
      </c>
      <c r="I1562" t="str">
        <f t="shared" si="74"/>
        <v>Fonds de placement et entités financières similaires</v>
      </c>
      <c r="L1562" t="s">
        <v>37270</v>
      </c>
      <c r="M1562" t="s">
        <v>11452</v>
      </c>
      <c r="N1562" t="s">
        <v>38842</v>
      </c>
      <c r="O1562" s="76" t="s">
        <v>4374</v>
      </c>
      <c r="P1562" s="82">
        <v>16460</v>
      </c>
      <c r="Q1562" s="82" t="s">
        <v>103994</v>
      </c>
      <c r="R1562"/>
    </row>
    <row r="1563" spans="1:18" x14ac:dyDescent="0.25">
      <c r="A1563" s="17"/>
      <c r="B1563" s="17">
        <v>1562</v>
      </c>
      <c r="C1563" s="17" t="s">
        <v>3292</v>
      </c>
      <c r="D1563" s="18" t="s">
        <v>3290</v>
      </c>
      <c r="E1563" s="18" t="s">
        <v>3290</v>
      </c>
      <c r="F1563" s="18" t="s">
        <v>3291</v>
      </c>
      <c r="G1563" t="str">
        <f t="shared" si="72"/>
        <v>SECTION K</v>
      </c>
      <c r="H1563" t="str">
        <f t="shared" si="73"/>
        <v>Activités des services financiers, hors assurance et caisses de retraite</v>
      </c>
      <c r="I1563" t="str">
        <f t="shared" si="74"/>
        <v>Fonds de placement et entités financières similaires</v>
      </c>
      <c r="L1563" t="s">
        <v>37270</v>
      </c>
      <c r="M1563" t="s">
        <v>6648</v>
      </c>
      <c r="N1563" t="s">
        <v>38843</v>
      </c>
      <c r="O1563" s="76" t="s">
        <v>4366</v>
      </c>
      <c r="P1563" s="82">
        <v>115</v>
      </c>
      <c r="Q1563" s="82" t="s">
        <v>103995</v>
      </c>
      <c r="R1563"/>
    </row>
    <row r="1564" spans="1:18" x14ac:dyDescent="0.25">
      <c r="A1564" s="19" t="s">
        <v>3293</v>
      </c>
      <c r="B1564" s="19">
        <v>1563</v>
      </c>
      <c r="C1564" s="19" t="s">
        <v>3294</v>
      </c>
      <c r="D1564" s="20" t="s">
        <v>3290</v>
      </c>
      <c r="E1564" s="20" t="s">
        <v>3290</v>
      </c>
      <c r="F1564" s="20" t="s">
        <v>3291</v>
      </c>
      <c r="G1564" t="str">
        <f t="shared" si="72"/>
        <v>SECTION K</v>
      </c>
      <c r="H1564" t="str">
        <f t="shared" si="73"/>
        <v>Activités des services financiers, hors assurance et caisses de retraite</v>
      </c>
      <c r="I1564" t="str">
        <f t="shared" si="74"/>
        <v>Fonds de placement et entités financières similaires</v>
      </c>
      <c r="L1564" t="s">
        <v>37270</v>
      </c>
      <c r="M1564" t="s">
        <v>13528</v>
      </c>
      <c r="N1564" t="s">
        <v>38844</v>
      </c>
      <c r="O1564" s="76" t="s">
        <v>4356</v>
      </c>
      <c r="P1564" s="82">
        <v>396</v>
      </c>
      <c r="Q1564" s="82" t="s">
        <v>103996</v>
      </c>
      <c r="R1564"/>
    </row>
    <row r="1565" spans="1:18" x14ac:dyDescent="0.25">
      <c r="A1565" s="10"/>
      <c r="B1565" s="10">
        <v>1564</v>
      </c>
      <c r="C1565" s="10"/>
      <c r="D1565" s="11"/>
      <c r="E1565" s="11"/>
      <c r="F1565" s="11"/>
      <c r="G1565" t="str">
        <f t="shared" si="72"/>
        <v>SECTION K</v>
      </c>
      <c r="H1565" t="str">
        <f t="shared" si="73"/>
        <v>Activités des services financiers, hors assurance et caisses de retraite</v>
      </c>
      <c r="I1565" t="str">
        <f t="shared" si="74"/>
        <v>Fonds de placement et entités financières similaires</v>
      </c>
      <c r="L1565" t="s">
        <v>37270</v>
      </c>
      <c r="M1565" t="s">
        <v>6649</v>
      </c>
      <c r="N1565" t="s">
        <v>38845</v>
      </c>
      <c r="O1565" s="76" t="s">
        <v>4366</v>
      </c>
      <c r="P1565" s="82">
        <v>104</v>
      </c>
      <c r="Q1565" s="82" t="s">
        <v>103997</v>
      </c>
      <c r="R1565"/>
    </row>
    <row r="1566" spans="1:18" ht="25.5" x14ac:dyDescent="0.25">
      <c r="A1566" s="35"/>
      <c r="B1566" s="35">
        <v>1565</v>
      </c>
      <c r="C1566" s="35" t="s">
        <v>3295</v>
      </c>
      <c r="D1566" s="36" t="s">
        <v>3296</v>
      </c>
      <c r="E1566" s="36" t="s">
        <v>3297</v>
      </c>
      <c r="F1566" s="36" t="s">
        <v>3298</v>
      </c>
      <c r="G1566" t="str">
        <f t="shared" si="72"/>
        <v>SECTION K</v>
      </c>
      <c r="H1566" t="str">
        <f t="shared" si="73"/>
        <v>Activités des services financiers, hors assurance et caisses de retraite</v>
      </c>
      <c r="I1566" t="str">
        <f t="shared" si="74"/>
        <v>Autres activités des services financiers, hors assurance et caisses de retraite</v>
      </c>
      <c r="L1566" t="s">
        <v>37270</v>
      </c>
      <c r="M1566" t="s">
        <v>6650</v>
      </c>
      <c r="N1566" t="s">
        <v>38846</v>
      </c>
      <c r="O1566" s="76" t="s">
        <v>4366</v>
      </c>
      <c r="P1566" s="82">
        <v>379</v>
      </c>
      <c r="Q1566" s="82" t="s">
        <v>103998</v>
      </c>
      <c r="R1566"/>
    </row>
    <row r="1567" spans="1:18" x14ac:dyDescent="0.25">
      <c r="A1567" s="17"/>
      <c r="B1567" s="17">
        <v>1566</v>
      </c>
      <c r="C1567" s="17" t="s">
        <v>3299</v>
      </c>
      <c r="D1567" s="18" t="s">
        <v>3300</v>
      </c>
      <c r="E1567" s="18" t="s">
        <v>3301</v>
      </c>
      <c r="F1567" s="18" t="s">
        <v>3301</v>
      </c>
      <c r="G1567" t="str">
        <f t="shared" si="72"/>
        <v>SECTION K</v>
      </c>
      <c r="H1567" t="str">
        <f t="shared" si="73"/>
        <v>Activités des services financiers, hors assurance et caisses de retraite</v>
      </c>
      <c r="I1567" t="str">
        <f t="shared" si="74"/>
        <v>Autres activités des services financiers, hors assurance et caisses de retraite</v>
      </c>
      <c r="L1567" t="s">
        <v>37270</v>
      </c>
      <c r="M1567" t="s">
        <v>11455</v>
      </c>
      <c r="N1567" t="s">
        <v>38847</v>
      </c>
      <c r="O1567" s="76" t="s">
        <v>4356</v>
      </c>
      <c r="P1567" s="82">
        <v>852</v>
      </c>
      <c r="Q1567" s="82" t="s">
        <v>103999</v>
      </c>
      <c r="R1567"/>
    </row>
    <row r="1568" spans="1:18" x14ac:dyDescent="0.25">
      <c r="A1568" s="19" t="s">
        <v>3302</v>
      </c>
      <c r="B1568" s="19">
        <v>1567</v>
      </c>
      <c r="C1568" s="19" t="s">
        <v>3303</v>
      </c>
      <c r="D1568" s="20" t="s">
        <v>3300</v>
      </c>
      <c r="E1568" s="20" t="s">
        <v>3301</v>
      </c>
      <c r="F1568" s="20" t="s">
        <v>3301</v>
      </c>
      <c r="G1568" t="str">
        <f t="shared" si="72"/>
        <v>SECTION K</v>
      </c>
      <c r="H1568" t="str">
        <f t="shared" si="73"/>
        <v>Activités des services financiers, hors assurance et caisses de retraite</v>
      </c>
      <c r="I1568" t="str">
        <f t="shared" si="74"/>
        <v>Autres activités des services financiers, hors assurance et caisses de retraite</v>
      </c>
      <c r="L1568" t="s">
        <v>37270</v>
      </c>
      <c r="M1568" t="s">
        <v>6651</v>
      </c>
      <c r="N1568" t="s">
        <v>38848</v>
      </c>
      <c r="O1568" s="76" t="s">
        <v>4366</v>
      </c>
      <c r="P1568" s="82">
        <v>168</v>
      </c>
      <c r="Q1568" s="82" t="s">
        <v>104000</v>
      </c>
      <c r="R1568"/>
    </row>
    <row r="1569" spans="1:18" x14ac:dyDescent="0.25">
      <c r="A1569" s="17"/>
      <c r="B1569" s="17">
        <v>1568</v>
      </c>
      <c r="C1569" s="17" t="s">
        <v>3304</v>
      </c>
      <c r="D1569" s="18" t="s">
        <v>3305</v>
      </c>
      <c r="E1569" s="18" t="s">
        <v>3305</v>
      </c>
      <c r="F1569" s="18" t="s">
        <v>3305</v>
      </c>
      <c r="G1569" t="str">
        <f t="shared" si="72"/>
        <v>SECTION K</v>
      </c>
      <c r="H1569" t="str">
        <f t="shared" si="73"/>
        <v>Activités des services financiers, hors assurance et caisses de retraite</v>
      </c>
      <c r="I1569" t="str">
        <f t="shared" si="74"/>
        <v>Autres activités des services financiers, hors assurance et caisses de retraite</v>
      </c>
      <c r="L1569" t="s">
        <v>37270</v>
      </c>
      <c r="M1569" t="s">
        <v>13531</v>
      </c>
      <c r="N1569" t="s">
        <v>38849</v>
      </c>
      <c r="O1569" s="76" t="s">
        <v>4366</v>
      </c>
      <c r="P1569" s="82">
        <v>398</v>
      </c>
      <c r="Q1569" s="82" t="s">
        <v>104002</v>
      </c>
      <c r="R1569"/>
    </row>
    <row r="1570" spans="1:18" x14ac:dyDescent="0.25">
      <c r="A1570" s="19" t="s">
        <v>3306</v>
      </c>
      <c r="B1570" s="19">
        <v>1569</v>
      </c>
      <c r="C1570" s="19" t="s">
        <v>3307</v>
      </c>
      <c r="D1570" s="20" t="s">
        <v>3305</v>
      </c>
      <c r="E1570" s="20" t="s">
        <v>3305</v>
      </c>
      <c r="F1570" s="20" t="s">
        <v>3305</v>
      </c>
      <c r="G1570" t="str">
        <f t="shared" si="72"/>
        <v>SECTION K</v>
      </c>
      <c r="H1570" t="str">
        <f t="shared" si="73"/>
        <v>Activités des services financiers, hors assurance et caisses de retraite</v>
      </c>
      <c r="I1570" t="str">
        <f t="shared" si="74"/>
        <v>Autres activités des services financiers, hors assurance et caisses de retraite</v>
      </c>
      <c r="L1570" t="s">
        <v>37270</v>
      </c>
      <c r="M1570" t="s">
        <v>11458</v>
      </c>
      <c r="N1570" t="s">
        <v>38850</v>
      </c>
      <c r="O1570" s="76" t="s">
        <v>4356</v>
      </c>
      <c r="P1570" s="82">
        <v>486</v>
      </c>
      <c r="Q1570" s="82" t="s">
        <v>104003</v>
      </c>
      <c r="R1570"/>
    </row>
    <row r="1571" spans="1:18" ht="25.5" x14ac:dyDescent="0.25">
      <c r="A1571" s="17"/>
      <c r="B1571" s="17">
        <v>1570</v>
      </c>
      <c r="C1571" s="17" t="s">
        <v>3308</v>
      </c>
      <c r="D1571" s="18" t="s">
        <v>3309</v>
      </c>
      <c r="E1571" s="18" t="s">
        <v>3310</v>
      </c>
      <c r="F1571" s="18" t="s">
        <v>3311</v>
      </c>
      <c r="G1571" t="str">
        <f t="shared" si="72"/>
        <v>SECTION K</v>
      </c>
      <c r="H1571" t="str">
        <f t="shared" si="73"/>
        <v>Activités des services financiers, hors assurance et caisses de retraite</v>
      </c>
      <c r="I1571" t="str">
        <f t="shared" si="74"/>
        <v>Autres activités des services financiers, hors assurance et caisses de retraite</v>
      </c>
      <c r="L1571" t="s">
        <v>37270</v>
      </c>
      <c r="M1571" t="s">
        <v>13533</v>
      </c>
      <c r="N1571" t="s">
        <v>38851</v>
      </c>
      <c r="O1571" s="76" t="s">
        <v>4356</v>
      </c>
      <c r="P1571" s="82">
        <v>319</v>
      </c>
      <c r="Q1571" s="82" t="s">
        <v>104005</v>
      </c>
      <c r="R1571"/>
    </row>
    <row r="1572" spans="1:18" ht="25.5" x14ac:dyDescent="0.25">
      <c r="A1572" s="19" t="s">
        <v>3312</v>
      </c>
      <c r="B1572" s="19">
        <v>1571</v>
      </c>
      <c r="C1572" s="19" t="s">
        <v>3313</v>
      </c>
      <c r="D1572" s="20" t="s">
        <v>3309</v>
      </c>
      <c r="E1572" s="20" t="s">
        <v>3310</v>
      </c>
      <c r="F1572" s="20" t="s">
        <v>3311</v>
      </c>
      <c r="G1572" t="str">
        <f t="shared" si="72"/>
        <v>SECTION K</v>
      </c>
      <c r="H1572" t="str">
        <f t="shared" si="73"/>
        <v>Activités des services financiers, hors assurance et caisses de retraite</v>
      </c>
      <c r="I1572" t="str">
        <f t="shared" si="74"/>
        <v>Autres activités des services financiers, hors assurance et caisses de retraite</v>
      </c>
      <c r="L1572" t="s">
        <v>37270</v>
      </c>
      <c r="M1572" t="s">
        <v>24006</v>
      </c>
      <c r="N1572" t="s">
        <v>38852</v>
      </c>
      <c r="O1572" s="76" t="s">
        <v>4366</v>
      </c>
      <c r="P1572" s="82">
        <v>53</v>
      </c>
      <c r="Q1572" s="82" t="s">
        <v>104004</v>
      </c>
      <c r="R1572"/>
    </row>
    <row r="1573" spans="1:18" x14ac:dyDescent="0.25">
      <c r="A1573" s="10"/>
      <c r="B1573" s="10">
        <v>1572</v>
      </c>
      <c r="C1573" s="10"/>
      <c r="D1573" s="11"/>
      <c r="E1573" s="11"/>
      <c r="F1573" s="11"/>
      <c r="G1573" t="str">
        <f t="shared" si="72"/>
        <v>SECTION K</v>
      </c>
      <c r="H1573" t="str">
        <f t="shared" si="73"/>
        <v>Activités des services financiers, hors assurance et caisses de retraite</v>
      </c>
      <c r="I1573" t="str">
        <f t="shared" si="74"/>
        <v>Autres activités des services financiers, hors assurance et caisses de retraite</v>
      </c>
      <c r="L1573" t="s">
        <v>37270</v>
      </c>
      <c r="M1573" t="s">
        <v>6652</v>
      </c>
      <c r="N1573" t="s">
        <v>38853</v>
      </c>
      <c r="O1573" s="76" t="s">
        <v>4366</v>
      </c>
      <c r="P1573" s="82">
        <v>128</v>
      </c>
      <c r="Q1573" s="82" t="s">
        <v>104006</v>
      </c>
      <c r="R1573"/>
    </row>
    <row r="1574" spans="1:18" x14ac:dyDescent="0.25">
      <c r="A1574" s="33"/>
      <c r="B1574" s="33">
        <v>1573</v>
      </c>
      <c r="C1574" s="33" t="s">
        <v>3314</v>
      </c>
      <c r="D1574" s="34" t="s">
        <v>3315</v>
      </c>
      <c r="E1574" s="34" t="s">
        <v>3315</v>
      </c>
      <c r="F1574" s="34" t="s">
        <v>3315</v>
      </c>
      <c r="G1574" t="str">
        <f t="shared" si="72"/>
        <v>SECTION K</v>
      </c>
      <c r="H1574" t="str">
        <f t="shared" si="73"/>
        <v>Assurance</v>
      </c>
      <c r="I1574" t="str">
        <f t="shared" si="74"/>
        <v>Autres activités des services financiers, hors assurance et caisses de retraite</v>
      </c>
      <c r="L1574" t="s">
        <v>37270</v>
      </c>
      <c r="M1574" t="s">
        <v>6653</v>
      </c>
      <c r="N1574" t="s">
        <v>38854</v>
      </c>
      <c r="O1574" s="76" t="s">
        <v>4374</v>
      </c>
      <c r="P1574" s="82">
        <v>5018</v>
      </c>
      <c r="Q1574" s="82" t="s">
        <v>104007</v>
      </c>
      <c r="R1574"/>
    </row>
    <row r="1575" spans="1:18" x14ac:dyDescent="0.25">
      <c r="A1575" s="10"/>
      <c r="B1575" s="10">
        <v>1574</v>
      </c>
      <c r="C1575" s="10"/>
      <c r="D1575" s="11"/>
      <c r="E1575" s="11"/>
      <c r="F1575" s="11"/>
      <c r="G1575" t="str">
        <f t="shared" si="72"/>
        <v>SECTION K</v>
      </c>
      <c r="H1575" t="str">
        <f t="shared" si="73"/>
        <v>Assurance</v>
      </c>
      <c r="I1575" t="str">
        <f t="shared" si="74"/>
        <v>Autres activités des services financiers, hors assurance et caisses de retraite</v>
      </c>
      <c r="L1575" t="s">
        <v>37270</v>
      </c>
      <c r="M1575" t="s">
        <v>24008</v>
      </c>
      <c r="N1575" t="s">
        <v>38855</v>
      </c>
      <c r="O1575" s="76" t="s">
        <v>4366</v>
      </c>
      <c r="P1575" s="82">
        <v>96</v>
      </c>
      <c r="Q1575" s="82" t="s">
        <v>104009</v>
      </c>
      <c r="R1575"/>
    </row>
    <row r="1576" spans="1:18" x14ac:dyDescent="0.25">
      <c r="A1576" s="35"/>
      <c r="B1576" s="35">
        <v>1575</v>
      </c>
      <c r="C1576" s="35" t="s">
        <v>3316</v>
      </c>
      <c r="D1576" s="36" t="s">
        <v>3315</v>
      </c>
      <c r="E1576" s="36" t="s">
        <v>3315</v>
      </c>
      <c r="F1576" s="36" t="s">
        <v>3315</v>
      </c>
      <c r="G1576" t="str">
        <f t="shared" si="72"/>
        <v>SECTION K</v>
      </c>
      <c r="H1576" t="str">
        <f t="shared" si="73"/>
        <v>Assurance</v>
      </c>
      <c r="I1576" t="str">
        <f t="shared" si="74"/>
        <v>Assurance</v>
      </c>
      <c r="L1576" t="s">
        <v>37270</v>
      </c>
      <c r="M1576" t="s">
        <v>11460</v>
      </c>
      <c r="N1576" t="s">
        <v>38856</v>
      </c>
      <c r="O1576" s="76" t="s">
        <v>4366</v>
      </c>
      <c r="P1576" s="82">
        <v>60</v>
      </c>
      <c r="Q1576" s="82" t="s">
        <v>104011</v>
      </c>
      <c r="R1576"/>
    </row>
    <row r="1577" spans="1:18" x14ac:dyDescent="0.25">
      <c r="A1577" s="17"/>
      <c r="B1577" s="17">
        <v>1576</v>
      </c>
      <c r="C1577" s="17" t="s">
        <v>3317</v>
      </c>
      <c r="D1577" s="18" t="s">
        <v>3318</v>
      </c>
      <c r="E1577" s="18" t="s">
        <v>3319</v>
      </c>
      <c r="F1577" s="18" t="s">
        <v>3319</v>
      </c>
      <c r="G1577" t="str">
        <f t="shared" si="72"/>
        <v>SECTION K</v>
      </c>
      <c r="H1577" t="str">
        <f t="shared" si="73"/>
        <v>Assurance</v>
      </c>
      <c r="I1577" t="str">
        <f t="shared" si="74"/>
        <v>Assurance</v>
      </c>
      <c r="L1577" t="s">
        <v>37270</v>
      </c>
      <c r="M1577" t="s">
        <v>11461</v>
      </c>
      <c r="N1577" t="s">
        <v>38857</v>
      </c>
      <c r="O1577" s="76" t="s">
        <v>4356</v>
      </c>
      <c r="P1577" s="82">
        <v>2634</v>
      </c>
      <c r="Q1577" s="82" t="s">
        <v>104012</v>
      </c>
      <c r="R1577"/>
    </row>
    <row r="1578" spans="1:18" x14ac:dyDescent="0.25">
      <c r="A1578" s="19" t="s">
        <v>3320</v>
      </c>
      <c r="B1578" s="19">
        <v>1577</v>
      </c>
      <c r="C1578" s="19" t="s">
        <v>3321</v>
      </c>
      <c r="D1578" s="20" t="s">
        <v>3319</v>
      </c>
      <c r="E1578" s="20" t="s">
        <v>3319</v>
      </c>
      <c r="F1578" s="20" t="s">
        <v>3319</v>
      </c>
      <c r="G1578" t="str">
        <f t="shared" si="72"/>
        <v>SECTION K</v>
      </c>
      <c r="H1578" t="str">
        <f t="shared" si="73"/>
        <v>Assurance</v>
      </c>
      <c r="I1578" t="str">
        <f t="shared" si="74"/>
        <v>Assurance</v>
      </c>
      <c r="L1578" t="s">
        <v>37270</v>
      </c>
      <c r="M1578" t="s">
        <v>11492</v>
      </c>
      <c r="N1578" t="s">
        <v>38858</v>
      </c>
      <c r="O1578" s="76" t="s">
        <v>4366</v>
      </c>
      <c r="P1578" s="82">
        <v>43</v>
      </c>
      <c r="Q1578" s="82" t="s">
        <v>104080</v>
      </c>
      <c r="R1578"/>
    </row>
    <row r="1579" spans="1:18" x14ac:dyDescent="0.25">
      <c r="A1579" s="17"/>
      <c r="B1579" s="17">
        <v>1578</v>
      </c>
      <c r="C1579" s="17" t="s">
        <v>3322</v>
      </c>
      <c r="D1579" s="18" t="s">
        <v>3323</v>
      </c>
      <c r="E1579" s="18" t="s">
        <v>3323</v>
      </c>
      <c r="F1579" s="18" t="s">
        <v>3323</v>
      </c>
      <c r="G1579" t="str">
        <f t="shared" si="72"/>
        <v>SECTION K</v>
      </c>
      <c r="H1579" t="str">
        <f t="shared" si="73"/>
        <v>Assurance</v>
      </c>
      <c r="I1579" t="str">
        <f t="shared" si="74"/>
        <v>Assurance</v>
      </c>
      <c r="L1579" t="s">
        <v>37270</v>
      </c>
      <c r="M1579" t="s">
        <v>11463</v>
      </c>
      <c r="N1579" t="s">
        <v>38859</v>
      </c>
      <c r="O1579" s="76" t="s">
        <v>4356</v>
      </c>
      <c r="P1579" s="82">
        <v>1130</v>
      </c>
      <c r="Q1579" s="82" t="s">
        <v>104014</v>
      </c>
      <c r="R1579"/>
    </row>
    <row r="1580" spans="1:18" x14ac:dyDescent="0.25">
      <c r="A1580" s="19" t="s">
        <v>3324</v>
      </c>
      <c r="B1580" s="19">
        <v>1579</v>
      </c>
      <c r="C1580" s="19" t="s">
        <v>3325</v>
      </c>
      <c r="D1580" s="20" t="s">
        <v>3323</v>
      </c>
      <c r="E1580" s="20" t="s">
        <v>3323</v>
      </c>
      <c r="F1580" s="20" t="s">
        <v>3323</v>
      </c>
      <c r="G1580" t="str">
        <f t="shared" si="72"/>
        <v>SECTION K</v>
      </c>
      <c r="H1580" t="str">
        <f t="shared" si="73"/>
        <v>Assurance</v>
      </c>
      <c r="I1580" t="str">
        <f t="shared" si="74"/>
        <v>Assurance</v>
      </c>
      <c r="L1580" t="s">
        <v>37270</v>
      </c>
      <c r="M1580" t="s">
        <v>11457</v>
      </c>
      <c r="N1580" t="s">
        <v>38860</v>
      </c>
      <c r="O1580" s="76" t="s">
        <v>4374</v>
      </c>
      <c r="P1580" s="82">
        <v>1389</v>
      </c>
      <c r="Q1580" s="82" t="s">
        <v>104001</v>
      </c>
      <c r="R1580"/>
    </row>
    <row r="1581" spans="1:18" x14ac:dyDescent="0.25">
      <c r="A1581" s="10"/>
      <c r="B1581" s="10">
        <v>1580</v>
      </c>
      <c r="C1581" s="10"/>
      <c r="D1581" s="11"/>
      <c r="E1581" s="11"/>
      <c r="F1581" s="11"/>
      <c r="G1581" t="str">
        <f t="shared" si="72"/>
        <v>SECTION K</v>
      </c>
      <c r="H1581" t="str">
        <f t="shared" si="73"/>
        <v>Assurance</v>
      </c>
      <c r="I1581" t="str">
        <f t="shared" si="74"/>
        <v>Assurance</v>
      </c>
      <c r="L1581" t="s">
        <v>37270</v>
      </c>
      <c r="M1581" t="s">
        <v>24009</v>
      </c>
      <c r="N1581" t="s">
        <v>38861</v>
      </c>
      <c r="O1581" s="76" t="s">
        <v>4366</v>
      </c>
      <c r="P1581" s="82">
        <v>90</v>
      </c>
      <c r="Q1581" s="82" t="s">
        <v>104013</v>
      </c>
      <c r="R1581"/>
    </row>
    <row r="1582" spans="1:18" x14ac:dyDescent="0.25">
      <c r="A1582" s="35"/>
      <c r="B1582" s="35">
        <v>1581</v>
      </c>
      <c r="C1582" s="35" t="s">
        <v>3326</v>
      </c>
      <c r="D1582" s="36" t="s">
        <v>3327</v>
      </c>
      <c r="E1582" s="36" t="s">
        <v>3327</v>
      </c>
      <c r="F1582" s="36" t="s">
        <v>3327</v>
      </c>
      <c r="G1582" t="str">
        <f t="shared" si="72"/>
        <v>SECTION K</v>
      </c>
      <c r="H1582" t="str">
        <f t="shared" si="73"/>
        <v>Assurance</v>
      </c>
      <c r="I1582" t="str">
        <f t="shared" si="74"/>
        <v>Réassurance</v>
      </c>
      <c r="L1582" t="s">
        <v>37270</v>
      </c>
      <c r="M1582" t="s">
        <v>23999</v>
      </c>
      <c r="N1582" t="s">
        <v>38862</v>
      </c>
      <c r="O1582" s="76" t="s">
        <v>4356</v>
      </c>
      <c r="P1582" s="82">
        <v>1149</v>
      </c>
      <c r="Q1582" s="82" t="s">
        <v>103965</v>
      </c>
      <c r="R1582"/>
    </row>
    <row r="1583" spans="1:18" x14ac:dyDescent="0.25">
      <c r="A1583" s="17"/>
      <c r="B1583" s="17">
        <v>1582</v>
      </c>
      <c r="C1583" s="17" t="s">
        <v>3328</v>
      </c>
      <c r="D1583" s="18" t="s">
        <v>3327</v>
      </c>
      <c r="E1583" s="18" t="s">
        <v>3327</v>
      </c>
      <c r="F1583" s="18" t="s">
        <v>3327</v>
      </c>
      <c r="G1583" t="str">
        <f t="shared" si="72"/>
        <v>SECTION K</v>
      </c>
      <c r="H1583" t="str">
        <f t="shared" si="73"/>
        <v>Assurance</v>
      </c>
      <c r="I1583" t="str">
        <f t="shared" si="74"/>
        <v>Réassurance</v>
      </c>
      <c r="L1583" t="s">
        <v>37270</v>
      </c>
      <c r="M1583" t="s">
        <v>11448</v>
      </c>
      <c r="N1583" t="s">
        <v>38863</v>
      </c>
      <c r="O1583" s="76" t="s">
        <v>4366</v>
      </c>
      <c r="P1583" s="82">
        <v>155</v>
      </c>
      <c r="Q1583" s="82" t="s">
        <v>103987</v>
      </c>
      <c r="R1583"/>
    </row>
    <row r="1584" spans="1:18" x14ac:dyDescent="0.25">
      <c r="A1584" s="19" t="s">
        <v>3329</v>
      </c>
      <c r="B1584" s="19">
        <v>1583</v>
      </c>
      <c r="C1584" s="19" t="s">
        <v>3330</v>
      </c>
      <c r="D1584" s="20" t="s">
        <v>3327</v>
      </c>
      <c r="E1584" s="20" t="s">
        <v>3327</v>
      </c>
      <c r="F1584" s="20" t="s">
        <v>3327</v>
      </c>
      <c r="G1584" t="str">
        <f t="shared" si="72"/>
        <v>SECTION K</v>
      </c>
      <c r="H1584" t="str">
        <f t="shared" si="73"/>
        <v>Assurance</v>
      </c>
      <c r="I1584" t="str">
        <f t="shared" si="74"/>
        <v>Réassurance</v>
      </c>
      <c r="L1584" t="s">
        <v>37270</v>
      </c>
      <c r="M1584" t="s">
        <v>11484</v>
      </c>
      <c r="N1584" t="s">
        <v>38864</v>
      </c>
      <c r="O1584" s="76" t="s">
        <v>4366</v>
      </c>
      <c r="P1584" s="82">
        <v>89</v>
      </c>
      <c r="Q1584" s="82" t="s">
        <v>104010</v>
      </c>
      <c r="R1584"/>
    </row>
    <row r="1585" spans="1:18" x14ac:dyDescent="0.25">
      <c r="A1585" s="10"/>
      <c r="B1585" s="10">
        <v>1584</v>
      </c>
      <c r="C1585" s="10"/>
      <c r="D1585" s="11"/>
      <c r="E1585" s="11"/>
      <c r="F1585" s="11"/>
      <c r="G1585" t="str">
        <f t="shared" si="72"/>
        <v>SECTION K</v>
      </c>
      <c r="H1585" t="str">
        <f t="shared" si="73"/>
        <v>Assurance</v>
      </c>
      <c r="I1585" t="str">
        <f t="shared" si="74"/>
        <v>Réassurance</v>
      </c>
      <c r="L1585" t="s">
        <v>37270</v>
      </c>
      <c r="M1585" t="s">
        <v>11465</v>
      </c>
      <c r="N1585" t="s">
        <v>38865</v>
      </c>
      <c r="O1585" s="76" t="s">
        <v>4356</v>
      </c>
      <c r="P1585" s="82">
        <v>404</v>
      </c>
      <c r="Q1585" s="82" t="s">
        <v>104015</v>
      </c>
      <c r="R1585"/>
    </row>
    <row r="1586" spans="1:18" x14ac:dyDescent="0.25">
      <c r="A1586" s="35"/>
      <c r="B1586" s="35">
        <v>1585</v>
      </c>
      <c r="C1586" s="35" t="s">
        <v>3331</v>
      </c>
      <c r="D1586" s="36" t="s">
        <v>3332</v>
      </c>
      <c r="E1586" s="36" t="s">
        <v>3332</v>
      </c>
      <c r="F1586" s="36" t="s">
        <v>3332</v>
      </c>
      <c r="G1586" t="str">
        <f t="shared" si="72"/>
        <v>SECTION K</v>
      </c>
      <c r="H1586" t="str">
        <f t="shared" si="73"/>
        <v>Assurance</v>
      </c>
      <c r="I1586" t="str">
        <f t="shared" si="74"/>
        <v>Caisses de retraite</v>
      </c>
      <c r="L1586" t="s">
        <v>37270</v>
      </c>
      <c r="M1586" t="s">
        <v>24014</v>
      </c>
      <c r="N1586" t="s">
        <v>38866</v>
      </c>
      <c r="O1586" s="76" t="s">
        <v>4356</v>
      </c>
      <c r="P1586" s="82">
        <v>560</v>
      </c>
      <c r="Q1586" s="82" t="s">
        <v>104042</v>
      </c>
      <c r="R1586"/>
    </row>
    <row r="1587" spans="1:18" x14ac:dyDescent="0.25">
      <c r="A1587" s="17"/>
      <c r="B1587" s="17">
        <v>1586</v>
      </c>
      <c r="C1587" s="17" t="s">
        <v>3333</v>
      </c>
      <c r="D1587" s="18" t="s">
        <v>3332</v>
      </c>
      <c r="E1587" s="18" t="s">
        <v>3332</v>
      </c>
      <c r="F1587" s="18" t="s">
        <v>3332</v>
      </c>
      <c r="G1587" t="str">
        <f t="shared" si="72"/>
        <v>SECTION K</v>
      </c>
      <c r="H1587" t="str">
        <f t="shared" si="73"/>
        <v>Assurance</v>
      </c>
      <c r="I1587" t="str">
        <f t="shared" si="74"/>
        <v>Caisses de retraite</v>
      </c>
      <c r="L1587" t="s">
        <v>37270</v>
      </c>
      <c r="M1587" t="s">
        <v>13544</v>
      </c>
      <c r="N1587" t="s">
        <v>38867</v>
      </c>
      <c r="O1587" s="76" t="s">
        <v>4356</v>
      </c>
      <c r="P1587" s="82">
        <v>325</v>
      </c>
      <c r="Q1587" s="82" t="s">
        <v>104044</v>
      </c>
      <c r="R1587"/>
    </row>
    <row r="1588" spans="1:18" x14ac:dyDescent="0.25">
      <c r="A1588" s="19" t="s">
        <v>3334</v>
      </c>
      <c r="B1588" s="19">
        <v>1587</v>
      </c>
      <c r="C1588" s="19" t="s">
        <v>3335</v>
      </c>
      <c r="D1588" s="20" t="s">
        <v>3332</v>
      </c>
      <c r="E1588" s="20" t="s">
        <v>3332</v>
      </c>
      <c r="F1588" s="20" t="s">
        <v>3332</v>
      </c>
      <c r="G1588" t="str">
        <f t="shared" si="72"/>
        <v>SECTION K</v>
      </c>
      <c r="H1588" t="str">
        <f t="shared" si="73"/>
        <v>Assurance</v>
      </c>
      <c r="I1588" t="str">
        <f t="shared" si="74"/>
        <v>Caisses de retraite</v>
      </c>
      <c r="L1588" t="s">
        <v>37270</v>
      </c>
      <c r="M1588" t="s">
        <v>6659</v>
      </c>
      <c r="N1588" t="s">
        <v>38868</v>
      </c>
      <c r="O1588" s="76" t="s">
        <v>4366</v>
      </c>
      <c r="P1588" s="82">
        <v>349</v>
      </c>
      <c r="Q1588" s="82" t="s">
        <v>104052</v>
      </c>
      <c r="R1588"/>
    </row>
    <row r="1589" spans="1:18" x14ac:dyDescent="0.25">
      <c r="A1589" s="10"/>
      <c r="B1589" s="10">
        <v>1588</v>
      </c>
      <c r="C1589" s="10"/>
      <c r="D1589" s="11"/>
      <c r="E1589" s="11"/>
      <c r="F1589" s="11"/>
      <c r="G1589" t="str">
        <f t="shared" si="72"/>
        <v>SECTION K</v>
      </c>
      <c r="H1589" t="str">
        <f t="shared" si="73"/>
        <v>Assurance</v>
      </c>
      <c r="I1589" t="str">
        <f t="shared" si="74"/>
        <v>Caisses de retraite</v>
      </c>
      <c r="L1589" t="s">
        <v>37270</v>
      </c>
      <c r="M1589" t="s">
        <v>6664</v>
      </c>
      <c r="N1589" t="s">
        <v>38869</v>
      </c>
      <c r="O1589" s="76" t="s">
        <v>4366</v>
      </c>
      <c r="P1589" s="82">
        <v>299</v>
      </c>
      <c r="Q1589" s="82" t="s">
        <v>104071</v>
      </c>
      <c r="R1589"/>
    </row>
    <row r="1590" spans="1:18" ht="30" x14ac:dyDescent="0.25">
      <c r="A1590" s="33"/>
      <c r="B1590" s="33">
        <v>1589</v>
      </c>
      <c r="C1590" s="33" t="s">
        <v>3336</v>
      </c>
      <c r="D1590" s="34" t="s">
        <v>3337</v>
      </c>
      <c r="E1590" s="34" t="s">
        <v>3338</v>
      </c>
      <c r="F1590" s="34" t="s">
        <v>3339</v>
      </c>
      <c r="G1590" t="str">
        <f t="shared" si="72"/>
        <v>SECTION K</v>
      </c>
      <c r="H1590" t="str">
        <f t="shared" si="73"/>
        <v xml:space="preserve">Activités auxiliaires de services financiers et d'assurance </v>
      </c>
      <c r="I1590" t="str">
        <f t="shared" si="74"/>
        <v>Caisses de retraite</v>
      </c>
      <c r="L1590" t="s">
        <v>37270</v>
      </c>
      <c r="M1590" t="s">
        <v>24019</v>
      </c>
      <c r="N1590" t="s">
        <v>38870</v>
      </c>
      <c r="O1590" s="76" t="s">
        <v>4366</v>
      </c>
      <c r="P1590" s="82">
        <v>100</v>
      </c>
      <c r="Q1590" s="82" t="s">
        <v>104072</v>
      </c>
      <c r="R1590"/>
    </row>
    <row r="1591" spans="1:18" x14ac:dyDescent="0.25">
      <c r="A1591" s="10"/>
      <c r="B1591" s="10">
        <v>1590</v>
      </c>
      <c r="C1591" s="10"/>
      <c r="D1591" s="11"/>
      <c r="E1591" s="11"/>
      <c r="F1591" s="11"/>
      <c r="G1591" t="str">
        <f t="shared" si="72"/>
        <v>SECTION K</v>
      </c>
      <c r="H1591" t="str">
        <f t="shared" si="73"/>
        <v xml:space="preserve">Activités auxiliaires de services financiers et d'assurance </v>
      </c>
      <c r="I1591" t="str">
        <f t="shared" si="74"/>
        <v>Caisses de retraite</v>
      </c>
      <c r="L1591" t="s">
        <v>37270</v>
      </c>
      <c r="M1591" t="s">
        <v>11564</v>
      </c>
      <c r="N1591" t="s">
        <v>104773</v>
      </c>
      <c r="O1591" s="76" t="s">
        <v>4356</v>
      </c>
      <c r="P1591" s="82">
        <v>466</v>
      </c>
      <c r="Q1591" s="82" t="s">
        <v>104073</v>
      </c>
      <c r="R1591"/>
    </row>
    <row r="1592" spans="1:18" ht="25.5" x14ac:dyDescent="0.25">
      <c r="A1592" s="35"/>
      <c r="B1592" s="35">
        <v>1591</v>
      </c>
      <c r="C1592" s="35" t="s">
        <v>3340</v>
      </c>
      <c r="D1592" s="36" t="s">
        <v>3341</v>
      </c>
      <c r="E1592" s="36" t="s">
        <v>3342</v>
      </c>
      <c r="F1592" s="36" t="s">
        <v>3343</v>
      </c>
      <c r="G1592" t="str">
        <f t="shared" si="72"/>
        <v>SECTION K</v>
      </c>
      <c r="H1592" t="str">
        <f t="shared" si="73"/>
        <v xml:space="preserve">Activités auxiliaires de services financiers et d'assurance </v>
      </c>
      <c r="I1592" t="str">
        <f t="shared" si="74"/>
        <v>Activités auxiliaires de services financiers, hors assurance et caisses de retraite</v>
      </c>
      <c r="L1592" t="s">
        <v>37270</v>
      </c>
      <c r="M1592" t="s">
        <v>24010</v>
      </c>
      <c r="N1592" t="s">
        <v>38871</v>
      </c>
      <c r="O1592" s="76" t="s">
        <v>4366</v>
      </c>
      <c r="P1592" s="82">
        <v>95</v>
      </c>
      <c r="Q1592" s="82" t="s">
        <v>104016</v>
      </c>
      <c r="R1592"/>
    </row>
    <row r="1593" spans="1:18" x14ac:dyDescent="0.25">
      <c r="A1593" s="17"/>
      <c r="B1593" s="17">
        <v>1592</v>
      </c>
      <c r="C1593" s="17" t="s">
        <v>3344</v>
      </c>
      <c r="D1593" s="18" t="s">
        <v>3345</v>
      </c>
      <c r="E1593" s="18" t="s">
        <v>3345</v>
      </c>
      <c r="F1593" s="18" t="s">
        <v>3345</v>
      </c>
      <c r="G1593" t="str">
        <f t="shared" si="72"/>
        <v>SECTION K</v>
      </c>
      <c r="H1593" t="str">
        <f t="shared" si="73"/>
        <v xml:space="preserve">Activités auxiliaires de services financiers et d'assurance </v>
      </c>
      <c r="I1593" t="str">
        <f t="shared" si="74"/>
        <v>Activités auxiliaires de services financiers, hors assurance et caisses de retraite</v>
      </c>
      <c r="L1593" t="s">
        <v>37270</v>
      </c>
      <c r="M1593" t="s">
        <v>32939</v>
      </c>
      <c r="N1593" t="s">
        <v>38872</v>
      </c>
      <c r="O1593" s="76" t="s">
        <v>4366</v>
      </c>
      <c r="P1593" s="82">
        <v>126</v>
      </c>
      <c r="Q1593" s="82" t="s">
        <v>104017</v>
      </c>
      <c r="R1593"/>
    </row>
    <row r="1594" spans="1:18" x14ac:dyDescent="0.25">
      <c r="A1594" s="19" t="s">
        <v>3346</v>
      </c>
      <c r="B1594" s="19">
        <v>1593</v>
      </c>
      <c r="C1594" s="19" t="s">
        <v>3347</v>
      </c>
      <c r="D1594" s="20" t="s">
        <v>3345</v>
      </c>
      <c r="E1594" s="20" t="s">
        <v>3345</v>
      </c>
      <c r="F1594" s="20" t="s">
        <v>3345</v>
      </c>
      <c r="G1594" t="str">
        <f t="shared" si="72"/>
        <v>SECTION K</v>
      </c>
      <c r="H1594" t="str">
        <f t="shared" si="73"/>
        <v xml:space="preserve">Activités auxiliaires de services financiers et d'assurance </v>
      </c>
      <c r="I1594" t="str">
        <f t="shared" si="74"/>
        <v>Activités auxiliaires de services financiers, hors assurance et caisses de retraite</v>
      </c>
      <c r="L1594" t="s">
        <v>37270</v>
      </c>
      <c r="M1594" t="s">
        <v>13510</v>
      </c>
      <c r="N1594" t="s">
        <v>38873</v>
      </c>
      <c r="O1594" s="76" t="s">
        <v>4356</v>
      </c>
      <c r="P1594" s="82">
        <v>958</v>
      </c>
      <c r="Q1594" s="82" t="s">
        <v>103967</v>
      </c>
      <c r="R1594"/>
    </row>
    <row r="1595" spans="1:18" x14ac:dyDescent="0.25">
      <c r="A1595" s="17"/>
      <c r="B1595" s="17">
        <v>1594</v>
      </c>
      <c r="C1595" s="17" t="s">
        <v>3348</v>
      </c>
      <c r="D1595" s="18" t="s">
        <v>3349</v>
      </c>
      <c r="E1595" s="18" t="s">
        <v>3349</v>
      </c>
      <c r="F1595" s="18" t="s">
        <v>3350</v>
      </c>
      <c r="G1595" t="str">
        <f t="shared" si="72"/>
        <v>SECTION K</v>
      </c>
      <c r="H1595" t="str">
        <f t="shared" si="73"/>
        <v xml:space="preserve">Activités auxiliaires de services financiers et d'assurance </v>
      </c>
      <c r="I1595" t="str">
        <f t="shared" si="74"/>
        <v>Activités auxiliaires de services financiers, hors assurance et caisses de retraite</v>
      </c>
      <c r="L1595" t="s">
        <v>37270</v>
      </c>
      <c r="M1595" t="s">
        <v>24001</v>
      </c>
      <c r="N1595" t="s">
        <v>38874</v>
      </c>
      <c r="O1595" s="76" t="s">
        <v>4366</v>
      </c>
      <c r="P1595" s="82">
        <v>71</v>
      </c>
      <c r="Q1595" s="82" t="s">
        <v>103968</v>
      </c>
      <c r="R1595"/>
    </row>
    <row r="1596" spans="1:18" x14ac:dyDescent="0.25">
      <c r="A1596" s="19" t="s">
        <v>3351</v>
      </c>
      <c r="B1596" s="19">
        <v>1595</v>
      </c>
      <c r="C1596" s="19" t="s">
        <v>3352</v>
      </c>
      <c r="D1596" s="20" t="s">
        <v>3349</v>
      </c>
      <c r="E1596" s="20" t="s">
        <v>3349</v>
      </c>
      <c r="F1596" s="20" t="s">
        <v>3350</v>
      </c>
      <c r="G1596" t="str">
        <f t="shared" si="72"/>
        <v>SECTION K</v>
      </c>
      <c r="H1596" t="str">
        <f t="shared" si="73"/>
        <v xml:space="preserve">Activités auxiliaires de services financiers et d'assurance </v>
      </c>
      <c r="I1596" t="str">
        <f t="shared" si="74"/>
        <v>Activités auxiliaires de services financiers, hors assurance et caisses de retraite</v>
      </c>
      <c r="L1596" t="s">
        <v>37270</v>
      </c>
      <c r="M1596" t="s">
        <v>11441</v>
      </c>
      <c r="N1596" t="s">
        <v>38875</v>
      </c>
      <c r="O1596" s="76" t="s">
        <v>4366</v>
      </c>
      <c r="P1596" s="82">
        <v>64</v>
      </c>
      <c r="Q1596" s="82" t="s">
        <v>103970</v>
      </c>
      <c r="R1596"/>
    </row>
    <row r="1597" spans="1:18" ht="25.5" x14ac:dyDescent="0.25">
      <c r="A1597" s="17"/>
      <c r="B1597" s="17">
        <v>1596</v>
      </c>
      <c r="C1597" s="17" t="s">
        <v>3353</v>
      </c>
      <c r="D1597" s="18" t="s">
        <v>3354</v>
      </c>
      <c r="E1597" s="18" t="s">
        <v>3355</v>
      </c>
      <c r="F1597" s="18" t="s">
        <v>3356</v>
      </c>
      <c r="G1597" t="str">
        <f t="shared" si="72"/>
        <v>SECTION K</v>
      </c>
      <c r="H1597" t="str">
        <f t="shared" si="73"/>
        <v xml:space="preserve">Activités auxiliaires de services financiers et d'assurance </v>
      </c>
      <c r="I1597" t="str">
        <f t="shared" si="74"/>
        <v>Activités auxiliaires de services financiers, hors assurance et caisses de retraite</v>
      </c>
      <c r="L1597" t="s">
        <v>37270</v>
      </c>
      <c r="M1597" t="s">
        <v>26246</v>
      </c>
      <c r="N1597" t="s">
        <v>38876</v>
      </c>
      <c r="O1597" s="76" t="s">
        <v>4366</v>
      </c>
      <c r="P1597" s="82">
        <v>293</v>
      </c>
      <c r="Q1597" s="82" t="s">
        <v>103971</v>
      </c>
      <c r="R1597"/>
    </row>
    <row r="1598" spans="1:18" x14ac:dyDescent="0.25">
      <c r="A1598" s="19" t="s">
        <v>3357</v>
      </c>
      <c r="B1598" s="19">
        <v>1597</v>
      </c>
      <c r="C1598" s="19" t="s">
        <v>3358</v>
      </c>
      <c r="D1598" s="20" t="s">
        <v>3359</v>
      </c>
      <c r="E1598" s="20" t="s">
        <v>3359</v>
      </c>
      <c r="F1598" s="20" t="s">
        <v>3360</v>
      </c>
      <c r="G1598" t="str">
        <f t="shared" si="72"/>
        <v>SECTION K</v>
      </c>
      <c r="H1598" t="str">
        <f t="shared" si="73"/>
        <v xml:space="preserve">Activités auxiliaires de services financiers et d'assurance </v>
      </c>
      <c r="I1598" t="str">
        <f t="shared" si="74"/>
        <v>Activités auxiliaires de services financiers, hors assurance et caisses de retraite</v>
      </c>
      <c r="L1598" t="s">
        <v>37270</v>
      </c>
      <c r="M1598" t="s">
        <v>24002</v>
      </c>
      <c r="N1598" t="s">
        <v>38877</v>
      </c>
      <c r="O1598" s="76" t="s">
        <v>4356</v>
      </c>
      <c r="P1598" s="82">
        <v>689</v>
      </c>
      <c r="Q1598" s="82" t="s">
        <v>103975</v>
      </c>
      <c r="R1598"/>
    </row>
    <row r="1599" spans="1:18" ht="25.5" x14ac:dyDescent="0.25">
      <c r="A1599" s="19" t="s">
        <v>3361</v>
      </c>
      <c r="B1599" s="19">
        <v>1598</v>
      </c>
      <c r="C1599" s="19" t="s">
        <v>3362</v>
      </c>
      <c r="D1599" s="20" t="s">
        <v>3363</v>
      </c>
      <c r="E1599" s="20" t="s">
        <v>3364</v>
      </c>
      <c r="F1599" s="20" t="s">
        <v>3365</v>
      </c>
      <c r="G1599" t="str">
        <f t="shared" si="72"/>
        <v>SECTION K</v>
      </c>
      <c r="H1599" t="str">
        <f t="shared" si="73"/>
        <v xml:space="preserve">Activités auxiliaires de services financiers et d'assurance </v>
      </c>
      <c r="I1599" t="str">
        <f t="shared" si="74"/>
        <v>Activités auxiliaires de services financiers, hors assurance et caisses de retraite</v>
      </c>
      <c r="L1599" t="s">
        <v>37270</v>
      </c>
      <c r="M1599" t="s">
        <v>24007</v>
      </c>
      <c r="N1599" t="s">
        <v>38878</v>
      </c>
      <c r="O1599" s="76" t="s">
        <v>4366</v>
      </c>
      <c r="P1599" s="82">
        <v>200</v>
      </c>
      <c r="Q1599" s="82" t="s">
        <v>104008</v>
      </c>
      <c r="R1599"/>
    </row>
    <row r="1600" spans="1:18" x14ac:dyDescent="0.25">
      <c r="A1600" s="10"/>
      <c r="B1600" s="10">
        <v>1599</v>
      </c>
      <c r="C1600" s="10"/>
      <c r="D1600" s="11"/>
      <c r="E1600" s="11"/>
      <c r="F1600" s="11"/>
      <c r="G1600" t="str">
        <f t="shared" si="72"/>
        <v>SECTION K</v>
      </c>
      <c r="H1600" t="str">
        <f t="shared" si="73"/>
        <v xml:space="preserve">Activités auxiliaires de services financiers et d'assurance </v>
      </c>
      <c r="I1600" t="str">
        <f t="shared" si="74"/>
        <v>Activités auxiliaires de services financiers, hors assurance et caisses de retraite</v>
      </c>
      <c r="L1600" t="s">
        <v>37270</v>
      </c>
      <c r="M1600" t="s">
        <v>13536</v>
      </c>
      <c r="N1600" t="s">
        <v>38879</v>
      </c>
      <c r="O1600" s="76" t="s">
        <v>4366</v>
      </c>
      <c r="P1600" s="82">
        <v>186</v>
      </c>
      <c r="Q1600" s="82" t="s">
        <v>104018</v>
      </c>
      <c r="R1600"/>
    </row>
    <row r="1601" spans="1:18" x14ac:dyDescent="0.25">
      <c r="A1601" s="35"/>
      <c r="B1601" s="35">
        <v>1600</v>
      </c>
      <c r="C1601" s="35" t="s">
        <v>3366</v>
      </c>
      <c r="D1601" s="36" t="s">
        <v>3367</v>
      </c>
      <c r="E1601" s="36" t="s">
        <v>3367</v>
      </c>
      <c r="F1601" s="36" t="s">
        <v>3368</v>
      </c>
      <c r="G1601" t="str">
        <f t="shared" si="72"/>
        <v>SECTION K</v>
      </c>
      <c r="H1601" t="str">
        <f t="shared" si="73"/>
        <v xml:space="preserve">Activités auxiliaires de services financiers et d'assurance </v>
      </c>
      <c r="I1601" t="str">
        <f t="shared" si="74"/>
        <v>Activités auxiliaires d'assurance et de caisses de retraite</v>
      </c>
      <c r="L1601" t="s">
        <v>37270</v>
      </c>
      <c r="M1601" t="s">
        <v>6675</v>
      </c>
      <c r="N1601" t="s">
        <v>38880</v>
      </c>
      <c r="O1601" s="76" t="s">
        <v>4366</v>
      </c>
      <c r="P1601" s="82">
        <v>129</v>
      </c>
      <c r="Q1601" s="82" t="s">
        <v>104130</v>
      </c>
      <c r="R1601"/>
    </row>
    <row r="1602" spans="1:18" x14ac:dyDescent="0.25">
      <c r="A1602" s="17"/>
      <c r="B1602" s="17">
        <v>1601</v>
      </c>
      <c r="C1602" s="17" t="s">
        <v>3369</v>
      </c>
      <c r="D1602" s="18" t="s">
        <v>3370</v>
      </c>
      <c r="E1602" s="18" t="s">
        <v>3370</v>
      </c>
      <c r="F1602" s="18" t="s">
        <v>3370</v>
      </c>
      <c r="G1602" t="str">
        <f t="shared" si="72"/>
        <v>SECTION K</v>
      </c>
      <c r="H1602" t="str">
        <f t="shared" si="73"/>
        <v xml:space="preserve">Activités auxiliaires de services financiers et d'assurance </v>
      </c>
      <c r="I1602" t="str">
        <f t="shared" si="74"/>
        <v>Activités auxiliaires d'assurance et de caisses de retraite</v>
      </c>
      <c r="L1602" t="s">
        <v>37270</v>
      </c>
      <c r="M1602" t="s">
        <v>13538</v>
      </c>
      <c r="N1602" t="s">
        <v>38881</v>
      </c>
      <c r="O1602" s="76" t="s">
        <v>4356</v>
      </c>
      <c r="P1602" s="82">
        <v>3735</v>
      </c>
      <c r="Q1602" s="82" t="s">
        <v>104028</v>
      </c>
      <c r="R1602"/>
    </row>
    <row r="1603" spans="1:18" x14ac:dyDescent="0.25">
      <c r="A1603" s="19" t="s">
        <v>3371</v>
      </c>
      <c r="B1603" s="19">
        <v>1602</v>
      </c>
      <c r="C1603" s="19" t="s">
        <v>3372</v>
      </c>
      <c r="D1603" s="20" t="s">
        <v>3370</v>
      </c>
      <c r="E1603" s="20" t="s">
        <v>3370</v>
      </c>
      <c r="F1603" s="20" t="s">
        <v>3370</v>
      </c>
      <c r="G1603" t="str">
        <f t="shared" si="72"/>
        <v>SECTION K</v>
      </c>
      <c r="H1603" t="str">
        <f t="shared" si="73"/>
        <v xml:space="preserve">Activités auxiliaires de services financiers et d'assurance </v>
      </c>
      <c r="I1603" t="str">
        <f t="shared" si="74"/>
        <v>Activités auxiliaires d'assurance et de caisses de retraite</v>
      </c>
      <c r="L1603" t="s">
        <v>37270</v>
      </c>
      <c r="M1603" t="s">
        <v>6658</v>
      </c>
      <c r="N1603" t="s">
        <v>38882</v>
      </c>
      <c r="O1603" s="76" t="s">
        <v>4366</v>
      </c>
      <c r="P1603" s="82">
        <v>130</v>
      </c>
      <c r="Q1603" s="82" t="s">
        <v>104048</v>
      </c>
      <c r="R1603"/>
    </row>
    <row r="1604" spans="1:18" x14ac:dyDescent="0.25">
      <c r="A1604" s="17"/>
      <c r="B1604" s="17">
        <v>1603</v>
      </c>
      <c r="C1604" s="17" t="s">
        <v>3373</v>
      </c>
      <c r="D1604" s="18" t="s">
        <v>3374</v>
      </c>
      <c r="E1604" s="18" t="s">
        <v>3374</v>
      </c>
      <c r="F1604" s="18" t="s">
        <v>3375</v>
      </c>
      <c r="G1604" t="str">
        <f t="shared" ref="G1604:G1667" si="75">IF(LEFT(C1604,7)="SECTION",C1604,G1603)</f>
        <v>SECTION K</v>
      </c>
      <c r="H1604" t="str">
        <f t="shared" si="73"/>
        <v xml:space="preserve">Activités auxiliaires de services financiers et d'assurance </v>
      </c>
      <c r="I1604" t="str">
        <f t="shared" si="74"/>
        <v>Activités auxiliaires d'assurance et de caisses de retraite</v>
      </c>
      <c r="L1604" t="s">
        <v>37270</v>
      </c>
      <c r="M1604" t="s">
        <v>24030</v>
      </c>
      <c r="N1604" t="s">
        <v>38883</v>
      </c>
      <c r="O1604" s="76" t="s">
        <v>4356</v>
      </c>
      <c r="P1604" s="82">
        <v>397</v>
      </c>
      <c r="Q1604" s="82" t="s">
        <v>104117</v>
      </c>
      <c r="R1604"/>
    </row>
    <row r="1605" spans="1:18" x14ac:dyDescent="0.25">
      <c r="A1605" s="19" t="s">
        <v>3376</v>
      </c>
      <c r="B1605" s="19">
        <v>1604</v>
      </c>
      <c r="C1605" s="19" t="s">
        <v>3377</v>
      </c>
      <c r="D1605" s="20" t="s">
        <v>3374</v>
      </c>
      <c r="E1605" s="20" t="s">
        <v>3374</v>
      </c>
      <c r="F1605" s="20" t="s">
        <v>3375</v>
      </c>
      <c r="G1605" t="str">
        <f t="shared" si="75"/>
        <v>SECTION K</v>
      </c>
      <c r="H1605" t="str">
        <f t="shared" si="73"/>
        <v xml:space="preserve">Activités auxiliaires de services financiers et d'assurance </v>
      </c>
      <c r="I1605" t="str">
        <f t="shared" si="74"/>
        <v>Activités auxiliaires d'assurance et de caisses de retraite</v>
      </c>
      <c r="L1605" t="s">
        <v>37270</v>
      </c>
      <c r="M1605" t="s">
        <v>13537</v>
      </c>
      <c r="N1605" t="s">
        <v>38884</v>
      </c>
      <c r="O1605" s="76" t="s">
        <v>4366</v>
      </c>
      <c r="P1605" s="82">
        <v>369</v>
      </c>
      <c r="Q1605" s="82" t="s">
        <v>104019</v>
      </c>
      <c r="R1605"/>
    </row>
    <row r="1606" spans="1:18" x14ac:dyDescent="0.25">
      <c r="A1606" s="17"/>
      <c r="B1606" s="17">
        <v>1605</v>
      </c>
      <c r="C1606" s="17" t="s">
        <v>3378</v>
      </c>
      <c r="D1606" s="18" t="s">
        <v>3379</v>
      </c>
      <c r="E1606" s="18" t="s">
        <v>3380</v>
      </c>
      <c r="F1606" s="18" t="s">
        <v>3381</v>
      </c>
      <c r="G1606" t="str">
        <f t="shared" si="75"/>
        <v>SECTION K</v>
      </c>
      <c r="H1606" t="str">
        <f t="shared" ref="H1606:H1669" si="76">IF(LEN(C1606)=2,D1606,H1605)</f>
        <v xml:space="preserve">Activités auxiliaires de services financiers et d'assurance </v>
      </c>
      <c r="I1606" t="str">
        <f t="shared" si="74"/>
        <v>Activités auxiliaires d'assurance et de caisses de retraite</v>
      </c>
      <c r="L1606" t="s">
        <v>37270</v>
      </c>
      <c r="M1606" t="s">
        <v>24011</v>
      </c>
      <c r="N1606" t="s">
        <v>38885</v>
      </c>
      <c r="O1606" s="76" t="s">
        <v>4356</v>
      </c>
      <c r="P1606" s="82">
        <v>382</v>
      </c>
      <c r="Q1606" s="82" t="s">
        <v>104020</v>
      </c>
      <c r="R1606"/>
    </row>
    <row r="1607" spans="1:18" x14ac:dyDescent="0.25">
      <c r="A1607" s="19" t="s">
        <v>3382</v>
      </c>
      <c r="B1607" s="19">
        <v>1606</v>
      </c>
      <c r="C1607" s="19" t="s">
        <v>3383</v>
      </c>
      <c r="D1607" s="20" t="s">
        <v>3379</v>
      </c>
      <c r="E1607" s="20" t="s">
        <v>3380</v>
      </c>
      <c r="F1607" s="20" t="s">
        <v>3381</v>
      </c>
      <c r="G1607" t="str">
        <f t="shared" si="75"/>
        <v>SECTION K</v>
      </c>
      <c r="H1607" t="str">
        <f t="shared" si="76"/>
        <v xml:space="preserve">Activités auxiliaires de services financiers et d'assurance </v>
      </c>
      <c r="I1607" t="str">
        <f t="shared" si="74"/>
        <v>Activités auxiliaires d'assurance et de caisses de retraite</v>
      </c>
      <c r="L1607" t="s">
        <v>37270</v>
      </c>
      <c r="M1607" t="s">
        <v>32940</v>
      </c>
      <c r="N1607" t="s">
        <v>38886</v>
      </c>
      <c r="O1607" s="76" t="s">
        <v>4366</v>
      </c>
      <c r="P1607" s="82">
        <v>4</v>
      </c>
      <c r="Q1607" s="82" t="s">
        <v>104021</v>
      </c>
      <c r="R1607"/>
    </row>
    <row r="1608" spans="1:18" x14ac:dyDescent="0.25">
      <c r="A1608" s="10"/>
      <c r="B1608" s="10">
        <v>1607</v>
      </c>
      <c r="C1608" s="10"/>
      <c r="D1608" s="11"/>
      <c r="E1608" s="11"/>
      <c r="F1608" s="11"/>
      <c r="G1608" t="str">
        <f t="shared" si="75"/>
        <v>SECTION K</v>
      </c>
      <c r="H1608" t="str">
        <f t="shared" si="76"/>
        <v xml:space="preserve">Activités auxiliaires de services financiers et d'assurance </v>
      </c>
      <c r="I1608" t="str">
        <f t="shared" ref="I1608:I1671" si="77">IF(LEN(C1608)=4,D1608,I1607)</f>
        <v>Activités auxiliaires d'assurance et de caisses de retraite</v>
      </c>
      <c r="L1608" t="s">
        <v>37270</v>
      </c>
      <c r="M1608" t="s">
        <v>6654</v>
      </c>
      <c r="N1608" t="s">
        <v>38887</v>
      </c>
      <c r="O1608" s="76" t="s">
        <v>4356</v>
      </c>
      <c r="P1608" s="82">
        <v>1975</v>
      </c>
      <c r="Q1608" s="82" t="s">
        <v>104022</v>
      </c>
      <c r="R1608"/>
    </row>
    <row r="1609" spans="1:18" x14ac:dyDescent="0.25">
      <c r="A1609" s="8"/>
      <c r="B1609" s="8">
        <v>1608</v>
      </c>
      <c r="C1609" s="8" t="s">
        <v>3384</v>
      </c>
      <c r="D1609" s="9" t="s">
        <v>3385</v>
      </c>
      <c r="E1609" s="9" t="s">
        <v>3385</v>
      </c>
      <c r="F1609" s="9" t="s">
        <v>3385</v>
      </c>
      <c r="G1609" t="str">
        <f t="shared" si="75"/>
        <v>SECTION K</v>
      </c>
      <c r="H1609" t="str">
        <f t="shared" si="76"/>
        <v xml:space="preserve">Activités auxiliaires de services financiers et d'assurance </v>
      </c>
      <c r="I1609" t="str">
        <f t="shared" si="77"/>
        <v>Gestion de fonds</v>
      </c>
      <c r="L1609" t="s">
        <v>37270</v>
      </c>
      <c r="M1609" t="s">
        <v>11467</v>
      </c>
      <c r="N1609" t="s">
        <v>38888</v>
      </c>
      <c r="O1609" s="76" t="s">
        <v>4356</v>
      </c>
      <c r="P1609" s="82">
        <v>327</v>
      </c>
      <c r="Q1609" s="82" t="s">
        <v>104023</v>
      </c>
      <c r="R1609"/>
    </row>
    <row r="1610" spans="1:18" x14ac:dyDescent="0.25">
      <c r="A1610" s="14"/>
      <c r="B1610" s="14">
        <v>1609</v>
      </c>
      <c r="C1610" s="14" t="s">
        <v>3386</v>
      </c>
      <c r="D1610" s="15" t="s">
        <v>3385</v>
      </c>
      <c r="E1610" s="15" t="s">
        <v>3385</v>
      </c>
      <c r="F1610" s="15" t="s">
        <v>3385</v>
      </c>
      <c r="G1610" t="str">
        <f t="shared" si="75"/>
        <v>SECTION K</v>
      </c>
      <c r="H1610" t="str">
        <f t="shared" si="76"/>
        <v xml:space="preserve">Activités auxiliaires de services financiers et d'assurance </v>
      </c>
      <c r="I1610" t="str">
        <f t="shared" si="77"/>
        <v>Gestion de fonds</v>
      </c>
      <c r="L1610" t="s">
        <v>37270</v>
      </c>
      <c r="M1610" t="s">
        <v>32941</v>
      </c>
      <c r="N1610" t="s">
        <v>38889</v>
      </c>
      <c r="O1610" s="76" t="s">
        <v>4356</v>
      </c>
      <c r="P1610" s="82">
        <v>1046</v>
      </c>
      <c r="Q1610" s="82" t="s">
        <v>104024</v>
      </c>
      <c r="R1610"/>
    </row>
    <row r="1611" spans="1:18" x14ac:dyDescent="0.25">
      <c r="A1611" s="6" t="s">
        <v>3387</v>
      </c>
      <c r="B1611" s="6">
        <v>1610</v>
      </c>
      <c r="C1611" s="6" t="s">
        <v>3388</v>
      </c>
      <c r="D1611" s="7" t="s">
        <v>3385</v>
      </c>
      <c r="E1611" s="7" t="s">
        <v>3385</v>
      </c>
      <c r="F1611" s="7" t="s">
        <v>3385</v>
      </c>
      <c r="G1611" t="str">
        <f t="shared" si="75"/>
        <v>SECTION K</v>
      </c>
      <c r="H1611" t="str">
        <f t="shared" si="76"/>
        <v xml:space="preserve">Activités auxiliaires de services financiers et d'assurance </v>
      </c>
      <c r="I1611" t="str">
        <f t="shared" si="77"/>
        <v>Gestion de fonds</v>
      </c>
      <c r="L1611" t="s">
        <v>37270</v>
      </c>
      <c r="M1611" t="s">
        <v>8795</v>
      </c>
      <c r="N1611" t="s">
        <v>38890</v>
      </c>
      <c r="O1611" s="76" t="s">
        <v>4374</v>
      </c>
      <c r="P1611" s="82">
        <v>1349</v>
      </c>
      <c r="Q1611" s="82" t="s">
        <v>104025</v>
      </c>
      <c r="R1611"/>
    </row>
    <row r="1612" spans="1:18" x14ac:dyDescent="0.25">
      <c r="A1612" s="6"/>
      <c r="B1612" s="6">
        <v>1611</v>
      </c>
      <c r="C1612" s="6"/>
      <c r="D1612" s="7"/>
      <c r="E1612" s="7"/>
      <c r="F1612" s="7"/>
      <c r="G1612" t="str">
        <f t="shared" si="75"/>
        <v>SECTION K</v>
      </c>
      <c r="H1612" t="str">
        <f t="shared" si="76"/>
        <v xml:space="preserve">Activités auxiliaires de services financiers et d'assurance </v>
      </c>
      <c r="I1612" t="str">
        <f t="shared" si="77"/>
        <v>Gestion de fonds</v>
      </c>
      <c r="L1612" t="s">
        <v>37270</v>
      </c>
      <c r="M1612" t="s">
        <v>6655</v>
      </c>
      <c r="N1612" t="s">
        <v>38891</v>
      </c>
      <c r="O1612" s="76" t="s">
        <v>4374</v>
      </c>
      <c r="P1612" s="82">
        <v>22333</v>
      </c>
      <c r="Q1612" s="82" t="s">
        <v>72645</v>
      </c>
      <c r="R1612"/>
    </row>
    <row r="1613" spans="1:18" x14ac:dyDescent="0.25">
      <c r="A1613" s="8"/>
      <c r="B1613" s="8">
        <v>1612</v>
      </c>
      <c r="C1613" s="8" t="s">
        <v>3389</v>
      </c>
      <c r="D1613" s="9" t="s">
        <v>3390</v>
      </c>
      <c r="E1613" s="9" t="s">
        <v>3390</v>
      </c>
      <c r="F1613" s="9" t="s">
        <v>3390</v>
      </c>
      <c r="G1613" t="str">
        <f t="shared" si="75"/>
        <v>SECTION L</v>
      </c>
      <c r="H1613" t="str">
        <f t="shared" si="76"/>
        <v xml:space="preserve">Activités auxiliaires de services financiers et d'assurance </v>
      </c>
      <c r="I1613" t="str">
        <f t="shared" si="77"/>
        <v>Gestion de fonds</v>
      </c>
      <c r="L1613" t="s">
        <v>37270</v>
      </c>
      <c r="M1613" t="s">
        <v>9661</v>
      </c>
      <c r="N1613" t="s">
        <v>38892</v>
      </c>
      <c r="O1613" s="76" t="s">
        <v>4356</v>
      </c>
      <c r="P1613" s="82">
        <v>464</v>
      </c>
      <c r="Q1613" s="82" t="s">
        <v>104026</v>
      </c>
      <c r="R1613"/>
    </row>
    <row r="1614" spans="1:18" x14ac:dyDescent="0.25">
      <c r="A1614" s="10"/>
      <c r="B1614" s="10">
        <v>1613</v>
      </c>
      <c r="C1614" s="10"/>
      <c r="D1614" s="11"/>
      <c r="E1614" s="11"/>
      <c r="F1614" s="11"/>
      <c r="G1614" t="str">
        <f t="shared" si="75"/>
        <v>SECTION L</v>
      </c>
      <c r="H1614" t="str">
        <f t="shared" si="76"/>
        <v xml:space="preserve">Activités auxiliaires de services financiers et d'assurance </v>
      </c>
      <c r="I1614" t="str">
        <f t="shared" si="77"/>
        <v>Gestion de fonds</v>
      </c>
      <c r="L1614" t="s">
        <v>37270</v>
      </c>
      <c r="M1614" t="s">
        <v>6656</v>
      </c>
      <c r="N1614" t="s">
        <v>38893</v>
      </c>
      <c r="O1614" s="76" t="s">
        <v>4366</v>
      </c>
      <c r="P1614" s="82">
        <v>115</v>
      </c>
      <c r="Q1614" s="82" t="s">
        <v>104027</v>
      </c>
      <c r="R1614"/>
    </row>
    <row r="1615" spans="1:18" x14ac:dyDescent="0.25">
      <c r="A1615" s="12"/>
      <c r="B1615" s="12">
        <v>1614</v>
      </c>
      <c r="C1615" s="12" t="s">
        <v>3391</v>
      </c>
      <c r="D1615" s="13" t="s">
        <v>3392</v>
      </c>
      <c r="E1615" s="13" t="s">
        <v>3392</v>
      </c>
      <c r="F1615" s="13" t="s">
        <v>3392</v>
      </c>
      <c r="G1615" t="str">
        <f t="shared" si="75"/>
        <v>SECTION L</v>
      </c>
      <c r="H1615" t="str">
        <f t="shared" si="76"/>
        <v>Activités immobilières</v>
      </c>
      <c r="I1615" t="str">
        <f t="shared" si="77"/>
        <v>Gestion de fonds</v>
      </c>
      <c r="L1615" t="s">
        <v>37270</v>
      </c>
      <c r="M1615" t="s">
        <v>11468</v>
      </c>
      <c r="N1615" t="s">
        <v>38894</v>
      </c>
      <c r="O1615" s="76" t="s">
        <v>4366</v>
      </c>
      <c r="P1615" s="82">
        <v>119</v>
      </c>
      <c r="Q1615" s="82" t="s">
        <v>104029</v>
      </c>
      <c r="R1615"/>
    </row>
    <row r="1616" spans="1:18" x14ac:dyDescent="0.25">
      <c r="A1616" s="10"/>
      <c r="B1616" s="10">
        <v>1615</v>
      </c>
      <c r="C1616" s="10"/>
      <c r="D1616" s="11"/>
      <c r="E1616" s="11"/>
      <c r="F1616" s="11"/>
      <c r="G1616" t="str">
        <f t="shared" si="75"/>
        <v>SECTION L</v>
      </c>
      <c r="H1616" t="str">
        <f t="shared" si="76"/>
        <v>Activités immobilières</v>
      </c>
      <c r="I1616" t="str">
        <f t="shared" si="77"/>
        <v>Gestion de fonds</v>
      </c>
      <c r="L1616" t="s">
        <v>37270</v>
      </c>
      <c r="M1616" t="s">
        <v>6661</v>
      </c>
      <c r="N1616" t="s">
        <v>38895</v>
      </c>
      <c r="O1616" s="76" t="s">
        <v>4366</v>
      </c>
      <c r="P1616" s="82">
        <v>339</v>
      </c>
      <c r="Q1616" s="82" t="s">
        <v>104066</v>
      </c>
      <c r="R1616"/>
    </row>
    <row r="1617" spans="1:18" x14ac:dyDescent="0.25">
      <c r="A1617" s="8"/>
      <c r="B1617" s="8">
        <v>1616</v>
      </c>
      <c r="C1617" s="8" t="s">
        <v>3393</v>
      </c>
      <c r="D1617" s="9" t="s">
        <v>3394</v>
      </c>
      <c r="E1617" s="9" t="s">
        <v>3394</v>
      </c>
      <c r="F1617" s="9" t="s">
        <v>3395</v>
      </c>
      <c r="G1617" t="str">
        <f t="shared" si="75"/>
        <v>SECTION L</v>
      </c>
      <c r="H1617" t="str">
        <f t="shared" si="76"/>
        <v>Activités immobilières</v>
      </c>
      <c r="I1617" t="str">
        <f t="shared" si="77"/>
        <v>Activités des marchands de biens immobiliers</v>
      </c>
      <c r="L1617" t="s">
        <v>37270</v>
      </c>
      <c r="M1617" t="s">
        <v>11472</v>
      </c>
      <c r="N1617" t="s">
        <v>38896</v>
      </c>
      <c r="O1617" s="76" t="s">
        <v>4356</v>
      </c>
      <c r="P1617" s="82">
        <v>656</v>
      </c>
      <c r="Q1617" s="82" t="s">
        <v>104031</v>
      </c>
      <c r="R1617"/>
    </row>
    <row r="1618" spans="1:18" x14ac:dyDescent="0.25">
      <c r="A1618" s="14"/>
      <c r="B1618" s="14">
        <v>1617</v>
      </c>
      <c r="C1618" s="14" t="s">
        <v>3396</v>
      </c>
      <c r="D1618" s="15" t="s">
        <v>3394</v>
      </c>
      <c r="E1618" s="15" t="s">
        <v>3394</v>
      </c>
      <c r="F1618" s="15" t="s">
        <v>3395</v>
      </c>
      <c r="G1618" t="str">
        <f t="shared" si="75"/>
        <v>SECTION L</v>
      </c>
      <c r="H1618" t="str">
        <f t="shared" si="76"/>
        <v>Activités immobilières</v>
      </c>
      <c r="I1618" t="str">
        <f t="shared" si="77"/>
        <v>Activités des marchands de biens immobiliers</v>
      </c>
      <c r="L1618" t="s">
        <v>37270</v>
      </c>
      <c r="M1618" t="s">
        <v>6657</v>
      </c>
      <c r="N1618" t="s">
        <v>38897</v>
      </c>
      <c r="O1618" s="76" t="s">
        <v>4356</v>
      </c>
      <c r="P1618" s="82">
        <v>511</v>
      </c>
      <c r="Q1618" s="82" t="s">
        <v>104032</v>
      </c>
      <c r="R1618"/>
    </row>
    <row r="1619" spans="1:18" x14ac:dyDescent="0.25">
      <c r="A1619" s="6" t="s">
        <v>3397</v>
      </c>
      <c r="B1619" s="6">
        <v>1618</v>
      </c>
      <c r="C1619" s="6" t="s">
        <v>3398</v>
      </c>
      <c r="D1619" s="7" t="s">
        <v>3394</v>
      </c>
      <c r="E1619" s="7" t="s">
        <v>3394</v>
      </c>
      <c r="F1619" s="7" t="s">
        <v>3395</v>
      </c>
      <c r="G1619" t="str">
        <f t="shared" si="75"/>
        <v>SECTION L</v>
      </c>
      <c r="H1619" t="str">
        <f t="shared" si="76"/>
        <v>Activités immobilières</v>
      </c>
      <c r="I1619" t="str">
        <f t="shared" si="77"/>
        <v>Activités des marchands de biens immobiliers</v>
      </c>
      <c r="L1619" t="s">
        <v>37270</v>
      </c>
      <c r="M1619" t="s">
        <v>11474</v>
      </c>
      <c r="N1619" t="s">
        <v>38898</v>
      </c>
      <c r="O1619" s="76" t="s">
        <v>4356</v>
      </c>
      <c r="P1619" s="82">
        <v>1128</v>
      </c>
      <c r="Q1619" s="82" t="s">
        <v>104033</v>
      </c>
      <c r="R1619"/>
    </row>
    <row r="1620" spans="1:18" x14ac:dyDescent="0.25">
      <c r="A1620" s="10"/>
      <c r="B1620" s="10">
        <v>1619</v>
      </c>
      <c r="C1620" s="10"/>
      <c r="D1620" s="11"/>
      <c r="E1620" s="11"/>
      <c r="F1620" s="11"/>
      <c r="G1620" t="str">
        <f t="shared" si="75"/>
        <v>SECTION L</v>
      </c>
      <c r="H1620" t="str">
        <f t="shared" si="76"/>
        <v>Activités immobilières</v>
      </c>
      <c r="I1620" t="str">
        <f t="shared" si="77"/>
        <v>Activités des marchands de biens immobiliers</v>
      </c>
      <c r="L1620" t="s">
        <v>37270</v>
      </c>
      <c r="M1620" t="s">
        <v>32943</v>
      </c>
      <c r="N1620" t="s">
        <v>38899</v>
      </c>
      <c r="O1620" s="76" t="s">
        <v>4356</v>
      </c>
      <c r="P1620" s="82">
        <v>424</v>
      </c>
      <c r="Q1620" s="82" t="s">
        <v>104034</v>
      </c>
      <c r="R1620"/>
    </row>
    <row r="1621" spans="1:18" ht="25.5" x14ac:dyDescent="0.25">
      <c r="A1621" s="8"/>
      <c r="B1621" s="8">
        <v>1620</v>
      </c>
      <c r="C1621" s="8" t="s">
        <v>3399</v>
      </c>
      <c r="D1621" s="9" t="s">
        <v>3400</v>
      </c>
      <c r="E1621" s="9" t="s">
        <v>3400</v>
      </c>
      <c r="F1621" s="9" t="s">
        <v>3401</v>
      </c>
      <c r="G1621" t="str">
        <f t="shared" si="75"/>
        <v>SECTION L</v>
      </c>
      <c r="H1621" t="str">
        <f t="shared" si="76"/>
        <v>Activités immobilières</v>
      </c>
      <c r="I1621" t="str">
        <f t="shared" si="77"/>
        <v>Location et exploitation de biens immobiliers propres ou loués</v>
      </c>
      <c r="L1621" t="s">
        <v>37270</v>
      </c>
      <c r="M1621" t="s">
        <v>13540</v>
      </c>
      <c r="N1621" t="s">
        <v>38900</v>
      </c>
      <c r="O1621" s="76" t="s">
        <v>4356</v>
      </c>
      <c r="P1621" s="82">
        <v>414</v>
      </c>
      <c r="Q1621" s="82" t="s">
        <v>104035</v>
      </c>
      <c r="R1621"/>
    </row>
    <row r="1622" spans="1:18" x14ac:dyDescent="0.25">
      <c r="A1622" s="14"/>
      <c r="B1622" s="14">
        <v>1621</v>
      </c>
      <c r="C1622" s="14" t="s">
        <v>3402</v>
      </c>
      <c r="D1622" s="15" t="s">
        <v>3403</v>
      </c>
      <c r="E1622" s="15" t="s">
        <v>3400</v>
      </c>
      <c r="F1622" s="15" t="s">
        <v>3401</v>
      </c>
      <c r="G1622" t="str">
        <f t="shared" si="75"/>
        <v>SECTION L</v>
      </c>
      <c r="H1622" t="str">
        <f t="shared" si="76"/>
        <v>Activités immobilières</v>
      </c>
      <c r="I1622" t="str">
        <f t="shared" si="77"/>
        <v>Location et exploitation de biens immobiliers propres ou loués</v>
      </c>
      <c r="L1622" t="s">
        <v>37270</v>
      </c>
      <c r="M1622" t="s">
        <v>14341</v>
      </c>
      <c r="N1622" t="s">
        <v>38901</v>
      </c>
      <c r="O1622" s="76" t="s">
        <v>4356</v>
      </c>
      <c r="P1622" s="82">
        <v>332</v>
      </c>
      <c r="Q1622" s="82" t="s">
        <v>104036</v>
      </c>
      <c r="R1622"/>
    </row>
    <row r="1623" spans="1:18" x14ac:dyDescent="0.25">
      <c r="A1623" s="6" t="s">
        <v>3404</v>
      </c>
      <c r="B1623" s="6">
        <v>1622</v>
      </c>
      <c r="C1623" s="6" t="s">
        <v>3405</v>
      </c>
      <c r="D1623" s="7" t="s">
        <v>3406</v>
      </c>
      <c r="E1623" s="7" t="s">
        <v>3406</v>
      </c>
      <c r="F1623" s="7" t="s">
        <v>3406</v>
      </c>
      <c r="G1623" t="str">
        <f t="shared" si="75"/>
        <v>SECTION L</v>
      </c>
      <c r="H1623" t="str">
        <f t="shared" si="76"/>
        <v>Activités immobilières</v>
      </c>
      <c r="I1623" t="str">
        <f t="shared" si="77"/>
        <v>Location et exploitation de biens immobiliers propres ou loués</v>
      </c>
      <c r="L1623" t="s">
        <v>37270</v>
      </c>
      <c r="M1623" t="s">
        <v>13542</v>
      </c>
      <c r="N1623" t="s">
        <v>38902</v>
      </c>
      <c r="O1623" s="76" t="s">
        <v>4366</v>
      </c>
      <c r="P1623" s="82">
        <v>210</v>
      </c>
      <c r="Q1623" s="82" t="s">
        <v>104037</v>
      </c>
      <c r="R1623"/>
    </row>
    <row r="1624" spans="1:18" x14ac:dyDescent="0.25">
      <c r="A1624" s="6" t="s">
        <v>3407</v>
      </c>
      <c r="B1624" s="6">
        <v>1623</v>
      </c>
      <c r="C1624" s="6" t="s">
        <v>3408</v>
      </c>
      <c r="D1624" s="7" t="s">
        <v>3409</v>
      </c>
      <c r="E1624" s="7" t="s">
        <v>3409</v>
      </c>
      <c r="F1624" s="7" t="s">
        <v>3410</v>
      </c>
      <c r="G1624" t="str">
        <f t="shared" si="75"/>
        <v>SECTION L</v>
      </c>
      <c r="H1624" t="str">
        <f t="shared" si="76"/>
        <v>Activités immobilières</v>
      </c>
      <c r="I1624" t="str">
        <f t="shared" si="77"/>
        <v>Location et exploitation de biens immobiliers propres ou loués</v>
      </c>
      <c r="L1624" t="s">
        <v>37270</v>
      </c>
      <c r="M1624" t="s">
        <v>24012</v>
      </c>
      <c r="N1624" t="s">
        <v>38903</v>
      </c>
      <c r="O1624" s="76" t="s">
        <v>4366</v>
      </c>
      <c r="P1624" s="82">
        <v>58</v>
      </c>
      <c r="Q1624" s="82" t="s">
        <v>104038</v>
      </c>
      <c r="R1624"/>
    </row>
    <row r="1625" spans="1:18" x14ac:dyDescent="0.25">
      <c r="A1625" s="10"/>
      <c r="B1625" s="10">
        <v>1624</v>
      </c>
      <c r="C1625" s="10"/>
      <c r="D1625" s="11"/>
      <c r="E1625" s="11"/>
      <c r="F1625" s="11"/>
      <c r="G1625" t="str">
        <f t="shared" si="75"/>
        <v>SECTION L</v>
      </c>
      <c r="H1625" t="str">
        <f t="shared" si="76"/>
        <v>Activités immobilières</v>
      </c>
      <c r="I1625" t="str">
        <f t="shared" si="77"/>
        <v>Location et exploitation de biens immobiliers propres ou loués</v>
      </c>
      <c r="L1625" t="s">
        <v>37270</v>
      </c>
      <c r="M1625" t="s">
        <v>32944</v>
      </c>
      <c r="N1625" t="s">
        <v>38904</v>
      </c>
      <c r="O1625" s="76" t="s">
        <v>4356</v>
      </c>
      <c r="P1625" s="82">
        <v>195</v>
      </c>
      <c r="Q1625" s="82" t="s">
        <v>104039</v>
      </c>
      <c r="R1625"/>
    </row>
    <row r="1626" spans="1:18" x14ac:dyDescent="0.25">
      <c r="A1626" s="8"/>
      <c r="B1626" s="8">
        <v>1625</v>
      </c>
      <c r="C1626" s="8" t="s">
        <v>3411</v>
      </c>
      <c r="D1626" s="9" t="s">
        <v>3412</v>
      </c>
      <c r="E1626" s="9" t="s">
        <v>3412</v>
      </c>
      <c r="F1626" s="9" t="s">
        <v>3413</v>
      </c>
      <c r="G1626" t="str">
        <f t="shared" si="75"/>
        <v>SECTION L</v>
      </c>
      <c r="H1626" t="str">
        <f t="shared" si="76"/>
        <v>Activités immobilières</v>
      </c>
      <c r="I1626" t="str">
        <f t="shared" si="77"/>
        <v>Activités immobilières pour compte de tiers</v>
      </c>
      <c r="L1626" t="s">
        <v>37270</v>
      </c>
      <c r="M1626" t="s">
        <v>24013</v>
      </c>
      <c r="N1626" t="s">
        <v>38905</v>
      </c>
      <c r="O1626" s="76" t="s">
        <v>4366</v>
      </c>
      <c r="P1626" s="82">
        <v>139</v>
      </c>
      <c r="Q1626" s="82" t="s">
        <v>104040</v>
      </c>
      <c r="R1626"/>
    </row>
    <row r="1627" spans="1:18" x14ac:dyDescent="0.25">
      <c r="A1627" s="14"/>
      <c r="B1627" s="14">
        <v>1626</v>
      </c>
      <c r="C1627" s="14" t="s">
        <v>3414</v>
      </c>
      <c r="D1627" s="15" t="s">
        <v>3415</v>
      </c>
      <c r="E1627" s="15" t="s">
        <v>3415</v>
      </c>
      <c r="F1627" s="15" t="s">
        <v>3415</v>
      </c>
      <c r="G1627" t="str">
        <f t="shared" si="75"/>
        <v>SECTION L</v>
      </c>
      <c r="H1627" t="str">
        <f t="shared" si="76"/>
        <v>Activités immobilières</v>
      </c>
      <c r="I1627" t="str">
        <f t="shared" si="77"/>
        <v>Activités immobilières pour compte de tiers</v>
      </c>
      <c r="L1627" t="s">
        <v>37270</v>
      </c>
      <c r="M1627" t="s">
        <v>11476</v>
      </c>
      <c r="N1627" t="s">
        <v>38906</v>
      </c>
      <c r="O1627" s="76" t="s">
        <v>4366</v>
      </c>
      <c r="P1627" s="82">
        <v>238</v>
      </c>
      <c r="Q1627" s="82" t="s">
        <v>104041</v>
      </c>
      <c r="R1627"/>
    </row>
    <row r="1628" spans="1:18" x14ac:dyDescent="0.25">
      <c r="A1628" s="6" t="s">
        <v>3416</v>
      </c>
      <c r="B1628" s="6">
        <v>1627</v>
      </c>
      <c r="C1628" s="6" t="s">
        <v>3417</v>
      </c>
      <c r="D1628" s="7" t="s">
        <v>3415</v>
      </c>
      <c r="E1628" s="7" t="s">
        <v>3415</v>
      </c>
      <c r="F1628" s="7" t="s">
        <v>3415</v>
      </c>
      <c r="G1628" t="str">
        <f t="shared" si="75"/>
        <v>SECTION L</v>
      </c>
      <c r="H1628" t="str">
        <f t="shared" si="76"/>
        <v>Activités immobilières</v>
      </c>
      <c r="I1628" t="str">
        <f t="shared" si="77"/>
        <v>Activités immobilières pour compte de tiers</v>
      </c>
      <c r="L1628" t="s">
        <v>37270</v>
      </c>
      <c r="M1628" t="s">
        <v>11478</v>
      </c>
      <c r="N1628" t="s">
        <v>38907</v>
      </c>
      <c r="O1628" s="76" t="s">
        <v>4356</v>
      </c>
      <c r="P1628" s="82">
        <v>709</v>
      </c>
      <c r="Q1628" s="82" t="s">
        <v>104043</v>
      </c>
      <c r="R1628"/>
    </row>
    <row r="1629" spans="1:18" x14ac:dyDescent="0.25">
      <c r="A1629" s="14"/>
      <c r="B1629" s="14">
        <v>1628</v>
      </c>
      <c r="C1629" s="14" t="s">
        <v>3418</v>
      </c>
      <c r="D1629" s="15" t="s">
        <v>3419</v>
      </c>
      <c r="E1629" s="15" t="s">
        <v>3419</v>
      </c>
      <c r="F1629" s="15" t="s">
        <v>3419</v>
      </c>
      <c r="G1629" t="str">
        <f t="shared" si="75"/>
        <v>SECTION L</v>
      </c>
      <c r="H1629" t="str">
        <f t="shared" si="76"/>
        <v>Activités immobilières</v>
      </c>
      <c r="I1629" t="str">
        <f t="shared" si="77"/>
        <v>Activités immobilières pour compte de tiers</v>
      </c>
      <c r="L1629" t="s">
        <v>37270</v>
      </c>
      <c r="M1629" t="s">
        <v>13546</v>
      </c>
      <c r="N1629" t="s">
        <v>38908</v>
      </c>
      <c r="O1629" s="76" t="s">
        <v>4366</v>
      </c>
      <c r="P1629" s="82">
        <v>42</v>
      </c>
      <c r="Q1629" s="82" t="s">
        <v>104045</v>
      </c>
      <c r="R1629"/>
    </row>
    <row r="1630" spans="1:18" x14ac:dyDescent="0.25">
      <c r="A1630" s="6" t="s">
        <v>3420</v>
      </c>
      <c r="B1630" s="6">
        <v>1629</v>
      </c>
      <c r="C1630" s="6" t="s">
        <v>3421</v>
      </c>
      <c r="D1630" s="7" t="s">
        <v>3422</v>
      </c>
      <c r="E1630" s="7" t="s">
        <v>3422</v>
      </c>
      <c r="F1630" s="7" t="s">
        <v>3423</v>
      </c>
      <c r="G1630" t="str">
        <f t="shared" si="75"/>
        <v>SECTION L</v>
      </c>
      <c r="H1630" t="str">
        <f t="shared" si="76"/>
        <v>Activités immobilières</v>
      </c>
      <c r="I1630" t="str">
        <f t="shared" si="77"/>
        <v>Activités immobilières pour compte de tiers</v>
      </c>
      <c r="L1630" t="s">
        <v>37270</v>
      </c>
      <c r="M1630" t="s">
        <v>24015</v>
      </c>
      <c r="N1630" t="s">
        <v>38909</v>
      </c>
      <c r="O1630" s="76" t="s">
        <v>4356</v>
      </c>
      <c r="P1630" s="82">
        <v>271</v>
      </c>
      <c r="Q1630" s="82" t="s">
        <v>104046</v>
      </c>
      <c r="R1630"/>
    </row>
    <row r="1631" spans="1:18" x14ac:dyDescent="0.25">
      <c r="A1631" s="6" t="s">
        <v>3424</v>
      </c>
      <c r="B1631" s="6">
        <v>1630</v>
      </c>
      <c r="C1631" s="6" t="s">
        <v>3425</v>
      </c>
      <c r="D1631" s="7" t="s">
        <v>3426</v>
      </c>
      <c r="E1631" s="7" t="s">
        <v>3426</v>
      </c>
      <c r="F1631" s="7" t="s">
        <v>3427</v>
      </c>
      <c r="G1631" t="str">
        <f t="shared" si="75"/>
        <v>SECTION L</v>
      </c>
      <c r="H1631" t="str">
        <f t="shared" si="76"/>
        <v>Activités immobilières</v>
      </c>
      <c r="I1631" t="str">
        <f t="shared" si="77"/>
        <v>Activités immobilières pour compte de tiers</v>
      </c>
      <c r="L1631" t="s">
        <v>37270</v>
      </c>
      <c r="M1631" t="s">
        <v>13548</v>
      </c>
      <c r="N1631" t="s">
        <v>38910</v>
      </c>
      <c r="O1631" s="76" t="s">
        <v>4356</v>
      </c>
      <c r="P1631" s="82">
        <v>524</v>
      </c>
      <c r="Q1631" s="82" t="s">
        <v>104047</v>
      </c>
      <c r="R1631"/>
    </row>
    <row r="1632" spans="1:18" x14ac:dyDescent="0.25">
      <c r="A1632" s="6"/>
      <c r="B1632" s="6">
        <v>1631</v>
      </c>
      <c r="C1632" s="6"/>
      <c r="D1632" s="7"/>
      <c r="E1632" s="7"/>
      <c r="F1632" s="7"/>
      <c r="G1632" t="str">
        <f t="shared" si="75"/>
        <v>SECTION L</v>
      </c>
      <c r="H1632" t="str">
        <f t="shared" si="76"/>
        <v>Activités immobilières</v>
      </c>
      <c r="I1632" t="str">
        <f t="shared" si="77"/>
        <v>Activités immobilières pour compte de tiers</v>
      </c>
      <c r="L1632" t="s">
        <v>37270</v>
      </c>
      <c r="M1632" t="s">
        <v>13550</v>
      </c>
      <c r="N1632" t="s">
        <v>38911</v>
      </c>
      <c r="O1632" s="76" t="s">
        <v>4366</v>
      </c>
      <c r="P1632" s="82">
        <v>372</v>
      </c>
      <c r="Q1632" s="82" t="s">
        <v>104049</v>
      </c>
      <c r="R1632"/>
    </row>
    <row r="1633" spans="1:18" ht="25.5" x14ac:dyDescent="0.25">
      <c r="A1633" s="8"/>
      <c r="B1633" s="8">
        <v>1632</v>
      </c>
      <c r="C1633" s="8" t="s">
        <v>3428</v>
      </c>
      <c r="D1633" s="9" t="s">
        <v>3429</v>
      </c>
      <c r="E1633" s="9" t="s">
        <v>3429</v>
      </c>
      <c r="F1633" s="9" t="s">
        <v>3430</v>
      </c>
      <c r="G1633" t="str">
        <f t="shared" si="75"/>
        <v>SECTION M</v>
      </c>
      <c r="H1633" t="str">
        <f t="shared" si="76"/>
        <v>Activités immobilières</v>
      </c>
      <c r="I1633" t="str">
        <f t="shared" si="77"/>
        <v>Activités immobilières pour compte de tiers</v>
      </c>
      <c r="L1633" t="s">
        <v>37270</v>
      </c>
      <c r="M1633" t="s">
        <v>13552</v>
      </c>
      <c r="N1633" t="s">
        <v>38912</v>
      </c>
      <c r="O1633" s="76" t="s">
        <v>4366</v>
      </c>
      <c r="P1633" s="82">
        <v>52</v>
      </c>
      <c r="Q1633" s="82" t="s">
        <v>104050</v>
      </c>
      <c r="R1633"/>
    </row>
    <row r="1634" spans="1:18" x14ac:dyDescent="0.25">
      <c r="A1634" s="10"/>
      <c r="B1634" s="10">
        <v>1633</v>
      </c>
      <c r="C1634" s="10"/>
      <c r="D1634" s="11"/>
      <c r="E1634" s="11"/>
      <c r="F1634" s="11"/>
      <c r="G1634" t="str">
        <f t="shared" si="75"/>
        <v>SECTION M</v>
      </c>
      <c r="H1634" t="str">
        <f t="shared" si="76"/>
        <v>Activités immobilières</v>
      </c>
      <c r="I1634" t="str">
        <f t="shared" si="77"/>
        <v>Activités immobilières pour compte de tiers</v>
      </c>
      <c r="L1634" t="s">
        <v>37270</v>
      </c>
      <c r="M1634" t="s">
        <v>11480</v>
      </c>
      <c r="N1634" t="s">
        <v>38913</v>
      </c>
      <c r="O1634" s="76" t="s">
        <v>4356</v>
      </c>
      <c r="P1634" s="82">
        <v>5882</v>
      </c>
      <c r="Q1634" s="82" t="s">
        <v>104051</v>
      </c>
      <c r="R1634"/>
    </row>
    <row r="1635" spans="1:18" x14ac:dyDescent="0.25">
      <c r="A1635" s="12"/>
      <c r="B1635" s="12">
        <v>1634</v>
      </c>
      <c r="C1635" s="12" t="s">
        <v>3431</v>
      </c>
      <c r="D1635" s="13" t="s">
        <v>3432</v>
      </c>
      <c r="E1635" s="13" t="s">
        <v>3432</v>
      </c>
      <c r="F1635" s="13" t="s">
        <v>3432</v>
      </c>
      <c r="G1635" t="str">
        <f t="shared" si="75"/>
        <v>SECTION M</v>
      </c>
      <c r="H1635" t="str">
        <f t="shared" si="76"/>
        <v>Activités juridiques et comptables</v>
      </c>
      <c r="I1635" t="str">
        <f t="shared" si="77"/>
        <v>Activités immobilières pour compte de tiers</v>
      </c>
      <c r="L1635" t="s">
        <v>37270</v>
      </c>
      <c r="M1635" t="s">
        <v>6660</v>
      </c>
      <c r="N1635" t="s">
        <v>38914</v>
      </c>
      <c r="O1635" s="76" t="s">
        <v>4356</v>
      </c>
      <c r="P1635" s="82">
        <v>1464</v>
      </c>
      <c r="Q1635" s="82" t="s">
        <v>104053</v>
      </c>
      <c r="R1635"/>
    </row>
    <row r="1636" spans="1:18" x14ac:dyDescent="0.25">
      <c r="A1636" s="10"/>
      <c r="B1636" s="10">
        <v>1635</v>
      </c>
      <c r="C1636" s="10"/>
      <c r="D1636" s="11"/>
      <c r="E1636" s="11"/>
      <c r="F1636" s="11"/>
      <c r="G1636" t="str">
        <f t="shared" si="75"/>
        <v>SECTION M</v>
      </c>
      <c r="H1636" t="str">
        <f t="shared" si="76"/>
        <v>Activités juridiques et comptables</v>
      </c>
      <c r="I1636" t="str">
        <f t="shared" si="77"/>
        <v>Activités immobilières pour compte de tiers</v>
      </c>
      <c r="L1636" t="s">
        <v>37270</v>
      </c>
      <c r="M1636" t="s">
        <v>32945</v>
      </c>
      <c r="N1636" t="s">
        <v>38915</v>
      </c>
      <c r="O1636" s="76" t="s">
        <v>4366</v>
      </c>
      <c r="P1636" s="82">
        <v>240</v>
      </c>
      <c r="Q1636" s="82" t="s">
        <v>104054</v>
      </c>
      <c r="R1636"/>
    </row>
    <row r="1637" spans="1:18" x14ac:dyDescent="0.25">
      <c r="A1637" s="8"/>
      <c r="B1637" s="8">
        <v>1636</v>
      </c>
      <c r="C1637" s="8" t="s">
        <v>3433</v>
      </c>
      <c r="D1637" s="9" t="s">
        <v>3434</v>
      </c>
      <c r="E1637" s="9" t="s">
        <v>3434</v>
      </c>
      <c r="F1637" s="9" t="s">
        <v>3434</v>
      </c>
      <c r="G1637" t="str">
        <f t="shared" si="75"/>
        <v>SECTION M</v>
      </c>
      <c r="H1637" t="str">
        <f t="shared" si="76"/>
        <v>Activités juridiques et comptables</v>
      </c>
      <c r="I1637" t="str">
        <f t="shared" si="77"/>
        <v>Activités juridiques</v>
      </c>
      <c r="L1637" t="s">
        <v>37270</v>
      </c>
      <c r="M1637" t="s">
        <v>24016</v>
      </c>
      <c r="N1637" t="s">
        <v>38916</v>
      </c>
      <c r="O1637" s="76" t="s">
        <v>4356</v>
      </c>
      <c r="P1637" s="82">
        <v>2858</v>
      </c>
      <c r="Q1637" s="82" t="s">
        <v>104055</v>
      </c>
      <c r="R1637"/>
    </row>
    <row r="1638" spans="1:18" x14ac:dyDescent="0.25">
      <c r="A1638" s="14"/>
      <c r="B1638" s="14">
        <v>1637</v>
      </c>
      <c r="C1638" s="14" t="s">
        <v>3435</v>
      </c>
      <c r="D1638" s="15" t="s">
        <v>3434</v>
      </c>
      <c r="E1638" s="15" t="s">
        <v>3434</v>
      </c>
      <c r="F1638" s="15" t="s">
        <v>3434</v>
      </c>
      <c r="G1638" t="str">
        <f t="shared" si="75"/>
        <v>SECTION M</v>
      </c>
      <c r="H1638" t="str">
        <f t="shared" si="76"/>
        <v>Activités juridiques et comptables</v>
      </c>
      <c r="I1638" t="str">
        <f t="shared" si="77"/>
        <v>Activités juridiques</v>
      </c>
      <c r="L1638" t="s">
        <v>37270</v>
      </c>
      <c r="M1638" t="s">
        <v>11482</v>
      </c>
      <c r="N1638" t="s">
        <v>104769</v>
      </c>
      <c r="O1638" s="76" t="s">
        <v>4366</v>
      </c>
      <c r="P1638" s="82">
        <v>186</v>
      </c>
      <c r="Q1638" s="82" t="s">
        <v>104056</v>
      </c>
      <c r="R1638"/>
    </row>
    <row r="1639" spans="1:18" x14ac:dyDescent="0.25">
      <c r="A1639" s="6" t="s">
        <v>3436</v>
      </c>
      <c r="B1639" s="6">
        <v>1638</v>
      </c>
      <c r="C1639" s="6" t="s">
        <v>3437</v>
      </c>
      <c r="D1639" s="7" t="s">
        <v>3434</v>
      </c>
      <c r="E1639" s="7" t="s">
        <v>3434</v>
      </c>
      <c r="F1639" s="7" t="s">
        <v>3434</v>
      </c>
      <c r="G1639" t="str">
        <f t="shared" si="75"/>
        <v>SECTION M</v>
      </c>
      <c r="H1639" t="str">
        <f t="shared" si="76"/>
        <v>Activités juridiques et comptables</v>
      </c>
      <c r="I1639" t="str">
        <f t="shared" si="77"/>
        <v>Activités juridiques</v>
      </c>
      <c r="L1639" t="s">
        <v>37270</v>
      </c>
      <c r="M1639" t="s">
        <v>9084</v>
      </c>
      <c r="N1639" t="s">
        <v>38917</v>
      </c>
      <c r="O1639" s="76" t="s">
        <v>4356</v>
      </c>
      <c r="P1639" s="82">
        <v>493</v>
      </c>
      <c r="Q1639" s="82" t="s">
        <v>104057</v>
      </c>
      <c r="R1639"/>
    </row>
    <row r="1640" spans="1:18" x14ac:dyDescent="0.25">
      <c r="A1640" s="10"/>
      <c r="B1640" s="10">
        <v>1639</v>
      </c>
      <c r="C1640" s="10"/>
      <c r="D1640" s="11"/>
      <c r="E1640" s="11"/>
      <c r="F1640" s="11"/>
      <c r="G1640" t="str">
        <f t="shared" si="75"/>
        <v>SECTION M</v>
      </c>
      <c r="H1640" t="str">
        <f t="shared" si="76"/>
        <v>Activités juridiques et comptables</v>
      </c>
      <c r="I1640" t="str">
        <f t="shared" si="77"/>
        <v>Activités juridiques</v>
      </c>
      <c r="L1640" t="s">
        <v>37270</v>
      </c>
      <c r="M1640" t="s">
        <v>11483</v>
      </c>
      <c r="N1640" t="s">
        <v>38918</v>
      </c>
      <c r="O1640" s="76" t="s">
        <v>4374</v>
      </c>
      <c r="P1640" s="82">
        <v>3816</v>
      </c>
      <c r="Q1640" s="82" t="s">
        <v>104058</v>
      </c>
      <c r="R1640"/>
    </row>
    <row r="1641" spans="1:18" x14ac:dyDescent="0.25">
      <c r="A1641" s="8"/>
      <c r="B1641" s="8">
        <v>1640</v>
      </c>
      <c r="C1641" s="8" t="s">
        <v>3438</v>
      </c>
      <c r="D1641" s="9" t="s">
        <v>3439</v>
      </c>
      <c r="E1641" s="9" t="s">
        <v>3439</v>
      </c>
      <c r="F1641" s="9" t="s">
        <v>3439</v>
      </c>
      <c r="G1641" t="str">
        <f t="shared" si="75"/>
        <v>SECTION M</v>
      </c>
      <c r="H1641" t="str">
        <f t="shared" si="76"/>
        <v>Activités juridiques et comptables</v>
      </c>
      <c r="I1641" t="str">
        <f t="shared" si="77"/>
        <v>Activités comptables</v>
      </c>
      <c r="L1641" t="s">
        <v>37270</v>
      </c>
      <c r="M1641" t="s">
        <v>32946</v>
      </c>
      <c r="N1641" t="s">
        <v>104772</v>
      </c>
      <c r="O1641" s="76" t="s">
        <v>4366</v>
      </c>
      <c r="P1641" s="82">
        <v>84</v>
      </c>
      <c r="Q1641" s="82" t="s">
        <v>104059</v>
      </c>
      <c r="R1641"/>
    </row>
    <row r="1642" spans="1:18" x14ac:dyDescent="0.25">
      <c r="A1642" s="14"/>
      <c r="B1642" s="14">
        <v>1641</v>
      </c>
      <c r="C1642" s="14" t="s">
        <v>3440</v>
      </c>
      <c r="D1642" s="15" t="s">
        <v>3439</v>
      </c>
      <c r="E1642" s="15" t="s">
        <v>3439</v>
      </c>
      <c r="F1642" s="15" t="s">
        <v>3439</v>
      </c>
      <c r="G1642" t="str">
        <f t="shared" si="75"/>
        <v>SECTION M</v>
      </c>
      <c r="H1642" t="str">
        <f t="shared" si="76"/>
        <v>Activités juridiques et comptables</v>
      </c>
      <c r="I1642" t="str">
        <f t="shared" si="77"/>
        <v>Activités comptables</v>
      </c>
      <c r="L1642" t="s">
        <v>37270</v>
      </c>
      <c r="M1642" t="s">
        <v>11485</v>
      </c>
      <c r="N1642" t="s">
        <v>38919</v>
      </c>
      <c r="O1642" s="76" t="s">
        <v>4366</v>
      </c>
      <c r="P1642" s="82">
        <v>182</v>
      </c>
      <c r="Q1642" s="82" t="s">
        <v>104060</v>
      </c>
      <c r="R1642"/>
    </row>
    <row r="1643" spans="1:18" x14ac:dyDescent="0.25">
      <c r="A1643" s="6" t="s">
        <v>3441</v>
      </c>
      <c r="B1643" s="6">
        <v>1642</v>
      </c>
      <c r="C1643" s="6" t="s">
        <v>3442</v>
      </c>
      <c r="D1643" s="7" t="s">
        <v>3439</v>
      </c>
      <c r="E1643" s="7" t="s">
        <v>3439</v>
      </c>
      <c r="F1643" s="7" t="s">
        <v>3439</v>
      </c>
      <c r="G1643" t="str">
        <f t="shared" si="75"/>
        <v>SECTION M</v>
      </c>
      <c r="H1643" t="str">
        <f t="shared" si="76"/>
        <v>Activités juridiques et comptables</v>
      </c>
      <c r="I1643" t="str">
        <f t="shared" si="77"/>
        <v>Activités comptables</v>
      </c>
      <c r="L1643" t="s">
        <v>37270</v>
      </c>
      <c r="M1643" t="s">
        <v>24017</v>
      </c>
      <c r="N1643" t="s">
        <v>38920</v>
      </c>
      <c r="O1643" s="76" t="s">
        <v>4366</v>
      </c>
      <c r="P1643" s="82">
        <v>247</v>
      </c>
      <c r="Q1643" s="82" t="s">
        <v>104061</v>
      </c>
      <c r="R1643"/>
    </row>
    <row r="1644" spans="1:18" x14ac:dyDescent="0.25">
      <c r="A1644" s="10"/>
      <c r="B1644" s="10">
        <v>1643</v>
      </c>
      <c r="C1644" s="10"/>
      <c r="D1644" s="11"/>
      <c r="E1644" s="11"/>
      <c r="F1644" s="11"/>
      <c r="G1644" t="str">
        <f t="shared" si="75"/>
        <v>SECTION M</v>
      </c>
      <c r="H1644" t="str">
        <f t="shared" si="76"/>
        <v>Activités juridiques et comptables</v>
      </c>
      <c r="I1644" t="str">
        <f t="shared" si="77"/>
        <v>Activités comptables</v>
      </c>
      <c r="L1644" t="s">
        <v>37270</v>
      </c>
      <c r="M1644" t="s">
        <v>13555</v>
      </c>
      <c r="N1644" t="s">
        <v>38921</v>
      </c>
      <c r="O1644" s="76" t="s">
        <v>4356</v>
      </c>
      <c r="P1644" s="82">
        <v>723</v>
      </c>
      <c r="Q1644" s="82" t="s">
        <v>104062</v>
      </c>
      <c r="R1644"/>
    </row>
    <row r="1645" spans="1:18" x14ac:dyDescent="0.25">
      <c r="A1645" s="12"/>
      <c r="B1645" s="12">
        <v>1644</v>
      </c>
      <c r="C1645" s="12" t="s">
        <v>3443</v>
      </c>
      <c r="D1645" s="13" t="s">
        <v>3444</v>
      </c>
      <c r="E1645" s="13" t="s">
        <v>3444</v>
      </c>
      <c r="F1645" s="13" t="s">
        <v>3445</v>
      </c>
      <c r="G1645" t="str">
        <f t="shared" si="75"/>
        <v>SECTION M</v>
      </c>
      <c r="H1645" t="str">
        <f t="shared" si="76"/>
        <v>Activités des sièges sociaux ; conseil de gestion</v>
      </c>
      <c r="I1645" t="str">
        <f t="shared" si="77"/>
        <v>Activités comptables</v>
      </c>
      <c r="L1645" t="s">
        <v>37270</v>
      </c>
      <c r="M1645" t="s">
        <v>13556</v>
      </c>
      <c r="N1645" t="s">
        <v>38922</v>
      </c>
      <c r="O1645" s="76" t="s">
        <v>4356</v>
      </c>
      <c r="P1645" s="82">
        <v>417</v>
      </c>
      <c r="Q1645" s="82" t="s">
        <v>104063</v>
      </c>
      <c r="R1645"/>
    </row>
    <row r="1646" spans="1:18" x14ac:dyDescent="0.25">
      <c r="A1646" s="10"/>
      <c r="B1646" s="10">
        <v>1645</v>
      </c>
      <c r="C1646" s="10"/>
      <c r="D1646" s="11"/>
      <c r="E1646" s="11"/>
      <c r="F1646" s="11"/>
      <c r="G1646" t="str">
        <f t="shared" si="75"/>
        <v>SECTION M</v>
      </c>
      <c r="H1646" t="str">
        <f t="shared" si="76"/>
        <v>Activités des sièges sociaux ; conseil de gestion</v>
      </c>
      <c r="I1646" t="str">
        <f t="shared" si="77"/>
        <v>Activités comptables</v>
      </c>
      <c r="L1646" t="s">
        <v>37270</v>
      </c>
      <c r="M1646" t="s">
        <v>11487</v>
      </c>
      <c r="N1646" t="s">
        <v>38923</v>
      </c>
      <c r="O1646" s="76" t="s">
        <v>4366</v>
      </c>
      <c r="P1646" s="82">
        <v>81</v>
      </c>
      <c r="Q1646" s="82" t="s">
        <v>104064</v>
      </c>
      <c r="R1646"/>
    </row>
    <row r="1647" spans="1:18" x14ac:dyDescent="0.25">
      <c r="A1647" s="8"/>
      <c r="B1647" s="8">
        <v>1646</v>
      </c>
      <c r="C1647" s="8" t="s">
        <v>3446</v>
      </c>
      <c r="D1647" s="9" t="s">
        <v>3447</v>
      </c>
      <c r="E1647" s="9" t="s">
        <v>3447</v>
      </c>
      <c r="F1647" s="9" t="s">
        <v>3447</v>
      </c>
      <c r="G1647" t="str">
        <f t="shared" si="75"/>
        <v>SECTION M</v>
      </c>
      <c r="H1647" t="str">
        <f t="shared" si="76"/>
        <v>Activités des sièges sociaux ; conseil de gestion</v>
      </c>
      <c r="I1647" t="str">
        <f t="shared" si="77"/>
        <v>Activités des sièges sociaux</v>
      </c>
      <c r="L1647" t="s">
        <v>37270</v>
      </c>
      <c r="M1647" t="s">
        <v>13558</v>
      </c>
      <c r="N1647" t="s">
        <v>38924</v>
      </c>
      <c r="O1647" s="76" t="s">
        <v>4356</v>
      </c>
      <c r="P1647" s="82">
        <v>1675</v>
      </c>
      <c r="Q1647" s="82" t="s">
        <v>104065</v>
      </c>
      <c r="R1647"/>
    </row>
    <row r="1648" spans="1:18" x14ac:dyDescent="0.25">
      <c r="A1648" s="14"/>
      <c r="B1648" s="14">
        <v>1647</v>
      </c>
      <c r="C1648" s="14" t="s">
        <v>3448</v>
      </c>
      <c r="D1648" s="15" t="s">
        <v>3447</v>
      </c>
      <c r="E1648" s="15" t="s">
        <v>3447</v>
      </c>
      <c r="F1648" s="15" t="s">
        <v>3447</v>
      </c>
      <c r="G1648" t="str">
        <f t="shared" si="75"/>
        <v>SECTION M</v>
      </c>
      <c r="H1648" t="str">
        <f t="shared" si="76"/>
        <v>Activités des sièges sociaux ; conseil de gestion</v>
      </c>
      <c r="I1648" t="str">
        <f t="shared" si="77"/>
        <v>Activités des sièges sociaux</v>
      </c>
      <c r="L1648" t="s">
        <v>37270</v>
      </c>
      <c r="M1648" t="s">
        <v>24018</v>
      </c>
      <c r="N1648" t="s">
        <v>38925</v>
      </c>
      <c r="O1648" s="76" t="s">
        <v>4366</v>
      </c>
      <c r="P1648" s="82">
        <v>268</v>
      </c>
      <c r="Q1648" s="82" t="s">
        <v>104067</v>
      </c>
      <c r="R1648"/>
    </row>
    <row r="1649" spans="1:18" x14ac:dyDescent="0.25">
      <c r="A1649" s="6" t="s">
        <v>3449</v>
      </c>
      <c r="B1649" s="6">
        <v>1648</v>
      </c>
      <c r="C1649" s="6" t="s">
        <v>3450</v>
      </c>
      <c r="D1649" s="7" t="s">
        <v>3447</v>
      </c>
      <c r="E1649" s="7" t="s">
        <v>3447</v>
      </c>
      <c r="F1649" s="7" t="s">
        <v>3447</v>
      </c>
      <c r="G1649" t="str">
        <f t="shared" si="75"/>
        <v>SECTION M</v>
      </c>
      <c r="H1649" t="str">
        <f t="shared" si="76"/>
        <v>Activités des sièges sociaux ; conseil de gestion</v>
      </c>
      <c r="I1649" t="str">
        <f t="shared" si="77"/>
        <v>Activités des sièges sociaux</v>
      </c>
      <c r="L1649" t="s">
        <v>37270</v>
      </c>
      <c r="M1649" t="s">
        <v>32947</v>
      </c>
      <c r="N1649" t="s">
        <v>38926</v>
      </c>
      <c r="O1649" s="76" t="s">
        <v>4356</v>
      </c>
      <c r="P1649" s="82">
        <v>562</v>
      </c>
      <c r="Q1649" s="82" t="s">
        <v>104068</v>
      </c>
      <c r="R1649"/>
    </row>
    <row r="1650" spans="1:18" x14ac:dyDescent="0.25">
      <c r="A1650" s="10"/>
      <c r="B1650" s="10">
        <v>1649</v>
      </c>
      <c r="C1650" s="10"/>
      <c r="D1650" s="11"/>
      <c r="E1650" s="11"/>
      <c r="F1650" s="11"/>
      <c r="G1650" t="str">
        <f t="shared" si="75"/>
        <v>SECTION M</v>
      </c>
      <c r="H1650" t="str">
        <f t="shared" si="76"/>
        <v>Activités des sièges sociaux ; conseil de gestion</v>
      </c>
      <c r="I1650" t="str">
        <f t="shared" si="77"/>
        <v>Activités des sièges sociaux</v>
      </c>
      <c r="L1650" t="s">
        <v>37270</v>
      </c>
      <c r="M1650" t="s">
        <v>32948</v>
      </c>
      <c r="N1650" t="s">
        <v>38927</v>
      </c>
      <c r="O1650" s="76" t="s">
        <v>4366</v>
      </c>
      <c r="P1650" s="82">
        <v>85</v>
      </c>
      <c r="Q1650" s="82" t="s">
        <v>104069</v>
      </c>
      <c r="R1650"/>
    </row>
    <row r="1651" spans="1:18" x14ac:dyDescent="0.25">
      <c r="A1651" s="8"/>
      <c r="B1651" s="8">
        <v>1650</v>
      </c>
      <c r="C1651" s="8" t="s">
        <v>3451</v>
      </c>
      <c r="D1651" s="9" t="s">
        <v>3452</v>
      </c>
      <c r="E1651" s="9" t="s">
        <v>3452</v>
      </c>
      <c r="F1651" s="9" t="s">
        <v>3452</v>
      </c>
      <c r="G1651" t="str">
        <f t="shared" si="75"/>
        <v>SECTION M</v>
      </c>
      <c r="H1651" t="str">
        <f t="shared" si="76"/>
        <v>Activités des sièges sociaux ; conseil de gestion</v>
      </c>
      <c r="I1651" t="str">
        <f t="shared" si="77"/>
        <v>Conseil de gestion</v>
      </c>
      <c r="L1651" t="s">
        <v>37270</v>
      </c>
      <c r="M1651" t="s">
        <v>6663</v>
      </c>
      <c r="N1651" t="s">
        <v>38928</v>
      </c>
      <c r="O1651" s="76" t="s">
        <v>4356</v>
      </c>
      <c r="P1651" s="82">
        <v>1856</v>
      </c>
      <c r="Q1651" s="82" t="s">
        <v>104070</v>
      </c>
      <c r="R1651"/>
    </row>
    <row r="1652" spans="1:18" x14ac:dyDescent="0.25">
      <c r="A1652" s="14"/>
      <c r="B1652" s="14">
        <v>1651</v>
      </c>
      <c r="C1652" s="14" t="s">
        <v>3453</v>
      </c>
      <c r="D1652" s="15" t="s">
        <v>3454</v>
      </c>
      <c r="E1652" s="15" t="s">
        <v>3454</v>
      </c>
      <c r="F1652" s="15" t="s">
        <v>3455</v>
      </c>
      <c r="G1652" t="str">
        <f t="shared" si="75"/>
        <v>SECTION M</v>
      </c>
      <c r="H1652" t="str">
        <f t="shared" si="76"/>
        <v>Activités des sièges sociaux ; conseil de gestion</v>
      </c>
      <c r="I1652" t="str">
        <f t="shared" si="77"/>
        <v>Conseil de gestion</v>
      </c>
      <c r="L1652" t="s">
        <v>37270</v>
      </c>
      <c r="M1652" t="s">
        <v>6665</v>
      </c>
      <c r="N1652" t="s">
        <v>38929</v>
      </c>
      <c r="O1652" s="76" t="s">
        <v>4366</v>
      </c>
      <c r="P1652" s="82">
        <v>110</v>
      </c>
      <c r="Q1652" s="82" t="s">
        <v>104074</v>
      </c>
      <c r="R1652"/>
    </row>
    <row r="1653" spans="1:18" x14ac:dyDescent="0.25">
      <c r="A1653" s="6" t="s">
        <v>3456</v>
      </c>
      <c r="B1653" s="6">
        <v>1652</v>
      </c>
      <c r="C1653" s="6" t="s">
        <v>3457</v>
      </c>
      <c r="D1653" s="7" t="s">
        <v>3454</v>
      </c>
      <c r="E1653" s="7" t="s">
        <v>3454</v>
      </c>
      <c r="F1653" s="7" t="s">
        <v>3455</v>
      </c>
      <c r="G1653" t="str">
        <f t="shared" si="75"/>
        <v>SECTION M</v>
      </c>
      <c r="H1653" t="str">
        <f t="shared" si="76"/>
        <v>Activités des sièges sociaux ; conseil de gestion</v>
      </c>
      <c r="I1653" t="str">
        <f t="shared" si="77"/>
        <v>Conseil de gestion</v>
      </c>
      <c r="L1653" t="s">
        <v>37270</v>
      </c>
      <c r="M1653" t="s">
        <v>24020</v>
      </c>
      <c r="N1653" t="s">
        <v>38930</v>
      </c>
      <c r="O1653" s="76" t="s">
        <v>4356</v>
      </c>
      <c r="P1653" s="82">
        <v>746</v>
      </c>
      <c r="Q1653" s="82" t="s">
        <v>104075</v>
      </c>
      <c r="R1653"/>
    </row>
    <row r="1654" spans="1:18" x14ac:dyDescent="0.25">
      <c r="A1654" s="14"/>
      <c r="B1654" s="14">
        <v>1653</v>
      </c>
      <c r="C1654" s="14" t="s">
        <v>3458</v>
      </c>
      <c r="D1654" s="15" t="s">
        <v>3459</v>
      </c>
      <c r="E1654" s="15" t="s">
        <v>3459</v>
      </c>
      <c r="F1654" s="15" t="s">
        <v>3460</v>
      </c>
      <c r="G1654" t="str">
        <f t="shared" si="75"/>
        <v>SECTION M</v>
      </c>
      <c r="H1654" t="str">
        <f t="shared" si="76"/>
        <v>Activités des sièges sociaux ; conseil de gestion</v>
      </c>
      <c r="I1654" t="str">
        <f t="shared" si="77"/>
        <v>Conseil de gestion</v>
      </c>
      <c r="L1654" t="s">
        <v>37270</v>
      </c>
      <c r="M1654" t="s">
        <v>21142</v>
      </c>
      <c r="N1654" t="s">
        <v>38931</v>
      </c>
      <c r="O1654" s="76" t="s">
        <v>4356</v>
      </c>
      <c r="P1654" s="82">
        <v>634</v>
      </c>
      <c r="Q1654" s="82" t="s">
        <v>104100</v>
      </c>
      <c r="R1654"/>
    </row>
    <row r="1655" spans="1:18" x14ac:dyDescent="0.25">
      <c r="A1655" s="6" t="s">
        <v>3461</v>
      </c>
      <c r="B1655" s="6">
        <v>1654</v>
      </c>
      <c r="C1655" s="6" t="s">
        <v>3462</v>
      </c>
      <c r="D1655" s="7" t="s">
        <v>3459</v>
      </c>
      <c r="E1655" s="7" t="s">
        <v>3459</v>
      </c>
      <c r="F1655" s="7" t="s">
        <v>3460</v>
      </c>
      <c r="G1655" t="str">
        <f t="shared" si="75"/>
        <v>SECTION M</v>
      </c>
      <c r="H1655" t="str">
        <f t="shared" si="76"/>
        <v>Activités des sièges sociaux ; conseil de gestion</v>
      </c>
      <c r="I1655" t="str">
        <f t="shared" si="77"/>
        <v>Conseil de gestion</v>
      </c>
      <c r="L1655" t="s">
        <v>37270</v>
      </c>
      <c r="M1655" t="s">
        <v>24026</v>
      </c>
      <c r="N1655" t="s">
        <v>38932</v>
      </c>
      <c r="O1655" s="76" t="s">
        <v>4366</v>
      </c>
      <c r="P1655" s="82">
        <v>118</v>
      </c>
      <c r="Q1655" s="82" t="s">
        <v>104101</v>
      </c>
      <c r="R1655"/>
    </row>
    <row r="1656" spans="1:18" x14ac:dyDescent="0.25">
      <c r="A1656" s="10"/>
      <c r="B1656" s="10">
        <v>1655</v>
      </c>
      <c r="C1656" s="10"/>
      <c r="D1656" s="11"/>
      <c r="E1656" s="11"/>
      <c r="F1656" s="11"/>
      <c r="G1656" t="str">
        <f t="shared" si="75"/>
        <v>SECTION M</v>
      </c>
      <c r="H1656" t="str">
        <f t="shared" si="76"/>
        <v>Activités des sièges sociaux ; conseil de gestion</v>
      </c>
      <c r="I1656" t="str">
        <f t="shared" si="77"/>
        <v>Conseil de gestion</v>
      </c>
      <c r="L1656" t="s">
        <v>37270</v>
      </c>
      <c r="M1656" t="s">
        <v>32952</v>
      </c>
      <c r="N1656" t="s">
        <v>38933</v>
      </c>
      <c r="O1656" s="76" t="s">
        <v>4366</v>
      </c>
      <c r="P1656" s="82">
        <v>127</v>
      </c>
      <c r="Q1656" s="82" t="s">
        <v>104102</v>
      </c>
      <c r="R1656"/>
    </row>
    <row r="1657" spans="1:18" ht="30" x14ac:dyDescent="0.25">
      <c r="A1657" s="12"/>
      <c r="B1657" s="12">
        <v>1656</v>
      </c>
      <c r="C1657" s="12" t="s">
        <v>3463</v>
      </c>
      <c r="D1657" s="13" t="s">
        <v>3464</v>
      </c>
      <c r="E1657" s="13" t="s">
        <v>3465</v>
      </c>
      <c r="F1657" s="13" t="s">
        <v>3466</v>
      </c>
      <c r="G1657" t="str">
        <f t="shared" si="75"/>
        <v>SECTION M</v>
      </c>
      <c r="H1657" t="str">
        <f t="shared" si="76"/>
        <v>Activités d'architecture et d'ingénierie ; activités de contrôle et analyses techniques</v>
      </c>
      <c r="I1657" t="str">
        <f t="shared" si="77"/>
        <v>Conseil de gestion</v>
      </c>
      <c r="L1657" t="s">
        <v>37270</v>
      </c>
      <c r="M1657" t="s">
        <v>32953</v>
      </c>
      <c r="N1657" t="s">
        <v>38934</v>
      </c>
      <c r="O1657" s="76" t="s">
        <v>4356</v>
      </c>
      <c r="P1657" s="82">
        <v>464</v>
      </c>
      <c r="Q1657" s="82" t="s">
        <v>104103</v>
      </c>
      <c r="R1657"/>
    </row>
    <row r="1658" spans="1:18" x14ac:dyDescent="0.25">
      <c r="A1658" s="10"/>
      <c r="B1658" s="10">
        <v>1657</v>
      </c>
      <c r="C1658" s="10"/>
      <c r="D1658" s="11"/>
      <c r="E1658" s="11"/>
      <c r="F1658" s="11"/>
      <c r="G1658" t="str">
        <f t="shared" si="75"/>
        <v>SECTION M</v>
      </c>
      <c r="H1658" t="str">
        <f t="shared" si="76"/>
        <v>Activités d'architecture et d'ingénierie ; activités de contrôle et analyses techniques</v>
      </c>
      <c r="I1658" t="str">
        <f t="shared" si="77"/>
        <v>Conseil de gestion</v>
      </c>
      <c r="L1658" t="s">
        <v>37270</v>
      </c>
      <c r="M1658" t="s">
        <v>6668</v>
      </c>
      <c r="N1658" t="s">
        <v>38935</v>
      </c>
      <c r="O1658" s="76" t="s">
        <v>4366</v>
      </c>
      <c r="P1658" s="82">
        <v>167</v>
      </c>
      <c r="Q1658" s="82" t="s">
        <v>104104</v>
      </c>
      <c r="R1658"/>
    </row>
    <row r="1659" spans="1:18" x14ac:dyDescent="0.25">
      <c r="A1659" s="8"/>
      <c r="B1659" s="8">
        <v>1658</v>
      </c>
      <c r="C1659" s="8" t="s">
        <v>3467</v>
      </c>
      <c r="D1659" s="9" t="s">
        <v>3468</v>
      </c>
      <c r="E1659" s="9" t="s">
        <v>3468</v>
      </c>
      <c r="F1659" s="9" t="s">
        <v>3468</v>
      </c>
      <c r="G1659" t="str">
        <f t="shared" si="75"/>
        <v>SECTION M</v>
      </c>
      <c r="H1659" t="str">
        <f t="shared" si="76"/>
        <v>Activités d'architecture et d'ingénierie ; activités de contrôle et analyses techniques</v>
      </c>
      <c r="I1659" t="str">
        <f t="shared" si="77"/>
        <v>Activités d'architecture et d'ingénierie</v>
      </c>
      <c r="L1659" t="s">
        <v>37270</v>
      </c>
      <c r="M1659" t="s">
        <v>32954</v>
      </c>
      <c r="N1659" t="s">
        <v>38936</v>
      </c>
      <c r="O1659" s="76" t="s">
        <v>4356</v>
      </c>
      <c r="P1659" s="82">
        <v>1362</v>
      </c>
      <c r="Q1659" s="82" t="s">
        <v>104105</v>
      </c>
      <c r="R1659"/>
    </row>
    <row r="1660" spans="1:18" x14ac:dyDescent="0.25">
      <c r="A1660" s="14"/>
      <c r="B1660" s="14">
        <v>1659</v>
      </c>
      <c r="C1660" s="14" t="s">
        <v>3469</v>
      </c>
      <c r="D1660" s="15" t="s">
        <v>3470</v>
      </c>
      <c r="E1660" s="15" t="s">
        <v>3471</v>
      </c>
      <c r="F1660" s="15" t="s">
        <v>3471</v>
      </c>
      <c r="G1660" t="str">
        <f t="shared" si="75"/>
        <v>SECTION M</v>
      </c>
      <c r="H1660" t="str">
        <f t="shared" si="76"/>
        <v>Activités d'architecture et d'ingénierie ; activités de contrôle et analyses techniques</v>
      </c>
      <c r="I1660" t="str">
        <f t="shared" si="77"/>
        <v>Activités d'architecture et d'ingénierie</v>
      </c>
      <c r="L1660" t="s">
        <v>37270</v>
      </c>
      <c r="M1660" t="s">
        <v>24027</v>
      </c>
      <c r="N1660" t="s">
        <v>38937</v>
      </c>
      <c r="O1660" s="76" t="s">
        <v>4356</v>
      </c>
      <c r="P1660" s="82">
        <v>428</v>
      </c>
      <c r="Q1660" s="82" t="s">
        <v>104106</v>
      </c>
      <c r="R1660"/>
    </row>
    <row r="1661" spans="1:18" x14ac:dyDescent="0.25">
      <c r="A1661" s="6" t="s">
        <v>3472</v>
      </c>
      <c r="B1661" s="6">
        <v>1660</v>
      </c>
      <c r="C1661" s="6" t="s">
        <v>3473</v>
      </c>
      <c r="D1661" s="7" t="s">
        <v>3470</v>
      </c>
      <c r="E1661" s="7" t="s">
        <v>3471</v>
      </c>
      <c r="F1661" s="7" t="s">
        <v>3471</v>
      </c>
      <c r="G1661" t="str">
        <f t="shared" si="75"/>
        <v>SECTION M</v>
      </c>
      <c r="H1661" t="str">
        <f t="shared" si="76"/>
        <v>Activités d'architecture et d'ingénierie ; activités de contrôle et analyses techniques</v>
      </c>
      <c r="I1661" t="str">
        <f t="shared" si="77"/>
        <v>Activités d'architecture et d'ingénierie</v>
      </c>
      <c r="L1661" t="s">
        <v>37270</v>
      </c>
      <c r="M1661" t="s">
        <v>13574</v>
      </c>
      <c r="N1661" t="s">
        <v>38938</v>
      </c>
      <c r="O1661" s="76" t="s">
        <v>4366</v>
      </c>
      <c r="P1661" s="82">
        <v>107</v>
      </c>
      <c r="Q1661" s="82" t="s">
        <v>104107</v>
      </c>
      <c r="R1661"/>
    </row>
    <row r="1662" spans="1:18" x14ac:dyDescent="0.25">
      <c r="A1662" s="14"/>
      <c r="B1662" s="14">
        <v>1661</v>
      </c>
      <c r="C1662" s="14" t="s">
        <v>3474</v>
      </c>
      <c r="D1662" s="15" t="s">
        <v>3475</v>
      </c>
      <c r="E1662" s="15" t="s">
        <v>3475</v>
      </c>
      <c r="F1662" s="15" t="s">
        <v>3475</v>
      </c>
      <c r="G1662" t="str">
        <f t="shared" si="75"/>
        <v>SECTION M</v>
      </c>
      <c r="H1662" t="str">
        <f t="shared" si="76"/>
        <v>Activités d'architecture et d'ingénierie ; activités de contrôle et analyses techniques</v>
      </c>
      <c r="I1662" t="str">
        <f t="shared" si="77"/>
        <v>Activités d'architecture et d'ingénierie</v>
      </c>
      <c r="L1662" t="s">
        <v>37270</v>
      </c>
      <c r="M1662" t="s">
        <v>11501</v>
      </c>
      <c r="N1662" t="s">
        <v>38939</v>
      </c>
      <c r="O1662" s="76" t="s">
        <v>4366</v>
      </c>
      <c r="P1662" s="82">
        <v>596</v>
      </c>
      <c r="Q1662" s="82" t="s">
        <v>104108</v>
      </c>
      <c r="R1662"/>
    </row>
    <row r="1663" spans="1:18" x14ac:dyDescent="0.25">
      <c r="A1663" s="6" t="s">
        <v>3476</v>
      </c>
      <c r="B1663" s="6">
        <v>1662</v>
      </c>
      <c r="C1663" s="6" t="s">
        <v>3477</v>
      </c>
      <c r="D1663" s="7" t="s">
        <v>3478</v>
      </c>
      <c r="E1663" s="7" t="s">
        <v>3478</v>
      </c>
      <c r="F1663" s="7" t="s">
        <v>3478</v>
      </c>
      <c r="G1663" t="str">
        <f t="shared" si="75"/>
        <v>SECTION M</v>
      </c>
      <c r="H1663" t="str">
        <f t="shared" si="76"/>
        <v>Activités d'architecture et d'ingénierie ; activités de contrôle et analyses techniques</v>
      </c>
      <c r="I1663" t="str">
        <f t="shared" si="77"/>
        <v>Activités d'architecture et d'ingénierie</v>
      </c>
      <c r="L1663" t="s">
        <v>37270</v>
      </c>
      <c r="M1663" t="s">
        <v>24028</v>
      </c>
      <c r="N1663" t="s">
        <v>38940</v>
      </c>
      <c r="O1663" s="76" t="s">
        <v>4374</v>
      </c>
      <c r="P1663" s="82">
        <v>7460</v>
      </c>
      <c r="Q1663" s="82" t="s">
        <v>104109</v>
      </c>
      <c r="R1663"/>
    </row>
    <row r="1664" spans="1:18" x14ac:dyDescent="0.25">
      <c r="A1664" s="6" t="s">
        <v>3479</v>
      </c>
      <c r="B1664" s="6">
        <v>1663</v>
      </c>
      <c r="C1664" s="6" t="s">
        <v>3480</v>
      </c>
      <c r="D1664" s="7" t="s">
        <v>3481</v>
      </c>
      <c r="E1664" s="7" t="s">
        <v>3481</v>
      </c>
      <c r="F1664" s="7" t="s">
        <v>3481</v>
      </c>
      <c r="G1664" t="str">
        <f t="shared" si="75"/>
        <v>SECTION M</v>
      </c>
      <c r="H1664" t="str">
        <f t="shared" si="76"/>
        <v>Activités d'architecture et d'ingénierie ; activités de contrôle et analyses techniques</v>
      </c>
      <c r="I1664" t="str">
        <f t="shared" si="77"/>
        <v>Activités d'architecture et d'ingénierie</v>
      </c>
      <c r="L1664" t="s">
        <v>37270</v>
      </c>
      <c r="M1664" t="s">
        <v>11504</v>
      </c>
      <c r="N1664" t="s">
        <v>38941</v>
      </c>
      <c r="O1664" s="76" t="s">
        <v>4366</v>
      </c>
      <c r="P1664" s="82">
        <v>100</v>
      </c>
      <c r="Q1664" s="82" t="s">
        <v>104110</v>
      </c>
      <c r="R1664"/>
    </row>
    <row r="1665" spans="1:18" x14ac:dyDescent="0.25">
      <c r="A1665" s="10"/>
      <c r="B1665" s="10">
        <v>1664</v>
      </c>
      <c r="C1665" s="10"/>
      <c r="D1665" s="11"/>
      <c r="E1665" s="11"/>
      <c r="F1665" s="11"/>
      <c r="G1665" t="str">
        <f t="shared" si="75"/>
        <v>SECTION M</v>
      </c>
      <c r="H1665" t="str">
        <f t="shared" si="76"/>
        <v>Activités d'architecture et d'ingénierie ; activités de contrôle et analyses techniques</v>
      </c>
      <c r="I1665" t="str">
        <f t="shared" si="77"/>
        <v>Activités d'architecture et d'ingénierie</v>
      </c>
      <c r="L1665" t="s">
        <v>37270</v>
      </c>
      <c r="M1665" t="s">
        <v>32955</v>
      </c>
      <c r="N1665" t="s">
        <v>38942</v>
      </c>
      <c r="O1665" s="76" t="s">
        <v>4366</v>
      </c>
      <c r="P1665" s="82">
        <v>179</v>
      </c>
      <c r="Q1665" s="82" t="s">
        <v>104111</v>
      </c>
      <c r="R1665"/>
    </row>
    <row r="1666" spans="1:18" x14ac:dyDescent="0.25">
      <c r="A1666" s="8"/>
      <c r="B1666" s="8">
        <v>1665</v>
      </c>
      <c r="C1666" s="8" t="s">
        <v>3482</v>
      </c>
      <c r="D1666" s="9" t="s">
        <v>3483</v>
      </c>
      <c r="E1666" s="9" t="s">
        <v>3483</v>
      </c>
      <c r="F1666" s="9" t="s">
        <v>3484</v>
      </c>
      <c r="G1666" t="str">
        <f t="shared" si="75"/>
        <v>SECTION M</v>
      </c>
      <c r="H1666" t="str">
        <f t="shared" si="76"/>
        <v>Activités d'architecture et d'ingénierie ; activités de contrôle et analyses techniques</v>
      </c>
      <c r="I1666" t="str">
        <f t="shared" si="77"/>
        <v>Activités de contrôle et analyses techniques</v>
      </c>
      <c r="L1666" t="s">
        <v>37270</v>
      </c>
      <c r="M1666" t="s">
        <v>24021</v>
      </c>
      <c r="N1666" t="s">
        <v>38943</v>
      </c>
      <c r="O1666" s="76" t="s">
        <v>4356</v>
      </c>
      <c r="P1666" s="82">
        <v>1008</v>
      </c>
      <c r="Q1666" s="82" t="s">
        <v>104076</v>
      </c>
      <c r="R1666"/>
    </row>
    <row r="1667" spans="1:18" x14ac:dyDescent="0.25">
      <c r="A1667" s="14"/>
      <c r="B1667" s="14">
        <v>1666</v>
      </c>
      <c r="C1667" s="14" t="s">
        <v>3485</v>
      </c>
      <c r="D1667" s="15" t="s">
        <v>3483</v>
      </c>
      <c r="E1667" s="15" t="s">
        <v>3483</v>
      </c>
      <c r="F1667" s="15" t="s">
        <v>3484</v>
      </c>
      <c r="G1667" t="str">
        <f t="shared" si="75"/>
        <v>SECTION M</v>
      </c>
      <c r="H1667" t="str">
        <f t="shared" si="76"/>
        <v>Activités d'architecture et d'ingénierie ; activités de contrôle et analyses techniques</v>
      </c>
      <c r="I1667" t="str">
        <f t="shared" si="77"/>
        <v>Activités de contrôle et analyses techniques</v>
      </c>
      <c r="L1667" t="s">
        <v>37270</v>
      </c>
      <c r="M1667" t="s">
        <v>11490</v>
      </c>
      <c r="N1667" t="s">
        <v>38944</v>
      </c>
      <c r="O1667" s="76" t="s">
        <v>4366</v>
      </c>
      <c r="P1667" s="82">
        <v>149</v>
      </c>
      <c r="Q1667" s="82" t="s">
        <v>104077</v>
      </c>
      <c r="R1667"/>
    </row>
    <row r="1668" spans="1:18" x14ac:dyDescent="0.25">
      <c r="A1668" s="6" t="s">
        <v>3486</v>
      </c>
      <c r="B1668" s="6">
        <v>1667</v>
      </c>
      <c r="C1668" s="6" t="s">
        <v>3487</v>
      </c>
      <c r="D1668" s="7" t="s">
        <v>3488</v>
      </c>
      <c r="E1668" s="7" t="s">
        <v>3488</v>
      </c>
      <c r="F1668" s="7" t="s">
        <v>3488</v>
      </c>
      <c r="G1668" t="str">
        <f t="shared" ref="G1668:G1731" si="78">IF(LEFT(C1668,7)="SECTION",C1668,G1667)</f>
        <v>SECTION M</v>
      </c>
      <c r="H1668" t="str">
        <f t="shared" si="76"/>
        <v>Activités d'architecture et d'ingénierie ; activités de contrôle et analyses techniques</v>
      </c>
      <c r="I1668" t="str">
        <f t="shared" si="77"/>
        <v>Activités de contrôle et analyses techniques</v>
      </c>
      <c r="L1668" t="s">
        <v>37270</v>
      </c>
      <c r="M1668" t="s">
        <v>32950</v>
      </c>
      <c r="N1668" t="s">
        <v>38945</v>
      </c>
      <c r="O1668" s="76" t="s">
        <v>4356</v>
      </c>
      <c r="P1668" s="82">
        <v>1296</v>
      </c>
      <c r="Q1668" s="82" t="s">
        <v>104081</v>
      </c>
      <c r="R1668"/>
    </row>
    <row r="1669" spans="1:18" x14ac:dyDescent="0.25">
      <c r="A1669" s="6" t="s">
        <v>3489</v>
      </c>
      <c r="B1669" s="6">
        <v>1668</v>
      </c>
      <c r="C1669" s="6" t="s">
        <v>3490</v>
      </c>
      <c r="D1669" s="7" t="s">
        <v>3491</v>
      </c>
      <c r="E1669" s="7" t="s">
        <v>3491</v>
      </c>
      <c r="F1669" s="7" t="s">
        <v>3492</v>
      </c>
      <c r="G1669" t="str">
        <f t="shared" si="78"/>
        <v>SECTION M</v>
      </c>
      <c r="H1669" t="str">
        <f t="shared" si="76"/>
        <v>Activités d'architecture et d'ingénierie ; activités de contrôle et analyses techniques</v>
      </c>
      <c r="I1669" t="str">
        <f t="shared" si="77"/>
        <v>Activités de contrôle et analyses techniques</v>
      </c>
      <c r="L1669" t="s">
        <v>37270</v>
      </c>
      <c r="M1669" t="s">
        <v>11494</v>
      </c>
      <c r="N1669" t="s">
        <v>38946</v>
      </c>
      <c r="O1669" s="76" t="s">
        <v>4366</v>
      </c>
      <c r="P1669" s="82">
        <v>96</v>
      </c>
      <c r="Q1669" s="82" t="s">
        <v>104082</v>
      </c>
      <c r="R1669"/>
    </row>
    <row r="1670" spans="1:18" x14ac:dyDescent="0.25">
      <c r="A1670" s="10"/>
      <c r="B1670" s="10">
        <v>1669</v>
      </c>
      <c r="C1670" s="10"/>
      <c r="D1670" s="11"/>
      <c r="E1670" s="11"/>
      <c r="F1670" s="11"/>
      <c r="G1670" t="str">
        <f t="shared" si="78"/>
        <v>SECTION M</v>
      </c>
      <c r="H1670" t="str">
        <f t="shared" ref="H1670:H1733" si="79">IF(LEN(C1670)=2,D1670,H1669)</f>
        <v>Activités d'architecture et d'ingénierie ; activités de contrôle et analyses techniques</v>
      </c>
      <c r="I1670" t="str">
        <f t="shared" si="77"/>
        <v>Activités de contrôle et analyses techniques</v>
      </c>
      <c r="L1670" t="s">
        <v>37270</v>
      </c>
      <c r="M1670" t="s">
        <v>11496</v>
      </c>
      <c r="N1670" t="s">
        <v>38947</v>
      </c>
      <c r="O1670" s="76" t="s">
        <v>4356</v>
      </c>
      <c r="P1670" s="82">
        <v>78</v>
      </c>
      <c r="Q1670" s="82" t="s">
        <v>104083</v>
      </c>
      <c r="R1670"/>
    </row>
    <row r="1671" spans="1:18" ht="30" x14ac:dyDescent="0.25">
      <c r="A1671" s="12"/>
      <c r="B1671" s="12">
        <v>1670</v>
      </c>
      <c r="C1671" s="12" t="s">
        <v>3493</v>
      </c>
      <c r="D1671" s="13" t="s">
        <v>3494</v>
      </c>
      <c r="E1671" s="13" t="s">
        <v>3494</v>
      </c>
      <c r="F1671" s="13" t="s">
        <v>3494</v>
      </c>
      <c r="G1671" t="str">
        <f t="shared" si="78"/>
        <v>SECTION M</v>
      </c>
      <c r="H1671" t="str">
        <f t="shared" si="79"/>
        <v>Recherche-développement scientifique</v>
      </c>
      <c r="I1671" t="str">
        <f t="shared" si="77"/>
        <v>Activités de contrôle et analyses techniques</v>
      </c>
      <c r="L1671" t="s">
        <v>37270</v>
      </c>
      <c r="M1671" t="s">
        <v>13560</v>
      </c>
      <c r="N1671" t="s">
        <v>38948</v>
      </c>
      <c r="O1671" s="76" t="s">
        <v>4366</v>
      </c>
      <c r="P1671" s="82">
        <v>54</v>
      </c>
      <c r="Q1671" s="82" t="s">
        <v>104084</v>
      </c>
      <c r="R1671"/>
    </row>
    <row r="1672" spans="1:18" x14ac:dyDescent="0.25">
      <c r="A1672" s="10"/>
      <c r="B1672" s="10">
        <v>1671</v>
      </c>
      <c r="C1672" s="10"/>
      <c r="D1672" s="11"/>
      <c r="E1672" s="11"/>
      <c r="F1672" s="11"/>
      <c r="G1672" t="str">
        <f t="shared" si="78"/>
        <v>SECTION M</v>
      </c>
      <c r="H1672" t="str">
        <f t="shared" si="79"/>
        <v>Recherche-développement scientifique</v>
      </c>
      <c r="I1672" t="str">
        <f t="shared" ref="I1672:I1735" si="80">IF(LEN(C1672)=4,D1672,I1671)</f>
        <v>Activités de contrôle et analyses techniques</v>
      </c>
      <c r="L1672" t="s">
        <v>37270</v>
      </c>
      <c r="M1672" t="s">
        <v>24023</v>
      </c>
      <c r="N1672" t="s">
        <v>38949</v>
      </c>
      <c r="O1672" s="76" t="s">
        <v>4366</v>
      </c>
      <c r="P1672" s="82">
        <v>212</v>
      </c>
      <c r="Q1672" s="82" t="s">
        <v>104085</v>
      </c>
      <c r="R1672"/>
    </row>
    <row r="1673" spans="1:18" ht="25.5" x14ac:dyDescent="0.25">
      <c r="A1673" s="8"/>
      <c r="B1673" s="8">
        <v>1672</v>
      </c>
      <c r="C1673" s="8" t="s">
        <v>3495</v>
      </c>
      <c r="D1673" s="9" t="s">
        <v>3496</v>
      </c>
      <c r="E1673" s="9" t="s">
        <v>3496</v>
      </c>
      <c r="F1673" s="9" t="s">
        <v>3497</v>
      </c>
      <c r="G1673" t="str">
        <f t="shared" si="78"/>
        <v>SECTION M</v>
      </c>
      <c r="H1673" t="str">
        <f t="shared" si="79"/>
        <v>Recherche-développement scientifique</v>
      </c>
      <c r="I1673" t="str">
        <f t="shared" si="80"/>
        <v>Recherche-développement en sciences physiques et naturelles</v>
      </c>
      <c r="L1673" t="s">
        <v>37270</v>
      </c>
      <c r="M1673" t="s">
        <v>32951</v>
      </c>
      <c r="N1673" t="s">
        <v>38950</v>
      </c>
      <c r="O1673" s="76" t="s">
        <v>4366</v>
      </c>
      <c r="P1673" s="82">
        <v>144</v>
      </c>
      <c r="Q1673" s="82" t="s">
        <v>104086</v>
      </c>
      <c r="R1673"/>
    </row>
    <row r="1674" spans="1:18" x14ac:dyDescent="0.25">
      <c r="A1674" s="14"/>
      <c r="B1674" s="14">
        <v>1673</v>
      </c>
      <c r="C1674" s="14" t="s">
        <v>3498</v>
      </c>
      <c r="D1674" s="15" t="s">
        <v>3499</v>
      </c>
      <c r="E1674" s="15" t="s">
        <v>3499</v>
      </c>
      <c r="F1674" s="15" t="s">
        <v>3500</v>
      </c>
      <c r="G1674" t="str">
        <f t="shared" si="78"/>
        <v>SECTION M</v>
      </c>
      <c r="H1674" t="str">
        <f t="shared" si="79"/>
        <v>Recherche-développement scientifique</v>
      </c>
      <c r="I1674" t="str">
        <f t="shared" si="80"/>
        <v>Recherche-développement en sciences physiques et naturelles</v>
      </c>
      <c r="L1674" t="s">
        <v>37270</v>
      </c>
      <c r="M1674" t="s">
        <v>6666</v>
      </c>
      <c r="N1674" t="s">
        <v>38951</v>
      </c>
      <c r="O1674" s="76" t="s">
        <v>4366</v>
      </c>
      <c r="P1674" s="82">
        <v>138</v>
      </c>
      <c r="Q1674" s="82" t="s">
        <v>104087</v>
      </c>
      <c r="R1674"/>
    </row>
    <row r="1675" spans="1:18" x14ac:dyDescent="0.25">
      <c r="A1675" s="6" t="s">
        <v>3501</v>
      </c>
      <c r="B1675" s="6">
        <v>1674</v>
      </c>
      <c r="C1675" s="6" t="s">
        <v>3502</v>
      </c>
      <c r="D1675" s="7" t="s">
        <v>3499</v>
      </c>
      <c r="E1675" s="7" t="s">
        <v>3499</v>
      </c>
      <c r="F1675" s="7" t="s">
        <v>3500</v>
      </c>
      <c r="G1675" t="str">
        <f t="shared" si="78"/>
        <v>SECTION M</v>
      </c>
      <c r="H1675" t="str">
        <f t="shared" si="79"/>
        <v>Recherche-développement scientifique</v>
      </c>
      <c r="I1675" t="str">
        <f t="shared" si="80"/>
        <v>Recherche-développement en sciences physiques et naturelles</v>
      </c>
      <c r="L1675" t="s">
        <v>37270</v>
      </c>
      <c r="M1675" t="s">
        <v>11498</v>
      </c>
      <c r="N1675" t="s">
        <v>38952</v>
      </c>
      <c r="O1675" s="76" t="s">
        <v>4366</v>
      </c>
      <c r="P1675" s="82">
        <v>97</v>
      </c>
      <c r="Q1675" s="82" t="s">
        <v>104088</v>
      </c>
      <c r="R1675"/>
    </row>
    <row r="1676" spans="1:18" ht="25.5" x14ac:dyDescent="0.25">
      <c r="A1676" s="14"/>
      <c r="B1676" s="14">
        <v>1675</v>
      </c>
      <c r="C1676" s="14" t="s">
        <v>3503</v>
      </c>
      <c r="D1676" s="15" t="s">
        <v>3504</v>
      </c>
      <c r="E1676" s="15" t="s">
        <v>3505</v>
      </c>
      <c r="F1676" s="15" t="s">
        <v>3506</v>
      </c>
      <c r="G1676" t="str">
        <f t="shared" si="78"/>
        <v>SECTION M</v>
      </c>
      <c r="H1676" t="str">
        <f t="shared" si="79"/>
        <v>Recherche-développement scientifique</v>
      </c>
      <c r="I1676" t="str">
        <f t="shared" si="80"/>
        <v>Recherche-développement en sciences physiques et naturelles</v>
      </c>
      <c r="L1676" t="s">
        <v>37270</v>
      </c>
      <c r="M1676" t="s">
        <v>13562</v>
      </c>
      <c r="N1676" t="s">
        <v>38953</v>
      </c>
      <c r="O1676" s="76" t="s">
        <v>4366</v>
      </c>
      <c r="P1676" s="82">
        <v>49</v>
      </c>
      <c r="Q1676" s="82" t="s">
        <v>104089</v>
      </c>
      <c r="R1676"/>
    </row>
    <row r="1677" spans="1:18" ht="25.5" x14ac:dyDescent="0.25">
      <c r="A1677" s="6" t="s">
        <v>3507</v>
      </c>
      <c r="B1677" s="6">
        <v>1676</v>
      </c>
      <c r="C1677" s="6" t="s">
        <v>3508</v>
      </c>
      <c r="D1677" s="7" t="s">
        <v>3504</v>
      </c>
      <c r="E1677" s="7" t="s">
        <v>3505</v>
      </c>
      <c r="F1677" s="7" t="s">
        <v>3506</v>
      </c>
      <c r="G1677" t="str">
        <f t="shared" si="78"/>
        <v>SECTION M</v>
      </c>
      <c r="H1677" t="str">
        <f t="shared" si="79"/>
        <v>Recherche-développement scientifique</v>
      </c>
      <c r="I1677" t="str">
        <f t="shared" si="80"/>
        <v>Recherche-développement en sciences physiques et naturelles</v>
      </c>
      <c r="L1677" t="s">
        <v>37270</v>
      </c>
      <c r="M1677" t="s">
        <v>24024</v>
      </c>
      <c r="N1677" t="s">
        <v>38954</v>
      </c>
      <c r="O1677" s="76" t="s">
        <v>4356</v>
      </c>
      <c r="P1677" s="82">
        <v>860</v>
      </c>
      <c r="Q1677" s="82" t="s">
        <v>104090</v>
      </c>
      <c r="R1677"/>
    </row>
    <row r="1678" spans="1:18" x14ac:dyDescent="0.25">
      <c r="A1678" s="10"/>
      <c r="B1678" s="10">
        <v>1677</v>
      </c>
      <c r="C1678" s="10"/>
      <c r="D1678" s="11"/>
      <c r="E1678" s="11"/>
      <c r="F1678" s="11"/>
      <c r="G1678" t="str">
        <f t="shared" si="78"/>
        <v>SECTION M</v>
      </c>
      <c r="H1678" t="str">
        <f t="shared" si="79"/>
        <v>Recherche-développement scientifique</v>
      </c>
      <c r="I1678" t="str">
        <f t="shared" si="80"/>
        <v>Recherche-développement en sciences physiques et naturelles</v>
      </c>
      <c r="L1678" t="s">
        <v>37270</v>
      </c>
      <c r="M1678" t="s">
        <v>13564</v>
      </c>
      <c r="N1678" t="s">
        <v>38955</v>
      </c>
      <c r="O1678" s="76" t="s">
        <v>4356</v>
      </c>
      <c r="P1678" s="82">
        <v>590</v>
      </c>
      <c r="Q1678" s="82" t="s">
        <v>104091</v>
      </c>
      <c r="R1678"/>
    </row>
    <row r="1679" spans="1:18" ht="25.5" x14ac:dyDescent="0.25">
      <c r="A1679" s="8"/>
      <c r="B1679" s="8">
        <v>1678</v>
      </c>
      <c r="C1679" s="8" t="s">
        <v>3509</v>
      </c>
      <c r="D1679" s="9" t="s">
        <v>3510</v>
      </c>
      <c r="E1679" s="9" t="s">
        <v>3510</v>
      </c>
      <c r="F1679" s="9" t="s">
        <v>3511</v>
      </c>
      <c r="G1679" t="str">
        <f t="shared" si="78"/>
        <v>SECTION M</v>
      </c>
      <c r="H1679" t="str">
        <f t="shared" si="79"/>
        <v>Recherche-développement scientifique</v>
      </c>
      <c r="I1679" t="str">
        <f t="shared" si="80"/>
        <v>Recherche-développement en sciences humaines et sociales</v>
      </c>
      <c r="L1679" t="s">
        <v>37270</v>
      </c>
      <c r="M1679" t="s">
        <v>6667</v>
      </c>
      <c r="N1679" t="s">
        <v>38956</v>
      </c>
      <c r="O1679" s="76" t="s">
        <v>4366</v>
      </c>
      <c r="P1679" s="82">
        <v>114</v>
      </c>
      <c r="Q1679" s="82" t="s">
        <v>104092</v>
      </c>
      <c r="R1679"/>
    </row>
    <row r="1680" spans="1:18" x14ac:dyDescent="0.25">
      <c r="A1680" s="14"/>
      <c r="B1680" s="14">
        <v>1679</v>
      </c>
      <c r="C1680" s="14" t="s">
        <v>3512</v>
      </c>
      <c r="D1680" s="15" t="s">
        <v>3510</v>
      </c>
      <c r="E1680" s="15" t="s">
        <v>3510</v>
      </c>
      <c r="F1680" s="15" t="s">
        <v>3511</v>
      </c>
      <c r="G1680" t="str">
        <f t="shared" si="78"/>
        <v>SECTION M</v>
      </c>
      <c r="H1680" t="str">
        <f t="shared" si="79"/>
        <v>Recherche-développement scientifique</v>
      </c>
      <c r="I1680" t="str">
        <f t="shared" si="80"/>
        <v>Recherche-développement en sciences humaines et sociales</v>
      </c>
      <c r="L1680" t="s">
        <v>37270</v>
      </c>
      <c r="M1680" t="s">
        <v>13566</v>
      </c>
      <c r="N1680" t="s">
        <v>38957</v>
      </c>
      <c r="O1680" s="76" t="s">
        <v>4366</v>
      </c>
      <c r="P1680" s="82">
        <v>14</v>
      </c>
      <c r="Q1680" s="82" t="s">
        <v>104093</v>
      </c>
      <c r="R1680"/>
    </row>
    <row r="1681" spans="1:18" x14ac:dyDescent="0.25">
      <c r="A1681" s="6" t="s">
        <v>3513</v>
      </c>
      <c r="B1681" s="6">
        <v>1680</v>
      </c>
      <c r="C1681" s="6" t="s">
        <v>3514</v>
      </c>
      <c r="D1681" s="7" t="s">
        <v>3510</v>
      </c>
      <c r="E1681" s="7" t="s">
        <v>3510</v>
      </c>
      <c r="F1681" s="7" t="s">
        <v>3511</v>
      </c>
      <c r="G1681" t="str">
        <f t="shared" si="78"/>
        <v>SECTION M</v>
      </c>
      <c r="H1681" t="str">
        <f t="shared" si="79"/>
        <v>Recherche-développement scientifique</v>
      </c>
      <c r="I1681" t="str">
        <f t="shared" si="80"/>
        <v>Recherche-développement en sciences humaines et sociales</v>
      </c>
      <c r="L1681" t="s">
        <v>37270</v>
      </c>
      <c r="M1681" t="s">
        <v>13568</v>
      </c>
      <c r="N1681" t="s">
        <v>38958</v>
      </c>
      <c r="O1681" s="76" t="s">
        <v>4356</v>
      </c>
      <c r="P1681" s="82">
        <v>1238</v>
      </c>
      <c r="Q1681" s="82" t="s">
        <v>104094</v>
      </c>
      <c r="R1681"/>
    </row>
    <row r="1682" spans="1:18" x14ac:dyDescent="0.25">
      <c r="A1682" s="10"/>
      <c r="B1682" s="10">
        <v>1681</v>
      </c>
      <c r="C1682" s="10"/>
      <c r="D1682" s="11"/>
      <c r="E1682" s="11"/>
      <c r="F1682" s="11"/>
      <c r="G1682" t="str">
        <f t="shared" si="78"/>
        <v>SECTION M</v>
      </c>
      <c r="H1682" t="str">
        <f t="shared" si="79"/>
        <v>Recherche-développement scientifique</v>
      </c>
      <c r="I1682" t="str">
        <f t="shared" si="80"/>
        <v>Recherche-développement en sciences humaines et sociales</v>
      </c>
      <c r="L1682" t="s">
        <v>37270</v>
      </c>
      <c r="M1682" t="s">
        <v>11499</v>
      </c>
      <c r="N1682" t="s">
        <v>38959</v>
      </c>
      <c r="O1682" s="76" t="s">
        <v>4366</v>
      </c>
      <c r="P1682" s="82">
        <v>186</v>
      </c>
      <c r="Q1682" s="82" t="s">
        <v>104095</v>
      </c>
      <c r="R1682"/>
    </row>
    <row r="1683" spans="1:18" x14ac:dyDescent="0.25">
      <c r="A1683" s="12"/>
      <c r="B1683" s="12">
        <v>1682</v>
      </c>
      <c r="C1683" s="12" t="s">
        <v>3515</v>
      </c>
      <c r="D1683" s="13" t="s">
        <v>3516</v>
      </c>
      <c r="E1683" s="13" t="s">
        <v>3516</v>
      </c>
      <c r="F1683" s="13" t="s">
        <v>3516</v>
      </c>
      <c r="G1683" t="str">
        <f t="shared" si="78"/>
        <v>SECTION M</v>
      </c>
      <c r="H1683" t="str">
        <f t="shared" si="79"/>
        <v>Publicité et études de marché</v>
      </c>
      <c r="I1683" t="str">
        <f t="shared" si="80"/>
        <v>Recherche-développement en sciences humaines et sociales</v>
      </c>
      <c r="L1683" t="s">
        <v>37270</v>
      </c>
      <c r="M1683" t="s">
        <v>8835</v>
      </c>
      <c r="N1683" t="s">
        <v>104774</v>
      </c>
      <c r="O1683" s="76" t="s">
        <v>4366</v>
      </c>
      <c r="P1683" s="82">
        <v>96</v>
      </c>
      <c r="Q1683" s="82" t="s">
        <v>104096</v>
      </c>
      <c r="R1683"/>
    </row>
    <row r="1684" spans="1:18" x14ac:dyDescent="0.25">
      <c r="A1684" s="10"/>
      <c r="B1684" s="10">
        <v>1683</v>
      </c>
      <c r="C1684" s="10"/>
      <c r="D1684" s="11"/>
      <c r="E1684" s="11"/>
      <c r="F1684" s="11"/>
      <c r="G1684" t="str">
        <f t="shared" si="78"/>
        <v>SECTION M</v>
      </c>
      <c r="H1684" t="str">
        <f t="shared" si="79"/>
        <v>Publicité et études de marché</v>
      </c>
      <c r="I1684" t="str">
        <f t="shared" si="80"/>
        <v>Recherche-développement en sciences humaines et sociales</v>
      </c>
      <c r="L1684" t="s">
        <v>37270</v>
      </c>
      <c r="M1684" t="s">
        <v>13570</v>
      </c>
      <c r="N1684" t="s">
        <v>38960</v>
      </c>
      <c r="O1684" s="76" t="s">
        <v>4356</v>
      </c>
      <c r="P1684" s="82">
        <v>626</v>
      </c>
      <c r="Q1684" s="82" t="s">
        <v>104097</v>
      </c>
      <c r="R1684"/>
    </row>
    <row r="1685" spans="1:18" x14ac:dyDescent="0.25">
      <c r="A1685" s="8"/>
      <c r="B1685" s="8">
        <v>1684</v>
      </c>
      <c r="C1685" s="8" t="s">
        <v>3517</v>
      </c>
      <c r="D1685" s="9" t="s">
        <v>3518</v>
      </c>
      <c r="E1685" s="9" t="s">
        <v>3518</v>
      </c>
      <c r="F1685" s="9" t="s">
        <v>3518</v>
      </c>
      <c r="G1685" t="str">
        <f t="shared" si="78"/>
        <v>SECTION M</v>
      </c>
      <c r="H1685" t="str">
        <f t="shared" si="79"/>
        <v>Publicité et études de marché</v>
      </c>
      <c r="I1685" t="str">
        <f t="shared" si="80"/>
        <v>Publicité</v>
      </c>
      <c r="L1685" t="s">
        <v>37270</v>
      </c>
      <c r="M1685" t="s">
        <v>13572</v>
      </c>
      <c r="N1685" t="s">
        <v>38961</v>
      </c>
      <c r="O1685" s="76" t="s">
        <v>4366</v>
      </c>
      <c r="P1685" s="82">
        <v>191</v>
      </c>
      <c r="Q1685" s="82" t="s">
        <v>104099</v>
      </c>
      <c r="R1685"/>
    </row>
    <row r="1686" spans="1:18" x14ac:dyDescent="0.25">
      <c r="A1686" s="14"/>
      <c r="B1686" s="14">
        <v>1685</v>
      </c>
      <c r="C1686" s="14" t="s">
        <v>3519</v>
      </c>
      <c r="D1686" s="15" t="s">
        <v>3520</v>
      </c>
      <c r="E1686" s="15" t="s">
        <v>3520</v>
      </c>
      <c r="F1686" s="15" t="s">
        <v>3520</v>
      </c>
      <c r="G1686" t="str">
        <f t="shared" si="78"/>
        <v>SECTION M</v>
      </c>
      <c r="H1686" t="str">
        <f t="shared" si="79"/>
        <v>Publicité et études de marché</v>
      </c>
      <c r="I1686" t="str">
        <f t="shared" si="80"/>
        <v>Publicité</v>
      </c>
      <c r="L1686" t="s">
        <v>37270</v>
      </c>
      <c r="M1686" t="s">
        <v>32949</v>
      </c>
      <c r="N1686" t="s">
        <v>38962</v>
      </c>
      <c r="O1686" s="76" t="s">
        <v>4366</v>
      </c>
      <c r="P1686" s="82">
        <v>88</v>
      </c>
      <c r="Q1686" s="82" t="s">
        <v>104078</v>
      </c>
      <c r="R1686"/>
    </row>
    <row r="1687" spans="1:18" x14ac:dyDescent="0.25">
      <c r="A1687" s="6" t="s">
        <v>3521</v>
      </c>
      <c r="B1687" s="6">
        <v>1686</v>
      </c>
      <c r="C1687" s="6" t="s">
        <v>3522</v>
      </c>
      <c r="D1687" s="7" t="s">
        <v>3520</v>
      </c>
      <c r="E1687" s="7" t="s">
        <v>3520</v>
      </c>
      <c r="F1687" s="7" t="s">
        <v>3520</v>
      </c>
      <c r="G1687" t="str">
        <f t="shared" si="78"/>
        <v>SECTION M</v>
      </c>
      <c r="H1687" t="str">
        <f t="shared" si="79"/>
        <v>Publicité et études de marché</v>
      </c>
      <c r="I1687" t="str">
        <f t="shared" si="80"/>
        <v>Publicité</v>
      </c>
      <c r="L1687" t="s">
        <v>37270</v>
      </c>
      <c r="M1687" t="s">
        <v>24022</v>
      </c>
      <c r="N1687" t="s">
        <v>38963</v>
      </c>
      <c r="O1687" s="76" t="s">
        <v>4366</v>
      </c>
      <c r="P1687" s="82">
        <v>119</v>
      </c>
      <c r="Q1687" s="82" t="s">
        <v>104079</v>
      </c>
      <c r="R1687"/>
    </row>
    <row r="1688" spans="1:18" x14ac:dyDescent="0.25">
      <c r="A1688" s="14"/>
      <c r="B1688" s="14">
        <v>1687</v>
      </c>
      <c r="C1688" s="14" t="s">
        <v>3523</v>
      </c>
      <c r="D1688" s="15" t="s">
        <v>3524</v>
      </c>
      <c r="E1688" s="15" t="s">
        <v>3524</v>
      </c>
      <c r="F1688" s="15" t="s">
        <v>3524</v>
      </c>
      <c r="G1688" t="str">
        <f t="shared" si="78"/>
        <v>SECTION M</v>
      </c>
      <c r="H1688" t="str">
        <f t="shared" si="79"/>
        <v>Publicité et études de marché</v>
      </c>
      <c r="I1688" t="str">
        <f t="shared" si="80"/>
        <v>Publicité</v>
      </c>
      <c r="L1688" t="s">
        <v>37270</v>
      </c>
      <c r="M1688" t="s">
        <v>24025</v>
      </c>
      <c r="N1688" t="s">
        <v>38964</v>
      </c>
      <c r="O1688" s="76" t="s">
        <v>4356</v>
      </c>
      <c r="P1688" s="82">
        <v>3408</v>
      </c>
      <c r="Q1688" s="82" t="s">
        <v>104098</v>
      </c>
      <c r="R1688"/>
    </row>
    <row r="1689" spans="1:18" x14ac:dyDescent="0.25">
      <c r="A1689" s="6" t="s">
        <v>3525</v>
      </c>
      <c r="B1689" s="6">
        <v>1688</v>
      </c>
      <c r="C1689" s="6" t="s">
        <v>3526</v>
      </c>
      <c r="D1689" s="7" t="s">
        <v>3524</v>
      </c>
      <c r="E1689" s="7" t="s">
        <v>3524</v>
      </c>
      <c r="F1689" s="7" t="s">
        <v>3524</v>
      </c>
      <c r="G1689" t="str">
        <f t="shared" si="78"/>
        <v>SECTION M</v>
      </c>
      <c r="H1689" t="str">
        <f t="shared" si="79"/>
        <v>Publicité et études de marché</v>
      </c>
      <c r="I1689" t="str">
        <f t="shared" si="80"/>
        <v>Publicité</v>
      </c>
      <c r="L1689" t="s">
        <v>37270</v>
      </c>
      <c r="M1689" t="s">
        <v>6669</v>
      </c>
      <c r="N1689" t="s">
        <v>38965</v>
      </c>
      <c r="O1689" s="76" t="s">
        <v>4366</v>
      </c>
      <c r="P1689" s="82">
        <v>135</v>
      </c>
      <c r="Q1689" s="82" t="s">
        <v>104112</v>
      </c>
      <c r="R1689"/>
    </row>
    <row r="1690" spans="1:18" x14ac:dyDescent="0.25">
      <c r="A1690" s="10"/>
      <c r="B1690" s="10">
        <v>1689</v>
      </c>
      <c r="C1690" s="10"/>
      <c r="D1690" s="11"/>
      <c r="E1690" s="11"/>
      <c r="F1690" s="11"/>
      <c r="G1690" t="str">
        <f t="shared" si="78"/>
        <v>SECTION M</v>
      </c>
      <c r="H1690" t="str">
        <f t="shared" si="79"/>
        <v>Publicité et études de marché</v>
      </c>
      <c r="I1690" t="str">
        <f t="shared" si="80"/>
        <v>Publicité</v>
      </c>
      <c r="L1690" t="s">
        <v>37270</v>
      </c>
      <c r="M1690" t="s">
        <v>13576</v>
      </c>
      <c r="N1690" t="s">
        <v>38966</v>
      </c>
      <c r="O1690" s="76" t="s">
        <v>4366</v>
      </c>
      <c r="P1690" s="82">
        <v>236</v>
      </c>
      <c r="Q1690" s="82" t="s">
        <v>104113</v>
      </c>
      <c r="R1690"/>
    </row>
    <row r="1691" spans="1:18" x14ac:dyDescent="0.25">
      <c r="A1691" s="8"/>
      <c r="B1691" s="8">
        <v>1690</v>
      </c>
      <c r="C1691" s="8" t="s">
        <v>3527</v>
      </c>
      <c r="D1691" s="9" t="s">
        <v>3528</v>
      </c>
      <c r="E1691" s="9" t="s">
        <v>3528</v>
      </c>
      <c r="F1691" s="9" t="s">
        <v>3528</v>
      </c>
      <c r="G1691" t="str">
        <f t="shared" si="78"/>
        <v>SECTION M</v>
      </c>
      <c r="H1691" t="str">
        <f t="shared" si="79"/>
        <v>Publicité et études de marché</v>
      </c>
      <c r="I1691" t="str">
        <f t="shared" si="80"/>
        <v>Études de marché et sondages</v>
      </c>
      <c r="L1691" t="s">
        <v>37270</v>
      </c>
      <c r="M1691" t="s">
        <v>6670</v>
      </c>
      <c r="N1691" t="s">
        <v>38967</v>
      </c>
      <c r="O1691" s="76" t="s">
        <v>4356</v>
      </c>
      <c r="P1691" s="82">
        <v>723</v>
      </c>
      <c r="Q1691" s="82" t="s">
        <v>104114</v>
      </c>
      <c r="R1691"/>
    </row>
    <row r="1692" spans="1:18" x14ac:dyDescent="0.25">
      <c r="A1692" s="14"/>
      <c r="B1692" s="14">
        <v>1691</v>
      </c>
      <c r="C1692" s="14" t="s">
        <v>3529</v>
      </c>
      <c r="D1692" s="15" t="s">
        <v>3528</v>
      </c>
      <c r="E1692" s="15" t="s">
        <v>3528</v>
      </c>
      <c r="F1692" s="15" t="s">
        <v>3528</v>
      </c>
      <c r="G1692" t="str">
        <f t="shared" si="78"/>
        <v>SECTION M</v>
      </c>
      <c r="H1692" t="str">
        <f t="shared" si="79"/>
        <v>Publicité et études de marché</v>
      </c>
      <c r="I1692" t="str">
        <f t="shared" si="80"/>
        <v>Études de marché et sondages</v>
      </c>
      <c r="L1692" t="s">
        <v>37270</v>
      </c>
      <c r="M1692" t="s">
        <v>24029</v>
      </c>
      <c r="N1692" t="s">
        <v>38968</v>
      </c>
      <c r="O1692" s="76" t="s">
        <v>4366</v>
      </c>
      <c r="P1692" s="82">
        <v>226</v>
      </c>
      <c r="Q1692" s="82" t="s">
        <v>104115</v>
      </c>
      <c r="R1692"/>
    </row>
    <row r="1693" spans="1:18" x14ac:dyDescent="0.25">
      <c r="A1693" s="6" t="s">
        <v>3530</v>
      </c>
      <c r="B1693" s="6">
        <v>1692</v>
      </c>
      <c r="C1693" s="6" t="s">
        <v>3531</v>
      </c>
      <c r="D1693" s="7" t="s">
        <v>3528</v>
      </c>
      <c r="E1693" s="7" t="s">
        <v>3528</v>
      </c>
      <c r="F1693" s="7" t="s">
        <v>3528</v>
      </c>
      <c r="G1693" t="str">
        <f t="shared" si="78"/>
        <v>SECTION M</v>
      </c>
      <c r="H1693" t="str">
        <f t="shared" si="79"/>
        <v>Publicité et études de marché</v>
      </c>
      <c r="I1693" t="str">
        <f t="shared" si="80"/>
        <v>Études de marché et sondages</v>
      </c>
      <c r="L1693" t="s">
        <v>37270</v>
      </c>
      <c r="M1693" t="s">
        <v>32956</v>
      </c>
      <c r="N1693" t="s">
        <v>38969</v>
      </c>
      <c r="O1693" s="76" t="s">
        <v>4366</v>
      </c>
      <c r="P1693" s="82">
        <v>240</v>
      </c>
      <c r="Q1693" s="82" t="s">
        <v>104116</v>
      </c>
      <c r="R1693"/>
    </row>
    <row r="1694" spans="1:18" x14ac:dyDescent="0.25">
      <c r="A1694" s="10"/>
      <c r="B1694" s="10">
        <v>1693</v>
      </c>
      <c r="C1694" s="10"/>
      <c r="D1694" s="11"/>
      <c r="E1694" s="11"/>
      <c r="F1694" s="11"/>
      <c r="G1694" t="str">
        <f t="shared" si="78"/>
        <v>SECTION M</v>
      </c>
      <c r="H1694" t="str">
        <f t="shared" si="79"/>
        <v>Publicité et études de marché</v>
      </c>
      <c r="I1694" t="str">
        <f t="shared" si="80"/>
        <v>Études de marché et sondages</v>
      </c>
      <c r="L1694" t="s">
        <v>37270</v>
      </c>
      <c r="M1694" t="s">
        <v>11506</v>
      </c>
      <c r="N1694" t="s">
        <v>38970</v>
      </c>
      <c r="O1694" s="76" t="s">
        <v>4366</v>
      </c>
      <c r="P1694" s="82">
        <v>318</v>
      </c>
      <c r="Q1694" s="82" t="s">
        <v>104118</v>
      </c>
      <c r="R1694"/>
    </row>
    <row r="1695" spans="1:18" ht="30" x14ac:dyDescent="0.25">
      <c r="A1695" s="12"/>
      <c r="B1695" s="12">
        <v>1694</v>
      </c>
      <c r="C1695" s="12" t="s">
        <v>3532</v>
      </c>
      <c r="D1695" s="13" t="s">
        <v>3533</v>
      </c>
      <c r="E1695" s="13" t="s">
        <v>3533</v>
      </c>
      <c r="F1695" s="13" t="s">
        <v>3534</v>
      </c>
      <c r="G1695" t="str">
        <f t="shared" si="78"/>
        <v>SECTION M</v>
      </c>
      <c r="H1695" t="str">
        <f t="shared" si="79"/>
        <v>Autres activités spécialisées, scientifiques et techniques</v>
      </c>
      <c r="I1695" t="str">
        <f t="shared" si="80"/>
        <v>Études de marché et sondages</v>
      </c>
      <c r="L1695" t="s">
        <v>37270</v>
      </c>
      <c r="M1695" t="s">
        <v>6639</v>
      </c>
      <c r="N1695" t="s">
        <v>38971</v>
      </c>
      <c r="O1695" s="76" t="s">
        <v>4366</v>
      </c>
      <c r="P1695" s="82">
        <v>741</v>
      </c>
      <c r="Q1695" s="82" t="s">
        <v>103964</v>
      </c>
      <c r="R1695"/>
    </row>
    <row r="1696" spans="1:18" x14ac:dyDescent="0.25">
      <c r="A1696" s="10"/>
      <c r="B1696" s="10">
        <v>1695</v>
      </c>
      <c r="C1696" s="10"/>
      <c r="D1696" s="11"/>
      <c r="E1696" s="11"/>
      <c r="F1696" s="11"/>
      <c r="G1696" t="str">
        <f t="shared" si="78"/>
        <v>SECTION M</v>
      </c>
      <c r="H1696" t="str">
        <f t="shared" si="79"/>
        <v>Autres activités spécialisées, scientifiques et techniques</v>
      </c>
      <c r="I1696" t="str">
        <f t="shared" si="80"/>
        <v>Études de marché et sondages</v>
      </c>
      <c r="L1696" t="s">
        <v>37270</v>
      </c>
      <c r="M1696" t="s">
        <v>32957</v>
      </c>
      <c r="N1696" t="s">
        <v>38972</v>
      </c>
      <c r="O1696" s="76" t="s">
        <v>4366</v>
      </c>
      <c r="P1696" s="82">
        <v>92</v>
      </c>
      <c r="Q1696" s="82" t="s">
        <v>104119</v>
      </c>
      <c r="R1696"/>
    </row>
    <row r="1697" spans="1:18" x14ac:dyDescent="0.25">
      <c r="A1697" s="8"/>
      <c r="B1697" s="8">
        <v>1696</v>
      </c>
      <c r="C1697" s="8" t="s">
        <v>3535</v>
      </c>
      <c r="D1697" s="9" t="s">
        <v>3536</v>
      </c>
      <c r="E1697" s="9" t="s">
        <v>3536</v>
      </c>
      <c r="F1697" s="9" t="s">
        <v>3536</v>
      </c>
      <c r="G1697" t="str">
        <f t="shared" si="78"/>
        <v>SECTION M</v>
      </c>
      <c r="H1697" t="str">
        <f t="shared" si="79"/>
        <v>Autres activités spécialisées, scientifiques et techniques</v>
      </c>
      <c r="I1697" t="str">
        <f t="shared" si="80"/>
        <v>Activités spécialisées de design</v>
      </c>
      <c r="L1697" t="s">
        <v>37270</v>
      </c>
      <c r="M1697" t="s">
        <v>6671</v>
      </c>
      <c r="N1697" t="s">
        <v>38973</v>
      </c>
      <c r="O1697" s="76" t="s">
        <v>4356</v>
      </c>
      <c r="P1697" s="82">
        <v>586</v>
      </c>
      <c r="Q1697" s="82" t="s">
        <v>104120</v>
      </c>
      <c r="R1697"/>
    </row>
    <row r="1698" spans="1:18" x14ac:dyDescent="0.25">
      <c r="A1698" s="14"/>
      <c r="B1698" s="14">
        <v>1697</v>
      </c>
      <c r="C1698" s="14" t="s">
        <v>3537</v>
      </c>
      <c r="D1698" s="15" t="s">
        <v>3536</v>
      </c>
      <c r="E1698" s="15" t="s">
        <v>3536</v>
      </c>
      <c r="F1698" s="15" t="s">
        <v>3536</v>
      </c>
      <c r="G1698" t="str">
        <f t="shared" si="78"/>
        <v>SECTION M</v>
      </c>
      <c r="H1698" t="str">
        <f t="shared" si="79"/>
        <v>Autres activités spécialisées, scientifiques et techniques</v>
      </c>
      <c r="I1698" t="str">
        <f t="shared" si="80"/>
        <v>Activités spécialisées de design</v>
      </c>
      <c r="L1698" t="s">
        <v>37270</v>
      </c>
      <c r="M1698" t="s">
        <v>6673</v>
      </c>
      <c r="N1698" t="s">
        <v>38974</v>
      </c>
      <c r="O1698" s="76" t="s">
        <v>4366</v>
      </c>
      <c r="P1698" s="82">
        <v>283</v>
      </c>
      <c r="Q1698" s="82" t="s">
        <v>104121</v>
      </c>
      <c r="R1698"/>
    </row>
    <row r="1699" spans="1:18" x14ac:dyDescent="0.25">
      <c r="A1699" s="6" t="s">
        <v>3538</v>
      </c>
      <c r="B1699" s="6">
        <v>1698</v>
      </c>
      <c r="C1699" s="6" t="s">
        <v>3539</v>
      </c>
      <c r="D1699" s="7" t="s">
        <v>3536</v>
      </c>
      <c r="E1699" s="7" t="s">
        <v>3536</v>
      </c>
      <c r="F1699" s="7" t="s">
        <v>3536</v>
      </c>
      <c r="G1699" t="str">
        <f t="shared" si="78"/>
        <v>SECTION M</v>
      </c>
      <c r="H1699" t="str">
        <f t="shared" si="79"/>
        <v>Autres activités spécialisées, scientifiques et techniques</v>
      </c>
      <c r="I1699" t="str">
        <f t="shared" si="80"/>
        <v>Activités spécialisées de design</v>
      </c>
      <c r="L1699" t="s">
        <v>37270</v>
      </c>
      <c r="M1699" t="s">
        <v>11470</v>
      </c>
      <c r="N1699" t="s">
        <v>38975</v>
      </c>
      <c r="O1699" s="76" t="s">
        <v>4366</v>
      </c>
      <c r="P1699" s="82">
        <v>121</v>
      </c>
      <c r="Q1699" s="82" t="s">
        <v>104030</v>
      </c>
      <c r="R1699"/>
    </row>
    <row r="1700" spans="1:18" x14ac:dyDescent="0.25">
      <c r="A1700" s="10"/>
      <c r="B1700" s="10">
        <v>1699</v>
      </c>
      <c r="C1700" s="10"/>
      <c r="D1700" s="11"/>
      <c r="E1700" s="11"/>
      <c r="F1700" s="11"/>
      <c r="G1700" t="str">
        <f t="shared" si="78"/>
        <v>SECTION M</v>
      </c>
      <c r="H1700" t="str">
        <f t="shared" si="79"/>
        <v>Autres activités spécialisées, scientifiques et techniques</v>
      </c>
      <c r="I1700" t="str">
        <f t="shared" si="80"/>
        <v>Activités spécialisées de design</v>
      </c>
      <c r="L1700" t="s">
        <v>37270</v>
      </c>
      <c r="M1700" t="s">
        <v>11443</v>
      </c>
      <c r="N1700" t="s">
        <v>38976</v>
      </c>
      <c r="O1700" s="76" t="s">
        <v>4366</v>
      </c>
      <c r="P1700" s="82">
        <v>87</v>
      </c>
      <c r="Q1700" s="82" t="s">
        <v>103973</v>
      </c>
      <c r="R1700"/>
    </row>
    <row r="1701" spans="1:18" x14ac:dyDescent="0.25">
      <c r="A1701" s="8"/>
      <c r="B1701" s="8">
        <v>1700</v>
      </c>
      <c r="C1701" s="8" t="s">
        <v>3540</v>
      </c>
      <c r="D1701" s="9" t="s">
        <v>3541</v>
      </c>
      <c r="E1701" s="9" t="s">
        <v>3541</v>
      </c>
      <c r="F1701" s="9" t="s">
        <v>3541</v>
      </c>
      <c r="G1701" t="str">
        <f t="shared" si="78"/>
        <v>SECTION M</v>
      </c>
      <c r="H1701" t="str">
        <f t="shared" si="79"/>
        <v>Autres activités spécialisées, scientifiques et techniques</v>
      </c>
      <c r="I1701" t="str">
        <f t="shared" si="80"/>
        <v>Activités photographiques</v>
      </c>
      <c r="L1701" t="s">
        <v>37270</v>
      </c>
      <c r="M1701" t="s">
        <v>13577</v>
      </c>
      <c r="N1701" t="s">
        <v>38977</v>
      </c>
      <c r="O1701" s="76" t="s">
        <v>4366</v>
      </c>
      <c r="P1701" s="82">
        <v>40</v>
      </c>
      <c r="Q1701" s="82" t="s">
        <v>104122</v>
      </c>
      <c r="R1701"/>
    </row>
    <row r="1702" spans="1:18" x14ac:dyDescent="0.25">
      <c r="A1702" s="14"/>
      <c r="B1702" s="14">
        <v>1701</v>
      </c>
      <c r="C1702" s="14" t="s">
        <v>3542</v>
      </c>
      <c r="D1702" s="15" t="s">
        <v>3541</v>
      </c>
      <c r="E1702" s="15" t="s">
        <v>3541</v>
      </c>
      <c r="F1702" s="15" t="s">
        <v>3541</v>
      </c>
      <c r="G1702" t="str">
        <f t="shared" si="78"/>
        <v>SECTION M</v>
      </c>
      <c r="H1702" t="str">
        <f t="shared" si="79"/>
        <v>Autres activités spécialisées, scientifiques et techniques</v>
      </c>
      <c r="I1702" t="str">
        <f t="shared" si="80"/>
        <v>Activités photographiques</v>
      </c>
      <c r="L1702" t="s">
        <v>37270</v>
      </c>
      <c r="M1702" t="s">
        <v>6674</v>
      </c>
      <c r="N1702" t="s">
        <v>38978</v>
      </c>
      <c r="O1702" s="76" t="s">
        <v>4366</v>
      </c>
      <c r="P1702" s="82">
        <v>278</v>
      </c>
      <c r="Q1702" s="82" t="s">
        <v>104123</v>
      </c>
      <c r="R1702"/>
    </row>
    <row r="1703" spans="1:18" x14ac:dyDescent="0.25">
      <c r="A1703" s="6" t="s">
        <v>3543</v>
      </c>
      <c r="B1703" s="6">
        <v>1702</v>
      </c>
      <c r="C1703" s="6" t="s">
        <v>3544</v>
      </c>
      <c r="D1703" s="7" t="s">
        <v>3541</v>
      </c>
      <c r="E1703" s="7" t="s">
        <v>3541</v>
      </c>
      <c r="F1703" s="7" t="s">
        <v>3541</v>
      </c>
      <c r="G1703" t="str">
        <f t="shared" si="78"/>
        <v>SECTION M</v>
      </c>
      <c r="H1703" t="str">
        <f t="shared" si="79"/>
        <v>Autres activités spécialisées, scientifiques et techniques</v>
      </c>
      <c r="I1703" t="str">
        <f t="shared" si="80"/>
        <v>Activités photographiques</v>
      </c>
      <c r="L1703" t="s">
        <v>37270</v>
      </c>
      <c r="M1703" t="s">
        <v>11509</v>
      </c>
      <c r="N1703" t="s">
        <v>38979</v>
      </c>
      <c r="O1703" s="76" t="s">
        <v>4356</v>
      </c>
      <c r="P1703" s="82">
        <v>3204</v>
      </c>
      <c r="Q1703" s="82" t="s">
        <v>104124</v>
      </c>
      <c r="R1703"/>
    </row>
    <row r="1704" spans="1:18" x14ac:dyDescent="0.25">
      <c r="A1704" s="10"/>
      <c r="B1704" s="10">
        <v>1703</v>
      </c>
      <c r="C1704" s="10"/>
      <c r="D1704" s="11"/>
      <c r="E1704" s="11"/>
      <c r="F1704" s="11"/>
      <c r="G1704" t="str">
        <f t="shared" si="78"/>
        <v>SECTION M</v>
      </c>
      <c r="H1704" t="str">
        <f t="shared" si="79"/>
        <v>Autres activités spécialisées, scientifiques et techniques</v>
      </c>
      <c r="I1704" t="str">
        <f t="shared" si="80"/>
        <v>Activités photographiques</v>
      </c>
      <c r="L1704" t="s">
        <v>37270</v>
      </c>
      <c r="M1704" t="s">
        <v>32958</v>
      </c>
      <c r="N1704" t="s">
        <v>38980</v>
      </c>
      <c r="O1704" s="76" t="s">
        <v>4366</v>
      </c>
      <c r="P1704" s="82">
        <v>250</v>
      </c>
      <c r="Q1704" s="82" t="s">
        <v>104125</v>
      </c>
      <c r="R1704"/>
    </row>
    <row r="1705" spans="1:18" x14ac:dyDescent="0.25">
      <c r="A1705" s="8"/>
      <c r="B1705" s="8">
        <v>1704</v>
      </c>
      <c r="C1705" s="8" t="s">
        <v>3545</v>
      </c>
      <c r="D1705" s="9" t="s">
        <v>3546</v>
      </c>
      <c r="E1705" s="9" t="s">
        <v>3546</v>
      </c>
      <c r="F1705" s="9" t="s">
        <v>3546</v>
      </c>
      <c r="G1705" t="str">
        <f t="shared" si="78"/>
        <v>SECTION M</v>
      </c>
      <c r="H1705" t="str">
        <f t="shared" si="79"/>
        <v>Autres activités spécialisées, scientifiques et techniques</v>
      </c>
      <c r="I1705" t="str">
        <f t="shared" si="80"/>
        <v>Traduction et interprétation</v>
      </c>
      <c r="L1705" t="s">
        <v>37270</v>
      </c>
      <c r="M1705" t="s">
        <v>24031</v>
      </c>
      <c r="N1705" t="s">
        <v>38981</v>
      </c>
      <c r="O1705" s="76" t="s">
        <v>4366</v>
      </c>
      <c r="P1705" s="82">
        <v>262</v>
      </c>
      <c r="Q1705" s="82" t="s">
        <v>104126</v>
      </c>
      <c r="R1705"/>
    </row>
    <row r="1706" spans="1:18" x14ac:dyDescent="0.25">
      <c r="A1706" s="14"/>
      <c r="B1706" s="14">
        <v>1705</v>
      </c>
      <c r="C1706" s="14" t="s">
        <v>3547</v>
      </c>
      <c r="D1706" s="15" t="s">
        <v>3546</v>
      </c>
      <c r="E1706" s="15" t="s">
        <v>3546</v>
      </c>
      <c r="F1706" s="15" t="s">
        <v>3546</v>
      </c>
      <c r="G1706" t="str">
        <f t="shared" si="78"/>
        <v>SECTION M</v>
      </c>
      <c r="H1706" t="str">
        <f t="shared" si="79"/>
        <v>Autres activités spécialisées, scientifiques et techniques</v>
      </c>
      <c r="I1706" t="str">
        <f t="shared" si="80"/>
        <v>Traduction et interprétation</v>
      </c>
      <c r="L1706" t="s">
        <v>37270</v>
      </c>
      <c r="M1706" t="s">
        <v>13579</v>
      </c>
      <c r="N1706" t="s">
        <v>104775</v>
      </c>
      <c r="O1706" s="76" t="s">
        <v>4366</v>
      </c>
      <c r="P1706" s="82">
        <v>241</v>
      </c>
      <c r="Q1706" s="82" t="s">
        <v>104127</v>
      </c>
      <c r="R1706"/>
    </row>
    <row r="1707" spans="1:18" x14ac:dyDescent="0.25">
      <c r="A1707" s="6" t="s">
        <v>3548</v>
      </c>
      <c r="B1707" s="6">
        <v>1706</v>
      </c>
      <c r="C1707" s="6" t="s">
        <v>3549</v>
      </c>
      <c r="D1707" s="7" t="s">
        <v>3546</v>
      </c>
      <c r="E1707" s="7" t="s">
        <v>3546</v>
      </c>
      <c r="F1707" s="7" t="s">
        <v>3546</v>
      </c>
      <c r="G1707" t="str">
        <f t="shared" si="78"/>
        <v>SECTION M</v>
      </c>
      <c r="H1707" t="str">
        <f t="shared" si="79"/>
        <v>Autres activités spécialisées, scientifiques et techniques</v>
      </c>
      <c r="I1707" t="str">
        <f t="shared" si="80"/>
        <v>Traduction et interprétation</v>
      </c>
      <c r="L1707" t="s">
        <v>37270</v>
      </c>
      <c r="M1707" t="s">
        <v>11511</v>
      </c>
      <c r="N1707" t="s">
        <v>38982</v>
      </c>
      <c r="O1707" s="76" t="s">
        <v>4366</v>
      </c>
      <c r="P1707" s="82">
        <v>59</v>
      </c>
      <c r="Q1707" s="82" t="s">
        <v>104128</v>
      </c>
      <c r="R1707"/>
    </row>
    <row r="1708" spans="1:18" x14ac:dyDescent="0.25">
      <c r="A1708" s="10"/>
      <c r="B1708" s="10">
        <v>1707</v>
      </c>
      <c r="C1708" s="10"/>
      <c r="D1708" s="11"/>
      <c r="E1708" s="11"/>
      <c r="F1708" s="11"/>
      <c r="G1708" t="str">
        <f t="shared" si="78"/>
        <v>SECTION M</v>
      </c>
      <c r="H1708" t="str">
        <f t="shared" si="79"/>
        <v>Autres activités spécialisées, scientifiques et techniques</v>
      </c>
      <c r="I1708" t="str">
        <f t="shared" si="80"/>
        <v>Traduction et interprétation</v>
      </c>
      <c r="L1708" t="s">
        <v>37270</v>
      </c>
      <c r="M1708" t="s">
        <v>24032</v>
      </c>
      <c r="N1708" t="s">
        <v>38983</v>
      </c>
      <c r="O1708" s="76" t="s">
        <v>4366</v>
      </c>
      <c r="P1708" s="82">
        <v>111</v>
      </c>
      <c r="Q1708" s="82" t="s">
        <v>104129</v>
      </c>
      <c r="R1708"/>
    </row>
    <row r="1709" spans="1:18" ht="25.5" x14ac:dyDescent="0.25">
      <c r="A1709" s="8"/>
      <c r="B1709" s="8">
        <v>1708</v>
      </c>
      <c r="C1709" s="8" t="s">
        <v>3550</v>
      </c>
      <c r="D1709" s="9" t="s">
        <v>3551</v>
      </c>
      <c r="E1709" s="9" t="s">
        <v>3551</v>
      </c>
      <c r="F1709" s="9" t="s">
        <v>3552</v>
      </c>
      <c r="G1709" t="str">
        <f t="shared" si="78"/>
        <v>SECTION M</v>
      </c>
      <c r="H1709" t="str">
        <f t="shared" si="79"/>
        <v>Autres activités spécialisées, scientifiques et techniques</v>
      </c>
      <c r="I1709" t="str">
        <f t="shared" si="80"/>
        <v>Autres activités spécialisées, scientifiques et techniques n.c.a.</v>
      </c>
      <c r="L1709" t="s">
        <v>37270</v>
      </c>
      <c r="M1709" t="s">
        <v>13581</v>
      </c>
      <c r="N1709" t="s">
        <v>38984</v>
      </c>
      <c r="O1709" s="76" t="s">
        <v>4356</v>
      </c>
      <c r="P1709" s="82">
        <v>246</v>
      </c>
      <c r="Q1709" s="82" t="s">
        <v>104131</v>
      </c>
      <c r="R1709"/>
    </row>
    <row r="1710" spans="1:18" x14ac:dyDescent="0.25">
      <c r="A1710" s="14"/>
      <c r="B1710" s="14">
        <v>1709</v>
      </c>
      <c r="C1710" s="14" t="s">
        <v>3553</v>
      </c>
      <c r="D1710" s="15" t="s">
        <v>3551</v>
      </c>
      <c r="E1710" s="15" t="s">
        <v>3551</v>
      </c>
      <c r="F1710" s="15" t="s">
        <v>3552</v>
      </c>
      <c r="G1710" t="str">
        <f t="shared" si="78"/>
        <v>SECTION M</v>
      </c>
      <c r="H1710" t="str">
        <f t="shared" si="79"/>
        <v>Autres activités spécialisées, scientifiques et techniques</v>
      </c>
      <c r="I1710" t="str">
        <f t="shared" si="80"/>
        <v>Autres activités spécialisées, scientifiques et techniques n.c.a.</v>
      </c>
      <c r="L1710" t="s">
        <v>37270</v>
      </c>
      <c r="M1710" t="s">
        <v>24033</v>
      </c>
      <c r="N1710" t="s">
        <v>38985</v>
      </c>
      <c r="O1710" s="76" t="s">
        <v>4366</v>
      </c>
      <c r="P1710" s="82">
        <v>189</v>
      </c>
      <c r="Q1710" s="82" t="s">
        <v>104132</v>
      </c>
      <c r="R1710"/>
    </row>
    <row r="1711" spans="1:18" x14ac:dyDescent="0.25">
      <c r="A1711" s="6" t="s">
        <v>3554</v>
      </c>
      <c r="B1711" s="6">
        <v>1710</v>
      </c>
      <c r="C1711" s="6" t="s">
        <v>3555</v>
      </c>
      <c r="D1711" s="7" t="s">
        <v>3556</v>
      </c>
      <c r="E1711" s="7" t="s">
        <v>3556</v>
      </c>
      <c r="F1711" s="7" t="s">
        <v>3557</v>
      </c>
      <c r="G1711" t="str">
        <f t="shared" si="78"/>
        <v>SECTION M</v>
      </c>
      <c r="H1711" t="str">
        <f t="shared" si="79"/>
        <v>Autres activités spécialisées, scientifiques et techniques</v>
      </c>
      <c r="I1711" t="str">
        <f t="shared" si="80"/>
        <v>Autres activités spécialisées, scientifiques et techniques n.c.a.</v>
      </c>
      <c r="L1711" t="s">
        <v>37270</v>
      </c>
      <c r="M1711" t="s">
        <v>6979</v>
      </c>
      <c r="N1711" t="s">
        <v>38986</v>
      </c>
      <c r="O1711" s="76" t="s">
        <v>4374</v>
      </c>
      <c r="P1711" s="82">
        <v>4196</v>
      </c>
      <c r="Q1711" s="82" t="s">
        <v>104133</v>
      </c>
      <c r="R1711"/>
    </row>
    <row r="1712" spans="1:18" x14ac:dyDescent="0.25">
      <c r="A1712" s="6" t="s">
        <v>3558</v>
      </c>
      <c r="B1712" s="6">
        <v>1711</v>
      </c>
      <c r="C1712" s="6" t="s">
        <v>3559</v>
      </c>
      <c r="D1712" s="7" t="s">
        <v>3560</v>
      </c>
      <c r="E1712" s="7" t="s">
        <v>3560</v>
      </c>
      <c r="F1712" s="7" t="s">
        <v>3561</v>
      </c>
      <c r="G1712" t="str">
        <f t="shared" si="78"/>
        <v>SECTION M</v>
      </c>
      <c r="H1712" t="str">
        <f t="shared" si="79"/>
        <v>Autres activités spécialisées, scientifiques et techniques</v>
      </c>
      <c r="I1712" t="str">
        <f t="shared" si="80"/>
        <v>Autres activités spécialisées, scientifiques et techniques n.c.a.</v>
      </c>
      <c r="L1712" t="s">
        <v>37270</v>
      </c>
      <c r="M1712" t="s">
        <v>11513</v>
      </c>
      <c r="N1712" t="s">
        <v>38987</v>
      </c>
      <c r="O1712" s="76" t="s">
        <v>4374</v>
      </c>
      <c r="P1712" s="82">
        <v>1650</v>
      </c>
      <c r="Q1712" s="82" t="s">
        <v>104134</v>
      </c>
      <c r="R1712"/>
    </row>
    <row r="1713" spans="1:18" x14ac:dyDescent="0.25">
      <c r="A1713" s="10"/>
      <c r="B1713" s="10">
        <v>1712</v>
      </c>
      <c r="C1713" s="10"/>
      <c r="D1713" s="11"/>
      <c r="E1713" s="11"/>
      <c r="F1713" s="11"/>
      <c r="G1713" t="str">
        <f t="shared" si="78"/>
        <v>SECTION M</v>
      </c>
      <c r="H1713" t="str">
        <f t="shared" si="79"/>
        <v>Autres activités spécialisées, scientifiques et techniques</v>
      </c>
      <c r="I1713" t="str">
        <f t="shared" si="80"/>
        <v>Autres activités spécialisées, scientifiques et techniques n.c.a.</v>
      </c>
      <c r="L1713" t="s">
        <v>37270</v>
      </c>
      <c r="M1713" t="s">
        <v>6676</v>
      </c>
      <c r="N1713" t="s">
        <v>38988</v>
      </c>
      <c r="O1713" s="76" t="s">
        <v>4374</v>
      </c>
      <c r="P1713" s="82">
        <v>3171</v>
      </c>
      <c r="Q1713" s="82" t="s">
        <v>104135</v>
      </c>
      <c r="R1713"/>
    </row>
    <row r="1714" spans="1:18" x14ac:dyDescent="0.25">
      <c r="A1714" s="12"/>
      <c r="B1714" s="12">
        <v>1713</v>
      </c>
      <c r="C1714" s="12" t="s">
        <v>3562</v>
      </c>
      <c r="D1714" s="13" t="s">
        <v>3563</v>
      </c>
      <c r="E1714" s="13" t="s">
        <v>3563</v>
      </c>
      <c r="F1714" s="13" t="s">
        <v>3563</v>
      </c>
      <c r="G1714" t="str">
        <f t="shared" si="78"/>
        <v>SECTION M</v>
      </c>
      <c r="H1714" t="str">
        <f t="shared" si="79"/>
        <v>Activités vétérinaires</v>
      </c>
      <c r="I1714" t="str">
        <f t="shared" si="80"/>
        <v>Autres activités spécialisées, scientifiques et techniques n.c.a.</v>
      </c>
      <c r="L1714" t="s">
        <v>224</v>
      </c>
      <c r="M1714" t="s">
        <v>11515</v>
      </c>
      <c r="N1714" t="s">
        <v>38989</v>
      </c>
      <c r="O1714" s="76" t="s">
        <v>4366</v>
      </c>
      <c r="P1714" s="82">
        <v>385</v>
      </c>
      <c r="Q1714" s="82" t="s">
        <v>104136</v>
      </c>
      <c r="R1714"/>
    </row>
    <row r="1715" spans="1:18" x14ac:dyDescent="0.25">
      <c r="A1715" s="10"/>
      <c r="B1715" s="10">
        <v>1714</v>
      </c>
      <c r="C1715" s="10"/>
      <c r="D1715" s="11"/>
      <c r="E1715" s="11"/>
      <c r="F1715" s="11"/>
      <c r="G1715" t="str">
        <f t="shared" si="78"/>
        <v>SECTION M</v>
      </c>
      <c r="H1715" t="str">
        <f t="shared" si="79"/>
        <v>Activités vétérinaires</v>
      </c>
      <c r="I1715" t="str">
        <f t="shared" si="80"/>
        <v>Autres activités spécialisées, scientifiques et techniques n.c.a.</v>
      </c>
      <c r="L1715" t="s">
        <v>224</v>
      </c>
      <c r="M1715" t="s">
        <v>11517</v>
      </c>
      <c r="N1715" t="s">
        <v>38990</v>
      </c>
      <c r="O1715" s="76" t="s">
        <v>4356</v>
      </c>
      <c r="P1715" s="82">
        <v>429</v>
      </c>
      <c r="Q1715" s="82" t="s">
        <v>104137</v>
      </c>
      <c r="R1715"/>
    </row>
    <row r="1716" spans="1:18" x14ac:dyDescent="0.25">
      <c r="A1716" s="8"/>
      <c r="B1716" s="8">
        <v>1715</v>
      </c>
      <c r="C1716" s="8" t="s">
        <v>3564</v>
      </c>
      <c r="D1716" s="9" t="s">
        <v>3563</v>
      </c>
      <c r="E1716" s="9" t="s">
        <v>3563</v>
      </c>
      <c r="F1716" s="9" t="s">
        <v>3563</v>
      </c>
      <c r="G1716" t="str">
        <f t="shared" si="78"/>
        <v>SECTION M</v>
      </c>
      <c r="H1716" t="str">
        <f t="shared" si="79"/>
        <v>Activités vétérinaires</v>
      </c>
      <c r="I1716" t="str">
        <f t="shared" si="80"/>
        <v>Activités vétérinaires</v>
      </c>
      <c r="L1716" t="s">
        <v>224</v>
      </c>
      <c r="M1716" t="s">
        <v>6677</v>
      </c>
      <c r="N1716" t="s">
        <v>38991</v>
      </c>
      <c r="O1716" s="76" t="s">
        <v>4356</v>
      </c>
      <c r="P1716" s="82">
        <v>916</v>
      </c>
      <c r="Q1716" s="82" t="s">
        <v>104138</v>
      </c>
      <c r="R1716"/>
    </row>
    <row r="1717" spans="1:18" x14ac:dyDescent="0.25">
      <c r="A1717" s="14"/>
      <c r="B1717" s="14">
        <v>1716</v>
      </c>
      <c r="C1717" s="14" t="s">
        <v>3565</v>
      </c>
      <c r="D1717" s="15" t="s">
        <v>3563</v>
      </c>
      <c r="E1717" s="15" t="s">
        <v>3563</v>
      </c>
      <c r="F1717" s="15" t="s">
        <v>3563</v>
      </c>
      <c r="G1717" t="str">
        <f t="shared" si="78"/>
        <v>SECTION M</v>
      </c>
      <c r="H1717" t="str">
        <f t="shared" si="79"/>
        <v>Activités vétérinaires</v>
      </c>
      <c r="I1717" t="str">
        <f t="shared" si="80"/>
        <v>Activités vétérinaires</v>
      </c>
      <c r="L1717" t="s">
        <v>224</v>
      </c>
      <c r="M1717" t="s">
        <v>32959</v>
      </c>
      <c r="N1717" t="s">
        <v>38992</v>
      </c>
      <c r="O1717" s="76" t="s">
        <v>4366</v>
      </c>
      <c r="P1717" s="82">
        <v>365</v>
      </c>
      <c r="Q1717" s="82" t="s">
        <v>104140</v>
      </c>
      <c r="R1717"/>
    </row>
    <row r="1718" spans="1:18" x14ac:dyDescent="0.25">
      <c r="A1718" s="6" t="s">
        <v>3566</v>
      </c>
      <c r="B1718" s="6">
        <v>1717</v>
      </c>
      <c r="C1718" s="6" t="s">
        <v>3567</v>
      </c>
      <c r="D1718" s="7" t="s">
        <v>3563</v>
      </c>
      <c r="E1718" s="7" t="s">
        <v>3563</v>
      </c>
      <c r="F1718" s="7" t="s">
        <v>3563</v>
      </c>
      <c r="G1718" t="str">
        <f t="shared" si="78"/>
        <v>SECTION M</v>
      </c>
      <c r="H1718" t="str">
        <f t="shared" si="79"/>
        <v>Activités vétérinaires</v>
      </c>
      <c r="I1718" t="str">
        <f t="shared" si="80"/>
        <v>Activités vétérinaires</v>
      </c>
      <c r="L1718" t="s">
        <v>224</v>
      </c>
      <c r="M1718" t="s">
        <v>11591</v>
      </c>
      <c r="N1718" t="s">
        <v>38993</v>
      </c>
      <c r="O1718" s="76" t="s">
        <v>4366</v>
      </c>
      <c r="P1718" s="82">
        <v>358</v>
      </c>
      <c r="Q1718" s="82" t="s">
        <v>104141</v>
      </c>
      <c r="R1718"/>
    </row>
    <row r="1719" spans="1:18" x14ac:dyDescent="0.25">
      <c r="A1719" s="6"/>
      <c r="B1719" s="6">
        <v>1718</v>
      </c>
      <c r="C1719" s="6"/>
      <c r="D1719" s="7"/>
      <c r="E1719" s="7"/>
      <c r="F1719" s="7"/>
      <c r="G1719" t="str">
        <f t="shared" si="78"/>
        <v>SECTION M</v>
      </c>
      <c r="H1719" t="str">
        <f t="shared" si="79"/>
        <v>Activités vétérinaires</v>
      </c>
      <c r="I1719" t="str">
        <f t="shared" si="80"/>
        <v>Activités vétérinaires</v>
      </c>
      <c r="L1719" t="s">
        <v>224</v>
      </c>
      <c r="M1719" t="s">
        <v>24035</v>
      </c>
      <c r="N1719" t="s">
        <v>38994</v>
      </c>
      <c r="O1719" s="76" t="s">
        <v>4366</v>
      </c>
      <c r="P1719" s="82">
        <v>104</v>
      </c>
      <c r="Q1719" s="82" t="s">
        <v>104142</v>
      </c>
      <c r="R1719"/>
    </row>
    <row r="1720" spans="1:18" ht="25.5" x14ac:dyDescent="0.25">
      <c r="A1720" s="8"/>
      <c r="B1720" s="8">
        <v>1719</v>
      </c>
      <c r="C1720" s="8" t="s">
        <v>3568</v>
      </c>
      <c r="D1720" s="9" t="s">
        <v>3569</v>
      </c>
      <c r="E1720" s="9" t="s">
        <v>3569</v>
      </c>
      <c r="F1720" s="9" t="s">
        <v>3570</v>
      </c>
      <c r="G1720" t="str">
        <f t="shared" si="78"/>
        <v>SECTION N</v>
      </c>
      <c r="H1720" t="str">
        <f t="shared" si="79"/>
        <v>Activités vétérinaires</v>
      </c>
      <c r="I1720" t="str">
        <f t="shared" si="80"/>
        <v>Activités vétérinaires</v>
      </c>
      <c r="L1720" t="s">
        <v>224</v>
      </c>
      <c r="M1720" t="s">
        <v>24036</v>
      </c>
      <c r="N1720" t="s">
        <v>38995</v>
      </c>
      <c r="O1720" s="76" t="s">
        <v>4356</v>
      </c>
      <c r="P1720" s="82">
        <v>821</v>
      </c>
      <c r="Q1720" s="82" t="s">
        <v>104143</v>
      </c>
      <c r="R1720"/>
    </row>
    <row r="1721" spans="1:18" x14ac:dyDescent="0.25">
      <c r="A1721" s="10"/>
      <c r="B1721" s="10">
        <v>1720</v>
      </c>
      <c r="C1721" s="10"/>
      <c r="D1721" s="11"/>
      <c r="E1721" s="11"/>
      <c r="F1721" s="11"/>
      <c r="G1721" t="str">
        <f t="shared" si="78"/>
        <v>SECTION N</v>
      </c>
      <c r="H1721" t="str">
        <f t="shared" si="79"/>
        <v>Activités vétérinaires</v>
      </c>
      <c r="I1721" t="str">
        <f t="shared" si="80"/>
        <v>Activités vétérinaires</v>
      </c>
      <c r="L1721" t="s">
        <v>224</v>
      </c>
      <c r="M1721" t="s">
        <v>13588</v>
      </c>
      <c r="N1721" t="s">
        <v>38996</v>
      </c>
      <c r="O1721" s="76" t="s">
        <v>4366</v>
      </c>
      <c r="P1721" s="82">
        <v>698</v>
      </c>
      <c r="Q1721" s="82" t="s">
        <v>104168</v>
      </c>
      <c r="R1721"/>
    </row>
    <row r="1722" spans="1:18" x14ac:dyDescent="0.25">
      <c r="A1722" s="12"/>
      <c r="B1722" s="12">
        <v>1721</v>
      </c>
      <c r="C1722" s="12" t="s">
        <v>3571</v>
      </c>
      <c r="D1722" s="13" t="s">
        <v>3572</v>
      </c>
      <c r="E1722" s="13" t="s">
        <v>3572</v>
      </c>
      <c r="F1722" s="13" t="s">
        <v>3572</v>
      </c>
      <c r="G1722" t="str">
        <f t="shared" si="78"/>
        <v>SECTION N</v>
      </c>
      <c r="H1722" t="str">
        <f t="shared" si="79"/>
        <v>Activités de location et location-bail</v>
      </c>
      <c r="I1722" t="str">
        <f t="shared" si="80"/>
        <v>Activités vétérinaires</v>
      </c>
      <c r="L1722" t="s">
        <v>224</v>
      </c>
      <c r="M1722" t="s">
        <v>24037</v>
      </c>
      <c r="N1722" t="s">
        <v>38997</v>
      </c>
      <c r="O1722" s="76" t="s">
        <v>4356</v>
      </c>
      <c r="P1722" s="82">
        <v>404</v>
      </c>
      <c r="Q1722" s="82" t="s">
        <v>104144</v>
      </c>
      <c r="R1722"/>
    </row>
    <row r="1723" spans="1:18" x14ac:dyDescent="0.25">
      <c r="A1723" s="10"/>
      <c r="B1723" s="10">
        <v>1722</v>
      </c>
      <c r="C1723" s="10"/>
      <c r="D1723" s="11"/>
      <c r="E1723" s="11"/>
      <c r="F1723" s="11"/>
      <c r="G1723" t="str">
        <f t="shared" si="78"/>
        <v>SECTION N</v>
      </c>
      <c r="H1723" t="str">
        <f t="shared" si="79"/>
        <v>Activités de location et location-bail</v>
      </c>
      <c r="I1723" t="str">
        <f t="shared" si="80"/>
        <v>Activités vétérinaires</v>
      </c>
      <c r="L1723" t="s">
        <v>224</v>
      </c>
      <c r="M1723" t="s">
        <v>24038</v>
      </c>
      <c r="N1723" t="s">
        <v>38998</v>
      </c>
      <c r="O1723" s="76" t="s">
        <v>4356</v>
      </c>
      <c r="P1723" s="82">
        <v>603</v>
      </c>
      <c r="Q1723" s="82" t="s">
        <v>104145</v>
      </c>
      <c r="R1723"/>
    </row>
    <row r="1724" spans="1:18" x14ac:dyDescent="0.25">
      <c r="A1724" s="8"/>
      <c r="B1724" s="8">
        <v>1723</v>
      </c>
      <c r="C1724" s="8" t="s">
        <v>3573</v>
      </c>
      <c r="D1724" s="9" t="s">
        <v>3574</v>
      </c>
      <c r="E1724" s="9" t="s">
        <v>3574</v>
      </c>
      <c r="F1724" s="9" t="s">
        <v>3575</v>
      </c>
      <c r="G1724" t="str">
        <f t="shared" si="78"/>
        <v>SECTION N</v>
      </c>
      <c r="H1724" t="str">
        <f t="shared" si="79"/>
        <v>Activités de location et location-bail</v>
      </c>
      <c r="I1724" t="str">
        <f t="shared" si="80"/>
        <v>Location et location-bail de véhicules automobiles</v>
      </c>
      <c r="L1724" t="s">
        <v>224</v>
      </c>
      <c r="M1724" t="s">
        <v>13584</v>
      </c>
      <c r="N1724" t="s">
        <v>38999</v>
      </c>
      <c r="O1724" s="76" t="s">
        <v>4366</v>
      </c>
      <c r="P1724" s="82">
        <v>136</v>
      </c>
      <c r="Q1724" s="82" t="s">
        <v>104146</v>
      </c>
      <c r="R1724"/>
    </row>
    <row r="1725" spans="1:18" ht="25.5" x14ac:dyDescent="0.25">
      <c r="A1725" s="14"/>
      <c r="B1725" s="14">
        <v>1724</v>
      </c>
      <c r="C1725" s="14" t="s">
        <v>3576</v>
      </c>
      <c r="D1725" s="15" t="s">
        <v>3577</v>
      </c>
      <c r="E1725" s="15" t="s">
        <v>3578</v>
      </c>
      <c r="F1725" s="15" t="s">
        <v>3579</v>
      </c>
      <c r="G1725" t="str">
        <f t="shared" si="78"/>
        <v>SECTION N</v>
      </c>
      <c r="H1725" t="str">
        <f t="shared" si="79"/>
        <v>Activités de location et location-bail</v>
      </c>
      <c r="I1725" t="str">
        <f t="shared" si="80"/>
        <v>Location et location-bail de véhicules automobiles</v>
      </c>
      <c r="L1725" t="s">
        <v>224</v>
      </c>
      <c r="M1725" t="s">
        <v>11519</v>
      </c>
      <c r="N1725" t="s">
        <v>39000</v>
      </c>
      <c r="O1725" s="76" t="s">
        <v>4366</v>
      </c>
      <c r="P1725" s="82">
        <v>220</v>
      </c>
      <c r="Q1725" s="82" t="s">
        <v>104147</v>
      </c>
      <c r="R1725"/>
    </row>
    <row r="1726" spans="1:18" ht="25.5" x14ac:dyDescent="0.25">
      <c r="A1726" s="6" t="s">
        <v>3580</v>
      </c>
      <c r="B1726" s="6">
        <v>1725</v>
      </c>
      <c r="C1726" s="6" t="s">
        <v>3581</v>
      </c>
      <c r="D1726" s="7" t="s">
        <v>3582</v>
      </c>
      <c r="E1726" s="7" t="s">
        <v>3583</v>
      </c>
      <c r="F1726" s="7" t="s">
        <v>3584</v>
      </c>
      <c r="G1726" t="str">
        <f t="shared" si="78"/>
        <v>SECTION N</v>
      </c>
      <c r="H1726" t="str">
        <f t="shared" si="79"/>
        <v>Activités de location et location-bail</v>
      </c>
      <c r="I1726" t="str">
        <f t="shared" si="80"/>
        <v>Location et location-bail de véhicules automobiles</v>
      </c>
      <c r="L1726" t="s">
        <v>224</v>
      </c>
      <c r="M1726" t="s">
        <v>6678</v>
      </c>
      <c r="N1726" t="s">
        <v>39001</v>
      </c>
      <c r="O1726" s="76" t="s">
        <v>4366</v>
      </c>
      <c r="P1726" s="82">
        <v>230</v>
      </c>
      <c r="Q1726" s="82" t="s">
        <v>104153</v>
      </c>
      <c r="R1726"/>
    </row>
    <row r="1727" spans="1:18" ht="25.5" x14ac:dyDescent="0.25">
      <c r="A1727" s="6" t="s">
        <v>3585</v>
      </c>
      <c r="B1727" s="6">
        <v>1726</v>
      </c>
      <c r="C1727" s="6" t="s">
        <v>3586</v>
      </c>
      <c r="D1727" s="7" t="s">
        <v>3587</v>
      </c>
      <c r="E1727" s="7" t="s">
        <v>3588</v>
      </c>
      <c r="F1727" s="7" t="s">
        <v>3589</v>
      </c>
      <c r="G1727" t="str">
        <f t="shared" si="78"/>
        <v>SECTION N</v>
      </c>
      <c r="H1727" t="str">
        <f t="shared" si="79"/>
        <v>Activités de location et location-bail</v>
      </c>
      <c r="I1727" t="str">
        <f t="shared" si="80"/>
        <v>Location et location-bail de véhicules automobiles</v>
      </c>
      <c r="L1727" t="s">
        <v>224</v>
      </c>
      <c r="M1727" t="s">
        <v>32960</v>
      </c>
      <c r="N1727" t="s">
        <v>39002</v>
      </c>
      <c r="O1727" s="76" t="s">
        <v>4374</v>
      </c>
      <c r="P1727" s="82">
        <v>11625</v>
      </c>
      <c r="Q1727" s="82" t="s">
        <v>104154</v>
      </c>
      <c r="R1727"/>
    </row>
    <row r="1728" spans="1:18" x14ac:dyDescent="0.25">
      <c r="A1728" s="14"/>
      <c r="B1728" s="14">
        <v>1727</v>
      </c>
      <c r="C1728" s="14" t="s">
        <v>3590</v>
      </c>
      <c r="D1728" s="15" t="s">
        <v>3591</v>
      </c>
      <c r="E1728" s="15" t="s">
        <v>3591</v>
      </c>
      <c r="F1728" s="15" t="s">
        <v>3591</v>
      </c>
      <c r="G1728" t="str">
        <f t="shared" si="78"/>
        <v>SECTION N</v>
      </c>
      <c r="H1728" t="str">
        <f t="shared" si="79"/>
        <v>Activités de location et location-bail</v>
      </c>
      <c r="I1728" t="str">
        <f t="shared" si="80"/>
        <v>Location et location-bail de véhicules automobiles</v>
      </c>
      <c r="L1728" t="s">
        <v>224</v>
      </c>
      <c r="M1728" t="s">
        <v>32961</v>
      </c>
      <c r="N1728" t="s">
        <v>39003</v>
      </c>
      <c r="O1728" s="76" t="s">
        <v>4356</v>
      </c>
      <c r="P1728" s="82">
        <v>208</v>
      </c>
      <c r="Q1728" s="82" t="s">
        <v>104156</v>
      </c>
      <c r="R1728"/>
    </row>
    <row r="1729" spans="1:18" x14ac:dyDescent="0.25">
      <c r="A1729" s="6" t="s">
        <v>3592</v>
      </c>
      <c r="B1729" s="6">
        <v>1728</v>
      </c>
      <c r="C1729" s="6" t="s">
        <v>3593</v>
      </c>
      <c r="D1729" s="7" t="s">
        <v>3591</v>
      </c>
      <c r="E1729" s="7" t="s">
        <v>3591</v>
      </c>
      <c r="F1729" s="7" t="s">
        <v>3591</v>
      </c>
      <c r="G1729" t="str">
        <f t="shared" si="78"/>
        <v>SECTION N</v>
      </c>
      <c r="H1729" t="str">
        <f t="shared" si="79"/>
        <v>Activités de location et location-bail</v>
      </c>
      <c r="I1729" t="str">
        <f t="shared" si="80"/>
        <v>Location et location-bail de véhicules automobiles</v>
      </c>
      <c r="L1729" t="s">
        <v>224</v>
      </c>
      <c r="M1729" t="s">
        <v>24042</v>
      </c>
      <c r="N1729" t="s">
        <v>39004</v>
      </c>
      <c r="O1729" s="76" t="s">
        <v>4366</v>
      </c>
      <c r="P1729" s="82">
        <v>292</v>
      </c>
      <c r="Q1729" s="82" t="s">
        <v>104157</v>
      </c>
      <c r="R1729"/>
    </row>
    <row r="1730" spans="1:18" x14ac:dyDescent="0.25">
      <c r="A1730" s="10"/>
      <c r="B1730" s="10">
        <v>1729</v>
      </c>
      <c r="C1730" s="10"/>
      <c r="D1730" s="11"/>
      <c r="E1730" s="11"/>
      <c r="F1730" s="11"/>
      <c r="G1730" t="str">
        <f t="shared" si="78"/>
        <v>SECTION N</v>
      </c>
      <c r="H1730" t="str">
        <f t="shared" si="79"/>
        <v>Activités de location et location-bail</v>
      </c>
      <c r="I1730" t="str">
        <f t="shared" si="80"/>
        <v>Location et location-bail de véhicules automobiles</v>
      </c>
      <c r="L1730" t="s">
        <v>224</v>
      </c>
      <c r="M1730" t="s">
        <v>21720</v>
      </c>
      <c r="N1730" t="s">
        <v>39005</v>
      </c>
      <c r="O1730" s="76" t="s">
        <v>4366</v>
      </c>
      <c r="P1730" s="82">
        <v>188</v>
      </c>
      <c r="Q1730" s="82" t="s">
        <v>104158</v>
      </c>
      <c r="R1730"/>
    </row>
    <row r="1731" spans="1:18" ht="25.5" x14ac:dyDescent="0.25">
      <c r="A1731" s="8"/>
      <c r="B1731" s="8">
        <v>1730</v>
      </c>
      <c r="C1731" s="8" t="s">
        <v>3594</v>
      </c>
      <c r="D1731" s="9" t="s">
        <v>3595</v>
      </c>
      <c r="E1731" s="9" t="s">
        <v>3595</v>
      </c>
      <c r="F1731" s="9" t="s">
        <v>3596</v>
      </c>
      <c r="G1731" t="str">
        <f t="shared" si="78"/>
        <v>SECTION N</v>
      </c>
      <c r="H1731" t="str">
        <f t="shared" si="79"/>
        <v>Activités de location et location-bail</v>
      </c>
      <c r="I1731" t="str">
        <f t="shared" si="80"/>
        <v>Location et location-bail de biens personnels et domestiques</v>
      </c>
      <c r="L1731" t="s">
        <v>224</v>
      </c>
      <c r="M1731" t="s">
        <v>6681</v>
      </c>
      <c r="N1731" t="s">
        <v>39006</v>
      </c>
      <c r="O1731" s="76" t="s">
        <v>4366</v>
      </c>
      <c r="P1731" s="82">
        <v>129</v>
      </c>
      <c r="Q1731" s="82" t="s">
        <v>104159</v>
      </c>
      <c r="R1731"/>
    </row>
    <row r="1732" spans="1:18" x14ac:dyDescent="0.25">
      <c r="A1732" s="14"/>
      <c r="B1732" s="14">
        <v>1731</v>
      </c>
      <c r="C1732" s="14" t="s">
        <v>3597</v>
      </c>
      <c r="D1732" s="15" t="s">
        <v>3598</v>
      </c>
      <c r="E1732" s="15" t="s">
        <v>3599</v>
      </c>
      <c r="F1732" s="15" t="s">
        <v>3600</v>
      </c>
      <c r="G1732" t="str">
        <f t="shared" ref="G1732:G1795" si="81">IF(LEFT(C1732,7)="SECTION",C1732,G1731)</f>
        <v>SECTION N</v>
      </c>
      <c r="H1732" t="str">
        <f t="shared" si="79"/>
        <v>Activités de location et location-bail</v>
      </c>
      <c r="I1732" t="str">
        <f t="shared" si="80"/>
        <v>Location et location-bail de biens personnels et domestiques</v>
      </c>
      <c r="L1732" t="s">
        <v>224</v>
      </c>
      <c r="M1732" t="s">
        <v>24043</v>
      </c>
      <c r="N1732" t="s">
        <v>39007</v>
      </c>
      <c r="O1732" s="76" t="s">
        <v>4356</v>
      </c>
      <c r="P1732" s="82">
        <v>825</v>
      </c>
      <c r="Q1732" s="82" t="s">
        <v>104160</v>
      </c>
      <c r="R1732"/>
    </row>
    <row r="1733" spans="1:18" x14ac:dyDescent="0.25">
      <c r="A1733" s="6" t="s">
        <v>3601</v>
      </c>
      <c r="B1733" s="6">
        <v>1732</v>
      </c>
      <c r="C1733" s="6" t="s">
        <v>3602</v>
      </c>
      <c r="D1733" s="7" t="s">
        <v>3598</v>
      </c>
      <c r="E1733" s="7" t="s">
        <v>3599</v>
      </c>
      <c r="F1733" s="7" t="s">
        <v>3600</v>
      </c>
      <c r="G1733" t="str">
        <f t="shared" si="81"/>
        <v>SECTION N</v>
      </c>
      <c r="H1733" t="str">
        <f t="shared" si="79"/>
        <v>Activités de location et location-bail</v>
      </c>
      <c r="I1733" t="str">
        <f t="shared" si="80"/>
        <v>Location et location-bail de biens personnels et domestiques</v>
      </c>
      <c r="L1733" t="s">
        <v>224</v>
      </c>
      <c r="M1733" t="s">
        <v>11523</v>
      </c>
      <c r="N1733" t="s">
        <v>39008</v>
      </c>
      <c r="O1733" s="76" t="s">
        <v>4366</v>
      </c>
      <c r="P1733" s="82">
        <v>188</v>
      </c>
      <c r="Q1733" s="82" t="s">
        <v>104161</v>
      </c>
      <c r="R1733"/>
    </row>
    <row r="1734" spans="1:18" x14ac:dyDescent="0.25">
      <c r="A1734" s="14"/>
      <c r="B1734" s="14">
        <v>1733</v>
      </c>
      <c r="C1734" s="14" t="s">
        <v>3603</v>
      </c>
      <c r="D1734" s="15" t="s">
        <v>3604</v>
      </c>
      <c r="E1734" s="15" t="s">
        <v>3604</v>
      </c>
      <c r="F1734" s="15" t="s">
        <v>3605</v>
      </c>
      <c r="G1734" t="str">
        <f t="shared" si="81"/>
        <v>SECTION N</v>
      </c>
      <c r="H1734" t="str">
        <f t="shared" ref="H1734:H1797" si="82">IF(LEN(C1734)=2,D1734,H1733)</f>
        <v>Activités de location et location-bail</v>
      </c>
      <c r="I1734" t="str">
        <f t="shared" si="80"/>
        <v>Location et location-bail de biens personnels et domestiques</v>
      </c>
      <c r="L1734" t="s">
        <v>224</v>
      </c>
      <c r="M1734" t="s">
        <v>32962</v>
      </c>
      <c r="N1734" t="s">
        <v>39009</v>
      </c>
      <c r="O1734" s="76" t="s">
        <v>4366</v>
      </c>
      <c r="P1734" s="82">
        <v>140</v>
      </c>
      <c r="Q1734" s="82" t="s">
        <v>104162</v>
      </c>
      <c r="R1734"/>
    </row>
    <row r="1735" spans="1:18" x14ac:dyDescent="0.25">
      <c r="A1735" s="6" t="s">
        <v>3606</v>
      </c>
      <c r="B1735" s="6">
        <v>1734</v>
      </c>
      <c r="C1735" s="6" t="s">
        <v>3607</v>
      </c>
      <c r="D1735" s="7" t="s">
        <v>3604</v>
      </c>
      <c r="E1735" s="7" t="s">
        <v>3604</v>
      </c>
      <c r="F1735" s="7" t="s">
        <v>3605</v>
      </c>
      <c r="G1735" t="str">
        <f t="shared" si="81"/>
        <v>SECTION N</v>
      </c>
      <c r="H1735" t="str">
        <f t="shared" si="82"/>
        <v>Activités de location et location-bail</v>
      </c>
      <c r="I1735" t="str">
        <f t="shared" si="80"/>
        <v>Location et location-bail de biens personnels et domestiques</v>
      </c>
      <c r="L1735" t="s">
        <v>224</v>
      </c>
      <c r="M1735" t="s">
        <v>32963</v>
      </c>
      <c r="N1735" t="s">
        <v>39010</v>
      </c>
      <c r="O1735" s="76" t="s">
        <v>4366</v>
      </c>
      <c r="P1735" s="82">
        <v>39</v>
      </c>
      <c r="Q1735" s="82" t="s">
        <v>104163</v>
      </c>
      <c r="R1735"/>
    </row>
    <row r="1736" spans="1:18" x14ac:dyDescent="0.25">
      <c r="A1736" s="14"/>
      <c r="B1736" s="14">
        <v>1735</v>
      </c>
      <c r="C1736" s="14" t="s">
        <v>3608</v>
      </c>
      <c r="D1736" s="15" t="s">
        <v>3609</v>
      </c>
      <c r="E1736" s="15" t="s">
        <v>3610</v>
      </c>
      <c r="F1736" s="15" t="s">
        <v>3611</v>
      </c>
      <c r="G1736" t="str">
        <f t="shared" si="81"/>
        <v>SECTION N</v>
      </c>
      <c r="H1736" t="str">
        <f t="shared" si="82"/>
        <v>Activités de location et location-bail</v>
      </c>
      <c r="I1736" t="str">
        <f t="shared" ref="I1736:I1799" si="83">IF(LEN(C1736)=4,D1736,I1735)</f>
        <v>Location et location-bail de biens personnels et domestiques</v>
      </c>
      <c r="L1736" t="s">
        <v>224</v>
      </c>
      <c r="M1736" t="s">
        <v>11527</v>
      </c>
      <c r="N1736" t="s">
        <v>39011</v>
      </c>
      <c r="O1736" s="76" t="s">
        <v>4366</v>
      </c>
      <c r="P1736" s="82">
        <v>345</v>
      </c>
      <c r="Q1736" s="82" t="s">
        <v>104167</v>
      </c>
      <c r="R1736"/>
    </row>
    <row r="1737" spans="1:18" ht="25.5" x14ac:dyDescent="0.25">
      <c r="A1737" s="6" t="s">
        <v>3612</v>
      </c>
      <c r="B1737" s="6">
        <v>1736</v>
      </c>
      <c r="C1737" s="6" t="s">
        <v>3613</v>
      </c>
      <c r="D1737" s="7" t="s">
        <v>3609</v>
      </c>
      <c r="E1737" s="7" t="s">
        <v>3610</v>
      </c>
      <c r="F1737" s="7" t="s">
        <v>3611</v>
      </c>
      <c r="G1737" t="str">
        <f t="shared" si="81"/>
        <v>SECTION N</v>
      </c>
      <c r="H1737" t="str">
        <f t="shared" si="82"/>
        <v>Activités de location et location-bail</v>
      </c>
      <c r="I1737" t="str">
        <f t="shared" si="83"/>
        <v>Location et location-bail de biens personnels et domestiques</v>
      </c>
      <c r="L1737" t="s">
        <v>224</v>
      </c>
      <c r="M1737" t="s">
        <v>11525</v>
      </c>
      <c r="N1737" t="s">
        <v>39012</v>
      </c>
      <c r="O1737" s="76" t="s">
        <v>4366</v>
      </c>
      <c r="P1737" s="82">
        <v>28</v>
      </c>
      <c r="Q1737" s="82" t="s">
        <v>104164</v>
      </c>
      <c r="R1737"/>
    </row>
    <row r="1738" spans="1:18" x14ac:dyDescent="0.25">
      <c r="A1738" s="10"/>
      <c r="B1738" s="10">
        <v>1737</v>
      </c>
      <c r="C1738" s="10"/>
      <c r="D1738" s="11"/>
      <c r="E1738" s="11"/>
      <c r="F1738" s="11"/>
      <c r="G1738" t="str">
        <f t="shared" si="81"/>
        <v>SECTION N</v>
      </c>
      <c r="H1738" t="str">
        <f t="shared" si="82"/>
        <v>Activités de location et location-bail</v>
      </c>
      <c r="I1738" t="str">
        <f t="shared" si="83"/>
        <v>Location et location-bail de biens personnels et domestiques</v>
      </c>
      <c r="L1738" t="s">
        <v>224</v>
      </c>
      <c r="M1738" t="s">
        <v>32964</v>
      </c>
      <c r="N1738" t="s">
        <v>39013</v>
      </c>
      <c r="O1738" s="76" t="s">
        <v>4356</v>
      </c>
      <c r="P1738" s="82">
        <v>1197</v>
      </c>
      <c r="Q1738" s="82" t="s">
        <v>104165</v>
      </c>
      <c r="R1738"/>
    </row>
    <row r="1739" spans="1:18" ht="25.5" x14ac:dyDescent="0.25">
      <c r="A1739" s="8"/>
      <c r="B1739" s="8">
        <v>1738</v>
      </c>
      <c r="C1739" s="8" t="s">
        <v>3614</v>
      </c>
      <c r="D1739" s="9" t="s">
        <v>3615</v>
      </c>
      <c r="E1739" s="9" t="s">
        <v>3615</v>
      </c>
      <c r="F1739" s="9" t="s">
        <v>3616</v>
      </c>
      <c r="G1739" t="str">
        <f t="shared" si="81"/>
        <v>SECTION N</v>
      </c>
      <c r="H1739" t="str">
        <f t="shared" si="82"/>
        <v>Activités de location et location-bail</v>
      </c>
      <c r="I1739" t="str">
        <f t="shared" si="83"/>
        <v>Location et location-bail d'autres machines, équipements et biens</v>
      </c>
      <c r="L1739" t="s">
        <v>224</v>
      </c>
      <c r="M1739" t="s">
        <v>9575</v>
      </c>
      <c r="N1739" t="s">
        <v>39014</v>
      </c>
      <c r="O1739" s="76" t="s">
        <v>4356</v>
      </c>
      <c r="P1739" s="82">
        <v>490</v>
      </c>
      <c r="Q1739" s="82" t="s">
        <v>104166</v>
      </c>
      <c r="R1739"/>
    </row>
    <row r="1740" spans="1:18" x14ac:dyDescent="0.25">
      <c r="A1740" s="14"/>
      <c r="B1740" s="14">
        <v>1739</v>
      </c>
      <c r="C1740" s="14" t="s">
        <v>3617</v>
      </c>
      <c r="D1740" s="15" t="s">
        <v>3618</v>
      </c>
      <c r="E1740" s="15" t="s">
        <v>3618</v>
      </c>
      <c r="F1740" s="15" t="s">
        <v>3619</v>
      </c>
      <c r="G1740" t="str">
        <f t="shared" si="81"/>
        <v>SECTION N</v>
      </c>
      <c r="H1740" t="str">
        <f t="shared" si="82"/>
        <v>Activités de location et location-bail</v>
      </c>
      <c r="I1740" t="str">
        <f t="shared" si="83"/>
        <v>Location et location-bail d'autres machines, équipements et biens</v>
      </c>
      <c r="L1740" t="s">
        <v>224</v>
      </c>
      <c r="M1740" t="s">
        <v>32965</v>
      </c>
      <c r="N1740" t="s">
        <v>39015</v>
      </c>
      <c r="O1740" s="76" t="s">
        <v>4356</v>
      </c>
      <c r="P1740" s="82">
        <v>2973</v>
      </c>
      <c r="Q1740" s="82" t="s">
        <v>104169</v>
      </c>
      <c r="R1740"/>
    </row>
    <row r="1741" spans="1:18" x14ac:dyDescent="0.25">
      <c r="A1741" s="6" t="s">
        <v>3620</v>
      </c>
      <c r="B1741" s="6">
        <v>1740</v>
      </c>
      <c r="C1741" s="6" t="s">
        <v>3621</v>
      </c>
      <c r="D1741" s="7" t="s">
        <v>3618</v>
      </c>
      <c r="E1741" s="7" t="s">
        <v>3618</v>
      </c>
      <c r="F1741" s="7" t="s">
        <v>3619</v>
      </c>
      <c r="G1741" t="str">
        <f t="shared" si="81"/>
        <v>SECTION N</v>
      </c>
      <c r="H1741" t="str">
        <f t="shared" si="82"/>
        <v>Activités de location et location-bail</v>
      </c>
      <c r="I1741" t="str">
        <f t="shared" si="83"/>
        <v>Location et location-bail d'autres machines, équipements et biens</v>
      </c>
      <c r="L1741" t="s">
        <v>224</v>
      </c>
      <c r="M1741" t="s">
        <v>9053</v>
      </c>
      <c r="N1741" t="s">
        <v>39016</v>
      </c>
      <c r="O1741" s="76" t="s">
        <v>4366</v>
      </c>
      <c r="P1741" s="82">
        <v>269</v>
      </c>
      <c r="Q1741" s="82" t="s">
        <v>103984</v>
      </c>
      <c r="R1741"/>
    </row>
    <row r="1742" spans="1:18" ht="25.5" x14ac:dyDescent="0.25">
      <c r="A1742" s="14"/>
      <c r="B1742" s="14">
        <v>1741</v>
      </c>
      <c r="C1742" s="14" t="s">
        <v>3622</v>
      </c>
      <c r="D1742" s="15" t="s">
        <v>3623</v>
      </c>
      <c r="E1742" s="15" t="s">
        <v>3624</v>
      </c>
      <c r="F1742" s="15" t="s">
        <v>3625</v>
      </c>
      <c r="G1742" t="str">
        <f t="shared" si="81"/>
        <v>SECTION N</v>
      </c>
      <c r="H1742" t="str">
        <f t="shared" si="82"/>
        <v>Activités de location et location-bail</v>
      </c>
      <c r="I1742" t="str">
        <f t="shared" si="83"/>
        <v>Location et location-bail d'autres machines, équipements et biens</v>
      </c>
      <c r="L1742" t="s">
        <v>224</v>
      </c>
      <c r="M1742" t="s">
        <v>6682</v>
      </c>
      <c r="N1742" t="s">
        <v>39017</v>
      </c>
      <c r="O1742" s="76" t="s">
        <v>4366</v>
      </c>
      <c r="P1742" s="82">
        <v>130</v>
      </c>
      <c r="Q1742" s="82" t="s">
        <v>104170</v>
      </c>
      <c r="R1742"/>
    </row>
    <row r="1743" spans="1:18" ht="25.5" x14ac:dyDescent="0.25">
      <c r="A1743" s="6" t="s">
        <v>3626</v>
      </c>
      <c r="B1743" s="6">
        <v>1742</v>
      </c>
      <c r="C1743" s="6" t="s">
        <v>3627</v>
      </c>
      <c r="D1743" s="7" t="s">
        <v>3623</v>
      </c>
      <c r="E1743" s="7" t="s">
        <v>3624</v>
      </c>
      <c r="F1743" s="7" t="s">
        <v>3625</v>
      </c>
      <c r="G1743" t="str">
        <f t="shared" si="81"/>
        <v>SECTION N</v>
      </c>
      <c r="H1743" t="str">
        <f t="shared" si="82"/>
        <v>Activités de location et location-bail</v>
      </c>
      <c r="I1743" t="str">
        <f t="shared" si="83"/>
        <v>Location et location-bail d'autres machines, équipements et biens</v>
      </c>
      <c r="L1743" t="s">
        <v>224</v>
      </c>
      <c r="M1743" t="s">
        <v>32966</v>
      </c>
      <c r="N1743" t="s">
        <v>39018</v>
      </c>
      <c r="O1743" s="76" t="s">
        <v>4356</v>
      </c>
      <c r="P1743" s="82">
        <v>1075</v>
      </c>
      <c r="Q1743" s="82" t="s">
        <v>104171</v>
      </c>
      <c r="R1743"/>
    </row>
    <row r="1744" spans="1:18" ht="25.5" x14ac:dyDescent="0.25">
      <c r="A1744" s="14"/>
      <c r="B1744" s="14">
        <v>1743</v>
      </c>
      <c r="C1744" s="14" t="s">
        <v>3628</v>
      </c>
      <c r="D1744" s="15" t="s">
        <v>3629</v>
      </c>
      <c r="E1744" s="15" t="s">
        <v>3630</v>
      </c>
      <c r="F1744" s="15" t="s">
        <v>3631</v>
      </c>
      <c r="G1744" t="str">
        <f t="shared" si="81"/>
        <v>SECTION N</v>
      </c>
      <c r="H1744" t="str">
        <f t="shared" si="82"/>
        <v>Activités de location et location-bail</v>
      </c>
      <c r="I1744" t="str">
        <f t="shared" si="83"/>
        <v>Location et location-bail d'autres machines, équipements et biens</v>
      </c>
      <c r="L1744" t="s">
        <v>224</v>
      </c>
      <c r="M1744" t="s">
        <v>24005</v>
      </c>
      <c r="N1744" t="s">
        <v>39019</v>
      </c>
      <c r="O1744" s="76" t="s">
        <v>4356</v>
      </c>
      <c r="P1744" s="82">
        <v>575</v>
      </c>
      <c r="Q1744" s="82" t="s">
        <v>103990</v>
      </c>
      <c r="R1744"/>
    </row>
    <row r="1745" spans="1:18" ht="25.5" x14ac:dyDescent="0.25">
      <c r="A1745" s="6" t="s">
        <v>3632</v>
      </c>
      <c r="B1745" s="6">
        <v>1744</v>
      </c>
      <c r="C1745" s="6" t="s">
        <v>3633</v>
      </c>
      <c r="D1745" s="7" t="s">
        <v>3629</v>
      </c>
      <c r="E1745" s="7" t="s">
        <v>3630</v>
      </c>
      <c r="F1745" s="7" t="s">
        <v>3631</v>
      </c>
      <c r="G1745" t="str">
        <f t="shared" si="81"/>
        <v>SECTION N</v>
      </c>
      <c r="H1745" t="str">
        <f t="shared" si="82"/>
        <v>Activités de location et location-bail</v>
      </c>
      <c r="I1745" t="str">
        <f t="shared" si="83"/>
        <v>Location et location-bail d'autres machines, équipements et biens</v>
      </c>
      <c r="L1745" t="s">
        <v>224</v>
      </c>
      <c r="M1745" t="s">
        <v>32967</v>
      </c>
      <c r="N1745" t="s">
        <v>39020</v>
      </c>
      <c r="O1745" s="76" t="s">
        <v>4374</v>
      </c>
      <c r="P1745" s="82">
        <v>6155</v>
      </c>
      <c r="Q1745" s="82" t="s">
        <v>104172</v>
      </c>
      <c r="R1745"/>
    </row>
    <row r="1746" spans="1:18" x14ac:dyDescent="0.25">
      <c r="A1746" s="14"/>
      <c r="B1746" s="14">
        <v>1745</v>
      </c>
      <c r="C1746" s="14" t="s">
        <v>3634</v>
      </c>
      <c r="D1746" s="15" t="s">
        <v>3635</v>
      </c>
      <c r="E1746" s="15" t="s">
        <v>3635</v>
      </c>
      <c r="F1746" s="15" t="s">
        <v>3636</v>
      </c>
      <c r="G1746" t="str">
        <f t="shared" si="81"/>
        <v>SECTION N</v>
      </c>
      <c r="H1746" t="str">
        <f t="shared" si="82"/>
        <v>Activités de location et location-bail</v>
      </c>
      <c r="I1746" t="str">
        <f t="shared" si="83"/>
        <v>Location et location-bail d'autres machines, équipements et biens</v>
      </c>
      <c r="L1746" t="s">
        <v>224</v>
      </c>
      <c r="M1746" t="s">
        <v>6683</v>
      </c>
      <c r="N1746" t="s">
        <v>39021</v>
      </c>
      <c r="O1746" s="76" t="s">
        <v>4366</v>
      </c>
      <c r="P1746" s="82">
        <v>137</v>
      </c>
      <c r="Q1746" s="82" t="s">
        <v>104173</v>
      </c>
      <c r="R1746"/>
    </row>
    <row r="1747" spans="1:18" x14ac:dyDescent="0.25">
      <c r="A1747" s="6" t="s">
        <v>3637</v>
      </c>
      <c r="B1747" s="6">
        <v>1746</v>
      </c>
      <c r="C1747" s="6" t="s">
        <v>3638</v>
      </c>
      <c r="D1747" s="7" t="s">
        <v>3635</v>
      </c>
      <c r="E1747" s="7" t="s">
        <v>3635</v>
      </c>
      <c r="F1747" s="7" t="s">
        <v>3636</v>
      </c>
      <c r="G1747" t="str">
        <f t="shared" si="81"/>
        <v>SECTION N</v>
      </c>
      <c r="H1747" t="str">
        <f t="shared" si="82"/>
        <v>Activités de location et location-bail</v>
      </c>
      <c r="I1747" t="str">
        <f t="shared" si="83"/>
        <v>Location et location-bail d'autres machines, équipements et biens</v>
      </c>
      <c r="L1747" t="s">
        <v>224</v>
      </c>
      <c r="M1747" t="s">
        <v>10618</v>
      </c>
      <c r="N1747" t="s">
        <v>39022</v>
      </c>
      <c r="O1747" s="76" t="s">
        <v>4366</v>
      </c>
      <c r="P1747" s="82">
        <v>51</v>
      </c>
      <c r="Q1747" s="82" t="s">
        <v>104175</v>
      </c>
      <c r="R1747"/>
    </row>
    <row r="1748" spans="1:18" x14ac:dyDescent="0.25">
      <c r="A1748" s="14"/>
      <c r="B1748" s="14">
        <v>1747</v>
      </c>
      <c r="C1748" s="14" t="s">
        <v>3639</v>
      </c>
      <c r="D1748" s="15" t="s">
        <v>3640</v>
      </c>
      <c r="E1748" s="15" t="s">
        <v>3640</v>
      </c>
      <c r="F1748" s="15" t="s">
        <v>3641</v>
      </c>
      <c r="G1748" t="str">
        <f t="shared" si="81"/>
        <v>SECTION N</v>
      </c>
      <c r="H1748" t="str">
        <f t="shared" si="82"/>
        <v>Activités de location et location-bail</v>
      </c>
      <c r="I1748" t="str">
        <f t="shared" si="83"/>
        <v>Location et location-bail d'autres machines, équipements et biens</v>
      </c>
      <c r="L1748" t="s">
        <v>224</v>
      </c>
      <c r="M1748" t="s">
        <v>13590</v>
      </c>
      <c r="N1748" t="s">
        <v>39023</v>
      </c>
      <c r="O1748" s="76" t="s">
        <v>4356</v>
      </c>
      <c r="P1748" s="82">
        <v>796</v>
      </c>
      <c r="Q1748" s="82" t="s">
        <v>104176</v>
      </c>
      <c r="R1748"/>
    </row>
    <row r="1749" spans="1:18" x14ac:dyDescent="0.25">
      <c r="A1749" s="6" t="s">
        <v>3642</v>
      </c>
      <c r="B1749" s="6">
        <v>1748</v>
      </c>
      <c r="C1749" s="6" t="s">
        <v>3643</v>
      </c>
      <c r="D1749" s="7" t="s">
        <v>3640</v>
      </c>
      <c r="E1749" s="7" t="s">
        <v>3640</v>
      </c>
      <c r="F1749" s="7" t="s">
        <v>3641</v>
      </c>
      <c r="G1749" t="str">
        <f t="shared" si="81"/>
        <v>SECTION N</v>
      </c>
      <c r="H1749" t="str">
        <f t="shared" si="82"/>
        <v>Activités de location et location-bail</v>
      </c>
      <c r="I1749" t="str">
        <f t="shared" si="83"/>
        <v>Location et location-bail d'autres machines, équipements et biens</v>
      </c>
      <c r="L1749" t="s">
        <v>224</v>
      </c>
      <c r="M1749" t="s">
        <v>11529</v>
      </c>
      <c r="N1749" t="s">
        <v>39024</v>
      </c>
      <c r="O1749" s="76" t="s">
        <v>4366</v>
      </c>
      <c r="P1749" s="82">
        <v>30</v>
      </c>
      <c r="Q1749" s="82" t="s">
        <v>104177</v>
      </c>
      <c r="R1749"/>
    </row>
    <row r="1750" spans="1:18" ht="25.5" x14ac:dyDescent="0.25">
      <c r="A1750" s="14"/>
      <c r="B1750" s="14">
        <v>1749</v>
      </c>
      <c r="C1750" s="14" t="s">
        <v>3644</v>
      </c>
      <c r="D1750" s="15" t="s">
        <v>3645</v>
      </c>
      <c r="E1750" s="15" t="s">
        <v>3646</v>
      </c>
      <c r="F1750" s="15" t="s">
        <v>3647</v>
      </c>
      <c r="G1750" t="str">
        <f t="shared" si="81"/>
        <v>SECTION N</v>
      </c>
      <c r="H1750" t="str">
        <f t="shared" si="82"/>
        <v>Activités de location et location-bail</v>
      </c>
      <c r="I1750" t="str">
        <f t="shared" si="83"/>
        <v>Location et location-bail d'autres machines, équipements et biens</v>
      </c>
      <c r="L1750" t="s">
        <v>224</v>
      </c>
      <c r="M1750" t="s">
        <v>11531</v>
      </c>
      <c r="N1750" t="s">
        <v>39025</v>
      </c>
      <c r="O1750" s="76" t="s">
        <v>4356</v>
      </c>
      <c r="P1750" s="82">
        <v>791</v>
      </c>
      <c r="Q1750" s="82" t="s">
        <v>104178</v>
      </c>
      <c r="R1750"/>
    </row>
    <row r="1751" spans="1:18" ht="25.5" x14ac:dyDescent="0.25">
      <c r="A1751" s="6" t="s">
        <v>3648</v>
      </c>
      <c r="B1751" s="6">
        <v>1750</v>
      </c>
      <c r="C1751" s="6" t="s">
        <v>3649</v>
      </c>
      <c r="D1751" s="7" t="s">
        <v>3645</v>
      </c>
      <c r="E1751" s="7" t="s">
        <v>3646</v>
      </c>
      <c r="F1751" s="7" t="s">
        <v>3650</v>
      </c>
      <c r="G1751" t="str">
        <f t="shared" si="81"/>
        <v>SECTION N</v>
      </c>
      <c r="H1751" t="str">
        <f t="shared" si="82"/>
        <v>Activités de location et location-bail</v>
      </c>
      <c r="I1751" t="str">
        <f t="shared" si="83"/>
        <v>Location et location-bail d'autres machines, équipements et biens</v>
      </c>
      <c r="L1751" t="s">
        <v>224</v>
      </c>
      <c r="M1751" t="s">
        <v>13592</v>
      </c>
      <c r="N1751" t="s">
        <v>39026</v>
      </c>
      <c r="O1751" s="76" t="s">
        <v>4356</v>
      </c>
      <c r="P1751" s="82">
        <v>328</v>
      </c>
      <c r="Q1751" s="82" t="s">
        <v>104182</v>
      </c>
      <c r="R1751"/>
    </row>
    <row r="1752" spans="1:18" x14ac:dyDescent="0.25">
      <c r="A1752" s="10"/>
      <c r="B1752" s="10">
        <v>1751</v>
      </c>
      <c r="C1752" s="10"/>
      <c r="D1752" s="11"/>
      <c r="E1752" s="11"/>
      <c r="F1752" s="11"/>
      <c r="G1752" t="str">
        <f t="shared" si="81"/>
        <v>SECTION N</v>
      </c>
      <c r="H1752" t="str">
        <f t="shared" si="82"/>
        <v>Activités de location et location-bail</v>
      </c>
      <c r="I1752" t="str">
        <f t="shared" si="83"/>
        <v>Location et location-bail d'autres machines, équipements et biens</v>
      </c>
      <c r="L1752" t="s">
        <v>224</v>
      </c>
      <c r="M1752" t="s">
        <v>24044</v>
      </c>
      <c r="N1752" t="s">
        <v>39027</v>
      </c>
      <c r="O1752" s="76" t="s">
        <v>4356</v>
      </c>
      <c r="P1752" s="82">
        <v>243</v>
      </c>
      <c r="Q1752" s="82" t="s">
        <v>104183</v>
      </c>
      <c r="R1752"/>
    </row>
    <row r="1753" spans="1:18" ht="25.5" x14ac:dyDescent="0.25">
      <c r="A1753" s="8"/>
      <c r="B1753" s="8">
        <v>1752</v>
      </c>
      <c r="C1753" s="8" t="s">
        <v>3651</v>
      </c>
      <c r="D1753" s="9" t="s">
        <v>3652</v>
      </c>
      <c r="E1753" s="9" t="s">
        <v>3653</v>
      </c>
      <c r="F1753" s="9" t="s">
        <v>3654</v>
      </c>
      <c r="G1753" t="str">
        <f t="shared" si="81"/>
        <v>SECTION N</v>
      </c>
      <c r="H1753" t="str">
        <f t="shared" si="82"/>
        <v>Activités de location et location-bail</v>
      </c>
      <c r="I1753" t="str">
        <f t="shared" si="83"/>
        <v>Location-bail de propriété intellectuelle et de produits similaires, à l'exception des œuvres soumises à copyright</v>
      </c>
      <c r="L1753" t="s">
        <v>224</v>
      </c>
      <c r="M1753" t="s">
        <v>32969</v>
      </c>
      <c r="N1753" t="s">
        <v>39028</v>
      </c>
      <c r="O1753" s="76" t="s">
        <v>4366</v>
      </c>
      <c r="P1753" s="82">
        <v>210</v>
      </c>
      <c r="Q1753" s="82" t="s">
        <v>104184</v>
      </c>
      <c r="R1753"/>
    </row>
    <row r="1754" spans="1:18" ht="25.5" x14ac:dyDescent="0.25">
      <c r="A1754" s="14"/>
      <c r="B1754" s="14">
        <v>1753</v>
      </c>
      <c r="C1754" s="14" t="s">
        <v>3655</v>
      </c>
      <c r="D1754" s="15" t="s">
        <v>3652</v>
      </c>
      <c r="E1754" s="15" t="s">
        <v>3653</v>
      </c>
      <c r="F1754" s="15" t="s">
        <v>3654</v>
      </c>
      <c r="G1754" t="str">
        <f t="shared" si="81"/>
        <v>SECTION N</v>
      </c>
      <c r="H1754" t="str">
        <f t="shared" si="82"/>
        <v>Activités de location et location-bail</v>
      </c>
      <c r="I1754" t="str">
        <f t="shared" si="83"/>
        <v>Location-bail de propriété intellectuelle et de produits similaires, à l'exception des œuvres soumises à copyright</v>
      </c>
      <c r="L1754" t="s">
        <v>224</v>
      </c>
      <c r="M1754" t="s">
        <v>32970</v>
      </c>
      <c r="N1754" t="s">
        <v>39029</v>
      </c>
      <c r="O1754" s="76" t="s">
        <v>4356</v>
      </c>
      <c r="P1754" s="82">
        <v>163</v>
      </c>
      <c r="Q1754" s="82" t="s">
        <v>104186</v>
      </c>
      <c r="R1754"/>
    </row>
    <row r="1755" spans="1:18" ht="25.5" x14ac:dyDescent="0.25">
      <c r="A1755" s="6" t="s">
        <v>3656</v>
      </c>
      <c r="B1755" s="6">
        <v>1754</v>
      </c>
      <c r="C1755" s="6" t="s">
        <v>3657</v>
      </c>
      <c r="D1755" s="7" t="s">
        <v>3652</v>
      </c>
      <c r="E1755" s="7" t="s">
        <v>3653</v>
      </c>
      <c r="F1755" s="7" t="s">
        <v>3654</v>
      </c>
      <c r="G1755" t="str">
        <f t="shared" si="81"/>
        <v>SECTION N</v>
      </c>
      <c r="H1755" t="str">
        <f t="shared" si="82"/>
        <v>Activités de location et location-bail</v>
      </c>
      <c r="I1755" t="str">
        <f t="shared" si="83"/>
        <v>Location-bail de propriété intellectuelle et de produits similaires, à l'exception des œuvres soumises à copyright</v>
      </c>
      <c r="L1755" t="s">
        <v>224</v>
      </c>
      <c r="M1755" t="s">
        <v>11537</v>
      </c>
      <c r="N1755" t="s">
        <v>39030</v>
      </c>
      <c r="O1755" s="76" t="s">
        <v>4374</v>
      </c>
      <c r="P1755" s="82">
        <v>40895</v>
      </c>
      <c r="Q1755" s="82" t="s">
        <v>72645</v>
      </c>
      <c r="R1755"/>
    </row>
    <row r="1756" spans="1:18" x14ac:dyDescent="0.25">
      <c r="A1756" s="10"/>
      <c r="B1756" s="10">
        <v>1755</v>
      </c>
      <c r="C1756" s="10"/>
      <c r="D1756" s="11"/>
      <c r="E1756" s="11"/>
      <c r="F1756" s="11"/>
      <c r="G1756" t="str">
        <f t="shared" si="81"/>
        <v>SECTION N</v>
      </c>
      <c r="H1756" t="str">
        <f t="shared" si="82"/>
        <v>Activités de location et location-bail</v>
      </c>
      <c r="I1756" t="str">
        <f t="shared" si="83"/>
        <v>Location-bail de propriété intellectuelle et de produits similaires, à l'exception des œuvres soumises à copyright</v>
      </c>
      <c r="L1756" t="s">
        <v>224</v>
      </c>
      <c r="M1756" t="s">
        <v>11533</v>
      </c>
      <c r="N1756" t="s">
        <v>39031</v>
      </c>
      <c r="O1756" s="76" t="s">
        <v>4356</v>
      </c>
      <c r="P1756" s="82">
        <v>539</v>
      </c>
      <c r="Q1756" s="82" t="s">
        <v>104179</v>
      </c>
      <c r="R1756"/>
    </row>
    <row r="1757" spans="1:18" x14ac:dyDescent="0.25">
      <c r="A1757" s="12"/>
      <c r="B1757" s="12">
        <v>1756</v>
      </c>
      <c r="C1757" s="12" t="s">
        <v>3658</v>
      </c>
      <c r="D1757" s="13" t="s">
        <v>3659</v>
      </c>
      <c r="E1757" s="13" t="s">
        <v>3659</v>
      </c>
      <c r="F1757" s="13" t="s">
        <v>3659</v>
      </c>
      <c r="G1757" t="str">
        <f t="shared" si="81"/>
        <v>SECTION N</v>
      </c>
      <c r="H1757" t="str">
        <f t="shared" si="82"/>
        <v>Activités liées à l'emploi</v>
      </c>
      <c r="I1757" t="str">
        <f t="shared" si="83"/>
        <v>Location-bail de propriété intellectuelle et de produits similaires, à l'exception des œuvres soumises à copyright</v>
      </c>
      <c r="L1757" t="s">
        <v>224</v>
      </c>
      <c r="M1757" t="s">
        <v>11542</v>
      </c>
      <c r="N1757" t="s">
        <v>39032</v>
      </c>
      <c r="O1757" s="76" t="s">
        <v>4356</v>
      </c>
      <c r="P1757" s="82">
        <v>2344</v>
      </c>
      <c r="Q1757" s="82" t="s">
        <v>104190</v>
      </c>
      <c r="R1757"/>
    </row>
    <row r="1758" spans="1:18" x14ac:dyDescent="0.25">
      <c r="A1758" s="10"/>
      <c r="B1758" s="10">
        <v>1757</v>
      </c>
      <c r="C1758" s="10"/>
      <c r="D1758" s="11"/>
      <c r="E1758" s="11"/>
      <c r="F1758" s="11"/>
      <c r="G1758" t="str">
        <f t="shared" si="81"/>
        <v>SECTION N</v>
      </c>
      <c r="H1758" t="str">
        <f t="shared" si="82"/>
        <v>Activités liées à l'emploi</v>
      </c>
      <c r="I1758" t="str">
        <f t="shared" si="83"/>
        <v>Location-bail de propriété intellectuelle et de produits similaires, à l'exception des œuvres soumises à copyright</v>
      </c>
      <c r="L1758" t="s">
        <v>224</v>
      </c>
      <c r="M1758" t="s">
        <v>24045</v>
      </c>
      <c r="N1758" t="s">
        <v>39033</v>
      </c>
      <c r="O1758" s="76" t="s">
        <v>4366</v>
      </c>
      <c r="P1758" s="82">
        <v>450</v>
      </c>
      <c r="Q1758" s="82" t="s">
        <v>104192</v>
      </c>
      <c r="R1758"/>
    </row>
    <row r="1759" spans="1:18" x14ac:dyDescent="0.25">
      <c r="A1759" s="8"/>
      <c r="B1759" s="8">
        <v>1758</v>
      </c>
      <c r="C1759" s="8" t="s">
        <v>3660</v>
      </c>
      <c r="D1759" s="9" t="s">
        <v>3661</v>
      </c>
      <c r="E1759" s="9" t="s">
        <v>3662</v>
      </c>
      <c r="F1759" s="9" t="s">
        <v>3663</v>
      </c>
      <c r="G1759" t="str">
        <f t="shared" si="81"/>
        <v>SECTION N</v>
      </c>
      <c r="H1759" t="str">
        <f t="shared" si="82"/>
        <v>Activités liées à l'emploi</v>
      </c>
      <c r="I1759" t="str">
        <f t="shared" si="83"/>
        <v>Activités des agences de placement de main-d'œuvre</v>
      </c>
      <c r="L1759" t="s">
        <v>224</v>
      </c>
      <c r="M1759" t="s">
        <v>24034</v>
      </c>
      <c r="N1759" t="s">
        <v>39034</v>
      </c>
      <c r="O1759" s="76" t="s">
        <v>4356</v>
      </c>
      <c r="P1759" s="82">
        <v>2279</v>
      </c>
      <c r="Q1759" s="82" t="s">
        <v>104139</v>
      </c>
      <c r="R1759"/>
    </row>
    <row r="1760" spans="1:18" x14ac:dyDescent="0.25">
      <c r="A1760" s="14"/>
      <c r="B1760" s="14">
        <v>1759</v>
      </c>
      <c r="C1760" s="14" t="s">
        <v>3664</v>
      </c>
      <c r="D1760" s="15" t="s">
        <v>3665</v>
      </c>
      <c r="E1760" s="15" t="s">
        <v>3662</v>
      </c>
      <c r="F1760" s="15" t="s">
        <v>3663</v>
      </c>
      <c r="G1760" t="str">
        <f t="shared" si="81"/>
        <v>SECTION N</v>
      </c>
      <c r="H1760" t="str">
        <f t="shared" si="82"/>
        <v>Activités liées à l'emploi</v>
      </c>
      <c r="I1760" t="str">
        <f t="shared" si="83"/>
        <v>Activités des agences de placement de main-d'œuvre</v>
      </c>
      <c r="L1760" t="s">
        <v>224</v>
      </c>
      <c r="M1760" t="s">
        <v>4483</v>
      </c>
      <c r="N1760" t="s">
        <v>39035</v>
      </c>
      <c r="O1760" s="76" t="s">
        <v>4366</v>
      </c>
      <c r="P1760" s="82">
        <v>196</v>
      </c>
      <c r="Q1760" s="82" t="s">
        <v>104174</v>
      </c>
      <c r="R1760"/>
    </row>
    <row r="1761" spans="1:18" x14ac:dyDescent="0.25">
      <c r="A1761" s="6" t="s">
        <v>3666</v>
      </c>
      <c r="B1761" s="6">
        <v>1760</v>
      </c>
      <c r="C1761" s="6" t="s">
        <v>3667</v>
      </c>
      <c r="D1761" s="7" t="s">
        <v>3665</v>
      </c>
      <c r="E1761" s="7" t="s">
        <v>3662</v>
      </c>
      <c r="F1761" s="7" t="s">
        <v>3663</v>
      </c>
      <c r="G1761" t="str">
        <f t="shared" si="81"/>
        <v>SECTION N</v>
      </c>
      <c r="H1761" t="str">
        <f t="shared" si="82"/>
        <v>Activités liées à l'emploi</v>
      </c>
      <c r="I1761" t="str">
        <f t="shared" si="83"/>
        <v>Activités des agences de placement de main-d'œuvre</v>
      </c>
      <c r="L1761" t="s">
        <v>224</v>
      </c>
      <c r="M1761" t="s">
        <v>13586</v>
      </c>
      <c r="N1761" t="s">
        <v>39036</v>
      </c>
      <c r="O1761" s="76" t="s">
        <v>4366</v>
      </c>
      <c r="P1761" s="82">
        <v>254</v>
      </c>
      <c r="Q1761" s="82" t="s">
        <v>104148</v>
      </c>
      <c r="R1761"/>
    </row>
    <row r="1762" spans="1:18" x14ac:dyDescent="0.25">
      <c r="A1762" s="10"/>
      <c r="B1762" s="10">
        <v>1761</v>
      </c>
      <c r="C1762" s="10"/>
      <c r="D1762" s="11"/>
      <c r="E1762" s="11"/>
      <c r="F1762" s="11"/>
      <c r="G1762" t="str">
        <f t="shared" si="81"/>
        <v>SECTION N</v>
      </c>
      <c r="H1762" t="str">
        <f t="shared" si="82"/>
        <v>Activités liées à l'emploi</v>
      </c>
      <c r="I1762" t="str">
        <f t="shared" si="83"/>
        <v>Activités des agences de placement de main-d'œuvre</v>
      </c>
      <c r="L1762" t="s">
        <v>224</v>
      </c>
      <c r="M1762" t="s">
        <v>24039</v>
      </c>
      <c r="N1762" t="s">
        <v>39037</v>
      </c>
      <c r="O1762" s="76" t="s">
        <v>4356</v>
      </c>
      <c r="P1762" s="82">
        <v>2534</v>
      </c>
      <c r="Q1762" s="82" t="s">
        <v>104149</v>
      </c>
      <c r="R1762"/>
    </row>
    <row r="1763" spans="1:18" x14ac:dyDescent="0.25">
      <c r="A1763" s="8"/>
      <c r="B1763" s="8">
        <v>1762</v>
      </c>
      <c r="C1763" s="8" t="s">
        <v>3668</v>
      </c>
      <c r="D1763" s="9" t="s">
        <v>3669</v>
      </c>
      <c r="E1763" s="9" t="s">
        <v>3669</v>
      </c>
      <c r="F1763" s="9" t="s">
        <v>3670</v>
      </c>
      <c r="G1763" t="str">
        <f t="shared" si="81"/>
        <v>SECTION N</v>
      </c>
      <c r="H1763" t="str">
        <f t="shared" si="82"/>
        <v>Activités liées à l'emploi</v>
      </c>
      <c r="I1763" t="str">
        <f t="shared" si="83"/>
        <v>Activités des agences de travail temporaire</v>
      </c>
      <c r="L1763" t="s">
        <v>224</v>
      </c>
      <c r="M1763" t="s">
        <v>24040</v>
      </c>
      <c r="N1763" t="s">
        <v>39038</v>
      </c>
      <c r="O1763" s="76" t="s">
        <v>4366</v>
      </c>
      <c r="P1763" s="82">
        <v>342</v>
      </c>
      <c r="Q1763" s="82" t="s">
        <v>104150</v>
      </c>
      <c r="R1763"/>
    </row>
    <row r="1764" spans="1:18" x14ac:dyDescent="0.25">
      <c r="A1764" s="14"/>
      <c r="B1764" s="14">
        <v>1763</v>
      </c>
      <c r="C1764" s="14" t="s">
        <v>3671</v>
      </c>
      <c r="D1764" s="15" t="s">
        <v>3672</v>
      </c>
      <c r="E1764" s="15" t="s">
        <v>3669</v>
      </c>
      <c r="F1764" s="15" t="s">
        <v>3670</v>
      </c>
      <c r="G1764" t="str">
        <f t="shared" si="81"/>
        <v>SECTION N</v>
      </c>
      <c r="H1764" t="str">
        <f t="shared" si="82"/>
        <v>Activités liées à l'emploi</v>
      </c>
      <c r="I1764" t="str">
        <f t="shared" si="83"/>
        <v>Activités des agences de travail temporaire</v>
      </c>
      <c r="L1764" t="s">
        <v>224</v>
      </c>
      <c r="M1764" t="s">
        <v>11521</v>
      </c>
      <c r="N1764" t="s">
        <v>39039</v>
      </c>
      <c r="O1764" s="76" t="s">
        <v>4366</v>
      </c>
      <c r="P1764" s="82">
        <v>154</v>
      </c>
      <c r="Q1764" s="82" t="s">
        <v>104151</v>
      </c>
      <c r="R1764"/>
    </row>
    <row r="1765" spans="1:18" x14ac:dyDescent="0.25">
      <c r="A1765" s="6" t="s">
        <v>3673</v>
      </c>
      <c r="B1765" s="6">
        <v>1764</v>
      </c>
      <c r="C1765" s="6" t="s">
        <v>3674</v>
      </c>
      <c r="D1765" s="7" t="s">
        <v>3672</v>
      </c>
      <c r="E1765" s="7" t="s">
        <v>3669</v>
      </c>
      <c r="F1765" s="7" t="s">
        <v>3670</v>
      </c>
      <c r="G1765" t="str">
        <f t="shared" si="81"/>
        <v>SECTION N</v>
      </c>
      <c r="H1765" t="str">
        <f t="shared" si="82"/>
        <v>Activités liées à l'emploi</v>
      </c>
      <c r="I1765" t="str">
        <f t="shared" si="83"/>
        <v>Activités des agences de travail temporaire</v>
      </c>
      <c r="L1765" t="s">
        <v>224</v>
      </c>
      <c r="M1765" t="s">
        <v>11540</v>
      </c>
      <c r="N1765" t="s">
        <v>39040</v>
      </c>
      <c r="O1765" s="76" t="s">
        <v>4366</v>
      </c>
      <c r="P1765" s="82">
        <v>104</v>
      </c>
      <c r="Q1765" s="82" t="s">
        <v>104189</v>
      </c>
      <c r="R1765"/>
    </row>
    <row r="1766" spans="1:18" x14ac:dyDescent="0.25">
      <c r="A1766" s="10"/>
      <c r="B1766" s="10">
        <v>1765</v>
      </c>
      <c r="C1766" s="10"/>
      <c r="D1766" s="11"/>
      <c r="E1766" s="11"/>
      <c r="F1766" s="11"/>
      <c r="G1766" t="str">
        <f t="shared" si="81"/>
        <v>SECTION N</v>
      </c>
      <c r="H1766" t="str">
        <f t="shared" si="82"/>
        <v>Activités liées à l'emploi</v>
      </c>
      <c r="I1766" t="str">
        <f t="shared" si="83"/>
        <v>Activités des agences de travail temporaire</v>
      </c>
      <c r="L1766" t="s">
        <v>224</v>
      </c>
      <c r="M1766" t="s">
        <v>32968</v>
      </c>
      <c r="N1766" t="s">
        <v>39041</v>
      </c>
      <c r="O1766" s="76" t="s">
        <v>4356</v>
      </c>
      <c r="P1766" s="82">
        <v>438</v>
      </c>
      <c r="Q1766" s="82" t="s">
        <v>104180</v>
      </c>
      <c r="R1766"/>
    </row>
    <row r="1767" spans="1:18" x14ac:dyDescent="0.25">
      <c r="A1767" s="8"/>
      <c r="B1767" s="8">
        <v>1766</v>
      </c>
      <c r="C1767" s="8" t="s">
        <v>3675</v>
      </c>
      <c r="D1767" s="9" t="s">
        <v>3676</v>
      </c>
      <c r="E1767" s="9" t="s">
        <v>3676</v>
      </c>
      <c r="F1767" s="9" t="s">
        <v>3677</v>
      </c>
      <c r="G1767" t="str">
        <f t="shared" si="81"/>
        <v>SECTION N</v>
      </c>
      <c r="H1767" t="str">
        <f t="shared" si="82"/>
        <v>Activités liées à l'emploi</v>
      </c>
      <c r="I1767" t="str">
        <f t="shared" si="83"/>
        <v>Autre mise à disposition de ressources humaines</v>
      </c>
      <c r="L1767" t="s">
        <v>224</v>
      </c>
      <c r="M1767" t="s">
        <v>11535</v>
      </c>
      <c r="N1767" t="s">
        <v>39042</v>
      </c>
      <c r="O1767" s="76" t="s">
        <v>4366</v>
      </c>
      <c r="P1767" s="82">
        <v>325</v>
      </c>
      <c r="Q1767" s="82" t="s">
        <v>104181</v>
      </c>
      <c r="R1767"/>
    </row>
    <row r="1768" spans="1:18" x14ac:dyDescent="0.25">
      <c r="A1768" s="14"/>
      <c r="B1768" s="14">
        <v>1767</v>
      </c>
      <c r="C1768" s="14" t="s">
        <v>3678</v>
      </c>
      <c r="D1768" s="15" t="s">
        <v>3676</v>
      </c>
      <c r="E1768" s="15" t="s">
        <v>3676</v>
      </c>
      <c r="F1768" s="15" t="s">
        <v>3677</v>
      </c>
      <c r="G1768" t="str">
        <f t="shared" si="81"/>
        <v>SECTION N</v>
      </c>
      <c r="H1768" t="str">
        <f t="shared" si="82"/>
        <v>Activités liées à l'emploi</v>
      </c>
      <c r="I1768" t="str">
        <f t="shared" si="83"/>
        <v>Autre mise à disposition de ressources humaines</v>
      </c>
      <c r="L1768" t="s">
        <v>224</v>
      </c>
      <c r="M1768" t="s">
        <v>13594</v>
      </c>
      <c r="N1768" t="s">
        <v>39043</v>
      </c>
      <c r="O1768" s="76" t="s">
        <v>4356</v>
      </c>
      <c r="P1768" s="82">
        <v>849</v>
      </c>
      <c r="Q1768" s="82" t="s">
        <v>104185</v>
      </c>
      <c r="R1768"/>
    </row>
    <row r="1769" spans="1:18" x14ac:dyDescent="0.25">
      <c r="A1769" s="6" t="s">
        <v>3679</v>
      </c>
      <c r="B1769" s="6">
        <v>1768</v>
      </c>
      <c r="C1769" s="6" t="s">
        <v>3680</v>
      </c>
      <c r="D1769" s="7" t="s">
        <v>3676</v>
      </c>
      <c r="E1769" s="7" t="s">
        <v>3676</v>
      </c>
      <c r="F1769" s="7" t="s">
        <v>3677</v>
      </c>
      <c r="G1769" t="str">
        <f t="shared" si="81"/>
        <v>SECTION N</v>
      </c>
      <c r="H1769" t="str">
        <f t="shared" si="82"/>
        <v>Activités liées à l'emploi</v>
      </c>
      <c r="I1769" t="str">
        <f t="shared" si="83"/>
        <v>Autre mise à disposition de ressources humaines</v>
      </c>
      <c r="L1769" t="s">
        <v>224</v>
      </c>
      <c r="M1769" t="s">
        <v>6684</v>
      </c>
      <c r="N1769" t="s">
        <v>39044</v>
      </c>
      <c r="O1769" s="76" t="s">
        <v>4356</v>
      </c>
      <c r="P1769" s="82">
        <v>482</v>
      </c>
      <c r="Q1769" s="82" t="s">
        <v>104188</v>
      </c>
      <c r="R1769"/>
    </row>
    <row r="1770" spans="1:18" x14ac:dyDescent="0.25">
      <c r="A1770" s="10"/>
      <c r="B1770" s="10">
        <v>1769</v>
      </c>
      <c r="C1770" s="10"/>
      <c r="D1770" s="11"/>
      <c r="E1770" s="11"/>
      <c r="F1770" s="11"/>
      <c r="G1770" t="str">
        <f t="shared" si="81"/>
        <v>SECTION N</v>
      </c>
      <c r="H1770" t="str">
        <f t="shared" si="82"/>
        <v>Activités liées à l'emploi</v>
      </c>
      <c r="I1770" t="str">
        <f t="shared" si="83"/>
        <v>Autre mise à disposition de ressources humaines</v>
      </c>
      <c r="L1770" t="s">
        <v>224</v>
      </c>
      <c r="M1770" t="s">
        <v>32972</v>
      </c>
      <c r="N1770" t="s">
        <v>39045</v>
      </c>
      <c r="O1770" s="76" t="s">
        <v>4366</v>
      </c>
      <c r="P1770" s="82">
        <v>9</v>
      </c>
      <c r="Q1770" s="82" t="s">
        <v>104191</v>
      </c>
      <c r="R1770"/>
    </row>
    <row r="1771" spans="1:18" ht="30" x14ac:dyDescent="0.25">
      <c r="A1771" s="12"/>
      <c r="B1771" s="12">
        <v>1770</v>
      </c>
      <c r="C1771" s="12" t="s">
        <v>3681</v>
      </c>
      <c r="D1771" s="13" t="s">
        <v>3682</v>
      </c>
      <c r="E1771" s="13" t="s">
        <v>3683</v>
      </c>
      <c r="F1771" s="13" t="s">
        <v>3684</v>
      </c>
      <c r="G1771" t="str">
        <f t="shared" si="81"/>
        <v>SECTION N</v>
      </c>
      <c r="H1771" t="str">
        <f t="shared" si="82"/>
        <v>Activités des agences de voyage, voyagistes, services de réservation et activités connexes</v>
      </c>
      <c r="I1771" t="str">
        <f t="shared" si="83"/>
        <v>Autre mise à disposition de ressources humaines</v>
      </c>
      <c r="L1771" t="s">
        <v>224</v>
      </c>
      <c r="M1771" t="s">
        <v>6689</v>
      </c>
      <c r="N1771" t="s">
        <v>39046</v>
      </c>
      <c r="O1771" s="76" t="s">
        <v>4366</v>
      </c>
      <c r="P1771" s="82">
        <v>217</v>
      </c>
      <c r="Q1771" s="82" t="s">
        <v>104211</v>
      </c>
      <c r="R1771"/>
    </row>
    <row r="1772" spans="1:18" x14ac:dyDescent="0.25">
      <c r="A1772" s="10"/>
      <c r="B1772" s="10">
        <v>1771</v>
      </c>
      <c r="C1772" s="10"/>
      <c r="D1772" s="11"/>
      <c r="E1772" s="11"/>
      <c r="F1772" s="11"/>
      <c r="G1772" t="str">
        <f t="shared" si="81"/>
        <v>SECTION N</v>
      </c>
      <c r="H1772" t="str">
        <f t="shared" si="82"/>
        <v>Activités des agences de voyage, voyagistes, services de réservation et activités connexes</v>
      </c>
      <c r="I1772" t="str">
        <f t="shared" si="83"/>
        <v>Autre mise à disposition de ressources humaines</v>
      </c>
      <c r="L1772" t="s">
        <v>224</v>
      </c>
      <c r="M1772" t="s">
        <v>6690</v>
      </c>
      <c r="N1772" t="s">
        <v>39047</v>
      </c>
      <c r="O1772" s="76" t="s">
        <v>4366</v>
      </c>
      <c r="P1772" s="82">
        <v>93</v>
      </c>
      <c r="Q1772" s="82" t="s">
        <v>104223</v>
      </c>
      <c r="R1772"/>
    </row>
    <row r="1773" spans="1:18" x14ac:dyDescent="0.25">
      <c r="A1773" s="8"/>
      <c r="B1773" s="8">
        <v>1772</v>
      </c>
      <c r="C1773" s="8" t="s">
        <v>3685</v>
      </c>
      <c r="D1773" s="9" t="s">
        <v>3686</v>
      </c>
      <c r="E1773" s="9" t="s">
        <v>3686</v>
      </c>
      <c r="F1773" s="9" t="s">
        <v>3687</v>
      </c>
      <c r="G1773" t="str">
        <f t="shared" si="81"/>
        <v>SECTION N</v>
      </c>
      <c r="H1773" t="str">
        <f t="shared" si="82"/>
        <v>Activités des agences de voyage, voyagistes, services de réservation et activités connexes</v>
      </c>
      <c r="I1773" t="str">
        <f t="shared" si="83"/>
        <v>Activités des agences de voyage et voyagistes</v>
      </c>
      <c r="L1773" t="s">
        <v>224</v>
      </c>
      <c r="M1773" t="s">
        <v>11562</v>
      </c>
      <c r="N1773" t="s">
        <v>39048</v>
      </c>
      <c r="O1773" s="76" t="s">
        <v>4356</v>
      </c>
      <c r="P1773" s="82">
        <v>824</v>
      </c>
      <c r="Q1773" s="82" t="s">
        <v>104241</v>
      </c>
      <c r="R1773"/>
    </row>
    <row r="1774" spans="1:18" x14ac:dyDescent="0.25">
      <c r="A1774" s="14"/>
      <c r="B1774" s="14">
        <v>1773</v>
      </c>
      <c r="C1774" s="14" t="s">
        <v>3688</v>
      </c>
      <c r="D1774" s="15" t="s">
        <v>3689</v>
      </c>
      <c r="E1774" s="15" t="s">
        <v>3689</v>
      </c>
      <c r="F1774" s="15" t="s">
        <v>3689</v>
      </c>
      <c r="G1774" t="str">
        <f t="shared" si="81"/>
        <v>SECTION N</v>
      </c>
      <c r="H1774" t="str">
        <f t="shared" si="82"/>
        <v>Activités des agences de voyage, voyagistes, services de réservation et activités connexes</v>
      </c>
      <c r="I1774" t="str">
        <f t="shared" si="83"/>
        <v>Activités des agences de voyage et voyagistes</v>
      </c>
      <c r="L1774" t="s">
        <v>224</v>
      </c>
      <c r="M1774" t="s">
        <v>13616</v>
      </c>
      <c r="N1774" t="s">
        <v>39049</v>
      </c>
      <c r="O1774" s="76" t="s">
        <v>4356</v>
      </c>
      <c r="P1774" s="82">
        <v>1521</v>
      </c>
      <c r="Q1774" s="82" t="s">
        <v>104242</v>
      </c>
      <c r="R1774"/>
    </row>
    <row r="1775" spans="1:18" x14ac:dyDescent="0.25">
      <c r="A1775" s="6" t="s">
        <v>3690</v>
      </c>
      <c r="B1775" s="6">
        <v>1774</v>
      </c>
      <c r="C1775" s="6" t="s">
        <v>3691</v>
      </c>
      <c r="D1775" s="7" t="s">
        <v>3689</v>
      </c>
      <c r="E1775" s="7" t="s">
        <v>3689</v>
      </c>
      <c r="F1775" s="7" t="s">
        <v>3689</v>
      </c>
      <c r="G1775" t="str">
        <f t="shared" si="81"/>
        <v>SECTION N</v>
      </c>
      <c r="H1775" t="str">
        <f t="shared" si="82"/>
        <v>Activités des agences de voyage, voyagistes, services de réservation et activités connexes</v>
      </c>
      <c r="I1775" t="str">
        <f t="shared" si="83"/>
        <v>Activités des agences de voyage et voyagistes</v>
      </c>
      <c r="L1775" t="s">
        <v>224</v>
      </c>
      <c r="M1775" t="s">
        <v>11564</v>
      </c>
      <c r="N1775" t="s">
        <v>39050</v>
      </c>
      <c r="O1775" s="76" t="s">
        <v>4356</v>
      </c>
      <c r="P1775" s="82">
        <v>466</v>
      </c>
      <c r="Q1775" s="82" t="s">
        <v>104073</v>
      </c>
      <c r="R1775"/>
    </row>
    <row r="1776" spans="1:18" x14ac:dyDescent="0.25">
      <c r="A1776" s="14"/>
      <c r="B1776" s="14">
        <v>1775</v>
      </c>
      <c r="C1776" s="14" t="s">
        <v>3692</v>
      </c>
      <c r="D1776" s="15" t="s">
        <v>3693</v>
      </c>
      <c r="E1776" s="15" t="s">
        <v>3693</v>
      </c>
      <c r="F1776" s="15" t="s">
        <v>3693</v>
      </c>
      <c r="G1776" t="str">
        <f t="shared" si="81"/>
        <v>SECTION N</v>
      </c>
      <c r="H1776" t="str">
        <f t="shared" si="82"/>
        <v>Activités des agences de voyage, voyagistes, services de réservation et activités connexes</v>
      </c>
      <c r="I1776" t="str">
        <f t="shared" si="83"/>
        <v>Activités des agences de voyage et voyagistes</v>
      </c>
      <c r="L1776" t="s">
        <v>224</v>
      </c>
      <c r="M1776" t="s">
        <v>32986</v>
      </c>
      <c r="N1776" t="s">
        <v>39051</v>
      </c>
      <c r="O1776" s="76" t="s">
        <v>4356</v>
      </c>
      <c r="P1776" s="82">
        <v>982</v>
      </c>
      <c r="Q1776" s="82" t="s">
        <v>104273</v>
      </c>
      <c r="R1776"/>
    </row>
    <row r="1777" spans="1:18" x14ac:dyDescent="0.25">
      <c r="A1777" s="6" t="s">
        <v>3694</v>
      </c>
      <c r="B1777" s="6">
        <v>1776</v>
      </c>
      <c r="C1777" s="6" t="s">
        <v>3695</v>
      </c>
      <c r="D1777" s="7" t="s">
        <v>3693</v>
      </c>
      <c r="E1777" s="7" t="s">
        <v>3693</v>
      </c>
      <c r="F1777" s="7" t="s">
        <v>3693</v>
      </c>
      <c r="G1777" t="str">
        <f t="shared" si="81"/>
        <v>SECTION N</v>
      </c>
      <c r="H1777" t="str">
        <f t="shared" si="82"/>
        <v>Activités des agences de voyage, voyagistes, services de réservation et activités connexes</v>
      </c>
      <c r="I1777" t="str">
        <f t="shared" si="83"/>
        <v>Activités des agences de voyage et voyagistes</v>
      </c>
      <c r="L1777" t="s">
        <v>224</v>
      </c>
      <c r="M1777" t="s">
        <v>11581</v>
      </c>
      <c r="N1777" t="s">
        <v>39052</v>
      </c>
      <c r="O1777" s="76" t="s">
        <v>4356</v>
      </c>
      <c r="P1777" s="82">
        <v>1555</v>
      </c>
      <c r="Q1777" s="82" t="s">
        <v>104274</v>
      </c>
      <c r="R1777"/>
    </row>
    <row r="1778" spans="1:18" x14ac:dyDescent="0.25">
      <c r="A1778" s="10"/>
      <c r="B1778" s="10">
        <v>1777</v>
      </c>
      <c r="C1778" s="10"/>
      <c r="D1778" s="11"/>
      <c r="E1778" s="11"/>
      <c r="F1778" s="11"/>
      <c r="G1778" t="str">
        <f t="shared" si="81"/>
        <v>SECTION N</v>
      </c>
      <c r="H1778" t="str">
        <f t="shared" si="82"/>
        <v>Activités des agences de voyage, voyagistes, services de réservation et activités connexes</v>
      </c>
      <c r="I1778" t="str">
        <f t="shared" si="83"/>
        <v>Activités des agences de voyage et voyagistes</v>
      </c>
      <c r="L1778" t="s">
        <v>224</v>
      </c>
      <c r="M1778" t="s">
        <v>6685</v>
      </c>
      <c r="N1778" t="s">
        <v>39053</v>
      </c>
      <c r="O1778" s="76" t="s">
        <v>4356</v>
      </c>
      <c r="P1778" s="82">
        <v>3511</v>
      </c>
      <c r="Q1778" s="82" t="s">
        <v>104193</v>
      </c>
      <c r="R1778"/>
    </row>
    <row r="1779" spans="1:18" x14ac:dyDescent="0.25">
      <c r="A1779" s="8"/>
      <c r="B1779" s="8">
        <v>1778</v>
      </c>
      <c r="C1779" s="8" t="s">
        <v>3696</v>
      </c>
      <c r="D1779" s="9" t="s">
        <v>3697</v>
      </c>
      <c r="E1779" s="9" t="s">
        <v>3697</v>
      </c>
      <c r="F1779" s="9" t="s">
        <v>3698</v>
      </c>
      <c r="G1779" t="str">
        <f t="shared" si="81"/>
        <v>SECTION N</v>
      </c>
      <c r="H1779" t="str">
        <f t="shared" si="82"/>
        <v>Activités des agences de voyage, voyagistes, services de réservation et activités connexes</v>
      </c>
      <c r="I1779" t="str">
        <f t="shared" si="83"/>
        <v>Autres services de réservation et activités connexes</v>
      </c>
      <c r="L1779" t="s">
        <v>224</v>
      </c>
      <c r="M1779" t="s">
        <v>24046</v>
      </c>
      <c r="N1779" t="s">
        <v>39054</v>
      </c>
      <c r="O1779" s="76" t="s">
        <v>4366</v>
      </c>
      <c r="P1779" s="82">
        <v>332</v>
      </c>
      <c r="Q1779" s="82" t="s">
        <v>104194</v>
      </c>
      <c r="R1779"/>
    </row>
    <row r="1780" spans="1:18" x14ac:dyDescent="0.25">
      <c r="A1780" s="14"/>
      <c r="B1780" s="14">
        <v>1779</v>
      </c>
      <c r="C1780" s="14" t="s">
        <v>3699</v>
      </c>
      <c r="D1780" s="15" t="s">
        <v>3697</v>
      </c>
      <c r="E1780" s="15" t="s">
        <v>3697</v>
      </c>
      <c r="F1780" s="15" t="s">
        <v>3698</v>
      </c>
      <c r="G1780" t="str">
        <f t="shared" si="81"/>
        <v>SECTION N</v>
      </c>
      <c r="H1780" t="str">
        <f t="shared" si="82"/>
        <v>Activités des agences de voyage, voyagistes, services de réservation et activités connexes</v>
      </c>
      <c r="I1780" t="str">
        <f t="shared" si="83"/>
        <v>Autres services de réservation et activités connexes</v>
      </c>
      <c r="L1780" t="s">
        <v>224</v>
      </c>
      <c r="M1780" t="s">
        <v>13597</v>
      </c>
      <c r="N1780" t="s">
        <v>39055</v>
      </c>
      <c r="O1780" s="76" t="s">
        <v>4366</v>
      </c>
      <c r="P1780" s="82">
        <v>234</v>
      </c>
      <c r="Q1780" s="82" t="s">
        <v>104195</v>
      </c>
      <c r="R1780"/>
    </row>
    <row r="1781" spans="1:18" x14ac:dyDescent="0.25">
      <c r="A1781" s="6" t="s">
        <v>3700</v>
      </c>
      <c r="B1781" s="6">
        <v>1780</v>
      </c>
      <c r="C1781" s="6" t="s">
        <v>3701</v>
      </c>
      <c r="D1781" s="7" t="s">
        <v>3697</v>
      </c>
      <c r="E1781" s="7" t="s">
        <v>3697</v>
      </c>
      <c r="F1781" s="7" t="s">
        <v>3698</v>
      </c>
      <c r="G1781" t="str">
        <f t="shared" si="81"/>
        <v>SECTION N</v>
      </c>
      <c r="H1781" t="str">
        <f t="shared" si="82"/>
        <v>Activités des agences de voyage, voyagistes, services de réservation et activités connexes</v>
      </c>
      <c r="I1781" t="str">
        <f t="shared" si="83"/>
        <v>Autres services de réservation et activités connexes</v>
      </c>
      <c r="L1781" t="s">
        <v>224</v>
      </c>
      <c r="M1781" t="s">
        <v>11544</v>
      </c>
      <c r="N1781" t="s">
        <v>39056</v>
      </c>
      <c r="O1781" s="76" t="s">
        <v>4356</v>
      </c>
      <c r="P1781" s="82">
        <v>359</v>
      </c>
      <c r="Q1781" s="82" t="s">
        <v>104196</v>
      </c>
      <c r="R1781"/>
    </row>
    <row r="1782" spans="1:18" x14ac:dyDescent="0.25">
      <c r="A1782" s="10"/>
      <c r="B1782" s="10">
        <v>1781</v>
      </c>
      <c r="C1782" s="10"/>
      <c r="D1782" s="11"/>
      <c r="E1782" s="11"/>
      <c r="F1782" s="11"/>
      <c r="G1782" t="str">
        <f t="shared" si="81"/>
        <v>SECTION N</v>
      </c>
      <c r="H1782" t="str">
        <f t="shared" si="82"/>
        <v>Activités des agences de voyage, voyagistes, services de réservation et activités connexes</v>
      </c>
      <c r="I1782" t="str">
        <f t="shared" si="83"/>
        <v>Autres services de réservation et activités connexes</v>
      </c>
      <c r="L1782" t="s">
        <v>224</v>
      </c>
      <c r="M1782" t="s">
        <v>24041</v>
      </c>
      <c r="N1782" t="s">
        <v>39057</v>
      </c>
      <c r="O1782" s="76" t="s">
        <v>4356</v>
      </c>
      <c r="P1782" s="82">
        <v>148</v>
      </c>
      <c r="Q1782" s="82" t="s">
        <v>104152</v>
      </c>
      <c r="R1782"/>
    </row>
    <row r="1783" spans="1:18" x14ac:dyDescent="0.25">
      <c r="A1783" s="12"/>
      <c r="B1783" s="12">
        <v>1782</v>
      </c>
      <c r="C1783" s="12" t="s">
        <v>3702</v>
      </c>
      <c r="D1783" s="13" t="s">
        <v>3703</v>
      </c>
      <c r="E1783" s="13" t="s">
        <v>3703</v>
      </c>
      <c r="F1783" s="13" t="s">
        <v>3703</v>
      </c>
      <c r="G1783" t="str">
        <f t="shared" si="81"/>
        <v>SECTION N</v>
      </c>
      <c r="H1783" t="str">
        <f t="shared" si="82"/>
        <v>Enquêtes et sécurité</v>
      </c>
      <c r="I1783" t="str">
        <f t="shared" si="83"/>
        <v>Autres services de réservation et activités connexes</v>
      </c>
      <c r="L1783" t="s">
        <v>224</v>
      </c>
      <c r="M1783" t="s">
        <v>11571</v>
      </c>
      <c r="N1783" t="s">
        <v>39058</v>
      </c>
      <c r="O1783" s="76" t="s">
        <v>4366</v>
      </c>
      <c r="P1783" s="82">
        <v>966</v>
      </c>
      <c r="Q1783" s="82" t="s">
        <v>104254</v>
      </c>
      <c r="R1783"/>
    </row>
    <row r="1784" spans="1:18" x14ac:dyDescent="0.25">
      <c r="A1784" s="10"/>
      <c r="B1784" s="10">
        <v>1783</v>
      </c>
      <c r="C1784" s="10"/>
      <c r="D1784" s="11"/>
      <c r="E1784" s="11"/>
      <c r="F1784" s="11"/>
      <c r="G1784" t="str">
        <f t="shared" si="81"/>
        <v>SECTION N</v>
      </c>
      <c r="H1784" t="str">
        <f t="shared" si="82"/>
        <v>Enquêtes et sécurité</v>
      </c>
      <c r="I1784" t="str">
        <f t="shared" si="83"/>
        <v>Autres services de réservation et activités connexes</v>
      </c>
      <c r="L1784" t="s">
        <v>224</v>
      </c>
      <c r="M1784" t="s">
        <v>32971</v>
      </c>
      <c r="N1784" t="s">
        <v>39059</v>
      </c>
      <c r="O1784" s="76" t="s">
        <v>4366</v>
      </c>
      <c r="P1784" s="82">
        <v>166</v>
      </c>
      <c r="Q1784" s="82" t="s">
        <v>104187</v>
      </c>
      <c r="R1784"/>
    </row>
    <row r="1785" spans="1:18" x14ac:dyDescent="0.25">
      <c r="A1785" s="8"/>
      <c r="B1785" s="8">
        <v>1784</v>
      </c>
      <c r="C1785" s="8" t="s">
        <v>3704</v>
      </c>
      <c r="D1785" s="9" t="s">
        <v>3705</v>
      </c>
      <c r="E1785" s="9" t="s">
        <v>3705</v>
      </c>
      <c r="F1785" s="9" t="s">
        <v>3705</v>
      </c>
      <c r="G1785" t="str">
        <f t="shared" si="81"/>
        <v>SECTION N</v>
      </c>
      <c r="H1785" t="str">
        <f t="shared" si="82"/>
        <v>Enquêtes et sécurité</v>
      </c>
      <c r="I1785" t="str">
        <f t="shared" si="83"/>
        <v>Activités de sécurité privée</v>
      </c>
      <c r="L1785" t="s">
        <v>224</v>
      </c>
      <c r="M1785" t="s">
        <v>24047</v>
      </c>
      <c r="N1785" t="s">
        <v>39060</v>
      </c>
      <c r="O1785" s="76" t="s">
        <v>4356</v>
      </c>
      <c r="P1785" s="82">
        <v>1056</v>
      </c>
      <c r="Q1785" s="82" t="s">
        <v>104202</v>
      </c>
      <c r="R1785"/>
    </row>
    <row r="1786" spans="1:18" x14ac:dyDescent="0.25">
      <c r="A1786" s="14"/>
      <c r="B1786" s="14">
        <v>1785</v>
      </c>
      <c r="C1786" s="14" t="s">
        <v>3706</v>
      </c>
      <c r="D1786" s="15" t="s">
        <v>3707</v>
      </c>
      <c r="E1786" s="15" t="s">
        <v>3705</v>
      </c>
      <c r="F1786" s="15" t="s">
        <v>3705</v>
      </c>
      <c r="G1786" t="str">
        <f t="shared" si="81"/>
        <v>SECTION N</v>
      </c>
      <c r="H1786" t="str">
        <f t="shared" si="82"/>
        <v>Enquêtes et sécurité</v>
      </c>
      <c r="I1786" t="str">
        <f t="shared" si="83"/>
        <v>Activités de sécurité privée</v>
      </c>
      <c r="L1786" t="s">
        <v>224</v>
      </c>
      <c r="M1786" t="s">
        <v>7666</v>
      </c>
      <c r="N1786" t="s">
        <v>39061</v>
      </c>
      <c r="O1786" s="76" t="s">
        <v>4366</v>
      </c>
      <c r="P1786" s="82">
        <v>292</v>
      </c>
      <c r="Q1786" s="82" t="s">
        <v>104216</v>
      </c>
      <c r="R1786"/>
    </row>
    <row r="1787" spans="1:18" x14ac:dyDescent="0.25">
      <c r="A1787" s="6" t="s">
        <v>3708</v>
      </c>
      <c r="B1787" s="6">
        <v>1786</v>
      </c>
      <c r="C1787" s="6" t="s">
        <v>3709</v>
      </c>
      <c r="D1787" s="7" t="s">
        <v>3707</v>
      </c>
      <c r="E1787" s="7" t="s">
        <v>3705</v>
      </c>
      <c r="F1787" s="7" t="s">
        <v>3705</v>
      </c>
      <c r="G1787" t="str">
        <f t="shared" si="81"/>
        <v>SECTION N</v>
      </c>
      <c r="H1787" t="str">
        <f t="shared" si="82"/>
        <v>Enquêtes et sécurité</v>
      </c>
      <c r="I1787" t="str">
        <f t="shared" si="83"/>
        <v>Activités de sécurité privée</v>
      </c>
      <c r="L1787" t="s">
        <v>224</v>
      </c>
      <c r="M1787" t="s">
        <v>24050</v>
      </c>
      <c r="N1787" t="s">
        <v>39062</v>
      </c>
      <c r="O1787" s="76" t="s">
        <v>4356</v>
      </c>
      <c r="P1787" s="82">
        <v>798</v>
      </c>
      <c r="Q1787" s="82" t="s">
        <v>104224</v>
      </c>
      <c r="R1787"/>
    </row>
    <row r="1788" spans="1:18" x14ac:dyDescent="0.25">
      <c r="A1788" s="10"/>
      <c r="B1788" s="10">
        <v>1787</v>
      </c>
      <c r="C1788" s="10"/>
      <c r="D1788" s="11"/>
      <c r="E1788" s="11"/>
      <c r="F1788" s="11"/>
      <c r="G1788" t="str">
        <f t="shared" si="81"/>
        <v>SECTION N</v>
      </c>
      <c r="H1788" t="str">
        <f t="shared" si="82"/>
        <v>Enquêtes et sécurité</v>
      </c>
      <c r="I1788" t="str">
        <f t="shared" si="83"/>
        <v>Activités de sécurité privée</v>
      </c>
      <c r="L1788" t="s">
        <v>224</v>
      </c>
      <c r="M1788" t="s">
        <v>24063</v>
      </c>
      <c r="N1788" t="s">
        <v>39063</v>
      </c>
      <c r="O1788" s="76" t="s">
        <v>4366</v>
      </c>
      <c r="P1788" s="82">
        <v>107</v>
      </c>
      <c r="Q1788" s="82" t="s">
        <v>104270</v>
      </c>
      <c r="R1788"/>
    </row>
    <row r="1789" spans="1:18" x14ac:dyDescent="0.25">
      <c r="A1789" s="8"/>
      <c r="B1789" s="8">
        <v>1788</v>
      </c>
      <c r="C1789" s="8" t="s">
        <v>3710</v>
      </c>
      <c r="D1789" s="9" t="s">
        <v>3711</v>
      </c>
      <c r="E1789" s="9" t="s">
        <v>3711</v>
      </c>
      <c r="F1789" s="9" t="s">
        <v>3711</v>
      </c>
      <c r="G1789" t="str">
        <f t="shared" si="81"/>
        <v>SECTION N</v>
      </c>
      <c r="H1789" t="str">
        <f t="shared" si="82"/>
        <v>Enquêtes et sécurité</v>
      </c>
      <c r="I1789" t="str">
        <f t="shared" si="83"/>
        <v>Activités liées aux systèmes de sécurité</v>
      </c>
      <c r="L1789" t="s">
        <v>224</v>
      </c>
      <c r="M1789" t="s">
        <v>32987</v>
      </c>
      <c r="N1789" t="s">
        <v>39064</v>
      </c>
      <c r="O1789" s="76" t="s">
        <v>4366</v>
      </c>
      <c r="P1789" s="82">
        <v>146</v>
      </c>
      <c r="Q1789" s="82" t="s">
        <v>104275</v>
      </c>
      <c r="R1789"/>
    </row>
    <row r="1790" spans="1:18" x14ac:dyDescent="0.25">
      <c r="A1790" s="14"/>
      <c r="B1790" s="14">
        <v>1789</v>
      </c>
      <c r="C1790" s="14" t="s">
        <v>3712</v>
      </c>
      <c r="D1790" s="15" t="s">
        <v>3713</v>
      </c>
      <c r="E1790" s="15" t="s">
        <v>3711</v>
      </c>
      <c r="F1790" s="15" t="s">
        <v>3711</v>
      </c>
      <c r="G1790" t="str">
        <f t="shared" si="81"/>
        <v>SECTION N</v>
      </c>
      <c r="H1790" t="str">
        <f t="shared" si="82"/>
        <v>Enquêtes et sécurité</v>
      </c>
      <c r="I1790" t="str">
        <f t="shared" si="83"/>
        <v>Activités liées aux systèmes de sécurité</v>
      </c>
      <c r="L1790" t="s">
        <v>224</v>
      </c>
      <c r="M1790" t="s">
        <v>32979</v>
      </c>
      <c r="N1790" t="s">
        <v>39065</v>
      </c>
      <c r="O1790" s="76" t="s">
        <v>4366</v>
      </c>
      <c r="P1790" s="82">
        <v>577</v>
      </c>
      <c r="Q1790" s="82" t="s">
        <v>104219</v>
      </c>
      <c r="R1790"/>
    </row>
    <row r="1791" spans="1:18" x14ac:dyDescent="0.25">
      <c r="A1791" s="6" t="s">
        <v>3714</v>
      </c>
      <c r="B1791" s="6">
        <v>1790</v>
      </c>
      <c r="C1791" s="6" t="s">
        <v>3715</v>
      </c>
      <c r="D1791" s="7" t="s">
        <v>3713</v>
      </c>
      <c r="E1791" s="7" t="s">
        <v>3711</v>
      </c>
      <c r="F1791" s="7" t="s">
        <v>3711</v>
      </c>
      <c r="G1791" t="str">
        <f t="shared" si="81"/>
        <v>SECTION N</v>
      </c>
      <c r="H1791" t="str">
        <f t="shared" si="82"/>
        <v>Enquêtes et sécurité</v>
      </c>
      <c r="I1791" t="str">
        <f t="shared" si="83"/>
        <v>Activités liées aux systèmes de sécurité</v>
      </c>
      <c r="L1791" t="s">
        <v>224</v>
      </c>
      <c r="M1791" t="s">
        <v>32993</v>
      </c>
      <c r="N1791" t="s">
        <v>39066</v>
      </c>
      <c r="O1791" s="76" t="s">
        <v>4356</v>
      </c>
      <c r="P1791" s="82">
        <v>534</v>
      </c>
      <c r="Q1791" s="82" t="s">
        <v>104291</v>
      </c>
      <c r="R1791"/>
    </row>
    <row r="1792" spans="1:18" x14ac:dyDescent="0.25">
      <c r="A1792" s="10"/>
      <c r="B1792" s="10">
        <v>1791</v>
      </c>
      <c r="C1792" s="10"/>
      <c r="D1792" s="11"/>
      <c r="E1792" s="11"/>
      <c r="F1792" s="11"/>
      <c r="G1792" t="str">
        <f t="shared" si="81"/>
        <v>SECTION N</v>
      </c>
      <c r="H1792" t="str">
        <f t="shared" si="82"/>
        <v>Enquêtes et sécurité</v>
      </c>
      <c r="I1792" t="str">
        <f t="shared" si="83"/>
        <v>Activités liées aux systèmes de sécurité</v>
      </c>
      <c r="L1792" t="s">
        <v>224</v>
      </c>
      <c r="M1792" t="s">
        <v>6686</v>
      </c>
      <c r="N1792" t="s">
        <v>39067</v>
      </c>
      <c r="O1792" s="76" t="s">
        <v>4356</v>
      </c>
      <c r="P1792" s="82">
        <v>182</v>
      </c>
      <c r="Q1792" s="82" t="s">
        <v>104197</v>
      </c>
      <c r="R1792"/>
    </row>
    <row r="1793" spans="1:18" x14ac:dyDescent="0.25">
      <c r="A1793" s="8"/>
      <c r="B1793" s="8">
        <v>1792</v>
      </c>
      <c r="C1793" s="8" t="s">
        <v>3716</v>
      </c>
      <c r="D1793" s="9" t="s">
        <v>3717</v>
      </c>
      <c r="E1793" s="9" t="s">
        <v>3717</v>
      </c>
      <c r="F1793" s="9" t="s">
        <v>3717</v>
      </c>
      <c r="G1793" t="str">
        <f t="shared" si="81"/>
        <v>SECTION N</v>
      </c>
      <c r="H1793" t="str">
        <f t="shared" si="82"/>
        <v>Enquêtes et sécurité</v>
      </c>
      <c r="I1793" t="str">
        <f t="shared" si="83"/>
        <v>Activités d'enquête</v>
      </c>
      <c r="L1793" t="s">
        <v>224</v>
      </c>
      <c r="M1793" t="s">
        <v>6687</v>
      </c>
      <c r="N1793" t="s">
        <v>39068</v>
      </c>
      <c r="O1793" s="76" t="s">
        <v>4356</v>
      </c>
      <c r="P1793" s="82">
        <v>429</v>
      </c>
      <c r="Q1793" s="82" t="s">
        <v>104198</v>
      </c>
      <c r="R1793"/>
    </row>
    <row r="1794" spans="1:18" x14ac:dyDescent="0.25">
      <c r="A1794" s="14"/>
      <c r="B1794" s="14">
        <v>1793</v>
      </c>
      <c r="C1794" s="14" t="s">
        <v>3718</v>
      </c>
      <c r="D1794" s="15" t="s">
        <v>3717</v>
      </c>
      <c r="E1794" s="15" t="s">
        <v>3717</v>
      </c>
      <c r="F1794" s="15" t="s">
        <v>3717</v>
      </c>
      <c r="G1794" t="str">
        <f t="shared" si="81"/>
        <v>SECTION N</v>
      </c>
      <c r="H1794" t="str">
        <f t="shared" si="82"/>
        <v>Enquêtes et sécurité</v>
      </c>
      <c r="I1794" t="str">
        <f t="shared" si="83"/>
        <v>Activités d'enquête</v>
      </c>
      <c r="L1794" t="s">
        <v>224</v>
      </c>
      <c r="M1794" t="s">
        <v>6688</v>
      </c>
      <c r="N1794" t="s">
        <v>39069</v>
      </c>
      <c r="O1794" s="76" t="s">
        <v>4366</v>
      </c>
      <c r="P1794" s="82">
        <v>84</v>
      </c>
      <c r="Q1794" s="82" t="s">
        <v>104199</v>
      </c>
      <c r="R1794"/>
    </row>
    <row r="1795" spans="1:18" x14ac:dyDescent="0.25">
      <c r="A1795" s="6" t="s">
        <v>3719</v>
      </c>
      <c r="B1795" s="6">
        <v>1794</v>
      </c>
      <c r="C1795" s="6" t="s">
        <v>3720</v>
      </c>
      <c r="D1795" s="7" t="s">
        <v>3717</v>
      </c>
      <c r="E1795" s="7" t="s">
        <v>3717</v>
      </c>
      <c r="F1795" s="7" t="s">
        <v>3717</v>
      </c>
      <c r="G1795" t="str">
        <f t="shared" si="81"/>
        <v>SECTION N</v>
      </c>
      <c r="H1795" t="str">
        <f t="shared" si="82"/>
        <v>Enquêtes et sécurité</v>
      </c>
      <c r="I1795" t="str">
        <f t="shared" si="83"/>
        <v>Activités d'enquête</v>
      </c>
      <c r="L1795" t="s">
        <v>224</v>
      </c>
      <c r="M1795" t="s">
        <v>11546</v>
      </c>
      <c r="N1795" t="s">
        <v>39070</v>
      </c>
      <c r="O1795" s="76" t="s">
        <v>4366</v>
      </c>
      <c r="P1795" s="82">
        <v>300</v>
      </c>
      <c r="Q1795" s="82" t="s">
        <v>104200</v>
      </c>
      <c r="R1795"/>
    </row>
    <row r="1796" spans="1:18" x14ac:dyDescent="0.25">
      <c r="A1796" s="10"/>
      <c r="B1796" s="10">
        <v>1795</v>
      </c>
      <c r="C1796" s="10"/>
      <c r="D1796" s="11"/>
      <c r="E1796" s="11"/>
      <c r="F1796" s="11"/>
      <c r="G1796" t="str">
        <f t="shared" ref="G1796:G1859" si="84">IF(LEFT(C1796,7)="SECTION",C1796,G1795)</f>
        <v>SECTION N</v>
      </c>
      <c r="H1796" t="str">
        <f t="shared" si="82"/>
        <v>Enquêtes et sécurité</v>
      </c>
      <c r="I1796" t="str">
        <f t="shared" si="83"/>
        <v>Activités d'enquête</v>
      </c>
      <c r="L1796" t="s">
        <v>224</v>
      </c>
      <c r="M1796" t="s">
        <v>32973</v>
      </c>
      <c r="N1796" t="s">
        <v>39071</v>
      </c>
      <c r="O1796" s="76" t="s">
        <v>4366</v>
      </c>
      <c r="P1796" s="82">
        <v>283</v>
      </c>
      <c r="Q1796" s="82" t="s">
        <v>104201</v>
      </c>
      <c r="R1796"/>
    </row>
    <row r="1797" spans="1:18" ht="30" x14ac:dyDescent="0.25">
      <c r="A1797" s="12"/>
      <c r="B1797" s="12">
        <v>1796</v>
      </c>
      <c r="C1797" s="12" t="s">
        <v>3721</v>
      </c>
      <c r="D1797" s="13" t="s">
        <v>3722</v>
      </c>
      <c r="E1797" s="13" t="s">
        <v>3722</v>
      </c>
      <c r="F1797" s="13" t="s">
        <v>3723</v>
      </c>
      <c r="G1797" t="str">
        <f t="shared" si="84"/>
        <v>SECTION N</v>
      </c>
      <c r="H1797" t="str">
        <f t="shared" si="82"/>
        <v>Services relatifs aux bâtiments et aménagement paysager</v>
      </c>
      <c r="I1797" t="str">
        <f t="shared" si="83"/>
        <v>Activités d'enquête</v>
      </c>
      <c r="L1797" t="s">
        <v>224</v>
      </c>
      <c r="M1797" t="s">
        <v>32975</v>
      </c>
      <c r="N1797" t="s">
        <v>39072</v>
      </c>
      <c r="O1797" s="76" t="s">
        <v>4356</v>
      </c>
      <c r="P1797" s="82">
        <v>164</v>
      </c>
      <c r="Q1797" s="82" t="s">
        <v>104205</v>
      </c>
      <c r="R1797"/>
    </row>
    <row r="1798" spans="1:18" x14ac:dyDescent="0.25">
      <c r="A1798" s="10"/>
      <c r="B1798" s="10">
        <v>1797</v>
      </c>
      <c r="C1798" s="10"/>
      <c r="D1798" s="11"/>
      <c r="E1798" s="11"/>
      <c r="F1798" s="11"/>
      <c r="G1798" t="str">
        <f t="shared" si="84"/>
        <v>SECTION N</v>
      </c>
      <c r="H1798" t="str">
        <f t="shared" ref="H1798:H1861" si="85">IF(LEN(C1798)=2,D1798,H1797)</f>
        <v>Services relatifs aux bâtiments et aménagement paysager</v>
      </c>
      <c r="I1798" t="str">
        <f t="shared" si="83"/>
        <v>Activités d'enquête</v>
      </c>
      <c r="L1798" t="s">
        <v>224</v>
      </c>
      <c r="M1798" t="s">
        <v>32974</v>
      </c>
      <c r="N1798" t="s">
        <v>39073</v>
      </c>
      <c r="O1798" s="76" t="s">
        <v>4366</v>
      </c>
      <c r="P1798" s="82">
        <v>62</v>
      </c>
      <c r="Q1798" s="82" t="s">
        <v>104203</v>
      </c>
      <c r="R1798"/>
    </row>
    <row r="1799" spans="1:18" x14ac:dyDescent="0.25">
      <c r="A1799" s="8"/>
      <c r="B1799" s="8">
        <v>1798</v>
      </c>
      <c r="C1799" s="8" t="s">
        <v>3724</v>
      </c>
      <c r="D1799" s="9" t="s">
        <v>3725</v>
      </c>
      <c r="E1799" s="9" t="s">
        <v>3725</v>
      </c>
      <c r="F1799" s="9" t="s">
        <v>3726</v>
      </c>
      <c r="G1799" t="str">
        <f t="shared" si="84"/>
        <v>SECTION N</v>
      </c>
      <c r="H1799" t="str">
        <f t="shared" si="85"/>
        <v>Services relatifs aux bâtiments et aménagement paysager</v>
      </c>
      <c r="I1799" t="str">
        <f t="shared" si="83"/>
        <v>Activités combinées de soutien lié aux bâtiments</v>
      </c>
      <c r="L1799" t="s">
        <v>224</v>
      </c>
      <c r="M1799" t="s">
        <v>10548</v>
      </c>
      <c r="N1799" t="s">
        <v>39074</v>
      </c>
      <c r="O1799" s="76" t="s">
        <v>4366</v>
      </c>
      <c r="P1799" s="82">
        <v>57</v>
      </c>
      <c r="Q1799" s="82" t="s">
        <v>104204</v>
      </c>
      <c r="R1799"/>
    </row>
    <row r="1800" spans="1:18" x14ac:dyDescent="0.25">
      <c r="A1800" s="14"/>
      <c r="B1800" s="14">
        <v>1799</v>
      </c>
      <c r="C1800" s="14" t="s">
        <v>3727</v>
      </c>
      <c r="D1800" s="15" t="s">
        <v>3728</v>
      </c>
      <c r="E1800" s="15" t="s">
        <v>3725</v>
      </c>
      <c r="F1800" s="15" t="s">
        <v>3726</v>
      </c>
      <c r="G1800" t="str">
        <f t="shared" si="84"/>
        <v>SECTION N</v>
      </c>
      <c r="H1800" t="str">
        <f t="shared" si="85"/>
        <v>Services relatifs aux bâtiments et aménagement paysager</v>
      </c>
      <c r="I1800" t="str">
        <f t="shared" ref="I1800:I1863" si="86">IF(LEN(C1800)=4,D1800,I1799)</f>
        <v>Activités combinées de soutien lié aux bâtiments</v>
      </c>
      <c r="L1800" t="s">
        <v>224</v>
      </c>
      <c r="M1800" t="s">
        <v>11548</v>
      </c>
      <c r="N1800" t="s">
        <v>39075</v>
      </c>
      <c r="O1800" s="76" t="s">
        <v>4356</v>
      </c>
      <c r="P1800" s="82">
        <v>464</v>
      </c>
      <c r="Q1800" s="82" t="s">
        <v>104206</v>
      </c>
      <c r="R1800"/>
    </row>
    <row r="1801" spans="1:18" x14ac:dyDescent="0.25">
      <c r="A1801" s="6" t="s">
        <v>3729</v>
      </c>
      <c r="B1801" s="6">
        <v>1800</v>
      </c>
      <c r="C1801" s="6" t="s">
        <v>3730</v>
      </c>
      <c r="D1801" s="7" t="s">
        <v>3728</v>
      </c>
      <c r="E1801" s="7" t="s">
        <v>3725</v>
      </c>
      <c r="F1801" s="7" t="s">
        <v>3726</v>
      </c>
      <c r="G1801" t="str">
        <f t="shared" si="84"/>
        <v>SECTION N</v>
      </c>
      <c r="H1801" t="str">
        <f t="shared" si="85"/>
        <v>Services relatifs aux bâtiments et aménagement paysager</v>
      </c>
      <c r="I1801" t="str">
        <f t="shared" si="86"/>
        <v>Activités combinées de soutien lié aux bâtiments</v>
      </c>
      <c r="L1801" t="s">
        <v>224</v>
      </c>
      <c r="M1801" t="s">
        <v>11550</v>
      </c>
      <c r="N1801" t="s">
        <v>39076</v>
      </c>
      <c r="O1801" s="76" t="s">
        <v>4356</v>
      </c>
      <c r="P1801" s="82">
        <v>456</v>
      </c>
      <c r="Q1801" s="82" t="s">
        <v>104207</v>
      </c>
      <c r="R1801"/>
    </row>
    <row r="1802" spans="1:18" x14ac:dyDescent="0.25">
      <c r="A1802" s="10"/>
      <c r="B1802" s="10">
        <v>1801</v>
      </c>
      <c r="C1802" s="10"/>
      <c r="D1802" s="11"/>
      <c r="E1802" s="11"/>
      <c r="F1802" s="11"/>
      <c r="G1802" t="str">
        <f t="shared" si="84"/>
        <v>SECTION N</v>
      </c>
      <c r="H1802" t="str">
        <f t="shared" si="85"/>
        <v>Services relatifs aux bâtiments et aménagement paysager</v>
      </c>
      <c r="I1802" t="str">
        <f t="shared" si="86"/>
        <v>Activités combinées de soutien lié aux bâtiments</v>
      </c>
      <c r="L1802" t="s">
        <v>224</v>
      </c>
      <c r="M1802" t="s">
        <v>26624</v>
      </c>
      <c r="N1802" t="s">
        <v>39077</v>
      </c>
      <c r="O1802" s="76" t="s">
        <v>4366</v>
      </c>
      <c r="P1802" s="82">
        <v>104</v>
      </c>
      <c r="Q1802" s="82" t="s">
        <v>104208</v>
      </c>
      <c r="R1802"/>
    </row>
    <row r="1803" spans="1:18" x14ac:dyDescent="0.25">
      <c r="A1803" s="8"/>
      <c r="B1803" s="8">
        <v>1802</v>
      </c>
      <c r="C1803" s="8" t="s">
        <v>3731</v>
      </c>
      <c r="D1803" s="9" t="s">
        <v>3732</v>
      </c>
      <c r="E1803" s="9" t="s">
        <v>3732</v>
      </c>
      <c r="F1803" s="9" t="s">
        <v>3732</v>
      </c>
      <c r="G1803" t="str">
        <f t="shared" si="84"/>
        <v>SECTION N</v>
      </c>
      <c r="H1803" t="str">
        <f t="shared" si="85"/>
        <v>Services relatifs aux bâtiments et aménagement paysager</v>
      </c>
      <c r="I1803" t="str">
        <f t="shared" si="86"/>
        <v>Activités de nettoyage</v>
      </c>
      <c r="L1803" t="s">
        <v>224</v>
      </c>
      <c r="M1803" t="s">
        <v>14364</v>
      </c>
      <c r="N1803" t="s">
        <v>39078</v>
      </c>
      <c r="O1803" s="76" t="s">
        <v>4356</v>
      </c>
      <c r="P1803" s="82">
        <v>512</v>
      </c>
      <c r="Q1803" s="82" t="s">
        <v>104209</v>
      </c>
      <c r="R1803"/>
    </row>
    <row r="1804" spans="1:18" x14ac:dyDescent="0.25">
      <c r="A1804" s="14"/>
      <c r="B1804" s="14">
        <v>1803</v>
      </c>
      <c r="C1804" s="14" t="s">
        <v>3733</v>
      </c>
      <c r="D1804" s="15" t="s">
        <v>3734</v>
      </c>
      <c r="E1804" s="15" t="s">
        <v>3734</v>
      </c>
      <c r="F1804" s="15" t="s">
        <v>3734</v>
      </c>
      <c r="G1804" t="str">
        <f t="shared" si="84"/>
        <v>SECTION N</v>
      </c>
      <c r="H1804" t="str">
        <f t="shared" si="85"/>
        <v>Services relatifs aux bâtiments et aménagement paysager</v>
      </c>
      <c r="I1804" t="str">
        <f t="shared" si="86"/>
        <v>Activités de nettoyage</v>
      </c>
      <c r="L1804" t="s">
        <v>224</v>
      </c>
      <c r="M1804" t="s">
        <v>13599</v>
      </c>
      <c r="N1804" t="s">
        <v>39079</v>
      </c>
      <c r="O1804" s="76" t="s">
        <v>4366</v>
      </c>
      <c r="P1804" s="82">
        <v>74</v>
      </c>
      <c r="Q1804" s="82" t="s">
        <v>104210</v>
      </c>
      <c r="R1804"/>
    </row>
    <row r="1805" spans="1:18" x14ac:dyDescent="0.25">
      <c r="A1805" s="6" t="s">
        <v>3735</v>
      </c>
      <c r="B1805" s="6">
        <v>1804</v>
      </c>
      <c r="C1805" s="6" t="s">
        <v>3736</v>
      </c>
      <c r="D1805" s="7" t="s">
        <v>3734</v>
      </c>
      <c r="E1805" s="7" t="s">
        <v>3734</v>
      </c>
      <c r="F1805" s="7" t="s">
        <v>3734</v>
      </c>
      <c r="G1805" t="str">
        <f t="shared" si="84"/>
        <v>SECTION N</v>
      </c>
      <c r="H1805" t="str">
        <f t="shared" si="85"/>
        <v>Services relatifs aux bâtiments et aménagement paysager</v>
      </c>
      <c r="I1805" t="str">
        <f t="shared" si="86"/>
        <v>Activités de nettoyage</v>
      </c>
      <c r="L1805" t="s">
        <v>224</v>
      </c>
      <c r="M1805" t="s">
        <v>32976</v>
      </c>
      <c r="N1805" t="s">
        <v>39080</v>
      </c>
      <c r="O1805" s="76" t="s">
        <v>4366</v>
      </c>
      <c r="P1805" s="82">
        <v>44</v>
      </c>
      <c r="Q1805" s="82" t="s">
        <v>104212</v>
      </c>
      <c r="R1805"/>
    </row>
    <row r="1806" spans="1:18" ht="25.5" x14ac:dyDescent="0.25">
      <c r="A1806" s="14"/>
      <c r="B1806" s="14">
        <v>1805</v>
      </c>
      <c r="C1806" s="14" t="s">
        <v>3737</v>
      </c>
      <c r="D1806" s="15" t="s">
        <v>3738</v>
      </c>
      <c r="E1806" s="15" t="s">
        <v>3739</v>
      </c>
      <c r="F1806" s="15" t="s">
        <v>3740</v>
      </c>
      <c r="G1806" t="str">
        <f t="shared" si="84"/>
        <v>SECTION N</v>
      </c>
      <c r="H1806" t="str">
        <f t="shared" si="85"/>
        <v>Services relatifs aux bâtiments et aménagement paysager</v>
      </c>
      <c r="I1806" t="str">
        <f t="shared" si="86"/>
        <v>Activités de nettoyage</v>
      </c>
      <c r="L1806" t="s">
        <v>224</v>
      </c>
      <c r="M1806" t="s">
        <v>32977</v>
      </c>
      <c r="N1806" t="s">
        <v>39081</v>
      </c>
      <c r="O1806" s="76" t="s">
        <v>4356</v>
      </c>
      <c r="P1806" s="82">
        <v>748</v>
      </c>
      <c r="Q1806" s="82" t="s">
        <v>104213</v>
      </c>
      <c r="R1806"/>
    </row>
    <row r="1807" spans="1:18" ht="25.5" x14ac:dyDescent="0.25">
      <c r="A1807" s="6" t="s">
        <v>3741</v>
      </c>
      <c r="B1807" s="6">
        <v>1806</v>
      </c>
      <c r="C1807" s="6" t="s">
        <v>3742</v>
      </c>
      <c r="D1807" s="7" t="s">
        <v>3738</v>
      </c>
      <c r="E1807" s="7" t="s">
        <v>3739</v>
      </c>
      <c r="F1807" s="7" t="s">
        <v>3740</v>
      </c>
      <c r="G1807" t="str">
        <f t="shared" si="84"/>
        <v>SECTION N</v>
      </c>
      <c r="H1807" t="str">
        <f t="shared" si="85"/>
        <v>Services relatifs aux bâtiments et aménagement paysager</v>
      </c>
      <c r="I1807" t="str">
        <f t="shared" si="86"/>
        <v>Activités de nettoyage</v>
      </c>
      <c r="L1807" t="s">
        <v>224</v>
      </c>
      <c r="M1807" t="s">
        <v>32978</v>
      </c>
      <c r="N1807" t="s">
        <v>39082</v>
      </c>
      <c r="O1807" s="76" t="s">
        <v>4366</v>
      </c>
      <c r="P1807" s="82">
        <v>356</v>
      </c>
      <c r="Q1807" s="82" t="s">
        <v>104214</v>
      </c>
      <c r="R1807"/>
    </row>
    <row r="1808" spans="1:18" x14ac:dyDescent="0.25">
      <c r="A1808" s="14"/>
      <c r="B1808" s="14">
        <v>1807</v>
      </c>
      <c r="C1808" s="14" t="s">
        <v>3743</v>
      </c>
      <c r="D1808" s="16" t="s">
        <v>3744</v>
      </c>
      <c r="E1808" s="16" t="s">
        <v>3744</v>
      </c>
      <c r="F1808" s="16" t="s">
        <v>3744</v>
      </c>
      <c r="G1808" t="str">
        <f t="shared" si="84"/>
        <v>SECTION N</v>
      </c>
      <c r="H1808" t="str">
        <f t="shared" si="85"/>
        <v>Services relatifs aux bâtiments et aménagement paysager</v>
      </c>
      <c r="I1808" t="str">
        <f t="shared" si="86"/>
        <v>Activités de nettoyage</v>
      </c>
      <c r="L1808" t="s">
        <v>224</v>
      </c>
      <c r="M1808" t="s">
        <v>24048</v>
      </c>
      <c r="N1808" t="s">
        <v>39083</v>
      </c>
      <c r="O1808" s="76" t="s">
        <v>4366</v>
      </c>
      <c r="P1808" s="82">
        <v>15</v>
      </c>
      <c r="Q1808" s="82" t="s">
        <v>104215</v>
      </c>
      <c r="R1808"/>
    </row>
    <row r="1809" spans="1:18" x14ac:dyDescent="0.25">
      <c r="A1809" s="6" t="s">
        <v>3745</v>
      </c>
      <c r="B1809" s="6">
        <v>1808</v>
      </c>
      <c r="C1809" s="6" t="s">
        <v>3746</v>
      </c>
      <c r="D1809" s="7" t="s">
        <v>3747</v>
      </c>
      <c r="E1809" s="7" t="s">
        <v>3747</v>
      </c>
      <c r="F1809" s="7" t="s">
        <v>3748</v>
      </c>
      <c r="G1809" t="str">
        <f t="shared" si="84"/>
        <v>SECTION N</v>
      </c>
      <c r="H1809" t="str">
        <f t="shared" si="85"/>
        <v>Services relatifs aux bâtiments et aménagement paysager</v>
      </c>
      <c r="I1809" t="str">
        <f t="shared" si="86"/>
        <v>Activités de nettoyage</v>
      </c>
      <c r="L1809" t="s">
        <v>224</v>
      </c>
      <c r="M1809" t="s">
        <v>11552</v>
      </c>
      <c r="N1809" t="s">
        <v>39084</v>
      </c>
      <c r="O1809" s="76" t="s">
        <v>4356</v>
      </c>
      <c r="P1809" s="82">
        <v>690</v>
      </c>
      <c r="Q1809" s="82" t="s">
        <v>104217</v>
      </c>
      <c r="R1809"/>
    </row>
    <row r="1810" spans="1:18" x14ac:dyDescent="0.25">
      <c r="A1810" s="6" t="s">
        <v>3749</v>
      </c>
      <c r="B1810" s="6">
        <v>1809</v>
      </c>
      <c r="C1810" s="6" t="s">
        <v>3750</v>
      </c>
      <c r="D1810" s="7" t="s">
        <v>3751</v>
      </c>
      <c r="E1810" s="7" t="s">
        <v>3751</v>
      </c>
      <c r="F1810" s="7" t="s">
        <v>3751</v>
      </c>
      <c r="G1810" t="str">
        <f t="shared" si="84"/>
        <v>SECTION N</v>
      </c>
      <c r="H1810" t="str">
        <f t="shared" si="85"/>
        <v>Services relatifs aux bâtiments et aménagement paysager</v>
      </c>
      <c r="I1810" t="str">
        <f t="shared" si="86"/>
        <v>Activités de nettoyage</v>
      </c>
      <c r="L1810" t="s">
        <v>224</v>
      </c>
      <c r="M1810" t="s">
        <v>24049</v>
      </c>
      <c r="N1810" t="s">
        <v>39085</v>
      </c>
      <c r="O1810" s="76" t="s">
        <v>4366</v>
      </c>
      <c r="P1810" s="82">
        <v>352</v>
      </c>
      <c r="Q1810" s="82" t="s">
        <v>104218</v>
      </c>
      <c r="R1810"/>
    </row>
    <row r="1811" spans="1:18" x14ac:dyDescent="0.25">
      <c r="A1811" s="10"/>
      <c r="B1811" s="10">
        <v>1810</v>
      </c>
      <c r="C1811" s="10"/>
      <c r="D1811" s="11"/>
      <c r="E1811" s="11"/>
      <c r="F1811" s="11"/>
      <c r="G1811" t="str">
        <f t="shared" si="84"/>
        <v>SECTION N</v>
      </c>
      <c r="H1811" t="str">
        <f t="shared" si="85"/>
        <v>Services relatifs aux bâtiments et aménagement paysager</v>
      </c>
      <c r="I1811" t="str">
        <f t="shared" si="86"/>
        <v>Activités de nettoyage</v>
      </c>
      <c r="L1811" t="s">
        <v>224</v>
      </c>
      <c r="M1811" t="s">
        <v>13602</v>
      </c>
      <c r="N1811" t="s">
        <v>39086</v>
      </c>
      <c r="O1811" s="76" t="s">
        <v>4366</v>
      </c>
      <c r="P1811" s="82">
        <v>106</v>
      </c>
      <c r="Q1811" s="82" t="s">
        <v>104220</v>
      </c>
      <c r="R1811"/>
    </row>
    <row r="1812" spans="1:18" x14ac:dyDescent="0.25">
      <c r="A1812" s="8"/>
      <c r="B1812" s="8">
        <v>1811</v>
      </c>
      <c r="C1812" s="8" t="s">
        <v>3752</v>
      </c>
      <c r="D1812" s="9" t="s">
        <v>3753</v>
      </c>
      <c r="E1812" s="9" t="s">
        <v>3753</v>
      </c>
      <c r="F1812" s="9" t="s">
        <v>3753</v>
      </c>
      <c r="G1812" t="str">
        <f t="shared" si="84"/>
        <v>SECTION N</v>
      </c>
      <c r="H1812" t="str">
        <f t="shared" si="85"/>
        <v>Services relatifs aux bâtiments et aménagement paysager</v>
      </c>
      <c r="I1812" t="str">
        <f t="shared" si="86"/>
        <v>Services d'aménagement paysager</v>
      </c>
      <c r="L1812" t="s">
        <v>224</v>
      </c>
      <c r="M1812" t="s">
        <v>13604</v>
      </c>
      <c r="N1812" t="s">
        <v>39087</v>
      </c>
      <c r="O1812" s="76" t="s">
        <v>4356</v>
      </c>
      <c r="P1812" s="82">
        <v>715</v>
      </c>
      <c r="Q1812" s="82" t="s">
        <v>104221</v>
      </c>
      <c r="R1812"/>
    </row>
    <row r="1813" spans="1:18" x14ac:dyDescent="0.25">
      <c r="A1813" s="14"/>
      <c r="B1813" s="14">
        <v>1812</v>
      </c>
      <c r="C1813" s="14" t="s">
        <v>3754</v>
      </c>
      <c r="D1813" s="15" t="s">
        <v>3755</v>
      </c>
      <c r="E1813" s="15" t="s">
        <v>3753</v>
      </c>
      <c r="F1813" s="15" t="s">
        <v>3753</v>
      </c>
      <c r="G1813" t="str">
        <f t="shared" si="84"/>
        <v>SECTION N</v>
      </c>
      <c r="H1813" t="str">
        <f t="shared" si="85"/>
        <v>Services relatifs aux bâtiments et aménagement paysager</v>
      </c>
      <c r="I1813" t="str">
        <f t="shared" si="86"/>
        <v>Services d'aménagement paysager</v>
      </c>
      <c r="L1813" t="s">
        <v>224</v>
      </c>
      <c r="M1813" t="s">
        <v>11482</v>
      </c>
      <c r="N1813" t="s">
        <v>39088</v>
      </c>
      <c r="O1813" s="76" t="s">
        <v>4366</v>
      </c>
      <c r="P1813" s="82">
        <v>186</v>
      </c>
      <c r="Q1813" s="82" t="s">
        <v>104056</v>
      </c>
      <c r="R1813"/>
    </row>
    <row r="1814" spans="1:18" x14ac:dyDescent="0.25">
      <c r="A1814" s="6" t="s">
        <v>3756</v>
      </c>
      <c r="B1814" s="6">
        <v>1813</v>
      </c>
      <c r="C1814" s="6" t="s">
        <v>3757</v>
      </c>
      <c r="D1814" s="7" t="s">
        <v>3755</v>
      </c>
      <c r="E1814" s="7" t="s">
        <v>3753</v>
      </c>
      <c r="F1814" s="7" t="s">
        <v>3753</v>
      </c>
      <c r="G1814" t="str">
        <f t="shared" si="84"/>
        <v>SECTION N</v>
      </c>
      <c r="H1814" t="str">
        <f t="shared" si="85"/>
        <v>Services relatifs aux bâtiments et aménagement paysager</v>
      </c>
      <c r="I1814" t="str">
        <f t="shared" si="86"/>
        <v>Services d'aménagement paysager</v>
      </c>
      <c r="L1814" t="s">
        <v>224</v>
      </c>
      <c r="M1814" t="s">
        <v>6691</v>
      </c>
      <c r="N1814" t="s">
        <v>39089</v>
      </c>
      <c r="O1814" s="76" t="s">
        <v>4356</v>
      </c>
      <c r="P1814" s="82">
        <v>296</v>
      </c>
      <c r="Q1814" s="82" t="s">
        <v>104225</v>
      </c>
      <c r="R1814"/>
    </row>
    <row r="1815" spans="1:18" x14ac:dyDescent="0.25">
      <c r="A1815" s="10"/>
      <c r="B1815" s="10">
        <v>1814</v>
      </c>
      <c r="C1815" s="10"/>
      <c r="D1815" s="11"/>
      <c r="E1815" s="11"/>
      <c r="F1815" s="11"/>
      <c r="G1815" t="str">
        <f t="shared" si="84"/>
        <v>SECTION N</v>
      </c>
      <c r="H1815" t="str">
        <f t="shared" si="85"/>
        <v>Services relatifs aux bâtiments et aménagement paysager</v>
      </c>
      <c r="I1815" t="str">
        <f t="shared" si="86"/>
        <v>Services d'aménagement paysager</v>
      </c>
      <c r="L1815" t="s">
        <v>224</v>
      </c>
      <c r="M1815" t="s">
        <v>32946</v>
      </c>
      <c r="N1815" t="s">
        <v>39090</v>
      </c>
      <c r="O1815" s="76" t="s">
        <v>4366</v>
      </c>
      <c r="P1815" s="82">
        <v>84</v>
      </c>
      <c r="Q1815" s="82" t="s">
        <v>104059</v>
      </c>
      <c r="R1815"/>
    </row>
    <row r="1816" spans="1:18" ht="30" x14ac:dyDescent="0.25">
      <c r="A1816" s="12"/>
      <c r="B1816" s="12">
        <v>1815</v>
      </c>
      <c r="C1816" s="12" t="s">
        <v>3758</v>
      </c>
      <c r="D1816" s="13" t="s">
        <v>3759</v>
      </c>
      <c r="E1816" s="13" t="s">
        <v>3760</v>
      </c>
      <c r="F1816" s="13" t="s">
        <v>3761</v>
      </c>
      <c r="G1816" t="str">
        <f t="shared" si="84"/>
        <v>SECTION N</v>
      </c>
      <c r="H1816" t="str">
        <f t="shared" si="85"/>
        <v>Activités administratives et autres activités de soutien aux entreprises</v>
      </c>
      <c r="I1816" t="str">
        <f t="shared" si="86"/>
        <v>Services d'aménagement paysager</v>
      </c>
      <c r="L1816" t="s">
        <v>224</v>
      </c>
      <c r="M1816" t="s">
        <v>11532</v>
      </c>
      <c r="N1816" t="s">
        <v>39091</v>
      </c>
      <c r="O1816" s="76" t="s">
        <v>4356</v>
      </c>
      <c r="P1816" s="82">
        <v>298</v>
      </c>
      <c r="Q1816" s="82" t="s">
        <v>104226</v>
      </c>
      <c r="R1816"/>
    </row>
    <row r="1817" spans="1:18" x14ac:dyDescent="0.25">
      <c r="A1817" s="10"/>
      <c r="B1817" s="10">
        <v>1816</v>
      </c>
      <c r="C1817" s="10"/>
      <c r="D1817" s="11"/>
      <c r="E1817" s="11"/>
      <c r="F1817" s="11"/>
      <c r="G1817" t="str">
        <f t="shared" si="84"/>
        <v>SECTION N</v>
      </c>
      <c r="H1817" t="str">
        <f t="shared" si="85"/>
        <v>Activités administratives et autres activités de soutien aux entreprises</v>
      </c>
      <c r="I1817" t="str">
        <f t="shared" si="86"/>
        <v>Services d'aménagement paysager</v>
      </c>
      <c r="L1817" t="s">
        <v>224</v>
      </c>
      <c r="M1817" t="s">
        <v>13609</v>
      </c>
      <c r="N1817" t="s">
        <v>39092</v>
      </c>
      <c r="O1817" s="76" t="s">
        <v>4356</v>
      </c>
      <c r="P1817" s="82">
        <v>283</v>
      </c>
      <c r="Q1817" s="82" t="s">
        <v>104231</v>
      </c>
      <c r="R1817"/>
    </row>
    <row r="1818" spans="1:18" x14ac:dyDescent="0.25">
      <c r="A1818" s="8"/>
      <c r="B1818" s="8">
        <v>1817</v>
      </c>
      <c r="C1818" s="8" t="s">
        <v>3762</v>
      </c>
      <c r="D1818" s="9" t="s">
        <v>3763</v>
      </c>
      <c r="E1818" s="9" t="s">
        <v>3764</v>
      </c>
      <c r="F1818" s="9" t="s">
        <v>3764</v>
      </c>
      <c r="G1818" t="str">
        <f t="shared" si="84"/>
        <v>SECTION N</v>
      </c>
      <c r="H1818" t="str">
        <f t="shared" si="85"/>
        <v>Activités administratives et autres activités de soutien aux entreprises</v>
      </c>
      <c r="I1818" t="str">
        <f t="shared" si="86"/>
        <v xml:space="preserve">Activités administratives </v>
      </c>
      <c r="L1818" t="s">
        <v>224</v>
      </c>
      <c r="M1818" t="s">
        <v>24051</v>
      </c>
      <c r="N1818" t="s">
        <v>39093</v>
      </c>
      <c r="O1818" s="76" t="s">
        <v>4356</v>
      </c>
      <c r="P1818" s="82">
        <v>462</v>
      </c>
      <c r="Q1818" s="82" t="s">
        <v>104227</v>
      </c>
      <c r="R1818"/>
    </row>
    <row r="1819" spans="1:18" x14ac:dyDescent="0.25">
      <c r="A1819" s="14"/>
      <c r="B1819" s="14">
        <v>1818</v>
      </c>
      <c r="C1819" s="14" t="s">
        <v>3765</v>
      </c>
      <c r="D1819" s="15" t="s">
        <v>3766</v>
      </c>
      <c r="E1819" s="15" t="s">
        <v>3766</v>
      </c>
      <c r="F1819" s="15" t="s">
        <v>3767</v>
      </c>
      <c r="G1819" t="str">
        <f t="shared" si="84"/>
        <v>SECTION N</v>
      </c>
      <c r="H1819" t="str">
        <f t="shared" si="85"/>
        <v>Activités administratives et autres activités de soutien aux entreprises</v>
      </c>
      <c r="I1819" t="str">
        <f t="shared" si="86"/>
        <v xml:space="preserve">Activités administratives </v>
      </c>
      <c r="L1819" t="s">
        <v>224</v>
      </c>
      <c r="M1819" t="s">
        <v>24052</v>
      </c>
      <c r="N1819" t="s">
        <v>39094</v>
      </c>
      <c r="O1819" s="76" t="s">
        <v>4356</v>
      </c>
      <c r="P1819" s="82">
        <v>138</v>
      </c>
      <c r="Q1819" s="82" t="s">
        <v>104228</v>
      </c>
      <c r="R1819"/>
    </row>
    <row r="1820" spans="1:18" x14ac:dyDescent="0.25">
      <c r="A1820" s="6" t="s">
        <v>3768</v>
      </c>
      <c r="B1820" s="6">
        <v>1819</v>
      </c>
      <c r="C1820" s="6" t="s">
        <v>3769</v>
      </c>
      <c r="D1820" s="7" t="s">
        <v>3766</v>
      </c>
      <c r="E1820" s="7" t="s">
        <v>3766</v>
      </c>
      <c r="F1820" s="7" t="s">
        <v>3767</v>
      </c>
      <c r="G1820" t="str">
        <f t="shared" si="84"/>
        <v>SECTION N</v>
      </c>
      <c r="H1820" t="str">
        <f t="shared" si="85"/>
        <v>Activités administratives et autres activités de soutien aux entreprises</v>
      </c>
      <c r="I1820" t="str">
        <f t="shared" si="86"/>
        <v xml:space="preserve">Activités administratives </v>
      </c>
      <c r="L1820" t="s">
        <v>224</v>
      </c>
      <c r="M1820" t="s">
        <v>13607</v>
      </c>
      <c r="N1820" t="s">
        <v>39095</v>
      </c>
      <c r="O1820" s="76" t="s">
        <v>4356</v>
      </c>
      <c r="P1820" s="82">
        <v>538</v>
      </c>
      <c r="Q1820" s="82" t="s">
        <v>104229</v>
      </c>
      <c r="R1820"/>
    </row>
    <row r="1821" spans="1:18" ht="25.5" x14ac:dyDescent="0.25">
      <c r="A1821" s="14"/>
      <c r="B1821" s="14">
        <v>1820</v>
      </c>
      <c r="C1821" s="14" t="s">
        <v>3770</v>
      </c>
      <c r="D1821" s="15" t="s">
        <v>3771</v>
      </c>
      <c r="E1821" s="15" t="s">
        <v>3772</v>
      </c>
      <c r="F1821" s="15" t="s">
        <v>3773</v>
      </c>
      <c r="G1821" t="str">
        <f t="shared" si="84"/>
        <v>SECTION N</v>
      </c>
      <c r="H1821" t="str">
        <f t="shared" si="85"/>
        <v>Activités administratives et autres activités de soutien aux entreprises</v>
      </c>
      <c r="I1821" t="str">
        <f t="shared" si="86"/>
        <v xml:space="preserve">Activités administratives </v>
      </c>
      <c r="L1821" t="s">
        <v>224</v>
      </c>
      <c r="M1821" t="s">
        <v>24053</v>
      </c>
      <c r="N1821" t="s">
        <v>39096</v>
      </c>
      <c r="O1821" s="76" t="s">
        <v>4356</v>
      </c>
      <c r="P1821" s="82">
        <v>288</v>
      </c>
      <c r="Q1821" s="82" t="s">
        <v>104230</v>
      </c>
      <c r="R1821"/>
    </row>
    <row r="1822" spans="1:18" ht="25.5" x14ac:dyDescent="0.25">
      <c r="A1822" s="6" t="s">
        <v>3774</v>
      </c>
      <c r="B1822" s="6">
        <v>1821</v>
      </c>
      <c r="C1822" s="6" t="s">
        <v>3775</v>
      </c>
      <c r="D1822" s="7" t="s">
        <v>3771</v>
      </c>
      <c r="E1822" s="7" t="s">
        <v>3772</v>
      </c>
      <c r="F1822" s="7" t="s">
        <v>3773</v>
      </c>
      <c r="G1822" t="str">
        <f t="shared" si="84"/>
        <v>SECTION N</v>
      </c>
      <c r="H1822" t="str">
        <f t="shared" si="85"/>
        <v>Activités administratives et autres activités de soutien aux entreprises</v>
      </c>
      <c r="I1822" t="str">
        <f t="shared" si="86"/>
        <v xml:space="preserve">Activités administratives </v>
      </c>
      <c r="L1822" t="s">
        <v>224</v>
      </c>
      <c r="M1822" t="s">
        <v>32980</v>
      </c>
      <c r="N1822" t="s">
        <v>39097</v>
      </c>
      <c r="O1822" s="76" t="s">
        <v>4366</v>
      </c>
      <c r="P1822" s="82">
        <v>79</v>
      </c>
      <c r="Q1822" s="82" t="s">
        <v>104232</v>
      </c>
      <c r="R1822"/>
    </row>
    <row r="1823" spans="1:18" x14ac:dyDescent="0.25">
      <c r="A1823" s="10"/>
      <c r="B1823" s="10">
        <v>1822</v>
      </c>
      <c r="C1823" s="10"/>
      <c r="D1823" s="11"/>
      <c r="E1823" s="11"/>
      <c r="F1823" s="11"/>
      <c r="G1823" t="str">
        <f t="shared" si="84"/>
        <v>SECTION N</v>
      </c>
      <c r="H1823" t="str">
        <f t="shared" si="85"/>
        <v>Activités administratives et autres activités de soutien aux entreprises</v>
      </c>
      <c r="I1823" t="str">
        <f t="shared" si="86"/>
        <v xml:space="preserve">Activités administratives </v>
      </c>
      <c r="L1823" t="s">
        <v>224</v>
      </c>
      <c r="M1823" t="s">
        <v>11556</v>
      </c>
      <c r="N1823" t="s">
        <v>39098</v>
      </c>
      <c r="O1823" s="76" t="s">
        <v>4356</v>
      </c>
      <c r="P1823" s="82">
        <v>376</v>
      </c>
      <c r="Q1823" s="82" t="s">
        <v>104233</v>
      </c>
      <c r="R1823"/>
    </row>
    <row r="1824" spans="1:18" x14ac:dyDescent="0.25">
      <c r="A1824" s="8"/>
      <c r="B1824" s="8">
        <v>1823</v>
      </c>
      <c r="C1824" s="8" t="s">
        <v>3776</v>
      </c>
      <c r="D1824" s="9" t="s">
        <v>3777</v>
      </c>
      <c r="E1824" s="9" t="s">
        <v>3777</v>
      </c>
      <c r="F1824" s="9" t="s">
        <v>3777</v>
      </c>
      <c r="G1824" t="str">
        <f t="shared" si="84"/>
        <v>SECTION N</v>
      </c>
      <c r="H1824" t="str">
        <f t="shared" si="85"/>
        <v>Activités administratives et autres activités de soutien aux entreprises</v>
      </c>
      <c r="I1824" t="str">
        <f t="shared" si="86"/>
        <v>Activités de centres d'appels</v>
      </c>
      <c r="L1824" t="s">
        <v>224</v>
      </c>
      <c r="M1824" t="s">
        <v>11558</v>
      </c>
      <c r="N1824" t="s">
        <v>39099</v>
      </c>
      <c r="O1824" s="76" t="s">
        <v>4366</v>
      </c>
      <c r="P1824" s="82">
        <v>256</v>
      </c>
      <c r="Q1824" s="82" t="s">
        <v>104234</v>
      </c>
      <c r="R1824"/>
    </row>
    <row r="1825" spans="1:18" x14ac:dyDescent="0.25">
      <c r="A1825" s="14"/>
      <c r="B1825" s="14">
        <v>1824</v>
      </c>
      <c r="C1825" s="14" t="s">
        <v>3778</v>
      </c>
      <c r="D1825" s="15" t="s">
        <v>3777</v>
      </c>
      <c r="E1825" s="15" t="s">
        <v>3777</v>
      </c>
      <c r="F1825" s="15" t="s">
        <v>3777</v>
      </c>
      <c r="G1825" t="str">
        <f t="shared" si="84"/>
        <v>SECTION N</v>
      </c>
      <c r="H1825" t="str">
        <f t="shared" si="85"/>
        <v>Activités administratives et autres activités de soutien aux entreprises</v>
      </c>
      <c r="I1825" t="str">
        <f t="shared" si="86"/>
        <v>Activités de centres d'appels</v>
      </c>
      <c r="L1825" t="s">
        <v>224</v>
      </c>
      <c r="M1825" t="s">
        <v>11560</v>
      </c>
      <c r="N1825" t="s">
        <v>39100</v>
      </c>
      <c r="O1825" s="76" t="s">
        <v>4356</v>
      </c>
      <c r="P1825" s="82">
        <v>442</v>
      </c>
      <c r="Q1825" s="82" t="s">
        <v>104235</v>
      </c>
      <c r="R1825"/>
    </row>
    <row r="1826" spans="1:18" x14ac:dyDescent="0.25">
      <c r="A1826" s="6" t="s">
        <v>3779</v>
      </c>
      <c r="B1826" s="6">
        <v>1825</v>
      </c>
      <c r="C1826" s="6" t="s">
        <v>3780</v>
      </c>
      <c r="D1826" s="7" t="s">
        <v>3777</v>
      </c>
      <c r="E1826" s="7" t="s">
        <v>3777</v>
      </c>
      <c r="F1826" s="7" t="s">
        <v>3777</v>
      </c>
      <c r="G1826" t="str">
        <f t="shared" si="84"/>
        <v>SECTION N</v>
      </c>
      <c r="H1826" t="str">
        <f t="shared" si="85"/>
        <v>Activités administratives et autres activités de soutien aux entreprises</v>
      </c>
      <c r="I1826" t="str">
        <f t="shared" si="86"/>
        <v>Activités de centres d'appels</v>
      </c>
      <c r="L1826" t="s">
        <v>224</v>
      </c>
      <c r="M1826" t="s">
        <v>13611</v>
      </c>
      <c r="N1826" t="s">
        <v>39101</v>
      </c>
      <c r="O1826" s="76" t="s">
        <v>4366</v>
      </c>
      <c r="P1826" s="82">
        <v>200</v>
      </c>
      <c r="Q1826" s="82" t="s">
        <v>104236</v>
      </c>
      <c r="R1826"/>
    </row>
    <row r="1827" spans="1:18" x14ac:dyDescent="0.25">
      <c r="A1827" s="10"/>
      <c r="B1827" s="10">
        <v>1826</v>
      </c>
      <c r="C1827" s="10"/>
      <c r="D1827" s="11"/>
      <c r="E1827" s="11"/>
      <c r="F1827" s="11"/>
      <c r="G1827" t="str">
        <f t="shared" si="84"/>
        <v>SECTION N</v>
      </c>
      <c r="H1827" t="str">
        <f t="shared" si="85"/>
        <v>Activités administratives et autres activités de soutien aux entreprises</v>
      </c>
      <c r="I1827" t="str">
        <f t="shared" si="86"/>
        <v>Activités de centres d'appels</v>
      </c>
      <c r="L1827" t="s">
        <v>224</v>
      </c>
      <c r="M1827" t="s">
        <v>24054</v>
      </c>
      <c r="N1827" t="s">
        <v>39102</v>
      </c>
      <c r="O1827" s="76" t="s">
        <v>4366</v>
      </c>
      <c r="P1827" s="82">
        <v>113</v>
      </c>
      <c r="Q1827" s="82" t="s">
        <v>104237</v>
      </c>
      <c r="R1827"/>
    </row>
    <row r="1828" spans="1:18" x14ac:dyDescent="0.25">
      <c r="A1828" s="8"/>
      <c r="B1828" s="8">
        <v>1827</v>
      </c>
      <c r="C1828" s="8" t="s">
        <v>3781</v>
      </c>
      <c r="D1828" s="9" t="s">
        <v>3782</v>
      </c>
      <c r="E1828" s="9" t="s">
        <v>3782</v>
      </c>
      <c r="F1828" s="9" t="s">
        <v>3783</v>
      </c>
      <c r="G1828" t="str">
        <f t="shared" si="84"/>
        <v>SECTION N</v>
      </c>
      <c r="H1828" t="str">
        <f t="shared" si="85"/>
        <v>Activités administratives et autres activités de soutien aux entreprises</v>
      </c>
      <c r="I1828" t="str">
        <f t="shared" si="86"/>
        <v>Organisation de salons professionnels et congrès</v>
      </c>
      <c r="L1828" t="s">
        <v>224</v>
      </c>
      <c r="M1828" t="s">
        <v>24055</v>
      </c>
      <c r="N1828" t="s">
        <v>39103</v>
      </c>
      <c r="O1828" s="76" t="s">
        <v>4356</v>
      </c>
      <c r="P1828" s="82">
        <v>644</v>
      </c>
      <c r="Q1828" s="82" t="s">
        <v>104239</v>
      </c>
      <c r="R1828"/>
    </row>
    <row r="1829" spans="1:18" x14ac:dyDescent="0.25">
      <c r="A1829" s="14"/>
      <c r="B1829" s="14">
        <v>1828</v>
      </c>
      <c r="C1829" s="14" t="s">
        <v>3784</v>
      </c>
      <c r="D1829" s="15" t="s">
        <v>3782</v>
      </c>
      <c r="E1829" s="15" t="s">
        <v>3782</v>
      </c>
      <c r="F1829" s="15" t="s">
        <v>3783</v>
      </c>
      <c r="G1829" t="str">
        <f t="shared" si="84"/>
        <v>SECTION N</v>
      </c>
      <c r="H1829" t="str">
        <f t="shared" si="85"/>
        <v>Activités administratives et autres activités de soutien aux entreprises</v>
      </c>
      <c r="I1829" t="str">
        <f t="shared" si="86"/>
        <v>Organisation de salons professionnels et congrès</v>
      </c>
      <c r="L1829" t="s">
        <v>224</v>
      </c>
      <c r="M1829" t="s">
        <v>24056</v>
      </c>
      <c r="N1829" t="s">
        <v>39104</v>
      </c>
      <c r="O1829" s="76" t="s">
        <v>4366</v>
      </c>
      <c r="P1829" s="82">
        <v>171</v>
      </c>
      <c r="Q1829" s="82" t="s">
        <v>104240</v>
      </c>
      <c r="R1829"/>
    </row>
    <row r="1830" spans="1:18" x14ac:dyDescent="0.25">
      <c r="A1830" s="19" t="s">
        <v>3785</v>
      </c>
      <c r="B1830" s="19">
        <v>1829</v>
      </c>
      <c r="C1830" s="19" t="s">
        <v>3786</v>
      </c>
      <c r="D1830" s="20" t="s">
        <v>3787</v>
      </c>
      <c r="E1830" s="20" t="s">
        <v>3787</v>
      </c>
      <c r="F1830" s="20" t="s">
        <v>3783</v>
      </c>
      <c r="G1830" t="str">
        <f t="shared" si="84"/>
        <v>SECTION N</v>
      </c>
      <c r="H1830" t="str">
        <f t="shared" si="85"/>
        <v>Activités administratives et autres activités de soutien aux entreprises</v>
      </c>
      <c r="I1830" t="str">
        <f t="shared" si="86"/>
        <v>Organisation de salons professionnels et congrès</v>
      </c>
      <c r="L1830" t="s">
        <v>224</v>
      </c>
      <c r="M1830" t="s">
        <v>24057</v>
      </c>
      <c r="N1830" t="s">
        <v>39105</v>
      </c>
      <c r="O1830" s="76" t="s">
        <v>4356</v>
      </c>
      <c r="P1830" s="82">
        <v>468</v>
      </c>
      <c r="Q1830" s="82" t="s">
        <v>104243</v>
      </c>
      <c r="R1830"/>
    </row>
    <row r="1831" spans="1:18" x14ac:dyDescent="0.25">
      <c r="A1831" s="10"/>
      <c r="B1831" s="10">
        <v>1830</v>
      </c>
      <c r="C1831" s="10"/>
      <c r="D1831" s="11"/>
      <c r="E1831" s="11"/>
      <c r="F1831" s="11"/>
      <c r="G1831" t="str">
        <f t="shared" si="84"/>
        <v>SECTION N</v>
      </c>
      <c r="H1831" t="str">
        <f t="shared" si="85"/>
        <v>Activités administratives et autres activités de soutien aux entreprises</v>
      </c>
      <c r="I1831" t="str">
        <f t="shared" si="86"/>
        <v>Organisation de salons professionnels et congrès</v>
      </c>
      <c r="L1831" t="s">
        <v>224</v>
      </c>
      <c r="M1831" t="s">
        <v>6692</v>
      </c>
      <c r="N1831" t="s">
        <v>39106</v>
      </c>
      <c r="O1831" s="76" t="s">
        <v>4356</v>
      </c>
      <c r="P1831" s="82">
        <v>183</v>
      </c>
      <c r="Q1831" s="82" t="s">
        <v>104244</v>
      </c>
      <c r="R1831"/>
    </row>
    <row r="1832" spans="1:18" x14ac:dyDescent="0.25">
      <c r="A1832" s="8"/>
      <c r="B1832" s="8">
        <v>1831</v>
      </c>
      <c r="C1832" s="8" t="s">
        <v>3788</v>
      </c>
      <c r="D1832" s="9" t="s">
        <v>3789</v>
      </c>
      <c r="E1832" s="9" t="s">
        <v>3789</v>
      </c>
      <c r="F1832" s="9" t="s">
        <v>3790</v>
      </c>
      <c r="G1832" t="str">
        <f t="shared" si="84"/>
        <v>SECTION N</v>
      </c>
      <c r="H1832" t="str">
        <f t="shared" si="85"/>
        <v>Activités administratives et autres activités de soutien aux entreprises</v>
      </c>
      <c r="I1832" t="str">
        <f t="shared" si="86"/>
        <v>Activités de soutien aux entreprises n.c.a.</v>
      </c>
      <c r="L1832" t="s">
        <v>224</v>
      </c>
      <c r="M1832" t="s">
        <v>6698</v>
      </c>
      <c r="N1832" t="s">
        <v>39107</v>
      </c>
      <c r="O1832" s="76" t="s">
        <v>4356</v>
      </c>
      <c r="P1832" s="82">
        <v>91</v>
      </c>
      <c r="Q1832" s="82" t="s">
        <v>104271</v>
      </c>
      <c r="R1832"/>
    </row>
    <row r="1833" spans="1:18" ht="25.5" x14ac:dyDescent="0.25">
      <c r="A1833" s="14"/>
      <c r="B1833" s="14">
        <v>1832</v>
      </c>
      <c r="C1833" s="14" t="s">
        <v>3791</v>
      </c>
      <c r="D1833" s="15" t="s">
        <v>3792</v>
      </c>
      <c r="E1833" s="15" t="s">
        <v>3793</v>
      </c>
      <c r="F1833" s="15" t="s">
        <v>3794</v>
      </c>
      <c r="G1833" t="str">
        <f t="shared" si="84"/>
        <v>SECTION N</v>
      </c>
      <c r="H1833" t="str">
        <f t="shared" si="85"/>
        <v>Activités administratives et autres activités de soutien aux entreprises</v>
      </c>
      <c r="I1833" t="str">
        <f t="shared" si="86"/>
        <v>Activités de soutien aux entreprises n.c.a.</v>
      </c>
      <c r="L1833" t="s">
        <v>224</v>
      </c>
      <c r="M1833" t="s">
        <v>24064</v>
      </c>
      <c r="N1833" t="s">
        <v>39108</v>
      </c>
      <c r="O1833" s="76" t="s">
        <v>4366</v>
      </c>
      <c r="P1833" s="82">
        <v>90</v>
      </c>
      <c r="Q1833" s="82" t="s">
        <v>104272</v>
      </c>
      <c r="R1833"/>
    </row>
    <row r="1834" spans="1:18" ht="25.5" x14ac:dyDescent="0.25">
      <c r="A1834" s="6" t="s">
        <v>3795</v>
      </c>
      <c r="B1834" s="6">
        <v>1833</v>
      </c>
      <c r="C1834" s="6" t="s">
        <v>3796</v>
      </c>
      <c r="D1834" s="7" t="s">
        <v>3792</v>
      </c>
      <c r="E1834" s="7" t="s">
        <v>3793</v>
      </c>
      <c r="F1834" s="7" t="s">
        <v>3794</v>
      </c>
      <c r="G1834" t="str">
        <f t="shared" si="84"/>
        <v>SECTION N</v>
      </c>
      <c r="H1834" t="str">
        <f t="shared" si="85"/>
        <v>Activités administratives et autres activités de soutien aux entreprises</v>
      </c>
      <c r="I1834" t="str">
        <f t="shared" si="86"/>
        <v>Activités de soutien aux entreprises n.c.a.</v>
      </c>
      <c r="L1834" t="s">
        <v>224</v>
      </c>
      <c r="M1834" t="s">
        <v>32988</v>
      </c>
      <c r="N1834" t="s">
        <v>39109</v>
      </c>
      <c r="O1834" s="76" t="s">
        <v>4356</v>
      </c>
      <c r="P1834" s="82">
        <v>1058</v>
      </c>
      <c r="Q1834" s="82" t="s">
        <v>104276</v>
      </c>
      <c r="R1834"/>
    </row>
    <row r="1835" spans="1:18" x14ac:dyDescent="0.25">
      <c r="A1835" s="14"/>
      <c r="B1835" s="14">
        <v>1834</v>
      </c>
      <c r="C1835" s="14" t="s">
        <v>3797</v>
      </c>
      <c r="D1835" s="15" t="s">
        <v>3798</v>
      </c>
      <c r="E1835" s="15" t="s">
        <v>3798</v>
      </c>
      <c r="F1835" s="15" t="s">
        <v>3798</v>
      </c>
      <c r="G1835" t="str">
        <f t="shared" si="84"/>
        <v>SECTION N</v>
      </c>
      <c r="H1835" t="str">
        <f t="shared" si="85"/>
        <v>Activités administratives et autres activités de soutien aux entreprises</v>
      </c>
      <c r="I1835" t="str">
        <f t="shared" si="86"/>
        <v>Activités de soutien aux entreprises n.c.a.</v>
      </c>
      <c r="L1835" t="s">
        <v>224</v>
      </c>
      <c r="M1835" t="s">
        <v>32989</v>
      </c>
      <c r="N1835" t="s">
        <v>39110</v>
      </c>
      <c r="O1835" s="76" t="s">
        <v>4366</v>
      </c>
      <c r="P1835" s="82">
        <v>259</v>
      </c>
      <c r="Q1835" s="82" t="s">
        <v>104277</v>
      </c>
      <c r="R1835"/>
    </row>
    <row r="1836" spans="1:18" x14ac:dyDescent="0.25">
      <c r="A1836" s="6" t="s">
        <v>3799</v>
      </c>
      <c r="B1836" s="6">
        <v>1835</v>
      </c>
      <c r="C1836" s="6" t="s">
        <v>3800</v>
      </c>
      <c r="D1836" s="7" t="s">
        <v>3798</v>
      </c>
      <c r="E1836" s="7" t="s">
        <v>3798</v>
      </c>
      <c r="F1836" s="7" t="s">
        <v>3798</v>
      </c>
      <c r="G1836" t="str">
        <f t="shared" si="84"/>
        <v>SECTION N</v>
      </c>
      <c r="H1836" t="str">
        <f t="shared" si="85"/>
        <v>Activités administratives et autres activités de soutien aux entreprises</v>
      </c>
      <c r="I1836" t="str">
        <f t="shared" si="86"/>
        <v>Activités de soutien aux entreprises n.c.a.</v>
      </c>
      <c r="L1836" t="s">
        <v>224</v>
      </c>
      <c r="M1836" t="s">
        <v>12430</v>
      </c>
      <c r="N1836" t="s">
        <v>39111</v>
      </c>
      <c r="O1836" s="76" t="s">
        <v>4356</v>
      </c>
      <c r="P1836" s="82">
        <v>1287</v>
      </c>
      <c r="Q1836" s="82" t="s">
        <v>104278</v>
      </c>
      <c r="R1836"/>
    </row>
    <row r="1837" spans="1:18" x14ac:dyDescent="0.25">
      <c r="A1837" s="14"/>
      <c r="B1837" s="14">
        <v>1836</v>
      </c>
      <c r="C1837" s="14" t="s">
        <v>3801</v>
      </c>
      <c r="D1837" s="15" t="s">
        <v>3802</v>
      </c>
      <c r="E1837" s="15" t="s">
        <v>3802</v>
      </c>
      <c r="F1837" s="15" t="s">
        <v>3803</v>
      </c>
      <c r="G1837" t="str">
        <f t="shared" si="84"/>
        <v>SECTION N</v>
      </c>
      <c r="H1837" t="str">
        <f t="shared" si="85"/>
        <v>Activités administratives et autres activités de soutien aux entreprises</v>
      </c>
      <c r="I1837" t="str">
        <f t="shared" si="86"/>
        <v>Activités de soutien aux entreprises n.c.a.</v>
      </c>
      <c r="L1837" t="s">
        <v>224</v>
      </c>
      <c r="M1837" t="s">
        <v>32990</v>
      </c>
      <c r="N1837" t="s">
        <v>39112</v>
      </c>
      <c r="O1837" s="76" t="s">
        <v>4366</v>
      </c>
      <c r="P1837" s="82">
        <v>92</v>
      </c>
      <c r="Q1837" s="82" t="s">
        <v>104279</v>
      </c>
      <c r="R1837"/>
    </row>
    <row r="1838" spans="1:18" x14ac:dyDescent="0.25">
      <c r="A1838" s="6" t="s">
        <v>3804</v>
      </c>
      <c r="B1838" s="6">
        <v>1837</v>
      </c>
      <c r="C1838" s="6" t="s">
        <v>3805</v>
      </c>
      <c r="D1838" s="7" t="s">
        <v>3802</v>
      </c>
      <c r="E1838" s="7" t="s">
        <v>3802</v>
      </c>
      <c r="F1838" s="7" t="s">
        <v>3803</v>
      </c>
      <c r="G1838" t="str">
        <f t="shared" si="84"/>
        <v>SECTION N</v>
      </c>
      <c r="H1838" t="str">
        <f t="shared" si="85"/>
        <v>Activités administratives et autres activités de soutien aux entreprises</v>
      </c>
      <c r="I1838" t="str">
        <f t="shared" si="86"/>
        <v>Activités de soutien aux entreprises n.c.a.</v>
      </c>
      <c r="L1838" t="s">
        <v>224</v>
      </c>
      <c r="M1838" t="s">
        <v>13574</v>
      </c>
      <c r="N1838" t="s">
        <v>39113</v>
      </c>
      <c r="O1838" s="76" t="s">
        <v>4356</v>
      </c>
      <c r="P1838" s="82">
        <v>665</v>
      </c>
      <c r="Q1838" s="82" t="s">
        <v>104280</v>
      </c>
      <c r="R1838"/>
    </row>
    <row r="1839" spans="1:18" x14ac:dyDescent="0.25">
      <c r="A1839" s="6"/>
      <c r="B1839" s="6">
        <v>1838</v>
      </c>
      <c r="C1839" s="6"/>
      <c r="D1839" s="7"/>
      <c r="E1839" s="7"/>
      <c r="F1839" s="7"/>
      <c r="G1839" t="str">
        <f t="shared" si="84"/>
        <v>SECTION N</v>
      </c>
      <c r="H1839" t="str">
        <f t="shared" si="85"/>
        <v>Activités administratives et autres activités de soutien aux entreprises</v>
      </c>
      <c r="I1839" t="str">
        <f t="shared" si="86"/>
        <v>Activités de soutien aux entreprises n.c.a.</v>
      </c>
      <c r="L1839" t="s">
        <v>224</v>
      </c>
      <c r="M1839" t="s">
        <v>6699</v>
      </c>
      <c r="N1839" t="s">
        <v>39114</v>
      </c>
      <c r="O1839" s="76" t="s">
        <v>4366</v>
      </c>
      <c r="P1839" s="82">
        <v>36</v>
      </c>
      <c r="Q1839" s="82" t="s">
        <v>104281</v>
      </c>
      <c r="R1839"/>
    </row>
    <row r="1840" spans="1:18" x14ac:dyDescent="0.25">
      <c r="A1840" s="8"/>
      <c r="B1840" s="8">
        <v>1839</v>
      </c>
      <c r="C1840" s="8" t="s">
        <v>3806</v>
      </c>
      <c r="D1840" s="9" t="s">
        <v>3807</v>
      </c>
      <c r="E1840" s="9" t="s">
        <v>3808</v>
      </c>
      <c r="F1840" s="9" t="s">
        <v>3808</v>
      </c>
      <c r="G1840" t="str">
        <f t="shared" si="84"/>
        <v>SECTION O</v>
      </c>
      <c r="H1840" t="str">
        <f t="shared" si="85"/>
        <v>Activités administratives et autres activités de soutien aux entreprises</v>
      </c>
      <c r="I1840" t="str">
        <f t="shared" si="86"/>
        <v>Activités de soutien aux entreprises n.c.a.</v>
      </c>
      <c r="L1840" t="s">
        <v>224</v>
      </c>
      <c r="M1840" t="s">
        <v>11566</v>
      </c>
      <c r="N1840" t="s">
        <v>39115</v>
      </c>
      <c r="O1840" s="76" t="s">
        <v>4356</v>
      </c>
      <c r="P1840" s="82">
        <v>661</v>
      </c>
      <c r="Q1840" s="82" t="s">
        <v>104245</v>
      </c>
      <c r="R1840"/>
    </row>
    <row r="1841" spans="1:18" x14ac:dyDescent="0.25">
      <c r="A1841" s="10"/>
      <c r="B1841" s="10">
        <v>1840</v>
      </c>
      <c r="C1841" s="10"/>
      <c r="D1841" s="11"/>
      <c r="E1841" s="11"/>
      <c r="F1841" s="11"/>
      <c r="G1841" t="str">
        <f t="shared" si="84"/>
        <v>SECTION O</v>
      </c>
      <c r="H1841" t="str">
        <f t="shared" si="85"/>
        <v>Activités administratives et autres activités de soutien aux entreprises</v>
      </c>
      <c r="I1841" t="str">
        <f t="shared" si="86"/>
        <v>Activités de soutien aux entreprises n.c.a.</v>
      </c>
      <c r="L1841" t="s">
        <v>224</v>
      </c>
      <c r="M1841" t="s">
        <v>11568</v>
      </c>
      <c r="N1841" t="s">
        <v>39116</v>
      </c>
      <c r="O1841" s="76" t="s">
        <v>4366</v>
      </c>
      <c r="P1841" s="82">
        <v>151</v>
      </c>
      <c r="Q1841" s="82" t="s">
        <v>104246</v>
      </c>
      <c r="R1841"/>
    </row>
    <row r="1842" spans="1:18" ht="30" x14ac:dyDescent="0.25">
      <c r="A1842" s="12"/>
      <c r="B1842" s="12">
        <v>1841</v>
      </c>
      <c r="C1842" s="12" t="s">
        <v>3809</v>
      </c>
      <c r="D1842" s="13" t="s">
        <v>3810</v>
      </c>
      <c r="E1842" s="13" t="s">
        <v>3810</v>
      </c>
      <c r="F1842" s="13" t="s">
        <v>3811</v>
      </c>
      <c r="G1842" t="str">
        <f t="shared" si="84"/>
        <v>SECTION O</v>
      </c>
      <c r="H1842" t="str">
        <f t="shared" si="85"/>
        <v>Administration publique et défense ; sécurité sociale obligatoire</v>
      </c>
      <c r="I1842" t="str">
        <f t="shared" si="86"/>
        <v>Activités de soutien aux entreprises n.c.a.</v>
      </c>
      <c r="L1842" t="s">
        <v>224</v>
      </c>
      <c r="M1842" t="s">
        <v>24058</v>
      </c>
      <c r="N1842" t="s">
        <v>39117</v>
      </c>
      <c r="O1842" s="76" t="s">
        <v>4366</v>
      </c>
      <c r="P1842" s="82">
        <v>141</v>
      </c>
      <c r="Q1842" s="82" t="s">
        <v>104247</v>
      </c>
      <c r="R1842"/>
    </row>
    <row r="1843" spans="1:18" x14ac:dyDescent="0.25">
      <c r="A1843" s="10"/>
      <c r="B1843" s="10">
        <v>1842</v>
      </c>
      <c r="C1843" s="10"/>
      <c r="D1843" s="11"/>
      <c r="E1843" s="11"/>
      <c r="F1843" s="11"/>
      <c r="G1843" t="str">
        <f t="shared" si="84"/>
        <v>SECTION O</v>
      </c>
      <c r="H1843" t="str">
        <f t="shared" si="85"/>
        <v>Administration publique et défense ; sécurité sociale obligatoire</v>
      </c>
      <c r="I1843" t="str">
        <f t="shared" si="86"/>
        <v>Activités de soutien aux entreprises n.c.a.</v>
      </c>
      <c r="L1843" t="s">
        <v>224</v>
      </c>
      <c r="M1843" t="s">
        <v>32981</v>
      </c>
      <c r="N1843" t="s">
        <v>39118</v>
      </c>
      <c r="O1843" s="76" t="s">
        <v>4366</v>
      </c>
      <c r="P1843" s="82">
        <v>90</v>
      </c>
      <c r="Q1843" s="82" t="s">
        <v>104248</v>
      </c>
      <c r="R1843"/>
    </row>
    <row r="1844" spans="1:18" x14ac:dyDescent="0.25">
      <c r="A1844" s="8"/>
      <c r="B1844" s="8">
        <v>1843</v>
      </c>
      <c r="C1844" s="8" t="s">
        <v>3812</v>
      </c>
      <c r="D1844" s="9" t="s">
        <v>3813</v>
      </c>
      <c r="E1844" s="9" t="s">
        <v>3813</v>
      </c>
      <c r="F1844" s="9" t="s">
        <v>3814</v>
      </c>
      <c r="G1844" t="str">
        <f t="shared" si="84"/>
        <v>SECTION O</v>
      </c>
      <c r="H1844" t="str">
        <f t="shared" si="85"/>
        <v>Administration publique et défense ; sécurité sociale obligatoire</v>
      </c>
      <c r="I1844" t="str">
        <f t="shared" si="86"/>
        <v>Administration générale, économique et sociale</v>
      </c>
      <c r="L1844" t="s">
        <v>224</v>
      </c>
      <c r="M1844" t="s">
        <v>6693</v>
      </c>
      <c r="N1844" t="s">
        <v>39119</v>
      </c>
      <c r="O1844" s="76" t="s">
        <v>4356</v>
      </c>
      <c r="P1844" s="82">
        <v>2036</v>
      </c>
      <c r="Q1844" s="82" t="s">
        <v>104249</v>
      </c>
      <c r="R1844"/>
    </row>
    <row r="1845" spans="1:18" x14ac:dyDescent="0.25">
      <c r="A1845" s="14"/>
      <c r="B1845" s="14">
        <v>1844</v>
      </c>
      <c r="C1845" s="14" t="s">
        <v>3815</v>
      </c>
      <c r="D1845" s="15" t="s">
        <v>3816</v>
      </c>
      <c r="E1845" s="15" t="s">
        <v>3816</v>
      </c>
      <c r="F1845" s="15" t="s">
        <v>3816</v>
      </c>
      <c r="G1845" t="str">
        <f t="shared" si="84"/>
        <v>SECTION O</v>
      </c>
      <c r="H1845" t="str">
        <f t="shared" si="85"/>
        <v>Administration publique et défense ; sécurité sociale obligatoire</v>
      </c>
      <c r="I1845" t="str">
        <f t="shared" si="86"/>
        <v>Administration générale, économique et sociale</v>
      </c>
      <c r="L1845" t="s">
        <v>224</v>
      </c>
      <c r="M1845" t="s">
        <v>32982</v>
      </c>
      <c r="N1845" t="s">
        <v>39120</v>
      </c>
      <c r="O1845" s="76" t="s">
        <v>4374</v>
      </c>
      <c r="P1845" s="82">
        <v>1604</v>
      </c>
      <c r="Q1845" s="82" t="s">
        <v>104250</v>
      </c>
      <c r="R1845"/>
    </row>
    <row r="1846" spans="1:18" x14ac:dyDescent="0.25">
      <c r="A1846" s="6" t="s">
        <v>3817</v>
      </c>
      <c r="B1846" s="6">
        <v>1845</v>
      </c>
      <c r="C1846" s="6" t="s">
        <v>3818</v>
      </c>
      <c r="D1846" s="7" t="s">
        <v>3816</v>
      </c>
      <c r="E1846" s="7" t="s">
        <v>3816</v>
      </c>
      <c r="F1846" s="7" t="s">
        <v>3816</v>
      </c>
      <c r="G1846" t="str">
        <f t="shared" si="84"/>
        <v>SECTION O</v>
      </c>
      <c r="H1846" t="str">
        <f t="shared" si="85"/>
        <v>Administration publique et défense ; sécurité sociale obligatoire</v>
      </c>
      <c r="I1846" t="str">
        <f t="shared" si="86"/>
        <v>Administration générale, économique et sociale</v>
      </c>
      <c r="L1846" t="s">
        <v>224</v>
      </c>
      <c r="M1846" t="s">
        <v>32983</v>
      </c>
      <c r="N1846" t="s">
        <v>39121</v>
      </c>
      <c r="O1846" s="76" t="s">
        <v>4366</v>
      </c>
      <c r="P1846" s="82">
        <v>309</v>
      </c>
      <c r="Q1846" s="82" t="s">
        <v>104251</v>
      </c>
      <c r="R1846"/>
    </row>
    <row r="1847" spans="1:18" ht="25.5" x14ac:dyDescent="0.25">
      <c r="A1847" s="14"/>
      <c r="B1847" s="14">
        <v>1846</v>
      </c>
      <c r="C1847" s="14" t="s">
        <v>3819</v>
      </c>
      <c r="D1847" s="15" t="s">
        <v>3820</v>
      </c>
      <c r="E1847" s="15" t="s">
        <v>3821</v>
      </c>
      <c r="F1847" s="15" t="s">
        <v>3822</v>
      </c>
      <c r="G1847" t="str">
        <f t="shared" si="84"/>
        <v>SECTION O</v>
      </c>
      <c r="H1847" t="str">
        <f t="shared" si="85"/>
        <v>Administration publique et défense ; sécurité sociale obligatoire</v>
      </c>
      <c r="I1847" t="str">
        <f t="shared" si="86"/>
        <v>Administration générale, économique et sociale</v>
      </c>
      <c r="L1847" t="s">
        <v>224</v>
      </c>
      <c r="M1847" t="s">
        <v>11570</v>
      </c>
      <c r="N1847" t="s">
        <v>39122</v>
      </c>
      <c r="O1847" s="76" t="s">
        <v>4356</v>
      </c>
      <c r="P1847" s="82">
        <v>733</v>
      </c>
      <c r="Q1847" s="82" t="s">
        <v>104253</v>
      </c>
      <c r="R1847"/>
    </row>
    <row r="1848" spans="1:18" ht="25.5" x14ac:dyDescent="0.25">
      <c r="A1848" s="6" t="s">
        <v>3823</v>
      </c>
      <c r="B1848" s="6">
        <v>1847</v>
      </c>
      <c r="C1848" s="6" t="s">
        <v>3824</v>
      </c>
      <c r="D1848" s="7" t="s">
        <v>3820</v>
      </c>
      <c r="E1848" s="7" t="s">
        <v>3821</v>
      </c>
      <c r="F1848" s="7" t="s">
        <v>3822</v>
      </c>
      <c r="G1848" t="str">
        <f t="shared" si="84"/>
        <v>SECTION O</v>
      </c>
      <c r="H1848" t="str">
        <f t="shared" si="85"/>
        <v>Administration publique et défense ; sécurité sociale obligatoire</v>
      </c>
      <c r="I1848" t="str">
        <f t="shared" si="86"/>
        <v>Administration générale, économique et sociale</v>
      </c>
      <c r="L1848" t="s">
        <v>224</v>
      </c>
      <c r="M1848" t="s">
        <v>11574</v>
      </c>
      <c r="N1848" t="s">
        <v>39123</v>
      </c>
      <c r="O1848" s="76" t="s">
        <v>4356</v>
      </c>
      <c r="P1848" s="82">
        <v>284</v>
      </c>
      <c r="Q1848" s="82" t="s">
        <v>104255</v>
      </c>
      <c r="R1848"/>
    </row>
    <row r="1849" spans="1:18" x14ac:dyDescent="0.25">
      <c r="A1849" s="14"/>
      <c r="B1849" s="14">
        <v>1848</v>
      </c>
      <c r="C1849" s="14" t="s">
        <v>3825</v>
      </c>
      <c r="D1849" s="15" t="s">
        <v>3826</v>
      </c>
      <c r="E1849" s="15" t="s">
        <v>3826</v>
      </c>
      <c r="F1849" s="15" t="s">
        <v>3827</v>
      </c>
      <c r="G1849" t="str">
        <f t="shared" si="84"/>
        <v>SECTION O</v>
      </c>
      <c r="H1849" t="str">
        <f t="shared" si="85"/>
        <v>Administration publique et défense ; sécurité sociale obligatoire</v>
      </c>
      <c r="I1849" t="str">
        <f t="shared" si="86"/>
        <v>Administration générale, économique et sociale</v>
      </c>
      <c r="L1849" t="s">
        <v>224</v>
      </c>
      <c r="M1849" t="s">
        <v>6696</v>
      </c>
      <c r="N1849" t="s">
        <v>39124</v>
      </c>
      <c r="O1849" s="76" t="s">
        <v>4356</v>
      </c>
      <c r="P1849" s="82">
        <v>458</v>
      </c>
      <c r="Q1849" s="82" t="s">
        <v>104256</v>
      </c>
      <c r="R1849"/>
    </row>
    <row r="1850" spans="1:18" x14ac:dyDescent="0.25">
      <c r="A1850" s="6" t="s">
        <v>3828</v>
      </c>
      <c r="B1850" s="6">
        <v>1849</v>
      </c>
      <c r="C1850" s="6" t="s">
        <v>3829</v>
      </c>
      <c r="D1850" s="7" t="s">
        <v>3826</v>
      </c>
      <c r="E1850" s="7" t="s">
        <v>3826</v>
      </c>
      <c r="F1850" s="7" t="s">
        <v>3827</v>
      </c>
      <c r="G1850" t="str">
        <f t="shared" si="84"/>
        <v>SECTION O</v>
      </c>
      <c r="H1850" t="str">
        <f t="shared" si="85"/>
        <v>Administration publique et défense ; sécurité sociale obligatoire</v>
      </c>
      <c r="I1850" t="str">
        <f t="shared" si="86"/>
        <v>Administration générale, économique et sociale</v>
      </c>
      <c r="L1850" t="s">
        <v>224</v>
      </c>
      <c r="M1850" t="s">
        <v>11575</v>
      </c>
      <c r="N1850" t="s">
        <v>39125</v>
      </c>
      <c r="O1850" s="76" t="s">
        <v>4366</v>
      </c>
      <c r="P1850" s="82">
        <v>147</v>
      </c>
      <c r="Q1850" s="82" t="s">
        <v>104257</v>
      </c>
      <c r="R1850"/>
    </row>
    <row r="1851" spans="1:18" x14ac:dyDescent="0.25">
      <c r="A1851" s="10"/>
      <c r="B1851" s="10">
        <v>1850</v>
      </c>
      <c r="C1851" s="10"/>
      <c r="D1851" s="11"/>
      <c r="E1851" s="11"/>
      <c r="F1851" s="11"/>
      <c r="G1851" t="str">
        <f t="shared" si="84"/>
        <v>SECTION O</v>
      </c>
      <c r="H1851" t="str">
        <f t="shared" si="85"/>
        <v>Administration publique et défense ; sécurité sociale obligatoire</v>
      </c>
      <c r="I1851" t="str">
        <f t="shared" si="86"/>
        <v>Administration générale, économique et sociale</v>
      </c>
      <c r="L1851" t="s">
        <v>224</v>
      </c>
      <c r="M1851" t="s">
        <v>24059</v>
      </c>
      <c r="N1851" t="s">
        <v>39126</v>
      </c>
      <c r="O1851" s="76" t="s">
        <v>4356</v>
      </c>
      <c r="P1851" s="82">
        <v>1041</v>
      </c>
      <c r="Q1851" s="82" t="s">
        <v>104258</v>
      </c>
      <c r="R1851"/>
    </row>
    <row r="1852" spans="1:18" x14ac:dyDescent="0.25">
      <c r="A1852" s="8"/>
      <c r="B1852" s="8">
        <v>1851</v>
      </c>
      <c r="C1852" s="8" t="s">
        <v>3830</v>
      </c>
      <c r="D1852" s="9" t="s">
        <v>3831</v>
      </c>
      <c r="E1852" s="9" t="s">
        <v>3831</v>
      </c>
      <c r="F1852" s="9" t="s">
        <v>3831</v>
      </c>
      <c r="G1852" t="str">
        <f t="shared" si="84"/>
        <v>SECTION O</v>
      </c>
      <c r="H1852" t="str">
        <f t="shared" si="85"/>
        <v>Administration publique et défense ; sécurité sociale obligatoire</v>
      </c>
      <c r="I1852" t="str">
        <f t="shared" si="86"/>
        <v>Services de prérogative publique</v>
      </c>
      <c r="L1852" t="s">
        <v>224</v>
      </c>
      <c r="M1852" t="s">
        <v>24060</v>
      </c>
      <c r="N1852" t="s">
        <v>39127</v>
      </c>
      <c r="O1852" s="76" t="s">
        <v>4366</v>
      </c>
      <c r="P1852" s="82">
        <v>127</v>
      </c>
      <c r="Q1852" s="82" t="s">
        <v>104259</v>
      </c>
      <c r="R1852"/>
    </row>
    <row r="1853" spans="1:18" x14ac:dyDescent="0.25">
      <c r="A1853" s="14"/>
      <c r="B1853" s="14">
        <v>1852</v>
      </c>
      <c r="C1853" s="14" t="s">
        <v>3832</v>
      </c>
      <c r="D1853" s="15" t="s">
        <v>3833</v>
      </c>
      <c r="E1853" s="15" t="s">
        <v>3833</v>
      </c>
      <c r="F1853" s="15" t="s">
        <v>3833</v>
      </c>
      <c r="G1853" t="str">
        <f t="shared" si="84"/>
        <v>SECTION O</v>
      </c>
      <c r="H1853" t="str">
        <f t="shared" si="85"/>
        <v>Administration publique et défense ; sécurité sociale obligatoire</v>
      </c>
      <c r="I1853" t="str">
        <f t="shared" si="86"/>
        <v>Services de prérogative publique</v>
      </c>
      <c r="L1853" t="s">
        <v>224</v>
      </c>
      <c r="M1853" t="s">
        <v>13622</v>
      </c>
      <c r="N1853" t="s">
        <v>39128</v>
      </c>
      <c r="O1853" s="76" t="s">
        <v>4356</v>
      </c>
      <c r="P1853" s="82">
        <v>360</v>
      </c>
      <c r="Q1853" s="82" t="s">
        <v>104260</v>
      </c>
      <c r="R1853"/>
    </row>
    <row r="1854" spans="1:18" x14ac:dyDescent="0.25">
      <c r="A1854" s="6" t="s">
        <v>3834</v>
      </c>
      <c r="B1854" s="6">
        <v>1853</v>
      </c>
      <c r="C1854" s="6" t="s">
        <v>3835</v>
      </c>
      <c r="D1854" s="7" t="s">
        <v>3833</v>
      </c>
      <c r="E1854" s="7" t="s">
        <v>3833</v>
      </c>
      <c r="F1854" s="7" t="s">
        <v>3833</v>
      </c>
      <c r="G1854" t="str">
        <f t="shared" si="84"/>
        <v>SECTION O</v>
      </c>
      <c r="H1854" t="str">
        <f t="shared" si="85"/>
        <v>Administration publique et défense ; sécurité sociale obligatoire</v>
      </c>
      <c r="I1854" t="str">
        <f t="shared" si="86"/>
        <v>Services de prérogative publique</v>
      </c>
      <c r="L1854" t="s">
        <v>224</v>
      </c>
      <c r="M1854" t="s">
        <v>11577</v>
      </c>
      <c r="N1854" t="s">
        <v>39129</v>
      </c>
      <c r="O1854" s="76" t="s">
        <v>4356</v>
      </c>
      <c r="P1854" s="82">
        <v>532</v>
      </c>
      <c r="Q1854" s="82" t="s">
        <v>104261</v>
      </c>
      <c r="R1854"/>
    </row>
    <row r="1855" spans="1:18" x14ac:dyDescent="0.25">
      <c r="A1855" s="14"/>
      <c r="B1855" s="14">
        <v>1854</v>
      </c>
      <c r="C1855" s="14" t="s">
        <v>3836</v>
      </c>
      <c r="D1855" s="15" t="s">
        <v>3837</v>
      </c>
      <c r="E1855" s="15" t="s">
        <v>3837</v>
      </c>
      <c r="F1855" s="15" t="s">
        <v>3837</v>
      </c>
      <c r="G1855" t="str">
        <f t="shared" si="84"/>
        <v>SECTION O</v>
      </c>
      <c r="H1855" t="str">
        <f t="shared" si="85"/>
        <v>Administration publique et défense ; sécurité sociale obligatoire</v>
      </c>
      <c r="I1855" t="str">
        <f t="shared" si="86"/>
        <v>Services de prérogative publique</v>
      </c>
      <c r="L1855" t="s">
        <v>224</v>
      </c>
      <c r="M1855" t="s">
        <v>13624</v>
      </c>
      <c r="N1855" t="s">
        <v>39130</v>
      </c>
      <c r="O1855" s="76" t="s">
        <v>4356</v>
      </c>
      <c r="P1855" s="82">
        <v>350</v>
      </c>
      <c r="Q1855" s="82" t="s">
        <v>104262</v>
      </c>
      <c r="R1855"/>
    </row>
    <row r="1856" spans="1:18" x14ac:dyDescent="0.25">
      <c r="A1856" s="6" t="s">
        <v>3838</v>
      </c>
      <c r="B1856" s="6">
        <v>1855</v>
      </c>
      <c r="C1856" s="6" t="s">
        <v>3839</v>
      </c>
      <c r="D1856" s="7" t="s">
        <v>3837</v>
      </c>
      <c r="E1856" s="7" t="s">
        <v>3837</v>
      </c>
      <c r="F1856" s="7" t="s">
        <v>3837</v>
      </c>
      <c r="G1856" t="str">
        <f t="shared" si="84"/>
        <v>SECTION O</v>
      </c>
      <c r="H1856" t="str">
        <f t="shared" si="85"/>
        <v>Administration publique et défense ; sécurité sociale obligatoire</v>
      </c>
      <c r="I1856" t="str">
        <f t="shared" si="86"/>
        <v>Services de prérogative publique</v>
      </c>
      <c r="L1856" t="s">
        <v>224</v>
      </c>
      <c r="M1856" t="s">
        <v>24061</v>
      </c>
      <c r="N1856" t="s">
        <v>39131</v>
      </c>
      <c r="O1856" s="76" t="s">
        <v>4356</v>
      </c>
      <c r="P1856" s="82">
        <v>1130</v>
      </c>
      <c r="Q1856" s="82" t="s">
        <v>104263</v>
      </c>
      <c r="R1856"/>
    </row>
    <row r="1857" spans="1:18" x14ac:dyDescent="0.25">
      <c r="A1857" s="14"/>
      <c r="B1857" s="14">
        <v>1856</v>
      </c>
      <c r="C1857" s="14" t="s">
        <v>3840</v>
      </c>
      <c r="D1857" s="15" t="s">
        <v>3841</v>
      </c>
      <c r="E1857" s="15" t="s">
        <v>3841</v>
      </c>
      <c r="F1857" s="15" t="s">
        <v>3841</v>
      </c>
      <c r="G1857" t="str">
        <f t="shared" si="84"/>
        <v>SECTION O</v>
      </c>
      <c r="H1857" t="str">
        <f t="shared" si="85"/>
        <v>Administration publique et défense ; sécurité sociale obligatoire</v>
      </c>
      <c r="I1857" t="str">
        <f t="shared" si="86"/>
        <v>Services de prérogative publique</v>
      </c>
      <c r="L1857" t="s">
        <v>224</v>
      </c>
      <c r="M1857" t="s">
        <v>11578</v>
      </c>
      <c r="N1857" t="s">
        <v>39132</v>
      </c>
      <c r="O1857" s="76" t="s">
        <v>4366</v>
      </c>
      <c r="P1857" s="82">
        <v>127</v>
      </c>
      <c r="Q1857" s="82" t="s">
        <v>104264</v>
      </c>
      <c r="R1857"/>
    </row>
    <row r="1858" spans="1:18" x14ac:dyDescent="0.25">
      <c r="A1858" s="6" t="s">
        <v>3842</v>
      </c>
      <c r="B1858" s="6">
        <v>1857</v>
      </c>
      <c r="C1858" s="6" t="s">
        <v>3843</v>
      </c>
      <c r="D1858" s="7" t="s">
        <v>3841</v>
      </c>
      <c r="E1858" s="7" t="s">
        <v>3841</v>
      </c>
      <c r="F1858" s="7" t="s">
        <v>3841</v>
      </c>
      <c r="G1858" t="str">
        <f t="shared" si="84"/>
        <v>SECTION O</v>
      </c>
      <c r="H1858" t="str">
        <f t="shared" si="85"/>
        <v>Administration publique et défense ; sécurité sociale obligatoire</v>
      </c>
      <c r="I1858" t="str">
        <f t="shared" si="86"/>
        <v>Services de prérogative publique</v>
      </c>
      <c r="L1858" t="s">
        <v>224</v>
      </c>
      <c r="M1858" t="s">
        <v>24062</v>
      </c>
      <c r="N1858" t="s">
        <v>39133</v>
      </c>
      <c r="O1858" s="76" t="s">
        <v>4356</v>
      </c>
      <c r="P1858" s="82">
        <v>335</v>
      </c>
      <c r="Q1858" s="82" t="s">
        <v>104265</v>
      </c>
      <c r="R1858"/>
    </row>
    <row r="1859" spans="1:18" x14ac:dyDescent="0.25">
      <c r="A1859" s="14"/>
      <c r="B1859" s="14">
        <v>1858</v>
      </c>
      <c r="C1859" s="14" t="s">
        <v>3844</v>
      </c>
      <c r="D1859" s="15" t="s">
        <v>3845</v>
      </c>
      <c r="E1859" s="15" t="s">
        <v>3845</v>
      </c>
      <c r="F1859" s="15" t="s">
        <v>3845</v>
      </c>
      <c r="G1859" t="str">
        <f t="shared" si="84"/>
        <v>SECTION O</v>
      </c>
      <c r="H1859" t="str">
        <f t="shared" si="85"/>
        <v>Administration publique et défense ; sécurité sociale obligatoire</v>
      </c>
      <c r="I1859" t="str">
        <f t="shared" si="86"/>
        <v>Services de prérogative publique</v>
      </c>
      <c r="L1859" t="s">
        <v>224</v>
      </c>
      <c r="M1859" t="s">
        <v>11580</v>
      </c>
      <c r="N1859" t="s">
        <v>39134</v>
      </c>
      <c r="O1859" s="76" t="s">
        <v>4366</v>
      </c>
      <c r="P1859" s="82">
        <v>29</v>
      </c>
      <c r="Q1859" s="82" t="s">
        <v>104267</v>
      </c>
      <c r="R1859"/>
    </row>
    <row r="1860" spans="1:18" x14ac:dyDescent="0.25">
      <c r="A1860" s="6" t="s">
        <v>3846</v>
      </c>
      <c r="B1860" s="6">
        <v>1859</v>
      </c>
      <c r="C1860" s="6" t="s">
        <v>3847</v>
      </c>
      <c r="D1860" s="7" t="s">
        <v>3845</v>
      </c>
      <c r="E1860" s="7" t="s">
        <v>3845</v>
      </c>
      <c r="F1860" s="7" t="s">
        <v>3845</v>
      </c>
      <c r="G1860" t="str">
        <f t="shared" ref="G1860:G1923" si="87">IF(LEFT(C1860,7)="SECTION",C1860,G1859)</f>
        <v>SECTION O</v>
      </c>
      <c r="H1860" t="str">
        <f t="shared" si="85"/>
        <v>Administration publique et défense ; sécurité sociale obligatoire</v>
      </c>
      <c r="I1860" t="str">
        <f t="shared" si="86"/>
        <v>Services de prérogative publique</v>
      </c>
      <c r="L1860" t="s">
        <v>224</v>
      </c>
      <c r="M1860" t="s">
        <v>32984</v>
      </c>
      <c r="N1860" t="s">
        <v>39135</v>
      </c>
      <c r="O1860" s="76" t="s">
        <v>4366</v>
      </c>
      <c r="P1860" s="82">
        <v>156</v>
      </c>
      <c r="Q1860" s="82" t="s">
        <v>104266</v>
      </c>
      <c r="R1860"/>
    </row>
    <row r="1861" spans="1:18" x14ac:dyDescent="0.25">
      <c r="A1861" s="14"/>
      <c r="B1861" s="14">
        <v>1860</v>
      </c>
      <c r="C1861" s="14" t="s">
        <v>3848</v>
      </c>
      <c r="D1861" s="15" t="s">
        <v>3849</v>
      </c>
      <c r="E1861" s="15" t="s">
        <v>3849</v>
      </c>
      <c r="F1861" s="15" t="s">
        <v>3849</v>
      </c>
      <c r="G1861" t="str">
        <f t="shared" si="87"/>
        <v>SECTION O</v>
      </c>
      <c r="H1861" t="str">
        <f t="shared" si="85"/>
        <v>Administration publique et défense ; sécurité sociale obligatoire</v>
      </c>
      <c r="I1861" t="str">
        <f t="shared" si="86"/>
        <v>Services de prérogative publique</v>
      </c>
      <c r="L1861" t="s">
        <v>224</v>
      </c>
      <c r="M1861" t="s">
        <v>6697</v>
      </c>
      <c r="N1861" t="s">
        <v>39136</v>
      </c>
      <c r="O1861" s="76" t="s">
        <v>4356</v>
      </c>
      <c r="P1861" s="82">
        <v>499</v>
      </c>
      <c r="Q1861" s="82" t="s">
        <v>104268</v>
      </c>
      <c r="R1861"/>
    </row>
    <row r="1862" spans="1:18" x14ac:dyDescent="0.25">
      <c r="A1862" s="6" t="s">
        <v>3850</v>
      </c>
      <c r="B1862" s="6">
        <v>1861</v>
      </c>
      <c r="C1862" s="6" t="s">
        <v>3851</v>
      </c>
      <c r="D1862" s="7" t="s">
        <v>3849</v>
      </c>
      <c r="E1862" s="7" t="s">
        <v>3849</v>
      </c>
      <c r="F1862" s="7" t="s">
        <v>3849</v>
      </c>
      <c r="G1862" t="str">
        <f t="shared" si="87"/>
        <v>SECTION O</v>
      </c>
      <c r="H1862" t="str">
        <f t="shared" ref="H1862:H1925" si="88">IF(LEN(C1862)=2,D1862,H1861)</f>
        <v>Administration publique et défense ; sécurité sociale obligatoire</v>
      </c>
      <c r="I1862" t="str">
        <f t="shared" si="86"/>
        <v>Services de prérogative publique</v>
      </c>
      <c r="L1862" t="s">
        <v>224</v>
      </c>
      <c r="M1862" t="s">
        <v>32985</v>
      </c>
      <c r="N1862" t="s">
        <v>39137</v>
      </c>
      <c r="O1862" s="76" t="s">
        <v>4366</v>
      </c>
      <c r="P1862" s="82">
        <v>236</v>
      </c>
      <c r="Q1862" s="82" t="s">
        <v>104269</v>
      </c>
      <c r="R1862"/>
    </row>
    <row r="1863" spans="1:18" x14ac:dyDescent="0.25">
      <c r="A1863" s="10"/>
      <c r="B1863" s="10">
        <v>1862</v>
      </c>
      <c r="C1863" s="10"/>
      <c r="D1863" s="11"/>
      <c r="E1863" s="11"/>
      <c r="F1863" s="11"/>
      <c r="G1863" t="str">
        <f t="shared" si="87"/>
        <v>SECTION O</v>
      </c>
      <c r="H1863" t="str">
        <f t="shared" si="88"/>
        <v>Administration publique et défense ; sécurité sociale obligatoire</v>
      </c>
      <c r="I1863" t="str">
        <f t="shared" si="86"/>
        <v>Services de prérogative publique</v>
      </c>
      <c r="L1863" t="s">
        <v>224</v>
      </c>
      <c r="M1863" t="s">
        <v>6694</v>
      </c>
      <c r="N1863" t="s">
        <v>39138</v>
      </c>
      <c r="O1863" s="76" t="s">
        <v>4366</v>
      </c>
      <c r="P1863" s="82">
        <v>55</v>
      </c>
      <c r="Q1863" s="82" t="s">
        <v>104252</v>
      </c>
      <c r="R1863"/>
    </row>
    <row r="1864" spans="1:18" x14ac:dyDescent="0.25">
      <c r="A1864" s="8"/>
      <c r="B1864" s="8">
        <v>1863</v>
      </c>
      <c r="C1864" s="8" t="s">
        <v>3852</v>
      </c>
      <c r="D1864" s="9" t="s">
        <v>3853</v>
      </c>
      <c r="E1864" s="9" t="s">
        <v>3853</v>
      </c>
      <c r="F1864" s="9" t="s">
        <v>3853</v>
      </c>
      <c r="G1864" t="str">
        <f t="shared" si="87"/>
        <v>SECTION O</v>
      </c>
      <c r="H1864" t="str">
        <f t="shared" si="88"/>
        <v>Administration publique et défense ; sécurité sociale obligatoire</v>
      </c>
      <c r="I1864" t="str">
        <f t="shared" ref="I1864:I1927" si="89">IF(LEN(C1864)=4,D1864,I1863)</f>
        <v>Sécurité sociale obligatoire</v>
      </c>
      <c r="L1864" t="s">
        <v>224</v>
      </c>
      <c r="M1864" t="s">
        <v>24065</v>
      </c>
      <c r="N1864" t="s">
        <v>39139</v>
      </c>
      <c r="O1864" s="76" t="s">
        <v>4356</v>
      </c>
      <c r="P1864" s="82">
        <v>2206</v>
      </c>
      <c r="Q1864" s="82" t="s">
        <v>104282</v>
      </c>
      <c r="R1864"/>
    </row>
    <row r="1865" spans="1:18" x14ac:dyDescent="0.25">
      <c r="A1865" s="14"/>
      <c r="B1865" s="14">
        <v>1864</v>
      </c>
      <c r="C1865" s="14" t="s">
        <v>3854</v>
      </c>
      <c r="D1865" s="15" t="s">
        <v>3853</v>
      </c>
      <c r="E1865" s="15" t="s">
        <v>3853</v>
      </c>
      <c r="F1865" s="15" t="s">
        <v>3853</v>
      </c>
      <c r="G1865" t="str">
        <f t="shared" si="87"/>
        <v>SECTION O</v>
      </c>
      <c r="H1865" t="str">
        <f t="shared" si="88"/>
        <v>Administration publique et défense ; sécurité sociale obligatoire</v>
      </c>
      <c r="I1865" t="str">
        <f t="shared" si="89"/>
        <v>Sécurité sociale obligatoire</v>
      </c>
      <c r="L1865" t="s">
        <v>224</v>
      </c>
      <c r="M1865" t="s">
        <v>24066</v>
      </c>
      <c r="N1865" t="s">
        <v>39140</v>
      </c>
      <c r="O1865" s="76" t="s">
        <v>4366</v>
      </c>
      <c r="P1865" s="82">
        <v>200</v>
      </c>
      <c r="Q1865" s="82" t="s">
        <v>104283</v>
      </c>
      <c r="R1865"/>
    </row>
    <row r="1866" spans="1:18" x14ac:dyDescent="0.25">
      <c r="A1866" s="6" t="s">
        <v>3855</v>
      </c>
      <c r="B1866" s="6">
        <v>1865</v>
      </c>
      <c r="C1866" s="6" t="s">
        <v>3856</v>
      </c>
      <c r="D1866" s="7" t="s">
        <v>3857</v>
      </c>
      <c r="E1866" s="7" t="s">
        <v>3857</v>
      </c>
      <c r="F1866" s="7" t="s">
        <v>3857</v>
      </c>
      <c r="G1866" t="str">
        <f t="shared" si="87"/>
        <v>SECTION O</v>
      </c>
      <c r="H1866" t="str">
        <f t="shared" si="88"/>
        <v>Administration publique et défense ; sécurité sociale obligatoire</v>
      </c>
      <c r="I1866" t="str">
        <f t="shared" si="89"/>
        <v>Sécurité sociale obligatoire</v>
      </c>
      <c r="L1866" t="s">
        <v>224</v>
      </c>
      <c r="M1866" t="s">
        <v>32991</v>
      </c>
      <c r="N1866" t="s">
        <v>39141</v>
      </c>
      <c r="O1866" s="76" t="s">
        <v>4366</v>
      </c>
      <c r="P1866" s="82">
        <v>317</v>
      </c>
      <c r="Q1866" s="82" t="s">
        <v>104284</v>
      </c>
      <c r="R1866"/>
    </row>
    <row r="1867" spans="1:18" x14ac:dyDescent="0.25">
      <c r="A1867" s="6" t="s">
        <v>3858</v>
      </c>
      <c r="B1867" s="6">
        <v>1866</v>
      </c>
      <c r="C1867" s="6" t="s">
        <v>3859</v>
      </c>
      <c r="D1867" s="7" t="s">
        <v>3860</v>
      </c>
      <c r="E1867" s="7" t="s">
        <v>3860</v>
      </c>
      <c r="F1867" s="7" t="s">
        <v>3860</v>
      </c>
      <c r="G1867" t="str">
        <f t="shared" si="87"/>
        <v>SECTION O</v>
      </c>
      <c r="H1867" t="str">
        <f t="shared" si="88"/>
        <v>Administration publique et défense ; sécurité sociale obligatoire</v>
      </c>
      <c r="I1867" t="str">
        <f t="shared" si="89"/>
        <v>Sécurité sociale obligatoire</v>
      </c>
      <c r="L1867" t="s">
        <v>224</v>
      </c>
      <c r="M1867" t="s">
        <v>24067</v>
      </c>
      <c r="N1867" t="s">
        <v>39142</v>
      </c>
      <c r="O1867" s="76" t="s">
        <v>4366</v>
      </c>
      <c r="P1867" s="82">
        <v>450</v>
      </c>
      <c r="Q1867" s="82" t="s">
        <v>104285</v>
      </c>
      <c r="R1867"/>
    </row>
    <row r="1868" spans="1:18" x14ac:dyDescent="0.25">
      <c r="A1868" s="6" t="s">
        <v>3861</v>
      </c>
      <c r="B1868" s="6">
        <v>1867</v>
      </c>
      <c r="C1868" s="6" t="s">
        <v>3862</v>
      </c>
      <c r="D1868" s="7" t="s">
        <v>3863</v>
      </c>
      <c r="E1868" s="7" t="s">
        <v>3863</v>
      </c>
      <c r="F1868" s="7" t="s">
        <v>3863</v>
      </c>
      <c r="G1868" t="str">
        <f t="shared" si="87"/>
        <v>SECTION O</v>
      </c>
      <c r="H1868" t="str">
        <f t="shared" si="88"/>
        <v>Administration publique et défense ; sécurité sociale obligatoire</v>
      </c>
      <c r="I1868" t="str">
        <f t="shared" si="89"/>
        <v>Sécurité sociale obligatoire</v>
      </c>
      <c r="L1868" t="s">
        <v>224</v>
      </c>
      <c r="M1868" t="s">
        <v>13613</v>
      </c>
      <c r="N1868" t="s">
        <v>39143</v>
      </c>
      <c r="O1868" s="76" t="s">
        <v>4356</v>
      </c>
      <c r="P1868" s="82">
        <v>1349</v>
      </c>
      <c r="Q1868" s="82" t="s">
        <v>104238</v>
      </c>
      <c r="R1868"/>
    </row>
    <row r="1869" spans="1:18" x14ac:dyDescent="0.25">
      <c r="A1869" s="6"/>
      <c r="B1869" s="6">
        <v>1868</v>
      </c>
      <c r="C1869" s="6"/>
      <c r="D1869" s="7"/>
      <c r="E1869" s="7"/>
      <c r="F1869" s="7"/>
      <c r="G1869" t="str">
        <f t="shared" si="87"/>
        <v>SECTION O</v>
      </c>
      <c r="H1869" t="str">
        <f t="shared" si="88"/>
        <v>Administration publique et défense ; sécurité sociale obligatoire</v>
      </c>
      <c r="I1869" t="str">
        <f t="shared" si="89"/>
        <v>Sécurité sociale obligatoire</v>
      </c>
      <c r="L1869" t="s">
        <v>224</v>
      </c>
      <c r="M1869" t="s">
        <v>11583</v>
      </c>
      <c r="N1869" t="s">
        <v>39144</v>
      </c>
      <c r="O1869" s="76" t="s">
        <v>4356</v>
      </c>
      <c r="P1869" s="82">
        <v>641</v>
      </c>
      <c r="Q1869" s="82" t="s">
        <v>104286</v>
      </c>
      <c r="R1869"/>
    </row>
    <row r="1870" spans="1:18" x14ac:dyDescent="0.25">
      <c r="A1870" s="8"/>
      <c r="B1870" s="8">
        <v>1869</v>
      </c>
      <c r="C1870" s="8" t="s">
        <v>3864</v>
      </c>
      <c r="D1870" s="9" t="s">
        <v>3865</v>
      </c>
      <c r="E1870" s="9" t="s">
        <v>3865</v>
      </c>
      <c r="F1870" s="9" t="s">
        <v>3865</v>
      </c>
      <c r="G1870" t="str">
        <f t="shared" si="87"/>
        <v>SECTION P</v>
      </c>
      <c r="H1870" t="str">
        <f t="shared" si="88"/>
        <v>Administration publique et défense ; sécurité sociale obligatoire</v>
      </c>
      <c r="I1870" t="str">
        <f t="shared" si="89"/>
        <v>Sécurité sociale obligatoire</v>
      </c>
      <c r="L1870" t="s">
        <v>224</v>
      </c>
      <c r="M1870" t="s">
        <v>6679</v>
      </c>
      <c r="N1870" t="s">
        <v>39145</v>
      </c>
      <c r="O1870" s="76" t="s">
        <v>4366</v>
      </c>
      <c r="P1870" s="82">
        <v>216</v>
      </c>
      <c r="Q1870" s="82" t="s">
        <v>104155</v>
      </c>
      <c r="R1870"/>
    </row>
    <row r="1871" spans="1:18" x14ac:dyDescent="0.25">
      <c r="A1871" s="10"/>
      <c r="B1871" s="10">
        <v>1870</v>
      </c>
      <c r="C1871" s="10"/>
      <c r="D1871" s="11"/>
      <c r="E1871" s="11"/>
      <c r="F1871" s="11"/>
      <c r="G1871" t="str">
        <f t="shared" si="87"/>
        <v>SECTION P</v>
      </c>
      <c r="H1871" t="str">
        <f t="shared" si="88"/>
        <v>Administration publique et défense ; sécurité sociale obligatoire</v>
      </c>
      <c r="I1871" t="str">
        <f t="shared" si="89"/>
        <v>Sécurité sociale obligatoire</v>
      </c>
      <c r="L1871" t="s">
        <v>224</v>
      </c>
      <c r="M1871" t="s">
        <v>11554</v>
      </c>
      <c r="N1871" t="s">
        <v>39146</v>
      </c>
      <c r="O1871" s="76" t="s">
        <v>4356</v>
      </c>
      <c r="P1871" s="82">
        <v>1210</v>
      </c>
      <c r="Q1871" s="82" t="s">
        <v>104222</v>
      </c>
      <c r="R1871"/>
    </row>
    <row r="1872" spans="1:18" x14ac:dyDescent="0.25">
      <c r="A1872" s="12"/>
      <c r="B1872" s="12">
        <v>1871</v>
      </c>
      <c r="C1872" s="12" t="s">
        <v>3866</v>
      </c>
      <c r="D1872" s="13" t="s">
        <v>3867</v>
      </c>
      <c r="E1872" s="13" t="s">
        <v>3867</v>
      </c>
      <c r="F1872" s="13" t="s">
        <v>3867</v>
      </c>
      <c r="G1872" t="str">
        <f t="shared" si="87"/>
        <v>SECTION P</v>
      </c>
      <c r="H1872" t="str">
        <f t="shared" si="88"/>
        <v>Enseignement</v>
      </c>
      <c r="I1872" t="str">
        <f t="shared" si="89"/>
        <v>Sécurité sociale obligatoire</v>
      </c>
      <c r="L1872" t="s">
        <v>224</v>
      </c>
      <c r="M1872" t="s">
        <v>13628</v>
      </c>
      <c r="N1872" t="s">
        <v>39147</v>
      </c>
      <c r="O1872" s="76" t="s">
        <v>4366</v>
      </c>
      <c r="P1872" s="82">
        <v>261</v>
      </c>
      <c r="Q1872" s="82" t="s">
        <v>104287</v>
      </c>
      <c r="R1872"/>
    </row>
    <row r="1873" spans="1:18" x14ac:dyDescent="0.25">
      <c r="A1873" s="10"/>
      <c r="B1873" s="10">
        <v>1872</v>
      </c>
      <c r="C1873" s="10"/>
      <c r="D1873" s="11"/>
      <c r="E1873" s="11"/>
      <c r="F1873" s="11"/>
      <c r="G1873" t="str">
        <f t="shared" si="87"/>
        <v>SECTION P</v>
      </c>
      <c r="H1873" t="str">
        <f t="shared" si="88"/>
        <v>Enseignement</v>
      </c>
      <c r="I1873" t="str">
        <f t="shared" si="89"/>
        <v>Sécurité sociale obligatoire</v>
      </c>
      <c r="L1873" t="s">
        <v>224</v>
      </c>
      <c r="M1873" t="s">
        <v>7502</v>
      </c>
      <c r="N1873" t="s">
        <v>39148</v>
      </c>
      <c r="O1873" s="76" t="s">
        <v>4356</v>
      </c>
      <c r="P1873" s="82">
        <v>525</v>
      </c>
      <c r="Q1873" s="82" t="s">
        <v>104288</v>
      </c>
      <c r="R1873"/>
    </row>
    <row r="1874" spans="1:18" x14ac:dyDescent="0.25">
      <c r="A1874" s="8"/>
      <c r="B1874" s="8">
        <v>1873</v>
      </c>
      <c r="C1874" s="8" t="s">
        <v>3868</v>
      </c>
      <c r="D1874" s="9" t="s">
        <v>3869</v>
      </c>
      <c r="E1874" s="9" t="s">
        <v>3869</v>
      </c>
      <c r="F1874" s="9" t="s">
        <v>3869</v>
      </c>
      <c r="G1874" t="str">
        <f t="shared" si="87"/>
        <v>SECTION P</v>
      </c>
      <c r="H1874" t="str">
        <f t="shared" si="88"/>
        <v>Enseignement</v>
      </c>
      <c r="I1874" t="str">
        <f t="shared" si="89"/>
        <v>Enseignement pré-primaire</v>
      </c>
      <c r="L1874" t="s">
        <v>224</v>
      </c>
      <c r="M1874" t="s">
        <v>32992</v>
      </c>
      <c r="N1874" t="s">
        <v>39149</v>
      </c>
      <c r="O1874" s="76" t="s">
        <v>4356</v>
      </c>
      <c r="P1874" s="82">
        <v>575</v>
      </c>
      <c r="Q1874" s="82" t="s">
        <v>104289</v>
      </c>
      <c r="R1874"/>
    </row>
    <row r="1875" spans="1:18" x14ac:dyDescent="0.25">
      <c r="A1875" s="14"/>
      <c r="B1875" s="14">
        <v>1874</v>
      </c>
      <c r="C1875" s="14" t="s">
        <v>3870</v>
      </c>
      <c r="D1875" s="23" t="s">
        <v>3869</v>
      </c>
      <c r="E1875" s="23" t="s">
        <v>3869</v>
      </c>
      <c r="F1875" s="23" t="s">
        <v>3869</v>
      </c>
      <c r="G1875" t="str">
        <f t="shared" si="87"/>
        <v>SECTION P</v>
      </c>
      <c r="H1875" t="str">
        <f t="shared" si="88"/>
        <v>Enseignement</v>
      </c>
      <c r="I1875" t="str">
        <f t="shared" si="89"/>
        <v>Enseignement pré-primaire</v>
      </c>
      <c r="L1875" t="s">
        <v>224</v>
      </c>
      <c r="M1875" t="s">
        <v>13579</v>
      </c>
      <c r="N1875" t="s">
        <v>39150</v>
      </c>
      <c r="O1875" s="76" t="s">
        <v>4366</v>
      </c>
      <c r="P1875" s="82">
        <v>241</v>
      </c>
      <c r="Q1875" s="82" t="s">
        <v>72645</v>
      </c>
      <c r="R1875"/>
    </row>
    <row r="1876" spans="1:18" x14ac:dyDescent="0.25">
      <c r="A1876" s="6" t="s">
        <v>3871</v>
      </c>
      <c r="B1876" s="6">
        <v>1875</v>
      </c>
      <c r="C1876" s="6" t="s">
        <v>3872</v>
      </c>
      <c r="D1876" s="7" t="s">
        <v>3869</v>
      </c>
      <c r="E1876" s="7" t="s">
        <v>3869</v>
      </c>
      <c r="F1876" s="7" t="s">
        <v>3869</v>
      </c>
      <c r="G1876" t="str">
        <f t="shared" si="87"/>
        <v>SECTION P</v>
      </c>
      <c r="H1876" t="str">
        <f t="shared" si="88"/>
        <v>Enseignement</v>
      </c>
      <c r="I1876" t="str">
        <f t="shared" si="89"/>
        <v>Enseignement pré-primaire</v>
      </c>
      <c r="L1876" t="s">
        <v>224</v>
      </c>
      <c r="M1876" t="s">
        <v>6700</v>
      </c>
      <c r="N1876" t="s">
        <v>39151</v>
      </c>
      <c r="O1876" s="76" t="s">
        <v>4356</v>
      </c>
      <c r="P1876" s="82">
        <v>3182</v>
      </c>
      <c r="Q1876" s="82" t="s">
        <v>104290</v>
      </c>
      <c r="R1876"/>
    </row>
    <row r="1877" spans="1:18" x14ac:dyDescent="0.25">
      <c r="A1877" s="10"/>
      <c r="B1877" s="10">
        <v>1876</v>
      </c>
      <c r="C1877" s="10"/>
      <c r="D1877" s="11"/>
      <c r="E1877" s="11"/>
      <c r="F1877" s="11"/>
      <c r="G1877" t="str">
        <f t="shared" si="87"/>
        <v>SECTION P</v>
      </c>
      <c r="H1877" t="str">
        <f t="shared" si="88"/>
        <v>Enseignement</v>
      </c>
      <c r="I1877" t="str">
        <f t="shared" si="89"/>
        <v>Enseignement pré-primaire</v>
      </c>
      <c r="L1877" t="s">
        <v>224</v>
      </c>
      <c r="M1877" t="s">
        <v>11586</v>
      </c>
      <c r="N1877" t="s">
        <v>39152</v>
      </c>
      <c r="O1877" s="76" t="s">
        <v>4366</v>
      </c>
      <c r="P1877" s="82">
        <v>311</v>
      </c>
      <c r="Q1877" s="82" t="s">
        <v>104292</v>
      </c>
      <c r="R1877"/>
    </row>
    <row r="1878" spans="1:18" x14ac:dyDescent="0.25">
      <c r="A1878" s="8"/>
      <c r="B1878" s="8">
        <v>1877</v>
      </c>
      <c r="C1878" s="8" t="s">
        <v>3873</v>
      </c>
      <c r="D1878" s="9" t="s">
        <v>3874</v>
      </c>
      <c r="E1878" s="9" t="s">
        <v>3874</v>
      </c>
      <c r="F1878" s="9" t="s">
        <v>3874</v>
      </c>
      <c r="G1878" t="str">
        <f t="shared" si="87"/>
        <v>SECTION P</v>
      </c>
      <c r="H1878" t="str">
        <f t="shared" si="88"/>
        <v>Enseignement</v>
      </c>
      <c r="I1878" t="str">
        <f t="shared" si="89"/>
        <v>Enseignement primaire</v>
      </c>
      <c r="L1878" t="s">
        <v>224</v>
      </c>
      <c r="M1878" t="s">
        <v>11588</v>
      </c>
      <c r="N1878" t="s">
        <v>39153</v>
      </c>
      <c r="O1878" s="76" t="s">
        <v>4366</v>
      </c>
      <c r="P1878" s="82">
        <v>41</v>
      </c>
      <c r="Q1878" s="82" t="s">
        <v>104293</v>
      </c>
      <c r="R1878"/>
    </row>
    <row r="1879" spans="1:18" x14ac:dyDescent="0.25">
      <c r="A1879" s="14"/>
      <c r="B1879" s="14">
        <v>1878</v>
      </c>
      <c r="C1879" s="14" t="s">
        <v>3875</v>
      </c>
      <c r="D1879" s="15" t="s">
        <v>3874</v>
      </c>
      <c r="E1879" s="15" t="s">
        <v>3874</v>
      </c>
      <c r="F1879" s="15" t="s">
        <v>3874</v>
      </c>
      <c r="G1879" t="str">
        <f t="shared" si="87"/>
        <v>SECTION P</v>
      </c>
      <c r="H1879" t="str">
        <f t="shared" si="88"/>
        <v>Enseignement</v>
      </c>
      <c r="I1879" t="str">
        <f t="shared" si="89"/>
        <v>Enseignement primaire</v>
      </c>
      <c r="L1879" t="s">
        <v>224</v>
      </c>
      <c r="M1879" t="s">
        <v>6701</v>
      </c>
      <c r="N1879" t="s">
        <v>39154</v>
      </c>
      <c r="O1879" s="76" t="s">
        <v>4374</v>
      </c>
      <c r="P1879" s="82">
        <v>1472</v>
      </c>
      <c r="Q1879" s="82" t="s">
        <v>104294</v>
      </c>
      <c r="R1879"/>
    </row>
    <row r="1880" spans="1:18" x14ac:dyDescent="0.25">
      <c r="A1880" s="6" t="s">
        <v>3876</v>
      </c>
      <c r="B1880" s="6">
        <v>1879</v>
      </c>
      <c r="C1880" s="6" t="s">
        <v>3877</v>
      </c>
      <c r="D1880" s="7" t="s">
        <v>3874</v>
      </c>
      <c r="E1880" s="7" t="s">
        <v>3874</v>
      </c>
      <c r="F1880" s="7" t="s">
        <v>3874</v>
      </c>
      <c r="G1880" t="str">
        <f t="shared" si="87"/>
        <v>SECTION P</v>
      </c>
      <c r="H1880" t="str">
        <f t="shared" si="88"/>
        <v>Enseignement</v>
      </c>
      <c r="I1880" t="str">
        <f t="shared" si="89"/>
        <v>Enseignement primaire</v>
      </c>
      <c r="L1880" t="s">
        <v>224</v>
      </c>
      <c r="M1880" t="s">
        <v>8321</v>
      </c>
      <c r="N1880" t="s">
        <v>39155</v>
      </c>
      <c r="O1880" s="76" t="s">
        <v>4366</v>
      </c>
      <c r="P1880" s="82">
        <v>16</v>
      </c>
      <c r="Q1880" s="82" t="s">
        <v>72645</v>
      </c>
      <c r="R1880"/>
    </row>
    <row r="1881" spans="1:18" x14ac:dyDescent="0.25">
      <c r="A1881" s="10"/>
      <c r="B1881" s="10">
        <v>1880</v>
      </c>
      <c r="C1881" s="10"/>
      <c r="D1881" s="11"/>
      <c r="E1881" s="11"/>
      <c r="F1881" s="11"/>
      <c r="G1881" t="str">
        <f t="shared" si="87"/>
        <v>SECTION P</v>
      </c>
      <c r="H1881" t="str">
        <f t="shared" si="88"/>
        <v>Enseignement</v>
      </c>
      <c r="I1881" t="str">
        <f t="shared" si="89"/>
        <v>Enseignement primaire</v>
      </c>
      <c r="L1881" t="s">
        <v>224</v>
      </c>
      <c r="M1881" t="s">
        <v>7249</v>
      </c>
      <c r="N1881" t="s">
        <v>39156</v>
      </c>
      <c r="O1881" s="76" t="s">
        <v>4366</v>
      </c>
      <c r="P1881" s="82">
        <v>204</v>
      </c>
      <c r="Q1881" s="82" t="s">
        <v>104295</v>
      </c>
      <c r="R1881"/>
    </row>
    <row r="1882" spans="1:18" x14ac:dyDescent="0.25">
      <c r="A1882" s="8"/>
      <c r="B1882" s="8">
        <v>1881</v>
      </c>
      <c r="C1882" s="8" t="s">
        <v>3878</v>
      </c>
      <c r="D1882" s="9" t="s">
        <v>3879</v>
      </c>
      <c r="E1882" s="9" t="s">
        <v>3879</v>
      </c>
      <c r="F1882" s="9" t="s">
        <v>3879</v>
      </c>
      <c r="G1882" t="str">
        <f t="shared" si="87"/>
        <v>SECTION P</v>
      </c>
      <c r="H1882" t="str">
        <f t="shared" si="88"/>
        <v>Enseignement</v>
      </c>
      <c r="I1882" t="str">
        <f t="shared" si="89"/>
        <v>Enseignement secondaire</v>
      </c>
      <c r="L1882" t="s">
        <v>236</v>
      </c>
      <c r="M1882" t="s">
        <v>13494</v>
      </c>
      <c r="N1882" t="s">
        <v>39157</v>
      </c>
      <c r="O1882" s="76" t="s">
        <v>4366</v>
      </c>
      <c r="P1882" s="82">
        <v>91</v>
      </c>
      <c r="Q1882" s="82" t="s">
        <v>104296</v>
      </c>
      <c r="R1882"/>
    </row>
    <row r="1883" spans="1:18" x14ac:dyDescent="0.25">
      <c r="A1883" s="14"/>
      <c r="B1883" s="14">
        <v>1882</v>
      </c>
      <c r="C1883" s="14" t="s">
        <v>3880</v>
      </c>
      <c r="D1883" s="15" t="s">
        <v>3881</v>
      </c>
      <c r="E1883" s="15" t="s">
        <v>3881</v>
      </c>
      <c r="F1883" s="15" t="s">
        <v>3881</v>
      </c>
      <c r="G1883" t="str">
        <f t="shared" si="87"/>
        <v>SECTION P</v>
      </c>
      <c r="H1883" t="str">
        <f t="shared" si="88"/>
        <v>Enseignement</v>
      </c>
      <c r="I1883" t="str">
        <f t="shared" si="89"/>
        <v>Enseignement secondaire</v>
      </c>
      <c r="L1883" t="s">
        <v>236</v>
      </c>
      <c r="M1883" t="s">
        <v>11590</v>
      </c>
      <c r="N1883" t="s">
        <v>39158</v>
      </c>
      <c r="O1883" s="76" t="s">
        <v>4366</v>
      </c>
      <c r="P1883" s="82">
        <v>67</v>
      </c>
      <c r="Q1883" s="82" t="s">
        <v>104297</v>
      </c>
      <c r="R1883"/>
    </row>
    <row r="1884" spans="1:18" x14ac:dyDescent="0.25">
      <c r="A1884" s="6" t="s">
        <v>3882</v>
      </c>
      <c r="B1884" s="6">
        <v>1883</v>
      </c>
      <c r="C1884" s="6" t="s">
        <v>3883</v>
      </c>
      <c r="D1884" s="7" t="s">
        <v>3881</v>
      </c>
      <c r="E1884" s="7" t="s">
        <v>3881</v>
      </c>
      <c r="F1884" s="7" t="s">
        <v>3881</v>
      </c>
      <c r="G1884" t="str">
        <f t="shared" si="87"/>
        <v>SECTION P</v>
      </c>
      <c r="H1884" t="str">
        <f t="shared" si="88"/>
        <v>Enseignement</v>
      </c>
      <c r="I1884" t="str">
        <f t="shared" si="89"/>
        <v>Enseignement secondaire</v>
      </c>
      <c r="L1884" t="s">
        <v>236</v>
      </c>
      <c r="M1884" t="s">
        <v>6702</v>
      </c>
      <c r="N1884" t="s">
        <v>39159</v>
      </c>
      <c r="O1884" s="76" t="s">
        <v>4356</v>
      </c>
      <c r="P1884" s="82">
        <v>620</v>
      </c>
      <c r="Q1884" s="82" t="s">
        <v>104298</v>
      </c>
      <c r="R1884"/>
    </row>
    <row r="1885" spans="1:18" x14ac:dyDescent="0.25">
      <c r="A1885" s="14"/>
      <c r="B1885" s="14">
        <v>1884</v>
      </c>
      <c r="C1885" s="14" t="s">
        <v>3884</v>
      </c>
      <c r="D1885" s="15" t="s">
        <v>3885</v>
      </c>
      <c r="E1885" s="15" t="s">
        <v>3885</v>
      </c>
      <c r="F1885" s="15" t="s">
        <v>3886</v>
      </c>
      <c r="G1885" t="str">
        <f t="shared" si="87"/>
        <v>SECTION P</v>
      </c>
      <c r="H1885" t="str">
        <f t="shared" si="88"/>
        <v>Enseignement</v>
      </c>
      <c r="I1885" t="str">
        <f t="shared" si="89"/>
        <v>Enseignement secondaire</v>
      </c>
      <c r="L1885" t="s">
        <v>236</v>
      </c>
      <c r="M1885" t="s">
        <v>6703</v>
      </c>
      <c r="N1885" t="s">
        <v>39160</v>
      </c>
      <c r="O1885" s="76" t="s">
        <v>4450</v>
      </c>
      <c r="P1885" s="82">
        <v>72999</v>
      </c>
      <c r="Q1885" s="82" t="s">
        <v>72645</v>
      </c>
      <c r="R1885"/>
    </row>
    <row r="1886" spans="1:18" x14ac:dyDescent="0.25">
      <c r="A1886" s="6" t="s">
        <v>3887</v>
      </c>
      <c r="B1886" s="6">
        <v>1885</v>
      </c>
      <c r="C1886" s="6" t="s">
        <v>3888</v>
      </c>
      <c r="D1886" s="7" t="s">
        <v>3885</v>
      </c>
      <c r="E1886" s="7" t="s">
        <v>3885</v>
      </c>
      <c r="F1886" s="7" t="s">
        <v>3886</v>
      </c>
      <c r="G1886" t="str">
        <f t="shared" si="87"/>
        <v>SECTION P</v>
      </c>
      <c r="H1886" t="str">
        <f t="shared" si="88"/>
        <v>Enseignement</v>
      </c>
      <c r="I1886" t="str">
        <f t="shared" si="89"/>
        <v>Enseignement secondaire</v>
      </c>
      <c r="L1886" t="s">
        <v>236</v>
      </c>
      <c r="M1886" t="s">
        <v>6704</v>
      </c>
      <c r="N1886" t="s">
        <v>39161</v>
      </c>
      <c r="O1886" s="76" t="s">
        <v>4366</v>
      </c>
      <c r="P1886" s="82">
        <v>169</v>
      </c>
      <c r="Q1886" s="82" t="s">
        <v>104299</v>
      </c>
      <c r="R1886"/>
    </row>
    <row r="1887" spans="1:18" x14ac:dyDescent="0.25">
      <c r="A1887" s="10"/>
      <c r="B1887" s="10">
        <v>1886</v>
      </c>
      <c r="C1887" s="10"/>
      <c r="D1887" s="11"/>
      <c r="E1887" s="11"/>
      <c r="F1887" s="11"/>
      <c r="G1887" t="str">
        <f t="shared" si="87"/>
        <v>SECTION P</v>
      </c>
      <c r="H1887" t="str">
        <f t="shared" si="88"/>
        <v>Enseignement</v>
      </c>
      <c r="I1887" t="str">
        <f t="shared" si="89"/>
        <v>Enseignement secondaire</v>
      </c>
      <c r="L1887" t="s">
        <v>236</v>
      </c>
      <c r="M1887" t="s">
        <v>11591</v>
      </c>
      <c r="N1887" t="s">
        <v>39162</v>
      </c>
      <c r="O1887" s="76" t="s">
        <v>4374</v>
      </c>
      <c r="P1887" s="82">
        <v>2187</v>
      </c>
      <c r="Q1887" s="82" t="s">
        <v>72645</v>
      </c>
      <c r="R1887"/>
    </row>
    <row r="1888" spans="1:18" x14ac:dyDescent="0.25">
      <c r="A1888" s="35"/>
      <c r="B1888" s="35">
        <v>1887</v>
      </c>
      <c r="C1888" s="35" t="s">
        <v>3889</v>
      </c>
      <c r="D1888" s="36" t="s">
        <v>3890</v>
      </c>
      <c r="E1888" s="36" t="s">
        <v>3890</v>
      </c>
      <c r="F1888" s="36" t="s">
        <v>3891</v>
      </c>
      <c r="G1888" t="str">
        <f t="shared" si="87"/>
        <v>SECTION P</v>
      </c>
      <c r="H1888" t="str">
        <f t="shared" si="88"/>
        <v>Enseignement</v>
      </c>
      <c r="I1888" t="str">
        <f t="shared" si="89"/>
        <v>Enseignement supérieur et post-secondaire non supérieur</v>
      </c>
      <c r="L1888" t="s">
        <v>236</v>
      </c>
      <c r="M1888" t="s">
        <v>11593</v>
      </c>
      <c r="N1888" t="s">
        <v>39163</v>
      </c>
      <c r="O1888" s="76" t="s">
        <v>4374</v>
      </c>
      <c r="P1888" s="82">
        <v>3249</v>
      </c>
      <c r="Q1888" s="82" t="s">
        <v>72645</v>
      </c>
      <c r="R1888"/>
    </row>
    <row r="1889" spans="1:18" x14ac:dyDescent="0.25">
      <c r="A1889" s="14"/>
      <c r="B1889" s="14">
        <v>1888</v>
      </c>
      <c r="C1889" s="14" t="s">
        <v>3892</v>
      </c>
      <c r="D1889" s="15" t="s">
        <v>3893</v>
      </c>
      <c r="E1889" s="15" t="s">
        <v>3893</v>
      </c>
      <c r="F1889" s="15" t="s">
        <v>3894</v>
      </c>
      <c r="G1889" t="str">
        <f t="shared" si="87"/>
        <v>SECTION P</v>
      </c>
      <c r="H1889" t="str">
        <f t="shared" si="88"/>
        <v>Enseignement</v>
      </c>
      <c r="I1889" t="str">
        <f t="shared" si="89"/>
        <v>Enseignement supérieur et post-secondaire non supérieur</v>
      </c>
      <c r="L1889" t="s">
        <v>236</v>
      </c>
      <c r="M1889" t="s">
        <v>24068</v>
      </c>
      <c r="N1889" t="s">
        <v>39164</v>
      </c>
      <c r="O1889" s="76" t="s">
        <v>4366</v>
      </c>
      <c r="P1889" s="82">
        <v>31</v>
      </c>
      <c r="Q1889" s="82" t="s">
        <v>104300</v>
      </c>
      <c r="R1889"/>
    </row>
    <row r="1890" spans="1:18" x14ac:dyDescent="0.25">
      <c r="A1890" s="6" t="s">
        <v>3895</v>
      </c>
      <c r="B1890" s="6">
        <v>1889</v>
      </c>
      <c r="C1890" s="6" t="s">
        <v>3896</v>
      </c>
      <c r="D1890" s="7" t="s">
        <v>3893</v>
      </c>
      <c r="E1890" s="7" t="s">
        <v>3893</v>
      </c>
      <c r="F1890" s="7" t="s">
        <v>3894</v>
      </c>
      <c r="G1890" t="str">
        <f t="shared" si="87"/>
        <v>SECTION P</v>
      </c>
      <c r="H1890" t="str">
        <f t="shared" si="88"/>
        <v>Enseignement</v>
      </c>
      <c r="I1890" t="str">
        <f t="shared" si="89"/>
        <v>Enseignement supérieur et post-secondaire non supérieur</v>
      </c>
      <c r="L1890" t="s">
        <v>236</v>
      </c>
      <c r="M1890" t="s">
        <v>24069</v>
      </c>
      <c r="N1890" t="s">
        <v>39165</v>
      </c>
      <c r="O1890" s="76" t="s">
        <v>4366</v>
      </c>
      <c r="P1890" s="82">
        <v>105</v>
      </c>
      <c r="Q1890" s="82" t="s">
        <v>104301</v>
      </c>
      <c r="R1890"/>
    </row>
    <row r="1891" spans="1:18" x14ac:dyDescent="0.25">
      <c r="A1891" s="14"/>
      <c r="B1891" s="14">
        <v>1890</v>
      </c>
      <c r="C1891" s="14" t="s">
        <v>3897</v>
      </c>
      <c r="D1891" s="15" t="s">
        <v>3898</v>
      </c>
      <c r="E1891" s="15" t="s">
        <v>3898</v>
      </c>
      <c r="F1891" s="15" t="s">
        <v>3898</v>
      </c>
      <c r="G1891" t="str">
        <f t="shared" si="87"/>
        <v>SECTION P</v>
      </c>
      <c r="H1891" t="str">
        <f t="shared" si="88"/>
        <v>Enseignement</v>
      </c>
      <c r="I1891" t="str">
        <f t="shared" si="89"/>
        <v>Enseignement supérieur et post-secondaire non supérieur</v>
      </c>
      <c r="L1891" t="s">
        <v>236</v>
      </c>
      <c r="M1891" t="s">
        <v>11595</v>
      </c>
      <c r="N1891" t="s">
        <v>39166</v>
      </c>
      <c r="O1891" s="76" t="s">
        <v>4374</v>
      </c>
      <c r="P1891" s="82">
        <v>3715</v>
      </c>
      <c r="Q1891" s="82" t="s">
        <v>72645</v>
      </c>
      <c r="R1891"/>
    </row>
    <row r="1892" spans="1:18" x14ac:dyDescent="0.25">
      <c r="A1892" s="6" t="s">
        <v>3899</v>
      </c>
      <c r="B1892" s="6">
        <v>1891</v>
      </c>
      <c r="C1892" s="6" t="s">
        <v>3900</v>
      </c>
      <c r="D1892" s="7" t="s">
        <v>3898</v>
      </c>
      <c r="E1892" s="7" t="s">
        <v>3898</v>
      </c>
      <c r="F1892" s="7" t="s">
        <v>3898</v>
      </c>
      <c r="G1892" t="str">
        <f t="shared" si="87"/>
        <v>SECTION P</v>
      </c>
      <c r="H1892" t="str">
        <f t="shared" si="88"/>
        <v>Enseignement</v>
      </c>
      <c r="I1892" t="str">
        <f t="shared" si="89"/>
        <v>Enseignement supérieur et post-secondaire non supérieur</v>
      </c>
      <c r="L1892" t="s">
        <v>236</v>
      </c>
      <c r="M1892" t="s">
        <v>11597</v>
      </c>
      <c r="N1892" t="s">
        <v>39167</v>
      </c>
      <c r="O1892" s="76" t="s">
        <v>4374</v>
      </c>
      <c r="P1892" s="82">
        <v>13607</v>
      </c>
      <c r="Q1892" s="82" t="s">
        <v>104303</v>
      </c>
      <c r="R1892"/>
    </row>
    <row r="1893" spans="1:18" x14ac:dyDescent="0.25">
      <c r="A1893" s="10"/>
      <c r="B1893" s="10">
        <v>1892</v>
      </c>
      <c r="C1893" s="10"/>
      <c r="D1893" s="11"/>
      <c r="E1893" s="11"/>
      <c r="F1893" s="11"/>
      <c r="G1893" t="str">
        <f t="shared" si="87"/>
        <v>SECTION P</v>
      </c>
      <c r="H1893" t="str">
        <f t="shared" si="88"/>
        <v>Enseignement</v>
      </c>
      <c r="I1893" t="str">
        <f t="shared" si="89"/>
        <v>Enseignement supérieur et post-secondaire non supérieur</v>
      </c>
      <c r="L1893" t="s">
        <v>236</v>
      </c>
      <c r="M1893" t="s">
        <v>6706</v>
      </c>
      <c r="N1893" t="s">
        <v>39168</v>
      </c>
      <c r="O1893" s="76" t="s">
        <v>4356</v>
      </c>
      <c r="P1893" s="82">
        <v>677</v>
      </c>
      <c r="Q1893" s="82" t="s">
        <v>104304</v>
      </c>
      <c r="R1893"/>
    </row>
    <row r="1894" spans="1:18" x14ac:dyDescent="0.25">
      <c r="A1894" s="8"/>
      <c r="B1894" s="8">
        <v>1893</v>
      </c>
      <c r="C1894" s="8" t="s">
        <v>3901</v>
      </c>
      <c r="D1894" s="9" t="s">
        <v>3902</v>
      </c>
      <c r="E1894" s="9" t="s">
        <v>3902</v>
      </c>
      <c r="F1894" s="9" t="s">
        <v>3902</v>
      </c>
      <c r="G1894" t="str">
        <f t="shared" si="87"/>
        <v>SECTION P</v>
      </c>
      <c r="H1894" t="str">
        <f t="shared" si="88"/>
        <v>Enseignement</v>
      </c>
      <c r="I1894" t="str">
        <f t="shared" si="89"/>
        <v>Autres activités d'enseignement</v>
      </c>
      <c r="L1894" t="s">
        <v>236</v>
      </c>
      <c r="M1894" t="s">
        <v>32994</v>
      </c>
      <c r="N1894" t="s">
        <v>39169</v>
      </c>
      <c r="O1894" s="76" t="s">
        <v>4356</v>
      </c>
      <c r="P1894" s="82">
        <v>952</v>
      </c>
      <c r="Q1894" s="82" t="s">
        <v>104305</v>
      </c>
      <c r="R1894"/>
    </row>
    <row r="1895" spans="1:18" x14ac:dyDescent="0.25">
      <c r="A1895" s="14"/>
      <c r="B1895" s="14">
        <v>1894</v>
      </c>
      <c r="C1895" s="14" t="s">
        <v>3903</v>
      </c>
      <c r="D1895" s="15" t="s">
        <v>3904</v>
      </c>
      <c r="E1895" s="15" t="s">
        <v>3904</v>
      </c>
      <c r="F1895" s="15" t="s">
        <v>3905</v>
      </c>
      <c r="G1895" t="str">
        <f t="shared" si="87"/>
        <v>SECTION P</v>
      </c>
      <c r="H1895" t="str">
        <f t="shared" si="88"/>
        <v>Enseignement</v>
      </c>
      <c r="I1895" t="str">
        <f t="shared" si="89"/>
        <v>Autres activités d'enseignement</v>
      </c>
      <c r="L1895" t="s">
        <v>236</v>
      </c>
      <c r="M1895" t="s">
        <v>24070</v>
      </c>
      <c r="N1895" t="s">
        <v>39170</v>
      </c>
      <c r="O1895" s="76" t="s">
        <v>4374</v>
      </c>
      <c r="P1895" s="82">
        <v>1253</v>
      </c>
      <c r="Q1895" s="82" t="s">
        <v>72645</v>
      </c>
      <c r="R1895"/>
    </row>
    <row r="1896" spans="1:18" x14ac:dyDescent="0.25">
      <c r="A1896" s="6" t="s">
        <v>3906</v>
      </c>
      <c r="B1896" s="6">
        <v>1895</v>
      </c>
      <c r="C1896" s="6" t="s">
        <v>3907</v>
      </c>
      <c r="D1896" s="7" t="s">
        <v>3904</v>
      </c>
      <c r="E1896" s="7" t="s">
        <v>3904</v>
      </c>
      <c r="F1896" s="7" t="s">
        <v>3905</v>
      </c>
      <c r="G1896" t="str">
        <f t="shared" si="87"/>
        <v>SECTION P</v>
      </c>
      <c r="H1896" t="str">
        <f t="shared" si="88"/>
        <v>Enseignement</v>
      </c>
      <c r="I1896" t="str">
        <f t="shared" si="89"/>
        <v>Autres activités d'enseignement</v>
      </c>
      <c r="L1896" t="s">
        <v>236</v>
      </c>
      <c r="M1896" t="s">
        <v>32995</v>
      </c>
      <c r="N1896" t="s">
        <v>39171</v>
      </c>
      <c r="O1896" s="76" t="s">
        <v>4356</v>
      </c>
      <c r="P1896" s="82">
        <v>525</v>
      </c>
      <c r="Q1896" s="82" t="s">
        <v>104306</v>
      </c>
      <c r="R1896"/>
    </row>
    <row r="1897" spans="1:18" x14ac:dyDescent="0.25">
      <c r="A1897" s="14"/>
      <c r="B1897" s="14">
        <v>1896</v>
      </c>
      <c r="C1897" s="14" t="s">
        <v>3908</v>
      </c>
      <c r="D1897" s="15" t="s">
        <v>3909</v>
      </c>
      <c r="E1897" s="15" t="s">
        <v>3909</v>
      </c>
      <c r="F1897" s="15" t="s">
        <v>3909</v>
      </c>
      <c r="G1897" t="str">
        <f t="shared" si="87"/>
        <v>SECTION P</v>
      </c>
      <c r="H1897" t="str">
        <f t="shared" si="88"/>
        <v>Enseignement</v>
      </c>
      <c r="I1897" t="str">
        <f t="shared" si="89"/>
        <v>Autres activités d'enseignement</v>
      </c>
      <c r="L1897" t="s">
        <v>236</v>
      </c>
      <c r="M1897" t="s">
        <v>11599</v>
      </c>
      <c r="N1897" t="s">
        <v>39172</v>
      </c>
      <c r="O1897" s="76" t="s">
        <v>4366</v>
      </c>
      <c r="P1897" s="82">
        <v>249</v>
      </c>
      <c r="Q1897" s="82" t="s">
        <v>104307</v>
      </c>
      <c r="R1897"/>
    </row>
    <row r="1898" spans="1:18" x14ac:dyDescent="0.25">
      <c r="A1898" s="6" t="s">
        <v>3910</v>
      </c>
      <c r="B1898" s="6">
        <v>1897</v>
      </c>
      <c r="C1898" s="6" t="s">
        <v>3911</v>
      </c>
      <c r="D1898" s="7" t="s">
        <v>3909</v>
      </c>
      <c r="E1898" s="7" t="s">
        <v>3909</v>
      </c>
      <c r="F1898" s="7" t="s">
        <v>3909</v>
      </c>
      <c r="G1898" t="str">
        <f t="shared" si="87"/>
        <v>SECTION P</v>
      </c>
      <c r="H1898" t="str">
        <f t="shared" si="88"/>
        <v>Enseignement</v>
      </c>
      <c r="I1898" t="str">
        <f t="shared" si="89"/>
        <v>Autres activités d'enseignement</v>
      </c>
      <c r="L1898" t="s">
        <v>236</v>
      </c>
      <c r="M1898" t="s">
        <v>32996</v>
      </c>
      <c r="N1898" t="s">
        <v>39173</v>
      </c>
      <c r="O1898" s="76" t="s">
        <v>4374</v>
      </c>
      <c r="P1898" s="82">
        <v>9733</v>
      </c>
      <c r="Q1898" s="82" t="s">
        <v>72645</v>
      </c>
      <c r="R1898"/>
    </row>
    <row r="1899" spans="1:18" x14ac:dyDescent="0.25">
      <c r="A1899" s="14"/>
      <c r="B1899" s="14">
        <v>1898</v>
      </c>
      <c r="C1899" s="14" t="s">
        <v>3912</v>
      </c>
      <c r="D1899" s="15" t="s">
        <v>3913</v>
      </c>
      <c r="E1899" s="15" t="s">
        <v>3913</v>
      </c>
      <c r="F1899" s="15" t="s">
        <v>3913</v>
      </c>
      <c r="G1899" t="str">
        <f t="shared" si="87"/>
        <v>SECTION P</v>
      </c>
      <c r="H1899" t="str">
        <f t="shared" si="88"/>
        <v>Enseignement</v>
      </c>
      <c r="I1899" t="str">
        <f t="shared" si="89"/>
        <v>Autres activités d'enseignement</v>
      </c>
      <c r="L1899" t="s">
        <v>236</v>
      </c>
      <c r="M1899" t="s">
        <v>32997</v>
      </c>
      <c r="N1899" t="s">
        <v>39174</v>
      </c>
      <c r="O1899" s="76" t="s">
        <v>4356</v>
      </c>
      <c r="P1899" s="82">
        <v>1583</v>
      </c>
      <c r="Q1899" s="82" t="s">
        <v>104308</v>
      </c>
      <c r="R1899"/>
    </row>
    <row r="1900" spans="1:18" x14ac:dyDescent="0.25">
      <c r="A1900" s="6" t="s">
        <v>3914</v>
      </c>
      <c r="B1900" s="6">
        <v>1899</v>
      </c>
      <c r="C1900" s="6" t="s">
        <v>3915</v>
      </c>
      <c r="D1900" s="7" t="s">
        <v>3913</v>
      </c>
      <c r="E1900" s="7" t="s">
        <v>3913</v>
      </c>
      <c r="F1900" s="7" t="s">
        <v>3913</v>
      </c>
      <c r="G1900" t="str">
        <f t="shared" si="87"/>
        <v>SECTION P</v>
      </c>
      <c r="H1900" t="str">
        <f t="shared" si="88"/>
        <v>Enseignement</v>
      </c>
      <c r="I1900" t="str">
        <f t="shared" si="89"/>
        <v>Autres activités d'enseignement</v>
      </c>
      <c r="L1900" t="s">
        <v>236</v>
      </c>
      <c r="M1900" t="s">
        <v>12067</v>
      </c>
      <c r="N1900" t="s">
        <v>39175</v>
      </c>
      <c r="O1900" s="76" t="s">
        <v>4356</v>
      </c>
      <c r="P1900" s="82">
        <v>737</v>
      </c>
      <c r="Q1900" s="82" t="s">
        <v>104310</v>
      </c>
      <c r="R1900"/>
    </row>
    <row r="1901" spans="1:18" x14ac:dyDescent="0.25">
      <c r="A1901" s="14"/>
      <c r="B1901" s="14">
        <v>1900</v>
      </c>
      <c r="C1901" s="14" t="s">
        <v>3916</v>
      </c>
      <c r="D1901" s="15" t="s">
        <v>3917</v>
      </c>
      <c r="E1901" s="15" t="s">
        <v>3917</v>
      </c>
      <c r="F1901" s="15" t="s">
        <v>3917</v>
      </c>
      <c r="G1901" t="str">
        <f t="shared" si="87"/>
        <v>SECTION P</v>
      </c>
      <c r="H1901" t="str">
        <f t="shared" si="88"/>
        <v>Enseignement</v>
      </c>
      <c r="I1901" t="str">
        <f t="shared" si="89"/>
        <v>Autres activités d'enseignement</v>
      </c>
      <c r="L1901" t="s">
        <v>236</v>
      </c>
      <c r="M1901" t="s">
        <v>32998</v>
      </c>
      <c r="N1901" t="s">
        <v>39176</v>
      </c>
      <c r="O1901" s="76" t="s">
        <v>4356</v>
      </c>
      <c r="P1901" s="82">
        <v>538</v>
      </c>
      <c r="Q1901" s="82" t="s">
        <v>104311</v>
      </c>
      <c r="R1901"/>
    </row>
    <row r="1902" spans="1:18" x14ac:dyDescent="0.25">
      <c r="A1902" s="6" t="s">
        <v>3918</v>
      </c>
      <c r="B1902" s="6">
        <v>1901</v>
      </c>
      <c r="C1902" s="6" t="s">
        <v>3919</v>
      </c>
      <c r="D1902" s="7" t="s">
        <v>3920</v>
      </c>
      <c r="E1902" s="7" t="s">
        <v>3920</v>
      </c>
      <c r="F1902" s="7" t="s">
        <v>3920</v>
      </c>
      <c r="G1902" t="str">
        <f t="shared" si="87"/>
        <v>SECTION P</v>
      </c>
      <c r="H1902" t="str">
        <f t="shared" si="88"/>
        <v>Enseignement</v>
      </c>
      <c r="I1902" t="str">
        <f t="shared" si="89"/>
        <v>Autres activités d'enseignement</v>
      </c>
      <c r="L1902" t="s">
        <v>236</v>
      </c>
      <c r="M1902" t="s">
        <v>11603</v>
      </c>
      <c r="N1902" t="s">
        <v>39177</v>
      </c>
      <c r="O1902" s="76" t="s">
        <v>4356</v>
      </c>
      <c r="P1902" s="82">
        <v>2158</v>
      </c>
      <c r="Q1902" s="82" t="s">
        <v>104312</v>
      </c>
      <c r="R1902"/>
    </row>
    <row r="1903" spans="1:18" x14ac:dyDescent="0.25">
      <c r="A1903" s="6" t="s">
        <v>3921</v>
      </c>
      <c r="B1903" s="6">
        <v>1902</v>
      </c>
      <c r="C1903" s="6" t="s">
        <v>3922</v>
      </c>
      <c r="D1903" s="7" t="s">
        <v>3923</v>
      </c>
      <c r="E1903" s="7" t="s">
        <v>3923</v>
      </c>
      <c r="F1903" s="7" t="s">
        <v>3923</v>
      </c>
      <c r="G1903" t="str">
        <f t="shared" si="87"/>
        <v>SECTION P</v>
      </c>
      <c r="H1903" t="str">
        <f t="shared" si="88"/>
        <v>Enseignement</v>
      </c>
      <c r="I1903" t="str">
        <f t="shared" si="89"/>
        <v>Autres activités d'enseignement</v>
      </c>
      <c r="L1903" t="s">
        <v>236</v>
      </c>
      <c r="M1903" t="s">
        <v>11605</v>
      </c>
      <c r="N1903" t="s">
        <v>39178</v>
      </c>
      <c r="O1903" s="76" t="s">
        <v>4366</v>
      </c>
      <c r="P1903" s="82">
        <v>221</v>
      </c>
      <c r="Q1903" s="82" t="s">
        <v>104313</v>
      </c>
      <c r="R1903"/>
    </row>
    <row r="1904" spans="1:18" x14ac:dyDescent="0.25">
      <c r="A1904" s="10"/>
      <c r="B1904" s="10">
        <v>1903</v>
      </c>
      <c r="C1904" s="10"/>
      <c r="D1904" s="11"/>
      <c r="E1904" s="11"/>
      <c r="F1904" s="11"/>
      <c r="G1904" t="str">
        <f t="shared" si="87"/>
        <v>SECTION P</v>
      </c>
      <c r="H1904" t="str">
        <f t="shared" si="88"/>
        <v>Enseignement</v>
      </c>
      <c r="I1904" t="str">
        <f t="shared" si="89"/>
        <v>Autres activités d'enseignement</v>
      </c>
      <c r="L1904" t="s">
        <v>236</v>
      </c>
      <c r="M1904" t="s">
        <v>24071</v>
      </c>
      <c r="N1904" t="s">
        <v>39179</v>
      </c>
      <c r="O1904" s="76" t="s">
        <v>4374</v>
      </c>
      <c r="P1904" s="82">
        <v>1324</v>
      </c>
      <c r="Q1904" s="82" t="s">
        <v>72645</v>
      </c>
      <c r="R1904"/>
    </row>
    <row r="1905" spans="1:18" x14ac:dyDescent="0.25">
      <c r="A1905" s="8"/>
      <c r="B1905" s="8">
        <v>1904</v>
      </c>
      <c r="C1905" s="8" t="s">
        <v>3924</v>
      </c>
      <c r="D1905" s="9" t="s">
        <v>3925</v>
      </c>
      <c r="E1905" s="9" t="s">
        <v>3925</v>
      </c>
      <c r="F1905" s="9" t="s">
        <v>3925</v>
      </c>
      <c r="G1905" t="str">
        <f t="shared" si="87"/>
        <v>SECTION P</v>
      </c>
      <c r="H1905" t="str">
        <f t="shared" si="88"/>
        <v>Enseignement</v>
      </c>
      <c r="I1905" t="str">
        <f t="shared" si="89"/>
        <v>Activités de soutien à l'enseignement</v>
      </c>
      <c r="L1905" t="s">
        <v>236</v>
      </c>
      <c r="M1905" t="s">
        <v>6707</v>
      </c>
      <c r="N1905" t="s">
        <v>39180</v>
      </c>
      <c r="O1905" s="76" t="s">
        <v>4450</v>
      </c>
      <c r="P1905" s="82">
        <v>50928</v>
      </c>
      <c r="Q1905" s="82" t="s">
        <v>72645</v>
      </c>
      <c r="R1905"/>
    </row>
    <row r="1906" spans="1:18" x14ac:dyDescent="0.25">
      <c r="A1906" s="14"/>
      <c r="B1906" s="14">
        <v>1905</v>
      </c>
      <c r="C1906" s="14" t="s">
        <v>3926</v>
      </c>
      <c r="D1906" s="23" t="s">
        <v>3925</v>
      </c>
      <c r="E1906" s="23" t="s">
        <v>3925</v>
      </c>
      <c r="F1906" s="23" t="s">
        <v>3925</v>
      </c>
      <c r="G1906" t="str">
        <f t="shared" si="87"/>
        <v>SECTION P</v>
      </c>
      <c r="H1906" t="str">
        <f t="shared" si="88"/>
        <v>Enseignement</v>
      </c>
      <c r="I1906" t="str">
        <f t="shared" si="89"/>
        <v>Activités de soutien à l'enseignement</v>
      </c>
      <c r="L1906" t="s">
        <v>236</v>
      </c>
      <c r="M1906" t="s">
        <v>11607</v>
      </c>
      <c r="N1906" t="s">
        <v>39181</v>
      </c>
      <c r="O1906" s="76" t="s">
        <v>4356</v>
      </c>
      <c r="P1906" s="82">
        <v>426</v>
      </c>
      <c r="Q1906" s="82" t="s">
        <v>104315</v>
      </c>
      <c r="R1906"/>
    </row>
    <row r="1907" spans="1:18" x14ac:dyDescent="0.25">
      <c r="A1907" s="6" t="s">
        <v>3927</v>
      </c>
      <c r="B1907" s="6">
        <v>1906</v>
      </c>
      <c r="C1907" s="6" t="s">
        <v>3928</v>
      </c>
      <c r="D1907" s="7" t="s">
        <v>3925</v>
      </c>
      <c r="E1907" s="7" t="s">
        <v>3925</v>
      </c>
      <c r="F1907" s="7" t="s">
        <v>3925</v>
      </c>
      <c r="G1907" t="str">
        <f t="shared" si="87"/>
        <v>SECTION P</v>
      </c>
      <c r="H1907" t="str">
        <f t="shared" si="88"/>
        <v>Enseignement</v>
      </c>
      <c r="I1907" t="str">
        <f t="shared" si="89"/>
        <v>Activités de soutien à l'enseignement</v>
      </c>
      <c r="L1907" t="s">
        <v>236</v>
      </c>
      <c r="M1907" t="s">
        <v>24072</v>
      </c>
      <c r="N1907" t="s">
        <v>39182</v>
      </c>
      <c r="O1907" s="76" t="s">
        <v>4450</v>
      </c>
      <c r="P1907" s="82">
        <v>73868</v>
      </c>
      <c r="Q1907" s="82" t="s">
        <v>72645</v>
      </c>
      <c r="R1907"/>
    </row>
    <row r="1908" spans="1:18" x14ac:dyDescent="0.25">
      <c r="A1908" s="6"/>
      <c r="B1908" s="6">
        <v>1907</v>
      </c>
      <c r="C1908" s="6"/>
      <c r="D1908" s="7"/>
      <c r="E1908" s="7"/>
      <c r="F1908" s="7"/>
      <c r="G1908" t="str">
        <f t="shared" si="87"/>
        <v>SECTION P</v>
      </c>
      <c r="H1908" t="str">
        <f t="shared" si="88"/>
        <v>Enseignement</v>
      </c>
      <c r="I1908" t="str">
        <f t="shared" si="89"/>
        <v>Activités de soutien à l'enseignement</v>
      </c>
      <c r="L1908" t="s">
        <v>236</v>
      </c>
      <c r="M1908" t="s">
        <v>13636</v>
      </c>
      <c r="N1908" t="s">
        <v>39183</v>
      </c>
      <c r="O1908" s="76" t="s">
        <v>4374</v>
      </c>
      <c r="P1908" s="82">
        <v>1306</v>
      </c>
      <c r="Q1908" s="82" t="s">
        <v>72645</v>
      </c>
      <c r="R1908"/>
    </row>
    <row r="1909" spans="1:18" x14ac:dyDescent="0.25">
      <c r="A1909" s="8"/>
      <c r="B1909" s="8">
        <v>1908</v>
      </c>
      <c r="C1909" s="8" t="s">
        <v>3929</v>
      </c>
      <c r="D1909" s="9" t="s">
        <v>3930</v>
      </c>
      <c r="E1909" s="9" t="s">
        <v>3930</v>
      </c>
      <c r="F1909" s="9" t="s">
        <v>3930</v>
      </c>
      <c r="G1909" t="str">
        <f t="shared" si="87"/>
        <v>SECTION Q</v>
      </c>
      <c r="H1909" t="str">
        <f t="shared" si="88"/>
        <v>Enseignement</v>
      </c>
      <c r="I1909" t="str">
        <f t="shared" si="89"/>
        <v>Activités de soutien à l'enseignement</v>
      </c>
      <c r="L1909" t="s">
        <v>236</v>
      </c>
      <c r="M1909" t="s">
        <v>6708</v>
      </c>
      <c r="N1909" t="s">
        <v>39184</v>
      </c>
      <c r="O1909" s="76" t="s">
        <v>4374</v>
      </c>
      <c r="P1909" s="82">
        <v>4594</v>
      </c>
      <c r="Q1909" s="82" t="s">
        <v>104316</v>
      </c>
      <c r="R1909"/>
    </row>
    <row r="1910" spans="1:18" x14ac:dyDescent="0.25">
      <c r="A1910" s="10"/>
      <c r="B1910" s="10">
        <v>1909</v>
      </c>
      <c r="C1910" s="10"/>
      <c r="D1910" s="11"/>
      <c r="E1910" s="11"/>
      <c r="F1910" s="11"/>
      <c r="G1910" t="str">
        <f t="shared" si="87"/>
        <v>SECTION Q</v>
      </c>
      <c r="H1910" t="str">
        <f t="shared" si="88"/>
        <v>Enseignement</v>
      </c>
      <c r="I1910" t="str">
        <f t="shared" si="89"/>
        <v>Activités de soutien à l'enseignement</v>
      </c>
      <c r="L1910" t="s">
        <v>236</v>
      </c>
      <c r="M1910" t="s">
        <v>24073</v>
      </c>
      <c r="N1910" t="s">
        <v>39185</v>
      </c>
      <c r="O1910" s="76" t="s">
        <v>4374</v>
      </c>
      <c r="P1910" s="82">
        <v>12329</v>
      </c>
      <c r="Q1910" s="82" t="s">
        <v>72645</v>
      </c>
      <c r="R1910"/>
    </row>
    <row r="1911" spans="1:18" x14ac:dyDescent="0.25">
      <c r="A1911" s="12"/>
      <c r="B1911" s="12">
        <v>1910</v>
      </c>
      <c r="C1911" s="12" t="s">
        <v>3931</v>
      </c>
      <c r="D1911" s="13" t="s">
        <v>3932</v>
      </c>
      <c r="E1911" s="13" t="s">
        <v>3932</v>
      </c>
      <c r="F1911" s="13" t="s">
        <v>3932</v>
      </c>
      <c r="G1911" t="str">
        <f t="shared" si="87"/>
        <v>SECTION Q</v>
      </c>
      <c r="H1911" t="str">
        <f t="shared" si="88"/>
        <v>Activités pour la santé humaine</v>
      </c>
      <c r="I1911" t="str">
        <f t="shared" si="89"/>
        <v>Activités de soutien à l'enseignement</v>
      </c>
      <c r="L1911" t="s">
        <v>236</v>
      </c>
      <c r="M1911" t="s">
        <v>33001</v>
      </c>
      <c r="N1911" t="s">
        <v>39186</v>
      </c>
      <c r="O1911" s="76" t="s">
        <v>4356</v>
      </c>
      <c r="P1911" s="82">
        <v>1616</v>
      </c>
      <c r="Q1911" s="82" t="s">
        <v>104317</v>
      </c>
      <c r="R1911"/>
    </row>
    <row r="1912" spans="1:18" x14ac:dyDescent="0.25">
      <c r="A1912" s="10"/>
      <c r="B1912" s="10">
        <v>1911</v>
      </c>
      <c r="C1912" s="10"/>
      <c r="D1912" s="11"/>
      <c r="E1912" s="11"/>
      <c r="F1912" s="11"/>
      <c r="G1912" t="str">
        <f t="shared" si="87"/>
        <v>SECTION Q</v>
      </c>
      <c r="H1912" t="str">
        <f t="shared" si="88"/>
        <v>Activités pour la santé humaine</v>
      </c>
      <c r="I1912" t="str">
        <f t="shared" si="89"/>
        <v>Activités de soutien à l'enseignement</v>
      </c>
      <c r="L1912" t="s">
        <v>236</v>
      </c>
      <c r="M1912" t="s">
        <v>6709</v>
      </c>
      <c r="N1912" t="s">
        <v>39187</v>
      </c>
      <c r="O1912" s="76" t="s">
        <v>4374</v>
      </c>
      <c r="P1912" s="82">
        <v>1100</v>
      </c>
      <c r="Q1912" s="82" t="s">
        <v>104318</v>
      </c>
      <c r="R1912"/>
    </row>
    <row r="1913" spans="1:18" x14ac:dyDescent="0.25">
      <c r="A1913" s="8"/>
      <c r="B1913" s="8">
        <v>1912</v>
      </c>
      <c r="C1913" s="8" t="s">
        <v>3933</v>
      </c>
      <c r="D1913" s="9" t="s">
        <v>3934</v>
      </c>
      <c r="E1913" s="9" t="s">
        <v>3934</v>
      </c>
      <c r="F1913" s="9" t="s">
        <v>3934</v>
      </c>
      <c r="G1913" t="str">
        <f t="shared" si="87"/>
        <v>SECTION Q</v>
      </c>
      <c r="H1913" t="str">
        <f t="shared" si="88"/>
        <v>Activités pour la santé humaine</v>
      </c>
      <c r="I1913" t="str">
        <f t="shared" si="89"/>
        <v>Activités hospitalières</v>
      </c>
      <c r="L1913" t="s">
        <v>236</v>
      </c>
      <c r="M1913" t="s">
        <v>6710</v>
      </c>
      <c r="N1913" t="s">
        <v>39188</v>
      </c>
      <c r="O1913" s="76" t="s">
        <v>4356</v>
      </c>
      <c r="P1913" s="82">
        <v>367</v>
      </c>
      <c r="Q1913" s="82" t="s">
        <v>104319</v>
      </c>
      <c r="R1913"/>
    </row>
    <row r="1914" spans="1:18" x14ac:dyDescent="0.25">
      <c r="A1914" s="14"/>
      <c r="B1914" s="14">
        <v>1913</v>
      </c>
      <c r="C1914" s="14" t="s">
        <v>3935</v>
      </c>
      <c r="D1914" s="15" t="s">
        <v>3934</v>
      </c>
      <c r="E1914" s="15" t="s">
        <v>3934</v>
      </c>
      <c r="F1914" s="15" t="s">
        <v>3934</v>
      </c>
      <c r="G1914" t="str">
        <f t="shared" si="87"/>
        <v>SECTION Q</v>
      </c>
      <c r="H1914" t="str">
        <f t="shared" si="88"/>
        <v>Activités pour la santé humaine</v>
      </c>
      <c r="I1914" t="str">
        <f t="shared" si="89"/>
        <v>Activités hospitalières</v>
      </c>
      <c r="L1914" t="s">
        <v>236</v>
      </c>
      <c r="M1914" t="s">
        <v>24074</v>
      </c>
      <c r="N1914" t="s">
        <v>39189</v>
      </c>
      <c r="O1914" s="76" t="s">
        <v>4366</v>
      </c>
      <c r="P1914" s="82">
        <v>287</v>
      </c>
      <c r="Q1914" s="82" t="s">
        <v>104320</v>
      </c>
      <c r="R1914"/>
    </row>
    <row r="1915" spans="1:18" x14ac:dyDescent="0.25">
      <c r="A1915" s="6" t="s">
        <v>3936</v>
      </c>
      <c r="B1915" s="6">
        <v>1914</v>
      </c>
      <c r="C1915" s="6" t="s">
        <v>3937</v>
      </c>
      <c r="D1915" s="7" t="s">
        <v>3934</v>
      </c>
      <c r="E1915" s="7" t="s">
        <v>3934</v>
      </c>
      <c r="F1915" s="7" t="s">
        <v>3934</v>
      </c>
      <c r="G1915" t="str">
        <f t="shared" si="87"/>
        <v>SECTION Q</v>
      </c>
      <c r="H1915" t="str">
        <f t="shared" si="88"/>
        <v>Activités pour la santé humaine</v>
      </c>
      <c r="I1915" t="str">
        <f t="shared" si="89"/>
        <v>Activités hospitalières</v>
      </c>
      <c r="L1915" t="s">
        <v>236</v>
      </c>
      <c r="M1915" t="s">
        <v>24075</v>
      </c>
      <c r="N1915" t="s">
        <v>39190</v>
      </c>
      <c r="O1915" s="76" t="s">
        <v>4366</v>
      </c>
      <c r="P1915" s="82">
        <v>58</v>
      </c>
      <c r="Q1915" s="82" t="s">
        <v>104322</v>
      </c>
      <c r="R1915"/>
    </row>
    <row r="1916" spans="1:18" x14ac:dyDescent="0.25">
      <c r="A1916" s="10"/>
      <c r="B1916" s="10">
        <v>1915</v>
      </c>
      <c r="C1916" s="10"/>
      <c r="D1916" s="11"/>
      <c r="E1916" s="11"/>
      <c r="F1916" s="11"/>
      <c r="G1916" t="str">
        <f t="shared" si="87"/>
        <v>SECTION Q</v>
      </c>
      <c r="H1916" t="str">
        <f t="shared" si="88"/>
        <v>Activités pour la santé humaine</v>
      </c>
      <c r="I1916" t="str">
        <f t="shared" si="89"/>
        <v>Activités hospitalières</v>
      </c>
      <c r="L1916" t="s">
        <v>236</v>
      </c>
      <c r="M1916" t="s">
        <v>11609</v>
      </c>
      <c r="N1916" t="s">
        <v>39191</v>
      </c>
      <c r="O1916" s="76" t="s">
        <v>4374</v>
      </c>
      <c r="P1916" s="82">
        <v>3505</v>
      </c>
      <c r="Q1916" s="82" t="s">
        <v>72645</v>
      </c>
      <c r="R1916"/>
    </row>
    <row r="1917" spans="1:18" x14ac:dyDescent="0.25">
      <c r="A1917" s="8"/>
      <c r="B1917" s="8">
        <v>1916</v>
      </c>
      <c r="C1917" s="8" t="s">
        <v>3938</v>
      </c>
      <c r="D1917" s="9" t="s">
        <v>3939</v>
      </c>
      <c r="E1917" s="9" t="s">
        <v>3939</v>
      </c>
      <c r="F1917" s="9" t="s">
        <v>3939</v>
      </c>
      <c r="G1917" t="str">
        <f t="shared" si="87"/>
        <v>SECTION Q</v>
      </c>
      <c r="H1917" t="str">
        <f t="shared" si="88"/>
        <v>Activités pour la santé humaine</v>
      </c>
      <c r="I1917" t="str">
        <f t="shared" si="89"/>
        <v>Activité des médecins et des dentistes</v>
      </c>
      <c r="L1917" t="s">
        <v>236</v>
      </c>
      <c r="M1917" t="s">
        <v>6711</v>
      </c>
      <c r="N1917" t="s">
        <v>39192</v>
      </c>
      <c r="O1917" s="76" t="s">
        <v>4356</v>
      </c>
      <c r="P1917" s="82">
        <v>922</v>
      </c>
      <c r="Q1917" s="82" t="s">
        <v>104321</v>
      </c>
      <c r="R1917"/>
    </row>
    <row r="1918" spans="1:18" x14ac:dyDescent="0.25">
      <c r="A1918" s="14"/>
      <c r="B1918" s="14">
        <v>1917</v>
      </c>
      <c r="C1918" s="14" t="s">
        <v>3940</v>
      </c>
      <c r="D1918" s="15" t="s">
        <v>3941</v>
      </c>
      <c r="E1918" s="15" t="s">
        <v>3941</v>
      </c>
      <c r="F1918" s="15" t="s">
        <v>3941</v>
      </c>
      <c r="G1918" t="str">
        <f t="shared" si="87"/>
        <v>SECTION Q</v>
      </c>
      <c r="H1918" t="str">
        <f t="shared" si="88"/>
        <v>Activités pour la santé humaine</v>
      </c>
      <c r="I1918" t="str">
        <f t="shared" si="89"/>
        <v>Activité des médecins et des dentistes</v>
      </c>
      <c r="L1918" t="s">
        <v>236</v>
      </c>
      <c r="M1918" t="s">
        <v>33002</v>
      </c>
      <c r="N1918" t="s">
        <v>39193</v>
      </c>
      <c r="O1918" s="76" t="s">
        <v>4356</v>
      </c>
      <c r="P1918" s="82">
        <v>396</v>
      </c>
      <c r="Q1918" s="82" t="s">
        <v>104323</v>
      </c>
      <c r="R1918"/>
    </row>
    <row r="1919" spans="1:18" x14ac:dyDescent="0.25">
      <c r="A1919" s="6" t="s">
        <v>3942</v>
      </c>
      <c r="B1919" s="6">
        <v>1918</v>
      </c>
      <c r="C1919" s="6" t="s">
        <v>3943</v>
      </c>
      <c r="D1919" s="7" t="s">
        <v>3941</v>
      </c>
      <c r="E1919" s="7" t="s">
        <v>3941</v>
      </c>
      <c r="F1919" s="7" t="s">
        <v>3941</v>
      </c>
      <c r="G1919" t="str">
        <f t="shared" si="87"/>
        <v>SECTION Q</v>
      </c>
      <c r="H1919" t="str">
        <f t="shared" si="88"/>
        <v>Activités pour la santé humaine</v>
      </c>
      <c r="I1919" t="str">
        <f t="shared" si="89"/>
        <v>Activité des médecins et des dentistes</v>
      </c>
      <c r="L1919" t="s">
        <v>236</v>
      </c>
      <c r="M1919" t="s">
        <v>24076</v>
      </c>
      <c r="N1919" t="s">
        <v>39194</v>
      </c>
      <c r="O1919" s="76" t="s">
        <v>4356</v>
      </c>
      <c r="P1919" s="82">
        <v>638</v>
      </c>
      <c r="Q1919" s="82" t="s">
        <v>104324</v>
      </c>
      <c r="R1919"/>
    </row>
    <row r="1920" spans="1:18" x14ac:dyDescent="0.25">
      <c r="A1920" s="14"/>
      <c r="B1920" s="14">
        <v>1919</v>
      </c>
      <c r="C1920" s="14" t="s">
        <v>3944</v>
      </c>
      <c r="D1920" s="37" t="s">
        <v>3945</v>
      </c>
      <c r="E1920" s="37" t="s">
        <v>3945</v>
      </c>
      <c r="F1920" s="37" t="s">
        <v>3945</v>
      </c>
      <c r="G1920" t="str">
        <f t="shared" si="87"/>
        <v>SECTION Q</v>
      </c>
      <c r="H1920" t="str">
        <f t="shared" si="88"/>
        <v>Activités pour la santé humaine</v>
      </c>
      <c r="I1920" t="str">
        <f t="shared" si="89"/>
        <v>Activité des médecins et des dentistes</v>
      </c>
      <c r="L1920" t="s">
        <v>236</v>
      </c>
      <c r="M1920" t="s">
        <v>24077</v>
      </c>
      <c r="N1920" t="s">
        <v>39195</v>
      </c>
      <c r="O1920" s="76" t="s">
        <v>4356</v>
      </c>
      <c r="P1920" s="82">
        <v>831</v>
      </c>
      <c r="Q1920" s="82" t="s">
        <v>104325</v>
      </c>
      <c r="R1920"/>
    </row>
    <row r="1921" spans="1:18" x14ac:dyDescent="0.25">
      <c r="A1921" s="6" t="s">
        <v>3946</v>
      </c>
      <c r="B1921" s="6">
        <v>1920</v>
      </c>
      <c r="C1921" s="6" t="s">
        <v>3947</v>
      </c>
      <c r="D1921" s="28" t="s">
        <v>3948</v>
      </c>
      <c r="E1921" s="28" t="s">
        <v>3948</v>
      </c>
      <c r="F1921" s="28" t="s">
        <v>3949</v>
      </c>
      <c r="G1921" t="str">
        <f t="shared" si="87"/>
        <v>SECTION Q</v>
      </c>
      <c r="H1921" t="str">
        <f t="shared" si="88"/>
        <v>Activités pour la santé humaine</v>
      </c>
      <c r="I1921" t="str">
        <f t="shared" si="89"/>
        <v>Activité des médecins et des dentistes</v>
      </c>
      <c r="L1921" t="s">
        <v>236</v>
      </c>
      <c r="M1921" t="s">
        <v>6712</v>
      </c>
      <c r="N1921" t="s">
        <v>39196</v>
      </c>
      <c r="O1921" s="76" t="s">
        <v>4366</v>
      </c>
      <c r="P1921" s="82">
        <v>78</v>
      </c>
      <c r="Q1921" s="82" t="s">
        <v>104326</v>
      </c>
      <c r="R1921"/>
    </row>
    <row r="1922" spans="1:18" x14ac:dyDescent="0.25">
      <c r="A1922" s="6" t="s">
        <v>3950</v>
      </c>
      <c r="B1922" s="6">
        <v>1921</v>
      </c>
      <c r="C1922" s="6" t="s">
        <v>3951</v>
      </c>
      <c r="D1922" s="28" t="s">
        <v>3952</v>
      </c>
      <c r="E1922" s="28" t="s">
        <v>3952</v>
      </c>
      <c r="F1922" s="28" t="s">
        <v>3952</v>
      </c>
      <c r="G1922" t="str">
        <f t="shared" si="87"/>
        <v>SECTION Q</v>
      </c>
      <c r="H1922" t="str">
        <f t="shared" si="88"/>
        <v>Activités pour la santé humaine</v>
      </c>
      <c r="I1922" t="str">
        <f t="shared" si="89"/>
        <v>Activité des médecins et des dentistes</v>
      </c>
      <c r="L1922" t="s">
        <v>236</v>
      </c>
      <c r="M1922" t="s">
        <v>33003</v>
      </c>
      <c r="N1922" t="s">
        <v>39197</v>
      </c>
      <c r="O1922" s="76" t="s">
        <v>4374</v>
      </c>
      <c r="P1922" s="82">
        <v>3424</v>
      </c>
      <c r="Q1922" s="82" t="s">
        <v>72645</v>
      </c>
      <c r="R1922"/>
    </row>
    <row r="1923" spans="1:18" x14ac:dyDescent="0.25">
      <c r="A1923" s="6" t="s">
        <v>3953</v>
      </c>
      <c r="B1923" s="6">
        <v>1922</v>
      </c>
      <c r="C1923" s="6" t="s">
        <v>3954</v>
      </c>
      <c r="D1923" s="38" t="s">
        <v>3955</v>
      </c>
      <c r="E1923" s="38" t="s">
        <v>3955</v>
      </c>
      <c r="F1923" s="38" t="s">
        <v>3956</v>
      </c>
      <c r="G1923" t="str">
        <f t="shared" si="87"/>
        <v>SECTION Q</v>
      </c>
      <c r="H1923" t="str">
        <f t="shared" si="88"/>
        <v>Activités pour la santé humaine</v>
      </c>
      <c r="I1923" t="str">
        <f t="shared" si="89"/>
        <v>Activité des médecins et des dentistes</v>
      </c>
      <c r="L1923" t="s">
        <v>236</v>
      </c>
      <c r="M1923" t="s">
        <v>33004</v>
      </c>
      <c r="N1923" t="s">
        <v>39198</v>
      </c>
      <c r="O1923" s="76" t="s">
        <v>4366</v>
      </c>
      <c r="P1923" s="82">
        <v>99</v>
      </c>
      <c r="Q1923" s="82" t="s">
        <v>104327</v>
      </c>
      <c r="R1923"/>
    </row>
    <row r="1924" spans="1:18" x14ac:dyDescent="0.25">
      <c r="A1924" s="14"/>
      <c r="B1924" s="14">
        <v>1923</v>
      </c>
      <c r="C1924" s="14" t="s">
        <v>3957</v>
      </c>
      <c r="D1924" s="15" t="s">
        <v>3958</v>
      </c>
      <c r="E1924" s="15" t="s">
        <v>3958</v>
      </c>
      <c r="F1924" s="15" t="s">
        <v>3958</v>
      </c>
      <c r="G1924" t="str">
        <f t="shared" ref="G1924:G1987" si="90">IF(LEFT(C1924,7)="SECTION",C1924,G1923)</f>
        <v>SECTION Q</v>
      </c>
      <c r="H1924" t="str">
        <f t="shared" si="88"/>
        <v>Activités pour la santé humaine</v>
      </c>
      <c r="I1924" t="str">
        <f t="shared" si="89"/>
        <v>Activité des médecins et des dentistes</v>
      </c>
      <c r="L1924" t="s">
        <v>236</v>
      </c>
      <c r="M1924" t="s">
        <v>16703</v>
      </c>
      <c r="N1924" t="s">
        <v>39199</v>
      </c>
      <c r="O1924" s="76" t="s">
        <v>4374</v>
      </c>
      <c r="P1924" s="82">
        <v>7424</v>
      </c>
      <c r="Q1924" s="82" t="s">
        <v>72645</v>
      </c>
      <c r="R1924"/>
    </row>
    <row r="1925" spans="1:18" x14ac:dyDescent="0.25">
      <c r="A1925" s="6" t="s">
        <v>3959</v>
      </c>
      <c r="B1925" s="6">
        <v>1924</v>
      </c>
      <c r="C1925" s="6" t="s">
        <v>3960</v>
      </c>
      <c r="D1925" s="7" t="s">
        <v>3958</v>
      </c>
      <c r="E1925" s="7" t="s">
        <v>3958</v>
      </c>
      <c r="F1925" s="7" t="s">
        <v>3958</v>
      </c>
      <c r="G1925" t="str">
        <f t="shared" si="90"/>
        <v>SECTION Q</v>
      </c>
      <c r="H1925" t="str">
        <f t="shared" si="88"/>
        <v>Activités pour la santé humaine</v>
      </c>
      <c r="I1925" t="str">
        <f t="shared" si="89"/>
        <v>Activité des médecins et des dentistes</v>
      </c>
      <c r="L1925" t="s">
        <v>236</v>
      </c>
      <c r="M1925" t="s">
        <v>13639</v>
      </c>
      <c r="N1925" t="s">
        <v>39200</v>
      </c>
      <c r="O1925" s="76" t="s">
        <v>4366</v>
      </c>
      <c r="P1925" s="82">
        <v>120</v>
      </c>
      <c r="Q1925" s="82" t="s">
        <v>104328</v>
      </c>
      <c r="R1925"/>
    </row>
    <row r="1926" spans="1:18" x14ac:dyDescent="0.25">
      <c r="A1926" s="10"/>
      <c r="B1926" s="10">
        <v>1925</v>
      </c>
      <c r="C1926" s="10"/>
      <c r="D1926" s="11"/>
      <c r="E1926" s="11"/>
      <c r="F1926" s="11"/>
      <c r="G1926" t="str">
        <f t="shared" si="90"/>
        <v>SECTION Q</v>
      </c>
      <c r="H1926" t="str">
        <f t="shared" ref="H1926:H1989" si="91">IF(LEN(C1926)=2,D1926,H1925)</f>
        <v>Activités pour la santé humaine</v>
      </c>
      <c r="I1926" t="str">
        <f t="shared" si="89"/>
        <v>Activité des médecins et des dentistes</v>
      </c>
      <c r="L1926" t="s">
        <v>236</v>
      </c>
      <c r="M1926" t="s">
        <v>11611</v>
      </c>
      <c r="N1926" t="s">
        <v>39201</v>
      </c>
      <c r="O1926" s="76" t="s">
        <v>4356</v>
      </c>
      <c r="P1926" s="82">
        <v>531</v>
      </c>
      <c r="Q1926" s="82" t="s">
        <v>104329</v>
      </c>
      <c r="R1926"/>
    </row>
    <row r="1927" spans="1:18" x14ac:dyDescent="0.25">
      <c r="A1927" s="8"/>
      <c r="B1927" s="8">
        <v>1926</v>
      </c>
      <c r="C1927" s="8" t="s">
        <v>3961</v>
      </c>
      <c r="D1927" s="9" t="s">
        <v>3962</v>
      </c>
      <c r="E1927" s="9" t="s">
        <v>3962</v>
      </c>
      <c r="F1927" s="9" t="s">
        <v>3962</v>
      </c>
      <c r="G1927" t="str">
        <f t="shared" si="90"/>
        <v>SECTION Q</v>
      </c>
      <c r="H1927" t="str">
        <f t="shared" si="91"/>
        <v>Activités pour la santé humaine</v>
      </c>
      <c r="I1927" t="str">
        <f t="shared" si="89"/>
        <v>Autres activités pour la santé humaine</v>
      </c>
      <c r="L1927" t="s">
        <v>236</v>
      </c>
      <c r="M1927" t="s">
        <v>24078</v>
      </c>
      <c r="N1927" t="s">
        <v>39202</v>
      </c>
      <c r="O1927" s="76" t="s">
        <v>4366</v>
      </c>
      <c r="P1927" s="82">
        <v>172</v>
      </c>
      <c r="Q1927" s="82" t="s">
        <v>104331</v>
      </c>
      <c r="R1927"/>
    </row>
    <row r="1928" spans="1:18" x14ac:dyDescent="0.25">
      <c r="A1928" s="14"/>
      <c r="B1928" s="14">
        <v>1927</v>
      </c>
      <c r="C1928" s="14" t="s">
        <v>3963</v>
      </c>
      <c r="D1928" s="15" t="s">
        <v>3962</v>
      </c>
      <c r="E1928" s="15" t="s">
        <v>3962</v>
      </c>
      <c r="F1928" s="15" t="s">
        <v>3962</v>
      </c>
      <c r="G1928" t="str">
        <f t="shared" si="90"/>
        <v>SECTION Q</v>
      </c>
      <c r="H1928" t="str">
        <f t="shared" si="91"/>
        <v>Activités pour la santé humaine</v>
      </c>
      <c r="I1928" t="str">
        <f t="shared" ref="I1928:I1991" si="92">IF(LEN(C1928)=4,D1928,I1927)</f>
        <v>Autres activités pour la santé humaine</v>
      </c>
      <c r="L1928" t="s">
        <v>236</v>
      </c>
      <c r="M1928" t="s">
        <v>24079</v>
      </c>
      <c r="N1928" t="s">
        <v>39203</v>
      </c>
      <c r="O1928" s="76" t="s">
        <v>4366</v>
      </c>
      <c r="P1928" s="82">
        <v>146</v>
      </c>
      <c r="Q1928" s="82" t="s">
        <v>104332</v>
      </c>
      <c r="R1928"/>
    </row>
    <row r="1929" spans="1:18" x14ac:dyDescent="0.25">
      <c r="A1929" s="6" t="s">
        <v>3964</v>
      </c>
      <c r="B1929" s="6">
        <v>1928</v>
      </c>
      <c r="C1929" s="6" t="s">
        <v>3965</v>
      </c>
      <c r="D1929" s="7" t="s">
        <v>3966</v>
      </c>
      <c r="E1929" s="7" t="s">
        <v>3966</v>
      </c>
      <c r="F1929" s="7" t="s">
        <v>3966</v>
      </c>
      <c r="G1929" t="str">
        <f t="shared" si="90"/>
        <v>SECTION Q</v>
      </c>
      <c r="H1929" t="str">
        <f t="shared" si="91"/>
        <v>Activités pour la santé humaine</v>
      </c>
      <c r="I1929" t="str">
        <f t="shared" si="92"/>
        <v>Autres activités pour la santé humaine</v>
      </c>
      <c r="L1929" t="s">
        <v>236</v>
      </c>
      <c r="M1929" t="s">
        <v>24080</v>
      </c>
      <c r="N1929" t="s">
        <v>39204</v>
      </c>
      <c r="O1929" s="76" t="s">
        <v>4374</v>
      </c>
      <c r="P1929" s="82">
        <v>4546</v>
      </c>
      <c r="Q1929" s="82" t="s">
        <v>72645</v>
      </c>
      <c r="R1929"/>
    </row>
    <row r="1930" spans="1:18" x14ac:dyDescent="0.25">
      <c r="A1930" s="6" t="s">
        <v>3967</v>
      </c>
      <c r="B1930" s="6">
        <v>1929</v>
      </c>
      <c r="C1930" s="6" t="s">
        <v>3968</v>
      </c>
      <c r="D1930" s="7" t="s">
        <v>3969</v>
      </c>
      <c r="E1930" s="7" t="s">
        <v>3969</v>
      </c>
      <c r="F1930" s="7" t="s">
        <v>3969</v>
      </c>
      <c r="G1930" t="str">
        <f t="shared" si="90"/>
        <v>SECTION Q</v>
      </c>
      <c r="H1930" t="str">
        <f t="shared" si="91"/>
        <v>Activités pour la santé humaine</v>
      </c>
      <c r="I1930" t="str">
        <f t="shared" si="92"/>
        <v>Autres activités pour la santé humaine</v>
      </c>
      <c r="L1930" t="s">
        <v>236</v>
      </c>
      <c r="M1930" t="s">
        <v>24081</v>
      </c>
      <c r="N1930" t="s">
        <v>39205</v>
      </c>
      <c r="O1930" s="76" t="s">
        <v>4366</v>
      </c>
      <c r="P1930" s="82">
        <v>140</v>
      </c>
      <c r="Q1930" s="82" t="s">
        <v>104333</v>
      </c>
      <c r="R1930"/>
    </row>
    <row r="1931" spans="1:18" x14ac:dyDescent="0.25">
      <c r="A1931" s="6" t="s">
        <v>3970</v>
      </c>
      <c r="B1931" s="6">
        <v>1930</v>
      </c>
      <c r="C1931" s="6" t="s">
        <v>3971</v>
      </c>
      <c r="D1931" s="7" t="s">
        <v>3972</v>
      </c>
      <c r="E1931" s="7" t="s">
        <v>3972</v>
      </c>
      <c r="F1931" s="7" t="s">
        <v>3972</v>
      </c>
      <c r="G1931" t="str">
        <f t="shared" si="90"/>
        <v>SECTION Q</v>
      </c>
      <c r="H1931" t="str">
        <f t="shared" si="91"/>
        <v>Activités pour la santé humaine</v>
      </c>
      <c r="I1931" t="str">
        <f t="shared" si="92"/>
        <v>Autres activités pour la santé humaine</v>
      </c>
      <c r="L1931" t="s">
        <v>236</v>
      </c>
      <c r="M1931" t="s">
        <v>6713</v>
      </c>
      <c r="N1931" t="s">
        <v>39206</v>
      </c>
      <c r="O1931" s="76" t="s">
        <v>4366</v>
      </c>
      <c r="P1931" s="82">
        <v>138</v>
      </c>
      <c r="Q1931" s="82" t="s">
        <v>104334</v>
      </c>
      <c r="R1931"/>
    </row>
    <row r="1932" spans="1:18" x14ac:dyDescent="0.25">
      <c r="A1932" s="6" t="s">
        <v>3973</v>
      </c>
      <c r="B1932" s="6">
        <v>1931</v>
      </c>
      <c r="C1932" s="6" t="s">
        <v>3974</v>
      </c>
      <c r="D1932" s="7" t="s">
        <v>3975</v>
      </c>
      <c r="E1932" s="7" t="s">
        <v>3975</v>
      </c>
      <c r="F1932" s="7" t="s">
        <v>3976</v>
      </c>
      <c r="G1932" t="str">
        <f t="shared" si="90"/>
        <v>SECTION Q</v>
      </c>
      <c r="H1932" t="str">
        <f t="shared" si="91"/>
        <v>Activités pour la santé humaine</v>
      </c>
      <c r="I1932" t="str">
        <f t="shared" si="92"/>
        <v>Autres activités pour la santé humaine</v>
      </c>
      <c r="L1932" t="s">
        <v>236</v>
      </c>
      <c r="M1932" t="s">
        <v>6714</v>
      </c>
      <c r="N1932" t="s">
        <v>39207</v>
      </c>
      <c r="O1932" s="76" t="s">
        <v>4356</v>
      </c>
      <c r="P1932" s="82">
        <v>609</v>
      </c>
      <c r="Q1932" s="82" t="s">
        <v>104336</v>
      </c>
      <c r="R1932"/>
    </row>
    <row r="1933" spans="1:18" ht="26.25" x14ac:dyDescent="0.25">
      <c r="A1933" s="6" t="s">
        <v>3977</v>
      </c>
      <c r="B1933" s="6">
        <v>1932</v>
      </c>
      <c r="C1933" s="6" t="s">
        <v>3978</v>
      </c>
      <c r="D1933" s="28" t="s">
        <v>3979</v>
      </c>
      <c r="E1933" s="28" t="s">
        <v>3980</v>
      </c>
      <c r="F1933" s="28" t="s">
        <v>3981</v>
      </c>
      <c r="G1933" t="str">
        <f t="shared" si="90"/>
        <v>SECTION Q</v>
      </c>
      <c r="H1933" t="str">
        <f t="shared" si="91"/>
        <v>Activités pour la santé humaine</v>
      </c>
      <c r="I1933" t="str">
        <f t="shared" si="92"/>
        <v>Autres activités pour la santé humaine</v>
      </c>
      <c r="L1933" t="s">
        <v>236</v>
      </c>
      <c r="M1933" t="s">
        <v>33005</v>
      </c>
      <c r="N1933" t="s">
        <v>39208</v>
      </c>
      <c r="O1933" s="76" t="s">
        <v>4356</v>
      </c>
      <c r="P1933" s="82">
        <v>2239</v>
      </c>
      <c r="Q1933" s="82" t="s">
        <v>104337</v>
      </c>
      <c r="R1933"/>
    </row>
    <row r="1934" spans="1:18" x14ac:dyDescent="0.25">
      <c r="A1934" s="6" t="s">
        <v>3982</v>
      </c>
      <c r="B1934" s="6">
        <v>1933</v>
      </c>
      <c r="C1934" s="6" t="s">
        <v>3983</v>
      </c>
      <c r="D1934" s="28" t="s">
        <v>3984</v>
      </c>
      <c r="E1934" s="28" t="s">
        <v>3984</v>
      </c>
      <c r="F1934" s="28" t="s">
        <v>3985</v>
      </c>
      <c r="G1934" t="str">
        <f t="shared" si="90"/>
        <v>SECTION Q</v>
      </c>
      <c r="H1934" t="str">
        <f t="shared" si="91"/>
        <v>Activités pour la santé humaine</v>
      </c>
      <c r="I1934" t="str">
        <f t="shared" si="92"/>
        <v>Autres activités pour la santé humaine</v>
      </c>
      <c r="L1934" t="s">
        <v>236</v>
      </c>
      <c r="M1934" t="s">
        <v>13641</v>
      </c>
      <c r="N1934" t="s">
        <v>39209</v>
      </c>
      <c r="O1934" s="76" t="s">
        <v>4374</v>
      </c>
      <c r="P1934" s="82">
        <v>1992</v>
      </c>
      <c r="Q1934" s="82" t="s">
        <v>72645</v>
      </c>
      <c r="R1934"/>
    </row>
    <row r="1935" spans="1:18" x14ac:dyDescent="0.25">
      <c r="A1935" s="10"/>
      <c r="B1935" s="10">
        <v>1934</v>
      </c>
      <c r="C1935" s="10"/>
      <c r="D1935" s="11"/>
      <c r="E1935" s="11"/>
      <c r="F1935" s="11"/>
      <c r="G1935" t="str">
        <f t="shared" si="90"/>
        <v>SECTION Q</v>
      </c>
      <c r="H1935" t="str">
        <f t="shared" si="91"/>
        <v>Activités pour la santé humaine</v>
      </c>
      <c r="I1935" t="str">
        <f t="shared" si="92"/>
        <v>Autres activités pour la santé humaine</v>
      </c>
      <c r="L1935" t="s">
        <v>236</v>
      </c>
      <c r="M1935" t="s">
        <v>11616</v>
      </c>
      <c r="N1935" t="s">
        <v>39210</v>
      </c>
      <c r="O1935" s="76" t="s">
        <v>4356</v>
      </c>
      <c r="P1935" s="82">
        <v>341</v>
      </c>
      <c r="Q1935" s="82" t="s">
        <v>104339</v>
      </c>
      <c r="R1935"/>
    </row>
    <row r="1936" spans="1:18" x14ac:dyDescent="0.25">
      <c r="A1936" s="12"/>
      <c r="B1936" s="12">
        <v>1935</v>
      </c>
      <c r="C1936" s="12" t="s">
        <v>3986</v>
      </c>
      <c r="D1936" s="13" t="s">
        <v>3987</v>
      </c>
      <c r="E1936" s="13" t="s">
        <v>3987</v>
      </c>
      <c r="F1936" s="13" t="s">
        <v>3987</v>
      </c>
      <c r="G1936" t="str">
        <f t="shared" si="90"/>
        <v>SECTION Q</v>
      </c>
      <c r="H1936" t="str">
        <f t="shared" si="91"/>
        <v>Hébergement médico-social et social</v>
      </c>
      <c r="I1936" t="str">
        <f t="shared" si="92"/>
        <v>Autres activités pour la santé humaine</v>
      </c>
      <c r="L1936" t="s">
        <v>236</v>
      </c>
      <c r="M1936" t="s">
        <v>24083</v>
      </c>
      <c r="N1936" t="s">
        <v>39211</v>
      </c>
      <c r="O1936" s="76" t="s">
        <v>4366</v>
      </c>
      <c r="P1936" s="82">
        <v>72</v>
      </c>
      <c r="Q1936" s="82" t="s">
        <v>104340</v>
      </c>
      <c r="R1936"/>
    </row>
    <row r="1937" spans="1:18" x14ac:dyDescent="0.25">
      <c r="A1937" s="10"/>
      <c r="B1937" s="10">
        <v>1936</v>
      </c>
      <c r="C1937" s="10"/>
      <c r="D1937" s="11"/>
      <c r="E1937" s="11"/>
      <c r="F1937" s="11"/>
      <c r="G1937" t="str">
        <f t="shared" si="90"/>
        <v>SECTION Q</v>
      </c>
      <c r="H1937" t="str">
        <f t="shared" si="91"/>
        <v>Hébergement médico-social et social</v>
      </c>
      <c r="I1937" t="str">
        <f t="shared" si="92"/>
        <v>Autres activités pour la santé humaine</v>
      </c>
      <c r="L1937" t="s">
        <v>236</v>
      </c>
      <c r="M1937" t="s">
        <v>11618</v>
      </c>
      <c r="N1937" t="s">
        <v>39212</v>
      </c>
      <c r="O1937" s="76" t="s">
        <v>4374</v>
      </c>
      <c r="P1937" s="82">
        <v>4117</v>
      </c>
      <c r="Q1937" s="82" t="s">
        <v>72645</v>
      </c>
      <c r="R1937"/>
    </row>
    <row r="1938" spans="1:18" x14ac:dyDescent="0.25">
      <c r="A1938" s="8"/>
      <c r="B1938" s="8">
        <v>1937</v>
      </c>
      <c r="C1938" s="8" t="s">
        <v>3988</v>
      </c>
      <c r="D1938" s="9" t="s">
        <v>3989</v>
      </c>
      <c r="E1938" s="9" t="s">
        <v>3989</v>
      </c>
      <c r="F1938" s="9" t="s">
        <v>3989</v>
      </c>
      <c r="G1938" t="str">
        <f t="shared" si="90"/>
        <v>SECTION Q</v>
      </c>
      <c r="H1938" t="str">
        <f t="shared" si="91"/>
        <v>Hébergement médico-social et social</v>
      </c>
      <c r="I1938" t="str">
        <f t="shared" si="92"/>
        <v>Hébergement médicalisé</v>
      </c>
      <c r="L1938" t="s">
        <v>236</v>
      </c>
      <c r="M1938" t="s">
        <v>6715</v>
      </c>
      <c r="N1938" t="s">
        <v>39213</v>
      </c>
      <c r="O1938" s="76" t="s">
        <v>4356</v>
      </c>
      <c r="P1938" s="82">
        <v>1596</v>
      </c>
      <c r="Q1938" s="82" t="s">
        <v>104341</v>
      </c>
      <c r="R1938"/>
    </row>
    <row r="1939" spans="1:18" x14ac:dyDescent="0.25">
      <c r="A1939" s="14"/>
      <c r="B1939" s="14">
        <v>1938</v>
      </c>
      <c r="C1939" s="14" t="s">
        <v>3990</v>
      </c>
      <c r="D1939" s="15" t="s">
        <v>3989</v>
      </c>
      <c r="E1939" s="15" t="s">
        <v>3989</v>
      </c>
      <c r="F1939" s="15" t="s">
        <v>3989</v>
      </c>
      <c r="G1939" t="str">
        <f t="shared" si="90"/>
        <v>SECTION Q</v>
      </c>
      <c r="H1939" t="str">
        <f t="shared" si="91"/>
        <v>Hébergement médico-social et social</v>
      </c>
      <c r="I1939" t="str">
        <f t="shared" si="92"/>
        <v>Hébergement médicalisé</v>
      </c>
      <c r="L1939" t="s">
        <v>236</v>
      </c>
      <c r="M1939" t="s">
        <v>6716</v>
      </c>
      <c r="N1939" t="s">
        <v>39214</v>
      </c>
      <c r="O1939" s="76" t="s">
        <v>4356</v>
      </c>
      <c r="P1939" s="82">
        <v>1549</v>
      </c>
      <c r="Q1939" s="82" t="s">
        <v>104342</v>
      </c>
      <c r="R1939"/>
    </row>
    <row r="1940" spans="1:18" x14ac:dyDescent="0.25">
      <c r="A1940" s="6" t="s">
        <v>3991</v>
      </c>
      <c r="B1940" s="6">
        <v>1939</v>
      </c>
      <c r="C1940" s="6" t="s">
        <v>3992</v>
      </c>
      <c r="D1940" s="29" t="s">
        <v>3993</v>
      </c>
      <c r="E1940" s="29" t="s">
        <v>3993</v>
      </c>
      <c r="F1940" s="29" t="s">
        <v>3994</v>
      </c>
      <c r="G1940" t="str">
        <f t="shared" si="90"/>
        <v>SECTION Q</v>
      </c>
      <c r="H1940" t="str">
        <f t="shared" si="91"/>
        <v>Hébergement médico-social et social</v>
      </c>
      <c r="I1940" t="str">
        <f t="shared" si="92"/>
        <v>Hébergement médicalisé</v>
      </c>
      <c r="L1940" t="s">
        <v>236</v>
      </c>
      <c r="M1940" t="s">
        <v>6717</v>
      </c>
      <c r="N1940" t="s">
        <v>39215</v>
      </c>
      <c r="O1940" s="76" t="s">
        <v>4356</v>
      </c>
      <c r="P1940" s="82">
        <v>381</v>
      </c>
      <c r="Q1940" s="82" t="s">
        <v>104343</v>
      </c>
      <c r="R1940"/>
    </row>
    <row r="1941" spans="1:18" x14ac:dyDescent="0.25">
      <c r="A1941" s="6" t="s">
        <v>3995</v>
      </c>
      <c r="B1941" s="6">
        <v>1940</v>
      </c>
      <c r="C1941" s="6" t="s">
        <v>3996</v>
      </c>
      <c r="D1941" s="28" t="s">
        <v>3997</v>
      </c>
      <c r="E1941" s="28" t="s">
        <v>3998</v>
      </c>
      <c r="F1941" s="28" t="s">
        <v>3999</v>
      </c>
      <c r="G1941" t="str">
        <f t="shared" si="90"/>
        <v>SECTION Q</v>
      </c>
      <c r="H1941" t="str">
        <f t="shared" si="91"/>
        <v>Hébergement médico-social et social</v>
      </c>
      <c r="I1941" t="str">
        <f t="shared" si="92"/>
        <v>Hébergement médicalisé</v>
      </c>
      <c r="L1941" t="s">
        <v>236</v>
      </c>
      <c r="M1941" t="s">
        <v>6718</v>
      </c>
      <c r="N1941" t="s">
        <v>39216</v>
      </c>
      <c r="O1941" s="76" t="s">
        <v>4374</v>
      </c>
      <c r="P1941" s="82">
        <v>50396</v>
      </c>
      <c r="Q1941" s="82" t="s">
        <v>72645</v>
      </c>
      <c r="R1941"/>
    </row>
    <row r="1942" spans="1:18" ht="39" x14ac:dyDescent="0.25">
      <c r="A1942" s="6" t="s">
        <v>4000</v>
      </c>
      <c r="B1942" s="6">
        <v>1941</v>
      </c>
      <c r="C1942" s="6" t="s">
        <v>4001</v>
      </c>
      <c r="D1942" s="28" t="s">
        <v>4002</v>
      </c>
      <c r="E1942" s="28" t="s">
        <v>4003</v>
      </c>
      <c r="F1942" s="28" t="s">
        <v>4004</v>
      </c>
      <c r="G1942" t="str">
        <f t="shared" si="90"/>
        <v>SECTION Q</v>
      </c>
      <c r="H1942" t="str">
        <f t="shared" si="91"/>
        <v>Hébergement médico-social et social</v>
      </c>
      <c r="I1942" t="str">
        <f t="shared" si="92"/>
        <v>Hébergement médicalisé</v>
      </c>
      <c r="L1942" t="s">
        <v>236</v>
      </c>
      <c r="M1942" t="s">
        <v>6719</v>
      </c>
      <c r="N1942" t="s">
        <v>39217</v>
      </c>
      <c r="O1942" s="76" t="s">
        <v>4356</v>
      </c>
      <c r="P1942" s="82">
        <v>586</v>
      </c>
      <c r="Q1942" s="82" t="s">
        <v>104344</v>
      </c>
      <c r="R1942"/>
    </row>
    <row r="1943" spans="1:18" x14ac:dyDescent="0.25">
      <c r="A1943" s="10"/>
      <c r="B1943" s="10">
        <v>1942</v>
      </c>
      <c r="C1943" s="10"/>
      <c r="D1943" s="11"/>
      <c r="E1943" s="11"/>
      <c r="F1943" s="11"/>
      <c r="G1943" t="str">
        <f t="shared" si="90"/>
        <v>SECTION Q</v>
      </c>
      <c r="H1943" t="str">
        <f t="shared" si="91"/>
        <v>Hébergement médico-social et social</v>
      </c>
      <c r="I1943" t="str">
        <f t="shared" si="92"/>
        <v>Hébergement médicalisé</v>
      </c>
      <c r="L1943" t="s">
        <v>236</v>
      </c>
      <c r="M1943" t="s">
        <v>6720</v>
      </c>
      <c r="N1943" t="s">
        <v>39218</v>
      </c>
      <c r="O1943" s="76" t="s">
        <v>4366</v>
      </c>
      <c r="P1943" s="82">
        <v>631</v>
      </c>
      <c r="Q1943" s="82" t="s">
        <v>104345</v>
      </c>
      <c r="R1943"/>
    </row>
    <row r="1944" spans="1:18" ht="25.5" x14ac:dyDescent="0.25">
      <c r="A1944" s="8"/>
      <c r="B1944" s="8">
        <v>1943</v>
      </c>
      <c r="C1944" s="8" t="s">
        <v>4005</v>
      </c>
      <c r="D1944" s="9" t="s">
        <v>4006</v>
      </c>
      <c r="E1944" s="9" t="s">
        <v>4007</v>
      </c>
      <c r="F1944" s="9" t="s">
        <v>4008</v>
      </c>
      <c r="G1944" t="str">
        <f t="shared" si="90"/>
        <v>SECTION Q</v>
      </c>
      <c r="H1944" t="str">
        <f t="shared" si="91"/>
        <v>Hébergement médico-social et social</v>
      </c>
      <c r="I1944" t="str">
        <f t="shared" si="92"/>
        <v>Hébergement social pour personnes handicapées mentales, malades mentales et toxicomanes</v>
      </c>
      <c r="L1944" t="s">
        <v>236</v>
      </c>
      <c r="M1944" t="s">
        <v>13645</v>
      </c>
      <c r="N1944" t="s">
        <v>39219</v>
      </c>
      <c r="O1944" s="76" t="s">
        <v>4366</v>
      </c>
      <c r="P1944" s="82">
        <v>193</v>
      </c>
      <c r="Q1944" s="82" t="s">
        <v>104346</v>
      </c>
      <c r="R1944"/>
    </row>
    <row r="1945" spans="1:18" ht="25.5" x14ac:dyDescent="0.25">
      <c r="A1945" s="14"/>
      <c r="B1945" s="14">
        <v>1944</v>
      </c>
      <c r="C1945" s="14" t="s">
        <v>4009</v>
      </c>
      <c r="D1945" s="23" t="s">
        <v>4006</v>
      </c>
      <c r="E1945" s="23" t="s">
        <v>4007</v>
      </c>
      <c r="F1945" s="23" t="s">
        <v>4008</v>
      </c>
      <c r="G1945" t="str">
        <f t="shared" si="90"/>
        <v>SECTION Q</v>
      </c>
      <c r="H1945" t="str">
        <f t="shared" si="91"/>
        <v>Hébergement médico-social et social</v>
      </c>
      <c r="I1945" t="str">
        <f t="shared" si="92"/>
        <v>Hébergement social pour personnes handicapées mentales, malades mentales et toxicomanes</v>
      </c>
      <c r="L1945" t="s">
        <v>236</v>
      </c>
      <c r="M1945" t="s">
        <v>6721</v>
      </c>
      <c r="N1945" t="s">
        <v>39220</v>
      </c>
      <c r="O1945" s="76" t="s">
        <v>4356</v>
      </c>
      <c r="P1945" s="82">
        <v>681</v>
      </c>
      <c r="Q1945" s="82" t="s">
        <v>104347</v>
      </c>
      <c r="R1945"/>
    </row>
    <row r="1946" spans="1:18" ht="25.5" x14ac:dyDescent="0.25">
      <c r="A1946" s="6" t="s">
        <v>4010</v>
      </c>
      <c r="B1946" s="6">
        <v>1945</v>
      </c>
      <c r="C1946" s="6" t="s">
        <v>4011</v>
      </c>
      <c r="D1946" s="7" t="s">
        <v>4012</v>
      </c>
      <c r="E1946" s="7" t="s">
        <v>4013</v>
      </c>
      <c r="F1946" s="7" t="s">
        <v>4014</v>
      </c>
      <c r="G1946" t="str">
        <f t="shared" si="90"/>
        <v>SECTION Q</v>
      </c>
      <c r="H1946" t="str">
        <f t="shared" si="91"/>
        <v>Hébergement médico-social et social</v>
      </c>
      <c r="I1946" t="str">
        <f t="shared" si="92"/>
        <v>Hébergement social pour personnes handicapées mentales, malades mentales et toxicomanes</v>
      </c>
      <c r="L1946" t="s">
        <v>236</v>
      </c>
      <c r="M1946" t="s">
        <v>24082</v>
      </c>
      <c r="N1946" t="s">
        <v>39221</v>
      </c>
      <c r="O1946" s="76" t="s">
        <v>4356</v>
      </c>
      <c r="P1946" s="82">
        <v>2520</v>
      </c>
      <c r="Q1946" s="82" t="s">
        <v>104335</v>
      </c>
      <c r="R1946"/>
    </row>
    <row r="1947" spans="1:18" x14ac:dyDescent="0.25">
      <c r="A1947" s="6" t="s">
        <v>4015</v>
      </c>
      <c r="B1947" s="6">
        <v>1946</v>
      </c>
      <c r="C1947" s="6" t="s">
        <v>4016</v>
      </c>
      <c r="D1947" s="7" t="s">
        <v>4017</v>
      </c>
      <c r="E1947" s="7" t="s">
        <v>4017</v>
      </c>
      <c r="F1947" s="7" t="s">
        <v>4017</v>
      </c>
      <c r="G1947" t="str">
        <f t="shared" si="90"/>
        <v>SECTION Q</v>
      </c>
      <c r="H1947" t="str">
        <f t="shared" si="91"/>
        <v>Hébergement médico-social et social</v>
      </c>
      <c r="I1947" t="str">
        <f t="shared" si="92"/>
        <v>Hébergement social pour personnes handicapées mentales, malades mentales et toxicomanes</v>
      </c>
      <c r="L1947" t="s">
        <v>236</v>
      </c>
      <c r="M1947" t="s">
        <v>11601</v>
      </c>
      <c r="N1947" t="s">
        <v>39222</v>
      </c>
      <c r="O1947" s="76" t="s">
        <v>4356</v>
      </c>
      <c r="P1947" s="82">
        <v>575</v>
      </c>
      <c r="Q1947" s="82" t="s">
        <v>104309</v>
      </c>
      <c r="R1947"/>
    </row>
    <row r="1948" spans="1:18" x14ac:dyDescent="0.25">
      <c r="A1948" s="10"/>
      <c r="B1948" s="10">
        <v>1947</v>
      </c>
      <c r="C1948" s="10"/>
      <c r="D1948" s="11"/>
      <c r="E1948" s="11"/>
      <c r="F1948" s="11"/>
      <c r="G1948" t="str">
        <f t="shared" si="90"/>
        <v>SECTION Q</v>
      </c>
      <c r="H1948" t="str">
        <f t="shared" si="91"/>
        <v>Hébergement médico-social et social</v>
      </c>
      <c r="I1948" t="str">
        <f t="shared" si="92"/>
        <v>Hébergement social pour personnes handicapées mentales, malades mentales et toxicomanes</v>
      </c>
      <c r="L1948" t="s">
        <v>236</v>
      </c>
      <c r="M1948" t="s">
        <v>13687</v>
      </c>
      <c r="N1948" t="s">
        <v>39223</v>
      </c>
      <c r="O1948" s="76" t="s">
        <v>4356</v>
      </c>
      <c r="P1948" s="82">
        <v>700</v>
      </c>
      <c r="Q1948" s="82" t="s">
        <v>104411</v>
      </c>
      <c r="R1948"/>
    </row>
    <row r="1949" spans="1:18" ht="25.5" x14ac:dyDescent="0.25">
      <c r="A1949" s="8"/>
      <c r="B1949" s="8">
        <v>1948</v>
      </c>
      <c r="C1949" s="8" t="s">
        <v>4018</v>
      </c>
      <c r="D1949" s="9" t="s">
        <v>4019</v>
      </c>
      <c r="E1949" s="9" t="s">
        <v>4020</v>
      </c>
      <c r="F1949" s="9" t="s">
        <v>4021</v>
      </c>
      <c r="G1949" t="str">
        <f t="shared" si="90"/>
        <v>SECTION Q</v>
      </c>
      <c r="H1949" t="str">
        <f t="shared" si="91"/>
        <v>Hébergement médico-social et social</v>
      </c>
      <c r="I1949" t="str">
        <f t="shared" si="92"/>
        <v xml:space="preserve">Hébergement social pour personnes âgées ou handicapées physiques </v>
      </c>
      <c r="L1949" t="s">
        <v>236</v>
      </c>
      <c r="M1949" t="s">
        <v>13637</v>
      </c>
      <c r="N1949" t="s">
        <v>39224</v>
      </c>
      <c r="O1949" s="76" t="s">
        <v>4374</v>
      </c>
      <c r="P1949" s="82">
        <v>7838</v>
      </c>
      <c r="Q1949" s="82" t="s">
        <v>72645</v>
      </c>
      <c r="R1949"/>
    </row>
    <row r="1950" spans="1:18" ht="25.5" x14ac:dyDescent="0.25">
      <c r="A1950" s="14"/>
      <c r="B1950" s="14">
        <v>1949</v>
      </c>
      <c r="C1950" s="14" t="s">
        <v>4022</v>
      </c>
      <c r="D1950" s="23" t="s">
        <v>4019</v>
      </c>
      <c r="E1950" s="23" t="s">
        <v>4020</v>
      </c>
      <c r="F1950" s="23" t="s">
        <v>4021</v>
      </c>
      <c r="G1950" t="str">
        <f t="shared" si="90"/>
        <v>SECTION Q</v>
      </c>
      <c r="H1950" t="str">
        <f t="shared" si="91"/>
        <v>Hébergement médico-social et social</v>
      </c>
      <c r="I1950" t="str">
        <f t="shared" si="92"/>
        <v xml:space="preserve">Hébergement social pour personnes âgées ou handicapées physiques </v>
      </c>
      <c r="L1950" t="s">
        <v>236</v>
      </c>
      <c r="M1950" t="s">
        <v>11613</v>
      </c>
      <c r="N1950" t="s">
        <v>39225</v>
      </c>
      <c r="O1950" s="76" t="s">
        <v>4366</v>
      </c>
      <c r="P1950" s="82">
        <v>97</v>
      </c>
      <c r="Q1950" s="82" t="s">
        <v>104330</v>
      </c>
      <c r="R1950"/>
    </row>
    <row r="1951" spans="1:18" x14ac:dyDescent="0.25">
      <c r="A1951" s="6" t="s">
        <v>4023</v>
      </c>
      <c r="B1951" s="6">
        <v>1950</v>
      </c>
      <c r="C1951" s="6" t="s">
        <v>4024</v>
      </c>
      <c r="D1951" s="7" t="s">
        <v>4025</v>
      </c>
      <c r="E1951" s="7" t="s">
        <v>4025</v>
      </c>
      <c r="F1951" s="7" t="s">
        <v>4025</v>
      </c>
      <c r="G1951" t="str">
        <f t="shared" si="90"/>
        <v>SECTION Q</v>
      </c>
      <c r="H1951" t="str">
        <f t="shared" si="91"/>
        <v>Hébergement médico-social et social</v>
      </c>
      <c r="I1951" t="str">
        <f t="shared" si="92"/>
        <v xml:space="preserve">Hébergement social pour personnes âgées ou handicapées physiques </v>
      </c>
      <c r="L1951" t="s">
        <v>236</v>
      </c>
      <c r="M1951" t="s">
        <v>13643</v>
      </c>
      <c r="N1951" t="s">
        <v>39226</v>
      </c>
      <c r="O1951" s="76" t="s">
        <v>4374</v>
      </c>
      <c r="P1951" s="82">
        <v>6623</v>
      </c>
      <c r="Q1951" s="82" t="s">
        <v>72645</v>
      </c>
      <c r="R1951"/>
    </row>
    <row r="1952" spans="1:18" x14ac:dyDescent="0.25">
      <c r="A1952" s="6" t="s">
        <v>4026</v>
      </c>
      <c r="B1952" s="6">
        <v>1951</v>
      </c>
      <c r="C1952" s="6" t="s">
        <v>4027</v>
      </c>
      <c r="D1952" s="7" t="s">
        <v>4028</v>
      </c>
      <c r="E1952" s="7" t="s">
        <v>4028</v>
      </c>
      <c r="F1952" s="7" t="s">
        <v>4029</v>
      </c>
      <c r="G1952" t="str">
        <f t="shared" si="90"/>
        <v>SECTION Q</v>
      </c>
      <c r="H1952" t="str">
        <f t="shared" si="91"/>
        <v>Hébergement médico-social et social</v>
      </c>
      <c r="I1952" t="str">
        <f t="shared" si="92"/>
        <v xml:space="preserve">Hébergement social pour personnes âgées ou handicapées physiques </v>
      </c>
      <c r="L1952" t="s">
        <v>236</v>
      </c>
      <c r="M1952" t="s">
        <v>24086</v>
      </c>
      <c r="N1952" t="s">
        <v>39227</v>
      </c>
      <c r="O1952" s="76" t="s">
        <v>4366</v>
      </c>
      <c r="P1952" s="82">
        <v>221</v>
      </c>
      <c r="Q1952" s="82" t="s">
        <v>104360</v>
      </c>
      <c r="R1952"/>
    </row>
    <row r="1953" spans="1:18" x14ac:dyDescent="0.25">
      <c r="A1953" s="10"/>
      <c r="B1953" s="10">
        <v>1952</v>
      </c>
      <c r="C1953" s="10"/>
      <c r="D1953" s="11"/>
      <c r="E1953" s="11"/>
      <c r="F1953" s="11"/>
      <c r="G1953" t="str">
        <f t="shared" si="90"/>
        <v>SECTION Q</v>
      </c>
      <c r="H1953" t="str">
        <f t="shared" si="91"/>
        <v>Hébergement médico-social et social</v>
      </c>
      <c r="I1953" t="str">
        <f t="shared" si="92"/>
        <v xml:space="preserve">Hébergement social pour personnes âgées ou handicapées physiques </v>
      </c>
      <c r="L1953" t="s">
        <v>236</v>
      </c>
      <c r="M1953" t="s">
        <v>11564</v>
      </c>
      <c r="N1953" t="s">
        <v>39228</v>
      </c>
      <c r="O1953" s="76" t="s">
        <v>4366</v>
      </c>
      <c r="P1953" s="82">
        <v>70</v>
      </c>
      <c r="Q1953" s="82" t="s">
        <v>72645</v>
      </c>
      <c r="R1953"/>
    </row>
    <row r="1954" spans="1:18" x14ac:dyDescent="0.25">
      <c r="A1954" s="8"/>
      <c r="B1954" s="8">
        <v>1953</v>
      </c>
      <c r="C1954" s="8" t="s">
        <v>4030</v>
      </c>
      <c r="D1954" s="9" t="s">
        <v>4031</v>
      </c>
      <c r="E1954" s="9" t="s">
        <v>4032</v>
      </c>
      <c r="F1954" s="9" t="s">
        <v>4032</v>
      </c>
      <c r="G1954" t="str">
        <f t="shared" si="90"/>
        <v>SECTION Q</v>
      </c>
      <c r="H1954" t="str">
        <f t="shared" si="91"/>
        <v>Hébergement médico-social et social</v>
      </c>
      <c r="I1954" t="str">
        <f t="shared" si="92"/>
        <v xml:space="preserve">Autres activités d’hébergement social </v>
      </c>
      <c r="L1954" t="s">
        <v>236</v>
      </c>
      <c r="M1954" t="s">
        <v>13664</v>
      </c>
      <c r="N1954" t="s">
        <v>39229</v>
      </c>
      <c r="O1954" s="76" t="s">
        <v>4356</v>
      </c>
      <c r="P1954" s="82">
        <v>77</v>
      </c>
      <c r="Q1954" s="82" t="s">
        <v>104372</v>
      </c>
      <c r="R1954"/>
    </row>
    <row r="1955" spans="1:18" x14ac:dyDescent="0.25">
      <c r="A1955" s="14"/>
      <c r="B1955" s="14">
        <v>1954</v>
      </c>
      <c r="C1955" s="14" t="s">
        <v>4033</v>
      </c>
      <c r="D1955" s="21" t="s">
        <v>4031</v>
      </c>
      <c r="E1955" s="21" t="s">
        <v>4032</v>
      </c>
      <c r="F1955" s="21" t="s">
        <v>4032</v>
      </c>
      <c r="G1955" t="str">
        <f t="shared" si="90"/>
        <v>SECTION Q</v>
      </c>
      <c r="H1955" t="str">
        <f t="shared" si="91"/>
        <v>Hébergement médico-social et social</v>
      </c>
      <c r="I1955" t="str">
        <f t="shared" si="92"/>
        <v xml:space="preserve">Autres activités d’hébergement social </v>
      </c>
      <c r="L1955" t="s">
        <v>236</v>
      </c>
      <c r="M1955" t="s">
        <v>24088</v>
      </c>
      <c r="N1955" t="s">
        <v>39230</v>
      </c>
      <c r="O1955" s="76" t="s">
        <v>4374</v>
      </c>
      <c r="P1955" s="82">
        <v>5390</v>
      </c>
      <c r="Q1955" s="82" t="s">
        <v>72645</v>
      </c>
      <c r="R1955"/>
    </row>
    <row r="1956" spans="1:18" x14ac:dyDescent="0.25">
      <c r="A1956" s="6" t="s">
        <v>4034</v>
      </c>
      <c r="B1956" s="6">
        <v>1955</v>
      </c>
      <c r="C1956" s="6" t="s">
        <v>4035</v>
      </c>
      <c r="D1956" s="28" t="s">
        <v>4036</v>
      </c>
      <c r="E1956" s="28" t="s">
        <v>4037</v>
      </c>
      <c r="F1956" s="28" t="s">
        <v>4038</v>
      </c>
      <c r="G1956" t="str">
        <f t="shared" si="90"/>
        <v>SECTION Q</v>
      </c>
      <c r="H1956" t="str">
        <f t="shared" si="91"/>
        <v>Hébergement médico-social et social</v>
      </c>
      <c r="I1956" t="str">
        <f t="shared" si="92"/>
        <v xml:space="preserve">Autres activités d’hébergement social </v>
      </c>
      <c r="L1956" t="s">
        <v>236</v>
      </c>
      <c r="M1956" t="s">
        <v>13666</v>
      </c>
      <c r="N1956" t="s">
        <v>39231</v>
      </c>
      <c r="O1956" s="76" t="s">
        <v>4356</v>
      </c>
      <c r="P1956" s="82">
        <v>940</v>
      </c>
      <c r="Q1956" s="82" t="s">
        <v>104373</v>
      </c>
      <c r="R1956"/>
    </row>
    <row r="1957" spans="1:18" ht="25.5" x14ac:dyDescent="0.25">
      <c r="A1957" s="6" t="s">
        <v>4039</v>
      </c>
      <c r="B1957" s="6">
        <v>1956</v>
      </c>
      <c r="C1957" s="6" t="s">
        <v>4040</v>
      </c>
      <c r="D1957" s="29" t="s">
        <v>4041</v>
      </c>
      <c r="E1957" s="29" t="s">
        <v>4042</v>
      </c>
      <c r="F1957" s="29" t="s">
        <v>4043</v>
      </c>
      <c r="G1957" t="str">
        <f t="shared" si="90"/>
        <v>SECTION Q</v>
      </c>
      <c r="H1957" t="str">
        <f t="shared" si="91"/>
        <v>Hébergement médico-social et social</v>
      </c>
      <c r="I1957" t="str">
        <f t="shared" si="92"/>
        <v xml:space="preserve">Autres activités d’hébergement social </v>
      </c>
      <c r="L1957" t="s">
        <v>236</v>
      </c>
      <c r="M1957" t="s">
        <v>6737</v>
      </c>
      <c r="N1957" t="s">
        <v>39232</v>
      </c>
      <c r="O1957" s="76" t="s">
        <v>4366</v>
      </c>
      <c r="P1957" s="82">
        <v>567</v>
      </c>
      <c r="Q1957" s="82" t="s">
        <v>104401</v>
      </c>
      <c r="R1957"/>
    </row>
    <row r="1958" spans="1:18" x14ac:dyDescent="0.25">
      <c r="A1958" s="10"/>
      <c r="B1958" s="10">
        <v>1957</v>
      </c>
      <c r="C1958" s="10"/>
      <c r="D1958" s="11"/>
      <c r="E1958" s="11"/>
      <c r="F1958" s="11"/>
      <c r="G1958" t="str">
        <f t="shared" si="90"/>
        <v>SECTION Q</v>
      </c>
      <c r="H1958" t="str">
        <f t="shared" si="91"/>
        <v>Hébergement médico-social et social</v>
      </c>
      <c r="I1958" t="str">
        <f t="shared" si="92"/>
        <v xml:space="preserve">Autres activités d’hébergement social </v>
      </c>
      <c r="L1958" t="s">
        <v>236</v>
      </c>
      <c r="M1958" t="s">
        <v>10296</v>
      </c>
      <c r="N1958" t="s">
        <v>39233</v>
      </c>
      <c r="O1958" s="76" t="s">
        <v>4450</v>
      </c>
      <c r="P1958" s="82">
        <v>10017</v>
      </c>
      <c r="Q1958" s="82" t="s">
        <v>72645</v>
      </c>
      <c r="R1958"/>
    </row>
    <row r="1959" spans="1:18" x14ac:dyDescent="0.25">
      <c r="A1959" s="12"/>
      <c r="B1959" s="12">
        <v>1958</v>
      </c>
      <c r="C1959" s="12" t="s">
        <v>4044</v>
      </c>
      <c r="D1959" s="13" t="s">
        <v>4045</v>
      </c>
      <c r="E1959" s="13" t="s">
        <v>4045</v>
      </c>
      <c r="F1959" s="13" t="s">
        <v>4045</v>
      </c>
      <c r="G1959" t="str">
        <f t="shared" si="90"/>
        <v>SECTION Q</v>
      </c>
      <c r="H1959" t="str">
        <f t="shared" si="91"/>
        <v>Action sociale sans hébergement</v>
      </c>
      <c r="I1959" t="str">
        <f t="shared" si="92"/>
        <v xml:space="preserve">Autres activités d’hébergement social </v>
      </c>
      <c r="L1959" t="s">
        <v>236</v>
      </c>
      <c r="M1959" t="s">
        <v>13682</v>
      </c>
      <c r="N1959" t="s">
        <v>39234</v>
      </c>
      <c r="O1959" s="76" t="s">
        <v>4374</v>
      </c>
      <c r="P1959" s="82">
        <v>3063</v>
      </c>
      <c r="Q1959" s="82" t="s">
        <v>104404</v>
      </c>
      <c r="R1959"/>
    </row>
    <row r="1960" spans="1:18" x14ac:dyDescent="0.25">
      <c r="A1960" s="10"/>
      <c r="B1960" s="10">
        <v>1959</v>
      </c>
      <c r="C1960" s="10"/>
      <c r="D1960" s="11"/>
      <c r="E1960" s="11"/>
      <c r="F1960" s="11"/>
      <c r="G1960" t="str">
        <f t="shared" si="90"/>
        <v>SECTION Q</v>
      </c>
      <c r="H1960" t="str">
        <f t="shared" si="91"/>
        <v>Action sociale sans hébergement</v>
      </c>
      <c r="I1960" t="str">
        <f t="shared" si="92"/>
        <v xml:space="preserve">Autres activités d’hébergement social </v>
      </c>
      <c r="L1960" t="s">
        <v>236</v>
      </c>
      <c r="M1960" t="s">
        <v>6722</v>
      </c>
      <c r="N1960" t="s">
        <v>39235</v>
      </c>
      <c r="O1960" s="76" t="s">
        <v>4356</v>
      </c>
      <c r="P1960" s="82">
        <v>1312</v>
      </c>
      <c r="Q1960" s="82" t="s">
        <v>104348</v>
      </c>
      <c r="R1960"/>
    </row>
    <row r="1961" spans="1:18" ht="25.5" x14ac:dyDescent="0.25">
      <c r="A1961" s="8"/>
      <c r="B1961" s="8">
        <v>1960</v>
      </c>
      <c r="C1961" s="8" t="s">
        <v>4046</v>
      </c>
      <c r="D1961" s="9" t="s">
        <v>4047</v>
      </c>
      <c r="E1961" s="9" t="s">
        <v>4048</v>
      </c>
      <c r="F1961" s="9" t="s">
        <v>4049</v>
      </c>
      <c r="G1961" t="str">
        <f t="shared" si="90"/>
        <v>SECTION Q</v>
      </c>
      <c r="H1961" t="str">
        <f t="shared" si="91"/>
        <v>Action sociale sans hébergement</v>
      </c>
      <c r="I1961" t="str">
        <f t="shared" si="92"/>
        <v xml:space="preserve">Action sociale sans hébergement pour personnes âgées et pour personnes handicapées </v>
      </c>
      <c r="L1961" t="s">
        <v>236</v>
      </c>
      <c r="M1961" t="s">
        <v>6705</v>
      </c>
      <c r="N1961" t="s">
        <v>39236</v>
      </c>
      <c r="O1961" s="76" t="s">
        <v>4374</v>
      </c>
      <c r="P1961" s="82">
        <v>2936</v>
      </c>
      <c r="Q1961" s="82" t="s">
        <v>104302</v>
      </c>
      <c r="R1961"/>
    </row>
    <row r="1962" spans="1:18" ht="25.5" x14ac:dyDescent="0.25">
      <c r="A1962" s="14"/>
      <c r="B1962" s="14">
        <v>1961</v>
      </c>
      <c r="C1962" s="14" t="s">
        <v>4050</v>
      </c>
      <c r="D1962" s="21" t="s">
        <v>4047</v>
      </c>
      <c r="E1962" s="21" t="s">
        <v>4048</v>
      </c>
      <c r="F1962" s="21" t="s">
        <v>4049</v>
      </c>
      <c r="G1962" t="str">
        <f t="shared" si="90"/>
        <v>SECTION Q</v>
      </c>
      <c r="H1962" t="str">
        <f t="shared" si="91"/>
        <v>Action sociale sans hébergement</v>
      </c>
      <c r="I1962" t="str">
        <f t="shared" si="92"/>
        <v xml:space="preserve">Action sociale sans hébergement pour personnes âgées et pour personnes handicapées </v>
      </c>
      <c r="L1962" t="s">
        <v>236</v>
      </c>
      <c r="M1962" t="s">
        <v>13634</v>
      </c>
      <c r="N1962" t="s">
        <v>39237</v>
      </c>
      <c r="O1962" s="76" t="s">
        <v>4356</v>
      </c>
      <c r="P1962" s="82">
        <v>1413</v>
      </c>
      <c r="Q1962" s="82" t="s">
        <v>104314</v>
      </c>
      <c r="R1962"/>
    </row>
    <row r="1963" spans="1:18" x14ac:dyDescent="0.25">
      <c r="A1963" s="6" t="s">
        <v>4051</v>
      </c>
      <c r="B1963" s="6">
        <v>1962</v>
      </c>
      <c r="C1963" s="6" t="s">
        <v>4052</v>
      </c>
      <c r="D1963" s="28" t="s">
        <v>4053</v>
      </c>
      <c r="E1963" s="28" t="s">
        <v>4054</v>
      </c>
      <c r="F1963" s="28" t="s">
        <v>4054</v>
      </c>
      <c r="G1963" t="str">
        <f t="shared" si="90"/>
        <v>SECTION Q</v>
      </c>
      <c r="H1963" t="str">
        <f t="shared" si="91"/>
        <v>Action sociale sans hébergement</v>
      </c>
      <c r="I1963" t="str">
        <f t="shared" si="92"/>
        <v xml:space="preserve">Action sociale sans hébergement pour personnes âgées et pour personnes handicapées </v>
      </c>
      <c r="L1963" t="s">
        <v>236</v>
      </c>
      <c r="M1963" t="s">
        <v>32999</v>
      </c>
      <c r="N1963" t="s">
        <v>39238</v>
      </c>
      <c r="O1963" s="76" t="s">
        <v>4450</v>
      </c>
      <c r="P1963" s="82">
        <v>41471</v>
      </c>
      <c r="Q1963" s="82" t="s">
        <v>72645</v>
      </c>
      <c r="R1963"/>
    </row>
    <row r="1964" spans="1:18" ht="26.25" x14ac:dyDescent="0.25">
      <c r="A1964" s="6" t="s">
        <v>4055</v>
      </c>
      <c r="B1964" s="6">
        <v>1963</v>
      </c>
      <c r="C1964" s="6" t="s">
        <v>4056</v>
      </c>
      <c r="D1964" s="39" t="s">
        <v>4057</v>
      </c>
      <c r="E1964" s="39" t="s">
        <v>4058</v>
      </c>
      <c r="F1964" s="39" t="s">
        <v>4059</v>
      </c>
      <c r="G1964" t="str">
        <f t="shared" si="90"/>
        <v>SECTION Q</v>
      </c>
      <c r="H1964" t="str">
        <f t="shared" si="91"/>
        <v>Action sociale sans hébergement</v>
      </c>
      <c r="I1964" t="str">
        <f t="shared" si="92"/>
        <v xml:space="preserve">Action sociale sans hébergement pour personnes âgées et pour personnes handicapées </v>
      </c>
      <c r="L1964" t="s">
        <v>236</v>
      </c>
      <c r="M1964" t="s">
        <v>33007</v>
      </c>
      <c r="N1964" t="s">
        <v>39239</v>
      </c>
      <c r="O1964" s="76" t="s">
        <v>4366</v>
      </c>
      <c r="P1964" s="82">
        <v>155</v>
      </c>
      <c r="Q1964" s="82" t="s">
        <v>104354</v>
      </c>
      <c r="R1964"/>
    </row>
    <row r="1965" spans="1:18" x14ac:dyDescent="0.25">
      <c r="A1965" s="6" t="s">
        <v>4060</v>
      </c>
      <c r="B1965" s="6">
        <v>1964</v>
      </c>
      <c r="C1965" s="6" t="s">
        <v>4061</v>
      </c>
      <c r="D1965" s="29" t="s">
        <v>4062</v>
      </c>
      <c r="E1965" s="29" t="s">
        <v>4063</v>
      </c>
      <c r="F1965" s="29" t="s">
        <v>4063</v>
      </c>
      <c r="G1965" t="str">
        <f t="shared" si="90"/>
        <v>SECTION Q</v>
      </c>
      <c r="H1965" t="str">
        <f t="shared" si="91"/>
        <v>Action sociale sans hébergement</v>
      </c>
      <c r="I1965" t="str">
        <f t="shared" si="92"/>
        <v xml:space="preserve">Action sociale sans hébergement pour personnes âgées et pour personnes handicapées </v>
      </c>
      <c r="L1965" t="s">
        <v>236</v>
      </c>
      <c r="M1965" t="s">
        <v>24089</v>
      </c>
      <c r="N1965" t="s">
        <v>39240</v>
      </c>
      <c r="O1965" s="76" t="s">
        <v>4374</v>
      </c>
      <c r="P1965" s="82">
        <v>3999</v>
      </c>
      <c r="Q1965" s="82" t="s">
        <v>72645</v>
      </c>
      <c r="R1965"/>
    </row>
    <row r="1966" spans="1:18" x14ac:dyDescent="0.25">
      <c r="A1966" s="10"/>
      <c r="B1966" s="10">
        <v>1965</v>
      </c>
      <c r="C1966" s="10"/>
      <c r="D1966" s="11"/>
      <c r="E1966" s="11"/>
      <c r="F1966" s="11"/>
      <c r="G1966" t="str">
        <f t="shared" si="90"/>
        <v>SECTION Q</v>
      </c>
      <c r="H1966" t="str">
        <f t="shared" si="91"/>
        <v>Action sociale sans hébergement</v>
      </c>
      <c r="I1966" t="str">
        <f t="shared" si="92"/>
        <v xml:space="preserve">Action sociale sans hébergement pour personnes âgées et pour personnes handicapées </v>
      </c>
      <c r="L1966" t="s">
        <v>236</v>
      </c>
      <c r="M1966" t="s">
        <v>11645</v>
      </c>
      <c r="N1966" t="s">
        <v>39241</v>
      </c>
      <c r="O1966" s="76" t="s">
        <v>4374</v>
      </c>
      <c r="P1966" s="82">
        <v>3146</v>
      </c>
      <c r="Q1966" s="82" t="s">
        <v>72645</v>
      </c>
      <c r="R1966"/>
    </row>
    <row r="1967" spans="1:18" x14ac:dyDescent="0.25">
      <c r="A1967" s="8"/>
      <c r="B1967" s="8">
        <v>1966</v>
      </c>
      <c r="C1967" s="8" t="s">
        <v>4064</v>
      </c>
      <c r="D1967" s="9" t="s">
        <v>4065</v>
      </c>
      <c r="E1967" s="9" t="s">
        <v>4065</v>
      </c>
      <c r="F1967" s="9" t="s">
        <v>4065</v>
      </c>
      <c r="G1967" t="str">
        <f t="shared" si="90"/>
        <v>SECTION Q</v>
      </c>
      <c r="H1967" t="str">
        <f t="shared" si="91"/>
        <v>Action sociale sans hébergement</v>
      </c>
      <c r="I1967" t="str">
        <f t="shared" si="92"/>
        <v>Autre action sociale sans hébergement</v>
      </c>
      <c r="L1967" t="s">
        <v>236</v>
      </c>
      <c r="M1967" t="s">
        <v>11615</v>
      </c>
      <c r="N1967" t="s">
        <v>39242</v>
      </c>
      <c r="O1967" s="76" t="s">
        <v>4366</v>
      </c>
      <c r="P1967" s="82">
        <v>105</v>
      </c>
      <c r="Q1967" s="82" t="s">
        <v>104338</v>
      </c>
      <c r="R1967"/>
    </row>
    <row r="1968" spans="1:18" x14ac:dyDescent="0.25">
      <c r="A1968" s="17"/>
      <c r="B1968" s="17">
        <v>1967</v>
      </c>
      <c r="C1968" s="17" t="s">
        <v>4066</v>
      </c>
      <c r="D1968" s="21" t="s">
        <v>4067</v>
      </c>
      <c r="E1968" s="21" t="s">
        <v>4067</v>
      </c>
      <c r="F1968" s="21" t="s">
        <v>4068</v>
      </c>
      <c r="G1968" t="str">
        <f t="shared" si="90"/>
        <v>SECTION Q</v>
      </c>
      <c r="H1968" t="str">
        <f t="shared" si="91"/>
        <v>Action sociale sans hébergement</v>
      </c>
      <c r="I1968" t="str">
        <f t="shared" si="92"/>
        <v>Autre action sociale sans hébergement</v>
      </c>
      <c r="L1968" t="s">
        <v>236</v>
      </c>
      <c r="M1968" t="s">
        <v>11623</v>
      </c>
      <c r="N1968" t="s">
        <v>39243</v>
      </c>
      <c r="O1968" s="76" t="s">
        <v>4366</v>
      </c>
      <c r="P1968" s="82">
        <v>51</v>
      </c>
      <c r="Q1968" s="82" t="s">
        <v>104357</v>
      </c>
      <c r="R1968"/>
    </row>
    <row r="1969" spans="1:18" x14ac:dyDescent="0.25">
      <c r="A1969" s="6" t="s">
        <v>4069</v>
      </c>
      <c r="B1969" s="6">
        <v>1968</v>
      </c>
      <c r="C1969" s="6" t="s">
        <v>4070</v>
      </c>
      <c r="D1969" s="7" t="s">
        <v>4071</v>
      </c>
      <c r="E1969" s="7" t="s">
        <v>4071</v>
      </c>
      <c r="F1969" s="7" t="s">
        <v>4071</v>
      </c>
      <c r="G1969" t="str">
        <f t="shared" si="90"/>
        <v>SECTION Q</v>
      </c>
      <c r="H1969" t="str">
        <f t="shared" si="91"/>
        <v>Action sociale sans hébergement</v>
      </c>
      <c r="I1969" t="str">
        <f t="shared" si="92"/>
        <v>Autre action sociale sans hébergement</v>
      </c>
      <c r="L1969" t="s">
        <v>236</v>
      </c>
      <c r="M1969" t="s">
        <v>11619</v>
      </c>
      <c r="N1969" t="s">
        <v>39244</v>
      </c>
      <c r="O1969" s="76" t="s">
        <v>4356</v>
      </c>
      <c r="P1969" s="82">
        <v>4738</v>
      </c>
      <c r="Q1969" s="82" t="s">
        <v>104349</v>
      </c>
      <c r="R1969"/>
    </row>
    <row r="1970" spans="1:18" ht="26.25" x14ac:dyDescent="0.25">
      <c r="A1970" s="6" t="s">
        <v>4072</v>
      </c>
      <c r="B1970" s="6">
        <v>1969</v>
      </c>
      <c r="C1970" s="6" t="s">
        <v>4073</v>
      </c>
      <c r="D1970" s="28" t="s">
        <v>4074</v>
      </c>
      <c r="E1970" s="28" t="s">
        <v>4074</v>
      </c>
      <c r="F1970" s="28" t="s">
        <v>4075</v>
      </c>
      <c r="G1970" t="str">
        <f t="shared" si="90"/>
        <v>SECTION Q</v>
      </c>
      <c r="H1970" t="str">
        <f t="shared" si="91"/>
        <v>Action sociale sans hébergement</v>
      </c>
      <c r="I1970" t="str">
        <f t="shared" si="92"/>
        <v>Autre action sociale sans hébergement</v>
      </c>
      <c r="L1970" t="s">
        <v>236</v>
      </c>
      <c r="M1970" t="s">
        <v>33006</v>
      </c>
      <c r="N1970" t="s">
        <v>39245</v>
      </c>
      <c r="O1970" s="76" t="s">
        <v>4366</v>
      </c>
      <c r="P1970" s="82">
        <v>46</v>
      </c>
      <c r="Q1970" s="82" t="s">
        <v>104350</v>
      </c>
      <c r="R1970"/>
    </row>
    <row r="1971" spans="1:18" x14ac:dyDescent="0.25">
      <c r="A1971" s="14"/>
      <c r="B1971" s="14">
        <v>1970</v>
      </c>
      <c r="C1971" s="14" t="s">
        <v>4076</v>
      </c>
      <c r="D1971" s="15" t="s">
        <v>4077</v>
      </c>
      <c r="E1971" s="15" t="s">
        <v>4077</v>
      </c>
      <c r="F1971" s="15" t="s">
        <v>4078</v>
      </c>
      <c r="G1971" t="str">
        <f t="shared" si="90"/>
        <v>SECTION Q</v>
      </c>
      <c r="H1971" t="str">
        <f t="shared" si="91"/>
        <v>Action sociale sans hébergement</v>
      </c>
      <c r="I1971" t="str">
        <f t="shared" si="92"/>
        <v>Autre action sociale sans hébergement</v>
      </c>
      <c r="L1971" t="s">
        <v>236</v>
      </c>
      <c r="M1971" t="s">
        <v>24084</v>
      </c>
      <c r="N1971" t="s">
        <v>39246</v>
      </c>
      <c r="O1971" s="76" t="s">
        <v>4356</v>
      </c>
      <c r="P1971" s="82">
        <v>1284</v>
      </c>
      <c r="Q1971" s="82" t="s">
        <v>104351</v>
      </c>
      <c r="R1971"/>
    </row>
    <row r="1972" spans="1:18" ht="38.25" x14ac:dyDescent="0.25">
      <c r="A1972" s="6" t="s">
        <v>4079</v>
      </c>
      <c r="B1972" s="6">
        <v>1971</v>
      </c>
      <c r="C1972" s="6" t="s">
        <v>4080</v>
      </c>
      <c r="D1972" s="7" t="s">
        <v>4081</v>
      </c>
      <c r="E1972" s="7" t="s">
        <v>4082</v>
      </c>
      <c r="F1972" s="7" t="s">
        <v>4083</v>
      </c>
      <c r="G1972" t="str">
        <f t="shared" si="90"/>
        <v>SECTION Q</v>
      </c>
      <c r="H1972" t="str">
        <f t="shared" si="91"/>
        <v>Action sociale sans hébergement</v>
      </c>
      <c r="I1972" t="str">
        <f t="shared" si="92"/>
        <v>Autre action sociale sans hébergement</v>
      </c>
      <c r="L1972" t="s">
        <v>236</v>
      </c>
      <c r="M1972" t="s">
        <v>6723</v>
      </c>
      <c r="N1972" t="s">
        <v>39247</v>
      </c>
      <c r="O1972" s="76" t="s">
        <v>4366</v>
      </c>
      <c r="P1972" s="82">
        <v>311</v>
      </c>
      <c r="Q1972" s="82" t="s">
        <v>104352</v>
      </c>
      <c r="R1972"/>
    </row>
    <row r="1973" spans="1:18" x14ac:dyDescent="0.25">
      <c r="A1973" s="6" t="s">
        <v>4084</v>
      </c>
      <c r="B1973" s="6">
        <v>1972</v>
      </c>
      <c r="C1973" s="6" t="s">
        <v>4085</v>
      </c>
      <c r="D1973" s="7" t="s">
        <v>4086</v>
      </c>
      <c r="E1973" s="7" t="s">
        <v>4086</v>
      </c>
      <c r="F1973" s="7" t="s">
        <v>4086</v>
      </c>
      <c r="G1973" t="str">
        <f t="shared" si="90"/>
        <v>SECTION Q</v>
      </c>
      <c r="H1973" t="str">
        <f t="shared" si="91"/>
        <v>Action sociale sans hébergement</v>
      </c>
      <c r="I1973" t="str">
        <f t="shared" si="92"/>
        <v>Autre action sociale sans hébergement</v>
      </c>
      <c r="L1973" t="s">
        <v>236</v>
      </c>
      <c r="M1973" t="s">
        <v>6724</v>
      </c>
      <c r="N1973" t="s">
        <v>39248</v>
      </c>
      <c r="O1973" s="76" t="s">
        <v>4450</v>
      </c>
      <c r="P1973" s="82">
        <v>22452</v>
      </c>
      <c r="Q1973" s="82" t="s">
        <v>72645</v>
      </c>
      <c r="R1973"/>
    </row>
    <row r="1974" spans="1:18" x14ac:dyDescent="0.25">
      <c r="A1974" s="6"/>
      <c r="B1974" s="6">
        <v>1973</v>
      </c>
      <c r="C1974" s="6"/>
      <c r="D1974" s="7"/>
      <c r="E1974" s="7"/>
      <c r="F1974" s="7"/>
      <c r="G1974" t="str">
        <f t="shared" si="90"/>
        <v>SECTION Q</v>
      </c>
      <c r="H1974" t="str">
        <f t="shared" si="91"/>
        <v>Action sociale sans hébergement</v>
      </c>
      <c r="I1974" t="str">
        <f t="shared" si="92"/>
        <v>Autre action sociale sans hébergement</v>
      </c>
      <c r="L1974" t="s">
        <v>236</v>
      </c>
      <c r="M1974" t="s">
        <v>13648</v>
      </c>
      <c r="N1974" t="s">
        <v>39249</v>
      </c>
      <c r="O1974" s="76" t="s">
        <v>4366</v>
      </c>
      <c r="P1974" s="82">
        <v>105</v>
      </c>
      <c r="Q1974" s="82" t="s">
        <v>104353</v>
      </c>
      <c r="R1974"/>
    </row>
    <row r="1975" spans="1:18" ht="25.5" x14ac:dyDescent="0.25">
      <c r="A1975" s="8"/>
      <c r="B1975" s="8">
        <v>1974</v>
      </c>
      <c r="C1975" s="8" t="s">
        <v>4087</v>
      </c>
      <c r="D1975" s="9" t="s">
        <v>4088</v>
      </c>
      <c r="E1975" s="9" t="s">
        <v>4088</v>
      </c>
      <c r="F1975" s="9" t="s">
        <v>4089</v>
      </c>
      <c r="G1975" t="str">
        <f t="shared" si="90"/>
        <v>SECTION R</v>
      </c>
      <c r="H1975" t="str">
        <f t="shared" si="91"/>
        <v>Action sociale sans hébergement</v>
      </c>
      <c r="I1975" t="str">
        <f t="shared" si="92"/>
        <v>Autre action sociale sans hébergement</v>
      </c>
      <c r="L1975" t="s">
        <v>236</v>
      </c>
      <c r="M1975" t="s">
        <v>33008</v>
      </c>
      <c r="N1975" t="s">
        <v>39250</v>
      </c>
      <c r="O1975" s="76" t="s">
        <v>4356</v>
      </c>
      <c r="P1975" s="82">
        <v>102</v>
      </c>
      <c r="Q1975" s="82" t="s">
        <v>104355</v>
      </c>
      <c r="R1975"/>
    </row>
    <row r="1976" spans="1:18" x14ac:dyDescent="0.25">
      <c r="A1976" s="10"/>
      <c r="B1976" s="10">
        <v>1975</v>
      </c>
      <c r="C1976" s="10"/>
      <c r="D1976" s="11"/>
      <c r="E1976" s="11"/>
      <c r="F1976" s="11"/>
      <c r="G1976" t="str">
        <f t="shared" si="90"/>
        <v>SECTION R</v>
      </c>
      <c r="H1976" t="str">
        <f t="shared" si="91"/>
        <v>Action sociale sans hébergement</v>
      </c>
      <c r="I1976" t="str">
        <f t="shared" si="92"/>
        <v>Autre action sociale sans hébergement</v>
      </c>
      <c r="L1976" t="s">
        <v>236</v>
      </c>
      <c r="M1976" t="s">
        <v>6725</v>
      </c>
      <c r="N1976" t="s">
        <v>39251</v>
      </c>
      <c r="O1976" s="76" t="s">
        <v>4374</v>
      </c>
      <c r="P1976" s="82">
        <v>28958</v>
      </c>
      <c r="Q1976" s="82" t="s">
        <v>72645</v>
      </c>
      <c r="R1976"/>
    </row>
    <row r="1977" spans="1:18" x14ac:dyDescent="0.25">
      <c r="A1977" s="12"/>
      <c r="B1977" s="12">
        <v>1976</v>
      </c>
      <c r="C1977" s="12" t="s">
        <v>4090</v>
      </c>
      <c r="D1977" s="13" t="s">
        <v>4091</v>
      </c>
      <c r="E1977" s="13" t="s">
        <v>4092</v>
      </c>
      <c r="F1977" s="13" t="s">
        <v>4093</v>
      </c>
      <c r="G1977" t="str">
        <f t="shared" si="90"/>
        <v>SECTION R</v>
      </c>
      <c r="H1977" t="str">
        <f t="shared" si="91"/>
        <v xml:space="preserve">Activités créatives, artistiques et de spectacle </v>
      </c>
      <c r="I1977" t="str">
        <f t="shared" si="92"/>
        <v>Autre action sociale sans hébergement</v>
      </c>
      <c r="L1977" t="s">
        <v>236</v>
      </c>
      <c r="M1977" t="s">
        <v>13650</v>
      </c>
      <c r="N1977" t="s">
        <v>39252</v>
      </c>
      <c r="O1977" s="76" t="s">
        <v>4374</v>
      </c>
      <c r="P1977" s="82">
        <v>9701</v>
      </c>
      <c r="Q1977" s="82" t="s">
        <v>72645</v>
      </c>
      <c r="R1977"/>
    </row>
    <row r="1978" spans="1:18" x14ac:dyDescent="0.25">
      <c r="A1978" s="10"/>
      <c r="B1978" s="10">
        <v>1977</v>
      </c>
      <c r="C1978" s="10"/>
      <c r="D1978" s="11"/>
      <c r="E1978" s="11"/>
      <c r="F1978" s="11"/>
      <c r="G1978" t="str">
        <f t="shared" si="90"/>
        <v>SECTION R</v>
      </c>
      <c r="H1978" t="str">
        <f t="shared" si="91"/>
        <v xml:space="preserve">Activités créatives, artistiques et de spectacle </v>
      </c>
      <c r="I1978" t="str">
        <f t="shared" si="92"/>
        <v>Autre action sociale sans hébergement</v>
      </c>
      <c r="L1978" t="s">
        <v>236</v>
      </c>
      <c r="M1978" t="s">
        <v>13652</v>
      </c>
      <c r="N1978" t="s">
        <v>39253</v>
      </c>
      <c r="O1978" s="76" t="s">
        <v>4374</v>
      </c>
      <c r="P1978" s="82">
        <v>19473</v>
      </c>
      <c r="Q1978" s="82" t="s">
        <v>72645</v>
      </c>
      <c r="R1978"/>
    </row>
    <row r="1979" spans="1:18" x14ac:dyDescent="0.25">
      <c r="A1979" s="8"/>
      <c r="B1979" s="8">
        <v>1978</v>
      </c>
      <c r="C1979" s="8" t="s">
        <v>4094</v>
      </c>
      <c r="D1979" s="9" t="s">
        <v>4091</v>
      </c>
      <c r="E1979" s="9" t="s">
        <v>4092</v>
      </c>
      <c r="F1979" s="9" t="s">
        <v>4093</v>
      </c>
      <c r="G1979" t="str">
        <f t="shared" si="90"/>
        <v>SECTION R</v>
      </c>
      <c r="H1979" t="str">
        <f t="shared" si="91"/>
        <v xml:space="preserve">Activités créatives, artistiques et de spectacle </v>
      </c>
      <c r="I1979" t="str">
        <f t="shared" si="92"/>
        <v xml:space="preserve">Activités créatives, artistiques et de spectacle </v>
      </c>
      <c r="L1979" t="s">
        <v>236</v>
      </c>
      <c r="M1979" t="s">
        <v>11621</v>
      </c>
      <c r="N1979" t="s">
        <v>39254</v>
      </c>
      <c r="O1979" s="76" t="s">
        <v>4366</v>
      </c>
      <c r="P1979" s="82">
        <v>273</v>
      </c>
      <c r="Q1979" s="82" t="s">
        <v>104356</v>
      </c>
      <c r="R1979"/>
    </row>
    <row r="1980" spans="1:18" x14ac:dyDescent="0.25">
      <c r="A1980" s="14"/>
      <c r="B1980" s="14">
        <v>1979</v>
      </c>
      <c r="C1980" s="14" t="s">
        <v>4095</v>
      </c>
      <c r="D1980" s="15" t="s">
        <v>4096</v>
      </c>
      <c r="E1980" s="15" t="s">
        <v>4096</v>
      </c>
      <c r="F1980" s="15" t="s">
        <v>4096</v>
      </c>
      <c r="G1980" t="str">
        <f t="shared" si="90"/>
        <v>SECTION R</v>
      </c>
      <c r="H1980" t="str">
        <f t="shared" si="91"/>
        <v xml:space="preserve">Activités créatives, artistiques et de spectacle </v>
      </c>
      <c r="I1980" t="str">
        <f t="shared" si="92"/>
        <v xml:space="preserve">Activités créatives, artistiques et de spectacle </v>
      </c>
      <c r="L1980" t="s">
        <v>236</v>
      </c>
      <c r="M1980" t="s">
        <v>13654</v>
      </c>
      <c r="N1980" t="s">
        <v>39255</v>
      </c>
      <c r="O1980" s="76" t="s">
        <v>4450</v>
      </c>
      <c r="P1980" s="82">
        <v>340017</v>
      </c>
      <c r="Q1980" s="82" t="s">
        <v>72645</v>
      </c>
      <c r="R1980"/>
    </row>
    <row r="1981" spans="1:18" x14ac:dyDescent="0.25">
      <c r="A1981" s="6" t="s">
        <v>4097</v>
      </c>
      <c r="B1981" s="6">
        <v>1980</v>
      </c>
      <c r="C1981" s="6" t="s">
        <v>4098</v>
      </c>
      <c r="D1981" s="7" t="s">
        <v>4096</v>
      </c>
      <c r="E1981" s="7" t="s">
        <v>4096</v>
      </c>
      <c r="F1981" s="7" t="s">
        <v>4096</v>
      </c>
      <c r="G1981" t="str">
        <f t="shared" si="90"/>
        <v>SECTION R</v>
      </c>
      <c r="H1981" t="str">
        <f t="shared" si="91"/>
        <v xml:space="preserve">Activités créatives, artistiques et de spectacle </v>
      </c>
      <c r="I1981" t="str">
        <f t="shared" si="92"/>
        <v xml:space="preserve">Activités créatives, artistiques et de spectacle </v>
      </c>
      <c r="L1981" t="s">
        <v>236</v>
      </c>
      <c r="M1981" t="s">
        <v>6726</v>
      </c>
      <c r="N1981" t="s">
        <v>39256</v>
      </c>
      <c r="O1981" s="76" t="s">
        <v>4374</v>
      </c>
      <c r="P1981" s="82">
        <v>2214</v>
      </c>
      <c r="Q1981" s="82" t="s">
        <v>72645</v>
      </c>
      <c r="R1981"/>
    </row>
    <row r="1982" spans="1:18" x14ac:dyDescent="0.25">
      <c r="A1982" s="14"/>
      <c r="B1982" s="14">
        <v>1981</v>
      </c>
      <c r="C1982" s="14" t="s">
        <v>4099</v>
      </c>
      <c r="D1982" s="15" t="s">
        <v>4100</v>
      </c>
      <c r="E1982" s="15" t="s">
        <v>4100</v>
      </c>
      <c r="F1982" s="15" t="s">
        <v>4100</v>
      </c>
      <c r="G1982" t="str">
        <f t="shared" si="90"/>
        <v>SECTION R</v>
      </c>
      <c r="H1982" t="str">
        <f t="shared" si="91"/>
        <v xml:space="preserve">Activités créatives, artistiques et de spectacle </v>
      </c>
      <c r="I1982" t="str">
        <f t="shared" si="92"/>
        <v xml:space="preserve">Activités créatives, artistiques et de spectacle </v>
      </c>
      <c r="L1982" t="s">
        <v>236</v>
      </c>
      <c r="M1982" t="s">
        <v>6727</v>
      </c>
      <c r="N1982" t="s">
        <v>39257</v>
      </c>
      <c r="O1982" s="76" t="s">
        <v>4374</v>
      </c>
      <c r="P1982" s="82">
        <v>7972</v>
      </c>
      <c r="Q1982" s="82" t="s">
        <v>72645</v>
      </c>
      <c r="R1982"/>
    </row>
    <row r="1983" spans="1:18" x14ac:dyDescent="0.25">
      <c r="A1983" s="6" t="s">
        <v>4101</v>
      </c>
      <c r="B1983" s="6">
        <v>1982</v>
      </c>
      <c r="C1983" s="6" t="s">
        <v>4102</v>
      </c>
      <c r="D1983" s="7" t="s">
        <v>4100</v>
      </c>
      <c r="E1983" s="7" t="s">
        <v>4100</v>
      </c>
      <c r="F1983" s="7" t="s">
        <v>4100</v>
      </c>
      <c r="G1983" t="str">
        <f t="shared" si="90"/>
        <v>SECTION R</v>
      </c>
      <c r="H1983" t="str">
        <f t="shared" si="91"/>
        <v xml:space="preserve">Activités créatives, artistiques et de spectacle </v>
      </c>
      <c r="I1983" t="str">
        <f t="shared" si="92"/>
        <v xml:space="preserve">Activités créatives, artistiques et de spectacle </v>
      </c>
      <c r="L1983" t="s">
        <v>236</v>
      </c>
      <c r="M1983" t="s">
        <v>24085</v>
      </c>
      <c r="N1983" t="s">
        <v>39258</v>
      </c>
      <c r="O1983" s="76" t="s">
        <v>4356</v>
      </c>
      <c r="P1983" s="82">
        <v>2376</v>
      </c>
      <c r="Q1983" s="82" t="s">
        <v>104358</v>
      </c>
      <c r="R1983"/>
    </row>
    <row r="1984" spans="1:18" x14ac:dyDescent="0.25">
      <c r="A1984" s="14"/>
      <c r="B1984" s="14">
        <v>1983</v>
      </c>
      <c r="C1984" s="14" t="s">
        <v>4103</v>
      </c>
      <c r="D1984" s="15" t="s">
        <v>4104</v>
      </c>
      <c r="E1984" s="15" t="s">
        <v>4104</v>
      </c>
      <c r="F1984" s="15" t="s">
        <v>4104</v>
      </c>
      <c r="G1984" t="str">
        <f t="shared" si="90"/>
        <v>SECTION R</v>
      </c>
      <c r="H1984" t="str">
        <f t="shared" si="91"/>
        <v xml:space="preserve">Activités créatives, artistiques et de spectacle </v>
      </c>
      <c r="I1984" t="str">
        <f t="shared" si="92"/>
        <v xml:space="preserve">Activités créatives, artistiques et de spectacle </v>
      </c>
      <c r="L1984" t="s">
        <v>236</v>
      </c>
      <c r="M1984" t="s">
        <v>6728</v>
      </c>
      <c r="N1984" t="s">
        <v>39259</v>
      </c>
      <c r="O1984" s="76" t="s">
        <v>4356</v>
      </c>
      <c r="P1984" s="82">
        <v>1457</v>
      </c>
      <c r="Q1984" s="82" t="s">
        <v>104359</v>
      </c>
      <c r="R1984"/>
    </row>
    <row r="1985" spans="1:18" x14ac:dyDescent="0.25">
      <c r="A1985" s="6" t="s">
        <v>4105</v>
      </c>
      <c r="B1985" s="6">
        <v>1984</v>
      </c>
      <c r="C1985" s="6" t="s">
        <v>4106</v>
      </c>
      <c r="D1985" s="7" t="s">
        <v>4107</v>
      </c>
      <c r="E1985" s="7" t="s">
        <v>4107</v>
      </c>
      <c r="F1985" s="7" t="s">
        <v>4108</v>
      </c>
      <c r="G1985" t="str">
        <f t="shared" si="90"/>
        <v>SECTION R</v>
      </c>
      <c r="H1985" t="str">
        <f t="shared" si="91"/>
        <v xml:space="preserve">Activités créatives, artistiques et de spectacle </v>
      </c>
      <c r="I1985" t="str">
        <f t="shared" si="92"/>
        <v xml:space="preserve">Activités créatives, artistiques et de spectacle </v>
      </c>
      <c r="L1985" t="s">
        <v>236</v>
      </c>
      <c r="M1985" t="s">
        <v>13658</v>
      </c>
      <c r="N1985" t="s">
        <v>39260</v>
      </c>
      <c r="O1985" s="76" t="s">
        <v>4356</v>
      </c>
      <c r="P1985" s="82">
        <v>787</v>
      </c>
      <c r="Q1985" s="82" t="s">
        <v>104361</v>
      </c>
      <c r="R1985"/>
    </row>
    <row r="1986" spans="1:18" x14ac:dyDescent="0.25">
      <c r="A1986" s="6" t="s">
        <v>4109</v>
      </c>
      <c r="B1986" s="6">
        <v>1985</v>
      </c>
      <c r="C1986" s="6" t="s">
        <v>4110</v>
      </c>
      <c r="D1986" s="7" t="s">
        <v>4111</v>
      </c>
      <c r="E1986" s="7" t="s">
        <v>4111</v>
      </c>
      <c r="F1986" s="7" t="s">
        <v>4111</v>
      </c>
      <c r="G1986" t="str">
        <f t="shared" si="90"/>
        <v>SECTION R</v>
      </c>
      <c r="H1986" t="str">
        <f t="shared" si="91"/>
        <v xml:space="preserve">Activités créatives, artistiques et de spectacle </v>
      </c>
      <c r="I1986" t="str">
        <f t="shared" si="92"/>
        <v xml:space="preserve">Activités créatives, artistiques et de spectacle </v>
      </c>
      <c r="L1986" t="s">
        <v>236</v>
      </c>
      <c r="M1986" t="s">
        <v>6729</v>
      </c>
      <c r="N1986" t="s">
        <v>39261</v>
      </c>
      <c r="O1986" s="76" t="s">
        <v>4374</v>
      </c>
      <c r="P1986" s="82">
        <v>8151</v>
      </c>
      <c r="Q1986" s="82" t="s">
        <v>72645</v>
      </c>
      <c r="R1986"/>
    </row>
    <row r="1987" spans="1:18" x14ac:dyDescent="0.25">
      <c r="A1987" s="14"/>
      <c r="B1987" s="14">
        <v>1986</v>
      </c>
      <c r="C1987" s="14" t="s">
        <v>4112</v>
      </c>
      <c r="D1987" s="15" t="s">
        <v>4113</v>
      </c>
      <c r="E1987" s="15" t="s">
        <v>4113</v>
      </c>
      <c r="F1987" s="15" t="s">
        <v>4113</v>
      </c>
      <c r="G1987" t="str">
        <f t="shared" si="90"/>
        <v>SECTION R</v>
      </c>
      <c r="H1987" t="str">
        <f t="shared" si="91"/>
        <v xml:space="preserve">Activités créatives, artistiques et de spectacle </v>
      </c>
      <c r="I1987" t="str">
        <f t="shared" si="92"/>
        <v xml:space="preserve">Activités créatives, artistiques et de spectacle </v>
      </c>
      <c r="L1987" t="s">
        <v>236</v>
      </c>
      <c r="M1987" t="s">
        <v>24087</v>
      </c>
      <c r="N1987" t="s">
        <v>39262</v>
      </c>
      <c r="O1987" s="76" t="s">
        <v>4366</v>
      </c>
      <c r="P1987" s="82">
        <v>103</v>
      </c>
      <c r="Q1987" s="82" t="s">
        <v>104362</v>
      </c>
      <c r="R1987"/>
    </row>
    <row r="1988" spans="1:18" x14ac:dyDescent="0.25">
      <c r="A1988" s="6" t="s">
        <v>4114</v>
      </c>
      <c r="B1988" s="6">
        <v>1987</v>
      </c>
      <c r="C1988" s="6" t="s">
        <v>4115</v>
      </c>
      <c r="D1988" s="7" t="s">
        <v>4113</v>
      </c>
      <c r="E1988" s="7" t="s">
        <v>4113</v>
      </c>
      <c r="F1988" s="7" t="s">
        <v>4113</v>
      </c>
      <c r="G1988" t="str">
        <f t="shared" ref="G1988:G2051" si="93">IF(LEFT(C1988,7)="SECTION",C1988,G1987)</f>
        <v>SECTION R</v>
      </c>
      <c r="H1988" t="str">
        <f t="shared" si="91"/>
        <v xml:space="preserve">Activités créatives, artistiques et de spectacle </v>
      </c>
      <c r="I1988" t="str">
        <f t="shared" si="92"/>
        <v xml:space="preserve">Activités créatives, artistiques et de spectacle </v>
      </c>
      <c r="L1988" t="s">
        <v>236</v>
      </c>
      <c r="M1988" t="s">
        <v>11625</v>
      </c>
      <c r="N1988" t="s">
        <v>39263</v>
      </c>
      <c r="O1988" s="76" t="s">
        <v>4356</v>
      </c>
      <c r="P1988" s="82">
        <v>324</v>
      </c>
      <c r="Q1988" s="82" t="s">
        <v>104363</v>
      </c>
      <c r="R1988"/>
    </row>
    <row r="1989" spans="1:18" x14ac:dyDescent="0.25">
      <c r="A1989" s="10"/>
      <c r="B1989" s="10">
        <v>1988</v>
      </c>
      <c r="C1989" s="10"/>
      <c r="D1989" s="11"/>
      <c r="E1989" s="11"/>
      <c r="F1989" s="11"/>
      <c r="G1989" t="str">
        <f t="shared" si="93"/>
        <v>SECTION R</v>
      </c>
      <c r="H1989" t="str">
        <f t="shared" si="91"/>
        <v xml:space="preserve">Activités créatives, artistiques et de spectacle </v>
      </c>
      <c r="I1989" t="str">
        <f t="shared" si="92"/>
        <v xml:space="preserve">Activités créatives, artistiques et de spectacle </v>
      </c>
      <c r="L1989" t="s">
        <v>236</v>
      </c>
      <c r="M1989" t="s">
        <v>33009</v>
      </c>
      <c r="N1989" t="s">
        <v>39264</v>
      </c>
      <c r="O1989" s="76" t="s">
        <v>4366</v>
      </c>
      <c r="P1989" s="82">
        <v>129</v>
      </c>
      <c r="Q1989" s="82" t="s">
        <v>104364</v>
      </c>
      <c r="R1989"/>
    </row>
    <row r="1990" spans="1:18" ht="30" x14ac:dyDescent="0.25">
      <c r="A1990" s="12"/>
      <c r="B1990" s="12">
        <v>1989</v>
      </c>
      <c r="C1990" s="12" t="s">
        <v>4116</v>
      </c>
      <c r="D1990" s="13" t="s">
        <v>4117</v>
      </c>
      <c r="E1990" s="13" t="s">
        <v>4117</v>
      </c>
      <c r="F1990" s="13" t="s">
        <v>4118</v>
      </c>
      <c r="G1990" t="str">
        <f t="shared" si="93"/>
        <v>SECTION R</v>
      </c>
      <c r="H1990" t="str">
        <f t="shared" ref="H1990:H2053" si="94">IF(LEN(C1990)=2,D1990,H1989)</f>
        <v>Bibliothèques, archives, musées et autres activités culturelles</v>
      </c>
      <c r="I1990" t="str">
        <f t="shared" si="92"/>
        <v xml:space="preserve">Activités créatives, artistiques et de spectacle </v>
      </c>
      <c r="L1990" t="s">
        <v>236</v>
      </c>
      <c r="M1990" t="s">
        <v>11627</v>
      </c>
      <c r="N1990" t="s">
        <v>39265</v>
      </c>
      <c r="O1990" s="76" t="s">
        <v>4356</v>
      </c>
      <c r="P1990" s="82">
        <v>1880</v>
      </c>
      <c r="Q1990" s="82" t="s">
        <v>104365</v>
      </c>
      <c r="R1990"/>
    </row>
    <row r="1991" spans="1:18" x14ac:dyDescent="0.25">
      <c r="A1991" s="10"/>
      <c r="B1991" s="10">
        <v>1990</v>
      </c>
      <c r="C1991" s="10"/>
      <c r="D1991" s="11"/>
      <c r="E1991" s="11"/>
      <c r="F1991" s="11"/>
      <c r="G1991" t="str">
        <f t="shared" si="93"/>
        <v>SECTION R</v>
      </c>
      <c r="H1991" t="str">
        <f t="shared" si="94"/>
        <v>Bibliothèques, archives, musées et autres activités culturelles</v>
      </c>
      <c r="I1991" t="str">
        <f t="shared" si="92"/>
        <v xml:space="preserve">Activités créatives, artistiques et de spectacle </v>
      </c>
      <c r="L1991" t="s">
        <v>236</v>
      </c>
      <c r="M1991" t="s">
        <v>11629</v>
      </c>
      <c r="N1991" t="s">
        <v>39266</v>
      </c>
      <c r="O1991" s="76" t="s">
        <v>4366</v>
      </c>
      <c r="P1991" s="82">
        <v>235</v>
      </c>
      <c r="Q1991" s="82" t="s">
        <v>104366</v>
      </c>
      <c r="R1991"/>
    </row>
    <row r="1992" spans="1:18" ht="25.5" x14ac:dyDescent="0.25">
      <c r="A1992" s="8"/>
      <c r="B1992" s="8">
        <v>1991</v>
      </c>
      <c r="C1992" s="8" t="s">
        <v>4119</v>
      </c>
      <c r="D1992" s="9" t="s">
        <v>4117</v>
      </c>
      <c r="E1992" s="9" t="s">
        <v>4117</v>
      </c>
      <c r="F1992" s="9" t="s">
        <v>4118</v>
      </c>
      <c r="G1992" t="str">
        <f t="shared" si="93"/>
        <v>SECTION R</v>
      </c>
      <c r="H1992" t="str">
        <f t="shared" si="94"/>
        <v>Bibliothèques, archives, musées et autres activités culturelles</v>
      </c>
      <c r="I1992" t="str">
        <f t="shared" ref="I1992:I2055" si="95">IF(LEN(C1992)=4,D1992,I1991)</f>
        <v>Bibliothèques, archives, musées et autres activités culturelles</v>
      </c>
      <c r="L1992" t="s">
        <v>236</v>
      </c>
      <c r="M1992" t="s">
        <v>33010</v>
      </c>
      <c r="N1992" t="s">
        <v>39267</v>
      </c>
      <c r="O1992" s="76" t="s">
        <v>4366</v>
      </c>
      <c r="P1992" s="82">
        <v>211</v>
      </c>
      <c r="Q1992" s="82" t="s">
        <v>104367</v>
      </c>
      <c r="R1992"/>
    </row>
    <row r="1993" spans="1:18" x14ac:dyDescent="0.25">
      <c r="A1993" s="14"/>
      <c r="B1993" s="14">
        <v>1992</v>
      </c>
      <c r="C1993" s="14" t="s">
        <v>4120</v>
      </c>
      <c r="D1993" s="15" t="s">
        <v>4121</v>
      </c>
      <c r="E1993" s="15" t="s">
        <v>4121</v>
      </c>
      <c r="F1993" s="15" t="s">
        <v>4122</v>
      </c>
      <c r="G1993" t="str">
        <f t="shared" si="93"/>
        <v>SECTION R</v>
      </c>
      <c r="H1993" t="str">
        <f t="shared" si="94"/>
        <v>Bibliothèques, archives, musées et autres activités culturelles</v>
      </c>
      <c r="I1993" t="str">
        <f t="shared" si="95"/>
        <v>Bibliothèques, archives, musées et autres activités culturelles</v>
      </c>
      <c r="L1993" t="s">
        <v>236</v>
      </c>
      <c r="M1993" t="s">
        <v>11631</v>
      </c>
      <c r="N1993" t="s">
        <v>39268</v>
      </c>
      <c r="O1993" s="76" t="s">
        <v>4366</v>
      </c>
      <c r="P1993" s="82">
        <v>91</v>
      </c>
      <c r="Q1993" s="82" t="s">
        <v>104368</v>
      </c>
      <c r="R1993"/>
    </row>
    <row r="1994" spans="1:18" x14ac:dyDescent="0.25">
      <c r="A1994" s="6" t="s">
        <v>4123</v>
      </c>
      <c r="B1994" s="6">
        <v>1993</v>
      </c>
      <c r="C1994" s="6" t="s">
        <v>4124</v>
      </c>
      <c r="D1994" s="7" t="s">
        <v>4121</v>
      </c>
      <c r="E1994" s="7" t="s">
        <v>4121</v>
      </c>
      <c r="F1994" s="7" t="s">
        <v>4122</v>
      </c>
      <c r="G1994" t="str">
        <f t="shared" si="93"/>
        <v>SECTION R</v>
      </c>
      <c r="H1994" t="str">
        <f t="shared" si="94"/>
        <v>Bibliothèques, archives, musées et autres activités culturelles</v>
      </c>
      <c r="I1994" t="str">
        <f t="shared" si="95"/>
        <v>Bibliothèques, archives, musées et autres activités culturelles</v>
      </c>
      <c r="L1994" t="s">
        <v>236</v>
      </c>
      <c r="M1994" t="s">
        <v>13660</v>
      </c>
      <c r="N1994" t="s">
        <v>39269</v>
      </c>
      <c r="O1994" s="76" t="s">
        <v>4356</v>
      </c>
      <c r="P1994" s="82">
        <v>1841</v>
      </c>
      <c r="Q1994" s="82" t="s">
        <v>104369</v>
      </c>
      <c r="R1994"/>
    </row>
    <row r="1995" spans="1:18" x14ac:dyDescent="0.25">
      <c r="A1995" s="14"/>
      <c r="B1995" s="14">
        <v>1994</v>
      </c>
      <c r="C1995" s="14" t="s">
        <v>4125</v>
      </c>
      <c r="D1995" s="15" t="s">
        <v>4126</v>
      </c>
      <c r="E1995" s="15" t="s">
        <v>4126</v>
      </c>
      <c r="F1995" s="15" t="s">
        <v>4126</v>
      </c>
      <c r="G1995" t="str">
        <f t="shared" si="93"/>
        <v>SECTION R</v>
      </c>
      <c r="H1995" t="str">
        <f t="shared" si="94"/>
        <v>Bibliothèques, archives, musées et autres activités culturelles</v>
      </c>
      <c r="I1995" t="str">
        <f t="shared" si="95"/>
        <v>Bibliothèques, archives, musées et autres activités culturelles</v>
      </c>
      <c r="L1995" t="s">
        <v>236</v>
      </c>
      <c r="M1995" t="s">
        <v>33011</v>
      </c>
      <c r="N1995" t="s">
        <v>39270</v>
      </c>
      <c r="O1995" s="76" t="s">
        <v>4374</v>
      </c>
      <c r="P1995" s="82">
        <v>12639</v>
      </c>
      <c r="Q1995" s="82" t="s">
        <v>104370</v>
      </c>
      <c r="R1995"/>
    </row>
    <row r="1996" spans="1:18" x14ac:dyDescent="0.25">
      <c r="A1996" s="6" t="s">
        <v>4127</v>
      </c>
      <c r="B1996" s="6">
        <v>1995</v>
      </c>
      <c r="C1996" s="6" t="s">
        <v>4128</v>
      </c>
      <c r="D1996" s="7" t="s">
        <v>4126</v>
      </c>
      <c r="E1996" s="7" t="s">
        <v>4126</v>
      </c>
      <c r="F1996" s="7" t="s">
        <v>4126</v>
      </c>
      <c r="G1996" t="str">
        <f t="shared" si="93"/>
        <v>SECTION R</v>
      </c>
      <c r="H1996" t="str">
        <f t="shared" si="94"/>
        <v>Bibliothèques, archives, musées et autres activités culturelles</v>
      </c>
      <c r="I1996" t="str">
        <f t="shared" si="95"/>
        <v>Bibliothèques, archives, musées et autres activités culturelles</v>
      </c>
      <c r="L1996" t="s">
        <v>236</v>
      </c>
      <c r="M1996" t="s">
        <v>13662</v>
      </c>
      <c r="N1996" t="s">
        <v>39271</v>
      </c>
      <c r="O1996" s="76" t="s">
        <v>4374</v>
      </c>
      <c r="P1996" s="82">
        <v>6762</v>
      </c>
      <c r="Q1996" s="82" t="s">
        <v>72645</v>
      </c>
      <c r="R1996"/>
    </row>
    <row r="1997" spans="1:18" ht="25.5" x14ac:dyDescent="0.25">
      <c r="A1997" s="14"/>
      <c r="B1997" s="14">
        <v>1996</v>
      </c>
      <c r="C1997" s="14" t="s">
        <v>4129</v>
      </c>
      <c r="D1997" s="15" t="s">
        <v>4130</v>
      </c>
      <c r="E1997" s="15" t="s">
        <v>4131</v>
      </c>
      <c r="F1997" s="15" t="s">
        <v>4132</v>
      </c>
      <c r="G1997" t="str">
        <f t="shared" si="93"/>
        <v>SECTION R</v>
      </c>
      <c r="H1997" t="str">
        <f t="shared" si="94"/>
        <v>Bibliothèques, archives, musées et autres activités culturelles</v>
      </c>
      <c r="I1997" t="str">
        <f t="shared" si="95"/>
        <v>Bibliothèques, archives, musées et autres activités culturelles</v>
      </c>
      <c r="L1997" t="s">
        <v>236</v>
      </c>
      <c r="M1997" t="s">
        <v>33012</v>
      </c>
      <c r="N1997" t="s">
        <v>39272</v>
      </c>
      <c r="O1997" s="76" t="s">
        <v>4356</v>
      </c>
      <c r="P1997" s="82">
        <v>581</v>
      </c>
      <c r="Q1997" s="82" t="s">
        <v>104371</v>
      </c>
      <c r="R1997"/>
    </row>
    <row r="1998" spans="1:18" ht="25.5" x14ac:dyDescent="0.25">
      <c r="A1998" s="6" t="s">
        <v>4133</v>
      </c>
      <c r="B1998" s="6">
        <v>1997</v>
      </c>
      <c r="C1998" s="6" t="s">
        <v>4134</v>
      </c>
      <c r="D1998" s="7" t="s">
        <v>4130</v>
      </c>
      <c r="E1998" s="7" t="s">
        <v>4131</v>
      </c>
      <c r="F1998" s="7" t="s">
        <v>4132</v>
      </c>
      <c r="G1998" t="str">
        <f t="shared" si="93"/>
        <v>SECTION R</v>
      </c>
      <c r="H1998" t="str">
        <f t="shared" si="94"/>
        <v>Bibliothèques, archives, musées et autres activités culturelles</v>
      </c>
      <c r="I1998" t="str">
        <f t="shared" si="95"/>
        <v>Bibliothèques, archives, musées et autres activités culturelles</v>
      </c>
      <c r="L1998" t="s">
        <v>236</v>
      </c>
      <c r="M1998" t="s">
        <v>6730</v>
      </c>
      <c r="N1998" t="s">
        <v>39273</v>
      </c>
      <c r="O1998" s="76" t="s">
        <v>4366</v>
      </c>
      <c r="P1998" s="82">
        <v>121</v>
      </c>
      <c r="Q1998" s="82" t="s">
        <v>104374</v>
      </c>
      <c r="R1998"/>
    </row>
    <row r="1999" spans="1:18" ht="25.5" x14ac:dyDescent="0.25">
      <c r="A1999" s="14"/>
      <c r="B1999" s="14">
        <v>1998</v>
      </c>
      <c r="C1999" s="14" t="s">
        <v>4135</v>
      </c>
      <c r="D1999" s="15" t="s">
        <v>4136</v>
      </c>
      <c r="E1999" s="15" t="s">
        <v>4137</v>
      </c>
      <c r="F1999" s="15" t="s">
        <v>4138</v>
      </c>
      <c r="G1999" t="str">
        <f t="shared" si="93"/>
        <v>SECTION R</v>
      </c>
      <c r="H1999" t="str">
        <f t="shared" si="94"/>
        <v>Bibliothèques, archives, musées et autres activités culturelles</v>
      </c>
      <c r="I1999" t="str">
        <f t="shared" si="95"/>
        <v>Bibliothèques, archives, musées et autres activités culturelles</v>
      </c>
      <c r="L1999" t="s">
        <v>236</v>
      </c>
      <c r="M1999" t="s">
        <v>13668</v>
      </c>
      <c r="N1999" t="s">
        <v>39274</v>
      </c>
      <c r="O1999" s="76" t="s">
        <v>4366</v>
      </c>
      <c r="P1999" s="82">
        <v>173</v>
      </c>
      <c r="Q1999" s="82" t="s">
        <v>104375</v>
      </c>
      <c r="R1999"/>
    </row>
    <row r="2000" spans="1:18" ht="25.5" x14ac:dyDescent="0.25">
      <c r="A2000" s="6" t="s">
        <v>4139</v>
      </c>
      <c r="B2000" s="6">
        <v>1999</v>
      </c>
      <c r="C2000" s="6" t="s">
        <v>4140</v>
      </c>
      <c r="D2000" s="7" t="s">
        <v>4136</v>
      </c>
      <c r="E2000" s="7" t="s">
        <v>4137</v>
      </c>
      <c r="F2000" s="7" t="s">
        <v>4138</v>
      </c>
      <c r="G2000" t="str">
        <f t="shared" si="93"/>
        <v>SECTION R</v>
      </c>
      <c r="H2000" t="str">
        <f t="shared" si="94"/>
        <v>Bibliothèques, archives, musées et autres activités culturelles</v>
      </c>
      <c r="I2000" t="str">
        <f t="shared" si="95"/>
        <v>Bibliothèques, archives, musées et autres activités culturelles</v>
      </c>
      <c r="L2000" t="s">
        <v>236</v>
      </c>
      <c r="M2000" t="s">
        <v>33017</v>
      </c>
      <c r="N2000" t="s">
        <v>39275</v>
      </c>
      <c r="O2000" s="76" t="s">
        <v>4366</v>
      </c>
      <c r="P2000" s="82">
        <v>49</v>
      </c>
      <c r="Q2000" s="82" t="s">
        <v>104390</v>
      </c>
      <c r="R2000"/>
    </row>
    <row r="2001" spans="1:18" x14ac:dyDescent="0.25">
      <c r="A2001" s="10"/>
      <c r="B2001" s="10">
        <v>2000</v>
      </c>
      <c r="C2001" s="10"/>
      <c r="D2001" s="11"/>
      <c r="E2001" s="11"/>
      <c r="F2001" s="11"/>
      <c r="G2001" t="str">
        <f t="shared" si="93"/>
        <v>SECTION R</v>
      </c>
      <c r="H2001" t="str">
        <f t="shared" si="94"/>
        <v>Bibliothèques, archives, musées et autres activités culturelles</v>
      </c>
      <c r="I2001" t="str">
        <f t="shared" si="95"/>
        <v>Bibliothèques, archives, musées et autres activités culturelles</v>
      </c>
      <c r="L2001" t="s">
        <v>236</v>
      </c>
      <c r="M2001" t="s">
        <v>11639</v>
      </c>
      <c r="N2001" t="s">
        <v>39276</v>
      </c>
      <c r="O2001" s="76" t="s">
        <v>4356</v>
      </c>
      <c r="P2001" s="82">
        <v>459</v>
      </c>
      <c r="Q2001" s="82" t="s">
        <v>104391</v>
      </c>
      <c r="R2001"/>
    </row>
    <row r="2002" spans="1:18" x14ac:dyDescent="0.25">
      <c r="A2002" s="12"/>
      <c r="B2002" s="12">
        <v>2001</v>
      </c>
      <c r="C2002" s="12" t="s">
        <v>4141</v>
      </c>
      <c r="D2002" s="13" t="s">
        <v>4142</v>
      </c>
      <c r="E2002" s="13" t="s">
        <v>4142</v>
      </c>
      <c r="F2002" s="13" t="s">
        <v>4143</v>
      </c>
      <c r="G2002" t="str">
        <f t="shared" si="93"/>
        <v>SECTION R</v>
      </c>
      <c r="H2002" t="str">
        <f t="shared" si="94"/>
        <v>Organisation de jeux de hasard et d'argent</v>
      </c>
      <c r="I2002" t="str">
        <f t="shared" si="95"/>
        <v>Bibliothèques, archives, musées et autres activités culturelles</v>
      </c>
      <c r="L2002" t="s">
        <v>236</v>
      </c>
      <c r="M2002" t="s">
        <v>13677</v>
      </c>
      <c r="N2002" t="s">
        <v>39277</v>
      </c>
      <c r="O2002" s="76" t="s">
        <v>4366</v>
      </c>
      <c r="P2002" s="82">
        <v>70</v>
      </c>
      <c r="Q2002" s="82" t="s">
        <v>104392</v>
      </c>
      <c r="R2002"/>
    </row>
    <row r="2003" spans="1:18" x14ac:dyDescent="0.25">
      <c r="A2003" s="10"/>
      <c r="B2003" s="10">
        <v>2002</v>
      </c>
      <c r="C2003" s="10"/>
      <c r="D2003" s="11"/>
      <c r="E2003" s="11"/>
      <c r="F2003" s="11"/>
      <c r="G2003" t="str">
        <f t="shared" si="93"/>
        <v>SECTION R</v>
      </c>
      <c r="H2003" t="str">
        <f t="shared" si="94"/>
        <v>Organisation de jeux de hasard et d'argent</v>
      </c>
      <c r="I2003" t="str">
        <f t="shared" si="95"/>
        <v>Bibliothèques, archives, musées et autres activités culturelles</v>
      </c>
      <c r="L2003" t="s">
        <v>236</v>
      </c>
      <c r="M2003" t="s">
        <v>11641</v>
      </c>
      <c r="N2003" t="s">
        <v>39278</v>
      </c>
      <c r="O2003" s="76" t="s">
        <v>4366</v>
      </c>
      <c r="P2003" s="82">
        <v>526</v>
      </c>
      <c r="Q2003" s="82" t="s">
        <v>104393</v>
      </c>
      <c r="R2003"/>
    </row>
    <row r="2004" spans="1:18" x14ac:dyDescent="0.25">
      <c r="A2004" s="8"/>
      <c r="B2004" s="8">
        <v>2003</v>
      </c>
      <c r="C2004" s="8" t="s">
        <v>4144</v>
      </c>
      <c r="D2004" s="9" t="s">
        <v>4142</v>
      </c>
      <c r="E2004" s="9" t="s">
        <v>4142</v>
      </c>
      <c r="F2004" s="9" t="s">
        <v>4143</v>
      </c>
      <c r="G2004" t="str">
        <f t="shared" si="93"/>
        <v>SECTION R</v>
      </c>
      <c r="H2004" t="str">
        <f t="shared" si="94"/>
        <v>Organisation de jeux de hasard et d'argent</v>
      </c>
      <c r="I2004" t="str">
        <f t="shared" si="95"/>
        <v>Organisation de jeux de hasard et d'argent</v>
      </c>
      <c r="L2004" t="s">
        <v>236</v>
      </c>
      <c r="M2004" t="s">
        <v>6734</v>
      </c>
      <c r="N2004" t="s">
        <v>39279</v>
      </c>
      <c r="O2004" s="76" t="s">
        <v>4366</v>
      </c>
      <c r="P2004" s="82">
        <v>198</v>
      </c>
      <c r="Q2004" s="82" t="s">
        <v>104394</v>
      </c>
      <c r="R2004"/>
    </row>
    <row r="2005" spans="1:18" x14ac:dyDescent="0.25">
      <c r="A2005" s="14"/>
      <c r="B2005" s="14">
        <v>2004</v>
      </c>
      <c r="C2005" s="14" t="s">
        <v>4145</v>
      </c>
      <c r="D2005" s="15" t="s">
        <v>4142</v>
      </c>
      <c r="E2005" s="15" t="s">
        <v>4142</v>
      </c>
      <c r="F2005" s="15" t="s">
        <v>4143</v>
      </c>
      <c r="G2005" t="str">
        <f t="shared" si="93"/>
        <v>SECTION R</v>
      </c>
      <c r="H2005" t="str">
        <f t="shared" si="94"/>
        <v>Organisation de jeux de hasard et d'argent</v>
      </c>
      <c r="I2005" t="str">
        <f t="shared" si="95"/>
        <v>Organisation de jeux de hasard et d'argent</v>
      </c>
      <c r="L2005" t="s">
        <v>236</v>
      </c>
      <c r="M2005" t="s">
        <v>13680</v>
      </c>
      <c r="N2005" t="s">
        <v>39280</v>
      </c>
      <c r="O2005" s="76" t="s">
        <v>4356</v>
      </c>
      <c r="P2005" s="82">
        <v>3831</v>
      </c>
      <c r="Q2005" s="82" t="s">
        <v>104395</v>
      </c>
      <c r="R2005"/>
    </row>
    <row r="2006" spans="1:18" x14ac:dyDescent="0.25">
      <c r="A2006" s="6" t="s">
        <v>4146</v>
      </c>
      <c r="B2006" s="6">
        <v>2005</v>
      </c>
      <c r="C2006" s="6" t="s">
        <v>4147</v>
      </c>
      <c r="D2006" s="7" t="s">
        <v>4142</v>
      </c>
      <c r="E2006" s="7" t="s">
        <v>4142</v>
      </c>
      <c r="F2006" s="7" t="s">
        <v>4143</v>
      </c>
      <c r="G2006" t="str">
        <f t="shared" si="93"/>
        <v>SECTION R</v>
      </c>
      <c r="H2006" t="str">
        <f t="shared" si="94"/>
        <v>Organisation de jeux de hasard et d'argent</v>
      </c>
      <c r="I2006" t="str">
        <f t="shared" si="95"/>
        <v>Organisation de jeux de hasard et d'argent</v>
      </c>
      <c r="L2006" t="s">
        <v>236</v>
      </c>
      <c r="M2006" t="s">
        <v>24090</v>
      </c>
      <c r="N2006" t="s">
        <v>39281</v>
      </c>
      <c r="O2006" s="76" t="s">
        <v>4374</v>
      </c>
      <c r="P2006" s="82">
        <v>1264</v>
      </c>
      <c r="Q2006" s="82" t="s">
        <v>72645</v>
      </c>
      <c r="R2006"/>
    </row>
    <row r="2007" spans="1:18" x14ac:dyDescent="0.25">
      <c r="A2007" s="10"/>
      <c r="B2007" s="10">
        <v>2006</v>
      </c>
      <c r="C2007" s="10"/>
      <c r="D2007" s="11"/>
      <c r="E2007" s="11"/>
      <c r="F2007" s="11"/>
      <c r="G2007" t="str">
        <f t="shared" si="93"/>
        <v>SECTION R</v>
      </c>
      <c r="H2007" t="str">
        <f t="shared" si="94"/>
        <v>Organisation de jeux de hasard et d'argent</v>
      </c>
      <c r="I2007" t="str">
        <f t="shared" si="95"/>
        <v>Organisation de jeux de hasard et d'argent</v>
      </c>
      <c r="L2007" t="s">
        <v>236</v>
      </c>
      <c r="M2007" t="s">
        <v>13670</v>
      </c>
      <c r="N2007" t="s">
        <v>39282</v>
      </c>
      <c r="O2007" s="76" t="s">
        <v>4450</v>
      </c>
      <c r="P2007" s="82">
        <v>5458</v>
      </c>
      <c r="Q2007" s="82" t="s">
        <v>72645</v>
      </c>
      <c r="R2007"/>
    </row>
    <row r="2008" spans="1:18" x14ac:dyDescent="0.25">
      <c r="A2008" s="12"/>
      <c r="B2008" s="12">
        <v>2007</v>
      </c>
      <c r="C2008" s="12" t="s">
        <v>4148</v>
      </c>
      <c r="D2008" s="13" t="s">
        <v>4149</v>
      </c>
      <c r="E2008" s="13" t="s">
        <v>4149</v>
      </c>
      <c r="F2008" s="13" t="s">
        <v>4150</v>
      </c>
      <c r="G2008" t="str">
        <f t="shared" si="93"/>
        <v>SECTION R</v>
      </c>
      <c r="H2008" t="str">
        <f t="shared" si="94"/>
        <v>Activités sportives, récréatives et de loisirs</v>
      </c>
      <c r="I2008" t="str">
        <f t="shared" si="95"/>
        <v>Organisation de jeux de hasard et d'argent</v>
      </c>
      <c r="L2008" t="s">
        <v>236</v>
      </c>
      <c r="M2008" t="s">
        <v>33013</v>
      </c>
      <c r="N2008" t="s">
        <v>39283</v>
      </c>
      <c r="O2008" s="76" t="s">
        <v>4366</v>
      </c>
      <c r="P2008" s="82">
        <v>93</v>
      </c>
      <c r="Q2008" s="82" t="s">
        <v>104377</v>
      </c>
      <c r="R2008"/>
    </row>
    <row r="2009" spans="1:18" x14ac:dyDescent="0.25">
      <c r="A2009" s="10"/>
      <c r="B2009" s="10">
        <v>2008</v>
      </c>
      <c r="C2009" s="10"/>
      <c r="D2009" s="11"/>
      <c r="E2009" s="11"/>
      <c r="F2009" s="11"/>
      <c r="G2009" t="str">
        <f t="shared" si="93"/>
        <v>SECTION R</v>
      </c>
      <c r="H2009" t="str">
        <f t="shared" si="94"/>
        <v>Activités sportives, récréatives et de loisirs</v>
      </c>
      <c r="I2009" t="str">
        <f t="shared" si="95"/>
        <v>Organisation de jeux de hasard et d'argent</v>
      </c>
      <c r="L2009" t="s">
        <v>236</v>
      </c>
      <c r="M2009" t="s">
        <v>6645</v>
      </c>
      <c r="N2009" t="s">
        <v>39284</v>
      </c>
      <c r="O2009" s="76" t="s">
        <v>4366</v>
      </c>
      <c r="P2009" s="82">
        <v>222</v>
      </c>
      <c r="Q2009" s="82" t="s">
        <v>104378</v>
      </c>
      <c r="R2009"/>
    </row>
    <row r="2010" spans="1:18" x14ac:dyDescent="0.25">
      <c r="A2010" s="8"/>
      <c r="B2010" s="8">
        <v>2009</v>
      </c>
      <c r="C2010" s="8" t="s">
        <v>4151</v>
      </c>
      <c r="D2010" s="9" t="s">
        <v>4152</v>
      </c>
      <c r="E2010" s="9" t="s">
        <v>4152</v>
      </c>
      <c r="F2010" s="9" t="s">
        <v>4152</v>
      </c>
      <c r="G2010" t="str">
        <f t="shared" si="93"/>
        <v>SECTION R</v>
      </c>
      <c r="H2010" t="str">
        <f t="shared" si="94"/>
        <v>Activités sportives, récréatives et de loisirs</v>
      </c>
      <c r="I2010" t="str">
        <f t="shared" si="95"/>
        <v>Activités liées au sport</v>
      </c>
      <c r="L2010" t="s">
        <v>236</v>
      </c>
      <c r="M2010" t="s">
        <v>29979</v>
      </c>
      <c r="N2010" t="s">
        <v>39285</v>
      </c>
      <c r="O2010" s="76" t="s">
        <v>4356</v>
      </c>
      <c r="P2010" s="82">
        <v>1019</v>
      </c>
      <c r="Q2010" s="82" t="s">
        <v>104379</v>
      </c>
      <c r="R2010"/>
    </row>
    <row r="2011" spans="1:18" x14ac:dyDescent="0.25">
      <c r="A2011" s="14"/>
      <c r="B2011" s="14">
        <v>2010</v>
      </c>
      <c r="C2011" s="14" t="s">
        <v>4153</v>
      </c>
      <c r="D2011" s="15" t="s">
        <v>4154</v>
      </c>
      <c r="E2011" s="15" t="s">
        <v>4154</v>
      </c>
      <c r="F2011" s="15" t="s">
        <v>4154</v>
      </c>
      <c r="G2011" t="str">
        <f t="shared" si="93"/>
        <v>SECTION R</v>
      </c>
      <c r="H2011" t="str">
        <f t="shared" si="94"/>
        <v>Activités sportives, récréatives et de loisirs</v>
      </c>
      <c r="I2011" t="str">
        <f t="shared" si="95"/>
        <v>Activités liées au sport</v>
      </c>
      <c r="L2011" t="s">
        <v>236</v>
      </c>
      <c r="M2011" t="s">
        <v>6732</v>
      </c>
      <c r="N2011" t="s">
        <v>39286</v>
      </c>
      <c r="O2011" s="76" t="s">
        <v>4356</v>
      </c>
      <c r="P2011" s="82">
        <v>3908</v>
      </c>
      <c r="Q2011" s="82" t="s">
        <v>104380</v>
      </c>
      <c r="R2011"/>
    </row>
    <row r="2012" spans="1:18" x14ac:dyDescent="0.25">
      <c r="A2012" s="6" t="s">
        <v>4155</v>
      </c>
      <c r="B2012" s="6">
        <v>2011</v>
      </c>
      <c r="C2012" s="6" t="s">
        <v>4156</v>
      </c>
      <c r="D2012" s="7" t="s">
        <v>4154</v>
      </c>
      <c r="E2012" s="7" t="s">
        <v>4154</v>
      </c>
      <c r="F2012" s="7" t="s">
        <v>4154</v>
      </c>
      <c r="G2012" t="str">
        <f t="shared" si="93"/>
        <v>SECTION R</v>
      </c>
      <c r="H2012" t="str">
        <f t="shared" si="94"/>
        <v>Activités sportives, récréatives et de loisirs</v>
      </c>
      <c r="I2012" t="str">
        <f t="shared" si="95"/>
        <v>Activités liées au sport</v>
      </c>
      <c r="L2012" t="s">
        <v>236</v>
      </c>
      <c r="M2012" t="s">
        <v>11632</v>
      </c>
      <c r="N2012" t="s">
        <v>39287</v>
      </c>
      <c r="O2012" s="76" t="s">
        <v>4366</v>
      </c>
      <c r="P2012" s="82">
        <v>118</v>
      </c>
      <c r="Q2012" s="82" t="s">
        <v>104381</v>
      </c>
      <c r="R2012"/>
    </row>
    <row r="2013" spans="1:18" x14ac:dyDescent="0.25">
      <c r="A2013" s="14"/>
      <c r="B2013" s="14">
        <v>2012</v>
      </c>
      <c r="C2013" s="14" t="s">
        <v>4157</v>
      </c>
      <c r="D2013" s="15" t="s">
        <v>4158</v>
      </c>
      <c r="E2013" s="15" t="s">
        <v>4158</v>
      </c>
      <c r="F2013" s="15" t="s">
        <v>4158</v>
      </c>
      <c r="G2013" t="str">
        <f t="shared" si="93"/>
        <v>SECTION R</v>
      </c>
      <c r="H2013" t="str">
        <f t="shared" si="94"/>
        <v>Activités sportives, récréatives et de loisirs</v>
      </c>
      <c r="I2013" t="str">
        <f t="shared" si="95"/>
        <v>Activités liées au sport</v>
      </c>
      <c r="L2013" t="s">
        <v>236</v>
      </c>
      <c r="M2013" t="s">
        <v>13673</v>
      </c>
      <c r="N2013" t="s">
        <v>39288</v>
      </c>
      <c r="O2013" s="76" t="s">
        <v>4356</v>
      </c>
      <c r="P2013" s="82">
        <v>1531</v>
      </c>
      <c r="Q2013" s="82" t="s">
        <v>104382</v>
      </c>
      <c r="R2013"/>
    </row>
    <row r="2014" spans="1:18" x14ac:dyDescent="0.25">
      <c r="A2014" s="6" t="s">
        <v>4159</v>
      </c>
      <c r="B2014" s="6">
        <v>2013</v>
      </c>
      <c r="C2014" s="6" t="s">
        <v>4160</v>
      </c>
      <c r="D2014" s="7" t="s">
        <v>4158</v>
      </c>
      <c r="E2014" s="7" t="s">
        <v>4158</v>
      </c>
      <c r="F2014" s="7" t="s">
        <v>4158</v>
      </c>
      <c r="G2014" t="str">
        <f t="shared" si="93"/>
        <v>SECTION R</v>
      </c>
      <c r="H2014" t="str">
        <f t="shared" si="94"/>
        <v>Activités sportives, récréatives et de loisirs</v>
      </c>
      <c r="I2014" t="str">
        <f t="shared" si="95"/>
        <v>Activités liées au sport</v>
      </c>
      <c r="L2014" t="s">
        <v>236</v>
      </c>
      <c r="M2014" t="s">
        <v>33014</v>
      </c>
      <c r="N2014" t="s">
        <v>39289</v>
      </c>
      <c r="O2014" s="76" t="s">
        <v>4356</v>
      </c>
      <c r="P2014" s="82">
        <v>1573</v>
      </c>
      <c r="Q2014" s="82" t="s">
        <v>104383</v>
      </c>
      <c r="R2014"/>
    </row>
    <row r="2015" spans="1:18" x14ac:dyDescent="0.25">
      <c r="A2015" s="14"/>
      <c r="B2015" s="14">
        <v>2014</v>
      </c>
      <c r="C2015" s="14" t="s">
        <v>4161</v>
      </c>
      <c r="D2015" s="15" t="s">
        <v>4162</v>
      </c>
      <c r="E2015" s="15" t="s">
        <v>4162</v>
      </c>
      <c r="F2015" s="15" t="s">
        <v>4163</v>
      </c>
      <c r="G2015" t="str">
        <f t="shared" si="93"/>
        <v>SECTION R</v>
      </c>
      <c r="H2015" t="str">
        <f t="shared" si="94"/>
        <v>Activités sportives, récréatives et de loisirs</v>
      </c>
      <c r="I2015" t="str">
        <f t="shared" si="95"/>
        <v>Activités liées au sport</v>
      </c>
      <c r="L2015" t="s">
        <v>236</v>
      </c>
      <c r="M2015" t="s">
        <v>13560</v>
      </c>
      <c r="N2015" t="s">
        <v>39290</v>
      </c>
      <c r="O2015" s="76" t="s">
        <v>4374</v>
      </c>
      <c r="P2015" s="82">
        <v>4128</v>
      </c>
      <c r="Q2015" s="82" t="s">
        <v>72645</v>
      </c>
      <c r="R2015"/>
    </row>
    <row r="2016" spans="1:18" x14ac:dyDescent="0.25">
      <c r="A2016" s="6" t="s">
        <v>4164</v>
      </c>
      <c r="B2016" s="6">
        <v>2015</v>
      </c>
      <c r="C2016" s="6" t="s">
        <v>4165</v>
      </c>
      <c r="D2016" s="7" t="s">
        <v>4162</v>
      </c>
      <c r="E2016" s="7" t="s">
        <v>4162</v>
      </c>
      <c r="F2016" s="7" t="s">
        <v>4163</v>
      </c>
      <c r="G2016" t="str">
        <f t="shared" si="93"/>
        <v>SECTION R</v>
      </c>
      <c r="H2016" t="str">
        <f t="shared" si="94"/>
        <v>Activités sportives, récréatives et de loisirs</v>
      </c>
      <c r="I2016" t="str">
        <f t="shared" si="95"/>
        <v>Activités liées au sport</v>
      </c>
      <c r="L2016" t="s">
        <v>236</v>
      </c>
      <c r="M2016" t="s">
        <v>11634</v>
      </c>
      <c r="N2016" t="s">
        <v>39291</v>
      </c>
      <c r="O2016" s="76" t="s">
        <v>4450</v>
      </c>
      <c r="P2016" s="82">
        <v>28453</v>
      </c>
      <c r="Q2016" s="82" t="s">
        <v>72645</v>
      </c>
      <c r="R2016"/>
    </row>
    <row r="2017" spans="1:18" x14ac:dyDescent="0.25">
      <c r="A2017" s="14"/>
      <c r="B2017" s="14">
        <v>2016</v>
      </c>
      <c r="C2017" s="14" t="s">
        <v>4166</v>
      </c>
      <c r="D2017" s="15" t="s">
        <v>4167</v>
      </c>
      <c r="E2017" s="15" t="s">
        <v>4167</v>
      </c>
      <c r="F2017" s="15" t="s">
        <v>4167</v>
      </c>
      <c r="G2017" t="str">
        <f t="shared" si="93"/>
        <v>SECTION R</v>
      </c>
      <c r="H2017" t="str">
        <f t="shared" si="94"/>
        <v>Activités sportives, récréatives et de loisirs</v>
      </c>
      <c r="I2017" t="str">
        <f t="shared" si="95"/>
        <v>Activités liées au sport</v>
      </c>
      <c r="L2017" t="s">
        <v>236</v>
      </c>
      <c r="M2017" t="s">
        <v>7433</v>
      </c>
      <c r="N2017" t="s">
        <v>39292</v>
      </c>
      <c r="O2017" s="76" t="s">
        <v>4366</v>
      </c>
      <c r="P2017" s="82">
        <v>51</v>
      </c>
      <c r="Q2017" s="82" t="s">
        <v>104384</v>
      </c>
      <c r="R2017"/>
    </row>
    <row r="2018" spans="1:18" x14ac:dyDescent="0.25">
      <c r="A2018" s="6" t="s">
        <v>4168</v>
      </c>
      <c r="B2018" s="6">
        <v>2017</v>
      </c>
      <c r="C2018" s="6" t="s">
        <v>4169</v>
      </c>
      <c r="D2018" s="7" t="s">
        <v>4167</v>
      </c>
      <c r="E2018" s="7" t="s">
        <v>4167</v>
      </c>
      <c r="F2018" s="7" t="s">
        <v>4167</v>
      </c>
      <c r="G2018" t="str">
        <f t="shared" si="93"/>
        <v>SECTION R</v>
      </c>
      <c r="H2018" t="str">
        <f t="shared" si="94"/>
        <v>Activités sportives, récréatives et de loisirs</v>
      </c>
      <c r="I2018" t="str">
        <f t="shared" si="95"/>
        <v>Activités liées au sport</v>
      </c>
      <c r="L2018" t="s">
        <v>236</v>
      </c>
      <c r="M2018" t="s">
        <v>11635</v>
      </c>
      <c r="N2018" t="s">
        <v>39293</v>
      </c>
      <c r="O2018" s="76" t="s">
        <v>4366</v>
      </c>
      <c r="P2018" s="82">
        <v>142</v>
      </c>
      <c r="Q2018" s="82" t="s">
        <v>104385</v>
      </c>
      <c r="R2018"/>
    </row>
    <row r="2019" spans="1:18" x14ac:dyDescent="0.25">
      <c r="A2019" s="10"/>
      <c r="B2019" s="10">
        <v>2018</v>
      </c>
      <c r="C2019" s="10"/>
      <c r="D2019" s="11"/>
      <c r="E2019" s="11"/>
      <c r="F2019" s="11"/>
      <c r="G2019" t="str">
        <f t="shared" si="93"/>
        <v>SECTION R</v>
      </c>
      <c r="H2019" t="str">
        <f t="shared" si="94"/>
        <v>Activités sportives, récréatives et de loisirs</v>
      </c>
      <c r="I2019" t="str">
        <f t="shared" si="95"/>
        <v>Activités liées au sport</v>
      </c>
      <c r="L2019" t="s">
        <v>236</v>
      </c>
      <c r="M2019" t="s">
        <v>33015</v>
      </c>
      <c r="N2019" t="s">
        <v>39294</v>
      </c>
      <c r="O2019" s="76" t="s">
        <v>4356</v>
      </c>
      <c r="P2019" s="82">
        <v>3000</v>
      </c>
      <c r="Q2019" s="82" t="s">
        <v>104386</v>
      </c>
      <c r="R2019"/>
    </row>
    <row r="2020" spans="1:18" x14ac:dyDescent="0.25">
      <c r="A2020" s="8"/>
      <c r="B2020" s="8">
        <v>2019</v>
      </c>
      <c r="C2020" s="8" t="s">
        <v>4170</v>
      </c>
      <c r="D2020" s="9" t="s">
        <v>4171</v>
      </c>
      <c r="E2020" s="9" t="s">
        <v>4171</v>
      </c>
      <c r="F2020" s="9" t="s">
        <v>4171</v>
      </c>
      <c r="G2020" t="str">
        <f t="shared" si="93"/>
        <v>SECTION R</v>
      </c>
      <c r="H2020" t="str">
        <f t="shared" si="94"/>
        <v>Activités sportives, récréatives et de loisirs</v>
      </c>
      <c r="I2020" t="str">
        <f t="shared" si="95"/>
        <v>Activités récréatives et de loisirs</v>
      </c>
      <c r="L2020" t="s">
        <v>236</v>
      </c>
      <c r="M2020" t="s">
        <v>13676</v>
      </c>
      <c r="N2020" t="s">
        <v>39295</v>
      </c>
      <c r="O2020" s="76" t="s">
        <v>4356</v>
      </c>
      <c r="P2020" s="82">
        <v>1411</v>
      </c>
      <c r="Q2020" s="82" t="s">
        <v>104387</v>
      </c>
      <c r="R2020"/>
    </row>
    <row r="2021" spans="1:18" x14ac:dyDescent="0.25">
      <c r="A2021" s="14"/>
      <c r="B2021" s="14">
        <v>2020</v>
      </c>
      <c r="C2021" s="14" t="s">
        <v>4172</v>
      </c>
      <c r="D2021" s="15" t="s">
        <v>4173</v>
      </c>
      <c r="E2021" s="15" t="s">
        <v>4173</v>
      </c>
      <c r="F2021" s="15" t="s">
        <v>4174</v>
      </c>
      <c r="G2021" t="str">
        <f t="shared" si="93"/>
        <v>SECTION R</v>
      </c>
      <c r="H2021" t="str">
        <f t="shared" si="94"/>
        <v>Activités sportives, récréatives et de loisirs</v>
      </c>
      <c r="I2021" t="str">
        <f t="shared" si="95"/>
        <v>Activités récréatives et de loisirs</v>
      </c>
      <c r="L2021" t="s">
        <v>236</v>
      </c>
      <c r="M2021" t="s">
        <v>11637</v>
      </c>
      <c r="N2021" t="s">
        <v>39296</v>
      </c>
      <c r="O2021" s="76" t="s">
        <v>4374</v>
      </c>
      <c r="P2021" s="82">
        <v>3477</v>
      </c>
      <c r="Q2021" s="82" t="s">
        <v>72645</v>
      </c>
      <c r="R2021"/>
    </row>
    <row r="2022" spans="1:18" x14ac:dyDescent="0.25">
      <c r="A2022" s="6" t="s">
        <v>4175</v>
      </c>
      <c r="B2022" s="6">
        <v>2021</v>
      </c>
      <c r="C2022" s="6" t="s">
        <v>4176</v>
      </c>
      <c r="D2022" s="7" t="s">
        <v>4173</v>
      </c>
      <c r="E2022" s="7" t="s">
        <v>4173</v>
      </c>
      <c r="F2022" s="7" t="s">
        <v>4174</v>
      </c>
      <c r="G2022" t="str">
        <f t="shared" si="93"/>
        <v>SECTION R</v>
      </c>
      <c r="H2022" t="str">
        <f t="shared" si="94"/>
        <v>Activités sportives, récréatives et de loisirs</v>
      </c>
      <c r="I2022" t="str">
        <f t="shared" si="95"/>
        <v>Activités récréatives et de loisirs</v>
      </c>
      <c r="L2022" t="s">
        <v>236</v>
      </c>
      <c r="M2022" t="s">
        <v>8835</v>
      </c>
      <c r="N2022" t="s">
        <v>39297</v>
      </c>
      <c r="O2022" s="76" t="s">
        <v>4366</v>
      </c>
      <c r="P2022" s="82">
        <v>96</v>
      </c>
      <c r="Q2022" s="82" t="s">
        <v>104096</v>
      </c>
      <c r="R2022"/>
    </row>
    <row r="2023" spans="1:18" x14ac:dyDescent="0.25">
      <c r="A2023" s="14"/>
      <c r="B2023" s="14">
        <v>2022</v>
      </c>
      <c r="C2023" s="14" t="s">
        <v>4177</v>
      </c>
      <c r="D2023" s="15" t="s">
        <v>4178</v>
      </c>
      <c r="E2023" s="15" t="s">
        <v>4179</v>
      </c>
      <c r="F2023" s="15" t="s">
        <v>4180</v>
      </c>
      <c r="G2023" t="str">
        <f t="shared" si="93"/>
        <v>SECTION R</v>
      </c>
      <c r="H2023" t="str">
        <f t="shared" si="94"/>
        <v>Activités sportives, récréatives et de loisirs</v>
      </c>
      <c r="I2023" t="str">
        <f t="shared" si="95"/>
        <v>Activités récréatives et de loisirs</v>
      </c>
      <c r="L2023" t="s">
        <v>236</v>
      </c>
      <c r="M2023" t="s">
        <v>33016</v>
      </c>
      <c r="N2023" t="s">
        <v>39298</v>
      </c>
      <c r="O2023" s="76" t="s">
        <v>4366</v>
      </c>
      <c r="P2023" s="82">
        <v>308</v>
      </c>
      <c r="Q2023" s="82" t="s">
        <v>104388</v>
      </c>
      <c r="R2023"/>
    </row>
    <row r="2024" spans="1:18" x14ac:dyDescent="0.25">
      <c r="A2024" s="6" t="s">
        <v>4181</v>
      </c>
      <c r="B2024" s="6">
        <v>2023</v>
      </c>
      <c r="C2024" s="6" t="s">
        <v>4182</v>
      </c>
      <c r="D2024" s="7" t="s">
        <v>4179</v>
      </c>
      <c r="E2024" s="7" t="s">
        <v>4179</v>
      </c>
      <c r="F2024" s="7" t="s">
        <v>4180</v>
      </c>
      <c r="G2024" t="str">
        <f t="shared" si="93"/>
        <v>SECTION R</v>
      </c>
      <c r="H2024" t="str">
        <f t="shared" si="94"/>
        <v>Activités sportives, récréatives et de loisirs</v>
      </c>
      <c r="I2024" t="str">
        <f t="shared" si="95"/>
        <v>Activités récréatives et de loisirs</v>
      </c>
      <c r="L2024" t="s">
        <v>236</v>
      </c>
      <c r="M2024" t="s">
        <v>6733</v>
      </c>
      <c r="N2024" t="s">
        <v>39299</v>
      </c>
      <c r="O2024" s="76" t="s">
        <v>4356</v>
      </c>
      <c r="P2024" s="82">
        <v>3594</v>
      </c>
      <c r="Q2024" s="82" t="s">
        <v>104389</v>
      </c>
      <c r="R2024"/>
    </row>
    <row r="2025" spans="1:18" x14ac:dyDescent="0.25">
      <c r="A2025" s="6"/>
      <c r="B2025" s="6">
        <v>2024</v>
      </c>
      <c r="C2025" s="6"/>
      <c r="D2025" s="7"/>
      <c r="E2025" s="7"/>
      <c r="F2025" s="7"/>
      <c r="G2025" t="str">
        <f t="shared" si="93"/>
        <v>SECTION R</v>
      </c>
      <c r="H2025" t="str">
        <f t="shared" si="94"/>
        <v>Activités sportives, récréatives et de loisirs</v>
      </c>
      <c r="I2025" t="str">
        <f t="shared" si="95"/>
        <v>Activités récréatives et de loisirs</v>
      </c>
      <c r="L2025" t="s">
        <v>236</v>
      </c>
      <c r="M2025" t="s">
        <v>6731</v>
      </c>
      <c r="N2025" t="s">
        <v>39300</v>
      </c>
      <c r="O2025" s="76" t="s">
        <v>4374</v>
      </c>
      <c r="P2025" s="82">
        <v>1328</v>
      </c>
      <c r="Q2025" s="82" t="s">
        <v>104376</v>
      </c>
      <c r="R2025"/>
    </row>
    <row r="2026" spans="1:18" x14ac:dyDescent="0.25">
      <c r="A2026" s="8"/>
      <c r="B2026" s="8">
        <v>2025</v>
      </c>
      <c r="C2026" s="8" t="s">
        <v>4183</v>
      </c>
      <c r="D2026" s="9" t="s">
        <v>4184</v>
      </c>
      <c r="E2026" s="9" t="s">
        <v>4184</v>
      </c>
      <c r="F2026" s="9" t="s">
        <v>4184</v>
      </c>
      <c r="G2026" t="str">
        <f t="shared" si="93"/>
        <v>SECTION S</v>
      </c>
      <c r="H2026" t="str">
        <f t="shared" si="94"/>
        <v>Activités sportives, récréatives et de loisirs</v>
      </c>
      <c r="I2026" t="str">
        <f t="shared" si="95"/>
        <v>Activités récréatives et de loisirs</v>
      </c>
      <c r="L2026" t="s">
        <v>236</v>
      </c>
      <c r="M2026" t="s">
        <v>6741</v>
      </c>
      <c r="N2026" t="s">
        <v>39301</v>
      </c>
      <c r="O2026" s="76" t="s">
        <v>4356</v>
      </c>
      <c r="P2026" s="82">
        <v>2178</v>
      </c>
      <c r="Q2026" s="82" t="s">
        <v>104412</v>
      </c>
      <c r="R2026"/>
    </row>
    <row r="2027" spans="1:18" x14ac:dyDescent="0.25">
      <c r="A2027" s="10"/>
      <c r="B2027" s="10">
        <v>2026</v>
      </c>
      <c r="C2027" s="10"/>
      <c r="D2027" s="11"/>
      <c r="E2027" s="11"/>
      <c r="F2027" s="11"/>
      <c r="G2027" t="str">
        <f t="shared" si="93"/>
        <v>SECTION S</v>
      </c>
      <c r="H2027" t="str">
        <f t="shared" si="94"/>
        <v>Activités sportives, récréatives et de loisirs</v>
      </c>
      <c r="I2027" t="str">
        <f t="shared" si="95"/>
        <v>Activités récréatives et de loisirs</v>
      </c>
      <c r="L2027" t="s">
        <v>236</v>
      </c>
      <c r="M2027" t="s">
        <v>6735</v>
      </c>
      <c r="N2027" t="s">
        <v>39302</v>
      </c>
      <c r="O2027" s="76" t="s">
        <v>4356</v>
      </c>
      <c r="P2027" s="82">
        <v>1413</v>
      </c>
      <c r="Q2027" s="82" t="s">
        <v>104396</v>
      </c>
      <c r="R2027"/>
    </row>
    <row r="2028" spans="1:18" ht="30" x14ac:dyDescent="0.25">
      <c r="A2028" s="12"/>
      <c r="B2028" s="12">
        <v>2027</v>
      </c>
      <c r="C2028" s="12" t="s">
        <v>4185</v>
      </c>
      <c r="D2028" s="13" t="s">
        <v>4186</v>
      </c>
      <c r="E2028" s="13" t="s">
        <v>4186</v>
      </c>
      <c r="F2028" s="13" t="s">
        <v>4186</v>
      </c>
      <c r="G2028" t="str">
        <f t="shared" si="93"/>
        <v>SECTION S</v>
      </c>
      <c r="H2028" t="str">
        <f t="shared" si="94"/>
        <v>Activités des organisations associatives</v>
      </c>
      <c r="I2028" t="str">
        <f t="shared" si="95"/>
        <v>Activités récréatives et de loisirs</v>
      </c>
      <c r="L2028" t="s">
        <v>236</v>
      </c>
      <c r="M2028" t="s">
        <v>11643</v>
      </c>
      <c r="N2028" t="s">
        <v>39303</v>
      </c>
      <c r="O2028" s="76" t="s">
        <v>4366</v>
      </c>
      <c r="P2028" s="82">
        <v>106</v>
      </c>
      <c r="Q2028" s="82" t="s">
        <v>104397</v>
      </c>
      <c r="R2028"/>
    </row>
    <row r="2029" spans="1:18" x14ac:dyDescent="0.25">
      <c r="A2029" s="10"/>
      <c r="B2029" s="10">
        <v>2028</v>
      </c>
      <c r="C2029" s="10"/>
      <c r="D2029" s="11"/>
      <c r="E2029" s="11"/>
      <c r="F2029" s="11"/>
      <c r="G2029" t="str">
        <f t="shared" si="93"/>
        <v>SECTION S</v>
      </c>
      <c r="H2029" t="str">
        <f t="shared" si="94"/>
        <v>Activités des organisations associatives</v>
      </c>
      <c r="I2029" t="str">
        <f t="shared" si="95"/>
        <v>Activités récréatives et de loisirs</v>
      </c>
      <c r="L2029" t="s">
        <v>236</v>
      </c>
      <c r="M2029" t="s">
        <v>11646</v>
      </c>
      <c r="N2029" t="s">
        <v>39304</v>
      </c>
      <c r="O2029" s="76" t="s">
        <v>4366</v>
      </c>
      <c r="P2029" s="82">
        <v>344</v>
      </c>
      <c r="Q2029" s="82" t="s">
        <v>104398</v>
      </c>
      <c r="R2029"/>
    </row>
    <row r="2030" spans="1:18" ht="25.5" x14ac:dyDescent="0.25">
      <c r="A2030" s="8"/>
      <c r="B2030" s="8">
        <v>2029</v>
      </c>
      <c r="C2030" s="8" t="s">
        <v>4187</v>
      </c>
      <c r="D2030" s="9" t="s">
        <v>4188</v>
      </c>
      <c r="E2030" s="9" t="s">
        <v>4189</v>
      </c>
      <c r="F2030" s="9" t="s">
        <v>4190</v>
      </c>
      <c r="G2030" t="str">
        <f t="shared" si="93"/>
        <v>SECTION S</v>
      </c>
      <c r="H2030" t="str">
        <f t="shared" si="94"/>
        <v>Activités des organisations associatives</v>
      </c>
      <c r="I2030" t="str">
        <f t="shared" si="95"/>
        <v>Activités des organisations économiques, patronales et professionnelles</v>
      </c>
      <c r="L2030" t="s">
        <v>236</v>
      </c>
      <c r="M2030" t="s">
        <v>6736</v>
      </c>
      <c r="N2030" t="s">
        <v>39305</v>
      </c>
      <c r="O2030" s="76" t="s">
        <v>4356</v>
      </c>
      <c r="P2030" s="82">
        <v>282</v>
      </c>
      <c r="Q2030" s="82" t="s">
        <v>104399</v>
      </c>
      <c r="R2030"/>
    </row>
    <row r="2031" spans="1:18" x14ac:dyDescent="0.25">
      <c r="A2031" s="14"/>
      <c r="B2031" s="14">
        <v>2030</v>
      </c>
      <c r="C2031" s="14" t="s">
        <v>4191</v>
      </c>
      <c r="D2031" s="15" t="s">
        <v>4192</v>
      </c>
      <c r="E2031" s="15" t="s">
        <v>4192</v>
      </c>
      <c r="F2031" s="15" t="s">
        <v>4193</v>
      </c>
      <c r="G2031" t="str">
        <f t="shared" si="93"/>
        <v>SECTION S</v>
      </c>
      <c r="H2031" t="str">
        <f t="shared" si="94"/>
        <v>Activités des organisations associatives</v>
      </c>
      <c r="I2031" t="str">
        <f t="shared" si="95"/>
        <v>Activités des organisations économiques, patronales et professionnelles</v>
      </c>
      <c r="L2031" t="s">
        <v>236</v>
      </c>
      <c r="M2031" t="s">
        <v>33018</v>
      </c>
      <c r="N2031" t="s">
        <v>39306</v>
      </c>
      <c r="O2031" s="76" t="s">
        <v>4356</v>
      </c>
      <c r="P2031" s="82">
        <v>672</v>
      </c>
      <c r="Q2031" s="82" t="s">
        <v>104400</v>
      </c>
      <c r="R2031"/>
    </row>
    <row r="2032" spans="1:18" x14ac:dyDescent="0.25">
      <c r="A2032" s="6" t="s">
        <v>4194</v>
      </c>
      <c r="B2032" s="6">
        <v>2031</v>
      </c>
      <c r="C2032" s="6" t="s">
        <v>4195</v>
      </c>
      <c r="D2032" s="7" t="s">
        <v>4192</v>
      </c>
      <c r="E2032" s="7" t="s">
        <v>4192</v>
      </c>
      <c r="F2032" s="7" t="s">
        <v>4193</v>
      </c>
      <c r="G2032" t="str">
        <f t="shared" si="93"/>
        <v>SECTION S</v>
      </c>
      <c r="H2032" t="str">
        <f t="shared" si="94"/>
        <v>Activités des organisations associatives</v>
      </c>
      <c r="I2032" t="str">
        <f t="shared" si="95"/>
        <v>Activités des organisations économiques, patronales et professionnelles</v>
      </c>
      <c r="L2032" t="s">
        <v>236</v>
      </c>
      <c r="M2032" t="s">
        <v>6738</v>
      </c>
      <c r="N2032" t="s">
        <v>39307</v>
      </c>
      <c r="O2032" s="76" t="s">
        <v>4366</v>
      </c>
      <c r="P2032" s="82">
        <v>130</v>
      </c>
      <c r="Q2032" s="82" t="s">
        <v>104402</v>
      </c>
      <c r="R2032"/>
    </row>
    <row r="2033" spans="1:18" x14ac:dyDescent="0.25">
      <c r="A2033" s="14"/>
      <c r="B2033" s="14">
        <v>2032</v>
      </c>
      <c r="C2033" s="14" t="s">
        <v>4196</v>
      </c>
      <c r="D2033" s="15" t="s">
        <v>4197</v>
      </c>
      <c r="E2033" s="15" t="s">
        <v>4197</v>
      </c>
      <c r="F2033" s="15" t="s">
        <v>4198</v>
      </c>
      <c r="G2033" t="str">
        <f t="shared" si="93"/>
        <v>SECTION S</v>
      </c>
      <c r="H2033" t="str">
        <f t="shared" si="94"/>
        <v>Activités des organisations associatives</v>
      </c>
      <c r="I2033" t="str">
        <f t="shared" si="95"/>
        <v>Activités des organisations économiques, patronales et professionnelles</v>
      </c>
      <c r="L2033" t="s">
        <v>236</v>
      </c>
      <c r="M2033" t="s">
        <v>33019</v>
      </c>
      <c r="N2033" t="s">
        <v>39308</v>
      </c>
      <c r="O2033" s="76" t="s">
        <v>4366</v>
      </c>
      <c r="P2033" s="82">
        <v>167</v>
      </c>
      <c r="Q2033" s="82" t="s">
        <v>104403</v>
      </c>
      <c r="R2033"/>
    </row>
    <row r="2034" spans="1:18" x14ac:dyDescent="0.25">
      <c r="A2034" s="6" t="s">
        <v>4199</v>
      </c>
      <c r="B2034" s="6">
        <v>2033</v>
      </c>
      <c r="C2034" s="6" t="s">
        <v>4200</v>
      </c>
      <c r="D2034" s="7" t="s">
        <v>4197</v>
      </c>
      <c r="E2034" s="7" t="s">
        <v>4197</v>
      </c>
      <c r="F2034" s="7" t="s">
        <v>4198</v>
      </c>
      <c r="G2034" t="str">
        <f t="shared" si="93"/>
        <v>SECTION S</v>
      </c>
      <c r="H2034" t="str">
        <f t="shared" si="94"/>
        <v>Activités des organisations associatives</v>
      </c>
      <c r="I2034" t="str">
        <f t="shared" si="95"/>
        <v>Activités des organisations économiques, patronales et professionnelles</v>
      </c>
      <c r="L2034" t="s">
        <v>236</v>
      </c>
      <c r="M2034" t="s">
        <v>6739</v>
      </c>
      <c r="N2034" t="s">
        <v>39309</v>
      </c>
      <c r="O2034" s="76" t="s">
        <v>4374</v>
      </c>
      <c r="P2034" s="82">
        <v>4951</v>
      </c>
      <c r="Q2034" s="82" t="s">
        <v>72645</v>
      </c>
      <c r="R2034"/>
    </row>
    <row r="2035" spans="1:18" x14ac:dyDescent="0.25">
      <c r="A2035" s="10"/>
      <c r="B2035" s="10">
        <v>2034</v>
      </c>
      <c r="C2035" s="10"/>
      <c r="D2035" s="11"/>
      <c r="E2035" s="11"/>
      <c r="F2035" s="11"/>
      <c r="G2035" t="str">
        <f t="shared" si="93"/>
        <v>SECTION S</v>
      </c>
      <c r="H2035" t="str">
        <f t="shared" si="94"/>
        <v>Activités des organisations associatives</v>
      </c>
      <c r="I2035" t="str">
        <f t="shared" si="95"/>
        <v>Activités des organisations économiques, patronales et professionnelles</v>
      </c>
      <c r="L2035" t="s">
        <v>236</v>
      </c>
      <c r="M2035" t="s">
        <v>33020</v>
      </c>
      <c r="N2035" t="s">
        <v>39310</v>
      </c>
      <c r="O2035" s="76" t="s">
        <v>4374</v>
      </c>
      <c r="P2035" s="82">
        <v>3999</v>
      </c>
      <c r="Q2035" s="82" t="s">
        <v>72645</v>
      </c>
      <c r="R2035"/>
    </row>
    <row r="2036" spans="1:18" x14ac:dyDescent="0.25">
      <c r="A2036" s="8"/>
      <c r="B2036" s="8">
        <v>2035</v>
      </c>
      <c r="C2036" s="8" t="s">
        <v>4201</v>
      </c>
      <c r="D2036" s="9" t="s">
        <v>4202</v>
      </c>
      <c r="E2036" s="9" t="s">
        <v>4202</v>
      </c>
      <c r="F2036" s="9" t="s">
        <v>4202</v>
      </c>
      <c r="G2036" t="str">
        <f t="shared" si="93"/>
        <v>SECTION S</v>
      </c>
      <c r="H2036" t="str">
        <f t="shared" si="94"/>
        <v>Activités des organisations associatives</v>
      </c>
      <c r="I2036" t="str">
        <f t="shared" si="95"/>
        <v>Activités des syndicats de salariés</v>
      </c>
      <c r="L2036" t="s">
        <v>236</v>
      </c>
      <c r="M2036" t="s">
        <v>11649</v>
      </c>
      <c r="N2036" t="s">
        <v>39311</v>
      </c>
      <c r="O2036" s="76" t="s">
        <v>4356</v>
      </c>
      <c r="P2036" s="82">
        <v>873</v>
      </c>
      <c r="Q2036" s="82" t="s">
        <v>104405</v>
      </c>
      <c r="R2036"/>
    </row>
    <row r="2037" spans="1:18" x14ac:dyDescent="0.25">
      <c r="A2037" s="14"/>
      <c r="B2037" s="14">
        <v>2036</v>
      </c>
      <c r="C2037" s="14" t="s">
        <v>4203</v>
      </c>
      <c r="D2037" s="15" t="s">
        <v>4202</v>
      </c>
      <c r="E2037" s="15" t="s">
        <v>4202</v>
      </c>
      <c r="F2037" s="15" t="s">
        <v>4202</v>
      </c>
      <c r="G2037" t="str">
        <f t="shared" si="93"/>
        <v>SECTION S</v>
      </c>
      <c r="H2037" t="str">
        <f t="shared" si="94"/>
        <v>Activités des organisations associatives</v>
      </c>
      <c r="I2037" t="str">
        <f t="shared" si="95"/>
        <v>Activités des syndicats de salariés</v>
      </c>
      <c r="L2037" t="s">
        <v>236</v>
      </c>
      <c r="M2037" t="s">
        <v>11651</v>
      </c>
      <c r="N2037" t="s">
        <v>39312</v>
      </c>
      <c r="O2037" s="76" t="s">
        <v>4374</v>
      </c>
      <c r="P2037" s="82">
        <v>13325</v>
      </c>
      <c r="Q2037" s="82" t="s">
        <v>72645</v>
      </c>
      <c r="R2037"/>
    </row>
    <row r="2038" spans="1:18" x14ac:dyDescent="0.25">
      <c r="A2038" s="6" t="s">
        <v>4204</v>
      </c>
      <c r="B2038" s="6">
        <v>2037</v>
      </c>
      <c r="C2038" s="6" t="s">
        <v>4205</v>
      </c>
      <c r="D2038" s="7" t="s">
        <v>4202</v>
      </c>
      <c r="E2038" s="7" t="s">
        <v>4202</v>
      </c>
      <c r="F2038" s="7" t="s">
        <v>4202</v>
      </c>
      <c r="G2038" t="str">
        <f t="shared" si="93"/>
        <v>SECTION S</v>
      </c>
      <c r="H2038" t="str">
        <f t="shared" si="94"/>
        <v>Activités des organisations associatives</v>
      </c>
      <c r="I2038" t="str">
        <f t="shared" si="95"/>
        <v>Activités des syndicats de salariés</v>
      </c>
      <c r="L2038" t="s">
        <v>236</v>
      </c>
      <c r="M2038" t="s">
        <v>6740</v>
      </c>
      <c r="N2038" t="s">
        <v>39313</v>
      </c>
      <c r="O2038" s="76" t="s">
        <v>4356</v>
      </c>
      <c r="P2038" s="82">
        <v>853</v>
      </c>
      <c r="Q2038" s="82" t="s">
        <v>104406</v>
      </c>
      <c r="R2038"/>
    </row>
    <row r="2039" spans="1:18" x14ac:dyDescent="0.25">
      <c r="A2039" s="10"/>
      <c r="B2039" s="10">
        <v>2038</v>
      </c>
      <c r="C2039" s="10"/>
      <c r="D2039" s="11"/>
      <c r="E2039" s="11"/>
      <c r="F2039" s="11"/>
      <c r="G2039" t="str">
        <f t="shared" si="93"/>
        <v>SECTION S</v>
      </c>
      <c r="H2039" t="str">
        <f t="shared" si="94"/>
        <v>Activités des organisations associatives</v>
      </c>
      <c r="I2039" t="str">
        <f t="shared" si="95"/>
        <v>Activités des syndicats de salariés</v>
      </c>
      <c r="L2039" t="s">
        <v>236</v>
      </c>
      <c r="M2039" t="s">
        <v>24091</v>
      </c>
      <c r="N2039" t="s">
        <v>39314</v>
      </c>
      <c r="O2039" s="76" t="s">
        <v>4356</v>
      </c>
      <c r="P2039" s="82">
        <v>452</v>
      </c>
      <c r="Q2039" s="82" t="s">
        <v>104407</v>
      </c>
      <c r="R2039"/>
    </row>
    <row r="2040" spans="1:18" x14ac:dyDescent="0.25">
      <c r="A2040" s="8"/>
      <c r="B2040" s="8">
        <v>2039</v>
      </c>
      <c r="C2040" s="8" t="s">
        <v>4206</v>
      </c>
      <c r="D2040" s="9" t="s">
        <v>4207</v>
      </c>
      <c r="E2040" s="9" t="s">
        <v>4207</v>
      </c>
      <c r="F2040" s="9" t="s">
        <v>4208</v>
      </c>
      <c r="G2040" t="str">
        <f t="shared" si="93"/>
        <v>SECTION S</v>
      </c>
      <c r="H2040" t="str">
        <f t="shared" si="94"/>
        <v>Activités des organisations associatives</v>
      </c>
      <c r="I2040" t="str">
        <f t="shared" si="95"/>
        <v>Activités des autres organisations associatives</v>
      </c>
      <c r="L2040" t="s">
        <v>236</v>
      </c>
      <c r="M2040" t="s">
        <v>11654</v>
      </c>
      <c r="N2040" t="s">
        <v>39315</v>
      </c>
      <c r="O2040" s="76" t="s">
        <v>4450</v>
      </c>
      <c r="P2040" s="82">
        <v>26672</v>
      </c>
      <c r="Q2040" s="82" t="s">
        <v>72645</v>
      </c>
      <c r="R2040"/>
    </row>
    <row r="2041" spans="1:18" x14ac:dyDescent="0.25">
      <c r="A2041" s="14"/>
      <c r="B2041" s="14">
        <v>2040</v>
      </c>
      <c r="C2041" s="14" t="s">
        <v>4209</v>
      </c>
      <c r="D2041" s="15" t="s">
        <v>4210</v>
      </c>
      <c r="E2041" s="15" t="s">
        <v>4210</v>
      </c>
      <c r="F2041" s="15" t="s">
        <v>4210</v>
      </c>
      <c r="G2041" t="str">
        <f t="shared" si="93"/>
        <v>SECTION S</v>
      </c>
      <c r="H2041" t="str">
        <f t="shared" si="94"/>
        <v>Activités des organisations associatives</v>
      </c>
      <c r="I2041" t="str">
        <f t="shared" si="95"/>
        <v>Activités des autres organisations associatives</v>
      </c>
      <c r="L2041" t="s">
        <v>236</v>
      </c>
      <c r="M2041" t="s">
        <v>11656</v>
      </c>
      <c r="N2041" t="s">
        <v>39316</v>
      </c>
      <c r="O2041" s="76" t="s">
        <v>4356</v>
      </c>
      <c r="P2041" s="82">
        <v>159</v>
      </c>
      <c r="Q2041" s="82" t="s">
        <v>104408</v>
      </c>
      <c r="R2041"/>
    </row>
    <row r="2042" spans="1:18" x14ac:dyDescent="0.25">
      <c r="A2042" s="6" t="s">
        <v>4211</v>
      </c>
      <c r="B2042" s="6">
        <v>2041</v>
      </c>
      <c r="C2042" s="6" t="s">
        <v>4212</v>
      </c>
      <c r="D2042" s="7" t="s">
        <v>4210</v>
      </c>
      <c r="E2042" s="7" t="s">
        <v>4210</v>
      </c>
      <c r="F2042" s="7" t="s">
        <v>4210</v>
      </c>
      <c r="G2042" t="str">
        <f t="shared" si="93"/>
        <v>SECTION S</v>
      </c>
      <c r="H2042" t="str">
        <f t="shared" si="94"/>
        <v>Activités des organisations associatives</v>
      </c>
      <c r="I2042" t="str">
        <f t="shared" si="95"/>
        <v>Activités des autres organisations associatives</v>
      </c>
      <c r="L2042" t="s">
        <v>236</v>
      </c>
      <c r="M2042" t="s">
        <v>13685</v>
      </c>
      <c r="N2042" t="s">
        <v>39317</v>
      </c>
      <c r="O2042" s="76" t="s">
        <v>4374</v>
      </c>
      <c r="P2042" s="82">
        <v>18465</v>
      </c>
      <c r="Q2042" s="82" t="s">
        <v>72645</v>
      </c>
      <c r="R2042"/>
    </row>
    <row r="2043" spans="1:18" x14ac:dyDescent="0.25">
      <c r="A2043" s="14"/>
      <c r="B2043" s="14">
        <v>2042</v>
      </c>
      <c r="C2043" s="14" t="s">
        <v>4213</v>
      </c>
      <c r="D2043" s="15" t="s">
        <v>4214</v>
      </c>
      <c r="E2043" s="15" t="s">
        <v>4214</v>
      </c>
      <c r="F2043" s="15" t="s">
        <v>4214</v>
      </c>
      <c r="G2043" t="str">
        <f t="shared" si="93"/>
        <v>SECTION S</v>
      </c>
      <c r="H2043" t="str">
        <f t="shared" si="94"/>
        <v>Activités des organisations associatives</v>
      </c>
      <c r="I2043" t="str">
        <f t="shared" si="95"/>
        <v>Activités des autres organisations associatives</v>
      </c>
      <c r="L2043" t="s">
        <v>236</v>
      </c>
      <c r="M2043" t="s">
        <v>24092</v>
      </c>
      <c r="N2043" t="s">
        <v>39318</v>
      </c>
      <c r="O2043" s="76" t="s">
        <v>4356</v>
      </c>
      <c r="P2043" s="82">
        <v>761</v>
      </c>
      <c r="Q2043" s="82" t="s">
        <v>104409</v>
      </c>
      <c r="R2043"/>
    </row>
    <row r="2044" spans="1:18" x14ac:dyDescent="0.25">
      <c r="A2044" s="6" t="s">
        <v>4215</v>
      </c>
      <c r="B2044" s="6">
        <v>2043</v>
      </c>
      <c r="C2044" s="6" t="s">
        <v>4216</v>
      </c>
      <c r="D2044" s="7" t="s">
        <v>4214</v>
      </c>
      <c r="E2044" s="7" t="s">
        <v>4214</v>
      </c>
      <c r="F2044" s="7" t="s">
        <v>4214</v>
      </c>
      <c r="G2044" t="str">
        <f t="shared" si="93"/>
        <v>SECTION S</v>
      </c>
      <c r="H2044" t="str">
        <f t="shared" si="94"/>
        <v>Activités des organisations associatives</v>
      </c>
      <c r="I2044" t="str">
        <f t="shared" si="95"/>
        <v>Activités des autres organisations associatives</v>
      </c>
      <c r="L2044" t="s">
        <v>236</v>
      </c>
      <c r="M2044" t="s">
        <v>11658</v>
      </c>
      <c r="N2044" t="s">
        <v>39319</v>
      </c>
      <c r="O2044" s="76" t="s">
        <v>4450</v>
      </c>
      <c r="P2044" s="82">
        <v>5091</v>
      </c>
      <c r="Q2044" s="82" t="s">
        <v>72645</v>
      </c>
      <c r="R2044"/>
    </row>
    <row r="2045" spans="1:18" x14ac:dyDescent="0.25">
      <c r="A2045" s="14"/>
      <c r="B2045" s="14">
        <v>2044</v>
      </c>
      <c r="C2045" s="14" t="s">
        <v>4217</v>
      </c>
      <c r="D2045" s="15" t="s">
        <v>4218</v>
      </c>
      <c r="E2045" s="15" t="s">
        <v>4218</v>
      </c>
      <c r="F2045" s="15" t="s">
        <v>4219</v>
      </c>
      <c r="G2045" t="str">
        <f t="shared" si="93"/>
        <v>SECTION S</v>
      </c>
      <c r="H2045" t="str">
        <f t="shared" si="94"/>
        <v>Activités des organisations associatives</v>
      </c>
      <c r="I2045" t="str">
        <f t="shared" si="95"/>
        <v>Activités des autres organisations associatives</v>
      </c>
      <c r="L2045" t="s">
        <v>236</v>
      </c>
      <c r="M2045" t="s">
        <v>33021</v>
      </c>
      <c r="N2045" t="s">
        <v>39320</v>
      </c>
      <c r="O2045" s="76" t="s">
        <v>4366</v>
      </c>
      <c r="P2045" s="82">
        <v>80</v>
      </c>
      <c r="Q2045" s="82" t="s">
        <v>104410</v>
      </c>
      <c r="R2045"/>
    </row>
    <row r="2046" spans="1:18" x14ac:dyDescent="0.25">
      <c r="A2046" s="6" t="s">
        <v>4220</v>
      </c>
      <c r="B2046" s="6">
        <v>2045</v>
      </c>
      <c r="C2046" s="6" t="s">
        <v>4221</v>
      </c>
      <c r="D2046" s="7" t="s">
        <v>4222</v>
      </c>
      <c r="E2046" s="7" t="s">
        <v>4222</v>
      </c>
      <c r="F2046" s="7" t="s">
        <v>4223</v>
      </c>
      <c r="G2046" t="str">
        <f t="shared" si="93"/>
        <v>SECTION S</v>
      </c>
      <c r="H2046" t="str">
        <f t="shared" si="94"/>
        <v>Activités des organisations associatives</v>
      </c>
      <c r="I2046" t="str">
        <f t="shared" si="95"/>
        <v>Activités des autres organisations associatives</v>
      </c>
      <c r="L2046" t="s">
        <v>236</v>
      </c>
      <c r="M2046" t="s">
        <v>24093</v>
      </c>
      <c r="N2046" t="s">
        <v>39321</v>
      </c>
      <c r="O2046" s="76" t="s">
        <v>4450</v>
      </c>
      <c r="P2046" s="82">
        <v>15241</v>
      </c>
      <c r="Q2046" s="82" t="s">
        <v>72645</v>
      </c>
      <c r="R2046"/>
    </row>
    <row r="2047" spans="1:18" x14ac:dyDescent="0.25">
      <c r="A2047" s="10"/>
      <c r="B2047" s="10">
        <v>2046</v>
      </c>
      <c r="C2047" s="10"/>
      <c r="D2047" s="11"/>
      <c r="E2047" s="11"/>
      <c r="F2047" s="11"/>
      <c r="G2047" t="str">
        <f t="shared" si="93"/>
        <v>SECTION S</v>
      </c>
      <c r="H2047" t="str">
        <f t="shared" si="94"/>
        <v>Activités des organisations associatives</v>
      </c>
      <c r="I2047" t="str">
        <f t="shared" si="95"/>
        <v>Activités des autres organisations associatives</v>
      </c>
      <c r="L2047" t="s">
        <v>248</v>
      </c>
      <c r="M2047" t="s">
        <v>13688</v>
      </c>
      <c r="N2047" t="s">
        <v>39322</v>
      </c>
      <c r="O2047" s="76" t="s">
        <v>4356</v>
      </c>
      <c r="P2047" s="82">
        <v>382</v>
      </c>
      <c r="Q2047" s="82" t="s">
        <v>73309</v>
      </c>
      <c r="R2047"/>
    </row>
    <row r="2048" spans="1:18" ht="30" x14ac:dyDescent="0.25">
      <c r="A2048" s="12"/>
      <c r="B2048" s="12">
        <v>2047</v>
      </c>
      <c r="C2048" s="12" t="s">
        <v>4224</v>
      </c>
      <c r="D2048" s="13" t="s">
        <v>4225</v>
      </c>
      <c r="E2048" s="13" t="s">
        <v>4225</v>
      </c>
      <c r="F2048" s="13" t="s">
        <v>4226</v>
      </c>
      <c r="G2048" t="str">
        <f t="shared" si="93"/>
        <v>SECTION S</v>
      </c>
      <c r="H2048" t="str">
        <f t="shared" si="94"/>
        <v>Réparation d'ordinateurs et de biens personnels et domestiques</v>
      </c>
      <c r="I2048" t="str">
        <f t="shared" si="95"/>
        <v>Activités des autres organisations associatives</v>
      </c>
      <c r="L2048" t="s">
        <v>248</v>
      </c>
      <c r="M2048" t="s">
        <v>33022</v>
      </c>
      <c r="N2048" t="s">
        <v>39323</v>
      </c>
      <c r="O2048" s="76" t="s">
        <v>4356</v>
      </c>
      <c r="P2048" s="82">
        <v>554</v>
      </c>
      <c r="Q2048" s="82" t="s">
        <v>73310</v>
      </c>
      <c r="R2048"/>
    </row>
    <row r="2049" spans="1:18" x14ac:dyDescent="0.25">
      <c r="A2049" s="10"/>
      <c r="B2049" s="10">
        <v>2048</v>
      </c>
      <c r="C2049" s="10"/>
      <c r="D2049" s="11"/>
      <c r="E2049" s="11"/>
      <c r="F2049" s="11"/>
      <c r="G2049" t="str">
        <f t="shared" si="93"/>
        <v>SECTION S</v>
      </c>
      <c r="H2049" t="str">
        <f t="shared" si="94"/>
        <v>Réparation d'ordinateurs et de biens personnels et domestiques</v>
      </c>
      <c r="I2049" t="str">
        <f t="shared" si="95"/>
        <v>Activités des autres organisations associatives</v>
      </c>
      <c r="L2049" t="s">
        <v>248</v>
      </c>
      <c r="M2049" t="s">
        <v>13690</v>
      </c>
      <c r="N2049" t="s">
        <v>39324</v>
      </c>
      <c r="O2049" s="76" t="s">
        <v>4356</v>
      </c>
      <c r="P2049" s="82">
        <v>169</v>
      </c>
      <c r="Q2049" s="82" t="s">
        <v>73311</v>
      </c>
      <c r="R2049"/>
    </row>
    <row r="2050" spans="1:18" ht="25.5" x14ac:dyDescent="0.25">
      <c r="A2050" s="8"/>
      <c r="B2050" s="8">
        <v>2049</v>
      </c>
      <c r="C2050" s="8" t="s">
        <v>4227</v>
      </c>
      <c r="D2050" s="9" t="s">
        <v>4228</v>
      </c>
      <c r="E2050" s="9" t="s">
        <v>4229</v>
      </c>
      <c r="F2050" s="9" t="s">
        <v>4230</v>
      </c>
      <c r="G2050" t="str">
        <f t="shared" si="93"/>
        <v>SECTION S</v>
      </c>
      <c r="H2050" t="str">
        <f t="shared" si="94"/>
        <v>Réparation d'ordinateurs et de biens personnels et domestiques</v>
      </c>
      <c r="I2050" t="str">
        <f t="shared" si="95"/>
        <v xml:space="preserve">Réparation d'ordinateurs et d'équipements de communication </v>
      </c>
      <c r="L2050" t="s">
        <v>248</v>
      </c>
      <c r="M2050" t="s">
        <v>13692</v>
      </c>
      <c r="N2050" t="s">
        <v>39325</v>
      </c>
      <c r="O2050" s="76" t="s">
        <v>4366</v>
      </c>
      <c r="P2050" s="82">
        <v>77</v>
      </c>
      <c r="Q2050" s="82" t="s">
        <v>73312</v>
      </c>
      <c r="R2050"/>
    </row>
    <row r="2051" spans="1:18" x14ac:dyDescent="0.25">
      <c r="A2051" s="14"/>
      <c r="B2051" s="14">
        <v>2050</v>
      </c>
      <c r="C2051" s="14" t="s">
        <v>4231</v>
      </c>
      <c r="D2051" s="15" t="s">
        <v>4232</v>
      </c>
      <c r="E2051" s="15" t="s">
        <v>4232</v>
      </c>
      <c r="F2051" s="15" t="s">
        <v>4233</v>
      </c>
      <c r="G2051" t="str">
        <f t="shared" si="93"/>
        <v>SECTION S</v>
      </c>
      <c r="H2051" t="str">
        <f t="shared" si="94"/>
        <v>Réparation d'ordinateurs et de biens personnels et domestiques</v>
      </c>
      <c r="I2051" t="str">
        <f t="shared" si="95"/>
        <v xml:space="preserve">Réparation d'ordinateurs et d'équipements de communication </v>
      </c>
      <c r="L2051" t="s">
        <v>248</v>
      </c>
      <c r="M2051" t="s">
        <v>11660</v>
      </c>
      <c r="N2051" t="s">
        <v>39326</v>
      </c>
      <c r="O2051" s="76" t="s">
        <v>4356</v>
      </c>
      <c r="P2051" s="82">
        <v>1444</v>
      </c>
      <c r="Q2051" s="82" t="s">
        <v>73313</v>
      </c>
      <c r="R2051"/>
    </row>
    <row r="2052" spans="1:18" x14ac:dyDescent="0.25">
      <c r="A2052" s="6" t="s">
        <v>4234</v>
      </c>
      <c r="B2052" s="6">
        <v>2051</v>
      </c>
      <c r="C2052" s="6" t="s">
        <v>4235</v>
      </c>
      <c r="D2052" s="7" t="s">
        <v>4232</v>
      </c>
      <c r="E2052" s="7" t="s">
        <v>4232</v>
      </c>
      <c r="F2052" s="7" t="s">
        <v>4233</v>
      </c>
      <c r="G2052" t="str">
        <f t="shared" ref="G2052:G2111" si="96">IF(LEFT(C2052,7)="SECTION",C2052,G2051)</f>
        <v>SECTION S</v>
      </c>
      <c r="H2052" t="str">
        <f t="shared" si="94"/>
        <v>Réparation d'ordinateurs et de biens personnels et domestiques</v>
      </c>
      <c r="I2052" t="str">
        <f t="shared" si="95"/>
        <v xml:space="preserve">Réparation d'ordinateurs et d'équipements de communication </v>
      </c>
      <c r="L2052" t="s">
        <v>248</v>
      </c>
      <c r="M2052" t="s">
        <v>13694</v>
      </c>
      <c r="N2052" t="s">
        <v>39327</v>
      </c>
      <c r="O2052" s="76" t="s">
        <v>4366</v>
      </c>
      <c r="P2052" s="82">
        <v>159</v>
      </c>
      <c r="Q2052" s="82" t="s">
        <v>73314</v>
      </c>
      <c r="R2052"/>
    </row>
    <row r="2053" spans="1:18" x14ac:dyDescent="0.25">
      <c r="A2053" s="14"/>
      <c r="B2053" s="14">
        <v>2052</v>
      </c>
      <c r="C2053" s="14" t="s">
        <v>4236</v>
      </c>
      <c r="D2053" s="15" t="s">
        <v>4237</v>
      </c>
      <c r="E2053" s="15" t="s">
        <v>4237</v>
      </c>
      <c r="F2053" s="15" t="s">
        <v>4238</v>
      </c>
      <c r="G2053" t="str">
        <f t="shared" si="96"/>
        <v>SECTION S</v>
      </c>
      <c r="H2053" t="str">
        <f t="shared" si="94"/>
        <v>Réparation d'ordinateurs et de biens personnels et domestiques</v>
      </c>
      <c r="I2053" t="str">
        <f t="shared" si="95"/>
        <v xml:space="preserve">Réparation d'ordinateurs et d'équipements de communication </v>
      </c>
      <c r="L2053" t="s">
        <v>248</v>
      </c>
      <c r="M2053" t="s">
        <v>24094</v>
      </c>
      <c r="N2053" t="s">
        <v>39328</v>
      </c>
      <c r="O2053" s="76" t="s">
        <v>4356</v>
      </c>
      <c r="P2053" s="82">
        <v>1004</v>
      </c>
      <c r="Q2053" s="82" t="s">
        <v>73315</v>
      </c>
      <c r="R2053"/>
    </row>
    <row r="2054" spans="1:18" x14ac:dyDescent="0.25">
      <c r="A2054" s="6" t="s">
        <v>4239</v>
      </c>
      <c r="B2054" s="6">
        <v>2053</v>
      </c>
      <c r="C2054" s="6" t="s">
        <v>4240</v>
      </c>
      <c r="D2054" s="7" t="s">
        <v>4237</v>
      </c>
      <c r="E2054" s="7" t="s">
        <v>4237</v>
      </c>
      <c r="F2054" s="7" t="s">
        <v>4238</v>
      </c>
      <c r="G2054" t="str">
        <f t="shared" si="96"/>
        <v>SECTION S</v>
      </c>
      <c r="H2054" t="str">
        <f t="shared" ref="H2054:H2111" si="97">IF(LEN(C2054)=2,D2054,H2053)</f>
        <v>Réparation d'ordinateurs et de biens personnels et domestiques</v>
      </c>
      <c r="I2054" t="str">
        <f t="shared" si="95"/>
        <v xml:space="preserve">Réparation d'ordinateurs et d'équipements de communication </v>
      </c>
      <c r="L2054" t="s">
        <v>248</v>
      </c>
      <c r="M2054" t="s">
        <v>24095</v>
      </c>
      <c r="N2054" t="s">
        <v>39329</v>
      </c>
      <c r="O2054" s="76" t="s">
        <v>4356</v>
      </c>
      <c r="P2054" s="82">
        <v>1479</v>
      </c>
      <c r="Q2054" s="82" t="s">
        <v>73316</v>
      </c>
      <c r="R2054"/>
    </row>
    <row r="2055" spans="1:18" x14ac:dyDescent="0.25">
      <c r="A2055" s="10"/>
      <c r="B2055" s="10">
        <v>2054</v>
      </c>
      <c r="C2055" s="10"/>
      <c r="D2055" s="11"/>
      <c r="E2055" s="11"/>
      <c r="F2055" s="11"/>
      <c r="G2055" t="str">
        <f t="shared" si="96"/>
        <v>SECTION S</v>
      </c>
      <c r="H2055" t="str">
        <f t="shared" si="97"/>
        <v>Réparation d'ordinateurs et de biens personnels et domestiques</v>
      </c>
      <c r="I2055" t="str">
        <f t="shared" si="95"/>
        <v xml:space="preserve">Réparation d'ordinateurs et d'équipements de communication </v>
      </c>
      <c r="L2055" t="s">
        <v>248</v>
      </c>
      <c r="M2055" t="s">
        <v>11662</v>
      </c>
      <c r="N2055" t="s">
        <v>39330</v>
      </c>
      <c r="O2055" s="76" t="s">
        <v>4356</v>
      </c>
      <c r="P2055" s="82">
        <v>1185</v>
      </c>
      <c r="Q2055" s="82" t="s">
        <v>73317</v>
      </c>
      <c r="R2055"/>
    </row>
    <row r="2056" spans="1:18" x14ac:dyDescent="0.25">
      <c r="A2056" s="8"/>
      <c r="B2056" s="8">
        <v>2055</v>
      </c>
      <c r="C2056" s="8" t="s">
        <v>4241</v>
      </c>
      <c r="D2056" s="9" t="s">
        <v>4242</v>
      </c>
      <c r="E2056" s="9" t="s">
        <v>4242</v>
      </c>
      <c r="F2056" s="9" t="s">
        <v>4243</v>
      </c>
      <c r="G2056" t="str">
        <f t="shared" si="96"/>
        <v>SECTION S</v>
      </c>
      <c r="H2056" t="str">
        <f t="shared" si="97"/>
        <v>Réparation d'ordinateurs et de biens personnels et domestiques</v>
      </c>
      <c r="I2056" t="str">
        <f t="shared" ref="I2056:I2111" si="98">IF(LEN(C2056)=4,D2056,I2055)</f>
        <v>Réparation de biens personnels et domestiques</v>
      </c>
      <c r="L2056" t="s">
        <v>248</v>
      </c>
      <c r="M2056" t="s">
        <v>33023</v>
      </c>
      <c r="N2056" t="s">
        <v>39331</v>
      </c>
      <c r="O2056" s="76" t="s">
        <v>4374</v>
      </c>
      <c r="P2056" s="82">
        <v>16345</v>
      </c>
      <c r="Q2056" s="82" t="s">
        <v>73318</v>
      </c>
      <c r="R2056"/>
    </row>
    <row r="2057" spans="1:18" x14ac:dyDescent="0.25">
      <c r="A2057" s="14"/>
      <c r="B2057" s="14">
        <v>2056</v>
      </c>
      <c r="C2057" s="14" t="s">
        <v>4244</v>
      </c>
      <c r="D2057" s="15" t="s">
        <v>4245</v>
      </c>
      <c r="E2057" s="15" t="s">
        <v>4245</v>
      </c>
      <c r="F2057" s="15" t="s">
        <v>4246</v>
      </c>
      <c r="G2057" t="str">
        <f t="shared" si="96"/>
        <v>SECTION S</v>
      </c>
      <c r="H2057" t="str">
        <f t="shared" si="97"/>
        <v>Réparation d'ordinateurs et de biens personnels et domestiques</v>
      </c>
      <c r="I2057" t="str">
        <f t="shared" si="98"/>
        <v>Réparation de biens personnels et domestiques</v>
      </c>
      <c r="L2057" t="s">
        <v>248</v>
      </c>
      <c r="M2057" t="s">
        <v>11664</v>
      </c>
      <c r="N2057" t="s">
        <v>39332</v>
      </c>
      <c r="O2057" s="76" t="s">
        <v>4366</v>
      </c>
      <c r="P2057" s="82">
        <v>376</v>
      </c>
      <c r="Q2057" s="82" t="s">
        <v>73320</v>
      </c>
      <c r="R2057"/>
    </row>
    <row r="2058" spans="1:18" x14ac:dyDescent="0.25">
      <c r="A2058" s="6" t="s">
        <v>4247</v>
      </c>
      <c r="B2058" s="6">
        <v>2057</v>
      </c>
      <c r="C2058" s="6" t="s">
        <v>4248</v>
      </c>
      <c r="D2058" s="7" t="s">
        <v>4245</v>
      </c>
      <c r="E2058" s="7" t="s">
        <v>4245</v>
      </c>
      <c r="F2058" s="7" t="s">
        <v>4246</v>
      </c>
      <c r="G2058" t="str">
        <f t="shared" si="96"/>
        <v>SECTION S</v>
      </c>
      <c r="H2058" t="str">
        <f t="shared" si="97"/>
        <v>Réparation d'ordinateurs et de biens personnels et domestiques</v>
      </c>
      <c r="I2058" t="str">
        <f t="shared" si="98"/>
        <v>Réparation de biens personnels et domestiques</v>
      </c>
      <c r="L2058" t="s">
        <v>248</v>
      </c>
      <c r="M2058" t="s">
        <v>13696</v>
      </c>
      <c r="N2058" t="s">
        <v>39333</v>
      </c>
      <c r="O2058" s="76" t="s">
        <v>4356</v>
      </c>
      <c r="P2058" s="82">
        <v>1262</v>
      </c>
      <c r="Q2058" s="82" t="s">
        <v>73321</v>
      </c>
      <c r="R2058"/>
    </row>
    <row r="2059" spans="1:18" ht="25.5" x14ac:dyDescent="0.25">
      <c r="A2059" s="14"/>
      <c r="B2059" s="14">
        <v>2058</v>
      </c>
      <c r="C2059" s="14" t="s">
        <v>4249</v>
      </c>
      <c r="D2059" s="15" t="s">
        <v>4250</v>
      </c>
      <c r="E2059" s="15" t="s">
        <v>4251</v>
      </c>
      <c r="F2059" s="15" t="s">
        <v>4252</v>
      </c>
      <c r="G2059" t="str">
        <f t="shared" si="96"/>
        <v>SECTION S</v>
      </c>
      <c r="H2059" t="str">
        <f t="shared" si="97"/>
        <v>Réparation d'ordinateurs et de biens personnels et domestiques</v>
      </c>
      <c r="I2059" t="str">
        <f t="shared" si="98"/>
        <v>Réparation de biens personnels et domestiques</v>
      </c>
      <c r="L2059" t="s">
        <v>248</v>
      </c>
      <c r="M2059" t="s">
        <v>33024</v>
      </c>
      <c r="N2059" t="s">
        <v>39334</v>
      </c>
      <c r="O2059" s="76" t="s">
        <v>4356</v>
      </c>
      <c r="P2059" s="82">
        <v>331</v>
      </c>
      <c r="Q2059" s="82" t="s">
        <v>73322</v>
      </c>
      <c r="R2059"/>
    </row>
    <row r="2060" spans="1:18" ht="25.5" x14ac:dyDescent="0.25">
      <c r="A2060" s="6" t="s">
        <v>4253</v>
      </c>
      <c r="B2060" s="6">
        <v>2059</v>
      </c>
      <c r="C2060" s="6" t="s">
        <v>4254</v>
      </c>
      <c r="D2060" s="7" t="s">
        <v>4250</v>
      </c>
      <c r="E2060" s="7" t="s">
        <v>4251</v>
      </c>
      <c r="F2060" s="7" t="s">
        <v>4252</v>
      </c>
      <c r="G2060" t="str">
        <f t="shared" si="96"/>
        <v>SECTION S</v>
      </c>
      <c r="H2060" t="str">
        <f t="shared" si="97"/>
        <v>Réparation d'ordinateurs et de biens personnels et domestiques</v>
      </c>
      <c r="I2060" t="str">
        <f t="shared" si="98"/>
        <v>Réparation de biens personnels et domestiques</v>
      </c>
      <c r="L2060" t="s">
        <v>248</v>
      </c>
      <c r="M2060" t="s">
        <v>6742</v>
      </c>
      <c r="N2060" t="s">
        <v>39335</v>
      </c>
      <c r="O2060" s="76" t="s">
        <v>4356</v>
      </c>
      <c r="P2060" s="82">
        <v>520</v>
      </c>
      <c r="Q2060" s="82" t="s">
        <v>73323</v>
      </c>
      <c r="R2060"/>
    </row>
    <row r="2061" spans="1:18" x14ac:dyDescent="0.25">
      <c r="A2061" s="14"/>
      <c r="B2061" s="14">
        <v>2060</v>
      </c>
      <c r="C2061" s="14" t="s">
        <v>4255</v>
      </c>
      <c r="D2061" s="15" t="s">
        <v>4256</v>
      </c>
      <c r="E2061" s="15" t="s">
        <v>4256</v>
      </c>
      <c r="F2061" s="15" t="s">
        <v>4257</v>
      </c>
      <c r="G2061" t="str">
        <f t="shared" si="96"/>
        <v>SECTION S</v>
      </c>
      <c r="H2061" t="str">
        <f t="shared" si="97"/>
        <v>Réparation d'ordinateurs et de biens personnels et domestiques</v>
      </c>
      <c r="I2061" t="str">
        <f t="shared" si="98"/>
        <v>Réparation de biens personnels et domestiques</v>
      </c>
      <c r="L2061" t="s">
        <v>248</v>
      </c>
      <c r="M2061" t="s">
        <v>24097</v>
      </c>
      <c r="N2061" t="s">
        <v>39336</v>
      </c>
      <c r="O2061" s="76" t="s">
        <v>4366</v>
      </c>
      <c r="P2061" s="82">
        <v>42</v>
      </c>
      <c r="Q2061" s="82" t="s">
        <v>73325</v>
      </c>
      <c r="R2061"/>
    </row>
    <row r="2062" spans="1:18" x14ac:dyDescent="0.25">
      <c r="A2062" s="6" t="s">
        <v>4258</v>
      </c>
      <c r="B2062" s="6">
        <v>2061</v>
      </c>
      <c r="C2062" s="6" t="s">
        <v>4259</v>
      </c>
      <c r="D2062" s="7" t="s">
        <v>4256</v>
      </c>
      <c r="E2062" s="7" t="s">
        <v>4256</v>
      </c>
      <c r="F2062" s="7" t="s">
        <v>4257</v>
      </c>
      <c r="G2062" t="str">
        <f t="shared" si="96"/>
        <v>SECTION S</v>
      </c>
      <c r="H2062" t="str">
        <f t="shared" si="97"/>
        <v>Réparation d'ordinateurs et de biens personnels et domestiques</v>
      </c>
      <c r="I2062" t="str">
        <f t="shared" si="98"/>
        <v>Réparation de biens personnels et domestiques</v>
      </c>
      <c r="L2062" t="s">
        <v>248</v>
      </c>
      <c r="M2062" t="s">
        <v>6744</v>
      </c>
      <c r="N2062" t="s">
        <v>39337</v>
      </c>
      <c r="O2062" s="76" t="s">
        <v>4374</v>
      </c>
      <c r="P2062" s="82">
        <v>12172</v>
      </c>
      <c r="Q2062" s="82" t="s">
        <v>73326</v>
      </c>
      <c r="R2062"/>
    </row>
    <row r="2063" spans="1:18" x14ac:dyDescent="0.25">
      <c r="A2063" s="14"/>
      <c r="B2063" s="14">
        <v>2062</v>
      </c>
      <c r="C2063" s="14" t="s">
        <v>4260</v>
      </c>
      <c r="D2063" s="15" t="s">
        <v>4261</v>
      </c>
      <c r="E2063" s="15" t="s">
        <v>4261</v>
      </c>
      <c r="F2063" s="15" t="s">
        <v>4262</v>
      </c>
      <c r="G2063" t="str">
        <f t="shared" si="96"/>
        <v>SECTION S</v>
      </c>
      <c r="H2063" t="str">
        <f t="shared" si="97"/>
        <v>Réparation d'ordinateurs et de biens personnels et domestiques</v>
      </c>
      <c r="I2063" t="str">
        <f t="shared" si="98"/>
        <v>Réparation de biens personnels et domestiques</v>
      </c>
      <c r="L2063" t="s">
        <v>248</v>
      </c>
      <c r="M2063" t="s">
        <v>11666</v>
      </c>
      <c r="N2063" t="s">
        <v>39338</v>
      </c>
      <c r="O2063" s="76" t="s">
        <v>4356</v>
      </c>
      <c r="P2063" s="82">
        <v>469</v>
      </c>
      <c r="Q2063" s="82" t="s">
        <v>73327</v>
      </c>
      <c r="R2063"/>
    </row>
    <row r="2064" spans="1:18" x14ac:dyDescent="0.25">
      <c r="A2064" s="6" t="s">
        <v>4263</v>
      </c>
      <c r="B2064" s="6">
        <v>2063</v>
      </c>
      <c r="C2064" s="6" t="s">
        <v>4264</v>
      </c>
      <c r="D2064" s="7" t="s">
        <v>4261</v>
      </c>
      <c r="E2064" s="7" t="s">
        <v>4261</v>
      </c>
      <c r="F2064" s="7" t="s">
        <v>4262</v>
      </c>
      <c r="G2064" t="str">
        <f t="shared" si="96"/>
        <v>SECTION S</v>
      </c>
      <c r="H2064" t="str">
        <f t="shared" si="97"/>
        <v>Réparation d'ordinateurs et de biens personnels et domestiques</v>
      </c>
      <c r="I2064" t="str">
        <f t="shared" si="98"/>
        <v>Réparation de biens personnels et domestiques</v>
      </c>
      <c r="L2064" t="s">
        <v>248</v>
      </c>
      <c r="M2064" t="s">
        <v>6745</v>
      </c>
      <c r="N2064" t="s">
        <v>39339</v>
      </c>
      <c r="O2064" s="76" t="s">
        <v>4356</v>
      </c>
      <c r="P2064" s="82">
        <v>1164</v>
      </c>
      <c r="Q2064" s="82" t="s">
        <v>73328</v>
      </c>
      <c r="R2064"/>
    </row>
    <row r="2065" spans="1:18" x14ac:dyDescent="0.25">
      <c r="A2065" s="14"/>
      <c r="B2065" s="14">
        <v>2064</v>
      </c>
      <c r="C2065" s="14" t="s">
        <v>4265</v>
      </c>
      <c r="D2065" s="15" t="s">
        <v>4266</v>
      </c>
      <c r="E2065" s="15" t="s">
        <v>4266</v>
      </c>
      <c r="F2065" s="15" t="s">
        <v>4267</v>
      </c>
      <c r="G2065" t="str">
        <f t="shared" si="96"/>
        <v>SECTION S</v>
      </c>
      <c r="H2065" t="str">
        <f t="shared" si="97"/>
        <v>Réparation d'ordinateurs et de biens personnels et domestiques</v>
      </c>
      <c r="I2065" t="str">
        <f t="shared" si="98"/>
        <v>Réparation de biens personnels et domestiques</v>
      </c>
      <c r="L2065" t="s">
        <v>248</v>
      </c>
      <c r="M2065" t="s">
        <v>11667</v>
      </c>
      <c r="N2065" t="s">
        <v>39340</v>
      </c>
      <c r="O2065" s="76" t="s">
        <v>4356</v>
      </c>
      <c r="P2065" s="82">
        <v>377</v>
      </c>
      <c r="Q2065" s="82" t="s">
        <v>73329</v>
      </c>
      <c r="R2065"/>
    </row>
    <row r="2066" spans="1:18" x14ac:dyDescent="0.25">
      <c r="A2066" s="6" t="s">
        <v>4268</v>
      </c>
      <c r="B2066" s="6">
        <v>2065</v>
      </c>
      <c r="C2066" s="6" t="s">
        <v>4269</v>
      </c>
      <c r="D2066" s="7" t="s">
        <v>4266</v>
      </c>
      <c r="E2066" s="7" t="s">
        <v>4266</v>
      </c>
      <c r="F2066" s="7" t="s">
        <v>4267</v>
      </c>
      <c r="G2066" t="str">
        <f t="shared" si="96"/>
        <v>SECTION S</v>
      </c>
      <c r="H2066" t="str">
        <f t="shared" si="97"/>
        <v>Réparation d'ordinateurs et de biens personnels et domestiques</v>
      </c>
      <c r="I2066" t="str">
        <f t="shared" si="98"/>
        <v>Réparation de biens personnels et domestiques</v>
      </c>
      <c r="L2066" t="s">
        <v>248</v>
      </c>
      <c r="M2066" t="s">
        <v>6746</v>
      </c>
      <c r="N2066" t="s">
        <v>39341</v>
      </c>
      <c r="O2066" s="76" t="s">
        <v>4356</v>
      </c>
      <c r="P2066" s="82">
        <v>666</v>
      </c>
      <c r="Q2066" s="82" t="s">
        <v>73330</v>
      </c>
      <c r="R2066"/>
    </row>
    <row r="2067" spans="1:18" x14ac:dyDescent="0.25">
      <c r="A2067" s="14"/>
      <c r="B2067" s="14">
        <v>2066</v>
      </c>
      <c r="C2067" s="14" t="s">
        <v>4270</v>
      </c>
      <c r="D2067" s="16" t="s">
        <v>4271</v>
      </c>
      <c r="E2067" s="16" t="s">
        <v>4271</v>
      </c>
      <c r="F2067" s="16" t="s">
        <v>4272</v>
      </c>
      <c r="G2067" t="str">
        <f t="shared" si="96"/>
        <v>SECTION S</v>
      </c>
      <c r="H2067" t="str">
        <f t="shared" si="97"/>
        <v>Réparation d'ordinateurs et de biens personnels et domestiques</v>
      </c>
      <c r="I2067" t="str">
        <f t="shared" si="98"/>
        <v>Réparation de biens personnels et domestiques</v>
      </c>
      <c r="L2067" t="s">
        <v>248</v>
      </c>
      <c r="M2067" t="s">
        <v>24098</v>
      </c>
      <c r="N2067" t="s">
        <v>39342</v>
      </c>
      <c r="O2067" s="76" t="s">
        <v>4366</v>
      </c>
      <c r="P2067" s="82">
        <v>207</v>
      </c>
      <c r="Q2067" s="82" t="s">
        <v>73331</v>
      </c>
      <c r="R2067"/>
    </row>
    <row r="2068" spans="1:18" x14ac:dyDescent="0.25">
      <c r="A2068" s="6" t="s">
        <v>4273</v>
      </c>
      <c r="B2068" s="6">
        <v>2067</v>
      </c>
      <c r="C2068" s="6" t="s">
        <v>4274</v>
      </c>
      <c r="D2068" s="40" t="s">
        <v>4271</v>
      </c>
      <c r="E2068" s="40" t="s">
        <v>4271</v>
      </c>
      <c r="F2068" s="40" t="s">
        <v>4272</v>
      </c>
      <c r="G2068" t="str">
        <f t="shared" si="96"/>
        <v>SECTION S</v>
      </c>
      <c r="H2068" t="str">
        <f t="shared" si="97"/>
        <v>Réparation d'ordinateurs et de biens personnels et domestiques</v>
      </c>
      <c r="I2068" t="str">
        <f t="shared" si="98"/>
        <v>Réparation de biens personnels et domestiques</v>
      </c>
      <c r="L2068" t="s">
        <v>248</v>
      </c>
      <c r="M2068" t="s">
        <v>6747</v>
      </c>
      <c r="N2068" t="s">
        <v>39343</v>
      </c>
      <c r="O2068" s="76" t="s">
        <v>4374</v>
      </c>
      <c r="P2068" s="82">
        <v>1822</v>
      </c>
      <c r="Q2068" s="82" t="s">
        <v>72645</v>
      </c>
      <c r="R2068"/>
    </row>
    <row r="2069" spans="1:18" x14ac:dyDescent="0.25">
      <c r="A2069" s="10"/>
      <c r="B2069" s="10">
        <v>2068</v>
      </c>
      <c r="C2069" s="10"/>
      <c r="D2069" s="11"/>
      <c r="E2069" s="11"/>
      <c r="F2069" s="11"/>
      <c r="G2069" t="str">
        <f t="shared" si="96"/>
        <v>SECTION S</v>
      </c>
      <c r="H2069" t="str">
        <f t="shared" si="97"/>
        <v>Réparation d'ordinateurs et de biens personnels et domestiques</v>
      </c>
      <c r="I2069" t="str">
        <f t="shared" si="98"/>
        <v>Réparation de biens personnels et domestiques</v>
      </c>
      <c r="L2069" t="s">
        <v>248</v>
      </c>
      <c r="M2069" t="s">
        <v>7262</v>
      </c>
      <c r="N2069" t="s">
        <v>39344</v>
      </c>
      <c r="O2069" s="76" t="s">
        <v>4356</v>
      </c>
      <c r="P2069" s="82">
        <v>498</v>
      </c>
      <c r="Q2069" s="82" t="s">
        <v>73333</v>
      </c>
      <c r="R2069"/>
    </row>
    <row r="2070" spans="1:18" x14ac:dyDescent="0.25">
      <c r="A2070" s="12"/>
      <c r="B2070" s="12">
        <v>2069</v>
      </c>
      <c r="C2070" s="12" t="s">
        <v>4275</v>
      </c>
      <c r="D2070" s="13" t="s">
        <v>4276</v>
      </c>
      <c r="E2070" s="13" t="s">
        <v>4276</v>
      </c>
      <c r="F2070" s="13" t="s">
        <v>4276</v>
      </c>
      <c r="G2070" t="str">
        <f t="shared" si="96"/>
        <v>SECTION S</v>
      </c>
      <c r="H2070" t="str">
        <f t="shared" si="97"/>
        <v>Autres services personnels</v>
      </c>
      <c r="I2070" t="str">
        <f t="shared" si="98"/>
        <v>Réparation de biens personnels et domestiques</v>
      </c>
      <c r="L2070" t="s">
        <v>248</v>
      </c>
      <c r="M2070" t="s">
        <v>7699</v>
      </c>
      <c r="N2070" t="s">
        <v>39345</v>
      </c>
      <c r="O2070" s="76" t="s">
        <v>4366</v>
      </c>
      <c r="P2070" s="82">
        <v>244</v>
      </c>
      <c r="Q2070" s="82" t="s">
        <v>73334</v>
      </c>
      <c r="R2070"/>
    </row>
    <row r="2071" spans="1:18" x14ac:dyDescent="0.25">
      <c r="A2071" s="10"/>
      <c r="B2071" s="10">
        <v>2070</v>
      </c>
      <c r="C2071" s="10"/>
      <c r="D2071" s="11"/>
      <c r="E2071" s="11"/>
      <c r="F2071" s="11"/>
      <c r="G2071" t="str">
        <f t="shared" si="96"/>
        <v>SECTION S</v>
      </c>
      <c r="H2071" t="str">
        <f t="shared" si="97"/>
        <v>Autres services personnels</v>
      </c>
      <c r="I2071" t="str">
        <f t="shared" si="98"/>
        <v>Réparation de biens personnels et domestiques</v>
      </c>
      <c r="L2071" t="s">
        <v>248</v>
      </c>
      <c r="M2071" t="s">
        <v>24100</v>
      </c>
      <c r="N2071" t="s">
        <v>39346</v>
      </c>
      <c r="O2071" s="76" t="s">
        <v>4366</v>
      </c>
      <c r="P2071" s="82">
        <v>210</v>
      </c>
      <c r="Q2071" s="82" t="s">
        <v>73335</v>
      </c>
      <c r="R2071"/>
    </row>
    <row r="2072" spans="1:18" x14ac:dyDescent="0.25">
      <c r="A2072" s="8"/>
      <c r="B2072" s="8">
        <v>2071</v>
      </c>
      <c r="C2072" s="8" t="s">
        <v>4277</v>
      </c>
      <c r="D2072" s="9" t="s">
        <v>4276</v>
      </c>
      <c r="E2072" s="9" t="s">
        <v>4276</v>
      </c>
      <c r="F2072" s="9" t="s">
        <v>4276</v>
      </c>
      <c r="G2072" t="str">
        <f t="shared" si="96"/>
        <v>SECTION S</v>
      </c>
      <c r="H2072" t="str">
        <f t="shared" si="97"/>
        <v>Autres services personnels</v>
      </c>
      <c r="I2072" t="str">
        <f t="shared" si="98"/>
        <v>Autres services personnels</v>
      </c>
      <c r="L2072" t="s">
        <v>248</v>
      </c>
      <c r="M2072" t="s">
        <v>11721</v>
      </c>
      <c r="N2072" t="s">
        <v>39347</v>
      </c>
      <c r="O2072" s="76" t="s">
        <v>4356</v>
      </c>
      <c r="P2072" s="82">
        <v>550</v>
      </c>
      <c r="Q2072" s="82" t="s">
        <v>73459</v>
      </c>
      <c r="R2072"/>
    </row>
    <row r="2073" spans="1:18" x14ac:dyDescent="0.25">
      <c r="A2073" s="14"/>
      <c r="B2073" s="14">
        <v>2072</v>
      </c>
      <c r="C2073" s="14" t="s">
        <v>4278</v>
      </c>
      <c r="D2073" s="15" t="s">
        <v>4279</v>
      </c>
      <c r="E2073" s="15" t="s">
        <v>4279</v>
      </c>
      <c r="F2073" s="15" t="s">
        <v>4279</v>
      </c>
      <c r="G2073" t="str">
        <f t="shared" si="96"/>
        <v>SECTION S</v>
      </c>
      <c r="H2073" t="str">
        <f t="shared" si="97"/>
        <v>Autres services personnels</v>
      </c>
      <c r="I2073" t="str">
        <f t="shared" si="98"/>
        <v>Autres services personnels</v>
      </c>
      <c r="L2073" t="s">
        <v>248</v>
      </c>
      <c r="M2073" t="s">
        <v>6748</v>
      </c>
      <c r="N2073" t="s">
        <v>39348</v>
      </c>
      <c r="O2073" s="76" t="s">
        <v>4356</v>
      </c>
      <c r="P2073" s="82">
        <v>762</v>
      </c>
      <c r="Q2073" s="82" t="s">
        <v>73336</v>
      </c>
      <c r="R2073"/>
    </row>
    <row r="2074" spans="1:18" x14ac:dyDescent="0.25">
      <c r="A2074" s="6" t="s">
        <v>4280</v>
      </c>
      <c r="B2074" s="6">
        <v>2073</v>
      </c>
      <c r="C2074" s="6" t="s">
        <v>4281</v>
      </c>
      <c r="D2074" s="7" t="s">
        <v>4282</v>
      </c>
      <c r="E2074" s="7" t="s">
        <v>4282</v>
      </c>
      <c r="F2074" s="7" t="s">
        <v>4282</v>
      </c>
      <c r="G2074" t="str">
        <f t="shared" si="96"/>
        <v>SECTION S</v>
      </c>
      <c r="H2074" t="str">
        <f t="shared" si="97"/>
        <v>Autres services personnels</v>
      </c>
      <c r="I2074" t="str">
        <f t="shared" si="98"/>
        <v>Autres services personnels</v>
      </c>
      <c r="L2074" t="s">
        <v>248</v>
      </c>
      <c r="M2074" t="s">
        <v>13699</v>
      </c>
      <c r="N2074" t="s">
        <v>39349</v>
      </c>
      <c r="O2074" s="76" t="s">
        <v>4366</v>
      </c>
      <c r="P2074" s="82">
        <v>174</v>
      </c>
      <c r="Q2074" s="82" t="s">
        <v>73337</v>
      </c>
      <c r="R2074"/>
    </row>
    <row r="2075" spans="1:18" x14ac:dyDescent="0.25">
      <c r="A2075" s="6" t="s">
        <v>4283</v>
      </c>
      <c r="B2075" s="6">
        <v>2074</v>
      </c>
      <c r="C2075" s="6" t="s">
        <v>4284</v>
      </c>
      <c r="D2075" s="7" t="s">
        <v>4285</v>
      </c>
      <c r="E2075" s="7" t="s">
        <v>4285</v>
      </c>
      <c r="F2075" s="7" t="s">
        <v>4285</v>
      </c>
      <c r="G2075" t="str">
        <f t="shared" si="96"/>
        <v>SECTION S</v>
      </c>
      <c r="H2075" t="str">
        <f t="shared" si="97"/>
        <v>Autres services personnels</v>
      </c>
      <c r="I2075" t="str">
        <f t="shared" si="98"/>
        <v>Autres services personnels</v>
      </c>
      <c r="L2075" t="s">
        <v>248</v>
      </c>
      <c r="M2075" t="s">
        <v>13701</v>
      </c>
      <c r="N2075" t="s">
        <v>39350</v>
      </c>
      <c r="O2075" s="76" t="s">
        <v>4366</v>
      </c>
      <c r="P2075" s="82">
        <v>216</v>
      </c>
      <c r="Q2075" s="82" t="s">
        <v>73338</v>
      </c>
      <c r="R2075"/>
    </row>
    <row r="2076" spans="1:18" x14ac:dyDescent="0.25">
      <c r="A2076" s="14"/>
      <c r="B2076" s="14">
        <v>2075</v>
      </c>
      <c r="C2076" s="14" t="s">
        <v>4286</v>
      </c>
      <c r="D2076" s="15" t="s">
        <v>4287</v>
      </c>
      <c r="E2076" s="15" t="s">
        <v>4287</v>
      </c>
      <c r="F2076" s="15" t="s">
        <v>4287</v>
      </c>
      <c r="G2076" t="str">
        <f t="shared" si="96"/>
        <v>SECTION S</v>
      </c>
      <c r="H2076" t="str">
        <f t="shared" si="97"/>
        <v>Autres services personnels</v>
      </c>
      <c r="I2076" t="str">
        <f t="shared" si="98"/>
        <v>Autres services personnels</v>
      </c>
      <c r="L2076" t="s">
        <v>248</v>
      </c>
      <c r="M2076" t="s">
        <v>24101</v>
      </c>
      <c r="N2076" t="s">
        <v>39351</v>
      </c>
      <c r="O2076" s="76" t="s">
        <v>4366</v>
      </c>
      <c r="P2076" s="82">
        <v>241</v>
      </c>
      <c r="Q2076" s="82" t="s">
        <v>73339</v>
      </c>
      <c r="R2076"/>
    </row>
    <row r="2077" spans="1:18" x14ac:dyDescent="0.25">
      <c r="A2077" s="6" t="s">
        <v>4288</v>
      </c>
      <c r="B2077" s="6">
        <v>2076</v>
      </c>
      <c r="C2077" s="6" t="s">
        <v>4289</v>
      </c>
      <c r="D2077" s="7" t="s">
        <v>4290</v>
      </c>
      <c r="E2077" s="7" t="s">
        <v>4290</v>
      </c>
      <c r="F2077" s="7" t="s">
        <v>4290</v>
      </c>
      <c r="G2077" t="str">
        <f t="shared" si="96"/>
        <v>SECTION S</v>
      </c>
      <c r="H2077" t="str">
        <f t="shared" si="97"/>
        <v>Autres services personnels</v>
      </c>
      <c r="I2077" t="str">
        <f t="shared" si="98"/>
        <v>Autres services personnels</v>
      </c>
      <c r="L2077" t="s">
        <v>248</v>
      </c>
      <c r="M2077" t="s">
        <v>24102</v>
      </c>
      <c r="N2077" t="s">
        <v>39352</v>
      </c>
      <c r="O2077" s="76" t="s">
        <v>4356</v>
      </c>
      <c r="P2077" s="82">
        <v>633</v>
      </c>
      <c r="Q2077" s="82" t="s">
        <v>73340</v>
      </c>
      <c r="R2077"/>
    </row>
    <row r="2078" spans="1:18" x14ac:dyDescent="0.25">
      <c r="A2078" s="6" t="s">
        <v>4291</v>
      </c>
      <c r="B2078" s="6">
        <v>2077</v>
      </c>
      <c r="C2078" s="6" t="s">
        <v>4292</v>
      </c>
      <c r="D2078" s="7" t="s">
        <v>4293</v>
      </c>
      <c r="E2078" s="7" t="s">
        <v>4293</v>
      </c>
      <c r="F2078" s="7" t="s">
        <v>4293</v>
      </c>
      <c r="G2078" t="str">
        <f t="shared" si="96"/>
        <v>SECTION S</v>
      </c>
      <c r="H2078" t="str">
        <f t="shared" si="97"/>
        <v>Autres services personnels</v>
      </c>
      <c r="I2078" t="str">
        <f t="shared" si="98"/>
        <v>Autres services personnels</v>
      </c>
      <c r="L2078" t="s">
        <v>248</v>
      </c>
      <c r="M2078" t="s">
        <v>33025</v>
      </c>
      <c r="N2078" t="s">
        <v>39353</v>
      </c>
      <c r="O2078" s="76" t="s">
        <v>4356</v>
      </c>
      <c r="P2078" s="82">
        <v>434</v>
      </c>
      <c r="Q2078" s="82" t="s">
        <v>73341</v>
      </c>
      <c r="R2078"/>
    </row>
    <row r="2079" spans="1:18" x14ac:dyDescent="0.25">
      <c r="A2079" s="14"/>
      <c r="B2079" s="14">
        <v>2078</v>
      </c>
      <c r="C2079" s="14" t="s">
        <v>4294</v>
      </c>
      <c r="D2079" s="15" t="s">
        <v>4295</v>
      </c>
      <c r="E2079" s="15" t="s">
        <v>4295</v>
      </c>
      <c r="F2079" s="15" t="s">
        <v>4295</v>
      </c>
      <c r="G2079" t="str">
        <f t="shared" si="96"/>
        <v>SECTION S</v>
      </c>
      <c r="H2079" t="str">
        <f t="shared" si="97"/>
        <v>Autres services personnels</v>
      </c>
      <c r="I2079" t="str">
        <f t="shared" si="98"/>
        <v>Autres services personnels</v>
      </c>
      <c r="L2079" t="s">
        <v>248</v>
      </c>
      <c r="M2079" t="s">
        <v>11668</v>
      </c>
      <c r="N2079" t="s">
        <v>39354</v>
      </c>
      <c r="O2079" s="76" t="s">
        <v>4366</v>
      </c>
      <c r="P2079" s="82">
        <v>151</v>
      </c>
      <c r="Q2079" s="82" t="s">
        <v>73342</v>
      </c>
      <c r="R2079"/>
    </row>
    <row r="2080" spans="1:18" x14ac:dyDescent="0.25">
      <c r="A2080" s="6" t="s">
        <v>4296</v>
      </c>
      <c r="B2080" s="6">
        <v>2079</v>
      </c>
      <c r="C2080" s="6" t="s">
        <v>4297</v>
      </c>
      <c r="D2080" s="7" t="s">
        <v>4295</v>
      </c>
      <c r="E2080" s="7" t="s">
        <v>4295</v>
      </c>
      <c r="F2080" s="7" t="s">
        <v>4295</v>
      </c>
      <c r="G2080" t="str">
        <f t="shared" si="96"/>
        <v>SECTION S</v>
      </c>
      <c r="H2080" t="str">
        <f t="shared" si="97"/>
        <v>Autres services personnels</v>
      </c>
      <c r="I2080" t="str">
        <f t="shared" si="98"/>
        <v>Autres services personnels</v>
      </c>
      <c r="L2080" t="s">
        <v>248</v>
      </c>
      <c r="M2080" t="s">
        <v>24103</v>
      </c>
      <c r="N2080" t="s">
        <v>39355</v>
      </c>
      <c r="O2080" s="76" t="s">
        <v>4366</v>
      </c>
      <c r="P2080" s="82">
        <v>51</v>
      </c>
      <c r="Q2080" s="82" t="s">
        <v>73343</v>
      </c>
      <c r="R2080"/>
    </row>
    <row r="2081" spans="1:18" x14ac:dyDescent="0.25">
      <c r="A2081" s="14"/>
      <c r="B2081" s="14">
        <v>2080</v>
      </c>
      <c r="C2081" s="14" t="s">
        <v>4298</v>
      </c>
      <c r="D2081" s="15" t="s">
        <v>4299</v>
      </c>
      <c r="E2081" s="15" t="s">
        <v>4299</v>
      </c>
      <c r="F2081" s="15" t="s">
        <v>4299</v>
      </c>
      <c r="G2081" t="str">
        <f t="shared" si="96"/>
        <v>SECTION S</v>
      </c>
      <c r="H2081" t="str">
        <f t="shared" si="97"/>
        <v>Autres services personnels</v>
      </c>
      <c r="I2081" t="str">
        <f t="shared" si="98"/>
        <v>Autres services personnels</v>
      </c>
      <c r="L2081" t="s">
        <v>248</v>
      </c>
      <c r="M2081" t="s">
        <v>13703</v>
      </c>
      <c r="N2081" t="s">
        <v>39356</v>
      </c>
      <c r="O2081" s="76" t="s">
        <v>4356</v>
      </c>
      <c r="P2081" s="82">
        <v>269</v>
      </c>
      <c r="Q2081" s="82" t="s">
        <v>73345</v>
      </c>
      <c r="R2081"/>
    </row>
    <row r="2082" spans="1:18" x14ac:dyDescent="0.25">
      <c r="A2082" s="6" t="s">
        <v>4300</v>
      </c>
      <c r="B2082" s="6">
        <v>2081</v>
      </c>
      <c r="C2082" s="6" t="s">
        <v>4301</v>
      </c>
      <c r="D2082" s="7" t="s">
        <v>4299</v>
      </c>
      <c r="E2082" s="7" t="s">
        <v>4299</v>
      </c>
      <c r="F2082" s="7" t="s">
        <v>4299</v>
      </c>
      <c r="G2082" t="str">
        <f t="shared" si="96"/>
        <v>SECTION S</v>
      </c>
      <c r="H2082" t="str">
        <f t="shared" si="97"/>
        <v>Autres services personnels</v>
      </c>
      <c r="I2082" t="str">
        <f t="shared" si="98"/>
        <v>Autres services personnels</v>
      </c>
      <c r="L2082" t="s">
        <v>248</v>
      </c>
      <c r="M2082" t="s">
        <v>24104</v>
      </c>
      <c r="N2082" t="s">
        <v>39357</v>
      </c>
      <c r="O2082" s="76" t="s">
        <v>4374</v>
      </c>
      <c r="P2082" s="82">
        <v>2300</v>
      </c>
      <c r="Q2082" s="82" t="s">
        <v>73346</v>
      </c>
      <c r="R2082"/>
    </row>
    <row r="2083" spans="1:18" x14ac:dyDescent="0.25">
      <c r="A2083" s="14"/>
      <c r="B2083" s="14">
        <v>2082</v>
      </c>
      <c r="C2083" s="14" t="s">
        <v>4302</v>
      </c>
      <c r="D2083" s="15" t="s">
        <v>4303</v>
      </c>
      <c r="E2083" s="15" t="s">
        <v>4303</v>
      </c>
      <c r="F2083" s="15" t="s">
        <v>4303</v>
      </c>
      <c r="G2083" t="str">
        <f t="shared" si="96"/>
        <v>SECTION S</v>
      </c>
      <c r="H2083" t="str">
        <f t="shared" si="97"/>
        <v>Autres services personnels</v>
      </c>
      <c r="I2083" t="str">
        <f t="shared" si="98"/>
        <v>Autres services personnels</v>
      </c>
      <c r="L2083" t="s">
        <v>248</v>
      </c>
      <c r="M2083" t="s">
        <v>6749</v>
      </c>
      <c r="N2083" t="s">
        <v>39358</v>
      </c>
      <c r="O2083" s="76" t="s">
        <v>4374</v>
      </c>
      <c r="P2083" s="82">
        <v>7116</v>
      </c>
      <c r="Q2083" s="82" t="s">
        <v>73347</v>
      </c>
      <c r="R2083"/>
    </row>
    <row r="2084" spans="1:18" x14ac:dyDescent="0.25">
      <c r="A2084" s="6" t="s">
        <v>4304</v>
      </c>
      <c r="B2084" s="6">
        <v>2083</v>
      </c>
      <c r="C2084" s="6" t="s">
        <v>4305</v>
      </c>
      <c r="D2084" s="7" t="s">
        <v>4303</v>
      </c>
      <c r="E2084" s="7" t="s">
        <v>4303</v>
      </c>
      <c r="F2084" s="7" t="s">
        <v>4303</v>
      </c>
      <c r="G2084" t="str">
        <f t="shared" si="96"/>
        <v>SECTION S</v>
      </c>
      <c r="H2084" t="str">
        <f t="shared" si="97"/>
        <v>Autres services personnels</v>
      </c>
      <c r="I2084" t="str">
        <f t="shared" si="98"/>
        <v>Autres services personnels</v>
      </c>
      <c r="L2084" t="s">
        <v>248</v>
      </c>
      <c r="M2084" t="s">
        <v>33026</v>
      </c>
      <c r="N2084" t="s">
        <v>39359</v>
      </c>
      <c r="O2084" s="76" t="s">
        <v>4356</v>
      </c>
      <c r="P2084" s="82">
        <v>245</v>
      </c>
      <c r="Q2084" s="82" t="s">
        <v>73344</v>
      </c>
      <c r="R2084"/>
    </row>
    <row r="2085" spans="1:18" x14ac:dyDescent="0.25">
      <c r="A2085" s="6"/>
      <c r="B2085" s="6">
        <v>2084</v>
      </c>
      <c r="C2085" s="6"/>
      <c r="D2085" s="7"/>
      <c r="E2085" s="7"/>
      <c r="F2085" s="7"/>
      <c r="G2085" t="str">
        <f t="shared" si="96"/>
        <v>SECTION S</v>
      </c>
      <c r="H2085" t="str">
        <f t="shared" si="97"/>
        <v>Autres services personnels</v>
      </c>
      <c r="I2085" t="str">
        <f t="shared" si="98"/>
        <v>Autres services personnels</v>
      </c>
      <c r="L2085" t="s">
        <v>248</v>
      </c>
      <c r="M2085" t="s">
        <v>33027</v>
      </c>
      <c r="N2085" t="s">
        <v>39360</v>
      </c>
      <c r="O2085" s="76" t="s">
        <v>4356</v>
      </c>
      <c r="P2085" s="82">
        <v>279</v>
      </c>
      <c r="Q2085" s="82" t="s">
        <v>73348</v>
      </c>
      <c r="R2085"/>
    </row>
    <row r="2086" spans="1:18" ht="51" x14ac:dyDescent="0.25">
      <c r="A2086" s="8"/>
      <c r="B2086" s="8">
        <v>2085</v>
      </c>
      <c r="C2086" s="8" t="s">
        <v>4306</v>
      </c>
      <c r="D2086" s="9" t="s">
        <v>4307</v>
      </c>
      <c r="E2086" s="9" t="s">
        <v>4308</v>
      </c>
      <c r="F2086" s="9" t="s">
        <v>4309</v>
      </c>
      <c r="G2086" t="str">
        <f t="shared" si="96"/>
        <v>SECTION T</v>
      </c>
      <c r="H2086" t="str">
        <f t="shared" si="97"/>
        <v>Autres services personnels</v>
      </c>
      <c r="I2086" t="str">
        <f t="shared" si="98"/>
        <v>Autres services personnels</v>
      </c>
      <c r="L2086" t="s">
        <v>248</v>
      </c>
      <c r="M2086" t="s">
        <v>11670</v>
      </c>
      <c r="N2086" t="s">
        <v>39361</v>
      </c>
      <c r="O2086" s="76" t="s">
        <v>4356</v>
      </c>
      <c r="P2086" s="82">
        <v>439</v>
      </c>
      <c r="Q2086" s="82" t="s">
        <v>73349</v>
      </c>
      <c r="R2086"/>
    </row>
    <row r="2087" spans="1:18" x14ac:dyDescent="0.25">
      <c r="A2087" s="10"/>
      <c r="B2087" s="10">
        <v>2086</v>
      </c>
      <c r="C2087" s="10"/>
      <c r="D2087" s="11"/>
      <c r="E2087" s="11"/>
      <c r="F2087" s="11"/>
      <c r="G2087" t="str">
        <f t="shared" si="96"/>
        <v>SECTION T</v>
      </c>
      <c r="H2087" t="str">
        <f t="shared" si="97"/>
        <v>Autres services personnels</v>
      </c>
      <c r="I2087" t="str">
        <f t="shared" si="98"/>
        <v>Autres services personnels</v>
      </c>
      <c r="L2087" t="s">
        <v>248</v>
      </c>
      <c r="M2087" t="s">
        <v>24105</v>
      </c>
      <c r="N2087" t="s">
        <v>39362</v>
      </c>
      <c r="O2087" s="76" t="s">
        <v>4366</v>
      </c>
      <c r="P2087" s="82">
        <v>77</v>
      </c>
      <c r="Q2087" s="82" t="s">
        <v>73350</v>
      </c>
      <c r="R2087"/>
    </row>
    <row r="2088" spans="1:18" ht="30" x14ac:dyDescent="0.25">
      <c r="A2088" s="12"/>
      <c r="B2088" s="12">
        <v>2087</v>
      </c>
      <c r="C2088" s="12" t="s">
        <v>4310</v>
      </c>
      <c r="D2088" s="13" t="s">
        <v>4311</v>
      </c>
      <c r="E2088" s="13" t="s">
        <v>4312</v>
      </c>
      <c r="F2088" s="13" t="s">
        <v>4313</v>
      </c>
      <c r="G2088" t="str">
        <f t="shared" si="96"/>
        <v>SECTION T</v>
      </c>
      <c r="H2088" t="str">
        <f t="shared" si="97"/>
        <v>Activités des ménages en tant qu'employeurs de personnel domestique</v>
      </c>
      <c r="I2088" t="str">
        <f t="shared" si="98"/>
        <v>Autres services personnels</v>
      </c>
      <c r="L2088" t="s">
        <v>248</v>
      </c>
      <c r="M2088" t="s">
        <v>24106</v>
      </c>
      <c r="N2088" t="s">
        <v>39363</v>
      </c>
      <c r="O2088" s="76" t="s">
        <v>4356</v>
      </c>
      <c r="P2088" s="82">
        <v>311</v>
      </c>
      <c r="Q2088" s="82" t="s">
        <v>73351</v>
      </c>
      <c r="R2088"/>
    </row>
    <row r="2089" spans="1:18" x14ac:dyDescent="0.25">
      <c r="A2089" s="10"/>
      <c r="B2089" s="10">
        <v>2088</v>
      </c>
      <c r="C2089" s="10"/>
      <c r="D2089" s="11"/>
      <c r="E2089" s="11"/>
      <c r="F2089" s="11"/>
      <c r="G2089" t="str">
        <f t="shared" si="96"/>
        <v>SECTION T</v>
      </c>
      <c r="H2089" t="str">
        <f t="shared" si="97"/>
        <v>Activités des ménages en tant qu'employeurs de personnel domestique</v>
      </c>
      <c r="I2089" t="str">
        <f t="shared" si="98"/>
        <v>Autres services personnels</v>
      </c>
      <c r="L2089" t="s">
        <v>248</v>
      </c>
      <c r="M2089" t="s">
        <v>33028</v>
      </c>
      <c r="N2089" t="s">
        <v>39364</v>
      </c>
      <c r="O2089" s="76" t="s">
        <v>4356</v>
      </c>
      <c r="P2089" s="82">
        <v>905</v>
      </c>
      <c r="Q2089" s="82" t="s">
        <v>73353</v>
      </c>
      <c r="R2089"/>
    </row>
    <row r="2090" spans="1:18" ht="25.5" x14ac:dyDescent="0.25">
      <c r="A2090" s="8"/>
      <c r="B2090" s="8">
        <v>2089</v>
      </c>
      <c r="C2090" s="8" t="s">
        <v>4314</v>
      </c>
      <c r="D2090" s="9" t="s">
        <v>4311</v>
      </c>
      <c r="E2090" s="9" t="s">
        <v>4312</v>
      </c>
      <c r="F2090" s="9" t="s">
        <v>4313</v>
      </c>
      <c r="G2090" t="str">
        <f t="shared" si="96"/>
        <v>SECTION T</v>
      </c>
      <c r="H2090" t="str">
        <f t="shared" si="97"/>
        <v>Activités des ménages en tant qu'employeurs de personnel domestique</v>
      </c>
      <c r="I2090" t="str">
        <f t="shared" si="98"/>
        <v>Activités des ménages en tant qu'employeurs de personnel domestique</v>
      </c>
      <c r="L2090" t="s">
        <v>248</v>
      </c>
      <c r="M2090" t="s">
        <v>20709</v>
      </c>
      <c r="N2090" t="s">
        <v>39365</v>
      </c>
      <c r="O2090" s="76" t="s">
        <v>4374</v>
      </c>
      <c r="P2090" s="82">
        <v>598</v>
      </c>
      <c r="Q2090" s="82" t="s">
        <v>73354</v>
      </c>
      <c r="R2090"/>
    </row>
    <row r="2091" spans="1:18" ht="25.5" x14ac:dyDescent="0.25">
      <c r="A2091" s="14"/>
      <c r="B2091" s="14">
        <v>2090</v>
      </c>
      <c r="C2091" s="14" t="s">
        <v>4315</v>
      </c>
      <c r="D2091" s="15" t="s">
        <v>4311</v>
      </c>
      <c r="E2091" s="15" t="s">
        <v>4316</v>
      </c>
      <c r="F2091" s="15" t="s">
        <v>4313</v>
      </c>
      <c r="G2091" t="str">
        <f t="shared" si="96"/>
        <v>SECTION T</v>
      </c>
      <c r="H2091" t="str">
        <f t="shared" si="97"/>
        <v>Activités des ménages en tant qu'employeurs de personnel domestique</v>
      </c>
      <c r="I2091" t="str">
        <f t="shared" si="98"/>
        <v>Activités des ménages en tant qu'employeurs de personnel domestique</v>
      </c>
      <c r="L2091" t="s">
        <v>248</v>
      </c>
      <c r="M2091" t="s">
        <v>11672</v>
      </c>
      <c r="N2091" t="s">
        <v>39366</v>
      </c>
      <c r="O2091" s="76" t="s">
        <v>4356</v>
      </c>
      <c r="P2091" s="82">
        <v>623</v>
      </c>
      <c r="Q2091" s="82" t="s">
        <v>73355</v>
      </c>
      <c r="R2091"/>
    </row>
    <row r="2092" spans="1:18" ht="25.5" x14ac:dyDescent="0.25">
      <c r="A2092" s="6" t="s">
        <v>4317</v>
      </c>
      <c r="B2092" s="6">
        <v>2091</v>
      </c>
      <c r="C2092" s="6" t="s">
        <v>4318</v>
      </c>
      <c r="D2092" s="7" t="s">
        <v>4311</v>
      </c>
      <c r="E2092" s="7" t="s">
        <v>4316</v>
      </c>
      <c r="F2092" s="7" t="s">
        <v>4313</v>
      </c>
      <c r="G2092" t="str">
        <f t="shared" si="96"/>
        <v>SECTION T</v>
      </c>
      <c r="H2092" t="str">
        <f t="shared" si="97"/>
        <v>Activités des ménages en tant qu'employeurs de personnel domestique</v>
      </c>
      <c r="I2092" t="str">
        <f t="shared" si="98"/>
        <v>Activités des ménages en tant qu'employeurs de personnel domestique</v>
      </c>
      <c r="L2092" t="s">
        <v>248</v>
      </c>
      <c r="M2092" t="s">
        <v>33029</v>
      </c>
      <c r="N2092" t="s">
        <v>39367</v>
      </c>
      <c r="O2092" s="76" t="s">
        <v>4356</v>
      </c>
      <c r="P2092" s="82">
        <v>506</v>
      </c>
      <c r="Q2092" s="82" t="s">
        <v>73356</v>
      </c>
      <c r="R2092"/>
    </row>
    <row r="2093" spans="1:18" x14ac:dyDescent="0.25">
      <c r="A2093" s="10"/>
      <c r="B2093" s="10">
        <v>2092</v>
      </c>
      <c r="C2093" s="10"/>
      <c r="D2093" s="11"/>
      <c r="E2093" s="11"/>
      <c r="F2093" s="11"/>
      <c r="G2093" t="str">
        <f t="shared" si="96"/>
        <v>SECTION T</v>
      </c>
      <c r="H2093" t="str">
        <f t="shared" si="97"/>
        <v>Activités des ménages en tant qu'employeurs de personnel domestique</v>
      </c>
      <c r="I2093" t="str">
        <f t="shared" si="98"/>
        <v>Activités des ménages en tant qu'employeurs de personnel domestique</v>
      </c>
      <c r="L2093" t="s">
        <v>248</v>
      </c>
      <c r="M2093" t="s">
        <v>13707</v>
      </c>
      <c r="N2093" t="s">
        <v>39368</v>
      </c>
      <c r="O2093" s="76" t="s">
        <v>4356</v>
      </c>
      <c r="P2093" s="82">
        <v>256</v>
      </c>
      <c r="Q2093" s="82" t="s">
        <v>73357</v>
      </c>
      <c r="R2093"/>
    </row>
    <row r="2094" spans="1:18" ht="30" x14ac:dyDescent="0.25">
      <c r="A2094" s="12"/>
      <c r="B2094" s="12">
        <v>2093</v>
      </c>
      <c r="C2094" s="12" t="s">
        <v>4319</v>
      </c>
      <c r="D2094" s="13" t="s">
        <v>4320</v>
      </c>
      <c r="E2094" s="13" t="s">
        <v>4321</v>
      </c>
      <c r="F2094" s="13" t="s">
        <v>4322</v>
      </c>
      <c r="G2094" t="str">
        <f t="shared" si="96"/>
        <v>SECTION T</v>
      </c>
      <c r="H2094" t="str">
        <f t="shared" si="97"/>
        <v>Activités indifférenciées des ménages en tant que producteurs de biens et services pour usage propre</v>
      </c>
      <c r="I2094" t="str">
        <f t="shared" si="98"/>
        <v>Activités des ménages en tant qu'employeurs de personnel domestique</v>
      </c>
      <c r="L2094" t="s">
        <v>248</v>
      </c>
      <c r="M2094" t="s">
        <v>33030</v>
      </c>
      <c r="N2094" t="s">
        <v>39369</v>
      </c>
      <c r="O2094" s="76" t="s">
        <v>4374</v>
      </c>
      <c r="P2094" s="82">
        <v>2930</v>
      </c>
      <c r="Q2094" s="82" t="s">
        <v>72645</v>
      </c>
      <c r="R2094"/>
    </row>
    <row r="2095" spans="1:18" x14ac:dyDescent="0.25">
      <c r="A2095" s="10"/>
      <c r="B2095" s="10">
        <v>2094</v>
      </c>
      <c r="C2095" s="10"/>
      <c r="D2095" s="11"/>
      <c r="E2095" s="11"/>
      <c r="F2095" s="11"/>
      <c r="G2095" t="str">
        <f t="shared" si="96"/>
        <v>SECTION T</v>
      </c>
      <c r="H2095" t="str">
        <f t="shared" si="97"/>
        <v>Activités indifférenciées des ménages en tant que producteurs de biens et services pour usage propre</v>
      </c>
      <c r="I2095" t="str">
        <f t="shared" si="98"/>
        <v>Activités des ménages en tant qu'employeurs de personnel domestique</v>
      </c>
      <c r="L2095" t="s">
        <v>248</v>
      </c>
      <c r="M2095" t="s">
        <v>13709</v>
      </c>
      <c r="N2095" t="s">
        <v>39370</v>
      </c>
      <c r="O2095" s="76" t="s">
        <v>4356</v>
      </c>
      <c r="P2095" s="82">
        <v>931</v>
      </c>
      <c r="Q2095" s="82" t="s">
        <v>73358</v>
      </c>
      <c r="R2095"/>
    </row>
    <row r="2096" spans="1:18" ht="25.5" x14ac:dyDescent="0.25">
      <c r="A2096" s="8"/>
      <c r="B2096" s="8">
        <v>2095</v>
      </c>
      <c r="C2096" s="8" t="s">
        <v>4323</v>
      </c>
      <c r="D2096" s="9" t="s">
        <v>4324</v>
      </c>
      <c r="E2096" s="9" t="s">
        <v>4325</v>
      </c>
      <c r="F2096" s="9" t="s">
        <v>4326</v>
      </c>
      <c r="G2096" t="str">
        <f t="shared" si="96"/>
        <v>SECTION T</v>
      </c>
      <c r="H2096" t="str">
        <f t="shared" si="97"/>
        <v>Activités indifférenciées des ménages en tant que producteurs de biens et services pour usage propre</v>
      </c>
      <c r="I2096" t="str">
        <f t="shared" si="98"/>
        <v>Activités indifférenciées des ménages en tant que producteurs de biens pour usage propre</v>
      </c>
      <c r="L2096" t="s">
        <v>248</v>
      </c>
      <c r="M2096" t="s">
        <v>33031</v>
      </c>
      <c r="N2096" t="s">
        <v>39371</v>
      </c>
      <c r="O2096" s="76" t="s">
        <v>4356</v>
      </c>
      <c r="P2096" s="82">
        <v>1022</v>
      </c>
      <c r="Q2096" s="82" t="s">
        <v>73359</v>
      </c>
      <c r="R2096"/>
    </row>
    <row r="2097" spans="1:18" ht="25.5" x14ac:dyDescent="0.25">
      <c r="A2097" s="14"/>
      <c r="B2097" s="14">
        <v>2096</v>
      </c>
      <c r="C2097" s="14" t="s">
        <v>4327</v>
      </c>
      <c r="D2097" s="15" t="s">
        <v>4324</v>
      </c>
      <c r="E2097" s="15" t="s">
        <v>4328</v>
      </c>
      <c r="F2097" s="15" t="s">
        <v>4326</v>
      </c>
      <c r="G2097" t="str">
        <f t="shared" si="96"/>
        <v>SECTION T</v>
      </c>
      <c r="H2097" t="str">
        <f t="shared" si="97"/>
        <v>Activités indifférenciées des ménages en tant que producteurs de biens et services pour usage propre</v>
      </c>
      <c r="I2097" t="str">
        <f t="shared" si="98"/>
        <v>Activités indifférenciées des ménages en tant que producteurs de biens pour usage propre</v>
      </c>
      <c r="L2097" t="s">
        <v>248</v>
      </c>
      <c r="M2097" t="s">
        <v>9123</v>
      </c>
      <c r="N2097" t="s">
        <v>39372</v>
      </c>
      <c r="O2097" s="76" t="s">
        <v>4356</v>
      </c>
      <c r="P2097" s="82">
        <v>244</v>
      </c>
      <c r="Q2097" s="82" t="s">
        <v>73360</v>
      </c>
      <c r="R2097"/>
    </row>
    <row r="2098" spans="1:18" ht="25.5" x14ac:dyDescent="0.25">
      <c r="A2098" s="6" t="s">
        <v>4329</v>
      </c>
      <c r="B2098" s="6">
        <v>2097</v>
      </c>
      <c r="C2098" s="6" t="s">
        <v>4330</v>
      </c>
      <c r="D2098" s="7" t="s">
        <v>4324</v>
      </c>
      <c r="E2098" s="7" t="s">
        <v>4328</v>
      </c>
      <c r="F2098" s="7" t="s">
        <v>4326</v>
      </c>
      <c r="G2098" t="str">
        <f t="shared" si="96"/>
        <v>SECTION T</v>
      </c>
      <c r="H2098" t="str">
        <f t="shared" si="97"/>
        <v>Activités indifférenciées des ménages en tant que producteurs de biens et services pour usage propre</v>
      </c>
      <c r="I2098" t="str">
        <f t="shared" si="98"/>
        <v>Activités indifférenciées des ménages en tant que producteurs de biens pour usage propre</v>
      </c>
      <c r="L2098" t="s">
        <v>248</v>
      </c>
      <c r="M2098" t="s">
        <v>6750</v>
      </c>
      <c r="N2098" t="s">
        <v>39373</v>
      </c>
      <c r="O2098" s="76" t="s">
        <v>4356</v>
      </c>
      <c r="P2098" s="82">
        <v>249</v>
      </c>
      <c r="Q2098" s="82" t="s">
        <v>73361</v>
      </c>
      <c r="R2098"/>
    </row>
    <row r="2099" spans="1:18" x14ac:dyDescent="0.25">
      <c r="A2099" s="10"/>
      <c r="B2099" s="10">
        <v>2098</v>
      </c>
      <c r="C2099" s="10"/>
      <c r="D2099" s="11"/>
      <c r="E2099" s="11"/>
      <c r="F2099" s="11"/>
      <c r="G2099" t="str">
        <f t="shared" si="96"/>
        <v>SECTION T</v>
      </c>
      <c r="H2099" t="str">
        <f t="shared" si="97"/>
        <v>Activités indifférenciées des ménages en tant que producteurs de biens et services pour usage propre</v>
      </c>
      <c r="I2099" t="str">
        <f t="shared" si="98"/>
        <v>Activités indifférenciées des ménages en tant que producteurs de biens pour usage propre</v>
      </c>
      <c r="L2099" t="s">
        <v>248</v>
      </c>
      <c r="M2099" t="s">
        <v>24107</v>
      </c>
      <c r="N2099" t="s">
        <v>39374</v>
      </c>
      <c r="O2099" s="76" t="s">
        <v>4356</v>
      </c>
      <c r="P2099" s="82">
        <v>386</v>
      </c>
      <c r="Q2099" s="82" t="s">
        <v>73362</v>
      </c>
      <c r="R2099"/>
    </row>
    <row r="2100" spans="1:18" ht="25.5" x14ac:dyDescent="0.25">
      <c r="A2100" s="8"/>
      <c r="B2100" s="8">
        <v>2099</v>
      </c>
      <c r="C2100" s="8" t="s">
        <v>4331</v>
      </c>
      <c r="D2100" s="9" t="s">
        <v>4332</v>
      </c>
      <c r="E2100" s="9" t="s">
        <v>4333</v>
      </c>
      <c r="F2100" s="9" t="s">
        <v>4334</v>
      </c>
      <c r="G2100" t="str">
        <f t="shared" si="96"/>
        <v>SECTION T</v>
      </c>
      <c r="H2100" t="str">
        <f t="shared" si="97"/>
        <v>Activités indifférenciées des ménages en tant que producteurs de biens et services pour usage propre</v>
      </c>
      <c r="I2100" t="str">
        <f t="shared" si="98"/>
        <v>Activités indifférenciées des ménages en tant que producteurs de services pour usage propre</v>
      </c>
      <c r="L2100" t="s">
        <v>248</v>
      </c>
      <c r="M2100" t="s">
        <v>33032</v>
      </c>
      <c r="N2100" t="s">
        <v>39375</v>
      </c>
      <c r="O2100" s="76" t="s">
        <v>4356</v>
      </c>
      <c r="P2100" s="82">
        <v>139</v>
      </c>
      <c r="Q2100" s="82" t="s">
        <v>73363</v>
      </c>
      <c r="R2100"/>
    </row>
    <row r="2101" spans="1:18" ht="25.5" x14ac:dyDescent="0.25">
      <c r="A2101" s="14"/>
      <c r="B2101" s="14">
        <v>2100</v>
      </c>
      <c r="C2101" s="14" t="s">
        <v>4335</v>
      </c>
      <c r="D2101" s="15" t="s">
        <v>4332</v>
      </c>
      <c r="E2101" s="15" t="s">
        <v>4336</v>
      </c>
      <c r="F2101" s="15" t="s">
        <v>4334</v>
      </c>
      <c r="G2101" t="str">
        <f t="shared" si="96"/>
        <v>SECTION T</v>
      </c>
      <c r="H2101" t="str">
        <f t="shared" si="97"/>
        <v>Activités indifférenciées des ménages en tant que producteurs de biens et services pour usage propre</v>
      </c>
      <c r="I2101" t="str">
        <f t="shared" si="98"/>
        <v>Activités indifférenciées des ménages en tant que producteurs de services pour usage propre</v>
      </c>
      <c r="L2101" t="s">
        <v>248</v>
      </c>
      <c r="M2101" t="s">
        <v>33033</v>
      </c>
      <c r="N2101" t="s">
        <v>39376</v>
      </c>
      <c r="O2101" s="76" t="s">
        <v>4356</v>
      </c>
      <c r="P2101" s="82">
        <v>402</v>
      </c>
      <c r="Q2101" s="82" t="s">
        <v>73364</v>
      </c>
      <c r="R2101"/>
    </row>
    <row r="2102" spans="1:18" ht="25.5" x14ac:dyDescent="0.25">
      <c r="A2102" s="6" t="s">
        <v>4337</v>
      </c>
      <c r="B2102" s="6">
        <v>2101</v>
      </c>
      <c r="C2102" s="6" t="s">
        <v>4338</v>
      </c>
      <c r="D2102" s="7" t="s">
        <v>4332</v>
      </c>
      <c r="E2102" s="7" t="s">
        <v>4336</v>
      </c>
      <c r="F2102" s="7" t="s">
        <v>4334</v>
      </c>
      <c r="G2102" t="str">
        <f t="shared" si="96"/>
        <v>SECTION T</v>
      </c>
      <c r="H2102" t="str">
        <f t="shared" si="97"/>
        <v>Activités indifférenciées des ménages en tant que producteurs de biens et services pour usage propre</v>
      </c>
      <c r="I2102" t="str">
        <f t="shared" si="98"/>
        <v>Activités indifférenciées des ménages en tant que producteurs de services pour usage propre</v>
      </c>
      <c r="L2102" t="s">
        <v>248</v>
      </c>
      <c r="M2102" t="s">
        <v>6751</v>
      </c>
      <c r="N2102" t="s">
        <v>39377</v>
      </c>
      <c r="O2102" s="76" t="s">
        <v>4356</v>
      </c>
      <c r="P2102" s="82">
        <v>241</v>
      </c>
      <c r="Q2102" s="82" t="s">
        <v>73366</v>
      </c>
      <c r="R2102"/>
    </row>
    <row r="2103" spans="1:18" x14ac:dyDescent="0.25">
      <c r="A2103" s="6"/>
      <c r="B2103" s="6">
        <v>2102</v>
      </c>
      <c r="C2103" s="6"/>
      <c r="D2103" s="7"/>
      <c r="E2103" s="7"/>
      <c r="F2103" s="7"/>
      <c r="G2103" t="str">
        <f t="shared" si="96"/>
        <v>SECTION T</v>
      </c>
      <c r="H2103" t="str">
        <f t="shared" si="97"/>
        <v>Activités indifférenciées des ménages en tant que producteurs de biens et services pour usage propre</v>
      </c>
      <c r="I2103" t="str">
        <f t="shared" si="98"/>
        <v>Activités indifférenciées des ménages en tant que producteurs de services pour usage propre</v>
      </c>
      <c r="L2103" t="s">
        <v>248</v>
      </c>
      <c r="M2103" t="s">
        <v>33034</v>
      </c>
      <c r="N2103" t="s">
        <v>39378</v>
      </c>
      <c r="O2103" s="76" t="s">
        <v>4356</v>
      </c>
      <c r="P2103" s="82">
        <v>3030</v>
      </c>
      <c r="Q2103" s="82" t="s">
        <v>73367</v>
      </c>
      <c r="R2103"/>
    </row>
    <row r="2104" spans="1:18" x14ac:dyDescent="0.25">
      <c r="A2104" s="8"/>
      <c r="B2104" s="8">
        <v>2103</v>
      </c>
      <c r="C2104" s="8" t="s">
        <v>4339</v>
      </c>
      <c r="D2104" s="9" t="s">
        <v>4340</v>
      </c>
      <c r="E2104" s="9" t="s">
        <v>4340</v>
      </c>
      <c r="F2104" s="9" t="s">
        <v>4340</v>
      </c>
      <c r="G2104" t="str">
        <f t="shared" si="96"/>
        <v>SECTION U</v>
      </c>
      <c r="H2104" t="str">
        <f t="shared" si="97"/>
        <v>Activités indifférenciées des ménages en tant que producteurs de biens et services pour usage propre</v>
      </c>
      <c r="I2104" t="str">
        <f t="shared" si="98"/>
        <v>Activités indifférenciées des ménages en tant que producteurs de services pour usage propre</v>
      </c>
      <c r="L2104" t="s">
        <v>248</v>
      </c>
      <c r="M2104" t="s">
        <v>11674</v>
      </c>
      <c r="N2104" t="s">
        <v>39379</v>
      </c>
      <c r="O2104" s="76" t="s">
        <v>4356</v>
      </c>
      <c r="P2104" s="82">
        <v>292</v>
      </c>
      <c r="Q2104" s="82" t="s">
        <v>73368</v>
      </c>
      <c r="R2104"/>
    </row>
    <row r="2105" spans="1:18" x14ac:dyDescent="0.25">
      <c r="A2105" s="10"/>
      <c r="B2105" s="10">
        <v>2104</v>
      </c>
      <c r="C2105" s="10"/>
      <c r="D2105" s="11"/>
      <c r="E2105" s="11"/>
      <c r="F2105" s="11"/>
      <c r="G2105" t="str">
        <f t="shared" si="96"/>
        <v>SECTION U</v>
      </c>
      <c r="H2105" t="str">
        <f t="shared" si="97"/>
        <v>Activités indifférenciées des ménages en tant que producteurs de biens et services pour usage propre</v>
      </c>
      <c r="I2105" t="str">
        <f t="shared" si="98"/>
        <v>Activités indifférenciées des ménages en tant que producteurs de services pour usage propre</v>
      </c>
      <c r="L2105" t="s">
        <v>248</v>
      </c>
      <c r="M2105" t="s">
        <v>24108</v>
      </c>
      <c r="N2105" t="s">
        <v>39380</v>
      </c>
      <c r="O2105" s="76" t="s">
        <v>4356</v>
      </c>
      <c r="P2105" s="82">
        <v>573</v>
      </c>
      <c r="Q2105" s="82" t="s">
        <v>73369</v>
      </c>
      <c r="R2105"/>
    </row>
    <row r="2106" spans="1:18" ht="30" x14ac:dyDescent="0.25">
      <c r="A2106" s="12"/>
      <c r="B2106" s="12">
        <v>2105</v>
      </c>
      <c r="C2106" s="12" t="s">
        <v>4341</v>
      </c>
      <c r="D2106" s="13" t="s">
        <v>4342</v>
      </c>
      <c r="E2106" s="13" t="s">
        <v>4342</v>
      </c>
      <c r="F2106" s="13" t="s">
        <v>4343</v>
      </c>
      <c r="G2106" t="str">
        <f t="shared" si="96"/>
        <v>SECTION U</v>
      </c>
      <c r="H2106" t="str">
        <f t="shared" si="97"/>
        <v>Activités des organisations et organismes extraterritoriaux</v>
      </c>
      <c r="I2106" t="str">
        <f t="shared" si="98"/>
        <v>Activités indifférenciées des ménages en tant que producteurs de services pour usage propre</v>
      </c>
      <c r="L2106" t="s">
        <v>248</v>
      </c>
      <c r="M2106" t="s">
        <v>33035</v>
      </c>
      <c r="N2106" t="s">
        <v>39381</v>
      </c>
      <c r="O2106" s="76" t="s">
        <v>4356</v>
      </c>
      <c r="P2106" s="82">
        <v>661</v>
      </c>
      <c r="Q2106" s="82" t="s">
        <v>73370</v>
      </c>
      <c r="R2106"/>
    </row>
    <row r="2107" spans="1:18" x14ac:dyDescent="0.25">
      <c r="A2107" s="10"/>
      <c r="B2107" s="10">
        <v>2106</v>
      </c>
      <c r="C2107" s="10"/>
      <c r="D2107" s="11"/>
      <c r="E2107" s="11"/>
      <c r="F2107" s="11"/>
      <c r="G2107" t="str">
        <f t="shared" si="96"/>
        <v>SECTION U</v>
      </c>
      <c r="H2107" t="str">
        <f t="shared" si="97"/>
        <v>Activités des organisations et organismes extraterritoriaux</v>
      </c>
      <c r="I2107" t="str">
        <f t="shared" si="98"/>
        <v>Activités indifférenciées des ménages en tant que producteurs de services pour usage propre</v>
      </c>
      <c r="L2107" t="s">
        <v>248</v>
      </c>
      <c r="M2107" t="s">
        <v>6752</v>
      </c>
      <c r="N2107" t="s">
        <v>39382</v>
      </c>
      <c r="O2107" s="76" t="s">
        <v>4374</v>
      </c>
      <c r="P2107" s="82">
        <v>2237</v>
      </c>
      <c r="Q2107" s="82" t="s">
        <v>72645</v>
      </c>
      <c r="R2107"/>
    </row>
    <row r="2108" spans="1:18" x14ac:dyDescent="0.25">
      <c r="A2108" s="8"/>
      <c r="B2108" s="8">
        <v>2107</v>
      </c>
      <c r="C2108" s="8" t="s">
        <v>4344</v>
      </c>
      <c r="D2108" s="9" t="s">
        <v>4342</v>
      </c>
      <c r="E2108" s="9" t="s">
        <v>4342</v>
      </c>
      <c r="F2108" s="9" t="s">
        <v>4343</v>
      </c>
      <c r="G2108" t="str">
        <f t="shared" si="96"/>
        <v>SECTION U</v>
      </c>
      <c r="H2108" t="str">
        <f t="shared" si="97"/>
        <v>Activités des organisations et organismes extraterritoriaux</v>
      </c>
      <c r="I2108" t="str">
        <f t="shared" si="98"/>
        <v>Activités des organisations et organismes extraterritoriaux</v>
      </c>
      <c r="L2108" t="s">
        <v>248</v>
      </c>
      <c r="M2108" t="s">
        <v>6753</v>
      </c>
      <c r="N2108" t="s">
        <v>39383</v>
      </c>
      <c r="O2108" s="76" t="s">
        <v>4356</v>
      </c>
      <c r="P2108" s="82">
        <v>802</v>
      </c>
      <c r="Q2108" s="82" t="s">
        <v>73371</v>
      </c>
      <c r="R2108"/>
    </row>
    <row r="2109" spans="1:18" x14ac:dyDescent="0.25">
      <c r="A2109" s="14"/>
      <c r="B2109" s="14">
        <v>2108</v>
      </c>
      <c r="C2109" s="14" t="s">
        <v>4345</v>
      </c>
      <c r="D2109" s="15" t="s">
        <v>4342</v>
      </c>
      <c r="E2109" s="15" t="s">
        <v>4342</v>
      </c>
      <c r="F2109" s="15" t="s">
        <v>4343</v>
      </c>
      <c r="G2109" t="str">
        <f t="shared" si="96"/>
        <v>SECTION U</v>
      </c>
      <c r="H2109" t="str">
        <f t="shared" si="97"/>
        <v>Activités des organisations et organismes extraterritoriaux</v>
      </c>
      <c r="I2109" t="str">
        <f t="shared" si="98"/>
        <v>Activités des organisations et organismes extraterritoriaux</v>
      </c>
      <c r="L2109" t="s">
        <v>248</v>
      </c>
      <c r="M2109" t="s">
        <v>13163</v>
      </c>
      <c r="N2109" t="s">
        <v>39384</v>
      </c>
      <c r="O2109" s="76" t="s">
        <v>4356</v>
      </c>
      <c r="P2109" s="82">
        <v>1642</v>
      </c>
      <c r="Q2109" s="82" t="s">
        <v>73372</v>
      </c>
      <c r="R2109"/>
    </row>
    <row r="2110" spans="1:18" x14ac:dyDescent="0.25">
      <c r="A2110" s="6" t="s">
        <v>4346</v>
      </c>
      <c r="B2110" s="6">
        <v>2109</v>
      </c>
      <c r="C2110" s="6" t="s">
        <v>4347</v>
      </c>
      <c r="D2110" s="7" t="s">
        <v>4342</v>
      </c>
      <c r="E2110" s="7" t="s">
        <v>4342</v>
      </c>
      <c r="F2110" s="7" t="s">
        <v>4343</v>
      </c>
      <c r="G2110" t="str">
        <f t="shared" si="96"/>
        <v>SECTION U</v>
      </c>
      <c r="H2110" t="str">
        <f t="shared" si="97"/>
        <v>Activités des organisations et organismes extraterritoriaux</v>
      </c>
      <c r="I2110" t="str">
        <f t="shared" si="98"/>
        <v>Activités des organisations et organismes extraterritoriaux</v>
      </c>
      <c r="L2110" t="s">
        <v>248</v>
      </c>
      <c r="M2110" t="s">
        <v>6754</v>
      </c>
      <c r="N2110" t="s">
        <v>39385</v>
      </c>
      <c r="O2110" s="76" t="s">
        <v>4356</v>
      </c>
      <c r="P2110" s="82">
        <v>147</v>
      </c>
      <c r="Q2110" s="82" t="s">
        <v>73374</v>
      </c>
      <c r="R2110"/>
    </row>
    <row r="2111" spans="1:18" x14ac:dyDescent="0.25">
      <c r="A2111" s="41"/>
      <c r="B2111" s="41"/>
      <c r="C2111" s="41"/>
      <c r="D2111" s="42"/>
      <c r="E2111" s="42"/>
      <c r="F2111" s="42"/>
      <c r="G2111" t="str">
        <f t="shared" si="96"/>
        <v>SECTION U</v>
      </c>
      <c r="H2111" t="str">
        <f t="shared" si="97"/>
        <v>Activités des organisations et organismes extraterritoriaux</v>
      </c>
      <c r="I2111" t="str">
        <f t="shared" si="98"/>
        <v>Activités des organisations et organismes extraterritoriaux</v>
      </c>
      <c r="L2111" t="s">
        <v>248</v>
      </c>
      <c r="M2111" t="s">
        <v>11676</v>
      </c>
      <c r="N2111" t="s">
        <v>39386</v>
      </c>
      <c r="O2111" s="76" t="s">
        <v>4366</v>
      </c>
      <c r="P2111" s="82">
        <v>159</v>
      </c>
      <c r="Q2111" s="82" t="s">
        <v>73375</v>
      </c>
      <c r="R2111"/>
    </row>
    <row r="2112" spans="1:18" x14ac:dyDescent="0.25">
      <c r="L2112" t="s">
        <v>248</v>
      </c>
      <c r="M2112" t="s">
        <v>33037</v>
      </c>
      <c r="N2112" t="s">
        <v>39387</v>
      </c>
      <c r="O2112" s="76" t="s">
        <v>4356</v>
      </c>
      <c r="P2112" s="82">
        <v>3008</v>
      </c>
      <c r="Q2112" s="82" t="s">
        <v>73376</v>
      </c>
      <c r="R2112"/>
    </row>
    <row r="2113" spans="12:18" x14ac:dyDescent="0.25">
      <c r="L2113" t="s">
        <v>248</v>
      </c>
      <c r="M2113" t="s">
        <v>13714</v>
      </c>
      <c r="N2113" t="s">
        <v>39388</v>
      </c>
      <c r="O2113" s="76" t="s">
        <v>4366</v>
      </c>
      <c r="P2113" s="82">
        <v>248</v>
      </c>
      <c r="Q2113" s="82" t="s">
        <v>73377</v>
      </c>
      <c r="R2113"/>
    </row>
    <row r="2114" spans="12:18" x14ac:dyDescent="0.25">
      <c r="L2114" t="s">
        <v>248</v>
      </c>
      <c r="M2114" t="s">
        <v>11678</v>
      </c>
      <c r="N2114" t="s">
        <v>39389</v>
      </c>
      <c r="O2114" s="76" t="s">
        <v>4374</v>
      </c>
      <c r="P2114" s="82">
        <v>3162</v>
      </c>
      <c r="Q2114" s="82" t="s">
        <v>73378</v>
      </c>
      <c r="R2114"/>
    </row>
    <row r="2115" spans="12:18" x14ac:dyDescent="0.25">
      <c r="L2115" t="s">
        <v>248</v>
      </c>
      <c r="M2115" t="s">
        <v>11680</v>
      </c>
      <c r="N2115" t="s">
        <v>39390</v>
      </c>
      <c r="O2115" s="76" t="s">
        <v>4356</v>
      </c>
      <c r="P2115" s="82">
        <v>1111</v>
      </c>
      <c r="Q2115" s="82" t="s">
        <v>73379</v>
      </c>
      <c r="R2115"/>
    </row>
    <row r="2116" spans="12:18" x14ac:dyDescent="0.25">
      <c r="L2116" t="s">
        <v>248</v>
      </c>
      <c r="M2116" t="s">
        <v>6755</v>
      </c>
      <c r="N2116" t="s">
        <v>39391</v>
      </c>
      <c r="O2116" s="76" t="s">
        <v>4366</v>
      </c>
      <c r="P2116" s="82">
        <v>295</v>
      </c>
      <c r="Q2116" s="82" t="s">
        <v>73380</v>
      </c>
      <c r="R2116"/>
    </row>
    <row r="2117" spans="12:18" x14ac:dyDescent="0.25">
      <c r="L2117" t="s">
        <v>248</v>
      </c>
      <c r="M2117" t="s">
        <v>33038</v>
      </c>
      <c r="N2117" t="s">
        <v>39392</v>
      </c>
      <c r="O2117" s="76" t="s">
        <v>4366</v>
      </c>
      <c r="P2117" s="82">
        <v>62</v>
      </c>
      <c r="Q2117" s="82" t="s">
        <v>73381</v>
      </c>
      <c r="R2117"/>
    </row>
    <row r="2118" spans="12:18" x14ac:dyDescent="0.25">
      <c r="L2118" t="s">
        <v>248</v>
      </c>
      <c r="M2118" t="s">
        <v>6756</v>
      </c>
      <c r="N2118" t="s">
        <v>39393</v>
      </c>
      <c r="O2118" s="76" t="s">
        <v>4366</v>
      </c>
      <c r="P2118" s="82">
        <v>207</v>
      </c>
      <c r="Q2118" s="82" t="s">
        <v>73382</v>
      </c>
      <c r="R2118"/>
    </row>
    <row r="2119" spans="12:18" x14ac:dyDescent="0.25">
      <c r="L2119" t="s">
        <v>248</v>
      </c>
      <c r="M2119" t="s">
        <v>33039</v>
      </c>
      <c r="N2119" t="s">
        <v>39394</v>
      </c>
      <c r="O2119" s="76" t="s">
        <v>4356</v>
      </c>
      <c r="P2119" s="82">
        <v>431</v>
      </c>
      <c r="Q2119" s="82" t="s">
        <v>73383</v>
      </c>
      <c r="R2119"/>
    </row>
    <row r="2120" spans="12:18" x14ac:dyDescent="0.25">
      <c r="L2120" t="s">
        <v>248</v>
      </c>
      <c r="M2120" t="s">
        <v>6757</v>
      </c>
      <c r="N2120" t="s">
        <v>39395</v>
      </c>
      <c r="O2120" s="76" t="s">
        <v>4356</v>
      </c>
      <c r="P2120" s="82">
        <v>1025</v>
      </c>
      <c r="Q2120" s="82" t="s">
        <v>73384</v>
      </c>
      <c r="R2120"/>
    </row>
    <row r="2121" spans="12:18" x14ac:dyDescent="0.25">
      <c r="L2121" t="s">
        <v>248</v>
      </c>
      <c r="M2121" t="s">
        <v>33040</v>
      </c>
      <c r="N2121" t="s">
        <v>39396</v>
      </c>
      <c r="O2121" s="76" t="s">
        <v>4356</v>
      </c>
      <c r="P2121" s="82">
        <v>598</v>
      </c>
      <c r="Q2121" s="82" t="s">
        <v>73385</v>
      </c>
      <c r="R2121"/>
    </row>
    <row r="2122" spans="12:18" x14ac:dyDescent="0.25">
      <c r="L2122" t="s">
        <v>248</v>
      </c>
      <c r="M2122" t="s">
        <v>6758</v>
      </c>
      <c r="N2122" t="s">
        <v>39397</v>
      </c>
      <c r="O2122" s="76" t="s">
        <v>4356</v>
      </c>
      <c r="P2122" s="82">
        <v>906</v>
      </c>
      <c r="Q2122" s="82" t="s">
        <v>73386</v>
      </c>
      <c r="R2122"/>
    </row>
    <row r="2123" spans="12:18" x14ac:dyDescent="0.25">
      <c r="L2123" t="s">
        <v>248</v>
      </c>
      <c r="M2123" t="s">
        <v>11682</v>
      </c>
      <c r="N2123" t="s">
        <v>39398</v>
      </c>
      <c r="O2123" s="76" t="s">
        <v>4356</v>
      </c>
      <c r="P2123" s="82">
        <v>410</v>
      </c>
      <c r="Q2123" s="82" t="s">
        <v>73387</v>
      </c>
      <c r="R2123"/>
    </row>
    <row r="2124" spans="12:18" x14ac:dyDescent="0.25">
      <c r="L2124" t="s">
        <v>248</v>
      </c>
      <c r="M2124" t="s">
        <v>11006</v>
      </c>
      <c r="N2124" t="s">
        <v>39399</v>
      </c>
      <c r="O2124" s="76" t="s">
        <v>4366</v>
      </c>
      <c r="P2124" s="82">
        <v>100</v>
      </c>
      <c r="Q2124" s="82" t="s">
        <v>73388</v>
      </c>
      <c r="R2124"/>
    </row>
    <row r="2125" spans="12:18" x14ac:dyDescent="0.25">
      <c r="L2125" t="s">
        <v>248</v>
      </c>
      <c r="M2125" t="s">
        <v>6759</v>
      </c>
      <c r="N2125" t="s">
        <v>39400</v>
      </c>
      <c r="O2125" s="76" t="s">
        <v>4356</v>
      </c>
      <c r="P2125" s="82">
        <v>1652</v>
      </c>
      <c r="Q2125" s="82" t="s">
        <v>73389</v>
      </c>
      <c r="R2125"/>
    </row>
    <row r="2126" spans="12:18" x14ac:dyDescent="0.25">
      <c r="L2126" t="s">
        <v>248</v>
      </c>
      <c r="M2126" t="s">
        <v>33041</v>
      </c>
      <c r="N2126" t="s">
        <v>39401</v>
      </c>
      <c r="O2126" s="76" t="s">
        <v>4356</v>
      </c>
      <c r="P2126" s="82">
        <v>1223</v>
      </c>
      <c r="Q2126" s="82" t="s">
        <v>73390</v>
      </c>
      <c r="R2126"/>
    </row>
    <row r="2127" spans="12:18" x14ac:dyDescent="0.25">
      <c r="L2127" t="s">
        <v>248</v>
      </c>
      <c r="M2127" t="s">
        <v>8686</v>
      </c>
      <c r="N2127" t="s">
        <v>39402</v>
      </c>
      <c r="O2127" s="76" t="s">
        <v>4356</v>
      </c>
      <c r="P2127" s="82">
        <v>329</v>
      </c>
      <c r="Q2127" s="82" t="s">
        <v>73391</v>
      </c>
      <c r="R2127"/>
    </row>
    <row r="2128" spans="12:18" x14ac:dyDescent="0.25">
      <c r="L2128" t="s">
        <v>248</v>
      </c>
      <c r="M2128" t="s">
        <v>13716</v>
      </c>
      <c r="N2128" t="s">
        <v>39403</v>
      </c>
      <c r="O2128" s="76" t="s">
        <v>4366</v>
      </c>
      <c r="P2128" s="82">
        <v>47</v>
      </c>
      <c r="Q2128" s="82" t="s">
        <v>73392</v>
      </c>
      <c r="R2128"/>
    </row>
    <row r="2129" spans="12:18" x14ac:dyDescent="0.25">
      <c r="L2129" t="s">
        <v>248</v>
      </c>
      <c r="M2129" t="s">
        <v>13718</v>
      </c>
      <c r="N2129" t="s">
        <v>39404</v>
      </c>
      <c r="O2129" s="76" t="s">
        <v>4366</v>
      </c>
      <c r="P2129" s="82">
        <v>276</v>
      </c>
      <c r="Q2129" s="82" t="s">
        <v>73393</v>
      </c>
      <c r="R2129"/>
    </row>
    <row r="2130" spans="12:18" x14ac:dyDescent="0.25">
      <c r="L2130" t="s">
        <v>248</v>
      </c>
      <c r="M2130" t="s">
        <v>11685</v>
      </c>
      <c r="N2130" t="s">
        <v>39405</v>
      </c>
      <c r="O2130" s="76" t="s">
        <v>4366</v>
      </c>
      <c r="P2130" s="82">
        <v>170</v>
      </c>
      <c r="Q2130" s="82" t="s">
        <v>73394</v>
      </c>
      <c r="R2130"/>
    </row>
    <row r="2131" spans="12:18" x14ac:dyDescent="0.25">
      <c r="L2131" t="s">
        <v>248</v>
      </c>
      <c r="M2131" t="s">
        <v>24109</v>
      </c>
      <c r="N2131" t="s">
        <v>39406</v>
      </c>
      <c r="O2131" s="76" t="s">
        <v>4356</v>
      </c>
      <c r="P2131" s="82">
        <v>455</v>
      </c>
      <c r="Q2131" s="82" t="s">
        <v>73395</v>
      </c>
      <c r="R2131"/>
    </row>
    <row r="2132" spans="12:18" x14ac:dyDescent="0.25">
      <c r="L2132" t="s">
        <v>248</v>
      </c>
      <c r="M2132" t="s">
        <v>6760</v>
      </c>
      <c r="N2132" t="s">
        <v>39407</v>
      </c>
      <c r="O2132" s="76" t="s">
        <v>4366</v>
      </c>
      <c r="P2132" s="82">
        <v>369</v>
      </c>
      <c r="Q2132" s="82" t="s">
        <v>73396</v>
      </c>
      <c r="R2132"/>
    </row>
    <row r="2133" spans="12:18" x14ac:dyDescent="0.25">
      <c r="L2133" t="s">
        <v>248</v>
      </c>
      <c r="M2133" t="s">
        <v>6761</v>
      </c>
      <c r="N2133" t="s">
        <v>39408</v>
      </c>
      <c r="O2133" s="76" t="s">
        <v>4374</v>
      </c>
      <c r="P2133" s="82">
        <v>696</v>
      </c>
      <c r="Q2133" s="82" t="s">
        <v>72645</v>
      </c>
      <c r="R2133"/>
    </row>
    <row r="2134" spans="12:18" x14ac:dyDescent="0.25">
      <c r="L2134" t="s">
        <v>248</v>
      </c>
      <c r="M2134" t="s">
        <v>6717</v>
      </c>
      <c r="N2134" t="s">
        <v>39409</v>
      </c>
      <c r="O2134" s="76" t="s">
        <v>4366</v>
      </c>
      <c r="P2134" s="82">
        <v>88</v>
      </c>
      <c r="Q2134" s="82" t="s">
        <v>73397</v>
      </c>
      <c r="R2134"/>
    </row>
    <row r="2135" spans="12:18" x14ac:dyDescent="0.25">
      <c r="L2135" t="s">
        <v>248</v>
      </c>
      <c r="M2135" t="s">
        <v>11687</v>
      </c>
      <c r="N2135" t="s">
        <v>39410</v>
      </c>
      <c r="O2135" s="76" t="s">
        <v>4356</v>
      </c>
      <c r="P2135" s="82">
        <v>635</v>
      </c>
      <c r="Q2135" s="82" t="s">
        <v>73398</v>
      </c>
      <c r="R2135"/>
    </row>
    <row r="2136" spans="12:18" x14ac:dyDescent="0.25">
      <c r="L2136" t="s">
        <v>248</v>
      </c>
      <c r="M2136" t="s">
        <v>13721</v>
      </c>
      <c r="N2136" t="s">
        <v>39411</v>
      </c>
      <c r="O2136" s="76" t="s">
        <v>4356</v>
      </c>
      <c r="P2136" s="82">
        <v>474</v>
      </c>
      <c r="Q2136" s="82" t="s">
        <v>73399</v>
      </c>
      <c r="R2136"/>
    </row>
    <row r="2137" spans="12:18" x14ac:dyDescent="0.25">
      <c r="L2137" t="s">
        <v>248</v>
      </c>
      <c r="M2137" t="s">
        <v>6762</v>
      </c>
      <c r="N2137" t="s">
        <v>39412</v>
      </c>
      <c r="O2137" s="76" t="s">
        <v>4356</v>
      </c>
      <c r="P2137" s="82">
        <v>885</v>
      </c>
      <c r="Q2137" s="82" t="s">
        <v>73400</v>
      </c>
      <c r="R2137"/>
    </row>
    <row r="2138" spans="12:18" x14ac:dyDescent="0.25">
      <c r="L2138" t="s">
        <v>248</v>
      </c>
      <c r="M2138" t="s">
        <v>24110</v>
      </c>
      <c r="N2138" t="s">
        <v>39413</v>
      </c>
      <c r="O2138" s="76" t="s">
        <v>4450</v>
      </c>
      <c r="P2138" s="82">
        <v>10961</v>
      </c>
      <c r="Q2138" s="82" t="s">
        <v>72645</v>
      </c>
      <c r="R2138"/>
    </row>
    <row r="2139" spans="12:18" x14ac:dyDescent="0.25">
      <c r="L2139" t="s">
        <v>248</v>
      </c>
      <c r="M2139" t="s">
        <v>6764</v>
      </c>
      <c r="N2139" t="s">
        <v>39414</v>
      </c>
      <c r="O2139" s="76" t="s">
        <v>4366</v>
      </c>
      <c r="P2139" s="82">
        <v>91</v>
      </c>
      <c r="Q2139" s="82" t="s">
        <v>73402</v>
      </c>
      <c r="R2139"/>
    </row>
    <row r="2140" spans="12:18" x14ac:dyDescent="0.25">
      <c r="L2140" t="s">
        <v>248</v>
      </c>
      <c r="M2140" t="s">
        <v>6765</v>
      </c>
      <c r="N2140" t="s">
        <v>39415</v>
      </c>
      <c r="O2140" s="76" t="s">
        <v>4366</v>
      </c>
      <c r="P2140" s="82">
        <v>102</v>
      </c>
      <c r="Q2140" s="82" t="s">
        <v>73403</v>
      </c>
      <c r="R2140"/>
    </row>
    <row r="2141" spans="12:18" x14ac:dyDescent="0.25">
      <c r="L2141" t="s">
        <v>248</v>
      </c>
      <c r="M2141" t="s">
        <v>13725</v>
      </c>
      <c r="N2141" t="s">
        <v>39416</v>
      </c>
      <c r="O2141" s="76" t="s">
        <v>4366</v>
      </c>
      <c r="P2141" s="82">
        <v>145</v>
      </c>
      <c r="Q2141" s="82" t="s">
        <v>73404</v>
      </c>
      <c r="R2141"/>
    </row>
    <row r="2142" spans="12:18" x14ac:dyDescent="0.25">
      <c r="L2142" t="s">
        <v>248</v>
      </c>
      <c r="M2142" t="s">
        <v>6766</v>
      </c>
      <c r="N2142" t="s">
        <v>39417</v>
      </c>
      <c r="O2142" s="76" t="s">
        <v>4356</v>
      </c>
      <c r="P2142" s="82">
        <v>1228</v>
      </c>
      <c r="Q2142" s="82" t="s">
        <v>73405</v>
      </c>
      <c r="R2142"/>
    </row>
    <row r="2143" spans="12:18" x14ac:dyDescent="0.25">
      <c r="L2143" t="s">
        <v>248</v>
      </c>
      <c r="M2143" t="s">
        <v>11689</v>
      </c>
      <c r="N2143" t="s">
        <v>39418</v>
      </c>
      <c r="O2143" s="76" t="s">
        <v>4366</v>
      </c>
      <c r="P2143" s="82">
        <v>127</v>
      </c>
      <c r="Q2143" s="82" t="s">
        <v>73406</v>
      </c>
      <c r="R2143"/>
    </row>
    <row r="2144" spans="12:18" x14ac:dyDescent="0.25">
      <c r="L2144" t="s">
        <v>248</v>
      </c>
      <c r="M2144" t="s">
        <v>6767</v>
      </c>
      <c r="N2144" t="s">
        <v>39419</v>
      </c>
      <c r="O2144" s="76" t="s">
        <v>4356</v>
      </c>
      <c r="P2144" s="82">
        <v>302</v>
      </c>
      <c r="Q2144" s="82" t="s">
        <v>73407</v>
      </c>
      <c r="R2144"/>
    </row>
    <row r="2145" spans="12:18" x14ac:dyDescent="0.25">
      <c r="L2145" t="s">
        <v>248</v>
      </c>
      <c r="M2145" t="s">
        <v>13727</v>
      </c>
      <c r="N2145" t="s">
        <v>39420</v>
      </c>
      <c r="O2145" s="76" t="s">
        <v>4356</v>
      </c>
      <c r="P2145" s="82">
        <v>1721</v>
      </c>
      <c r="Q2145" s="82" t="s">
        <v>73408</v>
      </c>
      <c r="R2145"/>
    </row>
    <row r="2146" spans="12:18" x14ac:dyDescent="0.25">
      <c r="L2146" t="s">
        <v>248</v>
      </c>
      <c r="M2146" t="s">
        <v>6768</v>
      </c>
      <c r="N2146" t="s">
        <v>39421</v>
      </c>
      <c r="O2146" s="76" t="s">
        <v>4356</v>
      </c>
      <c r="P2146" s="82">
        <v>172</v>
      </c>
      <c r="Q2146" s="82" t="s">
        <v>73409</v>
      </c>
      <c r="R2146"/>
    </row>
    <row r="2147" spans="12:18" x14ac:dyDescent="0.25">
      <c r="L2147" t="s">
        <v>248</v>
      </c>
      <c r="M2147" t="s">
        <v>11564</v>
      </c>
      <c r="N2147" t="s">
        <v>39422</v>
      </c>
      <c r="O2147" s="76" t="s">
        <v>4366</v>
      </c>
      <c r="P2147" s="82">
        <v>59</v>
      </c>
      <c r="Q2147" s="82" t="s">
        <v>73488</v>
      </c>
      <c r="R2147"/>
    </row>
    <row r="2148" spans="12:18" x14ac:dyDescent="0.25">
      <c r="L2148" t="s">
        <v>248</v>
      </c>
      <c r="M2148" t="s">
        <v>24147</v>
      </c>
      <c r="N2148" t="s">
        <v>39423</v>
      </c>
      <c r="O2148" s="76" t="s">
        <v>4356</v>
      </c>
      <c r="P2148" s="82">
        <v>370</v>
      </c>
      <c r="Q2148" s="82" t="s">
        <v>73601</v>
      </c>
      <c r="R2148"/>
    </row>
    <row r="2149" spans="12:18" x14ac:dyDescent="0.25">
      <c r="L2149" t="s">
        <v>248</v>
      </c>
      <c r="M2149" t="s">
        <v>11786</v>
      </c>
      <c r="N2149" t="s">
        <v>39424</v>
      </c>
      <c r="O2149" s="76" t="s">
        <v>4374</v>
      </c>
      <c r="P2149" s="82">
        <v>4987</v>
      </c>
      <c r="Q2149" s="82" t="s">
        <v>73633</v>
      </c>
      <c r="R2149"/>
    </row>
    <row r="2150" spans="12:18" x14ac:dyDescent="0.25">
      <c r="L2150" t="s">
        <v>248</v>
      </c>
      <c r="M2150" t="s">
        <v>13728</v>
      </c>
      <c r="N2150" t="s">
        <v>39425</v>
      </c>
      <c r="O2150" s="76" t="s">
        <v>4366</v>
      </c>
      <c r="P2150" s="82">
        <v>301</v>
      </c>
      <c r="Q2150" s="82" t="s">
        <v>73411</v>
      </c>
      <c r="R2150"/>
    </row>
    <row r="2151" spans="12:18" x14ac:dyDescent="0.25">
      <c r="L2151" t="s">
        <v>248</v>
      </c>
      <c r="M2151" t="s">
        <v>11691</v>
      </c>
      <c r="N2151" t="s">
        <v>39426</v>
      </c>
      <c r="O2151" s="76" t="s">
        <v>4366</v>
      </c>
      <c r="P2151" s="82">
        <v>258</v>
      </c>
      <c r="Q2151" s="82" t="s">
        <v>73410</v>
      </c>
      <c r="R2151"/>
    </row>
    <row r="2152" spans="12:18" x14ac:dyDescent="0.25">
      <c r="L2152" t="s">
        <v>248</v>
      </c>
      <c r="M2152" t="s">
        <v>13730</v>
      </c>
      <c r="N2152" t="s">
        <v>39427</v>
      </c>
      <c r="O2152" s="76" t="s">
        <v>4366</v>
      </c>
      <c r="P2152" s="82">
        <v>206</v>
      </c>
      <c r="Q2152" s="82" t="s">
        <v>73412</v>
      </c>
      <c r="R2152"/>
    </row>
    <row r="2153" spans="12:18" x14ac:dyDescent="0.25">
      <c r="L2153" t="s">
        <v>248</v>
      </c>
      <c r="M2153" t="s">
        <v>33042</v>
      </c>
      <c r="N2153" t="s">
        <v>39428</v>
      </c>
      <c r="O2153" s="76" t="s">
        <v>4356</v>
      </c>
      <c r="P2153" s="82">
        <v>677</v>
      </c>
      <c r="Q2153" s="82" t="s">
        <v>73413</v>
      </c>
      <c r="R2153"/>
    </row>
    <row r="2154" spans="12:18" x14ac:dyDescent="0.25">
      <c r="L2154" t="s">
        <v>248</v>
      </c>
      <c r="M2154" t="s">
        <v>13732</v>
      </c>
      <c r="N2154" t="s">
        <v>39429</v>
      </c>
      <c r="O2154" s="76" t="s">
        <v>4374</v>
      </c>
      <c r="P2154" s="82">
        <v>1393</v>
      </c>
      <c r="Q2154" s="82" t="s">
        <v>73414</v>
      </c>
      <c r="R2154"/>
    </row>
    <row r="2155" spans="12:18" x14ac:dyDescent="0.25">
      <c r="L2155" t="s">
        <v>248</v>
      </c>
      <c r="M2155" t="s">
        <v>11692</v>
      </c>
      <c r="N2155" t="s">
        <v>39430</v>
      </c>
      <c r="O2155" s="76" t="s">
        <v>4356</v>
      </c>
      <c r="P2155" s="82">
        <v>2143</v>
      </c>
      <c r="Q2155" s="82" t="s">
        <v>73415</v>
      </c>
      <c r="R2155"/>
    </row>
    <row r="2156" spans="12:18" x14ac:dyDescent="0.25">
      <c r="L2156" t="s">
        <v>248</v>
      </c>
      <c r="M2156" t="s">
        <v>24111</v>
      </c>
      <c r="N2156" t="s">
        <v>39431</v>
      </c>
      <c r="O2156" s="76" t="s">
        <v>4366</v>
      </c>
      <c r="P2156" s="82">
        <v>137</v>
      </c>
      <c r="Q2156" s="82" t="s">
        <v>73416</v>
      </c>
      <c r="R2156"/>
    </row>
    <row r="2157" spans="12:18" x14ac:dyDescent="0.25">
      <c r="L2157" t="s">
        <v>248</v>
      </c>
      <c r="M2157" t="s">
        <v>33043</v>
      </c>
      <c r="N2157" t="s">
        <v>39432</v>
      </c>
      <c r="O2157" s="76" t="s">
        <v>4366</v>
      </c>
      <c r="P2157" s="82">
        <v>63</v>
      </c>
      <c r="Q2157" s="82" t="s">
        <v>73418</v>
      </c>
      <c r="R2157"/>
    </row>
    <row r="2158" spans="12:18" x14ac:dyDescent="0.25">
      <c r="L2158" t="s">
        <v>248</v>
      </c>
      <c r="M2158" t="s">
        <v>11696</v>
      </c>
      <c r="N2158" t="s">
        <v>39433</v>
      </c>
      <c r="O2158" s="76" t="s">
        <v>4366</v>
      </c>
      <c r="P2158" s="82">
        <v>199</v>
      </c>
      <c r="Q2158" s="82" t="s">
        <v>73419</v>
      </c>
      <c r="R2158"/>
    </row>
    <row r="2159" spans="12:18" x14ac:dyDescent="0.25">
      <c r="L2159" t="s">
        <v>248</v>
      </c>
      <c r="M2159" t="s">
        <v>11698</v>
      </c>
      <c r="N2159" t="s">
        <v>39434</v>
      </c>
      <c r="O2159" s="76" t="s">
        <v>4356</v>
      </c>
      <c r="P2159" s="82">
        <v>1604</v>
      </c>
      <c r="Q2159" s="82" t="s">
        <v>73420</v>
      </c>
      <c r="R2159"/>
    </row>
    <row r="2160" spans="12:18" x14ac:dyDescent="0.25">
      <c r="L2160" t="s">
        <v>248</v>
      </c>
      <c r="M2160" t="s">
        <v>11700</v>
      </c>
      <c r="N2160" t="s">
        <v>39435</v>
      </c>
      <c r="O2160" s="76" t="s">
        <v>4366</v>
      </c>
      <c r="P2160" s="82">
        <v>172</v>
      </c>
      <c r="Q2160" s="82" t="s">
        <v>73421</v>
      </c>
      <c r="R2160"/>
    </row>
    <row r="2161" spans="12:18" x14ac:dyDescent="0.25">
      <c r="L2161" t="s">
        <v>248</v>
      </c>
      <c r="M2161" t="s">
        <v>11702</v>
      </c>
      <c r="N2161" t="s">
        <v>39436</v>
      </c>
      <c r="O2161" s="76" t="s">
        <v>4366</v>
      </c>
      <c r="P2161" s="82">
        <v>39</v>
      </c>
      <c r="Q2161" s="82" t="s">
        <v>73422</v>
      </c>
      <c r="R2161"/>
    </row>
    <row r="2162" spans="12:18" x14ac:dyDescent="0.25">
      <c r="L2162" t="s">
        <v>248</v>
      </c>
      <c r="M2162" t="s">
        <v>6769</v>
      </c>
      <c r="N2162" t="s">
        <v>39437</v>
      </c>
      <c r="O2162" s="76" t="s">
        <v>4356</v>
      </c>
      <c r="P2162" s="82">
        <v>1160</v>
      </c>
      <c r="Q2162" s="82" t="s">
        <v>73423</v>
      </c>
      <c r="R2162"/>
    </row>
    <row r="2163" spans="12:18" x14ac:dyDescent="0.25">
      <c r="L2163" t="s">
        <v>248</v>
      </c>
      <c r="M2163" t="s">
        <v>24112</v>
      </c>
      <c r="N2163" t="s">
        <v>39438</v>
      </c>
      <c r="O2163" s="76" t="s">
        <v>4356</v>
      </c>
      <c r="P2163" s="82">
        <v>1107</v>
      </c>
      <c r="Q2163" s="82" t="s">
        <v>73424</v>
      </c>
      <c r="R2163"/>
    </row>
    <row r="2164" spans="12:18" x14ac:dyDescent="0.25">
      <c r="L2164" t="s">
        <v>248</v>
      </c>
      <c r="M2164" t="s">
        <v>24113</v>
      </c>
      <c r="N2164" t="s">
        <v>39439</v>
      </c>
      <c r="O2164" s="76" t="s">
        <v>4356</v>
      </c>
      <c r="P2164" s="82">
        <v>386</v>
      </c>
      <c r="Q2164" s="82" t="s">
        <v>73425</v>
      </c>
      <c r="R2164"/>
    </row>
    <row r="2165" spans="12:18" x14ac:dyDescent="0.25">
      <c r="L2165" t="s">
        <v>248</v>
      </c>
      <c r="M2165" t="s">
        <v>33044</v>
      </c>
      <c r="N2165" t="s">
        <v>39440</v>
      </c>
      <c r="O2165" s="76" t="s">
        <v>4356</v>
      </c>
      <c r="P2165" s="82">
        <v>2318</v>
      </c>
      <c r="Q2165" s="82" t="s">
        <v>73426</v>
      </c>
      <c r="R2165"/>
    </row>
    <row r="2166" spans="12:18" x14ac:dyDescent="0.25">
      <c r="L2166" t="s">
        <v>248</v>
      </c>
      <c r="M2166" t="s">
        <v>24114</v>
      </c>
      <c r="N2166" t="s">
        <v>39441</v>
      </c>
      <c r="O2166" s="76" t="s">
        <v>4366</v>
      </c>
      <c r="P2166" s="82">
        <v>200</v>
      </c>
      <c r="Q2166" s="82" t="s">
        <v>73427</v>
      </c>
      <c r="R2166"/>
    </row>
    <row r="2167" spans="12:18" x14ac:dyDescent="0.25">
      <c r="L2167" t="s">
        <v>248</v>
      </c>
      <c r="M2167" t="s">
        <v>11704</v>
      </c>
      <c r="N2167" t="s">
        <v>39442</v>
      </c>
      <c r="O2167" s="76" t="s">
        <v>4356</v>
      </c>
      <c r="P2167" s="82">
        <v>430</v>
      </c>
      <c r="Q2167" s="82" t="s">
        <v>73428</v>
      </c>
      <c r="R2167"/>
    </row>
    <row r="2168" spans="12:18" x14ac:dyDescent="0.25">
      <c r="L2168" t="s">
        <v>248</v>
      </c>
      <c r="M2168" t="s">
        <v>24115</v>
      </c>
      <c r="N2168" t="s">
        <v>39443</v>
      </c>
      <c r="O2168" s="76" t="s">
        <v>4356</v>
      </c>
      <c r="P2168" s="82">
        <v>1629</v>
      </c>
      <c r="Q2168" s="82" t="s">
        <v>73429</v>
      </c>
      <c r="R2168"/>
    </row>
    <row r="2169" spans="12:18" x14ac:dyDescent="0.25">
      <c r="L2169" t="s">
        <v>248</v>
      </c>
      <c r="M2169" t="s">
        <v>13734</v>
      </c>
      <c r="N2169" t="s">
        <v>39444</v>
      </c>
      <c r="O2169" s="76" t="s">
        <v>4366</v>
      </c>
      <c r="P2169" s="82">
        <v>238</v>
      </c>
      <c r="Q2169" s="82" t="s">
        <v>73430</v>
      </c>
      <c r="R2169"/>
    </row>
    <row r="2170" spans="12:18" x14ac:dyDescent="0.25">
      <c r="L2170" t="s">
        <v>248</v>
      </c>
      <c r="M2170" t="s">
        <v>11706</v>
      </c>
      <c r="N2170" t="s">
        <v>39445</v>
      </c>
      <c r="O2170" s="76" t="s">
        <v>4356</v>
      </c>
      <c r="P2170" s="82">
        <v>995</v>
      </c>
      <c r="Q2170" s="82" t="s">
        <v>73431</v>
      </c>
      <c r="R2170"/>
    </row>
    <row r="2171" spans="12:18" x14ac:dyDescent="0.25">
      <c r="L2171" t="s">
        <v>248</v>
      </c>
      <c r="M2171" t="s">
        <v>13736</v>
      </c>
      <c r="N2171" t="s">
        <v>104725</v>
      </c>
      <c r="O2171" s="76" t="s">
        <v>4366</v>
      </c>
      <c r="P2171" s="82">
        <v>107</v>
      </c>
      <c r="Q2171" s="82" t="s">
        <v>73432</v>
      </c>
      <c r="R2171"/>
    </row>
    <row r="2172" spans="12:18" x14ac:dyDescent="0.25">
      <c r="L2172" t="s">
        <v>248</v>
      </c>
      <c r="M2172" t="s">
        <v>6770</v>
      </c>
      <c r="N2172" t="s">
        <v>39446</v>
      </c>
      <c r="O2172" s="76" t="s">
        <v>4366</v>
      </c>
      <c r="P2172" s="82">
        <v>57</v>
      </c>
      <c r="Q2172" s="82" t="s">
        <v>73433</v>
      </c>
      <c r="R2172"/>
    </row>
    <row r="2173" spans="12:18" x14ac:dyDescent="0.25">
      <c r="L2173" t="s">
        <v>248</v>
      </c>
      <c r="M2173" t="s">
        <v>13738</v>
      </c>
      <c r="N2173" t="s">
        <v>39447</v>
      </c>
      <c r="O2173" s="76" t="s">
        <v>4356</v>
      </c>
      <c r="P2173" s="82">
        <v>2122</v>
      </c>
      <c r="Q2173" s="82" t="s">
        <v>73434</v>
      </c>
      <c r="R2173"/>
    </row>
    <row r="2174" spans="12:18" x14ac:dyDescent="0.25">
      <c r="L2174" t="s">
        <v>248</v>
      </c>
      <c r="M2174" t="s">
        <v>11708</v>
      </c>
      <c r="N2174" t="s">
        <v>39448</v>
      </c>
      <c r="O2174" s="76" t="s">
        <v>4366</v>
      </c>
      <c r="P2174" s="82">
        <v>109</v>
      </c>
      <c r="Q2174" s="82" t="s">
        <v>73435</v>
      </c>
      <c r="R2174"/>
    </row>
    <row r="2175" spans="12:18" x14ac:dyDescent="0.25">
      <c r="L2175" t="s">
        <v>248</v>
      </c>
      <c r="M2175" t="s">
        <v>24099</v>
      </c>
      <c r="N2175" t="s">
        <v>39449</v>
      </c>
      <c r="O2175" s="76" t="s">
        <v>4366</v>
      </c>
      <c r="P2175" s="82">
        <v>255</v>
      </c>
      <c r="Q2175" s="82" t="s">
        <v>73332</v>
      </c>
      <c r="R2175"/>
    </row>
    <row r="2176" spans="12:18" x14ac:dyDescent="0.25">
      <c r="L2176" t="s">
        <v>248</v>
      </c>
      <c r="M2176" t="s">
        <v>13705</v>
      </c>
      <c r="N2176" t="s">
        <v>39450</v>
      </c>
      <c r="O2176" s="76" t="s">
        <v>4366</v>
      </c>
      <c r="P2176" s="82">
        <v>46</v>
      </c>
      <c r="Q2176" s="82" t="s">
        <v>73352</v>
      </c>
      <c r="R2176"/>
    </row>
    <row r="2177" spans="12:18" x14ac:dyDescent="0.25">
      <c r="L2177" t="s">
        <v>248</v>
      </c>
      <c r="M2177" t="s">
        <v>13711</v>
      </c>
      <c r="N2177" t="s">
        <v>39451</v>
      </c>
      <c r="O2177" s="76" t="s">
        <v>4356</v>
      </c>
      <c r="P2177" s="82">
        <v>2952</v>
      </c>
      <c r="Q2177" s="82" t="s">
        <v>73365</v>
      </c>
      <c r="R2177"/>
    </row>
    <row r="2178" spans="12:18" x14ac:dyDescent="0.25">
      <c r="L2178" t="s">
        <v>248</v>
      </c>
      <c r="M2178" t="s">
        <v>33036</v>
      </c>
      <c r="N2178" t="s">
        <v>39452</v>
      </c>
      <c r="O2178" s="76" t="s">
        <v>4356</v>
      </c>
      <c r="P2178" s="82">
        <v>519</v>
      </c>
      <c r="Q2178" s="82" t="s">
        <v>73373</v>
      </c>
      <c r="R2178"/>
    </row>
    <row r="2179" spans="12:18" x14ac:dyDescent="0.25">
      <c r="L2179" t="s">
        <v>248</v>
      </c>
      <c r="M2179" t="s">
        <v>11694</v>
      </c>
      <c r="N2179" t="s">
        <v>39453</v>
      </c>
      <c r="O2179" s="76" t="s">
        <v>4366</v>
      </c>
      <c r="P2179" s="82">
        <v>286</v>
      </c>
      <c r="Q2179" s="82" t="s">
        <v>73417</v>
      </c>
      <c r="R2179"/>
    </row>
    <row r="2180" spans="12:18" x14ac:dyDescent="0.25">
      <c r="L2180" t="s">
        <v>248</v>
      </c>
      <c r="M2180" t="s">
        <v>11725</v>
      </c>
      <c r="N2180" t="s">
        <v>39454</v>
      </c>
      <c r="O2180" s="76" t="s">
        <v>4366</v>
      </c>
      <c r="P2180" s="82">
        <v>77</v>
      </c>
      <c r="Q2180" s="82" t="s">
        <v>73469</v>
      </c>
      <c r="R2180"/>
    </row>
    <row r="2181" spans="12:18" x14ac:dyDescent="0.25">
      <c r="L2181" t="s">
        <v>248</v>
      </c>
      <c r="M2181" t="s">
        <v>24121</v>
      </c>
      <c r="N2181" t="s">
        <v>39455</v>
      </c>
      <c r="O2181" s="76" t="s">
        <v>4356</v>
      </c>
      <c r="P2181" s="82">
        <v>2879</v>
      </c>
      <c r="Q2181" s="82" t="s">
        <v>73474</v>
      </c>
      <c r="R2181"/>
    </row>
    <row r="2182" spans="12:18" x14ac:dyDescent="0.25">
      <c r="L2182" t="s">
        <v>248</v>
      </c>
      <c r="M2182" t="s">
        <v>24124</v>
      </c>
      <c r="N2182" t="s">
        <v>39456</v>
      </c>
      <c r="O2182" s="76" t="s">
        <v>4366</v>
      </c>
      <c r="P2182" s="82">
        <v>53</v>
      </c>
      <c r="Q2182" s="82" t="s">
        <v>73493</v>
      </c>
      <c r="R2182"/>
    </row>
    <row r="2183" spans="12:18" x14ac:dyDescent="0.25">
      <c r="L2183" t="s">
        <v>248</v>
      </c>
      <c r="M2183" t="s">
        <v>33067</v>
      </c>
      <c r="N2183" t="s">
        <v>39457</v>
      </c>
      <c r="O2183" s="76" t="s">
        <v>4374</v>
      </c>
      <c r="P2183" s="82">
        <v>8677</v>
      </c>
      <c r="Q2183" s="82" t="s">
        <v>73604</v>
      </c>
      <c r="R2183"/>
    </row>
    <row r="2184" spans="12:18" x14ac:dyDescent="0.25">
      <c r="L2184" t="s">
        <v>248</v>
      </c>
      <c r="M2184" t="s">
        <v>10137</v>
      </c>
      <c r="N2184" t="s">
        <v>39458</v>
      </c>
      <c r="O2184" s="76" t="s">
        <v>4356</v>
      </c>
      <c r="P2184" s="82">
        <v>785</v>
      </c>
      <c r="Q2184" s="82" t="s">
        <v>73436</v>
      </c>
      <c r="R2184"/>
    </row>
    <row r="2185" spans="12:18" x14ac:dyDescent="0.25">
      <c r="L2185" t="s">
        <v>248</v>
      </c>
      <c r="M2185" t="s">
        <v>13740</v>
      </c>
      <c r="N2185" t="s">
        <v>39459</v>
      </c>
      <c r="O2185" s="76" t="s">
        <v>4356</v>
      </c>
      <c r="P2185" s="82">
        <v>231</v>
      </c>
      <c r="Q2185" s="82" t="s">
        <v>73437</v>
      </c>
      <c r="R2185"/>
    </row>
    <row r="2186" spans="12:18" x14ac:dyDescent="0.25">
      <c r="L2186" t="s">
        <v>248</v>
      </c>
      <c r="M2186" t="s">
        <v>6743</v>
      </c>
      <c r="N2186" t="s">
        <v>39460</v>
      </c>
      <c r="O2186" s="76" t="s">
        <v>4356</v>
      </c>
      <c r="P2186" s="82">
        <v>740</v>
      </c>
      <c r="Q2186" s="82" t="s">
        <v>73324</v>
      </c>
      <c r="R2186"/>
    </row>
    <row r="2187" spans="12:18" x14ac:dyDescent="0.25">
      <c r="L2187" t="s">
        <v>248</v>
      </c>
      <c r="M2187" t="s">
        <v>33047</v>
      </c>
      <c r="N2187" t="s">
        <v>39461</v>
      </c>
      <c r="O2187" s="76" t="s">
        <v>4356</v>
      </c>
      <c r="P2187" s="82">
        <v>990</v>
      </c>
      <c r="Q2187" s="82" t="s">
        <v>73461</v>
      </c>
      <c r="R2187"/>
    </row>
    <row r="2188" spans="12:18" x14ac:dyDescent="0.25">
      <c r="L2188" t="s">
        <v>248</v>
      </c>
      <c r="M2188" t="s">
        <v>24145</v>
      </c>
      <c r="N2188" t="s">
        <v>39462</v>
      </c>
      <c r="O2188" s="76" t="s">
        <v>4356</v>
      </c>
      <c r="P2188" s="82">
        <v>366</v>
      </c>
      <c r="Q2188" s="82" t="s">
        <v>73591</v>
      </c>
      <c r="R2188"/>
    </row>
    <row r="2189" spans="12:18" x14ac:dyDescent="0.25">
      <c r="L2189" t="s">
        <v>248</v>
      </c>
      <c r="M2189" t="s">
        <v>6811</v>
      </c>
      <c r="N2189" t="s">
        <v>39463</v>
      </c>
      <c r="O2189" s="76" t="s">
        <v>4356</v>
      </c>
      <c r="P2189" s="82">
        <v>2672</v>
      </c>
      <c r="Q2189" s="82" t="s">
        <v>73618</v>
      </c>
      <c r="R2189"/>
    </row>
    <row r="2190" spans="12:18" x14ac:dyDescent="0.25">
      <c r="L2190" t="s">
        <v>248</v>
      </c>
      <c r="M2190" t="s">
        <v>6771</v>
      </c>
      <c r="N2190" t="s">
        <v>39464</v>
      </c>
      <c r="O2190" s="76" t="s">
        <v>4366</v>
      </c>
      <c r="P2190" s="82">
        <v>320</v>
      </c>
      <c r="Q2190" s="82" t="s">
        <v>73438</v>
      </c>
      <c r="R2190"/>
    </row>
    <row r="2191" spans="12:18" x14ac:dyDescent="0.25">
      <c r="L2191" t="s">
        <v>248</v>
      </c>
      <c r="M2191" t="s">
        <v>13742</v>
      </c>
      <c r="N2191" t="s">
        <v>39465</v>
      </c>
      <c r="O2191" s="76" t="s">
        <v>4356</v>
      </c>
      <c r="P2191" s="82">
        <v>758</v>
      </c>
      <c r="Q2191" s="82" t="s">
        <v>73439</v>
      </c>
      <c r="R2191"/>
    </row>
    <row r="2192" spans="12:18" x14ac:dyDescent="0.25">
      <c r="L2192" t="s">
        <v>248</v>
      </c>
      <c r="M2192" t="s">
        <v>12901</v>
      </c>
      <c r="N2192" t="s">
        <v>39466</v>
      </c>
      <c r="O2192" s="76" t="s">
        <v>4366</v>
      </c>
      <c r="P2192" s="82">
        <v>41</v>
      </c>
      <c r="Q2192" s="82" t="s">
        <v>73440</v>
      </c>
      <c r="R2192"/>
    </row>
    <row r="2193" spans="12:18" x14ac:dyDescent="0.25">
      <c r="L2193" t="s">
        <v>248</v>
      </c>
      <c r="M2193" t="s">
        <v>6772</v>
      </c>
      <c r="N2193" t="s">
        <v>39467</v>
      </c>
      <c r="O2193" s="76" t="s">
        <v>4356</v>
      </c>
      <c r="P2193" s="82">
        <v>1159</v>
      </c>
      <c r="Q2193" s="82" t="s">
        <v>73441</v>
      </c>
      <c r="R2193"/>
    </row>
    <row r="2194" spans="12:18" x14ac:dyDescent="0.25">
      <c r="L2194" t="s">
        <v>248</v>
      </c>
      <c r="M2194" t="s">
        <v>6773</v>
      </c>
      <c r="N2194" t="s">
        <v>39468</v>
      </c>
      <c r="O2194" s="76" t="s">
        <v>4356</v>
      </c>
      <c r="P2194" s="82">
        <v>601</v>
      </c>
      <c r="Q2194" s="82" t="s">
        <v>73442</v>
      </c>
      <c r="R2194"/>
    </row>
    <row r="2195" spans="12:18" x14ac:dyDescent="0.25">
      <c r="L2195" t="s">
        <v>248</v>
      </c>
      <c r="M2195" t="s">
        <v>11711</v>
      </c>
      <c r="N2195" t="s">
        <v>39469</v>
      </c>
      <c r="O2195" s="76" t="s">
        <v>4366</v>
      </c>
      <c r="P2195" s="82">
        <v>244</v>
      </c>
      <c r="Q2195" s="82" t="s">
        <v>73443</v>
      </c>
      <c r="R2195"/>
    </row>
    <row r="2196" spans="12:18" x14ac:dyDescent="0.25">
      <c r="L2196" t="s">
        <v>248</v>
      </c>
      <c r="M2196" t="s">
        <v>33045</v>
      </c>
      <c r="N2196" t="s">
        <v>39470</v>
      </c>
      <c r="O2196" s="76" t="s">
        <v>4366</v>
      </c>
      <c r="P2196" s="82">
        <v>145</v>
      </c>
      <c r="Q2196" s="82" t="s">
        <v>73444</v>
      </c>
      <c r="R2196"/>
    </row>
    <row r="2197" spans="12:18" x14ac:dyDescent="0.25">
      <c r="L2197" t="s">
        <v>248</v>
      </c>
      <c r="M2197" t="s">
        <v>24116</v>
      </c>
      <c r="N2197" t="s">
        <v>39471</v>
      </c>
      <c r="O2197" s="76" t="s">
        <v>4366</v>
      </c>
      <c r="P2197" s="82">
        <v>296</v>
      </c>
      <c r="Q2197" s="82" t="s">
        <v>73445</v>
      </c>
      <c r="R2197"/>
    </row>
    <row r="2198" spans="12:18" x14ac:dyDescent="0.25">
      <c r="L2198" t="s">
        <v>248</v>
      </c>
      <c r="M2198" t="s">
        <v>6774</v>
      </c>
      <c r="N2198" t="s">
        <v>39472</v>
      </c>
      <c r="O2198" s="76" t="s">
        <v>4356</v>
      </c>
      <c r="P2198" s="82">
        <v>572</v>
      </c>
      <c r="Q2198" s="82" t="s">
        <v>73446</v>
      </c>
      <c r="R2198"/>
    </row>
    <row r="2199" spans="12:18" x14ac:dyDescent="0.25">
      <c r="L2199" t="s">
        <v>248</v>
      </c>
      <c r="M2199" t="s">
        <v>11713</v>
      </c>
      <c r="N2199" t="s">
        <v>39473</v>
      </c>
      <c r="O2199" s="76" t="s">
        <v>4366</v>
      </c>
      <c r="P2199" s="82">
        <v>264</v>
      </c>
      <c r="Q2199" s="82" t="s">
        <v>73447</v>
      </c>
      <c r="R2199"/>
    </row>
    <row r="2200" spans="12:18" x14ac:dyDescent="0.25">
      <c r="L2200" t="s">
        <v>248</v>
      </c>
      <c r="M2200" t="s">
        <v>24117</v>
      </c>
      <c r="N2200" t="s">
        <v>39474</v>
      </c>
      <c r="O2200" s="76" t="s">
        <v>4374</v>
      </c>
      <c r="P2200" s="82">
        <v>1177</v>
      </c>
      <c r="Q2200" s="82" t="s">
        <v>72645</v>
      </c>
      <c r="R2200"/>
    </row>
    <row r="2201" spans="12:18" x14ac:dyDescent="0.25">
      <c r="L2201" t="s">
        <v>248</v>
      </c>
      <c r="M2201" t="s">
        <v>5806</v>
      </c>
      <c r="N2201" t="s">
        <v>39475</v>
      </c>
      <c r="O2201" s="76" t="s">
        <v>4366</v>
      </c>
      <c r="P2201" s="82">
        <v>262</v>
      </c>
      <c r="Q2201" s="82" t="s">
        <v>73448</v>
      </c>
      <c r="R2201"/>
    </row>
    <row r="2202" spans="12:18" x14ac:dyDescent="0.25">
      <c r="L2202" t="s">
        <v>248</v>
      </c>
      <c r="M2202" t="s">
        <v>11715</v>
      </c>
      <c r="N2202" t="s">
        <v>39476</v>
      </c>
      <c r="O2202" s="76" t="s">
        <v>4366</v>
      </c>
      <c r="P2202" s="82">
        <v>122</v>
      </c>
      <c r="Q2202" s="82" t="s">
        <v>73449</v>
      </c>
      <c r="R2202"/>
    </row>
    <row r="2203" spans="12:18" x14ac:dyDescent="0.25">
      <c r="L2203" t="s">
        <v>248</v>
      </c>
      <c r="M2203" t="s">
        <v>33046</v>
      </c>
      <c r="N2203" t="s">
        <v>39477</v>
      </c>
      <c r="O2203" s="76" t="s">
        <v>4356</v>
      </c>
      <c r="P2203" s="82">
        <v>1210</v>
      </c>
      <c r="Q2203" s="82" t="s">
        <v>73450</v>
      </c>
      <c r="R2203"/>
    </row>
    <row r="2204" spans="12:18" x14ac:dyDescent="0.25">
      <c r="L2204" t="s">
        <v>248</v>
      </c>
      <c r="M2204" t="s">
        <v>6775</v>
      </c>
      <c r="N2204" t="s">
        <v>39478</v>
      </c>
      <c r="O2204" s="76" t="s">
        <v>4356</v>
      </c>
      <c r="P2204" s="82">
        <v>938</v>
      </c>
      <c r="Q2204" s="82" t="s">
        <v>73451</v>
      </c>
      <c r="R2204"/>
    </row>
    <row r="2205" spans="12:18" x14ac:dyDescent="0.25">
      <c r="L2205" t="s">
        <v>248</v>
      </c>
      <c r="M2205" t="s">
        <v>13745</v>
      </c>
      <c r="N2205" t="s">
        <v>39479</v>
      </c>
      <c r="O2205" s="76" t="s">
        <v>4356</v>
      </c>
      <c r="P2205" s="82">
        <v>1319</v>
      </c>
      <c r="Q2205" s="82" t="s">
        <v>73452</v>
      </c>
      <c r="R2205"/>
    </row>
    <row r="2206" spans="12:18" x14ac:dyDescent="0.25">
      <c r="L2206" t="s">
        <v>248</v>
      </c>
      <c r="M2206" t="s">
        <v>6776</v>
      </c>
      <c r="N2206" t="s">
        <v>39480</v>
      </c>
      <c r="O2206" s="76" t="s">
        <v>4366</v>
      </c>
      <c r="P2206" s="82">
        <v>95</v>
      </c>
      <c r="Q2206" s="82" t="s">
        <v>73453</v>
      </c>
      <c r="R2206"/>
    </row>
    <row r="2207" spans="12:18" x14ac:dyDescent="0.25">
      <c r="L2207" t="s">
        <v>248</v>
      </c>
      <c r="M2207" t="s">
        <v>11717</v>
      </c>
      <c r="N2207" t="s">
        <v>39481</v>
      </c>
      <c r="O2207" s="76" t="s">
        <v>4356</v>
      </c>
      <c r="P2207" s="82">
        <v>654</v>
      </c>
      <c r="Q2207" s="82" t="s">
        <v>73454</v>
      </c>
      <c r="R2207"/>
    </row>
    <row r="2208" spans="12:18" x14ac:dyDescent="0.25">
      <c r="L2208" t="s">
        <v>248</v>
      </c>
      <c r="M2208" t="s">
        <v>16098</v>
      </c>
      <c r="N2208" t="s">
        <v>39482</v>
      </c>
      <c r="O2208" s="76" t="s">
        <v>4356</v>
      </c>
      <c r="P2208" s="82">
        <v>61</v>
      </c>
      <c r="Q2208" s="82" t="s">
        <v>73455</v>
      </c>
      <c r="R2208"/>
    </row>
    <row r="2209" spans="12:18" x14ac:dyDescent="0.25">
      <c r="L2209" t="s">
        <v>248</v>
      </c>
      <c r="M2209" t="s">
        <v>11719</v>
      </c>
      <c r="N2209" t="s">
        <v>39483</v>
      </c>
      <c r="O2209" s="76" t="s">
        <v>4356</v>
      </c>
      <c r="P2209" s="82">
        <v>797</v>
      </c>
      <c r="Q2209" s="82" t="s">
        <v>73456</v>
      </c>
      <c r="R2209"/>
    </row>
    <row r="2210" spans="12:18" x14ac:dyDescent="0.25">
      <c r="L2210" t="s">
        <v>248</v>
      </c>
      <c r="M2210" t="s">
        <v>12378</v>
      </c>
      <c r="N2210" t="s">
        <v>39484</v>
      </c>
      <c r="O2210" s="76" t="s">
        <v>4356</v>
      </c>
      <c r="P2210" s="82">
        <v>572</v>
      </c>
      <c r="Q2210" s="82" t="s">
        <v>73457</v>
      </c>
      <c r="R2210"/>
    </row>
    <row r="2211" spans="12:18" x14ac:dyDescent="0.25">
      <c r="L2211" t="s">
        <v>248</v>
      </c>
      <c r="M2211" t="s">
        <v>13747</v>
      </c>
      <c r="N2211" t="s">
        <v>39485</v>
      </c>
      <c r="O2211" s="76" t="s">
        <v>4366</v>
      </c>
      <c r="P2211" s="82">
        <v>82</v>
      </c>
      <c r="Q2211" s="82" t="s">
        <v>73458</v>
      </c>
      <c r="R2211"/>
    </row>
    <row r="2212" spans="12:18" x14ac:dyDescent="0.25">
      <c r="L2212" t="s">
        <v>248</v>
      </c>
      <c r="M2212" t="s">
        <v>11723</v>
      </c>
      <c r="N2212" t="s">
        <v>39486</v>
      </c>
      <c r="O2212" s="76" t="s">
        <v>4366</v>
      </c>
      <c r="P2212" s="82">
        <v>258</v>
      </c>
      <c r="Q2212" s="82" t="s">
        <v>73460</v>
      </c>
      <c r="R2212"/>
    </row>
    <row r="2213" spans="12:18" x14ac:dyDescent="0.25">
      <c r="L2213" t="s">
        <v>248</v>
      </c>
      <c r="M2213" t="s">
        <v>13750</v>
      </c>
      <c r="N2213" t="s">
        <v>39487</v>
      </c>
      <c r="O2213" s="76" t="s">
        <v>4356</v>
      </c>
      <c r="P2213" s="82">
        <v>585</v>
      </c>
      <c r="Q2213" s="82" t="s">
        <v>73462</v>
      </c>
      <c r="R2213"/>
    </row>
    <row r="2214" spans="12:18" x14ac:dyDescent="0.25">
      <c r="L2214" t="s">
        <v>248</v>
      </c>
      <c r="M2214" t="s">
        <v>19435</v>
      </c>
      <c r="N2214" t="s">
        <v>39488</v>
      </c>
      <c r="O2214" s="76" t="s">
        <v>4356</v>
      </c>
      <c r="P2214" s="82">
        <v>398</v>
      </c>
      <c r="Q2214" s="82" t="s">
        <v>73463</v>
      </c>
      <c r="R2214"/>
    </row>
    <row r="2215" spans="12:18" x14ac:dyDescent="0.25">
      <c r="L2215" t="s">
        <v>248</v>
      </c>
      <c r="M2215" t="s">
        <v>24118</v>
      </c>
      <c r="N2215" t="s">
        <v>39489</v>
      </c>
      <c r="O2215" s="76" t="s">
        <v>4366</v>
      </c>
      <c r="P2215" s="82">
        <v>244</v>
      </c>
      <c r="Q2215" s="82" t="s">
        <v>73464</v>
      </c>
      <c r="R2215"/>
    </row>
    <row r="2216" spans="12:18" x14ac:dyDescent="0.25">
      <c r="L2216" t="s">
        <v>248</v>
      </c>
      <c r="M2216" t="s">
        <v>8064</v>
      </c>
      <c r="N2216" t="s">
        <v>39490</v>
      </c>
      <c r="O2216" s="76" t="s">
        <v>4356</v>
      </c>
      <c r="P2216" s="82">
        <v>536</v>
      </c>
      <c r="Q2216" s="82" t="s">
        <v>73465</v>
      </c>
      <c r="R2216"/>
    </row>
    <row r="2217" spans="12:18" x14ac:dyDescent="0.25">
      <c r="L2217" t="s">
        <v>248</v>
      </c>
      <c r="M2217" t="s">
        <v>24119</v>
      </c>
      <c r="N2217" t="s">
        <v>39491</v>
      </c>
      <c r="O2217" s="76" t="s">
        <v>4356</v>
      </c>
      <c r="P2217" s="82">
        <v>2148</v>
      </c>
      <c r="Q2217" s="82" t="s">
        <v>73466</v>
      </c>
      <c r="R2217"/>
    </row>
    <row r="2218" spans="12:18" x14ac:dyDescent="0.25">
      <c r="L2218" t="s">
        <v>248</v>
      </c>
      <c r="M2218" t="s">
        <v>13752</v>
      </c>
      <c r="N2218" t="s">
        <v>39492</v>
      </c>
      <c r="O2218" s="76" t="s">
        <v>4366</v>
      </c>
      <c r="P2218" s="82">
        <v>49</v>
      </c>
      <c r="Q2218" s="82" t="s">
        <v>73467</v>
      </c>
      <c r="R2218"/>
    </row>
    <row r="2219" spans="12:18" x14ac:dyDescent="0.25">
      <c r="L2219" t="s">
        <v>248</v>
      </c>
      <c r="M2219" t="s">
        <v>11724</v>
      </c>
      <c r="N2219" t="s">
        <v>39493</v>
      </c>
      <c r="O2219" s="76" t="s">
        <v>4356</v>
      </c>
      <c r="P2219" s="82">
        <v>495</v>
      </c>
      <c r="Q2219" s="82" t="s">
        <v>73468</v>
      </c>
      <c r="R2219"/>
    </row>
    <row r="2220" spans="12:18" x14ac:dyDescent="0.25">
      <c r="L2220" t="s">
        <v>248</v>
      </c>
      <c r="M2220" t="s">
        <v>13754</v>
      </c>
      <c r="N2220" t="s">
        <v>39494</v>
      </c>
      <c r="O2220" s="76" t="s">
        <v>4366</v>
      </c>
      <c r="P2220" s="82">
        <v>135</v>
      </c>
      <c r="Q2220" s="82" t="s">
        <v>73470</v>
      </c>
      <c r="R2220"/>
    </row>
    <row r="2221" spans="12:18" x14ac:dyDescent="0.25">
      <c r="L2221" t="s">
        <v>248</v>
      </c>
      <c r="M2221" t="s">
        <v>33048</v>
      </c>
      <c r="N2221" t="s">
        <v>39495</v>
      </c>
      <c r="O2221" s="76" t="s">
        <v>4356</v>
      </c>
      <c r="P2221" s="82">
        <v>854</v>
      </c>
      <c r="Q2221" s="82" t="s">
        <v>73471</v>
      </c>
      <c r="R2221"/>
    </row>
    <row r="2222" spans="12:18" x14ac:dyDescent="0.25">
      <c r="L2222" t="s">
        <v>248</v>
      </c>
      <c r="M2222" t="s">
        <v>24120</v>
      </c>
      <c r="N2222" t="s">
        <v>39496</v>
      </c>
      <c r="O2222" s="76" t="s">
        <v>4356</v>
      </c>
      <c r="P2222" s="82">
        <v>571</v>
      </c>
      <c r="Q2222" s="82" t="s">
        <v>73472</v>
      </c>
      <c r="R2222"/>
    </row>
    <row r="2223" spans="12:18" x14ac:dyDescent="0.25">
      <c r="L2223" t="s">
        <v>248</v>
      </c>
      <c r="M2223" t="s">
        <v>13756</v>
      </c>
      <c r="N2223" t="s">
        <v>39497</v>
      </c>
      <c r="O2223" s="76" t="s">
        <v>4356</v>
      </c>
      <c r="P2223" s="82">
        <v>131</v>
      </c>
      <c r="Q2223" s="82" t="s">
        <v>73473</v>
      </c>
      <c r="R2223"/>
    </row>
    <row r="2224" spans="12:18" x14ac:dyDescent="0.25">
      <c r="L2224" t="s">
        <v>248</v>
      </c>
      <c r="M2224" t="s">
        <v>9992</v>
      </c>
      <c r="N2224" t="s">
        <v>39498</v>
      </c>
      <c r="O2224" s="76" t="s">
        <v>4356</v>
      </c>
      <c r="P2224" s="82">
        <v>1213</v>
      </c>
      <c r="Q2224" s="82" t="s">
        <v>73475</v>
      </c>
      <c r="R2224"/>
    </row>
    <row r="2225" spans="12:18" x14ac:dyDescent="0.25">
      <c r="L2225" t="s">
        <v>248</v>
      </c>
      <c r="M2225" t="s">
        <v>13758</v>
      </c>
      <c r="N2225" t="s">
        <v>39499</v>
      </c>
      <c r="O2225" s="76" t="s">
        <v>4356</v>
      </c>
      <c r="P2225" s="82">
        <v>470</v>
      </c>
      <c r="Q2225" s="82" t="s">
        <v>73476</v>
      </c>
      <c r="R2225"/>
    </row>
    <row r="2226" spans="12:18" x14ac:dyDescent="0.25">
      <c r="L2226" t="s">
        <v>248</v>
      </c>
      <c r="M2226" t="s">
        <v>11728</v>
      </c>
      <c r="N2226" t="s">
        <v>39500</v>
      </c>
      <c r="O2226" s="76" t="s">
        <v>4356</v>
      </c>
      <c r="P2226" s="82">
        <v>491</v>
      </c>
      <c r="Q2226" s="82" t="s">
        <v>73477</v>
      </c>
      <c r="R2226"/>
    </row>
    <row r="2227" spans="12:18" x14ac:dyDescent="0.25">
      <c r="L2227" t="s">
        <v>248</v>
      </c>
      <c r="M2227" t="s">
        <v>11730</v>
      </c>
      <c r="N2227" t="s">
        <v>39501</v>
      </c>
      <c r="O2227" s="76" t="s">
        <v>4356</v>
      </c>
      <c r="P2227" s="82">
        <v>690</v>
      </c>
      <c r="Q2227" s="82" t="s">
        <v>73478</v>
      </c>
      <c r="R2227"/>
    </row>
    <row r="2228" spans="12:18" x14ac:dyDescent="0.25">
      <c r="L2228" t="s">
        <v>248</v>
      </c>
      <c r="M2228" t="s">
        <v>24122</v>
      </c>
      <c r="N2228" t="s">
        <v>39502</v>
      </c>
      <c r="O2228" s="76" t="s">
        <v>4374</v>
      </c>
      <c r="P2228" s="82">
        <v>8266</v>
      </c>
      <c r="Q2228" s="82" t="s">
        <v>73479</v>
      </c>
      <c r="R2228"/>
    </row>
    <row r="2229" spans="12:18" x14ac:dyDescent="0.25">
      <c r="L2229" t="s">
        <v>248</v>
      </c>
      <c r="M2229" t="s">
        <v>7400</v>
      </c>
      <c r="N2229" t="s">
        <v>39503</v>
      </c>
      <c r="O2229" s="76" t="s">
        <v>4366</v>
      </c>
      <c r="P2229" s="82">
        <v>132</v>
      </c>
      <c r="Q2229" s="82" t="s">
        <v>73480</v>
      </c>
      <c r="R2229"/>
    </row>
    <row r="2230" spans="12:18" x14ac:dyDescent="0.25">
      <c r="L2230" t="s">
        <v>248</v>
      </c>
      <c r="M2230" t="s">
        <v>6777</v>
      </c>
      <c r="N2230" t="s">
        <v>39504</v>
      </c>
      <c r="O2230" s="76" t="s">
        <v>4356</v>
      </c>
      <c r="P2230" s="82">
        <v>1630</v>
      </c>
      <c r="Q2230" s="82" t="s">
        <v>73481</v>
      </c>
      <c r="R2230"/>
    </row>
    <row r="2231" spans="12:18" x14ac:dyDescent="0.25">
      <c r="L2231" t="s">
        <v>248</v>
      </c>
      <c r="M2231" t="s">
        <v>11732</v>
      </c>
      <c r="N2231" t="s">
        <v>39505</v>
      </c>
      <c r="O2231" s="76" t="s">
        <v>4356</v>
      </c>
      <c r="P2231" s="82">
        <v>295</v>
      </c>
      <c r="Q2231" s="82" t="s">
        <v>73482</v>
      </c>
      <c r="R2231"/>
    </row>
    <row r="2232" spans="12:18" x14ac:dyDescent="0.25">
      <c r="L2232" t="s">
        <v>248</v>
      </c>
      <c r="M2232" t="s">
        <v>11734</v>
      </c>
      <c r="N2232" t="s">
        <v>39506</v>
      </c>
      <c r="O2232" s="76" t="s">
        <v>4356</v>
      </c>
      <c r="P2232" s="82">
        <v>211</v>
      </c>
      <c r="Q2232" s="82" t="s">
        <v>73483</v>
      </c>
      <c r="R2232"/>
    </row>
    <row r="2233" spans="12:18" x14ac:dyDescent="0.25">
      <c r="L2233" t="s">
        <v>248</v>
      </c>
      <c r="M2233" t="s">
        <v>13760</v>
      </c>
      <c r="N2233" t="s">
        <v>39507</v>
      </c>
      <c r="O2233" s="76" t="s">
        <v>4356</v>
      </c>
      <c r="P2233" s="82">
        <v>2281</v>
      </c>
      <c r="Q2233" s="82" t="s">
        <v>73484</v>
      </c>
      <c r="R2233"/>
    </row>
    <row r="2234" spans="12:18" x14ac:dyDescent="0.25">
      <c r="L2234" t="s">
        <v>248</v>
      </c>
      <c r="M2234" t="s">
        <v>11735</v>
      </c>
      <c r="N2234" t="s">
        <v>39508</v>
      </c>
      <c r="O2234" s="76" t="s">
        <v>4366</v>
      </c>
      <c r="P2234" s="82">
        <v>259</v>
      </c>
      <c r="Q2234" s="82" t="s">
        <v>73485</v>
      </c>
      <c r="R2234"/>
    </row>
    <row r="2235" spans="12:18" x14ac:dyDescent="0.25">
      <c r="L2235" t="s">
        <v>248</v>
      </c>
      <c r="M2235" t="s">
        <v>24123</v>
      </c>
      <c r="N2235" t="s">
        <v>39509</v>
      </c>
      <c r="O2235" s="76" t="s">
        <v>4356</v>
      </c>
      <c r="P2235" s="82">
        <v>270</v>
      </c>
      <c r="Q2235" s="82" t="s">
        <v>73486</v>
      </c>
      <c r="R2235"/>
    </row>
    <row r="2236" spans="12:18" x14ac:dyDescent="0.25">
      <c r="L2236" t="s">
        <v>248</v>
      </c>
      <c r="M2236" t="s">
        <v>11737</v>
      </c>
      <c r="N2236" t="s">
        <v>39510</v>
      </c>
      <c r="O2236" s="76" t="s">
        <v>4356</v>
      </c>
      <c r="P2236" s="82">
        <v>450</v>
      </c>
      <c r="Q2236" s="82" t="s">
        <v>73487</v>
      </c>
      <c r="R2236"/>
    </row>
    <row r="2237" spans="12:18" x14ac:dyDescent="0.25">
      <c r="L2237" t="s">
        <v>248</v>
      </c>
      <c r="M2237" t="s">
        <v>6606</v>
      </c>
      <c r="N2237" t="s">
        <v>39511</v>
      </c>
      <c r="O2237" s="76" t="s">
        <v>4356</v>
      </c>
      <c r="P2237" s="82">
        <v>249</v>
      </c>
      <c r="Q2237" s="82" t="s">
        <v>73489</v>
      </c>
      <c r="R2237"/>
    </row>
    <row r="2238" spans="12:18" x14ac:dyDescent="0.25">
      <c r="L2238" t="s">
        <v>248</v>
      </c>
      <c r="M2238" t="s">
        <v>13764</v>
      </c>
      <c r="N2238" t="s">
        <v>39512</v>
      </c>
      <c r="O2238" s="76" t="s">
        <v>4374</v>
      </c>
      <c r="P2238" s="82">
        <v>2785</v>
      </c>
      <c r="Q2238" s="82" t="s">
        <v>73490</v>
      </c>
      <c r="R2238"/>
    </row>
    <row r="2239" spans="12:18" x14ac:dyDescent="0.25">
      <c r="L2239" t="s">
        <v>248</v>
      </c>
      <c r="M2239" t="s">
        <v>6778</v>
      </c>
      <c r="N2239" t="s">
        <v>39513</v>
      </c>
      <c r="O2239" s="76" t="s">
        <v>4356</v>
      </c>
      <c r="P2239" s="82">
        <v>1083</v>
      </c>
      <c r="Q2239" s="82" t="s">
        <v>73491</v>
      </c>
      <c r="R2239"/>
    </row>
    <row r="2240" spans="12:18" x14ac:dyDescent="0.25">
      <c r="L2240" t="s">
        <v>248</v>
      </c>
      <c r="M2240" t="s">
        <v>6779</v>
      </c>
      <c r="N2240" t="s">
        <v>39514</v>
      </c>
      <c r="O2240" s="76" t="s">
        <v>4356</v>
      </c>
      <c r="P2240" s="82">
        <v>1190</v>
      </c>
      <c r="Q2240" s="82" t="s">
        <v>73492</v>
      </c>
      <c r="R2240"/>
    </row>
    <row r="2241" spans="12:18" x14ac:dyDescent="0.25">
      <c r="L2241" t="s">
        <v>248</v>
      </c>
      <c r="M2241" t="s">
        <v>6780</v>
      </c>
      <c r="N2241" t="s">
        <v>39515</v>
      </c>
      <c r="O2241" s="76" t="s">
        <v>4356</v>
      </c>
      <c r="P2241" s="82">
        <v>2253</v>
      </c>
      <c r="Q2241" s="82" t="s">
        <v>73494</v>
      </c>
      <c r="R2241"/>
    </row>
    <row r="2242" spans="12:18" x14ac:dyDescent="0.25">
      <c r="L2242" t="s">
        <v>248</v>
      </c>
      <c r="M2242" t="s">
        <v>6781</v>
      </c>
      <c r="N2242" t="s">
        <v>39516</v>
      </c>
      <c r="O2242" s="76" t="s">
        <v>4366</v>
      </c>
      <c r="P2242" s="82">
        <v>164</v>
      </c>
      <c r="Q2242" s="82" t="s">
        <v>73495</v>
      </c>
      <c r="R2242"/>
    </row>
    <row r="2243" spans="12:18" x14ac:dyDescent="0.25">
      <c r="L2243" t="s">
        <v>248</v>
      </c>
      <c r="M2243" t="s">
        <v>6782</v>
      </c>
      <c r="N2243" t="s">
        <v>39517</v>
      </c>
      <c r="O2243" s="76" t="s">
        <v>4366</v>
      </c>
      <c r="P2243" s="82">
        <v>117</v>
      </c>
      <c r="Q2243" s="82" t="s">
        <v>73496</v>
      </c>
      <c r="R2243"/>
    </row>
    <row r="2244" spans="12:18" x14ac:dyDescent="0.25">
      <c r="L2244" t="s">
        <v>248</v>
      </c>
      <c r="M2244" t="s">
        <v>24144</v>
      </c>
      <c r="N2244" t="s">
        <v>39518</v>
      </c>
      <c r="O2244" s="76" t="s">
        <v>4356</v>
      </c>
      <c r="P2244" s="82">
        <v>682</v>
      </c>
      <c r="Q2244" s="82" t="s">
        <v>73590</v>
      </c>
      <c r="R2244"/>
    </row>
    <row r="2245" spans="12:18" x14ac:dyDescent="0.25">
      <c r="L2245" t="s">
        <v>248</v>
      </c>
      <c r="M2245" t="s">
        <v>24146</v>
      </c>
      <c r="N2245" t="s">
        <v>39519</v>
      </c>
      <c r="O2245" s="76" t="s">
        <v>4356</v>
      </c>
      <c r="P2245" s="82">
        <v>228</v>
      </c>
      <c r="Q2245" s="82" t="s">
        <v>73592</v>
      </c>
      <c r="R2245"/>
    </row>
    <row r="2246" spans="12:18" x14ac:dyDescent="0.25">
      <c r="L2246" t="s">
        <v>248</v>
      </c>
      <c r="M2246" t="s">
        <v>11769</v>
      </c>
      <c r="N2246" t="s">
        <v>39520</v>
      </c>
      <c r="O2246" s="76" t="s">
        <v>4366</v>
      </c>
      <c r="P2246" s="82">
        <v>446</v>
      </c>
      <c r="Q2246" s="82" t="s">
        <v>73593</v>
      </c>
      <c r="R2246"/>
    </row>
    <row r="2247" spans="12:18" x14ac:dyDescent="0.25">
      <c r="L2247" t="s">
        <v>248</v>
      </c>
      <c r="M2247" t="s">
        <v>6805</v>
      </c>
      <c r="N2247" t="s">
        <v>39521</v>
      </c>
      <c r="O2247" s="76" t="s">
        <v>4374</v>
      </c>
      <c r="P2247" s="82">
        <v>2199</v>
      </c>
      <c r="Q2247" s="82" t="s">
        <v>73594</v>
      </c>
      <c r="R2247"/>
    </row>
    <row r="2248" spans="12:18" x14ac:dyDescent="0.25">
      <c r="L2248" t="s">
        <v>248</v>
      </c>
      <c r="M2248" t="s">
        <v>11771</v>
      </c>
      <c r="N2248" t="s">
        <v>39522</v>
      </c>
      <c r="O2248" s="76" t="s">
        <v>4356</v>
      </c>
      <c r="P2248" s="82">
        <v>1546</v>
      </c>
      <c r="Q2248" s="82" t="s">
        <v>73595</v>
      </c>
      <c r="R2248"/>
    </row>
    <row r="2249" spans="12:18" x14ac:dyDescent="0.25">
      <c r="L2249" t="s">
        <v>248</v>
      </c>
      <c r="M2249" t="s">
        <v>6806</v>
      </c>
      <c r="N2249" t="s">
        <v>39523</v>
      </c>
      <c r="O2249" s="76" t="s">
        <v>4356</v>
      </c>
      <c r="P2249" s="82">
        <v>900</v>
      </c>
      <c r="Q2249" s="82" t="s">
        <v>73596</v>
      </c>
      <c r="R2249"/>
    </row>
    <row r="2250" spans="12:18" x14ac:dyDescent="0.25">
      <c r="L2250" t="s">
        <v>248</v>
      </c>
      <c r="M2250" t="s">
        <v>6807</v>
      </c>
      <c r="N2250" t="s">
        <v>39524</v>
      </c>
      <c r="O2250" s="76" t="s">
        <v>4366</v>
      </c>
      <c r="P2250" s="82">
        <v>144</v>
      </c>
      <c r="Q2250" s="82" t="s">
        <v>73597</v>
      </c>
      <c r="R2250"/>
    </row>
    <row r="2251" spans="12:18" x14ac:dyDescent="0.25">
      <c r="L2251" t="s">
        <v>248</v>
      </c>
      <c r="M2251" t="s">
        <v>13794</v>
      </c>
      <c r="N2251" t="s">
        <v>39525</v>
      </c>
      <c r="O2251" s="76" t="s">
        <v>4356</v>
      </c>
      <c r="P2251" s="82">
        <v>554</v>
      </c>
      <c r="Q2251" s="82" t="s">
        <v>73598</v>
      </c>
      <c r="R2251"/>
    </row>
    <row r="2252" spans="12:18" x14ac:dyDescent="0.25">
      <c r="L2252" t="s">
        <v>248</v>
      </c>
      <c r="M2252" t="s">
        <v>13795</v>
      </c>
      <c r="N2252" t="s">
        <v>39526</v>
      </c>
      <c r="O2252" s="76" t="s">
        <v>4356</v>
      </c>
      <c r="P2252" s="82">
        <v>1146</v>
      </c>
      <c r="Q2252" s="82" t="s">
        <v>73599</v>
      </c>
      <c r="R2252"/>
    </row>
    <row r="2253" spans="12:18" x14ac:dyDescent="0.25">
      <c r="L2253" t="s">
        <v>248</v>
      </c>
      <c r="M2253" t="s">
        <v>11773</v>
      </c>
      <c r="N2253" t="s">
        <v>39527</v>
      </c>
      <c r="O2253" s="76" t="s">
        <v>4356</v>
      </c>
      <c r="P2253" s="82">
        <v>368</v>
      </c>
      <c r="Q2253" s="82" t="s">
        <v>73600</v>
      </c>
      <c r="R2253"/>
    </row>
    <row r="2254" spans="12:18" x14ac:dyDescent="0.25">
      <c r="L2254" t="s">
        <v>248</v>
      </c>
      <c r="M2254" t="s">
        <v>33065</v>
      </c>
      <c r="N2254" t="s">
        <v>39528</v>
      </c>
      <c r="O2254" s="76" t="s">
        <v>4374</v>
      </c>
      <c r="P2254" s="82">
        <v>2238</v>
      </c>
      <c r="Q2254" s="82" t="s">
        <v>72645</v>
      </c>
      <c r="R2254"/>
    </row>
    <row r="2255" spans="12:18" x14ac:dyDescent="0.25">
      <c r="L2255" t="s">
        <v>248</v>
      </c>
      <c r="M2255" t="s">
        <v>6783</v>
      </c>
      <c r="N2255" t="s">
        <v>39529</v>
      </c>
      <c r="O2255" s="76" t="s">
        <v>4356</v>
      </c>
      <c r="P2255" s="82">
        <v>2353</v>
      </c>
      <c r="Q2255" s="82" t="s">
        <v>73497</v>
      </c>
      <c r="R2255"/>
    </row>
    <row r="2256" spans="12:18" x14ac:dyDescent="0.25">
      <c r="L2256" t="s">
        <v>248</v>
      </c>
      <c r="M2256" t="s">
        <v>24125</v>
      </c>
      <c r="N2256" t="s">
        <v>39530</v>
      </c>
      <c r="O2256" s="76" t="s">
        <v>4356</v>
      </c>
      <c r="P2256" s="82">
        <v>1091</v>
      </c>
      <c r="Q2256" s="82" t="s">
        <v>73500</v>
      </c>
      <c r="R2256"/>
    </row>
    <row r="2257" spans="12:18" x14ac:dyDescent="0.25">
      <c r="L2257" t="s">
        <v>248</v>
      </c>
      <c r="M2257" t="s">
        <v>33049</v>
      </c>
      <c r="N2257" t="s">
        <v>39531</v>
      </c>
      <c r="O2257" s="76" t="s">
        <v>4356</v>
      </c>
      <c r="P2257" s="82">
        <v>1397</v>
      </c>
      <c r="Q2257" s="82" t="s">
        <v>73498</v>
      </c>
      <c r="R2257"/>
    </row>
    <row r="2258" spans="12:18" x14ac:dyDescent="0.25">
      <c r="L2258" t="s">
        <v>248</v>
      </c>
      <c r="M2258" t="s">
        <v>33050</v>
      </c>
      <c r="N2258" t="s">
        <v>39532</v>
      </c>
      <c r="O2258" s="76" t="s">
        <v>4366</v>
      </c>
      <c r="P2258" s="82">
        <v>93</v>
      </c>
      <c r="Q2258" s="82" t="s">
        <v>73499</v>
      </c>
      <c r="R2258"/>
    </row>
    <row r="2259" spans="12:18" x14ac:dyDescent="0.25">
      <c r="L2259" t="s">
        <v>248</v>
      </c>
      <c r="M2259" t="s">
        <v>33051</v>
      </c>
      <c r="N2259" t="s">
        <v>39533</v>
      </c>
      <c r="O2259" s="76" t="s">
        <v>4366</v>
      </c>
      <c r="P2259" s="82">
        <v>123</v>
      </c>
      <c r="Q2259" s="82" t="s">
        <v>73501</v>
      </c>
      <c r="R2259"/>
    </row>
    <row r="2260" spans="12:18" x14ac:dyDescent="0.25">
      <c r="L2260" t="s">
        <v>248</v>
      </c>
      <c r="M2260" t="s">
        <v>24126</v>
      </c>
      <c r="N2260" t="s">
        <v>39534</v>
      </c>
      <c r="O2260" s="76" t="s">
        <v>4366</v>
      </c>
      <c r="P2260" s="82">
        <v>53</v>
      </c>
      <c r="Q2260" s="82" t="s">
        <v>73502</v>
      </c>
      <c r="R2260"/>
    </row>
    <row r="2261" spans="12:18" x14ac:dyDescent="0.25">
      <c r="L2261" t="s">
        <v>248</v>
      </c>
      <c r="M2261" t="s">
        <v>11739</v>
      </c>
      <c r="N2261" t="s">
        <v>39535</v>
      </c>
      <c r="O2261" s="76" t="s">
        <v>4356</v>
      </c>
      <c r="P2261" s="82">
        <v>526</v>
      </c>
      <c r="Q2261" s="82" t="s">
        <v>73503</v>
      </c>
      <c r="R2261"/>
    </row>
    <row r="2262" spans="12:18" x14ac:dyDescent="0.25">
      <c r="L2262" t="s">
        <v>248</v>
      </c>
      <c r="M2262" t="s">
        <v>33052</v>
      </c>
      <c r="N2262" t="s">
        <v>39536</v>
      </c>
      <c r="O2262" s="76" t="s">
        <v>4356</v>
      </c>
      <c r="P2262" s="82">
        <v>464</v>
      </c>
      <c r="Q2262" s="82" t="s">
        <v>73504</v>
      </c>
      <c r="R2262"/>
    </row>
    <row r="2263" spans="12:18" x14ac:dyDescent="0.25">
      <c r="L2263" t="s">
        <v>248</v>
      </c>
      <c r="M2263" t="s">
        <v>24127</v>
      </c>
      <c r="N2263" t="s">
        <v>39537</v>
      </c>
      <c r="O2263" s="76" t="s">
        <v>4366</v>
      </c>
      <c r="P2263" s="82">
        <v>213</v>
      </c>
      <c r="Q2263" s="82" t="s">
        <v>73505</v>
      </c>
      <c r="R2263"/>
    </row>
    <row r="2264" spans="12:18" x14ac:dyDescent="0.25">
      <c r="L2264" t="s">
        <v>248</v>
      </c>
      <c r="M2264" t="s">
        <v>6784</v>
      </c>
      <c r="N2264" t="s">
        <v>39538</v>
      </c>
      <c r="O2264" s="76" t="s">
        <v>4366</v>
      </c>
      <c r="P2264" s="82">
        <v>154</v>
      </c>
      <c r="Q2264" s="82" t="s">
        <v>73506</v>
      </c>
      <c r="R2264"/>
    </row>
    <row r="2265" spans="12:18" x14ac:dyDescent="0.25">
      <c r="L2265" t="s">
        <v>248</v>
      </c>
      <c r="M2265" t="s">
        <v>33053</v>
      </c>
      <c r="N2265" t="s">
        <v>39539</v>
      </c>
      <c r="O2265" s="76" t="s">
        <v>4356</v>
      </c>
      <c r="P2265" s="82">
        <v>201</v>
      </c>
      <c r="Q2265" s="82" t="s">
        <v>73507</v>
      </c>
      <c r="R2265"/>
    </row>
    <row r="2266" spans="12:18" x14ac:dyDescent="0.25">
      <c r="L2266" t="s">
        <v>248</v>
      </c>
      <c r="M2266" t="s">
        <v>6786</v>
      </c>
      <c r="N2266" t="s">
        <v>39540</v>
      </c>
      <c r="O2266" s="76" t="s">
        <v>4356</v>
      </c>
      <c r="P2266" s="82">
        <v>506</v>
      </c>
      <c r="Q2266" s="82" t="s">
        <v>73509</v>
      </c>
      <c r="R2266"/>
    </row>
    <row r="2267" spans="12:18" x14ac:dyDescent="0.25">
      <c r="L2267" t="s">
        <v>248</v>
      </c>
      <c r="M2267" t="s">
        <v>6785</v>
      </c>
      <c r="N2267" t="s">
        <v>39541</v>
      </c>
      <c r="O2267" s="76" t="s">
        <v>4366</v>
      </c>
      <c r="P2267" s="82">
        <v>195</v>
      </c>
      <c r="Q2267" s="82" t="s">
        <v>73508</v>
      </c>
      <c r="R2267"/>
    </row>
    <row r="2268" spans="12:18" x14ac:dyDescent="0.25">
      <c r="L2268" t="s">
        <v>248</v>
      </c>
      <c r="M2268" t="s">
        <v>11741</v>
      </c>
      <c r="N2268" t="s">
        <v>39542</v>
      </c>
      <c r="O2268" s="76" t="s">
        <v>4356</v>
      </c>
      <c r="P2268" s="82">
        <v>825</v>
      </c>
      <c r="Q2268" s="82" t="s">
        <v>73510</v>
      </c>
      <c r="R2268"/>
    </row>
    <row r="2269" spans="12:18" x14ac:dyDescent="0.25">
      <c r="L2269" t="s">
        <v>248</v>
      </c>
      <c r="M2269" t="s">
        <v>6787</v>
      </c>
      <c r="N2269" t="s">
        <v>39543</v>
      </c>
      <c r="O2269" s="76" t="s">
        <v>4366</v>
      </c>
      <c r="P2269" s="82">
        <v>353</v>
      </c>
      <c r="Q2269" s="82" t="s">
        <v>73511</v>
      </c>
      <c r="R2269"/>
    </row>
    <row r="2270" spans="12:18" x14ac:dyDescent="0.25">
      <c r="L2270" t="s">
        <v>248</v>
      </c>
      <c r="M2270" t="s">
        <v>12783</v>
      </c>
      <c r="N2270" t="s">
        <v>39544</v>
      </c>
      <c r="O2270" s="76" t="s">
        <v>4366</v>
      </c>
      <c r="P2270" s="82">
        <v>308</v>
      </c>
      <c r="Q2270" s="82" t="s">
        <v>73512</v>
      </c>
      <c r="R2270"/>
    </row>
    <row r="2271" spans="12:18" x14ac:dyDescent="0.25">
      <c r="L2271" t="s">
        <v>248</v>
      </c>
      <c r="M2271" t="s">
        <v>11056</v>
      </c>
      <c r="N2271" t="s">
        <v>39545</v>
      </c>
      <c r="O2271" s="76" t="s">
        <v>4366</v>
      </c>
      <c r="P2271" s="82">
        <v>103</v>
      </c>
      <c r="Q2271" s="82" t="s">
        <v>73513</v>
      </c>
      <c r="R2271"/>
    </row>
    <row r="2272" spans="12:18" x14ac:dyDescent="0.25">
      <c r="L2272" t="s">
        <v>248</v>
      </c>
      <c r="M2272" t="s">
        <v>24128</v>
      </c>
      <c r="N2272" t="s">
        <v>39546</v>
      </c>
      <c r="O2272" s="76" t="s">
        <v>4366</v>
      </c>
      <c r="P2272" s="82">
        <v>249</v>
      </c>
      <c r="Q2272" s="82" t="s">
        <v>73514</v>
      </c>
      <c r="R2272"/>
    </row>
    <row r="2273" spans="12:18" x14ac:dyDescent="0.25">
      <c r="L2273" t="s">
        <v>248</v>
      </c>
      <c r="M2273" t="s">
        <v>33054</v>
      </c>
      <c r="N2273" t="s">
        <v>39547</v>
      </c>
      <c r="O2273" s="76" t="s">
        <v>4356</v>
      </c>
      <c r="P2273" s="82">
        <v>203</v>
      </c>
      <c r="Q2273" s="82" t="s">
        <v>73515</v>
      </c>
      <c r="R2273"/>
    </row>
    <row r="2274" spans="12:18" x14ac:dyDescent="0.25">
      <c r="L2274" t="s">
        <v>248</v>
      </c>
      <c r="M2274" t="s">
        <v>11743</v>
      </c>
      <c r="N2274" t="s">
        <v>39548</v>
      </c>
      <c r="O2274" s="76" t="s">
        <v>4356</v>
      </c>
      <c r="P2274" s="82">
        <v>140</v>
      </c>
      <c r="Q2274" s="82" t="s">
        <v>73516</v>
      </c>
      <c r="R2274"/>
    </row>
    <row r="2275" spans="12:18" x14ac:dyDescent="0.25">
      <c r="L2275" t="s">
        <v>248</v>
      </c>
      <c r="M2275" t="s">
        <v>24129</v>
      </c>
      <c r="N2275" t="s">
        <v>39549</v>
      </c>
      <c r="O2275" s="76" t="s">
        <v>4366</v>
      </c>
      <c r="P2275" s="82">
        <v>210</v>
      </c>
      <c r="Q2275" s="82" t="s">
        <v>73517</v>
      </c>
      <c r="R2275"/>
    </row>
    <row r="2276" spans="12:18" x14ac:dyDescent="0.25">
      <c r="L2276" t="s">
        <v>248</v>
      </c>
      <c r="M2276" t="s">
        <v>11745</v>
      </c>
      <c r="N2276" t="s">
        <v>39550</v>
      </c>
      <c r="O2276" s="76" t="s">
        <v>4356</v>
      </c>
      <c r="P2276" s="82">
        <v>1119</v>
      </c>
      <c r="Q2276" s="82" t="s">
        <v>73518</v>
      </c>
      <c r="R2276"/>
    </row>
    <row r="2277" spans="12:18" x14ac:dyDescent="0.25">
      <c r="L2277" t="s">
        <v>248</v>
      </c>
      <c r="M2277" t="s">
        <v>6608</v>
      </c>
      <c r="N2277" t="s">
        <v>39551</v>
      </c>
      <c r="O2277" s="76" t="s">
        <v>4366</v>
      </c>
      <c r="P2277" s="82">
        <v>86</v>
      </c>
      <c r="Q2277" s="82" t="s">
        <v>73519</v>
      </c>
      <c r="R2277"/>
    </row>
    <row r="2278" spans="12:18" x14ac:dyDescent="0.25">
      <c r="L2278" t="s">
        <v>248</v>
      </c>
      <c r="M2278" t="s">
        <v>16514</v>
      </c>
      <c r="N2278" t="s">
        <v>39552</v>
      </c>
      <c r="O2278" s="76" t="s">
        <v>4356</v>
      </c>
      <c r="P2278" s="82">
        <v>1372</v>
      </c>
      <c r="Q2278" s="82" t="s">
        <v>73520</v>
      </c>
      <c r="R2278"/>
    </row>
    <row r="2279" spans="12:18" x14ac:dyDescent="0.25">
      <c r="L2279" t="s">
        <v>248</v>
      </c>
      <c r="M2279" t="s">
        <v>11747</v>
      </c>
      <c r="N2279" t="s">
        <v>39553</v>
      </c>
      <c r="O2279" s="76" t="s">
        <v>4356</v>
      </c>
      <c r="P2279" s="82">
        <v>877</v>
      </c>
      <c r="Q2279" s="82" t="s">
        <v>73521</v>
      </c>
      <c r="R2279"/>
    </row>
    <row r="2280" spans="12:18" x14ac:dyDescent="0.25">
      <c r="L2280" t="s">
        <v>248</v>
      </c>
      <c r="M2280" t="s">
        <v>6788</v>
      </c>
      <c r="N2280" t="s">
        <v>39554</v>
      </c>
      <c r="O2280" s="76" t="s">
        <v>4374</v>
      </c>
      <c r="P2280" s="82">
        <v>961</v>
      </c>
      <c r="Q2280" s="82" t="s">
        <v>73522</v>
      </c>
      <c r="R2280"/>
    </row>
    <row r="2281" spans="12:18" x14ac:dyDescent="0.25">
      <c r="L2281" t="s">
        <v>248</v>
      </c>
      <c r="M2281" t="s">
        <v>13767</v>
      </c>
      <c r="N2281" t="s">
        <v>39555</v>
      </c>
      <c r="O2281" s="76" t="s">
        <v>4356</v>
      </c>
      <c r="P2281" s="82">
        <v>404</v>
      </c>
      <c r="Q2281" s="82" t="s">
        <v>73523</v>
      </c>
      <c r="R2281"/>
    </row>
    <row r="2282" spans="12:18" x14ac:dyDescent="0.25">
      <c r="L2282" t="s">
        <v>248</v>
      </c>
      <c r="M2282" t="s">
        <v>6789</v>
      </c>
      <c r="N2282" t="s">
        <v>39556</v>
      </c>
      <c r="O2282" s="76" t="s">
        <v>4374</v>
      </c>
      <c r="P2282" s="82">
        <v>2717</v>
      </c>
      <c r="Q2282" s="82" t="s">
        <v>73524</v>
      </c>
      <c r="R2282"/>
    </row>
    <row r="2283" spans="12:18" x14ac:dyDescent="0.25">
      <c r="L2283" t="s">
        <v>248</v>
      </c>
      <c r="M2283" t="s">
        <v>13769</v>
      </c>
      <c r="N2283" t="s">
        <v>39557</v>
      </c>
      <c r="O2283" s="76" t="s">
        <v>4366</v>
      </c>
      <c r="P2283" s="82">
        <v>419</v>
      </c>
      <c r="Q2283" s="82" t="s">
        <v>73525</v>
      </c>
      <c r="R2283"/>
    </row>
    <row r="2284" spans="12:18" x14ac:dyDescent="0.25">
      <c r="L2284" t="s">
        <v>248</v>
      </c>
      <c r="M2284" t="s">
        <v>24130</v>
      </c>
      <c r="N2284" t="s">
        <v>39558</v>
      </c>
      <c r="O2284" s="76" t="s">
        <v>4366</v>
      </c>
      <c r="P2284" s="82">
        <v>221</v>
      </c>
      <c r="Q2284" s="82" t="s">
        <v>73526</v>
      </c>
      <c r="R2284"/>
    </row>
    <row r="2285" spans="12:18" x14ac:dyDescent="0.25">
      <c r="L2285" t="s">
        <v>248</v>
      </c>
      <c r="M2285" t="s">
        <v>11749</v>
      </c>
      <c r="N2285" t="s">
        <v>39559</v>
      </c>
      <c r="O2285" s="76" t="s">
        <v>4356</v>
      </c>
      <c r="P2285" s="82">
        <v>294</v>
      </c>
      <c r="Q2285" s="82" t="s">
        <v>73527</v>
      </c>
      <c r="R2285"/>
    </row>
    <row r="2286" spans="12:18" x14ac:dyDescent="0.25">
      <c r="L2286" t="s">
        <v>248</v>
      </c>
      <c r="M2286" t="s">
        <v>24131</v>
      </c>
      <c r="N2286" t="s">
        <v>39560</v>
      </c>
      <c r="O2286" s="76" t="s">
        <v>4356</v>
      </c>
      <c r="P2286" s="82">
        <v>1191</v>
      </c>
      <c r="Q2286" s="82" t="s">
        <v>73529</v>
      </c>
      <c r="R2286"/>
    </row>
    <row r="2287" spans="12:18" x14ac:dyDescent="0.25">
      <c r="L2287" t="s">
        <v>248</v>
      </c>
      <c r="M2287" t="s">
        <v>13771</v>
      </c>
      <c r="N2287" t="s">
        <v>39561</v>
      </c>
      <c r="O2287" s="76" t="s">
        <v>4356</v>
      </c>
      <c r="P2287" s="82">
        <v>775</v>
      </c>
      <c r="Q2287" s="82" t="s">
        <v>73530</v>
      </c>
      <c r="R2287"/>
    </row>
    <row r="2288" spans="12:18" x14ac:dyDescent="0.25">
      <c r="L2288" t="s">
        <v>248</v>
      </c>
      <c r="M2288" t="s">
        <v>6790</v>
      </c>
      <c r="N2288" t="s">
        <v>39562</v>
      </c>
      <c r="O2288" s="76" t="s">
        <v>4356</v>
      </c>
      <c r="P2288" s="82">
        <v>318</v>
      </c>
      <c r="Q2288" s="82" t="s">
        <v>73531</v>
      </c>
      <c r="R2288"/>
    </row>
    <row r="2289" spans="12:18" x14ac:dyDescent="0.25">
      <c r="L2289" t="s">
        <v>248</v>
      </c>
      <c r="M2289" t="s">
        <v>24132</v>
      </c>
      <c r="N2289" t="s">
        <v>39563</v>
      </c>
      <c r="O2289" s="76" t="s">
        <v>4366</v>
      </c>
      <c r="P2289" s="82">
        <v>104</v>
      </c>
      <c r="Q2289" s="82" t="s">
        <v>73532</v>
      </c>
      <c r="R2289"/>
    </row>
    <row r="2290" spans="12:18" x14ac:dyDescent="0.25">
      <c r="L2290" t="s">
        <v>248</v>
      </c>
      <c r="M2290" t="s">
        <v>24133</v>
      </c>
      <c r="N2290" t="s">
        <v>39564</v>
      </c>
      <c r="O2290" s="76" t="s">
        <v>4374</v>
      </c>
      <c r="P2290" s="82">
        <v>2282</v>
      </c>
      <c r="Q2290" s="82" t="s">
        <v>72645</v>
      </c>
      <c r="R2290"/>
    </row>
    <row r="2291" spans="12:18" x14ac:dyDescent="0.25">
      <c r="L2291" t="s">
        <v>248</v>
      </c>
      <c r="M2291" t="s">
        <v>7055</v>
      </c>
      <c r="N2291" t="s">
        <v>39565</v>
      </c>
      <c r="O2291" s="76" t="s">
        <v>4356</v>
      </c>
      <c r="P2291" s="82">
        <v>710</v>
      </c>
      <c r="Q2291" s="82" t="s">
        <v>73533</v>
      </c>
      <c r="R2291"/>
    </row>
    <row r="2292" spans="12:18" x14ac:dyDescent="0.25">
      <c r="L2292" t="s">
        <v>248</v>
      </c>
      <c r="M2292" t="s">
        <v>33055</v>
      </c>
      <c r="N2292" t="s">
        <v>39566</v>
      </c>
      <c r="O2292" s="76" t="s">
        <v>4366</v>
      </c>
      <c r="P2292" s="82">
        <v>115</v>
      </c>
      <c r="Q2292" s="82" t="s">
        <v>73534</v>
      </c>
      <c r="R2292"/>
    </row>
    <row r="2293" spans="12:18" x14ac:dyDescent="0.25">
      <c r="L2293" t="s">
        <v>248</v>
      </c>
      <c r="M2293" t="s">
        <v>6791</v>
      </c>
      <c r="N2293" t="s">
        <v>39567</v>
      </c>
      <c r="O2293" s="76" t="s">
        <v>4356</v>
      </c>
      <c r="P2293" s="82">
        <v>309</v>
      </c>
      <c r="Q2293" s="82" t="s">
        <v>73535</v>
      </c>
      <c r="R2293"/>
    </row>
    <row r="2294" spans="12:18" x14ac:dyDescent="0.25">
      <c r="L2294" t="s">
        <v>248</v>
      </c>
      <c r="M2294" t="s">
        <v>13774</v>
      </c>
      <c r="N2294" t="s">
        <v>39568</v>
      </c>
      <c r="O2294" s="76" t="s">
        <v>4366</v>
      </c>
      <c r="P2294" s="82">
        <v>265</v>
      </c>
      <c r="Q2294" s="82" t="s">
        <v>73536</v>
      </c>
      <c r="R2294"/>
    </row>
    <row r="2295" spans="12:18" x14ac:dyDescent="0.25">
      <c r="L2295" t="s">
        <v>248</v>
      </c>
      <c r="M2295" t="s">
        <v>24134</v>
      </c>
      <c r="N2295" t="s">
        <v>39569</v>
      </c>
      <c r="O2295" s="76" t="s">
        <v>4374</v>
      </c>
      <c r="P2295" s="82">
        <v>2458</v>
      </c>
      <c r="Q2295" s="82" t="s">
        <v>73537</v>
      </c>
      <c r="R2295"/>
    </row>
    <row r="2296" spans="12:18" x14ac:dyDescent="0.25">
      <c r="L2296" t="s">
        <v>248</v>
      </c>
      <c r="M2296" t="s">
        <v>13776</v>
      </c>
      <c r="N2296" t="s">
        <v>39570</v>
      </c>
      <c r="O2296" s="76" t="s">
        <v>4356</v>
      </c>
      <c r="P2296" s="82">
        <v>776</v>
      </c>
      <c r="Q2296" s="82" t="s">
        <v>73538</v>
      </c>
      <c r="R2296"/>
    </row>
    <row r="2297" spans="12:18" x14ac:dyDescent="0.25">
      <c r="L2297" t="s">
        <v>248</v>
      </c>
      <c r="M2297" t="s">
        <v>11751</v>
      </c>
      <c r="N2297" t="s">
        <v>39571</v>
      </c>
      <c r="O2297" s="76" t="s">
        <v>4366</v>
      </c>
      <c r="P2297" s="82">
        <v>258</v>
      </c>
      <c r="Q2297" s="82" t="s">
        <v>73539</v>
      </c>
      <c r="R2297"/>
    </row>
    <row r="2298" spans="12:18" x14ac:dyDescent="0.25">
      <c r="L2298" t="s">
        <v>248</v>
      </c>
      <c r="M2298" t="s">
        <v>33056</v>
      </c>
      <c r="N2298" t="s">
        <v>39572</v>
      </c>
      <c r="O2298" s="76" t="s">
        <v>4366</v>
      </c>
      <c r="P2298" s="82">
        <v>102</v>
      </c>
      <c r="Q2298" s="82" t="s">
        <v>73540</v>
      </c>
      <c r="R2298"/>
    </row>
    <row r="2299" spans="12:18" x14ac:dyDescent="0.25">
      <c r="L2299" t="s">
        <v>248</v>
      </c>
      <c r="M2299" t="s">
        <v>24135</v>
      </c>
      <c r="N2299" t="s">
        <v>39573</v>
      </c>
      <c r="O2299" s="76" t="s">
        <v>4356</v>
      </c>
      <c r="P2299" s="82">
        <v>479</v>
      </c>
      <c r="Q2299" s="82" t="s">
        <v>73541</v>
      </c>
      <c r="R2299"/>
    </row>
    <row r="2300" spans="12:18" x14ac:dyDescent="0.25">
      <c r="L2300" t="s">
        <v>248</v>
      </c>
      <c r="M2300" t="s">
        <v>6792</v>
      </c>
      <c r="N2300" t="s">
        <v>39574</v>
      </c>
      <c r="O2300" s="76" t="s">
        <v>4366</v>
      </c>
      <c r="P2300" s="82">
        <v>174</v>
      </c>
      <c r="Q2300" s="82" t="s">
        <v>73542</v>
      </c>
      <c r="R2300"/>
    </row>
    <row r="2301" spans="12:18" x14ac:dyDescent="0.25">
      <c r="L2301" t="s">
        <v>248</v>
      </c>
      <c r="M2301" t="s">
        <v>6763</v>
      </c>
      <c r="N2301" t="s">
        <v>39575</v>
      </c>
      <c r="O2301" s="76" t="s">
        <v>4366</v>
      </c>
      <c r="P2301" s="82">
        <v>329</v>
      </c>
      <c r="Q2301" s="82" t="s">
        <v>73401</v>
      </c>
      <c r="R2301"/>
    </row>
    <row r="2302" spans="12:18" x14ac:dyDescent="0.25">
      <c r="L2302" t="s">
        <v>248</v>
      </c>
      <c r="M2302" t="s">
        <v>13778</v>
      </c>
      <c r="N2302" t="s">
        <v>39576</v>
      </c>
      <c r="O2302" s="76" t="s">
        <v>4366</v>
      </c>
      <c r="P2302" s="82">
        <v>190</v>
      </c>
      <c r="Q2302" s="82" t="s">
        <v>73543</v>
      </c>
      <c r="R2302"/>
    </row>
    <row r="2303" spans="12:18" x14ac:dyDescent="0.25">
      <c r="L2303" t="s">
        <v>248</v>
      </c>
      <c r="M2303" t="s">
        <v>6793</v>
      </c>
      <c r="N2303" t="s">
        <v>39577</v>
      </c>
      <c r="O2303" s="76" t="s">
        <v>4356</v>
      </c>
      <c r="P2303" s="82">
        <v>879</v>
      </c>
      <c r="Q2303" s="82" t="s">
        <v>73544</v>
      </c>
      <c r="R2303"/>
    </row>
    <row r="2304" spans="12:18" x14ac:dyDescent="0.25">
      <c r="L2304" t="s">
        <v>248</v>
      </c>
      <c r="M2304" t="s">
        <v>11753</v>
      </c>
      <c r="N2304" t="s">
        <v>39578</v>
      </c>
      <c r="O2304" s="76" t="s">
        <v>4356</v>
      </c>
      <c r="P2304" s="82">
        <v>1514</v>
      </c>
      <c r="Q2304" s="82" t="s">
        <v>73545</v>
      </c>
      <c r="R2304"/>
    </row>
    <row r="2305" spans="12:18" x14ac:dyDescent="0.25">
      <c r="L2305" t="s">
        <v>248</v>
      </c>
      <c r="M2305" t="s">
        <v>33057</v>
      </c>
      <c r="N2305" t="s">
        <v>39579</v>
      </c>
      <c r="O2305" s="76" t="s">
        <v>4366</v>
      </c>
      <c r="P2305" s="82">
        <v>109</v>
      </c>
      <c r="Q2305" s="82" t="s">
        <v>73546</v>
      </c>
      <c r="R2305"/>
    </row>
    <row r="2306" spans="12:18" x14ac:dyDescent="0.25">
      <c r="L2306" t="s">
        <v>248</v>
      </c>
      <c r="M2306" t="s">
        <v>33058</v>
      </c>
      <c r="N2306" t="s">
        <v>39580</v>
      </c>
      <c r="O2306" s="76" t="s">
        <v>4366</v>
      </c>
      <c r="P2306" s="82">
        <v>227</v>
      </c>
      <c r="Q2306" s="82" t="s">
        <v>73547</v>
      </c>
      <c r="R2306"/>
    </row>
    <row r="2307" spans="12:18" x14ac:dyDescent="0.25">
      <c r="L2307" t="s">
        <v>248</v>
      </c>
      <c r="M2307" t="s">
        <v>11755</v>
      </c>
      <c r="N2307" t="s">
        <v>39581</v>
      </c>
      <c r="O2307" s="76" t="s">
        <v>4356</v>
      </c>
      <c r="P2307" s="82">
        <v>1684</v>
      </c>
      <c r="Q2307" s="82" t="s">
        <v>73548</v>
      </c>
      <c r="R2307"/>
    </row>
    <row r="2308" spans="12:18" x14ac:dyDescent="0.25">
      <c r="L2308" t="s">
        <v>248</v>
      </c>
      <c r="M2308" t="s">
        <v>24136</v>
      </c>
      <c r="N2308" t="s">
        <v>39582</v>
      </c>
      <c r="O2308" s="76" t="s">
        <v>4356</v>
      </c>
      <c r="P2308" s="82">
        <v>922</v>
      </c>
      <c r="Q2308" s="82" t="s">
        <v>73549</v>
      </c>
      <c r="R2308"/>
    </row>
    <row r="2309" spans="12:18" x14ac:dyDescent="0.25">
      <c r="L2309" t="s">
        <v>248</v>
      </c>
      <c r="M2309" t="s">
        <v>6794</v>
      </c>
      <c r="N2309" t="s">
        <v>39583</v>
      </c>
      <c r="O2309" s="76" t="s">
        <v>4366</v>
      </c>
      <c r="P2309" s="82">
        <v>177</v>
      </c>
      <c r="Q2309" s="82" t="s">
        <v>73550</v>
      </c>
      <c r="R2309"/>
    </row>
    <row r="2310" spans="12:18" x14ac:dyDescent="0.25">
      <c r="L2310" t="s">
        <v>248</v>
      </c>
      <c r="M2310" t="s">
        <v>13779</v>
      </c>
      <c r="N2310" t="s">
        <v>39584</v>
      </c>
      <c r="O2310" s="76" t="s">
        <v>4374</v>
      </c>
      <c r="P2310" s="82">
        <v>1566</v>
      </c>
      <c r="Q2310" s="82" t="s">
        <v>72645</v>
      </c>
      <c r="R2310"/>
    </row>
    <row r="2311" spans="12:18" x14ac:dyDescent="0.25">
      <c r="L2311" t="s">
        <v>248</v>
      </c>
      <c r="M2311" t="s">
        <v>6795</v>
      </c>
      <c r="N2311" t="s">
        <v>39585</v>
      </c>
      <c r="O2311" s="76" t="s">
        <v>4366</v>
      </c>
      <c r="P2311" s="82">
        <v>100</v>
      </c>
      <c r="Q2311" s="82" t="s">
        <v>73551</v>
      </c>
      <c r="R2311"/>
    </row>
    <row r="2312" spans="12:18" x14ac:dyDescent="0.25">
      <c r="L2312" t="s">
        <v>248</v>
      </c>
      <c r="M2312" t="s">
        <v>6796</v>
      </c>
      <c r="N2312" t="s">
        <v>39586</v>
      </c>
      <c r="O2312" s="76" t="s">
        <v>4356</v>
      </c>
      <c r="P2312" s="82">
        <v>2375</v>
      </c>
      <c r="Q2312" s="82" t="s">
        <v>73552</v>
      </c>
      <c r="R2312"/>
    </row>
    <row r="2313" spans="12:18" x14ac:dyDescent="0.25">
      <c r="L2313" t="s">
        <v>248</v>
      </c>
      <c r="M2313" t="s">
        <v>33059</v>
      </c>
      <c r="N2313" t="s">
        <v>39587</v>
      </c>
      <c r="O2313" s="76" t="s">
        <v>4356</v>
      </c>
      <c r="P2313" s="82">
        <v>1422</v>
      </c>
      <c r="Q2313" s="82" t="s">
        <v>73553</v>
      </c>
      <c r="R2313"/>
    </row>
    <row r="2314" spans="12:18" x14ac:dyDescent="0.25">
      <c r="L2314" t="s">
        <v>248</v>
      </c>
      <c r="M2314" t="s">
        <v>7587</v>
      </c>
      <c r="N2314" t="s">
        <v>39588</v>
      </c>
      <c r="O2314" s="76" t="s">
        <v>4366</v>
      </c>
      <c r="P2314" s="82">
        <v>251</v>
      </c>
      <c r="Q2314" s="82" t="s">
        <v>73555</v>
      </c>
      <c r="R2314"/>
    </row>
    <row r="2315" spans="12:18" x14ac:dyDescent="0.25">
      <c r="L2315" t="s">
        <v>248</v>
      </c>
      <c r="M2315" t="s">
        <v>11757</v>
      </c>
      <c r="N2315" t="s">
        <v>39589</v>
      </c>
      <c r="O2315" s="76" t="s">
        <v>4356</v>
      </c>
      <c r="P2315" s="82">
        <v>979</v>
      </c>
      <c r="Q2315" s="82" t="s">
        <v>73556</v>
      </c>
      <c r="R2315"/>
    </row>
    <row r="2316" spans="12:18" x14ac:dyDescent="0.25">
      <c r="L2316" t="s">
        <v>248</v>
      </c>
      <c r="M2316" t="s">
        <v>13782</v>
      </c>
      <c r="N2316" t="s">
        <v>39590</v>
      </c>
      <c r="O2316" s="76" t="s">
        <v>4356</v>
      </c>
      <c r="P2316" s="82">
        <v>1115</v>
      </c>
      <c r="Q2316" s="82" t="s">
        <v>73557</v>
      </c>
      <c r="R2316"/>
    </row>
    <row r="2317" spans="12:18" x14ac:dyDescent="0.25">
      <c r="L2317" t="s">
        <v>248</v>
      </c>
      <c r="M2317" t="s">
        <v>33061</v>
      </c>
      <c r="N2317" t="s">
        <v>39591</v>
      </c>
      <c r="O2317" s="76" t="s">
        <v>4366</v>
      </c>
      <c r="P2317" s="82">
        <v>432</v>
      </c>
      <c r="Q2317" s="82" t="s">
        <v>73558</v>
      </c>
      <c r="R2317"/>
    </row>
    <row r="2318" spans="12:18" x14ac:dyDescent="0.25">
      <c r="L2318" t="s">
        <v>248</v>
      </c>
      <c r="M2318" t="s">
        <v>24137</v>
      </c>
      <c r="N2318" t="s">
        <v>39592</v>
      </c>
      <c r="O2318" s="76" t="s">
        <v>4356</v>
      </c>
      <c r="P2318" s="82">
        <v>306</v>
      </c>
      <c r="Q2318" s="82" t="s">
        <v>73559</v>
      </c>
      <c r="R2318"/>
    </row>
    <row r="2319" spans="12:18" x14ac:dyDescent="0.25">
      <c r="L2319" t="s">
        <v>248</v>
      </c>
      <c r="M2319" t="s">
        <v>13784</v>
      </c>
      <c r="N2319" t="s">
        <v>39593</v>
      </c>
      <c r="O2319" s="76" t="s">
        <v>4366</v>
      </c>
      <c r="P2319" s="82">
        <v>221</v>
      </c>
      <c r="Q2319" s="82" t="s">
        <v>73560</v>
      </c>
      <c r="R2319"/>
    </row>
    <row r="2320" spans="12:18" x14ac:dyDescent="0.25">
      <c r="L2320" t="s">
        <v>248</v>
      </c>
      <c r="M2320" t="s">
        <v>6797</v>
      </c>
      <c r="N2320" t="s">
        <v>39594</v>
      </c>
      <c r="O2320" s="76" t="s">
        <v>4356</v>
      </c>
      <c r="P2320" s="82">
        <v>220</v>
      </c>
      <c r="Q2320" s="82" t="s">
        <v>73561</v>
      </c>
      <c r="R2320"/>
    </row>
    <row r="2321" spans="12:18" x14ac:dyDescent="0.25">
      <c r="L2321" t="s">
        <v>248</v>
      </c>
      <c r="M2321" t="s">
        <v>13786</v>
      </c>
      <c r="N2321" t="s">
        <v>39595</v>
      </c>
      <c r="O2321" s="76" t="s">
        <v>4366</v>
      </c>
      <c r="P2321" s="82">
        <v>111</v>
      </c>
      <c r="Q2321" s="82" t="s">
        <v>73562</v>
      </c>
      <c r="R2321"/>
    </row>
    <row r="2322" spans="12:18" x14ac:dyDescent="0.25">
      <c r="L2322" t="s">
        <v>248</v>
      </c>
      <c r="M2322" t="s">
        <v>6798</v>
      </c>
      <c r="N2322" t="s">
        <v>39596</v>
      </c>
      <c r="O2322" s="76" t="s">
        <v>4356</v>
      </c>
      <c r="P2322" s="82">
        <v>274</v>
      </c>
      <c r="Q2322" s="82" t="s">
        <v>73563</v>
      </c>
      <c r="R2322"/>
    </row>
    <row r="2323" spans="12:18" x14ac:dyDescent="0.25">
      <c r="L2323" t="s">
        <v>248</v>
      </c>
      <c r="M2323" t="s">
        <v>13788</v>
      </c>
      <c r="N2323" t="s">
        <v>39597</v>
      </c>
      <c r="O2323" s="76" t="s">
        <v>4356</v>
      </c>
      <c r="P2323" s="82">
        <v>156</v>
      </c>
      <c r="Q2323" s="82" t="s">
        <v>73564</v>
      </c>
      <c r="R2323"/>
    </row>
    <row r="2324" spans="12:18" x14ac:dyDescent="0.25">
      <c r="L2324" t="s">
        <v>248</v>
      </c>
      <c r="M2324" t="s">
        <v>13790</v>
      </c>
      <c r="N2324" t="s">
        <v>39598</v>
      </c>
      <c r="O2324" s="76" t="s">
        <v>4356</v>
      </c>
      <c r="P2324" s="82">
        <v>354</v>
      </c>
      <c r="Q2324" s="82" t="s">
        <v>73565</v>
      </c>
      <c r="R2324"/>
    </row>
    <row r="2325" spans="12:18" x14ac:dyDescent="0.25">
      <c r="L2325" t="s">
        <v>248</v>
      </c>
      <c r="M2325" t="s">
        <v>6799</v>
      </c>
      <c r="N2325" t="s">
        <v>39599</v>
      </c>
      <c r="O2325" s="76" t="s">
        <v>4356</v>
      </c>
      <c r="P2325" s="82">
        <v>1897</v>
      </c>
      <c r="Q2325" s="82" t="s">
        <v>73566</v>
      </c>
      <c r="R2325"/>
    </row>
    <row r="2326" spans="12:18" x14ac:dyDescent="0.25">
      <c r="L2326" t="s">
        <v>248</v>
      </c>
      <c r="M2326" t="s">
        <v>33062</v>
      </c>
      <c r="N2326" t="s">
        <v>39600</v>
      </c>
      <c r="O2326" s="76" t="s">
        <v>4356</v>
      </c>
      <c r="P2326" s="82">
        <v>970</v>
      </c>
      <c r="Q2326" s="82" t="s">
        <v>73567</v>
      </c>
      <c r="R2326"/>
    </row>
    <row r="2327" spans="12:18" x14ac:dyDescent="0.25">
      <c r="L2327" t="s">
        <v>248</v>
      </c>
      <c r="M2327" t="s">
        <v>33063</v>
      </c>
      <c r="N2327" t="s">
        <v>39601</v>
      </c>
      <c r="O2327" s="76" t="s">
        <v>4374</v>
      </c>
      <c r="P2327" s="82">
        <v>7692</v>
      </c>
      <c r="Q2327" s="82" t="s">
        <v>72645</v>
      </c>
      <c r="R2327"/>
    </row>
    <row r="2328" spans="12:18" x14ac:dyDescent="0.25">
      <c r="L2328" t="s">
        <v>248</v>
      </c>
      <c r="M2328" t="s">
        <v>24138</v>
      </c>
      <c r="N2328" t="s">
        <v>39602</v>
      </c>
      <c r="O2328" s="76" t="s">
        <v>4356</v>
      </c>
      <c r="P2328" s="82">
        <v>411</v>
      </c>
      <c r="Q2328" s="82" t="s">
        <v>73568</v>
      </c>
      <c r="R2328"/>
    </row>
    <row r="2329" spans="12:18" x14ac:dyDescent="0.25">
      <c r="L2329" t="s">
        <v>248</v>
      </c>
      <c r="M2329" t="s">
        <v>6800</v>
      </c>
      <c r="N2329" t="s">
        <v>39603</v>
      </c>
      <c r="O2329" s="76" t="s">
        <v>4366</v>
      </c>
      <c r="P2329" s="82">
        <v>59</v>
      </c>
      <c r="Q2329" s="82" t="s">
        <v>73569</v>
      </c>
      <c r="R2329"/>
    </row>
    <row r="2330" spans="12:18" x14ac:dyDescent="0.25">
      <c r="L2330" t="s">
        <v>248</v>
      </c>
      <c r="M2330" t="s">
        <v>24139</v>
      </c>
      <c r="N2330" t="s">
        <v>39604</v>
      </c>
      <c r="O2330" s="76" t="s">
        <v>4366</v>
      </c>
      <c r="P2330" s="82">
        <v>145</v>
      </c>
      <c r="Q2330" s="82" t="s">
        <v>73570</v>
      </c>
      <c r="R2330"/>
    </row>
    <row r="2331" spans="12:18" x14ac:dyDescent="0.25">
      <c r="L2331" t="s">
        <v>248</v>
      </c>
      <c r="M2331" t="s">
        <v>11759</v>
      </c>
      <c r="N2331" t="s">
        <v>39605</v>
      </c>
      <c r="O2331" s="76" t="s">
        <v>4366</v>
      </c>
      <c r="P2331" s="82">
        <v>107</v>
      </c>
      <c r="Q2331" s="82" t="s">
        <v>73571</v>
      </c>
      <c r="R2331"/>
    </row>
    <row r="2332" spans="12:18" x14ac:dyDescent="0.25">
      <c r="L2332" t="s">
        <v>248</v>
      </c>
      <c r="M2332" t="s">
        <v>11761</v>
      </c>
      <c r="N2332" t="s">
        <v>39606</v>
      </c>
      <c r="O2332" s="76" t="s">
        <v>4356</v>
      </c>
      <c r="P2332" s="82">
        <v>544</v>
      </c>
      <c r="Q2332" s="82" t="s">
        <v>73572</v>
      </c>
      <c r="R2332"/>
    </row>
    <row r="2333" spans="12:18" x14ac:dyDescent="0.25">
      <c r="L2333" t="s">
        <v>248</v>
      </c>
      <c r="M2333" t="s">
        <v>13570</v>
      </c>
      <c r="N2333" t="s">
        <v>39607</v>
      </c>
      <c r="O2333" s="76" t="s">
        <v>4366</v>
      </c>
      <c r="P2333" s="82">
        <v>293</v>
      </c>
      <c r="Q2333" s="82" t="s">
        <v>73573</v>
      </c>
      <c r="R2333"/>
    </row>
    <row r="2334" spans="12:18" x14ac:dyDescent="0.25">
      <c r="L2334" t="s">
        <v>248</v>
      </c>
      <c r="M2334" t="s">
        <v>6801</v>
      </c>
      <c r="N2334" t="s">
        <v>39608</v>
      </c>
      <c r="O2334" s="76" t="s">
        <v>4356</v>
      </c>
      <c r="P2334" s="82">
        <v>1200</v>
      </c>
      <c r="Q2334" s="82" t="s">
        <v>73574</v>
      </c>
      <c r="R2334"/>
    </row>
    <row r="2335" spans="12:18" x14ac:dyDescent="0.25">
      <c r="L2335" t="s">
        <v>248</v>
      </c>
      <c r="M2335" t="s">
        <v>15425</v>
      </c>
      <c r="N2335" t="s">
        <v>39609</v>
      </c>
      <c r="O2335" s="76" t="s">
        <v>4374</v>
      </c>
      <c r="P2335" s="82">
        <v>1735</v>
      </c>
      <c r="Q2335" s="82" t="s">
        <v>73575</v>
      </c>
      <c r="R2335"/>
    </row>
    <row r="2336" spans="12:18" x14ac:dyDescent="0.25">
      <c r="L2336" t="s">
        <v>248</v>
      </c>
      <c r="M2336" t="s">
        <v>23984</v>
      </c>
      <c r="N2336" t="s">
        <v>39610</v>
      </c>
      <c r="O2336" s="76" t="s">
        <v>4356</v>
      </c>
      <c r="P2336" s="82">
        <v>276</v>
      </c>
      <c r="Q2336" s="82" t="s">
        <v>73576</v>
      </c>
      <c r="R2336"/>
    </row>
    <row r="2337" spans="12:18" x14ac:dyDescent="0.25">
      <c r="L2337" t="s">
        <v>248</v>
      </c>
      <c r="M2337" t="s">
        <v>24140</v>
      </c>
      <c r="N2337" t="s">
        <v>39611</v>
      </c>
      <c r="O2337" s="76" t="s">
        <v>4356</v>
      </c>
      <c r="P2337" s="82">
        <v>871</v>
      </c>
      <c r="Q2337" s="82" t="s">
        <v>73577</v>
      </c>
      <c r="R2337"/>
    </row>
    <row r="2338" spans="12:18" x14ac:dyDescent="0.25">
      <c r="L2338" t="s">
        <v>248</v>
      </c>
      <c r="M2338" t="s">
        <v>24141</v>
      </c>
      <c r="N2338" t="s">
        <v>39612</v>
      </c>
      <c r="O2338" s="76" t="s">
        <v>4356</v>
      </c>
      <c r="P2338" s="82">
        <v>1214</v>
      </c>
      <c r="Q2338" s="82" t="s">
        <v>73578</v>
      </c>
      <c r="R2338"/>
    </row>
    <row r="2339" spans="12:18" x14ac:dyDescent="0.25">
      <c r="L2339" t="s">
        <v>248</v>
      </c>
      <c r="M2339" t="s">
        <v>11763</v>
      </c>
      <c r="N2339" t="s">
        <v>39613</v>
      </c>
      <c r="O2339" s="76" t="s">
        <v>4356</v>
      </c>
      <c r="P2339" s="82">
        <v>873</v>
      </c>
      <c r="Q2339" s="82" t="s">
        <v>73579</v>
      </c>
      <c r="R2339"/>
    </row>
    <row r="2340" spans="12:18" x14ac:dyDescent="0.25">
      <c r="L2340" t="s">
        <v>248</v>
      </c>
      <c r="M2340" t="s">
        <v>6802</v>
      </c>
      <c r="N2340" t="s">
        <v>39614</v>
      </c>
      <c r="O2340" s="76" t="s">
        <v>4356</v>
      </c>
      <c r="P2340" s="82">
        <v>531</v>
      </c>
      <c r="Q2340" s="82" t="s">
        <v>73580</v>
      </c>
      <c r="R2340"/>
    </row>
    <row r="2341" spans="12:18" x14ac:dyDescent="0.25">
      <c r="L2341" t="s">
        <v>248</v>
      </c>
      <c r="M2341" t="s">
        <v>11764</v>
      </c>
      <c r="N2341" t="s">
        <v>39615</v>
      </c>
      <c r="O2341" s="76" t="s">
        <v>4356</v>
      </c>
      <c r="P2341" s="82">
        <v>1111</v>
      </c>
      <c r="Q2341" s="82" t="s">
        <v>73581</v>
      </c>
      <c r="R2341"/>
    </row>
    <row r="2342" spans="12:18" x14ac:dyDescent="0.25">
      <c r="L2342" t="s">
        <v>248</v>
      </c>
      <c r="M2342" t="s">
        <v>6803</v>
      </c>
      <c r="N2342" t="s">
        <v>39616</v>
      </c>
      <c r="O2342" s="76" t="s">
        <v>4356</v>
      </c>
      <c r="P2342" s="82">
        <v>1663</v>
      </c>
      <c r="Q2342" s="82" t="s">
        <v>73582</v>
      </c>
      <c r="R2342"/>
    </row>
    <row r="2343" spans="12:18" x14ac:dyDescent="0.25">
      <c r="L2343" t="s">
        <v>248</v>
      </c>
      <c r="M2343" t="s">
        <v>11766</v>
      </c>
      <c r="N2343" t="s">
        <v>39617</v>
      </c>
      <c r="O2343" s="76" t="s">
        <v>4356</v>
      </c>
      <c r="P2343" s="82">
        <v>508</v>
      </c>
      <c r="Q2343" s="82" t="s">
        <v>73583</v>
      </c>
      <c r="R2343"/>
    </row>
    <row r="2344" spans="12:18" x14ac:dyDescent="0.25">
      <c r="L2344" t="s">
        <v>248</v>
      </c>
      <c r="M2344" t="s">
        <v>33064</v>
      </c>
      <c r="N2344" t="s">
        <v>39618</v>
      </c>
      <c r="O2344" s="76" t="s">
        <v>4366</v>
      </c>
      <c r="P2344" s="82">
        <v>120</v>
      </c>
      <c r="Q2344" s="82" t="s">
        <v>73585</v>
      </c>
      <c r="R2344"/>
    </row>
    <row r="2345" spans="12:18" x14ac:dyDescent="0.25">
      <c r="L2345" t="s">
        <v>248</v>
      </c>
      <c r="M2345" t="s">
        <v>24142</v>
      </c>
      <c r="N2345" t="s">
        <v>39619</v>
      </c>
      <c r="O2345" s="76" t="s">
        <v>4356</v>
      </c>
      <c r="P2345" s="82">
        <v>757</v>
      </c>
      <c r="Q2345" s="82" t="s">
        <v>73584</v>
      </c>
      <c r="R2345"/>
    </row>
    <row r="2346" spans="12:18" x14ac:dyDescent="0.25">
      <c r="L2346" t="s">
        <v>248</v>
      </c>
      <c r="M2346" t="s">
        <v>13792</v>
      </c>
      <c r="N2346" t="s">
        <v>39620</v>
      </c>
      <c r="O2346" s="76" t="s">
        <v>4356</v>
      </c>
      <c r="P2346" s="82">
        <v>445</v>
      </c>
      <c r="Q2346" s="82" t="s">
        <v>73586</v>
      </c>
      <c r="R2346"/>
    </row>
    <row r="2347" spans="12:18" x14ac:dyDescent="0.25">
      <c r="L2347" t="s">
        <v>248</v>
      </c>
      <c r="M2347" t="s">
        <v>6620</v>
      </c>
      <c r="N2347" t="s">
        <v>39621</v>
      </c>
      <c r="O2347" s="76" t="s">
        <v>4356</v>
      </c>
      <c r="P2347" s="82">
        <v>949</v>
      </c>
      <c r="Q2347" s="82" t="s">
        <v>73587</v>
      </c>
      <c r="R2347"/>
    </row>
    <row r="2348" spans="12:18" x14ac:dyDescent="0.25">
      <c r="L2348" t="s">
        <v>248</v>
      </c>
      <c r="M2348" t="s">
        <v>24143</v>
      </c>
      <c r="N2348" t="s">
        <v>39622</v>
      </c>
      <c r="O2348" s="76" t="s">
        <v>4356</v>
      </c>
      <c r="P2348" s="82">
        <v>837</v>
      </c>
      <c r="Q2348" s="82" t="s">
        <v>73588</v>
      </c>
      <c r="R2348"/>
    </row>
    <row r="2349" spans="12:18" x14ac:dyDescent="0.25">
      <c r="L2349" t="s">
        <v>248</v>
      </c>
      <c r="M2349" t="s">
        <v>6804</v>
      </c>
      <c r="N2349" t="s">
        <v>39623</v>
      </c>
      <c r="O2349" s="76" t="s">
        <v>4356</v>
      </c>
      <c r="P2349" s="82">
        <v>225</v>
      </c>
      <c r="Q2349" s="82" t="s">
        <v>73589</v>
      </c>
      <c r="R2349"/>
    </row>
    <row r="2350" spans="12:18" x14ac:dyDescent="0.25">
      <c r="L2350" t="s">
        <v>248</v>
      </c>
      <c r="M2350" t="s">
        <v>10907</v>
      </c>
      <c r="N2350" t="s">
        <v>39624</v>
      </c>
      <c r="O2350" s="76" t="s">
        <v>4366</v>
      </c>
      <c r="P2350" s="82">
        <v>215</v>
      </c>
      <c r="Q2350" s="82" t="s">
        <v>73528</v>
      </c>
      <c r="R2350"/>
    </row>
    <row r="2351" spans="12:18" x14ac:dyDescent="0.25">
      <c r="L2351" t="s">
        <v>248</v>
      </c>
      <c r="M2351" t="s">
        <v>33060</v>
      </c>
      <c r="N2351" t="s">
        <v>39625</v>
      </c>
      <c r="O2351" s="76" t="s">
        <v>4366</v>
      </c>
      <c r="P2351" s="82">
        <v>107</v>
      </c>
      <c r="Q2351" s="82" t="s">
        <v>73554</v>
      </c>
      <c r="R2351"/>
    </row>
    <row r="2352" spans="12:18" x14ac:dyDescent="0.25">
      <c r="L2352" t="s">
        <v>248</v>
      </c>
      <c r="M2352" t="s">
        <v>11774</v>
      </c>
      <c r="N2352" t="s">
        <v>39626</v>
      </c>
      <c r="O2352" s="76" t="s">
        <v>4356</v>
      </c>
      <c r="P2352" s="82">
        <v>1067</v>
      </c>
      <c r="Q2352" s="82" t="s">
        <v>73602</v>
      </c>
      <c r="R2352"/>
    </row>
    <row r="2353" spans="12:18" x14ac:dyDescent="0.25">
      <c r="L2353" t="s">
        <v>248</v>
      </c>
      <c r="M2353" t="s">
        <v>33066</v>
      </c>
      <c r="N2353" t="s">
        <v>39627</v>
      </c>
      <c r="O2353" s="76" t="s">
        <v>4356</v>
      </c>
      <c r="P2353" s="82">
        <v>192</v>
      </c>
      <c r="Q2353" s="82" t="s">
        <v>73603</v>
      </c>
      <c r="R2353"/>
    </row>
    <row r="2354" spans="12:18" x14ac:dyDescent="0.25">
      <c r="L2354" t="s">
        <v>248</v>
      </c>
      <c r="M2354" t="s">
        <v>24148</v>
      </c>
      <c r="N2354" t="s">
        <v>39628</v>
      </c>
      <c r="O2354" s="76" t="s">
        <v>4356</v>
      </c>
      <c r="P2354" s="82">
        <v>233</v>
      </c>
      <c r="Q2354" s="82" t="s">
        <v>73605</v>
      </c>
      <c r="R2354"/>
    </row>
    <row r="2355" spans="12:18" x14ac:dyDescent="0.25">
      <c r="L2355" t="s">
        <v>248</v>
      </c>
      <c r="M2355" t="s">
        <v>24149</v>
      </c>
      <c r="N2355" t="s">
        <v>39629</v>
      </c>
      <c r="O2355" s="76" t="s">
        <v>4356</v>
      </c>
      <c r="P2355" s="82">
        <v>1203</v>
      </c>
      <c r="Q2355" s="82" t="s">
        <v>73606</v>
      </c>
      <c r="R2355"/>
    </row>
    <row r="2356" spans="12:18" x14ac:dyDescent="0.25">
      <c r="L2356" t="s">
        <v>248</v>
      </c>
      <c r="M2356" t="s">
        <v>33068</v>
      </c>
      <c r="N2356" t="s">
        <v>39630</v>
      </c>
      <c r="O2356" s="76" t="s">
        <v>4356</v>
      </c>
      <c r="P2356" s="82">
        <v>1700</v>
      </c>
      <c r="Q2356" s="82" t="s">
        <v>73607</v>
      </c>
      <c r="R2356"/>
    </row>
    <row r="2357" spans="12:18" x14ac:dyDescent="0.25">
      <c r="L2357" t="s">
        <v>248</v>
      </c>
      <c r="M2357" t="s">
        <v>24150</v>
      </c>
      <c r="N2357" t="s">
        <v>39631</v>
      </c>
      <c r="O2357" s="76" t="s">
        <v>4374</v>
      </c>
      <c r="P2357" s="82">
        <v>10307</v>
      </c>
      <c r="Q2357" s="82" t="s">
        <v>73608</v>
      </c>
      <c r="R2357"/>
    </row>
    <row r="2358" spans="12:18" x14ac:dyDescent="0.25">
      <c r="L2358" t="s">
        <v>248</v>
      </c>
      <c r="M2358" t="s">
        <v>6808</v>
      </c>
      <c r="N2358" t="s">
        <v>39632</v>
      </c>
      <c r="O2358" s="76" t="s">
        <v>4374</v>
      </c>
      <c r="P2358" s="82">
        <v>2043</v>
      </c>
      <c r="Q2358" s="82" t="s">
        <v>73609</v>
      </c>
      <c r="R2358"/>
    </row>
    <row r="2359" spans="12:18" x14ac:dyDescent="0.25">
      <c r="L2359" t="s">
        <v>248</v>
      </c>
      <c r="M2359" t="s">
        <v>11775</v>
      </c>
      <c r="N2359" t="s">
        <v>39633</v>
      </c>
      <c r="O2359" s="76" t="s">
        <v>4366</v>
      </c>
      <c r="P2359" s="82">
        <v>115</v>
      </c>
      <c r="Q2359" s="82" t="s">
        <v>73610</v>
      </c>
      <c r="R2359"/>
    </row>
    <row r="2360" spans="12:18" x14ac:dyDescent="0.25">
      <c r="L2360" t="s">
        <v>248</v>
      </c>
      <c r="M2360" t="s">
        <v>33069</v>
      </c>
      <c r="N2360" t="s">
        <v>39634</v>
      </c>
      <c r="O2360" s="76" t="s">
        <v>4356</v>
      </c>
      <c r="P2360" s="82">
        <v>414</v>
      </c>
      <c r="Q2360" s="82" t="s">
        <v>73611</v>
      </c>
      <c r="R2360"/>
    </row>
    <row r="2361" spans="12:18" x14ac:dyDescent="0.25">
      <c r="L2361" t="s">
        <v>248</v>
      </c>
      <c r="M2361" t="s">
        <v>6809</v>
      </c>
      <c r="N2361" t="s">
        <v>39635</v>
      </c>
      <c r="O2361" s="76" t="s">
        <v>4356</v>
      </c>
      <c r="P2361" s="82">
        <v>544</v>
      </c>
      <c r="Q2361" s="82" t="s">
        <v>73612</v>
      </c>
      <c r="R2361"/>
    </row>
    <row r="2362" spans="12:18" x14ac:dyDescent="0.25">
      <c r="L2362" t="s">
        <v>248</v>
      </c>
      <c r="M2362" t="s">
        <v>33070</v>
      </c>
      <c r="N2362" t="s">
        <v>39636</v>
      </c>
      <c r="O2362" s="76" t="s">
        <v>4356</v>
      </c>
      <c r="P2362" s="82">
        <v>436</v>
      </c>
      <c r="Q2362" s="82" t="s">
        <v>73613</v>
      </c>
      <c r="R2362"/>
    </row>
    <row r="2363" spans="12:18" x14ac:dyDescent="0.25">
      <c r="L2363" t="s">
        <v>248</v>
      </c>
      <c r="M2363" t="s">
        <v>24096</v>
      </c>
      <c r="N2363" t="s">
        <v>39637</v>
      </c>
      <c r="O2363" s="76" t="s">
        <v>4356</v>
      </c>
      <c r="P2363" s="82">
        <v>947</v>
      </c>
      <c r="Q2363" s="82" t="s">
        <v>73319</v>
      </c>
      <c r="R2363"/>
    </row>
    <row r="2364" spans="12:18" x14ac:dyDescent="0.25">
      <c r="L2364" t="s">
        <v>248</v>
      </c>
      <c r="M2364" t="s">
        <v>11777</v>
      </c>
      <c r="N2364" t="s">
        <v>39638</v>
      </c>
      <c r="O2364" s="76" t="s">
        <v>4356</v>
      </c>
      <c r="P2364" s="82">
        <v>2382</v>
      </c>
      <c r="Q2364" s="82" t="s">
        <v>73614</v>
      </c>
      <c r="R2364"/>
    </row>
    <row r="2365" spans="12:18" x14ac:dyDescent="0.25">
      <c r="L2365" t="s">
        <v>248</v>
      </c>
      <c r="M2365" t="s">
        <v>24151</v>
      </c>
      <c r="N2365" t="s">
        <v>39639</v>
      </c>
      <c r="O2365" s="76" t="s">
        <v>4374</v>
      </c>
      <c r="P2365" s="82">
        <v>3582</v>
      </c>
      <c r="Q2365" s="82" t="s">
        <v>73615</v>
      </c>
      <c r="R2365"/>
    </row>
    <row r="2366" spans="12:18" x14ac:dyDescent="0.25">
      <c r="L2366" t="s">
        <v>248</v>
      </c>
      <c r="M2366" t="s">
        <v>6810</v>
      </c>
      <c r="N2366" t="s">
        <v>39640</v>
      </c>
      <c r="O2366" s="76" t="s">
        <v>4356</v>
      </c>
      <c r="P2366" s="82">
        <v>466</v>
      </c>
      <c r="Q2366" s="82" t="s">
        <v>73616</v>
      </c>
      <c r="R2366"/>
    </row>
    <row r="2367" spans="12:18" x14ac:dyDescent="0.25">
      <c r="L2367" t="s">
        <v>248</v>
      </c>
      <c r="M2367" t="s">
        <v>24152</v>
      </c>
      <c r="N2367" t="s">
        <v>39641</v>
      </c>
      <c r="O2367" s="76" t="s">
        <v>4356</v>
      </c>
      <c r="P2367" s="82">
        <v>936</v>
      </c>
      <c r="Q2367" s="82" t="s">
        <v>73617</v>
      </c>
      <c r="R2367"/>
    </row>
    <row r="2368" spans="12:18" x14ac:dyDescent="0.25">
      <c r="L2368" t="s">
        <v>248</v>
      </c>
      <c r="M2368" t="s">
        <v>6813</v>
      </c>
      <c r="N2368" t="s">
        <v>39642</v>
      </c>
      <c r="O2368" s="76" t="s">
        <v>4356</v>
      </c>
      <c r="P2368" s="82">
        <v>205</v>
      </c>
      <c r="Q2368" s="82" t="s">
        <v>73619</v>
      </c>
      <c r="R2368"/>
    </row>
    <row r="2369" spans="12:18" x14ac:dyDescent="0.25">
      <c r="L2369" t="s">
        <v>248</v>
      </c>
      <c r="M2369" t="s">
        <v>6814</v>
      </c>
      <c r="N2369" t="s">
        <v>39643</v>
      </c>
      <c r="O2369" s="76" t="s">
        <v>4356</v>
      </c>
      <c r="P2369" s="82">
        <v>232</v>
      </c>
      <c r="Q2369" s="82" t="s">
        <v>73620</v>
      </c>
      <c r="R2369"/>
    </row>
    <row r="2370" spans="12:18" x14ac:dyDescent="0.25">
      <c r="L2370" t="s">
        <v>248</v>
      </c>
      <c r="M2370" t="s">
        <v>13799</v>
      </c>
      <c r="N2370" t="s">
        <v>39644</v>
      </c>
      <c r="O2370" s="76" t="s">
        <v>4374</v>
      </c>
      <c r="P2370" s="82">
        <v>2647</v>
      </c>
      <c r="Q2370" s="82" t="s">
        <v>73621</v>
      </c>
      <c r="R2370"/>
    </row>
    <row r="2371" spans="12:18" x14ac:dyDescent="0.25">
      <c r="L2371" t="s">
        <v>248</v>
      </c>
      <c r="M2371" t="s">
        <v>11779</v>
      </c>
      <c r="N2371" t="s">
        <v>39645</v>
      </c>
      <c r="O2371" s="76" t="s">
        <v>4356</v>
      </c>
      <c r="P2371" s="82">
        <v>1958</v>
      </c>
      <c r="Q2371" s="82" t="s">
        <v>73622</v>
      </c>
      <c r="R2371"/>
    </row>
    <row r="2372" spans="12:18" x14ac:dyDescent="0.25">
      <c r="L2372" t="s">
        <v>248</v>
      </c>
      <c r="M2372" t="s">
        <v>33071</v>
      </c>
      <c r="N2372" t="s">
        <v>39646</v>
      </c>
      <c r="O2372" s="76" t="s">
        <v>4356</v>
      </c>
      <c r="P2372" s="82">
        <v>1928</v>
      </c>
      <c r="Q2372" s="82" t="s">
        <v>73623</v>
      </c>
      <c r="R2372"/>
    </row>
    <row r="2373" spans="12:18" x14ac:dyDescent="0.25">
      <c r="L2373" t="s">
        <v>248</v>
      </c>
      <c r="M2373" t="s">
        <v>24153</v>
      </c>
      <c r="N2373" t="s">
        <v>39647</v>
      </c>
      <c r="O2373" s="76" t="s">
        <v>4374</v>
      </c>
      <c r="P2373" s="82">
        <v>1527</v>
      </c>
      <c r="Q2373" s="82" t="s">
        <v>73624</v>
      </c>
      <c r="R2373"/>
    </row>
    <row r="2374" spans="12:18" x14ac:dyDescent="0.25">
      <c r="L2374" t="s">
        <v>248</v>
      </c>
      <c r="M2374" t="s">
        <v>6815</v>
      </c>
      <c r="N2374" t="s">
        <v>39648</v>
      </c>
      <c r="O2374" s="76" t="s">
        <v>4356</v>
      </c>
      <c r="P2374" s="82">
        <v>2944</v>
      </c>
      <c r="Q2374" s="82" t="s">
        <v>73625</v>
      </c>
      <c r="R2374"/>
    </row>
    <row r="2375" spans="12:18" x14ac:dyDescent="0.25">
      <c r="L2375" t="s">
        <v>248</v>
      </c>
      <c r="M2375" t="s">
        <v>11781</v>
      </c>
      <c r="N2375" t="s">
        <v>39649</v>
      </c>
      <c r="O2375" s="76" t="s">
        <v>4356</v>
      </c>
      <c r="P2375" s="82">
        <v>1171</v>
      </c>
      <c r="Q2375" s="82" t="s">
        <v>73626</v>
      </c>
      <c r="R2375"/>
    </row>
    <row r="2376" spans="12:18" x14ac:dyDescent="0.25">
      <c r="L2376" t="s">
        <v>248</v>
      </c>
      <c r="M2376" t="s">
        <v>13801</v>
      </c>
      <c r="N2376" t="s">
        <v>39650</v>
      </c>
      <c r="O2376" s="76" t="s">
        <v>4356</v>
      </c>
      <c r="P2376" s="82">
        <v>1371</v>
      </c>
      <c r="Q2376" s="82" t="s">
        <v>73627</v>
      </c>
      <c r="R2376"/>
    </row>
    <row r="2377" spans="12:18" x14ac:dyDescent="0.25">
      <c r="L2377" t="s">
        <v>248</v>
      </c>
      <c r="M2377" t="s">
        <v>11783</v>
      </c>
      <c r="N2377" t="s">
        <v>39651</v>
      </c>
      <c r="O2377" s="76" t="s">
        <v>4356</v>
      </c>
      <c r="P2377" s="82">
        <v>453</v>
      </c>
      <c r="Q2377" s="82" t="s">
        <v>73628</v>
      </c>
      <c r="R2377"/>
    </row>
    <row r="2378" spans="12:18" x14ac:dyDescent="0.25">
      <c r="L2378" t="s">
        <v>248</v>
      </c>
      <c r="M2378" t="s">
        <v>6816</v>
      </c>
      <c r="N2378" t="s">
        <v>39652</v>
      </c>
      <c r="O2378" s="76" t="s">
        <v>4356</v>
      </c>
      <c r="P2378" s="82">
        <v>939</v>
      </c>
      <c r="Q2378" s="82" t="s">
        <v>73629</v>
      </c>
      <c r="R2378"/>
    </row>
    <row r="2379" spans="12:18" x14ac:dyDescent="0.25">
      <c r="L2379" t="s">
        <v>248</v>
      </c>
      <c r="M2379" t="s">
        <v>5151</v>
      </c>
      <c r="N2379" t="s">
        <v>39653</v>
      </c>
      <c r="O2379" s="76" t="s">
        <v>4356</v>
      </c>
      <c r="P2379" s="82">
        <v>3730</v>
      </c>
      <c r="Q2379" s="82" t="s">
        <v>73630</v>
      </c>
      <c r="R2379"/>
    </row>
    <row r="2380" spans="12:18" x14ac:dyDescent="0.25">
      <c r="L2380" t="s">
        <v>248</v>
      </c>
      <c r="M2380" t="s">
        <v>33072</v>
      </c>
      <c r="N2380" t="s">
        <v>39654</v>
      </c>
      <c r="O2380" s="76" t="s">
        <v>4356</v>
      </c>
      <c r="P2380" s="82">
        <v>610</v>
      </c>
      <c r="Q2380" s="82" t="s">
        <v>73631</v>
      </c>
      <c r="R2380"/>
    </row>
    <row r="2381" spans="12:18" x14ac:dyDescent="0.25">
      <c r="L2381" t="s">
        <v>248</v>
      </c>
      <c r="M2381" t="s">
        <v>33073</v>
      </c>
      <c r="N2381" t="s">
        <v>39655</v>
      </c>
      <c r="O2381" s="76" t="s">
        <v>4356</v>
      </c>
      <c r="P2381" s="82">
        <v>1087</v>
      </c>
      <c r="Q2381" s="82" t="s">
        <v>73632</v>
      </c>
      <c r="R2381"/>
    </row>
    <row r="2382" spans="12:18" x14ac:dyDescent="0.25">
      <c r="L2382" t="s">
        <v>268</v>
      </c>
      <c r="M2382" t="s">
        <v>11788</v>
      </c>
      <c r="N2382" t="s">
        <v>39656</v>
      </c>
      <c r="O2382" s="76" t="s">
        <v>4374</v>
      </c>
      <c r="P2382" s="82">
        <v>446</v>
      </c>
      <c r="Q2382" s="82" t="s">
        <v>72645</v>
      </c>
      <c r="R2382"/>
    </row>
    <row r="2383" spans="12:18" x14ac:dyDescent="0.25">
      <c r="L2383" t="s">
        <v>268</v>
      </c>
      <c r="M2383" t="s">
        <v>11790</v>
      </c>
      <c r="N2383" t="s">
        <v>39657</v>
      </c>
      <c r="O2383" s="76" t="s">
        <v>4374</v>
      </c>
      <c r="P2383" s="82">
        <v>1634</v>
      </c>
      <c r="Q2383" s="82" t="s">
        <v>83005</v>
      </c>
      <c r="R2383"/>
    </row>
    <row r="2384" spans="12:18" x14ac:dyDescent="0.25">
      <c r="L2384" t="s">
        <v>268</v>
      </c>
      <c r="M2384" t="s">
        <v>6817</v>
      </c>
      <c r="N2384" t="s">
        <v>39658</v>
      </c>
      <c r="O2384" s="76" t="s">
        <v>4356</v>
      </c>
      <c r="P2384" s="82">
        <v>220</v>
      </c>
      <c r="Q2384" s="82" t="s">
        <v>83006</v>
      </c>
      <c r="R2384"/>
    </row>
    <row r="2385" spans="12:18" x14ac:dyDescent="0.25">
      <c r="L2385" t="s">
        <v>268</v>
      </c>
      <c r="M2385" t="s">
        <v>24154</v>
      </c>
      <c r="N2385" t="s">
        <v>39659</v>
      </c>
      <c r="O2385" s="76" t="s">
        <v>4366</v>
      </c>
      <c r="P2385" s="82">
        <v>150</v>
      </c>
      <c r="Q2385" s="82" t="s">
        <v>83007</v>
      </c>
      <c r="R2385"/>
    </row>
    <row r="2386" spans="12:18" x14ac:dyDescent="0.25">
      <c r="L2386" t="s">
        <v>268</v>
      </c>
      <c r="M2386" t="s">
        <v>33074</v>
      </c>
      <c r="N2386" t="s">
        <v>39660</v>
      </c>
      <c r="O2386" s="76" t="s">
        <v>4366</v>
      </c>
      <c r="P2386" s="82">
        <v>245</v>
      </c>
      <c r="Q2386" s="82" t="s">
        <v>83008</v>
      </c>
      <c r="R2386"/>
    </row>
    <row r="2387" spans="12:18" x14ac:dyDescent="0.25">
      <c r="L2387" t="s">
        <v>268</v>
      </c>
      <c r="M2387" t="s">
        <v>11791</v>
      </c>
      <c r="N2387" t="s">
        <v>39661</v>
      </c>
      <c r="O2387" s="76" t="s">
        <v>4356</v>
      </c>
      <c r="P2387" s="82">
        <v>725</v>
      </c>
      <c r="Q2387" s="82" t="s">
        <v>83009</v>
      </c>
      <c r="R2387"/>
    </row>
    <row r="2388" spans="12:18" x14ac:dyDescent="0.25">
      <c r="L2388" t="s">
        <v>268</v>
      </c>
      <c r="M2388" t="s">
        <v>11793</v>
      </c>
      <c r="N2388" t="s">
        <v>39662</v>
      </c>
      <c r="O2388" s="76" t="s">
        <v>4366</v>
      </c>
      <c r="P2388" s="82">
        <v>134</v>
      </c>
      <c r="Q2388" s="82" t="s">
        <v>83010</v>
      </c>
      <c r="R2388"/>
    </row>
    <row r="2389" spans="12:18" x14ac:dyDescent="0.25">
      <c r="L2389" t="s">
        <v>268</v>
      </c>
      <c r="M2389" t="s">
        <v>6818</v>
      </c>
      <c r="N2389" t="s">
        <v>39663</v>
      </c>
      <c r="O2389" s="76" t="s">
        <v>4356</v>
      </c>
      <c r="P2389" s="82">
        <v>217</v>
      </c>
      <c r="Q2389" s="82" t="s">
        <v>83011</v>
      </c>
      <c r="R2389"/>
    </row>
    <row r="2390" spans="12:18" x14ac:dyDescent="0.25">
      <c r="L2390" t="s">
        <v>268</v>
      </c>
      <c r="M2390" t="s">
        <v>6819</v>
      </c>
      <c r="N2390" t="s">
        <v>39664</v>
      </c>
      <c r="O2390" s="76" t="s">
        <v>4356</v>
      </c>
      <c r="P2390" s="82">
        <v>392</v>
      </c>
      <c r="Q2390" s="82" t="s">
        <v>83012</v>
      </c>
      <c r="R2390"/>
    </row>
    <row r="2391" spans="12:18" x14ac:dyDescent="0.25">
      <c r="L2391" t="s">
        <v>268</v>
      </c>
      <c r="M2391" t="s">
        <v>11794</v>
      </c>
      <c r="N2391" t="s">
        <v>39665</v>
      </c>
      <c r="O2391" s="76" t="s">
        <v>4366</v>
      </c>
      <c r="P2391" s="82">
        <v>141</v>
      </c>
      <c r="Q2391" s="82" t="s">
        <v>83013</v>
      </c>
      <c r="R2391"/>
    </row>
    <row r="2392" spans="12:18" x14ac:dyDescent="0.25">
      <c r="L2392" t="s">
        <v>268</v>
      </c>
      <c r="M2392" t="s">
        <v>33075</v>
      </c>
      <c r="N2392" t="s">
        <v>39666</v>
      </c>
      <c r="O2392" s="76" t="s">
        <v>4366</v>
      </c>
      <c r="P2392" s="82">
        <v>99</v>
      </c>
      <c r="Q2392" s="82" t="s">
        <v>83014</v>
      </c>
      <c r="R2392"/>
    </row>
    <row r="2393" spans="12:18" x14ac:dyDescent="0.25">
      <c r="L2393" t="s">
        <v>268</v>
      </c>
      <c r="M2393" t="s">
        <v>11795</v>
      </c>
      <c r="N2393" t="s">
        <v>39667</v>
      </c>
      <c r="O2393" s="76" t="s">
        <v>4366</v>
      </c>
      <c r="P2393" s="82">
        <v>207</v>
      </c>
      <c r="Q2393" s="82" t="s">
        <v>83015</v>
      </c>
      <c r="R2393"/>
    </row>
    <row r="2394" spans="12:18" x14ac:dyDescent="0.25">
      <c r="L2394" t="s">
        <v>268</v>
      </c>
      <c r="M2394" t="s">
        <v>12970</v>
      </c>
      <c r="N2394" t="s">
        <v>39668</v>
      </c>
      <c r="O2394" s="76" t="s">
        <v>4366</v>
      </c>
      <c r="P2394" s="82">
        <v>117</v>
      </c>
      <c r="Q2394" s="82" t="s">
        <v>83016</v>
      </c>
      <c r="R2394"/>
    </row>
    <row r="2395" spans="12:18" x14ac:dyDescent="0.25">
      <c r="L2395" t="s">
        <v>268</v>
      </c>
      <c r="M2395" t="s">
        <v>6820</v>
      </c>
      <c r="N2395" t="s">
        <v>39669</v>
      </c>
      <c r="O2395" s="76" t="s">
        <v>4366</v>
      </c>
      <c r="P2395" s="82">
        <v>68</v>
      </c>
      <c r="Q2395" s="82" t="s">
        <v>83017</v>
      </c>
      <c r="R2395"/>
    </row>
    <row r="2396" spans="12:18" x14ac:dyDescent="0.25">
      <c r="L2396" t="s">
        <v>268</v>
      </c>
      <c r="M2396" t="s">
        <v>24155</v>
      </c>
      <c r="N2396" t="s">
        <v>39670</v>
      </c>
      <c r="O2396" s="76" t="s">
        <v>4366</v>
      </c>
      <c r="P2396" s="82">
        <v>157</v>
      </c>
      <c r="Q2396" s="82" t="s">
        <v>83020</v>
      </c>
      <c r="R2396"/>
    </row>
    <row r="2397" spans="12:18" x14ac:dyDescent="0.25">
      <c r="L2397" t="s">
        <v>268</v>
      </c>
      <c r="M2397" t="s">
        <v>33078</v>
      </c>
      <c r="N2397" t="s">
        <v>39671</v>
      </c>
      <c r="O2397" s="76" t="s">
        <v>4356</v>
      </c>
      <c r="P2397" s="82">
        <v>324</v>
      </c>
      <c r="Q2397" s="82" t="s">
        <v>83021</v>
      </c>
      <c r="R2397"/>
    </row>
    <row r="2398" spans="12:18" x14ac:dyDescent="0.25">
      <c r="L2398" t="s">
        <v>268</v>
      </c>
      <c r="M2398" t="s">
        <v>13803</v>
      </c>
      <c r="N2398" t="s">
        <v>39672</v>
      </c>
      <c r="O2398" s="76" t="s">
        <v>4366</v>
      </c>
      <c r="P2398" s="82">
        <v>66</v>
      </c>
      <c r="Q2398" s="82" t="s">
        <v>83022</v>
      </c>
      <c r="R2398"/>
    </row>
    <row r="2399" spans="12:18" x14ac:dyDescent="0.25">
      <c r="L2399" t="s">
        <v>268</v>
      </c>
      <c r="M2399" t="s">
        <v>13804</v>
      </c>
      <c r="N2399" t="s">
        <v>39673</v>
      </c>
      <c r="O2399" s="76" t="s">
        <v>4356</v>
      </c>
      <c r="P2399" s="82">
        <v>1116</v>
      </c>
      <c r="Q2399" s="82" t="s">
        <v>83023</v>
      </c>
      <c r="R2399"/>
    </row>
    <row r="2400" spans="12:18" x14ac:dyDescent="0.25">
      <c r="L2400" t="s">
        <v>268</v>
      </c>
      <c r="M2400" t="s">
        <v>13806</v>
      </c>
      <c r="N2400" t="s">
        <v>39674</v>
      </c>
      <c r="O2400" s="76" t="s">
        <v>4356</v>
      </c>
      <c r="P2400" s="82">
        <v>1128</v>
      </c>
      <c r="Q2400" s="82" t="s">
        <v>83024</v>
      </c>
      <c r="R2400"/>
    </row>
    <row r="2401" spans="12:18" x14ac:dyDescent="0.25">
      <c r="L2401" t="s">
        <v>268</v>
      </c>
      <c r="M2401" t="s">
        <v>24156</v>
      </c>
      <c r="N2401" t="s">
        <v>39675</v>
      </c>
      <c r="O2401" s="76" t="s">
        <v>4356</v>
      </c>
      <c r="P2401" s="82">
        <v>315</v>
      </c>
      <c r="Q2401" s="82" t="s">
        <v>83025</v>
      </c>
      <c r="R2401"/>
    </row>
    <row r="2402" spans="12:18" x14ac:dyDescent="0.25">
      <c r="L2402" t="s">
        <v>268</v>
      </c>
      <c r="M2402" t="s">
        <v>33079</v>
      </c>
      <c r="N2402" t="s">
        <v>39676</v>
      </c>
      <c r="O2402" s="76" t="s">
        <v>4366</v>
      </c>
      <c r="P2402" s="82">
        <v>100</v>
      </c>
      <c r="Q2402" s="82" t="s">
        <v>83026</v>
      </c>
      <c r="R2402"/>
    </row>
    <row r="2403" spans="12:18" x14ac:dyDescent="0.25">
      <c r="L2403" t="s">
        <v>268</v>
      </c>
      <c r="M2403" t="s">
        <v>13808</v>
      </c>
      <c r="N2403" t="s">
        <v>39677</v>
      </c>
      <c r="O2403" s="76" t="s">
        <v>4356</v>
      </c>
      <c r="P2403" s="82">
        <v>910</v>
      </c>
      <c r="Q2403" s="82" t="s">
        <v>83027</v>
      </c>
      <c r="R2403"/>
    </row>
    <row r="2404" spans="12:18" x14ac:dyDescent="0.25">
      <c r="L2404" t="s">
        <v>268</v>
      </c>
      <c r="M2404" t="s">
        <v>13810</v>
      </c>
      <c r="N2404" t="s">
        <v>39678</v>
      </c>
      <c r="O2404" s="76" t="s">
        <v>4366</v>
      </c>
      <c r="P2404" s="82">
        <v>86</v>
      </c>
      <c r="Q2404" s="82" t="s">
        <v>83028</v>
      </c>
      <c r="R2404"/>
    </row>
    <row r="2405" spans="12:18" x14ac:dyDescent="0.25">
      <c r="L2405" t="s">
        <v>268</v>
      </c>
      <c r="M2405" t="s">
        <v>11796</v>
      </c>
      <c r="N2405" t="s">
        <v>39679</v>
      </c>
      <c r="O2405" s="76" t="s">
        <v>4366</v>
      </c>
      <c r="P2405" s="82">
        <v>60</v>
      </c>
      <c r="Q2405" s="82" t="s">
        <v>83029</v>
      </c>
      <c r="R2405"/>
    </row>
    <row r="2406" spans="12:18" x14ac:dyDescent="0.25">
      <c r="L2406" t="s">
        <v>268</v>
      </c>
      <c r="M2406" t="s">
        <v>13812</v>
      </c>
      <c r="N2406" t="s">
        <v>39680</v>
      </c>
      <c r="O2406" s="76" t="s">
        <v>4366</v>
      </c>
      <c r="P2406" s="82">
        <v>48</v>
      </c>
      <c r="Q2406" s="82" t="s">
        <v>83030</v>
      </c>
      <c r="R2406"/>
    </row>
    <row r="2407" spans="12:18" x14ac:dyDescent="0.25">
      <c r="L2407" t="s">
        <v>268</v>
      </c>
      <c r="M2407" t="s">
        <v>6821</v>
      </c>
      <c r="N2407" t="s">
        <v>39681</v>
      </c>
      <c r="O2407" s="76" t="s">
        <v>4366</v>
      </c>
      <c r="P2407" s="82">
        <v>215</v>
      </c>
      <c r="Q2407" s="82" t="s">
        <v>83031</v>
      </c>
      <c r="R2407"/>
    </row>
    <row r="2408" spans="12:18" x14ac:dyDescent="0.25">
      <c r="L2408" t="s">
        <v>268</v>
      </c>
      <c r="M2408" t="s">
        <v>11798</v>
      </c>
      <c r="N2408" t="s">
        <v>39682</v>
      </c>
      <c r="O2408" s="76" t="s">
        <v>4366</v>
      </c>
      <c r="P2408" s="82">
        <v>90</v>
      </c>
      <c r="Q2408" s="82" t="s">
        <v>83032</v>
      </c>
      <c r="R2408"/>
    </row>
    <row r="2409" spans="12:18" x14ac:dyDescent="0.25">
      <c r="L2409" t="s">
        <v>268</v>
      </c>
      <c r="M2409" t="s">
        <v>13814</v>
      </c>
      <c r="N2409" t="s">
        <v>39683</v>
      </c>
      <c r="O2409" s="76" t="s">
        <v>4366</v>
      </c>
      <c r="P2409" s="82">
        <v>342</v>
      </c>
      <c r="Q2409" s="82" t="s">
        <v>83033</v>
      </c>
      <c r="R2409"/>
    </row>
    <row r="2410" spans="12:18" x14ac:dyDescent="0.25">
      <c r="L2410" t="s">
        <v>268</v>
      </c>
      <c r="M2410" t="s">
        <v>24157</v>
      </c>
      <c r="N2410" t="s">
        <v>39684</v>
      </c>
      <c r="O2410" s="76" t="s">
        <v>4366</v>
      </c>
      <c r="P2410" s="82">
        <v>69</v>
      </c>
      <c r="Q2410" s="82" t="s">
        <v>83034</v>
      </c>
      <c r="R2410"/>
    </row>
    <row r="2411" spans="12:18" x14ac:dyDescent="0.25">
      <c r="L2411" t="s">
        <v>268</v>
      </c>
      <c r="M2411" t="s">
        <v>13816</v>
      </c>
      <c r="N2411" t="s">
        <v>39685</v>
      </c>
      <c r="O2411" s="76" t="s">
        <v>4366</v>
      </c>
      <c r="P2411" s="82">
        <v>117</v>
      </c>
      <c r="Q2411" s="82" t="s">
        <v>83035</v>
      </c>
      <c r="R2411"/>
    </row>
    <row r="2412" spans="12:18" x14ac:dyDescent="0.25">
      <c r="L2412" t="s">
        <v>268</v>
      </c>
      <c r="M2412" t="s">
        <v>24158</v>
      </c>
      <c r="N2412" t="s">
        <v>39686</v>
      </c>
      <c r="O2412" s="76" t="s">
        <v>4356</v>
      </c>
      <c r="P2412" s="82">
        <v>877</v>
      </c>
      <c r="Q2412" s="82" t="s">
        <v>83036</v>
      </c>
      <c r="R2412"/>
    </row>
    <row r="2413" spans="12:18" x14ac:dyDescent="0.25">
      <c r="L2413" t="s">
        <v>268</v>
      </c>
      <c r="M2413" t="s">
        <v>24037</v>
      </c>
      <c r="N2413" t="s">
        <v>39687</v>
      </c>
      <c r="O2413" s="76" t="s">
        <v>4356</v>
      </c>
      <c r="P2413" s="82">
        <v>313</v>
      </c>
      <c r="Q2413" s="82" t="s">
        <v>83037</v>
      </c>
      <c r="R2413"/>
    </row>
    <row r="2414" spans="12:18" x14ac:dyDescent="0.25">
      <c r="L2414" t="s">
        <v>268</v>
      </c>
      <c r="M2414" t="s">
        <v>24159</v>
      </c>
      <c r="N2414" t="s">
        <v>39688</v>
      </c>
      <c r="O2414" s="76" t="s">
        <v>4356</v>
      </c>
      <c r="P2414" s="82">
        <v>466</v>
      </c>
      <c r="Q2414" s="82" t="s">
        <v>83038</v>
      </c>
      <c r="R2414"/>
    </row>
    <row r="2415" spans="12:18" x14ac:dyDescent="0.25">
      <c r="L2415" t="s">
        <v>268</v>
      </c>
      <c r="M2415" t="s">
        <v>33080</v>
      </c>
      <c r="N2415" t="s">
        <v>39689</v>
      </c>
      <c r="O2415" s="76" t="s">
        <v>4366</v>
      </c>
      <c r="P2415" s="82">
        <v>207</v>
      </c>
      <c r="Q2415" s="82" t="s">
        <v>83040</v>
      </c>
      <c r="R2415"/>
    </row>
    <row r="2416" spans="12:18" x14ac:dyDescent="0.25">
      <c r="L2416" t="s">
        <v>268</v>
      </c>
      <c r="M2416" t="s">
        <v>24168</v>
      </c>
      <c r="N2416" t="s">
        <v>39690</v>
      </c>
      <c r="O2416" s="76" t="s">
        <v>4356</v>
      </c>
      <c r="P2416" s="82">
        <v>1041</v>
      </c>
      <c r="Q2416" s="82" t="s">
        <v>83102</v>
      </c>
      <c r="R2416"/>
    </row>
    <row r="2417" spans="12:18" x14ac:dyDescent="0.25">
      <c r="L2417" t="s">
        <v>268</v>
      </c>
      <c r="M2417" t="s">
        <v>23743</v>
      </c>
      <c r="N2417" t="s">
        <v>39691</v>
      </c>
      <c r="O2417" s="76" t="s">
        <v>4374</v>
      </c>
      <c r="P2417" s="82">
        <v>1618</v>
      </c>
      <c r="Q2417" s="82" t="s">
        <v>83041</v>
      </c>
      <c r="R2417"/>
    </row>
    <row r="2418" spans="12:18" x14ac:dyDescent="0.25">
      <c r="L2418" t="s">
        <v>268</v>
      </c>
      <c r="M2418" t="s">
        <v>11800</v>
      </c>
      <c r="N2418" t="s">
        <v>39692</v>
      </c>
      <c r="O2418" s="76" t="s">
        <v>4356</v>
      </c>
      <c r="P2418" s="82">
        <v>152</v>
      </c>
      <c r="Q2418" s="82" t="s">
        <v>83042</v>
      </c>
      <c r="R2418"/>
    </row>
    <row r="2419" spans="12:18" x14ac:dyDescent="0.25">
      <c r="L2419" t="s">
        <v>268</v>
      </c>
      <c r="M2419" t="s">
        <v>6823</v>
      </c>
      <c r="N2419" t="s">
        <v>39693</v>
      </c>
      <c r="O2419" s="76" t="s">
        <v>4366</v>
      </c>
      <c r="P2419" s="82">
        <v>289</v>
      </c>
      <c r="Q2419" s="82" t="s">
        <v>83043</v>
      </c>
      <c r="R2419"/>
    </row>
    <row r="2420" spans="12:18" x14ac:dyDescent="0.25">
      <c r="L2420" t="s">
        <v>268</v>
      </c>
      <c r="M2420" t="s">
        <v>24160</v>
      </c>
      <c r="N2420" t="s">
        <v>39694</v>
      </c>
      <c r="O2420" s="76" t="s">
        <v>4366</v>
      </c>
      <c r="P2420" s="82">
        <v>157</v>
      </c>
      <c r="Q2420" s="82" t="s">
        <v>83044</v>
      </c>
      <c r="R2420"/>
    </row>
    <row r="2421" spans="12:18" x14ac:dyDescent="0.25">
      <c r="L2421" t="s">
        <v>268</v>
      </c>
      <c r="M2421" t="s">
        <v>13820</v>
      </c>
      <c r="N2421" t="s">
        <v>39695</v>
      </c>
      <c r="O2421" s="76" t="s">
        <v>4356</v>
      </c>
      <c r="P2421" s="82">
        <v>125</v>
      </c>
      <c r="Q2421" s="82" t="s">
        <v>83047</v>
      </c>
      <c r="R2421"/>
    </row>
    <row r="2422" spans="12:18" x14ac:dyDescent="0.25">
      <c r="L2422" t="s">
        <v>268</v>
      </c>
      <c r="M2422" t="s">
        <v>6824</v>
      </c>
      <c r="N2422" t="s">
        <v>39696</v>
      </c>
      <c r="O2422" s="76" t="s">
        <v>4366</v>
      </c>
      <c r="P2422" s="82">
        <v>101</v>
      </c>
      <c r="Q2422" s="82" t="s">
        <v>83045</v>
      </c>
      <c r="R2422"/>
    </row>
    <row r="2423" spans="12:18" x14ac:dyDescent="0.25">
      <c r="L2423" t="s">
        <v>268</v>
      </c>
      <c r="M2423" t="s">
        <v>13818</v>
      </c>
      <c r="N2423" t="s">
        <v>39697</v>
      </c>
      <c r="O2423" s="76" t="s">
        <v>4356</v>
      </c>
      <c r="P2423" s="82">
        <v>415</v>
      </c>
      <c r="Q2423" s="82" t="s">
        <v>83046</v>
      </c>
      <c r="R2423"/>
    </row>
    <row r="2424" spans="12:18" x14ac:dyDescent="0.25">
      <c r="L2424" t="s">
        <v>268</v>
      </c>
      <c r="M2424" t="s">
        <v>11802</v>
      </c>
      <c r="N2424" t="s">
        <v>39698</v>
      </c>
      <c r="O2424" s="76" t="s">
        <v>4366</v>
      </c>
      <c r="P2424" s="82">
        <v>99</v>
      </c>
      <c r="Q2424" s="82" t="s">
        <v>83048</v>
      </c>
      <c r="R2424"/>
    </row>
    <row r="2425" spans="12:18" x14ac:dyDescent="0.25">
      <c r="L2425" t="s">
        <v>268</v>
      </c>
      <c r="M2425" t="s">
        <v>11804</v>
      </c>
      <c r="N2425" t="s">
        <v>39699</v>
      </c>
      <c r="O2425" s="76" t="s">
        <v>4374</v>
      </c>
      <c r="P2425" s="82">
        <v>2394</v>
      </c>
      <c r="Q2425" s="82" t="s">
        <v>83049</v>
      </c>
      <c r="R2425"/>
    </row>
    <row r="2426" spans="12:18" x14ac:dyDescent="0.25">
      <c r="L2426" t="s">
        <v>268</v>
      </c>
      <c r="M2426" t="s">
        <v>24161</v>
      </c>
      <c r="N2426" t="s">
        <v>39700</v>
      </c>
      <c r="O2426" s="76" t="s">
        <v>4356</v>
      </c>
      <c r="P2426" s="82">
        <v>430</v>
      </c>
      <c r="Q2426" s="82" t="s">
        <v>83050</v>
      </c>
      <c r="R2426"/>
    </row>
    <row r="2427" spans="12:18" x14ac:dyDescent="0.25">
      <c r="L2427" t="s">
        <v>268</v>
      </c>
      <c r="M2427" t="s">
        <v>6825</v>
      </c>
      <c r="N2427" t="s">
        <v>39701</v>
      </c>
      <c r="O2427" s="76" t="s">
        <v>4366</v>
      </c>
      <c r="P2427" s="82">
        <v>48</v>
      </c>
      <c r="Q2427" s="82" t="s">
        <v>83051</v>
      </c>
      <c r="R2427"/>
    </row>
    <row r="2428" spans="12:18" x14ac:dyDescent="0.25">
      <c r="L2428" t="s">
        <v>268</v>
      </c>
      <c r="M2428" t="s">
        <v>11806</v>
      </c>
      <c r="N2428" t="s">
        <v>39702</v>
      </c>
      <c r="O2428" s="76" t="s">
        <v>4366</v>
      </c>
      <c r="P2428" s="82">
        <v>272</v>
      </c>
      <c r="Q2428" s="82" t="s">
        <v>83052</v>
      </c>
      <c r="R2428"/>
    </row>
    <row r="2429" spans="12:18" x14ac:dyDescent="0.25">
      <c r="L2429" t="s">
        <v>268</v>
      </c>
      <c r="M2429" t="s">
        <v>22094</v>
      </c>
      <c r="N2429" t="s">
        <v>39703</v>
      </c>
      <c r="O2429" s="76" t="s">
        <v>4366</v>
      </c>
      <c r="P2429" s="82">
        <v>222</v>
      </c>
      <c r="Q2429" s="82" t="s">
        <v>83053</v>
      </c>
      <c r="R2429"/>
    </row>
    <row r="2430" spans="12:18" x14ac:dyDescent="0.25">
      <c r="L2430" t="s">
        <v>268</v>
      </c>
      <c r="M2430" t="s">
        <v>24162</v>
      </c>
      <c r="N2430" t="s">
        <v>39704</v>
      </c>
      <c r="O2430" s="76" t="s">
        <v>4366</v>
      </c>
      <c r="P2430" s="82">
        <v>33</v>
      </c>
      <c r="Q2430" s="82" t="s">
        <v>83054</v>
      </c>
      <c r="R2430"/>
    </row>
    <row r="2431" spans="12:18" x14ac:dyDescent="0.25">
      <c r="L2431" t="s">
        <v>268</v>
      </c>
      <c r="M2431" t="s">
        <v>13824</v>
      </c>
      <c r="N2431" t="s">
        <v>39705</v>
      </c>
      <c r="O2431" s="76" t="s">
        <v>4356</v>
      </c>
      <c r="P2431" s="82">
        <v>285</v>
      </c>
      <c r="Q2431" s="82" t="s">
        <v>83055</v>
      </c>
      <c r="R2431"/>
    </row>
    <row r="2432" spans="12:18" x14ac:dyDescent="0.25">
      <c r="L2432" t="s">
        <v>268</v>
      </c>
      <c r="M2432" t="s">
        <v>6827</v>
      </c>
      <c r="N2432" t="s">
        <v>39706</v>
      </c>
      <c r="O2432" s="76" t="s">
        <v>4366</v>
      </c>
      <c r="P2432" s="82">
        <v>127</v>
      </c>
      <c r="Q2432" s="82" t="s">
        <v>83057</v>
      </c>
      <c r="R2432"/>
    </row>
    <row r="2433" spans="12:18" x14ac:dyDescent="0.25">
      <c r="L2433" t="s">
        <v>268</v>
      </c>
      <c r="M2433" t="s">
        <v>11808</v>
      </c>
      <c r="N2433" t="s">
        <v>39707</v>
      </c>
      <c r="O2433" s="76" t="s">
        <v>4356</v>
      </c>
      <c r="P2433" s="82">
        <v>307</v>
      </c>
      <c r="Q2433" s="82" t="s">
        <v>83059</v>
      </c>
      <c r="R2433"/>
    </row>
    <row r="2434" spans="12:18" x14ac:dyDescent="0.25">
      <c r="L2434" t="s">
        <v>268</v>
      </c>
      <c r="M2434" t="s">
        <v>6416</v>
      </c>
      <c r="N2434" t="s">
        <v>39708</v>
      </c>
      <c r="O2434" s="76" t="s">
        <v>4366</v>
      </c>
      <c r="P2434" s="82">
        <v>49</v>
      </c>
      <c r="Q2434" s="82" t="s">
        <v>83060</v>
      </c>
      <c r="R2434"/>
    </row>
    <row r="2435" spans="12:18" x14ac:dyDescent="0.25">
      <c r="L2435" t="s">
        <v>268</v>
      </c>
      <c r="M2435" t="s">
        <v>11811</v>
      </c>
      <c r="N2435" t="s">
        <v>39709</v>
      </c>
      <c r="O2435" s="76" t="s">
        <v>4366</v>
      </c>
      <c r="P2435" s="82">
        <v>68</v>
      </c>
      <c r="Q2435" s="82" t="s">
        <v>83061</v>
      </c>
      <c r="R2435"/>
    </row>
    <row r="2436" spans="12:18" x14ac:dyDescent="0.25">
      <c r="L2436" t="s">
        <v>268</v>
      </c>
      <c r="M2436" t="s">
        <v>6828</v>
      </c>
      <c r="N2436" t="s">
        <v>39710</v>
      </c>
      <c r="O2436" s="76" t="s">
        <v>4356</v>
      </c>
      <c r="P2436" s="82">
        <v>1190</v>
      </c>
      <c r="Q2436" s="82" t="s">
        <v>83062</v>
      </c>
      <c r="R2436"/>
    </row>
    <row r="2437" spans="12:18" x14ac:dyDescent="0.25">
      <c r="L2437" t="s">
        <v>268</v>
      </c>
      <c r="M2437" t="s">
        <v>11813</v>
      </c>
      <c r="N2437" t="s">
        <v>39711</v>
      </c>
      <c r="O2437" s="76" t="s">
        <v>4366</v>
      </c>
      <c r="P2437" s="82">
        <v>151</v>
      </c>
      <c r="Q2437" s="82" t="s">
        <v>83063</v>
      </c>
      <c r="R2437"/>
    </row>
    <row r="2438" spans="12:18" x14ac:dyDescent="0.25">
      <c r="L2438" t="s">
        <v>268</v>
      </c>
      <c r="M2438" t="s">
        <v>6829</v>
      </c>
      <c r="N2438" t="s">
        <v>39712</v>
      </c>
      <c r="O2438" s="76" t="s">
        <v>4356</v>
      </c>
      <c r="P2438" s="82">
        <v>344</v>
      </c>
      <c r="Q2438" s="82" t="s">
        <v>83064</v>
      </c>
      <c r="R2438"/>
    </row>
    <row r="2439" spans="12:18" x14ac:dyDescent="0.25">
      <c r="L2439" t="s">
        <v>268</v>
      </c>
      <c r="M2439" t="s">
        <v>11815</v>
      </c>
      <c r="N2439" t="s">
        <v>39713</v>
      </c>
      <c r="O2439" s="76" t="s">
        <v>4366</v>
      </c>
      <c r="P2439" s="82">
        <v>139</v>
      </c>
      <c r="Q2439" s="82" t="s">
        <v>83065</v>
      </c>
      <c r="R2439"/>
    </row>
    <row r="2440" spans="12:18" x14ac:dyDescent="0.25">
      <c r="L2440" t="s">
        <v>268</v>
      </c>
      <c r="M2440" t="s">
        <v>11817</v>
      </c>
      <c r="N2440" t="s">
        <v>39714</v>
      </c>
      <c r="O2440" s="76" t="s">
        <v>4374</v>
      </c>
      <c r="P2440" s="82">
        <v>5100</v>
      </c>
      <c r="Q2440" s="82" t="s">
        <v>83073</v>
      </c>
      <c r="R2440"/>
    </row>
    <row r="2441" spans="12:18" x14ac:dyDescent="0.25">
      <c r="L2441" t="s">
        <v>268</v>
      </c>
      <c r="M2441" t="s">
        <v>13826</v>
      </c>
      <c r="N2441" t="s">
        <v>39715</v>
      </c>
      <c r="O2441" s="76" t="s">
        <v>4366</v>
      </c>
      <c r="P2441" s="82">
        <v>103</v>
      </c>
      <c r="Q2441" s="82" t="s">
        <v>83066</v>
      </c>
      <c r="R2441"/>
    </row>
    <row r="2442" spans="12:18" x14ac:dyDescent="0.25">
      <c r="L2442" t="s">
        <v>268</v>
      </c>
      <c r="M2442" t="s">
        <v>13827</v>
      </c>
      <c r="N2442" t="s">
        <v>39716</v>
      </c>
      <c r="O2442" s="76" t="s">
        <v>4366</v>
      </c>
      <c r="P2442" s="82">
        <v>53</v>
      </c>
      <c r="Q2442" s="82" t="s">
        <v>83067</v>
      </c>
      <c r="R2442"/>
    </row>
    <row r="2443" spans="12:18" x14ac:dyDescent="0.25">
      <c r="L2443" t="s">
        <v>268</v>
      </c>
      <c r="M2443" t="s">
        <v>33081</v>
      </c>
      <c r="N2443" t="s">
        <v>39717</v>
      </c>
      <c r="O2443" s="76" t="s">
        <v>4366</v>
      </c>
      <c r="P2443" s="82">
        <v>138</v>
      </c>
      <c r="Q2443" s="82" t="s">
        <v>83068</v>
      </c>
      <c r="R2443"/>
    </row>
    <row r="2444" spans="12:18" x14ac:dyDescent="0.25">
      <c r="L2444" t="s">
        <v>268</v>
      </c>
      <c r="M2444" t="s">
        <v>33082</v>
      </c>
      <c r="N2444" t="s">
        <v>39718</v>
      </c>
      <c r="O2444" s="76" t="s">
        <v>4356</v>
      </c>
      <c r="P2444" s="82">
        <v>958</v>
      </c>
      <c r="Q2444" s="82" t="s">
        <v>83069</v>
      </c>
      <c r="R2444"/>
    </row>
    <row r="2445" spans="12:18" x14ac:dyDescent="0.25">
      <c r="L2445" t="s">
        <v>268</v>
      </c>
      <c r="M2445" t="s">
        <v>6830</v>
      </c>
      <c r="N2445" t="s">
        <v>39719</v>
      </c>
      <c r="O2445" s="76" t="s">
        <v>4366</v>
      </c>
      <c r="P2445" s="82">
        <v>52</v>
      </c>
      <c r="Q2445" s="82" t="s">
        <v>83070</v>
      </c>
      <c r="R2445"/>
    </row>
    <row r="2446" spans="12:18" x14ac:dyDescent="0.25">
      <c r="L2446" t="s">
        <v>268</v>
      </c>
      <c r="M2446" t="s">
        <v>13829</v>
      </c>
      <c r="N2446" t="s">
        <v>39720</v>
      </c>
      <c r="O2446" s="76" t="s">
        <v>4356</v>
      </c>
      <c r="P2446" s="82">
        <v>862</v>
      </c>
      <c r="Q2446" s="82" t="s">
        <v>83071</v>
      </c>
      <c r="R2446"/>
    </row>
    <row r="2447" spans="12:18" x14ac:dyDescent="0.25">
      <c r="L2447" t="s">
        <v>268</v>
      </c>
      <c r="M2447" t="s">
        <v>24164</v>
      </c>
      <c r="N2447" t="s">
        <v>39721</v>
      </c>
      <c r="O2447" s="76" t="s">
        <v>4366</v>
      </c>
      <c r="P2447" s="82">
        <v>121</v>
      </c>
      <c r="Q2447" s="82" t="s">
        <v>83072</v>
      </c>
      <c r="R2447"/>
    </row>
    <row r="2448" spans="12:18" x14ac:dyDescent="0.25">
      <c r="L2448" t="s">
        <v>268</v>
      </c>
      <c r="M2448" t="s">
        <v>24165</v>
      </c>
      <c r="N2448" t="s">
        <v>39722</v>
      </c>
      <c r="O2448" s="76" t="s">
        <v>4366</v>
      </c>
      <c r="P2448" s="82">
        <v>76</v>
      </c>
      <c r="Q2448" s="82" t="s">
        <v>83074</v>
      </c>
      <c r="R2448"/>
    </row>
    <row r="2449" spans="12:18" x14ac:dyDescent="0.25">
      <c r="L2449" t="s">
        <v>268</v>
      </c>
      <c r="M2449" t="s">
        <v>33083</v>
      </c>
      <c r="N2449" t="s">
        <v>39723</v>
      </c>
      <c r="O2449" s="76" t="s">
        <v>4356</v>
      </c>
      <c r="P2449" s="82">
        <v>367</v>
      </c>
      <c r="Q2449" s="82" t="s">
        <v>83075</v>
      </c>
      <c r="R2449"/>
    </row>
    <row r="2450" spans="12:18" x14ac:dyDescent="0.25">
      <c r="L2450" t="s">
        <v>268</v>
      </c>
      <c r="M2450" t="s">
        <v>24166</v>
      </c>
      <c r="N2450" t="s">
        <v>39724</v>
      </c>
      <c r="O2450" s="76" t="s">
        <v>4356</v>
      </c>
      <c r="P2450" s="82">
        <v>258</v>
      </c>
      <c r="Q2450" s="82" t="s">
        <v>83076</v>
      </c>
      <c r="R2450"/>
    </row>
    <row r="2451" spans="12:18" x14ac:dyDescent="0.25">
      <c r="L2451" t="s">
        <v>268</v>
      </c>
      <c r="M2451" t="s">
        <v>11819</v>
      </c>
      <c r="N2451" t="s">
        <v>39725</v>
      </c>
      <c r="O2451" s="76" t="s">
        <v>4366</v>
      </c>
      <c r="P2451" s="82">
        <v>217</v>
      </c>
      <c r="Q2451" s="82" t="s">
        <v>83077</v>
      </c>
      <c r="R2451"/>
    </row>
    <row r="2452" spans="12:18" x14ac:dyDescent="0.25">
      <c r="L2452" t="s">
        <v>268</v>
      </c>
      <c r="M2452" t="s">
        <v>33084</v>
      </c>
      <c r="N2452" t="s">
        <v>39726</v>
      </c>
      <c r="O2452" s="76" t="s">
        <v>4366</v>
      </c>
      <c r="P2452" s="82">
        <v>98</v>
      </c>
      <c r="Q2452" s="82" t="s">
        <v>83078</v>
      </c>
      <c r="R2452"/>
    </row>
    <row r="2453" spans="12:18" x14ac:dyDescent="0.25">
      <c r="L2453" t="s">
        <v>268</v>
      </c>
      <c r="M2453" t="s">
        <v>11821</v>
      </c>
      <c r="N2453" t="s">
        <v>39727</v>
      </c>
      <c r="O2453" s="76" t="s">
        <v>4366</v>
      </c>
      <c r="P2453" s="82">
        <v>148</v>
      </c>
      <c r="Q2453" s="82" t="s">
        <v>83079</v>
      </c>
      <c r="R2453"/>
    </row>
    <row r="2454" spans="12:18" x14ac:dyDescent="0.25">
      <c r="L2454" t="s">
        <v>268</v>
      </c>
      <c r="M2454" t="s">
        <v>13831</v>
      </c>
      <c r="N2454" t="s">
        <v>39728</v>
      </c>
      <c r="O2454" s="76" t="s">
        <v>4366</v>
      </c>
      <c r="P2454" s="82">
        <v>134</v>
      </c>
      <c r="Q2454" s="82" t="s">
        <v>83080</v>
      </c>
      <c r="R2454"/>
    </row>
    <row r="2455" spans="12:18" x14ac:dyDescent="0.25">
      <c r="L2455" t="s">
        <v>268</v>
      </c>
      <c r="M2455" t="s">
        <v>23825</v>
      </c>
      <c r="N2455" t="s">
        <v>39729</v>
      </c>
      <c r="O2455" s="76" t="s">
        <v>4356</v>
      </c>
      <c r="P2455" s="82">
        <v>348</v>
      </c>
      <c r="Q2455" s="82" t="s">
        <v>83081</v>
      </c>
      <c r="R2455"/>
    </row>
    <row r="2456" spans="12:18" x14ac:dyDescent="0.25">
      <c r="L2456" t="s">
        <v>268</v>
      </c>
      <c r="M2456" t="s">
        <v>6831</v>
      </c>
      <c r="N2456" t="s">
        <v>39730</v>
      </c>
      <c r="O2456" s="76" t="s">
        <v>4356</v>
      </c>
      <c r="P2456" s="82">
        <v>2885</v>
      </c>
      <c r="Q2456" s="82" t="s">
        <v>83082</v>
      </c>
      <c r="R2456"/>
    </row>
    <row r="2457" spans="12:18" x14ac:dyDescent="0.25">
      <c r="L2457" t="s">
        <v>268</v>
      </c>
      <c r="M2457" t="s">
        <v>6832</v>
      </c>
      <c r="N2457" t="s">
        <v>39731</v>
      </c>
      <c r="O2457" s="76" t="s">
        <v>4366</v>
      </c>
      <c r="P2457" s="82">
        <v>189</v>
      </c>
      <c r="Q2457" s="82" t="s">
        <v>83083</v>
      </c>
      <c r="R2457"/>
    </row>
    <row r="2458" spans="12:18" x14ac:dyDescent="0.25">
      <c r="L2458" t="s">
        <v>268</v>
      </c>
      <c r="M2458" t="s">
        <v>33085</v>
      </c>
      <c r="N2458" t="s">
        <v>39732</v>
      </c>
      <c r="O2458" s="76" t="s">
        <v>4366</v>
      </c>
      <c r="P2458" s="82">
        <v>58</v>
      </c>
      <c r="Q2458" s="82" t="s">
        <v>83084</v>
      </c>
      <c r="R2458"/>
    </row>
    <row r="2459" spans="12:18" x14ac:dyDescent="0.25">
      <c r="L2459" t="s">
        <v>268</v>
      </c>
      <c r="M2459" t="s">
        <v>28973</v>
      </c>
      <c r="N2459" t="s">
        <v>39733</v>
      </c>
      <c r="O2459" s="76" t="s">
        <v>4366</v>
      </c>
      <c r="P2459" s="82">
        <v>184</v>
      </c>
      <c r="Q2459" s="82" t="s">
        <v>83085</v>
      </c>
      <c r="R2459"/>
    </row>
    <row r="2460" spans="12:18" x14ac:dyDescent="0.25">
      <c r="L2460" t="s">
        <v>268</v>
      </c>
      <c r="M2460" t="s">
        <v>13833</v>
      </c>
      <c r="N2460" t="s">
        <v>39734</v>
      </c>
      <c r="O2460" s="76" t="s">
        <v>4356</v>
      </c>
      <c r="P2460" s="82">
        <v>669</v>
      </c>
      <c r="Q2460" s="82" t="s">
        <v>83086</v>
      </c>
      <c r="R2460"/>
    </row>
    <row r="2461" spans="12:18" x14ac:dyDescent="0.25">
      <c r="L2461" t="s">
        <v>268</v>
      </c>
      <c r="M2461" t="s">
        <v>11825</v>
      </c>
      <c r="N2461" t="s">
        <v>39735</v>
      </c>
      <c r="O2461" s="76" t="s">
        <v>4356</v>
      </c>
      <c r="P2461" s="82">
        <v>447</v>
      </c>
      <c r="Q2461" s="82" t="s">
        <v>83087</v>
      </c>
      <c r="R2461"/>
    </row>
    <row r="2462" spans="12:18" x14ac:dyDescent="0.25">
      <c r="L2462" t="s">
        <v>268</v>
      </c>
      <c r="M2462" t="s">
        <v>13835</v>
      </c>
      <c r="N2462" t="s">
        <v>39736</v>
      </c>
      <c r="O2462" s="76" t="s">
        <v>4366</v>
      </c>
      <c r="P2462" s="82">
        <v>122</v>
      </c>
      <c r="Q2462" s="82" t="s">
        <v>83089</v>
      </c>
      <c r="R2462"/>
    </row>
    <row r="2463" spans="12:18" x14ac:dyDescent="0.25">
      <c r="L2463" t="s">
        <v>268</v>
      </c>
      <c r="M2463" t="s">
        <v>11826</v>
      </c>
      <c r="N2463" t="s">
        <v>39737</v>
      </c>
      <c r="O2463" s="76" t="s">
        <v>4366</v>
      </c>
      <c r="P2463" s="82">
        <v>59</v>
      </c>
      <c r="Q2463" s="82" t="s">
        <v>83088</v>
      </c>
      <c r="R2463"/>
    </row>
    <row r="2464" spans="12:18" x14ac:dyDescent="0.25">
      <c r="L2464" t="s">
        <v>268</v>
      </c>
      <c r="M2464" t="s">
        <v>13837</v>
      </c>
      <c r="N2464" t="s">
        <v>39738</v>
      </c>
      <c r="O2464" s="76" t="s">
        <v>4366</v>
      </c>
      <c r="P2464" s="82">
        <v>71</v>
      </c>
      <c r="Q2464" s="82" t="s">
        <v>83090</v>
      </c>
      <c r="R2464"/>
    </row>
    <row r="2465" spans="12:18" x14ac:dyDescent="0.25">
      <c r="L2465" t="s">
        <v>268</v>
      </c>
      <c r="M2465" t="s">
        <v>14137</v>
      </c>
      <c r="N2465" t="s">
        <v>39739</v>
      </c>
      <c r="O2465" s="76" t="s">
        <v>4366</v>
      </c>
      <c r="P2465" s="82">
        <v>101</v>
      </c>
      <c r="Q2465" s="82" t="s">
        <v>83092</v>
      </c>
      <c r="R2465"/>
    </row>
    <row r="2466" spans="12:18" x14ac:dyDescent="0.25">
      <c r="L2466" t="s">
        <v>268</v>
      </c>
      <c r="M2466" t="s">
        <v>6833</v>
      </c>
      <c r="N2466" t="s">
        <v>39740</v>
      </c>
      <c r="O2466" s="76" t="s">
        <v>4366</v>
      </c>
      <c r="P2466" s="82">
        <v>225</v>
      </c>
      <c r="Q2466" s="82" t="s">
        <v>83093</v>
      </c>
      <c r="R2466"/>
    </row>
    <row r="2467" spans="12:18" x14ac:dyDescent="0.25">
      <c r="L2467" t="s">
        <v>268</v>
      </c>
      <c r="M2467" t="s">
        <v>6834</v>
      </c>
      <c r="N2467" t="s">
        <v>39741</v>
      </c>
      <c r="O2467" s="76" t="s">
        <v>4366</v>
      </c>
      <c r="P2467" s="82">
        <v>55</v>
      </c>
      <c r="Q2467" s="82" t="s">
        <v>83094</v>
      </c>
      <c r="R2467"/>
    </row>
    <row r="2468" spans="12:18" x14ac:dyDescent="0.25">
      <c r="L2468" t="s">
        <v>268</v>
      </c>
      <c r="M2468" t="s">
        <v>6835</v>
      </c>
      <c r="N2468" t="s">
        <v>39742</v>
      </c>
      <c r="O2468" s="76" t="s">
        <v>4374</v>
      </c>
      <c r="P2468" s="82">
        <v>46428</v>
      </c>
      <c r="Q2468" s="82" t="s">
        <v>72645</v>
      </c>
      <c r="R2468"/>
    </row>
    <row r="2469" spans="12:18" x14ac:dyDescent="0.25">
      <c r="L2469" t="s">
        <v>268</v>
      </c>
      <c r="M2469" t="s">
        <v>33086</v>
      </c>
      <c r="N2469" t="s">
        <v>39743</v>
      </c>
      <c r="O2469" s="76" t="s">
        <v>4356</v>
      </c>
      <c r="P2469" s="82">
        <v>77</v>
      </c>
      <c r="Q2469" s="82" t="s">
        <v>83095</v>
      </c>
      <c r="R2469"/>
    </row>
    <row r="2470" spans="12:18" x14ac:dyDescent="0.25">
      <c r="L2470" t="s">
        <v>268</v>
      </c>
      <c r="M2470" t="s">
        <v>33087</v>
      </c>
      <c r="N2470" t="s">
        <v>39744</v>
      </c>
      <c r="O2470" s="76" t="s">
        <v>4356</v>
      </c>
      <c r="P2470" s="82">
        <v>1367</v>
      </c>
      <c r="Q2470" s="82" t="s">
        <v>83096</v>
      </c>
      <c r="R2470"/>
    </row>
    <row r="2471" spans="12:18" x14ac:dyDescent="0.25">
      <c r="L2471" t="s">
        <v>268</v>
      </c>
      <c r="M2471" t="s">
        <v>24167</v>
      </c>
      <c r="N2471" t="s">
        <v>39745</v>
      </c>
      <c r="O2471" s="76" t="s">
        <v>4366</v>
      </c>
      <c r="P2471" s="82">
        <v>146</v>
      </c>
      <c r="Q2471" s="82" t="s">
        <v>83097</v>
      </c>
      <c r="R2471"/>
    </row>
    <row r="2472" spans="12:18" x14ac:dyDescent="0.25">
      <c r="L2472" t="s">
        <v>268</v>
      </c>
      <c r="M2472" t="s">
        <v>6836</v>
      </c>
      <c r="N2472" t="s">
        <v>39746</v>
      </c>
      <c r="O2472" s="76" t="s">
        <v>4356</v>
      </c>
      <c r="P2472" s="82">
        <v>485</v>
      </c>
      <c r="Q2472" s="82" t="s">
        <v>83100</v>
      </c>
      <c r="R2472"/>
    </row>
    <row r="2473" spans="12:18" x14ac:dyDescent="0.25">
      <c r="L2473" t="s">
        <v>268</v>
      </c>
      <c r="M2473" t="s">
        <v>11831</v>
      </c>
      <c r="N2473" t="s">
        <v>39747</v>
      </c>
      <c r="O2473" s="76" t="s">
        <v>4356</v>
      </c>
      <c r="P2473" s="82">
        <v>578</v>
      </c>
      <c r="Q2473" s="82" t="s">
        <v>83101</v>
      </c>
      <c r="R2473"/>
    </row>
    <row r="2474" spans="12:18" x14ac:dyDescent="0.25">
      <c r="L2474" t="s">
        <v>268</v>
      </c>
      <c r="M2474" t="s">
        <v>33088</v>
      </c>
      <c r="N2474" t="s">
        <v>39748</v>
      </c>
      <c r="O2474" s="76" t="s">
        <v>4366</v>
      </c>
      <c r="P2474" s="82">
        <v>169</v>
      </c>
      <c r="Q2474" s="82" t="s">
        <v>83103</v>
      </c>
      <c r="R2474"/>
    </row>
    <row r="2475" spans="12:18" x14ac:dyDescent="0.25">
      <c r="L2475" t="s">
        <v>268</v>
      </c>
      <c r="M2475" t="s">
        <v>11834</v>
      </c>
      <c r="N2475" t="s">
        <v>39749</v>
      </c>
      <c r="O2475" s="76" t="s">
        <v>4356</v>
      </c>
      <c r="P2475" s="82">
        <v>430</v>
      </c>
      <c r="Q2475" s="82" t="s">
        <v>83104</v>
      </c>
      <c r="R2475"/>
    </row>
    <row r="2476" spans="12:18" x14ac:dyDescent="0.25">
      <c r="L2476" t="s">
        <v>268</v>
      </c>
      <c r="M2476" t="s">
        <v>24169</v>
      </c>
      <c r="N2476" t="s">
        <v>39750</v>
      </c>
      <c r="O2476" s="76" t="s">
        <v>4366</v>
      </c>
      <c r="P2476" s="82">
        <v>45</v>
      </c>
      <c r="Q2476" s="82" t="s">
        <v>83105</v>
      </c>
      <c r="R2476"/>
    </row>
    <row r="2477" spans="12:18" x14ac:dyDescent="0.25">
      <c r="L2477" t="s">
        <v>268</v>
      </c>
      <c r="M2477" t="s">
        <v>25642</v>
      </c>
      <c r="N2477" t="s">
        <v>39751</v>
      </c>
      <c r="O2477" s="76" t="s">
        <v>4366</v>
      </c>
      <c r="P2477" s="82">
        <v>143</v>
      </c>
      <c r="Q2477" s="82" t="s">
        <v>83106</v>
      </c>
      <c r="R2477"/>
    </row>
    <row r="2478" spans="12:18" x14ac:dyDescent="0.25">
      <c r="L2478" t="s">
        <v>268</v>
      </c>
      <c r="M2478" t="s">
        <v>13843</v>
      </c>
      <c r="N2478" t="s">
        <v>39752</v>
      </c>
      <c r="O2478" s="76" t="s">
        <v>4356</v>
      </c>
      <c r="P2478" s="82">
        <v>745</v>
      </c>
      <c r="Q2478" s="82" t="s">
        <v>83107</v>
      </c>
      <c r="R2478"/>
    </row>
    <row r="2479" spans="12:18" x14ac:dyDescent="0.25">
      <c r="L2479" t="s">
        <v>268</v>
      </c>
      <c r="M2479" t="s">
        <v>11836</v>
      </c>
      <c r="N2479" t="s">
        <v>39753</v>
      </c>
      <c r="O2479" s="76" t="s">
        <v>4366</v>
      </c>
      <c r="P2479" s="82">
        <v>75</v>
      </c>
      <c r="Q2479" s="82" t="s">
        <v>83108</v>
      </c>
      <c r="R2479"/>
    </row>
    <row r="2480" spans="12:18" x14ac:dyDescent="0.25">
      <c r="L2480" t="s">
        <v>268</v>
      </c>
      <c r="M2480" t="s">
        <v>13845</v>
      </c>
      <c r="N2480" t="s">
        <v>39754</v>
      </c>
      <c r="O2480" s="76" t="s">
        <v>4356</v>
      </c>
      <c r="P2480" s="82">
        <v>348</v>
      </c>
      <c r="Q2480" s="82" t="s">
        <v>83109</v>
      </c>
      <c r="R2480"/>
    </row>
    <row r="2481" spans="12:18" x14ac:dyDescent="0.25">
      <c r="L2481" t="s">
        <v>268</v>
      </c>
      <c r="M2481" t="s">
        <v>11838</v>
      </c>
      <c r="N2481" t="s">
        <v>39755</v>
      </c>
      <c r="O2481" s="76" t="s">
        <v>4356</v>
      </c>
      <c r="P2481" s="82">
        <v>377</v>
      </c>
      <c r="Q2481" s="82" t="s">
        <v>83110</v>
      </c>
      <c r="R2481"/>
    </row>
    <row r="2482" spans="12:18" x14ac:dyDescent="0.25">
      <c r="L2482" t="s">
        <v>268</v>
      </c>
      <c r="M2482" t="s">
        <v>24170</v>
      </c>
      <c r="N2482" t="s">
        <v>39756</v>
      </c>
      <c r="O2482" s="76" t="s">
        <v>4366</v>
      </c>
      <c r="P2482" s="82">
        <v>67</v>
      </c>
      <c r="Q2482" s="82" t="s">
        <v>83112</v>
      </c>
      <c r="R2482"/>
    </row>
    <row r="2483" spans="12:18" x14ac:dyDescent="0.25">
      <c r="L2483" t="s">
        <v>268</v>
      </c>
      <c r="M2483" t="s">
        <v>13847</v>
      </c>
      <c r="N2483" t="s">
        <v>39757</v>
      </c>
      <c r="O2483" s="76" t="s">
        <v>4356</v>
      </c>
      <c r="P2483" s="82">
        <v>217</v>
      </c>
      <c r="Q2483" s="82" t="s">
        <v>83111</v>
      </c>
      <c r="R2483"/>
    </row>
    <row r="2484" spans="12:18" x14ac:dyDescent="0.25">
      <c r="L2484" t="s">
        <v>268</v>
      </c>
      <c r="M2484" t="s">
        <v>13849</v>
      </c>
      <c r="N2484" t="s">
        <v>39758</v>
      </c>
      <c r="O2484" s="76" t="s">
        <v>4366</v>
      </c>
      <c r="P2484" s="82">
        <v>80</v>
      </c>
      <c r="Q2484" s="82" t="s">
        <v>83113</v>
      </c>
      <c r="R2484"/>
    </row>
    <row r="2485" spans="12:18" x14ac:dyDescent="0.25">
      <c r="L2485" t="s">
        <v>268</v>
      </c>
      <c r="M2485" t="s">
        <v>24171</v>
      </c>
      <c r="N2485" t="s">
        <v>39759</v>
      </c>
      <c r="O2485" s="76" t="s">
        <v>4366</v>
      </c>
      <c r="P2485" s="82">
        <v>63</v>
      </c>
      <c r="Q2485" s="82" t="s">
        <v>83114</v>
      </c>
      <c r="R2485"/>
    </row>
    <row r="2486" spans="12:18" x14ac:dyDescent="0.25">
      <c r="L2486" t="s">
        <v>268</v>
      </c>
      <c r="M2486" t="s">
        <v>11840</v>
      </c>
      <c r="N2486" t="s">
        <v>39760</v>
      </c>
      <c r="O2486" s="76" t="s">
        <v>4366</v>
      </c>
      <c r="P2486" s="82">
        <v>193</v>
      </c>
      <c r="Q2486" s="82" t="s">
        <v>83115</v>
      </c>
      <c r="R2486"/>
    </row>
    <row r="2487" spans="12:18" x14ac:dyDescent="0.25">
      <c r="L2487" t="s">
        <v>268</v>
      </c>
      <c r="M2487" t="s">
        <v>6837</v>
      </c>
      <c r="N2487" t="s">
        <v>39761</v>
      </c>
      <c r="O2487" s="76" t="s">
        <v>4366</v>
      </c>
      <c r="P2487" s="82">
        <v>505</v>
      </c>
      <c r="Q2487" s="82" t="s">
        <v>83116</v>
      </c>
      <c r="R2487"/>
    </row>
    <row r="2488" spans="12:18" x14ac:dyDescent="0.25">
      <c r="L2488" t="s">
        <v>268</v>
      </c>
      <c r="M2488" t="s">
        <v>11842</v>
      </c>
      <c r="N2488" t="s">
        <v>39762</v>
      </c>
      <c r="O2488" s="76" t="s">
        <v>4366</v>
      </c>
      <c r="P2488" s="82">
        <v>83</v>
      </c>
      <c r="Q2488" s="82" t="s">
        <v>83117</v>
      </c>
      <c r="R2488"/>
    </row>
    <row r="2489" spans="12:18" x14ac:dyDescent="0.25">
      <c r="L2489" t="s">
        <v>268</v>
      </c>
      <c r="M2489" t="s">
        <v>24172</v>
      </c>
      <c r="N2489" t="s">
        <v>39763</v>
      </c>
      <c r="O2489" s="76" t="s">
        <v>4356</v>
      </c>
      <c r="P2489" s="82">
        <v>349</v>
      </c>
      <c r="Q2489" s="82" t="s">
        <v>83119</v>
      </c>
      <c r="R2489"/>
    </row>
    <row r="2490" spans="12:18" x14ac:dyDescent="0.25">
      <c r="L2490" t="s">
        <v>268</v>
      </c>
      <c r="M2490" t="s">
        <v>33089</v>
      </c>
      <c r="N2490" t="s">
        <v>39764</v>
      </c>
      <c r="O2490" s="76" t="s">
        <v>4356</v>
      </c>
      <c r="P2490" s="82">
        <v>447</v>
      </c>
      <c r="Q2490" s="82" t="s">
        <v>83120</v>
      </c>
      <c r="R2490"/>
    </row>
    <row r="2491" spans="12:18" x14ac:dyDescent="0.25">
      <c r="L2491" t="s">
        <v>268</v>
      </c>
      <c r="M2491" t="s">
        <v>13851</v>
      </c>
      <c r="N2491" t="s">
        <v>39765</v>
      </c>
      <c r="O2491" s="76" t="s">
        <v>4356</v>
      </c>
      <c r="P2491" s="82">
        <v>1041</v>
      </c>
      <c r="Q2491" s="82" t="s">
        <v>83122</v>
      </c>
      <c r="R2491"/>
    </row>
    <row r="2492" spans="12:18" x14ac:dyDescent="0.25">
      <c r="L2492" t="s">
        <v>268</v>
      </c>
      <c r="M2492" t="s">
        <v>11846</v>
      </c>
      <c r="N2492" t="s">
        <v>39766</v>
      </c>
      <c r="O2492" s="76" t="s">
        <v>4356</v>
      </c>
      <c r="P2492" s="82">
        <v>1087</v>
      </c>
      <c r="Q2492" s="82" t="s">
        <v>83123</v>
      </c>
      <c r="R2492"/>
    </row>
    <row r="2493" spans="12:18" x14ac:dyDescent="0.25">
      <c r="L2493" t="s">
        <v>268</v>
      </c>
      <c r="M2493" t="s">
        <v>11848</v>
      </c>
      <c r="N2493" t="s">
        <v>39767</v>
      </c>
      <c r="O2493" s="76" t="s">
        <v>4366</v>
      </c>
      <c r="P2493" s="82">
        <v>181</v>
      </c>
      <c r="Q2493" s="82" t="s">
        <v>83124</v>
      </c>
      <c r="R2493"/>
    </row>
    <row r="2494" spans="12:18" x14ac:dyDescent="0.25">
      <c r="L2494" t="s">
        <v>268</v>
      </c>
      <c r="M2494" t="s">
        <v>24174</v>
      </c>
      <c r="N2494" t="s">
        <v>39768</v>
      </c>
      <c r="O2494" s="76" t="s">
        <v>4356</v>
      </c>
      <c r="P2494" s="82">
        <v>2087</v>
      </c>
      <c r="Q2494" s="82" t="s">
        <v>83125</v>
      </c>
      <c r="R2494"/>
    </row>
    <row r="2495" spans="12:18" x14ac:dyDescent="0.25">
      <c r="L2495" t="s">
        <v>268</v>
      </c>
      <c r="M2495" t="s">
        <v>24175</v>
      </c>
      <c r="N2495" t="s">
        <v>39769</v>
      </c>
      <c r="O2495" s="76" t="s">
        <v>4366</v>
      </c>
      <c r="P2495" s="82">
        <v>76</v>
      </c>
      <c r="Q2495" s="82" t="s">
        <v>83126</v>
      </c>
      <c r="R2495"/>
    </row>
    <row r="2496" spans="12:18" x14ac:dyDescent="0.25">
      <c r="L2496" t="s">
        <v>268</v>
      </c>
      <c r="M2496" t="s">
        <v>13853</v>
      </c>
      <c r="N2496" t="s">
        <v>39770</v>
      </c>
      <c r="O2496" s="76" t="s">
        <v>4366</v>
      </c>
      <c r="P2496" s="82">
        <v>100</v>
      </c>
      <c r="Q2496" s="82" t="s">
        <v>83127</v>
      </c>
      <c r="R2496"/>
    </row>
    <row r="2497" spans="12:18" x14ac:dyDescent="0.25">
      <c r="L2497" t="s">
        <v>268</v>
      </c>
      <c r="M2497" t="s">
        <v>33090</v>
      </c>
      <c r="N2497" t="s">
        <v>39771</v>
      </c>
      <c r="O2497" s="76" t="s">
        <v>4356</v>
      </c>
      <c r="P2497" s="82">
        <v>2167</v>
      </c>
      <c r="Q2497" s="82" t="s">
        <v>83128</v>
      </c>
      <c r="R2497"/>
    </row>
    <row r="2498" spans="12:18" x14ac:dyDescent="0.25">
      <c r="L2498" t="s">
        <v>268</v>
      </c>
      <c r="M2498" t="s">
        <v>24176</v>
      </c>
      <c r="N2498" t="s">
        <v>39772</v>
      </c>
      <c r="O2498" s="76" t="s">
        <v>4366</v>
      </c>
      <c r="P2498" s="82">
        <v>103</v>
      </c>
      <c r="Q2498" s="82" t="s">
        <v>83129</v>
      </c>
      <c r="R2498"/>
    </row>
    <row r="2499" spans="12:18" x14ac:dyDescent="0.25">
      <c r="L2499" t="s">
        <v>268</v>
      </c>
      <c r="M2499" t="s">
        <v>11850</v>
      </c>
      <c r="N2499" t="s">
        <v>39773</v>
      </c>
      <c r="O2499" s="76" t="s">
        <v>4366</v>
      </c>
      <c r="P2499" s="82">
        <v>84</v>
      </c>
      <c r="Q2499" s="82" t="s">
        <v>83130</v>
      </c>
      <c r="R2499"/>
    </row>
    <row r="2500" spans="12:18" x14ac:dyDescent="0.25">
      <c r="L2500" t="s">
        <v>268</v>
      </c>
      <c r="M2500" t="s">
        <v>24177</v>
      </c>
      <c r="N2500" t="s">
        <v>39774</v>
      </c>
      <c r="O2500" s="76" t="s">
        <v>4366</v>
      </c>
      <c r="P2500" s="82">
        <v>176</v>
      </c>
      <c r="Q2500" s="82" t="s">
        <v>83133</v>
      </c>
      <c r="R2500"/>
    </row>
    <row r="2501" spans="12:18" x14ac:dyDescent="0.25">
      <c r="L2501" t="s">
        <v>268</v>
      </c>
      <c r="M2501" t="s">
        <v>6839</v>
      </c>
      <c r="N2501" t="s">
        <v>39775</v>
      </c>
      <c r="O2501" s="76" t="s">
        <v>4366</v>
      </c>
      <c r="P2501" s="82">
        <v>324</v>
      </c>
      <c r="Q2501" s="82" t="s">
        <v>83134</v>
      </c>
      <c r="R2501"/>
    </row>
    <row r="2502" spans="12:18" x14ac:dyDescent="0.25">
      <c r="L2502" t="s">
        <v>268</v>
      </c>
      <c r="M2502" t="s">
        <v>11852</v>
      </c>
      <c r="N2502" t="s">
        <v>39776</v>
      </c>
      <c r="O2502" s="76" t="s">
        <v>4356</v>
      </c>
      <c r="P2502" s="82">
        <v>349</v>
      </c>
      <c r="Q2502" s="82" t="s">
        <v>83135</v>
      </c>
      <c r="R2502"/>
    </row>
    <row r="2503" spans="12:18" x14ac:dyDescent="0.25">
      <c r="L2503" t="s">
        <v>268</v>
      </c>
      <c r="M2503" t="s">
        <v>6840</v>
      </c>
      <c r="N2503" t="s">
        <v>39777</v>
      </c>
      <c r="O2503" s="76" t="s">
        <v>4366</v>
      </c>
      <c r="P2503" s="82">
        <v>74</v>
      </c>
      <c r="Q2503" s="82" t="s">
        <v>83136</v>
      </c>
      <c r="R2503"/>
    </row>
    <row r="2504" spans="12:18" x14ac:dyDescent="0.25">
      <c r="L2504" t="s">
        <v>268</v>
      </c>
      <c r="M2504" t="s">
        <v>24178</v>
      </c>
      <c r="N2504" t="s">
        <v>39778</v>
      </c>
      <c r="O2504" s="76" t="s">
        <v>4366</v>
      </c>
      <c r="P2504" s="82">
        <v>103</v>
      </c>
      <c r="Q2504" s="82" t="s">
        <v>83137</v>
      </c>
      <c r="R2504"/>
    </row>
    <row r="2505" spans="12:18" x14ac:dyDescent="0.25">
      <c r="L2505" t="s">
        <v>268</v>
      </c>
      <c r="M2505" t="s">
        <v>6841</v>
      </c>
      <c r="N2505" t="s">
        <v>39779</v>
      </c>
      <c r="O2505" s="76" t="s">
        <v>4356</v>
      </c>
      <c r="P2505" s="82">
        <v>516</v>
      </c>
      <c r="Q2505" s="82" t="s">
        <v>83138</v>
      </c>
      <c r="R2505"/>
    </row>
    <row r="2506" spans="12:18" x14ac:dyDescent="0.25">
      <c r="L2506" t="s">
        <v>268</v>
      </c>
      <c r="M2506" t="s">
        <v>24179</v>
      </c>
      <c r="N2506" t="s">
        <v>39780</v>
      </c>
      <c r="O2506" s="76" t="s">
        <v>4366</v>
      </c>
      <c r="P2506" s="82">
        <v>291</v>
      </c>
      <c r="Q2506" s="82" t="s">
        <v>83139</v>
      </c>
      <c r="R2506"/>
    </row>
    <row r="2507" spans="12:18" x14ac:dyDescent="0.25">
      <c r="L2507" t="s">
        <v>268</v>
      </c>
      <c r="M2507" t="s">
        <v>24180</v>
      </c>
      <c r="N2507" t="s">
        <v>39781</v>
      </c>
      <c r="O2507" s="76" t="s">
        <v>4366</v>
      </c>
      <c r="P2507" s="82">
        <v>114</v>
      </c>
      <c r="Q2507" s="82" t="s">
        <v>83140</v>
      </c>
      <c r="R2507"/>
    </row>
    <row r="2508" spans="12:18" x14ac:dyDescent="0.25">
      <c r="L2508" t="s">
        <v>268</v>
      </c>
      <c r="M2508" t="s">
        <v>24181</v>
      </c>
      <c r="N2508" t="s">
        <v>39782</v>
      </c>
      <c r="O2508" s="76" t="s">
        <v>4366</v>
      </c>
      <c r="P2508" s="82">
        <v>190</v>
      </c>
      <c r="Q2508" s="82" t="s">
        <v>83141</v>
      </c>
      <c r="R2508"/>
    </row>
    <row r="2509" spans="12:18" x14ac:dyDescent="0.25">
      <c r="L2509" t="s">
        <v>268</v>
      </c>
      <c r="M2509" t="s">
        <v>24182</v>
      </c>
      <c r="N2509" t="s">
        <v>39783</v>
      </c>
      <c r="O2509" s="76" t="s">
        <v>4366</v>
      </c>
      <c r="P2509" s="82">
        <v>42</v>
      </c>
      <c r="Q2509" s="82" t="s">
        <v>83142</v>
      </c>
      <c r="R2509"/>
    </row>
    <row r="2510" spans="12:18" x14ac:dyDescent="0.25">
      <c r="L2510" t="s">
        <v>268</v>
      </c>
      <c r="M2510" t="s">
        <v>6842</v>
      </c>
      <c r="N2510" t="s">
        <v>39784</v>
      </c>
      <c r="O2510" s="76" t="s">
        <v>4356</v>
      </c>
      <c r="P2510" s="82">
        <v>342</v>
      </c>
      <c r="Q2510" s="82" t="s">
        <v>83143</v>
      </c>
      <c r="R2510"/>
    </row>
    <row r="2511" spans="12:18" x14ac:dyDescent="0.25">
      <c r="L2511" t="s">
        <v>268</v>
      </c>
      <c r="M2511" t="s">
        <v>13855</v>
      </c>
      <c r="N2511" t="s">
        <v>39785</v>
      </c>
      <c r="O2511" s="76" t="s">
        <v>4366</v>
      </c>
      <c r="P2511" s="82">
        <v>251</v>
      </c>
      <c r="Q2511" s="82" t="s">
        <v>83144</v>
      </c>
      <c r="R2511"/>
    </row>
    <row r="2512" spans="12:18" x14ac:dyDescent="0.25">
      <c r="L2512" t="s">
        <v>268</v>
      </c>
      <c r="M2512" t="s">
        <v>12736</v>
      </c>
      <c r="N2512" t="s">
        <v>39786</v>
      </c>
      <c r="O2512" s="76" t="s">
        <v>4356</v>
      </c>
      <c r="P2512" s="82">
        <v>331</v>
      </c>
      <c r="Q2512" s="82" t="s">
        <v>83145</v>
      </c>
      <c r="R2512"/>
    </row>
    <row r="2513" spans="12:18" x14ac:dyDescent="0.25">
      <c r="L2513" t="s">
        <v>268</v>
      </c>
      <c r="M2513" t="s">
        <v>6843</v>
      </c>
      <c r="N2513" t="s">
        <v>39787</v>
      </c>
      <c r="O2513" s="76" t="s">
        <v>4366</v>
      </c>
      <c r="P2513" s="82">
        <v>265</v>
      </c>
      <c r="Q2513" s="82" t="s">
        <v>83147</v>
      </c>
      <c r="R2513"/>
    </row>
    <row r="2514" spans="12:18" x14ac:dyDescent="0.25">
      <c r="L2514" t="s">
        <v>268</v>
      </c>
      <c r="M2514" t="s">
        <v>6845</v>
      </c>
      <c r="N2514" t="s">
        <v>39788</v>
      </c>
      <c r="O2514" s="76" t="s">
        <v>4366</v>
      </c>
      <c r="P2514" s="82">
        <v>121</v>
      </c>
      <c r="Q2514" s="82" t="s">
        <v>83150</v>
      </c>
      <c r="R2514"/>
    </row>
    <row r="2515" spans="12:18" x14ac:dyDescent="0.25">
      <c r="L2515" t="s">
        <v>268</v>
      </c>
      <c r="M2515" t="s">
        <v>6846</v>
      </c>
      <c r="N2515" t="s">
        <v>39789</v>
      </c>
      <c r="O2515" s="76" t="s">
        <v>4366</v>
      </c>
      <c r="P2515" s="82">
        <v>202</v>
      </c>
      <c r="Q2515" s="82" t="s">
        <v>83151</v>
      </c>
      <c r="R2515"/>
    </row>
    <row r="2516" spans="12:18" x14ac:dyDescent="0.25">
      <c r="L2516" t="s">
        <v>268</v>
      </c>
      <c r="M2516" t="s">
        <v>11855</v>
      </c>
      <c r="N2516" t="s">
        <v>39790</v>
      </c>
      <c r="O2516" s="76" t="s">
        <v>4366</v>
      </c>
      <c r="P2516" s="82">
        <v>97</v>
      </c>
      <c r="Q2516" s="82" t="s">
        <v>83152</v>
      </c>
      <c r="R2516"/>
    </row>
    <row r="2517" spans="12:18" x14ac:dyDescent="0.25">
      <c r="L2517" t="s">
        <v>268</v>
      </c>
      <c r="M2517" t="s">
        <v>13856</v>
      </c>
      <c r="N2517" t="s">
        <v>39791</v>
      </c>
      <c r="O2517" s="76" t="s">
        <v>4356</v>
      </c>
      <c r="P2517" s="82">
        <v>185</v>
      </c>
      <c r="Q2517" s="82" t="s">
        <v>83153</v>
      </c>
      <c r="R2517"/>
    </row>
    <row r="2518" spans="12:18" x14ac:dyDescent="0.25">
      <c r="L2518" t="s">
        <v>268</v>
      </c>
      <c r="M2518" t="s">
        <v>6847</v>
      </c>
      <c r="N2518" t="s">
        <v>39792</v>
      </c>
      <c r="O2518" s="76" t="s">
        <v>4356</v>
      </c>
      <c r="P2518" s="82">
        <v>1723</v>
      </c>
      <c r="Q2518" s="82" t="s">
        <v>83154</v>
      </c>
      <c r="R2518"/>
    </row>
    <row r="2519" spans="12:18" x14ac:dyDescent="0.25">
      <c r="L2519" t="s">
        <v>268</v>
      </c>
      <c r="M2519" t="s">
        <v>6848</v>
      </c>
      <c r="N2519" t="s">
        <v>39793</v>
      </c>
      <c r="O2519" s="76" t="s">
        <v>4374</v>
      </c>
      <c r="P2519" s="82">
        <v>2349</v>
      </c>
      <c r="Q2519" s="82" t="s">
        <v>83155</v>
      </c>
      <c r="R2519"/>
    </row>
    <row r="2520" spans="12:18" x14ac:dyDescent="0.25">
      <c r="L2520" t="s">
        <v>268</v>
      </c>
      <c r="M2520" t="s">
        <v>6849</v>
      </c>
      <c r="N2520" t="s">
        <v>39794</v>
      </c>
      <c r="O2520" s="76" t="s">
        <v>4366</v>
      </c>
      <c r="P2520" s="82">
        <v>204</v>
      </c>
      <c r="Q2520" s="82" t="s">
        <v>83156</v>
      </c>
      <c r="R2520"/>
    </row>
    <row r="2521" spans="12:18" x14ac:dyDescent="0.25">
      <c r="L2521" t="s">
        <v>268</v>
      </c>
      <c r="M2521" t="s">
        <v>9589</v>
      </c>
      <c r="N2521" t="s">
        <v>39795</v>
      </c>
      <c r="O2521" s="76" t="s">
        <v>4366</v>
      </c>
      <c r="P2521" s="82">
        <v>54</v>
      </c>
      <c r="Q2521" s="82" t="s">
        <v>83157</v>
      </c>
      <c r="R2521"/>
    </row>
    <row r="2522" spans="12:18" x14ac:dyDescent="0.25">
      <c r="L2522" t="s">
        <v>268</v>
      </c>
      <c r="M2522" t="s">
        <v>33092</v>
      </c>
      <c r="N2522" t="s">
        <v>39796</v>
      </c>
      <c r="O2522" s="76" t="s">
        <v>4366</v>
      </c>
      <c r="P2522" s="82">
        <v>189</v>
      </c>
      <c r="Q2522" s="82" t="s">
        <v>83158</v>
      </c>
      <c r="R2522"/>
    </row>
    <row r="2523" spans="12:18" x14ac:dyDescent="0.25">
      <c r="L2523" t="s">
        <v>268</v>
      </c>
      <c r="M2523" t="s">
        <v>13859</v>
      </c>
      <c r="N2523" t="s">
        <v>39797</v>
      </c>
      <c r="O2523" s="76" t="s">
        <v>4356</v>
      </c>
      <c r="P2523" s="82">
        <v>609</v>
      </c>
      <c r="Q2523" s="82" t="s">
        <v>83159</v>
      </c>
      <c r="R2523"/>
    </row>
    <row r="2524" spans="12:18" x14ac:dyDescent="0.25">
      <c r="L2524" t="s">
        <v>268</v>
      </c>
      <c r="M2524" t="s">
        <v>33093</v>
      </c>
      <c r="N2524" t="s">
        <v>39798</v>
      </c>
      <c r="O2524" s="76" t="s">
        <v>4374</v>
      </c>
      <c r="P2524" s="82">
        <v>1038</v>
      </c>
      <c r="Q2524" s="82" t="s">
        <v>83162</v>
      </c>
      <c r="R2524"/>
    </row>
    <row r="2525" spans="12:18" x14ac:dyDescent="0.25">
      <c r="L2525" t="s">
        <v>268</v>
      </c>
      <c r="M2525" t="s">
        <v>6850</v>
      </c>
      <c r="N2525" t="s">
        <v>39799</v>
      </c>
      <c r="O2525" s="76" t="s">
        <v>4356</v>
      </c>
      <c r="P2525" s="82">
        <v>82</v>
      </c>
      <c r="Q2525" s="82" t="s">
        <v>83163</v>
      </c>
      <c r="R2525"/>
    </row>
    <row r="2526" spans="12:18" x14ac:dyDescent="0.25">
      <c r="L2526" t="s">
        <v>268</v>
      </c>
      <c r="M2526" t="s">
        <v>13863</v>
      </c>
      <c r="N2526" t="s">
        <v>39800</v>
      </c>
      <c r="O2526" s="76" t="s">
        <v>4356</v>
      </c>
      <c r="P2526" s="82">
        <v>3481</v>
      </c>
      <c r="Q2526" s="82" t="s">
        <v>83164</v>
      </c>
      <c r="R2526"/>
    </row>
    <row r="2527" spans="12:18" x14ac:dyDescent="0.25">
      <c r="L2527" t="s">
        <v>268</v>
      </c>
      <c r="M2527" t="s">
        <v>11859</v>
      </c>
      <c r="N2527" t="s">
        <v>39801</v>
      </c>
      <c r="O2527" s="76" t="s">
        <v>4366</v>
      </c>
      <c r="P2527" s="82">
        <v>48</v>
      </c>
      <c r="Q2527" s="82" t="s">
        <v>83165</v>
      </c>
      <c r="R2527"/>
    </row>
    <row r="2528" spans="12:18" x14ac:dyDescent="0.25">
      <c r="L2528" t="s">
        <v>268</v>
      </c>
      <c r="M2528" t="s">
        <v>6851</v>
      </c>
      <c r="N2528" t="s">
        <v>39802</v>
      </c>
      <c r="O2528" s="76" t="s">
        <v>4356</v>
      </c>
      <c r="P2528" s="82">
        <v>313</v>
      </c>
      <c r="Q2528" s="82" t="s">
        <v>83166</v>
      </c>
      <c r="R2528"/>
    </row>
    <row r="2529" spans="12:18" x14ac:dyDescent="0.25">
      <c r="L2529" t="s">
        <v>268</v>
      </c>
      <c r="M2529" t="s">
        <v>11861</v>
      </c>
      <c r="N2529" t="s">
        <v>39803</v>
      </c>
      <c r="O2529" s="76" t="s">
        <v>4356</v>
      </c>
      <c r="P2529" s="82">
        <v>1057</v>
      </c>
      <c r="Q2529" s="82" t="s">
        <v>83167</v>
      </c>
      <c r="R2529"/>
    </row>
    <row r="2530" spans="12:18" x14ac:dyDescent="0.25">
      <c r="L2530" t="s">
        <v>268</v>
      </c>
      <c r="M2530" t="s">
        <v>24184</v>
      </c>
      <c r="N2530" t="s">
        <v>39804</v>
      </c>
      <c r="O2530" s="76" t="s">
        <v>4366</v>
      </c>
      <c r="P2530" s="82">
        <v>153</v>
      </c>
      <c r="Q2530" s="82" t="s">
        <v>83168</v>
      </c>
      <c r="R2530"/>
    </row>
    <row r="2531" spans="12:18" x14ac:dyDescent="0.25">
      <c r="L2531" t="s">
        <v>268</v>
      </c>
      <c r="M2531" t="s">
        <v>33094</v>
      </c>
      <c r="N2531" t="s">
        <v>39805</v>
      </c>
      <c r="O2531" s="76" t="s">
        <v>4374</v>
      </c>
      <c r="P2531" s="82">
        <v>6749</v>
      </c>
      <c r="Q2531" s="82" t="s">
        <v>83169</v>
      </c>
      <c r="R2531"/>
    </row>
    <row r="2532" spans="12:18" x14ac:dyDescent="0.25">
      <c r="L2532" t="s">
        <v>268</v>
      </c>
      <c r="M2532" t="s">
        <v>6852</v>
      </c>
      <c r="N2532" t="s">
        <v>39806</v>
      </c>
      <c r="O2532" s="76" t="s">
        <v>4356</v>
      </c>
      <c r="P2532" s="82">
        <v>1043</v>
      </c>
      <c r="Q2532" s="82" t="s">
        <v>83170</v>
      </c>
      <c r="R2532"/>
    </row>
    <row r="2533" spans="12:18" x14ac:dyDescent="0.25">
      <c r="L2533" t="s">
        <v>268</v>
      </c>
      <c r="M2533" t="s">
        <v>13865</v>
      </c>
      <c r="N2533" t="s">
        <v>39807</v>
      </c>
      <c r="O2533" s="76" t="s">
        <v>4366</v>
      </c>
      <c r="P2533" s="82">
        <v>86</v>
      </c>
      <c r="Q2533" s="82" t="s">
        <v>83171</v>
      </c>
      <c r="R2533"/>
    </row>
    <row r="2534" spans="12:18" x14ac:dyDescent="0.25">
      <c r="L2534" t="s">
        <v>268</v>
      </c>
      <c r="M2534" t="s">
        <v>13867</v>
      </c>
      <c r="N2534" t="s">
        <v>39808</v>
      </c>
      <c r="O2534" s="76" t="s">
        <v>4366</v>
      </c>
      <c r="P2534" s="82">
        <v>272</v>
      </c>
      <c r="Q2534" s="82" t="s">
        <v>83172</v>
      </c>
      <c r="R2534"/>
    </row>
    <row r="2535" spans="12:18" x14ac:dyDescent="0.25">
      <c r="L2535" t="s">
        <v>268</v>
      </c>
      <c r="M2535" t="s">
        <v>11863</v>
      </c>
      <c r="N2535" t="s">
        <v>39809</v>
      </c>
      <c r="O2535" s="76" t="s">
        <v>4356</v>
      </c>
      <c r="P2535" s="82">
        <v>884</v>
      </c>
      <c r="Q2535" s="82" t="s">
        <v>83173</v>
      </c>
      <c r="R2535"/>
    </row>
    <row r="2536" spans="12:18" x14ac:dyDescent="0.25">
      <c r="L2536" t="s">
        <v>268</v>
      </c>
      <c r="M2536" t="s">
        <v>33095</v>
      </c>
      <c r="N2536" t="s">
        <v>39810</v>
      </c>
      <c r="O2536" s="76" t="s">
        <v>4356</v>
      </c>
      <c r="P2536" s="82">
        <v>326</v>
      </c>
      <c r="Q2536" s="82" t="s">
        <v>83174</v>
      </c>
      <c r="R2536"/>
    </row>
    <row r="2537" spans="12:18" x14ac:dyDescent="0.25">
      <c r="L2537" t="s">
        <v>268</v>
      </c>
      <c r="M2537" t="s">
        <v>4615</v>
      </c>
      <c r="N2537" t="s">
        <v>39811</v>
      </c>
      <c r="O2537" s="76" t="s">
        <v>4366</v>
      </c>
      <c r="P2537" s="82">
        <v>97</v>
      </c>
      <c r="Q2537" s="82" t="s">
        <v>83175</v>
      </c>
      <c r="R2537"/>
    </row>
    <row r="2538" spans="12:18" x14ac:dyDescent="0.25">
      <c r="L2538" t="s">
        <v>268</v>
      </c>
      <c r="M2538" t="s">
        <v>24185</v>
      </c>
      <c r="N2538" t="s">
        <v>39812</v>
      </c>
      <c r="O2538" s="76" t="s">
        <v>4366</v>
      </c>
      <c r="P2538" s="82">
        <v>39</v>
      </c>
      <c r="Q2538" s="82" t="s">
        <v>83176</v>
      </c>
      <c r="R2538"/>
    </row>
    <row r="2539" spans="12:18" x14ac:dyDescent="0.25">
      <c r="L2539" t="s">
        <v>268</v>
      </c>
      <c r="M2539" t="s">
        <v>13868</v>
      </c>
      <c r="N2539" t="s">
        <v>39813</v>
      </c>
      <c r="O2539" s="76" t="s">
        <v>4356</v>
      </c>
      <c r="P2539" s="82">
        <v>540</v>
      </c>
      <c r="Q2539" s="82" t="s">
        <v>83177</v>
      </c>
      <c r="R2539"/>
    </row>
    <row r="2540" spans="12:18" x14ac:dyDescent="0.25">
      <c r="L2540" t="s">
        <v>268</v>
      </c>
      <c r="M2540" t="s">
        <v>33096</v>
      </c>
      <c r="N2540" t="s">
        <v>39814</v>
      </c>
      <c r="O2540" s="76" t="s">
        <v>4366</v>
      </c>
      <c r="P2540" s="82">
        <v>184</v>
      </c>
      <c r="Q2540" s="82" t="s">
        <v>83179</v>
      </c>
      <c r="R2540"/>
    </row>
    <row r="2541" spans="12:18" x14ac:dyDescent="0.25">
      <c r="L2541" t="s">
        <v>268</v>
      </c>
      <c r="M2541" t="s">
        <v>11865</v>
      </c>
      <c r="N2541" t="s">
        <v>39815</v>
      </c>
      <c r="O2541" s="76" t="s">
        <v>4366</v>
      </c>
      <c r="P2541" s="82">
        <v>99</v>
      </c>
      <c r="Q2541" s="82" t="s">
        <v>83180</v>
      </c>
      <c r="R2541"/>
    </row>
    <row r="2542" spans="12:18" x14ac:dyDescent="0.25">
      <c r="L2542" t="s">
        <v>268</v>
      </c>
      <c r="M2542" t="s">
        <v>11867</v>
      </c>
      <c r="N2542" t="s">
        <v>39816</v>
      </c>
      <c r="O2542" s="76" t="s">
        <v>4356</v>
      </c>
      <c r="P2542" s="82">
        <v>526</v>
      </c>
      <c r="Q2542" s="82" t="s">
        <v>83181</v>
      </c>
      <c r="R2542"/>
    </row>
    <row r="2543" spans="12:18" x14ac:dyDescent="0.25">
      <c r="L2543" t="s">
        <v>268</v>
      </c>
      <c r="M2543" t="s">
        <v>13871</v>
      </c>
      <c r="N2543" t="s">
        <v>39817</v>
      </c>
      <c r="O2543" s="76" t="s">
        <v>4356</v>
      </c>
      <c r="P2543" s="82">
        <v>302</v>
      </c>
      <c r="Q2543" s="82" t="s">
        <v>83182</v>
      </c>
      <c r="R2543"/>
    </row>
    <row r="2544" spans="12:18" x14ac:dyDescent="0.25">
      <c r="L2544" t="s">
        <v>268</v>
      </c>
      <c r="M2544" t="s">
        <v>13873</v>
      </c>
      <c r="N2544" t="s">
        <v>39818</v>
      </c>
      <c r="O2544" s="76" t="s">
        <v>4366</v>
      </c>
      <c r="P2544" s="82">
        <v>90</v>
      </c>
      <c r="Q2544" s="82" t="s">
        <v>83183</v>
      </c>
      <c r="R2544"/>
    </row>
    <row r="2545" spans="12:18" x14ac:dyDescent="0.25">
      <c r="L2545" t="s">
        <v>268</v>
      </c>
      <c r="M2545" t="s">
        <v>13875</v>
      </c>
      <c r="N2545" t="s">
        <v>39819</v>
      </c>
      <c r="O2545" s="76" t="s">
        <v>4366</v>
      </c>
      <c r="P2545" s="82">
        <v>80</v>
      </c>
      <c r="Q2545" s="82" t="s">
        <v>83184</v>
      </c>
      <c r="R2545"/>
    </row>
    <row r="2546" spans="12:18" x14ac:dyDescent="0.25">
      <c r="L2546" t="s">
        <v>268</v>
      </c>
      <c r="M2546" t="s">
        <v>33097</v>
      </c>
      <c r="N2546" t="s">
        <v>39820</v>
      </c>
      <c r="O2546" s="76" t="s">
        <v>4356</v>
      </c>
      <c r="P2546" s="82">
        <v>372</v>
      </c>
      <c r="Q2546" s="82" t="s">
        <v>83185</v>
      </c>
      <c r="R2546"/>
    </row>
    <row r="2547" spans="12:18" x14ac:dyDescent="0.25">
      <c r="L2547" t="s">
        <v>268</v>
      </c>
      <c r="M2547" t="s">
        <v>13877</v>
      </c>
      <c r="N2547" t="s">
        <v>39821</v>
      </c>
      <c r="O2547" s="76" t="s">
        <v>4356</v>
      </c>
      <c r="P2547" s="82">
        <v>238</v>
      </c>
      <c r="Q2547" s="82" t="s">
        <v>83186</v>
      </c>
      <c r="R2547"/>
    </row>
    <row r="2548" spans="12:18" x14ac:dyDescent="0.25">
      <c r="L2548" t="s">
        <v>268</v>
      </c>
      <c r="M2548" t="s">
        <v>11869</v>
      </c>
      <c r="N2548" t="s">
        <v>39822</v>
      </c>
      <c r="O2548" s="76" t="s">
        <v>4366</v>
      </c>
      <c r="P2548" s="82">
        <v>141</v>
      </c>
      <c r="Q2548" s="82" t="s">
        <v>83187</v>
      </c>
      <c r="R2548"/>
    </row>
    <row r="2549" spans="12:18" x14ac:dyDescent="0.25">
      <c r="L2549" t="s">
        <v>268</v>
      </c>
      <c r="M2549" t="s">
        <v>24187</v>
      </c>
      <c r="N2549" t="s">
        <v>39823</v>
      </c>
      <c r="O2549" s="76" t="s">
        <v>4356</v>
      </c>
      <c r="P2549" s="82">
        <v>465</v>
      </c>
      <c r="Q2549" s="82" t="s">
        <v>83188</v>
      </c>
      <c r="R2549"/>
    </row>
    <row r="2550" spans="12:18" x14ac:dyDescent="0.25">
      <c r="L2550" t="s">
        <v>268</v>
      </c>
      <c r="M2550" t="s">
        <v>24188</v>
      </c>
      <c r="N2550" t="s">
        <v>39824</v>
      </c>
      <c r="O2550" s="76" t="s">
        <v>4366</v>
      </c>
      <c r="P2550" s="82">
        <v>113</v>
      </c>
      <c r="Q2550" s="82" t="s">
        <v>83189</v>
      </c>
      <c r="R2550"/>
    </row>
    <row r="2551" spans="12:18" x14ac:dyDescent="0.25">
      <c r="L2551" t="s">
        <v>268</v>
      </c>
      <c r="M2551" t="s">
        <v>15067</v>
      </c>
      <c r="N2551" t="s">
        <v>39825</v>
      </c>
      <c r="O2551" s="76" t="s">
        <v>4356</v>
      </c>
      <c r="P2551" s="82">
        <v>731</v>
      </c>
      <c r="Q2551" s="82" t="s">
        <v>83190</v>
      </c>
      <c r="R2551"/>
    </row>
    <row r="2552" spans="12:18" x14ac:dyDescent="0.25">
      <c r="L2552" t="s">
        <v>268</v>
      </c>
      <c r="M2552" t="s">
        <v>13879</v>
      </c>
      <c r="N2552" t="s">
        <v>39826</v>
      </c>
      <c r="O2552" s="76" t="s">
        <v>4356</v>
      </c>
      <c r="P2552" s="82">
        <v>507</v>
      </c>
      <c r="Q2552" s="82" t="s">
        <v>83191</v>
      </c>
      <c r="R2552"/>
    </row>
    <row r="2553" spans="12:18" x14ac:dyDescent="0.25">
      <c r="L2553" t="s">
        <v>268</v>
      </c>
      <c r="M2553" t="s">
        <v>13880</v>
      </c>
      <c r="N2553" t="s">
        <v>39827</v>
      </c>
      <c r="O2553" s="76" t="s">
        <v>4356</v>
      </c>
      <c r="P2553" s="82">
        <v>484</v>
      </c>
      <c r="Q2553" s="82" t="s">
        <v>83192</v>
      </c>
      <c r="R2553"/>
    </row>
    <row r="2554" spans="12:18" x14ac:dyDescent="0.25">
      <c r="L2554" t="s">
        <v>268</v>
      </c>
      <c r="M2554" t="s">
        <v>16821</v>
      </c>
      <c r="N2554" t="s">
        <v>39828</v>
      </c>
      <c r="O2554" s="76" t="s">
        <v>4366</v>
      </c>
      <c r="P2554" s="82">
        <v>40</v>
      </c>
      <c r="Q2554" s="82" t="s">
        <v>83193</v>
      </c>
      <c r="R2554"/>
    </row>
    <row r="2555" spans="12:18" x14ac:dyDescent="0.25">
      <c r="L2555" t="s">
        <v>268</v>
      </c>
      <c r="M2555" t="s">
        <v>33098</v>
      </c>
      <c r="N2555" t="s">
        <v>39829</v>
      </c>
      <c r="O2555" s="76" t="s">
        <v>4356</v>
      </c>
      <c r="P2555" s="82">
        <v>305</v>
      </c>
      <c r="Q2555" s="82" t="s">
        <v>83194</v>
      </c>
      <c r="R2555"/>
    </row>
    <row r="2556" spans="12:18" x14ac:dyDescent="0.25">
      <c r="L2556" t="s">
        <v>268</v>
      </c>
      <c r="M2556" t="s">
        <v>24189</v>
      </c>
      <c r="N2556" t="s">
        <v>39830</v>
      </c>
      <c r="O2556" s="76" t="s">
        <v>4366</v>
      </c>
      <c r="P2556" s="82">
        <v>91</v>
      </c>
      <c r="Q2556" s="82" t="s">
        <v>83195</v>
      </c>
      <c r="R2556"/>
    </row>
    <row r="2557" spans="12:18" x14ac:dyDescent="0.25">
      <c r="L2557" t="s">
        <v>268</v>
      </c>
      <c r="M2557" t="s">
        <v>4491</v>
      </c>
      <c r="N2557" t="s">
        <v>39831</v>
      </c>
      <c r="O2557" s="76" t="s">
        <v>4366</v>
      </c>
      <c r="P2557" s="82">
        <v>108</v>
      </c>
      <c r="Q2557" s="82" t="s">
        <v>83197</v>
      </c>
      <c r="R2557"/>
    </row>
    <row r="2558" spans="12:18" x14ac:dyDescent="0.25">
      <c r="L2558" t="s">
        <v>268</v>
      </c>
      <c r="M2558" t="s">
        <v>13882</v>
      </c>
      <c r="N2558" t="s">
        <v>39832</v>
      </c>
      <c r="O2558" s="76" t="s">
        <v>4356</v>
      </c>
      <c r="P2558" s="82">
        <v>327</v>
      </c>
      <c r="Q2558" s="82" t="s">
        <v>83198</v>
      </c>
      <c r="R2558"/>
    </row>
    <row r="2559" spans="12:18" x14ac:dyDescent="0.25">
      <c r="L2559" t="s">
        <v>268</v>
      </c>
      <c r="M2559" t="s">
        <v>11871</v>
      </c>
      <c r="N2559" t="s">
        <v>39833</v>
      </c>
      <c r="O2559" s="76" t="s">
        <v>4356</v>
      </c>
      <c r="P2559" s="82">
        <v>1885</v>
      </c>
      <c r="Q2559" s="82" t="s">
        <v>83199</v>
      </c>
      <c r="R2559"/>
    </row>
    <row r="2560" spans="12:18" x14ac:dyDescent="0.25">
      <c r="L2560" t="s">
        <v>268</v>
      </c>
      <c r="M2560" t="s">
        <v>13884</v>
      </c>
      <c r="N2560" t="s">
        <v>39834</v>
      </c>
      <c r="O2560" s="76" t="s">
        <v>4356</v>
      </c>
      <c r="P2560" s="82">
        <v>121</v>
      </c>
      <c r="Q2560" s="82" t="s">
        <v>83200</v>
      </c>
      <c r="R2560"/>
    </row>
    <row r="2561" spans="12:18" x14ac:dyDescent="0.25">
      <c r="L2561" t="s">
        <v>268</v>
      </c>
      <c r="M2561" t="s">
        <v>13886</v>
      </c>
      <c r="N2561" t="s">
        <v>39835</v>
      </c>
      <c r="O2561" s="76" t="s">
        <v>4356</v>
      </c>
      <c r="P2561" s="82">
        <v>199</v>
      </c>
      <c r="Q2561" s="82" t="s">
        <v>83201</v>
      </c>
      <c r="R2561"/>
    </row>
    <row r="2562" spans="12:18" x14ac:dyDescent="0.25">
      <c r="L2562" t="s">
        <v>268</v>
      </c>
      <c r="M2562" t="s">
        <v>11873</v>
      </c>
      <c r="N2562" t="s">
        <v>39836</v>
      </c>
      <c r="O2562" s="76" t="s">
        <v>4356</v>
      </c>
      <c r="P2562" s="82">
        <v>195</v>
      </c>
      <c r="Q2562" s="82" t="s">
        <v>83202</v>
      </c>
      <c r="R2562"/>
    </row>
    <row r="2563" spans="12:18" x14ac:dyDescent="0.25">
      <c r="L2563" t="s">
        <v>268</v>
      </c>
      <c r="M2563" t="s">
        <v>13888</v>
      </c>
      <c r="N2563" t="s">
        <v>39837</v>
      </c>
      <c r="O2563" s="76" t="s">
        <v>4366</v>
      </c>
      <c r="P2563" s="82">
        <v>133</v>
      </c>
      <c r="Q2563" s="82" t="s">
        <v>83204</v>
      </c>
      <c r="R2563"/>
    </row>
    <row r="2564" spans="12:18" x14ac:dyDescent="0.25">
      <c r="L2564" t="s">
        <v>268</v>
      </c>
      <c r="M2564" t="s">
        <v>6853</v>
      </c>
      <c r="N2564" t="s">
        <v>39838</v>
      </c>
      <c r="O2564" s="76" t="s">
        <v>4356</v>
      </c>
      <c r="P2564" s="82">
        <v>374</v>
      </c>
      <c r="Q2564" s="82" t="s">
        <v>83205</v>
      </c>
      <c r="R2564"/>
    </row>
    <row r="2565" spans="12:18" x14ac:dyDescent="0.25">
      <c r="L2565" t="s">
        <v>268</v>
      </c>
      <c r="M2565" t="s">
        <v>6854</v>
      </c>
      <c r="N2565" t="s">
        <v>39839</v>
      </c>
      <c r="O2565" s="76" t="s">
        <v>4356</v>
      </c>
      <c r="P2565" s="82">
        <v>411</v>
      </c>
      <c r="Q2565" s="82" t="s">
        <v>83206</v>
      </c>
      <c r="R2565"/>
    </row>
    <row r="2566" spans="12:18" x14ac:dyDescent="0.25">
      <c r="L2566" t="s">
        <v>268</v>
      </c>
      <c r="M2566" t="s">
        <v>6855</v>
      </c>
      <c r="N2566" t="s">
        <v>39840</v>
      </c>
      <c r="O2566" s="76" t="s">
        <v>4366</v>
      </c>
      <c r="P2566" s="82">
        <v>49</v>
      </c>
      <c r="Q2566" s="82" t="s">
        <v>83207</v>
      </c>
      <c r="R2566"/>
    </row>
    <row r="2567" spans="12:18" x14ac:dyDescent="0.25">
      <c r="L2567" t="s">
        <v>268</v>
      </c>
      <c r="M2567" t="s">
        <v>6856</v>
      </c>
      <c r="N2567" t="s">
        <v>39841</v>
      </c>
      <c r="O2567" s="76" t="s">
        <v>4366</v>
      </c>
      <c r="P2567" s="82">
        <v>99</v>
      </c>
      <c r="Q2567" s="82" t="s">
        <v>83208</v>
      </c>
      <c r="R2567"/>
    </row>
    <row r="2568" spans="12:18" x14ac:dyDescent="0.25">
      <c r="L2568" t="s">
        <v>268</v>
      </c>
      <c r="M2568" t="s">
        <v>33101</v>
      </c>
      <c r="N2568" t="s">
        <v>39842</v>
      </c>
      <c r="O2568" s="76" t="s">
        <v>4356</v>
      </c>
      <c r="P2568" s="82">
        <v>384</v>
      </c>
      <c r="Q2568" s="82" t="s">
        <v>83209</v>
      </c>
      <c r="R2568"/>
    </row>
    <row r="2569" spans="12:18" x14ac:dyDescent="0.25">
      <c r="L2569" t="s">
        <v>268</v>
      </c>
      <c r="M2569" t="s">
        <v>33102</v>
      </c>
      <c r="N2569" t="s">
        <v>39843</v>
      </c>
      <c r="O2569" s="76" t="s">
        <v>4356</v>
      </c>
      <c r="P2569" s="82">
        <v>285</v>
      </c>
      <c r="Q2569" s="82" t="s">
        <v>83210</v>
      </c>
      <c r="R2569"/>
    </row>
    <row r="2570" spans="12:18" x14ac:dyDescent="0.25">
      <c r="L2570" t="s">
        <v>268</v>
      </c>
      <c r="M2570" t="s">
        <v>33103</v>
      </c>
      <c r="N2570" t="s">
        <v>39844</v>
      </c>
      <c r="O2570" s="76" t="s">
        <v>4374</v>
      </c>
      <c r="P2570" s="82">
        <v>678</v>
      </c>
      <c r="Q2570" s="82" t="s">
        <v>83211</v>
      </c>
      <c r="R2570"/>
    </row>
    <row r="2571" spans="12:18" x14ac:dyDescent="0.25">
      <c r="L2571" t="s">
        <v>268</v>
      </c>
      <c r="M2571" t="s">
        <v>13890</v>
      </c>
      <c r="N2571" t="s">
        <v>39845</v>
      </c>
      <c r="O2571" s="76" t="s">
        <v>4366</v>
      </c>
      <c r="P2571" s="82">
        <v>98</v>
      </c>
      <c r="Q2571" s="82" t="s">
        <v>83212</v>
      </c>
      <c r="R2571"/>
    </row>
    <row r="2572" spans="12:18" x14ac:dyDescent="0.25">
      <c r="L2572" t="s">
        <v>268</v>
      </c>
      <c r="M2572" t="s">
        <v>24190</v>
      </c>
      <c r="N2572" t="s">
        <v>39846</v>
      </c>
      <c r="O2572" s="76" t="s">
        <v>4356</v>
      </c>
      <c r="P2572" s="82">
        <v>1226</v>
      </c>
      <c r="Q2572" s="82" t="s">
        <v>83213</v>
      </c>
      <c r="R2572"/>
    </row>
    <row r="2573" spans="12:18" x14ac:dyDescent="0.25">
      <c r="L2573" t="s">
        <v>268</v>
      </c>
      <c r="M2573" t="s">
        <v>11875</v>
      </c>
      <c r="N2573" t="s">
        <v>39847</v>
      </c>
      <c r="O2573" s="76" t="s">
        <v>4366</v>
      </c>
      <c r="P2573" s="82">
        <v>175</v>
      </c>
      <c r="Q2573" s="82" t="s">
        <v>83214</v>
      </c>
      <c r="R2573"/>
    </row>
    <row r="2574" spans="12:18" x14ac:dyDescent="0.25">
      <c r="L2574" t="s">
        <v>268</v>
      </c>
      <c r="M2574" t="s">
        <v>6838</v>
      </c>
      <c r="N2574" t="s">
        <v>39848</v>
      </c>
      <c r="O2574" s="76" t="s">
        <v>4366</v>
      </c>
      <c r="P2574" s="82">
        <v>275</v>
      </c>
      <c r="Q2574" s="82" t="s">
        <v>83131</v>
      </c>
      <c r="R2574"/>
    </row>
    <row r="2575" spans="12:18" x14ac:dyDescent="0.25">
      <c r="L2575" t="s">
        <v>268</v>
      </c>
      <c r="M2575" t="s">
        <v>33091</v>
      </c>
      <c r="N2575" t="s">
        <v>39849</v>
      </c>
      <c r="O2575" s="76" t="s">
        <v>4366</v>
      </c>
      <c r="P2575" s="82">
        <v>137</v>
      </c>
      <c r="Q2575" s="82" t="s">
        <v>83132</v>
      </c>
      <c r="R2575"/>
    </row>
    <row r="2576" spans="12:18" x14ac:dyDescent="0.25">
      <c r="L2576" t="s">
        <v>268</v>
      </c>
      <c r="M2576" t="s">
        <v>6826</v>
      </c>
      <c r="N2576" t="s">
        <v>39850</v>
      </c>
      <c r="O2576" s="76" t="s">
        <v>4366</v>
      </c>
      <c r="P2576" s="82">
        <v>40</v>
      </c>
      <c r="Q2576" s="82" t="s">
        <v>83056</v>
      </c>
      <c r="R2576"/>
    </row>
    <row r="2577" spans="12:18" x14ac:dyDescent="0.25">
      <c r="L2577" t="s">
        <v>268</v>
      </c>
      <c r="M2577" t="s">
        <v>24163</v>
      </c>
      <c r="N2577" t="s">
        <v>39851</v>
      </c>
      <c r="O2577" s="76" t="s">
        <v>4366</v>
      </c>
      <c r="P2577" s="82">
        <v>141</v>
      </c>
      <c r="Q2577" s="82" t="s">
        <v>83058</v>
      </c>
      <c r="R2577"/>
    </row>
    <row r="2578" spans="12:18" x14ac:dyDescent="0.25">
      <c r="L2578" t="s">
        <v>268</v>
      </c>
      <c r="M2578" t="s">
        <v>6559</v>
      </c>
      <c r="N2578" t="s">
        <v>39852</v>
      </c>
      <c r="O2578" s="76" t="s">
        <v>4366</v>
      </c>
      <c r="P2578" s="82">
        <v>178</v>
      </c>
      <c r="Q2578" s="82" t="s">
        <v>83091</v>
      </c>
      <c r="R2578"/>
    </row>
    <row r="2579" spans="12:18" x14ac:dyDescent="0.25">
      <c r="L2579" t="s">
        <v>268</v>
      </c>
      <c r="M2579" t="s">
        <v>11844</v>
      </c>
      <c r="N2579" t="s">
        <v>39853</v>
      </c>
      <c r="O2579" s="76" t="s">
        <v>4366</v>
      </c>
      <c r="P2579" s="82">
        <v>149</v>
      </c>
      <c r="Q2579" s="82" t="s">
        <v>83118</v>
      </c>
      <c r="R2579"/>
    </row>
    <row r="2580" spans="12:18" x14ac:dyDescent="0.25">
      <c r="L2580" t="s">
        <v>268</v>
      </c>
      <c r="M2580" t="s">
        <v>24183</v>
      </c>
      <c r="N2580" t="s">
        <v>39854</v>
      </c>
      <c r="O2580" s="76" t="s">
        <v>4366</v>
      </c>
      <c r="P2580" s="82">
        <v>83</v>
      </c>
      <c r="Q2580" s="82" t="s">
        <v>83148</v>
      </c>
      <c r="R2580"/>
    </row>
    <row r="2581" spans="12:18" x14ac:dyDescent="0.25">
      <c r="L2581" t="s">
        <v>268</v>
      </c>
      <c r="M2581" t="s">
        <v>6844</v>
      </c>
      <c r="N2581" t="s">
        <v>39855</v>
      </c>
      <c r="O2581" s="76" t="s">
        <v>4366</v>
      </c>
      <c r="P2581" s="82">
        <v>172</v>
      </c>
      <c r="Q2581" s="82" t="s">
        <v>83149</v>
      </c>
      <c r="R2581"/>
    </row>
    <row r="2582" spans="12:18" x14ac:dyDescent="0.25">
      <c r="L2582" t="s">
        <v>268</v>
      </c>
      <c r="M2582" t="s">
        <v>11857</v>
      </c>
      <c r="N2582" t="s">
        <v>39856</v>
      </c>
      <c r="O2582" s="76" t="s">
        <v>4374</v>
      </c>
      <c r="P2582" s="82">
        <v>1685</v>
      </c>
      <c r="Q2582" s="82" t="s">
        <v>83160</v>
      </c>
      <c r="R2582"/>
    </row>
    <row r="2583" spans="12:18" x14ac:dyDescent="0.25">
      <c r="L2583" t="s">
        <v>268</v>
      </c>
      <c r="M2583" t="s">
        <v>24186</v>
      </c>
      <c r="N2583" t="s">
        <v>39857</v>
      </c>
      <c r="O2583" s="76" t="s">
        <v>4356</v>
      </c>
      <c r="P2583" s="82">
        <v>795</v>
      </c>
      <c r="Q2583" s="82" t="s">
        <v>83178</v>
      </c>
      <c r="R2583"/>
    </row>
    <row r="2584" spans="12:18" x14ac:dyDescent="0.25">
      <c r="L2584" t="s">
        <v>268</v>
      </c>
      <c r="M2584" t="s">
        <v>33100</v>
      </c>
      <c r="N2584" t="s">
        <v>39858</v>
      </c>
      <c r="O2584" s="76" t="s">
        <v>4366</v>
      </c>
      <c r="P2584" s="82">
        <v>194</v>
      </c>
      <c r="Q2584" s="82" t="s">
        <v>83203</v>
      </c>
      <c r="R2584"/>
    </row>
    <row r="2585" spans="12:18" x14ac:dyDescent="0.25">
      <c r="L2585" t="s">
        <v>268</v>
      </c>
      <c r="M2585" t="s">
        <v>33114</v>
      </c>
      <c r="N2585" t="s">
        <v>39859</v>
      </c>
      <c r="O2585" s="76" t="s">
        <v>4356</v>
      </c>
      <c r="P2585" s="82">
        <v>141</v>
      </c>
      <c r="Q2585" s="82" t="s">
        <v>83257</v>
      </c>
      <c r="R2585"/>
    </row>
    <row r="2586" spans="12:18" x14ac:dyDescent="0.25">
      <c r="L2586" t="s">
        <v>268</v>
      </c>
      <c r="M2586" t="s">
        <v>33117</v>
      </c>
      <c r="N2586" t="s">
        <v>39860</v>
      </c>
      <c r="O2586" s="76" t="s">
        <v>4366</v>
      </c>
      <c r="P2586" s="82">
        <v>123</v>
      </c>
      <c r="Q2586" s="82" t="s">
        <v>83279</v>
      </c>
      <c r="R2586"/>
    </row>
    <row r="2587" spans="12:18" x14ac:dyDescent="0.25">
      <c r="L2587" t="s">
        <v>268</v>
      </c>
      <c r="M2587" t="s">
        <v>13917</v>
      </c>
      <c r="N2587" t="s">
        <v>39861</v>
      </c>
      <c r="O2587" s="76" t="s">
        <v>4356</v>
      </c>
      <c r="P2587" s="82">
        <v>361</v>
      </c>
      <c r="Q2587" s="82" t="s">
        <v>83280</v>
      </c>
      <c r="R2587"/>
    </row>
    <row r="2588" spans="12:18" x14ac:dyDescent="0.25">
      <c r="L2588" t="s">
        <v>268</v>
      </c>
      <c r="M2588" t="s">
        <v>33119</v>
      </c>
      <c r="N2588" t="s">
        <v>39862</v>
      </c>
      <c r="O2588" s="76" t="s">
        <v>4356</v>
      </c>
      <c r="P2588" s="82">
        <v>160</v>
      </c>
      <c r="Q2588" s="82" t="s">
        <v>83285</v>
      </c>
      <c r="R2588"/>
    </row>
    <row r="2589" spans="12:18" x14ac:dyDescent="0.25">
      <c r="L2589" t="s">
        <v>268</v>
      </c>
      <c r="M2589" t="s">
        <v>11922</v>
      </c>
      <c r="N2589" t="s">
        <v>39863</v>
      </c>
      <c r="O2589" s="76" t="s">
        <v>4366</v>
      </c>
      <c r="P2589" s="82">
        <v>130</v>
      </c>
      <c r="Q2589" s="82" t="s">
        <v>83327</v>
      </c>
      <c r="R2589"/>
    </row>
    <row r="2590" spans="12:18" x14ac:dyDescent="0.25">
      <c r="L2590" t="s">
        <v>268</v>
      </c>
      <c r="M2590" t="s">
        <v>11925</v>
      </c>
      <c r="N2590" t="s">
        <v>39864</v>
      </c>
      <c r="O2590" s="76" t="s">
        <v>4366</v>
      </c>
      <c r="P2590" s="82">
        <v>112</v>
      </c>
      <c r="Q2590" s="82" t="s">
        <v>83331</v>
      </c>
      <c r="R2590"/>
    </row>
    <row r="2591" spans="12:18" x14ac:dyDescent="0.25">
      <c r="L2591" t="s">
        <v>268</v>
      </c>
      <c r="M2591" t="s">
        <v>6857</v>
      </c>
      <c r="N2591" t="s">
        <v>39865</v>
      </c>
      <c r="O2591" s="76" t="s">
        <v>4356</v>
      </c>
      <c r="P2591" s="82">
        <v>449</v>
      </c>
      <c r="Q2591" s="82" t="s">
        <v>83215</v>
      </c>
      <c r="R2591"/>
    </row>
    <row r="2592" spans="12:18" x14ac:dyDescent="0.25">
      <c r="L2592" t="s">
        <v>268</v>
      </c>
      <c r="M2592" t="s">
        <v>33104</v>
      </c>
      <c r="N2592" t="s">
        <v>39866</v>
      </c>
      <c r="O2592" s="76" t="s">
        <v>4366</v>
      </c>
      <c r="P2592" s="82">
        <v>169</v>
      </c>
      <c r="Q2592" s="82" t="s">
        <v>83216</v>
      </c>
      <c r="R2592"/>
    </row>
    <row r="2593" spans="12:18" x14ac:dyDescent="0.25">
      <c r="L2593" t="s">
        <v>268</v>
      </c>
      <c r="M2593" t="s">
        <v>11877</v>
      </c>
      <c r="N2593" t="s">
        <v>39867</v>
      </c>
      <c r="O2593" s="76" t="s">
        <v>4366</v>
      </c>
      <c r="P2593" s="82">
        <v>72</v>
      </c>
      <c r="Q2593" s="82" t="s">
        <v>83217</v>
      </c>
      <c r="R2593"/>
    </row>
    <row r="2594" spans="12:18" x14ac:dyDescent="0.25">
      <c r="L2594" t="s">
        <v>268</v>
      </c>
      <c r="M2594" t="s">
        <v>19395</v>
      </c>
      <c r="N2594" t="s">
        <v>39868</v>
      </c>
      <c r="O2594" s="76" t="s">
        <v>4366</v>
      </c>
      <c r="P2594" s="82">
        <v>33</v>
      </c>
      <c r="Q2594" s="82" t="s">
        <v>83218</v>
      </c>
      <c r="R2594"/>
    </row>
    <row r="2595" spans="12:18" x14ac:dyDescent="0.25">
      <c r="L2595" t="s">
        <v>268</v>
      </c>
      <c r="M2595" t="s">
        <v>11879</v>
      </c>
      <c r="N2595" t="s">
        <v>39869</v>
      </c>
      <c r="O2595" s="76" t="s">
        <v>4366</v>
      </c>
      <c r="P2595" s="82">
        <v>79</v>
      </c>
      <c r="Q2595" s="82" t="s">
        <v>83219</v>
      </c>
      <c r="R2595"/>
    </row>
    <row r="2596" spans="12:18" x14ac:dyDescent="0.25">
      <c r="L2596" t="s">
        <v>268</v>
      </c>
      <c r="M2596" t="s">
        <v>13893</v>
      </c>
      <c r="N2596" t="s">
        <v>39870</v>
      </c>
      <c r="O2596" s="76" t="s">
        <v>4366</v>
      </c>
      <c r="P2596" s="82">
        <v>131</v>
      </c>
      <c r="Q2596" s="82" t="s">
        <v>83220</v>
      </c>
      <c r="R2596"/>
    </row>
    <row r="2597" spans="12:18" x14ac:dyDescent="0.25">
      <c r="L2597" t="s">
        <v>268</v>
      </c>
      <c r="M2597" t="s">
        <v>33105</v>
      </c>
      <c r="N2597" t="s">
        <v>39871</v>
      </c>
      <c r="O2597" s="76" t="s">
        <v>4356</v>
      </c>
      <c r="P2597" s="82">
        <v>699</v>
      </c>
      <c r="Q2597" s="82" t="s">
        <v>83221</v>
      </c>
      <c r="R2597"/>
    </row>
    <row r="2598" spans="12:18" x14ac:dyDescent="0.25">
      <c r="L2598" t="s">
        <v>268</v>
      </c>
      <c r="M2598" t="s">
        <v>6858</v>
      </c>
      <c r="N2598" t="s">
        <v>39872</v>
      </c>
      <c r="O2598" s="76" t="s">
        <v>4366</v>
      </c>
      <c r="P2598" s="82">
        <v>243</v>
      </c>
      <c r="Q2598" s="82" t="s">
        <v>83222</v>
      </c>
      <c r="R2598"/>
    </row>
    <row r="2599" spans="12:18" x14ac:dyDescent="0.25">
      <c r="L2599" t="s">
        <v>268</v>
      </c>
      <c r="M2599" t="s">
        <v>11828</v>
      </c>
      <c r="N2599" t="s">
        <v>39873</v>
      </c>
      <c r="O2599" s="76" t="s">
        <v>4356</v>
      </c>
      <c r="P2599" s="82">
        <v>794</v>
      </c>
      <c r="Q2599" s="82" t="s">
        <v>83099</v>
      </c>
      <c r="R2599"/>
    </row>
    <row r="2600" spans="12:18" x14ac:dyDescent="0.25">
      <c r="L2600" t="s">
        <v>268</v>
      </c>
      <c r="M2600" t="s">
        <v>13839</v>
      </c>
      <c r="N2600" t="s">
        <v>39874</v>
      </c>
      <c r="O2600" s="76" t="s">
        <v>4366</v>
      </c>
      <c r="P2600" s="82">
        <v>160</v>
      </c>
      <c r="Q2600" s="82" t="s">
        <v>83098</v>
      </c>
      <c r="R2600"/>
    </row>
    <row r="2601" spans="12:18" x14ac:dyDescent="0.25">
      <c r="L2601" t="s">
        <v>268</v>
      </c>
      <c r="M2601" t="s">
        <v>13861</v>
      </c>
      <c r="N2601" t="s">
        <v>39875</v>
      </c>
      <c r="O2601" s="76" t="s">
        <v>4366</v>
      </c>
      <c r="P2601" s="82">
        <v>58</v>
      </c>
      <c r="Q2601" s="82" t="s">
        <v>83161</v>
      </c>
      <c r="R2601"/>
    </row>
    <row r="2602" spans="12:18" x14ac:dyDescent="0.25">
      <c r="L2602" t="s">
        <v>268</v>
      </c>
      <c r="M2602" t="s">
        <v>24199</v>
      </c>
      <c r="N2602" t="s">
        <v>39876</v>
      </c>
      <c r="O2602" s="76" t="s">
        <v>4366</v>
      </c>
      <c r="P2602" s="82">
        <v>16</v>
      </c>
      <c r="Q2602" s="82" t="s">
        <v>83262</v>
      </c>
      <c r="R2602"/>
    </row>
    <row r="2603" spans="12:18" x14ac:dyDescent="0.25">
      <c r="L2603" t="s">
        <v>268</v>
      </c>
      <c r="M2603" t="s">
        <v>33140</v>
      </c>
      <c r="N2603" t="s">
        <v>39877</v>
      </c>
      <c r="O2603" s="76" t="s">
        <v>4356</v>
      </c>
      <c r="P2603" s="82">
        <v>402</v>
      </c>
      <c r="Q2603" s="82" t="s">
        <v>83401</v>
      </c>
      <c r="R2603"/>
    </row>
    <row r="2604" spans="12:18" x14ac:dyDescent="0.25">
      <c r="L2604" t="s">
        <v>268</v>
      </c>
      <c r="M2604" t="s">
        <v>13895</v>
      </c>
      <c r="N2604" t="s">
        <v>39878</v>
      </c>
      <c r="O2604" s="76" t="s">
        <v>4366</v>
      </c>
      <c r="P2604" s="82">
        <v>189</v>
      </c>
      <c r="Q2604" s="82" t="s">
        <v>83223</v>
      </c>
      <c r="R2604"/>
    </row>
    <row r="2605" spans="12:18" x14ac:dyDescent="0.25">
      <c r="L2605" t="s">
        <v>268</v>
      </c>
      <c r="M2605" t="s">
        <v>13897</v>
      </c>
      <c r="N2605" t="s">
        <v>39879</v>
      </c>
      <c r="O2605" s="76" t="s">
        <v>4366</v>
      </c>
      <c r="P2605" s="82">
        <v>78</v>
      </c>
      <c r="Q2605" s="82" t="s">
        <v>83224</v>
      </c>
      <c r="R2605"/>
    </row>
    <row r="2606" spans="12:18" x14ac:dyDescent="0.25">
      <c r="L2606" t="s">
        <v>268</v>
      </c>
      <c r="M2606" t="s">
        <v>6822</v>
      </c>
      <c r="N2606" t="s">
        <v>39880</v>
      </c>
      <c r="O2606" s="76" t="s">
        <v>4356</v>
      </c>
      <c r="P2606" s="82">
        <v>897</v>
      </c>
      <c r="Q2606" s="82" t="s">
        <v>83039</v>
      </c>
      <c r="R2606"/>
    </row>
    <row r="2607" spans="12:18" x14ac:dyDescent="0.25">
      <c r="L2607" t="s">
        <v>268</v>
      </c>
      <c r="M2607" t="s">
        <v>24173</v>
      </c>
      <c r="N2607" t="s">
        <v>39881</v>
      </c>
      <c r="O2607" s="76" t="s">
        <v>4366</v>
      </c>
      <c r="P2607" s="82">
        <v>254</v>
      </c>
      <c r="Q2607" s="82" t="s">
        <v>83121</v>
      </c>
      <c r="R2607"/>
    </row>
    <row r="2608" spans="12:18" x14ac:dyDescent="0.25">
      <c r="L2608" t="s">
        <v>268</v>
      </c>
      <c r="M2608" t="s">
        <v>33076</v>
      </c>
      <c r="N2608" t="s">
        <v>39882</v>
      </c>
      <c r="O2608" s="76" t="s">
        <v>4366</v>
      </c>
      <c r="P2608" s="82">
        <v>61</v>
      </c>
      <c r="Q2608" s="82" t="s">
        <v>83018</v>
      </c>
      <c r="R2608"/>
    </row>
    <row r="2609" spans="12:18" x14ac:dyDescent="0.25">
      <c r="L2609" t="s">
        <v>268</v>
      </c>
      <c r="M2609" t="s">
        <v>33099</v>
      </c>
      <c r="N2609" t="s">
        <v>39883</v>
      </c>
      <c r="O2609" s="76" t="s">
        <v>4356</v>
      </c>
      <c r="P2609" s="82">
        <v>1482</v>
      </c>
      <c r="Q2609" s="82" t="s">
        <v>83196</v>
      </c>
      <c r="R2609"/>
    </row>
    <row r="2610" spans="12:18" x14ac:dyDescent="0.25">
      <c r="L2610" t="s">
        <v>268</v>
      </c>
      <c r="M2610" t="s">
        <v>13909</v>
      </c>
      <c r="N2610" t="s">
        <v>39884</v>
      </c>
      <c r="O2610" s="76" t="s">
        <v>4356</v>
      </c>
      <c r="P2610" s="82">
        <v>903</v>
      </c>
      <c r="Q2610" s="82" t="s">
        <v>83250</v>
      </c>
      <c r="R2610"/>
    </row>
    <row r="2611" spans="12:18" x14ac:dyDescent="0.25">
      <c r="L2611" t="s">
        <v>268</v>
      </c>
      <c r="M2611" t="s">
        <v>33077</v>
      </c>
      <c r="N2611" t="s">
        <v>39885</v>
      </c>
      <c r="O2611" s="76" t="s">
        <v>4366</v>
      </c>
      <c r="P2611" s="82">
        <v>63</v>
      </c>
      <c r="Q2611" s="82" t="s">
        <v>83019</v>
      </c>
      <c r="R2611"/>
    </row>
    <row r="2612" spans="12:18" x14ac:dyDescent="0.25">
      <c r="L2612" t="s">
        <v>268</v>
      </c>
      <c r="M2612" t="s">
        <v>33106</v>
      </c>
      <c r="N2612" t="s">
        <v>39886</v>
      </c>
      <c r="O2612" s="76" t="s">
        <v>4366</v>
      </c>
      <c r="P2612" s="82">
        <v>129</v>
      </c>
      <c r="Q2612" s="82" t="s">
        <v>83225</v>
      </c>
      <c r="R2612"/>
    </row>
    <row r="2613" spans="12:18" x14ac:dyDescent="0.25">
      <c r="L2613" t="s">
        <v>268</v>
      </c>
      <c r="M2613" t="s">
        <v>13899</v>
      </c>
      <c r="N2613" t="s">
        <v>39887</v>
      </c>
      <c r="O2613" s="76" t="s">
        <v>4356</v>
      </c>
      <c r="P2613" s="82">
        <v>605</v>
      </c>
      <c r="Q2613" s="82" t="s">
        <v>83226</v>
      </c>
      <c r="R2613"/>
    </row>
    <row r="2614" spans="12:18" x14ac:dyDescent="0.25">
      <c r="L2614" t="s">
        <v>268</v>
      </c>
      <c r="M2614" t="s">
        <v>24191</v>
      </c>
      <c r="N2614" t="s">
        <v>39888</v>
      </c>
      <c r="O2614" s="76" t="s">
        <v>4366</v>
      </c>
      <c r="P2614" s="82">
        <v>250</v>
      </c>
      <c r="Q2614" s="82" t="s">
        <v>83227</v>
      </c>
      <c r="R2614"/>
    </row>
    <row r="2615" spans="12:18" x14ac:dyDescent="0.25">
      <c r="L2615" t="s">
        <v>268</v>
      </c>
      <c r="M2615" t="s">
        <v>13901</v>
      </c>
      <c r="N2615" t="s">
        <v>39889</v>
      </c>
      <c r="O2615" s="76" t="s">
        <v>4366</v>
      </c>
      <c r="P2615" s="82">
        <v>88</v>
      </c>
      <c r="Q2615" s="82" t="s">
        <v>83228</v>
      </c>
      <c r="R2615"/>
    </row>
    <row r="2616" spans="12:18" x14ac:dyDescent="0.25">
      <c r="L2616" t="s">
        <v>268</v>
      </c>
      <c r="M2616" t="s">
        <v>33107</v>
      </c>
      <c r="N2616" t="s">
        <v>39890</v>
      </c>
      <c r="O2616" s="76" t="s">
        <v>4366</v>
      </c>
      <c r="P2616" s="82">
        <v>168</v>
      </c>
      <c r="Q2616" s="82" t="s">
        <v>83229</v>
      </c>
      <c r="R2616"/>
    </row>
    <row r="2617" spans="12:18" x14ac:dyDescent="0.25">
      <c r="L2617" t="s">
        <v>268</v>
      </c>
      <c r="M2617" t="s">
        <v>33108</v>
      </c>
      <c r="N2617" t="s">
        <v>39891</v>
      </c>
      <c r="O2617" s="76" t="s">
        <v>4366</v>
      </c>
      <c r="P2617" s="82">
        <v>73</v>
      </c>
      <c r="Q2617" s="82" t="s">
        <v>83230</v>
      </c>
      <c r="R2617"/>
    </row>
    <row r="2618" spans="12:18" x14ac:dyDescent="0.25">
      <c r="L2618" t="s">
        <v>268</v>
      </c>
      <c r="M2618" t="s">
        <v>33109</v>
      </c>
      <c r="N2618" t="s">
        <v>39892</v>
      </c>
      <c r="O2618" s="76" t="s">
        <v>4356</v>
      </c>
      <c r="P2618" s="82">
        <v>648</v>
      </c>
      <c r="Q2618" s="82" t="s">
        <v>83231</v>
      </c>
      <c r="R2618"/>
    </row>
    <row r="2619" spans="12:18" x14ac:dyDescent="0.25">
      <c r="L2619" t="s">
        <v>268</v>
      </c>
      <c r="M2619" t="s">
        <v>13903</v>
      </c>
      <c r="N2619" t="s">
        <v>39893</v>
      </c>
      <c r="O2619" s="76" t="s">
        <v>4356</v>
      </c>
      <c r="P2619" s="82">
        <v>580</v>
      </c>
      <c r="Q2619" s="82" t="s">
        <v>83232</v>
      </c>
      <c r="R2619"/>
    </row>
    <row r="2620" spans="12:18" x14ac:dyDescent="0.25">
      <c r="L2620" t="s">
        <v>268</v>
      </c>
      <c r="M2620" t="s">
        <v>24192</v>
      </c>
      <c r="N2620" t="s">
        <v>39894</v>
      </c>
      <c r="O2620" s="76" t="s">
        <v>4356</v>
      </c>
      <c r="P2620" s="82">
        <v>1142</v>
      </c>
      <c r="Q2620" s="82" t="s">
        <v>83233</v>
      </c>
      <c r="R2620"/>
    </row>
    <row r="2621" spans="12:18" x14ac:dyDescent="0.25">
      <c r="L2621" t="s">
        <v>268</v>
      </c>
      <c r="M2621" t="s">
        <v>24193</v>
      </c>
      <c r="N2621" t="s">
        <v>39895</v>
      </c>
      <c r="O2621" s="76" t="s">
        <v>4356</v>
      </c>
      <c r="P2621" s="82">
        <v>505</v>
      </c>
      <c r="Q2621" s="82" t="s">
        <v>83234</v>
      </c>
      <c r="R2621"/>
    </row>
    <row r="2622" spans="12:18" x14ac:dyDescent="0.25">
      <c r="L2622" t="s">
        <v>268</v>
      </c>
      <c r="M2622" t="s">
        <v>33110</v>
      </c>
      <c r="N2622" t="s">
        <v>39896</v>
      </c>
      <c r="O2622" s="76" t="s">
        <v>4366</v>
      </c>
      <c r="P2622" s="82">
        <v>69</v>
      </c>
      <c r="Q2622" s="82" t="s">
        <v>83235</v>
      </c>
      <c r="R2622"/>
    </row>
    <row r="2623" spans="12:18" x14ac:dyDescent="0.25">
      <c r="L2623" t="s">
        <v>268</v>
      </c>
      <c r="M2623" t="s">
        <v>24194</v>
      </c>
      <c r="N2623" t="s">
        <v>39897</v>
      </c>
      <c r="O2623" s="76" t="s">
        <v>4366</v>
      </c>
      <c r="P2623" s="82">
        <v>82</v>
      </c>
      <c r="Q2623" s="82" t="s">
        <v>83236</v>
      </c>
      <c r="R2623"/>
    </row>
    <row r="2624" spans="12:18" x14ac:dyDescent="0.25">
      <c r="L2624" t="s">
        <v>268</v>
      </c>
      <c r="M2624" t="s">
        <v>24195</v>
      </c>
      <c r="N2624" t="s">
        <v>39898</v>
      </c>
      <c r="O2624" s="76" t="s">
        <v>4366</v>
      </c>
      <c r="P2624" s="82">
        <v>100</v>
      </c>
      <c r="Q2624" s="82" t="s">
        <v>83237</v>
      </c>
      <c r="R2624"/>
    </row>
    <row r="2625" spans="12:18" x14ac:dyDescent="0.25">
      <c r="L2625" t="s">
        <v>268</v>
      </c>
      <c r="M2625" t="s">
        <v>6859</v>
      </c>
      <c r="N2625" t="s">
        <v>39899</v>
      </c>
      <c r="O2625" s="76" t="s">
        <v>4366</v>
      </c>
      <c r="P2625" s="82">
        <v>61</v>
      </c>
      <c r="Q2625" s="82" t="s">
        <v>83238</v>
      </c>
      <c r="R2625"/>
    </row>
    <row r="2626" spans="12:18" x14ac:dyDescent="0.25">
      <c r="L2626" t="s">
        <v>268</v>
      </c>
      <c r="M2626" t="s">
        <v>13905</v>
      </c>
      <c r="N2626" t="s">
        <v>39900</v>
      </c>
      <c r="O2626" s="76" t="s">
        <v>4366</v>
      </c>
      <c r="P2626" s="82">
        <v>62</v>
      </c>
      <c r="Q2626" s="82" t="s">
        <v>83239</v>
      </c>
      <c r="R2626"/>
    </row>
    <row r="2627" spans="12:18" x14ac:dyDescent="0.25">
      <c r="L2627" t="s">
        <v>268</v>
      </c>
      <c r="M2627" t="s">
        <v>11881</v>
      </c>
      <c r="N2627" t="s">
        <v>39901</v>
      </c>
      <c r="O2627" s="76" t="s">
        <v>4366</v>
      </c>
      <c r="P2627" s="82">
        <v>100</v>
      </c>
      <c r="Q2627" s="82" t="s">
        <v>83240</v>
      </c>
      <c r="R2627"/>
    </row>
    <row r="2628" spans="12:18" x14ac:dyDescent="0.25">
      <c r="L2628" t="s">
        <v>268</v>
      </c>
      <c r="M2628" t="s">
        <v>11883</v>
      </c>
      <c r="N2628" t="s">
        <v>39902</v>
      </c>
      <c r="O2628" s="76" t="s">
        <v>4356</v>
      </c>
      <c r="P2628" s="82">
        <v>192</v>
      </c>
      <c r="Q2628" s="82" t="s">
        <v>83241</v>
      </c>
      <c r="R2628"/>
    </row>
    <row r="2629" spans="12:18" x14ac:dyDescent="0.25">
      <c r="L2629" t="s">
        <v>268</v>
      </c>
      <c r="M2629" t="s">
        <v>33111</v>
      </c>
      <c r="N2629" t="s">
        <v>39903</v>
      </c>
      <c r="O2629" s="76" t="s">
        <v>4356</v>
      </c>
      <c r="P2629" s="82">
        <v>770</v>
      </c>
      <c r="Q2629" s="82" t="s">
        <v>83242</v>
      </c>
      <c r="R2629"/>
    </row>
    <row r="2630" spans="12:18" x14ac:dyDescent="0.25">
      <c r="L2630" t="s">
        <v>268</v>
      </c>
      <c r="M2630" t="s">
        <v>33112</v>
      </c>
      <c r="N2630" t="s">
        <v>39904</v>
      </c>
      <c r="O2630" s="76" t="s">
        <v>4366</v>
      </c>
      <c r="P2630" s="82">
        <v>140</v>
      </c>
      <c r="Q2630" s="82" t="s">
        <v>83243</v>
      </c>
      <c r="R2630"/>
    </row>
    <row r="2631" spans="12:18" x14ac:dyDescent="0.25">
      <c r="L2631" t="s">
        <v>268</v>
      </c>
      <c r="M2631" t="s">
        <v>11885</v>
      </c>
      <c r="N2631" t="s">
        <v>39905</v>
      </c>
      <c r="O2631" s="76" t="s">
        <v>4366</v>
      </c>
      <c r="P2631" s="82">
        <v>84</v>
      </c>
      <c r="Q2631" s="82" t="s">
        <v>83244</v>
      </c>
      <c r="R2631"/>
    </row>
    <row r="2632" spans="12:18" x14ac:dyDescent="0.25">
      <c r="L2632" t="s">
        <v>268</v>
      </c>
      <c r="M2632" t="s">
        <v>13907</v>
      </c>
      <c r="N2632" t="s">
        <v>39906</v>
      </c>
      <c r="O2632" s="76" t="s">
        <v>4366</v>
      </c>
      <c r="P2632" s="82">
        <v>55</v>
      </c>
      <c r="Q2632" s="82" t="s">
        <v>83245</v>
      </c>
      <c r="R2632"/>
    </row>
    <row r="2633" spans="12:18" x14ac:dyDescent="0.25">
      <c r="L2633" t="s">
        <v>268</v>
      </c>
      <c r="M2633" t="s">
        <v>11887</v>
      </c>
      <c r="N2633" t="s">
        <v>39907</v>
      </c>
      <c r="O2633" s="76" t="s">
        <v>4366</v>
      </c>
      <c r="P2633" s="82">
        <v>73</v>
      </c>
      <c r="Q2633" s="82" t="s">
        <v>83246</v>
      </c>
      <c r="R2633"/>
    </row>
    <row r="2634" spans="12:18" x14ac:dyDescent="0.25">
      <c r="L2634" t="s">
        <v>268</v>
      </c>
      <c r="M2634" t="s">
        <v>6860</v>
      </c>
      <c r="N2634" t="s">
        <v>39908</v>
      </c>
      <c r="O2634" s="76" t="s">
        <v>4356</v>
      </c>
      <c r="P2634" s="82">
        <v>469</v>
      </c>
      <c r="Q2634" s="82" t="s">
        <v>83247</v>
      </c>
      <c r="R2634"/>
    </row>
    <row r="2635" spans="12:18" x14ac:dyDescent="0.25">
      <c r="L2635" t="s">
        <v>268</v>
      </c>
      <c r="M2635" t="s">
        <v>11889</v>
      </c>
      <c r="N2635" t="s">
        <v>39909</v>
      </c>
      <c r="O2635" s="76" t="s">
        <v>4356</v>
      </c>
      <c r="P2635" s="82">
        <v>1031</v>
      </c>
      <c r="Q2635" s="82" t="s">
        <v>83248</v>
      </c>
      <c r="R2635"/>
    </row>
    <row r="2636" spans="12:18" x14ac:dyDescent="0.25">
      <c r="L2636" t="s">
        <v>268</v>
      </c>
      <c r="M2636" t="s">
        <v>24196</v>
      </c>
      <c r="N2636" t="s">
        <v>39910</v>
      </c>
      <c r="O2636" s="76" t="s">
        <v>4366</v>
      </c>
      <c r="P2636" s="82">
        <v>125</v>
      </c>
      <c r="Q2636" s="82" t="s">
        <v>83249</v>
      </c>
      <c r="R2636"/>
    </row>
    <row r="2637" spans="12:18" x14ac:dyDescent="0.25">
      <c r="L2637" t="s">
        <v>268</v>
      </c>
      <c r="M2637" t="s">
        <v>13911</v>
      </c>
      <c r="N2637" t="s">
        <v>39911</v>
      </c>
      <c r="O2637" s="76" t="s">
        <v>4366</v>
      </c>
      <c r="P2637" s="82">
        <v>108</v>
      </c>
      <c r="Q2637" s="82" t="s">
        <v>83251</v>
      </c>
      <c r="R2637"/>
    </row>
    <row r="2638" spans="12:18" x14ac:dyDescent="0.25">
      <c r="L2638" t="s">
        <v>268</v>
      </c>
      <c r="M2638" t="s">
        <v>24197</v>
      </c>
      <c r="N2638" t="s">
        <v>39912</v>
      </c>
      <c r="O2638" s="76" t="s">
        <v>4366</v>
      </c>
      <c r="P2638" s="82">
        <v>136</v>
      </c>
      <c r="Q2638" s="82" t="s">
        <v>83252</v>
      </c>
      <c r="R2638"/>
    </row>
    <row r="2639" spans="12:18" x14ac:dyDescent="0.25">
      <c r="L2639" t="s">
        <v>268</v>
      </c>
      <c r="M2639" t="s">
        <v>6861</v>
      </c>
      <c r="N2639" t="s">
        <v>39913</v>
      </c>
      <c r="O2639" s="76" t="s">
        <v>4366</v>
      </c>
      <c r="P2639" s="82">
        <v>95</v>
      </c>
      <c r="Q2639" s="82" t="s">
        <v>83253</v>
      </c>
      <c r="R2639"/>
    </row>
    <row r="2640" spans="12:18" x14ac:dyDescent="0.25">
      <c r="L2640" t="s">
        <v>268</v>
      </c>
      <c r="M2640" t="s">
        <v>24198</v>
      </c>
      <c r="N2640" t="s">
        <v>39914</v>
      </c>
      <c r="O2640" s="76" t="s">
        <v>4356</v>
      </c>
      <c r="P2640" s="82">
        <v>612</v>
      </c>
      <c r="Q2640" s="82" t="s">
        <v>83254</v>
      </c>
      <c r="R2640"/>
    </row>
    <row r="2641" spans="12:18" x14ac:dyDescent="0.25">
      <c r="L2641" t="s">
        <v>268</v>
      </c>
      <c r="M2641" t="s">
        <v>33113</v>
      </c>
      <c r="N2641" t="s">
        <v>39915</v>
      </c>
      <c r="O2641" s="76" t="s">
        <v>4366</v>
      </c>
      <c r="P2641" s="82">
        <v>216</v>
      </c>
      <c r="Q2641" s="82" t="s">
        <v>83255</v>
      </c>
      <c r="R2641"/>
    </row>
    <row r="2642" spans="12:18" x14ac:dyDescent="0.25">
      <c r="L2642" t="s">
        <v>268</v>
      </c>
      <c r="M2642" t="s">
        <v>6862</v>
      </c>
      <c r="N2642" t="s">
        <v>39916</v>
      </c>
      <c r="O2642" s="76" t="s">
        <v>4356</v>
      </c>
      <c r="P2642" s="82">
        <v>148</v>
      </c>
      <c r="Q2642" s="82" t="s">
        <v>83256</v>
      </c>
      <c r="R2642"/>
    </row>
    <row r="2643" spans="12:18" x14ac:dyDescent="0.25">
      <c r="L2643" t="s">
        <v>268</v>
      </c>
      <c r="M2643" t="s">
        <v>11891</v>
      </c>
      <c r="N2643" t="s">
        <v>39917</v>
      </c>
      <c r="O2643" s="76" t="s">
        <v>4366</v>
      </c>
      <c r="P2643" s="82">
        <v>171</v>
      </c>
      <c r="Q2643" s="82" t="s">
        <v>83258</v>
      </c>
      <c r="R2643"/>
    </row>
    <row r="2644" spans="12:18" x14ac:dyDescent="0.25">
      <c r="L2644" t="s">
        <v>268</v>
      </c>
      <c r="M2644" t="s">
        <v>6867</v>
      </c>
      <c r="N2644" t="s">
        <v>39918</v>
      </c>
      <c r="O2644" s="76" t="s">
        <v>4366</v>
      </c>
      <c r="P2644" s="82">
        <v>62</v>
      </c>
      <c r="Q2644" s="82" t="s">
        <v>83268</v>
      </c>
      <c r="R2644"/>
    </row>
    <row r="2645" spans="12:18" x14ac:dyDescent="0.25">
      <c r="L2645" t="s">
        <v>268</v>
      </c>
      <c r="M2645" t="s">
        <v>21469</v>
      </c>
      <c r="N2645" t="s">
        <v>39919</v>
      </c>
      <c r="O2645" s="76" t="s">
        <v>4366</v>
      </c>
      <c r="P2645" s="82">
        <v>83</v>
      </c>
      <c r="Q2645" s="82" t="s">
        <v>83270</v>
      </c>
      <c r="R2645"/>
    </row>
    <row r="2646" spans="12:18" x14ac:dyDescent="0.25">
      <c r="L2646" t="s">
        <v>268</v>
      </c>
      <c r="M2646" t="s">
        <v>6868</v>
      </c>
      <c r="N2646" t="s">
        <v>39920</v>
      </c>
      <c r="O2646" s="76" t="s">
        <v>4366</v>
      </c>
      <c r="P2646" s="82">
        <v>56</v>
      </c>
      <c r="Q2646" s="82" t="s">
        <v>83271</v>
      </c>
      <c r="R2646"/>
    </row>
    <row r="2647" spans="12:18" x14ac:dyDescent="0.25">
      <c r="L2647" t="s">
        <v>268</v>
      </c>
      <c r="M2647" t="s">
        <v>13913</v>
      </c>
      <c r="N2647" t="s">
        <v>39921</v>
      </c>
      <c r="O2647" s="76" t="s">
        <v>4366</v>
      </c>
      <c r="P2647" s="82">
        <v>128</v>
      </c>
      <c r="Q2647" s="82" t="s">
        <v>83259</v>
      </c>
      <c r="R2647"/>
    </row>
    <row r="2648" spans="12:18" x14ac:dyDescent="0.25">
      <c r="L2648" t="s">
        <v>268</v>
      </c>
      <c r="M2648" t="s">
        <v>23878</v>
      </c>
      <c r="N2648" t="s">
        <v>39922</v>
      </c>
      <c r="O2648" s="76" t="s">
        <v>4356</v>
      </c>
      <c r="P2648" s="82">
        <v>297</v>
      </c>
      <c r="Q2648" s="82" t="s">
        <v>83260</v>
      </c>
      <c r="R2648"/>
    </row>
    <row r="2649" spans="12:18" x14ac:dyDescent="0.25">
      <c r="L2649" t="s">
        <v>268</v>
      </c>
      <c r="M2649" t="s">
        <v>6863</v>
      </c>
      <c r="N2649" t="s">
        <v>39923</v>
      </c>
      <c r="O2649" s="76" t="s">
        <v>4374</v>
      </c>
      <c r="P2649" s="82">
        <v>1600</v>
      </c>
      <c r="Q2649" s="82" t="s">
        <v>83261</v>
      </c>
      <c r="R2649"/>
    </row>
    <row r="2650" spans="12:18" x14ac:dyDescent="0.25">
      <c r="L2650" t="s">
        <v>268</v>
      </c>
      <c r="M2650" t="s">
        <v>11893</v>
      </c>
      <c r="N2650" t="s">
        <v>39924</v>
      </c>
      <c r="O2650" s="76" t="s">
        <v>4366</v>
      </c>
      <c r="P2650" s="82">
        <v>66</v>
      </c>
      <c r="Q2650" s="82" t="s">
        <v>83263</v>
      </c>
      <c r="R2650"/>
    </row>
    <row r="2651" spans="12:18" x14ac:dyDescent="0.25">
      <c r="L2651" t="s">
        <v>268</v>
      </c>
      <c r="M2651" t="s">
        <v>6864</v>
      </c>
      <c r="N2651" t="s">
        <v>39925</v>
      </c>
      <c r="O2651" s="76" t="s">
        <v>4356</v>
      </c>
      <c r="P2651" s="82">
        <v>2335</v>
      </c>
      <c r="Q2651" s="82" t="s">
        <v>83264</v>
      </c>
      <c r="R2651"/>
    </row>
    <row r="2652" spans="12:18" x14ac:dyDescent="0.25">
      <c r="L2652" t="s">
        <v>268</v>
      </c>
      <c r="M2652" t="s">
        <v>11895</v>
      </c>
      <c r="N2652" t="s">
        <v>39926</v>
      </c>
      <c r="O2652" s="76" t="s">
        <v>4356</v>
      </c>
      <c r="P2652" s="82">
        <v>374</v>
      </c>
      <c r="Q2652" s="82" t="s">
        <v>83265</v>
      </c>
      <c r="R2652"/>
    </row>
    <row r="2653" spans="12:18" x14ac:dyDescent="0.25">
      <c r="L2653" t="s">
        <v>268</v>
      </c>
      <c r="M2653" t="s">
        <v>6865</v>
      </c>
      <c r="N2653" t="s">
        <v>39927</v>
      </c>
      <c r="O2653" s="76" t="s">
        <v>4366</v>
      </c>
      <c r="P2653" s="82">
        <v>80</v>
      </c>
      <c r="Q2653" s="82" t="s">
        <v>83266</v>
      </c>
      <c r="R2653"/>
    </row>
    <row r="2654" spans="12:18" x14ac:dyDescent="0.25">
      <c r="L2654" t="s">
        <v>268</v>
      </c>
      <c r="M2654" t="s">
        <v>6866</v>
      </c>
      <c r="N2654" t="s">
        <v>39928</v>
      </c>
      <c r="O2654" s="76" t="s">
        <v>4366</v>
      </c>
      <c r="P2654" s="82">
        <v>243</v>
      </c>
      <c r="Q2654" s="82" t="s">
        <v>83267</v>
      </c>
      <c r="R2654"/>
    </row>
    <row r="2655" spans="12:18" x14ac:dyDescent="0.25">
      <c r="L2655" t="s">
        <v>268</v>
      </c>
      <c r="M2655" t="s">
        <v>33115</v>
      </c>
      <c r="N2655" t="s">
        <v>39929</v>
      </c>
      <c r="O2655" s="76" t="s">
        <v>4366</v>
      </c>
      <c r="P2655" s="82">
        <v>83</v>
      </c>
      <c r="Q2655" s="82" t="s">
        <v>83269</v>
      </c>
      <c r="R2655"/>
    </row>
    <row r="2656" spans="12:18" x14ac:dyDescent="0.25">
      <c r="L2656" t="s">
        <v>268</v>
      </c>
      <c r="M2656" t="s">
        <v>6869</v>
      </c>
      <c r="N2656" t="s">
        <v>39930</v>
      </c>
      <c r="O2656" s="76" t="s">
        <v>4366</v>
      </c>
      <c r="P2656" s="82">
        <v>73</v>
      </c>
      <c r="Q2656" s="82" t="s">
        <v>83272</v>
      </c>
      <c r="R2656"/>
    </row>
    <row r="2657" spans="12:18" x14ac:dyDescent="0.25">
      <c r="L2657" t="s">
        <v>268</v>
      </c>
      <c r="M2657" t="s">
        <v>7478</v>
      </c>
      <c r="N2657" t="s">
        <v>39931</v>
      </c>
      <c r="O2657" s="76" t="s">
        <v>4356</v>
      </c>
      <c r="P2657" s="82">
        <v>2305</v>
      </c>
      <c r="Q2657" s="82" t="s">
        <v>83273</v>
      </c>
      <c r="R2657"/>
    </row>
    <row r="2658" spans="12:18" x14ac:dyDescent="0.25">
      <c r="L2658" t="s">
        <v>268</v>
      </c>
      <c r="M2658" t="s">
        <v>11898</v>
      </c>
      <c r="N2658" t="s">
        <v>39932</v>
      </c>
      <c r="O2658" s="76" t="s">
        <v>4366</v>
      </c>
      <c r="P2658" s="82">
        <v>182</v>
      </c>
      <c r="Q2658" s="82" t="s">
        <v>83274</v>
      </c>
      <c r="R2658"/>
    </row>
    <row r="2659" spans="12:18" x14ac:dyDescent="0.25">
      <c r="L2659" t="s">
        <v>268</v>
      </c>
      <c r="M2659" t="s">
        <v>11900</v>
      </c>
      <c r="N2659" t="s">
        <v>39933</v>
      </c>
      <c r="O2659" s="76" t="s">
        <v>4366</v>
      </c>
      <c r="P2659" s="82">
        <v>135</v>
      </c>
      <c r="Q2659" s="82" t="s">
        <v>83275</v>
      </c>
      <c r="R2659"/>
    </row>
    <row r="2660" spans="12:18" x14ac:dyDescent="0.25">
      <c r="L2660" t="s">
        <v>268</v>
      </c>
      <c r="M2660" t="s">
        <v>11902</v>
      </c>
      <c r="N2660" t="s">
        <v>39934</v>
      </c>
      <c r="O2660" s="76" t="s">
        <v>4356</v>
      </c>
      <c r="P2660" s="82">
        <v>783</v>
      </c>
      <c r="Q2660" s="82" t="s">
        <v>83276</v>
      </c>
      <c r="R2660"/>
    </row>
    <row r="2661" spans="12:18" x14ac:dyDescent="0.25">
      <c r="L2661" t="s">
        <v>268</v>
      </c>
      <c r="M2661" t="s">
        <v>24200</v>
      </c>
      <c r="N2661" t="s">
        <v>39935</v>
      </c>
      <c r="O2661" s="76" t="s">
        <v>4366</v>
      </c>
      <c r="P2661" s="82">
        <v>69</v>
      </c>
      <c r="Q2661" s="82" t="s">
        <v>83277</v>
      </c>
      <c r="R2661"/>
    </row>
    <row r="2662" spans="12:18" x14ac:dyDescent="0.25">
      <c r="L2662" t="s">
        <v>268</v>
      </c>
      <c r="M2662" t="s">
        <v>33116</v>
      </c>
      <c r="N2662" t="s">
        <v>39936</v>
      </c>
      <c r="O2662" s="76" t="s">
        <v>4374</v>
      </c>
      <c r="P2662" s="82">
        <v>1020</v>
      </c>
      <c r="Q2662" s="82" t="s">
        <v>83278</v>
      </c>
      <c r="R2662"/>
    </row>
    <row r="2663" spans="12:18" x14ac:dyDescent="0.25">
      <c r="L2663" t="s">
        <v>268</v>
      </c>
      <c r="M2663" t="s">
        <v>6870</v>
      </c>
      <c r="N2663" t="s">
        <v>39937</v>
      </c>
      <c r="O2663" s="76" t="s">
        <v>4366</v>
      </c>
      <c r="P2663" s="82">
        <v>158</v>
      </c>
      <c r="Q2663" s="82" t="s">
        <v>83283</v>
      </c>
      <c r="R2663"/>
    </row>
    <row r="2664" spans="12:18" x14ac:dyDescent="0.25">
      <c r="L2664" t="s">
        <v>268</v>
      </c>
      <c r="M2664" t="s">
        <v>33118</v>
      </c>
      <c r="N2664" t="s">
        <v>39938</v>
      </c>
      <c r="O2664" s="76" t="s">
        <v>4356</v>
      </c>
      <c r="P2664" s="82">
        <v>578</v>
      </c>
      <c r="Q2664" s="82" t="s">
        <v>83282</v>
      </c>
      <c r="R2664"/>
    </row>
    <row r="2665" spans="12:18" x14ac:dyDescent="0.25">
      <c r="L2665" t="s">
        <v>268</v>
      </c>
      <c r="M2665" t="s">
        <v>6871</v>
      </c>
      <c r="N2665" t="s">
        <v>39939</v>
      </c>
      <c r="O2665" s="76" t="s">
        <v>4356</v>
      </c>
      <c r="P2665" s="82">
        <v>376</v>
      </c>
      <c r="Q2665" s="82" t="s">
        <v>83284</v>
      </c>
      <c r="R2665"/>
    </row>
    <row r="2666" spans="12:18" x14ac:dyDescent="0.25">
      <c r="L2666" t="s">
        <v>268</v>
      </c>
      <c r="M2666" t="s">
        <v>24201</v>
      </c>
      <c r="N2666" t="s">
        <v>39940</v>
      </c>
      <c r="O2666" s="76" t="s">
        <v>4366</v>
      </c>
      <c r="P2666" s="82">
        <v>335</v>
      </c>
      <c r="Q2666" s="82" t="s">
        <v>83281</v>
      </c>
      <c r="R2666"/>
    </row>
    <row r="2667" spans="12:18" x14ac:dyDescent="0.25">
      <c r="L2667" t="s">
        <v>268</v>
      </c>
      <c r="M2667" t="s">
        <v>11903</v>
      </c>
      <c r="N2667" t="s">
        <v>39941</v>
      </c>
      <c r="O2667" s="76" t="s">
        <v>4366</v>
      </c>
      <c r="P2667" s="82">
        <v>117</v>
      </c>
      <c r="Q2667" s="82" t="s">
        <v>83286</v>
      </c>
      <c r="R2667"/>
    </row>
    <row r="2668" spans="12:18" x14ac:dyDescent="0.25">
      <c r="L2668" t="s">
        <v>268</v>
      </c>
      <c r="M2668" t="s">
        <v>33120</v>
      </c>
      <c r="N2668" t="s">
        <v>39942</v>
      </c>
      <c r="O2668" s="76" t="s">
        <v>4366</v>
      </c>
      <c r="P2668" s="82">
        <v>27</v>
      </c>
      <c r="Q2668" s="82" t="s">
        <v>83287</v>
      </c>
      <c r="R2668"/>
    </row>
    <row r="2669" spans="12:18" x14ac:dyDescent="0.25">
      <c r="L2669" t="s">
        <v>268</v>
      </c>
      <c r="M2669" t="s">
        <v>6872</v>
      </c>
      <c r="N2669" t="s">
        <v>39943</v>
      </c>
      <c r="O2669" s="76" t="s">
        <v>4366</v>
      </c>
      <c r="P2669" s="82">
        <v>141</v>
      </c>
      <c r="Q2669" s="82" t="s">
        <v>83288</v>
      </c>
      <c r="R2669"/>
    </row>
    <row r="2670" spans="12:18" x14ac:dyDescent="0.25">
      <c r="L2670" t="s">
        <v>268</v>
      </c>
      <c r="M2670" t="s">
        <v>13919</v>
      </c>
      <c r="N2670" t="s">
        <v>39944</v>
      </c>
      <c r="O2670" s="76" t="s">
        <v>4356</v>
      </c>
      <c r="P2670" s="82">
        <v>2250</v>
      </c>
      <c r="Q2670" s="82" t="s">
        <v>83289</v>
      </c>
      <c r="R2670"/>
    </row>
    <row r="2671" spans="12:18" x14ac:dyDescent="0.25">
      <c r="L2671" t="s">
        <v>268</v>
      </c>
      <c r="M2671" t="s">
        <v>11905</v>
      </c>
      <c r="N2671" t="s">
        <v>39945</v>
      </c>
      <c r="O2671" s="76" t="s">
        <v>4374</v>
      </c>
      <c r="P2671" s="82">
        <v>5836</v>
      </c>
      <c r="Q2671" s="82" t="s">
        <v>83290</v>
      </c>
      <c r="R2671"/>
    </row>
    <row r="2672" spans="12:18" x14ac:dyDescent="0.25">
      <c r="L2672" t="s">
        <v>268</v>
      </c>
      <c r="M2672" t="s">
        <v>13921</v>
      </c>
      <c r="N2672" t="s">
        <v>39946</v>
      </c>
      <c r="O2672" s="76" t="s">
        <v>4356</v>
      </c>
      <c r="P2672" s="82">
        <v>488</v>
      </c>
      <c r="Q2672" s="82" t="s">
        <v>83291</v>
      </c>
      <c r="R2672"/>
    </row>
    <row r="2673" spans="12:18" x14ac:dyDescent="0.25">
      <c r="L2673" t="s">
        <v>268</v>
      </c>
      <c r="M2673" t="s">
        <v>6873</v>
      </c>
      <c r="N2673" t="s">
        <v>39947</v>
      </c>
      <c r="O2673" s="76" t="s">
        <v>4356</v>
      </c>
      <c r="P2673" s="82">
        <v>735</v>
      </c>
      <c r="Q2673" s="82" t="s">
        <v>83292</v>
      </c>
      <c r="R2673"/>
    </row>
    <row r="2674" spans="12:18" x14ac:dyDescent="0.25">
      <c r="L2674" t="s">
        <v>268</v>
      </c>
      <c r="M2674" t="s">
        <v>33121</v>
      </c>
      <c r="N2674" t="s">
        <v>39948</v>
      </c>
      <c r="O2674" s="76" t="s">
        <v>4356</v>
      </c>
      <c r="P2674" s="82">
        <v>684</v>
      </c>
      <c r="Q2674" s="82" t="s">
        <v>83293</v>
      </c>
      <c r="R2674"/>
    </row>
    <row r="2675" spans="12:18" x14ac:dyDescent="0.25">
      <c r="L2675" t="s">
        <v>268</v>
      </c>
      <c r="M2675" t="s">
        <v>6874</v>
      </c>
      <c r="N2675" t="s">
        <v>39949</v>
      </c>
      <c r="O2675" s="76" t="s">
        <v>4366</v>
      </c>
      <c r="P2675" s="82">
        <v>44</v>
      </c>
      <c r="Q2675" s="82" t="s">
        <v>83294</v>
      </c>
      <c r="R2675"/>
    </row>
    <row r="2676" spans="12:18" x14ac:dyDescent="0.25">
      <c r="L2676" t="s">
        <v>268</v>
      </c>
      <c r="M2676" t="s">
        <v>6875</v>
      </c>
      <c r="N2676" t="s">
        <v>39950</v>
      </c>
      <c r="O2676" s="76" t="s">
        <v>4366</v>
      </c>
      <c r="P2676" s="82">
        <v>234</v>
      </c>
      <c r="Q2676" s="82" t="s">
        <v>83295</v>
      </c>
      <c r="R2676"/>
    </row>
    <row r="2677" spans="12:18" x14ac:dyDescent="0.25">
      <c r="L2677" t="s">
        <v>268</v>
      </c>
      <c r="M2677" t="s">
        <v>13924</v>
      </c>
      <c r="N2677" t="s">
        <v>39951</v>
      </c>
      <c r="O2677" s="76" t="s">
        <v>4366</v>
      </c>
      <c r="P2677" s="82">
        <v>40</v>
      </c>
      <c r="Q2677" s="82" t="s">
        <v>83296</v>
      </c>
      <c r="R2677"/>
    </row>
    <row r="2678" spans="12:18" x14ac:dyDescent="0.25">
      <c r="L2678" t="s">
        <v>268</v>
      </c>
      <c r="M2678" t="s">
        <v>13926</v>
      </c>
      <c r="N2678" t="s">
        <v>39952</v>
      </c>
      <c r="O2678" s="76" t="s">
        <v>4366</v>
      </c>
      <c r="P2678" s="82">
        <v>84</v>
      </c>
      <c r="Q2678" s="82" t="s">
        <v>83297</v>
      </c>
      <c r="R2678"/>
    </row>
    <row r="2679" spans="12:18" x14ac:dyDescent="0.25">
      <c r="L2679" t="s">
        <v>268</v>
      </c>
      <c r="M2679" t="s">
        <v>13928</v>
      </c>
      <c r="N2679" t="s">
        <v>39953</v>
      </c>
      <c r="O2679" s="76" t="s">
        <v>4366</v>
      </c>
      <c r="P2679" s="82">
        <v>230</v>
      </c>
      <c r="Q2679" s="82" t="s">
        <v>83298</v>
      </c>
      <c r="R2679"/>
    </row>
    <row r="2680" spans="12:18" x14ac:dyDescent="0.25">
      <c r="L2680" t="s">
        <v>268</v>
      </c>
      <c r="M2680" t="s">
        <v>24202</v>
      </c>
      <c r="N2680" t="s">
        <v>39954</v>
      </c>
      <c r="O2680" s="76" t="s">
        <v>4366</v>
      </c>
      <c r="P2680" s="82">
        <v>188</v>
      </c>
      <c r="Q2680" s="82" t="s">
        <v>83299</v>
      </c>
      <c r="R2680"/>
    </row>
    <row r="2681" spans="12:18" x14ac:dyDescent="0.25">
      <c r="L2681" t="s">
        <v>268</v>
      </c>
      <c r="M2681" t="s">
        <v>6876</v>
      </c>
      <c r="N2681" t="s">
        <v>39955</v>
      </c>
      <c r="O2681" s="76" t="s">
        <v>4356</v>
      </c>
      <c r="P2681" s="82">
        <v>309</v>
      </c>
      <c r="Q2681" s="82" t="s">
        <v>83300</v>
      </c>
      <c r="R2681"/>
    </row>
    <row r="2682" spans="12:18" x14ac:dyDescent="0.25">
      <c r="L2682" t="s">
        <v>268</v>
      </c>
      <c r="M2682" t="s">
        <v>24203</v>
      </c>
      <c r="N2682" t="s">
        <v>39956</v>
      </c>
      <c r="O2682" s="76" t="s">
        <v>4366</v>
      </c>
      <c r="P2682" s="82">
        <v>181</v>
      </c>
      <c r="Q2682" s="82" t="s">
        <v>83301</v>
      </c>
      <c r="R2682"/>
    </row>
    <row r="2683" spans="12:18" x14ac:dyDescent="0.25">
      <c r="L2683" t="s">
        <v>268</v>
      </c>
      <c r="M2683" t="s">
        <v>11907</v>
      </c>
      <c r="N2683" t="s">
        <v>39957</v>
      </c>
      <c r="O2683" s="76" t="s">
        <v>4356</v>
      </c>
      <c r="P2683" s="82">
        <v>819</v>
      </c>
      <c r="Q2683" s="82" t="s">
        <v>83302</v>
      </c>
      <c r="R2683"/>
    </row>
    <row r="2684" spans="12:18" x14ac:dyDescent="0.25">
      <c r="L2684" t="s">
        <v>268</v>
      </c>
      <c r="M2684" t="s">
        <v>6877</v>
      </c>
      <c r="N2684" t="s">
        <v>39958</v>
      </c>
      <c r="O2684" s="76" t="s">
        <v>4366</v>
      </c>
      <c r="P2684" s="82">
        <v>266</v>
      </c>
      <c r="Q2684" s="82" t="s">
        <v>83303</v>
      </c>
      <c r="R2684"/>
    </row>
    <row r="2685" spans="12:18" x14ac:dyDescent="0.25">
      <c r="L2685" t="s">
        <v>268</v>
      </c>
      <c r="M2685" t="s">
        <v>6878</v>
      </c>
      <c r="N2685" t="s">
        <v>39959</v>
      </c>
      <c r="O2685" s="76" t="s">
        <v>4356</v>
      </c>
      <c r="P2685" s="82">
        <v>1163</v>
      </c>
      <c r="Q2685" s="82" t="s">
        <v>83304</v>
      </c>
      <c r="R2685"/>
    </row>
    <row r="2686" spans="12:18" x14ac:dyDescent="0.25">
      <c r="L2686" t="s">
        <v>268</v>
      </c>
      <c r="M2686" t="s">
        <v>6879</v>
      </c>
      <c r="N2686" t="s">
        <v>39960</v>
      </c>
      <c r="O2686" s="76" t="s">
        <v>4366</v>
      </c>
      <c r="P2686" s="82">
        <v>136</v>
      </c>
      <c r="Q2686" s="82" t="s">
        <v>83305</v>
      </c>
      <c r="R2686"/>
    </row>
    <row r="2687" spans="12:18" x14ac:dyDescent="0.25">
      <c r="L2687" t="s">
        <v>268</v>
      </c>
      <c r="M2687" t="s">
        <v>33122</v>
      </c>
      <c r="N2687" t="s">
        <v>39961</v>
      </c>
      <c r="O2687" s="76" t="s">
        <v>4374</v>
      </c>
      <c r="P2687" s="82">
        <v>1340</v>
      </c>
      <c r="Q2687" s="82" t="s">
        <v>83306</v>
      </c>
      <c r="R2687"/>
    </row>
    <row r="2688" spans="12:18" x14ac:dyDescent="0.25">
      <c r="L2688" t="s">
        <v>268</v>
      </c>
      <c r="M2688" t="s">
        <v>6880</v>
      </c>
      <c r="N2688" t="s">
        <v>39962</v>
      </c>
      <c r="O2688" s="76" t="s">
        <v>4366</v>
      </c>
      <c r="P2688" s="82">
        <v>227</v>
      </c>
      <c r="Q2688" s="82" t="s">
        <v>83307</v>
      </c>
      <c r="R2688"/>
    </row>
    <row r="2689" spans="12:18" x14ac:dyDescent="0.25">
      <c r="L2689" t="s">
        <v>268</v>
      </c>
      <c r="M2689" t="s">
        <v>8512</v>
      </c>
      <c r="N2689" t="s">
        <v>39963</v>
      </c>
      <c r="O2689" s="76" t="s">
        <v>4366</v>
      </c>
      <c r="P2689" s="82">
        <v>116</v>
      </c>
      <c r="Q2689" s="82" t="s">
        <v>83308</v>
      </c>
      <c r="R2689"/>
    </row>
    <row r="2690" spans="12:18" x14ac:dyDescent="0.25">
      <c r="L2690" t="s">
        <v>268</v>
      </c>
      <c r="M2690" t="s">
        <v>13930</v>
      </c>
      <c r="N2690" t="s">
        <v>39964</v>
      </c>
      <c r="O2690" s="76" t="s">
        <v>4356</v>
      </c>
      <c r="P2690" s="82">
        <v>604</v>
      </c>
      <c r="Q2690" s="82" t="s">
        <v>83309</v>
      </c>
      <c r="R2690"/>
    </row>
    <row r="2691" spans="12:18" x14ac:dyDescent="0.25">
      <c r="L2691" t="s">
        <v>268</v>
      </c>
      <c r="M2691" t="s">
        <v>11910</v>
      </c>
      <c r="N2691" t="s">
        <v>39965</v>
      </c>
      <c r="O2691" s="76" t="s">
        <v>4366</v>
      </c>
      <c r="P2691" s="82">
        <v>218</v>
      </c>
      <c r="Q2691" s="82" t="s">
        <v>83310</v>
      </c>
      <c r="R2691"/>
    </row>
    <row r="2692" spans="12:18" x14ac:dyDescent="0.25">
      <c r="L2692" t="s">
        <v>268</v>
      </c>
      <c r="M2692" t="s">
        <v>11912</v>
      </c>
      <c r="N2692" t="s">
        <v>39966</v>
      </c>
      <c r="O2692" s="76" t="s">
        <v>4366</v>
      </c>
      <c r="P2692" s="82">
        <v>82</v>
      </c>
      <c r="Q2692" s="82" t="s">
        <v>83311</v>
      </c>
      <c r="R2692"/>
    </row>
    <row r="2693" spans="12:18" x14ac:dyDescent="0.25">
      <c r="L2693" t="s">
        <v>268</v>
      </c>
      <c r="M2693" t="s">
        <v>24204</v>
      </c>
      <c r="N2693" t="s">
        <v>39967</v>
      </c>
      <c r="O2693" s="76" t="s">
        <v>4366</v>
      </c>
      <c r="P2693" s="82">
        <v>202</v>
      </c>
      <c r="Q2693" s="82" t="s">
        <v>83312</v>
      </c>
      <c r="R2693"/>
    </row>
    <row r="2694" spans="12:18" x14ac:dyDescent="0.25">
      <c r="L2694" t="s">
        <v>268</v>
      </c>
      <c r="M2694" t="s">
        <v>33123</v>
      </c>
      <c r="N2694" t="s">
        <v>39968</v>
      </c>
      <c r="O2694" s="76" t="s">
        <v>4374</v>
      </c>
      <c r="P2694" s="82">
        <v>719</v>
      </c>
      <c r="Q2694" s="82" t="s">
        <v>83313</v>
      </c>
      <c r="R2694"/>
    </row>
    <row r="2695" spans="12:18" x14ac:dyDescent="0.25">
      <c r="L2695" t="s">
        <v>268</v>
      </c>
      <c r="M2695" t="s">
        <v>33124</v>
      </c>
      <c r="N2695" t="s">
        <v>39969</v>
      </c>
      <c r="O2695" s="76" t="s">
        <v>4356</v>
      </c>
      <c r="P2695" s="82">
        <v>841</v>
      </c>
      <c r="Q2695" s="82" t="s">
        <v>83314</v>
      </c>
      <c r="R2695"/>
    </row>
    <row r="2696" spans="12:18" x14ac:dyDescent="0.25">
      <c r="L2696" t="s">
        <v>268</v>
      </c>
      <c r="M2696" t="s">
        <v>11914</v>
      </c>
      <c r="N2696" t="s">
        <v>39970</v>
      </c>
      <c r="O2696" s="76" t="s">
        <v>4366</v>
      </c>
      <c r="P2696" s="82">
        <v>391</v>
      </c>
      <c r="Q2696" s="82" t="s">
        <v>83315</v>
      </c>
      <c r="R2696"/>
    </row>
    <row r="2697" spans="12:18" x14ac:dyDescent="0.25">
      <c r="L2697" t="s">
        <v>268</v>
      </c>
      <c r="M2697" t="s">
        <v>6881</v>
      </c>
      <c r="N2697" t="s">
        <v>39971</v>
      </c>
      <c r="O2697" s="76" t="s">
        <v>4366</v>
      </c>
      <c r="P2697" s="82">
        <v>173</v>
      </c>
      <c r="Q2697" s="82" t="s">
        <v>83316</v>
      </c>
      <c r="R2697"/>
    </row>
    <row r="2698" spans="12:18" x14ac:dyDescent="0.25">
      <c r="L2698" t="s">
        <v>268</v>
      </c>
      <c r="M2698" t="s">
        <v>11916</v>
      </c>
      <c r="N2698" t="s">
        <v>39972</v>
      </c>
      <c r="O2698" s="76" t="s">
        <v>4356</v>
      </c>
      <c r="P2698" s="82">
        <v>780</v>
      </c>
      <c r="Q2698" s="82" t="s">
        <v>83317</v>
      </c>
      <c r="R2698"/>
    </row>
    <row r="2699" spans="12:18" x14ac:dyDescent="0.25">
      <c r="L2699" t="s">
        <v>268</v>
      </c>
      <c r="M2699" t="s">
        <v>6882</v>
      </c>
      <c r="N2699" t="s">
        <v>39973</v>
      </c>
      <c r="O2699" s="76" t="s">
        <v>4366</v>
      </c>
      <c r="P2699" s="82">
        <v>254</v>
      </c>
      <c r="Q2699" s="82" t="s">
        <v>83318</v>
      </c>
      <c r="R2699"/>
    </row>
    <row r="2700" spans="12:18" x14ac:dyDescent="0.25">
      <c r="L2700" t="s">
        <v>268</v>
      </c>
      <c r="M2700" t="s">
        <v>11918</v>
      </c>
      <c r="N2700" t="s">
        <v>39974</v>
      </c>
      <c r="O2700" s="76" t="s">
        <v>4366</v>
      </c>
      <c r="P2700" s="82">
        <v>203</v>
      </c>
      <c r="Q2700" s="82" t="s">
        <v>83319</v>
      </c>
      <c r="R2700"/>
    </row>
    <row r="2701" spans="12:18" x14ac:dyDescent="0.25">
      <c r="L2701" t="s">
        <v>268</v>
      </c>
      <c r="M2701" t="s">
        <v>24205</v>
      </c>
      <c r="N2701" t="s">
        <v>39975</v>
      </c>
      <c r="O2701" s="76" t="s">
        <v>4356</v>
      </c>
      <c r="P2701" s="82">
        <v>1688</v>
      </c>
      <c r="Q2701" s="82" t="s">
        <v>83320</v>
      </c>
      <c r="R2701"/>
    </row>
    <row r="2702" spans="12:18" x14ac:dyDescent="0.25">
      <c r="L2702" t="s">
        <v>268</v>
      </c>
      <c r="M2702" t="s">
        <v>11920</v>
      </c>
      <c r="N2702" t="s">
        <v>39976</v>
      </c>
      <c r="O2702" s="76" t="s">
        <v>4374</v>
      </c>
      <c r="P2702" s="82">
        <v>7592</v>
      </c>
      <c r="Q2702" s="82" t="s">
        <v>72645</v>
      </c>
      <c r="R2702"/>
    </row>
    <row r="2703" spans="12:18" x14ac:dyDescent="0.25">
      <c r="L2703" t="s">
        <v>268</v>
      </c>
      <c r="M2703" t="s">
        <v>24206</v>
      </c>
      <c r="N2703" t="s">
        <v>39977</v>
      </c>
      <c r="O2703" s="76" t="s">
        <v>4374</v>
      </c>
      <c r="P2703" s="82">
        <v>6239</v>
      </c>
      <c r="Q2703" s="82" t="s">
        <v>83321</v>
      </c>
      <c r="R2703"/>
    </row>
    <row r="2704" spans="12:18" x14ac:dyDescent="0.25">
      <c r="L2704" t="s">
        <v>268</v>
      </c>
      <c r="M2704" t="s">
        <v>24207</v>
      </c>
      <c r="N2704" t="s">
        <v>39978</v>
      </c>
      <c r="O2704" s="76" t="s">
        <v>4366</v>
      </c>
      <c r="P2704" s="82">
        <v>141</v>
      </c>
      <c r="Q2704" s="82" t="s">
        <v>83322</v>
      </c>
      <c r="R2704"/>
    </row>
    <row r="2705" spans="12:18" x14ac:dyDescent="0.25">
      <c r="L2705" t="s">
        <v>268</v>
      </c>
      <c r="M2705" t="s">
        <v>6883</v>
      </c>
      <c r="N2705" t="s">
        <v>39979</v>
      </c>
      <c r="O2705" s="76" t="s">
        <v>4356</v>
      </c>
      <c r="P2705" s="82">
        <v>1383</v>
      </c>
      <c r="Q2705" s="82" t="s">
        <v>83323</v>
      </c>
      <c r="R2705"/>
    </row>
    <row r="2706" spans="12:18" x14ac:dyDescent="0.25">
      <c r="L2706" t="s">
        <v>268</v>
      </c>
      <c r="M2706" t="s">
        <v>6884</v>
      </c>
      <c r="N2706" t="s">
        <v>39980</v>
      </c>
      <c r="O2706" s="76" t="s">
        <v>4366</v>
      </c>
      <c r="P2706" s="82">
        <v>686</v>
      </c>
      <c r="Q2706" s="82" t="s">
        <v>83324</v>
      </c>
      <c r="R2706"/>
    </row>
    <row r="2707" spans="12:18" x14ac:dyDescent="0.25">
      <c r="L2707" t="s">
        <v>268</v>
      </c>
      <c r="M2707" t="s">
        <v>6885</v>
      </c>
      <c r="N2707" t="s">
        <v>39981</v>
      </c>
      <c r="O2707" s="76" t="s">
        <v>4356</v>
      </c>
      <c r="P2707" s="82">
        <v>2330</v>
      </c>
      <c r="Q2707" s="82" t="s">
        <v>83325</v>
      </c>
      <c r="R2707"/>
    </row>
    <row r="2708" spans="12:18" x14ac:dyDescent="0.25">
      <c r="L2708" t="s">
        <v>268</v>
      </c>
      <c r="M2708" t="s">
        <v>6886</v>
      </c>
      <c r="N2708" t="s">
        <v>39982</v>
      </c>
      <c r="O2708" s="76" t="s">
        <v>4356</v>
      </c>
      <c r="P2708" s="82">
        <v>219</v>
      </c>
      <c r="Q2708" s="82" t="s">
        <v>83326</v>
      </c>
      <c r="R2708"/>
    </row>
    <row r="2709" spans="12:18" x14ac:dyDescent="0.25">
      <c r="L2709" t="s">
        <v>268</v>
      </c>
      <c r="M2709" t="s">
        <v>6887</v>
      </c>
      <c r="N2709" t="s">
        <v>39983</v>
      </c>
      <c r="O2709" s="76" t="s">
        <v>4356</v>
      </c>
      <c r="P2709" s="82">
        <v>583</v>
      </c>
      <c r="Q2709" s="82" t="s">
        <v>83328</v>
      </c>
      <c r="R2709"/>
    </row>
    <row r="2710" spans="12:18" x14ac:dyDescent="0.25">
      <c r="L2710" t="s">
        <v>268</v>
      </c>
      <c r="M2710" t="s">
        <v>33125</v>
      </c>
      <c r="N2710" t="s">
        <v>39984</v>
      </c>
      <c r="O2710" s="76" t="s">
        <v>4366</v>
      </c>
      <c r="P2710" s="82">
        <v>67</v>
      </c>
      <c r="Q2710" s="82" t="s">
        <v>83329</v>
      </c>
      <c r="R2710"/>
    </row>
    <row r="2711" spans="12:18" x14ac:dyDescent="0.25">
      <c r="L2711" t="s">
        <v>268</v>
      </c>
      <c r="M2711" t="s">
        <v>13932</v>
      </c>
      <c r="N2711" t="s">
        <v>39985</v>
      </c>
      <c r="O2711" s="76" t="s">
        <v>4366</v>
      </c>
      <c r="P2711" s="82">
        <v>328</v>
      </c>
      <c r="Q2711" s="82" t="s">
        <v>83330</v>
      </c>
      <c r="R2711"/>
    </row>
    <row r="2712" spans="12:18" x14ac:dyDescent="0.25">
      <c r="L2712" t="s">
        <v>268</v>
      </c>
      <c r="M2712" t="s">
        <v>33126</v>
      </c>
      <c r="N2712" t="s">
        <v>39986</v>
      </c>
      <c r="O2712" s="76" t="s">
        <v>4366</v>
      </c>
      <c r="P2712" s="82">
        <v>182</v>
      </c>
      <c r="Q2712" s="82" t="s">
        <v>83332</v>
      </c>
      <c r="R2712"/>
    </row>
    <row r="2713" spans="12:18" x14ac:dyDescent="0.25">
      <c r="L2713" t="s">
        <v>268</v>
      </c>
      <c r="M2713" t="s">
        <v>14836</v>
      </c>
      <c r="N2713" t="s">
        <v>39987</v>
      </c>
      <c r="O2713" s="76" t="s">
        <v>4366</v>
      </c>
      <c r="P2713" s="82">
        <v>253</v>
      </c>
      <c r="Q2713" s="82" t="s">
        <v>83333</v>
      </c>
      <c r="R2713"/>
    </row>
    <row r="2714" spans="12:18" x14ac:dyDescent="0.25">
      <c r="L2714" t="s">
        <v>268</v>
      </c>
      <c r="M2714" t="s">
        <v>33132</v>
      </c>
      <c r="N2714" t="s">
        <v>39988</v>
      </c>
      <c r="O2714" s="76" t="s">
        <v>4356</v>
      </c>
      <c r="P2714" s="82">
        <v>516</v>
      </c>
      <c r="Q2714" s="82" t="s">
        <v>83357</v>
      </c>
      <c r="R2714"/>
    </row>
    <row r="2715" spans="12:18" x14ac:dyDescent="0.25">
      <c r="L2715" t="s">
        <v>268</v>
      </c>
      <c r="M2715" t="s">
        <v>24210</v>
      </c>
      <c r="N2715" t="s">
        <v>39989</v>
      </c>
      <c r="O2715" s="76" t="s">
        <v>4366</v>
      </c>
      <c r="P2715" s="82">
        <v>138</v>
      </c>
      <c r="Q2715" s="82" t="s">
        <v>83356</v>
      </c>
      <c r="R2715"/>
    </row>
    <row r="2716" spans="12:18" x14ac:dyDescent="0.25">
      <c r="L2716" t="s">
        <v>268</v>
      </c>
      <c r="M2716" t="s">
        <v>11933</v>
      </c>
      <c r="N2716" t="s">
        <v>39990</v>
      </c>
      <c r="O2716" s="76" t="s">
        <v>4366</v>
      </c>
      <c r="P2716" s="82">
        <v>243</v>
      </c>
      <c r="Q2716" s="82" t="s">
        <v>83358</v>
      </c>
      <c r="R2716"/>
    </row>
    <row r="2717" spans="12:18" x14ac:dyDescent="0.25">
      <c r="L2717" t="s">
        <v>268</v>
      </c>
      <c r="M2717" t="s">
        <v>11935</v>
      </c>
      <c r="N2717" t="s">
        <v>39991</v>
      </c>
      <c r="O2717" s="76" t="s">
        <v>4356</v>
      </c>
      <c r="P2717" s="82">
        <v>811</v>
      </c>
      <c r="Q2717" s="82" t="s">
        <v>83359</v>
      </c>
      <c r="R2717"/>
    </row>
    <row r="2718" spans="12:18" x14ac:dyDescent="0.25">
      <c r="L2718" t="s">
        <v>268</v>
      </c>
      <c r="M2718" t="s">
        <v>33133</v>
      </c>
      <c r="N2718" t="s">
        <v>39992</v>
      </c>
      <c r="O2718" s="76" t="s">
        <v>4374</v>
      </c>
      <c r="P2718" s="82">
        <v>1915</v>
      </c>
      <c r="Q2718" s="82" t="s">
        <v>72645</v>
      </c>
      <c r="R2718"/>
    </row>
    <row r="2719" spans="12:18" x14ac:dyDescent="0.25">
      <c r="L2719" t="s">
        <v>268</v>
      </c>
      <c r="M2719" t="s">
        <v>13942</v>
      </c>
      <c r="N2719" t="s">
        <v>39993</v>
      </c>
      <c r="O2719" s="76" t="s">
        <v>4356</v>
      </c>
      <c r="P2719" s="82">
        <v>204</v>
      </c>
      <c r="Q2719" s="82" t="s">
        <v>83360</v>
      </c>
      <c r="R2719"/>
    </row>
    <row r="2720" spans="12:18" x14ac:dyDescent="0.25">
      <c r="L2720" t="s">
        <v>268</v>
      </c>
      <c r="M2720" t="s">
        <v>13943</v>
      </c>
      <c r="N2720" t="s">
        <v>39994</v>
      </c>
      <c r="O2720" s="76" t="s">
        <v>4366</v>
      </c>
      <c r="P2720" s="82">
        <v>245</v>
      </c>
      <c r="Q2720" s="82" t="s">
        <v>83361</v>
      </c>
      <c r="R2720"/>
    </row>
    <row r="2721" spans="12:18" x14ac:dyDescent="0.25">
      <c r="L2721" t="s">
        <v>268</v>
      </c>
      <c r="M2721" t="s">
        <v>6892</v>
      </c>
      <c r="N2721" t="s">
        <v>39995</v>
      </c>
      <c r="O2721" s="76" t="s">
        <v>4356</v>
      </c>
      <c r="P2721" s="82">
        <v>375</v>
      </c>
      <c r="Q2721" s="82" t="s">
        <v>83362</v>
      </c>
      <c r="R2721"/>
    </row>
    <row r="2722" spans="12:18" x14ac:dyDescent="0.25">
      <c r="L2722" t="s">
        <v>268</v>
      </c>
      <c r="M2722" t="s">
        <v>13945</v>
      </c>
      <c r="N2722" t="s">
        <v>39996</v>
      </c>
      <c r="O2722" s="76" t="s">
        <v>4366</v>
      </c>
      <c r="P2722" s="82">
        <v>61</v>
      </c>
      <c r="Q2722" s="82" t="s">
        <v>83363</v>
      </c>
      <c r="R2722"/>
    </row>
    <row r="2723" spans="12:18" x14ac:dyDescent="0.25">
      <c r="L2723" t="s">
        <v>268</v>
      </c>
      <c r="M2723" t="s">
        <v>33134</v>
      </c>
      <c r="N2723" t="s">
        <v>39997</v>
      </c>
      <c r="O2723" s="76" t="s">
        <v>4356</v>
      </c>
      <c r="P2723" s="82">
        <v>554</v>
      </c>
      <c r="Q2723" s="82" t="s">
        <v>83364</v>
      </c>
      <c r="R2723"/>
    </row>
    <row r="2724" spans="12:18" x14ac:dyDescent="0.25">
      <c r="L2724" t="s">
        <v>268</v>
      </c>
      <c r="M2724" t="s">
        <v>33135</v>
      </c>
      <c r="N2724" t="s">
        <v>39998</v>
      </c>
      <c r="O2724" s="76" t="s">
        <v>4374</v>
      </c>
      <c r="P2724" s="82">
        <v>16428</v>
      </c>
      <c r="Q2724" s="82" t="s">
        <v>83365</v>
      </c>
      <c r="R2724"/>
    </row>
    <row r="2725" spans="12:18" x14ac:dyDescent="0.25">
      <c r="L2725" t="s">
        <v>268</v>
      </c>
      <c r="M2725" t="s">
        <v>24211</v>
      </c>
      <c r="N2725" t="s">
        <v>39999</v>
      </c>
      <c r="O2725" s="76" t="s">
        <v>4366</v>
      </c>
      <c r="P2725" s="82">
        <v>190</v>
      </c>
      <c r="Q2725" s="82" t="s">
        <v>83366</v>
      </c>
      <c r="R2725"/>
    </row>
    <row r="2726" spans="12:18" x14ac:dyDescent="0.25">
      <c r="L2726" t="s">
        <v>268</v>
      </c>
      <c r="M2726" t="s">
        <v>6893</v>
      </c>
      <c r="N2726" t="s">
        <v>40000</v>
      </c>
      <c r="O2726" s="76" t="s">
        <v>4366</v>
      </c>
      <c r="P2726" s="82">
        <v>90</v>
      </c>
      <c r="Q2726" s="82" t="s">
        <v>83367</v>
      </c>
      <c r="R2726"/>
    </row>
    <row r="2727" spans="12:18" x14ac:dyDescent="0.25">
      <c r="L2727" t="s">
        <v>268</v>
      </c>
      <c r="M2727" t="s">
        <v>13947</v>
      </c>
      <c r="N2727" t="s">
        <v>40001</v>
      </c>
      <c r="O2727" s="76" t="s">
        <v>4366</v>
      </c>
      <c r="P2727" s="82">
        <v>167</v>
      </c>
      <c r="Q2727" s="82" t="s">
        <v>83368</v>
      </c>
      <c r="R2727"/>
    </row>
    <row r="2728" spans="12:18" x14ac:dyDescent="0.25">
      <c r="L2728" t="s">
        <v>268</v>
      </c>
      <c r="M2728" t="s">
        <v>11937</v>
      </c>
      <c r="N2728" t="s">
        <v>40002</v>
      </c>
      <c r="O2728" s="76" t="s">
        <v>4366</v>
      </c>
      <c r="P2728" s="82">
        <v>279</v>
      </c>
      <c r="Q2728" s="82" t="s">
        <v>83369</v>
      </c>
      <c r="R2728"/>
    </row>
    <row r="2729" spans="12:18" x14ac:dyDescent="0.25">
      <c r="L2729" t="s">
        <v>268</v>
      </c>
      <c r="M2729" t="s">
        <v>13950</v>
      </c>
      <c r="N2729" t="s">
        <v>40003</v>
      </c>
      <c r="O2729" s="76" t="s">
        <v>4356</v>
      </c>
      <c r="P2729" s="82">
        <v>357</v>
      </c>
      <c r="Q2729" s="82" t="s">
        <v>83370</v>
      </c>
      <c r="R2729"/>
    </row>
    <row r="2730" spans="12:18" x14ac:dyDescent="0.25">
      <c r="L2730" t="s">
        <v>268</v>
      </c>
      <c r="M2730" t="s">
        <v>24212</v>
      </c>
      <c r="N2730" t="s">
        <v>40004</v>
      </c>
      <c r="O2730" s="76" t="s">
        <v>4366</v>
      </c>
      <c r="P2730" s="82">
        <v>158</v>
      </c>
      <c r="Q2730" s="82" t="s">
        <v>83371</v>
      </c>
      <c r="R2730"/>
    </row>
    <row r="2731" spans="12:18" x14ac:dyDescent="0.25">
      <c r="L2731" t="s">
        <v>268</v>
      </c>
      <c r="M2731" t="s">
        <v>13952</v>
      </c>
      <c r="N2731" t="s">
        <v>40005</v>
      </c>
      <c r="O2731" s="76" t="s">
        <v>4366</v>
      </c>
      <c r="P2731" s="82">
        <v>276</v>
      </c>
      <c r="Q2731" s="82" t="s">
        <v>83372</v>
      </c>
      <c r="R2731"/>
    </row>
    <row r="2732" spans="12:18" x14ac:dyDescent="0.25">
      <c r="L2732" t="s">
        <v>268</v>
      </c>
      <c r="M2732" t="s">
        <v>33136</v>
      </c>
      <c r="N2732" t="s">
        <v>40006</v>
      </c>
      <c r="O2732" s="76" t="s">
        <v>4366</v>
      </c>
      <c r="P2732" s="82">
        <v>227</v>
      </c>
      <c r="Q2732" s="82" t="s">
        <v>83373</v>
      </c>
      <c r="R2732"/>
    </row>
    <row r="2733" spans="12:18" x14ac:dyDescent="0.25">
      <c r="L2733" t="s">
        <v>268</v>
      </c>
      <c r="M2733" t="s">
        <v>6894</v>
      </c>
      <c r="N2733" t="s">
        <v>40007</v>
      </c>
      <c r="O2733" s="76" t="s">
        <v>4356</v>
      </c>
      <c r="P2733" s="82">
        <v>1363</v>
      </c>
      <c r="Q2733" s="82" t="s">
        <v>83374</v>
      </c>
      <c r="R2733"/>
    </row>
    <row r="2734" spans="12:18" x14ac:dyDescent="0.25">
      <c r="L2734" t="s">
        <v>268</v>
      </c>
      <c r="M2734" t="s">
        <v>6895</v>
      </c>
      <c r="N2734" t="s">
        <v>40008</v>
      </c>
      <c r="O2734" s="76" t="s">
        <v>4356</v>
      </c>
      <c r="P2734" s="82">
        <v>1243</v>
      </c>
      <c r="Q2734" s="82" t="s">
        <v>83375</v>
      </c>
      <c r="R2734"/>
    </row>
    <row r="2735" spans="12:18" x14ac:dyDescent="0.25">
      <c r="L2735" t="s">
        <v>268</v>
      </c>
      <c r="M2735" t="s">
        <v>11939</v>
      </c>
      <c r="N2735" t="s">
        <v>40009</v>
      </c>
      <c r="O2735" s="76" t="s">
        <v>4366</v>
      </c>
      <c r="P2735" s="82">
        <v>92</v>
      </c>
      <c r="Q2735" s="82" t="s">
        <v>83376</v>
      </c>
      <c r="R2735"/>
    </row>
    <row r="2736" spans="12:18" x14ac:dyDescent="0.25">
      <c r="L2736" t="s">
        <v>268</v>
      </c>
      <c r="M2736" t="s">
        <v>33137</v>
      </c>
      <c r="N2736" t="s">
        <v>40010</v>
      </c>
      <c r="O2736" s="76" t="s">
        <v>4366</v>
      </c>
      <c r="P2736" s="82">
        <v>135</v>
      </c>
      <c r="Q2736" s="82" t="s">
        <v>83377</v>
      </c>
      <c r="R2736"/>
    </row>
    <row r="2737" spans="12:18" x14ac:dyDescent="0.25">
      <c r="L2737" t="s">
        <v>268</v>
      </c>
      <c r="M2737" t="s">
        <v>24213</v>
      </c>
      <c r="N2737" t="s">
        <v>40011</v>
      </c>
      <c r="O2737" s="76" t="s">
        <v>4366</v>
      </c>
      <c r="P2737" s="82">
        <v>114</v>
      </c>
      <c r="Q2737" s="82" t="s">
        <v>83378</v>
      </c>
      <c r="R2737"/>
    </row>
    <row r="2738" spans="12:18" x14ac:dyDescent="0.25">
      <c r="L2738" t="s">
        <v>268</v>
      </c>
      <c r="M2738" t="s">
        <v>24214</v>
      </c>
      <c r="N2738" t="s">
        <v>40012</v>
      </c>
      <c r="O2738" s="76" t="s">
        <v>4366</v>
      </c>
      <c r="P2738" s="82">
        <v>37</v>
      </c>
      <c r="Q2738" s="82" t="s">
        <v>83379</v>
      </c>
      <c r="R2738"/>
    </row>
    <row r="2739" spans="12:18" x14ac:dyDescent="0.25">
      <c r="L2739" t="s">
        <v>268</v>
      </c>
      <c r="M2739" t="s">
        <v>24215</v>
      </c>
      <c r="N2739" t="s">
        <v>40013</v>
      </c>
      <c r="O2739" s="76" t="s">
        <v>4366</v>
      </c>
      <c r="P2739" s="82">
        <v>99</v>
      </c>
      <c r="Q2739" s="82" t="s">
        <v>83380</v>
      </c>
      <c r="R2739"/>
    </row>
    <row r="2740" spans="12:18" x14ac:dyDescent="0.25">
      <c r="L2740" t="s">
        <v>268</v>
      </c>
      <c r="M2740" t="s">
        <v>13954</v>
      </c>
      <c r="N2740" t="s">
        <v>40014</v>
      </c>
      <c r="O2740" s="76" t="s">
        <v>4366</v>
      </c>
      <c r="P2740" s="82">
        <v>196</v>
      </c>
      <c r="Q2740" s="82" t="s">
        <v>83381</v>
      </c>
      <c r="R2740"/>
    </row>
    <row r="2741" spans="12:18" x14ac:dyDescent="0.25">
      <c r="L2741" t="s">
        <v>268</v>
      </c>
      <c r="M2741" t="s">
        <v>6896</v>
      </c>
      <c r="N2741" t="s">
        <v>40015</v>
      </c>
      <c r="O2741" s="76" t="s">
        <v>4366</v>
      </c>
      <c r="P2741" s="82">
        <v>151</v>
      </c>
      <c r="Q2741" s="82" t="s">
        <v>83382</v>
      </c>
      <c r="R2741"/>
    </row>
    <row r="2742" spans="12:18" x14ac:dyDescent="0.25">
      <c r="L2742" t="s">
        <v>268</v>
      </c>
      <c r="M2742" t="s">
        <v>13956</v>
      </c>
      <c r="N2742" t="s">
        <v>40016</v>
      </c>
      <c r="O2742" s="76" t="s">
        <v>4356</v>
      </c>
      <c r="P2742" s="82">
        <v>544</v>
      </c>
      <c r="Q2742" s="82" t="s">
        <v>83383</v>
      </c>
      <c r="R2742"/>
    </row>
    <row r="2743" spans="12:18" x14ac:dyDescent="0.25">
      <c r="L2743" t="s">
        <v>268</v>
      </c>
      <c r="M2743" t="s">
        <v>4984</v>
      </c>
      <c r="N2743" t="s">
        <v>40017</v>
      </c>
      <c r="O2743" s="76" t="s">
        <v>4366</v>
      </c>
      <c r="P2743" s="82">
        <v>149</v>
      </c>
      <c r="Q2743" s="82" t="s">
        <v>83334</v>
      </c>
      <c r="R2743"/>
    </row>
    <row r="2744" spans="12:18" x14ac:dyDescent="0.25">
      <c r="L2744" t="s">
        <v>268</v>
      </c>
      <c r="M2744" t="s">
        <v>33127</v>
      </c>
      <c r="N2744" t="s">
        <v>40018</v>
      </c>
      <c r="O2744" s="76" t="s">
        <v>4366</v>
      </c>
      <c r="P2744" s="82">
        <v>107</v>
      </c>
      <c r="Q2744" s="82" t="s">
        <v>83335</v>
      </c>
      <c r="R2744"/>
    </row>
    <row r="2745" spans="12:18" x14ac:dyDescent="0.25">
      <c r="L2745" t="s">
        <v>268</v>
      </c>
      <c r="M2745" t="s">
        <v>24208</v>
      </c>
      <c r="N2745" t="s">
        <v>40019</v>
      </c>
      <c r="O2745" s="76" t="s">
        <v>4366</v>
      </c>
      <c r="P2745" s="82">
        <v>242</v>
      </c>
      <c r="Q2745" s="82" t="s">
        <v>83336</v>
      </c>
      <c r="R2745"/>
    </row>
    <row r="2746" spans="12:18" x14ac:dyDescent="0.25">
      <c r="L2746" t="s">
        <v>268</v>
      </c>
      <c r="M2746" t="s">
        <v>11927</v>
      </c>
      <c r="N2746" t="s">
        <v>40020</v>
      </c>
      <c r="O2746" s="76" t="s">
        <v>4366</v>
      </c>
      <c r="P2746" s="82">
        <v>210</v>
      </c>
      <c r="Q2746" s="82" t="s">
        <v>83337</v>
      </c>
      <c r="R2746"/>
    </row>
    <row r="2747" spans="12:18" x14ac:dyDescent="0.25">
      <c r="L2747" t="s">
        <v>268</v>
      </c>
      <c r="M2747" t="s">
        <v>13933</v>
      </c>
      <c r="N2747" t="s">
        <v>40021</v>
      </c>
      <c r="O2747" s="76" t="s">
        <v>4356</v>
      </c>
      <c r="P2747" s="82">
        <v>842</v>
      </c>
      <c r="Q2747" s="82" t="s">
        <v>83338</v>
      </c>
      <c r="R2747"/>
    </row>
    <row r="2748" spans="12:18" x14ac:dyDescent="0.25">
      <c r="L2748" t="s">
        <v>268</v>
      </c>
      <c r="M2748" t="s">
        <v>33128</v>
      </c>
      <c r="N2748" t="s">
        <v>40022</v>
      </c>
      <c r="O2748" s="76" t="s">
        <v>4366</v>
      </c>
      <c r="P2748" s="82">
        <v>107</v>
      </c>
      <c r="Q2748" s="82" t="s">
        <v>83339</v>
      </c>
      <c r="R2748"/>
    </row>
    <row r="2749" spans="12:18" x14ac:dyDescent="0.25">
      <c r="L2749" t="s">
        <v>268</v>
      </c>
      <c r="M2749" t="s">
        <v>6888</v>
      </c>
      <c r="N2749" t="s">
        <v>40023</v>
      </c>
      <c r="O2749" s="76" t="s">
        <v>4366</v>
      </c>
      <c r="P2749" s="82">
        <v>104</v>
      </c>
      <c r="Q2749" s="82" t="s">
        <v>83340</v>
      </c>
      <c r="R2749"/>
    </row>
    <row r="2750" spans="12:18" x14ac:dyDescent="0.25">
      <c r="L2750" t="s">
        <v>268</v>
      </c>
      <c r="M2750" t="s">
        <v>6889</v>
      </c>
      <c r="N2750" t="s">
        <v>40024</v>
      </c>
      <c r="O2750" s="76" t="s">
        <v>4366</v>
      </c>
      <c r="P2750" s="82">
        <v>145</v>
      </c>
      <c r="Q2750" s="82" t="s">
        <v>83341</v>
      </c>
      <c r="R2750"/>
    </row>
    <row r="2751" spans="12:18" x14ac:dyDescent="0.25">
      <c r="L2751" t="s">
        <v>268</v>
      </c>
      <c r="M2751" t="s">
        <v>10671</v>
      </c>
      <c r="N2751" t="s">
        <v>40025</v>
      </c>
      <c r="O2751" s="76" t="s">
        <v>4374</v>
      </c>
      <c r="P2751" s="82">
        <v>1104</v>
      </c>
      <c r="Q2751" s="82" t="s">
        <v>83342</v>
      </c>
      <c r="R2751"/>
    </row>
    <row r="2752" spans="12:18" x14ac:dyDescent="0.25">
      <c r="L2752" t="s">
        <v>268</v>
      </c>
      <c r="M2752" t="s">
        <v>6890</v>
      </c>
      <c r="N2752" t="s">
        <v>40026</v>
      </c>
      <c r="O2752" s="76" t="s">
        <v>4356</v>
      </c>
      <c r="P2752" s="82">
        <v>323</v>
      </c>
      <c r="Q2752" s="82" t="s">
        <v>83343</v>
      </c>
      <c r="R2752"/>
    </row>
    <row r="2753" spans="12:18" x14ac:dyDescent="0.25">
      <c r="L2753" t="s">
        <v>268</v>
      </c>
      <c r="M2753" t="s">
        <v>33129</v>
      </c>
      <c r="N2753" t="s">
        <v>40027</v>
      </c>
      <c r="O2753" s="76" t="s">
        <v>4366</v>
      </c>
      <c r="P2753" s="82">
        <v>179</v>
      </c>
      <c r="Q2753" s="82" t="s">
        <v>83344</v>
      </c>
      <c r="R2753"/>
    </row>
    <row r="2754" spans="12:18" x14ac:dyDescent="0.25">
      <c r="L2754" t="s">
        <v>268</v>
      </c>
      <c r="M2754" t="s">
        <v>13936</v>
      </c>
      <c r="N2754" t="s">
        <v>40028</v>
      </c>
      <c r="O2754" s="76" t="s">
        <v>4356</v>
      </c>
      <c r="P2754" s="82">
        <v>346</v>
      </c>
      <c r="Q2754" s="82" t="s">
        <v>83345</v>
      </c>
      <c r="R2754"/>
    </row>
    <row r="2755" spans="12:18" x14ac:dyDescent="0.25">
      <c r="L2755" t="s">
        <v>268</v>
      </c>
      <c r="M2755" t="s">
        <v>15511</v>
      </c>
      <c r="N2755" t="s">
        <v>40029</v>
      </c>
      <c r="O2755" s="76" t="s">
        <v>4356</v>
      </c>
      <c r="P2755" s="82">
        <v>358</v>
      </c>
      <c r="Q2755" s="82" t="s">
        <v>83346</v>
      </c>
      <c r="R2755"/>
    </row>
    <row r="2756" spans="12:18" x14ac:dyDescent="0.25">
      <c r="L2756" t="s">
        <v>268</v>
      </c>
      <c r="M2756" t="s">
        <v>13938</v>
      </c>
      <c r="N2756" t="s">
        <v>40030</v>
      </c>
      <c r="O2756" s="76" t="s">
        <v>4374</v>
      </c>
      <c r="P2756" s="82">
        <v>972</v>
      </c>
      <c r="Q2756" s="82" t="s">
        <v>83348</v>
      </c>
      <c r="R2756"/>
    </row>
    <row r="2757" spans="12:18" x14ac:dyDescent="0.25">
      <c r="L2757" t="s">
        <v>268</v>
      </c>
      <c r="M2757" t="s">
        <v>6891</v>
      </c>
      <c r="N2757" t="s">
        <v>40031</v>
      </c>
      <c r="O2757" s="76" t="s">
        <v>4366</v>
      </c>
      <c r="P2757" s="82">
        <v>210</v>
      </c>
      <c r="Q2757" s="82" t="s">
        <v>83349</v>
      </c>
      <c r="R2757"/>
    </row>
    <row r="2758" spans="12:18" x14ac:dyDescent="0.25">
      <c r="L2758" t="s">
        <v>268</v>
      </c>
      <c r="M2758" t="s">
        <v>11929</v>
      </c>
      <c r="N2758" t="s">
        <v>40032</v>
      </c>
      <c r="O2758" s="76" t="s">
        <v>4366</v>
      </c>
      <c r="P2758" s="82">
        <v>67</v>
      </c>
      <c r="Q2758" s="82" t="s">
        <v>83350</v>
      </c>
      <c r="R2758"/>
    </row>
    <row r="2759" spans="12:18" x14ac:dyDescent="0.25">
      <c r="L2759" t="s">
        <v>268</v>
      </c>
      <c r="M2759" t="s">
        <v>33130</v>
      </c>
      <c r="N2759" t="s">
        <v>40033</v>
      </c>
      <c r="O2759" s="76" t="s">
        <v>4356</v>
      </c>
      <c r="P2759" s="82">
        <v>121</v>
      </c>
      <c r="Q2759" s="82" t="s">
        <v>83352</v>
      </c>
      <c r="R2759"/>
    </row>
    <row r="2760" spans="12:18" x14ac:dyDescent="0.25">
      <c r="L2760" t="s">
        <v>268</v>
      </c>
      <c r="M2760" t="s">
        <v>13940</v>
      </c>
      <c r="N2760" t="s">
        <v>40034</v>
      </c>
      <c r="O2760" s="76" t="s">
        <v>4366</v>
      </c>
      <c r="P2760" s="82">
        <v>73</v>
      </c>
      <c r="Q2760" s="82" t="s">
        <v>83351</v>
      </c>
      <c r="R2760"/>
    </row>
    <row r="2761" spans="12:18" x14ac:dyDescent="0.25">
      <c r="L2761" t="s">
        <v>268</v>
      </c>
      <c r="M2761" t="s">
        <v>33131</v>
      </c>
      <c r="N2761" t="s">
        <v>40035</v>
      </c>
      <c r="O2761" s="76" t="s">
        <v>4366</v>
      </c>
      <c r="P2761" s="82">
        <v>120</v>
      </c>
      <c r="Q2761" s="82" t="s">
        <v>83353</v>
      </c>
      <c r="R2761"/>
    </row>
    <row r="2762" spans="12:18" x14ac:dyDescent="0.25">
      <c r="L2762" t="s">
        <v>268</v>
      </c>
      <c r="M2762" t="s">
        <v>11931</v>
      </c>
      <c r="N2762" t="s">
        <v>40036</v>
      </c>
      <c r="O2762" s="76" t="s">
        <v>4356</v>
      </c>
      <c r="P2762" s="82">
        <v>42</v>
      </c>
      <c r="Q2762" s="82" t="s">
        <v>83354</v>
      </c>
      <c r="R2762"/>
    </row>
    <row r="2763" spans="12:18" x14ac:dyDescent="0.25">
      <c r="L2763" t="s">
        <v>268</v>
      </c>
      <c r="M2763" t="s">
        <v>5207</v>
      </c>
      <c r="N2763" t="s">
        <v>40037</v>
      </c>
      <c r="O2763" s="76" t="s">
        <v>4366</v>
      </c>
      <c r="P2763" s="82">
        <v>80</v>
      </c>
      <c r="Q2763" s="82" t="s">
        <v>83347</v>
      </c>
      <c r="R2763"/>
    </row>
    <row r="2764" spans="12:18" x14ac:dyDescent="0.25">
      <c r="L2764" t="s">
        <v>268</v>
      </c>
      <c r="M2764" t="s">
        <v>24209</v>
      </c>
      <c r="N2764" t="s">
        <v>40038</v>
      </c>
      <c r="O2764" s="76" t="s">
        <v>4366</v>
      </c>
      <c r="P2764" s="82">
        <v>87</v>
      </c>
      <c r="Q2764" s="82" t="s">
        <v>83355</v>
      </c>
      <c r="R2764"/>
    </row>
    <row r="2765" spans="12:18" x14ac:dyDescent="0.25">
      <c r="L2765" t="s">
        <v>268</v>
      </c>
      <c r="M2765" t="s">
        <v>24216</v>
      </c>
      <c r="N2765" t="s">
        <v>40039</v>
      </c>
      <c r="O2765" s="76" t="s">
        <v>4366</v>
      </c>
      <c r="P2765" s="82">
        <v>41</v>
      </c>
      <c r="Q2765" s="82" t="s">
        <v>83384</v>
      </c>
      <c r="R2765"/>
    </row>
    <row r="2766" spans="12:18" x14ac:dyDescent="0.25">
      <c r="L2766" t="s">
        <v>268</v>
      </c>
      <c r="M2766" t="s">
        <v>13958</v>
      </c>
      <c r="N2766" t="s">
        <v>40040</v>
      </c>
      <c r="O2766" s="76" t="s">
        <v>4366</v>
      </c>
      <c r="P2766" s="82">
        <v>100</v>
      </c>
      <c r="Q2766" s="82" t="s">
        <v>83385</v>
      </c>
      <c r="R2766"/>
    </row>
    <row r="2767" spans="12:18" x14ac:dyDescent="0.25">
      <c r="L2767" t="s">
        <v>268</v>
      </c>
      <c r="M2767" t="s">
        <v>33138</v>
      </c>
      <c r="N2767" t="s">
        <v>40041</v>
      </c>
      <c r="O2767" s="76" t="s">
        <v>4366</v>
      </c>
      <c r="P2767" s="82">
        <v>108</v>
      </c>
      <c r="Q2767" s="82" t="s">
        <v>83386</v>
      </c>
      <c r="R2767"/>
    </row>
    <row r="2768" spans="12:18" x14ac:dyDescent="0.25">
      <c r="L2768" t="s">
        <v>268</v>
      </c>
      <c r="M2768" t="s">
        <v>11941</v>
      </c>
      <c r="N2768" t="s">
        <v>40042</v>
      </c>
      <c r="O2768" s="76" t="s">
        <v>4366</v>
      </c>
      <c r="P2768" s="82">
        <v>64</v>
      </c>
      <c r="Q2768" s="82" t="s">
        <v>83387</v>
      </c>
      <c r="R2768"/>
    </row>
    <row r="2769" spans="12:18" x14ac:dyDescent="0.25">
      <c r="L2769" t="s">
        <v>268</v>
      </c>
      <c r="M2769" t="s">
        <v>13960</v>
      </c>
      <c r="N2769" t="s">
        <v>40043</v>
      </c>
      <c r="O2769" s="76" t="s">
        <v>4366</v>
      </c>
      <c r="P2769" s="82">
        <v>51</v>
      </c>
      <c r="Q2769" s="82" t="s">
        <v>83388</v>
      </c>
      <c r="R2769"/>
    </row>
    <row r="2770" spans="12:18" x14ac:dyDescent="0.25">
      <c r="L2770" t="s">
        <v>268</v>
      </c>
      <c r="M2770" t="s">
        <v>13962</v>
      </c>
      <c r="N2770" t="s">
        <v>40044</v>
      </c>
      <c r="O2770" s="76" t="s">
        <v>4356</v>
      </c>
      <c r="P2770" s="82">
        <v>884</v>
      </c>
      <c r="Q2770" s="82" t="s">
        <v>83389</v>
      </c>
      <c r="R2770"/>
    </row>
    <row r="2771" spans="12:18" x14ac:dyDescent="0.25">
      <c r="L2771" t="s">
        <v>268</v>
      </c>
      <c r="M2771" t="s">
        <v>6897</v>
      </c>
      <c r="N2771" t="s">
        <v>40045</v>
      </c>
      <c r="O2771" s="76" t="s">
        <v>4356</v>
      </c>
      <c r="P2771" s="82">
        <v>402</v>
      </c>
      <c r="Q2771" s="82" t="s">
        <v>83390</v>
      </c>
      <c r="R2771"/>
    </row>
    <row r="2772" spans="12:18" x14ac:dyDescent="0.25">
      <c r="L2772" t="s">
        <v>268</v>
      </c>
      <c r="M2772" t="s">
        <v>6898</v>
      </c>
      <c r="N2772" t="s">
        <v>40046</v>
      </c>
      <c r="O2772" s="76" t="s">
        <v>4366</v>
      </c>
      <c r="P2772" s="82">
        <v>174</v>
      </c>
      <c r="Q2772" s="82" t="s">
        <v>83391</v>
      </c>
      <c r="R2772"/>
    </row>
    <row r="2773" spans="12:18" x14ac:dyDescent="0.25">
      <c r="L2773" t="s">
        <v>268</v>
      </c>
      <c r="M2773" t="s">
        <v>13964</v>
      </c>
      <c r="N2773" t="s">
        <v>40047</v>
      </c>
      <c r="O2773" s="76" t="s">
        <v>4366</v>
      </c>
      <c r="P2773" s="82">
        <v>105</v>
      </c>
      <c r="Q2773" s="82" t="s">
        <v>83392</v>
      </c>
      <c r="R2773"/>
    </row>
    <row r="2774" spans="12:18" x14ac:dyDescent="0.25">
      <c r="L2774" t="s">
        <v>268</v>
      </c>
      <c r="M2774" t="s">
        <v>33139</v>
      </c>
      <c r="N2774" t="s">
        <v>40048</v>
      </c>
      <c r="O2774" s="76" t="s">
        <v>4366</v>
      </c>
      <c r="P2774" s="82">
        <v>156</v>
      </c>
      <c r="Q2774" s="82" t="s">
        <v>83393</v>
      </c>
      <c r="R2774"/>
    </row>
    <row r="2775" spans="12:18" x14ac:dyDescent="0.25">
      <c r="L2775" t="s">
        <v>268</v>
      </c>
      <c r="M2775" t="s">
        <v>6899</v>
      </c>
      <c r="N2775" t="s">
        <v>40049</v>
      </c>
      <c r="O2775" s="76" t="s">
        <v>4366</v>
      </c>
      <c r="P2775" s="82">
        <v>154</v>
      </c>
      <c r="Q2775" s="82" t="s">
        <v>83394</v>
      </c>
      <c r="R2775"/>
    </row>
    <row r="2776" spans="12:18" x14ac:dyDescent="0.25">
      <c r="L2776" t="s">
        <v>268</v>
      </c>
      <c r="M2776" t="s">
        <v>11943</v>
      </c>
      <c r="N2776" t="s">
        <v>40050</v>
      </c>
      <c r="O2776" s="76" t="s">
        <v>4366</v>
      </c>
      <c r="P2776" s="82">
        <v>131</v>
      </c>
      <c r="Q2776" s="82" t="s">
        <v>83395</v>
      </c>
      <c r="R2776"/>
    </row>
    <row r="2777" spans="12:18" x14ac:dyDescent="0.25">
      <c r="L2777" t="s">
        <v>268</v>
      </c>
      <c r="M2777" t="s">
        <v>6900</v>
      </c>
      <c r="N2777" t="s">
        <v>40051</v>
      </c>
      <c r="O2777" s="76" t="s">
        <v>4356</v>
      </c>
      <c r="P2777" s="82">
        <v>406</v>
      </c>
      <c r="Q2777" s="82" t="s">
        <v>83396</v>
      </c>
      <c r="R2777"/>
    </row>
    <row r="2778" spans="12:18" x14ac:dyDescent="0.25">
      <c r="L2778" t="s">
        <v>268</v>
      </c>
      <c r="M2778" t="s">
        <v>6901</v>
      </c>
      <c r="N2778" t="s">
        <v>40052</v>
      </c>
      <c r="O2778" s="76" t="s">
        <v>4366</v>
      </c>
      <c r="P2778" s="82">
        <v>84</v>
      </c>
      <c r="Q2778" s="82" t="s">
        <v>83397</v>
      </c>
      <c r="R2778"/>
    </row>
    <row r="2779" spans="12:18" x14ac:dyDescent="0.25">
      <c r="L2779" t="s">
        <v>268</v>
      </c>
      <c r="M2779" t="s">
        <v>13966</v>
      </c>
      <c r="N2779" t="s">
        <v>40053</v>
      </c>
      <c r="O2779" s="76" t="s">
        <v>4356</v>
      </c>
      <c r="P2779" s="82">
        <v>1061</v>
      </c>
      <c r="Q2779" s="82" t="s">
        <v>83398</v>
      </c>
      <c r="R2779"/>
    </row>
    <row r="2780" spans="12:18" x14ac:dyDescent="0.25">
      <c r="L2780" t="s">
        <v>268</v>
      </c>
      <c r="M2780" t="s">
        <v>13969</v>
      </c>
      <c r="N2780" t="s">
        <v>40054</v>
      </c>
      <c r="O2780" s="76" t="s">
        <v>4356</v>
      </c>
      <c r="P2780" s="82">
        <v>623</v>
      </c>
      <c r="Q2780" s="82" t="s">
        <v>83399</v>
      </c>
      <c r="R2780"/>
    </row>
    <row r="2781" spans="12:18" x14ac:dyDescent="0.25">
      <c r="L2781" t="s">
        <v>268</v>
      </c>
      <c r="M2781" t="s">
        <v>11945</v>
      </c>
      <c r="N2781" t="s">
        <v>40055</v>
      </c>
      <c r="O2781" s="76" t="s">
        <v>4356</v>
      </c>
      <c r="P2781" s="82">
        <v>227</v>
      </c>
      <c r="Q2781" s="82" t="s">
        <v>83400</v>
      </c>
      <c r="R2781"/>
    </row>
    <row r="2782" spans="12:18" x14ac:dyDescent="0.25">
      <c r="L2782" t="s">
        <v>268</v>
      </c>
      <c r="M2782" t="s">
        <v>13971</v>
      </c>
      <c r="N2782" t="s">
        <v>40056</v>
      </c>
      <c r="O2782" s="76" t="s">
        <v>4366</v>
      </c>
      <c r="P2782" s="82">
        <v>266</v>
      </c>
      <c r="Q2782" s="82" t="s">
        <v>83402</v>
      </c>
      <c r="R2782"/>
    </row>
    <row r="2783" spans="12:18" x14ac:dyDescent="0.25">
      <c r="L2783" t="s">
        <v>268</v>
      </c>
      <c r="M2783" t="s">
        <v>13973</v>
      </c>
      <c r="N2783" t="s">
        <v>40057</v>
      </c>
      <c r="O2783" s="76" t="s">
        <v>4366</v>
      </c>
      <c r="P2783" s="82">
        <v>101</v>
      </c>
      <c r="Q2783" s="82" t="s">
        <v>83403</v>
      </c>
      <c r="R2783"/>
    </row>
    <row r="2784" spans="12:18" x14ac:dyDescent="0.25">
      <c r="L2784" t="s">
        <v>268</v>
      </c>
      <c r="M2784" t="s">
        <v>24217</v>
      </c>
      <c r="N2784" t="s">
        <v>40058</v>
      </c>
      <c r="O2784" s="76" t="s">
        <v>4366</v>
      </c>
      <c r="P2784" s="82">
        <v>85</v>
      </c>
      <c r="Q2784" s="82" t="s">
        <v>83404</v>
      </c>
      <c r="R2784"/>
    </row>
    <row r="2785" spans="12:18" x14ac:dyDescent="0.25">
      <c r="L2785" t="s">
        <v>268</v>
      </c>
      <c r="M2785" t="s">
        <v>33141</v>
      </c>
      <c r="N2785" t="s">
        <v>40059</v>
      </c>
      <c r="O2785" s="76" t="s">
        <v>4366</v>
      </c>
      <c r="P2785" s="82">
        <v>92</v>
      </c>
      <c r="Q2785" s="82" t="s">
        <v>83405</v>
      </c>
      <c r="R2785"/>
    </row>
    <row r="2786" spans="12:18" x14ac:dyDescent="0.25">
      <c r="L2786" t="s">
        <v>268</v>
      </c>
      <c r="M2786" t="s">
        <v>24218</v>
      </c>
      <c r="N2786" t="s">
        <v>40060</v>
      </c>
      <c r="O2786" s="76" t="s">
        <v>4356</v>
      </c>
      <c r="P2786" s="82">
        <v>241</v>
      </c>
      <c r="Q2786" s="82" t="s">
        <v>83406</v>
      </c>
      <c r="R2786"/>
    </row>
    <row r="2787" spans="12:18" x14ac:dyDescent="0.25">
      <c r="L2787" t="s">
        <v>268</v>
      </c>
      <c r="M2787" t="s">
        <v>6902</v>
      </c>
      <c r="N2787" t="s">
        <v>40061</v>
      </c>
      <c r="O2787" s="76" t="s">
        <v>4356</v>
      </c>
      <c r="P2787" s="82">
        <v>1076</v>
      </c>
      <c r="Q2787" s="82" t="s">
        <v>83407</v>
      </c>
      <c r="R2787"/>
    </row>
    <row r="2788" spans="12:18" x14ac:dyDescent="0.25">
      <c r="L2788" t="s">
        <v>268</v>
      </c>
      <c r="M2788" t="s">
        <v>13974</v>
      </c>
      <c r="N2788" t="s">
        <v>40062</v>
      </c>
      <c r="O2788" s="76" t="s">
        <v>4366</v>
      </c>
      <c r="P2788" s="82">
        <v>179</v>
      </c>
      <c r="Q2788" s="82" t="s">
        <v>83408</v>
      </c>
      <c r="R2788"/>
    </row>
    <row r="2789" spans="12:18" x14ac:dyDescent="0.25">
      <c r="L2789" t="s">
        <v>268</v>
      </c>
      <c r="M2789" t="s">
        <v>24219</v>
      </c>
      <c r="N2789" t="s">
        <v>40063</v>
      </c>
      <c r="O2789" s="76" t="s">
        <v>4366</v>
      </c>
      <c r="P2789" s="82">
        <v>168</v>
      </c>
      <c r="Q2789" s="82" t="s">
        <v>83409</v>
      </c>
      <c r="R2789"/>
    </row>
    <row r="2790" spans="12:18" x14ac:dyDescent="0.25">
      <c r="L2790" t="s">
        <v>268</v>
      </c>
      <c r="M2790" t="s">
        <v>24220</v>
      </c>
      <c r="N2790" t="s">
        <v>40064</v>
      </c>
      <c r="O2790" s="76" t="s">
        <v>4366</v>
      </c>
      <c r="P2790" s="82">
        <v>156</v>
      </c>
      <c r="Q2790" s="82" t="s">
        <v>83410</v>
      </c>
      <c r="R2790"/>
    </row>
    <row r="2791" spans="12:18" x14ac:dyDescent="0.25">
      <c r="L2791" t="s">
        <v>268</v>
      </c>
      <c r="M2791" t="s">
        <v>24221</v>
      </c>
      <c r="N2791" t="s">
        <v>40065</v>
      </c>
      <c r="O2791" s="76" t="s">
        <v>4366</v>
      </c>
      <c r="P2791" s="82">
        <v>207</v>
      </c>
      <c r="Q2791" s="82" t="s">
        <v>83411</v>
      </c>
      <c r="R2791"/>
    </row>
    <row r="2792" spans="12:18" x14ac:dyDescent="0.25">
      <c r="L2792" t="s">
        <v>268</v>
      </c>
      <c r="M2792" t="s">
        <v>13975</v>
      </c>
      <c r="N2792" t="s">
        <v>40066</v>
      </c>
      <c r="O2792" s="76" t="s">
        <v>4366</v>
      </c>
      <c r="P2792" s="82">
        <v>129</v>
      </c>
      <c r="Q2792" s="82" t="s">
        <v>83412</v>
      </c>
      <c r="R2792"/>
    </row>
    <row r="2793" spans="12:18" x14ac:dyDescent="0.25">
      <c r="L2793" t="s">
        <v>268</v>
      </c>
      <c r="M2793" t="s">
        <v>6903</v>
      </c>
      <c r="N2793" t="s">
        <v>40067</v>
      </c>
      <c r="O2793" s="76" t="s">
        <v>4366</v>
      </c>
      <c r="P2793" s="82">
        <v>54</v>
      </c>
      <c r="Q2793" s="82" t="s">
        <v>83413</v>
      </c>
      <c r="R2793"/>
    </row>
    <row r="2794" spans="12:18" x14ac:dyDescent="0.25">
      <c r="L2794" t="s">
        <v>268</v>
      </c>
      <c r="M2794" t="s">
        <v>33142</v>
      </c>
      <c r="N2794" t="s">
        <v>40068</v>
      </c>
      <c r="O2794" s="76" t="s">
        <v>4366</v>
      </c>
      <c r="P2794" s="82">
        <v>81</v>
      </c>
      <c r="Q2794" s="82" t="s">
        <v>83414</v>
      </c>
      <c r="R2794"/>
    </row>
    <row r="2795" spans="12:18" x14ac:dyDescent="0.25">
      <c r="L2795" t="s">
        <v>268</v>
      </c>
      <c r="M2795" t="s">
        <v>13977</v>
      </c>
      <c r="N2795" t="s">
        <v>40069</v>
      </c>
      <c r="O2795" s="76" t="s">
        <v>4366</v>
      </c>
      <c r="P2795" s="82">
        <v>73</v>
      </c>
      <c r="Q2795" s="82" t="s">
        <v>83416</v>
      </c>
      <c r="R2795"/>
    </row>
    <row r="2796" spans="12:18" x14ac:dyDescent="0.25">
      <c r="L2796" t="s">
        <v>268</v>
      </c>
      <c r="M2796" t="s">
        <v>6904</v>
      </c>
      <c r="N2796" t="s">
        <v>40070</v>
      </c>
      <c r="O2796" s="76" t="s">
        <v>4366</v>
      </c>
      <c r="P2796" s="82">
        <v>47</v>
      </c>
      <c r="Q2796" s="82" t="s">
        <v>83415</v>
      </c>
      <c r="R2796"/>
    </row>
    <row r="2797" spans="12:18" x14ac:dyDescent="0.25">
      <c r="L2797" t="s">
        <v>268</v>
      </c>
      <c r="M2797" t="s">
        <v>11946</v>
      </c>
      <c r="N2797" t="s">
        <v>40071</v>
      </c>
      <c r="O2797" s="76" t="s">
        <v>4366</v>
      </c>
      <c r="P2797" s="82">
        <v>108</v>
      </c>
      <c r="Q2797" s="82" t="s">
        <v>83417</v>
      </c>
      <c r="R2797"/>
    </row>
    <row r="2798" spans="12:18" x14ac:dyDescent="0.25">
      <c r="L2798" t="s">
        <v>268</v>
      </c>
      <c r="M2798" t="s">
        <v>13979</v>
      </c>
      <c r="N2798" t="s">
        <v>40072</v>
      </c>
      <c r="O2798" s="76" t="s">
        <v>4366</v>
      </c>
      <c r="P2798" s="82">
        <v>195</v>
      </c>
      <c r="Q2798" s="82" t="s">
        <v>83418</v>
      </c>
      <c r="R2798"/>
    </row>
    <row r="2799" spans="12:18" x14ac:dyDescent="0.25">
      <c r="L2799" t="s">
        <v>268</v>
      </c>
      <c r="M2799" t="s">
        <v>6905</v>
      </c>
      <c r="N2799" t="s">
        <v>40073</v>
      </c>
      <c r="O2799" s="76" t="s">
        <v>4356</v>
      </c>
      <c r="P2799" s="82">
        <v>494</v>
      </c>
      <c r="Q2799" s="82" t="s">
        <v>83419</v>
      </c>
      <c r="R2799"/>
    </row>
    <row r="2800" spans="12:18" x14ac:dyDescent="0.25">
      <c r="L2800" t="s">
        <v>268</v>
      </c>
      <c r="M2800" t="s">
        <v>24222</v>
      </c>
      <c r="N2800" t="s">
        <v>40074</v>
      </c>
      <c r="O2800" s="76" t="s">
        <v>4366</v>
      </c>
      <c r="P2800" s="82">
        <v>67</v>
      </c>
      <c r="Q2800" s="82" t="s">
        <v>83420</v>
      </c>
      <c r="R2800"/>
    </row>
    <row r="2801" spans="12:18" x14ac:dyDescent="0.25">
      <c r="L2801" t="s">
        <v>268</v>
      </c>
      <c r="M2801" t="s">
        <v>6906</v>
      </c>
      <c r="N2801" t="s">
        <v>40075</v>
      </c>
      <c r="O2801" s="76" t="s">
        <v>4366</v>
      </c>
      <c r="P2801" s="82">
        <v>27</v>
      </c>
      <c r="Q2801" s="82" t="s">
        <v>83421</v>
      </c>
      <c r="R2801"/>
    </row>
    <row r="2802" spans="12:18" x14ac:dyDescent="0.25">
      <c r="L2802" t="s">
        <v>268</v>
      </c>
      <c r="M2802" t="s">
        <v>6907</v>
      </c>
      <c r="N2802" t="s">
        <v>40076</v>
      </c>
      <c r="O2802" s="76" t="s">
        <v>4366</v>
      </c>
      <c r="P2802" s="82">
        <v>301</v>
      </c>
      <c r="Q2802" s="82" t="s">
        <v>83422</v>
      </c>
      <c r="R2802"/>
    </row>
    <row r="2803" spans="12:18" x14ac:dyDescent="0.25">
      <c r="L2803" t="s">
        <v>268</v>
      </c>
      <c r="M2803" t="s">
        <v>6908</v>
      </c>
      <c r="N2803" t="s">
        <v>40077</v>
      </c>
      <c r="O2803" s="76" t="s">
        <v>4356</v>
      </c>
      <c r="P2803" s="82">
        <v>314</v>
      </c>
      <c r="Q2803" s="82" t="s">
        <v>83423</v>
      </c>
      <c r="R2803"/>
    </row>
    <row r="2804" spans="12:18" x14ac:dyDescent="0.25">
      <c r="L2804" t="s">
        <v>268</v>
      </c>
      <c r="M2804" t="s">
        <v>24224</v>
      </c>
      <c r="N2804" t="s">
        <v>40078</v>
      </c>
      <c r="O2804" s="76" t="s">
        <v>4374</v>
      </c>
      <c r="P2804" s="82">
        <v>520</v>
      </c>
      <c r="Q2804" s="82" t="s">
        <v>83431</v>
      </c>
      <c r="R2804"/>
    </row>
    <row r="2805" spans="12:18" x14ac:dyDescent="0.25">
      <c r="L2805" t="s">
        <v>268</v>
      </c>
      <c r="M2805" t="s">
        <v>11950</v>
      </c>
      <c r="N2805" t="s">
        <v>40079</v>
      </c>
      <c r="O2805" s="76" t="s">
        <v>4366</v>
      </c>
      <c r="P2805" s="82">
        <v>83</v>
      </c>
      <c r="Q2805" s="82" t="s">
        <v>83432</v>
      </c>
      <c r="R2805"/>
    </row>
    <row r="2806" spans="12:18" x14ac:dyDescent="0.25">
      <c r="L2806" t="s">
        <v>268</v>
      </c>
      <c r="M2806" t="s">
        <v>24223</v>
      </c>
      <c r="N2806" t="s">
        <v>40080</v>
      </c>
      <c r="O2806" s="76" t="s">
        <v>4356</v>
      </c>
      <c r="P2806" s="82">
        <v>419</v>
      </c>
      <c r="Q2806" s="82" t="s">
        <v>83424</v>
      </c>
      <c r="R2806"/>
    </row>
    <row r="2807" spans="12:18" x14ac:dyDescent="0.25">
      <c r="L2807" t="s">
        <v>268</v>
      </c>
      <c r="M2807" t="s">
        <v>33143</v>
      </c>
      <c r="N2807" t="s">
        <v>40081</v>
      </c>
      <c r="O2807" s="76" t="s">
        <v>4366</v>
      </c>
      <c r="P2807" s="82">
        <v>101</v>
      </c>
      <c r="Q2807" s="82" t="s">
        <v>83425</v>
      </c>
      <c r="R2807"/>
    </row>
    <row r="2808" spans="12:18" x14ac:dyDescent="0.25">
      <c r="L2808" t="s">
        <v>268</v>
      </c>
      <c r="M2808" t="s">
        <v>11948</v>
      </c>
      <c r="N2808" t="s">
        <v>40082</v>
      </c>
      <c r="O2808" s="76" t="s">
        <v>4366</v>
      </c>
      <c r="P2808" s="82">
        <v>237</v>
      </c>
      <c r="Q2808" s="82" t="s">
        <v>83426</v>
      </c>
      <c r="R2808"/>
    </row>
    <row r="2809" spans="12:18" x14ac:dyDescent="0.25">
      <c r="L2809" t="s">
        <v>268</v>
      </c>
      <c r="M2809" t="s">
        <v>6909</v>
      </c>
      <c r="N2809" t="s">
        <v>40083</v>
      </c>
      <c r="O2809" s="76" t="s">
        <v>4366</v>
      </c>
      <c r="P2809" s="82">
        <v>194</v>
      </c>
      <c r="Q2809" s="82" t="s">
        <v>83427</v>
      </c>
      <c r="R2809"/>
    </row>
    <row r="2810" spans="12:18" x14ac:dyDescent="0.25">
      <c r="L2810" t="s">
        <v>268</v>
      </c>
      <c r="M2810" t="s">
        <v>13981</v>
      </c>
      <c r="N2810" t="s">
        <v>40084</v>
      </c>
      <c r="O2810" s="76" t="s">
        <v>4374</v>
      </c>
      <c r="P2810" s="82">
        <v>3604</v>
      </c>
      <c r="Q2810" s="82" t="s">
        <v>83428</v>
      </c>
      <c r="R2810"/>
    </row>
    <row r="2811" spans="12:18" x14ac:dyDescent="0.25">
      <c r="L2811" t="s">
        <v>268</v>
      </c>
      <c r="M2811" t="s">
        <v>6910</v>
      </c>
      <c r="N2811" t="s">
        <v>40085</v>
      </c>
      <c r="O2811" s="76" t="s">
        <v>4356</v>
      </c>
      <c r="P2811" s="82">
        <v>247</v>
      </c>
      <c r="Q2811" s="82" t="s">
        <v>83429</v>
      </c>
      <c r="R2811"/>
    </row>
    <row r="2812" spans="12:18" x14ac:dyDescent="0.25">
      <c r="L2812" t="s">
        <v>268</v>
      </c>
      <c r="M2812" t="s">
        <v>33144</v>
      </c>
      <c r="N2812" t="s">
        <v>40086</v>
      </c>
      <c r="O2812" s="76" t="s">
        <v>4366</v>
      </c>
      <c r="P2812" s="82">
        <v>110</v>
      </c>
      <c r="Q2812" s="82" t="s">
        <v>83430</v>
      </c>
      <c r="R2812"/>
    </row>
    <row r="2813" spans="12:18" x14ac:dyDescent="0.25">
      <c r="L2813" t="s">
        <v>268</v>
      </c>
      <c r="M2813" t="s">
        <v>6911</v>
      </c>
      <c r="N2813" t="s">
        <v>40087</v>
      </c>
      <c r="O2813" s="76" t="s">
        <v>4366</v>
      </c>
      <c r="P2813" s="82">
        <v>215</v>
      </c>
      <c r="Q2813" s="82" t="s">
        <v>83433</v>
      </c>
      <c r="R2813"/>
    </row>
    <row r="2814" spans="12:18" x14ac:dyDescent="0.25">
      <c r="L2814" t="s">
        <v>268</v>
      </c>
      <c r="M2814" t="s">
        <v>13983</v>
      </c>
      <c r="N2814" t="s">
        <v>40088</v>
      </c>
      <c r="O2814" s="76" t="s">
        <v>4356</v>
      </c>
      <c r="P2814" s="82">
        <v>1498</v>
      </c>
      <c r="Q2814" s="82" t="s">
        <v>83434</v>
      </c>
      <c r="R2814"/>
    </row>
    <row r="2815" spans="12:18" x14ac:dyDescent="0.25">
      <c r="L2815" t="s">
        <v>268</v>
      </c>
      <c r="M2815" t="s">
        <v>33145</v>
      </c>
      <c r="N2815" t="s">
        <v>40089</v>
      </c>
      <c r="O2815" s="76" t="s">
        <v>4356</v>
      </c>
      <c r="P2815" s="82">
        <v>1962</v>
      </c>
      <c r="Q2815" s="82" t="s">
        <v>83435</v>
      </c>
      <c r="R2815"/>
    </row>
    <row r="2816" spans="12:18" x14ac:dyDescent="0.25">
      <c r="L2816" t="s">
        <v>268</v>
      </c>
      <c r="M2816" t="s">
        <v>11952</v>
      </c>
      <c r="N2816" t="s">
        <v>40090</v>
      </c>
      <c r="O2816" s="76" t="s">
        <v>4374</v>
      </c>
      <c r="P2816" s="82">
        <v>2954</v>
      </c>
      <c r="Q2816" s="82" t="s">
        <v>83436</v>
      </c>
      <c r="R2816"/>
    </row>
    <row r="2817" spans="12:18" x14ac:dyDescent="0.25">
      <c r="L2817" t="s">
        <v>268</v>
      </c>
      <c r="M2817" t="s">
        <v>33146</v>
      </c>
      <c r="N2817" t="s">
        <v>40091</v>
      </c>
      <c r="O2817" s="76" t="s">
        <v>4366</v>
      </c>
      <c r="P2817" s="82">
        <v>217</v>
      </c>
      <c r="Q2817" s="82" t="s">
        <v>83437</v>
      </c>
      <c r="R2817"/>
    </row>
    <row r="2818" spans="12:18" x14ac:dyDescent="0.25">
      <c r="L2818" t="s">
        <v>268</v>
      </c>
      <c r="M2818" t="s">
        <v>6912</v>
      </c>
      <c r="N2818" t="s">
        <v>40092</v>
      </c>
      <c r="O2818" s="76" t="s">
        <v>4356</v>
      </c>
      <c r="P2818" s="82">
        <v>4340</v>
      </c>
      <c r="Q2818" s="82" t="s">
        <v>83438</v>
      </c>
      <c r="R2818"/>
    </row>
    <row r="2819" spans="12:18" x14ac:dyDescent="0.25">
      <c r="L2819" t="s">
        <v>268</v>
      </c>
      <c r="M2819" t="s">
        <v>6913</v>
      </c>
      <c r="N2819" t="s">
        <v>40093</v>
      </c>
      <c r="O2819" s="76" t="s">
        <v>4374</v>
      </c>
      <c r="P2819" s="82">
        <v>3623</v>
      </c>
      <c r="Q2819" s="82" t="s">
        <v>83439</v>
      </c>
      <c r="R2819"/>
    </row>
    <row r="2820" spans="12:18" x14ac:dyDescent="0.25">
      <c r="L2820" t="s">
        <v>268</v>
      </c>
      <c r="M2820" t="s">
        <v>33147</v>
      </c>
      <c r="N2820" t="s">
        <v>40094</v>
      </c>
      <c r="O2820" s="76" t="s">
        <v>4366</v>
      </c>
      <c r="P2820" s="82">
        <v>300</v>
      </c>
      <c r="Q2820" s="82" t="s">
        <v>83440</v>
      </c>
      <c r="R2820"/>
    </row>
    <row r="2821" spans="12:18" x14ac:dyDescent="0.25">
      <c r="L2821" t="s">
        <v>268</v>
      </c>
      <c r="M2821" t="s">
        <v>6914</v>
      </c>
      <c r="N2821" t="s">
        <v>40095</v>
      </c>
      <c r="O2821" s="76" t="s">
        <v>4356</v>
      </c>
      <c r="P2821" s="82">
        <v>473</v>
      </c>
      <c r="Q2821" s="82" t="s">
        <v>83441</v>
      </c>
      <c r="R2821"/>
    </row>
    <row r="2822" spans="12:18" x14ac:dyDescent="0.25">
      <c r="L2822" t="s">
        <v>268</v>
      </c>
      <c r="M2822" t="s">
        <v>11954</v>
      </c>
      <c r="N2822" t="s">
        <v>40096</v>
      </c>
      <c r="O2822" s="76" t="s">
        <v>4366</v>
      </c>
      <c r="P2822" s="82">
        <v>128</v>
      </c>
      <c r="Q2822" s="82" t="s">
        <v>83442</v>
      </c>
      <c r="R2822"/>
    </row>
    <row r="2823" spans="12:18" x14ac:dyDescent="0.25">
      <c r="L2823" t="s">
        <v>268</v>
      </c>
      <c r="M2823" t="s">
        <v>15412</v>
      </c>
      <c r="N2823" t="s">
        <v>40097</v>
      </c>
      <c r="O2823" s="76" t="s">
        <v>4356</v>
      </c>
      <c r="P2823" s="82">
        <v>1275</v>
      </c>
      <c r="Q2823" s="82" t="s">
        <v>83443</v>
      </c>
      <c r="R2823"/>
    </row>
    <row r="2824" spans="12:18" x14ac:dyDescent="0.25">
      <c r="L2824" t="s">
        <v>268</v>
      </c>
      <c r="M2824" t="s">
        <v>11956</v>
      </c>
      <c r="N2824" t="s">
        <v>40098</v>
      </c>
      <c r="O2824" s="76" t="s">
        <v>4356</v>
      </c>
      <c r="P2824" s="82">
        <v>372</v>
      </c>
      <c r="Q2824" s="82" t="s">
        <v>83444</v>
      </c>
      <c r="R2824"/>
    </row>
    <row r="2825" spans="12:18" x14ac:dyDescent="0.25">
      <c r="L2825" t="s">
        <v>268</v>
      </c>
      <c r="M2825" t="s">
        <v>33148</v>
      </c>
      <c r="N2825" t="s">
        <v>40099</v>
      </c>
      <c r="O2825" s="76" t="s">
        <v>4356</v>
      </c>
      <c r="P2825" s="82">
        <v>331</v>
      </c>
      <c r="Q2825" s="82" t="s">
        <v>83445</v>
      </c>
      <c r="R2825"/>
    </row>
    <row r="2826" spans="12:18" x14ac:dyDescent="0.25">
      <c r="L2826" t="s">
        <v>268</v>
      </c>
      <c r="M2826" t="s">
        <v>11958</v>
      </c>
      <c r="N2826" t="s">
        <v>40100</v>
      </c>
      <c r="O2826" s="76" t="s">
        <v>4366</v>
      </c>
      <c r="P2826" s="82">
        <v>58</v>
      </c>
      <c r="Q2826" s="82" t="s">
        <v>83446</v>
      </c>
      <c r="R2826"/>
    </row>
    <row r="2827" spans="12:18" x14ac:dyDescent="0.25">
      <c r="L2827" t="s">
        <v>268</v>
      </c>
      <c r="M2827" t="s">
        <v>11960</v>
      </c>
      <c r="N2827" t="s">
        <v>40101</v>
      </c>
      <c r="O2827" s="76" t="s">
        <v>4366</v>
      </c>
      <c r="P2827" s="82">
        <v>42</v>
      </c>
      <c r="Q2827" s="82" t="s">
        <v>83447</v>
      </c>
      <c r="R2827"/>
    </row>
    <row r="2828" spans="12:18" x14ac:dyDescent="0.25">
      <c r="L2828" t="s">
        <v>268</v>
      </c>
      <c r="M2828" t="s">
        <v>33149</v>
      </c>
      <c r="N2828" t="s">
        <v>40102</v>
      </c>
      <c r="O2828" s="76" t="s">
        <v>4366</v>
      </c>
      <c r="P2828" s="82">
        <v>101</v>
      </c>
      <c r="Q2828" s="82" t="s">
        <v>83448</v>
      </c>
      <c r="R2828"/>
    </row>
    <row r="2829" spans="12:18" x14ac:dyDescent="0.25">
      <c r="L2829" t="s">
        <v>268</v>
      </c>
      <c r="M2829" t="s">
        <v>13984</v>
      </c>
      <c r="N2829" t="s">
        <v>40103</v>
      </c>
      <c r="O2829" s="76" t="s">
        <v>4356</v>
      </c>
      <c r="P2829" s="82">
        <v>139</v>
      </c>
      <c r="Q2829" s="82" t="s">
        <v>83449</v>
      </c>
      <c r="R2829"/>
    </row>
    <row r="2830" spans="12:18" x14ac:dyDescent="0.25">
      <c r="L2830" t="s">
        <v>268</v>
      </c>
      <c r="M2830" t="b">
        <v>0</v>
      </c>
      <c r="N2830" t="s">
        <v>40104</v>
      </c>
      <c r="O2830" s="76" t="s">
        <v>4366</v>
      </c>
      <c r="P2830" s="82">
        <v>57</v>
      </c>
      <c r="Q2830" s="82" t="s">
        <v>83146</v>
      </c>
      <c r="R2830"/>
    </row>
    <row r="2831" spans="12:18" x14ac:dyDescent="0.25">
      <c r="L2831" t="s">
        <v>306</v>
      </c>
      <c r="M2831" t="s">
        <v>13985</v>
      </c>
      <c r="N2831" t="s">
        <v>40105</v>
      </c>
      <c r="O2831" s="76" t="s">
        <v>4366</v>
      </c>
      <c r="P2831" s="82">
        <v>67</v>
      </c>
      <c r="Q2831" s="82" t="s">
        <v>98566</v>
      </c>
      <c r="R2831"/>
    </row>
    <row r="2832" spans="12:18" x14ac:dyDescent="0.25">
      <c r="L2832" t="s">
        <v>306</v>
      </c>
      <c r="M2832" t="s">
        <v>6915</v>
      </c>
      <c r="N2832" t="s">
        <v>40106</v>
      </c>
      <c r="O2832" s="76" t="s">
        <v>4356</v>
      </c>
      <c r="P2832" s="82">
        <v>666</v>
      </c>
      <c r="Q2832" s="82" t="s">
        <v>98567</v>
      </c>
      <c r="R2832"/>
    </row>
    <row r="2833" spans="12:18" x14ac:dyDescent="0.25">
      <c r="L2833" t="s">
        <v>306</v>
      </c>
      <c r="M2833" t="s">
        <v>11962</v>
      </c>
      <c r="N2833" t="s">
        <v>40107</v>
      </c>
      <c r="O2833" s="76" t="s">
        <v>4356</v>
      </c>
      <c r="P2833" s="82">
        <v>123</v>
      </c>
      <c r="Q2833" s="82" t="s">
        <v>98569</v>
      </c>
      <c r="R2833"/>
    </row>
    <row r="2834" spans="12:18" x14ac:dyDescent="0.25">
      <c r="L2834" t="s">
        <v>306</v>
      </c>
      <c r="M2834" t="s">
        <v>6917</v>
      </c>
      <c r="N2834" t="s">
        <v>40108</v>
      </c>
      <c r="O2834" s="76" t="s">
        <v>4366</v>
      </c>
      <c r="P2834" s="82">
        <v>130</v>
      </c>
      <c r="Q2834" s="82" t="s">
        <v>98570</v>
      </c>
      <c r="R2834"/>
    </row>
    <row r="2835" spans="12:18" x14ac:dyDescent="0.25">
      <c r="L2835" t="s">
        <v>306</v>
      </c>
      <c r="M2835" t="s">
        <v>6918</v>
      </c>
      <c r="N2835" t="s">
        <v>40109</v>
      </c>
      <c r="O2835" s="76" t="s">
        <v>4366</v>
      </c>
      <c r="P2835" s="82">
        <v>51</v>
      </c>
      <c r="Q2835" s="82" t="s">
        <v>98571</v>
      </c>
      <c r="R2835"/>
    </row>
    <row r="2836" spans="12:18" x14ac:dyDescent="0.25">
      <c r="L2836" t="s">
        <v>306</v>
      </c>
      <c r="M2836" t="s">
        <v>11964</v>
      </c>
      <c r="N2836" t="s">
        <v>40110</v>
      </c>
      <c r="O2836" s="76" t="s">
        <v>4366</v>
      </c>
      <c r="P2836" s="82">
        <v>71</v>
      </c>
      <c r="Q2836" s="82" t="s">
        <v>98572</v>
      </c>
      <c r="R2836"/>
    </row>
    <row r="2837" spans="12:18" x14ac:dyDescent="0.25">
      <c r="L2837" t="s">
        <v>306</v>
      </c>
      <c r="M2837" t="s">
        <v>26166</v>
      </c>
      <c r="N2837" t="s">
        <v>40111</v>
      </c>
      <c r="O2837" s="76" t="s">
        <v>4366</v>
      </c>
      <c r="P2837" s="82">
        <v>117</v>
      </c>
      <c r="Q2837" s="82" t="s">
        <v>98573</v>
      </c>
      <c r="R2837"/>
    </row>
    <row r="2838" spans="12:18" x14ac:dyDescent="0.25">
      <c r="L2838" t="s">
        <v>306</v>
      </c>
      <c r="M2838" t="s">
        <v>11966</v>
      </c>
      <c r="N2838" t="s">
        <v>40112</v>
      </c>
      <c r="O2838" s="76" t="s">
        <v>4366</v>
      </c>
      <c r="P2838" s="82">
        <v>260</v>
      </c>
      <c r="Q2838" s="82" t="s">
        <v>98574</v>
      </c>
      <c r="R2838"/>
    </row>
    <row r="2839" spans="12:18" x14ac:dyDescent="0.25">
      <c r="L2839" t="s">
        <v>306</v>
      </c>
      <c r="M2839" t="s">
        <v>33150</v>
      </c>
      <c r="N2839" t="s">
        <v>40113</v>
      </c>
      <c r="O2839" s="76" t="s">
        <v>4366</v>
      </c>
      <c r="P2839" s="82">
        <v>65</v>
      </c>
      <c r="Q2839" s="82" t="s">
        <v>98575</v>
      </c>
      <c r="R2839"/>
    </row>
    <row r="2840" spans="12:18" x14ac:dyDescent="0.25">
      <c r="L2840" t="s">
        <v>306</v>
      </c>
      <c r="M2840" t="s">
        <v>11967</v>
      </c>
      <c r="N2840" t="s">
        <v>40114</v>
      </c>
      <c r="O2840" s="76" t="s">
        <v>4366</v>
      </c>
      <c r="P2840" s="82">
        <v>25</v>
      </c>
      <c r="Q2840" s="82" t="s">
        <v>98576</v>
      </c>
      <c r="R2840"/>
    </row>
    <row r="2841" spans="12:18" x14ac:dyDescent="0.25">
      <c r="L2841" t="s">
        <v>306</v>
      </c>
      <c r="M2841" t="s">
        <v>13987</v>
      </c>
      <c r="N2841" t="s">
        <v>40115</v>
      </c>
      <c r="O2841" s="76" t="s">
        <v>4366</v>
      </c>
      <c r="P2841" s="82">
        <v>76</v>
      </c>
      <c r="Q2841" s="82" t="s">
        <v>98577</v>
      </c>
      <c r="R2841"/>
    </row>
    <row r="2842" spans="12:18" x14ac:dyDescent="0.25">
      <c r="L2842" t="s">
        <v>306</v>
      </c>
      <c r="M2842" t="s">
        <v>24225</v>
      </c>
      <c r="N2842" t="s">
        <v>40116</v>
      </c>
      <c r="O2842" s="76" t="s">
        <v>4356</v>
      </c>
      <c r="P2842" s="82">
        <v>194</v>
      </c>
      <c r="Q2842" s="82" t="s">
        <v>98578</v>
      </c>
      <c r="R2842"/>
    </row>
    <row r="2843" spans="12:18" x14ac:dyDescent="0.25">
      <c r="L2843" t="s">
        <v>306</v>
      </c>
      <c r="M2843" t="s">
        <v>33151</v>
      </c>
      <c r="N2843" t="s">
        <v>40117</v>
      </c>
      <c r="O2843" s="76" t="s">
        <v>4356</v>
      </c>
      <c r="P2843" s="82">
        <v>707</v>
      </c>
      <c r="Q2843" s="82" t="s">
        <v>98579</v>
      </c>
      <c r="R2843"/>
    </row>
    <row r="2844" spans="12:18" x14ac:dyDescent="0.25">
      <c r="L2844" t="s">
        <v>306</v>
      </c>
      <c r="M2844" t="s">
        <v>33152</v>
      </c>
      <c r="N2844" t="s">
        <v>40118</v>
      </c>
      <c r="O2844" s="76" t="s">
        <v>4366</v>
      </c>
      <c r="P2844" s="82">
        <v>207</v>
      </c>
      <c r="Q2844" s="82" t="s">
        <v>98580</v>
      </c>
      <c r="R2844"/>
    </row>
    <row r="2845" spans="12:18" x14ac:dyDescent="0.25">
      <c r="L2845" t="s">
        <v>306</v>
      </c>
      <c r="M2845" t="s">
        <v>11968</v>
      </c>
      <c r="N2845" t="s">
        <v>40119</v>
      </c>
      <c r="O2845" s="76" t="s">
        <v>4366</v>
      </c>
      <c r="P2845" s="82">
        <v>111</v>
      </c>
      <c r="Q2845" s="82" t="s">
        <v>98581</v>
      </c>
      <c r="R2845"/>
    </row>
    <row r="2846" spans="12:18" x14ac:dyDescent="0.25">
      <c r="L2846" t="s">
        <v>306</v>
      </c>
      <c r="M2846" t="s">
        <v>13989</v>
      </c>
      <c r="N2846" t="s">
        <v>40120</v>
      </c>
      <c r="O2846" s="76" t="s">
        <v>4366</v>
      </c>
      <c r="P2846" s="82">
        <v>85</v>
      </c>
      <c r="Q2846" s="82" t="s">
        <v>98582</v>
      </c>
      <c r="R2846"/>
    </row>
    <row r="2847" spans="12:18" x14ac:dyDescent="0.25">
      <c r="L2847" t="s">
        <v>306</v>
      </c>
      <c r="M2847" t="s">
        <v>6919</v>
      </c>
      <c r="N2847" t="s">
        <v>40121</v>
      </c>
      <c r="O2847" s="76" t="s">
        <v>4356</v>
      </c>
      <c r="P2847" s="82">
        <v>564</v>
      </c>
      <c r="Q2847" s="82" t="s">
        <v>98583</v>
      </c>
      <c r="R2847"/>
    </row>
    <row r="2848" spans="12:18" x14ac:dyDescent="0.25">
      <c r="L2848" t="s">
        <v>306</v>
      </c>
      <c r="M2848" t="s">
        <v>7084</v>
      </c>
      <c r="N2848" t="s">
        <v>40122</v>
      </c>
      <c r="O2848" s="76" t="s">
        <v>4366</v>
      </c>
      <c r="P2848" s="82">
        <v>56</v>
      </c>
      <c r="Q2848" s="82" t="s">
        <v>98584</v>
      </c>
      <c r="R2848"/>
    </row>
    <row r="2849" spans="12:18" x14ac:dyDescent="0.25">
      <c r="L2849" t="s">
        <v>306</v>
      </c>
      <c r="M2849" t="s">
        <v>19110</v>
      </c>
      <c r="N2849" t="s">
        <v>40123</v>
      </c>
      <c r="O2849" s="76" t="s">
        <v>4366</v>
      </c>
      <c r="P2849" s="82">
        <v>141</v>
      </c>
      <c r="Q2849" s="82" t="s">
        <v>98585</v>
      </c>
      <c r="R2849"/>
    </row>
    <row r="2850" spans="12:18" x14ac:dyDescent="0.25">
      <c r="L2850" t="s">
        <v>306</v>
      </c>
      <c r="M2850" t="s">
        <v>24226</v>
      </c>
      <c r="N2850" t="s">
        <v>40124</v>
      </c>
      <c r="O2850" s="76" t="s">
        <v>4366</v>
      </c>
      <c r="P2850" s="82">
        <v>223</v>
      </c>
      <c r="Q2850" s="82" t="s">
        <v>98586</v>
      </c>
      <c r="R2850"/>
    </row>
    <row r="2851" spans="12:18" x14ac:dyDescent="0.25">
      <c r="L2851" t="s">
        <v>306</v>
      </c>
      <c r="M2851" t="s">
        <v>11970</v>
      </c>
      <c r="N2851" t="s">
        <v>40125</v>
      </c>
      <c r="O2851" s="76" t="s">
        <v>4366</v>
      </c>
      <c r="P2851" s="82">
        <v>121</v>
      </c>
      <c r="Q2851" s="82" t="s">
        <v>98587</v>
      </c>
      <c r="R2851"/>
    </row>
    <row r="2852" spans="12:18" x14ac:dyDescent="0.25">
      <c r="L2852" t="s">
        <v>306</v>
      </c>
      <c r="M2852" t="s">
        <v>13991</v>
      </c>
      <c r="N2852" t="s">
        <v>40126</v>
      </c>
      <c r="O2852" s="76" t="s">
        <v>4356</v>
      </c>
      <c r="P2852" s="82">
        <v>220</v>
      </c>
      <c r="Q2852" s="82" t="s">
        <v>98588</v>
      </c>
      <c r="R2852"/>
    </row>
    <row r="2853" spans="12:18" x14ac:dyDescent="0.25">
      <c r="L2853" t="s">
        <v>306</v>
      </c>
      <c r="M2853" t="s">
        <v>24227</v>
      </c>
      <c r="N2853" t="s">
        <v>40127</v>
      </c>
      <c r="O2853" s="76" t="s">
        <v>4356</v>
      </c>
      <c r="P2853" s="82">
        <v>59</v>
      </c>
      <c r="Q2853" s="82" t="s">
        <v>98589</v>
      </c>
      <c r="R2853"/>
    </row>
    <row r="2854" spans="12:18" x14ac:dyDescent="0.25">
      <c r="L2854" t="s">
        <v>306</v>
      </c>
      <c r="M2854" t="s">
        <v>13992</v>
      </c>
      <c r="N2854" t="s">
        <v>40128</v>
      </c>
      <c r="O2854" s="76" t="s">
        <v>4366</v>
      </c>
      <c r="P2854" s="82">
        <v>139</v>
      </c>
      <c r="Q2854" s="82" t="s">
        <v>98590</v>
      </c>
      <c r="R2854"/>
    </row>
    <row r="2855" spans="12:18" x14ac:dyDescent="0.25">
      <c r="L2855" t="s">
        <v>306</v>
      </c>
      <c r="M2855" t="s">
        <v>13994</v>
      </c>
      <c r="N2855" t="s">
        <v>40129</v>
      </c>
      <c r="O2855" s="76" t="s">
        <v>4366</v>
      </c>
      <c r="P2855" s="82">
        <v>76</v>
      </c>
      <c r="Q2855" s="82" t="s">
        <v>98591</v>
      </c>
      <c r="R2855"/>
    </row>
    <row r="2856" spans="12:18" x14ac:dyDescent="0.25">
      <c r="L2856" t="s">
        <v>306</v>
      </c>
      <c r="M2856" t="s">
        <v>6967</v>
      </c>
      <c r="N2856" t="s">
        <v>40130</v>
      </c>
      <c r="O2856" s="76" t="s">
        <v>4366</v>
      </c>
      <c r="P2856" s="82">
        <v>166</v>
      </c>
      <c r="Q2856" s="82" t="s">
        <v>98850</v>
      </c>
      <c r="R2856"/>
    </row>
    <row r="2857" spans="12:18" x14ac:dyDescent="0.25">
      <c r="L2857" t="s">
        <v>306</v>
      </c>
      <c r="M2857" t="s">
        <v>33153</v>
      </c>
      <c r="N2857" t="s">
        <v>40131</v>
      </c>
      <c r="O2857" s="76" t="s">
        <v>4366</v>
      </c>
      <c r="P2857" s="82">
        <v>158</v>
      </c>
      <c r="Q2857" s="82" t="s">
        <v>98592</v>
      </c>
      <c r="R2857"/>
    </row>
    <row r="2858" spans="12:18" x14ac:dyDescent="0.25">
      <c r="L2858" t="s">
        <v>306</v>
      </c>
      <c r="M2858" t="s">
        <v>24228</v>
      </c>
      <c r="N2858" t="s">
        <v>40132</v>
      </c>
      <c r="O2858" s="76" t="s">
        <v>4356</v>
      </c>
      <c r="P2858" s="82">
        <v>488</v>
      </c>
      <c r="Q2858" s="82" t="s">
        <v>98593</v>
      </c>
      <c r="R2858"/>
    </row>
    <row r="2859" spans="12:18" x14ac:dyDescent="0.25">
      <c r="L2859" t="s">
        <v>306</v>
      </c>
      <c r="M2859" t="s">
        <v>6921</v>
      </c>
      <c r="N2859" t="s">
        <v>40133</v>
      </c>
      <c r="O2859" s="76" t="s">
        <v>4356</v>
      </c>
      <c r="P2859" s="82">
        <v>1267</v>
      </c>
      <c r="Q2859" s="82" t="s">
        <v>98595</v>
      </c>
      <c r="R2859"/>
    </row>
    <row r="2860" spans="12:18" x14ac:dyDescent="0.25">
      <c r="L2860" t="s">
        <v>306</v>
      </c>
      <c r="M2860" t="s">
        <v>6920</v>
      </c>
      <c r="N2860" t="s">
        <v>40134</v>
      </c>
      <c r="O2860" s="76" t="s">
        <v>4366</v>
      </c>
      <c r="P2860" s="82">
        <v>41</v>
      </c>
      <c r="Q2860" s="82" t="s">
        <v>98594</v>
      </c>
      <c r="R2860"/>
    </row>
    <row r="2861" spans="12:18" x14ac:dyDescent="0.25">
      <c r="L2861" t="s">
        <v>306</v>
      </c>
      <c r="M2861" t="s">
        <v>11972</v>
      </c>
      <c r="N2861" t="s">
        <v>40135</v>
      </c>
      <c r="O2861" s="76" t="s">
        <v>4366</v>
      </c>
      <c r="P2861" s="82">
        <v>38</v>
      </c>
      <c r="Q2861" s="82" t="s">
        <v>98596</v>
      </c>
      <c r="R2861"/>
    </row>
    <row r="2862" spans="12:18" x14ac:dyDescent="0.25">
      <c r="L2862" t="s">
        <v>306</v>
      </c>
      <c r="M2862" t="s">
        <v>24229</v>
      </c>
      <c r="N2862" t="s">
        <v>40136</v>
      </c>
      <c r="O2862" s="76" t="s">
        <v>4366</v>
      </c>
      <c r="P2862" s="82">
        <v>26</v>
      </c>
      <c r="Q2862" s="82" t="s">
        <v>98597</v>
      </c>
      <c r="R2862"/>
    </row>
    <row r="2863" spans="12:18" x14ac:dyDescent="0.25">
      <c r="L2863" t="s">
        <v>306</v>
      </c>
      <c r="M2863" t="s">
        <v>11973</v>
      </c>
      <c r="N2863" t="s">
        <v>40137</v>
      </c>
      <c r="O2863" s="76" t="s">
        <v>4356</v>
      </c>
      <c r="P2863" s="82">
        <v>197</v>
      </c>
      <c r="Q2863" s="82" t="s">
        <v>98598</v>
      </c>
      <c r="R2863"/>
    </row>
    <row r="2864" spans="12:18" x14ac:dyDescent="0.25">
      <c r="L2864" t="s">
        <v>306</v>
      </c>
      <c r="M2864" t="s">
        <v>11975</v>
      </c>
      <c r="N2864" t="s">
        <v>40138</v>
      </c>
      <c r="O2864" s="76" t="s">
        <v>4366</v>
      </c>
      <c r="P2864" s="82">
        <v>42</v>
      </c>
      <c r="Q2864" s="82" t="s">
        <v>98599</v>
      </c>
      <c r="R2864"/>
    </row>
    <row r="2865" spans="12:18" x14ac:dyDescent="0.25">
      <c r="L2865" t="s">
        <v>306</v>
      </c>
      <c r="M2865" t="s">
        <v>24230</v>
      </c>
      <c r="N2865" t="s">
        <v>40139</v>
      </c>
      <c r="O2865" s="76" t="s">
        <v>4366</v>
      </c>
      <c r="P2865" s="82">
        <v>168</v>
      </c>
      <c r="Q2865" s="82" t="s">
        <v>98606</v>
      </c>
      <c r="R2865"/>
    </row>
    <row r="2866" spans="12:18" x14ac:dyDescent="0.25">
      <c r="L2866" t="s">
        <v>306</v>
      </c>
      <c r="M2866" t="s">
        <v>6924</v>
      </c>
      <c r="N2866" t="s">
        <v>40140</v>
      </c>
      <c r="O2866" s="76" t="s">
        <v>4366</v>
      </c>
      <c r="P2866" s="82">
        <v>192</v>
      </c>
      <c r="Q2866" s="82" t="s">
        <v>98607</v>
      </c>
      <c r="R2866"/>
    </row>
    <row r="2867" spans="12:18" x14ac:dyDescent="0.25">
      <c r="L2867" t="s">
        <v>306</v>
      </c>
      <c r="M2867" t="s">
        <v>33155</v>
      </c>
      <c r="N2867" t="s">
        <v>40141</v>
      </c>
      <c r="O2867" s="76" t="s">
        <v>4366</v>
      </c>
      <c r="P2867" s="82">
        <v>70</v>
      </c>
      <c r="Q2867" s="82" t="s">
        <v>98608</v>
      </c>
      <c r="R2867"/>
    </row>
    <row r="2868" spans="12:18" x14ac:dyDescent="0.25">
      <c r="L2868" t="s">
        <v>306</v>
      </c>
      <c r="M2868" t="s">
        <v>11983</v>
      </c>
      <c r="N2868" t="s">
        <v>40142</v>
      </c>
      <c r="O2868" s="76" t="s">
        <v>4356</v>
      </c>
      <c r="P2868" s="82">
        <v>1064</v>
      </c>
      <c r="Q2868" s="82" t="s">
        <v>98609</v>
      </c>
      <c r="R2868"/>
    </row>
    <row r="2869" spans="12:18" x14ac:dyDescent="0.25">
      <c r="L2869" t="s">
        <v>306</v>
      </c>
      <c r="M2869" t="s">
        <v>13996</v>
      </c>
      <c r="N2869" t="s">
        <v>40143</v>
      </c>
      <c r="O2869" s="76" t="s">
        <v>4366</v>
      </c>
      <c r="P2869" s="82">
        <v>76</v>
      </c>
      <c r="Q2869" s="82" t="s">
        <v>98610</v>
      </c>
      <c r="R2869"/>
    </row>
    <row r="2870" spans="12:18" x14ac:dyDescent="0.25">
      <c r="L2870" t="s">
        <v>306</v>
      </c>
      <c r="M2870" t="s">
        <v>6005</v>
      </c>
      <c r="N2870" t="s">
        <v>40144</v>
      </c>
      <c r="O2870" s="76" t="s">
        <v>4356</v>
      </c>
      <c r="P2870" s="82">
        <v>182</v>
      </c>
      <c r="Q2870" s="82" t="s">
        <v>98611</v>
      </c>
      <c r="R2870"/>
    </row>
    <row r="2871" spans="12:18" x14ac:dyDescent="0.25">
      <c r="L2871" t="s">
        <v>306</v>
      </c>
      <c r="M2871" t="s">
        <v>11986</v>
      </c>
      <c r="N2871" t="s">
        <v>40145</v>
      </c>
      <c r="O2871" s="76" t="s">
        <v>4374</v>
      </c>
      <c r="P2871" s="82">
        <v>514</v>
      </c>
      <c r="Q2871" s="82" t="s">
        <v>98612</v>
      </c>
      <c r="R2871"/>
    </row>
    <row r="2872" spans="12:18" x14ac:dyDescent="0.25">
      <c r="L2872" t="s">
        <v>306</v>
      </c>
      <c r="M2872" t="s">
        <v>11988</v>
      </c>
      <c r="N2872" t="s">
        <v>40146</v>
      </c>
      <c r="O2872" s="76" t="s">
        <v>4366</v>
      </c>
      <c r="P2872" s="82">
        <v>147</v>
      </c>
      <c r="Q2872" s="82" t="s">
        <v>98613</v>
      </c>
      <c r="R2872"/>
    </row>
    <row r="2873" spans="12:18" x14ac:dyDescent="0.25">
      <c r="L2873" t="s">
        <v>306</v>
      </c>
      <c r="M2873" t="s">
        <v>13998</v>
      </c>
      <c r="N2873" t="s">
        <v>40147</v>
      </c>
      <c r="O2873" s="76" t="s">
        <v>4356</v>
      </c>
      <c r="P2873" s="82">
        <v>164</v>
      </c>
      <c r="Q2873" s="82" t="s">
        <v>98614</v>
      </c>
      <c r="R2873"/>
    </row>
    <row r="2874" spans="12:18" x14ac:dyDescent="0.25">
      <c r="L2874" t="s">
        <v>306</v>
      </c>
      <c r="M2874" t="s">
        <v>11990</v>
      </c>
      <c r="N2874" t="s">
        <v>40148</v>
      </c>
      <c r="O2874" s="76" t="s">
        <v>4366</v>
      </c>
      <c r="P2874" s="82">
        <v>19</v>
      </c>
      <c r="Q2874" s="82" t="s">
        <v>98615</v>
      </c>
      <c r="R2874"/>
    </row>
    <row r="2875" spans="12:18" x14ac:dyDescent="0.25">
      <c r="L2875" t="s">
        <v>306</v>
      </c>
      <c r="M2875" t="s">
        <v>11992</v>
      </c>
      <c r="N2875" t="s">
        <v>40149</v>
      </c>
      <c r="O2875" s="76" t="s">
        <v>4356</v>
      </c>
      <c r="P2875" s="82">
        <v>333</v>
      </c>
      <c r="Q2875" s="82" t="s">
        <v>98616</v>
      </c>
      <c r="R2875"/>
    </row>
    <row r="2876" spans="12:18" x14ac:dyDescent="0.25">
      <c r="L2876" t="s">
        <v>306</v>
      </c>
      <c r="M2876" t="s">
        <v>11994</v>
      </c>
      <c r="N2876" t="s">
        <v>40150</v>
      </c>
      <c r="O2876" s="76" t="s">
        <v>4366</v>
      </c>
      <c r="P2876" s="82">
        <v>95</v>
      </c>
      <c r="Q2876" s="82" t="s">
        <v>98617</v>
      </c>
      <c r="R2876"/>
    </row>
    <row r="2877" spans="12:18" x14ac:dyDescent="0.25">
      <c r="L2877" t="s">
        <v>306</v>
      </c>
      <c r="M2877" t="s">
        <v>33156</v>
      </c>
      <c r="N2877" t="s">
        <v>40151</v>
      </c>
      <c r="O2877" s="76" t="s">
        <v>4356</v>
      </c>
      <c r="P2877" s="82">
        <v>357</v>
      </c>
      <c r="Q2877" s="82" t="s">
        <v>98618</v>
      </c>
      <c r="R2877"/>
    </row>
    <row r="2878" spans="12:18" x14ac:dyDescent="0.25">
      <c r="L2878" t="s">
        <v>306</v>
      </c>
      <c r="M2878" t="s">
        <v>11996</v>
      </c>
      <c r="N2878" t="s">
        <v>40152</v>
      </c>
      <c r="O2878" s="76" t="s">
        <v>4356</v>
      </c>
      <c r="P2878" s="82">
        <v>316</v>
      </c>
      <c r="Q2878" s="82" t="s">
        <v>98619</v>
      </c>
      <c r="R2878"/>
    </row>
    <row r="2879" spans="12:18" x14ac:dyDescent="0.25">
      <c r="L2879" t="s">
        <v>306</v>
      </c>
      <c r="M2879" t="s">
        <v>11998</v>
      </c>
      <c r="N2879" t="s">
        <v>40153</v>
      </c>
      <c r="O2879" s="76" t="s">
        <v>4356</v>
      </c>
      <c r="P2879" s="82">
        <v>195</v>
      </c>
      <c r="Q2879" s="82" t="s">
        <v>98620</v>
      </c>
      <c r="R2879"/>
    </row>
    <row r="2880" spans="12:18" x14ac:dyDescent="0.25">
      <c r="L2880" t="s">
        <v>306</v>
      </c>
      <c r="M2880" t="s">
        <v>33157</v>
      </c>
      <c r="N2880" t="s">
        <v>40154</v>
      </c>
      <c r="O2880" s="76" t="s">
        <v>4366</v>
      </c>
      <c r="P2880" s="82">
        <v>119</v>
      </c>
      <c r="Q2880" s="82" t="s">
        <v>98621</v>
      </c>
      <c r="R2880"/>
    </row>
    <row r="2881" spans="12:18" x14ac:dyDescent="0.25">
      <c r="L2881" t="s">
        <v>306</v>
      </c>
      <c r="M2881" t="s">
        <v>14000</v>
      </c>
      <c r="N2881" t="s">
        <v>40155</v>
      </c>
      <c r="O2881" s="76" t="s">
        <v>4356</v>
      </c>
      <c r="P2881" s="82">
        <v>733</v>
      </c>
      <c r="Q2881" s="82" t="s">
        <v>98622</v>
      </c>
      <c r="R2881"/>
    </row>
    <row r="2882" spans="12:18" x14ac:dyDescent="0.25">
      <c r="L2882" t="s">
        <v>306</v>
      </c>
      <c r="M2882" t="s">
        <v>6925</v>
      </c>
      <c r="N2882" t="s">
        <v>40156</v>
      </c>
      <c r="O2882" s="76" t="s">
        <v>4366</v>
      </c>
      <c r="P2882" s="82">
        <v>174</v>
      </c>
      <c r="Q2882" s="82" t="s">
        <v>98624</v>
      </c>
      <c r="R2882"/>
    </row>
    <row r="2883" spans="12:18" x14ac:dyDescent="0.25">
      <c r="L2883" t="s">
        <v>306</v>
      </c>
      <c r="M2883" t="s">
        <v>33159</v>
      </c>
      <c r="N2883" t="s">
        <v>40157</v>
      </c>
      <c r="O2883" s="76" t="s">
        <v>4366</v>
      </c>
      <c r="P2883" s="82">
        <v>38</v>
      </c>
      <c r="Q2883" s="82" t="s">
        <v>98626</v>
      </c>
      <c r="R2883"/>
    </row>
    <row r="2884" spans="12:18" x14ac:dyDescent="0.25">
      <c r="L2884" t="s">
        <v>306</v>
      </c>
      <c r="M2884" t="s">
        <v>6926</v>
      </c>
      <c r="N2884" t="s">
        <v>40158</v>
      </c>
      <c r="O2884" s="76" t="s">
        <v>4356</v>
      </c>
      <c r="P2884" s="82">
        <v>214</v>
      </c>
      <c r="Q2884" s="82" t="s">
        <v>98627</v>
      </c>
      <c r="R2884"/>
    </row>
    <row r="2885" spans="12:18" x14ac:dyDescent="0.25">
      <c r="L2885" t="s">
        <v>306</v>
      </c>
      <c r="M2885" t="s">
        <v>24231</v>
      </c>
      <c r="N2885" t="s">
        <v>40159</v>
      </c>
      <c r="O2885" s="76" t="s">
        <v>4356</v>
      </c>
      <c r="P2885" s="82">
        <v>632</v>
      </c>
      <c r="Q2885" s="82" t="s">
        <v>98628</v>
      </c>
      <c r="R2885"/>
    </row>
    <row r="2886" spans="12:18" x14ac:dyDescent="0.25">
      <c r="L2886" t="s">
        <v>306</v>
      </c>
      <c r="M2886" t="s">
        <v>14004</v>
      </c>
      <c r="N2886" t="s">
        <v>40160</v>
      </c>
      <c r="O2886" s="76" t="s">
        <v>4366</v>
      </c>
      <c r="P2886" s="82">
        <v>219</v>
      </c>
      <c r="Q2886" s="82" t="s">
        <v>98629</v>
      </c>
      <c r="R2886"/>
    </row>
    <row r="2887" spans="12:18" x14ac:dyDescent="0.25">
      <c r="L2887" t="s">
        <v>306</v>
      </c>
      <c r="M2887" t="s">
        <v>33160</v>
      </c>
      <c r="N2887" t="s">
        <v>40161</v>
      </c>
      <c r="O2887" s="76" t="s">
        <v>4366</v>
      </c>
      <c r="P2887" s="82">
        <v>39</v>
      </c>
      <c r="Q2887" s="82" t="s">
        <v>98630</v>
      </c>
      <c r="R2887"/>
    </row>
    <row r="2888" spans="12:18" x14ac:dyDescent="0.25">
      <c r="L2888" t="s">
        <v>306</v>
      </c>
      <c r="M2888" t="s">
        <v>11999</v>
      </c>
      <c r="N2888" t="s">
        <v>40162</v>
      </c>
      <c r="O2888" s="76" t="s">
        <v>4356</v>
      </c>
      <c r="P2888" s="82">
        <v>29</v>
      </c>
      <c r="Q2888" s="82" t="s">
        <v>98631</v>
      </c>
      <c r="R2888"/>
    </row>
    <row r="2889" spans="12:18" x14ac:dyDescent="0.25">
      <c r="L2889" t="s">
        <v>306</v>
      </c>
      <c r="M2889" t="s">
        <v>14008</v>
      </c>
      <c r="N2889" t="s">
        <v>40163</v>
      </c>
      <c r="O2889" s="76" t="s">
        <v>4356</v>
      </c>
      <c r="P2889" s="82">
        <v>224</v>
      </c>
      <c r="Q2889" s="82" t="s">
        <v>98633</v>
      </c>
      <c r="R2889"/>
    </row>
    <row r="2890" spans="12:18" x14ac:dyDescent="0.25">
      <c r="L2890" t="s">
        <v>306</v>
      </c>
      <c r="M2890" t="s">
        <v>14010</v>
      </c>
      <c r="N2890" t="s">
        <v>40164</v>
      </c>
      <c r="O2890" s="76" t="s">
        <v>4366</v>
      </c>
      <c r="P2890" s="82">
        <v>32</v>
      </c>
      <c r="Q2890" s="82" t="s">
        <v>98634</v>
      </c>
      <c r="R2890"/>
    </row>
    <row r="2891" spans="12:18" x14ac:dyDescent="0.25">
      <c r="L2891" t="s">
        <v>306</v>
      </c>
      <c r="M2891" t="s">
        <v>6927</v>
      </c>
      <c r="N2891" t="s">
        <v>40165</v>
      </c>
      <c r="O2891" s="76" t="s">
        <v>4366</v>
      </c>
      <c r="P2891" s="82">
        <v>182</v>
      </c>
      <c r="Q2891" s="82" t="s">
        <v>98635</v>
      </c>
      <c r="R2891"/>
    </row>
    <row r="2892" spans="12:18" x14ac:dyDescent="0.25">
      <c r="L2892" t="s">
        <v>306</v>
      </c>
      <c r="M2892" t="s">
        <v>14012</v>
      </c>
      <c r="N2892" t="s">
        <v>40166</v>
      </c>
      <c r="O2892" s="76" t="s">
        <v>4366</v>
      </c>
      <c r="P2892" s="82">
        <v>143</v>
      </c>
      <c r="Q2892" s="82" t="s">
        <v>98636</v>
      </c>
      <c r="R2892"/>
    </row>
    <row r="2893" spans="12:18" x14ac:dyDescent="0.25">
      <c r="L2893" t="s">
        <v>306</v>
      </c>
      <c r="M2893" t="s">
        <v>24232</v>
      </c>
      <c r="N2893" t="s">
        <v>40167</v>
      </c>
      <c r="O2893" s="76" t="s">
        <v>4366</v>
      </c>
      <c r="P2893" s="82">
        <v>272</v>
      </c>
      <c r="Q2893" s="82" t="s">
        <v>98637</v>
      </c>
      <c r="R2893"/>
    </row>
    <row r="2894" spans="12:18" x14ac:dyDescent="0.25">
      <c r="L2894" t="s">
        <v>306</v>
      </c>
      <c r="M2894" t="s">
        <v>14013</v>
      </c>
      <c r="N2894" t="s">
        <v>40168</v>
      </c>
      <c r="O2894" s="76" t="s">
        <v>4356</v>
      </c>
      <c r="P2894" s="82">
        <v>205</v>
      </c>
      <c r="Q2894" s="82" t="s">
        <v>98638</v>
      </c>
      <c r="R2894"/>
    </row>
    <row r="2895" spans="12:18" x14ac:dyDescent="0.25">
      <c r="L2895" t="s">
        <v>306</v>
      </c>
      <c r="M2895" t="s">
        <v>33161</v>
      </c>
      <c r="N2895" t="s">
        <v>40169</v>
      </c>
      <c r="O2895" s="76" t="s">
        <v>4366</v>
      </c>
      <c r="P2895" s="82">
        <v>168</v>
      </c>
      <c r="Q2895" s="82" t="s">
        <v>98639</v>
      </c>
      <c r="R2895"/>
    </row>
    <row r="2896" spans="12:18" x14ac:dyDescent="0.25">
      <c r="L2896" t="s">
        <v>306</v>
      </c>
      <c r="M2896" t="s">
        <v>33162</v>
      </c>
      <c r="N2896" t="s">
        <v>40170</v>
      </c>
      <c r="O2896" s="76" t="s">
        <v>4366</v>
      </c>
      <c r="P2896" s="82">
        <v>76</v>
      </c>
      <c r="Q2896" s="82" t="s">
        <v>98640</v>
      </c>
      <c r="R2896"/>
    </row>
    <row r="2897" spans="12:18" x14ac:dyDescent="0.25">
      <c r="L2897" t="s">
        <v>306</v>
      </c>
      <c r="M2897" t="s">
        <v>33163</v>
      </c>
      <c r="N2897" t="s">
        <v>40171</v>
      </c>
      <c r="O2897" s="76" t="s">
        <v>4356</v>
      </c>
      <c r="P2897" s="82">
        <v>780</v>
      </c>
      <c r="Q2897" s="82" t="s">
        <v>98641</v>
      </c>
      <c r="R2897"/>
    </row>
    <row r="2898" spans="12:18" x14ac:dyDescent="0.25">
      <c r="L2898" t="s">
        <v>306</v>
      </c>
      <c r="M2898" t="s">
        <v>12001</v>
      </c>
      <c r="N2898" t="s">
        <v>40172</v>
      </c>
      <c r="O2898" s="76" t="s">
        <v>4366</v>
      </c>
      <c r="P2898" s="82">
        <v>169</v>
      </c>
      <c r="Q2898" s="82" t="s">
        <v>98642</v>
      </c>
      <c r="R2898"/>
    </row>
    <row r="2899" spans="12:18" x14ac:dyDescent="0.25">
      <c r="L2899" t="s">
        <v>306</v>
      </c>
      <c r="M2899" t="s">
        <v>14015</v>
      </c>
      <c r="N2899" t="s">
        <v>40173</v>
      </c>
      <c r="O2899" s="76" t="s">
        <v>4356</v>
      </c>
      <c r="P2899" s="82">
        <v>449</v>
      </c>
      <c r="Q2899" s="82" t="s">
        <v>98644</v>
      </c>
      <c r="R2899"/>
    </row>
    <row r="2900" spans="12:18" x14ac:dyDescent="0.25">
      <c r="L2900" t="s">
        <v>306</v>
      </c>
      <c r="M2900" t="s">
        <v>33164</v>
      </c>
      <c r="N2900" t="s">
        <v>40174</v>
      </c>
      <c r="O2900" s="76" t="s">
        <v>4366</v>
      </c>
      <c r="P2900" s="82">
        <v>24</v>
      </c>
      <c r="Q2900" s="82" t="s">
        <v>98645</v>
      </c>
      <c r="R2900"/>
    </row>
    <row r="2901" spans="12:18" x14ac:dyDescent="0.25">
      <c r="L2901" t="s">
        <v>306</v>
      </c>
      <c r="M2901" t="s">
        <v>6929</v>
      </c>
      <c r="N2901" t="s">
        <v>40175</v>
      </c>
      <c r="O2901" s="76" t="s">
        <v>4356</v>
      </c>
      <c r="P2901" s="82">
        <v>94</v>
      </c>
      <c r="Q2901" s="82" t="s">
        <v>98646</v>
      </c>
      <c r="R2901"/>
    </row>
    <row r="2902" spans="12:18" x14ac:dyDescent="0.25">
      <c r="L2902" t="s">
        <v>306</v>
      </c>
      <c r="M2902" t="s">
        <v>14017</v>
      </c>
      <c r="N2902" t="s">
        <v>40176</v>
      </c>
      <c r="O2902" s="76" t="s">
        <v>4356</v>
      </c>
      <c r="P2902" s="82">
        <v>400</v>
      </c>
      <c r="Q2902" s="82" t="s">
        <v>98647</v>
      </c>
      <c r="R2902"/>
    </row>
    <row r="2903" spans="12:18" x14ac:dyDescent="0.25">
      <c r="L2903" t="s">
        <v>306</v>
      </c>
      <c r="M2903" t="s">
        <v>8956</v>
      </c>
      <c r="N2903" t="s">
        <v>40177</v>
      </c>
      <c r="O2903" s="76" t="s">
        <v>4356</v>
      </c>
      <c r="P2903" s="82">
        <v>326</v>
      </c>
      <c r="Q2903" s="82" t="s">
        <v>98648</v>
      </c>
      <c r="R2903"/>
    </row>
    <row r="2904" spans="12:18" x14ac:dyDescent="0.25">
      <c r="L2904" t="s">
        <v>306</v>
      </c>
      <c r="M2904" t="s">
        <v>6930</v>
      </c>
      <c r="N2904" t="s">
        <v>40178</v>
      </c>
      <c r="O2904" s="76" t="s">
        <v>4366</v>
      </c>
      <c r="P2904" s="82">
        <v>54</v>
      </c>
      <c r="Q2904" s="82" t="s">
        <v>98649</v>
      </c>
      <c r="R2904"/>
    </row>
    <row r="2905" spans="12:18" x14ac:dyDescent="0.25">
      <c r="L2905" t="s">
        <v>306</v>
      </c>
      <c r="M2905" t="s">
        <v>24233</v>
      </c>
      <c r="N2905" t="s">
        <v>40179</v>
      </c>
      <c r="O2905" s="76" t="s">
        <v>4366</v>
      </c>
      <c r="P2905" s="82">
        <v>14</v>
      </c>
      <c r="Q2905" s="82" t="s">
        <v>98650</v>
      </c>
      <c r="R2905"/>
    </row>
    <row r="2906" spans="12:18" x14ac:dyDescent="0.25">
      <c r="L2906" t="s">
        <v>306</v>
      </c>
      <c r="M2906" t="s">
        <v>24234</v>
      </c>
      <c r="N2906" t="s">
        <v>40180</v>
      </c>
      <c r="O2906" s="76" t="s">
        <v>4366</v>
      </c>
      <c r="P2906" s="82">
        <v>56</v>
      </c>
      <c r="Q2906" s="82" t="s">
        <v>98651</v>
      </c>
      <c r="R2906"/>
    </row>
    <row r="2907" spans="12:18" x14ac:dyDescent="0.25">
      <c r="L2907" t="s">
        <v>306</v>
      </c>
      <c r="M2907" t="s">
        <v>14020</v>
      </c>
      <c r="N2907" t="s">
        <v>40181</v>
      </c>
      <c r="O2907" s="76" t="s">
        <v>4366</v>
      </c>
      <c r="P2907" s="82">
        <v>39</v>
      </c>
      <c r="Q2907" s="82" t="s">
        <v>98652</v>
      </c>
      <c r="R2907"/>
    </row>
    <row r="2908" spans="12:18" x14ac:dyDescent="0.25">
      <c r="L2908" t="s">
        <v>306</v>
      </c>
      <c r="M2908" t="s">
        <v>12002</v>
      </c>
      <c r="N2908" t="s">
        <v>40182</v>
      </c>
      <c r="O2908" s="76" t="s">
        <v>4366</v>
      </c>
      <c r="P2908" s="82">
        <v>223</v>
      </c>
      <c r="Q2908" s="82" t="s">
        <v>98653</v>
      </c>
      <c r="R2908"/>
    </row>
    <row r="2909" spans="12:18" x14ac:dyDescent="0.25">
      <c r="L2909" t="s">
        <v>306</v>
      </c>
      <c r="M2909" t="s">
        <v>33165</v>
      </c>
      <c r="N2909" t="s">
        <v>40183</v>
      </c>
      <c r="O2909" s="76" t="s">
        <v>4366</v>
      </c>
      <c r="P2909" s="82">
        <v>51</v>
      </c>
      <c r="Q2909" s="82" t="s">
        <v>98654</v>
      </c>
      <c r="R2909"/>
    </row>
    <row r="2910" spans="12:18" x14ac:dyDescent="0.25">
      <c r="L2910" t="s">
        <v>306</v>
      </c>
      <c r="M2910" t="s">
        <v>6931</v>
      </c>
      <c r="N2910" t="s">
        <v>40184</v>
      </c>
      <c r="O2910" s="76" t="s">
        <v>4366</v>
      </c>
      <c r="P2910" s="82">
        <v>148</v>
      </c>
      <c r="Q2910" s="82" t="s">
        <v>98655</v>
      </c>
      <c r="R2910"/>
    </row>
    <row r="2911" spans="12:18" x14ac:dyDescent="0.25">
      <c r="L2911" t="s">
        <v>306</v>
      </c>
      <c r="M2911" t="s">
        <v>24235</v>
      </c>
      <c r="N2911" t="s">
        <v>40185</v>
      </c>
      <c r="O2911" s="76" t="s">
        <v>4366</v>
      </c>
      <c r="P2911" s="82">
        <v>142</v>
      </c>
      <c r="Q2911" s="82" t="s">
        <v>98656</v>
      </c>
      <c r="R2911"/>
    </row>
    <row r="2912" spans="12:18" x14ac:dyDescent="0.25">
      <c r="L2912" t="s">
        <v>306</v>
      </c>
      <c r="M2912" t="s">
        <v>12004</v>
      </c>
      <c r="N2912" t="s">
        <v>40186</v>
      </c>
      <c r="O2912" s="76" t="s">
        <v>4356</v>
      </c>
      <c r="P2912" s="82">
        <v>141</v>
      </c>
      <c r="Q2912" s="82" t="s">
        <v>98657</v>
      </c>
      <c r="R2912"/>
    </row>
    <row r="2913" spans="12:18" x14ac:dyDescent="0.25">
      <c r="L2913" t="s">
        <v>306</v>
      </c>
      <c r="M2913" t="s">
        <v>33166</v>
      </c>
      <c r="N2913" t="s">
        <v>40187</v>
      </c>
      <c r="O2913" s="76" t="s">
        <v>4356</v>
      </c>
      <c r="P2913" s="82">
        <v>43</v>
      </c>
      <c r="Q2913" s="82" t="s">
        <v>98658</v>
      </c>
      <c r="R2913"/>
    </row>
    <row r="2914" spans="12:18" x14ac:dyDescent="0.25">
      <c r="L2914" t="s">
        <v>306</v>
      </c>
      <c r="M2914" t="s">
        <v>14022</v>
      </c>
      <c r="N2914" t="s">
        <v>40188</v>
      </c>
      <c r="O2914" s="76" t="s">
        <v>4366</v>
      </c>
      <c r="P2914" s="82">
        <v>114</v>
      </c>
      <c r="Q2914" s="82" t="s">
        <v>98659</v>
      </c>
      <c r="R2914"/>
    </row>
    <row r="2915" spans="12:18" x14ac:dyDescent="0.25">
      <c r="L2915" t="s">
        <v>306</v>
      </c>
      <c r="M2915" t="s">
        <v>33167</v>
      </c>
      <c r="N2915" t="s">
        <v>40189</v>
      </c>
      <c r="O2915" s="76" t="s">
        <v>4366</v>
      </c>
      <c r="P2915" s="82">
        <v>69</v>
      </c>
      <c r="Q2915" s="82" t="s">
        <v>98660</v>
      </c>
      <c r="R2915"/>
    </row>
    <row r="2916" spans="12:18" x14ac:dyDescent="0.25">
      <c r="L2916" t="s">
        <v>306</v>
      </c>
      <c r="M2916" t="s">
        <v>6932</v>
      </c>
      <c r="N2916" t="s">
        <v>40190</v>
      </c>
      <c r="O2916" s="76" t="s">
        <v>4356</v>
      </c>
      <c r="P2916" s="82">
        <v>393</v>
      </c>
      <c r="Q2916" s="82" t="s">
        <v>98661</v>
      </c>
      <c r="R2916"/>
    </row>
    <row r="2917" spans="12:18" x14ac:dyDescent="0.25">
      <c r="L2917" t="s">
        <v>306</v>
      </c>
      <c r="M2917" t="s">
        <v>33168</v>
      </c>
      <c r="N2917" t="s">
        <v>40191</v>
      </c>
      <c r="O2917" s="76" t="s">
        <v>4366</v>
      </c>
      <c r="P2917" s="82">
        <v>86</v>
      </c>
      <c r="Q2917" s="82" t="s">
        <v>98662</v>
      </c>
      <c r="R2917"/>
    </row>
    <row r="2918" spans="12:18" x14ac:dyDescent="0.25">
      <c r="L2918" t="s">
        <v>306</v>
      </c>
      <c r="M2918" t="s">
        <v>6933</v>
      </c>
      <c r="N2918" t="s">
        <v>40192</v>
      </c>
      <c r="O2918" s="76" t="s">
        <v>4366</v>
      </c>
      <c r="P2918" s="82">
        <v>265</v>
      </c>
      <c r="Q2918" s="82" t="s">
        <v>98663</v>
      </c>
      <c r="R2918"/>
    </row>
    <row r="2919" spans="12:18" x14ac:dyDescent="0.25">
      <c r="L2919" t="s">
        <v>306</v>
      </c>
      <c r="M2919" t="s">
        <v>12006</v>
      </c>
      <c r="N2919" t="s">
        <v>40193</v>
      </c>
      <c r="O2919" s="76" t="s">
        <v>4356</v>
      </c>
      <c r="P2919" s="82">
        <v>172</v>
      </c>
      <c r="Q2919" s="82" t="s">
        <v>98664</v>
      </c>
      <c r="R2919"/>
    </row>
    <row r="2920" spans="12:18" x14ac:dyDescent="0.25">
      <c r="L2920" t="s">
        <v>306</v>
      </c>
      <c r="M2920" t="s">
        <v>12008</v>
      </c>
      <c r="N2920" t="s">
        <v>40194</v>
      </c>
      <c r="O2920" s="76" t="s">
        <v>4356</v>
      </c>
      <c r="P2920" s="82">
        <v>840</v>
      </c>
      <c r="Q2920" s="82" t="s">
        <v>98665</v>
      </c>
      <c r="R2920"/>
    </row>
    <row r="2921" spans="12:18" x14ac:dyDescent="0.25">
      <c r="L2921" t="s">
        <v>306</v>
      </c>
      <c r="M2921" t="s">
        <v>14023</v>
      </c>
      <c r="N2921" t="s">
        <v>40195</v>
      </c>
      <c r="O2921" s="76" t="s">
        <v>4374</v>
      </c>
      <c r="P2921" s="82">
        <v>772</v>
      </c>
      <c r="Q2921" s="82" t="s">
        <v>98666</v>
      </c>
      <c r="R2921"/>
    </row>
    <row r="2922" spans="12:18" x14ac:dyDescent="0.25">
      <c r="L2922" t="s">
        <v>306</v>
      </c>
      <c r="M2922" t="s">
        <v>12010</v>
      </c>
      <c r="N2922" t="s">
        <v>40196</v>
      </c>
      <c r="O2922" s="76" t="s">
        <v>4356</v>
      </c>
      <c r="P2922" s="82">
        <v>719</v>
      </c>
      <c r="Q2922" s="82" t="s">
        <v>98667</v>
      </c>
      <c r="R2922"/>
    </row>
    <row r="2923" spans="12:18" x14ac:dyDescent="0.25">
      <c r="L2923" t="s">
        <v>306</v>
      </c>
      <c r="M2923" t="s">
        <v>12012</v>
      </c>
      <c r="N2923" t="s">
        <v>40197</v>
      </c>
      <c r="O2923" s="76" t="s">
        <v>4356</v>
      </c>
      <c r="P2923" s="82">
        <v>355</v>
      </c>
      <c r="Q2923" s="82" t="s">
        <v>98668</v>
      </c>
      <c r="R2923"/>
    </row>
    <row r="2924" spans="12:18" x14ac:dyDescent="0.25">
      <c r="L2924" t="s">
        <v>306</v>
      </c>
      <c r="M2924" t="s">
        <v>6934</v>
      </c>
      <c r="N2924" t="s">
        <v>40198</v>
      </c>
      <c r="O2924" s="76" t="s">
        <v>4366</v>
      </c>
      <c r="P2924" s="82">
        <v>586</v>
      </c>
      <c r="Q2924" s="82" t="s">
        <v>98669</v>
      </c>
      <c r="R2924"/>
    </row>
    <row r="2925" spans="12:18" x14ac:dyDescent="0.25">
      <c r="L2925" t="s">
        <v>306</v>
      </c>
      <c r="M2925" t="s">
        <v>14025</v>
      </c>
      <c r="N2925" t="s">
        <v>40199</v>
      </c>
      <c r="O2925" s="76" t="s">
        <v>4366</v>
      </c>
      <c r="P2925" s="82">
        <v>185</v>
      </c>
      <c r="Q2925" s="82" t="s">
        <v>98670</v>
      </c>
      <c r="R2925"/>
    </row>
    <row r="2926" spans="12:18" x14ac:dyDescent="0.25">
      <c r="L2926" t="s">
        <v>306</v>
      </c>
      <c r="M2926" t="s">
        <v>12013</v>
      </c>
      <c r="N2926" t="s">
        <v>40200</v>
      </c>
      <c r="O2926" s="76" t="s">
        <v>4366</v>
      </c>
      <c r="P2926" s="82">
        <v>146</v>
      </c>
      <c r="Q2926" s="82" t="s">
        <v>98671</v>
      </c>
      <c r="R2926"/>
    </row>
    <row r="2927" spans="12:18" x14ac:dyDescent="0.25">
      <c r="L2927" t="s">
        <v>306</v>
      </c>
      <c r="M2927" t="s">
        <v>14027</v>
      </c>
      <c r="N2927" t="s">
        <v>40201</v>
      </c>
      <c r="O2927" s="76" t="s">
        <v>4356</v>
      </c>
      <c r="P2927" s="82">
        <v>90</v>
      </c>
      <c r="Q2927" s="82" t="s">
        <v>98672</v>
      </c>
      <c r="R2927"/>
    </row>
    <row r="2928" spans="12:18" x14ac:dyDescent="0.25">
      <c r="L2928" t="s">
        <v>306</v>
      </c>
      <c r="M2928" t="s">
        <v>33169</v>
      </c>
      <c r="N2928" t="s">
        <v>40202</v>
      </c>
      <c r="O2928" s="76" t="s">
        <v>4356</v>
      </c>
      <c r="P2928" s="82">
        <v>297</v>
      </c>
      <c r="Q2928" s="82" t="s">
        <v>98673</v>
      </c>
      <c r="R2928"/>
    </row>
    <row r="2929" spans="12:18" x14ac:dyDescent="0.25">
      <c r="L2929" t="s">
        <v>306</v>
      </c>
      <c r="M2929" t="s">
        <v>6935</v>
      </c>
      <c r="N2929" t="s">
        <v>40203</v>
      </c>
      <c r="O2929" s="76" t="s">
        <v>4366</v>
      </c>
      <c r="P2929" s="82">
        <v>539</v>
      </c>
      <c r="Q2929" s="82" t="s">
        <v>98674</v>
      </c>
      <c r="R2929"/>
    </row>
    <row r="2930" spans="12:18" x14ac:dyDescent="0.25">
      <c r="L2930" t="s">
        <v>306</v>
      </c>
      <c r="M2930" t="s">
        <v>12015</v>
      </c>
      <c r="N2930" t="s">
        <v>40204</v>
      </c>
      <c r="O2930" s="76" t="s">
        <v>4366</v>
      </c>
      <c r="P2930" s="82">
        <v>121</v>
      </c>
      <c r="Q2930" s="82" t="s">
        <v>98675</v>
      </c>
      <c r="R2930"/>
    </row>
    <row r="2931" spans="12:18" x14ac:dyDescent="0.25">
      <c r="L2931" t="s">
        <v>306</v>
      </c>
      <c r="M2931" t="s">
        <v>24236</v>
      </c>
      <c r="N2931" t="s">
        <v>40205</v>
      </c>
      <c r="O2931" s="76" t="s">
        <v>4356</v>
      </c>
      <c r="P2931" s="82">
        <v>146</v>
      </c>
      <c r="Q2931" s="82" t="s">
        <v>98676</v>
      </c>
      <c r="R2931"/>
    </row>
    <row r="2932" spans="12:18" x14ac:dyDescent="0.25">
      <c r="L2932" t="s">
        <v>306</v>
      </c>
      <c r="M2932" t="s">
        <v>33170</v>
      </c>
      <c r="N2932" t="s">
        <v>40206</v>
      </c>
      <c r="O2932" s="76" t="s">
        <v>4356</v>
      </c>
      <c r="P2932" s="82">
        <v>417</v>
      </c>
      <c r="Q2932" s="82" t="s">
        <v>98677</v>
      </c>
      <c r="R2932"/>
    </row>
    <row r="2933" spans="12:18" x14ac:dyDescent="0.25">
      <c r="L2933" t="s">
        <v>306</v>
      </c>
      <c r="M2933" t="s">
        <v>12017</v>
      </c>
      <c r="N2933" t="s">
        <v>40207</v>
      </c>
      <c r="O2933" s="76" t="s">
        <v>4366</v>
      </c>
      <c r="P2933" s="82">
        <v>103</v>
      </c>
      <c r="Q2933" s="82" t="s">
        <v>98678</v>
      </c>
      <c r="R2933"/>
    </row>
    <row r="2934" spans="12:18" x14ac:dyDescent="0.25">
      <c r="L2934" t="s">
        <v>306</v>
      </c>
      <c r="M2934" t="s">
        <v>33171</v>
      </c>
      <c r="N2934" t="s">
        <v>40208</v>
      </c>
      <c r="O2934" s="76" t="s">
        <v>4366</v>
      </c>
      <c r="P2934" s="82">
        <v>182</v>
      </c>
      <c r="Q2934" s="82" t="s">
        <v>98679</v>
      </c>
      <c r="R2934"/>
    </row>
    <row r="2935" spans="12:18" x14ac:dyDescent="0.25">
      <c r="L2935" t="s">
        <v>306</v>
      </c>
      <c r="M2935" t="s">
        <v>14029</v>
      </c>
      <c r="N2935" t="s">
        <v>40209</v>
      </c>
      <c r="O2935" s="76" t="s">
        <v>4374</v>
      </c>
      <c r="P2935" s="82">
        <v>550</v>
      </c>
      <c r="Q2935" s="82" t="s">
        <v>98680</v>
      </c>
      <c r="R2935"/>
    </row>
    <row r="2936" spans="12:18" x14ac:dyDescent="0.25">
      <c r="L2936" t="s">
        <v>306</v>
      </c>
      <c r="M2936" t="s">
        <v>20972</v>
      </c>
      <c r="N2936" t="s">
        <v>40210</v>
      </c>
      <c r="O2936" s="76" t="s">
        <v>4366</v>
      </c>
      <c r="P2936" s="82">
        <v>351</v>
      </c>
      <c r="Q2936" s="82" t="s">
        <v>98681</v>
      </c>
      <c r="R2936"/>
    </row>
    <row r="2937" spans="12:18" x14ac:dyDescent="0.25">
      <c r="L2937" t="s">
        <v>306</v>
      </c>
      <c r="M2937" t="s">
        <v>33172</v>
      </c>
      <c r="N2937" t="s">
        <v>40211</v>
      </c>
      <c r="O2937" s="76" t="s">
        <v>4374</v>
      </c>
      <c r="P2937" s="82">
        <v>771</v>
      </c>
      <c r="Q2937" s="82" t="s">
        <v>98682</v>
      </c>
      <c r="R2937"/>
    </row>
    <row r="2938" spans="12:18" x14ac:dyDescent="0.25">
      <c r="L2938" t="s">
        <v>306</v>
      </c>
      <c r="M2938" t="s">
        <v>33173</v>
      </c>
      <c r="N2938" t="s">
        <v>40212</v>
      </c>
      <c r="O2938" s="76" t="s">
        <v>4374</v>
      </c>
      <c r="P2938" s="82">
        <v>9532</v>
      </c>
      <c r="Q2938" s="82" t="s">
        <v>98683</v>
      </c>
      <c r="R2938"/>
    </row>
    <row r="2939" spans="12:18" x14ac:dyDescent="0.25">
      <c r="L2939" t="s">
        <v>306</v>
      </c>
      <c r="M2939" t="s">
        <v>12019</v>
      </c>
      <c r="N2939" t="s">
        <v>40213</v>
      </c>
      <c r="O2939" s="76" t="s">
        <v>4366</v>
      </c>
      <c r="P2939" s="82">
        <v>113</v>
      </c>
      <c r="Q2939" s="82" t="s">
        <v>98684</v>
      </c>
      <c r="R2939"/>
    </row>
    <row r="2940" spans="12:18" x14ac:dyDescent="0.25">
      <c r="L2940" t="s">
        <v>306</v>
      </c>
      <c r="M2940" t="s">
        <v>24237</v>
      </c>
      <c r="N2940" t="s">
        <v>40214</v>
      </c>
      <c r="O2940" s="76" t="s">
        <v>4356</v>
      </c>
      <c r="P2940" s="82">
        <v>436</v>
      </c>
      <c r="Q2940" s="82" t="s">
        <v>98686</v>
      </c>
      <c r="R2940"/>
    </row>
    <row r="2941" spans="12:18" x14ac:dyDescent="0.25">
      <c r="L2941" t="s">
        <v>306</v>
      </c>
      <c r="M2941" t="s">
        <v>33174</v>
      </c>
      <c r="N2941" t="s">
        <v>40215</v>
      </c>
      <c r="O2941" s="76" t="s">
        <v>4366</v>
      </c>
      <c r="P2941" s="82">
        <v>90</v>
      </c>
      <c r="Q2941" s="82" t="s">
        <v>98687</v>
      </c>
      <c r="R2941"/>
    </row>
    <row r="2942" spans="12:18" x14ac:dyDescent="0.25">
      <c r="L2942" t="s">
        <v>306</v>
      </c>
      <c r="M2942" t="s">
        <v>33175</v>
      </c>
      <c r="N2942" t="s">
        <v>40216</v>
      </c>
      <c r="O2942" s="76" t="s">
        <v>4366</v>
      </c>
      <c r="P2942" s="82">
        <v>123</v>
      </c>
      <c r="Q2942" s="82" t="s">
        <v>98688</v>
      </c>
      <c r="R2942"/>
    </row>
    <row r="2943" spans="12:18" x14ac:dyDescent="0.25">
      <c r="L2943" t="s">
        <v>306</v>
      </c>
      <c r="M2943" t="s">
        <v>8690</v>
      </c>
      <c r="N2943" t="s">
        <v>40217</v>
      </c>
      <c r="O2943" s="76" t="s">
        <v>4356</v>
      </c>
      <c r="P2943" s="82">
        <v>309</v>
      </c>
      <c r="Q2943" s="82" t="s">
        <v>98689</v>
      </c>
      <c r="R2943"/>
    </row>
    <row r="2944" spans="12:18" x14ac:dyDescent="0.25">
      <c r="L2944" t="s">
        <v>306</v>
      </c>
      <c r="M2944" t="s">
        <v>24238</v>
      </c>
      <c r="N2944" t="s">
        <v>40218</v>
      </c>
      <c r="O2944" s="76" t="s">
        <v>4366</v>
      </c>
      <c r="P2944" s="82">
        <v>117</v>
      </c>
      <c r="Q2944" s="82" t="s">
        <v>98690</v>
      </c>
      <c r="R2944"/>
    </row>
    <row r="2945" spans="12:18" x14ac:dyDescent="0.25">
      <c r="L2945" t="s">
        <v>306</v>
      </c>
      <c r="M2945" t="s">
        <v>14032</v>
      </c>
      <c r="N2945" t="s">
        <v>40219</v>
      </c>
      <c r="O2945" s="76" t="s">
        <v>4356</v>
      </c>
      <c r="P2945" s="82">
        <v>718</v>
      </c>
      <c r="Q2945" s="82" t="s">
        <v>98691</v>
      </c>
      <c r="R2945"/>
    </row>
    <row r="2946" spans="12:18" x14ac:dyDescent="0.25">
      <c r="L2946" t="s">
        <v>306</v>
      </c>
      <c r="M2946" t="s">
        <v>12021</v>
      </c>
      <c r="N2946" t="s">
        <v>40220</v>
      </c>
      <c r="O2946" s="76" t="s">
        <v>4356</v>
      </c>
      <c r="P2946" s="82">
        <v>159</v>
      </c>
      <c r="Q2946" s="82" t="s">
        <v>98692</v>
      </c>
      <c r="R2946"/>
    </row>
    <row r="2947" spans="12:18" x14ac:dyDescent="0.25">
      <c r="L2947" t="s">
        <v>306</v>
      </c>
      <c r="M2947" t="s">
        <v>33176</v>
      </c>
      <c r="N2947" t="s">
        <v>40221</v>
      </c>
      <c r="O2947" s="76" t="s">
        <v>4366</v>
      </c>
      <c r="P2947" s="82">
        <v>243</v>
      </c>
      <c r="Q2947" s="82" t="s">
        <v>98693</v>
      </c>
      <c r="R2947"/>
    </row>
    <row r="2948" spans="12:18" x14ac:dyDescent="0.25">
      <c r="L2948" t="s">
        <v>306</v>
      </c>
      <c r="M2948" t="s">
        <v>33177</v>
      </c>
      <c r="N2948" t="s">
        <v>40222</v>
      </c>
      <c r="O2948" s="76" t="s">
        <v>4366</v>
      </c>
      <c r="P2948" s="82">
        <v>21</v>
      </c>
      <c r="Q2948" s="82" t="s">
        <v>98694</v>
      </c>
      <c r="R2948"/>
    </row>
    <row r="2949" spans="12:18" x14ac:dyDescent="0.25">
      <c r="L2949" t="s">
        <v>306</v>
      </c>
      <c r="M2949" t="s">
        <v>33178</v>
      </c>
      <c r="N2949" t="s">
        <v>40223</v>
      </c>
      <c r="O2949" s="76" t="s">
        <v>4366</v>
      </c>
      <c r="P2949" s="82">
        <v>28</v>
      </c>
      <c r="Q2949" s="82" t="s">
        <v>98695</v>
      </c>
      <c r="R2949"/>
    </row>
    <row r="2950" spans="12:18" x14ac:dyDescent="0.25">
      <c r="L2950" t="s">
        <v>306</v>
      </c>
      <c r="M2950" t="s">
        <v>12023</v>
      </c>
      <c r="N2950" t="s">
        <v>40224</v>
      </c>
      <c r="O2950" s="76" t="s">
        <v>4366</v>
      </c>
      <c r="P2950" s="82">
        <v>76</v>
      </c>
      <c r="Q2950" s="82" t="s">
        <v>98696</v>
      </c>
      <c r="R2950"/>
    </row>
    <row r="2951" spans="12:18" x14ac:dyDescent="0.25">
      <c r="L2951" t="s">
        <v>306</v>
      </c>
      <c r="M2951" t="s">
        <v>33179</v>
      </c>
      <c r="N2951" t="s">
        <v>40225</v>
      </c>
      <c r="O2951" s="76" t="s">
        <v>4366</v>
      </c>
      <c r="P2951" s="82">
        <v>183</v>
      </c>
      <c r="Q2951" s="82" t="s">
        <v>98697</v>
      </c>
      <c r="R2951"/>
    </row>
    <row r="2952" spans="12:18" x14ac:dyDescent="0.25">
      <c r="L2952" t="s">
        <v>306</v>
      </c>
      <c r="M2952" t="s">
        <v>24239</v>
      </c>
      <c r="N2952" t="s">
        <v>40226</v>
      </c>
      <c r="O2952" s="76" t="s">
        <v>4356</v>
      </c>
      <c r="P2952" s="82">
        <v>113</v>
      </c>
      <c r="Q2952" s="82" t="s">
        <v>98700</v>
      </c>
      <c r="R2952"/>
    </row>
    <row r="2953" spans="12:18" x14ac:dyDescent="0.25">
      <c r="L2953" t="s">
        <v>306</v>
      </c>
      <c r="M2953" t="s">
        <v>14036</v>
      </c>
      <c r="N2953" t="s">
        <v>40227</v>
      </c>
      <c r="O2953" s="76" t="s">
        <v>4366</v>
      </c>
      <c r="P2953" s="82">
        <v>111</v>
      </c>
      <c r="Q2953" s="82" t="s">
        <v>98702</v>
      </c>
      <c r="R2953"/>
    </row>
    <row r="2954" spans="12:18" x14ac:dyDescent="0.25">
      <c r="L2954" t="s">
        <v>306</v>
      </c>
      <c r="M2954" t="s">
        <v>12025</v>
      </c>
      <c r="N2954" t="s">
        <v>40228</v>
      </c>
      <c r="O2954" s="76" t="s">
        <v>4356</v>
      </c>
      <c r="P2954" s="82">
        <v>73</v>
      </c>
      <c r="Q2954" s="82" t="s">
        <v>98701</v>
      </c>
      <c r="R2954"/>
    </row>
    <row r="2955" spans="12:18" x14ac:dyDescent="0.25">
      <c r="L2955" t="s">
        <v>306</v>
      </c>
      <c r="M2955" t="s">
        <v>6937</v>
      </c>
      <c r="N2955" t="s">
        <v>40229</v>
      </c>
      <c r="O2955" s="76" t="s">
        <v>4366</v>
      </c>
      <c r="P2955" s="82">
        <v>25</v>
      </c>
      <c r="Q2955" s="82" t="s">
        <v>98703</v>
      </c>
      <c r="R2955"/>
    </row>
    <row r="2956" spans="12:18" x14ac:dyDescent="0.25">
      <c r="L2956" t="s">
        <v>306</v>
      </c>
      <c r="M2956" t="s">
        <v>33181</v>
      </c>
      <c r="N2956" t="s">
        <v>40230</v>
      </c>
      <c r="O2956" s="76" t="s">
        <v>4366</v>
      </c>
      <c r="P2956" s="82">
        <v>55</v>
      </c>
      <c r="Q2956" s="82" t="s">
        <v>98705</v>
      </c>
      <c r="R2956"/>
    </row>
    <row r="2957" spans="12:18" x14ac:dyDescent="0.25">
      <c r="L2957" t="s">
        <v>306</v>
      </c>
      <c r="M2957" t="s">
        <v>6916</v>
      </c>
      <c r="N2957" t="s">
        <v>40231</v>
      </c>
      <c r="O2957" s="76" t="s">
        <v>4356</v>
      </c>
      <c r="P2957" s="82">
        <v>429</v>
      </c>
      <c r="Q2957" s="82" t="s">
        <v>98568</v>
      </c>
      <c r="R2957"/>
    </row>
    <row r="2958" spans="12:18" x14ac:dyDescent="0.25">
      <c r="L2958" t="s">
        <v>306</v>
      </c>
      <c r="M2958" t="s">
        <v>33180</v>
      </c>
      <c r="N2958" t="s">
        <v>40232</v>
      </c>
      <c r="O2958" s="76" t="s">
        <v>4366</v>
      </c>
      <c r="P2958" s="82">
        <v>201</v>
      </c>
      <c r="Q2958" s="82" t="s">
        <v>98698</v>
      </c>
      <c r="R2958"/>
    </row>
    <row r="2959" spans="12:18" x14ac:dyDescent="0.25">
      <c r="L2959" t="s">
        <v>306</v>
      </c>
      <c r="M2959" t="s">
        <v>14034</v>
      </c>
      <c r="N2959" t="s">
        <v>40233</v>
      </c>
      <c r="O2959" s="76" t="s">
        <v>4366</v>
      </c>
      <c r="P2959" s="82">
        <v>95</v>
      </c>
      <c r="Q2959" s="82" t="s">
        <v>98699</v>
      </c>
      <c r="R2959"/>
    </row>
    <row r="2960" spans="12:18" x14ac:dyDescent="0.25">
      <c r="L2960" t="s">
        <v>306</v>
      </c>
      <c r="M2960" t="s">
        <v>11977</v>
      </c>
      <c r="N2960" t="s">
        <v>40234</v>
      </c>
      <c r="O2960" s="76" t="s">
        <v>4356</v>
      </c>
      <c r="P2960" s="82">
        <v>380</v>
      </c>
      <c r="Q2960" s="82" t="s">
        <v>98600</v>
      </c>
      <c r="R2960"/>
    </row>
    <row r="2961" spans="12:18" x14ac:dyDescent="0.25">
      <c r="L2961" t="s">
        <v>306</v>
      </c>
      <c r="M2961" t="s">
        <v>6922</v>
      </c>
      <c r="N2961" t="s">
        <v>40235</v>
      </c>
      <c r="O2961" s="76" t="s">
        <v>4366</v>
      </c>
      <c r="P2961" s="82">
        <v>338</v>
      </c>
      <c r="Q2961" s="82" t="s">
        <v>98601</v>
      </c>
      <c r="R2961"/>
    </row>
    <row r="2962" spans="12:18" x14ac:dyDescent="0.25">
      <c r="L2962" t="s">
        <v>306</v>
      </c>
      <c r="M2962" t="s">
        <v>33154</v>
      </c>
      <c r="N2962" t="s">
        <v>40236</v>
      </c>
      <c r="O2962" s="76" t="s">
        <v>4356</v>
      </c>
      <c r="P2962" s="82">
        <v>286</v>
      </c>
      <c r="Q2962" s="82" t="s">
        <v>98602</v>
      </c>
      <c r="R2962"/>
    </row>
    <row r="2963" spans="12:18" x14ac:dyDescent="0.25">
      <c r="L2963" t="s">
        <v>306</v>
      </c>
      <c r="M2963" t="s">
        <v>11979</v>
      </c>
      <c r="N2963" t="s">
        <v>40237</v>
      </c>
      <c r="O2963" s="76" t="s">
        <v>4356</v>
      </c>
      <c r="P2963" s="82">
        <v>957</v>
      </c>
      <c r="Q2963" s="82" t="s">
        <v>98604</v>
      </c>
      <c r="R2963"/>
    </row>
    <row r="2964" spans="12:18" x14ac:dyDescent="0.25">
      <c r="L2964" t="s">
        <v>306</v>
      </c>
      <c r="M2964" t="s">
        <v>6923</v>
      </c>
      <c r="N2964" t="s">
        <v>40238</v>
      </c>
      <c r="O2964" s="76" t="s">
        <v>4356</v>
      </c>
      <c r="P2964" s="82">
        <v>182</v>
      </c>
      <c r="Q2964" s="82" t="s">
        <v>98603</v>
      </c>
      <c r="R2964"/>
    </row>
    <row r="2965" spans="12:18" x14ac:dyDescent="0.25">
      <c r="L2965" t="s">
        <v>306</v>
      </c>
      <c r="M2965" t="s">
        <v>11981</v>
      </c>
      <c r="N2965" t="s">
        <v>40239</v>
      </c>
      <c r="O2965" s="76" t="s">
        <v>4356</v>
      </c>
      <c r="P2965" s="82">
        <v>678</v>
      </c>
      <c r="Q2965" s="82" t="s">
        <v>98605</v>
      </c>
      <c r="R2965"/>
    </row>
    <row r="2966" spans="12:18" x14ac:dyDescent="0.25">
      <c r="L2966" t="s">
        <v>306</v>
      </c>
      <c r="M2966" t="s">
        <v>14092</v>
      </c>
      <c r="N2966" t="s">
        <v>40240</v>
      </c>
      <c r="O2966" s="76" t="s">
        <v>4374</v>
      </c>
      <c r="P2966" s="82">
        <v>3167</v>
      </c>
      <c r="Q2966" s="82" t="s">
        <v>98865</v>
      </c>
      <c r="R2966"/>
    </row>
    <row r="2967" spans="12:18" x14ac:dyDescent="0.25">
      <c r="L2967" t="s">
        <v>306</v>
      </c>
      <c r="M2967" t="s">
        <v>9528</v>
      </c>
      <c r="N2967" t="s">
        <v>40241</v>
      </c>
      <c r="O2967" s="76" t="s">
        <v>4356</v>
      </c>
      <c r="P2967" s="82">
        <v>176</v>
      </c>
      <c r="Q2967" s="82" t="s">
        <v>98706</v>
      </c>
      <c r="R2967"/>
    </row>
    <row r="2968" spans="12:18" x14ac:dyDescent="0.25">
      <c r="L2968" t="s">
        <v>306</v>
      </c>
      <c r="M2968" t="s">
        <v>12571</v>
      </c>
      <c r="N2968" t="s">
        <v>40242</v>
      </c>
      <c r="O2968" s="76" t="s">
        <v>4356</v>
      </c>
      <c r="P2968" s="82">
        <v>145</v>
      </c>
      <c r="Q2968" s="82" t="s">
        <v>98707</v>
      </c>
      <c r="R2968"/>
    </row>
    <row r="2969" spans="12:18" x14ac:dyDescent="0.25">
      <c r="L2969" t="s">
        <v>306</v>
      </c>
      <c r="M2969" t="s">
        <v>24241</v>
      </c>
      <c r="N2969" t="s">
        <v>40243</v>
      </c>
      <c r="O2969" s="76" t="s">
        <v>4356</v>
      </c>
      <c r="P2969" s="82">
        <v>196</v>
      </c>
      <c r="Q2969" s="82" t="s">
        <v>98708</v>
      </c>
      <c r="R2969"/>
    </row>
    <row r="2970" spans="12:18" x14ac:dyDescent="0.25">
      <c r="L2970" t="s">
        <v>306</v>
      </c>
      <c r="M2970" t="s">
        <v>5071</v>
      </c>
      <c r="N2970" t="s">
        <v>40244</v>
      </c>
      <c r="O2970" s="76" t="s">
        <v>4366</v>
      </c>
      <c r="P2970" s="82">
        <v>194</v>
      </c>
      <c r="Q2970" s="82" t="s">
        <v>98709</v>
      </c>
      <c r="R2970"/>
    </row>
    <row r="2971" spans="12:18" x14ac:dyDescent="0.25">
      <c r="L2971" t="s">
        <v>306</v>
      </c>
      <c r="M2971" t="s">
        <v>14037</v>
      </c>
      <c r="N2971" t="s">
        <v>40245</v>
      </c>
      <c r="O2971" s="76" t="s">
        <v>4356</v>
      </c>
      <c r="P2971" s="82">
        <v>50</v>
      </c>
      <c r="Q2971" s="82" t="s">
        <v>98710</v>
      </c>
      <c r="R2971"/>
    </row>
    <row r="2972" spans="12:18" x14ac:dyDescent="0.25">
      <c r="L2972" t="s">
        <v>306</v>
      </c>
      <c r="M2972" t="s">
        <v>33182</v>
      </c>
      <c r="N2972" t="s">
        <v>40246</v>
      </c>
      <c r="O2972" s="76" t="s">
        <v>4366</v>
      </c>
      <c r="P2972" s="82">
        <v>29</v>
      </c>
      <c r="Q2972" s="82" t="s">
        <v>98711</v>
      </c>
      <c r="R2972"/>
    </row>
    <row r="2973" spans="12:18" x14ac:dyDescent="0.25">
      <c r="L2973" t="s">
        <v>306</v>
      </c>
      <c r="M2973" t="s">
        <v>33183</v>
      </c>
      <c r="N2973" t="s">
        <v>40247</v>
      </c>
      <c r="O2973" s="76" t="s">
        <v>4366</v>
      </c>
      <c r="P2973" s="82">
        <v>127</v>
      </c>
      <c r="Q2973" s="82" t="s">
        <v>98712</v>
      </c>
      <c r="R2973"/>
    </row>
    <row r="2974" spans="12:18" x14ac:dyDescent="0.25">
      <c r="L2974" t="s">
        <v>306</v>
      </c>
      <c r="M2974" t="s">
        <v>14039</v>
      </c>
      <c r="N2974" t="s">
        <v>40248</v>
      </c>
      <c r="O2974" s="76" t="s">
        <v>4366</v>
      </c>
      <c r="P2974" s="82">
        <v>57</v>
      </c>
      <c r="Q2974" s="82" t="s">
        <v>98713</v>
      </c>
      <c r="R2974"/>
    </row>
    <row r="2975" spans="12:18" x14ac:dyDescent="0.25">
      <c r="L2975" t="s">
        <v>306</v>
      </c>
      <c r="M2975" t="s">
        <v>24242</v>
      </c>
      <c r="N2975" t="s">
        <v>40249</v>
      </c>
      <c r="O2975" s="76" t="s">
        <v>4356</v>
      </c>
      <c r="P2975" s="82">
        <v>44</v>
      </c>
      <c r="Q2975" s="82" t="s">
        <v>98714</v>
      </c>
      <c r="R2975"/>
    </row>
    <row r="2976" spans="12:18" x14ac:dyDescent="0.25">
      <c r="L2976" t="s">
        <v>306</v>
      </c>
      <c r="M2976" t="s">
        <v>24243</v>
      </c>
      <c r="N2976" t="s">
        <v>40250</v>
      </c>
      <c r="O2976" s="76" t="s">
        <v>4366</v>
      </c>
      <c r="P2976" s="82">
        <v>21</v>
      </c>
      <c r="Q2976" s="82" t="s">
        <v>98715</v>
      </c>
      <c r="R2976"/>
    </row>
    <row r="2977" spans="12:18" x14ac:dyDescent="0.25">
      <c r="L2977" t="s">
        <v>306</v>
      </c>
      <c r="M2977" t="s">
        <v>33184</v>
      </c>
      <c r="N2977" t="s">
        <v>40251</v>
      </c>
      <c r="O2977" s="76" t="s">
        <v>4356</v>
      </c>
      <c r="P2977" s="82">
        <v>2433</v>
      </c>
      <c r="Q2977" s="82" t="s">
        <v>98716</v>
      </c>
      <c r="R2977"/>
    </row>
    <row r="2978" spans="12:18" x14ac:dyDescent="0.25">
      <c r="L2978" t="s">
        <v>306</v>
      </c>
      <c r="M2978" t="s">
        <v>20388</v>
      </c>
      <c r="N2978" t="s">
        <v>40252</v>
      </c>
      <c r="O2978" s="76" t="s">
        <v>4366</v>
      </c>
      <c r="P2978" s="82">
        <v>247</v>
      </c>
      <c r="Q2978" s="82" t="s">
        <v>98717</v>
      </c>
      <c r="R2978"/>
    </row>
    <row r="2979" spans="12:18" x14ac:dyDescent="0.25">
      <c r="L2979" t="s">
        <v>306</v>
      </c>
      <c r="M2979" t="s">
        <v>14041</v>
      </c>
      <c r="N2979" t="s">
        <v>40253</v>
      </c>
      <c r="O2979" s="76" t="s">
        <v>4356</v>
      </c>
      <c r="P2979" s="82">
        <v>87</v>
      </c>
      <c r="Q2979" s="82" t="s">
        <v>98718</v>
      </c>
      <c r="R2979"/>
    </row>
    <row r="2980" spans="12:18" x14ac:dyDescent="0.25">
      <c r="L2980" t="s">
        <v>306</v>
      </c>
      <c r="M2980" t="s">
        <v>33185</v>
      </c>
      <c r="N2980" t="s">
        <v>40254</v>
      </c>
      <c r="O2980" s="76" t="s">
        <v>4374</v>
      </c>
      <c r="P2980" s="82">
        <v>6137</v>
      </c>
      <c r="Q2980" s="82" t="s">
        <v>98719</v>
      </c>
      <c r="R2980"/>
    </row>
    <row r="2981" spans="12:18" x14ac:dyDescent="0.25">
      <c r="L2981" t="s">
        <v>306</v>
      </c>
      <c r="M2981" t="s">
        <v>14002</v>
      </c>
      <c r="N2981" t="s">
        <v>40255</v>
      </c>
      <c r="O2981" s="76" t="s">
        <v>4366</v>
      </c>
      <c r="P2981" s="82">
        <v>97</v>
      </c>
      <c r="Q2981" s="82" t="s">
        <v>98625</v>
      </c>
      <c r="R2981"/>
    </row>
    <row r="2982" spans="12:18" x14ac:dyDescent="0.25">
      <c r="L2982" t="s">
        <v>306</v>
      </c>
      <c r="M2982" t="s">
        <v>6928</v>
      </c>
      <c r="N2982" t="s">
        <v>40256</v>
      </c>
      <c r="O2982" s="76" t="s">
        <v>4366</v>
      </c>
      <c r="P2982" s="82">
        <v>277</v>
      </c>
      <c r="Q2982" s="82" t="s">
        <v>98643</v>
      </c>
      <c r="R2982"/>
    </row>
    <row r="2983" spans="12:18" x14ac:dyDescent="0.25">
      <c r="L2983" t="s">
        <v>306</v>
      </c>
      <c r="M2983" t="s">
        <v>6936</v>
      </c>
      <c r="N2983" t="s">
        <v>40257</v>
      </c>
      <c r="O2983" s="76" t="s">
        <v>4356</v>
      </c>
      <c r="P2983" s="82">
        <v>1037</v>
      </c>
      <c r="Q2983" s="82" t="s">
        <v>98685</v>
      </c>
      <c r="R2983"/>
    </row>
    <row r="2984" spans="12:18" x14ac:dyDescent="0.25">
      <c r="L2984" t="s">
        <v>306</v>
      </c>
      <c r="M2984" t="s">
        <v>12036</v>
      </c>
      <c r="N2984" t="s">
        <v>40258</v>
      </c>
      <c r="O2984" s="76" t="s">
        <v>4356</v>
      </c>
      <c r="P2984" s="82">
        <v>1166</v>
      </c>
      <c r="Q2984" s="82" t="s">
        <v>98740</v>
      </c>
      <c r="R2984"/>
    </row>
    <row r="2985" spans="12:18" x14ac:dyDescent="0.25">
      <c r="L2985" t="s">
        <v>306</v>
      </c>
      <c r="M2985" t="s">
        <v>12064</v>
      </c>
      <c r="N2985" t="s">
        <v>40259</v>
      </c>
      <c r="O2985" s="76" t="s">
        <v>4356</v>
      </c>
      <c r="P2985" s="82">
        <v>473</v>
      </c>
      <c r="Q2985" s="82" t="s">
        <v>98787</v>
      </c>
      <c r="R2985"/>
    </row>
    <row r="2986" spans="12:18" x14ac:dyDescent="0.25">
      <c r="L2986" t="s">
        <v>306</v>
      </c>
      <c r="M2986" t="s">
        <v>33194</v>
      </c>
      <c r="N2986" t="s">
        <v>40260</v>
      </c>
      <c r="O2986" s="76" t="s">
        <v>4366</v>
      </c>
      <c r="P2986" s="82">
        <v>55</v>
      </c>
      <c r="Q2986" s="82" t="s">
        <v>98788</v>
      </c>
      <c r="R2986"/>
    </row>
    <row r="2987" spans="12:18" x14ac:dyDescent="0.25">
      <c r="L2987" t="s">
        <v>306</v>
      </c>
      <c r="M2987" t="s">
        <v>30260</v>
      </c>
      <c r="N2987" t="s">
        <v>40261</v>
      </c>
      <c r="O2987" s="76" t="s">
        <v>4366</v>
      </c>
      <c r="P2987" s="82">
        <v>154</v>
      </c>
      <c r="Q2987" s="82" t="s">
        <v>98789</v>
      </c>
      <c r="R2987"/>
    </row>
    <row r="2988" spans="12:18" x14ac:dyDescent="0.25">
      <c r="L2988" t="s">
        <v>306</v>
      </c>
      <c r="M2988" t="s">
        <v>24257</v>
      </c>
      <c r="N2988" t="s">
        <v>40262</v>
      </c>
      <c r="O2988" s="76" t="s">
        <v>4366</v>
      </c>
      <c r="P2988" s="82">
        <v>29</v>
      </c>
      <c r="Q2988" s="82" t="s">
        <v>98795</v>
      </c>
      <c r="R2988"/>
    </row>
    <row r="2989" spans="12:18" x14ac:dyDescent="0.25">
      <c r="L2989" t="s">
        <v>306</v>
      </c>
      <c r="M2989" t="s">
        <v>6675</v>
      </c>
      <c r="N2989" t="s">
        <v>40263</v>
      </c>
      <c r="O2989" s="76" t="s">
        <v>4356</v>
      </c>
      <c r="P2989" s="82">
        <v>708</v>
      </c>
      <c r="Q2989" s="82" t="s">
        <v>98883</v>
      </c>
      <c r="R2989"/>
    </row>
    <row r="2990" spans="12:18" x14ac:dyDescent="0.25">
      <c r="L2990" t="s">
        <v>306</v>
      </c>
      <c r="M2990" t="s">
        <v>14043</v>
      </c>
      <c r="N2990" t="s">
        <v>40264</v>
      </c>
      <c r="O2990" s="76" t="s">
        <v>4356</v>
      </c>
      <c r="P2990" s="82">
        <v>591</v>
      </c>
      <c r="Q2990" s="82" t="s">
        <v>98720</v>
      </c>
      <c r="R2990"/>
    </row>
    <row r="2991" spans="12:18" x14ac:dyDescent="0.25">
      <c r="L2991" t="s">
        <v>306</v>
      </c>
      <c r="M2991" t="s">
        <v>12027</v>
      </c>
      <c r="N2991" t="s">
        <v>40265</v>
      </c>
      <c r="O2991" s="76" t="s">
        <v>4366</v>
      </c>
      <c r="P2991" s="82">
        <v>22</v>
      </c>
      <c r="Q2991" s="82" t="s">
        <v>98721</v>
      </c>
      <c r="R2991"/>
    </row>
    <row r="2992" spans="12:18" x14ac:dyDescent="0.25">
      <c r="L2992" t="s">
        <v>306</v>
      </c>
      <c r="M2992" t="s">
        <v>33158</v>
      </c>
      <c r="N2992" t="s">
        <v>40266</v>
      </c>
      <c r="O2992" s="76" t="s">
        <v>4356</v>
      </c>
      <c r="P2992" s="82">
        <v>518</v>
      </c>
      <c r="Q2992" s="82" t="s">
        <v>98623</v>
      </c>
      <c r="R2992"/>
    </row>
    <row r="2993" spans="12:18" x14ac:dyDescent="0.25">
      <c r="L2993" t="s">
        <v>306</v>
      </c>
      <c r="M2993" t="s">
        <v>14006</v>
      </c>
      <c r="N2993" t="s">
        <v>40267</v>
      </c>
      <c r="O2993" s="76" t="s">
        <v>4356</v>
      </c>
      <c r="P2993" s="82">
        <v>333</v>
      </c>
      <c r="Q2993" s="82" t="s">
        <v>98632</v>
      </c>
      <c r="R2993"/>
    </row>
    <row r="2994" spans="12:18" x14ac:dyDescent="0.25">
      <c r="L2994" t="s">
        <v>306</v>
      </c>
      <c r="M2994" t="s">
        <v>24240</v>
      </c>
      <c r="N2994" t="s">
        <v>40268</v>
      </c>
      <c r="O2994" s="76" t="s">
        <v>4356</v>
      </c>
      <c r="P2994" s="82">
        <v>236</v>
      </c>
      <c r="Q2994" s="82" t="s">
        <v>98704</v>
      </c>
      <c r="R2994"/>
    </row>
    <row r="2995" spans="12:18" x14ac:dyDescent="0.25">
      <c r="L2995" t="s">
        <v>306</v>
      </c>
      <c r="M2995" t="s">
        <v>6950</v>
      </c>
      <c r="N2995" t="s">
        <v>40269</v>
      </c>
      <c r="O2995" s="76" t="s">
        <v>4356</v>
      </c>
      <c r="P2995" s="82">
        <v>805</v>
      </c>
      <c r="Q2995" s="82" t="s">
        <v>98796</v>
      </c>
      <c r="R2995"/>
    </row>
    <row r="2996" spans="12:18" x14ac:dyDescent="0.25">
      <c r="L2996" t="s">
        <v>306</v>
      </c>
      <c r="M2996" t="s">
        <v>14045</v>
      </c>
      <c r="N2996" t="s">
        <v>40270</v>
      </c>
      <c r="O2996" s="76" t="s">
        <v>4366</v>
      </c>
      <c r="P2996" s="82">
        <v>75</v>
      </c>
      <c r="Q2996" s="82" t="s">
        <v>98722</v>
      </c>
      <c r="R2996"/>
    </row>
    <row r="2997" spans="12:18" x14ac:dyDescent="0.25">
      <c r="L2997" t="s">
        <v>306</v>
      </c>
      <c r="M2997" t="s">
        <v>14047</v>
      </c>
      <c r="N2997" t="s">
        <v>40271</v>
      </c>
      <c r="O2997" s="76" t="s">
        <v>4356</v>
      </c>
      <c r="P2997" s="82">
        <v>499</v>
      </c>
      <c r="Q2997" s="82" t="s">
        <v>98723</v>
      </c>
      <c r="R2997"/>
    </row>
    <row r="2998" spans="12:18" x14ac:dyDescent="0.25">
      <c r="L2998" t="s">
        <v>306</v>
      </c>
      <c r="M2998" t="s">
        <v>6938</v>
      </c>
      <c r="N2998" t="s">
        <v>40272</v>
      </c>
      <c r="O2998" s="76" t="s">
        <v>4366</v>
      </c>
      <c r="P2998" s="82">
        <v>232</v>
      </c>
      <c r="Q2998" s="82" t="s">
        <v>98724</v>
      </c>
      <c r="R2998"/>
    </row>
    <row r="2999" spans="12:18" x14ac:dyDescent="0.25">
      <c r="L2999" t="s">
        <v>306</v>
      </c>
      <c r="M2999" t="s">
        <v>12028</v>
      </c>
      <c r="N2999" t="s">
        <v>40273</v>
      </c>
      <c r="O2999" s="76" t="s">
        <v>4366</v>
      </c>
      <c r="P2999" s="82">
        <v>99</v>
      </c>
      <c r="Q2999" s="82" t="s">
        <v>98725</v>
      </c>
      <c r="R2999"/>
    </row>
    <row r="3000" spans="12:18" x14ac:dyDescent="0.25">
      <c r="L3000" t="s">
        <v>306</v>
      </c>
      <c r="M3000" t="s">
        <v>12030</v>
      </c>
      <c r="N3000" t="s">
        <v>40274</v>
      </c>
      <c r="O3000" s="76" t="s">
        <v>4356</v>
      </c>
      <c r="P3000" s="82">
        <v>2323</v>
      </c>
      <c r="Q3000" s="82" t="s">
        <v>98726</v>
      </c>
      <c r="R3000"/>
    </row>
    <row r="3001" spans="12:18" x14ac:dyDescent="0.25">
      <c r="L3001" t="s">
        <v>306</v>
      </c>
      <c r="M3001" t="s">
        <v>12032</v>
      </c>
      <c r="N3001" t="s">
        <v>40275</v>
      </c>
      <c r="O3001" s="76" t="s">
        <v>4366</v>
      </c>
      <c r="P3001" s="82">
        <v>190</v>
      </c>
      <c r="Q3001" s="82" t="s">
        <v>98727</v>
      </c>
      <c r="R3001"/>
    </row>
    <row r="3002" spans="12:18" x14ac:dyDescent="0.25">
      <c r="L3002" t="s">
        <v>306</v>
      </c>
      <c r="M3002" t="s">
        <v>6939</v>
      </c>
      <c r="N3002" t="s">
        <v>40276</v>
      </c>
      <c r="O3002" s="76" t="s">
        <v>4366</v>
      </c>
      <c r="P3002" s="82">
        <v>133</v>
      </c>
      <c r="Q3002" s="82" t="s">
        <v>98728</v>
      </c>
      <c r="R3002"/>
    </row>
    <row r="3003" spans="12:18" x14ac:dyDescent="0.25">
      <c r="L3003" t="s">
        <v>306</v>
      </c>
      <c r="M3003" t="s">
        <v>20181</v>
      </c>
      <c r="N3003" t="s">
        <v>40277</v>
      </c>
      <c r="O3003" s="76" t="s">
        <v>4356</v>
      </c>
      <c r="P3003" s="82">
        <v>246</v>
      </c>
      <c r="Q3003" s="82" t="s">
        <v>98729</v>
      </c>
      <c r="R3003"/>
    </row>
    <row r="3004" spans="12:18" x14ac:dyDescent="0.25">
      <c r="L3004" t="s">
        <v>306</v>
      </c>
      <c r="M3004" t="s">
        <v>14049</v>
      </c>
      <c r="N3004" t="s">
        <v>40278</v>
      </c>
      <c r="O3004" s="76" t="s">
        <v>4356</v>
      </c>
      <c r="P3004" s="82">
        <v>68</v>
      </c>
      <c r="Q3004" s="82" t="s">
        <v>98730</v>
      </c>
      <c r="R3004"/>
    </row>
    <row r="3005" spans="12:18" x14ac:dyDescent="0.25">
      <c r="L3005" t="s">
        <v>306</v>
      </c>
      <c r="M3005" t="s">
        <v>33206</v>
      </c>
      <c r="N3005" t="s">
        <v>40279</v>
      </c>
      <c r="O3005" s="76" t="s">
        <v>4374</v>
      </c>
      <c r="P3005" s="82">
        <v>1467</v>
      </c>
      <c r="Q3005" s="82" t="s">
        <v>98843</v>
      </c>
      <c r="R3005"/>
    </row>
    <row r="3006" spans="12:18" x14ac:dyDescent="0.25">
      <c r="L3006" t="s">
        <v>306</v>
      </c>
      <c r="M3006" t="s">
        <v>24244</v>
      </c>
      <c r="N3006" t="s">
        <v>40280</v>
      </c>
      <c r="O3006" s="76" t="s">
        <v>4366</v>
      </c>
      <c r="P3006" s="82">
        <v>28</v>
      </c>
      <c r="Q3006" s="82" t="s">
        <v>98731</v>
      </c>
      <c r="R3006"/>
    </row>
    <row r="3007" spans="12:18" x14ac:dyDescent="0.25">
      <c r="L3007" t="s">
        <v>306</v>
      </c>
      <c r="M3007" t="s">
        <v>10836</v>
      </c>
      <c r="N3007" t="s">
        <v>40281</v>
      </c>
      <c r="O3007" s="76" t="s">
        <v>4366</v>
      </c>
      <c r="P3007" s="82">
        <v>274</v>
      </c>
      <c r="Q3007" s="82" t="s">
        <v>98732</v>
      </c>
      <c r="R3007"/>
    </row>
    <row r="3008" spans="12:18" x14ac:dyDescent="0.25">
      <c r="L3008" t="s">
        <v>306</v>
      </c>
      <c r="M3008" t="s">
        <v>6940</v>
      </c>
      <c r="N3008" t="s">
        <v>40282</v>
      </c>
      <c r="O3008" s="76" t="s">
        <v>4356</v>
      </c>
      <c r="P3008" s="82">
        <v>337</v>
      </c>
      <c r="Q3008" s="82" t="s">
        <v>98733</v>
      </c>
      <c r="R3008"/>
    </row>
    <row r="3009" spans="12:18" x14ac:dyDescent="0.25">
      <c r="L3009" t="s">
        <v>306</v>
      </c>
      <c r="M3009" t="s">
        <v>6941</v>
      </c>
      <c r="N3009" t="s">
        <v>40283</v>
      </c>
      <c r="O3009" s="76" t="s">
        <v>4356</v>
      </c>
      <c r="P3009" s="82">
        <v>90</v>
      </c>
      <c r="Q3009" s="82" t="s">
        <v>98734</v>
      </c>
      <c r="R3009"/>
    </row>
    <row r="3010" spans="12:18" x14ac:dyDescent="0.25">
      <c r="L3010" t="s">
        <v>306</v>
      </c>
      <c r="M3010" t="s">
        <v>24245</v>
      </c>
      <c r="N3010" t="s">
        <v>40284</v>
      </c>
      <c r="O3010" s="76" t="s">
        <v>4356</v>
      </c>
      <c r="P3010" s="82">
        <v>538</v>
      </c>
      <c r="Q3010" s="82" t="s">
        <v>98735</v>
      </c>
      <c r="R3010"/>
    </row>
    <row r="3011" spans="12:18" x14ac:dyDescent="0.25">
      <c r="L3011" t="s">
        <v>306</v>
      </c>
      <c r="M3011" t="s">
        <v>24246</v>
      </c>
      <c r="N3011" t="s">
        <v>40285</v>
      </c>
      <c r="O3011" s="76" t="s">
        <v>4366</v>
      </c>
      <c r="P3011" s="82">
        <v>211</v>
      </c>
      <c r="Q3011" s="82" t="s">
        <v>98736</v>
      </c>
      <c r="R3011"/>
    </row>
    <row r="3012" spans="12:18" x14ac:dyDescent="0.25">
      <c r="L3012" t="s">
        <v>306</v>
      </c>
      <c r="M3012" t="s">
        <v>24247</v>
      </c>
      <c r="N3012" t="s">
        <v>40286</v>
      </c>
      <c r="O3012" s="76" t="s">
        <v>4366</v>
      </c>
      <c r="P3012" s="82">
        <v>46</v>
      </c>
      <c r="Q3012" s="82" t="s">
        <v>98737</v>
      </c>
      <c r="R3012"/>
    </row>
    <row r="3013" spans="12:18" x14ac:dyDescent="0.25">
      <c r="L3013" t="s">
        <v>306</v>
      </c>
      <c r="M3013" t="s">
        <v>12034</v>
      </c>
      <c r="N3013" t="s">
        <v>40287</v>
      </c>
      <c r="O3013" s="76" t="s">
        <v>4366</v>
      </c>
      <c r="P3013" s="82">
        <v>73</v>
      </c>
      <c r="Q3013" s="82" t="s">
        <v>98738</v>
      </c>
      <c r="R3013"/>
    </row>
    <row r="3014" spans="12:18" x14ac:dyDescent="0.25">
      <c r="L3014" t="s">
        <v>306</v>
      </c>
      <c r="M3014" t="s">
        <v>33186</v>
      </c>
      <c r="N3014" t="s">
        <v>40288</v>
      </c>
      <c r="O3014" s="76" t="s">
        <v>4366</v>
      </c>
      <c r="P3014" s="82">
        <v>126</v>
      </c>
      <c r="Q3014" s="82" t="s">
        <v>98739</v>
      </c>
      <c r="R3014"/>
    </row>
    <row r="3015" spans="12:18" x14ac:dyDescent="0.25">
      <c r="L3015" t="s">
        <v>306</v>
      </c>
      <c r="M3015" t="s">
        <v>12038</v>
      </c>
      <c r="N3015" t="s">
        <v>40289</v>
      </c>
      <c r="O3015" s="76" t="s">
        <v>4356</v>
      </c>
      <c r="P3015" s="82">
        <v>659</v>
      </c>
      <c r="Q3015" s="82" t="s">
        <v>98741</v>
      </c>
      <c r="R3015"/>
    </row>
    <row r="3016" spans="12:18" x14ac:dyDescent="0.25">
      <c r="L3016" t="s">
        <v>306</v>
      </c>
      <c r="M3016" t="s">
        <v>14051</v>
      </c>
      <c r="N3016" t="s">
        <v>40290</v>
      </c>
      <c r="O3016" s="76" t="s">
        <v>4356</v>
      </c>
      <c r="P3016" s="82">
        <v>102</v>
      </c>
      <c r="Q3016" s="82" t="s">
        <v>98742</v>
      </c>
      <c r="R3016"/>
    </row>
    <row r="3017" spans="12:18" x14ac:dyDescent="0.25">
      <c r="L3017" t="s">
        <v>306</v>
      </c>
      <c r="M3017" t="s">
        <v>6942</v>
      </c>
      <c r="N3017" t="s">
        <v>40291</v>
      </c>
      <c r="O3017" s="76" t="s">
        <v>4366</v>
      </c>
      <c r="P3017" s="82">
        <v>36</v>
      </c>
      <c r="Q3017" s="82" t="s">
        <v>98743</v>
      </c>
      <c r="R3017"/>
    </row>
    <row r="3018" spans="12:18" x14ac:dyDescent="0.25">
      <c r="L3018" t="s">
        <v>306</v>
      </c>
      <c r="M3018" t="s">
        <v>8986</v>
      </c>
      <c r="N3018" t="s">
        <v>40292</v>
      </c>
      <c r="O3018" s="76" t="s">
        <v>4356</v>
      </c>
      <c r="P3018" s="82">
        <v>3877</v>
      </c>
      <c r="Q3018" s="82" t="s">
        <v>98744</v>
      </c>
      <c r="R3018"/>
    </row>
    <row r="3019" spans="12:18" x14ac:dyDescent="0.25">
      <c r="L3019" t="s">
        <v>306</v>
      </c>
      <c r="M3019" t="s">
        <v>24248</v>
      </c>
      <c r="N3019" t="s">
        <v>40293</v>
      </c>
      <c r="O3019" s="76" t="s">
        <v>4366</v>
      </c>
      <c r="P3019" s="82">
        <v>111</v>
      </c>
      <c r="Q3019" s="82" t="s">
        <v>98745</v>
      </c>
      <c r="R3019"/>
    </row>
    <row r="3020" spans="12:18" x14ac:dyDescent="0.25">
      <c r="L3020" t="s">
        <v>306</v>
      </c>
      <c r="M3020" t="s">
        <v>33187</v>
      </c>
      <c r="N3020" t="s">
        <v>40294</v>
      </c>
      <c r="O3020" s="76" t="s">
        <v>4356</v>
      </c>
      <c r="P3020" s="82">
        <v>363</v>
      </c>
      <c r="Q3020" s="82" t="s">
        <v>98746</v>
      </c>
      <c r="R3020"/>
    </row>
    <row r="3021" spans="12:18" x14ac:dyDescent="0.25">
      <c r="L3021" t="s">
        <v>306</v>
      </c>
      <c r="M3021" t="s">
        <v>6943</v>
      </c>
      <c r="N3021" t="s">
        <v>40295</v>
      </c>
      <c r="O3021" s="76" t="s">
        <v>4356</v>
      </c>
      <c r="P3021" s="82">
        <v>1199</v>
      </c>
      <c r="Q3021" s="82" t="s">
        <v>98747</v>
      </c>
      <c r="R3021"/>
    </row>
    <row r="3022" spans="12:18" x14ac:dyDescent="0.25">
      <c r="L3022" t="s">
        <v>306</v>
      </c>
      <c r="M3022" t="s">
        <v>6944</v>
      </c>
      <c r="N3022" t="s">
        <v>40296</v>
      </c>
      <c r="O3022" s="76" t="s">
        <v>4366</v>
      </c>
      <c r="P3022" s="82">
        <v>168</v>
      </c>
      <c r="Q3022" s="82" t="s">
        <v>98748</v>
      </c>
      <c r="R3022"/>
    </row>
    <row r="3023" spans="12:18" x14ac:dyDescent="0.25">
      <c r="L3023" t="s">
        <v>306</v>
      </c>
      <c r="M3023" t="s">
        <v>12040</v>
      </c>
      <c r="N3023" t="s">
        <v>40297</v>
      </c>
      <c r="O3023" s="76" t="s">
        <v>4356</v>
      </c>
      <c r="P3023" s="82">
        <v>115</v>
      </c>
      <c r="Q3023" s="82" t="s">
        <v>98749</v>
      </c>
      <c r="R3023"/>
    </row>
    <row r="3024" spans="12:18" x14ac:dyDescent="0.25">
      <c r="L3024" t="s">
        <v>306</v>
      </c>
      <c r="M3024" t="s">
        <v>24249</v>
      </c>
      <c r="N3024" t="s">
        <v>40298</v>
      </c>
      <c r="O3024" s="76" t="s">
        <v>4366</v>
      </c>
      <c r="P3024" s="82">
        <v>117</v>
      </c>
      <c r="Q3024" s="82" t="s">
        <v>98750</v>
      </c>
      <c r="R3024"/>
    </row>
    <row r="3025" spans="12:18" x14ac:dyDescent="0.25">
      <c r="L3025" t="s">
        <v>306</v>
      </c>
      <c r="M3025" t="s">
        <v>14052</v>
      </c>
      <c r="N3025" t="s">
        <v>40299</v>
      </c>
      <c r="O3025" s="76" t="s">
        <v>4366</v>
      </c>
      <c r="P3025" s="82">
        <v>59</v>
      </c>
      <c r="Q3025" s="82" t="s">
        <v>98751</v>
      </c>
      <c r="R3025"/>
    </row>
    <row r="3026" spans="12:18" x14ac:dyDescent="0.25">
      <c r="L3026" t="s">
        <v>306</v>
      </c>
      <c r="M3026" t="s">
        <v>12041</v>
      </c>
      <c r="N3026" t="s">
        <v>40300</v>
      </c>
      <c r="O3026" s="76" t="s">
        <v>4356</v>
      </c>
      <c r="P3026" s="82">
        <v>3158</v>
      </c>
      <c r="Q3026" s="82" t="s">
        <v>98752</v>
      </c>
      <c r="R3026"/>
    </row>
    <row r="3027" spans="12:18" x14ac:dyDescent="0.25">
      <c r="L3027" t="s">
        <v>306</v>
      </c>
      <c r="M3027" t="s">
        <v>24250</v>
      </c>
      <c r="N3027" t="s">
        <v>40301</v>
      </c>
      <c r="O3027" s="76" t="s">
        <v>4366</v>
      </c>
      <c r="P3027" s="82">
        <v>27</v>
      </c>
      <c r="Q3027" s="82" t="s">
        <v>98753</v>
      </c>
      <c r="R3027"/>
    </row>
    <row r="3028" spans="12:18" x14ac:dyDescent="0.25">
      <c r="L3028" t="s">
        <v>306</v>
      </c>
      <c r="M3028" t="s">
        <v>6945</v>
      </c>
      <c r="N3028" t="s">
        <v>40302</v>
      </c>
      <c r="O3028" s="76" t="s">
        <v>4366</v>
      </c>
      <c r="P3028" s="82">
        <v>76</v>
      </c>
      <c r="Q3028" s="82" t="s">
        <v>98754</v>
      </c>
      <c r="R3028"/>
    </row>
    <row r="3029" spans="12:18" x14ac:dyDescent="0.25">
      <c r="L3029" t="s">
        <v>306</v>
      </c>
      <c r="M3029" t="s">
        <v>33188</v>
      </c>
      <c r="N3029" t="s">
        <v>40303</v>
      </c>
      <c r="O3029" s="76" t="s">
        <v>4366</v>
      </c>
      <c r="P3029" s="82">
        <v>17</v>
      </c>
      <c r="Q3029" s="82" t="s">
        <v>98755</v>
      </c>
      <c r="R3029"/>
    </row>
    <row r="3030" spans="12:18" x14ac:dyDescent="0.25">
      <c r="L3030" t="s">
        <v>306</v>
      </c>
      <c r="M3030" t="s">
        <v>6946</v>
      </c>
      <c r="N3030" t="s">
        <v>40304</v>
      </c>
      <c r="O3030" s="76" t="s">
        <v>4356</v>
      </c>
      <c r="P3030" s="82">
        <v>190</v>
      </c>
      <c r="Q3030" s="82" t="s">
        <v>98756</v>
      </c>
      <c r="R3030"/>
    </row>
    <row r="3031" spans="12:18" x14ac:dyDescent="0.25">
      <c r="L3031" t="s">
        <v>306</v>
      </c>
      <c r="M3031" t="s">
        <v>8906</v>
      </c>
      <c r="N3031" t="s">
        <v>40305</v>
      </c>
      <c r="O3031" s="76" t="s">
        <v>4356</v>
      </c>
      <c r="P3031" s="82">
        <v>715</v>
      </c>
      <c r="Q3031" s="82" t="s">
        <v>98757</v>
      </c>
      <c r="R3031"/>
    </row>
    <row r="3032" spans="12:18" x14ac:dyDescent="0.25">
      <c r="L3032" t="s">
        <v>306</v>
      </c>
      <c r="M3032" t="s">
        <v>12044</v>
      </c>
      <c r="N3032" t="s">
        <v>40306</v>
      </c>
      <c r="O3032" s="76" t="s">
        <v>4366</v>
      </c>
      <c r="P3032" s="82">
        <v>110</v>
      </c>
      <c r="Q3032" s="82" t="s">
        <v>98758</v>
      </c>
      <c r="R3032"/>
    </row>
    <row r="3033" spans="12:18" x14ac:dyDescent="0.25">
      <c r="L3033" t="s">
        <v>306</v>
      </c>
      <c r="M3033" t="s">
        <v>33189</v>
      </c>
      <c r="N3033" t="s">
        <v>40307</v>
      </c>
      <c r="O3033" s="76" t="s">
        <v>4366</v>
      </c>
      <c r="P3033" s="82">
        <v>76</v>
      </c>
      <c r="Q3033" s="82" t="s">
        <v>98759</v>
      </c>
      <c r="R3033"/>
    </row>
    <row r="3034" spans="12:18" x14ac:dyDescent="0.25">
      <c r="L3034" t="s">
        <v>306</v>
      </c>
      <c r="M3034" t="s">
        <v>12046</v>
      </c>
      <c r="N3034" t="s">
        <v>40308</v>
      </c>
      <c r="O3034" s="76" t="s">
        <v>4366</v>
      </c>
      <c r="P3034" s="82">
        <v>335</v>
      </c>
      <c r="Q3034" s="82" t="s">
        <v>98760</v>
      </c>
      <c r="R3034"/>
    </row>
    <row r="3035" spans="12:18" x14ac:dyDescent="0.25">
      <c r="L3035" t="s">
        <v>306</v>
      </c>
      <c r="M3035" t="s">
        <v>6947</v>
      </c>
      <c r="N3035" t="s">
        <v>40309</v>
      </c>
      <c r="O3035" s="76" t="s">
        <v>4356</v>
      </c>
      <c r="P3035" s="82">
        <v>158</v>
      </c>
      <c r="Q3035" s="82" t="s">
        <v>98761</v>
      </c>
      <c r="R3035"/>
    </row>
    <row r="3036" spans="12:18" x14ac:dyDescent="0.25">
      <c r="L3036" t="s">
        <v>306</v>
      </c>
      <c r="M3036" t="s">
        <v>12048</v>
      </c>
      <c r="N3036" t="s">
        <v>40310</v>
      </c>
      <c r="O3036" s="76" t="s">
        <v>4366</v>
      </c>
      <c r="P3036" s="82">
        <v>245</v>
      </c>
      <c r="Q3036" s="82" t="s">
        <v>98762</v>
      </c>
      <c r="R3036"/>
    </row>
    <row r="3037" spans="12:18" x14ac:dyDescent="0.25">
      <c r="L3037" t="s">
        <v>306</v>
      </c>
      <c r="M3037" t="s">
        <v>24251</v>
      </c>
      <c r="N3037" t="s">
        <v>40311</v>
      </c>
      <c r="O3037" s="76" t="s">
        <v>4366</v>
      </c>
      <c r="P3037" s="82">
        <v>82</v>
      </c>
      <c r="Q3037" s="82" t="s">
        <v>98763</v>
      </c>
      <c r="R3037"/>
    </row>
    <row r="3038" spans="12:18" x14ac:dyDescent="0.25">
      <c r="L3038" t="s">
        <v>306</v>
      </c>
      <c r="M3038" t="s">
        <v>12050</v>
      </c>
      <c r="N3038" t="s">
        <v>40312</v>
      </c>
      <c r="O3038" s="76" t="s">
        <v>4356</v>
      </c>
      <c r="P3038" s="82">
        <v>495</v>
      </c>
      <c r="Q3038" s="82" t="s">
        <v>98764</v>
      </c>
      <c r="R3038"/>
    </row>
    <row r="3039" spans="12:18" x14ac:dyDescent="0.25">
      <c r="L3039" t="s">
        <v>306</v>
      </c>
      <c r="M3039" t="s">
        <v>6056</v>
      </c>
      <c r="N3039" t="s">
        <v>40313</v>
      </c>
      <c r="O3039" s="76" t="s">
        <v>4374</v>
      </c>
      <c r="P3039" s="82">
        <v>1463</v>
      </c>
      <c r="Q3039" s="82" t="s">
        <v>98765</v>
      </c>
      <c r="R3039"/>
    </row>
    <row r="3040" spans="12:18" x14ac:dyDescent="0.25">
      <c r="L3040" t="s">
        <v>306</v>
      </c>
      <c r="M3040" t="s">
        <v>33190</v>
      </c>
      <c r="N3040" t="s">
        <v>40314</v>
      </c>
      <c r="O3040" s="76" t="s">
        <v>4366</v>
      </c>
      <c r="P3040" s="82">
        <v>122</v>
      </c>
      <c r="Q3040" s="82" t="s">
        <v>98766</v>
      </c>
      <c r="R3040"/>
    </row>
    <row r="3041" spans="12:18" x14ac:dyDescent="0.25">
      <c r="L3041" t="s">
        <v>306</v>
      </c>
      <c r="M3041" t="s">
        <v>14054</v>
      </c>
      <c r="N3041" t="s">
        <v>40315</v>
      </c>
      <c r="O3041" s="76" t="s">
        <v>4356</v>
      </c>
      <c r="P3041" s="82">
        <v>1082</v>
      </c>
      <c r="Q3041" s="82" t="s">
        <v>98767</v>
      </c>
      <c r="R3041"/>
    </row>
    <row r="3042" spans="12:18" x14ac:dyDescent="0.25">
      <c r="L3042" t="s">
        <v>306</v>
      </c>
      <c r="M3042" t="s">
        <v>9076</v>
      </c>
      <c r="N3042" t="s">
        <v>40316</v>
      </c>
      <c r="O3042" s="76" t="s">
        <v>4356</v>
      </c>
      <c r="P3042" s="82">
        <v>410</v>
      </c>
      <c r="Q3042" s="82" t="s">
        <v>98768</v>
      </c>
      <c r="R3042"/>
    </row>
    <row r="3043" spans="12:18" x14ac:dyDescent="0.25">
      <c r="L3043" t="s">
        <v>306</v>
      </c>
      <c r="M3043" t="s">
        <v>24252</v>
      </c>
      <c r="N3043" t="s">
        <v>40317</v>
      </c>
      <c r="O3043" s="76" t="s">
        <v>4366</v>
      </c>
      <c r="P3043" s="82">
        <v>119</v>
      </c>
      <c r="Q3043" s="82" t="s">
        <v>98769</v>
      </c>
      <c r="R3043"/>
    </row>
    <row r="3044" spans="12:18" x14ac:dyDescent="0.25">
      <c r="L3044" t="s">
        <v>306</v>
      </c>
      <c r="M3044" t="s">
        <v>14057</v>
      </c>
      <c r="N3044" t="s">
        <v>40318</v>
      </c>
      <c r="O3044" s="76" t="s">
        <v>4366</v>
      </c>
      <c r="P3044" s="82">
        <v>94</v>
      </c>
      <c r="Q3044" s="82" t="s">
        <v>98770</v>
      </c>
      <c r="R3044"/>
    </row>
    <row r="3045" spans="12:18" x14ac:dyDescent="0.25">
      <c r="L3045" t="s">
        <v>306</v>
      </c>
      <c r="M3045" t="s">
        <v>24253</v>
      </c>
      <c r="N3045" t="s">
        <v>40319</v>
      </c>
      <c r="O3045" s="76" t="s">
        <v>4356</v>
      </c>
      <c r="P3045" s="82">
        <v>238</v>
      </c>
      <c r="Q3045" s="82" t="s">
        <v>98771</v>
      </c>
      <c r="R3045"/>
    </row>
    <row r="3046" spans="12:18" x14ac:dyDescent="0.25">
      <c r="L3046" t="s">
        <v>306</v>
      </c>
      <c r="M3046" t="s">
        <v>6948</v>
      </c>
      <c r="N3046" t="s">
        <v>40320</v>
      </c>
      <c r="O3046" s="76" t="s">
        <v>4356</v>
      </c>
      <c r="P3046" s="82">
        <v>761</v>
      </c>
      <c r="Q3046" s="82" t="s">
        <v>98772</v>
      </c>
      <c r="R3046"/>
    </row>
    <row r="3047" spans="12:18" x14ac:dyDescent="0.25">
      <c r="L3047" t="s">
        <v>306</v>
      </c>
      <c r="M3047" t="s">
        <v>33191</v>
      </c>
      <c r="N3047" t="s">
        <v>40321</v>
      </c>
      <c r="O3047" s="76" t="s">
        <v>4366</v>
      </c>
      <c r="P3047" s="82">
        <v>136</v>
      </c>
      <c r="Q3047" s="82" t="s">
        <v>98773</v>
      </c>
      <c r="R3047"/>
    </row>
    <row r="3048" spans="12:18" x14ac:dyDescent="0.25">
      <c r="L3048" t="s">
        <v>306</v>
      </c>
      <c r="M3048" t="s">
        <v>12052</v>
      </c>
      <c r="N3048" t="s">
        <v>40322</v>
      </c>
      <c r="O3048" s="76" t="s">
        <v>4366</v>
      </c>
      <c r="P3048" s="82">
        <v>62</v>
      </c>
      <c r="Q3048" s="82" t="s">
        <v>98774</v>
      </c>
      <c r="R3048"/>
    </row>
    <row r="3049" spans="12:18" x14ac:dyDescent="0.25">
      <c r="L3049" t="s">
        <v>306</v>
      </c>
      <c r="M3049" t="s">
        <v>14059</v>
      </c>
      <c r="N3049" t="s">
        <v>40323</v>
      </c>
      <c r="O3049" s="76" t="s">
        <v>4366</v>
      </c>
      <c r="P3049" s="82">
        <v>165</v>
      </c>
      <c r="Q3049" s="82" t="s">
        <v>98775</v>
      </c>
      <c r="R3049"/>
    </row>
    <row r="3050" spans="12:18" x14ac:dyDescent="0.25">
      <c r="L3050" t="s">
        <v>306</v>
      </c>
      <c r="M3050" t="s">
        <v>12054</v>
      </c>
      <c r="N3050" t="s">
        <v>40324</v>
      </c>
      <c r="O3050" s="76" t="s">
        <v>4366</v>
      </c>
      <c r="P3050" s="82">
        <v>87</v>
      </c>
      <c r="Q3050" s="82" t="s">
        <v>98776</v>
      </c>
      <c r="R3050"/>
    </row>
    <row r="3051" spans="12:18" x14ac:dyDescent="0.25">
      <c r="L3051" t="s">
        <v>306</v>
      </c>
      <c r="M3051" t="s">
        <v>12056</v>
      </c>
      <c r="N3051" t="s">
        <v>40325</v>
      </c>
      <c r="O3051" s="76" t="s">
        <v>4366</v>
      </c>
      <c r="P3051" s="82">
        <v>187</v>
      </c>
      <c r="Q3051" s="82" t="s">
        <v>98777</v>
      </c>
      <c r="R3051"/>
    </row>
    <row r="3052" spans="12:18" x14ac:dyDescent="0.25">
      <c r="L3052" t="s">
        <v>306</v>
      </c>
      <c r="M3052" t="s">
        <v>12058</v>
      </c>
      <c r="N3052" t="s">
        <v>40326</v>
      </c>
      <c r="O3052" s="76" t="s">
        <v>4366</v>
      </c>
      <c r="P3052" s="82">
        <v>160</v>
      </c>
      <c r="Q3052" s="82" t="s">
        <v>98778</v>
      </c>
      <c r="R3052"/>
    </row>
    <row r="3053" spans="12:18" x14ac:dyDescent="0.25">
      <c r="L3053" t="s">
        <v>306</v>
      </c>
      <c r="M3053" t="s">
        <v>33192</v>
      </c>
      <c r="N3053" t="s">
        <v>40327</v>
      </c>
      <c r="O3053" s="76" t="s">
        <v>4366</v>
      </c>
      <c r="P3053" s="82">
        <v>236</v>
      </c>
      <c r="Q3053" s="82" t="s">
        <v>98779</v>
      </c>
      <c r="R3053"/>
    </row>
    <row r="3054" spans="12:18" x14ac:dyDescent="0.25">
      <c r="L3054" t="s">
        <v>306</v>
      </c>
      <c r="M3054" t="s">
        <v>33193</v>
      </c>
      <c r="N3054" t="s">
        <v>40328</v>
      </c>
      <c r="O3054" s="76" t="s">
        <v>4356</v>
      </c>
      <c r="P3054" s="82">
        <v>25</v>
      </c>
      <c r="Q3054" s="82" t="s">
        <v>98780</v>
      </c>
      <c r="R3054"/>
    </row>
    <row r="3055" spans="12:18" x14ac:dyDescent="0.25">
      <c r="L3055" t="s">
        <v>306</v>
      </c>
      <c r="M3055" t="s">
        <v>12060</v>
      </c>
      <c r="N3055" t="s">
        <v>40329</v>
      </c>
      <c r="O3055" s="76" t="s">
        <v>4356</v>
      </c>
      <c r="P3055" s="82">
        <v>545</v>
      </c>
      <c r="Q3055" s="82" t="s">
        <v>98781</v>
      </c>
      <c r="R3055"/>
    </row>
    <row r="3056" spans="12:18" x14ac:dyDescent="0.25">
      <c r="L3056" t="s">
        <v>306</v>
      </c>
      <c r="M3056" t="s">
        <v>14061</v>
      </c>
      <c r="N3056" t="s">
        <v>40330</v>
      </c>
      <c r="O3056" s="76" t="s">
        <v>4356</v>
      </c>
      <c r="P3056" s="82">
        <v>472</v>
      </c>
      <c r="Q3056" s="82" t="s">
        <v>98782</v>
      </c>
      <c r="R3056"/>
    </row>
    <row r="3057" spans="12:18" x14ac:dyDescent="0.25">
      <c r="L3057" t="s">
        <v>306</v>
      </c>
      <c r="M3057" t="s">
        <v>24254</v>
      </c>
      <c r="N3057" t="s">
        <v>40331</v>
      </c>
      <c r="O3057" s="76" t="s">
        <v>4374</v>
      </c>
      <c r="P3057" s="82">
        <v>15675</v>
      </c>
      <c r="Q3057" s="82" t="s">
        <v>98783</v>
      </c>
      <c r="R3057"/>
    </row>
    <row r="3058" spans="12:18" x14ac:dyDescent="0.25">
      <c r="L3058" t="s">
        <v>306</v>
      </c>
      <c r="M3058" t="s">
        <v>24255</v>
      </c>
      <c r="N3058" t="s">
        <v>40332</v>
      </c>
      <c r="O3058" s="76" t="s">
        <v>4356</v>
      </c>
      <c r="P3058" s="82">
        <v>37</v>
      </c>
      <c r="Q3058" s="82" t="s">
        <v>98784</v>
      </c>
      <c r="R3058"/>
    </row>
    <row r="3059" spans="12:18" x14ac:dyDescent="0.25">
      <c r="L3059" t="s">
        <v>306</v>
      </c>
      <c r="M3059" t="s">
        <v>24256</v>
      </c>
      <c r="N3059" t="s">
        <v>40333</v>
      </c>
      <c r="O3059" s="76" t="s">
        <v>4374</v>
      </c>
      <c r="P3059" s="82">
        <v>210</v>
      </c>
      <c r="Q3059" s="82" t="s">
        <v>98785</v>
      </c>
      <c r="R3059"/>
    </row>
    <row r="3060" spans="12:18" x14ac:dyDescent="0.25">
      <c r="L3060" t="s">
        <v>306</v>
      </c>
      <c r="M3060" t="s">
        <v>12062</v>
      </c>
      <c r="N3060" t="s">
        <v>40334</v>
      </c>
      <c r="O3060" s="76" t="s">
        <v>4366</v>
      </c>
      <c r="P3060" s="82">
        <v>223</v>
      </c>
      <c r="Q3060" s="82" t="s">
        <v>98786</v>
      </c>
      <c r="R3060"/>
    </row>
    <row r="3061" spans="12:18" x14ac:dyDescent="0.25">
      <c r="L3061" t="s">
        <v>306</v>
      </c>
      <c r="M3061" t="s">
        <v>9992</v>
      </c>
      <c r="N3061" t="s">
        <v>40335</v>
      </c>
      <c r="O3061" s="76" t="s">
        <v>4366</v>
      </c>
      <c r="P3061" s="82">
        <v>33</v>
      </c>
      <c r="Q3061" s="82" t="s">
        <v>98790</v>
      </c>
      <c r="R3061"/>
    </row>
    <row r="3062" spans="12:18" x14ac:dyDescent="0.25">
      <c r="L3062" t="s">
        <v>306</v>
      </c>
      <c r="M3062" t="s">
        <v>33195</v>
      </c>
      <c r="N3062" t="s">
        <v>40336</v>
      </c>
      <c r="O3062" s="76" t="s">
        <v>4366</v>
      </c>
      <c r="P3062" s="82">
        <v>50</v>
      </c>
      <c r="Q3062" s="82" t="s">
        <v>98791</v>
      </c>
      <c r="R3062"/>
    </row>
    <row r="3063" spans="12:18" x14ac:dyDescent="0.25">
      <c r="L3063" t="s">
        <v>306</v>
      </c>
      <c r="M3063" t="s">
        <v>6949</v>
      </c>
      <c r="N3063" t="s">
        <v>40337</v>
      </c>
      <c r="O3063" s="76" t="s">
        <v>4366</v>
      </c>
      <c r="P3063" s="82">
        <v>115</v>
      </c>
      <c r="Q3063" s="82" t="s">
        <v>98792</v>
      </c>
      <c r="R3063"/>
    </row>
    <row r="3064" spans="12:18" x14ac:dyDescent="0.25">
      <c r="L3064" t="s">
        <v>306</v>
      </c>
      <c r="M3064" t="s">
        <v>12066</v>
      </c>
      <c r="N3064" t="s">
        <v>40338</v>
      </c>
      <c r="O3064" s="76" t="s">
        <v>4356</v>
      </c>
      <c r="P3064" s="82">
        <v>917</v>
      </c>
      <c r="Q3064" s="82" t="s">
        <v>98793</v>
      </c>
      <c r="R3064"/>
    </row>
    <row r="3065" spans="12:18" x14ac:dyDescent="0.25">
      <c r="L3065" t="s">
        <v>306</v>
      </c>
      <c r="M3065" t="s">
        <v>33196</v>
      </c>
      <c r="N3065" t="s">
        <v>40339</v>
      </c>
      <c r="O3065" s="76" t="s">
        <v>4356</v>
      </c>
      <c r="P3065" s="82">
        <v>371</v>
      </c>
      <c r="Q3065" s="82" t="s">
        <v>98794</v>
      </c>
      <c r="R3065"/>
    </row>
    <row r="3066" spans="12:18" x14ac:dyDescent="0.25">
      <c r="L3066" t="s">
        <v>306</v>
      </c>
      <c r="M3066" t="s">
        <v>6951</v>
      </c>
      <c r="N3066" t="s">
        <v>40340</v>
      </c>
      <c r="O3066" s="76" t="s">
        <v>4366</v>
      </c>
      <c r="P3066" s="82">
        <v>133</v>
      </c>
      <c r="Q3066" s="82" t="s">
        <v>98797</v>
      </c>
      <c r="R3066"/>
    </row>
    <row r="3067" spans="12:18" x14ac:dyDescent="0.25">
      <c r="L3067" t="s">
        <v>306</v>
      </c>
      <c r="M3067" t="s">
        <v>12068</v>
      </c>
      <c r="N3067" t="s">
        <v>40341</v>
      </c>
      <c r="O3067" s="76" t="s">
        <v>4356</v>
      </c>
      <c r="P3067" s="82">
        <v>302</v>
      </c>
      <c r="Q3067" s="82" t="s">
        <v>98798</v>
      </c>
      <c r="R3067"/>
    </row>
    <row r="3068" spans="12:18" x14ac:dyDescent="0.25">
      <c r="L3068" t="s">
        <v>306</v>
      </c>
      <c r="M3068" t="s">
        <v>24258</v>
      </c>
      <c r="N3068" t="s">
        <v>40342</v>
      </c>
      <c r="O3068" s="76" t="s">
        <v>4356</v>
      </c>
      <c r="P3068" s="82">
        <v>356</v>
      </c>
      <c r="Q3068" s="82" t="s">
        <v>98799</v>
      </c>
      <c r="R3068"/>
    </row>
    <row r="3069" spans="12:18" x14ac:dyDescent="0.25">
      <c r="L3069" t="s">
        <v>306</v>
      </c>
      <c r="M3069" t="s">
        <v>33197</v>
      </c>
      <c r="N3069" t="s">
        <v>40343</v>
      </c>
      <c r="O3069" s="76" t="s">
        <v>4366</v>
      </c>
      <c r="P3069" s="82">
        <v>48</v>
      </c>
      <c r="Q3069" s="82" t="s">
        <v>98800</v>
      </c>
      <c r="R3069"/>
    </row>
    <row r="3070" spans="12:18" x14ac:dyDescent="0.25">
      <c r="L3070" t="s">
        <v>306</v>
      </c>
      <c r="M3070" t="s">
        <v>12070</v>
      </c>
      <c r="N3070" t="s">
        <v>40344</v>
      </c>
      <c r="O3070" s="76" t="s">
        <v>4356</v>
      </c>
      <c r="P3070" s="82">
        <v>85</v>
      </c>
      <c r="Q3070" s="82" t="s">
        <v>98801</v>
      </c>
      <c r="R3070"/>
    </row>
    <row r="3071" spans="12:18" x14ac:dyDescent="0.25">
      <c r="L3071" t="s">
        <v>306</v>
      </c>
      <c r="M3071" t="s">
        <v>14064</v>
      </c>
      <c r="N3071" t="s">
        <v>40345</v>
      </c>
      <c r="O3071" s="76" t="s">
        <v>4356</v>
      </c>
      <c r="P3071" s="82">
        <v>702</v>
      </c>
      <c r="Q3071" s="82" t="s">
        <v>98802</v>
      </c>
      <c r="R3071"/>
    </row>
    <row r="3072" spans="12:18" x14ac:dyDescent="0.25">
      <c r="L3072" t="s">
        <v>306</v>
      </c>
      <c r="M3072" t="s">
        <v>14066</v>
      </c>
      <c r="N3072" t="s">
        <v>40346</v>
      </c>
      <c r="O3072" s="76" t="s">
        <v>4374</v>
      </c>
      <c r="P3072" s="82">
        <v>1304</v>
      </c>
      <c r="Q3072" s="82" t="s">
        <v>98803</v>
      </c>
      <c r="R3072"/>
    </row>
    <row r="3073" spans="12:18" x14ac:dyDescent="0.25">
      <c r="L3073" t="s">
        <v>306</v>
      </c>
      <c r="M3073" t="s">
        <v>14067</v>
      </c>
      <c r="N3073" t="s">
        <v>40347</v>
      </c>
      <c r="O3073" s="76" t="s">
        <v>4356</v>
      </c>
      <c r="P3073" s="82">
        <v>530</v>
      </c>
      <c r="Q3073" s="82" t="s">
        <v>98804</v>
      </c>
      <c r="R3073"/>
    </row>
    <row r="3074" spans="12:18" x14ac:dyDescent="0.25">
      <c r="L3074" t="s">
        <v>306</v>
      </c>
      <c r="M3074" t="s">
        <v>24259</v>
      </c>
      <c r="N3074" t="s">
        <v>40348</v>
      </c>
      <c r="O3074" s="76" t="s">
        <v>4366</v>
      </c>
      <c r="P3074" s="82">
        <v>170</v>
      </c>
      <c r="Q3074" s="82" t="s">
        <v>98805</v>
      </c>
      <c r="R3074"/>
    </row>
    <row r="3075" spans="12:18" x14ac:dyDescent="0.25">
      <c r="L3075" t="s">
        <v>306</v>
      </c>
      <c r="M3075" t="s">
        <v>12072</v>
      </c>
      <c r="N3075" t="s">
        <v>40349</v>
      </c>
      <c r="O3075" s="76" t="s">
        <v>4366</v>
      </c>
      <c r="P3075" s="82">
        <v>149</v>
      </c>
      <c r="Q3075" s="82" t="s">
        <v>98806</v>
      </c>
      <c r="R3075"/>
    </row>
    <row r="3076" spans="12:18" x14ac:dyDescent="0.25">
      <c r="L3076" t="s">
        <v>306</v>
      </c>
      <c r="M3076" t="s">
        <v>33198</v>
      </c>
      <c r="N3076" t="s">
        <v>40350</v>
      </c>
      <c r="O3076" s="76" t="s">
        <v>4366</v>
      </c>
      <c r="P3076" s="82">
        <v>91</v>
      </c>
      <c r="Q3076" s="82" t="s">
        <v>98807</v>
      </c>
      <c r="R3076"/>
    </row>
    <row r="3077" spans="12:18" x14ac:dyDescent="0.25">
      <c r="L3077" t="s">
        <v>306</v>
      </c>
      <c r="M3077" t="s">
        <v>6952</v>
      </c>
      <c r="N3077" t="s">
        <v>40351</v>
      </c>
      <c r="O3077" s="76" t="s">
        <v>4356</v>
      </c>
      <c r="P3077" s="82">
        <v>166</v>
      </c>
      <c r="Q3077" s="82" t="s">
        <v>98808</v>
      </c>
      <c r="R3077"/>
    </row>
    <row r="3078" spans="12:18" x14ac:dyDescent="0.25">
      <c r="L3078" t="s">
        <v>306</v>
      </c>
      <c r="M3078" t="s">
        <v>33199</v>
      </c>
      <c r="N3078" t="s">
        <v>40352</v>
      </c>
      <c r="O3078" s="76" t="s">
        <v>4366</v>
      </c>
      <c r="P3078" s="82">
        <v>85</v>
      </c>
      <c r="Q3078" s="82" t="s">
        <v>98809</v>
      </c>
      <c r="R3078"/>
    </row>
    <row r="3079" spans="12:18" x14ac:dyDescent="0.25">
      <c r="L3079" t="s">
        <v>306</v>
      </c>
      <c r="M3079" t="s">
        <v>24260</v>
      </c>
      <c r="N3079" t="s">
        <v>40353</v>
      </c>
      <c r="O3079" s="76" t="s">
        <v>4366</v>
      </c>
      <c r="P3079" s="82">
        <v>361</v>
      </c>
      <c r="Q3079" s="82" t="s">
        <v>98810</v>
      </c>
      <c r="R3079"/>
    </row>
    <row r="3080" spans="12:18" x14ac:dyDescent="0.25">
      <c r="L3080" t="s">
        <v>306</v>
      </c>
      <c r="M3080" t="s">
        <v>6960</v>
      </c>
      <c r="N3080" t="s">
        <v>40354</v>
      </c>
      <c r="O3080" s="76" t="s">
        <v>4366</v>
      </c>
      <c r="P3080" s="82">
        <v>44</v>
      </c>
      <c r="Q3080" s="82" t="s">
        <v>98835</v>
      </c>
      <c r="R3080"/>
    </row>
    <row r="3081" spans="12:18" x14ac:dyDescent="0.25">
      <c r="L3081" t="s">
        <v>306</v>
      </c>
      <c r="M3081" t="s">
        <v>6961</v>
      </c>
      <c r="N3081" t="s">
        <v>40355</v>
      </c>
      <c r="O3081" s="76" t="s">
        <v>4356</v>
      </c>
      <c r="P3081" s="82">
        <v>636</v>
      </c>
      <c r="Q3081" s="82" t="s">
        <v>98836</v>
      </c>
      <c r="R3081"/>
    </row>
    <row r="3082" spans="12:18" x14ac:dyDescent="0.25">
      <c r="L3082" t="s">
        <v>306</v>
      </c>
      <c r="M3082" t="s">
        <v>24263</v>
      </c>
      <c r="N3082" t="s">
        <v>40356</v>
      </c>
      <c r="O3082" s="76" t="s">
        <v>4366</v>
      </c>
      <c r="P3082" s="82">
        <v>109</v>
      </c>
      <c r="Q3082" s="82" t="s">
        <v>98837</v>
      </c>
      <c r="R3082"/>
    </row>
    <row r="3083" spans="12:18" x14ac:dyDescent="0.25">
      <c r="L3083" t="s">
        <v>306</v>
      </c>
      <c r="M3083" t="s">
        <v>24264</v>
      </c>
      <c r="N3083" t="s">
        <v>40357</v>
      </c>
      <c r="O3083" s="76" t="s">
        <v>4356</v>
      </c>
      <c r="P3083" s="82">
        <v>4844</v>
      </c>
      <c r="Q3083" s="82" t="s">
        <v>98838</v>
      </c>
      <c r="R3083"/>
    </row>
    <row r="3084" spans="12:18" x14ac:dyDescent="0.25">
      <c r="L3084" t="s">
        <v>306</v>
      </c>
      <c r="M3084" t="s">
        <v>24265</v>
      </c>
      <c r="N3084" t="s">
        <v>40358</v>
      </c>
      <c r="O3084" s="76" t="s">
        <v>4356</v>
      </c>
      <c r="P3084" s="82">
        <v>371</v>
      </c>
      <c r="Q3084" s="82" t="s">
        <v>98839</v>
      </c>
      <c r="R3084"/>
    </row>
    <row r="3085" spans="12:18" x14ac:dyDescent="0.25">
      <c r="L3085" t="s">
        <v>306</v>
      </c>
      <c r="M3085" t="s">
        <v>6962</v>
      </c>
      <c r="N3085" t="s">
        <v>40359</v>
      </c>
      <c r="O3085" s="76" t="s">
        <v>4366</v>
      </c>
      <c r="P3085" s="82">
        <v>184</v>
      </c>
      <c r="Q3085" s="82" t="s">
        <v>98840</v>
      </c>
      <c r="R3085"/>
    </row>
    <row r="3086" spans="12:18" x14ac:dyDescent="0.25">
      <c r="L3086" t="s">
        <v>306</v>
      </c>
      <c r="M3086" t="s">
        <v>33204</v>
      </c>
      <c r="N3086" t="s">
        <v>40360</v>
      </c>
      <c r="O3086" s="76" t="s">
        <v>4356</v>
      </c>
      <c r="P3086" s="82">
        <v>702</v>
      </c>
      <c r="Q3086" s="82" t="s">
        <v>98841</v>
      </c>
      <c r="R3086"/>
    </row>
    <row r="3087" spans="12:18" x14ac:dyDescent="0.25">
      <c r="L3087" t="s">
        <v>306</v>
      </c>
      <c r="M3087" t="s">
        <v>33205</v>
      </c>
      <c r="N3087" t="s">
        <v>40361</v>
      </c>
      <c r="O3087" s="76" t="s">
        <v>4366</v>
      </c>
      <c r="P3087" s="82">
        <v>12</v>
      </c>
      <c r="Q3087" s="82" t="s">
        <v>98842</v>
      </c>
      <c r="R3087"/>
    </row>
    <row r="3088" spans="12:18" x14ac:dyDescent="0.25">
      <c r="L3088" t="s">
        <v>306</v>
      </c>
      <c r="M3088" t="s">
        <v>6963</v>
      </c>
      <c r="N3088" t="s">
        <v>40362</v>
      </c>
      <c r="O3088" s="76" t="s">
        <v>4366</v>
      </c>
      <c r="P3088" s="82">
        <v>150</v>
      </c>
      <c r="Q3088" s="82" t="s">
        <v>98844</v>
      </c>
      <c r="R3088"/>
    </row>
    <row r="3089" spans="12:18" x14ac:dyDescent="0.25">
      <c r="L3089" t="s">
        <v>306</v>
      </c>
      <c r="M3089" t="s">
        <v>6964</v>
      </c>
      <c r="N3089" t="s">
        <v>40363</v>
      </c>
      <c r="O3089" s="76" t="s">
        <v>4366</v>
      </c>
      <c r="P3089" s="82">
        <v>108</v>
      </c>
      <c r="Q3089" s="82" t="s">
        <v>98845</v>
      </c>
      <c r="R3089"/>
    </row>
    <row r="3090" spans="12:18" x14ac:dyDescent="0.25">
      <c r="L3090" t="s">
        <v>306</v>
      </c>
      <c r="M3090" t="s">
        <v>14082</v>
      </c>
      <c r="N3090" t="s">
        <v>40364</v>
      </c>
      <c r="O3090" s="76" t="s">
        <v>4366</v>
      </c>
      <c r="P3090" s="82">
        <v>52</v>
      </c>
      <c r="Q3090" s="82" t="s">
        <v>98846</v>
      </c>
      <c r="R3090"/>
    </row>
    <row r="3091" spans="12:18" x14ac:dyDescent="0.25">
      <c r="L3091" t="s">
        <v>306</v>
      </c>
      <c r="M3091" t="s">
        <v>6965</v>
      </c>
      <c r="N3091" t="s">
        <v>40365</v>
      </c>
      <c r="O3091" s="76" t="s">
        <v>4356</v>
      </c>
      <c r="P3091" s="82">
        <v>687</v>
      </c>
      <c r="Q3091" s="82" t="s">
        <v>98847</v>
      </c>
      <c r="R3091"/>
    </row>
    <row r="3092" spans="12:18" x14ac:dyDescent="0.25">
      <c r="L3092" t="s">
        <v>306</v>
      </c>
      <c r="M3092" t="s">
        <v>6966</v>
      </c>
      <c r="N3092" t="s">
        <v>40366</v>
      </c>
      <c r="O3092" s="76" t="s">
        <v>4366</v>
      </c>
      <c r="P3092" s="82">
        <v>96</v>
      </c>
      <c r="Q3092" s="82" t="s">
        <v>98848</v>
      </c>
      <c r="R3092"/>
    </row>
    <row r="3093" spans="12:18" x14ac:dyDescent="0.25">
      <c r="L3093" t="s">
        <v>306</v>
      </c>
      <c r="M3093" t="s">
        <v>33207</v>
      </c>
      <c r="N3093" t="s">
        <v>40367</v>
      </c>
      <c r="O3093" s="76" t="s">
        <v>4366</v>
      </c>
      <c r="P3093" s="82">
        <v>98</v>
      </c>
      <c r="Q3093" s="82" t="s">
        <v>98849</v>
      </c>
      <c r="R3093"/>
    </row>
    <row r="3094" spans="12:18" x14ac:dyDescent="0.25">
      <c r="L3094" t="s">
        <v>306</v>
      </c>
      <c r="M3094" t="s">
        <v>14083</v>
      </c>
      <c r="N3094" t="s">
        <v>40368</v>
      </c>
      <c r="O3094" s="76" t="s">
        <v>4366</v>
      </c>
      <c r="P3094" s="82">
        <v>29</v>
      </c>
      <c r="Q3094" s="82" t="s">
        <v>98851</v>
      </c>
      <c r="R3094"/>
    </row>
    <row r="3095" spans="12:18" x14ac:dyDescent="0.25">
      <c r="L3095" t="s">
        <v>306</v>
      </c>
      <c r="M3095" t="s">
        <v>24266</v>
      </c>
      <c r="N3095" t="s">
        <v>40369</v>
      </c>
      <c r="O3095" s="76" t="s">
        <v>4356</v>
      </c>
      <c r="P3095" s="82">
        <v>82</v>
      </c>
      <c r="Q3095" s="82" t="s">
        <v>98852</v>
      </c>
      <c r="R3095"/>
    </row>
    <row r="3096" spans="12:18" x14ac:dyDescent="0.25">
      <c r="L3096" t="s">
        <v>306</v>
      </c>
      <c r="M3096" t="s">
        <v>14085</v>
      </c>
      <c r="N3096" t="s">
        <v>40370</v>
      </c>
      <c r="O3096" s="76" t="s">
        <v>4356</v>
      </c>
      <c r="P3096" s="82">
        <v>418</v>
      </c>
      <c r="Q3096" s="82" t="s">
        <v>98853</v>
      </c>
      <c r="R3096"/>
    </row>
    <row r="3097" spans="12:18" x14ac:dyDescent="0.25">
      <c r="L3097" t="s">
        <v>306</v>
      </c>
      <c r="M3097" t="s">
        <v>6968</v>
      </c>
      <c r="N3097" t="s">
        <v>40371</v>
      </c>
      <c r="O3097" s="76" t="s">
        <v>4366</v>
      </c>
      <c r="P3097" s="82">
        <v>177</v>
      </c>
      <c r="Q3097" s="82" t="s">
        <v>98854</v>
      </c>
      <c r="R3097"/>
    </row>
    <row r="3098" spans="12:18" x14ac:dyDescent="0.25">
      <c r="L3098" t="s">
        <v>306</v>
      </c>
      <c r="M3098" t="s">
        <v>12080</v>
      </c>
      <c r="N3098" t="s">
        <v>40372</v>
      </c>
      <c r="O3098" s="76" t="s">
        <v>4366</v>
      </c>
      <c r="P3098" s="82">
        <v>373</v>
      </c>
      <c r="Q3098" s="82" t="s">
        <v>98855</v>
      </c>
      <c r="R3098"/>
    </row>
    <row r="3099" spans="12:18" x14ac:dyDescent="0.25">
      <c r="L3099" t="s">
        <v>306</v>
      </c>
      <c r="M3099" t="s">
        <v>6953</v>
      </c>
      <c r="N3099" t="s">
        <v>40373</v>
      </c>
      <c r="O3099" s="76" t="s">
        <v>4356</v>
      </c>
      <c r="P3099" s="82">
        <v>241</v>
      </c>
      <c r="Q3099" s="82" t="s">
        <v>98811</v>
      </c>
      <c r="R3099"/>
    </row>
    <row r="3100" spans="12:18" x14ac:dyDescent="0.25">
      <c r="L3100" t="s">
        <v>306</v>
      </c>
      <c r="M3100" t="s">
        <v>6954</v>
      </c>
      <c r="N3100" t="s">
        <v>40374</v>
      </c>
      <c r="O3100" s="76" t="s">
        <v>4366</v>
      </c>
      <c r="P3100" s="82">
        <v>46</v>
      </c>
      <c r="Q3100" s="82" t="s">
        <v>98812</v>
      </c>
      <c r="R3100"/>
    </row>
    <row r="3101" spans="12:18" x14ac:dyDescent="0.25">
      <c r="L3101" t="s">
        <v>306</v>
      </c>
      <c r="M3101" t="s">
        <v>24261</v>
      </c>
      <c r="N3101" t="s">
        <v>40375</v>
      </c>
      <c r="O3101" s="76" t="s">
        <v>4366</v>
      </c>
      <c r="P3101" s="82">
        <v>57</v>
      </c>
      <c r="Q3101" s="82" t="s">
        <v>98813</v>
      </c>
      <c r="R3101"/>
    </row>
    <row r="3102" spans="12:18" x14ac:dyDescent="0.25">
      <c r="L3102" t="s">
        <v>306</v>
      </c>
      <c r="M3102" t="s">
        <v>6955</v>
      </c>
      <c r="N3102" t="s">
        <v>40376</v>
      </c>
      <c r="O3102" s="76" t="s">
        <v>4356</v>
      </c>
      <c r="P3102" s="82">
        <v>460</v>
      </c>
      <c r="Q3102" s="82" t="s">
        <v>98815</v>
      </c>
      <c r="R3102"/>
    </row>
    <row r="3103" spans="12:18" x14ac:dyDescent="0.25">
      <c r="L3103" t="s">
        <v>306</v>
      </c>
      <c r="M3103" t="s">
        <v>33201</v>
      </c>
      <c r="N3103" t="s">
        <v>40377</v>
      </c>
      <c r="O3103" s="76" t="s">
        <v>4366</v>
      </c>
      <c r="P3103" s="82">
        <v>142</v>
      </c>
      <c r="Q3103" s="82" t="s">
        <v>98816</v>
      </c>
      <c r="R3103"/>
    </row>
    <row r="3104" spans="12:18" x14ac:dyDescent="0.25">
      <c r="L3104" t="s">
        <v>306</v>
      </c>
      <c r="M3104" t="s">
        <v>6957</v>
      </c>
      <c r="N3104" t="s">
        <v>40378</v>
      </c>
      <c r="O3104" s="76" t="s">
        <v>4374</v>
      </c>
      <c r="P3104" s="82">
        <v>6383</v>
      </c>
      <c r="Q3104" s="82" t="s">
        <v>98818</v>
      </c>
      <c r="R3104"/>
    </row>
    <row r="3105" spans="12:18" x14ac:dyDescent="0.25">
      <c r="L3105" t="s">
        <v>306</v>
      </c>
      <c r="M3105" t="s">
        <v>14069</v>
      </c>
      <c r="N3105" t="s">
        <v>40379</v>
      </c>
      <c r="O3105" s="76" t="s">
        <v>4356</v>
      </c>
      <c r="P3105" s="82">
        <v>387</v>
      </c>
      <c r="Q3105" s="82" t="s">
        <v>98819</v>
      </c>
      <c r="R3105"/>
    </row>
    <row r="3106" spans="12:18" x14ac:dyDescent="0.25">
      <c r="L3106" t="s">
        <v>306</v>
      </c>
      <c r="M3106" t="s">
        <v>14072</v>
      </c>
      <c r="N3106" t="s">
        <v>40380</v>
      </c>
      <c r="O3106" s="76" t="s">
        <v>4356</v>
      </c>
      <c r="P3106" s="82">
        <v>1249</v>
      </c>
      <c r="Q3106" s="82" t="s">
        <v>98821</v>
      </c>
      <c r="R3106"/>
    </row>
    <row r="3107" spans="12:18" x14ac:dyDescent="0.25">
      <c r="L3107" t="s">
        <v>306</v>
      </c>
      <c r="M3107" t="s">
        <v>14071</v>
      </c>
      <c r="N3107" t="s">
        <v>40381</v>
      </c>
      <c r="O3107" s="76" t="s">
        <v>4366</v>
      </c>
      <c r="P3107" s="82">
        <v>23</v>
      </c>
      <c r="Q3107" s="82" t="s">
        <v>98820</v>
      </c>
      <c r="R3107"/>
    </row>
    <row r="3108" spans="12:18" x14ac:dyDescent="0.25">
      <c r="L3108" t="s">
        <v>306</v>
      </c>
      <c r="M3108" t="s">
        <v>24262</v>
      </c>
      <c r="N3108" t="s">
        <v>40382</v>
      </c>
      <c r="O3108" s="76" t="s">
        <v>4374</v>
      </c>
      <c r="P3108" s="82">
        <v>2934</v>
      </c>
      <c r="Q3108" s="82" t="s">
        <v>98822</v>
      </c>
      <c r="R3108"/>
    </row>
    <row r="3109" spans="12:18" x14ac:dyDescent="0.25">
      <c r="L3109" t="s">
        <v>306</v>
      </c>
      <c r="M3109" t="s">
        <v>14074</v>
      </c>
      <c r="N3109" t="s">
        <v>40383</v>
      </c>
      <c r="O3109" s="76" t="s">
        <v>4366</v>
      </c>
      <c r="P3109" s="82">
        <v>54</v>
      </c>
      <c r="Q3109" s="82" t="s">
        <v>98823</v>
      </c>
      <c r="R3109"/>
    </row>
    <row r="3110" spans="12:18" x14ac:dyDescent="0.25">
      <c r="L3110" t="s">
        <v>306</v>
      </c>
      <c r="M3110" t="s">
        <v>8928</v>
      </c>
      <c r="N3110" t="s">
        <v>40384</v>
      </c>
      <c r="O3110" s="76" t="s">
        <v>4366</v>
      </c>
      <c r="P3110" s="82">
        <v>131</v>
      </c>
      <c r="Q3110" s="82" t="s">
        <v>98824</v>
      </c>
      <c r="R3110"/>
    </row>
    <row r="3111" spans="12:18" x14ac:dyDescent="0.25">
      <c r="L3111" t="s">
        <v>306</v>
      </c>
      <c r="M3111" t="s">
        <v>6958</v>
      </c>
      <c r="N3111" t="s">
        <v>40385</v>
      </c>
      <c r="O3111" s="76" t="s">
        <v>4374</v>
      </c>
      <c r="P3111" s="82">
        <v>1418</v>
      </c>
      <c r="Q3111" s="82" t="s">
        <v>98825</v>
      </c>
      <c r="R3111"/>
    </row>
    <row r="3112" spans="12:18" x14ac:dyDescent="0.25">
      <c r="L3112" t="s">
        <v>306</v>
      </c>
      <c r="M3112" t="s">
        <v>14076</v>
      </c>
      <c r="N3112" t="s">
        <v>40386</v>
      </c>
      <c r="O3112" s="76" t="s">
        <v>4366</v>
      </c>
      <c r="P3112" s="82">
        <v>226</v>
      </c>
      <c r="Q3112" s="82" t="s">
        <v>98827</v>
      </c>
      <c r="R3112"/>
    </row>
    <row r="3113" spans="12:18" x14ac:dyDescent="0.25">
      <c r="L3113" t="s">
        <v>306</v>
      </c>
      <c r="M3113" t="s">
        <v>6959</v>
      </c>
      <c r="N3113" t="s">
        <v>40387</v>
      </c>
      <c r="O3113" s="76" t="s">
        <v>4356</v>
      </c>
      <c r="P3113" s="82">
        <v>357</v>
      </c>
      <c r="Q3113" s="82" t="s">
        <v>98826</v>
      </c>
      <c r="R3113"/>
    </row>
    <row r="3114" spans="12:18" x14ac:dyDescent="0.25">
      <c r="L3114" t="s">
        <v>306</v>
      </c>
      <c r="M3114" t="s">
        <v>4670</v>
      </c>
      <c r="N3114" t="s">
        <v>40388</v>
      </c>
      <c r="O3114" s="76" t="s">
        <v>4366</v>
      </c>
      <c r="P3114" s="82">
        <v>72</v>
      </c>
      <c r="Q3114" s="82" t="s">
        <v>98828</v>
      </c>
      <c r="R3114"/>
    </row>
    <row r="3115" spans="12:18" x14ac:dyDescent="0.25">
      <c r="L3115" t="s">
        <v>306</v>
      </c>
      <c r="M3115" t="s">
        <v>14079</v>
      </c>
      <c r="N3115" t="s">
        <v>40389</v>
      </c>
      <c r="O3115" s="76" t="s">
        <v>4374</v>
      </c>
      <c r="P3115" s="82">
        <v>1313</v>
      </c>
      <c r="Q3115" s="82" t="s">
        <v>98829</v>
      </c>
      <c r="R3115"/>
    </row>
    <row r="3116" spans="12:18" x14ac:dyDescent="0.25">
      <c r="L3116" t="s">
        <v>306</v>
      </c>
      <c r="M3116" t="s">
        <v>14080</v>
      </c>
      <c r="N3116" t="s">
        <v>40390</v>
      </c>
      <c r="O3116" s="76" t="s">
        <v>4356</v>
      </c>
      <c r="P3116" s="82">
        <v>644</v>
      </c>
      <c r="Q3116" s="82" t="s">
        <v>98830</v>
      </c>
      <c r="R3116"/>
    </row>
    <row r="3117" spans="12:18" x14ac:dyDescent="0.25">
      <c r="L3117" t="s">
        <v>306</v>
      </c>
      <c r="M3117" t="s">
        <v>12074</v>
      </c>
      <c r="N3117" t="s">
        <v>40391</v>
      </c>
      <c r="O3117" s="76" t="s">
        <v>4366</v>
      </c>
      <c r="P3117" s="82">
        <v>337</v>
      </c>
      <c r="Q3117" s="82" t="s">
        <v>98831</v>
      </c>
      <c r="R3117"/>
    </row>
    <row r="3118" spans="12:18" x14ac:dyDescent="0.25">
      <c r="L3118" t="s">
        <v>306</v>
      </c>
      <c r="M3118" t="s">
        <v>33202</v>
      </c>
      <c r="N3118" t="s">
        <v>40392</v>
      </c>
      <c r="O3118" s="76" t="s">
        <v>4356</v>
      </c>
      <c r="P3118" s="82">
        <v>368</v>
      </c>
      <c r="Q3118" s="82" t="s">
        <v>98832</v>
      </c>
      <c r="R3118"/>
    </row>
    <row r="3119" spans="12:18" x14ac:dyDescent="0.25">
      <c r="L3119" t="s">
        <v>306</v>
      </c>
      <c r="M3119" t="s">
        <v>33203</v>
      </c>
      <c r="N3119" t="s">
        <v>40393</v>
      </c>
      <c r="O3119" s="76" t="s">
        <v>4366</v>
      </c>
      <c r="P3119" s="82">
        <v>231</v>
      </c>
      <c r="Q3119" s="82" t="s">
        <v>98833</v>
      </c>
      <c r="R3119"/>
    </row>
    <row r="3120" spans="12:18" x14ac:dyDescent="0.25">
      <c r="L3120" t="s">
        <v>306</v>
      </c>
      <c r="M3120" t="s">
        <v>12076</v>
      </c>
      <c r="N3120" t="s">
        <v>40394</v>
      </c>
      <c r="O3120" s="76" t="s">
        <v>4356</v>
      </c>
      <c r="P3120" s="82">
        <v>667</v>
      </c>
      <c r="Q3120" s="82" t="s">
        <v>98834</v>
      </c>
      <c r="R3120"/>
    </row>
    <row r="3121" spans="12:18" x14ac:dyDescent="0.25">
      <c r="L3121" t="s">
        <v>306</v>
      </c>
      <c r="M3121" t="s">
        <v>33200</v>
      </c>
      <c r="N3121" t="s">
        <v>40395</v>
      </c>
      <c r="O3121" s="76" t="s">
        <v>4356</v>
      </c>
      <c r="P3121" s="82">
        <v>626</v>
      </c>
      <c r="Q3121" s="82" t="s">
        <v>98814</v>
      </c>
      <c r="R3121"/>
    </row>
    <row r="3122" spans="12:18" x14ac:dyDescent="0.25">
      <c r="L3122" t="s">
        <v>306</v>
      </c>
      <c r="M3122" t="s">
        <v>6956</v>
      </c>
      <c r="N3122" t="s">
        <v>40396</v>
      </c>
      <c r="O3122" s="76" t="s">
        <v>4366</v>
      </c>
      <c r="P3122" s="82">
        <v>26</v>
      </c>
      <c r="Q3122" s="82" t="s">
        <v>98817</v>
      </c>
      <c r="R3122"/>
    </row>
    <row r="3123" spans="12:18" x14ac:dyDescent="0.25">
      <c r="L3123" t="s">
        <v>306</v>
      </c>
      <c r="M3123" t="s">
        <v>5960</v>
      </c>
      <c r="N3123" t="s">
        <v>40397</v>
      </c>
      <c r="O3123" s="76" t="s">
        <v>4366</v>
      </c>
      <c r="P3123" s="82">
        <v>238</v>
      </c>
      <c r="Q3123" s="82" t="s">
        <v>98892</v>
      </c>
      <c r="R3123"/>
    </row>
    <row r="3124" spans="12:18" x14ac:dyDescent="0.25">
      <c r="L3124" t="s">
        <v>306</v>
      </c>
      <c r="M3124" t="s">
        <v>14088</v>
      </c>
      <c r="N3124" t="s">
        <v>40398</v>
      </c>
      <c r="O3124" s="76" t="s">
        <v>4356</v>
      </c>
      <c r="P3124" s="82">
        <v>325</v>
      </c>
      <c r="Q3124" s="82" t="s">
        <v>98856</v>
      </c>
      <c r="R3124"/>
    </row>
    <row r="3125" spans="12:18" x14ac:dyDescent="0.25">
      <c r="L3125" t="s">
        <v>306</v>
      </c>
      <c r="M3125" t="s">
        <v>24267</v>
      </c>
      <c r="N3125" t="s">
        <v>40399</v>
      </c>
      <c r="O3125" s="76" t="s">
        <v>4366</v>
      </c>
      <c r="P3125" s="82">
        <v>16</v>
      </c>
      <c r="Q3125" s="82" t="s">
        <v>98857</v>
      </c>
      <c r="R3125"/>
    </row>
    <row r="3126" spans="12:18" x14ac:dyDescent="0.25">
      <c r="L3126" t="s">
        <v>306</v>
      </c>
      <c r="M3126" t="s">
        <v>6969</v>
      </c>
      <c r="N3126" t="s">
        <v>40400</v>
      </c>
      <c r="O3126" s="76" t="s">
        <v>4356</v>
      </c>
      <c r="P3126" s="82">
        <v>368</v>
      </c>
      <c r="Q3126" s="82" t="s">
        <v>98858</v>
      </c>
      <c r="R3126"/>
    </row>
    <row r="3127" spans="12:18" x14ac:dyDescent="0.25">
      <c r="L3127" t="s">
        <v>306</v>
      </c>
      <c r="M3127" t="s">
        <v>6970</v>
      </c>
      <c r="N3127" t="s">
        <v>40401</v>
      </c>
      <c r="O3127" s="76" t="s">
        <v>4356</v>
      </c>
      <c r="P3127" s="82">
        <v>3044</v>
      </c>
      <c r="Q3127" s="82" t="s">
        <v>98859</v>
      </c>
      <c r="R3127"/>
    </row>
    <row r="3128" spans="12:18" x14ac:dyDescent="0.25">
      <c r="L3128" t="s">
        <v>306</v>
      </c>
      <c r="M3128" t="s">
        <v>24268</v>
      </c>
      <c r="N3128" t="s">
        <v>40402</v>
      </c>
      <c r="O3128" s="76" t="s">
        <v>4356</v>
      </c>
      <c r="P3128" s="82">
        <v>165</v>
      </c>
      <c r="Q3128" s="82" t="s">
        <v>98860</v>
      </c>
      <c r="R3128"/>
    </row>
    <row r="3129" spans="12:18" x14ac:dyDescent="0.25">
      <c r="L3129" t="s">
        <v>306</v>
      </c>
      <c r="M3129" t="s">
        <v>6971</v>
      </c>
      <c r="N3129" t="s">
        <v>40403</v>
      </c>
      <c r="O3129" s="76" t="s">
        <v>4356</v>
      </c>
      <c r="P3129" s="82">
        <v>206</v>
      </c>
      <c r="Q3129" s="82" t="s">
        <v>98861</v>
      </c>
      <c r="R3129"/>
    </row>
    <row r="3130" spans="12:18" x14ac:dyDescent="0.25">
      <c r="L3130" t="s">
        <v>306</v>
      </c>
      <c r="M3130" t="s">
        <v>6972</v>
      </c>
      <c r="N3130" t="s">
        <v>40404</v>
      </c>
      <c r="O3130" s="76" t="s">
        <v>4366</v>
      </c>
      <c r="P3130" s="82">
        <v>154</v>
      </c>
      <c r="Q3130" s="82" t="s">
        <v>98862</v>
      </c>
      <c r="R3130"/>
    </row>
    <row r="3131" spans="12:18" x14ac:dyDescent="0.25">
      <c r="L3131" t="s">
        <v>306</v>
      </c>
      <c r="M3131" t="s">
        <v>14090</v>
      </c>
      <c r="N3131" t="s">
        <v>40405</v>
      </c>
      <c r="O3131" s="76" t="s">
        <v>4356</v>
      </c>
      <c r="P3131" s="82">
        <v>52</v>
      </c>
      <c r="Q3131" s="82" t="s">
        <v>98863</v>
      </c>
      <c r="R3131"/>
    </row>
    <row r="3132" spans="12:18" x14ac:dyDescent="0.25">
      <c r="L3132" t="s">
        <v>306</v>
      </c>
      <c r="M3132" t="s">
        <v>6973</v>
      </c>
      <c r="N3132" t="s">
        <v>40406</v>
      </c>
      <c r="O3132" s="76" t="s">
        <v>4366</v>
      </c>
      <c r="P3132" s="82">
        <v>25</v>
      </c>
      <c r="Q3132" s="82" t="s">
        <v>98864</v>
      </c>
      <c r="R3132"/>
    </row>
    <row r="3133" spans="12:18" x14ac:dyDescent="0.25">
      <c r="L3133" t="s">
        <v>306</v>
      </c>
      <c r="M3133" t="s">
        <v>6974</v>
      </c>
      <c r="N3133" t="s">
        <v>40407</v>
      </c>
      <c r="O3133" s="76" t="s">
        <v>4366</v>
      </c>
      <c r="P3133" s="82">
        <v>146</v>
      </c>
      <c r="Q3133" s="82" t="s">
        <v>98866</v>
      </c>
      <c r="R3133"/>
    </row>
    <row r="3134" spans="12:18" x14ac:dyDescent="0.25">
      <c r="L3134" t="s">
        <v>306</v>
      </c>
      <c r="M3134" t="s">
        <v>24269</v>
      </c>
      <c r="N3134" t="s">
        <v>40408</v>
      </c>
      <c r="O3134" s="76" t="s">
        <v>4356</v>
      </c>
      <c r="P3134" s="82">
        <v>298</v>
      </c>
      <c r="Q3134" s="82" t="s">
        <v>98867</v>
      </c>
      <c r="R3134"/>
    </row>
    <row r="3135" spans="12:18" x14ac:dyDescent="0.25">
      <c r="L3135" t="s">
        <v>306</v>
      </c>
      <c r="M3135" t="s">
        <v>33208</v>
      </c>
      <c r="N3135" t="s">
        <v>40409</v>
      </c>
      <c r="O3135" s="76" t="s">
        <v>4356</v>
      </c>
      <c r="P3135" s="82">
        <v>125</v>
      </c>
      <c r="Q3135" s="82" t="s">
        <v>98868</v>
      </c>
      <c r="R3135"/>
    </row>
    <row r="3136" spans="12:18" x14ac:dyDescent="0.25">
      <c r="L3136" t="s">
        <v>306</v>
      </c>
      <c r="M3136" t="s">
        <v>6975</v>
      </c>
      <c r="N3136" t="s">
        <v>40410</v>
      </c>
      <c r="O3136" s="76" t="s">
        <v>4366</v>
      </c>
      <c r="P3136" s="82">
        <v>86</v>
      </c>
      <c r="Q3136" s="82" t="s">
        <v>98869</v>
      </c>
      <c r="R3136"/>
    </row>
    <row r="3137" spans="12:18" x14ac:dyDescent="0.25">
      <c r="L3137" t="s">
        <v>306</v>
      </c>
      <c r="M3137" t="s">
        <v>33209</v>
      </c>
      <c r="N3137" t="s">
        <v>40411</v>
      </c>
      <c r="O3137" s="76" t="s">
        <v>4356</v>
      </c>
      <c r="P3137" s="82">
        <v>120</v>
      </c>
      <c r="Q3137" s="82" t="s">
        <v>98870</v>
      </c>
      <c r="R3137"/>
    </row>
    <row r="3138" spans="12:18" x14ac:dyDescent="0.25">
      <c r="L3138" t="s">
        <v>306</v>
      </c>
      <c r="M3138" t="s">
        <v>33210</v>
      </c>
      <c r="N3138" t="s">
        <v>40412</v>
      </c>
      <c r="O3138" s="76" t="s">
        <v>4366</v>
      </c>
      <c r="P3138" s="82">
        <v>117</v>
      </c>
      <c r="Q3138" s="82" t="s">
        <v>98871</v>
      </c>
      <c r="R3138"/>
    </row>
    <row r="3139" spans="12:18" x14ac:dyDescent="0.25">
      <c r="L3139" t="s">
        <v>306</v>
      </c>
      <c r="M3139" t="s">
        <v>14094</v>
      </c>
      <c r="N3139" t="s">
        <v>40413</v>
      </c>
      <c r="O3139" s="76" t="s">
        <v>4356</v>
      </c>
      <c r="P3139" s="82">
        <v>33</v>
      </c>
      <c r="Q3139" s="82" t="s">
        <v>98872</v>
      </c>
      <c r="R3139"/>
    </row>
    <row r="3140" spans="12:18" x14ac:dyDescent="0.25">
      <c r="L3140" t="s">
        <v>306</v>
      </c>
      <c r="M3140" t="s">
        <v>6976</v>
      </c>
      <c r="N3140" t="s">
        <v>40414</v>
      </c>
      <c r="O3140" s="76" t="s">
        <v>4356</v>
      </c>
      <c r="P3140" s="82">
        <v>322</v>
      </c>
      <c r="Q3140" s="82" t="s">
        <v>98873</v>
      </c>
      <c r="R3140"/>
    </row>
    <row r="3141" spans="12:18" x14ac:dyDescent="0.25">
      <c r="L3141" t="s">
        <v>306</v>
      </c>
      <c r="M3141" t="s">
        <v>12083</v>
      </c>
      <c r="N3141" t="s">
        <v>40415</v>
      </c>
      <c r="O3141" s="76" t="s">
        <v>4366</v>
      </c>
      <c r="P3141" s="82">
        <v>301</v>
      </c>
      <c r="Q3141" s="82" t="s">
        <v>98874</v>
      </c>
      <c r="R3141"/>
    </row>
    <row r="3142" spans="12:18" x14ac:dyDescent="0.25">
      <c r="L3142" t="s">
        <v>306</v>
      </c>
      <c r="M3142" t="s">
        <v>6978</v>
      </c>
      <c r="N3142" t="s">
        <v>40416</v>
      </c>
      <c r="O3142" s="76" t="s">
        <v>4356</v>
      </c>
      <c r="P3142" s="82">
        <v>627</v>
      </c>
      <c r="Q3142" s="82" t="s">
        <v>98885</v>
      </c>
      <c r="R3142"/>
    </row>
    <row r="3143" spans="12:18" x14ac:dyDescent="0.25">
      <c r="L3143" t="s">
        <v>306</v>
      </c>
      <c r="M3143" t="s">
        <v>24270</v>
      </c>
      <c r="N3143" t="s">
        <v>40417</v>
      </c>
      <c r="O3143" s="76" t="s">
        <v>4366</v>
      </c>
      <c r="P3143" s="82">
        <v>98</v>
      </c>
      <c r="Q3143" s="82" t="s">
        <v>98875</v>
      </c>
      <c r="R3143"/>
    </row>
    <row r="3144" spans="12:18" x14ac:dyDescent="0.25">
      <c r="L3144" t="s">
        <v>306</v>
      </c>
      <c r="M3144" t="s">
        <v>33211</v>
      </c>
      <c r="N3144" t="s">
        <v>40418</v>
      </c>
      <c r="O3144" s="76" t="s">
        <v>4374</v>
      </c>
      <c r="P3144" s="82">
        <v>3424</v>
      </c>
      <c r="Q3144" s="82" t="s">
        <v>98876</v>
      </c>
      <c r="R3144"/>
    </row>
    <row r="3145" spans="12:18" x14ac:dyDescent="0.25">
      <c r="L3145" t="s">
        <v>306</v>
      </c>
      <c r="M3145" t="s">
        <v>14095</v>
      </c>
      <c r="N3145" t="s">
        <v>40419</v>
      </c>
      <c r="O3145" s="76" t="s">
        <v>4366</v>
      </c>
      <c r="P3145" s="82">
        <v>22</v>
      </c>
      <c r="Q3145" s="82" t="s">
        <v>98877</v>
      </c>
      <c r="R3145"/>
    </row>
    <row r="3146" spans="12:18" x14ac:dyDescent="0.25">
      <c r="L3146" t="s">
        <v>306</v>
      </c>
      <c r="M3146" t="s">
        <v>6977</v>
      </c>
      <c r="N3146" t="s">
        <v>40420</v>
      </c>
      <c r="O3146" s="76" t="s">
        <v>4356</v>
      </c>
      <c r="P3146" s="82">
        <v>125</v>
      </c>
      <c r="Q3146" s="82" t="s">
        <v>98878</v>
      </c>
      <c r="R3146"/>
    </row>
    <row r="3147" spans="12:18" x14ac:dyDescent="0.25">
      <c r="L3147" t="s">
        <v>306</v>
      </c>
      <c r="M3147" t="s">
        <v>12085</v>
      </c>
      <c r="N3147" t="s">
        <v>40421</v>
      </c>
      <c r="O3147" s="76" t="s">
        <v>4366</v>
      </c>
      <c r="P3147" s="82">
        <v>235</v>
      </c>
      <c r="Q3147" s="82" t="s">
        <v>98879</v>
      </c>
      <c r="R3147"/>
    </row>
    <row r="3148" spans="12:18" x14ac:dyDescent="0.25">
      <c r="L3148" t="s">
        <v>306</v>
      </c>
      <c r="M3148" t="s">
        <v>12087</v>
      </c>
      <c r="N3148" t="s">
        <v>40422</v>
      </c>
      <c r="O3148" s="76" t="s">
        <v>4356</v>
      </c>
      <c r="P3148" s="82">
        <v>221</v>
      </c>
      <c r="Q3148" s="82" t="s">
        <v>98880</v>
      </c>
      <c r="R3148"/>
    </row>
    <row r="3149" spans="12:18" x14ac:dyDescent="0.25">
      <c r="L3149" t="s">
        <v>306</v>
      </c>
      <c r="M3149" t="s">
        <v>14097</v>
      </c>
      <c r="N3149" t="s">
        <v>40423</v>
      </c>
      <c r="O3149" s="76" t="s">
        <v>4356</v>
      </c>
      <c r="P3149" s="82">
        <v>654</v>
      </c>
      <c r="Q3149" s="82" t="s">
        <v>98881</v>
      </c>
      <c r="R3149"/>
    </row>
    <row r="3150" spans="12:18" x14ac:dyDescent="0.25">
      <c r="L3150" t="s">
        <v>306</v>
      </c>
      <c r="M3150" t="s">
        <v>33212</v>
      </c>
      <c r="N3150" t="s">
        <v>40424</v>
      </c>
      <c r="O3150" s="76" t="s">
        <v>4356</v>
      </c>
      <c r="P3150" s="82">
        <v>28</v>
      </c>
      <c r="Q3150" s="82" t="s">
        <v>98882</v>
      </c>
      <c r="R3150"/>
    </row>
    <row r="3151" spans="12:18" x14ac:dyDescent="0.25">
      <c r="L3151" t="s">
        <v>306</v>
      </c>
      <c r="M3151" t="s">
        <v>12089</v>
      </c>
      <c r="N3151" t="s">
        <v>40425</v>
      </c>
      <c r="O3151" s="76" t="s">
        <v>4374</v>
      </c>
      <c r="P3151" s="82">
        <v>2288</v>
      </c>
      <c r="Q3151" s="82" t="s">
        <v>98884</v>
      </c>
      <c r="R3151"/>
    </row>
    <row r="3152" spans="12:18" x14ac:dyDescent="0.25">
      <c r="L3152" t="s">
        <v>306</v>
      </c>
      <c r="M3152" t="s">
        <v>6979</v>
      </c>
      <c r="N3152" t="s">
        <v>40426</v>
      </c>
      <c r="O3152" s="76" t="s">
        <v>4356</v>
      </c>
      <c r="P3152" s="82">
        <v>36</v>
      </c>
      <c r="Q3152" s="82" t="s">
        <v>98886</v>
      </c>
      <c r="R3152"/>
    </row>
    <row r="3153" spans="12:18" x14ac:dyDescent="0.25">
      <c r="L3153" t="s">
        <v>306</v>
      </c>
      <c r="M3153" t="s">
        <v>6980</v>
      </c>
      <c r="N3153" t="s">
        <v>40427</v>
      </c>
      <c r="O3153" s="76" t="s">
        <v>4374</v>
      </c>
      <c r="P3153" s="82">
        <v>989</v>
      </c>
      <c r="Q3153" s="82" t="s">
        <v>98887</v>
      </c>
      <c r="R3153"/>
    </row>
    <row r="3154" spans="12:18" x14ac:dyDescent="0.25">
      <c r="L3154" t="s">
        <v>306</v>
      </c>
      <c r="M3154" t="s">
        <v>24271</v>
      </c>
      <c r="N3154" t="s">
        <v>40428</v>
      </c>
      <c r="O3154" s="76" t="s">
        <v>4356</v>
      </c>
      <c r="P3154" s="82">
        <v>158</v>
      </c>
      <c r="Q3154" s="82" t="s">
        <v>98888</v>
      </c>
      <c r="R3154"/>
    </row>
    <row r="3155" spans="12:18" x14ac:dyDescent="0.25">
      <c r="L3155" t="s">
        <v>306</v>
      </c>
      <c r="M3155" t="s">
        <v>14100</v>
      </c>
      <c r="N3155" t="s">
        <v>40429</v>
      </c>
      <c r="O3155" s="76" t="s">
        <v>4356</v>
      </c>
      <c r="P3155" s="82">
        <v>765</v>
      </c>
      <c r="Q3155" s="82" t="s">
        <v>98889</v>
      </c>
      <c r="R3155"/>
    </row>
    <row r="3156" spans="12:18" x14ac:dyDescent="0.25">
      <c r="L3156" t="s">
        <v>306</v>
      </c>
      <c r="M3156" t="s">
        <v>14102</v>
      </c>
      <c r="N3156" t="s">
        <v>40430</v>
      </c>
      <c r="O3156" s="76" t="s">
        <v>4366</v>
      </c>
      <c r="P3156" s="82">
        <v>160</v>
      </c>
      <c r="Q3156" s="82" t="s">
        <v>98890</v>
      </c>
      <c r="R3156"/>
    </row>
    <row r="3157" spans="12:18" x14ac:dyDescent="0.25">
      <c r="L3157" t="s">
        <v>306</v>
      </c>
      <c r="M3157" t="s">
        <v>14104</v>
      </c>
      <c r="N3157" t="s">
        <v>40431</v>
      </c>
      <c r="O3157" s="76" t="s">
        <v>4356</v>
      </c>
      <c r="P3157" s="82">
        <v>124</v>
      </c>
      <c r="Q3157" s="82" t="s">
        <v>98891</v>
      </c>
      <c r="R3157"/>
    </row>
    <row r="3158" spans="12:18" x14ac:dyDescent="0.25">
      <c r="L3158" t="s">
        <v>324</v>
      </c>
      <c r="M3158" t="s">
        <v>33213</v>
      </c>
      <c r="N3158" t="s">
        <v>40432</v>
      </c>
      <c r="O3158" s="76" t="s">
        <v>4366</v>
      </c>
      <c r="P3158" s="82">
        <v>251</v>
      </c>
      <c r="Q3158" s="82" t="s">
        <v>83450</v>
      </c>
      <c r="R3158"/>
    </row>
    <row r="3159" spans="12:18" x14ac:dyDescent="0.25">
      <c r="L3159" t="s">
        <v>324</v>
      </c>
      <c r="M3159" t="s">
        <v>12094</v>
      </c>
      <c r="N3159" t="s">
        <v>40433</v>
      </c>
      <c r="O3159" s="76" t="s">
        <v>4356</v>
      </c>
      <c r="P3159" s="82">
        <v>3554</v>
      </c>
      <c r="Q3159" s="82" t="s">
        <v>83451</v>
      </c>
      <c r="R3159"/>
    </row>
    <row r="3160" spans="12:18" x14ac:dyDescent="0.25">
      <c r="L3160" t="s">
        <v>324</v>
      </c>
      <c r="M3160" t="s">
        <v>12096</v>
      </c>
      <c r="N3160" t="s">
        <v>40434</v>
      </c>
      <c r="O3160" s="76" t="s">
        <v>4366</v>
      </c>
      <c r="P3160" s="82">
        <v>209</v>
      </c>
      <c r="Q3160" s="82" t="s">
        <v>83452</v>
      </c>
      <c r="R3160"/>
    </row>
    <row r="3161" spans="12:18" x14ac:dyDescent="0.25">
      <c r="L3161" t="s">
        <v>324</v>
      </c>
      <c r="M3161" t="s">
        <v>4716</v>
      </c>
      <c r="N3161" t="s">
        <v>40435</v>
      </c>
      <c r="O3161" s="76" t="s">
        <v>4366</v>
      </c>
      <c r="P3161" s="82">
        <v>274</v>
      </c>
      <c r="Q3161" s="82" t="s">
        <v>83453</v>
      </c>
      <c r="R3161"/>
    </row>
    <row r="3162" spans="12:18" x14ac:dyDescent="0.25">
      <c r="L3162" t="s">
        <v>324</v>
      </c>
      <c r="M3162" t="s">
        <v>14106</v>
      </c>
      <c r="N3162" t="s">
        <v>40436</v>
      </c>
      <c r="O3162" s="76" t="s">
        <v>4356</v>
      </c>
      <c r="P3162" s="82">
        <v>2870</v>
      </c>
      <c r="Q3162" s="82" t="s">
        <v>83454</v>
      </c>
      <c r="R3162"/>
    </row>
    <row r="3163" spans="12:18" x14ac:dyDescent="0.25">
      <c r="L3163" t="s">
        <v>324</v>
      </c>
      <c r="M3163" t="s">
        <v>14108</v>
      </c>
      <c r="N3163" t="s">
        <v>40437</v>
      </c>
      <c r="O3163" s="76" t="s">
        <v>4366</v>
      </c>
      <c r="P3163" s="82">
        <v>105</v>
      </c>
      <c r="Q3163" s="82" t="s">
        <v>83455</v>
      </c>
      <c r="R3163"/>
    </row>
    <row r="3164" spans="12:18" x14ac:dyDescent="0.25">
      <c r="L3164" t="s">
        <v>324</v>
      </c>
      <c r="M3164" t="s">
        <v>12098</v>
      </c>
      <c r="N3164" t="s">
        <v>40438</v>
      </c>
      <c r="O3164" s="76" t="s">
        <v>4366</v>
      </c>
      <c r="P3164" s="82">
        <v>108</v>
      </c>
      <c r="Q3164" s="82" t="s">
        <v>83456</v>
      </c>
      <c r="R3164"/>
    </row>
    <row r="3165" spans="12:18" x14ac:dyDescent="0.25">
      <c r="L3165" t="s">
        <v>324</v>
      </c>
      <c r="M3165" t="s">
        <v>12100</v>
      </c>
      <c r="N3165" t="s">
        <v>40439</v>
      </c>
      <c r="O3165" s="76" t="s">
        <v>4366</v>
      </c>
      <c r="P3165" s="82">
        <v>86</v>
      </c>
      <c r="Q3165" s="82" t="s">
        <v>83457</v>
      </c>
      <c r="R3165"/>
    </row>
    <row r="3166" spans="12:18" x14ac:dyDescent="0.25">
      <c r="L3166" t="s">
        <v>324</v>
      </c>
      <c r="M3166" t="s">
        <v>33214</v>
      </c>
      <c r="N3166" t="s">
        <v>40440</v>
      </c>
      <c r="O3166" s="76" t="s">
        <v>4366</v>
      </c>
      <c r="P3166" s="82">
        <v>50</v>
      </c>
      <c r="Q3166" s="82" t="s">
        <v>83458</v>
      </c>
      <c r="R3166"/>
    </row>
    <row r="3167" spans="12:18" x14ac:dyDescent="0.25">
      <c r="L3167" t="s">
        <v>324</v>
      </c>
      <c r="M3167" t="s">
        <v>6981</v>
      </c>
      <c r="N3167" t="s">
        <v>40441</v>
      </c>
      <c r="O3167" s="76" t="s">
        <v>4366</v>
      </c>
      <c r="P3167" s="82">
        <v>214</v>
      </c>
      <c r="Q3167" s="82" t="s">
        <v>83459</v>
      </c>
      <c r="R3167"/>
    </row>
    <row r="3168" spans="12:18" x14ac:dyDescent="0.25">
      <c r="L3168" t="s">
        <v>324</v>
      </c>
      <c r="M3168" t="s">
        <v>14110</v>
      </c>
      <c r="N3168" t="s">
        <v>40442</v>
      </c>
      <c r="O3168" s="76" t="s">
        <v>4356</v>
      </c>
      <c r="P3168" s="82">
        <v>322</v>
      </c>
      <c r="Q3168" s="82" t="s">
        <v>83460</v>
      </c>
      <c r="R3168"/>
    </row>
    <row r="3169" spans="12:18" x14ac:dyDescent="0.25">
      <c r="L3169" t="s">
        <v>324</v>
      </c>
      <c r="M3169" t="s">
        <v>24272</v>
      </c>
      <c r="N3169" t="s">
        <v>40443</v>
      </c>
      <c r="O3169" s="76" t="s">
        <v>4356</v>
      </c>
      <c r="P3169" s="82">
        <v>146</v>
      </c>
      <c r="Q3169" s="82" t="s">
        <v>83461</v>
      </c>
      <c r="R3169"/>
    </row>
    <row r="3170" spans="12:18" x14ac:dyDescent="0.25">
      <c r="L3170" t="s">
        <v>324</v>
      </c>
      <c r="M3170" t="s">
        <v>12102</v>
      </c>
      <c r="N3170" t="s">
        <v>40444</v>
      </c>
      <c r="O3170" s="76" t="s">
        <v>4366</v>
      </c>
      <c r="P3170" s="82">
        <v>171</v>
      </c>
      <c r="Q3170" s="82" t="s">
        <v>83462</v>
      </c>
      <c r="R3170"/>
    </row>
    <row r="3171" spans="12:18" x14ac:dyDescent="0.25">
      <c r="L3171" t="s">
        <v>324</v>
      </c>
      <c r="M3171" t="s">
        <v>24273</v>
      </c>
      <c r="N3171" t="s">
        <v>40445</v>
      </c>
      <c r="O3171" s="76" t="s">
        <v>4356</v>
      </c>
      <c r="P3171" s="82">
        <v>357</v>
      </c>
      <c r="Q3171" s="82" t="s">
        <v>83463</v>
      </c>
      <c r="R3171"/>
    </row>
    <row r="3172" spans="12:18" x14ac:dyDescent="0.25">
      <c r="L3172" t="s">
        <v>324</v>
      </c>
      <c r="M3172" t="s">
        <v>7513</v>
      </c>
      <c r="N3172" t="s">
        <v>40446</v>
      </c>
      <c r="O3172" s="76" t="s">
        <v>4366</v>
      </c>
      <c r="P3172" s="82">
        <v>129</v>
      </c>
      <c r="Q3172" s="82" t="s">
        <v>83464</v>
      </c>
      <c r="R3172"/>
    </row>
    <row r="3173" spans="12:18" x14ac:dyDescent="0.25">
      <c r="L3173" t="s">
        <v>324</v>
      </c>
      <c r="M3173" t="s">
        <v>6982</v>
      </c>
      <c r="N3173" t="s">
        <v>40447</v>
      </c>
      <c r="O3173" s="76" t="s">
        <v>4356</v>
      </c>
      <c r="P3173" s="82">
        <v>1005</v>
      </c>
      <c r="Q3173" s="82" t="s">
        <v>83465</v>
      </c>
      <c r="R3173"/>
    </row>
    <row r="3174" spans="12:18" x14ac:dyDescent="0.25">
      <c r="L3174" t="s">
        <v>324</v>
      </c>
      <c r="M3174" t="s">
        <v>33215</v>
      </c>
      <c r="N3174" t="s">
        <v>40448</v>
      </c>
      <c r="O3174" s="76" t="s">
        <v>4356</v>
      </c>
      <c r="P3174" s="82">
        <v>508</v>
      </c>
      <c r="Q3174" s="82" t="s">
        <v>83467</v>
      </c>
      <c r="R3174"/>
    </row>
    <row r="3175" spans="12:18" x14ac:dyDescent="0.25">
      <c r="L3175" t="s">
        <v>324</v>
      </c>
      <c r="M3175" t="s">
        <v>33216</v>
      </c>
      <c r="N3175" t="s">
        <v>40449</v>
      </c>
      <c r="O3175" s="76" t="s">
        <v>4366</v>
      </c>
      <c r="P3175" s="82">
        <v>157</v>
      </c>
      <c r="Q3175" s="82" t="s">
        <v>83468</v>
      </c>
      <c r="R3175"/>
    </row>
    <row r="3176" spans="12:18" x14ac:dyDescent="0.25">
      <c r="L3176" t="s">
        <v>324</v>
      </c>
      <c r="M3176" t="s">
        <v>6984</v>
      </c>
      <c r="N3176" t="s">
        <v>40450</v>
      </c>
      <c r="O3176" s="76" t="s">
        <v>4366</v>
      </c>
      <c r="P3176" s="82">
        <v>206</v>
      </c>
      <c r="Q3176" s="82" t="s">
        <v>83469</v>
      </c>
      <c r="R3176"/>
    </row>
    <row r="3177" spans="12:18" x14ac:dyDescent="0.25">
      <c r="L3177" t="s">
        <v>324</v>
      </c>
      <c r="M3177" t="s">
        <v>14114</v>
      </c>
      <c r="N3177" t="s">
        <v>40451</v>
      </c>
      <c r="O3177" s="76" t="s">
        <v>4356</v>
      </c>
      <c r="P3177" s="82">
        <v>193</v>
      </c>
      <c r="Q3177" s="82" t="s">
        <v>83470</v>
      </c>
      <c r="R3177"/>
    </row>
    <row r="3178" spans="12:18" x14ac:dyDescent="0.25">
      <c r="L3178" t="s">
        <v>324</v>
      </c>
      <c r="M3178" t="s">
        <v>12105</v>
      </c>
      <c r="N3178" t="s">
        <v>40452</v>
      </c>
      <c r="O3178" s="76" t="s">
        <v>4366</v>
      </c>
      <c r="P3178" s="82">
        <v>165</v>
      </c>
      <c r="Q3178" s="82" t="s">
        <v>83471</v>
      </c>
      <c r="R3178"/>
    </row>
    <row r="3179" spans="12:18" x14ac:dyDescent="0.25">
      <c r="L3179" t="s">
        <v>324</v>
      </c>
      <c r="M3179" t="s">
        <v>24274</v>
      </c>
      <c r="N3179" t="s">
        <v>40453</v>
      </c>
      <c r="O3179" s="76" t="s">
        <v>4366</v>
      </c>
      <c r="P3179" s="82">
        <v>168</v>
      </c>
      <c r="Q3179" s="82" t="s">
        <v>83472</v>
      </c>
      <c r="R3179"/>
    </row>
    <row r="3180" spans="12:18" x14ac:dyDescent="0.25">
      <c r="L3180" t="s">
        <v>324</v>
      </c>
      <c r="M3180" t="s">
        <v>33217</v>
      </c>
      <c r="N3180" t="s">
        <v>40454</v>
      </c>
      <c r="O3180" s="76" t="s">
        <v>4366</v>
      </c>
      <c r="P3180" s="82">
        <v>37</v>
      </c>
      <c r="Q3180" s="82" t="s">
        <v>83473</v>
      </c>
      <c r="R3180"/>
    </row>
    <row r="3181" spans="12:18" x14ac:dyDescent="0.25">
      <c r="L3181" t="s">
        <v>324</v>
      </c>
      <c r="M3181" t="s">
        <v>14116</v>
      </c>
      <c r="N3181" t="s">
        <v>40455</v>
      </c>
      <c r="O3181" s="76" t="s">
        <v>4366</v>
      </c>
      <c r="P3181" s="82">
        <v>61</v>
      </c>
      <c r="Q3181" s="82" t="s">
        <v>83474</v>
      </c>
      <c r="R3181"/>
    </row>
    <row r="3182" spans="12:18" x14ac:dyDescent="0.25">
      <c r="L3182" t="s">
        <v>324</v>
      </c>
      <c r="M3182" t="s">
        <v>14118</v>
      </c>
      <c r="N3182" t="s">
        <v>40456</v>
      </c>
      <c r="O3182" s="76" t="s">
        <v>4366</v>
      </c>
      <c r="P3182" s="82">
        <v>120</v>
      </c>
      <c r="Q3182" s="82" t="s">
        <v>83475</v>
      </c>
      <c r="R3182"/>
    </row>
    <row r="3183" spans="12:18" x14ac:dyDescent="0.25">
      <c r="L3183" t="s">
        <v>324</v>
      </c>
      <c r="M3183" t="s">
        <v>6985</v>
      </c>
      <c r="N3183" t="s">
        <v>40457</v>
      </c>
      <c r="O3183" s="76" t="s">
        <v>4366</v>
      </c>
      <c r="P3183" s="82">
        <v>155</v>
      </c>
      <c r="Q3183" s="82" t="s">
        <v>83476</v>
      </c>
      <c r="R3183"/>
    </row>
    <row r="3184" spans="12:18" x14ac:dyDescent="0.25">
      <c r="L3184" t="s">
        <v>324</v>
      </c>
      <c r="M3184" t="s">
        <v>33218</v>
      </c>
      <c r="N3184" t="s">
        <v>40458</v>
      </c>
      <c r="O3184" s="76" t="s">
        <v>4356</v>
      </c>
      <c r="P3184" s="82">
        <v>4902</v>
      </c>
      <c r="Q3184" s="82" t="s">
        <v>83479</v>
      </c>
      <c r="R3184"/>
    </row>
    <row r="3185" spans="12:18" x14ac:dyDescent="0.25">
      <c r="L3185" t="s">
        <v>324</v>
      </c>
      <c r="M3185" t="s">
        <v>24275</v>
      </c>
      <c r="N3185" t="s">
        <v>40459</v>
      </c>
      <c r="O3185" s="76" t="s">
        <v>4356</v>
      </c>
      <c r="P3185" s="82">
        <v>3018</v>
      </c>
      <c r="Q3185" s="82" t="s">
        <v>83480</v>
      </c>
      <c r="R3185"/>
    </row>
    <row r="3186" spans="12:18" x14ac:dyDescent="0.25">
      <c r="L3186" t="s">
        <v>324</v>
      </c>
      <c r="M3186" t="s">
        <v>12107</v>
      </c>
      <c r="N3186" t="s">
        <v>40460</v>
      </c>
      <c r="O3186" s="76" t="s">
        <v>4374</v>
      </c>
      <c r="P3186" s="82">
        <v>1449</v>
      </c>
      <c r="Q3186" s="82" t="s">
        <v>72645</v>
      </c>
      <c r="R3186"/>
    </row>
    <row r="3187" spans="12:18" x14ac:dyDescent="0.25">
      <c r="L3187" t="s">
        <v>324</v>
      </c>
      <c r="M3187" t="s">
        <v>6986</v>
      </c>
      <c r="N3187" t="s">
        <v>40461</v>
      </c>
      <c r="O3187" s="76" t="s">
        <v>4366</v>
      </c>
      <c r="P3187" s="82">
        <v>465</v>
      </c>
      <c r="Q3187" s="82" t="s">
        <v>83477</v>
      </c>
      <c r="R3187"/>
    </row>
    <row r="3188" spans="12:18" x14ac:dyDescent="0.25">
      <c r="L3188" t="s">
        <v>324</v>
      </c>
      <c r="M3188" t="s">
        <v>12110</v>
      </c>
      <c r="N3188" t="s">
        <v>40462</v>
      </c>
      <c r="O3188" s="76" t="s">
        <v>4356</v>
      </c>
      <c r="P3188" s="82">
        <v>306</v>
      </c>
      <c r="Q3188" s="82" t="s">
        <v>83478</v>
      </c>
      <c r="R3188"/>
    </row>
    <row r="3189" spans="12:18" x14ac:dyDescent="0.25">
      <c r="L3189" t="s">
        <v>324</v>
      </c>
      <c r="M3189" t="s">
        <v>33219</v>
      </c>
      <c r="N3189" t="s">
        <v>40463</v>
      </c>
      <c r="O3189" s="76" t="s">
        <v>4356</v>
      </c>
      <c r="P3189" s="82">
        <v>758</v>
      </c>
      <c r="Q3189" s="82" t="s">
        <v>83481</v>
      </c>
      <c r="R3189"/>
    </row>
    <row r="3190" spans="12:18" x14ac:dyDescent="0.25">
      <c r="L3190" t="s">
        <v>324</v>
      </c>
      <c r="M3190" t="s">
        <v>33220</v>
      </c>
      <c r="N3190" t="s">
        <v>40464</v>
      </c>
      <c r="O3190" s="76" t="s">
        <v>4356</v>
      </c>
      <c r="P3190" s="82">
        <v>477</v>
      </c>
      <c r="Q3190" s="82" t="s">
        <v>83482</v>
      </c>
      <c r="R3190"/>
    </row>
    <row r="3191" spans="12:18" x14ac:dyDescent="0.25">
      <c r="L3191" t="s">
        <v>324</v>
      </c>
      <c r="M3191" t="s">
        <v>24276</v>
      </c>
      <c r="N3191" t="s">
        <v>40465</v>
      </c>
      <c r="O3191" s="76" t="s">
        <v>4356</v>
      </c>
      <c r="P3191" s="82">
        <v>191</v>
      </c>
      <c r="Q3191" s="82" t="s">
        <v>83483</v>
      </c>
      <c r="R3191"/>
    </row>
    <row r="3192" spans="12:18" x14ac:dyDescent="0.25">
      <c r="L3192" t="s">
        <v>324</v>
      </c>
      <c r="M3192" t="s">
        <v>24277</v>
      </c>
      <c r="N3192" t="s">
        <v>40466</v>
      </c>
      <c r="O3192" s="76" t="s">
        <v>4366</v>
      </c>
      <c r="P3192" s="82">
        <v>123</v>
      </c>
      <c r="Q3192" s="82" t="s">
        <v>83484</v>
      </c>
      <c r="R3192"/>
    </row>
    <row r="3193" spans="12:18" x14ac:dyDescent="0.25">
      <c r="L3193" t="s">
        <v>324</v>
      </c>
      <c r="M3193" t="s">
        <v>6987</v>
      </c>
      <c r="N3193" t="s">
        <v>40467</v>
      </c>
      <c r="O3193" s="76" t="s">
        <v>4366</v>
      </c>
      <c r="P3193" s="82">
        <v>164</v>
      </c>
      <c r="Q3193" s="82" t="s">
        <v>83485</v>
      </c>
      <c r="R3193"/>
    </row>
    <row r="3194" spans="12:18" x14ac:dyDescent="0.25">
      <c r="L3194" t="s">
        <v>324</v>
      </c>
      <c r="M3194" t="s">
        <v>6988</v>
      </c>
      <c r="N3194" t="s">
        <v>40468</v>
      </c>
      <c r="O3194" s="76" t="s">
        <v>4366</v>
      </c>
      <c r="P3194" s="82">
        <v>52</v>
      </c>
      <c r="Q3194" s="82" t="s">
        <v>83486</v>
      </c>
      <c r="R3194"/>
    </row>
    <row r="3195" spans="12:18" x14ac:dyDescent="0.25">
      <c r="L3195" t="s">
        <v>324</v>
      </c>
      <c r="M3195" t="s">
        <v>6989</v>
      </c>
      <c r="N3195" t="s">
        <v>40469</v>
      </c>
      <c r="O3195" s="76" t="s">
        <v>4366</v>
      </c>
      <c r="P3195" s="82">
        <v>234</v>
      </c>
      <c r="Q3195" s="82" t="s">
        <v>83487</v>
      </c>
      <c r="R3195"/>
    </row>
    <row r="3196" spans="12:18" x14ac:dyDescent="0.25">
      <c r="L3196" t="s">
        <v>324</v>
      </c>
      <c r="M3196" t="s">
        <v>6990</v>
      </c>
      <c r="N3196" t="s">
        <v>40470</v>
      </c>
      <c r="O3196" s="76" t="s">
        <v>4366</v>
      </c>
      <c r="P3196" s="82">
        <v>140</v>
      </c>
      <c r="Q3196" s="82" t="s">
        <v>83488</v>
      </c>
      <c r="R3196"/>
    </row>
    <row r="3197" spans="12:18" x14ac:dyDescent="0.25">
      <c r="L3197" t="s">
        <v>324</v>
      </c>
      <c r="M3197" t="s">
        <v>14120</v>
      </c>
      <c r="N3197" t="s">
        <v>40471</v>
      </c>
      <c r="O3197" s="76" t="s">
        <v>4366</v>
      </c>
      <c r="P3197" s="82">
        <v>33</v>
      </c>
      <c r="Q3197" s="82" t="s">
        <v>83489</v>
      </c>
      <c r="R3197"/>
    </row>
    <row r="3198" spans="12:18" x14ac:dyDescent="0.25">
      <c r="L3198" t="s">
        <v>324</v>
      </c>
      <c r="M3198" t="s">
        <v>6991</v>
      </c>
      <c r="N3198" t="s">
        <v>40472</v>
      </c>
      <c r="O3198" s="76" t="s">
        <v>4366</v>
      </c>
      <c r="P3198" s="82">
        <v>195</v>
      </c>
      <c r="Q3198" s="82" t="s">
        <v>83490</v>
      </c>
      <c r="R3198"/>
    </row>
    <row r="3199" spans="12:18" x14ac:dyDescent="0.25">
      <c r="L3199" t="s">
        <v>324</v>
      </c>
      <c r="M3199" t="s">
        <v>24278</v>
      </c>
      <c r="N3199" t="s">
        <v>40473</v>
      </c>
      <c r="O3199" s="76" t="s">
        <v>4366</v>
      </c>
      <c r="P3199" s="82">
        <v>109</v>
      </c>
      <c r="Q3199" s="82" t="s">
        <v>83491</v>
      </c>
      <c r="R3199"/>
    </row>
    <row r="3200" spans="12:18" x14ac:dyDescent="0.25">
      <c r="L3200" t="s">
        <v>324</v>
      </c>
      <c r="M3200" t="s">
        <v>33221</v>
      </c>
      <c r="N3200" t="s">
        <v>40474</v>
      </c>
      <c r="O3200" s="76" t="s">
        <v>4366</v>
      </c>
      <c r="P3200" s="82">
        <v>40</v>
      </c>
      <c r="Q3200" s="82" t="s">
        <v>83492</v>
      </c>
      <c r="R3200"/>
    </row>
    <row r="3201" spans="12:18" x14ac:dyDescent="0.25">
      <c r="L3201" t="s">
        <v>324</v>
      </c>
      <c r="M3201" t="s">
        <v>4452</v>
      </c>
      <c r="N3201" t="s">
        <v>40475</v>
      </c>
      <c r="O3201" s="76" t="s">
        <v>4366</v>
      </c>
      <c r="P3201" s="82">
        <v>160</v>
      </c>
      <c r="Q3201" s="82" t="s">
        <v>83493</v>
      </c>
      <c r="R3201"/>
    </row>
    <row r="3202" spans="12:18" x14ac:dyDescent="0.25">
      <c r="L3202" t="s">
        <v>324</v>
      </c>
      <c r="M3202" t="s">
        <v>12114</v>
      </c>
      <c r="N3202" t="s">
        <v>40476</v>
      </c>
      <c r="O3202" s="76" t="s">
        <v>4366</v>
      </c>
      <c r="P3202" s="82">
        <v>206</v>
      </c>
      <c r="Q3202" s="82" t="s">
        <v>83495</v>
      </c>
      <c r="R3202"/>
    </row>
    <row r="3203" spans="12:18" x14ac:dyDescent="0.25">
      <c r="L3203" t="s">
        <v>324</v>
      </c>
      <c r="M3203" t="s">
        <v>16572</v>
      </c>
      <c r="N3203" t="s">
        <v>40477</v>
      </c>
      <c r="O3203" s="76" t="s">
        <v>4356</v>
      </c>
      <c r="P3203" s="82">
        <v>1074</v>
      </c>
      <c r="Q3203" s="82" t="s">
        <v>83496</v>
      </c>
      <c r="R3203"/>
    </row>
    <row r="3204" spans="12:18" x14ac:dyDescent="0.25">
      <c r="L3204" t="s">
        <v>324</v>
      </c>
      <c r="M3204" t="s">
        <v>6992</v>
      </c>
      <c r="N3204" t="s">
        <v>40478</v>
      </c>
      <c r="O3204" s="76" t="s">
        <v>4366</v>
      </c>
      <c r="P3204" s="82">
        <v>221</v>
      </c>
      <c r="Q3204" s="82" t="s">
        <v>83497</v>
      </c>
      <c r="R3204"/>
    </row>
    <row r="3205" spans="12:18" x14ac:dyDescent="0.25">
      <c r="L3205" t="s">
        <v>324</v>
      </c>
      <c r="M3205" t="s">
        <v>14122</v>
      </c>
      <c r="N3205" t="s">
        <v>40479</v>
      </c>
      <c r="O3205" s="76" t="s">
        <v>4356</v>
      </c>
      <c r="P3205" s="82">
        <v>572</v>
      </c>
      <c r="Q3205" s="82" t="s">
        <v>83498</v>
      </c>
      <c r="R3205"/>
    </row>
    <row r="3206" spans="12:18" x14ac:dyDescent="0.25">
      <c r="L3206" t="s">
        <v>324</v>
      </c>
      <c r="M3206" t="s">
        <v>33222</v>
      </c>
      <c r="N3206" t="s">
        <v>40480</v>
      </c>
      <c r="O3206" s="76" t="s">
        <v>4356</v>
      </c>
      <c r="P3206" s="82">
        <v>117</v>
      </c>
      <c r="Q3206" s="82" t="s">
        <v>83499</v>
      </c>
      <c r="R3206"/>
    </row>
    <row r="3207" spans="12:18" x14ac:dyDescent="0.25">
      <c r="L3207" t="s">
        <v>324</v>
      </c>
      <c r="M3207" t="s">
        <v>14123</v>
      </c>
      <c r="N3207" t="s">
        <v>40481</v>
      </c>
      <c r="O3207" s="76" t="s">
        <v>4356</v>
      </c>
      <c r="P3207" s="82">
        <v>283</v>
      </c>
      <c r="Q3207" s="82" t="s">
        <v>83500</v>
      </c>
      <c r="R3207"/>
    </row>
    <row r="3208" spans="12:18" x14ac:dyDescent="0.25">
      <c r="L3208" t="s">
        <v>324</v>
      </c>
      <c r="M3208" t="s">
        <v>6993</v>
      </c>
      <c r="N3208" t="s">
        <v>40482</v>
      </c>
      <c r="O3208" s="76" t="s">
        <v>4366</v>
      </c>
      <c r="P3208" s="82">
        <v>228</v>
      </c>
      <c r="Q3208" s="82" t="s">
        <v>83501</v>
      </c>
      <c r="R3208"/>
    </row>
    <row r="3209" spans="12:18" x14ac:dyDescent="0.25">
      <c r="L3209" t="s">
        <v>324</v>
      </c>
      <c r="M3209" t="s">
        <v>14125</v>
      </c>
      <c r="N3209" t="s">
        <v>40483</v>
      </c>
      <c r="O3209" s="76" t="s">
        <v>4366</v>
      </c>
      <c r="P3209" s="82">
        <v>56</v>
      </c>
      <c r="Q3209" s="82" t="s">
        <v>83502</v>
      </c>
      <c r="R3209"/>
    </row>
    <row r="3210" spans="12:18" x14ac:dyDescent="0.25">
      <c r="L3210" t="s">
        <v>324</v>
      </c>
      <c r="M3210" t="s">
        <v>6994</v>
      </c>
      <c r="N3210" t="s">
        <v>40484</v>
      </c>
      <c r="O3210" s="76" t="s">
        <v>4366</v>
      </c>
      <c r="P3210" s="82">
        <v>243</v>
      </c>
      <c r="Q3210" s="82" t="s">
        <v>83503</v>
      </c>
      <c r="R3210"/>
    </row>
    <row r="3211" spans="12:18" x14ac:dyDescent="0.25">
      <c r="L3211" t="s">
        <v>324</v>
      </c>
      <c r="M3211" t="s">
        <v>13508</v>
      </c>
      <c r="N3211" t="s">
        <v>40485</v>
      </c>
      <c r="O3211" s="76" t="s">
        <v>4366</v>
      </c>
      <c r="P3211" s="82">
        <v>108</v>
      </c>
      <c r="Q3211" s="82" t="s">
        <v>83504</v>
      </c>
      <c r="R3211"/>
    </row>
    <row r="3212" spans="12:18" x14ac:dyDescent="0.25">
      <c r="L3212" t="s">
        <v>324</v>
      </c>
      <c r="M3212" t="s">
        <v>12116</v>
      </c>
      <c r="N3212" t="s">
        <v>40486</v>
      </c>
      <c r="O3212" s="76" t="s">
        <v>4374</v>
      </c>
      <c r="P3212" s="82">
        <v>2826</v>
      </c>
      <c r="Q3212" s="82" t="s">
        <v>72645</v>
      </c>
      <c r="R3212"/>
    </row>
    <row r="3213" spans="12:18" x14ac:dyDescent="0.25">
      <c r="L3213" t="s">
        <v>324</v>
      </c>
      <c r="M3213" t="s">
        <v>24279</v>
      </c>
      <c r="N3213" t="s">
        <v>40487</v>
      </c>
      <c r="O3213" s="76" t="s">
        <v>4356</v>
      </c>
      <c r="P3213" s="82">
        <v>686</v>
      </c>
      <c r="Q3213" s="82" t="s">
        <v>83505</v>
      </c>
      <c r="R3213"/>
    </row>
    <row r="3214" spans="12:18" x14ac:dyDescent="0.25">
      <c r="L3214" t="s">
        <v>324</v>
      </c>
      <c r="M3214" t="s">
        <v>24280</v>
      </c>
      <c r="N3214" t="s">
        <v>40488</v>
      </c>
      <c r="O3214" s="76" t="s">
        <v>4366</v>
      </c>
      <c r="P3214" s="82">
        <v>206</v>
      </c>
      <c r="Q3214" s="82" t="s">
        <v>83506</v>
      </c>
      <c r="R3214"/>
    </row>
    <row r="3215" spans="12:18" x14ac:dyDescent="0.25">
      <c r="L3215" t="s">
        <v>324</v>
      </c>
      <c r="M3215" t="s">
        <v>33223</v>
      </c>
      <c r="N3215" t="s">
        <v>40489</v>
      </c>
      <c r="O3215" s="76" t="s">
        <v>4356</v>
      </c>
      <c r="P3215" s="82">
        <v>423</v>
      </c>
      <c r="Q3215" s="82" t="s">
        <v>83507</v>
      </c>
      <c r="R3215"/>
    </row>
    <row r="3216" spans="12:18" x14ac:dyDescent="0.25">
      <c r="L3216" t="s">
        <v>324</v>
      </c>
      <c r="M3216" t="s">
        <v>14128</v>
      </c>
      <c r="N3216" t="s">
        <v>40490</v>
      </c>
      <c r="O3216" s="76" t="s">
        <v>4356</v>
      </c>
      <c r="P3216" s="82">
        <v>2826</v>
      </c>
      <c r="Q3216" s="82" t="s">
        <v>83508</v>
      </c>
      <c r="R3216"/>
    </row>
    <row r="3217" spans="12:18" x14ac:dyDescent="0.25">
      <c r="L3217" t="s">
        <v>324</v>
      </c>
      <c r="M3217" t="s">
        <v>12118</v>
      </c>
      <c r="N3217" t="s">
        <v>40491</v>
      </c>
      <c r="O3217" s="76" t="s">
        <v>4366</v>
      </c>
      <c r="P3217" s="82">
        <v>89</v>
      </c>
      <c r="Q3217" s="82" t="s">
        <v>83509</v>
      </c>
      <c r="R3217"/>
    </row>
    <row r="3218" spans="12:18" x14ac:dyDescent="0.25">
      <c r="L3218" t="s">
        <v>324</v>
      </c>
      <c r="M3218" t="s">
        <v>33224</v>
      </c>
      <c r="N3218" t="s">
        <v>40492</v>
      </c>
      <c r="O3218" s="76" t="s">
        <v>4356</v>
      </c>
      <c r="P3218" s="82">
        <v>430</v>
      </c>
      <c r="Q3218" s="82" t="s">
        <v>83510</v>
      </c>
      <c r="R3218"/>
    </row>
    <row r="3219" spans="12:18" x14ac:dyDescent="0.25">
      <c r="L3219" t="s">
        <v>324</v>
      </c>
      <c r="M3219" t="s">
        <v>14130</v>
      </c>
      <c r="N3219" t="s">
        <v>40493</v>
      </c>
      <c r="O3219" s="76" t="s">
        <v>4374</v>
      </c>
      <c r="P3219" s="82">
        <v>1688</v>
      </c>
      <c r="Q3219" s="82" t="s">
        <v>72645</v>
      </c>
      <c r="R3219"/>
    </row>
    <row r="3220" spans="12:18" x14ac:dyDescent="0.25">
      <c r="L3220" t="s">
        <v>324</v>
      </c>
      <c r="M3220" t="s">
        <v>19574</v>
      </c>
      <c r="N3220" t="s">
        <v>40494</v>
      </c>
      <c r="O3220" s="76" t="s">
        <v>4366</v>
      </c>
      <c r="P3220" s="82">
        <v>130</v>
      </c>
      <c r="Q3220" s="82" t="s">
        <v>83511</v>
      </c>
      <c r="R3220"/>
    </row>
    <row r="3221" spans="12:18" x14ac:dyDescent="0.25">
      <c r="L3221" t="s">
        <v>324</v>
      </c>
      <c r="M3221" t="s">
        <v>12119</v>
      </c>
      <c r="N3221" t="s">
        <v>40495</v>
      </c>
      <c r="O3221" s="76" t="s">
        <v>4366</v>
      </c>
      <c r="P3221" s="82">
        <v>121</v>
      </c>
      <c r="Q3221" s="82" t="s">
        <v>83512</v>
      </c>
      <c r="R3221"/>
    </row>
    <row r="3222" spans="12:18" x14ac:dyDescent="0.25">
      <c r="L3222" t="s">
        <v>324</v>
      </c>
      <c r="M3222" t="s">
        <v>14132</v>
      </c>
      <c r="N3222" t="s">
        <v>40496</v>
      </c>
      <c r="O3222" s="76" t="s">
        <v>4356</v>
      </c>
      <c r="P3222" s="82">
        <v>505</v>
      </c>
      <c r="Q3222" s="82" t="s">
        <v>83513</v>
      </c>
      <c r="R3222"/>
    </row>
    <row r="3223" spans="12:18" x14ac:dyDescent="0.25">
      <c r="L3223" t="s">
        <v>324</v>
      </c>
      <c r="M3223" t="s">
        <v>14134</v>
      </c>
      <c r="N3223" t="s">
        <v>40497</v>
      </c>
      <c r="O3223" s="76" t="s">
        <v>4366</v>
      </c>
      <c r="P3223" s="82">
        <v>49</v>
      </c>
      <c r="Q3223" s="82" t="s">
        <v>83514</v>
      </c>
      <c r="R3223"/>
    </row>
    <row r="3224" spans="12:18" x14ac:dyDescent="0.25">
      <c r="L3224" t="s">
        <v>324</v>
      </c>
      <c r="M3224" t="s">
        <v>24281</v>
      </c>
      <c r="N3224" t="s">
        <v>40498</v>
      </c>
      <c r="O3224" s="76" t="s">
        <v>4366</v>
      </c>
      <c r="P3224" s="82">
        <v>133</v>
      </c>
      <c r="Q3224" s="82" t="s">
        <v>83516</v>
      </c>
      <c r="R3224"/>
    </row>
    <row r="3225" spans="12:18" x14ac:dyDescent="0.25">
      <c r="L3225" t="s">
        <v>324</v>
      </c>
      <c r="M3225" t="s">
        <v>6995</v>
      </c>
      <c r="N3225" t="s">
        <v>40499</v>
      </c>
      <c r="O3225" s="76" t="s">
        <v>4356</v>
      </c>
      <c r="P3225" s="82">
        <v>508</v>
      </c>
      <c r="Q3225" s="82" t="s">
        <v>83517</v>
      </c>
      <c r="R3225"/>
    </row>
    <row r="3226" spans="12:18" x14ac:dyDescent="0.25">
      <c r="L3226" t="s">
        <v>324</v>
      </c>
      <c r="M3226" t="s">
        <v>33226</v>
      </c>
      <c r="N3226" t="s">
        <v>40500</v>
      </c>
      <c r="O3226" s="76" t="s">
        <v>4366</v>
      </c>
      <c r="P3226" s="82">
        <v>27</v>
      </c>
      <c r="Q3226" s="82" t="s">
        <v>83521</v>
      </c>
      <c r="R3226"/>
    </row>
    <row r="3227" spans="12:18" x14ac:dyDescent="0.25">
      <c r="L3227" t="s">
        <v>324</v>
      </c>
      <c r="M3227" t="s">
        <v>14136</v>
      </c>
      <c r="N3227" t="s">
        <v>40501</v>
      </c>
      <c r="O3227" s="76" t="s">
        <v>4366</v>
      </c>
      <c r="P3227" s="82">
        <v>102</v>
      </c>
      <c r="Q3227" s="82" t="s">
        <v>83518</v>
      </c>
      <c r="R3227"/>
    </row>
    <row r="3228" spans="12:18" x14ac:dyDescent="0.25">
      <c r="L3228" t="s">
        <v>324</v>
      </c>
      <c r="M3228" t="s">
        <v>12123</v>
      </c>
      <c r="N3228" t="s">
        <v>40502</v>
      </c>
      <c r="O3228" s="76" t="s">
        <v>4366</v>
      </c>
      <c r="P3228" s="82">
        <v>276</v>
      </c>
      <c r="Q3228" s="82" t="s">
        <v>83519</v>
      </c>
      <c r="R3228"/>
    </row>
    <row r="3229" spans="12:18" x14ac:dyDescent="0.25">
      <c r="L3229" t="s">
        <v>324</v>
      </c>
      <c r="M3229" t="s">
        <v>33225</v>
      </c>
      <c r="N3229" t="s">
        <v>40503</v>
      </c>
      <c r="O3229" s="76" t="s">
        <v>4366</v>
      </c>
      <c r="P3229" s="82">
        <v>106</v>
      </c>
      <c r="Q3229" s="82" t="s">
        <v>83520</v>
      </c>
      <c r="R3229"/>
    </row>
    <row r="3230" spans="12:18" x14ac:dyDescent="0.25">
      <c r="L3230" t="s">
        <v>324</v>
      </c>
      <c r="M3230" t="s">
        <v>6996</v>
      </c>
      <c r="N3230" t="s">
        <v>40504</v>
      </c>
      <c r="O3230" s="76" t="s">
        <v>4366</v>
      </c>
      <c r="P3230" s="82">
        <v>123</v>
      </c>
      <c r="Q3230" s="82" t="s">
        <v>83522</v>
      </c>
      <c r="R3230"/>
    </row>
    <row r="3231" spans="12:18" x14ac:dyDescent="0.25">
      <c r="L3231" t="s">
        <v>324</v>
      </c>
      <c r="M3231" t="s">
        <v>6997</v>
      </c>
      <c r="N3231" t="s">
        <v>40505</v>
      </c>
      <c r="O3231" s="76" t="s">
        <v>4356</v>
      </c>
      <c r="P3231" s="82">
        <v>1081</v>
      </c>
      <c r="Q3231" s="82" t="s">
        <v>83523</v>
      </c>
      <c r="R3231"/>
    </row>
    <row r="3232" spans="12:18" x14ac:dyDescent="0.25">
      <c r="L3232" t="s">
        <v>324</v>
      </c>
      <c r="M3232" t="s">
        <v>6998</v>
      </c>
      <c r="N3232" t="s">
        <v>40506</v>
      </c>
      <c r="O3232" s="76" t="s">
        <v>4366</v>
      </c>
      <c r="P3232" s="82">
        <v>243</v>
      </c>
      <c r="Q3232" s="82" t="s">
        <v>83524</v>
      </c>
      <c r="R3232"/>
    </row>
    <row r="3233" spans="12:18" x14ac:dyDescent="0.25">
      <c r="L3233" t="s">
        <v>324</v>
      </c>
      <c r="M3233" t="s">
        <v>14137</v>
      </c>
      <c r="N3233" t="s">
        <v>40507</v>
      </c>
      <c r="O3233" s="76" t="s">
        <v>4356</v>
      </c>
      <c r="P3233" s="82">
        <v>322</v>
      </c>
      <c r="Q3233" s="82" t="s">
        <v>83525</v>
      </c>
      <c r="R3233"/>
    </row>
    <row r="3234" spans="12:18" x14ac:dyDescent="0.25">
      <c r="L3234" t="s">
        <v>324</v>
      </c>
      <c r="M3234" t="s">
        <v>12127</v>
      </c>
      <c r="N3234" t="s">
        <v>40508</v>
      </c>
      <c r="O3234" s="76" t="s">
        <v>4356</v>
      </c>
      <c r="P3234" s="82">
        <v>1017</v>
      </c>
      <c r="Q3234" s="82" t="s">
        <v>83526</v>
      </c>
      <c r="R3234"/>
    </row>
    <row r="3235" spans="12:18" x14ac:dyDescent="0.25">
      <c r="L3235" t="s">
        <v>324</v>
      </c>
      <c r="M3235" t="s">
        <v>4610</v>
      </c>
      <c r="N3235" t="s">
        <v>40509</v>
      </c>
      <c r="O3235" s="76" t="s">
        <v>4366</v>
      </c>
      <c r="P3235" s="82">
        <v>70</v>
      </c>
      <c r="Q3235" s="82" t="s">
        <v>83527</v>
      </c>
      <c r="R3235"/>
    </row>
    <row r="3236" spans="12:18" x14ac:dyDescent="0.25">
      <c r="L3236" t="s">
        <v>324</v>
      </c>
      <c r="M3236" t="s">
        <v>6999</v>
      </c>
      <c r="N3236" t="s">
        <v>40510</v>
      </c>
      <c r="O3236" s="76" t="s">
        <v>4366</v>
      </c>
      <c r="P3236" s="82">
        <v>258</v>
      </c>
      <c r="Q3236" s="82" t="s">
        <v>83528</v>
      </c>
      <c r="R3236"/>
    </row>
    <row r="3237" spans="12:18" x14ac:dyDescent="0.25">
      <c r="L3237" t="s">
        <v>324</v>
      </c>
      <c r="M3237" t="s">
        <v>12130</v>
      </c>
      <c r="N3237" t="s">
        <v>40511</v>
      </c>
      <c r="O3237" s="76" t="s">
        <v>4366</v>
      </c>
      <c r="P3237" s="82">
        <v>54</v>
      </c>
      <c r="Q3237" s="82" t="s">
        <v>83529</v>
      </c>
      <c r="R3237"/>
    </row>
    <row r="3238" spans="12:18" x14ac:dyDescent="0.25">
      <c r="L3238" t="s">
        <v>324</v>
      </c>
      <c r="M3238" t="s">
        <v>28048</v>
      </c>
      <c r="N3238" t="s">
        <v>40512</v>
      </c>
      <c r="O3238" s="76" t="s">
        <v>4356</v>
      </c>
      <c r="P3238" s="82">
        <v>699</v>
      </c>
      <c r="Q3238" s="82" t="s">
        <v>83530</v>
      </c>
      <c r="R3238"/>
    </row>
    <row r="3239" spans="12:18" x14ac:dyDescent="0.25">
      <c r="L3239" t="s">
        <v>324</v>
      </c>
      <c r="M3239" t="s">
        <v>14139</v>
      </c>
      <c r="N3239" t="s">
        <v>40513</v>
      </c>
      <c r="O3239" s="76" t="s">
        <v>4366</v>
      </c>
      <c r="P3239" s="82">
        <v>246</v>
      </c>
      <c r="Q3239" s="82" t="s">
        <v>83531</v>
      </c>
      <c r="R3239"/>
    </row>
    <row r="3240" spans="12:18" x14ac:dyDescent="0.25">
      <c r="L3240" t="s">
        <v>324</v>
      </c>
      <c r="M3240" t="s">
        <v>7000</v>
      </c>
      <c r="N3240" t="s">
        <v>40514</v>
      </c>
      <c r="O3240" s="76" t="s">
        <v>4366</v>
      </c>
      <c r="P3240" s="82">
        <v>144</v>
      </c>
      <c r="Q3240" s="82" t="s">
        <v>83532</v>
      </c>
      <c r="R3240"/>
    </row>
    <row r="3241" spans="12:18" x14ac:dyDescent="0.25">
      <c r="L3241" t="s">
        <v>324</v>
      </c>
      <c r="M3241" t="s">
        <v>12132</v>
      </c>
      <c r="N3241" t="s">
        <v>40515</v>
      </c>
      <c r="O3241" s="76" t="s">
        <v>4366</v>
      </c>
      <c r="P3241" s="82">
        <v>122</v>
      </c>
      <c r="Q3241" s="82" t="s">
        <v>83533</v>
      </c>
      <c r="R3241"/>
    </row>
    <row r="3242" spans="12:18" x14ac:dyDescent="0.25">
      <c r="L3242" t="s">
        <v>324</v>
      </c>
      <c r="M3242" t="s">
        <v>33227</v>
      </c>
      <c r="N3242" t="s">
        <v>40516</v>
      </c>
      <c r="O3242" s="76" t="s">
        <v>4366</v>
      </c>
      <c r="P3242" s="82">
        <v>103</v>
      </c>
      <c r="Q3242" s="82" t="s">
        <v>83534</v>
      </c>
      <c r="R3242"/>
    </row>
    <row r="3243" spans="12:18" x14ac:dyDescent="0.25">
      <c r="L3243" t="s">
        <v>324</v>
      </c>
      <c r="M3243" t="s">
        <v>12134</v>
      </c>
      <c r="N3243" t="s">
        <v>40517</v>
      </c>
      <c r="O3243" s="76" t="s">
        <v>4356</v>
      </c>
      <c r="P3243" s="82">
        <v>591</v>
      </c>
      <c r="Q3243" s="82" t="s">
        <v>83535</v>
      </c>
      <c r="R3243"/>
    </row>
    <row r="3244" spans="12:18" x14ac:dyDescent="0.25">
      <c r="L3244" t="s">
        <v>324</v>
      </c>
      <c r="M3244" t="s">
        <v>12136</v>
      </c>
      <c r="N3244" t="s">
        <v>40518</v>
      </c>
      <c r="O3244" s="76" t="s">
        <v>4356</v>
      </c>
      <c r="P3244" s="82">
        <v>438</v>
      </c>
      <c r="Q3244" s="82" t="s">
        <v>83537</v>
      </c>
      <c r="R3244"/>
    </row>
    <row r="3245" spans="12:18" x14ac:dyDescent="0.25">
      <c r="L3245" t="s">
        <v>324</v>
      </c>
      <c r="M3245" t="s">
        <v>7002</v>
      </c>
      <c r="N3245" t="s">
        <v>40519</v>
      </c>
      <c r="O3245" s="76" t="s">
        <v>4366</v>
      </c>
      <c r="P3245" s="82">
        <v>164</v>
      </c>
      <c r="Q3245" s="82" t="s">
        <v>83538</v>
      </c>
      <c r="R3245"/>
    </row>
    <row r="3246" spans="12:18" x14ac:dyDescent="0.25">
      <c r="L3246" t="s">
        <v>324</v>
      </c>
      <c r="M3246" t="s">
        <v>33228</v>
      </c>
      <c r="N3246" t="s">
        <v>40520</v>
      </c>
      <c r="O3246" s="76" t="s">
        <v>4366</v>
      </c>
      <c r="P3246" s="82">
        <v>325</v>
      </c>
      <c r="Q3246" s="82" t="s">
        <v>83539</v>
      </c>
      <c r="R3246"/>
    </row>
    <row r="3247" spans="12:18" x14ac:dyDescent="0.25">
      <c r="L3247" t="s">
        <v>324</v>
      </c>
      <c r="M3247" t="s">
        <v>14141</v>
      </c>
      <c r="N3247" t="s">
        <v>40521</v>
      </c>
      <c r="O3247" s="76" t="s">
        <v>4366</v>
      </c>
      <c r="P3247" s="82">
        <v>501</v>
      </c>
      <c r="Q3247" s="82" t="s">
        <v>83540</v>
      </c>
      <c r="R3247"/>
    </row>
    <row r="3248" spans="12:18" x14ac:dyDescent="0.25">
      <c r="L3248" t="s">
        <v>324</v>
      </c>
      <c r="M3248" t="s">
        <v>33229</v>
      </c>
      <c r="N3248" t="s">
        <v>40522</v>
      </c>
      <c r="O3248" s="76" t="s">
        <v>4356</v>
      </c>
      <c r="P3248" s="82">
        <v>1100</v>
      </c>
      <c r="Q3248" s="82" t="s">
        <v>83541</v>
      </c>
      <c r="R3248"/>
    </row>
    <row r="3249" spans="12:18" x14ac:dyDescent="0.25">
      <c r="L3249" t="s">
        <v>324</v>
      </c>
      <c r="M3249" t="s">
        <v>14143</v>
      </c>
      <c r="N3249" t="s">
        <v>40523</v>
      </c>
      <c r="O3249" s="76" t="s">
        <v>4366</v>
      </c>
      <c r="P3249" s="82">
        <v>178</v>
      </c>
      <c r="Q3249" s="82" t="s">
        <v>83542</v>
      </c>
      <c r="R3249"/>
    </row>
    <row r="3250" spans="12:18" x14ac:dyDescent="0.25">
      <c r="L3250" t="s">
        <v>324</v>
      </c>
      <c r="M3250" t="s">
        <v>7003</v>
      </c>
      <c r="N3250" t="s">
        <v>40524</v>
      </c>
      <c r="O3250" s="76" t="s">
        <v>4356</v>
      </c>
      <c r="P3250" s="82">
        <v>192</v>
      </c>
      <c r="Q3250" s="82" t="s">
        <v>83543</v>
      </c>
      <c r="R3250"/>
    </row>
    <row r="3251" spans="12:18" x14ac:dyDescent="0.25">
      <c r="L3251" t="s">
        <v>324</v>
      </c>
      <c r="M3251" t="s">
        <v>14144</v>
      </c>
      <c r="N3251" t="s">
        <v>40525</v>
      </c>
      <c r="O3251" s="76" t="s">
        <v>4356</v>
      </c>
      <c r="P3251" s="82">
        <v>149</v>
      </c>
      <c r="Q3251" s="82" t="s">
        <v>83544</v>
      </c>
      <c r="R3251"/>
    </row>
    <row r="3252" spans="12:18" x14ac:dyDescent="0.25">
      <c r="L3252" t="s">
        <v>324</v>
      </c>
      <c r="M3252" t="s">
        <v>7004</v>
      </c>
      <c r="N3252" t="s">
        <v>40526</v>
      </c>
      <c r="O3252" s="76" t="s">
        <v>4366</v>
      </c>
      <c r="P3252" s="82">
        <v>307</v>
      </c>
      <c r="Q3252" s="82" t="s">
        <v>83545</v>
      </c>
      <c r="R3252"/>
    </row>
    <row r="3253" spans="12:18" x14ac:dyDescent="0.25">
      <c r="L3253" t="s">
        <v>324</v>
      </c>
      <c r="M3253" t="s">
        <v>14146</v>
      </c>
      <c r="N3253" t="s">
        <v>40527</v>
      </c>
      <c r="O3253" s="76" t="s">
        <v>4366</v>
      </c>
      <c r="P3253" s="82">
        <v>27</v>
      </c>
      <c r="Q3253" s="82" t="s">
        <v>83546</v>
      </c>
      <c r="R3253"/>
    </row>
    <row r="3254" spans="12:18" x14ac:dyDescent="0.25">
      <c r="L3254" t="s">
        <v>324</v>
      </c>
      <c r="M3254" t="s">
        <v>7005</v>
      </c>
      <c r="N3254" t="s">
        <v>40528</v>
      </c>
      <c r="O3254" s="76" t="s">
        <v>4366</v>
      </c>
      <c r="P3254" s="82">
        <v>127</v>
      </c>
      <c r="Q3254" s="82" t="s">
        <v>83547</v>
      </c>
      <c r="R3254"/>
    </row>
    <row r="3255" spans="12:18" x14ac:dyDescent="0.25">
      <c r="L3255" t="s">
        <v>324</v>
      </c>
      <c r="M3255" t="s">
        <v>12138</v>
      </c>
      <c r="N3255" t="s">
        <v>40529</v>
      </c>
      <c r="O3255" s="76" t="s">
        <v>4366</v>
      </c>
      <c r="P3255" s="82">
        <v>105</v>
      </c>
      <c r="Q3255" s="82" t="s">
        <v>83548</v>
      </c>
      <c r="R3255"/>
    </row>
    <row r="3256" spans="12:18" x14ac:dyDescent="0.25">
      <c r="L3256" t="s">
        <v>324</v>
      </c>
      <c r="M3256" t="s">
        <v>12139</v>
      </c>
      <c r="N3256" t="s">
        <v>40530</v>
      </c>
      <c r="O3256" s="76" t="s">
        <v>4366</v>
      </c>
      <c r="P3256" s="82">
        <v>83</v>
      </c>
      <c r="Q3256" s="82" t="s">
        <v>83549</v>
      </c>
      <c r="R3256"/>
    </row>
    <row r="3257" spans="12:18" x14ac:dyDescent="0.25">
      <c r="L3257" t="s">
        <v>324</v>
      </c>
      <c r="M3257" t="s">
        <v>7006</v>
      </c>
      <c r="N3257" t="s">
        <v>40531</v>
      </c>
      <c r="O3257" s="76" t="s">
        <v>4356</v>
      </c>
      <c r="P3257" s="82">
        <v>231</v>
      </c>
      <c r="Q3257" s="82" t="s">
        <v>83550</v>
      </c>
      <c r="R3257"/>
    </row>
    <row r="3258" spans="12:18" x14ac:dyDescent="0.25">
      <c r="L3258" t="s">
        <v>324</v>
      </c>
      <c r="M3258" t="s">
        <v>14148</v>
      </c>
      <c r="N3258" t="s">
        <v>40532</v>
      </c>
      <c r="O3258" s="76" t="s">
        <v>4356</v>
      </c>
      <c r="P3258" s="82">
        <v>570</v>
      </c>
      <c r="Q3258" s="82" t="s">
        <v>83551</v>
      </c>
      <c r="R3258"/>
    </row>
    <row r="3259" spans="12:18" x14ac:dyDescent="0.25">
      <c r="L3259" t="s">
        <v>324</v>
      </c>
      <c r="M3259" t="s">
        <v>14150</v>
      </c>
      <c r="N3259" t="s">
        <v>40533</v>
      </c>
      <c r="O3259" s="76" t="s">
        <v>4366</v>
      </c>
      <c r="P3259" s="82">
        <v>105</v>
      </c>
      <c r="Q3259" s="82" t="s">
        <v>83552</v>
      </c>
      <c r="R3259"/>
    </row>
    <row r="3260" spans="12:18" x14ac:dyDescent="0.25">
      <c r="L3260" t="s">
        <v>324</v>
      </c>
      <c r="M3260" t="s">
        <v>33230</v>
      </c>
      <c r="N3260" t="s">
        <v>40534</v>
      </c>
      <c r="O3260" s="76" t="s">
        <v>4366</v>
      </c>
      <c r="P3260" s="82">
        <v>190</v>
      </c>
      <c r="Q3260" s="82" t="s">
        <v>83553</v>
      </c>
      <c r="R3260"/>
    </row>
    <row r="3261" spans="12:18" x14ac:dyDescent="0.25">
      <c r="L3261" t="s">
        <v>324</v>
      </c>
      <c r="M3261" t="s">
        <v>12141</v>
      </c>
      <c r="N3261" t="s">
        <v>40535</v>
      </c>
      <c r="O3261" s="76" t="s">
        <v>4366</v>
      </c>
      <c r="P3261" s="82">
        <v>202</v>
      </c>
      <c r="Q3261" s="82" t="s">
        <v>83554</v>
      </c>
      <c r="R3261"/>
    </row>
    <row r="3262" spans="12:18" x14ac:dyDescent="0.25">
      <c r="L3262" t="s">
        <v>324</v>
      </c>
      <c r="M3262" t="s">
        <v>24282</v>
      </c>
      <c r="N3262" t="s">
        <v>40536</v>
      </c>
      <c r="O3262" s="76" t="s">
        <v>4356</v>
      </c>
      <c r="P3262" s="82">
        <v>719</v>
      </c>
      <c r="Q3262" s="82" t="s">
        <v>83555</v>
      </c>
      <c r="R3262"/>
    </row>
    <row r="3263" spans="12:18" x14ac:dyDescent="0.25">
      <c r="L3263" t="s">
        <v>324</v>
      </c>
      <c r="M3263" t="s">
        <v>12144</v>
      </c>
      <c r="N3263" t="s">
        <v>40537</v>
      </c>
      <c r="O3263" s="76" t="s">
        <v>4374</v>
      </c>
      <c r="P3263" s="82">
        <v>1845</v>
      </c>
      <c r="Q3263" s="82" t="s">
        <v>72645</v>
      </c>
      <c r="R3263"/>
    </row>
    <row r="3264" spans="12:18" x14ac:dyDescent="0.25">
      <c r="L3264" t="s">
        <v>324</v>
      </c>
      <c r="M3264" t="s">
        <v>7007</v>
      </c>
      <c r="N3264" t="s">
        <v>40538</v>
      </c>
      <c r="O3264" s="76" t="s">
        <v>4356</v>
      </c>
      <c r="P3264" s="82">
        <v>312</v>
      </c>
      <c r="Q3264" s="82" t="s">
        <v>83556</v>
      </c>
      <c r="R3264"/>
    </row>
    <row r="3265" spans="12:18" x14ac:dyDescent="0.25">
      <c r="L3265" t="s">
        <v>324</v>
      </c>
      <c r="M3265" t="s">
        <v>12146</v>
      </c>
      <c r="N3265" t="s">
        <v>40539</v>
      </c>
      <c r="O3265" s="76" t="s">
        <v>4366</v>
      </c>
      <c r="P3265" s="82">
        <v>153</v>
      </c>
      <c r="Q3265" s="82" t="s">
        <v>83557</v>
      </c>
      <c r="R3265"/>
    </row>
    <row r="3266" spans="12:18" x14ac:dyDescent="0.25">
      <c r="L3266" t="s">
        <v>324</v>
      </c>
      <c r="M3266" t="s">
        <v>7008</v>
      </c>
      <c r="N3266" t="s">
        <v>40540</v>
      </c>
      <c r="O3266" s="76" t="s">
        <v>4366</v>
      </c>
      <c r="P3266" s="82">
        <v>177</v>
      </c>
      <c r="Q3266" s="82" t="s">
        <v>83559</v>
      </c>
      <c r="R3266"/>
    </row>
    <row r="3267" spans="12:18" x14ac:dyDescent="0.25">
      <c r="L3267" t="s">
        <v>324</v>
      </c>
      <c r="M3267" t="s">
        <v>14152</v>
      </c>
      <c r="N3267" t="s">
        <v>40541</v>
      </c>
      <c r="O3267" s="76" t="s">
        <v>4366</v>
      </c>
      <c r="P3267" s="82">
        <v>239</v>
      </c>
      <c r="Q3267" s="82" t="s">
        <v>83560</v>
      </c>
      <c r="R3267"/>
    </row>
    <row r="3268" spans="12:18" x14ac:dyDescent="0.25">
      <c r="L3268" t="s">
        <v>324</v>
      </c>
      <c r="M3268" t="s">
        <v>14154</v>
      </c>
      <c r="N3268" t="s">
        <v>40542</v>
      </c>
      <c r="O3268" s="76" t="s">
        <v>4356</v>
      </c>
      <c r="P3268" s="82">
        <v>301</v>
      </c>
      <c r="Q3268" s="82" t="s">
        <v>83561</v>
      </c>
      <c r="R3268"/>
    </row>
    <row r="3269" spans="12:18" x14ac:dyDescent="0.25">
      <c r="L3269" t="s">
        <v>324</v>
      </c>
      <c r="M3269" t="s">
        <v>14156</v>
      </c>
      <c r="N3269" t="s">
        <v>40543</v>
      </c>
      <c r="O3269" s="76" t="s">
        <v>4366</v>
      </c>
      <c r="P3269" s="82">
        <v>237</v>
      </c>
      <c r="Q3269" s="82" t="s">
        <v>83562</v>
      </c>
      <c r="R3269"/>
    </row>
    <row r="3270" spans="12:18" x14ac:dyDescent="0.25">
      <c r="L3270" t="s">
        <v>324</v>
      </c>
      <c r="M3270" t="s">
        <v>12148</v>
      </c>
      <c r="N3270" t="s">
        <v>40544</v>
      </c>
      <c r="O3270" s="76" t="s">
        <v>4356</v>
      </c>
      <c r="P3270" s="82">
        <v>881</v>
      </c>
      <c r="Q3270" s="82" t="s">
        <v>83563</v>
      </c>
      <c r="R3270"/>
    </row>
    <row r="3271" spans="12:18" x14ac:dyDescent="0.25">
      <c r="L3271" t="s">
        <v>324</v>
      </c>
      <c r="M3271" t="s">
        <v>33231</v>
      </c>
      <c r="N3271" t="s">
        <v>40545</v>
      </c>
      <c r="O3271" s="76" t="s">
        <v>4366</v>
      </c>
      <c r="P3271" s="82">
        <v>261</v>
      </c>
      <c r="Q3271" s="82" t="s">
        <v>83564</v>
      </c>
      <c r="R3271"/>
    </row>
    <row r="3272" spans="12:18" x14ac:dyDescent="0.25">
      <c r="L3272" t="s">
        <v>324</v>
      </c>
      <c r="M3272" t="s">
        <v>14158</v>
      </c>
      <c r="N3272" t="s">
        <v>40546</v>
      </c>
      <c r="O3272" s="76" t="s">
        <v>4366</v>
      </c>
      <c r="P3272" s="82">
        <v>298</v>
      </c>
      <c r="Q3272" s="82" t="s">
        <v>83565</v>
      </c>
      <c r="R3272"/>
    </row>
    <row r="3273" spans="12:18" x14ac:dyDescent="0.25">
      <c r="L3273" t="s">
        <v>324</v>
      </c>
      <c r="M3273" t="s">
        <v>24284</v>
      </c>
      <c r="N3273" t="s">
        <v>40547</v>
      </c>
      <c r="O3273" s="76" t="s">
        <v>4366</v>
      </c>
      <c r="P3273" s="82">
        <v>136</v>
      </c>
      <c r="Q3273" s="82" t="s">
        <v>83566</v>
      </c>
      <c r="R3273"/>
    </row>
    <row r="3274" spans="12:18" x14ac:dyDescent="0.25">
      <c r="L3274" t="s">
        <v>324</v>
      </c>
      <c r="M3274" t="s">
        <v>33232</v>
      </c>
      <c r="N3274" t="s">
        <v>40548</v>
      </c>
      <c r="O3274" s="76" t="s">
        <v>4366</v>
      </c>
      <c r="P3274" s="82">
        <v>62</v>
      </c>
      <c r="Q3274" s="82" t="s">
        <v>83567</v>
      </c>
      <c r="R3274"/>
    </row>
    <row r="3275" spans="12:18" x14ac:dyDescent="0.25">
      <c r="L3275" t="s">
        <v>324</v>
      </c>
      <c r="M3275" t="s">
        <v>14160</v>
      </c>
      <c r="N3275" t="s">
        <v>40549</v>
      </c>
      <c r="O3275" s="76" t="s">
        <v>4366</v>
      </c>
      <c r="P3275" s="82">
        <v>77</v>
      </c>
      <c r="Q3275" s="82" t="s">
        <v>83568</v>
      </c>
      <c r="R3275"/>
    </row>
    <row r="3276" spans="12:18" x14ac:dyDescent="0.25">
      <c r="L3276" t="s">
        <v>324</v>
      </c>
      <c r="M3276" t="s">
        <v>24285</v>
      </c>
      <c r="N3276" t="s">
        <v>40550</v>
      </c>
      <c r="O3276" s="76" t="s">
        <v>4366</v>
      </c>
      <c r="P3276" s="82">
        <v>295</v>
      </c>
      <c r="Q3276" s="82" t="s">
        <v>83569</v>
      </c>
      <c r="R3276"/>
    </row>
    <row r="3277" spans="12:18" x14ac:dyDescent="0.25">
      <c r="L3277" t="s">
        <v>324</v>
      </c>
      <c r="M3277" t="s">
        <v>12150</v>
      </c>
      <c r="N3277" t="s">
        <v>40551</v>
      </c>
      <c r="O3277" s="76" t="s">
        <v>4366</v>
      </c>
      <c r="P3277" s="82">
        <v>106</v>
      </c>
      <c r="Q3277" s="82" t="s">
        <v>83570</v>
      </c>
      <c r="R3277"/>
    </row>
    <row r="3278" spans="12:18" x14ac:dyDescent="0.25">
      <c r="L3278" t="s">
        <v>324</v>
      </c>
      <c r="M3278" t="s">
        <v>7009</v>
      </c>
      <c r="N3278" t="s">
        <v>40552</v>
      </c>
      <c r="O3278" s="76" t="s">
        <v>4356</v>
      </c>
      <c r="P3278" s="82">
        <v>355</v>
      </c>
      <c r="Q3278" s="82" t="s">
        <v>83571</v>
      </c>
      <c r="R3278"/>
    </row>
    <row r="3279" spans="12:18" x14ac:dyDescent="0.25">
      <c r="L3279" t="s">
        <v>324</v>
      </c>
      <c r="M3279" t="s">
        <v>12152</v>
      </c>
      <c r="N3279" t="s">
        <v>40553</v>
      </c>
      <c r="O3279" s="76" t="s">
        <v>4366</v>
      </c>
      <c r="P3279" s="82">
        <v>236</v>
      </c>
      <c r="Q3279" s="82" t="s">
        <v>83572</v>
      </c>
      <c r="R3279"/>
    </row>
    <row r="3280" spans="12:18" x14ac:dyDescent="0.25">
      <c r="L3280" t="s">
        <v>324</v>
      </c>
      <c r="M3280" t="s">
        <v>33233</v>
      </c>
      <c r="N3280" t="s">
        <v>40554</v>
      </c>
      <c r="O3280" s="76" t="s">
        <v>4366</v>
      </c>
      <c r="P3280" s="82">
        <v>255</v>
      </c>
      <c r="Q3280" s="82" t="s">
        <v>83573</v>
      </c>
      <c r="R3280"/>
    </row>
    <row r="3281" spans="12:18" x14ac:dyDescent="0.25">
      <c r="L3281" t="s">
        <v>324</v>
      </c>
      <c r="M3281" t="s">
        <v>33234</v>
      </c>
      <c r="N3281" t="s">
        <v>40555</v>
      </c>
      <c r="O3281" s="76" t="s">
        <v>4366</v>
      </c>
      <c r="P3281" s="82">
        <v>94</v>
      </c>
      <c r="Q3281" s="82" t="s">
        <v>83574</v>
      </c>
      <c r="R3281"/>
    </row>
    <row r="3282" spans="12:18" x14ac:dyDescent="0.25">
      <c r="L3282" t="s">
        <v>324</v>
      </c>
      <c r="M3282" t="s">
        <v>33235</v>
      </c>
      <c r="N3282" t="s">
        <v>40556</v>
      </c>
      <c r="O3282" s="76" t="s">
        <v>4366</v>
      </c>
      <c r="P3282" s="82">
        <v>101</v>
      </c>
      <c r="Q3282" s="82" t="s">
        <v>83575</v>
      </c>
      <c r="R3282"/>
    </row>
    <row r="3283" spans="12:18" x14ac:dyDescent="0.25">
      <c r="L3283" t="s">
        <v>324</v>
      </c>
      <c r="M3283" t="s">
        <v>7010</v>
      </c>
      <c r="N3283" t="s">
        <v>40557</v>
      </c>
      <c r="O3283" s="76" t="s">
        <v>4366</v>
      </c>
      <c r="P3283" s="82">
        <v>117</v>
      </c>
      <c r="Q3283" s="82" t="s">
        <v>83576</v>
      </c>
      <c r="R3283"/>
    </row>
    <row r="3284" spans="12:18" x14ac:dyDescent="0.25">
      <c r="L3284" t="s">
        <v>324</v>
      </c>
      <c r="M3284" t="s">
        <v>12154</v>
      </c>
      <c r="N3284" t="s">
        <v>40558</v>
      </c>
      <c r="O3284" s="76" t="s">
        <v>4366</v>
      </c>
      <c r="P3284" s="82">
        <v>36</v>
      </c>
      <c r="Q3284" s="82" t="s">
        <v>83577</v>
      </c>
      <c r="R3284"/>
    </row>
    <row r="3285" spans="12:18" x14ac:dyDescent="0.25">
      <c r="L3285" t="s">
        <v>324</v>
      </c>
      <c r="M3285" t="s">
        <v>33236</v>
      </c>
      <c r="N3285" t="s">
        <v>40559</v>
      </c>
      <c r="O3285" s="76" t="s">
        <v>4366</v>
      </c>
      <c r="P3285" s="82">
        <v>136</v>
      </c>
      <c r="Q3285" s="82" t="s">
        <v>83578</v>
      </c>
      <c r="R3285"/>
    </row>
    <row r="3286" spans="12:18" x14ac:dyDescent="0.25">
      <c r="L3286" t="s">
        <v>324</v>
      </c>
      <c r="M3286" t="s">
        <v>24286</v>
      </c>
      <c r="N3286" t="s">
        <v>40560</v>
      </c>
      <c r="O3286" s="76" t="s">
        <v>4366</v>
      </c>
      <c r="P3286" s="82">
        <v>179</v>
      </c>
      <c r="Q3286" s="82" t="s">
        <v>83579</v>
      </c>
      <c r="R3286"/>
    </row>
    <row r="3287" spans="12:18" x14ac:dyDescent="0.25">
      <c r="L3287" t="s">
        <v>324</v>
      </c>
      <c r="M3287" t="s">
        <v>12156</v>
      </c>
      <c r="N3287" t="s">
        <v>40561</v>
      </c>
      <c r="O3287" s="76" t="s">
        <v>4356</v>
      </c>
      <c r="P3287" s="82">
        <v>1193</v>
      </c>
      <c r="Q3287" s="82" t="s">
        <v>83580</v>
      </c>
      <c r="R3287"/>
    </row>
    <row r="3288" spans="12:18" x14ac:dyDescent="0.25">
      <c r="L3288" t="s">
        <v>324</v>
      </c>
      <c r="M3288" t="s">
        <v>24287</v>
      </c>
      <c r="N3288" t="s">
        <v>40562</v>
      </c>
      <c r="O3288" s="76" t="s">
        <v>4356</v>
      </c>
      <c r="P3288" s="82">
        <v>715</v>
      </c>
      <c r="Q3288" s="82" t="s">
        <v>83581</v>
      </c>
      <c r="R3288"/>
    </row>
    <row r="3289" spans="12:18" x14ac:dyDescent="0.25">
      <c r="L3289" t="s">
        <v>324</v>
      </c>
      <c r="M3289" t="s">
        <v>12158</v>
      </c>
      <c r="N3289" t="s">
        <v>40563</v>
      </c>
      <c r="O3289" s="76" t="s">
        <v>4356</v>
      </c>
      <c r="P3289" s="82">
        <v>1855</v>
      </c>
      <c r="Q3289" s="82" t="s">
        <v>83582</v>
      </c>
      <c r="R3289"/>
    </row>
    <row r="3290" spans="12:18" x14ac:dyDescent="0.25">
      <c r="L3290" t="s">
        <v>324</v>
      </c>
      <c r="M3290" t="s">
        <v>33237</v>
      </c>
      <c r="N3290" t="s">
        <v>40564</v>
      </c>
      <c r="O3290" s="76" t="s">
        <v>4366</v>
      </c>
      <c r="P3290" s="82">
        <v>173</v>
      </c>
      <c r="Q3290" s="82" t="s">
        <v>83583</v>
      </c>
      <c r="R3290"/>
    </row>
    <row r="3291" spans="12:18" x14ac:dyDescent="0.25">
      <c r="L3291" t="s">
        <v>324</v>
      </c>
      <c r="M3291" t="s">
        <v>12160</v>
      </c>
      <c r="N3291" t="s">
        <v>40565</v>
      </c>
      <c r="O3291" s="76" t="s">
        <v>4366</v>
      </c>
      <c r="P3291" s="82">
        <v>155</v>
      </c>
      <c r="Q3291" s="82" t="s">
        <v>83584</v>
      </c>
      <c r="R3291"/>
    </row>
    <row r="3292" spans="12:18" x14ac:dyDescent="0.25">
      <c r="L3292" t="s">
        <v>324</v>
      </c>
      <c r="M3292" t="s">
        <v>12162</v>
      </c>
      <c r="N3292" t="s">
        <v>40566</v>
      </c>
      <c r="O3292" s="76" t="s">
        <v>4366</v>
      </c>
      <c r="P3292" s="82">
        <v>221</v>
      </c>
      <c r="Q3292" s="82" t="s">
        <v>83585</v>
      </c>
      <c r="R3292"/>
    </row>
    <row r="3293" spans="12:18" x14ac:dyDescent="0.25">
      <c r="L3293" t="s">
        <v>324</v>
      </c>
      <c r="M3293" t="s">
        <v>33238</v>
      </c>
      <c r="N3293" t="s">
        <v>40567</v>
      </c>
      <c r="O3293" s="76" t="s">
        <v>4366</v>
      </c>
      <c r="P3293" s="82">
        <v>87</v>
      </c>
      <c r="Q3293" s="82" t="s">
        <v>83586</v>
      </c>
      <c r="R3293"/>
    </row>
    <row r="3294" spans="12:18" x14ac:dyDescent="0.25">
      <c r="L3294" t="s">
        <v>324</v>
      </c>
      <c r="M3294" t="s">
        <v>33239</v>
      </c>
      <c r="N3294" t="s">
        <v>40568</v>
      </c>
      <c r="O3294" s="76" t="s">
        <v>4356</v>
      </c>
      <c r="P3294" s="82">
        <v>130</v>
      </c>
      <c r="Q3294" s="82" t="s">
        <v>83587</v>
      </c>
      <c r="R3294"/>
    </row>
    <row r="3295" spans="12:18" x14ac:dyDescent="0.25">
      <c r="L3295" t="s">
        <v>324</v>
      </c>
      <c r="M3295" t="s">
        <v>14162</v>
      </c>
      <c r="N3295" t="s">
        <v>40569</v>
      </c>
      <c r="O3295" s="76" t="s">
        <v>4356</v>
      </c>
      <c r="P3295" s="82">
        <v>399</v>
      </c>
      <c r="Q3295" s="82" t="s">
        <v>83588</v>
      </c>
      <c r="R3295"/>
    </row>
    <row r="3296" spans="12:18" x14ac:dyDescent="0.25">
      <c r="L3296" t="s">
        <v>324</v>
      </c>
      <c r="M3296" t="s">
        <v>24288</v>
      </c>
      <c r="N3296" t="s">
        <v>40570</v>
      </c>
      <c r="O3296" s="76" t="s">
        <v>4356</v>
      </c>
      <c r="P3296" s="82">
        <v>332</v>
      </c>
      <c r="Q3296" s="82" t="s">
        <v>83589</v>
      </c>
      <c r="R3296"/>
    </row>
    <row r="3297" spans="12:18" x14ac:dyDescent="0.25">
      <c r="L3297" t="s">
        <v>324</v>
      </c>
      <c r="M3297" t="s">
        <v>19831</v>
      </c>
      <c r="N3297" t="s">
        <v>40571</v>
      </c>
      <c r="O3297" s="76" t="s">
        <v>4366</v>
      </c>
      <c r="P3297" s="82">
        <v>258</v>
      </c>
      <c r="Q3297" s="82" t="s">
        <v>83590</v>
      </c>
      <c r="R3297"/>
    </row>
    <row r="3298" spans="12:18" x14ac:dyDescent="0.25">
      <c r="L3298" t="s">
        <v>324</v>
      </c>
      <c r="M3298" t="s">
        <v>33240</v>
      </c>
      <c r="N3298" t="s">
        <v>40572</v>
      </c>
      <c r="O3298" s="76" t="s">
        <v>4356</v>
      </c>
      <c r="P3298" s="82">
        <v>876</v>
      </c>
      <c r="Q3298" s="82" t="s">
        <v>83591</v>
      </c>
      <c r="R3298"/>
    </row>
    <row r="3299" spans="12:18" x14ac:dyDescent="0.25">
      <c r="L3299" t="s">
        <v>324</v>
      </c>
      <c r="M3299" t="s">
        <v>7011</v>
      </c>
      <c r="N3299" t="s">
        <v>40573</v>
      </c>
      <c r="O3299" s="76" t="s">
        <v>4356</v>
      </c>
      <c r="P3299" s="82">
        <v>652</v>
      </c>
      <c r="Q3299" s="82" t="s">
        <v>83592</v>
      </c>
      <c r="R3299"/>
    </row>
    <row r="3300" spans="12:18" x14ac:dyDescent="0.25">
      <c r="L3300" t="s">
        <v>324</v>
      </c>
      <c r="M3300" t="s">
        <v>7012</v>
      </c>
      <c r="N3300" t="s">
        <v>40574</v>
      </c>
      <c r="O3300" s="76" t="s">
        <v>4366</v>
      </c>
      <c r="P3300" s="82">
        <v>72</v>
      </c>
      <c r="Q3300" s="82" t="s">
        <v>83593</v>
      </c>
      <c r="R3300"/>
    </row>
    <row r="3301" spans="12:18" x14ac:dyDescent="0.25">
      <c r="L3301" t="s">
        <v>324</v>
      </c>
      <c r="M3301" t="s">
        <v>7013</v>
      </c>
      <c r="N3301" t="s">
        <v>40575</v>
      </c>
      <c r="O3301" s="76" t="s">
        <v>4366</v>
      </c>
      <c r="P3301" s="82">
        <v>206</v>
      </c>
      <c r="Q3301" s="82" t="s">
        <v>83594</v>
      </c>
      <c r="R3301"/>
    </row>
    <row r="3302" spans="12:18" x14ac:dyDescent="0.25">
      <c r="L3302" t="s">
        <v>324</v>
      </c>
      <c r="M3302" t="s">
        <v>12164</v>
      </c>
      <c r="N3302" t="s">
        <v>40576</v>
      </c>
      <c r="O3302" s="76" t="s">
        <v>4356</v>
      </c>
      <c r="P3302" s="82">
        <v>717</v>
      </c>
      <c r="Q3302" s="82" t="s">
        <v>83595</v>
      </c>
      <c r="R3302"/>
    </row>
    <row r="3303" spans="12:18" x14ac:dyDescent="0.25">
      <c r="L3303" t="s">
        <v>324</v>
      </c>
      <c r="M3303" t="s">
        <v>26553</v>
      </c>
      <c r="N3303" t="s">
        <v>40577</v>
      </c>
      <c r="O3303" s="76" t="s">
        <v>4356</v>
      </c>
      <c r="P3303" s="82">
        <v>531</v>
      </c>
      <c r="Q3303" s="82" t="s">
        <v>83597</v>
      </c>
      <c r="R3303"/>
    </row>
    <row r="3304" spans="12:18" x14ac:dyDescent="0.25">
      <c r="L3304" t="s">
        <v>324</v>
      </c>
      <c r="M3304" t="s">
        <v>7014</v>
      </c>
      <c r="N3304" t="s">
        <v>40578</v>
      </c>
      <c r="O3304" s="76" t="s">
        <v>4366</v>
      </c>
      <c r="P3304" s="82">
        <v>87</v>
      </c>
      <c r="Q3304" s="82" t="s">
        <v>83598</v>
      </c>
      <c r="R3304"/>
    </row>
    <row r="3305" spans="12:18" x14ac:dyDescent="0.25">
      <c r="L3305" t="s">
        <v>324</v>
      </c>
      <c r="M3305" t="s">
        <v>14163</v>
      </c>
      <c r="N3305" t="s">
        <v>40579</v>
      </c>
      <c r="O3305" s="76" t="s">
        <v>4366</v>
      </c>
      <c r="P3305" s="82">
        <v>47</v>
      </c>
      <c r="Q3305" s="82" t="s">
        <v>83599</v>
      </c>
      <c r="R3305"/>
    </row>
    <row r="3306" spans="12:18" x14ac:dyDescent="0.25">
      <c r="L3306" t="s">
        <v>324</v>
      </c>
      <c r="M3306" t="s">
        <v>33242</v>
      </c>
      <c r="N3306" t="s">
        <v>40580</v>
      </c>
      <c r="O3306" s="76" t="s">
        <v>4366</v>
      </c>
      <c r="P3306" s="82">
        <v>47</v>
      </c>
      <c r="Q3306" s="82" t="s">
        <v>83600</v>
      </c>
      <c r="R3306"/>
    </row>
    <row r="3307" spans="12:18" x14ac:dyDescent="0.25">
      <c r="L3307" t="s">
        <v>324</v>
      </c>
      <c r="M3307" t="s">
        <v>14165</v>
      </c>
      <c r="N3307" t="s">
        <v>40581</v>
      </c>
      <c r="O3307" s="76" t="s">
        <v>4366</v>
      </c>
      <c r="P3307" s="82">
        <v>279</v>
      </c>
      <c r="Q3307" s="82" t="s">
        <v>83601</v>
      </c>
      <c r="R3307"/>
    </row>
    <row r="3308" spans="12:18" x14ac:dyDescent="0.25">
      <c r="L3308" t="s">
        <v>324</v>
      </c>
      <c r="M3308" t="s">
        <v>14167</v>
      </c>
      <c r="N3308" t="s">
        <v>40582</v>
      </c>
      <c r="O3308" s="76" t="s">
        <v>4366</v>
      </c>
      <c r="P3308" s="82">
        <v>45</v>
      </c>
      <c r="Q3308" s="82" t="s">
        <v>83602</v>
      </c>
      <c r="R3308"/>
    </row>
    <row r="3309" spans="12:18" x14ac:dyDescent="0.25">
      <c r="L3309" t="s">
        <v>324</v>
      </c>
      <c r="M3309" t="s">
        <v>12166</v>
      </c>
      <c r="N3309" t="s">
        <v>40583</v>
      </c>
      <c r="O3309" s="76" t="s">
        <v>4356</v>
      </c>
      <c r="P3309" s="82">
        <v>736</v>
      </c>
      <c r="Q3309" s="82" t="s">
        <v>83603</v>
      </c>
      <c r="R3309"/>
    </row>
    <row r="3310" spans="12:18" x14ac:dyDescent="0.25">
      <c r="L3310" t="s">
        <v>324</v>
      </c>
      <c r="M3310" t="s">
        <v>24289</v>
      </c>
      <c r="N3310" t="s">
        <v>40584</v>
      </c>
      <c r="O3310" s="76" t="s">
        <v>4356</v>
      </c>
      <c r="P3310" s="82">
        <v>337</v>
      </c>
      <c r="Q3310" s="82" t="s">
        <v>83604</v>
      </c>
      <c r="R3310"/>
    </row>
    <row r="3311" spans="12:18" x14ac:dyDescent="0.25">
      <c r="L3311" t="s">
        <v>324</v>
      </c>
      <c r="M3311" t="s">
        <v>7015</v>
      </c>
      <c r="N3311" t="s">
        <v>40585</v>
      </c>
      <c r="O3311" s="76" t="s">
        <v>4366</v>
      </c>
      <c r="P3311" s="82">
        <v>95</v>
      </c>
      <c r="Q3311" s="82" t="s">
        <v>83606</v>
      </c>
      <c r="R3311"/>
    </row>
    <row r="3312" spans="12:18" x14ac:dyDescent="0.25">
      <c r="L3312" t="s">
        <v>324</v>
      </c>
      <c r="M3312" t="s">
        <v>14169</v>
      </c>
      <c r="N3312" t="s">
        <v>40586</v>
      </c>
      <c r="O3312" s="76" t="s">
        <v>4366</v>
      </c>
      <c r="P3312" s="82">
        <v>233</v>
      </c>
      <c r="Q3312" s="82" t="s">
        <v>83608</v>
      </c>
      <c r="R3312"/>
    </row>
    <row r="3313" spans="12:18" x14ac:dyDescent="0.25">
      <c r="L3313" t="s">
        <v>324</v>
      </c>
      <c r="M3313" t="s">
        <v>7017</v>
      </c>
      <c r="N3313" t="s">
        <v>40587</v>
      </c>
      <c r="O3313" s="76" t="s">
        <v>4356</v>
      </c>
      <c r="P3313" s="82">
        <v>492</v>
      </c>
      <c r="Q3313" s="82" t="s">
        <v>83609</v>
      </c>
      <c r="R3313"/>
    </row>
    <row r="3314" spans="12:18" x14ac:dyDescent="0.25">
      <c r="L3314" t="s">
        <v>324</v>
      </c>
      <c r="M3314" t="s">
        <v>24290</v>
      </c>
      <c r="N3314" t="s">
        <v>40588</v>
      </c>
      <c r="O3314" s="76" t="s">
        <v>4356</v>
      </c>
      <c r="P3314" s="82">
        <v>238</v>
      </c>
      <c r="Q3314" s="82" t="s">
        <v>83610</v>
      </c>
      <c r="R3314"/>
    </row>
    <row r="3315" spans="12:18" x14ac:dyDescent="0.25">
      <c r="L3315" t="s">
        <v>324</v>
      </c>
      <c r="M3315" t="s">
        <v>12170</v>
      </c>
      <c r="N3315" t="s">
        <v>40589</v>
      </c>
      <c r="O3315" s="76" t="s">
        <v>4366</v>
      </c>
      <c r="P3315" s="82">
        <v>166</v>
      </c>
      <c r="Q3315" s="82" t="s">
        <v>83611</v>
      </c>
      <c r="R3315"/>
    </row>
    <row r="3316" spans="12:18" x14ac:dyDescent="0.25">
      <c r="L3316" t="s">
        <v>324</v>
      </c>
      <c r="M3316" t="s">
        <v>12174</v>
      </c>
      <c r="N3316" t="s">
        <v>40590</v>
      </c>
      <c r="O3316" s="76" t="s">
        <v>4356</v>
      </c>
      <c r="P3316" s="82">
        <v>179</v>
      </c>
      <c r="Q3316" s="82" t="s">
        <v>83613</v>
      </c>
      <c r="R3316"/>
    </row>
    <row r="3317" spans="12:18" x14ac:dyDescent="0.25">
      <c r="L3317" t="s">
        <v>324</v>
      </c>
      <c r="M3317" t="s">
        <v>12172</v>
      </c>
      <c r="N3317" t="s">
        <v>40591</v>
      </c>
      <c r="O3317" s="76" t="s">
        <v>4356</v>
      </c>
      <c r="P3317" s="82">
        <v>472</v>
      </c>
      <c r="Q3317" s="82" t="s">
        <v>83612</v>
      </c>
      <c r="R3317"/>
    </row>
    <row r="3318" spans="12:18" x14ac:dyDescent="0.25">
      <c r="L3318" t="s">
        <v>324</v>
      </c>
      <c r="M3318" t="s">
        <v>12176</v>
      </c>
      <c r="N3318" t="s">
        <v>40592</v>
      </c>
      <c r="O3318" s="76" t="s">
        <v>4366</v>
      </c>
      <c r="P3318" s="82">
        <v>177</v>
      </c>
      <c r="Q3318" s="82" t="s">
        <v>83614</v>
      </c>
      <c r="R3318"/>
    </row>
    <row r="3319" spans="12:18" x14ac:dyDescent="0.25">
      <c r="L3319" t="s">
        <v>324</v>
      </c>
      <c r="M3319" t="s">
        <v>7018</v>
      </c>
      <c r="N3319" t="s">
        <v>40593</v>
      </c>
      <c r="O3319" s="76" t="s">
        <v>4356</v>
      </c>
      <c r="P3319" s="82">
        <v>166</v>
      </c>
      <c r="Q3319" s="82" t="s">
        <v>83615</v>
      </c>
      <c r="R3319"/>
    </row>
    <row r="3320" spans="12:18" x14ac:dyDescent="0.25">
      <c r="L3320" t="s">
        <v>324</v>
      </c>
      <c r="M3320" t="s">
        <v>7019</v>
      </c>
      <c r="N3320" t="s">
        <v>40594</v>
      </c>
      <c r="O3320" s="76" t="s">
        <v>4366</v>
      </c>
      <c r="P3320" s="82">
        <v>150</v>
      </c>
      <c r="Q3320" s="82" t="s">
        <v>83616</v>
      </c>
      <c r="R3320"/>
    </row>
    <row r="3321" spans="12:18" x14ac:dyDescent="0.25">
      <c r="L3321" t="s">
        <v>324</v>
      </c>
      <c r="M3321" t="s">
        <v>14170</v>
      </c>
      <c r="N3321" t="s">
        <v>40595</v>
      </c>
      <c r="O3321" s="76" t="s">
        <v>4356</v>
      </c>
      <c r="P3321" s="82">
        <v>275</v>
      </c>
      <c r="Q3321" s="82" t="s">
        <v>83617</v>
      </c>
      <c r="R3321"/>
    </row>
    <row r="3322" spans="12:18" x14ac:dyDescent="0.25">
      <c r="L3322" t="s">
        <v>324</v>
      </c>
      <c r="M3322" t="s">
        <v>12178</v>
      </c>
      <c r="N3322" t="s">
        <v>40596</v>
      </c>
      <c r="O3322" s="76" t="s">
        <v>4356</v>
      </c>
      <c r="P3322" s="82">
        <v>490</v>
      </c>
      <c r="Q3322" s="82" t="s">
        <v>83618</v>
      </c>
      <c r="R3322"/>
    </row>
    <row r="3323" spans="12:18" x14ac:dyDescent="0.25">
      <c r="L3323" t="s">
        <v>324</v>
      </c>
      <c r="M3323" t="s">
        <v>24291</v>
      </c>
      <c r="N3323" t="s">
        <v>40597</v>
      </c>
      <c r="O3323" s="76" t="s">
        <v>4366</v>
      </c>
      <c r="P3323" s="82">
        <v>92</v>
      </c>
      <c r="Q3323" s="82" t="s">
        <v>83619</v>
      </c>
      <c r="R3323"/>
    </row>
    <row r="3324" spans="12:18" x14ac:dyDescent="0.25">
      <c r="L3324" t="s">
        <v>324</v>
      </c>
      <c r="M3324" t="s">
        <v>14171</v>
      </c>
      <c r="N3324" t="s">
        <v>40598</v>
      </c>
      <c r="O3324" s="76" t="s">
        <v>4366</v>
      </c>
      <c r="P3324" s="82">
        <v>238</v>
      </c>
      <c r="Q3324" s="82" t="s">
        <v>83620</v>
      </c>
      <c r="R3324"/>
    </row>
    <row r="3325" spans="12:18" x14ac:dyDescent="0.25">
      <c r="L3325" t="s">
        <v>324</v>
      </c>
      <c r="M3325" t="s">
        <v>12180</v>
      </c>
      <c r="N3325" t="s">
        <v>40599</v>
      </c>
      <c r="O3325" s="76" t="s">
        <v>4356</v>
      </c>
      <c r="P3325" s="82">
        <v>122</v>
      </c>
      <c r="Q3325" s="82" t="s">
        <v>83621</v>
      </c>
      <c r="R3325"/>
    </row>
    <row r="3326" spans="12:18" x14ac:dyDescent="0.25">
      <c r="L3326" t="s">
        <v>324</v>
      </c>
      <c r="M3326" t="s">
        <v>24292</v>
      </c>
      <c r="N3326" t="s">
        <v>40600</v>
      </c>
      <c r="O3326" s="76" t="s">
        <v>4366</v>
      </c>
      <c r="P3326" s="82">
        <v>35</v>
      </c>
      <c r="Q3326" s="82" t="s">
        <v>83622</v>
      </c>
      <c r="R3326"/>
    </row>
    <row r="3327" spans="12:18" x14ac:dyDescent="0.25">
      <c r="L3327" t="s">
        <v>324</v>
      </c>
      <c r="M3327" t="s">
        <v>14173</v>
      </c>
      <c r="N3327" t="s">
        <v>40601</v>
      </c>
      <c r="O3327" s="76" t="s">
        <v>4366</v>
      </c>
      <c r="P3327" s="82">
        <v>127</v>
      </c>
      <c r="Q3327" s="82" t="s">
        <v>83623</v>
      </c>
      <c r="R3327"/>
    </row>
    <row r="3328" spans="12:18" x14ac:dyDescent="0.25">
      <c r="L3328" t="s">
        <v>324</v>
      </c>
      <c r="M3328" t="s">
        <v>12121</v>
      </c>
      <c r="N3328" t="s">
        <v>40602</v>
      </c>
      <c r="O3328" s="76" t="s">
        <v>4366</v>
      </c>
      <c r="P3328" s="82">
        <v>37</v>
      </c>
      <c r="Q3328" s="82" t="s">
        <v>83515</v>
      </c>
      <c r="R3328"/>
    </row>
    <row r="3329" spans="12:18" x14ac:dyDescent="0.25">
      <c r="L3329" t="s">
        <v>324</v>
      </c>
      <c r="M3329" t="s">
        <v>12125</v>
      </c>
      <c r="N3329" t="s">
        <v>40603</v>
      </c>
      <c r="O3329" s="76" t="s">
        <v>4450</v>
      </c>
      <c r="P3329" s="82">
        <v>12319</v>
      </c>
      <c r="Q3329" s="82" t="s">
        <v>72645</v>
      </c>
      <c r="R3329"/>
    </row>
    <row r="3330" spans="12:18" x14ac:dyDescent="0.25">
      <c r="L3330" t="s">
        <v>324</v>
      </c>
      <c r="M3330" t="s">
        <v>33241</v>
      </c>
      <c r="N3330" t="s">
        <v>40604</v>
      </c>
      <c r="O3330" s="76" t="s">
        <v>4356</v>
      </c>
      <c r="P3330" s="82">
        <v>218</v>
      </c>
      <c r="Q3330" s="82" t="s">
        <v>83596</v>
      </c>
      <c r="R3330"/>
    </row>
    <row r="3331" spans="12:18" x14ac:dyDescent="0.25">
      <c r="L3331" t="s">
        <v>324</v>
      </c>
      <c r="M3331" t="s">
        <v>24296</v>
      </c>
      <c r="N3331" t="s">
        <v>40605</v>
      </c>
      <c r="O3331" s="76" t="s">
        <v>4366</v>
      </c>
      <c r="P3331" s="82">
        <v>84</v>
      </c>
      <c r="Q3331" s="82" t="s">
        <v>83638</v>
      </c>
      <c r="R3331"/>
    </row>
    <row r="3332" spans="12:18" x14ac:dyDescent="0.25">
      <c r="L3332" t="s">
        <v>324</v>
      </c>
      <c r="M3332" t="s">
        <v>7024</v>
      </c>
      <c r="N3332" t="s">
        <v>40606</v>
      </c>
      <c r="O3332" s="76" t="s">
        <v>4366</v>
      </c>
      <c r="P3332" s="82">
        <v>68</v>
      </c>
      <c r="Q3332" s="82" t="s">
        <v>83639</v>
      </c>
      <c r="R3332"/>
    </row>
    <row r="3333" spans="12:18" x14ac:dyDescent="0.25">
      <c r="L3333" t="s">
        <v>324</v>
      </c>
      <c r="M3333" t="s">
        <v>12193</v>
      </c>
      <c r="N3333" t="s">
        <v>40607</v>
      </c>
      <c r="O3333" s="76" t="s">
        <v>4366</v>
      </c>
      <c r="P3333" s="82">
        <v>289</v>
      </c>
      <c r="Q3333" s="82" t="s">
        <v>83646</v>
      </c>
      <c r="R3333"/>
    </row>
    <row r="3334" spans="12:18" x14ac:dyDescent="0.25">
      <c r="L3334" t="s">
        <v>324</v>
      </c>
      <c r="M3334" t="s">
        <v>14197</v>
      </c>
      <c r="N3334" t="s">
        <v>40608</v>
      </c>
      <c r="O3334" s="76" t="s">
        <v>4356</v>
      </c>
      <c r="P3334" s="82">
        <v>372</v>
      </c>
      <c r="Q3334" s="82" t="s">
        <v>83696</v>
      </c>
      <c r="R3334"/>
    </row>
    <row r="3335" spans="12:18" x14ac:dyDescent="0.25">
      <c r="L3335" t="s">
        <v>324</v>
      </c>
      <c r="M3335" t="s">
        <v>33261</v>
      </c>
      <c r="N3335" t="s">
        <v>40609</v>
      </c>
      <c r="O3335" s="76" t="s">
        <v>4374</v>
      </c>
      <c r="P3335" s="82">
        <v>3396</v>
      </c>
      <c r="Q3335" s="82" t="s">
        <v>72645</v>
      </c>
      <c r="R3335"/>
    </row>
    <row r="3336" spans="12:18" x14ac:dyDescent="0.25">
      <c r="L3336" t="s">
        <v>324</v>
      </c>
      <c r="M3336" t="s">
        <v>14214</v>
      </c>
      <c r="N3336" t="s">
        <v>40610</v>
      </c>
      <c r="O3336" s="76" t="s">
        <v>4356</v>
      </c>
      <c r="P3336" s="82">
        <v>109</v>
      </c>
      <c r="Q3336" s="82" t="s">
        <v>83755</v>
      </c>
      <c r="R3336"/>
    </row>
    <row r="3337" spans="12:18" x14ac:dyDescent="0.25">
      <c r="L3337" t="s">
        <v>324</v>
      </c>
      <c r="M3337" t="s">
        <v>7059</v>
      </c>
      <c r="N3337" t="s">
        <v>40611</v>
      </c>
      <c r="O3337" s="76" t="s">
        <v>4356</v>
      </c>
      <c r="P3337" s="82">
        <v>704</v>
      </c>
      <c r="Q3337" s="82" t="s">
        <v>83788</v>
      </c>
      <c r="R3337"/>
    </row>
    <row r="3338" spans="12:18" x14ac:dyDescent="0.25">
      <c r="L3338" t="s">
        <v>324</v>
      </c>
      <c r="M3338" t="s">
        <v>14246</v>
      </c>
      <c r="N3338" t="s">
        <v>40612</v>
      </c>
      <c r="O3338" s="76" t="s">
        <v>4366</v>
      </c>
      <c r="P3338" s="82">
        <v>250</v>
      </c>
      <c r="Q3338" s="82" t="s">
        <v>83821</v>
      </c>
      <c r="R3338"/>
    </row>
    <row r="3339" spans="12:18" x14ac:dyDescent="0.25">
      <c r="L3339" t="s">
        <v>324</v>
      </c>
      <c r="M3339" t="s">
        <v>14252</v>
      </c>
      <c r="N3339" t="s">
        <v>40613</v>
      </c>
      <c r="O3339" s="76" t="s">
        <v>4366</v>
      </c>
      <c r="P3339" s="82">
        <v>30</v>
      </c>
      <c r="Q3339" s="82" t="s">
        <v>83829</v>
      </c>
      <c r="R3339"/>
    </row>
    <row r="3340" spans="12:18" x14ac:dyDescent="0.25">
      <c r="L3340" t="s">
        <v>324</v>
      </c>
      <c r="M3340" t="s">
        <v>12280</v>
      </c>
      <c r="N3340" t="s">
        <v>40614</v>
      </c>
      <c r="O3340" s="76" t="s">
        <v>4366</v>
      </c>
      <c r="P3340" s="82">
        <v>146</v>
      </c>
      <c r="Q3340" s="82" t="s">
        <v>83837</v>
      </c>
      <c r="R3340"/>
    </row>
    <row r="3341" spans="12:18" x14ac:dyDescent="0.25">
      <c r="L3341" t="s">
        <v>324</v>
      </c>
      <c r="M3341" t="s">
        <v>12282</v>
      </c>
      <c r="N3341" t="s">
        <v>40615</v>
      </c>
      <c r="O3341" s="76" t="s">
        <v>4356</v>
      </c>
      <c r="P3341" s="82">
        <v>424</v>
      </c>
      <c r="Q3341" s="82" t="s">
        <v>83839</v>
      </c>
      <c r="R3341"/>
    </row>
    <row r="3342" spans="12:18" x14ac:dyDescent="0.25">
      <c r="L3342" t="s">
        <v>324</v>
      </c>
      <c r="M3342" t="s">
        <v>7020</v>
      </c>
      <c r="N3342" t="s">
        <v>40616</v>
      </c>
      <c r="O3342" s="76" t="s">
        <v>4366</v>
      </c>
      <c r="P3342" s="82">
        <v>205</v>
      </c>
      <c r="Q3342" s="82" t="s">
        <v>83624</v>
      </c>
      <c r="R3342"/>
    </row>
    <row r="3343" spans="12:18" x14ac:dyDescent="0.25">
      <c r="L3343" t="s">
        <v>324</v>
      </c>
      <c r="M3343" t="s">
        <v>33243</v>
      </c>
      <c r="N3343" t="s">
        <v>40617</v>
      </c>
      <c r="O3343" s="76" t="s">
        <v>4356</v>
      </c>
      <c r="P3343" s="82">
        <v>523</v>
      </c>
      <c r="Q3343" s="82" t="s">
        <v>83625</v>
      </c>
      <c r="R3343"/>
    </row>
    <row r="3344" spans="12:18" x14ac:dyDescent="0.25">
      <c r="L3344" t="s">
        <v>324</v>
      </c>
      <c r="M3344" t="s">
        <v>33244</v>
      </c>
      <c r="N3344" t="s">
        <v>40618</v>
      </c>
      <c r="O3344" s="76" t="s">
        <v>4356</v>
      </c>
      <c r="P3344" s="82">
        <v>441</v>
      </c>
      <c r="Q3344" s="82" t="s">
        <v>83626</v>
      </c>
      <c r="R3344"/>
    </row>
    <row r="3345" spans="12:18" x14ac:dyDescent="0.25">
      <c r="L3345" t="s">
        <v>324</v>
      </c>
      <c r="M3345" t="s">
        <v>7021</v>
      </c>
      <c r="N3345" t="s">
        <v>40619</v>
      </c>
      <c r="O3345" s="76" t="s">
        <v>4366</v>
      </c>
      <c r="P3345" s="82">
        <v>230</v>
      </c>
      <c r="Q3345" s="82" t="s">
        <v>83627</v>
      </c>
      <c r="R3345"/>
    </row>
    <row r="3346" spans="12:18" x14ac:dyDescent="0.25">
      <c r="L3346" t="s">
        <v>324</v>
      </c>
      <c r="M3346" t="s">
        <v>24293</v>
      </c>
      <c r="N3346" t="s">
        <v>40620</v>
      </c>
      <c r="O3346" s="76" t="s">
        <v>4366</v>
      </c>
      <c r="P3346" s="82">
        <v>63</v>
      </c>
      <c r="Q3346" s="82" t="s">
        <v>83628</v>
      </c>
      <c r="R3346"/>
    </row>
    <row r="3347" spans="12:18" x14ac:dyDescent="0.25">
      <c r="L3347" t="s">
        <v>324</v>
      </c>
      <c r="M3347" t="s">
        <v>33245</v>
      </c>
      <c r="N3347" t="s">
        <v>40621</v>
      </c>
      <c r="O3347" s="76" t="s">
        <v>4356</v>
      </c>
      <c r="P3347" s="82">
        <v>539</v>
      </c>
      <c r="Q3347" s="82" t="s">
        <v>83629</v>
      </c>
      <c r="R3347"/>
    </row>
    <row r="3348" spans="12:18" x14ac:dyDescent="0.25">
      <c r="L3348" t="s">
        <v>324</v>
      </c>
      <c r="M3348" t="s">
        <v>12182</v>
      </c>
      <c r="N3348" t="s">
        <v>40622</v>
      </c>
      <c r="O3348" s="76" t="s">
        <v>4374</v>
      </c>
      <c r="P3348" s="82">
        <v>943</v>
      </c>
      <c r="Q3348" s="82" t="s">
        <v>72645</v>
      </c>
      <c r="R3348"/>
    </row>
    <row r="3349" spans="12:18" x14ac:dyDescent="0.25">
      <c r="L3349" t="s">
        <v>324</v>
      </c>
      <c r="M3349" t="s">
        <v>7001</v>
      </c>
      <c r="N3349" t="s">
        <v>40623</v>
      </c>
      <c r="O3349" s="76" t="s">
        <v>4366</v>
      </c>
      <c r="P3349" s="82">
        <v>293</v>
      </c>
      <c r="Q3349" s="82" t="s">
        <v>83536</v>
      </c>
      <c r="R3349"/>
    </row>
    <row r="3350" spans="12:18" x14ac:dyDescent="0.25">
      <c r="L3350" t="s">
        <v>324</v>
      </c>
      <c r="M3350" t="s">
        <v>12200</v>
      </c>
      <c r="N3350" t="s">
        <v>40624</v>
      </c>
      <c r="O3350" s="76" t="s">
        <v>4356</v>
      </c>
      <c r="P3350" s="82">
        <v>614</v>
      </c>
      <c r="Q3350" s="82" t="s">
        <v>83669</v>
      </c>
      <c r="R3350"/>
    </row>
    <row r="3351" spans="12:18" x14ac:dyDescent="0.25">
      <c r="L3351" t="s">
        <v>324</v>
      </c>
      <c r="M3351" t="s">
        <v>24311</v>
      </c>
      <c r="N3351" t="s">
        <v>40625</v>
      </c>
      <c r="O3351" s="76" t="s">
        <v>4366</v>
      </c>
      <c r="P3351" s="82">
        <v>291</v>
      </c>
      <c r="Q3351" s="82" t="s">
        <v>83716</v>
      </c>
      <c r="R3351"/>
    </row>
    <row r="3352" spans="12:18" x14ac:dyDescent="0.25">
      <c r="L3352" t="s">
        <v>324</v>
      </c>
      <c r="M3352" t="s">
        <v>7022</v>
      </c>
      <c r="N3352" t="s">
        <v>40626</v>
      </c>
      <c r="O3352" s="76" t="s">
        <v>4366</v>
      </c>
      <c r="P3352" s="82">
        <v>125</v>
      </c>
      <c r="Q3352" s="82" t="s">
        <v>83630</v>
      </c>
      <c r="R3352"/>
    </row>
    <row r="3353" spans="12:18" x14ac:dyDescent="0.25">
      <c r="L3353" t="s">
        <v>324</v>
      </c>
      <c r="M3353" t="s">
        <v>12112</v>
      </c>
      <c r="N3353" t="s">
        <v>40627</v>
      </c>
      <c r="O3353" s="76" t="s">
        <v>4356</v>
      </c>
      <c r="P3353" s="82">
        <v>543</v>
      </c>
      <c r="Q3353" s="82" t="s">
        <v>83494</v>
      </c>
      <c r="R3353"/>
    </row>
    <row r="3354" spans="12:18" x14ac:dyDescent="0.25">
      <c r="L3354" t="s">
        <v>324</v>
      </c>
      <c r="M3354" t="s">
        <v>24283</v>
      </c>
      <c r="N3354" t="s">
        <v>40628</v>
      </c>
      <c r="O3354" s="76" t="s">
        <v>4366</v>
      </c>
      <c r="P3354" s="82">
        <v>97</v>
      </c>
      <c r="Q3354" s="82" t="s">
        <v>83558</v>
      </c>
      <c r="R3354"/>
    </row>
    <row r="3355" spans="12:18" x14ac:dyDescent="0.25">
      <c r="L3355" t="s">
        <v>324</v>
      </c>
      <c r="M3355" t="s">
        <v>12168</v>
      </c>
      <c r="N3355" t="s">
        <v>40629</v>
      </c>
      <c r="O3355" s="76" t="s">
        <v>4356</v>
      </c>
      <c r="P3355" s="82">
        <v>393</v>
      </c>
      <c r="Q3355" s="82" t="s">
        <v>83605</v>
      </c>
      <c r="R3355"/>
    </row>
    <row r="3356" spans="12:18" x14ac:dyDescent="0.25">
      <c r="L3356" t="s">
        <v>324</v>
      </c>
      <c r="M3356" t="s">
        <v>7016</v>
      </c>
      <c r="N3356" t="s">
        <v>40630</v>
      </c>
      <c r="O3356" s="76" t="s">
        <v>4366</v>
      </c>
      <c r="P3356" s="82">
        <v>75</v>
      </c>
      <c r="Q3356" s="82" t="s">
        <v>83607</v>
      </c>
      <c r="R3356"/>
    </row>
    <row r="3357" spans="12:18" x14ac:dyDescent="0.25">
      <c r="L3357" t="s">
        <v>324</v>
      </c>
      <c r="M3357" t="s">
        <v>12189</v>
      </c>
      <c r="N3357" t="s">
        <v>40631</v>
      </c>
      <c r="O3357" s="76" t="s">
        <v>4366</v>
      </c>
      <c r="P3357" s="82">
        <v>201</v>
      </c>
      <c r="Q3357" s="82" t="s">
        <v>83640</v>
      </c>
      <c r="R3357"/>
    </row>
    <row r="3358" spans="12:18" x14ac:dyDescent="0.25">
      <c r="L3358" t="s">
        <v>324</v>
      </c>
      <c r="M3358" t="s">
        <v>7037</v>
      </c>
      <c r="N3358" t="s">
        <v>40632</v>
      </c>
      <c r="O3358" s="76" t="s">
        <v>4450</v>
      </c>
      <c r="P3358" s="82">
        <v>3282</v>
      </c>
      <c r="Q3358" s="82" t="s">
        <v>72645</v>
      </c>
      <c r="R3358"/>
    </row>
    <row r="3359" spans="12:18" x14ac:dyDescent="0.25">
      <c r="L3359" t="s">
        <v>324</v>
      </c>
      <c r="M3359" t="s">
        <v>12243</v>
      </c>
      <c r="N3359" t="s">
        <v>40633</v>
      </c>
      <c r="O3359" s="76" t="s">
        <v>4356</v>
      </c>
      <c r="P3359" s="82">
        <v>1243</v>
      </c>
      <c r="Q3359" s="82" t="s">
        <v>83748</v>
      </c>
      <c r="R3359"/>
    </row>
    <row r="3360" spans="12:18" x14ac:dyDescent="0.25">
      <c r="L3360" t="s">
        <v>324</v>
      </c>
      <c r="M3360" t="s">
        <v>7023</v>
      </c>
      <c r="N3360" t="s">
        <v>40634</v>
      </c>
      <c r="O3360" s="76" t="s">
        <v>4366</v>
      </c>
      <c r="P3360" s="82">
        <v>306</v>
      </c>
      <c r="Q3360" s="82" t="s">
        <v>83631</v>
      </c>
      <c r="R3360"/>
    </row>
    <row r="3361" spans="12:18" x14ac:dyDescent="0.25">
      <c r="L3361" t="s">
        <v>324</v>
      </c>
      <c r="M3361" t="s">
        <v>12183</v>
      </c>
      <c r="N3361" t="s">
        <v>40635</v>
      </c>
      <c r="O3361" s="76" t="s">
        <v>4366</v>
      </c>
      <c r="P3361" s="82">
        <v>96</v>
      </c>
      <c r="Q3361" s="82" t="s">
        <v>83632</v>
      </c>
      <c r="R3361"/>
    </row>
    <row r="3362" spans="12:18" x14ac:dyDescent="0.25">
      <c r="L3362" t="s">
        <v>324</v>
      </c>
      <c r="M3362" t="s">
        <v>24294</v>
      </c>
      <c r="N3362" t="s">
        <v>40636</v>
      </c>
      <c r="O3362" s="76" t="s">
        <v>4366</v>
      </c>
      <c r="P3362" s="82">
        <v>298</v>
      </c>
      <c r="Q3362" s="82" t="s">
        <v>83633</v>
      </c>
      <c r="R3362"/>
    </row>
    <row r="3363" spans="12:18" x14ac:dyDescent="0.25">
      <c r="L3363" t="s">
        <v>324</v>
      </c>
      <c r="M3363" t="s">
        <v>12185</v>
      </c>
      <c r="N3363" t="s">
        <v>40637</v>
      </c>
      <c r="O3363" s="76" t="s">
        <v>4366</v>
      </c>
      <c r="P3363" s="82">
        <v>212</v>
      </c>
      <c r="Q3363" s="82" t="s">
        <v>83634</v>
      </c>
      <c r="R3363"/>
    </row>
    <row r="3364" spans="12:18" x14ac:dyDescent="0.25">
      <c r="L3364" t="s">
        <v>324</v>
      </c>
      <c r="M3364" t="s">
        <v>12187</v>
      </c>
      <c r="N3364" t="s">
        <v>40638</v>
      </c>
      <c r="O3364" s="76" t="s">
        <v>4366</v>
      </c>
      <c r="P3364" s="82">
        <v>199</v>
      </c>
      <c r="Q3364" s="82" t="s">
        <v>83635</v>
      </c>
      <c r="R3364"/>
    </row>
    <row r="3365" spans="12:18" x14ac:dyDescent="0.25">
      <c r="L3365" t="s">
        <v>324</v>
      </c>
      <c r="M3365" t="s">
        <v>24295</v>
      </c>
      <c r="N3365" t="s">
        <v>40639</v>
      </c>
      <c r="O3365" s="76" t="s">
        <v>4356</v>
      </c>
      <c r="P3365" s="82">
        <v>104</v>
      </c>
      <c r="Q3365" s="82" t="s">
        <v>83636</v>
      </c>
      <c r="R3365"/>
    </row>
    <row r="3366" spans="12:18" x14ac:dyDescent="0.25">
      <c r="L3366" t="s">
        <v>324</v>
      </c>
      <c r="M3366" t="s">
        <v>14175</v>
      </c>
      <c r="N3366" t="s">
        <v>40640</v>
      </c>
      <c r="O3366" s="76" t="s">
        <v>4356</v>
      </c>
      <c r="P3366" s="82">
        <v>353</v>
      </c>
      <c r="Q3366" s="82" t="s">
        <v>83637</v>
      </c>
      <c r="R3366"/>
    </row>
    <row r="3367" spans="12:18" x14ac:dyDescent="0.25">
      <c r="L3367" t="s">
        <v>324</v>
      </c>
      <c r="M3367" t="s">
        <v>33246</v>
      </c>
      <c r="N3367" t="s">
        <v>40641</v>
      </c>
      <c r="O3367" s="76" t="s">
        <v>4356</v>
      </c>
      <c r="P3367" s="82">
        <v>420</v>
      </c>
      <c r="Q3367" s="82" t="s">
        <v>83641</v>
      </c>
      <c r="R3367"/>
    </row>
    <row r="3368" spans="12:18" x14ac:dyDescent="0.25">
      <c r="L3368" t="s">
        <v>324</v>
      </c>
      <c r="M3368" t="s">
        <v>14177</v>
      </c>
      <c r="N3368" t="s">
        <v>40642</v>
      </c>
      <c r="O3368" s="76" t="s">
        <v>4356</v>
      </c>
      <c r="P3368" s="82">
        <v>158</v>
      </c>
      <c r="Q3368" s="82" t="s">
        <v>83642</v>
      </c>
      <c r="R3368"/>
    </row>
    <row r="3369" spans="12:18" x14ac:dyDescent="0.25">
      <c r="L3369" t="s">
        <v>324</v>
      </c>
      <c r="M3369" t="s">
        <v>12191</v>
      </c>
      <c r="N3369" t="s">
        <v>40643</v>
      </c>
      <c r="O3369" s="76" t="s">
        <v>4366</v>
      </c>
      <c r="P3369" s="82">
        <v>85</v>
      </c>
      <c r="Q3369" s="82" t="s">
        <v>83643</v>
      </c>
      <c r="R3369"/>
    </row>
    <row r="3370" spans="12:18" x14ac:dyDescent="0.25">
      <c r="L3370" t="s">
        <v>324</v>
      </c>
      <c r="M3370" t="s">
        <v>14179</v>
      </c>
      <c r="N3370" t="s">
        <v>40644</v>
      </c>
      <c r="O3370" s="76" t="s">
        <v>4366</v>
      </c>
      <c r="P3370" s="82">
        <v>125</v>
      </c>
      <c r="Q3370" s="82" t="s">
        <v>83644</v>
      </c>
      <c r="R3370"/>
    </row>
    <row r="3371" spans="12:18" x14ac:dyDescent="0.25">
      <c r="L3371" t="s">
        <v>324</v>
      </c>
      <c r="M3371" t="s">
        <v>24297</v>
      </c>
      <c r="N3371" t="s">
        <v>40645</v>
      </c>
      <c r="O3371" s="76" t="s">
        <v>4366</v>
      </c>
      <c r="P3371" s="82">
        <v>123</v>
      </c>
      <c r="Q3371" s="82" t="s">
        <v>83645</v>
      </c>
      <c r="R3371"/>
    </row>
    <row r="3372" spans="12:18" x14ac:dyDescent="0.25">
      <c r="L3372" t="s">
        <v>324</v>
      </c>
      <c r="M3372" t="s">
        <v>14181</v>
      </c>
      <c r="N3372" t="s">
        <v>40646</v>
      </c>
      <c r="O3372" s="76" t="s">
        <v>4356</v>
      </c>
      <c r="P3372" s="82">
        <v>2167</v>
      </c>
      <c r="Q3372" s="82" t="s">
        <v>83647</v>
      </c>
      <c r="R3372"/>
    </row>
    <row r="3373" spans="12:18" x14ac:dyDescent="0.25">
      <c r="L3373" t="s">
        <v>324</v>
      </c>
      <c r="M3373" t="s">
        <v>14182</v>
      </c>
      <c r="N3373" t="s">
        <v>40647</v>
      </c>
      <c r="O3373" s="76" t="s">
        <v>4356</v>
      </c>
      <c r="P3373" s="82">
        <v>452</v>
      </c>
      <c r="Q3373" s="82" t="s">
        <v>83648</v>
      </c>
      <c r="R3373"/>
    </row>
    <row r="3374" spans="12:18" x14ac:dyDescent="0.25">
      <c r="L3374" t="s">
        <v>324</v>
      </c>
      <c r="M3374" t="s">
        <v>7025</v>
      </c>
      <c r="N3374" t="s">
        <v>40648</v>
      </c>
      <c r="O3374" s="76" t="s">
        <v>4356</v>
      </c>
      <c r="P3374" s="82">
        <v>964</v>
      </c>
      <c r="Q3374" s="82" t="s">
        <v>83649</v>
      </c>
      <c r="R3374"/>
    </row>
    <row r="3375" spans="12:18" x14ac:dyDescent="0.25">
      <c r="L3375" t="s">
        <v>324</v>
      </c>
      <c r="M3375" t="s">
        <v>12195</v>
      </c>
      <c r="N3375" t="s">
        <v>40649</v>
      </c>
      <c r="O3375" s="76" t="s">
        <v>4356</v>
      </c>
      <c r="P3375" s="82">
        <v>115</v>
      </c>
      <c r="Q3375" s="82" t="s">
        <v>83650</v>
      </c>
      <c r="R3375"/>
    </row>
    <row r="3376" spans="12:18" x14ac:dyDescent="0.25">
      <c r="L3376" t="s">
        <v>324</v>
      </c>
      <c r="M3376" t="s">
        <v>7026</v>
      </c>
      <c r="N3376" t="s">
        <v>40650</v>
      </c>
      <c r="O3376" s="76" t="s">
        <v>4366</v>
      </c>
      <c r="P3376" s="82">
        <v>162</v>
      </c>
      <c r="Q3376" s="82" t="s">
        <v>83651</v>
      </c>
      <c r="R3376"/>
    </row>
    <row r="3377" spans="12:18" x14ac:dyDescent="0.25">
      <c r="L3377" t="s">
        <v>324</v>
      </c>
      <c r="M3377" t="s">
        <v>7027</v>
      </c>
      <c r="N3377" t="s">
        <v>40651</v>
      </c>
      <c r="O3377" s="76" t="s">
        <v>4366</v>
      </c>
      <c r="P3377" s="82">
        <v>82</v>
      </c>
      <c r="Q3377" s="82" t="s">
        <v>83652</v>
      </c>
      <c r="R3377"/>
    </row>
    <row r="3378" spans="12:18" x14ac:dyDescent="0.25">
      <c r="L3378" t="s">
        <v>324</v>
      </c>
      <c r="M3378" t="s">
        <v>7028</v>
      </c>
      <c r="N3378" t="s">
        <v>40652</v>
      </c>
      <c r="O3378" s="76" t="s">
        <v>4366</v>
      </c>
      <c r="P3378" s="82">
        <v>267</v>
      </c>
      <c r="Q3378" s="82" t="s">
        <v>83653</v>
      </c>
      <c r="R3378"/>
    </row>
    <row r="3379" spans="12:18" x14ac:dyDescent="0.25">
      <c r="L3379" t="s">
        <v>324</v>
      </c>
      <c r="M3379" t="s">
        <v>7029</v>
      </c>
      <c r="N3379" t="s">
        <v>40653</v>
      </c>
      <c r="O3379" s="76" t="s">
        <v>4356</v>
      </c>
      <c r="P3379" s="82">
        <v>1579</v>
      </c>
      <c r="Q3379" s="82" t="s">
        <v>83654</v>
      </c>
      <c r="R3379"/>
    </row>
    <row r="3380" spans="12:18" x14ac:dyDescent="0.25">
      <c r="L3380" t="s">
        <v>324</v>
      </c>
      <c r="M3380" t="s">
        <v>24298</v>
      </c>
      <c r="N3380" t="s">
        <v>40654</v>
      </c>
      <c r="O3380" s="76" t="s">
        <v>4366</v>
      </c>
      <c r="P3380" s="82">
        <v>33</v>
      </c>
      <c r="Q3380" s="82" t="s">
        <v>83655</v>
      </c>
      <c r="R3380"/>
    </row>
    <row r="3381" spans="12:18" x14ac:dyDescent="0.25">
      <c r="L3381" t="s">
        <v>324</v>
      </c>
      <c r="M3381" t="s">
        <v>33247</v>
      </c>
      <c r="N3381" t="s">
        <v>40655</v>
      </c>
      <c r="O3381" s="76" t="s">
        <v>4366</v>
      </c>
      <c r="P3381" s="82">
        <v>158</v>
      </c>
      <c r="Q3381" s="82" t="s">
        <v>83656</v>
      </c>
      <c r="R3381"/>
    </row>
    <row r="3382" spans="12:18" x14ac:dyDescent="0.25">
      <c r="L3382" t="s">
        <v>324</v>
      </c>
      <c r="M3382" t="s">
        <v>24299</v>
      </c>
      <c r="N3382" t="s">
        <v>40656</v>
      </c>
      <c r="O3382" s="76" t="s">
        <v>4366</v>
      </c>
      <c r="P3382" s="82">
        <v>63</v>
      </c>
      <c r="Q3382" s="82" t="s">
        <v>83657</v>
      </c>
      <c r="R3382"/>
    </row>
    <row r="3383" spans="12:18" x14ac:dyDescent="0.25">
      <c r="L3383" t="s">
        <v>324</v>
      </c>
      <c r="M3383" t="s">
        <v>33248</v>
      </c>
      <c r="N3383" t="s">
        <v>40657</v>
      </c>
      <c r="O3383" s="76" t="s">
        <v>4356</v>
      </c>
      <c r="P3383" s="82">
        <v>1492</v>
      </c>
      <c r="Q3383" s="82" t="s">
        <v>83658</v>
      </c>
      <c r="R3383"/>
    </row>
    <row r="3384" spans="12:18" x14ac:dyDescent="0.25">
      <c r="L3384" t="s">
        <v>324</v>
      </c>
      <c r="M3384" t="s">
        <v>24300</v>
      </c>
      <c r="N3384" t="s">
        <v>40658</v>
      </c>
      <c r="O3384" s="76" t="s">
        <v>4356</v>
      </c>
      <c r="P3384" s="82">
        <v>164</v>
      </c>
      <c r="Q3384" s="82" t="s">
        <v>83659</v>
      </c>
      <c r="R3384"/>
    </row>
    <row r="3385" spans="12:18" x14ac:dyDescent="0.25">
      <c r="L3385" t="s">
        <v>324</v>
      </c>
      <c r="M3385" t="s">
        <v>33249</v>
      </c>
      <c r="N3385" t="s">
        <v>40659</v>
      </c>
      <c r="O3385" s="76" t="s">
        <v>4366</v>
      </c>
      <c r="P3385" s="82">
        <v>446</v>
      </c>
      <c r="Q3385" s="82" t="s">
        <v>83660</v>
      </c>
      <c r="R3385"/>
    </row>
    <row r="3386" spans="12:18" x14ac:dyDescent="0.25">
      <c r="L3386" t="s">
        <v>324</v>
      </c>
      <c r="M3386" t="s">
        <v>7030</v>
      </c>
      <c r="N3386" t="s">
        <v>40660</v>
      </c>
      <c r="O3386" s="76" t="s">
        <v>4356</v>
      </c>
      <c r="P3386" s="82">
        <v>725</v>
      </c>
      <c r="Q3386" s="82" t="s">
        <v>83661</v>
      </c>
      <c r="R3386"/>
    </row>
    <row r="3387" spans="12:18" x14ac:dyDescent="0.25">
      <c r="L3387" t="s">
        <v>324</v>
      </c>
      <c r="M3387" t="s">
        <v>12197</v>
      </c>
      <c r="N3387" t="s">
        <v>40661</v>
      </c>
      <c r="O3387" s="76" t="s">
        <v>4356</v>
      </c>
      <c r="P3387" s="82">
        <v>1752</v>
      </c>
      <c r="Q3387" s="82" t="s">
        <v>83662</v>
      </c>
      <c r="R3387"/>
    </row>
    <row r="3388" spans="12:18" x14ac:dyDescent="0.25">
      <c r="L3388" t="s">
        <v>324</v>
      </c>
      <c r="M3388" t="s">
        <v>33250</v>
      </c>
      <c r="N3388" t="s">
        <v>40662</v>
      </c>
      <c r="O3388" s="76" t="s">
        <v>4366</v>
      </c>
      <c r="P3388" s="82">
        <v>229</v>
      </c>
      <c r="Q3388" s="82" t="s">
        <v>83663</v>
      </c>
      <c r="R3388"/>
    </row>
    <row r="3389" spans="12:18" x14ac:dyDescent="0.25">
      <c r="L3389" t="s">
        <v>324</v>
      </c>
      <c r="M3389" t="s">
        <v>33251</v>
      </c>
      <c r="N3389" t="s">
        <v>40663</v>
      </c>
      <c r="O3389" s="76" t="s">
        <v>4366</v>
      </c>
      <c r="P3389" s="82">
        <v>106</v>
      </c>
      <c r="Q3389" s="82" t="s">
        <v>83664</v>
      </c>
      <c r="R3389"/>
    </row>
    <row r="3390" spans="12:18" x14ac:dyDescent="0.25">
      <c r="L3390" t="s">
        <v>324</v>
      </c>
      <c r="M3390" t="s">
        <v>12199</v>
      </c>
      <c r="N3390" t="s">
        <v>40664</v>
      </c>
      <c r="O3390" s="76" t="s">
        <v>4356</v>
      </c>
      <c r="P3390" s="82">
        <v>333</v>
      </c>
      <c r="Q3390" s="82" t="s">
        <v>83665</v>
      </c>
      <c r="R3390"/>
    </row>
    <row r="3391" spans="12:18" x14ac:dyDescent="0.25">
      <c r="L3391" t="s">
        <v>324</v>
      </c>
      <c r="M3391" t="s">
        <v>7031</v>
      </c>
      <c r="N3391" t="s">
        <v>40665</v>
      </c>
      <c r="O3391" s="76" t="s">
        <v>4366</v>
      </c>
      <c r="P3391" s="82">
        <v>200</v>
      </c>
      <c r="Q3391" s="82" t="s">
        <v>83666</v>
      </c>
      <c r="R3391"/>
    </row>
    <row r="3392" spans="12:18" x14ac:dyDescent="0.25">
      <c r="L3392" t="s">
        <v>324</v>
      </c>
      <c r="M3392" t="s">
        <v>10730</v>
      </c>
      <c r="N3392" t="s">
        <v>40666</v>
      </c>
      <c r="O3392" s="76" t="s">
        <v>4366</v>
      </c>
      <c r="P3392" s="82">
        <v>105</v>
      </c>
      <c r="Q3392" s="82" t="s">
        <v>83667</v>
      </c>
      <c r="R3392"/>
    </row>
    <row r="3393" spans="12:18" x14ac:dyDescent="0.25">
      <c r="L3393" t="s">
        <v>324</v>
      </c>
      <c r="M3393" t="s">
        <v>7032</v>
      </c>
      <c r="N3393" t="s">
        <v>40667</v>
      </c>
      <c r="O3393" s="76" t="s">
        <v>4356</v>
      </c>
      <c r="P3393" s="82">
        <v>690</v>
      </c>
      <c r="Q3393" s="82" t="s">
        <v>83668</v>
      </c>
      <c r="R3393"/>
    </row>
    <row r="3394" spans="12:18" x14ac:dyDescent="0.25">
      <c r="L3394" t="s">
        <v>324</v>
      </c>
      <c r="M3394" t="s">
        <v>7033</v>
      </c>
      <c r="N3394" t="s">
        <v>40668</v>
      </c>
      <c r="O3394" s="76" t="s">
        <v>4356</v>
      </c>
      <c r="P3394" s="82">
        <v>321</v>
      </c>
      <c r="Q3394" s="82" t="s">
        <v>83670</v>
      </c>
      <c r="R3394"/>
    </row>
    <row r="3395" spans="12:18" x14ac:dyDescent="0.25">
      <c r="L3395" t="s">
        <v>324</v>
      </c>
      <c r="M3395" t="s">
        <v>24301</v>
      </c>
      <c r="N3395" t="s">
        <v>40669</v>
      </c>
      <c r="O3395" s="76" t="s">
        <v>4356</v>
      </c>
      <c r="P3395" s="82">
        <v>1526</v>
      </c>
      <c r="Q3395" s="82" t="s">
        <v>83671</v>
      </c>
      <c r="R3395"/>
    </row>
    <row r="3396" spans="12:18" x14ac:dyDescent="0.25">
      <c r="L3396" t="s">
        <v>324</v>
      </c>
      <c r="M3396" t="s">
        <v>12202</v>
      </c>
      <c r="N3396" t="s">
        <v>40670</v>
      </c>
      <c r="O3396" s="76" t="s">
        <v>4366</v>
      </c>
      <c r="P3396" s="82">
        <v>292</v>
      </c>
      <c r="Q3396" s="82" t="s">
        <v>83672</v>
      </c>
      <c r="R3396"/>
    </row>
    <row r="3397" spans="12:18" x14ac:dyDescent="0.25">
      <c r="L3397" t="s">
        <v>324</v>
      </c>
      <c r="M3397" t="s">
        <v>14185</v>
      </c>
      <c r="N3397" t="s">
        <v>40671</v>
      </c>
      <c r="O3397" s="76" t="s">
        <v>4366</v>
      </c>
      <c r="P3397" s="82">
        <v>45</v>
      </c>
      <c r="Q3397" s="82" t="s">
        <v>83673</v>
      </c>
      <c r="R3397"/>
    </row>
    <row r="3398" spans="12:18" x14ac:dyDescent="0.25">
      <c r="L3398" t="s">
        <v>324</v>
      </c>
      <c r="M3398" t="s">
        <v>14187</v>
      </c>
      <c r="N3398" t="s">
        <v>40672</v>
      </c>
      <c r="O3398" s="76" t="s">
        <v>4366</v>
      </c>
      <c r="P3398" s="82">
        <v>58</v>
      </c>
      <c r="Q3398" s="82" t="s">
        <v>83674</v>
      </c>
      <c r="R3398"/>
    </row>
    <row r="3399" spans="12:18" x14ac:dyDescent="0.25">
      <c r="L3399" t="s">
        <v>324</v>
      </c>
      <c r="M3399" t="s">
        <v>7034</v>
      </c>
      <c r="N3399" t="s">
        <v>40673</v>
      </c>
      <c r="O3399" s="76" t="s">
        <v>4356</v>
      </c>
      <c r="P3399" s="82">
        <v>584</v>
      </c>
      <c r="Q3399" s="82" t="s">
        <v>83677</v>
      </c>
      <c r="R3399"/>
    </row>
    <row r="3400" spans="12:18" x14ac:dyDescent="0.25">
      <c r="L3400" t="s">
        <v>324</v>
      </c>
      <c r="M3400" t="s">
        <v>24302</v>
      </c>
      <c r="N3400" t="s">
        <v>40674</v>
      </c>
      <c r="O3400" s="76" t="s">
        <v>4356</v>
      </c>
      <c r="P3400" s="82">
        <v>600</v>
      </c>
      <c r="Q3400" s="82" t="s">
        <v>83675</v>
      </c>
      <c r="R3400"/>
    </row>
    <row r="3401" spans="12:18" x14ac:dyDescent="0.25">
      <c r="L3401" t="s">
        <v>324</v>
      </c>
      <c r="M3401" t="s">
        <v>12204</v>
      </c>
      <c r="N3401" t="s">
        <v>40675</v>
      </c>
      <c r="O3401" s="76" t="s">
        <v>4356</v>
      </c>
      <c r="P3401" s="82">
        <v>496</v>
      </c>
      <c r="Q3401" s="82" t="s">
        <v>83676</v>
      </c>
      <c r="R3401"/>
    </row>
    <row r="3402" spans="12:18" x14ac:dyDescent="0.25">
      <c r="L3402" t="s">
        <v>324</v>
      </c>
      <c r="M3402" t="s">
        <v>14189</v>
      </c>
      <c r="N3402" t="s">
        <v>40676</v>
      </c>
      <c r="O3402" s="76" t="s">
        <v>4356</v>
      </c>
      <c r="P3402" s="82">
        <v>466</v>
      </c>
      <c r="Q3402" s="82" t="s">
        <v>83678</v>
      </c>
      <c r="R3402"/>
    </row>
    <row r="3403" spans="12:18" x14ac:dyDescent="0.25">
      <c r="L3403" t="s">
        <v>324</v>
      </c>
      <c r="M3403" t="s">
        <v>24303</v>
      </c>
      <c r="N3403" t="s">
        <v>40677</v>
      </c>
      <c r="O3403" s="76" t="s">
        <v>4356</v>
      </c>
      <c r="P3403" s="82">
        <v>61</v>
      </c>
      <c r="Q3403" s="82" t="s">
        <v>83679</v>
      </c>
      <c r="R3403"/>
    </row>
    <row r="3404" spans="12:18" x14ac:dyDescent="0.25">
      <c r="L3404" t="s">
        <v>324</v>
      </c>
      <c r="M3404" t="s">
        <v>33252</v>
      </c>
      <c r="N3404" t="s">
        <v>40678</v>
      </c>
      <c r="O3404" s="76" t="s">
        <v>4366</v>
      </c>
      <c r="P3404" s="82">
        <v>173</v>
      </c>
      <c r="Q3404" s="82" t="s">
        <v>83680</v>
      </c>
      <c r="R3404"/>
    </row>
    <row r="3405" spans="12:18" x14ac:dyDescent="0.25">
      <c r="L3405" t="s">
        <v>324</v>
      </c>
      <c r="M3405" t="s">
        <v>12206</v>
      </c>
      <c r="N3405" t="s">
        <v>40679</v>
      </c>
      <c r="O3405" s="76" t="s">
        <v>4366</v>
      </c>
      <c r="P3405" s="82">
        <v>108</v>
      </c>
      <c r="Q3405" s="82" t="s">
        <v>83681</v>
      </c>
      <c r="R3405"/>
    </row>
    <row r="3406" spans="12:18" x14ac:dyDescent="0.25">
      <c r="L3406" t="s">
        <v>324</v>
      </c>
      <c r="M3406" t="s">
        <v>7035</v>
      </c>
      <c r="N3406" t="s">
        <v>40680</v>
      </c>
      <c r="O3406" s="76" t="s">
        <v>4356</v>
      </c>
      <c r="P3406" s="82">
        <v>807</v>
      </c>
      <c r="Q3406" s="82" t="s">
        <v>83682</v>
      </c>
      <c r="R3406"/>
    </row>
    <row r="3407" spans="12:18" x14ac:dyDescent="0.25">
      <c r="L3407" t="s">
        <v>324</v>
      </c>
      <c r="M3407" t="s">
        <v>14190</v>
      </c>
      <c r="N3407" t="s">
        <v>40681</v>
      </c>
      <c r="O3407" s="76" t="s">
        <v>4366</v>
      </c>
      <c r="P3407" s="82">
        <v>256</v>
      </c>
      <c r="Q3407" s="82" t="s">
        <v>83683</v>
      </c>
      <c r="R3407"/>
    </row>
    <row r="3408" spans="12:18" x14ac:dyDescent="0.25">
      <c r="L3408" t="s">
        <v>324</v>
      </c>
      <c r="M3408" t="s">
        <v>33253</v>
      </c>
      <c r="N3408" t="s">
        <v>40682</v>
      </c>
      <c r="O3408" s="76" t="s">
        <v>4366</v>
      </c>
      <c r="P3408" s="82">
        <v>134</v>
      </c>
      <c r="Q3408" s="82" t="s">
        <v>83684</v>
      </c>
      <c r="R3408"/>
    </row>
    <row r="3409" spans="12:18" x14ac:dyDescent="0.25">
      <c r="L3409" t="s">
        <v>324</v>
      </c>
      <c r="M3409" t="s">
        <v>33254</v>
      </c>
      <c r="N3409" t="s">
        <v>40683</v>
      </c>
      <c r="O3409" s="76" t="s">
        <v>4356</v>
      </c>
      <c r="P3409" s="82">
        <v>399</v>
      </c>
      <c r="Q3409" s="82" t="s">
        <v>83685</v>
      </c>
      <c r="R3409"/>
    </row>
    <row r="3410" spans="12:18" x14ac:dyDescent="0.25">
      <c r="L3410" t="s">
        <v>324</v>
      </c>
      <c r="M3410" t="s">
        <v>12209</v>
      </c>
      <c r="N3410" t="s">
        <v>40684</v>
      </c>
      <c r="O3410" s="76" t="s">
        <v>4356</v>
      </c>
      <c r="P3410" s="82">
        <v>235</v>
      </c>
      <c r="Q3410" s="82" t="s">
        <v>83687</v>
      </c>
      <c r="R3410"/>
    </row>
    <row r="3411" spans="12:18" x14ac:dyDescent="0.25">
      <c r="L3411" t="s">
        <v>324</v>
      </c>
      <c r="M3411" t="s">
        <v>14191</v>
      </c>
      <c r="N3411" t="s">
        <v>40685</v>
      </c>
      <c r="O3411" s="76" t="s">
        <v>4356</v>
      </c>
      <c r="P3411" s="82">
        <v>403</v>
      </c>
      <c r="Q3411" s="82" t="s">
        <v>83686</v>
      </c>
      <c r="R3411"/>
    </row>
    <row r="3412" spans="12:18" x14ac:dyDescent="0.25">
      <c r="L3412" t="s">
        <v>324</v>
      </c>
      <c r="M3412" t="s">
        <v>14193</v>
      </c>
      <c r="N3412" t="s">
        <v>40686</v>
      </c>
      <c r="O3412" s="76" t="s">
        <v>4356</v>
      </c>
      <c r="P3412" s="82">
        <v>250</v>
      </c>
      <c r="Q3412" s="82" t="s">
        <v>83688</v>
      </c>
      <c r="R3412"/>
    </row>
    <row r="3413" spans="12:18" x14ac:dyDescent="0.25">
      <c r="L3413" t="s">
        <v>324</v>
      </c>
      <c r="M3413" t="s">
        <v>24304</v>
      </c>
      <c r="N3413" t="s">
        <v>40687</v>
      </c>
      <c r="O3413" s="76" t="s">
        <v>4366</v>
      </c>
      <c r="P3413" s="82">
        <v>53</v>
      </c>
      <c r="Q3413" s="82" t="s">
        <v>83689</v>
      </c>
      <c r="R3413"/>
    </row>
    <row r="3414" spans="12:18" x14ac:dyDescent="0.25">
      <c r="L3414" t="s">
        <v>324</v>
      </c>
      <c r="M3414" t="s">
        <v>24305</v>
      </c>
      <c r="N3414" t="s">
        <v>40688</v>
      </c>
      <c r="O3414" s="76" t="s">
        <v>4366</v>
      </c>
      <c r="P3414" s="82">
        <v>137</v>
      </c>
      <c r="Q3414" s="82" t="s">
        <v>83690</v>
      </c>
      <c r="R3414"/>
    </row>
    <row r="3415" spans="12:18" x14ac:dyDescent="0.25">
      <c r="L3415" t="s">
        <v>324</v>
      </c>
      <c r="M3415" t="s">
        <v>33255</v>
      </c>
      <c r="N3415" t="s">
        <v>40689</v>
      </c>
      <c r="O3415" s="76" t="s">
        <v>4356</v>
      </c>
      <c r="P3415" s="82">
        <v>331</v>
      </c>
      <c r="Q3415" s="82" t="s">
        <v>83691</v>
      </c>
      <c r="R3415"/>
    </row>
    <row r="3416" spans="12:18" x14ac:dyDescent="0.25">
      <c r="L3416" t="s">
        <v>324</v>
      </c>
      <c r="M3416" t="s">
        <v>12211</v>
      </c>
      <c r="N3416" t="s">
        <v>40690</v>
      </c>
      <c r="O3416" s="76" t="s">
        <v>4366</v>
      </c>
      <c r="P3416" s="82">
        <v>298</v>
      </c>
      <c r="Q3416" s="82" t="s">
        <v>83692</v>
      </c>
      <c r="R3416"/>
    </row>
    <row r="3417" spans="12:18" x14ac:dyDescent="0.25">
      <c r="L3417" t="s">
        <v>324</v>
      </c>
      <c r="M3417" t="s">
        <v>24306</v>
      </c>
      <c r="N3417" t="s">
        <v>40691</v>
      </c>
      <c r="O3417" s="76" t="s">
        <v>4356</v>
      </c>
      <c r="P3417" s="82">
        <v>409</v>
      </c>
      <c r="Q3417" s="82" t="s">
        <v>83693</v>
      </c>
      <c r="R3417"/>
    </row>
    <row r="3418" spans="12:18" x14ac:dyDescent="0.25">
      <c r="L3418" t="s">
        <v>324</v>
      </c>
      <c r="M3418" t="s">
        <v>14195</v>
      </c>
      <c r="N3418" t="s">
        <v>40692</v>
      </c>
      <c r="O3418" s="76" t="s">
        <v>4366</v>
      </c>
      <c r="P3418" s="82">
        <v>31</v>
      </c>
      <c r="Q3418" s="82" t="s">
        <v>83694</v>
      </c>
      <c r="R3418"/>
    </row>
    <row r="3419" spans="12:18" x14ac:dyDescent="0.25">
      <c r="L3419" t="s">
        <v>324</v>
      </c>
      <c r="M3419" t="s">
        <v>18358</v>
      </c>
      <c r="N3419" t="s">
        <v>40693</v>
      </c>
      <c r="O3419" s="76" t="s">
        <v>4366</v>
      </c>
      <c r="P3419" s="82">
        <v>300</v>
      </c>
      <c r="Q3419" s="82" t="s">
        <v>83695</v>
      </c>
      <c r="R3419"/>
    </row>
    <row r="3420" spans="12:18" x14ac:dyDescent="0.25">
      <c r="L3420" t="s">
        <v>324</v>
      </c>
      <c r="M3420" t="s">
        <v>17731</v>
      </c>
      <c r="N3420" t="s">
        <v>40694</v>
      </c>
      <c r="O3420" s="76" t="s">
        <v>4356</v>
      </c>
      <c r="P3420" s="82">
        <v>638</v>
      </c>
      <c r="Q3420" s="82" t="s">
        <v>83697</v>
      </c>
      <c r="R3420"/>
    </row>
    <row r="3421" spans="12:18" x14ac:dyDescent="0.25">
      <c r="L3421" t="s">
        <v>324</v>
      </c>
      <c r="M3421" t="s">
        <v>24307</v>
      </c>
      <c r="N3421" t="s">
        <v>40695</v>
      </c>
      <c r="O3421" s="76" t="s">
        <v>4356</v>
      </c>
      <c r="P3421" s="82">
        <v>1019</v>
      </c>
      <c r="Q3421" s="82" t="s">
        <v>83698</v>
      </c>
      <c r="R3421"/>
    </row>
    <row r="3422" spans="12:18" x14ac:dyDescent="0.25">
      <c r="L3422" t="s">
        <v>324</v>
      </c>
      <c r="M3422" t="s">
        <v>7036</v>
      </c>
      <c r="N3422" t="s">
        <v>40696</v>
      </c>
      <c r="O3422" s="76" t="s">
        <v>4356</v>
      </c>
      <c r="P3422" s="82">
        <v>454</v>
      </c>
      <c r="Q3422" s="82" t="s">
        <v>83699</v>
      </c>
      <c r="R3422"/>
    </row>
    <row r="3423" spans="12:18" x14ac:dyDescent="0.25">
      <c r="L3423" t="s">
        <v>324</v>
      </c>
      <c r="M3423" t="s">
        <v>33256</v>
      </c>
      <c r="N3423" t="s">
        <v>40697</v>
      </c>
      <c r="O3423" s="76" t="s">
        <v>4356</v>
      </c>
      <c r="P3423" s="82">
        <v>423</v>
      </c>
      <c r="Q3423" s="82" t="s">
        <v>83700</v>
      </c>
      <c r="R3423"/>
    </row>
    <row r="3424" spans="12:18" x14ac:dyDescent="0.25">
      <c r="L3424" t="s">
        <v>324</v>
      </c>
      <c r="M3424" t="s">
        <v>12213</v>
      </c>
      <c r="N3424" t="s">
        <v>40698</v>
      </c>
      <c r="O3424" s="76" t="s">
        <v>4366</v>
      </c>
      <c r="P3424" s="82">
        <v>117</v>
      </c>
      <c r="Q3424" s="82" t="s">
        <v>83701</v>
      </c>
      <c r="R3424"/>
    </row>
    <row r="3425" spans="12:18" x14ac:dyDescent="0.25">
      <c r="L3425" t="s">
        <v>324</v>
      </c>
      <c r="M3425" t="s">
        <v>14198</v>
      </c>
      <c r="N3425" t="s">
        <v>40699</v>
      </c>
      <c r="O3425" s="76" t="s">
        <v>4366</v>
      </c>
      <c r="P3425" s="82">
        <v>46</v>
      </c>
      <c r="Q3425" s="82" t="s">
        <v>83702</v>
      </c>
      <c r="R3425"/>
    </row>
    <row r="3426" spans="12:18" x14ac:dyDescent="0.25">
      <c r="L3426" t="s">
        <v>324</v>
      </c>
      <c r="M3426" t="s">
        <v>14200</v>
      </c>
      <c r="N3426" t="s">
        <v>40700</v>
      </c>
      <c r="O3426" s="76" t="s">
        <v>4356</v>
      </c>
      <c r="P3426" s="82">
        <v>322</v>
      </c>
      <c r="Q3426" s="82" t="s">
        <v>83703</v>
      </c>
      <c r="R3426"/>
    </row>
    <row r="3427" spans="12:18" x14ac:dyDescent="0.25">
      <c r="L3427" t="s">
        <v>324</v>
      </c>
      <c r="M3427" t="s">
        <v>7038</v>
      </c>
      <c r="N3427" t="s">
        <v>40701</v>
      </c>
      <c r="O3427" s="76" t="s">
        <v>4374</v>
      </c>
      <c r="P3427" s="82">
        <v>5980</v>
      </c>
      <c r="Q3427" s="82" t="s">
        <v>83704</v>
      </c>
      <c r="R3427"/>
    </row>
    <row r="3428" spans="12:18" x14ac:dyDescent="0.25">
      <c r="L3428" t="s">
        <v>324</v>
      </c>
      <c r="M3428" t="s">
        <v>9760</v>
      </c>
      <c r="N3428" t="s">
        <v>40702</v>
      </c>
      <c r="O3428" s="76" t="s">
        <v>4366</v>
      </c>
      <c r="P3428" s="82">
        <v>148</v>
      </c>
      <c r="Q3428" s="82" t="s">
        <v>83705</v>
      </c>
      <c r="R3428"/>
    </row>
    <row r="3429" spans="12:18" x14ac:dyDescent="0.25">
      <c r="L3429" t="s">
        <v>324</v>
      </c>
      <c r="M3429" t="s">
        <v>12215</v>
      </c>
      <c r="N3429" t="s">
        <v>40703</v>
      </c>
      <c r="O3429" s="76" t="s">
        <v>4366</v>
      </c>
      <c r="P3429" s="82">
        <v>250</v>
      </c>
      <c r="Q3429" s="82" t="s">
        <v>83706</v>
      </c>
      <c r="R3429"/>
    </row>
    <row r="3430" spans="12:18" x14ac:dyDescent="0.25">
      <c r="L3430" t="s">
        <v>324</v>
      </c>
      <c r="M3430" t="s">
        <v>12217</v>
      </c>
      <c r="N3430" t="s">
        <v>40704</v>
      </c>
      <c r="O3430" s="76" t="s">
        <v>4356</v>
      </c>
      <c r="P3430" s="82">
        <v>606</v>
      </c>
      <c r="Q3430" s="82" t="s">
        <v>83707</v>
      </c>
      <c r="R3430"/>
    </row>
    <row r="3431" spans="12:18" x14ac:dyDescent="0.25">
      <c r="L3431" t="s">
        <v>324</v>
      </c>
      <c r="M3431" t="s">
        <v>4525</v>
      </c>
      <c r="N3431" t="s">
        <v>40705</v>
      </c>
      <c r="O3431" s="76" t="s">
        <v>4366</v>
      </c>
      <c r="P3431" s="82">
        <v>181</v>
      </c>
      <c r="Q3431" s="82" t="s">
        <v>83708</v>
      </c>
      <c r="R3431"/>
    </row>
    <row r="3432" spans="12:18" x14ac:dyDescent="0.25">
      <c r="L3432" t="s">
        <v>324</v>
      </c>
      <c r="M3432" t="s">
        <v>24308</v>
      </c>
      <c r="N3432" t="s">
        <v>40706</v>
      </c>
      <c r="O3432" s="76" t="s">
        <v>4366</v>
      </c>
      <c r="P3432" s="82">
        <v>24</v>
      </c>
      <c r="Q3432" s="82" t="s">
        <v>83709</v>
      </c>
      <c r="R3432"/>
    </row>
    <row r="3433" spans="12:18" x14ac:dyDescent="0.25">
      <c r="L3433" t="s">
        <v>324</v>
      </c>
      <c r="M3433" t="s">
        <v>7039</v>
      </c>
      <c r="N3433" t="s">
        <v>40707</v>
      </c>
      <c r="O3433" s="76" t="s">
        <v>4356</v>
      </c>
      <c r="P3433" s="82">
        <v>311</v>
      </c>
      <c r="Q3433" s="82" t="s">
        <v>83710</v>
      </c>
      <c r="R3433"/>
    </row>
    <row r="3434" spans="12:18" x14ac:dyDescent="0.25">
      <c r="L3434" t="s">
        <v>324</v>
      </c>
      <c r="M3434" t="s">
        <v>24309</v>
      </c>
      <c r="N3434" t="s">
        <v>40708</v>
      </c>
      <c r="O3434" s="76" t="s">
        <v>4356</v>
      </c>
      <c r="P3434" s="82">
        <v>592</v>
      </c>
      <c r="Q3434" s="82" t="s">
        <v>83711</v>
      </c>
      <c r="R3434"/>
    </row>
    <row r="3435" spans="12:18" x14ac:dyDescent="0.25">
      <c r="L3435" t="s">
        <v>324</v>
      </c>
      <c r="M3435" t="s">
        <v>24310</v>
      </c>
      <c r="N3435" t="s">
        <v>40709</v>
      </c>
      <c r="O3435" s="76" t="s">
        <v>4356</v>
      </c>
      <c r="P3435" s="82">
        <v>338</v>
      </c>
      <c r="Q3435" s="82" t="s">
        <v>83712</v>
      </c>
      <c r="R3435"/>
    </row>
    <row r="3436" spans="12:18" x14ac:dyDescent="0.25">
      <c r="L3436" t="s">
        <v>324</v>
      </c>
      <c r="M3436" t="s">
        <v>12219</v>
      </c>
      <c r="N3436" t="s">
        <v>40710</v>
      </c>
      <c r="O3436" s="76" t="s">
        <v>4366</v>
      </c>
      <c r="P3436" s="82">
        <v>138</v>
      </c>
      <c r="Q3436" s="82" t="s">
        <v>83713</v>
      </c>
      <c r="R3436"/>
    </row>
    <row r="3437" spans="12:18" x14ac:dyDescent="0.25">
      <c r="L3437" t="s">
        <v>324</v>
      </c>
      <c r="M3437" t="s">
        <v>12221</v>
      </c>
      <c r="N3437" t="s">
        <v>40711</v>
      </c>
      <c r="O3437" s="76" t="s">
        <v>4366</v>
      </c>
      <c r="P3437" s="82">
        <v>66</v>
      </c>
      <c r="Q3437" s="82" t="s">
        <v>83714</v>
      </c>
      <c r="R3437"/>
    </row>
    <row r="3438" spans="12:18" x14ac:dyDescent="0.25">
      <c r="L3438" t="s">
        <v>324</v>
      </c>
      <c r="M3438" t="s">
        <v>12223</v>
      </c>
      <c r="N3438" t="s">
        <v>40712</v>
      </c>
      <c r="O3438" s="76" t="s">
        <v>4356</v>
      </c>
      <c r="P3438" s="82">
        <v>824</v>
      </c>
      <c r="Q3438" s="82" t="s">
        <v>83715</v>
      </c>
      <c r="R3438"/>
    </row>
    <row r="3439" spans="12:18" x14ac:dyDescent="0.25">
      <c r="L3439" t="s">
        <v>324</v>
      </c>
      <c r="M3439" t="s">
        <v>24312</v>
      </c>
      <c r="N3439" t="s">
        <v>40713</v>
      </c>
      <c r="O3439" s="76" t="s">
        <v>4374</v>
      </c>
      <c r="P3439" s="82">
        <v>1363</v>
      </c>
      <c r="Q3439" s="82" t="s">
        <v>72645</v>
      </c>
      <c r="R3439"/>
    </row>
    <row r="3440" spans="12:18" x14ac:dyDescent="0.25">
      <c r="L3440" t="s">
        <v>324</v>
      </c>
      <c r="M3440" t="s">
        <v>24313</v>
      </c>
      <c r="N3440" t="s">
        <v>40714</v>
      </c>
      <c r="O3440" s="76" t="s">
        <v>4366</v>
      </c>
      <c r="P3440" s="82">
        <v>133</v>
      </c>
      <c r="Q3440" s="82" t="s">
        <v>83717</v>
      </c>
      <c r="R3440"/>
    </row>
    <row r="3441" spans="12:18" x14ac:dyDescent="0.25">
      <c r="L3441" t="s">
        <v>324</v>
      </c>
      <c r="M3441" t="s">
        <v>7040</v>
      </c>
      <c r="N3441" t="s">
        <v>40715</v>
      </c>
      <c r="O3441" s="76" t="s">
        <v>4366</v>
      </c>
      <c r="P3441" s="82">
        <v>140</v>
      </c>
      <c r="Q3441" s="82" t="s">
        <v>83718</v>
      </c>
      <c r="R3441"/>
    </row>
    <row r="3442" spans="12:18" x14ac:dyDescent="0.25">
      <c r="L3442" t="s">
        <v>324</v>
      </c>
      <c r="M3442" t="s">
        <v>7041</v>
      </c>
      <c r="N3442" t="s">
        <v>40716</v>
      </c>
      <c r="O3442" s="76" t="s">
        <v>4366</v>
      </c>
      <c r="P3442" s="82">
        <v>81</v>
      </c>
      <c r="Q3442" s="82" t="s">
        <v>83719</v>
      </c>
      <c r="R3442"/>
    </row>
    <row r="3443" spans="12:18" x14ac:dyDescent="0.25">
      <c r="L3443" t="s">
        <v>324</v>
      </c>
      <c r="M3443" t="s">
        <v>24314</v>
      </c>
      <c r="N3443" t="s">
        <v>40717</v>
      </c>
      <c r="O3443" s="76" t="s">
        <v>4366</v>
      </c>
      <c r="P3443" s="82">
        <v>216</v>
      </c>
      <c r="Q3443" s="82" t="s">
        <v>83720</v>
      </c>
      <c r="R3443"/>
    </row>
    <row r="3444" spans="12:18" x14ac:dyDescent="0.25">
      <c r="L3444" t="s">
        <v>324</v>
      </c>
      <c r="M3444" t="s">
        <v>33257</v>
      </c>
      <c r="N3444" t="s">
        <v>40718</v>
      </c>
      <c r="O3444" s="76" t="s">
        <v>4356</v>
      </c>
      <c r="P3444" s="82">
        <v>1484</v>
      </c>
      <c r="Q3444" s="82" t="s">
        <v>83721</v>
      </c>
      <c r="R3444"/>
    </row>
    <row r="3445" spans="12:18" x14ac:dyDescent="0.25">
      <c r="L3445" t="s">
        <v>324</v>
      </c>
      <c r="M3445" t="s">
        <v>12225</v>
      </c>
      <c r="N3445" t="s">
        <v>40719</v>
      </c>
      <c r="O3445" s="76" t="s">
        <v>4366</v>
      </c>
      <c r="P3445" s="82">
        <v>261</v>
      </c>
      <c r="Q3445" s="82" t="s">
        <v>83722</v>
      </c>
      <c r="R3445"/>
    </row>
    <row r="3446" spans="12:18" x14ac:dyDescent="0.25">
      <c r="L3446" t="s">
        <v>324</v>
      </c>
      <c r="M3446" t="s">
        <v>12227</v>
      </c>
      <c r="N3446" t="s">
        <v>40720</v>
      </c>
      <c r="O3446" s="76" t="s">
        <v>4356</v>
      </c>
      <c r="P3446" s="82">
        <v>973</v>
      </c>
      <c r="Q3446" s="82" t="s">
        <v>83723</v>
      </c>
      <c r="R3446"/>
    </row>
    <row r="3447" spans="12:18" x14ac:dyDescent="0.25">
      <c r="L3447" t="s">
        <v>324</v>
      </c>
      <c r="M3447" t="s">
        <v>7042</v>
      </c>
      <c r="N3447" t="s">
        <v>40721</v>
      </c>
      <c r="O3447" s="76" t="s">
        <v>4366</v>
      </c>
      <c r="P3447" s="82">
        <v>242</v>
      </c>
      <c r="Q3447" s="82" t="s">
        <v>83724</v>
      </c>
      <c r="R3447"/>
    </row>
    <row r="3448" spans="12:18" x14ac:dyDescent="0.25">
      <c r="L3448" t="s">
        <v>324</v>
      </c>
      <c r="M3448" t="s">
        <v>24315</v>
      </c>
      <c r="N3448" t="s">
        <v>40722</v>
      </c>
      <c r="O3448" s="76" t="s">
        <v>4366</v>
      </c>
      <c r="P3448" s="82">
        <v>202</v>
      </c>
      <c r="Q3448" s="82" t="s">
        <v>83725</v>
      </c>
      <c r="R3448"/>
    </row>
    <row r="3449" spans="12:18" x14ac:dyDescent="0.25">
      <c r="L3449" t="s">
        <v>324</v>
      </c>
      <c r="M3449" t="s">
        <v>14203</v>
      </c>
      <c r="N3449" t="s">
        <v>40723</v>
      </c>
      <c r="O3449" s="76" t="s">
        <v>4366</v>
      </c>
      <c r="P3449" s="82">
        <v>159</v>
      </c>
      <c r="Q3449" s="82" t="s">
        <v>83726</v>
      </c>
      <c r="R3449"/>
    </row>
    <row r="3450" spans="12:18" x14ac:dyDescent="0.25">
      <c r="L3450" t="s">
        <v>324</v>
      </c>
      <c r="M3450" t="s">
        <v>6691</v>
      </c>
      <c r="N3450" t="s">
        <v>40724</v>
      </c>
      <c r="O3450" s="76" t="s">
        <v>4366</v>
      </c>
      <c r="P3450" s="82">
        <v>64</v>
      </c>
      <c r="Q3450" s="82" t="s">
        <v>83727</v>
      </c>
      <c r="R3450"/>
    </row>
    <row r="3451" spans="12:18" x14ac:dyDescent="0.25">
      <c r="L3451" t="s">
        <v>324</v>
      </c>
      <c r="M3451" t="s">
        <v>12229</v>
      </c>
      <c r="N3451" t="s">
        <v>40725</v>
      </c>
      <c r="O3451" s="76" t="s">
        <v>4356</v>
      </c>
      <c r="P3451" s="82">
        <v>326</v>
      </c>
      <c r="Q3451" s="82" t="s">
        <v>83728</v>
      </c>
      <c r="R3451"/>
    </row>
    <row r="3452" spans="12:18" x14ac:dyDescent="0.25">
      <c r="L3452" t="s">
        <v>324</v>
      </c>
      <c r="M3452" t="s">
        <v>24316</v>
      </c>
      <c r="N3452" t="s">
        <v>40726</v>
      </c>
      <c r="O3452" s="76" t="s">
        <v>4356</v>
      </c>
      <c r="P3452" s="82">
        <v>193</v>
      </c>
      <c r="Q3452" s="82" t="s">
        <v>83729</v>
      </c>
      <c r="R3452"/>
    </row>
    <row r="3453" spans="12:18" x14ac:dyDescent="0.25">
      <c r="L3453" t="s">
        <v>324</v>
      </c>
      <c r="M3453" t="s">
        <v>33258</v>
      </c>
      <c r="N3453" t="s">
        <v>40727</v>
      </c>
      <c r="O3453" s="76" t="s">
        <v>4450</v>
      </c>
      <c r="P3453" s="82">
        <v>5166</v>
      </c>
      <c r="Q3453" s="82" t="s">
        <v>72645</v>
      </c>
      <c r="R3453"/>
    </row>
    <row r="3454" spans="12:18" x14ac:dyDescent="0.25">
      <c r="L3454" t="s">
        <v>324</v>
      </c>
      <c r="M3454" t="s">
        <v>12231</v>
      </c>
      <c r="N3454" t="s">
        <v>40728</v>
      </c>
      <c r="O3454" s="76" t="s">
        <v>4356</v>
      </c>
      <c r="P3454" s="82">
        <v>1161</v>
      </c>
      <c r="Q3454" s="82" t="s">
        <v>83730</v>
      </c>
      <c r="R3454"/>
    </row>
    <row r="3455" spans="12:18" x14ac:dyDescent="0.25">
      <c r="L3455" t="s">
        <v>324</v>
      </c>
      <c r="M3455" t="s">
        <v>24317</v>
      </c>
      <c r="N3455" t="s">
        <v>40729</v>
      </c>
      <c r="O3455" s="76" t="s">
        <v>4356</v>
      </c>
      <c r="P3455" s="82">
        <v>539</v>
      </c>
      <c r="Q3455" s="82" t="s">
        <v>83731</v>
      </c>
      <c r="R3455"/>
    </row>
    <row r="3456" spans="12:18" x14ac:dyDescent="0.25">
      <c r="L3456" t="s">
        <v>324</v>
      </c>
      <c r="M3456" t="s">
        <v>7043</v>
      </c>
      <c r="N3456" t="s">
        <v>40730</v>
      </c>
      <c r="O3456" s="76" t="s">
        <v>4356</v>
      </c>
      <c r="P3456" s="82">
        <v>290</v>
      </c>
      <c r="Q3456" s="82" t="s">
        <v>83732</v>
      </c>
      <c r="R3456"/>
    </row>
    <row r="3457" spans="12:18" x14ac:dyDescent="0.25">
      <c r="L3457" t="s">
        <v>324</v>
      </c>
      <c r="M3457" t="s">
        <v>14206</v>
      </c>
      <c r="N3457" t="s">
        <v>40731</v>
      </c>
      <c r="O3457" s="76" t="s">
        <v>4366</v>
      </c>
      <c r="P3457" s="82">
        <v>156</v>
      </c>
      <c r="Q3457" s="82" t="s">
        <v>83733</v>
      </c>
      <c r="R3457"/>
    </row>
    <row r="3458" spans="12:18" x14ac:dyDescent="0.25">
      <c r="L3458" t="s">
        <v>324</v>
      </c>
      <c r="M3458" t="s">
        <v>12233</v>
      </c>
      <c r="N3458" t="s">
        <v>40732</v>
      </c>
      <c r="O3458" s="76" t="s">
        <v>4366</v>
      </c>
      <c r="P3458" s="82">
        <v>90</v>
      </c>
      <c r="Q3458" s="82" t="s">
        <v>83734</v>
      </c>
      <c r="R3458"/>
    </row>
    <row r="3459" spans="12:18" x14ac:dyDescent="0.25">
      <c r="L3459" t="s">
        <v>324</v>
      </c>
      <c r="M3459" t="s">
        <v>12235</v>
      </c>
      <c r="N3459" t="s">
        <v>40733</v>
      </c>
      <c r="O3459" s="76" t="s">
        <v>4366</v>
      </c>
      <c r="P3459" s="82">
        <v>82</v>
      </c>
      <c r="Q3459" s="82" t="s">
        <v>83735</v>
      </c>
      <c r="R3459"/>
    </row>
    <row r="3460" spans="12:18" x14ac:dyDescent="0.25">
      <c r="L3460" t="s">
        <v>324</v>
      </c>
      <c r="M3460" t="s">
        <v>12237</v>
      </c>
      <c r="N3460" t="s">
        <v>40734</v>
      </c>
      <c r="O3460" s="76" t="s">
        <v>4366</v>
      </c>
      <c r="P3460" s="82">
        <v>187</v>
      </c>
      <c r="Q3460" s="82" t="s">
        <v>83736</v>
      </c>
      <c r="R3460"/>
    </row>
    <row r="3461" spans="12:18" x14ac:dyDescent="0.25">
      <c r="L3461" t="s">
        <v>324</v>
      </c>
      <c r="M3461" t="s">
        <v>24318</v>
      </c>
      <c r="N3461" t="s">
        <v>40735</v>
      </c>
      <c r="O3461" s="76" t="s">
        <v>4366</v>
      </c>
      <c r="P3461" s="82">
        <v>88</v>
      </c>
      <c r="Q3461" s="82" t="s">
        <v>83737</v>
      </c>
      <c r="R3461"/>
    </row>
    <row r="3462" spans="12:18" x14ac:dyDescent="0.25">
      <c r="L3462" t="s">
        <v>324</v>
      </c>
      <c r="M3462" t="s">
        <v>7044</v>
      </c>
      <c r="N3462" t="s">
        <v>40736</v>
      </c>
      <c r="O3462" s="76" t="s">
        <v>4356</v>
      </c>
      <c r="P3462" s="82">
        <v>239</v>
      </c>
      <c r="Q3462" s="82" t="s">
        <v>83738</v>
      </c>
      <c r="R3462"/>
    </row>
    <row r="3463" spans="12:18" x14ac:dyDescent="0.25">
      <c r="L3463" t="s">
        <v>324</v>
      </c>
      <c r="M3463" t="s">
        <v>24319</v>
      </c>
      <c r="N3463" t="s">
        <v>40737</v>
      </c>
      <c r="O3463" s="76" t="s">
        <v>4356</v>
      </c>
      <c r="P3463" s="82">
        <v>375</v>
      </c>
      <c r="Q3463" s="82" t="s">
        <v>83739</v>
      </c>
      <c r="R3463"/>
    </row>
    <row r="3464" spans="12:18" x14ac:dyDescent="0.25">
      <c r="L3464" t="s">
        <v>324</v>
      </c>
      <c r="M3464" t="s">
        <v>14208</v>
      </c>
      <c r="N3464" t="s">
        <v>40738</v>
      </c>
      <c r="O3464" s="76" t="s">
        <v>4366</v>
      </c>
      <c r="P3464" s="82">
        <v>217</v>
      </c>
      <c r="Q3464" s="82" t="s">
        <v>83740</v>
      </c>
      <c r="R3464"/>
    </row>
    <row r="3465" spans="12:18" x14ac:dyDescent="0.25">
      <c r="L3465" t="s">
        <v>324</v>
      </c>
      <c r="M3465" t="s">
        <v>12239</v>
      </c>
      <c r="N3465" t="s">
        <v>40739</v>
      </c>
      <c r="O3465" s="76" t="s">
        <v>4366</v>
      </c>
      <c r="P3465" s="82">
        <v>94</v>
      </c>
      <c r="Q3465" s="82" t="s">
        <v>83741</v>
      </c>
      <c r="R3465"/>
    </row>
    <row r="3466" spans="12:18" x14ac:dyDescent="0.25">
      <c r="L3466" t="s">
        <v>324</v>
      </c>
      <c r="M3466" t="s">
        <v>33259</v>
      </c>
      <c r="N3466" t="s">
        <v>40740</v>
      </c>
      <c r="O3466" s="76" t="s">
        <v>4366</v>
      </c>
      <c r="P3466" s="82">
        <v>214</v>
      </c>
      <c r="Q3466" s="82" t="s">
        <v>83742</v>
      </c>
      <c r="R3466"/>
    </row>
    <row r="3467" spans="12:18" x14ac:dyDescent="0.25">
      <c r="L3467" t="s">
        <v>324</v>
      </c>
      <c r="M3467" t="s">
        <v>14210</v>
      </c>
      <c r="N3467" t="s">
        <v>40741</v>
      </c>
      <c r="O3467" s="76" t="s">
        <v>4366</v>
      </c>
      <c r="P3467" s="82">
        <v>167</v>
      </c>
      <c r="Q3467" s="82" t="s">
        <v>83743</v>
      </c>
      <c r="R3467"/>
    </row>
    <row r="3468" spans="12:18" x14ac:dyDescent="0.25">
      <c r="L3468" t="s">
        <v>324</v>
      </c>
      <c r="M3468" t="s">
        <v>12241</v>
      </c>
      <c r="N3468" t="s">
        <v>40742</v>
      </c>
      <c r="O3468" s="76" t="s">
        <v>4356</v>
      </c>
      <c r="P3468" s="82">
        <v>376</v>
      </c>
      <c r="Q3468" s="82" t="s">
        <v>83744</v>
      </c>
      <c r="R3468"/>
    </row>
    <row r="3469" spans="12:18" x14ac:dyDescent="0.25">
      <c r="L3469" t="s">
        <v>324</v>
      </c>
      <c r="M3469" t="s">
        <v>33260</v>
      </c>
      <c r="N3469" t="s">
        <v>40743</v>
      </c>
      <c r="O3469" s="76" t="s">
        <v>4356</v>
      </c>
      <c r="P3469" s="82">
        <v>408</v>
      </c>
      <c r="Q3469" s="82" t="s">
        <v>83745</v>
      </c>
      <c r="R3469"/>
    </row>
    <row r="3470" spans="12:18" x14ac:dyDescent="0.25">
      <c r="L3470" t="s">
        <v>324</v>
      </c>
      <c r="M3470" t="s">
        <v>7045</v>
      </c>
      <c r="N3470" t="s">
        <v>40744</v>
      </c>
      <c r="O3470" s="76" t="s">
        <v>4366</v>
      </c>
      <c r="P3470" s="82">
        <v>44</v>
      </c>
      <c r="Q3470" s="82" t="s">
        <v>83746</v>
      </c>
      <c r="R3470"/>
    </row>
    <row r="3471" spans="12:18" x14ac:dyDescent="0.25">
      <c r="L3471" t="s">
        <v>324</v>
      </c>
      <c r="M3471" t="s">
        <v>12242</v>
      </c>
      <c r="N3471" t="s">
        <v>40745</v>
      </c>
      <c r="O3471" s="76" t="s">
        <v>4366</v>
      </c>
      <c r="P3471" s="82">
        <v>232</v>
      </c>
      <c r="Q3471" s="82" t="s">
        <v>83747</v>
      </c>
      <c r="R3471"/>
    </row>
    <row r="3472" spans="12:18" x14ac:dyDescent="0.25">
      <c r="L3472" t="s">
        <v>324</v>
      </c>
      <c r="M3472" t="s">
        <v>7046</v>
      </c>
      <c r="N3472" t="s">
        <v>40746</v>
      </c>
      <c r="O3472" s="76" t="s">
        <v>4356</v>
      </c>
      <c r="P3472" s="82">
        <v>171</v>
      </c>
      <c r="Q3472" s="82" t="s">
        <v>83749</v>
      </c>
      <c r="R3472"/>
    </row>
    <row r="3473" spans="12:18" x14ac:dyDescent="0.25">
      <c r="L3473" t="s">
        <v>324</v>
      </c>
      <c r="M3473" t="s">
        <v>7047</v>
      </c>
      <c r="N3473" t="s">
        <v>40747</v>
      </c>
      <c r="O3473" s="76" t="s">
        <v>4366</v>
      </c>
      <c r="P3473" s="82">
        <v>352</v>
      </c>
      <c r="Q3473" s="82" t="s">
        <v>83750</v>
      </c>
      <c r="R3473"/>
    </row>
    <row r="3474" spans="12:18" x14ac:dyDescent="0.25">
      <c r="L3474" t="s">
        <v>324</v>
      </c>
      <c r="M3474" t="s">
        <v>7048</v>
      </c>
      <c r="N3474" t="s">
        <v>40748</v>
      </c>
      <c r="O3474" s="76" t="s">
        <v>4366</v>
      </c>
      <c r="P3474" s="82">
        <v>233</v>
      </c>
      <c r="Q3474" s="82" t="s">
        <v>83751</v>
      </c>
      <c r="R3474"/>
    </row>
    <row r="3475" spans="12:18" x14ac:dyDescent="0.25">
      <c r="L3475" t="s">
        <v>324</v>
      </c>
      <c r="M3475" t="s">
        <v>7049</v>
      </c>
      <c r="N3475" t="s">
        <v>40749</v>
      </c>
      <c r="O3475" s="76" t="s">
        <v>4374</v>
      </c>
      <c r="P3475" s="82">
        <v>14451</v>
      </c>
      <c r="Q3475" s="82" t="s">
        <v>83752</v>
      </c>
      <c r="R3475"/>
    </row>
    <row r="3476" spans="12:18" x14ac:dyDescent="0.25">
      <c r="L3476" t="s">
        <v>324</v>
      </c>
      <c r="M3476" t="s">
        <v>12245</v>
      </c>
      <c r="N3476" t="s">
        <v>40750</v>
      </c>
      <c r="O3476" s="76" t="s">
        <v>4366</v>
      </c>
      <c r="P3476" s="82">
        <v>159</v>
      </c>
      <c r="Q3476" s="82" t="s">
        <v>83753</v>
      </c>
      <c r="R3476"/>
    </row>
    <row r="3477" spans="12:18" x14ac:dyDescent="0.25">
      <c r="L3477" t="s">
        <v>324</v>
      </c>
      <c r="M3477" t="s">
        <v>14212</v>
      </c>
      <c r="N3477" t="s">
        <v>40751</v>
      </c>
      <c r="O3477" s="76" t="s">
        <v>4374</v>
      </c>
      <c r="P3477" s="82">
        <v>4165</v>
      </c>
      <c r="Q3477" s="82" t="s">
        <v>72645</v>
      </c>
      <c r="R3477"/>
    </row>
    <row r="3478" spans="12:18" x14ac:dyDescent="0.25">
      <c r="L3478" t="s">
        <v>324</v>
      </c>
      <c r="M3478" t="s">
        <v>7050</v>
      </c>
      <c r="N3478" t="s">
        <v>40752</v>
      </c>
      <c r="O3478" s="76" t="s">
        <v>4366</v>
      </c>
      <c r="P3478" s="82">
        <v>181</v>
      </c>
      <c r="Q3478" s="82" t="s">
        <v>83754</v>
      </c>
      <c r="R3478"/>
    </row>
    <row r="3479" spans="12:18" x14ac:dyDescent="0.25">
      <c r="L3479" t="s">
        <v>324</v>
      </c>
      <c r="M3479" t="s">
        <v>14216</v>
      </c>
      <c r="N3479" t="s">
        <v>40753</v>
      </c>
      <c r="O3479" s="76" t="s">
        <v>4356</v>
      </c>
      <c r="P3479" s="82">
        <v>386</v>
      </c>
      <c r="Q3479" s="82" t="s">
        <v>83756</v>
      </c>
      <c r="R3479"/>
    </row>
    <row r="3480" spans="12:18" x14ac:dyDescent="0.25">
      <c r="L3480" t="s">
        <v>324</v>
      </c>
      <c r="M3480" t="s">
        <v>7051</v>
      </c>
      <c r="N3480" t="s">
        <v>40754</v>
      </c>
      <c r="O3480" s="76" t="s">
        <v>4356</v>
      </c>
      <c r="P3480" s="82">
        <v>517</v>
      </c>
      <c r="Q3480" s="82" t="s">
        <v>83757</v>
      </c>
      <c r="R3480"/>
    </row>
    <row r="3481" spans="12:18" x14ac:dyDescent="0.25">
      <c r="L3481" t="s">
        <v>324</v>
      </c>
      <c r="M3481" t="s">
        <v>14218</v>
      </c>
      <c r="N3481" t="s">
        <v>40755</v>
      </c>
      <c r="O3481" s="76" t="s">
        <v>4366</v>
      </c>
      <c r="P3481" s="82">
        <v>106</v>
      </c>
      <c r="Q3481" s="82" t="s">
        <v>83758</v>
      </c>
      <c r="R3481"/>
    </row>
    <row r="3482" spans="12:18" x14ac:dyDescent="0.25">
      <c r="L3482" t="s">
        <v>324</v>
      </c>
      <c r="M3482" t="s">
        <v>12247</v>
      </c>
      <c r="N3482" t="s">
        <v>40756</v>
      </c>
      <c r="O3482" s="76" t="s">
        <v>4356</v>
      </c>
      <c r="P3482" s="82">
        <v>542</v>
      </c>
      <c r="Q3482" s="82" t="s">
        <v>83759</v>
      </c>
      <c r="R3482"/>
    </row>
    <row r="3483" spans="12:18" x14ac:dyDescent="0.25">
      <c r="L3483" t="s">
        <v>324</v>
      </c>
      <c r="M3483" t="s">
        <v>7052</v>
      </c>
      <c r="N3483" t="s">
        <v>40757</v>
      </c>
      <c r="O3483" s="76" t="s">
        <v>4356</v>
      </c>
      <c r="P3483" s="82">
        <v>494</v>
      </c>
      <c r="Q3483" s="82" t="s">
        <v>83760</v>
      </c>
      <c r="R3483"/>
    </row>
    <row r="3484" spans="12:18" x14ac:dyDescent="0.25">
      <c r="L3484" t="s">
        <v>324</v>
      </c>
      <c r="M3484" t="s">
        <v>16180</v>
      </c>
      <c r="N3484" t="s">
        <v>40758</v>
      </c>
      <c r="O3484" s="76" t="s">
        <v>4366</v>
      </c>
      <c r="P3484" s="82">
        <v>120</v>
      </c>
      <c r="Q3484" s="82" t="s">
        <v>83786</v>
      </c>
      <c r="R3484"/>
    </row>
    <row r="3485" spans="12:18" x14ac:dyDescent="0.25">
      <c r="L3485" t="s">
        <v>324</v>
      </c>
      <c r="M3485" t="s">
        <v>12257</v>
      </c>
      <c r="N3485" t="s">
        <v>40759</v>
      </c>
      <c r="O3485" s="76" t="s">
        <v>4366</v>
      </c>
      <c r="P3485" s="82">
        <v>68</v>
      </c>
      <c r="Q3485" s="82" t="s">
        <v>83787</v>
      </c>
      <c r="R3485"/>
    </row>
    <row r="3486" spans="12:18" x14ac:dyDescent="0.25">
      <c r="L3486" t="s">
        <v>324</v>
      </c>
      <c r="M3486" t="s">
        <v>7060</v>
      </c>
      <c r="N3486" t="s">
        <v>40760</v>
      </c>
      <c r="O3486" s="76" t="s">
        <v>4356</v>
      </c>
      <c r="P3486" s="82">
        <v>1005</v>
      </c>
      <c r="Q3486" s="82" t="s">
        <v>83789</v>
      </c>
      <c r="R3486"/>
    </row>
    <row r="3487" spans="12:18" x14ac:dyDescent="0.25">
      <c r="L3487" t="s">
        <v>324</v>
      </c>
      <c r="M3487" t="s">
        <v>7061</v>
      </c>
      <c r="N3487" t="s">
        <v>40761</v>
      </c>
      <c r="O3487" s="76" t="s">
        <v>4366</v>
      </c>
      <c r="P3487" s="82">
        <v>199</v>
      </c>
      <c r="Q3487" s="82" t="s">
        <v>83790</v>
      </c>
      <c r="R3487"/>
    </row>
    <row r="3488" spans="12:18" x14ac:dyDescent="0.25">
      <c r="L3488" t="s">
        <v>324</v>
      </c>
      <c r="M3488" t="s">
        <v>24327</v>
      </c>
      <c r="N3488" t="s">
        <v>40762</v>
      </c>
      <c r="O3488" s="76" t="s">
        <v>4366</v>
      </c>
      <c r="P3488" s="82">
        <v>239</v>
      </c>
      <c r="Q3488" s="82" t="s">
        <v>83791</v>
      </c>
      <c r="R3488"/>
    </row>
    <row r="3489" spans="12:18" x14ac:dyDescent="0.25">
      <c r="L3489" t="s">
        <v>324</v>
      </c>
      <c r="M3489" t="s">
        <v>14239</v>
      </c>
      <c r="N3489" t="s">
        <v>40763</v>
      </c>
      <c r="O3489" s="76" t="s">
        <v>4356</v>
      </c>
      <c r="P3489" s="82">
        <v>311</v>
      </c>
      <c r="Q3489" s="82" t="s">
        <v>83792</v>
      </c>
      <c r="R3489"/>
    </row>
    <row r="3490" spans="12:18" x14ac:dyDescent="0.25">
      <c r="L3490" t="s">
        <v>324</v>
      </c>
      <c r="M3490" t="s">
        <v>33266</v>
      </c>
      <c r="N3490" t="s">
        <v>40764</v>
      </c>
      <c r="O3490" s="76" t="s">
        <v>4356</v>
      </c>
      <c r="P3490" s="82">
        <v>413</v>
      </c>
      <c r="Q3490" s="82" t="s">
        <v>83793</v>
      </c>
      <c r="R3490"/>
    </row>
    <row r="3491" spans="12:18" x14ac:dyDescent="0.25">
      <c r="L3491" t="s">
        <v>324</v>
      </c>
      <c r="M3491" t="s">
        <v>12259</v>
      </c>
      <c r="N3491" t="s">
        <v>40765</v>
      </c>
      <c r="O3491" s="76" t="s">
        <v>4356</v>
      </c>
      <c r="P3491" s="82">
        <v>400</v>
      </c>
      <c r="Q3491" s="82" t="s">
        <v>83794</v>
      </c>
      <c r="R3491"/>
    </row>
    <row r="3492" spans="12:18" x14ac:dyDescent="0.25">
      <c r="L3492" t="s">
        <v>324</v>
      </c>
      <c r="M3492" t="s">
        <v>7862</v>
      </c>
      <c r="N3492" t="s">
        <v>40766</v>
      </c>
      <c r="O3492" s="76" t="s">
        <v>4366</v>
      </c>
      <c r="P3492" s="82">
        <v>177</v>
      </c>
      <c r="Q3492" s="82" t="s">
        <v>83795</v>
      </c>
      <c r="R3492"/>
    </row>
    <row r="3493" spans="12:18" x14ac:dyDescent="0.25">
      <c r="L3493" t="s">
        <v>324</v>
      </c>
      <c r="M3493" t="s">
        <v>12249</v>
      </c>
      <c r="N3493" t="s">
        <v>40767</v>
      </c>
      <c r="O3493" s="76" t="s">
        <v>4450</v>
      </c>
      <c r="P3493" s="82">
        <v>12311</v>
      </c>
      <c r="Q3493" s="82" t="s">
        <v>72645</v>
      </c>
      <c r="R3493"/>
    </row>
    <row r="3494" spans="12:18" x14ac:dyDescent="0.25">
      <c r="L3494" t="s">
        <v>324</v>
      </c>
      <c r="M3494" t="s">
        <v>9949</v>
      </c>
      <c r="N3494" t="s">
        <v>40768</v>
      </c>
      <c r="O3494" s="76" t="s">
        <v>4356</v>
      </c>
      <c r="P3494" s="82">
        <v>588</v>
      </c>
      <c r="Q3494" s="82" t="s">
        <v>83761</v>
      </c>
      <c r="R3494"/>
    </row>
    <row r="3495" spans="12:18" x14ac:dyDescent="0.25">
      <c r="L3495" t="s">
        <v>324</v>
      </c>
      <c r="M3495" t="s">
        <v>24320</v>
      </c>
      <c r="N3495" t="s">
        <v>40769</v>
      </c>
      <c r="O3495" s="76" t="s">
        <v>4366</v>
      </c>
      <c r="P3495" s="82">
        <v>237</v>
      </c>
      <c r="Q3495" s="82" t="s">
        <v>83762</v>
      </c>
      <c r="R3495"/>
    </row>
    <row r="3496" spans="12:18" x14ac:dyDescent="0.25">
      <c r="L3496" t="s">
        <v>324</v>
      </c>
      <c r="M3496" t="s">
        <v>7053</v>
      </c>
      <c r="N3496" t="s">
        <v>40770</v>
      </c>
      <c r="O3496" s="76" t="s">
        <v>4356</v>
      </c>
      <c r="P3496" s="82">
        <v>400</v>
      </c>
      <c r="Q3496" s="82" t="s">
        <v>83763</v>
      </c>
      <c r="R3496"/>
    </row>
    <row r="3497" spans="12:18" x14ac:dyDescent="0.25">
      <c r="L3497" t="s">
        <v>324</v>
      </c>
      <c r="M3497" t="s">
        <v>33262</v>
      </c>
      <c r="N3497" t="s">
        <v>40771</v>
      </c>
      <c r="O3497" s="76" t="s">
        <v>4366</v>
      </c>
      <c r="P3497" s="82">
        <v>34</v>
      </c>
      <c r="Q3497" s="82" t="s">
        <v>83764</v>
      </c>
      <c r="R3497"/>
    </row>
    <row r="3498" spans="12:18" x14ac:dyDescent="0.25">
      <c r="L3498" t="s">
        <v>324</v>
      </c>
      <c r="M3498" t="s">
        <v>24321</v>
      </c>
      <c r="N3498" t="s">
        <v>40772</v>
      </c>
      <c r="O3498" s="76" t="s">
        <v>4366</v>
      </c>
      <c r="P3498" s="82">
        <v>167</v>
      </c>
      <c r="Q3498" s="82" t="s">
        <v>83765</v>
      </c>
      <c r="R3498"/>
    </row>
    <row r="3499" spans="12:18" x14ac:dyDescent="0.25">
      <c r="L3499" t="s">
        <v>324</v>
      </c>
      <c r="M3499" t="s">
        <v>7054</v>
      </c>
      <c r="N3499" t="s">
        <v>40773</v>
      </c>
      <c r="O3499" s="76" t="s">
        <v>4356</v>
      </c>
      <c r="P3499" s="82">
        <v>283</v>
      </c>
      <c r="Q3499" s="82" t="s">
        <v>83766</v>
      </c>
      <c r="R3499"/>
    </row>
    <row r="3500" spans="12:18" x14ac:dyDescent="0.25">
      <c r="L3500" t="s">
        <v>324</v>
      </c>
      <c r="M3500" t="s">
        <v>7055</v>
      </c>
      <c r="N3500" t="s">
        <v>40774</v>
      </c>
      <c r="O3500" s="76" t="s">
        <v>4356</v>
      </c>
      <c r="P3500" s="82">
        <v>2304</v>
      </c>
      <c r="Q3500" s="82" t="s">
        <v>83767</v>
      </c>
      <c r="R3500"/>
    </row>
    <row r="3501" spans="12:18" x14ac:dyDescent="0.25">
      <c r="L3501" t="s">
        <v>324</v>
      </c>
      <c r="M3501" t="s">
        <v>24322</v>
      </c>
      <c r="N3501" t="s">
        <v>40775</v>
      </c>
      <c r="O3501" s="76" t="s">
        <v>4356</v>
      </c>
      <c r="P3501" s="82">
        <v>351</v>
      </c>
      <c r="Q3501" s="82" t="s">
        <v>83768</v>
      </c>
      <c r="R3501"/>
    </row>
    <row r="3502" spans="12:18" x14ac:dyDescent="0.25">
      <c r="L3502" t="s">
        <v>324</v>
      </c>
      <c r="M3502" t="s">
        <v>14223</v>
      </c>
      <c r="N3502" t="s">
        <v>40776</v>
      </c>
      <c r="O3502" s="76" t="s">
        <v>4356</v>
      </c>
      <c r="P3502" s="82">
        <v>396</v>
      </c>
      <c r="Q3502" s="82" t="s">
        <v>83769</v>
      </c>
      <c r="R3502"/>
    </row>
    <row r="3503" spans="12:18" x14ac:dyDescent="0.25">
      <c r="L3503" t="s">
        <v>324</v>
      </c>
      <c r="M3503" t="s">
        <v>14225</v>
      </c>
      <c r="N3503" t="s">
        <v>40777</v>
      </c>
      <c r="O3503" s="76" t="s">
        <v>4450</v>
      </c>
      <c r="P3503" s="82">
        <v>6811</v>
      </c>
      <c r="Q3503" s="82" t="s">
        <v>72645</v>
      </c>
      <c r="R3503"/>
    </row>
    <row r="3504" spans="12:18" x14ac:dyDescent="0.25">
      <c r="L3504" t="s">
        <v>324</v>
      </c>
      <c r="M3504" t="s">
        <v>12251</v>
      </c>
      <c r="N3504" t="s">
        <v>40778</v>
      </c>
      <c r="O3504" s="76" t="s">
        <v>4374</v>
      </c>
      <c r="P3504" s="82">
        <v>880</v>
      </c>
      <c r="Q3504" s="82" t="s">
        <v>72645</v>
      </c>
      <c r="R3504"/>
    </row>
    <row r="3505" spans="12:18" x14ac:dyDescent="0.25">
      <c r="L3505" t="s">
        <v>324</v>
      </c>
      <c r="M3505" t="s">
        <v>12253</v>
      </c>
      <c r="N3505" t="s">
        <v>40779</v>
      </c>
      <c r="O3505" s="76" t="s">
        <v>4356</v>
      </c>
      <c r="P3505" s="82">
        <v>386</v>
      </c>
      <c r="Q3505" s="82" t="s">
        <v>83770</v>
      </c>
      <c r="R3505"/>
    </row>
    <row r="3506" spans="12:18" x14ac:dyDescent="0.25">
      <c r="L3506" t="s">
        <v>324</v>
      </c>
      <c r="M3506" t="s">
        <v>7056</v>
      </c>
      <c r="N3506" t="s">
        <v>40780</v>
      </c>
      <c r="O3506" s="76" t="s">
        <v>4366</v>
      </c>
      <c r="P3506" s="82">
        <v>59</v>
      </c>
      <c r="Q3506" s="82" t="s">
        <v>83771</v>
      </c>
      <c r="R3506"/>
    </row>
    <row r="3507" spans="12:18" x14ac:dyDescent="0.25">
      <c r="L3507" t="s">
        <v>324</v>
      </c>
      <c r="M3507" t="s">
        <v>14227</v>
      </c>
      <c r="N3507" t="s">
        <v>40781</v>
      </c>
      <c r="O3507" s="76" t="s">
        <v>4356</v>
      </c>
      <c r="P3507" s="82">
        <v>210</v>
      </c>
      <c r="Q3507" s="82" t="s">
        <v>83772</v>
      </c>
      <c r="R3507"/>
    </row>
    <row r="3508" spans="12:18" x14ac:dyDescent="0.25">
      <c r="L3508" t="s">
        <v>324</v>
      </c>
      <c r="M3508" t="s">
        <v>24323</v>
      </c>
      <c r="N3508" t="s">
        <v>40782</v>
      </c>
      <c r="O3508" s="76" t="s">
        <v>4366</v>
      </c>
      <c r="P3508" s="82">
        <v>236</v>
      </c>
      <c r="Q3508" s="82" t="s">
        <v>83773</v>
      </c>
      <c r="R3508"/>
    </row>
    <row r="3509" spans="12:18" x14ac:dyDescent="0.25">
      <c r="L3509" t="s">
        <v>324</v>
      </c>
      <c r="M3509" t="s">
        <v>24324</v>
      </c>
      <c r="N3509" t="s">
        <v>40783</v>
      </c>
      <c r="O3509" s="76" t="s">
        <v>4374</v>
      </c>
      <c r="P3509" s="82">
        <v>2915</v>
      </c>
      <c r="Q3509" s="82" t="s">
        <v>72645</v>
      </c>
      <c r="R3509"/>
    </row>
    <row r="3510" spans="12:18" x14ac:dyDescent="0.25">
      <c r="L3510" t="s">
        <v>324</v>
      </c>
      <c r="M3510" t="s">
        <v>12255</v>
      </c>
      <c r="N3510" t="s">
        <v>40784</v>
      </c>
      <c r="O3510" s="76" t="s">
        <v>4356</v>
      </c>
      <c r="P3510" s="82">
        <v>640</v>
      </c>
      <c r="Q3510" s="82" t="s">
        <v>83774</v>
      </c>
      <c r="R3510"/>
    </row>
    <row r="3511" spans="12:18" x14ac:dyDescent="0.25">
      <c r="L3511" t="s">
        <v>324</v>
      </c>
      <c r="M3511" t="s">
        <v>33263</v>
      </c>
      <c r="N3511" t="s">
        <v>40785</v>
      </c>
      <c r="O3511" s="76" t="s">
        <v>4356</v>
      </c>
      <c r="P3511" s="82">
        <v>368</v>
      </c>
      <c r="Q3511" s="82" t="s">
        <v>83775</v>
      </c>
      <c r="R3511"/>
    </row>
    <row r="3512" spans="12:18" x14ac:dyDescent="0.25">
      <c r="L3512" t="s">
        <v>324</v>
      </c>
      <c r="M3512" t="s">
        <v>7057</v>
      </c>
      <c r="N3512" t="s">
        <v>40786</v>
      </c>
      <c r="O3512" s="76" t="s">
        <v>4356</v>
      </c>
      <c r="P3512" s="82">
        <v>843</v>
      </c>
      <c r="Q3512" s="82" t="s">
        <v>83776</v>
      </c>
      <c r="R3512"/>
    </row>
    <row r="3513" spans="12:18" x14ac:dyDescent="0.25">
      <c r="L3513" t="s">
        <v>324</v>
      </c>
      <c r="M3513" t="s">
        <v>33264</v>
      </c>
      <c r="N3513" t="s">
        <v>40787</v>
      </c>
      <c r="O3513" s="76" t="s">
        <v>4366</v>
      </c>
      <c r="P3513" s="82">
        <v>139</v>
      </c>
      <c r="Q3513" s="82" t="s">
        <v>83777</v>
      </c>
      <c r="R3513"/>
    </row>
    <row r="3514" spans="12:18" x14ac:dyDescent="0.25">
      <c r="L3514" t="s">
        <v>324</v>
      </c>
      <c r="M3514" t="s">
        <v>25617</v>
      </c>
      <c r="N3514" t="s">
        <v>40788</v>
      </c>
      <c r="O3514" s="76" t="s">
        <v>4366</v>
      </c>
      <c r="P3514" s="82">
        <v>66</v>
      </c>
      <c r="Q3514" s="82" t="s">
        <v>83778</v>
      </c>
      <c r="R3514"/>
    </row>
    <row r="3515" spans="12:18" x14ac:dyDescent="0.25">
      <c r="L3515" t="s">
        <v>324</v>
      </c>
      <c r="M3515" t="s">
        <v>7058</v>
      </c>
      <c r="N3515" t="s">
        <v>40789</v>
      </c>
      <c r="O3515" s="76" t="s">
        <v>4356</v>
      </c>
      <c r="P3515" s="82">
        <v>287</v>
      </c>
      <c r="Q3515" s="82" t="s">
        <v>83779</v>
      </c>
      <c r="R3515"/>
    </row>
    <row r="3516" spans="12:18" x14ac:dyDescent="0.25">
      <c r="L3516" t="s">
        <v>324</v>
      </c>
      <c r="M3516" t="s">
        <v>14232</v>
      </c>
      <c r="N3516" t="s">
        <v>40790</v>
      </c>
      <c r="O3516" s="76" t="s">
        <v>4374</v>
      </c>
      <c r="P3516" s="82">
        <v>3126</v>
      </c>
      <c r="Q3516" s="82" t="s">
        <v>72645</v>
      </c>
      <c r="R3516"/>
    </row>
    <row r="3517" spans="12:18" x14ac:dyDescent="0.25">
      <c r="L3517" t="s">
        <v>324</v>
      </c>
      <c r="M3517" t="s">
        <v>14233</v>
      </c>
      <c r="N3517" t="s">
        <v>40791</v>
      </c>
      <c r="O3517" s="76" t="s">
        <v>4356</v>
      </c>
      <c r="P3517" s="82">
        <v>1004</v>
      </c>
      <c r="Q3517" s="82" t="s">
        <v>83780</v>
      </c>
      <c r="R3517"/>
    </row>
    <row r="3518" spans="12:18" x14ac:dyDescent="0.25">
      <c r="L3518" t="s">
        <v>324</v>
      </c>
      <c r="M3518" t="s">
        <v>24325</v>
      </c>
      <c r="N3518" t="s">
        <v>40792</v>
      </c>
      <c r="O3518" s="76" t="s">
        <v>4356</v>
      </c>
      <c r="P3518" s="82">
        <v>523</v>
      </c>
      <c r="Q3518" s="82" t="s">
        <v>83781</v>
      </c>
      <c r="R3518"/>
    </row>
    <row r="3519" spans="12:18" x14ac:dyDescent="0.25">
      <c r="L3519" t="s">
        <v>324</v>
      </c>
      <c r="M3519" t="s">
        <v>24326</v>
      </c>
      <c r="N3519" t="s">
        <v>40793</v>
      </c>
      <c r="O3519" s="76" t="s">
        <v>4356</v>
      </c>
      <c r="P3519" s="82">
        <v>914</v>
      </c>
      <c r="Q3519" s="82" t="s">
        <v>83782</v>
      </c>
      <c r="R3519"/>
    </row>
    <row r="3520" spans="12:18" x14ac:dyDescent="0.25">
      <c r="L3520" t="s">
        <v>324</v>
      </c>
      <c r="M3520" t="s">
        <v>14235</v>
      </c>
      <c r="N3520" t="s">
        <v>40794</v>
      </c>
      <c r="O3520" s="76" t="s">
        <v>4366</v>
      </c>
      <c r="P3520" s="82">
        <v>231</v>
      </c>
      <c r="Q3520" s="82" t="s">
        <v>83783</v>
      </c>
      <c r="R3520"/>
    </row>
    <row r="3521" spans="12:18" x14ac:dyDescent="0.25">
      <c r="L3521" t="s">
        <v>324</v>
      </c>
      <c r="M3521" t="s">
        <v>14237</v>
      </c>
      <c r="N3521" t="s">
        <v>40795</v>
      </c>
      <c r="O3521" s="76" t="s">
        <v>4356</v>
      </c>
      <c r="P3521" s="82">
        <v>555</v>
      </c>
      <c r="Q3521" s="82" t="s">
        <v>83784</v>
      </c>
      <c r="R3521"/>
    </row>
    <row r="3522" spans="12:18" x14ac:dyDescent="0.25">
      <c r="L3522" t="s">
        <v>324</v>
      </c>
      <c r="M3522" t="s">
        <v>13678</v>
      </c>
      <c r="N3522" t="s">
        <v>40796</v>
      </c>
      <c r="O3522" s="76" t="s">
        <v>4366</v>
      </c>
      <c r="P3522" s="82">
        <v>76</v>
      </c>
      <c r="Q3522" s="82" t="s">
        <v>83785</v>
      </c>
      <c r="R3522"/>
    </row>
    <row r="3523" spans="12:18" x14ac:dyDescent="0.25">
      <c r="L3523" t="s">
        <v>324</v>
      </c>
      <c r="M3523" t="s">
        <v>14229</v>
      </c>
      <c r="N3523" t="s">
        <v>40797</v>
      </c>
      <c r="O3523" s="76" t="s">
        <v>4374</v>
      </c>
      <c r="P3523" s="82">
        <v>1655</v>
      </c>
      <c r="Q3523" s="82" t="s">
        <v>72645</v>
      </c>
      <c r="R3523"/>
    </row>
    <row r="3524" spans="12:18" x14ac:dyDescent="0.25">
      <c r="L3524" t="s">
        <v>324</v>
      </c>
      <c r="M3524" t="s">
        <v>33265</v>
      </c>
      <c r="N3524" t="s">
        <v>40798</v>
      </c>
      <c r="O3524" s="76" t="s">
        <v>4450</v>
      </c>
      <c r="P3524" s="82">
        <v>10573</v>
      </c>
      <c r="Q3524" s="82" t="s">
        <v>72645</v>
      </c>
      <c r="R3524"/>
    </row>
    <row r="3525" spans="12:18" x14ac:dyDescent="0.25">
      <c r="L3525" t="s">
        <v>324</v>
      </c>
      <c r="M3525" t="s">
        <v>33267</v>
      </c>
      <c r="N3525" t="s">
        <v>40799</v>
      </c>
      <c r="O3525" s="76" t="s">
        <v>4356</v>
      </c>
      <c r="P3525" s="82">
        <v>338</v>
      </c>
      <c r="Q3525" s="82" t="s">
        <v>83796</v>
      </c>
      <c r="R3525"/>
    </row>
    <row r="3526" spans="12:18" x14ac:dyDescent="0.25">
      <c r="L3526" t="s">
        <v>324</v>
      </c>
      <c r="M3526" t="s">
        <v>24328</v>
      </c>
      <c r="N3526" t="s">
        <v>40800</v>
      </c>
      <c r="O3526" s="76" t="s">
        <v>4366</v>
      </c>
      <c r="P3526" s="82">
        <v>154</v>
      </c>
      <c r="Q3526" s="82" t="s">
        <v>83797</v>
      </c>
      <c r="R3526"/>
    </row>
    <row r="3527" spans="12:18" x14ac:dyDescent="0.25">
      <c r="L3527" t="s">
        <v>324</v>
      </c>
      <c r="M3527" t="s">
        <v>10974</v>
      </c>
      <c r="N3527" t="s">
        <v>40801</v>
      </c>
      <c r="O3527" s="76" t="s">
        <v>4366</v>
      </c>
      <c r="P3527" s="82">
        <v>114</v>
      </c>
      <c r="Q3527" s="82" t="s">
        <v>83798</v>
      </c>
      <c r="R3527"/>
    </row>
    <row r="3528" spans="12:18" x14ac:dyDescent="0.25">
      <c r="L3528" t="s">
        <v>324</v>
      </c>
      <c r="M3528" t="s">
        <v>15244</v>
      </c>
      <c r="N3528" t="s">
        <v>40802</v>
      </c>
      <c r="O3528" s="76" t="s">
        <v>4366</v>
      </c>
      <c r="P3528" s="82">
        <v>71</v>
      </c>
      <c r="Q3528" s="82" t="s">
        <v>83799</v>
      </c>
      <c r="R3528"/>
    </row>
    <row r="3529" spans="12:18" x14ac:dyDescent="0.25">
      <c r="L3529" t="s">
        <v>324</v>
      </c>
      <c r="M3529" t="s">
        <v>7062</v>
      </c>
      <c r="N3529" t="s">
        <v>40803</v>
      </c>
      <c r="O3529" s="76" t="s">
        <v>4356</v>
      </c>
      <c r="P3529" s="82">
        <v>443</v>
      </c>
      <c r="Q3529" s="82" t="s">
        <v>83800</v>
      </c>
      <c r="R3529"/>
    </row>
    <row r="3530" spans="12:18" x14ac:dyDescent="0.25">
      <c r="L3530" t="s">
        <v>324</v>
      </c>
      <c r="M3530" t="s">
        <v>12261</v>
      </c>
      <c r="N3530" t="s">
        <v>40804</v>
      </c>
      <c r="O3530" s="76" t="s">
        <v>4366</v>
      </c>
      <c r="P3530" s="82">
        <v>82</v>
      </c>
      <c r="Q3530" s="82" t="s">
        <v>83801</v>
      </c>
      <c r="R3530"/>
    </row>
    <row r="3531" spans="12:18" x14ac:dyDescent="0.25">
      <c r="L3531" t="s">
        <v>324</v>
      </c>
      <c r="M3531" t="s">
        <v>12263</v>
      </c>
      <c r="N3531" t="s">
        <v>40805</v>
      </c>
      <c r="O3531" s="76" t="s">
        <v>4356</v>
      </c>
      <c r="P3531" s="82">
        <v>969</v>
      </c>
      <c r="Q3531" s="82" t="s">
        <v>83802</v>
      </c>
      <c r="R3531"/>
    </row>
    <row r="3532" spans="12:18" x14ac:dyDescent="0.25">
      <c r="L3532" t="s">
        <v>324</v>
      </c>
      <c r="M3532" t="s">
        <v>14242</v>
      </c>
      <c r="N3532" t="s">
        <v>40806</v>
      </c>
      <c r="O3532" s="76" t="s">
        <v>4356</v>
      </c>
      <c r="P3532" s="82">
        <v>1062</v>
      </c>
      <c r="Q3532" s="82" t="s">
        <v>83803</v>
      </c>
      <c r="R3532"/>
    </row>
    <row r="3533" spans="12:18" x14ac:dyDescent="0.25">
      <c r="L3533" t="s">
        <v>324</v>
      </c>
      <c r="M3533" t="s">
        <v>7063</v>
      </c>
      <c r="N3533" t="s">
        <v>40807</v>
      </c>
      <c r="O3533" s="76" t="s">
        <v>4366</v>
      </c>
      <c r="P3533" s="82">
        <v>186</v>
      </c>
      <c r="Q3533" s="82" t="s">
        <v>83804</v>
      </c>
      <c r="R3533"/>
    </row>
    <row r="3534" spans="12:18" x14ac:dyDescent="0.25">
      <c r="L3534" t="s">
        <v>324</v>
      </c>
      <c r="M3534" t="s">
        <v>12265</v>
      </c>
      <c r="N3534" t="s">
        <v>40808</v>
      </c>
      <c r="O3534" s="76" t="s">
        <v>4356</v>
      </c>
      <c r="P3534" s="82">
        <v>243</v>
      </c>
      <c r="Q3534" s="82" t="s">
        <v>83805</v>
      </c>
      <c r="R3534"/>
    </row>
    <row r="3535" spans="12:18" x14ac:dyDescent="0.25">
      <c r="L3535" t="s">
        <v>324</v>
      </c>
      <c r="M3535" t="s">
        <v>24329</v>
      </c>
      <c r="N3535" t="s">
        <v>40809</v>
      </c>
      <c r="O3535" s="76" t="s">
        <v>4366</v>
      </c>
      <c r="P3535" s="82">
        <v>228</v>
      </c>
      <c r="Q3535" s="82" t="s">
        <v>83806</v>
      </c>
      <c r="R3535"/>
    </row>
    <row r="3536" spans="12:18" x14ac:dyDescent="0.25">
      <c r="L3536" t="s">
        <v>324</v>
      </c>
      <c r="M3536" t="s">
        <v>33268</v>
      </c>
      <c r="N3536" t="s">
        <v>40810</v>
      </c>
      <c r="O3536" s="76" t="s">
        <v>4450</v>
      </c>
      <c r="P3536" s="82">
        <v>61652</v>
      </c>
      <c r="Q3536" s="82" t="s">
        <v>72645</v>
      </c>
      <c r="R3536"/>
    </row>
    <row r="3537" spans="12:18" x14ac:dyDescent="0.25">
      <c r="L3537" t="s">
        <v>324</v>
      </c>
      <c r="M3537" t="s">
        <v>14244</v>
      </c>
      <c r="N3537" t="s">
        <v>40811</v>
      </c>
      <c r="O3537" s="76" t="s">
        <v>4366</v>
      </c>
      <c r="P3537" s="82">
        <v>45</v>
      </c>
      <c r="Q3537" s="82" t="s">
        <v>83807</v>
      </c>
      <c r="R3537"/>
    </row>
    <row r="3538" spans="12:18" x14ac:dyDescent="0.25">
      <c r="L3538" t="s">
        <v>324</v>
      </c>
      <c r="M3538" t="s">
        <v>12267</v>
      </c>
      <c r="N3538" t="s">
        <v>40812</v>
      </c>
      <c r="O3538" s="76" t="s">
        <v>4366</v>
      </c>
      <c r="P3538" s="82">
        <v>125</v>
      </c>
      <c r="Q3538" s="82" t="s">
        <v>83808</v>
      </c>
      <c r="R3538"/>
    </row>
    <row r="3539" spans="12:18" x14ac:dyDescent="0.25">
      <c r="L3539" t="s">
        <v>324</v>
      </c>
      <c r="M3539" t="s">
        <v>12269</v>
      </c>
      <c r="N3539" t="s">
        <v>40813</v>
      </c>
      <c r="O3539" s="76" t="s">
        <v>4366</v>
      </c>
      <c r="P3539" s="82">
        <v>130</v>
      </c>
      <c r="Q3539" s="82" t="s">
        <v>83809</v>
      </c>
      <c r="R3539"/>
    </row>
    <row r="3540" spans="12:18" x14ac:dyDescent="0.25">
      <c r="L3540" t="s">
        <v>324</v>
      </c>
      <c r="M3540" t="s">
        <v>7064</v>
      </c>
      <c r="N3540" t="s">
        <v>40814</v>
      </c>
      <c r="O3540" s="76" t="s">
        <v>4366</v>
      </c>
      <c r="P3540" s="82">
        <v>287</v>
      </c>
      <c r="Q3540" s="82" t="s">
        <v>83810</v>
      </c>
      <c r="R3540"/>
    </row>
    <row r="3541" spans="12:18" x14ac:dyDescent="0.25">
      <c r="L3541" t="s">
        <v>324</v>
      </c>
      <c r="M3541" t="s">
        <v>6983</v>
      </c>
      <c r="N3541" t="s">
        <v>40815</v>
      </c>
      <c r="O3541" s="76" t="s">
        <v>4366</v>
      </c>
      <c r="P3541" s="82">
        <v>381</v>
      </c>
      <c r="Q3541" s="82" t="s">
        <v>83466</v>
      </c>
      <c r="R3541"/>
    </row>
    <row r="3542" spans="12:18" x14ac:dyDescent="0.25">
      <c r="L3542" t="s">
        <v>324</v>
      </c>
      <c r="M3542" t="s">
        <v>24330</v>
      </c>
      <c r="N3542" t="s">
        <v>40816</v>
      </c>
      <c r="O3542" s="76" t="s">
        <v>4356</v>
      </c>
      <c r="P3542" s="82">
        <v>384</v>
      </c>
      <c r="Q3542" s="82" t="s">
        <v>83811</v>
      </c>
      <c r="R3542"/>
    </row>
    <row r="3543" spans="12:18" x14ac:dyDescent="0.25">
      <c r="L3543" t="s">
        <v>324</v>
      </c>
      <c r="M3543" t="s">
        <v>12271</v>
      </c>
      <c r="N3543" t="s">
        <v>40817</v>
      </c>
      <c r="O3543" s="76" t="s">
        <v>4356</v>
      </c>
      <c r="P3543" s="82">
        <v>183</v>
      </c>
      <c r="Q3543" s="82" t="s">
        <v>83812</v>
      </c>
      <c r="R3543"/>
    </row>
    <row r="3544" spans="12:18" x14ac:dyDescent="0.25">
      <c r="L3544" t="s">
        <v>324</v>
      </c>
      <c r="M3544" t="s">
        <v>12273</v>
      </c>
      <c r="N3544" t="s">
        <v>40818</v>
      </c>
      <c r="O3544" s="76" t="s">
        <v>4366</v>
      </c>
      <c r="P3544" s="82">
        <v>150</v>
      </c>
      <c r="Q3544" s="82" t="s">
        <v>83813</v>
      </c>
      <c r="R3544"/>
    </row>
    <row r="3545" spans="12:18" x14ac:dyDescent="0.25">
      <c r="L3545" t="s">
        <v>324</v>
      </c>
      <c r="M3545" t="s">
        <v>33269</v>
      </c>
      <c r="N3545" t="s">
        <v>40819</v>
      </c>
      <c r="O3545" s="76" t="s">
        <v>4366</v>
      </c>
      <c r="P3545" s="82">
        <v>304</v>
      </c>
      <c r="Q3545" s="82" t="s">
        <v>83814</v>
      </c>
      <c r="R3545"/>
    </row>
    <row r="3546" spans="12:18" x14ac:dyDescent="0.25">
      <c r="L3546" t="s">
        <v>324</v>
      </c>
      <c r="M3546" t="s">
        <v>14245</v>
      </c>
      <c r="N3546" t="s">
        <v>40820</v>
      </c>
      <c r="O3546" s="76" t="s">
        <v>4356</v>
      </c>
      <c r="P3546" s="82">
        <v>503</v>
      </c>
      <c r="Q3546" s="82" t="s">
        <v>83815</v>
      </c>
      <c r="R3546"/>
    </row>
    <row r="3547" spans="12:18" x14ac:dyDescent="0.25">
      <c r="L3547" t="s">
        <v>324</v>
      </c>
      <c r="M3547" t="s">
        <v>7065</v>
      </c>
      <c r="N3547" t="s">
        <v>40821</v>
      </c>
      <c r="O3547" s="76" t="s">
        <v>4366</v>
      </c>
      <c r="P3547" s="82">
        <v>158</v>
      </c>
      <c r="Q3547" s="82" t="s">
        <v>83816</v>
      </c>
      <c r="R3547"/>
    </row>
    <row r="3548" spans="12:18" x14ac:dyDescent="0.25">
      <c r="L3548" t="s">
        <v>324</v>
      </c>
      <c r="M3548" t="s">
        <v>7066</v>
      </c>
      <c r="N3548" t="s">
        <v>40822</v>
      </c>
      <c r="O3548" s="76" t="s">
        <v>4366</v>
      </c>
      <c r="P3548" s="82">
        <v>74</v>
      </c>
      <c r="Q3548" s="82" t="s">
        <v>83817</v>
      </c>
      <c r="R3548"/>
    </row>
    <row r="3549" spans="12:18" x14ac:dyDescent="0.25">
      <c r="L3549" t="s">
        <v>324</v>
      </c>
      <c r="M3549" t="s">
        <v>24331</v>
      </c>
      <c r="N3549" t="s">
        <v>40823</v>
      </c>
      <c r="O3549" s="76" t="s">
        <v>4356</v>
      </c>
      <c r="P3549" s="82">
        <v>716</v>
      </c>
      <c r="Q3549" s="82" t="s">
        <v>83818</v>
      </c>
      <c r="R3549"/>
    </row>
    <row r="3550" spans="12:18" x14ac:dyDescent="0.25">
      <c r="L3550" t="s">
        <v>324</v>
      </c>
      <c r="M3550" t="s">
        <v>7067</v>
      </c>
      <c r="N3550" t="s">
        <v>40824</v>
      </c>
      <c r="O3550" s="76" t="s">
        <v>4366</v>
      </c>
      <c r="P3550" s="82">
        <v>120</v>
      </c>
      <c r="Q3550" s="82" t="s">
        <v>83819</v>
      </c>
      <c r="R3550"/>
    </row>
    <row r="3551" spans="12:18" x14ac:dyDescent="0.25">
      <c r="L3551" t="s">
        <v>324</v>
      </c>
      <c r="M3551" t="s">
        <v>7068</v>
      </c>
      <c r="N3551" t="s">
        <v>40825</v>
      </c>
      <c r="O3551" s="76" t="s">
        <v>4356</v>
      </c>
      <c r="P3551" s="82">
        <v>2317</v>
      </c>
      <c r="Q3551" s="82" t="s">
        <v>83820</v>
      </c>
      <c r="R3551"/>
    </row>
    <row r="3552" spans="12:18" x14ac:dyDescent="0.25">
      <c r="L3552" t="s">
        <v>324</v>
      </c>
      <c r="M3552" t="s">
        <v>7069</v>
      </c>
      <c r="N3552" t="s">
        <v>40826</v>
      </c>
      <c r="O3552" s="76" t="s">
        <v>4366</v>
      </c>
      <c r="P3552" s="82">
        <v>58</v>
      </c>
      <c r="Q3552" s="82" t="s">
        <v>83822</v>
      </c>
      <c r="R3552"/>
    </row>
    <row r="3553" spans="12:18" x14ac:dyDescent="0.25">
      <c r="L3553" t="s">
        <v>324</v>
      </c>
      <c r="M3553" t="s">
        <v>14248</v>
      </c>
      <c r="N3553" t="s">
        <v>40827</v>
      </c>
      <c r="O3553" s="76" t="s">
        <v>4366</v>
      </c>
      <c r="P3553" s="82">
        <v>109</v>
      </c>
      <c r="Q3553" s="82" t="s">
        <v>83823</v>
      </c>
      <c r="R3553"/>
    </row>
    <row r="3554" spans="12:18" x14ac:dyDescent="0.25">
      <c r="L3554" t="s">
        <v>324</v>
      </c>
      <c r="M3554" t="s">
        <v>7070</v>
      </c>
      <c r="N3554" t="s">
        <v>40828</v>
      </c>
      <c r="O3554" s="76" t="s">
        <v>4356</v>
      </c>
      <c r="P3554" s="82">
        <v>53</v>
      </c>
      <c r="Q3554" s="82" t="s">
        <v>83824</v>
      </c>
      <c r="R3554"/>
    </row>
    <row r="3555" spans="12:18" x14ac:dyDescent="0.25">
      <c r="L3555" t="s">
        <v>324</v>
      </c>
      <c r="M3555" t="s">
        <v>6906</v>
      </c>
      <c r="N3555" t="s">
        <v>40829</v>
      </c>
      <c r="O3555" s="76" t="s">
        <v>4356</v>
      </c>
      <c r="P3555" s="82">
        <v>1870</v>
      </c>
      <c r="Q3555" s="82" t="s">
        <v>83825</v>
      </c>
      <c r="R3555"/>
    </row>
    <row r="3556" spans="12:18" x14ac:dyDescent="0.25">
      <c r="L3556" t="s">
        <v>324</v>
      </c>
      <c r="M3556" t="s">
        <v>33270</v>
      </c>
      <c r="N3556" t="s">
        <v>40830</v>
      </c>
      <c r="O3556" s="76" t="s">
        <v>4366</v>
      </c>
      <c r="P3556" s="82">
        <v>126</v>
      </c>
      <c r="Q3556" s="82" t="s">
        <v>83826</v>
      </c>
      <c r="R3556"/>
    </row>
    <row r="3557" spans="12:18" x14ac:dyDescent="0.25">
      <c r="L3557" t="s">
        <v>324</v>
      </c>
      <c r="M3557" t="s">
        <v>14250</v>
      </c>
      <c r="N3557" t="s">
        <v>40831</v>
      </c>
      <c r="O3557" s="76" t="s">
        <v>4356</v>
      </c>
      <c r="P3557" s="82">
        <v>589</v>
      </c>
      <c r="Q3557" s="82" t="s">
        <v>83827</v>
      </c>
      <c r="R3557"/>
    </row>
    <row r="3558" spans="12:18" x14ac:dyDescent="0.25">
      <c r="L3558" t="s">
        <v>324</v>
      </c>
      <c r="M3558" t="s">
        <v>7071</v>
      </c>
      <c r="N3558" t="s">
        <v>40832</v>
      </c>
      <c r="O3558" s="76" t="s">
        <v>4366</v>
      </c>
      <c r="P3558" s="82">
        <v>112</v>
      </c>
      <c r="Q3558" s="82" t="s">
        <v>83828</v>
      </c>
      <c r="R3558"/>
    </row>
    <row r="3559" spans="12:18" x14ac:dyDescent="0.25">
      <c r="L3559" t="s">
        <v>324</v>
      </c>
      <c r="M3559" t="s">
        <v>12288</v>
      </c>
      <c r="N3559" t="s">
        <v>40833</v>
      </c>
      <c r="O3559" s="76" t="s">
        <v>4356</v>
      </c>
      <c r="P3559" s="82">
        <v>1066</v>
      </c>
      <c r="Q3559" s="82" t="s">
        <v>83842</v>
      </c>
      <c r="R3559"/>
    </row>
    <row r="3560" spans="12:18" x14ac:dyDescent="0.25">
      <c r="L3560" t="s">
        <v>324</v>
      </c>
      <c r="M3560" t="s">
        <v>14261</v>
      </c>
      <c r="N3560" t="s">
        <v>40834</v>
      </c>
      <c r="O3560" s="76" t="s">
        <v>4366</v>
      </c>
      <c r="P3560" s="82">
        <v>212</v>
      </c>
      <c r="Q3560" s="82" t="s">
        <v>83843</v>
      </c>
      <c r="R3560"/>
    </row>
    <row r="3561" spans="12:18" x14ac:dyDescent="0.25">
      <c r="L3561" t="s">
        <v>324</v>
      </c>
      <c r="M3561" t="s">
        <v>14263</v>
      </c>
      <c r="N3561" t="s">
        <v>40835</v>
      </c>
      <c r="O3561" s="76" t="s">
        <v>4366</v>
      </c>
      <c r="P3561" s="82">
        <v>103</v>
      </c>
      <c r="Q3561" s="82" t="s">
        <v>83844</v>
      </c>
      <c r="R3561"/>
    </row>
    <row r="3562" spans="12:18" x14ac:dyDescent="0.25">
      <c r="L3562" t="s">
        <v>324</v>
      </c>
      <c r="M3562" t="s">
        <v>12275</v>
      </c>
      <c r="N3562" t="s">
        <v>40836</v>
      </c>
      <c r="O3562" s="76" t="s">
        <v>4356</v>
      </c>
      <c r="P3562" s="82">
        <v>927</v>
      </c>
      <c r="Q3562" s="82" t="s">
        <v>83830</v>
      </c>
      <c r="R3562"/>
    </row>
    <row r="3563" spans="12:18" x14ac:dyDescent="0.25">
      <c r="L3563" t="s">
        <v>324</v>
      </c>
      <c r="M3563" t="s">
        <v>33271</v>
      </c>
      <c r="N3563" t="s">
        <v>40837</v>
      </c>
      <c r="O3563" s="76" t="s">
        <v>4366</v>
      </c>
      <c r="P3563" s="82">
        <v>121</v>
      </c>
      <c r="Q3563" s="82" t="s">
        <v>83831</v>
      </c>
      <c r="R3563"/>
    </row>
    <row r="3564" spans="12:18" x14ac:dyDescent="0.25">
      <c r="L3564" t="s">
        <v>324</v>
      </c>
      <c r="M3564" t="s">
        <v>12278</v>
      </c>
      <c r="N3564" t="s">
        <v>40838</v>
      </c>
      <c r="O3564" s="76" t="s">
        <v>4356</v>
      </c>
      <c r="P3564" s="82">
        <v>247</v>
      </c>
      <c r="Q3564" s="82" t="s">
        <v>83832</v>
      </c>
      <c r="R3564"/>
    </row>
    <row r="3565" spans="12:18" x14ac:dyDescent="0.25">
      <c r="L3565" t="s">
        <v>324</v>
      </c>
      <c r="M3565" t="s">
        <v>14254</v>
      </c>
      <c r="N3565" t="s">
        <v>40839</v>
      </c>
      <c r="O3565" s="76" t="s">
        <v>4356</v>
      </c>
      <c r="P3565" s="82">
        <v>198</v>
      </c>
      <c r="Q3565" s="82" t="s">
        <v>83833</v>
      </c>
      <c r="R3565"/>
    </row>
    <row r="3566" spans="12:18" x14ac:dyDescent="0.25">
      <c r="L3566" t="s">
        <v>324</v>
      </c>
      <c r="M3566" t="s">
        <v>14257</v>
      </c>
      <c r="N3566" t="s">
        <v>40840</v>
      </c>
      <c r="O3566" s="76" t="s">
        <v>4366</v>
      </c>
      <c r="P3566" s="82">
        <v>207</v>
      </c>
      <c r="Q3566" s="82" t="s">
        <v>83834</v>
      </c>
      <c r="R3566"/>
    </row>
    <row r="3567" spans="12:18" x14ac:dyDescent="0.25">
      <c r="L3567" t="s">
        <v>324</v>
      </c>
      <c r="M3567" t="s">
        <v>7072</v>
      </c>
      <c r="N3567" t="s">
        <v>40841</v>
      </c>
      <c r="O3567" s="76" t="s">
        <v>4356</v>
      </c>
      <c r="P3567" s="82">
        <v>776</v>
      </c>
      <c r="Q3567" s="82" t="s">
        <v>83835</v>
      </c>
      <c r="R3567"/>
    </row>
    <row r="3568" spans="12:18" x14ac:dyDescent="0.25">
      <c r="L3568" t="s">
        <v>324</v>
      </c>
      <c r="M3568" t="s">
        <v>7073</v>
      </c>
      <c r="N3568" t="s">
        <v>40842</v>
      </c>
      <c r="O3568" s="76" t="s">
        <v>4356</v>
      </c>
      <c r="P3568" s="82">
        <v>2721</v>
      </c>
      <c r="Q3568" s="82" t="s">
        <v>83836</v>
      </c>
      <c r="R3568"/>
    </row>
    <row r="3569" spans="12:18" x14ac:dyDescent="0.25">
      <c r="L3569" t="s">
        <v>324</v>
      </c>
      <c r="M3569" t="s">
        <v>33272</v>
      </c>
      <c r="N3569" t="s">
        <v>40843</v>
      </c>
      <c r="O3569" s="76" t="s">
        <v>4366</v>
      </c>
      <c r="P3569" s="82">
        <v>185</v>
      </c>
      <c r="Q3569" s="82" t="s">
        <v>83838</v>
      </c>
      <c r="R3569"/>
    </row>
    <row r="3570" spans="12:18" x14ac:dyDescent="0.25">
      <c r="L3570" t="s">
        <v>324</v>
      </c>
      <c r="M3570" t="s">
        <v>12284</v>
      </c>
      <c r="N3570" t="s">
        <v>40844</v>
      </c>
      <c r="O3570" s="76" t="s">
        <v>4366</v>
      </c>
      <c r="P3570" s="82">
        <v>63</v>
      </c>
      <c r="Q3570" s="82" t="s">
        <v>83840</v>
      </c>
      <c r="R3570"/>
    </row>
    <row r="3571" spans="12:18" x14ac:dyDescent="0.25">
      <c r="L3571" t="s">
        <v>324</v>
      </c>
      <c r="M3571" t="s">
        <v>12286</v>
      </c>
      <c r="N3571" t="s">
        <v>40845</v>
      </c>
      <c r="O3571" s="76" t="s">
        <v>4366</v>
      </c>
      <c r="P3571" s="82">
        <v>275</v>
      </c>
      <c r="Q3571" s="82" t="s">
        <v>83841</v>
      </c>
      <c r="R3571"/>
    </row>
    <row r="3572" spans="12:18" x14ac:dyDescent="0.25">
      <c r="L3572" t="s">
        <v>324</v>
      </c>
      <c r="M3572" t="s">
        <v>24332</v>
      </c>
      <c r="N3572" t="s">
        <v>40846</v>
      </c>
      <c r="O3572" s="76" t="s">
        <v>4366</v>
      </c>
      <c r="P3572" s="82">
        <v>258</v>
      </c>
      <c r="Q3572" s="82" t="s">
        <v>83845</v>
      </c>
      <c r="R3572"/>
    </row>
    <row r="3573" spans="12:18" x14ac:dyDescent="0.25">
      <c r="L3573" t="s">
        <v>324</v>
      </c>
      <c r="M3573" t="s">
        <v>7074</v>
      </c>
      <c r="N3573" t="s">
        <v>40847</v>
      </c>
      <c r="O3573" s="76" t="s">
        <v>4366</v>
      </c>
      <c r="P3573" s="82">
        <v>87</v>
      </c>
      <c r="Q3573" s="82" t="s">
        <v>83846</v>
      </c>
      <c r="R3573"/>
    </row>
    <row r="3574" spans="12:18" x14ac:dyDescent="0.25">
      <c r="L3574" t="s">
        <v>324</v>
      </c>
      <c r="M3574" t="s">
        <v>7075</v>
      </c>
      <c r="N3574" t="s">
        <v>40848</v>
      </c>
      <c r="O3574" s="76" t="s">
        <v>4366</v>
      </c>
      <c r="P3574" s="82">
        <v>96</v>
      </c>
      <c r="Q3574" s="82" t="s">
        <v>83847</v>
      </c>
      <c r="R3574"/>
    </row>
    <row r="3575" spans="12:18" x14ac:dyDescent="0.25">
      <c r="L3575" t="s">
        <v>324</v>
      </c>
      <c r="M3575" t="s">
        <v>24333</v>
      </c>
      <c r="N3575" t="s">
        <v>40849</v>
      </c>
      <c r="O3575" s="76" t="s">
        <v>4366</v>
      </c>
      <c r="P3575" s="82">
        <v>71</v>
      </c>
      <c r="Q3575" s="82" t="s">
        <v>83848</v>
      </c>
      <c r="R3575"/>
    </row>
    <row r="3576" spans="12:18" x14ac:dyDescent="0.25">
      <c r="L3576" t="s">
        <v>324</v>
      </c>
      <c r="M3576" t="s">
        <v>12290</v>
      </c>
      <c r="N3576" t="s">
        <v>40850</v>
      </c>
      <c r="O3576" s="76" t="s">
        <v>4366</v>
      </c>
      <c r="P3576" s="82">
        <v>246</v>
      </c>
      <c r="Q3576" s="82" t="s">
        <v>83849</v>
      </c>
      <c r="R3576"/>
    </row>
    <row r="3577" spans="12:18" x14ac:dyDescent="0.25">
      <c r="L3577" t="s">
        <v>324</v>
      </c>
      <c r="M3577" t="s">
        <v>33273</v>
      </c>
      <c r="N3577" t="s">
        <v>40851</v>
      </c>
      <c r="O3577" s="76" t="s">
        <v>4366</v>
      </c>
      <c r="P3577" s="82">
        <v>55</v>
      </c>
      <c r="Q3577" s="82" t="s">
        <v>83850</v>
      </c>
      <c r="R3577"/>
    </row>
    <row r="3578" spans="12:18" x14ac:dyDescent="0.25">
      <c r="L3578" t="s">
        <v>324</v>
      </c>
      <c r="M3578" t="s">
        <v>24334</v>
      </c>
      <c r="N3578" t="s">
        <v>40852</v>
      </c>
      <c r="O3578" s="76" t="s">
        <v>4356</v>
      </c>
      <c r="P3578" s="82">
        <v>188</v>
      </c>
      <c r="Q3578" s="82" t="s">
        <v>83851</v>
      </c>
      <c r="R3578"/>
    </row>
    <row r="3579" spans="12:18" x14ac:dyDescent="0.25">
      <c r="L3579" t="s">
        <v>324</v>
      </c>
      <c r="M3579" t="s">
        <v>7076</v>
      </c>
      <c r="N3579" t="s">
        <v>40853</v>
      </c>
      <c r="O3579" s="76" t="s">
        <v>4356</v>
      </c>
      <c r="P3579" s="82">
        <v>170</v>
      </c>
      <c r="Q3579" s="82" t="s">
        <v>83852</v>
      </c>
      <c r="R3579"/>
    </row>
    <row r="3580" spans="12:18" x14ac:dyDescent="0.25">
      <c r="L3580" t="s">
        <v>324</v>
      </c>
      <c r="M3580" t="s">
        <v>33274</v>
      </c>
      <c r="N3580" t="s">
        <v>40854</v>
      </c>
      <c r="O3580" s="76" t="s">
        <v>4356</v>
      </c>
      <c r="P3580" s="82">
        <v>621</v>
      </c>
      <c r="Q3580" s="82" t="s">
        <v>83853</v>
      </c>
      <c r="R3580"/>
    </row>
    <row r="3581" spans="12:18" x14ac:dyDescent="0.25">
      <c r="L3581" t="s">
        <v>324</v>
      </c>
      <c r="M3581" t="s">
        <v>14265</v>
      </c>
      <c r="N3581" t="s">
        <v>40855</v>
      </c>
      <c r="O3581" s="76" t="s">
        <v>4366</v>
      </c>
      <c r="P3581" s="82">
        <v>234</v>
      </c>
      <c r="Q3581" s="82" t="s">
        <v>83854</v>
      </c>
      <c r="R3581"/>
    </row>
    <row r="3582" spans="12:18" x14ac:dyDescent="0.25">
      <c r="L3582" t="s">
        <v>324</v>
      </c>
      <c r="M3582" t="s">
        <v>12292</v>
      </c>
      <c r="N3582" t="s">
        <v>40856</v>
      </c>
      <c r="O3582" s="76" t="s">
        <v>4366</v>
      </c>
      <c r="P3582" s="82">
        <v>128</v>
      </c>
      <c r="Q3582" s="82" t="s">
        <v>83855</v>
      </c>
      <c r="R3582"/>
    </row>
    <row r="3583" spans="12:18" x14ac:dyDescent="0.25">
      <c r="L3583" t="s">
        <v>324</v>
      </c>
      <c r="M3583" t="s">
        <v>33275</v>
      </c>
      <c r="N3583" t="s">
        <v>40857</v>
      </c>
      <c r="O3583" s="76" t="s">
        <v>4366</v>
      </c>
      <c r="P3583" s="82">
        <v>158</v>
      </c>
      <c r="Q3583" s="82" t="s">
        <v>83856</v>
      </c>
      <c r="R3583"/>
    </row>
    <row r="3584" spans="12:18" x14ac:dyDescent="0.25">
      <c r="L3584" t="s">
        <v>324</v>
      </c>
      <c r="M3584" t="s">
        <v>33276</v>
      </c>
      <c r="N3584" t="s">
        <v>40858</v>
      </c>
      <c r="O3584" s="76" t="s">
        <v>4366</v>
      </c>
      <c r="P3584" s="82">
        <v>233</v>
      </c>
      <c r="Q3584" s="82" t="s">
        <v>83857</v>
      </c>
      <c r="R3584"/>
    </row>
    <row r="3585" spans="12:18" x14ac:dyDescent="0.25">
      <c r="L3585" t="s">
        <v>324</v>
      </c>
      <c r="M3585" t="s">
        <v>14267</v>
      </c>
      <c r="N3585" t="s">
        <v>40859</v>
      </c>
      <c r="O3585" s="76" t="s">
        <v>4356</v>
      </c>
      <c r="P3585" s="82">
        <v>681</v>
      </c>
      <c r="Q3585" s="82" t="s">
        <v>83858</v>
      </c>
      <c r="R3585"/>
    </row>
    <row r="3586" spans="12:18" x14ac:dyDescent="0.25">
      <c r="L3586" t="s">
        <v>324</v>
      </c>
      <c r="M3586" t="s">
        <v>14269</v>
      </c>
      <c r="N3586" t="s">
        <v>40860</v>
      </c>
      <c r="O3586" s="76" t="s">
        <v>4366</v>
      </c>
      <c r="P3586" s="82">
        <v>48</v>
      </c>
      <c r="Q3586" s="82" t="s">
        <v>83859</v>
      </c>
      <c r="R3586"/>
    </row>
    <row r="3587" spans="12:18" x14ac:dyDescent="0.25">
      <c r="L3587" t="s">
        <v>324</v>
      </c>
      <c r="M3587" t="s">
        <v>7077</v>
      </c>
      <c r="N3587" t="s">
        <v>40861</v>
      </c>
      <c r="O3587" s="76" t="s">
        <v>4366</v>
      </c>
      <c r="P3587" s="82">
        <v>225</v>
      </c>
      <c r="Q3587" s="82" t="s">
        <v>83860</v>
      </c>
      <c r="R3587"/>
    </row>
    <row r="3588" spans="12:18" x14ac:dyDescent="0.25">
      <c r="L3588" t="s">
        <v>324</v>
      </c>
      <c r="M3588" t="s">
        <v>33277</v>
      </c>
      <c r="N3588" t="s">
        <v>40862</v>
      </c>
      <c r="O3588" s="76" t="s">
        <v>4366</v>
      </c>
      <c r="P3588" s="82">
        <v>57</v>
      </c>
      <c r="Q3588" s="82" t="s">
        <v>83861</v>
      </c>
      <c r="R3588"/>
    </row>
    <row r="3589" spans="12:18" x14ac:dyDescent="0.25">
      <c r="L3589" t="s">
        <v>508</v>
      </c>
      <c r="M3589" t="s">
        <v>6915</v>
      </c>
      <c r="N3589" t="s">
        <v>40863</v>
      </c>
      <c r="O3589" s="76" t="s">
        <v>4356</v>
      </c>
      <c r="P3589" s="82">
        <v>584</v>
      </c>
      <c r="Q3589" s="82" t="s">
        <v>98893</v>
      </c>
      <c r="R3589"/>
    </row>
    <row r="3590" spans="12:18" x14ac:dyDescent="0.25">
      <c r="L3590" t="s">
        <v>508</v>
      </c>
      <c r="M3590" t="s">
        <v>7078</v>
      </c>
      <c r="N3590" t="s">
        <v>40864</v>
      </c>
      <c r="O3590" s="76" t="s">
        <v>4356</v>
      </c>
      <c r="P3590" s="82">
        <v>163</v>
      </c>
      <c r="Q3590" s="82" t="s">
        <v>98894</v>
      </c>
      <c r="R3590"/>
    </row>
    <row r="3591" spans="12:18" x14ac:dyDescent="0.25">
      <c r="L3591" t="s">
        <v>508</v>
      </c>
      <c r="M3591" t="s">
        <v>7079</v>
      </c>
      <c r="N3591" t="s">
        <v>40865</v>
      </c>
      <c r="O3591" s="76" t="s">
        <v>4366</v>
      </c>
      <c r="P3591" s="82">
        <v>187</v>
      </c>
      <c r="Q3591" s="82" t="s">
        <v>98895</v>
      </c>
      <c r="R3591"/>
    </row>
    <row r="3592" spans="12:18" x14ac:dyDescent="0.25">
      <c r="L3592" t="s">
        <v>508</v>
      </c>
      <c r="M3592" t="s">
        <v>7080</v>
      </c>
      <c r="N3592" t="s">
        <v>40866</v>
      </c>
      <c r="O3592" s="76" t="s">
        <v>4366</v>
      </c>
      <c r="P3592" s="82">
        <v>326</v>
      </c>
      <c r="Q3592" s="82" t="s">
        <v>98896</v>
      </c>
      <c r="R3592"/>
    </row>
    <row r="3593" spans="12:18" x14ac:dyDescent="0.25">
      <c r="L3593" t="s">
        <v>508</v>
      </c>
      <c r="M3593" t="s">
        <v>7081</v>
      </c>
      <c r="N3593" t="s">
        <v>40867</v>
      </c>
      <c r="O3593" s="76" t="s">
        <v>4356</v>
      </c>
      <c r="P3593" s="82">
        <v>1330</v>
      </c>
      <c r="Q3593" s="82" t="s">
        <v>98897</v>
      </c>
      <c r="R3593"/>
    </row>
    <row r="3594" spans="12:18" x14ac:dyDescent="0.25">
      <c r="L3594" t="s">
        <v>508</v>
      </c>
      <c r="M3594" t="s">
        <v>7082</v>
      </c>
      <c r="N3594" t="s">
        <v>40868</v>
      </c>
      <c r="O3594" s="76" t="s">
        <v>4366</v>
      </c>
      <c r="P3594" s="82">
        <v>77</v>
      </c>
      <c r="Q3594" s="82" t="s">
        <v>98898</v>
      </c>
      <c r="R3594"/>
    </row>
    <row r="3595" spans="12:18" x14ac:dyDescent="0.25">
      <c r="L3595" t="s">
        <v>508</v>
      </c>
      <c r="M3595" t="s">
        <v>14271</v>
      </c>
      <c r="N3595" t="s">
        <v>40869</v>
      </c>
      <c r="O3595" s="76" t="s">
        <v>4366</v>
      </c>
      <c r="P3595" s="82">
        <v>118</v>
      </c>
      <c r="Q3595" s="82" t="s">
        <v>98899</v>
      </c>
      <c r="R3595"/>
    </row>
    <row r="3596" spans="12:18" x14ac:dyDescent="0.25">
      <c r="L3596" t="s">
        <v>508</v>
      </c>
      <c r="M3596" t="s">
        <v>33278</v>
      </c>
      <c r="N3596" t="s">
        <v>40870</v>
      </c>
      <c r="O3596" s="76" t="s">
        <v>4356</v>
      </c>
      <c r="P3596" s="82">
        <v>406</v>
      </c>
      <c r="Q3596" s="82" t="s">
        <v>98900</v>
      </c>
      <c r="R3596"/>
    </row>
    <row r="3597" spans="12:18" x14ac:dyDescent="0.25">
      <c r="L3597" t="s">
        <v>508</v>
      </c>
      <c r="M3597" t="s">
        <v>7083</v>
      </c>
      <c r="N3597" t="s">
        <v>40871</v>
      </c>
      <c r="O3597" s="76" t="s">
        <v>4356</v>
      </c>
      <c r="P3597" s="82">
        <v>1522</v>
      </c>
      <c r="Q3597" s="82" t="s">
        <v>98901</v>
      </c>
      <c r="R3597"/>
    </row>
    <row r="3598" spans="12:18" x14ac:dyDescent="0.25">
      <c r="L3598" t="s">
        <v>508</v>
      </c>
      <c r="M3598" t="s">
        <v>14273</v>
      </c>
      <c r="N3598" t="s">
        <v>40872</v>
      </c>
      <c r="O3598" s="76" t="s">
        <v>4366</v>
      </c>
      <c r="P3598" s="82">
        <v>268</v>
      </c>
      <c r="Q3598" s="82" t="s">
        <v>98902</v>
      </c>
      <c r="R3598"/>
    </row>
    <row r="3599" spans="12:18" x14ac:dyDescent="0.25">
      <c r="L3599" t="s">
        <v>508</v>
      </c>
      <c r="M3599" t="s">
        <v>33279</v>
      </c>
      <c r="N3599" t="s">
        <v>40873</v>
      </c>
      <c r="O3599" s="76" t="s">
        <v>4356</v>
      </c>
      <c r="P3599" s="82">
        <v>433</v>
      </c>
      <c r="Q3599" s="82" t="s">
        <v>98903</v>
      </c>
      <c r="R3599"/>
    </row>
    <row r="3600" spans="12:18" x14ac:dyDescent="0.25">
      <c r="L3600" t="s">
        <v>508</v>
      </c>
      <c r="M3600" t="s">
        <v>24335</v>
      </c>
      <c r="N3600" t="s">
        <v>40874</v>
      </c>
      <c r="O3600" s="76" t="s">
        <v>4356</v>
      </c>
      <c r="P3600" s="82">
        <v>2139</v>
      </c>
      <c r="Q3600" s="82" t="s">
        <v>98904</v>
      </c>
      <c r="R3600"/>
    </row>
    <row r="3601" spans="12:18" x14ac:dyDescent="0.25">
      <c r="L3601" t="s">
        <v>508</v>
      </c>
      <c r="M3601" t="s">
        <v>12295</v>
      </c>
      <c r="N3601" t="s">
        <v>40875</v>
      </c>
      <c r="O3601" s="76" t="s">
        <v>4356</v>
      </c>
      <c r="P3601" s="82">
        <v>347</v>
      </c>
      <c r="Q3601" s="82" t="s">
        <v>98905</v>
      </c>
      <c r="R3601"/>
    </row>
    <row r="3602" spans="12:18" x14ac:dyDescent="0.25">
      <c r="L3602" t="s">
        <v>508</v>
      </c>
      <c r="M3602" t="s">
        <v>12297</v>
      </c>
      <c r="N3602" t="s">
        <v>40876</v>
      </c>
      <c r="O3602" s="76" t="s">
        <v>4356</v>
      </c>
      <c r="P3602" s="82">
        <v>1520</v>
      </c>
      <c r="Q3602" s="82" t="s">
        <v>98906</v>
      </c>
      <c r="R3602"/>
    </row>
    <row r="3603" spans="12:18" x14ac:dyDescent="0.25">
      <c r="L3603" t="s">
        <v>508</v>
      </c>
      <c r="M3603" t="s">
        <v>14275</v>
      </c>
      <c r="N3603" t="s">
        <v>40877</v>
      </c>
      <c r="O3603" s="76" t="s">
        <v>4366</v>
      </c>
      <c r="P3603" s="82">
        <v>254</v>
      </c>
      <c r="Q3603" s="82" t="s">
        <v>98907</v>
      </c>
      <c r="R3603"/>
    </row>
    <row r="3604" spans="12:18" x14ac:dyDescent="0.25">
      <c r="L3604" t="s">
        <v>508</v>
      </c>
      <c r="M3604" t="s">
        <v>24336</v>
      </c>
      <c r="N3604" t="s">
        <v>40878</v>
      </c>
      <c r="O3604" s="76" t="s">
        <v>4366</v>
      </c>
      <c r="P3604" s="82">
        <v>79</v>
      </c>
      <c r="Q3604" s="82" t="s">
        <v>98908</v>
      </c>
      <c r="R3604"/>
    </row>
    <row r="3605" spans="12:18" x14ac:dyDescent="0.25">
      <c r="L3605" t="s">
        <v>508</v>
      </c>
      <c r="M3605" t="s">
        <v>7084</v>
      </c>
      <c r="N3605" t="s">
        <v>40879</v>
      </c>
      <c r="O3605" s="76" t="s">
        <v>4356</v>
      </c>
      <c r="P3605" s="82">
        <v>73</v>
      </c>
      <c r="Q3605" s="82" t="s">
        <v>98909</v>
      </c>
      <c r="R3605"/>
    </row>
    <row r="3606" spans="12:18" x14ac:dyDescent="0.25">
      <c r="L3606" t="s">
        <v>508</v>
      </c>
      <c r="M3606" t="s">
        <v>12299</v>
      </c>
      <c r="N3606" t="s">
        <v>40880</v>
      </c>
      <c r="O3606" s="76" t="s">
        <v>4356</v>
      </c>
      <c r="P3606" s="82">
        <v>1238</v>
      </c>
      <c r="Q3606" s="82" t="s">
        <v>98910</v>
      </c>
      <c r="R3606"/>
    </row>
    <row r="3607" spans="12:18" x14ac:dyDescent="0.25">
      <c r="L3607" t="s">
        <v>508</v>
      </c>
      <c r="M3607" t="s">
        <v>24337</v>
      </c>
      <c r="N3607" t="s">
        <v>40881</v>
      </c>
      <c r="O3607" s="76" t="s">
        <v>4366</v>
      </c>
      <c r="P3607" s="82">
        <v>67</v>
      </c>
      <c r="Q3607" s="82" t="s">
        <v>98911</v>
      </c>
      <c r="R3607"/>
    </row>
    <row r="3608" spans="12:18" x14ac:dyDescent="0.25">
      <c r="L3608" t="s">
        <v>508</v>
      </c>
      <c r="M3608" t="s">
        <v>5884</v>
      </c>
      <c r="N3608" t="s">
        <v>40882</v>
      </c>
      <c r="O3608" s="76" t="s">
        <v>4366</v>
      </c>
      <c r="P3608" s="82">
        <v>43</v>
      </c>
      <c r="Q3608" s="82" t="s">
        <v>98912</v>
      </c>
      <c r="R3608"/>
    </row>
    <row r="3609" spans="12:18" x14ac:dyDescent="0.25">
      <c r="L3609" t="s">
        <v>508</v>
      </c>
      <c r="M3609" t="s">
        <v>33280</v>
      </c>
      <c r="N3609" t="s">
        <v>40883</v>
      </c>
      <c r="O3609" s="76" t="s">
        <v>4356</v>
      </c>
      <c r="P3609" s="82">
        <v>547</v>
      </c>
      <c r="Q3609" s="82" t="s">
        <v>98913</v>
      </c>
      <c r="R3609"/>
    </row>
    <row r="3610" spans="12:18" x14ac:dyDescent="0.25">
      <c r="L3610" t="s">
        <v>508</v>
      </c>
      <c r="M3610" t="s">
        <v>14276</v>
      </c>
      <c r="N3610" t="s">
        <v>40884</v>
      </c>
      <c r="O3610" s="76" t="s">
        <v>4356</v>
      </c>
      <c r="P3610" s="82">
        <v>1144</v>
      </c>
      <c r="Q3610" s="82" t="s">
        <v>98914</v>
      </c>
      <c r="R3610"/>
    </row>
    <row r="3611" spans="12:18" x14ac:dyDescent="0.25">
      <c r="L3611" t="s">
        <v>508</v>
      </c>
      <c r="M3611" t="s">
        <v>14278</v>
      </c>
      <c r="N3611" t="s">
        <v>40885</v>
      </c>
      <c r="O3611" s="76" t="s">
        <v>4356</v>
      </c>
      <c r="P3611" s="82">
        <v>785</v>
      </c>
      <c r="Q3611" s="82" t="s">
        <v>98915</v>
      </c>
      <c r="R3611"/>
    </row>
    <row r="3612" spans="12:18" x14ac:dyDescent="0.25">
      <c r="L3612" t="s">
        <v>508</v>
      </c>
      <c r="M3612" t="s">
        <v>14280</v>
      </c>
      <c r="N3612" t="s">
        <v>40886</v>
      </c>
      <c r="O3612" s="76" t="s">
        <v>4356</v>
      </c>
      <c r="P3612" s="82">
        <v>803</v>
      </c>
      <c r="Q3612" s="82" t="s">
        <v>98916</v>
      </c>
      <c r="R3612"/>
    </row>
    <row r="3613" spans="12:18" x14ac:dyDescent="0.25">
      <c r="L3613" t="s">
        <v>508</v>
      </c>
      <c r="M3613" t="s">
        <v>12301</v>
      </c>
      <c r="N3613" t="s">
        <v>40887</v>
      </c>
      <c r="O3613" s="76" t="s">
        <v>4366</v>
      </c>
      <c r="P3613" s="82">
        <v>308</v>
      </c>
      <c r="Q3613" s="82" t="s">
        <v>98917</v>
      </c>
      <c r="R3613"/>
    </row>
    <row r="3614" spans="12:18" x14ac:dyDescent="0.25">
      <c r="L3614" t="s">
        <v>508</v>
      </c>
      <c r="M3614" t="s">
        <v>14282</v>
      </c>
      <c r="N3614" t="s">
        <v>40888</v>
      </c>
      <c r="O3614" s="76" t="s">
        <v>4356</v>
      </c>
      <c r="P3614" s="82">
        <v>174</v>
      </c>
      <c r="Q3614" s="82" t="s">
        <v>98918</v>
      </c>
      <c r="R3614"/>
    </row>
    <row r="3615" spans="12:18" x14ac:dyDescent="0.25">
      <c r="L3615" t="s">
        <v>508</v>
      </c>
      <c r="M3615" t="s">
        <v>12303</v>
      </c>
      <c r="N3615" t="s">
        <v>40889</v>
      </c>
      <c r="O3615" s="76" t="s">
        <v>4356</v>
      </c>
      <c r="P3615" s="82">
        <v>750</v>
      </c>
      <c r="Q3615" s="82" t="s">
        <v>98919</v>
      </c>
      <c r="R3615"/>
    </row>
    <row r="3616" spans="12:18" x14ac:dyDescent="0.25">
      <c r="L3616" t="s">
        <v>508</v>
      </c>
      <c r="M3616" t="s">
        <v>24338</v>
      </c>
      <c r="N3616" t="s">
        <v>40890</v>
      </c>
      <c r="O3616" s="76" t="s">
        <v>4356</v>
      </c>
      <c r="P3616" s="82">
        <v>394</v>
      </c>
      <c r="Q3616" s="82" t="s">
        <v>98920</v>
      </c>
      <c r="R3616"/>
    </row>
    <row r="3617" spans="12:18" x14ac:dyDescent="0.25">
      <c r="L3617" t="s">
        <v>508</v>
      </c>
      <c r="M3617" t="s">
        <v>12305</v>
      </c>
      <c r="N3617" t="s">
        <v>40891</v>
      </c>
      <c r="O3617" s="76" t="s">
        <v>4366</v>
      </c>
      <c r="P3617" s="82">
        <v>58</v>
      </c>
      <c r="Q3617" s="82" t="s">
        <v>98921</v>
      </c>
      <c r="R3617"/>
    </row>
    <row r="3618" spans="12:18" x14ac:dyDescent="0.25">
      <c r="L3618" t="s">
        <v>508</v>
      </c>
      <c r="M3618" t="s">
        <v>24339</v>
      </c>
      <c r="N3618" t="s">
        <v>40892</v>
      </c>
      <c r="O3618" s="76" t="s">
        <v>4366</v>
      </c>
      <c r="P3618" s="82">
        <v>121</v>
      </c>
      <c r="Q3618" s="82" t="s">
        <v>98922</v>
      </c>
      <c r="R3618"/>
    </row>
    <row r="3619" spans="12:18" x14ac:dyDescent="0.25">
      <c r="L3619" t="s">
        <v>508</v>
      </c>
      <c r="M3619" t="s">
        <v>24340</v>
      </c>
      <c r="N3619" t="s">
        <v>40893</v>
      </c>
      <c r="O3619" s="76" t="s">
        <v>4366</v>
      </c>
      <c r="P3619" s="82">
        <v>26</v>
      </c>
      <c r="Q3619" s="82" t="s">
        <v>98923</v>
      </c>
      <c r="R3619"/>
    </row>
    <row r="3620" spans="12:18" x14ac:dyDescent="0.25">
      <c r="L3620" t="s">
        <v>508</v>
      </c>
      <c r="M3620" t="s">
        <v>24341</v>
      </c>
      <c r="N3620" t="s">
        <v>40894</v>
      </c>
      <c r="O3620" s="76" t="s">
        <v>4366</v>
      </c>
      <c r="P3620" s="82">
        <v>238</v>
      </c>
      <c r="Q3620" s="82" t="s">
        <v>98924</v>
      </c>
      <c r="R3620"/>
    </row>
    <row r="3621" spans="12:18" x14ac:dyDescent="0.25">
      <c r="L3621" t="s">
        <v>508</v>
      </c>
      <c r="M3621" t="s">
        <v>12307</v>
      </c>
      <c r="N3621" t="s">
        <v>40895</v>
      </c>
      <c r="O3621" s="76" t="s">
        <v>4356</v>
      </c>
      <c r="P3621" s="82">
        <v>1273</v>
      </c>
      <c r="Q3621" s="82" t="s">
        <v>98925</v>
      </c>
      <c r="R3621"/>
    </row>
    <row r="3622" spans="12:18" x14ac:dyDescent="0.25">
      <c r="L3622" t="s">
        <v>508</v>
      </c>
      <c r="M3622" t="s">
        <v>14284</v>
      </c>
      <c r="N3622" t="s">
        <v>40896</v>
      </c>
      <c r="O3622" s="76" t="s">
        <v>4356</v>
      </c>
      <c r="P3622" s="82">
        <v>868</v>
      </c>
      <c r="Q3622" s="82" t="s">
        <v>98926</v>
      </c>
      <c r="R3622"/>
    </row>
    <row r="3623" spans="12:18" x14ac:dyDescent="0.25">
      <c r="L3623" t="s">
        <v>508</v>
      </c>
      <c r="M3623" t="s">
        <v>12309</v>
      </c>
      <c r="N3623" t="s">
        <v>40897</v>
      </c>
      <c r="O3623" s="76" t="s">
        <v>4366</v>
      </c>
      <c r="P3623" s="82">
        <v>255</v>
      </c>
      <c r="Q3623" s="82" t="s">
        <v>98927</v>
      </c>
      <c r="R3623"/>
    </row>
    <row r="3624" spans="12:18" x14ac:dyDescent="0.25">
      <c r="L3624" t="s">
        <v>508</v>
      </c>
      <c r="M3624" t="s">
        <v>24342</v>
      </c>
      <c r="N3624" t="s">
        <v>40898</v>
      </c>
      <c r="O3624" s="76" t="s">
        <v>4366</v>
      </c>
      <c r="P3624" s="82">
        <v>160</v>
      </c>
      <c r="Q3624" s="82" t="s">
        <v>98928</v>
      </c>
      <c r="R3624"/>
    </row>
    <row r="3625" spans="12:18" x14ac:dyDescent="0.25">
      <c r="L3625" t="s">
        <v>508</v>
      </c>
      <c r="M3625" t="s">
        <v>24343</v>
      </c>
      <c r="N3625" t="s">
        <v>40899</v>
      </c>
      <c r="O3625" s="76" t="s">
        <v>4356</v>
      </c>
      <c r="P3625" s="82">
        <v>954</v>
      </c>
      <c r="Q3625" s="82" t="s">
        <v>98929</v>
      </c>
      <c r="R3625"/>
    </row>
    <row r="3626" spans="12:18" x14ac:dyDescent="0.25">
      <c r="L3626" t="s">
        <v>508</v>
      </c>
      <c r="M3626" t="s">
        <v>33281</v>
      </c>
      <c r="N3626" t="s">
        <v>40900</v>
      </c>
      <c r="O3626" s="76" t="s">
        <v>4366</v>
      </c>
      <c r="P3626" s="82">
        <v>47</v>
      </c>
      <c r="Q3626" s="82" t="s">
        <v>98930</v>
      </c>
      <c r="R3626"/>
    </row>
    <row r="3627" spans="12:18" x14ac:dyDescent="0.25">
      <c r="L3627" t="s">
        <v>508</v>
      </c>
      <c r="M3627" t="s">
        <v>24344</v>
      </c>
      <c r="N3627" t="s">
        <v>40901</v>
      </c>
      <c r="O3627" s="76" t="s">
        <v>4356</v>
      </c>
      <c r="P3627" s="82">
        <v>1685</v>
      </c>
      <c r="Q3627" s="82" t="s">
        <v>98932</v>
      </c>
      <c r="R3627"/>
    </row>
    <row r="3628" spans="12:18" x14ac:dyDescent="0.25">
      <c r="L3628" t="s">
        <v>508</v>
      </c>
      <c r="M3628" t="s">
        <v>14286</v>
      </c>
      <c r="N3628" t="s">
        <v>40902</v>
      </c>
      <c r="O3628" s="76" t="s">
        <v>4356</v>
      </c>
      <c r="P3628" s="82">
        <v>1185</v>
      </c>
      <c r="Q3628" s="82" t="s">
        <v>98933</v>
      </c>
      <c r="R3628"/>
    </row>
    <row r="3629" spans="12:18" x14ac:dyDescent="0.25">
      <c r="L3629" t="s">
        <v>508</v>
      </c>
      <c r="M3629" t="s">
        <v>12311</v>
      </c>
      <c r="N3629" t="s">
        <v>40903</v>
      </c>
      <c r="O3629" s="76" t="s">
        <v>4366</v>
      </c>
      <c r="P3629" s="82">
        <v>227</v>
      </c>
      <c r="Q3629" s="82" t="s">
        <v>98934</v>
      </c>
      <c r="R3629"/>
    </row>
    <row r="3630" spans="12:18" x14ac:dyDescent="0.25">
      <c r="L3630" t="s">
        <v>508</v>
      </c>
      <c r="M3630" t="s">
        <v>24345</v>
      </c>
      <c r="N3630" t="s">
        <v>40904</v>
      </c>
      <c r="O3630" s="76" t="s">
        <v>4356</v>
      </c>
      <c r="P3630" s="82">
        <v>227</v>
      </c>
      <c r="Q3630" s="82" t="s">
        <v>98935</v>
      </c>
      <c r="R3630"/>
    </row>
    <row r="3631" spans="12:18" x14ac:dyDescent="0.25">
      <c r="L3631" t="s">
        <v>508</v>
      </c>
      <c r="M3631" t="s">
        <v>33282</v>
      </c>
      <c r="N3631" t="s">
        <v>40905</v>
      </c>
      <c r="O3631" s="76" t="s">
        <v>4366</v>
      </c>
      <c r="P3631" s="82">
        <v>100</v>
      </c>
      <c r="Q3631" s="82" t="s">
        <v>98936</v>
      </c>
      <c r="R3631"/>
    </row>
    <row r="3632" spans="12:18" x14ac:dyDescent="0.25">
      <c r="L3632" t="s">
        <v>508</v>
      </c>
      <c r="M3632" t="s">
        <v>12313</v>
      </c>
      <c r="N3632" t="s">
        <v>40906</v>
      </c>
      <c r="O3632" s="76" t="s">
        <v>4366</v>
      </c>
      <c r="P3632" s="82">
        <v>127</v>
      </c>
      <c r="Q3632" s="82" t="s">
        <v>98937</v>
      </c>
      <c r="R3632"/>
    </row>
    <row r="3633" spans="12:18" x14ac:dyDescent="0.25">
      <c r="L3633" t="s">
        <v>508</v>
      </c>
      <c r="M3633" t="s">
        <v>7086</v>
      </c>
      <c r="N3633" t="s">
        <v>40907</v>
      </c>
      <c r="O3633" s="76" t="s">
        <v>4366</v>
      </c>
      <c r="P3633" s="82">
        <v>51</v>
      </c>
      <c r="Q3633" s="82" t="s">
        <v>98938</v>
      </c>
      <c r="R3633"/>
    </row>
    <row r="3634" spans="12:18" x14ac:dyDescent="0.25">
      <c r="L3634" t="s">
        <v>508</v>
      </c>
      <c r="M3634" t="s">
        <v>33283</v>
      </c>
      <c r="N3634" t="s">
        <v>40908</v>
      </c>
      <c r="O3634" s="76" t="s">
        <v>4356</v>
      </c>
      <c r="P3634" s="82">
        <v>721</v>
      </c>
      <c r="Q3634" s="82" t="s">
        <v>98940</v>
      </c>
      <c r="R3634"/>
    </row>
    <row r="3635" spans="12:18" x14ac:dyDescent="0.25">
      <c r="L3635" t="s">
        <v>508</v>
      </c>
      <c r="M3635" t="s">
        <v>33284</v>
      </c>
      <c r="N3635" t="s">
        <v>40909</v>
      </c>
      <c r="O3635" s="76" t="s">
        <v>4356</v>
      </c>
      <c r="P3635" s="82">
        <v>3204</v>
      </c>
      <c r="Q3635" s="82" t="s">
        <v>98941</v>
      </c>
      <c r="R3635"/>
    </row>
    <row r="3636" spans="12:18" x14ac:dyDescent="0.25">
      <c r="L3636" t="s">
        <v>508</v>
      </c>
      <c r="M3636" t="s">
        <v>7087</v>
      </c>
      <c r="N3636" t="s">
        <v>40910</v>
      </c>
      <c r="O3636" s="76" t="s">
        <v>4366</v>
      </c>
      <c r="P3636" s="82">
        <v>174</v>
      </c>
      <c r="Q3636" s="82" t="s">
        <v>98942</v>
      </c>
      <c r="R3636"/>
    </row>
    <row r="3637" spans="12:18" x14ac:dyDescent="0.25">
      <c r="L3637" t="s">
        <v>508</v>
      </c>
      <c r="M3637" t="s">
        <v>33285</v>
      </c>
      <c r="N3637" t="s">
        <v>40911</v>
      </c>
      <c r="O3637" s="76" t="s">
        <v>4356</v>
      </c>
      <c r="P3637" s="82">
        <v>344</v>
      </c>
      <c r="Q3637" s="82" t="s">
        <v>98943</v>
      </c>
      <c r="R3637"/>
    </row>
    <row r="3638" spans="12:18" x14ac:dyDescent="0.25">
      <c r="L3638" t="s">
        <v>508</v>
      </c>
      <c r="M3638" t="s">
        <v>33286</v>
      </c>
      <c r="N3638" t="s">
        <v>40912</v>
      </c>
      <c r="O3638" s="76" t="s">
        <v>4366</v>
      </c>
      <c r="P3638" s="82">
        <v>273</v>
      </c>
      <c r="Q3638" s="82" t="s">
        <v>98944</v>
      </c>
      <c r="R3638"/>
    </row>
    <row r="3639" spans="12:18" x14ac:dyDescent="0.25">
      <c r="L3639" t="s">
        <v>508</v>
      </c>
      <c r="M3639" t="s">
        <v>33287</v>
      </c>
      <c r="N3639" t="s">
        <v>40913</v>
      </c>
      <c r="O3639" s="76" t="s">
        <v>4366</v>
      </c>
      <c r="P3639" s="82">
        <v>228</v>
      </c>
      <c r="Q3639" s="82" t="s">
        <v>98946</v>
      </c>
      <c r="R3639"/>
    </row>
    <row r="3640" spans="12:18" x14ac:dyDescent="0.25">
      <c r="L3640" t="s">
        <v>508</v>
      </c>
      <c r="M3640" t="s">
        <v>7088</v>
      </c>
      <c r="N3640" t="s">
        <v>40914</v>
      </c>
      <c r="O3640" s="76" t="s">
        <v>4366</v>
      </c>
      <c r="P3640" s="82">
        <v>176</v>
      </c>
      <c r="Q3640" s="82" t="s">
        <v>98947</v>
      </c>
      <c r="R3640"/>
    </row>
    <row r="3641" spans="12:18" x14ac:dyDescent="0.25">
      <c r="L3641" t="s">
        <v>508</v>
      </c>
      <c r="M3641" t="s">
        <v>14288</v>
      </c>
      <c r="N3641" t="s">
        <v>40915</v>
      </c>
      <c r="O3641" s="76" t="s">
        <v>4366</v>
      </c>
      <c r="P3641" s="82">
        <v>32</v>
      </c>
      <c r="Q3641" s="82" t="s">
        <v>98948</v>
      </c>
      <c r="R3641"/>
    </row>
    <row r="3642" spans="12:18" x14ac:dyDescent="0.25">
      <c r="L3642" t="s">
        <v>508</v>
      </c>
      <c r="M3642" t="s">
        <v>12317</v>
      </c>
      <c r="N3642" t="s">
        <v>40916</v>
      </c>
      <c r="O3642" s="76" t="s">
        <v>4366</v>
      </c>
      <c r="P3642" s="82">
        <v>266</v>
      </c>
      <c r="Q3642" s="82" t="s">
        <v>98949</v>
      </c>
      <c r="R3642"/>
    </row>
    <row r="3643" spans="12:18" x14ac:dyDescent="0.25">
      <c r="L3643" t="s">
        <v>508</v>
      </c>
      <c r="M3643" t="s">
        <v>24347</v>
      </c>
      <c r="N3643" t="s">
        <v>40917</v>
      </c>
      <c r="O3643" s="76" t="s">
        <v>4366</v>
      </c>
      <c r="P3643" s="82">
        <v>132</v>
      </c>
      <c r="Q3643" s="82" t="s">
        <v>98950</v>
      </c>
      <c r="R3643"/>
    </row>
    <row r="3644" spans="12:18" x14ac:dyDescent="0.25">
      <c r="L3644" t="s">
        <v>508</v>
      </c>
      <c r="M3644" t="s">
        <v>12319</v>
      </c>
      <c r="N3644" t="s">
        <v>40918</v>
      </c>
      <c r="O3644" s="76" t="s">
        <v>4366</v>
      </c>
      <c r="P3644" s="82">
        <v>48</v>
      </c>
      <c r="Q3644" s="82" t="s">
        <v>98951</v>
      </c>
      <c r="R3644"/>
    </row>
    <row r="3645" spans="12:18" x14ac:dyDescent="0.25">
      <c r="L3645" t="s">
        <v>508</v>
      </c>
      <c r="M3645" t="s">
        <v>7089</v>
      </c>
      <c r="N3645" t="s">
        <v>40919</v>
      </c>
      <c r="O3645" s="76" t="s">
        <v>4356</v>
      </c>
      <c r="P3645" s="82">
        <v>304</v>
      </c>
      <c r="Q3645" s="82" t="s">
        <v>98952</v>
      </c>
      <c r="R3645"/>
    </row>
    <row r="3646" spans="12:18" x14ac:dyDescent="0.25">
      <c r="L3646" t="s">
        <v>508</v>
      </c>
      <c r="M3646" t="s">
        <v>33288</v>
      </c>
      <c r="N3646" t="s">
        <v>40920</v>
      </c>
      <c r="O3646" s="76" t="s">
        <v>4366</v>
      </c>
      <c r="P3646" s="82">
        <v>19</v>
      </c>
      <c r="Q3646" s="82" t="s">
        <v>98953</v>
      </c>
      <c r="R3646"/>
    </row>
    <row r="3647" spans="12:18" x14ac:dyDescent="0.25">
      <c r="L3647" t="s">
        <v>508</v>
      </c>
      <c r="M3647" t="s">
        <v>33289</v>
      </c>
      <c r="N3647" t="s">
        <v>40921</v>
      </c>
      <c r="O3647" s="76" t="s">
        <v>4356</v>
      </c>
      <c r="P3647" s="82">
        <v>581</v>
      </c>
      <c r="Q3647" s="82" t="s">
        <v>98954</v>
      </c>
      <c r="R3647"/>
    </row>
    <row r="3648" spans="12:18" x14ac:dyDescent="0.25">
      <c r="L3648" t="s">
        <v>508</v>
      </c>
      <c r="M3648" t="s">
        <v>24348</v>
      </c>
      <c r="N3648" t="s">
        <v>40922</v>
      </c>
      <c r="O3648" s="76" t="s">
        <v>4356</v>
      </c>
      <c r="P3648" s="82">
        <v>367</v>
      </c>
      <c r="Q3648" s="82" t="s">
        <v>98955</v>
      </c>
      <c r="R3648"/>
    </row>
    <row r="3649" spans="12:18" x14ac:dyDescent="0.25">
      <c r="L3649" t="s">
        <v>508</v>
      </c>
      <c r="M3649" t="s">
        <v>14290</v>
      </c>
      <c r="N3649" t="s">
        <v>40923</v>
      </c>
      <c r="O3649" s="76" t="s">
        <v>4366</v>
      </c>
      <c r="P3649" s="82">
        <v>55</v>
      </c>
      <c r="Q3649" s="82" t="s">
        <v>98956</v>
      </c>
      <c r="R3649"/>
    </row>
    <row r="3650" spans="12:18" x14ac:dyDescent="0.25">
      <c r="L3650" t="s">
        <v>508</v>
      </c>
      <c r="M3650" t="s">
        <v>12321</v>
      </c>
      <c r="N3650" t="s">
        <v>40924</v>
      </c>
      <c r="O3650" s="76" t="s">
        <v>4366</v>
      </c>
      <c r="P3650" s="82">
        <v>98</v>
      </c>
      <c r="Q3650" s="82" t="s">
        <v>98957</v>
      </c>
      <c r="R3650"/>
    </row>
    <row r="3651" spans="12:18" x14ac:dyDescent="0.25">
      <c r="L3651" t="s">
        <v>508</v>
      </c>
      <c r="M3651" t="s">
        <v>12323</v>
      </c>
      <c r="N3651" t="s">
        <v>40925</v>
      </c>
      <c r="O3651" s="76" t="s">
        <v>4356</v>
      </c>
      <c r="P3651" s="82">
        <v>1778</v>
      </c>
      <c r="Q3651" s="82" t="s">
        <v>98958</v>
      </c>
      <c r="R3651"/>
    </row>
    <row r="3652" spans="12:18" x14ac:dyDescent="0.25">
      <c r="L3652" t="s">
        <v>508</v>
      </c>
      <c r="M3652" t="s">
        <v>7090</v>
      </c>
      <c r="N3652" t="s">
        <v>40926</v>
      </c>
      <c r="O3652" s="76" t="s">
        <v>4356</v>
      </c>
      <c r="P3652" s="82">
        <v>1468</v>
      </c>
      <c r="Q3652" s="82" t="s">
        <v>98959</v>
      </c>
      <c r="R3652"/>
    </row>
    <row r="3653" spans="12:18" x14ac:dyDescent="0.25">
      <c r="L3653" t="s">
        <v>508</v>
      </c>
      <c r="M3653" t="s">
        <v>7091</v>
      </c>
      <c r="N3653" t="s">
        <v>40927</v>
      </c>
      <c r="O3653" s="76" t="s">
        <v>4374</v>
      </c>
      <c r="P3653" s="82">
        <v>46031</v>
      </c>
      <c r="Q3653" s="82" t="s">
        <v>72645</v>
      </c>
      <c r="R3653"/>
    </row>
    <row r="3654" spans="12:18" x14ac:dyDescent="0.25">
      <c r="L3654" t="s">
        <v>508</v>
      </c>
      <c r="M3654" t="s">
        <v>33290</v>
      </c>
      <c r="N3654" t="s">
        <v>40928</v>
      </c>
      <c r="O3654" s="76" t="s">
        <v>4356</v>
      </c>
      <c r="P3654" s="82">
        <v>340</v>
      </c>
      <c r="Q3654" s="82" t="s">
        <v>98960</v>
      </c>
      <c r="R3654"/>
    </row>
    <row r="3655" spans="12:18" x14ac:dyDescent="0.25">
      <c r="L3655" t="s">
        <v>508</v>
      </c>
      <c r="M3655" t="s">
        <v>24349</v>
      </c>
      <c r="N3655" t="s">
        <v>40929</v>
      </c>
      <c r="O3655" s="76" t="s">
        <v>4356</v>
      </c>
      <c r="P3655" s="82">
        <v>221</v>
      </c>
      <c r="Q3655" s="82" t="s">
        <v>98961</v>
      </c>
      <c r="R3655"/>
    </row>
    <row r="3656" spans="12:18" x14ac:dyDescent="0.25">
      <c r="L3656" t="s">
        <v>508</v>
      </c>
      <c r="M3656" t="s">
        <v>7092</v>
      </c>
      <c r="N3656" t="s">
        <v>40930</v>
      </c>
      <c r="O3656" s="76" t="s">
        <v>4366</v>
      </c>
      <c r="P3656" s="82">
        <v>56</v>
      </c>
      <c r="Q3656" s="82" t="s">
        <v>98963</v>
      </c>
      <c r="R3656"/>
    </row>
    <row r="3657" spans="12:18" x14ac:dyDescent="0.25">
      <c r="L3657" t="s">
        <v>508</v>
      </c>
      <c r="M3657" t="s">
        <v>24350</v>
      </c>
      <c r="N3657" t="s">
        <v>40931</v>
      </c>
      <c r="O3657" s="76" t="s">
        <v>4366</v>
      </c>
      <c r="P3657" s="82">
        <v>134</v>
      </c>
      <c r="Q3657" s="82" t="s">
        <v>98965</v>
      </c>
      <c r="R3657"/>
    </row>
    <row r="3658" spans="12:18" x14ac:dyDescent="0.25">
      <c r="L3658" t="s">
        <v>508</v>
      </c>
      <c r="M3658" t="s">
        <v>24351</v>
      </c>
      <c r="N3658" t="s">
        <v>40932</v>
      </c>
      <c r="O3658" s="76" t="s">
        <v>4356</v>
      </c>
      <c r="P3658" s="82">
        <v>491</v>
      </c>
      <c r="Q3658" s="82" t="s">
        <v>98967</v>
      </c>
      <c r="R3658"/>
    </row>
    <row r="3659" spans="12:18" x14ac:dyDescent="0.25">
      <c r="L3659" t="s">
        <v>508</v>
      </c>
      <c r="M3659" t="s">
        <v>12327</v>
      </c>
      <c r="N3659" t="s">
        <v>40933</v>
      </c>
      <c r="O3659" s="76" t="s">
        <v>4374</v>
      </c>
      <c r="P3659" s="82">
        <v>11598</v>
      </c>
      <c r="Q3659" s="82" t="s">
        <v>98966</v>
      </c>
      <c r="R3659"/>
    </row>
    <row r="3660" spans="12:18" x14ac:dyDescent="0.25">
      <c r="L3660" t="s">
        <v>508</v>
      </c>
      <c r="M3660" t="s">
        <v>14294</v>
      </c>
      <c r="N3660" t="s">
        <v>40934</v>
      </c>
      <c r="O3660" s="76" t="s">
        <v>4366</v>
      </c>
      <c r="P3660" s="82">
        <v>207</v>
      </c>
      <c r="Q3660" s="82" t="s">
        <v>98968</v>
      </c>
      <c r="R3660"/>
    </row>
    <row r="3661" spans="12:18" x14ac:dyDescent="0.25">
      <c r="L3661" t="s">
        <v>508</v>
      </c>
      <c r="M3661" t="s">
        <v>24352</v>
      </c>
      <c r="N3661" t="s">
        <v>40935</v>
      </c>
      <c r="O3661" s="76" t="s">
        <v>4366</v>
      </c>
      <c r="P3661" s="82">
        <v>189</v>
      </c>
      <c r="Q3661" s="82" t="s">
        <v>98969</v>
      </c>
      <c r="R3661"/>
    </row>
    <row r="3662" spans="12:18" x14ac:dyDescent="0.25">
      <c r="L3662" t="s">
        <v>508</v>
      </c>
      <c r="M3662" t="s">
        <v>14298</v>
      </c>
      <c r="N3662" t="s">
        <v>40936</v>
      </c>
      <c r="O3662" s="76" t="s">
        <v>4356</v>
      </c>
      <c r="P3662" s="82">
        <v>1654</v>
      </c>
      <c r="Q3662" s="82" t="s">
        <v>98971</v>
      </c>
      <c r="R3662"/>
    </row>
    <row r="3663" spans="12:18" x14ac:dyDescent="0.25">
      <c r="L3663" t="s">
        <v>508</v>
      </c>
      <c r="M3663" t="s">
        <v>7094</v>
      </c>
      <c r="N3663" t="s">
        <v>40937</v>
      </c>
      <c r="O3663" s="76" t="s">
        <v>4366</v>
      </c>
      <c r="P3663" s="82">
        <v>4</v>
      </c>
      <c r="Q3663" s="82" t="s">
        <v>98972</v>
      </c>
      <c r="R3663"/>
    </row>
    <row r="3664" spans="12:18" x14ac:dyDescent="0.25">
      <c r="L3664" t="s">
        <v>508</v>
      </c>
      <c r="M3664" t="s">
        <v>24353</v>
      </c>
      <c r="N3664" t="s">
        <v>40938</v>
      </c>
      <c r="O3664" s="76" t="s">
        <v>4366</v>
      </c>
      <c r="P3664" s="82">
        <v>44</v>
      </c>
      <c r="Q3664" s="82" t="s">
        <v>98973</v>
      </c>
      <c r="R3664"/>
    </row>
    <row r="3665" spans="12:18" x14ac:dyDescent="0.25">
      <c r="L3665" t="s">
        <v>508</v>
      </c>
      <c r="M3665" t="s">
        <v>12328</v>
      </c>
      <c r="N3665" t="s">
        <v>40939</v>
      </c>
      <c r="O3665" s="76" t="s">
        <v>4356</v>
      </c>
      <c r="P3665" s="82">
        <v>979</v>
      </c>
      <c r="Q3665" s="82" t="s">
        <v>98974</v>
      </c>
      <c r="R3665"/>
    </row>
    <row r="3666" spans="12:18" x14ac:dyDescent="0.25">
      <c r="L3666" t="s">
        <v>508</v>
      </c>
      <c r="M3666" t="s">
        <v>33291</v>
      </c>
      <c r="N3666" t="s">
        <v>40940</v>
      </c>
      <c r="O3666" s="76" t="s">
        <v>4356</v>
      </c>
      <c r="P3666" s="82">
        <v>923</v>
      </c>
      <c r="Q3666" s="82" t="s">
        <v>98975</v>
      </c>
      <c r="R3666"/>
    </row>
    <row r="3667" spans="12:18" x14ac:dyDescent="0.25">
      <c r="L3667" t="s">
        <v>508</v>
      </c>
      <c r="M3667" t="s">
        <v>33292</v>
      </c>
      <c r="N3667" t="s">
        <v>40941</v>
      </c>
      <c r="O3667" s="76" t="s">
        <v>4356</v>
      </c>
      <c r="P3667" s="82">
        <v>875</v>
      </c>
      <c r="Q3667" s="82" t="s">
        <v>98976</v>
      </c>
      <c r="R3667"/>
    </row>
    <row r="3668" spans="12:18" x14ac:dyDescent="0.25">
      <c r="L3668" t="s">
        <v>508</v>
      </c>
      <c r="M3668" t="s">
        <v>24354</v>
      </c>
      <c r="N3668" t="s">
        <v>40942</v>
      </c>
      <c r="O3668" s="76" t="s">
        <v>4366</v>
      </c>
      <c r="P3668" s="82">
        <v>91</v>
      </c>
      <c r="Q3668" s="82" t="s">
        <v>98977</v>
      </c>
      <c r="R3668"/>
    </row>
    <row r="3669" spans="12:18" x14ac:dyDescent="0.25">
      <c r="L3669" t="s">
        <v>508</v>
      </c>
      <c r="M3669" t="s">
        <v>12330</v>
      </c>
      <c r="N3669" t="s">
        <v>40943</v>
      </c>
      <c r="O3669" s="76" t="s">
        <v>4356</v>
      </c>
      <c r="P3669" s="82">
        <v>1648</v>
      </c>
      <c r="Q3669" s="82" t="s">
        <v>98978</v>
      </c>
      <c r="R3669"/>
    </row>
    <row r="3670" spans="12:18" x14ac:dyDescent="0.25">
      <c r="L3670" t="s">
        <v>508</v>
      </c>
      <c r="M3670" t="s">
        <v>12332</v>
      </c>
      <c r="N3670" t="s">
        <v>40944</v>
      </c>
      <c r="O3670" s="76" t="s">
        <v>4356</v>
      </c>
      <c r="P3670" s="82">
        <v>401</v>
      </c>
      <c r="Q3670" s="82" t="s">
        <v>98979</v>
      </c>
      <c r="R3670"/>
    </row>
    <row r="3671" spans="12:18" x14ac:dyDescent="0.25">
      <c r="L3671" t="s">
        <v>508</v>
      </c>
      <c r="M3671" t="s">
        <v>7095</v>
      </c>
      <c r="N3671" t="s">
        <v>40945</v>
      </c>
      <c r="O3671" s="76" t="s">
        <v>4356</v>
      </c>
      <c r="P3671" s="82">
        <v>646</v>
      </c>
      <c r="Q3671" s="82" t="s">
        <v>98980</v>
      </c>
      <c r="R3671"/>
    </row>
    <row r="3672" spans="12:18" x14ac:dyDescent="0.25">
      <c r="L3672" t="s">
        <v>508</v>
      </c>
      <c r="M3672" t="s">
        <v>7096</v>
      </c>
      <c r="N3672" t="s">
        <v>40946</v>
      </c>
      <c r="O3672" s="76" t="s">
        <v>4356</v>
      </c>
      <c r="P3672" s="82">
        <v>1118</v>
      </c>
      <c r="Q3672" s="82" t="s">
        <v>98981</v>
      </c>
      <c r="R3672"/>
    </row>
    <row r="3673" spans="12:18" x14ac:dyDescent="0.25">
      <c r="L3673" t="s">
        <v>508</v>
      </c>
      <c r="M3673" t="s">
        <v>12334</v>
      </c>
      <c r="N3673" t="s">
        <v>40947</v>
      </c>
      <c r="O3673" s="76" t="s">
        <v>4366</v>
      </c>
      <c r="P3673" s="82">
        <v>89</v>
      </c>
      <c r="Q3673" s="82" t="s">
        <v>98982</v>
      </c>
      <c r="R3673"/>
    </row>
    <row r="3674" spans="12:18" x14ac:dyDescent="0.25">
      <c r="L3674" t="s">
        <v>508</v>
      </c>
      <c r="M3674" t="s">
        <v>7097</v>
      </c>
      <c r="N3674" t="s">
        <v>40948</v>
      </c>
      <c r="O3674" s="76" t="s">
        <v>4366</v>
      </c>
      <c r="P3674" s="82">
        <v>26</v>
      </c>
      <c r="Q3674" s="82" t="s">
        <v>98984</v>
      </c>
      <c r="R3674"/>
    </row>
    <row r="3675" spans="12:18" x14ac:dyDescent="0.25">
      <c r="L3675" t="s">
        <v>508</v>
      </c>
      <c r="M3675" t="s">
        <v>7098</v>
      </c>
      <c r="N3675" t="s">
        <v>40949</v>
      </c>
      <c r="O3675" s="76" t="s">
        <v>4366</v>
      </c>
      <c r="P3675" s="82">
        <v>305</v>
      </c>
      <c r="Q3675" s="82" t="s">
        <v>98985</v>
      </c>
      <c r="R3675"/>
    </row>
    <row r="3676" spans="12:18" x14ac:dyDescent="0.25">
      <c r="L3676" t="s">
        <v>508</v>
      </c>
      <c r="M3676" t="s">
        <v>24356</v>
      </c>
      <c r="N3676" t="s">
        <v>40950</v>
      </c>
      <c r="O3676" s="76" t="s">
        <v>4366</v>
      </c>
      <c r="P3676" s="82">
        <v>43</v>
      </c>
      <c r="Q3676" s="82" t="s">
        <v>98986</v>
      </c>
      <c r="R3676"/>
    </row>
    <row r="3677" spans="12:18" x14ac:dyDescent="0.25">
      <c r="L3677" t="s">
        <v>508</v>
      </c>
      <c r="M3677" t="s">
        <v>24357</v>
      </c>
      <c r="N3677" t="s">
        <v>40951</v>
      </c>
      <c r="O3677" s="76" t="s">
        <v>4356</v>
      </c>
      <c r="P3677" s="82">
        <v>917</v>
      </c>
      <c r="Q3677" s="82" t="s">
        <v>98987</v>
      </c>
      <c r="R3677"/>
    </row>
    <row r="3678" spans="12:18" x14ac:dyDescent="0.25">
      <c r="L3678" t="s">
        <v>508</v>
      </c>
      <c r="M3678" t="s">
        <v>24358</v>
      </c>
      <c r="N3678" t="s">
        <v>40952</v>
      </c>
      <c r="O3678" s="76" t="s">
        <v>4356</v>
      </c>
      <c r="P3678" s="82">
        <v>2525</v>
      </c>
      <c r="Q3678" s="82" t="s">
        <v>98988</v>
      </c>
      <c r="R3678"/>
    </row>
    <row r="3679" spans="12:18" x14ac:dyDescent="0.25">
      <c r="L3679" t="s">
        <v>508</v>
      </c>
      <c r="M3679" t="s">
        <v>14300</v>
      </c>
      <c r="N3679" t="s">
        <v>40953</v>
      </c>
      <c r="O3679" s="76" t="s">
        <v>4366</v>
      </c>
      <c r="P3679" s="82">
        <v>27</v>
      </c>
      <c r="Q3679" s="82" t="s">
        <v>98989</v>
      </c>
      <c r="R3679"/>
    </row>
    <row r="3680" spans="12:18" x14ac:dyDescent="0.25">
      <c r="L3680" t="s">
        <v>508</v>
      </c>
      <c r="M3680" t="s">
        <v>14302</v>
      </c>
      <c r="N3680" t="s">
        <v>40954</v>
      </c>
      <c r="O3680" s="76" t="s">
        <v>4366</v>
      </c>
      <c r="P3680" s="82">
        <v>52</v>
      </c>
      <c r="Q3680" s="82" t="s">
        <v>98990</v>
      </c>
      <c r="R3680"/>
    </row>
    <row r="3681" spans="12:18" x14ac:dyDescent="0.25">
      <c r="L3681" t="s">
        <v>508</v>
      </c>
      <c r="M3681" t="s">
        <v>24359</v>
      </c>
      <c r="N3681" t="s">
        <v>40955</v>
      </c>
      <c r="O3681" s="76" t="s">
        <v>4356</v>
      </c>
      <c r="P3681" s="82">
        <v>601</v>
      </c>
      <c r="Q3681" s="82" t="s">
        <v>98991</v>
      </c>
      <c r="R3681"/>
    </row>
    <row r="3682" spans="12:18" x14ac:dyDescent="0.25">
      <c r="L3682" t="s">
        <v>508</v>
      </c>
      <c r="M3682" t="s">
        <v>24360</v>
      </c>
      <c r="N3682" t="s">
        <v>40956</v>
      </c>
      <c r="O3682" s="76" t="s">
        <v>4356</v>
      </c>
      <c r="P3682" s="82">
        <v>1111</v>
      </c>
      <c r="Q3682" s="82" t="s">
        <v>98992</v>
      </c>
      <c r="R3682"/>
    </row>
    <row r="3683" spans="12:18" x14ac:dyDescent="0.25">
      <c r="L3683" t="s">
        <v>508</v>
      </c>
      <c r="M3683" t="s">
        <v>7099</v>
      </c>
      <c r="N3683" t="s">
        <v>40957</v>
      </c>
      <c r="O3683" s="76" t="s">
        <v>4366</v>
      </c>
      <c r="P3683" s="82">
        <v>48</v>
      </c>
      <c r="Q3683" s="82" t="s">
        <v>98993</v>
      </c>
      <c r="R3683"/>
    </row>
    <row r="3684" spans="12:18" x14ac:dyDescent="0.25">
      <c r="L3684" t="s">
        <v>508</v>
      </c>
      <c r="M3684" t="s">
        <v>14305</v>
      </c>
      <c r="N3684" t="s">
        <v>40958</v>
      </c>
      <c r="O3684" s="76" t="s">
        <v>4374</v>
      </c>
      <c r="P3684" s="82">
        <v>714</v>
      </c>
      <c r="Q3684" s="82" t="s">
        <v>98994</v>
      </c>
      <c r="R3684"/>
    </row>
    <row r="3685" spans="12:18" x14ac:dyDescent="0.25">
      <c r="L3685" t="s">
        <v>508</v>
      </c>
      <c r="M3685" t="s">
        <v>12336</v>
      </c>
      <c r="N3685" t="s">
        <v>40959</v>
      </c>
      <c r="O3685" s="76" t="s">
        <v>4374</v>
      </c>
      <c r="P3685" s="82">
        <v>5908</v>
      </c>
      <c r="Q3685" s="82" t="s">
        <v>98995</v>
      </c>
      <c r="R3685"/>
    </row>
    <row r="3686" spans="12:18" x14ac:dyDescent="0.25">
      <c r="L3686" t="s">
        <v>508</v>
      </c>
      <c r="M3686" t="s">
        <v>14307</v>
      </c>
      <c r="N3686" t="s">
        <v>40960</v>
      </c>
      <c r="O3686" s="76" t="s">
        <v>4366</v>
      </c>
      <c r="P3686" s="82">
        <v>73</v>
      </c>
      <c r="Q3686" s="82" t="s">
        <v>98996</v>
      </c>
      <c r="R3686"/>
    </row>
    <row r="3687" spans="12:18" x14ac:dyDescent="0.25">
      <c r="L3687" t="s">
        <v>508</v>
      </c>
      <c r="M3687" t="s">
        <v>14309</v>
      </c>
      <c r="N3687" t="s">
        <v>40961</v>
      </c>
      <c r="O3687" s="76" t="s">
        <v>4356</v>
      </c>
      <c r="P3687" s="82">
        <v>52</v>
      </c>
      <c r="Q3687" s="82" t="s">
        <v>98998</v>
      </c>
      <c r="R3687"/>
    </row>
    <row r="3688" spans="12:18" x14ac:dyDescent="0.25">
      <c r="L3688" t="s">
        <v>508</v>
      </c>
      <c r="M3688" t="s">
        <v>7100</v>
      </c>
      <c r="N3688" t="s">
        <v>40962</v>
      </c>
      <c r="O3688" s="76" t="s">
        <v>4366</v>
      </c>
      <c r="P3688" s="82">
        <v>121</v>
      </c>
      <c r="Q3688" s="82" t="s">
        <v>98999</v>
      </c>
      <c r="R3688"/>
    </row>
    <row r="3689" spans="12:18" x14ac:dyDescent="0.25">
      <c r="L3689" t="s">
        <v>508</v>
      </c>
      <c r="M3689" t="s">
        <v>33294</v>
      </c>
      <c r="N3689" t="s">
        <v>40963</v>
      </c>
      <c r="O3689" s="76" t="s">
        <v>4356</v>
      </c>
      <c r="P3689" s="82">
        <v>926</v>
      </c>
      <c r="Q3689" s="82" t="s">
        <v>99000</v>
      </c>
      <c r="R3689"/>
    </row>
    <row r="3690" spans="12:18" x14ac:dyDescent="0.25">
      <c r="L3690" t="s">
        <v>508</v>
      </c>
      <c r="M3690" t="s">
        <v>24361</v>
      </c>
      <c r="N3690" t="s">
        <v>40964</v>
      </c>
      <c r="O3690" s="76" t="s">
        <v>4366</v>
      </c>
      <c r="P3690" s="82">
        <v>96</v>
      </c>
      <c r="Q3690" s="82" t="s">
        <v>99001</v>
      </c>
      <c r="R3690"/>
    </row>
    <row r="3691" spans="12:18" x14ac:dyDescent="0.25">
      <c r="L3691" t="s">
        <v>508</v>
      </c>
      <c r="M3691" t="s">
        <v>14311</v>
      </c>
      <c r="N3691" t="s">
        <v>40965</v>
      </c>
      <c r="O3691" s="76" t="s">
        <v>4366</v>
      </c>
      <c r="P3691" s="82">
        <v>123</v>
      </c>
      <c r="Q3691" s="82" t="s">
        <v>99002</v>
      </c>
      <c r="R3691"/>
    </row>
    <row r="3692" spans="12:18" x14ac:dyDescent="0.25">
      <c r="L3692" t="s">
        <v>508</v>
      </c>
      <c r="M3692" t="s">
        <v>7101</v>
      </c>
      <c r="N3692" t="s">
        <v>40966</v>
      </c>
      <c r="O3692" s="76" t="s">
        <v>4366</v>
      </c>
      <c r="P3692" s="82">
        <v>36</v>
      </c>
      <c r="Q3692" s="82" t="s">
        <v>99003</v>
      </c>
      <c r="R3692"/>
    </row>
    <row r="3693" spans="12:18" x14ac:dyDescent="0.25">
      <c r="L3693" t="s">
        <v>508</v>
      </c>
      <c r="M3693" t="s">
        <v>7102</v>
      </c>
      <c r="N3693" t="s">
        <v>40967</v>
      </c>
      <c r="O3693" s="76" t="s">
        <v>4356</v>
      </c>
      <c r="P3693" s="82">
        <v>911</v>
      </c>
      <c r="Q3693" s="82" t="s">
        <v>99004</v>
      </c>
      <c r="R3693"/>
    </row>
    <row r="3694" spans="12:18" x14ac:dyDescent="0.25">
      <c r="L3694" t="s">
        <v>508</v>
      </c>
      <c r="M3694" t="s">
        <v>7103</v>
      </c>
      <c r="N3694" t="s">
        <v>40968</v>
      </c>
      <c r="O3694" s="76" t="s">
        <v>4356</v>
      </c>
      <c r="P3694" s="82">
        <v>4030</v>
      </c>
      <c r="Q3694" s="82" t="s">
        <v>99005</v>
      </c>
      <c r="R3694"/>
    </row>
    <row r="3695" spans="12:18" x14ac:dyDescent="0.25">
      <c r="L3695" t="s">
        <v>508</v>
      </c>
      <c r="M3695" t="s">
        <v>33295</v>
      </c>
      <c r="N3695" t="s">
        <v>40969</v>
      </c>
      <c r="O3695" s="76" t="s">
        <v>4366</v>
      </c>
      <c r="P3695" s="82">
        <v>117</v>
      </c>
      <c r="Q3695" s="82" t="s">
        <v>99006</v>
      </c>
      <c r="R3695"/>
    </row>
    <row r="3696" spans="12:18" x14ac:dyDescent="0.25">
      <c r="L3696" t="s">
        <v>508</v>
      </c>
      <c r="M3696" t="s">
        <v>33296</v>
      </c>
      <c r="N3696" t="s">
        <v>40970</v>
      </c>
      <c r="O3696" s="76" t="s">
        <v>4366</v>
      </c>
      <c r="P3696" s="82">
        <v>41</v>
      </c>
      <c r="Q3696" s="82" t="s">
        <v>99007</v>
      </c>
      <c r="R3696"/>
    </row>
    <row r="3697" spans="12:18" x14ac:dyDescent="0.25">
      <c r="L3697" t="s">
        <v>508</v>
      </c>
      <c r="M3697" t="s">
        <v>24362</v>
      </c>
      <c r="N3697" t="s">
        <v>40971</v>
      </c>
      <c r="O3697" s="76" t="s">
        <v>4366</v>
      </c>
      <c r="P3697" s="82">
        <v>109</v>
      </c>
      <c r="Q3697" s="82" t="s">
        <v>99010</v>
      </c>
      <c r="R3697"/>
    </row>
    <row r="3698" spans="12:18" x14ac:dyDescent="0.25">
      <c r="L3698" t="s">
        <v>508</v>
      </c>
      <c r="M3698" t="s">
        <v>7105</v>
      </c>
      <c r="N3698" t="s">
        <v>40972</v>
      </c>
      <c r="O3698" s="76" t="s">
        <v>4356</v>
      </c>
      <c r="P3698" s="82">
        <v>733</v>
      </c>
      <c r="Q3698" s="82" t="s">
        <v>99011</v>
      </c>
      <c r="R3698"/>
    </row>
    <row r="3699" spans="12:18" x14ac:dyDescent="0.25">
      <c r="L3699" t="s">
        <v>508</v>
      </c>
      <c r="M3699" t="s">
        <v>12339</v>
      </c>
      <c r="N3699" t="s">
        <v>40973</v>
      </c>
      <c r="O3699" s="76" t="s">
        <v>4366</v>
      </c>
      <c r="P3699" s="82">
        <v>146</v>
      </c>
      <c r="Q3699" s="82" t="s">
        <v>99012</v>
      </c>
      <c r="R3699"/>
    </row>
    <row r="3700" spans="12:18" x14ac:dyDescent="0.25">
      <c r="L3700" t="s">
        <v>508</v>
      </c>
      <c r="M3700" t="s">
        <v>14313</v>
      </c>
      <c r="N3700" t="s">
        <v>40974</v>
      </c>
      <c r="O3700" s="76" t="s">
        <v>4356</v>
      </c>
      <c r="P3700" s="82">
        <v>649</v>
      </c>
      <c r="Q3700" s="82" t="s">
        <v>99013</v>
      </c>
      <c r="R3700"/>
    </row>
    <row r="3701" spans="12:18" x14ac:dyDescent="0.25">
      <c r="L3701" t="s">
        <v>508</v>
      </c>
      <c r="M3701" t="s">
        <v>24363</v>
      </c>
      <c r="N3701" t="s">
        <v>40975</v>
      </c>
      <c r="O3701" s="76" t="s">
        <v>4366</v>
      </c>
      <c r="P3701" s="82">
        <v>152</v>
      </c>
      <c r="Q3701" s="82" t="s">
        <v>99014</v>
      </c>
      <c r="R3701"/>
    </row>
    <row r="3702" spans="12:18" x14ac:dyDescent="0.25">
      <c r="L3702" t="s">
        <v>508</v>
      </c>
      <c r="M3702" t="s">
        <v>7106</v>
      </c>
      <c r="N3702" t="s">
        <v>40976</v>
      </c>
      <c r="O3702" s="76" t="s">
        <v>4356</v>
      </c>
      <c r="P3702" s="82">
        <v>465</v>
      </c>
      <c r="Q3702" s="82" t="s">
        <v>99015</v>
      </c>
      <c r="R3702"/>
    </row>
    <row r="3703" spans="12:18" x14ac:dyDescent="0.25">
      <c r="L3703" t="s">
        <v>508</v>
      </c>
      <c r="M3703" t="s">
        <v>33297</v>
      </c>
      <c r="N3703" t="s">
        <v>40977</v>
      </c>
      <c r="O3703" s="76" t="s">
        <v>4366</v>
      </c>
      <c r="P3703" s="82">
        <v>73</v>
      </c>
      <c r="Q3703" s="82" t="s">
        <v>99016</v>
      </c>
      <c r="R3703"/>
    </row>
    <row r="3704" spans="12:18" x14ac:dyDescent="0.25">
      <c r="L3704" t="s">
        <v>508</v>
      </c>
      <c r="M3704" t="s">
        <v>12341</v>
      </c>
      <c r="N3704" t="s">
        <v>40978</v>
      </c>
      <c r="O3704" s="76" t="s">
        <v>4366</v>
      </c>
      <c r="P3704" s="82">
        <v>156</v>
      </c>
      <c r="Q3704" s="82" t="s">
        <v>99017</v>
      </c>
      <c r="R3704"/>
    </row>
    <row r="3705" spans="12:18" x14ac:dyDescent="0.25">
      <c r="L3705" t="s">
        <v>508</v>
      </c>
      <c r="M3705" t="s">
        <v>33298</v>
      </c>
      <c r="N3705" t="s">
        <v>40979</v>
      </c>
      <c r="O3705" s="76" t="s">
        <v>4356</v>
      </c>
      <c r="P3705" s="82">
        <v>1870</v>
      </c>
      <c r="Q3705" s="82" t="s">
        <v>99018</v>
      </c>
      <c r="R3705"/>
    </row>
    <row r="3706" spans="12:18" x14ac:dyDescent="0.25">
      <c r="L3706" t="s">
        <v>508</v>
      </c>
      <c r="M3706" t="s">
        <v>7107</v>
      </c>
      <c r="N3706" t="s">
        <v>40980</v>
      </c>
      <c r="O3706" s="76" t="s">
        <v>4366</v>
      </c>
      <c r="P3706" s="82">
        <v>206</v>
      </c>
      <c r="Q3706" s="82" t="s">
        <v>99019</v>
      </c>
      <c r="R3706"/>
    </row>
    <row r="3707" spans="12:18" x14ac:dyDescent="0.25">
      <c r="L3707" t="s">
        <v>508</v>
      </c>
      <c r="M3707" t="s">
        <v>14315</v>
      </c>
      <c r="N3707" t="s">
        <v>40981</v>
      </c>
      <c r="O3707" s="76" t="s">
        <v>4356</v>
      </c>
      <c r="P3707" s="82">
        <v>1291</v>
      </c>
      <c r="Q3707" s="82" t="s">
        <v>99021</v>
      </c>
      <c r="R3707"/>
    </row>
    <row r="3708" spans="12:18" x14ac:dyDescent="0.25">
      <c r="L3708" t="s">
        <v>508</v>
      </c>
      <c r="M3708" t="s">
        <v>33299</v>
      </c>
      <c r="N3708" t="s">
        <v>40982</v>
      </c>
      <c r="O3708" s="76" t="s">
        <v>4366</v>
      </c>
      <c r="P3708" s="82">
        <v>38</v>
      </c>
      <c r="Q3708" s="82" t="s">
        <v>99022</v>
      </c>
      <c r="R3708"/>
    </row>
    <row r="3709" spans="12:18" x14ac:dyDescent="0.25">
      <c r="L3709" t="s">
        <v>508</v>
      </c>
      <c r="M3709" t="s">
        <v>14317</v>
      </c>
      <c r="N3709" t="s">
        <v>40983</v>
      </c>
      <c r="O3709" s="76" t="s">
        <v>4366</v>
      </c>
      <c r="P3709" s="82">
        <v>50</v>
      </c>
      <c r="Q3709" s="82" t="s">
        <v>99023</v>
      </c>
      <c r="R3709"/>
    </row>
    <row r="3710" spans="12:18" x14ac:dyDescent="0.25">
      <c r="L3710" t="s">
        <v>508</v>
      </c>
      <c r="M3710" t="s">
        <v>24364</v>
      </c>
      <c r="N3710" t="s">
        <v>40984</v>
      </c>
      <c r="O3710" s="76" t="s">
        <v>4356</v>
      </c>
      <c r="P3710" s="82">
        <v>834</v>
      </c>
      <c r="Q3710" s="82" t="s">
        <v>99025</v>
      </c>
      <c r="R3710"/>
    </row>
    <row r="3711" spans="12:18" x14ac:dyDescent="0.25">
      <c r="L3711" t="s">
        <v>508</v>
      </c>
      <c r="M3711" t="s">
        <v>24365</v>
      </c>
      <c r="N3711" t="s">
        <v>40985</v>
      </c>
      <c r="O3711" s="76" t="s">
        <v>4366</v>
      </c>
      <c r="P3711" s="82">
        <v>117</v>
      </c>
      <c r="Q3711" s="82" t="s">
        <v>99026</v>
      </c>
      <c r="R3711"/>
    </row>
    <row r="3712" spans="12:18" x14ac:dyDescent="0.25">
      <c r="L3712" t="s">
        <v>508</v>
      </c>
      <c r="M3712" t="s">
        <v>14319</v>
      </c>
      <c r="N3712" t="s">
        <v>40986</v>
      </c>
      <c r="O3712" s="76" t="s">
        <v>4356</v>
      </c>
      <c r="P3712" s="82">
        <v>532</v>
      </c>
      <c r="Q3712" s="82" t="s">
        <v>99027</v>
      </c>
      <c r="R3712"/>
    </row>
    <row r="3713" spans="12:18" x14ac:dyDescent="0.25">
      <c r="L3713" t="s">
        <v>508</v>
      </c>
      <c r="M3713" t="s">
        <v>7109</v>
      </c>
      <c r="N3713" t="s">
        <v>40987</v>
      </c>
      <c r="O3713" s="76" t="s">
        <v>4366</v>
      </c>
      <c r="P3713" s="82">
        <v>85</v>
      </c>
      <c r="Q3713" s="82" t="s">
        <v>99028</v>
      </c>
      <c r="R3713"/>
    </row>
    <row r="3714" spans="12:18" x14ac:dyDescent="0.25">
      <c r="L3714" t="s">
        <v>508</v>
      </c>
      <c r="M3714" t="s">
        <v>33300</v>
      </c>
      <c r="N3714" t="s">
        <v>40988</v>
      </c>
      <c r="O3714" s="76" t="s">
        <v>4356</v>
      </c>
      <c r="P3714" s="82">
        <v>1192</v>
      </c>
      <c r="Q3714" s="82" t="s">
        <v>99029</v>
      </c>
      <c r="R3714"/>
    </row>
    <row r="3715" spans="12:18" x14ac:dyDescent="0.25">
      <c r="L3715" t="s">
        <v>508</v>
      </c>
      <c r="M3715" t="s">
        <v>7110</v>
      </c>
      <c r="N3715" t="s">
        <v>40989</v>
      </c>
      <c r="O3715" s="76" t="s">
        <v>4366</v>
      </c>
      <c r="P3715" s="82">
        <v>111</v>
      </c>
      <c r="Q3715" s="82" t="s">
        <v>99030</v>
      </c>
      <c r="R3715"/>
    </row>
    <row r="3716" spans="12:18" x14ac:dyDescent="0.25">
      <c r="L3716" t="s">
        <v>508</v>
      </c>
      <c r="M3716" t="s">
        <v>7111</v>
      </c>
      <c r="N3716" t="s">
        <v>40990</v>
      </c>
      <c r="O3716" s="76" t="s">
        <v>4366</v>
      </c>
      <c r="P3716" s="82">
        <v>206</v>
      </c>
      <c r="Q3716" s="82" t="s">
        <v>99031</v>
      </c>
      <c r="R3716"/>
    </row>
    <row r="3717" spans="12:18" x14ac:dyDescent="0.25">
      <c r="L3717" t="s">
        <v>508</v>
      </c>
      <c r="M3717" t="s">
        <v>24366</v>
      </c>
      <c r="N3717" t="s">
        <v>40991</v>
      </c>
      <c r="O3717" s="76" t="s">
        <v>4366</v>
      </c>
      <c r="P3717" s="82">
        <v>104</v>
      </c>
      <c r="Q3717" s="82" t="s">
        <v>99032</v>
      </c>
      <c r="R3717"/>
    </row>
    <row r="3718" spans="12:18" x14ac:dyDescent="0.25">
      <c r="L3718" t="s">
        <v>508</v>
      </c>
      <c r="M3718" t="s">
        <v>14320</v>
      </c>
      <c r="N3718" t="s">
        <v>40992</v>
      </c>
      <c r="O3718" s="76" t="s">
        <v>4356</v>
      </c>
      <c r="P3718" s="82">
        <v>1060</v>
      </c>
      <c r="Q3718" s="82" t="s">
        <v>99033</v>
      </c>
      <c r="R3718"/>
    </row>
    <row r="3719" spans="12:18" x14ac:dyDescent="0.25">
      <c r="L3719" t="s">
        <v>508</v>
      </c>
      <c r="M3719" t="s">
        <v>33301</v>
      </c>
      <c r="N3719" t="s">
        <v>40993</v>
      </c>
      <c r="O3719" s="76" t="s">
        <v>4374</v>
      </c>
      <c r="P3719" s="82">
        <v>3825</v>
      </c>
      <c r="Q3719" s="82" t="s">
        <v>99034</v>
      </c>
      <c r="R3719"/>
    </row>
    <row r="3720" spans="12:18" x14ac:dyDescent="0.25">
      <c r="L3720" t="s">
        <v>508</v>
      </c>
      <c r="M3720" t="s">
        <v>12345</v>
      </c>
      <c r="N3720" t="s">
        <v>40994</v>
      </c>
      <c r="O3720" s="76" t="s">
        <v>4356</v>
      </c>
      <c r="P3720" s="82">
        <v>407</v>
      </c>
      <c r="Q3720" s="82" t="s">
        <v>99035</v>
      </c>
      <c r="R3720"/>
    </row>
    <row r="3721" spans="12:18" x14ac:dyDescent="0.25">
      <c r="L3721" t="s">
        <v>508</v>
      </c>
      <c r="M3721" t="s">
        <v>24367</v>
      </c>
      <c r="N3721" t="s">
        <v>40995</v>
      </c>
      <c r="O3721" s="76" t="s">
        <v>4366</v>
      </c>
      <c r="P3721" s="82">
        <v>5</v>
      </c>
      <c r="Q3721" s="82" t="s">
        <v>99036</v>
      </c>
      <c r="R3721"/>
    </row>
    <row r="3722" spans="12:18" x14ac:dyDescent="0.25">
      <c r="L3722" t="s">
        <v>508</v>
      </c>
      <c r="M3722" t="s">
        <v>14322</v>
      </c>
      <c r="N3722" t="s">
        <v>40996</v>
      </c>
      <c r="O3722" s="76" t="s">
        <v>4356</v>
      </c>
      <c r="P3722" s="82">
        <v>546</v>
      </c>
      <c r="Q3722" s="82" t="s">
        <v>99037</v>
      </c>
      <c r="R3722"/>
    </row>
    <row r="3723" spans="12:18" x14ac:dyDescent="0.25">
      <c r="L3723" t="s">
        <v>508</v>
      </c>
      <c r="M3723" t="s">
        <v>7112</v>
      </c>
      <c r="N3723" t="s">
        <v>40997</v>
      </c>
      <c r="O3723" s="76" t="s">
        <v>4366</v>
      </c>
      <c r="P3723" s="82">
        <v>79</v>
      </c>
      <c r="Q3723" s="82" t="s">
        <v>99038</v>
      </c>
      <c r="R3723"/>
    </row>
    <row r="3724" spans="12:18" x14ac:dyDescent="0.25">
      <c r="L3724" t="s">
        <v>508</v>
      </c>
      <c r="M3724" t="s">
        <v>7113</v>
      </c>
      <c r="N3724" t="s">
        <v>40998</v>
      </c>
      <c r="O3724" s="76" t="s">
        <v>4356</v>
      </c>
      <c r="P3724" s="82">
        <v>454</v>
      </c>
      <c r="Q3724" s="82" t="s">
        <v>99039</v>
      </c>
      <c r="R3724"/>
    </row>
    <row r="3725" spans="12:18" x14ac:dyDescent="0.25">
      <c r="L3725" t="s">
        <v>508</v>
      </c>
      <c r="M3725" t="s">
        <v>14324</v>
      </c>
      <c r="N3725" t="s">
        <v>40999</v>
      </c>
      <c r="O3725" s="76" t="s">
        <v>4356</v>
      </c>
      <c r="P3725" s="82">
        <v>481</v>
      </c>
      <c r="Q3725" s="82" t="s">
        <v>99040</v>
      </c>
      <c r="R3725"/>
    </row>
    <row r="3726" spans="12:18" x14ac:dyDescent="0.25">
      <c r="L3726" t="s">
        <v>508</v>
      </c>
      <c r="M3726" t="s">
        <v>7114</v>
      </c>
      <c r="N3726" t="s">
        <v>41000</v>
      </c>
      <c r="O3726" s="76" t="s">
        <v>4366</v>
      </c>
      <c r="P3726" s="82">
        <v>131</v>
      </c>
      <c r="Q3726" s="82" t="s">
        <v>99041</v>
      </c>
      <c r="R3726"/>
    </row>
    <row r="3727" spans="12:18" x14ac:dyDescent="0.25">
      <c r="L3727" t="s">
        <v>508</v>
      </c>
      <c r="M3727" t="s">
        <v>14326</v>
      </c>
      <c r="N3727" t="s">
        <v>41001</v>
      </c>
      <c r="O3727" s="76" t="s">
        <v>4366</v>
      </c>
      <c r="P3727" s="82">
        <v>50</v>
      </c>
      <c r="Q3727" s="82" t="s">
        <v>99043</v>
      </c>
      <c r="R3727"/>
    </row>
    <row r="3728" spans="12:18" x14ac:dyDescent="0.25">
      <c r="L3728" t="s">
        <v>508</v>
      </c>
      <c r="M3728" t="s">
        <v>7115</v>
      </c>
      <c r="N3728" t="s">
        <v>41002</v>
      </c>
      <c r="O3728" s="76" t="s">
        <v>4366</v>
      </c>
      <c r="P3728" s="82">
        <v>73</v>
      </c>
      <c r="Q3728" s="82" t="s">
        <v>99044</v>
      </c>
      <c r="R3728"/>
    </row>
    <row r="3729" spans="12:18" x14ac:dyDescent="0.25">
      <c r="L3729" t="s">
        <v>508</v>
      </c>
      <c r="M3729" t="s">
        <v>14328</v>
      </c>
      <c r="N3729" t="s">
        <v>41003</v>
      </c>
      <c r="O3729" s="76" t="s">
        <v>4366</v>
      </c>
      <c r="P3729" s="82">
        <v>104</v>
      </c>
      <c r="Q3729" s="82" t="s">
        <v>99045</v>
      </c>
      <c r="R3729"/>
    </row>
    <row r="3730" spans="12:18" x14ac:dyDescent="0.25">
      <c r="L3730" t="s">
        <v>508</v>
      </c>
      <c r="M3730" t="s">
        <v>24368</v>
      </c>
      <c r="N3730" t="s">
        <v>41004</v>
      </c>
      <c r="O3730" s="76" t="s">
        <v>4366</v>
      </c>
      <c r="P3730" s="82">
        <v>220</v>
      </c>
      <c r="Q3730" s="82" t="s">
        <v>99046</v>
      </c>
      <c r="R3730"/>
    </row>
    <row r="3731" spans="12:18" x14ac:dyDescent="0.25">
      <c r="L3731" t="s">
        <v>508</v>
      </c>
      <c r="M3731" t="s">
        <v>12347</v>
      </c>
      <c r="N3731" t="s">
        <v>41005</v>
      </c>
      <c r="O3731" s="76" t="s">
        <v>4366</v>
      </c>
      <c r="P3731" s="82">
        <v>292</v>
      </c>
      <c r="Q3731" s="82" t="s">
        <v>99047</v>
      </c>
      <c r="R3731"/>
    </row>
    <row r="3732" spans="12:18" x14ac:dyDescent="0.25">
      <c r="L3732" t="s">
        <v>508</v>
      </c>
      <c r="M3732" t="s">
        <v>14329</v>
      </c>
      <c r="N3732" t="s">
        <v>41006</v>
      </c>
      <c r="O3732" s="76" t="s">
        <v>4366</v>
      </c>
      <c r="P3732" s="82">
        <v>143</v>
      </c>
      <c r="Q3732" s="82" t="s">
        <v>99048</v>
      </c>
      <c r="R3732"/>
    </row>
    <row r="3733" spans="12:18" x14ac:dyDescent="0.25">
      <c r="L3733" t="s">
        <v>508</v>
      </c>
      <c r="M3733" t="s">
        <v>33302</v>
      </c>
      <c r="N3733" t="s">
        <v>41007</v>
      </c>
      <c r="O3733" s="76" t="s">
        <v>4366</v>
      </c>
      <c r="P3733" s="82">
        <v>35</v>
      </c>
      <c r="Q3733" s="82" t="s">
        <v>99049</v>
      </c>
      <c r="R3733"/>
    </row>
    <row r="3734" spans="12:18" x14ac:dyDescent="0.25">
      <c r="L3734" t="s">
        <v>508</v>
      </c>
      <c r="M3734" t="s">
        <v>14331</v>
      </c>
      <c r="N3734" t="s">
        <v>41008</v>
      </c>
      <c r="O3734" s="76" t="s">
        <v>4366</v>
      </c>
      <c r="P3734" s="82">
        <v>121</v>
      </c>
      <c r="Q3734" s="82" t="s">
        <v>99050</v>
      </c>
      <c r="R3734"/>
    </row>
    <row r="3735" spans="12:18" x14ac:dyDescent="0.25">
      <c r="L3735" t="s">
        <v>508</v>
      </c>
      <c r="M3735" t="s">
        <v>24369</v>
      </c>
      <c r="N3735" t="s">
        <v>41009</v>
      </c>
      <c r="O3735" s="76" t="s">
        <v>4366</v>
      </c>
      <c r="P3735" s="82">
        <v>60</v>
      </c>
      <c r="Q3735" s="82" t="s">
        <v>99051</v>
      </c>
      <c r="R3735"/>
    </row>
    <row r="3736" spans="12:18" x14ac:dyDescent="0.25">
      <c r="L3736" t="s">
        <v>508</v>
      </c>
      <c r="M3736" t="s">
        <v>7116</v>
      </c>
      <c r="N3736" t="s">
        <v>41010</v>
      </c>
      <c r="O3736" s="76" t="s">
        <v>4366</v>
      </c>
      <c r="P3736" s="82">
        <v>48</v>
      </c>
      <c r="Q3736" s="82" t="s">
        <v>99052</v>
      </c>
      <c r="R3736"/>
    </row>
    <row r="3737" spans="12:18" x14ac:dyDescent="0.25">
      <c r="L3737" t="s">
        <v>508</v>
      </c>
      <c r="M3737" t="s">
        <v>33303</v>
      </c>
      <c r="N3737" t="s">
        <v>41011</v>
      </c>
      <c r="O3737" s="76" t="s">
        <v>4356</v>
      </c>
      <c r="P3737" s="82">
        <v>1445</v>
      </c>
      <c r="Q3737" s="82" t="s">
        <v>99053</v>
      </c>
      <c r="R3737"/>
    </row>
    <row r="3738" spans="12:18" x14ac:dyDescent="0.25">
      <c r="L3738" t="s">
        <v>508</v>
      </c>
      <c r="M3738" t="s">
        <v>14333</v>
      </c>
      <c r="N3738" t="s">
        <v>41012</v>
      </c>
      <c r="O3738" s="76" t="s">
        <v>4356</v>
      </c>
      <c r="P3738" s="82">
        <v>303</v>
      </c>
      <c r="Q3738" s="82" t="s">
        <v>99054</v>
      </c>
      <c r="R3738"/>
    </row>
    <row r="3739" spans="12:18" x14ac:dyDescent="0.25">
      <c r="L3739" t="s">
        <v>508</v>
      </c>
      <c r="M3739" t="s">
        <v>14335</v>
      </c>
      <c r="N3739" t="s">
        <v>41013</v>
      </c>
      <c r="O3739" s="76" t="s">
        <v>4366</v>
      </c>
      <c r="P3739" s="82">
        <v>76</v>
      </c>
      <c r="Q3739" s="82" t="s">
        <v>99055</v>
      </c>
      <c r="R3739"/>
    </row>
    <row r="3740" spans="12:18" x14ac:dyDescent="0.25">
      <c r="L3740" t="s">
        <v>508</v>
      </c>
      <c r="M3740" t="s">
        <v>33304</v>
      </c>
      <c r="N3740" t="s">
        <v>41014</v>
      </c>
      <c r="O3740" s="76" t="s">
        <v>4356</v>
      </c>
      <c r="P3740" s="82">
        <v>117</v>
      </c>
      <c r="Q3740" s="82" t="s">
        <v>99056</v>
      </c>
      <c r="R3740"/>
    </row>
    <row r="3741" spans="12:18" x14ac:dyDescent="0.25">
      <c r="L3741" t="s">
        <v>508</v>
      </c>
      <c r="M3741" t="s">
        <v>12349</v>
      </c>
      <c r="N3741" t="s">
        <v>41015</v>
      </c>
      <c r="O3741" s="76" t="s">
        <v>4366</v>
      </c>
      <c r="P3741" s="82">
        <v>97</v>
      </c>
      <c r="Q3741" s="82" t="s">
        <v>99057</v>
      </c>
      <c r="R3741"/>
    </row>
    <row r="3742" spans="12:18" x14ac:dyDescent="0.25">
      <c r="L3742" t="s">
        <v>508</v>
      </c>
      <c r="M3742" t="s">
        <v>12351</v>
      </c>
      <c r="N3742" t="s">
        <v>41016</v>
      </c>
      <c r="O3742" s="76" t="s">
        <v>4366</v>
      </c>
      <c r="P3742" s="82">
        <v>79</v>
      </c>
      <c r="Q3742" s="82" t="s">
        <v>99058</v>
      </c>
      <c r="R3742"/>
    </row>
    <row r="3743" spans="12:18" x14ac:dyDescent="0.25">
      <c r="L3743" t="s">
        <v>508</v>
      </c>
      <c r="M3743" t="s">
        <v>7117</v>
      </c>
      <c r="N3743" t="s">
        <v>41017</v>
      </c>
      <c r="O3743" s="76" t="s">
        <v>4356</v>
      </c>
      <c r="P3743" s="82">
        <v>5000</v>
      </c>
      <c r="Q3743" s="82" t="s">
        <v>99059</v>
      </c>
      <c r="R3743"/>
    </row>
    <row r="3744" spans="12:18" x14ac:dyDescent="0.25">
      <c r="L3744" t="s">
        <v>508</v>
      </c>
      <c r="M3744" t="s">
        <v>24370</v>
      </c>
      <c r="N3744" t="s">
        <v>41018</v>
      </c>
      <c r="O3744" s="76" t="s">
        <v>4356</v>
      </c>
      <c r="P3744" s="82">
        <v>591</v>
      </c>
      <c r="Q3744" s="82" t="s">
        <v>99060</v>
      </c>
      <c r="R3744"/>
    </row>
    <row r="3745" spans="12:18" x14ac:dyDescent="0.25">
      <c r="L3745" t="s">
        <v>508</v>
      </c>
      <c r="M3745" t="s">
        <v>14337</v>
      </c>
      <c r="N3745" t="s">
        <v>41019</v>
      </c>
      <c r="O3745" s="76" t="s">
        <v>4366</v>
      </c>
      <c r="P3745" s="82">
        <v>136</v>
      </c>
      <c r="Q3745" s="82" t="s">
        <v>99061</v>
      </c>
      <c r="R3745"/>
    </row>
    <row r="3746" spans="12:18" x14ac:dyDescent="0.25">
      <c r="L3746" t="s">
        <v>508</v>
      </c>
      <c r="M3746" t="s">
        <v>33306</v>
      </c>
      <c r="N3746" t="s">
        <v>41020</v>
      </c>
      <c r="O3746" s="76" t="s">
        <v>4356</v>
      </c>
      <c r="P3746" s="82">
        <v>488</v>
      </c>
      <c r="Q3746" s="82" t="s">
        <v>99063</v>
      </c>
      <c r="R3746"/>
    </row>
    <row r="3747" spans="12:18" x14ac:dyDescent="0.25">
      <c r="L3747" t="s">
        <v>508</v>
      </c>
      <c r="M3747" t="s">
        <v>5424</v>
      </c>
      <c r="N3747" t="s">
        <v>41021</v>
      </c>
      <c r="O3747" s="76" t="s">
        <v>4366</v>
      </c>
      <c r="P3747" s="82">
        <v>59</v>
      </c>
      <c r="Q3747" s="82" t="s">
        <v>99064</v>
      </c>
      <c r="R3747"/>
    </row>
    <row r="3748" spans="12:18" x14ac:dyDescent="0.25">
      <c r="L3748" t="s">
        <v>508</v>
      </c>
      <c r="M3748" t="s">
        <v>33307</v>
      </c>
      <c r="N3748" t="s">
        <v>41022</v>
      </c>
      <c r="O3748" s="76" t="s">
        <v>4366</v>
      </c>
      <c r="P3748" s="82">
        <v>35</v>
      </c>
      <c r="Q3748" s="82" t="s">
        <v>99065</v>
      </c>
      <c r="R3748"/>
    </row>
    <row r="3749" spans="12:18" x14ac:dyDescent="0.25">
      <c r="L3749" t="s">
        <v>508</v>
      </c>
      <c r="M3749" t="s">
        <v>7085</v>
      </c>
      <c r="N3749" t="s">
        <v>41023</v>
      </c>
      <c r="O3749" s="76" t="s">
        <v>4366</v>
      </c>
      <c r="P3749" s="82">
        <v>44</v>
      </c>
      <c r="Q3749" s="82" t="s">
        <v>98931</v>
      </c>
      <c r="R3749"/>
    </row>
    <row r="3750" spans="12:18" x14ac:dyDescent="0.25">
      <c r="L3750" t="s">
        <v>508</v>
      </c>
      <c r="M3750" t="s">
        <v>14292</v>
      </c>
      <c r="N3750" t="s">
        <v>41024</v>
      </c>
      <c r="O3750" s="76" t="s">
        <v>4366</v>
      </c>
      <c r="P3750" s="82">
        <v>169</v>
      </c>
      <c r="Q3750" s="82" t="s">
        <v>98962</v>
      </c>
      <c r="R3750"/>
    </row>
    <row r="3751" spans="12:18" x14ac:dyDescent="0.25">
      <c r="L3751" t="s">
        <v>508</v>
      </c>
      <c r="M3751" t="s">
        <v>33293</v>
      </c>
      <c r="N3751" t="s">
        <v>41025</v>
      </c>
      <c r="O3751" s="76" t="s">
        <v>4366</v>
      </c>
      <c r="P3751" s="82">
        <v>45</v>
      </c>
      <c r="Q3751" s="82" t="s">
        <v>98997</v>
      </c>
      <c r="R3751"/>
    </row>
    <row r="3752" spans="12:18" x14ac:dyDescent="0.25">
      <c r="L3752" t="s">
        <v>508</v>
      </c>
      <c r="M3752" t="s">
        <v>7104</v>
      </c>
      <c r="N3752" t="s">
        <v>41026</v>
      </c>
      <c r="O3752" s="76" t="s">
        <v>4356</v>
      </c>
      <c r="P3752" s="82">
        <v>287</v>
      </c>
      <c r="Q3752" s="82" t="s">
        <v>99008</v>
      </c>
      <c r="R3752"/>
    </row>
    <row r="3753" spans="12:18" x14ac:dyDescent="0.25">
      <c r="L3753" t="s">
        <v>508</v>
      </c>
      <c r="M3753" t="s">
        <v>12338</v>
      </c>
      <c r="N3753" t="s">
        <v>41027</v>
      </c>
      <c r="O3753" s="76" t="s">
        <v>4356</v>
      </c>
      <c r="P3753" s="82">
        <v>536</v>
      </c>
      <c r="Q3753" s="82" t="s">
        <v>99009</v>
      </c>
      <c r="R3753"/>
    </row>
    <row r="3754" spans="12:18" x14ac:dyDescent="0.25">
      <c r="L3754" t="s">
        <v>508</v>
      </c>
      <c r="M3754" t="s">
        <v>7108</v>
      </c>
      <c r="N3754" t="s">
        <v>41028</v>
      </c>
      <c r="O3754" s="76" t="s">
        <v>4366</v>
      </c>
      <c r="P3754" s="82">
        <v>11</v>
      </c>
      <c r="Q3754" s="82" t="s">
        <v>99024</v>
      </c>
      <c r="R3754"/>
    </row>
    <row r="3755" spans="12:18" x14ac:dyDescent="0.25">
      <c r="L3755" t="s">
        <v>508</v>
      </c>
      <c r="M3755" t="s">
        <v>16073</v>
      </c>
      <c r="N3755" t="s">
        <v>41029</v>
      </c>
      <c r="O3755" s="76" t="s">
        <v>4366</v>
      </c>
      <c r="P3755" s="82">
        <v>222</v>
      </c>
      <c r="Q3755" s="82" t="s">
        <v>99042</v>
      </c>
      <c r="R3755"/>
    </row>
    <row r="3756" spans="12:18" x14ac:dyDescent="0.25">
      <c r="L3756" t="s">
        <v>508</v>
      </c>
      <c r="M3756" t="s">
        <v>14354</v>
      </c>
      <c r="N3756" t="s">
        <v>41030</v>
      </c>
      <c r="O3756" s="76" t="s">
        <v>4366</v>
      </c>
      <c r="P3756" s="82">
        <v>77</v>
      </c>
      <c r="Q3756" s="82" t="s">
        <v>99096</v>
      </c>
      <c r="R3756"/>
    </row>
    <row r="3757" spans="12:18" x14ac:dyDescent="0.25">
      <c r="L3757" t="s">
        <v>508</v>
      </c>
      <c r="M3757" t="s">
        <v>7120</v>
      </c>
      <c r="N3757" t="s">
        <v>41031</v>
      </c>
      <c r="O3757" s="76" t="s">
        <v>4356</v>
      </c>
      <c r="P3757" s="82">
        <v>1693</v>
      </c>
      <c r="Q3757" s="82" t="s">
        <v>99076</v>
      </c>
      <c r="R3757"/>
    </row>
    <row r="3758" spans="12:18" x14ac:dyDescent="0.25">
      <c r="L3758" t="s">
        <v>508</v>
      </c>
      <c r="M3758" t="s">
        <v>33333</v>
      </c>
      <c r="N3758" t="s">
        <v>41032</v>
      </c>
      <c r="O3758" s="76" t="s">
        <v>4366</v>
      </c>
      <c r="P3758" s="82">
        <v>143</v>
      </c>
      <c r="Q3758" s="82" t="s">
        <v>99178</v>
      </c>
      <c r="R3758"/>
    </row>
    <row r="3759" spans="12:18" x14ac:dyDescent="0.25">
      <c r="L3759" t="s">
        <v>508</v>
      </c>
      <c r="M3759" t="s">
        <v>33310</v>
      </c>
      <c r="N3759" t="s">
        <v>41033</v>
      </c>
      <c r="O3759" s="76" t="s">
        <v>4356</v>
      </c>
      <c r="P3759" s="82">
        <v>1161</v>
      </c>
      <c r="Q3759" s="82" t="s">
        <v>99078</v>
      </c>
      <c r="R3759"/>
    </row>
    <row r="3760" spans="12:18" x14ac:dyDescent="0.25">
      <c r="L3760" t="s">
        <v>508</v>
      </c>
      <c r="M3760" t="s">
        <v>24407</v>
      </c>
      <c r="N3760" t="s">
        <v>41034</v>
      </c>
      <c r="O3760" s="76" t="s">
        <v>4366</v>
      </c>
      <c r="P3760" s="82">
        <v>92</v>
      </c>
      <c r="Q3760" s="82" t="s">
        <v>99259</v>
      </c>
      <c r="R3760"/>
    </row>
    <row r="3761" spans="12:18" x14ac:dyDescent="0.25">
      <c r="L3761" t="s">
        <v>508</v>
      </c>
      <c r="M3761" t="s">
        <v>24410</v>
      </c>
      <c r="N3761" t="s">
        <v>41035</v>
      </c>
      <c r="O3761" s="76" t="s">
        <v>4366</v>
      </c>
      <c r="P3761" s="82">
        <v>23</v>
      </c>
      <c r="Q3761" s="82" t="s">
        <v>99274</v>
      </c>
      <c r="R3761"/>
    </row>
    <row r="3762" spans="12:18" x14ac:dyDescent="0.25">
      <c r="L3762" t="s">
        <v>508</v>
      </c>
      <c r="M3762" t="s">
        <v>33308</v>
      </c>
      <c r="N3762" t="s">
        <v>41036</v>
      </c>
      <c r="O3762" s="76" t="s">
        <v>4356</v>
      </c>
      <c r="P3762" s="82">
        <v>1326</v>
      </c>
      <c r="Q3762" s="82" t="s">
        <v>99066</v>
      </c>
      <c r="R3762"/>
    </row>
    <row r="3763" spans="12:18" x14ac:dyDescent="0.25">
      <c r="L3763" t="s">
        <v>508</v>
      </c>
      <c r="M3763" t="s">
        <v>7118</v>
      </c>
      <c r="N3763" t="s">
        <v>41037</v>
      </c>
      <c r="O3763" s="76" t="s">
        <v>4366</v>
      </c>
      <c r="P3763" s="82">
        <v>92</v>
      </c>
      <c r="Q3763" s="82" t="s">
        <v>99067</v>
      </c>
      <c r="R3763"/>
    </row>
    <row r="3764" spans="12:18" x14ac:dyDescent="0.25">
      <c r="L3764" t="s">
        <v>508</v>
      </c>
      <c r="M3764" t="s">
        <v>12353</v>
      </c>
      <c r="N3764" t="s">
        <v>41038</v>
      </c>
      <c r="O3764" s="76" t="s">
        <v>4366</v>
      </c>
      <c r="P3764" s="82">
        <v>73</v>
      </c>
      <c r="Q3764" s="82" t="s">
        <v>99068</v>
      </c>
      <c r="R3764"/>
    </row>
    <row r="3765" spans="12:18" x14ac:dyDescent="0.25">
      <c r="L3765" t="s">
        <v>508</v>
      </c>
      <c r="M3765" t="s">
        <v>14339</v>
      </c>
      <c r="N3765" t="s">
        <v>41039</v>
      </c>
      <c r="O3765" s="76" t="s">
        <v>4356</v>
      </c>
      <c r="P3765" s="82">
        <v>412</v>
      </c>
      <c r="Q3765" s="82" t="s">
        <v>99069</v>
      </c>
      <c r="R3765"/>
    </row>
    <row r="3766" spans="12:18" x14ac:dyDescent="0.25">
      <c r="L3766" t="s">
        <v>508</v>
      </c>
      <c r="M3766" t="s">
        <v>14342</v>
      </c>
      <c r="N3766" t="s">
        <v>41040</v>
      </c>
      <c r="O3766" s="76" t="s">
        <v>4366</v>
      </c>
      <c r="P3766" s="82">
        <v>172</v>
      </c>
      <c r="Q3766" s="82" t="s">
        <v>99070</v>
      </c>
      <c r="R3766"/>
    </row>
    <row r="3767" spans="12:18" x14ac:dyDescent="0.25">
      <c r="L3767" t="s">
        <v>508</v>
      </c>
      <c r="M3767" t="s">
        <v>7119</v>
      </c>
      <c r="N3767" t="s">
        <v>41041</v>
      </c>
      <c r="O3767" s="76" t="s">
        <v>4366</v>
      </c>
      <c r="P3767" s="82">
        <v>266</v>
      </c>
      <c r="Q3767" s="82" t="s">
        <v>99071</v>
      </c>
      <c r="R3767"/>
    </row>
    <row r="3768" spans="12:18" x14ac:dyDescent="0.25">
      <c r="L3768" t="s">
        <v>508</v>
      </c>
      <c r="M3768" t="s">
        <v>12355</v>
      </c>
      <c r="N3768" t="s">
        <v>41042</v>
      </c>
      <c r="O3768" s="76" t="s">
        <v>4366</v>
      </c>
      <c r="P3768" s="82">
        <v>89</v>
      </c>
      <c r="Q3768" s="82" t="s">
        <v>99072</v>
      </c>
      <c r="R3768"/>
    </row>
    <row r="3769" spans="12:18" x14ac:dyDescent="0.25">
      <c r="L3769" t="s">
        <v>508</v>
      </c>
      <c r="M3769" t="s">
        <v>24371</v>
      </c>
      <c r="N3769" t="s">
        <v>41043</v>
      </c>
      <c r="O3769" s="76" t="s">
        <v>4356</v>
      </c>
      <c r="P3769" s="82">
        <v>545</v>
      </c>
      <c r="Q3769" s="82" t="s">
        <v>99073</v>
      </c>
      <c r="R3769"/>
    </row>
    <row r="3770" spans="12:18" x14ac:dyDescent="0.25">
      <c r="L3770" t="s">
        <v>508</v>
      </c>
      <c r="M3770" t="s">
        <v>24372</v>
      </c>
      <c r="N3770" t="s">
        <v>41044</v>
      </c>
      <c r="O3770" s="76" t="s">
        <v>4366</v>
      </c>
      <c r="P3770" s="82">
        <v>52</v>
      </c>
      <c r="Q3770" s="82" t="s">
        <v>99074</v>
      </c>
      <c r="R3770"/>
    </row>
    <row r="3771" spans="12:18" x14ac:dyDescent="0.25">
      <c r="L3771" t="s">
        <v>508</v>
      </c>
      <c r="M3771" t="s">
        <v>33309</v>
      </c>
      <c r="N3771" t="s">
        <v>41045</v>
      </c>
      <c r="O3771" s="76" t="s">
        <v>4366</v>
      </c>
      <c r="P3771" s="82">
        <v>50</v>
      </c>
      <c r="Q3771" s="82" t="s">
        <v>99075</v>
      </c>
      <c r="R3771"/>
    </row>
    <row r="3772" spans="12:18" x14ac:dyDescent="0.25">
      <c r="L3772" t="s">
        <v>508</v>
      </c>
      <c r="M3772" t="s">
        <v>7121</v>
      </c>
      <c r="N3772" t="s">
        <v>41046</v>
      </c>
      <c r="O3772" s="76" t="s">
        <v>4366</v>
      </c>
      <c r="P3772" s="82">
        <v>95</v>
      </c>
      <c r="Q3772" s="82" t="s">
        <v>99077</v>
      </c>
      <c r="R3772"/>
    </row>
    <row r="3773" spans="12:18" x14ac:dyDescent="0.25">
      <c r="L3773" t="s">
        <v>508</v>
      </c>
      <c r="M3773" t="s">
        <v>33311</v>
      </c>
      <c r="N3773" t="s">
        <v>41047</v>
      </c>
      <c r="O3773" s="76" t="s">
        <v>4366</v>
      </c>
      <c r="P3773" s="82">
        <v>151</v>
      </c>
      <c r="Q3773" s="82" t="s">
        <v>99079</v>
      </c>
      <c r="R3773"/>
    </row>
    <row r="3774" spans="12:18" x14ac:dyDescent="0.25">
      <c r="L3774" t="s">
        <v>508</v>
      </c>
      <c r="M3774" t="s">
        <v>12357</v>
      </c>
      <c r="N3774" t="s">
        <v>41048</v>
      </c>
      <c r="O3774" s="76" t="s">
        <v>4356</v>
      </c>
      <c r="P3774" s="82">
        <v>788</v>
      </c>
      <c r="Q3774" s="82" t="s">
        <v>99080</v>
      </c>
      <c r="R3774"/>
    </row>
    <row r="3775" spans="12:18" x14ac:dyDescent="0.25">
      <c r="L3775" t="s">
        <v>508</v>
      </c>
      <c r="M3775" t="s">
        <v>14343</v>
      </c>
      <c r="N3775" t="s">
        <v>41049</v>
      </c>
      <c r="O3775" s="76" t="s">
        <v>4366</v>
      </c>
      <c r="P3775" s="82">
        <v>267</v>
      </c>
      <c r="Q3775" s="82" t="s">
        <v>99081</v>
      </c>
      <c r="R3775"/>
    </row>
    <row r="3776" spans="12:18" x14ac:dyDescent="0.25">
      <c r="L3776" t="s">
        <v>508</v>
      </c>
      <c r="M3776" t="s">
        <v>24373</v>
      </c>
      <c r="N3776" t="s">
        <v>41050</v>
      </c>
      <c r="O3776" s="76" t="s">
        <v>4366</v>
      </c>
      <c r="P3776" s="82">
        <v>159</v>
      </c>
      <c r="Q3776" s="82" t="s">
        <v>99082</v>
      </c>
      <c r="R3776"/>
    </row>
    <row r="3777" spans="12:18" x14ac:dyDescent="0.25">
      <c r="L3777" t="s">
        <v>508</v>
      </c>
      <c r="M3777" t="s">
        <v>14345</v>
      </c>
      <c r="N3777" t="s">
        <v>41051</v>
      </c>
      <c r="O3777" s="76" t="s">
        <v>4356</v>
      </c>
      <c r="P3777" s="82">
        <v>412</v>
      </c>
      <c r="Q3777" s="82" t="s">
        <v>99083</v>
      </c>
      <c r="R3777"/>
    </row>
    <row r="3778" spans="12:18" x14ac:dyDescent="0.25">
      <c r="L3778" t="s">
        <v>508</v>
      </c>
      <c r="M3778" t="s">
        <v>33312</v>
      </c>
      <c r="N3778" t="s">
        <v>41052</v>
      </c>
      <c r="O3778" s="76" t="s">
        <v>4366</v>
      </c>
      <c r="P3778" s="82">
        <v>175</v>
      </c>
      <c r="Q3778" s="82" t="s">
        <v>99084</v>
      </c>
      <c r="R3778"/>
    </row>
    <row r="3779" spans="12:18" x14ac:dyDescent="0.25">
      <c r="L3779" t="s">
        <v>508</v>
      </c>
      <c r="M3779" t="s">
        <v>12359</v>
      </c>
      <c r="N3779" t="s">
        <v>41053</v>
      </c>
      <c r="O3779" s="76" t="s">
        <v>4356</v>
      </c>
      <c r="P3779" s="82">
        <v>609</v>
      </c>
      <c r="Q3779" s="82" t="s">
        <v>99085</v>
      </c>
      <c r="R3779"/>
    </row>
    <row r="3780" spans="12:18" x14ac:dyDescent="0.25">
      <c r="L3780" t="s">
        <v>508</v>
      </c>
      <c r="M3780" t="s">
        <v>33313</v>
      </c>
      <c r="N3780" t="s">
        <v>41054</v>
      </c>
      <c r="O3780" s="76" t="s">
        <v>4356</v>
      </c>
      <c r="P3780" s="82">
        <v>1055</v>
      </c>
      <c r="Q3780" s="82" t="s">
        <v>99086</v>
      </c>
      <c r="R3780"/>
    </row>
    <row r="3781" spans="12:18" x14ac:dyDescent="0.25">
      <c r="L3781" t="s">
        <v>508</v>
      </c>
      <c r="M3781" t="s">
        <v>11024</v>
      </c>
      <c r="N3781" t="s">
        <v>41055</v>
      </c>
      <c r="O3781" s="76" t="s">
        <v>4356</v>
      </c>
      <c r="P3781" s="82">
        <v>1499</v>
      </c>
      <c r="Q3781" s="82" t="s">
        <v>99087</v>
      </c>
      <c r="R3781"/>
    </row>
    <row r="3782" spans="12:18" x14ac:dyDescent="0.25">
      <c r="L3782" t="s">
        <v>508</v>
      </c>
      <c r="M3782" t="s">
        <v>24346</v>
      </c>
      <c r="N3782" t="s">
        <v>41056</v>
      </c>
      <c r="O3782" s="76" t="s">
        <v>4366</v>
      </c>
      <c r="P3782" s="82">
        <v>44</v>
      </c>
      <c r="Q3782" s="82" t="s">
        <v>98939</v>
      </c>
      <c r="R3782"/>
    </row>
    <row r="3783" spans="12:18" x14ac:dyDescent="0.25">
      <c r="L3783" t="s">
        <v>508</v>
      </c>
      <c r="M3783" t="s">
        <v>24355</v>
      </c>
      <c r="N3783" t="s">
        <v>41057</v>
      </c>
      <c r="O3783" s="76" t="s">
        <v>4366</v>
      </c>
      <c r="P3783" s="82">
        <v>31</v>
      </c>
      <c r="Q3783" s="82" t="s">
        <v>98983</v>
      </c>
      <c r="R3783"/>
    </row>
    <row r="3784" spans="12:18" x14ac:dyDescent="0.25">
      <c r="L3784" t="s">
        <v>508</v>
      </c>
      <c r="M3784" t="s">
        <v>12315</v>
      </c>
      <c r="N3784" t="s">
        <v>41058</v>
      </c>
      <c r="O3784" s="76" t="s">
        <v>4366</v>
      </c>
      <c r="P3784" s="82">
        <v>273</v>
      </c>
      <c r="Q3784" s="82" t="s">
        <v>98945</v>
      </c>
      <c r="R3784"/>
    </row>
    <row r="3785" spans="12:18" x14ac:dyDescent="0.25">
      <c r="L3785" t="s">
        <v>508</v>
      </c>
      <c r="M3785" t="s">
        <v>7093</v>
      </c>
      <c r="N3785" t="s">
        <v>41059</v>
      </c>
      <c r="O3785" s="76" t="s">
        <v>4366</v>
      </c>
      <c r="P3785" s="82">
        <v>295</v>
      </c>
      <c r="Q3785" s="82" t="s">
        <v>98964</v>
      </c>
      <c r="R3785"/>
    </row>
    <row r="3786" spans="12:18" x14ac:dyDescent="0.25">
      <c r="L3786" t="s">
        <v>508</v>
      </c>
      <c r="M3786" t="s">
        <v>33305</v>
      </c>
      <c r="N3786" t="s">
        <v>41060</v>
      </c>
      <c r="O3786" s="76" t="s">
        <v>4366</v>
      </c>
      <c r="P3786" s="82">
        <v>52</v>
      </c>
      <c r="Q3786" s="82" t="s">
        <v>99062</v>
      </c>
      <c r="R3786"/>
    </row>
    <row r="3787" spans="12:18" x14ac:dyDescent="0.25">
      <c r="L3787" t="s">
        <v>508</v>
      </c>
      <c r="M3787" t="s">
        <v>24377</v>
      </c>
      <c r="N3787" t="s">
        <v>41061</v>
      </c>
      <c r="O3787" s="76" t="s">
        <v>4366</v>
      </c>
      <c r="P3787" s="82">
        <v>293</v>
      </c>
      <c r="Q3787" s="82" t="s">
        <v>99109</v>
      </c>
      <c r="R3787"/>
    </row>
    <row r="3788" spans="12:18" x14ac:dyDescent="0.25">
      <c r="L3788" t="s">
        <v>508</v>
      </c>
      <c r="M3788" t="s">
        <v>14348</v>
      </c>
      <c r="N3788" t="s">
        <v>41062</v>
      </c>
      <c r="O3788" s="76" t="s">
        <v>4366</v>
      </c>
      <c r="P3788" s="82">
        <v>133</v>
      </c>
      <c r="Q3788" s="82" t="s">
        <v>99088</v>
      </c>
      <c r="R3788"/>
    </row>
    <row r="3789" spans="12:18" x14ac:dyDescent="0.25">
      <c r="L3789" t="s">
        <v>508</v>
      </c>
      <c r="M3789" t="s">
        <v>14350</v>
      </c>
      <c r="N3789" t="s">
        <v>41063</v>
      </c>
      <c r="O3789" s="76" t="s">
        <v>4356</v>
      </c>
      <c r="P3789" s="82">
        <v>849</v>
      </c>
      <c r="Q3789" s="82" t="s">
        <v>99089</v>
      </c>
      <c r="R3789"/>
    </row>
    <row r="3790" spans="12:18" x14ac:dyDescent="0.25">
      <c r="L3790" t="s">
        <v>508</v>
      </c>
      <c r="M3790" t="s">
        <v>7122</v>
      </c>
      <c r="N3790" t="s">
        <v>41064</v>
      </c>
      <c r="O3790" s="76" t="s">
        <v>4356</v>
      </c>
      <c r="P3790" s="82">
        <v>4428</v>
      </c>
      <c r="Q3790" s="82" t="s">
        <v>99090</v>
      </c>
      <c r="R3790"/>
    </row>
    <row r="3791" spans="12:18" x14ac:dyDescent="0.25">
      <c r="L3791" t="s">
        <v>508</v>
      </c>
      <c r="M3791" t="s">
        <v>12360</v>
      </c>
      <c r="N3791" t="s">
        <v>41065</v>
      </c>
      <c r="O3791" s="76" t="s">
        <v>4374</v>
      </c>
      <c r="P3791" s="82">
        <v>11168</v>
      </c>
      <c r="Q3791" s="82" t="s">
        <v>99091</v>
      </c>
      <c r="R3791"/>
    </row>
    <row r="3792" spans="12:18" x14ac:dyDescent="0.25">
      <c r="L3792" t="s">
        <v>508</v>
      </c>
      <c r="M3792" t="s">
        <v>14352</v>
      </c>
      <c r="N3792" t="s">
        <v>41066</v>
      </c>
      <c r="O3792" s="76" t="s">
        <v>4366</v>
      </c>
      <c r="P3792" s="82">
        <v>43</v>
      </c>
      <c r="Q3792" s="82" t="s">
        <v>99092</v>
      </c>
      <c r="R3792"/>
    </row>
    <row r="3793" spans="12:18" x14ac:dyDescent="0.25">
      <c r="L3793" t="s">
        <v>508</v>
      </c>
      <c r="M3793" t="s">
        <v>24374</v>
      </c>
      <c r="N3793" t="s">
        <v>41067</v>
      </c>
      <c r="O3793" s="76" t="s">
        <v>4366</v>
      </c>
      <c r="P3793" s="82">
        <v>129</v>
      </c>
      <c r="Q3793" s="82" t="s">
        <v>99093</v>
      </c>
      <c r="R3793"/>
    </row>
    <row r="3794" spans="12:18" x14ac:dyDescent="0.25">
      <c r="L3794" t="s">
        <v>508</v>
      </c>
      <c r="M3794" t="s">
        <v>7123</v>
      </c>
      <c r="N3794" t="s">
        <v>41068</v>
      </c>
      <c r="O3794" s="76" t="s">
        <v>4374</v>
      </c>
      <c r="P3794" s="82">
        <v>10066</v>
      </c>
      <c r="Q3794" s="82" t="s">
        <v>99094</v>
      </c>
      <c r="R3794"/>
    </row>
    <row r="3795" spans="12:18" x14ac:dyDescent="0.25">
      <c r="L3795" t="s">
        <v>508</v>
      </c>
      <c r="M3795" t="s">
        <v>33314</v>
      </c>
      <c r="N3795" t="s">
        <v>41069</v>
      </c>
      <c r="O3795" s="76" t="s">
        <v>4366</v>
      </c>
      <c r="P3795" s="82">
        <v>240</v>
      </c>
      <c r="Q3795" s="82" t="s">
        <v>99095</v>
      </c>
      <c r="R3795"/>
    </row>
    <row r="3796" spans="12:18" x14ac:dyDescent="0.25">
      <c r="L3796" t="s">
        <v>508</v>
      </c>
      <c r="M3796" t="s">
        <v>33315</v>
      </c>
      <c r="N3796" t="s">
        <v>41070</v>
      </c>
      <c r="O3796" s="76" t="s">
        <v>4366</v>
      </c>
      <c r="P3796" s="82">
        <v>246</v>
      </c>
      <c r="Q3796" s="82" t="s">
        <v>99097</v>
      </c>
      <c r="R3796"/>
    </row>
    <row r="3797" spans="12:18" x14ac:dyDescent="0.25">
      <c r="L3797" t="s">
        <v>508</v>
      </c>
      <c r="M3797" t="s">
        <v>14356</v>
      </c>
      <c r="N3797" t="s">
        <v>41071</v>
      </c>
      <c r="O3797" s="76" t="s">
        <v>4374</v>
      </c>
      <c r="P3797" s="82">
        <v>1144</v>
      </c>
      <c r="Q3797" s="82" t="s">
        <v>99098</v>
      </c>
      <c r="R3797"/>
    </row>
    <row r="3798" spans="12:18" x14ac:dyDescent="0.25">
      <c r="L3798" t="s">
        <v>508</v>
      </c>
      <c r="M3798" t="s">
        <v>33316</v>
      </c>
      <c r="N3798" t="s">
        <v>41072</v>
      </c>
      <c r="O3798" s="76" t="s">
        <v>4356</v>
      </c>
      <c r="P3798" s="82">
        <v>528</v>
      </c>
      <c r="Q3798" s="82" t="s">
        <v>99099</v>
      </c>
      <c r="R3798"/>
    </row>
    <row r="3799" spans="12:18" x14ac:dyDescent="0.25">
      <c r="L3799" t="s">
        <v>508</v>
      </c>
      <c r="M3799" t="s">
        <v>7124</v>
      </c>
      <c r="N3799" t="s">
        <v>41073</v>
      </c>
      <c r="O3799" s="76" t="s">
        <v>4356</v>
      </c>
      <c r="P3799" s="82">
        <v>567</v>
      </c>
      <c r="Q3799" s="82" t="s">
        <v>99100</v>
      </c>
      <c r="R3799"/>
    </row>
    <row r="3800" spans="12:18" x14ac:dyDescent="0.25">
      <c r="L3800" t="s">
        <v>508</v>
      </c>
      <c r="M3800" t="s">
        <v>8499</v>
      </c>
      <c r="N3800" t="s">
        <v>41074</v>
      </c>
      <c r="O3800" s="76" t="s">
        <v>4366</v>
      </c>
      <c r="P3800" s="82">
        <v>46</v>
      </c>
      <c r="Q3800" s="82" t="s">
        <v>99101</v>
      </c>
      <c r="R3800"/>
    </row>
    <row r="3801" spans="12:18" x14ac:dyDescent="0.25">
      <c r="L3801" t="s">
        <v>508</v>
      </c>
      <c r="M3801" t="s">
        <v>12362</v>
      </c>
      <c r="N3801" t="s">
        <v>41075</v>
      </c>
      <c r="O3801" s="76" t="s">
        <v>4356</v>
      </c>
      <c r="P3801" s="82">
        <v>396</v>
      </c>
      <c r="Q3801" s="82" t="s">
        <v>99102</v>
      </c>
      <c r="R3801"/>
    </row>
    <row r="3802" spans="12:18" x14ac:dyDescent="0.25">
      <c r="L3802" t="s">
        <v>508</v>
      </c>
      <c r="M3802" t="s">
        <v>33317</v>
      </c>
      <c r="N3802" t="s">
        <v>41076</v>
      </c>
      <c r="O3802" s="76" t="s">
        <v>4356</v>
      </c>
      <c r="P3802" s="82">
        <v>854</v>
      </c>
      <c r="Q3802" s="82" t="s">
        <v>99103</v>
      </c>
      <c r="R3802"/>
    </row>
    <row r="3803" spans="12:18" x14ac:dyDescent="0.25">
      <c r="L3803" t="s">
        <v>508</v>
      </c>
      <c r="M3803" t="s">
        <v>7125</v>
      </c>
      <c r="N3803" t="s">
        <v>41077</v>
      </c>
      <c r="O3803" s="76" t="s">
        <v>4356</v>
      </c>
      <c r="P3803" s="82">
        <v>369</v>
      </c>
      <c r="Q3803" s="82" t="s">
        <v>99104</v>
      </c>
      <c r="R3803"/>
    </row>
    <row r="3804" spans="12:18" x14ac:dyDescent="0.25">
      <c r="L3804" t="s">
        <v>508</v>
      </c>
      <c r="M3804" t="s">
        <v>24375</v>
      </c>
      <c r="N3804" t="s">
        <v>41078</v>
      </c>
      <c r="O3804" s="76" t="s">
        <v>4356</v>
      </c>
      <c r="P3804" s="82">
        <v>1300</v>
      </c>
      <c r="Q3804" s="82" t="s">
        <v>99105</v>
      </c>
      <c r="R3804"/>
    </row>
    <row r="3805" spans="12:18" x14ac:dyDescent="0.25">
      <c r="L3805" t="s">
        <v>508</v>
      </c>
      <c r="M3805" t="s">
        <v>12364</v>
      </c>
      <c r="N3805" t="s">
        <v>41079</v>
      </c>
      <c r="O3805" s="76" t="s">
        <v>4366</v>
      </c>
      <c r="P3805" s="82">
        <v>82</v>
      </c>
      <c r="Q3805" s="82" t="s">
        <v>99106</v>
      </c>
      <c r="R3805"/>
    </row>
    <row r="3806" spans="12:18" x14ac:dyDescent="0.25">
      <c r="L3806" t="s">
        <v>508</v>
      </c>
      <c r="M3806" t="s">
        <v>24376</v>
      </c>
      <c r="N3806" t="s">
        <v>41080</v>
      </c>
      <c r="O3806" s="76" t="s">
        <v>4366</v>
      </c>
      <c r="P3806" s="82">
        <v>18</v>
      </c>
      <c r="Q3806" s="82" t="s">
        <v>99107</v>
      </c>
      <c r="R3806"/>
    </row>
    <row r="3807" spans="12:18" x14ac:dyDescent="0.25">
      <c r="L3807" t="s">
        <v>508</v>
      </c>
      <c r="M3807" t="s">
        <v>12365</v>
      </c>
      <c r="N3807" t="s">
        <v>41081</v>
      </c>
      <c r="O3807" s="76" t="s">
        <v>4356</v>
      </c>
      <c r="P3807" s="82">
        <v>712</v>
      </c>
      <c r="Q3807" s="82" t="s">
        <v>99108</v>
      </c>
      <c r="R3807"/>
    </row>
    <row r="3808" spans="12:18" x14ac:dyDescent="0.25">
      <c r="L3808" t="s">
        <v>508</v>
      </c>
      <c r="M3808" t="s">
        <v>24378</v>
      </c>
      <c r="N3808" t="s">
        <v>41082</v>
      </c>
      <c r="O3808" s="76" t="s">
        <v>4366</v>
      </c>
      <c r="P3808" s="82">
        <v>185</v>
      </c>
      <c r="Q3808" s="82" t="s">
        <v>99110</v>
      </c>
      <c r="R3808"/>
    </row>
    <row r="3809" spans="12:18" x14ac:dyDescent="0.25">
      <c r="L3809" t="s">
        <v>508</v>
      </c>
      <c r="M3809" t="s">
        <v>33318</v>
      </c>
      <c r="N3809" t="s">
        <v>41083</v>
      </c>
      <c r="O3809" s="76" t="s">
        <v>4366</v>
      </c>
      <c r="P3809" s="82">
        <v>25</v>
      </c>
      <c r="Q3809" s="82" t="s">
        <v>99111</v>
      </c>
      <c r="R3809"/>
    </row>
    <row r="3810" spans="12:18" x14ac:dyDescent="0.25">
      <c r="L3810" t="s">
        <v>508</v>
      </c>
      <c r="M3810" t="s">
        <v>14358</v>
      </c>
      <c r="N3810" t="s">
        <v>41084</v>
      </c>
      <c r="O3810" s="76" t="s">
        <v>4356</v>
      </c>
      <c r="P3810" s="82">
        <v>922</v>
      </c>
      <c r="Q3810" s="82" t="s">
        <v>99113</v>
      </c>
      <c r="R3810"/>
    </row>
    <row r="3811" spans="12:18" x14ac:dyDescent="0.25">
      <c r="L3811" t="s">
        <v>508</v>
      </c>
      <c r="M3811" t="s">
        <v>24379</v>
      </c>
      <c r="N3811" t="s">
        <v>41085</v>
      </c>
      <c r="O3811" s="76" t="s">
        <v>4366</v>
      </c>
      <c r="P3811" s="82">
        <v>29</v>
      </c>
      <c r="Q3811" s="82" t="s">
        <v>99112</v>
      </c>
      <c r="R3811"/>
    </row>
    <row r="3812" spans="12:18" x14ac:dyDescent="0.25">
      <c r="L3812" t="s">
        <v>508</v>
      </c>
      <c r="M3812" t="s">
        <v>12367</v>
      </c>
      <c r="N3812" t="s">
        <v>41086</v>
      </c>
      <c r="O3812" s="76" t="s">
        <v>4366</v>
      </c>
      <c r="P3812" s="82">
        <v>75</v>
      </c>
      <c r="Q3812" s="82" t="s">
        <v>99114</v>
      </c>
      <c r="R3812"/>
    </row>
    <row r="3813" spans="12:18" x14ac:dyDescent="0.25">
      <c r="L3813" t="s">
        <v>508</v>
      </c>
      <c r="M3813" t="s">
        <v>12370</v>
      </c>
      <c r="N3813" t="s">
        <v>41087</v>
      </c>
      <c r="O3813" s="76" t="s">
        <v>4366</v>
      </c>
      <c r="P3813" s="82">
        <v>35</v>
      </c>
      <c r="Q3813" s="82" t="s">
        <v>99115</v>
      </c>
      <c r="R3813"/>
    </row>
    <row r="3814" spans="12:18" x14ac:dyDescent="0.25">
      <c r="L3814" t="s">
        <v>508</v>
      </c>
      <c r="M3814" t="s">
        <v>33319</v>
      </c>
      <c r="N3814" t="s">
        <v>41088</v>
      </c>
      <c r="O3814" s="76" t="s">
        <v>4366</v>
      </c>
      <c r="P3814" s="82">
        <v>154</v>
      </c>
      <c r="Q3814" s="82" t="s">
        <v>99116</v>
      </c>
      <c r="R3814"/>
    </row>
    <row r="3815" spans="12:18" x14ac:dyDescent="0.25">
      <c r="L3815" t="s">
        <v>508</v>
      </c>
      <c r="M3815" t="s">
        <v>12372</v>
      </c>
      <c r="N3815" t="s">
        <v>41089</v>
      </c>
      <c r="O3815" s="76" t="s">
        <v>4366</v>
      </c>
      <c r="P3815" s="82">
        <v>25</v>
      </c>
      <c r="Q3815" s="82" t="s">
        <v>99117</v>
      </c>
      <c r="R3815"/>
    </row>
    <row r="3816" spans="12:18" x14ac:dyDescent="0.25">
      <c r="L3816" t="s">
        <v>508</v>
      </c>
      <c r="M3816" t="s">
        <v>33320</v>
      </c>
      <c r="N3816" t="s">
        <v>41090</v>
      </c>
      <c r="O3816" s="76" t="s">
        <v>4366</v>
      </c>
      <c r="P3816" s="82">
        <v>31</v>
      </c>
      <c r="Q3816" s="82" t="s">
        <v>99118</v>
      </c>
      <c r="R3816"/>
    </row>
    <row r="3817" spans="12:18" x14ac:dyDescent="0.25">
      <c r="L3817" t="s">
        <v>508</v>
      </c>
      <c r="M3817" t="s">
        <v>24380</v>
      </c>
      <c r="N3817" t="s">
        <v>41091</v>
      </c>
      <c r="O3817" s="76" t="s">
        <v>4366</v>
      </c>
      <c r="P3817" s="82">
        <v>95</v>
      </c>
      <c r="Q3817" s="82" t="s">
        <v>99119</v>
      </c>
      <c r="R3817"/>
    </row>
    <row r="3818" spans="12:18" x14ac:dyDescent="0.25">
      <c r="L3818" t="s">
        <v>508</v>
      </c>
      <c r="M3818" t="s">
        <v>33321</v>
      </c>
      <c r="N3818" t="s">
        <v>41092</v>
      </c>
      <c r="O3818" s="76" t="s">
        <v>4366</v>
      </c>
      <c r="P3818" s="82">
        <v>46</v>
      </c>
      <c r="Q3818" s="82" t="s">
        <v>99120</v>
      </c>
      <c r="R3818"/>
    </row>
    <row r="3819" spans="12:18" x14ac:dyDescent="0.25">
      <c r="L3819" t="s">
        <v>508</v>
      </c>
      <c r="M3819" t="s">
        <v>7126</v>
      </c>
      <c r="N3819" t="s">
        <v>41093</v>
      </c>
      <c r="O3819" s="76" t="s">
        <v>4356</v>
      </c>
      <c r="P3819" s="82">
        <v>769</v>
      </c>
      <c r="Q3819" s="82" t="s">
        <v>99121</v>
      </c>
      <c r="R3819"/>
    </row>
    <row r="3820" spans="12:18" x14ac:dyDescent="0.25">
      <c r="L3820" t="s">
        <v>508</v>
      </c>
      <c r="M3820" t="s">
        <v>7127</v>
      </c>
      <c r="N3820" t="s">
        <v>41094</v>
      </c>
      <c r="O3820" s="76" t="s">
        <v>4356</v>
      </c>
      <c r="P3820" s="82">
        <v>171</v>
      </c>
      <c r="Q3820" s="82" t="s">
        <v>99122</v>
      </c>
      <c r="R3820"/>
    </row>
    <row r="3821" spans="12:18" x14ac:dyDescent="0.25">
      <c r="L3821" t="s">
        <v>508</v>
      </c>
      <c r="M3821" t="s">
        <v>7128</v>
      </c>
      <c r="N3821" t="s">
        <v>41095</v>
      </c>
      <c r="O3821" s="76" t="s">
        <v>4366</v>
      </c>
      <c r="P3821" s="82">
        <v>63</v>
      </c>
      <c r="Q3821" s="82" t="s">
        <v>99123</v>
      </c>
      <c r="R3821"/>
    </row>
    <row r="3822" spans="12:18" x14ac:dyDescent="0.25">
      <c r="L3822" t="s">
        <v>508</v>
      </c>
      <c r="M3822" t="s">
        <v>24381</v>
      </c>
      <c r="N3822" t="s">
        <v>41096</v>
      </c>
      <c r="O3822" s="76" t="s">
        <v>4366</v>
      </c>
      <c r="P3822" s="82">
        <v>237</v>
      </c>
      <c r="Q3822" s="82" t="s">
        <v>99124</v>
      </c>
      <c r="R3822"/>
    </row>
    <row r="3823" spans="12:18" x14ac:dyDescent="0.25">
      <c r="L3823" t="s">
        <v>508</v>
      </c>
      <c r="M3823" t="s">
        <v>33322</v>
      </c>
      <c r="N3823" t="s">
        <v>41097</v>
      </c>
      <c r="O3823" s="76" t="s">
        <v>4366</v>
      </c>
      <c r="P3823" s="82">
        <v>130</v>
      </c>
      <c r="Q3823" s="82" t="s">
        <v>99125</v>
      </c>
      <c r="R3823"/>
    </row>
    <row r="3824" spans="12:18" x14ac:dyDescent="0.25">
      <c r="L3824" t="s">
        <v>508</v>
      </c>
      <c r="M3824" t="s">
        <v>6103</v>
      </c>
      <c r="N3824" t="s">
        <v>41098</v>
      </c>
      <c r="O3824" s="76" t="s">
        <v>4366</v>
      </c>
      <c r="P3824" s="82">
        <v>88</v>
      </c>
      <c r="Q3824" s="82" t="s">
        <v>99126</v>
      </c>
      <c r="R3824"/>
    </row>
    <row r="3825" spans="12:18" x14ac:dyDescent="0.25">
      <c r="L3825" t="s">
        <v>508</v>
      </c>
      <c r="M3825" t="s">
        <v>33323</v>
      </c>
      <c r="N3825" t="s">
        <v>41099</v>
      </c>
      <c r="O3825" s="76" t="s">
        <v>4356</v>
      </c>
      <c r="P3825" s="82">
        <v>560</v>
      </c>
      <c r="Q3825" s="82" t="s">
        <v>99127</v>
      </c>
      <c r="R3825"/>
    </row>
    <row r="3826" spans="12:18" x14ac:dyDescent="0.25">
      <c r="L3826" t="s">
        <v>508</v>
      </c>
      <c r="M3826" t="s">
        <v>33324</v>
      </c>
      <c r="N3826" t="s">
        <v>41100</v>
      </c>
      <c r="O3826" s="76" t="s">
        <v>4356</v>
      </c>
      <c r="P3826" s="82">
        <v>309</v>
      </c>
      <c r="Q3826" s="82" t="s">
        <v>99128</v>
      </c>
      <c r="R3826"/>
    </row>
    <row r="3827" spans="12:18" x14ac:dyDescent="0.25">
      <c r="L3827" t="s">
        <v>508</v>
      </c>
      <c r="M3827" t="s">
        <v>13540</v>
      </c>
      <c r="N3827" t="s">
        <v>41101</v>
      </c>
      <c r="O3827" s="76" t="s">
        <v>4366</v>
      </c>
      <c r="P3827" s="82">
        <v>171</v>
      </c>
      <c r="Q3827" s="82" t="s">
        <v>99129</v>
      </c>
      <c r="R3827"/>
    </row>
    <row r="3828" spans="12:18" x14ac:dyDescent="0.25">
      <c r="L3828" t="s">
        <v>508</v>
      </c>
      <c r="M3828" t="s">
        <v>14360</v>
      </c>
      <c r="N3828" t="s">
        <v>41102</v>
      </c>
      <c r="O3828" s="76" t="s">
        <v>4356</v>
      </c>
      <c r="P3828" s="82">
        <v>565</v>
      </c>
      <c r="Q3828" s="82" t="s">
        <v>99130</v>
      </c>
      <c r="R3828"/>
    </row>
    <row r="3829" spans="12:18" x14ac:dyDescent="0.25">
      <c r="L3829" t="s">
        <v>508</v>
      </c>
      <c r="M3829" t="s">
        <v>7129</v>
      </c>
      <c r="N3829" t="s">
        <v>41103</v>
      </c>
      <c r="O3829" s="76" t="s">
        <v>4366</v>
      </c>
      <c r="P3829" s="82">
        <v>88</v>
      </c>
      <c r="Q3829" s="82" t="s">
        <v>99131</v>
      </c>
      <c r="R3829"/>
    </row>
    <row r="3830" spans="12:18" x14ac:dyDescent="0.25">
      <c r="L3830" t="s">
        <v>508</v>
      </c>
      <c r="M3830" t="s">
        <v>6056</v>
      </c>
      <c r="N3830" t="s">
        <v>41104</v>
      </c>
      <c r="O3830" s="76" t="s">
        <v>4366</v>
      </c>
      <c r="P3830" s="82">
        <v>42</v>
      </c>
      <c r="Q3830" s="82" t="s">
        <v>99132</v>
      </c>
      <c r="R3830"/>
    </row>
    <row r="3831" spans="12:18" x14ac:dyDescent="0.25">
      <c r="L3831" t="s">
        <v>508</v>
      </c>
      <c r="M3831" t="s">
        <v>24382</v>
      </c>
      <c r="N3831" t="s">
        <v>41105</v>
      </c>
      <c r="O3831" s="76" t="s">
        <v>4366</v>
      </c>
      <c r="P3831" s="82">
        <v>47</v>
      </c>
      <c r="Q3831" s="82" t="s">
        <v>99133</v>
      </c>
      <c r="R3831"/>
    </row>
    <row r="3832" spans="12:18" x14ac:dyDescent="0.25">
      <c r="L3832" t="s">
        <v>508</v>
      </c>
      <c r="M3832" t="s">
        <v>33325</v>
      </c>
      <c r="N3832" t="s">
        <v>41106</v>
      </c>
      <c r="O3832" s="76" t="s">
        <v>4366</v>
      </c>
      <c r="P3832" s="82">
        <v>38</v>
      </c>
      <c r="Q3832" s="82" t="s">
        <v>99134</v>
      </c>
      <c r="R3832"/>
    </row>
    <row r="3833" spans="12:18" x14ac:dyDescent="0.25">
      <c r="L3833" t="s">
        <v>508</v>
      </c>
      <c r="M3833" t="s">
        <v>7130</v>
      </c>
      <c r="N3833" t="s">
        <v>41107</v>
      </c>
      <c r="O3833" s="76" t="s">
        <v>4366</v>
      </c>
      <c r="P3833" s="82">
        <v>74</v>
      </c>
      <c r="Q3833" s="82" t="s">
        <v>99135</v>
      </c>
      <c r="R3833"/>
    </row>
    <row r="3834" spans="12:18" x14ac:dyDescent="0.25">
      <c r="L3834" t="s">
        <v>508</v>
      </c>
      <c r="M3834" t="s">
        <v>14362</v>
      </c>
      <c r="N3834" t="s">
        <v>41108</v>
      </c>
      <c r="O3834" s="76" t="s">
        <v>4356</v>
      </c>
      <c r="P3834" s="82">
        <v>87</v>
      </c>
      <c r="Q3834" s="82" t="s">
        <v>99136</v>
      </c>
      <c r="R3834"/>
    </row>
    <row r="3835" spans="12:18" x14ac:dyDescent="0.25">
      <c r="L3835" t="s">
        <v>508</v>
      </c>
      <c r="M3835" t="s">
        <v>12374</v>
      </c>
      <c r="N3835" t="s">
        <v>41109</v>
      </c>
      <c r="O3835" s="76" t="s">
        <v>4366</v>
      </c>
      <c r="P3835" s="82">
        <v>37</v>
      </c>
      <c r="Q3835" s="82" t="s">
        <v>99137</v>
      </c>
      <c r="R3835"/>
    </row>
    <row r="3836" spans="12:18" x14ac:dyDescent="0.25">
      <c r="L3836" t="s">
        <v>508</v>
      </c>
      <c r="M3836" t="s">
        <v>14364</v>
      </c>
      <c r="N3836" t="s">
        <v>41110</v>
      </c>
      <c r="O3836" s="76" t="s">
        <v>4366</v>
      </c>
      <c r="P3836" s="82">
        <v>307</v>
      </c>
      <c r="Q3836" s="82" t="s">
        <v>99139</v>
      </c>
      <c r="R3836"/>
    </row>
    <row r="3837" spans="12:18" x14ac:dyDescent="0.25">
      <c r="L3837" t="s">
        <v>508</v>
      </c>
      <c r="M3837" t="s">
        <v>24383</v>
      </c>
      <c r="N3837" t="s">
        <v>41111</v>
      </c>
      <c r="O3837" s="76" t="s">
        <v>4356</v>
      </c>
      <c r="P3837" s="82">
        <v>846</v>
      </c>
      <c r="Q3837" s="82" t="s">
        <v>99140</v>
      </c>
      <c r="R3837"/>
    </row>
    <row r="3838" spans="12:18" x14ac:dyDescent="0.25">
      <c r="L3838" t="s">
        <v>508</v>
      </c>
      <c r="M3838" t="s">
        <v>12378</v>
      </c>
      <c r="N3838" t="s">
        <v>41112</v>
      </c>
      <c r="O3838" s="76" t="s">
        <v>4356</v>
      </c>
      <c r="P3838" s="82">
        <v>1896</v>
      </c>
      <c r="Q3838" s="82" t="s">
        <v>99141</v>
      </c>
      <c r="R3838"/>
    </row>
    <row r="3839" spans="12:18" x14ac:dyDescent="0.25">
      <c r="L3839" t="s">
        <v>508</v>
      </c>
      <c r="M3839" t="s">
        <v>12380</v>
      </c>
      <c r="N3839" t="s">
        <v>41113</v>
      </c>
      <c r="O3839" s="76" t="s">
        <v>4356</v>
      </c>
      <c r="P3839" s="82">
        <v>1477</v>
      </c>
      <c r="Q3839" s="82" t="s">
        <v>99142</v>
      </c>
      <c r="R3839"/>
    </row>
    <row r="3840" spans="12:18" x14ac:dyDescent="0.25">
      <c r="L3840" t="s">
        <v>508</v>
      </c>
      <c r="M3840" t="s">
        <v>24384</v>
      </c>
      <c r="N3840" t="s">
        <v>41114</v>
      </c>
      <c r="O3840" s="76" t="s">
        <v>4356</v>
      </c>
      <c r="P3840" s="82">
        <v>594</v>
      </c>
      <c r="Q3840" s="82" t="s">
        <v>99143</v>
      </c>
      <c r="R3840"/>
    </row>
    <row r="3841" spans="12:18" x14ac:dyDescent="0.25">
      <c r="L3841" t="s">
        <v>508</v>
      </c>
      <c r="M3841" t="s">
        <v>14366</v>
      </c>
      <c r="N3841" t="s">
        <v>41115</v>
      </c>
      <c r="O3841" s="76" t="s">
        <v>4366</v>
      </c>
      <c r="P3841" s="82">
        <v>227</v>
      </c>
      <c r="Q3841" s="82" t="s">
        <v>99144</v>
      </c>
      <c r="R3841"/>
    </row>
    <row r="3842" spans="12:18" x14ac:dyDescent="0.25">
      <c r="L3842" t="s">
        <v>508</v>
      </c>
      <c r="M3842" t="s">
        <v>14368</v>
      </c>
      <c r="N3842" t="s">
        <v>41116</v>
      </c>
      <c r="O3842" s="76" t="s">
        <v>4356</v>
      </c>
      <c r="P3842" s="82">
        <v>1940</v>
      </c>
      <c r="Q3842" s="82" t="s">
        <v>99145</v>
      </c>
      <c r="R3842"/>
    </row>
    <row r="3843" spans="12:18" x14ac:dyDescent="0.25">
      <c r="L3843" t="s">
        <v>508</v>
      </c>
      <c r="M3843" t="s">
        <v>33326</v>
      </c>
      <c r="N3843" t="s">
        <v>41117</v>
      </c>
      <c r="O3843" s="76" t="s">
        <v>4356</v>
      </c>
      <c r="P3843" s="82">
        <v>1018</v>
      </c>
      <c r="Q3843" s="82" t="s">
        <v>99146</v>
      </c>
      <c r="R3843"/>
    </row>
    <row r="3844" spans="12:18" x14ac:dyDescent="0.25">
      <c r="L3844" t="s">
        <v>508</v>
      </c>
      <c r="M3844" t="s">
        <v>12382</v>
      </c>
      <c r="N3844" t="s">
        <v>41118</v>
      </c>
      <c r="O3844" s="76" t="s">
        <v>4366</v>
      </c>
      <c r="P3844" s="82">
        <v>107</v>
      </c>
      <c r="Q3844" s="82" t="s">
        <v>99147</v>
      </c>
      <c r="R3844"/>
    </row>
    <row r="3845" spans="12:18" x14ac:dyDescent="0.25">
      <c r="L3845" t="s">
        <v>508</v>
      </c>
      <c r="M3845" t="s">
        <v>24385</v>
      </c>
      <c r="N3845" t="s">
        <v>41119</v>
      </c>
      <c r="O3845" s="76" t="s">
        <v>4356</v>
      </c>
      <c r="P3845" s="82">
        <v>701</v>
      </c>
      <c r="Q3845" s="82" t="s">
        <v>99148</v>
      </c>
      <c r="R3845"/>
    </row>
    <row r="3846" spans="12:18" x14ac:dyDescent="0.25">
      <c r="L3846" t="s">
        <v>508</v>
      </c>
      <c r="M3846" t="s">
        <v>12383</v>
      </c>
      <c r="N3846" t="s">
        <v>41120</v>
      </c>
      <c r="O3846" s="76" t="s">
        <v>4374</v>
      </c>
      <c r="P3846" s="82">
        <v>54700</v>
      </c>
      <c r="Q3846" s="82" t="s">
        <v>72645</v>
      </c>
      <c r="R3846"/>
    </row>
    <row r="3847" spans="12:18" x14ac:dyDescent="0.25">
      <c r="L3847" t="s">
        <v>508</v>
      </c>
      <c r="M3847" t="s">
        <v>14370</v>
      </c>
      <c r="N3847" t="s">
        <v>41121</v>
      </c>
      <c r="O3847" s="76" t="s">
        <v>4366</v>
      </c>
      <c r="P3847" s="82">
        <v>246</v>
      </c>
      <c r="Q3847" s="82" t="s">
        <v>99149</v>
      </c>
      <c r="R3847"/>
    </row>
    <row r="3848" spans="12:18" x14ac:dyDescent="0.25">
      <c r="L3848" t="s">
        <v>508</v>
      </c>
      <c r="M3848" t="s">
        <v>33327</v>
      </c>
      <c r="N3848" t="s">
        <v>41122</v>
      </c>
      <c r="O3848" s="76" t="s">
        <v>4356</v>
      </c>
      <c r="P3848" s="82">
        <v>1301</v>
      </c>
      <c r="Q3848" s="82" t="s">
        <v>99150</v>
      </c>
      <c r="R3848"/>
    </row>
    <row r="3849" spans="12:18" x14ac:dyDescent="0.25">
      <c r="L3849" t="s">
        <v>508</v>
      </c>
      <c r="M3849" t="s">
        <v>24386</v>
      </c>
      <c r="N3849" t="s">
        <v>41123</v>
      </c>
      <c r="O3849" s="76" t="s">
        <v>4366</v>
      </c>
      <c r="P3849" s="82">
        <v>32</v>
      </c>
      <c r="Q3849" s="82" t="s">
        <v>99151</v>
      </c>
      <c r="R3849"/>
    </row>
    <row r="3850" spans="12:18" x14ac:dyDescent="0.25">
      <c r="L3850" t="s">
        <v>508</v>
      </c>
      <c r="M3850" t="s">
        <v>12385</v>
      </c>
      <c r="N3850" t="s">
        <v>41124</v>
      </c>
      <c r="O3850" s="76" t="s">
        <v>4356</v>
      </c>
      <c r="P3850" s="82">
        <v>1181</v>
      </c>
      <c r="Q3850" s="82" t="s">
        <v>99153</v>
      </c>
      <c r="R3850"/>
    </row>
    <row r="3851" spans="12:18" x14ac:dyDescent="0.25">
      <c r="L3851" t="s">
        <v>508</v>
      </c>
      <c r="M3851" t="s">
        <v>14372</v>
      </c>
      <c r="N3851" t="s">
        <v>41125</v>
      </c>
      <c r="O3851" s="76" t="s">
        <v>4366</v>
      </c>
      <c r="P3851" s="82">
        <v>104</v>
      </c>
      <c r="Q3851" s="82" t="s">
        <v>99154</v>
      </c>
      <c r="R3851"/>
    </row>
    <row r="3852" spans="12:18" x14ac:dyDescent="0.25">
      <c r="L3852" t="s">
        <v>508</v>
      </c>
      <c r="M3852" t="s">
        <v>14374</v>
      </c>
      <c r="N3852" t="s">
        <v>41126</v>
      </c>
      <c r="O3852" s="76" t="s">
        <v>4356</v>
      </c>
      <c r="P3852" s="82">
        <v>2463</v>
      </c>
      <c r="Q3852" s="82" t="s">
        <v>99155</v>
      </c>
      <c r="R3852"/>
    </row>
    <row r="3853" spans="12:18" x14ac:dyDescent="0.25">
      <c r="L3853" t="s">
        <v>508</v>
      </c>
      <c r="M3853" t="s">
        <v>7132</v>
      </c>
      <c r="N3853" t="s">
        <v>41127</v>
      </c>
      <c r="O3853" s="76" t="s">
        <v>4366</v>
      </c>
      <c r="P3853" s="82">
        <v>132</v>
      </c>
      <c r="Q3853" s="82" t="s">
        <v>99156</v>
      </c>
      <c r="R3853"/>
    </row>
    <row r="3854" spans="12:18" x14ac:dyDescent="0.25">
      <c r="L3854" t="s">
        <v>508</v>
      </c>
      <c r="M3854" t="s">
        <v>14376</v>
      </c>
      <c r="N3854" t="s">
        <v>41128</v>
      </c>
      <c r="O3854" s="76" t="s">
        <v>4366</v>
      </c>
      <c r="P3854" s="82">
        <v>30</v>
      </c>
      <c r="Q3854" s="82" t="s">
        <v>99157</v>
      </c>
      <c r="R3854"/>
    </row>
    <row r="3855" spans="12:18" x14ac:dyDescent="0.25">
      <c r="L3855" t="s">
        <v>508</v>
      </c>
      <c r="M3855" t="s">
        <v>24387</v>
      </c>
      <c r="N3855" t="s">
        <v>41129</v>
      </c>
      <c r="O3855" s="76" t="s">
        <v>4374</v>
      </c>
      <c r="P3855" s="82">
        <v>2357</v>
      </c>
      <c r="Q3855" s="82" t="s">
        <v>99158</v>
      </c>
      <c r="R3855"/>
    </row>
    <row r="3856" spans="12:18" x14ac:dyDescent="0.25">
      <c r="L3856" t="s">
        <v>508</v>
      </c>
      <c r="M3856" t="s">
        <v>14378</v>
      </c>
      <c r="N3856" t="s">
        <v>41130</v>
      </c>
      <c r="O3856" s="76" t="s">
        <v>4356</v>
      </c>
      <c r="P3856" s="82">
        <v>622</v>
      </c>
      <c r="Q3856" s="82" t="s">
        <v>99159</v>
      </c>
      <c r="R3856"/>
    </row>
    <row r="3857" spans="12:18" x14ac:dyDescent="0.25">
      <c r="L3857" t="s">
        <v>508</v>
      </c>
      <c r="M3857" t="s">
        <v>7133</v>
      </c>
      <c r="N3857" t="s">
        <v>41131</v>
      </c>
      <c r="O3857" s="76" t="s">
        <v>4356</v>
      </c>
      <c r="P3857" s="82">
        <v>357</v>
      </c>
      <c r="Q3857" s="82" t="s">
        <v>99160</v>
      </c>
      <c r="R3857"/>
    </row>
    <row r="3858" spans="12:18" x14ac:dyDescent="0.25">
      <c r="L3858" t="s">
        <v>508</v>
      </c>
      <c r="M3858" t="s">
        <v>12387</v>
      </c>
      <c r="N3858" t="s">
        <v>41132</v>
      </c>
      <c r="O3858" s="76" t="s">
        <v>4366</v>
      </c>
      <c r="P3858" s="82">
        <v>205</v>
      </c>
      <c r="Q3858" s="82" t="s">
        <v>99161</v>
      </c>
      <c r="R3858"/>
    </row>
    <row r="3859" spans="12:18" x14ac:dyDescent="0.25">
      <c r="L3859" t="s">
        <v>508</v>
      </c>
      <c r="M3859" t="s">
        <v>7134</v>
      </c>
      <c r="N3859" t="s">
        <v>41133</v>
      </c>
      <c r="O3859" s="76" t="s">
        <v>4356</v>
      </c>
      <c r="P3859" s="82">
        <v>528</v>
      </c>
      <c r="Q3859" s="82" t="s">
        <v>99162</v>
      </c>
      <c r="R3859"/>
    </row>
    <row r="3860" spans="12:18" x14ac:dyDescent="0.25">
      <c r="L3860" t="s">
        <v>508</v>
      </c>
      <c r="M3860" t="s">
        <v>12389</v>
      </c>
      <c r="N3860" t="s">
        <v>41134</v>
      </c>
      <c r="O3860" s="76" t="s">
        <v>4366</v>
      </c>
      <c r="P3860" s="82">
        <v>75</v>
      </c>
      <c r="Q3860" s="82" t="s">
        <v>99164</v>
      </c>
      <c r="R3860"/>
    </row>
    <row r="3861" spans="12:18" x14ac:dyDescent="0.25">
      <c r="L3861" t="s">
        <v>508</v>
      </c>
      <c r="M3861" t="s">
        <v>24388</v>
      </c>
      <c r="N3861" t="s">
        <v>41135</v>
      </c>
      <c r="O3861" s="76" t="s">
        <v>4366</v>
      </c>
      <c r="P3861" s="82">
        <v>27</v>
      </c>
      <c r="Q3861" s="82" t="s">
        <v>99163</v>
      </c>
      <c r="R3861"/>
    </row>
    <row r="3862" spans="12:18" x14ac:dyDescent="0.25">
      <c r="L3862" t="s">
        <v>508</v>
      </c>
      <c r="M3862" t="s">
        <v>14379</v>
      </c>
      <c r="N3862" t="s">
        <v>41136</v>
      </c>
      <c r="O3862" s="76" t="s">
        <v>4356</v>
      </c>
      <c r="P3862" s="82">
        <v>2554</v>
      </c>
      <c r="Q3862" s="82" t="s">
        <v>99165</v>
      </c>
      <c r="R3862"/>
    </row>
    <row r="3863" spans="12:18" x14ac:dyDescent="0.25">
      <c r="L3863" t="s">
        <v>508</v>
      </c>
      <c r="M3863" t="s">
        <v>33329</v>
      </c>
      <c r="N3863" t="s">
        <v>41137</v>
      </c>
      <c r="O3863" s="76" t="s">
        <v>4356</v>
      </c>
      <c r="P3863" s="82">
        <v>1068</v>
      </c>
      <c r="Q3863" s="82" t="s">
        <v>99166</v>
      </c>
      <c r="R3863"/>
    </row>
    <row r="3864" spans="12:18" x14ac:dyDescent="0.25">
      <c r="L3864" t="s">
        <v>508</v>
      </c>
      <c r="M3864" t="s">
        <v>12391</v>
      </c>
      <c r="N3864" t="s">
        <v>41138</v>
      </c>
      <c r="O3864" s="76" t="s">
        <v>4356</v>
      </c>
      <c r="P3864" s="82">
        <v>1226</v>
      </c>
      <c r="Q3864" s="82" t="s">
        <v>99167</v>
      </c>
      <c r="R3864"/>
    </row>
    <row r="3865" spans="12:18" x14ac:dyDescent="0.25">
      <c r="L3865" t="s">
        <v>508</v>
      </c>
      <c r="M3865" t="s">
        <v>33330</v>
      </c>
      <c r="N3865" t="s">
        <v>41139</v>
      </c>
      <c r="O3865" s="76" t="s">
        <v>4366</v>
      </c>
      <c r="P3865" s="82">
        <v>48</v>
      </c>
      <c r="Q3865" s="82" t="s">
        <v>99168</v>
      </c>
      <c r="R3865"/>
    </row>
    <row r="3866" spans="12:18" x14ac:dyDescent="0.25">
      <c r="L3866" t="s">
        <v>508</v>
      </c>
      <c r="M3866" t="s">
        <v>33331</v>
      </c>
      <c r="N3866" t="s">
        <v>41140</v>
      </c>
      <c r="O3866" s="76" t="s">
        <v>4366</v>
      </c>
      <c r="P3866" s="82">
        <v>75</v>
      </c>
      <c r="Q3866" s="82" t="s">
        <v>99169</v>
      </c>
      <c r="R3866"/>
    </row>
    <row r="3867" spans="12:18" x14ac:dyDescent="0.25">
      <c r="L3867" t="s">
        <v>508</v>
      </c>
      <c r="M3867" t="s">
        <v>12393</v>
      </c>
      <c r="N3867" t="s">
        <v>41141</v>
      </c>
      <c r="O3867" s="76" t="s">
        <v>4356</v>
      </c>
      <c r="P3867" s="82">
        <v>496</v>
      </c>
      <c r="Q3867" s="82" t="s">
        <v>99170</v>
      </c>
      <c r="R3867"/>
    </row>
    <row r="3868" spans="12:18" x14ac:dyDescent="0.25">
      <c r="L3868" t="s">
        <v>508</v>
      </c>
      <c r="M3868" t="s">
        <v>7135</v>
      </c>
      <c r="N3868" t="s">
        <v>41142</v>
      </c>
      <c r="O3868" s="76" t="s">
        <v>4356</v>
      </c>
      <c r="P3868" s="82">
        <v>1113</v>
      </c>
      <c r="Q3868" s="82" t="s">
        <v>99171</v>
      </c>
      <c r="R3868"/>
    </row>
    <row r="3869" spans="12:18" x14ac:dyDescent="0.25">
      <c r="L3869" t="s">
        <v>508</v>
      </c>
      <c r="M3869" t="s">
        <v>14380</v>
      </c>
      <c r="N3869" t="s">
        <v>41143</v>
      </c>
      <c r="O3869" s="76" t="s">
        <v>4356</v>
      </c>
      <c r="P3869" s="82">
        <v>1139</v>
      </c>
      <c r="Q3869" s="82" t="s">
        <v>99172</v>
      </c>
      <c r="R3869"/>
    </row>
    <row r="3870" spans="12:18" x14ac:dyDescent="0.25">
      <c r="L3870" t="s">
        <v>508</v>
      </c>
      <c r="M3870" t="s">
        <v>20912</v>
      </c>
      <c r="N3870" t="s">
        <v>41144</v>
      </c>
      <c r="O3870" s="76" t="s">
        <v>4366</v>
      </c>
      <c r="P3870" s="82">
        <v>86</v>
      </c>
      <c r="Q3870" s="82" t="s">
        <v>99173</v>
      </c>
      <c r="R3870"/>
    </row>
    <row r="3871" spans="12:18" x14ac:dyDescent="0.25">
      <c r="L3871" t="s">
        <v>508</v>
      </c>
      <c r="M3871" t="s">
        <v>12394</v>
      </c>
      <c r="N3871" t="s">
        <v>41145</v>
      </c>
      <c r="O3871" s="76" t="s">
        <v>4356</v>
      </c>
      <c r="P3871" s="82">
        <v>1525</v>
      </c>
      <c r="Q3871" s="82" t="s">
        <v>99174</v>
      </c>
      <c r="R3871"/>
    </row>
    <row r="3872" spans="12:18" x14ac:dyDescent="0.25">
      <c r="L3872" t="s">
        <v>508</v>
      </c>
      <c r="M3872" t="s">
        <v>33332</v>
      </c>
      <c r="N3872" t="s">
        <v>41146</v>
      </c>
      <c r="O3872" s="76" t="s">
        <v>4374</v>
      </c>
      <c r="P3872" s="82">
        <v>987</v>
      </c>
      <c r="Q3872" s="82" t="s">
        <v>99175</v>
      </c>
      <c r="R3872"/>
    </row>
    <row r="3873" spans="12:18" x14ac:dyDescent="0.25">
      <c r="L3873" t="s">
        <v>508</v>
      </c>
      <c r="M3873" t="s">
        <v>24389</v>
      </c>
      <c r="N3873" t="s">
        <v>41147</v>
      </c>
      <c r="O3873" s="76" t="s">
        <v>4366</v>
      </c>
      <c r="P3873" s="82">
        <v>116</v>
      </c>
      <c r="Q3873" s="82" t="s">
        <v>99176</v>
      </c>
      <c r="R3873"/>
    </row>
    <row r="3874" spans="12:18" x14ac:dyDescent="0.25">
      <c r="L3874" t="s">
        <v>508</v>
      </c>
      <c r="M3874" t="s">
        <v>14381</v>
      </c>
      <c r="N3874" t="s">
        <v>41148</v>
      </c>
      <c r="O3874" s="76" t="s">
        <v>4366</v>
      </c>
      <c r="P3874" s="82">
        <v>110</v>
      </c>
      <c r="Q3874" s="82" t="s">
        <v>99177</v>
      </c>
      <c r="R3874"/>
    </row>
    <row r="3875" spans="12:18" x14ac:dyDescent="0.25">
      <c r="L3875" t="s">
        <v>508</v>
      </c>
      <c r="M3875" t="s">
        <v>24390</v>
      </c>
      <c r="N3875" t="s">
        <v>41149</v>
      </c>
      <c r="O3875" s="76" t="s">
        <v>4356</v>
      </c>
      <c r="P3875" s="82">
        <v>887</v>
      </c>
      <c r="Q3875" s="82" t="s">
        <v>99179</v>
      </c>
      <c r="R3875"/>
    </row>
    <row r="3876" spans="12:18" x14ac:dyDescent="0.25">
      <c r="L3876" t="s">
        <v>508</v>
      </c>
      <c r="M3876" t="s">
        <v>24391</v>
      </c>
      <c r="N3876" t="s">
        <v>41150</v>
      </c>
      <c r="O3876" s="76" t="s">
        <v>4366</v>
      </c>
      <c r="P3876" s="82">
        <v>59</v>
      </c>
      <c r="Q3876" s="82" t="s">
        <v>99180</v>
      </c>
      <c r="R3876"/>
    </row>
    <row r="3877" spans="12:18" x14ac:dyDescent="0.25">
      <c r="L3877" t="s">
        <v>508</v>
      </c>
      <c r="M3877" t="s">
        <v>33328</v>
      </c>
      <c r="N3877" t="s">
        <v>41151</v>
      </c>
      <c r="O3877" s="76" t="s">
        <v>4374</v>
      </c>
      <c r="P3877" s="82">
        <v>5567</v>
      </c>
      <c r="Q3877" s="82" t="s">
        <v>99152</v>
      </c>
      <c r="R3877"/>
    </row>
    <row r="3878" spans="12:18" x14ac:dyDescent="0.25">
      <c r="L3878" t="s">
        <v>508</v>
      </c>
      <c r="M3878" t="s">
        <v>12396</v>
      </c>
      <c r="N3878" t="s">
        <v>41152</v>
      </c>
      <c r="O3878" s="76" t="s">
        <v>4356</v>
      </c>
      <c r="P3878" s="82">
        <v>1357</v>
      </c>
      <c r="Q3878" s="82" t="s">
        <v>99181</v>
      </c>
      <c r="R3878"/>
    </row>
    <row r="3879" spans="12:18" x14ac:dyDescent="0.25">
      <c r="L3879" t="s">
        <v>508</v>
      </c>
      <c r="M3879" t="s">
        <v>14383</v>
      </c>
      <c r="N3879" t="s">
        <v>41153</v>
      </c>
      <c r="O3879" s="76" t="s">
        <v>4356</v>
      </c>
      <c r="P3879" s="82">
        <v>547</v>
      </c>
      <c r="Q3879" s="82" t="s">
        <v>99182</v>
      </c>
      <c r="R3879"/>
    </row>
    <row r="3880" spans="12:18" x14ac:dyDescent="0.25">
      <c r="L3880" t="s">
        <v>508</v>
      </c>
      <c r="M3880" t="s">
        <v>12398</v>
      </c>
      <c r="N3880" t="s">
        <v>41154</v>
      </c>
      <c r="O3880" s="76" t="s">
        <v>4366</v>
      </c>
      <c r="P3880" s="82">
        <v>143</v>
      </c>
      <c r="Q3880" s="82" t="s">
        <v>99183</v>
      </c>
      <c r="R3880"/>
    </row>
    <row r="3881" spans="12:18" x14ac:dyDescent="0.25">
      <c r="L3881" t="s">
        <v>508</v>
      </c>
      <c r="M3881" t="s">
        <v>14385</v>
      </c>
      <c r="N3881" t="s">
        <v>41155</v>
      </c>
      <c r="O3881" s="76" t="s">
        <v>4356</v>
      </c>
      <c r="P3881" s="82">
        <v>619</v>
      </c>
      <c r="Q3881" s="82" t="s">
        <v>99184</v>
      </c>
      <c r="R3881"/>
    </row>
    <row r="3882" spans="12:18" x14ac:dyDescent="0.25">
      <c r="L3882" t="s">
        <v>508</v>
      </c>
      <c r="M3882" t="s">
        <v>14387</v>
      </c>
      <c r="N3882" t="s">
        <v>41156</v>
      </c>
      <c r="O3882" s="76" t="s">
        <v>4366</v>
      </c>
      <c r="P3882" s="82">
        <v>152</v>
      </c>
      <c r="Q3882" s="82" t="s">
        <v>99185</v>
      </c>
      <c r="R3882"/>
    </row>
    <row r="3883" spans="12:18" x14ac:dyDescent="0.25">
      <c r="L3883" t="s">
        <v>508</v>
      </c>
      <c r="M3883" t="s">
        <v>24392</v>
      </c>
      <c r="N3883" t="s">
        <v>41157</v>
      </c>
      <c r="O3883" s="76" t="s">
        <v>4356</v>
      </c>
      <c r="P3883" s="82">
        <v>1191</v>
      </c>
      <c r="Q3883" s="82" t="s">
        <v>99186</v>
      </c>
      <c r="R3883"/>
    </row>
    <row r="3884" spans="12:18" x14ac:dyDescent="0.25">
      <c r="L3884" t="s">
        <v>508</v>
      </c>
      <c r="M3884" t="s">
        <v>12400</v>
      </c>
      <c r="N3884" t="s">
        <v>41158</v>
      </c>
      <c r="O3884" s="76" t="s">
        <v>4366</v>
      </c>
      <c r="P3884" s="82">
        <v>271</v>
      </c>
      <c r="Q3884" s="82" t="s">
        <v>99187</v>
      </c>
      <c r="R3884"/>
    </row>
    <row r="3885" spans="12:18" x14ac:dyDescent="0.25">
      <c r="L3885" t="s">
        <v>508</v>
      </c>
      <c r="M3885" t="s">
        <v>24393</v>
      </c>
      <c r="N3885" t="s">
        <v>41159</v>
      </c>
      <c r="O3885" s="76" t="s">
        <v>4366</v>
      </c>
      <c r="P3885" s="82">
        <v>471</v>
      </c>
      <c r="Q3885" s="82" t="s">
        <v>99188</v>
      </c>
      <c r="R3885"/>
    </row>
    <row r="3886" spans="12:18" x14ac:dyDescent="0.25">
      <c r="L3886" t="s">
        <v>508</v>
      </c>
      <c r="M3886" t="s">
        <v>7136</v>
      </c>
      <c r="N3886" t="s">
        <v>41160</v>
      </c>
      <c r="O3886" s="76" t="s">
        <v>4356</v>
      </c>
      <c r="P3886" s="82">
        <v>3258</v>
      </c>
      <c r="Q3886" s="82" t="s">
        <v>99189</v>
      </c>
      <c r="R3886"/>
    </row>
    <row r="3887" spans="12:18" x14ac:dyDescent="0.25">
      <c r="L3887" t="s">
        <v>508</v>
      </c>
      <c r="M3887" t="s">
        <v>7137</v>
      </c>
      <c r="N3887" t="s">
        <v>41161</v>
      </c>
      <c r="O3887" s="76" t="s">
        <v>4366</v>
      </c>
      <c r="P3887" s="82">
        <v>52</v>
      </c>
      <c r="Q3887" s="82" t="s">
        <v>99190</v>
      </c>
      <c r="R3887"/>
    </row>
    <row r="3888" spans="12:18" x14ac:dyDescent="0.25">
      <c r="L3888" t="s">
        <v>508</v>
      </c>
      <c r="M3888" t="s">
        <v>12403</v>
      </c>
      <c r="N3888" t="s">
        <v>41162</v>
      </c>
      <c r="O3888" s="76" t="s">
        <v>4366</v>
      </c>
      <c r="P3888" s="82">
        <v>51</v>
      </c>
      <c r="Q3888" s="82" t="s">
        <v>99191</v>
      </c>
      <c r="R3888"/>
    </row>
    <row r="3889" spans="12:18" x14ac:dyDescent="0.25">
      <c r="L3889" t="s">
        <v>508</v>
      </c>
      <c r="M3889" t="s">
        <v>12405</v>
      </c>
      <c r="N3889" t="s">
        <v>41163</v>
      </c>
      <c r="O3889" s="76" t="s">
        <v>4366</v>
      </c>
      <c r="P3889" s="82">
        <v>263</v>
      </c>
      <c r="Q3889" s="82" t="s">
        <v>99192</v>
      </c>
      <c r="R3889"/>
    </row>
    <row r="3890" spans="12:18" x14ac:dyDescent="0.25">
      <c r="L3890" t="s">
        <v>508</v>
      </c>
      <c r="M3890" t="s">
        <v>14389</v>
      </c>
      <c r="N3890" t="s">
        <v>41164</v>
      </c>
      <c r="O3890" s="76" t="s">
        <v>4356</v>
      </c>
      <c r="P3890" s="82">
        <v>456</v>
      </c>
      <c r="Q3890" s="82" t="s">
        <v>99193</v>
      </c>
      <c r="R3890"/>
    </row>
    <row r="3891" spans="12:18" x14ac:dyDescent="0.25">
      <c r="L3891" t="s">
        <v>508</v>
      </c>
      <c r="M3891" t="s">
        <v>24394</v>
      </c>
      <c r="N3891" t="s">
        <v>41165</v>
      </c>
      <c r="O3891" s="76" t="s">
        <v>4366</v>
      </c>
      <c r="P3891" s="82">
        <v>80</v>
      </c>
      <c r="Q3891" s="82" t="s">
        <v>99194</v>
      </c>
      <c r="R3891"/>
    </row>
    <row r="3892" spans="12:18" x14ac:dyDescent="0.25">
      <c r="L3892" t="s">
        <v>508</v>
      </c>
      <c r="M3892" t="s">
        <v>24395</v>
      </c>
      <c r="N3892" t="s">
        <v>41166</v>
      </c>
      <c r="O3892" s="76" t="s">
        <v>4366</v>
      </c>
      <c r="P3892" s="82">
        <v>205</v>
      </c>
      <c r="Q3892" s="82" t="s">
        <v>99195</v>
      </c>
      <c r="R3892"/>
    </row>
    <row r="3893" spans="12:18" x14ac:dyDescent="0.25">
      <c r="L3893" t="s">
        <v>508</v>
      </c>
      <c r="M3893" t="s">
        <v>12407</v>
      </c>
      <c r="N3893" t="s">
        <v>41167</v>
      </c>
      <c r="O3893" s="76" t="s">
        <v>4366</v>
      </c>
      <c r="P3893" s="82">
        <v>276</v>
      </c>
      <c r="Q3893" s="82" t="s">
        <v>99196</v>
      </c>
      <c r="R3893"/>
    </row>
    <row r="3894" spans="12:18" x14ac:dyDescent="0.25">
      <c r="L3894" t="s">
        <v>508</v>
      </c>
      <c r="M3894" t="s">
        <v>24396</v>
      </c>
      <c r="N3894" t="s">
        <v>41168</v>
      </c>
      <c r="O3894" s="76" t="s">
        <v>4366</v>
      </c>
      <c r="P3894" s="82">
        <v>109</v>
      </c>
      <c r="Q3894" s="82" t="s">
        <v>99197</v>
      </c>
      <c r="R3894"/>
    </row>
    <row r="3895" spans="12:18" x14ac:dyDescent="0.25">
      <c r="L3895" t="s">
        <v>508</v>
      </c>
      <c r="M3895" t="s">
        <v>7138</v>
      </c>
      <c r="N3895" t="s">
        <v>41169</v>
      </c>
      <c r="O3895" s="76" t="s">
        <v>4366</v>
      </c>
      <c r="P3895" s="82">
        <v>299</v>
      </c>
      <c r="Q3895" s="82" t="s">
        <v>99198</v>
      </c>
      <c r="R3895"/>
    </row>
    <row r="3896" spans="12:18" x14ac:dyDescent="0.25">
      <c r="L3896" t="s">
        <v>508</v>
      </c>
      <c r="M3896" t="s">
        <v>24397</v>
      </c>
      <c r="N3896" t="s">
        <v>41170</v>
      </c>
      <c r="O3896" s="76" t="s">
        <v>4366</v>
      </c>
      <c r="P3896" s="82">
        <v>88</v>
      </c>
      <c r="Q3896" s="82" t="s">
        <v>99199</v>
      </c>
      <c r="R3896"/>
    </row>
    <row r="3897" spans="12:18" x14ac:dyDescent="0.25">
      <c r="L3897" t="s">
        <v>508</v>
      </c>
      <c r="M3897" t="s">
        <v>33334</v>
      </c>
      <c r="N3897" t="s">
        <v>41171</v>
      </c>
      <c r="O3897" s="76" t="s">
        <v>4356</v>
      </c>
      <c r="P3897" s="82">
        <v>1987</v>
      </c>
      <c r="Q3897" s="82" t="s">
        <v>99200</v>
      </c>
      <c r="R3897"/>
    </row>
    <row r="3898" spans="12:18" x14ac:dyDescent="0.25">
      <c r="L3898" t="s">
        <v>508</v>
      </c>
      <c r="M3898" t="s">
        <v>33335</v>
      </c>
      <c r="N3898" t="s">
        <v>41172</v>
      </c>
      <c r="O3898" s="76" t="s">
        <v>4366</v>
      </c>
      <c r="P3898" s="82">
        <v>199</v>
      </c>
      <c r="Q3898" s="82" t="s">
        <v>99201</v>
      </c>
      <c r="R3898"/>
    </row>
    <row r="3899" spans="12:18" x14ac:dyDescent="0.25">
      <c r="L3899" t="s">
        <v>508</v>
      </c>
      <c r="M3899" t="s">
        <v>12410</v>
      </c>
      <c r="N3899" t="s">
        <v>41173</v>
      </c>
      <c r="O3899" s="76" t="s">
        <v>4366</v>
      </c>
      <c r="P3899" s="82">
        <v>124</v>
      </c>
      <c r="Q3899" s="82" t="s">
        <v>99202</v>
      </c>
      <c r="R3899"/>
    </row>
    <row r="3900" spans="12:18" x14ac:dyDescent="0.25">
      <c r="L3900" t="s">
        <v>508</v>
      </c>
      <c r="M3900" t="s">
        <v>33336</v>
      </c>
      <c r="N3900" t="s">
        <v>41174</v>
      </c>
      <c r="O3900" s="76" t="s">
        <v>4366</v>
      </c>
      <c r="P3900" s="82">
        <v>132</v>
      </c>
      <c r="Q3900" s="82" t="s">
        <v>99203</v>
      </c>
      <c r="R3900"/>
    </row>
    <row r="3901" spans="12:18" x14ac:dyDescent="0.25">
      <c r="L3901" t="s">
        <v>508</v>
      </c>
      <c r="M3901" t="s">
        <v>14391</v>
      </c>
      <c r="N3901" t="s">
        <v>41175</v>
      </c>
      <c r="O3901" s="76" t="s">
        <v>4366</v>
      </c>
      <c r="P3901" s="82">
        <v>79</v>
      </c>
      <c r="Q3901" s="82" t="s">
        <v>99204</v>
      </c>
      <c r="R3901"/>
    </row>
    <row r="3902" spans="12:18" x14ac:dyDescent="0.25">
      <c r="L3902" t="s">
        <v>508</v>
      </c>
      <c r="M3902" t="s">
        <v>14393</v>
      </c>
      <c r="N3902" t="s">
        <v>41176</v>
      </c>
      <c r="O3902" s="76" t="s">
        <v>4366</v>
      </c>
      <c r="P3902" s="82">
        <v>289</v>
      </c>
      <c r="Q3902" s="82" t="s">
        <v>99205</v>
      </c>
      <c r="R3902"/>
    </row>
    <row r="3903" spans="12:18" x14ac:dyDescent="0.25">
      <c r="L3903" t="s">
        <v>508</v>
      </c>
      <c r="M3903" t="s">
        <v>7139</v>
      </c>
      <c r="N3903" t="s">
        <v>41177</v>
      </c>
      <c r="O3903" s="76" t="s">
        <v>4366</v>
      </c>
      <c r="P3903" s="82">
        <v>84</v>
      </c>
      <c r="Q3903" s="82" t="s">
        <v>99206</v>
      </c>
      <c r="R3903"/>
    </row>
    <row r="3904" spans="12:18" x14ac:dyDescent="0.25">
      <c r="L3904" t="s">
        <v>508</v>
      </c>
      <c r="M3904" t="s">
        <v>14395</v>
      </c>
      <c r="N3904" t="s">
        <v>41178</v>
      </c>
      <c r="O3904" s="76" t="s">
        <v>4356</v>
      </c>
      <c r="P3904" s="82">
        <v>1024</v>
      </c>
      <c r="Q3904" s="82" t="s">
        <v>99207</v>
      </c>
      <c r="R3904"/>
    </row>
    <row r="3905" spans="12:18" x14ac:dyDescent="0.25">
      <c r="L3905" t="s">
        <v>508</v>
      </c>
      <c r="M3905" t="s">
        <v>7140</v>
      </c>
      <c r="N3905" t="s">
        <v>41179</v>
      </c>
      <c r="O3905" s="76" t="s">
        <v>4366</v>
      </c>
      <c r="P3905" s="82">
        <v>277</v>
      </c>
      <c r="Q3905" s="82" t="s">
        <v>99208</v>
      </c>
      <c r="R3905"/>
    </row>
    <row r="3906" spans="12:18" x14ac:dyDescent="0.25">
      <c r="L3906" t="s">
        <v>508</v>
      </c>
      <c r="M3906" t="s">
        <v>33337</v>
      </c>
      <c r="N3906" t="s">
        <v>41180</v>
      </c>
      <c r="O3906" s="76" t="s">
        <v>4356</v>
      </c>
      <c r="P3906" s="82">
        <v>509</v>
      </c>
      <c r="Q3906" s="82" t="s">
        <v>99209</v>
      </c>
      <c r="R3906"/>
    </row>
    <row r="3907" spans="12:18" x14ac:dyDescent="0.25">
      <c r="L3907" t="s">
        <v>508</v>
      </c>
      <c r="M3907" t="s">
        <v>33338</v>
      </c>
      <c r="N3907" t="s">
        <v>41181</v>
      </c>
      <c r="O3907" s="76" t="s">
        <v>4356</v>
      </c>
      <c r="P3907" s="82">
        <v>441</v>
      </c>
      <c r="Q3907" s="82" t="s">
        <v>99210</v>
      </c>
      <c r="R3907"/>
    </row>
    <row r="3908" spans="12:18" x14ac:dyDescent="0.25">
      <c r="L3908" t="s">
        <v>508</v>
      </c>
      <c r="M3908" t="s">
        <v>33339</v>
      </c>
      <c r="N3908" t="s">
        <v>41182</v>
      </c>
      <c r="O3908" s="76" t="s">
        <v>4366</v>
      </c>
      <c r="P3908" s="82">
        <v>86</v>
      </c>
      <c r="Q3908" s="82" t="s">
        <v>99211</v>
      </c>
      <c r="R3908"/>
    </row>
    <row r="3909" spans="12:18" x14ac:dyDescent="0.25">
      <c r="L3909" t="s">
        <v>508</v>
      </c>
      <c r="M3909" t="s">
        <v>24398</v>
      </c>
      <c r="N3909" t="s">
        <v>41183</v>
      </c>
      <c r="O3909" s="76" t="s">
        <v>4356</v>
      </c>
      <c r="P3909" s="82">
        <v>465</v>
      </c>
      <c r="Q3909" s="82" t="s">
        <v>99212</v>
      </c>
      <c r="R3909"/>
    </row>
    <row r="3910" spans="12:18" x14ac:dyDescent="0.25">
      <c r="L3910" t="s">
        <v>508</v>
      </c>
      <c r="M3910" t="s">
        <v>33340</v>
      </c>
      <c r="N3910" t="s">
        <v>41184</v>
      </c>
      <c r="O3910" s="76" t="s">
        <v>4366</v>
      </c>
      <c r="P3910" s="82">
        <v>248</v>
      </c>
      <c r="Q3910" s="82" t="s">
        <v>99213</v>
      </c>
      <c r="R3910"/>
    </row>
    <row r="3911" spans="12:18" x14ac:dyDescent="0.25">
      <c r="L3911" t="s">
        <v>508</v>
      </c>
      <c r="M3911" t="s">
        <v>24399</v>
      </c>
      <c r="N3911" t="s">
        <v>41185</v>
      </c>
      <c r="O3911" s="76" t="s">
        <v>4356</v>
      </c>
      <c r="P3911" s="82">
        <v>507</v>
      </c>
      <c r="Q3911" s="82" t="s">
        <v>99214</v>
      </c>
      <c r="R3911"/>
    </row>
    <row r="3912" spans="12:18" x14ac:dyDescent="0.25">
      <c r="L3912" t="s">
        <v>508</v>
      </c>
      <c r="M3912" t="s">
        <v>24406</v>
      </c>
      <c r="N3912" t="s">
        <v>41186</v>
      </c>
      <c r="O3912" s="76" t="s">
        <v>4356</v>
      </c>
      <c r="P3912" s="82">
        <v>929</v>
      </c>
      <c r="Q3912" s="82" t="s">
        <v>99250</v>
      </c>
      <c r="R3912"/>
    </row>
    <row r="3913" spans="12:18" x14ac:dyDescent="0.25">
      <c r="L3913" t="s">
        <v>508</v>
      </c>
      <c r="M3913" t="s">
        <v>12424</v>
      </c>
      <c r="N3913" t="s">
        <v>41187</v>
      </c>
      <c r="O3913" s="76" t="s">
        <v>4366</v>
      </c>
      <c r="P3913" s="82">
        <v>119</v>
      </c>
      <c r="Q3913" s="82" t="s">
        <v>99251</v>
      </c>
      <c r="R3913"/>
    </row>
    <row r="3914" spans="12:18" x14ac:dyDescent="0.25">
      <c r="L3914" t="s">
        <v>508</v>
      </c>
      <c r="M3914" t="s">
        <v>7149</v>
      </c>
      <c r="N3914" t="s">
        <v>41188</v>
      </c>
      <c r="O3914" s="76" t="s">
        <v>4356</v>
      </c>
      <c r="P3914" s="82">
        <v>2922</v>
      </c>
      <c r="Q3914" s="82" t="s">
        <v>99252</v>
      </c>
      <c r="R3914"/>
    </row>
    <row r="3915" spans="12:18" x14ac:dyDescent="0.25">
      <c r="L3915" t="s">
        <v>508</v>
      </c>
      <c r="M3915" t="s">
        <v>12426</v>
      </c>
      <c r="N3915" t="s">
        <v>41189</v>
      </c>
      <c r="O3915" s="76" t="s">
        <v>4374</v>
      </c>
      <c r="P3915" s="82">
        <v>3255</v>
      </c>
      <c r="Q3915" s="82" t="s">
        <v>99253</v>
      </c>
      <c r="R3915"/>
    </row>
    <row r="3916" spans="12:18" x14ac:dyDescent="0.25">
      <c r="L3916" t="s">
        <v>508</v>
      </c>
      <c r="M3916" t="s">
        <v>7150</v>
      </c>
      <c r="N3916" t="s">
        <v>41190</v>
      </c>
      <c r="O3916" s="76" t="s">
        <v>4356</v>
      </c>
      <c r="P3916" s="82">
        <v>701</v>
      </c>
      <c r="Q3916" s="82" t="s">
        <v>99254</v>
      </c>
      <c r="R3916"/>
    </row>
    <row r="3917" spans="12:18" x14ac:dyDescent="0.25">
      <c r="L3917" t="s">
        <v>508</v>
      </c>
      <c r="M3917" t="s">
        <v>7151</v>
      </c>
      <c r="N3917" t="s">
        <v>41191</v>
      </c>
      <c r="O3917" s="76" t="s">
        <v>4356</v>
      </c>
      <c r="P3917" s="82">
        <v>390</v>
      </c>
      <c r="Q3917" s="82" t="s">
        <v>99255</v>
      </c>
      <c r="R3917"/>
    </row>
    <row r="3918" spans="12:18" x14ac:dyDescent="0.25">
      <c r="L3918" t="s">
        <v>508</v>
      </c>
      <c r="M3918" t="s">
        <v>12428</v>
      </c>
      <c r="N3918" t="s">
        <v>41192</v>
      </c>
      <c r="O3918" s="76" t="s">
        <v>4366</v>
      </c>
      <c r="P3918" s="82">
        <v>77</v>
      </c>
      <c r="Q3918" s="82" t="s">
        <v>99256</v>
      </c>
      <c r="R3918"/>
    </row>
    <row r="3919" spans="12:18" x14ac:dyDescent="0.25">
      <c r="L3919" t="s">
        <v>508</v>
      </c>
      <c r="M3919" t="s">
        <v>14410</v>
      </c>
      <c r="N3919" t="s">
        <v>41193</v>
      </c>
      <c r="O3919" s="76" t="s">
        <v>4366</v>
      </c>
      <c r="P3919" s="82">
        <v>17</v>
      </c>
      <c r="Q3919" s="82" t="s">
        <v>99257</v>
      </c>
      <c r="R3919"/>
    </row>
    <row r="3920" spans="12:18" x14ac:dyDescent="0.25">
      <c r="L3920" t="s">
        <v>508</v>
      </c>
      <c r="M3920" t="s">
        <v>7152</v>
      </c>
      <c r="N3920" t="s">
        <v>41194</v>
      </c>
      <c r="O3920" s="76" t="s">
        <v>4366</v>
      </c>
      <c r="P3920" s="82">
        <v>32</v>
      </c>
      <c r="Q3920" s="82" t="s">
        <v>99258</v>
      </c>
      <c r="R3920"/>
    </row>
    <row r="3921" spans="12:18" x14ac:dyDescent="0.25">
      <c r="L3921" t="s">
        <v>508</v>
      </c>
      <c r="M3921" t="s">
        <v>12430</v>
      </c>
      <c r="N3921" t="s">
        <v>41195</v>
      </c>
      <c r="O3921" s="76" t="s">
        <v>4366</v>
      </c>
      <c r="P3921" s="82">
        <v>65</v>
      </c>
      <c r="Q3921" s="82" t="s">
        <v>99260</v>
      </c>
      <c r="R3921"/>
    </row>
    <row r="3922" spans="12:18" x14ac:dyDescent="0.25">
      <c r="L3922" t="s">
        <v>508</v>
      </c>
      <c r="M3922" t="s">
        <v>14412</v>
      </c>
      <c r="N3922" t="s">
        <v>41196</v>
      </c>
      <c r="O3922" s="76" t="s">
        <v>4366</v>
      </c>
      <c r="P3922" s="82">
        <v>213</v>
      </c>
      <c r="Q3922" s="82" t="s">
        <v>99261</v>
      </c>
      <c r="R3922"/>
    </row>
    <row r="3923" spans="12:18" x14ac:dyDescent="0.25">
      <c r="L3923" t="s">
        <v>508</v>
      </c>
      <c r="M3923" t="s">
        <v>12432</v>
      </c>
      <c r="N3923" t="s">
        <v>41197</v>
      </c>
      <c r="O3923" s="76" t="s">
        <v>4374</v>
      </c>
      <c r="P3923" s="82">
        <v>5477</v>
      </c>
      <c r="Q3923" s="82" t="s">
        <v>99262</v>
      </c>
      <c r="R3923"/>
    </row>
    <row r="3924" spans="12:18" x14ac:dyDescent="0.25">
      <c r="L3924" t="s">
        <v>508</v>
      </c>
      <c r="M3924" t="s">
        <v>33346</v>
      </c>
      <c r="N3924" t="s">
        <v>41198</v>
      </c>
      <c r="O3924" s="76" t="s">
        <v>4366</v>
      </c>
      <c r="P3924" s="82">
        <v>135</v>
      </c>
      <c r="Q3924" s="82" t="s">
        <v>99263</v>
      </c>
      <c r="R3924"/>
    </row>
    <row r="3925" spans="12:18" x14ac:dyDescent="0.25">
      <c r="L3925" t="s">
        <v>508</v>
      </c>
      <c r="M3925" t="s">
        <v>33347</v>
      </c>
      <c r="N3925" t="s">
        <v>41199</v>
      </c>
      <c r="O3925" s="76" t="s">
        <v>4366</v>
      </c>
      <c r="P3925" s="82">
        <v>112</v>
      </c>
      <c r="Q3925" s="82" t="s">
        <v>99264</v>
      </c>
      <c r="R3925"/>
    </row>
    <row r="3926" spans="12:18" x14ac:dyDescent="0.25">
      <c r="L3926" t="s">
        <v>508</v>
      </c>
      <c r="M3926" t="s">
        <v>24408</v>
      </c>
      <c r="N3926" t="s">
        <v>41200</v>
      </c>
      <c r="O3926" s="76" t="s">
        <v>4356</v>
      </c>
      <c r="P3926" s="82">
        <v>365</v>
      </c>
      <c r="Q3926" s="82" t="s">
        <v>99265</v>
      </c>
      <c r="R3926"/>
    </row>
    <row r="3927" spans="12:18" x14ac:dyDescent="0.25">
      <c r="L3927" t="s">
        <v>508</v>
      </c>
      <c r="M3927" t="s">
        <v>7153</v>
      </c>
      <c r="N3927" t="s">
        <v>41201</v>
      </c>
      <c r="O3927" s="76" t="s">
        <v>4356</v>
      </c>
      <c r="P3927" s="82">
        <v>319</v>
      </c>
      <c r="Q3927" s="82" t="s">
        <v>99266</v>
      </c>
      <c r="R3927"/>
    </row>
    <row r="3928" spans="12:18" x14ac:dyDescent="0.25">
      <c r="L3928" t="s">
        <v>508</v>
      </c>
      <c r="M3928" t="s">
        <v>33348</v>
      </c>
      <c r="N3928" t="s">
        <v>41202</v>
      </c>
      <c r="O3928" s="76" t="s">
        <v>4366</v>
      </c>
      <c r="P3928" s="82">
        <v>128</v>
      </c>
      <c r="Q3928" s="82" t="s">
        <v>99267</v>
      </c>
      <c r="R3928"/>
    </row>
    <row r="3929" spans="12:18" x14ac:dyDescent="0.25">
      <c r="L3929" t="s">
        <v>508</v>
      </c>
      <c r="M3929" t="s">
        <v>24409</v>
      </c>
      <c r="N3929" t="s">
        <v>41203</v>
      </c>
      <c r="O3929" s="76" t="s">
        <v>4356</v>
      </c>
      <c r="P3929" s="82">
        <v>246</v>
      </c>
      <c r="Q3929" s="82" t="s">
        <v>99268</v>
      </c>
      <c r="R3929"/>
    </row>
    <row r="3930" spans="12:18" x14ac:dyDescent="0.25">
      <c r="L3930" t="s">
        <v>508</v>
      </c>
      <c r="M3930" t="s">
        <v>6954</v>
      </c>
      <c r="N3930" t="s">
        <v>41204</v>
      </c>
      <c r="O3930" s="76" t="s">
        <v>4366</v>
      </c>
      <c r="P3930" s="82">
        <v>64</v>
      </c>
      <c r="Q3930" s="82" t="s">
        <v>99215</v>
      </c>
      <c r="R3930"/>
    </row>
    <row r="3931" spans="12:18" x14ac:dyDescent="0.25">
      <c r="L3931" t="s">
        <v>508</v>
      </c>
      <c r="M3931" t="s">
        <v>24400</v>
      </c>
      <c r="N3931" t="s">
        <v>41205</v>
      </c>
      <c r="O3931" s="76" t="s">
        <v>4356</v>
      </c>
      <c r="P3931" s="82">
        <v>1390</v>
      </c>
      <c r="Q3931" s="82" t="s">
        <v>99216</v>
      </c>
      <c r="R3931"/>
    </row>
    <row r="3932" spans="12:18" x14ac:dyDescent="0.25">
      <c r="L3932" t="s">
        <v>508</v>
      </c>
      <c r="M3932" t="s">
        <v>11490</v>
      </c>
      <c r="N3932" t="s">
        <v>41206</v>
      </c>
      <c r="O3932" s="76" t="s">
        <v>4366</v>
      </c>
      <c r="P3932" s="82">
        <v>105</v>
      </c>
      <c r="Q3932" s="82" t="s">
        <v>99217</v>
      </c>
      <c r="R3932"/>
    </row>
    <row r="3933" spans="12:18" x14ac:dyDescent="0.25">
      <c r="L3933" t="s">
        <v>508</v>
      </c>
      <c r="M3933" t="s">
        <v>7142</v>
      </c>
      <c r="N3933" t="s">
        <v>41207</v>
      </c>
      <c r="O3933" s="76" t="s">
        <v>4356</v>
      </c>
      <c r="P3933" s="82">
        <v>404</v>
      </c>
      <c r="Q3933" s="82" t="s">
        <v>99221</v>
      </c>
      <c r="R3933"/>
    </row>
    <row r="3934" spans="12:18" x14ac:dyDescent="0.25">
      <c r="L3934" t="s">
        <v>508</v>
      </c>
      <c r="M3934" t="s">
        <v>24401</v>
      </c>
      <c r="N3934" t="s">
        <v>41208</v>
      </c>
      <c r="O3934" s="76" t="s">
        <v>4366</v>
      </c>
      <c r="P3934" s="82">
        <v>51</v>
      </c>
      <c r="Q3934" s="82" t="s">
        <v>99222</v>
      </c>
      <c r="R3934"/>
    </row>
    <row r="3935" spans="12:18" x14ac:dyDescent="0.25">
      <c r="L3935" t="s">
        <v>508</v>
      </c>
      <c r="M3935" t="s">
        <v>24402</v>
      </c>
      <c r="N3935" t="s">
        <v>41209</v>
      </c>
      <c r="O3935" s="76" t="s">
        <v>4356</v>
      </c>
      <c r="P3935" s="82">
        <v>512</v>
      </c>
      <c r="Q3935" s="82" t="s">
        <v>99223</v>
      </c>
      <c r="R3935"/>
    </row>
    <row r="3936" spans="12:18" x14ac:dyDescent="0.25">
      <c r="L3936" t="s">
        <v>508</v>
      </c>
      <c r="M3936" t="s">
        <v>33341</v>
      </c>
      <c r="N3936" t="s">
        <v>41210</v>
      </c>
      <c r="O3936" s="76" t="s">
        <v>4366</v>
      </c>
      <c r="P3936" s="82">
        <v>116</v>
      </c>
      <c r="Q3936" s="82" t="s">
        <v>99225</v>
      </c>
      <c r="R3936"/>
    </row>
    <row r="3937" spans="12:18" x14ac:dyDescent="0.25">
      <c r="L3937" t="s">
        <v>508</v>
      </c>
      <c r="M3937" t="s">
        <v>7143</v>
      </c>
      <c r="N3937" t="s">
        <v>41211</v>
      </c>
      <c r="O3937" s="76" t="s">
        <v>4366</v>
      </c>
      <c r="P3937" s="82">
        <v>255</v>
      </c>
      <c r="Q3937" s="82" t="s">
        <v>99226</v>
      </c>
      <c r="R3937"/>
    </row>
    <row r="3938" spans="12:18" x14ac:dyDescent="0.25">
      <c r="L3938" t="s">
        <v>508</v>
      </c>
      <c r="M3938" t="s">
        <v>12417</v>
      </c>
      <c r="N3938" t="s">
        <v>41212</v>
      </c>
      <c r="O3938" s="76" t="s">
        <v>4366</v>
      </c>
      <c r="P3938" s="82">
        <v>115</v>
      </c>
      <c r="Q3938" s="82" t="s">
        <v>99227</v>
      </c>
      <c r="R3938"/>
    </row>
    <row r="3939" spans="12:18" x14ac:dyDescent="0.25">
      <c r="L3939" t="s">
        <v>508</v>
      </c>
      <c r="M3939" t="s">
        <v>7429</v>
      </c>
      <c r="N3939" t="s">
        <v>41213</v>
      </c>
      <c r="O3939" s="76" t="s">
        <v>4356</v>
      </c>
      <c r="P3939" s="82">
        <v>773</v>
      </c>
      <c r="Q3939" s="82" t="s">
        <v>99228</v>
      </c>
      <c r="R3939"/>
    </row>
    <row r="3940" spans="12:18" x14ac:dyDescent="0.25">
      <c r="L3940" t="s">
        <v>508</v>
      </c>
      <c r="M3940" t="s">
        <v>7144</v>
      </c>
      <c r="N3940" t="s">
        <v>41214</v>
      </c>
      <c r="O3940" s="76" t="s">
        <v>4366</v>
      </c>
      <c r="P3940" s="82">
        <v>254</v>
      </c>
      <c r="Q3940" s="82" t="s">
        <v>99229</v>
      </c>
      <c r="R3940"/>
    </row>
    <row r="3941" spans="12:18" x14ac:dyDescent="0.25">
      <c r="L3941" t="s">
        <v>508</v>
      </c>
      <c r="M3941" t="s">
        <v>7145</v>
      </c>
      <c r="N3941" t="s">
        <v>41215</v>
      </c>
      <c r="O3941" s="76" t="s">
        <v>4366</v>
      </c>
      <c r="P3941" s="82">
        <v>124</v>
      </c>
      <c r="Q3941" s="82" t="s">
        <v>99230</v>
      </c>
      <c r="R3941"/>
    </row>
    <row r="3942" spans="12:18" x14ac:dyDescent="0.25">
      <c r="L3942" t="s">
        <v>508</v>
      </c>
      <c r="M3942" t="s">
        <v>33342</v>
      </c>
      <c r="N3942" t="s">
        <v>41216</v>
      </c>
      <c r="O3942" s="76" t="s">
        <v>4366</v>
      </c>
      <c r="P3942" s="82">
        <v>104</v>
      </c>
      <c r="Q3942" s="82" t="s">
        <v>99231</v>
      </c>
      <c r="R3942"/>
    </row>
    <row r="3943" spans="12:18" x14ac:dyDescent="0.25">
      <c r="L3943" t="s">
        <v>508</v>
      </c>
      <c r="M3943" t="s">
        <v>33343</v>
      </c>
      <c r="N3943" t="s">
        <v>41217</v>
      </c>
      <c r="O3943" s="76" t="s">
        <v>4366</v>
      </c>
      <c r="P3943" s="82">
        <v>89</v>
      </c>
      <c r="Q3943" s="82" t="s">
        <v>99232</v>
      </c>
      <c r="R3943"/>
    </row>
    <row r="3944" spans="12:18" x14ac:dyDescent="0.25">
      <c r="L3944" t="s">
        <v>508</v>
      </c>
      <c r="M3944" t="s">
        <v>14399</v>
      </c>
      <c r="N3944" t="s">
        <v>41218</v>
      </c>
      <c r="O3944" s="76" t="s">
        <v>4366</v>
      </c>
      <c r="P3944" s="82">
        <v>44</v>
      </c>
      <c r="Q3944" s="82" t="s">
        <v>99233</v>
      </c>
      <c r="R3944"/>
    </row>
    <row r="3945" spans="12:18" x14ac:dyDescent="0.25">
      <c r="L3945" t="s">
        <v>508</v>
      </c>
      <c r="M3945" t="s">
        <v>14401</v>
      </c>
      <c r="N3945" t="s">
        <v>41219</v>
      </c>
      <c r="O3945" s="76" t="s">
        <v>4356</v>
      </c>
      <c r="P3945" s="82">
        <v>736</v>
      </c>
      <c r="Q3945" s="82" t="s">
        <v>99234</v>
      </c>
      <c r="R3945"/>
    </row>
    <row r="3946" spans="12:18" x14ac:dyDescent="0.25">
      <c r="L3946" t="s">
        <v>508</v>
      </c>
      <c r="M3946" t="s">
        <v>24403</v>
      </c>
      <c r="N3946" t="s">
        <v>41220</v>
      </c>
      <c r="O3946" s="76" t="s">
        <v>4366</v>
      </c>
      <c r="P3946" s="82">
        <v>55</v>
      </c>
      <c r="Q3946" s="82" t="s">
        <v>99235</v>
      </c>
      <c r="R3946"/>
    </row>
    <row r="3947" spans="12:18" x14ac:dyDescent="0.25">
      <c r="L3947" t="s">
        <v>508</v>
      </c>
      <c r="M3947" t="s">
        <v>7146</v>
      </c>
      <c r="N3947" t="s">
        <v>41221</v>
      </c>
      <c r="O3947" s="76" t="s">
        <v>4356</v>
      </c>
      <c r="P3947" s="82">
        <v>2005</v>
      </c>
      <c r="Q3947" s="82" t="s">
        <v>99236</v>
      </c>
      <c r="R3947"/>
    </row>
    <row r="3948" spans="12:18" x14ac:dyDescent="0.25">
      <c r="L3948" t="s">
        <v>508</v>
      </c>
      <c r="M3948" t="s">
        <v>24404</v>
      </c>
      <c r="N3948" t="s">
        <v>41222</v>
      </c>
      <c r="O3948" s="76" t="s">
        <v>4356</v>
      </c>
      <c r="P3948" s="82">
        <v>363</v>
      </c>
      <c r="Q3948" s="82" t="s">
        <v>99238</v>
      </c>
      <c r="R3948"/>
    </row>
    <row r="3949" spans="12:18" x14ac:dyDescent="0.25">
      <c r="L3949" t="s">
        <v>508</v>
      </c>
      <c r="M3949" t="s">
        <v>7147</v>
      </c>
      <c r="N3949" t="s">
        <v>41223</v>
      </c>
      <c r="O3949" s="76" t="s">
        <v>4366</v>
      </c>
      <c r="P3949" s="82">
        <v>28</v>
      </c>
      <c r="Q3949" s="82" t="s">
        <v>99237</v>
      </c>
      <c r="R3949"/>
    </row>
    <row r="3950" spans="12:18" x14ac:dyDescent="0.25">
      <c r="L3950" t="s">
        <v>508</v>
      </c>
      <c r="M3950" t="s">
        <v>14403</v>
      </c>
      <c r="N3950" t="s">
        <v>41224</v>
      </c>
      <c r="O3950" s="76" t="s">
        <v>4356</v>
      </c>
      <c r="P3950" s="82">
        <v>1124</v>
      </c>
      <c r="Q3950" s="82" t="s">
        <v>99239</v>
      </c>
      <c r="R3950"/>
    </row>
    <row r="3951" spans="12:18" x14ac:dyDescent="0.25">
      <c r="L3951" t="s">
        <v>508</v>
      </c>
      <c r="M3951" t="s">
        <v>12419</v>
      </c>
      <c r="N3951" t="s">
        <v>41225</v>
      </c>
      <c r="O3951" s="76" t="s">
        <v>4366</v>
      </c>
      <c r="P3951" s="82">
        <v>226</v>
      </c>
      <c r="Q3951" s="82" t="s">
        <v>99240</v>
      </c>
      <c r="R3951"/>
    </row>
    <row r="3952" spans="12:18" x14ac:dyDescent="0.25">
      <c r="L3952" t="s">
        <v>508</v>
      </c>
      <c r="M3952" t="s">
        <v>14405</v>
      </c>
      <c r="N3952" t="s">
        <v>41226</v>
      </c>
      <c r="O3952" s="76" t="s">
        <v>4366</v>
      </c>
      <c r="P3952" s="82">
        <v>25</v>
      </c>
      <c r="Q3952" s="82" t="s">
        <v>99241</v>
      </c>
      <c r="R3952"/>
    </row>
    <row r="3953" spans="12:18" x14ac:dyDescent="0.25">
      <c r="L3953" t="s">
        <v>508</v>
      </c>
      <c r="M3953" t="s">
        <v>12421</v>
      </c>
      <c r="N3953" t="s">
        <v>41227</v>
      </c>
      <c r="O3953" s="76" t="s">
        <v>4356</v>
      </c>
      <c r="P3953" s="82">
        <v>464</v>
      </c>
      <c r="Q3953" s="82" t="s">
        <v>99242</v>
      </c>
      <c r="R3953"/>
    </row>
    <row r="3954" spans="12:18" x14ac:dyDescent="0.25">
      <c r="L3954" t="s">
        <v>508</v>
      </c>
      <c r="M3954" t="s">
        <v>12422</v>
      </c>
      <c r="N3954" t="s">
        <v>41228</v>
      </c>
      <c r="O3954" s="76" t="s">
        <v>4356</v>
      </c>
      <c r="P3954" s="82">
        <v>2032</v>
      </c>
      <c r="Q3954" s="82" t="s">
        <v>99243</v>
      </c>
      <c r="R3954"/>
    </row>
    <row r="3955" spans="12:18" x14ac:dyDescent="0.25">
      <c r="L3955" t="s">
        <v>508</v>
      </c>
      <c r="M3955" t="s">
        <v>14407</v>
      </c>
      <c r="N3955" t="s">
        <v>41229</v>
      </c>
      <c r="O3955" s="76" t="s">
        <v>4356</v>
      </c>
      <c r="P3955" s="82">
        <v>835</v>
      </c>
      <c r="Q3955" s="82" t="s">
        <v>99244</v>
      </c>
      <c r="R3955"/>
    </row>
    <row r="3956" spans="12:18" x14ac:dyDescent="0.25">
      <c r="L3956" t="s">
        <v>508</v>
      </c>
      <c r="M3956" t="s">
        <v>7148</v>
      </c>
      <c r="N3956" t="s">
        <v>41230</v>
      </c>
      <c r="O3956" s="76" t="s">
        <v>4366</v>
      </c>
      <c r="P3956" s="82">
        <v>199</v>
      </c>
      <c r="Q3956" s="82" t="s">
        <v>99245</v>
      </c>
      <c r="R3956"/>
    </row>
    <row r="3957" spans="12:18" x14ac:dyDescent="0.25">
      <c r="L3957" t="s">
        <v>508</v>
      </c>
      <c r="M3957" t="s">
        <v>24405</v>
      </c>
      <c r="N3957" t="s">
        <v>41231</v>
      </c>
      <c r="O3957" s="76" t="s">
        <v>4366</v>
      </c>
      <c r="P3957" s="82">
        <v>181</v>
      </c>
      <c r="Q3957" s="82" t="s">
        <v>99246</v>
      </c>
      <c r="R3957"/>
    </row>
    <row r="3958" spans="12:18" x14ac:dyDescent="0.25">
      <c r="L3958" t="s">
        <v>508</v>
      </c>
      <c r="M3958" t="s">
        <v>33344</v>
      </c>
      <c r="N3958" t="s">
        <v>41232</v>
      </c>
      <c r="O3958" s="76" t="s">
        <v>4366</v>
      </c>
      <c r="P3958" s="82">
        <v>147</v>
      </c>
      <c r="Q3958" s="82" t="s">
        <v>99247</v>
      </c>
      <c r="R3958"/>
    </row>
    <row r="3959" spans="12:18" x14ac:dyDescent="0.25">
      <c r="L3959" t="s">
        <v>508</v>
      </c>
      <c r="M3959" t="s">
        <v>6803</v>
      </c>
      <c r="N3959" t="s">
        <v>41233</v>
      </c>
      <c r="O3959" s="76" t="s">
        <v>4366</v>
      </c>
      <c r="P3959" s="82">
        <v>38</v>
      </c>
      <c r="Q3959" s="82" t="s">
        <v>99248</v>
      </c>
      <c r="R3959"/>
    </row>
    <row r="3960" spans="12:18" x14ac:dyDescent="0.25">
      <c r="L3960" t="s">
        <v>508</v>
      </c>
      <c r="M3960" t="s">
        <v>12415</v>
      </c>
      <c r="N3960" t="s">
        <v>41234</v>
      </c>
      <c r="O3960" s="76" t="s">
        <v>4366</v>
      </c>
      <c r="P3960" s="82">
        <v>119</v>
      </c>
      <c r="Q3960" s="82" t="s">
        <v>99218</v>
      </c>
      <c r="R3960"/>
    </row>
    <row r="3961" spans="12:18" x14ac:dyDescent="0.25">
      <c r="L3961" t="s">
        <v>508</v>
      </c>
      <c r="M3961" t="s">
        <v>7141</v>
      </c>
      <c r="N3961" t="s">
        <v>41235</v>
      </c>
      <c r="O3961" s="76" t="s">
        <v>4366</v>
      </c>
      <c r="P3961" s="82">
        <v>46</v>
      </c>
      <c r="Q3961" s="82" t="s">
        <v>99219</v>
      </c>
      <c r="R3961"/>
    </row>
    <row r="3962" spans="12:18" x14ac:dyDescent="0.25">
      <c r="L3962" t="s">
        <v>508</v>
      </c>
      <c r="M3962" t="s">
        <v>14397</v>
      </c>
      <c r="N3962" t="s">
        <v>41236</v>
      </c>
      <c r="O3962" s="76" t="s">
        <v>4356</v>
      </c>
      <c r="P3962" s="82">
        <v>435</v>
      </c>
      <c r="Q3962" s="82" t="s">
        <v>99220</v>
      </c>
      <c r="R3962"/>
    </row>
    <row r="3963" spans="12:18" x14ac:dyDescent="0.25">
      <c r="L3963" t="s">
        <v>508</v>
      </c>
      <c r="M3963" t="s">
        <v>10907</v>
      </c>
      <c r="N3963" t="s">
        <v>41237</v>
      </c>
      <c r="O3963" s="76" t="s">
        <v>4356</v>
      </c>
      <c r="P3963" s="82">
        <v>506</v>
      </c>
      <c r="Q3963" s="82" t="s">
        <v>99224</v>
      </c>
      <c r="R3963"/>
    </row>
    <row r="3964" spans="12:18" x14ac:dyDescent="0.25">
      <c r="L3964" t="s">
        <v>508</v>
      </c>
      <c r="M3964" t="s">
        <v>33345</v>
      </c>
      <c r="N3964" t="s">
        <v>41238</v>
      </c>
      <c r="O3964" s="76" t="s">
        <v>4356</v>
      </c>
      <c r="P3964" s="82">
        <v>563</v>
      </c>
      <c r="Q3964" s="82" t="s">
        <v>99249</v>
      </c>
      <c r="R3964"/>
    </row>
    <row r="3965" spans="12:18" x14ac:dyDescent="0.25">
      <c r="L3965" t="s">
        <v>508</v>
      </c>
      <c r="M3965" t="s">
        <v>33349</v>
      </c>
      <c r="N3965" t="s">
        <v>41239</v>
      </c>
      <c r="O3965" s="76" t="s">
        <v>4356</v>
      </c>
      <c r="P3965" s="82">
        <v>467</v>
      </c>
      <c r="Q3965" s="82" t="s">
        <v>99269</v>
      </c>
      <c r="R3965"/>
    </row>
    <row r="3966" spans="12:18" x14ac:dyDescent="0.25">
      <c r="L3966" t="s">
        <v>508</v>
      </c>
      <c r="M3966" t="s">
        <v>12434</v>
      </c>
      <c r="N3966" t="s">
        <v>41240</v>
      </c>
      <c r="O3966" s="76" t="s">
        <v>4366</v>
      </c>
      <c r="P3966" s="82">
        <v>113</v>
      </c>
      <c r="Q3966" s="82" t="s">
        <v>99270</v>
      </c>
      <c r="R3966"/>
    </row>
    <row r="3967" spans="12:18" x14ac:dyDescent="0.25">
      <c r="L3967" t="s">
        <v>508</v>
      </c>
      <c r="M3967" t="s">
        <v>12436</v>
      </c>
      <c r="N3967" t="s">
        <v>41241</v>
      </c>
      <c r="O3967" s="76" t="s">
        <v>4366</v>
      </c>
      <c r="P3967" s="82">
        <v>38</v>
      </c>
      <c r="Q3967" s="82" t="s">
        <v>99271</v>
      </c>
      <c r="R3967"/>
    </row>
    <row r="3968" spans="12:18" x14ac:dyDescent="0.25">
      <c r="L3968" t="s">
        <v>508</v>
      </c>
      <c r="M3968" t="s">
        <v>7154</v>
      </c>
      <c r="N3968" t="s">
        <v>41242</v>
      </c>
      <c r="O3968" s="76" t="s">
        <v>4366</v>
      </c>
      <c r="P3968" s="82">
        <v>17</v>
      </c>
      <c r="Q3968" s="82" t="s">
        <v>99272</v>
      </c>
      <c r="R3968"/>
    </row>
    <row r="3969" spans="12:18" x14ac:dyDescent="0.25">
      <c r="L3969" t="s">
        <v>508</v>
      </c>
      <c r="M3969" t="s">
        <v>7155</v>
      </c>
      <c r="N3969" t="s">
        <v>41243</v>
      </c>
      <c r="O3969" s="76" t="s">
        <v>4356</v>
      </c>
      <c r="P3969" s="82">
        <v>544</v>
      </c>
      <c r="Q3969" s="82" t="s">
        <v>99273</v>
      </c>
      <c r="R3969"/>
    </row>
    <row r="3970" spans="12:18" x14ac:dyDescent="0.25">
      <c r="L3970" t="s">
        <v>508</v>
      </c>
      <c r="M3970" t="s">
        <v>14414</v>
      </c>
      <c r="N3970" t="s">
        <v>41244</v>
      </c>
      <c r="O3970" s="76" t="s">
        <v>4366</v>
      </c>
      <c r="P3970" s="82">
        <v>272</v>
      </c>
      <c r="Q3970" s="82" t="s">
        <v>99275</v>
      </c>
      <c r="R3970"/>
    </row>
    <row r="3971" spans="12:18" x14ac:dyDescent="0.25">
      <c r="L3971" t="s">
        <v>508</v>
      </c>
      <c r="M3971" t="s">
        <v>24411</v>
      </c>
      <c r="N3971" t="s">
        <v>41245</v>
      </c>
      <c r="O3971" s="76" t="s">
        <v>4356</v>
      </c>
      <c r="P3971" s="82">
        <v>469</v>
      </c>
      <c r="Q3971" s="82" t="s">
        <v>99276</v>
      </c>
      <c r="R3971"/>
    </row>
    <row r="3972" spans="12:18" x14ac:dyDescent="0.25">
      <c r="L3972" t="s">
        <v>508</v>
      </c>
      <c r="M3972" t="s">
        <v>33350</v>
      </c>
      <c r="N3972" t="s">
        <v>41246</v>
      </c>
      <c r="O3972" s="76" t="s">
        <v>4366</v>
      </c>
      <c r="P3972" s="82">
        <v>127</v>
      </c>
      <c r="Q3972" s="82" t="s">
        <v>99277</v>
      </c>
      <c r="R3972"/>
    </row>
    <row r="3973" spans="12:18" x14ac:dyDescent="0.25">
      <c r="L3973" t="s">
        <v>508</v>
      </c>
      <c r="M3973" t="s">
        <v>33351</v>
      </c>
      <c r="N3973" t="s">
        <v>41247</v>
      </c>
      <c r="O3973" s="76" t="s">
        <v>4366</v>
      </c>
      <c r="P3973" s="82">
        <v>34</v>
      </c>
      <c r="Q3973" s="82" t="s">
        <v>99278</v>
      </c>
      <c r="R3973"/>
    </row>
    <row r="3974" spans="12:18" x14ac:dyDescent="0.25">
      <c r="L3974" t="s">
        <v>508</v>
      </c>
      <c r="M3974" t="s">
        <v>33352</v>
      </c>
      <c r="N3974" t="s">
        <v>41248</v>
      </c>
      <c r="O3974" s="76" t="s">
        <v>4356</v>
      </c>
      <c r="P3974" s="82">
        <v>590</v>
      </c>
      <c r="Q3974" s="82" t="s">
        <v>99279</v>
      </c>
      <c r="R3974"/>
    </row>
    <row r="3975" spans="12:18" x14ac:dyDescent="0.25">
      <c r="L3975" t="s">
        <v>508</v>
      </c>
      <c r="M3975" t="s">
        <v>7156</v>
      </c>
      <c r="N3975" t="s">
        <v>41249</v>
      </c>
      <c r="O3975" s="76" t="s">
        <v>4356</v>
      </c>
      <c r="P3975" s="82">
        <v>5601</v>
      </c>
      <c r="Q3975" s="82" t="s">
        <v>99280</v>
      </c>
      <c r="R3975"/>
    </row>
    <row r="3976" spans="12:18" x14ac:dyDescent="0.25">
      <c r="L3976" t="s">
        <v>508</v>
      </c>
      <c r="M3976" t="s">
        <v>24412</v>
      </c>
      <c r="N3976" t="s">
        <v>41250</v>
      </c>
      <c r="O3976" s="76" t="s">
        <v>4366</v>
      </c>
      <c r="P3976" s="82">
        <v>247</v>
      </c>
      <c r="Q3976" s="82" t="s">
        <v>99281</v>
      </c>
      <c r="R3976"/>
    </row>
    <row r="3977" spans="12:18" x14ac:dyDescent="0.25">
      <c r="L3977" t="s">
        <v>508</v>
      </c>
      <c r="M3977" t="s">
        <v>12438</v>
      </c>
      <c r="N3977" t="s">
        <v>41251</v>
      </c>
      <c r="O3977" s="76" t="s">
        <v>4366</v>
      </c>
      <c r="P3977" s="82">
        <v>104</v>
      </c>
      <c r="Q3977" s="82" t="s">
        <v>99282</v>
      </c>
      <c r="R3977"/>
    </row>
    <row r="3978" spans="12:18" x14ac:dyDescent="0.25">
      <c r="L3978" t="s">
        <v>508</v>
      </c>
      <c r="M3978" t="s">
        <v>14416</v>
      </c>
      <c r="N3978" t="s">
        <v>41252</v>
      </c>
      <c r="O3978" s="76" t="s">
        <v>4366</v>
      </c>
      <c r="P3978" s="82">
        <v>100</v>
      </c>
      <c r="Q3978" s="82" t="s">
        <v>99283</v>
      </c>
      <c r="R3978"/>
    </row>
    <row r="3979" spans="12:18" x14ac:dyDescent="0.25">
      <c r="L3979" t="s">
        <v>508</v>
      </c>
      <c r="M3979" t="s">
        <v>7157</v>
      </c>
      <c r="N3979" t="s">
        <v>41253</v>
      </c>
      <c r="O3979" s="76" t="s">
        <v>4356</v>
      </c>
      <c r="P3979" s="82">
        <v>786</v>
      </c>
      <c r="Q3979" s="82" t="s">
        <v>99284</v>
      </c>
      <c r="R3979"/>
    </row>
    <row r="3980" spans="12:18" x14ac:dyDescent="0.25">
      <c r="L3980" t="s">
        <v>508</v>
      </c>
      <c r="M3980" t="s">
        <v>7131</v>
      </c>
      <c r="N3980" t="s">
        <v>41254</v>
      </c>
      <c r="O3980" s="76" t="s">
        <v>4356</v>
      </c>
      <c r="P3980" s="82">
        <v>739</v>
      </c>
      <c r="Q3980" s="82" t="s">
        <v>99138</v>
      </c>
      <c r="R3980"/>
    </row>
    <row r="3981" spans="12:18" x14ac:dyDescent="0.25">
      <c r="L3981" t="s">
        <v>508</v>
      </c>
      <c r="M3981" t="s">
        <v>14296</v>
      </c>
      <c r="N3981" t="s">
        <v>41255</v>
      </c>
      <c r="O3981" s="76" t="s">
        <v>4366</v>
      </c>
      <c r="P3981" s="82">
        <v>185</v>
      </c>
      <c r="Q3981" s="82" t="s">
        <v>98970</v>
      </c>
      <c r="R3981"/>
    </row>
    <row r="3982" spans="12:18" x14ac:dyDescent="0.25">
      <c r="L3982" t="s">
        <v>508</v>
      </c>
      <c r="M3982" t="s">
        <v>12343</v>
      </c>
      <c r="N3982" t="s">
        <v>41256</v>
      </c>
      <c r="O3982" s="76" t="s">
        <v>4356</v>
      </c>
      <c r="P3982" s="82">
        <v>562</v>
      </c>
      <c r="Q3982" s="82" t="s">
        <v>99020</v>
      </c>
      <c r="R3982"/>
    </row>
    <row r="3983" spans="12:18" x14ac:dyDescent="0.25">
      <c r="L3983" t="s">
        <v>508</v>
      </c>
      <c r="M3983" t="s">
        <v>24413</v>
      </c>
      <c r="N3983" t="s">
        <v>41257</v>
      </c>
      <c r="O3983" s="76" t="s">
        <v>4366</v>
      </c>
      <c r="P3983" s="82">
        <v>17</v>
      </c>
      <c r="Q3983" s="82" t="s">
        <v>99285</v>
      </c>
      <c r="R3983"/>
    </row>
    <row r="3984" spans="12:18" x14ac:dyDescent="0.25">
      <c r="L3984" t="s">
        <v>508</v>
      </c>
      <c r="M3984" t="s">
        <v>24414</v>
      </c>
      <c r="N3984" t="s">
        <v>41258</v>
      </c>
      <c r="O3984" s="76" t="s">
        <v>4356</v>
      </c>
      <c r="P3984" s="82">
        <v>959</v>
      </c>
      <c r="Q3984" s="82" t="s">
        <v>99286</v>
      </c>
      <c r="R3984"/>
    </row>
    <row r="3985" spans="12:18" x14ac:dyDescent="0.25">
      <c r="L3985" t="s">
        <v>508</v>
      </c>
      <c r="M3985" t="s">
        <v>14418</v>
      </c>
      <c r="N3985" t="s">
        <v>41259</v>
      </c>
      <c r="O3985" s="76" t="s">
        <v>4356</v>
      </c>
      <c r="P3985" s="82">
        <v>553</v>
      </c>
      <c r="Q3985" s="82" t="s">
        <v>99287</v>
      </c>
      <c r="R3985"/>
    </row>
    <row r="3986" spans="12:18" x14ac:dyDescent="0.25">
      <c r="L3986" t="s">
        <v>508</v>
      </c>
      <c r="M3986" t="s">
        <v>14419</v>
      </c>
      <c r="N3986" t="s">
        <v>41260</v>
      </c>
      <c r="O3986" s="76" t="s">
        <v>4366</v>
      </c>
      <c r="P3986" s="82">
        <v>32</v>
      </c>
      <c r="Q3986" s="82" t="s">
        <v>99288</v>
      </c>
      <c r="R3986"/>
    </row>
    <row r="3987" spans="12:18" x14ac:dyDescent="0.25">
      <c r="L3987" t="s">
        <v>508</v>
      </c>
      <c r="M3987" t="s">
        <v>7158</v>
      </c>
      <c r="N3987" t="s">
        <v>41261</v>
      </c>
      <c r="O3987" s="76" t="s">
        <v>4366</v>
      </c>
      <c r="P3987" s="82">
        <v>273</v>
      </c>
      <c r="Q3987" s="82" t="s">
        <v>99289</v>
      </c>
      <c r="R3987"/>
    </row>
    <row r="3988" spans="12:18" x14ac:dyDescent="0.25">
      <c r="L3988" t="s">
        <v>508</v>
      </c>
      <c r="M3988" t="s">
        <v>7159</v>
      </c>
      <c r="N3988" t="s">
        <v>41262</v>
      </c>
      <c r="O3988" s="76" t="s">
        <v>4356</v>
      </c>
      <c r="P3988" s="82">
        <v>493</v>
      </c>
      <c r="Q3988" s="82" t="s">
        <v>99290</v>
      </c>
      <c r="R3988"/>
    </row>
    <row r="3989" spans="12:18" x14ac:dyDescent="0.25">
      <c r="L3989" t="s">
        <v>508</v>
      </c>
      <c r="M3989" t="s">
        <v>12440</v>
      </c>
      <c r="N3989" t="s">
        <v>41263</v>
      </c>
      <c r="O3989" s="76" t="s">
        <v>4366</v>
      </c>
      <c r="P3989" s="82">
        <v>105</v>
      </c>
      <c r="Q3989" s="82" t="s">
        <v>99291</v>
      </c>
      <c r="R3989"/>
    </row>
    <row r="3990" spans="12:18" x14ac:dyDescent="0.25">
      <c r="L3990" t="s">
        <v>508</v>
      </c>
      <c r="M3990" t="s">
        <v>24415</v>
      </c>
      <c r="N3990" t="s">
        <v>41264</v>
      </c>
      <c r="O3990" s="76" t="s">
        <v>4356</v>
      </c>
      <c r="P3990" s="82">
        <v>1004</v>
      </c>
      <c r="Q3990" s="82" t="s">
        <v>99292</v>
      </c>
      <c r="R3990"/>
    </row>
    <row r="3991" spans="12:18" x14ac:dyDescent="0.25">
      <c r="L3991" t="s">
        <v>508</v>
      </c>
      <c r="M3991" t="s">
        <v>14420</v>
      </c>
      <c r="N3991" t="s">
        <v>41265</v>
      </c>
      <c r="O3991" s="76" t="s">
        <v>4366</v>
      </c>
      <c r="P3991" s="82">
        <v>137</v>
      </c>
      <c r="Q3991" s="82" t="s">
        <v>99293</v>
      </c>
      <c r="R3991"/>
    </row>
    <row r="3992" spans="12:18" x14ac:dyDescent="0.25">
      <c r="L3992" t="s">
        <v>508</v>
      </c>
      <c r="M3992" t="s">
        <v>24417</v>
      </c>
      <c r="N3992" t="s">
        <v>41266</v>
      </c>
      <c r="O3992" s="76" t="s">
        <v>4366</v>
      </c>
      <c r="P3992" s="82">
        <v>26</v>
      </c>
      <c r="Q3992" s="82" t="s">
        <v>99296</v>
      </c>
      <c r="R3992"/>
    </row>
    <row r="3993" spans="12:18" x14ac:dyDescent="0.25">
      <c r="L3993" t="s">
        <v>508</v>
      </c>
      <c r="M3993" t="s">
        <v>33353</v>
      </c>
      <c r="N3993" t="s">
        <v>41267</v>
      </c>
      <c r="O3993" s="76" t="s">
        <v>4366</v>
      </c>
      <c r="P3993" s="82">
        <v>121</v>
      </c>
      <c r="Q3993" s="82" t="s">
        <v>99297</v>
      </c>
      <c r="R3993"/>
    </row>
    <row r="3994" spans="12:18" x14ac:dyDescent="0.25">
      <c r="L3994" t="s">
        <v>508</v>
      </c>
      <c r="M3994" t="s">
        <v>24416</v>
      </c>
      <c r="N3994" t="s">
        <v>41268</v>
      </c>
      <c r="O3994" s="76" t="s">
        <v>4366</v>
      </c>
      <c r="P3994" s="82">
        <v>53</v>
      </c>
      <c r="Q3994" s="82" t="s">
        <v>99294</v>
      </c>
      <c r="R3994"/>
    </row>
    <row r="3995" spans="12:18" x14ac:dyDescent="0.25">
      <c r="L3995" t="s">
        <v>508</v>
      </c>
      <c r="M3995" t="s">
        <v>14422</v>
      </c>
      <c r="N3995" t="s">
        <v>41269</v>
      </c>
      <c r="O3995" s="76" t="s">
        <v>4356</v>
      </c>
      <c r="P3995" s="82">
        <v>498</v>
      </c>
      <c r="Q3995" s="82" t="s">
        <v>99295</v>
      </c>
      <c r="R3995"/>
    </row>
    <row r="3996" spans="12:18" x14ac:dyDescent="0.25">
      <c r="L3996" t="s">
        <v>508</v>
      </c>
      <c r="M3996" t="s">
        <v>12442</v>
      </c>
      <c r="N3996" t="s">
        <v>41270</v>
      </c>
      <c r="O3996" s="76" t="s">
        <v>4366</v>
      </c>
      <c r="P3996" s="82">
        <v>238</v>
      </c>
      <c r="Q3996" s="82" t="s">
        <v>99298</v>
      </c>
      <c r="R3996"/>
    </row>
    <row r="3997" spans="12:18" x14ac:dyDescent="0.25">
      <c r="L3997" t="s">
        <v>508</v>
      </c>
      <c r="M3997" t="s">
        <v>12444</v>
      </c>
      <c r="N3997" t="s">
        <v>41271</v>
      </c>
      <c r="O3997" s="76" t="s">
        <v>4366</v>
      </c>
      <c r="P3997" s="82">
        <v>103</v>
      </c>
      <c r="Q3997" s="82" t="s">
        <v>99299</v>
      </c>
      <c r="R3997"/>
    </row>
    <row r="3998" spans="12:18" x14ac:dyDescent="0.25">
      <c r="L3998" t="s">
        <v>508</v>
      </c>
      <c r="M3998" t="s">
        <v>33354</v>
      </c>
      <c r="N3998" t="s">
        <v>41272</v>
      </c>
      <c r="O3998" s="76" t="s">
        <v>4356</v>
      </c>
      <c r="P3998" s="82">
        <v>1209</v>
      </c>
      <c r="Q3998" s="82" t="s">
        <v>99300</v>
      </c>
      <c r="R3998"/>
    </row>
    <row r="3999" spans="12:18" x14ac:dyDescent="0.25">
      <c r="L3999" t="s">
        <v>508</v>
      </c>
      <c r="M3999" t="s">
        <v>33355</v>
      </c>
      <c r="N3999" t="s">
        <v>41273</v>
      </c>
      <c r="O3999" s="76" t="s">
        <v>4366</v>
      </c>
      <c r="P3999" s="82">
        <v>63</v>
      </c>
      <c r="Q3999" s="82" t="s">
        <v>99301</v>
      </c>
      <c r="R3999"/>
    </row>
    <row r="4000" spans="12:18" x14ac:dyDescent="0.25">
      <c r="L4000" t="s">
        <v>508</v>
      </c>
      <c r="M4000" t="s">
        <v>33356</v>
      </c>
      <c r="N4000" t="s">
        <v>41274</v>
      </c>
      <c r="O4000" s="76" t="s">
        <v>4366</v>
      </c>
      <c r="P4000" s="82">
        <v>127</v>
      </c>
      <c r="Q4000" s="82" t="s">
        <v>99302</v>
      </c>
      <c r="R4000"/>
    </row>
    <row r="4001" spans="12:18" x14ac:dyDescent="0.25">
      <c r="L4001" t="s">
        <v>508</v>
      </c>
      <c r="M4001" t="s">
        <v>14424</v>
      </c>
      <c r="N4001" t="s">
        <v>41275</v>
      </c>
      <c r="O4001" s="76" t="s">
        <v>4356</v>
      </c>
      <c r="P4001" s="82">
        <v>510</v>
      </c>
      <c r="Q4001" s="82" t="s">
        <v>99303</v>
      </c>
      <c r="R4001"/>
    </row>
    <row r="4002" spans="12:18" x14ac:dyDescent="0.25">
      <c r="L4002" t="s">
        <v>508</v>
      </c>
      <c r="M4002" t="s">
        <v>12446</v>
      </c>
      <c r="N4002" t="s">
        <v>41276</v>
      </c>
      <c r="O4002" s="76" t="s">
        <v>4356</v>
      </c>
      <c r="P4002" s="82">
        <v>345</v>
      </c>
      <c r="Q4002" s="82" t="s">
        <v>99304</v>
      </c>
      <c r="R4002"/>
    </row>
    <row r="4003" spans="12:18" x14ac:dyDescent="0.25">
      <c r="L4003" t="s">
        <v>508</v>
      </c>
      <c r="M4003" t="s">
        <v>12448</v>
      </c>
      <c r="N4003" t="s">
        <v>41277</v>
      </c>
      <c r="O4003" s="76" t="s">
        <v>4366</v>
      </c>
      <c r="P4003" s="82">
        <v>165</v>
      </c>
      <c r="Q4003" s="82" t="s">
        <v>99305</v>
      </c>
      <c r="R4003"/>
    </row>
    <row r="4004" spans="12:18" x14ac:dyDescent="0.25">
      <c r="L4004" t="s">
        <v>508</v>
      </c>
      <c r="M4004" t="s">
        <v>20445</v>
      </c>
      <c r="N4004" t="s">
        <v>41278</v>
      </c>
      <c r="O4004" s="76" t="s">
        <v>4366</v>
      </c>
      <c r="P4004" s="82">
        <v>89</v>
      </c>
      <c r="Q4004" s="82" t="s">
        <v>99306</v>
      </c>
      <c r="R4004"/>
    </row>
    <row r="4005" spans="12:18" x14ac:dyDescent="0.25">
      <c r="L4005" t="s">
        <v>508</v>
      </c>
      <c r="M4005" t="s">
        <v>12450</v>
      </c>
      <c r="N4005" t="s">
        <v>41279</v>
      </c>
      <c r="O4005" s="76" t="s">
        <v>4374</v>
      </c>
      <c r="P4005" s="82">
        <v>1735</v>
      </c>
      <c r="Q4005" s="82" t="s">
        <v>99307</v>
      </c>
      <c r="R4005"/>
    </row>
    <row r="4006" spans="12:18" x14ac:dyDescent="0.25">
      <c r="L4006" t="s">
        <v>508</v>
      </c>
      <c r="M4006" t="s">
        <v>12452</v>
      </c>
      <c r="N4006" t="s">
        <v>41280</v>
      </c>
      <c r="O4006" s="76" t="s">
        <v>4356</v>
      </c>
      <c r="P4006" s="82">
        <v>1134</v>
      </c>
      <c r="Q4006" s="82" t="s">
        <v>99308</v>
      </c>
      <c r="R4006"/>
    </row>
    <row r="4007" spans="12:18" x14ac:dyDescent="0.25">
      <c r="L4007" t="s">
        <v>508</v>
      </c>
      <c r="M4007" t="s">
        <v>7160</v>
      </c>
      <c r="N4007" t="s">
        <v>41281</v>
      </c>
      <c r="O4007" s="76" t="s">
        <v>4366</v>
      </c>
      <c r="P4007" s="82">
        <v>305</v>
      </c>
      <c r="Q4007" s="82" t="s">
        <v>99309</v>
      </c>
      <c r="R4007"/>
    </row>
    <row r="4008" spans="12:18" x14ac:dyDescent="0.25">
      <c r="L4008" t="s">
        <v>508</v>
      </c>
      <c r="M4008" t="s">
        <v>7161</v>
      </c>
      <c r="N4008" t="s">
        <v>41282</v>
      </c>
      <c r="O4008" s="76" t="s">
        <v>4366</v>
      </c>
      <c r="P4008" s="82">
        <v>261</v>
      </c>
      <c r="Q4008" s="82" t="s">
        <v>99310</v>
      </c>
      <c r="R4008"/>
    </row>
    <row r="4009" spans="12:18" x14ac:dyDescent="0.25">
      <c r="L4009" t="s">
        <v>508</v>
      </c>
      <c r="M4009" t="s">
        <v>12454</v>
      </c>
      <c r="N4009" t="s">
        <v>41283</v>
      </c>
      <c r="O4009" s="76" t="s">
        <v>4374</v>
      </c>
      <c r="P4009" s="82">
        <v>4423</v>
      </c>
      <c r="Q4009" s="82" t="s">
        <v>99311</v>
      </c>
      <c r="R4009"/>
    </row>
    <row r="4010" spans="12:18" x14ac:dyDescent="0.25">
      <c r="L4010" t="s">
        <v>508</v>
      </c>
      <c r="M4010" t="s">
        <v>12456</v>
      </c>
      <c r="N4010" t="s">
        <v>41284</v>
      </c>
      <c r="O4010" s="76" t="s">
        <v>4374</v>
      </c>
      <c r="P4010" s="82">
        <v>1305</v>
      </c>
      <c r="Q4010" s="82" t="s">
        <v>99312</v>
      </c>
      <c r="R4010"/>
    </row>
    <row r="4011" spans="12:18" x14ac:dyDescent="0.25">
      <c r="L4011" t="s">
        <v>508</v>
      </c>
      <c r="M4011" t="s">
        <v>24418</v>
      </c>
      <c r="N4011" t="s">
        <v>41285</v>
      </c>
      <c r="O4011" s="76" t="s">
        <v>4356</v>
      </c>
      <c r="P4011" s="82">
        <v>242</v>
      </c>
      <c r="Q4011" s="82" t="s">
        <v>99313</v>
      </c>
      <c r="R4011"/>
    </row>
    <row r="4012" spans="12:18" x14ac:dyDescent="0.25">
      <c r="L4012" t="s">
        <v>508</v>
      </c>
      <c r="M4012" t="s">
        <v>7162</v>
      </c>
      <c r="N4012" t="s">
        <v>41286</v>
      </c>
      <c r="O4012" s="76" t="s">
        <v>4356</v>
      </c>
      <c r="P4012" s="82">
        <v>300</v>
      </c>
      <c r="Q4012" s="82" t="s">
        <v>99314</v>
      </c>
      <c r="R4012"/>
    </row>
    <row r="4013" spans="12:18" x14ac:dyDescent="0.25">
      <c r="L4013" t="s">
        <v>508</v>
      </c>
      <c r="M4013" t="s">
        <v>33357</v>
      </c>
      <c r="N4013" t="s">
        <v>41287</v>
      </c>
      <c r="O4013" s="76" t="s">
        <v>4356</v>
      </c>
      <c r="P4013" s="82">
        <v>1019</v>
      </c>
      <c r="Q4013" s="82" t="s">
        <v>99315</v>
      </c>
      <c r="R4013"/>
    </row>
    <row r="4014" spans="12:18" x14ac:dyDescent="0.25">
      <c r="L4014" t="s">
        <v>508</v>
      </c>
      <c r="M4014" t="s">
        <v>7163</v>
      </c>
      <c r="N4014" t="s">
        <v>41288</v>
      </c>
      <c r="O4014" s="76" t="s">
        <v>4356</v>
      </c>
      <c r="P4014" s="82">
        <v>1303</v>
      </c>
      <c r="Q4014" s="82" t="s">
        <v>99316</v>
      </c>
      <c r="R4014"/>
    </row>
    <row r="4015" spans="12:18" x14ac:dyDescent="0.25">
      <c r="L4015" t="s">
        <v>508</v>
      </c>
      <c r="M4015" t="s">
        <v>33358</v>
      </c>
      <c r="N4015" t="s">
        <v>41289</v>
      </c>
      <c r="O4015" s="76" t="s">
        <v>4366</v>
      </c>
      <c r="P4015" s="82">
        <v>147</v>
      </c>
      <c r="Q4015" s="82" t="s">
        <v>99317</v>
      </c>
      <c r="R4015"/>
    </row>
    <row r="4016" spans="12:18" x14ac:dyDescent="0.25">
      <c r="L4016" t="s">
        <v>508</v>
      </c>
      <c r="M4016" t="s">
        <v>7164</v>
      </c>
      <c r="N4016" t="s">
        <v>41290</v>
      </c>
      <c r="O4016" s="76" t="s">
        <v>4356</v>
      </c>
      <c r="P4016" s="82">
        <v>374</v>
      </c>
      <c r="Q4016" s="82" t="s">
        <v>99318</v>
      </c>
      <c r="R4016"/>
    </row>
    <row r="4017" spans="12:18" x14ac:dyDescent="0.25">
      <c r="L4017" t="s">
        <v>508</v>
      </c>
      <c r="M4017" t="s">
        <v>24419</v>
      </c>
      <c r="N4017" t="s">
        <v>41291</v>
      </c>
      <c r="O4017" s="76" t="s">
        <v>4356</v>
      </c>
      <c r="P4017" s="82">
        <v>896</v>
      </c>
      <c r="Q4017" s="82" t="s">
        <v>99319</v>
      </c>
      <c r="R4017"/>
    </row>
    <row r="4018" spans="12:18" x14ac:dyDescent="0.25">
      <c r="L4018" t="s">
        <v>508</v>
      </c>
      <c r="M4018" t="s">
        <v>12458</v>
      </c>
      <c r="N4018" t="s">
        <v>41292</v>
      </c>
      <c r="O4018" s="76" t="s">
        <v>4356</v>
      </c>
      <c r="P4018" s="82">
        <v>383</v>
      </c>
      <c r="Q4018" s="82" t="s">
        <v>99320</v>
      </c>
      <c r="R4018"/>
    </row>
    <row r="4019" spans="12:18" x14ac:dyDescent="0.25">
      <c r="L4019" t="s">
        <v>508</v>
      </c>
      <c r="M4019" t="s">
        <v>14425</v>
      </c>
      <c r="N4019" t="s">
        <v>41293</v>
      </c>
      <c r="O4019" s="76" t="s">
        <v>4356</v>
      </c>
      <c r="P4019" s="82">
        <v>373</v>
      </c>
      <c r="Q4019" s="82" t="s">
        <v>99321</v>
      </c>
      <c r="R4019"/>
    </row>
    <row r="4020" spans="12:18" x14ac:dyDescent="0.25">
      <c r="L4020" t="s">
        <v>508</v>
      </c>
      <c r="M4020" t="s">
        <v>24420</v>
      </c>
      <c r="N4020" t="s">
        <v>41294</v>
      </c>
      <c r="O4020" s="76" t="s">
        <v>4366</v>
      </c>
      <c r="P4020" s="82">
        <v>38</v>
      </c>
      <c r="Q4020" s="82" t="s">
        <v>99322</v>
      </c>
      <c r="R4020"/>
    </row>
    <row r="4021" spans="12:18" x14ac:dyDescent="0.25">
      <c r="L4021" t="s">
        <v>508</v>
      </c>
      <c r="M4021" t="s">
        <v>33359</v>
      </c>
      <c r="N4021" t="s">
        <v>41295</v>
      </c>
      <c r="O4021" s="76" t="s">
        <v>4356</v>
      </c>
      <c r="P4021" s="82">
        <v>2646</v>
      </c>
      <c r="Q4021" s="82" t="s">
        <v>99323</v>
      </c>
      <c r="R4021"/>
    </row>
    <row r="4022" spans="12:18" x14ac:dyDescent="0.25">
      <c r="L4022" t="s">
        <v>554</v>
      </c>
      <c r="M4022" t="s">
        <v>12460</v>
      </c>
      <c r="N4022" t="s">
        <v>41296</v>
      </c>
      <c r="O4022" s="76" t="s">
        <v>4356</v>
      </c>
      <c r="P4022" s="82">
        <v>1051</v>
      </c>
      <c r="Q4022" s="82" t="s">
        <v>99324</v>
      </c>
      <c r="R4022"/>
    </row>
    <row r="4023" spans="12:18" x14ac:dyDescent="0.25">
      <c r="L4023" t="s">
        <v>554</v>
      </c>
      <c r="M4023" t="s">
        <v>7165</v>
      </c>
      <c r="N4023" t="s">
        <v>41297</v>
      </c>
      <c r="O4023" s="76" t="s">
        <v>4356</v>
      </c>
      <c r="P4023" s="82">
        <v>867</v>
      </c>
      <c r="Q4023" s="82" t="s">
        <v>99325</v>
      </c>
      <c r="R4023"/>
    </row>
    <row r="4024" spans="12:18" x14ac:dyDescent="0.25">
      <c r="L4024" t="s">
        <v>554</v>
      </c>
      <c r="M4024" t="s">
        <v>14427</v>
      </c>
      <c r="N4024" t="s">
        <v>41298</v>
      </c>
      <c r="O4024" s="76" t="s">
        <v>4356</v>
      </c>
      <c r="P4024" s="82">
        <v>464</v>
      </c>
      <c r="Q4024" s="82" t="s">
        <v>99327</v>
      </c>
      <c r="R4024"/>
    </row>
    <row r="4025" spans="12:18" x14ac:dyDescent="0.25">
      <c r="L4025" t="s">
        <v>554</v>
      </c>
      <c r="M4025" t="s">
        <v>12462</v>
      </c>
      <c r="N4025" t="s">
        <v>41299</v>
      </c>
      <c r="O4025" s="76" t="s">
        <v>4366</v>
      </c>
      <c r="P4025" s="82">
        <v>358</v>
      </c>
      <c r="Q4025" s="82" t="s">
        <v>99328</v>
      </c>
      <c r="R4025"/>
    </row>
    <row r="4026" spans="12:18" x14ac:dyDescent="0.25">
      <c r="L4026" t="s">
        <v>554</v>
      </c>
      <c r="M4026" t="s">
        <v>24422</v>
      </c>
      <c r="N4026" t="s">
        <v>41300</v>
      </c>
      <c r="O4026" s="76" t="s">
        <v>4366</v>
      </c>
      <c r="P4026" s="82">
        <v>174</v>
      </c>
      <c r="Q4026" s="82" t="s">
        <v>99329</v>
      </c>
      <c r="R4026"/>
    </row>
    <row r="4027" spans="12:18" x14ac:dyDescent="0.25">
      <c r="L4027" t="s">
        <v>554</v>
      </c>
      <c r="M4027" t="s">
        <v>33360</v>
      </c>
      <c r="N4027" t="s">
        <v>41301</v>
      </c>
      <c r="O4027" s="76" t="s">
        <v>4356</v>
      </c>
      <c r="P4027" s="82">
        <v>820</v>
      </c>
      <c r="Q4027" s="82" t="s">
        <v>99330</v>
      </c>
      <c r="R4027"/>
    </row>
    <row r="4028" spans="12:18" x14ac:dyDescent="0.25">
      <c r="L4028" t="s">
        <v>554</v>
      </c>
      <c r="M4028" t="s">
        <v>7205</v>
      </c>
      <c r="N4028" t="s">
        <v>41302</v>
      </c>
      <c r="O4028" s="76" t="s">
        <v>4366</v>
      </c>
      <c r="P4028" s="82">
        <v>1646</v>
      </c>
      <c r="Q4028" s="82" t="s">
        <v>99529</v>
      </c>
      <c r="R4028"/>
    </row>
    <row r="4029" spans="12:18" x14ac:dyDescent="0.25">
      <c r="L4029" t="s">
        <v>554</v>
      </c>
      <c r="M4029" t="s">
        <v>24423</v>
      </c>
      <c r="N4029" t="s">
        <v>41303</v>
      </c>
      <c r="O4029" s="76" t="s">
        <v>4366</v>
      </c>
      <c r="P4029" s="82">
        <v>34</v>
      </c>
      <c r="Q4029" s="82" t="s">
        <v>99331</v>
      </c>
      <c r="R4029"/>
    </row>
    <row r="4030" spans="12:18" x14ac:dyDescent="0.25">
      <c r="L4030" t="s">
        <v>554</v>
      </c>
      <c r="M4030" t="s">
        <v>14275</v>
      </c>
      <c r="N4030" t="s">
        <v>41304</v>
      </c>
      <c r="O4030" s="76" t="s">
        <v>4366</v>
      </c>
      <c r="P4030" s="82">
        <v>135</v>
      </c>
      <c r="Q4030" s="82" t="s">
        <v>99332</v>
      </c>
      <c r="R4030"/>
    </row>
    <row r="4031" spans="12:18" x14ac:dyDescent="0.25">
      <c r="L4031" t="s">
        <v>554</v>
      </c>
      <c r="M4031" t="s">
        <v>24424</v>
      </c>
      <c r="N4031" t="s">
        <v>41305</v>
      </c>
      <c r="O4031" s="76" t="s">
        <v>4366</v>
      </c>
      <c r="P4031" s="82">
        <v>783</v>
      </c>
      <c r="Q4031" s="82" t="s">
        <v>99333</v>
      </c>
      <c r="R4031"/>
    </row>
    <row r="4032" spans="12:18" x14ac:dyDescent="0.25">
      <c r="L4032" t="s">
        <v>554</v>
      </c>
      <c r="M4032" t="s">
        <v>14429</v>
      </c>
      <c r="N4032" t="s">
        <v>41306</v>
      </c>
      <c r="O4032" s="76" t="s">
        <v>4356</v>
      </c>
      <c r="P4032" s="82">
        <v>733</v>
      </c>
      <c r="Q4032" s="82" t="s">
        <v>99334</v>
      </c>
      <c r="R4032"/>
    </row>
    <row r="4033" spans="12:18" x14ac:dyDescent="0.25">
      <c r="L4033" t="s">
        <v>554</v>
      </c>
      <c r="M4033" t="s">
        <v>12464</v>
      </c>
      <c r="N4033" t="s">
        <v>41307</v>
      </c>
      <c r="O4033" s="76" t="s">
        <v>4356</v>
      </c>
      <c r="P4033" s="82">
        <v>3761</v>
      </c>
      <c r="Q4033" s="82" t="s">
        <v>99335</v>
      </c>
      <c r="R4033"/>
    </row>
    <row r="4034" spans="12:18" x14ac:dyDescent="0.25">
      <c r="L4034" t="s">
        <v>554</v>
      </c>
      <c r="M4034" t="s">
        <v>7166</v>
      </c>
      <c r="N4034" t="s">
        <v>41308</v>
      </c>
      <c r="O4034" s="76" t="s">
        <v>4366</v>
      </c>
      <c r="P4034" s="82">
        <v>229</v>
      </c>
      <c r="Q4034" s="82" t="s">
        <v>99336</v>
      </c>
      <c r="R4034"/>
    </row>
    <row r="4035" spans="12:18" x14ac:dyDescent="0.25">
      <c r="L4035" t="s">
        <v>554</v>
      </c>
      <c r="M4035" t="s">
        <v>24425</v>
      </c>
      <c r="N4035" t="s">
        <v>41309</v>
      </c>
      <c r="O4035" s="76" t="s">
        <v>4356</v>
      </c>
      <c r="P4035" s="82">
        <v>846</v>
      </c>
      <c r="Q4035" s="82" t="s">
        <v>99337</v>
      </c>
      <c r="R4035"/>
    </row>
    <row r="4036" spans="12:18" x14ac:dyDescent="0.25">
      <c r="L4036" t="s">
        <v>554</v>
      </c>
      <c r="M4036" t="s">
        <v>12466</v>
      </c>
      <c r="N4036" t="s">
        <v>41310</v>
      </c>
      <c r="O4036" s="76" t="s">
        <v>4366</v>
      </c>
      <c r="P4036" s="82">
        <v>216</v>
      </c>
      <c r="Q4036" s="82" t="s">
        <v>99338</v>
      </c>
      <c r="R4036"/>
    </row>
    <row r="4037" spans="12:18" x14ac:dyDescent="0.25">
      <c r="L4037" t="s">
        <v>554</v>
      </c>
      <c r="M4037" t="s">
        <v>7167</v>
      </c>
      <c r="N4037" t="s">
        <v>41311</v>
      </c>
      <c r="O4037" s="76" t="s">
        <v>4356</v>
      </c>
      <c r="P4037" s="82">
        <v>162</v>
      </c>
      <c r="Q4037" s="82" t="s">
        <v>99339</v>
      </c>
      <c r="R4037"/>
    </row>
    <row r="4038" spans="12:18" x14ac:dyDescent="0.25">
      <c r="L4038" t="s">
        <v>554</v>
      </c>
      <c r="M4038" t="s">
        <v>7168</v>
      </c>
      <c r="N4038" t="s">
        <v>41312</v>
      </c>
      <c r="O4038" s="76" t="s">
        <v>4366</v>
      </c>
      <c r="P4038" s="82">
        <v>92</v>
      </c>
      <c r="Q4038" s="82" t="s">
        <v>99340</v>
      </c>
      <c r="R4038"/>
    </row>
    <row r="4039" spans="12:18" x14ac:dyDescent="0.25">
      <c r="L4039" t="s">
        <v>554</v>
      </c>
      <c r="M4039" t="s">
        <v>7175</v>
      </c>
      <c r="N4039" t="s">
        <v>41313</v>
      </c>
      <c r="O4039" s="76" t="s">
        <v>4356</v>
      </c>
      <c r="P4039" s="82">
        <v>3142</v>
      </c>
      <c r="Q4039" s="82" t="s">
        <v>99375</v>
      </c>
      <c r="R4039"/>
    </row>
    <row r="4040" spans="12:18" x14ac:dyDescent="0.25">
      <c r="L4040" t="s">
        <v>554</v>
      </c>
      <c r="M4040" t="s">
        <v>28759</v>
      </c>
      <c r="N4040" t="s">
        <v>41314</v>
      </c>
      <c r="O4040" s="76" t="s">
        <v>4366</v>
      </c>
      <c r="P4040" s="82">
        <v>191</v>
      </c>
      <c r="Q4040" s="82" t="s">
        <v>99344</v>
      </c>
      <c r="R4040"/>
    </row>
    <row r="4041" spans="12:18" x14ac:dyDescent="0.25">
      <c r="L4041" t="s">
        <v>554</v>
      </c>
      <c r="M4041" t="s">
        <v>12470</v>
      </c>
      <c r="N4041" t="s">
        <v>41315</v>
      </c>
      <c r="O4041" s="76" t="s">
        <v>4356</v>
      </c>
      <c r="P4041" s="82">
        <v>976</v>
      </c>
      <c r="Q4041" s="82" t="s">
        <v>99345</v>
      </c>
      <c r="R4041"/>
    </row>
    <row r="4042" spans="12:18" x14ac:dyDescent="0.25">
      <c r="L4042" t="s">
        <v>554</v>
      </c>
      <c r="M4042" t="s">
        <v>12472</v>
      </c>
      <c r="N4042" t="s">
        <v>41316</v>
      </c>
      <c r="O4042" s="76" t="s">
        <v>4356</v>
      </c>
      <c r="P4042" s="82">
        <v>1046</v>
      </c>
      <c r="Q4042" s="82" t="s">
        <v>99346</v>
      </c>
      <c r="R4042"/>
    </row>
    <row r="4043" spans="12:18" x14ac:dyDescent="0.25">
      <c r="L4043" t="s">
        <v>554</v>
      </c>
      <c r="M4043" t="s">
        <v>14431</v>
      </c>
      <c r="N4043" t="s">
        <v>41317</v>
      </c>
      <c r="O4043" s="76" t="s">
        <v>4356</v>
      </c>
      <c r="P4043" s="82">
        <v>213</v>
      </c>
      <c r="Q4043" s="82" t="s">
        <v>99347</v>
      </c>
      <c r="R4043"/>
    </row>
    <row r="4044" spans="12:18" x14ac:dyDescent="0.25">
      <c r="L4044" t="s">
        <v>554</v>
      </c>
      <c r="M4044" t="s">
        <v>33362</v>
      </c>
      <c r="N4044" t="s">
        <v>41318</v>
      </c>
      <c r="O4044" s="76" t="s">
        <v>4356</v>
      </c>
      <c r="P4044" s="82">
        <v>515</v>
      </c>
      <c r="Q4044" s="82" t="s">
        <v>99348</v>
      </c>
      <c r="R4044"/>
    </row>
    <row r="4045" spans="12:18" x14ac:dyDescent="0.25">
      <c r="L4045" t="s">
        <v>554</v>
      </c>
      <c r="M4045" t="s">
        <v>7169</v>
      </c>
      <c r="N4045" t="s">
        <v>41319</v>
      </c>
      <c r="O4045" s="76" t="s">
        <v>4366</v>
      </c>
      <c r="P4045" s="82">
        <v>194</v>
      </c>
      <c r="Q4045" s="82" t="s">
        <v>99349</v>
      </c>
      <c r="R4045"/>
    </row>
    <row r="4046" spans="12:18" x14ac:dyDescent="0.25">
      <c r="L4046" t="s">
        <v>554</v>
      </c>
      <c r="M4046" t="s">
        <v>31816</v>
      </c>
      <c r="N4046" t="s">
        <v>41320</v>
      </c>
      <c r="O4046" s="76" t="s">
        <v>4356</v>
      </c>
      <c r="P4046" s="82">
        <v>414</v>
      </c>
      <c r="Q4046" s="82" t="s">
        <v>99350</v>
      </c>
      <c r="R4046"/>
    </row>
    <row r="4047" spans="12:18" x14ac:dyDescent="0.25">
      <c r="L4047" t="s">
        <v>554</v>
      </c>
      <c r="M4047" t="s">
        <v>24427</v>
      </c>
      <c r="N4047" t="s">
        <v>41321</v>
      </c>
      <c r="O4047" s="76" t="s">
        <v>4366</v>
      </c>
      <c r="P4047" s="82">
        <v>348</v>
      </c>
      <c r="Q4047" s="82" t="s">
        <v>99351</v>
      </c>
      <c r="R4047"/>
    </row>
    <row r="4048" spans="12:18" x14ac:dyDescent="0.25">
      <c r="L4048" t="s">
        <v>554</v>
      </c>
      <c r="M4048" t="s">
        <v>7170</v>
      </c>
      <c r="N4048" t="s">
        <v>41322</v>
      </c>
      <c r="O4048" s="76" t="s">
        <v>4366</v>
      </c>
      <c r="P4048" s="82">
        <v>579</v>
      </c>
      <c r="Q4048" s="82" t="s">
        <v>99352</v>
      </c>
      <c r="R4048"/>
    </row>
    <row r="4049" spans="12:18" x14ac:dyDescent="0.25">
      <c r="L4049" t="s">
        <v>554</v>
      </c>
      <c r="M4049" t="s">
        <v>12473</v>
      </c>
      <c r="N4049" t="s">
        <v>41323</v>
      </c>
      <c r="O4049" s="76" t="s">
        <v>4356</v>
      </c>
      <c r="P4049" s="82">
        <v>2871</v>
      </c>
      <c r="Q4049" s="82" t="s">
        <v>99353</v>
      </c>
      <c r="R4049"/>
    </row>
    <row r="4050" spans="12:18" x14ac:dyDescent="0.25">
      <c r="L4050" t="s">
        <v>554</v>
      </c>
      <c r="M4050" t="s">
        <v>7171</v>
      </c>
      <c r="N4050" t="s">
        <v>41324</v>
      </c>
      <c r="O4050" s="76" t="s">
        <v>4366</v>
      </c>
      <c r="P4050" s="82">
        <v>319</v>
      </c>
      <c r="Q4050" s="82" t="s">
        <v>99354</v>
      </c>
      <c r="R4050"/>
    </row>
    <row r="4051" spans="12:18" x14ac:dyDescent="0.25">
      <c r="L4051" t="s">
        <v>554</v>
      </c>
      <c r="M4051" t="s">
        <v>14433</v>
      </c>
      <c r="N4051" t="s">
        <v>41325</v>
      </c>
      <c r="O4051" s="76" t="s">
        <v>4366</v>
      </c>
      <c r="P4051" s="82">
        <v>167</v>
      </c>
      <c r="Q4051" s="82" t="s">
        <v>99355</v>
      </c>
      <c r="R4051"/>
    </row>
    <row r="4052" spans="12:18" x14ac:dyDescent="0.25">
      <c r="L4052" t="s">
        <v>554</v>
      </c>
      <c r="M4052" t="s">
        <v>33363</v>
      </c>
      <c r="N4052" t="s">
        <v>41326</v>
      </c>
      <c r="O4052" s="76" t="s">
        <v>4366</v>
      </c>
      <c r="P4052" s="82">
        <v>638</v>
      </c>
      <c r="Q4052" s="82" t="s">
        <v>99356</v>
      </c>
      <c r="R4052"/>
    </row>
    <row r="4053" spans="12:18" x14ac:dyDescent="0.25">
      <c r="L4053" t="s">
        <v>554</v>
      </c>
      <c r="M4053" t="s">
        <v>12475</v>
      </c>
      <c r="N4053" t="s">
        <v>41327</v>
      </c>
      <c r="O4053" s="76" t="s">
        <v>4366</v>
      </c>
      <c r="P4053" s="82">
        <v>612</v>
      </c>
      <c r="Q4053" s="82" t="s">
        <v>99357</v>
      </c>
      <c r="R4053"/>
    </row>
    <row r="4054" spans="12:18" x14ac:dyDescent="0.25">
      <c r="L4054" t="s">
        <v>554</v>
      </c>
      <c r="M4054" t="s">
        <v>33364</v>
      </c>
      <c r="N4054" t="s">
        <v>41328</v>
      </c>
      <c r="O4054" s="76" t="s">
        <v>4366</v>
      </c>
      <c r="P4054" s="82">
        <v>158</v>
      </c>
      <c r="Q4054" s="82" t="s">
        <v>99358</v>
      </c>
      <c r="R4054"/>
    </row>
    <row r="4055" spans="12:18" x14ac:dyDescent="0.25">
      <c r="L4055" t="s">
        <v>554</v>
      </c>
      <c r="M4055" t="s">
        <v>14435</v>
      </c>
      <c r="N4055" t="s">
        <v>41329</v>
      </c>
      <c r="O4055" s="76" t="s">
        <v>4366</v>
      </c>
      <c r="P4055" s="82">
        <v>276</v>
      </c>
      <c r="Q4055" s="82" t="s">
        <v>99359</v>
      </c>
      <c r="R4055"/>
    </row>
    <row r="4056" spans="12:18" x14ac:dyDescent="0.25">
      <c r="L4056" t="s">
        <v>554</v>
      </c>
      <c r="M4056" t="s">
        <v>24428</v>
      </c>
      <c r="N4056" t="s">
        <v>41330</v>
      </c>
      <c r="O4056" s="76" t="s">
        <v>4366</v>
      </c>
      <c r="P4056" s="82">
        <v>252</v>
      </c>
      <c r="Q4056" s="82" t="s">
        <v>99360</v>
      </c>
      <c r="R4056"/>
    </row>
    <row r="4057" spans="12:18" x14ac:dyDescent="0.25">
      <c r="L4057" t="s">
        <v>554</v>
      </c>
      <c r="M4057" t="s">
        <v>7172</v>
      </c>
      <c r="N4057" t="s">
        <v>41331</v>
      </c>
      <c r="O4057" s="76" t="s">
        <v>4366</v>
      </c>
      <c r="P4057" s="82">
        <v>208</v>
      </c>
      <c r="Q4057" s="82" t="s">
        <v>99361</v>
      </c>
      <c r="R4057"/>
    </row>
    <row r="4058" spans="12:18" x14ac:dyDescent="0.25">
      <c r="L4058" t="s">
        <v>554</v>
      </c>
      <c r="M4058" t="s">
        <v>12476</v>
      </c>
      <c r="N4058" t="s">
        <v>41332</v>
      </c>
      <c r="O4058" s="76" t="s">
        <v>4356</v>
      </c>
      <c r="P4058" s="82">
        <v>2053</v>
      </c>
      <c r="Q4058" s="82" t="s">
        <v>99362</v>
      </c>
      <c r="R4058"/>
    </row>
    <row r="4059" spans="12:18" x14ac:dyDescent="0.25">
      <c r="L4059" t="s">
        <v>554</v>
      </c>
      <c r="M4059" t="s">
        <v>33365</v>
      </c>
      <c r="N4059" t="s">
        <v>41333</v>
      </c>
      <c r="O4059" s="76" t="s">
        <v>4356</v>
      </c>
      <c r="P4059" s="82">
        <v>1038</v>
      </c>
      <c r="Q4059" s="82" t="s">
        <v>99363</v>
      </c>
      <c r="R4059"/>
    </row>
    <row r="4060" spans="12:18" x14ac:dyDescent="0.25">
      <c r="L4060" t="s">
        <v>554</v>
      </c>
      <c r="M4060" t="s">
        <v>24429</v>
      </c>
      <c r="N4060" t="s">
        <v>41334</v>
      </c>
      <c r="O4060" s="76" t="s">
        <v>4356</v>
      </c>
      <c r="P4060" s="82">
        <v>398</v>
      </c>
      <c r="Q4060" s="82" t="s">
        <v>99364</v>
      </c>
      <c r="R4060"/>
    </row>
    <row r="4061" spans="12:18" x14ac:dyDescent="0.25">
      <c r="L4061" t="s">
        <v>554</v>
      </c>
      <c r="M4061" t="s">
        <v>7173</v>
      </c>
      <c r="N4061" t="s">
        <v>41335</v>
      </c>
      <c r="O4061" s="76" t="s">
        <v>4366</v>
      </c>
      <c r="P4061" s="82">
        <v>572</v>
      </c>
      <c r="Q4061" s="82" t="s">
        <v>99365</v>
      </c>
      <c r="R4061"/>
    </row>
    <row r="4062" spans="12:18" x14ac:dyDescent="0.25">
      <c r="L4062" t="s">
        <v>554</v>
      </c>
      <c r="M4062" t="s">
        <v>12478</v>
      </c>
      <c r="N4062" t="s">
        <v>41336</v>
      </c>
      <c r="O4062" s="76" t="s">
        <v>4366</v>
      </c>
      <c r="P4062" s="82">
        <v>450</v>
      </c>
      <c r="Q4062" s="82" t="s">
        <v>99366</v>
      </c>
      <c r="R4062"/>
    </row>
    <row r="4063" spans="12:18" x14ac:dyDescent="0.25">
      <c r="L4063" t="s">
        <v>554</v>
      </c>
      <c r="M4063" t="s">
        <v>7174</v>
      </c>
      <c r="N4063" t="s">
        <v>41337</v>
      </c>
      <c r="O4063" s="76" t="s">
        <v>4366</v>
      </c>
      <c r="P4063" s="82">
        <v>350</v>
      </c>
      <c r="Q4063" s="82" t="s">
        <v>99367</v>
      </c>
      <c r="R4063"/>
    </row>
    <row r="4064" spans="12:18" x14ac:dyDescent="0.25">
      <c r="L4064" t="s">
        <v>554</v>
      </c>
      <c r="M4064" t="s">
        <v>33366</v>
      </c>
      <c r="N4064" t="s">
        <v>41338</v>
      </c>
      <c r="O4064" s="76" t="s">
        <v>4356</v>
      </c>
      <c r="P4064" s="82">
        <v>451</v>
      </c>
      <c r="Q4064" s="82" t="s">
        <v>99368</v>
      </c>
      <c r="R4064"/>
    </row>
    <row r="4065" spans="12:18" x14ac:dyDescent="0.25">
      <c r="L4065" t="s">
        <v>554</v>
      </c>
      <c r="M4065" t="s">
        <v>12482</v>
      </c>
      <c r="N4065" t="s">
        <v>41339</v>
      </c>
      <c r="O4065" s="76" t="s">
        <v>4366</v>
      </c>
      <c r="P4065" s="82">
        <v>431</v>
      </c>
      <c r="Q4065" s="82" t="s">
        <v>99369</v>
      </c>
      <c r="R4065"/>
    </row>
    <row r="4066" spans="12:18" x14ac:dyDescent="0.25">
      <c r="L4066" t="s">
        <v>554</v>
      </c>
      <c r="M4066" t="s">
        <v>24430</v>
      </c>
      <c r="N4066" t="s">
        <v>41340</v>
      </c>
      <c r="O4066" s="76" t="s">
        <v>4366</v>
      </c>
      <c r="P4066" s="82">
        <v>305</v>
      </c>
      <c r="Q4066" s="82" t="s">
        <v>99370</v>
      </c>
      <c r="R4066"/>
    </row>
    <row r="4067" spans="12:18" x14ac:dyDescent="0.25">
      <c r="L4067" t="s">
        <v>554</v>
      </c>
      <c r="M4067" t="s">
        <v>14437</v>
      </c>
      <c r="N4067" t="s">
        <v>41341</v>
      </c>
      <c r="O4067" s="76" t="s">
        <v>4356</v>
      </c>
      <c r="P4067" s="82">
        <v>4505</v>
      </c>
      <c r="Q4067" s="82" t="s">
        <v>99371</v>
      </c>
      <c r="R4067"/>
    </row>
    <row r="4068" spans="12:18" x14ac:dyDescent="0.25">
      <c r="L4068" t="s">
        <v>554</v>
      </c>
      <c r="M4068" t="s">
        <v>24431</v>
      </c>
      <c r="N4068" t="s">
        <v>41342</v>
      </c>
      <c r="O4068" s="76" t="s">
        <v>4356</v>
      </c>
      <c r="P4068" s="82">
        <v>904</v>
      </c>
      <c r="Q4068" s="82" t="s">
        <v>99376</v>
      </c>
      <c r="R4068"/>
    </row>
    <row r="4069" spans="12:18" x14ac:dyDescent="0.25">
      <c r="L4069" t="s">
        <v>554</v>
      </c>
      <c r="M4069" t="s">
        <v>7176</v>
      </c>
      <c r="N4069" t="s">
        <v>41343</v>
      </c>
      <c r="O4069" s="76" t="s">
        <v>4366</v>
      </c>
      <c r="P4069" s="82">
        <v>108</v>
      </c>
      <c r="Q4069" s="82" t="s">
        <v>99377</v>
      </c>
      <c r="R4069"/>
    </row>
    <row r="4070" spans="12:18" x14ac:dyDescent="0.25">
      <c r="L4070" t="s">
        <v>554</v>
      </c>
      <c r="M4070" t="s">
        <v>14444</v>
      </c>
      <c r="N4070" t="s">
        <v>41344</v>
      </c>
      <c r="O4070" s="76" t="s">
        <v>4366</v>
      </c>
      <c r="P4070" s="82">
        <v>513</v>
      </c>
      <c r="Q4070" s="82" t="s">
        <v>99378</v>
      </c>
      <c r="R4070"/>
    </row>
    <row r="4071" spans="12:18" x14ac:dyDescent="0.25">
      <c r="L4071" t="s">
        <v>554</v>
      </c>
      <c r="M4071" t="s">
        <v>24432</v>
      </c>
      <c r="N4071" t="s">
        <v>41345</v>
      </c>
      <c r="O4071" s="76" t="s">
        <v>4366</v>
      </c>
      <c r="P4071" s="82">
        <v>115</v>
      </c>
      <c r="Q4071" s="82" t="s">
        <v>99379</v>
      </c>
      <c r="R4071"/>
    </row>
    <row r="4072" spans="12:18" x14ac:dyDescent="0.25">
      <c r="L4072" t="s">
        <v>554</v>
      </c>
      <c r="M4072" t="s">
        <v>24433</v>
      </c>
      <c r="N4072" t="s">
        <v>41346</v>
      </c>
      <c r="O4072" s="76" t="s">
        <v>4366</v>
      </c>
      <c r="P4072" s="82">
        <v>586</v>
      </c>
      <c r="Q4072" s="82" t="s">
        <v>99380</v>
      </c>
      <c r="R4072"/>
    </row>
    <row r="4073" spans="12:18" x14ac:dyDescent="0.25">
      <c r="L4073" t="s">
        <v>554</v>
      </c>
      <c r="M4073" t="s">
        <v>24434</v>
      </c>
      <c r="N4073" t="s">
        <v>41347</v>
      </c>
      <c r="O4073" s="76" t="s">
        <v>4366</v>
      </c>
      <c r="P4073" s="82">
        <v>333</v>
      </c>
      <c r="Q4073" s="82" t="s">
        <v>99381</v>
      </c>
      <c r="R4073"/>
    </row>
    <row r="4074" spans="12:18" x14ac:dyDescent="0.25">
      <c r="L4074" t="s">
        <v>554</v>
      </c>
      <c r="M4074" t="s">
        <v>7216</v>
      </c>
      <c r="N4074" t="s">
        <v>41348</v>
      </c>
      <c r="O4074" s="76" t="s">
        <v>4366</v>
      </c>
      <c r="P4074" s="82">
        <v>758</v>
      </c>
      <c r="Q4074" s="82" t="s">
        <v>99562</v>
      </c>
      <c r="R4074"/>
    </row>
    <row r="4075" spans="12:18" x14ac:dyDescent="0.25">
      <c r="L4075" t="s">
        <v>554</v>
      </c>
      <c r="M4075" t="s">
        <v>14448</v>
      </c>
      <c r="N4075" t="s">
        <v>41349</v>
      </c>
      <c r="O4075" s="76" t="s">
        <v>4366</v>
      </c>
      <c r="P4075" s="82">
        <v>459</v>
      </c>
      <c r="Q4075" s="82" t="s">
        <v>99384</v>
      </c>
      <c r="R4075"/>
    </row>
    <row r="4076" spans="12:18" x14ac:dyDescent="0.25">
      <c r="L4076" t="s">
        <v>554</v>
      </c>
      <c r="M4076" t="s">
        <v>24435</v>
      </c>
      <c r="N4076" t="s">
        <v>41350</v>
      </c>
      <c r="O4076" s="76" t="s">
        <v>4356</v>
      </c>
      <c r="P4076" s="82">
        <v>1144</v>
      </c>
      <c r="Q4076" s="82" t="s">
        <v>99385</v>
      </c>
      <c r="R4076"/>
    </row>
    <row r="4077" spans="12:18" x14ac:dyDescent="0.25">
      <c r="L4077" t="s">
        <v>554</v>
      </c>
      <c r="M4077" t="s">
        <v>12485</v>
      </c>
      <c r="N4077" t="s">
        <v>41351</v>
      </c>
      <c r="O4077" s="76" t="s">
        <v>4366</v>
      </c>
      <c r="P4077" s="82">
        <v>903</v>
      </c>
      <c r="Q4077" s="82" t="s">
        <v>99387</v>
      </c>
      <c r="R4077"/>
    </row>
    <row r="4078" spans="12:18" x14ac:dyDescent="0.25">
      <c r="L4078" t="s">
        <v>554</v>
      </c>
      <c r="M4078" t="s">
        <v>24437</v>
      </c>
      <c r="N4078" t="s">
        <v>41352</v>
      </c>
      <c r="O4078" s="76" t="s">
        <v>4366</v>
      </c>
      <c r="P4078" s="82">
        <v>270</v>
      </c>
      <c r="Q4078" s="82" t="s">
        <v>99388</v>
      </c>
      <c r="R4078"/>
    </row>
    <row r="4079" spans="12:18" x14ac:dyDescent="0.25">
      <c r="L4079" t="s">
        <v>554</v>
      </c>
      <c r="M4079" t="s">
        <v>33367</v>
      </c>
      <c r="N4079" t="s">
        <v>41353</v>
      </c>
      <c r="O4079" s="76" t="s">
        <v>4356</v>
      </c>
      <c r="P4079" s="82">
        <v>530</v>
      </c>
      <c r="Q4079" s="82" t="s">
        <v>99389</v>
      </c>
      <c r="R4079"/>
    </row>
    <row r="4080" spans="12:18" x14ac:dyDescent="0.25">
      <c r="L4080" t="s">
        <v>554</v>
      </c>
      <c r="M4080" t="s">
        <v>14450</v>
      </c>
      <c r="N4080" t="s">
        <v>41354</v>
      </c>
      <c r="O4080" s="76" t="s">
        <v>4366</v>
      </c>
      <c r="P4080" s="82">
        <v>347</v>
      </c>
      <c r="Q4080" s="82" t="s">
        <v>99390</v>
      </c>
      <c r="R4080"/>
    </row>
    <row r="4081" spans="12:18" x14ac:dyDescent="0.25">
      <c r="L4081" t="s">
        <v>554</v>
      </c>
      <c r="M4081" t="s">
        <v>24438</v>
      </c>
      <c r="N4081" t="s">
        <v>41355</v>
      </c>
      <c r="O4081" s="76" t="s">
        <v>4366</v>
      </c>
      <c r="P4081" s="82">
        <v>249</v>
      </c>
      <c r="Q4081" s="82" t="s">
        <v>99391</v>
      </c>
      <c r="R4081"/>
    </row>
    <row r="4082" spans="12:18" x14ac:dyDescent="0.25">
      <c r="L4082" t="s">
        <v>554</v>
      </c>
      <c r="M4082" t="s">
        <v>33368</v>
      </c>
      <c r="N4082" t="s">
        <v>41356</v>
      </c>
      <c r="O4082" s="76" t="s">
        <v>4356</v>
      </c>
      <c r="P4082" s="82">
        <v>624</v>
      </c>
      <c r="Q4082" s="82" t="s">
        <v>99392</v>
      </c>
      <c r="R4082"/>
    </row>
    <row r="4083" spans="12:18" x14ac:dyDescent="0.25">
      <c r="L4083" t="s">
        <v>554</v>
      </c>
      <c r="M4083" t="s">
        <v>14451</v>
      </c>
      <c r="N4083" t="s">
        <v>41357</v>
      </c>
      <c r="O4083" s="76" t="s">
        <v>4366</v>
      </c>
      <c r="P4083" s="82">
        <v>301</v>
      </c>
      <c r="Q4083" s="82" t="s">
        <v>99393</v>
      </c>
      <c r="R4083"/>
    </row>
    <row r="4084" spans="12:18" x14ac:dyDescent="0.25">
      <c r="L4084" t="s">
        <v>554</v>
      </c>
      <c r="M4084" t="s">
        <v>12487</v>
      </c>
      <c r="N4084" t="s">
        <v>41358</v>
      </c>
      <c r="O4084" s="76" t="s">
        <v>4366</v>
      </c>
      <c r="P4084" s="82">
        <v>109</v>
      </c>
      <c r="Q4084" s="82" t="s">
        <v>99394</v>
      </c>
      <c r="R4084"/>
    </row>
    <row r="4085" spans="12:18" x14ac:dyDescent="0.25">
      <c r="L4085" t="s">
        <v>554</v>
      </c>
      <c r="M4085" t="s">
        <v>7178</v>
      </c>
      <c r="N4085" t="s">
        <v>41359</v>
      </c>
      <c r="O4085" s="76" t="s">
        <v>4366</v>
      </c>
      <c r="P4085" s="82">
        <v>1673</v>
      </c>
      <c r="Q4085" s="82" t="s">
        <v>99395</v>
      </c>
      <c r="R4085"/>
    </row>
    <row r="4086" spans="12:18" x14ac:dyDescent="0.25">
      <c r="L4086" t="s">
        <v>554</v>
      </c>
      <c r="M4086" t="s">
        <v>12489</v>
      </c>
      <c r="N4086" t="s">
        <v>41360</v>
      </c>
      <c r="O4086" s="76" t="s">
        <v>4366</v>
      </c>
      <c r="P4086" s="82">
        <v>524</v>
      </c>
      <c r="Q4086" s="82" t="s">
        <v>99396</v>
      </c>
      <c r="R4086"/>
    </row>
    <row r="4087" spans="12:18" x14ac:dyDescent="0.25">
      <c r="L4087" t="s">
        <v>554</v>
      </c>
      <c r="M4087" t="s">
        <v>33369</v>
      </c>
      <c r="N4087" t="s">
        <v>41361</v>
      </c>
      <c r="O4087" s="76" t="s">
        <v>4356</v>
      </c>
      <c r="P4087" s="82">
        <v>492</v>
      </c>
      <c r="Q4087" s="82" t="s">
        <v>99398</v>
      </c>
      <c r="R4087"/>
    </row>
    <row r="4088" spans="12:18" x14ac:dyDescent="0.25">
      <c r="L4088" t="s">
        <v>554</v>
      </c>
      <c r="M4088" t="s">
        <v>24439</v>
      </c>
      <c r="N4088" t="s">
        <v>41362</v>
      </c>
      <c r="O4088" s="76" t="s">
        <v>4366</v>
      </c>
      <c r="P4088" s="82">
        <v>392</v>
      </c>
      <c r="Q4088" s="82" t="s">
        <v>99399</v>
      </c>
      <c r="R4088"/>
    </row>
    <row r="4089" spans="12:18" x14ac:dyDescent="0.25">
      <c r="L4089" t="s">
        <v>554</v>
      </c>
      <c r="M4089" t="s">
        <v>12495</v>
      </c>
      <c r="N4089" t="s">
        <v>41363</v>
      </c>
      <c r="O4089" s="76" t="s">
        <v>4356</v>
      </c>
      <c r="P4089" s="82">
        <v>1508</v>
      </c>
      <c r="Q4089" s="82" t="s">
        <v>99401</v>
      </c>
      <c r="R4089"/>
    </row>
    <row r="4090" spans="12:18" x14ac:dyDescent="0.25">
      <c r="L4090" t="s">
        <v>554</v>
      </c>
      <c r="M4090" t="s">
        <v>33370</v>
      </c>
      <c r="N4090" t="s">
        <v>41364</v>
      </c>
      <c r="O4090" s="76" t="s">
        <v>4374</v>
      </c>
      <c r="P4090" s="82">
        <v>1591</v>
      </c>
      <c r="Q4090" s="82" t="s">
        <v>99402</v>
      </c>
      <c r="R4090"/>
    </row>
    <row r="4091" spans="12:18" x14ac:dyDescent="0.25">
      <c r="L4091" t="s">
        <v>554</v>
      </c>
      <c r="M4091" t="s">
        <v>22874</v>
      </c>
      <c r="N4091" t="s">
        <v>41365</v>
      </c>
      <c r="O4091" s="76" t="s">
        <v>4366</v>
      </c>
      <c r="P4091" s="82">
        <v>312</v>
      </c>
      <c r="Q4091" s="82" t="s">
        <v>99403</v>
      </c>
      <c r="R4091"/>
    </row>
    <row r="4092" spans="12:18" x14ac:dyDescent="0.25">
      <c r="L4092" t="s">
        <v>554</v>
      </c>
      <c r="M4092" t="s">
        <v>7222</v>
      </c>
      <c r="N4092" t="s">
        <v>41366</v>
      </c>
      <c r="O4092" s="76" t="s">
        <v>4366</v>
      </c>
      <c r="P4092" s="82">
        <v>302</v>
      </c>
      <c r="Q4092" s="82" t="s">
        <v>99606</v>
      </c>
      <c r="R4092"/>
    </row>
    <row r="4093" spans="12:18" x14ac:dyDescent="0.25">
      <c r="L4093" t="s">
        <v>554</v>
      </c>
      <c r="M4093" t="s">
        <v>7179</v>
      </c>
      <c r="N4093" t="s">
        <v>41367</v>
      </c>
      <c r="O4093" s="76" t="s">
        <v>4366</v>
      </c>
      <c r="P4093" s="82">
        <v>226</v>
      </c>
      <c r="Q4093" s="82" t="s">
        <v>99405</v>
      </c>
      <c r="R4093"/>
    </row>
    <row r="4094" spans="12:18" x14ac:dyDescent="0.25">
      <c r="L4094" t="s">
        <v>554</v>
      </c>
      <c r="M4094" t="s">
        <v>24440</v>
      </c>
      <c r="N4094" t="s">
        <v>41368</v>
      </c>
      <c r="O4094" s="76" t="s">
        <v>4356</v>
      </c>
      <c r="P4094" s="82">
        <v>5360</v>
      </c>
      <c r="Q4094" s="82" t="s">
        <v>99406</v>
      </c>
      <c r="R4094"/>
    </row>
    <row r="4095" spans="12:18" x14ac:dyDescent="0.25">
      <c r="L4095" t="s">
        <v>554</v>
      </c>
      <c r="M4095" t="s">
        <v>12497</v>
      </c>
      <c r="N4095" t="s">
        <v>41369</v>
      </c>
      <c r="O4095" s="76" t="s">
        <v>4356</v>
      </c>
      <c r="P4095" s="82">
        <v>3143</v>
      </c>
      <c r="Q4095" s="82" t="s">
        <v>99407</v>
      </c>
      <c r="R4095"/>
    </row>
    <row r="4096" spans="12:18" x14ac:dyDescent="0.25">
      <c r="L4096" t="s">
        <v>554</v>
      </c>
      <c r="M4096" t="s">
        <v>12499</v>
      </c>
      <c r="N4096" t="s">
        <v>41370</v>
      </c>
      <c r="O4096" s="76" t="s">
        <v>4356</v>
      </c>
      <c r="P4096" s="82">
        <v>446</v>
      </c>
      <c r="Q4096" s="82" t="s">
        <v>99408</v>
      </c>
      <c r="R4096"/>
    </row>
    <row r="4097" spans="12:18" x14ac:dyDescent="0.25">
      <c r="L4097" t="s">
        <v>554</v>
      </c>
      <c r="M4097" t="s">
        <v>33371</v>
      </c>
      <c r="N4097" t="s">
        <v>41371</v>
      </c>
      <c r="O4097" s="76" t="s">
        <v>4366</v>
      </c>
      <c r="P4097" s="82">
        <v>524</v>
      </c>
      <c r="Q4097" s="82" t="s">
        <v>99409</v>
      </c>
      <c r="R4097"/>
    </row>
    <row r="4098" spans="12:18" x14ac:dyDescent="0.25">
      <c r="L4098" t="s">
        <v>554</v>
      </c>
      <c r="M4098" t="s">
        <v>24441</v>
      </c>
      <c r="N4098" t="s">
        <v>41372</v>
      </c>
      <c r="O4098" s="76" t="s">
        <v>4356</v>
      </c>
      <c r="P4098" s="82">
        <v>996</v>
      </c>
      <c r="Q4098" s="82" t="s">
        <v>99411</v>
      </c>
      <c r="R4098"/>
    </row>
    <row r="4099" spans="12:18" x14ac:dyDescent="0.25">
      <c r="L4099" t="s">
        <v>554</v>
      </c>
      <c r="M4099" t="s">
        <v>7180</v>
      </c>
      <c r="N4099" t="s">
        <v>41373</v>
      </c>
      <c r="O4099" s="76" t="s">
        <v>4366</v>
      </c>
      <c r="P4099" s="82">
        <v>234</v>
      </c>
      <c r="Q4099" s="82" t="s">
        <v>99412</v>
      </c>
      <c r="R4099"/>
    </row>
    <row r="4100" spans="12:18" x14ac:dyDescent="0.25">
      <c r="L4100" t="s">
        <v>554</v>
      </c>
      <c r="M4100" t="s">
        <v>24442</v>
      </c>
      <c r="N4100" t="s">
        <v>41374</v>
      </c>
      <c r="O4100" s="76" t="s">
        <v>4356</v>
      </c>
      <c r="P4100" s="82">
        <v>4516</v>
      </c>
      <c r="Q4100" s="82" t="s">
        <v>99413</v>
      </c>
      <c r="R4100"/>
    </row>
    <row r="4101" spans="12:18" x14ac:dyDescent="0.25">
      <c r="L4101" t="s">
        <v>554</v>
      </c>
      <c r="M4101" t="s">
        <v>12501</v>
      </c>
      <c r="N4101" t="s">
        <v>41375</v>
      </c>
      <c r="O4101" s="76" t="s">
        <v>4366</v>
      </c>
      <c r="P4101" s="82">
        <v>245</v>
      </c>
      <c r="Q4101" s="82" t="s">
        <v>99414</v>
      </c>
      <c r="R4101"/>
    </row>
    <row r="4102" spans="12:18" x14ac:dyDescent="0.25">
      <c r="L4102" t="s">
        <v>554</v>
      </c>
      <c r="M4102" t="s">
        <v>12503</v>
      </c>
      <c r="N4102" t="s">
        <v>41376</v>
      </c>
      <c r="O4102" s="76" t="s">
        <v>4356</v>
      </c>
      <c r="P4102" s="82">
        <v>473</v>
      </c>
      <c r="Q4102" s="82" t="s">
        <v>99415</v>
      </c>
      <c r="R4102"/>
    </row>
    <row r="4103" spans="12:18" x14ac:dyDescent="0.25">
      <c r="L4103" t="s">
        <v>554</v>
      </c>
      <c r="M4103" t="s">
        <v>6458</v>
      </c>
      <c r="N4103" t="s">
        <v>41377</v>
      </c>
      <c r="O4103" s="76" t="s">
        <v>4366</v>
      </c>
      <c r="P4103" s="82">
        <v>257</v>
      </c>
      <c r="Q4103" s="82" t="s">
        <v>99416</v>
      </c>
      <c r="R4103"/>
    </row>
    <row r="4104" spans="12:18" x14ac:dyDescent="0.25">
      <c r="L4104" t="s">
        <v>554</v>
      </c>
      <c r="M4104" t="s">
        <v>7181</v>
      </c>
      <c r="N4104" t="s">
        <v>41378</v>
      </c>
      <c r="O4104" s="76" t="s">
        <v>4356</v>
      </c>
      <c r="P4104" s="82">
        <v>2393</v>
      </c>
      <c r="Q4104" s="82" t="s">
        <v>99417</v>
      </c>
      <c r="R4104"/>
    </row>
    <row r="4105" spans="12:18" x14ac:dyDescent="0.25">
      <c r="L4105" t="s">
        <v>554</v>
      </c>
      <c r="M4105" t="s">
        <v>14455</v>
      </c>
      <c r="N4105" t="s">
        <v>41379</v>
      </c>
      <c r="O4105" s="76" t="s">
        <v>4356</v>
      </c>
      <c r="P4105" s="82">
        <v>1060</v>
      </c>
      <c r="Q4105" s="82" t="s">
        <v>99418</v>
      </c>
      <c r="R4105"/>
    </row>
    <row r="4106" spans="12:18" x14ac:dyDescent="0.25">
      <c r="L4106" t="s">
        <v>554</v>
      </c>
      <c r="M4106" t="s">
        <v>12505</v>
      </c>
      <c r="N4106" t="s">
        <v>41380</v>
      </c>
      <c r="O4106" s="76" t="s">
        <v>4356</v>
      </c>
      <c r="P4106" s="82">
        <v>2322</v>
      </c>
      <c r="Q4106" s="82" t="s">
        <v>99419</v>
      </c>
      <c r="R4106"/>
    </row>
    <row r="4107" spans="12:18" x14ac:dyDescent="0.25">
      <c r="L4107" t="s">
        <v>554</v>
      </c>
      <c r="M4107" t="s">
        <v>24443</v>
      </c>
      <c r="N4107" t="s">
        <v>41381</v>
      </c>
      <c r="O4107" s="76" t="s">
        <v>4366</v>
      </c>
      <c r="P4107" s="82">
        <v>279</v>
      </c>
      <c r="Q4107" s="82" t="s">
        <v>99420</v>
      </c>
      <c r="R4107"/>
    </row>
    <row r="4108" spans="12:18" x14ac:dyDescent="0.25">
      <c r="L4108" t="s">
        <v>554</v>
      </c>
      <c r="M4108" t="s">
        <v>33372</v>
      </c>
      <c r="N4108" t="s">
        <v>41382</v>
      </c>
      <c r="O4108" s="76" t="s">
        <v>4356</v>
      </c>
      <c r="P4108" s="82">
        <v>476</v>
      </c>
      <c r="Q4108" s="82" t="s">
        <v>99421</v>
      </c>
      <c r="R4108"/>
    </row>
    <row r="4109" spans="12:18" x14ac:dyDescent="0.25">
      <c r="L4109" t="s">
        <v>554</v>
      </c>
      <c r="M4109" t="s">
        <v>24451</v>
      </c>
      <c r="N4109" t="s">
        <v>41383</v>
      </c>
      <c r="O4109" s="76" t="s">
        <v>4366</v>
      </c>
      <c r="P4109" s="82">
        <v>327</v>
      </c>
      <c r="Q4109" s="82" t="s">
        <v>99465</v>
      </c>
      <c r="R4109"/>
    </row>
    <row r="4110" spans="12:18" x14ac:dyDescent="0.25">
      <c r="L4110" t="s">
        <v>554</v>
      </c>
      <c r="M4110" t="s">
        <v>24444</v>
      </c>
      <c r="N4110" t="s">
        <v>41384</v>
      </c>
      <c r="O4110" s="76" t="s">
        <v>4366</v>
      </c>
      <c r="P4110" s="82">
        <v>504</v>
      </c>
      <c r="Q4110" s="82" t="s">
        <v>99423</v>
      </c>
      <c r="R4110"/>
    </row>
    <row r="4111" spans="12:18" x14ac:dyDescent="0.25">
      <c r="L4111" t="s">
        <v>554</v>
      </c>
      <c r="M4111" t="s">
        <v>7182</v>
      </c>
      <c r="N4111" t="s">
        <v>41385</v>
      </c>
      <c r="O4111" s="76" t="s">
        <v>4366</v>
      </c>
      <c r="P4111" s="82">
        <v>307</v>
      </c>
      <c r="Q4111" s="82" t="s">
        <v>99424</v>
      </c>
      <c r="R4111"/>
    </row>
    <row r="4112" spans="12:18" x14ac:dyDescent="0.25">
      <c r="L4112" t="s">
        <v>554</v>
      </c>
      <c r="M4112" t="s">
        <v>7183</v>
      </c>
      <c r="N4112" t="s">
        <v>41386</v>
      </c>
      <c r="O4112" s="76" t="s">
        <v>4366</v>
      </c>
      <c r="P4112" s="82">
        <v>373</v>
      </c>
      <c r="Q4112" s="82" t="s">
        <v>99425</v>
      </c>
      <c r="R4112"/>
    </row>
    <row r="4113" spans="12:18" x14ac:dyDescent="0.25">
      <c r="L4113" t="s">
        <v>554</v>
      </c>
      <c r="M4113" t="s">
        <v>14457</v>
      </c>
      <c r="N4113" t="s">
        <v>41387</v>
      </c>
      <c r="O4113" s="76" t="s">
        <v>4366</v>
      </c>
      <c r="P4113" s="82">
        <v>103</v>
      </c>
      <c r="Q4113" s="82" t="s">
        <v>99426</v>
      </c>
      <c r="R4113"/>
    </row>
    <row r="4114" spans="12:18" x14ac:dyDescent="0.25">
      <c r="L4114" t="s">
        <v>554</v>
      </c>
      <c r="M4114" t="s">
        <v>12507</v>
      </c>
      <c r="N4114" t="s">
        <v>41388</v>
      </c>
      <c r="O4114" s="76" t="s">
        <v>4366</v>
      </c>
      <c r="P4114" s="82">
        <v>336</v>
      </c>
      <c r="Q4114" s="82" t="s">
        <v>99427</v>
      </c>
      <c r="R4114"/>
    </row>
    <row r="4115" spans="12:18" x14ac:dyDescent="0.25">
      <c r="L4115" t="s">
        <v>554</v>
      </c>
      <c r="M4115" t="s">
        <v>7184</v>
      </c>
      <c r="N4115" t="s">
        <v>41389</v>
      </c>
      <c r="O4115" s="76" t="s">
        <v>4366</v>
      </c>
      <c r="P4115" s="82">
        <v>509</v>
      </c>
      <c r="Q4115" s="82" t="s">
        <v>99428</v>
      </c>
      <c r="R4115"/>
    </row>
    <row r="4116" spans="12:18" x14ac:dyDescent="0.25">
      <c r="L4116" t="s">
        <v>554</v>
      </c>
      <c r="M4116" t="s">
        <v>33374</v>
      </c>
      <c r="N4116" t="s">
        <v>41390</v>
      </c>
      <c r="O4116" s="76" t="s">
        <v>4356</v>
      </c>
      <c r="P4116" s="82">
        <v>498</v>
      </c>
      <c r="Q4116" s="82" t="s">
        <v>99429</v>
      </c>
      <c r="R4116"/>
    </row>
    <row r="4117" spans="12:18" x14ac:dyDescent="0.25">
      <c r="L4117" t="s">
        <v>554</v>
      </c>
      <c r="M4117" t="s">
        <v>33375</v>
      </c>
      <c r="N4117" t="s">
        <v>41391</v>
      </c>
      <c r="O4117" s="76" t="s">
        <v>4366</v>
      </c>
      <c r="P4117" s="82">
        <v>257</v>
      </c>
      <c r="Q4117" s="82" t="s">
        <v>99431</v>
      </c>
      <c r="R4117"/>
    </row>
    <row r="4118" spans="12:18" x14ac:dyDescent="0.25">
      <c r="L4118" t="s">
        <v>554</v>
      </c>
      <c r="M4118" t="s">
        <v>12509</v>
      </c>
      <c r="N4118" t="s">
        <v>41392</v>
      </c>
      <c r="O4118" s="76" t="s">
        <v>4366</v>
      </c>
      <c r="P4118" s="82">
        <v>280</v>
      </c>
      <c r="Q4118" s="82" t="s">
        <v>99430</v>
      </c>
      <c r="R4118"/>
    </row>
    <row r="4119" spans="12:18" x14ac:dyDescent="0.25">
      <c r="L4119" t="s">
        <v>554</v>
      </c>
      <c r="M4119" t="s">
        <v>24426</v>
      </c>
      <c r="N4119" t="s">
        <v>41393</v>
      </c>
      <c r="O4119" s="76" t="s">
        <v>4366</v>
      </c>
      <c r="P4119" s="82">
        <v>101</v>
      </c>
      <c r="Q4119" s="82" t="s">
        <v>99342</v>
      </c>
      <c r="R4119"/>
    </row>
    <row r="4120" spans="12:18" x14ac:dyDescent="0.25">
      <c r="L4120" t="s">
        <v>554</v>
      </c>
      <c r="M4120" t="s">
        <v>33361</v>
      </c>
      <c r="N4120" t="s">
        <v>41394</v>
      </c>
      <c r="O4120" s="76" t="s">
        <v>4366</v>
      </c>
      <c r="P4120" s="82">
        <v>108</v>
      </c>
      <c r="Q4120" s="82" t="s">
        <v>99343</v>
      </c>
      <c r="R4120"/>
    </row>
    <row r="4121" spans="12:18" x14ac:dyDescent="0.25">
      <c r="L4121" t="s">
        <v>554</v>
      </c>
      <c r="M4121" t="s">
        <v>12484</v>
      </c>
      <c r="N4121" t="s">
        <v>41395</v>
      </c>
      <c r="O4121" s="76" t="s">
        <v>4356</v>
      </c>
      <c r="P4121" s="82">
        <v>306</v>
      </c>
      <c r="Q4121" s="82" t="s">
        <v>99372</v>
      </c>
      <c r="R4121"/>
    </row>
    <row r="4122" spans="12:18" x14ac:dyDescent="0.25">
      <c r="L4122" t="s">
        <v>554</v>
      </c>
      <c r="M4122" t="s">
        <v>14439</v>
      </c>
      <c r="N4122" t="s">
        <v>41396</v>
      </c>
      <c r="O4122" s="76" t="s">
        <v>4366</v>
      </c>
      <c r="P4122" s="82">
        <v>361</v>
      </c>
      <c r="Q4122" s="82" t="s">
        <v>99373</v>
      </c>
      <c r="R4122"/>
    </row>
    <row r="4123" spans="12:18" x14ac:dyDescent="0.25">
      <c r="L4123" t="s">
        <v>554</v>
      </c>
      <c r="M4123" t="s">
        <v>14441</v>
      </c>
      <c r="N4123" t="s">
        <v>41397</v>
      </c>
      <c r="O4123" s="76" t="s">
        <v>4366</v>
      </c>
      <c r="P4123" s="82">
        <v>83</v>
      </c>
      <c r="Q4123" s="82" t="s">
        <v>99374</v>
      </c>
      <c r="R4123"/>
    </row>
    <row r="4124" spans="12:18" x14ac:dyDescent="0.25">
      <c r="L4124" t="s">
        <v>554</v>
      </c>
      <c r="M4124" t="s">
        <v>7177</v>
      </c>
      <c r="N4124" t="s">
        <v>41398</v>
      </c>
      <c r="O4124" s="76" t="s">
        <v>4356</v>
      </c>
      <c r="P4124" s="82">
        <v>1441</v>
      </c>
      <c r="Q4124" s="82" t="s">
        <v>99382</v>
      </c>
      <c r="R4124"/>
    </row>
    <row r="4125" spans="12:18" x14ac:dyDescent="0.25">
      <c r="L4125" t="s">
        <v>554</v>
      </c>
      <c r="M4125" t="s">
        <v>12493</v>
      </c>
      <c r="N4125" t="s">
        <v>41399</v>
      </c>
      <c r="O4125" s="76" t="s">
        <v>4366</v>
      </c>
      <c r="P4125" s="82">
        <v>188</v>
      </c>
      <c r="Q4125" s="82" t="s">
        <v>99400</v>
      </c>
      <c r="R4125"/>
    </row>
    <row r="4126" spans="12:18" x14ac:dyDescent="0.25">
      <c r="L4126" t="s">
        <v>554</v>
      </c>
      <c r="M4126" t="s">
        <v>14452</v>
      </c>
      <c r="N4126" t="s">
        <v>41400</v>
      </c>
      <c r="O4126" s="76" t="s">
        <v>4356</v>
      </c>
      <c r="P4126" s="82">
        <v>317</v>
      </c>
      <c r="Q4126" s="82" t="s">
        <v>99404</v>
      </c>
      <c r="R4126"/>
    </row>
    <row r="4127" spans="12:18" x14ac:dyDescent="0.25">
      <c r="L4127" t="s">
        <v>554</v>
      </c>
      <c r="M4127" t="s">
        <v>33373</v>
      </c>
      <c r="N4127" t="s">
        <v>41401</v>
      </c>
      <c r="O4127" s="76" t="s">
        <v>4356</v>
      </c>
      <c r="P4127" s="82">
        <v>1081</v>
      </c>
      <c r="Q4127" s="82" t="s">
        <v>99422</v>
      </c>
      <c r="R4127"/>
    </row>
    <row r="4128" spans="12:18" x14ac:dyDescent="0.25">
      <c r="L4128" t="s">
        <v>554</v>
      </c>
      <c r="M4128" t="s">
        <v>12513</v>
      </c>
      <c r="N4128" t="s">
        <v>41402</v>
      </c>
      <c r="O4128" s="76" t="s">
        <v>4356</v>
      </c>
      <c r="P4128" s="82">
        <v>1472</v>
      </c>
      <c r="Q4128" s="82" t="s">
        <v>99443</v>
      </c>
      <c r="R4128"/>
    </row>
    <row r="4129" spans="12:18" x14ac:dyDescent="0.25">
      <c r="L4129" t="s">
        <v>554</v>
      </c>
      <c r="M4129" t="s">
        <v>33388</v>
      </c>
      <c r="N4129" t="s">
        <v>41403</v>
      </c>
      <c r="O4129" s="76" t="s">
        <v>4366</v>
      </c>
      <c r="P4129" s="82">
        <v>182</v>
      </c>
      <c r="Q4129" s="82" t="s">
        <v>99511</v>
      </c>
      <c r="R4129"/>
    </row>
    <row r="4130" spans="12:18" x14ac:dyDescent="0.25">
      <c r="L4130" t="s">
        <v>554</v>
      </c>
      <c r="M4130" t="s">
        <v>33389</v>
      </c>
      <c r="N4130" t="s">
        <v>41404</v>
      </c>
      <c r="O4130" s="76" t="s">
        <v>4356</v>
      </c>
      <c r="P4130" s="82">
        <v>784</v>
      </c>
      <c r="Q4130" s="82" t="s">
        <v>99512</v>
      </c>
      <c r="R4130"/>
    </row>
    <row r="4131" spans="12:18" x14ac:dyDescent="0.25">
      <c r="L4131" t="s">
        <v>554</v>
      </c>
      <c r="M4131" t="s">
        <v>12559</v>
      </c>
      <c r="N4131" t="s">
        <v>41405</v>
      </c>
      <c r="O4131" s="76" t="s">
        <v>4366</v>
      </c>
      <c r="P4131" s="82">
        <v>976</v>
      </c>
      <c r="Q4131" s="82" t="s">
        <v>99563</v>
      </c>
      <c r="R4131"/>
    </row>
    <row r="4132" spans="12:18" x14ac:dyDescent="0.25">
      <c r="L4132" t="s">
        <v>554</v>
      </c>
      <c r="M4132" t="s">
        <v>12565</v>
      </c>
      <c r="N4132" t="s">
        <v>41406</v>
      </c>
      <c r="O4132" s="76" t="s">
        <v>4366</v>
      </c>
      <c r="P4132" s="82">
        <v>628</v>
      </c>
      <c r="Q4132" s="82" t="s">
        <v>99572</v>
      </c>
      <c r="R4132"/>
    </row>
    <row r="4133" spans="12:18" x14ac:dyDescent="0.25">
      <c r="L4133" t="s">
        <v>554</v>
      </c>
      <c r="M4133" t="s">
        <v>33400</v>
      </c>
      <c r="N4133" t="s">
        <v>41407</v>
      </c>
      <c r="O4133" s="76" t="s">
        <v>4366</v>
      </c>
      <c r="P4133" s="82">
        <v>120</v>
      </c>
      <c r="Q4133" s="82" t="s">
        <v>99574</v>
      </c>
      <c r="R4133"/>
    </row>
    <row r="4134" spans="12:18" x14ac:dyDescent="0.25">
      <c r="L4134" t="s">
        <v>554</v>
      </c>
      <c r="M4134" t="s">
        <v>7185</v>
      </c>
      <c r="N4134" t="s">
        <v>41408</v>
      </c>
      <c r="O4134" s="76" t="s">
        <v>4366</v>
      </c>
      <c r="P4134" s="82">
        <v>506</v>
      </c>
      <c r="Q4134" s="82" t="s">
        <v>99432</v>
      </c>
      <c r="R4134"/>
    </row>
    <row r="4135" spans="12:18" x14ac:dyDescent="0.25">
      <c r="L4135" t="s">
        <v>554</v>
      </c>
      <c r="M4135" t="s">
        <v>24445</v>
      </c>
      <c r="N4135" t="s">
        <v>41409</v>
      </c>
      <c r="O4135" s="76" t="s">
        <v>4356</v>
      </c>
      <c r="P4135" s="82">
        <v>1242</v>
      </c>
      <c r="Q4135" s="82" t="s">
        <v>99433</v>
      </c>
      <c r="R4135"/>
    </row>
    <row r="4136" spans="12:18" x14ac:dyDescent="0.25">
      <c r="L4136" t="s">
        <v>554</v>
      </c>
      <c r="M4136" t="s">
        <v>12511</v>
      </c>
      <c r="N4136" t="s">
        <v>41410</v>
      </c>
      <c r="O4136" s="76" t="s">
        <v>4356</v>
      </c>
      <c r="P4136" s="82">
        <v>2120</v>
      </c>
      <c r="Q4136" s="82" t="s">
        <v>99434</v>
      </c>
      <c r="R4136"/>
    </row>
    <row r="4137" spans="12:18" x14ac:dyDescent="0.25">
      <c r="L4137" t="s">
        <v>554</v>
      </c>
      <c r="M4137" t="s">
        <v>7186</v>
      </c>
      <c r="N4137" t="s">
        <v>41411</v>
      </c>
      <c r="O4137" s="76" t="s">
        <v>4356</v>
      </c>
      <c r="P4137" s="82">
        <v>731</v>
      </c>
      <c r="Q4137" s="82" t="s">
        <v>99435</v>
      </c>
      <c r="R4137"/>
    </row>
    <row r="4138" spans="12:18" x14ac:dyDescent="0.25">
      <c r="L4138" t="s">
        <v>554</v>
      </c>
      <c r="M4138" t="s">
        <v>24446</v>
      </c>
      <c r="N4138" t="s">
        <v>41412</v>
      </c>
      <c r="O4138" s="76" t="s">
        <v>4366</v>
      </c>
      <c r="P4138" s="82">
        <v>123</v>
      </c>
      <c r="Q4138" s="82" t="s">
        <v>99436</v>
      </c>
      <c r="R4138"/>
    </row>
    <row r="4139" spans="12:18" x14ac:dyDescent="0.25">
      <c r="L4139" t="s">
        <v>554</v>
      </c>
      <c r="M4139" t="s">
        <v>33376</v>
      </c>
      <c r="N4139" t="s">
        <v>41413</v>
      </c>
      <c r="O4139" s="76" t="s">
        <v>4366</v>
      </c>
      <c r="P4139" s="82">
        <v>289</v>
      </c>
      <c r="Q4139" s="82" t="s">
        <v>99437</v>
      </c>
      <c r="R4139"/>
    </row>
    <row r="4140" spans="12:18" x14ac:dyDescent="0.25">
      <c r="L4140" t="s">
        <v>554</v>
      </c>
      <c r="M4140" t="s">
        <v>7187</v>
      </c>
      <c r="N4140" t="s">
        <v>41414</v>
      </c>
      <c r="O4140" s="76" t="s">
        <v>4366</v>
      </c>
      <c r="P4140" s="82">
        <v>282</v>
      </c>
      <c r="Q4140" s="82" t="s">
        <v>99438</v>
      </c>
      <c r="R4140"/>
    </row>
    <row r="4141" spans="12:18" x14ac:dyDescent="0.25">
      <c r="L4141" t="s">
        <v>554</v>
      </c>
      <c r="M4141" t="s">
        <v>12468</v>
      </c>
      <c r="N4141" t="s">
        <v>41415</v>
      </c>
      <c r="O4141" s="76" t="s">
        <v>4366</v>
      </c>
      <c r="P4141" s="82">
        <v>1581</v>
      </c>
      <c r="Q4141" s="82" t="s">
        <v>99341</v>
      </c>
      <c r="R4141"/>
    </row>
    <row r="4142" spans="12:18" x14ac:dyDescent="0.25">
      <c r="L4142" t="s">
        <v>554</v>
      </c>
      <c r="M4142" t="s">
        <v>14446</v>
      </c>
      <c r="N4142" t="s">
        <v>41416</v>
      </c>
      <c r="O4142" s="76" t="s">
        <v>4366</v>
      </c>
      <c r="P4142" s="82">
        <v>259</v>
      </c>
      <c r="Q4142" s="82" t="s">
        <v>99383</v>
      </c>
      <c r="R4142"/>
    </row>
    <row r="4143" spans="12:18" x14ac:dyDescent="0.25">
      <c r="L4143" t="s">
        <v>554</v>
      </c>
      <c r="M4143" t="s">
        <v>24436</v>
      </c>
      <c r="N4143" t="s">
        <v>41417</v>
      </c>
      <c r="O4143" s="76" t="s">
        <v>4366</v>
      </c>
      <c r="P4143" s="82">
        <v>78</v>
      </c>
      <c r="Q4143" s="82" t="s">
        <v>99386</v>
      </c>
      <c r="R4143"/>
    </row>
    <row r="4144" spans="12:18" x14ac:dyDescent="0.25">
      <c r="L4144" t="s">
        <v>554</v>
      </c>
      <c r="M4144" t="s">
        <v>14454</v>
      </c>
      <c r="N4144" t="s">
        <v>41418</v>
      </c>
      <c r="O4144" s="76" t="s">
        <v>4366</v>
      </c>
      <c r="P4144" s="82">
        <v>176</v>
      </c>
      <c r="Q4144" s="82" t="s">
        <v>99410</v>
      </c>
      <c r="R4144"/>
    </row>
    <row r="4145" spans="12:18" x14ac:dyDescent="0.25">
      <c r="L4145" t="s">
        <v>554</v>
      </c>
      <c r="M4145" t="s">
        <v>14467</v>
      </c>
      <c r="N4145" t="s">
        <v>41419</v>
      </c>
      <c r="O4145" s="76" t="s">
        <v>4374</v>
      </c>
      <c r="P4145" s="82">
        <v>2283</v>
      </c>
      <c r="Q4145" s="82" t="s">
        <v>99456</v>
      </c>
      <c r="R4145"/>
    </row>
    <row r="4146" spans="12:18" x14ac:dyDescent="0.25">
      <c r="L4146" t="s">
        <v>554</v>
      </c>
      <c r="M4146" t="s">
        <v>7196</v>
      </c>
      <c r="N4146" t="s">
        <v>41420</v>
      </c>
      <c r="O4146" s="76" t="s">
        <v>4366</v>
      </c>
      <c r="P4146" s="82">
        <v>512</v>
      </c>
      <c r="Q4146" s="82" t="s">
        <v>99482</v>
      </c>
      <c r="R4146"/>
    </row>
    <row r="4147" spans="12:18" x14ac:dyDescent="0.25">
      <c r="L4147" t="s">
        <v>554</v>
      </c>
      <c r="M4147" t="s">
        <v>7220</v>
      </c>
      <c r="N4147" t="s">
        <v>41421</v>
      </c>
      <c r="O4147" s="76" t="s">
        <v>4366</v>
      </c>
      <c r="P4147" s="82">
        <v>345</v>
      </c>
      <c r="Q4147" s="82" t="s">
        <v>99587</v>
      </c>
      <c r="R4147"/>
    </row>
    <row r="4148" spans="12:18" x14ac:dyDescent="0.25">
      <c r="L4148" t="s">
        <v>554</v>
      </c>
      <c r="M4148" t="s">
        <v>12577</v>
      </c>
      <c r="N4148" t="s">
        <v>41422</v>
      </c>
      <c r="O4148" s="76" t="s">
        <v>4366</v>
      </c>
      <c r="P4148" s="82">
        <v>507</v>
      </c>
      <c r="Q4148" s="82" t="s">
        <v>99599</v>
      </c>
      <c r="R4148"/>
    </row>
    <row r="4149" spans="12:18" x14ac:dyDescent="0.25">
      <c r="L4149" t="s">
        <v>554</v>
      </c>
      <c r="M4149" t="s">
        <v>24447</v>
      </c>
      <c r="N4149" t="s">
        <v>41423</v>
      </c>
      <c r="O4149" s="76" t="s">
        <v>4366</v>
      </c>
      <c r="P4149" s="82">
        <v>644</v>
      </c>
      <c r="Q4149" s="82" t="s">
        <v>99439</v>
      </c>
      <c r="R4149"/>
    </row>
    <row r="4150" spans="12:18" x14ac:dyDescent="0.25">
      <c r="L4150" t="s">
        <v>554</v>
      </c>
      <c r="M4150" t="s">
        <v>24421</v>
      </c>
      <c r="N4150" t="s">
        <v>41424</v>
      </c>
      <c r="O4150" s="76" t="s">
        <v>4356</v>
      </c>
      <c r="P4150" s="82">
        <v>346</v>
      </c>
      <c r="Q4150" s="82" t="s">
        <v>99326</v>
      </c>
      <c r="R4150"/>
    </row>
    <row r="4151" spans="12:18" x14ac:dyDescent="0.25">
      <c r="L4151" t="s">
        <v>554</v>
      </c>
      <c r="M4151" t="s">
        <v>12491</v>
      </c>
      <c r="N4151" t="s">
        <v>41425</v>
      </c>
      <c r="O4151" s="76" t="s">
        <v>4366</v>
      </c>
      <c r="P4151" s="82">
        <v>186</v>
      </c>
      <c r="Q4151" s="82" t="s">
        <v>99397</v>
      </c>
      <c r="R4151"/>
    </row>
    <row r="4152" spans="12:18" x14ac:dyDescent="0.25">
      <c r="L4152" t="s">
        <v>554</v>
      </c>
      <c r="M4152" t="s">
        <v>14459</v>
      </c>
      <c r="N4152" t="s">
        <v>41426</v>
      </c>
      <c r="O4152" s="76" t="s">
        <v>4366</v>
      </c>
      <c r="P4152" s="82">
        <v>229</v>
      </c>
      <c r="Q4152" s="82" t="s">
        <v>99440</v>
      </c>
      <c r="R4152"/>
    </row>
    <row r="4153" spans="12:18" x14ac:dyDescent="0.25">
      <c r="L4153" t="s">
        <v>554</v>
      </c>
      <c r="M4153" t="s">
        <v>33377</v>
      </c>
      <c r="N4153" t="s">
        <v>41427</v>
      </c>
      <c r="O4153" s="76" t="s">
        <v>4366</v>
      </c>
      <c r="P4153" s="82">
        <v>493</v>
      </c>
      <c r="Q4153" s="82" t="s">
        <v>99441</v>
      </c>
      <c r="R4153"/>
    </row>
    <row r="4154" spans="12:18" x14ac:dyDescent="0.25">
      <c r="L4154" t="s">
        <v>554</v>
      </c>
      <c r="M4154" t="s">
        <v>7188</v>
      </c>
      <c r="N4154" t="s">
        <v>41428</v>
      </c>
      <c r="O4154" s="76" t="s">
        <v>4356</v>
      </c>
      <c r="P4154" s="82">
        <v>1123</v>
      </c>
      <c r="Q4154" s="82" t="s">
        <v>99442</v>
      </c>
      <c r="R4154"/>
    </row>
    <row r="4155" spans="12:18" x14ac:dyDescent="0.25">
      <c r="L4155" t="s">
        <v>554</v>
      </c>
      <c r="M4155" t="s">
        <v>7189</v>
      </c>
      <c r="N4155" t="s">
        <v>41429</v>
      </c>
      <c r="O4155" s="76" t="s">
        <v>4356</v>
      </c>
      <c r="P4155" s="82">
        <v>5969</v>
      </c>
      <c r="Q4155" s="82" t="s">
        <v>99444</v>
      </c>
      <c r="R4155"/>
    </row>
    <row r="4156" spans="12:18" x14ac:dyDescent="0.25">
      <c r="L4156" t="s">
        <v>554</v>
      </c>
      <c r="M4156" t="s">
        <v>7190</v>
      </c>
      <c r="N4156" t="s">
        <v>41430</v>
      </c>
      <c r="O4156" s="76" t="s">
        <v>4356</v>
      </c>
      <c r="P4156" s="82">
        <v>337</v>
      </c>
      <c r="Q4156" s="82" t="s">
        <v>99445</v>
      </c>
      <c r="R4156"/>
    </row>
    <row r="4157" spans="12:18" x14ac:dyDescent="0.25">
      <c r="L4157" t="s">
        <v>554</v>
      </c>
      <c r="M4157" t="s">
        <v>7191</v>
      </c>
      <c r="N4157" t="s">
        <v>41431</v>
      </c>
      <c r="O4157" s="76" t="s">
        <v>4366</v>
      </c>
      <c r="P4157" s="82">
        <v>434</v>
      </c>
      <c r="Q4157" s="82" t="s">
        <v>99446</v>
      </c>
      <c r="R4157"/>
    </row>
    <row r="4158" spans="12:18" x14ac:dyDescent="0.25">
      <c r="L4158" t="s">
        <v>554</v>
      </c>
      <c r="M4158" t="s">
        <v>33378</v>
      </c>
      <c r="N4158" t="s">
        <v>41432</v>
      </c>
      <c r="O4158" s="76" t="s">
        <v>4356</v>
      </c>
      <c r="P4158" s="82">
        <v>953</v>
      </c>
      <c r="Q4158" s="82" t="s">
        <v>99447</v>
      </c>
      <c r="R4158"/>
    </row>
    <row r="4159" spans="12:18" x14ac:dyDescent="0.25">
      <c r="L4159" t="s">
        <v>554</v>
      </c>
      <c r="M4159" t="s">
        <v>14461</v>
      </c>
      <c r="N4159" t="s">
        <v>41433</v>
      </c>
      <c r="O4159" s="76" t="s">
        <v>4356</v>
      </c>
      <c r="P4159" s="82">
        <v>819</v>
      </c>
      <c r="Q4159" s="82" t="s">
        <v>99448</v>
      </c>
      <c r="R4159"/>
    </row>
    <row r="4160" spans="12:18" x14ac:dyDescent="0.25">
      <c r="L4160" t="s">
        <v>554</v>
      </c>
      <c r="M4160" t="s">
        <v>14463</v>
      </c>
      <c r="N4160" t="s">
        <v>41434</v>
      </c>
      <c r="O4160" s="76" t="s">
        <v>4356</v>
      </c>
      <c r="P4160" s="82">
        <v>1707</v>
      </c>
      <c r="Q4160" s="82" t="s">
        <v>99449</v>
      </c>
      <c r="R4160"/>
    </row>
    <row r="4161" spans="12:18" x14ac:dyDescent="0.25">
      <c r="L4161" t="s">
        <v>554</v>
      </c>
      <c r="M4161" t="s">
        <v>24448</v>
      </c>
      <c r="N4161" t="s">
        <v>41435</v>
      </c>
      <c r="O4161" s="76" t="s">
        <v>4366</v>
      </c>
      <c r="P4161" s="82">
        <v>139</v>
      </c>
      <c r="Q4161" s="82" t="s">
        <v>99450</v>
      </c>
      <c r="R4161"/>
    </row>
    <row r="4162" spans="12:18" x14ac:dyDescent="0.25">
      <c r="L4162" t="s">
        <v>554</v>
      </c>
      <c r="M4162" t="s">
        <v>24449</v>
      </c>
      <c r="N4162" t="s">
        <v>41436</v>
      </c>
      <c r="O4162" s="76" t="s">
        <v>4366</v>
      </c>
      <c r="P4162" s="82">
        <v>1009</v>
      </c>
      <c r="Q4162" s="82" t="s">
        <v>99451</v>
      </c>
      <c r="R4162"/>
    </row>
    <row r="4163" spans="12:18" x14ac:dyDescent="0.25">
      <c r="L4163" t="s">
        <v>554</v>
      </c>
      <c r="M4163" t="s">
        <v>14464</v>
      </c>
      <c r="N4163" t="s">
        <v>41437</v>
      </c>
      <c r="O4163" s="76" t="s">
        <v>4366</v>
      </c>
      <c r="P4163" s="82">
        <v>226</v>
      </c>
      <c r="Q4163" s="82" t="s">
        <v>99452</v>
      </c>
      <c r="R4163"/>
    </row>
    <row r="4164" spans="12:18" x14ac:dyDescent="0.25">
      <c r="L4164" t="s">
        <v>554</v>
      </c>
      <c r="M4164" t="s">
        <v>12515</v>
      </c>
      <c r="N4164" t="s">
        <v>41438</v>
      </c>
      <c r="O4164" s="76" t="s">
        <v>4356</v>
      </c>
      <c r="P4164" s="82">
        <v>635</v>
      </c>
      <c r="Q4164" s="82" t="s">
        <v>99453</v>
      </c>
      <c r="R4164"/>
    </row>
    <row r="4165" spans="12:18" x14ac:dyDescent="0.25">
      <c r="L4165" t="s">
        <v>554</v>
      </c>
      <c r="M4165" t="s">
        <v>14465</v>
      </c>
      <c r="N4165" t="s">
        <v>41439</v>
      </c>
      <c r="O4165" s="76" t="s">
        <v>4366</v>
      </c>
      <c r="P4165" s="82">
        <v>60</v>
      </c>
      <c r="Q4165" s="82" t="s">
        <v>99454</v>
      </c>
      <c r="R4165"/>
    </row>
    <row r="4166" spans="12:18" x14ac:dyDescent="0.25">
      <c r="L4166" t="s">
        <v>554</v>
      </c>
      <c r="M4166" t="s">
        <v>12517</v>
      </c>
      <c r="N4166" t="s">
        <v>41440</v>
      </c>
      <c r="O4166" s="76" t="s">
        <v>4366</v>
      </c>
      <c r="P4166" s="82">
        <v>130</v>
      </c>
      <c r="Q4166" s="82" t="s">
        <v>99455</v>
      </c>
      <c r="R4166"/>
    </row>
    <row r="4167" spans="12:18" x14ac:dyDescent="0.25">
      <c r="L4167" t="s">
        <v>554</v>
      </c>
      <c r="M4167" t="s">
        <v>7192</v>
      </c>
      <c r="N4167" t="s">
        <v>41441</v>
      </c>
      <c r="O4167" s="76" t="s">
        <v>4374</v>
      </c>
      <c r="P4167" s="82">
        <v>22109</v>
      </c>
      <c r="Q4167" s="82" t="s">
        <v>72645</v>
      </c>
      <c r="R4167"/>
    </row>
    <row r="4168" spans="12:18" x14ac:dyDescent="0.25">
      <c r="L4168" t="s">
        <v>554</v>
      </c>
      <c r="M4168" t="s">
        <v>12519</v>
      </c>
      <c r="N4168" t="s">
        <v>41442</v>
      </c>
      <c r="O4168" s="76" t="s">
        <v>4366</v>
      </c>
      <c r="P4168" s="82">
        <v>133</v>
      </c>
      <c r="Q4168" s="82" t="s">
        <v>99457</v>
      </c>
      <c r="R4168"/>
    </row>
    <row r="4169" spans="12:18" x14ac:dyDescent="0.25">
      <c r="L4169" t="s">
        <v>554</v>
      </c>
      <c r="M4169" t="s">
        <v>12521</v>
      </c>
      <c r="N4169" t="s">
        <v>41443</v>
      </c>
      <c r="O4169" s="76" t="s">
        <v>4356</v>
      </c>
      <c r="P4169" s="82">
        <v>1388</v>
      </c>
      <c r="Q4169" s="82" t="s">
        <v>99458</v>
      </c>
      <c r="R4169"/>
    </row>
    <row r="4170" spans="12:18" x14ac:dyDescent="0.25">
      <c r="L4170" t="s">
        <v>554</v>
      </c>
      <c r="M4170" t="s">
        <v>13540</v>
      </c>
      <c r="N4170" t="s">
        <v>41444</v>
      </c>
      <c r="O4170" s="76" t="s">
        <v>4366</v>
      </c>
      <c r="P4170" s="82">
        <v>161</v>
      </c>
      <c r="Q4170" s="82" t="s">
        <v>99459</v>
      </c>
      <c r="R4170"/>
    </row>
    <row r="4171" spans="12:18" x14ac:dyDescent="0.25">
      <c r="L4171" t="s">
        <v>554</v>
      </c>
      <c r="M4171" t="s">
        <v>12523</v>
      </c>
      <c r="N4171" t="s">
        <v>41445</v>
      </c>
      <c r="O4171" s="76" t="s">
        <v>4366</v>
      </c>
      <c r="P4171" s="82">
        <v>542</v>
      </c>
      <c r="Q4171" s="82" t="s">
        <v>99460</v>
      </c>
      <c r="R4171"/>
    </row>
    <row r="4172" spans="12:18" x14ac:dyDescent="0.25">
      <c r="L4172" t="s">
        <v>554</v>
      </c>
      <c r="M4172" t="s">
        <v>24450</v>
      </c>
      <c r="N4172" t="s">
        <v>41446</v>
      </c>
      <c r="O4172" s="76" t="s">
        <v>4366</v>
      </c>
      <c r="P4172" s="82">
        <v>226</v>
      </c>
      <c r="Q4172" s="82" t="s">
        <v>99461</v>
      </c>
      <c r="R4172"/>
    </row>
    <row r="4173" spans="12:18" x14ac:dyDescent="0.25">
      <c r="L4173" t="s">
        <v>554</v>
      </c>
      <c r="M4173" t="s">
        <v>12525</v>
      </c>
      <c r="N4173" t="s">
        <v>41447</v>
      </c>
      <c r="O4173" s="76" t="s">
        <v>4366</v>
      </c>
      <c r="P4173" s="82">
        <v>124</v>
      </c>
      <c r="Q4173" s="82" t="s">
        <v>99462</v>
      </c>
      <c r="R4173"/>
    </row>
    <row r="4174" spans="12:18" x14ac:dyDescent="0.25">
      <c r="L4174" t="s">
        <v>554</v>
      </c>
      <c r="M4174" t="s">
        <v>33379</v>
      </c>
      <c r="N4174" t="s">
        <v>41448</v>
      </c>
      <c r="O4174" s="76" t="s">
        <v>4366</v>
      </c>
      <c r="P4174" s="82">
        <v>406</v>
      </c>
      <c r="Q4174" s="82" t="s">
        <v>99463</v>
      </c>
      <c r="R4174"/>
    </row>
    <row r="4175" spans="12:18" x14ac:dyDescent="0.25">
      <c r="L4175" t="s">
        <v>554</v>
      </c>
      <c r="M4175" t="s">
        <v>12376</v>
      </c>
      <c r="N4175" t="s">
        <v>41449</v>
      </c>
      <c r="O4175" s="76" t="s">
        <v>4356</v>
      </c>
      <c r="P4175" s="82">
        <v>626</v>
      </c>
      <c r="Q4175" s="82" t="s">
        <v>99464</v>
      </c>
      <c r="R4175"/>
    </row>
    <row r="4176" spans="12:18" x14ac:dyDescent="0.25">
      <c r="L4176" t="s">
        <v>554</v>
      </c>
      <c r="M4176" t="s">
        <v>7193</v>
      </c>
      <c r="N4176" t="s">
        <v>41450</v>
      </c>
      <c r="O4176" s="76" t="s">
        <v>4366</v>
      </c>
      <c r="P4176" s="82">
        <v>541</v>
      </c>
      <c r="Q4176" s="82" t="s">
        <v>99466</v>
      </c>
      <c r="R4176"/>
    </row>
    <row r="4177" spans="12:18" x14ac:dyDescent="0.25">
      <c r="L4177" t="s">
        <v>554</v>
      </c>
      <c r="M4177" t="s">
        <v>7194</v>
      </c>
      <c r="N4177" t="s">
        <v>41451</v>
      </c>
      <c r="O4177" s="76" t="s">
        <v>4356</v>
      </c>
      <c r="P4177" s="82">
        <v>1630</v>
      </c>
      <c r="Q4177" s="82" t="s">
        <v>99467</v>
      </c>
      <c r="R4177"/>
    </row>
    <row r="4178" spans="12:18" x14ac:dyDescent="0.25">
      <c r="L4178" t="s">
        <v>554</v>
      </c>
      <c r="M4178" t="s">
        <v>14468</v>
      </c>
      <c r="N4178" t="s">
        <v>41452</v>
      </c>
      <c r="O4178" s="76" t="s">
        <v>4366</v>
      </c>
      <c r="P4178" s="82">
        <v>330</v>
      </c>
      <c r="Q4178" s="82" t="s">
        <v>99468</v>
      </c>
      <c r="R4178"/>
    </row>
    <row r="4179" spans="12:18" x14ac:dyDescent="0.25">
      <c r="L4179" t="s">
        <v>554</v>
      </c>
      <c r="M4179" t="s">
        <v>12526</v>
      </c>
      <c r="N4179" t="s">
        <v>41453</v>
      </c>
      <c r="O4179" s="76" t="s">
        <v>4356</v>
      </c>
      <c r="P4179" s="82">
        <v>557</v>
      </c>
      <c r="Q4179" s="82" t="s">
        <v>99469</v>
      </c>
      <c r="R4179"/>
    </row>
    <row r="4180" spans="12:18" x14ac:dyDescent="0.25">
      <c r="L4180" t="s">
        <v>554</v>
      </c>
      <c r="M4180" t="s">
        <v>7195</v>
      </c>
      <c r="N4180" t="s">
        <v>41454</v>
      </c>
      <c r="O4180" s="76" t="s">
        <v>4356</v>
      </c>
      <c r="P4180" s="82">
        <v>315</v>
      </c>
      <c r="Q4180" s="82" t="s">
        <v>99470</v>
      </c>
      <c r="R4180"/>
    </row>
    <row r="4181" spans="12:18" x14ac:dyDescent="0.25">
      <c r="L4181" t="s">
        <v>554</v>
      </c>
      <c r="M4181" t="s">
        <v>12537</v>
      </c>
      <c r="N4181" t="s">
        <v>41455</v>
      </c>
      <c r="O4181" s="76" t="s">
        <v>4366</v>
      </c>
      <c r="P4181" s="82">
        <v>182</v>
      </c>
      <c r="Q4181" s="82" t="s">
        <v>99501</v>
      </c>
      <c r="R4181"/>
    </row>
    <row r="4182" spans="12:18" x14ac:dyDescent="0.25">
      <c r="L4182" t="s">
        <v>554</v>
      </c>
      <c r="M4182" t="s">
        <v>14470</v>
      </c>
      <c r="N4182" t="s">
        <v>41456</v>
      </c>
      <c r="O4182" s="76" t="s">
        <v>4366</v>
      </c>
      <c r="P4182" s="82">
        <v>538</v>
      </c>
      <c r="Q4182" s="82" t="s">
        <v>99471</v>
      </c>
      <c r="R4182"/>
    </row>
    <row r="4183" spans="12:18" x14ac:dyDescent="0.25">
      <c r="L4183" t="s">
        <v>554</v>
      </c>
      <c r="M4183" t="s">
        <v>12528</v>
      </c>
      <c r="N4183" t="s">
        <v>41457</v>
      </c>
      <c r="O4183" s="76" t="s">
        <v>4366</v>
      </c>
      <c r="P4183" s="82">
        <v>1109</v>
      </c>
      <c r="Q4183" s="82" t="s">
        <v>99472</v>
      </c>
      <c r="R4183"/>
    </row>
    <row r="4184" spans="12:18" x14ac:dyDescent="0.25">
      <c r="L4184" t="s">
        <v>554</v>
      </c>
      <c r="M4184" t="s">
        <v>14472</v>
      </c>
      <c r="N4184" t="s">
        <v>41458</v>
      </c>
      <c r="O4184" s="76" t="s">
        <v>4356</v>
      </c>
      <c r="P4184" s="82">
        <v>759</v>
      </c>
      <c r="Q4184" s="82" t="s">
        <v>99474</v>
      </c>
      <c r="R4184"/>
    </row>
    <row r="4185" spans="12:18" x14ac:dyDescent="0.25">
      <c r="L4185" t="s">
        <v>554</v>
      </c>
      <c r="M4185" t="s">
        <v>12530</v>
      </c>
      <c r="N4185" t="s">
        <v>41459</v>
      </c>
      <c r="O4185" s="76" t="s">
        <v>4366</v>
      </c>
      <c r="P4185" s="82">
        <v>194</v>
      </c>
      <c r="Q4185" s="82" t="s">
        <v>99473</v>
      </c>
      <c r="R4185"/>
    </row>
    <row r="4186" spans="12:18" x14ac:dyDescent="0.25">
      <c r="L4186" t="s">
        <v>554</v>
      </c>
      <c r="M4186" t="s">
        <v>24452</v>
      </c>
      <c r="N4186" t="s">
        <v>41460</v>
      </c>
      <c r="O4186" s="76" t="s">
        <v>4356</v>
      </c>
      <c r="P4186" s="82">
        <v>352</v>
      </c>
      <c r="Q4186" s="82" t="s">
        <v>99475</v>
      </c>
      <c r="R4186"/>
    </row>
    <row r="4187" spans="12:18" x14ac:dyDescent="0.25">
      <c r="L4187" t="s">
        <v>554</v>
      </c>
      <c r="M4187" t="s">
        <v>33380</v>
      </c>
      <c r="N4187" t="s">
        <v>41461</v>
      </c>
      <c r="O4187" s="76" t="s">
        <v>4366</v>
      </c>
      <c r="P4187" s="82">
        <v>113</v>
      </c>
      <c r="Q4187" s="82" t="s">
        <v>99476</v>
      </c>
      <c r="R4187"/>
    </row>
    <row r="4188" spans="12:18" x14ac:dyDescent="0.25">
      <c r="L4188" t="s">
        <v>554</v>
      </c>
      <c r="M4188" t="s">
        <v>14474</v>
      </c>
      <c r="N4188" t="s">
        <v>41462</v>
      </c>
      <c r="O4188" s="76" t="s">
        <v>4366</v>
      </c>
      <c r="P4188" s="82">
        <v>698</v>
      </c>
      <c r="Q4188" s="82" t="s">
        <v>99477</v>
      </c>
      <c r="R4188"/>
    </row>
    <row r="4189" spans="12:18" x14ac:dyDescent="0.25">
      <c r="L4189" t="s">
        <v>554</v>
      </c>
      <c r="M4189" t="s">
        <v>33381</v>
      </c>
      <c r="N4189" t="s">
        <v>41463</v>
      </c>
      <c r="O4189" s="76" t="s">
        <v>4356</v>
      </c>
      <c r="P4189" s="82">
        <v>1004</v>
      </c>
      <c r="Q4189" s="82" t="s">
        <v>99478</v>
      </c>
      <c r="R4189"/>
    </row>
    <row r="4190" spans="12:18" x14ac:dyDescent="0.25">
      <c r="L4190" t="s">
        <v>554</v>
      </c>
      <c r="M4190" t="s">
        <v>33382</v>
      </c>
      <c r="N4190" t="s">
        <v>41464</v>
      </c>
      <c r="O4190" s="76" t="s">
        <v>4356</v>
      </c>
      <c r="P4190" s="82">
        <v>2004</v>
      </c>
      <c r="Q4190" s="82" t="s">
        <v>99479</v>
      </c>
      <c r="R4190"/>
    </row>
    <row r="4191" spans="12:18" x14ac:dyDescent="0.25">
      <c r="L4191" t="s">
        <v>554</v>
      </c>
      <c r="M4191" t="s">
        <v>12532</v>
      </c>
      <c r="N4191" t="s">
        <v>41465</v>
      </c>
      <c r="O4191" s="76" t="s">
        <v>4356</v>
      </c>
      <c r="P4191" s="82">
        <v>373</v>
      </c>
      <c r="Q4191" s="82" t="s">
        <v>99480</v>
      </c>
      <c r="R4191"/>
    </row>
    <row r="4192" spans="12:18" x14ac:dyDescent="0.25">
      <c r="L4192" t="s">
        <v>554</v>
      </c>
      <c r="M4192" t="s">
        <v>24453</v>
      </c>
      <c r="N4192" t="s">
        <v>41466</v>
      </c>
      <c r="O4192" s="76" t="s">
        <v>4366</v>
      </c>
      <c r="P4192" s="82">
        <v>553</v>
      </c>
      <c r="Q4192" s="82" t="s">
        <v>99481</v>
      </c>
      <c r="R4192"/>
    </row>
    <row r="4193" spans="12:18" x14ac:dyDescent="0.25">
      <c r="L4193" t="s">
        <v>554</v>
      </c>
      <c r="M4193" t="s">
        <v>7197</v>
      </c>
      <c r="N4193" t="s">
        <v>41467</v>
      </c>
      <c r="O4193" s="76" t="s">
        <v>4374</v>
      </c>
      <c r="P4193" s="82">
        <v>3403</v>
      </c>
      <c r="Q4193" s="82" t="s">
        <v>99483</v>
      </c>
      <c r="R4193"/>
    </row>
    <row r="4194" spans="12:18" x14ac:dyDescent="0.25">
      <c r="L4194" t="s">
        <v>554</v>
      </c>
      <c r="M4194" t="s">
        <v>14476</v>
      </c>
      <c r="N4194" t="s">
        <v>41468</v>
      </c>
      <c r="O4194" s="76" t="s">
        <v>4366</v>
      </c>
      <c r="P4194" s="82">
        <v>173</v>
      </c>
      <c r="Q4194" s="82" t="s">
        <v>99484</v>
      </c>
      <c r="R4194"/>
    </row>
    <row r="4195" spans="12:18" x14ac:dyDescent="0.25">
      <c r="L4195" t="s">
        <v>554</v>
      </c>
      <c r="M4195" t="s">
        <v>12534</v>
      </c>
      <c r="N4195" t="s">
        <v>41469</v>
      </c>
      <c r="O4195" s="76" t="s">
        <v>4374</v>
      </c>
      <c r="P4195" s="82">
        <v>11881</v>
      </c>
      <c r="Q4195" s="82" t="s">
        <v>99485</v>
      </c>
      <c r="R4195"/>
    </row>
    <row r="4196" spans="12:18" x14ac:dyDescent="0.25">
      <c r="L4196" t="s">
        <v>554</v>
      </c>
      <c r="M4196" t="s">
        <v>14478</v>
      </c>
      <c r="N4196" t="s">
        <v>41470</v>
      </c>
      <c r="O4196" s="76" t="s">
        <v>4366</v>
      </c>
      <c r="P4196" s="82">
        <v>1024</v>
      </c>
      <c r="Q4196" s="82" t="s">
        <v>99486</v>
      </c>
      <c r="R4196"/>
    </row>
    <row r="4197" spans="12:18" x14ac:dyDescent="0.25">
      <c r="L4197" t="s">
        <v>554</v>
      </c>
      <c r="M4197" t="s">
        <v>24454</v>
      </c>
      <c r="N4197" t="s">
        <v>41471</v>
      </c>
      <c r="O4197" s="76" t="s">
        <v>4366</v>
      </c>
      <c r="P4197" s="82">
        <v>389</v>
      </c>
      <c r="Q4197" s="82" t="s">
        <v>99487</v>
      </c>
      <c r="R4197"/>
    </row>
    <row r="4198" spans="12:18" x14ac:dyDescent="0.25">
      <c r="L4198" t="s">
        <v>554</v>
      </c>
      <c r="M4198" t="s">
        <v>24455</v>
      </c>
      <c r="N4198" t="s">
        <v>41472</v>
      </c>
      <c r="O4198" s="76" t="s">
        <v>4366</v>
      </c>
      <c r="P4198" s="82">
        <v>87</v>
      </c>
      <c r="Q4198" s="82" t="s">
        <v>99488</v>
      </c>
      <c r="R4198"/>
    </row>
    <row r="4199" spans="12:18" x14ac:dyDescent="0.25">
      <c r="L4199" t="s">
        <v>554</v>
      </c>
      <c r="M4199" t="s">
        <v>33383</v>
      </c>
      <c r="N4199" t="s">
        <v>41473</v>
      </c>
      <c r="O4199" s="76" t="s">
        <v>4356</v>
      </c>
      <c r="P4199" s="82">
        <v>74</v>
      </c>
      <c r="Q4199" s="82" t="s">
        <v>99489</v>
      </c>
      <c r="R4199"/>
    </row>
    <row r="4200" spans="12:18" x14ac:dyDescent="0.25">
      <c r="L4200" t="s">
        <v>554</v>
      </c>
      <c r="M4200" t="s">
        <v>33384</v>
      </c>
      <c r="N4200" t="s">
        <v>41474</v>
      </c>
      <c r="O4200" s="76" t="s">
        <v>4366</v>
      </c>
      <c r="P4200" s="82">
        <v>227</v>
      </c>
      <c r="Q4200" s="82" t="s">
        <v>99490</v>
      </c>
      <c r="R4200"/>
    </row>
    <row r="4201" spans="12:18" x14ac:dyDescent="0.25">
      <c r="L4201" t="s">
        <v>554</v>
      </c>
      <c r="M4201" t="s">
        <v>7198</v>
      </c>
      <c r="N4201" t="s">
        <v>41475</v>
      </c>
      <c r="O4201" s="76" t="s">
        <v>4356</v>
      </c>
      <c r="P4201" s="82">
        <v>274</v>
      </c>
      <c r="Q4201" s="82" t="s">
        <v>99491</v>
      </c>
      <c r="R4201"/>
    </row>
    <row r="4202" spans="12:18" x14ac:dyDescent="0.25">
      <c r="L4202" t="s">
        <v>554</v>
      </c>
      <c r="M4202" t="s">
        <v>9096</v>
      </c>
      <c r="N4202" t="s">
        <v>41476</v>
      </c>
      <c r="O4202" s="76" t="s">
        <v>4366</v>
      </c>
      <c r="P4202" s="82">
        <v>221</v>
      </c>
      <c r="Q4202" s="82" t="s">
        <v>99492</v>
      </c>
      <c r="R4202"/>
    </row>
    <row r="4203" spans="12:18" x14ac:dyDescent="0.25">
      <c r="L4203" t="s">
        <v>554</v>
      </c>
      <c r="M4203" t="s">
        <v>33385</v>
      </c>
      <c r="N4203" t="s">
        <v>41477</v>
      </c>
      <c r="O4203" s="76" t="s">
        <v>4366</v>
      </c>
      <c r="P4203" s="82">
        <v>119</v>
      </c>
      <c r="Q4203" s="82" t="s">
        <v>99493</v>
      </c>
      <c r="R4203"/>
    </row>
    <row r="4204" spans="12:18" x14ac:dyDescent="0.25">
      <c r="L4204" t="s">
        <v>554</v>
      </c>
      <c r="M4204" t="s">
        <v>24456</v>
      </c>
      <c r="N4204" t="s">
        <v>41478</v>
      </c>
      <c r="O4204" s="76" t="s">
        <v>4356</v>
      </c>
      <c r="P4204" s="82">
        <v>1652</v>
      </c>
      <c r="Q4204" s="82" t="s">
        <v>99494</v>
      </c>
      <c r="R4204"/>
    </row>
    <row r="4205" spans="12:18" x14ac:dyDescent="0.25">
      <c r="L4205" t="s">
        <v>554</v>
      </c>
      <c r="M4205" t="s">
        <v>24457</v>
      </c>
      <c r="N4205" t="s">
        <v>41479</v>
      </c>
      <c r="O4205" s="76" t="s">
        <v>4366</v>
      </c>
      <c r="P4205" s="82">
        <v>211</v>
      </c>
      <c r="Q4205" s="82" t="s">
        <v>99495</v>
      </c>
      <c r="R4205"/>
    </row>
    <row r="4206" spans="12:18" x14ac:dyDescent="0.25">
      <c r="L4206" t="s">
        <v>554</v>
      </c>
      <c r="M4206" t="s">
        <v>14479</v>
      </c>
      <c r="N4206" t="s">
        <v>41480</v>
      </c>
      <c r="O4206" s="76" t="s">
        <v>4366</v>
      </c>
      <c r="P4206" s="82">
        <v>378</v>
      </c>
      <c r="Q4206" s="82" t="s">
        <v>99496</v>
      </c>
      <c r="R4206"/>
    </row>
    <row r="4207" spans="12:18" x14ac:dyDescent="0.25">
      <c r="L4207" t="s">
        <v>554</v>
      </c>
      <c r="M4207" t="s">
        <v>14481</v>
      </c>
      <c r="N4207" t="s">
        <v>41481</v>
      </c>
      <c r="O4207" s="76" t="s">
        <v>4366</v>
      </c>
      <c r="P4207" s="82">
        <v>309</v>
      </c>
      <c r="Q4207" s="82" t="s">
        <v>99497</v>
      </c>
      <c r="R4207"/>
    </row>
    <row r="4208" spans="12:18" x14ac:dyDescent="0.25">
      <c r="L4208" t="s">
        <v>554</v>
      </c>
      <c r="M4208" t="s">
        <v>7199</v>
      </c>
      <c r="N4208" t="s">
        <v>41482</v>
      </c>
      <c r="O4208" s="76" t="s">
        <v>4366</v>
      </c>
      <c r="P4208" s="82">
        <v>360</v>
      </c>
      <c r="Q4208" s="82" t="s">
        <v>99498</v>
      </c>
      <c r="R4208"/>
    </row>
    <row r="4209" spans="12:18" x14ac:dyDescent="0.25">
      <c r="L4209" t="s">
        <v>554</v>
      </c>
      <c r="M4209" t="s">
        <v>12536</v>
      </c>
      <c r="N4209" t="s">
        <v>41483</v>
      </c>
      <c r="O4209" s="76" t="s">
        <v>4366</v>
      </c>
      <c r="P4209" s="82">
        <v>308</v>
      </c>
      <c r="Q4209" s="82" t="s">
        <v>99499</v>
      </c>
      <c r="R4209"/>
    </row>
    <row r="4210" spans="12:18" x14ac:dyDescent="0.25">
      <c r="L4210" t="s">
        <v>554</v>
      </c>
      <c r="M4210" t="s">
        <v>24458</v>
      </c>
      <c r="N4210" t="s">
        <v>41484</v>
      </c>
      <c r="O4210" s="76" t="s">
        <v>4366</v>
      </c>
      <c r="P4210" s="82">
        <v>323</v>
      </c>
      <c r="Q4210" s="82" t="s">
        <v>99500</v>
      </c>
      <c r="R4210"/>
    </row>
    <row r="4211" spans="12:18" x14ac:dyDescent="0.25">
      <c r="L4211" t="s">
        <v>554</v>
      </c>
      <c r="M4211" t="s">
        <v>24459</v>
      </c>
      <c r="N4211" t="s">
        <v>41485</v>
      </c>
      <c r="O4211" s="76" t="s">
        <v>4366</v>
      </c>
      <c r="P4211" s="82">
        <v>297</v>
      </c>
      <c r="Q4211" s="82" t="s">
        <v>99502</v>
      </c>
      <c r="R4211"/>
    </row>
    <row r="4212" spans="12:18" x14ac:dyDescent="0.25">
      <c r="L4212" t="s">
        <v>554</v>
      </c>
      <c r="M4212" t="s">
        <v>24460</v>
      </c>
      <c r="N4212" t="s">
        <v>41486</v>
      </c>
      <c r="O4212" s="76" t="s">
        <v>4366</v>
      </c>
      <c r="P4212" s="82">
        <v>844</v>
      </c>
      <c r="Q4212" s="82" t="s">
        <v>99503</v>
      </c>
      <c r="R4212"/>
    </row>
    <row r="4213" spans="12:18" x14ac:dyDescent="0.25">
      <c r="L4213" t="s">
        <v>554</v>
      </c>
      <c r="M4213" t="s">
        <v>33386</v>
      </c>
      <c r="N4213" t="s">
        <v>41487</v>
      </c>
      <c r="O4213" s="76" t="s">
        <v>4366</v>
      </c>
      <c r="P4213" s="82">
        <v>280</v>
      </c>
      <c r="Q4213" s="82" t="s">
        <v>99504</v>
      </c>
      <c r="R4213"/>
    </row>
    <row r="4214" spans="12:18" x14ac:dyDescent="0.25">
      <c r="L4214" t="s">
        <v>554</v>
      </c>
      <c r="M4214" t="s">
        <v>33387</v>
      </c>
      <c r="N4214" t="s">
        <v>41488</v>
      </c>
      <c r="O4214" s="76" t="s">
        <v>4356</v>
      </c>
      <c r="P4214" s="82">
        <v>2005</v>
      </c>
      <c r="Q4214" s="82" t="s">
        <v>99505</v>
      </c>
      <c r="R4214"/>
    </row>
    <row r="4215" spans="12:18" x14ac:dyDescent="0.25">
      <c r="L4215" t="s">
        <v>554</v>
      </c>
      <c r="M4215" t="s">
        <v>24461</v>
      </c>
      <c r="N4215" t="s">
        <v>41489</v>
      </c>
      <c r="O4215" s="76" t="s">
        <v>4356</v>
      </c>
      <c r="P4215" s="82">
        <v>1974</v>
      </c>
      <c r="Q4215" s="82" t="s">
        <v>99506</v>
      </c>
      <c r="R4215"/>
    </row>
    <row r="4216" spans="12:18" x14ac:dyDescent="0.25">
      <c r="L4216" t="s">
        <v>554</v>
      </c>
      <c r="M4216" t="s">
        <v>12539</v>
      </c>
      <c r="N4216" t="s">
        <v>41490</v>
      </c>
      <c r="O4216" s="76" t="s">
        <v>4356</v>
      </c>
      <c r="P4216" s="82">
        <v>1946</v>
      </c>
      <c r="Q4216" s="82" t="s">
        <v>99507</v>
      </c>
      <c r="R4216"/>
    </row>
    <row r="4217" spans="12:18" x14ac:dyDescent="0.25">
      <c r="L4217" t="s">
        <v>554</v>
      </c>
      <c r="M4217" t="s">
        <v>7200</v>
      </c>
      <c r="N4217" t="s">
        <v>41491</v>
      </c>
      <c r="O4217" s="76" t="s">
        <v>4356</v>
      </c>
      <c r="P4217" s="82">
        <v>1043</v>
      </c>
      <c r="Q4217" s="82" t="s">
        <v>99508</v>
      </c>
      <c r="R4217"/>
    </row>
    <row r="4218" spans="12:18" x14ac:dyDescent="0.25">
      <c r="L4218" t="s">
        <v>554</v>
      </c>
      <c r="M4218" t="s">
        <v>14483</v>
      </c>
      <c r="N4218" t="s">
        <v>41492</v>
      </c>
      <c r="O4218" s="76" t="s">
        <v>4356</v>
      </c>
      <c r="P4218" s="82">
        <v>1066</v>
      </c>
      <c r="Q4218" s="82" t="s">
        <v>99509</v>
      </c>
      <c r="R4218"/>
    </row>
    <row r="4219" spans="12:18" x14ac:dyDescent="0.25">
      <c r="L4219" t="s">
        <v>554</v>
      </c>
      <c r="M4219" t="s">
        <v>7201</v>
      </c>
      <c r="N4219" t="s">
        <v>41493</v>
      </c>
      <c r="O4219" s="76" t="s">
        <v>4374</v>
      </c>
      <c r="P4219" s="82">
        <v>24057</v>
      </c>
      <c r="Q4219" s="82" t="s">
        <v>72645</v>
      </c>
      <c r="R4219"/>
    </row>
    <row r="4220" spans="12:18" x14ac:dyDescent="0.25">
      <c r="L4220" t="s">
        <v>554</v>
      </c>
      <c r="M4220" t="s">
        <v>14484</v>
      </c>
      <c r="N4220" t="s">
        <v>41494</v>
      </c>
      <c r="O4220" s="76" t="s">
        <v>4356</v>
      </c>
      <c r="P4220" s="82">
        <v>552</v>
      </c>
      <c r="Q4220" s="82" t="s">
        <v>99510</v>
      </c>
      <c r="R4220"/>
    </row>
    <row r="4221" spans="12:18" x14ac:dyDescent="0.25">
      <c r="L4221" t="s">
        <v>554</v>
      </c>
      <c r="M4221" t="s">
        <v>7202</v>
      </c>
      <c r="N4221" t="s">
        <v>41495</v>
      </c>
      <c r="O4221" s="76" t="s">
        <v>4356</v>
      </c>
      <c r="P4221" s="82">
        <v>628</v>
      </c>
      <c r="Q4221" s="82" t="s">
        <v>99513</v>
      </c>
      <c r="R4221"/>
    </row>
    <row r="4222" spans="12:18" x14ac:dyDescent="0.25">
      <c r="L4222" t="s">
        <v>554</v>
      </c>
      <c r="M4222" t="s">
        <v>33390</v>
      </c>
      <c r="N4222" t="s">
        <v>41496</v>
      </c>
      <c r="O4222" s="76" t="s">
        <v>4366</v>
      </c>
      <c r="P4222" s="82">
        <v>344</v>
      </c>
      <c r="Q4222" s="82" t="s">
        <v>99514</v>
      </c>
      <c r="R4222"/>
    </row>
    <row r="4223" spans="12:18" x14ac:dyDescent="0.25">
      <c r="L4223" t="s">
        <v>554</v>
      </c>
      <c r="M4223" t="s">
        <v>14499</v>
      </c>
      <c r="N4223" t="s">
        <v>41497</v>
      </c>
      <c r="O4223" s="76" t="s">
        <v>4356</v>
      </c>
      <c r="P4223" s="82">
        <v>417</v>
      </c>
      <c r="Q4223" s="82" t="s">
        <v>99557</v>
      </c>
      <c r="R4223"/>
    </row>
    <row r="4224" spans="12:18" x14ac:dyDescent="0.25">
      <c r="L4224" t="s">
        <v>554</v>
      </c>
      <c r="M4224" t="s">
        <v>12554</v>
      </c>
      <c r="N4224" t="s">
        <v>41498</v>
      </c>
      <c r="O4224" s="76" t="s">
        <v>4366</v>
      </c>
      <c r="P4224" s="82">
        <v>1043</v>
      </c>
      <c r="Q4224" s="82" t="s">
        <v>99558</v>
      </c>
      <c r="R4224"/>
    </row>
    <row r="4225" spans="12:18" x14ac:dyDescent="0.25">
      <c r="L4225" t="s">
        <v>554</v>
      </c>
      <c r="M4225" t="s">
        <v>12555</v>
      </c>
      <c r="N4225" t="s">
        <v>41499</v>
      </c>
      <c r="O4225" s="76" t="s">
        <v>4356</v>
      </c>
      <c r="P4225" s="82">
        <v>2220</v>
      </c>
      <c r="Q4225" s="82" t="s">
        <v>99559</v>
      </c>
      <c r="R4225"/>
    </row>
    <row r="4226" spans="12:18" x14ac:dyDescent="0.25">
      <c r="L4226" t="s">
        <v>554</v>
      </c>
      <c r="M4226" t="s">
        <v>12557</v>
      </c>
      <c r="N4226" t="s">
        <v>41500</v>
      </c>
      <c r="O4226" s="76" t="s">
        <v>4356</v>
      </c>
      <c r="P4226" s="82">
        <v>773</v>
      </c>
      <c r="Q4226" s="82" t="s">
        <v>99560</v>
      </c>
      <c r="R4226"/>
    </row>
    <row r="4227" spans="12:18" x14ac:dyDescent="0.25">
      <c r="L4227" t="s">
        <v>554</v>
      </c>
      <c r="M4227" t="s">
        <v>33398</v>
      </c>
      <c r="N4227" t="s">
        <v>41501</v>
      </c>
      <c r="O4227" s="76" t="s">
        <v>4366</v>
      </c>
      <c r="P4227" s="82">
        <v>378</v>
      </c>
      <c r="Q4227" s="82" t="s">
        <v>99561</v>
      </c>
      <c r="R4227"/>
    </row>
    <row r="4228" spans="12:18" x14ac:dyDescent="0.25">
      <c r="L4228" t="s">
        <v>554</v>
      </c>
      <c r="M4228" t="s">
        <v>24467</v>
      </c>
      <c r="N4228" t="s">
        <v>41502</v>
      </c>
      <c r="O4228" s="76" t="s">
        <v>4356</v>
      </c>
      <c r="P4228" s="82">
        <v>654</v>
      </c>
      <c r="Q4228" s="82" t="s">
        <v>99564</v>
      </c>
      <c r="R4228"/>
    </row>
    <row r="4229" spans="12:18" x14ac:dyDescent="0.25">
      <c r="L4229" t="s">
        <v>554</v>
      </c>
      <c r="M4229" t="s">
        <v>33399</v>
      </c>
      <c r="N4229" t="s">
        <v>41503</v>
      </c>
      <c r="O4229" s="76" t="s">
        <v>4366</v>
      </c>
      <c r="P4229" s="82">
        <v>170</v>
      </c>
      <c r="Q4229" s="82" t="s">
        <v>99565</v>
      </c>
      <c r="R4229"/>
    </row>
    <row r="4230" spans="12:18" x14ac:dyDescent="0.25">
      <c r="L4230" t="s">
        <v>554</v>
      </c>
      <c r="M4230" t="s">
        <v>24468</v>
      </c>
      <c r="N4230" t="s">
        <v>41504</v>
      </c>
      <c r="O4230" s="76" t="s">
        <v>4366</v>
      </c>
      <c r="P4230" s="82">
        <v>125</v>
      </c>
      <c r="Q4230" s="82" t="s">
        <v>99566</v>
      </c>
      <c r="R4230"/>
    </row>
    <row r="4231" spans="12:18" x14ac:dyDescent="0.25">
      <c r="L4231" t="s">
        <v>554</v>
      </c>
      <c r="M4231" t="s">
        <v>14501</v>
      </c>
      <c r="N4231" t="s">
        <v>41505</v>
      </c>
      <c r="O4231" s="76" t="s">
        <v>4356</v>
      </c>
      <c r="P4231" s="82">
        <v>777</v>
      </c>
      <c r="Q4231" s="82" t="s">
        <v>99567</v>
      </c>
      <c r="R4231"/>
    </row>
    <row r="4232" spans="12:18" x14ac:dyDescent="0.25">
      <c r="L4232" t="s">
        <v>554</v>
      </c>
      <c r="M4232" t="s">
        <v>19280</v>
      </c>
      <c r="N4232" t="s">
        <v>41506</v>
      </c>
      <c r="O4232" s="76" t="s">
        <v>4356</v>
      </c>
      <c r="P4232" s="82">
        <v>721</v>
      </c>
      <c r="Q4232" s="82" t="s">
        <v>99568</v>
      </c>
      <c r="R4232"/>
    </row>
    <row r="4233" spans="12:18" x14ac:dyDescent="0.25">
      <c r="L4233" t="s">
        <v>554</v>
      </c>
      <c r="M4233" t="s">
        <v>12561</v>
      </c>
      <c r="N4233" t="s">
        <v>41507</v>
      </c>
      <c r="O4233" s="76" t="s">
        <v>4356</v>
      </c>
      <c r="P4233" s="82">
        <v>3253</v>
      </c>
      <c r="Q4233" s="82" t="s">
        <v>99569</v>
      </c>
      <c r="R4233"/>
    </row>
    <row r="4234" spans="12:18" x14ac:dyDescent="0.25">
      <c r="L4234" t="s">
        <v>554</v>
      </c>
      <c r="M4234" t="s">
        <v>12563</v>
      </c>
      <c r="N4234" t="s">
        <v>41508</v>
      </c>
      <c r="O4234" s="76" t="s">
        <v>4366</v>
      </c>
      <c r="P4234" s="82">
        <v>506</v>
      </c>
      <c r="Q4234" s="82" t="s">
        <v>99570</v>
      </c>
      <c r="R4234"/>
    </row>
    <row r="4235" spans="12:18" x14ac:dyDescent="0.25">
      <c r="L4235" t="s">
        <v>554</v>
      </c>
      <c r="M4235" t="s">
        <v>14502</v>
      </c>
      <c r="N4235" t="s">
        <v>41509</v>
      </c>
      <c r="O4235" s="76" t="s">
        <v>4366</v>
      </c>
      <c r="P4235" s="82">
        <v>557</v>
      </c>
      <c r="Q4235" s="82" t="s">
        <v>99571</v>
      </c>
      <c r="R4235"/>
    </row>
    <row r="4236" spans="12:18" x14ac:dyDescent="0.25">
      <c r="L4236" t="s">
        <v>554</v>
      </c>
      <c r="M4236" t="s">
        <v>14504</v>
      </c>
      <c r="N4236" t="s">
        <v>41510</v>
      </c>
      <c r="O4236" s="76" t="s">
        <v>4366</v>
      </c>
      <c r="P4236" s="82">
        <v>421</v>
      </c>
      <c r="Q4236" s="82" t="s">
        <v>99573</v>
      </c>
      <c r="R4236"/>
    </row>
    <row r="4237" spans="12:18" x14ac:dyDescent="0.25">
      <c r="L4237" t="s">
        <v>554</v>
      </c>
      <c r="M4237" t="s">
        <v>7217</v>
      </c>
      <c r="N4237" t="s">
        <v>41511</v>
      </c>
      <c r="O4237" s="76" t="s">
        <v>4356</v>
      </c>
      <c r="P4237" s="82">
        <v>4084</v>
      </c>
      <c r="Q4237" s="82" t="s">
        <v>99575</v>
      </c>
      <c r="R4237"/>
    </row>
    <row r="4238" spans="12:18" x14ac:dyDescent="0.25">
      <c r="L4238" t="s">
        <v>554</v>
      </c>
      <c r="M4238" t="s">
        <v>7607</v>
      </c>
      <c r="N4238" t="s">
        <v>41512</v>
      </c>
      <c r="O4238" s="76" t="s">
        <v>4356</v>
      </c>
      <c r="P4238" s="82">
        <v>518</v>
      </c>
      <c r="Q4238" s="82" t="s">
        <v>99576</v>
      </c>
      <c r="R4238"/>
    </row>
    <row r="4239" spans="12:18" x14ac:dyDescent="0.25">
      <c r="L4239" t="s">
        <v>554</v>
      </c>
      <c r="M4239" t="s">
        <v>12569</v>
      </c>
      <c r="N4239" t="s">
        <v>41513</v>
      </c>
      <c r="O4239" s="76" t="s">
        <v>4366</v>
      </c>
      <c r="P4239" s="82">
        <v>293</v>
      </c>
      <c r="Q4239" s="82" t="s">
        <v>99577</v>
      </c>
      <c r="R4239"/>
    </row>
    <row r="4240" spans="12:18" x14ac:dyDescent="0.25">
      <c r="L4240" t="s">
        <v>554</v>
      </c>
      <c r="M4240" t="s">
        <v>33391</v>
      </c>
      <c r="N4240" t="s">
        <v>41514</v>
      </c>
      <c r="O4240" s="76" t="s">
        <v>4374</v>
      </c>
      <c r="P4240" s="82">
        <v>8089</v>
      </c>
      <c r="Q4240" s="82" t="s">
        <v>99515</v>
      </c>
      <c r="R4240"/>
    </row>
    <row r="4241" spans="12:18" x14ac:dyDescent="0.25">
      <c r="L4241" t="s">
        <v>554</v>
      </c>
      <c r="M4241" t="s">
        <v>24462</v>
      </c>
      <c r="N4241" t="s">
        <v>41515</v>
      </c>
      <c r="O4241" s="76" t="s">
        <v>4356</v>
      </c>
      <c r="P4241" s="82">
        <v>754</v>
      </c>
      <c r="Q4241" s="82" t="s">
        <v>99516</v>
      </c>
      <c r="R4241"/>
    </row>
    <row r="4242" spans="12:18" x14ac:dyDescent="0.25">
      <c r="L4242" t="s">
        <v>554</v>
      </c>
      <c r="M4242" t="s">
        <v>14485</v>
      </c>
      <c r="N4242" t="s">
        <v>41516</v>
      </c>
      <c r="O4242" s="76" t="s">
        <v>4366</v>
      </c>
      <c r="P4242" s="82">
        <v>442</v>
      </c>
      <c r="Q4242" s="82" t="s">
        <v>99517</v>
      </c>
      <c r="R4242"/>
    </row>
    <row r="4243" spans="12:18" x14ac:dyDescent="0.25">
      <c r="L4243" t="s">
        <v>554</v>
      </c>
      <c r="M4243" t="s">
        <v>24463</v>
      </c>
      <c r="N4243" t="s">
        <v>41517</v>
      </c>
      <c r="O4243" s="76" t="s">
        <v>4366</v>
      </c>
      <c r="P4243" s="82">
        <v>135</v>
      </c>
      <c r="Q4243" s="82" t="s">
        <v>99518</v>
      </c>
      <c r="R4243"/>
    </row>
    <row r="4244" spans="12:18" x14ac:dyDescent="0.25">
      <c r="L4244" t="s">
        <v>554</v>
      </c>
      <c r="M4244" t="s">
        <v>12540</v>
      </c>
      <c r="N4244" t="s">
        <v>41518</v>
      </c>
      <c r="O4244" s="76" t="s">
        <v>4366</v>
      </c>
      <c r="P4244" s="82">
        <v>89</v>
      </c>
      <c r="Q4244" s="82" t="s">
        <v>99519</v>
      </c>
      <c r="R4244"/>
    </row>
    <row r="4245" spans="12:18" x14ac:dyDescent="0.25">
      <c r="L4245" t="s">
        <v>554</v>
      </c>
      <c r="M4245" t="s">
        <v>7203</v>
      </c>
      <c r="N4245" t="s">
        <v>41519</v>
      </c>
      <c r="O4245" s="76" t="s">
        <v>4356</v>
      </c>
      <c r="P4245" s="82">
        <v>596</v>
      </c>
      <c r="Q4245" s="82" t="s">
        <v>99520</v>
      </c>
      <c r="R4245"/>
    </row>
    <row r="4246" spans="12:18" x14ac:dyDescent="0.25">
      <c r="L4246" t="s">
        <v>554</v>
      </c>
      <c r="M4246" t="s">
        <v>12542</v>
      </c>
      <c r="N4246" t="s">
        <v>41520</v>
      </c>
      <c r="O4246" s="76" t="s">
        <v>4366</v>
      </c>
      <c r="P4246" s="82">
        <v>529</v>
      </c>
      <c r="Q4246" s="82" t="s">
        <v>99521</v>
      </c>
      <c r="R4246"/>
    </row>
    <row r="4247" spans="12:18" x14ac:dyDescent="0.25">
      <c r="L4247" t="s">
        <v>554</v>
      </c>
      <c r="M4247" t="s">
        <v>33392</v>
      </c>
      <c r="N4247" t="s">
        <v>41521</v>
      </c>
      <c r="O4247" s="76" t="s">
        <v>4356</v>
      </c>
      <c r="P4247" s="82">
        <v>1138</v>
      </c>
      <c r="Q4247" s="82" t="s">
        <v>99522</v>
      </c>
      <c r="R4247"/>
    </row>
    <row r="4248" spans="12:18" x14ac:dyDescent="0.25">
      <c r="L4248" t="s">
        <v>554</v>
      </c>
      <c r="M4248" t="s">
        <v>33393</v>
      </c>
      <c r="N4248" t="s">
        <v>41522</v>
      </c>
      <c r="O4248" s="76" t="s">
        <v>4356</v>
      </c>
      <c r="P4248" s="82">
        <v>1349</v>
      </c>
      <c r="Q4248" s="82" t="s">
        <v>99523</v>
      </c>
      <c r="R4248"/>
    </row>
    <row r="4249" spans="12:18" x14ac:dyDescent="0.25">
      <c r="L4249" t="s">
        <v>554</v>
      </c>
      <c r="M4249" t="s">
        <v>14488</v>
      </c>
      <c r="N4249" t="s">
        <v>41523</v>
      </c>
      <c r="O4249" s="76" t="s">
        <v>4366</v>
      </c>
      <c r="P4249" s="82">
        <v>347</v>
      </c>
      <c r="Q4249" s="82" t="s">
        <v>99527</v>
      </c>
      <c r="R4249"/>
    </row>
    <row r="4250" spans="12:18" x14ac:dyDescent="0.25">
      <c r="L4250" t="s">
        <v>554</v>
      </c>
      <c r="M4250" t="s">
        <v>24465</v>
      </c>
      <c r="N4250" t="s">
        <v>41524</v>
      </c>
      <c r="O4250" s="76" t="s">
        <v>4366</v>
      </c>
      <c r="P4250" s="82">
        <v>213</v>
      </c>
      <c r="Q4250" s="82" t="s">
        <v>99528</v>
      </c>
      <c r="R4250"/>
    </row>
    <row r="4251" spans="12:18" x14ac:dyDescent="0.25">
      <c r="L4251" t="s">
        <v>554</v>
      </c>
      <c r="M4251" t="s">
        <v>7206</v>
      </c>
      <c r="N4251" t="s">
        <v>41525</v>
      </c>
      <c r="O4251" s="76" t="s">
        <v>4356</v>
      </c>
      <c r="P4251" s="82">
        <v>2196</v>
      </c>
      <c r="Q4251" s="82" t="s">
        <v>99530</v>
      </c>
      <c r="R4251"/>
    </row>
    <row r="4252" spans="12:18" x14ac:dyDescent="0.25">
      <c r="L4252" t="s">
        <v>554</v>
      </c>
      <c r="M4252" t="s">
        <v>33394</v>
      </c>
      <c r="N4252" t="s">
        <v>41526</v>
      </c>
      <c r="O4252" s="76" t="s">
        <v>4356</v>
      </c>
      <c r="P4252" s="82">
        <v>1617</v>
      </c>
      <c r="Q4252" s="82" t="s">
        <v>99531</v>
      </c>
      <c r="R4252"/>
    </row>
    <row r="4253" spans="12:18" x14ac:dyDescent="0.25">
      <c r="L4253" t="s">
        <v>554</v>
      </c>
      <c r="M4253" t="s">
        <v>9260</v>
      </c>
      <c r="N4253" t="s">
        <v>41527</v>
      </c>
      <c r="O4253" s="76" t="s">
        <v>4366</v>
      </c>
      <c r="P4253" s="82">
        <v>435</v>
      </c>
      <c r="Q4253" s="82" t="s">
        <v>99532</v>
      </c>
      <c r="R4253"/>
    </row>
    <row r="4254" spans="12:18" x14ac:dyDescent="0.25">
      <c r="L4254" t="s">
        <v>554</v>
      </c>
      <c r="M4254" t="s">
        <v>7207</v>
      </c>
      <c r="N4254" t="s">
        <v>41528</v>
      </c>
      <c r="O4254" s="76" t="s">
        <v>4366</v>
      </c>
      <c r="P4254" s="82">
        <v>191</v>
      </c>
      <c r="Q4254" s="82" t="s">
        <v>99533</v>
      </c>
      <c r="R4254"/>
    </row>
    <row r="4255" spans="12:18" x14ac:dyDescent="0.25">
      <c r="L4255" t="s">
        <v>554</v>
      </c>
      <c r="M4255" t="s">
        <v>14491</v>
      </c>
      <c r="N4255" t="s">
        <v>41529</v>
      </c>
      <c r="O4255" s="76" t="s">
        <v>4366</v>
      </c>
      <c r="P4255" s="82">
        <v>303</v>
      </c>
      <c r="Q4255" s="82" t="s">
        <v>99534</v>
      </c>
      <c r="R4255"/>
    </row>
    <row r="4256" spans="12:18" x14ac:dyDescent="0.25">
      <c r="L4256" t="s">
        <v>554</v>
      </c>
      <c r="M4256" t="s">
        <v>7208</v>
      </c>
      <c r="N4256" t="s">
        <v>41530</v>
      </c>
      <c r="O4256" s="76" t="s">
        <v>4366</v>
      </c>
      <c r="P4256" s="82">
        <v>255</v>
      </c>
      <c r="Q4256" s="82" t="s">
        <v>99535</v>
      </c>
      <c r="R4256"/>
    </row>
    <row r="4257" spans="12:18" x14ac:dyDescent="0.25">
      <c r="L4257" t="s">
        <v>554</v>
      </c>
      <c r="M4257" t="s">
        <v>12547</v>
      </c>
      <c r="N4257" t="s">
        <v>41531</v>
      </c>
      <c r="O4257" s="76" t="s">
        <v>4366</v>
      </c>
      <c r="P4257" s="82">
        <v>418</v>
      </c>
      <c r="Q4257" s="82" t="s">
        <v>99536</v>
      </c>
      <c r="R4257"/>
    </row>
    <row r="4258" spans="12:18" x14ac:dyDescent="0.25">
      <c r="L4258" t="s">
        <v>554</v>
      </c>
      <c r="M4258" t="s">
        <v>14493</v>
      </c>
      <c r="N4258" t="s">
        <v>41532</v>
      </c>
      <c r="O4258" s="76" t="s">
        <v>4356</v>
      </c>
      <c r="P4258" s="82">
        <v>702</v>
      </c>
      <c r="Q4258" s="82" t="s">
        <v>99537</v>
      </c>
      <c r="R4258"/>
    </row>
    <row r="4259" spans="12:18" x14ac:dyDescent="0.25">
      <c r="L4259" t="s">
        <v>554</v>
      </c>
      <c r="M4259" t="s">
        <v>14494</v>
      </c>
      <c r="N4259" t="s">
        <v>41533</v>
      </c>
      <c r="O4259" s="76" t="s">
        <v>4366</v>
      </c>
      <c r="P4259" s="82">
        <v>278</v>
      </c>
      <c r="Q4259" s="82" t="s">
        <v>99538</v>
      </c>
      <c r="R4259"/>
    </row>
    <row r="4260" spans="12:18" x14ac:dyDescent="0.25">
      <c r="L4260" t="s">
        <v>554</v>
      </c>
      <c r="M4260" t="s">
        <v>12798</v>
      </c>
      <c r="N4260" t="s">
        <v>41534</v>
      </c>
      <c r="O4260" s="76" t="s">
        <v>4366</v>
      </c>
      <c r="P4260" s="82">
        <v>287</v>
      </c>
      <c r="Q4260" s="82" t="s">
        <v>99539</v>
      </c>
      <c r="R4260"/>
    </row>
    <row r="4261" spans="12:18" x14ac:dyDescent="0.25">
      <c r="L4261" t="s">
        <v>554</v>
      </c>
      <c r="M4261" t="s">
        <v>12551</v>
      </c>
      <c r="N4261" t="s">
        <v>41535</v>
      </c>
      <c r="O4261" s="76" t="s">
        <v>4366</v>
      </c>
      <c r="P4261" s="82">
        <v>209</v>
      </c>
      <c r="Q4261" s="82" t="s">
        <v>99541</v>
      </c>
      <c r="R4261"/>
    </row>
    <row r="4262" spans="12:18" x14ac:dyDescent="0.25">
      <c r="L4262" t="s">
        <v>554</v>
      </c>
      <c r="M4262" t="s">
        <v>33395</v>
      </c>
      <c r="N4262" t="s">
        <v>41536</v>
      </c>
      <c r="O4262" s="76" t="s">
        <v>4356</v>
      </c>
      <c r="P4262" s="82">
        <v>646</v>
      </c>
      <c r="Q4262" s="82" t="s">
        <v>99543</v>
      </c>
      <c r="R4262"/>
    </row>
    <row r="4263" spans="12:18" x14ac:dyDescent="0.25">
      <c r="L4263" t="s">
        <v>554</v>
      </c>
      <c r="M4263" t="s">
        <v>7209</v>
      </c>
      <c r="N4263" t="s">
        <v>41537</v>
      </c>
      <c r="O4263" s="76" t="s">
        <v>4366</v>
      </c>
      <c r="P4263" s="82">
        <v>153</v>
      </c>
      <c r="Q4263" s="82" t="s">
        <v>99542</v>
      </c>
      <c r="R4263"/>
    </row>
    <row r="4264" spans="12:18" x14ac:dyDescent="0.25">
      <c r="L4264" t="s">
        <v>554</v>
      </c>
      <c r="M4264" t="s">
        <v>7210</v>
      </c>
      <c r="N4264" t="s">
        <v>41538</v>
      </c>
      <c r="O4264" s="76" t="s">
        <v>4366</v>
      </c>
      <c r="P4264" s="82">
        <v>398</v>
      </c>
      <c r="Q4264" s="82" t="s">
        <v>99544</v>
      </c>
      <c r="R4264"/>
    </row>
    <row r="4265" spans="12:18" x14ac:dyDescent="0.25">
      <c r="L4265" t="s">
        <v>554</v>
      </c>
      <c r="M4265" t="s">
        <v>7211</v>
      </c>
      <c r="N4265" t="s">
        <v>41539</v>
      </c>
      <c r="O4265" s="76" t="s">
        <v>4356</v>
      </c>
      <c r="P4265" s="82">
        <v>302</v>
      </c>
      <c r="Q4265" s="82" t="s">
        <v>99545</v>
      </c>
      <c r="R4265"/>
    </row>
    <row r="4266" spans="12:18" x14ac:dyDescent="0.25">
      <c r="L4266" t="s">
        <v>554</v>
      </c>
      <c r="M4266" t="s">
        <v>12553</v>
      </c>
      <c r="N4266" t="s">
        <v>41540</v>
      </c>
      <c r="O4266" s="76" t="s">
        <v>4356</v>
      </c>
      <c r="P4266" s="82">
        <v>406</v>
      </c>
      <c r="Q4266" s="82" t="s">
        <v>99546</v>
      </c>
      <c r="R4266"/>
    </row>
    <row r="4267" spans="12:18" x14ac:dyDescent="0.25">
      <c r="L4267" t="s">
        <v>554</v>
      </c>
      <c r="M4267" t="s">
        <v>7732</v>
      </c>
      <c r="N4267" t="s">
        <v>41541</v>
      </c>
      <c r="O4267" s="76" t="s">
        <v>4366</v>
      </c>
      <c r="P4267" s="82">
        <v>317</v>
      </c>
      <c r="Q4267" s="82" t="s">
        <v>99548</v>
      </c>
      <c r="R4267"/>
    </row>
    <row r="4268" spans="12:18" x14ac:dyDescent="0.25">
      <c r="L4268" t="s">
        <v>554</v>
      </c>
      <c r="M4268" t="s">
        <v>24466</v>
      </c>
      <c r="N4268" t="s">
        <v>41542</v>
      </c>
      <c r="O4268" s="76" t="s">
        <v>4356</v>
      </c>
      <c r="P4268" s="82">
        <v>925</v>
      </c>
      <c r="Q4268" s="82" t="s">
        <v>99549</v>
      </c>
      <c r="R4268"/>
    </row>
    <row r="4269" spans="12:18" x14ac:dyDescent="0.25">
      <c r="L4269" t="s">
        <v>554</v>
      </c>
      <c r="M4269" t="s">
        <v>7212</v>
      </c>
      <c r="N4269" t="s">
        <v>41543</v>
      </c>
      <c r="O4269" s="76" t="s">
        <v>4356</v>
      </c>
      <c r="P4269" s="82">
        <v>871</v>
      </c>
      <c r="Q4269" s="82" t="s">
        <v>99550</v>
      </c>
      <c r="R4269"/>
    </row>
    <row r="4270" spans="12:18" x14ac:dyDescent="0.25">
      <c r="L4270" t="s">
        <v>554</v>
      </c>
      <c r="M4270" t="s">
        <v>7213</v>
      </c>
      <c r="N4270" t="s">
        <v>41544</v>
      </c>
      <c r="O4270" s="76" t="s">
        <v>4366</v>
      </c>
      <c r="P4270" s="82">
        <v>555</v>
      </c>
      <c r="Q4270" s="82" t="s">
        <v>99551</v>
      </c>
      <c r="R4270"/>
    </row>
    <row r="4271" spans="12:18" x14ac:dyDescent="0.25">
      <c r="L4271" t="s">
        <v>554</v>
      </c>
      <c r="M4271" t="s">
        <v>33396</v>
      </c>
      <c r="N4271" t="s">
        <v>41545</v>
      </c>
      <c r="O4271" s="76" t="s">
        <v>4366</v>
      </c>
      <c r="P4271" s="82">
        <v>295</v>
      </c>
      <c r="Q4271" s="82" t="s">
        <v>99552</v>
      </c>
      <c r="R4271"/>
    </row>
    <row r="4272" spans="12:18" x14ac:dyDescent="0.25">
      <c r="L4272" t="s">
        <v>554</v>
      </c>
      <c r="M4272" t="s">
        <v>33397</v>
      </c>
      <c r="N4272" t="s">
        <v>41546</v>
      </c>
      <c r="O4272" s="76" t="s">
        <v>4356</v>
      </c>
      <c r="P4272" s="82">
        <v>622</v>
      </c>
      <c r="Q4272" s="82" t="s">
        <v>99553</v>
      </c>
      <c r="R4272"/>
    </row>
    <row r="4273" spans="12:18" x14ac:dyDescent="0.25">
      <c r="L4273" t="s">
        <v>554</v>
      </c>
      <c r="M4273" t="s">
        <v>14496</v>
      </c>
      <c r="N4273" t="s">
        <v>41547</v>
      </c>
      <c r="O4273" s="76" t="s">
        <v>4366</v>
      </c>
      <c r="P4273" s="82">
        <v>201</v>
      </c>
      <c r="Q4273" s="82" t="s">
        <v>99554</v>
      </c>
      <c r="R4273"/>
    </row>
    <row r="4274" spans="12:18" x14ac:dyDescent="0.25">
      <c r="L4274" t="s">
        <v>554</v>
      </c>
      <c r="M4274" t="s">
        <v>7214</v>
      </c>
      <c r="N4274" t="s">
        <v>41548</v>
      </c>
      <c r="O4274" s="76" t="s">
        <v>4366</v>
      </c>
      <c r="P4274" s="82">
        <v>211</v>
      </c>
      <c r="Q4274" s="82" t="s">
        <v>99555</v>
      </c>
      <c r="R4274"/>
    </row>
    <row r="4275" spans="12:18" x14ac:dyDescent="0.25">
      <c r="L4275" t="s">
        <v>554</v>
      </c>
      <c r="M4275" t="s">
        <v>14497</v>
      </c>
      <c r="N4275" t="s">
        <v>41549</v>
      </c>
      <c r="O4275" s="76" t="s">
        <v>4366</v>
      </c>
      <c r="P4275" s="82">
        <v>365</v>
      </c>
      <c r="Q4275" s="82" t="s">
        <v>99556</v>
      </c>
      <c r="R4275"/>
    </row>
    <row r="4276" spans="12:18" x14ac:dyDescent="0.25">
      <c r="L4276" t="s">
        <v>554</v>
      </c>
      <c r="M4276" t="s">
        <v>6526</v>
      </c>
      <c r="N4276" t="s">
        <v>41550</v>
      </c>
      <c r="O4276" s="76" t="s">
        <v>4366</v>
      </c>
      <c r="P4276" s="82">
        <v>736</v>
      </c>
      <c r="Q4276" s="82" t="s">
        <v>99524</v>
      </c>
      <c r="R4276"/>
    </row>
    <row r="4277" spans="12:18" x14ac:dyDescent="0.25">
      <c r="L4277" t="s">
        <v>554</v>
      </c>
      <c r="M4277" t="s">
        <v>24464</v>
      </c>
      <c r="N4277" t="s">
        <v>41551</v>
      </c>
      <c r="O4277" s="76" t="s">
        <v>4356</v>
      </c>
      <c r="P4277" s="82">
        <v>374</v>
      </c>
      <c r="Q4277" s="82" t="s">
        <v>99525</v>
      </c>
      <c r="R4277"/>
    </row>
    <row r="4278" spans="12:18" x14ac:dyDescent="0.25">
      <c r="L4278" t="s">
        <v>554</v>
      </c>
      <c r="M4278" t="s">
        <v>7204</v>
      </c>
      <c r="N4278" t="s">
        <v>41552</v>
      </c>
      <c r="O4278" s="76" t="s">
        <v>4366</v>
      </c>
      <c r="P4278" s="82">
        <v>286</v>
      </c>
      <c r="Q4278" s="82" t="s">
        <v>99526</v>
      </c>
      <c r="R4278"/>
    </row>
    <row r="4279" spans="12:18" x14ac:dyDescent="0.25">
      <c r="L4279" t="s">
        <v>554</v>
      </c>
      <c r="M4279" t="s">
        <v>12549</v>
      </c>
      <c r="N4279" t="s">
        <v>41553</v>
      </c>
      <c r="O4279" s="76" t="s">
        <v>4356</v>
      </c>
      <c r="P4279" s="82">
        <v>598</v>
      </c>
      <c r="Q4279" s="82" t="s">
        <v>99540</v>
      </c>
      <c r="R4279"/>
    </row>
    <row r="4280" spans="12:18" x14ac:dyDescent="0.25">
      <c r="L4280" t="s">
        <v>554</v>
      </c>
      <c r="M4280" t="s">
        <v>7595</v>
      </c>
      <c r="N4280" t="s">
        <v>41554</v>
      </c>
      <c r="O4280" s="76" t="s">
        <v>4356</v>
      </c>
      <c r="P4280" s="82">
        <v>1756</v>
      </c>
      <c r="Q4280" s="82" t="s">
        <v>99547</v>
      </c>
      <c r="R4280"/>
    </row>
    <row r="4281" spans="12:18" x14ac:dyDescent="0.25">
      <c r="L4281" t="s">
        <v>554</v>
      </c>
      <c r="M4281" t="s">
        <v>33401</v>
      </c>
      <c r="N4281" t="s">
        <v>41555</v>
      </c>
      <c r="O4281" s="76" t="s">
        <v>4366</v>
      </c>
      <c r="P4281" s="82">
        <v>111</v>
      </c>
      <c r="Q4281" s="82" t="s">
        <v>99578</v>
      </c>
      <c r="R4281"/>
    </row>
    <row r="4282" spans="12:18" x14ac:dyDescent="0.25">
      <c r="L4282" t="s">
        <v>554</v>
      </c>
      <c r="M4282" t="s">
        <v>14507</v>
      </c>
      <c r="N4282" t="s">
        <v>41556</v>
      </c>
      <c r="O4282" s="76" t="s">
        <v>4366</v>
      </c>
      <c r="P4282" s="82">
        <v>41</v>
      </c>
      <c r="Q4282" s="82" t="s">
        <v>99579</v>
      </c>
      <c r="R4282"/>
    </row>
    <row r="4283" spans="12:18" x14ac:dyDescent="0.25">
      <c r="L4283" t="s">
        <v>554</v>
      </c>
      <c r="M4283" t="s">
        <v>14509</v>
      </c>
      <c r="N4283" t="s">
        <v>41557</v>
      </c>
      <c r="O4283" s="76" t="s">
        <v>4366</v>
      </c>
      <c r="P4283" s="82">
        <v>372</v>
      </c>
      <c r="Q4283" s="82" t="s">
        <v>99580</v>
      </c>
      <c r="R4283"/>
    </row>
    <row r="4284" spans="12:18" x14ac:dyDescent="0.25">
      <c r="L4284" t="s">
        <v>554</v>
      </c>
      <c r="M4284" t="s">
        <v>33402</v>
      </c>
      <c r="N4284" t="s">
        <v>41558</v>
      </c>
      <c r="O4284" s="76" t="s">
        <v>4366</v>
      </c>
      <c r="P4284" s="82">
        <v>520</v>
      </c>
      <c r="Q4284" s="82" t="s">
        <v>99581</v>
      </c>
      <c r="R4284"/>
    </row>
    <row r="4285" spans="12:18" x14ac:dyDescent="0.25">
      <c r="L4285" t="s">
        <v>554</v>
      </c>
      <c r="M4285" t="s">
        <v>9963</v>
      </c>
      <c r="N4285" t="s">
        <v>41559</v>
      </c>
      <c r="O4285" s="76" t="s">
        <v>4366</v>
      </c>
      <c r="P4285" s="82">
        <v>176</v>
      </c>
      <c r="Q4285" s="82" t="s">
        <v>99582</v>
      </c>
      <c r="R4285"/>
    </row>
    <row r="4286" spans="12:18" x14ac:dyDescent="0.25">
      <c r="L4286" t="s">
        <v>554</v>
      </c>
      <c r="M4286" t="s">
        <v>7218</v>
      </c>
      <c r="N4286" t="s">
        <v>41560</v>
      </c>
      <c r="O4286" s="76" t="s">
        <v>4366</v>
      </c>
      <c r="P4286" s="82">
        <v>406</v>
      </c>
      <c r="Q4286" s="82" t="s">
        <v>99583</v>
      </c>
      <c r="R4286"/>
    </row>
    <row r="4287" spans="12:18" x14ac:dyDescent="0.25">
      <c r="L4287" t="s">
        <v>554</v>
      </c>
      <c r="M4287" t="s">
        <v>14511</v>
      </c>
      <c r="N4287" t="s">
        <v>41561</v>
      </c>
      <c r="O4287" s="76" t="s">
        <v>4356</v>
      </c>
      <c r="P4287" s="82">
        <v>747</v>
      </c>
      <c r="Q4287" s="82" t="s">
        <v>99584</v>
      </c>
      <c r="R4287"/>
    </row>
    <row r="4288" spans="12:18" x14ac:dyDescent="0.25">
      <c r="L4288" t="s">
        <v>554</v>
      </c>
      <c r="M4288" t="s">
        <v>12570</v>
      </c>
      <c r="N4288" t="s">
        <v>41562</v>
      </c>
      <c r="O4288" s="76" t="s">
        <v>4356</v>
      </c>
      <c r="P4288" s="82">
        <v>427</v>
      </c>
      <c r="Q4288" s="82" t="s">
        <v>99585</v>
      </c>
      <c r="R4288"/>
    </row>
    <row r="4289" spans="12:18" x14ac:dyDescent="0.25">
      <c r="L4289" t="s">
        <v>554</v>
      </c>
      <c r="M4289" t="s">
        <v>7219</v>
      </c>
      <c r="N4289" t="s">
        <v>41563</v>
      </c>
      <c r="O4289" s="76" t="s">
        <v>4366</v>
      </c>
      <c r="P4289" s="82">
        <v>504</v>
      </c>
      <c r="Q4289" s="82" t="s">
        <v>99586</v>
      </c>
      <c r="R4289"/>
    </row>
    <row r="4290" spans="12:18" x14ac:dyDescent="0.25">
      <c r="L4290" t="s">
        <v>554</v>
      </c>
      <c r="M4290" t="s">
        <v>24469</v>
      </c>
      <c r="N4290" t="s">
        <v>41564</v>
      </c>
      <c r="O4290" s="76" t="s">
        <v>4356</v>
      </c>
      <c r="P4290" s="82">
        <v>1200</v>
      </c>
      <c r="Q4290" s="82" t="s">
        <v>99588</v>
      </c>
      <c r="R4290"/>
    </row>
    <row r="4291" spans="12:18" x14ac:dyDescent="0.25">
      <c r="L4291" t="s">
        <v>554</v>
      </c>
      <c r="M4291" t="s">
        <v>12572</v>
      </c>
      <c r="N4291" t="s">
        <v>41565</v>
      </c>
      <c r="O4291" s="76" t="s">
        <v>4356</v>
      </c>
      <c r="P4291" s="82">
        <v>634</v>
      </c>
      <c r="Q4291" s="82" t="s">
        <v>99589</v>
      </c>
      <c r="R4291"/>
    </row>
    <row r="4292" spans="12:18" x14ac:dyDescent="0.25">
      <c r="L4292" t="s">
        <v>554</v>
      </c>
      <c r="M4292" t="s">
        <v>12574</v>
      </c>
      <c r="N4292" t="s">
        <v>41566</v>
      </c>
      <c r="O4292" s="76" t="s">
        <v>4356</v>
      </c>
      <c r="P4292" s="82">
        <v>1536</v>
      </c>
      <c r="Q4292" s="82" t="s">
        <v>99590</v>
      </c>
      <c r="R4292"/>
    </row>
    <row r="4293" spans="12:18" x14ac:dyDescent="0.25">
      <c r="L4293" t="s">
        <v>554</v>
      </c>
      <c r="M4293" t="s">
        <v>33403</v>
      </c>
      <c r="N4293" t="s">
        <v>41567</v>
      </c>
      <c r="O4293" s="76" t="s">
        <v>4356</v>
      </c>
      <c r="P4293" s="82">
        <v>214</v>
      </c>
      <c r="Q4293" s="82" t="s">
        <v>99591</v>
      </c>
      <c r="R4293"/>
    </row>
    <row r="4294" spans="12:18" x14ac:dyDescent="0.25">
      <c r="L4294" t="s">
        <v>554</v>
      </c>
      <c r="M4294" t="s">
        <v>33404</v>
      </c>
      <c r="N4294" t="s">
        <v>41568</v>
      </c>
      <c r="O4294" s="76" t="s">
        <v>4356</v>
      </c>
      <c r="P4294" s="82">
        <v>499</v>
      </c>
      <c r="Q4294" s="82" t="s">
        <v>99592</v>
      </c>
      <c r="R4294"/>
    </row>
    <row r="4295" spans="12:18" x14ac:dyDescent="0.25">
      <c r="L4295" t="s">
        <v>554</v>
      </c>
      <c r="M4295" t="s">
        <v>6906</v>
      </c>
      <c r="N4295" t="s">
        <v>41569</v>
      </c>
      <c r="O4295" s="76" t="s">
        <v>4366</v>
      </c>
      <c r="P4295" s="82">
        <v>454</v>
      </c>
      <c r="Q4295" s="82" t="s">
        <v>99593</v>
      </c>
      <c r="R4295"/>
    </row>
    <row r="4296" spans="12:18" x14ac:dyDescent="0.25">
      <c r="L4296" t="s">
        <v>554</v>
      </c>
      <c r="M4296" t="s">
        <v>12575</v>
      </c>
      <c r="N4296" t="s">
        <v>41570</v>
      </c>
      <c r="O4296" s="76" t="s">
        <v>4366</v>
      </c>
      <c r="P4296" s="82">
        <v>420</v>
      </c>
      <c r="Q4296" s="82" t="s">
        <v>99594</v>
      </c>
      <c r="R4296"/>
    </row>
    <row r="4297" spans="12:18" x14ac:dyDescent="0.25">
      <c r="L4297" t="s">
        <v>554</v>
      </c>
      <c r="M4297" t="s">
        <v>14513</v>
      </c>
      <c r="N4297" t="s">
        <v>41571</v>
      </c>
      <c r="O4297" s="76" t="s">
        <v>4366</v>
      </c>
      <c r="P4297" s="82">
        <v>137</v>
      </c>
      <c r="Q4297" s="82" t="s">
        <v>99595</v>
      </c>
      <c r="R4297"/>
    </row>
    <row r="4298" spans="12:18" x14ac:dyDescent="0.25">
      <c r="L4298" t="s">
        <v>554</v>
      </c>
      <c r="M4298" t="s">
        <v>33405</v>
      </c>
      <c r="N4298" t="s">
        <v>41572</v>
      </c>
      <c r="O4298" s="76" t="s">
        <v>4366</v>
      </c>
      <c r="P4298" s="82">
        <v>656</v>
      </c>
      <c r="Q4298" s="82" t="s">
        <v>99596</v>
      </c>
      <c r="R4298"/>
    </row>
    <row r="4299" spans="12:18" x14ac:dyDescent="0.25">
      <c r="L4299" t="s">
        <v>554</v>
      </c>
      <c r="M4299" t="s">
        <v>33406</v>
      </c>
      <c r="N4299" t="s">
        <v>41573</v>
      </c>
      <c r="O4299" s="76" t="s">
        <v>4366</v>
      </c>
      <c r="P4299" s="82">
        <v>99</v>
      </c>
      <c r="Q4299" s="82" t="s">
        <v>99597</v>
      </c>
      <c r="R4299"/>
    </row>
    <row r="4300" spans="12:18" x14ac:dyDescent="0.25">
      <c r="L4300" t="s">
        <v>554</v>
      </c>
      <c r="M4300" t="s">
        <v>24470</v>
      </c>
      <c r="N4300" t="s">
        <v>41574</v>
      </c>
      <c r="O4300" s="76" t="s">
        <v>4366</v>
      </c>
      <c r="P4300" s="82">
        <v>504</v>
      </c>
      <c r="Q4300" s="82" t="s">
        <v>99598</v>
      </c>
      <c r="R4300"/>
    </row>
    <row r="4301" spans="12:18" x14ac:dyDescent="0.25">
      <c r="L4301" t="s">
        <v>554</v>
      </c>
      <c r="M4301" t="s">
        <v>7221</v>
      </c>
      <c r="N4301" t="s">
        <v>41575</v>
      </c>
      <c r="O4301" s="76" t="s">
        <v>4356</v>
      </c>
      <c r="P4301" s="82">
        <v>403</v>
      </c>
      <c r="Q4301" s="82" t="s">
        <v>99600</v>
      </c>
      <c r="R4301"/>
    </row>
    <row r="4302" spans="12:18" x14ac:dyDescent="0.25">
      <c r="L4302" t="s">
        <v>554</v>
      </c>
      <c r="M4302" t="s">
        <v>12579</v>
      </c>
      <c r="N4302" t="s">
        <v>41576</v>
      </c>
      <c r="O4302" s="76" t="s">
        <v>4356</v>
      </c>
      <c r="P4302" s="82">
        <v>703</v>
      </c>
      <c r="Q4302" s="82" t="s">
        <v>99601</v>
      </c>
      <c r="R4302"/>
    </row>
    <row r="4303" spans="12:18" x14ac:dyDescent="0.25">
      <c r="L4303" t="s">
        <v>554</v>
      </c>
      <c r="M4303" t="s">
        <v>14515</v>
      </c>
      <c r="N4303" t="s">
        <v>41577</v>
      </c>
      <c r="O4303" s="76" t="s">
        <v>4374</v>
      </c>
      <c r="P4303" s="82">
        <v>11867</v>
      </c>
      <c r="Q4303" s="82" t="s">
        <v>99602</v>
      </c>
      <c r="R4303"/>
    </row>
    <row r="4304" spans="12:18" x14ac:dyDescent="0.25">
      <c r="L4304" t="s">
        <v>554</v>
      </c>
      <c r="M4304" t="s">
        <v>6979</v>
      </c>
      <c r="N4304" t="s">
        <v>41578</v>
      </c>
      <c r="O4304" s="76" t="s">
        <v>4356</v>
      </c>
      <c r="P4304" s="82">
        <v>1988</v>
      </c>
      <c r="Q4304" s="82" t="s">
        <v>99603</v>
      </c>
      <c r="R4304"/>
    </row>
    <row r="4305" spans="12:18" x14ac:dyDescent="0.25">
      <c r="L4305" t="s">
        <v>554</v>
      </c>
      <c r="M4305" t="s">
        <v>24471</v>
      </c>
      <c r="N4305" t="s">
        <v>41579</v>
      </c>
      <c r="O4305" s="76" t="s">
        <v>4366</v>
      </c>
      <c r="P4305" s="82">
        <v>244</v>
      </c>
      <c r="Q4305" s="82" t="s">
        <v>99604</v>
      </c>
      <c r="R4305"/>
    </row>
    <row r="4306" spans="12:18" x14ac:dyDescent="0.25">
      <c r="L4306" t="s">
        <v>554</v>
      </c>
      <c r="M4306" t="s">
        <v>14517</v>
      </c>
      <c r="N4306" t="s">
        <v>41580</v>
      </c>
      <c r="O4306" s="76" t="s">
        <v>4356</v>
      </c>
      <c r="P4306" s="82">
        <v>1274</v>
      </c>
      <c r="Q4306" s="82" t="s">
        <v>99605</v>
      </c>
      <c r="R4306"/>
    </row>
    <row r="4307" spans="12:18" x14ac:dyDescent="0.25">
      <c r="L4307" t="s">
        <v>560</v>
      </c>
      <c r="M4307" t="s">
        <v>12581</v>
      </c>
      <c r="N4307" t="s">
        <v>41581</v>
      </c>
      <c r="O4307" s="76" t="s">
        <v>4450</v>
      </c>
      <c r="P4307" s="82">
        <v>142482</v>
      </c>
      <c r="Q4307" s="82" t="s">
        <v>72645</v>
      </c>
      <c r="R4307"/>
    </row>
    <row r="4308" spans="12:18" x14ac:dyDescent="0.25">
      <c r="L4308" t="s">
        <v>560</v>
      </c>
      <c r="M4308" t="s">
        <v>12585</v>
      </c>
      <c r="N4308" t="s">
        <v>41582</v>
      </c>
      <c r="O4308" s="76" t="s">
        <v>4450</v>
      </c>
      <c r="P4308" s="82">
        <v>21187</v>
      </c>
      <c r="Q4308" s="82" t="s">
        <v>72645</v>
      </c>
      <c r="R4308"/>
    </row>
    <row r="4309" spans="12:18" x14ac:dyDescent="0.25">
      <c r="L4309" t="s">
        <v>560</v>
      </c>
      <c r="M4309" t="s">
        <v>12587</v>
      </c>
      <c r="N4309" t="s">
        <v>41583</v>
      </c>
      <c r="O4309" s="76" t="s">
        <v>4374</v>
      </c>
      <c r="P4309" s="82">
        <v>2512</v>
      </c>
      <c r="Q4309" s="82" t="s">
        <v>104413</v>
      </c>
      <c r="R4309"/>
    </row>
    <row r="4310" spans="12:18" x14ac:dyDescent="0.25">
      <c r="L4310" t="s">
        <v>560</v>
      </c>
      <c r="M4310" t="s">
        <v>7223</v>
      </c>
      <c r="N4310" t="s">
        <v>41584</v>
      </c>
      <c r="O4310" s="76" t="s">
        <v>4374</v>
      </c>
      <c r="P4310" s="82">
        <v>52548</v>
      </c>
      <c r="Q4310" s="82" t="s">
        <v>72645</v>
      </c>
      <c r="R4310"/>
    </row>
    <row r="4311" spans="12:18" x14ac:dyDescent="0.25">
      <c r="L4311" t="s">
        <v>560</v>
      </c>
      <c r="M4311" t="s">
        <v>7224</v>
      </c>
      <c r="N4311" t="s">
        <v>41585</v>
      </c>
      <c r="O4311" s="76" t="s">
        <v>4450</v>
      </c>
      <c r="P4311" s="82">
        <v>46209</v>
      </c>
      <c r="Q4311" s="82" t="s">
        <v>72645</v>
      </c>
      <c r="R4311"/>
    </row>
    <row r="4312" spans="12:18" x14ac:dyDescent="0.25">
      <c r="L4312" t="s">
        <v>560</v>
      </c>
      <c r="M4312" t="s">
        <v>14523</v>
      </c>
      <c r="N4312" t="s">
        <v>41586</v>
      </c>
      <c r="O4312" s="76" t="s">
        <v>4356</v>
      </c>
      <c r="P4312" s="82">
        <v>1522</v>
      </c>
      <c r="Q4312" s="82" t="s">
        <v>104414</v>
      </c>
      <c r="R4312"/>
    </row>
    <row r="4313" spans="12:18" x14ac:dyDescent="0.25">
      <c r="L4313" t="s">
        <v>560</v>
      </c>
      <c r="M4313" t="s">
        <v>7225</v>
      </c>
      <c r="N4313" t="s">
        <v>41587</v>
      </c>
      <c r="O4313" s="76" t="s">
        <v>4374</v>
      </c>
      <c r="P4313" s="82">
        <v>11908</v>
      </c>
      <c r="Q4313" s="82" t="s">
        <v>72645</v>
      </c>
      <c r="R4313"/>
    </row>
    <row r="4314" spans="12:18" x14ac:dyDescent="0.25">
      <c r="L4314" t="s">
        <v>560</v>
      </c>
      <c r="M4314" t="s">
        <v>24472</v>
      </c>
      <c r="N4314" t="s">
        <v>41588</v>
      </c>
      <c r="O4314" s="76" t="s">
        <v>4356</v>
      </c>
      <c r="P4314" s="82">
        <v>551</v>
      </c>
      <c r="Q4314" s="82" t="s">
        <v>104415</v>
      </c>
      <c r="R4314"/>
    </row>
    <row r="4315" spans="12:18" x14ac:dyDescent="0.25">
      <c r="L4315" t="s">
        <v>560</v>
      </c>
      <c r="M4315" t="s">
        <v>33407</v>
      </c>
      <c r="N4315" t="s">
        <v>41589</v>
      </c>
      <c r="O4315" s="76" t="s">
        <v>4356</v>
      </c>
      <c r="P4315" s="82">
        <v>4143</v>
      </c>
      <c r="Q4315" s="82" t="s">
        <v>104416</v>
      </c>
      <c r="R4315"/>
    </row>
    <row r="4316" spans="12:18" x14ac:dyDescent="0.25">
      <c r="L4316" t="s">
        <v>560</v>
      </c>
      <c r="M4316" t="s">
        <v>14525</v>
      </c>
      <c r="N4316" t="s">
        <v>41590</v>
      </c>
      <c r="O4316" s="76" t="s">
        <v>4356</v>
      </c>
      <c r="P4316" s="82">
        <v>582</v>
      </c>
      <c r="Q4316" s="82" t="s">
        <v>104418</v>
      </c>
      <c r="R4316"/>
    </row>
    <row r="4317" spans="12:18" x14ac:dyDescent="0.25">
      <c r="L4317" t="s">
        <v>560</v>
      </c>
      <c r="M4317" t="s">
        <v>12591</v>
      </c>
      <c r="N4317" t="s">
        <v>41591</v>
      </c>
      <c r="O4317" s="76" t="s">
        <v>4356</v>
      </c>
      <c r="P4317" s="82">
        <v>1898</v>
      </c>
      <c r="Q4317" s="82" t="s">
        <v>104419</v>
      </c>
      <c r="R4317"/>
    </row>
    <row r="4318" spans="12:18" x14ac:dyDescent="0.25">
      <c r="L4318" t="s">
        <v>560</v>
      </c>
      <c r="M4318" t="s">
        <v>33408</v>
      </c>
      <c r="N4318" t="s">
        <v>41592</v>
      </c>
      <c r="O4318" s="76" t="s">
        <v>4374</v>
      </c>
      <c r="P4318" s="82">
        <v>13472</v>
      </c>
      <c r="Q4318" s="82" t="s">
        <v>72645</v>
      </c>
      <c r="R4318"/>
    </row>
    <row r="4319" spans="12:18" x14ac:dyDescent="0.25">
      <c r="L4319" t="s">
        <v>560</v>
      </c>
      <c r="M4319" t="s">
        <v>24474</v>
      </c>
      <c r="N4319" t="s">
        <v>41593</v>
      </c>
      <c r="O4319" s="76" t="s">
        <v>4374</v>
      </c>
      <c r="P4319" s="82">
        <v>14654</v>
      </c>
      <c r="Q4319" s="82" t="s">
        <v>72645</v>
      </c>
      <c r="R4319"/>
    </row>
    <row r="4320" spans="12:18" x14ac:dyDescent="0.25">
      <c r="L4320" t="s">
        <v>560</v>
      </c>
      <c r="M4320" t="s">
        <v>14527</v>
      </c>
      <c r="N4320" t="s">
        <v>41594</v>
      </c>
      <c r="O4320" s="76" t="s">
        <v>4356</v>
      </c>
      <c r="P4320" s="82">
        <v>1506</v>
      </c>
      <c r="Q4320" s="82" t="s">
        <v>104420</v>
      </c>
      <c r="R4320"/>
    </row>
    <row r="4321" spans="12:18" x14ac:dyDescent="0.25">
      <c r="L4321" t="s">
        <v>560</v>
      </c>
      <c r="M4321" t="s">
        <v>33409</v>
      </c>
      <c r="N4321" t="s">
        <v>41595</v>
      </c>
      <c r="O4321" s="76" t="s">
        <v>4356</v>
      </c>
      <c r="P4321" s="82">
        <v>4441</v>
      </c>
      <c r="Q4321" s="82" t="s">
        <v>104421</v>
      </c>
      <c r="R4321"/>
    </row>
    <row r="4322" spans="12:18" x14ac:dyDescent="0.25">
      <c r="L4322" t="s">
        <v>560</v>
      </c>
      <c r="M4322" t="s">
        <v>33410</v>
      </c>
      <c r="N4322" t="s">
        <v>41596</v>
      </c>
      <c r="O4322" s="76" t="s">
        <v>4374</v>
      </c>
      <c r="P4322" s="82">
        <v>9751</v>
      </c>
      <c r="Q4322" s="82" t="s">
        <v>72645</v>
      </c>
      <c r="R4322"/>
    </row>
    <row r="4323" spans="12:18" x14ac:dyDescent="0.25">
      <c r="L4323" t="s">
        <v>560</v>
      </c>
      <c r="M4323" t="s">
        <v>33411</v>
      </c>
      <c r="N4323" t="s">
        <v>41597</v>
      </c>
      <c r="O4323" s="76" t="s">
        <v>4374</v>
      </c>
      <c r="P4323" s="82">
        <v>2161</v>
      </c>
      <c r="Q4323" s="82" t="s">
        <v>72645</v>
      </c>
      <c r="R4323"/>
    </row>
    <row r="4324" spans="12:18" x14ac:dyDescent="0.25">
      <c r="L4324" t="s">
        <v>560</v>
      </c>
      <c r="M4324" t="s">
        <v>14571</v>
      </c>
      <c r="N4324" t="s">
        <v>41598</v>
      </c>
      <c r="O4324" s="76" t="s">
        <v>4374</v>
      </c>
      <c r="P4324" s="82">
        <v>6600</v>
      </c>
      <c r="Q4324" s="82" t="s">
        <v>72645</v>
      </c>
      <c r="R4324"/>
    </row>
    <row r="4325" spans="12:18" x14ac:dyDescent="0.25">
      <c r="L4325" t="s">
        <v>560</v>
      </c>
      <c r="M4325" t="s">
        <v>14529</v>
      </c>
      <c r="N4325" t="s">
        <v>41599</v>
      </c>
      <c r="O4325" s="76" t="s">
        <v>4374</v>
      </c>
      <c r="P4325" s="82">
        <v>5823</v>
      </c>
      <c r="Q4325" s="82" t="s">
        <v>72645</v>
      </c>
      <c r="R4325"/>
    </row>
    <row r="4326" spans="12:18" x14ac:dyDescent="0.25">
      <c r="L4326" t="s">
        <v>560</v>
      </c>
      <c r="M4326" t="s">
        <v>7227</v>
      </c>
      <c r="N4326" t="s">
        <v>41600</v>
      </c>
      <c r="O4326" s="76" t="s">
        <v>4374</v>
      </c>
      <c r="P4326" s="82">
        <v>7149</v>
      </c>
      <c r="Q4326" s="82" t="s">
        <v>72645</v>
      </c>
      <c r="R4326"/>
    </row>
    <row r="4327" spans="12:18" x14ac:dyDescent="0.25">
      <c r="L4327" t="s">
        <v>560</v>
      </c>
      <c r="M4327" t="s">
        <v>7228</v>
      </c>
      <c r="N4327" t="s">
        <v>41601</v>
      </c>
      <c r="O4327" s="76" t="s">
        <v>4374</v>
      </c>
      <c r="P4327" s="82">
        <v>4584</v>
      </c>
      <c r="Q4327" s="82" t="s">
        <v>72645</v>
      </c>
      <c r="R4327"/>
    </row>
    <row r="4328" spans="12:18" x14ac:dyDescent="0.25">
      <c r="L4328" t="s">
        <v>560</v>
      </c>
      <c r="M4328" t="s">
        <v>20602</v>
      </c>
      <c r="N4328" t="s">
        <v>41602</v>
      </c>
      <c r="O4328" s="76" t="s">
        <v>4356</v>
      </c>
      <c r="P4328" s="82">
        <v>2700</v>
      </c>
      <c r="Q4328" s="82" t="s">
        <v>104422</v>
      </c>
      <c r="R4328"/>
    </row>
    <row r="4329" spans="12:18" x14ac:dyDescent="0.25">
      <c r="L4329" t="s">
        <v>560</v>
      </c>
      <c r="M4329" t="s">
        <v>7229</v>
      </c>
      <c r="N4329" t="s">
        <v>41603</v>
      </c>
      <c r="O4329" s="76" t="s">
        <v>4356</v>
      </c>
      <c r="P4329" s="82">
        <v>2235</v>
      </c>
      <c r="Q4329" s="82" t="s">
        <v>104423</v>
      </c>
      <c r="R4329"/>
    </row>
    <row r="4330" spans="12:18" x14ac:dyDescent="0.25">
      <c r="L4330" t="s">
        <v>560</v>
      </c>
      <c r="M4330" t="s">
        <v>14531</v>
      </c>
      <c r="N4330" t="s">
        <v>41604</v>
      </c>
      <c r="O4330" s="76" t="s">
        <v>4374</v>
      </c>
      <c r="P4330" s="82">
        <v>16850</v>
      </c>
      <c r="Q4330" s="82" t="s">
        <v>72645</v>
      </c>
      <c r="R4330"/>
    </row>
    <row r="4331" spans="12:18" x14ac:dyDescent="0.25">
      <c r="L4331" t="s">
        <v>560</v>
      </c>
      <c r="M4331" t="s">
        <v>24475</v>
      </c>
      <c r="N4331" t="s">
        <v>41605</v>
      </c>
      <c r="O4331" s="76" t="s">
        <v>4374</v>
      </c>
      <c r="P4331" s="82">
        <v>15814</v>
      </c>
      <c r="Q4331" s="82" t="s">
        <v>72645</v>
      </c>
      <c r="R4331"/>
    </row>
    <row r="4332" spans="12:18" x14ac:dyDescent="0.25">
      <c r="L4332" t="s">
        <v>560</v>
      </c>
      <c r="M4332" t="s">
        <v>14535</v>
      </c>
      <c r="N4332" t="s">
        <v>41606</v>
      </c>
      <c r="O4332" s="76" t="s">
        <v>4356</v>
      </c>
      <c r="P4332" s="82">
        <v>1373</v>
      </c>
      <c r="Q4332" s="82" t="s">
        <v>104424</v>
      </c>
      <c r="R4332"/>
    </row>
    <row r="4333" spans="12:18" x14ac:dyDescent="0.25">
      <c r="L4333" t="s">
        <v>560</v>
      </c>
      <c r="M4333" t="s">
        <v>7250</v>
      </c>
      <c r="N4333" t="s">
        <v>41607</v>
      </c>
      <c r="O4333" s="76" t="s">
        <v>4374</v>
      </c>
      <c r="P4333" s="82">
        <v>3765</v>
      </c>
      <c r="Q4333" s="82" t="s">
        <v>72645</v>
      </c>
      <c r="R4333"/>
    </row>
    <row r="4334" spans="12:18" x14ac:dyDescent="0.25">
      <c r="L4334" t="s">
        <v>560</v>
      </c>
      <c r="M4334" t="s">
        <v>33412</v>
      </c>
      <c r="N4334" t="s">
        <v>41608</v>
      </c>
      <c r="O4334" s="76" t="s">
        <v>4356</v>
      </c>
      <c r="P4334" s="82">
        <v>5080</v>
      </c>
      <c r="Q4334" s="82" t="s">
        <v>104425</v>
      </c>
      <c r="R4334"/>
    </row>
    <row r="4335" spans="12:18" x14ac:dyDescent="0.25">
      <c r="L4335" t="s">
        <v>560</v>
      </c>
      <c r="M4335" t="s">
        <v>7230</v>
      </c>
      <c r="N4335" t="s">
        <v>41609</v>
      </c>
      <c r="O4335" s="76" t="s">
        <v>4374</v>
      </c>
      <c r="P4335" s="82">
        <v>7856</v>
      </c>
      <c r="Q4335" s="82" t="s">
        <v>72645</v>
      </c>
      <c r="R4335"/>
    </row>
    <row r="4336" spans="12:18" x14ac:dyDescent="0.25">
      <c r="L4336" t="s">
        <v>560</v>
      </c>
      <c r="M4336" t="s">
        <v>7231</v>
      </c>
      <c r="N4336" t="s">
        <v>41610</v>
      </c>
      <c r="O4336" s="76" t="s">
        <v>4356</v>
      </c>
      <c r="P4336" s="82">
        <v>5484</v>
      </c>
      <c r="Q4336" s="82" t="s">
        <v>104426</v>
      </c>
      <c r="R4336"/>
    </row>
    <row r="4337" spans="12:18" x14ac:dyDescent="0.25">
      <c r="L4337" t="s">
        <v>560</v>
      </c>
      <c r="M4337" t="s">
        <v>33413</v>
      </c>
      <c r="N4337" t="s">
        <v>41611</v>
      </c>
      <c r="O4337" s="76" t="s">
        <v>4356</v>
      </c>
      <c r="P4337" s="82">
        <v>1839</v>
      </c>
      <c r="Q4337" s="82" t="s">
        <v>104427</v>
      </c>
      <c r="R4337"/>
    </row>
    <row r="4338" spans="12:18" x14ac:dyDescent="0.25">
      <c r="L4338" t="s">
        <v>560</v>
      </c>
      <c r="M4338" t="s">
        <v>33414</v>
      </c>
      <c r="N4338" t="s">
        <v>41612</v>
      </c>
      <c r="O4338" s="76" t="s">
        <v>4374</v>
      </c>
      <c r="P4338" s="82">
        <v>7008</v>
      </c>
      <c r="Q4338" s="82" t="s">
        <v>104428</v>
      </c>
      <c r="R4338"/>
    </row>
    <row r="4339" spans="12:18" x14ac:dyDescent="0.25">
      <c r="L4339" t="s">
        <v>560</v>
      </c>
      <c r="M4339" t="s">
        <v>14537</v>
      </c>
      <c r="N4339" t="s">
        <v>41613</v>
      </c>
      <c r="O4339" s="76" t="s">
        <v>4356</v>
      </c>
      <c r="P4339" s="82">
        <v>4468</v>
      </c>
      <c r="Q4339" s="82" t="s">
        <v>104429</v>
      </c>
      <c r="R4339"/>
    </row>
    <row r="4340" spans="12:18" x14ac:dyDescent="0.25">
      <c r="L4340" t="s">
        <v>560</v>
      </c>
      <c r="M4340" t="s">
        <v>12598</v>
      </c>
      <c r="N4340" t="s">
        <v>41614</v>
      </c>
      <c r="O4340" s="76" t="s">
        <v>4356</v>
      </c>
      <c r="P4340" s="82">
        <v>3591</v>
      </c>
      <c r="Q4340" s="82" t="s">
        <v>104430</v>
      </c>
      <c r="R4340"/>
    </row>
    <row r="4341" spans="12:18" x14ac:dyDescent="0.25">
      <c r="L4341" t="s">
        <v>560</v>
      </c>
      <c r="M4341" t="s">
        <v>33416</v>
      </c>
      <c r="N4341" t="s">
        <v>41615</v>
      </c>
      <c r="O4341" s="76" t="s">
        <v>4374</v>
      </c>
      <c r="P4341" s="82">
        <v>15494</v>
      </c>
      <c r="Q4341" s="82" t="s">
        <v>72645</v>
      </c>
      <c r="R4341"/>
    </row>
    <row r="4342" spans="12:18" x14ac:dyDescent="0.25">
      <c r="L4342" t="s">
        <v>560</v>
      </c>
      <c r="M4342" t="s">
        <v>7232</v>
      </c>
      <c r="N4342" t="s">
        <v>41616</v>
      </c>
      <c r="O4342" s="76" t="s">
        <v>4374</v>
      </c>
      <c r="P4342" s="82">
        <v>10157</v>
      </c>
      <c r="Q4342" s="82" t="s">
        <v>72645</v>
      </c>
      <c r="R4342"/>
    </row>
    <row r="4343" spans="12:18" x14ac:dyDescent="0.25">
      <c r="L4343" t="s">
        <v>560</v>
      </c>
      <c r="M4343" t="s">
        <v>12601</v>
      </c>
      <c r="N4343" t="s">
        <v>41617</v>
      </c>
      <c r="O4343" s="76" t="s">
        <v>4374</v>
      </c>
      <c r="P4343" s="82">
        <v>20794</v>
      </c>
      <c r="Q4343" s="82" t="s">
        <v>72645</v>
      </c>
      <c r="R4343"/>
    </row>
    <row r="4344" spans="12:18" x14ac:dyDescent="0.25">
      <c r="L4344" t="s">
        <v>560</v>
      </c>
      <c r="M4344" t="s">
        <v>33417</v>
      </c>
      <c r="N4344" t="s">
        <v>41618</v>
      </c>
      <c r="O4344" s="76" t="s">
        <v>4374</v>
      </c>
      <c r="P4344" s="82">
        <v>6502</v>
      </c>
      <c r="Q4344" s="82" t="s">
        <v>72645</v>
      </c>
      <c r="R4344"/>
    </row>
    <row r="4345" spans="12:18" x14ac:dyDescent="0.25">
      <c r="L4345" t="s">
        <v>560</v>
      </c>
      <c r="M4345" t="s">
        <v>7233</v>
      </c>
      <c r="N4345" t="s">
        <v>41619</v>
      </c>
      <c r="O4345" s="76" t="s">
        <v>4374</v>
      </c>
      <c r="P4345" s="82">
        <v>9326</v>
      </c>
      <c r="Q4345" s="82" t="s">
        <v>72645</v>
      </c>
      <c r="R4345"/>
    </row>
    <row r="4346" spans="12:18" x14ac:dyDescent="0.25">
      <c r="L4346" t="s">
        <v>560</v>
      </c>
      <c r="M4346" t="s">
        <v>12602</v>
      </c>
      <c r="N4346" t="s">
        <v>41620</v>
      </c>
      <c r="O4346" s="76" t="s">
        <v>4374</v>
      </c>
      <c r="P4346" s="82">
        <v>5118</v>
      </c>
      <c r="Q4346" s="82" t="s">
        <v>104431</v>
      </c>
      <c r="R4346"/>
    </row>
    <row r="4347" spans="12:18" x14ac:dyDescent="0.25">
      <c r="L4347" t="s">
        <v>560</v>
      </c>
      <c r="M4347" t="s">
        <v>14540</v>
      </c>
      <c r="N4347" t="s">
        <v>41621</v>
      </c>
      <c r="O4347" s="76" t="s">
        <v>4374</v>
      </c>
      <c r="P4347" s="82">
        <v>4864</v>
      </c>
      <c r="Q4347" s="82" t="s">
        <v>72645</v>
      </c>
      <c r="R4347"/>
    </row>
    <row r="4348" spans="12:18" x14ac:dyDescent="0.25">
      <c r="L4348" t="s">
        <v>560</v>
      </c>
      <c r="M4348" t="s">
        <v>24476</v>
      </c>
      <c r="N4348" t="s">
        <v>41622</v>
      </c>
      <c r="O4348" s="76" t="s">
        <v>4374</v>
      </c>
      <c r="P4348" s="82">
        <v>4235</v>
      </c>
      <c r="Q4348" s="82" t="s">
        <v>72645</v>
      </c>
      <c r="R4348"/>
    </row>
    <row r="4349" spans="12:18" x14ac:dyDescent="0.25">
      <c r="L4349" t="s">
        <v>560</v>
      </c>
      <c r="M4349" t="s">
        <v>24477</v>
      </c>
      <c r="N4349" t="s">
        <v>41623</v>
      </c>
      <c r="O4349" s="76" t="s">
        <v>4374</v>
      </c>
      <c r="P4349" s="82">
        <v>43133</v>
      </c>
      <c r="Q4349" s="82" t="s">
        <v>72645</v>
      </c>
      <c r="R4349"/>
    </row>
    <row r="4350" spans="12:18" x14ac:dyDescent="0.25">
      <c r="L4350" t="s">
        <v>560</v>
      </c>
      <c r="M4350" t="s">
        <v>14542</v>
      </c>
      <c r="N4350" t="s">
        <v>41624</v>
      </c>
      <c r="O4350" s="76" t="s">
        <v>4374</v>
      </c>
      <c r="P4350" s="82">
        <v>4413</v>
      </c>
      <c r="Q4350" s="82" t="s">
        <v>72645</v>
      </c>
      <c r="R4350"/>
    </row>
    <row r="4351" spans="12:18" x14ac:dyDescent="0.25">
      <c r="L4351" t="s">
        <v>560</v>
      </c>
      <c r="M4351" t="s">
        <v>12589</v>
      </c>
      <c r="N4351" t="s">
        <v>41625</v>
      </c>
      <c r="O4351" s="76" t="s">
        <v>4374</v>
      </c>
      <c r="P4351" s="82">
        <v>845</v>
      </c>
      <c r="Q4351" s="82" t="s">
        <v>72645</v>
      </c>
      <c r="R4351"/>
    </row>
    <row r="4352" spans="12:18" x14ac:dyDescent="0.25">
      <c r="L4352" t="s">
        <v>560</v>
      </c>
      <c r="M4352" t="s">
        <v>7226</v>
      </c>
      <c r="N4352" t="s">
        <v>41626</v>
      </c>
      <c r="O4352" s="76" t="s">
        <v>4374</v>
      </c>
      <c r="P4352" s="82">
        <v>6194</v>
      </c>
      <c r="Q4352" s="82" t="s">
        <v>72645</v>
      </c>
      <c r="R4352"/>
    </row>
    <row r="4353" spans="12:18" x14ac:dyDescent="0.25">
      <c r="L4353" t="s">
        <v>560</v>
      </c>
      <c r="M4353" t="s">
        <v>14533</v>
      </c>
      <c r="N4353" t="s">
        <v>41627</v>
      </c>
      <c r="O4353" s="76" t="s">
        <v>4374</v>
      </c>
      <c r="P4353" s="82">
        <v>35174</v>
      </c>
      <c r="Q4353" s="82" t="s">
        <v>72645</v>
      </c>
      <c r="R4353"/>
    </row>
    <row r="4354" spans="12:18" x14ac:dyDescent="0.25">
      <c r="L4354" t="s">
        <v>560</v>
      </c>
      <c r="M4354" t="s">
        <v>12595</v>
      </c>
      <c r="N4354" t="s">
        <v>41628</v>
      </c>
      <c r="O4354" s="76" t="s">
        <v>4374</v>
      </c>
      <c r="P4354" s="82">
        <v>3503</v>
      </c>
      <c r="Q4354" s="82" t="s">
        <v>72645</v>
      </c>
      <c r="R4354"/>
    </row>
    <row r="4355" spans="12:18" x14ac:dyDescent="0.25">
      <c r="L4355" t="s">
        <v>560</v>
      </c>
      <c r="M4355" t="s">
        <v>33415</v>
      </c>
      <c r="N4355" t="s">
        <v>41629</v>
      </c>
      <c r="O4355" s="76" t="s">
        <v>4374</v>
      </c>
      <c r="P4355" s="82">
        <v>8476</v>
      </c>
      <c r="Q4355" s="82" t="s">
        <v>72645</v>
      </c>
      <c r="R4355"/>
    </row>
    <row r="4356" spans="12:18" x14ac:dyDescent="0.25">
      <c r="L4356" t="s">
        <v>560</v>
      </c>
      <c r="M4356" t="s">
        <v>24482</v>
      </c>
      <c r="N4356" t="s">
        <v>41630</v>
      </c>
      <c r="O4356" s="76" t="s">
        <v>4450</v>
      </c>
      <c r="P4356" s="82">
        <v>6436</v>
      </c>
      <c r="Q4356" s="82" t="s">
        <v>72645</v>
      </c>
      <c r="R4356"/>
    </row>
    <row r="4357" spans="12:18" x14ac:dyDescent="0.25">
      <c r="L4357" t="s">
        <v>560</v>
      </c>
      <c r="M4357" t="s">
        <v>7239</v>
      </c>
      <c r="N4357" t="s">
        <v>41631</v>
      </c>
      <c r="O4357" s="76" t="s">
        <v>4356</v>
      </c>
      <c r="P4357" s="82">
        <v>5455</v>
      </c>
      <c r="Q4357" s="82" t="s">
        <v>104450</v>
      </c>
      <c r="R4357"/>
    </row>
    <row r="4358" spans="12:18" x14ac:dyDescent="0.25">
      <c r="L4358" t="s">
        <v>560</v>
      </c>
      <c r="M4358" t="s">
        <v>33418</v>
      </c>
      <c r="N4358" t="s">
        <v>41632</v>
      </c>
      <c r="O4358" s="76" t="s">
        <v>4356</v>
      </c>
      <c r="P4358" s="82">
        <v>2004</v>
      </c>
      <c r="Q4358" s="82" t="s">
        <v>104432</v>
      </c>
      <c r="R4358"/>
    </row>
    <row r="4359" spans="12:18" x14ac:dyDescent="0.25">
      <c r="L4359" t="s">
        <v>560</v>
      </c>
      <c r="M4359" t="s">
        <v>14544</v>
      </c>
      <c r="N4359" t="s">
        <v>41633</v>
      </c>
      <c r="O4359" s="76" t="s">
        <v>4374</v>
      </c>
      <c r="P4359" s="82">
        <v>9672</v>
      </c>
      <c r="Q4359" s="82" t="s">
        <v>72645</v>
      </c>
      <c r="R4359"/>
    </row>
    <row r="4360" spans="12:18" x14ac:dyDescent="0.25">
      <c r="L4360" t="s">
        <v>560</v>
      </c>
      <c r="M4360" t="s">
        <v>12604</v>
      </c>
      <c r="N4360" t="s">
        <v>41634</v>
      </c>
      <c r="O4360" s="76" t="s">
        <v>4374</v>
      </c>
      <c r="P4360" s="82">
        <v>8959</v>
      </c>
      <c r="Q4360" s="82" t="s">
        <v>72645</v>
      </c>
      <c r="R4360"/>
    </row>
    <row r="4361" spans="12:18" x14ac:dyDescent="0.25">
      <c r="L4361" t="s">
        <v>560</v>
      </c>
      <c r="M4361" t="s">
        <v>24487</v>
      </c>
      <c r="N4361" t="s">
        <v>41635</v>
      </c>
      <c r="O4361" s="76" t="s">
        <v>4356</v>
      </c>
      <c r="P4361" s="82">
        <v>5719</v>
      </c>
      <c r="Q4361" s="82" t="s">
        <v>104447</v>
      </c>
      <c r="R4361"/>
    </row>
    <row r="4362" spans="12:18" x14ac:dyDescent="0.25">
      <c r="L4362" t="s">
        <v>560</v>
      </c>
      <c r="M4362" t="s">
        <v>12620</v>
      </c>
      <c r="N4362" t="s">
        <v>41636</v>
      </c>
      <c r="O4362" s="76" t="s">
        <v>4356</v>
      </c>
      <c r="P4362" s="82">
        <v>5128</v>
      </c>
      <c r="Q4362" s="82" t="s">
        <v>104452</v>
      </c>
      <c r="R4362"/>
    </row>
    <row r="4363" spans="12:18" x14ac:dyDescent="0.25">
      <c r="L4363" t="s">
        <v>560</v>
      </c>
      <c r="M4363" t="s">
        <v>7246</v>
      </c>
      <c r="N4363" t="s">
        <v>41637</v>
      </c>
      <c r="O4363" s="76" t="s">
        <v>4356</v>
      </c>
      <c r="P4363" s="82">
        <v>2305</v>
      </c>
      <c r="Q4363" s="82" t="s">
        <v>104466</v>
      </c>
      <c r="R4363"/>
    </row>
    <row r="4364" spans="12:18" x14ac:dyDescent="0.25">
      <c r="L4364" t="s">
        <v>560</v>
      </c>
      <c r="M4364" t="s">
        <v>24473</v>
      </c>
      <c r="N4364" t="s">
        <v>41638</v>
      </c>
      <c r="O4364" s="76" t="s">
        <v>4366</v>
      </c>
      <c r="P4364" s="82">
        <v>355</v>
      </c>
      <c r="Q4364" s="82" t="s">
        <v>104417</v>
      </c>
      <c r="R4364"/>
    </row>
    <row r="4365" spans="12:18" x14ac:dyDescent="0.25">
      <c r="L4365" t="s">
        <v>560</v>
      </c>
      <c r="M4365" t="s">
        <v>7237</v>
      </c>
      <c r="N4365" t="s">
        <v>41639</v>
      </c>
      <c r="O4365" s="76" t="s">
        <v>4374</v>
      </c>
      <c r="P4365" s="82">
        <v>21046</v>
      </c>
      <c r="Q4365" s="82" t="s">
        <v>72645</v>
      </c>
      <c r="R4365"/>
    </row>
    <row r="4366" spans="12:18" x14ac:dyDescent="0.25">
      <c r="L4366" t="s">
        <v>560</v>
      </c>
      <c r="M4366" t="s">
        <v>12606</v>
      </c>
      <c r="N4366" t="s">
        <v>41640</v>
      </c>
      <c r="O4366" s="76" t="s">
        <v>4374</v>
      </c>
      <c r="P4366" s="82">
        <v>2582</v>
      </c>
      <c r="Q4366" s="82" t="s">
        <v>72645</v>
      </c>
      <c r="R4366"/>
    </row>
    <row r="4367" spans="12:18" x14ac:dyDescent="0.25">
      <c r="L4367" t="s">
        <v>560</v>
      </c>
      <c r="M4367" t="s">
        <v>12607</v>
      </c>
      <c r="N4367" t="s">
        <v>41641</v>
      </c>
      <c r="O4367" s="76" t="s">
        <v>4374</v>
      </c>
      <c r="P4367" s="82">
        <v>6019</v>
      </c>
      <c r="Q4367" s="82" t="s">
        <v>104433</v>
      </c>
      <c r="R4367"/>
    </row>
    <row r="4368" spans="12:18" x14ac:dyDescent="0.25">
      <c r="L4368" t="s">
        <v>560</v>
      </c>
      <c r="M4368" t="s">
        <v>33419</v>
      </c>
      <c r="N4368" t="s">
        <v>41642</v>
      </c>
      <c r="O4368" s="76" t="s">
        <v>4374</v>
      </c>
      <c r="P4368" s="82">
        <v>32920</v>
      </c>
      <c r="Q4368" s="82" t="s">
        <v>72645</v>
      </c>
      <c r="R4368"/>
    </row>
    <row r="4369" spans="12:18" x14ac:dyDescent="0.25">
      <c r="L4369" t="s">
        <v>560</v>
      </c>
      <c r="M4369" t="s">
        <v>7251</v>
      </c>
      <c r="N4369" t="s">
        <v>41643</v>
      </c>
      <c r="O4369" s="76">
        <v>1</v>
      </c>
      <c r="P4369" s="82">
        <v>863310</v>
      </c>
      <c r="Q4369" s="82" t="s">
        <v>72645</v>
      </c>
      <c r="R4369"/>
    </row>
    <row r="4370" spans="12:18" x14ac:dyDescent="0.25">
      <c r="L4370" t="s">
        <v>560</v>
      </c>
      <c r="M4370" t="s">
        <v>7234</v>
      </c>
      <c r="N4370" t="s">
        <v>41644</v>
      </c>
      <c r="O4370" s="76" t="s">
        <v>4450</v>
      </c>
      <c r="P4370" s="82">
        <v>48188</v>
      </c>
      <c r="Q4370" s="82" t="s">
        <v>72645</v>
      </c>
      <c r="R4370"/>
    </row>
    <row r="4371" spans="12:18" x14ac:dyDescent="0.25">
      <c r="L4371" t="s">
        <v>560</v>
      </c>
      <c r="M4371" t="s">
        <v>14549</v>
      </c>
      <c r="N4371" t="s">
        <v>41645</v>
      </c>
      <c r="O4371" s="76" t="s">
        <v>4356</v>
      </c>
      <c r="P4371" s="82">
        <v>511</v>
      </c>
      <c r="Q4371" s="82" t="s">
        <v>104434</v>
      </c>
      <c r="R4371"/>
    </row>
    <row r="4372" spans="12:18" x14ac:dyDescent="0.25">
      <c r="L4372" t="s">
        <v>560</v>
      </c>
      <c r="M4372" t="s">
        <v>12609</v>
      </c>
      <c r="N4372" t="s">
        <v>41646</v>
      </c>
      <c r="O4372" s="76" t="s">
        <v>4356</v>
      </c>
      <c r="P4372" s="82">
        <v>2289</v>
      </c>
      <c r="Q4372" s="82" t="s">
        <v>104435</v>
      </c>
      <c r="R4372"/>
    </row>
    <row r="4373" spans="12:18" x14ac:dyDescent="0.25">
      <c r="L4373" t="s">
        <v>560</v>
      </c>
      <c r="M4373" t="s">
        <v>24478</v>
      </c>
      <c r="N4373" t="s">
        <v>41647</v>
      </c>
      <c r="O4373" s="76" t="s">
        <v>4356</v>
      </c>
      <c r="P4373" s="82">
        <v>3804</v>
      </c>
      <c r="Q4373" s="82" t="s">
        <v>104436</v>
      </c>
      <c r="R4373"/>
    </row>
    <row r="4374" spans="12:18" x14ac:dyDescent="0.25">
      <c r="L4374" t="s">
        <v>560</v>
      </c>
      <c r="M4374" t="s">
        <v>7235</v>
      </c>
      <c r="N4374" t="s">
        <v>41648</v>
      </c>
      <c r="O4374" s="76" t="s">
        <v>4374</v>
      </c>
      <c r="P4374" s="82">
        <v>5669</v>
      </c>
      <c r="Q4374" s="82" t="s">
        <v>72645</v>
      </c>
      <c r="R4374"/>
    </row>
    <row r="4375" spans="12:18" x14ac:dyDescent="0.25">
      <c r="L4375" t="s">
        <v>560</v>
      </c>
      <c r="M4375" t="s">
        <v>7236</v>
      </c>
      <c r="N4375" t="s">
        <v>41649</v>
      </c>
      <c r="O4375" s="76" t="s">
        <v>4374</v>
      </c>
      <c r="P4375" s="82">
        <v>4482</v>
      </c>
      <c r="Q4375" s="82" t="s">
        <v>72645</v>
      </c>
      <c r="R4375"/>
    </row>
    <row r="4376" spans="12:18" x14ac:dyDescent="0.25">
      <c r="L4376" t="s">
        <v>560</v>
      </c>
      <c r="M4376" t="s">
        <v>14551</v>
      </c>
      <c r="N4376" t="s">
        <v>41650</v>
      </c>
      <c r="O4376" s="76" t="s">
        <v>4374</v>
      </c>
      <c r="P4376" s="82">
        <v>26470</v>
      </c>
      <c r="Q4376" s="82" t="s">
        <v>72645</v>
      </c>
      <c r="R4376"/>
    </row>
    <row r="4377" spans="12:18" x14ac:dyDescent="0.25">
      <c r="L4377" t="s">
        <v>560</v>
      </c>
      <c r="M4377" t="s">
        <v>33420</v>
      </c>
      <c r="N4377" t="s">
        <v>41651</v>
      </c>
      <c r="O4377" s="76" t="s">
        <v>4356</v>
      </c>
      <c r="P4377" s="82">
        <v>2594</v>
      </c>
      <c r="Q4377" s="82" t="s">
        <v>104438</v>
      </c>
      <c r="R4377"/>
    </row>
    <row r="4378" spans="12:18" x14ac:dyDescent="0.25">
      <c r="L4378" t="s">
        <v>560</v>
      </c>
      <c r="M4378" t="s">
        <v>24480</v>
      </c>
      <c r="N4378" t="s">
        <v>41652</v>
      </c>
      <c r="O4378" s="76" t="s">
        <v>4356</v>
      </c>
      <c r="P4378" s="82">
        <v>3409</v>
      </c>
      <c r="Q4378" s="82" t="s">
        <v>104439</v>
      </c>
      <c r="R4378"/>
    </row>
    <row r="4379" spans="12:18" x14ac:dyDescent="0.25">
      <c r="L4379" t="s">
        <v>560</v>
      </c>
      <c r="M4379" t="s">
        <v>12611</v>
      </c>
      <c r="N4379" t="s">
        <v>41653</v>
      </c>
      <c r="O4379" s="76" t="s">
        <v>4356</v>
      </c>
      <c r="P4379" s="82">
        <v>5891</v>
      </c>
      <c r="Q4379" s="82" t="s">
        <v>104440</v>
      </c>
      <c r="R4379"/>
    </row>
    <row r="4380" spans="12:18" x14ac:dyDescent="0.25">
      <c r="L4380" t="s">
        <v>560</v>
      </c>
      <c r="M4380" t="s">
        <v>33421</v>
      </c>
      <c r="N4380" t="s">
        <v>41654</v>
      </c>
      <c r="O4380" s="76" t="s">
        <v>4374</v>
      </c>
      <c r="P4380" s="82">
        <v>2963</v>
      </c>
      <c r="Q4380" s="82" t="s">
        <v>104441</v>
      </c>
      <c r="R4380"/>
    </row>
    <row r="4381" spans="12:18" x14ac:dyDescent="0.25">
      <c r="L4381" t="s">
        <v>560</v>
      </c>
      <c r="M4381" t="s">
        <v>24481</v>
      </c>
      <c r="N4381" t="s">
        <v>41655</v>
      </c>
      <c r="O4381" s="76" t="s">
        <v>4356</v>
      </c>
      <c r="P4381" s="82">
        <v>2023</v>
      </c>
      <c r="Q4381" s="82" t="s">
        <v>104442</v>
      </c>
      <c r="R4381"/>
    </row>
    <row r="4382" spans="12:18" x14ac:dyDescent="0.25">
      <c r="L4382" t="s">
        <v>560</v>
      </c>
      <c r="M4382" t="s">
        <v>14553</v>
      </c>
      <c r="N4382" t="s">
        <v>41656</v>
      </c>
      <c r="O4382" s="76" t="s">
        <v>4374</v>
      </c>
      <c r="P4382" s="82">
        <v>10344</v>
      </c>
      <c r="Q4382" s="82" t="s">
        <v>72645</v>
      </c>
      <c r="R4382"/>
    </row>
    <row r="4383" spans="12:18" x14ac:dyDescent="0.25">
      <c r="L4383" t="s">
        <v>560</v>
      </c>
      <c r="M4383" t="s">
        <v>24483</v>
      </c>
      <c r="N4383" t="s">
        <v>41657</v>
      </c>
      <c r="O4383" s="76" t="s">
        <v>4356</v>
      </c>
      <c r="P4383" s="82">
        <v>3480</v>
      </c>
      <c r="Q4383" s="82" t="s">
        <v>104443</v>
      </c>
      <c r="R4383"/>
    </row>
    <row r="4384" spans="12:18" x14ac:dyDescent="0.25">
      <c r="L4384" t="s">
        <v>560</v>
      </c>
      <c r="M4384" t="s">
        <v>12615</v>
      </c>
      <c r="N4384" t="s">
        <v>41658</v>
      </c>
      <c r="O4384" s="76" t="s">
        <v>4374</v>
      </c>
      <c r="P4384" s="82">
        <v>5495</v>
      </c>
      <c r="Q4384" s="82" t="s">
        <v>72645</v>
      </c>
      <c r="R4384"/>
    </row>
    <row r="4385" spans="12:18" x14ac:dyDescent="0.25">
      <c r="L4385" t="s">
        <v>560</v>
      </c>
      <c r="M4385" t="s">
        <v>14555</v>
      </c>
      <c r="N4385" t="s">
        <v>41659</v>
      </c>
      <c r="O4385" s="76" t="s">
        <v>4374</v>
      </c>
      <c r="P4385" s="82">
        <v>5105</v>
      </c>
      <c r="Q4385" s="82" t="s">
        <v>72645</v>
      </c>
      <c r="R4385"/>
    </row>
    <row r="4386" spans="12:18" x14ac:dyDescent="0.25">
      <c r="L4386" t="s">
        <v>560</v>
      </c>
      <c r="M4386" t="s">
        <v>7238</v>
      </c>
      <c r="N4386" t="s">
        <v>41660</v>
      </c>
      <c r="O4386" s="76" t="s">
        <v>4356</v>
      </c>
      <c r="P4386" s="82">
        <v>3453</v>
      </c>
      <c r="Q4386" s="82" t="s">
        <v>104444</v>
      </c>
      <c r="R4386"/>
    </row>
    <row r="4387" spans="12:18" x14ac:dyDescent="0.25">
      <c r="L4387" t="s">
        <v>560</v>
      </c>
      <c r="M4387" t="s">
        <v>24484</v>
      </c>
      <c r="N4387" t="s">
        <v>41661</v>
      </c>
      <c r="O4387" s="76" t="s">
        <v>4450</v>
      </c>
      <c r="P4387" s="82">
        <v>10934</v>
      </c>
      <c r="Q4387" s="82" t="s">
        <v>72645</v>
      </c>
      <c r="R4387"/>
    </row>
    <row r="4388" spans="12:18" x14ac:dyDescent="0.25">
      <c r="L4388" t="s">
        <v>560</v>
      </c>
      <c r="M4388" t="s">
        <v>24485</v>
      </c>
      <c r="N4388" t="s">
        <v>41662</v>
      </c>
      <c r="O4388" s="76" t="s">
        <v>4450</v>
      </c>
      <c r="P4388" s="82">
        <v>16516</v>
      </c>
      <c r="Q4388" s="82" t="s">
        <v>72645</v>
      </c>
      <c r="R4388"/>
    </row>
    <row r="4389" spans="12:18" x14ac:dyDescent="0.25">
      <c r="L4389" t="s">
        <v>560</v>
      </c>
      <c r="M4389" t="s">
        <v>12617</v>
      </c>
      <c r="N4389" t="s">
        <v>41663</v>
      </c>
      <c r="O4389" s="76" t="s">
        <v>4374</v>
      </c>
      <c r="P4389" s="82">
        <v>8449</v>
      </c>
      <c r="Q4389" s="82" t="s">
        <v>104445</v>
      </c>
      <c r="R4389"/>
    </row>
    <row r="4390" spans="12:18" x14ac:dyDescent="0.25">
      <c r="L4390" t="s">
        <v>560</v>
      </c>
      <c r="M4390" t="s">
        <v>24486</v>
      </c>
      <c r="N4390" t="s">
        <v>41664</v>
      </c>
      <c r="O4390" s="76" t="s">
        <v>4356</v>
      </c>
      <c r="P4390" s="82">
        <v>1792</v>
      </c>
      <c r="Q4390" s="82" t="s">
        <v>104446</v>
      </c>
      <c r="R4390"/>
    </row>
    <row r="4391" spans="12:18" x14ac:dyDescent="0.25">
      <c r="L4391" t="s">
        <v>560</v>
      </c>
      <c r="M4391" t="s">
        <v>29093</v>
      </c>
      <c r="N4391" t="s">
        <v>41665</v>
      </c>
      <c r="O4391" s="76" t="s">
        <v>4366</v>
      </c>
      <c r="P4391" s="82">
        <v>46</v>
      </c>
      <c r="Q4391" s="82" t="s">
        <v>72645</v>
      </c>
      <c r="R4391"/>
    </row>
    <row r="4392" spans="12:18" x14ac:dyDescent="0.25">
      <c r="L4392" t="s">
        <v>560</v>
      </c>
      <c r="M4392" t="s">
        <v>14557</v>
      </c>
      <c r="N4392" t="s">
        <v>41666</v>
      </c>
      <c r="O4392" s="76" t="s">
        <v>4374</v>
      </c>
      <c r="P4392" s="82">
        <v>12223</v>
      </c>
      <c r="Q4392" s="82" t="s">
        <v>72645</v>
      </c>
      <c r="R4392"/>
    </row>
    <row r="4393" spans="12:18" x14ac:dyDescent="0.25">
      <c r="L4393" t="s">
        <v>560</v>
      </c>
      <c r="M4393" t="s">
        <v>14559</v>
      </c>
      <c r="N4393" t="s">
        <v>41667</v>
      </c>
      <c r="O4393" s="76" t="s">
        <v>4356</v>
      </c>
      <c r="P4393" s="82">
        <v>4735</v>
      </c>
      <c r="Q4393" s="82" t="s">
        <v>104448</v>
      </c>
      <c r="R4393"/>
    </row>
    <row r="4394" spans="12:18" x14ac:dyDescent="0.25">
      <c r="L4394" t="s">
        <v>560</v>
      </c>
      <c r="M4394" t="s">
        <v>24488</v>
      </c>
      <c r="N4394" t="s">
        <v>41668</v>
      </c>
      <c r="O4394" s="76" t="s">
        <v>4356</v>
      </c>
      <c r="P4394" s="82">
        <v>4101</v>
      </c>
      <c r="Q4394" s="82" t="s">
        <v>104449</v>
      </c>
      <c r="R4394"/>
    </row>
    <row r="4395" spans="12:18" x14ac:dyDescent="0.25">
      <c r="L4395" t="s">
        <v>560</v>
      </c>
      <c r="M4395" t="s">
        <v>7240</v>
      </c>
      <c r="N4395" t="s">
        <v>41669</v>
      </c>
      <c r="O4395" s="76" t="s">
        <v>4374</v>
      </c>
      <c r="P4395" s="82">
        <v>5688</v>
      </c>
      <c r="Q4395" s="82" t="s">
        <v>72645</v>
      </c>
      <c r="R4395"/>
    </row>
    <row r="4396" spans="12:18" x14ac:dyDescent="0.25">
      <c r="L4396" t="s">
        <v>560</v>
      </c>
      <c r="M4396" t="s">
        <v>14561</v>
      </c>
      <c r="N4396" t="s">
        <v>41670</v>
      </c>
      <c r="O4396" s="76" t="s">
        <v>4374</v>
      </c>
      <c r="P4396" s="82">
        <v>9003</v>
      </c>
      <c r="Q4396" s="82" t="s">
        <v>72645</v>
      </c>
      <c r="R4396"/>
    </row>
    <row r="4397" spans="12:18" x14ac:dyDescent="0.25">
      <c r="L4397" t="s">
        <v>560</v>
      </c>
      <c r="M4397" t="s">
        <v>6692</v>
      </c>
      <c r="N4397" t="s">
        <v>41671</v>
      </c>
      <c r="O4397" s="76" t="s">
        <v>4356</v>
      </c>
      <c r="P4397" s="82">
        <v>4844</v>
      </c>
      <c r="Q4397" s="82" t="s">
        <v>104451</v>
      </c>
      <c r="R4397"/>
    </row>
    <row r="4398" spans="12:18" x14ac:dyDescent="0.25">
      <c r="L4398" t="s">
        <v>560</v>
      </c>
      <c r="M4398" t="s">
        <v>14564</v>
      </c>
      <c r="N4398" t="s">
        <v>41672</v>
      </c>
      <c r="O4398" s="76" t="s">
        <v>4356</v>
      </c>
      <c r="P4398" s="82">
        <v>2330</v>
      </c>
      <c r="Q4398" s="82" t="s">
        <v>104460</v>
      </c>
      <c r="R4398"/>
    </row>
    <row r="4399" spans="12:18" x14ac:dyDescent="0.25">
      <c r="L4399" t="s">
        <v>560</v>
      </c>
      <c r="M4399" t="s">
        <v>12629</v>
      </c>
      <c r="N4399" t="s">
        <v>41673</v>
      </c>
      <c r="O4399" s="76" t="s">
        <v>4374</v>
      </c>
      <c r="P4399" s="82">
        <v>45528</v>
      </c>
      <c r="Q4399" s="82" t="s">
        <v>72645</v>
      </c>
      <c r="R4399"/>
    </row>
    <row r="4400" spans="12:18" x14ac:dyDescent="0.25">
      <c r="L4400" t="s">
        <v>560</v>
      </c>
      <c r="M4400" t="s">
        <v>33425</v>
      </c>
      <c r="N4400" t="s">
        <v>41674</v>
      </c>
      <c r="O4400" s="76" t="s">
        <v>4374</v>
      </c>
      <c r="P4400" s="82">
        <v>7568</v>
      </c>
      <c r="Q4400" s="82" t="s">
        <v>72645</v>
      </c>
      <c r="R4400"/>
    </row>
    <row r="4401" spans="12:18" x14ac:dyDescent="0.25">
      <c r="L4401" t="s">
        <v>560</v>
      </c>
      <c r="M4401" t="s">
        <v>14569</v>
      </c>
      <c r="N4401" t="s">
        <v>41675</v>
      </c>
      <c r="O4401" s="76" t="s">
        <v>4374</v>
      </c>
      <c r="P4401" s="82">
        <v>6965</v>
      </c>
      <c r="Q4401" s="82" t="s">
        <v>104464</v>
      </c>
      <c r="R4401"/>
    </row>
    <row r="4402" spans="12:18" x14ac:dyDescent="0.25">
      <c r="L4402" t="s">
        <v>560</v>
      </c>
      <c r="M4402" t="s">
        <v>24490</v>
      </c>
      <c r="N4402" t="s">
        <v>41676</v>
      </c>
      <c r="O4402" s="76" t="s">
        <v>4450</v>
      </c>
      <c r="P4402" s="82">
        <v>11019</v>
      </c>
      <c r="Q4402" s="82" t="s">
        <v>72645</v>
      </c>
      <c r="R4402"/>
    </row>
    <row r="4403" spans="12:18" x14ac:dyDescent="0.25">
      <c r="L4403" t="s">
        <v>560</v>
      </c>
      <c r="M4403" t="s">
        <v>7245</v>
      </c>
      <c r="N4403" t="s">
        <v>41677</v>
      </c>
      <c r="O4403" s="76" t="s">
        <v>4374</v>
      </c>
      <c r="P4403" s="82">
        <v>5596</v>
      </c>
      <c r="Q4403" s="82" t="s">
        <v>72645</v>
      </c>
      <c r="R4403"/>
    </row>
    <row r="4404" spans="12:18" x14ac:dyDescent="0.25">
      <c r="L4404" t="s">
        <v>560</v>
      </c>
      <c r="M4404" t="s">
        <v>7242</v>
      </c>
      <c r="N4404" t="s">
        <v>41678</v>
      </c>
      <c r="O4404" s="76" t="s">
        <v>4356</v>
      </c>
      <c r="P4404" s="82">
        <v>3247</v>
      </c>
      <c r="Q4404" s="82" t="s">
        <v>104453</v>
      </c>
      <c r="R4404"/>
    </row>
    <row r="4405" spans="12:18" x14ac:dyDescent="0.25">
      <c r="L4405" t="s">
        <v>560</v>
      </c>
      <c r="M4405" t="s">
        <v>24489</v>
      </c>
      <c r="N4405" t="s">
        <v>41679</v>
      </c>
      <c r="O4405" s="76" t="s">
        <v>4366</v>
      </c>
      <c r="P4405" s="82">
        <v>124</v>
      </c>
      <c r="Q4405" s="82" t="s">
        <v>104454</v>
      </c>
      <c r="R4405"/>
    </row>
    <row r="4406" spans="12:18" x14ac:dyDescent="0.25">
      <c r="L4406" t="s">
        <v>560</v>
      </c>
      <c r="M4406" t="s">
        <v>12622</v>
      </c>
      <c r="N4406" t="s">
        <v>41680</v>
      </c>
      <c r="O4406" s="76" t="s">
        <v>4356</v>
      </c>
      <c r="P4406" s="82">
        <v>5634</v>
      </c>
      <c r="Q4406" s="82" t="s">
        <v>104455</v>
      </c>
      <c r="R4406"/>
    </row>
    <row r="4407" spans="12:18" x14ac:dyDescent="0.25">
      <c r="L4407" t="s">
        <v>560</v>
      </c>
      <c r="M4407" t="s">
        <v>7243</v>
      </c>
      <c r="N4407" t="s">
        <v>41681</v>
      </c>
      <c r="O4407" s="76" t="s">
        <v>4374</v>
      </c>
      <c r="P4407" s="82">
        <v>8574</v>
      </c>
      <c r="Q4407" s="82" t="s">
        <v>104456</v>
      </c>
      <c r="R4407"/>
    </row>
    <row r="4408" spans="12:18" x14ac:dyDescent="0.25">
      <c r="L4408" t="s">
        <v>560</v>
      </c>
      <c r="M4408" t="s">
        <v>12624</v>
      </c>
      <c r="N4408" t="s">
        <v>41682</v>
      </c>
      <c r="O4408" s="76" t="s">
        <v>4356</v>
      </c>
      <c r="P4408" s="82">
        <v>381</v>
      </c>
      <c r="Q4408" s="82" t="s">
        <v>104457</v>
      </c>
      <c r="R4408"/>
    </row>
    <row r="4409" spans="12:18" x14ac:dyDescent="0.25">
      <c r="L4409" t="s">
        <v>560</v>
      </c>
      <c r="M4409" t="s">
        <v>33422</v>
      </c>
      <c r="N4409" t="s">
        <v>41683</v>
      </c>
      <c r="O4409" s="76" t="s">
        <v>4356</v>
      </c>
      <c r="P4409" s="82">
        <v>2481</v>
      </c>
      <c r="Q4409" s="82" t="s">
        <v>104458</v>
      </c>
      <c r="R4409"/>
    </row>
    <row r="4410" spans="12:18" x14ac:dyDescent="0.25">
      <c r="L4410" t="s">
        <v>560</v>
      </c>
      <c r="M4410" t="s">
        <v>33423</v>
      </c>
      <c r="N4410" t="s">
        <v>41684</v>
      </c>
      <c r="O4410" s="76" t="s">
        <v>4356</v>
      </c>
      <c r="P4410" s="82">
        <v>1250</v>
      </c>
      <c r="Q4410" s="82" t="s">
        <v>104459</v>
      </c>
      <c r="R4410"/>
    </row>
    <row r="4411" spans="12:18" x14ac:dyDescent="0.25">
      <c r="L4411" t="s">
        <v>560</v>
      </c>
      <c r="M4411" t="s">
        <v>14566</v>
      </c>
      <c r="N4411" t="s">
        <v>41685</v>
      </c>
      <c r="O4411" s="76" t="s">
        <v>4374</v>
      </c>
      <c r="P4411" s="82">
        <v>13389</v>
      </c>
      <c r="Q4411" s="82" t="s">
        <v>104461</v>
      </c>
      <c r="R4411"/>
    </row>
    <row r="4412" spans="12:18" x14ac:dyDescent="0.25">
      <c r="L4412" t="s">
        <v>560</v>
      </c>
      <c r="M4412" t="s">
        <v>12626</v>
      </c>
      <c r="N4412" t="s">
        <v>41686</v>
      </c>
      <c r="O4412" s="76" t="s">
        <v>4374</v>
      </c>
      <c r="P4412" s="82">
        <v>5837</v>
      </c>
      <c r="Q4412" s="82" t="s">
        <v>72645</v>
      </c>
      <c r="R4412"/>
    </row>
    <row r="4413" spans="12:18" x14ac:dyDescent="0.25">
      <c r="L4413" t="s">
        <v>560</v>
      </c>
      <c r="M4413" t="s">
        <v>33424</v>
      </c>
      <c r="N4413" t="s">
        <v>41687</v>
      </c>
      <c r="O4413" s="76" t="s">
        <v>4356</v>
      </c>
      <c r="P4413" s="82">
        <v>871</v>
      </c>
      <c r="Q4413" s="82" t="s">
        <v>104462</v>
      </c>
      <c r="R4413"/>
    </row>
    <row r="4414" spans="12:18" x14ac:dyDescent="0.25">
      <c r="L4414" t="s">
        <v>560</v>
      </c>
      <c r="M4414" t="s">
        <v>24479</v>
      </c>
      <c r="N4414" t="s">
        <v>41688</v>
      </c>
      <c r="O4414" s="76" t="s">
        <v>4356</v>
      </c>
      <c r="P4414" s="82">
        <v>207</v>
      </c>
      <c r="Q4414" s="82" t="s">
        <v>104437</v>
      </c>
      <c r="R4414"/>
    </row>
    <row r="4415" spans="12:18" x14ac:dyDescent="0.25">
      <c r="L4415" t="s">
        <v>560</v>
      </c>
      <c r="M4415" t="s">
        <v>7244</v>
      </c>
      <c r="N4415" t="s">
        <v>41689</v>
      </c>
      <c r="O4415" s="76" t="s">
        <v>4374</v>
      </c>
      <c r="P4415" s="82">
        <v>9893</v>
      </c>
      <c r="Q4415" s="82" t="s">
        <v>104463</v>
      </c>
      <c r="R4415"/>
    </row>
    <row r="4416" spans="12:18" x14ac:dyDescent="0.25">
      <c r="L4416" t="s">
        <v>560</v>
      </c>
      <c r="M4416" t="s">
        <v>14567</v>
      </c>
      <c r="N4416" t="s">
        <v>41690</v>
      </c>
      <c r="O4416" s="76" t="s">
        <v>4374</v>
      </c>
      <c r="P4416" s="82">
        <v>3361</v>
      </c>
      <c r="Q4416" s="82" t="s">
        <v>72645</v>
      </c>
      <c r="R4416"/>
    </row>
    <row r="4417" spans="12:18" x14ac:dyDescent="0.25">
      <c r="L4417" t="s">
        <v>560</v>
      </c>
      <c r="M4417" t="s">
        <v>12628</v>
      </c>
      <c r="N4417" t="s">
        <v>41691</v>
      </c>
      <c r="O4417" s="76" t="s">
        <v>4374</v>
      </c>
      <c r="P4417" s="82">
        <v>6625</v>
      </c>
      <c r="Q4417" s="82" t="s">
        <v>72645</v>
      </c>
      <c r="R4417"/>
    </row>
    <row r="4418" spans="12:18" x14ac:dyDescent="0.25">
      <c r="L4418" t="s">
        <v>560</v>
      </c>
      <c r="M4418" t="s">
        <v>33426</v>
      </c>
      <c r="N4418" t="s">
        <v>41692</v>
      </c>
      <c r="O4418" s="76" t="s">
        <v>4374</v>
      </c>
      <c r="P4418" s="82">
        <v>14813</v>
      </c>
      <c r="Q4418" s="82" t="s">
        <v>104465</v>
      </c>
      <c r="R4418"/>
    </row>
    <row r="4419" spans="12:18" x14ac:dyDescent="0.25">
      <c r="L4419" t="s">
        <v>560</v>
      </c>
      <c r="M4419" t="s">
        <v>24491</v>
      </c>
      <c r="N4419" t="s">
        <v>41693</v>
      </c>
      <c r="O4419" s="76" t="s">
        <v>4374</v>
      </c>
      <c r="P4419" s="82">
        <v>10613</v>
      </c>
      <c r="Q4419" s="82" t="s">
        <v>72645</v>
      </c>
      <c r="R4419"/>
    </row>
    <row r="4420" spans="12:18" x14ac:dyDescent="0.25">
      <c r="L4420" t="s">
        <v>560</v>
      </c>
      <c r="M4420" t="s">
        <v>33427</v>
      </c>
      <c r="N4420" t="s">
        <v>41694</v>
      </c>
      <c r="O4420" s="76" t="s">
        <v>4356</v>
      </c>
      <c r="P4420" s="82">
        <v>1013</v>
      </c>
      <c r="Q4420" s="82" t="s">
        <v>104467</v>
      </c>
      <c r="R4420"/>
    </row>
    <row r="4421" spans="12:18" x14ac:dyDescent="0.25">
      <c r="L4421" t="s">
        <v>560</v>
      </c>
      <c r="M4421" t="s">
        <v>12630</v>
      </c>
      <c r="N4421" t="s">
        <v>41695</v>
      </c>
      <c r="O4421" s="76" t="s">
        <v>4374</v>
      </c>
      <c r="P4421" s="82">
        <v>8689</v>
      </c>
      <c r="Q4421" s="82" t="s">
        <v>72645</v>
      </c>
      <c r="R4421"/>
    </row>
    <row r="4422" spans="12:18" x14ac:dyDescent="0.25">
      <c r="L4422" t="s">
        <v>560</v>
      </c>
      <c r="M4422" t="s">
        <v>33428</v>
      </c>
      <c r="N4422" t="s">
        <v>41696</v>
      </c>
      <c r="O4422" s="76" t="s">
        <v>4374</v>
      </c>
      <c r="P4422" s="82">
        <v>8383</v>
      </c>
      <c r="Q4422" s="82" t="s">
        <v>72645</v>
      </c>
      <c r="R4422"/>
    </row>
    <row r="4423" spans="12:18" x14ac:dyDescent="0.25">
      <c r="L4423" t="s">
        <v>560</v>
      </c>
      <c r="M4423" t="s">
        <v>7247</v>
      </c>
      <c r="N4423" t="s">
        <v>41697</v>
      </c>
      <c r="O4423" s="76" t="s">
        <v>4374</v>
      </c>
      <c r="P4423" s="82">
        <v>5459</v>
      </c>
      <c r="Q4423" s="82" t="s">
        <v>72645</v>
      </c>
      <c r="R4423"/>
    </row>
    <row r="4424" spans="12:18" x14ac:dyDescent="0.25">
      <c r="L4424" t="s">
        <v>560</v>
      </c>
      <c r="M4424" t="s">
        <v>12633</v>
      </c>
      <c r="N4424" t="s">
        <v>41698</v>
      </c>
      <c r="O4424" s="76" t="s">
        <v>4356</v>
      </c>
      <c r="P4424" s="82">
        <v>1845</v>
      </c>
      <c r="Q4424" s="82" t="s">
        <v>104468</v>
      </c>
      <c r="R4424"/>
    </row>
    <row r="4425" spans="12:18" x14ac:dyDescent="0.25">
      <c r="L4425" t="s">
        <v>560</v>
      </c>
      <c r="M4425" t="s">
        <v>7248</v>
      </c>
      <c r="N4425" t="s">
        <v>41699</v>
      </c>
      <c r="O4425" s="76" t="s">
        <v>4356</v>
      </c>
      <c r="P4425" s="82">
        <v>818</v>
      </c>
      <c r="Q4425" s="82" t="s">
        <v>104469</v>
      </c>
      <c r="R4425"/>
    </row>
    <row r="4426" spans="12:18" x14ac:dyDescent="0.25">
      <c r="L4426" t="s">
        <v>560</v>
      </c>
      <c r="M4426" t="s">
        <v>7249</v>
      </c>
      <c r="N4426" t="s">
        <v>41700</v>
      </c>
      <c r="O4426" s="76" t="s">
        <v>4374</v>
      </c>
      <c r="P4426" s="82">
        <v>33310</v>
      </c>
      <c r="Q4426" s="82" t="s">
        <v>72645</v>
      </c>
      <c r="R4426"/>
    </row>
    <row r="4427" spans="12:18" x14ac:dyDescent="0.25">
      <c r="L4427" t="s">
        <v>612</v>
      </c>
      <c r="M4427" t="s">
        <v>24493</v>
      </c>
      <c r="N4427" t="s">
        <v>41701</v>
      </c>
      <c r="O4427" s="76" t="s">
        <v>4356</v>
      </c>
      <c r="P4427" s="82">
        <v>1204</v>
      </c>
      <c r="Q4427" s="82" t="s">
        <v>91928</v>
      </c>
      <c r="R4427"/>
    </row>
    <row r="4428" spans="12:18" x14ac:dyDescent="0.25">
      <c r="L4428" t="s">
        <v>612</v>
      </c>
      <c r="M4428" t="s">
        <v>7252</v>
      </c>
      <c r="N4428" t="s">
        <v>41702</v>
      </c>
      <c r="O4428" s="76" t="s">
        <v>4356</v>
      </c>
      <c r="P4428" s="82">
        <v>292</v>
      </c>
      <c r="Q4428" s="82" t="s">
        <v>91929</v>
      </c>
      <c r="R4428"/>
    </row>
    <row r="4429" spans="12:18" x14ac:dyDescent="0.25">
      <c r="L4429" t="s">
        <v>612</v>
      </c>
      <c r="M4429" t="s">
        <v>7253</v>
      </c>
      <c r="N4429" t="s">
        <v>41703</v>
      </c>
      <c r="O4429" s="76" t="s">
        <v>4356</v>
      </c>
      <c r="P4429" s="82">
        <v>1001</v>
      </c>
      <c r="Q4429" s="82" t="s">
        <v>91931</v>
      </c>
      <c r="R4429"/>
    </row>
    <row r="4430" spans="12:18" x14ac:dyDescent="0.25">
      <c r="L4430" t="s">
        <v>612</v>
      </c>
      <c r="M4430" t="s">
        <v>33429</v>
      </c>
      <c r="N4430" t="s">
        <v>41704</v>
      </c>
      <c r="O4430" s="76" t="s">
        <v>4356</v>
      </c>
      <c r="P4430" s="82">
        <v>230</v>
      </c>
      <c r="Q4430" s="82" t="s">
        <v>91932</v>
      </c>
      <c r="R4430"/>
    </row>
    <row r="4431" spans="12:18" x14ac:dyDescent="0.25">
      <c r="L4431" t="s">
        <v>612</v>
      </c>
      <c r="M4431" t="s">
        <v>12646</v>
      </c>
      <c r="N4431" t="s">
        <v>41705</v>
      </c>
      <c r="O4431" s="76" t="s">
        <v>4356</v>
      </c>
      <c r="P4431" s="82">
        <v>1399</v>
      </c>
      <c r="Q4431" s="82" t="s">
        <v>91933</v>
      </c>
      <c r="R4431"/>
    </row>
    <row r="4432" spans="12:18" x14ac:dyDescent="0.25">
      <c r="L4432" t="s">
        <v>612</v>
      </c>
      <c r="M4432" t="s">
        <v>7254</v>
      </c>
      <c r="N4432" t="s">
        <v>41706</v>
      </c>
      <c r="O4432" s="76" t="s">
        <v>4356</v>
      </c>
      <c r="P4432" s="82">
        <v>172</v>
      </c>
      <c r="Q4432" s="82" t="s">
        <v>91935</v>
      </c>
      <c r="R4432"/>
    </row>
    <row r="4433" spans="12:18" x14ac:dyDescent="0.25">
      <c r="L4433" t="s">
        <v>612</v>
      </c>
      <c r="M4433" t="s">
        <v>12652</v>
      </c>
      <c r="N4433" t="s">
        <v>41707</v>
      </c>
      <c r="O4433" s="76" t="s">
        <v>4374</v>
      </c>
      <c r="P4433" s="82">
        <v>730</v>
      </c>
      <c r="Q4433" s="82" t="s">
        <v>72645</v>
      </c>
      <c r="R4433"/>
    </row>
    <row r="4434" spans="12:18" x14ac:dyDescent="0.25">
      <c r="L4434" t="s">
        <v>612</v>
      </c>
      <c r="M4434" t="s">
        <v>33430</v>
      </c>
      <c r="N4434" t="s">
        <v>41708</v>
      </c>
      <c r="O4434" s="76" t="s">
        <v>4356</v>
      </c>
      <c r="P4434" s="82">
        <v>448</v>
      </c>
      <c r="Q4434" s="82" t="s">
        <v>91937</v>
      </c>
      <c r="R4434"/>
    </row>
    <row r="4435" spans="12:18" x14ac:dyDescent="0.25">
      <c r="L4435" t="s">
        <v>612</v>
      </c>
      <c r="M4435" t="s">
        <v>33431</v>
      </c>
      <c r="N4435" t="s">
        <v>41709</v>
      </c>
      <c r="O4435" s="76" t="s">
        <v>4356</v>
      </c>
      <c r="P4435" s="82">
        <v>227</v>
      </c>
      <c r="Q4435" s="82" t="s">
        <v>91938</v>
      </c>
      <c r="R4435"/>
    </row>
    <row r="4436" spans="12:18" x14ac:dyDescent="0.25">
      <c r="L4436" t="s">
        <v>612</v>
      </c>
      <c r="M4436" t="s">
        <v>14585</v>
      </c>
      <c r="N4436" t="s">
        <v>41710</v>
      </c>
      <c r="O4436" s="76" t="s">
        <v>4374</v>
      </c>
      <c r="P4436" s="82">
        <v>3718</v>
      </c>
      <c r="Q4436" s="82" t="s">
        <v>72645</v>
      </c>
      <c r="R4436"/>
    </row>
    <row r="4437" spans="12:18" x14ac:dyDescent="0.25">
      <c r="L4437" t="s">
        <v>612</v>
      </c>
      <c r="M4437" t="s">
        <v>12654</v>
      </c>
      <c r="N4437" t="s">
        <v>41711</v>
      </c>
      <c r="O4437" s="76" t="s">
        <v>4356</v>
      </c>
      <c r="P4437" s="82">
        <v>489</v>
      </c>
      <c r="Q4437" s="82" t="s">
        <v>91939</v>
      </c>
      <c r="R4437"/>
    </row>
    <row r="4438" spans="12:18" x14ac:dyDescent="0.25">
      <c r="L4438" t="s">
        <v>612</v>
      </c>
      <c r="M4438" t="s">
        <v>33432</v>
      </c>
      <c r="N4438" t="s">
        <v>41712</v>
      </c>
      <c r="O4438" s="76" t="s">
        <v>4356</v>
      </c>
      <c r="P4438" s="82">
        <v>595</v>
      </c>
      <c r="Q4438" s="82" t="s">
        <v>91940</v>
      </c>
      <c r="R4438"/>
    </row>
    <row r="4439" spans="12:18" x14ac:dyDescent="0.25">
      <c r="L4439" t="s">
        <v>612</v>
      </c>
      <c r="M4439" t="s">
        <v>12656</v>
      </c>
      <c r="N4439" t="s">
        <v>41713</v>
      </c>
      <c r="O4439" s="76" t="s">
        <v>4366</v>
      </c>
      <c r="P4439" s="82">
        <v>65</v>
      </c>
      <c r="Q4439" s="82" t="s">
        <v>91941</v>
      </c>
      <c r="R4439"/>
    </row>
    <row r="4440" spans="12:18" x14ac:dyDescent="0.25">
      <c r="L4440" t="s">
        <v>612</v>
      </c>
      <c r="M4440" t="s">
        <v>24494</v>
      </c>
      <c r="N4440" t="s">
        <v>41714</v>
      </c>
      <c r="O4440" s="76" t="s">
        <v>4356</v>
      </c>
      <c r="P4440" s="82">
        <v>574</v>
      </c>
      <c r="Q4440" s="82" t="s">
        <v>91942</v>
      </c>
      <c r="R4440"/>
    </row>
    <row r="4441" spans="12:18" x14ac:dyDescent="0.25">
      <c r="L4441" t="s">
        <v>612</v>
      </c>
      <c r="M4441" t="s">
        <v>12658</v>
      </c>
      <c r="N4441" t="s">
        <v>41715</v>
      </c>
      <c r="O4441" s="76" t="s">
        <v>4356</v>
      </c>
      <c r="P4441" s="82">
        <v>308</v>
      </c>
      <c r="Q4441" s="82" t="s">
        <v>91943</v>
      </c>
      <c r="R4441"/>
    </row>
    <row r="4442" spans="12:18" x14ac:dyDescent="0.25">
      <c r="L4442" t="s">
        <v>612</v>
      </c>
      <c r="M4442" t="s">
        <v>33433</v>
      </c>
      <c r="N4442" t="s">
        <v>41716</v>
      </c>
      <c r="O4442" s="76" t="s">
        <v>4356</v>
      </c>
      <c r="P4442" s="82">
        <v>1046</v>
      </c>
      <c r="Q4442" s="82" t="s">
        <v>91944</v>
      </c>
      <c r="R4442"/>
    </row>
    <row r="4443" spans="12:18" x14ac:dyDescent="0.25">
      <c r="L4443" t="s">
        <v>612</v>
      </c>
      <c r="M4443" t="s">
        <v>12814</v>
      </c>
      <c r="N4443" t="s">
        <v>41717</v>
      </c>
      <c r="O4443" s="76" t="s">
        <v>4356</v>
      </c>
      <c r="P4443" s="82">
        <v>739</v>
      </c>
      <c r="Q4443" s="82" t="s">
        <v>92278</v>
      </c>
      <c r="R4443"/>
    </row>
    <row r="4444" spans="12:18" x14ac:dyDescent="0.25">
      <c r="L4444" t="s">
        <v>612</v>
      </c>
      <c r="M4444" t="s">
        <v>12648</v>
      </c>
      <c r="N4444" t="s">
        <v>41718</v>
      </c>
      <c r="O4444" s="76" t="s">
        <v>4356</v>
      </c>
      <c r="P4444" s="82">
        <v>1916</v>
      </c>
      <c r="Q4444" s="82" t="s">
        <v>91934</v>
      </c>
      <c r="R4444"/>
    </row>
    <row r="4445" spans="12:18" x14ac:dyDescent="0.25">
      <c r="L4445" t="s">
        <v>612</v>
      </c>
      <c r="M4445" t="s">
        <v>12662</v>
      </c>
      <c r="N4445" t="s">
        <v>41719</v>
      </c>
      <c r="O4445" s="76" t="s">
        <v>4374</v>
      </c>
      <c r="P4445" s="82">
        <v>1595</v>
      </c>
      <c r="Q4445" s="82" t="s">
        <v>72645</v>
      </c>
      <c r="R4445"/>
    </row>
    <row r="4446" spans="12:18" x14ac:dyDescent="0.25">
      <c r="L4446" t="s">
        <v>612</v>
      </c>
      <c r="M4446" t="s">
        <v>24495</v>
      </c>
      <c r="N4446" t="s">
        <v>41720</v>
      </c>
      <c r="O4446" s="76" t="s">
        <v>4356</v>
      </c>
      <c r="P4446" s="82">
        <v>227</v>
      </c>
      <c r="Q4446" s="82" t="s">
        <v>91947</v>
      </c>
      <c r="R4446"/>
    </row>
    <row r="4447" spans="12:18" x14ac:dyDescent="0.25">
      <c r="L4447" t="s">
        <v>612</v>
      </c>
      <c r="M4447" t="s">
        <v>7256</v>
      </c>
      <c r="N4447" t="s">
        <v>41721</v>
      </c>
      <c r="O4447" s="76" t="s">
        <v>4356</v>
      </c>
      <c r="P4447" s="82">
        <v>557</v>
      </c>
      <c r="Q4447" s="82" t="s">
        <v>91948</v>
      </c>
      <c r="R4447"/>
    </row>
    <row r="4448" spans="12:18" x14ac:dyDescent="0.25">
      <c r="L4448" t="s">
        <v>612</v>
      </c>
      <c r="M4448" t="s">
        <v>12664</v>
      </c>
      <c r="N4448" t="s">
        <v>41722</v>
      </c>
      <c r="O4448" s="76" t="s">
        <v>4356</v>
      </c>
      <c r="P4448" s="82">
        <v>1408</v>
      </c>
      <c r="Q4448" s="82" t="s">
        <v>91949</v>
      </c>
      <c r="R4448"/>
    </row>
    <row r="4449" spans="12:18" x14ac:dyDescent="0.25">
      <c r="L4449" t="s">
        <v>612</v>
      </c>
      <c r="M4449" t="s">
        <v>24496</v>
      </c>
      <c r="N4449" t="s">
        <v>41723</v>
      </c>
      <c r="O4449" s="76" t="s">
        <v>4356</v>
      </c>
      <c r="P4449" s="82">
        <v>173</v>
      </c>
      <c r="Q4449" s="82" t="s">
        <v>91950</v>
      </c>
      <c r="R4449"/>
    </row>
    <row r="4450" spans="12:18" x14ac:dyDescent="0.25">
      <c r="L4450" t="s">
        <v>612</v>
      </c>
      <c r="M4450" t="s">
        <v>7257</v>
      </c>
      <c r="N4450" t="s">
        <v>41724</v>
      </c>
      <c r="O4450" s="76" t="s">
        <v>4374</v>
      </c>
      <c r="P4450" s="82">
        <v>792</v>
      </c>
      <c r="Q4450" s="82" t="s">
        <v>72645</v>
      </c>
      <c r="R4450"/>
    </row>
    <row r="4451" spans="12:18" x14ac:dyDescent="0.25">
      <c r="L4451" t="s">
        <v>612</v>
      </c>
      <c r="M4451" t="s">
        <v>12666</v>
      </c>
      <c r="N4451" t="s">
        <v>41725</v>
      </c>
      <c r="O4451" s="76" t="s">
        <v>4356</v>
      </c>
      <c r="P4451" s="82">
        <v>825</v>
      </c>
      <c r="Q4451" s="82" t="s">
        <v>91952</v>
      </c>
      <c r="R4451"/>
    </row>
    <row r="4452" spans="12:18" x14ac:dyDescent="0.25">
      <c r="L4452" t="s">
        <v>612</v>
      </c>
      <c r="M4452" t="s">
        <v>24497</v>
      </c>
      <c r="N4452" t="s">
        <v>41726</v>
      </c>
      <c r="O4452" s="76" t="s">
        <v>4356</v>
      </c>
      <c r="P4452" s="82">
        <v>178</v>
      </c>
      <c r="Q4452" s="82" t="s">
        <v>91953</v>
      </c>
      <c r="R4452"/>
    </row>
    <row r="4453" spans="12:18" x14ac:dyDescent="0.25">
      <c r="L4453" t="s">
        <v>612</v>
      </c>
      <c r="M4453" t="s">
        <v>24498</v>
      </c>
      <c r="N4453" t="s">
        <v>41727</v>
      </c>
      <c r="O4453" s="76" t="s">
        <v>4356</v>
      </c>
      <c r="P4453" s="82">
        <v>127</v>
      </c>
      <c r="Q4453" s="82" t="s">
        <v>91954</v>
      </c>
      <c r="R4453"/>
    </row>
    <row r="4454" spans="12:18" x14ac:dyDescent="0.25">
      <c r="L4454" t="s">
        <v>612</v>
      </c>
      <c r="M4454" t="s">
        <v>12668</v>
      </c>
      <c r="N4454" t="s">
        <v>41728</v>
      </c>
      <c r="O4454" s="76" t="s">
        <v>4374</v>
      </c>
      <c r="P4454" s="82">
        <v>939</v>
      </c>
      <c r="Q4454" s="82" t="s">
        <v>72645</v>
      </c>
      <c r="R4454"/>
    </row>
    <row r="4455" spans="12:18" x14ac:dyDescent="0.25">
      <c r="L4455" t="s">
        <v>612</v>
      </c>
      <c r="M4455" t="s">
        <v>24499</v>
      </c>
      <c r="N4455" t="s">
        <v>41729</v>
      </c>
      <c r="O4455" s="76" t="s">
        <v>4366</v>
      </c>
      <c r="P4455" s="82">
        <v>78</v>
      </c>
      <c r="Q4455" s="82" t="s">
        <v>91955</v>
      </c>
      <c r="R4455"/>
    </row>
    <row r="4456" spans="12:18" x14ac:dyDescent="0.25">
      <c r="L4456" t="s">
        <v>612</v>
      </c>
      <c r="M4456" t="s">
        <v>24500</v>
      </c>
      <c r="N4456" t="s">
        <v>41730</v>
      </c>
      <c r="O4456" s="76" t="s">
        <v>4356</v>
      </c>
      <c r="P4456" s="82">
        <v>1105</v>
      </c>
      <c r="Q4456" s="82" t="s">
        <v>91956</v>
      </c>
      <c r="R4456"/>
    </row>
    <row r="4457" spans="12:18" x14ac:dyDescent="0.25">
      <c r="L4457" t="s">
        <v>612</v>
      </c>
      <c r="M4457" t="s">
        <v>7258</v>
      </c>
      <c r="N4457" t="s">
        <v>41731</v>
      </c>
      <c r="O4457" s="76" t="s">
        <v>4356</v>
      </c>
      <c r="P4457" s="82">
        <v>257</v>
      </c>
      <c r="Q4457" s="82" t="s">
        <v>91957</v>
      </c>
      <c r="R4457"/>
    </row>
    <row r="4458" spans="12:18" x14ac:dyDescent="0.25">
      <c r="L4458" t="s">
        <v>612</v>
      </c>
      <c r="M4458" t="s">
        <v>12670</v>
      </c>
      <c r="N4458" t="s">
        <v>41732</v>
      </c>
      <c r="O4458" s="76" t="s">
        <v>4356</v>
      </c>
      <c r="P4458" s="82">
        <v>1814</v>
      </c>
      <c r="Q4458" s="82" t="s">
        <v>91958</v>
      </c>
      <c r="R4458"/>
    </row>
    <row r="4459" spans="12:18" x14ac:dyDescent="0.25">
      <c r="L4459" t="s">
        <v>612</v>
      </c>
      <c r="M4459" t="s">
        <v>7259</v>
      </c>
      <c r="N4459" t="s">
        <v>41733</v>
      </c>
      <c r="O4459" s="76" t="s">
        <v>4374</v>
      </c>
      <c r="P4459" s="82">
        <v>13121</v>
      </c>
      <c r="Q4459" s="82" t="s">
        <v>91959</v>
      </c>
      <c r="R4459"/>
    </row>
    <row r="4460" spans="12:18" x14ac:dyDescent="0.25">
      <c r="L4460" t="s">
        <v>612</v>
      </c>
      <c r="M4460" t="s">
        <v>33434</v>
      </c>
      <c r="N4460" t="s">
        <v>41734</v>
      </c>
      <c r="O4460" s="76" t="s">
        <v>4366</v>
      </c>
      <c r="P4460" s="82">
        <v>137</v>
      </c>
      <c r="Q4460" s="82" t="s">
        <v>91960</v>
      </c>
      <c r="R4460"/>
    </row>
    <row r="4461" spans="12:18" x14ac:dyDescent="0.25">
      <c r="L4461" t="s">
        <v>612</v>
      </c>
      <c r="M4461" t="s">
        <v>7286</v>
      </c>
      <c r="N4461" t="s">
        <v>41735</v>
      </c>
      <c r="O4461" s="76" t="s">
        <v>4356</v>
      </c>
      <c r="P4461" s="82">
        <v>444</v>
      </c>
      <c r="Q4461" s="82" t="s">
        <v>92067</v>
      </c>
      <c r="R4461"/>
    </row>
    <row r="4462" spans="12:18" x14ac:dyDescent="0.25">
      <c r="L4462" t="s">
        <v>612</v>
      </c>
      <c r="M4462" t="s">
        <v>12672</v>
      </c>
      <c r="N4462" t="s">
        <v>41736</v>
      </c>
      <c r="O4462" s="76" t="s">
        <v>4366</v>
      </c>
      <c r="P4462" s="82">
        <v>181</v>
      </c>
      <c r="Q4462" s="82" t="s">
        <v>91962</v>
      </c>
      <c r="R4462"/>
    </row>
    <row r="4463" spans="12:18" x14ac:dyDescent="0.25">
      <c r="L4463" t="s">
        <v>612</v>
      </c>
      <c r="M4463" t="s">
        <v>18065</v>
      </c>
      <c r="N4463" t="s">
        <v>41737</v>
      </c>
      <c r="O4463" s="76" t="s">
        <v>4356</v>
      </c>
      <c r="P4463" s="82">
        <v>203</v>
      </c>
      <c r="Q4463" s="82" t="s">
        <v>91963</v>
      </c>
      <c r="R4463"/>
    </row>
    <row r="4464" spans="12:18" x14ac:dyDescent="0.25">
      <c r="L4464" t="s">
        <v>612</v>
      </c>
      <c r="M4464" t="s">
        <v>24501</v>
      </c>
      <c r="N4464" t="s">
        <v>41738</v>
      </c>
      <c r="O4464" s="76" t="s">
        <v>4356</v>
      </c>
      <c r="P4464" s="82">
        <v>400</v>
      </c>
      <c r="Q4464" s="82" t="s">
        <v>91964</v>
      </c>
      <c r="R4464"/>
    </row>
    <row r="4465" spans="12:18" x14ac:dyDescent="0.25">
      <c r="L4465" t="s">
        <v>612</v>
      </c>
      <c r="M4465" t="s">
        <v>7330</v>
      </c>
      <c r="N4465" t="s">
        <v>41739</v>
      </c>
      <c r="O4465" s="76" t="s">
        <v>4366</v>
      </c>
      <c r="P4465" s="82">
        <v>533</v>
      </c>
      <c r="Q4465" s="82" t="s">
        <v>92241</v>
      </c>
      <c r="R4465"/>
    </row>
    <row r="4466" spans="12:18" x14ac:dyDescent="0.25">
      <c r="L4466" t="s">
        <v>612</v>
      </c>
      <c r="M4466" t="s">
        <v>24502</v>
      </c>
      <c r="N4466" t="s">
        <v>41740</v>
      </c>
      <c r="O4466" s="76" t="s">
        <v>4374</v>
      </c>
      <c r="P4466" s="82">
        <v>1493</v>
      </c>
      <c r="Q4466" s="82" t="s">
        <v>72645</v>
      </c>
      <c r="R4466"/>
    </row>
    <row r="4467" spans="12:18" x14ac:dyDescent="0.25">
      <c r="L4467" t="s">
        <v>612</v>
      </c>
      <c r="M4467" t="s">
        <v>12674</v>
      </c>
      <c r="N4467" t="s">
        <v>41741</v>
      </c>
      <c r="O4467" s="76" t="s">
        <v>4356</v>
      </c>
      <c r="P4467" s="82">
        <v>420</v>
      </c>
      <c r="Q4467" s="82" t="s">
        <v>91965</v>
      </c>
      <c r="R4467"/>
    </row>
    <row r="4468" spans="12:18" x14ac:dyDescent="0.25">
      <c r="L4468" t="s">
        <v>612</v>
      </c>
      <c r="M4468" t="s">
        <v>14593</v>
      </c>
      <c r="N4468" t="s">
        <v>41742</v>
      </c>
      <c r="O4468" s="76" t="s">
        <v>4374</v>
      </c>
      <c r="P4468" s="82">
        <v>2049</v>
      </c>
      <c r="Q4468" s="82" t="s">
        <v>72645</v>
      </c>
      <c r="R4468"/>
    </row>
    <row r="4469" spans="12:18" x14ac:dyDescent="0.25">
      <c r="L4469" t="s">
        <v>612</v>
      </c>
      <c r="M4469" t="s">
        <v>12680</v>
      </c>
      <c r="N4469" t="s">
        <v>41743</v>
      </c>
      <c r="O4469" s="76" t="s">
        <v>4356</v>
      </c>
      <c r="P4469" s="82">
        <v>445</v>
      </c>
      <c r="Q4469" s="82" t="s">
        <v>91967</v>
      </c>
      <c r="R4469"/>
    </row>
    <row r="4470" spans="12:18" x14ac:dyDescent="0.25">
      <c r="L4470" t="s">
        <v>612</v>
      </c>
      <c r="M4470" t="s">
        <v>14598</v>
      </c>
      <c r="N4470" t="s">
        <v>41744</v>
      </c>
      <c r="O4470" s="76" t="s">
        <v>4356</v>
      </c>
      <c r="P4470" s="82">
        <v>204</v>
      </c>
      <c r="Q4470" s="82" t="s">
        <v>91968</v>
      </c>
      <c r="R4470"/>
    </row>
    <row r="4471" spans="12:18" x14ac:dyDescent="0.25">
      <c r="L4471" t="s">
        <v>612</v>
      </c>
      <c r="M4471" t="s">
        <v>14600</v>
      </c>
      <c r="N4471" t="s">
        <v>41745</v>
      </c>
      <c r="O4471" s="76" t="s">
        <v>4366</v>
      </c>
      <c r="P4471" s="82">
        <v>243</v>
      </c>
      <c r="Q4471" s="82" t="s">
        <v>91969</v>
      </c>
      <c r="R4471"/>
    </row>
    <row r="4472" spans="12:18" x14ac:dyDescent="0.25">
      <c r="L4472" t="s">
        <v>612</v>
      </c>
      <c r="M4472" t="s">
        <v>12682</v>
      </c>
      <c r="N4472" t="s">
        <v>41746</v>
      </c>
      <c r="O4472" s="76" t="s">
        <v>4374</v>
      </c>
      <c r="P4472" s="82">
        <v>2308</v>
      </c>
      <c r="Q4472" s="82" t="s">
        <v>72645</v>
      </c>
      <c r="R4472"/>
    </row>
    <row r="4473" spans="12:18" x14ac:dyDescent="0.25">
      <c r="L4473" t="s">
        <v>612</v>
      </c>
      <c r="M4473" t="s">
        <v>22416</v>
      </c>
      <c r="N4473" t="s">
        <v>41747</v>
      </c>
      <c r="O4473" s="76" t="s">
        <v>4374</v>
      </c>
      <c r="P4473" s="82">
        <v>1351</v>
      </c>
      <c r="Q4473" s="82" t="s">
        <v>91970</v>
      </c>
      <c r="R4473"/>
    </row>
    <row r="4474" spans="12:18" x14ac:dyDescent="0.25">
      <c r="L4474" t="s">
        <v>612</v>
      </c>
      <c r="M4474" t="s">
        <v>33435</v>
      </c>
      <c r="N4474" t="s">
        <v>41748</v>
      </c>
      <c r="O4474" s="76" t="s">
        <v>4366</v>
      </c>
      <c r="P4474" s="82">
        <v>188</v>
      </c>
      <c r="Q4474" s="82" t="s">
        <v>91971</v>
      </c>
      <c r="R4474"/>
    </row>
    <row r="4475" spans="12:18" x14ac:dyDescent="0.25">
      <c r="L4475" t="s">
        <v>612</v>
      </c>
      <c r="M4475" t="s">
        <v>12684</v>
      </c>
      <c r="N4475" t="s">
        <v>41749</v>
      </c>
      <c r="O4475" s="76" t="s">
        <v>4374</v>
      </c>
      <c r="P4475" s="82">
        <v>3391</v>
      </c>
      <c r="Q4475" s="82" t="s">
        <v>72645</v>
      </c>
      <c r="R4475"/>
    </row>
    <row r="4476" spans="12:18" x14ac:dyDescent="0.25">
      <c r="L4476" t="s">
        <v>612</v>
      </c>
      <c r="M4476" t="s">
        <v>24503</v>
      </c>
      <c r="N4476" t="s">
        <v>41750</v>
      </c>
      <c r="O4476" s="76" t="s">
        <v>4374</v>
      </c>
      <c r="P4476" s="82">
        <v>5801</v>
      </c>
      <c r="Q4476" s="82" t="s">
        <v>72645</v>
      </c>
      <c r="R4476"/>
    </row>
    <row r="4477" spans="12:18" x14ac:dyDescent="0.25">
      <c r="L4477" t="s">
        <v>612</v>
      </c>
      <c r="M4477" t="s">
        <v>14602</v>
      </c>
      <c r="N4477" t="s">
        <v>41751</v>
      </c>
      <c r="O4477" s="76" t="s">
        <v>4356</v>
      </c>
      <c r="P4477" s="82">
        <v>700</v>
      </c>
      <c r="Q4477" s="82" t="s">
        <v>91972</v>
      </c>
      <c r="R4477"/>
    </row>
    <row r="4478" spans="12:18" x14ac:dyDescent="0.25">
      <c r="L4478" t="s">
        <v>612</v>
      </c>
      <c r="M4478" t="s">
        <v>7264</v>
      </c>
      <c r="N4478" t="s">
        <v>41752</v>
      </c>
      <c r="O4478" s="76" t="s">
        <v>4356</v>
      </c>
      <c r="P4478" s="82">
        <v>383</v>
      </c>
      <c r="Q4478" s="82" t="s">
        <v>91973</v>
      </c>
      <c r="R4478"/>
    </row>
    <row r="4479" spans="12:18" x14ac:dyDescent="0.25">
      <c r="L4479" t="s">
        <v>612</v>
      </c>
      <c r="M4479" t="s">
        <v>14604</v>
      </c>
      <c r="N4479" t="s">
        <v>41753</v>
      </c>
      <c r="O4479" s="76" t="s">
        <v>4356</v>
      </c>
      <c r="P4479" s="82">
        <v>1545</v>
      </c>
      <c r="Q4479" s="82" t="s">
        <v>91974</v>
      </c>
      <c r="R4479"/>
    </row>
    <row r="4480" spans="12:18" x14ac:dyDescent="0.25">
      <c r="L4480" t="s">
        <v>612</v>
      </c>
      <c r="M4480" t="s">
        <v>24505</v>
      </c>
      <c r="N4480" t="s">
        <v>41754</v>
      </c>
      <c r="O4480" s="76" t="s">
        <v>4356</v>
      </c>
      <c r="P4480" s="82">
        <v>677</v>
      </c>
      <c r="Q4480" s="82" t="s">
        <v>91977</v>
      </c>
      <c r="R4480"/>
    </row>
    <row r="4481" spans="12:18" x14ac:dyDescent="0.25">
      <c r="L4481" t="s">
        <v>612</v>
      </c>
      <c r="M4481" t="s">
        <v>14606</v>
      </c>
      <c r="N4481" t="s">
        <v>41755</v>
      </c>
      <c r="O4481" s="76" t="s">
        <v>4356</v>
      </c>
      <c r="P4481" s="82">
        <v>404</v>
      </c>
      <c r="Q4481" s="82" t="s">
        <v>91978</v>
      </c>
      <c r="R4481"/>
    </row>
    <row r="4482" spans="12:18" x14ac:dyDescent="0.25">
      <c r="L4482" t="s">
        <v>612</v>
      </c>
      <c r="M4482" t="s">
        <v>12686</v>
      </c>
      <c r="N4482" t="s">
        <v>41756</v>
      </c>
      <c r="O4482" s="76" t="s">
        <v>4356</v>
      </c>
      <c r="P4482" s="82">
        <v>756</v>
      </c>
      <c r="Q4482" s="82" t="s">
        <v>91979</v>
      </c>
      <c r="R4482"/>
    </row>
    <row r="4483" spans="12:18" x14ac:dyDescent="0.25">
      <c r="L4483" t="s">
        <v>612</v>
      </c>
      <c r="M4483" t="s">
        <v>12688</v>
      </c>
      <c r="N4483" t="s">
        <v>41757</v>
      </c>
      <c r="O4483" s="76" t="s">
        <v>4356</v>
      </c>
      <c r="P4483" s="82">
        <v>347</v>
      </c>
      <c r="Q4483" s="82" t="s">
        <v>91980</v>
      </c>
      <c r="R4483"/>
    </row>
    <row r="4484" spans="12:18" x14ac:dyDescent="0.25">
      <c r="L4484" t="s">
        <v>612</v>
      </c>
      <c r="M4484" t="s">
        <v>14608</v>
      </c>
      <c r="N4484" t="s">
        <v>41758</v>
      </c>
      <c r="O4484" s="76" t="s">
        <v>4366</v>
      </c>
      <c r="P4484" s="82">
        <v>131</v>
      </c>
      <c r="Q4484" s="82" t="s">
        <v>91981</v>
      </c>
      <c r="R4484"/>
    </row>
    <row r="4485" spans="12:18" x14ac:dyDescent="0.25">
      <c r="L4485" t="s">
        <v>612</v>
      </c>
      <c r="M4485" t="s">
        <v>24506</v>
      </c>
      <c r="N4485" t="s">
        <v>41759</v>
      </c>
      <c r="O4485" s="76" t="s">
        <v>4356</v>
      </c>
      <c r="P4485" s="82">
        <v>404</v>
      </c>
      <c r="Q4485" s="82" t="s">
        <v>91982</v>
      </c>
      <c r="R4485"/>
    </row>
    <row r="4486" spans="12:18" x14ac:dyDescent="0.25">
      <c r="L4486" t="s">
        <v>612</v>
      </c>
      <c r="M4486" t="s">
        <v>33436</v>
      </c>
      <c r="N4486" t="s">
        <v>41760</v>
      </c>
      <c r="O4486" s="76" t="s">
        <v>4356</v>
      </c>
      <c r="P4486" s="82">
        <v>402</v>
      </c>
      <c r="Q4486" s="82" t="s">
        <v>91983</v>
      </c>
      <c r="R4486"/>
    </row>
    <row r="4487" spans="12:18" x14ac:dyDescent="0.25">
      <c r="L4487" t="s">
        <v>612</v>
      </c>
      <c r="M4487" t="s">
        <v>7265</v>
      </c>
      <c r="N4487" t="s">
        <v>41761</v>
      </c>
      <c r="O4487" s="76" t="s">
        <v>4356</v>
      </c>
      <c r="P4487" s="82">
        <v>681</v>
      </c>
      <c r="Q4487" s="82" t="s">
        <v>91984</v>
      </c>
      <c r="R4487"/>
    </row>
    <row r="4488" spans="12:18" x14ac:dyDescent="0.25">
      <c r="L4488" t="s">
        <v>612</v>
      </c>
      <c r="M4488" t="s">
        <v>12690</v>
      </c>
      <c r="N4488" t="s">
        <v>41762</v>
      </c>
      <c r="O4488" s="76" t="s">
        <v>4356</v>
      </c>
      <c r="P4488" s="82">
        <v>107</v>
      </c>
      <c r="Q4488" s="82" t="s">
        <v>91985</v>
      </c>
      <c r="R4488"/>
    </row>
    <row r="4489" spans="12:18" x14ac:dyDescent="0.25">
      <c r="L4489" t="s">
        <v>612</v>
      </c>
      <c r="M4489" t="s">
        <v>14610</v>
      </c>
      <c r="N4489" t="s">
        <v>41763</v>
      </c>
      <c r="O4489" s="76" t="s">
        <v>4374</v>
      </c>
      <c r="P4489" s="82">
        <v>2016</v>
      </c>
      <c r="Q4489" s="82" t="s">
        <v>72645</v>
      </c>
      <c r="R4489"/>
    </row>
    <row r="4490" spans="12:18" x14ac:dyDescent="0.25">
      <c r="L4490" t="s">
        <v>612</v>
      </c>
      <c r="M4490" t="s">
        <v>24507</v>
      </c>
      <c r="N4490" t="s">
        <v>41764</v>
      </c>
      <c r="O4490" s="76" t="s">
        <v>4356</v>
      </c>
      <c r="P4490" s="82">
        <v>196</v>
      </c>
      <c r="Q4490" s="82" t="s">
        <v>91986</v>
      </c>
      <c r="R4490"/>
    </row>
    <row r="4491" spans="12:18" x14ac:dyDescent="0.25">
      <c r="L4491" t="s">
        <v>612</v>
      </c>
      <c r="M4491" t="s">
        <v>24508</v>
      </c>
      <c r="N4491" t="s">
        <v>41765</v>
      </c>
      <c r="O4491" s="76" t="s">
        <v>4366</v>
      </c>
      <c r="P4491" s="82">
        <v>227</v>
      </c>
      <c r="Q4491" s="82" t="s">
        <v>91987</v>
      </c>
      <c r="R4491"/>
    </row>
    <row r="4492" spans="12:18" x14ac:dyDescent="0.25">
      <c r="L4492" t="s">
        <v>612</v>
      </c>
      <c r="M4492" t="s">
        <v>7266</v>
      </c>
      <c r="N4492" t="s">
        <v>41766</v>
      </c>
      <c r="O4492" s="76" t="s">
        <v>4356</v>
      </c>
      <c r="P4492" s="82">
        <v>305</v>
      </c>
      <c r="Q4492" s="82" t="s">
        <v>91988</v>
      </c>
      <c r="R4492"/>
    </row>
    <row r="4493" spans="12:18" x14ac:dyDescent="0.25">
      <c r="L4493" t="s">
        <v>612</v>
      </c>
      <c r="M4493" t="s">
        <v>12695</v>
      </c>
      <c r="N4493" t="s">
        <v>41767</v>
      </c>
      <c r="O4493" s="76" t="s">
        <v>4356</v>
      </c>
      <c r="P4493" s="82">
        <v>1876</v>
      </c>
      <c r="Q4493" s="82" t="s">
        <v>91990</v>
      </c>
      <c r="R4493"/>
    </row>
    <row r="4494" spans="12:18" x14ac:dyDescent="0.25">
      <c r="L4494" t="s">
        <v>612</v>
      </c>
      <c r="M4494" t="s">
        <v>7267</v>
      </c>
      <c r="N4494" t="s">
        <v>41768</v>
      </c>
      <c r="O4494" s="76" t="s">
        <v>4374</v>
      </c>
      <c r="P4494" s="82">
        <v>3833</v>
      </c>
      <c r="Q4494" s="82" t="s">
        <v>72645</v>
      </c>
      <c r="R4494"/>
    </row>
    <row r="4495" spans="12:18" x14ac:dyDescent="0.25">
      <c r="L4495" t="s">
        <v>612</v>
      </c>
      <c r="M4495" t="s">
        <v>7271</v>
      </c>
      <c r="N4495" t="s">
        <v>41769</v>
      </c>
      <c r="O4495" s="76" t="s">
        <v>4356</v>
      </c>
      <c r="P4495" s="82">
        <v>655</v>
      </c>
      <c r="Q4495" s="82" t="s">
        <v>91994</v>
      </c>
      <c r="R4495"/>
    </row>
    <row r="4496" spans="12:18" x14ac:dyDescent="0.25">
      <c r="L4496" t="s">
        <v>612</v>
      </c>
      <c r="M4496" t="s">
        <v>33437</v>
      </c>
      <c r="N4496" t="s">
        <v>41770</v>
      </c>
      <c r="O4496" s="76" t="s">
        <v>4356</v>
      </c>
      <c r="P4496" s="82">
        <v>183</v>
      </c>
      <c r="Q4496" s="82" t="s">
        <v>91995</v>
      </c>
      <c r="R4496"/>
    </row>
    <row r="4497" spans="12:18" x14ac:dyDescent="0.25">
      <c r="L4497" t="s">
        <v>612</v>
      </c>
      <c r="M4497" t="s">
        <v>24509</v>
      </c>
      <c r="N4497" t="s">
        <v>41771</v>
      </c>
      <c r="O4497" s="76" t="s">
        <v>4356</v>
      </c>
      <c r="P4497" s="82">
        <v>115</v>
      </c>
      <c r="Q4497" s="82" t="s">
        <v>91996</v>
      </c>
      <c r="R4497"/>
    </row>
    <row r="4498" spans="12:18" x14ac:dyDescent="0.25">
      <c r="L4498" t="s">
        <v>612</v>
      </c>
      <c r="M4498" t="s">
        <v>24510</v>
      </c>
      <c r="N4498" t="s">
        <v>41772</v>
      </c>
      <c r="O4498" s="76" t="s">
        <v>4356</v>
      </c>
      <c r="P4498" s="82">
        <v>397</v>
      </c>
      <c r="Q4498" s="82" t="s">
        <v>91997</v>
      </c>
      <c r="R4498"/>
    </row>
    <row r="4499" spans="12:18" x14ac:dyDescent="0.25">
      <c r="L4499" t="s">
        <v>612</v>
      </c>
      <c r="M4499" t="s">
        <v>14612</v>
      </c>
      <c r="N4499" t="s">
        <v>41773</v>
      </c>
      <c r="O4499" s="76" t="s">
        <v>4374</v>
      </c>
      <c r="P4499" s="82">
        <v>3650</v>
      </c>
      <c r="Q4499" s="82" t="s">
        <v>91999</v>
      </c>
      <c r="R4499"/>
    </row>
    <row r="4500" spans="12:18" x14ac:dyDescent="0.25">
      <c r="L4500" t="s">
        <v>612</v>
      </c>
      <c r="M4500" t="s">
        <v>14614</v>
      </c>
      <c r="N4500" t="s">
        <v>41774</v>
      </c>
      <c r="O4500" s="76" t="s">
        <v>4450</v>
      </c>
      <c r="P4500" s="82">
        <v>105354</v>
      </c>
      <c r="Q4500" s="82" t="s">
        <v>72645</v>
      </c>
      <c r="R4500"/>
    </row>
    <row r="4501" spans="12:18" x14ac:dyDescent="0.25">
      <c r="L4501" t="s">
        <v>612</v>
      </c>
      <c r="M4501" t="s">
        <v>24512</v>
      </c>
      <c r="N4501" t="s">
        <v>41775</v>
      </c>
      <c r="O4501" s="76" t="s">
        <v>4356</v>
      </c>
      <c r="P4501" s="82">
        <v>1910</v>
      </c>
      <c r="Q4501" s="82" t="s">
        <v>92000</v>
      </c>
      <c r="R4501"/>
    </row>
    <row r="4502" spans="12:18" x14ac:dyDescent="0.25">
      <c r="L4502" t="s">
        <v>612</v>
      </c>
      <c r="M4502" t="s">
        <v>14616</v>
      </c>
      <c r="N4502" t="s">
        <v>41776</v>
      </c>
      <c r="O4502" s="76" t="s">
        <v>4356</v>
      </c>
      <c r="P4502" s="82">
        <v>1394</v>
      </c>
      <c r="Q4502" s="82" t="s">
        <v>92001</v>
      </c>
      <c r="R4502"/>
    </row>
    <row r="4503" spans="12:18" x14ac:dyDescent="0.25">
      <c r="L4503" t="s">
        <v>612</v>
      </c>
      <c r="M4503" t="s">
        <v>24513</v>
      </c>
      <c r="N4503" t="s">
        <v>41777</v>
      </c>
      <c r="O4503" s="76" t="s">
        <v>4356</v>
      </c>
      <c r="P4503" s="82">
        <v>254</v>
      </c>
      <c r="Q4503" s="82" t="s">
        <v>92002</v>
      </c>
      <c r="R4503"/>
    </row>
    <row r="4504" spans="12:18" x14ac:dyDescent="0.25">
      <c r="L4504" t="s">
        <v>612</v>
      </c>
      <c r="M4504" t="s">
        <v>33438</v>
      </c>
      <c r="N4504" t="s">
        <v>41778</v>
      </c>
      <c r="O4504" s="76" t="s">
        <v>4374</v>
      </c>
      <c r="P4504" s="82">
        <v>1987</v>
      </c>
      <c r="Q4504" s="82" t="s">
        <v>72645</v>
      </c>
      <c r="R4504"/>
    </row>
    <row r="4505" spans="12:18" x14ac:dyDescent="0.25">
      <c r="L4505" t="s">
        <v>612</v>
      </c>
      <c r="M4505" t="s">
        <v>7272</v>
      </c>
      <c r="N4505" t="s">
        <v>41779</v>
      </c>
      <c r="O4505" s="76" t="s">
        <v>4374</v>
      </c>
      <c r="P4505" s="82">
        <v>1722</v>
      </c>
      <c r="Q4505" s="82" t="s">
        <v>72645</v>
      </c>
      <c r="R4505"/>
    </row>
    <row r="4506" spans="12:18" x14ac:dyDescent="0.25">
      <c r="L4506" t="s">
        <v>612</v>
      </c>
      <c r="M4506" t="s">
        <v>7273</v>
      </c>
      <c r="N4506" t="s">
        <v>41780</v>
      </c>
      <c r="O4506" s="76" t="s">
        <v>4356</v>
      </c>
      <c r="P4506" s="82">
        <v>1359</v>
      </c>
      <c r="Q4506" s="82" t="s">
        <v>92005</v>
      </c>
      <c r="R4506"/>
    </row>
    <row r="4507" spans="12:18" x14ac:dyDescent="0.25">
      <c r="L4507" t="s">
        <v>612</v>
      </c>
      <c r="M4507" t="s">
        <v>33439</v>
      </c>
      <c r="N4507" t="s">
        <v>41781</v>
      </c>
      <c r="O4507" s="76" t="s">
        <v>4356</v>
      </c>
      <c r="P4507" s="82">
        <v>535</v>
      </c>
      <c r="Q4507" s="82" t="s">
        <v>92006</v>
      </c>
      <c r="R4507"/>
    </row>
    <row r="4508" spans="12:18" x14ac:dyDescent="0.25">
      <c r="L4508" t="s">
        <v>612</v>
      </c>
      <c r="M4508" t="s">
        <v>8346</v>
      </c>
      <c r="N4508" t="s">
        <v>41782</v>
      </c>
      <c r="O4508" s="76" t="s">
        <v>4356</v>
      </c>
      <c r="P4508" s="82">
        <v>189</v>
      </c>
      <c r="Q4508" s="82" t="s">
        <v>92007</v>
      </c>
      <c r="R4508"/>
    </row>
    <row r="4509" spans="12:18" x14ac:dyDescent="0.25">
      <c r="L4509" t="s">
        <v>612</v>
      </c>
      <c r="M4509" t="s">
        <v>7274</v>
      </c>
      <c r="N4509" t="s">
        <v>41783</v>
      </c>
      <c r="O4509" s="76" t="s">
        <v>4356</v>
      </c>
      <c r="P4509" s="82">
        <v>233</v>
      </c>
      <c r="Q4509" s="82" t="s">
        <v>92008</v>
      </c>
      <c r="R4509"/>
    </row>
    <row r="4510" spans="12:18" x14ac:dyDescent="0.25">
      <c r="L4510" t="s">
        <v>612</v>
      </c>
      <c r="M4510" t="s">
        <v>7275</v>
      </c>
      <c r="N4510" t="s">
        <v>41784</v>
      </c>
      <c r="O4510" s="76" t="s">
        <v>4356</v>
      </c>
      <c r="P4510" s="82">
        <v>205</v>
      </c>
      <c r="Q4510" s="82" t="s">
        <v>92009</v>
      </c>
      <c r="R4510"/>
    </row>
    <row r="4511" spans="12:18" x14ac:dyDescent="0.25">
      <c r="L4511" t="s">
        <v>612</v>
      </c>
      <c r="M4511" t="s">
        <v>33440</v>
      </c>
      <c r="N4511" t="s">
        <v>41785</v>
      </c>
      <c r="O4511" s="76" t="s">
        <v>4356</v>
      </c>
      <c r="P4511" s="82">
        <v>179</v>
      </c>
      <c r="Q4511" s="82" t="s">
        <v>92010</v>
      </c>
      <c r="R4511"/>
    </row>
    <row r="4512" spans="12:18" x14ac:dyDescent="0.25">
      <c r="L4512" t="s">
        <v>612</v>
      </c>
      <c r="M4512" t="s">
        <v>14620</v>
      </c>
      <c r="N4512" t="s">
        <v>41786</v>
      </c>
      <c r="O4512" s="76" t="s">
        <v>4366</v>
      </c>
      <c r="P4512" s="82">
        <v>281</v>
      </c>
      <c r="Q4512" s="82" t="s">
        <v>92011</v>
      </c>
      <c r="R4512"/>
    </row>
    <row r="4513" spans="12:18" x14ac:dyDescent="0.25">
      <c r="L4513" t="s">
        <v>612</v>
      </c>
      <c r="M4513" t="s">
        <v>33441</v>
      </c>
      <c r="N4513" t="s">
        <v>41787</v>
      </c>
      <c r="O4513" s="76" t="s">
        <v>4366</v>
      </c>
      <c r="P4513" s="82">
        <v>112</v>
      </c>
      <c r="Q4513" s="82" t="s">
        <v>92012</v>
      </c>
      <c r="R4513"/>
    </row>
    <row r="4514" spans="12:18" x14ac:dyDescent="0.25">
      <c r="L4514" t="s">
        <v>612</v>
      </c>
      <c r="M4514" t="s">
        <v>33442</v>
      </c>
      <c r="N4514" t="s">
        <v>41788</v>
      </c>
      <c r="O4514" s="76" t="s">
        <v>4374</v>
      </c>
      <c r="P4514" s="82">
        <v>2607</v>
      </c>
      <c r="Q4514" s="82" t="s">
        <v>72645</v>
      </c>
      <c r="R4514"/>
    </row>
    <row r="4515" spans="12:18" x14ac:dyDescent="0.25">
      <c r="L4515" t="s">
        <v>612</v>
      </c>
      <c r="M4515" t="s">
        <v>33443</v>
      </c>
      <c r="N4515" t="s">
        <v>41789</v>
      </c>
      <c r="O4515" s="76" t="s">
        <v>4356</v>
      </c>
      <c r="P4515" s="82">
        <v>298</v>
      </c>
      <c r="Q4515" s="82" t="s">
        <v>92013</v>
      </c>
      <c r="R4515"/>
    </row>
    <row r="4516" spans="12:18" x14ac:dyDescent="0.25">
      <c r="L4516" t="s">
        <v>612</v>
      </c>
      <c r="M4516" t="s">
        <v>6710</v>
      </c>
      <c r="N4516" t="s">
        <v>41790</v>
      </c>
      <c r="O4516" s="76" t="s">
        <v>4356</v>
      </c>
      <c r="P4516" s="82">
        <v>344</v>
      </c>
      <c r="Q4516" s="82" t="s">
        <v>92014</v>
      </c>
      <c r="R4516"/>
    </row>
    <row r="4517" spans="12:18" x14ac:dyDescent="0.25">
      <c r="L4517" t="s">
        <v>612</v>
      </c>
      <c r="M4517" t="s">
        <v>7276</v>
      </c>
      <c r="N4517" t="s">
        <v>41791</v>
      </c>
      <c r="O4517" s="76" t="s">
        <v>4356</v>
      </c>
      <c r="P4517" s="82">
        <v>166</v>
      </c>
      <c r="Q4517" s="82" t="s">
        <v>92015</v>
      </c>
      <c r="R4517"/>
    </row>
    <row r="4518" spans="12:18" x14ac:dyDescent="0.25">
      <c r="L4518" t="s">
        <v>612</v>
      </c>
      <c r="M4518" t="s">
        <v>7335</v>
      </c>
      <c r="N4518" t="s">
        <v>41792</v>
      </c>
      <c r="O4518" s="76" t="s">
        <v>4356</v>
      </c>
      <c r="P4518" s="82">
        <v>1552</v>
      </c>
      <c r="Q4518" s="82" t="s">
        <v>92249</v>
      </c>
      <c r="R4518"/>
    </row>
    <row r="4519" spans="12:18" x14ac:dyDescent="0.25">
      <c r="L4519" t="s">
        <v>612</v>
      </c>
      <c r="M4519" t="s">
        <v>7277</v>
      </c>
      <c r="N4519" t="s">
        <v>41793</v>
      </c>
      <c r="O4519" s="76" t="s">
        <v>4356</v>
      </c>
      <c r="P4519" s="82">
        <v>2368</v>
      </c>
      <c r="Q4519" s="82" t="s">
        <v>92016</v>
      </c>
      <c r="R4519"/>
    </row>
    <row r="4520" spans="12:18" x14ac:dyDescent="0.25">
      <c r="L4520" t="s">
        <v>612</v>
      </c>
      <c r="M4520" t="s">
        <v>7278</v>
      </c>
      <c r="N4520" t="s">
        <v>41794</v>
      </c>
      <c r="O4520" s="76" t="s">
        <v>4356</v>
      </c>
      <c r="P4520" s="82">
        <v>507</v>
      </c>
      <c r="Q4520" s="82" t="s">
        <v>92017</v>
      </c>
      <c r="R4520"/>
    </row>
    <row r="4521" spans="12:18" x14ac:dyDescent="0.25">
      <c r="L4521" t="s">
        <v>612</v>
      </c>
      <c r="M4521" t="s">
        <v>33444</v>
      </c>
      <c r="N4521" t="s">
        <v>41795</v>
      </c>
      <c r="O4521" s="76" t="s">
        <v>4366</v>
      </c>
      <c r="P4521" s="82">
        <v>164</v>
      </c>
      <c r="Q4521" s="82" t="s">
        <v>92018</v>
      </c>
      <c r="R4521"/>
    </row>
    <row r="4522" spans="12:18" x14ac:dyDescent="0.25">
      <c r="L4522" t="s">
        <v>612</v>
      </c>
      <c r="M4522" t="s">
        <v>14624</v>
      </c>
      <c r="N4522" t="s">
        <v>41796</v>
      </c>
      <c r="O4522" s="76" t="s">
        <v>4356</v>
      </c>
      <c r="P4522" s="82">
        <v>141</v>
      </c>
      <c r="Q4522" s="82" t="s">
        <v>92019</v>
      </c>
      <c r="R4522"/>
    </row>
    <row r="4523" spans="12:18" x14ac:dyDescent="0.25">
      <c r="L4523" t="s">
        <v>612</v>
      </c>
      <c r="M4523" t="s">
        <v>7279</v>
      </c>
      <c r="N4523" t="s">
        <v>41797</v>
      </c>
      <c r="O4523" s="76" t="s">
        <v>4356</v>
      </c>
      <c r="P4523" s="82">
        <v>419</v>
      </c>
      <c r="Q4523" s="82" t="s">
        <v>92020</v>
      </c>
      <c r="R4523"/>
    </row>
    <row r="4524" spans="12:18" x14ac:dyDescent="0.25">
      <c r="L4524" t="s">
        <v>612</v>
      </c>
      <c r="M4524" t="s">
        <v>7280</v>
      </c>
      <c r="N4524" t="s">
        <v>41798</v>
      </c>
      <c r="O4524" s="76" t="s">
        <v>4356</v>
      </c>
      <c r="P4524" s="82">
        <v>1334</v>
      </c>
      <c r="Q4524" s="82" t="s">
        <v>92021</v>
      </c>
      <c r="R4524"/>
    </row>
    <row r="4525" spans="12:18" x14ac:dyDescent="0.25">
      <c r="L4525" t="s">
        <v>612</v>
      </c>
      <c r="M4525" t="s">
        <v>33445</v>
      </c>
      <c r="N4525" t="s">
        <v>41799</v>
      </c>
      <c r="O4525" s="76" t="s">
        <v>4356</v>
      </c>
      <c r="P4525" s="82">
        <v>224</v>
      </c>
      <c r="Q4525" s="82" t="s">
        <v>92022</v>
      </c>
      <c r="R4525"/>
    </row>
    <row r="4526" spans="12:18" x14ac:dyDescent="0.25">
      <c r="L4526" t="s">
        <v>612</v>
      </c>
      <c r="M4526" t="s">
        <v>33446</v>
      </c>
      <c r="N4526" t="s">
        <v>41800</v>
      </c>
      <c r="O4526" s="76" t="s">
        <v>4366</v>
      </c>
      <c r="P4526" s="82">
        <v>190</v>
      </c>
      <c r="Q4526" s="82" t="s">
        <v>92023</v>
      </c>
      <c r="R4526"/>
    </row>
    <row r="4527" spans="12:18" x14ac:dyDescent="0.25">
      <c r="L4527" t="s">
        <v>612</v>
      </c>
      <c r="M4527" t="s">
        <v>14628</v>
      </c>
      <c r="N4527" t="s">
        <v>41801</v>
      </c>
      <c r="O4527" s="76" t="s">
        <v>4356</v>
      </c>
      <c r="P4527" s="82">
        <v>360</v>
      </c>
      <c r="Q4527" s="82" t="s">
        <v>92024</v>
      </c>
      <c r="R4527"/>
    </row>
    <row r="4528" spans="12:18" x14ac:dyDescent="0.25">
      <c r="L4528" t="s">
        <v>612</v>
      </c>
      <c r="M4528" t="s">
        <v>33447</v>
      </c>
      <c r="N4528" t="s">
        <v>41802</v>
      </c>
      <c r="O4528" s="76" t="s">
        <v>4356</v>
      </c>
      <c r="P4528" s="82">
        <v>1276</v>
      </c>
      <c r="Q4528" s="82" t="s">
        <v>92025</v>
      </c>
      <c r="R4528"/>
    </row>
    <row r="4529" spans="12:18" x14ac:dyDescent="0.25">
      <c r="L4529" t="s">
        <v>612</v>
      </c>
      <c r="M4529" t="s">
        <v>12699</v>
      </c>
      <c r="N4529" t="s">
        <v>41803</v>
      </c>
      <c r="O4529" s="76" t="s">
        <v>4356</v>
      </c>
      <c r="P4529" s="82">
        <v>372</v>
      </c>
      <c r="Q4529" s="82" t="s">
        <v>92026</v>
      </c>
      <c r="R4529"/>
    </row>
    <row r="4530" spans="12:18" x14ac:dyDescent="0.25">
      <c r="L4530" t="s">
        <v>612</v>
      </c>
      <c r="M4530" t="s">
        <v>33449</v>
      </c>
      <c r="N4530" t="s">
        <v>41804</v>
      </c>
      <c r="O4530" s="76" t="s">
        <v>4374</v>
      </c>
      <c r="P4530" s="82">
        <v>2437</v>
      </c>
      <c r="Q4530" s="82" t="s">
        <v>72645</v>
      </c>
      <c r="R4530"/>
    </row>
    <row r="4531" spans="12:18" x14ac:dyDescent="0.25">
      <c r="L4531" t="s">
        <v>612</v>
      </c>
      <c r="M4531" t="s">
        <v>33448</v>
      </c>
      <c r="N4531" t="s">
        <v>41805</v>
      </c>
      <c r="O4531" s="76" t="s">
        <v>4366</v>
      </c>
      <c r="P4531" s="82">
        <v>175</v>
      </c>
      <c r="Q4531" s="82" t="s">
        <v>92027</v>
      </c>
      <c r="R4531"/>
    </row>
    <row r="4532" spans="12:18" x14ac:dyDescent="0.25">
      <c r="L4532" t="s">
        <v>612</v>
      </c>
      <c r="M4532" t="s">
        <v>24515</v>
      </c>
      <c r="N4532" t="s">
        <v>41806</v>
      </c>
      <c r="O4532" s="76" t="s">
        <v>4450</v>
      </c>
      <c r="P4532" s="82">
        <v>6918</v>
      </c>
      <c r="Q4532" s="82" t="s">
        <v>72645</v>
      </c>
      <c r="R4532"/>
    </row>
    <row r="4533" spans="12:18" x14ac:dyDescent="0.25">
      <c r="L4533" t="s">
        <v>612</v>
      </c>
      <c r="M4533" t="s">
        <v>12700</v>
      </c>
      <c r="N4533" t="s">
        <v>41807</v>
      </c>
      <c r="O4533" s="76" t="s">
        <v>4356</v>
      </c>
      <c r="P4533" s="82">
        <v>210</v>
      </c>
      <c r="Q4533" s="82" t="s">
        <v>92028</v>
      </c>
      <c r="R4533"/>
    </row>
    <row r="4534" spans="12:18" x14ac:dyDescent="0.25">
      <c r="L4534" t="s">
        <v>612</v>
      </c>
      <c r="M4534" t="s">
        <v>12701</v>
      </c>
      <c r="N4534" t="s">
        <v>41808</v>
      </c>
      <c r="O4534" s="76" t="s">
        <v>4366</v>
      </c>
      <c r="P4534" s="82">
        <v>164</v>
      </c>
      <c r="Q4534" s="82" t="s">
        <v>92029</v>
      </c>
      <c r="R4534"/>
    </row>
    <row r="4535" spans="12:18" x14ac:dyDescent="0.25">
      <c r="L4535" t="s">
        <v>612</v>
      </c>
      <c r="M4535" t="s">
        <v>12650</v>
      </c>
      <c r="N4535" t="s">
        <v>41809</v>
      </c>
      <c r="O4535" s="76" t="s">
        <v>4356</v>
      </c>
      <c r="P4535" s="82">
        <v>1108</v>
      </c>
      <c r="Q4535" s="82" t="s">
        <v>91936</v>
      </c>
      <c r="R4535"/>
    </row>
    <row r="4536" spans="12:18" x14ac:dyDescent="0.25">
      <c r="L4536" t="s">
        <v>612</v>
      </c>
      <c r="M4536" t="s">
        <v>12703</v>
      </c>
      <c r="N4536" t="s">
        <v>41810</v>
      </c>
      <c r="O4536" s="76" t="s">
        <v>4356</v>
      </c>
      <c r="P4536" s="82">
        <v>148</v>
      </c>
      <c r="Q4536" s="82" t="s">
        <v>92030</v>
      </c>
      <c r="R4536"/>
    </row>
    <row r="4537" spans="12:18" x14ac:dyDescent="0.25">
      <c r="L4537" t="s">
        <v>612</v>
      </c>
      <c r="M4537" t="s">
        <v>7281</v>
      </c>
      <c r="N4537" t="s">
        <v>41811</v>
      </c>
      <c r="O4537" s="76" t="s">
        <v>4356</v>
      </c>
      <c r="P4537" s="82">
        <v>401</v>
      </c>
      <c r="Q4537" s="82" t="s">
        <v>92031</v>
      </c>
      <c r="R4537"/>
    </row>
    <row r="4538" spans="12:18" x14ac:dyDescent="0.25">
      <c r="L4538" t="s">
        <v>612</v>
      </c>
      <c r="M4538" t="s">
        <v>7282</v>
      </c>
      <c r="N4538" t="s">
        <v>41812</v>
      </c>
      <c r="O4538" s="76" t="s">
        <v>4356</v>
      </c>
      <c r="P4538" s="82">
        <v>6634</v>
      </c>
      <c r="Q4538" s="82" t="s">
        <v>92033</v>
      </c>
      <c r="R4538"/>
    </row>
    <row r="4539" spans="12:18" x14ac:dyDescent="0.25">
      <c r="L4539" t="s">
        <v>612</v>
      </c>
      <c r="M4539" t="s">
        <v>12705</v>
      </c>
      <c r="N4539" t="s">
        <v>41813</v>
      </c>
      <c r="O4539" s="76" t="s">
        <v>4356</v>
      </c>
      <c r="P4539" s="82">
        <v>445</v>
      </c>
      <c r="Q4539" s="82" t="s">
        <v>92032</v>
      </c>
      <c r="R4539"/>
    </row>
    <row r="4540" spans="12:18" x14ac:dyDescent="0.25">
      <c r="L4540" t="s">
        <v>612</v>
      </c>
      <c r="M4540" t="s">
        <v>12707</v>
      </c>
      <c r="N4540" t="s">
        <v>41814</v>
      </c>
      <c r="O4540" s="76" t="s">
        <v>4366</v>
      </c>
      <c r="P4540" s="82">
        <v>293</v>
      </c>
      <c r="Q4540" s="82" t="s">
        <v>92034</v>
      </c>
      <c r="R4540"/>
    </row>
    <row r="4541" spans="12:18" x14ac:dyDescent="0.25">
      <c r="L4541" t="s">
        <v>612</v>
      </c>
      <c r="M4541" t="s">
        <v>33450</v>
      </c>
      <c r="N4541" t="s">
        <v>41815</v>
      </c>
      <c r="O4541" s="76" t="s">
        <v>4356</v>
      </c>
      <c r="P4541" s="82">
        <v>856</v>
      </c>
      <c r="Q4541" s="82" t="s">
        <v>92035</v>
      </c>
      <c r="R4541"/>
    </row>
    <row r="4542" spans="12:18" x14ac:dyDescent="0.25">
      <c r="L4542" t="s">
        <v>612</v>
      </c>
      <c r="M4542" t="s">
        <v>24516</v>
      </c>
      <c r="N4542" t="s">
        <v>41816</v>
      </c>
      <c r="O4542" s="76" t="s">
        <v>4356</v>
      </c>
      <c r="P4542" s="82">
        <v>157</v>
      </c>
      <c r="Q4542" s="82" t="s">
        <v>92036</v>
      </c>
      <c r="R4542"/>
    </row>
    <row r="4543" spans="12:18" x14ac:dyDescent="0.25">
      <c r="L4543" t="s">
        <v>612</v>
      </c>
      <c r="M4543" t="s">
        <v>33451</v>
      </c>
      <c r="N4543" t="s">
        <v>41817</v>
      </c>
      <c r="O4543" s="76" t="s">
        <v>4356</v>
      </c>
      <c r="P4543" s="82">
        <v>154</v>
      </c>
      <c r="Q4543" s="82" t="s">
        <v>92037</v>
      </c>
      <c r="R4543"/>
    </row>
    <row r="4544" spans="12:18" x14ac:dyDescent="0.25">
      <c r="L4544" t="s">
        <v>612</v>
      </c>
      <c r="M4544" t="s">
        <v>24517</v>
      </c>
      <c r="N4544" t="s">
        <v>41818</v>
      </c>
      <c r="O4544" s="76" t="s">
        <v>4450</v>
      </c>
      <c r="P4544" s="82">
        <v>4898</v>
      </c>
      <c r="Q4544" s="82" t="s">
        <v>72645</v>
      </c>
      <c r="R4544"/>
    </row>
    <row r="4545" spans="12:18" x14ac:dyDescent="0.25">
      <c r="L4545" t="s">
        <v>612</v>
      </c>
      <c r="M4545" t="s">
        <v>7283</v>
      </c>
      <c r="N4545" t="s">
        <v>41819</v>
      </c>
      <c r="O4545" s="76" t="s">
        <v>4356</v>
      </c>
      <c r="P4545" s="82">
        <v>419</v>
      </c>
      <c r="Q4545" s="82" t="s">
        <v>92038</v>
      </c>
      <c r="R4545"/>
    </row>
    <row r="4546" spans="12:18" x14ac:dyDescent="0.25">
      <c r="L4546" t="s">
        <v>612</v>
      </c>
      <c r="M4546" t="s">
        <v>14631</v>
      </c>
      <c r="N4546" t="s">
        <v>41820</v>
      </c>
      <c r="O4546" s="76" t="s">
        <v>4366</v>
      </c>
      <c r="P4546" s="82">
        <v>95</v>
      </c>
      <c r="Q4546" s="82" t="s">
        <v>92039</v>
      </c>
      <c r="R4546"/>
    </row>
    <row r="4547" spans="12:18" x14ac:dyDescent="0.25">
      <c r="L4547" t="s">
        <v>612</v>
      </c>
      <c r="M4547" t="s">
        <v>24518</v>
      </c>
      <c r="N4547" t="s">
        <v>41821</v>
      </c>
      <c r="O4547" s="76" t="s">
        <v>4356</v>
      </c>
      <c r="P4547" s="82">
        <v>222</v>
      </c>
      <c r="Q4547" s="82" t="s">
        <v>92040</v>
      </c>
      <c r="R4547"/>
    </row>
    <row r="4548" spans="12:18" x14ac:dyDescent="0.25">
      <c r="L4548" t="s">
        <v>612</v>
      </c>
      <c r="M4548" t="s">
        <v>12709</v>
      </c>
      <c r="N4548" t="s">
        <v>41822</v>
      </c>
      <c r="O4548" s="76" t="s">
        <v>4366</v>
      </c>
      <c r="P4548" s="82">
        <v>134</v>
      </c>
      <c r="Q4548" s="82" t="s">
        <v>92041</v>
      </c>
      <c r="R4548"/>
    </row>
    <row r="4549" spans="12:18" x14ac:dyDescent="0.25">
      <c r="L4549" t="s">
        <v>612</v>
      </c>
      <c r="M4549" t="s">
        <v>33452</v>
      </c>
      <c r="N4549" t="s">
        <v>41823</v>
      </c>
      <c r="O4549" s="76" t="s">
        <v>4374</v>
      </c>
      <c r="P4549" s="82">
        <v>4199</v>
      </c>
      <c r="Q4549" s="82" t="s">
        <v>72645</v>
      </c>
      <c r="R4549"/>
    </row>
    <row r="4550" spans="12:18" x14ac:dyDescent="0.25">
      <c r="L4550" t="s">
        <v>612</v>
      </c>
      <c r="M4550" t="s">
        <v>12711</v>
      </c>
      <c r="N4550" t="s">
        <v>41824</v>
      </c>
      <c r="O4550" s="76" t="s">
        <v>4356</v>
      </c>
      <c r="P4550" s="82">
        <v>663</v>
      </c>
      <c r="Q4550" s="82" t="s">
        <v>92042</v>
      </c>
      <c r="R4550"/>
    </row>
    <row r="4551" spans="12:18" x14ac:dyDescent="0.25">
      <c r="L4551" t="s">
        <v>612</v>
      </c>
      <c r="M4551" t="s">
        <v>12713</v>
      </c>
      <c r="N4551" t="s">
        <v>41825</v>
      </c>
      <c r="O4551" s="76" t="s">
        <v>4356</v>
      </c>
      <c r="P4551" s="82">
        <v>658</v>
      </c>
      <c r="Q4551" s="82" t="s">
        <v>92043</v>
      </c>
      <c r="R4551"/>
    </row>
    <row r="4552" spans="12:18" x14ac:dyDescent="0.25">
      <c r="L4552" t="s">
        <v>612</v>
      </c>
      <c r="M4552" t="s">
        <v>7284</v>
      </c>
      <c r="N4552" t="s">
        <v>41826</v>
      </c>
      <c r="O4552" s="76" t="s">
        <v>4366</v>
      </c>
      <c r="P4552" s="82">
        <v>239</v>
      </c>
      <c r="Q4552" s="82" t="s">
        <v>92044</v>
      </c>
      <c r="R4552"/>
    </row>
    <row r="4553" spans="12:18" x14ac:dyDescent="0.25">
      <c r="L4553" t="s">
        <v>612</v>
      </c>
      <c r="M4553" t="s">
        <v>12715</v>
      </c>
      <c r="N4553" t="s">
        <v>41827</v>
      </c>
      <c r="O4553" s="76" t="s">
        <v>4366</v>
      </c>
      <c r="P4553" s="82">
        <v>212</v>
      </c>
      <c r="Q4553" s="82" t="s">
        <v>92045</v>
      </c>
      <c r="R4553"/>
    </row>
    <row r="4554" spans="12:18" x14ac:dyDescent="0.25">
      <c r="L4554" t="s">
        <v>612</v>
      </c>
      <c r="M4554" t="s">
        <v>24519</v>
      </c>
      <c r="N4554" t="s">
        <v>41828</v>
      </c>
      <c r="O4554" s="76" t="s">
        <v>4374</v>
      </c>
      <c r="P4554" s="82">
        <v>1145</v>
      </c>
      <c r="Q4554" s="82" t="s">
        <v>72645</v>
      </c>
      <c r="R4554"/>
    </row>
    <row r="4555" spans="12:18" x14ac:dyDescent="0.25">
      <c r="L4555" t="s">
        <v>612</v>
      </c>
      <c r="M4555" t="s">
        <v>14633</v>
      </c>
      <c r="N4555" t="s">
        <v>41829</v>
      </c>
      <c r="O4555" s="76" t="s">
        <v>4356</v>
      </c>
      <c r="P4555" s="82">
        <v>262</v>
      </c>
      <c r="Q4555" s="82" t="s">
        <v>92046</v>
      </c>
      <c r="R4555"/>
    </row>
    <row r="4556" spans="12:18" x14ac:dyDescent="0.25">
      <c r="L4556" t="s">
        <v>612</v>
      </c>
      <c r="M4556" t="s">
        <v>12717</v>
      </c>
      <c r="N4556" t="s">
        <v>41830</v>
      </c>
      <c r="O4556" s="76" t="s">
        <v>4356</v>
      </c>
      <c r="P4556" s="82">
        <v>2278</v>
      </c>
      <c r="Q4556" s="82" t="s">
        <v>92047</v>
      </c>
      <c r="R4556"/>
    </row>
    <row r="4557" spans="12:18" x14ac:dyDescent="0.25">
      <c r="L4557" t="s">
        <v>612</v>
      </c>
      <c r="M4557" t="s">
        <v>14635</v>
      </c>
      <c r="N4557" t="s">
        <v>41831</v>
      </c>
      <c r="O4557" s="76" t="s">
        <v>4356</v>
      </c>
      <c r="P4557" s="82">
        <v>293</v>
      </c>
      <c r="Q4557" s="82" t="s">
        <v>92048</v>
      </c>
      <c r="R4557"/>
    </row>
    <row r="4558" spans="12:18" x14ac:dyDescent="0.25">
      <c r="L4558" t="s">
        <v>612</v>
      </c>
      <c r="M4558" t="s">
        <v>14637</v>
      </c>
      <c r="N4558" t="s">
        <v>41832</v>
      </c>
      <c r="O4558" s="76" t="s">
        <v>4356</v>
      </c>
      <c r="P4558" s="82">
        <v>185</v>
      </c>
      <c r="Q4558" s="82" t="s">
        <v>92049</v>
      </c>
      <c r="R4558"/>
    </row>
    <row r="4559" spans="12:18" x14ac:dyDescent="0.25">
      <c r="L4559" t="s">
        <v>612</v>
      </c>
      <c r="M4559" t="s">
        <v>14639</v>
      </c>
      <c r="N4559" t="s">
        <v>41833</v>
      </c>
      <c r="O4559" s="76" t="s">
        <v>4366</v>
      </c>
      <c r="P4559" s="82">
        <v>194</v>
      </c>
      <c r="Q4559" s="82" t="s">
        <v>92050</v>
      </c>
      <c r="R4559"/>
    </row>
    <row r="4560" spans="12:18" x14ac:dyDescent="0.25">
      <c r="L4560" t="s">
        <v>612</v>
      </c>
      <c r="M4560" t="s">
        <v>14641</v>
      </c>
      <c r="N4560" t="s">
        <v>41834</v>
      </c>
      <c r="O4560" s="76" t="s">
        <v>4366</v>
      </c>
      <c r="P4560" s="82">
        <v>214</v>
      </c>
      <c r="Q4560" s="82" t="s">
        <v>92051</v>
      </c>
      <c r="R4560"/>
    </row>
    <row r="4561" spans="12:18" x14ac:dyDescent="0.25">
      <c r="L4561" t="s">
        <v>612</v>
      </c>
      <c r="M4561" t="s">
        <v>33453</v>
      </c>
      <c r="N4561" t="s">
        <v>41835</v>
      </c>
      <c r="O4561" s="76" t="s">
        <v>4356</v>
      </c>
      <c r="P4561" s="82">
        <v>311</v>
      </c>
      <c r="Q4561" s="82" t="s">
        <v>92052</v>
      </c>
      <c r="R4561"/>
    </row>
    <row r="4562" spans="12:18" x14ac:dyDescent="0.25">
      <c r="L4562" t="s">
        <v>612</v>
      </c>
      <c r="M4562" t="s">
        <v>5512</v>
      </c>
      <c r="N4562" t="s">
        <v>41836</v>
      </c>
      <c r="O4562" s="76" t="s">
        <v>4356</v>
      </c>
      <c r="P4562" s="82">
        <v>646</v>
      </c>
      <c r="Q4562" s="82" t="s">
        <v>92053</v>
      </c>
      <c r="R4562"/>
    </row>
    <row r="4563" spans="12:18" x14ac:dyDescent="0.25">
      <c r="L4563" t="s">
        <v>612</v>
      </c>
      <c r="M4563" t="s">
        <v>24520</v>
      </c>
      <c r="N4563" t="s">
        <v>41837</v>
      </c>
      <c r="O4563" s="76" t="s">
        <v>4356</v>
      </c>
      <c r="P4563" s="82">
        <v>529</v>
      </c>
      <c r="Q4563" s="82" t="s">
        <v>92054</v>
      </c>
      <c r="R4563"/>
    </row>
    <row r="4564" spans="12:18" x14ac:dyDescent="0.25">
      <c r="L4564" t="s">
        <v>612</v>
      </c>
      <c r="M4564" t="s">
        <v>33454</v>
      </c>
      <c r="N4564" t="s">
        <v>41838</v>
      </c>
      <c r="O4564" s="76" t="s">
        <v>4356</v>
      </c>
      <c r="P4564" s="82">
        <v>357</v>
      </c>
      <c r="Q4564" s="82" t="s">
        <v>92055</v>
      </c>
      <c r="R4564"/>
    </row>
    <row r="4565" spans="12:18" x14ac:dyDescent="0.25">
      <c r="L4565" t="s">
        <v>612</v>
      </c>
      <c r="M4565" t="s">
        <v>7285</v>
      </c>
      <c r="N4565" t="s">
        <v>41839</v>
      </c>
      <c r="O4565" s="76" t="s">
        <v>4356</v>
      </c>
      <c r="P4565" s="82">
        <v>186</v>
      </c>
      <c r="Q4565" s="82" t="s">
        <v>92056</v>
      </c>
      <c r="R4565"/>
    </row>
    <row r="4566" spans="12:18" x14ac:dyDescent="0.25">
      <c r="L4566" t="s">
        <v>612</v>
      </c>
      <c r="M4566" t="s">
        <v>18117</v>
      </c>
      <c r="N4566" t="s">
        <v>41840</v>
      </c>
      <c r="O4566" s="76" t="s">
        <v>4450</v>
      </c>
      <c r="P4566" s="82">
        <v>2130</v>
      </c>
      <c r="Q4566" s="82" t="s">
        <v>72645</v>
      </c>
      <c r="R4566"/>
    </row>
    <row r="4567" spans="12:18" x14ac:dyDescent="0.25">
      <c r="L4567" t="s">
        <v>612</v>
      </c>
      <c r="M4567" t="s">
        <v>14642</v>
      </c>
      <c r="N4567" t="s">
        <v>41841</v>
      </c>
      <c r="O4567" s="76" t="s">
        <v>4366</v>
      </c>
      <c r="P4567" s="82">
        <v>241</v>
      </c>
      <c r="Q4567" s="82" t="s">
        <v>92057</v>
      </c>
      <c r="R4567"/>
    </row>
    <row r="4568" spans="12:18" x14ac:dyDescent="0.25">
      <c r="L4568" t="s">
        <v>612</v>
      </c>
      <c r="M4568" t="s">
        <v>14644</v>
      </c>
      <c r="N4568" t="s">
        <v>41842</v>
      </c>
      <c r="O4568" s="76" t="s">
        <v>4356</v>
      </c>
      <c r="P4568" s="82">
        <v>385</v>
      </c>
      <c r="Q4568" s="82" t="s">
        <v>92058</v>
      </c>
      <c r="R4568"/>
    </row>
    <row r="4569" spans="12:18" x14ac:dyDescent="0.25">
      <c r="L4569" t="s">
        <v>612</v>
      </c>
      <c r="M4569" t="s">
        <v>33455</v>
      </c>
      <c r="N4569" t="s">
        <v>41843</v>
      </c>
      <c r="O4569" s="76" t="s">
        <v>4374</v>
      </c>
      <c r="P4569" s="82">
        <v>3604</v>
      </c>
      <c r="Q4569" s="82" t="s">
        <v>92059</v>
      </c>
      <c r="R4569"/>
    </row>
    <row r="4570" spans="12:18" x14ac:dyDescent="0.25">
      <c r="L4570" t="s">
        <v>612</v>
      </c>
      <c r="M4570" t="s">
        <v>12720</v>
      </c>
      <c r="N4570" t="s">
        <v>41844</v>
      </c>
      <c r="O4570" s="76" t="s">
        <v>4450</v>
      </c>
      <c r="P4570" s="82">
        <v>3189</v>
      </c>
      <c r="Q4570" s="82" t="s">
        <v>72645</v>
      </c>
      <c r="R4570"/>
    </row>
    <row r="4571" spans="12:18" x14ac:dyDescent="0.25">
      <c r="L4571" t="s">
        <v>612</v>
      </c>
      <c r="M4571" t="s">
        <v>12722</v>
      </c>
      <c r="N4571" t="s">
        <v>41845</v>
      </c>
      <c r="O4571" s="76" t="s">
        <v>4366</v>
      </c>
      <c r="P4571" s="82">
        <v>55</v>
      </c>
      <c r="Q4571" s="82" t="s">
        <v>92061</v>
      </c>
      <c r="R4571"/>
    </row>
    <row r="4572" spans="12:18" x14ac:dyDescent="0.25">
      <c r="L4572" t="s">
        <v>612</v>
      </c>
      <c r="M4572" t="s">
        <v>14698</v>
      </c>
      <c r="N4572" t="s">
        <v>41846</v>
      </c>
      <c r="O4572" s="76" t="s">
        <v>4356</v>
      </c>
      <c r="P4572" s="82">
        <v>1068</v>
      </c>
      <c r="Q4572" s="82" t="s">
        <v>92138</v>
      </c>
      <c r="R4572"/>
    </row>
    <row r="4573" spans="12:18" x14ac:dyDescent="0.25">
      <c r="L4573" t="s">
        <v>612</v>
      </c>
      <c r="M4573" t="s">
        <v>33456</v>
      </c>
      <c r="N4573" t="s">
        <v>41847</v>
      </c>
      <c r="O4573" s="76" t="s">
        <v>4374</v>
      </c>
      <c r="P4573" s="82">
        <v>5546</v>
      </c>
      <c r="Q4573" s="82" t="s">
        <v>92062</v>
      </c>
      <c r="R4573"/>
    </row>
    <row r="4574" spans="12:18" x14ac:dyDescent="0.25">
      <c r="L4574" t="s">
        <v>612</v>
      </c>
      <c r="M4574" t="s">
        <v>24521</v>
      </c>
      <c r="N4574" t="s">
        <v>41848</v>
      </c>
      <c r="O4574" s="76" t="s">
        <v>4356</v>
      </c>
      <c r="P4574" s="82">
        <v>279</v>
      </c>
      <c r="Q4574" s="82" t="s">
        <v>92063</v>
      </c>
      <c r="R4574"/>
    </row>
    <row r="4575" spans="12:18" x14ac:dyDescent="0.25">
      <c r="L4575" t="s">
        <v>612</v>
      </c>
      <c r="M4575" t="s">
        <v>12724</v>
      </c>
      <c r="N4575" t="s">
        <v>41849</v>
      </c>
      <c r="O4575" s="76" t="s">
        <v>4356</v>
      </c>
      <c r="P4575" s="82">
        <v>213</v>
      </c>
      <c r="Q4575" s="82" t="s">
        <v>92064</v>
      </c>
      <c r="R4575"/>
    </row>
    <row r="4576" spans="12:18" x14ac:dyDescent="0.25">
      <c r="L4576" t="s">
        <v>612</v>
      </c>
      <c r="M4576" t="s">
        <v>33457</v>
      </c>
      <c r="N4576" t="s">
        <v>41850</v>
      </c>
      <c r="O4576" s="76" t="s">
        <v>4374</v>
      </c>
      <c r="P4576" s="82">
        <v>5062</v>
      </c>
      <c r="Q4576" s="82" t="s">
        <v>72645</v>
      </c>
      <c r="R4576"/>
    </row>
    <row r="4577" spans="12:18" x14ac:dyDescent="0.25">
      <c r="L4577" t="s">
        <v>612</v>
      </c>
      <c r="M4577" t="s">
        <v>33458</v>
      </c>
      <c r="N4577" t="s">
        <v>41851</v>
      </c>
      <c r="O4577" s="76" t="s">
        <v>4356</v>
      </c>
      <c r="P4577" s="82">
        <v>2284</v>
      </c>
      <c r="Q4577" s="82" t="s">
        <v>92065</v>
      </c>
      <c r="R4577"/>
    </row>
    <row r="4578" spans="12:18" x14ac:dyDescent="0.25">
      <c r="L4578" t="s">
        <v>612</v>
      </c>
      <c r="M4578" t="s">
        <v>33459</v>
      </c>
      <c r="N4578" t="s">
        <v>41852</v>
      </c>
      <c r="O4578" s="76" t="s">
        <v>4356</v>
      </c>
      <c r="P4578" s="82">
        <v>118</v>
      </c>
      <c r="Q4578" s="82" t="s">
        <v>92066</v>
      </c>
      <c r="R4578"/>
    </row>
    <row r="4579" spans="12:18" x14ac:dyDescent="0.25">
      <c r="L4579" t="s">
        <v>612</v>
      </c>
      <c r="M4579" t="s">
        <v>14648</v>
      </c>
      <c r="N4579" t="s">
        <v>41853</v>
      </c>
      <c r="O4579" s="76" t="s">
        <v>4366</v>
      </c>
      <c r="P4579" s="82">
        <v>160</v>
      </c>
      <c r="Q4579" s="82" t="s">
        <v>92068</v>
      </c>
      <c r="R4579"/>
    </row>
    <row r="4580" spans="12:18" x14ac:dyDescent="0.25">
      <c r="L4580" t="s">
        <v>612</v>
      </c>
      <c r="M4580" t="s">
        <v>7287</v>
      </c>
      <c r="N4580" t="s">
        <v>41854</v>
      </c>
      <c r="O4580" s="76" t="s">
        <v>4356</v>
      </c>
      <c r="P4580" s="82">
        <v>504</v>
      </c>
      <c r="Q4580" s="82" t="s">
        <v>92069</v>
      </c>
      <c r="R4580"/>
    </row>
    <row r="4581" spans="12:18" x14ac:dyDescent="0.25">
      <c r="L4581" t="s">
        <v>612</v>
      </c>
      <c r="M4581" t="s">
        <v>12726</v>
      </c>
      <c r="N4581" t="s">
        <v>41855</v>
      </c>
      <c r="O4581" s="76" t="s">
        <v>4356</v>
      </c>
      <c r="P4581" s="82">
        <v>588</v>
      </c>
      <c r="Q4581" s="82" t="s">
        <v>92070</v>
      </c>
      <c r="R4581"/>
    </row>
    <row r="4582" spans="12:18" x14ac:dyDescent="0.25">
      <c r="L4582" t="s">
        <v>612</v>
      </c>
      <c r="M4582" t="s">
        <v>12728</v>
      </c>
      <c r="N4582" t="s">
        <v>41856</v>
      </c>
      <c r="O4582" s="76" t="s">
        <v>4356</v>
      </c>
      <c r="P4582" s="82">
        <v>110</v>
      </c>
      <c r="Q4582" s="82" t="s">
        <v>92071</v>
      </c>
      <c r="R4582"/>
    </row>
    <row r="4583" spans="12:18" x14ac:dyDescent="0.25">
      <c r="L4583" t="s">
        <v>612</v>
      </c>
      <c r="M4583" t="s">
        <v>14650</v>
      </c>
      <c r="N4583" t="s">
        <v>41857</v>
      </c>
      <c r="O4583" s="76" t="s">
        <v>4366</v>
      </c>
      <c r="P4583" s="82">
        <v>104</v>
      </c>
      <c r="Q4583" s="82" t="s">
        <v>92072</v>
      </c>
      <c r="R4583"/>
    </row>
    <row r="4584" spans="12:18" x14ac:dyDescent="0.25">
      <c r="L4584" t="s">
        <v>612</v>
      </c>
      <c r="M4584" t="s">
        <v>14652</v>
      </c>
      <c r="N4584" t="s">
        <v>41858</v>
      </c>
      <c r="O4584" s="76" t="s">
        <v>4366</v>
      </c>
      <c r="P4584" s="82">
        <v>514</v>
      </c>
      <c r="Q4584" s="82" t="s">
        <v>92073</v>
      </c>
      <c r="R4584"/>
    </row>
    <row r="4585" spans="12:18" x14ac:dyDescent="0.25">
      <c r="L4585" t="s">
        <v>612</v>
      </c>
      <c r="M4585" t="s">
        <v>12730</v>
      </c>
      <c r="N4585" t="s">
        <v>41859</v>
      </c>
      <c r="O4585" s="76" t="s">
        <v>4356</v>
      </c>
      <c r="P4585" s="82">
        <v>614</v>
      </c>
      <c r="Q4585" s="82" t="s">
        <v>92074</v>
      </c>
      <c r="R4585"/>
    </row>
    <row r="4586" spans="12:18" x14ac:dyDescent="0.25">
      <c r="L4586" t="s">
        <v>612</v>
      </c>
      <c r="M4586" t="s">
        <v>14654</v>
      </c>
      <c r="N4586" t="s">
        <v>41860</v>
      </c>
      <c r="O4586" s="76" t="s">
        <v>4374</v>
      </c>
      <c r="P4586" s="82">
        <v>1634</v>
      </c>
      <c r="Q4586" s="82" t="s">
        <v>72645</v>
      </c>
      <c r="R4586"/>
    </row>
    <row r="4587" spans="12:18" x14ac:dyDescent="0.25">
      <c r="L4587" t="s">
        <v>612</v>
      </c>
      <c r="M4587" t="s">
        <v>24522</v>
      </c>
      <c r="N4587" t="s">
        <v>41861</v>
      </c>
      <c r="O4587" s="76" t="s">
        <v>4356</v>
      </c>
      <c r="P4587" s="82">
        <v>1444</v>
      </c>
      <c r="Q4587" s="82" t="s">
        <v>92075</v>
      </c>
      <c r="R4587"/>
    </row>
    <row r="4588" spans="12:18" x14ac:dyDescent="0.25">
      <c r="L4588" t="s">
        <v>612</v>
      </c>
      <c r="M4588" t="s">
        <v>12732</v>
      </c>
      <c r="N4588" t="s">
        <v>41862</v>
      </c>
      <c r="O4588" s="76" t="s">
        <v>4356</v>
      </c>
      <c r="P4588" s="82">
        <v>349</v>
      </c>
      <c r="Q4588" s="82" t="s">
        <v>92076</v>
      </c>
      <c r="R4588"/>
    </row>
    <row r="4589" spans="12:18" x14ac:dyDescent="0.25">
      <c r="L4589" t="s">
        <v>612</v>
      </c>
      <c r="M4589" t="s">
        <v>7288</v>
      </c>
      <c r="N4589" t="s">
        <v>41863</v>
      </c>
      <c r="O4589" s="76" t="s">
        <v>4356</v>
      </c>
      <c r="P4589" s="82">
        <v>322</v>
      </c>
      <c r="Q4589" s="82" t="s">
        <v>92077</v>
      </c>
      <c r="R4589"/>
    </row>
    <row r="4590" spans="12:18" x14ac:dyDescent="0.25">
      <c r="L4590" t="s">
        <v>612</v>
      </c>
      <c r="M4590" t="s">
        <v>7289</v>
      </c>
      <c r="N4590" t="s">
        <v>41864</v>
      </c>
      <c r="O4590" s="76" t="s">
        <v>4374</v>
      </c>
      <c r="P4590" s="82">
        <v>803</v>
      </c>
      <c r="Q4590" s="82" t="s">
        <v>72645</v>
      </c>
      <c r="R4590"/>
    </row>
    <row r="4591" spans="12:18" x14ac:dyDescent="0.25">
      <c r="L4591" t="s">
        <v>612</v>
      </c>
      <c r="M4591" t="s">
        <v>24523</v>
      </c>
      <c r="N4591" t="s">
        <v>41865</v>
      </c>
      <c r="O4591" s="76" t="s">
        <v>4356</v>
      </c>
      <c r="P4591" s="82">
        <v>245</v>
      </c>
      <c r="Q4591" s="82" t="s">
        <v>92078</v>
      </c>
      <c r="R4591"/>
    </row>
    <row r="4592" spans="12:18" x14ac:dyDescent="0.25">
      <c r="L4592" t="s">
        <v>612</v>
      </c>
      <c r="M4592" t="s">
        <v>7290</v>
      </c>
      <c r="N4592" t="s">
        <v>41866</v>
      </c>
      <c r="O4592" s="76" t="s">
        <v>4356</v>
      </c>
      <c r="P4592" s="82">
        <v>1433</v>
      </c>
      <c r="Q4592" s="82" t="s">
        <v>92079</v>
      </c>
      <c r="R4592"/>
    </row>
    <row r="4593" spans="12:18" x14ac:dyDescent="0.25">
      <c r="L4593" t="s">
        <v>612</v>
      </c>
      <c r="M4593" t="s">
        <v>33460</v>
      </c>
      <c r="N4593" t="s">
        <v>41867</v>
      </c>
      <c r="O4593" s="76" t="s">
        <v>4356</v>
      </c>
      <c r="P4593" s="82">
        <v>291</v>
      </c>
      <c r="Q4593" s="82" t="s">
        <v>92080</v>
      </c>
      <c r="R4593"/>
    </row>
    <row r="4594" spans="12:18" x14ac:dyDescent="0.25">
      <c r="L4594" t="s">
        <v>612</v>
      </c>
      <c r="M4594" t="s">
        <v>12734</v>
      </c>
      <c r="N4594" t="s">
        <v>41868</v>
      </c>
      <c r="O4594" s="76" t="s">
        <v>4356</v>
      </c>
      <c r="P4594" s="82">
        <v>516</v>
      </c>
      <c r="Q4594" s="82" t="s">
        <v>92081</v>
      </c>
      <c r="R4594"/>
    </row>
    <row r="4595" spans="12:18" x14ac:dyDescent="0.25">
      <c r="L4595" t="s">
        <v>612</v>
      </c>
      <c r="M4595" t="s">
        <v>14656</v>
      </c>
      <c r="N4595" t="s">
        <v>41869</v>
      </c>
      <c r="O4595" s="76" t="s">
        <v>4366</v>
      </c>
      <c r="P4595" s="82">
        <v>248</v>
      </c>
      <c r="Q4595" s="82" t="s">
        <v>92082</v>
      </c>
      <c r="R4595"/>
    </row>
    <row r="4596" spans="12:18" x14ac:dyDescent="0.25">
      <c r="L4596" t="s">
        <v>612</v>
      </c>
      <c r="M4596" t="s">
        <v>7291</v>
      </c>
      <c r="N4596" t="s">
        <v>41870</v>
      </c>
      <c r="O4596" s="76" t="s">
        <v>4374</v>
      </c>
      <c r="P4596" s="82">
        <v>1631</v>
      </c>
      <c r="Q4596" s="82" t="s">
        <v>72645</v>
      </c>
      <c r="R4596"/>
    </row>
    <row r="4597" spans="12:18" x14ac:dyDescent="0.25">
      <c r="L4597" t="s">
        <v>612</v>
      </c>
      <c r="M4597" t="s">
        <v>14658</v>
      </c>
      <c r="N4597" t="s">
        <v>41871</v>
      </c>
      <c r="O4597" s="76" t="s">
        <v>4356</v>
      </c>
      <c r="P4597" s="82">
        <v>349</v>
      </c>
      <c r="Q4597" s="82" t="s">
        <v>92083</v>
      </c>
      <c r="R4597"/>
    </row>
    <row r="4598" spans="12:18" x14ac:dyDescent="0.25">
      <c r="L4598" t="s">
        <v>612</v>
      </c>
      <c r="M4598" t="s">
        <v>24524</v>
      </c>
      <c r="N4598" t="s">
        <v>41872</v>
      </c>
      <c r="O4598" s="76" t="s">
        <v>4356</v>
      </c>
      <c r="P4598" s="82">
        <v>2008</v>
      </c>
      <c r="Q4598" s="82" t="s">
        <v>92084</v>
      </c>
      <c r="R4598"/>
    </row>
    <row r="4599" spans="12:18" x14ac:dyDescent="0.25">
      <c r="L4599" t="s">
        <v>612</v>
      </c>
      <c r="M4599" t="s">
        <v>12736</v>
      </c>
      <c r="N4599" t="s">
        <v>41873</v>
      </c>
      <c r="O4599" s="76" t="s">
        <v>4374</v>
      </c>
      <c r="P4599" s="82">
        <v>8186</v>
      </c>
      <c r="Q4599" s="82" t="s">
        <v>72645</v>
      </c>
      <c r="R4599"/>
    </row>
    <row r="4600" spans="12:18" x14ac:dyDescent="0.25">
      <c r="L4600" t="s">
        <v>612</v>
      </c>
      <c r="M4600" t="s">
        <v>12738</v>
      </c>
      <c r="N4600" t="s">
        <v>41874</v>
      </c>
      <c r="O4600" s="76" t="s">
        <v>4356</v>
      </c>
      <c r="P4600" s="82">
        <v>246</v>
      </c>
      <c r="Q4600" s="82" t="s">
        <v>92085</v>
      </c>
      <c r="R4600"/>
    </row>
    <row r="4601" spans="12:18" x14ac:dyDescent="0.25">
      <c r="L4601" t="s">
        <v>612</v>
      </c>
      <c r="M4601" t="s">
        <v>7292</v>
      </c>
      <c r="N4601" t="s">
        <v>41875</v>
      </c>
      <c r="O4601" s="76" t="s">
        <v>4374</v>
      </c>
      <c r="P4601" s="82">
        <v>1428</v>
      </c>
      <c r="Q4601" s="82" t="s">
        <v>72645</v>
      </c>
      <c r="R4601"/>
    </row>
    <row r="4602" spans="12:18" x14ac:dyDescent="0.25">
      <c r="L4602" t="s">
        <v>612</v>
      </c>
      <c r="M4602" t="s">
        <v>14660</v>
      </c>
      <c r="N4602" t="s">
        <v>41876</v>
      </c>
      <c r="O4602" s="76" t="s">
        <v>4356</v>
      </c>
      <c r="P4602" s="82">
        <v>212</v>
      </c>
      <c r="Q4602" s="82" t="s">
        <v>92087</v>
      </c>
      <c r="R4602"/>
    </row>
    <row r="4603" spans="12:18" x14ac:dyDescent="0.25">
      <c r="L4603" t="s">
        <v>612</v>
      </c>
      <c r="M4603" t="s">
        <v>7293</v>
      </c>
      <c r="N4603" t="s">
        <v>41877</v>
      </c>
      <c r="O4603" s="76" t="s">
        <v>4356</v>
      </c>
      <c r="P4603" s="82">
        <v>414</v>
      </c>
      <c r="Q4603" s="82" t="s">
        <v>92088</v>
      </c>
      <c r="R4603"/>
    </row>
    <row r="4604" spans="12:18" x14ac:dyDescent="0.25">
      <c r="L4604" t="s">
        <v>612</v>
      </c>
      <c r="M4604" t="s">
        <v>12740</v>
      </c>
      <c r="N4604" t="s">
        <v>41878</v>
      </c>
      <c r="O4604" s="76" t="s">
        <v>4450</v>
      </c>
      <c r="P4604" s="82">
        <v>4915</v>
      </c>
      <c r="Q4604" s="82" t="s">
        <v>72645</v>
      </c>
      <c r="R4604"/>
    </row>
    <row r="4605" spans="12:18" x14ac:dyDescent="0.25">
      <c r="L4605" t="s">
        <v>612</v>
      </c>
      <c r="M4605" t="s">
        <v>12742</v>
      </c>
      <c r="N4605" t="s">
        <v>41879</v>
      </c>
      <c r="O4605" s="76" t="s">
        <v>4374</v>
      </c>
      <c r="P4605" s="82">
        <v>2348</v>
      </c>
      <c r="Q4605" s="82" t="s">
        <v>72645</v>
      </c>
      <c r="R4605"/>
    </row>
    <row r="4606" spans="12:18" x14ac:dyDescent="0.25">
      <c r="L4606" t="s">
        <v>612</v>
      </c>
      <c r="M4606" t="s">
        <v>12744</v>
      </c>
      <c r="N4606" t="s">
        <v>41880</v>
      </c>
      <c r="O4606" s="76" t="s">
        <v>4356</v>
      </c>
      <c r="P4606" s="82">
        <v>466</v>
      </c>
      <c r="Q4606" s="82" t="s">
        <v>92091</v>
      </c>
      <c r="R4606"/>
    </row>
    <row r="4607" spans="12:18" x14ac:dyDescent="0.25">
      <c r="L4607" t="s">
        <v>612</v>
      </c>
      <c r="M4607" t="s">
        <v>7294</v>
      </c>
      <c r="N4607" t="s">
        <v>41881</v>
      </c>
      <c r="O4607" s="76" t="s">
        <v>4366</v>
      </c>
      <c r="P4607" s="82">
        <v>357</v>
      </c>
      <c r="Q4607" s="82" t="s">
        <v>92092</v>
      </c>
      <c r="R4607"/>
    </row>
    <row r="4608" spans="12:18" x14ac:dyDescent="0.25">
      <c r="L4608" t="s">
        <v>612</v>
      </c>
      <c r="M4608" t="s">
        <v>7295</v>
      </c>
      <c r="N4608" t="s">
        <v>41882</v>
      </c>
      <c r="O4608" s="76" t="s">
        <v>4374</v>
      </c>
      <c r="P4608" s="82">
        <v>1930</v>
      </c>
      <c r="Q4608" s="82" t="s">
        <v>72645</v>
      </c>
      <c r="R4608"/>
    </row>
    <row r="4609" spans="12:18" x14ac:dyDescent="0.25">
      <c r="L4609" t="s">
        <v>612</v>
      </c>
      <c r="M4609" t="s">
        <v>7296</v>
      </c>
      <c r="N4609" t="s">
        <v>41883</v>
      </c>
      <c r="O4609" s="76" t="s">
        <v>4356</v>
      </c>
      <c r="P4609" s="82">
        <v>1160</v>
      </c>
      <c r="Q4609" s="82" t="s">
        <v>92093</v>
      </c>
      <c r="R4609"/>
    </row>
    <row r="4610" spans="12:18" x14ac:dyDescent="0.25">
      <c r="L4610" t="s">
        <v>612</v>
      </c>
      <c r="M4610" t="s">
        <v>14662</v>
      </c>
      <c r="N4610" t="s">
        <v>41884</v>
      </c>
      <c r="O4610" s="76" t="s">
        <v>4356</v>
      </c>
      <c r="P4610" s="82">
        <v>250</v>
      </c>
      <c r="Q4610" s="82" t="s">
        <v>92094</v>
      </c>
      <c r="R4610"/>
    </row>
    <row r="4611" spans="12:18" x14ac:dyDescent="0.25">
      <c r="L4611" t="s">
        <v>612</v>
      </c>
      <c r="M4611" t="s">
        <v>12746</v>
      </c>
      <c r="N4611" t="s">
        <v>41885</v>
      </c>
      <c r="O4611" s="76" t="s">
        <v>4366</v>
      </c>
      <c r="P4611" s="82">
        <v>731</v>
      </c>
      <c r="Q4611" s="82" t="s">
        <v>92095</v>
      </c>
      <c r="R4611"/>
    </row>
    <row r="4612" spans="12:18" x14ac:dyDescent="0.25">
      <c r="L4612" t="s">
        <v>612</v>
      </c>
      <c r="M4612" t="s">
        <v>7297</v>
      </c>
      <c r="N4612" t="s">
        <v>41886</v>
      </c>
      <c r="O4612" s="76" t="s">
        <v>4356</v>
      </c>
      <c r="P4612" s="82">
        <v>197</v>
      </c>
      <c r="Q4612" s="82" t="s">
        <v>92096</v>
      </c>
      <c r="R4612"/>
    </row>
    <row r="4613" spans="12:18" x14ac:dyDescent="0.25">
      <c r="L4613" t="s">
        <v>612</v>
      </c>
      <c r="M4613" t="s">
        <v>14664</v>
      </c>
      <c r="N4613" t="s">
        <v>41887</v>
      </c>
      <c r="O4613" s="76" t="s">
        <v>4356</v>
      </c>
      <c r="P4613" s="82">
        <v>231</v>
      </c>
      <c r="Q4613" s="82" t="s">
        <v>92097</v>
      </c>
      <c r="R4613"/>
    </row>
    <row r="4614" spans="12:18" x14ac:dyDescent="0.25">
      <c r="L4614" t="s">
        <v>612</v>
      </c>
      <c r="M4614" t="s">
        <v>24526</v>
      </c>
      <c r="N4614" t="s">
        <v>41888</v>
      </c>
      <c r="O4614" s="76" t="s">
        <v>4366</v>
      </c>
      <c r="P4614" s="82">
        <v>158</v>
      </c>
      <c r="Q4614" s="82" t="s">
        <v>92098</v>
      </c>
      <c r="R4614"/>
    </row>
    <row r="4615" spans="12:18" x14ac:dyDescent="0.25">
      <c r="L4615" t="s">
        <v>612</v>
      </c>
      <c r="M4615" t="s">
        <v>7298</v>
      </c>
      <c r="N4615" t="s">
        <v>41889</v>
      </c>
      <c r="O4615" s="76" t="s">
        <v>4356</v>
      </c>
      <c r="P4615" s="82">
        <v>495</v>
      </c>
      <c r="Q4615" s="82" t="s">
        <v>92100</v>
      </c>
      <c r="R4615"/>
    </row>
    <row r="4616" spans="12:18" x14ac:dyDescent="0.25">
      <c r="L4616" t="s">
        <v>612</v>
      </c>
      <c r="M4616" t="s">
        <v>14666</v>
      </c>
      <c r="N4616" t="s">
        <v>41890</v>
      </c>
      <c r="O4616" s="76" t="s">
        <v>4356</v>
      </c>
      <c r="P4616" s="82">
        <v>1948</v>
      </c>
      <c r="Q4616" s="82" t="s">
        <v>92101</v>
      </c>
      <c r="R4616"/>
    </row>
    <row r="4617" spans="12:18" x14ac:dyDescent="0.25">
      <c r="L4617" t="s">
        <v>612</v>
      </c>
      <c r="M4617" t="s">
        <v>24527</v>
      </c>
      <c r="N4617" t="s">
        <v>41891</v>
      </c>
      <c r="O4617" s="76" t="s">
        <v>4356</v>
      </c>
      <c r="P4617" s="82">
        <v>604</v>
      </c>
      <c r="Q4617" s="82" t="s">
        <v>92103</v>
      </c>
      <c r="R4617"/>
    </row>
    <row r="4618" spans="12:18" x14ac:dyDescent="0.25">
      <c r="L4618" t="s">
        <v>612</v>
      </c>
      <c r="M4618" t="s">
        <v>24528</v>
      </c>
      <c r="N4618" t="s">
        <v>41892</v>
      </c>
      <c r="O4618" s="76" t="s">
        <v>4356</v>
      </c>
      <c r="P4618" s="82">
        <v>822</v>
      </c>
      <c r="Q4618" s="82" t="s">
        <v>92104</v>
      </c>
      <c r="R4618"/>
    </row>
    <row r="4619" spans="12:18" x14ac:dyDescent="0.25">
      <c r="L4619" t="s">
        <v>612</v>
      </c>
      <c r="M4619" t="s">
        <v>7300</v>
      </c>
      <c r="N4619" t="s">
        <v>41893</v>
      </c>
      <c r="O4619" s="76" t="s">
        <v>4366</v>
      </c>
      <c r="P4619" s="82">
        <v>272</v>
      </c>
      <c r="Q4619" s="82" t="s">
        <v>92105</v>
      </c>
      <c r="R4619"/>
    </row>
    <row r="4620" spans="12:18" x14ac:dyDescent="0.25">
      <c r="L4620" t="s">
        <v>612</v>
      </c>
      <c r="M4620" t="s">
        <v>7301</v>
      </c>
      <c r="N4620" t="s">
        <v>41894</v>
      </c>
      <c r="O4620" s="76" t="s">
        <v>4356</v>
      </c>
      <c r="P4620" s="82">
        <v>283</v>
      </c>
      <c r="Q4620" s="82" t="s">
        <v>92106</v>
      </c>
      <c r="R4620"/>
    </row>
    <row r="4621" spans="12:18" x14ac:dyDescent="0.25">
      <c r="L4621" t="s">
        <v>612</v>
      </c>
      <c r="M4621" t="s">
        <v>14668</v>
      </c>
      <c r="N4621" t="s">
        <v>41895</v>
      </c>
      <c r="O4621" s="76" t="s">
        <v>4356</v>
      </c>
      <c r="P4621" s="82">
        <v>555</v>
      </c>
      <c r="Q4621" s="82" t="s">
        <v>92107</v>
      </c>
      <c r="R4621"/>
    </row>
    <row r="4622" spans="12:18" x14ac:dyDescent="0.25">
      <c r="L4622" t="s">
        <v>612</v>
      </c>
      <c r="M4622" t="s">
        <v>14670</v>
      </c>
      <c r="N4622" t="s">
        <v>41896</v>
      </c>
      <c r="O4622" s="76" t="s">
        <v>4366</v>
      </c>
      <c r="P4622" s="82">
        <v>141</v>
      </c>
      <c r="Q4622" s="82" t="s">
        <v>92108</v>
      </c>
      <c r="R4622"/>
    </row>
    <row r="4623" spans="12:18" x14ac:dyDescent="0.25">
      <c r="L4623" t="s">
        <v>612</v>
      </c>
      <c r="M4623" t="s">
        <v>24529</v>
      </c>
      <c r="N4623" t="s">
        <v>41897</v>
      </c>
      <c r="O4623" s="76" t="s">
        <v>4356</v>
      </c>
      <c r="P4623" s="82">
        <v>827</v>
      </c>
      <c r="Q4623" s="82" t="s">
        <v>92109</v>
      </c>
      <c r="R4623"/>
    </row>
    <row r="4624" spans="12:18" x14ac:dyDescent="0.25">
      <c r="L4624" t="s">
        <v>612</v>
      </c>
      <c r="M4624" t="s">
        <v>14672</v>
      </c>
      <c r="N4624" t="s">
        <v>41898</v>
      </c>
      <c r="O4624" s="76" t="s">
        <v>4356</v>
      </c>
      <c r="P4624" s="82">
        <v>53</v>
      </c>
      <c r="Q4624" s="82" t="s">
        <v>92110</v>
      </c>
      <c r="R4624"/>
    </row>
    <row r="4625" spans="12:18" x14ac:dyDescent="0.25">
      <c r="L4625" t="s">
        <v>612</v>
      </c>
      <c r="M4625" t="s">
        <v>14674</v>
      </c>
      <c r="N4625" t="s">
        <v>41899</v>
      </c>
      <c r="O4625" s="76" t="s">
        <v>4450</v>
      </c>
      <c r="P4625" s="82">
        <v>4967</v>
      </c>
      <c r="Q4625" s="82" t="s">
        <v>72645</v>
      </c>
      <c r="R4625"/>
    </row>
    <row r="4626" spans="12:18" x14ac:dyDescent="0.25">
      <c r="L4626" t="s">
        <v>612</v>
      </c>
      <c r="M4626" t="s">
        <v>12748</v>
      </c>
      <c r="N4626" t="s">
        <v>41900</v>
      </c>
      <c r="O4626" s="76" t="s">
        <v>4356</v>
      </c>
      <c r="P4626" s="82">
        <v>172</v>
      </c>
      <c r="Q4626" s="82" t="s">
        <v>92111</v>
      </c>
      <c r="R4626"/>
    </row>
    <row r="4627" spans="12:18" x14ac:dyDescent="0.25">
      <c r="L4627" t="s">
        <v>612</v>
      </c>
      <c r="M4627" t="s">
        <v>14676</v>
      </c>
      <c r="N4627" t="s">
        <v>41901</v>
      </c>
      <c r="O4627" s="76" t="s">
        <v>4356</v>
      </c>
      <c r="P4627" s="82">
        <v>924</v>
      </c>
      <c r="Q4627" s="82" t="s">
        <v>92112</v>
      </c>
      <c r="R4627"/>
    </row>
    <row r="4628" spans="12:18" x14ac:dyDescent="0.25">
      <c r="L4628" t="s">
        <v>612</v>
      </c>
      <c r="M4628" t="s">
        <v>14678</v>
      </c>
      <c r="N4628" t="s">
        <v>41902</v>
      </c>
      <c r="O4628" s="76" t="s">
        <v>4356</v>
      </c>
      <c r="P4628" s="82">
        <v>392</v>
      </c>
      <c r="Q4628" s="82" t="s">
        <v>92115</v>
      </c>
      <c r="R4628"/>
    </row>
    <row r="4629" spans="12:18" x14ac:dyDescent="0.25">
      <c r="L4629" t="s">
        <v>612</v>
      </c>
      <c r="M4629" t="s">
        <v>24530</v>
      </c>
      <c r="N4629" t="s">
        <v>41903</v>
      </c>
      <c r="O4629" s="76" t="s">
        <v>4356</v>
      </c>
      <c r="P4629" s="82">
        <v>875</v>
      </c>
      <c r="Q4629" s="82" t="s">
        <v>92113</v>
      </c>
      <c r="R4629"/>
    </row>
    <row r="4630" spans="12:18" x14ac:dyDescent="0.25">
      <c r="L4630" t="s">
        <v>612</v>
      </c>
      <c r="M4630" t="s">
        <v>7302</v>
      </c>
      <c r="N4630" t="s">
        <v>41904</v>
      </c>
      <c r="O4630" s="76" t="s">
        <v>4356</v>
      </c>
      <c r="P4630" s="82">
        <v>673</v>
      </c>
      <c r="Q4630" s="82" t="s">
        <v>92114</v>
      </c>
      <c r="R4630"/>
    </row>
    <row r="4631" spans="12:18" x14ac:dyDescent="0.25">
      <c r="L4631" t="s">
        <v>612</v>
      </c>
      <c r="M4631" t="s">
        <v>33464</v>
      </c>
      <c r="N4631" t="s">
        <v>41905</v>
      </c>
      <c r="O4631" s="76" t="s">
        <v>4366</v>
      </c>
      <c r="P4631" s="82">
        <v>201</v>
      </c>
      <c r="Q4631" s="82" t="s">
        <v>92116</v>
      </c>
      <c r="R4631"/>
    </row>
    <row r="4632" spans="12:18" x14ac:dyDescent="0.25">
      <c r="L4632" t="s">
        <v>612</v>
      </c>
      <c r="M4632" t="s">
        <v>14680</v>
      </c>
      <c r="N4632" t="s">
        <v>41906</v>
      </c>
      <c r="O4632" s="76" t="s">
        <v>4356</v>
      </c>
      <c r="P4632" s="82">
        <v>843</v>
      </c>
      <c r="Q4632" s="82" t="s">
        <v>92117</v>
      </c>
      <c r="R4632"/>
    </row>
    <row r="4633" spans="12:18" x14ac:dyDescent="0.25">
      <c r="L4633" t="s">
        <v>612</v>
      </c>
      <c r="M4633" t="s">
        <v>33465</v>
      </c>
      <c r="N4633" t="s">
        <v>41907</v>
      </c>
      <c r="O4633" s="76" t="s">
        <v>4356</v>
      </c>
      <c r="P4633" s="82">
        <v>701</v>
      </c>
      <c r="Q4633" s="82" t="s">
        <v>92118</v>
      </c>
      <c r="R4633"/>
    </row>
    <row r="4634" spans="12:18" x14ac:dyDescent="0.25">
      <c r="L4634" t="s">
        <v>612</v>
      </c>
      <c r="M4634" t="s">
        <v>33466</v>
      </c>
      <c r="N4634" t="s">
        <v>41908</v>
      </c>
      <c r="O4634" s="76" t="s">
        <v>4374</v>
      </c>
      <c r="P4634" s="82">
        <v>1037</v>
      </c>
      <c r="Q4634" s="82" t="s">
        <v>72645</v>
      </c>
      <c r="R4634"/>
    </row>
    <row r="4635" spans="12:18" x14ac:dyDescent="0.25">
      <c r="L4635" t="s">
        <v>612</v>
      </c>
      <c r="M4635" t="s">
        <v>7303</v>
      </c>
      <c r="N4635" t="s">
        <v>41909</v>
      </c>
      <c r="O4635" s="76" t="s">
        <v>4356</v>
      </c>
      <c r="P4635" s="82">
        <v>1563</v>
      </c>
      <c r="Q4635" s="82" t="s">
        <v>92119</v>
      </c>
      <c r="R4635"/>
    </row>
    <row r="4636" spans="12:18" x14ac:dyDescent="0.25">
      <c r="L4636" t="s">
        <v>612</v>
      </c>
      <c r="M4636" t="s">
        <v>12749</v>
      </c>
      <c r="N4636" t="s">
        <v>41910</v>
      </c>
      <c r="O4636" s="76" t="s">
        <v>4356</v>
      </c>
      <c r="P4636" s="82">
        <v>249</v>
      </c>
      <c r="Q4636" s="82" t="s">
        <v>92120</v>
      </c>
      <c r="R4636"/>
    </row>
    <row r="4637" spans="12:18" x14ac:dyDescent="0.25">
      <c r="L4637" t="s">
        <v>612</v>
      </c>
      <c r="M4637" t="s">
        <v>33467</v>
      </c>
      <c r="N4637" t="s">
        <v>41911</v>
      </c>
      <c r="O4637" s="76" t="s">
        <v>4356</v>
      </c>
      <c r="P4637" s="82">
        <v>685</v>
      </c>
      <c r="Q4637" s="82" t="s">
        <v>92121</v>
      </c>
      <c r="R4637"/>
    </row>
    <row r="4638" spans="12:18" x14ac:dyDescent="0.25">
      <c r="L4638" t="s">
        <v>612</v>
      </c>
      <c r="M4638" t="s">
        <v>14682</v>
      </c>
      <c r="N4638" t="s">
        <v>41912</v>
      </c>
      <c r="O4638" s="76" t="s">
        <v>4374</v>
      </c>
      <c r="P4638" s="82">
        <v>901</v>
      </c>
      <c r="Q4638" s="82" t="s">
        <v>72645</v>
      </c>
      <c r="R4638"/>
    </row>
    <row r="4639" spans="12:18" x14ac:dyDescent="0.25">
      <c r="L4639" t="s">
        <v>612</v>
      </c>
      <c r="M4639" t="s">
        <v>12750</v>
      </c>
      <c r="N4639" t="s">
        <v>41913</v>
      </c>
      <c r="O4639" s="76" t="s">
        <v>4366</v>
      </c>
      <c r="P4639" s="82">
        <v>287</v>
      </c>
      <c r="Q4639" s="82" t="s">
        <v>92122</v>
      </c>
      <c r="R4639"/>
    </row>
    <row r="4640" spans="12:18" x14ac:dyDescent="0.25">
      <c r="L4640" t="s">
        <v>612</v>
      </c>
      <c r="M4640" t="s">
        <v>14684</v>
      </c>
      <c r="N4640" t="s">
        <v>41914</v>
      </c>
      <c r="O4640" s="76" t="s">
        <v>4356</v>
      </c>
      <c r="P4640" s="82">
        <v>243</v>
      </c>
      <c r="Q4640" s="82" t="s">
        <v>92123</v>
      </c>
      <c r="R4640"/>
    </row>
    <row r="4641" spans="12:18" x14ac:dyDescent="0.25">
      <c r="L4641" t="s">
        <v>612</v>
      </c>
      <c r="M4641" t="s">
        <v>24531</v>
      </c>
      <c r="N4641" t="s">
        <v>41915</v>
      </c>
      <c r="O4641" s="76" t="s">
        <v>4374</v>
      </c>
      <c r="P4641" s="82">
        <v>3110</v>
      </c>
      <c r="Q4641" s="82" t="s">
        <v>72645</v>
      </c>
      <c r="R4641"/>
    </row>
    <row r="4642" spans="12:18" x14ac:dyDescent="0.25">
      <c r="L4642" t="s">
        <v>612</v>
      </c>
      <c r="M4642" t="s">
        <v>14686</v>
      </c>
      <c r="N4642" t="s">
        <v>41916</v>
      </c>
      <c r="O4642" s="76" t="s">
        <v>4356</v>
      </c>
      <c r="P4642" s="82">
        <v>813</v>
      </c>
      <c r="Q4642" s="82" t="s">
        <v>92124</v>
      </c>
      <c r="R4642"/>
    </row>
    <row r="4643" spans="12:18" x14ac:dyDescent="0.25">
      <c r="L4643" t="s">
        <v>612</v>
      </c>
      <c r="M4643" t="s">
        <v>12752</v>
      </c>
      <c r="N4643" t="s">
        <v>41917</v>
      </c>
      <c r="O4643" s="76" t="s">
        <v>4450</v>
      </c>
      <c r="P4643" s="82">
        <v>22954</v>
      </c>
      <c r="Q4643" s="82" t="s">
        <v>72645</v>
      </c>
      <c r="R4643"/>
    </row>
    <row r="4644" spans="12:18" x14ac:dyDescent="0.25">
      <c r="L4644" t="s">
        <v>612</v>
      </c>
      <c r="M4644" t="s">
        <v>24532</v>
      </c>
      <c r="N4644" t="s">
        <v>41918</v>
      </c>
      <c r="O4644" s="76" t="s">
        <v>4374</v>
      </c>
      <c r="P4644" s="82">
        <v>1275</v>
      </c>
      <c r="Q4644" s="82" t="s">
        <v>72645</v>
      </c>
      <c r="R4644"/>
    </row>
    <row r="4645" spans="12:18" x14ac:dyDescent="0.25">
      <c r="L4645" t="s">
        <v>612</v>
      </c>
      <c r="M4645" t="s">
        <v>7304</v>
      </c>
      <c r="N4645" t="s">
        <v>41919</v>
      </c>
      <c r="O4645" s="76" t="s">
        <v>4356</v>
      </c>
      <c r="P4645" s="82">
        <v>97</v>
      </c>
      <c r="Q4645" s="82" t="s">
        <v>92125</v>
      </c>
      <c r="R4645"/>
    </row>
    <row r="4646" spans="12:18" x14ac:dyDescent="0.25">
      <c r="L4646" t="s">
        <v>612</v>
      </c>
      <c r="M4646" t="s">
        <v>14688</v>
      </c>
      <c r="N4646" t="s">
        <v>41920</v>
      </c>
      <c r="O4646" s="76" t="s">
        <v>4374</v>
      </c>
      <c r="P4646" s="82">
        <v>7425</v>
      </c>
      <c r="Q4646" s="82" t="s">
        <v>92127</v>
      </c>
      <c r="R4646"/>
    </row>
    <row r="4647" spans="12:18" x14ac:dyDescent="0.25">
      <c r="L4647" t="s">
        <v>612</v>
      </c>
      <c r="M4647" t="s">
        <v>12755</v>
      </c>
      <c r="N4647" t="s">
        <v>41921</v>
      </c>
      <c r="O4647" s="76" t="s">
        <v>4366</v>
      </c>
      <c r="P4647" s="82">
        <v>302</v>
      </c>
      <c r="Q4647" s="82" t="s">
        <v>92129</v>
      </c>
      <c r="R4647"/>
    </row>
    <row r="4648" spans="12:18" x14ac:dyDescent="0.25">
      <c r="L4648" t="s">
        <v>612</v>
      </c>
      <c r="M4648" t="s">
        <v>7305</v>
      </c>
      <c r="N4648" t="s">
        <v>41922</v>
      </c>
      <c r="O4648" s="76" t="s">
        <v>4356</v>
      </c>
      <c r="P4648" s="82">
        <v>483</v>
      </c>
      <c r="Q4648" s="82" t="s">
        <v>92130</v>
      </c>
      <c r="R4648"/>
    </row>
    <row r="4649" spans="12:18" x14ac:dyDescent="0.25">
      <c r="L4649" t="s">
        <v>612</v>
      </c>
      <c r="M4649" t="s">
        <v>14690</v>
      </c>
      <c r="N4649" t="s">
        <v>41923</v>
      </c>
      <c r="O4649" s="76" t="s">
        <v>4374</v>
      </c>
      <c r="P4649" s="82">
        <v>1873</v>
      </c>
      <c r="Q4649" s="82" t="s">
        <v>92132</v>
      </c>
      <c r="R4649"/>
    </row>
    <row r="4650" spans="12:18" x14ac:dyDescent="0.25">
      <c r="L4650" t="s">
        <v>612</v>
      </c>
      <c r="M4650" t="s">
        <v>14692</v>
      </c>
      <c r="N4650" t="s">
        <v>41924</v>
      </c>
      <c r="O4650" s="76" t="s">
        <v>4450</v>
      </c>
      <c r="P4650" s="82">
        <v>11766</v>
      </c>
      <c r="Q4650" s="82" t="s">
        <v>72645</v>
      </c>
      <c r="R4650"/>
    </row>
    <row r="4651" spans="12:18" x14ac:dyDescent="0.25">
      <c r="L4651" t="s">
        <v>612</v>
      </c>
      <c r="M4651" t="s">
        <v>7306</v>
      </c>
      <c r="N4651" t="s">
        <v>41925</v>
      </c>
      <c r="O4651" s="76" t="s">
        <v>4356</v>
      </c>
      <c r="P4651" s="82">
        <v>3639</v>
      </c>
      <c r="Q4651" s="82" t="s">
        <v>92133</v>
      </c>
      <c r="R4651"/>
    </row>
    <row r="4652" spans="12:18" x14ac:dyDescent="0.25">
      <c r="L4652" t="s">
        <v>612</v>
      </c>
      <c r="M4652" t="s">
        <v>8491</v>
      </c>
      <c r="N4652" t="s">
        <v>41926</v>
      </c>
      <c r="O4652" s="76" t="s">
        <v>4356</v>
      </c>
      <c r="P4652" s="82">
        <v>368</v>
      </c>
      <c r="Q4652" s="82" t="s">
        <v>92135</v>
      </c>
      <c r="R4652"/>
    </row>
    <row r="4653" spans="12:18" x14ac:dyDescent="0.25">
      <c r="L4653" t="s">
        <v>612</v>
      </c>
      <c r="M4653" t="s">
        <v>14694</v>
      </c>
      <c r="N4653" t="s">
        <v>41927</v>
      </c>
      <c r="O4653" s="76" t="s">
        <v>4356</v>
      </c>
      <c r="P4653" s="82">
        <v>299</v>
      </c>
      <c r="Q4653" s="82" t="s">
        <v>92136</v>
      </c>
      <c r="R4653"/>
    </row>
    <row r="4654" spans="12:18" x14ac:dyDescent="0.25">
      <c r="L4654" t="s">
        <v>612</v>
      </c>
      <c r="M4654" t="s">
        <v>14696</v>
      </c>
      <c r="N4654" t="s">
        <v>41928</v>
      </c>
      <c r="O4654" s="76" t="s">
        <v>4356</v>
      </c>
      <c r="P4654" s="82">
        <v>670</v>
      </c>
      <c r="Q4654" s="82" t="s">
        <v>92137</v>
      </c>
      <c r="R4654"/>
    </row>
    <row r="4655" spans="12:18" x14ac:dyDescent="0.25">
      <c r="L4655" t="s">
        <v>612</v>
      </c>
      <c r="M4655" t="s">
        <v>12757</v>
      </c>
      <c r="N4655" t="s">
        <v>41929</v>
      </c>
      <c r="O4655" s="76" t="s">
        <v>4356</v>
      </c>
      <c r="P4655" s="82">
        <v>84</v>
      </c>
      <c r="Q4655" s="82" t="s">
        <v>92139</v>
      </c>
      <c r="R4655"/>
    </row>
    <row r="4656" spans="12:18" x14ac:dyDescent="0.25">
      <c r="L4656" t="s">
        <v>612</v>
      </c>
      <c r="M4656" t="s">
        <v>33468</v>
      </c>
      <c r="N4656" t="s">
        <v>41930</v>
      </c>
      <c r="O4656" s="76" t="s">
        <v>4356</v>
      </c>
      <c r="P4656" s="82">
        <v>313</v>
      </c>
      <c r="Q4656" s="82" t="s">
        <v>92128</v>
      </c>
      <c r="R4656"/>
    </row>
    <row r="4657" spans="12:18" x14ac:dyDescent="0.25">
      <c r="L4657" t="s">
        <v>612</v>
      </c>
      <c r="M4657" t="s">
        <v>7260</v>
      </c>
      <c r="N4657" t="s">
        <v>41931</v>
      </c>
      <c r="O4657" s="76" t="s">
        <v>4356</v>
      </c>
      <c r="P4657" s="82">
        <v>183</v>
      </c>
      <c r="Q4657" s="82" t="s">
        <v>91961</v>
      </c>
      <c r="R4657"/>
    </row>
    <row r="4658" spans="12:18" x14ac:dyDescent="0.25">
      <c r="L4658" t="s">
        <v>612</v>
      </c>
      <c r="M4658" t="s">
        <v>10191</v>
      </c>
      <c r="N4658" t="s">
        <v>41932</v>
      </c>
      <c r="O4658" s="76" t="s">
        <v>4356</v>
      </c>
      <c r="P4658" s="82">
        <v>189</v>
      </c>
      <c r="Q4658" s="82" t="s">
        <v>91976</v>
      </c>
      <c r="R4658"/>
    </row>
    <row r="4659" spans="12:18" x14ac:dyDescent="0.25">
      <c r="L4659" t="s">
        <v>612</v>
      </c>
      <c r="M4659" t="s">
        <v>14618</v>
      </c>
      <c r="N4659" t="s">
        <v>41933</v>
      </c>
      <c r="O4659" s="76" t="s">
        <v>4366</v>
      </c>
      <c r="P4659" s="82">
        <v>158</v>
      </c>
      <c r="Q4659" s="82" t="s">
        <v>92003</v>
      </c>
      <c r="R4659"/>
    </row>
    <row r="4660" spans="12:18" x14ac:dyDescent="0.25">
      <c r="L4660" t="s">
        <v>612</v>
      </c>
      <c r="M4660" t="s">
        <v>24514</v>
      </c>
      <c r="N4660" t="s">
        <v>41934</v>
      </c>
      <c r="O4660" s="76" t="s">
        <v>4356</v>
      </c>
      <c r="P4660" s="82">
        <v>561</v>
      </c>
      <c r="Q4660" s="82" t="s">
        <v>92004</v>
      </c>
      <c r="R4660"/>
    </row>
    <row r="4661" spans="12:18" x14ac:dyDescent="0.25">
      <c r="L4661" t="s">
        <v>612</v>
      </c>
      <c r="M4661" t="s">
        <v>33462</v>
      </c>
      <c r="N4661" t="s">
        <v>41935</v>
      </c>
      <c r="O4661" s="76" t="s">
        <v>4356</v>
      </c>
      <c r="P4661" s="82">
        <v>99</v>
      </c>
      <c r="Q4661" s="82" t="s">
        <v>92089</v>
      </c>
      <c r="R4661"/>
    </row>
    <row r="4662" spans="12:18" x14ac:dyDescent="0.25">
      <c r="L4662" t="s">
        <v>612</v>
      </c>
      <c r="M4662" t="s">
        <v>24525</v>
      </c>
      <c r="N4662" t="s">
        <v>41936</v>
      </c>
      <c r="O4662" s="76" t="s">
        <v>4366</v>
      </c>
      <c r="P4662" s="82">
        <v>129</v>
      </c>
      <c r="Q4662" s="82" t="s">
        <v>92090</v>
      </c>
      <c r="R4662"/>
    </row>
    <row r="4663" spans="12:18" x14ac:dyDescent="0.25">
      <c r="L4663" t="s">
        <v>612</v>
      </c>
      <c r="M4663" t="s">
        <v>12754</v>
      </c>
      <c r="N4663" t="s">
        <v>41937</v>
      </c>
      <c r="O4663" s="76" t="s">
        <v>4356</v>
      </c>
      <c r="P4663" s="82">
        <v>714</v>
      </c>
      <c r="Q4663" s="82" t="s">
        <v>92126</v>
      </c>
      <c r="R4663"/>
    </row>
    <row r="4664" spans="12:18" x14ac:dyDescent="0.25">
      <c r="L4664" t="s">
        <v>612</v>
      </c>
      <c r="M4664" t="s">
        <v>24533</v>
      </c>
      <c r="N4664" t="s">
        <v>41938</v>
      </c>
      <c r="O4664" s="76" t="s">
        <v>4356</v>
      </c>
      <c r="P4664" s="82">
        <v>330</v>
      </c>
      <c r="Q4664" s="82" t="s">
        <v>92131</v>
      </c>
      <c r="R4664"/>
    </row>
    <row r="4665" spans="12:18" x14ac:dyDescent="0.25">
      <c r="L4665" t="s">
        <v>612</v>
      </c>
      <c r="M4665" t="s">
        <v>22078</v>
      </c>
      <c r="N4665" t="s">
        <v>41939</v>
      </c>
      <c r="O4665" s="76" t="s">
        <v>4366</v>
      </c>
      <c r="P4665" s="82">
        <v>56</v>
      </c>
      <c r="Q4665" s="82" t="s">
        <v>92231</v>
      </c>
      <c r="R4665"/>
    </row>
    <row r="4666" spans="12:18" x14ac:dyDescent="0.25">
      <c r="L4666" t="s">
        <v>612</v>
      </c>
      <c r="M4666" t="s">
        <v>24563</v>
      </c>
      <c r="N4666" t="s">
        <v>41940</v>
      </c>
      <c r="O4666" s="76" t="s">
        <v>4374</v>
      </c>
      <c r="P4666" s="82">
        <v>2538</v>
      </c>
      <c r="Q4666" s="82" t="s">
        <v>92248</v>
      </c>
      <c r="R4666"/>
    </row>
    <row r="4667" spans="12:18" x14ac:dyDescent="0.25">
      <c r="L4667" t="s">
        <v>612</v>
      </c>
      <c r="M4667" t="s">
        <v>24564</v>
      </c>
      <c r="N4667" t="s">
        <v>41941</v>
      </c>
      <c r="O4667" s="76" t="s">
        <v>4366</v>
      </c>
      <c r="P4667" s="82">
        <v>118</v>
      </c>
      <c r="Q4667" s="82" t="s">
        <v>92251</v>
      </c>
      <c r="R4667"/>
    </row>
    <row r="4668" spans="12:18" x14ac:dyDescent="0.25">
      <c r="L4668" t="s">
        <v>612</v>
      </c>
      <c r="M4668" t="s">
        <v>14827</v>
      </c>
      <c r="N4668" t="s">
        <v>41942</v>
      </c>
      <c r="O4668" s="76" t="s">
        <v>4356</v>
      </c>
      <c r="P4668" s="82">
        <v>1199</v>
      </c>
      <c r="Q4668" s="82" t="s">
        <v>92371</v>
      </c>
      <c r="R4668"/>
    </row>
    <row r="4669" spans="12:18" x14ac:dyDescent="0.25">
      <c r="L4669" t="s">
        <v>612</v>
      </c>
      <c r="M4669" t="s">
        <v>24588</v>
      </c>
      <c r="N4669" t="s">
        <v>41943</v>
      </c>
      <c r="O4669" s="76" t="s">
        <v>4356</v>
      </c>
      <c r="P4669" s="82">
        <v>226</v>
      </c>
      <c r="Q4669" s="82" t="s">
        <v>92384</v>
      </c>
      <c r="R4669"/>
    </row>
    <row r="4670" spans="12:18" x14ac:dyDescent="0.25">
      <c r="L4670" t="s">
        <v>612</v>
      </c>
      <c r="M4670" t="s">
        <v>12759</v>
      </c>
      <c r="N4670" t="s">
        <v>41944</v>
      </c>
      <c r="O4670" s="76" t="s">
        <v>4356</v>
      </c>
      <c r="P4670" s="82">
        <v>2017</v>
      </c>
      <c r="Q4670" s="82" t="s">
        <v>92140</v>
      </c>
      <c r="R4670"/>
    </row>
    <row r="4671" spans="12:18" x14ac:dyDescent="0.25">
      <c r="L4671" t="s">
        <v>612</v>
      </c>
      <c r="M4671" t="s">
        <v>7307</v>
      </c>
      <c r="N4671" t="s">
        <v>41945</v>
      </c>
      <c r="O4671" s="76" t="s">
        <v>4356</v>
      </c>
      <c r="P4671" s="82">
        <v>861</v>
      </c>
      <c r="Q4671" s="82" t="s">
        <v>92141</v>
      </c>
      <c r="R4671"/>
    </row>
    <row r="4672" spans="12:18" x14ac:dyDescent="0.25">
      <c r="L4672" t="s">
        <v>612</v>
      </c>
      <c r="M4672" t="s">
        <v>14700</v>
      </c>
      <c r="N4672" t="s">
        <v>41946</v>
      </c>
      <c r="O4672" s="76" t="s">
        <v>4356</v>
      </c>
      <c r="P4672" s="82">
        <v>426</v>
      </c>
      <c r="Q4672" s="82" t="s">
        <v>92142</v>
      </c>
      <c r="R4672"/>
    </row>
    <row r="4673" spans="12:18" x14ac:dyDescent="0.25">
      <c r="L4673" t="s">
        <v>612</v>
      </c>
      <c r="M4673" t="s">
        <v>24534</v>
      </c>
      <c r="N4673" t="s">
        <v>41947</v>
      </c>
      <c r="O4673" s="76" t="s">
        <v>4374</v>
      </c>
      <c r="P4673" s="82">
        <v>1824</v>
      </c>
      <c r="Q4673" s="82" t="s">
        <v>72645</v>
      </c>
      <c r="R4673"/>
    </row>
    <row r="4674" spans="12:18" x14ac:dyDescent="0.25">
      <c r="L4674" t="s">
        <v>612</v>
      </c>
      <c r="M4674" t="s">
        <v>24504</v>
      </c>
      <c r="N4674" t="s">
        <v>41948</v>
      </c>
      <c r="O4674" s="76" t="s">
        <v>4356</v>
      </c>
      <c r="P4674" s="82">
        <v>116</v>
      </c>
      <c r="Q4674" s="82" t="s">
        <v>91975</v>
      </c>
      <c r="R4674"/>
    </row>
    <row r="4675" spans="12:18" x14ac:dyDescent="0.25">
      <c r="L4675" t="s">
        <v>612</v>
      </c>
      <c r="M4675" t="s">
        <v>7268</v>
      </c>
      <c r="N4675" t="s">
        <v>41949</v>
      </c>
      <c r="O4675" s="76" t="s">
        <v>4356</v>
      </c>
      <c r="P4675" s="82">
        <v>1028</v>
      </c>
      <c r="Q4675" s="82" t="s">
        <v>91991</v>
      </c>
      <c r="R4675"/>
    </row>
    <row r="4676" spans="12:18" x14ac:dyDescent="0.25">
      <c r="L4676" t="s">
        <v>612</v>
      </c>
      <c r="M4676" t="s">
        <v>7269</v>
      </c>
      <c r="N4676" t="s">
        <v>41950</v>
      </c>
      <c r="O4676" s="76" t="s">
        <v>4356</v>
      </c>
      <c r="P4676" s="82">
        <v>399</v>
      </c>
      <c r="Q4676" s="82" t="s">
        <v>91992</v>
      </c>
      <c r="R4676"/>
    </row>
    <row r="4677" spans="12:18" x14ac:dyDescent="0.25">
      <c r="L4677" t="s">
        <v>612</v>
      </c>
      <c r="M4677" t="s">
        <v>7270</v>
      </c>
      <c r="N4677" t="s">
        <v>41951</v>
      </c>
      <c r="O4677" s="76" t="s">
        <v>4356</v>
      </c>
      <c r="P4677" s="82">
        <v>172</v>
      </c>
      <c r="Q4677" s="82" t="s">
        <v>91993</v>
      </c>
      <c r="R4677"/>
    </row>
    <row r="4678" spans="12:18" x14ac:dyDescent="0.25">
      <c r="L4678" t="s">
        <v>612</v>
      </c>
      <c r="M4678" t="s">
        <v>24511</v>
      </c>
      <c r="N4678" t="s">
        <v>41952</v>
      </c>
      <c r="O4678" s="76" t="s">
        <v>4366</v>
      </c>
      <c r="P4678" s="82">
        <v>100</v>
      </c>
      <c r="Q4678" s="82" t="s">
        <v>91998</v>
      </c>
      <c r="R4678"/>
    </row>
    <row r="4679" spans="12:18" x14ac:dyDescent="0.25">
      <c r="L4679" t="s">
        <v>612</v>
      </c>
      <c r="M4679" t="s">
        <v>14756</v>
      </c>
      <c r="N4679" t="s">
        <v>41953</v>
      </c>
      <c r="O4679" s="76" t="s">
        <v>4356</v>
      </c>
      <c r="P4679" s="82">
        <v>1516</v>
      </c>
      <c r="Q4679" s="82" t="s">
        <v>92258</v>
      </c>
      <c r="R4679"/>
    </row>
    <row r="4680" spans="12:18" x14ac:dyDescent="0.25">
      <c r="L4680" t="s">
        <v>612</v>
      </c>
      <c r="M4680" t="s">
        <v>14646</v>
      </c>
      <c r="N4680" t="s">
        <v>41954</v>
      </c>
      <c r="O4680" s="76" t="s">
        <v>4366</v>
      </c>
      <c r="P4680" s="82">
        <v>87</v>
      </c>
      <c r="Q4680" s="82" t="s">
        <v>92060</v>
      </c>
      <c r="R4680"/>
    </row>
    <row r="4681" spans="12:18" x14ac:dyDescent="0.25">
      <c r="L4681" t="s">
        <v>612</v>
      </c>
      <c r="M4681" t="s">
        <v>33461</v>
      </c>
      <c r="N4681" t="s">
        <v>41955</v>
      </c>
      <c r="O4681" s="76" t="s">
        <v>4356</v>
      </c>
      <c r="P4681" s="82">
        <v>343</v>
      </c>
      <c r="Q4681" s="82" t="s">
        <v>92086</v>
      </c>
      <c r="R4681"/>
    </row>
    <row r="4682" spans="12:18" x14ac:dyDescent="0.25">
      <c r="L4682" t="s">
        <v>612</v>
      </c>
      <c r="M4682" t="s">
        <v>33463</v>
      </c>
      <c r="N4682" t="s">
        <v>41956</v>
      </c>
      <c r="O4682" s="76" t="s">
        <v>4356</v>
      </c>
      <c r="P4682" s="82">
        <v>62</v>
      </c>
      <c r="Q4682" s="82" t="s">
        <v>92099</v>
      </c>
      <c r="R4682"/>
    </row>
    <row r="4683" spans="12:18" x14ac:dyDescent="0.25">
      <c r="L4683" t="s">
        <v>612</v>
      </c>
      <c r="M4683" t="s">
        <v>7299</v>
      </c>
      <c r="N4683" t="s">
        <v>41957</v>
      </c>
      <c r="O4683" s="76" t="s">
        <v>4356</v>
      </c>
      <c r="P4683" s="82">
        <v>900</v>
      </c>
      <c r="Q4683" s="82" t="s">
        <v>92102</v>
      </c>
      <c r="R4683"/>
    </row>
    <row r="4684" spans="12:18" x14ac:dyDescent="0.25">
      <c r="L4684" t="s">
        <v>612</v>
      </c>
      <c r="M4684" t="s">
        <v>12836</v>
      </c>
      <c r="N4684" t="s">
        <v>41958</v>
      </c>
      <c r="O4684" s="76" t="s">
        <v>4356</v>
      </c>
      <c r="P4684" s="82">
        <v>3689</v>
      </c>
      <c r="Q4684" s="82" t="s">
        <v>92339</v>
      </c>
      <c r="R4684"/>
    </row>
    <row r="4685" spans="12:18" x14ac:dyDescent="0.25">
      <c r="L4685" t="s">
        <v>612</v>
      </c>
      <c r="M4685" t="s">
        <v>18173</v>
      </c>
      <c r="N4685" t="s">
        <v>41959</v>
      </c>
      <c r="O4685" s="76" t="s">
        <v>4356</v>
      </c>
      <c r="P4685" s="82">
        <v>219</v>
      </c>
      <c r="Q4685" s="82" t="s">
        <v>92171</v>
      </c>
      <c r="R4685"/>
    </row>
    <row r="4686" spans="12:18" x14ac:dyDescent="0.25">
      <c r="L4686" t="s">
        <v>612</v>
      </c>
      <c r="M4686" t="s">
        <v>7315</v>
      </c>
      <c r="N4686" t="s">
        <v>41960</v>
      </c>
      <c r="O4686" s="76" t="s">
        <v>4366</v>
      </c>
      <c r="P4686" s="82">
        <v>108</v>
      </c>
      <c r="Q4686" s="82" t="s">
        <v>92173</v>
      </c>
      <c r="R4686"/>
    </row>
    <row r="4687" spans="12:18" x14ac:dyDescent="0.25">
      <c r="L4687" t="s">
        <v>612</v>
      </c>
      <c r="M4687" t="s">
        <v>12776</v>
      </c>
      <c r="N4687" t="s">
        <v>41961</v>
      </c>
      <c r="O4687" s="76" t="s">
        <v>4366</v>
      </c>
      <c r="P4687" s="82">
        <v>77</v>
      </c>
      <c r="Q4687" s="82" t="s">
        <v>92181</v>
      </c>
      <c r="R4687"/>
    </row>
    <row r="4688" spans="12:18" x14ac:dyDescent="0.25">
      <c r="L4688" t="s">
        <v>612</v>
      </c>
      <c r="M4688" t="s">
        <v>14725</v>
      </c>
      <c r="N4688" t="s">
        <v>41962</v>
      </c>
      <c r="O4688" s="76" t="s">
        <v>4356</v>
      </c>
      <c r="P4688" s="82">
        <v>258</v>
      </c>
      <c r="Q4688" s="82" t="s">
        <v>92182</v>
      </c>
      <c r="R4688"/>
    </row>
    <row r="4689" spans="12:18" x14ac:dyDescent="0.25">
      <c r="L4689" t="s">
        <v>612</v>
      </c>
      <c r="M4689" t="s">
        <v>24545</v>
      </c>
      <c r="N4689" t="s">
        <v>41963</v>
      </c>
      <c r="O4689" s="76" t="s">
        <v>4356</v>
      </c>
      <c r="P4689" s="82">
        <v>605</v>
      </c>
      <c r="Q4689" s="82" t="s">
        <v>92183</v>
      </c>
      <c r="R4689"/>
    </row>
    <row r="4690" spans="12:18" x14ac:dyDescent="0.25">
      <c r="L4690" t="s">
        <v>612</v>
      </c>
      <c r="M4690" t="s">
        <v>24546</v>
      </c>
      <c r="N4690" t="s">
        <v>41964</v>
      </c>
      <c r="O4690" s="76" t="s">
        <v>4356</v>
      </c>
      <c r="P4690" s="82">
        <v>193</v>
      </c>
      <c r="Q4690" s="82" t="s">
        <v>92184</v>
      </c>
      <c r="R4690"/>
    </row>
    <row r="4691" spans="12:18" x14ac:dyDescent="0.25">
      <c r="L4691" t="s">
        <v>612</v>
      </c>
      <c r="M4691" t="s">
        <v>7319</v>
      </c>
      <c r="N4691" t="s">
        <v>41965</v>
      </c>
      <c r="O4691" s="76" t="s">
        <v>4356</v>
      </c>
      <c r="P4691" s="82">
        <v>180</v>
      </c>
      <c r="Q4691" s="82" t="s">
        <v>92185</v>
      </c>
      <c r="R4691"/>
    </row>
    <row r="4692" spans="12:18" x14ac:dyDescent="0.25">
      <c r="L4692" t="s">
        <v>612</v>
      </c>
      <c r="M4692" t="s">
        <v>12777</v>
      </c>
      <c r="N4692" t="s">
        <v>41966</v>
      </c>
      <c r="O4692" s="76" t="s">
        <v>4356</v>
      </c>
      <c r="P4692" s="82">
        <v>166</v>
      </c>
      <c r="Q4692" s="82" t="s">
        <v>92186</v>
      </c>
      <c r="R4692"/>
    </row>
    <row r="4693" spans="12:18" x14ac:dyDescent="0.25">
      <c r="L4693" t="s">
        <v>612</v>
      </c>
      <c r="M4693" t="s">
        <v>24547</v>
      </c>
      <c r="N4693" t="s">
        <v>41967</v>
      </c>
      <c r="O4693" s="76" t="s">
        <v>4356</v>
      </c>
      <c r="P4693" s="82">
        <v>299</v>
      </c>
      <c r="Q4693" s="82" t="s">
        <v>92187</v>
      </c>
      <c r="R4693"/>
    </row>
    <row r="4694" spans="12:18" x14ac:dyDescent="0.25">
      <c r="L4694" t="s">
        <v>612</v>
      </c>
      <c r="M4694" t="s">
        <v>14706</v>
      </c>
      <c r="N4694" t="s">
        <v>41968</v>
      </c>
      <c r="O4694" s="76" t="s">
        <v>4356</v>
      </c>
      <c r="P4694" s="82">
        <v>2988</v>
      </c>
      <c r="Q4694" s="82" t="s">
        <v>92152</v>
      </c>
      <c r="R4694"/>
    </row>
    <row r="4695" spans="12:18" x14ac:dyDescent="0.25">
      <c r="L4695" t="s">
        <v>612</v>
      </c>
      <c r="M4695" t="s">
        <v>6604</v>
      </c>
      <c r="N4695" t="s">
        <v>41969</v>
      </c>
      <c r="O4695" s="76" t="s">
        <v>4356</v>
      </c>
      <c r="P4695" s="82">
        <v>812</v>
      </c>
      <c r="Q4695" s="82" t="s">
        <v>92229</v>
      </c>
      <c r="R4695"/>
    </row>
    <row r="4696" spans="12:18" x14ac:dyDescent="0.25">
      <c r="L4696" t="s">
        <v>612</v>
      </c>
      <c r="M4696" t="s">
        <v>14749</v>
      </c>
      <c r="N4696" t="s">
        <v>41970</v>
      </c>
      <c r="O4696" s="76" t="s">
        <v>4356</v>
      </c>
      <c r="P4696" s="82">
        <v>887</v>
      </c>
      <c r="Q4696" s="82" t="s">
        <v>92238</v>
      </c>
      <c r="R4696"/>
    </row>
    <row r="4697" spans="12:18" x14ac:dyDescent="0.25">
      <c r="L4697" t="s">
        <v>612</v>
      </c>
      <c r="M4697" t="s">
        <v>14808</v>
      </c>
      <c r="N4697" t="s">
        <v>41971</v>
      </c>
      <c r="O4697" s="76" t="s">
        <v>4356</v>
      </c>
      <c r="P4697" s="82">
        <v>186</v>
      </c>
      <c r="Q4697" s="82" t="s">
        <v>92338</v>
      </c>
      <c r="R4697"/>
    </row>
    <row r="4698" spans="12:18" x14ac:dyDescent="0.25">
      <c r="L4698" t="s">
        <v>612</v>
      </c>
      <c r="M4698" t="s">
        <v>24583</v>
      </c>
      <c r="N4698" t="s">
        <v>41972</v>
      </c>
      <c r="O4698" s="76" t="s">
        <v>4356</v>
      </c>
      <c r="P4698" s="82">
        <v>509</v>
      </c>
      <c r="Q4698" s="82" t="s">
        <v>92341</v>
      </c>
      <c r="R4698"/>
    </row>
    <row r="4699" spans="12:18" x14ac:dyDescent="0.25">
      <c r="L4699" t="s">
        <v>612</v>
      </c>
      <c r="M4699" t="s">
        <v>10297</v>
      </c>
      <c r="N4699" t="s">
        <v>41973</v>
      </c>
      <c r="O4699" s="76" t="s">
        <v>4356</v>
      </c>
      <c r="P4699" s="82">
        <v>776</v>
      </c>
      <c r="Q4699" s="82" t="s">
        <v>92354</v>
      </c>
      <c r="R4699"/>
    </row>
    <row r="4700" spans="12:18" x14ac:dyDescent="0.25">
      <c r="L4700" t="s">
        <v>612</v>
      </c>
      <c r="M4700" t="s">
        <v>24586</v>
      </c>
      <c r="N4700" t="s">
        <v>41974</v>
      </c>
      <c r="O4700" s="76" t="s">
        <v>4356</v>
      </c>
      <c r="P4700" s="82">
        <v>117</v>
      </c>
      <c r="Q4700" s="82" t="s">
        <v>92372</v>
      </c>
      <c r="R4700"/>
    </row>
    <row r="4701" spans="12:18" x14ac:dyDescent="0.25">
      <c r="L4701" t="s">
        <v>612</v>
      </c>
      <c r="M4701" t="s">
        <v>24535</v>
      </c>
      <c r="N4701" t="s">
        <v>41975</v>
      </c>
      <c r="O4701" s="76" t="s">
        <v>4356</v>
      </c>
      <c r="P4701" s="82">
        <v>88</v>
      </c>
      <c r="Q4701" s="82" t="s">
        <v>92145</v>
      </c>
      <c r="R4701"/>
    </row>
    <row r="4702" spans="12:18" x14ac:dyDescent="0.25">
      <c r="L4702" t="s">
        <v>612</v>
      </c>
      <c r="M4702" t="s">
        <v>24536</v>
      </c>
      <c r="N4702" t="s">
        <v>41976</v>
      </c>
      <c r="O4702" s="76" t="s">
        <v>4356</v>
      </c>
      <c r="P4702" s="82">
        <v>204</v>
      </c>
      <c r="Q4702" s="82" t="s">
        <v>92146</v>
      </c>
      <c r="R4702"/>
    </row>
    <row r="4703" spans="12:18" x14ac:dyDescent="0.25">
      <c r="L4703" t="s">
        <v>612</v>
      </c>
      <c r="M4703" t="s">
        <v>14587</v>
      </c>
      <c r="N4703" t="s">
        <v>41977</v>
      </c>
      <c r="O4703" s="76" t="s">
        <v>4356</v>
      </c>
      <c r="P4703" s="82">
        <v>286</v>
      </c>
      <c r="Q4703" s="82" t="s">
        <v>91946</v>
      </c>
      <c r="R4703"/>
    </row>
    <row r="4704" spans="12:18" x14ac:dyDescent="0.25">
      <c r="L4704" t="s">
        <v>612</v>
      </c>
      <c r="M4704" t="s">
        <v>33469</v>
      </c>
      <c r="N4704" t="s">
        <v>41978</v>
      </c>
      <c r="O4704" s="76" t="s">
        <v>4366</v>
      </c>
      <c r="P4704" s="82">
        <v>64</v>
      </c>
      <c r="Q4704" s="82" t="s">
        <v>92134</v>
      </c>
      <c r="R4704"/>
    </row>
    <row r="4705" spans="12:18" x14ac:dyDescent="0.25">
      <c r="L4705" t="s">
        <v>612</v>
      </c>
      <c r="M4705" t="s">
        <v>12768</v>
      </c>
      <c r="N4705" t="s">
        <v>41979</v>
      </c>
      <c r="O4705" s="76" t="s">
        <v>4356</v>
      </c>
      <c r="P4705" s="82">
        <v>132</v>
      </c>
      <c r="Q4705" s="82" t="s">
        <v>92154</v>
      </c>
      <c r="R4705"/>
    </row>
    <row r="4706" spans="12:18" x14ac:dyDescent="0.25">
      <c r="L4706" t="s">
        <v>612</v>
      </c>
      <c r="M4706" t="s">
        <v>7311</v>
      </c>
      <c r="N4706" t="s">
        <v>41980</v>
      </c>
      <c r="O4706" s="76" t="s">
        <v>4366</v>
      </c>
      <c r="P4706" s="82">
        <v>170</v>
      </c>
      <c r="Q4706" s="82" t="s">
        <v>92155</v>
      </c>
      <c r="R4706"/>
    </row>
    <row r="4707" spans="12:18" x14ac:dyDescent="0.25">
      <c r="L4707" t="s">
        <v>612</v>
      </c>
      <c r="M4707" t="s">
        <v>14730</v>
      </c>
      <c r="N4707" t="s">
        <v>41981</v>
      </c>
      <c r="O4707" s="76" t="s">
        <v>4356</v>
      </c>
      <c r="P4707" s="82">
        <v>181</v>
      </c>
      <c r="Q4707" s="82" t="s">
        <v>92190</v>
      </c>
      <c r="R4707"/>
    </row>
    <row r="4708" spans="12:18" x14ac:dyDescent="0.25">
      <c r="L4708" t="s">
        <v>612</v>
      </c>
      <c r="M4708" t="s">
        <v>7255</v>
      </c>
      <c r="N4708" t="s">
        <v>41982</v>
      </c>
      <c r="O4708" s="76" t="s">
        <v>4356</v>
      </c>
      <c r="P4708" s="82">
        <v>4669</v>
      </c>
      <c r="Q4708" s="82" t="s">
        <v>91945</v>
      </c>
      <c r="R4708"/>
    </row>
    <row r="4709" spans="12:18" x14ac:dyDescent="0.25">
      <c r="L4709" t="s">
        <v>612</v>
      </c>
      <c r="M4709" t="s">
        <v>24555</v>
      </c>
      <c r="N4709" t="s">
        <v>41983</v>
      </c>
      <c r="O4709" s="76" t="s">
        <v>4366</v>
      </c>
      <c r="P4709" s="82">
        <v>122</v>
      </c>
      <c r="Q4709" s="82" t="s">
        <v>92199</v>
      </c>
      <c r="R4709"/>
    </row>
    <row r="4710" spans="12:18" x14ac:dyDescent="0.25">
      <c r="L4710" t="s">
        <v>612</v>
      </c>
      <c r="M4710" t="s">
        <v>12789</v>
      </c>
      <c r="N4710" t="s">
        <v>41984</v>
      </c>
      <c r="O4710" s="76" t="s">
        <v>4356</v>
      </c>
      <c r="P4710" s="82">
        <v>517</v>
      </c>
      <c r="Q4710" s="82" t="s">
        <v>92200</v>
      </c>
      <c r="R4710"/>
    </row>
    <row r="4711" spans="12:18" x14ac:dyDescent="0.25">
      <c r="L4711" t="s">
        <v>612</v>
      </c>
      <c r="M4711" t="s">
        <v>24537</v>
      </c>
      <c r="N4711" t="s">
        <v>41985</v>
      </c>
      <c r="O4711" s="76" t="s">
        <v>4356</v>
      </c>
      <c r="P4711" s="82">
        <v>158</v>
      </c>
      <c r="Q4711" s="82" t="s">
        <v>92147</v>
      </c>
      <c r="R4711"/>
    </row>
    <row r="4712" spans="12:18" x14ac:dyDescent="0.25">
      <c r="L4712" t="s">
        <v>612</v>
      </c>
      <c r="M4712" t="s">
        <v>14704</v>
      </c>
      <c r="N4712" t="s">
        <v>41986</v>
      </c>
      <c r="O4712" s="76" t="s">
        <v>4356</v>
      </c>
      <c r="P4712" s="82">
        <v>464</v>
      </c>
      <c r="Q4712" s="82" t="s">
        <v>92148</v>
      </c>
      <c r="R4712"/>
    </row>
    <row r="4713" spans="12:18" x14ac:dyDescent="0.25">
      <c r="L4713" t="s">
        <v>612</v>
      </c>
      <c r="M4713" t="s">
        <v>24538</v>
      </c>
      <c r="N4713" t="s">
        <v>41987</v>
      </c>
      <c r="O4713" s="76" t="s">
        <v>4374</v>
      </c>
      <c r="P4713" s="82">
        <v>2461</v>
      </c>
      <c r="Q4713" s="82" t="s">
        <v>72645</v>
      </c>
      <c r="R4713"/>
    </row>
    <row r="4714" spans="12:18" x14ac:dyDescent="0.25">
      <c r="L4714" t="s">
        <v>612</v>
      </c>
      <c r="M4714" t="s">
        <v>7309</v>
      </c>
      <c r="N4714" t="s">
        <v>41988</v>
      </c>
      <c r="O4714" s="76" t="s">
        <v>4374</v>
      </c>
      <c r="P4714" s="82">
        <v>20318</v>
      </c>
      <c r="Q4714" s="82" t="s">
        <v>72645</v>
      </c>
      <c r="R4714"/>
    </row>
    <row r="4715" spans="12:18" x14ac:dyDescent="0.25">
      <c r="L4715" t="s">
        <v>612</v>
      </c>
      <c r="M4715" t="s">
        <v>12763</v>
      </c>
      <c r="N4715" t="s">
        <v>41989</v>
      </c>
      <c r="O4715" s="76" t="s">
        <v>4356</v>
      </c>
      <c r="P4715" s="82">
        <v>443</v>
      </c>
      <c r="Q4715" s="82" t="s">
        <v>92149</v>
      </c>
      <c r="R4715"/>
    </row>
    <row r="4716" spans="12:18" x14ac:dyDescent="0.25">
      <c r="L4716" t="s">
        <v>612</v>
      </c>
      <c r="M4716" t="s">
        <v>33470</v>
      </c>
      <c r="N4716" t="s">
        <v>41990</v>
      </c>
      <c r="O4716" s="76" t="s">
        <v>4356</v>
      </c>
      <c r="P4716" s="82">
        <v>260</v>
      </c>
      <c r="Q4716" s="82" t="s">
        <v>92150</v>
      </c>
      <c r="R4716"/>
    </row>
    <row r="4717" spans="12:18" x14ac:dyDescent="0.25">
      <c r="L4717" t="s">
        <v>612</v>
      </c>
      <c r="M4717" t="s">
        <v>33471</v>
      </c>
      <c r="N4717" t="s">
        <v>41991</v>
      </c>
      <c r="O4717" s="76" t="s">
        <v>4356</v>
      </c>
      <c r="P4717" s="82">
        <v>293</v>
      </c>
      <c r="Q4717" s="82" t="s">
        <v>92151</v>
      </c>
      <c r="R4717"/>
    </row>
    <row r="4718" spans="12:18" x14ac:dyDescent="0.25">
      <c r="L4718" t="s">
        <v>612</v>
      </c>
      <c r="M4718" t="s">
        <v>7310</v>
      </c>
      <c r="N4718" t="s">
        <v>41992</v>
      </c>
      <c r="O4718" s="76" t="s">
        <v>4356</v>
      </c>
      <c r="P4718" s="82">
        <v>6323</v>
      </c>
      <c r="Q4718" s="82" t="s">
        <v>92153</v>
      </c>
      <c r="R4718"/>
    </row>
    <row r="4719" spans="12:18" x14ac:dyDescent="0.25">
      <c r="L4719" t="s">
        <v>612</v>
      </c>
      <c r="M4719" t="s">
        <v>7312</v>
      </c>
      <c r="N4719" t="s">
        <v>41993</v>
      </c>
      <c r="O4719" s="76" t="s">
        <v>4356</v>
      </c>
      <c r="P4719" s="82">
        <v>606</v>
      </c>
      <c r="Q4719" s="82" t="s">
        <v>92156</v>
      </c>
      <c r="R4719"/>
    </row>
    <row r="4720" spans="12:18" x14ac:dyDescent="0.25">
      <c r="L4720" t="s">
        <v>612</v>
      </c>
      <c r="M4720" t="s">
        <v>4369</v>
      </c>
      <c r="N4720" t="s">
        <v>41994</v>
      </c>
      <c r="O4720" s="76" t="s">
        <v>4356</v>
      </c>
      <c r="P4720" s="82">
        <v>279</v>
      </c>
      <c r="Q4720" s="82" t="s">
        <v>92157</v>
      </c>
      <c r="R4720"/>
    </row>
    <row r="4721" spans="12:18" x14ac:dyDescent="0.25">
      <c r="L4721" t="s">
        <v>612</v>
      </c>
      <c r="M4721" t="s">
        <v>31515</v>
      </c>
      <c r="N4721" t="s">
        <v>41995</v>
      </c>
      <c r="O4721" s="76" t="s">
        <v>4356</v>
      </c>
      <c r="P4721" s="82">
        <v>360</v>
      </c>
      <c r="Q4721" s="82" t="s">
        <v>92158</v>
      </c>
      <c r="R4721"/>
    </row>
    <row r="4722" spans="12:18" x14ac:dyDescent="0.25">
      <c r="L4722" t="s">
        <v>612</v>
      </c>
      <c r="M4722" t="s">
        <v>24539</v>
      </c>
      <c r="N4722" t="s">
        <v>41996</v>
      </c>
      <c r="O4722" s="76" t="s">
        <v>4356</v>
      </c>
      <c r="P4722" s="82">
        <v>183</v>
      </c>
      <c r="Q4722" s="82" t="s">
        <v>92159</v>
      </c>
      <c r="R4722"/>
    </row>
    <row r="4723" spans="12:18" x14ac:dyDescent="0.25">
      <c r="L4723" t="s">
        <v>612</v>
      </c>
      <c r="M4723" t="s">
        <v>7313</v>
      </c>
      <c r="N4723" t="s">
        <v>41997</v>
      </c>
      <c r="O4723" s="76" t="s">
        <v>4366</v>
      </c>
      <c r="P4723" s="82">
        <v>60</v>
      </c>
      <c r="Q4723" s="82" t="s">
        <v>92160</v>
      </c>
      <c r="R4723"/>
    </row>
    <row r="4724" spans="12:18" x14ac:dyDescent="0.25">
      <c r="L4724" t="s">
        <v>612</v>
      </c>
      <c r="M4724" t="s">
        <v>14711</v>
      </c>
      <c r="N4724" t="s">
        <v>41998</v>
      </c>
      <c r="O4724" s="76" t="s">
        <v>4450</v>
      </c>
      <c r="P4724" s="82">
        <v>2742</v>
      </c>
      <c r="Q4724" s="82" t="s">
        <v>72645</v>
      </c>
      <c r="R4724"/>
    </row>
    <row r="4725" spans="12:18" x14ac:dyDescent="0.25">
      <c r="L4725" t="s">
        <v>612</v>
      </c>
      <c r="M4725" t="s">
        <v>14713</v>
      </c>
      <c r="N4725" t="s">
        <v>41999</v>
      </c>
      <c r="O4725" s="76" t="s">
        <v>4374</v>
      </c>
      <c r="P4725" s="82">
        <v>3182</v>
      </c>
      <c r="Q4725" s="82" t="s">
        <v>72645</v>
      </c>
      <c r="R4725"/>
    </row>
    <row r="4726" spans="12:18" x14ac:dyDescent="0.25">
      <c r="L4726" t="s">
        <v>612</v>
      </c>
      <c r="M4726" t="s">
        <v>14715</v>
      </c>
      <c r="N4726" t="s">
        <v>42000</v>
      </c>
      <c r="O4726" s="76" t="s">
        <v>4356</v>
      </c>
      <c r="P4726" s="82">
        <v>155</v>
      </c>
      <c r="Q4726" s="82" t="s">
        <v>92161</v>
      </c>
      <c r="R4726"/>
    </row>
    <row r="4727" spans="12:18" x14ac:dyDescent="0.25">
      <c r="L4727" t="s">
        <v>612</v>
      </c>
      <c r="M4727" t="s">
        <v>14717</v>
      </c>
      <c r="N4727" t="s">
        <v>42001</v>
      </c>
      <c r="O4727" s="76" t="s">
        <v>4356</v>
      </c>
      <c r="P4727" s="82">
        <v>262</v>
      </c>
      <c r="Q4727" s="82" t="s">
        <v>92162</v>
      </c>
      <c r="R4727"/>
    </row>
    <row r="4728" spans="12:18" x14ac:dyDescent="0.25">
      <c r="L4728" t="s">
        <v>612</v>
      </c>
      <c r="M4728" t="s">
        <v>14718</v>
      </c>
      <c r="N4728" t="s">
        <v>42002</v>
      </c>
      <c r="O4728" s="76" t="s">
        <v>4356</v>
      </c>
      <c r="P4728" s="82">
        <v>189</v>
      </c>
      <c r="Q4728" s="82" t="s">
        <v>92163</v>
      </c>
      <c r="R4728"/>
    </row>
    <row r="4729" spans="12:18" x14ac:dyDescent="0.25">
      <c r="L4729" t="s">
        <v>612</v>
      </c>
      <c r="M4729" t="s">
        <v>8499</v>
      </c>
      <c r="N4729" t="s">
        <v>42003</v>
      </c>
      <c r="O4729" s="76" t="s">
        <v>4356</v>
      </c>
      <c r="P4729" s="82">
        <v>388</v>
      </c>
      <c r="Q4729" s="82" t="s">
        <v>92164</v>
      </c>
      <c r="R4729"/>
    </row>
    <row r="4730" spans="12:18" x14ac:dyDescent="0.25">
      <c r="L4730" t="s">
        <v>612</v>
      </c>
      <c r="M4730" t="s">
        <v>14720</v>
      </c>
      <c r="N4730" t="s">
        <v>42004</v>
      </c>
      <c r="O4730" s="76" t="s">
        <v>4356</v>
      </c>
      <c r="P4730" s="82">
        <v>363</v>
      </c>
      <c r="Q4730" s="82" t="s">
        <v>92165</v>
      </c>
      <c r="R4730"/>
    </row>
    <row r="4731" spans="12:18" x14ac:dyDescent="0.25">
      <c r="L4731" t="s">
        <v>612</v>
      </c>
      <c r="M4731" t="s">
        <v>5682</v>
      </c>
      <c r="N4731" t="s">
        <v>42005</v>
      </c>
      <c r="O4731" s="76" t="s">
        <v>4356</v>
      </c>
      <c r="P4731" s="82">
        <v>444</v>
      </c>
      <c r="Q4731" s="82" t="s">
        <v>92166</v>
      </c>
      <c r="R4731"/>
    </row>
    <row r="4732" spans="12:18" x14ac:dyDescent="0.25">
      <c r="L4732" t="s">
        <v>612</v>
      </c>
      <c r="M4732" t="s">
        <v>14589</v>
      </c>
      <c r="N4732" t="s">
        <v>42006</v>
      </c>
      <c r="O4732" s="76" t="s">
        <v>4356</v>
      </c>
      <c r="P4732" s="82">
        <v>548</v>
      </c>
      <c r="Q4732" s="82" t="s">
        <v>91951</v>
      </c>
      <c r="R4732"/>
    </row>
    <row r="4733" spans="12:18" x14ac:dyDescent="0.25">
      <c r="L4733" t="s">
        <v>612</v>
      </c>
      <c r="M4733" t="s">
        <v>24540</v>
      </c>
      <c r="N4733" t="s">
        <v>42007</v>
      </c>
      <c r="O4733" s="76" t="s">
        <v>4356</v>
      </c>
      <c r="P4733" s="82">
        <v>1036</v>
      </c>
      <c r="Q4733" s="82" t="s">
        <v>92167</v>
      </c>
      <c r="R4733"/>
    </row>
    <row r="4734" spans="12:18" x14ac:dyDescent="0.25">
      <c r="L4734" t="s">
        <v>612</v>
      </c>
      <c r="M4734" t="s">
        <v>24541</v>
      </c>
      <c r="N4734" t="s">
        <v>42008</v>
      </c>
      <c r="O4734" s="76" t="s">
        <v>4366</v>
      </c>
      <c r="P4734" s="82">
        <v>336</v>
      </c>
      <c r="Q4734" s="82" t="s">
        <v>92168</v>
      </c>
      <c r="R4734"/>
    </row>
    <row r="4735" spans="12:18" x14ac:dyDescent="0.25">
      <c r="L4735" t="s">
        <v>612</v>
      </c>
      <c r="M4735" t="s">
        <v>24542</v>
      </c>
      <c r="N4735" t="s">
        <v>42009</v>
      </c>
      <c r="O4735" s="76" t="s">
        <v>4356</v>
      </c>
      <c r="P4735" s="82">
        <v>555</v>
      </c>
      <c r="Q4735" s="82" t="s">
        <v>92169</v>
      </c>
      <c r="R4735"/>
    </row>
    <row r="4736" spans="12:18" x14ac:dyDescent="0.25">
      <c r="L4736" t="s">
        <v>612</v>
      </c>
      <c r="M4736" t="s">
        <v>24543</v>
      </c>
      <c r="N4736" t="s">
        <v>42010</v>
      </c>
      <c r="O4736" s="76" t="s">
        <v>4356</v>
      </c>
      <c r="P4736" s="82">
        <v>290</v>
      </c>
      <c r="Q4736" s="82" t="s">
        <v>92170</v>
      </c>
      <c r="R4736"/>
    </row>
    <row r="4737" spans="12:18" x14ac:dyDescent="0.25">
      <c r="L4737" t="s">
        <v>612</v>
      </c>
      <c r="M4737" t="s">
        <v>7314</v>
      </c>
      <c r="N4737" t="s">
        <v>42011</v>
      </c>
      <c r="O4737" s="76" t="s">
        <v>4356</v>
      </c>
      <c r="P4737" s="82">
        <v>131</v>
      </c>
      <c r="Q4737" s="82" t="s">
        <v>92172</v>
      </c>
      <c r="R4737"/>
    </row>
    <row r="4738" spans="12:18" x14ac:dyDescent="0.25">
      <c r="L4738" t="s">
        <v>612</v>
      </c>
      <c r="M4738" t="s">
        <v>16348</v>
      </c>
      <c r="N4738" t="s">
        <v>42012</v>
      </c>
      <c r="O4738" s="76" t="s">
        <v>4356</v>
      </c>
      <c r="P4738" s="82">
        <v>768</v>
      </c>
      <c r="Q4738" s="82" t="s">
        <v>92174</v>
      </c>
      <c r="R4738"/>
    </row>
    <row r="4739" spans="12:18" x14ac:dyDescent="0.25">
      <c r="L4739" t="s">
        <v>612</v>
      </c>
      <c r="M4739" t="s">
        <v>10251</v>
      </c>
      <c r="N4739" t="s">
        <v>42013</v>
      </c>
      <c r="O4739" s="76" t="s">
        <v>4366</v>
      </c>
      <c r="P4739" s="82">
        <v>119</v>
      </c>
      <c r="Q4739" s="82" t="s">
        <v>92175</v>
      </c>
      <c r="R4739"/>
    </row>
    <row r="4740" spans="12:18" x14ac:dyDescent="0.25">
      <c r="L4740" t="s">
        <v>612</v>
      </c>
      <c r="M4740" t="s">
        <v>24544</v>
      </c>
      <c r="N4740" t="s">
        <v>42014</v>
      </c>
      <c r="O4740" s="76" t="s">
        <v>4366</v>
      </c>
      <c r="P4740" s="82">
        <v>319</v>
      </c>
      <c r="Q4740" s="82" t="s">
        <v>92176</v>
      </c>
      <c r="R4740"/>
    </row>
    <row r="4741" spans="12:18" x14ac:dyDescent="0.25">
      <c r="L4741" t="s">
        <v>612</v>
      </c>
      <c r="M4741" t="s">
        <v>12771</v>
      </c>
      <c r="N4741" t="s">
        <v>42015</v>
      </c>
      <c r="O4741" s="76" t="s">
        <v>4374</v>
      </c>
      <c r="P4741" s="82">
        <v>2223</v>
      </c>
      <c r="Q4741" s="82" t="s">
        <v>72645</v>
      </c>
      <c r="R4741"/>
    </row>
    <row r="4742" spans="12:18" x14ac:dyDescent="0.25">
      <c r="L4742" t="s">
        <v>612</v>
      </c>
      <c r="M4742" t="s">
        <v>7317</v>
      </c>
      <c r="N4742" t="s">
        <v>42016</v>
      </c>
      <c r="O4742" s="76" t="s">
        <v>4374</v>
      </c>
      <c r="P4742" s="82">
        <v>1960</v>
      </c>
      <c r="Q4742" s="82" t="s">
        <v>72645</v>
      </c>
      <c r="R4742"/>
    </row>
    <row r="4743" spans="12:18" x14ac:dyDescent="0.25">
      <c r="L4743" t="s">
        <v>612</v>
      </c>
      <c r="M4743" t="s">
        <v>14723</v>
      </c>
      <c r="N4743" t="s">
        <v>42017</v>
      </c>
      <c r="O4743" s="76" t="s">
        <v>4356</v>
      </c>
      <c r="P4743" s="82">
        <v>2169</v>
      </c>
      <c r="Q4743" s="82" t="s">
        <v>92178</v>
      </c>
      <c r="R4743"/>
    </row>
    <row r="4744" spans="12:18" x14ac:dyDescent="0.25">
      <c r="L4744" t="s">
        <v>612</v>
      </c>
      <c r="M4744" t="s">
        <v>12773</v>
      </c>
      <c r="N4744" t="s">
        <v>42018</v>
      </c>
      <c r="O4744" s="76" t="s">
        <v>4356</v>
      </c>
      <c r="P4744" s="82">
        <v>1106</v>
      </c>
      <c r="Q4744" s="82" t="s">
        <v>92179</v>
      </c>
      <c r="R4744"/>
    </row>
    <row r="4745" spans="12:18" x14ac:dyDescent="0.25">
      <c r="L4745" t="s">
        <v>612</v>
      </c>
      <c r="M4745" t="s">
        <v>7318</v>
      </c>
      <c r="N4745" t="s">
        <v>42019</v>
      </c>
      <c r="O4745" s="76" t="s">
        <v>4356</v>
      </c>
      <c r="P4745" s="82">
        <v>292</v>
      </c>
      <c r="Q4745" s="82" t="s">
        <v>92180</v>
      </c>
      <c r="R4745"/>
    </row>
    <row r="4746" spans="12:18" x14ac:dyDescent="0.25">
      <c r="L4746" t="s">
        <v>612</v>
      </c>
      <c r="M4746" t="s">
        <v>24548</v>
      </c>
      <c r="N4746" t="s">
        <v>42020</v>
      </c>
      <c r="O4746" s="76" t="s">
        <v>4366</v>
      </c>
      <c r="P4746" s="82">
        <v>144</v>
      </c>
      <c r="Q4746" s="82" t="s">
        <v>92188</v>
      </c>
      <c r="R4746"/>
    </row>
    <row r="4747" spans="12:18" x14ac:dyDescent="0.25">
      <c r="L4747" t="s">
        <v>612</v>
      </c>
      <c r="M4747" t="s">
        <v>7320</v>
      </c>
      <c r="N4747" t="s">
        <v>42021</v>
      </c>
      <c r="O4747" s="76" t="s">
        <v>4356</v>
      </c>
      <c r="P4747" s="82">
        <v>9712</v>
      </c>
      <c r="Q4747" s="82" t="s">
        <v>92189</v>
      </c>
      <c r="R4747"/>
    </row>
    <row r="4748" spans="12:18" x14ac:dyDescent="0.25">
      <c r="L4748" t="s">
        <v>612</v>
      </c>
      <c r="M4748" t="s">
        <v>24550</v>
      </c>
      <c r="N4748" t="s">
        <v>42022</v>
      </c>
      <c r="O4748" s="76" t="s">
        <v>4374</v>
      </c>
      <c r="P4748" s="82">
        <v>563</v>
      </c>
      <c r="Q4748" s="82" t="s">
        <v>72645</v>
      </c>
      <c r="R4748"/>
    </row>
    <row r="4749" spans="12:18" x14ac:dyDescent="0.25">
      <c r="L4749" t="s">
        <v>612</v>
      </c>
      <c r="M4749" t="s">
        <v>24551</v>
      </c>
      <c r="N4749" t="s">
        <v>42023</v>
      </c>
      <c r="O4749" s="76" t="s">
        <v>4450</v>
      </c>
      <c r="P4749" s="82">
        <v>9868</v>
      </c>
      <c r="Q4749" s="82" t="s">
        <v>72645</v>
      </c>
      <c r="R4749"/>
    </row>
    <row r="4750" spans="12:18" x14ac:dyDescent="0.25">
      <c r="L4750" t="s">
        <v>612</v>
      </c>
      <c r="M4750" t="s">
        <v>12784</v>
      </c>
      <c r="N4750" t="s">
        <v>42024</v>
      </c>
      <c r="O4750" s="76" t="s">
        <v>4374</v>
      </c>
      <c r="P4750" s="82">
        <v>521</v>
      </c>
      <c r="Q4750" s="82" t="s">
        <v>72645</v>
      </c>
      <c r="R4750"/>
    </row>
    <row r="4751" spans="12:18" x14ac:dyDescent="0.25">
      <c r="L4751" t="s">
        <v>612</v>
      </c>
      <c r="M4751" t="s">
        <v>14732</v>
      </c>
      <c r="N4751" t="s">
        <v>42025</v>
      </c>
      <c r="O4751" s="76" t="s">
        <v>4366</v>
      </c>
      <c r="P4751" s="82">
        <v>94</v>
      </c>
      <c r="Q4751" s="82" t="s">
        <v>92191</v>
      </c>
      <c r="R4751"/>
    </row>
    <row r="4752" spans="12:18" x14ac:dyDescent="0.25">
      <c r="L4752" t="s">
        <v>612</v>
      </c>
      <c r="M4752" t="s">
        <v>33472</v>
      </c>
      <c r="N4752" t="s">
        <v>42026</v>
      </c>
      <c r="O4752" s="76" t="s">
        <v>4356</v>
      </c>
      <c r="P4752" s="82">
        <v>106</v>
      </c>
      <c r="Q4752" s="82" t="s">
        <v>92192</v>
      </c>
      <c r="R4752"/>
    </row>
    <row r="4753" spans="12:18" x14ac:dyDescent="0.25">
      <c r="L4753" t="s">
        <v>612</v>
      </c>
      <c r="M4753" t="s">
        <v>4781</v>
      </c>
      <c r="N4753" t="s">
        <v>42027</v>
      </c>
      <c r="O4753" s="76" t="s">
        <v>4366</v>
      </c>
      <c r="P4753" s="82">
        <v>96</v>
      </c>
      <c r="Q4753" s="82" t="s">
        <v>92193</v>
      </c>
      <c r="R4753"/>
    </row>
    <row r="4754" spans="12:18" x14ac:dyDescent="0.25">
      <c r="L4754" t="s">
        <v>612</v>
      </c>
      <c r="M4754" t="s">
        <v>12847</v>
      </c>
      <c r="N4754" t="s">
        <v>42028</v>
      </c>
      <c r="O4754" s="76" t="s">
        <v>4356</v>
      </c>
      <c r="P4754" s="82">
        <v>596</v>
      </c>
      <c r="Q4754" s="82" t="s">
        <v>92353</v>
      </c>
      <c r="R4754"/>
    </row>
    <row r="4755" spans="12:18" x14ac:dyDescent="0.25">
      <c r="L4755" t="s">
        <v>612</v>
      </c>
      <c r="M4755" t="s">
        <v>14733</v>
      </c>
      <c r="N4755" t="s">
        <v>42029</v>
      </c>
      <c r="O4755" s="76" t="s">
        <v>4366</v>
      </c>
      <c r="P4755" s="82">
        <v>57</v>
      </c>
      <c r="Q4755" s="82" t="s">
        <v>92194</v>
      </c>
      <c r="R4755"/>
    </row>
    <row r="4756" spans="12:18" x14ac:dyDescent="0.25">
      <c r="L4756" t="s">
        <v>612</v>
      </c>
      <c r="M4756" t="s">
        <v>14734</v>
      </c>
      <c r="N4756" t="s">
        <v>42030</v>
      </c>
      <c r="O4756" s="76" t="s">
        <v>4356</v>
      </c>
      <c r="P4756" s="82">
        <v>415</v>
      </c>
      <c r="Q4756" s="82" t="s">
        <v>92195</v>
      </c>
      <c r="R4756"/>
    </row>
    <row r="4757" spans="12:18" x14ac:dyDescent="0.25">
      <c r="L4757" t="s">
        <v>612</v>
      </c>
      <c r="M4757" t="s">
        <v>24552</v>
      </c>
      <c r="N4757" t="s">
        <v>42031</v>
      </c>
      <c r="O4757" s="76" t="s">
        <v>4356</v>
      </c>
      <c r="P4757" s="82">
        <v>647</v>
      </c>
      <c r="Q4757" s="82" t="s">
        <v>92196</v>
      </c>
      <c r="R4757"/>
    </row>
    <row r="4758" spans="12:18" x14ac:dyDescent="0.25">
      <c r="L4758" t="s">
        <v>612</v>
      </c>
      <c r="M4758" t="s">
        <v>24553</v>
      </c>
      <c r="N4758" t="s">
        <v>42032</v>
      </c>
      <c r="O4758" s="76" t="s">
        <v>4356</v>
      </c>
      <c r="P4758" s="82">
        <v>354</v>
      </c>
      <c r="Q4758" s="82" t="s">
        <v>92197</v>
      </c>
      <c r="R4758"/>
    </row>
    <row r="4759" spans="12:18" x14ac:dyDescent="0.25">
      <c r="L4759" t="s">
        <v>612</v>
      </c>
      <c r="M4759" t="s">
        <v>24554</v>
      </c>
      <c r="N4759" t="s">
        <v>42033</v>
      </c>
      <c r="O4759" s="76" t="s">
        <v>4374</v>
      </c>
      <c r="P4759" s="82">
        <v>1601</v>
      </c>
      <c r="Q4759" s="82" t="s">
        <v>72645</v>
      </c>
      <c r="R4759"/>
    </row>
    <row r="4760" spans="12:18" x14ac:dyDescent="0.25">
      <c r="L4760" t="s">
        <v>612</v>
      </c>
      <c r="M4760" t="s">
        <v>12786</v>
      </c>
      <c r="N4760" t="s">
        <v>42034</v>
      </c>
      <c r="O4760" s="76" t="s">
        <v>4366</v>
      </c>
      <c r="P4760" s="82">
        <v>303</v>
      </c>
      <c r="Q4760" s="82" t="s">
        <v>92198</v>
      </c>
      <c r="R4760"/>
    </row>
    <row r="4761" spans="12:18" x14ac:dyDescent="0.25">
      <c r="L4761" t="s">
        <v>612</v>
      </c>
      <c r="M4761" t="s">
        <v>7316</v>
      </c>
      <c r="N4761" t="s">
        <v>42035</v>
      </c>
      <c r="O4761" s="76" t="s">
        <v>4356</v>
      </c>
      <c r="P4761" s="82">
        <v>1171</v>
      </c>
      <c r="Q4761" s="82" t="s">
        <v>92177</v>
      </c>
      <c r="R4761"/>
    </row>
    <row r="4762" spans="12:18" x14ac:dyDescent="0.25">
      <c r="L4762" t="s">
        <v>612</v>
      </c>
      <c r="M4762" t="s">
        <v>12788</v>
      </c>
      <c r="N4762" t="s">
        <v>42036</v>
      </c>
      <c r="O4762" s="76" t="s">
        <v>4374</v>
      </c>
      <c r="P4762" s="82">
        <v>3095</v>
      </c>
      <c r="Q4762" s="82" t="s">
        <v>72645</v>
      </c>
      <c r="R4762"/>
    </row>
    <row r="4763" spans="12:18" x14ac:dyDescent="0.25">
      <c r="L4763" t="s">
        <v>612</v>
      </c>
      <c r="M4763" t="s">
        <v>33473</v>
      </c>
      <c r="N4763" t="s">
        <v>42037</v>
      </c>
      <c r="O4763" s="76" t="s">
        <v>4356</v>
      </c>
      <c r="P4763" s="82">
        <v>1359</v>
      </c>
      <c r="Q4763" s="82" t="s">
        <v>92201</v>
      </c>
      <c r="R4763"/>
    </row>
    <row r="4764" spans="12:18" x14ac:dyDescent="0.25">
      <c r="L4764" t="s">
        <v>612</v>
      </c>
      <c r="M4764" t="s">
        <v>33474</v>
      </c>
      <c r="N4764" t="s">
        <v>42038</v>
      </c>
      <c r="O4764" s="76" t="s">
        <v>4356</v>
      </c>
      <c r="P4764" s="82">
        <v>359</v>
      </c>
      <c r="Q4764" s="82" t="s">
        <v>92202</v>
      </c>
      <c r="R4764"/>
    </row>
    <row r="4765" spans="12:18" x14ac:dyDescent="0.25">
      <c r="L4765" t="s">
        <v>612</v>
      </c>
      <c r="M4765" t="s">
        <v>12791</v>
      </c>
      <c r="N4765" t="s">
        <v>42039</v>
      </c>
      <c r="O4765" s="76" t="s">
        <v>4356</v>
      </c>
      <c r="P4765" s="82">
        <v>496</v>
      </c>
      <c r="Q4765" s="82" t="s">
        <v>92203</v>
      </c>
      <c r="R4765"/>
    </row>
    <row r="4766" spans="12:18" x14ac:dyDescent="0.25">
      <c r="L4766" t="s">
        <v>612</v>
      </c>
      <c r="M4766" t="s">
        <v>14736</v>
      </c>
      <c r="N4766" t="s">
        <v>42040</v>
      </c>
      <c r="O4766" s="76" t="s">
        <v>4356</v>
      </c>
      <c r="P4766" s="82">
        <v>318</v>
      </c>
      <c r="Q4766" s="82" t="s">
        <v>92204</v>
      </c>
      <c r="R4766"/>
    </row>
    <row r="4767" spans="12:18" x14ac:dyDescent="0.25">
      <c r="L4767" t="s">
        <v>612</v>
      </c>
      <c r="M4767" t="s">
        <v>12793</v>
      </c>
      <c r="N4767" t="s">
        <v>42041</v>
      </c>
      <c r="O4767" s="76" t="s">
        <v>4366</v>
      </c>
      <c r="P4767" s="82">
        <v>301</v>
      </c>
      <c r="Q4767" s="82" t="s">
        <v>92205</v>
      </c>
      <c r="R4767"/>
    </row>
    <row r="4768" spans="12:18" x14ac:dyDescent="0.25">
      <c r="L4768" t="s">
        <v>612</v>
      </c>
      <c r="M4768" t="s">
        <v>33475</v>
      </c>
      <c r="N4768" t="s">
        <v>42042</v>
      </c>
      <c r="O4768" s="76" t="s">
        <v>4356</v>
      </c>
      <c r="P4768" s="82">
        <v>397</v>
      </c>
      <c r="Q4768" s="82" t="s">
        <v>92206</v>
      </c>
      <c r="R4768"/>
    </row>
    <row r="4769" spans="12:18" x14ac:dyDescent="0.25">
      <c r="L4769" t="s">
        <v>612</v>
      </c>
      <c r="M4769" t="s">
        <v>7321</v>
      </c>
      <c r="N4769" t="s">
        <v>42043</v>
      </c>
      <c r="O4769" s="76" t="s">
        <v>4366</v>
      </c>
      <c r="P4769" s="82">
        <v>93</v>
      </c>
      <c r="Q4769" s="82" t="s">
        <v>92207</v>
      </c>
      <c r="R4769"/>
    </row>
    <row r="4770" spans="12:18" x14ac:dyDescent="0.25">
      <c r="L4770" t="s">
        <v>612</v>
      </c>
      <c r="M4770" t="s">
        <v>12795</v>
      </c>
      <c r="N4770" t="s">
        <v>42044</v>
      </c>
      <c r="O4770" s="76" t="s">
        <v>4366</v>
      </c>
      <c r="P4770" s="82">
        <v>225</v>
      </c>
      <c r="Q4770" s="82" t="s">
        <v>92209</v>
      </c>
      <c r="R4770"/>
    </row>
    <row r="4771" spans="12:18" x14ac:dyDescent="0.25">
      <c r="L4771" t="s">
        <v>612</v>
      </c>
      <c r="M4771" t="s">
        <v>7322</v>
      </c>
      <c r="N4771" t="s">
        <v>42045</v>
      </c>
      <c r="O4771" s="76" t="s">
        <v>4356</v>
      </c>
      <c r="P4771" s="82">
        <v>117</v>
      </c>
      <c r="Q4771" s="82" t="s">
        <v>92208</v>
      </c>
      <c r="R4771"/>
    </row>
    <row r="4772" spans="12:18" x14ac:dyDescent="0.25">
      <c r="L4772" t="s">
        <v>612</v>
      </c>
      <c r="M4772" t="s">
        <v>12829</v>
      </c>
      <c r="N4772" t="s">
        <v>42046</v>
      </c>
      <c r="O4772" s="76" t="s">
        <v>4356</v>
      </c>
      <c r="P4772" s="82">
        <v>4423</v>
      </c>
      <c r="Q4772" s="82" t="s">
        <v>92317</v>
      </c>
      <c r="R4772"/>
    </row>
    <row r="4773" spans="12:18" x14ac:dyDescent="0.25">
      <c r="L4773" t="s">
        <v>612</v>
      </c>
      <c r="M4773" t="s">
        <v>7324</v>
      </c>
      <c r="N4773" t="s">
        <v>42047</v>
      </c>
      <c r="O4773" s="76" t="s">
        <v>4366</v>
      </c>
      <c r="P4773" s="82">
        <v>184</v>
      </c>
      <c r="Q4773" s="82" t="s">
        <v>92211</v>
      </c>
      <c r="R4773"/>
    </row>
    <row r="4774" spans="12:18" x14ac:dyDescent="0.25">
      <c r="L4774" t="s">
        <v>612</v>
      </c>
      <c r="M4774" t="s">
        <v>14739</v>
      </c>
      <c r="N4774" t="s">
        <v>42048</v>
      </c>
      <c r="O4774" s="76" t="s">
        <v>4356</v>
      </c>
      <c r="P4774" s="82">
        <v>2013</v>
      </c>
      <c r="Q4774" s="82" t="s">
        <v>92212</v>
      </c>
      <c r="R4774"/>
    </row>
    <row r="4775" spans="12:18" x14ac:dyDescent="0.25">
      <c r="L4775" t="s">
        <v>612</v>
      </c>
      <c r="M4775" t="s">
        <v>33476</v>
      </c>
      <c r="N4775" t="s">
        <v>42049</v>
      </c>
      <c r="O4775" s="76" t="s">
        <v>4356</v>
      </c>
      <c r="P4775" s="82">
        <v>533</v>
      </c>
      <c r="Q4775" s="82" t="s">
        <v>92213</v>
      </c>
      <c r="R4775"/>
    </row>
    <row r="4776" spans="12:18" x14ac:dyDescent="0.25">
      <c r="L4776" t="s">
        <v>612</v>
      </c>
      <c r="M4776" t="s">
        <v>24556</v>
      </c>
      <c r="N4776" t="s">
        <v>42050</v>
      </c>
      <c r="O4776" s="76" t="s">
        <v>4356</v>
      </c>
      <c r="P4776" s="82">
        <v>239</v>
      </c>
      <c r="Q4776" s="82" t="s">
        <v>92214</v>
      </c>
      <c r="R4776"/>
    </row>
    <row r="4777" spans="12:18" x14ac:dyDescent="0.25">
      <c r="L4777" t="s">
        <v>612</v>
      </c>
      <c r="M4777" t="s">
        <v>33477</v>
      </c>
      <c r="N4777" t="s">
        <v>42051</v>
      </c>
      <c r="O4777" s="76" t="s">
        <v>4356</v>
      </c>
      <c r="P4777" s="82">
        <v>189</v>
      </c>
      <c r="Q4777" s="82" t="s">
        <v>92215</v>
      </c>
      <c r="R4777"/>
    </row>
    <row r="4778" spans="12:18" x14ac:dyDescent="0.25">
      <c r="L4778" t="s">
        <v>612</v>
      </c>
      <c r="M4778" t="s">
        <v>14741</v>
      </c>
      <c r="N4778" t="s">
        <v>42052</v>
      </c>
      <c r="O4778" s="76" t="s">
        <v>4356</v>
      </c>
      <c r="P4778" s="82">
        <v>240</v>
      </c>
      <c r="Q4778" s="82" t="s">
        <v>92216</v>
      </c>
      <c r="R4778"/>
    </row>
    <row r="4779" spans="12:18" x14ac:dyDescent="0.25">
      <c r="L4779" t="s">
        <v>612</v>
      </c>
      <c r="M4779" t="s">
        <v>24557</v>
      </c>
      <c r="N4779" t="s">
        <v>42053</v>
      </c>
      <c r="O4779" s="76" t="s">
        <v>4356</v>
      </c>
      <c r="P4779" s="82">
        <v>591</v>
      </c>
      <c r="Q4779" s="82" t="s">
        <v>92217</v>
      </c>
      <c r="R4779"/>
    </row>
    <row r="4780" spans="12:18" x14ac:dyDescent="0.25">
      <c r="L4780" t="s">
        <v>612</v>
      </c>
      <c r="M4780" t="s">
        <v>12797</v>
      </c>
      <c r="N4780" t="s">
        <v>42054</v>
      </c>
      <c r="O4780" s="76" t="s">
        <v>4356</v>
      </c>
      <c r="P4780" s="82">
        <v>810</v>
      </c>
      <c r="Q4780" s="82" t="s">
        <v>92218</v>
      </c>
      <c r="R4780"/>
    </row>
    <row r="4781" spans="12:18" x14ac:dyDescent="0.25">
      <c r="L4781" t="s">
        <v>612</v>
      </c>
      <c r="M4781" t="s">
        <v>14743</v>
      </c>
      <c r="N4781" t="s">
        <v>42055</v>
      </c>
      <c r="O4781" s="76" t="s">
        <v>4374</v>
      </c>
      <c r="P4781" s="82">
        <v>9081</v>
      </c>
      <c r="Q4781" s="82" t="s">
        <v>72645</v>
      </c>
      <c r="R4781"/>
    </row>
    <row r="4782" spans="12:18" x14ac:dyDescent="0.25">
      <c r="L4782" t="s">
        <v>612</v>
      </c>
      <c r="M4782" t="s">
        <v>7325</v>
      </c>
      <c r="N4782" t="s">
        <v>42056</v>
      </c>
      <c r="O4782" s="76" t="s">
        <v>4356</v>
      </c>
      <c r="P4782" s="82">
        <v>196</v>
      </c>
      <c r="Q4782" s="82" t="s">
        <v>92219</v>
      </c>
      <c r="R4782"/>
    </row>
    <row r="4783" spans="12:18" x14ac:dyDescent="0.25">
      <c r="L4783" t="s">
        <v>612</v>
      </c>
      <c r="M4783" t="s">
        <v>33478</v>
      </c>
      <c r="N4783" t="s">
        <v>42057</v>
      </c>
      <c r="O4783" s="76" t="s">
        <v>4356</v>
      </c>
      <c r="P4783" s="82">
        <v>290</v>
      </c>
      <c r="Q4783" s="82" t="s">
        <v>92220</v>
      </c>
      <c r="R4783"/>
    </row>
    <row r="4784" spans="12:18" x14ac:dyDescent="0.25">
      <c r="L4784" t="s">
        <v>612</v>
      </c>
      <c r="M4784" t="s">
        <v>24558</v>
      </c>
      <c r="N4784" t="s">
        <v>42058</v>
      </c>
      <c r="O4784" s="76" t="s">
        <v>4356</v>
      </c>
      <c r="P4784" s="82">
        <v>138</v>
      </c>
      <c r="Q4784" s="82" t="s">
        <v>92221</v>
      </c>
      <c r="R4784"/>
    </row>
    <row r="4785" spans="12:18" x14ac:dyDescent="0.25">
      <c r="L4785" t="s">
        <v>612</v>
      </c>
      <c r="M4785" t="s">
        <v>33479</v>
      </c>
      <c r="N4785" t="s">
        <v>42059</v>
      </c>
      <c r="O4785" s="76" t="s">
        <v>4374</v>
      </c>
      <c r="P4785" s="82">
        <v>513</v>
      </c>
      <c r="Q4785" s="82" t="s">
        <v>72645</v>
      </c>
      <c r="R4785"/>
    </row>
    <row r="4786" spans="12:18" x14ac:dyDescent="0.25">
      <c r="L4786" t="s">
        <v>612</v>
      </c>
      <c r="M4786" t="s">
        <v>12003</v>
      </c>
      <c r="N4786" t="s">
        <v>42060</v>
      </c>
      <c r="O4786" s="76" t="s">
        <v>4366</v>
      </c>
      <c r="P4786" s="82">
        <v>58</v>
      </c>
      <c r="Q4786" s="82" t="s">
        <v>92222</v>
      </c>
      <c r="R4786"/>
    </row>
    <row r="4787" spans="12:18" x14ac:dyDescent="0.25">
      <c r="L4787" t="s">
        <v>612</v>
      </c>
      <c r="M4787" t="s">
        <v>24559</v>
      </c>
      <c r="N4787" t="s">
        <v>42061</v>
      </c>
      <c r="O4787" s="76" t="s">
        <v>4356</v>
      </c>
      <c r="P4787" s="82">
        <v>327</v>
      </c>
      <c r="Q4787" s="82" t="s">
        <v>92223</v>
      </c>
      <c r="R4787"/>
    </row>
    <row r="4788" spans="12:18" x14ac:dyDescent="0.25">
      <c r="L4788" t="s">
        <v>612</v>
      </c>
      <c r="M4788" t="s">
        <v>24560</v>
      </c>
      <c r="N4788" t="s">
        <v>42062</v>
      </c>
      <c r="O4788" s="76" t="s">
        <v>4356</v>
      </c>
      <c r="P4788" s="82">
        <v>245</v>
      </c>
      <c r="Q4788" s="82" t="s">
        <v>92224</v>
      </c>
      <c r="R4788"/>
    </row>
    <row r="4789" spans="12:18" x14ac:dyDescent="0.25">
      <c r="L4789" t="s">
        <v>612</v>
      </c>
      <c r="M4789" t="s">
        <v>14745</v>
      </c>
      <c r="N4789" t="s">
        <v>42063</v>
      </c>
      <c r="O4789" s="76" t="s">
        <v>4356</v>
      </c>
      <c r="P4789" s="82">
        <v>508</v>
      </c>
      <c r="Q4789" s="82" t="s">
        <v>92225</v>
      </c>
      <c r="R4789"/>
    </row>
    <row r="4790" spans="12:18" x14ac:dyDescent="0.25">
      <c r="L4790" t="s">
        <v>612</v>
      </c>
      <c r="M4790" t="s">
        <v>14746</v>
      </c>
      <c r="N4790" t="s">
        <v>42064</v>
      </c>
      <c r="O4790" s="76" t="s">
        <v>4366</v>
      </c>
      <c r="P4790" s="82">
        <v>159</v>
      </c>
      <c r="Q4790" s="82" t="s">
        <v>92226</v>
      </c>
      <c r="R4790"/>
    </row>
    <row r="4791" spans="12:18" x14ac:dyDescent="0.25">
      <c r="L4791" t="s">
        <v>612</v>
      </c>
      <c r="M4791" t="s">
        <v>33480</v>
      </c>
      <c r="N4791" t="s">
        <v>42065</v>
      </c>
      <c r="O4791" s="76" t="s">
        <v>4366</v>
      </c>
      <c r="P4791" s="82">
        <v>257</v>
      </c>
      <c r="Q4791" s="82" t="s">
        <v>92227</v>
      </c>
      <c r="R4791"/>
    </row>
    <row r="4792" spans="12:18" x14ac:dyDescent="0.25">
      <c r="L4792" t="s">
        <v>612</v>
      </c>
      <c r="M4792" t="s">
        <v>7326</v>
      </c>
      <c r="N4792" t="s">
        <v>42066</v>
      </c>
      <c r="O4792" s="76" t="s">
        <v>4366</v>
      </c>
      <c r="P4792" s="82">
        <v>93</v>
      </c>
      <c r="Q4792" s="82" t="s">
        <v>92228</v>
      </c>
      <c r="R4792"/>
    </row>
    <row r="4793" spans="12:18" x14ac:dyDescent="0.25">
      <c r="L4793" t="s">
        <v>612</v>
      </c>
      <c r="M4793" t="s">
        <v>7327</v>
      </c>
      <c r="N4793" t="s">
        <v>42067</v>
      </c>
      <c r="O4793" s="76" t="s">
        <v>4356</v>
      </c>
      <c r="P4793" s="82">
        <v>241</v>
      </c>
      <c r="Q4793" s="82" t="s">
        <v>92230</v>
      </c>
      <c r="R4793"/>
    </row>
    <row r="4794" spans="12:18" x14ac:dyDescent="0.25">
      <c r="L4794" t="s">
        <v>612</v>
      </c>
      <c r="M4794" t="s">
        <v>14747</v>
      </c>
      <c r="N4794" t="s">
        <v>42068</v>
      </c>
      <c r="O4794" s="76" t="s">
        <v>4374</v>
      </c>
      <c r="P4794" s="82">
        <v>215</v>
      </c>
      <c r="Q4794" s="82" t="s">
        <v>72645</v>
      </c>
      <c r="R4794"/>
    </row>
    <row r="4795" spans="12:18" x14ac:dyDescent="0.25">
      <c r="L4795" t="s">
        <v>612</v>
      </c>
      <c r="M4795" t="s">
        <v>33481</v>
      </c>
      <c r="N4795" t="s">
        <v>42069</v>
      </c>
      <c r="O4795" s="76" t="s">
        <v>4366</v>
      </c>
      <c r="P4795" s="82">
        <v>66</v>
      </c>
      <c r="Q4795" s="82" t="s">
        <v>92232</v>
      </c>
      <c r="R4795"/>
    </row>
    <row r="4796" spans="12:18" x14ac:dyDescent="0.25">
      <c r="L4796" t="s">
        <v>612</v>
      </c>
      <c r="M4796" t="s">
        <v>7369</v>
      </c>
      <c r="N4796" t="s">
        <v>42070</v>
      </c>
      <c r="O4796" s="76" t="s">
        <v>4356</v>
      </c>
      <c r="P4796" s="82">
        <v>999</v>
      </c>
      <c r="Q4796" s="82" t="s">
        <v>92389</v>
      </c>
      <c r="R4796"/>
    </row>
    <row r="4797" spans="12:18" x14ac:dyDescent="0.25">
      <c r="L4797" t="s">
        <v>612</v>
      </c>
      <c r="M4797" t="s">
        <v>7328</v>
      </c>
      <c r="N4797" t="s">
        <v>42071</v>
      </c>
      <c r="O4797" s="76" t="s">
        <v>4356</v>
      </c>
      <c r="P4797" s="82">
        <v>4662</v>
      </c>
      <c r="Q4797" s="82" t="s">
        <v>92234</v>
      </c>
      <c r="R4797"/>
    </row>
    <row r="4798" spans="12:18" x14ac:dyDescent="0.25">
      <c r="L4798" t="s">
        <v>612</v>
      </c>
      <c r="M4798" t="s">
        <v>12799</v>
      </c>
      <c r="N4798" t="s">
        <v>42072</v>
      </c>
      <c r="O4798" s="76" t="s">
        <v>4356</v>
      </c>
      <c r="P4798" s="82">
        <v>80</v>
      </c>
      <c r="Q4798" s="82" t="s">
        <v>92233</v>
      </c>
      <c r="R4798"/>
    </row>
    <row r="4799" spans="12:18" x14ac:dyDescent="0.25">
      <c r="L4799" t="s">
        <v>612</v>
      </c>
      <c r="M4799" t="s">
        <v>14702</v>
      </c>
      <c r="N4799" t="s">
        <v>42073</v>
      </c>
      <c r="O4799" s="76" t="s">
        <v>4356</v>
      </c>
      <c r="P4799" s="82">
        <v>1169</v>
      </c>
      <c r="Q4799" s="82" t="s">
        <v>92143</v>
      </c>
      <c r="R4799"/>
    </row>
    <row r="4800" spans="12:18" x14ac:dyDescent="0.25">
      <c r="L4800" t="s">
        <v>612</v>
      </c>
      <c r="M4800" t="s">
        <v>12801</v>
      </c>
      <c r="N4800" t="s">
        <v>42074</v>
      </c>
      <c r="O4800" s="76" t="s">
        <v>4356</v>
      </c>
      <c r="P4800" s="82">
        <v>1942</v>
      </c>
      <c r="Q4800" s="82" t="s">
        <v>92235</v>
      </c>
      <c r="R4800"/>
    </row>
    <row r="4801" spans="12:18" x14ac:dyDescent="0.25">
      <c r="L4801" t="s">
        <v>612</v>
      </c>
      <c r="M4801" t="s">
        <v>33482</v>
      </c>
      <c r="N4801" t="s">
        <v>42075</v>
      </c>
      <c r="O4801" s="76" t="s">
        <v>4356</v>
      </c>
      <c r="P4801" s="82">
        <v>2075</v>
      </c>
      <c r="Q4801" s="82" t="s">
        <v>92236</v>
      </c>
      <c r="R4801"/>
    </row>
    <row r="4802" spans="12:18" x14ac:dyDescent="0.25">
      <c r="L4802" t="s">
        <v>612</v>
      </c>
      <c r="M4802" t="s">
        <v>24561</v>
      </c>
      <c r="N4802" t="s">
        <v>42076</v>
      </c>
      <c r="O4802" s="76" t="s">
        <v>4366</v>
      </c>
      <c r="P4802" s="82">
        <v>123</v>
      </c>
      <c r="Q4802" s="82" t="s">
        <v>92237</v>
      </c>
      <c r="R4802"/>
    </row>
    <row r="4803" spans="12:18" x14ac:dyDescent="0.25">
      <c r="L4803" t="s">
        <v>612</v>
      </c>
      <c r="M4803" t="s">
        <v>33483</v>
      </c>
      <c r="N4803" t="s">
        <v>42077</v>
      </c>
      <c r="O4803" s="76" t="s">
        <v>4356</v>
      </c>
      <c r="P4803" s="82">
        <v>399</v>
      </c>
      <c r="Q4803" s="82" t="s">
        <v>92239</v>
      </c>
      <c r="R4803"/>
    </row>
    <row r="4804" spans="12:18" x14ac:dyDescent="0.25">
      <c r="L4804" t="s">
        <v>612</v>
      </c>
      <c r="M4804" t="s">
        <v>7329</v>
      </c>
      <c r="N4804" t="s">
        <v>42078</v>
      </c>
      <c r="O4804" s="76" t="s">
        <v>4356</v>
      </c>
      <c r="P4804" s="82">
        <v>296</v>
      </c>
      <c r="Q4804" s="82" t="s">
        <v>92240</v>
      </c>
      <c r="R4804"/>
    </row>
    <row r="4805" spans="12:18" x14ac:dyDescent="0.25">
      <c r="L4805" t="s">
        <v>612</v>
      </c>
      <c r="M4805" t="s">
        <v>12803</v>
      </c>
      <c r="N4805" t="s">
        <v>42079</v>
      </c>
      <c r="O4805" s="76" t="s">
        <v>4356</v>
      </c>
      <c r="P4805" s="82">
        <v>375</v>
      </c>
      <c r="Q4805" s="82" t="s">
        <v>92242</v>
      </c>
      <c r="R4805"/>
    </row>
    <row r="4806" spans="12:18" x14ac:dyDescent="0.25">
      <c r="L4806" t="s">
        <v>612</v>
      </c>
      <c r="M4806" t="s">
        <v>7331</v>
      </c>
      <c r="N4806" t="s">
        <v>42080</v>
      </c>
      <c r="O4806" s="76" t="s">
        <v>4356</v>
      </c>
      <c r="P4806" s="82">
        <v>248</v>
      </c>
      <c r="Q4806" s="82" t="s">
        <v>92243</v>
      </c>
      <c r="R4806"/>
    </row>
    <row r="4807" spans="12:18" x14ac:dyDescent="0.25">
      <c r="L4807" t="s">
        <v>612</v>
      </c>
      <c r="M4807" t="s">
        <v>7332</v>
      </c>
      <c r="N4807" t="s">
        <v>42081</v>
      </c>
      <c r="O4807" s="76" t="s">
        <v>4374</v>
      </c>
      <c r="P4807" s="82">
        <v>1805</v>
      </c>
      <c r="Q4807" s="82" t="s">
        <v>72645</v>
      </c>
      <c r="R4807"/>
    </row>
    <row r="4808" spans="12:18" x14ac:dyDescent="0.25">
      <c r="L4808" t="s">
        <v>612</v>
      </c>
      <c r="M4808" t="s">
        <v>24562</v>
      </c>
      <c r="N4808" t="s">
        <v>42082</v>
      </c>
      <c r="O4808" s="76" t="s">
        <v>4366</v>
      </c>
      <c r="P4808" s="82">
        <v>47</v>
      </c>
      <c r="Q4808" s="82" t="s">
        <v>92244</v>
      </c>
      <c r="R4808"/>
    </row>
    <row r="4809" spans="12:18" x14ac:dyDescent="0.25">
      <c r="L4809" t="s">
        <v>612</v>
      </c>
      <c r="M4809" t="s">
        <v>7333</v>
      </c>
      <c r="N4809" t="s">
        <v>42083</v>
      </c>
      <c r="O4809" s="76" t="s">
        <v>4356</v>
      </c>
      <c r="P4809" s="82">
        <v>89</v>
      </c>
      <c r="Q4809" s="82" t="s">
        <v>92245</v>
      </c>
      <c r="R4809"/>
    </row>
    <row r="4810" spans="12:18" x14ac:dyDescent="0.25">
      <c r="L4810" t="s">
        <v>612</v>
      </c>
      <c r="M4810" t="s">
        <v>7334</v>
      </c>
      <c r="N4810" t="s">
        <v>42084</v>
      </c>
      <c r="O4810" s="76" t="s">
        <v>4356</v>
      </c>
      <c r="P4810" s="82">
        <v>410</v>
      </c>
      <c r="Q4810" s="82" t="s">
        <v>92246</v>
      </c>
      <c r="R4810"/>
    </row>
    <row r="4811" spans="12:18" x14ac:dyDescent="0.25">
      <c r="L4811" t="s">
        <v>612</v>
      </c>
      <c r="M4811" t="s">
        <v>12805</v>
      </c>
      <c r="N4811" t="s">
        <v>42085</v>
      </c>
      <c r="O4811" s="76" t="s">
        <v>4356</v>
      </c>
      <c r="P4811" s="82">
        <v>566</v>
      </c>
      <c r="Q4811" s="82" t="s">
        <v>92247</v>
      </c>
      <c r="R4811"/>
    </row>
    <row r="4812" spans="12:18" x14ac:dyDescent="0.25">
      <c r="L4812" t="s">
        <v>612</v>
      </c>
      <c r="M4812" t="s">
        <v>14753</v>
      </c>
      <c r="N4812" t="s">
        <v>42086</v>
      </c>
      <c r="O4812" s="76" t="s">
        <v>4356</v>
      </c>
      <c r="P4812" s="82">
        <v>286</v>
      </c>
      <c r="Q4812" s="82" t="s">
        <v>92250</v>
      </c>
      <c r="R4812"/>
    </row>
    <row r="4813" spans="12:18" x14ac:dyDescent="0.25">
      <c r="L4813" t="s">
        <v>612</v>
      </c>
      <c r="M4813" t="s">
        <v>7336</v>
      </c>
      <c r="N4813" t="s">
        <v>42087</v>
      </c>
      <c r="O4813" s="76" t="s">
        <v>4356</v>
      </c>
      <c r="P4813" s="82">
        <v>541</v>
      </c>
      <c r="Q4813" s="82" t="s">
        <v>92252</v>
      </c>
      <c r="R4813"/>
    </row>
    <row r="4814" spans="12:18" x14ac:dyDescent="0.25">
      <c r="L4814" t="s">
        <v>612</v>
      </c>
      <c r="M4814" t="s">
        <v>12807</v>
      </c>
      <c r="N4814" t="s">
        <v>42088</v>
      </c>
      <c r="O4814" s="76" t="s">
        <v>4356</v>
      </c>
      <c r="P4814" s="82">
        <v>2438</v>
      </c>
      <c r="Q4814" s="82" t="s">
        <v>92253</v>
      </c>
      <c r="R4814"/>
    </row>
    <row r="4815" spans="12:18" x14ac:dyDescent="0.25">
      <c r="L4815" t="s">
        <v>612</v>
      </c>
      <c r="M4815" t="s">
        <v>28129</v>
      </c>
      <c r="N4815" t="s">
        <v>42089</v>
      </c>
      <c r="O4815" s="76" t="s">
        <v>4356</v>
      </c>
      <c r="P4815" s="82">
        <v>218</v>
      </c>
      <c r="Q4815" s="82" t="s">
        <v>92254</v>
      </c>
      <c r="R4815"/>
    </row>
    <row r="4816" spans="12:18" x14ac:dyDescent="0.25">
      <c r="L4816" t="s">
        <v>612</v>
      </c>
      <c r="M4816" t="s">
        <v>7337</v>
      </c>
      <c r="N4816" t="s">
        <v>42090</v>
      </c>
      <c r="O4816" s="76" t="s">
        <v>4366</v>
      </c>
      <c r="P4816" s="82">
        <v>171</v>
      </c>
      <c r="Q4816" s="82" t="s">
        <v>92255</v>
      </c>
      <c r="R4816"/>
    </row>
    <row r="4817" spans="12:18" x14ac:dyDescent="0.25">
      <c r="L4817" t="s">
        <v>612</v>
      </c>
      <c r="M4817" t="s">
        <v>14755</v>
      </c>
      <c r="N4817" t="s">
        <v>42091</v>
      </c>
      <c r="O4817" s="76" t="s">
        <v>4356</v>
      </c>
      <c r="P4817" s="82">
        <v>101</v>
      </c>
      <c r="Q4817" s="82" t="s">
        <v>92256</v>
      </c>
      <c r="R4817"/>
    </row>
    <row r="4818" spans="12:18" x14ac:dyDescent="0.25">
      <c r="L4818" t="s">
        <v>612</v>
      </c>
      <c r="M4818" t="s">
        <v>7338</v>
      </c>
      <c r="N4818" t="s">
        <v>42092</v>
      </c>
      <c r="O4818" s="76" t="s">
        <v>4356</v>
      </c>
      <c r="P4818" s="82">
        <v>517</v>
      </c>
      <c r="Q4818" s="82" t="s">
        <v>92257</v>
      </c>
      <c r="R4818"/>
    </row>
    <row r="4819" spans="12:18" x14ac:dyDescent="0.25">
      <c r="L4819" t="s">
        <v>612</v>
      </c>
      <c r="M4819" t="s">
        <v>14804</v>
      </c>
      <c r="N4819" t="s">
        <v>42093</v>
      </c>
      <c r="O4819" s="76" t="s">
        <v>4356</v>
      </c>
      <c r="P4819" s="82">
        <v>302</v>
      </c>
      <c r="Q4819" s="82" t="s">
        <v>92321</v>
      </c>
      <c r="R4819"/>
    </row>
    <row r="4820" spans="12:18" x14ac:dyDescent="0.25">
      <c r="L4820" t="s">
        <v>612</v>
      </c>
      <c r="M4820" t="s">
        <v>24578</v>
      </c>
      <c r="N4820" t="s">
        <v>42094</v>
      </c>
      <c r="O4820" s="76" t="s">
        <v>4356</v>
      </c>
      <c r="P4820" s="82">
        <v>294</v>
      </c>
      <c r="Q4820" s="82" t="s">
        <v>92322</v>
      </c>
      <c r="R4820"/>
    </row>
    <row r="4821" spans="12:18" x14ac:dyDescent="0.25">
      <c r="L4821" t="s">
        <v>612</v>
      </c>
      <c r="M4821" t="s">
        <v>24579</v>
      </c>
      <c r="N4821" t="s">
        <v>42095</v>
      </c>
      <c r="O4821" s="76" t="s">
        <v>4356</v>
      </c>
      <c r="P4821" s="82">
        <v>1918</v>
      </c>
      <c r="Q4821" s="82" t="s">
        <v>92323</v>
      </c>
      <c r="R4821"/>
    </row>
    <row r="4822" spans="12:18" x14ac:dyDescent="0.25">
      <c r="L4822" t="s">
        <v>612</v>
      </c>
      <c r="M4822" t="s">
        <v>14806</v>
      </c>
      <c r="N4822" t="s">
        <v>42096</v>
      </c>
      <c r="O4822" s="76" t="s">
        <v>4356</v>
      </c>
      <c r="P4822" s="82">
        <v>225</v>
      </c>
      <c r="Q4822" s="82" t="s">
        <v>92324</v>
      </c>
      <c r="R4822"/>
    </row>
    <row r="4823" spans="12:18" x14ac:dyDescent="0.25">
      <c r="L4823" t="s">
        <v>612</v>
      </c>
      <c r="M4823" t="s">
        <v>7353</v>
      </c>
      <c r="N4823" t="s">
        <v>42097</v>
      </c>
      <c r="O4823" s="76" t="s">
        <v>4356</v>
      </c>
      <c r="P4823" s="82">
        <v>305</v>
      </c>
      <c r="Q4823" s="82" t="s">
        <v>92325</v>
      </c>
      <c r="R4823"/>
    </row>
    <row r="4824" spans="12:18" x14ac:dyDescent="0.25">
      <c r="L4824" t="s">
        <v>612</v>
      </c>
      <c r="M4824" t="s">
        <v>24580</v>
      </c>
      <c r="N4824" t="s">
        <v>42098</v>
      </c>
      <c r="O4824" s="76" t="s">
        <v>4366</v>
      </c>
      <c r="P4824" s="82">
        <v>209</v>
      </c>
      <c r="Q4824" s="82" t="s">
        <v>92326</v>
      </c>
      <c r="R4824"/>
    </row>
    <row r="4825" spans="12:18" x14ac:dyDescent="0.25">
      <c r="L4825" t="s">
        <v>612</v>
      </c>
      <c r="M4825" t="s">
        <v>14763</v>
      </c>
      <c r="N4825" t="s">
        <v>42099</v>
      </c>
      <c r="O4825" s="76" t="s">
        <v>4356</v>
      </c>
      <c r="P4825" s="82">
        <v>1343</v>
      </c>
      <c r="Q4825" s="82" t="s">
        <v>92272</v>
      </c>
      <c r="R4825"/>
    </row>
    <row r="4826" spans="12:18" x14ac:dyDescent="0.25">
      <c r="L4826" t="s">
        <v>612</v>
      </c>
      <c r="M4826" t="s">
        <v>12832</v>
      </c>
      <c r="N4826" t="s">
        <v>42100</v>
      </c>
      <c r="O4826" s="76" t="s">
        <v>4366</v>
      </c>
      <c r="P4826" s="82">
        <v>123</v>
      </c>
      <c r="Q4826" s="82" t="s">
        <v>92328</v>
      </c>
      <c r="R4826"/>
    </row>
    <row r="4827" spans="12:18" x14ac:dyDescent="0.25">
      <c r="L4827" t="s">
        <v>612</v>
      </c>
      <c r="M4827" t="s">
        <v>12834</v>
      </c>
      <c r="N4827" t="s">
        <v>42101</v>
      </c>
      <c r="O4827" s="76" t="s">
        <v>4374</v>
      </c>
      <c r="P4827" s="82">
        <v>2070</v>
      </c>
      <c r="Q4827" s="82" t="s">
        <v>72645</v>
      </c>
      <c r="R4827"/>
    </row>
    <row r="4828" spans="12:18" x14ac:dyDescent="0.25">
      <c r="L4828" t="s">
        <v>612</v>
      </c>
      <c r="M4828" t="s">
        <v>24581</v>
      </c>
      <c r="N4828" t="s">
        <v>42102</v>
      </c>
      <c r="O4828" s="76" t="s">
        <v>4356</v>
      </c>
      <c r="P4828" s="82">
        <v>990</v>
      </c>
      <c r="Q4828" s="82" t="s">
        <v>92329</v>
      </c>
      <c r="R4828"/>
    </row>
    <row r="4829" spans="12:18" x14ac:dyDescent="0.25">
      <c r="L4829" t="s">
        <v>612</v>
      </c>
      <c r="M4829" t="s">
        <v>7355</v>
      </c>
      <c r="N4829" t="s">
        <v>42103</v>
      </c>
      <c r="O4829" s="76" t="s">
        <v>4356</v>
      </c>
      <c r="P4829" s="82">
        <v>255</v>
      </c>
      <c r="Q4829" s="82" t="s">
        <v>92330</v>
      </c>
      <c r="R4829"/>
    </row>
    <row r="4830" spans="12:18" x14ac:dyDescent="0.25">
      <c r="L4830" t="s">
        <v>612</v>
      </c>
      <c r="M4830" t="s">
        <v>7261</v>
      </c>
      <c r="N4830" t="s">
        <v>42104</v>
      </c>
      <c r="O4830" s="76" t="s">
        <v>4356</v>
      </c>
      <c r="P4830" s="82">
        <v>8839</v>
      </c>
      <c r="Q4830" s="82" t="s">
        <v>91966</v>
      </c>
      <c r="R4830"/>
    </row>
    <row r="4831" spans="12:18" x14ac:dyDescent="0.25">
      <c r="L4831" t="s">
        <v>612</v>
      </c>
      <c r="M4831" t="s">
        <v>33489</v>
      </c>
      <c r="N4831" t="s">
        <v>42105</v>
      </c>
      <c r="O4831" s="76" t="s">
        <v>4356</v>
      </c>
      <c r="P4831" s="82">
        <v>542</v>
      </c>
      <c r="Q4831" s="82" t="s">
        <v>92331</v>
      </c>
      <c r="R4831"/>
    </row>
    <row r="4832" spans="12:18" x14ac:dyDescent="0.25">
      <c r="L4832" t="s">
        <v>612</v>
      </c>
      <c r="M4832" t="s">
        <v>14757</v>
      </c>
      <c r="N4832" t="s">
        <v>42106</v>
      </c>
      <c r="O4832" s="76" t="s">
        <v>4356</v>
      </c>
      <c r="P4832" s="82">
        <v>444</v>
      </c>
      <c r="Q4832" s="82" t="s">
        <v>92259</v>
      </c>
      <c r="R4832"/>
    </row>
    <row r="4833" spans="12:18" x14ac:dyDescent="0.25">
      <c r="L4833" t="s">
        <v>612</v>
      </c>
      <c r="M4833" t="s">
        <v>12808</v>
      </c>
      <c r="N4833" t="s">
        <v>42107</v>
      </c>
      <c r="O4833" s="76" t="s">
        <v>4374</v>
      </c>
      <c r="P4833" s="82">
        <v>1831</v>
      </c>
      <c r="Q4833" s="82" t="s">
        <v>72645</v>
      </c>
      <c r="R4833"/>
    </row>
    <row r="4834" spans="12:18" x14ac:dyDescent="0.25">
      <c r="L4834" t="s">
        <v>612</v>
      </c>
      <c r="M4834" t="s">
        <v>12014</v>
      </c>
      <c r="N4834" t="s">
        <v>42108</v>
      </c>
      <c r="O4834" s="76" t="s">
        <v>4374</v>
      </c>
      <c r="P4834" s="82">
        <v>1165</v>
      </c>
      <c r="Q4834" s="82" t="s">
        <v>92260</v>
      </c>
      <c r="R4834"/>
    </row>
    <row r="4835" spans="12:18" x14ac:dyDescent="0.25">
      <c r="L4835" t="s">
        <v>612</v>
      </c>
      <c r="M4835" t="s">
        <v>7339</v>
      </c>
      <c r="N4835" t="s">
        <v>42109</v>
      </c>
      <c r="O4835" s="76" t="s">
        <v>4374</v>
      </c>
      <c r="P4835" s="82">
        <v>1070</v>
      </c>
      <c r="Q4835" s="82" t="s">
        <v>72645</v>
      </c>
      <c r="R4835"/>
    </row>
    <row r="4836" spans="12:18" x14ac:dyDescent="0.25">
      <c r="L4836" t="s">
        <v>612</v>
      </c>
      <c r="M4836" t="s">
        <v>33484</v>
      </c>
      <c r="N4836" t="s">
        <v>42110</v>
      </c>
      <c r="O4836" s="76" t="s">
        <v>4356</v>
      </c>
      <c r="P4836" s="82">
        <v>234</v>
      </c>
      <c r="Q4836" s="82" t="s">
        <v>92261</v>
      </c>
      <c r="R4836"/>
    </row>
    <row r="4837" spans="12:18" x14ac:dyDescent="0.25">
      <c r="L4837" t="s">
        <v>612</v>
      </c>
      <c r="M4837" t="s">
        <v>14759</v>
      </c>
      <c r="N4837" t="s">
        <v>42111</v>
      </c>
      <c r="O4837" s="76" t="s">
        <v>4374</v>
      </c>
      <c r="P4837" s="82">
        <v>2387</v>
      </c>
      <c r="Q4837" s="82" t="s">
        <v>72645</v>
      </c>
      <c r="R4837"/>
    </row>
    <row r="4838" spans="12:18" x14ac:dyDescent="0.25">
      <c r="L4838" t="s">
        <v>612</v>
      </c>
      <c r="M4838" t="s">
        <v>7340</v>
      </c>
      <c r="N4838" t="s">
        <v>42112</v>
      </c>
      <c r="O4838" s="76" t="s">
        <v>4356</v>
      </c>
      <c r="P4838" s="82">
        <v>425</v>
      </c>
      <c r="Q4838" s="82" t="s">
        <v>92262</v>
      </c>
      <c r="R4838"/>
    </row>
    <row r="4839" spans="12:18" x14ac:dyDescent="0.25">
      <c r="L4839" t="s">
        <v>612</v>
      </c>
      <c r="M4839" t="s">
        <v>12810</v>
      </c>
      <c r="N4839" t="s">
        <v>42113</v>
      </c>
      <c r="O4839" s="76" t="s">
        <v>4356</v>
      </c>
      <c r="P4839" s="82">
        <v>263</v>
      </c>
      <c r="Q4839" s="82" t="s">
        <v>92263</v>
      </c>
      <c r="R4839"/>
    </row>
    <row r="4840" spans="12:18" x14ac:dyDescent="0.25">
      <c r="L4840" t="s">
        <v>612</v>
      </c>
      <c r="M4840" t="s">
        <v>33485</v>
      </c>
      <c r="N4840" t="s">
        <v>42114</v>
      </c>
      <c r="O4840" s="76" t="s">
        <v>4374</v>
      </c>
      <c r="P4840" s="82">
        <v>2517</v>
      </c>
      <c r="Q4840" s="82" t="s">
        <v>72645</v>
      </c>
      <c r="R4840"/>
    </row>
    <row r="4841" spans="12:18" x14ac:dyDescent="0.25">
      <c r="L4841" t="s">
        <v>612</v>
      </c>
      <c r="M4841" t="s">
        <v>24565</v>
      </c>
      <c r="N4841" t="s">
        <v>42115</v>
      </c>
      <c r="O4841" s="76" t="s">
        <v>4356</v>
      </c>
      <c r="P4841" s="82">
        <v>301</v>
      </c>
      <c r="Q4841" s="82" t="s">
        <v>92266</v>
      </c>
      <c r="R4841"/>
    </row>
    <row r="4842" spans="12:18" x14ac:dyDescent="0.25">
      <c r="L4842" t="s">
        <v>612</v>
      </c>
      <c r="M4842" t="s">
        <v>12812</v>
      </c>
      <c r="N4842" t="s">
        <v>42116</v>
      </c>
      <c r="O4842" s="76" t="s">
        <v>4356</v>
      </c>
      <c r="P4842" s="82">
        <v>834</v>
      </c>
      <c r="Q4842" s="82" t="s">
        <v>92267</v>
      </c>
      <c r="R4842"/>
    </row>
    <row r="4843" spans="12:18" x14ac:dyDescent="0.25">
      <c r="L4843" t="s">
        <v>612</v>
      </c>
      <c r="M4843" t="s">
        <v>24566</v>
      </c>
      <c r="N4843" t="s">
        <v>42117</v>
      </c>
      <c r="O4843" s="76" t="s">
        <v>4374</v>
      </c>
      <c r="P4843" s="82">
        <v>1710</v>
      </c>
      <c r="Q4843" s="82" t="s">
        <v>92268</v>
      </c>
      <c r="R4843"/>
    </row>
    <row r="4844" spans="12:18" x14ac:dyDescent="0.25">
      <c r="L4844" t="s">
        <v>612</v>
      </c>
      <c r="M4844" t="s">
        <v>33486</v>
      </c>
      <c r="N4844" t="s">
        <v>42118</v>
      </c>
      <c r="O4844" s="76" t="s">
        <v>4356</v>
      </c>
      <c r="P4844" s="82">
        <v>414</v>
      </c>
      <c r="Q4844" s="82" t="s">
        <v>92269</v>
      </c>
      <c r="R4844"/>
    </row>
    <row r="4845" spans="12:18" x14ac:dyDescent="0.25">
      <c r="L4845" t="s">
        <v>612</v>
      </c>
      <c r="M4845" t="s">
        <v>24567</v>
      </c>
      <c r="N4845" t="s">
        <v>42119</v>
      </c>
      <c r="O4845" s="76" t="s">
        <v>4356</v>
      </c>
      <c r="P4845" s="82">
        <v>1314</v>
      </c>
      <c r="Q4845" s="82" t="s">
        <v>92271</v>
      </c>
      <c r="R4845"/>
    </row>
    <row r="4846" spans="12:18" x14ac:dyDescent="0.25">
      <c r="L4846" t="s">
        <v>612</v>
      </c>
      <c r="M4846" t="s">
        <v>33487</v>
      </c>
      <c r="N4846" t="s">
        <v>42120</v>
      </c>
      <c r="O4846" s="76" t="s">
        <v>4356</v>
      </c>
      <c r="P4846" s="82">
        <v>769</v>
      </c>
      <c r="Q4846" s="82" t="s">
        <v>92273</v>
      </c>
      <c r="R4846"/>
    </row>
    <row r="4847" spans="12:18" x14ac:dyDescent="0.25">
      <c r="L4847" t="s">
        <v>612</v>
      </c>
      <c r="M4847" t="s">
        <v>7343</v>
      </c>
      <c r="N4847" t="s">
        <v>42121</v>
      </c>
      <c r="O4847" s="76" t="s">
        <v>4356</v>
      </c>
      <c r="P4847" s="82">
        <v>179</v>
      </c>
      <c r="Q4847" s="82" t="s">
        <v>92274</v>
      </c>
      <c r="R4847"/>
    </row>
    <row r="4848" spans="12:18" x14ac:dyDescent="0.25">
      <c r="L4848" t="s">
        <v>612</v>
      </c>
      <c r="M4848" t="s">
        <v>14765</v>
      </c>
      <c r="N4848" t="s">
        <v>42122</v>
      </c>
      <c r="O4848" s="76" t="s">
        <v>4374</v>
      </c>
      <c r="P4848" s="82">
        <v>2306</v>
      </c>
      <c r="Q4848" s="82" t="s">
        <v>72645</v>
      </c>
      <c r="R4848"/>
    </row>
    <row r="4849" spans="12:18" x14ac:dyDescent="0.25">
      <c r="L4849" t="s">
        <v>612</v>
      </c>
      <c r="M4849" t="s">
        <v>33488</v>
      </c>
      <c r="N4849" t="s">
        <v>42123</v>
      </c>
      <c r="O4849" s="76" t="s">
        <v>4356</v>
      </c>
      <c r="P4849" s="82">
        <v>319</v>
      </c>
      <c r="Q4849" s="82" t="s">
        <v>92275</v>
      </c>
      <c r="R4849"/>
    </row>
    <row r="4850" spans="12:18" x14ac:dyDescent="0.25">
      <c r="L4850" t="s">
        <v>612</v>
      </c>
      <c r="M4850" t="s">
        <v>24568</v>
      </c>
      <c r="N4850" t="s">
        <v>42124</v>
      </c>
      <c r="O4850" s="76" t="s">
        <v>4356</v>
      </c>
      <c r="P4850" s="82">
        <v>937</v>
      </c>
      <c r="Q4850" s="82" t="s">
        <v>92276</v>
      </c>
      <c r="R4850"/>
    </row>
    <row r="4851" spans="12:18" x14ac:dyDescent="0.25">
      <c r="L4851" t="s">
        <v>612</v>
      </c>
      <c r="M4851" t="s">
        <v>24569</v>
      </c>
      <c r="N4851" t="s">
        <v>42125</v>
      </c>
      <c r="O4851" s="76" t="s">
        <v>4356</v>
      </c>
      <c r="P4851" s="82">
        <v>664</v>
      </c>
      <c r="Q4851" s="82" t="s">
        <v>92280</v>
      </c>
      <c r="R4851"/>
    </row>
    <row r="4852" spans="12:18" x14ac:dyDescent="0.25">
      <c r="L4852" t="s">
        <v>612</v>
      </c>
      <c r="M4852" t="s">
        <v>7345</v>
      </c>
      <c r="N4852" t="s">
        <v>42126</v>
      </c>
      <c r="O4852" s="76" t="s">
        <v>4356</v>
      </c>
      <c r="P4852" s="82">
        <v>221</v>
      </c>
      <c r="Q4852" s="82" t="s">
        <v>92281</v>
      </c>
      <c r="R4852"/>
    </row>
    <row r="4853" spans="12:18" x14ac:dyDescent="0.25">
      <c r="L4853" t="s">
        <v>612</v>
      </c>
      <c r="M4853" t="s">
        <v>24570</v>
      </c>
      <c r="N4853" t="s">
        <v>42127</v>
      </c>
      <c r="O4853" s="76" t="s">
        <v>4356</v>
      </c>
      <c r="P4853" s="82">
        <v>211</v>
      </c>
      <c r="Q4853" s="82" t="s">
        <v>92282</v>
      </c>
      <c r="R4853"/>
    </row>
    <row r="4854" spans="12:18" x14ac:dyDescent="0.25">
      <c r="L4854" t="s">
        <v>612</v>
      </c>
      <c r="M4854" t="s">
        <v>7346</v>
      </c>
      <c r="N4854" t="s">
        <v>42128</v>
      </c>
      <c r="O4854" s="76" t="s">
        <v>4356</v>
      </c>
      <c r="P4854" s="82">
        <v>165</v>
      </c>
      <c r="Q4854" s="82" t="s">
        <v>92283</v>
      </c>
      <c r="R4854"/>
    </row>
    <row r="4855" spans="12:18" x14ac:dyDescent="0.25">
      <c r="L4855" t="s">
        <v>612</v>
      </c>
      <c r="M4855" t="s">
        <v>14768</v>
      </c>
      <c r="N4855" t="s">
        <v>42129</v>
      </c>
      <c r="O4855" s="76" t="s">
        <v>4366</v>
      </c>
      <c r="P4855" s="82">
        <v>275</v>
      </c>
      <c r="Q4855" s="82" t="s">
        <v>92284</v>
      </c>
      <c r="R4855"/>
    </row>
    <row r="4856" spans="12:18" x14ac:dyDescent="0.25">
      <c r="L4856" t="s">
        <v>612</v>
      </c>
      <c r="M4856" t="s">
        <v>12816</v>
      </c>
      <c r="N4856" t="s">
        <v>42130</v>
      </c>
      <c r="O4856" s="76" t="s">
        <v>4356</v>
      </c>
      <c r="P4856" s="82">
        <v>501</v>
      </c>
      <c r="Q4856" s="82" t="s">
        <v>92285</v>
      </c>
      <c r="R4856"/>
    </row>
    <row r="4857" spans="12:18" x14ac:dyDescent="0.25">
      <c r="L4857" t="s">
        <v>612</v>
      </c>
      <c r="M4857" t="s">
        <v>12817</v>
      </c>
      <c r="N4857" t="s">
        <v>42131</v>
      </c>
      <c r="O4857" s="76" t="s">
        <v>4356</v>
      </c>
      <c r="P4857" s="82">
        <v>261</v>
      </c>
      <c r="Q4857" s="82" t="s">
        <v>92286</v>
      </c>
      <c r="R4857"/>
    </row>
    <row r="4858" spans="12:18" x14ac:dyDescent="0.25">
      <c r="L4858" t="s">
        <v>612</v>
      </c>
      <c r="M4858" t="s">
        <v>24571</v>
      </c>
      <c r="N4858" t="s">
        <v>42132</v>
      </c>
      <c r="O4858" s="76" t="s">
        <v>4356</v>
      </c>
      <c r="P4858" s="82">
        <v>182</v>
      </c>
      <c r="Q4858" s="82" t="s">
        <v>92287</v>
      </c>
      <c r="R4858"/>
    </row>
    <row r="4859" spans="12:18" x14ac:dyDescent="0.25">
      <c r="L4859" t="s">
        <v>612</v>
      </c>
      <c r="M4859" t="s">
        <v>14769</v>
      </c>
      <c r="N4859" t="s">
        <v>42133</v>
      </c>
      <c r="O4859" s="76" t="s">
        <v>4356</v>
      </c>
      <c r="P4859" s="82">
        <v>148</v>
      </c>
      <c r="Q4859" s="82" t="s">
        <v>92288</v>
      </c>
      <c r="R4859"/>
    </row>
    <row r="4860" spans="12:18" x14ac:dyDescent="0.25">
      <c r="L4860" t="s">
        <v>612</v>
      </c>
      <c r="M4860" t="s">
        <v>12819</v>
      </c>
      <c r="N4860" t="s">
        <v>42134</v>
      </c>
      <c r="O4860" s="76" t="s">
        <v>4356</v>
      </c>
      <c r="P4860" s="82">
        <v>512</v>
      </c>
      <c r="Q4860" s="82" t="s">
        <v>92289</v>
      </c>
      <c r="R4860"/>
    </row>
    <row r="4861" spans="12:18" x14ac:dyDescent="0.25">
      <c r="L4861" t="s">
        <v>612</v>
      </c>
      <c r="M4861" t="s">
        <v>7347</v>
      </c>
      <c r="N4861" t="s">
        <v>42135</v>
      </c>
      <c r="O4861" s="76" t="s">
        <v>4356</v>
      </c>
      <c r="P4861" s="82">
        <v>1927</v>
      </c>
      <c r="Q4861" s="82" t="s">
        <v>92290</v>
      </c>
      <c r="R4861"/>
    </row>
    <row r="4862" spans="12:18" x14ac:dyDescent="0.25">
      <c r="L4862" t="s">
        <v>612</v>
      </c>
      <c r="M4862" t="s">
        <v>7348</v>
      </c>
      <c r="N4862" t="s">
        <v>42136</v>
      </c>
      <c r="O4862" s="76" t="s">
        <v>4366</v>
      </c>
      <c r="P4862" s="82">
        <v>102</v>
      </c>
      <c r="Q4862" s="82" t="s">
        <v>92291</v>
      </c>
      <c r="R4862"/>
    </row>
    <row r="4863" spans="12:18" x14ac:dyDescent="0.25">
      <c r="L4863" t="s">
        <v>612</v>
      </c>
      <c r="M4863" t="s">
        <v>14772</v>
      </c>
      <c r="N4863" t="s">
        <v>42137</v>
      </c>
      <c r="O4863" s="76" t="s">
        <v>4356</v>
      </c>
      <c r="P4863" s="82">
        <v>412</v>
      </c>
      <c r="Q4863" s="82" t="s">
        <v>92294</v>
      </c>
      <c r="R4863"/>
    </row>
    <row r="4864" spans="12:18" x14ac:dyDescent="0.25">
      <c r="L4864" t="s">
        <v>612</v>
      </c>
      <c r="M4864" t="s">
        <v>104764</v>
      </c>
      <c r="N4864" t="s">
        <v>104765</v>
      </c>
      <c r="O4864" s="76" t="s">
        <v>4356</v>
      </c>
      <c r="P4864" s="82">
        <v>452</v>
      </c>
      <c r="Q4864" s="82" t="s">
        <v>92295</v>
      </c>
      <c r="R4864"/>
    </row>
    <row r="4865" spans="12:18" x14ac:dyDescent="0.25">
      <c r="L4865" t="s">
        <v>612</v>
      </c>
      <c r="M4865" t="s">
        <v>14775</v>
      </c>
      <c r="N4865" t="s">
        <v>42138</v>
      </c>
      <c r="O4865" s="76" t="s">
        <v>4366</v>
      </c>
      <c r="P4865" s="82">
        <v>131</v>
      </c>
      <c r="Q4865" s="82" t="s">
        <v>92296</v>
      </c>
      <c r="R4865"/>
    </row>
    <row r="4866" spans="12:18" x14ac:dyDescent="0.25">
      <c r="L4866" t="s">
        <v>612</v>
      </c>
      <c r="M4866" t="s">
        <v>12820</v>
      </c>
      <c r="N4866" t="s">
        <v>42139</v>
      </c>
      <c r="O4866" s="76" t="s">
        <v>4374</v>
      </c>
      <c r="P4866" s="82">
        <v>2560</v>
      </c>
      <c r="Q4866" s="82" t="s">
        <v>72645</v>
      </c>
      <c r="R4866"/>
    </row>
    <row r="4867" spans="12:18" x14ac:dyDescent="0.25">
      <c r="L4867" t="s">
        <v>612</v>
      </c>
      <c r="M4867" t="s">
        <v>24572</v>
      </c>
      <c r="N4867" t="s">
        <v>42140</v>
      </c>
      <c r="O4867" s="76" t="s">
        <v>4356</v>
      </c>
      <c r="P4867" s="82">
        <v>782</v>
      </c>
      <c r="Q4867" s="82" t="s">
        <v>92297</v>
      </c>
      <c r="R4867"/>
    </row>
    <row r="4868" spans="12:18" x14ac:dyDescent="0.25">
      <c r="L4868" t="s">
        <v>612</v>
      </c>
      <c r="M4868" t="s">
        <v>24573</v>
      </c>
      <c r="N4868" t="s">
        <v>42141</v>
      </c>
      <c r="O4868" s="76" t="s">
        <v>4356</v>
      </c>
      <c r="P4868" s="82">
        <v>902</v>
      </c>
      <c r="Q4868" s="82" t="s">
        <v>92298</v>
      </c>
      <c r="R4868"/>
    </row>
    <row r="4869" spans="12:18" x14ac:dyDescent="0.25">
      <c r="L4869" t="s">
        <v>612</v>
      </c>
      <c r="M4869" t="s">
        <v>24574</v>
      </c>
      <c r="N4869" t="s">
        <v>42142</v>
      </c>
      <c r="O4869" s="76" t="s">
        <v>4356</v>
      </c>
      <c r="P4869" s="82">
        <v>423</v>
      </c>
      <c r="Q4869" s="82" t="s">
        <v>92299</v>
      </c>
      <c r="R4869"/>
    </row>
    <row r="4870" spans="12:18" x14ac:dyDescent="0.25">
      <c r="L4870" t="s">
        <v>612</v>
      </c>
      <c r="M4870" t="s">
        <v>7351</v>
      </c>
      <c r="N4870" t="s">
        <v>42143</v>
      </c>
      <c r="O4870" s="76" t="s">
        <v>4356</v>
      </c>
      <c r="P4870" s="82">
        <v>686</v>
      </c>
      <c r="Q4870" s="82" t="s">
        <v>92300</v>
      </c>
      <c r="R4870"/>
    </row>
    <row r="4871" spans="12:18" x14ac:dyDescent="0.25">
      <c r="L4871" t="s">
        <v>612</v>
      </c>
      <c r="M4871" t="s">
        <v>14777</v>
      </c>
      <c r="N4871" t="s">
        <v>42144</v>
      </c>
      <c r="O4871" s="76" t="s">
        <v>4366</v>
      </c>
      <c r="P4871" s="82">
        <v>184</v>
      </c>
      <c r="Q4871" s="82" t="s">
        <v>92301</v>
      </c>
      <c r="R4871"/>
    </row>
    <row r="4872" spans="12:18" x14ac:dyDescent="0.25">
      <c r="L4872" t="s">
        <v>612</v>
      </c>
      <c r="M4872" t="s">
        <v>24575</v>
      </c>
      <c r="N4872" t="s">
        <v>42145</v>
      </c>
      <c r="O4872" s="76" t="s">
        <v>4366</v>
      </c>
      <c r="P4872" s="82">
        <v>208</v>
      </c>
      <c r="Q4872" s="82" t="s">
        <v>92302</v>
      </c>
      <c r="R4872"/>
    </row>
    <row r="4873" spans="12:18" x14ac:dyDescent="0.25">
      <c r="L4873" t="s">
        <v>612</v>
      </c>
      <c r="M4873" t="s">
        <v>14779</v>
      </c>
      <c r="N4873" t="s">
        <v>42146</v>
      </c>
      <c r="O4873" s="76" t="s">
        <v>4356</v>
      </c>
      <c r="P4873" s="82">
        <v>259</v>
      </c>
      <c r="Q4873" s="82" t="s">
        <v>92303</v>
      </c>
      <c r="R4873"/>
    </row>
    <row r="4874" spans="12:18" x14ac:dyDescent="0.25">
      <c r="L4874" t="s">
        <v>612</v>
      </c>
      <c r="M4874" t="s">
        <v>14781</v>
      </c>
      <c r="N4874" t="s">
        <v>42147</v>
      </c>
      <c r="O4874" s="76" t="s">
        <v>4356</v>
      </c>
      <c r="P4874" s="82">
        <v>219</v>
      </c>
      <c r="Q4874" s="82" t="s">
        <v>92304</v>
      </c>
      <c r="R4874"/>
    </row>
    <row r="4875" spans="12:18" x14ac:dyDescent="0.25">
      <c r="L4875" t="s">
        <v>612</v>
      </c>
      <c r="M4875" t="s">
        <v>14783</v>
      </c>
      <c r="N4875" t="s">
        <v>42148</v>
      </c>
      <c r="O4875" s="76" t="s">
        <v>4356</v>
      </c>
      <c r="P4875" s="82">
        <v>818</v>
      </c>
      <c r="Q4875" s="82" t="s">
        <v>92305</v>
      </c>
      <c r="R4875"/>
    </row>
    <row r="4876" spans="12:18" x14ac:dyDescent="0.25">
      <c r="L4876" t="s">
        <v>612</v>
      </c>
      <c r="M4876" t="s">
        <v>14785</v>
      </c>
      <c r="N4876" t="s">
        <v>42149</v>
      </c>
      <c r="O4876" s="76" t="s">
        <v>4356</v>
      </c>
      <c r="P4876" s="82">
        <v>644</v>
      </c>
      <c r="Q4876" s="82" t="s">
        <v>92306</v>
      </c>
      <c r="R4876"/>
    </row>
    <row r="4877" spans="12:18" x14ac:dyDescent="0.25">
      <c r="L4877" t="s">
        <v>612</v>
      </c>
      <c r="M4877" t="s">
        <v>12822</v>
      </c>
      <c r="N4877" t="s">
        <v>42150</v>
      </c>
      <c r="O4877" s="76" t="s">
        <v>4356</v>
      </c>
      <c r="P4877" s="82">
        <v>164</v>
      </c>
      <c r="Q4877" s="82" t="s">
        <v>92307</v>
      </c>
      <c r="R4877"/>
    </row>
    <row r="4878" spans="12:18" x14ac:dyDescent="0.25">
      <c r="L4878" t="s">
        <v>612</v>
      </c>
      <c r="M4878" t="s">
        <v>14787</v>
      </c>
      <c r="N4878" t="s">
        <v>42151</v>
      </c>
      <c r="O4878" s="76" t="s">
        <v>4356</v>
      </c>
      <c r="P4878" s="82">
        <v>400</v>
      </c>
      <c r="Q4878" s="82" t="s">
        <v>92308</v>
      </c>
      <c r="R4878"/>
    </row>
    <row r="4879" spans="12:18" x14ac:dyDescent="0.25">
      <c r="L4879" t="s">
        <v>612</v>
      </c>
      <c r="M4879" t="s">
        <v>18239</v>
      </c>
      <c r="N4879" t="s">
        <v>42152</v>
      </c>
      <c r="O4879" s="76" t="s">
        <v>4356</v>
      </c>
      <c r="P4879" s="82">
        <v>451</v>
      </c>
      <c r="Q4879" s="82" t="s">
        <v>92309</v>
      </c>
      <c r="R4879"/>
    </row>
    <row r="4880" spans="12:18" x14ac:dyDescent="0.25">
      <c r="L4880" t="s">
        <v>612</v>
      </c>
      <c r="M4880" t="s">
        <v>12824</v>
      </c>
      <c r="N4880" t="s">
        <v>42153</v>
      </c>
      <c r="O4880" s="76" t="s">
        <v>4356</v>
      </c>
      <c r="P4880" s="82">
        <v>477</v>
      </c>
      <c r="Q4880" s="82" t="s">
        <v>92310</v>
      </c>
      <c r="R4880"/>
    </row>
    <row r="4881" spans="12:18" x14ac:dyDescent="0.25">
      <c r="L4881" t="s">
        <v>612</v>
      </c>
      <c r="M4881" t="s">
        <v>14789</v>
      </c>
      <c r="N4881" t="s">
        <v>42154</v>
      </c>
      <c r="O4881" s="76" t="s">
        <v>4356</v>
      </c>
      <c r="P4881" s="82">
        <v>195</v>
      </c>
      <c r="Q4881" s="82" t="s">
        <v>92311</v>
      </c>
      <c r="R4881"/>
    </row>
    <row r="4882" spans="12:18" x14ac:dyDescent="0.25">
      <c r="L4882" t="s">
        <v>612</v>
      </c>
      <c r="M4882" t="s">
        <v>12826</v>
      </c>
      <c r="N4882" t="s">
        <v>42155</v>
      </c>
      <c r="O4882" s="76" t="s">
        <v>4366</v>
      </c>
      <c r="P4882" s="82">
        <v>237</v>
      </c>
      <c r="Q4882" s="82" t="s">
        <v>92312</v>
      </c>
      <c r="R4882"/>
    </row>
    <row r="4883" spans="12:18" x14ac:dyDescent="0.25">
      <c r="L4883" t="s">
        <v>612</v>
      </c>
      <c r="M4883" t="s">
        <v>5208</v>
      </c>
      <c r="N4883" t="s">
        <v>42156</v>
      </c>
      <c r="O4883" s="76" t="s">
        <v>4366</v>
      </c>
      <c r="P4883" s="82">
        <v>80</v>
      </c>
      <c r="Q4883" s="82" t="s">
        <v>92313</v>
      </c>
      <c r="R4883"/>
    </row>
    <row r="4884" spans="12:18" x14ac:dyDescent="0.25">
      <c r="L4884" t="s">
        <v>612</v>
      </c>
      <c r="M4884" t="s">
        <v>7352</v>
      </c>
      <c r="N4884" t="s">
        <v>42157</v>
      </c>
      <c r="O4884" s="76" t="s">
        <v>4356</v>
      </c>
      <c r="P4884" s="82">
        <v>7676</v>
      </c>
      <c r="Q4884" s="82" t="s">
        <v>92314</v>
      </c>
      <c r="R4884"/>
    </row>
    <row r="4885" spans="12:18" x14ac:dyDescent="0.25">
      <c r="L4885" t="s">
        <v>612</v>
      </c>
      <c r="M4885" t="s">
        <v>7732</v>
      </c>
      <c r="N4885" t="s">
        <v>42158</v>
      </c>
      <c r="O4885" s="76" t="s">
        <v>4356</v>
      </c>
      <c r="P4885" s="82">
        <v>1001</v>
      </c>
      <c r="Q4885" s="82" t="s">
        <v>92315</v>
      </c>
      <c r="R4885"/>
    </row>
    <row r="4886" spans="12:18" x14ac:dyDescent="0.25">
      <c r="L4886" t="s">
        <v>612</v>
      </c>
      <c r="M4886" t="s">
        <v>14797</v>
      </c>
      <c r="N4886" t="s">
        <v>42159</v>
      </c>
      <c r="O4886" s="76" t="s">
        <v>4366</v>
      </c>
      <c r="P4886" s="82">
        <v>308</v>
      </c>
      <c r="Q4886" s="82" t="s">
        <v>92316</v>
      </c>
      <c r="R4886"/>
    </row>
    <row r="4887" spans="12:18" x14ac:dyDescent="0.25">
      <c r="L4887" t="s">
        <v>612</v>
      </c>
      <c r="M4887" t="s">
        <v>12830</v>
      </c>
      <c r="N4887" t="s">
        <v>42160</v>
      </c>
      <c r="O4887" s="76" t="s">
        <v>4356</v>
      </c>
      <c r="P4887" s="82">
        <v>1435</v>
      </c>
      <c r="Q4887" s="82" t="s">
        <v>92318</v>
      </c>
      <c r="R4887"/>
    </row>
    <row r="4888" spans="12:18" x14ac:dyDescent="0.25">
      <c r="L4888" t="s">
        <v>612</v>
      </c>
      <c r="M4888" t="s">
        <v>14800</v>
      </c>
      <c r="N4888" t="s">
        <v>42161</v>
      </c>
      <c r="O4888" s="76" t="s">
        <v>4356</v>
      </c>
      <c r="P4888" s="82">
        <v>95</v>
      </c>
      <c r="Q4888" s="82" t="s">
        <v>92319</v>
      </c>
      <c r="R4888"/>
    </row>
    <row r="4889" spans="12:18" x14ac:dyDescent="0.25">
      <c r="L4889" t="s">
        <v>612</v>
      </c>
      <c r="M4889" t="s">
        <v>14802</v>
      </c>
      <c r="N4889" t="s">
        <v>42162</v>
      </c>
      <c r="O4889" s="76" t="s">
        <v>4356</v>
      </c>
      <c r="P4889" s="82">
        <v>147</v>
      </c>
      <c r="Q4889" s="82" t="s">
        <v>92320</v>
      </c>
      <c r="R4889"/>
    </row>
    <row r="4890" spans="12:18" x14ac:dyDescent="0.25">
      <c r="L4890" t="s">
        <v>612</v>
      </c>
      <c r="M4890" t="s">
        <v>12831</v>
      </c>
      <c r="N4890" t="s">
        <v>42163</v>
      </c>
      <c r="O4890" s="76" t="s">
        <v>4374</v>
      </c>
      <c r="P4890" s="82">
        <v>2438</v>
      </c>
      <c r="Q4890" s="82" t="s">
        <v>72645</v>
      </c>
      <c r="R4890"/>
    </row>
    <row r="4891" spans="12:18" x14ac:dyDescent="0.25">
      <c r="L4891" t="s">
        <v>612</v>
      </c>
      <c r="M4891" t="s">
        <v>14760</v>
      </c>
      <c r="N4891" t="s">
        <v>42164</v>
      </c>
      <c r="O4891" s="76" t="s">
        <v>4366</v>
      </c>
      <c r="P4891" s="82">
        <v>246</v>
      </c>
      <c r="Q4891" s="82" t="s">
        <v>92264</v>
      </c>
      <c r="R4891"/>
    </row>
    <row r="4892" spans="12:18" x14ac:dyDescent="0.25">
      <c r="L4892" t="s">
        <v>612</v>
      </c>
      <c r="M4892" t="s">
        <v>7344</v>
      </c>
      <c r="N4892" t="s">
        <v>42165</v>
      </c>
      <c r="O4892" s="76" t="s">
        <v>4356</v>
      </c>
      <c r="P4892" s="82">
        <v>127</v>
      </c>
      <c r="Q4892" s="82" t="s">
        <v>92277</v>
      </c>
      <c r="R4892"/>
    </row>
    <row r="4893" spans="12:18" x14ac:dyDescent="0.25">
      <c r="L4893" t="s">
        <v>612</v>
      </c>
      <c r="M4893" t="s">
        <v>12815</v>
      </c>
      <c r="N4893" t="s">
        <v>42166</v>
      </c>
      <c r="O4893" s="76" t="s">
        <v>4356</v>
      </c>
      <c r="P4893" s="82">
        <v>1339</v>
      </c>
      <c r="Q4893" s="82" t="s">
        <v>92279</v>
      </c>
      <c r="R4893"/>
    </row>
    <row r="4894" spans="12:18" x14ac:dyDescent="0.25">
      <c r="L4894" t="s">
        <v>612</v>
      </c>
      <c r="M4894" t="s">
        <v>7349</v>
      </c>
      <c r="N4894" t="s">
        <v>42167</v>
      </c>
      <c r="O4894" s="76" t="s">
        <v>4356</v>
      </c>
      <c r="P4894" s="82">
        <v>767</v>
      </c>
      <c r="Q4894" s="82" t="s">
        <v>92292</v>
      </c>
      <c r="R4894"/>
    </row>
    <row r="4895" spans="12:18" x14ac:dyDescent="0.25">
      <c r="L4895" t="s">
        <v>612</v>
      </c>
      <c r="M4895" t="s">
        <v>7350</v>
      </c>
      <c r="N4895" t="s">
        <v>42168</v>
      </c>
      <c r="O4895" s="76" t="s">
        <v>4366</v>
      </c>
      <c r="P4895" s="82">
        <v>123</v>
      </c>
      <c r="Q4895" s="82" t="s">
        <v>92293</v>
      </c>
      <c r="R4895"/>
    </row>
    <row r="4896" spans="12:18" x14ac:dyDescent="0.25">
      <c r="L4896" t="s">
        <v>612</v>
      </c>
      <c r="M4896" t="s">
        <v>7356</v>
      </c>
      <c r="N4896" t="s">
        <v>42169</v>
      </c>
      <c r="O4896" s="76" t="s">
        <v>4356</v>
      </c>
      <c r="P4896" s="82">
        <v>672</v>
      </c>
      <c r="Q4896" s="82" t="s">
        <v>92332</v>
      </c>
      <c r="R4896"/>
    </row>
    <row r="4897" spans="12:18" x14ac:dyDescent="0.25">
      <c r="L4897" t="s">
        <v>612</v>
      </c>
      <c r="M4897" t="s">
        <v>16446</v>
      </c>
      <c r="N4897" t="s">
        <v>42170</v>
      </c>
      <c r="O4897" s="76" t="s">
        <v>4356</v>
      </c>
      <c r="P4897" s="82">
        <v>140</v>
      </c>
      <c r="Q4897" s="82" t="s">
        <v>92333</v>
      </c>
      <c r="R4897"/>
    </row>
    <row r="4898" spans="12:18" x14ac:dyDescent="0.25">
      <c r="L4898" t="s">
        <v>612</v>
      </c>
      <c r="M4898" t="s">
        <v>7357</v>
      </c>
      <c r="N4898" t="s">
        <v>42171</v>
      </c>
      <c r="O4898" s="76" t="s">
        <v>4366</v>
      </c>
      <c r="P4898" s="82">
        <v>158</v>
      </c>
      <c r="Q4898" s="82" t="s">
        <v>92334</v>
      </c>
      <c r="R4898"/>
    </row>
    <row r="4899" spans="12:18" x14ac:dyDescent="0.25">
      <c r="L4899" t="s">
        <v>612</v>
      </c>
      <c r="M4899" t="s">
        <v>8429</v>
      </c>
      <c r="N4899" t="s">
        <v>42172</v>
      </c>
      <c r="O4899" s="76" t="s">
        <v>4356</v>
      </c>
      <c r="P4899" s="82">
        <v>442</v>
      </c>
      <c r="Q4899" s="82" t="s">
        <v>92335</v>
      </c>
      <c r="R4899"/>
    </row>
    <row r="4900" spans="12:18" x14ac:dyDescent="0.25">
      <c r="L4900" t="s">
        <v>612</v>
      </c>
      <c r="M4900" t="s">
        <v>7308</v>
      </c>
      <c r="N4900" t="s">
        <v>42173</v>
      </c>
      <c r="O4900" s="76" t="s">
        <v>4366</v>
      </c>
      <c r="P4900" s="82">
        <v>947</v>
      </c>
      <c r="Q4900" s="82" t="s">
        <v>92144</v>
      </c>
      <c r="R4900"/>
    </row>
    <row r="4901" spans="12:18" x14ac:dyDescent="0.25">
      <c r="L4901" t="s">
        <v>612</v>
      </c>
      <c r="M4901" t="s">
        <v>33490</v>
      </c>
      <c r="N4901" t="s">
        <v>42174</v>
      </c>
      <c r="O4901" s="76" t="s">
        <v>4356</v>
      </c>
      <c r="P4901" s="82">
        <v>249</v>
      </c>
      <c r="Q4901" s="82" t="s">
        <v>92336</v>
      </c>
      <c r="R4901"/>
    </row>
    <row r="4902" spans="12:18" x14ac:dyDescent="0.25">
      <c r="L4902" t="s">
        <v>612</v>
      </c>
      <c r="M4902" t="s">
        <v>24582</v>
      </c>
      <c r="N4902" t="s">
        <v>42175</v>
      </c>
      <c r="O4902" s="76" t="s">
        <v>4356</v>
      </c>
      <c r="P4902" s="82">
        <v>1571</v>
      </c>
      <c r="Q4902" s="82" t="s">
        <v>92337</v>
      </c>
      <c r="R4902"/>
    </row>
    <row r="4903" spans="12:18" x14ac:dyDescent="0.25">
      <c r="L4903" t="s">
        <v>612</v>
      </c>
      <c r="M4903" t="s">
        <v>12692</v>
      </c>
      <c r="N4903" t="s">
        <v>42176</v>
      </c>
      <c r="O4903" s="76" t="s">
        <v>4356</v>
      </c>
      <c r="P4903" s="82">
        <v>5904</v>
      </c>
      <c r="Q4903" s="82" t="s">
        <v>91989</v>
      </c>
      <c r="R4903"/>
    </row>
    <row r="4904" spans="12:18" x14ac:dyDescent="0.25">
      <c r="L4904" t="s">
        <v>612</v>
      </c>
      <c r="M4904" t="s">
        <v>12839</v>
      </c>
      <c r="N4904" t="s">
        <v>42177</v>
      </c>
      <c r="O4904" s="76" t="s">
        <v>4356</v>
      </c>
      <c r="P4904" s="82">
        <v>1700</v>
      </c>
      <c r="Q4904" s="82" t="s">
        <v>92340</v>
      </c>
      <c r="R4904"/>
    </row>
    <row r="4905" spans="12:18" x14ac:dyDescent="0.25">
      <c r="L4905" t="s">
        <v>612</v>
      </c>
      <c r="M4905" t="s">
        <v>20683</v>
      </c>
      <c r="N4905" t="s">
        <v>42178</v>
      </c>
      <c r="O4905" s="76" t="s">
        <v>4356</v>
      </c>
      <c r="P4905" s="82">
        <v>372</v>
      </c>
      <c r="Q4905" s="82" t="s">
        <v>92342</v>
      </c>
      <c r="R4905"/>
    </row>
    <row r="4906" spans="12:18" x14ac:dyDescent="0.25">
      <c r="L4906" t="s">
        <v>612</v>
      </c>
      <c r="M4906" t="s">
        <v>12841</v>
      </c>
      <c r="N4906" t="s">
        <v>42179</v>
      </c>
      <c r="O4906" s="76" t="s">
        <v>4374</v>
      </c>
      <c r="P4906" s="82">
        <v>3679</v>
      </c>
      <c r="Q4906" s="82" t="s">
        <v>92343</v>
      </c>
      <c r="R4906"/>
    </row>
    <row r="4907" spans="12:18" x14ac:dyDescent="0.25">
      <c r="L4907" t="s">
        <v>612</v>
      </c>
      <c r="M4907" t="s">
        <v>7358</v>
      </c>
      <c r="N4907" t="s">
        <v>42180</v>
      </c>
      <c r="O4907" s="76" t="s">
        <v>4356</v>
      </c>
      <c r="P4907" s="82">
        <v>658</v>
      </c>
      <c r="Q4907" s="82" t="s">
        <v>92344</v>
      </c>
      <c r="R4907"/>
    </row>
    <row r="4908" spans="12:18" x14ac:dyDescent="0.25">
      <c r="L4908" t="s">
        <v>612</v>
      </c>
      <c r="M4908" t="s">
        <v>12843</v>
      </c>
      <c r="N4908" t="s">
        <v>42181</v>
      </c>
      <c r="O4908" s="76" t="s">
        <v>4356</v>
      </c>
      <c r="P4908" s="82">
        <v>799</v>
      </c>
      <c r="Q4908" s="82" t="s">
        <v>92345</v>
      </c>
      <c r="R4908"/>
    </row>
    <row r="4909" spans="12:18" x14ac:dyDescent="0.25">
      <c r="L4909" t="s">
        <v>612</v>
      </c>
      <c r="M4909" t="s">
        <v>14811</v>
      </c>
      <c r="N4909" t="s">
        <v>42182</v>
      </c>
      <c r="O4909" s="76" t="s">
        <v>4356</v>
      </c>
      <c r="P4909" s="82">
        <v>152</v>
      </c>
      <c r="Q4909" s="82" t="s">
        <v>92346</v>
      </c>
      <c r="R4909"/>
    </row>
    <row r="4910" spans="12:18" x14ac:dyDescent="0.25">
      <c r="L4910" t="s">
        <v>612</v>
      </c>
      <c r="M4910" t="s">
        <v>12845</v>
      </c>
      <c r="N4910" t="s">
        <v>42183</v>
      </c>
      <c r="O4910" s="76" t="s">
        <v>4356</v>
      </c>
      <c r="P4910" s="82">
        <v>234</v>
      </c>
      <c r="Q4910" s="82" t="s">
        <v>92347</v>
      </c>
      <c r="R4910"/>
    </row>
    <row r="4911" spans="12:18" x14ac:dyDescent="0.25">
      <c r="L4911" t="s">
        <v>612</v>
      </c>
      <c r="M4911" t="s">
        <v>12846</v>
      </c>
      <c r="N4911" t="s">
        <v>42184</v>
      </c>
      <c r="O4911" s="76" t="s">
        <v>4374</v>
      </c>
      <c r="P4911" s="82">
        <v>1032</v>
      </c>
      <c r="Q4911" s="82" t="s">
        <v>72645</v>
      </c>
      <c r="R4911"/>
    </row>
    <row r="4912" spans="12:18" x14ac:dyDescent="0.25">
      <c r="L4912" t="s">
        <v>612</v>
      </c>
      <c r="M4912" t="s">
        <v>24584</v>
      </c>
      <c r="N4912" t="s">
        <v>42185</v>
      </c>
      <c r="O4912" s="76" t="s">
        <v>4356</v>
      </c>
      <c r="P4912" s="82">
        <v>303</v>
      </c>
      <c r="Q4912" s="82" t="s">
        <v>92348</v>
      </c>
      <c r="R4912"/>
    </row>
    <row r="4913" spans="12:18" x14ac:dyDescent="0.25">
      <c r="L4913" t="s">
        <v>612</v>
      </c>
      <c r="M4913" t="s">
        <v>24585</v>
      </c>
      <c r="N4913" t="s">
        <v>42186</v>
      </c>
      <c r="O4913" s="76" t="s">
        <v>4356</v>
      </c>
      <c r="P4913" s="82">
        <v>341</v>
      </c>
      <c r="Q4913" s="82" t="s">
        <v>92349</v>
      </c>
      <c r="R4913"/>
    </row>
    <row r="4914" spans="12:18" x14ac:dyDescent="0.25">
      <c r="L4914" t="s">
        <v>612</v>
      </c>
      <c r="M4914" t="s">
        <v>33491</v>
      </c>
      <c r="N4914" t="s">
        <v>42187</v>
      </c>
      <c r="O4914" s="76" t="s">
        <v>4366</v>
      </c>
      <c r="P4914" s="82">
        <v>108</v>
      </c>
      <c r="Q4914" s="82" t="s">
        <v>92350</v>
      </c>
      <c r="R4914"/>
    </row>
    <row r="4915" spans="12:18" x14ac:dyDescent="0.25">
      <c r="L4915" t="s">
        <v>612</v>
      </c>
      <c r="M4915" t="s">
        <v>14813</v>
      </c>
      <c r="N4915" t="s">
        <v>42188</v>
      </c>
      <c r="O4915" s="76" t="s">
        <v>4356</v>
      </c>
      <c r="P4915" s="82">
        <v>924</v>
      </c>
      <c r="Q4915" s="82" t="s">
        <v>92351</v>
      </c>
      <c r="R4915"/>
    </row>
    <row r="4916" spans="12:18" x14ac:dyDescent="0.25">
      <c r="L4916" t="s">
        <v>612</v>
      </c>
      <c r="M4916" t="s">
        <v>14815</v>
      </c>
      <c r="N4916" t="s">
        <v>42189</v>
      </c>
      <c r="O4916" s="76" t="s">
        <v>4356</v>
      </c>
      <c r="P4916" s="82">
        <v>3510</v>
      </c>
      <c r="Q4916" s="82" t="s">
        <v>92352</v>
      </c>
      <c r="R4916"/>
    </row>
    <row r="4917" spans="12:18" x14ac:dyDescent="0.25">
      <c r="L4917" t="s">
        <v>612</v>
      </c>
      <c r="M4917" t="s">
        <v>7359</v>
      </c>
      <c r="N4917" t="s">
        <v>42190</v>
      </c>
      <c r="O4917" s="76" t="s">
        <v>4374</v>
      </c>
      <c r="P4917" s="82">
        <v>4628</v>
      </c>
      <c r="Q4917" s="82" t="s">
        <v>92355</v>
      </c>
      <c r="R4917"/>
    </row>
    <row r="4918" spans="12:18" x14ac:dyDescent="0.25">
      <c r="L4918" t="s">
        <v>612</v>
      </c>
      <c r="M4918" t="s">
        <v>12849</v>
      </c>
      <c r="N4918" t="s">
        <v>42191</v>
      </c>
      <c r="O4918" s="76" t="s">
        <v>4356</v>
      </c>
      <c r="P4918" s="82">
        <v>215</v>
      </c>
      <c r="Q4918" s="82" t="s">
        <v>92356</v>
      </c>
      <c r="R4918"/>
    </row>
    <row r="4919" spans="12:18" x14ac:dyDescent="0.25">
      <c r="L4919" t="s">
        <v>612</v>
      </c>
      <c r="M4919" t="s">
        <v>12269</v>
      </c>
      <c r="N4919" t="s">
        <v>42192</v>
      </c>
      <c r="O4919" s="76" t="s">
        <v>4356</v>
      </c>
      <c r="P4919" s="82">
        <v>671</v>
      </c>
      <c r="Q4919" s="82" t="s">
        <v>92357</v>
      </c>
      <c r="R4919"/>
    </row>
    <row r="4920" spans="12:18" x14ac:dyDescent="0.25">
      <c r="L4920" t="s">
        <v>612</v>
      </c>
      <c r="M4920" t="s">
        <v>12852</v>
      </c>
      <c r="N4920" t="s">
        <v>42193</v>
      </c>
      <c r="O4920" s="76" t="s">
        <v>4356</v>
      </c>
      <c r="P4920" s="82">
        <v>872</v>
      </c>
      <c r="Q4920" s="82" t="s">
        <v>92358</v>
      </c>
      <c r="R4920"/>
    </row>
    <row r="4921" spans="12:18" x14ac:dyDescent="0.25">
      <c r="L4921" t="s">
        <v>612</v>
      </c>
      <c r="M4921" t="s">
        <v>12853</v>
      </c>
      <c r="N4921" t="s">
        <v>42194</v>
      </c>
      <c r="O4921" s="76" t="s">
        <v>4356</v>
      </c>
      <c r="P4921" s="82">
        <v>627</v>
      </c>
      <c r="Q4921" s="82" t="s">
        <v>92359</v>
      </c>
      <c r="R4921"/>
    </row>
    <row r="4922" spans="12:18" x14ac:dyDescent="0.25">
      <c r="L4922" t="s">
        <v>612</v>
      </c>
      <c r="M4922" t="s">
        <v>7323</v>
      </c>
      <c r="N4922" t="s">
        <v>42195</v>
      </c>
      <c r="O4922" s="76" t="s">
        <v>4356</v>
      </c>
      <c r="P4922" s="82">
        <v>2256</v>
      </c>
      <c r="Q4922" s="82" t="s">
        <v>92210</v>
      </c>
      <c r="R4922"/>
    </row>
    <row r="4923" spans="12:18" x14ac:dyDescent="0.25">
      <c r="L4923" t="s">
        <v>612</v>
      </c>
      <c r="M4923" t="s">
        <v>7354</v>
      </c>
      <c r="N4923" t="s">
        <v>42196</v>
      </c>
      <c r="O4923" s="76" t="s">
        <v>4356</v>
      </c>
      <c r="P4923" s="82">
        <v>857</v>
      </c>
      <c r="Q4923" s="82" t="s">
        <v>92327</v>
      </c>
      <c r="R4923"/>
    </row>
    <row r="4924" spans="12:18" x14ac:dyDescent="0.25">
      <c r="L4924" t="s">
        <v>612</v>
      </c>
      <c r="M4924" t="s">
        <v>7342</v>
      </c>
      <c r="N4924" t="s">
        <v>42197</v>
      </c>
      <c r="O4924" s="76" t="s">
        <v>4356</v>
      </c>
      <c r="P4924" s="82">
        <v>540</v>
      </c>
      <c r="Q4924" s="82" t="s">
        <v>92270</v>
      </c>
      <c r="R4924"/>
    </row>
    <row r="4925" spans="12:18" x14ac:dyDescent="0.25">
      <c r="L4925" t="s">
        <v>612</v>
      </c>
      <c r="M4925" t="s">
        <v>12644</v>
      </c>
      <c r="N4925" t="s">
        <v>42198</v>
      </c>
      <c r="O4925" s="76" t="s">
        <v>4356</v>
      </c>
      <c r="P4925" s="82">
        <v>1769</v>
      </c>
      <c r="Q4925" s="82" t="s">
        <v>91930</v>
      </c>
      <c r="R4925"/>
    </row>
    <row r="4926" spans="12:18" x14ac:dyDescent="0.25">
      <c r="L4926" t="s">
        <v>612</v>
      </c>
      <c r="M4926" t="s">
        <v>12854</v>
      </c>
      <c r="N4926" t="s">
        <v>42199</v>
      </c>
      <c r="O4926" s="76" t="s">
        <v>4356</v>
      </c>
      <c r="P4926" s="82">
        <v>5951</v>
      </c>
      <c r="Q4926" s="82" t="s">
        <v>92362</v>
      </c>
      <c r="R4926"/>
    </row>
    <row r="4927" spans="12:18" x14ac:dyDescent="0.25">
      <c r="L4927" t="s">
        <v>612</v>
      </c>
      <c r="M4927" t="s">
        <v>7341</v>
      </c>
      <c r="N4927" t="s">
        <v>42200</v>
      </c>
      <c r="O4927" s="76" t="s">
        <v>4356</v>
      </c>
      <c r="P4927" s="82">
        <v>2508</v>
      </c>
      <c r="Q4927" s="82" t="s">
        <v>92265</v>
      </c>
      <c r="R4927"/>
    </row>
    <row r="4928" spans="12:18" x14ac:dyDescent="0.25">
      <c r="L4928" t="s">
        <v>612</v>
      </c>
      <c r="M4928" t="s">
        <v>7360</v>
      </c>
      <c r="N4928" t="s">
        <v>42201</v>
      </c>
      <c r="O4928" s="76" t="s">
        <v>4356</v>
      </c>
      <c r="P4928" s="82">
        <v>276</v>
      </c>
      <c r="Q4928" s="82" t="s">
        <v>92360</v>
      </c>
      <c r="R4928"/>
    </row>
    <row r="4929" spans="12:18" x14ac:dyDescent="0.25">
      <c r="L4929" t="s">
        <v>612</v>
      </c>
      <c r="M4929" t="s">
        <v>7361</v>
      </c>
      <c r="N4929" t="s">
        <v>42202</v>
      </c>
      <c r="O4929" s="76" t="s">
        <v>4356</v>
      </c>
      <c r="P4929" s="82">
        <v>954</v>
      </c>
      <c r="Q4929" s="82" t="s">
        <v>92361</v>
      </c>
      <c r="R4929"/>
    </row>
    <row r="4930" spans="12:18" x14ac:dyDescent="0.25">
      <c r="L4930" t="s">
        <v>612</v>
      </c>
      <c r="M4930" t="s">
        <v>7362</v>
      </c>
      <c r="N4930" t="s">
        <v>42203</v>
      </c>
      <c r="O4930" s="76" t="s">
        <v>4374</v>
      </c>
      <c r="P4930" s="82">
        <v>455</v>
      </c>
      <c r="Q4930" s="82" t="s">
        <v>92363</v>
      </c>
      <c r="R4930"/>
    </row>
    <row r="4931" spans="12:18" x14ac:dyDescent="0.25">
      <c r="L4931" t="s">
        <v>612</v>
      </c>
      <c r="M4931" t="s">
        <v>7363</v>
      </c>
      <c r="N4931" t="s">
        <v>42204</v>
      </c>
      <c r="O4931" s="76" t="s">
        <v>4356</v>
      </c>
      <c r="P4931" s="82">
        <v>189</v>
      </c>
      <c r="Q4931" s="82" t="s">
        <v>92364</v>
      </c>
      <c r="R4931"/>
    </row>
    <row r="4932" spans="12:18" x14ac:dyDescent="0.25">
      <c r="L4932" t="s">
        <v>612</v>
      </c>
      <c r="M4932" t="s">
        <v>14822</v>
      </c>
      <c r="N4932" t="s">
        <v>42205</v>
      </c>
      <c r="O4932" s="76" t="s">
        <v>4356</v>
      </c>
      <c r="P4932" s="82">
        <v>336</v>
      </c>
      <c r="Q4932" s="82" t="s">
        <v>92365</v>
      </c>
      <c r="R4932"/>
    </row>
    <row r="4933" spans="12:18" x14ac:dyDescent="0.25">
      <c r="L4933" t="s">
        <v>612</v>
      </c>
      <c r="M4933" t="s">
        <v>7364</v>
      </c>
      <c r="N4933" t="s">
        <v>42206</v>
      </c>
      <c r="O4933" s="76" t="s">
        <v>4356</v>
      </c>
      <c r="P4933" s="82">
        <v>305</v>
      </c>
      <c r="Q4933" s="82" t="s">
        <v>92366</v>
      </c>
      <c r="R4933"/>
    </row>
    <row r="4934" spans="12:18" x14ac:dyDescent="0.25">
      <c r="L4934" t="s">
        <v>612</v>
      </c>
      <c r="M4934" t="s">
        <v>14824</v>
      </c>
      <c r="N4934" t="s">
        <v>42207</v>
      </c>
      <c r="O4934" s="76" t="s">
        <v>4356</v>
      </c>
      <c r="P4934" s="82">
        <v>320</v>
      </c>
      <c r="Q4934" s="82" t="s">
        <v>92367</v>
      </c>
      <c r="R4934"/>
    </row>
    <row r="4935" spans="12:18" x14ac:dyDescent="0.25">
      <c r="L4935" t="s">
        <v>612</v>
      </c>
      <c r="M4935" t="s">
        <v>7365</v>
      </c>
      <c r="N4935" t="s">
        <v>42208</v>
      </c>
      <c r="O4935" s="76" t="s">
        <v>4356</v>
      </c>
      <c r="P4935" s="82">
        <v>774</v>
      </c>
      <c r="Q4935" s="82" t="s">
        <v>92368</v>
      </c>
      <c r="R4935"/>
    </row>
    <row r="4936" spans="12:18" x14ac:dyDescent="0.25">
      <c r="L4936" t="s">
        <v>612</v>
      </c>
      <c r="M4936" t="s">
        <v>33493</v>
      </c>
      <c r="N4936" t="s">
        <v>42209</v>
      </c>
      <c r="O4936" s="76" t="s">
        <v>4356</v>
      </c>
      <c r="P4936" s="82">
        <v>1625</v>
      </c>
      <c r="Q4936" s="82" t="s">
        <v>92370</v>
      </c>
      <c r="R4936"/>
    </row>
    <row r="4937" spans="12:18" x14ac:dyDescent="0.25">
      <c r="L4937" t="s">
        <v>612</v>
      </c>
      <c r="M4937" t="s">
        <v>33492</v>
      </c>
      <c r="N4937" t="s">
        <v>42210</v>
      </c>
      <c r="O4937" s="76" t="s">
        <v>4356</v>
      </c>
      <c r="P4937" s="82">
        <v>469</v>
      </c>
      <c r="Q4937" s="82" t="s">
        <v>92369</v>
      </c>
      <c r="R4937"/>
    </row>
    <row r="4938" spans="12:18" x14ac:dyDescent="0.25">
      <c r="L4938" t="s">
        <v>612</v>
      </c>
      <c r="M4938" t="s">
        <v>12858</v>
      </c>
      <c r="N4938" t="s">
        <v>42211</v>
      </c>
      <c r="O4938" s="76" t="s">
        <v>4374</v>
      </c>
      <c r="P4938" s="82">
        <v>3616</v>
      </c>
      <c r="Q4938" s="82" t="s">
        <v>72645</v>
      </c>
      <c r="R4938"/>
    </row>
    <row r="4939" spans="12:18" x14ac:dyDescent="0.25">
      <c r="L4939" t="s">
        <v>612</v>
      </c>
      <c r="M4939" t="s">
        <v>33494</v>
      </c>
      <c r="N4939" t="s">
        <v>42212</v>
      </c>
      <c r="O4939" s="76" t="s">
        <v>4366</v>
      </c>
      <c r="P4939" s="82">
        <v>70</v>
      </c>
      <c r="Q4939" s="82" t="s">
        <v>92373</v>
      </c>
      <c r="R4939"/>
    </row>
    <row r="4940" spans="12:18" x14ac:dyDescent="0.25">
      <c r="L4940" t="s">
        <v>612</v>
      </c>
      <c r="M4940" t="s">
        <v>24587</v>
      </c>
      <c r="N4940" t="s">
        <v>42213</v>
      </c>
      <c r="O4940" s="76" t="s">
        <v>4366</v>
      </c>
      <c r="P4940" s="82">
        <v>107</v>
      </c>
      <c r="Q4940" s="82" t="s">
        <v>92374</v>
      </c>
      <c r="R4940"/>
    </row>
    <row r="4941" spans="12:18" x14ac:dyDescent="0.25">
      <c r="L4941" t="s">
        <v>612</v>
      </c>
      <c r="M4941" t="s">
        <v>12859</v>
      </c>
      <c r="N4941" t="s">
        <v>42214</v>
      </c>
      <c r="O4941" s="76" t="s">
        <v>4356</v>
      </c>
      <c r="P4941" s="82">
        <v>297</v>
      </c>
      <c r="Q4941" s="82" t="s">
        <v>92375</v>
      </c>
      <c r="R4941"/>
    </row>
    <row r="4942" spans="12:18" x14ac:dyDescent="0.25">
      <c r="L4942" t="s">
        <v>612</v>
      </c>
      <c r="M4942" t="s">
        <v>14829</v>
      </c>
      <c r="N4942" t="s">
        <v>42215</v>
      </c>
      <c r="O4942" s="76" t="s">
        <v>4366</v>
      </c>
      <c r="P4942" s="82">
        <v>229</v>
      </c>
      <c r="Q4942" s="82" t="s">
        <v>92376</v>
      </c>
      <c r="R4942"/>
    </row>
    <row r="4943" spans="12:18" x14ac:dyDescent="0.25">
      <c r="L4943" t="s">
        <v>612</v>
      </c>
      <c r="M4943" t="s">
        <v>14830</v>
      </c>
      <c r="N4943" t="s">
        <v>42216</v>
      </c>
      <c r="O4943" s="76" t="s">
        <v>4356</v>
      </c>
      <c r="P4943" s="82">
        <v>686</v>
      </c>
      <c r="Q4943" s="82" t="s">
        <v>92377</v>
      </c>
      <c r="R4943"/>
    </row>
    <row r="4944" spans="12:18" x14ac:dyDescent="0.25">
      <c r="L4944" t="s">
        <v>612</v>
      </c>
      <c r="M4944" t="s">
        <v>14833</v>
      </c>
      <c r="N4944" t="s">
        <v>42217</v>
      </c>
      <c r="O4944" s="76" t="s">
        <v>4356</v>
      </c>
      <c r="P4944" s="82">
        <v>78</v>
      </c>
      <c r="Q4944" s="82" t="s">
        <v>92378</v>
      </c>
      <c r="R4944"/>
    </row>
    <row r="4945" spans="12:18" x14ac:dyDescent="0.25">
      <c r="L4945" t="s">
        <v>612</v>
      </c>
      <c r="M4945" t="s">
        <v>14835</v>
      </c>
      <c r="N4945" t="s">
        <v>42218</v>
      </c>
      <c r="O4945" s="76" t="s">
        <v>4366</v>
      </c>
      <c r="P4945" s="82">
        <v>289</v>
      </c>
      <c r="Q4945" s="82" t="s">
        <v>92379</v>
      </c>
      <c r="R4945"/>
    </row>
    <row r="4946" spans="12:18" x14ac:dyDescent="0.25">
      <c r="L4946" t="s">
        <v>612</v>
      </c>
      <c r="M4946" t="s">
        <v>12860</v>
      </c>
      <c r="N4946" t="s">
        <v>42219</v>
      </c>
      <c r="O4946" s="76" t="s">
        <v>4356</v>
      </c>
      <c r="P4946" s="82">
        <v>3108</v>
      </c>
      <c r="Q4946" s="82" t="s">
        <v>92380</v>
      </c>
      <c r="R4946"/>
    </row>
    <row r="4947" spans="12:18" x14ac:dyDescent="0.25">
      <c r="L4947" t="s">
        <v>612</v>
      </c>
      <c r="M4947" t="s">
        <v>12861</v>
      </c>
      <c r="N4947" t="s">
        <v>42220</v>
      </c>
      <c r="O4947" s="76" t="s">
        <v>4356</v>
      </c>
      <c r="P4947" s="82">
        <v>771</v>
      </c>
      <c r="Q4947" s="82" t="s">
        <v>92381</v>
      </c>
      <c r="R4947"/>
    </row>
    <row r="4948" spans="12:18" x14ac:dyDescent="0.25">
      <c r="L4948" t="s">
        <v>612</v>
      </c>
      <c r="M4948" t="s">
        <v>33495</v>
      </c>
      <c r="N4948" t="s">
        <v>42221</v>
      </c>
      <c r="O4948" s="76" t="s">
        <v>4356</v>
      </c>
      <c r="P4948" s="82">
        <v>2644</v>
      </c>
      <c r="Q4948" s="82" t="s">
        <v>92382</v>
      </c>
      <c r="R4948"/>
    </row>
    <row r="4949" spans="12:18" x14ac:dyDescent="0.25">
      <c r="L4949" t="s">
        <v>612</v>
      </c>
      <c r="M4949" t="s">
        <v>33496</v>
      </c>
      <c r="N4949" t="s">
        <v>42222</v>
      </c>
      <c r="O4949" s="76" t="s">
        <v>4374</v>
      </c>
      <c r="P4949" s="82">
        <v>627</v>
      </c>
      <c r="Q4949" s="82" t="s">
        <v>92383</v>
      </c>
      <c r="R4949"/>
    </row>
    <row r="4950" spans="12:18" x14ac:dyDescent="0.25">
      <c r="L4950" t="s">
        <v>612</v>
      </c>
      <c r="M4950" t="s">
        <v>12862</v>
      </c>
      <c r="N4950" t="s">
        <v>42223</v>
      </c>
      <c r="O4950" s="76" t="s">
        <v>4356</v>
      </c>
      <c r="P4950" s="82">
        <v>749</v>
      </c>
      <c r="Q4950" s="82" t="s">
        <v>92385</v>
      </c>
      <c r="R4950"/>
    </row>
    <row r="4951" spans="12:18" x14ac:dyDescent="0.25">
      <c r="L4951" t="s">
        <v>612</v>
      </c>
      <c r="M4951" t="s">
        <v>24589</v>
      </c>
      <c r="N4951" t="s">
        <v>42224</v>
      </c>
      <c r="O4951" s="76" t="s">
        <v>4356</v>
      </c>
      <c r="P4951" s="82">
        <v>782</v>
      </c>
      <c r="Q4951" s="82" t="s">
        <v>92387</v>
      </c>
      <c r="R4951"/>
    </row>
    <row r="4952" spans="12:18" x14ac:dyDescent="0.25">
      <c r="L4952" t="s">
        <v>612</v>
      </c>
      <c r="M4952" t="s">
        <v>7366</v>
      </c>
      <c r="N4952" t="s">
        <v>42225</v>
      </c>
      <c r="O4952" s="76" t="s">
        <v>4356</v>
      </c>
      <c r="P4952" s="82">
        <v>273</v>
      </c>
      <c r="Q4952" s="82" t="s">
        <v>92386</v>
      </c>
      <c r="R4952"/>
    </row>
    <row r="4953" spans="12:18" x14ac:dyDescent="0.25">
      <c r="L4953" t="s">
        <v>612</v>
      </c>
      <c r="M4953" t="s">
        <v>7367</v>
      </c>
      <c r="N4953" t="s">
        <v>42226</v>
      </c>
      <c r="O4953" s="76" t="s">
        <v>4374</v>
      </c>
      <c r="P4953" s="82">
        <v>746</v>
      </c>
      <c r="Q4953" s="82" t="s">
        <v>72645</v>
      </c>
      <c r="R4953"/>
    </row>
    <row r="4954" spans="12:18" x14ac:dyDescent="0.25">
      <c r="L4954" t="s">
        <v>612</v>
      </c>
      <c r="M4954" t="s">
        <v>7368</v>
      </c>
      <c r="N4954" t="s">
        <v>42227</v>
      </c>
      <c r="O4954" s="76" t="s">
        <v>4374</v>
      </c>
      <c r="P4954" s="82">
        <v>17178</v>
      </c>
      <c r="Q4954" s="82" t="s">
        <v>92388</v>
      </c>
      <c r="R4954"/>
    </row>
    <row r="4955" spans="12:18" x14ac:dyDescent="0.25">
      <c r="L4955" t="s">
        <v>654</v>
      </c>
      <c r="M4955" t="s">
        <v>7375</v>
      </c>
      <c r="N4955" t="s">
        <v>42228</v>
      </c>
      <c r="O4955" s="76" t="s">
        <v>4366</v>
      </c>
      <c r="P4955" s="82">
        <v>246</v>
      </c>
      <c r="Q4955" s="82" t="s">
        <v>73656</v>
      </c>
      <c r="R4955"/>
    </row>
    <row r="4956" spans="12:18" x14ac:dyDescent="0.25">
      <c r="L4956" t="s">
        <v>654</v>
      </c>
      <c r="M4956" t="s">
        <v>24590</v>
      </c>
      <c r="N4956" t="s">
        <v>42229</v>
      </c>
      <c r="O4956" s="76" t="s">
        <v>4356</v>
      </c>
      <c r="P4956" s="82">
        <v>790</v>
      </c>
      <c r="Q4956" s="82" t="s">
        <v>73634</v>
      </c>
      <c r="R4956"/>
    </row>
    <row r="4957" spans="12:18" x14ac:dyDescent="0.25">
      <c r="L4957" t="s">
        <v>654</v>
      </c>
      <c r="M4957" t="s">
        <v>24591</v>
      </c>
      <c r="N4957" t="s">
        <v>42230</v>
      </c>
      <c r="O4957" s="76" t="s">
        <v>4366</v>
      </c>
      <c r="P4957" s="82">
        <v>216</v>
      </c>
      <c r="Q4957" s="82" t="s">
        <v>73635</v>
      </c>
      <c r="R4957"/>
    </row>
    <row r="4958" spans="12:18" x14ac:dyDescent="0.25">
      <c r="L4958" t="s">
        <v>654</v>
      </c>
      <c r="M4958" t="s">
        <v>9689</v>
      </c>
      <c r="N4958" t="s">
        <v>42231</v>
      </c>
      <c r="O4958" s="76" t="s">
        <v>4356</v>
      </c>
      <c r="P4958" s="82">
        <v>605</v>
      </c>
      <c r="Q4958" s="82" t="s">
        <v>73636</v>
      </c>
      <c r="R4958"/>
    </row>
    <row r="4959" spans="12:18" x14ac:dyDescent="0.25">
      <c r="L4959" t="s">
        <v>654</v>
      </c>
      <c r="M4959" t="s">
        <v>14842</v>
      </c>
      <c r="N4959" t="s">
        <v>42232</v>
      </c>
      <c r="O4959" s="76" t="s">
        <v>4356</v>
      </c>
      <c r="P4959" s="82">
        <v>466</v>
      </c>
      <c r="Q4959" s="82" t="s">
        <v>73637</v>
      </c>
      <c r="R4959"/>
    </row>
    <row r="4960" spans="12:18" x14ac:dyDescent="0.25">
      <c r="L4960" t="s">
        <v>654</v>
      </c>
      <c r="M4960" t="s">
        <v>7370</v>
      </c>
      <c r="N4960" t="s">
        <v>42233</v>
      </c>
      <c r="O4960" s="76" t="s">
        <v>4366</v>
      </c>
      <c r="P4960" s="82">
        <v>777</v>
      </c>
      <c r="Q4960" s="82" t="s">
        <v>73639</v>
      </c>
      <c r="R4960"/>
    </row>
    <row r="4961" spans="12:18" x14ac:dyDescent="0.25">
      <c r="L4961" t="s">
        <v>654</v>
      </c>
      <c r="M4961" t="s">
        <v>12867</v>
      </c>
      <c r="N4961" t="s">
        <v>42234</v>
      </c>
      <c r="O4961" s="76" t="s">
        <v>4366</v>
      </c>
      <c r="P4961" s="82">
        <v>349</v>
      </c>
      <c r="Q4961" s="82" t="s">
        <v>73638</v>
      </c>
      <c r="R4961"/>
    </row>
    <row r="4962" spans="12:18" x14ac:dyDescent="0.25">
      <c r="L4962" t="s">
        <v>654</v>
      </c>
      <c r="M4962" t="s">
        <v>7371</v>
      </c>
      <c r="N4962" t="s">
        <v>42235</v>
      </c>
      <c r="O4962" s="76" t="s">
        <v>4366</v>
      </c>
      <c r="P4962" s="82">
        <v>123</v>
      </c>
      <c r="Q4962" s="82" t="s">
        <v>73640</v>
      </c>
      <c r="R4962"/>
    </row>
    <row r="4963" spans="12:18" x14ac:dyDescent="0.25">
      <c r="L4963" t="s">
        <v>654</v>
      </c>
      <c r="M4963" t="s">
        <v>12868</v>
      </c>
      <c r="N4963" t="s">
        <v>42236</v>
      </c>
      <c r="O4963" s="76" t="s">
        <v>4356</v>
      </c>
      <c r="P4963" s="82">
        <v>281</v>
      </c>
      <c r="Q4963" s="82" t="s">
        <v>73641</v>
      </c>
      <c r="R4963"/>
    </row>
    <row r="4964" spans="12:18" x14ac:dyDescent="0.25">
      <c r="L4964" t="s">
        <v>654</v>
      </c>
      <c r="M4964" t="s">
        <v>7372</v>
      </c>
      <c r="N4964" t="s">
        <v>42237</v>
      </c>
      <c r="O4964" s="76" t="s">
        <v>4366</v>
      </c>
      <c r="P4964" s="82">
        <v>186</v>
      </c>
      <c r="Q4964" s="82" t="s">
        <v>73642</v>
      </c>
      <c r="R4964"/>
    </row>
    <row r="4965" spans="12:18" x14ac:dyDescent="0.25">
      <c r="L4965" t="s">
        <v>654</v>
      </c>
      <c r="M4965" t="s">
        <v>14844</v>
      </c>
      <c r="N4965" t="s">
        <v>42238</v>
      </c>
      <c r="O4965" s="76" t="s">
        <v>4366</v>
      </c>
      <c r="P4965" s="82">
        <v>181</v>
      </c>
      <c r="Q4965" s="82" t="s">
        <v>73643</v>
      </c>
      <c r="R4965"/>
    </row>
    <row r="4966" spans="12:18" x14ac:dyDescent="0.25">
      <c r="L4966" t="s">
        <v>654</v>
      </c>
      <c r="M4966" t="s">
        <v>14846</v>
      </c>
      <c r="N4966" t="s">
        <v>42239</v>
      </c>
      <c r="O4966" s="76" t="s">
        <v>4366</v>
      </c>
      <c r="P4966" s="82">
        <v>171</v>
      </c>
      <c r="Q4966" s="82" t="s">
        <v>73644</v>
      </c>
      <c r="R4966"/>
    </row>
    <row r="4967" spans="12:18" x14ac:dyDescent="0.25">
      <c r="L4967" t="s">
        <v>654</v>
      </c>
      <c r="M4967" t="s">
        <v>33497</v>
      </c>
      <c r="N4967" t="s">
        <v>42240</v>
      </c>
      <c r="O4967" s="76" t="s">
        <v>4374</v>
      </c>
      <c r="P4967" s="82">
        <v>6217</v>
      </c>
      <c r="Q4967" s="82" t="s">
        <v>73645</v>
      </c>
      <c r="R4967"/>
    </row>
    <row r="4968" spans="12:18" x14ac:dyDescent="0.25">
      <c r="L4968" t="s">
        <v>654</v>
      </c>
      <c r="M4968" t="s">
        <v>7373</v>
      </c>
      <c r="N4968" t="s">
        <v>42241</v>
      </c>
      <c r="O4968" s="76" t="s">
        <v>4366</v>
      </c>
      <c r="P4968" s="82">
        <v>153</v>
      </c>
      <c r="Q4968" s="82" t="s">
        <v>73646</v>
      </c>
      <c r="R4968"/>
    </row>
    <row r="4969" spans="12:18" x14ac:dyDescent="0.25">
      <c r="L4969" t="s">
        <v>654</v>
      </c>
      <c r="M4969" t="s">
        <v>24592</v>
      </c>
      <c r="N4969" t="s">
        <v>42242</v>
      </c>
      <c r="O4969" s="76" t="s">
        <v>4374</v>
      </c>
      <c r="P4969" s="82">
        <v>25499</v>
      </c>
      <c r="Q4969" s="82" t="s">
        <v>72645</v>
      </c>
      <c r="R4969"/>
    </row>
    <row r="4970" spans="12:18" x14ac:dyDescent="0.25">
      <c r="L4970" t="s">
        <v>654</v>
      </c>
      <c r="M4970" t="s">
        <v>33498</v>
      </c>
      <c r="N4970" t="s">
        <v>42243</v>
      </c>
      <c r="O4970" s="76" t="s">
        <v>4366</v>
      </c>
      <c r="P4970" s="82">
        <v>166</v>
      </c>
      <c r="Q4970" s="82" t="s">
        <v>73647</v>
      </c>
      <c r="R4970"/>
    </row>
    <row r="4971" spans="12:18" x14ac:dyDescent="0.25">
      <c r="L4971" t="s">
        <v>654</v>
      </c>
      <c r="M4971" t="s">
        <v>12869</v>
      </c>
      <c r="N4971" t="s">
        <v>42244</v>
      </c>
      <c r="O4971" s="76" t="s">
        <v>4356</v>
      </c>
      <c r="P4971" s="82">
        <v>652</v>
      </c>
      <c r="Q4971" s="82" t="s">
        <v>73648</v>
      </c>
      <c r="R4971"/>
    </row>
    <row r="4972" spans="12:18" x14ac:dyDescent="0.25">
      <c r="L4972" t="s">
        <v>654</v>
      </c>
      <c r="M4972" t="s">
        <v>12870</v>
      </c>
      <c r="N4972" t="s">
        <v>42245</v>
      </c>
      <c r="O4972" s="76" t="s">
        <v>4366</v>
      </c>
      <c r="P4972" s="82">
        <v>139</v>
      </c>
      <c r="Q4972" s="82" t="s">
        <v>73649</v>
      </c>
      <c r="R4972"/>
    </row>
    <row r="4973" spans="12:18" x14ac:dyDescent="0.25">
      <c r="L4973" t="s">
        <v>654</v>
      </c>
      <c r="M4973" t="s">
        <v>7374</v>
      </c>
      <c r="N4973" t="s">
        <v>42246</v>
      </c>
      <c r="O4973" s="76" t="s">
        <v>4366</v>
      </c>
      <c r="P4973" s="82">
        <v>124</v>
      </c>
      <c r="Q4973" s="82" t="s">
        <v>73650</v>
      </c>
      <c r="R4973"/>
    </row>
    <row r="4974" spans="12:18" x14ac:dyDescent="0.25">
      <c r="L4974" t="s">
        <v>654</v>
      </c>
      <c r="M4974" t="s">
        <v>24593</v>
      </c>
      <c r="N4974" t="s">
        <v>42247</v>
      </c>
      <c r="O4974" s="76" t="s">
        <v>4366</v>
      </c>
      <c r="P4974" s="82">
        <v>231</v>
      </c>
      <c r="Q4974" s="82" t="s">
        <v>73651</v>
      </c>
      <c r="R4974"/>
    </row>
    <row r="4975" spans="12:18" x14ac:dyDescent="0.25">
      <c r="L4975" t="s">
        <v>654</v>
      </c>
      <c r="M4975" t="s">
        <v>7262</v>
      </c>
      <c r="N4975" t="s">
        <v>42248</v>
      </c>
      <c r="O4975" s="76" t="s">
        <v>4366</v>
      </c>
      <c r="P4975" s="82">
        <v>94</v>
      </c>
      <c r="Q4975" s="82" t="s">
        <v>73652</v>
      </c>
      <c r="R4975"/>
    </row>
    <row r="4976" spans="12:18" x14ac:dyDescent="0.25">
      <c r="L4976" t="s">
        <v>654</v>
      </c>
      <c r="M4976" t="s">
        <v>7419</v>
      </c>
      <c r="N4976" t="s">
        <v>42249</v>
      </c>
      <c r="O4976" s="76" t="s">
        <v>4366</v>
      </c>
      <c r="P4976" s="82">
        <v>126</v>
      </c>
      <c r="Q4976" s="82" t="s">
        <v>73878</v>
      </c>
      <c r="R4976"/>
    </row>
    <row r="4977" spans="12:18" x14ac:dyDescent="0.25">
      <c r="L4977" t="s">
        <v>654</v>
      </c>
      <c r="M4977" t="s">
        <v>12208</v>
      </c>
      <c r="N4977" t="s">
        <v>42250</v>
      </c>
      <c r="O4977" s="76" t="s">
        <v>4366</v>
      </c>
      <c r="P4977" s="82">
        <v>630</v>
      </c>
      <c r="Q4977" s="82" t="s">
        <v>73653</v>
      </c>
      <c r="R4977"/>
    </row>
    <row r="4978" spans="12:18" x14ac:dyDescent="0.25">
      <c r="L4978" t="s">
        <v>654</v>
      </c>
      <c r="M4978" t="s">
        <v>14000</v>
      </c>
      <c r="N4978" t="s">
        <v>42251</v>
      </c>
      <c r="O4978" s="76" t="s">
        <v>4366</v>
      </c>
      <c r="P4978" s="82">
        <v>164</v>
      </c>
      <c r="Q4978" s="82" t="s">
        <v>73654</v>
      </c>
      <c r="R4978"/>
    </row>
    <row r="4979" spans="12:18" x14ac:dyDescent="0.25">
      <c r="L4979" t="s">
        <v>654</v>
      </c>
      <c r="M4979" t="s">
        <v>33499</v>
      </c>
      <c r="N4979" t="s">
        <v>42252</v>
      </c>
      <c r="O4979" s="76" t="s">
        <v>4366</v>
      </c>
      <c r="P4979" s="82">
        <v>76</v>
      </c>
      <c r="Q4979" s="82" t="s">
        <v>73655</v>
      </c>
      <c r="R4979"/>
    </row>
    <row r="4980" spans="12:18" x14ac:dyDescent="0.25">
      <c r="L4980" t="s">
        <v>654</v>
      </c>
      <c r="M4980" t="s">
        <v>24594</v>
      </c>
      <c r="N4980" t="s">
        <v>42253</v>
      </c>
      <c r="O4980" s="76" t="s">
        <v>4366</v>
      </c>
      <c r="P4980" s="82">
        <v>183</v>
      </c>
      <c r="Q4980" s="82" t="s">
        <v>73657</v>
      </c>
      <c r="R4980"/>
    </row>
    <row r="4981" spans="12:18" x14ac:dyDescent="0.25">
      <c r="L4981" t="s">
        <v>654</v>
      </c>
      <c r="M4981" t="s">
        <v>12874</v>
      </c>
      <c r="N4981" t="s">
        <v>42254</v>
      </c>
      <c r="O4981" s="76" t="s">
        <v>4366</v>
      </c>
      <c r="P4981" s="82">
        <v>352</v>
      </c>
      <c r="Q4981" s="82" t="s">
        <v>73659</v>
      </c>
      <c r="R4981"/>
    </row>
    <row r="4982" spans="12:18" x14ac:dyDescent="0.25">
      <c r="L4982" t="s">
        <v>654</v>
      </c>
      <c r="M4982" t="s">
        <v>33500</v>
      </c>
      <c r="N4982" t="s">
        <v>42255</v>
      </c>
      <c r="O4982" s="76" t="s">
        <v>4366</v>
      </c>
      <c r="P4982" s="82">
        <v>528</v>
      </c>
      <c r="Q4982" s="82" t="s">
        <v>73660</v>
      </c>
      <c r="R4982"/>
    </row>
    <row r="4983" spans="12:18" x14ac:dyDescent="0.25">
      <c r="L4983" t="s">
        <v>654</v>
      </c>
      <c r="M4983" t="s">
        <v>33501</v>
      </c>
      <c r="N4983" t="s">
        <v>42256</v>
      </c>
      <c r="O4983" s="76" t="s">
        <v>4356</v>
      </c>
      <c r="P4983" s="82">
        <v>294</v>
      </c>
      <c r="Q4983" s="82" t="s">
        <v>73661</v>
      </c>
      <c r="R4983"/>
    </row>
    <row r="4984" spans="12:18" x14ac:dyDescent="0.25">
      <c r="L4984" t="s">
        <v>654</v>
      </c>
      <c r="M4984" t="s">
        <v>14849</v>
      </c>
      <c r="N4984" t="s">
        <v>42257</v>
      </c>
      <c r="O4984" s="76" t="s">
        <v>4366</v>
      </c>
      <c r="P4984" s="82">
        <v>64</v>
      </c>
      <c r="Q4984" s="82" t="s">
        <v>73662</v>
      </c>
      <c r="R4984"/>
    </row>
    <row r="4985" spans="12:18" x14ac:dyDescent="0.25">
      <c r="L4985" t="s">
        <v>654</v>
      </c>
      <c r="M4985" t="s">
        <v>24595</v>
      </c>
      <c r="N4985" t="s">
        <v>42258</v>
      </c>
      <c r="O4985" s="76" t="s">
        <v>4366</v>
      </c>
      <c r="P4985" s="82">
        <v>218</v>
      </c>
      <c r="Q4985" s="82" t="s">
        <v>73663</v>
      </c>
      <c r="R4985"/>
    </row>
    <row r="4986" spans="12:18" x14ac:dyDescent="0.25">
      <c r="L4986" t="s">
        <v>654</v>
      </c>
      <c r="M4986" t="s">
        <v>7376</v>
      </c>
      <c r="N4986" t="s">
        <v>42259</v>
      </c>
      <c r="O4986" s="76" t="s">
        <v>4366</v>
      </c>
      <c r="P4986" s="82">
        <v>160</v>
      </c>
      <c r="Q4986" s="82" t="s">
        <v>73664</v>
      </c>
      <c r="R4986"/>
    </row>
    <row r="4987" spans="12:18" x14ac:dyDescent="0.25">
      <c r="L4987" t="s">
        <v>654</v>
      </c>
      <c r="M4987" t="s">
        <v>24596</v>
      </c>
      <c r="N4987" t="s">
        <v>42260</v>
      </c>
      <c r="O4987" s="76" t="s">
        <v>4366</v>
      </c>
      <c r="P4987" s="82">
        <v>469</v>
      </c>
      <c r="Q4987" s="82" t="s">
        <v>73665</v>
      </c>
      <c r="R4987"/>
    </row>
    <row r="4988" spans="12:18" x14ac:dyDescent="0.25">
      <c r="L4988" t="s">
        <v>654</v>
      </c>
      <c r="M4988" t="s">
        <v>15118</v>
      </c>
      <c r="N4988" t="s">
        <v>42261</v>
      </c>
      <c r="O4988" s="76" t="s">
        <v>4356</v>
      </c>
      <c r="P4988" s="82">
        <v>1095</v>
      </c>
      <c r="Q4988" s="82" t="s">
        <v>73666</v>
      </c>
      <c r="R4988"/>
    </row>
    <row r="4989" spans="12:18" x14ac:dyDescent="0.25">
      <c r="L4989" t="s">
        <v>654</v>
      </c>
      <c r="M4989" t="s">
        <v>7377</v>
      </c>
      <c r="N4989" t="s">
        <v>42262</v>
      </c>
      <c r="O4989" s="76" t="s">
        <v>4356</v>
      </c>
      <c r="P4989" s="82">
        <v>1061</v>
      </c>
      <c r="Q4989" s="82" t="s">
        <v>73667</v>
      </c>
      <c r="R4989"/>
    </row>
    <row r="4990" spans="12:18" x14ac:dyDescent="0.25">
      <c r="L4990" t="s">
        <v>654</v>
      </c>
      <c r="M4990" t="s">
        <v>14850</v>
      </c>
      <c r="N4990" t="s">
        <v>42263</v>
      </c>
      <c r="O4990" s="76" t="s">
        <v>4366</v>
      </c>
      <c r="P4990" s="82">
        <v>95</v>
      </c>
      <c r="Q4990" s="82" t="s">
        <v>73668</v>
      </c>
      <c r="R4990"/>
    </row>
    <row r="4991" spans="12:18" x14ac:dyDescent="0.25">
      <c r="L4991" t="s">
        <v>654</v>
      </c>
      <c r="M4991" t="s">
        <v>24597</v>
      </c>
      <c r="N4991" t="s">
        <v>42264</v>
      </c>
      <c r="O4991" s="76" t="s">
        <v>4366</v>
      </c>
      <c r="P4991" s="82">
        <v>85</v>
      </c>
      <c r="Q4991" s="82" t="s">
        <v>73671</v>
      </c>
      <c r="R4991"/>
    </row>
    <row r="4992" spans="12:18" x14ac:dyDescent="0.25">
      <c r="L4992" t="s">
        <v>654</v>
      </c>
      <c r="M4992" t="s">
        <v>12876</v>
      </c>
      <c r="N4992" t="s">
        <v>42265</v>
      </c>
      <c r="O4992" s="76" t="s">
        <v>4356</v>
      </c>
      <c r="P4992" s="82">
        <v>886</v>
      </c>
      <c r="Q4992" s="82" t="s">
        <v>73672</v>
      </c>
      <c r="R4992"/>
    </row>
    <row r="4993" spans="12:18" x14ac:dyDescent="0.25">
      <c r="L4993" t="s">
        <v>654</v>
      </c>
      <c r="M4993" t="s">
        <v>14852</v>
      </c>
      <c r="N4993" t="s">
        <v>42266</v>
      </c>
      <c r="O4993" s="76" t="s">
        <v>4366</v>
      </c>
      <c r="P4993" s="82">
        <v>219</v>
      </c>
      <c r="Q4993" s="82" t="s">
        <v>73673</v>
      </c>
      <c r="R4993"/>
    </row>
    <row r="4994" spans="12:18" x14ac:dyDescent="0.25">
      <c r="L4994" t="s">
        <v>654</v>
      </c>
      <c r="M4994" t="s">
        <v>11750</v>
      </c>
      <c r="N4994" t="s">
        <v>42267</v>
      </c>
      <c r="O4994" s="76" t="s">
        <v>4366</v>
      </c>
      <c r="P4994" s="82">
        <v>33</v>
      </c>
      <c r="Q4994" s="82" t="s">
        <v>73674</v>
      </c>
      <c r="R4994"/>
    </row>
    <row r="4995" spans="12:18" x14ac:dyDescent="0.25">
      <c r="L4995" t="s">
        <v>654</v>
      </c>
      <c r="M4995" t="s">
        <v>12877</v>
      </c>
      <c r="N4995" t="s">
        <v>42268</v>
      </c>
      <c r="O4995" s="76" t="s">
        <v>4366</v>
      </c>
      <c r="P4995" s="82">
        <v>225</v>
      </c>
      <c r="Q4995" s="82" t="s">
        <v>73675</v>
      </c>
      <c r="R4995"/>
    </row>
    <row r="4996" spans="12:18" x14ac:dyDescent="0.25">
      <c r="L4996" t="s">
        <v>654</v>
      </c>
      <c r="M4996" t="s">
        <v>12879</v>
      </c>
      <c r="N4996" t="s">
        <v>42269</v>
      </c>
      <c r="O4996" s="76" t="s">
        <v>4366</v>
      </c>
      <c r="P4996" s="82">
        <v>209</v>
      </c>
      <c r="Q4996" s="82" t="s">
        <v>73677</v>
      </c>
      <c r="R4996"/>
    </row>
    <row r="4997" spans="12:18" x14ac:dyDescent="0.25">
      <c r="L4997" t="s">
        <v>654</v>
      </c>
      <c r="M4997" t="s">
        <v>33503</v>
      </c>
      <c r="N4997" t="s">
        <v>42270</v>
      </c>
      <c r="O4997" s="76" t="s">
        <v>4366</v>
      </c>
      <c r="P4997" s="82">
        <v>152</v>
      </c>
      <c r="Q4997" s="82" t="s">
        <v>73678</v>
      </c>
      <c r="R4997"/>
    </row>
    <row r="4998" spans="12:18" x14ac:dyDescent="0.25">
      <c r="L4998" t="s">
        <v>654</v>
      </c>
      <c r="M4998" t="s">
        <v>33504</v>
      </c>
      <c r="N4998" t="s">
        <v>42271</v>
      </c>
      <c r="O4998" s="76" t="s">
        <v>4356</v>
      </c>
      <c r="P4998" s="82">
        <v>454</v>
      </c>
      <c r="Q4998" s="82" t="s">
        <v>73679</v>
      </c>
      <c r="R4998"/>
    </row>
    <row r="4999" spans="12:18" x14ac:dyDescent="0.25">
      <c r="L4999" t="s">
        <v>654</v>
      </c>
      <c r="M4999" t="s">
        <v>12881</v>
      </c>
      <c r="N4999" t="s">
        <v>42272</v>
      </c>
      <c r="O4999" s="76" t="s">
        <v>4356</v>
      </c>
      <c r="P4999" s="82">
        <v>995</v>
      </c>
      <c r="Q4999" s="82" t="s">
        <v>73680</v>
      </c>
      <c r="R4999"/>
    </row>
    <row r="5000" spans="12:18" x14ac:dyDescent="0.25">
      <c r="L5000" t="s">
        <v>654</v>
      </c>
      <c r="M5000" t="s">
        <v>7379</v>
      </c>
      <c r="N5000" t="s">
        <v>42273</v>
      </c>
      <c r="O5000" s="76" t="s">
        <v>4356</v>
      </c>
      <c r="P5000" s="82">
        <v>434</v>
      </c>
      <c r="Q5000" s="82" t="s">
        <v>73681</v>
      </c>
      <c r="R5000"/>
    </row>
    <row r="5001" spans="12:18" x14ac:dyDescent="0.25">
      <c r="L5001" t="s">
        <v>654</v>
      </c>
      <c r="M5001" t="s">
        <v>12882</v>
      </c>
      <c r="N5001" t="s">
        <v>42274</v>
      </c>
      <c r="O5001" s="76" t="s">
        <v>4356</v>
      </c>
      <c r="P5001" s="82">
        <v>845</v>
      </c>
      <c r="Q5001" s="82" t="s">
        <v>73682</v>
      </c>
      <c r="R5001"/>
    </row>
    <row r="5002" spans="12:18" x14ac:dyDescent="0.25">
      <c r="L5002" t="s">
        <v>654</v>
      </c>
      <c r="M5002" t="s">
        <v>7380</v>
      </c>
      <c r="N5002" t="s">
        <v>42275</v>
      </c>
      <c r="O5002" s="76" t="s">
        <v>4366</v>
      </c>
      <c r="P5002" s="82">
        <v>194</v>
      </c>
      <c r="Q5002" s="82" t="s">
        <v>73683</v>
      </c>
      <c r="R5002"/>
    </row>
    <row r="5003" spans="12:18" x14ac:dyDescent="0.25">
      <c r="L5003" t="s">
        <v>654</v>
      </c>
      <c r="M5003" t="s">
        <v>24599</v>
      </c>
      <c r="N5003" t="s">
        <v>42276</v>
      </c>
      <c r="O5003" s="76" t="s">
        <v>4366</v>
      </c>
      <c r="P5003" s="82">
        <v>143</v>
      </c>
      <c r="Q5003" s="82" t="s">
        <v>73684</v>
      </c>
      <c r="R5003"/>
    </row>
    <row r="5004" spans="12:18" x14ac:dyDescent="0.25">
      <c r="L5004" t="s">
        <v>654</v>
      </c>
      <c r="M5004" t="s">
        <v>31673</v>
      </c>
      <c r="N5004" t="s">
        <v>42277</v>
      </c>
      <c r="O5004" s="76" t="s">
        <v>4366</v>
      </c>
      <c r="P5004" s="82">
        <v>127</v>
      </c>
      <c r="Q5004" s="82" t="s">
        <v>73685</v>
      </c>
      <c r="R5004"/>
    </row>
    <row r="5005" spans="12:18" x14ac:dyDescent="0.25">
      <c r="L5005" t="s">
        <v>654</v>
      </c>
      <c r="M5005" t="s">
        <v>33505</v>
      </c>
      <c r="N5005" t="s">
        <v>42278</v>
      </c>
      <c r="O5005" s="76" t="s">
        <v>4366</v>
      </c>
      <c r="P5005" s="82">
        <v>50</v>
      </c>
      <c r="Q5005" s="82" t="s">
        <v>73686</v>
      </c>
      <c r="R5005"/>
    </row>
    <row r="5006" spans="12:18" x14ac:dyDescent="0.25">
      <c r="L5006" t="s">
        <v>654</v>
      </c>
      <c r="M5006" t="s">
        <v>7381</v>
      </c>
      <c r="N5006" t="s">
        <v>42279</v>
      </c>
      <c r="O5006" s="76" t="s">
        <v>4366</v>
      </c>
      <c r="P5006" s="82">
        <v>273</v>
      </c>
      <c r="Q5006" s="82" t="s">
        <v>73687</v>
      </c>
      <c r="R5006"/>
    </row>
    <row r="5007" spans="12:18" x14ac:dyDescent="0.25">
      <c r="L5007" t="s">
        <v>654</v>
      </c>
      <c r="M5007" t="s">
        <v>33506</v>
      </c>
      <c r="N5007" t="s">
        <v>42280</v>
      </c>
      <c r="O5007" s="76" t="s">
        <v>4366</v>
      </c>
      <c r="P5007" s="82">
        <v>349</v>
      </c>
      <c r="Q5007" s="82" t="s">
        <v>73688</v>
      </c>
      <c r="R5007"/>
    </row>
    <row r="5008" spans="12:18" x14ac:dyDescent="0.25">
      <c r="L5008" t="s">
        <v>654</v>
      </c>
      <c r="M5008" t="s">
        <v>14854</v>
      </c>
      <c r="N5008" t="s">
        <v>42281</v>
      </c>
      <c r="O5008" s="76" t="s">
        <v>4356</v>
      </c>
      <c r="P5008" s="82">
        <v>79</v>
      </c>
      <c r="Q5008" s="82" t="s">
        <v>73689</v>
      </c>
      <c r="R5008"/>
    </row>
    <row r="5009" spans="12:18" x14ac:dyDescent="0.25">
      <c r="L5009" t="s">
        <v>654</v>
      </c>
      <c r="M5009" t="s">
        <v>5794</v>
      </c>
      <c r="N5009" t="s">
        <v>42282</v>
      </c>
      <c r="O5009" s="76" t="s">
        <v>4366</v>
      </c>
      <c r="P5009" s="82">
        <v>82</v>
      </c>
      <c r="Q5009" s="82" t="s">
        <v>73690</v>
      </c>
      <c r="R5009"/>
    </row>
    <row r="5010" spans="12:18" x14ac:dyDescent="0.25">
      <c r="L5010" t="s">
        <v>654</v>
      </c>
      <c r="M5010" t="s">
        <v>33507</v>
      </c>
      <c r="N5010" t="s">
        <v>42283</v>
      </c>
      <c r="O5010" s="76" t="s">
        <v>4366</v>
      </c>
      <c r="P5010" s="82">
        <v>245</v>
      </c>
      <c r="Q5010" s="82" t="s">
        <v>73693</v>
      </c>
      <c r="R5010"/>
    </row>
    <row r="5011" spans="12:18" x14ac:dyDescent="0.25">
      <c r="L5011" t="s">
        <v>654</v>
      </c>
      <c r="M5011" t="s">
        <v>12884</v>
      </c>
      <c r="N5011" t="s">
        <v>42284</v>
      </c>
      <c r="O5011" s="76" t="s">
        <v>4366</v>
      </c>
      <c r="P5011" s="82">
        <v>199</v>
      </c>
      <c r="Q5011" s="82" t="s">
        <v>73694</v>
      </c>
      <c r="R5011"/>
    </row>
    <row r="5012" spans="12:18" x14ac:dyDescent="0.25">
      <c r="L5012" t="s">
        <v>654</v>
      </c>
      <c r="M5012" t="s">
        <v>7382</v>
      </c>
      <c r="N5012" t="s">
        <v>42285</v>
      </c>
      <c r="O5012" s="76" t="s">
        <v>4366</v>
      </c>
      <c r="P5012" s="82">
        <v>218</v>
      </c>
      <c r="Q5012" s="82" t="s">
        <v>73695</v>
      </c>
      <c r="R5012"/>
    </row>
    <row r="5013" spans="12:18" x14ac:dyDescent="0.25">
      <c r="L5013" t="s">
        <v>654</v>
      </c>
      <c r="M5013" t="s">
        <v>24600</v>
      </c>
      <c r="N5013" t="s">
        <v>42286</v>
      </c>
      <c r="O5013" s="76" t="s">
        <v>4366</v>
      </c>
      <c r="P5013" s="82">
        <v>103</v>
      </c>
      <c r="Q5013" s="82" t="s">
        <v>73696</v>
      </c>
      <c r="R5013"/>
    </row>
    <row r="5014" spans="12:18" x14ac:dyDescent="0.25">
      <c r="L5014" t="s">
        <v>654</v>
      </c>
      <c r="M5014" t="s">
        <v>12885</v>
      </c>
      <c r="N5014" t="s">
        <v>42287</v>
      </c>
      <c r="O5014" s="76" t="s">
        <v>4356</v>
      </c>
      <c r="P5014" s="82">
        <v>785</v>
      </c>
      <c r="Q5014" s="82" t="s">
        <v>73697</v>
      </c>
      <c r="R5014"/>
    </row>
    <row r="5015" spans="12:18" x14ac:dyDescent="0.25">
      <c r="L5015" t="s">
        <v>654</v>
      </c>
      <c r="M5015" t="s">
        <v>24601</v>
      </c>
      <c r="N5015" t="s">
        <v>42288</v>
      </c>
      <c r="O5015" s="76" t="s">
        <v>4366</v>
      </c>
      <c r="P5015" s="82">
        <v>76</v>
      </c>
      <c r="Q5015" s="82" t="s">
        <v>73698</v>
      </c>
      <c r="R5015"/>
    </row>
    <row r="5016" spans="12:18" x14ac:dyDescent="0.25">
      <c r="L5016" t="s">
        <v>654</v>
      </c>
      <c r="M5016" t="s">
        <v>33508</v>
      </c>
      <c r="N5016" t="s">
        <v>42289</v>
      </c>
      <c r="O5016" s="76" t="s">
        <v>4366</v>
      </c>
      <c r="P5016" s="82">
        <v>174</v>
      </c>
      <c r="Q5016" s="82" t="s">
        <v>73699</v>
      </c>
      <c r="R5016"/>
    </row>
    <row r="5017" spans="12:18" x14ac:dyDescent="0.25">
      <c r="L5017" t="s">
        <v>654</v>
      </c>
      <c r="M5017" t="s">
        <v>14861</v>
      </c>
      <c r="N5017" t="s">
        <v>42290</v>
      </c>
      <c r="O5017" s="76" t="s">
        <v>4366</v>
      </c>
      <c r="P5017" s="82">
        <v>60</v>
      </c>
      <c r="Q5017" s="82" t="s">
        <v>73700</v>
      </c>
      <c r="R5017"/>
    </row>
    <row r="5018" spans="12:18" x14ac:dyDescent="0.25">
      <c r="L5018" t="s">
        <v>654</v>
      </c>
      <c r="M5018" t="s">
        <v>12887</v>
      </c>
      <c r="N5018" t="s">
        <v>42291</v>
      </c>
      <c r="O5018" s="76" t="s">
        <v>4366</v>
      </c>
      <c r="P5018" s="82">
        <v>155</v>
      </c>
      <c r="Q5018" s="82" t="s">
        <v>73701</v>
      </c>
      <c r="R5018"/>
    </row>
    <row r="5019" spans="12:18" x14ac:dyDescent="0.25">
      <c r="L5019" t="s">
        <v>654</v>
      </c>
      <c r="M5019" t="s">
        <v>12889</v>
      </c>
      <c r="N5019" t="s">
        <v>42292</v>
      </c>
      <c r="O5019" s="76" t="s">
        <v>4356</v>
      </c>
      <c r="P5019" s="82">
        <v>370</v>
      </c>
      <c r="Q5019" s="82" t="s">
        <v>73702</v>
      </c>
      <c r="R5019"/>
    </row>
    <row r="5020" spans="12:18" x14ac:dyDescent="0.25">
      <c r="L5020" t="s">
        <v>654</v>
      </c>
      <c r="M5020" t="s">
        <v>14863</v>
      </c>
      <c r="N5020" t="s">
        <v>42293</v>
      </c>
      <c r="O5020" s="76" t="s">
        <v>4366</v>
      </c>
      <c r="P5020" s="82">
        <v>102</v>
      </c>
      <c r="Q5020" s="82" t="s">
        <v>73704</v>
      </c>
      <c r="R5020"/>
    </row>
    <row r="5021" spans="12:18" x14ac:dyDescent="0.25">
      <c r="L5021" t="s">
        <v>654</v>
      </c>
      <c r="M5021" t="s">
        <v>12891</v>
      </c>
      <c r="N5021" t="s">
        <v>42294</v>
      </c>
      <c r="O5021" s="76" t="s">
        <v>4366</v>
      </c>
      <c r="P5021" s="82">
        <v>146</v>
      </c>
      <c r="Q5021" s="82" t="s">
        <v>73703</v>
      </c>
      <c r="R5021"/>
    </row>
    <row r="5022" spans="12:18" x14ac:dyDescent="0.25">
      <c r="L5022" t="s">
        <v>654</v>
      </c>
      <c r="M5022" t="s">
        <v>12893</v>
      </c>
      <c r="N5022" t="s">
        <v>42295</v>
      </c>
      <c r="O5022" s="76" t="s">
        <v>4366</v>
      </c>
      <c r="P5022" s="82">
        <v>301</v>
      </c>
      <c r="Q5022" s="82" t="s">
        <v>73705</v>
      </c>
      <c r="R5022"/>
    </row>
    <row r="5023" spans="12:18" x14ac:dyDescent="0.25">
      <c r="L5023" t="s">
        <v>654</v>
      </c>
      <c r="M5023" t="s">
        <v>14865</v>
      </c>
      <c r="N5023" t="s">
        <v>42296</v>
      </c>
      <c r="O5023" s="76" t="s">
        <v>4356</v>
      </c>
      <c r="P5023" s="82">
        <v>2019</v>
      </c>
      <c r="Q5023" s="82" t="s">
        <v>73706</v>
      </c>
      <c r="R5023"/>
    </row>
    <row r="5024" spans="12:18" x14ac:dyDescent="0.25">
      <c r="L5024" t="s">
        <v>654</v>
      </c>
      <c r="M5024" t="s">
        <v>7378</v>
      </c>
      <c r="N5024" t="s">
        <v>42297</v>
      </c>
      <c r="O5024" s="76" t="s">
        <v>4356</v>
      </c>
      <c r="P5024" s="82">
        <v>249</v>
      </c>
      <c r="Q5024" s="82" t="s">
        <v>73669</v>
      </c>
      <c r="R5024"/>
    </row>
    <row r="5025" spans="12:18" x14ac:dyDescent="0.25">
      <c r="L5025" t="s">
        <v>654</v>
      </c>
      <c r="M5025" t="s">
        <v>33502</v>
      </c>
      <c r="N5025" t="s">
        <v>42298</v>
      </c>
      <c r="O5025" s="76" t="s">
        <v>4366</v>
      </c>
      <c r="P5025" s="82">
        <v>261</v>
      </c>
      <c r="Q5025" s="82" t="s">
        <v>73670</v>
      </c>
      <c r="R5025"/>
    </row>
    <row r="5026" spans="12:18" x14ac:dyDescent="0.25">
      <c r="L5026" t="s">
        <v>654</v>
      </c>
      <c r="M5026" t="s">
        <v>12910</v>
      </c>
      <c r="N5026" t="s">
        <v>42299</v>
      </c>
      <c r="O5026" s="76" t="s">
        <v>4366</v>
      </c>
      <c r="P5026" s="82">
        <v>111</v>
      </c>
      <c r="Q5026" s="82" t="s">
        <v>73748</v>
      </c>
      <c r="R5026"/>
    </row>
    <row r="5027" spans="12:18" x14ac:dyDescent="0.25">
      <c r="L5027" t="s">
        <v>654</v>
      </c>
      <c r="M5027" t="s">
        <v>24627</v>
      </c>
      <c r="N5027" t="s">
        <v>42300</v>
      </c>
      <c r="O5027" s="76" t="s">
        <v>4366</v>
      </c>
      <c r="P5027" s="82">
        <v>125</v>
      </c>
      <c r="Q5027" s="82" t="s">
        <v>73835</v>
      </c>
      <c r="R5027"/>
    </row>
    <row r="5028" spans="12:18" x14ac:dyDescent="0.25">
      <c r="L5028" t="s">
        <v>654</v>
      </c>
      <c r="M5028" t="s">
        <v>12947</v>
      </c>
      <c r="N5028" t="s">
        <v>42301</v>
      </c>
      <c r="O5028" s="76" t="s">
        <v>4366</v>
      </c>
      <c r="P5028" s="82">
        <v>48</v>
      </c>
      <c r="Q5028" s="82" t="s">
        <v>73850</v>
      </c>
      <c r="R5028"/>
    </row>
    <row r="5029" spans="12:18" x14ac:dyDescent="0.25">
      <c r="L5029" t="s">
        <v>654</v>
      </c>
      <c r="M5029" t="s">
        <v>33509</v>
      </c>
      <c r="N5029" t="s">
        <v>42302</v>
      </c>
      <c r="O5029" s="76" t="s">
        <v>4366</v>
      </c>
      <c r="P5029" s="82">
        <v>293</v>
      </c>
      <c r="Q5029" s="82" t="s">
        <v>73707</v>
      </c>
      <c r="R5029"/>
    </row>
    <row r="5030" spans="12:18" x14ac:dyDescent="0.25">
      <c r="L5030" t="s">
        <v>654</v>
      </c>
      <c r="M5030" t="s">
        <v>7383</v>
      </c>
      <c r="N5030" t="s">
        <v>42303</v>
      </c>
      <c r="O5030" s="76" t="s">
        <v>4356</v>
      </c>
      <c r="P5030" s="82">
        <v>512</v>
      </c>
      <c r="Q5030" s="82" t="s">
        <v>73708</v>
      </c>
      <c r="R5030"/>
    </row>
    <row r="5031" spans="12:18" x14ac:dyDescent="0.25">
      <c r="L5031" t="s">
        <v>654</v>
      </c>
      <c r="M5031" t="s">
        <v>24602</v>
      </c>
      <c r="N5031" t="s">
        <v>42304</v>
      </c>
      <c r="O5031" s="76" t="s">
        <v>4366</v>
      </c>
      <c r="P5031" s="82">
        <v>57</v>
      </c>
      <c r="Q5031" s="82" t="s">
        <v>73709</v>
      </c>
      <c r="R5031"/>
    </row>
    <row r="5032" spans="12:18" x14ac:dyDescent="0.25">
      <c r="L5032" t="s">
        <v>654</v>
      </c>
      <c r="M5032" t="s">
        <v>12895</v>
      </c>
      <c r="N5032" t="s">
        <v>42305</v>
      </c>
      <c r="O5032" s="76" t="s">
        <v>4366</v>
      </c>
      <c r="P5032" s="82">
        <v>344</v>
      </c>
      <c r="Q5032" s="82" t="s">
        <v>73710</v>
      </c>
      <c r="R5032"/>
    </row>
    <row r="5033" spans="12:18" x14ac:dyDescent="0.25">
      <c r="L5033" t="s">
        <v>654</v>
      </c>
      <c r="M5033" t="s">
        <v>12897</v>
      </c>
      <c r="N5033" t="s">
        <v>42306</v>
      </c>
      <c r="O5033" s="76" t="s">
        <v>4356</v>
      </c>
      <c r="P5033" s="82">
        <v>515</v>
      </c>
      <c r="Q5033" s="82" t="s">
        <v>73711</v>
      </c>
      <c r="R5033"/>
    </row>
    <row r="5034" spans="12:18" x14ac:dyDescent="0.25">
      <c r="L5034" t="s">
        <v>654</v>
      </c>
      <c r="M5034" t="s">
        <v>14866</v>
      </c>
      <c r="N5034" t="s">
        <v>42307</v>
      </c>
      <c r="O5034" s="76" t="s">
        <v>4366</v>
      </c>
      <c r="P5034" s="82">
        <v>458</v>
      </c>
      <c r="Q5034" s="82" t="s">
        <v>73712</v>
      </c>
      <c r="R5034"/>
    </row>
    <row r="5035" spans="12:18" x14ac:dyDescent="0.25">
      <c r="L5035" t="s">
        <v>654</v>
      </c>
      <c r="M5035" t="s">
        <v>7384</v>
      </c>
      <c r="N5035" t="s">
        <v>42308</v>
      </c>
      <c r="O5035" s="76" t="s">
        <v>4356</v>
      </c>
      <c r="P5035" s="82">
        <v>595</v>
      </c>
      <c r="Q5035" s="82" t="s">
        <v>73713</v>
      </c>
      <c r="R5035"/>
    </row>
    <row r="5036" spans="12:18" x14ac:dyDescent="0.25">
      <c r="L5036" t="s">
        <v>654</v>
      </c>
      <c r="M5036" t="s">
        <v>12898</v>
      </c>
      <c r="N5036" t="s">
        <v>42309</v>
      </c>
      <c r="O5036" s="76" t="s">
        <v>4366</v>
      </c>
      <c r="P5036" s="82">
        <v>89</v>
      </c>
      <c r="Q5036" s="82" t="s">
        <v>73714</v>
      </c>
      <c r="R5036"/>
    </row>
    <row r="5037" spans="12:18" x14ac:dyDescent="0.25">
      <c r="L5037" t="s">
        <v>654</v>
      </c>
      <c r="M5037" t="s">
        <v>7385</v>
      </c>
      <c r="N5037" t="s">
        <v>42310</v>
      </c>
      <c r="O5037" s="76" t="s">
        <v>4356</v>
      </c>
      <c r="P5037" s="82">
        <v>1419</v>
      </c>
      <c r="Q5037" s="82" t="s">
        <v>73715</v>
      </c>
      <c r="R5037"/>
    </row>
    <row r="5038" spans="12:18" x14ac:dyDescent="0.25">
      <c r="L5038" t="s">
        <v>654</v>
      </c>
      <c r="M5038" t="s">
        <v>7387</v>
      </c>
      <c r="N5038" t="s">
        <v>42311</v>
      </c>
      <c r="O5038" s="76" t="s">
        <v>4366</v>
      </c>
      <c r="P5038" s="82">
        <v>103</v>
      </c>
      <c r="Q5038" s="82" t="s">
        <v>73716</v>
      </c>
      <c r="R5038"/>
    </row>
    <row r="5039" spans="12:18" x14ac:dyDescent="0.25">
      <c r="L5039" t="s">
        <v>654</v>
      </c>
      <c r="M5039" t="s">
        <v>24603</v>
      </c>
      <c r="N5039" t="s">
        <v>42312</v>
      </c>
      <c r="O5039" s="76" t="s">
        <v>4356</v>
      </c>
      <c r="P5039" s="82">
        <v>880</v>
      </c>
      <c r="Q5039" s="82" t="s">
        <v>73717</v>
      </c>
      <c r="R5039"/>
    </row>
    <row r="5040" spans="12:18" x14ac:dyDescent="0.25">
      <c r="L5040" t="s">
        <v>654</v>
      </c>
      <c r="M5040" t="s">
        <v>24604</v>
      </c>
      <c r="N5040" t="s">
        <v>42313</v>
      </c>
      <c r="O5040" s="76" t="s">
        <v>4356</v>
      </c>
      <c r="P5040" s="82">
        <v>353</v>
      </c>
      <c r="Q5040" s="82" t="s">
        <v>73718</v>
      </c>
      <c r="R5040"/>
    </row>
    <row r="5041" spans="12:18" x14ac:dyDescent="0.25">
      <c r="L5041" t="s">
        <v>654</v>
      </c>
      <c r="M5041" t="s">
        <v>104726</v>
      </c>
      <c r="N5041" t="s">
        <v>104727</v>
      </c>
      <c r="O5041" s="76" t="s">
        <v>4366</v>
      </c>
      <c r="P5041" s="82">
        <v>299</v>
      </c>
      <c r="Q5041" s="82" t="s">
        <v>73719</v>
      </c>
      <c r="R5041"/>
    </row>
    <row r="5042" spans="12:18" x14ac:dyDescent="0.25">
      <c r="L5042" t="s">
        <v>654</v>
      </c>
      <c r="M5042" t="s">
        <v>12899</v>
      </c>
      <c r="N5042" t="s">
        <v>42314</v>
      </c>
      <c r="O5042" s="76" t="s">
        <v>4366</v>
      </c>
      <c r="P5042" s="82">
        <v>122</v>
      </c>
      <c r="Q5042" s="82" t="s">
        <v>73720</v>
      </c>
      <c r="R5042"/>
    </row>
    <row r="5043" spans="12:18" x14ac:dyDescent="0.25">
      <c r="L5043" t="s">
        <v>654</v>
      </c>
      <c r="M5043" t="s">
        <v>33510</v>
      </c>
      <c r="N5043" t="s">
        <v>42315</v>
      </c>
      <c r="O5043" s="76" t="s">
        <v>4366</v>
      </c>
      <c r="P5043" s="82">
        <v>91</v>
      </c>
      <c r="Q5043" s="82" t="s">
        <v>73721</v>
      </c>
      <c r="R5043"/>
    </row>
    <row r="5044" spans="12:18" x14ac:dyDescent="0.25">
      <c r="L5044" t="s">
        <v>654</v>
      </c>
      <c r="M5044" t="s">
        <v>7388</v>
      </c>
      <c r="N5044" t="s">
        <v>42316</v>
      </c>
      <c r="O5044" s="76" t="s">
        <v>4366</v>
      </c>
      <c r="P5044" s="82">
        <v>130</v>
      </c>
      <c r="Q5044" s="82" t="s">
        <v>73722</v>
      </c>
      <c r="R5044"/>
    </row>
    <row r="5045" spans="12:18" x14ac:dyDescent="0.25">
      <c r="L5045" t="s">
        <v>654</v>
      </c>
      <c r="M5045" t="s">
        <v>7389</v>
      </c>
      <c r="N5045" t="s">
        <v>42317</v>
      </c>
      <c r="O5045" s="76" t="s">
        <v>4366</v>
      </c>
      <c r="P5045" s="82">
        <v>524</v>
      </c>
      <c r="Q5045" s="82" t="s">
        <v>73723</v>
      </c>
      <c r="R5045"/>
    </row>
    <row r="5046" spans="12:18" x14ac:dyDescent="0.25">
      <c r="L5046" t="s">
        <v>654</v>
      </c>
      <c r="M5046" t="s">
        <v>14869</v>
      </c>
      <c r="N5046" t="s">
        <v>42318</v>
      </c>
      <c r="O5046" s="76" t="s">
        <v>4366</v>
      </c>
      <c r="P5046" s="82">
        <v>107</v>
      </c>
      <c r="Q5046" s="82" t="s">
        <v>73724</v>
      </c>
      <c r="R5046"/>
    </row>
    <row r="5047" spans="12:18" x14ac:dyDescent="0.25">
      <c r="L5047" t="s">
        <v>654</v>
      </c>
      <c r="M5047" t="s">
        <v>24598</v>
      </c>
      <c r="N5047" t="s">
        <v>42319</v>
      </c>
      <c r="O5047" s="76" t="s">
        <v>4366</v>
      </c>
      <c r="P5047" s="82">
        <v>181</v>
      </c>
      <c r="Q5047" s="82" t="s">
        <v>73676</v>
      </c>
      <c r="R5047"/>
    </row>
    <row r="5048" spans="12:18" x14ac:dyDescent="0.25">
      <c r="L5048" t="s">
        <v>654</v>
      </c>
      <c r="M5048" t="s">
        <v>14857</v>
      </c>
      <c r="N5048" t="s">
        <v>42320</v>
      </c>
      <c r="O5048" s="76" t="s">
        <v>4366</v>
      </c>
      <c r="P5048" s="82">
        <v>120</v>
      </c>
      <c r="Q5048" s="82" t="s">
        <v>73691</v>
      </c>
      <c r="R5048"/>
    </row>
    <row r="5049" spans="12:18" x14ac:dyDescent="0.25">
      <c r="L5049" t="s">
        <v>654</v>
      </c>
      <c r="M5049" t="s">
        <v>14859</v>
      </c>
      <c r="N5049" t="s">
        <v>42321</v>
      </c>
      <c r="O5049" s="76" t="s">
        <v>4366</v>
      </c>
      <c r="P5049" s="82">
        <v>29</v>
      </c>
      <c r="Q5049" s="82" t="s">
        <v>73692</v>
      </c>
      <c r="R5049"/>
    </row>
    <row r="5050" spans="12:18" x14ac:dyDescent="0.25">
      <c r="L5050" t="s">
        <v>654</v>
      </c>
      <c r="M5050" t="s">
        <v>7395</v>
      </c>
      <c r="N5050" t="s">
        <v>42322</v>
      </c>
      <c r="O5050" s="76" t="s">
        <v>4366</v>
      </c>
      <c r="P5050" s="82">
        <v>285</v>
      </c>
      <c r="Q5050" s="82" t="s">
        <v>73751</v>
      </c>
      <c r="R5050"/>
    </row>
    <row r="5051" spans="12:18" x14ac:dyDescent="0.25">
      <c r="L5051" t="s">
        <v>654</v>
      </c>
      <c r="M5051" t="s">
        <v>14929</v>
      </c>
      <c r="N5051" t="s">
        <v>42323</v>
      </c>
      <c r="O5051" s="76" t="s">
        <v>4356</v>
      </c>
      <c r="P5051" s="82">
        <v>1250</v>
      </c>
      <c r="Q5051" s="82" t="s">
        <v>73877</v>
      </c>
      <c r="R5051"/>
    </row>
    <row r="5052" spans="12:18" x14ac:dyDescent="0.25">
      <c r="L5052" t="s">
        <v>654</v>
      </c>
      <c r="M5052" t="s">
        <v>33522</v>
      </c>
      <c r="N5052" t="s">
        <v>42324</v>
      </c>
      <c r="O5052" s="76" t="s">
        <v>4366</v>
      </c>
      <c r="P5052" s="82">
        <v>103</v>
      </c>
      <c r="Q5052" s="82" t="s">
        <v>73851</v>
      </c>
      <c r="R5052"/>
    </row>
    <row r="5053" spans="12:18" x14ac:dyDescent="0.25">
      <c r="L5053" t="s">
        <v>654</v>
      </c>
      <c r="M5053" t="s">
        <v>33524</v>
      </c>
      <c r="N5053" t="s">
        <v>42325</v>
      </c>
      <c r="O5053" s="76" t="s">
        <v>4366</v>
      </c>
      <c r="P5053" s="82">
        <v>71</v>
      </c>
      <c r="Q5053" s="82" t="s">
        <v>73858</v>
      </c>
      <c r="R5053"/>
    </row>
    <row r="5054" spans="12:18" x14ac:dyDescent="0.25">
      <c r="L5054" t="s">
        <v>654</v>
      </c>
      <c r="M5054" t="s">
        <v>33526</v>
      </c>
      <c r="N5054" t="s">
        <v>42326</v>
      </c>
      <c r="O5054" s="76" t="s">
        <v>4356</v>
      </c>
      <c r="P5054" s="82">
        <v>820</v>
      </c>
      <c r="Q5054" s="82" t="s">
        <v>73870</v>
      </c>
      <c r="R5054"/>
    </row>
    <row r="5055" spans="12:18" x14ac:dyDescent="0.25">
      <c r="L5055" t="s">
        <v>654</v>
      </c>
      <c r="M5055" t="s">
        <v>24628</v>
      </c>
      <c r="N5055" t="s">
        <v>42327</v>
      </c>
      <c r="O5055" s="76" t="s">
        <v>4356</v>
      </c>
      <c r="P5055" s="82">
        <v>584</v>
      </c>
      <c r="Q5055" s="82" t="s">
        <v>73845</v>
      </c>
      <c r="R5055"/>
    </row>
    <row r="5056" spans="12:18" x14ac:dyDescent="0.25">
      <c r="L5056" t="s">
        <v>654</v>
      </c>
      <c r="M5056" t="s">
        <v>24605</v>
      </c>
      <c r="N5056" t="s">
        <v>42328</v>
      </c>
      <c r="O5056" s="76" t="s">
        <v>4366</v>
      </c>
      <c r="P5056" s="82">
        <v>234</v>
      </c>
      <c r="Q5056" s="82" t="s">
        <v>73725</v>
      </c>
      <c r="R5056"/>
    </row>
    <row r="5057" spans="12:18" x14ac:dyDescent="0.25">
      <c r="L5057" t="s">
        <v>654</v>
      </c>
      <c r="M5057" t="s">
        <v>7391</v>
      </c>
      <c r="N5057" t="s">
        <v>104728</v>
      </c>
      <c r="O5057" s="76" t="s">
        <v>4366</v>
      </c>
      <c r="P5057" s="82">
        <v>37</v>
      </c>
      <c r="Q5057" s="82" t="s">
        <v>73727</v>
      </c>
      <c r="R5057"/>
    </row>
    <row r="5058" spans="12:18" x14ac:dyDescent="0.25">
      <c r="L5058" t="s">
        <v>654</v>
      </c>
      <c r="M5058" t="s">
        <v>7390</v>
      </c>
      <c r="N5058" t="s">
        <v>42329</v>
      </c>
      <c r="O5058" s="76" t="s">
        <v>4366</v>
      </c>
      <c r="P5058" s="82">
        <v>343</v>
      </c>
      <c r="Q5058" s="82" t="s">
        <v>73726</v>
      </c>
      <c r="R5058"/>
    </row>
    <row r="5059" spans="12:18" x14ac:dyDescent="0.25">
      <c r="L5059" t="s">
        <v>654</v>
      </c>
      <c r="M5059" t="s">
        <v>33511</v>
      </c>
      <c r="N5059" t="s">
        <v>42330</v>
      </c>
      <c r="O5059" s="76" t="s">
        <v>4366</v>
      </c>
      <c r="P5059" s="82">
        <v>162</v>
      </c>
      <c r="Q5059" s="82" t="s">
        <v>73728</v>
      </c>
      <c r="R5059"/>
    </row>
    <row r="5060" spans="12:18" x14ac:dyDescent="0.25">
      <c r="L5060" t="s">
        <v>654</v>
      </c>
      <c r="M5060" t="s">
        <v>33512</v>
      </c>
      <c r="N5060" t="s">
        <v>42331</v>
      </c>
      <c r="O5060" s="76" t="s">
        <v>4366</v>
      </c>
      <c r="P5060" s="82">
        <v>173</v>
      </c>
      <c r="Q5060" s="82" t="s">
        <v>73729</v>
      </c>
      <c r="R5060"/>
    </row>
    <row r="5061" spans="12:18" x14ac:dyDescent="0.25">
      <c r="L5061" t="s">
        <v>654</v>
      </c>
      <c r="M5061" t="s">
        <v>14872</v>
      </c>
      <c r="N5061" t="s">
        <v>42332</v>
      </c>
      <c r="O5061" s="76" t="s">
        <v>4366</v>
      </c>
      <c r="P5061" s="82">
        <v>145</v>
      </c>
      <c r="Q5061" s="82" t="s">
        <v>73731</v>
      </c>
      <c r="R5061"/>
    </row>
    <row r="5062" spans="12:18" x14ac:dyDescent="0.25">
      <c r="L5062" t="s">
        <v>654</v>
      </c>
      <c r="M5062" t="s">
        <v>24606</v>
      </c>
      <c r="N5062" t="s">
        <v>42333</v>
      </c>
      <c r="O5062" s="76" t="s">
        <v>4356</v>
      </c>
      <c r="P5062" s="82">
        <v>207</v>
      </c>
      <c r="Q5062" s="82" t="s">
        <v>73732</v>
      </c>
      <c r="R5062"/>
    </row>
    <row r="5063" spans="12:18" x14ac:dyDescent="0.25">
      <c r="L5063" t="s">
        <v>654</v>
      </c>
      <c r="M5063" t="s">
        <v>33513</v>
      </c>
      <c r="N5063" t="s">
        <v>42334</v>
      </c>
      <c r="O5063" s="76" t="s">
        <v>4366</v>
      </c>
      <c r="P5063" s="82">
        <v>97</v>
      </c>
      <c r="Q5063" s="82" t="s">
        <v>73733</v>
      </c>
      <c r="R5063"/>
    </row>
    <row r="5064" spans="12:18" x14ac:dyDescent="0.25">
      <c r="L5064" t="s">
        <v>654</v>
      </c>
      <c r="M5064" t="s">
        <v>24607</v>
      </c>
      <c r="N5064" t="s">
        <v>42335</v>
      </c>
      <c r="O5064" s="76" t="s">
        <v>4366</v>
      </c>
      <c r="P5064" s="82">
        <v>187</v>
      </c>
      <c r="Q5064" s="82" t="s">
        <v>73734</v>
      </c>
      <c r="R5064"/>
    </row>
    <row r="5065" spans="12:18" x14ac:dyDescent="0.25">
      <c r="L5065" t="s">
        <v>654</v>
      </c>
      <c r="M5065" t="s">
        <v>6596</v>
      </c>
      <c r="N5065" t="s">
        <v>42336</v>
      </c>
      <c r="O5065" s="76" t="s">
        <v>4356</v>
      </c>
      <c r="P5065" s="82">
        <v>515</v>
      </c>
      <c r="Q5065" s="82" t="s">
        <v>73735</v>
      </c>
      <c r="R5065"/>
    </row>
    <row r="5066" spans="12:18" x14ac:dyDescent="0.25">
      <c r="L5066" t="s">
        <v>654</v>
      </c>
      <c r="M5066" t="s">
        <v>33514</v>
      </c>
      <c r="N5066" t="s">
        <v>42337</v>
      </c>
      <c r="O5066" s="76" t="s">
        <v>4366</v>
      </c>
      <c r="P5066" s="82">
        <v>154</v>
      </c>
      <c r="Q5066" s="82" t="s">
        <v>73736</v>
      </c>
      <c r="R5066"/>
    </row>
    <row r="5067" spans="12:18" x14ac:dyDescent="0.25">
      <c r="L5067" t="s">
        <v>654</v>
      </c>
      <c r="M5067" t="s">
        <v>12903</v>
      </c>
      <c r="N5067" t="s">
        <v>42338</v>
      </c>
      <c r="O5067" s="76" t="s">
        <v>4356</v>
      </c>
      <c r="P5067" s="82">
        <v>595</v>
      </c>
      <c r="Q5067" s="82" t="s">
        <v>73737</v>
      </c>
      <c r="R5067"/>
    </row>
    <row r="5068" spans="12:18" x14ac:dyDescent="0.25">
      <c r="L5068" t="s">
        <v>654</v>
      </c>
      <c r="M5068" t="s">
        <v>14875</v>
      </c>
      <c r="N5068" t="s">
        <v>42339</v>
      </c>
      <c r="O5068" s="76" t="s">
        <v>4356</v>
      </c>
      <c r="P5068" s="82">
        <v>730</v>
      </c>
      <c r="Q5068" s="82" t="s">
        <v>73738</v>
      </c>
      <c r="R5068"/>
    </row>
    <row r="5069" spans="12:18" x14ac:dyDescent="0.25">
      <c r="L5069" t="s">
        <v>654</v>
      </c>
      <c r="M5069" t="s">
        <v>33515</v>
      </c>
      <c r="N5069" t="s">
        <v>42340</v>
      </c>
      <c r="O5069" s="76" t="s">
        <v>4356</v>
      </c>
      <c r="P5069" s="82">
        <v>1745</v>
      </c>
      <c r="Q5069" s="82" t="s">
        <v>73739</v>
      </c>
      <c r="R5069"/>
    </row>
    <row r="5070" spans="12:18" x14ac:dyDescent="0.25">
      <c r="L5070" t="s">
        <v>654</v>
      </c>
      <c r="M5070" t="s">
        <v>7393</v>
      </c>
      <c r="N5070" t="s">
        <v>42341</v>
      </c>
      <c r="O5070" s="76" t="s">
        <v>4356</v>
      </c>
      <c r="P5070" s="82">
        <v>3603</v>
      </c>
      <c r="Q5070" s="82" t="s">
        <v>73740</v>
      </c>
      <c r="R5070"/>
    </row>
    <row r="5071" spans="12:18" x14ac:dyDescent="0.25">
      <c r="L5071" t="s">
        <v>654</v>
      </c>
      <c r="M5071" t="s">
        <v>24608</v>
      </c>
      <c r="N5071" t="s">
        <v>42342</v>
      </c>
      <c r="O5071" s="76" t="s">
        <v>4366</v>
      </c>
      <c r="P5071" s="82">
        <v>109</v>
      </c>
      <c r="Q5071" s="82" t="s">
        <v>73741</v>
      </c>
      <c r="R5071"/>
    </row>
    <row r="5072" spans="12:18" x14ac:dyDescent="0.25">
      <c r="L5072" t="s">
        <v>654</v>
      </c>
      <c r="M5072" t="s">
        <v>14877</v>
      </c>
      <c r="N5072" t="s">
        <v>42343</v>
      </c>
      <c r="O5072" s="76" t="s">
        <v>4356</v>
      </c>
      <c r="P5072" s="82">
        <v>2144</v>
      </c>
      <c r="Q5072" s="82" t="s">
        <v>73742</v>
      </c>
      <c r="R5072"/>
    </row>
    <row r="5073" spans="12:18" x14ac:dyDescent="0.25">
      <c r="L5073" t="s">
        <v>654</v>
      </c>
      <c r="M5073" t="s">
        <v>12905</v>
      </c>
      <c r="N5073" t="s">
        <v>42344</v>
      </c>
      <c r="O5073" s="76" t="s">
        <v>4366</v>
      </c>
      <c r="P5073" s="82">
        <v>170</v>
      </c>
      <c r="Q5073" s="82" t="s">
        <v>73743</v>
      </c>
      <c r="R5073"/>
    </row>
    <row r="5074" spans="12:18" x14ac:dyDescent="0.25">
      <c r="L5074" t="s">
        <v>654</v>
      </c>
      <c r="M5074" t="s">
        <v>12907</v>
      </c>
      <c r="N5074" t="s">
        <v>42345</v>
      </c>
      <c r="O5074" s="76" t="s">
        <v>4356</v>
      </c>
      <c r="P5074" s="82">
        <v>555</v>
      </c>
      <c r="Q5074" s="82" t="s">
        <v>73744</v>
      </c>
      <c r="R5074"/>
    </row>
    <row r="5075" spans="12:18" x14ac:dyDescent="0.25">
      <c r="L5075" t="s">
        <v>654</v>
      </c>
      <c r="M5075" t="s">
        <v>24609</v>
      </c>
      <c r="N5075" t="s">
        <v>42346</v>
      </c>
      <c r="O5075" s="76" t="s">
        <v>4366</v>
      </c>
      <c r="P5075" s="82">
        <v>127</v>
      </c>
      <c r="Q5075" s="82" t="s">
        <v>73745</v>
      </c>
      <c r="R5075"/>
    </row>
    <row r="5076" spans="12:18" x14ac:dyDescent="0.25">
      <c r="L5076" t="s">
        <v>654</v>
      </c>
      <c r="M5076" t="s">
        <v>7394</v>
      </c>
      <c r="N5076" t="s">
        <v>42347</v>
      </c>
      <c r="O5076" s="76" t="s">
        <v>4366</v>
      </c>
      <c r="P5076" s="82">
        <v>92</v>
      </c>
      <c r="Q5076" s="82" t="s">
        <v>73746</v>
      </c>
      <c r="R5076"/>
    </row>
    <row r="5077" spans="12:18" x14ac:dyDescent="0.25">
      <c r="L5077" t="s">
        <v>654</v>
      </c>
      <c r="M5077" t="s">
        <v>14879</v>
      </c>
      <c r="N5077" t="s">
        <v>42348</v>
      </c>
      <c r="O5077" s="76" t="s">
        <v>4366</v>
      </c>
      <c r="P5077" s="82">
        <v>287</v>
      </c>
      <c r="Q5077" s="82" t="s">
        <v>73747</v>
      </c>
      <c r="R5077"/>
    </row>
    <row r="5078" spans="12:18" x14ac:dyDescent="0.25">
      <c r="L5078" t="s">
        <v>654</v>
      </c>
      <c r="M5078" t="s">
        <v>12912</v>
      </c>
      <c r="N5078" t="s">
        <v>42349</v>
      </c>
      <c r="O5078" s="76" t="s">
        <v>4366</v>
      </c>
      <c r="P5078" s="82">
        <v>190</v>
      </c>
      <c r="Q5078" s="82" t="s">
        <v>73749</v>
      </c>
      <c r="R5078"/>
    </row>
    <row r="5079" spans="12:18" x14ac:dyDescent="0.25">
      <c r="L5079" t="s">
        <v>654</v>
      </c>
      <c r="M5079" t="s">
        <v>14818</v>
      </c>
      <c r="N5079" t="s">
        <v>42350</v>
      </c>
      <c r="O5079" s="76" t="s">
        <v>4366</v>
      </c>
      <c r="P5079" s="82">
        <v>136</v>
      </c>
      <c r="Q5079" s="82" t="s">
        <v>73750</v>
      </c>
      <c r="R5079"/>
    </row>
    <row r="5080" spans="12:18" x14ac:dyDescent="0.25">
      <c r="L5080" t="s">
        <v>654</v>
      </c>
      <c r="M5080" t="s">
        <v>12914</v>
      </c>
      <c r="N5080" t="s">
        <v>42351</v>
      </c>
      <c r="O5080" s="76" t="s">
        <v>4366</v>
      </c>
      <c r="P5080" s="82">
        <v>44</v>
      </c>
      <c r="Q5080" s="82" t="s">
        <v>73752</v>
      </c>
      <c r="R5080"/>
    </row>
    <row r="5081" spans="12:18" x14ac:dyDescent="0.25">
      <c r="L5081" t="s">
        <v>654</v>
      </c>
      <c r="M5081" t="s">
        <v>14881</v>
      </c>
      <c r="N5081" t="s">
        <v>42352</v>
      </c>
      <c r="O5081" s="76" t="s">
        <v>4366</v>
      </c>
      <c r="P5081" s="82">
        <v>134</v>
      </c>
      <c r="Q5081" s="82" t="s">
        <v>73753</v>
      </c>
      <c r="R5081"/>
    </row>
    <row r="5082" spans="12:18" x14ac:dyDescent="0.25">
      <c r="L5082" t="s">
        <v>654</v>
      </c>
      <c r="M5082" t="s">
        <v>33516</v>
      </c>
      <c r="N5082" t="s">
        <v>42353</v>
      </c>
      <c r="O5082" s="76" t="s">
        <v>4356</v>
      </c>
      <c r="P5082" s="82">
        <v>817</v>
      </c>
      <c r="Q5082" s="82" t="s">
        <v>73754</v>
      </c>
      <c r="R5082"/>
    </row>
    <row r="5083" spans="12:18" x14ac:dyDescent="0.25">
      <c r="L5083" t="s">
        <v>654</v>
      </c>
      <c r="M5083" t="s">
        <v>12915</v>
      </c>
      <c r="N5083" t="s">
        <v>42354</v>
      </c>
      <c r="O5083" s="76" t="s">
        <v>4366</v>
      </c>
      <c r="P5083" s="82">
        <v>118</v>
      </c>
      <c r="Q5083" s="82" t="s">
        <v>73755</v>
      </c>
      <c r="R5083"/>
    </row>
    <row r="5084" spans="12:18" x14ac:dyDescent="0.25">
      <c r="L5084" t="s">
        <v>654</v>
      </c>
      <c r="M5084" t="s">
        <v>24610</v>
      </c>
      <c r="N5084" t="s">
        <v>42355</v>
      </c>
      <c r="O5084" s="76" t="s">
        <v>4366</v>
      </c>
      <c r="P5084" s="82">
        <v>273</v>
      </c>
      <c r="Q5084" s="82" t="s">
        <v>73756</v>
      </c>
      <c r="R5084"/>
    </row>
    <row r="5085" spans="12:18" x14ac:dyDescent="0.25">
      <c r="L5085" t="s">
        <v>654</v>
      </c>
      <c r="M5085" t="s">
        <v>23972</v>
      </c>
      <c r="N5085" t="s">
        <v>42356</v>
      </c>
      <c r="O5085" s="76" t="s">
        <v>4356</v>
      </c>
      <c r="P5085" s="82">
        <v>1878</v>
      </c>
      <c r="Q5085" s="82" t="s">
        <v>73757</v>
      </c>
      <c r="R5085"/>
    </row>
    <row r="5086" spans="12:18" x14ac:dyDescent="0.25">
      <c r="L5086" t="s">
        <v>654</v>
      </c>
      <c r="M5086" t="s">
        <v>24611</v>
      </c>
      <c r="N5086" t="s">
        <v>42357</v>
      </c>
      <c r="O5086" s="76" t="s">
        <v>4366</v>
      </c>
      <c r="P5086" s="82">
        <v>72</v>
      </c>
      <c r="Q5086" s="82" t="s">
        <v>73758</v>
      </c>
      <c r="R5086"/>
    </row>
    <row r="5087" spans="12:18" x14ac:dyDescent="0.25">
      <c r="L5087" t="s">
        <v>654</v>
      </c>
      <c r="M5087" t="s">
        <v>12916</v>
      </c>
      <c r="N5087" t="s">
        <v>42358</v>
      </c>
      <c r="O5087" s="76" t="s">
        <v>4356</v>
      </c>
      <c r="P5087" s="82">
        <v>2024</v>
      </c>
      <c r="Q5087" s="82" t="s">
        <v>73759</v>
      </c>
      <c r="R5087"/>
    </row>
    <row r="5088" spans="12:18" x14ac:dyDescent="0.25">
      <c r="L5088" t="s">
        <v>654</v>
      </c>
      <c r="M5088" t="s">
        <v>7396</v>
      </c>
      <c r="N5088" t="s">
        <v>42359</v>
      </c>
      <c r="O5088" s="76" t="s">
        <v>4366</v>
      </c>
      <c r="P5088" s="82">
        <v>1818</v>
      </c>
      <c r="Q5088" s="82" t="s">
        <v>73760</v>
      </c>
      <c r="R5088"/>
    </row>
    <row r="5089" spans="12:18" x14ac:dyDescent="0.25">
      <c r="L5089" t="s">
        <v>654</v>
      </c>
      <c r="M5089" t="s">
        <v>7397</v>
      </c>
      <c r="N5089" t="s">
        <v>42360</v>
      </c>
      <c r="O5089" s="76" t="s">
        <v>4366</v>
      </c>
      <c r="P5089" s="82">
        <v>1746</v>
      </c>
      <c r="Q5089" s="82" t="s">
        <v>73761</v>
      </c>
      <c r="R5089"/>
    </row>
    <row r="5090" spans="12:18" x14ac:dyDescent="0.25">
      <c r="L5090" t="s">
        <v>654</v>
      </c>
      <c r="M5090" t="s">
        <v>24612</v>
      </c>
      <c r="N5090" t="s">
        <v>42361</v>
      </c>
      <c r="O5090" s="76" t="s">
        <v>4366</v>
      </c>
      <c r="P5090" s="82">
        <v>106</v>
      </c>
      <c r="Q5090" s="82" t="s">
        <v>73762</v>
      </c>
      <c r="R5090"/>
    </row>
    <row r="5091" spans="12:18" x14ac:dyDescent="0.25">
      <c r="L5091" t="s">
        <v>654</v>
      </c>
      <c r="M5091" t="s">
        <v>12917</v>
      </c>
      <c r="N5091" t="s">
        <v>42362</v>
      </c>
      <c r="O5091" s="76" t="s">
        <v>4356</v>
      </c>
      <c r="P5091" s="82">
        <v>342</v>
      </c>
      <c r="Q5091" s="82" t="s">
        <v>73763</v>
      </c>
      <c r="R5091"/>
    </row>
    <row r="5092" spans="12:18" x14ac:dyDescent="0.25">
      <c r="L5092" t="s">
        <v>654</v>
      </c>
      <c r="M5092" t="s">
        <v>14886</v>
      </c>
      <c r="N5092" t="s">
        <v>42363</v>
      </c>
      <c r="O5092" s="76" t="s">
        <v>4366</v>
      </c>
      <c r="P5092" s="82">
        <v>127</v>
      </c>
      <c r="Q5092" s="82" t="s">
        <v>73764</v>
      </c>
      <c r="R5092"/>
    </row>
    <row r="5093" spans="12:18" x14ac:dyDescent="0.25">
      <c r="L5093" t="s">
        <v>654</v>
      </c>
      <c r="M5093" t="s">
        <v>7398</v>
      </c>
      <c r="N5093" t="s">
        <v>42364</v>
      </c>
      <c r="O5093" s="76" t="s">
        <v>4366</v>
      </c>
      <c r="P5093" s="82">
        <v>437</v>
      </c>
      <c r="Q5093" s="82" t="s">
        <v>73765</v>
      </c>
      <c r="R5093"/>
    </row>
    <row r="5094" spans="12:18" x14ac:dyDescent="0.25">
      <c r="L5094" t="s">
        <v>654</v>
      </c>
      <c r="M5094" t="s">
        <v>12254</v>
      </c>
      <c r="N5094" t="s">
        <v>42365</v>
      </c>
      <c r="O5094" s="76" t="s">
        <v>4366</v>
      </c>
      <c r="P5094" s="82">
        <v>414</v>
      </c>
      <c r="Q5094" s="82" t="s">
        <v>73766</v>
      </c>
      <c r="R5094"/>
    </row>
    <row r="5095" spans="12:18" x14ac:dyDescent="0.25">
      <c r="L5095" t="s">
        <v>654</v>
      </c>
      <c r="M5095" t="s">
        <v>12919</v>
      </c>
      <c r="N5095" t="s">
        <v>42366</v>
      </c>
      <c r="O5095" s="76" t="s">
        <v>4366</v>
      </c>
      <c r="P5095" s="82">
        <v>252</v>
      </c>
      <c r="Q5095" s="82" t="s">
        <v>73767</v>
      </c>
      <c r="R5095"/>
    </row>
    <row r="5096" spans="12:18" x14ac:dyDescent="0.25">
      <c r="L5096" t="s">
        <v>654</v>
      </c>
      <c r="M5096" t="s">
        <v>33517</v>
      </c>
      <c r="N5096" t="s">
        <v>42367</v>
      </c>
      <c r="O5096" s="76" t="s">
        <v>4366</v>
      </c>
      <c r="P5096" s="82">
        <v>153</v>
      </c>
      <c r="Q5096" s="82" t="s">
        <v>73768</v>
      </c>
      <c r="R5096"/>
    </row>
    <row r="5097" spans="12:18" x14ac:dyDescent="0.25">
      <c r="L5097" t="s">
        <v>654</v>
      </c>
      <c r="M5097" t="s">
        <v>12921</v>
      </c>
      <c r="N5097" t="s">
        <v>42368</v>
      </c>
      <c r="O5097" s="76" t="s">
        <v>4356</v>
      </c>
      <c r="P5097" s="82">
        <v>897</v>
      </c>
      <c r="Q5097" s="82" t="s">
        <v>73769</v>
      </c>
      <c r="R5097"/>
    </row>
    <row r="5098" spans="12:18" x14ac:dyDescent="0.25">
      <c r="L5098" t="s">
        <v>654</v>
      </c>
      <c r="M5098" t="s">
        <v>7399</v>
      </c>
      <c r="N5098" t="s">
        <v>42369</v>
      </c>
      <c r="O5098" s="76" t="s">
        <v>4356</v>
      </c>
      <c r="P5098" s="82">
        <v>1489</v>
      </c>
      <c r="Q5098" s="82" t="s">
        <v>73770</v>
      </c>
      <c r="R5098"/>
    </row>
    <row r="5099" spans="12:18" x14ac:dyDescent="0.25">
      <c r="L5099" t="s">
        <v>654</v>
      </c>
      <c r="M5099" t="s">
        <v>12923</v>
      </c>
      <c r="N5099" t="s">
        <v>42370</v>
      </c>
      <c r="O5099" s="76" t="s">
        <v>4356</v>
      </c>
      <c r="P5099" s="82">
        <v>1163</v>
      </c>
      <c r="Q5099" s="82" t="s">
        <v>73771</v>
      </c>
      <c r="R5099"/>
    </row>
    <row r="5100" spans="12:18" x14ac:dyDescent="0.25">
      <c r="L5100" t="s">
        <v>654</v>
      </c>
      <c r="M5100" t="s">
        <v>14889</v>
      </c>
      <c r="N5100" t="s">
        <v>42371</v>
      </c>
      <c r="O5100" s="76" t="s">
        <v>4366</v>
      </c>
      <c r="P5100" s="82">
        <v>89</v>
      </c>
      <c r="Q5100" s="82" t="s">
        <v>73772</v>
      </c>
      <c r="R5100"/>
    </row>
    <row r="5101" spans="12:18" x14ac:dyDescent="0.25">
      <c r="L5101" t="s">
        <v>654</v>
      </c>
      <c r="M5101" t="s">
        <v>7400</v>
      </c>
      <c r="N5101" t="s">
        <v>42372</v>
      </c>
      <c r="O5101" s="76" t="s">
        <v>4366</v>
      </c>
      <c r="P5101" s="82">
        <v>677</v>
      </c>
      <c r="Q5101" s="82" t="s">
        <v>73773</v>
      </c>
      <c r="R5101"/>
    </row>
    <row r="5102" spans="12:18" x14ac:dyDescent="0.25">
      <c r="L5102" t="s">
        <v>654</v>
      </c>
      <c r="M5102" t="s">
        <v>12872</v>
      </c>
      <c r="N5102" t="s">
        <v>42373</v>
      </c>
      <c r="O5102" s="76" t="s">
        <v>4356</v>
      </c>
      <c r="P5102" s="82">
        <v>783</v>
      </c>
      <c r="Q5102" s="82" t="s">
        <v>73658</v>
      </c>
      <c r="R5102"/>
    </row>
    <row r="5103" spans="12:18" x14ac:dyDescent="0.25">
      <c r="L5103" t="s">
        <v>654</v>
      </c>
      <c r="M5103" t="s">
        <v>12925</v>
      </c>
      <c r="N5103" t="s">
        <v>42374</v>
      </c>
      <c r="O5103" s="76" t="s">
        <v>4356</v>
      </c>
      <c r="P5103" s="82">
        <v>339</v>
      </c>
      <c r="Q5103" s="82" t="s">
        <v>73774</v>
      </c>
      <c r="R5103"/>
    </row>
    <row r="5104" spans="12:18" x14ac:dyDescent="0.25">
      <c r="L5104" t="s">
        <v>654</v>
      </c>
      <c r="M5104" t="s">
        <v>33518</v>
      </c>
      <c r="N5104" t="s">
        <v>42375</v>
      </c>
      <c r="O5104" s="76" t="s">
        <v>4366</v>
      </c>
      <c r="P5104" s="82">
        <v>100</v>
      </c>
      <c r="Q5104" s="82" t="s">
        <v>73775</v>
      </c>
      <c r="R5104"/>
    </row>
    <row r="5105" spans="12:18" x14ac:dyDescent="0.25">
      <c r="L5105" t="s">
        <v>654</v>
      </c>
      <c r="M5105" t="s">
        <v>7401</v>
      </c>
      <c r="N5105" t="s">
        <v>42376</v>
      </c>
      <c r="O5105" s="76" t="s">
        <v>4366</v>
      </c>
      <c r="P5105" s="82">
        <v>272</v>
      </c>
      <c r="Q5105" s="82" t="s">
        <v>73776</v>
      </c>
      <c r="R5105"/>
    </row>
    <row r="5106" spans="12:18" x14ac:dyDescent="0.25">
      <c r="L5106" t="s">
        <v>654</v>
      </c>
      <c r="M5106" t="s">
        <v>14891</v>
      </c>
      <c r="N5106" t="s">
        <v>42377</v>
      </c>
      <c r="O5106" s="76" t="s">
        <v>4356</v>
      </c>
      <c r="P5106" s="82">
        <v>1105</v>
      </c>
      <c r="Q5106" s="82" t="s">
        <v>73777</v>
      </c>
      <c r="R5106"/>
    </row>
    <row r="5107" spans="12:18" x14ac:dyDescent="0.25">
      <c r="L5107" t="s">
        <v>654</v>
      </c>
      <c r="M5107" t="s">
        <v>24613</v>
      </c>
      <c r="N5107" t="s">
        <v>42378</v>
      </c>
      <c r="O5107" s="76" t="s">
        <v>4366</v>
      </c>
      <c r="P5107" s="82">
        <v>110</v>
      </c>
      <c r="Q5107" s="82" t="s">
        <v>73778</v>
      </c>
      <c r="R5107"/>
    </row>
    <row r="5108" spans="12:18" x14ac:dyDescent="0.25">
      <c r="L5108" t="s">
        <v>654</v>
      </c>
      <c r="M5108" t="s">
        <v>12927</v>
      </c>
      <c r="N5108" t="s">
        <v>42379</v>
      </c>
      <c r="O5108" s="76" t="s">
        <v>4356</v>
      </c>
      <c r="P5108" s="82">
        <v>2513</v>
      </c>
      <c r="Q5108" s="82" t="s">
        <v>73779</v>
      </c>
      <c r="R5108"/>
    </row>
    <row r="5109" spans="12:18" x14ac:dyDescent="0.25">
      <c r="L5109" t="s">
        <v>654</v>
      </c>
      <c r="M5109" t="s">
        <v>33519</v>
      </c>
      <c r="N5109" t="s">
        <v>42380</v>
      </c>
      <c r="O5109" s="76" t="s">
        <v>4356</v>
      </c>
      <c r="P5109" s="82">
        <v>1088</v>
      </c>
      <c r="Q5109" s="82" t="s">
        <v>73780</v>
      </c>
      <c r="R5109"/>
    </row>
    <row r="5110" spans="12:18" x14ac:dyDescent="0.25">
      <c r="L5110" t="s">
        <v>654</v>
      </c>
      <c r="M5110" t="s">
        <v>7402</v>
      </c>
      <c r="N5110" t="s">
        <v>42381</v>
      </c>
      <c r="O5110" s="76" t="s">
        <v>4366</v>
      </c>
      <c r="P5110" s="82">
        <v>615</v>
      </c>
      <c r="Q5110" s="82" t="s">
        <v>73781</v>
      </c>
      <c r="R5110"/>
    </row>
    <row r="5111" spans="12:18" x14ac:dyDescent="0.25">
      <c r="L5111" t="s">
        <v>654</v>
      </c>
      <c r="M5111" t="s">
        <v>7487</v>
      </c>
      <c r="N5111" t="s">
        <v>42382</v>
      </c>
      <c r="O5111" s="76" t="s">
        <v>4366</v>
      </c>
      <c r="P5111" s="82">
        <v>205</v>
      </c>
      <c r="Q5111" s="82" t="s">
        <v>73782</v>
      </c>
      <c r="R5111"/>
    </row>
    <row r="5112" spans="12:18" x14ac:dyDescent="0.25">
      <c r="L5112" t="s">
        <v>654</v>
      </c>
      <c r="M5112" t="s">
        <v>7403</v>
      </c>
      <c r="N5112" t="s">
        <v>42383</v>
      </c>
      <c r="O5112" s="76" t="s">
        <v>4356</v>
      </c>
      <c r="P5112" s="82">
        <v>313</v>
      </c>
      <c r="Q5112" s="82" t="s">
        <v>73783</v>
      </c>
      <c r="R5112"/>
    </row>
    <row r="5113" spans="12:18" x14ac:dyDescent="0.25">
      <c r="L5113" t="s">
        <v>654</v>
      </c>
      <c r="M5113" t="s">
        <v>24614</v>
      </c>
      <c r="N5113" t="s">
        <v>42384</v>
      </c>
      <c r="O5113" s="76" t="s">
        <v>4366</v>
      </c>
      <c r="P5113" s="82">
        <v>121</v>
      </c>
      <c r="Q5113" s="82" t="s">
        <v>73784</v>
      </c>
      <c r="R5113"/>
    </row>
    <row r="5114" spans="12:18" x14ac:dyDescent="0.25">
      <c r="L5114" t="s">
        <v>654</v>
      </c>
      <c r="M5114" t="s">
        <v>24615</v>
      </c>
      <c r="N5114" t="s">
        <v>42385</v>
      </c>
      <c r="O5114" s="76" t="s">
        <v>4356</v>
      </c>
      <c r="P5114" s="82">
        <v>707</v>
      </c>
      <c r="Q5114" s="82" t="s">
        <v>73785</v>
      </c>
      <c r="R5114"/>
    </row>
    <row r="5115" spans="12:18" x14ac:dyDescent="0.25">
      <c r="L5115" t="s">
        <v>654</v>
      </c>
      <c r="M5115" t="s">
        <v>7404</v>
      </c>
      <c r="N5115" t="s">
        <v>42386</v>
      </c>
      <c r="O5115" s="76" t="s">
        <v>4356</v>
      </c>
      <c r="P5115" s="82">
        <v>835</v>
      </c>
      <c r="Q5115" s="82" t="s">
        <v>73786</v>
      </c>
      <c r="R5115"/>
    </row>
    <row r="5116" spans="12:18" x14ac:dyDescent="0.25">
      <c r="L5116" t="s">
        <v>654</v>
      </c>
      <c r="M5116" t="s">
        <v>24626</v>
      </c>
      <c r="N5116" t="s">
        <v>42387</v>
      </c>
      <c r="O5116" s="76" t="s">
        <v>4366</v>
      </c>
      <c r="P5116" s="82">
        <v>329</v>
      </c>
      <c r="Q5116" s="82" t="s">
        <v>73830</v>
      </c>
      <c r="R5116"/>
    </row>
    <row r="5117" spans="12:18" x14ac:dyDescent="0.25">
      <c r="L5117" t="s">
        <v>654</v>
      </c>
      <c r="M5117" t="s">
        <v>14909</v>
      </c>
      <c r="N5117" t="s">
        <v>42388</v>
      </c>
      <c r="O5117" s="76" t="s">
        <v>4366</v>
      </c>
      <c r="P5117" s="82">
        <v>147</v>
      </c>
      <c r="Q5117" s="82" t="s">
        <v>73831</v>
      </c>
      <c r="R5117"/>
    </row>
    <row r="5118" spans="12:18" x14ac:dyDescent="0.25">
      <c r="L5118" t="s">
        <v>654</v>
      </c>
      <c r="M5118" t="s">
        <v>14910</v>
      </c>
      <c r="N5118" t="s">
        <v>42389</v>
      </c>
      <c r="O5118" s="76" t="s">
        <v>4356</v>
      </c>
      <c r="P5118" s="82">
        <v>1360</v>
      </c>
      <c r="Q5118" s="82" t="s">
        <v>73832</v>
      </c>
      <c r="R5118"/>
    </row>
    <row r="5119" spans="12:18" x14ac:dyDescent="0.25">
      <c r="L5119" t="s">
        <v>654</v>
      </c>
      <c r="M5119" t="s">
        <v>7411</v>
      </c>
      <c r="N5119" t="s">
        <v>42390</v>
      </c>
      <c r="O5119" s="76" t="s">
        <v>4366</v>
      </c>
      <c r="P5119" s="82">
        <v>216</v>
      </c>
      <c r="Q5119" s="82" t="s">
        <v>73833</v>
      </c>
      <c r="R5119"/>
    </row>
    <row r="5120" spans="12:18" x14ac:dyDescent="0.25">
      <c r="L5120" t="s">
        <v>654</v>
      </c>
      <c r="M5120" t="s">
        <v>7412</v>
      </c>
      <c r="N5120" t="s">
        <v>42391</v>
      </c>
      <c r="O5120" s="76" t="s">
        <v>4366</v>
      </c>
      <c r="P5120" s="82">
        <v>214</v>
      </c>
      <c r="Q5120" s="82" t="s">
        <v>73834</v>
      </c>
      <c r="R5120"/>
    </row>
    <row r="5121" spans="12:18" x14ac:dyDescent="0.25">
      <c r="L5121" t="s">
        <v>654</v>
      </c>
      <c r="M5121" t="s">
        <v>14912</v>
      </c>
      <c r="N5121" t="s">
        <v>42392</v>
      </c>
      <c r="O5121" s="76" t="s">
        <v>4366</v>
      </c>
      <c r="P5121" s="82">
        <v>202</v>
      </c>
      <c r="Q5121" s="82" t="s">
        <v>73836</v>
      </c>
      <c r="R5121"/>
    </row>
    <row r="5122" spans="12:18" x14ac:dyDescent="0.25">
      <c r="L5122" t="s">
        <v>654</v>
      </c>
      <c r="M5122" t="s">
        <v>7413</v>
      </c>
      <c r="N5122" t="s">
        <v>42393</v>
      </c>
      <c r="O5122" s="76" t="s">
        <v>4366</v>
      </c>
      <c r="P5122" s="82">
        <v>194</v>
      </c>
      <c r="Q5122" s="82" t="s">
        <v>73837</v>
      </c>
      <c r="R5122"/>
    </row>
    <row r="5123" spans="12:18" x14ac:dyDescent="0.25">
      <c r="L5123" t="s">
        <v>654</v>
      </c>
      <c r="M5123" t="s">
        <v>21275</v>
      </c>
      <c r="N5123" t="s">
        <v>42394</v>
      </c>
      <c r="O5123" s="76" t="s">
        <v>4366</v>
      </c>
      <c r="P5123" s="82">
        <v>476</v>
      </c>
      <c r="Q5123" s="82" t="s">
        <v>73838</v>
      </c>
      <c r="R5123"/>
    </row>
    <row r="5124" spans="12:18" x14ac:dyDescent="0.25">
      <c r="L5124" t="s">
        <v>654</v>
      </c>
      <c r="M5124" t="s">
        <v>14913</v>
      </c>
      <c r="N5124" t="s">
        <v>42395</v>
      </c>
      <c r="O5124" s="76" t="s">
        <v>4366</v>
      </c>
      <c r="P5124" s="82">
        <v>80</v>
      </c>
      <c r="Q5124" s="82" t="s">
        <v>73839</v>
      </c>
      <c r="R5124"/>
    </row>
    <row r="5125" spans="12:18" x14ac:dyDescent="0.25">
      <c r="L5125" t="s">
        <v>654</v>
      </c>
      <c r="M5125" t="s">
        <v>12943</v>
      </c>
      <c r="N5125" t="s">
        <v>42396</v>
      </c>
      <c r="O5125" s="76" t="s">
        <v>4356</v>
      </c>
      <c r="P5125" s="82">
        <v>201</v>
      </c>
      <c r="Q5125" s="82" t="s">
        <v>73840</v>
      </c>
      <c r="R5125"/>
    </row>
    <row r="5126" spans="12:18" x14ac:dyDescent="0.25">
      <c r="L5126" t="s">
        <v>654</v>
      </c>
      <c r="M5126" t="s">
        <v>14893</v>
      </c>
      <c r="N5126" t="s">
        <v>42397</v>
      </c>
      <c r="O5126" s="76" t="s">
        <v>4366</v>
      </c>
      <c r="P5126" s="82">
        <v>231</v>
      </c>
      <c r="Q5126" s="82" t="s">
        <v>73787</v>
      </c>
      <c r="R5126"/>
    </row>
    <row r="5127" spans="12:18" x14ac:dyDescent="0.25">
      <c r="L5127" t="s">
        <v>654</v>
      </c>
      <c r="M5127" t="s">
        <v>8921</v>
      </c>
      <c r="N5127" t="s">
        <v>42398</v>
      </c>
      <c r="O5127" s="76" t="s">
        <v>4366</v>
      </c>
      <c r="P5127" s="82">
        <v>106</v>
      </c>
      <c r="Q5127" s="82" t="s">
        <v>73788</v>
      </c>
      <c r="R5127"/>
    </row>
    <row r="5128" spans="12:18" x14ac:dyDescent="0.25">
      <c r="L5128" t="s">
        <v>654</v>
      </c>
      <c r="M5128" t="s">
        <v>7405</v>
      </c>
      <c r="N5128" t="s">
        <v>42399</v>
      </c>
      <c r="O5128" s="76" t="s">
        <v>4366</v>
      </c>
      <c r="P5128" s="82">
        <v>116</v>
      </c>
      <c r="Q5128" s="82" t="s">
        <v>73789</v>
      </c>
      <c r="R5128"/>
    </row>
    <row r="5129" spans="12:18" x14ac:dyDescent="0.25">
      <c r="L5129" t="s">
        <v>654</v>
      </c>
      <c r="M5129" t="s">
        <v>24616</v>
      </c>
      <c r="N5129" t="s">
        <v>42400</v>
      </c>
      <c r="O5129" s="76" t="s">
        <v>4366</v>
      </c>
      <c r="P5129" s="82">
        <v>273</v>
      </c>
      <c r="Q5129" s="82" t="s">
        <v>73790</v>
      </c>
      <c r="R5129"/>
    </row>
    <row r="5130" spans="12:18" x14ac:dyDescent="0.25">
      <c r="L5130" t="s">
        <v>654</v>
      </c>
      <c r="M5130" t="s">
        <v>14894</v>
      </c>
      <c r="N5130" t="s">
        <v>42401</v>
      </c>
      <c r="O5130" s="76" t="s">
        <v>4356</v>
      </c>
      <c r="P5130" s="82">
        <v>1072</v>
      </c>
      <c r="Q5130" s="82" t="s">
        <v>73791</v>
      </c>
      <c r="R5130"/>
    </row>
    <row r="5131" spans="12:18" x14ac:dyDescent="0.25">
      <c r="L5131" t="s">
        <v>654</v>
      </c>
      <c r="M5131" t="s">
        <v>12930</v>
      </c>
      <c r="N5131" t="s">
        <v>42402</v>
      </c>
      <c r="O5131" s="76" t="s">
        <v>4366</v>
      </c>
      <c r="P5131" s="82">
        <v>239</v>
      </c>
      <c r="Q5131" s="82" t="s">
        <v>73792</v>
      </c>
      <c r="R5131"/>
    </row>
    <row r="5132" spans="12:18" x14ac:dyDescent="0.25">
      <c r="L5132" t="s">
        <v>654</v>
      </c>
      <c r="M5132" t="s">
        <v>14896</v>
      </c>
      <c r="N5132" t="s">
        <v>42403</v>
      </c>
      <c r="O5132" s="76" t="s">
        <v>4366</v>
      </c>
      <c r="P5132" s="82">
        <v>137</v>
      </c>
      <c r="Q5132" s="82" t="s">
        <v>73793</v>
      </c>
      <c r="R5132"/>
    </row>
    <row r="5133" spans="12:18" x14ac:dyDescent="0.25">
      <c r="L5133" t="s">
        <v>654</v>
      </c>
      <c r="M5133" t="s">
        <v>7406</v>
      </c>
      <c r="N5133" t="s">
        <v>42404</v>
      </c>
      <c r="O5133" s="76" t="s">
        <v>4366</v>
      </c>
      <c r="P5133" s="82">
        <v>249</v>
      </c>
      <c r="Q5133" s="82" t="s">
        <v>73794</v>
      </c>
      <c r="R5133"/>
    </row>
    <row r="5134" spans="12:18" x14ac:dyDescent="0.25">
      <c r="L5134" t="s">
        <v>654</v>
      </c>
      <c r="M5134" t="s">
        <v>6608</v>
      </c>
      <c r="N5134" t="s">
        <v>42405</v>
      </c>
      <c r="O5134" s="76" t="s">
        <v>4366</v>
      </c>
      <c r="P5134" s="82">
        <v>75</v>
      </c>
      <c r="Q5134" s="82" t="s">
        <v>73795</v>
      </c>
      <c r="R5134"/>
    </row>
    <row r="5135" spans="12:18" x14ac:dyDescent="0.25">
      <c r="L5135" t="s">
        <v>654</v>
      </c>
      <c r="M5135" t="s">
        <v>33520</v>
      </c>
      <c r="N5135" t="s">
        <v>42406</v>
      </c>
      <c r="O5135" s="76" t="s">
        <v>4356</v>
      </c>
      <c r="P5135" s="82">
        <v>605</v>
      </c>
      <c r="Q5135" s="82" t="s">
        <v>73796</v>
      </c>
      <c r="R5135"/>
    </row>
    <row r="5136" spans="12:18" x14ac:dyDescent="0.25">
      <c r="L5136" t="s">
        <v>654</v>
      </c>
      <c r="M5136" t="s">
        <v>7407</v>
      </c>
      <c r="N5136" t="s">
        <v>42407</v>
      </c>
      <c r="O5136" s="76" t="s">
        <v>4366</v>
      </c>
      <c r="P5136" s="82">
        <v>132</v>
      </c>
      <c r="Q5136" s="82" t="s">
        <v>73797</v>
      </c>
      <c r="R5136"/>
    </row>
    <row r="5137" spans="12:18" x14ac:dyDescent="0.25">
      <c r="L5137" t="s">
        <v>654</v>
      </c>
      <c r="M5137" t="s">
        <v>14897</v>
      </c>
      <c r="N5137" t="s">
        <v>42408</v>
      </c>
      <c r="O5137" s="76" t="s">
        <v>4366</v>
      </c>
      <c r="P5137" s="82">
        <v>132</v>
      </c>
      <c r="Q5137" s="82" t="s">
        <v>73798</v>
      </c>
      <c r="R5137"/>
    </row>
    <row r="5138" spans="12:18" x14ac:dyDescent="0.25">
      <c r="L5138" t="s">
        <v>654</v>
      </c>
      <c r="M5138" t="s">
        <v>7408</v>
      </c>
      <c r="N5138" t="s">
        <v>42409</v>
      </c>
      <c r="O5138" s="76" t="s">
        <v>4366</v>
      </c>
      <c r="P5138" s="82">
        <v>230</v>
      </c>
      <c r="Q5138" s="82" t="s">
        <v>73800</v>
      </c>
      <c r="R5138"/>
    </row>
    <row r="5139" spans="12:18" x14ac:dyDescent="0.25">
      <c r="L5139" t="s">
        <v>654</v>
      </c>
      <c r="M5139" t="s">
        <v>24617</v>
      </c>
      <c r="N5139" t="s">
        <v>42410</v>
      </c>
      <c r="O5139" s="76" t="s">
        <v>4356</v>
      </c>
      <c r="P5139" s="82">
        <v>784</v>
      </c>
      <c r="Q5139" s="82" t="s">
        <v>73799</v>
      </c>
      <c r="R5139"/>
    </row>
    <row r="5140" spans="12:18" x14ac:dyDescent="0.25">
      <c r="L5140" t="s">
        <v>654</v>
      </c>
      <c r="M5140" t="s">
        <v>24618</v>
      </c>
      <c r="N5140" t="s">
        <v>42411</v>
      </c>
      <c r="O5140" s="76" t="s">
        <v>4374</v>
      </c>
      <c r="P5140" s="82">
        <v>6435</v>
      </c>
      <c r="Q5140" s="82" t="s">
        <v>73802</v>
      </c>
      <c r="R5140"/>
    </row>
    <row r="5141" spans="12:18" x14ac:dyDescent="0.25">
      <c r="L5141" t="s">
        <v>654</v>
      </c>
      <c r="M5141" t="s">
        <v>9968</v>
      </c>
      <c r="N5141" t="s">
        <v>42412</v>
      </c>
      <c r="O5141" s="76" t="s">
        <v>4356</v>
      </c>
      <c r="P5141" s="82">
        <v>1177</v>
      </c>
      <c r="Q5141" s="82" t="s">
        <v>73803</v>
      </c>
      <c r="R5141"/>
    </row>
    <row r="5142" spans="12:18" x14ac:dyDescent="0.25">
      <c r="L5142" t="s">
        <v>654</v>
      </c>
      <c r="M5142" t="s">
        <v>24619</v>
      </c>
      <c r="N5142" t="s">
        <v>42413</v>
      </c>
      <c r="O5142" s="76" t="s">
        <v>4366</v>
      </c>
      <c r="P5142" s="82">
        <v>217</v>
      </c>
      <c r="Q5142" s="82" t="s">
        <v>73804</v>
      </c>
      <c r="R5142"/>
    </row>
    <row r="5143" spans="12:18" x14ac:dyDescent="0.25">
      <c r="L5143" t="s">
        <v>654</v>
      </c>
      <c r="M5143" t="s">
        <v>9260</v>
      </c>
      <c r="N5143" t="s">
        <v>42414</v>
      </c>
      <c r="O5143" s="76" t="s">
        <v>4366</v>
      </c>
      <c r="P5143" s="82">
        <v>117</v>
      </c>
      <c r="Q5143" s="82" t="s">
        <v>73805</v>
      </c>
      <c r="R5143"/>
    </row>
    <row r="5144" spans="12:18" x14ac:dyDescent="0.25">
      <c r="L5144" t="s">
        <v>654</v>
      </c>
      <c r="M5144" t="s">
        <v>24620</v>
      </c>
      <c r="N5144" t="s">
        <v>42415</v>
      </c>
      <c r="O5144" s="76" t="s">
        <v>4356</v>
      </c>
      <c r="P5144" s="82">
        <v>656</v>
      </c>
      <c r="Q5144" s="82" t="s">
        <v>73806</v>
      </c>
      <c r="R5144"/>
    </row>
    <row r="5145" spans="12:18" x14ac:dyDescent="0.25">
      <c r="L5145" t="s">
        <v>654</v>
      </c>
      <c r="M5145" t="s">
        <v>12933</v>
      </c>
      <c r="N5145" t="s">
        <v>42416</v>
      </c>
      <c r="O5145" s="76" t="s">
        <v>4366</v>
      </c>
      <c r="P5145" s="82">
        <v>330</v>
      </c>
      <c r="Q5145" s="82" t="s">
        <v>73807</v>
      </c>
      <c r="R5145"/>
    </row>
    <row r="5146" spans="12:18" x14ac:dyDescent="0.25">
      <c r="L5146" t="s">
        <v>654</v>
      </c>
      <c r="M5146" t="s">
        <v>33521</v>
      </c>
      <c r="N5146" t="s">
        <v>42417</v>
      </c>
      <c r="O5146" s="76" t="s">
        <v>4366</v>
      </c>
      <c r="P5146" s="82">
        <v>113</v>
      </c>
      <c r="Q5146" s="82" t="s">
        <v>73808</v>
      </c>
      <c r="R5146"/>
    </row>
    <row r="5147" spans="12:18" x14ac:dyDescent="0.25">
      <c r="L5147" t="s">
        <v>654</v>
      </c>
      <c r="M5147" t="s">
        <v>12934</v>
      </c>
      <c r="N5147" t="s">
        <v>42418</v>
      </c>
      <c r="O5147" s="76" t="s">
        <v>4356</v>
      </c>
      <c r="P5147" s="82">
        <v>1550</v>
      </c>
      <c r="Q5147" s="82" t="s">
        <v>73809</v>
      </c>
      <c r="R5147"/>
    </row>
    <row r="5148" spans="12:18" x14ac:dyDescent="0.25">
      <c r="L5148" t="s">
        <v>654</v>
      </c>
      <c r="M5148" t="s">
        <v>7587</v>
      </c>
      <c r="N5148" t="s">
        <v>42419</v>
      </c>
      <c r="O5148" s="76" t="s">
        <v>4366</v>
      </c>
      <c r="P5148" s="82">
        <v>81</v>
      </c>
      <c r="Q5148" s="82" t="s">
        <v>73811</v>
      </c>
      <c r="R5148"/>
    </row>
    <row r="5149" spans="12:18" x14ac:dyDescent="0.25">
      <c r="L5149" t="s">
        <v>654</v>
      </c>
      <c r="M5149" t="s">
        <v>24621</v>
      </c>
      <c r="N5149" t="s">
        <v>42420</v>
      </c>
      <c r="O5149" s="76" t="s">
        <v>4366</v>
      </c>
      <c r="P5149" s="82">
        <v>146</v>
      </c>
      <c r="Q5149" s="82" t="s">
        <v>73812</v>
      </c>
      <c r="R5149"/>
    </row>
    <row r="5150" spans="12:18" x14ac:dyDescent="0.25">
      <c r="L5150" t="s">
        <v>654</v>
      </c>
      <c r="M5150" t="s">
        <v>12937</v>
      </c>
      <c r="N5150" t="s">
        <v>42421</v>
      </c>
      <c r="O5150" s="76" t="s">
        <v>4366</v>
      </c>
      <c r="P5150" s="82">
        <v>236</v>
      </c>
      <c r="Q5150" s="82" t="s">
        <v>73813</v>
      </c>
      <c r="R5150"/>
    </row>
    <row r="5151" spans="12:18" x14ac:dyDescent="0.25">
      <c r="L5151" t="s">
        <v>654</v>
      </c>
      <c r="M5151" t="s">
        <v>24622</v>
      </c>
      <c r="N5151" t="s">
        <v>42422</v>
      </c>
      <c r="O5151" s="76" t="s">
        <v>4356</v>
      </c>
      <c r="P5151" s="82">
        <v>734</v>
      </c>
      <c r="Q5151" s="82" t="s">
        <v>73814</v>
      </c>
      <c r="R5151"/>
    </row>
    <row r="5152" spans="12:18" x14ac:dyDescent="0.25">
      <c r="L5152" t="s">
        <v>654</v>
      </c>
      <c r="M5152" t="s">
        <v>12939</v>
      </c>
      <c r="N5152" t="s">
        <v>42423</v>
      </c>
      <c r="O5152" s="76" t="s">
        <v>4366</v>
      </c>
      <c r="P5152" s="82">
        <v>159</v>
      </c>
      <c r="Q5152" s="82" t="s">
        <v>73815</v>
      </c>
      <c r="R5152"/>
    </row>
    <row r="5153" spans="12:18" x14ac:dyDescent="0.25">
      <c r="L5153" t="s">
        <v>654</v>
      </c>
      <c r="M5153" t="s">
        <v>14899</v>
      </c>
      <c r="N5153" t="s">
        <v>42424</v>
      </c>
      <c r="O5153" s="76" t="s">
        <v>4366</v>
      </c>
      <c r="P5153" s="82">
        <v>105</v>
      </c>
      <c r="Q5153" s="82" t="s">
        <v>73817</v>
      </c>
      <c r="R5153"/>
    </row>
    <row r="5154" spans="12:18" x14ac:dyDescent="0.25">
      <c r="L5154" t="s">
        <v>654</v>
      </c>
      <c r="M5154" t="s">
        <v>7409</v>
      </c>
      <c r="N5154" t="s">
        <v>42425</v>
      </c>
      <c r="O5154" s="76" t="s">
        <v>4356</v>
      </c>
      <c r="P5154" s="82">
        <v>1534</v>
      </c>
      <c r="Q5154" s="82" t="s">
        <v>73816</v>
      </c>
      <c r="R5154"/>
    </row>
    <row r="5155" spans="12:18" x14ac:dyDescent="0.25">
      <c r="L5155" t="s">
        <v>654</v>
      </c>
      <c r="M5155" t="s">
        <v>8835</v>
      </c>
      <c r="N5155" t="s">
        <v>42426</v>
      </c>
      <c r="O5155" s="76" t="s">
        <v>4366</v>
      </c>
      <c r="P5155" s="82">
        <v>134</v>
      </c>
      <c r="Q5155" s="82" t="s">
        <v>73818</v>
      </c>
      <c r="R5155"/>
    </row>
    <row r="5156" spans="12:18" x14ac:dyDescent="0.25">
      <c r="L5156" t="s">
        <v>654</v>
      </c>
      <c r="M5156" t="s">
        <v>14901</v>
      </c>
      <c r="N5156" t="s">
        <v>42427</v>
      </c>
      <c r="O5156" s="76" t="s">
        <v>4366</v>
      </c>
      <c r="P5156" s="82">
        <v>355</v>
      </c>
      <c r="Q5156" s="82" t="s">
        <v>73819</v>
      </c>
      <c r="R5156"/>
    </row>
    <row r="5157" spans="12:18" x14ac:dyDescent="0.25">
      <c r="L5157" t="s">
        <v>654</v>
      </c>
      <c r="M5157" t="s">
        <v>24623</v>
      </c>
      <c r="N5157" t="s">
        <v>42428</v>
      </c>
      <c r="O5157" s="76" t="s">
        <v>4366</v>
      </c>
      <c r="P5157" s="82">
        <v>138</v>
      </c>
      <c r="Q5157" s="82" t="s">
        <v>73820</v>
      </c>
      <c r="R5157"/>
    </row>
    <row r="5158" spans="12:18" x14ac:dyDescent="0.25">
      <c r="L5158" t="s">
        <v>654</v>
      </c>
      <c r="M5158" t="s">
        <v>14903</v>
      </c>
      <c r="N5158" t="s">
        <v>42429</v>
      </c>
      <c r="O5158" s="76" t="s">
        <v>4366</v>
      </c>
      <c r="P5158" s="82">
        <v>119</v>
      </c>
      <c r="Q5158" s="82" t="s">
        <v>73821</v>
      </c>
      <c r="R5158"/>
    </row>
    <row r="5159" spans="12:18" x14ac:dyDescent="0.25">
      <c r="L5159" t="s">
        <v>654</v>
      </c>
      <c r="M5159" t="s">
        <v>14905</v>
      </c>
      <c r="N5159" t="s">
        <v>42430</v>
      </c>
      <c r="O5159" s="76" t="s">
        <v>4366</v>
      </c>
      <c r="P5159" s="82">
        <v>307</v>
      </c>
      <c r="Q5159" s="82" t="s">
        <v>73822</v>
      </c>
      <c r="R5159"/>
    </row>
    <row r="5160" spans="12:18" x14ac:dyDescent="0.25">
      <c r="L5160" t="s">
        <v>654</v>
      </c>
      <c r="M5160" t="s">
        <v>24624</v>
      </c>
      <c r="N5160" t="s">
        <v>42431</v>
      </c>
      <c r="O5160" s="76" t="s">
        <v>4356</v>
      </c>
      <c r="P5160" s="82">
        <v>356</v>
      </c>
      <c r="Q5160" s="82" t="s">
        <v>73823</v>
      </c>
      <c r="R5160"/>
    </row>
    <row r="5161" spans="12:18" x14ac:dyDescent="0.25">
      <c r="L5161" t="s">
        <v>654</v>
      </c>
      <c r="M5161" t="s">
        <v>7498</v>
      </c>
      <c r="N5161" t="s">
        <v>42432</v>
      </c>
      <c r="O5161" s="76" t="s">
        <v>4366</v>
      </c>
      <c r="P5161" s="82">
        <v>205</v>
      </c>
      <c r="Q5161" s="82" t="s">
        <v>73824</v>
      </c>
      <c r="R5161"/>
    </row>
    <row r="5162" spans="12:18" x14ac:dyDescent="0.25">
      <c r="L5162" t="s">
        <v>654</v>
      </c>
      <c r="M5162" t="s">
        <v>14907</v>
      </c>
      <c r="N5162" t="s">
        <v>42433</v>
      </c>
      <c r="O5162" s="76" t="s">
        <v>4366</v>
      </c>
      <c r="P5162" s="82">
        <v>185</v>
      </c>
      <c r="Q5162" s="82" t="s">
        <v>73825</v>
      </c>
      <c r="R5162"/>
    </row>
    <row r="5163" spans="12:18" x14ac:dyDescent="0.25">
      <c r="L5163" t="s">
        <v>654</v>
      </c>
      <c r="M5163" t="s">
        <v>11286</v>
      </c>
      <c r="N5163" t="s">
        <v>42434</v>
      </c>
      <c r="O5163" s="76" t="s">
        <v>4356</v>
      </c>
      <c r="P5163" s="82">
        <v>1140</v>
      </c>
      <c r="Q5163" s="82" t="s">
        <v>73826</v>
      </c>
      <c r="R5163"/>
    </row>
    <row r="5164" spans="12:18" x14ac:dyDescent="0.25">
      <c r="L5164" t="s">
        <v>654</v>
      </c>
      <c r="M5164" t="s">
        <v>24625</v>
      </c>
      <c r="N5164" t="s">
        <v>42435</v>
      </c>
      <c r="O5164" s="76" t="s">
        <v>4366</v>
      </c>
      <c r="P5164" s="82">
        <v>417</v>
      </c>
      <c r="Q5164" s="82" t="s">
        <v>73827</v>
      </c>
      <c r="R5164"/>
    </row>
    <row r="5165" spans="12:18" x14ac:dyDescent="0.25">
      <c r="L5165" t="s">
        <v>654</v>
      </c>
      <c r="M5165" t="s">
        <v>6620</v>
      </c>
      <c r="N5165" t="s">
        <v>42436</v>
      </c>
      <c r="O5165" s="76" t="s">
        <v>4366</v>
      </c>
      <c r="P5165" s="82">
        <v>107</v>
      </c>
      <c r="Q5165" s="82" t="s">
        <v>73828</v>
      </c>
      <c r="R5165"/>
    </row>
    <row r="5166" spans="12:18" x14ac:dyDescent="0.25">
      <c r="L5166" t="s">
        <v>654</v>
      </c>
      <c r="M5166" t="s">
        <v>7410</v>
      </c>
      <c r="N5166" t="s">
        <v>42437</v>
      </c>
      <c r="O5166" s="76" t="s">
        <v>4366</v>
      </c>
      <c r="P5166" s="82">
        <v>66</v>
      </c>
      <c r="Q5166" s="82" t="s">
        <v>73829</v>
      </c>
      <c r="R5166"/>
    </row>
    <row r="5167" spans="12:18" x14ac:dyDescent="0.25">
      <c r="L5167" t="s">
        <v>654</v>
      </c>
      <c r="M5167" t="s">
        <v>10907</v>
      </c>
      <c r="N5167" t="s">
        <v>42438</v>
      </c>
      <c r="O5167" s="76" t="s">
        <v>4366</v>
      </c>
      <c r="P5167" s="82">
        <v>219</v>
      </c>
      <c r="Q5167" s="82" t="s">
        <v>73801</v>
      </c>
      <c r="R5167"/>
    </row>
    <row r="5168" spans="12:18" x14ac:dyDescent="0.25">
      <c r="L5168" t="s">
        <v>654</v>
      </c>
      <c r="M5168" t="s">
        <v>5207</v>
      </c>
      <c r="N5168" t="s">
        <v>42439</v>
      </c>
      <c r="O5168" s="76" t="s">
        <v>4366</v>
      </c>
      <c r="P5168" s="82">
        <v>108</v>
      </c>
      <c r="Q5168" s="82" t="s">
        <v>73810</v>
      </c>
      <c r="R5168"/>
    </row>
    <row r="5169" spans="12:18" x14ac:dyDescent="0.25">
      <c r="L5169" t="s">
        <v>654</v>
      </c>
      <c r="M5169" t="s">
        <v>14915</v>
      </c>
      <c r="N5169" t="s">
        <v>42440</v>
      </c>
      <c r="O5169" s="76" t="s">
        <v>4356</v>
      </c>
      <c r="P5169" s="82">
        <v>581</v>
      </c>
      <c r="Q5169" s="82" t="s">
        <v>73841</v>
      </c>
      <c r="R5169"/>
    </row>
    <row r="5170" spans="12:18" x14ac:dyDescent="0.25">
      <c r="L5170" t="s">
        <v>654</v>
      </c>
      <c r="M5170" t="s">
        <v>12945</v>
      </c>
      <c r="N5170" t="s">
        <v>42441</v>
      </c>
      <c r="O5170" s="76" t="s">
        <v>4366</v>
      </c>
      <c r="P5170" s="82">
        <v>234</v>
      </c>
      <c r="Q5170" s="82" t="s">
        <v>73842</v>
      </c>
      <c r="R5170"/>
    </row>
    <row r="5171" spans="12:18" x14ac:dyDescent="0.25">
      <c r="L5171" t="s">
        <v>654</v>
      </c>
      <c r="M5171" t="s">
        <v>7414</v>
      </c>
      <c r="N5171" t="s">
        <v>42442</v>
      </c>
      <c r="O5171" s="76" t="s">
        <v>4366</v>
      </c>
      <c r="P5171" s="82">
        <v>293</v>
      </c>
      <c r="Q5171" s="82" t="s">
        <v>73843</v>
      </c>
      <c r="R5171"/>
    </row>
    <row r="5172" spans="12:18" x14ac:dyDescent="0.25">
      <c r="L5172" t="s">
        <v>654</v>
      </c>
      <c r="M5172" t="s">
        <v>14918</v>
      </c>
      <c r="N5172" t="s">
        <v>42443</v>
      </c>
      <c r="O5172" s="76" t="s">
        <v>4366</v>
      </c>
      <c r="P5172" s="82">
        <v>329</v>
      </c>
      <c r="Q5172" s="82" t="s">
        <v>73844</v>
      </c>
      <c r="R5172"/>
    </row>
    <row r="5173" spans="12:18" x14ac:dyDescent="0.25">
      <c r="L5173" t="s">
        <v>654</v>
      </c>
      <c r="M5173" t="s">
        <v>7415</v>
      </c>
      <c r="N5173" t="s">
        <v>42444</v>
      </c>
      <c r="O5173" s="76" t="s">
        <v>4356</v>
      </c>
      <c r="P5173" s="82">
        <v>604</v>
      </c>
      <c r="Q5173" s="82" t="s">
        <v>73846</v>
      </c>
      <c r="R5173"/>
    </row>
    <row r="5174" spans="12:18" x14ac:dyDescent="0.25">
      <c r="L5174" t="s">
        <v>654</v>
      </c>
      <c r="M5174" t="s">
        <v>24629</v>
      </c>
      <c r="N5174" t="s">
        <v>42445</v>
      </c>
      <c r="O5174" s="76" t="s">
        <v>4366</v>
      </c>
      <c r="P5174" s="82">
        <v>172</v>
      </c>
      <c r="Q5174" s="82" t="s">
        <v>73847</v>
      </c>
      <c r="R5174"/>
    </row>
    <row r="5175" spans="12:18" x14ac:dyDescent="0.25">
      <c r="L5175" t="s">
        <v>654</v>
      </c>
      <c r="M5175" t="s">
        <v>12570</v>
      </c>
      <c r="N5175" t="s">
        <v>42446</v>
      </c>
      <c r="O5175" s="76" t="s">
        <v>4366</v>
      </c>
      <c r="P5175" s="82">
        <v>126</v>
      </c>
      <c r="Q5175" s="82" t="s">
        <v>73848</v>
      </c>
      <c r="R5175"/>
    </row>
    <row r="5176" spans="12:18" x14ac:dyDescent="0.25">
      <c r="L5176" t="s">
        <v>654</v>
      </c>
      <c r="M5176" t="s">
        <v>14921</v>
      </c>
      <c r="N5176" t="s">
        <v>42447</v>
      </c>
      <c r="O5176" s="76" t="s">
        <v>4366</v>
      </c>
      <c r="P5176" s="82">
        <v>175</v>
      </c>
      <c r="Q5176" s="82" t="s">
        <v>73849</v>
      </c>
      <c r="R5176"/>
    </row>
    <row r="5177" spans="12:18" x14ac:dyDescent="0.25">
      <c r="L5177" t="s">
        <v>654</v>
      </c>
      <c r="M5177" t="s">
        <v>24630</v>
      </c>
      <c r="N5177" t="s">
        <v>42448</v>
      </c>
      <c r="O5177" s="76" t="s">
        <v>4366</v>
      </c>
      <c r="P5177" s="82">
        <v>513</v>
      </c>
      <c r="Q5177" s="82" t="s">
        <v>73852</v>
      </c>
      <c r="R5177"/>
    </row>
    <row r="5178" spans="12:18" x14ac:dyDescent="0.25">
      <c r="L5178" t="s">
        <v>654</v>
      </c>
      <c r="M5178" t="s">
        <v>7738</v>
      </c>
      <c r="N5178" t="s">
        <v>42449</v>
      </c>
      <c r="O5178" s="76" t="s">
        <v>4356</v>
      </c>
      <c r="P5178" s="82">
        <v>479</v>
      </c>
      <c r="Q5178" s="82" t="s">
        <v>73853</v>
      </c>
      <c r="R5178"/>
    </row>
    <row r="5179" spans="12:18" x14ac:dyDescent="0.25">
      <c r="L5179" t="s">
        <v>654</v>
      </c>
      <c r="M5179" t="s">
        <v>10575</v>
      </c>
      <c r="N5179" t="s">
        <v>42450</v>
      </c>
      <c r="O5179" s="76" t="s">
        <v>4366</v>
      </c>
      <c r="P5179" s="82">
        <v>250</v>
      </c>
      <c r="Q5179" s="82" t="s">
        <v>73854</v>
      </c>
      <c r="R5179"/>
    </row>
    <row r="5180" spans="12:18" x14ac:dyDescent="0.25">
      <c r="L5180" t="s">
        <v>654</v>
      </c>
      <c r="M5180" t="s">
        <v>7392</v>
      </c>
      <c r="N5180" t="s">
        <v>42451</v>
      </c>
      <c r="O5180" s="76" t="s">
        <v>4366</v>
      </c>
      <c r="P5180" s="82">
        <v>987</v>
      </c>
      <c r="Q5180" s="82" t="s">
        <v>73730</v>
      </c>
      <c r="R5180"/>
    </row>
    <row r="5181" spans="12:18" x14ac:dyDescent="0.25">
      <c r="L5181" t="s">
        <v>654</v>
      </c>
      <c r="M5181" t="s">
        <v>7416</v>
      </c>
      <c r="N5181" t="s">
        <v>42452</v>
      </c>
      <c r="O5181" s="76" t="s">
        <v>4366</v>
      </c>
      <c r="P5181" s="82">
        <v>228</v>
      </c>
      <c r="Q5181" s="82" t="s">
        <v>73855</v>
      </c>
      <c r="R5181"/>
    </row>
    <row r="5182" spans="12:18" x14ac:dyDescent="0.25">
      <c r="L5182" t="s">
        <v>654</v>
      </c>
      <c r="M5182" t="s">
        <v>33523</v>
      </c>
      <c r="N5182" t="s">
        <v>42453</v>
      </c>
      <c r="O5182" s="76" t="s">
        <v>4366</v>
      </c>
      <c r="P5182" s="82">
        <v>24</v>
      </c>
      <c r="Q5182" s="82" t="s">
        <v>73856</v>
      </c>
      <c r="R5182"/>
    </row>
    <row r="5183" spans="12:18" x14ac:dyDescent="0.25">
      <c r="L5183" t="s">
        <v>654</v>
      </c>
      <c r="M5183" t="s">
        <v>14923</v>
      </c>
      <c r="N5183" t="s">
        <v>42454</v>
      </c>
      <c r="O5183" s="76" t="s">
        <v>4366</v>
      </c>
      <c r="P5183" s="82">
        <v>565</v>
      </c>
      <c r="Q5183" s="82" t="s">
        <v>73857</v>
      </c>
      <c r="R5183"/>
    </row>
    <row r="5184" spans="12:18" x14ac:dyDescent="0.25">
      <c r="L5184" t="s">
        <v>654</v>
      </c>
      <c r="M5184" t="s">
        <v>24631</v>
      </c>
      <c r="N5184" t="s">
        <v>42455</v>
      </c>
      <c r="O5184" s="76" t="s">
        <v>4366</v>
      </c>
      <c r="P5184" s="82">
        <v>506</v>
      </c>
      <c r="Q5184" s="82" t="s">
        <v>73859</v>
      </c>
      <c r="R5184"/>
    </row>
    <row r="5185" spans="12:18" x14ac:dyDescent="0.25">
      <c r="L5185" t="s">
        <v>654</v>
      </c>
      <c r="M5185" t="s">
        <v>24632</v>
      </c>
      <c r="N5185" t="s">
        <v>42456</v>
      </c>
      <c r="O5185" s="76" t="s">
        <v>4366</v>
      </c>
      <c r="P5185" s="82">
        <v>141</v>
      </c>
      <c r="Q5185" s="82" t="s">
        <v>73860</v>
      </c>
      <c r="R5185"/>
    </row>
    <row r="5186" spans="12:18" x14ac:dyDescent="0.25">
      <c r="L5186" t="s">
        <v>654</v>
      </c>
      <c r="M5186" t="s">
        <v>12950</v>
      </c>
      <c r="N5186" t="s">
        <v>42457</v>
      </c>
      <c r="O5186" s="76" t="s">
        <v>4356</v>
      </c>
      <c r="P5186" s="82">
        <v>430</v>
      </c>
      <c r="Q5186" s="82" t="s">
        <v>73861</v>
      </c>
      <c r="R5186"/>
    </row>
    <row r="5187" spans="12:18" x14ac:dyDescent="0.25">
      <c r="L5187" t="s">
        <v>654</v>
      </c>
      <c r="M5187" t="s">
        <v>7417</v>
      </c>
      <c r="N5187" t="s">
        <v>42458</v>
      </c>
      <c r="O5187" s="76" t="s">
        <v>4366</v>
      </c>
      <c r="P5187" s="82">
        <v>65</v>
      </c>
      <c r="Q5187" s="82" t="s">
        <v>73862</v>
      </c>
      <c r="R5187"/>
    </row>
    <row r="5188" spans="12:18" x14ac:dyDescent="0.25">
      <c r="L5188" t="s">
        <v>654</v>
      </c>
      <c r="M5188" t="s">
        <v>15447</v>
      </c>
      <c r="N5188" t="s">
        <v>42459</v>
      </c>
      <c r="O5188" s="76" t="s">
        <v>4366</v>
      </c>
      <c r="P5188" s="82">
        <v>112</v>
      </c>
      <c r="Q5188" s="82" t="s">
        <v>73863</v>
      </c>
      <c r="R5188"/>
    </row>
    <row r="5189" spans="12:18" x14ac:dyDescent="0.25">
      <c r="L5189" t="s">
        <v>654</v>
      </c>
      <c r="M5189" t="s">
        <v>12951</v>
      </c>
      <c r="N5189" t="s">
        <v>42460</v>
      </c>
      <c r="O5189" s="76" t="s">
        <v>4356</v>
      </c>
      <c r="P5189" s="82">
        <v>1205</v>
      </c>
      <c r="Q5189" s="82" t="s">
        <v>73864</v>
      </c>
      <c r="R5189"/>
    </row>
    <row r="5190" spans="12:18" x14ac:dyDescent="0.25">
      <c r="L5190" t="s">
        <v>654</v>
      </c>
      <c r="M5190" t="s">
        <v>12952</v>
      </c>
      <c r="N5190" t="s">
        <v>42461</v>
      </c>
      <c r="O5190" s="76" t="s">
        <v>4366</v>
      </c>
      <c r="P5190" s="82">
        <v>56</v>
      </c>
      <c r="Q5190" s="82" t="s">
        <v>73865</v>
      </c>
      <c r="R5190"/>
    </row>
    <row r="5191" spans="12:18" x14ac:dyDescent="0.25">
      <c r="L5191" t="s">
        <v>654</v>
      </c>
      <c r="M5191" t="s">
        <v>7418</v>
      </c>
      <c r="N5191" t="s">
        <v>42462</v>
      </c>
      <c r="O5191" s="76" t="s">
        <v>4366</v>
      </c>
      <c r="P5191" s="82">
        <v>130</v>
      </c>
      <c r="Q5191" s="82" t="s">
        <v>73866</v>
      </c>
      <c r="R5191"/>
    </row>
    <row r="5192" spans="12:18" x14ac:dyDescent="0.25">
      <c r="L5192" t="s">
        <v>654</v>
      </c>
      <c r="M5192" t="s">
        <v>24633</v>
      </c>
      <c r="N5192" t="s">
        <v>42463</v>
      </c>
      <c r="O5192" s="76" t="s">
        <v>4356</v>
      </c>
      <c r="P5192" s="82">
        <v>1828</v>
      </c>
      <c r="Q5192" s="82" t="s">
        <v>73867</v>
      </c>
      <c r="R5192"/>
    </row>
    <row r="5193" spans="12:18" x14ac:dyDescent="0.25">
      <c r="L5193" t="s">
        <v>654</v>
      </c>
      <c r="M5193" t="s">
        <v>33525</v>
      </c>
      <c r="N5193" t="s">
        <v>42464</v>
      </c>
      <c r="O5193" s="76" t="s">
        <v>4366</v>
      </c>
      <c r="P5193" s="82">
        <v>248</v>
      </c>
      <c r="Q5193" s="82" t="s">
        <v>73868</v>
      </c>
      <c r="R5193"/>
    </row>
    <row r="5194" spans="12:18" x14ac:dyDescent="0.25">
      <c r="L5194" t="s">
        <v>654</v>
      </c>
      <c r="M5194" t="s">
        <v>24634</v>
      </c>
      <c r="N5194" t="s">
        <v>42465</v>
      </c>
      <c r="O5194" s="76" t="s">
        <v>4366</v>
      </c>
      <c r="P5194" s="82">
        <v>111</v>
      </c>
      <c r="Q5194" s="82" t="s">
        <v>73869</v>
      </c>
      <c r="R5194"/>
    </row>
    <row r="5195" spans="12:18" x14ac:dyDescent="0.25">
      <c r="L5195" t="s">
        <v>654</v>
      </c>
      <c r="M5195" t="s">
        <v>7885</v>
      </c>
      <c r="N5195" t="s">
        <v>42466</v>
      </c>
      <c r="O5195" s="76" t="s">
        <v>4356</v>
      </c>
      <c r="P5195" s="82">
        <v>556</v>
      </c>
      <c r="Q5195" s="82" t="s">
        <v>73871</v>
      </c>
      <c r="R5195"/>
    </row>
    <row r="5196" spans="12:18" x14ac:dyDescent="0.25">
      <c r="L5196" t="s">
        <v>654</v>
      </c>
      <c r="M5196" t="s">
        <v>14925</v>
      </c>
      <c r="N5196" t="s">
        <v>42467</v>
      </c>
      <c r="O5196" s="76" t="s">
        <v>4366</v>
      </c>
      <c r="P5196" s="82">
        <v>133</v>
      </c>
      <c r="Q5196" s="82" t="s">
        <v>73872</v>
      </c>
      <c r="R5196"/>
    </row>
    <row r="5197" spans="12:18" x14ac:dyDescent="0.25">
      <c r="L5197" t="s">
        <v>654</v>
      </c>
      <c r="M5197" t="s">
        <v>5869</v>
      </c>
      <c r="N5197" t="s">
        <v>42468</v>
      </c>
      <c r="O5197" s="76" t="s">
        <v>4366</v>
      </c>
      <c r="P5197" s="82">
        <v>265</v>
      </c>
      <c r="Q5197" s="82" t="s">
        <v>73873</v>
      </c>
      <c r="R5197"/>
    </row>
    <row r="5198" spans="12:18" x14ac:dyDescent="0.25">
      <c r="L5198" t="s">
        <v>654</v>
      </c>
      <c r="M5198" t="s">
        <v>14927</v>
      </c>
      <c r="N5198" t="s">
        <v>42469</v>
      </c>
      <c r="O5198" s="76" t="s">
        <v>4356</v>
      </c>
      <c r="P5198" s="82">
        <v>1699</v>
      </c>
      <c r="Q5198" s="82" t="s">
        <v>73874</v>
      </c>
      <c r="R5198"/>
    </row>
    <row r="5199" spans="12:18" x14ac:dyDescent="0.25">
      <c r="L5199" t="s">
        <v>654</v>
      </c>
      <c r="M5199" t="s">
        <v>24635</v>
      </c>
      <c r="N5199" t="s">
        <v>42470</v>
      </c>
      <c r="O5199" s="76" t="s">
        <v>4356</v>
      </c>
      <c r="P5199" s="82">
        <v>550</v>
      </c>
      <c r="Q5199" s="82" t="s">
        <v>73875</v>
      </c>
      <c r="R5199"/>
    </row>
    <row r="5200" spans="12:18" x14ac:dyDescent="0.25">
      <c r="L5200" t="s">
        <v>654</v>
      </c>
      <c r="M5200" t="s">
        <v>12954</v>
      </c>
      <c r="N5200" t="s">
        <v>42471</v>
      </c>
      <c r="O5200" s="76" t="s">
        <v>4356</v>
      </c>
      <c r="P5200" s="82">
        <v>4293</v>
      </c>
      <c r="Q5200" s="82" t="s">
        <v>73876</v>
      </c>
      <c r="R5200"/>
    </row>
    <row r="5201" spans="12:18" x14ac:dyDescent="0.25">
      <c r="L5201" t="s">
        <v>676</v>
      </c>
      <c r="M5201" t="s">
        <v>33527</v>
      </c>
      <c r="N5201" t="s">
        <v>42472</v>
      </c>
      <c r="O5201" s="76" t="s">
        <v>4366</v>
      </c>
      <c r="P5201" s="82">
        <v>484</v>
      </c>
      <c r="Q5201" s="82" t="s">
        <v>94429</v>
      </c>
      <c r="R5201"/>
    </row>
    <row r="5202" spans="12:18" x14ac:dyDescent="0.25">
      <c r="L5202" t="s">
        <v>676</v>
      </c>
      <c r="M5202" t="s">
        <v>7420</v>
      </c>
      <c r="N5202" t="s">
        <v>42473</v>
      </c>
      <c r="O5202" s="76" t="s">
        <v>4356</v>
      </c>
      <c r="P5202" s="82">
        <v>857</v>
      </c>
      <c r="Q5202" s="82" t="s">
        <v>94431</v>
      </c>
      <c r="R5202"/>
    </row>
    <row r="5203" spans="12:18" x14ac:dyDescent="0.25">
      <c r="L5203" t="s">
        <v>676</v>
      </c>
      <c r="M5203" t="s">
        <v>24636</v>
      </c>
      <c r="N5203" t="s">
        <v>42474</v>
      </c>
      <c r="O5203" s="76" t="s">
        <v>4356</v>
      </c>
      <c r="P5203" s="82">
        <v>1591</v>
      </c>
      <c r="Q5203" s="82" t="s">
        <v>94432</v>
      </c>
      <c r="R5203"/>
    </row>
    <row r="5204" spans="12:18" x14ac:dyDescent="0.25">
      <c r="L5204" t="s">
        <v>676</v>
      </c>
      <c r="M5204" t="s">
        <v>14934</v>
      </c>
      <c r="N5204" t="s">
        <v>42475</v>
      </c>
      <c r="O5204" s="76" t="s">
        <v>4366</v>
      </c>
      <c r="P5204" s="82">
        <v>468</v>
      </c>
      <c r="Q5204" s="82" t="s">
        <v>94433</v>
      </c>
      <c r="R5204"/>
    </row>
    <row r="5205" spans="12:18" x14ac:dyDescent="0.25">
      <c r="L5205" t="s">
        <v>676</v>
      </c>
      <c r="M5205" t="s">
        <v>7421</v>
      </c>
      <c r="N5205" t="s">
        <v>42476</v>
      </c>
      <c r="O5205" s="76" t="s">
        <v>4366</v>
      </c>
      <c r="P5205" s="82">
        <v>319</v>
      </c>
      <c r="Q5205" s="82" t="s">
        <v>94434</v>
      </c>
      <c r="R5205"/>
    </row>
    <row r="5206" spans="12:18" x14ac:dyDescent="0.25">
      <c r="L5206" t="s">
        <v>676</v>
      </c>
      <c r="M5206" t="s">
        <v>24637</v>
      </c>
      <c r="N5206" t="s">
        <v>42477</v>
      </c>
      <c r="O5206" s="76" t="s">
        <v>4366</v>
      </c>
      <c r="P5206" s="82">
        <v>368</v>
      </c>
      <c r="Q5206" s="82" t="s">
        <v>94435</v>
      </c>
      <c r="R5206"/>
    </row>
    <row r="5207" spans="12:18" x14ac:dyDescent="0.25">
      <c r="L5207" t="s">
        <v>676</v>
      </c>
      <c r="M5207" t="s">
        <v>26676</v>
      </c>
      <c r="N5207" t="s">
        <v>42478</v>
      </c>
      <c r="O5207" s="76" t="s">
        <v>4366</v>
      </c>
      <c r="P5207" s="82">
        <v>180</v>
      </c>
      <c r="Q5207" s="82" t="s">
        <v>94436</v>
      </c>
      <c r="R5207"/>
    </row>
    <row r="5208" spans="12:18" x14ac:dyDescent="0.25">
      <c r="L5208" t="s">
        <v>676</v>
      </c>
      <c r="M5208" t="s">
        <v>24693</v>
      </c>
      <c r="N5208" t="s">
        <v>42479</v>
      </c>
      <c r="O5208" s="76" t="s">
        <v>4356</v>
      </c>
      <c r="P5208" s="82">
        <v>581</v>
      </c>
      <c r="Q5208" s="82" t="s">
        <v>94437</v>
      </c>
      <c r="R5208"/>
    </row>
    <row r="5209" spans="12:18" x14ac:dyDescent="0.25">
      <c r="L5209" t="s">
        <v>676</v>
      </c>
      <c r="M5209" t="s">
        <v>33528</v>
      </c>
      <c r="N5209" t="s">
        <v>42480</v>
      </c>
      <c r="O5209" s="76" t="s">
        <v>4366</v>
      </c>
      <c r="P5209" s="82">
        <v>509</v>
      </c>
      <c r="Q5209" s="82" t="s">
        <v>94438</v>
      </c>
      <c r="R5209"/>
    </row>
    <row r="5210" spans="12:18" x14ac:dyDescent="0.25">
      <c r="L5210" t="s">
        <v>676</v>
      </c>
      <c r="M5210" t="s">
        <v>7422</v>
      </c>
      <c r="N5210" t="s">
        <v>42481</v>
      </c>
      <c r="O5210" s="76" t="s">
        <v>4356</v>
      </c>
      <c r="P5210" s="82">
        <v>329</v>
      </c>
      <c r="Q5210" s="82" t="s">
        <v>94439</v>
      </c>
      <c r="R5210"/>
    </row>
    <row r="5211" spans="12:18" x14ac:dyDescent="0.25">
      <c r="L5211" t="s">
        <v>676</v>
      </c>
      <c r="M5211" t="s">
        <v>24638</v>
      </c>
      <c r="N5211" t="s">
        <v>42482</v>
      </c>
      <c r="O5211" s="76" t="s">
        <v>4356</v>
      </c>
      <c r="P5211" s="82">
        <v>127</v>
      </c>
      <c r="Q5211" s="82" t="s">
        <v>94440</v>
      </c>
      <c r="R5211"/>
    </row>
    <row r="5212" spans="12:18" x14ac:dyDescent="0.25">
      <c r="L5212" t="s">
        <v>676</v>
      </c>
      <c r="M5212" t="s">
        <v>7423</v>
      </c>
      <c r="N5212" t="s">
        <v>42483</v>
      </c>
      <c r="O5212" s="76" t="s">
        <v>4374</v>
      </c>
      <c r="P5212" s="82">
        <v>41740</v>
      </c>
      <c r="Q5212" s="82" t="s">
        <v>72645</v>
      </c>
      <c r="R5212"/>
    </row>
    <row r="5213" spans="12:18" x14ac:dyDescent="0.25">
      <c r="L5213" t="s">
        <v>676</v>
      </c>
      <c r="M5213" t="s">
        <v>7424</v>
      </c>
      <c r="N5213" t="s">
        <v>42484</v>
      </c>
      <c r="O5213" s="76" t="s">
        <v>4356</v>
      </c>
      <c r="P5213" s="82">
        <v>829</v>
      </c>
      <c r="Q5213" s="82" t="s">
        <v>94441</v>
      </c>
      <c r="R5213"/>
    </row>
    <row r="5214" spans="12:18" x14ac:dyDescent="0.25">
      <c r="L5214" t="s">
        <v>676</v>
      </c>
      <c r="M5214" t="s">
        <v>24639</v>
      </c>
      <c r="N5214" t="s">
        <v>42485</v>
      </c>
      <c r="O5214" s="76" t="s">
        <v>4356</v>
      </c>
      <c r="P5214" s="82">
        <v>723</v>
      </c>
      <c r="Q5214" s="82" t="s">
        <v>94442</v>
      </c>
      <c r="R5214"/>
    </row>
    <row r="5215" spans="12:18" x14ac:dyDescent="0.25">
      <c r="L5215" t="s">
        <v>676</v>
      </c>
      <c r="M5215" t="s">
        <v>33529</v>
      </c>
      <c r="N5215" t="s">
        <v>42486</v>
      </c>
      <c r="O5215" s="76" t="s">
        <v>4356</v>
      </c>
      <c r="P5215" s="82">
        <v>1224</v>
      </c>
      <c r="Q5215" s="82" t="s">
        <v>94443</v>
      </c>
      <c r="R5215"/>
    </row>
    <row r="5216" spans="12:18" x14ac:dyDescent="0.25">
      <c r="L5216" t="s">
        <v>676</v>
      </c>
      <c r="M5216" t="s">
        <v>7425</v>
      </c>
      <c r="N5216" t="s">
        <v>42487</v>
      </c>
      <c r="O5216" s="76" t="s">
        <v>4356</v>
      </c>
      <c r="P5216" s="82">
        <v>386</v>
      </c>
      <c r="Q5216" s="82" t="s">
        <v>94444</v>
      </c>
      <c r="R5216"/>
    </row>
    <row r="5217" spans="12:18" x14ac:dyDescent="0.25">
      <c r="L5217" t="s">
        <v>676</v>
      </c>
      <c r="M5217" t="s">
        <v>7426</v>
      </c>
      <c r="N5217" t="s">
        <v>42488</v>
      </c>
      <c r="O5217" s="76" t="s">
        <v>4356</v>
      </c>
      <c r="P5217" s="82">
        <v>621</v>
      </c>
      <c r="Q5217" s="82" t="s">
        <v>94445</v>
      </c>
      <c r="R5217"/>
    </row>
    <row r="5218" spans="12:18" x14ac:dyDescent="0.25">
      <c r="L5218" t="s">
        <v>676</v>
      </c>
      <c r="M5218" t="s">
        <v>14936</v>
      </c>
      <c r="N5218" t="s">
        <v>42489</v>
      </c>
      <c r="O5218" s="76" t="s">
        <v>4356</v>
      </c>
      <c r="P5218" s="82">
        <v>513</v>
      </c>
      <c r="Q5218" s="82" t="s">
        <v>94446</v>
      </c>
      <c r="R5218"/>
    </row>
    <row r="5219" spans="12:18" x14ac:dyDescent="0.25">
      <c r="L5219" t="s">
        <v>676</v>
      </c>
      <c r="M5219" t="s">
        <v>7427</v>
      </c>
      <c r="N5219" t="s">
        <v>42490</v>
      </c>
      <c r="O5219" s="76" t="s">
        <v>4356</v>
      </c>
      <c r="P5219" s="82">
        <v>1257</v>
      </c>
      <c r="Q5219" s="82" t="s">
        <v>94447</v>
      </c>
      <c r="R5219"/>
    </row>
    <row r="5220" spans="12:18" x14ac:dyDescent="0.25">
      <c r="L5220" t="s">
        <v>676</v>
      </c>
      <c r="M5220" t="s">
        <v>14938</v>
      </c>
      <c r="N5220" t="s">
        <v>42491</v>
      </c>
      <c r="O5220" s="76" t="s">
        <v>4356</v>
      </c>
      <c r="P5220" s="82">
        <v>1337</v>
      </c>
      <c r="Q5220" s="82" t="s">
        <v>94448</v>
      </c>
      <c r="R5220"/>
    </row>
    <row r="5221" spans="12:18" x14ac:dyDescent="0.25">
      <c r="L5221" t="s">
        <v>676</v>
      </c>
      <c r="M5221" t="s">
        <v>33530</v>
      </c>
      <c r="N5221" t="s">
        <v>42492</v>
      </c>
      <c r="O5221" s="76" t="s">
        <v>4366</v>
      </c>
      <c r="P5221" s="82">
        <v>125</v>
      </c>
      <c r="Q5221" s="82" t="s">
        <v>94449</v>
      </c>
      <c r="R5221"/>
    </row>
    <row r="5222" spans="12:18" x14ac:dyDescent="0.25">
      <c r="L5222" t="s">
        <v>676</v>
      </c>
      <c r="M5222" t="s">
        <v>7428</v>
      </c>
      <c r="N5222" t="s">
        <v>42493</v>
      </c>
      <c r="O5222" s="76" t="s">
        <v>4356</v>
      </c>
      <c r="P5222" s="82">
        <v>4672</v>
      </c>
      <c r="Q5222" s="82" t="s">
        <v>94450</v>
      </c>
      <c r="R5222"/>
    </row>
    <row r="5223" spans="12:18" x14ac:dyDescent="0.25">
      <c r="L5223" t="s">
        <v>676</v>
      </c>
      <c r="M5223" t="s">
        <v>14940</v>
      </c>
      <c r="N5223" t="s">
        <v>42494</v>
      </c>
      <c r="O5223" s="76" t="s">
        <v>4366</v>
      </c>
      <c r="P5223" s="82">
        <v>228</v>
      </c>
      <c r="Q5223" s="82" t="s">
        <v>94451</v>
      </c>
      <c r="R5223"/>
    </row>
    <row r="5224" spans="12:18" x14ac:dyDescent="0.25">
      <c r="L5224" t="s">
        <v>676</v>
      </c>
      <c r="M5224" t="s">
        <v>33531</v>
      </c>
      <c r="N5224" t="s">
        <v>42495</v>
      </c>
      <c r="O5224" s="76" t="s">
        <v>4356</v>
      </c>
      <c r="P5224" s="82">
        <v>1027</v>
      </c>
      <c r="Q5224" s="82" t="s">
        <v>94452</v>
      </c>
      <c r="R5224"/>
    </row>
    <row r="5225" spans="12:18" x14ac:dyDescent="0.25">
      <c r="L5225" t="s">
        <v>676</v>
      </c>
      <c r="M5225" t="s">
        <v>7430</v>
      </c>
      <c r="N5225" t="s">
        <v>42496</v>
      </c>
      <c r="O5225" s="76" t="s">
        <v>4356</v>
      </c>
      <c r="P5225" s="82">
        <v>413</v>
      </c>
      <c r="Q5225" s="82" t="s">
        <v>94453</v>
      </c>
      <c r="R5225"/>
    </row>
    <row r="5226" spans="12:18" x14ac:dyDescent="0.25">
      <c r="L5226" t="s">
        <v>676</v>
      </c>
      <c r="M5226" t="s">
        <v>14942</v>
      </c>
      <c r="N5226" t="s">
        <v>42497</v>
      </c>
      <c r="O5226" s="76" t="s">
        <v>4356</v>
      </c>
      <c r="P5226" s="82">
        <v>524</v>
      </c>
      <c r="Q5226" s="82" t="s">
        <v>94454</v>
      </c>
      <c r="R5226"/>
    </row>
    <row r="5227" spans="12:18" x14ac:dyDescent="0.25">
      <c r="L5227" t="s">
        <v>676</v>
      </c>
      <c r="M5227" t="s">
        <v>14944</v>
      </c>
      <c r="N5227" t="s">
        <v>42498</v>
      </c>
      <c r="O5227" s="76" t="s">
        <v>4366</v>
      </c>
      <c r="P5227" s="82">
        <v>143</v>
      </c>
      <c r="Q5227" s="82" t="s">
        <v>94455</v>
      </c>
      <c r="R5227"/>
    </row>
    <row r="5228" spans="12:18" x14ac:dyDescent="0.25">
      <c r="L5228" t="s">
        <v>676</v>
      </c>
      <c r="M5228" t="s">
        <v>24640</v>
      </c>
      <c r="N5228" t="s">
        <v>42499</v>
      </c>
      <c r="O5228" s="76" t="s">
        <v>4366</v>
      </c>
      <c r="P5228" s="82">
        <v>207</v>
      </c>
      <c r="Q5228" s="82" t="s">
        <v>94456</v>
      </c>
      <c r="R5228"/>
    </row>
    <row r="5229" spans="12:18" x14ac:dyDescent="0.25">
      <c r="L5229" t="s">
        <v>676</v>
      </c>
      <c r="M5229" t="s">
        <v>33532</v>
      </c>
      <c r="N5229" t="s">
        <v>42500</v>
      </c>
      <c r="O5229" s="76" t="s">
        <v>4366</v>
      </c>
      <c r="P5229" s="82">
        <v>290</v>
      </c>
      <c r="Q5229" s="82" t="s">
        <v>94457</v>
      </c>
      <c r="R5229"/>
    </row>
    <row r="5230" spans="12:18" x14ac:dyDescent="0.25">
      <c r="L5230" t="s">
        <v>676</v>
      </c>
      <c r="M5230" t="s">
        <v>7469</v>
      </c>
      <c r="N5230" t="s">
        <v>42501</v>
      </c>
      <c r="O5230" s="76" t="s">
        <v>4356</v>
      </c>
      <c r="P5230" s="82">
        <v>1329</v>
      </c>
      <c r="Q5230" s="82" t="s">
        <v>94610</v>
      </c>
      <c r="R5230"/>
    </row>
    <row r="5231" spans="12:18" x14ac:dyDescent="0.25">
      <c r="L5231" t="s">
        <v>676</v>
      </c>
      <c r="M5231" t="s">
        <v>14946</v>
      </c>
      <c r="N5231" t="s">
        <v>42502</v>
      </c>
      <c r="O5231" s="76" t="s">
        <v>4366</v>
      </c>
      <c r="P5231" s="82">
        <v>156</v>
      </c>
      <c r="Q5231" s="82" t="s">
        <v>94458</v>
      </c>
      <c r="R5231"/>
    </row>
    <row r="5232" spans="12:18" x14ac:dyDescent="0.25">
      <c r="L5232" t="s">
        <v>676</v>
      </c>
      <c r="M5232" t="s">
        <v>14948</v>
      </c>
      <c r="N5232" t="s">
        <v>42503</v>
      </c>
      <c r="O5232" s="76" t="s">
        <v>4366</v>
      </c>
      <c r="P5232" s="82">
        <v>315</v>
      </c>
      <c r="Q5232" s="82" t="s">
        <v>94459</v>
      </c>
      <c r="R5232"/>
    </row>
    <row r="5233" spans="12:18" x14ac:dyDescent="0.25">
      <c r="L5233" t="s">
        <v>676</v>
      </c>
      <c r="M5233" t="s">
        <v>7431</v>
      </c>
      <c r="N5233" t="s">
        <v>42504</v>
      </c>
      <c r="O5233" s="76" t="s">
        <v>4356</v>
      </c>
      <c r="P5233" s="82">
        <v>489</v>
      </c>
      <c r="Q5233" s="82" t="s">
        <v>94460</v>
      </c>
      <c r="R5233"/>
    </row>
    <row r="5234" spans="12:18" x14ac:dyDescent="0.25">
      <c r="L5234" t="s">
        <v>676</v>
      </c>
      <c r="M5234" t="s">
        <v>7517</v>
      </c>
      <c r="N5234" t="s">
        <v>42505</v>
      </c>
      <c r="O5234" s="76" t="s">
        <v>4366</v>
      </c>
      <c r="P5234" s="82">
        <v>316</v>
      </c>
      <c r="Q5234" s="82" t="s">
        <v>94461</v>
      </c>
      <c r="R5234"/>
    </row>
    <row r="5235" spans="12:18" x14ac:dyDescent="0.25">
      <c r="L5235" t="s">
        <v>676</v>
      </c>
      <c r="M5235" t="s">
        <v>33533</v>
      </c>
      <c r="N5235" t="s">
        <v>42506</v>
      </c>
      <c r="O5235" s="76" t="s">
        <v>4366</v>
      </c>
      <c r="P5235" s="82">
        <v>107</v>
      </c>
      <c r="Q5235" s="82" t="s">
        <v>94462</v>
      </c>
      <c r="R5235"/>
    </row>
    <row r="5236" spans="12:18" x14ac:dyDescent="0.25">
      <c r="L5236" t="s">
        <v>676</v>
      </c>
      <c r="M5236" t="s">
        <v>7419</v>
      </c>
      <c r="N5236" t="s">
        <v>42507</v>
      </c>
      <c r="O5236" s="76" t="s">
        <v>4366</v>
      </c>
      <c r="P5236" s="82">
        <v>121</v>
      </c>
      <c r="Q5236" s="82" t="s">
        <v>94463</v>
      </c>
      <c r="R5236"/>
    </row>
    <row r="5237" spans="12:18" x14ac:dyDescent="0.25">
      <c r="L5237" t="s">
        <v>676</v>
      </c>
      <c r="M5237" t="s">
        <v>14951</v>
      </c>
      <c r="N5237" t="s">
        <v>42508</v>
      </c>
      <c r="O5237" s="76" t="s">
        <v>4366</v>
      </c>
      <c r="P5237" s="82">
        <v>227</v>
      </c>
      <c r="Q5237" s="82" t="s">
        <v>94464</v>
      </c>
      <c r="R5237"/>
    </row>
    <row r="5238" spans="12:18" x14ac:dyDescent="0.25">
      <c r="L5238" t="s">
        <v>676</v>
      </c>
      <c r="M5238" t="s">
        <v>21154</v>
      </c>
      <c r="N5238" t="s">
        <v>42509</v>
      </c>
      <c r="O5238" s="76" t="s">
        <v>4356</v>
      </c>
      <c r="P5238" s="82">
        <v>361</v>
      </c>
      <c r="Q5238" s="82" t="s">
        <v>94465</v>
      </c>
      <c r="R5238"/>
    </row>
    <row r="5239" spans="12:18" x14ac:dyDescent="0.25">
      <c r="L5239" t="s">
        <v>676</v>
      </c>
      <c r="M5239" t="s">
        <v>12956</v>
      </c>
      <c r="N5239" t="s">
        <v>42510</v>
      </c>
      <c r="O5239" s="76" t="s">
        <v>4366</v>
      </c>
      <c r="P5239" s="82">
        <v>296</v>
      </c>
      <c r="Q5239" s="82" t="s">
        <v>94467</v>
      </c>
      <c r="R5239"/>
    </row>
    <row r="5240" spans="12:18" x14ac:dyDescent="0.25">
      <c r="L5240" t="s">
        <v>676</v>
      </c>
      <c r="M5240" t="s">
        <v>7434</v>
      </c>
      <c r="N5240" t="s">
        <v>42511</v>
      </c>
      <c r="O5240" s="76" t="s">
        <v>4366</v>
      </c>
      <c r="P5240" s="82">
        <v>136</v>
      </c>
      <c r="Q5240" s="82" t="s">
        <v>94468</v>
      </c>
      <c r="R5240"/>
    </row>
    <row r="5241" spans="12:18" x14ac:dyDescent="0.25">
      <c r="L5241" t="s">
        <v>676</v>
      </c>
      <c r="M5241" t="s">
        <v>7441</v>
      </c>
      <c r="N5241" t="s">
        <v>42512</v>
      </c>
      <c r="O5241" s="76" t="s">
        <v>4366</v>
      </c>
      <c r="P5241" s="82">
        <v>693</v>
      </c>
      <c r="Q5241" s="82" t="s">
        <v>94500</v>
      </c>
      <c r="R5241"/>
    </row>
    <row r="5242" spans="12:18" x14ac:dyDescent="0.25">
      <c r="L5242" t="s">
        <v>676</v>
      </c>
      <c r="M5242" t="s">
        <v>12958</v>
      </c>
      <c r="N5242" t="s">
        <v>42513</v>
      </c>
      <c r="O5242" s="76" t="s">
        <v>4366</v>
      </c>
      <c r="P5242" s="82">
        <v>406</v>
      </c>
      <c r="Q5242" s="82" t="s">
        <v>94469</v>
      </c>
      <c r="R5242"/>
    </row>
    <row r="5243" spans="12:18" x14ac:dyDescent="0.25">
      <c r="L5243" t="s">
        <v>676</v>
      </c>
      <c r="M5243" t="s">
        <v>7435</v>
      </c>
      <c r="N5243" t="s">
        <v>42514</v>
      </c>
      <c r="O5243" s="76" t="s">
        <v>4356</v>
      </c>
      <c r="P5243" s="82">
        <v>260</v>
      </c>
      <c r="Q5243" s="82" t="s">
        <v>94470</v>
      </c>
      <c r="R5243"/>
    </row>
    <row r="5244" spans="12:18" x14ac:dyDescent="0.25">
      <c r="L5244" t="s">
        <v>676</v>
      </c>
      <c r="M5244" t="s">
        <v>14953</v>
      </c>
      <c r="N5244" t="s">
        <v>42515</v>
      </c>
      <c r="O5244" s="76" t="s">
        <v>4366</v>
      </c>
      <c r="P5244" s="82">
        <v>116</v>
      </c>
      <c r="Q5244" s="82" t="s">
        <v>94471</v>
      </c>
      <c r="R5244"/>
    </row>
    <row r="5245" spans="12:18" x14ac:dyDescent="0.25">
      <c r="L5245" t="s">
        <v>676</v>
      </c>
      <c r="M5245" t="s">
        <v>24641</v>
      </c>
      <c r="N5245" t="s">
        <v>42516</v>
      </c>
      <c r="O5245" s="76" t="s">
        <v>4366</v>
      </c>
      <c r="P5245" s="82">
        <v>268</v>
      </c>
      <c r="Q5245" s="82" t="s">
        <v>94472</v>
      </c>
      <c r="R5245"/>
    </row>
    <row r="5246" spans="12:18" x14ac:dyDescent="0.25">
      <c r="L5246" t="s">
        <v>676</v>
      </c>
      <c r="M5246" t="s">
        <v>7436</v>
      </c>
      <c r="N5246" t="s">
        <v>42517</v>
      </c>
      <c r="O5246" s="76" t="s">
        <v>4356</v>
      </c>
      <c r="P5246" s="82">
        <v>892</v>
      </c>
      <c r="Q5246" s="82" t="s">
        <v>94474</v>
      </c>
      <c r="R5246"/>
    </row>
    <row r="5247" spans="12:18" x14ac:dyDescent="0.25">
      <c r="L5247" t="s">
        <v>676</v>
      </c>
      <c r="M5247" t="s">
        <v>12961</v>
      </c>
      <c r="N5247" t="s">
        <v>42518</v>
      </c>
      <c r="O5247" s="76" t="s">
        <v>4356</v>
      </c>
      <c r="P5247" s="82">
        <v>904</v>
      </c>
      <c r="Q5247" s="82" t="s">
        <v>94475</v>
      </c>
      <c r="R5247"/>
    </row>
    <row r="5248" spans="12:18" x14ac:dyDescent="0.25">
      <c r="L5248" t="s">
        <v>676</v>
      </c>
      <c r="M5248" t="s">
        <v>14955</v>
      </c>
      <c r="N5248" t="s">
        <v>42519</v>
      </c>
      <c r="O5248" s="76" t="s">
        <v>4366</v>
      </c>
      <c r="P5248" s="82">
        <v>322</v>
      </c>
      <c r="Q5248" s="82" t="s">
        <v>94476</v>
      </c>
      <c r="R5248"/>
    </row>
    <row r="5249" spans="12:18" x14ac:dyDescent="0.25">
      <c r="L5249" t="s">
        <v>676</v>
      </c>
      <c r="M5249" t="s">
        <v>14957</v>
      </c>
      <c r="N5249" t="s">
        <v>42520</v>
      </c>
      <c r="O5249" s="76" t="s">
        <v>4356</v>
      </c>
      <c r="P5249" s="82">
        <v>1430</v>
      </c>
      <c r="Q5249" s="82" t="s">
        <v>94477</v>
      </c>
      <c r="R5249"/>
    </row>
    <row r="5250" spans="12:18" x14ac:dyDescent="0.25">
      <c r="L5250" t="s">
        <v>676</v>
      </c>
      <c r="M5250" t="s">
        <v>7437</v>
      </c>
      <c r="N5250" t="s">
        <v>42521</v>
      </c>
      <c r="O5250" s="76" t="s">
        <v>4366</v>
      </c>
      <c r="P5250" s="82">
        <v>175</v>
      </c>
      <c r="Q5250" s="82" t="s">
        <v>94478</v>
      </c>
      <c r="R5250"/>
    </row>
    <row r="5251" spans="12:18" x14ac:dyDescent="0.25">
      <c r="L5251" t="s">
        <v>676</v>
      </c>
      <c r="M5251" t="s">
        <v>14959</v>
      </c>
      <c r="N5251" t="s">
        <v>42522</v>
      </c>
      <c r="O5251" s="76" t="s">
        <v>4366</v>
      </c>
      <c r="P5251" s="82">
        <v>466</v>
      </c>
      <c r="Q5251" s="82" t="s">
        <v>94479</v>
      </c>
      <c r="R5251"/>
    </row>
    <row r="5252" spans="12:18" x14ac:dyDescent="0.25">
      <c r="L5252" t="s">
        <v>676</v>
      </c>
      <c r="M5252" t="s">
        <v>14004</v>
      </c>
      <c r="N5252" t="s">
        <v>42523</v>
      </c>
      <c r="O5252" s="76" t="s">
        <v>4356</v>
      </c>
      <c r="P5252" s="82">
        <v>4221</v>
      </c>
      <c r="Q5252" s="82" t="s">
        <v>94480</v>
      </c>
      <c r="R5252"/>
    </row>
    <row r="5253" spans="12:18" x14ac:dyDescent="0.25">
      <c r="L5253" t="s">
        <v>676</v>
      </c>
      <c r="M5253" t="s">
        <v>24642</v>
      </c>
      <c r="N5253" t="s">
        <v>42524</v>
      </c>
      <c r="O5253" s="76" t="s">
        <v>4366</v>
      </c>
      <c r="P5253" s="82">
        <v>130</v>
      </c>
      <c r="Q5253" s="82" t="s">
        <v>94481</v>
      </c>
      <c r="R5253"/>
    </row>
    <row r="5254" spans="12:18" x14ac:dyDescent="0.25">
      <c r="L5254" t="s">
        <v>676</v>
      </c>
      <c r="M5254" t="s">
        <v>33534</v>
      </c>
      <c r="N5254" t="s">
        <v>42525</v>
      </c>
      <c r="O5254" s="76" t="s">
        <v>4366</v>
      </c>
      <c r="P5254" s="82">
        <v>154</v>
      </c>
      <c r="Q5254" s="82" t="s">
        <v>94482</v>
      </c>
      <c r="R5254"/>
    </row>
    <row r="5255" spans="12:18" x14ac:dyDescent="0.25">
      <c r="L5255" t="s">
        <v>676</v>
      </c>
      <c r="M5255" t="s">
        <v>7438</v>
      </c>
      <c r="N5255" t="s">
        <v>42526</v>
      </c>
      <c r="O5255" s="76" t="s">
        <v>4356</v>
      </c>
      <c r="P5255" s="82">
        <v>1096</v>
      </c>
      <c r="Q5255" s="82" t="s">
        <v>94483</v>
      </c>
      <c r="R5255"/>
    </row>
    <row r="5256" spans="12:18" x14ac:dyDescent="0.25">
      <c r="L5256" t="s">
        <v>676</v>
      </c>
      <c r="M5256" t="s">
        <v>14960</v>
      </c>
      <c r="N5256" t="s">
        <v>42527</v>
      </c>
      <c r="O5256" s="76" t="s">
        <v>4366</v>
      </c>
      <c r="P5256" s="82">
        <v>639</v>
      </c>
      <c r="Q5256" s="82" t="s">
        <v>94484</v>
      </c>
      <c r="R5256"/>
    </row>
    <row r="5257" spans="12:18" x14ac:dyDescent="0.25">
      <c r="L5257" t="s">
        <v>676</v>
      </c>
      <c r="M5257" t="s">
        <v>24643</v>
      </c>
      <c r="N5257" t="s">
        <v>42528</v>
      </c>
      <c r="O5257" s="76" t="s">
        <v>4356</v>
      </c>
      <c r="P5257" s="82">
        <v>486</v>
      </c>
      <c r="Q5257" s="82" t="s">
        <v>94485</v>
      </c>
      <c r="R5257"/>
    </row>
    <row r="5258" spans="12:18" x14ac:dyDescent="0.25">
      <c r="L5258" t="s">
        <v>676</v>
      </c>
      <c r="M5258" t="s">
        <v>14962</v>
      </c>
      <c r="N5258" t="s">
        <v>42529</v>
      </c>
      <c r="O5258" s="76" t="s">
        <v>4356</v>
      </c>
      <c r="P5258" s="82">
        <v>463</v>
      </c>
      <c r="Q5258" s="82" t="s">
        <v>94486</v>
      </c>
      <c r="R5258"/>
    </row>
    <row r="5259" spans="12:18" x14ac:dyDescent="0.25">
      <c r="L5259" t="s">
        <v>676</v>
      </c>
      <c r="M5259" t="s">
        <v>12963</v>
      </c>
      <c r="N5259" t="s">
        <v>42530</v>
      </c>
      <c r="O5259" s="76" t="s">
        <v>4366</v>
      </c>
      <c r="P5259" s="82">
        <v>572</v>
      </c>
      <c r="Q5259" s="82" t="s">
        <v>94487</v>
      </c>
      <c r="R5259"/>
    </row>
    <row r="5260" spans="12:18" x14ac:dyDescent="0.25">
      <c r="L5260" t="s">
        <v>676</v>
      </c>
      <c r="M5260" t="s">
        <v>12965</v>
      </c>
      <c r="N5260" t="s">
        <v>42531</v>
      </c>
      <c r="O5260" s="76" t="s">
        <v>4366</v>
      </c>
      <c r="P5260" s="82">
        <v>402</v>
      </c>
      <c r="Q5260" s="82" t="s">
        <v>94488</v>
      </c>
      <c r="R5260"/>
    </row>
    <row r="5261" spans="12:18" x14ac:dyDescent="0.25">
      <c r="L5261" t="s">
        <v>676</v>
      </c>
      <c r="M5261" t="s">
        <v>24644</v>
      </c>
      <c r="N5261" t="s">
        <v>42532</v>
      </c>
      <c r="O5261" s="76" t="s">
        <v>4356</v>
      </c>
      <c r="P5261" s="82">
        <v>1651</v>
      </c>
      <c r="Q5261" s="82" t="s">
        <v>94489</v>
      </c>
      <c r="R5261"/>
    </row>
    <row r="5262" spans="12:18" x14ac:dyDescent="0.25">
      <c r="L5262" t="s">
        <v>676</v>
      </c>
      <c r="M5262" t="s">
        <v>12966</v>
      </c>
      <c r="N5262" t="s">
        <v>42533</v>
      </c>
      <c r="O5262" s="76" t="s">
        <v>4356</v>
      </c>
      <c r="P5262" s="82">
        <v>570</v>
      </c>
      <c r="Q5262" s="82" t="s">
        <v>94490</v>
      </c>
      <c r="R5262"/>
    </row>
    <row r="5263" spans="12:18" x14ac:dyDescent="0.25">
      <c r="L5263" t="s">
        <v>676</v>
      </c>
      <c r="M5263" t="s">
        <v>33535</v>
      </c>
      <c r="N5263" t="s">
        <v>42534</v>
      </c>
      <c r="O5263" s="76" t="s">
        <v>4356</v>
      </c>
      <c r="P5263" s="82">
        <v>508</v>
      </c>
      <c r="Q5263" s="82" t="s">
        <v>94491</v>
      </c>
      <c r="R5263"/>
    </row>
    <row r="5264" spans="12:18" x14ac:dyDescent="0.25">
      <c r="L5264" t="s">
        <v>676</v>
      </c>
      <c r="M5264" t="s">
        <v>11266</v>
      </c>
      <c r="N5264" t="s">
        <v>42535</v>
      </c>
      <c r="O5264" s="76" t="s">
        <v>4356</v>
      </c>
      <c r="P5264" s="82">
        <v>1759</v>
      </c>
      <c r="Q5264" s="82" t="s">
        <v>94492</v>
      </c>
      <c r="R5264"/>
    </row>
    <row r="5265" spans="12:18" x14ac:dyDescent="0.25">
      <c r="L5265" t="s">
        <v>676</v>
      </c>
      <c r="M5265" t="s">
        <v>7439</v>
      </c>
      <c r="N5265" t="s">
        <v>42536</v>
      </c>
      <c r="O5265" s="76" t="s">
        <v>4356</v>
      </c>
      <c r="P5265" s="82">
        <v>324</v>
      </c>
      <c r="Q5265" s="82" t="s">
        <v>94493</v>
      </c>
      <c r="R5265"/>
    </row>
    <row r="5266" spans="12:18" x14ac:dyDescent="0.25">
      <c r="L5266" t="s">
        <v>676</v>
      </c>
      <c r="M5266" t="s">
        <v>24645</v>
      </c>
      <c r="N5266" t="s">
        <v>42537</v>
      </c>
      <c r="O5266" s="76" t="s">
        <v>4356</v>
      </c>
      <c r="P5266" s="82">
        <v>874</v>
      </c>
      <c r="Q5266" s="82" t="s">
        <v>94495</v>
      </c>
      <c r="R5266"/>
    </row>
    <row r="5267" spans="12:18" x14ac:dyDescent="0.25">
      <c r="L5267" t="s">
        <v>676</v>
      </c>
      <c r="M5267" t="s">
        <v>12968</v>
      </c>
      <c r="N5267" t="s">
        <v>42538</v>
      </c>
      <c r="O5267" s="76" t="s">
        <v>4366</v>
      </c>
      <c r="P5267" s="82">
        <v>247</v>
      </c>
      <c r="Q5267" s="82" t="s">
        <v>94494</v>
      </c>
      <c r="R5267"/>
    </row>
    <row r="5268" spans="12:18" x14ac:dyDescent="0.25">
      <c r="L5268" t="s">
        <v>676</v>
      </c>
      <c r="M5268" t="s">
        <v>12969</v>
      </c>
      <c r="N5268" t="s">
        <v>42539</v>
      </c>
      <c r="O5268" s="76" t="s">
        <v>4356</v>
      </c>
      <c r="P5268" s="82">
        <v>501</v>
      </c>
      <c r="Q5268" s="82" t="s">
        <v>94496</v>
      </c>
      <c r="R5268"/>
    </row>
    <row r="5269" spans="12:18" x14ac:dyDescent="0.25">
      <c r="L5269" t="s">
        <v>676</v>
      </c>
      <c r="M5269" t="s">
        <v>12971</v>
      </c>
      <c r="N5269" t="s">
        <v>42540</v>
      </c>
      <c r="O5269" s="76" t="s">
        <v>4356</v>
      </c>
      <c r="P5269" s="82">
        <v>5151</v>
      </c>
      <c r="Q5269" s="82" t="s">
        <v>94497</v>
      </c>
      <c r="R5269"/>
    </row>
    <row r="5270" spans="12:18" x14ac:dyDescent="0.25">
      <c r="L5270" t="s">
        <v>676</v>
      </c>
      <c r="M5270" t="s">
        <v>7440</v>
      </c>
      <c r="N5270" t="s">
        <v>42541</v>
      </c>
      <c r="O5270" s="76" t="s">
        <v>4356</v>
      </c>
      <c r="P5270" s="82">
        <v>332</v>
      </c>
      <c r="Q5270" s="82" t="s">
        <v>94498</v>
      </c>
      <c r="R5270"/>
    </row>
    <row r="5271" spans="12:18" x14ac:dyDescent="0.25">
      <c r="L5271" t="s">
        <v>676</v>
      </c>
      <c r="M5271" t="s">
        <v>12975</v>
      </c>
      <c r="N5271" t="s">
        <v>42542</v>
      </c>
      <c r="O5271" s="76" t="s">
        <v>4366</v>
      </c>
      <c r="P5271" s="82">
        <v>355</v>
      </c>
      <c r="Q5271" s="82" t="s">
        <v>94501</v>
      </c>
      <c r="R5271"/>
    </row>
    <row r="5272" spans="12:18" x14ac:dyDescent="0.25">
      <c r="L5272" t="s">
        <v>676</v>
      </c>
      <c r="M5272" t="s">
        <v>33536</v>
      </c>
      <c r="N5272" t="s">
        <v>42543</v>
      </c>
      <c r="O5272" s="76" t="s">
        <v>4366</v>
      </c>
      <c r="P5272" s="82">
        <v>337</v>
      </c>
      <c r="Q5272" s="82" t="s">
        <v>94502</v>
      </c>
      <c r="R5272"/>
    </row>
    <row r="5273" spans="12:18" x14ac:dyDescent="0.25">
      <c r="L5273" t="s">
        <v>676</v>
      </c>
      <c r="M5273" t="s">
        <v>7442</v>
      </c>
      <c r="N5273" t="s">
        <v>42544</v>
      </c>
      <c r="O5273" s="76" t="s">
        <v>4356</v>
      </c>
      <c r="P5273" s="82">
        <v>3046</v>
      </c>
      <c r="Q5273" s="82" t="s">
        <v>94503</v>
      </c>
      <c r="R5273"/>
    </row>
    <row r="5274" spans="12:18" x14ac:dyDescent="0.25">
      <c r="L5274" t="s">
        <v>676</v>
      </c>
      <c r="M5274" t="s">
        <v>33537</v>
      </c>
      <c r="N5274" t="s">
        <v>42545</v>
      </c>
      <c r="O5274" s="76" t="s">
        <v>4356</v>
      </c>
      <c r="P5274" s="82">
        <v>880</v>
      </c>
      <c r="Q5274" s="82" t="s">
        <v>94504</v>
      </c>
      <c r="R5274"/>
    </row>
    <row r="5275" spans="12:18" x14ac:dyDescent="0.25">
      <c r="L5275" t="s">
        <v>676</v>
      </c>
      <c r="M5275" t="s">
        <v>24646</v>
      </c>
      <c r="N5275" t="s">
        <v>42546</v>
      </c>
      <c r="O5275" s="76" t="s">
        <v>4366</v>
      </c>
      <c r="P5275" s="82">
        <v>143</v>
      </c>
      <c r="Q5275" s="82" t="s">
        <v>94505</v>
      </c>
      <c r="R5275"/>
    </row>
    <row r="5276" spans="12:18" x14ac:dyDescent="0.25">
      <c r="L5276" t="s">
        <v>676</v>
      </c>
      <c r="M5276" t="s">
        <v>7443</v>
      </c>
      <c r="N5276" t="s">
        <v>42547</v>
      </c>
      <c r="O5276" s="76" t="s">
        <v>4356</v>
      </c>
      <c r="P5276" s="82">
        <v>1102</v>
      </c>
      <c r="Q5276" s="82" t="s">
        <v>94506</v>
      </c>
      <c r="R5276"/>
    </row>
    <row r="5277" spans="12:18" x14ac:dyDescent="0.25">
      <c r="L5277" t="s">
        <v>676</v>
      </c>
      <c r="M5277" t="s">
        <v>7444</v>
      </c>
      <c r="N5277" t="s">
        <v>42548</v>
      </c>
      <c r="O5277" s="76" t="s">
        <v>4374</v>
      </c>
      <c r="P5277" s="82">
        <v>3714</v>
      </c>
      <c r="Q5277" s="82" t="s">
        <v>94507</v>
      </c>
      <c r="R5277"/>
    </row>
    <row r="5278" spans="12:18" x14ac:dyDescent="0.25">
      <c r="L5278" t="s">
        <v>676</v>
      </c>
      <c r="M5278" t="s">
        <v>24647</v>
      </c>
      <c r="N5278" t="s">
        <v>42549</v>
      </c>
      <c r="O5278" s="76" t="s">
        <v>4356</v>
      </c>
      <c r="P5278" s="82">
        <v>3536</v>
      </c>
      <c r="Q5278" s="82" t="s">
        <v>94508</v>
      </c>
      <c r="R5278"/>
    </row>
    <row r="5279" spans="12:18" x14ac:dyDescent="0.25">
      <c r="L5279" t="s">
        <v>676</v>
      </c>
      <c r="M5279" t="s">
        <v>12976</v>
      </c>
      <c r="N5279" t="s">
        <v>42550</v>
      </c>
      <c r="O5279" s="76" t="s">
        <v>4366</v>
      </c>
      <c r="P5279" s="82">
        <v>176</v>
      </c>
      <c r="Q5279" s="82" t="s">
        <v>94509</v>
      </c>
      <c r="R5279"/>
    </row>
    <row r="5280" spans="12:18" x14ac:dyDescent="0.25">
      <c r="L5280" t="s">
        <v>676</v>
      </c>
      <c r="M5280" t="s">
        <v>11750</v>
      </c>
      <c r="N5280" t="s">
        <v>42551</v>
      </c>
      <c r="O5280" s="76" t="s">
        <v>4356</v>
      </c>
      <c r="P5280" s="82">
        <v>1558</v>
      </c>
      <c r="Q5280" s="82" t="s">
        <v>94510</v>
      </c>
      <c r="R5280"/>
    </row>
    <row r="5281" spans="12:18" x14ac:dyDescent="0.25">
      <c r="L5281" t="s">
        <v>676</v>
      </c>
      <c r="M5281" t="s">
        <v>33538</v>
      </c>
      <c r="N5281" t="s">
        <v>42552</v>
      </c>
      <c r="O5281" s="76" t="s">
        <v>4366</v>
      </c>
      <c r="P5281" s="82">
        <v>135</v>
      </c>
      <c r="Q5281" s="82" t="s">
        <v>94511</v>
      </c>
      <c r="R5281"/>
    </row>
    <row r="5282" spans="12:18" x14ac:dyDescent="0.25">
      <c r="L5282" t="s">
        <v>676</v>
      </c>
      <c r="M5282" t="s">
        <v>12977</v>
      </c>
      <c r="N5282" t="s">
        <v>42553</v>
      </c>
      <c r="O5282" s="76" t="s">
        <v>4366</v>
      </c>
      <c r="P5282" s="82">
        <v>413</v>
      </c>
      <c r="Q5282" s="82" t="s">
        <v>94512</v>
      </c>
      <c r="R5282"/>
    </row>
    <row r="5283" spans="12:18" x14ac:dyDescent="0.25">
      <c r="L5283" t="s">
        <v>676</v>
      </c>
      <c r="M5283" t="s">
        <v>7445</v>
      </c>
      <c r="N5283" t="s">
        <v>42554</v>
      </c>
      <c r="O5283" s="76" t="s">
        <v>4356</v>
      </c>
      <c r="P5283" s="82">
        <v>2344</v>
      </c>
      <c r="Q5283" s="82" t="s">
        <v>94513</v>
      </c>
      <c r="R5283"/>
    </row>
    <row r="5284" spans="12:18" x14ac:dyDescent="0.25">
      <c r="L5284" t="s">
        <v>676</v>
      </c>
      <c r="M5284" t="s">
        <v>33539</v>
      </c>
      <c r="N5284" t="s">
        <v>42555</v>
      </c>
      <c r="O5284" s="76" t="s">
        <v>4356</v>
      </c>
      <c r="P5284" s="82">
        <v>220</v>
      </c>
      <c r="Q5284" s="82" t="s">
        <v>94515</v>
      </c>
      <c r="R5284"/>
    </row>
    <row r="5285" spans="12:18" x14ac:dyDescent="0.25">
      <c r="L5285" t="s">
        <v>676</v>
      </c>
      <c r="M5285" t="s">
        <v>12981</v>
      </c>
      <c r="N5285" t="s">
        <v>42556</v>
      </c>
      <c r="O5285" s="76" t="s">
        <v>4356</v>
      </c>
      <c r="P5285" s="82">
        <v>751</v>
      </c>
      <c r="Q5285" s="82" t="s">
        <v>94516</v>
      </c>
      <c r="R5285"/>
    </row>
    <row r="5286" spans="12:18" x14ac:dyDescent="0.25">
      <c r="L5286" t="s">
        <v>676</v>
      </c>
      <c r="M5286" t="s">
        <v>7447</v>
      </c>
      <c r="N5286" t="s">
        <v>42557</v>
      </c>
      <c r="O5286" s="76" t="s">
        <v>4356</v>
      </c>
      <c r="P5286" s="82">
        <v>1029</v>
      </c>
      <c r="Q5286" s="82" t="s">
        <v>94517</v>
      </c>
      <c r="R5286"/>
    </row>
    <row r="5287" spans="12:18" x14ac:dyDescent="0.25">
      <c r="L5287" t="s">
        <v>676</v>
      </c>
      <c r="M5287" t="s">
        <v>14965</v>
      </c>
      <c r="N5287" t="s">
        <v>42558</v>
      </c>
      <c r="O5287" s="76" t="s">
        <v>4374</v>
      </c>
      <c r="P5287" s="82">
        <v>18825</v>
      </c>
      <c r="Q5287" s="82" t="s">
        <v>94518</v>
      </c>
      <c r="R5287"/>
    </row>
    <row r="5288" spans="12:18" x14ac:dyDescent="0.25">
      <c r="L5288" t="s">
        <v>676</v>
      </c>
      <c r="M5288" t="s">
        <v>33540</v>
      </c>
      <c r="N5288" t="s">
        <v>42559</v>
      </c>
      <c r="O5288" s="76" t="s">
        <v>4366</v>
      </c>
      <c r="P5288" s="82">
        <v>124</v>
      </c>
      <c r="Q5288" s="82" t="s">
        <v>94519</v>
      </c>
      <c r="R5288"/>
    </row>
    <row r="5289" spans="12:18" x14ac:dyDescent="0.25">
      <c r="L5289" t="s">
        <v>676</v>
      </c>
      <c r="M5289" t="s">
        <v>7448</v>
      </c>
      <c r="N5289" t="s">
        <v>42560</v>
      </c>
      <c r="O5289" s="76" t="s">
        <v>4356</v>
      </c>
      <c r="P5289" s="82">
        <v>477</v>
      </c>
      <c r="Q5289" s="82" t="s">
        <v>94520</v>
      </c>
      <c r="R5289"/>
    </row>
    <row r="5290" spans="12:18" x14ac:dyDescent="0.25">
      <c r="L5290" t="s">
        <v>676</v>
      </c>
      <c r="M5290" t="s">
        <v>14967</v>
      </c>
      <c r="N5290" t="s">
        <v>42561</v>
      </c>
      <c r="O5290" s="76" t="s">
        <v>4356</v>
      </c>
      <c r="P5290" s="82">
        <v>607</v>
      </c>
      <c r="Q5290" s="82" t="s">
        <v>94521</v>
      </c>
      <c r="R5290"/>
    </row>
    <row r="5291" spans="12:18" x14ac:dyDescent="0.25">
      <c r="L5291" t="s">
        <v>676</v>
      </c>
      <c r="M5291" t="s">
        <v>7449</v>
      </c>
      <c r="N5291" t="s">
        <v>42562</v>
      </c>
      <c r="O5291" s="76" t="s">
        <v>4356</v>
      </c>
      <c r="P5291" s="82">
        <v>2670</v>
      </c>
      <c r="Q5291" s="82" t="s">
        <v>94522</v>
      </c>
      <c r="R5291"/>
    </row>
    <row r="5292" spans="12:18" x14ac:dyDescent="0.25">
      <c r="L5292" t="s">
        <v>676</v>
      </c>
      <c r="M5292" t="s">
        <v>7432</v>
      </c>
      <c r="N5292" t="s">
        <v>42563</v>
      </c>
      <c r="O5292" s="76" t="s">
        <v>4356</v>
      </c>
      <c r="P5292" s="82">
        <v>1033</v>
      </c>
      <c r="Q5292" s="82" t="s">
        <v>94466</v>
      </c>
      <c r="R5292"/>
    </row>
    <row r="5293" spans="12:18" x14ac:dyDescent="0.25">
      <c r="L5293" t="s">
        <v>676</v>
      </c>
      <c r="M5293" t="s">
        <v>14969</v>
      </c>
      <c r="N5293" t="s">
        <v>42564</v>
      </c>
      <c r="O5293" s="76" t="s">
        <v>4356</v>
      </c>
      <c r="P5293" s="82">
        <v>537</v>
      </c>
      <c r="Q5293" s="82" t="s">
        <v>94523</v>
      </c>
      <c r="R5293"/>
    </row>
    <row r="5294" spans="12:18" x14ac:dyDescent="0.25">
      <c r="L5294" t="s">
        <v>676</v>
      </c>
      <c r="M5294" t="s">
        <v>10301</v>
      </c>
      <c r="N5294" t="s">
        <v>42565</v>
      </c>
      <c r="O5294" s="76" t="s">
        <v>4366</v>
      </c>
      <c r="P5294" s="82">
        <v>133</v>
      </c>
      <c r="Q5294" s="82" t="s">
        <v>94524</v>
      </c>
      <c r="R5294"/>
    </row>
    <row r="5295" spans="12:18" x14ac:dyDescent="0.25">
      <c r="L5295" t="s">
        <v>676</v>
      </c>
      <c r="M5295" t="s">
        <v>33541</v>
      </c>
      <c r="N5295" t="s">
        <v>42566</v>
      </c>
      <c r="O5295" s="76" t="s">
        <v>4356</v>
      </c>
      <c r="P5295" s="82">
        <v>733</v>
      </c>
      <c r="Q5295" s="82" t="s">
        <v>94525</v>
      </c>
      <c r="R5295"/>
    </row>
    <row r="5296" spans="12:18" x14ac:dyDescent="0.25">
      <c r="L5296" t="s">
        <v>676</v>
      </c>
      <c r="M5296" t="s">
        <v>7450</v>
      </c>
      <c r="N5296" t="s">
        <v>42567</v>
      </c>
      <c r="O5296" s="76" t="s">
        <v>4366</v>
      </c>
      <c r="P5296" s="82">
        <v>792</v>
      </c>
      <c r="Q5296" s="82" t="s">
        <v>94526</v>
      </c>
      <c r="R5296"/>
    </row>
    <row r="5297" spans="12:18" x14ac:dyDescent="0.25">
      <c r="L5297" t="s">
        <v>676</v>
      </c>
      <c r="M5297" t="s">
        <v>24648</v>
      </c>
      <c r="N5297" t="s">
        <v>42568</v>
      </c>
      <c r="O5297" s="76" t="s">
        <v>4366</v>
      </c>
      <c r="P5297" s="82">
        <v>189</v>
      </c>
      <c r="Q5297" s="82" t="s">
        <v>94527</v>
      </c>
      <c r="R5297"/>
    </row>
    <row r="5298" spans="12:18" x14ac:dyDescent="0.25">
      <c r="L5298" t="s">
        <v>676</v>
      </c>
      <c r="M5298" t="s">
        <v>33542</v>
      </c>
      <c r="N5298" t="s">
        <v>42569</v>
      </c>
      <c r="O5298" s="76" t="s">
        <v>4366</v>
      </c>
      <c r="P5298" s="82">
        <v>54</v>
      </c>
      <c r="Q5298" s="82" t="s">
        <v>94528</v>
      </c>
      <c r="R5298"/>
    </row>
    <row r="5299" spans="12:18" x14ac:dyDescent="0.25">
      <c r="L5299" t="s">
        <v>676</v>
      </c>
      <c r="M5299" t="s">
        <v>12986</v>
      </c>
      <c r="N5299" t="s">
        <v>42570</v>
      </c>
      <c r="O5299" s="76" t="s">
        <v>4366</v>
      </c>
      <c r="P5299" s="82">
        <v>159</v>
      </c>
      <c r="Q5299" s="82" t="s">
        <v>94530</v>
      </c>
      <c r="R5299"/>
    </row>
    <row r="5300" spans="12:18" x14ac:dyDescent="0.25">
      <c r="L5300" t="s">
        <v>676</v>
      </c>
      <c r="M5300" t="s">
        <v>24649</v>
      </c>
      <c r="N5300" t="s">
        <v>42571</v>
      </c>
      <c r="O5300" s="76" t="s">
        <v>4366</v>
      </c>
      <c r="P5300" s="82">
        <v>404</v>
      </c>
      <c r="Q5300" s="82" t="s">
        <v>94531</v>
      </c>
      <c r="R5300"/>
    </row>
    <row r="5301" spans="12:18" x14ac:dyDescent="0.25">
      <c r="L5301" t="s">
        <v>676</v>
      </c>
      <c r="M5301" t="s">
        <v>12988</v>
      </c>
      <c r="N5301" t="s">
        <v>42572</v>
      </c>
      <c r="O5301" s="76" t="s">
        <v>4366</v>
      </c>
      <c r="P5301" s="82">
        <v>125</v>
      </c>
      <c r="Q5301" s="82" t="s">
        <v>94532</v>
      </c>
      <c r="R5301"/>
    </row>
    <row r="5302" spans="12:18" x14ac:dyDescent="0.25">
      <c r="L5302" t="s">
        <v>676</v>
      </c>
      <c r="M5302" t="s">
        <v>24650</v>
      </c>
      <c r="N5302" t="s">
        <v>42573</v>
      </c>
      <c r="O5302" s="76" t="s">
        <v>4366</v>
      </c>
      <c r="P5302" s="82">
        <v>143</v>
      </c>
      <c r="Q5302" s="82" t="s">
        <v>94533</v>
      </c>
      <c r="R5302"/>
    </row>
    <row r="5303" spans="12:18" x14ac:dyDescent="0.25">
      <c r="L5303" t="s">
        <v>676</v>
      </c>
      <c r="M5303" t="s">
        <v>12990</v>
      </c>
      <c r="N5303" t="s">
        <v>42574</v>
      </c>
      <c r="O5303" s="76" t="s">
        <v>4356</v>
      </c>
      <c r="P5303" s="82">
        <v>1322</v>
      </c>
      <c r="Q5303" s="82" t="s">
        <v>94534</v>
      </c>
      <c r="R5303"/>
    </row>
    <row r="5304" spans="12:18" x14ac:dyDescent="0.25">
      <c r="L5304" t="s">
        <v>676</v>
      </c>
      <c r="M5304" t="s">
        <v>33543</v>
      </c>
      <c r="N5304" t="s">
        <v>42575</v>
      </c>
      <c r="O5304" s="76" t="s">
        <v>4356</v>
      </c>
      <c r="P5304" s="82">
        <v>1518</v>
      </c>
      <c r="Q5304" s="82" t="s">
        <v>94535</v>
      </c>
      <c r="R5304"/>
    </row>
    <row r="5305" spans="12:18" x14ac:dyDescent="0.25">
      <c r="L5305" t="s">
        <v>676</v>
      </c>
      <c r="M5305" t="s">
        <v>14971</v>
      </c>
      <c r="N5305" t="s">
        <v>42576</v>
      </c>
      <c r="O5305" s="76" t="s">
        <v>4356</v>
      </c>
      <c r="P5305" s="82">
        <v>469</v>
      </c>
      <c r="Q5305" s="82" t="s">
        <v>94536</v>
      </c>
      <c r="R5305"/>
    </row>
    <row r="5306" spans="12:18" x14ac:dyDescent="0.25">
      <c r="L5306" t="s">
        <v>676</v>
      </c>
      <c r="M5306" t="s">
        <v>24651</v>
      </c>
      <c r="N5306" t="s">
        <v>42577</v>
      </c>
      <c r="O5306" s="76" t="s">
        <v>4366</v>
      </c>
      <c r="P5306" s="82">
        <v>143</v>
      </c>
      <c r="Q5306" s="82" t="s">
        <v>94537</v>
      </c>
      <c r="R5306"/>
    </row>
    <row r="5307" spans="12:18" x14ac:dyDescent="0.25">
      <c r="L5307" t="s">
        <v>676</v>
      </c>
      <c r="M5307" t="s">
        <v>12992</v>
      </c>
      <c r="N5307" t="s">
        <v>42578</v>
      </c>
      <c r="O5307" s="76" t="s">
        <v>4356</v>
      </c>
      <c r="P5307" s="82">
        <v>497</v>
      </c>
      <c r="Q5307" s="82" t="s">
        <v>94538</v>
      </c>
      <c r="R5307"/>
    </row>
    <row r="5308" spans="12:18" x14ac:dyDescent="0.25">
      <c r="L5308" t="s">
        <v>676</v>
      </c>
      <c r="M5308" t="s">
        <v>7451</v>
      </c>
      <c r="N5308" t="s">
        <v>42579</v>
      </c>
      <c r="O5308" s="76" t="s">
        <v>4366</v>
      </c>
      <c r="P5308" s="82">
        <v>582</v>
      </c>
      <c r="Q5308" s="82" t="s">
        <v>94539</v>
      </c>
      <c r="R5308"/>
    </row>
    <row r="5309" spans="12:18" x14ac:dyDescent="0.25">
      <c r="L5309" t="s">
        <v>676</v>
      </c>
      <c r="M5309" t="s">
        <v>14973</v>
      </c>
      <c r="N5309" t="s">
        <v>42580</v>
      </c>
      <c r="O5309" s="76" t="s">
        <v>4366</v>
      </c>
      <c r="P5309" s="82">
        <v>252</v>
      </c>
      <c r="Q5309" s="82" t="s">
        <v>94540</v>
      </c>
      <c r="R5309"/>
    </row>
    <row r="5310" spans="12:18" x14ac:dyDescent="0.25">
      <c r="L5310" t="s">
        <v>676</v>
      </c>
      <c r="M5310" t="s">
        <v>33544</v>
      </c>
      <c r="N5310" t="s">
        <v>42581</v>
      </c>
      <c r="O5310" s="76" t="s">
        <v>4366</v>
      </c>
      <c r="P5310" s="82">
        <v>100</v>
      </c>
      <c r="Q5310" s="82" t="s">
        <v>94541</v>
      </c>
      <c r="R5310"/>
    </row>
    <row r="5311" spans="12:18" x14ac:dyDescent="0.25">
      <c r="L5311" t="s">
        <v>676</v>
      </c>
      <c r="M5311" t="s">
        <v>24652</v>
      </c>
      <c r="N5311" t="s">
        <v>42582</v>
      </c>
      <c r="O5311" s="76" t="s">
        <v>4366</v>
      </c>
      <c r="P5311" s="82">
        <v>185</v>
      </c>
      <c r="Q5311" s="82" t="s">
        <v>94542</v>
      </c>
      <c r="R5311"/>
    </row>
    <row r="5312" spans="12:18" x14ac:dyDescent="0.25">
      <c r="L5312" t="s">
        <v>676</v>
      </c>
      <c r="M5312" t="s">
        <v>9134</v>
      </c>
      <c r="N5312" t="s">
        <v>42583</v>
      </c>
      <c r="O5312" s="76" t="s">
        <v>4366</v>
      </c>
      <c r="P5312" s="82">
        <v>498</v>
      </c>
      <c r="Q5312" s="82" t="s">
        <v>94544</v>
      </c>
      <c r="R5312"/>
    </row>
    <row r="5313" spans="12:18" x14ac:dyDescent="0.25">
      <c r="L5313" t="s">
        <v>676</v>
      </c>
      <c r="M5313" t="s">
        <v>14975</v>
      </c>
      <c r="N5313" t="s">
        <v>42584</v>
      </c>
      <c r="O5313" s="76" t="s">
        <v>4356</v>
      </c>
      <c r="P5313" s="82">
        <v>991</v>
      </c>
      <c r="Q5313" s="82" t="s">
        <v>94545</v>
      </c>
      <c r="R5313"/>
    </row>
    <row r="5314" spans="12:18" x14ac:dyDescent="0.25">
      <c r="L5314" t="s">
        <v>676</v>
      </c>
      <c r="M5314" t="s">
        <v>12995</v>
      </c>
      <c r="N5314" t="s">
        <v>42585</v>
      </c>
      <c r="O5314" s="76" t="s">
        <v>4366</v>
      </c>
      <c r="P5314" s="82">
        <v>201</v>
      </c>
      <c r="Q5314" s="82" t="s">
        <v>94546</v>
      </c>
      <c r="R5314"/>
    </row>
    <row r="5315" spans="12:18" x14ac:dyDescent="0.25">
      <c r="L5315" t="s">
        <v>676</v>
      </c>
      <c r="M5315" t="s">
        <v>33545</v>
      </c>
      <c r="N5315" t="s">
        <v>42586</v>
      </c>
      <c r="O5315" s="76" t="s">
        <v>4356</v>
      </c>
      <c r="P5315" s="82">
        <v>1014</v>
      </c>
      <c r="Q5315" s="82" t="s">
        <v>94547</v>
      </c>
      <c r="R5315"/>
    </row>
    <row r="5316" spans="12:18" x14ac:dyDescent="0.25">
      <c r="L5316" t="s">
        <v>676</v>
      </c>
      <c r="M5316" t="s">
        <v>7452</v>
      </c>
      <c r="N5316" t="s">
        <v>42587</v>
      </c>
      <c r="O5316" s="76" t="s">
        <v>4356</v>
      </c>
      <c r="P5316" s="82">
        <v>302</v>
      </c>
      <c r="Q5316" s="82" t="s">
        <v>94548</v>
      </c>
      <c r="R5316"/>
    </row>
    <row r="5317" spans="12:18" x14ac:dyDescent="0.25">
      <c r="L5317" t="s">
        <v>676</v>
      </c>
      <c r="M5317" t="s">
        <v>14977</v>
      </c>
      <c r="N5317" t="s">
        <v>42588</v>
      </c>
      <c r="O5317" s="76" t="s">
        <v>4366</v>
      </c>
      <c r="P5317" s="82">
        <v>310</v>
      </c>
      <c r="Q5317" s="82" t="s">
        <v>94550</v>
      </c>
      <c r="R5317"/>
    </row>
    <row r="5318" spans="12:18" x14ac:dyDescent="0.25">
      <c r="L5318" t="s">
        <v>676</v>
      </c>
      <c r="M5318" t="s">
        <v>24653</v>
      </c>
      <c r="N5318" t="s">
        <v>42589</v>
      </c>
      <c r="O5318" s="76" t="s">
        <v>4374</v>
      </c>
      <c r="P5318" s="82">
        <v>3742</v>
      </c>
      <c r="Q5318" s="82" t="s">
        <v>94551</v>
      </c>
      <c r="R5318"/>
    </row>
    <row r="5319" spans="12:18" x14ac:dyDescent="0.25">
      <c r="L5319" t="s">
        <v>676</v>
      </c>
      <c r="M5319" t="s">
        <v>12997</v>
      </c>
      <c r="N5319" t="s">
        <v>42590</v>
      </c>
      <c r="O5319" s="76" t="s">
        <v>4366</v>
      </c>
      <c r="P5319" s="82">
        <v>242</v>
      </c>
      <c r="Q5319" s="82" t="s">
        <v>94552</v>
      </c>
      <c r="R5319"/>
    </row>
    <row r="5320" spans="12:18" x14ac:dyDescent="0.25">
      <c r="L5320" t="s">
        <v>676</v>
      </c>
      <c r="M5320" t="s">
        <v>7454</v>
      </c>
      <c r="N5320" t="s">
        <v>42591</v>
      </c>
      <c r="O5320" s="76" t="s">
        <v>4356</v>
      </c>
      <c r="P5320" s="82">
        <v>436</v>
      </c>
      <c r="Q5320" s="82" t="s">
        <v>94553</v>
      </c>
      <c r="R5320"/>
    </row>
    <row r="5321" spans="12:18" x14ac:dyDescent="0.25">
      <c r="L5321" t="s">
        <v>676</v>
      </c>
      <c r="M5321" t="s">
        <v>33546</v>
      </c>
      <c r="N5321" t="s">
        <v>42592</v>
      </c>
      <c r="O5321" s="76" t="s">
        <v>4366</v>
      </c>
      <c r="P5321" s="82">
        <v>322</v>
      </c>
      <c r="Q5321" s="82" t="s">
        <v>94554</v>
      </c>
      <c r="R5321"/>
    </row>
    <row r="5322" spans="12:18" x14ac:dyDescent="0.25">
      <c r="L5322" t="s">
        <v>676</v>
      </c>
      <c r="M5322" t="s">
        <v>24654</v>
      </c>
      <c r="N5322" t="s">
        <v>42593</v>
      </c>
      <c r="O5322" s="76" t="s">
        <v>4366</v>
      </c>
      <c r="P5322" s="82">
        <v>682</v>
      </c>
      <c r="Q5322" s="82" t="s">
        <v>94556</v>
      </c>
      <c r="R5322"/>
    </row>
    <row r="5323" spans="12:18" x14ac:dyDescent="0.25">
      <c r="L5323" t="s">
        <v>676</v>
      </c>
      <c r="M5323" t="s">
        <v>12999</v>
      </c>
      <c r="N5323" t="s">
        <v>42594</v>
      </c>
      <c r="O5323" s="76" t="s">
        <v>4356</v>
      </c>
      <c r="P5323" s="82">
        <v>402</v>
      </c>
      <c r="Q5323" s="82" t="s">
        <v>94557</v>
      </c>
      <c r="R5323"/>
    </row>
    <row r="5324" spans="12:18" x14ac:dyDescent="0.25">
      <c r="L5324" t="s">
        <v>676</v>
      </c>
      <c r="M5324" t="s">
        <v>7455</v>
      </c>
      <c r="N5324" t="s">
        <v>42595</v>
      </c>
      <c r="O5324" s="76" t="s">
        <v>4356</v>
      </c>
      <c r="P5324" s="82">
        <v>635</v>
      </c>
      <c r="Q5324" s="82" t="s">
        <v>94558</v>
      </c>
      <c r="R5324"/>
    </row>
    <row r="5325" spans="12:18" x14ac:dyDescent="0.25">
      <c r="L5325" t="s">
        <v>676</v>
      </c>
      <c r="M5325" t="s">
        <v>7456</v>
      </c>
      <c r="N5325" t="s">
        <v>42596</v>
      </c>
      <c r="O5325" s="76" t="s">
        <v>4356</v>
      </c>
      <c r="P5325" s="82">
        <v>2055</v>
      </c>
      <c r="Q5325" s="82" t="s">
        <v>94559</v>
      </c>
      <c r="R5325"/>
    </row>
    <row r="5326" spans="12:18" x14ac:dyDescent="0.25">
      <c r="L5326" t="s">
        <v>676</v>
      </c>
      <c r="M5326" t="s">
        <v>24655</v>
      </c>
      <c r="N5326" t="s">
        <v>42597</v>
      </c>
      <c r="O5326" s="76" t="s">
        <v>4366</v>
      </c>
      <c r="P5326" s="82">
        <v>275</v>
      </c>
      <c r="Q5326" s="82" t="s">
        <v>94560</v>
      </c>
      <c r="R5326"/>
    </row>
    <row r="5327" spans="12:18" x14ac:dyDescent="0.25">
      <c r="L5327" t="s">
        <v>676</v>
      </c>
      <c r="M5327" t="s">
        <v>14979</v>
      </c>
      <c r="N5327" t="s">
        <v>42598</v>
      </c>
      <c r="O5327" s="76" t="s">
        <v>4366</v>
      </c>
      <c r="P5327" s="82">
        <v>997</v>
      </c>
      <c r="Q5327" s="82" t="s">
        <v>94561</v>
      </c>
      <c r="R5327"/>
    </row>
    <row r="5328" spans="12:18" x14ac:dyDescent="0.25">
      <c r="L5328" t="s">
        <v>676</v>
      </c>
      <c r="M5328" t="s">
        <v>13001</v>
      </c>
      <c r="N5328" t="s">
        <v>42599</v>
      </c>
      <c r="O5328" s="76" t="s">
        <v>4356</v>
      </c>
      <c r="P5328" s="82">
        <v>1549</v>
      </c>
      <c r="Q5328" s="82" t="s">
        <v>94562</v>
      </c>
      <c r="R5328"/>
    </row>
    <row r="5329" spans="12:18" x14ac:dyDescent="0.25">
      <c r="L5329" t="s">
        <v>676</v>
      </c>
      <c r="M5329" t="s">
        <v>13003</v>
      </c>
      <c r="N5329" t="s">
        <v>42600</v>
      </c>
      <c r="O5329" s="76" t="s">
        <v>4356</v>
      </c>
      <c r="P5329" s="82">
        <v>884</v>
      </c>
      <c r="Q5329" s="82" t="s">
        <v>94563</v>
      </c>
      <c r="R5329"/>
    </row>
    <row r="5330" spans="12:18" x14ac:dyDescent="0.25">
      <c r="L5330" t="s">
        <v>676</v>
      </c>
      <c r="M5330" t="s">
        <v>13005</v>
      </c>
      <c r="N5330" t="s">
        <v>42601</v>
      </c>
      <c r="O5330" s="76" t="s">
        <v>4356</v>
      </c>
      <c r="P5330" s="82">
        <v>716</v>
      </c>
      <c r="Q5330" s="82" t="s">
        <v>94564</v>
      </c>
      <c r="R5330"/>
    </row>
    <row r="5331" spans="12:18" x14ac:dyDescent="0.25">
      <c r="L5331" t="s">
        <v>676</v>
      </c>
      <c r="M5331" t="s">
        <v>13007</v>
      </c>
      <c r="N5331" t="s">
        <v>42602</v>
      </c>
      <c r="O5331" s="76" t="s">
        <v>4374</v>
      </c>
      <c r="P5331" s="82">
        <v>6010</v>
      </c>
      <c r="Q5331" s="82" t="s">
        <v>94566</v>
      </c>
      <c r="R5331"/>
    </row>
    <row r="5332" spans="12:18" x14ac:dyDescent="0.25">
      <c r="L5332" t="s">
        <v>676</v>
      </c>
      <c r="M5332" t="s">
        <v>14986</v>
      </c>
      <c r="N5332" t="s">
        <v>42603</v>
      </c>
      <c r="O5332" s="76" t="s">
        <v>4366</v>
      </c>
      <c r="P5332" s="82">
        <v>323</v>
      </c>
      <c r="Q5332" s="82" t="s">
        <v>94569</v>
      </c>
      <c r="R5332"/>
    </row>
    <row r="5333" spans="12:18" x14ac:dyDescent="0.25">
      <c r="L5333" t="s">
        <v>676</v>
      </c>
      <c r="M5333" t="s">
        <v>15039</v>
      </c>
      <c r="N5333" t="s">
        <v>42604</v>
      </c>
      <c r="O5333" s="76" t="s">
        <v>4356</v>
      </c>
      <c r="P5333" s="82">
        <v>334</v>
      </c>
      <c r="Q5333" s="82" t="s">
        <v>94688</v>
      </c>
      <c r="R5333"/>
    </row>
    <row r="5334" spans="12:18" x14ac:dyDescent="0.25">
      <c r="L5334" t="s">
        <v>676</v>
      </c>
      <c r="M5334" t="s">
        <v>7457</v>
      </c>
      <c r="N5334" t="s">
        <v>42605</v>
      </c>
      <c r="O5334" s="76" t="s">
        <v>4356</v>
      </c>
      <c r="P5334" s="82">
        <v>477</v>
      </c>
      <c r="Q5334" s="82" t="s">
        <v>94570</v>
      </c>
      <c r="R5334"/>
    </row>
    <row r="5335" spans="12:18" x14ac:dyDescent="0.25">
      <c r="L5335" t="s">
        <v>676</v>
      </c>
      <c r="M5335" t="s">
        <v>14988</v>
      </c>
      <c r="N5335" t="s">
        <v>42606</v>
      </c>
      <c r="O5335" s="76" t="s">
        <v>4366</v>
      </c>
      <c r="P5335" s="82">
        <v>170</v>
      </c>
      <c r="Q5335" s="82" t="s">
        <v>94571</v>
      </c>
      <c r="R5335"/>
    </row>
    <row r="5336" spans="12:18" x14ac:dyDescent="0.25">
      <c r="L5336" t="s">
        <v>676</v>
      </c>
      <c r="M5336" t="s">
        <v>14990</v>
      </c>
      <c r="N5336" t="s">
        <v>42607</v>
      </c>
      <c r="O5336" s="76" t="s">
        <v>4366</v>
      </c>
      <c r="P5336" s="82">
        <v>180</v>
      </c>
      <c r="Q5336" s="82" t="s">
        <v>94572</v>
      </c>
      <c r="R5336"/>
    </row>
    <row r="5337" spans="12:18" x14ac:dyDescent="0.25">
      <c r="L5337" t="s">
        <v>676</v>
      </c>
      <c r="M5337" t="s">
        <v>7458</v>
      </c>
      <c r="N5337" t="s">
        <v>42608</v>
      </c>
      <c r="O5337" s="76" t="s">
        <v>4356</v>
      </c>
      <c r="P5337" s="82">
        <v>1101</v>
      </c>
      <c r="Q5337" s="82" t="s">
        <v>94573</v>
      </c>
      <c r="R5337"/>
    </row>
    <row r="5338" spans="12:18" x14ac:dyDescent="0.25">
      <c r="L5338" t="s">
        <v>676</v>
      </c>
      <c r="M5338" t="s">
        <v>7459</v>
      </c>
      <c r="N5338" t="s">
        <v>42609</v>
      </c>
      <c r="O5338" s="76" t="s">
        <v>4366</v>
      </c>
      <c r="P5338" s="82">
        <v>243</v>
      </c>
      <c r="Q5338" s="82" t="s">
        <v>94574</v>
      </c>
      <c r="R5338"/>
    </row>
    <row r="5339" spans="12:18" x14ac:dyDescent="0.25">
      <c r="L5339" t="s">
        <v>676</v>
      </c>
      <c r="M5339" t="s">
        <v>13009</v>
      </c>
      <c r="N5339" t="s">
        <v>42610</v>
      </c>
      <c r="O5339" s="76" t="s">
        <v>4366</v>
      </c>
      <c r="P5339" s="82">
        <v>368</v>
      </c>
      <c r="Q5339" s="82" t="s">
        <v>94575</v>
      </c>
      <c r="R5339"/>
    </row>
    <row r="5340" spans="12:18" x14ac:dyDescent="0.25">
      <c r="L5340" t="s">
        <v>676</v>
      </c>
      <c r="M5340" t="s">
        <v>7461</v>
      </c>
      <c r="N5340" t="s">
        <v>42611</v>
      </c>
      <c r="O5340" s="76" t="s">
        <v>4356</v>
      </c>
      <c r="P5340" s="82">
        <v>4403</v>
      </c>
      <c r="Q5340" s="82" t="s">
        <v>94577</v>
      </c>
      <c r="R5340"/>
    </row>
    <row r="5341" spans="12:18" x14ac:dyDescent="0.25">
      <c r="L5341" t="s">
        <v>676</v>
      </c>
      <c r="M5341" t="s">
        <v>13011</v>
      </c>
      <c r="N5341" t="s">
        <v>42612</v>
      </c>
      <c r="O5341" s="76" t="s">
        <v>4356</v>
      </c>
      <c r="P5341" s="82">
        <v>801</v>
      </c>
      <c r="Q5341" s="82" t="s">
        <v>94578</v>
      </c>
      <c r="R5341"/>
    </row>
    <row r="5342" spans="12:18" x14ac:dyDescent="0.25">
      <c r="L5342" t="s">
        <v>676</v>
      </c>
      <c r="M5342" t="s">
        <v>24657</v>
      </c>
      <c r="N5342" t="s">
        <v>42613</v>
      </c>
      <c r="O5342" s="76" t="s">
        <v>4356</v>
      </c>
      <c r="P5342" s="82">
        <v>583</v>
      </c>
      <c r="Q5342" s="82" t="s">
        <v>94579</v>
      </c>
      <c r="R5342"/>
    </row>
    <row r="5343" spans="12:18" x14ac:dyDescent="0.25">
      <c r="L5343" t="s">
        <v>676</v>
      </c>
      <c r="M5343" t="s">
        <v>24658</v>
      </c>
      <c r="N5343" t="s">
        <v>42614</v>
      </c>
      <c r="O5343" s="76" t="s">
        <v>4366</v>
      </c>
      <c r="P5343" s="82">
        <v>408</v>
      </c>
      <c r="Q5343" s="82" t="s">
        <v>94580</v>
      </c>
      <c r="R5343"/>
    </row>
    <row r="5344" spans="12:18" x14ac:dyDescent="0.25">
      <c r="L5344" t="s">
        <v>676</v>
      </c>
      <c r="M5344" t="s">
        <v>24659</v>
      </c>
      <c r="N5344" t="s">
        <v>42615</v>
      </c>
      <c r="O5344" s="76" t="s">
        <v>4356</v>
      </c>
      <c r="P5344" s="82">
        <v>649</v>
      </c>
      <c r="Q5344" s="82" t="s">
        <v>94581</v>
      </c>
      <c r="R5344"/>
    </row>
    <row r="5345" spans="12:18" x14ac:dyDescent="0.25">
      <c r="L5345" t="s">
        <v>676</v>
      </c>
      <c r="M5345" t="s">
        <v>24660</v>
      </c>
      <c r="N5345" t="s">
        <v>42616</v>
      </c>
      <c r="O5345" s="76" t="s">
        <v>4366</v>
      </c>
      <c r="P5345" s="82">
        <v>184</v>
      </c>
      <c r="Q5345" s="82" t="s">
        <v>94582</v>
      </c>
      <c r="R5345"/>
    </row>
    <row r="5346" spans="12:18" x14ac:dyDescent="0.25">
      <c r="L5346" t="s">
        <v>676</v>
      </c>
      <c r="M5346" t="s">
        <v>14992</v>
      </c>
      <c r="N5346" t="s">
        <v>42617</v>
      </c>
      <c r="O5346" s="76" t="s">
        <v>4356</v>
      </c>
      <c r="P5346" s="82">
        <v>508</v>
      </c>
      <c r="Q5346" s="82" t="s">
        <v>94583</v>
      </c>
      <c r="R5346"/>
    </row>
    <row r="5347" spans="12:18" x14ac:dyDescent="0.25">
      <c r="L5347" t="s">
        <v>676</v>
      </c>
      <c r="M5347" t="s">
        <v>7460</v>
      </c>
      <c r="N5347" t="s">
        <v>42618</v>
      </c>
      <c r="O5347" s="76" t="s">
        <v>4374</v>
      </c>
      <c r="P5347" s="82">
        <v>5604</v>
      </c>
      <c r="Q5347" s="82" t="s">
        <v>94576</v>
      </c>
      <c r="R5347"/>
    </row>
    <row r="5348" spans="12:18" x14ac:dyDescent="0.25">
      <c r="L5348" t="s">
        <v>676</v>
      </c>
      <c r="M5348" t="s">
        <v>6559</v>
      </c>
      <c r="N5348" t="s">
        <v>42619</v>
      </c>
      <c r="O5348" s="76" t="s">
        <v>4366</v>
      </c>
      <c r="P5348" s="82">
        <v>214</v>
      </c>
      <c r="Q5348" s="82" t="s">
        <v>94499</v>
      </c>
      <c r="R5348"/>
    </row>
    <row r="5349" spans="12:18" x14ac:dyDescent="0.25">
      <c r="L5349" t="s">
        <v>676</v>
      </c>
      <c r="M5349" t="s">
        <v>12979</v>
      </c>
      <c r="N5349" t="s">
        <v>42620</v>
      </c>
      <c r="O5349" s="76" t="s">
        <v>4366</v>
      </c>
      <c r="P5349" s="82">
        <v>140</v>
      </c>
      <c r="Q5349" s="82" t="s">
        <v>94514</v>
      </c>
      <c r="R5349"/>
    </row>
    <row r="5350" spans="12:18" x14ac:dyDescent="0.25">
      <c r="L5350" t="s">
        <v>676</v>
      </c>
      <c r="M5350" t="s">
        <v>12985</v>
      </c>
      <c r="N5350" t="s">
        <v>42621</v>
      </c>
      <c r="O5350" s="76" t="s">
        <v>4374</v>
      </c>
      <c r="P5350" s="82">
        <v>7732</v>
      </c>
      <c r="Q5350" s="82" t="s">
        <v>94529</v>
      </c>
      <c r="R5350"/>
    </row>
    <row r="5351" spans="12:18" x14ac:dyDescent="0.25">
      <c r="L5351" t="s">
        <v>676</v>
      </c>
      <c r="M5351" t="s">
        <v>7453</v>
      </c>
      <c r="N5351" t="s">
        <v>42622</v>
      </c>
      <c r="O5351" s="76" t="s">
        <v>4356</v>
      </c>
      <c r="P5351" s="82">
        <v>596</v>
      </c>
      <c r="Q5351" s="82" t="s">
        <v>94549</v>
      </c>
      <c r="R5351"/>
    </row>
    <row r="5352" spans="12:18" x14ac:dyDescent="0.25">
      <c r="L5352" t="s">
        <v>676</v>
      </c>
      <c r="M5352" t="s">
        <v>33547</v>
      </c>
      <c r="N5352" t="s">
        <v>42623</v>
      </c>
      <c r="O5352" s="76" t="s">
        <v>4356</v>
      </c>
      <c r="P5352" s="82">
        <v>189</v>
      </c>
      <c r="Q5352" s="82" t="s">
        <v>94555</v>
      </c>
      <c r="R5352"/>
    </row>
    <row r="5353" spans="12:18" x14ac:dyDescent="0.25">
      <c r="L5353" t="s">
        <v>676</v>
      </c>
      <c r="M5353" t="s">
        <v>13024</v>
      </c>
      <c r="N5353" t="s">
        <v>42624</v>
      </c>
      <c r="O5353" s="76" t="s">
        <v>4366</v>
      </c>
      <c r="P5353" s="82">
        <v>114</v>
      </c>
      <c r="Q5353" s="82" t="s">
        <v>94605</v>
      </c>
      <c r="R5353"/>
    </row>
    <row r="5354" spans="12:18" x14ac:dyDescent="0.25">
      <c r="L5354" t="s">
        <v>676</v>
      </c>
      <c r="M5354" t="s">
        <v>7486</v>
      </c>
      <c r="N5354" t="s">
        <v>42625</v>
      </c>
      <c r="O5354" s="76" t="s">
        <v>4356</v>
      </c>
      <c r="P5354" s="82">
        <v>3981</v>
      </c>
      <c r="Q5354" s="82" t="s">
        <v>94675</v>
      </c>
      <c r="R5354"/>
    </row>
    <row r="5355" spans="12:18" x14ac:dyDescent="0.25">
      <c r="L5355" t="s">
        <v>676</v>
      </c>
      <c r="M5355" t="s">
        <v>11564</v>
      </c>
      <c r="N5355" t="s">
        <v>42626</v>
      </c>
      <c r="O5355" s="76" t="s">
        <v>4356</v>
      </c>
      <c r="P5355" s="82">
        <v>533</v>
      </c>
      <c r="Q5355" s="82" t="s">
        <v>94676</v>
      </c>
      <c r="R5355"/>
    </row>
    <row r="5356" spans="12:18" x14ac:dyDescent="0.25">
      <c r="L5356" t="s">
        <v>676</v>
      </c>
      <c r="M5356" t="s">
        <v>15064</v>
      </c>
      <c r="N5356" t="s">
        <v>42627</v>
      </c>
      <c r="O5356" s="76" t="s">
        <v>4366</v>
      </c>
      <c r="P5356" s="82">
        <v>115</v>
      </c>
      <c r="Q5356" s="82" t="s">
        <v>94751</v>
      </c>
      <c r="R5356"/>
    </row>
    <row r="5357" spans="12:18" x14ac:dyDescent="0.25">
      <c r="L5357" t="s">
        <v>676</v>
      </c>
      <c r="M5357" t="s">
        <v>13013</v>
      </c>
      <c r="N5357" t="s">
        <v>42628</v>
      </c>
      <c r="O5357" s="76" t="s">
        <v>4356</v>
      </c>
      <c r="P5357" s="82">
        <v>319</v>
      </c>
      <c r="Q5357" s="82" t="s">
        <v>94585</v>
      </c>
      <c r="R5357"/>
    </row>
    <row r="5358" spans="12:18" x14ac:dyDescent="0.25">
      <c r="L5358" t="s">
        <v>676</v>
      </c>
      <c r="M5358" t="s">
        <v>7463</v>
      </c>
      <c r="N5358" t="s">
        <v>42629</v>
      </c>
      <c r="O5358" s="76" t="s">
        <v>4356</v>
      </c>
      <c r="P5358" s="82">
        <v>120</v>
      </c>
      <c r="Q5358" s="82" t="s">
        <v>94586</v>
      </c>
      <c r="R5358"/>
    </row>
    <row r="5359" spans="12:18" x14ac:dyDescent="0.25">
      <c r="L5359" t="s">
        <v>676</v>
      </c>
      <c r="M5359" t="s">
        <v>33548</v>
      </c>
      <c r="N5359" t="s">
        <v>42630</v>
      </c>
      <c r="O5359" s="76" t="s">
        <v>4356</v>
      </c>
      <c r="P5359" s="82">
        <v>184</v>
      </c>
      <c r="Q5359" s="82" t="s">
        <v>94587</v>
      </c>
      <c r="R5359"/>
    </row>
    <row r="5360" spans="12:18" x14ac:dyDescent="0.25">
      <c r="L5360" t="s">
        <v>676</v>
      </c>
      <c r="M5360" t="s">
        <v>7121</v>
      </c>
      <c r="N5360" t="s">
        <v>42631</v>
      </c>
      <c r="O5360" s="76" t="s">
        <v>4356</v>
      </c>
      <c r="P5360" s="82">
        <v>247</v>
      </c>
      <c r="Q5360" s="82" t="s">
        <v>94588</v>
      </c>
      <c r="R5360"/>
    </row>
    <row r="5361" spans="12:18" x14ac:dyDescent="0.25">
      <c r="L5361" t="s">
        <v>676</v>
      </c>
      <c r="M5361" t="s">
        <v>11449</v>
      </c>
      <c r="N5361" t="s">
        <v>42632</v>
      </c>
      <c r="O5361" s="76" t="s">
        <v>4366</v>
      </c>
      <c r="P5361" s="82">
        <v>166</v>
      </c>
      <c r="Q5361" s="82" t="s">
        <v>94473</v>
      </c>
      <c r="R5361"/>
    </row>
    <row r="5362" spans="12:18" x14ac:dyDescent="0.25">
      <c r="L5362" t="s">
        <v>676</v>
      </c>
      <c r="M5362" t="s">
        <v>24656</v>
      </c>
      <c r="N5362" t="s">
        <v>42633</v>
      </c>
      <c r="O5362" s="76" t="s">
        <v>4356</v>
      </c>
      <c r="P5362" s="82">
        <v>173</v>
      </c>
      <c r="Q5362" s="82" t="s">
        <v>94568</v>
      </c>
      <c r="R5362"/>
    </row>
    <row r="5363" spans="12:18" x14ac:dyDescent="0.25">
      <c r="L5363" t="s">
        <v>676</v>
      </c>
      <c r="M5363" t="s">
        <v>14996</v>
      </c>
      <c r="N5363" t="s">
        <v>42634</v>
      </c>
      <c r="O5363" s="76" t="s">
        <v>4366</v>
      </c>
      <c r="P5363" s="82">
        <v>345</v>
      </c>
      <c r="Q5363" s="82" t="s">
        <v>94596</v>
      </c>
      <c r="R5363"/>
    </row>
    <row r="5364" spans="12:18" x14ac:dyDescent="0.25">
      <c r="L5364" t="s">
        <v>676</v>
      </c>
      <c r="M5364" t="s">
        <v>13078</v>
      </c>
      <c r="N5364" t="s">
        <v>42635</v>
      </c>
      <c r="O5364" s="76" t="s">
        <v>4356</v>
      </c>
      <c r="P5364" s="82">
        <v>394</v>
      </c>
      <c r="Q5364" s="82" t="s">
        <v>94754</v>
      </c>
      <c r="R5364"/>
    </row>
    <row r="5365" spans="12:18" x14ac:dyDescent="0.25">
      <c r="L5365" t="s">
        <v>676</v>
      </c>
      <c r="M5365" t="s">
        <v>7505</v>
      </c>
      <c r="N5365" t="s">
        <v>42636</v>
      </c>
      <c r="O5365" s="76" t="s">
        <v>4366</v>
      </c>
      <c r="P5365" s="82">
        <v>131</v>
      </c>
      <c r="Q5365" s="82" t="s">
        <v>94775</v>
      </c>
      <c r="R5365"/>
    </row>
    <row r="5366" spans="12:18" x14ac:dyDescent="0.25">
      <c r="L5366" t="s">
        <v>676</v>
      </c>
      <c r="M5366" t="s">
        <v>14932</v>
      </c>
      <c r="N5366" t="s">
        <v>42637</v>
      </c>
      <c r="O5366" s="76" t="s">
        <v>4356</v>
      </c>
      <c r="P5366" s="82">
        <v>525</v>
      </c>
      <c r="Q5366" s="82" t="s">
        <v>94430</v>
      </c>
      <c r="R5366"/>
    </row>
    <row r="5367" spans="12:18" x14ac:dyDescent="0.25">
      <c r="L5367" t="s">
        <v>676</v>
      </c>
      <c r="M5367" t="s">
        <v>12994</v>
      </c>
      <c r="N5367" t="s">
        <v>42638</v>
      </c>
      <c r="O5367" s="76" t="s">
        <v>4356</v>
      </c>
      <c r="P5367" s="82">
        <v>193</v>
      </c>
      <c r="Q5367" s="82" t="s">
        <v>94543</v>
      </c>
      <c r="R5367"/>
    </row>
    <row r="5368" spans="12:18" x14ac:dyDescent="0.25">
      <c r="L5368" t="s">
        <v>676</v>
      </c>
      <c r="M5368" t="s">
        <v>14984</v>
      </c>
      <c r="N5368" t="s">
        <v>42639</v>
      </c>
      <c r="O5368" s="76" t="s">
        <v>4366</v>
      </c>
      <c r="P5368" s="82">
        <v>108</v>
      </c>
      <c r="Q5368" s="82" t="s">
        <v>94567</v>
      </c>
      <c r="R5368"/>
    </row>
    <row r="5369" spans="12:18" x14ac:dyDescent="0.25">
      <c r="L5369" t="s">
        <v>676</v>
      </c>
      <c r="M5369" t="s">
        <v>15008</v>
      </c>
      <c r="N5369" t="s">
        <v>42640</v>
      </c>
      <c r="O5369" s="76" t="s">
        <v>4356</v>
      </c>
      <c r="P5369" s="82">
        <v>727</v>
      </c>
      <c r="Q5369" s="82" t="s">
        <v>94624</v>
      </c>
      <c r="R5369"/>
    </row>
    <row r="5370" spans="12:18" x14ac:dyDescent="0.25">
      <c r="L5370" t="s">
        <v>676</v>
      </c>
      <c r="M5370" t="s">
        <v>15024</v>
      </c>
      <c r="N5370" t="s">
        <v>42641</v>
      </c>
      <c r="O5370" s="76" t="s">
        <v>4356</v>
      </c>
      <c r="P5370" s="82">
        <v>462</v>
      </c>
      <c r="Q5370" s="82" t="s">
        <v>94660</v>
      </c>
      <c r="R5370"/>
    </row>
    <row r="5371" spans="12:18" x14ac:dyDescent="0.25">
      <c r="L5371" t="s">
        <v>676</v>
      </c>
      <c r="M5371" t="s">
        <v>13015</v>
      </c>
      <c r="N5371" t="s">
        <v>42642</v>
      </c>
      <c r="O5371" s="76" t="s">
        <v>4366</v>
      </c>
      <c r="P5371" s="82">
        <v>187</v>
      </c>
      <c r="Q5371" s="82" t="s">
        <v>94591</v>
      </c>
      <c r="R5371"/>
    </row>
    <row r="5372" spans="12:18" x14ac:dyDescent="0.25">
      <c r="L5372" t="s">
        <v>676</v>
      </c>
      <c r="M5372" t="s">
        <v>7464</v>
      </c>
      <c r="N5372" t="s">
        <v>42643</v>
      </c>
      <c r="O5372" s="76" t="s">
        <v>4356</v>
      </c>
      <c r="P5372" s="82">
        <v>535</v>
      </c>
      <c r="Q5372" s="82" t="s">
        <v>94589</v>
      </c>
      <c r="R5372"/>
    </row>
    <row r="5373" spans="12:18" x14ac:dyDescent="0.25">
      <c r="L5373" t="s">
        <v>676</v>
      </c>
      <c r="M5373" t="s">
        <v>14994</v>
      </c>
      <c r="N5373" t="s">
        <v>42644</v>
      </c>
      <c r="O5373" s="76" t="s">
        <v>4366</v>
      </c>
      <c r="P5373" s="82">
        <v>479</v>
      </c>
      <c r="Q5373" s="82" t="s">
        <v>94590</v>
      </c>
      <c r="R5373"/>
    </row>
    <row r="5374" spans="12:18" x14ac:dyDescent="0.25">
      <c r="L5374" t="s">
        <v>676</v>
      </c>
      <c r="M5374" t="s">
        <v>7465</v>
      </c>
      <c r="N5374" t="s">
        <v>42645</v>
      </c>
      <c r="O5374" s="76" t="s">
        <v>4366</v>
      </c>
      <c r="P5374" s="82">
        <v>87</v>
      </c>
      <c r="Q5374" s="82" t="s">
        <v>94592</v>
      </c>
      <c r="R5374"/>
    </row>
    <row r="5375" spans="12:18" x14ac:dyDescent="0.25">
      <c r="L5375" t="s">
        <v>676</v>
      </c>
      <c r="M5375" t="s">
        <v>33549</v>
      </c>
      <c r="N5375" t="s">
        <v>42646</v>
      </c>
      <c r="O5375" s="76" t="s">
        <v>4366</v>
      </c>
      <c r="P5375" s="82">
        <v>159</v>
      </c>
      <c r="Q5375" s="82" t="s">
        <v>94593</v>
      </c>
      <c r="R5375"/>
    </row>
    <row r="5376" spans="12:18" x14ac:dyDescent="0.25">
      <c r="L5376" t="s">
        <v>676</v>
      </c>
      <c r="M5376" t="s">
        <v>24661</v>
      </c>
      <c r="N5376" t="s">
        <v>42647</v>
      </c>
      <c r="O5376" s="76" t="s">
        <v>4356</v>
      </c>
      <c r="P5376" s="82">
        <v>585</v>
      </c>
      <c r="Q5376" s="82" t="s">
        <v>94594</v>
      </c>
      <c r="R5376"/>
    </row>
    <row r="5377" spans="12:18" x14ac:dyDescent="0.25">
      <c r="L5377" t="s">
        <v>676</v>
      </c>
      <c r="M5377" t="s">
        <v>13016</v>
      </c>
      <c r="N5377" t="s">
        <v>42648</v>
      </c>
      <c r="O5377" s="76" t="s">
        <v>4374</v>
      </c>
      <c r="P5377" s="82">
        <v>2078</v>
      </c>
      <c r="Q5377" s="82" t="s">
        <v>94595</v>
      </c>
      <c r="R5377"/>
    </row>
    <row r="5378" spans="12:18" x14ac:dyDescent="0.25">
      <c r="L5378" t="s">
        <v>676</v>
      </c>
      <c r="M5378" t="s">
        <v>13018</v>
      </c>
      <c r="N5378" t="s">
        <v>42649</v>
      </c>
      <c r="O5378" s="76" t="s">
        <v>4356</v>
      </c>
      <c r="P5378" s="82">
        <v>251</v>
      </c>
      <c r="Q5378" s="82" t="s">
        <v>94597</v>
      </c>
      <c r="R5378"/>
    </row>
    <row r="5379" spans="12:18" x14ac:dyDescent="0.25">
      <c r="L5379" t="s">
        <v>676</v>
      </c>
      <c r="M5379" t="s">
        <v>13020</v>
      </c>
      <c r="N5379" t="s">
        <v>42650</v>
      </c>
      <c r="O5379" s="76" t="s">
        <v>4366</v>
      </c>
      <c r="P5379" s="82">
        <v>187</v>
      </c>
      <c r="Q5379" s="82" t="s">
        <v>94598</v>
      </c>
      <c r="R5379"/>
    </row>
    <row r="5380" spans="12:18" x14ac:dyDescent="0.25">
      <c r="L5380" t="s">
        <v>676</v>
      </c>
      <c r="M5380" t="s">
        <v>7466</v>
      </c>
      <c r="N5380" t="s">
        <v>42651</v>
      </c>
      <c r="O5380" s="76" t="s">
        <v>4366</v>
      </c>
      <c r="P5380" s="82">
        <v>178</v>
      </c>
      <c r="Q5380" s="82" t="s">
        <v>94599</v>
      </c>
      <c r="R5380"/>
    </row>
    <row r="5381" spans="12:18" x14ac:dyDescent="0.25">
      <c r="L5381" t="s">
        <v>676</v>
      </c>
      <c r="M5381" t="s">
        <v>14999</v>
      </c>
      <c r="N5381" t="s">
        <v>42652</v>
      </c>
      <c r="O5381" s="76" t="s">
        <v>4356</v>
      </c>
      <c r="P5381" s="82">
        <v>995</v>
      </c>
      <c r="Q5381" s="82" t="s">
        <v>94601</v>
      </c>
      <c r="R5381"/>
    </row>
    <row r="5382" spans="12:18" x14ac:dyDescent="0.25">
      <c r="L5382" t="s">
        <v>676</v>
      </c>
      <c r="M5382" t="s">
        <v>24663</v>
      </c>
      <c r="N5382" t="s">
        <v>42653</v>
      </c>
      <c r="O5382" s="76" t="s">
        <v>4366</v>
      </c>
      <c r="P5382" s="82">
        <v>99</v>
      </c>
      <c r="Q5382" s="82" t="s">
        <v>94602</v>
      </c>
      <c r="R5382"/>
    </row>
    <row r="5383" spans="12:18" x14ac:dyDescent="0.25">
      <c r="L5383" t="s">
        <v>676</v>
      </c>
      <c r="M5383" t="s">
        <v>13188</v>
      </c>
      <c r="N5383" t="s">
        <v>42654</v>
      </c>
      <c r="O5383" s="76" t="s">
        <v>4366</v>
      </c>
      <c r="P5383" s="82">
        <v>290</v>
      </c>
      <c r="Q5383" s="82" t="s">
        <v>94603</v>
      </c>
      <c r="R5383"/>
    </row>
    <row r="5384" spans="12:18" x14ac:dyDescent="0.25">
      <c r="L5384" t="s">
        <v>676</v>
      </c>
      <c r="M5384" t="s">
        <v>24664</v>
      </c>
      <c r="N5384" t="s">
        <v>42655</v>
      </c>
      <c r="O5384" s="76" t="s">
        <v>4356</v>
      </c>
      <c r="P5384" s="82">
        <v>723</v>
      </c>
      <c r="Q5384" s="82" t="s">
        <v>94604</v>
      </c>
      <c r="R5384"/>
    </row>
    <row r="5385" spans="12:18" x14ac:dyDescent="0.25">
      <c r="L5385" t="s">
        <v>676</v>
      </c>
      <c r="M5385" t="s">
        <v>33550</v>
      </c>
      <c r="N5385" t="s">
        <v>42656</v>
      </c>
      <c r="O5385" s="76" t="s">
        <v>4356</v>
      </c>
      <c r="P5385" s="82">
        <v>440</v>
      </c>
      <c r="Q5385" s="82" t="s">
        <v>94606</v>
      </c>
      <c r="R5385"/>
    </row>
    <row r="5386" spans="12:18" x14ac:dyDescent="0.25">
      <c r="L5386" t="s">
        <v>676</v>
      </c>
      <c r="M5386" t="s">
        <v>33551</v>
      </c>
      <c r="N5386" t="s">
        <v>42657</v>
      </c>
      <c r="O5386" s="76" t="s">
        <v>4374</v>
      </c>
      <c r="P5386" s="82">
        <v>3139</v>
      </c>
      <c r="Q5386" s="82" t="s">
        <v>94607</v>
      </c>
      <c r="R5386"/>
    </row>
    <row r="5387" spans="12:18" x14ac:dyDescent="0.25">
      <c r="L5387" t="s">
        <v>676</v>
      </c>
      <c r="M5387" t="s">
        <v>7468</v>
      </c>
      <c r="N5387" t="s">
        <v>42658</v>
      </c>
      <c r="O5387" s="76" t="s">
        <v>4356</v>
      </c>
      <c r="P5387" s="82">
        <v>484</v>
      </c>
      <c r="Q5387" s="82" t="s">
        <v>94608</v>
      </c>
      <c r="R5387"/>
    </row>
    <row r="5388" spans="12:18" x14ac:dyDescent="0.25">
      <c r="L5388" t="s">
        <v>676</v>
      </c>
      <c r="M5388" t="s">
        <v>14982</v>
      </c>
      <c r="N5388" t="s">
        <v>42659</v>
      </c>
      <c r="O5388" s="76" t="s">
        <v>4356</v>
      </c>
      <c r="P5388" s="82">
        <v>1159</v>
      </c>
      <c r="Q5388" s="82" t="s">
        <v>94565</v>
      </c>
      <c r="R5388"/>
    </row>
    <row r="5389" spans="12:18" x14ac:dyDescent="0.25">
      <c r="L5389" t="s">
        <v>676</v>
      </c>
      <c r="M5389" t="s">
        <v>24665</v>
      </c>
      <c r="N5389" t="s">
        <v>42660</v>
      </c>
      <c r="O5389" s="76" t="s">
        <v>4366</v>
      </c>
      <c r="P5389" s="82">
        <v>110</v>
      </c>
      <c r="Q5389" s="82" t="s">
        <v>94609</v>
      </c>
      <c r="R5389"/>
    </row>
    <row r="5390" spans="12:18" x14ac:dyDescent="0.25">
      <c r="L5390" t="s">
        <v>676</v>
      </c>
      <c r="M5390" t="s">
        <v>24666</v>
      </c>
      <c r="N5390" t="s">
        <v>42661</v>
      </c>
      <c r="O5390" s="76" t="s">
        <v>4356</v>
      </c>
      <c r="P5390" s="82">
        <v>550</v>
      </c>
      <c r="Q5390" s="82" t="s">
        <v>94611</v>
      </c>
      <c r="R5390"/>
    </row>
    <row r="5391" spans="12:18" x14ac:dyDescent="0.25">
      <c r="L5391" t="s">
        <v>676</v>
      </c>
      <c r="M5391" t="s">
        <v>15002</v>
      </c>
      <c r="N5391" t="s">
        <v>42662</v>
      </c>
      <c r="O5391" s="76" t="s">
        <v>4356</v>
      </c>
      <c r="P5391" s="82">
        <v>1671</v>
      </c>
      <c r="Q5391" s="82" t="s">
        <v>94612</v>
      </c>
      <c r="R5391"/>
    </row>
    <row r="5392" spans="12:18" x14ac:dyDescent="0.25">
      <c r="L5392" t="s">
        <v>676</v>
      </c>
      <c r="M5392" t="s">
        <v>7471</v>
      </c>
      <c r="N5392" t="s">
        <v>42663</v>
      </c>
      <c r="O5392" s="76" t="s">
        <v>4356</v>
      </c>
      <c r="P5392" s="82">
        <v>511</v>
      </c>
      <c r="Q5392" s="82" t="s">
        <v>94613</v>
      </c>
      <c r="R5392"/>
    </row>
    <row r="5393" spans="12:18" x14ac:dyDescent="0.25">
      <c r="L5393" t="s">
        <v>676</v>
      </c>
      <c r="M5393" t="s">
        <v>7472</v>
      </c>
      <c r="N5393" t="s">
        <v>42664</v>
      </c>
      <c r="O5393" s="76" t="s">
        <v>4356</v>
      </c>
      <c r="P5393" s="82">
        <v>405</v>
      </c>
      <c r="Q5393" s="82" t="s">
        <v>94614</v>
      </c>
      <c r="R5393"/>
    </row>
    <row r="5394" spans="12:18" x14ac:dyDescent="0.25">
      <c r="L5394" t="s">
        <v>676</v>
      </c>
      <c r="M5394" t="s">
        <v>7473</v>
      </c>
      <c r="N5394" t="s">
        <v>42665</v>
      </c>
      <c r="O5394" s="76" t="s">
        <v>4356</v>
      </c>
      <c r="P5394" s="82">
        <v>824</v>
      </c>
      <c r="Q5394" s="82" t="s">
        <v>94615</v>
      </c>
      <c r="R5394"/>
    </row>
    <row r="5395" spans="12:18" x14ac:dyDescent="0.25">
      <c r="L5395" t="s">
        <v>676</v>
      </c>
      <c r="M5395" t="s">
        <v>7474</v>
      </c>
      <c r="N5395" t="s">
        <v>42666</v>
      </c>
      <c r="O5395" s="76" t="s">
        <v>4356</v>
      </c>
      <c r="P5395" s="82">
        <v>827</v>
      </c>
      <c r="Q5395" s="82" t="s">
        <v>94616</v>
      </c>
      <c r="R5395"/>
    </row>
    <row r="5396" spans="12:18" x14ac:dyDescent="0.25">
      <c r="L5396" t="s">
        <v>676</v>
      </c>
      <c r="M5396" t="s">
        <v>33552</v>
      </c>
      <c r="N5396" t="s">
        <v>42667</v>
      </c>
      <c r="O5396" s="76" t="s">
        <v>4356</v>
      </c>
      <c r="P5396" s="82">
        <v>559</v>
      </c>
      <c r="Q5396" s="82" t="s">
        <v>94617</v>
      </c>
      <c r="R5396"/>
    </row>
    <row r="5397" spans="12:18" x14ac:dyDescent="0.25">
      <c r="L5397" t="s">
        <v>676</v>
      </c>
      <c r="M5397" t="s">
        <v>24667</v>
      </c>
      <c r="N5397" t="s">
        <v>42668</v>
      </c>
      <c r="O5397" s="76" t="s">
        <v>4366</v>
      </c>
      <c r="P5397" s="82">
        <v>390</v>
      </c>
      <c r="Q5397" s="82" t="s">
        <v>94618</v>
      </c>
      <c r="R5397"/>
    </row>
    <row r="5398" spans="12:18" x14ac:dyDescent="0.25">
      <c r="L5398" t="s">
        <v>676</v>
      </c>
      <c r="M5398" t="s">
        <v>5945</v>
      </c>
      <c r="N5398" t="s">
        <v>42669</v>
      </c>
      <c r="O5398" s="76" t="s">
        <v>4366</v>
      </c>
      <c r="P5398" s="82">
        <v>305</v>
      </c>
      <c r="Q5398" s="82" t="s">
        <v>94619</v>
      </c>
      <c r="R5398"/>
    </row>
    <row r="5399" spans="12:18" x14ac:dyDescent="0.25">
      <c r="L5399" t="s">
        <v>676</v>
      </c>
      <c r="M5399" t="s">
        <v>15005</v>
      </c>
      <c r="N5399" t="s">
        <v>42670</v>
      </c>
      <c r="O5399" s="76" t="s">
        <v>4366</v>
      </c>
      <c r="P5399" s="82">
        <v>158</v>
      </c>
      <c r="Q5399" s="82" t="s">
        <v>94620</v>
      </c>
      <c r="R5399"/>
    </row>
    <row r="5400" spans="12:18" x14ac:dyDescent="0.25">
      <c r="L5400" t="s">
        <v>676</v>
      </c>
      <c r="M5400" t="s">
        <v>8987</v>
      </c>
      <c r="N5400" t="s">
        <v>42671</v>
      </c>
      <c r="O5400" s="76" t="s">
        <v>4356</v>
      </c>
      <c r="P5400" s="82">
        <v>839</v>
      </c>
      <c r="Q5400" s="82" t="s">
        <v>94621</v>
      </c>
      <c r="R5400"/>
    </row>
    <row r="5401" spans="12:18" x14ac:dyDescent="0.25">
      <c r="L5401" t="s">
        <v>676</v>
      </c>
      <c r="M5401" t="s">
        <v>7475</v>
      </c>
      <c r="N5401" t="s">
        <v>42672</v>
      </c>
      <c r="O5401" s="76" t="s">
        <v>4356</v>
      </c>
      <c r="P5401" s="82">
        <v>1104</v>
      </c>
      <c r="Q5401" s="82" t="s">
        <v>94622</v>
      </c>
      <c r="R5401"/>
    </row>
    <row r="5402" spans="12:18" x14ac:dyDescent="0.25">
      <c r="L5402" t="s">
        <v>676</v>
      </c>
      <c r="M5402" t="s">
        <v>15006</v>
      </c>
      <c r="N5402" t="s">
        <v>42673</v>
      </c>
      <c r="O5402" s="76" t="s">
        <v>4356</v>
      </c>
      <c r="P5402" s="82">
        <v>405</v>
      </c>
      <c r="Q5402" s="82" t="s">
        <v>94623</v>
      </c>
      <c r="R5402"/>
    </row>
    <row r="5403" spans="12:18" x14ac:dyDescent="0.25">
      <c r="L5403" t="s">
        <v>676</v>
      </c>
      <c r="M5403" t="s">
        <v>9072</v>
      </c>
      <c r="N5403" t="s">
        <v>42674</v>
      </c>
      <c r="O5403" s="76" t="s">
        <v>4366</v>
      </c>
      <c r="P5403" s="82">
        <v>247</v>
      </c>
      <c r="Q5403" s="82" t="s">
        <v>94625</v>
      </c>
      <c r="R5403"/>
    </row>
    <row r="5404" spans="12:18" x14ac:dyDescent="0.25">
      <c r="L5404" t="s">
        <v>676</v>
      </c>
      <c r="M5404" t="s">
        <v>13026</v>
      </c>
      <c r="N5404" t="s">
        <v>42675</v>
      </c>
      <c r="O5404" s="76" t="s">
        <v>4366</v>
      </c>
      <c r="P5404" s="82">
        <v>350</v>
      </c>
      <c r="Q5404" s="82" t="s">
        <v>94626</v>
      </c>
      <c r="R5404"/>
    </row>
    <row r="5405" spans="12:18" x14ac:dyDescent="0.25">
      <c r="L5405" t="s">
        <v>676</v>
      </c>
      <c r="M5405" t="s">
        <v>13028</v>
      </c>
      <c r="N5405" t="s">
        <v>42676</v>
      </c>
      <c r="O5405" s="76" t="s">
        <v>4356</v>
      </c>
      <c r="P5405" s="82">
        <v>2028</v>
      </c>
      <c r="Q5405" s="82" t="s">
        <v>94627</v>
      </c>
      <c r="R5405"/>
    </row>
    <row r="5406" spans="12:18" x14ac:dyDescent="0.25">
      <c r="L5406" t="s">
        <v>676</v>
      </c>
      <c r="M5406" t="s">
        <v>13030</v>
      </c>
      <c r="N5406" t="s">
        <v>42677</v>
      </c>
      <c r="O5406" s="76" t="s">
        <v>4356</v>
      </c>
      <c r="P5406" s="82">
        <v>653</v>
      </c>
      <c r="Q5406" s="82" t="s">
        <v>94629</v>
      </c>
      <c r="R5406"/>
    </row>
    <row r="5407" spans="12:18" x14ac:dyDescent="0.25">
      <c r="L5407" t="s">
        <v>676</v>
      </c>
      <c r="M5407" t="s">
        <v>13031</v>
      </c>
      <c r="N5407" t="s">
        <v>42678</v>
      </c>
      <c r="O5407" s="76" t="s">
        <v>4356</v>
      </c>
      <c r="P5407" s="82">
        <v>728</v>
      </c>
      <c r="Q5407" s="82" t="s">
        <v>94630</v>
      </c>
      <c r="R5407"/>
    </row>
    <row r="5408" spans="12:18" x14ac:dyDescent="0.25">
      <c r="L5408" t="s">
        <v>676</v>
      </c>
      <c r="M5408" t="s">
        <v>24669</v>
      </c>
      <c r="N5408" t="s">
        <v>42679</v>
      </c>
      <c r="O5408" s="76" t="s">
        <v>4366</v>
      </c>
      <c r="P5408" s="82">
        <v>138</v>
      </c>
      <c r="Q5408" s="82" t="s">
        <v>94631</v>
      </c>
      <c r="R5408"/>
    </row>
    <row r="5409" spans="12:18" x14ac:dyDescent="0.25">
      <c r="L5409" t="s">
        <v>676</v>
      </c>
      <c r="M5409" t="s">
        <v>15010</v>
      </c>
      <c r="N5409" t="s">
        <v>42680</v>
      </c>
      <c r="O5409" s="76" t="s">
        <v>4356</v>
      </c>
      <c r="P5409" s="82">
        <v>236</v>
      </c>
      <c r="Q5409" s="82" t="s">
        <v>94632</v>
      </c>
      <c r="R5409"/>
    </row>
    <row r="5410" spans="12:18" x14ac:dyDescent="0.25">
      <c r="L5410" t="s">
        <v>676</v>
      </c>
      <c r="M5410" t="s">
        <v>24668</v>
      </c>
      <c r="N5410" t="s">
        <v>42681</v>
      </c>
      <c r="O5410" s="76" t="s">
        <v>4356</v>
      </c>
      <c r="P5410" s="82">
        <v>722</v>
      </c>
      <c r="Q5410" s="82" t="s">
        <v>94628</v>
      </c>
      <c r="R5410"/>
    </row>
    <row r="5411" spans="12:18" x14ac:dyDescent="0.25">
      <c r="L5411" t="s">
        <v>676</v>
      </c>
      <c r="M5411" t="s">
        <v>7476</v>
      </c>
      <c r="N5411" t="s">
        <v>42682</v>
      </c>
      <c r="O5411" s="76" t="s">
        <v>4356</v>
      </c>
      <c r="P5411" s="82">
        <v>2575</v>
      </c>
      <c r="Q5411" s="82" t="s">
        <v>94633</v>
      </c>
      <c r="R5411"/>
    </row>
    <row r="5412" spans="12:18" x14ac:dyDescent="0.25">
      <c r="L5412" t="s">
        <v>676</v>
      </c>
      <c r="M5412" t="s">
        <v>33553</v>
      </c>
      <c r="N5412" t="s">
        <v>42683</v>
      </c>
      <c r="O5412" s="76" t="s">
        <v>4366</v>
      </c>
      <c r="P5412" s="82">
        <v>312</v>
      </c>
      <c r="Q5412" s="82" t="s">
        <v>94634</v>
      </c>
      <c r="R5412"/>
    </row>
    <row r="5413" spans="12:18" x14ac:dyDescent="0.25">
      <c r="L5413" t="s">
        <v>676</v>
      </c>
      <c r="M5413" t="s">
        <v>7477</v>
      </c>
      <c r="N5413" t="s">
        <v>42684</v>
      </c>
      <c r="O5413" s="76" t="s">
        <v>4356</v>
      </c>
      <c r="P5413" s="82">
        <v>2172</v>
      </c>
      <c r="Q5413" s="82" t="s">
        <v>94635</v>
      </c>
      <c r="R5413"/>
    </row>
    <row r="5414" spans="12:18" x14ac:dyDescent="0.25">
      <c r="L5414" t="s">
        <v>676</v>
      </c>
      <c r="M5414" t="s">
        <v>15170</v>
      </c>
      <c r="N5414" t="s">
        <v>42685</v>
      </c>
      <c r="O5414" s="76" t="s">
        <v>4356</v>
      </c>
      <c r="P5414" s="82">
        <v>451</v>
      </c>
      <c r="Q5414" s="82" t="s">
        <v>94636</v>
      </c>
      <c r="R5414"/>
    </row>
    <row r="5415" spans="12:18" x14ac:dyDescent="0.25">
      <c r="L5415" t="s">
        <v>676</v>
      </c>
      <c r="M5415" t="s">
        <v>13034</v>
      </c>
      <c r="N5415" t="s">
        <v>42686</v>
      </c>
      <c r="O5415" s="76" t="s">
        <v>4356</v>
      </c>
      <c r="P5415" s="82">
        <v>725</v>
      </c>
      <c r="Q5415" s="82" t="s">
        <v>94637</v>
      </c>
      <c r="R5415"/>
    </row>
    <row r="5416" spans="12:18" x14ac:dyDescent="0.25">
      <c r="L5416" t="s">
        <v>676</v>
      </c>
      <c r="M5416" t="s">
        <v>7506</v>
      </c>
      <c r="N5416" t="s">
        <v>42687</v>
      </c>
      <c r="O5416" s="76" t="s">
        <v>4356</v>
      </c>
      <c r="P5416" s="82">
        <v>777</v>
      </c>
      <c r="Q5416" s="82" t="s">
        <v>94778</v>
      </c>
      <c r="R5416"/>
    </row>
    <row r="5417" spans="12:18" x14ac:dyDescent="0.25">
      <c r="L5417" t="s">
        <v>676</v>
      </c>
      <c r="M5417" t="s">
        <v>15013</v>
      </c>
      <c r="N5417" t="s">
        <v>42688</v>
      </c>
      <c r="O5417" s="76" t="s">
        <v>4356</v>
      </c>
      <c r="P5417" s="82">
        <v>2436</v>
      </c>
      <c r="Q5417" s="82" t="s">
        <v>94638</v>
      </c>
      <c r="R5417"/>
    </row>
    <row r="5418" spans="12:18" x14ac:dyDescent="0.25">
      <c r="L5418" t="s">
        <v>676</v>
      </c>
      <c r="M5418" t="s">
        <v>13036</v>
      </c>
      <c r="N5418" t="s">
        <v>42689</v>
      </c>
      <c r="O5418" s="76" t="s">
        <v>4366</v>
      </c>
      <c r="P5418" s="82">
        <v>224</v>
      </c>
      <c r="Q5418" s="82" t="s">
        <v>94639</v>
      </c>
      <c r="R5418"/>
    </row>
    <row r="5419" spans="12:18" x14ac:dyDescent="0.25">
      <c r="L5419" t="s">
        <v>676</v>
      </c>
      <c r="M5419" t="s">
        <v>24670</v>
      </c>
      <c r="N5419" t="s">
        <v>42690</v>
      </c>
      <c r="O5419" s="76" t="s">
        <v>4356</v>
      </c>
      <c r="P5419" s="82">
        <v>115</v>
      </c>
      <c r="Q5419" s="82" t="s">
        <v>94640</v>
      </c>
      <c r="R5419"/>
    </row>
    <row r="5420" spans="12:18" x14ac:dyDescent="0.25">
      <c r="L5420" t="s">
        <v>676</v>
      </c>
      <c r="M5420" t="s">
        <v>7478</v>
      </c>
      <c r="N5420" t="s">
        <v>42691</v>
      </c>
      <c r="O5420" s="76" t="s">
        <v>4366</v>
      </c>
      <c r="P5420" s="82">
        <v>131</v>
      </c>
      <c r="Q5420" s="82" t="s">
        <v>94641</v>
      </c>
      <c r="R5420"/>
    </row>
    <row r="5421" spans="12:18" x14ac:dyDescent="0.25">
      <c r="L5421" t="s">
        <v>676</v>
      </c>
      <c r="M5421" t="s">
        <v>33554</v>
      </c>
      <c r="N5421" t="s">
        <v>42692</v>
      </c>
      <c r="O5421" s="76" t="s">
        <v>4366</v>
      </c>
      <c r="P5421" s="82">
        <v>100</v>
      </c>
      <c r="Q5421" s="82" t="s">
        <v>94642</v>
      </c>
      <c r="R5421"/>
    </row>
    <row r="5422" spans="12:18" x14ac:dyDescent="0.25">
      <c r="L5422" t="s">
        <v>676</v>
      </c>
      <c r="M5422" t="s">
        <v>7479</v>
      </c>
      <c r="N5422" t="s">
        <v>42693</v>
      </c>
      <c r="O5422" s="76" t="s">
        <v>4366</v>
      </c>
      <c r="P5422" s="82">
        <v>204</v>
      </c>
      <c r="Q5422" s="82" t="s">
        <v>94643</v>
      </c>
      <c r="R5422"/>
    </row>
    <row r="5423" spans="12:18" x14ac:dyDescent="0.25">
      <c r="L5423" t="s">
        <v>676</v>
      </c>
      <c r="M5423" t="s">
        <v>7480</v>
      </c>
      <c r="N5423" t="s">
        <v>42694</v>
      </c>
      <c r="O5423" s="76" t="s">
        <v>4366</v>
      </c>
      <c r="P5423" s="82">
        <v>1359</v>
      </c>
      <c r="Q5423" s="82" t="s">
        <v>94644</v>
      </c>
      <c r="R5423"/>
    </row>
    <row r="5424" spans="12:18" x14ac:dyDescent="0.25">
      <c r="L5424" t="s">
        <v>676</v>
      </c>
      <c r="M5424" t="s">
        <v>33555</v>
      </c>
      <c r="N5424" t="s">
        <v>42695</v>
      </c>
      <c r="O5424" s="76" t="s">
        <v>4356</v>
      </c>
      <c r="P5424" s="82">
        <v>1081</v>
      </c>
      <c r="Q5424" s="82" t="s">
        <v>94645</v>
      </c>
      <c r="R5424"/>
    </row>
    <row r="5425" spans="12:18" x14ac:dyDescent="0.25">
      <c r="L5425" t="s">
        <v>676</v>
      </c>
      <c r="M5425" t="s">
        <v>13038</v>
      </c>
      <c r="N5425" t="s">
        <v>42696</v>
      </c>
      <c r="O5425" s="76" t="s">
        <v>4374</v>
      </c>
      <c r="P5425" s="82">
        <v>2416</v>
      </c>
      <c r="Q5425" s="82" t="s">
        <v>94646</v>
      </c>
      <c r="R5425"/>
    </row>
    <row r="5426" spans="12:18" x14ac:dyDescent="0.25">
      <c r="L5426" t="s">
        <v>676</v>
      </c>
      <c r="M5426" t="s">
        <v>33556</v>
      </c>
      <c r="N5426" t="s">
        <v>42697</v>
      </c>
      <c r="O5426" s="76" t="s">
        <v>4356</v>
      </c>
      <c r="P5426" s="82">
        <v>932</v>
      </c>
      <c r="Q5426" s="82" t="s">
        <v>94647</v>
      </c>
      <c r="R5426"/>
    </row>
    <row r="5427" spans="12:18" x14ac:dyDescent="0.25">
      <c r="L5427" t="s">
        <v>676</v>
      </c>
      <c r="M5427" t="s">
        <v>24671</v>
      </c>
      <c r="N5427" t="s">
        <v>42698</v>
      </c>
      <c r="O5427" s="76" t="s">
        <v>4366</v>
      </c>
      <c r="P5427" s="82">
        <v>281</v>
      </c>
      <c r="Q5427" s="82" t="s">
        <v>94648</v>
      </c>
      <c r="R5427"/>
    </row>
    <row r="5428" spans="12:18" x14ac:dyDescent="0.25">
      <c r="L5428" t="s">
        <v>676</v>
      </c>
      <c r="M5428" t="s">
        <v>14884</v>
      </c>
      <c r="N5428" t="s">
        <v>42699</v>
      </c>
      <c r="O5428" s="76" t="s">
        <v>4366</v>
      </c>
      <c r="P5428" s="82">
        <v>164</v>
      </c>
      <c r="Q5428" s="82" t="s">
        <v>94649</v>
      </c>
      <c r="R5428"/>
    </row>
    <row r="5429" spans="12:18" x14ac:dyDescent="0.25">
      <c r="L5429" t="s">
        <v>676</v>
      </c>
      <c r="M5429" t="s">
        <v>33557</v>
      </c>
      <c r="N5429" t="s">
        <v>42700</v>
      </c>
      <c r="O5429" s="76" t="s">
        <v>4366</v>
      </c>
      <c r="P5429" s="82">
        <v>396</v>
      </c>
      <c r="Q5429" s="82" t="s">
        <v>94650</v>
      </c>
      <c r="R5429"/>
    </row>
    <row r="5430" spans="12:18" x14ac:dyDescent="0.25">
      <c r="L5430" t="s">
        <v>676</v>
      </c>
      <c r="M5430" t="s">
        <v>7481</v>
      </c>
      <c r="N5430" t="s">
        <v>42701</v>
      </c>
      <c r="O5430" s="76" t="s">
        <v>4366</v>
      </c>
      <c r="P5430" s="82">
        <v>229</v>
      </c>
      <c r="Q5430" s="82" t="s">
        <v>94651</v>
      </c>
      <c r="R5430"/>
    </row>
    <row r="5431" spans="12:18" x14ac:dyDescent="0.25">
      <c r="L5431" t="s">
        <v>676</v>
      </c>
      <c r="M5431" t="s">
        <v>24672</v>
      </c>
      <c r="N5431" t="s">
        <v>42702</v>
      </c>
      <c r="O5431" s="76" t="s">
        <v>4366</v>
      </c>
      <c r="P5431" s="82">
        <v>255</v>
      </c>
      <c r="Q5431" s="82" t="s">
        <v>94652</v>
      </c>
      <c r="R5431"/>
    </row>
    <row r="5432" spans="12:18" x14ac:dyDescent="0.25">
      <c r="L5432" t="s">
        <v>676</v>
      </c>
      <c r="M5432" t="s">
        <v>7482</v>
      </c>
      <c r="N5432" t="s">
        <v>42703</v>
      </c>
      <c r="O5432" s="76" t="s">
        <v>4356</v>
      </c>
      <c r="P5432" s="82">
        <v>154</v>
      </c>
      <c r="Q5432" s="82" t="s">
        <v>94653</v>
      </c>
      <c r="R5432"/>
    </row>
    <row r="5433" spans="12:18" x14ac:dyDescent="0.25">
      <c r="L5433" t="s">
        <v>676</v>
      </c>
      <c r="M5433" t="s">
        <v>15017</v>
      </c>
      <c r="N5433" t="s">
        <v>42704</v>
      </c>
      <c r="O5433" s="76" t="s">
        <v>4366</v>
      </c>
      <c r="P5433" s="82">
        <v>368</v>
      </c>
      <c r="Q5433" s="82" t="s">
        <v>94654</v>
      </c>
      <c r="R5433"/>
    </row>
    <row r="5434" spans="12:18" x14ac:dyDescent="0.25">
      <c r="L5434" t="s">
        <v>676</v>
      </c>
      <c r="M5434" t="s">
        <v>15020</v>
      </c>
      <c r="N5434" t="s">
        <v>42705</v>
      </c>
      <c r="O5434" s="76" t="s">
        <v>4366</v>
      </c>
      <c r="P5434" s="82">
        <v>228</v>
      </c>
      <c r="Q5434" s="82" t="s">
        <v>94655</v>
      </c>
      <c r="R5434"/>
    </row>
    <row r="5435" spans="12:18" x14ac:dyDescent="0.25">
      <c r="L5435" t="s">
        <v>676</v>
      </c>
      <c r="M5435" t="s">
        <v>15022</v>
      </c>
      <c r="N5435" t="s">
        <v>42706</v>
      </c>
      <c r="O5435" s="76" t="s">
        <v>4366</v>
      </c>
      <c r="P5435" s="82">
        <v>140</v>
      </c>
      <c r="Q5435" s="82" t="s">
        <v>94656</v>
      </c>
      <c r="R5435"/>
    </row>
    <row r="5436" spans="12:18" x14ac:dyDescent="0.25">
      <c r="L5436" t="s">
        <v>676</v>
      </c>
      <c r="M5436" t="s">
        <v>13040</v>
      </c>
      <c r="N5436" t="s">
        <v>42707</v>
      </c>
      <c r="O5436" s="76" t="s">
        <v>4366</v>
      </c>
      <c r="P5436" s="82">
        <v>240</v>
      </c>
      <c r="Q5436" s="82" t="s">
        <v>94657</v>
      </c>
      <c r="R5436"/>
    </row>
    <row r="5437" spans="12:18" x14ac:dyDescent="0.25">
      <c r="L5437" t="s">
        <v>676</v>
      </c>
      <c r="M5437" t="s">
        <v>24732</v>
      </c>
      <c r="N5437" t="s">
        <v>42708</v>
      </c>
      <c r="O5437" s="76" t="s">
        <v>4366</v>
      </c>
      <c r="P5437" s="82">
        <v>462</v>
      </c>
      <c r="Q5437" s="82" t="s">
        <v>94658</v>
      </c>
      <c r="R5437"/>
    </row>
    <row r="5438" spans="12:18" x14ac:dyDescent="0.25">
      <c r="L5438" t="s">
        <v>676</v>
      </c>
      <c r="M5438" t="s">
        <v>7483</v>
      </c>
      <c r="N5438" t="s">
        <v>42709</v>
      </c>
      <c r="O5438" s="76" t="s">
        <v>4366</v>
      </c>
      <c r="P5438" s="82">
        <v>266</v>
      </c>
      <c r="Q5438" s="82" t="s">
        <v>94659</v>
      </c>
      <c r="R5438"/>
    </row>
    <row r="5439" spans="12:18" x14ac:dyDescent="0.25">
      <c r="L5439" t="s">
        <v>676</v>
      </c>
      <c r="M5439" t="s">
        <v>15026</v>
      </c>
      <c r="N5439" t="s">
        <v>42710</v>
      </c>
      <c r="O5439" s="76" t="s">
        <v>4366</v>
      </c>
      <c r="P5439" s="82">
        <v>401</v>
      </c>
      <c r="Q5439" s="82" t="s">
        <v>94661</v>
      </c>
      <c r="R5439"/>
    </row>
    <row r="5440" spans="12:18" x14ac:dyDescent="0.25">
      <c r="L5440" t="s">
        <v>676</v>
      </c>
      <c r="M5440" t="s">
        <v>33558</v>
      </c>
      <c r="N5440" t="s">
        <v>42711</v>
      </c>
      <c r="O5440" s="76" t="s">
        <v>4366</v>
      </c>
      <c r="P5440" s="82">
        <v>342</v>
      </c>
      <c r="Q5440" s="82" t="s">
        <v>94662</v>
      </c>
      <c r="R5440"/>
    </row>
    <row r="5441" spans="12:18" x14ac:dyDescent="0.25">
      <c r="L5441" t="s">
        <v>676</v>
      </c>
      <c r="M5441" t="s">
        <v>7484</v>
      </c>
      <c r="N5441" t="s">
        <v>42712</v>
      </c>
      <c r="O5441" s="76" t="s">
        <v>4366</v>
      </c>
      <c r="P5441" s="82">
        <v>87</v>
      </c>
      <c r="Q5441" s="82" t="s">
        <v>94663</v>
      </c>
      <c r="R5441"/>
    </row>
    <row r="5442" spans="12:18" x14ac:dyDescent="0.25">
      <c r="L5442" t="s">
        <v>676</v>
      </c>
      <c r="M5442" t="s">
        <v>24673</v>
      </c>
      <c r="N5442" t="s">
        <v>42713</v>
      </c>
      <c r="O5442" s="76" t="s">
        <v>4366</v>
      </c>
      <c r="P5442" s="82">
        <v>204</v>
      </c>
      <c r="Q5442" s="82" t="s">
        <v>94664</v>
      </c>
      <c r="R5442"/>
    </row>
    <row r="5443" spans="12:18" x14ac:dyDescent="0.25">
      <c r="L5443" t="s">
        <v>676</v>
      </c>
      <c r="M5443" t="s">
        <v>24674</v>
      </c>
      <c r="N5443" t="s">
        <v>42714</v>
      </c>
      <c r="O5443" s="76" t="s">
        <v>4356</v>
      </c>
      <c r="P5443" s="82">
        <v>903</v>
      </c>
      <c r="Q5443" s="82" t="s">
        <v>94665</v>
      </c>
      <c r="R5443"/>
    </row>
    <row r="5444" spans="12:18" x14ac:dyDescent="0.25">
      <c r="L5444" t="s">
        <v>676</v>
      </c>
      <c r="M5444" t="s">
        <v>13041</v>
      </c>
      <c r="N5444" t="s">
        <v>42715</v>
      </c>
      <c r="O5444" s="76" t="s">
        <v>4366</v>
      </c>
      <c r="P5444" s="82">
        <v>349</v>
      </c>
      <c r="Q5444" s="82" t="s">
        <v>94666</v>
      </c>
      <c r="R5444"/>
    </row>
    <row r="5445" spans="12:18" x14ac:dyDescent="0.25">
      <c r="L5445" t="s">
        <v>676</v>
      </c>
      <c r="M5445" t="s">
        <v>15028</v>
      </c>
      <c r="N5445" t="s">
        <v>42716</v>
      </c>
      <c r="O5445" s="76" t="s">
        <v>4374</v>
      </c>
      <c r="P5445" s="82">
        <v>2377</v>
      </c>
      <c r="Q5445" s="82" t="s">
        <v>94667</v>
      </c>
      <c r="R5445"/>
    </row>
    <row r="5446" spans="12:18" x14ac:dyDescent="0.25">
      <c r="L5446" t="s">
        <v>676</v>
      </c>
      <c r="M5446" t="s">
        <v>33559</v>
      </c>
      <c r="N5446" t="s">
        <v>42717</v>
      </c>
      <c r="O5446" s="76" t="s">
        <v>4356</v>
      </c>
      <c r="P5446" s="82">
        <v>533</v>
      </c>
      <c r="Q5446" s="82" t="s">
        <v>94668</v>
      </c>
      <c r="R5446"/>
    </row>
    <row r="5447" spans="12:18" x14ac:dyDescent="0.25">
      <c r="L5447" t="s">
        <v>676</v>
      </c>
      <c r="M5447" t="s">
        <v>13043</v>
      </c>
      <c r="N5447" t="s">
        <v>42718</v>
      </c>
      <c r="O5447" s="76" t="s">
        <v>4366</v>
      </c>
      <c r="P5447" s="82">
        <v>141</v>
      </c>
      <c r="Q5447" s="82" t="s">
        <v>94669</v>
      </c>
      <c r="R5447"/>
    </row>
    <row r="5448" spans="12:18" x14ac:dyDescent="0.25">
      <c r="L5448" t="s">
        <v>676</v>
      </c>
      <c r="M5448" t="s">
        <v>15030</v>
      </c>
      <c r="N5448" t="s">
        <v>42719</v>
      </c>
      <c r="O5448" s="76" t="s">
        <v>4366</v>
      </c>
      <c r="P5448" s="82">
        <v>176</v>
      </c>
      <c r="Q5448" s="82" t="s">
        <v>94670</v>
      </c>
      <c r="R5448"/>
    </row>
    <row r="5449" spans="12:18" x14ac:dyDescent="0.25">
      <c r="L5449" t="s">
        <v>676</v>
      </c>
      <c r="M5449" t="s">
        <v>21198</v>
      </c>
      <c r="N5449" t="s">
        <v>42720</v>
      </c>
      <c r="O5449" s="76" t="s">
        <v>4356</v>
      </c>
      <c r="P5449" s="82">
        <v>747</v>
      </c>
      <c r="Q5449" s="82" t="s">
        <v>94671</v>
      </c>
      <c r="R5449"/>
    </row>
    <row r="5450" spans="12:18" x14ac:dyDescent="0.25">
      <c r="L5450" t="s">
        <v>676</v>
      </c>
      <c r="M5450" t="s">
        <v>15032</v>
      </c>
      <c r="N5450" t="s">
        <v>42721</v>
      </c>
      <c r="O5450" s="76" t="s">
        <v>4356</v>
      </c>
      <c r="P5450" s="82">
        <v>601</v>
      </c>
      <c r="Q5450" s="82" t="s">
        <v>94672</v>
      </c>
      <c r="R5450"/>
    </row>
    <row r="5451" spans="12:18" x14ac:dyDescent="0.25">
      <c r="L5451" t="s">
        <v>676</v>
      </c>
      <c r="M5451" t="s">
        <v>33560</v>
      </c>
      <c r="N5451" t="s">
        <v>42722</v>
      </c>
      <c r="O5451" s="76" t="s">
        <v>4366</v>
      </c>
      <c r="P5451" s="82">
        <v>233</v>
      </c>
      <c r="Q5451" s="82" t="s">
        <v>94673</v>
      </c>
      <c r="R5451"/>
    </row>
    <row r="5452" spans="12:18" x14ac:dyDescent="0.25">
      <c r="L5452" t="s">
        <v>676</v>
      </c>
      <c r="M5452" t="s">
        <v>7485</v>
      </c>
      <c r="N5452" t="s">
        <v>42723</v>
      </c>
      <c r="O5452" s="76" t="s">
        <v>4356</v>
      </c>
      <c r="P5452" s="82">
        <v>1999</v>
      </c>
      <c r="Q5452" s="82" t="s">
        <v>94674</v>
      </c>
      <c r="R5452"/>
    </row>
    <row r="5453" spans="12:18" x14ac:dyDescent="0.25">
      <c r="L5453" t="s">
        <v>676</v>
      </c>
      <c r="M5453" t="s">
        <v>15034</v>
      </c>
      <c r="N5453" t="s">
        <v>42724</v>
      </c>
      <c r="O5453" s="76" t="s">
        <v>4366</v>
      </c>
      <c r="P5453" s="82">
        <v>571</v>
      </c>
      <c r="Q5453" s="82" t="s">
        <v>94677</v>
      </c>
      <c r="R5453"/>
    </row>
    <row r="5454" spans="12:18" x14ac:dyDescent="0.25">
      <c r="L5454" t="s">
        <v>676</v>
      </c>
      <c r="M5454" t="s">
        <v>7487</v>
      </c>
      <c r="N5454" t="s">
        <v>42725</v>
      </c>
      <c r="O5454" s="76" t="s">
        <v>4366</v>
      </c>
      <c r="P5454" s="82">
        <v>122</v>
      </c>
      <c r="Q5454" s="82" t="s">
        <v>94678</v>
      </c>
      <c r="R5454"/>
    </row>
    <row r="5455" spans="12:18" x14ac:dyDescent="0.25">
      <c r="L5455" t="s">
        <v>676</v>
      </c>
      <c r="M5455" t="s">
        <v>7488</v>
      </c>
      <c r="N5455" t="s">
        <v>42726</v>
      </c>
      <c r="O5455" s="76" t="s">
        <v>4366</v>
      </c>
      <c r="P5455" s="82">
        <v>407</v>
      </c>
      <c r="Q5455" s="82" t="s">
        <v>94679</v>
      </c>
      <c r="R5455"/>
    </row>
    <row r="5456" spans="12:18" x14ac:dyDescent="0.25">
      <c r="L5456" t="s">
        <v>676</v>
      </c>
      <c r="M5456" t="s">
        <v>13045</v>
      </c>
      <c r="N5456" t="s">
        <v>42727</v>
      </c>
      <c r="O5456" s="76" t="s">
        <v>4356</v>
      </c>
      <c r="P5456" s="82">
        <v>2976</v>
      </c>
      <c r="Q5456" s="82" t="s">
        <v>94680</v>
      </c>
      <c r="R5456"/>
    </row>
    <row r="5457" spans="12:18" x14ac:dyDescent="0.25">
      <c r="L5457" t="s">
        <v>676</v>
      </c>
      <c r="M5457" t="s">
        <v>7489</v>
      </c>
      <c r="N5457" t="s">
        <v>42728</v>
      </c>
      <c r="O5457" s="76" t="s">
        <v>4356</v>
      </c>
      <c r="P5457" s="82">
        <v>4262</v>
      </c>
      <c r="Q5457" s="82" t="s">
        <v>94681</v>
      </c>
      <c r="R5457"/>
    </row>
    <row r="5458" spans="12:18" x14ac:dyDescent="0.25">
      <c r="L5458" t="s">
        <v>676</v>
      </c>
      <c r="M5458" t="s">
        <v>15037</v>
      </c>
      <c r="N5458" t="s">
        <v>42729</v>
      </c>
      <c r="O5458" s="76" t="s">
        <v>4366</v>
      </c>
      <c r="P5458" s="82">
        <v>283</v>
      </c>
      <c r="Q5458" s="82" t="s">
        <v>94682</v>
      </c>
      <c r="R5458"/>
    </row>
    <row r="5459" spans="12:18" x14ac:dyDescent="0.25">
      <c r="L5459" t="s">
        <v>676</v>
      </c>
      <c r="M5459" t="s">
        <v>13047</v>
      </c>
      <c r="N5459" t="s">
        <v>42730</v>
      </c>
      <c r="O5459" s="76" t="s">
        <v>4366</v>
      </c>
      <c r="P5459" s="82">
        <v>241</v>
      </c>
      <c r="Q5459" s="82" t="s">
        <v>94683</v>
      </c>
      <c r="R5459"/>
    </row>
    <row r="5460" spans="12:18" x14ac:dyDescent="0.25">
      <c r="L5460" t="s">
        <v>676</v>
      </c>
      <c r="M5460" t="s">
        <v>24675</v>
      </c>
      <c r="N5460" t="s">
        <v>42731</v>
      </c>
      <c r="O5460" s="76" t="s">
        <v>4374</v>
      </c>
      <c r="P5460" s="82">
        <v>7201</v>
      </c>
      <c r="Q5460" s="82" t="s">
        <v>94684</v>
      </c>
      <c r="R5460"/>
    </row>
    <row r="5461" spans="12:18" x14ac:dyDescent="0.25">
      <c r="L5461" t="s">
        <v>676</v>
      </c>
      <c r="M5461" t="s">
        <v>13048</v>
      </c>
      <c r="N5461" t="s">
        <v>42732</v>
      </c>
      <c r="O5461" s="76" t="s">
        <v>4356</v>
      </c>
      <c r="P5461" s="82">
        <v>3410</v>
      </c>
      <c r="Q5461" s="82" t="s">
        <v>94685</v>
      </c>
      <c r="R5461"/>
    </row>
    <row r="5462" spans="12:18" x14ac:dyDescent="0.25">
      <c r="L5462" t="s">
        <v>676</v>
      </c>
      <c r="M5462" t="s">
        <v>33569</v>
      </c>
      <c r="N5462" t="s">
        <v>42733</v>
      </c>
      <c r="O5462" s="76" t="s">
        <v>4356</v>
      </c>
      <c r="P5462" s="82">
        <v>1026</v>
      </c>
      <c r="Q5462" s="82" t="s">
        <v>94736</v>
      </c>
      <c r="R5462"/>
    </row>
    <row r="5463" spans="12:18" x14ac:dyDescent="0.25">
      <c r="L5463" t="s">
        <v>676</v>
      </c>
      <c r="M5463" t="s">
        <v>33570</v>
      </c>
      <c r="N5463" t="s">
        <v>42734</v>
      </c>
      <c r="O5463" s="76" t="s">
        <v>4356</v>
      </c>
      <c r="P5463" s="82">
        <v>427</v>
      </c>
      <c r="Q5463" s="82" t="s">
        <v>94737</v>
      </c>
      <c r="R5463"/>
    </row>
    <row r="5464" spans="12:18" x14ac:dyDescent="0.25">
      <c r="L5464" t="s">
        <v>676</v>
      </c>
      <c r="M5464" t="s">
        <v>33571</v>
      </c>
      <c r="N5464" t="s">
        <v>42735</v>
      </c>
      <c r="O5464" s="76" t="s">
        <v>4366</v>
      </c>
      <c r="P5464" s="82">
        <v>323</v>
      </c>
      <c r="Q5464" s="82" t="s">
        <v>94738</v>
      </c>
      <c r="R5464"/>
    </row>
    <row r="5465" spans="12:18" x14ac:dyDescent="0.25">
      <c r="L5465" t="s">
        <v>676</v>
      </c>
      <c r="M5465" t="s">
        <v>13066</v>
      </c>
      <c r="N5465" t="s">
        <v>42736</v>
      </c>
      <c r="O5465" s="76" t="s">
        <v>4366</v>
      </c>
      <c r="P5465" s="82">
        <v>352</v>
      </c>
      <c r="Q5465" s="82" t="s">
        <v>94739</v>
      </c>
      <c r="R5465"/>
    </row>
    <row r="5466" spans="12:18" x14ac:dyDescent="0.25">
      <c r="L5466" t="s">
        <v>676</v>
      </c>
      <c r="M5466" t="s">
        <v>15059</v>
      </c>
      <c r="N5466" t="s">
        <v>42737</v>
      </c>
      <c r="O5466" s="76" t="s">
        <v>4366</v>
      </c>
      <c r="P5466" s="82">
        <v>522</v>
      </c>
      <c r="Q5466" s="82" t="s">
        <v>94740</v>
      </c>
      <c r="R5466"/>
    </row>
    <row r="5467" spans="12:18" x14ac:dyDescent="0.25">
      <c r="L5467" t="s">
        <v>676</v>
      </c>
      <c r="M5467" t="s">
        <v>13067</v>
      </c>
      <c r="N5467" t="s">
        <v>42738</v>
      </c>
      <c r="O5467" s="76" t="s">
        <v>4366</v>
      </c>
      <c r="P5467" s="82">
        <v>62</v>
      </c>
      <c r="Q5467" s="82" t="s">
        <v>94741</v>
      </c>
      <c r="R5467"/>
    </row>
    <row r="5468" spans="12:18" x14ac:dyDescent="0.25">
      <c r="L5468" t="s">
        <v>676</v>
      </c>
      <c r="M5468" t="s">
        <v>7499</v>
      </c>
      <c r="N5468" t="s">
        <v>42739</v>
      </c>
      <c r="O5468" s="76" t="s">
        <v>4366</v>
      </c>
      <c r="P5468" s="82">
        <v>104</v>
      </c>
      <c r="Q5468" s="82" t="s">
        <v>94742</v>
      </c>
      <c r="R5468"/>
    </row>
    <row r="5469" spans="12:18" x14ac:dyDescent="0.25">
      <c r="L5469" t="s">
        <v>676</v>
      </c>
      <c r="M5469" t="s">
        <v>14157</v>
      </c>
      <c r="N5469" t="s">
        <v>42740</v>
      </c>
      <c r="O5469" s="76" t="s">
        <v>4356</v>
      </c>
      <c r="P5469" s="82">
        <v>2089</v>
      </c>
      <c r="Q5469" s="82" t="s">
        <v>94743</v>
      </c>
      <c r="R5469"/>
    </row>
    <row r="5470" spans="12:18" x14ac:dyDescent="0.25">
      <c r="L5470" t="s">
        <v>676</v>
      </c>
      <c r="M5470" t="s">
        <v>15062</v>
      </c>
      <c r="N5470" t="s">
        <v>42741</v>
      </c>
      <c r="O5470" s="76" t="s">
        <v>4356</v>
      </c>
      <c r="P5470" s="82">
        <v>871</v>
      </c>
      <c r="Q5470" s="82" t="s">
        <v>94744</v>
      </c>
      <c r="R5470"/>
    </row>
    <row r="5471" spans="12:18" x14ac:dyDescent="0.25">
      <c r="L5471" t="s">
        <v>676</v>
      </c>
      <c r="M5471" t="s">
        <v>13069</v>
      </c>
      <c r="N5471" t="s">
        <v>42742</v>
      </c>
      <c r="O5471" s="76" t="s">
        <v>4356</v>
      </c>
      <c r="P5471" s="82">
        <v>992</v>
      </c>
      <c r="Q5471" s="82" t="s">
        <v>94745</v>
      </c>
      <c r="R5471"/>
    </row>
    <row r="5472" spans="12:18" x14ac:dyDescent="0.25">
      <c r="L5472" t="s">
        <v>676</v>
      </c>
      <c r="M5472" t="s">
        <v>13071</v>
      </c>
      <c r="N5472" t="s">
        <v>42743</v>
      </c>
      <c r="O5472" s="76" t="s">
        <v>4356</v>
      </c>
      <c r="P5472" s="82">
        <v>1158</v>
      </c>
      <c r="Q5472" s="82" t="s">
        <v>94746</v>
      </c>
      <c r="R5472"/>
    </row>
    <row r="5473" spans="12:18" x14ac:dyDescent="0.25">
      <c r="L5473" t="s">
        <v>676</v>
      </c>
      <c r="M5473" t="s">
        <v>7500</v>
      </c>
      <c r="N5473" t="s">
        <v>42744</v>
      </c>
      <c r="O5473" s="76" t="s">
        <v>4366</v>
      </c>
      <c r="P5473" s="82">
        <v>134</v>
      </c>
      <c r="Q5473" s="82" t="s">
        <v>94747</v>
      </c>
      <c r="R5473"/>
    </row>
    <row r="5474" spans="12:18" x14ac:dyDescent="0.25">
      <c r="L5474" t="s">
        <v>676</v>
      </c>
      <c r="M5474" t="s">
        <v>11416</v>
      </c>
      <c r="N5474" t="s">
        <v>42745</v>
      </c>
      <c r="O5474" s="76" t="s">
        <v>4366</v>
      </c>
      <c r="P5474" s="82">
        <v>208</v>
      </c>
      <c r="Q5474" s="82" t="s">
        <v>94748</v>
      </c>
      <c r="R5474"/>
    </row>
    <row r="5475" spans="12:18" x14ac:dyDescent="0.25">
      <c r="L5475" t="s">
        <v>676</v>
      </c>
      <c r="M5475" t="s">
        <v>13074</v>
      </c>
      <c r="N5475" t="s">
        <v>42746</v>
      </c>
      <c r="O5475" s="76" t="s">
        <v>4374</v>
      </c>
      <c r="P5475" s="82">
        <v>9351</v>
      </c>
      <c r="Q5475" s="82" t="s">
        <v>94749</v>
      </c>
      <c r="R5475"/>
    </row>
    <row r="5476" spans="12:18" x14ac:dyDescent="0.25">
      <c r="L5476" t="s">
        <v>676</v>
      </c>
      <c r="M5476" t="s">
        <v>7491</v>
      </c>
      <c r="N5476" t="s">
        <v>42747</v>
      </c>
      <c r="O5476" s="76" t="s">
        <v>4366</v>
      </c>
      <c r="P5476" s="82">
        <v>481</v>
      </c>
      <c r="Q5476" s="82" t="s">
        <v>94686</v>
      </c>
      <c r="R5476"/>
    </row>
    <row r="5477" spans="12:18" x14ac:dyDescent="0.25">
      <c r="L5477" t="s">
        <v>676</v>
      </c>
      <c r="M5477" t="s">
        <v>33561</v>
      </c>
      <c r="N5477" t="s">
        <v>42748</v>
      </c>
      <c r="O5477" s="76" t="s">
        <v>4356</v>
      </c>
      <c r="P5477" s="82">
        <v>1370</v>
      </c>
      <c r="Q5477" s="82" t="s">
        <v>94687</v>
      </c>
      <c r="R5477"/>
    </row>
    <row r="5478" spans="12:18" x14ac:dyDescent="0.25">
      <c r="L5478" t="s">
        <v>676</v>
      </c>
      <c r="M5478" t="s">
        <v>33562</v>
      </c>
      <c r="N5478" t="s">
        <v>42749</v>
      </c>
      <c r="O5478" s="76" t="s">
        <v>4366</v>
      </c>
      <c r="P5478" s="82">
        <v>404</v>
      </c>
      <c r="Q5478" s="82" t="s">
        <v>94689</v>
      </c>
      <c r="R5478"/>
    </row>
    <row r="5479" spans="12:18" x14ac:dyDescent="0.25">
      <c r="L5479" t="s">
        <v>676</v>
      </c>
      <c r="M5479" t="s">
        <v>7492</v>
      </c>
      <c r="N5479" t="s">
        <v>42750</v>
      </c>
      <c r="O5479" s="76" t="s">
        <v>4366</v>
      </c>
      <c r="P5479" s="82">
        <v>233</v>
      </c>
      <c r="Q5479" s="82" t="s">
        <v>94691</v>
      </c>
      <c r="R5479"/>
    </row>
    <row r="5480" spans="12:18" x14ac:dyDescent="0.25">
      <c r="L5480" t="s">
        <v>676</v>
      </c>
      <c r="M5480" t="s">
        <v>19037</v>
      </c>
      <c r="N5480" t="s">
        <v>42751</v>
      </c>
      <c r="O5480" s="76" t="s">
        <v>4356</v>
      </c>
      <c r="P5480" s="82">
        <v>199</v>
      </c>
      <c r="Q5480" s="82" t="s">
        <v>94692</v>
      </c>
      <c r="R5480"/>
    </row>
    <row r="5481" spans="12:18" x14ac:dyDescent="0.25">
      <c r="L5481" t="s">
        <v>676</v>
      </c>
      <c r="M5481" t="s">
        <v>15041</v>
      </c>
      <c r="N5481" t="s">
        <v>42752</v>
      </c>
      <c r="O5481" s="76" t="s">
        <v>4366</v>
      </c>
      <c r="P5481" s="82">
        <v>407</v>
      </c>
      <c r="Q5481" s="82" t="s">
        <v>94693</v>
      </c>
      <c r="R5481"/>
    </row>
    <row r="5482" spans="12:18" x14ac:dyDescent="0.25">
      <c r="L5482" t="s">
        <v>676</v>
      </c>
      <c r="M5482" t="s">
        <v>10896</v>
      </c>
      <c r="N5482" t="s">
        <v>42753</v>
      </c>
      <c r="O5482" s="76" t="s">
        <v>4356</v>
      </c>
      <c r="P5482" s="82">
        <v>965</v>
      </c>
      <c r="Q5482" s="82" t="s">
        <v>94694</v>
      </c>
      <c r="R5482"/>
    </row>
    <row r="5483" spans="12:18" x14ac:dyDescent="0.25">
      <c r="L5483" t="s">
        <v>676</v>
      </c>
      <c r="M5483" t="s">
        <v>7577</v>
      </c>
      <c r="N5483" t="s">
        <v>42754</v>
      </c>
      <c r="O5483" s="76" t="s">
        <v>4366</v>
      </c>
      <c r="P5483" s="82">
        <v>332</v>
      </c>
      <c r="Q5483" s="82" t="s">
        <v>94695</v>
      </c>
      <c r="R5483"/>
    </row>
    <row r="5484" spans="12:18" x14ac:dyDescent="0.25">
      <c r="L5484" t="s">
        <v>676</v>
      </c>
      <c r="M5484" t="s">
        <v>15043</v>
      </c>
      <c r="N5484" t="s">
        <v>42755</v>
      </c>
      <c r="O5484" s="76" t="s">
        <v>4366</v>
      </c>
      <c r="P5484" s="82">
        <v>334</v>
      </c>
      <c r="Q5484" s="82" t="s">
        <v>94696</v>
      </c>
      <c r="R5484"/>
    </row>
    <row r="5485" spans="12:18" x14ac:dyDescent="0.25">
      <c r="L5485" t="s">
        <v>676</v>
      </c>
      <c r="M5485" t="s">
        <v>15045</v>
      </c>
      <c r="N5485" t="s">
        <v>42756</v>
      </c>
      <c r="O5485" s="76" t="s">
        <v>4356</v>
      </c>
      <c r="P5485" s="82">
        <v>1057</v>
      </c>
      <c r="Q5485" s="82" t="s">
        <v>94697</v>
      </c>
      <c r="R5485"/>
    </row>
    <row r="5486" spans="12:18" x14ac:dyDescent="0.25">
      <c r="L5486" t="s">
        <v>676</v>
      </c>
      <c r="M5486" t="s">
        <v>7493</v>
      </c>
      <c r="N5486" t="s">
        <v>42757</v>
      </c>
      <c r="O5486" s="76" t="s">
        <v>4366</v>
      </c>
      <c r="P5486" s="82">
        <v>220</v>
      </c>
      <c r="Q5486" s="82" t="s">
        <v>94698</v>
      </c>
      <c r="R5486"/>
    </row>
    <row r="5487" spans="12:18" x14ac:dyDescent="0.25">
      <c r="L5487" t="s">
        <v>676</v>
      </c>
      <c r="M5487" t="s">
        <v>15047</v>
      </c>
      <c r="N5487" t="s">
        <v>42758</v>
      </c>
      <c r="O5487" s="76" t="s">
        <v>4356</v>
      </c>
      <c r="P5487" s="82">
        <v>829</v>
      </c>
      <c r="Q5487" s="82" t="s">
        <v>94699</v>
      </c>
      <c r="R5487"/>
    </row>
    <row r="5488" spans="12:18" x14ac:dyDescent="0.25">
      <c r="L5488" t="s">
        <v>676</v>
      </c>
      <c r="M5488" t="s">
        <v>12614</v>
      </c>
      <c r="N5488" t="s">
        <v>42759</v>
      </c>
      <c r="O5488" s="76" t="s">
        <v>4366</v>
      </c>
      <c r="P5488" s="82">
        <v>111</v>
      </c>
      <c r="Q5488" s="82" t="s">
        <v>94700</v>
      </c>
      <c r="R5488"/>
    </row>
    <row r="5489" spans="12:18" x14ac:dyDescent="0.25">
      <c r="L5489" t="s">
        <v>676</v>
      </c>
      <c r="M5489" t="s">
        <v>24676</v>
      </c>
      <c r="N5489" t="s">
        <v>42760</v>
      </c>
      <c r="O5489" s="76" t="s">
        <v>4356</v>
      </c>
      <c r="P5489" s="82">
        <v>372</v>
      </c>
      <c r="Q5489" s="82" t="s">
        <v>94701</v>
      </c>
      <c r="R5489"/>
    </row>
    <row r="5490" spans="12:18" x14ac:dyDescent="0.25">
      <c r="L5490" t="s">
        <v>676</v>
      </c>
      <c r="M5490" t="s">
        <v>33563</v>
      </c>
      <c r="N5490" t="s">
        <v>42761</v>
      </c>
      <c r="O5490" s="76" t="s">
        <v>4366</v>
      </c>
      <c r="P5490" s="82">
        <v>442</v>
      </c>
      <c r="Q5490" s="82" t="s">
        <v>94702</v>
      </c>
      <c r="R5490"/>
    </row>
    <row r="5491" spans="12:18" x14ac:dyDescent="0.25">
      <c r="L5491" t="s">
        <v>676</v>
      </c>
      <c r="M5491" t="s">
        <v>21807</v>
      </c>
      <c r="N5491" t="s">
        <v>42762</v>
      </c>
      <c r="O5491" s="76" t="s">
        <v>4366</v>
      </c>
      <c r="P5491" s="82">
        <v>369</v>
      </c>
      <c r="Q5491" s="82" t="s">
        <v>94703</v>
      </c>
      <c r="R5491"/>
    </row>
    <row r="5492" spans="12:18" x14ac:dyDescent="0.25">
      <c r="L5492" t="s">
        <v>676</v>
      </c>
      <c r="M5492" t="s">
        <v>24677</v>
      </c>
      <c r="N5492" t="s">
        <v>42763</v>
      </c>
      <c r="O5492" s="76" t="s">
        <v>4356</v>
      </c>
      <c r="P5492" s="82">
        <v>907</v>
      </c>
      <c r="Q5492" s="82" t="s">
        <v>94704</v>
      </c>
      <c r="R5492"/>
    </row>
    <row r="5493" spans="12:18" x14ac:dyDescent="0.25">
      <c r="L5493" t="s">
        <v>676</v>
      </c>
      <c r="M5493" t="s">
        <v>9968</v>
      </c>
      <c r="N5493" t="s">
        <v>42764</v>
      </c>
      <c r="O5493" s="76" t="s">
        <v>4366</v>
      </c>
      <c r="P5493" s="82">
        <v>54</v>
      </c>
      <c r="Q5493" s="82" t="s">
        <v>94705</v>
      </c>
      <c r="R5493"/>
    </row>
    <row r="5494" spans="12:18" x14ac:dyDescent="0.25">
      <c r="L5494" t="s">
        <v>676</v>
      </c>
      <c r="M5494" t="s">
        <v>15048</v>
      </c>
      <c r="N5494" t="s">
        <v>42765</v>
      </c>
      <c r="O5494" s="76" t="s">
        <v>4356</v>
      </c>
      <c r="P5494" s="82">
        <v>477</v>
      </c>
      <c r="Q5494" s="82" t="s">
        <v>94706</v>
      </c>
      <c r="R5494"/>
    </row>
    <row r="5495" spans="12:18" x14ac:dyDescent="0.25">
      <c r="L5495" t="s">
        <v>676</v>
      </c>
      <c r="M5495" t="s">
        <v>13053</v>
      </c>
      <c r="N5495" t="s">
        <v>42766</v>
      </c>
      <c r="O5495" s="76" t="s">
        <v>4366</v>
      </c>
      <c r="P5495" s="82">
        <v>140</v>
      </c>
      <c r="Q5495" s="82" t="s">
        <v>94707</v>
      </c>
      <c r="R5495"/>
    </row>
    <row r="5496" spans="12:18" x14ac:dyDescent="0.25">
      <c r="L5496" t="s">
        <v>676</v>
      </c>
      <c r="M5496" t="s">
        <v>33564</v>
      </c>
      <c r="N5496" t="s">
        <v>42767</v>
      </c>
      <c r="O5496" s="76" t="s">
        <v>4356</v>
      </c>
      <c r="P5496" s="82">
        <v>137</v>
      </c>
      <c r="Q5496" s="82" t="s">
        <v>94708</v>
      </c>
      <c r="R5496"/>
    </row>
    <row r="5497" spans="12:18" x14ac:dyDescent="0.25">
      <c r="L5497" t="s">
        <v>676</v>
      </c>
      <c r="M5497" t="s">
        <v>7494</v>
      </c>
      <c r="N5497" t="s">
        <v>42768</v>
      </c>
      <c r="O5497" s="76" t="s">
        <v>4356</v>
      </c>
      <c r="P5497" s="82">
        <v>778</v>
      </c>
      <c r="Q5497" s="82" t="s">
        <v>94709</v>
      </c>
      <c r="R5497"/>
    </row>
    <row r="5498" spans="12:18" x14ac:dyDescent="0.25">
      <c r="L5498" t="s">
        <v>676</v>
      </c>
      <c r="M5498" t="s">
        <v>15050</v>
      </c>
      <c r="N5498" t="s">
        <v>42769</v>
      </c>
      <c r="O5498" s="76" t="s">
        <v>4356</v>
      </c>
      <c r="P5498" s="82">
        <v>829</v>
      </c>
      <c r="Q5498" s="82" t="s">
        <v>94710</v>
      </c>
      <c r="R5498"/>
    </row>
    <row r="5499" spans="12:18" x14ac:dyDescent="0.25">
      <c r="L5499" t="s">
        <v>676</v>
      </c>
      <c r="M5499" t="s">
        <v>24678</v>
      </c>
      <c r="N5499" t="s">
        <v>42770</v>
      </c>
      <c r="O5499" s="76" t="s">
        <v>4366</v>
      </c>
      <c r="P5499" s="82">
        <v>92</v>
      </c>
      <c r="Q5499" s="82" t="s">
        <v>94711</v>
      </c>
      <c r="R5499"/>
    </row>
    <row r="5500" spans="12:18" x14ac:dyDescent="0.25">
      <c r="L5500" t="s">
        <v>676</v>
      </c>
      <c r="M5500" t="s">
        <v>7587</v>
      </c>
      <c r="N5500" t="s">
        <v>42771</v>
      </c>
      <c r="O5500" s="76" t="s">
        <v>4366</v>
      </c>
      <c r="P5500" s="82">
        <v>131</v>
      </c>
      <c r="Q5500" s="82" t="s">
        <v>94712</v>
      </c>
      <c r="R5500"/>
    </row>
    <row r="5501" spans="12:18" x14ac:dyDescent="0.25">
      <c r="L5501" t="s">
        <v>676</v>
      </c>
      <c r="M5501" t="s">
        <v>24679</v>
      </c>
      <c r="N5501" t="s">
        <v>42772</v>
      </c>
      <c r="O5501" s="76" t="s">
        <v>4356</v>
      </c>
      <c r="P5501" s="82">
        <v>123</v>
      </c>
      <c r="Q5501" s="82" t="s">
        <v>94713</v>
      </c>
      <c r="R5501"/>
    </row>
    <row r="5502" spans="12:18" x14ac:dyDescent="0.25">
      <c r="L5502" t="s">
        <v>676</v>
      </c>
      <c r="M5502" t="s">
        <v>33565</v>
      </c>
      <c r="N5502" t="s">
        <v>42773</v>
      </c>
      <c r="O5502" s="76" t="s">
        <v>4356</v>
      </c>
      <c r="P5502" s="82">
        <v>348</v>
      </c>
      <c r="Q5502" s="82" t="s">
        <v>94714</v>
      </c>
      <c r="R5502"/>
    </row>
    <row r="5503" spans="12:18" x14ac:dyDescent="0.25">
      <c r="L5503" t="s">
        <v>676</v>
      </c>
      <c r="M5503" t="s">
        <v>7495</v>
      </c>
      <c r="N5503" t="s">
        <v>42774</v>
      </c>
      <c r="O5503" s="76" t="s">
        <v>4356</v>
      </c>
      <c r="P5503" s="82">
        <v>881</v>
      </c>
      <c r="Q5503" s="82" t="s">
        <v>94715</v>
      </c>
      <c r="R5503"/>
    </row>
    <row r="5504" spans="12:18" x14ac:dyDescent="0.25">
      <c r="L5504" t="s">
        <v>676</v>
      </c>
      <c r="M5504" t="s">
        <v>24680</v>
      </c>
      <c r="N5504" t="s">
        <v>42775</v>
      </c>
      <c r="O5504" s="76" t="s">
        <v>4366</v>
      </c>
      <c r="P5504" s="82">
        <v>326</v>
      </c>
      <c r="Q5504" s="82" t="s">
        <v>94716</v>
      </c>
      <c r="R5504"/>
    </row>
    <row r="5505" spans="12:18" x14ac:dyDescent="0.25">
      <c r="L5505" t="s">
        <v>676</v>
      </c>
      <c r="M5505" t="s">
        <v>15054</v>
      </c>
      <c r="N5505" t="s">
        <v>42776</v>
      </c>
      <c r="O5505" s="76" t="s">
        <v>4356</v>
      </c>
      <c r="P5505" s="82">
        <v>1068</v>
      </c>
      <c r="Q5505" s="82" t="s">
        <v>94718</v>
      </c>
      <c r="R5505"/>
    </row>
    <row r="5506" spans="12:18" x14ac:dyDescent="0.25">
      <c r="L5506" t="s">
        <v>676</v>
      </c>
      <c r="M5506" t="s">
        <v>4670</v>
      </c>
      <c r="N5506" t="s">
        <v>42777</v>
      </c>
      <c r="O5506" s="76" t="s">
        <v>4374</v>
      </c>
      <c r="P5506" s="82">
        <v>3227</v>
      </c>
      <c r="Q5506" s="82" t="s">
        <v>94719</v>
      </c>
      <c r="R5506"/>
    </row>
    <row r="5507" spans="12:18" x14ac:dyDescent="0.25">
      <c r="L5507" t="s">
        <v>676</v>
      </c>
      <c r="M5507" t="s">
        <v>13057</v>
      </c>
      <c r="N5507" t="s">
        <v>42778</v>
      </c>
      <c r="O5507" s="76" t="s">
        <v>4356</v>
      </c>
      <c r="P5507" s="82">
        <v>289</v>
      </c>
      <c r="Q5507" s="82" t="s">
        <v>94720</v>
      </c>
      <c r="R5507"/>
    </row>
    <row r="5508" spans="12:18" x14ac:dyDescent="0.25">
      <c r="L5508" t="s">
        <v>676</v>
      </c>
      <c r="M5508" t="s">
        <v>33566</v>
      </c>
      <c r="N5508" t="s">
        <v>42779</v>
      </c>
      <c r="O5508" s="76" t="s">
        <v>4366</v>
      </c>
      <c r="P5508" s="82">
        <v>292</v>
      </c>
      <c r="Q5508" s="82" t="s">
        <v>94721</v>
      </c>
      <c r="R5508"/>
    </row>
    <row r="5509" spans="12:18" x14ac:dyDescent="0.25">
      <c r="L5509" t="s">
        <v>676</v>
      </c>
      <c r="M5509" t="s">
        <v>13059</v>
      </c>
      <c r="N5509" t="s">
        <v>42780</v>
      </c>
      <c r="O5509" s="76" t="s">
        <v>4356</v>
      </c>
      <c r="P5509" s="82">
        <v>255</v>
      </c>
      <c r="Q5509" s="82" t="s">
        <v>94723</v>
      </c>
      <c r="R5509"/>
    </row>
    <row r="5510" spans="12:18" x14ac:dyDescent="0.25">
      <c r="L5510" t="s">
        <v>676</v>
      </c>
      <c r="M5510" t="s">
        <v>24682</v>
      </c>
      <c r="N5510" t="s">
        <v>42781</v>
      </c>
      <c r="O5510" s="76" t="s">
        <v>4366</v>
      </c>
      <c r="P5510" s="82">
        <v>215</v>
      </c>
      <c r="Q5510" s="82" t="s">
        <v>94722</v>
      </c>
      <c r="R5510"/>
    </row>
    <row r="5511" spans="12:18" x14ac:dyDescent="0.25">
      <c r="L5511" t="s">
        <v>676</v>
      </c>
      <c r="M5511" t="s">
        <v>7497</v>
      </c>
      <c r="N5511" t="s">
        <v>42782</v>
      </c>
      <c r="O5511" s="76" t="s">
        <v>4356</v>
      </c>
      <c r="P5511" s="82">
        <v>529</v>
      </c>
      <c r="Q5511" s="82" t="s">
        <v>94724</v>
      </c>
      <c r="R5511"/>
    </row>
    <row r="5512" spans="12:18" x14ac:dyDescent="0.25">
      <c r="L5512" t="s">
        <v>676</v>
      </c>
      <c r="M5512" t="s">
        <v>7498</v>
      </c>
      <c r="N5512" t="s">
        <v>42783</v>
      </c>
      <c r="O5512" s="76" t="s">
        <v>4356</v>
      </c>
      <c r="P5512" s="82">
        <v>1292</v>
      </c>
      <c r="Q5512" s="82" t="s">
        <v>94725</v>
      </c>
      <c r="R5512"/>
    </row>
    <row r="5513" spans="12:18" x14ac:dyDescent="0.25">
      <c r="L5513" t="s">
        <v>676</v>
      </c>
      <c r="M5513" t="s">
        <v>13061</v>
      </c>
      <c r="N5513" t="s">
        <v>42784</v>
      </c>
      <c r="O5513" s="76" t="s">
        <v>4356</v>
      </c>
      <c r="P5513" s="82">
        <v>774</v>
      </c>
      <c r="Q5513" s="82" t="s">
        <v>94727</v>
      </c>
      <c r="R5513"/>
    </row>
    <row r="5514" spans="12:18" x14ac:dyDescent="0.25">
      <c r="L5514" t="s">
        <v>676</v>
      </c>
      <c r="M5514" t="s">
        <v>24683</v>
      </c>
      <c r="N5514" t="s">
        <v>42785</v>
      </c>
      <c r="O5514" s="76" t="s">
        <v>4356</v>
      </c>
      <c r="P5514" s="82">
        <v>594</v>
      </c>
      <c r="Q5514" s="82" t="s">
        <v>94728</v>
      </c>
      <c r="R5514"/>
    </row>
    <row r="5515" spans="12:18" x14ac:dyDescent="0.25">
      <c r="L5515" t="s">
        <v>676</v>
      </c>
      <c r="M5515" t="s">
        <v>11286</v>
      </c>
      <c r="N5515" t="s">
        <v>42786</v>
      </c>
      <c r="O5515" s="76" t="s">
        <v>4356</v>
      </c>
      <c r="P5515" s="82">
        <v>203</v>
      </c>
      <c r="Q5515" s="82" t="s">
        <v>94729</v>
      </c>
      <c r="R5515"/>
    </row>
    <row r="5516" spans="12:18" x14ac:dyDescent="0.25">
      <c r="L5516" t="s">
        <v>676</v>
      </c>
      <c r="M5516" t="s">
        <v>7600</v>
      </c>
      <c r="N5516" t="s">
        <v>42787</v>
      </c>
      <c r="O5516" s="76" t="s">
        <v>4356</v>
      </c>
      <c r="P5516" s="82">
        <v>801</v>
      </c>
      <c r="Q5516" s="82" t="s">
        <v>94730</v>
      </c>
      <c r="R5516"/>
    </row>
    <row r="5517" spans="12:18" x14ac:dyDescent="0.25">
      <c r="L5517" t="s">
        <v>676</v>
      </c>
      <c r="M5517" t="s">
        <v>15055</v>
      </c>
      <c r="N5517" t="s">
        <v>42788</v>
      </c>
      <c r="O5517" s="76" t="s">
        <v>4356</v>
      </c>
      <c r="P5517" s="82">
        <v>1216</v>
      </c>
      <c r="Q5517" s="82" t="s">
        <v>94732</v>
      </c>
      <c r="R5517"/>
    </row>
    <row r="5518" spans="12:18" x14ac:dyDescent="0.25">
      <c r="L5518" t="s">
        <v>676</v>
      </c>
      <c r="M5518" t="s">
        <v>33568</v>
      </c>
      <c r="N5518" t="s">
        <v>42789</v>
      </c>
      <c r="O5518" s="76" t="s">
        <v>4366</v>
      </c>
      <c r="P5518" s="82">
        <v>31</v>
      </c>
      <c r="Q5518" s="82" t="s">
        <v>94733</v>
      </c>
      <c r="R5518"/>
    </row>
    <row r="5519" spans="12:18" x14ac:dyDescent="0.25">
      <c r="L5519" t="s">
        <v>676</v>
      </c>
      <c r="M5519" t="s">
        <v>8315</v>
      </c>
      <c r="N5519" t="s">
        <v>42790</v>
      </c>
      <c r="O5519" s="76" t="s">
        <v>4366</v>
      </c>
      <c r="P5519" s="82">
        <v>136</v>
      </c>
      <c r="Q5519" s="82" t="s">
        <v>94734</v>
      </c>
      <c r="R5519"/>
    </row>
    <row r="5520" spans="12:18" x14ac:dyDescent="0.25">
      <c r="L5520" t="s">
        <v>676</v>
      </c>
      <c r="M5520" t="s">
        <v>15057</v>
      </c>
      <c r="N5520" t="s">
        <v>42791</v>
      </c>
      <c r="O5520" s="76" t="s">
        <v>4374</v>
      </c>
      <c r="P5520" s="82">
        <v>7274</v>
      </c>
      <c r="Q5520" s="82" t="s">
        <v>94735</v>
      </c>
      <c r="R5520"/>
    </row>
    <row r="5521" spans="12:18" x14ac:dyDescent="0.25">
      <c r="L5521" t="s">
        <v>676</v>
      </c>
      <c r="M5521" t="s">
        <v>33567</v>
      </c>
      <c r="N5521" t="s">
        <v>42792</v>
      </c>
      <c r="O5521" s="76" t="s">
        <v>4356</v>
      </c>
      <c r="P5521" s="82">
        <v>524</v>
      </c>
      <c r="Q5521" s="82" t="s">
        <v>94726</v>
      </c>
      <c r="R5521"/>
    </row>
    <row r="5522" spans="12:18" x14ac:dyDescent="0.25">
      <c r="L5522" t="s">
        <v>676</v>
      </c>
      <c r="M5522" t="s">
        <v>13064</v>
      </c>
      <c r="N5522" t="s">
        <v>42793</v>
      </c>
      <c r="O5522" s="76" t="s">
        <v>4366</v>
      </c>
      <c r="P5522" s="82">
        <v>118</v>
      </c>
      <c r="Q5522" s="82" t="s">
        <v>94731</v>
      </c>
      <c r="R5522"/>
    </row>
    <row r="5523" spans="12:18" x14ac:dyDescent="0.25">
      <c r="L5523" t="s">
        <v>676</v>
      </c>
      <c r="M5523" t="s">
        <v>13076</v>
      </c>
      <c r="N5523" t="s">
        <v>42794</v>
      </c>
      <c r="O5523" s="76" t="s">
        <v>4356</v>
      </c>
      <c r="P5523" s="82">
        <v>390</v>
      </c>
      <c r="Q5523" s="82" t="s">
        <v>94750</v>
      </c>
      <c r="R5523"/>
    </row>
    <row r="5524" spans="12:18" x14ac:dyDescent="0.25">
      <c r="L5524" t="s">
        <v>676</v>
      </c>
      <c r="M5524" t="s">
        <v>33572</v>
      </c>
      <c r="N5524" t="s">
        <v>42795</v>
      </c>
      <c r="O5524" s="76" t="s">
        <v>4356</v>
      </c>
      <c r="P5524" s="82">
        <v>577</v>
      </c>
      <c r="Q5524" s="82" t="s">
        <v>94752</v>
      </c>
      <c r="R5524"/>
    </row>
    <row r="5525" spans="12:18" x14ac:dyDescent="0.25">
      <c r="L5525" t="s">
        <v>676</v>
      </c>
      <c r="M5525" t="s">
        <v>33573</v>
      </c>
      <c r="N5525" t="s">
        <v>42796</v>
      </c>
      <c r="O5525" s="76" t="s">
        <v>4356</v>
      </c>
      <c r="P5525" s="82">
        <v>1504</v>
      </c>
      <c r="Q5525" s="82" t="s">
        <v>94753</v>
      </c>
      <c r="R5525"/>
    </row>
    <row r="5526" spans="12:18" x14ac:dyDescent="0.25">
      <c r="L5526" t="s">
        <v>676</v>
      </c>
      <c r="M5526" t="s">
        <v>7467</v>
      </c>
      <c r="N5526" t="s">
        <v>42797</v>
      </c>
      <c r="O5526" s="76" t="s">
        <v>4356</v>
      </c>
      <c r="P5526" s="82">
        <v>3953</v>
      </c>
      <c r="Q5526" s="82" t="s">
        <v>94600</v>
      </c>
      <c r="R5526"/>
    </row>
    <row r="5527" spans="12:18" x14ac:dyDescent="0.25">
      <c r="L5527" t="s">
        <v>676</v>
      </c>
      <c r="M5527" t="s">
        <v>7501</v>
      </c>
      <c r="N5527" t="s">
        <v>42798</v>
      </c>
      <c r="O5527" s="76" t="s">
        <v>4366</v>
      </c>
      <c r="P5527" s="82">
        <v>171</v>
      </c>
      <c r="Q5527" s="82" t="s">
        <v>94755</v>
      </c>
      <c r="R5527"/>
    </row>
    <row r="5528" spans="12:18" x14ac:dyDescent="0.25">
      <c r="L5528" t="s">
        <v>676</v>
      </c>
      <c r="M5528" t="s">
        <v>13080</v>
      </c>
      <c r="N5528" t="s">
        <v>42799</v>
      </c>
      <c r="O5528" s="76" t="s">
        <v>4366</v>
      </c>
      <c r="P5528" s="82">
        <v>749</v>
      </c>
      <c r="Q5528" s="82" t="s">
        <v>94756</v>
      </c>
      <c r="R5528"/>
    </row>
    <row r="5529" spans="12:18" x14ac:dyDescent="0.25">
      <c r="L5529" t="s">
        <v>676</v>
      </c>
      <c r="M5529" t="s">
        <v>15066</v>
      </c>
      <c r="N5529" t="s">
        <v>42800</v>
      </c>
      <c r="O5529" s="76" t="s">
        <v>4356</v>
      </c>
      <c r="P5529" s="82">
        <v>758</v>
      </c>
      <c r="Q5529" s="82" t="s">
        <v>94757</v>
      </c>
      <c r="R5529"/>
    </row>
    <row r="5530" spans="12:18" x14ac:dyDescent="0.25">
      <c r="L5530" t="s">
        <v>676</v>
      </c>
      <c r="M5530" t="s">
        <v>33574</v>
      </c>
      <c r="N5530" t="s">
        <v>42801</v>
      </c>
      <c r="O5530" s="76" t="s">
        <v>4356</v>
      </c>
      <c r="P5530" s="82">
        <v>626</v>
      </c>
      <c r="Q5530" s="82" t="s">
        <v>94758</v>
      </c>
      <c r="R5530"/>
    </row>
    <row r="5531" spans="12:18" x14ac:dyDescent="0.25">
      <c r="L5531" t="s">
        <v>676</v>
      </c>
      <c r="M5531" t="s">
        <v>33575</v>
      </c>
      <c r="N5531" t="s">
        <v>42802</v>
      </c>
      <c r="O5531" s="76" t="s">
        <v>4356</v>
      </c>
      <c r="P5531" s="82">
        <v>1191</v>
      </c>
      <c r="Q5531" s="82" t="s">
        <v>94759</v>
      </c>
      <c r="R5531"/>
    </row>
    <row r="5532" spans="12:18" x14ac:dyDescent="0.25">
      <c r="L5532" t="s">
        <v>676</v>
      </c>
      <c r="M5532" t="s">
        <v>15068</v>
      </c>
      <c r="N5532" t="s">
        <v>42803</v>
      </c>
      <c r="O5532" s="76" t="s">
        <v>4356</v>
      </c>
      <c r="P5532" s="82">
        <v>453</v>
      </c>
      <c r="Q5532" s="82" t="s">
        <v>94760</v>
      </c>
      <c r="R5532"/>
    </row>
    <row r="5533" spans="12:18" x14ac:dyDescent="0.25">
      <c r="L5533" t="s">
        <v>676</v>
      </c>
      <c r="M5533" t="s">
        <v>13082</v>
      </c>
      <c r="N5533" t="s">
        <v>42804</v>
      </c>
      <c r="O5533" s="76" t="s">
        <v>4356</v>
      </c>
      <c r="P5533" s="82">
        <v>955</v>
      </c>
      <c r="Q5533" s="82" t="s">
        <v>94761</v>
      </c>
      <c r="R5533"/>
    </row>
    <row r="5534" spans="12:18" x14ac:dyDescent="0.25">
      <c r="L5534" t="s">
        <v>676</v>
      </c>
      <c r="M5534" t="s">
        <v>24684</v>
      </c>
      <c r="N5534" t="s">
        <v>42805</v>
      </c>
      <c r="O5534" s="76" t="s">
        <v>4366</v>
      </c>
      <c r="P5534" s="82">
        <v>86</v>
      </c>
      <c r="Q5534" s="82" t="s">
        <v>94762</v>
      </c>
      <c r="R5534"/>
    </row>
    <row r="5535" spans="12:18" x14ac:dyDescent="0.25">
      <c r="L5535" t="s">
        <v>676</v>
      </c>
      <c r="M5535" t="s">
        <v>24685</v>
      </c>
      <c r="N5535" t="s">
        <v>42806</v>
      </c>
      <c r="O5535" s="76" t="s">
        <v>4366</v>
      </c>
      <c r="P5535" s="82">
        <v>221</v>
      </c>
      <c r="Q5535" s="82" t="s">
        <v>94763</v>
      </c>
      <c r="R5535"/>
    </row>
    <row r="5536" spans="12:18" x14ac:dyDescent="0.25">
      <c r="L5536" t="s">
        <v>676</v>
      </c>
      <c r="M5536" t="s">
        <v>7496</v>
      </c>
      <c r="N5536" t="s">
        <v>42807</v>
      </c>
      <c r="O5536" s="76" t="s">
        <v>4366</v>
      </c>
      <c r="P5536" s="82">
        <v>811</v>
      </c>
      <c r="Q5536" s="82" t="s">
        <v>94717</v>
      </c>
      <c r="R5536"/>
    </row>
    <row r="5537" spans="12:18" x14ac:dyDescent="0.25">
      <c r="L5537" t="s">
        <v>676</v>
      </c>
      <c r="M5537" t="s">
        <v>13050</v>
      </c>
      <c r="N5537" t="s">
        <v>42808</v>
      </c>
      <c r="O5537" s="76" t="s">
        <v>4356</v>
      </c>
      <c r="P5537" s="82">
        <v>1301</v>
      </c>
      <c r="Q5537" s="82" t="s">
        <v>94690</v>
      </c>
      <c r="R5537"/>
    </row>
    <row r="5538" spans="12:18" x14ac:dyDescent="0.25">
      <c r="L5538" t="s">
        <v>676</v>
      </c>
      <c r="M5538" t="s">
        <v>7462</v>
      </c>
      <c r="N5538" t="s">
        <v>42809</v>
      </c>
      <c r="O5538" s="76" t="s">
        <v>4356</v>
      </c>
      <c r="P5538" s="82">
        <v>1428</v>
      </c>
      <c r="Q5538" s="82" t="s">
        <v>94584</v>
      </c>
      <c r="R5538"/>
    </row>
    <row r="5539" spans="12:18" x14ac:dyDescent="0.25">
      <c r="L5539" t="s">
        <v>676</v>
      </c>
      <c r="M5539" t="s">
        <v>8318</v>
      </c>
      <c r="N5539" t="s">
        <v>42810</v>
      </c>
      <c r="O5539" s="76" t="s">
        <v>4366</v>
      </c>
      <c r="P5539" s="82">
        <v>197</v>
      </c>
      <c r="Q5539" s="82" t="s">
        <v>94764</v>
      </c>
      <c r="R5539"/>
    </row>
    <row r="5540" spans="12:18" x14ac:dyDescent="0.25">
      <c r="L5540" t="s">
        <v>676</v>
      </c>
      <c r="M5540" t="s">
        <v>7502</v>
      </c>
      <c r="N5540" t="s">
        <v>42811</v>
      </c>
      <c r="O5540" s="76" t="s">
        <v>4356</v>
      </c>
      <c r="P5540" s="82">
        <v>2081</v>
      </c>
      <c r="Q5540" s="82" t="s">
        <v>94765</v>
      </c>
      <c r="R5540"/>
    </row>
    <row r="5541" spans="12:18" x14ac:dyDescent="0.25">
      <c r="L5541" t="s">
        <v>676</v>
      </c>
      <c r="M5541" t="s">
        <v>24686</v>
      </c>
      <c r="N5541" t="s">
        <v>42812</v>
      </c>
      <c r="O5541" s="76" t="s">
        <v>4366</v>
      </c>
      <c r="P5541" s="82">
        <v>93</v>
      </c>
      <c r="Q5541" s="82" t="s">
        <v>94766</v>
      </c>
      <c r="R5541"/>
    </row>
    <row r="5542" spans="12:18" x14ac:dyDescent="0.25">
      <c r="L5542" t="s">
        <v>676</v>
      </c>
      <c r="M5542" t="s">
        <v>15070</v>
      </c>
      <c r="N5542" t="s">
        <v>42813</v>
      </c>
      <c r="O5542" s="76" t="s">
        <v>4366</v>
      </c>
      <c r="P5542" s="82">
        <v>297</v>
      </c>
      <c r="Q5542" s="82" t="s">
        <v>94767</v>
      </c>
      <c r="R5542"/>
    </row>
    <row r="5543" spans="12:18" x14ac:dyDescent="0.25">
      <c r="L5543" t="s">
        <v>676</v>
      </c>
      <c r="M5543" t="s">
        <v>15072</v>
      </c>
      <c r="N5543" t="s">
        <v>42814</v>
      </c>
      <c r="O5543" s="76" t="s">
        <v>4366</v>
      </c>
      <c r="P5543" s="82">
        <v>126</v>
      </c>
      <c r="Q5543" s="82" t="s">
        <v>94768</v>
      </c>
      <c r="R5543"/>
    </row>
    <row r="5544" spans="12:18" x14ac:dyDescent="0.25">
      <c r="L5544" t="s">
        <v>676</v>
      </c>
      <c r="M5544" t="s">
        <v>7503</v>
      </c>
      <c r="N5544" t="s">
        <v>42815</v>
      </c>
      <c r="O5544" s="76" t="s">
        <v>4366</v>
      </c>
      <c r="P5544" s="82">
        <v>353</v>
      </c>
      <c r="Q5544" s="82" t="s">
        <v>94769</v>
      </c>
      <c r="R5544"/>
    </row>
    <row r="5545" spans="12:18" x14ac:dyDescent="0.25">
      <c r="L5545" t="s">
        <v>676</v>
      </c>
      <c r="M5545" t="s">
        <v>4560</v>
      </c>
      <c r="N5545" t="s">
        <v>42816</v>
      </c>
      <c r="O5545" s="76" t="s">
        <v>4366</v>
      </c>
      <c r="P5545" s="82">
        <v>98</v>
      </c>
      <c r="Q5545" s="82" t="s">
        <v>94770</v>
      </c>
      <c r="R5545"/>
    </row>
    <row r="5546" spans="12:18" x14ac:dyDescent="0.25">
      <c r="L5546" t="s">
        <v>676</v>
      </c>
      <c r="M5546" t="s">
        <v>6906</v>
      </c>
      <c r="N5546" t="s">
        <v>42817</v>
      </c>
      <c r="O5546" s="76" t="s">
        <v>4356</v>
      </c>
      <c r="P5546" s="82">
        <v>352</v>
      </c>
      <c r="Q5546" s="82" t="s">
        <v>94771</v>
      </c>
      <c r="R5546"/>
    </row>
    <row r="5547" spans="12:18" x14ac:dyDescent="0.25">
      <c r="L5547" t="s">
        <v>676</v>
      </c>
      <c r="M5547" t="s">
        <v>7504</v>
      </c>
      <c r="N5547" t="s">
        <v>42818</v>
      </c>
      <c r="O5547" s="76" t="s">
        <v>4356</v>
      </c>
      <c r="P5547" s="82">
        <v>658</v>
      </c>
      <c r="Q5547" s="82" t="s">
        <v>94772</v>
      </c>
      <c r="R5547"/>
    </row>
    <row r="5548" spans="12:18" x14ac:dyDescent="0.25">
      <c r="L5548" t="s">
        <v>676</v>
      </c>
      <c r="M5548" t="s">
        <v>13084</v>
      </c>
      <c r="N5548" t="s">
        <v>42819</v>
      </c>
      <c r="O5548" s="76" t="s">
        <v>4366</v>
      </c>
      <c r="P5548" s="82">
        <v>146</v>
      </c>
      <c r="Q5548" s="82" t="s">
        <v>94773</v>
      </c>
      <c r="R5548"/>
    </row>
    <row r="5549" spans="12:18" x14ac:dyDescent="0.25">
      <c r="L5549" t="s">
        <v>676</v>
      </c>
      <c r="M5549" t="s">
        <v>24761</v>
      </c>
      <c r="N5549" t="s">
        <v>42820</v>
      </c>
      <c r="O5549" s="76" t="s">
        <v>4356</v>
      </c>
      <c r="P5549" s="82">
        <v>287</v>
      </c>
      <c r="Q5549" s="82" t="s">
        <v>94774</v>
      </c>
      <c r="R5549"/>
    </row>
    <row r="5550" spans="12:18" x14ac:dyDescent="0.25">
      <c r="L5550" t="s">
        <v>676</v>
      </c>
      <c r="M5550" t="s">
        <v>24687</v>
      </c>
      <c r="N5550" t="s">
        <v>42821</v>
      </c>
      <c r="O5550" s="76" t="s">
        <v>4366</v>
      </c>
      <c r="P5550" s="82">
        <v>106</v>
      </c>
      <c r="Q5550" s="82" t="s">
        <v>94776</v>
      </c>
      <c r="R5550"/>
    </row>
    <row r="5551" spans="12:18" x14ac:dyDescent="0.25">
      <c r="L5551" t="s">
        <v>676</v>
      </c>
      <c r="M5551" t="s">
        <v>15074</v>
      </c>
      <c r="N5551" t="s">
        <v>42822</v>
      </c>
      <c r="O5551" s="76" t="s">
        <v>4356</v>
      </c>
      <c r="P5551" s="82">
        <v>168</v>
      </c>
      <c r="Q5551" s="82" t="s">
        <v>94777</v>
      </c>
      <c r="R5551"/>
    </row>
    <row r="5552" spans="12:18" x14ac:dyDescent="0.25">
      <c r="L5552" t="s">
        <v>676</v>
      </c>
      <c r="M5552" t="s">
        <v>7507</v>
      </c>
      <c r="N5552" t="s">
        <v>42823</v>
      </c>
      <c r="O5552" s="76" t="s">
        <v>4356</v>
      </c>
      <c r="P5552" s="82">
        <v>744</v>
      </c>
      <c r="Q5552" s="82" t="s">
        <v>94779</v>
      </c>
      <c r="R5552"/>
    </row>
    <row r="5553" spans="12:18" x14ac:dyDescent="0.25">
      <c r="L5553" t="s">
        <v>676</v>
      </c>
      <c r="M5553" t="s">
        <v>13086</v>
      </c>
      <c r="N5553" t="s">
        <v>42824</v>
      </c>
      <c r="O5553" s="76" t="s">
        <v>4356</v>
      </c>
      <c r="P5553" s="82">
        <v>999</v>
      </c>
      <c r="Q5553" s="82" t="s">
        <v>94780</v>
      </c>
      <c r="R5553"/>
    </row>
    <row r="5554" spans="12:18" x14ac:dyDescent="0.25">
      <c r="L5554" t="s">
        <v>676</v>
      </c>
      <c r="M5554" t="s">
        <v>15076</v>
      </c>
      <c r="N5554" t="s">
        <v>42825</v>
      </c>
      <c r="O5554" s="76" t="s">
        <v>4356</v>
      </c>
      <c r="P5554" s="82">
        <v>332</v>
      </c>
      <c r="Q5554" s="82" t="s">
        <v>94781</v>
      </c>
      <c r="R5554"/>
    </row>
    <row r="5555" spans="12:18" x14ac:dyDescent="0.25">
      <c r="L5555" t="s">
        <v>676</v>
      </c>
      <c r="M5555" t="s">
        <v>13088</v>
      </c>
      <c r="N5555" t="s">
        <v>42826</v>
      </c>
      <c r="O5555" s="76" t="s">
        <v>4366</v>
      </c>
      <c r="P5555" s="82">
        <v>137</v>
      </c>
      <c r="Q5555" s="82" t="s">
        <v>94782</v>
      </c>
      <c r="R5555"/>
    </row>
    <row r="5556" spans="12:18" x14ac:dyDescent="0.25">
      <c r="L5556" t="s">
        <v>676</v>
      </c>
      <c r="M5556" t="s">
        <v>13090</v>
      </c>
      <c r="N5556" t="s">
        <v>42827</v>
      </c>
      <c r="O5556" s="76" t="s">
        <v>4366</v>
      </c>
      <c r="P5556" s="82">
        <v>321</v>
      </c>
      <c r="Q5556" s="82" t="s">
        <v>94783</v>
      </c>
      <c r="R5556"/>
    </row>
    <row r="5557" spans="12:18" x14ac:dyDescent="0.25">
      <c r="L5557" t="s">
        <v>676</v>
      </c>
      <c r="M5557" t="s">
        <v>15078</v>
      </c>
      <c r="N5557" t="s">
        <v>42828</v>
      </c>
      <c r="O5557" s="76" t="s">
        <v>4356</v>
      </c>
      <c r="P5557" s="82">
        <v>1075</v>
      </c>
      <c r="Q5557" s="82" t="s">
        <v>94784</v>
      </c>
      <c r="R5557"/>
    </row>
    <row r="5558" spans="12:18" x14ac:dyDescent="0.25">
      <c r="L5558" t="s">
        <v>676</v>
      </c>
      <c r="M5558" t="s">
        <v>24688</v>
      </c>
      <c r="N5558" t="s">
        <v>42829</v>
      </c>
      <c r="O5558" s="76" t="s">
        <v>4366</v>
      </c>
      <c r="P5558" s="82">
        <v>521</v>
      </c>
      <c r="Q5558" s="82" t="s">
        <v>94785</v>
      </c>
      <c r="R5558"/>
    </row>
    <row r="5559" spans="12:18" x14ac:dyDescent="0.25">
      <c r="L5559" t="s">
        <v>676</v>
      </c>
      <c r="M5559" t="s">
        <v>24689</v>
      </c>
      <c r="N5559" t="s">
        <v>42830</v>
      </c>
      <c r="O5559" s="76" t="s">
        <v>4374</v>
      </c>
      <c r="P5559" s="82">
        <v>1509</v>
      </c>
      <c r="Q5559" s="82" t="s">
        <v>94786</v>
      </c>
      <c r="R5559"/>
    </row>
    <row r="5560" spans="12:18" x14ac:dyDescent="0.25">
      <c r="L5560" t="s">
        <v>676</v>
      </c>
      <c r="M5560" t="s">
        <v>24690</v>
      </c>
      <c r="N5560" t="s">
        <v>42831</v>
      </c>
      <c r="O5560" s="76" t="s">
        <v>4366</v>
      </c>
      <c r="P5560" s="82">
        <v>329</v>
      </c>
      <c r="Q5560" s="82" t="s">
        <v>94787</v>
      </c>
      <c r="R5560"/>
    </row>
    <row r="5561" spans="12:18" x14ac:dyDescent="0.25">
      <c r="L5561" t="s">
        <v>676</v>
      </c>
      <c r="M5561" t="s">
        <v>13092</v>
      </c>
      <c r="N5561" t="s">
        <v>42832</v>
      </c>
      <c r="O5561" s="76" t="s">
        <v>4356</v>
      </c>
      <c r="P5561" s="82">
        <v>248</v>
      </c>
      <c r="Q5561" s="82" t="s">
        <v>94788</v>
      </c>
      <c r="R5561"/>
    </row>
    <row r="5562" spans="12:18" x14ac:dyDescent="0.25">
      <c r="L5562" t="s">
        <v>676</v>
      </c>
      <c r="M5562" t="s">
        <v>7508</v>
      </c>
      <c r="N5562" t="s">
        <v>42833</v>
      </c>
      <c r="O5562" s="76" t="s">
        <v>4356</v>
      </c>
      <c r="P5562" s="82">
        <v>419</v>
      </c>
      <c r="Q5562" s="82" t="s">
        <v>94789</v>
      </c>
      <c r="R5562"/>
    </row>
    <row r="5563" spans="12:18" x14ac:dyDescent="0.25">
      <c r="L5563" t="s">
        <v>676</v>
      </c>
      <c r="M5563" t="s">
        <v>7509</v>
      </c>
      <c r="N5563" t="s">
        <v>42834</v>
      </c>
      <c r="O5563" s="76" t="s">
        <v>4356</v>
      </c>
      <c r="P5563" s="82">
        <v>780</v>
      </c>
      <c r="Q5563" s="82" t="s">
        <v>94790</v>
      </c>
      <c r="R5563"/>
    </row>
    <row r="5564" spans="12:18" x14ac:dyDescent="0.25">
      <c r="L5564" t="s">
        <v>676</v>
      </c>
      <c r="M5564" t="s">
        <v>24691</v>
      </c>
      <c r="N5564" t="s">
        <v>42835</v>
      </c>
      <c r="O5564" s="76" t="s">
        <v>4356</v>
      </c>
      <c r="P5564" s="82">
        <v>293</v>
      </c>
      <c r="Q5564" s="82" t="s">
        <v>94791</v>
      </c>
      <c r="R5564"/>
    </row>
    <row r="5565" spans="12:18" x14ac:dyDescent="0.25">
      <c r="L5565" t="s">
        <v>676</v>
      </c>
      <c r="M5565" t="s">
        <v>24692</v>
      </c>
      <c r="N5565" t="s">
        <v>42836</v>
      </c>
      <c r="O5565" s="76" t="s">
        <v>4356</v>
      </c>
      <c r="P5565" s="82">
        <v>510</v>
      </c>
      <c r="Q5565" s="82" t="s">
        <v>94792</v>
      </c>
      <c r="R5565"/>
    </row>
    <row r="5566" spans="12:18" x14ac:dyDescent="0.25">
      <c r="L5566" t="s">
        <v>676</v>
      </c>
      <c r="M5566" t="s">
        <v>15080</v>
      </c>
      <c r="N5566" t="s">
        <v>42837</v>
      </c>
      <c r="O5566" s="76" t="s">
        <v>4356</v>
      </c>
      <c r="P5566" s="82">
        <v>547</v>
      </c>
      <c r="Q5566" s="82" t="s">
        <v>94793</v>
      </c>
      <c r="R5566"/>
    </row>
    <row r="5567" spans="12:18" x14ac:dyDescent="0.25">
      <c r="L5567" t="s">
        <v>717</v>
      </c>
      <c r="M5567" t="s">
        <v>15082</v>
      </c>
      <c r="N5567" t="s">
        <v>42838</v>
      </c>
      <c r="O5567" s="76" t="s">
        <v>4366</v>
      </c>
      <c r="P5567" s="82">
        <v>134</v>
      </c>
      <c r="Q5567" s="82" t="s">
        <v>94794</v>
      </c>
      <c r="R5567"/>
    </row>
    <row r="5568" spans="12:18" x14ac:dyDescent="0.25">
      <c r="L5568" t="s">
        <v>717</v>
      </c>
      <c r="M5568" t="s">
        <v>15084</v>
      </c>
      <c r="N5568" t="s">
        <v>42839</v>
      </c>
      <c r="O5568" s="76" t="s">
        <v>4356</v>
      </c>
      <c r="P5568" s="82">
        <v>4037</v>
      </c>
      <c r="Q5568" s="82" t="s">
        <v>94795</v>
      </c>
      <c r="R5568"/>
    </row>
    <row r="5569" spans="12:18" x14ac:dyDescent="0.25">
      <c r="L5569" t="s">
        <v>717</v>
      </c>
      <c r="M5569" t="s">
        <v>15086</v>
      </c>
      <c r="N5569" t="s">
        <v>42840</v>
      </c>
      <c r="O5569" s="76" t="s">
        <v>4366</v>
      </c>
      <c r="P5569" s="82">
        <v>195</v>
      </c>
      <c r="Q5569" s="82" t="s">
        <v>94797</v>
      </c>
      <c r="R5569"/>
    </row>
    <row r="5570" spans="12:18" x14ac:dyDescent="0.25">
      <c r="L5570" t="s">
        <v>717</v>
      </c>
      <c r="M5570" t="s">
        <v>7510</v>
      </c>
      <c r="N5570" t="s">
        <v>42841</v>
      </c>
      <c r="O5570" s="76" t="s">
        <v>4356</v>
      </c>
      <c r="P5570" s="82">
        <v>264</v>
      </c>
      <c r="Q5570" s="82" t="s">
        <v>94798</v>
      </c>
      <c r="R5570"/>
    </row>
    <row r="5571" spans="12:18" x14ac:dyDescent="0.25">
      <c r="L5571" t="s">
        <v>717</v>
      </c>
      <c r="M5571" t="s">
        <v>24693</v>
      </c>
      <c r="N5571" t="s">
        <v>42842</v>
      </c>
      <c r="O5571" s="76" t="s">
        <v>4366</v>
      </c>
      <c r="P5571" s="82">
        <v>320</v>
      </c>
      <c r="Q5571" s="82" t="s">
        <v>94799</v>
      </c>
      <c r="R5571"/>
    </row>
    <row r="5572" spans="12:18" x14ac:dyDescent="0.25">
      <c r="L5572" t="s">
        <v>717</v>
      </c>
      <c r="M5572" t="s">
        <v>15088</v>
      </c>
      <c r="N5572" t="s">
        <v>42843</v>
      </c>
      <c r="O5572" s="76" t="s">
        <v>4356</v>
      </c>
      <c r="P5572" s="82">
        <v>2235</v>
      </c>
      <c r="Q5572" s="82" t="s">
        <v>94800</v>
      </c>
      <c r="R5572"/>
    </row>
    <row r="5573" spans="12:18" x14ac:dyDescent="0.25">
      <c r="L5573" t="s">
        <v>717</v>
      </c>
      <c r="M5573" t="s">
        <v>24694</v>
      </c>
      <c r="N5573" t="s">
        <v>42844</v>
      </c>
      <c r="O5573" s="76" t="s">
        <v>4356</v>
      </c>
      <c r="P5573" s="82">
        <v>1060</v>
      </c>
      <c r="Q5573" s="82" t="s">
        <v>94801</v>
      </c>
      <c r="R5573"/>
    </row>
    <row r="5574" spans="12:18" x14ac:dyDescent="0.25">
      <c r="L5574" t="s">
        <v>717</v>
      </c>
      <c r="M5574" t="s">
        <v>24695</v>
      </c>
      <c r="N5574" t="s">
        <v>42845</v>
      </c>
      <c r="O5574" s="76" t="s">
        <v>4374</v>
      </c>
      <c r="P5574" s="82">
        <v>3940</v>
      </c>
      <c r="Q5574" s="82" t="s">
        <v>72645</v>
      </c>
      <c r="R5574"/>
    </row>
    <row r="5575" spans="12:18" x14ac:dyDescent="0.25">
      <c r="L5575" t="s">
        <v>717</v>
      </c>
      <c r="M5575" t="s">
        <v>15092</v>
      </c>
      <c r="N5575" t="s">
        <v>42846</v>
      </c>
      <c r="O5575" s="76" t="s">
        <v>4356</v>
      </c>
      <c r="P5575" s="82">
        <v>377</v>
      </c>
      <c r="Q5575" s="82" t="s">
        <v>94802</v>
      </c>
      <c r="R5575"/>
    </row>
    <row r="5576" spans="12:18" x14ac:dyDescent="0.25">
      <c r="L5576" t="s">
        <v>717</v>
      </c>
      <c r="M5576" t="s">
        <v>24696</v>
      </c>
      <c r="N5576" t="s">
        <v>42847</v>
      </c>
      <c r="O5576" s="76" t="s">
        <v>4366</v>
      </c>
      <c r="P5576" s="82">
        <v>162</v>
      </c>
      <c r="Q5576" s="82" t="s">
        <v>94803</v>
      </c>
      <c r="R5576"/>
    </row>
    <row r="5577" spans="12:18" x14ac:dyDescent="0.25">
      <c r="L5577" t="s">
        <v>717</v>
      </c>
      <c r="M5577" t="s">
        <v>13094</v>
      </c>
      <c r="N5577" t="s">
        <v>42848</v>
      </c>
      <c r="O5577" s="76" t="s">
        <v>4366</v>
      </c>
      <c r="P5577" s="82">
        <v>349</v>
      </c>
      <c r="Q5577" s="82" t="s">
        <v>94804</v>
      </c>
      <c r="R5577"/>
    </row>
    <row r="5578" spans="12:18" x14ac:dyDescent="0.25">
      <c r="L5578" t="s">
        <v>717</v>
      </c>
      <c r="M5578" t="s">
        <v>15094</v>
      </c>
      <c r="N5578" t="s">
        <v>42849</v>
      </c>
      <c r="O5578" s="76" t="s">
        <v>4356</v>
      </c>
      <c r="P5578" s="82">
        <v>753</v>
      </c>
      <c r="Q5578" s="82" t="s">
        <v>94805</v>
      </c>
      <c r="R5578"/>
    </row>
    <row r="5579" spans="12:18" x14ac:dyDescent="0.25">
      <c r="L5579" t="s">
        <v>717</v>
      </c>
      <c r="M5579" t="s">
        <v>13097</v>
      </c>
      <c r="N5579" t="s">
        <v>42850</v>
      </c>
      <c r="O5579" s="76" t="s">
        <v>4356</v>
      </c>
      <c r="P5579" s="82">
        <v>772</v>
      </c>
      <c r="Q5579" s="82" t="s">
        <v>94806</v>
      </c>
      <c r="R5579"/>
    </row>
    <row r="5580" spans="12:18" x14ac:dyDescent="0.25">
      <c r="L5580" t="s">
        <v>717</v>
      </c>
      <c r="M5580" t="s">
        <v>15096</v>
      </c>
      <c r="N5580" t="s">
        <v>42851</v>
      </c>
      <c r="O5580" s="76" t="s">
        <v>4356</v>
      </c>
      <c r="P5580" s="82">
        <v>671</v>
      </c>
      <c r="Q5580" s="82" t="s">
        <v>94807</v>
      </c>
      <c r="R5580"/>
    </row>
    <row r="5581" spans="12:18" x14ac:dyDescent="0.25">
      <c r="L5581" t="s">
        <v>717</v>
      </c>
      <c r="M5581" t="s">
        <v>7511</v>
      </c>
      <c r="N5581" t="s">
        <v>42852</v>
      </c>
      <c r="O5581" s="76" t="s">
        <v>4356</v>
      </c>
      <c r="P5581" s="82">
        <v>849</v>
      </c>
      <c r="Q5581" s="82" t="s">
        <v>94808</v>
      </c>
      <c r="R5581"/>
    </row>
    <row r="5582" spans="12:18" x14ac:dyDescent="0.25">
      <c r="L5582" t="s">
        <v>717</v>
      </c>
      <c r="M5582" t="s">
        <v>15098</v>
      </c>
      <c r="N5582" t="s">
        <v>42853</v>
      </c>
      <c r="O5582" s="76" t="s">
        <v>4356</v>
      </c>
      <c r="P5582" s="82">
        <v>1307</v>
      </c>
      <c r="Q5582" s="82" t="s">
        <v>94809</v>
      </c>
      <c r="R5582"/>
    </row>
    <row r="5583" spans="12:18" x14ac:dyDescent="0.25">
      <c r="L5583" t="s">
        <v>717</v>
      </c>
      <c r="M5583" t="s">
        <v>13099</v>
      </c>
      <c r="N5583" t="s">
        <v>42854</v>
      </c>
      <c r="O5583" s="76" t="s">
        <v>4356</v>
      </c>
      <c r="P5583" s="82">
        <v>345</v>
      </c>
      <c r="Q5583" s="82" t="s">
        <v>94810</v>
      </c>
      <c r="R5583"/>
    </row>
    <row r="5584" spans="12:18" x14ac:dyDescent="0.25">
      <c r="L5584" t="s">
        <v>717</v>
      </c>
      <c r="M5584" t="s">
        <v>13101</v>
      </c>
      <c r="N5584" t="s">
        <v>42855</v>
      </c>
      <c r="O5584" s="76" t="s">
        <v>4374</v>
      </c>
      <c r="P5584" s="82">
        <v>3448</v>
      </c>
      <c r="Q5584" s="82" t="s">
        <v>94811</v>
      </c>
      <c r="R5584"/>
    </row>
    <row r="5585" spans="12:18" x14ac:dyDescent="0.25">
      <c r="L5585" t="s">
        <v>717</v>
      </c>
      <c r="M5585" t="s">
        <v>7512</v>
      </c>
      <c r="N5585" t="s">
        <v>42856</v>
      </c>
      <c r="O5585" s="76" t="s">
        <v>4356</v>
      </c>
      <c r="P5585" s="82">
        <v>1050</v>
      </c>
      <c r="Q5585" s="82" t="s">
        <v>94812</v>
      </c>
      <c r="R5585"/>
    </row>
    <row r="5586" spans="12:18" x14ac:dyDescent="0.25">
      <c r="L5586" t="s">
        <v>717</v>
      </c>
      <c r="M5586" t="s">
        <v>20880</v>
      </c>
      <c r="N5586" t="s">
        <v>42857</v>
      </c>
      <c r="O5586" s="76" t="s">
        <v>4356</v>
      </c>
      <c r="P5586" s="82">
        <v>369</v>
      </c>
      <c r="Q5586" s="82" t="s">
        <v>94813</v>
      </c>
      <c r="R5586"/>
    </row>
    <row r="5587" spans="12:18" x14ac:dyDescent="0.25">
      <c r="L5587" t="s">
        <v>717</v>
      </c>
      <c r="M5587" t="s">
        <v>7513</v>
      </c>
      <c r="N5587" t="s">
        <v>42858</v>
      </c>
      <c r="O5587" s="76" t="s">
        <v>4356</v>
      </c>
      <c r="P5587" s="82">
        <v>1369</v>
      </c>
      <c r="Q5587" s="82" t="s">
        <v>94814</v>
      </c>
      <c r="R5587"/>
    </row>
    <row r="5588" spans="12:18" x14ac:dyDescent="0.25">
      <c r="L5588" t="s">
        <v>717</v>
      </c>
      <c r="M5588" t="s">
        <v>7514</v>
      </c>
      <c r="N5588" t="s">
        <v>42859</v>
      </c>
      <c r="O5588" s="76" t="s">
        <v>4366</v>
      </c>
      <c r="P5588" s="82">
        <v>707</v>
      </c>
      <c r="Q5588" s="82" t="s">
        <v>94815</v>
      </c>
      <c r="R5588"/>
    </row>
    <row r="5589" spans="12:18" x14ac:dyDescent="0.25">
      <c r="L5589" t="s">
        <v>717</v>
      </c>
      <c r="M5589" t="s">
        <v>7515</v>
      </c>
      <c r="N5589" t="s">
        <v>42860</v>
      </c>
      <c r="O5589" s="76" t="s">
        <v>4356</v>
      </c>
      <c r="P5589" s="82">
        <v>390</v>
      </c>
      <c r="Q5589" s="82" t="s">
        <v>94816</v>
      </c>
      <c r="R5589"/>
    </row>
    <row r="5590" spans="12:18" x14ac:dyDescent="0.25">
      <c r="L5590" t="s">
        <v>717</v>
      </c>
      <c r="M5590" t="s">
        <v>7516</v>
      </c>
      <c r="N5590" t="s">
        <v>42861</v>
      </c>
      <c r="O5590" s="76" t="s">
        <v>4356</v>
      </c>
      <c r="P5590" s="82">
        <v>476</v>
      </c>
      <c r="Q5590" s="82" t="s">
        <v>94817</v>
      </c>
      <c r="R5590"/>
    </row>
    <row r="5591" spans="12:18" x14ac:dyDescent="0.25">
      <c r="L5591" t="s">
        <v>717</v>
      </c>
      <c r="M5591" t="s">
        <v>33577</v>
      </c>
      <c r="N5591" t="s">
        <v>42862</v>
      </c>
      <c r="O5591" s="76" t="s">
        <v>4450</v>
      </c>
      <c r="P5591" s="82">
        <v>8725</v>
      </c>
      <c r="Q5591" s="82" t="s">
        <v>72645</v>
      </c>
      <c r="R5591"/>
    </row>
    <row r="5592" spans="12:18" x14ac:dyDescent="0.25">
      <c r="L5592" t="s">
        <v>717</v>
      </c>
      <c r="M5592" t="s">
        <v>13104</v>
      </c>
      <c r="N5592" t="s">
        <v>42863</v>
      </c>
      <c r="O5592" s="76" t="s">
        <v>4356</v>
      </c>
      <c r="P5592" s="82">
        <v>207</v>
      </c>
      <c r="Q5592" s="82" t="s">
        <v>94818</v>
      </c>
      <c r="R5592"/>
    </row>
    <row r="5593" spans="12:18" x14ac:dyDescent="0.25">
      <c r="L5593" t="s">
        <v>717</v>
      </c>
      <c r="M5593" t="s">
        <v>13105</v>
      </c>
      <c r="N5593" t="s">
        <v>42864</v>
      </c>
      <c r="O5593" s="76" t="s">
        <v>4356</v>
      </c>
      <c r="P5593" s="82">
        <v>549</v>
      </c>
      <c r="Q5593" s="82" t="s">
        <v>94819</v>
      </c>
      <c r="R5593"/>
    </row>
    <row r="5594" spans="12:18" x14ac:dyDescent="0.25">
      <c r="L5594" t="s">
        <v>717</v>
      </c>
      <c r="M5594" t="s">
        <v>33578</v>
      </c>
      <c r="N5594" t="s">
        <v>42865</v>
      </c>
      <c r="O5594" s="76" t="s">
        <v>4356</v>
      </c>
      <c r="P5594" s="82">
        <v>197</v>
      </c>
      <c r="Q5594" s="82" t="s">
        <v>94820</v>
      </c>
      <c r="R5594"/>
    </row>
    <row r="5595" spans="12:18" x14ac:dyDescent="0.25">
      <c r="L5595" t="s">
        <v>717</v>
      </c>
      <c r="M5595" t="s">
        <v>13107</v>
      </c>
      <c r="N5595" t="s">
        <v>42866</v>
      </c>
      <c r="O5595" s="76" t="s">
        <v>4356</v>
      </c>
      <c r="P5595" s="82">
        <v>795</v>
      </c>
      <c r="Q5595" s="82" t="s">
        <v>94821</v>
      </c>
      <c r="R5595"/>
    </row>
    <row r="5596" spans="12:18" x14ac:dyDescent="0.25">
      <c r="L5596" t="s">
        <v>717</v>
      </c>
      <c r="M5596" t="s">
        <v>24697</v>
      </c>
      <c r="N5596" t="s">
        <v>42867</v>
      </c>
      <c r="O5596" s="76" t="s">
        <v>4356</v>
      </c>
      <c r="P5596" s="82">
        <v>470</v>
      </c>
      <c r="Q5596" s="82" t="s">
        <v>94823</v>
      </c>
      <c r="R5596"/>
    </row>
    <row r="5597" spans="12:18" x14ac:dyDescent="0.25">
      <c r="L5597" t="s">
        <v>717</v>
      </c>
      <c r="M5597" t="s">
        <v>15101</v>
      </c>
      <c r="N5597" t="s">
        <v>42868</v>
      </c>
      <c r="O5597" s="76" t="s">
        <v>4366</v>
      </c>
      <c r="P5597" s="82">
        <v>117</v>
      </c>
      <c r="Q5597" s="82" t="s">
        <v>94824</v>
      </c>
      <c r="R5597"/>
    </row>
    <row r="5598" spans="12:18" x14ac:dyDescent="0.25">
      <c r="L5598" t="s">
        <v>717</v>
      </c>
      <c r="M5598" t="s">
        <v>33579</v>
      </c>
      <c r="N5598" t="s">
        <v>42869</v>
      </c>
      <c r="O5598" s="76" t="s">
        <v>4356</v>
      </c>
      <c r="P5598" s="82">
        <v>779</v>
      </c>
      <c r="Q5598" s="82" t="s">
        <v>94825</v>
      </c>
      <c r="R5598"/>
    </row>
    <row r="5599" spans="12:18" x14ac:dyDescent="0.25">
      <c r="L5599" t="s">
        <v>717</v>
      </c>
      <c r="M5599" t="s">
        <v>24698</v>
      </c>
      <c r="N5599" t="s">
        <v>42870</v>
      </c>
      <c r="O5599" s="76" t="s">
        <v>4356</v>
      </c>
      <c r="P5599" s="82">
        <v>635</v>
      </c>
      <c r="Q5599" s="82" t="s">
        <v>94826</v>
      </c>
      <c r="R5599"/>
    </row>
    <row r="5600" spans="12:18" x14ac:dyDescent="0.25">
      <c r="L5600" t="s">
        <v>717</v>
      </c>
      <c r="M5600" t="s">
        <v>13109</v>
      </c>
      <c r="N5600" t="s">
        <v>42871</v>
      </c>
      <c r="O5600" s="76" t="s">
        <v>4366</v>
      </c>
      <c r="P5600" s="82">
        <v>686</v>
      </c>
      <c r="Q5600" s="82" t="s">
        <v>94827</v>
      </c>
      <c r="R5600"/>
    </row>
    <row r="5601" spans="12:18" x14ac:dyDescent="0.25">
      <c r="L5601" t="s">
        <v>717</v>
      </c>
      <c r="M5601" t="s">
        <v>24699</v>
      </c>
      <c r="N5601" t="s">
        <v>42872</v>
      </c>
      <c r="O5601" s="76" t="s">
        <v>4356</v>
      </c>
      <c r="P5601" s="82">
        <v>208</v>
      </c>
      <c r="Q5601" s="82" t="s">
        <v>94828</v>
      </c>
      <c r="R5601"/>
    </row>
    <row r="5602" spans="12:18" x14ac:dyDescent="0.25">
      <c r="L5602" t="s">
        <v>717</v>
      </c>
      <c r="M5602" t="s">
        <v>33580</v>
      </c>
      <c r="N5602" t="s">
        <v>42873</v>
      </c>
      <c r="O5602" s="76" t="s">
        <v>4356</v>
      </c>
      <c r="P5602" s="82">
        <v>1625</v>
      </c>
      <c r="Q5602" s="82" t="s">
        <v>94829</v>
      </c>
      <c r="R5602"/>
    </row>
    <row r="5603" spans="12:18" x14ac:dyDescent="0.25">
      <c r="L5603" t="s">
        <v>717</v>
      </c>
      <c r="M5603" t="s">
        <v>24700</v>
      </c>
      <c r="N5603" t="s">
        <v>42874</v>
      </c>
      <c r="O5603" s="76" t="s">
        <v>4356</v>
      </c>
      <c r="P5603" s="82">
        <v>439</v>
      </c>
      <c r="Q5603" s="82" t="s">
        <v>94830</v>
      </c>
      <c r="R5603"/>
    </row>
    <row r="5604" spans="12:18" x14ac:dyDescent="0.25">
      <c r="L5604" t="s">
        <v>717</v>
      </c>
      <c r="M5604" t="s">
        <v>24701</v>
      </c>
      <c r="N5604" t="s">
        <v>42875</v>
      </c>
      <c r="O5604" s="76" t="s">
        <v>4366</v>
      </c>
      <c r="P5604" s="82">
        <v>767</v>
      </c>
      <c r="Q5604" s="82" t="s">
        <v>94831</v>
      </c>
      <c r="R5604"/>
    </row>
    <row r="5605" spans="12:18" x14ac:dyDescent="0.25">
      <c r="L5605" t="s">
        <v>717</v>
      </c>
      <c r="M5605" t="s">
        <v>7517</v>
      </c>
      <c r="N5605" t="s">
        <v>42876</v>
      </c>
      <c r="O5605" s="76" t="s">
        <v>4356</v>
      </c>
      <c r="P5605" s="82">
        <v>1146</v>
      </c>
      <c r="Q5605" s="82" t="s">
        <v>94832</v>
      </c>
      <c r="R5605"/>
    </row>
    <row r="5606" spans="12:18" x14ac:dyDescent="0.25">
      <c r="L5606" t="s">
        <v>717</v>
      </c>
      <c r="M5606" t="s">
        <v>13111</v>
      </c>
      <c r="N5606" t="s">
        <v>42877</v>
      </c>
      <c r="O5606" s="76" t="s">
        <v>4356</v>
      </c>
      <c r="P5606" s="82">
        <v>1034</v>
      </c>
      <c r="Q5606" s="82" t="s">
        <v>94833</v>
      </c>
      <c r="R5606"/>
    </row>
    <row r="5607" spans="12:18" x14ac:dyDescent="0.25">
      <c r="L5607" t="s">
        <v>717</v>
      </c>
      <c r="M5607" t="s">
        <v>7518</v>
      </c>
      <c r="N5607" t="s">
        <v>42878</v>
      </c>
      <c r="O5607" s="76" t="s">
        <v>4366</v>
      </c>
      <c r="P5607" s="82">
        <v>411</v>
      </c>
      <c r="Q5607" s="82" t="s">
        <v>94834</v>
      </c>
      <c r="R5607"/>
    </row>
    <row r="5608" spans="12:18" x14ac:dyDescent="0.25">
      <c r="L5608" t="s">
        <v>717</v>
      </c>
      <c r="M5608" t="s">
        <v>17168</v>
      </c>
      <c r="N5608" t="s">
        <v>42879</v>
      </c>
      <c r="O5608" s="76" t="s">
        <v>4366</v>
      </c>
      <c r="P5608" s="82">
        <v>230</v>
      </c>
      <c r="Q5608" s="82" t="s">
        <v>94835</v>
      </c>
      <c r="R5608"/>
    </row>
    <row r="5609" spans="12:18" x14ac:dyDescent="0.25">
      <c r="L5609" t="s">
        <v>717</v>
      </c>
      <c r="M5609" t="s">
        <v>15103</v>
      </c>
      <c r="N5609" t="s">
        <v>42880</v>
      </c>
      <c r="O5609" s="76" t="s">
        <v>4366</v>
      </c>
      <c r="P5609" s="82">
        <v>328</v>
      </c>
      <c r="Q5609" s="82" t="s">
        <v>94836</v>
      </c>
      <c r="R5609"/>
    </row>
    <row r="5610" spans="12:18" x14ac:dyDescent="0.25">
      <c r="L5610" t="s">
        <v>717</v>
      </c>
      <c r="M5610" t="s">
        <v>7519</v>
      </c>
      <c r="N5610" t="s">
        <v>42881</v>
      </c>
      <c r="O5610" s="76" t="s">
        <v>4366</v>
      </c>
      <c r="P5610" s="82">
        <v>82</v>
      </c>
      <c r="Q5610" s="82" t="s">
        <v>94837</v>
      </c>
      <c r="R5610"/>
    </row>
    <row r="5611" spans="12:18" x14ac:dyDescent="0.25">
      <c r="L5611" t="s">
        <v>717</v>
      </c>
      <c r="M5611" t="s">
        <v>13113</v>
      </c>
      <c r="N5611" t="s">
        <v>42882</v>
      </c>
      <c r="O5611" s="76" t="s">
        <v>4356</v>
      </c>
      <c r="P5611" s="82">
        <v>530</v>
      </c>
      <c r="Q5611" s="82" t="s">
        <v>94838</v>
      </c>
      <c r="R5611"/>
    </row>
    <row r="5612" spans="12:18" x14ac:dyDescent="0.25">
      <c r="L5612" t="s">
        <v>717</v>
      </c>
      <c r="M5612" t="s">
        <v>15105</v>
      </c>
      <c r="N5612" t="s">
        <v>42883</v>
      </c>
      <c r="O5612" s="76" t="s">
        <v>4356</v>
      </c>
      <c r="P5612" s="82">
        <v>702</v>
      </c>
      <c r="Q5612" s="82" t="s">
        <v>94840</v>
      </c>
      <c r="R5612"/>
    </row>
    <row r="5613" spans="12:18" x14ac:dyDescent="0.25">
      <c r="L5613" t="s">
        <v>717</v>
      </c>
      <c r="M5613" t="s">
        <v>33582</v>
      </c>
      <c r="N5613" t="s">
        <v>42884</v>
      </c>
      <c r="O5613" s="76" t="s">
        <v>4356</v>
      </c>
      <c r="P5613" s="82">
        <v>1347</v>
      </c>
      <c r="Q5613" s="82" t="s">
        <v>94841</v>
      </c>
      <c r="R5613"/>
    </row>
    <row r="5614" spans="12:18" x14ac:dyDescent="0.25">
      <c r="L5614" t="s">
        <v>717</v>
      </c>
      <c r="M5614" t="s">
        <v>7520</v>
      </c>
      <c r="N5614" t="s">
        <v>42885</v>
      </c>
      <c r="O5614" s="76" t="s">
        <v>4366</v>
      </c>
      <c r="P5614" s="82">
        <v>210</v>
      </c>
      <c r="Q5614" s="82" t="s">
        <v>94842</v>
      </c>
      <c r="R5614"/>
    </row>
    <row r="5615" spans="12:18" x14ac:dyDescent="0.25">
      <c r="L5615" t="s">
        <v>717</v>
      </c>
      <c r="M5615" t="s">
        <v>7521</v>
      </c>
      <c r="N5615" t="s">
        <v>42886</v>
      </c>
      <c r="O5615" s="76" t="s">
        <v>4366</v>
      </c>
      <c r="P5615" s="82">
        <v>387</v>
      </c>
      <c r="Q5615" s="82" t="s">
        <v>94843</v>
      </c>
      <c r="R5615"/>
    </row>
    <row r="5616" spans="12:18" x14ac:dyDescent="0.25">
      <c r="L5616" t="s">
        <v>717</v>
      </c>
      <c r="M5616" t="s">
        <v>13115</v>
      </c>
      <c r="N5616" t="s">
        <v>42887</v>
      </c>
      <c r="O5616" s="76" t="s">
        <v>4356</v>
      </c>
      <c r="P5616" s="82">
        <v>605</v>
      </c>
      <c r="Q5616" s="82" t="s">
        <v>94844</v>
      </c>
      <c r="R5616"/>
    </row>
    <row r="5617" spans="12:18" x14ac:dyDescent="0.25">
      <c r="L5617" t="s">
        <v>717</v>
      </c>
      <c r="M5617" t="s">
        <v>15106</v>
      </c>
      <c r="N5617" t="s">
        <v>42888</v>
      </c>
      <c r="O5617" s="76" t="s">
        <v>4356</v>
      </c>
      <c r="P5617" s="82">
        <v>903</v>
      </c>
      <c r="Q5617" s="82" t="s">
        <v>94845</v>
      </c>
      <c r="R5617"/>
    </row>
    <row r="5618" spans="12:18" x14ac:dyDescent="0.25">
      <c r="L5618" t="s">
        <v>717</v>
      </c>
      <c r="M5618" t="s">
        <v>7522</v>
      </c>
      <c r="N5618" t="s">
        <v>42889</v>
      </c>
      <c r="O5618" s="76" t="s">
        <v>4356</v>
      </c>
      <c r="P5618" s="82">
        <v>3454</v>
      </c>
      <c r="Q5618" s="82" t="s">
        <v>94846</v>
      </c>
      <c r="R5618"/>
    </row>
    <row r="5619" spans="12:18" x14ac:dyDescent="0.25">
      <c r="L5619" t="s">
        <v>717</v>
      </c>
      <c r="M5619" t="s">
        <v>25583</v>
      </c>
      <c r="N5619" t="s">
        <v>42890</v>
      </c>
      <c r="O5619" s="76" t="s">
        <v>4374</v>
      </c>
      <c r="P5619" s="82">
        <v>1275</v>
      </c>
      <c r="Q5619" s="82" t="s">
        <v>72645</v>
      </c>
      <c r="R5619"/>
    </row>
    <row r="5620" spans="12:18" x14ac:dyDescent="0.25">
      <c r="L5620" t="s">
        <v>717</v>
      </c>
      <c r="M5620" t="s">
        <v>33583</v>
      </c>
      <c r="N5620" t="s">
        <v>42891</v>
      </c>
      <c r="O5620" s="76" t="s">
        <v>4356</v>
      </c>
      <c r="P5620" s="82">
        <v>224</v>
      </c>
      <c r="Q5620" s="82" t="s">
        <v>94847</v>
      </c>
      <c r="R5620"/>
    </row>
    <row r="5621" spans="12:18" x14ac:dyDescent="0.25">
      <c r="L5621" t="s">
        <v>717</v>
      </c>
      <c r="M5621" t="s">
        <v>33584</v>
      </c>
      <c r="N5621" t="s">
        <v>42892</v>
      </c>
      <c r="O5621" s="76" t="s">
        <v>4366</v>
      </c>
      <c r="P5621" s="82">
        <v>130</v>
      </c>
      <c r="Q5621" s="82" t="s">
        <v>94848</v>
      </c>
      <c r="R5621"/>
    </row>
    <row r="5622" spans="12:18" x14ac:dyDescent="0.25">
      <c r="L5622" t="s">
        <v>717</v>
      </c>
      <c r="M5622" t="s">
        <v>7523</v>
      </c>
      <c r="N5622" t="s">
        <v>42893</v>
      </c>
      <c r="O5622" s="76" t="s">
        <v>4366</v>
      </c>
      <c r="P5622" s="82">
        <v>223</v>
      </c>
      <c r="Q5622" s="82" t="s">
        <v>94849</v>
      </c>
      <c r="R5622"/>
    </row>
    <row r="5623" spans="12:18" x14ac:dyDescent="0.25">
      <c r="L5623" t="s">
        <v>717</v>
      </c>
      <c r="M5623" t="s">
        <v>24702</v>
      </c>
      <c r="N5623" t="s">
        <v>42894</v>
      </c>
      <c r="O5623" s="76" t="s">
        <v>4366</v>
      </c>
      <c r="P5623" s="82">
        <v>457</v>
      </c>
      <c r="Q5623" s="82" t="s">
        <v>94850</v>
      </c>
      <c r="R5623"/>
    </row>
    <row r="5624" spans="12:18" x14ac:dyDescent="0.25">
      <c r="L5624" t="s">
        <v>717</v>
      </c>
      <c r="M5624" t="s">
        <v>7524</v>
      </c>
      <c r="N5624" t="s">
        <v>42895</v>
      </c>
      <c r="O5624" s="76" t="s">
        <v>4356</v>
      </c>
      <c r="P5624" s="82">
        <v>1685</v>
      </c>
      <c r="Q5624" s="82" t="s">
        <v>94852</v>
      </c>
      <c r="R5624"/>
    </row>
    <row r="5625" spans="12:18" x14ac:dyDescent="0.25">
      <c r="L5625" t="s">
        <v>717</v>
      </c>
      <c r="M5625" t="s">
        <v>13117</v>
      </c>
      <c r="N5625" t="s">
        <v>42896</v>
      </c>
      <c r="O5625" s="76" t="s">
        <v>4356</v>
      </c>
      <c r="P5625" s="82">
        <v>2917</v>
      </c>
      <c r="Q5625" s="82" t="s">
        <v>94851</v>
      </c>
      <c r="R5625"/>
    </row>
    <row r="5626" spans="12:18" x14ac:dyDescent="0.25">
      <c r="L5626" t="s">
        <v>717</v>
      </c>
      <c r="M5626" t="s">
        <v>13119</v>
      </c>
      <c r="N5626" t="s">
        <v>42897</v>
      </c>
      <c r="O5626" s="76" t="s">
        <v>4366</v>
      </c>
      <c r="P5626" s="82">
        <v>241</v>
      </c>
      <c r="Q5626" s="82" t="s">
        <v>94853</v>
      </c>
      <c r="R5626"/>
    </row>
    <row r="5627" spans="12:18" x14ac:dyDescent="0.25">
      <c r="L5627" t="s">
        <v>717</v>
      </c>
      <c r="M5627" t="s">
        <v>24703</v>
      </c>
      <c r="N5627" t="s">
        <v>42898</v>
      </c>
      <c r="O5627" s="76" t="s">
        <v>4366</v>
      </c>
      <c r="P5627" s="82">
        <v>179</v>
      </c>
      <c r="Q5627" s="82" t="s">
        <v>94854</v>
      </c>
      <c r="R5627"/>
    </row>
    <row r="5628" spans="12:18" x14ac:dyDescent="0.25">
      <c r="L5628" t="s">
        <v>717</v>
      </c>
      <c r="M5628" t="s">
        <v>15108</v>
      </c>
      <c r="N5628" t="s">
        <v>42899</v>
      </c>
      <c r="O5628" s="76" t="s">
        <v>4356</v>
      </c>
      <c r="P5628" s="82">
        <v>236</v>
      </c>
      <c r="Q5628" s="82" t="s">
        <v>94855</v>
      </c>
      <c r="R5628"/>
    </row>
    <row r="5629" spans="12:18" x14ac:dyDescent="0.25">
      <c r="L5629" t="s">
        <v>717</v>
      </c>
      <c r="M5629" t="s">
        <v>13121</v>
      </c>
      <c r="N5629" t="s">
        <v>42900</v>
      </c>
      <c r="O5629" s="76" t="s">
        <v>4356</v>
      </c>
      <c r="P5629" s="82">
        <v>233</v>
      </c>
      <c r="Q5629" s="82" t="s">
        <v>94856</v>
      </c>
      <c r="R5629"/>
    </row>
    <row r="5630" spans="12:18" x14ac:dyDescent="0.25">
      <c r="L5630" t="s">
        <v>717</v>
      </c>
      <c r="M5630" t="s">
        <v>15110</v>
      </c>
      <c r="N5630" t="s">
        <v>42901</v>
      </c>
      <c r="O5630" s="76" t="s">
        <v>4356</v>
      </c>
      <c r="P5630" s="82">
        <v>905</v>
      </c>
      <c r="Q5630" s="82" t="s">
        <v>94857</v>
      </c>
      <c r="R5630"/>
    </row>
    <row r="5631" spans="12:18" x14ac:dyDescent="0.25">
      <c r="L5631" t="s">
        <v>717</v>
      </c>
      <c r="M5631" t="s">
        <v>15114</v>
      </c>
      <c r="N5631" t="s">
        <v>42902</v>
      </c>
      <c r="O5631" s="76" t="s">
        <v>4356</v>
      </c>
      <c r="P5631" s="82">
        <v>1279</v>
      </c>
      <c r="Q5631" s="82" t="s">
        <v>94859</v>
      </c>
      <c r="R5631"/>
    </row>
    <row r="5632" spans="12:18" x14ac:dyDescent="0.25">
      <c r="L5632" t="s">
        <v>717</v>
      </c>
      <c r="M5632" t="s">
        <v>24704</v>
      </c>
      <c r="N5632" t="s">
        <v>42903</v>
      </c>
      <c r="O5632" s="76" t="s">
        <v>4356</v>
      </c>
      <c r="P5632" s="82">
        <v>1034</v>
      </c>
      <c r="Q5632" s="82" t="s">
        <v>94861</v>
      </c>
      <c r="R5632"/>
    </row>
    <row r="5633" spans="12:18" x14ac:dyDescent="0.25">
      <c r="L5633" t="s">
        <v>717</v>
      </c>
      <c r="M5633" t="s">
        <v>13123</v>
      </c>
      <c r="N5633" t="s">
        <v>42904</v>
      </c>
      <c r="O5633" s="76" t="s">
        <v>4356</v>
      </c>
      <c r="P5633" s="82">
        <v>1266</v>
      </c>
      <c r="Q5633" s="82" t="s">
        <v>94860</v>
      </c>
      <c r="R5633"/>
    </row>
    <row r="5634" spans="12:18" x14ac:dyDescent="0.25">
      <c r="L5634" t="s">
        <v>717</v>
      </c>
      <c r="M5634" t="s">
        <v>13125</v>
      </c>
      <c r="N5634" t="s">
        <v>42905</v>
      </c>
      <c r="O5634" s="76" t="s">
        <v>4356</v>
      </c>
      <c r="P5634" s="82">
        <v>1341</v>
      </c>
      <c r="Q5634" s="82" t="s">
        <v>94862</v>
      </c>
      <c r="R5634"/>
    </row>
    <row r="5635" spans="12:18" x14ac:dyDescent="0.25">
      <c r="L5635" t="s">
        <v>717</v>
      </c>
      <c r="M5635" t="s">
        <v>6931</v>
      </c>
      <c r="N5635" t="s">
        <v>42906</v>
      </c>
      <c r="O5635" s="76" t="s">
        <v>4356</v>
      </c>
      <c r="P5635" s="82">
        <v>323</v>
      </c>
      <c r="Q5635" s="82" t="s">
        <v>94863</v>
      </c>
      <c r="R5635"/>
    </row>
    <row r="5636" spans="12:18" x14ac:dyDescent="0.25">
      <c r="L5636" t="s">
        <v>717</v>
      </c>
      <c r="M5636" t="s">
        <v>13127</v>
      </c>
      <c r="N5636" t="s">
        <v>42907</v>
      </c>
      <c r="O5636" s="76" t="s">
        <v>4356</v>
      </c>
      <c r="P5636" s="82">
        <v>1171</v>
      </c>
      <c r="Q5636" s="82" t="s">
        <v>94864</v>
      </c>
      <c r="R5636"/>
    </row>
    <row r="5637" spans="12:18" x14ac:dyDescent="0.25">
      <c r="L5637" t="s">
        <v>717</v>
      </c>
      <c r="M5637" t="s">
        <v>33585</v>
      </c>
      <c r="N5637" t="s">
        <v>42908</v>
      </c>
      <c r="O5637" s="76" t="s">
        <v>4356</v>
      </c>
      <c r="P5637" s="82">
        <v>498</v>
      </c>
      <c r="Q5637" s="82" t="s">
        <v>94865</v>
      </c>
      <c r="R5637"/>
    </row>
    <row r="5638" spans="12:18" x14ac:dyDescent="0.25">
      <c r="L5638" t="s">
        <v>717</v>
      </c>
      <c r="M5638" t="s">
        <v>33586</v>
      </c>
      <c r="N5638" t="s">
        <v>42909</v>
      </c>
      <c r="O5638" s="76" t="s">
        <v>4374</v>
      </c>
      <c r="P5638" s="82">
        <v>1565</v>
      </c>
      <c r="Q5638" s="82" t="s">
        <v>94866</v>
      </c>
      <c r="R5638"/>
    </row>
    <row r="5639" spans="12:18" x14ac:dyDescent="0.25">
      <c r="L5639" t="s">
        <v>717</v>
      </c>
      <c r="M5639" t="s">
        <v>7634</v>
      </c>
      <c r="N5639" t="s">
        <v>42910</v>
      </c>
      <c r="O5639" s="76" t="s">
        <v>4356</v>
      </c>
      <c r="P5639" s="82">
        <v>928</v>
      </c>
      <c r="Q5639" s="82" t="s">
        <v>94867</v>
      </c>
      <c r="R5639"/>
    </row>
    <row r="5640" spans="12:18" x14ac:dyDescent="0.25">
      <c r="L5640" t="s">
        <v>717</v>
      </c>
      <c r="M5640" t="s">
        <v>7525</v>
      </c>
      <c r="N5640" t="s">
        <v>42911</v>
      </c>
      <c r="O5640" s="76" t="s">
        <v>4356</v>
      </c>
      <c r="P5640" s="82">
        <v>374</v>
      </c>
      <c r="Q5640" s="82" t="s">
        <v>94868</v>
      </c>
      <c r="R5640"/>
    </row>
    <row r="5641" spans="12:18" x14ac:dyDescent="0.25">
      <c r="L5641" t="s">
        <v>717</v>
      </c>
      <c r="M5641" t="s">
        <v>15118</v>
      </c>
      <c r="N5641" t="s">
        <v>42912</v>
      </c>
      <c r="O5641" s="76" t="s">
        <v>4356</v>
      </c>
      <c r="P5641" s="82">
        <v>529</v>
      </c>
      <c r="Q5641" s="82" t="s">
        <v>94869</v>
      </c>
      <c r="R5641"/>
    </row>
    <row r="5642" spans="12:18" x14ac:dyDescent="0.25">
      <c r="L5642" t="s">
        <v>717</v>
      </c>
      <c r="M5642" t="s">
        <v>20709</v>
      </c>
      <c r="N5642" t="s">
        <v>42913</v>
      </c>
      <c r="O5642" s="76" t="s">
        <v>4356</v>
      </c>
      <c r="P5642" s="82">
        <v>611</v>
      </c>
      <c r="Q5642" s="82" t="s">
        <v>94870</v>
      </c>
      <c r="R5642"/>
    </row>
    <row r="5643" spans="12:18" x14ac:dyDescent="0.25">
      <c r="L5643" t="s">
        <v>717</v>
      </c>
      <c r="M5643" t="s">
        <v>7526</v>
      </c>
      <c r="N5643" t="s">
        <v>42914</v>
      </c>
      <c r="O5643" s="76" t="s">
        <v>4356</v>
      </c>
      <c r="P5643" s="82">
        <v>648</v>
      </c>
      <c r="Q5643" s="82" t="s">
        <v>94871</v>
      </c>
      <c r="R5643"/>
    </row>
    <row r="5644" spans="12:18" x14ac:dyDescent="0.25">
      <c r="L5644" t="s">
        <v>717</v>
      </c>
      <c r="M5644" t="s">
        <v>13129</v>
      </c>
      <c r="N5644" t="s">
        <v>42915</v>
      </c>
      <c r="O5644" s="76" t="s">
        <v>4356</v>
      </c>
      <c r="P5644" s="82">
        <v>400</v>
      </c>
      <c r="Q5644" s="82" t="s">
        <v>94872</v>
      </c>
      <c r="R5644"/>
    </row>
    <row r="5645" spans="12:18" x14ac:dyDescent="0.25">
      <c r="L5645" t="s">
        <v>717</v>
      </c>
      <c r="M5645" t="s">
        <v>13131</v>
      </c>
      <c r="N5645" t="s">
        <v>42916</v>
      </c>
      <c r="O5645" s="76" t="s">
        <v>4356</v>
      </c>
      <c r="P5645" s="82">
        <v>3590</v>
      </c>
      <c r="Q5645" s="82" t="s">
        <v>94873</v>
      </c>
      <c r="R5645"/>
    </row>
    <row r="5646" spans="12:18" x14ac:dyDescent="0.25">
      <c r="L5646" t="s">
        <v>717</v>
      </c>
      <c r="M5646" t="s">
        <v>13133</v>
      </c>
      <c r="N5646" t="s">
        <v>42917</v>
      </c>
      <c r="O5646" s="76" t="s">
        <v>4366</v>
      </c>
      <c r="P5646" s="82">
        <v>185</v>
      </c>
      <c r="Q5646" s="82" t="s">
        <v>94874</v>
      </c>
      <c r="R5646"/>
    </row>
    <row r="5647" spans="12:18" x14ac:dyDescent="0.25">
      <c r="L5647" t="s">
        <v>717</v>
      </c>
      <c r="M5647" t="s">
        <v>13135</v>
      </c>
      <c r="N5647" t="s">
        <v>42918</v>
      </c>
      <c r="O5647" s="76" t="s">
        <v>4356</v>
      </c>
      <c r="P5647" s="82">
        <v>1989</v>
      </c>
      <c r="Q5647" s="82" t="s">
        <v>94876</v>
      </c>
      <c r="R5647"/>
    </row>
    <row r="5648" spans="12:18" x14ac:dyDescent="0.25">
      <c r="L5648" t="s">
        <v>717</v>
      </c>
      <c r="M5648" t="s">
        <v>24705</v>
      </c>
      <c r="N5648" t="s">
        <v>42919</v>
      </c>
      <c r="O5648" s="76" t="s">
        <v>4356</v>
      </c>
      <c r="P5648" s="82">
        <v>151</v>
      </c>
      <c r="Q5648" s="82" t="s">
        <v>94877</v>
      </c>
      <c r="R5648"/>
    </row>
    <row r="5649" spans="12:18" x14ac:dyDescent="0.25">
      <c r="L5649" t="s">
        <v>717</v>
      </c>
      <c r="M5649" t="s">
        <v>7529</v>
      </c>
      <c r="N5649" t="s">
        <v>42920</v>
      </c>
      <c r="O5649" s="76" t="s">
        <v>4374</v>
      </c>
      <c r="P5649" s="82">
        <v>5846</v>
      </c>
      <c r="Q5649" s="82" t="s">
        <v>72645</v>
      </c>
      <c r="R5649"/>
    </row>
    <row r="5650" spans="12:18" x14ac:dyDescent="0.25">
      <c r="L5650" t="s">
        <v>717</v>
      </c>
      <c r="M5650" t="s">
        <v>7530</v>
      </c>
      <c r="N5650" t="s">
        <v>42921</v>
      </c>
      <c r="O5650" s="76" t="s">
        <v>4356</v>
      </c>
      <c r="P5650" s="82">
        <v>222</v>
      </c>
      <c r="Q5650" s="82" t="s">
        <v>94879</v>
      </c>
      <c r="R5650"/>
    </row>
    <row r="5651" spans="12:18" x14ac:dyDescent="0.25">
      <c r="L5651" t="s">
        <v>717</v>
      </c>
      <c r="M5651" t="s">
        <v>13137</v>
      </c>
      <c r="N5651" t="s">
        <v>42922</v>
      </c>
      <c r="O5651" s="76" t="s">
        <v>4366</v>
      </c>
      <c r="P5651" s="82">
        <v>78</v>
      </c>
      <c r="Q5651" s="82" t="s">
        <v>94880</v>
      </c>
      <c r="R5651"/>
    </row>
    <row r="5652" spans="12:18" x14ac:dyDescent="0.25">
      <c r="L5652" t="s">
        <v>717</v>
      </c>
      <c r="M5652" t="s">
        <v>13138</v>
      </c>
      <c r="N5652" t="s">
        <v>42923</v>
      </c>
      <c r="O5652" s="76" t="s">
        <v>4356</v>
      </c>
      <c r="P5652" s="82">
        <v>594</v>
      </c>
      <c r="Q5652" s="82" t="s">
        <v>94882</v>
      </c>
      <c r="R5652"/>
    </row>
    <row r="5653" spans="12:18" x14ac:dyDescent="0.25">
      <c r="L5653" t="s">
        <v>717</v>
      </c>
      <c r="M5653" t="s">
        <v>13140</v>
      </c>
      <c r="N5653" t="s">
        <v>42924</v>
      </c>
      <c r="O5653" s="76" t="s">
        <v>4356</v>
      </c>
      <c r="P5653" s="82">
        <v>646</v>
      </c>
      <c r="Q5653" s="82" t="s">
        <v>94883</v>
      </c>
      <c r="R5653"/>
    </row>
    <row r="5654" spans="12:18" x14ac:dyDescent="0.25">
      <c r="L5654" t="s">
        <v>717</v>
      </c>
      <c r="M5654" t="s">
        <v>24707</v>
      </c>
      <c r="N5654" t="s">
        <v>42925</v>
      </c>
      <c r="O5654" s="76" t="s">
        <v>4356</v>
      </c>
      <c r="P5654" s="82">
        <v>1104</v>
      </c>
      <c r="Q5654" s="82" t="s">
        <v>94884</v>
      </c>
      <c r="R5654"/>
    </row>
    <row r="5655" spans="12:18" x14ac:dyDescent="0.25">
      <c r="L5655" t="s">
        <v>717</v>
      </c>
      <c r="M5655" t="s">
        <v>7531</v>
      </c>
      <c r="N5655" t="s">
        <v>42926</v>
      </c>
      <c r="O5655" s="76" t="s">
        <v>4366</v>
      </c>
      <c r="P5655" s="82">
        <v>338</v>
      </c>
      <c r="Q5655" s="82" t="s">
        <v>94885</v>
      </c>
      <c r="R5655"/>
    </row>
    <row r="5656" spans="12:18" x14ac:dyDescent="0.25">
      <c r="L5656" t="s">
        <v>717</v>
      </c>
      <c r="M5656" t="s">
        <v>33587</v>
      </c>
      <c r="N5656" t="s">
        <v>42927</v>
      </c>
      <c r="O5656" s="76" t="s">
        <v>4356</v>
      </c>
      <c r="P5656" s="82">
        <v>1247</v>
      </c>
      <c r="Q5656" s="82" t="s">
        <v>94886</v>
      </c>
      <c r="R5656"/>
    </row>
    <row r="5657" spans="12:18" x14ac:dyDescent="0.25">
      <c r="L5657" t="s">
        <v>717</v>
      </c>
      <c r="M5657" t="s">
        <v>13142</v>
      </c>
      <c r="N5657" t="s">
        <v>42928</v>
      </c>
      <c r="O5657" s="76" t="s">
        <v>4356</v>
      </c>
      <c r="P5657" s="82">
        <v>1044</v>
      </c>
      <c r="Q5657" s="82" t="s">
        <v>94887</v>
      </c>
      <c r="R5657"/>
    </row>
    <row r="5658" spans="12:18" x14ac:dyDescent="0.25">
      <c r="L5658" t="s">
        <v>717</v>
      </c>
      <c r="M5658" t="s">
        <v>13144</v>
      </c>
      <c r="N5658" t="s">
        <v>42929</v>
      </c>
      <c r="O5658" s="76" t="s">
        <v>4366</v>
      </c>
      <c r="P5658" s="82">
        <v>331</v>
      </c>
      <c r="Q5658" s="82" t="s">
        <v>94888</v>
      </c>
      <c r="R5658"/>
    </row>
    <row r="5659" spans="12:18" x14ac:dyDescent="0.25">
      <c r="L5659" t="s">
        <v>717</v>
      </c>
      <c r="M5659" t="s">
        <v>15123</v>
      </c>
      <c r="N5659" t="s">
        <v>42930</v>
      </c>
      <c r="O5659" s="76" t="s">
        <v>4356</v>
      </c>
      <c r="P5659" s="82">
        <v>307</v>
      </c>
      <c r="Q5659" s="82" t="s">
        <v>94889</v>
      </c>
      <c r="R5659"/>
    </row>
    <row r="5660" spans="12:18" x14ac:dyDescent="0.25">
      <c r="L5660" t="s">
        <v>717</v>
      </c>
      <c r="M5660" t="s">
        <v>13146</v>
      </c>
      <c r="N5660" t="s">
        <v>42931</v>
      </c>
      <c r="O5660" s="76" t="s">
        <v>4356</v>
      </c>
      <c r="P5660" s="82">
        <v>1361</v>
      </c>
      <c r="Q5660" s="82" t="s">
        <v>94890</v>
      </c>
      <c r="R5660"/>
    </row>
    <row r="5661" spans="12:18" x14ac:dyDescent="0.25">
      <c r="L5661" t="s">
        <v>717</v>
      </c>
      <c r="M5661" t="s">
        <v>7532</v>
      </c>
      <c r="N5661" t="s">
        <v>42932</v>
      </c>
      <c r="O5661" s="76" t="s">
        <v>4356</v>
      </c>
      <c r="P5661" s="82">
        <v>418</v>
      </c>
      <c r="Q5661" s="82" t="s">
        <v>94891</v>
      </c>
      <c r="R5661"/>
    </row>
    <row r="5662" spans="12:18" x14ac:dyDescent="0.25">
      <c r="L5662" t="s">
        <v>717</v>
      </c>
      <c r="M5662" t="s">
        <v>7533</v>
      </c>
      <c r="N5662" t="s">
        <v>42933</v>
      </c>
      <c r="O5662" s="76" t="s">
        <v>4374</v>
      </c>
      <c r="P5662" s="82">
        <v>1380</v>
      </c>
      <c r="Q5662" s="82" t="s">
        <v>72645</v>
      </c>
      <c r="R5662"/>
    </row>
    <row r="5663" spans="12:18" x14ac:dyDescent="0.25">
      <c r="L5663" t="s">
        <v>717</v>
      </c>
      <c r="M5663" t="s">
        <v>24708</v>
      </c>
      <c r="N5663" t="s">
        <v>42934</v>
      </c>
      <c r="O5663" s="76" t="s">
        <v>4356</v>
      </c>
      <c r="P5663" s="82">
        <v>977</v>
      </c>
      <c r="Q5663" s="82" t="s">
        <v>94892</v>
      </c>
      <c r="R5663"/>
    </row>
    <row r="5664" spans="12:18" x14ac:dyDescent="0.25">
      <c r="L5664" t="s">
        <v>717</v>
      </c>
      <c r="M5664" t="s">
        <v>13148</v>
      </c>
      <c r="N5664" t="s">
        <v>42935</v>
      </c>
      <c r="O5664" s="76" t="s">
        <v>4356</v>
      </c>
      <c r="P5664" s="82">
        <v>813</v>
      </c>
      <c r="Q5664" s="82" t="s">
        <v>94893</v>
      </c>
      <c r="R5664"/>
    </row>
    <row r="5665" spans="12:18" x14ac:dyDescent="0.25">
      <c r="L5665" t="s">
        <v>717</v>
      </c>
      <c r="M5665" t="s">
        <v>15125</v>
      </c>
      <c r="N5665" t="s">
        <v>42936</v>
      </c>
      <c r="O5665" s="76" t="s">
        <v>4366</v>
      </c>
      <c r="P5665" s="82">
        <v>213</v>
      </c>
      <c r="Q5665" s="82" t="s">
        <v>94896</v>
      </c>
      <c r="R5665"/>
    </row>
    <row r="5666" spans="12:18" x14ac:dyDescent="0.25">
      <c r="L5666" t="s">
        <v>717</v>
      </c>
      <c r="M5666" t="s">
        <v>9055</v>
      </c>
      <c r="N5666" t="s">
        <v>42937</v>
      </c>
      <c r="O5666" s="76" t="s">
        <v>4356</v>
      </c>
      <c r="P5666" s="82">
        <v>313</v>
      </c>
      <c r="Q5666" s="82" t="s">
        <v>94897</v>
      </c>
      <c r="R5666"/>
    </row>
    <row r="5667" spans="12:18" x14ac:dyDescent="0.25">
      <c r="L5667" t="s">
        <v>717</v>
      </c>
      <c r="M5667" t="s">
        <v>13152</v>
      </c>
      <c r="N5667" t="s">
        <v>42938</v>
      </c>
      <c r="O5667" s="76" t="s">
        <v>4366</v>
      </c>
      <c r="P5667" s="82">
        <v>211</v>
      </c>
      <c r="Q5667" s="82" t="s">
        <v>94898</v>
      </c>
      <c r="R5667"/>
    </row>
    <row r="5668" spans="12:18" x14ac:dyDescent="0.25">
      <c r="L5668" t="s">
        <v>717</v>
      </c>
      <c r="M5668" t="s">
        <v>13154</v>
      </c>
      <c r="N5668" t="s">
        <v>42939</v>
      </c>
      <c r="O5668" s="76" t="s">
        <v>4366</v>
      </c>
      <c r="P5668" s="82">
        <v>145</v>
      </c>
      <c r="Q5668" s="82" t="s">
        <v>94899</v>
      </c>
      <c r="R5668"/>
    </row>
    <row r="5669" spans="12:18" x14ac:dyDescent="0.25">
      <c r="L5669" t="s">
        <v>717</v>
      </c>
      <c r="M5669" t="s">
        <v>13156</v>
      </c>
      <c r="N5669" t="s">
        <v>42940</v>
      </c>
      <c r="O5669" s="76" t="s">
        <v>4356</v>
      </c>
      <c r="P5669" s="82">
        <v>360</v>
      </c>
      <c r="Q5669" s="82" t="s">
        <v>94900</v>
      </c>
      <c r="R5669"/>
    </row>
    <row r="5670" spans="12:18" x14ac:dyDescent="0.25">
      <c r="L5670" t="s">
        <v>717</v>
      </c>
      <c r="M5670" t="s">
        <v>13158</v>
      </c>
      <c r="N5670" t="s">
        <v>42941</v>
      </c>
      <c r="O5670" s="76" t="s">
        <v>4356</v>
      </c>
      <c r="P5670" s="82">
        <v>1113</v>
      </c>
      <c r="Q5670" s="82" t="s">
        <v>94901</v>
      </c>
      <c r="R5670"/>
    </row>
    <row r="5671" spans="12:18" x14ac:dyDescent="0.25">
      <c r="L5671" t="s">
        <v>717</v>
      </c>
      <c r="M5671" t="s">
        <v>15127</v>
      </c>
      <c r="N5671" t="s">
        <v>42942</v>
      </c>
      <c r="O5671" s="76" t="s">
        <v>4356</v>
      </c>
      <c r="P5671" s="82">
        <v>1839</v>
      </c>
      <c r="Q5671" s="82" t="s">
        <v>94902</v>
      </c>
      <c r="R5671"/>
    </row>
    <row r="5672" spans="12:18" x14ac:dyDescent="0.25">
      <c r="L5672" t="s">
        <v>717</v>
      </c>
      <c r="M5672" t="s">
        <v>10301</v>
      </c>
      <c r="N5672" t="s">
        <v>42943</v>
      </c>
      <c r="O5672" s="76" t="s">
        <v>4366</v>
      </c>
      <c r="P5672" s="82">
        <v>241</v>
      </c>
      <c r="Q5672" s="82" t="s">
        <v>94904</v>
      </c>
      <c r="R5672"/>
    </row>
    <row r="5673" spans="12:18" x14ac:dyDescent="0.25">
      <c r="L5673" t="s">
        <v>717</v>
      </c>
      <c r="M5673" t="s">
        <v>7534</v>
      </c>
      <c r="N5673" t="s">
        <v>42944</v>
      </c>
      <c r="O5673" s="76" t="s">
        <v>4366</v>
      </c>
      <c r="P5673" s="82">
        <v>414</v>
      </c>
      <c r="Q5673" s="82" t="s">
        <v>94905</v>
      </c>
      <c r="R5673"/>
    </row>
    <row r="5674" spans="12:18" x14ac:dyDescent="0.25">
      <c r="L5674" t="s">
        <v>717</v>
      </c>
      <c r="M5674" t="s">
        <v>5179</v>
      </c>
      <c r="N5674" t="s">
        <v>42945</v>
      </c>
      <c r="O5674" s="76" t="s">
        <v>4356</v>
      </c>
      <c r="P5674" s="82">
        <v>471</v>
      </c>
      <c r="Q5674" s="82" t="s">
        <v>94906</v>
      </c>
      <c r="R5674"/>
    </row>
    <row r="5675" spans="12:18" x14ac:dyDescent="0.25">
      <c r="L5675" t="s">
        <v>717</v>
      </c>
      <c r="M5675" t="s">
        <v>7535</v>
      </c>
      <c r="N5675" t="s">
        <v>42946</v>
      </c>
      <c r="O5675" s="76" t="s">
        <v>4356</v>
      </c>
      <c r="P5675" s="82">
        <v>296</v>
      </c>
      <c r="Q5675" s="82" t="s">
        <v>94907</v>
      </c>
      <c r="R5675"/>
    </row>
    <row r="5676" spans="12:18" x14ac:dyDescent="0.25">
      <c r="L5676" t="s">
        <v>717</v>
      </c>
      <c r="M5676" t="s">
        <v>7536</v>
      </c>
      <c r="N5676" t="s">
        <v>42947</v>
      </c>
      <c r="O5676" s="76" t="s">
        <v>4356</v>
      </c>
      <c r="P5676" s="82">
        <v>1740</v>
      </c>
      <c r="Q5676" s="82" t="s">
        <v>94908</v>
      </c>
      <c r="R5676"/>
    </row>
    <row r="5677" spans="12:18" x14ac:dyDescent="0.25">
      <c r="L5677" t="s">
        <v>717</v>
      </c>
      <c r="M5677" t="s">
        <v>13161</v>
      </c>
      <c r="N5677" t="s">
        <v>42948</v>
      </c>
      <c r="O5677" s="76" t="s">
        <v>4356</v>
      </c>
      <c r="P5677" s="82">
        <v>690</v>
      </c>
      <c r="Q5677" s="82" t="s">
        <v>94909</v>
      </c>
      <c r="R5677"/>
    </row>
    <row r="5678" spans="12:18" x14ac:dyDescent="0.25">
      <c r="L5678" t="s">
        <v>717</v>
      </c>
      <c r="M5678" t="s">
        <v>24709</v>
      </c>
      <c r="N5678" t="s">
        <v>42949</v>
      </c>
      <c r="O5678" s="76" t="s">
        <v>4356</v>
      </c>
      <c r="P5678" s="82">
        <v>412</v>
      </c>
      <c r="Q5678" s="82" t="s">
        <v>94910</v>
      </c>
      <c r="R5678"/>
    </row>
    <row r="5679" spans="12:18" x14ac:dyDescent="0.25">
      <c r="L5679" t="s">
        <v>717</v>
      </c>
      <c r="M5679" t="s">
        <v>13163</v>
      </c>
      <c r="N5679" t="s">
        <v>42950</v>
      </c>
      <c r="O5679" s="76" t="s">
        <v>4356</v>
      </c>
      <c r="P5679" s="82">
        <v>456</v>
      </c>
      <c r="Q5679" s="82" t="s">
        <v>94911</v>
      </c>
      <c r="R5679"/>
    </row>
    <row r="5680" spans="12:18" x14ac:dyDescent="0.25">
      <c r="L5680" t="s">
        <v>717</v>
      </c>
      <c r="M5680" t="s">
        <v>13165</v>
      </c>
      <c r="N5680" t="s">
        <v>42951</v>
      </c>
      <c r="O5680" s="76" t="s">
        <v>4356</v>
      </c>
      <c r="P5680" s="82">
        <v>2142</v>
      </c>
      <c r="Q5680" s="82" t="s">
        <v>94912</v>
      </c>
      <c r="R5680"/>
    </row>
    <row r="5681" spans="12:18" x14ac:dyDescent="0.25">
      <c r="L5681" t="s">
        <v>717</v>
      </c>
      <c r="M5681" t="s">
        <v>33589</v>
      </c>
      <c r="N5681" t="s">
        <v>42952</v>
      </c>
      <c r="O5681" s="76" t="s">
        <v>4356</v>
      </c>
      <c r="P5681" s="82">
        <v>655</v>
      </c>
      <c r="Q5681" s="82" t="s">
        <v>94913</v>
      </c>
      <c r="R5681"/>
    </row>
    <row r="5682" spans="12:18" x14ac:dyDescent="0.25">
      <c r="L5682" t="s">
        <v>717</v>
      </c>
      <c r="M5682" t="s">
        <v>24710</v>
      </c>
      <c r="N5682" t="s">
        <v>42953</v>
      </c>
      <c r="O5682" s="76" t="s">
        <v>4356</v>
      </c>
      <c r="P5682" s="82">
        <v>872</v>
      </c>
      <c r="Q5682" s="82" t="s">
        <v>94914</v>
      </c>
      <c r="R5682"/>
    </row>
    <row r="5683" spans="12:18" x14ac:dyDescent="0.25">
      <c r="L5683" t="s">
        <v>717</v>
      </c>
      <c r="M5683" t="s">
        <v>7537</v>
      </c>
      <c r="N5683" t="s">
        <v>42954</v>
      </c>
      <c r="O5683" s="76" t="s">
        <v>4356</v>
      </c>
      <c r="P5683" s="82">
        <v>440</v>
      </c>
      <c r="Q5683" s="82" t="s">
        <v>94915</v>
      </c>
      <c r="R5683"/>
    </row>
    <row r="5684" spans="12:18" x14ac:dyDescent="0.25">
      <c r="L5684" t="s">
        <v>717</v>
      </c>
      <c r="M5684" t="s">
        <v>33590</v>
      </c>
      <c r="N5684" t="s">
        <v>42955</v>
      </c>
      <c r="O5684" s="76" t="s">
        <v>4366</v>
      </c>
      <c r="P5684" s="82">
        <v>240</v>
      </c>
      <c r="Q5684" s="82" t="s">
        <v>94916</v>
      </c>
      <c r="R5684"/>
    </row>
    <row r="5685" spans="12:18" x14ac:dyDescent="0.25">
      <c r="L5685" t="s">
        <v>717</v>
      </c>
      <c r="M5685" t="s">
        <v>15131</v>
      </c>
      <c r="N5685" t="s">
        <v>42956</v>
      </c>
      <c r="O5685" s="76" t="s">
        <v>4374</v>
      </c>
      <c r="P5685" s="82">
        <v>1245</v>
      </c>
      <c r="Q5685" s="82" t="s">
        <v>72645</v>
      </c>
      <c r="R5685"/>
    </row>
    <row r="5686" spans="12:18" x14ac:dyDescent="0.25">
      <c r="L5686" t="s">
        <v>717</v>
      </c>
      <c r="M5686" t="s">
        <v>13166</v>
      </c>
      <c r="N5686" t="s">
        <v>42957</v>
      </c>
      <c r="O5686" s="76" t="s">
        <v>4366</v>
      </c>
      <c r="P5686" s="82">
        <v>282</v>
      </c>
      <c r="Q5686" s="82" t="s">
        <v>94918</v>
      </c>
      <c r="R5686"/>
    </row>
    <row r="5687" spans="12:18" x14ac:dyDescent="0.25">
      <c r="L5687" t="s">
        <v>717</v>
      </c>
      <c r="M5687" t="s">
        <v>7538</v>
      </c>
      <c r="N5687" t="s">
        <v>42958</v>
      </c>
      <c r="O5687" s="76" t="s">
        <v>4366</v>
      </c>
      <c r="P5687" s="82">
        <v>338</v>
      </c>
      <c r="Q5687" s="82" t="s">
        <v>94919</v>
      </c>
      <c r="R5687"/>
    </row>
    <row r="5688" spans="12:18" x14ac:dyDescent="0.25">
      <c r="L5688" t="s">
        <v>717</v>
      </c>
      <c r="M5688" t="s">
        <v>24711</v>
      </c>
      <c r="N5688" t="s">
        <v>42959</v>
      </c>
      <c r="O5688" s="76" t="s">
        <v>4356</v>
      </c>
      <c r="P5688" s="82">
        <v>3229</v>
      </c>
      <c r="Q5688" s="82" t="s">
        <v>94920</v>
      </c>
      <c r="R5688"/>
    </row>
    <row r="5689" spans="12:18" x14ac:dyDescent="0.25">
      <c r="L5689" t="s">
        <v>717</v>
      </c>
      <c r="M5689" t="s">
        <v>15133</v>
      </c>
      <c r="N5689" t="s">
        <v>42960</v>
      </c>
      <c r="O5689" s="76" t="s">
        <v>4356</v>
      </c>
      <c r="P5689" s="82">
        <v>458</v>
      </c>
      <c r="Q5689" s="82" t="s">
        <v>94921</v>
      </c>
      <c r="R5689"/>
    </row>
    <row r="5690" spans="12:18" x14ac:dyDescent="0.25">
      <c r="L5690" t="s">
        <v>717</v>
      </c>
      <c r="M5690" t="s">
        <v>7539</v>
      </c>
      <c r="N5690" t="s">
        <v>42961</v>
      </c>
      <c r="O5690" s="76" t="s">
        <v>4374</v>
      </c>
      <c r="P5690" s="82">
        <v>5482</v>
      </c>
      <c r="Q5690" s="82" t="s">
        <v>72645</v>
      </c>
      <c r="R5690"/>
    </row>
    <row r="5691" spans="12:18" x14ac:dyDescent="0.25">
      <c r="L5691" t="s">
        <v>717</v>
      </c>
      <c r="M5691" t="s">
        <v>13170</v>
      </c>
      <c r="N5691" t="s">
        <v>42962</v>
      </c>
      <c r="O5691" s="76" t="s">
        <v>4366</v>
      </c>
      <c r="P5691" s="82">
        <v>485</v>
      </c>
      <c r="Q5691" s="82" t="s">
        <v>94923</v>
      </c>
      <c r="R5691"/>
    </row>
    <row r="5692" spans="12:18" x14ac:dyDescent="0.25">
      <c r="L5692" t="s">
        <v>717</v>
      </c>
      <c r="M5692" t="s">
        <v>7540</v>
      </c>
      <c r="N5692" t="s">
        <v>42963</v>
      </c>
      <c r="O5692" s="76" t="s">
        <v>4356</v>
      </c>
      <c r="P5692" s="82">
        <v>3545</v>
      </c>
      <c r="Q5692" s="82" t="s">
        <v>94924</v>
      </c>
      <c r="R5692"/>
    </row>
    <row r="5693" spans="12:18" x14ac:dyDescent="0.25">
      <c r="L5693" t="s">
        <v>717</v>
      </c>
      <c r="M5693" t="s">
        <v>15135</v>
      </c>
      <c r="N5693" t="s">
        <v>42964</v>
      </c>
      <c r="O5693" s="76" t="s">
        <v>4356</v>
      </c>
      <c r="P5693" s="82">
        <v>1354</v>
      </c>
      <c r="Q5693" s="82" t="s">
        <v>94925</v>
      </c>
      <c r="R5693"/>
    </row>
    <row r="5694" spans="12:18" x14ac:dyDescent="0.25">
      <c r="L5694" t="s">
        <v>717</v>
      </c>
      <c r="M5694" t="s">
        <v>24712</v>
      </c>
      <c r="N5694" t="s">
        <v>42965</v>
      </c>
      <c r="O5694" s="76" t="s">
        <v>4356</v>
      </c>
      <c r="P5694" s="82">
        <v>471</v>
      </c>
      <c r="Q5694" s="82" t="s">
        <v>94926</v>
      </c>
      <c r="R5694"/>
    </row>
    <row r="5695" spans="12:18" x14ac:dyDescent="0.25">
      <c r="L5695" t="s">
        <v>717</v>
      </c>
      <c r="M5695" t="s">
        <v>7542</v>
      </c>
      <c r="N5695" t="s">
        <v>42966</v>
      </c>
      <c r="O5695" s="76" t="s">
        <v>4356</v>
      </c>
      <c r="P5695" s="82">
        <v>843</v>
      </c>
      <c r="Q5695" s="82" t="s">
        <v>94930</v>
      </c>
      <c r="R5695"/>
    </row>
    <row r="5696" spans="12:18" x14ac:dyDescent="0.25">
      <c r="L5696" t="s">
        <v>717</v>
      </c>
      <c r="M5696" t="s">
        <v>13171</v>
      </c>
      <c r="N5696" t="s">
        <v>42967</v>
      </c>
      <c r="O5696" s="76" t="s">
        <v>4356</v>
      </c>
      <c r="P5696" s="82">
        <v>2069</v>
      </c>
      <c r="Q5696" s="82" t="s">
        <v>94931</v>
      </c>
      <c r="R5696"/>
    </row>
    <row r="5697" spans="12:18" x14ac:dyDescent="0.25">
      <c r="L5697" t="s">
        <v>717</v>
      </c>
      <c r="M5697" t="s">
        <v>24733</v>
      </c>
      <c r="N5697" t="s">
        <v>42968</v>
      </c>
      <c r="O5697" s="76" t="s">
        <v>4366</v>
      </c>
      <c r="P5697" s="82">
        <v>1163</v>
      </c>
      <c r="Q5697" s="82" t="s">
        <v>95042</v>
      </c>
      <c r="R5697"/>
    </row>
    <row r="5698" spans="12:18" x14ac:dyDescent="0.25">
      <c r="L5698" t="s">
        <v>717</v>
      </c>
      <c r="M5698" t="s">
        <v>7543</v>
      </c>
      <c r="N5698" t="s">
        <v>42969</v>
      </c>
      <c r="O5698" s="76" t="s">
        <v>4374</v>
      </c>
      <c r="P5698" s="82">
        <v>2475</v>
      </c>
      <c r="Q5698" s="82" t="s">
        <v>94933</v>
      </c>
      <c r="R5698"/>
    </row>
    <row r="5699" spans="12:18" x14ac:dyDescent="0.25">
      <c r="L5699" t="s">
        <v>717</v>
      </c>
      <c r="M5699" t="s">
        <v>33593</v>
      </c>
      <c r="N5699" t="s">
        <v>42970</v>
      </c>
      <c r="O5699" s="76" t="s">
        <v>4356</v>
      </c>
      <c r="P5699" s="82">
        <v>127</v>
      </c>
      <c r="Q5699" s="82" t="s">
        <v>94934</v>
      </c>
      <c r="R5699"/>
    </row>
    <row r="5700" spans="12:18" x14ac:dyDescent="0.25">
      <c r="L5700" t="s">
        <v>717</v>
      </c>
      <c r="M5700" t="s">
        <v>28019</v>
      </c>
      <c r="N5700" t="s">
        <v>42971</v>
      </c>
      <c r="O5700" s="76" t="s">
        <v>4366</v>
      </c>
      <c r="P5700" s="82">
        <v>160</v>
      </c>
      <c r="Q5700" s="82" t="s">
        <v>94935</v>
      </c>
      <c r="R5700"/>
    </row>
    <row r="5701" spans="12:18" x14ac:dyDescent="0.25">
      <c r="L5701" t="s">
        <v>717</v>
      </c>
      <c r="M5701" t="s">
        <v>4436</v>
      </c>
      <c r="N5701" t="s">
        <v>42972</v>
      </c>
      <c r="O5701" s="76" t="s">
        <v>4356</v>
      </c>
      <c r="P5701" s="82">
        <v>922</v>
      </c>
      <c r="Q5701" s="82" t="s">
        <v>94936</v>
      </c>
      <c r="R5701"/>
    </row>
    <row r="5702" spans="12:18" x14ac:dyDescent="0.25">
      <c r="L5702" t="s">
        <v>717</v>
      </c>
      <c r="M5702" t="s">
        <v>33594</v>
      </c>
      <c r="N5702" t="s">
        <v>42973</v>
      </c>
      <c r="O5702" s="76" t="s">
        <v>4356</v>
      </c>
      <c r="P5702" s="82">
        <v>373</v>
      </c>
      <c r="Q5702" s="82" t="s">
        <v>94937</v>
      </c>
      <c r="R5702"/>
    </row>
    <row r="5703" spans="12:18" x14ac:dyDescent="0.25">
      <c r="L5703" t="s">
        <v>717</v>
      </c>
      <c r="M5703" t="s">
        <v>7544</v>
      </c>
      <c r="N5703" t="s">
        <v>42974</v>
      </c>
      <c r="O5703" s="76" t="s">
        <v>4356</v>
      </c>
      <c r="P5703" s="82">
        <v>371</v>
      </c>
      <c r="Q5703" s="82" t="s">
        <v>94938</v>
      </c>
      <c r="R5703"/>
    </row>
    <row r="5704" spans="12:18" x14ac:dyDescent="0.25">
      <c r="L5704" t="s">
        <v>717</v>
      </c>
      <c r="M5704" t="s">
        <v>13172</v>
      </c>
      <c r="N5704" t="s">
        <v>42975</v>
      </c>
      <c r="O5704" s="76" t="s">
        <v>4366</v>
      </c>
      <c r="P5704" s="82">
        <v>201</v>
      </c>
      <c r="Q5704" s="82" t="s">
        <v>94940</v>
      </c>
      <c r="R5704"/>
    </row>
    <row r="5705" spans="12:18" x14ac:dyDescent="0.25">
      <c r="L5705" t="s">
        <v>717</v>
      </c>
      <c r="M5705" t="s">
        <v>15140</v>
      </c>
      <c r="N5705" t="s">
        <v>42976</v>
      </c>
      <c r="O5705" s="76" t="s">
        <v>4356</v>
      </c>
      <c r="P5705" s="82">
        <v>520</v>
      </c>
      <c r="Q5705" s="82" t="s">
        <v>94941</v>
      </c>
      <c r="R5705"/>
    </row>
    <row r="5706" spans="12:18" x14ac:dyDescent="0.25">
      <c r="L5706" t="s">
        <v>717</v>
      </c>
      <c r="M5706" t="s">
        <v>14322</v>
      </c>
      <c r="N5706" t="s">
        <v>42977</v>
      </c>
      <c r="O5706" s="76" t="s">
        <v>4356</v>
      </c>
      <c r="P5706" s="82">
        <v>2354</v>
      </c>
      <c r="Q5706" s="82" t="s">
        <v>94942</v>
      </c>
      <c r="R5706"/>
    </row>
    <row r="5707" spans="12:18" x14ac:dyDescent="0.25">
      <c r="L5707" t="s">
        <v>717</v>
      </c>
      <c r="M5707" t="s">
        <v>33595</v>
      </c>
      <c r="N5707" t="s">
        <v>42978</v>
      </c>
      <c r="O5707" s="76" t="s">
        <v>4366</v>
      </c>
      <c r="P5707" s="82">
        <v>396</v>
      </c>
      <c r="Q5707" s="82" t="s">
        <v>94943</v>
      </c>
      <c r="R5707"/>
    </row>
    <row r="5708" spans="12:18" x14ac:dyDescent="0.25">
      <c r="L5708" t="s">
        <v>717</v>
      </c>
      <c r="M5708" t="s">
        <v>7545</v>
      </c>
      <c r="N5708" t="s">
        <v>42979</v>
      </c>
      <c r="O5708" s="76" t="s">
        <v>4356</v>
      </c>
      <c r="P5708" s="82">
        <v>1301</v>
      </c>
      <c r="Q5708" s="82" t="s">
        <v>94944</v>
      </c>
      <c r="R5708"/>
    </row>
    <row r="5709" spans="12:18" x14ac:dyDescent="0.25">
      <c r="L5709" t="s">
        <v>717</v>
      </c>
      <c r="M5709" t="s">
        <v>15142</v>
      </c>
      <c r="N5709" t="s">
        <v>42980</v>
      </c>
      <c r="O5709" s="76" t="s">
        <v>4356</v>
      </c>
      <c r="P5709" s="82">
        <v>4006</v>
      </c>
      <c r="Q5709" s="82" t="s">
        <v>94946</v>
      </c>
      <c r="R5709"/>
    </row>
    <row r="5710" spans="12:18" x14ac:dyDescent="0.25">
      <c r="L5710" t="s">
        <v>717</v>
      </c>
      <c r="M5710" t="s">
        <v>28325</v>
      </c>
      <c r="N5710" t="s">
        <v>42981</v>
      </c>
      <c r="O5710" s="76" t="s">
        <v>4356</v>
      </c>
      <c r="P5710" s="82">
        <v>747</v>
      </c>
      <c r="Q5710" s="82" t="s">
        <v>94947</v>
      </c>
      <c r="R5710"/>
    </row>
    <row r="5711" spans="12:18" x14ac:dyDescent="0.25">
      <c r="L5711" t="s">
        <v>717</v>
      </c>
      <c r="M5711" t="s">
        <v>13174</v>
      </c>
      <c r="N5711" t="s">
        <v>42982</v>
      </c>
      <c r="O5711" s="76" t="s">
        <v>4356</v>
      </c>
      <c r="P5711" s="82">
        <v>2851</v>
      </c>
      <c r="Q5711" s="82" t="s">
        <v>94948</v>
      </c>
      <c r="R5711"/>
    </row>
    <row r="5712" spans="12:18" x14ac:dyDescent="0.25">
      <c r="L5712" t="s">
        <v>717</v>
      </c>
      <c r="M5712" t="s">
        <v>24715</v>
      </c>
      <c r="N5712" t="s">
        <v>42983</v>
      </c>
      <c r="O5712" s="76" t="s">
        <v>4356</v>
      </c>
      <c r="P5712" s="82">
        <v>895</v>
      </c>
      <c r="Q5712" s="82" t="s">
        <v>94950</v>
      </c>
      <c r="R5712"/>
    </row>
    <row r="5713" spans="12:18" x14ac:dyDescent="0.25">
      <c r="L5713" t="s">
        <v>717</v>
      </c>
      <c r="M5713" t="s">
        <v>33596</v>
      </c>
      <c r="N5713" t="s">
        <v>42984</v>
      </c>
      <c r="O5713" s="76" t="s">
        <v>4356</v>
      </c>
      <c r="P5713" s="82">
        <v>651</v>
      </c>
      <c r="Q5713" s="82" t="s">
        <v>94951</v>
      </c>
      <c r="R5713"/>
    </row>
    <row r="5714" spans="12:18" x14ac:dyDescent="0.25">
      <c r="L5714" t="s">
        <v>717</v>
      </c>
      <c r="M5714" t="s">
        <v>7547</v>
      </c>
      <c r="N5714" t="s">
        <v>42985</v>
      </c>
      <c r="O5714" s="76" t="s">
        <v>4366</v>
      </c>
      <c r="P5714" s="82">
        <v>112</v>
      </c>
      <c r="Q5714" s="82" t="s">
        <v>94952</v>
      </c>
      <c r="R5714"/>
    </row>
    <row r="5715" spans="12:18" x14ac:dyDescent="0.25">
      <c r="L5715" t="s">
        <v>717</v>
      </c>
      <c r="M5715" t="s">
        <v>15144</v>
      </c>
      <c r="N5715" t="s">
        <v>42986</v>
      </c>
      <c r="O5715" s="76" t="s">
        <v>4366</v>
      </c>
      <c r="P5715" s="82">
        <v>68</v>
      </c>
      <c r="Q5715" s="82" t="s">
        <v>94954</v>
      </c>
      <c r="R5715"/>
    </row>
    <row r="5716" spans="12:18" x14ac:dyDescent="0.25">
      <c r="L5716" t="s">
        <v>717</v>
      </c>
      <c r="M5716" t="s">
        <v>15146</v>
      </c>
      <c r="N5716" t="s">
        <v>42987</v>
      </c>
      <c r="O5716" s="76" t="s">
        <v>4366</v>
      </c>
      <c r="P5716" s="82">
        <v>89</v>
      </c>
      <c r="Q5716" s="82" t="s">
        <v>94956</v>
      </c>
      <c r="R5716"/>
    </row>
    <row r="5717" spans="12:18" x14ac:dyDescent="0.25">
      <c r="L5717" t="s">
        <v>717</v>
      </c>
      <c r="M5717" t="s">
        <v>15148</v>
      </c>
      <c r="N5717" t="s">
        <v>42988</v>
      </c>
      <c r="O5717" s="76" t="s">
        <v>4366</v>
      </c>
      <c r="P5717" s="82">
        <v>300</v>
      </c>
      <c r="Q5717" s="82" t="s">
        <v>94957</v>
      </c>
      <c r="R5717"/>
    </row>
    <row r="5718" spans="12:18" x14ac:dyDescent="0.25">
      <c r="L5718" t="s">
        <v>717</v>
      </c>
      <c r="M5718" t="s">
        <v>13176</v>
      </c>
      <c r="N5718" t="s">
        <v>42989</v>
      </c>
      <c r="O5718" s="76" t="s">
        <v>4356</v>
      </c>
      <c r="P5718" s="82">
        <v>929</v>
      </c>
      <c r="Q5718" s="82" t="s">
        <v>94959</v>
      </c>
      <c r="R5718"/>
    </row>
    <row r="5719" spans="12:18" x14ac:dyDescent="0.25">
      <c r="L5719" t="s">
        <v>717</v>
      </c>
      <c r="M5719" t="s">
        <v>7549</v>
      </c>
      <c r="N5719" t="s">
        <v>42990</v>
      </c>
      <c r="O5719" s="76" t="s">
        <v>4356</v>
      </c>
      <c r="P5719" s="82">
        <v>542</v>
      </c>
      <c r="Q5719" s="82" t="s">
        <v>94963</v>
      </c>
      <c r="R5719"/>
    </row>
    <row r="5720" spans="12:18" x14ac:dyDescent="0.25">
      <c r="L5720" t="s">
        <v>717</v>
      </c>
      <c r="M5720" t="s">
        <v>15152</v>
      </c>
      <c r="N5720" t="s">
        <v>42991</v>
      </c>
      <c r="O5720" s="76" t="s">
        <v>4356</v>
      </c>
      <c r="P5720" s="82">
        <v>464</v>
      </c>
      <c r="Q5720" s="82" t="s">
        <v>94964</v>
      </c>
      <c r="R5720"/>
    </row>
    <row r="5721" spans="12:18" x14ac:dyDescent="0.25">
      <c r="L5721" t="s">
        <v>717</v>
      </c>
      <c r="M5721" t="s">
        <v>33576</v>
      </c>
      <c r="N5721" t="s">
        <v>42992</v>
      </c>
      <c r="O5721" s="76" t="s">
        <v>4366</v>
      </c>
      <c r="P5721" s="82">
        <v>224</v>
      </c>
      <c r="Q5721" s="82" t="s">
        <v>94796</v>
      </c>
      <c r="R5721"/>
    </row>
    <row r="5722" spans="12:18" x14ac:dyDescent="0.25">
      <c r="L5722" t="s">
        <v>717</v>
      </c>
      <c r="M5722" t="s">
        <v>24717</v>
      </c>
      <c r="N5722" t="s">
        <v>42993</v>
      </c>
      <c r="O5722" s="76" t="s">
        <v>4356</v>
      </c>
      <c r="P5722" s="82">
        <v>786</v>
      </c>
      <c r="Q5722" s="82" t="s">
        <v>94966</v>
      </c>
      <c r="R5722"/>
    </row>
    <row r="5723" spans="12:18" x14ac:dyDescent="0.25">
      <c r="L5723" t="s">
        <v>717</v>
      </c>
      <c r="M5723" t="s">
        <v>33599</v>
      </c>
      <c r="N5723" t="s">
        <v>42994</v>
      </c>
      <c r="O5723" s="76" t="s">
        <v>4366</v>
      </c>
      <c r="P5723" s="82">
        <v>532</v>
      </c>
      <c r="Q5723" s="82" t="s">
        <v>94968</v>
      </c>
      <c r="R5723"/>
    </row>
    <row r="5724" spans="12:18" x14ac:dyDescent="0.25">
      <c r="L5724" t="s">
        <v>717</v>
      </c>
      <c r="M5724" t="s">
        <v>13182</v>
      </c>
      <c r="N5724" t="s">
        <v>42995</v>
      </c>
      <c r="O5724" s="76" t="s">
        <v>4356</v>
      </c>
      <c r="P5724" s="82">
        <v>3432</v>
      </c>
      <c r="Q5724" s="82" t="s">
        <v>94969</v>
      </c>
      <c r="R5724"/>
    </row>
    <row r="5725" spans="12:18" x14ac:dyDescent="0.25">
      <c r="L5725" t="s">
        <v>717</v>
      </c>
      <c r="M5725" t="s">
        <v>24718</v>
      </c>
      <c r="N5725" t="s">
        <v>42996</v>
      </c>
      <c r="O5725" s="76" t="s">
        <v>4366</v>
      </c>
      <c r="P5725" s="82">
        <v>294</v>
      </c>
      <c r="Q5725" s="82" t="s">
        <v>94970</v>
      </c>
      <c r="R5725"/>
    </row>
    <row r="5726" spans="12:18" x14ac:dyDescent="0.25">
      <c r="L5726" t="s">
        <v>717</v>
      </c>
      <c r="M5726" t="s">
        <v>33600</v>
      </c>
      <c r="N5726" t="s">
        <v>42997</v>
      </c>
      <c r="O5726" s="76" t="s">
        <v>4356</v>
      </c>
      <c r="P5726" s="82">
        <v>150</v>
      </c>
      <c r="Q5726" s="82" t="s">
        <v>94971</v>
      </c>
      <c r="R5726"/>
    </row>
    <row r="5727" spans="12:18" x14ac:dyDescent="0.25">
      <c r="L5727" t="s">
        <v>717</v>
      </c>
      <c r="M5727" t="s">
        <v>7541</v>
      </c>
      <c r="N5727" t="s">
        <v>42998</v>
      </c>
      <c r="O5727" s="76" t="s">
        <v>4356</v>
      </c>
      <c r="P5727" s="82">
        <v>872</v>
      </c>
      <c r="Q5727" s="82" t="s">
        <v>94929</v>
      </c>
      <c r="R5727"/>
    </row>
    <row r="5728" spans="12:18" x14ac:dyDescent="0.25">
      <c r="L5728" t="s">
        <v>717</v>
      </c>
      <c r="M5728" t="s">
        <v>7550</v>
      </c>
      <c r="N5728" t="s">
        <v>42999</v>
      </c>
      <c r="O5728" s="76" t="s">
        <v>4374</v>
      </c>
      <c r="P5728" s="82">
        <v>2853</v>
      </c>
      <c r="Q5728" s="82" t="s">
        <v>72645</v>
      </c>
      <c r="R5728"/>
    </row>
    <row r="5729" spans="12:18" x14ac:dyDescent="0.25">
      <c r="L5729" t="s">
        <v>717</v>
      </c>
      <c r="M5729" t="s">
        <v>15099</v>
      </c>
      <c r="N5729" t="s">
        <v>43000</v>
      </c>
      <c r="O5729" s="76" t="s">
        <v>4356</v>
      </c>
      <c r="P5729" s="82">
        <v>497</v>
      </c>
      <c r="Q5729" s="82" t="s">
        <v>94822</v>
      </c>
      <c r="R5729"/>
    </row>
    <row r="5730" spans="12:18" x14ac:dyDescent="0.25">
      <c r="L5730" t="s">
        <v>717</v>
      </c>
      <c r="M5730" t="s">
        <v>15263</v>
      </c>
      <c r="N5730" t="s">
        <v>43001</v>
      </c>
      <c r="O5730" s="76" t="s">
        <v>4356</v>
      </c>
      <c r="P5730" s="82">
        <v>695</v>
      </c>
      <c r="Q5730" s="82" t="s">
        <v>95236</v>
      </c>
      <c r="R5730"/>
    </row>
    <row r="5731" spans="12:18" x14ac:dyDescent="0.25">
      <c r="L5731" t="s">
        <v>717</v>
      </c>
      <c r="M5731" t="s">
        <v>15112</v>
      </c>
      <c r="N5731" t="s">
        <v>43002</v>
      </c>
      <c r="O5731" s="76" t="s">
        <v>4366</v>
      </c>
      <c r="P5731" s="82">
        <v>509</v>
      </c>
      <c r="Q5731" s="82" t="s">
        <v>94858</v>
      </c>
      <c r="R5731"/>
    </row>
    <row r="5732" spans="12:18" x14ac:dyDescent="0.25">
      <c r="L5732" t="s">
        <v>717</v>
      </c>
      <c r="M5732" t="s">
        <v>15120</v>
      </c>
      <c r="N5732" t="s">
        <v>43003</v>
      </c>
      <c r="O5732" s="76" t="s">
        <v>4356</v>
      </c>
      <c r="P5732" s="82">
        <v>1002</v>
      </c>
      <c r="Q5732" s="82" t="s">
        <v>94875</v>
      </c>
      <c r="R5732"/>
    </row>
    <row r="5733" spans="12:18" x14ac:dyDescent="0.25">
      <c r="L5733" t="s">
        <v>717</v>
      </c>
      <c r="M5733" t="s">
        <v>13150</v>
      </c>
      <c r="N5733" t="s">
        <v>43004</v>
      </c>
      <c r="O5733" s="76" t="s">
        <v>4356</v>
      </c>
      <c r="P5733" s="82">
        <v>691</v>
      </c>
      <c r="Q5733" s="82" t="s">
        <v>94894</v>
      </c>
      <c r="R5733"/>
    </row>
    <row r="5734" spans="12:18" x14ac:dyDescent="0.25">
      <c r="L5734" t="s">
        <v>717</v>
      </c>
      <c r="M5734" t="s">
        <v>33588</v>
      </c>
      <c r="N5734" t="s">
        <v>43005</v>
      </c>
      <c r="O5734" s="76" t="s">
        <v>4356</v>
      </c>
      <c r="P5734" s="82">
        <v>708</v>
      </c>
      <c r="Q5734" s="82" t="s">
        <v>94895</v>
      </c>
      <c r="R5734"/>
    </row>
    <row r="5735" spans="12:18" x14ac:dyDescent="0.25">
      <c r="L5735" t="s">
        <v>717</v>
      </c>
      <c r="M5735" t="s">
        <v>15129</v>
      </c>
      <c r="N5735" t="s">
        <v>43006</v>
      </c>
      <c r="O5735" s="76" t="s">
        <v>4356</v>
      </c>
      <c r="P5735" s="82">
        <v>1206</v>
      </c>
      <c r="Q5735" s="82" t="s">
        <v>94903</v>
      </c>
      <c r="R5735"/>
    </row>
    <row r="5736" spans="12:18" x14ac:dyDescent="0.25">
      <c r="L5736" t="s">
        <v>717</v>
      </c>
      <c r="M5736" t="s">
        <v>33591</v>
      </c>
      <c r="N5736" t="s">
        <v>43007</v>
      </c>
      <c r="O5736" s="76" t="s">
        <v>4366</v>
      </c>
      <c r="P5736" s="82">
        <v>223</v>
      </c>
      <c r="Q5736" s="82" t="s">
        <v>94917</v>
      </c>
      <c r="R5736"/>
    </row>
    <row r="5737" spans="12:18" x14ac:dyDescent="0.25">
      <c r="L5737" t="s">
        <v>717</v>
      </c>
      <c r="M5737" t="s">
        <v>15248</v>
      </c>
      <c r="N5737" t="s">
        <v>43008</v>
      </c>
      <c r="O5737" s="76" t="s">
        <v>4356</v>
      </c>
      <c r="P5737" s="82">
        <v>1121</v>
      </c>
      <c r="Q5737" s="82" t="s">
        <v>95208</v>
      </c>
      <c r="R5737"/>
    </row>
    <row r="5738" spans="12:18" x14ac:dyDescent="0.25">
      <c r="L5738" t="s">
        <v>717</v>
      </c>
      <c r="M5738" t="s">
        <v>15138</v>
      </c>
      <c r="N5738" t="s">
        <v>43009</v>
      </c>
      <c r="O5738" s="76" t="s">
        <v>4374</v>
      </c>
      <c r="P5738" s="82">
        <v>2762</v>
      </c>
      <c r="Q5738" s="82" t="s">
        <v>94939</v>
      </c>
      <c r="R5738"/>
    </row>
    <row r="5739" spans="12:18" x14ac:dyDescent="0.25">
      <c r="L5739" t="s">
        <v>717</v>
      </c>
      <c r="M5739" t="s">
        <v>7546</v>
      </c>
      <c r="N5739" t="s">
        <v>43010</v>
      </c>
      <c r="O5739" s="76" t="s">
        <v>4366</v>
      </c>
      <c r="P5739" s="82">
        <v>230</v>
      </c>
      <c r="Q5739" s="82" t="s">
        <v>94949</v>
      </c>
      <c r="R5739"/>
    </row>
    <row r="5740" spans="12:18" x14ac:dyDescent="0.25">
      <c r="L5740" t="s">
        <v>717</v>
      </c>
      <c r="M5740" t="s">
        <v>33597</v>
      </c>
      <c r="N5740" t="s">
        <v>43011</v>
      </c>
      <c r="O5740" s="76" t="s">
        <v>4356</v>
      </c>
      <c r="P5740" s="82">
        <v>563</v>
      </c>
      <c r="Q5740" s="82" t="s">
        <v>94958</v>
      </c>
      <c r="R5740"/>
    </row>
    <row r="5741" spans="12:18" x14ac:dyDescent="0.25">
      <c r="L5741" t="s">
        <v>717</v>
      </c>
      <c r="M5741" t="s">
        <v>33598</v>
      </c>
      <c r="N5741" t="s">
        <v>43012</v>
      </c>
      <c r="O5741" s="76" t="s">
        <v>4356</v>
      </c>
      <c r="P5741" s="82">
        <v>593</v>
      </c>
      <c r="Q5741" s="82" t="s">
        <v>94960</v>
      </c>
      <c r="R5741"/>
    </row>
    <row r="5742" spans="12:18" x14ac:dyDescent="0.25">
      <c r="L5742" t="s">
        <v>717</v>
      </c>
      <c r="M5742" t="s">
        <v>15154</v>
      </c>
      <c r="N5742" t="s">
        <v>43013</v>
      </c>
      <c r="O5742" s="76" t="s">
        <v>4356</v>
      </c>
      <c r="P5742" s="82">
        <v>422</v>
      </c>
      <c r="Q5742" s="82" t="s">
        <v>94965</v>
      </c>
      <c r="R5742"/>
    </row>
    <row r="5743" spans="12:18" x14ac:dyDescent="0.25">
      <c r="L5743" t="s">
        <v>717</v>
      </c>
      <c r="M5743" t="s">
        <v>13180</v>
      </c>
      <c r="N5743" t="s">
        <v>43014</v>
      </c>
      <c r="O5743" s="76" t="s">
        <v>4374</v>
      </c>
      <c r="P5743" s="82">
        <v>2490</v>
      </c>
      <c r="Q5743" s="82" t="s">
        <v>72645</v>
      </c>
      <c r="R5743"/>
    </row>
    <row r="5744" spans="12:18" x14ac:dyDescent="0.25">
      <c r="L5744" t="s">
        <v>717</v>
      </c>
      <c r="M5744" t="s">
        <v>15156</v>
      </c>
      <c r="N5744" t="s">
        <v>43015</v>
      </c>
      <c r="O5744" s="76" t="s">
        <v>4374</v>
      </c>
      <c r="P5744" s="82">
        <v>3265</v>
      </c>
      <c r="Q5744" s="82" t="s">
        <v>72645</v>
      </c>
      <c r="R5744"/>
    </row>
    <row r="5745" spans="12:18" x14ac:dyDescent="0.25">
      <c r="L5745" t="s">
        <v>717</v>
      </c>
      <c r="M5745" t="s">
        <v>7551</v>
      </c>
      <c r="N5745" t="s">
        <v>43016</v>
      </c>
      <c r="O5745" s="76" t="s">
        <v>4366</v>
      </c>
      <c r="P5745" s="82">
        <v>265</v>
      </c>
      <c r="Q5745" s="82" t="s">
        <v>94967</v>
      </c>
      <c r="R5745"/>
    </row>
    <row r="5746" spans="12:18" x14ac:dyDescent="0.25">
      <c r="L5746" t="s">
        <v>717</v>
      </c>
      <c r="M5746" t="s">
        <v>13184</v>
      </c>
      <c r="N5746" t="s">
        <v>43017</v>
      </c>
      <c r="O5746" s="76" t="s">
        <v>4356</v>
      </c>
      <c r="P5746" s="82">
        <v>474</v>
      </c>
      <c r="Q5746" s="82" t="s">
        <v>94972</v>
      </c>
      <c r="R5746"/>
    </row>
    <row r="5747" spans="12:18" x14ac:dyDescent="0.25">
      <c r="L5747" t="s">
        <v>717</v>
      </c>
      <c r="M5747" t="s">
        <v>7575</v>
      </c>
      <c r="N5747" t="s">
        <v>43018</v>
      </c>
      <c r="O5747" s="76" t="s">
        <v>4450</v>
      </c>
      <c r="P5747" s="82">
        <v>75735</v>
      </c>
      <c r="Q5747" s="82" t="s">
        <v>72645</v>
      </c>
      <c r="R5747"/>
    </row>
    <row r="5748" spans="12:18" x14ac:dyDescent="0.25">
      <c r="L5748" t="s">
        <v>717</v>
      </c>
      <c r="M5748" t="s">
        <v>13222</v>
      </c>
      <c r="N5748" t="s">
        <v>43019</v>
      </c>
      <c r="O5748" s="76" t="s">
        <v>4356</v>
      </c>
      <c r="P5748" s="82">
        <v>1050</v>
      </c>
      <c r="Q5748" s="82" t="s">
        <v>95065</v>
      </c>
      <c r="R5748"/>
    </row>
    <row r="5749" spans="12:18" x14ac:dyDescent="0.25">
      <c r="L5749" t="s">
        <v>717</v>
      </c>
      <c r="M5749" t="s">
        <v>7613</v>
      </c>
      <c r="N5749" t="s">
        <v>43020</v>
      </c>
      <c r="O5749" s="76" t="s">
        <v>4374</v>
      </c>
      <c r="P5749" s="82">
        <v>4336</v>
      </c>
      <c r="Q5749" s="82" t="s">
        <v>95204</v>
      </c>
      <c r="R5749"/>
    </row>
    <row r="5750" spans="12:18" x14ac:dyDescent="0.25">
      <c r="L5750" t="s">
        <v>717</v>
      </c>
      <c r="M5750" t="s">
        <v>24759</v>
      </c>
      <c r="N5750" t="s">
        <v>43021</v>
      </c>
      <c r="O5750" s="76" t="s">
        <v>4356</v>
      </c>
      <c r="P5750" s="82">
        <v>677</v>
      </c>
      <c r="Q5750" s="82" t="s">
        <v>95207</v>
      </c>
      <c r="R5750"/>
    </row>
    <row r="5751" spans="12:18" x14ac:dyDescent="0.25">
      <c r="L5751" t="s">
        <v>717</v>
      </c>
      <c r="M5751" t="s">
        <v>7615</v>
      </c>
      <c r="N5751" t="s">
        <v>43022</v>
      </c>
      <c r="O5751" s="76" t="s">
        <v>4356</v>
      </c>
      <c r="P5751" s="82">
        <v>585</v>
      </c>
      <c r="Q5751" s="82" t="s">
        <v>95216</v>
      </c>
      <c r="R5751"/>
    </row>
    <row r="5752" spans="12:18" x14ac:dyDescent="0.25">
      <c r="L5752" t="s">
        <v>717</v>
      </c>
      <c r="M5752" t="s">
        <v>9988</v>
      </c>
      <c r="N5752" t="s">
        <v>43023</v>
      </c>
      <c r="O5752" s="76" t="s">
        <v>4366</v>
      </c>
      <c r="P5752" s="82">
        <v>209</v>
      </c>
      <c r="Q5752" s="82" t="s">
        <v>95222</v>
      </c>
      <c r="R5752"/>
    </row>
    <row r="5753" spans="12:18" x14ac:dyDescent="0.25">
      <c r="L5753" t="s">
        <v>717</v>
      </c>
      <c r="M5753" t="s">
        <v>24719</v>
      </c>
      <c r="N5753" t="s">
        <v>43024</v>
      </c>
      <c r="O5753" s="76" t="s">
        <v>4450</v>
      </c>
      <c r="P5753" s="82">
        <v>7048</v>
      </c>
      <c r="Q5753" s="82" t="s">
        <v>72645</v>
      </c>
      <c r="R5753"/>
    </row>
    <row r="5754" spans="12:18" x14ac:dyDescent="0.25">
      <c r="L5754" t="s">
        <v>717</v>
      </c>
      <c r="M5754" t="s">
        <v>7552</v>
      </c>
      <c r="N5754" t="s">
        <v>43025</v>
      </c>
      <c r="O5754" s="76" t="s">
        <v>4356</v>
      </c>
      <c r="P5754" s="82">
        <v>611</v>
      </c>
      <c r="Q5754" s="82" t="s">
        <v>94973</v>
      </c>
      <c r="R5754"/>
    </row>
    <row r="5755" spans="12:18" x14ac:dyDescent="0.25">
      <c r="L5755" t="s">
        <v>717</v>
      </c>
      <c r="M5755" t="s">
        <v>7553</v>
      </c>
      <c r="N5755" t="s">
        <v>43026</v>
      </c>
      <c r="O5755" s="76" t="s">
        <v>4366</v>
      </c>
      <c r="P5755" s="82">
        <v>736</v>
      </c>
      <c r="Q5755" s="82" t="s">
        <v>94974</v>
      </c>
      <c r="R5755"/>
    </row>
    <row r="5756" spans="12:18" x14ac:dyDescent="0.25">
      <c r="L5756" t="s">
        <v>717</v>
      </c>
      <c r="M5756" t="s">
        <v>33581</v>
      </c>
      <c r="N5756" t="s">
        <v>43027</v>
      </c>
      <c r="O5756" s="76" t="s">
        <v>4374</v>
      </c>
      <c r="P5756" s="82">
        <v>2248</v>
      </c>
      <c r="Q5756" s="82" t="s">
        <v>94839</v>
      </c>
      <c r="R5756"/>
    </row>
    <row r="5757" spans="12:18" x14ac:dyDescent="0.25">
      <c r="L5757" t="s">
        <v>717</v>
      </c>
      <c r="M5757" t="s">
        <v>7527</v>
      </c>
      <c r="N5757" t="s">
        <v>43028</v>
      </c>
      <c r="O5757" s="76" t="s">
        <v>4356</v>
      </c>
      <c r="P5757" s="82">
        <v>4184</v>
      </c>
      <c r="Q5757" s="82" t="s">
        <v>94878</v>
      </c>
      <c r="R5757"/>
    </row>
    <row r="5758" spans="12:18" x14ac:dyDescent="0.25">
      <c r="L5758" t="s">
        <v>717</v>
      </c>
      <c r="M5758" t="s">
        <v>24706</v>
      </c>
      <c r="N5758" t="s">
        <v>43029</v>
      </c>
      <c r="O5758" s="76" t="s">
        <v>4356</v>
      </c>
      <c r="P5758" s="82">
        <v>767</v>
      </c>
      <c r="Q5758" s="82" t="s">
        <v>94881</v>
      </c>
      <c r="R5758"/>
    </row>
    <row r="5759" spans="12:18" x14ac:dyDescent="0.25">
      <c r="L5759" t="s">
        <v>717</v>
      </c>
      <c r="M5759" t="s">
        <v>13168</v>
      </c>
      <c r="N5759" t="s">
        <v>43030</v>
      </c>
      <c r="O5759" s="76" t="s">
        <v>4356</v>
      </c>
      <c r="P5759" s="82">
        <v>713</v>
      </c>
      <c r="Q5759" s="82" t="s">
        <v>94922</v>
      </c>
      <c r="R5759"/>
    </row>
    <row r="5760" spans="12:18" x14ac:dyDescent="0.25">
      <c r="L5760" t="s">
        <v>717</v>
      </c>
      <c r="M5760" t="s">
        <v>24714</v>
      </c>
      <c r="N5760" t="s">
        <v>43031</v>
      </c>
      <c r="O5760" s="76" t="s">
        <v>4356</v>
      </c>
      <c r="P5760" s="82">
        <v>774</v>
      </c>
      <c r="Q5760" s="82" t="s">
        <v>94945</v>
      </c>
      <c r="R5760"/>
    </row>
    <row r="5761" spans="12:18" x14ac:dyDescent="0.25">
      <c r="L5761" t="s">
        <v>717</v>
      </c>
      <c r="M5761" t="s">
        <v>24716</v>
      </c>
      <c r="N5761" t="s">
        <v>43032</v>
      </c>
      <c r="O5761" s="76" t="s">
        <v>4366</v>
      </c>
      <c r="P5761" s="82">
        <v>125</v>
      </c>
      <c r="Q5761" s="82" t="s">
        <v>94953</v>
      </c>
      <c r="R5761"/>
    </row>
    <row r="5762" spans="12:18" x14ac:dyDescent="0.25">
      <c r="L5762" t="s">
        <v>717</v>
      </c>
      <c r="M5762" t="s">
        <v>7622</v>
      </c>
      <c r="N5762" t="s">
        <v>43033</v>
      </c>
      <c r="O5762" s="76" t="s">
        <v>4356</v>
      </c>
      <c r="P5762" s="82">
        <v>1051</v>
      </c>
      <c r="Q5762" s="82" t="s">
        <v>95235</v>
      </c>
      <c r="R5762"/>
    </row>
    <row r="5763" spans="12:18" x14ac:dyDescent="0.25">
      <c r="L5763" t="s">
        <v>717</v>
      </c>
      <c r="M5763" t="s">
        <v>13178</v>
      </c>
      <c r="N5763" t="s">
        <v>43034</v>
      </c>
      <c r="O5763" s="76" t="s">
        <v>4356</v>
      </c>
      <c r="P5763" s="82">
        <v>2097</v>
      </c>
      <c r="Q5763" s="82" t="s">
        <v>94961</v>
      </c>
      <c r="R5763"/>
    </row>
    <row r="5764" spans="12:18" x14ac:dyDescent="0.25">
      <c r="L5764" t="s">
        <v>717</v>
      </c>
      <c r="M5764" t="s">
        <v>15150</v>
      </c>
      <c r="N5764" t="s">
        <v>43035</v>
      </c>
      <c r="O5764" s="76" t="s">
        <v>4356</v>
      </c>
      <c r="P5764" s="82">
        <v>928</v>
      </c>
      <c r="Q5764" s="82" t="s">
        <v>94962</v>
      </c>
      <c r="R5764"/>
    </row>
    <row r="5765" spans="12:18" x14ac:dyDescent="0.25">
      <c r="L5765" t="s">
        <v>717</v>
      </c>
      <c r="M5765" t="s">
        <v>7566</v>
      </c>
      <c r="N5765" t="s">
        <v>43036</v>
      </c>
      <c r="O5765" s="76" t="s">
        <v>4356</v>
      </c>
      <c r="P5765" s="82">
        <v>305</v>
      </c>
      <c r="Q5765" s="82" t="s">
        <v>95020</v>
      </c>
      <c r="R5765"/>
    </row>
    <row r="5766" spans="12:18" x14ac:dyDescent="0.25">
      <c r="L5766" t="s">
        <v>717</v>
      </c>
      <c r="M5766" t="s">
        <v>6604</v>
      </c>
      <c r="N5766" t="s">
        <v>43037</v>
      </c>
      <c r="O5766" s="76" t="s">
        <v>4356</v>
      </c>
      <c r="P5766" s="82">
        <v>80</v>
      </c>
      <c r="Q5766" s="82" t="s">
        <v>95041</v>
      </c>
      <c r="R5766"/>
    </row>
    <row r="5767" spans="12:18" x14ac:dyDescent="0.25">
      <c r="L5767" t="s">
        <v>717</v>
      </c>
      <c r="M5767" t="s">
        <v>24755</v>
      </c>
      <c r="N5767" t="s">
        <v>43038</v>
      </c>
      <c r="O5767" s="76" t="s">
        <v>4366</v>
      </c>
      <c r="P5767" s="82">
        <v>255</v>
      </c>
      <c r="Q5767" s="82" t="s">
        <v>95178</v>
      </c>
      <c r="R5767"/>
    </row>
    <row r="5768" spans="12:18" x14ac:dyDescent="0.25">
      <c r="L5768" t="s">
        <v>717</v>
      </c>
      <c r="M5768" t="s">
        <v>7610</v>
      </c>
      <c r="N5768" t="s">
        <v>43039</v>
      </c>
      <c r="O5768" s="76" t="s">
        <v>4356</v>
      </c>
      <c r="P5768" s="82">
        <v>1900</v>
      </c>
      <c r="Q5768" s="82" t="s">
        <v>95199</v>
      </c>
      <c r="R5768"/>
    </row>
    <row r="5769" spans="12:18" x14ac:dyDescent="0.25">
      <c r="L5769" t="s">
        <v>717</v>
      </c>
      <c r="M5769" t="s">
        <v>7554</v>
      </c>
      <c r="N5769" t="s">
        <v>43040</v>
      </c>
      <c r="O5769" s="76" t="s">
        <v>4356</v>
      </c>
      <c r="P5769" s="82">
        <v>312</v>
      </c>
      <c r="Q5769" s="82" t="s">
        <v>94975</v>
      </c>
      <c r="R5769"/>
    </row>
    <row r="5770" spans="12:18" x14ac:dyDescent="0.25">
      <c r="L5770" t="s">
        <v>717</v>
      </c>
      <c r="M5770" t="s">
        <v>33592</v>
      </c>
      <c r="N5770" t="s">
        <v>43041</v>
      </c>
      <c r="O5770" s="76" t="s">
        <v>4366</v>
      </c>
      <c r="P5770" s="82">
        <v>62</v>
      </c>
      <c r="Q5770" s="82" t="s">
        <v>94927</v>
      </c>
      <c r="R5770"/>
    </row>
    <row r="5771" spans="12:18" x14ac:dyDescent="0.25">
      <c r="L5771" t="s">
        <v>717</v>
      </c>
      <c r="M5771" t="s">
        <v>24713</v>
      </c>
      <c r="N5771" t="s">
        <v>43042</v>
      </c>
      <c r="O5771" s="76" t="s">
        <v>4356</v>
      </c>
      <c r="P5771" s="82">
        <v>519</v>
      </c>
      <c r="Q5771" s="82" t="s">
        <v>94928</v>
      </c>
      <c r="R5771"/>
    </row>
    <row r="5772" spans="12:18" x14ac:dyDescent="0.25">
      <c r="L5772" t="s">
        <v>717</v>
      </c>
      <c r="M5772" t="s">
        <v>12994</v>
      </c>
      <c r="N5772" t="s">
        <v>43043</v>
      </c>
      <c r="O5772" s="76" t="s">
        <v>4356</v>
      </c>
      <c r="P5772" s="82">
        <v>698</v>
      </c>
      <c r="Q5772" s="82" t="s">
        <v>94932</v>
      </c>
      <c r="R5772"/>
    </row>
    <row r="5773" spans="12:18" x14ac:dyDescent="0.25">
      <c r="L5773" t="s">
        <v>717</v>
      </c>
      <c r="M5773" t="s">
        <v>7548</v>
      </c>
      <c r="N5773" t="s">
        <v>43044</v>
      </c>
      <c r="O5773" s="76" t="s">
        <v>4356</v>
      </c>
      <c r="P5773" s="82">
        <v>1726</v>
      </c>
      <c r="Q5773" s="82" t="s">
        <v>94955</v>
      </c>
      <c r="R5773"/>
    </row>
    <row r="5774" spans="12:18" x14ac:dyDescent="0.25">
      <c r="L5774" t="s">
        <v>717</v>
      </c>
      <c r="M5774" t="s">
        <v>33603</v>
      </c>
      <c r="N5774" t="s">
        <v>43045</v>
      </c>
      <c r="O5774" s="76" t="s">
        <v>4356</v>
      </c>
      <c r="P5774" s="82">
        <v>1974</v>
      </c>
      <c r="Q5774" s="82" t="s">
        <v>94996</v>
      </c>
      <c r="R5774"/>
    </row>
    <row r="5775" spans="12:18" x14ac:dyDescent="0.25">
      <c r="L5775" t="s">
        <v>717</v>
      </c>
      <c r="M5775" t="s">
        <v>33611</v>
      </c>
      <c r="N5775" t="s">
        <v>43046</v>
      </c>
      <c r="O5775" s="76" t="s">
        <v>4356</v>
      </c>
      <c r="P5775" s="82">
        <v>698</v>
      </c>
      <c r="Q5775" s="82" t="s">
        <v>95033</v>
      </c>
      <c r="R5775"/>
    </row>
    <row r="5776" spans="12:18" x14ac:dyDescent="0.25">
      <c r="L5776" t="s">
        <v>717</v>
      </c>
      <c r="M5776" t="s">
        <v>15188</v>
      </c>
      <c r="N5776" t="s">
        <v>43047</v>
      </c>
      <c r="O5776" s="76" t="s">
        <v>4356</v>
      </c>
      <c r="P5776" s="82">
        <v>606</v>
      </c>
      <c r="Q5776" s="82" t="s">
        <v>95051</v>
      </c>
      <c r="R5776"/>
    </row>
    <row r="5777" spans="12:18" x14ac:dyDescent="0.25">
      <c r="L5777" t="s">
        <v>717</v>
      </c>
      <c r="M5777" t="s">
        <v>7612</v>
      </c>
      <c r="N5777" t="s">
        <v>43048</v>
      </c>
      <c r="O5777" s="76" t="s">
        <v>4356</v>
      </c>
      <c r="P5777" s="82">
        <v>568</v>
      </c>
      <c r="Q5777" s="82" t="s">
        <v>95203</v>
      </c>
      <c r="R5777"/>
    </row>
    <row r="5778" spans="12:18" x14ac:dyDescent="0.25">
      <c r="L5778" t="s">
        <v>717</v>
      </c>
      <c r="M5778" t="s">
        <v>15158</v>
      </c>
      <c r="N5778" t="s">
        <v>43049</v>
      </c>
      <c r="O5778" s="76" t="s">
        <v>4356</v>
      </c>
      <c r="P5778" s="82">
        <v>393</v>
      </c>
      <c r="Q5778" s="82" t="s">
        <v>94976</v>
      </c>
      <c r="R5778"/>
    </row>
    <row r="5779" spans="12:18" x14ac:dyDescent="0.25">
      <c r="L5779" t="s">
        <v>717</v>
      </c>
      <c r="M5779" t="s">
        <v>33601</v>
      </c>
      <c r="N5779" t="s">
        <v>43050</v>
      </c>
      <c r="O5779" s="76" t="s">
        <v>4366</v>
      </c>
      <c r="P5779" s="82">
        <v>284</v>
      </c>
      <c r="Q5779" s="82" t="s">
        <v>94977</v>
      </c>
      <c r="R5779"/>
    </row>
    <row r="5780" spans="12:18" x14ac:dyDescent="0.25">
      <c r="L5780" t="s">
        <v>717</v>
      </c>
      <c r="M5780" t="s">
        <v>15160</v>
      </c>
      <c r="N5780" t="s">
        <v>43051</v>
      </c>
      <c r="O5780" s="76" t="s">
        <v>4356</v>
      </c>
      <c r="P5780" s="82">
        <v>729</v>
      </c>
      <c r="Q5780" s="82" t="s">
        <v>94978</v>
      </c>
      <c r="R5780"/>
    </row>
    <row r="5781" spans="12:18" x14ac:dyDescent="0.25">
      <c r="L5781" t="s">
        <v>717</v>
      </c>
      <c r="M5781" t="s">
        <v>7555</v>
      </c>
      <c r="N5781" t="s">
        <v>43052</v>
      </c>
      <c r="O5781" s="76" t="s">
        <v>4356</v>
      </c>
      <c r="P5781" s="82">
        <v>975</v>
      </c>
      <c r="Q5781" s="82" t="s">
        <v>94979</v>
      </c>
      <c r="R5781"/>
    </row>
    <row r="5782" spans="12:18" x14ac:dyDescent="0.25">
      <c r="L5782" t="s">
        <v>717</v>
      </c>
      <c r="M5782" t="s">
        <v>7556</v>
      </c>
      <c r="N5782" t="s">
        <v>43053</v>
      </c>
      <c r="O5782" s="76" t="s">
        <v>4366</v>
      </c>
      <c r="P5782" s="82">
        <v>271</v>
      </c>
      <c r="Q5782" s="82" t="s">
        <v>94980</v>
      </c>
      <c r="R5782"/>
    </row>
    <row r="5783" spans="12:18" x14ac:dyDescent="0.25">
      <c r="L5783" t="s">
        <v>717</v>
      </c>
      <c r="M5783" t="s">
        <v>7557</v>
      </c>
      <c r="N5783" t="s">
        <v>43054</v>
      </c>
      <c r="O5783" s="76" t="s">
        <v>4356</v>
      </c>
      <c r="P5783" s="82">
        <v>493</v>
      </c>
      <c r="Q5783" s="82" t="s">
        <v>94981</v>
      </c>
      <c r="R5783"/>
    </row>
    <row r="5784" spans="12:18" x14ac:dyDescent="0.25">
      <c r="L5784" t="s">
        <v>717</v>
      </c>
      <c r="M5784" t="s">
        <v>24720</v>
      </c>
      <c r="N5784" t="s">
        <v>43055</v>
      </c>
      <c r="O5784" s="76" t="s">
        <v>4356</v>
      </c>
      <c r="P5784" s="82">
        <v>766</v>
      </c>
      <c r="Q5784" s="82" t="s">
        <v>94982</v>
      </c>
      <c r="R5784"/>
    </row>
    <row r="5785" spans="12:18" x14ac:dyDescent="0.25">
      <c r="L5785" t="s">
        <v>717</v>
      </c>
      <c r="M5785" t="s">
        <v>24721</v>
      </c>
      <c r="N5785" t="s">
        <v>43056</v>
      </c>
      <c r="O5785" s="76" t="s">
        <v>4356</v>
      </c>
      <c r="P5785" s="82">
        <v>160</v>
      </c>
      <c r="Q5785" s="82" t="s">
        <v>94983</v>
      </c>
      <c r="R5785"/>
    </row>
    <row r="5786" spans="12:18" x14ac:dyDescent="0.25">
      <c r="L5786" t="s">
        <v>717</v>
      </c>
      <c r="M5786" t="s">
        <v>24722</v>
      </c>
      <c r="N5786" t="s">
        <v>43057</v>
      </c>
      <c r="O5786" s="76" t="s">
        <v>4366</v>
      </c>
      <c r="P5786" s="82">
        <v>136</v>
      </c>
      <c r="Q5786" s="82" t="s">
        <v>94984</v>
      </c>
      <c r="R5786"/>
    </row>
    <row r="5787" spans="12:18" x14ac:dyDescent="0.25">
      <c r="L5787" t="s">
        <v>717</v>
      </c>
      <c r="M5787" t="s">
        <v>13186</v>
      </c>
      <c r="N5787" t="s">
        <v>43058</v>
      </c>
      <c r="O5787" s="76" t="s">
        <v>4356</v>
      </c>
      <c r="P5787" s="82">
        <v>525</v>
      </c>
      <c r="Q5787" s="82" t="s">
        <v>94985</v>
      </c>
      <c r="R5787"/>
    </row>
    <row r="5788" spans="12:18" x14ac:dyDescent="0.25">
      <c r="L5788" t="s">
        <v>717</v>
      </c>
      <c r="M5788" t="s">
        <v>13188</v>
      </c>
      <c r="N5788" t="s">
        <v>43059</v>
      </c>
      <c r="O5788" s="76" t="s">
        <v>4356</v>
      </c>
      <c r="P5788" s="82">
        <v>52</v>
      </c>
      <c r="Q5788" s="82" t="s">
        <v>94986</v>
      </c>
      <c r="R5788"/>
    </row>
    <row r="5789" spans="12:18" x14ac:dyDescent="0.25">
      <c r="L5789" t="s">
        <v>717</v>
      </c>
      <c r="M5789" t="s">
        <v>15162</v>
      </c>
      <c r="N5789" t="s">
        <v>43060</v>
      </c>
      <c r="O5789" s="76" t="s">
        <v>4356</v>
      </c>
      <c r="P5789" s="82">
        <v>1002</v>
      </c>
      <c r="Q5789" s="82" t="s">
        <v>94987</v>
      </c>
      <c r="R5789"/>
    </row>
    <row r="5790" spans="12:18" x14ac:dyDescent="0.25">
      <c r="L5790" t="s">
        <v>717</v>
      </c>
      <c r="M5790" t="s">
        <v>15164</v>
      </c>
      <c r="N5790" t="s">
        <v>43061</v>
      </c>
      <c r="O5790" s="76" t="s">
        <v>4356</v>
      </c>
      <c r="P5790" s="82">
        <v>290</v>
      </c>
      <c r="Q5790" s="82" t="s">
        <v>94988</v>
      </c>
      <c r="R5790"/>
    </row>
    <row r="5791" spans="12:18" x14ac:dyDescent="0.25">
      <c r="L5791" t="s">
        <v>717</v>
      </c>
      <c r="M5791" t="s">
        <v>7558</v>
      </c>
      <c r="N5791" t="s">
        <v>43062</v>
      </c>
      <c r="O5791" s="76" t="s">
        <v>4356</v>
      </c>
      <c r="P5791" s="82">
        <v>4497</v>
      </c>
      <c r="Q5791" s="82" t="s">
        <v>94989</v>
      </c>
      <c r="R5791"/>
    </row>
    <row r="5792" spans="12:18" x14ac:dyDescent="0.25">
      <c r="L5792" t="s">
        <v>717</v>
      </c>
      <c r="M5792" t="s">
        <v>7559</v>
      </c>
      <c r="N5792" t="s">
        <v>43063</v>
      </c>
      <c r="O5792" s="76" t="s">
        <v>4374</v>
      </c>
      <c r="P5792" s="82">
        <v>6252</v>
      </c>
      <c r="Q5792" s="82" t="s">
        <v>94990</v>
      </c>
      <c r="R5792"/>
    </row>
    <row r="5793" spans="12:18" x14ac:dyDescent="0.25">
      <c r="L5793" t="s">
        <v>717</v>
      </c>
      <c r="M5793" t="s">
        <v>15166</v>
      </c>
      <c r="N5793" t="s">
        <v>43064</v>
      </c>
      <c r="O5793" s="76" t="s">
        <v>4366</v>
      </c>
      <c r="P5793" s="82">
        <v>422</v>
      </c>
      <c r="Q5793" s="82" t="s">
        <v>94991</v>
      </c>
      <c r="R5793"/>
    </row>
    <row r="5794" spans="12:18" x14ac:dyDescent="0.25">
      <c r="L5794" t="s">
        <v>717</v>
      </c>
      <c r="M5794" t="s">
        <v>7561</v>
      </c>
      <c r="N5794" t="s">
        <v>43065</v>
      </c>
      <c r="O5794" s="76" t="s">
        <v>4356</v>
      </c>
      <c r="P5794" s="82">
        <v>922</v>
      </c>
      <c r="Q5794" s="82" t="s">
        <v>94992</v>
      </c>
      <c r="R5794"/>
    </row>
    <row r="5795" spans="12:18" x14ac:dyDescent="0.25">
      <c r="L5795" t="s">
        <v>717</v>
      </c>
      <c r="M5795" t="s">
        <v>7562</v>
      </c>
      <c r="N5795" t="s">
        <v>43066</v>
      </c>
      <c r="O5795" s="76" t="s">
        <v>4356</v>
      </c>
      <c r="P5795" s="82">
        <v>3045</v>
      </c>
      <c r="Q5795" s="82" t="s">
        <v>94993</v>
      </c>
      <c r="R5795"/>
    </row>
    <row r="5796" spans="12:18" x14ac:dyDescent="0.25">
      <c r="L5796" t="s">
        <v>717</v>
      </c>
      <c r="M5796" t="s">
        <v>24379</v>
      </c>
      <c r="N5796" t="s">
        <v>43067</v>
      </c>
      <c r="O5796" s="76" t="s">
        <v>4366</v>
      </c>
      <c r="P5796" s="82">
        <v>175</v>
      </c>
      <c r="Q5796" s="82" t="s">
        <v>94994</v>
      </c>
      <c r="R5796"/>
    </row>
    <row r="5797" spans="12:18" x14ac:dyDescent="0.25">
      <c r="L5797" t="s">
        <v>717</v>
      </c>
      <c r="M5797" t="s">
        <v>24723</v>
      </c>
      <c r="N5797" t="s">
        <v>43068</v>
      </c>
      <c r="O5797" s="76" t="s">
        <v>4356</v>
      </c>
      <c r="P5797" s="82">
        <v>2166</v>
      </c>
      <c r="Q5797" s="82" t="s">
        <v>94995</v>
      </c>
      <c r="R5797"/>
    </row>
    <row r="5798" spans="12:18" x14ac:dyDescent="0.25">
      <c r="L5798" t="s">
        <v>717</v>
      </c>
      <c r="M5798" t="s">
        <v>7563</v>
      </c>
      <c r="N5798" t="s">
        <v>43069</v>
      </c>
      <c r="O5798" s="76" t="s">
        <v>4356</v>
      </c>
      <c r="P5798" s="82">
        <v>959</v>
      </c>
      <c r="Q5798" s="82" t="s">
        <v>94997</v>
      </c>
      <c r="R5798"/>
    </row>
    <row r="5799" spans="12:18" x14ac:dyDescent="0.25">
      <c r="L5799" t="s">
        <v>717</v>
      </c>
      <c r="M5799" t="s">
        <v>5945</v>
      </c>
      <c r="N5799" t="s">
        <v>43070</v>
      </c>
      <c r="O5799" s="76" t="s">
        <v>4366</v>
      </c>
      <c r="P5799" s="82">
        <v>228</v>
      </c>
      <c r="Q5799" s="82" t="s">
        <v>94998</v>
      </c>
      <c r="R5799"/>
    </row>
    <row r="5800" spans="12:18" x14ac:dyDescent="0.25">
      <c r="L5800" t="s">
        <v>717</v>
      </c>
      <c r="M5800" t="s">
        <v>33604</v>
      </c>
      <c r="N5800" t="s">
        <v>43071</v>
      </c>
      <c r="O5800" s="76" t="s">
        <v>4356</v>
      </c>
      <c r="P5800" s="82">
        <v>2881</v>
      </c>
      <c r="Q5800" s="82" t="s">
        <v>94999</v>
      </c>
      <c r="R5800"/>
    </row>
    <row r="5801" spans="12:18" x14ac:dyDescent="0.25">
      <c r="L5801" t="s">
        <v>717</v>
      </c>
      <c r="M5801" t="s">
        <v>8987</v>
      </c>
      <c r="N5801" t="s">
        <v>43072</v>
      </c>
      <c r="O5801" s="76" t="s">
        <v>4356</v>
      </c>
      <c r="P5801" s="82">
        <v>224</v>
      </c>
      <c r="Q5801" s="82" t="s">
        <v>95000</v>
      </c>
      <c r="R5801"/>
    </row>
    <row r="5802" spans="12:18" x14ac:dyDescent="0.25">
      <c r="L5802" t="s">
        <v>717</v>
      </c>
      <c r="M5802" t="s">
        <v>13190</v>
      </c>
      <c r="N5802" t="s">
        <v>43073</v>
      </c>
      <c r="O5802" s="76" t="s">
        <v>4356</v>
      </c>
      <c r="P5802" s="82">
        <v>3110</v>
      </c>
      <c r="Q5802" s="82" t="s">
        <v>95001</v>
      </c>
      <c r="R5802"/>
    </row>
    <row r="5803" spans="12:18" x14ac:dyDescent="0.25">
      <c r="L5803" t="s">
        <v>717</v>
      </c>
      <c r="M5803" t="s">
        <v>11178</v>
      </c>
      <c r="N5803" t="s">
        <v>43074</v>
      </c>
      <c r="O5803" s="76" t="s">
        <v>4356</v>
      </c>
      <c r="P5803" s="82">
        <v>105</v>
      </c>
      <c r="Q5803" s="82" t="s">
        <v>95002</v>
      </c>
      <c r="R5803"/>
    </row>
    <row r="5804" spans="12:18" x14ac:dyDescent="0.25">
      <c r="L5804" t="s">
        <v>717</v>
      </c>
      <c r="M5804" t="s">
        <v>24724</v>
      </c>
      <c r="N5804" t="s">
        <v>43075</v>
      </c>
      <c r="O5804" s="76" t="s">
        <v>4356</v>
      </c>
      <c r="P5804" s="82">
        <v>1489</v>
      </c>
      <c r="Q5804" s="82" t="s">
        <v>95003</v>
      </c>
      <c r="R5804"/>
    </row>
    <row r="5805" spans="12:18" x14ac:dyDescent="0.25">
      <c r="L5805" t="s">
        <v>717</v>
      </c>
      <c r="M5805" t="s">
        <v>24725</v>
      </c>
      <c r="N5805" t="s">
        <v>43076</v>
      </c>
      <c r="O5805" s="76" t="s">
        <v>4356</v>
      </c>
      <c r="P5805" s="82">
        <v>316</v>
      </c>
      <c r="Q5805" s="82" t="s">
        <v>95004</v>
      </c>
      <c r="R5805"/>
    </row>
    <row r="5806" spans="12:18" x14ac:dyDescent="0.25">
      <c r="L5806" t="s">
        <v>717</v>
      </c>
      <c r="M5806" t="s">
        <v>33605</v>
      </c>
      <c r="N5806" t="s">
        <v>43077</v>
      </c>
      <c r="O5806" s="76" t="s">
        <v>4366</v>
      </c>
      <c r="P5806" s="82">
        <v>331</v>
      </c>
      <c r="Q5806" s="82" t="s">
        <v>95005</v>
      </c>
      <c r="R5806"/>
    </row>
    <row r="5807" spans="12:18" x14ac:dyDescent="0.25">
      <c r="L5807" t="s">
        <v>717</v>
      </c>
      <c r="M5807" t="s">
        <v>33606</v>
      </c>
      <c r="N5807" t="s">
        <v>43078</v>
      </c>
      <c r="O5807" s="76" t="s">
        <v>4356</v>
      </c>
      <c r="P5807" s="82">
        <v>724</v>
      </c>
      <c r="Q5807" s="82" t="s">
        <v>95006</v>
      </c>
      <c r="R5807"/>
    </row>
    <row r="5808" spans="12:18" x14ac:dyDescent="0.25">
      <c r="L5808" t="s">
        <v>717</v>
      </c>
      <c r="M5808" t="s">
        <v>7564</v>
      </c>
      <c r="N5808" t="s">
        <v>43079</v>
      </c>
      <c r="O5808" s="76" t="s">
        <v>4356</v>
      </c>
      <c r="P5808" s="82">
        <v>1492</v>
      </c>
      <c r="Q5808" s="82" t="s">
        <v>95007</v>
      </c>
      <c r="R5808"/>
    </row>
    <row r="5809" spans="12:18" x14ac:dyDescent="0.25">
      <c r="L5809" t="s">
        <v>717</v>
      </c>
      <c r="M5809" t="s">
        <v>7565</v>
      </c>
      <c r="N5809" t="s">
        <v>43080</v>
      </c>
      <c r="O5809" s="76" t="s">
        <v>4356</v>
      </c>
      <c r="P5809" s="82">
        <v>564</v>
      </c>
      <c r="Q5809" s="82" t="s">
        <v>95008</v>
      </c>
      <c r="R5809"/>
    </row>
    <row r="5810" spans="12:18" x14ac:dyDescent="0.25">
      <c r="L5810" t="s">
        <v>717</v>
      </c>
      <c r="M5810" t="s">
        <v>9072</v>
      </c>
      <c r="N5810" t="s">
        <v>43081</v>
      </c>
      <c r="O5810" s="76" t="s">
        <v>4366</v>
      </c>
      <c r="P5810" s="82">
        <v>438</v>
      </c>
      <c r="Q5810" s="82" t="s">
        <v>95009</v>
      </c>
      <c r="R5810"/>
    </row>
    <row r="5811" spans="12:18" x14ac:dyDescent="0.25">
      <c r="L5811" t="s">
        <v>717</v>
      </c>
      <c r="M5811" t="s">
        <v>13193</v>
      </c>
      <c r="N5811" t="s">
        <v>43082</v>
      </c>
      <c r="O5811" s="76" t="s">
        <v>4356</v>
      </c>
      <c r="P5811" s="82">
        <v>3242</v>
      </c>
      <c r="Q5811" s="82" t="s">
        <v>95010</v>
      </c>
      <c r="R5811"/>
    </row>
    <row r="5812" spans="12:18" x14ac:dyDescent="0.25">
      <c r="L5812" t="s">
        <v>717</v>
      </c>
      <c r="M5812" t="s">
        <v>33607</v>
      </c>
      <c r="N5812" t="s">
        <v>43083</v>
      </c>
      <c r="O5812" s="76" t="s">
        <v>4356</v>
      </c>
      <c r="P5812" s="82">
        <v>1576</v>
      </c>
      <c r="Q5812" s="82" t="s">
        <v>95011</v>
      </c>
      <c r="R5812"/>
    </row>
    <row r="5813" spans="12:18" x14ac:dyDescent="0.25">
      <c r="L5813" t="s">
        <v>717</v>
      </c>
      <c r="M5813" t="s">
        <v>13196</v>
      </c>
      <c r="N5813" t="s">
        <v>43084</v>
      </c>
      <c r="O5813" s="76" t="s">
        <v>4356</v>
      </c>
      <c r="P5813" s="82">
        <v>853</v>
      </c>
      <c r="Q5813" s="82" t="s">
        <v>95012</v>
      </c>
      <c r="R5813"/>
    </row>
    <row r="5814" spans="12:18" x14ac:dyDescent="0.25">
      <c r="L5814" t="s">
        <v>717</v>
      </c>
      <c r="M5814" t="s">
        <v>13198</v>
      </c>
      <c r="N5814" t="s">
        <v>43085</v>
      </c>
      <c r="O5814" s="76" t="s">
        <v>4356</v>
      </c>
      <c r="P5814" s="82">
        <v>1264</v>
      </c>
      <c r="Q5814" s="82" t="s">
        <v>95013</v>
      </c>
      <c r="R5814"/>
    </row>
    <row r="5815" spans="12:18" x14ac:dyDescent="0.25">
      <c r="L5815" t="s">
        <v>717</v>
      </c>
      <c r="M5815" t="s">
        <v>13200</v>
      </c>
      <c r="N5815" t="s">
        <v>43086</v>
      </c>
      <c r="O5815" s="76" t="s">
        <v>4356</v>
      </c>
      <c r="P5815" s="82">
        <v>682</v>
      </c>
      <c r="Q5815" s="82" t="s">
        <v>95014</v>
      </c>
      <c r="R5815"/>
    </row>
    <row r="5816" spans="12:18" x14ac:dyDescent="0.25">
      <c r="L5816" t="s">
        <v>717</v>
      </c>
      <c r="M5816" t="s">
        <v>33608</v>
      </c>
      <c r="N5816" t="s">
        <v>43087</v>
      </c>
      <c r="O5816" s="76" t="s">
        <v>4374</v>
      </c>
      <c r="P5816" s="82">
        <v>893</v>
      </c>
      <c r="Q5816" s="82" t="s">
        <v>72645</v>
      </c>
      <c r="R5816"/>
    </row>
    <row r="5817" spans="12:18" x14ac:dyDescent="0.25">
      <c r="L5817" t="s">
        <v>717</v>
      </c>
      <c r="M5817" t="s">
        <v>13202</v>
      </c>
      <c r="N5817" t="s">
        <v>43088</v>
      </c>
      <c r="O5817" s="76" t="s">
        <v>4356</v>
      </c>
      <c r="P5817" s="82">
        <v>507</v>
      </c>
      <c r="Q5817" s="82" t="s">
        <v>95015</v>
      </c>
      <c r="R5817"/>
    </row>
    <row r="5818" spans="12:18" x14ac:dyDescent="0.25">
      <c r="L5818" t="s">
        <v>717</v>
      </c>
      <c r="M5818" t="s">
        <v>13204</v>
      </c>
      <c r="N5818" t="s">
        <v>43089</v>
      </c>
      <c r="O5818" s="76" t="s">
        <v>4356</v>
      </c>
      <c r="P5818" s="82">
        <v>841</v>
      </c>
      <c r="Q5818" s="82" t="s">
        <v>95016</v>
      </c>
      <c r="R5818"/>
    </row>
    <row r="5819" spans="12:18" x14ac:dyDescent="0.25">
      <c r="L5819" t="s">
        <v>717</v>
      </c>
      <c r="M5819" t="s">
        <v>24726</v>
      </c>
      <c r="N5819" t="s">
        <v>43090</v>
      </c>
      <c r="O5819" s="76" t="s">
        <v>4356</v>
      </c>
      <c r="P5819" s="82">
        <v>904</v>
      </c>
      <c r="Q5819" s="82" t="s">
        <v>95017</v>
      </c>
      <c r="R5819"/>
    </row>
    <row r="5820" spans="12:18" x14ac:dyDescent="0.25">
      <c r="L5820" t="s">
        <v>717</v>
      </c>
      <c r="M5820" t="s">
        <v>13298</v>
      </c>
      <c r="N5820" t="s">
        <v>43091</v>
      </c>
      <c r="O5820" s="76" t="s">
        <v>4356</v>
      </c>
      <c r="P5820" s="82">
        <v>186</v>
      </c>
      <c r="Q5820" s="82" t="s">
        <v>95018</v>
      </c>
      <c r="R5820"/>
    </row>
    <row r="5821" spans="12:18" x14ac:dyDescent="0.25">
      <c r="L5821" t="s">
        <v>717</v>
      </c>
      <c r="M5821" t="s">
        <v>15170</v>
      </c>
      <c r="N5821" t="s">
        <v>43092</v>
      </c>
      <c r="O5821" s="76" t="s">
        <v>4356</v>
      </c>
      <c r="P5821" s="82">
        <v>466</v>
      </c>
      <c r="Q5821" s="82" t="s">
        <v>95019</v>
      </c>
      <c r="R5821"/>
    </row>
    <row r="5822" spans="12:18" x14ac:dyDescent="0.25">
      <c r="L5822" t="s">
        <v>717</v>
      </c>
      <c r="M5822" t="s">
        <v>15172</v>
      </c>
      <c r="N5822" t="s">
        <v>43093</v>
      </c>
      <c r="O5822" s="76" t="s">
        <v>4356</v>
      </c>
      <c r="P5822" s="82">
        <v>1344</v>
      </c>
      <c r="Q5822" s="82" t="s">
        <v>95021</v>
      </c>
      <c r="R5822"/>
    </row>
    <row r="5823" spans="12:18" x14ac:dyDescent="0.25">
      <c r="L5823" t="s">
        <v>717</v>
      </c>
      <c r="M5823" t="s">
        <v>7567</v>
      </c>
      <c r="N5823" t="s">
        <v>43094</v>
      </c>
      <c r="O5823" s="76" t="s">
        <v>4366</v>
      </c>
      <c r="P5823" s="82">
        <v>194</v>
      </c>
      <c r="Q5823" s="82" t="s">
        <v>95022</v>
      </c>
      <c r="R5823"/>
    </row>
    <row r="5824" spans="12:18" x14ac:dyDescent="0.25">
      <c r="L5824" t="s">
        <v>717</v>
      </c>
      <c r="M5824" t="s">
        <v>24727</v>
      </c>
      <c r="N5824" t="s">
        <v>43095</v>
      </c>
      <c r="O5824" s="76" t="s">
        <v>4356</v>
      </c>
      <c r="P5824" s="82">
        <v>786</v>
      </c>
      <c r="Q5824" s="82" t="s">
        <v>95023</v>
      </c>
      <c r="R5824"/>
    </row>
    <row r="5825" spans="12:18" x14ac:dyDescent="0.25">
      <c r="L5825" t="s">
        <v>717</v>
      </c>
      <c r="M5825" t="s">
        <v>7568</v>
      </c>
      <c r="N5825" t="s">
        <v>43096</v>
      </c>
      <c r="O5825" s="76" t="s">
        <v>4366</v>
      </c>
      <c r="P5825" s="82">
        <v>326</v>
      </c>
      <c r="Q5825" s="82" t="s">
        <v>95024</v>
      </c>
      <c r="R5825"/>
    </row>
    <row r="5826" spans="12:18" x14ac:dyDescent="0.25">
      <c r="L5826" t="s">
        <v>717</v>
      </c>
      <c r="M5826" t="s">
        <v>33609</v>
      </c>
      <c r="N5826" t="s">
        <v>43097</v>
      </c>
      <c r="O5826" s="76" t="s">
        <v>4356</v>
      </c>
      <c r="P5826" s="82">
        <v>734</v>
      </c>
      <c r="Q5826" s="82" t="s">
        <v>95025</v>
      </c>
      <c r="R5826"/>
    </row>
    <row r="5827" spans="12:18" x14ac:dyDescent="0.25">
      <c r="L5827" t="s">
        <v>717</v>
      </c>
      <c r="M5827" t="s">
        <v>24728</v>
      </c>
      <c r="N5827" t="s">
        <v>43098</v>
      </c>
      <c r="O5827" s="76" t="s">
        <v>4366</v>
      </c>
      <c r="P5827" s="82">
        <v>302</v>
      </c>
      <c r="Q5827" s="82" t="s">
        <v>95026</v>
      </c>
      <c r="R5827"/>
    </row>
    <row r="5828" spans="12:18" x14ac:dyDescent="0.25">
      <c r="L5828" t="s">
        <v>717</v>
      </c>
      <c r="M5828" t="s">
        <v>13206</v>
      </c>
      <c r="N5828" t="s">
        <v>43099</v>
      </c>
      <c r="O5828" s="76" t="s">
        <v>4366</v>
      </c>
      <c r="P5828" s="82">
        <v>148</v>
      </c>
      <c r="Q5828" s="82" t="s">
        <v>95027</v>
      </c>
      <c r="R5828"/>
    </row>
    <row r="5829" spans="12:18" x14ac:dyDescent="0.25">
      <c r="L5829" t="s">
        <v>717</v>
      </c>
      <c r="M5829" t="s">
        <v>33610</v>
      </c>
      <c r="N5829" t="s">
        <v>43100</v>
      </c>
      <c r="O5829" s="76" t="s">
        <v>4356</v>
      </c>
      <c r="P5829" s="82">
        <v>452</v>
      </c>
      <c r="Q5829" s="82" t="s">
        <v>95028</v>
      </c>
      <c r="R5829"/>
    </row>
    <row r="5830" spans="12:18" x14ac:dyDescent="0.25">
      <c r="L5830" t="s">
        <v>717</v>
      </c>
      <c r="M5830" t="s">
        <v>24729</v>
      </c>
      <c r="N5830" t="s">
        <v>43101</v>
      </c>
      <c r="O5830" s="76" t="s">
        <v>4366</v>
      </c>
      <c r="P5830" s="82">
        <v>321</v>
      </c>
      <c r="Q5830" s="82" t="s">
        <v>95029</v>
      </c>
      <c r="R5830"/>
    </row>
    <row r="5831" spans="12:18" x14ac:dyDescent="0.25">
      <c r="L5831" t="s">
        <v>717</v>
      </c>
      <c r="M5831" t="s">
        <v>15174</v>
      </c>
      <c r="N5831" t="s">
        <v>43102</v>
      </c>
      <c r="O5831" s="76" t="s">
        <v>4356</v>
      </c>
      <c r="P5831" s="82">
        <v>578</v>
      </c>
      <c r="Q5831" s="82" t="s">
        <v>95031</v>
      </c>
      <c r="R5831"/>
    </row>
    <row r="5832" spans="12:18" x14ac:dyDescent="0.25">
      <c r="L5832" t="s">
        <v>717</v>
      </c>
      <c r="M5832" t="s">
        <v>13208</v>
      </c>
      <c r="N5832" t="s">
        <v>43103</v>
      </c>
      <c r="O5832" s="76" t="s">
        <v>4356</v>
      </c>
      <c r="P5832" s="82">
        <v>1252</v>
      </c>
      <c r="Q5832" s="82" t="s">
        <v>95030</v>
      </c>
      <c r="R5832"/>
    </row>
    <row r="5833" spans="12:18" x14ac:dyDescent="0.25">
      <c r="L5833" t="s">
        <v>717</v>
      </c>
      <c r="M5833" t="s">
        <v>13210</v>
      </c>
      <c r="N5833" t="s">
        <v>43104</v>
      </c>
      <c r="O5833" s="76" t="s">
        <v>4374</v>
      </c>
      <c r="P5833" s="82">
        <v>5759</v>
      </c>
      <c r="Q5833" s="82" t="s">
        <v>72645</v>
      </c>
      <c r="R5833"/>
    </row>
    <row r="5834" spans="12:18" x14ac:dyDescent="0.25">
      <c r="L5834" t="s">
        <v>717</v>
      </c>
      <c r="M5834" t="s">
        <v>15176</v>
      </c>
      <c r="N5834" t="s">
        <v>43105</v>
      </c>
      <c r="O5834" s="76" t="s">
        <v>4356</v>
      </c>
      <c r="P5834" s="82">
        <v>1227</v>
      </c>
      <c r="Q5834" s="82" t="s">
        <v>95032</v>
      </c>
      <c r="R5834"/>
    </row>
    <row r="5835" spans="12:18" x14ac:dyDescent="0.25">
      <c r="L5835" t="s">
        <v>717</v>
      </c>
      <c r="M5835" t="s">
        <v>24730</v>
      </c>
      <c r="N5835" t="s">
        <v>43106</v>
      </c>
      <c r="O5835" s="76" t="s">
        <v>4356</v>
      </c>
      <c r="P5835" s="82">
        <v>1139</v>
      </c>
      <c r="Q5835" s="82" t="s">
        <v>95034</v>
      </c>
      <c r="R5835"/>
    </row>
    <row r="5836" spans="12:18" x14ac:dyDescent="0.25">
      <c r="L5836" t="s">
        <v>717</v>
      </c>
      <c r="M5836" t="s">
        <v>15178</v>
      </c>
      <c r="N5836" t="s">
        <v>43107</v>
      </c>
      <c r="O5836" s="76" t="s">
        <v>4356</v>
      </c>
      <c r="P5836" s="82">
        <v>198</v>
      </c>
      <c r="Q5836" s="82" t="s">
        <v>95035</v>
      </c>
      <c r="R5836"/>
    </row>
    <row r="5837" spans="12:18" x14ac:dyDescent="0.25">
      <c r="L5837" t="s">
        <v>717</v>
      </c>
      <c r="M5837" t="s">
        <v>33612</v>
      </c>
      <c r="N5837" t="s">
        <v>43108</v>
      </c>
      <c r="O5837" s="76" t="s">
        <v>4356</v>
      </c>
      <c r="P5837" s="82">
        <v>676</v>
      </c>
      <c r="Q5837" s="82" t="s">
        <v>95036</v>
      </c>
      <c r="R5837"/>
    </row>
    <row r="5838" spans="12:18" x14ac:dyDescent="0.25">
      <c r="L5838" t="s">
        <v>717</v>
      </c>
      <c r="M5838" t="s">
        <v>24731</v>
      </c>
      <c r="N5838" t="s">
        <v>43109</v>
      </c>
      <c r="O5838" s="76" t="s">
        <v>4356</v>
      </c>
      <c r="P5838" s="82">
        <v>626</v>
      </c>
      <c r="Q5838" s="82" t="s">
        <v>95037</v>
      </c>
      <c r="R5838"/>
    </row>
    <row r="5839" spans="12:18" x14ac:dyDescent="0.25">
      <c r="L5839" t="s">
        <v>717</v>
      </c>
      <c r="M5839" t="s">
        <v>7569</v>
      </c>
      <c r="N5839" t="s">
        <v>43110</v>
      </c>
      <c r="O5839" s="76" t="s">
        <v>4366</v>
      </c>
      <c r="P5839" s="82">
        <v>315</v>
      </c>
      <c r="Q5839" s="82" t="s">
        <v>95038</v>
      </c>
      <c r="R5839"/>
    </row>
    <row r="5840" spans="12:18" x14ac:dyDescent="0.25">
      <c r="L5840" t="s">
        <v>717</v>
      </c>
      <c r="M5840" t="s">
        <v>24732</v>
      </c>
      <c r="N5840" t="s">
        <v>43111</v>
      </c>
      <c r="O5840" s="76" t="s">
        <v>4356</v>
      </c>
      <c r="P5840" s="82">
        <v>1017</v>
      </c>
      <c r="Q5840" s="82" t="s">
        <v>95039</v>
      </c>
      <c r="R5840"/>
    </row>
    <row r="5841" spans="12:18" x14ac:dyDescent="0.25">
      <c r="L5841" t="s">
        <v>717</v>
      </c>
      <c r="M5841" t="s">
        <v>12003</v>
      </c>
      <c r="N5841" t="s">
        <v>43112</v>
      </c>
      <c r="O5841" s="76" t="s">
        <v>4374</v>
      </c>
      <c r="P5841" s="82">
        <v>8428</v>
      </c>
      <c r="Q5841" s="82" t="s">
        <v>72645</v>
      </c>
      <c r="R5841"/>
    </row>
    <row r="5842" spans="12:18" x14ac:dyDescent="0.25">
      <c r="L5842" t="s">
        <v>717</v>
      </c>
      <c r="M5842" t="s">
        <v>33613</v>
      </c>
      <c r="N5842" t="s">
        <v>43113</v>
      </c>
      <c r="O5842" s="76" t="s">
        <v>4356</v>
      </c>
      <c r="P5842" s="82">
        <v>745</v>
      </c>
      <c r="Q5842" s="82" t="s">
        <v>95040</v>
      </c>
      <c r="R5842"/>
    </row>
    <row r="5843" spans="12:18" x14ac:dyDescent="0.25">
      <c r="L5843" t="s">
        <v>717</v>
      </c>
      <c r="M5843" t="s">
        <v>24734</v>
      </c>
      <c r="N5843" t="s">
        <v>43114</v>
      </c>
      <c r="O5843" s="76" t="s">
        <v>4356</v>
      </c>
      <c r="P5843" s="82">
        <v>738</v>
      </c>
      <c r="Q5843" s="82" t="s">
        <v>95043</v>
      </c>
      <c r="R5843"/>
    </row>
    <row r="5844" spans="12:18" x14ac:dyDescent="0.25">
      <c r="L5844" t="s">
        <v>717</v>
      </c>
      <c r="M5844" t="s">
        <v>24735</v>
      </c>
      <c r="N5844" t="s">
        <v>43115</v>
      </c>
      <c r="O5844" s="76" t="s">
        <v>4356</v>
      </c>
      <c r="P5844" s="82">
        <v>597</v>
      </c>
      <c r="Q5844" s="82" t="s">
        <v>95044</v>
      </c>
      <c r="R5844"/>
    </row>
    <row r="5845" spans="12:18" x14ac:dyDescent="0.25">
      <c r="L5845" t="s">
        <v>717</v>
      </c>
      <c r="M5845" t="s">
        <v>15181</v>
      </c>
      <c r="N5845" t="s">
        <v>43116</v>
      </c>
      <c r="O5845" s="76" t="s">
        <v>4366</v>
      </c>
      <c r="P5845" s="82">
        <v>721</v>
      </c>
      <c r="Q5845" s="82" t="s">
        <v>95045</v>
      </c>
      <c r="R5845"/>
    </row>
    <row r="5846" spans="12:18" x14ac:dyDescent="0.25">
      <c r="L5846" t="s">
        <v>717</v>
      </c>
      <c r="M5846" t="s">
        <v>15183</v>
      </c>
      <c r="N5846" t="s">
        <v>43117</v>
      </c>
      <c r="O5846" s="76" t="s">
        <v>4366</v>
      </c>
      <c r="P5846" s="82">
        <v>170</v>
      </c>
      <c r="Q5846" s="82" t="s">
        <v>95046</v>
      </c>
      <c r="R5846"/>
    </row>
    <row r="5847" spans="12:18" x14ac:dyDescent="0.25">
      <c r="L5847" t="s">
        <v>717</v>
      </c>
      <c r="M5847" t="s">
        <v>13213</v>
      </c>
      <c r="N5847" t="s">
        <v>43118</v>
      </c>
      <c r="O5847" s="76" t="s">
        <v>4356</v>
      </c>
      <c r="P5847" s="82">
        <v>207</v>
      </c>
      <c r="Q5847" s="82" t="s">
        <v>95047</v>
      </c>
      <c r="R5847"/>
    </row>
    <row r="5848" spans="12:18" x14ac:dyDescent="0.25">
      <c r="L5848" t="s">
        <v>717</v>
      </c>
      <c r="M5848" t="s">
        <v>12545</v>
      </c>
      <c r="N5848" t="s">
        <v>43119</v>
      </c>
      <c r="O5848" s="76" t="s">
        <v>4356</v>
      </c>
      <c r="P5848" s="82">
        <v>4182</v>
      </c>
      <c r="Q5848" s="82" t="s">
        <v>95048</v>
      </c>
      <c r="R5848"/>
    </row>
    <row r="5849" spans="12:18" x14ac:dyDescent="0.25">
      <c r="L5849" t="s">
        <v>717</v>
      </c>
      <c r="M5849" t="s">
        <v>15186</v>
      </c>
      <c r="N5849" t="s">
        <v>43120</v>
      </c>
      <c r="O5849" s="76" t="s">
        <v>4356</v>
      </c>
      <c r="P5849" s="82">
        <v>1807</v>
      </c>
      <c r="Q5849" s="82" t="s">
        <v>95049</v>
      </c>
      <c r="R5849"/>
    </row>
    <row r="5850" spans="12:18" x14ac:dyDescent="0.25">
      <c r="L5850" t="s">
        <v>717</v>
      </c>
      <c r="M5850" t="s">
        <v>33614</v>
      </c>
      <c r="N5850" t="s">
        <v>43121</v>
      </c>
      <c r="O5850" s="76" t="s">
        <v>4356</v>
      </c>
      <c r="P5850" s="82">
        <v>1154</v>
      </c>
      <c r="Q5850" s="82" t="s">
        <v>95050</v>
      </c>
      <c r="R5850"/>
    </row>
    <row r="5851" spans="12:18" x14ac:dyDescent="0.25">
      <c r="L5851" t="s">
        <v>717</v>
      </c>
      <c r="M5851" t="s">
        <v>7621</v>
      </c>
      <c r="N5851" t="s">
        <v>43122</v>
      </c>
      <c r="O5851" s="76" t="s">
        <v>4356</v>
      </c>
      <c r="P5851" s="82">
        <v>1777</v>
      </c>
      <c r="Q5851" s="82" t="s">
        <v>95234</v>
      </c>
      <c r="R5851"/>
    </row>
    <row r="5852" spans="12:18" x14ac:dyDescent="0.25">
      <c r="L5852" t="s">
        <v>717</v>
      </c>
      <c r="M5852" t="s">
        <v>33615</v>
      </c>
      <c r="N5852" t="s">
        <v>43123</v>
      </c>
      <c r="O5852" s="76" t="s">
        <v>4356</v>
      </c>
      <c r="P5852" s="82">
        <v>249</v>
      </c>
      <c r="Q5852" s="82" t="s">
        <v>95052</v>
      </c>
      <c r="R5852"/>
    </row>
    <row r="5853" spans="12:18" x14ac:dyDescent="0.25">
      <c r="L5853" t="s">
        <v>717</v>
      </c>
      <c r="M5853" t="s">
        <v>24736</v>
      </c>
      <c r="N5853" t="s">
        <v>43124</v>
      </c>
      <c r="O5853" s="76" t="s">
        <v>4356</v>
      </c>
      <c r="P5853" s="82">
        <v>315</v>
      </c>
      <c r="Q5853" s="82" t="s">
        <v>95053</v>
      </c>
      <c r="R5853"/>
    </row>
    <row r="5854" spans="12:18" x14ac:dyDescent="0.25">
      <c r="L5854" t="s">
        <v>717</v>
      </c>
      <c r="M5854" t="s">
        <v>13216</v>
      </c>
      <c r="N5854" t="s">
        <v>43125</v>
      </c>
      <c r="O5854" s="76" t="s">
        <v>4356</v>
      </c>
      <c r="P5854" s="82">
        <v>450</v>
      </c>
      <c r="Q5854" s="82" t="s">
        <v>95054</v>
      </c>
      <c r="R5854"/>
    </row>
    <row r="5855" spans="12:18" x14ac:dyDescent="0.25">
      <c r="L5855" t="s">
        <v>717</v>
      </c>
      <c r="M5855" t="s">
        <v>7570</v>
      </c>
      <c r="N5855" t="s">
        <v>43126</v>
      </c>
      <c r="O5855" s="76" t="s">
        <v>4356</v>
      </c>
      <c r="P5855" s="82">
        <v>297</v>
      </c>
      <c r="Q5855" s="82" t="s">
        <v>95055</v>
      </c>
      <c r="R5855"/>
    </row>
    <row r="5856" spans="12:18" x14ac:dyDescent="0.25">
      <c r="L5856" t="s">
        <v>717</v>
      </c>
      <c r="M5856" t="s">
        <v>7571</v>
      </c>
      <c r="N5856" t="s">
        <v>43127</v>
      </c>
      <c r="O5856" s="76" t="s">
        <v>4374</v>
      </c>
      <c r="P5856" s="82">
        <v>6182</v>
      </c>
      <c r="Q5856" s="82" t="s">
        <v>72645</v>
      </c>
      <c r="R5856"/>
    </row>
    <row r="5857" spans="12:18" x14ac:dyDescent="0.25">
      <c r="L5857" t="s">
        <v>717</v>
      </c>
      <c r="M5857" t="s">
        <v>33616</v>
      </c>
      <c r="N5857" t="s">
        <v>43128</v>
      </c>
      <c r="O5857" s="76" t="s">
        <v>4356</v>
      </c>
      <c r="P5857" s="82">
        <v>487</v>
      </c>
      <c r="Q5857" s="82" t="s">
        <v>95056</v>
      </c>
      <c r="R5857"/>
    </row>
    <row r="5858" spans="12:18" x14ac:dyDescent="0.25">
      <c r="L5858" t="s">
        <v>717</v>
      </c>
      <c r="M5858" t="s">
        <v>15190</v>
      </c>
      <c r="N5858" t="s">
        <v>43129</v>
      </c>
      <c r="O5858" s="76" t="s">
        <v>4356</v>
      </c>
      <c r="P5858" s="82">
        <v>673</v>
      </c>
      <c r="Q5858" s="82" t="s">
        <v>95057</v>
      </c>
      <c r="R5858"/>
    </row>
    <row r="5859" spans="12:18" x14ac:dyDescent="0.25">
      <c r="L5859" t="s">
        <v>717</v>
      </c>
      <c r="M5859" t="s">
        <v>13217</v>
      </c>
      <c r="N5859" t="s">
        <v>43130</v>
      </c>
      <c r="O5859" s="76" t="s">
        <v>4366</v>
      </c>
      <c r="P5859" s="82">
        <v>201</v>
      </c>
      <c r="Q5859" s="82" t="s">
        <v>95058</v>
      </c>
      <c r="R5859"/>
    </row>
    <row r="5860" spans="12:18" x14ac:dyDescent="0.25">
      <c r="L5860" t="s">
        <v>717</v>
      </c>
      <c r="M5860" t="s">
        <v>7572</v>
      </c>
      <c r="N5860" t="s">
        <v>43131</v>
      </c>
      <c r="O5860" s="76" t="s">
        <v>4356</v>
      </c>
      <c r="P5860" s="82">
        <v>821</v>
      </c>
      <c r="Q5860" s="82" t="s">
        <v>95059</v>
      </c>
      <c r="R5860"/>
    </row>
    <row r="5861" spans="12:18" x14ac:dyDescent="0.25">
      <c r="L5861" t="s">
        <v>717</v>
      </c>
      <c r="M5861" t="s">
        <v>7573</v>
      </c>
      <c r="N5861" t="s">
        <v>43132</v>
      </c>
      <c r="O5861" s="76" t="s">
        <v>4356</v>
      </c>
      <c r="P5861" s="82">
        <v>1069</v>
      </c>
      <c r="Q5861" s="82" t="s">
        <v>95060</v>
      </c>
      <c r="R5861"/>
    </row>
    <row r="5862" spans="12:18" x14ac:dyDescent="0.25">
      <c r="L5862" t="s">
        <v>717</v>
      </c>
      <c r="M5862" t="s">
        <v>13219</v>
      </c>
      <c r="N5862" t="s">
        <v>43133</v>
      </c>
      <c r="O5862" s="76" t="s">
        <v>4356</v>
      </c>
      <c r="P5862" s="82">
        <v>960</v>
      </c>
      <c r="Q5862" s="82" t="s">
        <v>95062</v>
      </c>
      <c r="R5862"/>
    </row>
    <row r="5863" spans="12:18" x14ac:dyDescent="0.25">
      <c r="L5863" t="s">
        <v>717</v>
      </c>
      <c r="M5863" t="s">
        <v>7574</v>
      </c>
      <c r="N5863" t="s">
        <v>43134</v>
      </c>
      <c r="O5863" s="76" t="s">
        <v>4356</v>
      </c>
      <c r="P5863" s="82">
        <v>2280</v>
      </c>
      <c r="Q5863" s="82" t="s">
        <v>95061</v>
      </c>
      <c r="R5863"/>
    </row>
    <row r="5864" spans="12:18" x14ac:dyDescent="0.25">
      <c r="L5864" t="s">
        <v>717</v>
      </c>
      <c r="M5864" t="s">
        <v>24737</v>
      </c>
      <c r="N5864" t="s">
        <v>43135</v>
      </c>
      <c r="O5864" s="76" t="s">
        <v>4374</v>
      </c>
      <c r="P5864" s="82">
        <v>24151</v>
      </c>
      <c r="Q5864" s="82" t="s">
        <v>72645</v>
      </c>
      <c r="R5864"/>
    </row>
    <row r="5865" spans="12:18" x14ac:dyDescent="0.25">
      <c r="L5865" t="s">
        <v>717</v>
      </c>
      <c r="M5865" t="s">
        <v>15192</v>
      </c>
      <c r="N5865" t="s">
        <v>43136</v>
      </c>
      <c r="O5865" s="76" t="s">
        <v>4366</v>
      </c>
      <c r="P5865" s="82">
        <v>71</v>
      </c>
      <c r="Q5865" s="82" t="s">
        <v>95063</v>
      </c>
      <c r="R5865"/>
    </row>
    <row r="5866" spans="12:18" x14ac:dyDescent="0.25">
      <c r="L5866" t="s">
        <v>717</v>
      </c>
      <c r="M5866" t="s">
        <v>7576</v>
      </c>
      <c r="N5866" t="s">
        <v>43137</v>
      </c>
      <c r="O5866" s="76" t="s">
        <v>4356</v>
      </c>
      <c r="P5866" s="82">
        <v>603</v>
      </c>
      <c r="Q5866" s="82" t="s">
        <v>95064</v>
      </c>
      <c r="R5866"/>
    </row>
    <row r="5867" spans="12:18" x14ac:dyDescent="0.25">
      <c r="L5867" t="s">
        <v>717</v>
      </c>
      <c r="M5867" t="s">
        <v>7487</v>
      </c>
      <c r="N5867" t="s">
        <v>43138</v>
      </c>
      <c r="O5867" s="76" t="s">
        <v>4356</v>
      </c>
      <c r="P5867" s="82">
        <v>459</v>
      </c>
      <c r="Q5867" s="82" t="s">
        <v>95066</v>
      </c>
      <c r="R5867"/>
    </row>
    <row r="5868" spans="12:18" x14ac:dyDescent="0.25">
      <c r="L5868" t="s">
        <v>717</v>
      </c>
      <c r="M5868" t="s">
        <v>15194</v>
      </c>
      <c r="N5868" t="s">
        <v>43139</v>
      </c>
      <c r="O5868" s="76" t="s">
        <v>4356</v>
      </c>
      <c r="P5868" s="82">
        <v>422</v>
      </c>
      <c r="Q5868" s="82" t="s">
        <v>95067</v>
      </c>
      <c r="R5868"/>
    </row>
    <row r="5869" spans="12:18" x14ac:dyDescent="0.25">
      <c r="L5869" t="s">
        <v>717</v>
      </c>
      <c r="M5869" t="s">
        <v>24738</v>
      </c>
      <c r="N5869" t="s">
        <v>43140</v>
      </c>
      <c r="O5869" s="76" t="s">
        <v>4374</v>
      </c>
      <c r="P5869" s="82">
        <v>18398</v>
      </c>
      <c r="Q5869" s="82" t="s">
        <v>95068</v>
      </c>
      <c r="R5869"/>
    </row>
    <row r="5870" spans="12:18" x14ac:dyDescent="0.25">
      <c r="L5870" t="s">
        <v>717</v>
      </c>
      <c r="M5870" t="s">
        <v>33617</v>
      </c>
      <c r="N5870" t="s">
        <v>43141</v>
      </c>
      <c r="O5870" s="76" t="s">
        <v>4356</v>
      </c>
      <c r="P5870" s="82">
        <v>1397</v>
      </c>
      <c r="Q5870" s="82" t="s">
        <v>95069</v>
      </c>
      <c r="R5870"/>
    </row>
    <row r="5871" spans="12:18" x14ac:dyDescent="0.25">
      <c r="L5871" t="s">
        <v>717</v>
      </c>
      <c r="M5871" t="s">
        <v>15228</v>
      </c>
      <c r="N5871" t="s">
        <v>43142</v>
      </c>
      <c r="O5871" s="76" t="s">
        <v>4374</v>
      </c>
      <c r="P5871" s="82">
        <v>25470</v>
      </c>
      <c r="Q5871" s="82" t="s">
        <v>72645</v>
      </c>
      <c r="R5871"/>
    </row>
    <row r="5872" spans="12:18" x14ac:dyDescent="0.25">
      <c r="L5872" t="s">
        <v>717</v>
      </c>
      <c r="M5872" t="s">
        <v>24752</v>
      </c>
      <c r="N5872" t="s">
        <v>43143</v>
      </c>
      <c r="O5872" s="76" t="s">
        <v>4366</v>
      </c>
      <c r="P5872" s="82">
        <v>62</v>
      </c>
      <c r="Q5872" s="82" t="s">
        <v>95169</v>
      </c>
      <c r="R5872"/>
    </row>
    <row r="5873" spans="12:18" x14ac:dyDescent="0.25">
      <c r="L5873" t="s">
        <v>717</v>
      </c>
      <c r="M5873" t="s">
        <v>15230</v>
      </c>
      <c r="N5873" t="s">
        <v>43144</v>
      </c>
      <c r="O5873" s="76" t="s">
        <v>4366</v>
      </c>
      <c r="P5873" s="82">
        <v>164</v>
      </c>
      <c r="Q5873" s="82" t="s">
        <v>95170</v>
      </c>
      <c r="R5873"/>
    </row>
    <row r="5874" spans="12:18" x14ac:dyDescent="0.25">
      <c r="L5874" t="s">
        <v>717</v>
      </c>
      <c r="M5874" t="s">
        <v>24753</v>
      </c>
      <c r="N5874" t="s">
        <v>43145</v>
      </c>
      <c r="O5874" s="76" t="s">
        <v>4356</v>
      </c>
      <c r="P5874" s="82">
        <v>599</v>
      </c>
      <c r="Q5874" s="82" t="s">
        <v>95171</v>
      </c>
      <c r="R5874"/>
    </row>
    <row r="5875" spans="12:18" x14ac:dyDescent="0.25">
      <c r="L5875" t="s">
        <v>717</v>
      </c>
      <c r="M5875" t="s">
        <v>15232</v>
      </c>
      <c r="N5875" t="s">
        <v>43146</v>
      </c>
      <c r="O5875" s="76" t="s">
        <v>4356</v>
      </c>
      <c r="P5875" s="82">
        <v>2153</v>
      </c>
      <c r="Q5875" s="82" t="s">
        <v>95172</v>
      </c>
      <c r="R5875"/>
    </row>
    <row r="5876" spans="12:18" x14ac:dyDescent="0.25">
      <c r="L5876" t="s">
        <v>717</v>
      </c>
      <c r="M5876" t="s">
        <v>7605</v>
      </c>
      <c r="N5876" t="s">
        <v>43147</v>
      </c>
      <c r="O5876" s="76" t="s">
        <v>4374</v>
      </c>
      <c r="P5876" s="82">
        <v>7165</v>
      </c>
      <c r="Q5876" s="82" t="s">
        <v>95173</v>
      </c>
      <c r="R5876"/>
    </row>
    <row r="5877" spans="12:18" x14ac:dyDescent="0.25">
      <c r="L5877" t="s">
        <v>717</v>
      </c>
      <c r="M5877" t="s">
        <v>15234</v>
      </c>
      <c r="N5877" t="s">
        <v>43148</v>
      </c>
      <c r="O5877" s="76" t="s">
        <v>4366</v>
      </c>
      <c r="P5877" s="82">
        <v>77</v>
      </c>
      <c r="Q5877" s="82" t="s">
        <v>95174</v>
      </c>
      <c r="R5877"/>
    </row>
    <row r="5878" spans="12:18" x14ac:dyDescent="0.25">
      <c r="L5878" t="s">
        <v>717</v>
      </c>
      <c r="M5878" t="s">
        <v>24754</v>
      </c>
      <c r="N5878" t="s">
        <v>43149</v>
      </c>
      <c r="O5878" s="76" t="s">
        <v>4366</v>
      </c>
      <c r="P5878" s="82">
        <v>72</v>
      </c>
      <c r="Q5878" s="82" t="s">
        <v>95175</v>
      </c>
      <c r="R5878"/>
    </row>
    <row r="5879" spans="12:18" x14ac:dyDescent="0.25">
      <c r="L5879" t="s">
        <v>717</v>
      </c>
      <c r="M5879" t="s">
        <v>7606</v>
      </c>
      <c r="N5879" t="s">
        <v>43150</v>
      </c>
      <c r="O5879" s="76" t="s">
        <v>4356</v>
      </c>
      <c r="P5879" s="82">
        <v>364</v>
      </c>
      <c r="Q5879" s="82" t="s">
        <v>95176</v>
      </c>
      <c r="R5879"/>
    </row>
    <row r="5880" spans="12:18" x14ac:dyDescent="0.25">
      <c r="L5880" t="s">
        <v>717</v>
      </c>
      <c r="M5880" t="s">
        <v>15236</v>
      </c>
      <c r="N5880" t="s">
        <v>43151</v>
      </c>
      <c r="O5880" s="76" t="s">
        <v>4356</v>
      </c>
      <c r="P5880" s="82">
        <v>2333</v>
      </c>
      <c r="Q5880" s="82" t="s">
        <v>95177</v>
      </c>
      <c r="R5880"/>
    </row>
    <row r="5881" spans="12:18" x14ac:dyDescent="0.25">
      <c r="L5881" t="s">
        <v>717</v>
      </c>
      <c r="M5881" t="s">
        <v>13268</v>
      </c>
      <c r="N5881" t="s">
        <v>43152</v>
      </c>
      <c r="O5881" s="76" t="s">
        <v>4366</v>
      </c>
      <c r="P5881" s="82">
        <v>215</v>
      </c>
      <c r="Q5881" s="82" t="s">
        <v>95179</v>
      </c>
      <c r="R5881"/>
    </row>
    <row r="5882" spans="12:18" x14ac:dyDescent="0.25">
      <c r="L5882" t="s">
        <v>717</v>
      </c>
      <c r="M5882" t="s">
        <v>7607</v>
      </c>
      <c r="N5882" t="s">
        <v>43153</v>
      </c>
      <c r="O5882" s="76" t="s">
        <v>4356</v>
      </c>
      <c r="P5882" s="82">
        <v>505</v>
      </c>
      <c r="Q5882" s="82" t="s">
        <v>95180</v>
      </c>
      <c r="R5882"/>
    </row>
    <row r="5883" spans="12:18" x14ac:dyDescent="0.25">
      <c r="L5883" t="s">
        <v>717</v>
      </c>
      <c r="M5883" t="s">
        <v>24756</v>
      </c>
      <c r="N5883" t="s">
        <v>43154</v>
      </c>
      <c r="O5883" s="76" t="s">
        <v>4356</v>
      </c>
      <c r="P5883" s="82">
        <v>2998</v>
      </c>
      <c r="Q5883" s="82" t="s">
        <v>95181</v>
      </c>
      <c r="R5883"/>
    </row>
    <row r="5884" spans="12:18" x14ac:dyDescent="0.25">
      <c r="L5884" t="s">
        <v>717</v>
      </c>
      <c r="M5884" t="s">
        <v>7608</v>
      </c>
      <c r="N5884" t="s">
        <v>43155</v>
      </c>
      <c r="O5884" s="76" t="s">
        <v>4356</v>
      </c>
      <c r="P5884" s="82">
        <v>380</v>
      </c>
      <c r="Q5884" s="82" t="s">
        <v>95182</v>
      </c>
      <c r="R5884"/>
    </row>
    <row r="5885" spans="12:18" x14ac:dyDescent="0.25">
      <c r="L5885" t="s">
        <v>717</v>
      </c>
      <c r="M5885" t="s">
        <v>13270</v>
      </c>
      <c r="N5885" t="s">
        <v>43156</v>
      </c>
      <c r="O5885" s="76" t="s">
        <v>4356</v>
      </c>
      <c r="P5885" s="82">
        <v>701</v>
      </c>
      <c r="Q5885" s="82" t="s">
        <v>95183</v>
      </c>
      <c r="R5885"/>
    </row>
    <row r="5886" spans="12:18" x14ac:dyDescent="0.25">
      <c r="L5886" t="s">
        <v>717</v>
      </c>
      <c r="M5886" t="s">
        <v>13272</v>
      </c>
      <c r="N5886" t="s">
        <v>43157</v>
      </c>
      <c r="O5886" s="76" t="s">
        <v>4356</v>
      </c>
      <c r="P5886" s="82">
        <v>363</v>
      </c>
      <c r="Q5886" s="82" t="s">
        <v>95184</v>
      </c>
      <c r="R5886"/>
    </row>
    <row r="5887" spans="12:18" x14ac:dyDescent="0.25">
      <c r="L5887" t="s">
        <v>717</v>
      </c>
      <c r="M5887" t="s">
        <v>24757</v>
      </c>
      <c r="N5887" t="s">
        <v>43158</v>
      </c>
      <c r="O5887" s="76" t="s">
        <v>4356</v>
      </c>
      <c r="P5887" s="82">
        <v>219</v>
      </c>
      <c r="Q5887" s="82" t="s">
        <v>95185</v>
      </c>
      <c r="R5887"/>
    </row>
    <row r="5888" spans="12:18" x14ac:dyDescent="0.25">
      <c r="L5888" t="s">
        <v>717</v>
      </c>
      <c r="M5888" t="s">
        <v>15196</v>
      </c>
      <c r="N5888" t="s">
        <v>43159</v>
      </c>
      <c r="O5888" s="76" t="s">
        <v>4356</v>
      </c>
      <c r="P5888" s="82">
        <v>2682</v>
      </c>
      <c r="Q5888" s="82" t="s">
        <v>95070</v>
      </c>
      <c r="R5888"/>
    </row>
    <row r="5889" spans="12:18" x14ac:dyDescent="0.25">
      <c r="L5889" t="s">
        <v>717</v>
      </c>
      <c r="M5889" t="s">
        <v>13224</v>
      </c>
      <c r="N5889" t="s">
        <v>43160</v>
      </c>
      <c r="O5889" s="76" t="s">
        <v>4356</v>
      </c>
      <c r="P5889" s="82">
        <v>1911</v>
      </c>
      <c r="Q5889" s="82" t="s">
        <v>95071</v>
      </c>
      <c r="R5889"/>
    </row>
    <row r="5890" spans="12:18" x14ac:dyDescent="0.25">
      <c r="L5890" t="s">
        <v>717</v>
      </c>
      <c r="M5890" t="s">
        <v>13226</v>
      </c>
      <c r="N5890" t="s">
        <v>43161</v>
      </c>
      <c r="O5890" s="76" t="s">
        <v>4356</v>
      </c>
      <c r="P5890" s="82">
        <v>1105</v>
      </c>
      <c r="Q5890" s="82" t="s">
        <v>95072</v>
      </c>
      <c r="R5890"/>
    </row>
    <row r="5891" spans="12:18" x14ac:dyDescent="0.25">
      <c r="L5891" t="s">
        <v>717</v>
      </c>
      <c r="M5891" t="s">
        <v>5716</v>
      </c>
      <c r="N5891" t="s">
        <v>43162</v>
      </c>
      <c r="O5891" s="76" t="s">
        <v>4356</v>
      </c>
      <c r="P5891" s="82">
        <v>1351</v>
      </c>
      <c r="Q5891" s="82" t="s">
        <v>95073</v>
      </c>
      <c r="R5891"/>
    </row>
    <row r="5892" spans="12:18" x14ac:dyDescent="0.25">
      <c r="L5892" t="s">
        <v>717</v>
      </c>
      <c r="M5892" t="s">
        <v>33618</v>
      </c>
      <c r="N5892" t="s">
        <v>43163</v>
      </c>
      <c r="O5892" s="76" t="s">
        <v>4356</v>
      </c>
      <c r="P5892" s="82">
        <v>825</v>
      </c>
      <c r="Q5892" s="82" t="s">
        <v>95074</v>
      </c>
      <c r="R5892"/>
    </row>
    <row r="5893" spans="12:18" x14ac:dyDescent="0.25">
      <c r="L5893" t="s">
        <v>717</v>
      </c>
      <c r="M5893" t="s">
        <v>33619</v>
      </c>
      <c r="N5893" t="s">
        <v>43164</v>
      </c>
      <c r="O5893" s="76" t="s">
        <v>4356</v>
      </c>
      <c r="P5893" s="82">
        <v>389</v>
      </c>
      <c r="Q5893" s="82" t="s">
        <v>95075</v>
      </c>
      <c r="R5893"/>
    </row>
    <row r="5894" spans="12:18" x14ac:dyDescent="0.25">
      <c r="L5894" t="s">
        <v>717</v>
      </c>
      <c r="M5894" t="s">
        <v>8705</v>
      </c>
      <c r="N5894" t="s">
        <v>43165</v>
      </c>
      <c r="O5894" s="76" t="s">
        <v>4356</v>
      </c>
      <c r="P5894" s="82">
        <v>875</v>
      </c>
      <c r="Q5894" s="82" t="s">
        <v>95076</v>
      </c>
      <c r="R5894"/>
    </row>
    <row r="5895" spans="12:18" x14ac:dyDescent="0.25">
      <c r="L5895" t="s">
        <v>717</v>
      </c>
      <c r="M5895" t="s">
        <v>7577</v>
      </c>
      <c r="N5895" t="s">
        <v>43166</v>
      </c>
      <c r="O5895" s="76" t="s">
        <v>4356</v>
      </c>
      <c r="P5895" s="82">
        <v>1357</v>
      </c>
      <c r="Q5895" s="82" t="s">
        <v>95077</v>
      </c>
      <c r="R5895"/>
    </row>
    <row r="5896" spans="12:18" x14ac:dyDescent="0.25">
      <c r="L5896" t="s">
        <v>717</v>
      </c>
      <c r="M5896" t="s">
        <v>15198</v>
      </c>
      <c r="N5896" t="s">
        <v>43167</v>
      </c>
      <c r="O5896" s="76" t="s">
        <v>4356</v>
      </c>
      <c r="P5896" s="82">
        <v>416</v>
      </c>
      <c r="Q5896" s="82" t="s">
        <v>95078</v>
      </c>
      <c r="R5896"/>
    </row>
    <row r="5897" spans="12:18" x14ac:dyDescent="0.25">
      <c r="L5897" t="s">
        <v>717</v>
      </c>
      <c r="M5897" t="s">
        <v>13228</v>
      </c>
      <c r="N5897" t="s">
        <v>43168</v>
      </c>
      <c r="O5897" s="76" t="s">
        <v>4366</v>
      </c>
      <c r="P5897" s="82">
        <v>550</v>
      </c>
      <c r="Q5897" s="82" t="s">
        <v>95079</v>
      </c>
      <c r="R5897"/>
    </row>
    <row r="5898" spans="12:18" x14ac:dyDescent="0.25">
      <c r="L5898" t="s">
        <v>717</v>
      </c>
      <c r="M5898" t="s">
        <v>13230</v>
      </c>
      <c r="N5898" t="s">
        <v>43169</v>
      </c>
      <c r="O5898" s="76" t="s">
        <v>4356</v>
      </c>
      <c r="P5898" s="82">
        <v>644</v>
      </c>
      <c r="Q5898" s="82" t="s">
        <v>95080</v>
      </c>
      <c r="R5898"/>
    </row>
    <row r="5899" spans="12:18" x14ac:dyDescent="0.25">
      <c r="L5899" t="s">
        <v>717</v>
      </c>
      <c r="M5899" t="s">
        <v>13234</v>
      </c>
      <c r="N5899" t="s">
        <v>43170</v>
      </c>
      <c r="O5899" s="76" t="s">
        <v>4366</v>
      </c>
      <c r="P5899" s="82">
        <v>421</v>
      </c>
      <c r="Q5899" s="82" t="s">
        <v>95082</v>
      </c>
      <c r="R5899"/>
    </row>
    <row r="5900" spans="12:18" x14ac:dyDescent="0.25">
      <c r="L5900" t="s">
        <v>717</v>
      </c>
      <c r="M5900" t="s">
        <v>11570</v>
      </c>
      <c r="N5900" t="s">
        <v>43171</v>
      </c>
      <c r="O5900" s="76" t="s">
        <v>4366</v>
      </c>
      <c r="P5900" s="82">
        <v>347</v>
      </c>
      <c r="Q5900" s="82" t="s">
        <v>95083</v>
      </c>
      <c r="R5900"/>
    </row>
    <row r="5901" spans="12:18" x14ac:dyDescent="0.25">
      <c r="L5901" t="s">
        <v>717</v>
      </c>
      <c r="M5901" t="s">
        <v>13236</v>
      </c>
      <c r="N5901" t="s">
        <v>43172</v>
      </c>
      <c r="O5901" s="76" t="s">
        <v>4356</v>
      </c>
      <c r="P5901" s="82">
        <v>656</v>
      </c>
      <c r="Q5901" s="82" t="s">
        <v>95084</v>
      </c>
      <c r="R5901"/>
    </row>
    <row r="5902" spans="12:18" x14ac:dyDescent="0.25">
      <c r="L5902" t="s">
        <v>717</v>
      </c>
      <c r="M5902" t="s">
        <v>13238</v>
      </c>
      <c r="N5902" t="s">
        <v>43173</v>
      </c>
      <c r="O5902" s="76" t="s">
        <v>4356</v>
      </c>
      <c r="P5902" s="82">
        <v>1320</v>
      </c>
      <c r="Q5902" s="82" t="s">
        <v>95085</v>
      </c>
      <c r="R5902"/>
    </row>
    <row r="5903" spans="12:18" x14ac:dyDescent="0.25">
      <c r="L5903" t="s">
        <v>717</v>
      </c>
      <c r="M5903" t="s">
        <v>33620</v>
      </c>
      <c r="N5903" t="s">
        <v>43174</v>
      </c>
      <c r="O5903" s="76" t="s">
        <v>4366</v>
      </c>
      <c r="P5903" s="82">
        <v>111</v>
      </c>
      <c r="Q5903" s="82" t="s">
        <v>95086</v>
      </c>
      <c r="R5903"/>
    </row>
    <row r="5904" spans="12:18" x14ac:dyDescent="0.25">
      <c r="L5904" t="s">
        <v>717</v>
      </c>
      <c r="M5904" t="s">
        <v>7578</v>
      </c>
      <c r="N5904" t="s">
        <v>43175</v>
      </c>
      <c r="O5904" s="76" t="s">
        <v>4356</v>
      </c>
      <c r="P5904" s="82">
        <v>533</v>
      </c>
      <c r="Q5904" s="82" t="s">
        <v>95087</v>
      </c>
      <c r="R5904"/>
    </row>
    <row r="5905" spans="12:18" x14ac:dyDescent="0.25">
      <c r="L5905" t="s">
        <v>717</v>
      </c>
      <c r="M5905" t="s">
        <v>23905</v>
      </c>
      <c r="N5905" t="s">
        <v>43176</v>
      </c>
      <c r="O5905" s="76" t="s">
        <v>4366</v>
      </c>
      <c r="P5905" s="82">
        <v>276</v>
      </c>
      <c r="Q5905" s="82" t="s">
        <v>95088</v>
      </c>
      <c r="R5905"/>
    </row>
    <row r="5906" spans="12:18" x14ac:dyDescent="0.25">
      <c r="L5906" t="s">
        <v>717</v>
      </c>
      <c r="M5906" t="s">
        <v>12614</v>
      </c>
      <c r="N5906" t="s">
        <v>43177</v>
      </c>
      <c r="O5906" s="76" t="s">
        <v>4366</v>
      </c>
      <c r="P5906" s="82">
        <v>299</v>
      </c>
      <c r="Q5906" s="82" t="s">
        <v>95089</v>
      </c>
      <c r="R5906"/>
    </row>
    <row r="5907" spans="12:18" x14ac:dyDescent="0.25">
      <c r="L5907" t="s">
        <v>717</v>
      </c>
      <c r="M5907" t="s">
        <v>7579</v>
      </c>
      <c r="N5907" t="s">
        <v>43178</v>
      </c>
      <c r="O5907" s="76" t="s">
        <v>4356</v>
      </c>
      <c r="P5907" s="82">
        <v>909</v>
      </c>
      <c r="Q5907" s="82" t="s">
        <v>95090</v>
      </c>
      <c r="R5907"/>
    </row>
    <row r="5908" spans="12:18" x14ac:dyDescent="0.25">
      <c r="L5908" t="s">
        <v>717</v>
      </c>
      <c r="M5908" t="s">
        <v>13240</v>
      </c>
      <c r="N5908" t="s">
        <v>43179</v>
      </c>
      <c r="O5908" s="76" t="s">
        <v>4356</v>
      </c>
      <c r="P5908" s="82">
        <v>335</v>
      </c>
      <c r="Q5908" s="82" t="s">
        <v>95091</v>
      </c>
      <c r="R5908"/>
    </row>
    <row r="5909" spans="12:18" x14ac:dyDescent="0.25">
      <c r="L5909" t="s">
        <v>717</v>
      </c>
      <c r="M5909" t="s">
        <v>7580</v>
      </c>
      <c r="N5909" t="s">
        <v>43180</v>
      </c>
      <c r="O5909" s="76" t="s">
        <v>4356</v>
      </c>
      <c r="P5909" s="82">
        <v>1244</v>
      </c>
      <c r="Q5909" s="82" t="s">
        <v>95093</v>
      </c>
      <c r="R5909"/>
    </row>
    <row r="5910" spans="12:18" x14ac:dyDescent="0.25">
      <c r="L5910" t="s">
        <v>717</v>
      </c>
      <c r="M5910" t="s">
        <v>24739</v>
      </c>
      <c r="N5910" t="s">
        <v>43181</v>
      </c>
      <c r="O5910" s="76" t="s">
        <v>4356</v>
      </c>
      <c r="P5910" s="82">
        <v>379</v>
      </c>
      <c r="Q5910" s="82" t="s">
        <v>95094</v>
      </c>
      <c r="R5910"/>
    </row>
    <row r="5911" spans="12:18" x14ac:dyDescent="0.25">
      <c r="L5911" t="s">
        <v>717</v>
      </c>
      <c r="M5911" t="s">
        <v>15202</v>
      </c>
      <c r="N5911" t="s">
        <v>43182</v>
      </c>
      <c r="O5911" s="76" t="s">
        <v>4356</v>
      </c>
      <c r="P5911" s="82">
        <v>3719</v>
      </c>
      <c r="Q5911" s="82" t="s">
        <v>95099</v>
      </c>
      <c r="R5911"/>
    </row>
    <row r="5912" spans="12:18" x14ac:dyDescent="0.25">
      <c r="L5912" t="s">
        <v>717</v>
      </c>
      <c r="M5912" t="s">
        <v>13242</v>
      </c>
      <c r="N5912" t="s">
        <v>43183</v>
      </c>
      <c r="O5912" s="76" t="s">
        <v>4374</v>
      </c>
      <c r="P5912" s="82">
        <v>5360</v>
      </c>
      <c r="Q5912" s="82" t="s">
        <v>95095</v>
      </c>
      <c r="R5912"/>
    </row>
    <row r="5913" spans="12:18" x14ac:dyDescent="0.25">
      <c r="L5913" t="s">
        <v>717</v>
      </c>
      <c r="M5913" t="s">
        <v>7581</v>
      </c>
      <c r="N5913" t="s">
        <v>43184</v>
      </c>
      <c r="O5913" s="76" t="s">
        <v>4366</v>
      </c>
      <c r="P5913" s="82">
        <v>230</v>
      </c>
      <c r="Q5913" s="82" t="s">
        <v>95096</v>
      </c>
      <c r="R5913"/>
    </row>
    <row r="5914" spans="12:18" x14ac:dyDescent="0.25">
      <c r="L5914" t="s">
        <v>717</v>
      </c>
      <c r="M5914" t="s">
        <v>15200</v>
      </c>
      <c r="N5914" t="s">
        <v>43185</v>
      </c>
      <c r="O5914" s="76" t="s">
        <v>4356</v>
      </c>
      <c r="P5914" s="82">
        <v>288</v>
      </c>
      <c r="Q5914" s="82" t="s">
        <v>95097</v>
      </c>
      <c r="R5914"/>
    </row>
    <row r="5915" spans="12:18" x14ac:dyDescent="0.25">
      <c r="L5915" t="s">
        <v>717</v>
      </c>
      <c r="M5915" t="s">
        <v>33621</v>
      </c>
      <c r="N5915" t="s">
        <v>43186</v>
      </c>
      <c r="O5915" s="76" t="s">
        <v>4356</v>
      </c>
      <c r="P5915" s="82">
        <v>2692</v>
      </c>
      <c r="Q5915" s="82" t="s">
        <v>95098</v>
      </c>
      <c r="R5915"/>
    </row>
    <row r="5916" spans="12:18" x14ac:dyDescent="0.25">
      <c r="L5916" t="s">
        <v>717</v>
      </c>
      <c r="M5916" t="s">
        <v>12838</v>
      </c>
      <c r="N5916" t="s">
        <v>43187</v>
      </c>
      <c r="O5916" s="76" t="s">
        <v>4356</v>
      </c>
      <c r="P5916" s="82">
        <v>1774</v>
      </c>
      <c r="Q5916" s="82" t="s">
        <v>95100</v>
      </c>
      <c r="R5916"/>
    </row>
    <row r="5917" spans="12:18" x14ac:dyDescent="0.25">
      <c r="L5917" t="s">
        <v>717</v>
      </c>
      <c r="M5917" t="s">
        <v>24740</v>
      </c>
      <c r="N5917" t="s">
        <v>43188</v>
      </c>
      <c r="O5917" s="76" t="s">
        <v>4356</v>
      </c>
      <c r="P5917" s="82">
        <v>1303</v>
      </c>
      <c r="Q5917" s="82" t="s">
        <v>95101</v>
      </c>
      <c r="R5917"/>
    </row>
    <row r="5918" spans="12:18" x14ac:dyDescent="0.25">
      <c r="L5918" t="s">
        <v>717</v>
      </c>
      <c r="M5918" t="s">
        <v>24741</v>
      </c>
      <c r="N5918" t="s">
        <v>43189</v>
      </c>
      <c r="O5918" s="76" t="s">
        <v>4356</v>
      </c>
      <c r="P5918" s="82">
        <v>190</v>
      </c>
      <c r="Q5918" s="82" t="s">
        <v>95103</v>
      </c>
      <c r="R5918"/>
    </row>
    <row r="5919" spans="12:18" x14ac:dyDescent="0.25">
      <c r="L5919" t="s">
        <v>717</v>
      </c>
      <c r="M5919" t="s">
        <v>7582</v>
      </c>
      <c r="N5919" t="s">
        <v>43190</v>
      </c>
      <c r="O5919" s="76" t="s">
        <v>4356</v>
      </c>
      <c r="P5919" s="82">
        <v>433</v>
      </c>
      <c r="Q5919" s="82" t="s">
        <v>95104</v>
      </c>
      <c r="R5919"/>
    </row>
    <row r="5920" spans="12:18" x14ac:dyDescent="0.25">
      <c r="L5920" t="s">
        <v>717</v>
      </c>
      <c r="M5920" t="s">
        <v>24742</v>
      </c>
      <c r="N5920" t="s">
        <v>43191</v>
      </c>
      <c r="O5920" s="76" t="s">
        <v>4356</v>
      </c>
      <c r="P5920" s="82">
        <v>151</v>
      </c>
      <c r="Q5920" s="82" t="s">
        <v>95105</v>
      </c>
      <c r="R5920"/>
    </row>
    <row r="5921" spans="12:18" x14ac:dyDescent="0.25">
      <c r="L5921" t="s">
        <v>717</v>
      </c>
      <c r="M5921" t="s">
        <v>33622</v>
      </c>
      <c r="N5921" t="s">
        <v>43192</v>
      </c>
      <c r="O5921" s="76" t="s">
        <v>4356</v>
      </c>
      <c r="P5921" s="82">
        <v>1321</v>
      </c>
      <c r="Q5921" s="82" t="s">
        <v>95106</v>
      </c>
      <c r="R5921"/>
    </row>
    <row r="5922" spans="12:18" x14ac:dyDescent="0.25">
      <c r="L5922" t="s">
        <v>717</v>
      </c>
      <c r="M5922" t="s">
        <v>7583</v>
      </c>
      <c r="N5922" t="s">
        <v>43193</v>
      </c>
      <c r="O5922" s="76" t="s">
        <v>4366</v>
      </c>
      <c r="P5922" s="82">
        <v>332</v>
      </c>
      <c r="Q5922" s="82" t="s">
        <v>95107</v>
      </c>
      <c r="R5922"/>
    </row>
    <row r="5923" spans="12:18" x14ac:dyDescent="0.25">
      <c r="L5923" t="s">
        <v>717</v>
      </c>
      <c r="M5923" t="s">
        <v>9260</v>
      </c>
      <c r="N5923" t="s">
        <v>43194</v>
      </c>
      <c r="O5923" s="76" t="s">
        <v>4356</v>
      </c>
      <c r="P5923" s="82">
        <v>1416</v>
      </c>
      <c r="Q5923" s="82" t="s">
        <v>95108</v>
      </c>
      <c r="R5923"/>
    </row>
    <row r="5924" spans="12:18" x14ac:dyDescent="0.25">
      <c r="L5924" t="s">
        <v>717</v>
      </c>
      <c r="M5924" t="s">
        <v>24743</v>
      </c>
      <c r="N5924" t="s">
        <v>43195</v>
      </c>
      <c r="O5924" s="76" t="s">
        <v>4374</v>
      </c>
      <c r="P5924" s="82">
        <v>6976</v>
      </c>
      <c r="Q5924" s="82" t="s">
        <v>95109</v>
      </c>
      <c r="R5924"/>
    </row>
    <row r="5925" spans="12:18" x14ac:dyDescent="0.25">
      <c r="L5925" t="s">
        <v>717</v>
      </c>
      <c r="M5925" t="s">
        <v>13247</v>
      </c>
      <c r="N5925" t="s">
        <v>43196</v>
      </c>
      <c r="O5925" s="76" t="s">
        <v>4356</v>
      </c>
      <c r="P5925" s="82">
        <v>693</v>
      </c>
      <c r="Q5925" s="82" t="s">
        <v>95110</v>
      </c>
      <c r="R5925"/>
    </row>
    <row r="5926" spans="12:18" x14ac:dyDescent="0.25">
      <c r="L5926" t="s">
        <v>717</v>
      </c>
      <c r="M5926" t="s">
        <v>13249</v>
      </c>
      <c r="N5926" t="s">
        <v>43197</v>
      </c>
      <c r="O5926" s="76" t="s">
        <v>4356</v>
      </c>
      <c r="P5926" s="82">
        <v>2891</v>
      </c>
      <c r="Q5926" s="82" t="s">
        <v>95111</v>
      </c>
      <c r="R5926"/>
    </row>
    <row r="5927" spans="12:18" x14ac:dyDescent="0.25">
      <c r="L5927" t="s">
        <v>717</v>
      </c>
      <c r="M5927" t="s">
        <v>33623</v>
      </c>
      <c r="N5927" t="s">
        <v>43198</v>
      </c>
      <c r="O5927" s="76" t="s">
        <v>4356</v>
      </c>
      <c r="P5927" s="82">
        <v>891</v>
      </c>
      <c r="Q5927" s="82" t="s">
        <v>95112</v>
      </c>
      <c r="R5927"/>
    </row>
    <row r="5928" spans="12:18" x14ac:dyDescent="0.25">
      <c r="L5928" t="s">
        <v>717</v>
      </c>
      <c r="M5928" t="s">
        <v>7584</v>
      </c>
      <c r="N5928" t="s">
        <v>43199</v>
      </c>
      <c r="O5928" s="76" t="s">
        <v>4356</v>
      </c>
      <c r="P5928" s="82">
        <v>1993</v>
      </c>
      <c r="Q5928" s="82" t="s">
        <v>95113</v>
      </c>
      <c r="R5928"/>
    </row>
    <row r="5929" spans="12:18" x14ac:dyDescent="0.25">
      <c r="L5929" t="s">
        <v>717</v>
      </c>
      <c r="M5929" t="s">
        <v>7585</v>
      </c>
      <c r="N5929" t="s">
        <v>43200</v>
      </c>
      <c r="O5929" s="76" t="s">
        <v>4356</v>
      </c>
      <c r="P5929" s="82">
        <v>2114</v>
      </c>
      <c r="Q5929" s="82" t="s">
        <v>95114</v>
      </c>
      <c r="R5929"/>
    </row>
    <row r="5930" spans="12:18" x14ac:dyDescent="0.25">
      <c r="L5930" t="s">
        <v>717</v>
      </c>
      <c r="M5930" t="s">
        <v>7433</v>
      </c>
      <c r="N5930" t="s">
        <v>43201</v>
      </c>
      <c r="O5930" s="76" t="s">
        <v>4356</v>
      </c>
      <c r="P5930" s="82">
        <v>632</v>
      </c>
      <c r="Q5930" s="82" t="s">
        <v>95115</v>
      </c>
      <c r="R5930"/>
    </row>
    <row r="5931" spans="12:18" x14ac:dyDescent="0.25">
      <c r="L5931" t="s">
        <v>717</v>
      </c>
      <c r="M5931" t="s">
        <v>9617</v>
      </c>
      <c r="N5931" t="s">
        <v>43202</v>
      </c>
      <c r="O5931" s="76" t="s">
        <v>4366</v>
      </c>
      <c r="P5931" s="82">
        <v>303</v>
      </c>
      <c r="Q5931" s="82" t="s">
        <v>95117</v>
      </c>
      <c r="R5931"/>
    </row>
    <row r="5932" spans="12:18" x14ac:dyDescent="0.25">
      <c r="L5932" t="s">
        <v>717</v>
      </c>
      <c r="M5932" t="s">
        <v>7586</v>
      </c>
      <c r="N5932" t="s">
        <v>43203</v>
      </c>
      <c r="O5932" s="76" t="s">
        <v>4356</v>
      </c>
      <c r="P5932" s="82">
        <v>531</v>
      </c>
      <c r="Q5932" s="82" t="s">
        <v>95118</v>
      </c>
      <c r="R5932"/>
    </row>
    <row r="5933" spans="12:18" x14ac:dyDescent="0.25">
      <c r="L5933" t="s">
        <v>717</v>
      </c>
      <c r="M5933" t="s">
        <v>13251</v>
      </c>
      <c r="N5933" t="s">
        <v>43204</v>
      </c>
      <c r="O5933" s="76" t="s">
        <v>4366</v>
      </c>
      <c r="P5933" s="82">
        <v>309</v>
      </c>
      <c r="Q5933" s="82" t="s">
        <v>95119</v>
      </c>
      <c r="R5933"/>
    </row>
    <row r="5934" spans="12:18" x14ac:dyDescent="0.25">
      <c r="L5934" t="s">
        <v>717</v>
      </c>
      <c r="M5934" t="s">
        <v>11278</v>
      </c>
      <c r="N5934" t="s">
        <v>43205</v>
      </c>
      <c r="O5934" s="76" t="s">
        <v>4356</v>
      </c>
      <c r="P5934" s="82">
        <v>1198</v>
      </c>
      <c r="Q5934" s="82" t="s">
        <v>95120</v>
      </c>
      <c r="R5934"/>
    </row>
    <row r="5935" spans="12:18" x14ac:dyDescent="0.25">
      <c r="L5935" t="s">
        <v>717</v>
      </c>
      <c r="M5935" t="s">
        <v>7587</v>
      </c>
      <c r="N5935" t="s">
        <v>43206</v>
      </c>
      <c r="O5935" s="76" t="s">
        <v>4366</v>
      </c>
      <c r="P5935" s="82">
        <v>116</v>
      </c>
      <c r="Q5935" s="82" t="s">
        <v>95122</v>
      </c>
      <c r="R5935"/>
    </row>
    <row r="5936" spans="12:18" x14ac:dyDescent="0.25">
      <c r="L5936" t="s">
        <v>717</v>
      </c>
      <c r="M5936" t="s">
        <v>33624</v>
      </c>
      <c r="N5936" t="s">
        <v>43207</v>
      </c>
      <c r="O5936" s="76" t="s">
        <v>4366</v>
      </c>
      <c r="P5936" s="82">
        <v>270</v>
      </c>
      <c r="Q5936" s="82" t="s">
        <v>95123</v>
      </c>
      <c r="R5936"/>
    </row>
    <row r="5937" spans="12:18" x14ac:dyDescent="0.25">
      <c r="L5937" t="s">
        <v>717</v>
      </c>
      <c r="M5937" t="s">
        <v>7588</v>
      </c>
      <c r="N5937" t="s">
        <v>43208</v>
      </c>
      <c r="O5937" s="76" t="s">
        <v>4356</v>
      </c>
      <c r="P5937" s="82">
        <v>548</v>
      </c>
      <c r="Q5937" s="82" t="s">
        <v>95124</v>
      </c>
      <c r="R5937"/>
    </row>
    <row r="5938" spans="12:18" x14ac:dyDescent="0.25">
      <c r="L5938" t="s">
        <v>717</v>
      </c>
      <c r="M5938" t="s">
        <v>15210</v>
      </c>
      <c r="N5938" t="s">
        <v>43209</v>
      </c>
      <c r="O5938" s="76" t="s">
        <v>4356</v>
      </c>
      <c r="P5938" s="82">
        <v>452</v>
      </c>
      <c r="Q5938" s="82" t="s">
        <v>95125</v>
      </c>
      <c r="R5938"/>
    </row>
    <row r="5939" spans="12:18" x14ac:dyDescent="0.25">
      <c r="L5939" t="s">
        <v>717</v>
      </c>
      <c r="M5939" t="s">
        <v>15212</v>
      </c>
      <c r="N5939" t="s">
        <v>43210</v>
      </c>
      <c r="O5939" s="76" t="s">
        <v>4356</v>
      </c>
      <c r="P5939" s="82">
        <v>473</v>
      </c>
      <c r="Q5939" s="82" t="s">
        <v>95126</v>
      </c>
      <c r="R5939"/>
    </row>
    <row r="5940" spans="12:18" x14ac:dyDescent="0.25">
      <c r="L5940" t="s">
        <v>717</v>
      </c>
      <c r="M5940" t="s">
        <v>7589</v>
      </c>
      <c r="N5940" t="s">
        <v>43211</v>
      </c>
      <c r="O5940" s="76" t="s">
        <v>4356</v>
      </c>
      <c r="P5940" s="82">
        <v>461</v>
      </c>
      <c r="Q5940" s="82" t="s">
        <v>95127</v>
      </c>
      <c r="R5940"/>
    </row>
    <row r="5941" spans="12:18" x14ac:dyDescent="0.25">
      <c r="L5941" t="s">
        <v>717</v>
      </c>
      <c r="M5941" t="s">
        <v>7590</v>
      </c>
      <c r="N5941" t="s">
        <v>43212</v>
      </c>
      <c r="O5941" s="76" t="s">
        <v>4366</v>
      </c>
      <c r="P5941" s="82">
        <v>158</v>
      </c>
      <c r="Q5941" s="82" t="s">
        <v>95128</v>
      </c>
      <c r="R5941"/>
    </row>
    <row r="5942" spans="12:18" x14ac:dyDescent="0.25">
      <c r="L5942" t="s">
        <v>717</v>
      </c>
      <c r="M5942" t="s">
        <v>7591</v>
      </c>
      <c r="N5942" t="s">
        <v>43213</v>
      </c>
      <c r="O5942" s="76" t="s">
        <v>4374</v>
      </c>
      <c r="P5942" s="82">
        <v>2231</v>
      </c>
      <c r="Q5942" s="82" t="s">
        <v>95129</v>
      </c>
      <c r="R5942"/>
    </row>
    <row r="5943" spans="12:18" x14ac:dyDescent="0.25">
      <c r="L5943" t="s">
        <v>717</v>
      </c>
      <c r="M5943" t="s">
        <v>9203</v>
      </c>
      <c r="N5943" t="s">
        <v>43214</v>
      </c>
      <c r="O5943" s="76" t="s">
        <v>4366</v>
      </c>
      <c r="P5943" s="82">
        <v>75</v>
      </c>
      <c r="Q5943" s="82" t="s">
        <v>95130</v>
      </c>
      <c r="R5943"/>
    </row>
    <row r="5944" spans="12:18" x14ac:dyDescent="0.25">
      <c r="L5944" t="s">
        <v>717</v>
      </c>
      <c r="M5944" t="s">
        <v>33625</v>
      </c>
      <c r="N5944" t="s">
        <v>43215</v>
      </c>
      <c r="O5944" s="76" t="s">
        <v>4356</v>
      </c>
      <c r="P5944" s="82">
        <v>2255</v>
      </c>
      <c r="Q5944" s="82" t="s">
        <v>95131</v>
      </c>
      <c r="R5944"/>
    </row>
    <row r="5945" spans="12:18" x14ac:dyDescent="0.25">
      <c r="L5945" t="s">
        <v>717</v>
      </c>
      <c r="M5945" t="s">
        <v>7592</v>
      </c>
      <c r="N5945" t="s">
        <v>43216</v>
      </c>
      <c r="O5945" s="76" t="s">
        <v>4356</v>
      </c>
      <c r="P5945" s="82">
        <v>1186</v>
      </c>
      <c r="Q5945" s="82" t="s">
        <v>95133</v>
      </c>
      <c r="R5945"/>
    </row>
    <row r="5946" spans="12:18" x14ac:dyDescent="0.25">
      <c r="L5946" t="s">
        <v>717</v>
      </c>
      <c r="M5946" t="s">
        <v>13256</v>
      </c>
      <c r="N5946" t="s">
        <v>43217</v>
      </c>
      <c r="O5946" s="76" t="s">
        <v>4356</v>
      </c>
      <c r="P5946" s="82">
        <v>1730</v>
      </c>
      <c r="Q5946" s="82" t="s">
        <v>95134</v>
      </c>
      <c r="R5946"/>
    </row>
    <row r="5947" spans="12:18" x14ac:dyDescent="0.25">
      <c r="L5947" t="s">
        <v>717</v>
      </c>
      <c r="M5947" t="s">
        <v>13258</v>
      </c>
      <c r="N5947" t="s">
        <v>43218</v>
      </c>
      <c r="O5947" s="76" t="s">
        <v>4366</v>
      </c>
      <c r="P5947" s="82">
        <v>114</v>
      </c>
      <c r="Q5947" s="82" t="s">
        <v>95135</v>
      </c>
      <c r="R5947"/>
    </row>
    <row r="5948" spans="12:18" x14ac:dyDescent="0.25">
      <c r="L5948" t="s">
        <v>717</v>
      </c>
      <c r="M5948" t="s">
        <v>33626</v>
      </c>
      <c r="N5948" t="s">
        <v>43219</v>
      </c>
      <c r="O5948" s="76" t="s">
        <v>4366</v>
      </c>
      <c r="P5948" s="82">
        <v>438</v>
      </c>
      <c r="Q5948" s="82" t="s">
        <v>95136</v>
      </c>
      <c r="R5948"/>
    </row>
    <row r="5949" spans="12:18" x14ac:dyDescent="0.25">
      <c r="L5949" t="s">
        <v>717</v>
      </c>
      <c r="M5949" t="s">
        <v>24745</v>
      </c>
      <c r="N5949" t="s">
        <v>43220</v>
      </c>
      <c r="O5949" s="76" t="s">
        <v>4366</v>
      </c>
      <c r="P5949" s="82">
        <v>208</v>
      </c>
      <c r="Q5949" s="82" t="s">
        <v>95137</v>
      </c>
      <c r="R5949"/>
    </row>
    <row r="5950" spans="12:18" x14ac:dyDescent="0.25">
      <c r="L5950" t="s">
        <v>717</v>
      </c>
      <c r="M5950" t="s">
        <v>13260</v>
      </c>
      <c r="N5950" t="s">
        <v>43221</v>
      </c>
      <c r="O5950" s="76" t="s">
        <v>4374</v>
      </c>
      <c r="P5950" s="82">
        <v>3897</v>
      </c>
      <c r="Q5950" s="82" t="s">
        <v>95138</v>
      </c>
      <c r="R5950"/>
    </row>
    <row r="5951" spans="12:18" x14ac:dyDescent="0.25">
      <c r="L5951" t="s">
        <v>717</v>
      </c>
      <c r="M5951" t="s">
        <v>24746</v>
      </c>
      <c r="N5951" t="s">
        <v>43222</v>
      </c>
      <c r="O5951" s="76" t="s">
        <v>4356</v>
      </c>
      <c r="P5951" s="82">
        <v>241</v>
      </c>
      <c r="Q5951" s="82" t="s">
        <v>95139</v>
      </c>
      <c r="R5951"/>
    </row>
    <row r="5952" spans="12:18" x14ac:dyDescent="0.25">
      <c r="L5952" t="s">
        <v>717</v>
      </c>
      <c r="M5952" t="s">
        <v>24747</v>
      </c>
      <c r="N5952" t="s">
        <v>43223</v>
      </c>
      <c r="O5952" s="76" t="s">
        <v>4356</v>
      </c>
      <c r="P5952" s="82">
        <v>529</v>
      </c>
      <c r="Q5952" s="82" t="s">
        <v>95140</v>
      </c>
      <c r="R5952"/>
    </row>
    <row r="5953" spans="12:18" x14ac:dyDescent="0.25">
      <c r="L5953" t="s">
        <v>717</v>
      </c>
      <c r="M5953" t="s">
        <v>7593</v>
      </c>
      <c r="N5953" t="s">
        <v>43224</v>
      </c>
      <c r="O5953" s="76" t="s">
        <v>4356</v>
      </c>
      <c r="P5953" s="82">
        <v>6743</v>
      </c>
      <c r="Q5953" s="82" t="s">
        <v>95143</v>
      </c>
      <c r="R5953"/>
    </row>
    <row r="5954" spans="12:18" x14ac:dyDescent="0.25">
      <c r="L5954" t="s">
        <v>717</v>
      </c>
      <c r="M5954" t="s">
        <v>13262</v>
      </c>
      <c r="N5954" t="s">
        <v>43225</v>
      </c>
      <c r="O5954" s="76" t="s">
        <v>4366</v>
      </c>
      <c r="P5954" s="82">
        <v>363</v>
      </c>
      <c r="Q5954" s="82" t="s">
        <v>95141</v>
      </c>
      <c r="R5954"/>
    </row>
    <row r="5955" spans="12:18" x14ac:dyDescent="0.25">
      <c r="L5955" t="s">
        <v>717</v>
      </c>
      <c r="M5955" t="s">
        <v>15214</v>
      </c>
      <c r="N5955" t="s">
        <v>43226</v>
      </c>
      <c r="O5955" s="76" t="s">
        <v>4356</v>
      </c>
      <c r="P5955" s="82">
        <v>264</v>
      </c>
      <c r="Q5955" s="82" t="s">
        <v>95142</v>
      </c>
      <c r="R5955"/>
    </row>
    <row r="5956" spans="12:18" x14ac:dyDescent="0.25">
      <c r="L5956" t="s">
        <v>717</v>
      </c>
      <c r="M5956" t="s">
        <v>7594</v>
      </c>
      <c r="N5956" t="s">
        <v>43227</v>
      </c>
      <c r="O5956" s="76" t="s">
        <v>4356</v>
      </c>
      <c r="P5956" s="82">
        <v>366</v>
      </c>
      <c r="Q5956" s="82" t="s">
        <v>95144</v>
      </c>
      <c r="R5956"/>
    </row>
    <row r="5957" spans="12:18" x14ac:dyDescent="0.25">
      <c r="L5957" t="s">
        <v>717</v>
      </c>
      <c r="M5957" t="s">
        <v>13244</v>
      </c>
      <c r="N5957" t="s">
        <v>43228</v>
      </c>
      <c r="O5957" s="76" t="s">
        <v>4356</v>
      </c>
      <c r="P5957" s="82">
        <v>1575</v>
      </c>
      <c r="Q5957" s="82" t="s">
        <v>95102</v>
      </c>
      <c r="R5957"/>
    </row>
    <row r="5958" spans="12:18" x14ac:dyDescent="0.25">
      <c r="L5958" t="s">
        <v>717</v>
      </c>
      <c r="M5958" t="s">
        <v>33627</v>
      </c>
      <c r="N5958" t="s">
        <v>43229</v>
      </c>
      <c r="O5958" s="76" t="s">
        <v>4356</v>
      </c>
      <c r="P5958" s="82">
        <v>1862</v>
      </c>
      <c r="Q5958" s="82" t="s">
        <v>95145</v>
      </c>
      <c r="R5958"/>
    </row>
    <row r="5959" spans="12:18" x14ac:dyDescent="0.25">
      <c r="L5959" t="s">
        <v>717</v>
      </c>
      <c r="M5959" t="s">
        <v>24748</v>
      </c>
      <c r="N5959" t="s">
        <v>43230</v>
      </c>
      <c r="O5959" s="76" t="s">
        <v>4366</v>
      </c>
      <c r="P5959" s="82">
        <v>268</v>
      </c>
      <c r="Q5959" s="82" t="s">
        <v>95146</v>
      </c>
      <c r="R5959"/>
    </row>
    <row r="5960" spans="12:18" x14ac:dyDescent="0.25">
      <c r="L5960" t="s">
        <v>717</v>
      </c>
      <c r="M5960" t="s">
        <v>33628</v>
      </c>
      <c r="N5960" t="s">
        <v>43231</v>
      </c>
      <c r="O5960" s="76" t="s">
        <v>4374</v>
      </c>
      <c r="P5960" s="82">
        <v>2206</v>
      </c>
      <c r="Q5960" s="82" t="s">
        <v>72645</v>
      </c>
      <c r="R5960"/>
    </row>
    <row r="5961" spans="12:18" x14ac:dyDescent="0.25">
      <c r="L5961" t="s">
        <v>717</v>
      </c>
      <c r="M5961" t="s">
        <v>15216</v>
      </c>
      <c r="N5961" t="s">
        <v>43232</v>
      </c>
      <c r="O5961" s="76" t="s">
        <v>4356</v>
      </c>
      <c r="P5961" s="82">
        <v>1712</v>
      </c>
      <c r="Q5961" s="82" t="s">
        <v>95149</v>
      </c>
      <c r="R5961"/>
    </row>
    <row r="5962" spans="12:18" x14ac:dyDescent="0.25">
      <c r="L5962" t="s">
        <v>717</v>
      </c>
      <c r="M5962" t="s">
        <v>15218</v>
      </c>
      <c r="N5962" t="s">
        <v>43233</v>
      </c>
      <c r="O5962" s="76" t="s">
        <v>4356</v>
      </c>
      <c r="P5962" s="82">
        <v>891</v>
      </c>
      <c r="Q5962" s="82" t="s">
        <v>95150</v>
      </c>
      <c r="R5962"/>
    </row>
    <row r="5963" spans="12:18" x14ac:dyDescent="0.25">
      <c r="L5963" t="s">
        <v>717</v>
      </c>
      <c r="M5963" t="s">
        <v>15220</v>
      </c>
      <c r="N5963" t="s">
        <v>43234</v>
      </c>
      <c r="O5963" s="76" t="s">
        <v>4356</v>
      </c>
      <c r="P5963" s="82">
        <v>485</v>
      </c>
      <c r="Q5963" s="82" t="s">
        <v>95151</v>
      </c>
      <c r="R5963"/>
    </row>
    <row r="5964" spans="12:18" x14ac:dyDescent="0.25">
      <c r="L5964" t="s">
        <v>717</v>
      </c>
      <c r="M5964" t="s">
        <v>24749</v>
      </c>
      <c r="N5964" t="s">
        <v>43235</v>
      </c>
      <c r="O5964" s="76" t="s">
        <v>4356</v>
      </c>
      <c r="P5964" s="82">
        <v>1704</v>
      </c>
      <c r="Q5964" s="82" t="s">
        <v>95152</v>
      </c>
      <c r="R5964"/>
    </row>
    <row r="5965" spans="12:18" x14ac:dyDescent="0.25">
      <c r="L5965" t="s">
        <v>717</v>
      </c>
      <c r="M5965" t="s">
        <v>15222</v>
      </c>
      <c r="N5965" t="s">
        <v>43236</v>
      </c>
      <c r="O5965" s="76" t="s">
        <v>4356</v>
      </c>
      <c r="P5965" s="82">
        <v>2433</v>
      </c>
      <c r="Q5965" s="82" t="s">
        <v>95153</v>
      </c>
      <c r="R5965"/>
    </row>
    <row r="5966" spans="12:18" x14ac:dyDescent="0.25">
      <c r="L5966" t="s">
        <v>717</v>
      </c>
      <c r="M5966" t="s">
        <v>7596</v>
      </c>
      <c r="N5966" t="s">
        <v>43237</v>
      </c>
      <c r="O5966" s="76" t="s">
        <v>4366</v>
      </c>
      <c r="P5966" s="82">
        <v>165</v>
      </c>
      <c r="Q5966" s="82" t="s">
        <v>95154</v>
      </c>
      <c r="R5966"/>
    </row>
    <row r="5967" spans="12:18" x14ac:dyDescent="0.25">
      <c r="L5967" t="s">
        <v>717</v>
      </c>
      <c r="M5967" t="s">
        <v>33629</v>
      </c>
      <c r="N5967" t="s">
        <v>43238</v>
      </c>
      <c r="O5967" s="76" t="s">
        <v>4356</v>
      </c>
      <c r="P5967" s="82">
        <v>614</v>
      </c>
      <c r="Q5967" s="82" t="s">
        <v>95155</v>
      </c>
      <c r="R5967"/>
    </row>
    <row r="5968" spans="12:18" x14ac:dyDescent="0.25">
      <c r="L5968" t="s">
        <v>717</v>
      </c>
      <c r="M5968" t="s">
        <v>7597</v>
      </c>
      <c r="N5968" t="s">
        <v>43239</v>
      </c>
      <c r="O5968" s="76" t="s">
        <v>4366</v>
      </c>
      <c r="P5968" s="82">
        <v>99</v>
      </c>
      <c r="Q5968" s="82" t="s">
        <v>95156</v>
      </c>
      <c r="R5968"/>
    </row>
    <row r="5969" spans="12:18" x14ac:dyDescent="0.25">
      <c r="L5969" t="s">
        <v>717</v>
      </c>
      <c r="M5969" t="s">
        <v>7598</v>
      </c>
      <c r="N5969" t="s">
        <v>43240</v>
      </c>
      <c r="O5969" s="76" t="s">
        <v>4366</v>
      </c>
      <c r="P5969" s="82">
        <v>159</v>
      </c>
      <c r="Q5969" s="82" t="s">
        <v>95157</v>
      </c>
      <c r="R5969"/>
    </row>
    <row r="5970" spans="12:18" x14ac:dyDescent="0.25">
      <c r="L5970" t="s">
        <v>717</v>
      </c>
      <c r="M5970" t="s">
        <v>13265</v>
      </c>
      <c r="N5970" t="s">
        <v>43241</v>
      </c>
      <c r="O5970" s="76" t="s">
        <v>4366</v>
      </c>
      <c r="P5970" s="82">
        <v>734</v>
      </c>
      <c r="Q5970" s="82" t="s">
        <v>95158</v>
      </c>
      <c r="R5970"/>
    </row>
    <row r="5971" spans="12:18" x14ac:dyDescent="0.25">
      <c r="L5971" t="s">
        <v>717</v>
      </c>
      <c r="M5971" t="s">
        <v>7599</v>
      </c>
      <c r="N5971" t="s">
        <v>43242</v>
      </c>
      <c r="O5971" s="76" t="s">
        <v>4356</v>
      </c>
      <c r="P5971" s="82">
        <v>654</v>
      </c>
      <c r="Q5971" s="82" t="s">
        <v>95159</v>
      </c>
      <c r="R5971"/>
    </row>
    <row r="5972" spans="12:18" x14ac:dyDescent="0.25">
      <c r="L5972" t="s">
        <v>717</v>
      </c>
      <c r="M5972" t="s">
        <v>24750</v>
      </c>
      <c r="N5972" t="s">
        <v>43243</v>
      </c>
      <c r="O5972" s="76" t="s">
        <v>4356</v>
      </c>
      <c r="P5972" s="82">
        <v>198</v>
      </c>
      <c r="Q5972" s="82" t="s">
        <v>95160</v>
      </c>
      <c r="R5972"/>
    </row>
    <row r="5973" spans="12:18" x14ac:dyDescent="0.25">
      <c r="L5973" t="s">
        <v>717</v>
      </c>
      <c r="M5973" t="s">
        <v>7600</v>
      </c>
      <c r="N5973" t="s">
        <v>43244</v>
      </c>
      <c r="O5973" s="76" t="s">
        <v>4366</v>
      </c>
      <c r="P5973" s="82">
        <v>389</v>
      </c>
      <c r="Q5973" s="82" t="s">
        <v>95161</v>
      </c>
      <c r="R5973"/>
    </row>
    <row r="5974" spans="12:18" x14ac:dyDescent="0.25">
      <c r="L5974" t="s">
        <v>717</v>
      </c>
      <c r="M5974" t="s">
        <v>7602</v>
      </c>
      <c r="N5974" t="s">
        <v>43245</v>
      </c>
      <c r="O5974" s="76" t="s">
        <v>4356</v>
      </c>
      <c r="P5974" s="82">
        <v>865</v>
      </c>
      <c r="Q5974" s="82" t="s">
        <v>95163</v>
      </c>
      <c r="R5974"/>
    </row>
    <row r="5975" spans="12:18" x14ac:dyDescent="0.25">
      <c r="L5975" t="s">
        <v>717</v>
      </c>
      <c r="M5975" t="s">
        <v>7603</v>
      </c>
      <c r="N5975" t="s">
        <v>43246</v>
      </c>
      <c r="O5975" s="76" t="s">
        <v>4374</v>
      </c>
      <c r="P5975" s="82">
        <v>3204</v>
      </c>
      <c r="Q5975" s="82" t="s">
        <v>95164</v>
      </c>
      <c r="R5975"/>
    </row>
    <row r="5976" spans="12:18" x14ac:dyDescent="0.25">
      <c r="L5976" t="s">
        <v>717</v>
      </c>
      <c r="M5976" t="s">
        <v>15225</v>
      </c>
      <c r="N5976" t="s">
        <v>43247</v>
      </c>
      <c r="O5976" s="76" t="s">
        <v>4356</v>
      </c>
      <c r="P5976" s="82">
        <v>559</v>
      </c>
      <c r="Q5976" s="82" t="s">
        <v>95165</v>
      </c>
      <c r="R5976"/>
    </row>
    <row r="5977" spans="12:18" x14ac:dyDescent="0.25">
      <c r="L5977" t="s">
        <v>717</v>
      </c>
      <c r="M5977" t="s">
        <v>7604</v>
      </c>
      <c r="N5977" t="s">
        <v>43248</v>
      </c>
      <c r="O5977" s="76" t="s">
        <v>4356</v>
      </c>
      <c r="P5977" s="82">
        <v>1262</v>
      </c>
      <c r="Q5977" s="82" t="s">
        <v>95166</v>
      </c>
      <c r="R5977"/>
    </row>
    <row r="5978" spans="12:18" x14ac:dyDescent="0.25">
      <c r="L5978" t="s">
        <v>717</v>
      </c>
      <c r="M5978" t="s">
        <v>13266</v>
      </c>
      <c r="N5978" t="s">
        <v>43249</v>
      </c>
      <c r="O5978" s="76" t="s">
        <v>4356</v>
      </c>
      <c r="P5978" s="82">
        <v>651</v>
      </c>
      <c r="Q5978" s="82" t="s">
        <v>95167</v>
      </c>
      <c r="R5978"/>
    </row>
    <row r="5979" spans="12:18" x14ac:dyDescent="0.25">
      <c r="L5979" t="s">
        <v>717</v>
      </c>
      <c r="M5979" t="s">
        <v>15226</v>
      </c>
      <c r="N5979" t="s">
        <v>43250</v>
      </c>
      <c r="O5979" s="76" t="s">
        <v>4356</v>
      </c>
      <c r="P5979" s="82">
        <v>1307</v>
      </c>
      <c r="Q5979" s="82" t="s">
        <v>95168</v>
      </c>
      <c r="R5979"/>
    </row>
    <row r="5980" spans="12:18" x14ac:dyDescent="0.25">
      <c r="L5980" t="s">
        <v>717</v>
      </c>
      <c r="M5980" t="s">
        <v>24751</v>
      </c>
      <c r="N5980" t="s">
        <v>43251</v>
      </c>
      <c r="O5980" s="76" t="s">
        <v>4374</v>
      </c>
      <c r="P5980" s="82">
        <v>4848</v>
      </c>
      <c r="Q5980" s="82" t="s">
        <v>72645</v>
      </c>
      <c r="R5980"/>
    </row>
    <row r="5981" spans="12:18" x14ac:dyDescent="0.25">
      <c r="L5981" t="s">
        <v>717</v>
      </c>
      <c r="M5981" t="s">
        <v>6694</v>
      </c>
      <c r="N5981" t="s">
        <v>43252</v>
      </c>
      <c r="O5981" s="76" t="s">
        <v>4356</v>
      </c>
      <c r="P5981" s="82">
        <v>109</v>
      </c>
      <c r="Q5981" s="82" t="s">
        <v>95081</v>
      </c>
      <c r="R5981"/>
    </row>
    <row r="5982" spans="12:18" x14ac:dyDescent="0.25">
      <c r="L5982" t="s">
        <v>717</v>
      </c>
      <c r="M5982" t="s">
        <v>4536</v>
      </c>
      <c r="N5982" t="s">
        <v>43253</v>
      </c>
      <c r="O5982" s="76" t="s">
        <v>4356</v>
      </c>
      <c r="P5982" s="82">
        <v>1320</v>
      </c>
      <c r="Q5982" s="82" t="s">
        <v>95092</v>
      </c>
      <c r="R5982"/>
    </row>
    <row r="5983" spans="12:18" x14ac:dyDescent="0.25">
      <c r="L5983" t="s">
        <v>717</v>
      </c>
      <c r="M5983" t="s">
        <v>24744</v>
      </c>
      <c r="N5983" t="s">
        <v>43254</v>
      </c>
      <c r="O5983" s="76" t="s">
        <v>4356</v>
      </c>
      <c r="P5983" s="82">
        <v>512</v>
      </c>
      <c r="Q5983" s="82" t="s">
        <v>95116</v>
      </c>
      <c r="R5983"/>
    </row>
    <row r="5984" spans="12:18" x14ac:dyDescent="0.25">
      <c r="L5984" t="s">
        <v>717</v>
      </c>
      <c r="M5984" t="s">
        <v>15208</v>
      </c>
      <c r="N5984" t="s">
        <v>43255</v>
      </c>
      <c r="O5984" s="76" t="s">
        <v>4356</v>
      </c>
      <c r="P5984" s="82">
        <v>3366</v>
      </c>
      <c r="Q5984" s="82" t="s">
        <v>95121</v>
      </c>
      <c r="R5984"/>
    </row>
    <row r="5985" spans="12:18" x14ac:dyDescent="0.25">
      <c r="L5985" t="s">
        <v>717</v>
      </c>
      <c r="M5985" t="s">
        <v>13254</v>
      </c>
      <c r="N5985" t="s">
        <v>43256</v>
      </c>
      <c r="O5985" s="76" t="s">
        <v>4356</v>
      </c>
      <c r="P5985" s="82">
        <v>244</v>
      </c>
      <c r="Q5985" s="82" t="s">
        <v>95132</v>
      </c>
      <c r="R5985"/>
    </row>
    <row r="5986" spans="12:18" x14ac:dyDescent="0.25">
      <c r="L5986" t="s">
        <v>717</v>
      </c>
      <c r="M5986" t="s">
        <v>7595</v>
      </c>
      <c r="N5986" t="s">
        <v>43257</v>
      </c>
      <c r="O5986" s="76" t="s">
        <v>4356</v>
      </c>
      <c r="P5986" s="82">
        <v>580</v>
      </c>
      <c r="Q5986" s="82" t="s">
        <v>95147</v>
      </c>
      <c r="R5986"/>
    </row>
    <row r="5987" spans="12:18" x14ac:dyDescent="0.25">
      <c r="L5987" t="s">
        <v>717</v>
      </c>
      <c r="M5987" t="s">
        <v>15215</v>
      </c>
      <c r="N5987" t="s">
        <v>43258</v>
      </c>
      <c r="O5987" s="76" t="s">
        <v>4356</v>
      </c>
      <c r="P5987" s="82">
        <v>121</v>
      </c>
      <c r="Q5987" s="82" t="s">
        <v>95148</v>
      </c>
      <c r="R5987"/>
    </row>
    <row r="5988" spans="12:18" x14ac:dyDescent="0.25">
      <c r="L5988" t="s">
        <v>717</v>
      </c>
      <c r="M5988" t="s">
        <v>7601</v>
      </c>
      <c r="N5988" t="s">
        <v>43259</v>
      </c>
      <c r="O5988" s="76" t="s">
        <v>4356</v>
      </c>
      <c r="P5988" s="82">
        <v>4533</v>
      </c>
      <c r="Q5988" s="82" t="s">
        <v>95162</v>
      </c>
      <c r="R5988"/>
    </row>
    <row r="5989" spans="12:18" x14ac:dyDescent="0.25">
      <c r="L5989" t="s">
        <v>717</v>
      </c>
      <c r="M5989" t="s">
        <v>33630</v>
      </c>
      <c r="N5989" t="s">
        <v>43260</v>
      </c>
      <c r="O5989" s="76" t="s">
        <v>4374</v>
      </c>
      <c r="P5989" s="82">
        <v>6807</v>
      </c>
      <c r="Q5989" s="82" t="s">
        <v>95186</v>
      </c>
      <c r="R5989"/>
    </row>
    <row r="5990" spans="12:18" x14ac:dyDescent="0.25">
      <c r="L5990" t="s">
        <v>717</v>
      </c>
      <c r="M5990" t="s">
        <v>13274</v>
      </c>
      <c r="N5990" t="s">
        <v>43261</v>
      </c>
      <c r="O5990" s="76" t="s">
        <v>4366</v>
      </c>
      <c r="P5990" s="82">
        <v>182</v>
      </c>
      <c r="Q5990" s="82" t="s">
        <v>95187</v>
      </c>
      <c r="R5990"/>
    </row>
    <row r="5991" spans="12:18" x14ac:dyDescent="0.25">
      <c r="L5991" t="s">
        <v>717</v>
      </c>
      <c r="M5991" t="s">
        <v>7609</v>
      </c>
      <c r="N5991" t="s">
        <v>43262</v>
      </c>
      <c r="O5991" s="76" t="s">
        <v>4356</v>
      </c>
      <c r="P5991" s="82">
        <v>731</v>
      </c>
      <c r="Q5991" s="82" t="s">
        <v>95188</v>
      </c>
      <c r="R5991"/>
    </row>
    <row r="5992" spans="12:18" x14ac:dyDescent="0.25">
      <c r="L5992" t="s">
        <v>717</v>
      </c>
      <c r="M5992" t="s">
        <v>15238</v>
      </c>
      <c r="N5992" t="s">
        <v>43263</v>
      </c>
      <c r="O5992" s="76" t="s">
        <v>4356</v>
      </c>
      <c r="P5992" s="82">
        <v>100</v>
      </c>
      <c r="Q5992" s="82" t="s">
        <v>95189</v>
      </c>
      <c r="R5992"/>
    </row>
    <row r="5993" spans="12:18" x14ac:dyDescent="0.25">
      <c r="L5993" t="s">
        <v>717</v>
      </c>
      <c r="M5993" t="s">
        <v>15240</v>
      </c>
      <c r="N5993" t="s">
        <v>43264</v>
      </c>
      <c r="O5993" s="76" t="s">
        <v>4366</v>
      </c>
      <c r="P5993" s="82">
        <v>312</v>
      </c>
      <c r="Q5993" s="82" t="s">
        <v>95190</v>
      </c>
      <c r="R5993"/>
    </row>
    <row r="5994" spans="12:18" x14ac:dyDescent="0.25">
      <c r="L5994" t="s">
        <v>717</v>
      </c>
      <c r="M5994" t="s">
        <v>33631</v>
      </c>
      <c r="N5994" t="s">
        <v>43265</v>
      </c>
      <c r="O5994" s="76" t="s">
        <v>4356</v>
      </c>
      <c r="P5994" s="82">
        <v>791</v>
      </c>
      <c r="Q5994" s="82" t="s">
        <v>95191</v>
      </c>
      <c r="R5994"/>
    </row>
    <row r="5995" spans="12:18" x14ac:dyDescent="0.25">
      <c r="L5995" t="s">
        <v>717</v>
      </c>
      <c r="M5995" t="s">
        <v>5212</v>
      </c>
      <c r="N5995" t="s">
        <v>43266</v>
      </c>
      <c r="O5995" s="76" t="s">
        <v>4374</v>
      </c>
      <c r="P5995" s="82">
        <v>379</v>
      </c>
      <c r="Q5995" s="82" t="s">
        <v>95192</v>
      </c>
      <c r="R5995"/>
    </row>
    <row r="5996" spans="12:18" x14ac:dyDescent="0.25">
      <c r="L5996" t="s">
        <v>717</v>
      </c>
      <c r="M5996" t="s">
        <v>13276</v>
      </c>
      <c r="N5996" t="s">
        <v>43267</v>
      </c>
      <c r="O5996" s="76" t="s">
        <v>4356</v>
      </c>
      <c r="P5996" s="82">
        <v>1075</v>
      </c>
      <c r="Q5996" s="82" t="s">
        <v>95193</v>
      </c>
      <c r="R5996"/>
    </row>
    <row r="5997" spans="12:18" x14ac:dyDescent="0.25">
      <c r="L5997" t="s">
        <v>717</v>
      </c>
      <c r="M5997" t="s">
        <v>33632</v>
      </c>
      <c r="N5997" t="s">
        <v>43268</v>
      </c>
      <c r="O5997" s="76" t="s">
        <v>4356</v>
      </c>
      <c r="P5997" s="82">
        <v>384</v>
      </c>
      <c r="Q5997" s="82" t="s">
        <v>95194</v>
      </c>
      <c r="R5997"/>
    </row>
    <row r="5998" spans="12:18" x14ac:dyDescent="0.25">
      <c r="L5998" t="s">
        <v>717</v>
      </c>
      <c r="M5998" t="s">
        <v>15242</v>
      </c>
      <c r="N5998" t="s">
        <v>43269</v>
      </c>
      <c r="O5998" s="76" t="s">
        <v>4356</v>
      </c>
      <c r="P5998" s="82">
        <v>1691</v>
      </c>
      <c r="Q5998" s="82" t="s">
        <v>95195</v>
      </c>
      <c r="R5998"/>
    </row>
    <row r="5999" spans="12:18" x14ac:dyDescent="0.25">
      <c r="L5999" t="s">
        <v>717</v>
      </c>
      <c r="M5999" t="s">
        <v>13278</v>
      </c>
      <c r="N5999" t="s">
        <v>43270</v>
      </c>
      <c r="O5999" s="76" t="s">
        <v>4356</v>
      </c>
      <c r="P5999" s="82">
        <v>1677</v>
      </c>
      <c r="Q5999" s="82" t="s">
        <v>95196</v>
      </c>
      <c r="R5999"/>
    </row>
    <row r="6000" spans="12:18" x14ac:dyDescent="0.25">
      <c r="L6000" t="s">
        <v>717</v>
      </c>
      <c r="M6000" t="s">
        <v>24758</v>
      </c>
      <c r="N6000" t="s">
        <v>43271</v>
      </c>
      <c r="O6000" s="76" t="s">
        <v>4366</v>
      </c>
      <c r="P6000" s="82">
        <v>321</v>
      </c>
      <c r="Q6000" s="82" t="s">
        <v>95197</v>
      </c>
      <c r="R6000"/>
    </row>
    <row r="6001" spans="12:18" x14ac:dyDescent="0.25">
      <c r="L6001" t="s">
        <v>717</v>
      </c>
      <c r="M6001" t="s">
        <v>15244</v>
      </c>
      <c r="N6001" t="s">
        <v>43272</v>
      </c>
      <c r="O6001" s="76" t="s">
        <v>4356</v>
      </c>
      <c r="P6001" s="82">
        <v>460</v>
      </c>
      <c r="Q6001" s="82" t="s">
        <v>95198</v>
      </c>
      <c r="R6001"/>
    </row>
    <row r="6002" spans="12:18" x14ac:dyDescent="0.25">
      <c r="L6002" t="s">
        <v>717</v>
      </c>
      <c r="M6002" t="s">
        <v>7611</v>
      </c>
      <c r="N6002" t="s">
        <v>43273</v>
      </c>
      <c r="O6002" s="76" t="s">
        <v>4356</v>
      </c>
      <c r="P6002" s="82">
        <v>1151</v>
      </c>
      <c r="Q6002" s="82" t="s">
        <v>95200</v>
      </c>
      <c r="R6002"/>
    </row>
    <row r="6003" spans="12:18" x14ac:dyDescent="0.25">
      <c r="L6003" t="s">
        <v>717</v>
      </c>
      <c r="M6003" t="s">
        <v>13279</v>
      </c>
      <c r="N6003" t="s">
        <v>43274</v>
      </c>
      <c r="O6003" s="76" t="s">
        <v>4374</v>
      </c>
      <c r="P6003" s="82">
        <v>8010</v>
      </c>
      <c r="Q6003" s="82" t="s">
        <v>95201</v>
      </c>
      <c r="R6003"/>
    </row>
    <row r="6004" spans="12:18" x14ac:dyDescent="0.25">
      <c r="L6004" t="s">
        <v>717</v>
      </c>
      <c r="M6004" t="s">
        <v>13280</v>
      </c>
      <c r="N6004" t="s">
        <v>43275</v>
      </c>
      <c r="O6004" s="76" t="s">
        <v>4366</v>
      </c>
      <c r="P6004" s="82">
        <v>202</v>
      </c>
      <c r="Q6004" s="82" t="s">
        <v>95202</v>
      </c>
      <c r="R6004"/>
    </row>
    <row r="6005" spans="12:18" x14ac:dyDescent="0.25">
      <c r="L6005" t="s">
        <v>717</v>
      </c>
      <c r="M6005" t="s">
        <v>33633</v>
      </c>
      <c r="N6005" t="s">
        <v>43276</v>
      </c>
      <c r="O6005" s="76" t="s">
        <v>4356</v>
      </c>
      <c r="P6005" s="82">
        <v>1476</v>
      </c>
      <c r="Q6005" s="82" t="s">
        <v>95205</v>
      </c>
      <c r="R6005"/>
    </row>
    <row r="6006" spans="12:18" x14ac:dyDescent="0.25">
      <c r="L6006" t="s">
        <v>717</v>
      </c>
      <c r="M6006" t="s">
        <v>15246</v>
      </c>
      <c r="N6006" t="s">
        <v>43277</v>
      </c>
      <c r="O6006" s="76" t="s">
        <v>4366</v>
      </c>
      <c r="P6006" s="82">
        <v>376</v>
      </c>
      <c r="Q6006" s="82" t="s">
        <v>95206</v>
      </c>
      <c r="R6006"/>
    </row>
    <row r="6007" spans="12:18" x14ac:dyDescent="0.25">
      <c r="L6007" t="s">
        <v>717</v>
      </c>
      <c r="M6007" t="s">
        <v>15250</v>
      </c>
      <c r="N6007" t="s">
        <v>43278</v>
      </c>
      <c r="O6007" s="76" t="s">
        <v>4356</v>
      </c>
      <c r="P6007" s="82">
        <v>148</v>
      </c>
      <c r="Q6007" s="82" t="s">
        <v>95209</v>
      </c>
      <c r="R6007"/>
    </row>
    <row r="6008" spans="12:18" x14ac:dyDescent="0.25">
      <c r="L6008" t="s">
        <v>717</v>
      </c>
      <c r="M6008" t="s">
        <v>15252</v>
      </c>
      <c r="N6008" t="s">
        <v>43279</v>
      </c>
      <c r="O6008" s="76" t="s">
        <v>4356</v>
      </c>
      <c r="P6008" s="82">
        <v>560</v>
      </c>
      <c r="Q6008" s="82" t="s">
        <v>95210</v>
      </c>
      <c r="R6008"/>
    </row>
    <row r="6009" spans="12:18" x14ac:dyDescent="0.25">
      <c r="L6009" t="s">
        <v>717</v>
      </c>
      <c r="M6009" t="s">
        <v>33634</v>
      </c>
      <c r="N6009" t="s">
        <v>43280</v>
      </c>
      <c r="O6009" s="76" t="s">
        <v>4356</v>
      </c>
      <c r="P6009" s="82">
        <v>816</v>
      </c>
      <c r="Q6009" s="82" t="s">
        <v>95211</v>
      </c>
      <c r="R6009"/>
    </row>
    <row r="6010" spans="12:18" x14ac:dyDescent="0.25">
      <c r="L6010" t="s">
        <v>717</v>
      </c>
      <c r="M6010" t="s">
        <v>7614</v>
      </c>
      <c r="N6010" t="s">
        <v>43281</v>
      </c>
      <c r="O6010" s="76" t="s">
        <v>4374</v>
      </c>
      <c r="P6010" s="82">
        <v>3798</v>
      </c>
      <c r="Q6010" s="82" t="s">
        <v>95212</v>
      </c>
      <c r="R6010"/>
    </row>
    <row r="6011" spans="12:18" x14ac:dyDescent="0.25">
      <c r="L6011" t="s">
        <v>717</v>
      </c>
      <c r="M6011" t="s">
        <v>15253</v>
      </c>
      <c r="N6011" t="s">
        <v>43282</v>
      </c>
      <c r="O6011" s="76" t="s">
        <v>4356</v>
      </c>
      <c r="P6011" s="82">
        <v>761</v>
      </c>
      <c r="Q6011" s="82" t="s">
        <v>95213</v>
      </c>
      <c r="R6011"/>
    </row>
    <row r="6012" spans="12:18" x14ac:dyDescent="0.25">
      <c r="L6012" t="s">
        <v>717</v>
      </c>
      <c r="M6012" t="s">
        <v>24760</v>
      </c>
      <c r="N6012" t="s">
        <v>43283</v>
      </c>
      <c r="O6012" s="76" t="s">
        <v>4356</v>
      </c>
      <c r="P6012" s="82">
        <v>1208</v>
      </c>
      <c r="Q6012" s="82" t="s">
        <v>95214</v>
      </c>
      <c r="R6012"/>
    </row>
    <row r="6013" spans="12:18" x14ac:dyDescent="0.25">
      <c r="L6013" t="s">
        <v>717</v>
      </c>
      <c r="M6013" t="s">
        <v>15255</v>
      </c>
      <c r="N6013" t="s">
        <v>43284</v>
      </c>
      <c r="O6013" s="76" t="s">
        <v>4366</v>
      </c>
      <c r="P6013" s="82">
        <v>138</v>
      </c>
      <c r="Q6013" s="82" t="s">
        <v>95215</v>
      </c>
      <c r="R6013"/>
    </row>
    <row r="6014" spans="12:18" x14ac:dyDescent="0.25">
      <c r="L6014" t="s">
        <v>717</v>
      </c>
      <c r="M6014" t="s">
        <v>13283</v>
      </c>
      <c r="N6014" t="s">
        <v>43285</v>
      </c>
      <c r="O6014" s="76" t="s">
        <v>4356</v>
      </c>
      <c r="P6014" s="82">
        <v>2245</v>
      </c>
      <c r="Q6014" s="82" t="s">
        <v>95217</v>
      </c>
      <c r="R6014"/>
    </row>
    <row r="6015" spans="12:18" x14ac:dyDescent="0.25">
      <c r="L6015" t="s">
        <v>717</v>
      </c>
      <c r="M6015" t="s">
        <v>13084</v>
      </c>
      <c r="N6015" t="s">
        <v>43286</v>
      </c>
      <c r="O6015" s="76" t="s">
        <v>4356</v>
      </c>
      <c r="P6015" s="82">
        <v>238</v>
      </c>
      <c r="Q6015" s="82" t="s">
        <v>95218</v>
      </c>
      <c r="R6015"/>
    </row>
    <row r="6016" spans="12:18" x14ac:dyDescent="0.25">
      <c r="L6016" t="s">
        <v>717</v>
      </c>
      <c r="M6016" t="s">
        <v>24761</v>
      </c>
      <c r="N6016" t="s">
        <v>43287</v>
      </c>
      <c r="O6016" s="76" t="s">
        <v>4366</v>
      </c>
      <c r="P6016" s="82">
        <v>152</v>
      </c>
      <c r="Q6016" s="82" t="s">
        <v>95219</v>
      </c>
      <c r="R6016"/>
    </row>
    <row r="6017" spans="12:18" x14ac:dyDescent="0.25">
      <c r="L6017" t="s">
        <v>717</v>
      </c>
      <c r="M6017" t="s">
        <v>33635</v>
      </c>
      <c r="N6017" t="s">
        <v>43288</v>
      </c>
      <c r="O6017" s="76" t="s">
        <v>4356</v>
      </c>
      <c r="P6017" s="82">
        <v>566</v>
      </c>
      <c r="Q6017" s="82" t="s">
        <v>95220</v>
      </c>
      <c r="R6017"/>
    </row>
    <row r="6018" spans="12:18" x14ac:dyDescent="0.25">
      <c r="L6018" t="s">
        <v>717</v>
      </c>
      <c r="M6018" t="s">
        <v>13284</v>
      </c>
      <c r="N6018" t="s">
        <v>43289</v>
      </c>
      <c r="O6018" s="76" t="s">
        <v>4356</v>
      </c>
      <c r="P6018" s="82">
        <v>246</v>
      </c>
      <c r="Q6018" s="82" t="s">
        <v>95221</v>
      </c>
      <c r="R6018"/>
    </row>
    <row r="6019" spans="12:18" x14ac:dyDescent="0.25">
      <c r="L6019" t="s">
        <v>717</v>
      </c>
      <c r="M6019" t="s">
        <v>7616</v>
      </c>
      <c r="N6019" t="s">
        <v>43290</v>
      </c>
      <c r="O6019" s="76" t="s">
        <v>4356</v>
      </c>
      <c r="P6019" s="82">
        <v>2237</v>
      </c>
      <c r="Q6019" s="82" t="s">
        <v>95223</v>
      </c>
      <c r="R6019"/>
    </row>
    <row r="6020" spans="12:18" x14ac:dyDescent="0.25">
      <c r="L6020" t="s">
        <v>717</v>
      </c>
      <c r="M6020" t="s">
        <v>24762</v>
      </c>
      <c r="N6020" t="s">
        <v>43291</v>
      </c>
      <c r="O6020" s="76" t="s">
        <v>4366</v>
      </c>
      <c r="P6020" s="82">
        <v>97</v>
      </c>
      <c r="Q6020" s="82" t="s">
        <v>95224</v>
      </c>
      <c r="R6020"/>
    </row>
    <row r="6021" spans="12:18" x14ac:dyDescent="0.25">
      <c r="L6021" t="s">
        <v>717</v>
      </c>
      <c r="M6021" t="s">
        <v>13287</v>
      </c>
      <c r="N6021" t="s">
        <v>43292</v>
      </c>
      <c r="O6021" s="76" t="s">
        <v>4356</v>
      </c>
      <c r="P6021" s="82">
        <v>741</v>
      </c>
      <c r="Q6021" s="82" t="s">
        <v>95225</v>
      </c>
      <c r="R6021"/>
    </row>
    <row r="6022" spans="12:18" x14ac:dyDescent="0.25">
      <c r="L6022" t="s">
        <v>717</v>
      </c>
      <c r="M6022" t="s">
        <v>7617</v>
      </c>
      <c r="N6022" t="s">
        <v>43293</v>
      </c>
      <c r="O6022" s="76" t="s">
        <v>4366</v>
      </c>
      <c r="P6022" s="82">
        <v>272</v>
      </c>
      <c r="Q6022" s="82" t="s">
        <v>95226</v>
      </c>
      <c r="R6022"/>
    </row>
    <row r="6023" spans="12:18" x14ac:dyDescent="0.25">
      <c r="L6023" t="s">
        <v>717</v>
      </c>
      <c r="M6023" t="s">
        <v>15257</v>
      </c>
      <c r="N6023" t="s">
        <v>43294</v>
      </c>
      <c r="O6023" s="76" t="s">
        <v>4366</v>
      </c>
      <c r="P6023" s="82">
        <v>116</v>
      </c>
      <c r="Q6023" s="82" t="s">
        <v>95227</v>
      </c>
      <c r="R6023"/>
    </row>
    <row r="6024" spans="12:18" x14ac:dyDescent="0.25">
      <c r="L6024" t="s">
        <v>717</v>
      </c>
      <c r="M6024" t="s">
        <v>15259</v>
      </c>
      <c r="N6024" t="s">
        <v>43295</v>
      </c>
      <c r="O6024" s="76" t="s">
        <v>4366</v>
      </c>
      <c r="P6024" s="82">
        <v>61</v>
      </c>
      <c r="Q6024" s="82" t="s">
        <v>95228</v>
      </c>
      <c r="R6024"/>
    </row>
    <row r="6025" spans="12:18" x14ac:dyDescent="0.25">
      <c r="L6025" t="s">
        <v>717</v>
      </c>
      <c r="M6025" t="s">
        <v>7618</v>
      </c>
      <c r="N6025" t="s">
        <v>43296</v>
      </c>
      <c r="O6025" s="76" t="s">
        <v>4356</v>
      </c>
      <c r="P6025" s="82">
        <v>275</v>
      </c>
      <c r="Q6025" s="82" t="s">
        <v>95229</v>
      </c>
      <c r="R6025"/>
    </row>
    <row r="6026" spans="12:18" x14ac:dyDescent="0.25">
      <c r="L6026" t="s">
        <v>717</v>
      </c>
      <c r="M6026" t="s">
        <v>7619</v>
      </c>
      <c r="N6026" t="s">
        <v>43297</v>
      </c>
      <c r="O6026" s="76" t="s">
        <v>4356</v>
      </c>
      <c r="P6026" s="82">
        <v>760</v>
      </c>
      <c r="Q6026" s="82" t="s">
        <v>95230</v>
      </c>
      <c r="R6026"/>
    </row>
    <row r="6027" spans="12:18" x14ac:dyDescent="0.25">
      <c r="L6027" t="s">
        <v>717</v>
      </c>
      <c r="M6027" t="s">
        <v>15261</v>
      </c>
      <c r="N6027" t="s">
        <v>43298</v>
      </c>
      <c r="O6027" s="76" t="s">
        <v>4366</v>
      </c>
      <c r="P6027" s="82">
        <v>156</v>
      </c>
      <c r="Q6027" s="82" t="s">
        <v>95231</v>
      </c>
      <c r="R6027"/>
    </row>
    <row r="6028" spans="12:18" x14ac:dyDescent="0.25">
      <c r="L6028" t="s">
        <v>717</v>
      </c>
      <c r="M6028" t="s">
        <v>7620</v>
      </c>
      <c r="N6028" t="s">
        <v>43299</v>
      </c>
      <c r="O6028" s="76" t="s">
        <v>4356</v>
      </c>
      <c r="P6028" s="82">
        <v>656</v>
      </c>
      <c r="Q6028" s="82" t="s">
        <v>95232</v>
      </c>
      <c r="R6028"/>
    </row>
    <row r="6029" spans="12:18" x14ac:dyDescent="0.25">
      <c r="L6029" t="s">
        <v>717</v>
      </c>
      <c r="M6029" t="s">
        <v>33636</v>
      </c>
      <c r="N6029" t="s">
        <v>43300</v>
      </c>
      <c r="O6029" s="76" t="s">
        <v>4356</v>
      </c>
      <c r="P6029" s="82">
        <v>1477</v>
      </c>
      <c r="Q6029" s="82" t="s">
        <v>95233</v>
      </c>
      <c r="R6029"/>
    </row>
    <row r="6030" spans="12:18" x14ac:dyDescent="0.25">
      <c r="L6030" t="s">
        <v>765</v>
      </c>
      <c r="M6030" t="s">
        <v>30779</v>
      </c>
      <c r="N6030" t="s">
        <v>43301</v>
      </c>
      <c r="O6030" s="76" t="s">
        <v>4356</v>
      </c>
      <c r="P6030" s="82">
        <v>380</v>
      </c>
      <c r="Q6030" s="82" t="s">
        <v>80971</v>
      </c>
      <c r="R6030"/>
    </row>
    <row r="6031" spans="12:18" x14ac:dyDescent="0.25">
      <c r="L6031" t="s">
        <v>765</v>
      </c>
      <c r="M6031" t="s">
        <v>13291</v>
      </c>
      <c r="N6031" t="s">
        <v>43302</v>
      </c>
      <c r="O6031" s="76" t="s">
        <v>4366</v>
      </c>
      <c r="P6031" s="82">
        <v>186</v>
      </c>
      <c r="Q6031" s="82" t="s">
        <v>80972</v>
      </c>
      <c r="R6031"/>
    </row>
    <row r="6032" spans="12:18" x14ac:dyDescent="0.25">
      <c r="L6032" t="s">
        <v>765</v>
      </c>
      <c r="M6032" t="s">
        <v>33637</v>
      </c>
      <c r="N6032" t="s">
        <v>43303</v>
      </c>
      <c r="O6032" s="76" t="s">
        <v>4356</v>
      </c>
      <c r="P6032" s="82">
        <v>1017</v>
      </c>
      <c r="Q6032" s="82" t="s">
        <v>80974</v>
      </c>
      <c r="R6032"/>
    </row>
    <row r="6033" spans="12:18" x14ac:dyDescent="0.25">
      <c r="L6033" t="s">
        <v>765</v>
      </c>
      <c r="M6033" t="s">
        <v>24763</v>
      </c>
      <c r="N6033" t="s">
        <v>43304</v>
      </c>
      <c r="O6033" s="76" t="s">
        <v>4356</v>
      </c>
      <c r="P6033" s="82">
        <v>1071</v>
      </c>
      <c r="Q6033" s="82" t="s">
        <v>80975</v>
      </c>
      <c r="R6033"/>
    </row>
    <row r="6034" spans="12:18" x14ac:dyDescent="0.25">
      <c r="L6034" t="s">
        <v>765</v>
      </c>
      <c r="M6034" t="s">
        <v>24764</v>
      </c>
      <c r="N6034" t="s">
        <v>43305</v>
      </c>
      <c r="O6034" s="76" t="s">
        <v>4366</v>
      </c>
      <c r="P6034" s="82">
        <v>233</v>
      </c>
      <c r="Q6034" s="82" t="s">
        <v>80976</v>
      </c>
      <c r="R6034"/>
    </row>
    <row r="6035" spans="12:18" x14ac:dyDescent="0.25">
      <c r="L6035" t="s">
        <v>765</v>
      </c>
      <c r="M6035" t="s">
        <v>33638</v>
      </c>
      <c r="N6035" t="s">
        <v>43306</v>
      </c>
      <c r="O6035" s="76" t="s">
        <v>4366</v>
      </c>
      <c r="P6035" s="82">
        <v>71</v>
      </c>
      <c r="Q6035" s="82" t="s">
        <v>80977</v>
      </c>
      <c r="R6035"/>
    </row>
    <row r="6036" spans="12:18" x14ac:dyDescent="0.25">
      <c r="L6036" t="s">
        <v>765</v>
      </c>
      <c r="M6036" t="s">
        <v>13293</v>
      </c>
      <c r="N6036" t="s">
        <v>43307</v>
      </c>
      <c r="O6036" s="76" t="s">
        <v>4356</v>
      </c>
      <c r="P6036" s="82">
        <v>510</v>
      </c>
      <c r="Q6036" s="82" t="s">
        <v>80978</v>
      </c>
      <c r="R6036"/>
    </row>
    <row r="6037" spans="12:18" x14ac:dyDescent="0.25">
      <c r="L6037" t="s">
        <v>765</v>
      </c>
      <c r="M6037" t="s">
        <v>7624</v>
      </c>
      <c r="N6037" t="s">
        <v>43308</v>
      </c>
      <c r="O6037" s="76" t="s">
        <v>4366</v>
      </c>
      <c r="P6037" s="82">
        <v>306</v>
      </c>
      <c r="Q6037" s="82" t="s">
        <v>80979</v>
      </c>
      <c r="R6037"/>
    </row>
    <row r="6038" spans="12:18" x14ac:dyDescent="0.25">
      <c r="L6038" t="s">
        <v>765</v>
      </c>
      <c r="M6038" t="s">
        <v>33639</v>
      </c>
      <c r="N6038" t="s">
        <v>43309</v>
      </c>
      <c r="O6038" s="76" t="s">
        <v>4366</v>
      </c>
      <c r="P6038" s="82">
        <v>200</v>
      </c>
      <c r="Q6038" s="82" t="s">
        <v>80980</v>
      </c>
      <c r="R6038"/>
    </row>
    <row r="6039" spans="12:18" x14ac:dyDescent="0.25">
      <c r="L6039" t="s">
        <v>765</v>
      </c>
      <c r="M6039" t="s">
        <v>15265</v>
      </c>
      <c r="N6039" t="s">
        <v>43310</v>
      </c>
      <c r="O6039" s="76" t="s">
        <v>4356</v>
      </c>
      <c r="P6039" s="82">
        <v>2102</v>
      </c>
      <c r="Q6039" s="82" t="s">
        <v>80981</v>
      </c>
      <c r="R6039"/>
    </row>
    <row r="6040" spans="12:18" x14ac:dyDescent="0.25">
      <c r="L6040" t="s">
        <v>765</v>
      </c>
      <c r="M6040" t="s">
        <v>33640</v>
      </c>
      <c r="N6040" t="s">
        <v>43311</v>
      </c>
      <c r="O6040" s="76" t="s">
        <v>4356</v>
      </c>
      <c r="P6040" s="82">
        <v>461</v>
      </c>
      <c r="Q6040" s="82" t="s">
        <v>80982</v>
      </c>
      <c r="R6040"/>
    </row>
    <row r="6041" spans="12:18" x14ac:dyDescent="0.25">
      <c r="L6041" t="s">
        <v>765</v>
      </c>
      <c r="M6041" t="s">
        <v>7625</v>
      </c>
      <c r="N6041" t="s">
        <v>43312</v>
      </c>
      <c r="O6041" s="76" t="s">
        <v>4366</v>
      </c>
      <c r="P6041" s="82">
        <v>297</v>
      </c>
      <c r="Q6041" s="82" t="s">
        <v>80983</v>
      </c>
      <c r="R6041"/>
    </row>
    <row r="6042" spans="12:18" x14ac:dyDescent="0.25">
      <c r="L6042" t="s">
        <v>765</v>
      </c>
      <c r="M6042" t="s">
        <v>13295</v>
      </c>
      <c r="N6042" t="s">
        <v>43313</v>
      </c>
      <c r="O6042" s="76" t="s">
        <v>4366</v>
      </c>
      <c r="P6042" s="82">
        <v>152</v>
      </c>
      <c r="Q6042" s="82" t="s">
        <v>80984</v>
      </c>
      <c r="R6042"/>
    </row>
    <row r="6043" spans="12:18" x14ac:dyDescent="0.25">
      <c r="L6043" t="s">
        <v>765</v>
      </c>
      <c r="M6043" t="s">
        <v>7626</v>
      </c>
      <c r="N6043" t="s">
        <v>43314</v>
      </c>
      <c r="O6043" s="76" t="s">
        <v>4356</v>
      </c>
      <c r="P6043" s="82">
        <v>5488</v>
      </c>
      <c r="Q6043" s="82" t="s">
        <v>80985</v>
      </c>
      <c r="R6043"/>
    </row>
    <row r="6044" spans="12:18" x14ac:dyDescent="0.25">
      <c r="L6044" t="s">
        <v>765</v>
      </c>
      <c r="M6044" t="s">
        <v>7627</v>
      </c>
      <c r="N6044" t="s">
        <v>43315</v>
      </c>
      <c r="O6044" s="76" t="s">
        <v>4366</v>
      </c>
      <c r="P6044" s="82">
        <v>394</v>
      </c>
      <c r="Q6044" s="82" t="s">
        <v>80986</v>
      </c>
      <c r="R6044"/>
    </row>
    <row r="6045" spans="12:18" x14ac:dyDescent="0.25">
      <c r="L6045" t="s">
        <v>765</v>
      </c>
      <c r="M6045" t="s">
        <v>33641</v>
      </c>
      <c r="N6045" t="s">
        <v>43316</v>
      </c>
      <c r="O6045" s="76" t="s">
        <v>4366</v>
      </c>
      <c r="P6045" s="82">
        <v>290</v>
      </c>
      <c r="Q6045" s="82" t="s">
        <v>80987</v>
      </c>
      <c r="R6045"/>
    </row>
    <row r="6046" spans="12:18" x14ac:dyDescent="0.25">
      <c r="L6046" t="s">
        <v>765</v>
      </c>
      <c r="M6046" t="s">
        <v>13297</v>
      </c>
      <c r="N6046" t="s">
        <v>43317</v>
      </c>
      <c r="O6046" s="76" t="s">
        <v>4356</v>
      </c>
      <c r="P6046" s="82">
        <v>2613</v>
      </c>
      <c r="Q6046" s="82" t="s">
        <v>80988</v>
      </c>
      <c r="R6046"/>
    </row>
    <row r="6047" spans="12:18" x14ac:dyDescent="0.25">
      <c r="L6047" t="s">
        <v>765</v>
      </c>
      <c r="M6047" t="s">
        <v>15267</v>
      </c>
      <c r="N6047" t="s">
        <v>43318</v>
      </c>
      <c r="O6047" s="76" t="s">
        <v>4366</v>
      </c>
      <c r="P6047" s="82">
        <v>445</v>
      </c>
      <c r="Q6047" s="82" t="s">
        <v>80989</v>
      </c>
      <c r="R6047"/>
    </row>
    <row r="6048" spans="12:18" x14ac:dyDescent="0.25">
      <c r="L6048" t="s">
        <v>765</v>
      </c>
      <c r="M6048" t="s">
        <v>7628</v>
      </c>
      <c r="N6048" t="s">
        <v>43319</v>
      </c>
      <c r="O6048" s="76" t="s">
        <v>4356</v>
      </c>
      <c r="P6048" s="82">
        <v>907</v>
      </c>
      <c r="Q6048" s="82" t="s">
        <v>80990</v>
      </c>
      <c r="R6048"/>
    </row>
    <row r="6049" spans="12:18" x14ac:dyDescent="0.25">
      <c r="L6049" t="s">
        <v>765</v>
      </c>
      <c r="M6049" t="s">
        <v>15269</v>
      </c>
      <c r="N6049" t="s">
        <v>43320</v>
      </c>
      <c r="O6049" s="76" t="s">
        <v>4366</v>
      </c>
      <c r="P6049" s="82">
        <v>274</v>
      </c>
      <c r="Q6049" s="82" t="s">
        <v>80991</v>
      </c>
      <c r="R6049"/>
    </row>
    <row r="6050" spans="12:18" x14ac:dyDescent="0.25">
      <c r="L6050" t="s">
        <v>765</v>
      </c>
      <c r="M6050" t="s">
        <v>15271</v>
      </c>
      <c r="N6050" t="s">
        <v>43321</v>
      </c>
      <c r="O6050" s="76" t="s">
        <v>4366</v>
      </c>
      <c r="P6050" s="82">
        <v>359</v>
      </c>
      <c r="Q6050" s="82" t="s">
        <v>80992</v>
      </c>
      <c r="R6050"/>
    </row>
    <row r="6051" spans="12:18" x14ac:dyDescent="0.25">
      <c r="L6051" t="s">
        <v>765</v>
      </c>
      <c r="M6051" t="s">
        <v>5363</v>
      </c>
      <c r="N6051" t="s">
        <v>43322</v>
      </c>
      <c r="O6051" s="76" t="s">
        <v>4356</v>
      </c>
      <c r="P6051" s="82">
        <v>1721</v>
      </c>
      <c r="Q6051" s="82" t="s">
        <v>80993</v>
      </c>
      <c r="R6051"/>
    </row>
    <row r="6052" spans="12:18" x14ac:dyDescent="0.25">
      <c r="L6052" t="s">
        <v>765</v>
      </c>
      <c r="M6052" t="s">
        <v>7629</v>
      </c>
      <c r="N6052" t="s">
        <v>43323</v>
      </c>
      <c r="O6052" s="76" t="s">
        <v>4366</v>
      </c>
      <c r="P6052" s="82">
        <v>93</v>
      </c>
      <c r="Q6052" s="82" t="s">
        <v>80994</v>
      </c>
      <c r="R6052"/>
    </row>
    <row r="6053" spans="12:18" x14ac:dyDescent="0.25">
      <c r="L6053" t="s">
        <v>765</v>
      </c>
      <c r="M6053" t="s">
        <v>15274</v>
      </c>
      <c r="N6053" t="s">
        <v>43324</v>
      </c>
      <c r="O6053" s="76" t="s">
        <v>4356</v>
      </c>
      <c r="P6053" s="82">
        <v>641</v>
      </c>
      <c r="Q6053" s="82" t="s">
        <v>80995</v>
      </c>
      <c r="R6053"/>
    </row>
    <row r="6054" spans="12:18" x14ac:dyDescent="0.25">
      <c r="L6054" t="s">
        <v>765</v>
      </c>
      <c r="M6054" t="s">
        <v>13299</v>
      </c>
      <c r="N6054" t="s">
        <v>43325</v>
      </c>
      <c r="O6054" s="76" t="s">
        <v>4356</v>
      </c>
      <c r="P6054" s="82">
        <v>1058</v>
      </c>
      <c r="Q6054" s="82" t="s">
        <v>80996</v>
      </c>
      <c r="R6054"/>
    </row>
    <row r="6055" spans="12:18" x14ac:dyDescent="0.25">
      <c r="L6055" t="s">
        <v>765</v>
      </c>
      <c r="M6055" t="s">
        <v>33642</v>
      </c>
      <c r="N6055" t="s">
        <v>43326</v>
      </c>
      <c r="O6055" s="76" t="s">
        <v>4356</v>
      </c>
      <c r="P6055" s="82">
        <v>663</v>
      </c>
      <c r="Q6055" s="82" t="s">
        <v>80997</v>
      </c>
      <c r="R6055"/>
    </row>
    <row r="6056" spans="12:18" x14ac:dyDescent="0.25">
      <c r="L6056" t="s">
        <v>765</v>
      </c>
      <c r="M6056" t="s">
        <v>33643</v>
      </c>
      <c r="N6056" t="s">
        <v>43327</v>
      </c>
      <c r="O6056" s="76" t="s">
        <v>4356</v>
      </c>
      <c r="P6056" s="82">
        <v>1189</v>
      </c>
      <c r="Q6056" s="82" t="s">
        <v>80998</v>
      </c>
      <c r="R6056"/>
    </row>
    <row r="6057" spans="12:18" x14ac:dyDescent="0.25">
      <c r="L6057" t="s">
        <v>765</v>
      </c>
      <c r="M6057" t="s">
        <v>15276</v>
      </c>
      <c r="N6057" t="s">
        <v>43328</v>
      </c>
      <c r="O6057" s="76" t="s">
        <v>4366</v>
      </c>
      <c r="P6057" s="82">
        <v>312</v>
      </c>
      <c r="Q6057" s="82" t="s">
        <v>80999</v>
      </c>
      <c r="R6057"/>
    </row>
    <row r="6058" spans="12:18" x14ac:dyDescent="0.25">
      <c r="L6058" t="s">
        <v>765</v>
      </c>
      <c r="M6058" t="s">
        <v>33644</v>
      </c>
      <c r="N6058" t="s">
        <v>43329</v>
      </c>
      <c r="O6058" s="76" t="s">
        <v>4356</v>
      </c>
      <c r="P6058" s="82">
        <v>1038</v>
      </c>
      <c r="Q6058" s="82" t="s">
        <v>81000</v>
      </c>
      <c r="R6058"/>
    </row>
    <row r="6059" spans="12:18" x14ac:dyDescent="0.25">
      <c r="L6059" t="s">
        <v>765</v>
      </c>
      <c r="M6059" t="s">
        <v>7630</v>
      </c>
      <c r="N6059" t="s">
        <v>43330</v>
      </c>
      <c r="O6059" s="76" t="s">
        <v>4356</v>
      </c>
      <c r="P6059" s="82">
        <v>575</v>
      </c>
      <c r="Q6059" s="82" t="s">
        <v>81001</v>
      </c>
      <c r="R6059"/>
    </row>
    <row r="6060" spans="12:18" x14ac:dyDescent="0.25">
      <c r="L6060" t="s">
        <v>765</v>
      </c>
      <c r="M6060" t="s">
        <v>13301</v>
      </c>
      <c r="N6060" t="s">
        <v>43331</v>
      </c>
      <c r="O6060" s="76" t="s">
        <v>4356</v>
      </c>
      <c r="P6060" s="82">
        <v>1436</v>
      </c>
      <c r="Q6060" s="82" t="s">
        <v>81002</v>
      </c>
      <c r="R6060"/>
    </row>
    <row r="6061" spans="12:18" x14ac:dyDescent="0.25">
      <c r="L6061" t="s">
        <v>765</v>
      </c>
      <c r="M6061" t="s">
        <v>7631</v>
      </c>
      <c r="N6061" t="s">
        <v>43332</v>
      </c>
      <c r="O6061" s="76" t="s">
        <v>4450</v>
      </c>
      <c r="P6061" s="82">
        <v>64551</v>
      </c>
      <c r="Q6061" s="82" t="s">
        <v>72645</v>
      </c>
      <c r="R6061"/>
    </row>
    <row r="6062" spans="12:18" x14ac:dyDescent="0.25">
      <c r="L6062" t="s">
        <v>765</v>
      </c>
      <c r="M6062" t="s">
        <v>33645</v>
      </c>
      <c r="N6062" t="s">
        <v>43333</v>
      </c>
      <c r="O6062" s="76" t="s">
        <v>4356</v>
      </c>
      <c r="P6062" s="82">
        <v>313</v>
      </c>
      <c r="Q6062" s="82" t="s">
        <v>81003</v>
      </c>
      <c r="R6062"/>
    </row>
    <row r="6063" spans="12:18" x14ac:dyDescent="0.25">
      <c r="L6063" t="s">
        <v>765</v>
      </c>
      <c r="M6063" t="s">
        <v>7632</v>
      </c>
      <c r="N6063" t="s">
        <v>43334</v>
      </c>
      <c r="O6063" s="76" t="s">
        <v>4356</v>
      </c>
      <c r="P6063" s="82">
        <v>1013</v>
      </c>
      <c r="Q6063" s="82" t="s">
        <v>81004</v>
      </c>
      <c r="R6063"/>
    </row>
    <row r="6064" spans="12:18" x14ac:dyDescent="0.25">
      <c r="L6064" t="s">
        <v>765</v>
      </c>
      <c r="M6064" t="s">
        <v>15278</v>
      </c>
      <c r="N6064" t="s">
        <v>43335</v>
      </c>
      <c r="O6064" s="76" t="s">
        <v>4356</v>
      </c>
      <c r="P6064" s="82">
        <v>522</v>
      </c>
      <c r="Q6064" s="82" t="s">
        <v>81005</v>
      </c>
      <c r="R6064"/>
    </row>
    <row r="6065" spans="12:18" x14ac:dyDescent="0.25">
      <c r="L6065" t="s">
        <v>765</v>
      </c>
      <c r="M6065" t="s">
        <v>33646</v>
      </c>
      <c r="N6065" t="s">
        <v>43336</v>
      </c>
      <c r="O6065" s="76" t="s">
        <v>4356</v>
      </c>
      <c r="P6065" s="82">
        <v>982</v>
      </c>
      <c r="Q6065" s="82" t="s">
        <v>81006</v>
      </c>
      <c r="R6065"/>
    </row>
    <row r="6066" spans="12:18" x14ac:dyDescent="0.25">
      <c r="L6066" t="s">
        <v>765</v>
      </c>
      <c r="M6066" t="s">
        <v>24765</v>
      </c>
      <c r="N6066" t="s">
        <v>43337</v>
      </c>
      <c r="O6066" s="76" t="s">
        <v>4356</v>
      </c>
      <c r="P6066" s="82">
        <v>564</v>
      </c>
      <c r="Q6066" s="82" t="s">
        <v>81007</v>
      </c>
      <c r="R6066"/>
    </row>
    <row r="6067" spans="12:18" x14ac:dyDescent="0.25">
      <c r="L6067" t="s">
        <v>765</v>
      </c>
      <c r="M6067" t="s">
        <v>13303</v>
      </c>
      <c r="N6067" t="s">
        <v>43338</v>
      </c>
      <c r="O6067" s="76" t="s">
        <v>4356</v>
      </c>
      <c r="P6067" s="82">
        <v>313</v>
      </c>
      <c r="Q6067" s="82" t="s">
        <v>81008</v>
      </c>
      <c r="R6067"/>
    </row>
    <row r="6068" spans="12:18" x14ac:dyDescent="0.25">
      <c r="L6068" t="s">
        <v>765</v>
      </c>
      <c r="M6068" t="s">
        <v>18211</v>
      </c>
      <c r="N6068" t="s">
        <v>43339</v>
      </c>
      <c r="O6068" s="76" t="s">
        <v>4366</v>
      </c>
      <c r="P6068" s="82">
        <v>380</v>
      </c>
      <c r="Q6068" s="82" t="s">
        <v>81009</v>
      </c>
      <c r="R6068"/>
    </row>
    <row r="6069" spans="12:18" x14ac:dyDescent="0.25">
      <c r="L6069" t="s">
        <v>765</v>
      </c>
      <c r="M6069" t="s">
        <v>15280</v>
      </c>
      <c r="N6069" t="s">
        <v>43340</v>
      </c>
      <c r="O6069" s="76" t="s">
        <v>4356</v>
      </c>
      <c r="P6069" s="82">
        <v>435</v>
      </c>
      <c r="Q6069" s="82" t="s">
        <v>81013</v>
      </c>
      <c r="R6069"/>
    </row>
    <row r="6070" spans="12:18" x14ac:dyDescent="0.25">
      <c r="L6070" t="s">
        <v>765</v>
      </c>
      <c r="M6070" t="s">
        <v>13306</v>
      </c>
      <c r="N6070" t="s">
        <v>43341</v>
      </c>
      <c r="O6070" s="76" t="s">
        <v>4356</v>
      </c>
      <c r="P6070" s="82">
        <v>431</v>
      </c>
      <c r="Q6070" s="82" t="s">
        <v>81014</v>
      </c>
      <c r="R6070"/>
    </row>
    <row r="6071" spans="12:18" x14ac:dyDescent="0.25">
      <c r="L6071" t="s">
        <v>765</v>
      </c>
      <c r="M6071" t="s">
        <v>7634</v>
      </c>
      <c r="N6071" t="s">
        <v>43342</v>
      </c>
      <c r="O6071" s="76" t="s">
        <v>4366</v>
      </c>
      <c r="P6071" s="82">
        <v>173</v>
      </c>
      <c r="Q6071" s="82" t="s">
        <v>81015</v>
      </c>
      <c r="R6071"/>
    </row>
    <row r="6072" spans="12:18" x14ac:dyDescent="0.25">
      <c r="L6072" t="s">
        <v>765</v>
      </c>
      <c r="M6072" t="s">
        <v>15284</v>
      </c>
      <c r="N6072" t="s">
        <v>43343</v>
      </c>
      <c r="O6072" s="76" t="s">
        <v>4356</v>
      </c>
      <c r="P6072" s="82">
        <v>1045</v>
      </c>
      <c r="Q6072" s="82" t="s">
        <v>81021</v>
      </c>
      <c r="R6072"/>
    </row>
    <row r="6073" spans="12:18" x14ac:dyDescent="0.25">
      <c r="L6073" t="s">
        <v>765</v>
      </c>
      <c r="M6073" t="s">
        <v>33649</v>
      </c>
      <c r="N6073" t="s">
        <v>43344</v>
      </c>
      <c r="O6073" s="76" t="s">
        <v>4366</v>
      </c>
      <c r="P6073" s="82">
        <v>289</v>
      </c>
      <c r="Q6073" s="82" t="s">
        <v>81022</v>
      </c>
      <c r="R6073"/>
    </row>
    <row r="6074" spans="12:18" x14ac:dyDescent="0.25">
      <c r="L6074" t="s">
        <v>765</v>
      </c>
      <c r="M6074" t="s">
        <v>7637</v>
      </c>
      <c r="N6074" t="s">
        <v>43345</v>
      </c>
      <c r="O6074" s="76" t="s">
        <v>4356</v>
      </c>
      <c r="P6074" s="82">
        <v>249</v>
      </c>
      <c r="Q6074" s="82" t="s">
        <v>81023</v>
      </c>
      <c r="R6074"/>
    </row>
    <row r="6075" spans="12:18" x14ac:dyDescent="0.25">
      <c r="L6075" t="s">
        <v>765</v>
      </c>
      <c r="M6075" t="s">
        <v>15285</v>
      </c>
      <c r="N6075" t="s">
        <v>43346</v>
      </c>
      <c r="O6075" s="76" t="s">
        <v>4356</v>
      </c>
      <c r="P6075" s="82">
        <v>980</v>
      </c>
      <c r="Q6075" s="82" t="s">
        <v>81024</v>
      </c>
      <c r="R6075"/>
    </row>
    <row r="6076" spans="12:18" x14ac:dyDescent="0.25">
      <c r="L6076" t="s">
        <v>765</v>
      </c>
      <c r="M6076" t="s">
        <v>15287</v>
      </c>
      <c r="N6076" t="s">
        <v>43347</v>
      </c>
      <c r="O6076" s="76" t="s">
        <v>4366</v>
      </c>
      <c r="P6076" s="82">
        <v>241</v>
      </c>
      <c r="Q6076" s="82" t="s">
        <v>81025</v>
      </c>
      <c r="R6076"/>
    </row>
    <row r="6077" spans="12:18" x14ac:dyDescent="0.25">
      <c r="L6077" t="s">
        <v>765</v>
      </c>
      <c r="M6077" t="s">
        <v>33650</v>
      </c>
      <c r="N6077" t="s">
        <v>43348</v>
      </c>
      <c r="O6077" s="76" t="s">
        <v>4356</v>
      </c>
      <c r="P6077" s="82">
        <v>1780</v>
      </c>
      <c r="Q6077" s="82" t="s">
        <v>81026</v>
      </c>
      <c r="R6077"/>
    </row>
    <row r="6078" spans="12:18" x14ac:dyDescent="0.25">
      <c r="L6078" t="s">
        <v>765</v>
      </c>
      <c r="M6078" t="s">
        <v>33651</v>
      </c>
      <c r="N6078" t="s">
        <v>43349</v>
      </c>
      <c r="O6078" s="76" t="s">
        <v>4356</v>
      </c>
      <c r="P6078" s="82">
        <v>1454</v>
      </c>
      <c r="Q6078" s="82" t="s">
        <v>81027</v>
      </c>
      <c r="R6078"/>
    </row>
    <row r="6079" spans="12:18" x14ac:dyDescent="0.25">
      <c r="L6079" t="s">
        <v>765</v>
      </c>
      <c r="M6079" t="s">
        <v>9483</v>
      </c>
      <c r="N6079" t="s">
        <v>43350</v>
      </c>
      <c r="O6079" s="76" t="s">
        <v>4366</v>
      </c>
      <c r="P6079" s="82">
        <v>54</v>
      </c>
      <c r="Q6079" s="82" t="s">
        <v>81029</v>
      </c>
      <c r="R6079"/>
    </row>
    <row r="6080" spans="12:18" x14ac:dyDescent="0.25">
      <c r="L6080" t="s">
        <v>765</v>
      </c>
      <c r="M6080" t="s">
        <v>24767</v>
      </c>
      <c r="N6080" t="s">
        <v>43351</v>
      </c>
      <c r="O6080" s="76" t="s">
        <v>4366</v>
      </c>
      <c r="P6080" s="82">
        <v>95</v>
      </c>
      <c r="Q6080" s="82" t="s">
        <v>81030</v>
      </c>
      <c r="R6080"/>
    </row>
    <row r="6081" spans="12:18" x14ac:dyDescent="0.25">
      <c r="L6081" t="s">
        <v>765</v>
      </c>
      <c r="M6081" t="s">
        <v>20531</v>
      </c>
      <c r="N6081" t="s">
        <v>43352</v>
      </c>
      <c r="O6081" s="76" t="s">
        <v>4366</v>
      </c>
      <c r="P6081" s="82">
        <v>173</v>
      </c>
      <c r="Q6081" s="82" t="s">
        <v>81032</v>
      </c>
      <c r="R6081"/>
    </row>
    <row r="6082" spans="12:18" x14ac:dyDescent="0.25">
      <c r="L6082" t="s">
        <v>765</v>
      </c>
      <c r="M6082" t="s">
        <v>33652</v>
      </c>
      <c r="N6082" t="s">
        <v>43353</v>
      </c>
      <c r="O6082" s="76" t="s">
        <v>4356</v>
      </c>
      <c r="P6082" s="82">
        <v>214</v>
      </c>
      <c r="Q6082" s="82" t="s">
        <v>81033</v>
      </c>
      <c r="R6082"/>
    </row>
    <row r="6083" spans="12:18" x14ac:dyDescent="0.25">
      <c r="L6083" t="s">
        <v>765</v>
      </c>
      <c r="M6083" t="s">
        <v>7639</v>
      </c>
      <c r="N6083" t="s">
        <v>43354</v>
      </c>
      <c r="O6083" s="76" t="s">
        <v>4356</v>
      </c>
      <c r="P6083" s="82">
        <v>829</v>
      </c>
      <c r="Q6083" s="82" t="s">
        <v>81034</v>
      </c>
      <c r="R6083"/>
    </row>
    <row r="6084" spans="12:18" x14ac:dyDescent="0.25">
      <c r="L6084" t="s">
        <v>765</v>
      </c>
      <c r="M6084" t="s">
        <v>24768</v>
      </c>
      <c r="N6084" t="s">
        <v>43355</v>
      </c>
      <c r="O6084" s="76" t="s">
        <v>4366</v>
      </c>
      <c r="P6084" s="82">
        <v>920</v>
      </c>
      <c r="Q6084" s="82" t="s">
        <v>81035</v>
      </c>
      <c r="R6084"/>
    </row>
    <row r="6085" spans="12:18" x14ac:dyDescent="0.25">
      <c r="L6085" t="s">
        <v>765</v>
      </c>
      <c r="M6085" t="s">
        <v>33653</v>
      </c>
      <c r="N6085" t="s">
        <v>43356</v>
      </c>
      <c r="O6085" s="76" t="s">
        <v>4356</v>
      </c>
      <c r="P6085" s="82">
        <v>719</v>
      </c>
      <c r="Q6085" s="82" t="s">
        <v>81036</v>
      </c>
      <c r="R6085"/>
    </row>
    <row r="6086" spans="12:18" x14ac:dyDescent="0.25">
      <c r="L6086" t="s">
        <v>765</v>
      </c>
      <c r="M6086" t="s">
        <v>24769</v>
      </c>
      <c r="N6086" t="s">
        <v>43357</v>
      </c>
      <c r="O6086" s="76" t="s">
        <v>4366</v>
      </c>
      <c r="P6086" s="82">
        <v>35</v>
      </c>
      <c r="Q6086" s="82" t="s">
        <v>81037</v>
      </c>
      <c r="R6086"/>
    </row>
    <row r="6087" spans="12:18" x14ac:dyDescent="0.25">
      <c r="L6087" t="s">
        <v>765</v>
      </c>
      <c r="M6087" t="s">
        <v>9055</v>
      </c>
      <c r="N6087" t="s">
        <v>43358</v>
      </c>
      <c r="O6087" s="76" t="s">
        <v>4356</v>
      </c>
      <c r="P6087" s="82">
        <v>408</v>
      </c>
      <c r="Q6087" s="82" t="s">
        <v>81038</v>
      </c>
      <c r="R6087"/>
    </row>
    <row r="6088" spans="12:18" x14ac:dyDescent="0.25">
      <c r="L6088" t="s">
        <v>765</v>
      </c>
      <c r="M6088" t="s">
        <v>33654</v>
      </c>
      <c r="N6088" t="s">
        <v>43359</v>
      </c>
      <c r="O6088" s="76" t="s">
        <v>4366</v>
      </c>
      <c r="P6088" s="82">
        <v>204</v>
      </c>
      <c r="Q6088" s="82" t="s">
        <v>81039</v>
      </c>
      <c r="R6088"/>
    </row>
    <row r="6089" spans="12:18" x14ac:dyDescent="0.25">
      <c r="L6089" t="s">
        <v>765</v>
      </c>
      <c r="M6089" t="s">
        <v>9580</v>
      </c>
      <c r="N6089" t="s">
        <v>43360</v>
      </c>
      <c r="O6089" s="76" t="s">
        <v>4366</v>
      </c>
      <c r="P6089" s="82">
        <v>32</v>
      </c>
      <c r="Q6089" s="82" t="s">
        <v>81040</v>
      </c>
      <c r="R6089"/>
    </row>
    <row r="6090" spans="12:18" x14ac:dyDescent="0.25">
      <c r="L6090" t="s">
        <v>765</v>
      </c>
      <c r="M6090" t="s">
        <v>13309</v>
      </c>
      <c r="N6090" t="s">
        <v>43361</v>
      </c>
      <c r="O6090" s="76" t="s">
        <v>4366</v>
      </c>
      <c r="P6090" s="82">
        <v>268</v>
      </c>
      <c r="Q6090" s="82" t="s">
        <v>81041</v>
      </c>
      <c r="R6090"/>
    </row>
    <row r="6091" spans="12:18" x14ac:dyDescent="0.25">
      <c r="L6091" t="s">
        <v>765</v>
      </c>
      <c r="M6091" t="s">
        <v>13311</v>
      </c>
      <c r="N6091" t="s">
        <v>43362</v>
      </c>
      <c r="O6091" s="76" t="s">
        <v>4366</v>
      </c>
      <c r="P6091" s="82">
        <v>209</v>
      </c>
      <c r="Q6091" s="82" t="s">
        <v>81042</v>
      </c>
      <c r="R6091"/>
    </row>
    <row r="6092" spans="12:18" x14ac:dyDescent="0.25">
      <c r="L6092" t="s">
        <v>765</v>
      </c>
      <c r="M6092" t="s">
        <v>13313</v>
      </c>
      <c r="N6092" t="s">
        <v>43363</v>
      </c>
      <c r="O6092" s="76" t="s">
        <v>4366</v>
      </c>
      <c r="P6092" s="82">
        <v>205</v>
      </c>
      <c r="Q6092" s="82" t="s">
        <v>81043</v>
      </c>
      <c r="R6092"/>
    </row>
    <row r="6093" spans="12:18" x14ac:dyDescent="0.25">
      <c r="L6093" t="s">
        <v>765</v>
      </c>
      <c r="M6093" t="s">
        <v>24770</v>
      </c>
      <c r="N6093" t="s">
        <v>43364</v>
      </c>
      <c r="O6093" s="76" t="s">
        <v>4356</v>
      </c>
      <c r="P6093" s="82">
        <v>1034</v>
      </c>
      <c r="Q6093" s="82" t="s">
        <v>81044</v>
      </c>
      <c r="R6093"/>
    </row>
    <row r="6094" spans="12:18" x14ac:dyDescent="0.25">
      <c r="L6094" t="s">
        <v>765</v>
      </c>
      <c r="M6094" t="s">
        <v>33655</v>
      </c>
      <c r="N6094" t="s">
        <v>43365</v>
      </c>
      <c r="O6094" s="76" t="s">
        <v>4366</v>
      </c>
      <c r="P6094" s="82">
        <v>445</v>
      </c>
      <c r="Q6094" s="82" t="s">
        <v>81045</v>
      </c>
      <c r="R6094"/>
    </row>
    <row r="6095" spans="12:18" x14ac:dyDescent="0.25">
      <c r="L6095" t="s">
        <v>765</v>
      </c>
      <c r="M6095" t="s">
        <v>15290</v>
      </c>
      <c r="N6095" t="s">
        <v>43366</v>
      </c>
      <c r="O6095" s="76" t="s">
        <v>4356</v>
      </c>
      <c r="P6095" s="82">
        <v>355</v>
      </c>
      <c r="Q6095" s="82" t="s">
        <v>81046</v>
      </c>
      <c r="R6095"/>
    </row>
    <row r="6096" spans="12:18" x14ac:dyDescent="0.25">
      <c r="L6096" t="s">
        <v>765</v>
      </c>
      <c r="M6096" t="s">
        <v>13315</v>
      </c>
      <c r="N6096" t="s">
        <v>43367</v>
      </c>
      <c r="O6096" s="76" t="s">
        <v>4366</v>
      </c>
      <c r="P6096" s="82">
        <v>56</v>
      </c>
      <c r="Q6096" s="82" t="s">
        <v>81047</v>
      </c>
      <c r="R6096"/>
    </row>
    <row r="6097" spans="12:18" x14ac:dyDescent="0.25">
      <c r="L6097" t="s">
        <v>765</v>
      </c>
      <c r="M6097" t="s">
        <v>24771</v>
      </c>
      <c r="N6097" t="s">
        <v>43368</v>
      </c>
      <c r="O6097" s="76" t="s">
        <v>4366</v>
      </c>
      <c r="P6097" s="82">
        <v>486</v>
      </c>
      <c r="Q6097" s="82" t="s">
        <v>81048</v>
      </c>
      <c r="R6097"/>
    </row>
    <row r="6098" spans="12:18" x14ac:dyDescent="0.25">
      <c r="L6098" t="s">
        <v>765</v>
      </c>
      <c r="M6098" t="s">
        <v>7640</v>
      </c>
      <c r="N6098" t="s">
        <v>43369</v>
      </c>
      <c r="O6098" s="76" t="s">
        <v>4366</v>
      </c>
      <c r="P6098" s="82">
        <v>163</v>
      </c>
      <c r="Q6098" s="82" t="s">
        <v>81049</v>
      </c>
      <c r="R6098"/>
    </row>
    <row r="6099" spans="12:18" x14ac:dyDescent="0.25">
      <c r="L6099" t="s">
        <v>765</v>
      </c>
      <c r="M6099" t="s">
        <v>33656</v>
      </c>
      <c r="N6099" t="s">
        <v>43370</v>
      </c>
      <c r="O6099" s="76" t="s">
        <v>4356</v>
      </c>
      <c r="P6099" s="82">
        <v>391</v>
      </c>
      <c r="Q6099" s="82" t="s">
        <v>81050</v>
      </c>
      <c r="R6099"/>
    </row>
    <row r="6100" spans="12:18" x14ac:dyDescent="0.25">
      <c r="L6100" t="s">
        <v>765</v>
      </c>
      <c r="M6100" t="s">
        <v>7641</v>
      </c>
      <c r="N6100" t="s">
        <v>43371</v>
      </c>
      <c r="O6100" s="76" t="s">
        <v>4356</v>
      </c>
      <c r="P6100" s="82">
        <v>1075</v>
      </c>
      <c r="Q6100" s="82" t="s">
        <v>81051</v>
      </c>
      <c r="R6100"/>
    </row>
    <row r="6101" spans="12:18" x14ac:dyDescent="0.25">
      <c r="L6101" t="s">
        <v>765</v>
      </c>
      <c r="M6101" t="s">
        <v>13317</v>
      </c>
      <c r="N6101" t="s">
        <v>43372</v>
      </c>
      <c r="O6101" s="76" t="s">
        <v>4356</v>
      </c>
      <c r="P6101" s="82">
        <v>715</v>
      </c>
      <c r="Q6101" s="82" t="s">
        <v>81052</v>
      </c>
      <c r="R6101"/>
    </row>
    <row r="6102" spans="12:18" x14ac:dyDescent="0.25">
      <c r="L6102" t="s">
        <v>765</v>
      </c>
      <c r="M6102" t="s">
        <v>33657</v>
      </c>
      <c r="N6102" t="s">
        <v>43373</v>
      </c>
      <c r="O6102" s="76" t="s">
        <v>4366</v>
      </c>
      <c r="P6102" s="82">
        <v>204</v>
      </c>
      <c r="Q6102" s="82" t="s">
        <v>81053</v>
      </c>
      <c r="R6102"/>
    </row>
    <row r="6103" spans="12:18" x14ac:dyDescent="0.25">
      <c r="L6103" t="s">
        <v>765</v>
      </c>
      <c r="M6103" t="s">
        <v>33658</v>
      </c>
      <c r="N6103" t="s">
        <v>43374</v>
      </c>
      <c r="O6103" s="76" t="s">
        <v>4366</v>
      </c>
      <c r="P6103" s="82">
        <v>248</v>
      </c>
      <c r="Q6103" s="82" t="s">
        <v>81054</v>
      </c>
      <c r="R6103"/>
    </row>
    <row r="6104" spans="12:18" x14ac:dyDescent="0.25">
      <c r="L6104" t="s">
        <v>765</v>
      </c>
      <c r="M6104" t="s">
        <v>15292</v>
      </c>
      <c r="N6104" t="s">
        <v>43375</v>
      </c>
      <c r="O6104" s="76" t="s">
        <v>4356</v>
      </c>
      <c r="P6104" s="82">
        <v>543</v>
      </c>
      <c r="Q6104" s="82" t="s">
        <v>81055</v>
      </c>
      <c r="R6104"/>
    </row>
    <row r="6105" spans="12:18" x14ac:dyDescent="0.25">
      <c r="L6105" t="s">
        <v>765</v>
      </c>
      <c r="M6105" t="s">
        <v>7642</v>
      </c>
      <c r="N6105" t="s">
        <v>43376</v>
      </c>
      <c r="O6105" s="76" t="s">
        <v>4356</v>
      </c>
      <c r="P6105" s="82">
        <v>3844</v>
      </c>
      <c r="Q6105" s="82" t="s">
        <v>81056</v>
      </c>
      <c r="R6105"/>
    </row>
    <row r="6106" spans="12:18" x14ac:dyDescent="0.25">
      <c r="L6106" t="s">
        <v>765</v>
      </c>
      <c r="M6106" t="s">
        <v>7643</v>
      </c>
      <c r="N6106" t="s">
        <v>43377</v>
      </c>
      <c r="O6106" s="76" t="s">
        <v>4366</v>
      </c>
      <c r="P6106" s="82">
        <v>210</v>
      </c>
      <c r="Q6106" s="82" t="s">
        <v>81057</v>
      </c>
      <c r="R6106"/>
    </row>
    <row r="6107" spans="12:18" x14ac:dyDescent="0.25">
      <c r="L6107" t="s">
        <v>765</v>
      </c>
      <c r="M6107" t="s">
        <v>7644</v>
      </c>
      <c r="N6107" t="s">
        <v>43378</v>
      </c>
      <c r="O6107" s="76" t="s">
        <v>4366</v>
      </c>
      <c r="P6107" s="82">
        <v>443</v>
      </c>
      <c r="Q6107" s="82" t="s">
        <v>81058</v>
      </c>
      <c r="R6107"/>
    </row>
    <row r="6108" spans="12:18" x14ac:dyDescent="0.25">
      <c r="L6108" t="s">
        <v>765</v>
      </c>
      <c r="M6108" t="s">
        <v>13319</v>
      </c>
      <c r="N6108" t="s">
        <v>43379</v>
      </c>
      <c r="O6108" s="76" t="s">
        <v>4356</v>
      </c>
      <c r="P6108" s="82">
        <v>456</v>
      </c>
      <c r="Q6108" s="82" t="s">
        <v>81059</v>
      </c>
      <c r="R6108"/>
    </row>
    <row r="6109" spans="12:18" x14ac:dyDescent="0.25">
      <c r="L6109" t="s">
        <v>765</v>
      </c>
      <c r="M6109" t="s">
        <v>33659</v>
      </c>
      <c r="N6109" t="s">
        <v>43380</v>
      </c>
      <c r="O6109" s="76" t="s">
        <v>4366</v>
      </c>
      <c r="P6109" s="82">
        <v>241</v>
      </c>
      <c r="Q6109" s="82" t="s">
        <v>81060</v>
      </c>
      <c r="R6109"/>
    </row>
    <row r="6110" spans="12:18" x14ac:dyDescent="0.25">
      <c r="L6110" t="s">
        <v>765</v>
      </c>
      <c r="M6110" t="s">
        <v>13321</v>
      </c>
      <c r="N6110" t="s">
        <v>43381</v>
      </c>
      <c r="O6110" s="76" t="s">
        <v>4356</v>
      </c>
      <c r="P6110" s="82">
        <v>1009</v>
      </c>
      <c r="Q6110" s="82" t="s">
        <v>81061</v>
      </c>
      <c r="R6110"/>
    </row>
    <row r="6111" spans="12:18" x14ac:dyDescent="0.25">
      <c r="L6111" t="s">
        <v>765</v>
      </c>
      <c r="M6111" t="s">
        <v>33660</v>
      </c>
      <c r="N6111" t="s">
        <v>43382</v>
      </c>
      <c r="O6111" s="76" t="s">
        <v>4366</v>
      </c>
      <c r="P6111" s="82">
        <v>142</v>
      </c>
      <c r="Q6111" s="82" t="s">
        <v>81062</v>
      </c>
      <c r="R6111"/>
    </row>
    <row r="6112" spans="12:18" x14ac:dyDescent="0.25">
      <c r="L6112" t="s">
        <v>765</v>
      </c>
      <c r="M6112" t="s">
        <v>24772</v>
      </c>
      <c r="N6112" t="s">
        <v>43383</v>
      </c>
      <c r="O6112" s="76" t="s">
        <v>4366</v>
      </c>
      <c r="P6112" s="82">
        <v>343</v>
      </c>
      <c r="Q6112" s="82" t="s">
        <v>81063</v>
      </c>
      <c r="R6112"/>
    </row>
    <row r="6113" spans="12:18" x14ac:dyDescent="0.25">
      <c r="L6113" t="s">
        <v>765</v>
      </c>
      <c r="M6113" t="s">
        <v>13323</v>
      </c>
      <c r="N6113" t="s">
        <v>43384</v>
      </c>
      <c r="O6113" s="76" t="s">
        <v>4366</v>
      </c>
      <c r="P6113" s="82">
        <v>205</v>
      </c>
      <c r="Q6113" s="82" t="s">
        <v>81064</v>
      </c>
      <c r="R6113"/>
    </row>
    <row r="6114" spans="12:18" x14ac:dyDescent="0.25">
      <c r="L6114" t="s">
        <v>765</v>
      </c>
      <c r="M6114" t="s">
        <v>13325</v>
      </c>
      <c r="N6114" t="s">
        <v>43385</v>
      </c>
      <c r="O6114" s="76" t="s">
        <v>4356</v>
      </c>
      <c r="P6114" s="82">
        <v>2085</v>
      </c>
      <c r="Q6114" s="82" t="s">
        <v>81065</v>
      </c>
      <c r="R6114"/>
    </row>
    <row r="6115" spans="12:18" x14ac:dyDescent="0.25">
      <c r="L6115" t="s">
        <v>765</v>
      </c>
      <c r="M6115" t="s">
        <v>33661</v>
      </c>
      <c r="N6115" t="s">
        <v>43386</v>
      </c>
      <c r="O6115" s="76" t="s">
        <v>4356</v>
      </c>
      <c r="P6115" s="82">
        <v>1982</v>
      </c>
      <c r="Q6115" s="82" t="s">
        <v>81066</v>
      </c>
      <c r="R6115"/>
    </row>
    <row r="6116" spans="12:18" x14ac:dyDescent="0.25">
      <c r="L6116" t="s">
        <v>765</v>
      </c>
      <c r="M6116" t="s">
        <v>15294</v>
      </c>
      <c r="N6116" t="s">
        <v>43387</v>
      </c>
      <c r="O6116" s="76" t="s">
        <v>4366</v>
      </c>
      <c r="P6116" s="82">
        <v>142</v>
      </c>
      <c r="Q6116" s="82" t="s">
        <v>81067</v>
      </c>
      <c r="R6116"/>
    </row>
    <row r="6117" spans="12:18" x14ac:dyDescent="0.25">
      <c r="L6117" t="s">
        <v>765</v>
      </c>
      <c r="M6117" t="s">
        <v>33662</v>
      </c>
      <c r="N6117" t="s">
        <v>43388</v>
      </c>
      <c r="O6117" s="76" t="s">
        <v>4366</v>
      </c>
      <c r="P6117" s="82">
        <v>236</v>
      </c>
      <c r="Q6117" s="82" t="s">
        <v>81068</v>
      </c>
      <c r="R6117"/>
    </row>
    <row r="6118" spans="12:18" x14ac:dyDescent="0.25">
      <c r="L6118" t="s">
        <v>765</v>
      </c>
      <c r="M6118" t="s">
        <v>7645</v>
      </c>
      <c r="N6118" t="s">
        <v>43389</v>
      </c>
      <c r="O6118" s="76" t="s">
        <v>4356</v>
      </c>
      <c r="P6118" s="82">
        <v>680</v>
      </c>
      <c r="Q6118" s="82" t="s">
        <v>81069</v>
      </c>
      <c r="R6118"/>
    </row>
    <row r="6119" spans="12:18" x14ac:dyDescent="0.25">
      <c r="L6119" t="s">
        <v>765</v>
      </c>
      <c r="M6119" t="s">
        <v>7646</v>
      </c>
      <c r="N6119" t="s">
        <v>43390</v>
      </c>
      <c r="O6119" s="76" t="s">
        <v>4366</v>
      </c>
      <c r="P6119" s="82">
        <v>307</v>
      </c>
      <c r="Q6119" s="82" t="s">
        <v>81070</v>
      </c>
      <c r="R6119"/>
    </row>
    <row r="6120" spans="12:18" x14ac:dyDescent="0.25">
      <c r="L6120" t="s">
        <v>765</v>
      </c>
      <c r="M6120" t="s">
        <v>7647</v>
      </c>
      <c r="N6120" t="s">
        <v>43391</v>
      </c>
      <c r="O6120" s="76" t="s">
        <v>4366</v>
      </c>
      <c r="P6120" s="82">
        <v>298</v>
      </c>
      <c r="Q6120" s="82" t="s">
        <v>81071</v>
      </c>
      <c r="R6120"/>
    </row>
    <row r="6121" spans="12:18" x14ac:dyDescent="0.25">
      <c r="L6121" t="s">
        <v>765</v>
      </c>
      <c r="M6121" t="s">
        <v>7648</v>
      </c>
      <c r="N6121" t="s">
        <v>43392</v>
      </c>
      <c r="O6121" s="76" t="s">
        <v>4356</v>
      </c>
      <c r="P6121" s="82">
        <v>1447</v>
      </c>
      <c r="Q6121" s="82" t="s">
        <v>81072</v>
      </c>
      <c r="R6121"/>
    </row>
    <row r="6122" spans="12:18" x14ac:dyDescent="0.25">
      <c r="L6122" t="s">
        <v>765</v>
      </c>
      <c r="M6122" t="s">
        <v>13327</v>
      </c>
      <c r="N6122" t="s">
        <v>43393</v>
      </c>
      <c r="O6122" s="76" t="s">
        <v>4366</v>
      </c>
      <c r="P6122" s="82">
        <v>131</v>
      </c>
      <c r="Q6122" s="82" t="s">
        <v>81073</v>
      </c>
      <c r="R6122"/>
    </row>
    <row r="6123" spans="12:18" x14ac:dyDescent="0.25">
      <c r="L6123" t="s">
        <v>765</v>
      </c>
      <c r="M6123" t="s">
        <v>7649</v>
      </c>
      <c r="N6123" t="s">
        <v>43394</v>
      </c>
      <c r="O6123" s="76" t="s">
        <v>4356</v>
      </c>
      <c r="P6123" s="82">
        <v>469</v>
      </c>
      <c r="Q6123" s="82" t="s">
        <v>81074</v>
      </c>
      <c r="R6123"/>
    </row>
    <row r="6124" spans="12:18" x14ac:dyDescent="0.25">
      <c r="L6124" t="s">
        <v>765</v>
      </c>
      <c r="M6124" t="s">
        <v>24773</v>
      </c>
      <c r="N6124" t="s">
        <v>43395</v>
      </c>
      <c r="O6124" s="76" t="s">
        <v>4366</v>
      </c>
      <c r="P6124" s="82">
        <v>274</v>
      </c>
      <c r="Q6124" s="82" t="s">
        <v>81075</v>
      </c>
      <c r="R6124"/>
    </row>
    <row r="6125" spans="12:18" x14ac:dyDescent="0.25">
      <c r="L6125" t="s">
        <v>765</v>
      </c>
      <c r="M6125" t="s">
        <v>33664</v>
      </c>
      <c r="N6125" t="s">
        <v>43396</v>
      </c>
      <c r="O6125" s="76" t="s">
        <v>4356</v>
      </c>
      <c r="P6125" s="82">
        <v>1760</v>
      </c>
      <c r="Q6125" s="82" t="s">
        <v>81078</v>
      </c>
      <c r="R6125"/>
    </row>
    <row r="6126" spans="12:18" x14ac:dyDescent="0.25">
      <c r="L6126" t="s">
        <v>765</v>
      </c>
      <c r="M6126" t="s">
        <v>15296</v>
      </c>
      <c r="N6126" t="s">
        <v>43397</v>
      </c>
      <c r="O6126" s="76" t="s">
        <v>4356</v>
      </c>
      <c r="P6126" s="82">
        <v>988</v>
      </c>
      <c r="Q6126" s="82" t="s">
        <v>81079</v>
      </c>
      <c r="R6126"/>
    </row>
    <row r="6127" spans="12:18" x14ac:dyDescent="0.25">
      <c r="L6127" t="s">
        <v>765</v>
      </c>
      <c r="M6127" t="s">
        <v>13331</v>
      </c>
      <c r="N6127" t="s">
        <v>43398</v>
      </c>
      <c r="O6127" s="76" t="s">
        <v>4366</v>
      </c>
      <c r="P6127" s="82">
        <v>190</v>
      </c>
      <c r="Q6127" s="82" t="s">
        <v>81080</v>
      </c>
      <c r="R6127"/>
    </row>
    <row r="6128" spans="12:18" x14ac:dyDescent="0.25">
      <c r="L6128" t="s">
        <v>765</v>
      </c>
      <c r="M6128" t="s">
        <v>24774</v>
      </c>
      <c r="N6128" t="s">
        <v>43399</v>
      </c>
      <c r="O6128" s="76" t="s">
        <v>4366</v>
      </c>
      <c r="P6128" s="82">
        <v>299</v>
      </c>
      <c r="Q6128" s="82" t="s">
        <v>81081</v>
      </c>
      <c r="R6128"/>
    </row>
    <row r="6129" spans="12:18" x14ac:dyDescent="0.25">
      <c r="L6129" t="s">
        <v>765</v>
      </c>
      <c r="M6129" t="s">
        <v>15298</v>
      </c>
      <c r="N6129" t="s">
        <v>43400</v>
      </c>
      <c r="O6129" s="76" t="s">
        <v>4366</v>
      </c>
      <c r="P6129" s="82">
        <v>180</v>
      </c>
      <c r="Q6129" s="82" t="s">
        <v>81082</v>
      </c>
      <c r="R6129"/>
    </row>
    <row r="6130" spans="12:18" x14ac:dyDescent="0.25">
      <c r="L6130" t="s">
        <v>765</v>
      </c>
      <c r="M6130" t="s">
        <v>15300</v>
      </c>
      <c r="N6130" t="s">
        <v>43401</v>
      </c>
      <c r="O6130" s="76" t="s">
        <v>4366</v>
      </c>
      <c r="P6130" s="82">
        <v>238</v>
      </c>
      <c r="Q6130" s="82" t="s">
        <v>81083</v>
      </c>
      <c r="R6130"/>
    </row>
    <row r="6131" spans="12:18" x14ac:dyDescent="0.25">
      <c r="L6131" t="s">
        <v>765</v>
      </c>
      <c r="M6131" t="s">
        <v>33665</v>
      </c>
      <c r="N6131" t="s">
        <v>43402</v>
      </c>
      <c r="O6131" s="76" t="s">
        <v>4356</v>
      </c>
      <c r="P6131" s="82">
        <v>803</v>
      </c>
      <c r="Q6131" s="82" t="s">
        <v>81084</v>
      </c>
      <c r="R6131"/>
    </row>
    <row r="6132" spans="12:18" x14ac:dyDescent="0.25">
      <c r="L6132" t="s">
        <v>765</v>
      </c>
      <c r="M6132" t="s">
        <v>33666</v>
      </c>
      <c r="N6132" t="s">
        <v>43403</v>
      </c>
      <c r="O6132" s="76" t="s">
        <v>4366</v>
      </c>
      <c r="P6132" s="82">
        <v>292</v>
      </c>
      <c r="Q6132" s="82" t="s">
        <v>81085</v>
      </c>
      <c r="R6132"/>
    </row>
    <row r="6133" spans="12:18" x14ac:dyDescent="0.25">
      <c r="L6133" t="s">
        <v>765</v>
      </c>
      <c r="M6133" t="s">
        <v>7650</v>
      </c>
      <c r="N6133" t="s">
        <v>43404</v>
      </c>
      <c r="O6133" s="76" t="s">
        <v>4366</v>
      </c>
      <c r="P6133" s="82">
        <v>507</v>
      </c>
      <c r="Q6133" s="82" t="s">
        <v>81086</v>
      </c>
      <c r="R6133"/>
    </row>
    <row r="6134" spans="12:18" x14ac:dyDescent="0.25">
      <c r="L6134" t="s">
        <v>765</v>
      </c>
      <c r="M6134" t="s">
        <v>33667</v>
      </c>
      <c r="N6134" t="s">
        <v>43405</v>
      </c>
      <c r="O6134" s="76" t="s">
        <v>4356</v>
      </c>
      <c r="P6134" s="82">
        <v>1348</v>
      </c>
      <c r="Q6134" s="82" t="s">
        <v>81087</v>
      </c>
      <c r="R6134"/>
    </row>
    <row r="6135" spans="12:18" x14ac:dyDescent="0.25">
      <c r="L6135" t="s">
        <v>765</v>
      </c>
      <c r="M6135" t="s">
        <v>13333</v>
      </c>
      <c r="N6135" t="s">
        <v>43406</v>
      </c>
      <c r="O6135" s="76" t="s">
        <v>4366</v>
      </c>
      <c r="P6135" s="82">
        <v>194</v>
      </c>
      <c r="Q6135" s="82" t="s">
        <v>81088</v>
      </c>
      <c r="R6135"/>
    </row>
    <row r="6136" spans="12:18" x14ac:dyDescent="0.25">
      <c r="L6136" t="s">
        <v>765</v>
      </c>
      <c r="M6136" t="s">
        <v>13335</v>
      </c>
      <c r="N6136" t="s">
        <v>43407</v>
      </c>
      <c r="O6136" s="76" t="s">
        <v>4356</v>
      </c>
      <c r="P6136" s="82">
        <v>607</v>
      </c>
      <c r="Q6136" s="82" t="s">
        <v>81089</v>
      </c>
      <c r="R6136"/>
    </row>
    <row r="6137" spans="12:18" x14ac:dyDescent="0.25">
      <c r="L6137" t="s">
        <v>765</v>
      </c>
      <c r="M6137" t="s">
        <v>13305</v>
      </c>
      <c r="N6137" t="s">
        <v>43408</v>
      </c>
      <c r="O6137" s="76" t="s">
        <v>4366</v>
      </c>
      <c r="P6137" s="82">
        <v>181</v>
      </c>
      <c r="Q6137" s="82" t="s">
        <v>81010</v>
      </c>
      <c r="R6137"/>
    </row>
    <row r="6138" spans="12:18" x14ac:dyDescent="0.25">
      <c r="L6138" t="s">
        <v>765</v>
      </c>
      <c r="M6138" t="s">
        <v>7633</v>
      </c>
      <c r="N6138" t="s">
        <v>43409</v>
      </c>
      <c r="O6138" s="76" t="s">
        <v>4356</v>
      </c>
      <c r="P6138" s="82">
        <v>348</v>
      </c>
      <c r="Q6138" s="82" t="s">
        <v>81011</v>
      </c>
      <c r="R6138"/>
    </row>
    <row r="6139" spans="12:18" x14ac:dyDescent="0.25">
      <c r="L6139" t="s">
        <v>765</v>
      </c>
      <c r="M6139" t="s">
        <v>33647</v>
      </c>
      <c r="N6139" t="s">
        <v>43410</v>
      </c>
      <c r="O6139" s="76" t="s">
        <v>4366</v>
      </c>
      <c r="P6139" s="82">
        <v>202</v>
      </c>
      <c r="Q6139" s="82" t="s">
        <v>81012</v>
      </c>
      <c r="R6139"/>
    </row>
    <row r="6140" spans="12:18" x14ac:dyDescent="0.25">
      <c r="L6140" t="s">
        <v>765</v>
      </c>
      <c r="M6140" t="s">
        <v>15282</v>
      </c>
      <c r="N6140" t="s">
        <v>43411</v>
      </c>
      <c r="O6140" s="76" t="s">
        <v>4356</v>
      </c>
      <c r="P6140" s="82">
        <v>629</v>
      </c>
      <c r="Q6140" s="82" t="s">
        <v>81016</v>
      </c>
      <c r="R6140"/>
    </row>
    <row r="6141" spans="12:18" x14ac:dyDescent="0.25">
      <c r="L6141" t="s">
        <v>765</v>
      </c>
      <c r="M6141" t="s">
        <v>24766</v>
      </c>
      <c r="N6141" t="s">
        <v>43412</v>
      </c>
      <c r="O6141" s="76" t="s">
        <v>4356</v>
      </c>
      <c r="P6141" s="82">
        <v>387</v>
      </c>
      <c r="Q6141" s="82" t="s">
        <v>81017</v>
      </c>
      <c r="R6141"/>
    </row>
    <row r="6142" spans="12:18" x14ac:dyDescent="0.25">
      <c r="L6142" t="s">
        <v>765</v>
      </c>
      <c r="M6142" t="s">
        <v>33648</v>
      </c>
      <c r="N6142" t="s">
        <v>43413</v>
      </c>
      <c r="O6142" s="76" t="s">
        <v>4356</v>
      </c>
      <c r="P6142" s="82">
        <v>471</v>
      </c>
      <c r="Q6142" s="82" t="s">
        <v>81018</v>
      </c>
      <c r="R6142"/>
    </row>
    <row r="6143" spans="12:18" x14ac:dyDescent="0.25">
      <c r="L6143" t="s">
        <v>765</v>
      </c>
      <c r="M6143" t="s">
        <v>7635</v>
      </c>
      <c r="N6143" t="s">
        <v>43414</v>
      </c>
      <c r="O6143" s="76" t="s">
        <v>4356</v>
      </c>
      <c r="P6143" s="82">
        <v>3542</v>
      </c>
      <c r="Q6143" s="82" t="s">
        <v>81019</v>
      </c>
      <c r="R6143"/>
    </row>
    <row r="6144" spans="12:18" x14ac:dyDescent="0.25">
      <c r="L6144" t="s">
        <v>765</v>
      </c>
      <c r="M6144" t="s">
        <v>7636</v>
      </c>
      <c r="N6144" t="s">
        <v>43415</v>
      </c>
      <c r="O6144" s="76" t="s">
        <v>4366</v>
      </c>
      <c r="P6144" s="82">
        <v>151</v>
      </c>
      <c r="Q6144" s="82" t="s">
        <v>81020</v>
      </c>
      <c r="R6144"/>
    </row>
    <row r="6145" spans="12:18" x14ac:dyDescent="0.25">
      <c r="L6145" t="s">
        <v>765</v>
      </c>
      <c r="M6145" t="s">
        <v>33663</v>
      </c>
      <c r="N6145" t="s">
        <v>43416</v>
      </c>
      <c r="O6145" s="76" t="s">
        <v>4356</v>
      </c>
      <c r="P6145" s="82">
        <v>127</v>
      </c>
      <c r="Q6145" s="82" t="s">
        <v>81076</v>
      </c>
      <c r="R6145"/>
    </row>
    <row r="6146" spans="12:18" x14ac:dyDescent="0.25">
      <c r="L6146" t="s">
        <v>765</v>
      </c>
      <c r="M6146" t="s">
        <v>13329</v>
      </c>
      <c r="N6146" t="s">
        <v>43417</v>
      </c>
      <c r="O6146" s="76" t="s">
        <v>4356</v>
      </c>
      <c r="P6146" s="82">
        <v>3274</v>
      </c>
      <c r="Q6146" s="82" t="s">
        <v>81077</v>
      </c>
      <c r="R6146"/>
    </row>
    <row r="6147" spans="12:18" x14ac:dyDescent="0.25">
      <c r="L6147" t="s">
        <v>765</v>
      </c>
      <c r="M6147" t="s">
        <v>7669</v>
      </c>
      <c r="N6147" t="s">
        <v>43418</v>
      </c>
      <c r="O6147" s="76" t="s">
        <v>4356</v>
      </c>
      <c r="P6147" s="82">
        <v>205</v>
      </c>
      <c r="Q6147" s="82" t="s">
        <v>81146</v>
      </c>
      <c r="R6147"/>
    </row>
    <row r="6148" spans="12:18" x14ac:dyDescent="0.25">
      <c r="L6148" t="s">
        <v>765</v>
      </c>
      <c r="M6148" t="s">
        <v>7651</v>
      </c>
      <c r="N6148" t="s">
        <v>43419</v>
      </c>
      <c r="O6148" s="76" t="s">
        <v>4366</v>
      </c>
      <c r="P6148" s="82">
        <v>91</v>
      </c>
      <c r="Q6148" s="82" t="s">
        <v>81090</v>
      </c>
      <c r="R6148"/>
    </row>
    <row r="6149" spans="12:18" x14ac:dyDescent="0.25">
      <c r="L6149" t="s">
        <v>765</v>
      </c>
      <c r="M6149" t="s">
        <v>15302</v>
      </c>
      <c r="N6149" t="s">
        <v>43420</v>
      </c>
      <c r="O6149" s="76" t="s">
        <v>4366</v>
      </c>
      <c r="P6149" s="82">
        <v>207</v>
      </c>
      <c r="Q6149" s="82" t="s">
        <v>81091</v>
      </c>
      <c r="R6149"/>
    </row>
    <row r="6150" spans="12:18" x14ac:dyDescent="0.25">
      <c r="L6150" t="s">
        <v>765</v>
      </c>
      <c r="M6150" t="s">
        <v>13337</v>
      </c>
      <c r="N6150" t="s">
        <v>43421</v>
      </c>
      <c r="O6150" s="76" t="s">
        <v>4366</v>
      </c>
      <c r="P6150" s="82">
        <v>342</v>
      </c>
      <c r="Q6150" s="82" t="s">
        <v>81092</v>
      </c>
      <c r="R6150"/>
    </row>
    <row r="6151" spans="12:18" x14ac:dyDescent="0.25">
      <c r="L6151" t="s">
        <v>765</v>
      </c>
      <c r="M6151" t="s">
        <v>7638</v>
      </c>
      <c r="N6151" t="s">
        <v>43422</v>
      </c>
      <c r="O6151" s="76" t="s">
        <v>4356</v>
      </c>
      <c r="P6151" s="82">
        <v>994</v>
      </c>
      <c r="Q6151" s="82" t="s">
        <v>81028</v>
      </c>
      <c r="R6151"/>
    </row>
    <row r="6152" spans="12:18" x14ac:dyDescent="0.25">
      <c r="L6152" t="s">
        <v>765</v>
      </c>
      <c r="M6152" t="s">
        <v>13308</v>
      </c>
      <c r="N6152" t="s">
        <v>43423</v>
      </c>
      <c r="O6152" s="76" t="s">
        <v>4366</v>
      </c>
      <c r="P6152" s="82">
        <v>293</v>
      </c>
      <c r="Q6152" s="82" t="s">
        <v>81031</v>
      </c>
      <c r="R6152"/>
    </row>
    <row r="6153" spans="12:18" x14ac:dyDescent="0.25">
      <c r="L6153" t="s">
        <v>765</v>
      </c>
      <c r="M6153" t="s">
        <v>7666</v>
      </c>
      <c r="N6153" t="s">
        <v>43424</v>
      </c>
      <c r="O6153" s="76" t="s">
        <v>4366</v>
      </c>
      <c r="P6153" s="82">
        <v>219</v>
      </c>
      <c r="Q6153" s="82" t="s">
        <v>81136</v>
      </c>
      <c r="R6153"/>
    </row>
    <row r="6154" spans="12:18" x14ac:dyDescent="0.25">
      <c r="L6154" t="s">
        <v>765</v>
      </c>
      <c r="M6154" t="s">
        <v>15309</v>
      </c>
      <c r="N6154" t="s">
        <v>43425</v>
      </c>
      <c r="O6154" s="76" t="s">
        <v>4366</v>
      </c>
      <c r="P6154" s="82">
        <v>144</v>
      </c>
      <c r="Q6154" s="82" t="s">
        <v>81151</v>
      </c>
      <c r="R6154"/>
    </row>
    <row r="6155" spans="12:18" x14ac:dyDescent="0.25">
      <c r="L6155" t="s">
        <v>765</v>
      </c>
      <c r="M6155" t="s">
        <v>24800</v>
      </c>
      <c r="N6155" t="s">
        <v>43426</v>
      </c>
      <c r="O6155" s="76" t="s">
        <v>4356</v>
      </c>
      <c r="P6155" s="82">
        <v>932</v>
      </c>
      <c r="Q6155" s="82" t="s">
        <v>81221</v>
      </c>
      <c r="R6155"/>
    </row>
    <row r="6156" spans="12:18" x14ac:dyDescent="0.25">
      <c r="L6156" t="s">
        <v>765</v>
      </c>
      <c r="M6156" t="s">
        <v>7652</v>
      </c>
      <c r="N6156" t="s">
        <v>43427</v>
      </c>
      <c r="O6156" s="76" t="s">
        <v>4356</v>
      </c>
      <c r="P6156" s="82">
        <v>1098</v>
      </c>
      <c r="Q6156" s="82" t="s">
        <v>81093</v>
      </c>
      <c r="R6156"/>
    </row>
    <row r="6157" spans="12:18" x14ac:dyDescent="0.25">
      <c r="L6157" t="s">
        <v>765</v>
      </c>
      <c r="M6157" t="s">
        <v>7623</v>
      </c>
      <c r="N6157" t="s">
        <v>43428</v>
      </c>
      <c r="O6157" s="76" t="s">
        <v>4356</v>
      </c>
      <c r="P6157" s="82">
        <v>1916</v>
      </c>
      <c r="Q6157" s="82" t="s">
        <v>80973</v>
      </c>
      <c r="R6157"/>
    </row>
    <row r="6158" spans="12:18" x14ac:dyDescent="0.25">
      <c r="L6158" t="s">
        <v>765</v>
      </c>
      <c r="M6158" t="s">
        <v>13339</v>
      </c>
      <c r="N6158" t="s">
        <v>43429</v>
      </c>
      <c r="O6158" s="76" t="s">
        <v>4356</v>
      </c>
      <c r="P6158" s="82">
        <v>1392</v>
      </c>
      <c r="Q6158" s="82" t="s">
        <v>81094</v>
      </c>
      <c r="R6158"/>
    </row>
    <row r="6159" spans="12:18" x14ac:dyDescent="0.25">
      <c r="L6159" t="s">
        <v>765</v>
      </c>
      <c r="M6159" t="s">
        <v>12185</v>
      </c>
      <c r="N6159" t="s">
        <v>43430</v>
      </c>
      <c r="O6159" s="76" t="s">
        <v>4356</v>
      </c>
      <c r="P6159" s="82">
        <v>1355</v>
      </c>
      <c r="Q6159" s="82" t="s">
        <v>81095</v>
      </c>
      <c r="R6159"/>
    </row>
    <row r="6160" spans="12:18" x14ac:dyDescent="0.25">
      <c r="L6160" t="s">
        <v>765</v>
      </c>
      <c r="M6160" t="s">
        <v>7653</v>
      </c>
      <c r="N6160" t="s">
        <v>43431</v>
      </c>
      <c r="O6160" s="76" t="s">
        <v>4366</v>
      </c>
      <c r="P6160" s="82">
        <v>162</v>
      </c>
      <c r="Q6160" s="82" t="s">
        <v>81096</v>
      </c>
      <c r="R6160"/>
    </row>
    <row r="6161" spans="12:18" x14ac:dyDescent="0.25">
      <c r="L6161" t="s">
        <v>765</v>
      </c>
      <c r="M6161" t="s">
        <v>24775</v>
      </c>
      <c r="N6161" t="s">
        <v>43432</v>
      </c>
      <c r="O6161" s="76" t="s">
        <v>4366</v>
      </c>
      <c r="P6161" s="82">
        <v>224</v>
      </c>
      <c r="Q6161" s="82" t="s">
        <v>81097</v>
      </c>
      <c r="R6161"/>
    </row>
    <row r="6162" spans="12:18" x14ac:dyDescent="0.25">
      <c r="L6162" t="s">
        <v>765</v>
      </c>
      <c r="M6162" t="s">
        <v>13341</v>
      </c>
      <c r="N6162" t="s">
        <v>43433</v>
      </c>
      <c r="O6162" s="76" t="s">
        <v>4356</v>
      </c>
      <c r="P6162" s="82">
        <v>305</v>
      </c>
      <c r="Q6162" s="82" t="s">
        <v>81098</v>
      </c>
      <c r="R6162"/>
    </row>
    <row r="6163" spans="12:18" x14ac:dyDescent="0.25">
      <c r="L6163" t="s">
        <v>765</v>
      </c>
      <c r="M6163" t="s">
        <v>33668</v>
      </c>
      <c r="N6163" t="s">
        <v>43434</v>
      </c>
      <c r="O6163" s="76" t="s">
        <v>4366</v>
      </c>
      <c r="P6163" s="82">
        <v>35</v>
      </c>
      <c r="Q6163" s="82" t="s">
        <v>81099</v>
      </c>
      <c r="R6163"/>
    </row>
    <row r="6164" spans="12:18" x14ac:dyDescent="0.25">
      <c r="L6164" t="s">
        <v>765</v>
      </c>
      <c r="M6164" t="s">
        <v>7654</v>
      </c>
      <c r="N6164" t="s">
        <v>43435</v>
      </c>
      <c r="O6164" s="76" t="s">
        <v>4366</v>
      </c>
      <c r="P6164" s="82">
        <v>142</v>
      </c>
      <c r="Q6164" s="82" t="s">
        <v>81100</v>
      </c>
      <c r="R6164"/>
    </row>
    <row r="6165" spans="12:18" x14ac:dyDescent="0.25">
      <c r="L6165" t="s">
        <v>765</v>
      </c>
      <c r="M6165" t="s">
        <v>33669</v>
      </c>
      <c r="N6165" t="s">
        <v>43436</v>
      </c>
      <c r="O6165" s="76" t="s">
        <v>4356</v>
      </c>
      <c r="P6165" s="82">
        <v>1570</v>
      </c>
      <c r="Q6165" s="82" t="s">
        <v>81101</v>
      </c>
      <c r="R6165"/>
    </row>
    <row r="6166" spans="12:18" x14ac:dyDescent="0.25">
      <c r="L6166" t="s">
        <v>765</v>
      </c>
      <c r="M6166" t="s">
        <v>7655</v>
      </c>
      <c r="N6166" t="s">
        <v>43437</v>
      </c>
      <c r="O6166" s="76" t="s">
        <v>4356</v>
      </c>
      <c r="P6166" s="82">
        <v>668</v>
      </c>
      <c r="Q6166" s="82" t="s">
        <v>81102</v>
      </c>
      <c r="R6166"/>
    </row>
    <row r="6167" spans="12:18" x14ac:dyDescent="0.25">
      <c r="L6167" t="s">
        <v>765</v>
      </c>
      <c r="M6167" t="s">
        <v>33670</v>
      </c>
      <c r="N6167" t="s">
        <v>43438</v>
      </c>
      <c r="O6167" s="76" t="s">
        <v>4366</v>
      </c>
      <c r="P6167" s="82">
        <v>239</v>
      </c>
      <c r="Q6167" s="82" t="s">
        <v>81103</v>
      </c>
      <c r="R6167"/>
    </row>
    <row r="6168" spans="12:18" x14ac:dyDescent="0.25">
      <c r="L6168" t="s">
        <v>765</v>
      </c>
      <c r="M6168" t="s">
        <v>7656</v>
      </c>
      <c r="N6168" t="s">
        <v>43439</v>
      </c>
      <c r="O6168" s="76" t="s">
        <v>4366</v>
      </c>
      <c r="P6168" s="82">
        <v>282</v>
      </c>
      <c r="Q6168" s="82" t="s">
        <v>81104</v>
      </c>
      <c r="R6168"/>
    </row>
    <row r="6169" spans="12:18" x14ac:dyDescent="0.25">
      <c r="L6169" t="s">
        <v>765</v>
      </c>
      <c r="M6169" t="s">
        <v>13342</v>
      </c>
      <c r="N6169" t="s">
        <v>43440</v>
      </c>
      <c r="O6169" s="76" t="s">
        <v>4356</v>
      </c>
      <c r="P6169" s="82">
        <v>532</v>
      </c>
      <c r="Q6169" s="82" t="s">
        <v>81105</v>
      </c>
      <c r="R6169"/>
    </row>
    <row r="6170" spans="12:18" x14ac:dyDescent="0.25">
      <c r="L6170" t="s">
        <v>765</v>
      </c>
      <c r="M6170" t="s">
        <v>15623</v>
      </c>
      <c r="N6170" t="s">
        <v>43441</v>
      </c>
      <c r="O6170" s="76" t="s">
        <v>4356</v>
      </c>
      <c r="P6170" s="82">
        <v>1960</v>
      </c>
      <c r="Q6170" s="82" t="s">
        <v>81106</v>
      </c>
      <c r="R6170"/>
    </row>
    <row r="6171" spans="12:18" x14ac:dyDescent="0.25">
      <c r="L6171" t="s">
        <v>765</v>
      </c>
      <c r="M6171" t="s">
        <v>7657</v>
      </c>
      <c r="N6171" t="s">
        <v>43442</v>
      </c>
      <c r="O6171" s="76" t="s">
        <v>4356</v>
      </c>
      <c r="P6171" s="82">
        <v>657</v>
      </c>
      <c r="Q6171" s="82" t="s">
        <v>81107</v>
      </c>
      <c r="R6171"/>
    </row>
    <row r="6172" spans="12:18" x14ac:dyDescent="0.25">
      <c r="L6172" t="s">
        <v>765</v>
      </c>
      <c r="M6172" t="s">
        <v>33671</v>
      </c>
      <c r="N6172" t="s">
        <v>43443</v>
      </c>
      <c r="O6172" s="76" t="s">
        <v>4356</v>
      </c>
      <c r="P6172" s="82">
        <v>1390</v>
      </c>
      <c r="Q6172" s="82" t="s">
        <v>81108</v>
      </c>
      <c r="R6172"/>
    </row>
    <row r="6173" spans="12:18" x14ac:dyDescent="0.25">
      <c r="L6173" t="s">
        <v>765</v>
      </c>
      <c r="M6173" t="s">
        <v>33672</v>
      </c>
      <c r="N6173" t="s">
        <v>43444</v>
      </c>
      <c r="O6173" s="76" t="s">
        <v>4374</v>
      </c>
      <c r="P6173" s="82">
        <v>6562</v>
      </c>
      <c r="Q6173" s="82" t="s">
        <v>81109</v>
      </c>
      <c r="R6173"/>
    </row>
    <row r="6174" spans="12:18" x14ac:dyDescent="0.25">
      <c r="L6174" t="s">
        <v>765</v>
      </c>
      <c r="M6174" t="s">
        <v>33673</v>
      </c>
      <c r="N6174" t="s">
        <v>43445</v>
      </c>
      <c r="O6174" s="76" t="s">
        <v>4356</v>
      </c>
      <c r="P6174" s="82">
        <v>686</v>
      </c>
      <c r="Q6174" s="82" t="s">
        <v>81110</v>
      </c>
      <c r="R6174"/>
    </row>
    <row r="6175" spans="12:18" x14ac:dyDescent="0.25">
      <c r="L6175" t="s">
        <v>765</v>
      </c>
      <c r="M6175" t="s">
        <v>7658</v>
      </c>
      <c r="N6175" t="s">
        <v>43446</v>
      </c>
      <c r="O6175" s="76" t="s">
        <v>4356</v>
      </c>
      <c r="P6175" s="82">
        <v>365</v>
      </c>
      <c r="Q6175" s="82" t="s">
        <v>81111</v>
      </c>
      <c r="R6175"/>
    </row>
    <row r="6176" spans="12:18" x14ac:dyDescent="0.25">
      <c r="L6176" t="s">
        <v>765</v>
      </c>
      <c r="M6176" t="s">
        <v>15305</v>
      </c>
      <c r="N6176" t="s">
        <v>43447</v>
      </c>
      <c r="O6176" s="76" t="s">
        <v>4366</v>
      </c>
      <c r="P6176" s="82">
        <v>484</v>
      </c>
      <c r="Q6176" s="82" t="s">
        <v>81112</v>
      </c>
      <c r="R6176"/>
    </row>
    <row r="6177" spans="12:18" x14ac:dyDescent="0.25">
      <c r="L6177" t="s">
        <v>765</v>
      </c>
      <c r="M6177" t="s">
        <v>7659</v>
      </c>
      <c r="N6177" t="s">
        <v>43448</v>
      </c>
      <c r="O6177" s="76" t="s">
        <v>4356</v>
      </c>
      <c r="P6177" s="82">
        <v>1617</v>
      </c>
      <c r="Q6177" s="82" t="s">
        <v>81113</v>
      </c>
      <c r="R6177"/>
    </row>
    <row r="6178" spans="12:18" x14ac:dyDescent="0.25">
      <c r="L6178" t="s">
        <v>765</v>
      </c>
      <c r="M6178" t="s">
        <v>24776</v>
      </c>
      <c r="N6178" t="s">
        <v>43449</v>
      </c>
      <c r="O6178" s="76" t="s">
        <v>4356</v>
      </c>
      <c r="P6178" s="82">
        <v>315</v>
      </c>
      <c r="Q6178" s="82" t="s">
        <v>81114</v>
      </c>
      <c r="R6178"/>
    </row>
    <row r="6179" spans="12:18" x14ac:dyDescent="0.25">
      <c r="L6179" t="s">
        <v>765</v>
      </c>
      <c r="M6179" t="s">
        <v>7660</v>
      </c>
      <c r="N6179" t="s">
        <v>43450</v>
      </c>
      <c r="O6179" s="76" t="s">
        <v>4366</v>
      </c>
      <c r="P6179" s="82">
        <v>212</v>
      </c>
      <c r="Q6179" s="82" t="s">
        <v>81115</v>
      </c>
      <c r="R6179"/>
    </row>
    <row r="6180" spans="12:18" x14ac:dyDescent="0.25">
      <c r="L6180" t="s">
        <v>765</v>
      </c>
      <c r="M6180" t="s">
        <v>24777</v>
      </c>
      <c r="N6180" t="s">
        <v>43451</v>
      </c>
      <c r="O6180" s="76" t="s">
        <v>4356</v>
      </c>
      <c r="P6180" s="82">
        <v>2610</v>
      </c>
      <c r="Q6180" s="82" t="s">
        <v>81116</v>
      </c>
      <c r="R6180"/>
    </row>
    <row r="6181" spans="12:18" x14ac:dyDescent="0.25">
      <c r="L6181" t="s">
        <v>765</v>
      </c>
      <c r="M6181" t="s">
        <v>15307</v>
      </c>
      <c r="N6181" t="s">
        <v>43452</v>
      </c>
      <c r="O6181" s="76" t="s">
        <v>4356</v>
      </c>
      <c r="P6181" s="82">
        <v>577</v>
      </c>
      <c r="Q6181" s="82" t="s">
        <v>81117</v>
      </c>
      <c r="R6181"/>
    </row>
    <row r="6182" spans="12:18" x14ac:dyDescent="0.25">
      <c r="L6182" t="s">
        <v>765</v>
      </c>
      <c r="M6182" t="s">
        <v>7661</v>
      </c>
      <c r="N6182" t="s">
        <v>43453</v>
      </c>
      <c r="O6182" s="76" t="s">
        <v>4356</v>
      </c>
      <c r="P6182" s="82">
        <v>678</v>
      </c>
      <c r="Q6182" s="82" t="s">
        <v>81118</v>
      </c>
      <c r="R6182"/>
    </row>
    <row r="6183" spans="12:18" x14ac:dyDescent="0.25">
      <c r="L6183" t="s">
        <v>765</v>
      </c>
      <c r="M6183" t="s">
        <v>4781</v>
      </c>
      <c r="N6183" t="s">
        <v>43454</v>
      </c>
      <c r="O6183" s="76" t="s">
        <v>4366</v>
      </c>
      <c r="P6183" s="82">
        <v>387</v>
      </c>
      <c r="Q6183" s="82" t="s">
        <v>81119</v>
      </c>
      <c r="R6183"/>
    </row>
    <row r="6184" spans="12:18" x14ac:dyDescent="0.25">
      <c r="L6184" t="s">
        <v>765</v>
      </c>
      <c r="M6184" t="s">
        <v>33674</v>
      </c>
      <c r="N6184" t="s">
        <v>43455</v>
      </c>
      <c r="O6184" s="76" t="s">
        <v>4366</v>
      </c>
      <c r="P6184" s="82">
        <v>109</v>
      </c>
      <c r="Q6184" s="82" t="s">
        <v>81120</v>
      </c>
      <c r="R6184"/>
    </row>
    <row r="6185" spans="12:18" x14ac:dyDescent="0.25">
      <c r="L6185" t="s">
        <v>765</v>
      </c>
      <c r="M6185" t="s">
        <v>7662</v>
      </c>
      <c r="N6185" t="s">
        <v>43456</v>
      </c>
      <c r="O6185" s="76" t="s">
        <v>4366</v>
      </c>
      <c r="P6185" s="82">
        <v>329</v>
      </c>
      <c r="Q6185" s="82" t="s">
        <v>81121</v>
      </c>
      <c r="R6185"/>
    </row>
    <row r="6186" spans="12:18" x14ac:dyDescent="0.25">
      <c r="L6186" t="s">
        <v>765</v>
      </c>
      <c r="M6186" t="s">
        <v>7663</v>
      </c>
      <c r="N6186" t="s">
        <v>43457</v>
      </c>
      <c r="O6186" s="76" t="s">
        <v>4366</v>
      </c>
      <c r="P6186" s="82">
        <v>183</v>
      </c>
      <c r="Q6186" s="82" t="s">
        <v>81122</v>
      </c>
      <c r="R6186"/>
    </row>
    <row r="6187" spans="12:18" x14ac:dyDescent="0.25">
      <c r="L6187" t="s">
        <v>765</v>
      </c>
      <c r="M6187" t="s">
        <v>7664</v>
      </c>
      <c r="N6187" t="s">
        <v>43458</v>
      </c>
      <c r="O6187" s="76" t="s">
        <v>4356</v>
      </c>
      <c r="P6187" s="82">
        <v>431</v>
      </c>
      <c r="Q6187" s="82" t="s">
        <v>81123</v>
      </c>
      <c r="R6187"/>
    </row>
    <row r="6188" spans="12:18" x14ac:dyDescent="0.25">
      <c r="L6188" t="s">
        <v>765</v>
      </c>
      <c r="M6188" t="s">
        <v>24778</v>
      </c>
      <c r="N6188" t="s">
        <v>43459</v>
      </c>
      <c r="O6188" s="76" t="s">
        <v>4366</v>
      </c>
      <c r="P6188" s="82">
        <v>438</v>
      </c>
      <c r="Q6188" s="82" t="s">
        <v>81124</v>
      </c>
      <c r="R6188"/>
    </row>
    <row r="6189" spans="12:18" x14ac:dyDescent="0.25">
      <c r="L6189" t="s">
        <v>765</v>
      </c>
      <c r="M6189" t="s">
        <v>13344</v>
      </c>
      <c r="N6189" t="s">
        <v>43460</v>
      </c>
      <c r="O6189" s="76" t="s">
        <v>4356</v>
      </c>
      <c r="P6189" s="82">
        <v>761</v>
      </c>
      <c r="Q6189" s="82" t="s">
        <v>81125</v>
      </c>
      <c r="R6189"/>
    </row>
    <row r="6190" spans="12:18" x14ac:dyDescent="0.25">
      <c r="L6190" t="s">
        <v>765</v>
      </c>
      <c r="M6190" t="s">
        <v>13346</v>
      </c>
      <c r="N6190" t="s">
        <v>43461</v>
      </c>
      <c r="O6190" s="76" t="s">
        <v>4356</v>
      </c>
      <c r="P6190" s="82">
        <v>852</v>
      </c>
      <c r="Q6190" s="82" t="s">
        <v>81126</v>
      </c>
      <c r="R6190"/>
    </row>
    <row r="6191" spans="12:18" x14ac:dyDescent="0.25">
      <c r="L6191" t="s">
        <v>765</v>
      </c>
      <c r="M6191" t="s">
        <v>24779</v>
      </c>
      <c r="N6191" t="s">
        <v>43462</v>
      </c>
      <c r="O6191" s="76" t="s">
        <v>4356</v>
      </c>
      <c r="P6191" s="82">
        <v>832</v>
      </c>
      <c r="Q6191" s="82" t="s">
        <v>81127</v>
      </c>
      <c r="R6191"/>
    </row>
    <row r="6192" spans="12:18" x14ac:dyDescent="0.25">
      <c r="L6192" t="s">
        <v>765</v>
      </c>
      <c r="M6192" t="s">
        <v>13348</v>
      </c>
      <c r="N6192" t="s">
        <v>43463</v>
      </c>
      <c r="O6192" s="76" t="s">
        <v>4356</v>
      </c>
      <c r="P6192" s="82">
        <v>1481</v>
      </c>
      <c r="Q6192" s="82" t="s">
        <v>81128</v>
      </c>
      <c r="R6192"/>
    </row>
    <row r="6193" spans="12:18" x14ac:dyDescent="0.25">
      <c r="L6193" t="s">
        <v>765</v>
      </c>
      <c r="M6193" t="s">
        <v>24780</v>
      </c>
      <c r="N6193" t="s">
        <v>43464</v>
      </c>
      <c r="O6193" s="76" t="s">
        <v>4366</v>
      </c>
      <c r="P6193" s="82">
        <v>224</v>
      </c>
      <c r="Q6193" s="82" t="s">
        <v>81129</v>
      </c>
      <c r="R6193"/>
    </row>
    <row r="6194" spans="12:18" x14ac:dyDescent="0.25">
      <c r="L6194" t="s">
        <v>765</v>
      </c>
      <c r="M6194" t="s">
        <v>24781</v>
      </c>
      <c r="N6194" t="s">
        <v>43465</v>
      </c>
      <c r="O6194" s="76" t="s">
        <v>4366</v>
      </c>
      <c r="P6194" s="82">
        <v>253</v>
      </c>
      <c r="Q6194" s="82" t="s">
        <v>81130</v>
      </c>
      <c r="R6194"/>
    </row>
    <row r="6195" spans="12:18" x14ac:dyDescent="0.25">
      <c r="L6195" t="s">
        <v>765</v>
      </c>
      <c r="M6195" t="s">
        <v>33675</v>
      </c>
      <c r="N6195" t="s">
        <v>43466</v>
      </c>
      <c r="O6195" s="76" t="s">
        <v>4366</v>
      </c>
      <c r="P6195" s="82">
        <v>280</v>
      </c>
      <c r="Q6195" s="82" t="s">
        <v>81131</v>
      </c>
      <c r="R6195"/>
    </row>
    <row r="6196" spans="12:18" x14ac:dyDescent="0.25">
      <c r="L6196" t="s">
        <v>765</v>
      </c>
      <c r="M6196" t="s">
        <v>24782</v>
      </c>
      <c r="N6196" t="s">
        <v>43467</v>
      </c>
      <c r="O6196" s="76" t="s">
        <v>4366</v>
      </c>
      <c r="P6196" s="82">
        <v>139</v>
      </c>
      <c r="Q6196" s="82" t="s">
        <v>81132</v>
      </c>
      <c r="R6196"/>
    </row>
    <row r="6197" spans="12:18" x14ac:dyDescent="0.25">
      <c r="L6197" t="s">
        <v>765</v>
      </c>
      <c r="M6197" t="s">
        <v>7665</v>
      </c>
      <c r="N6197" t="s">
        <v>43468</v>
      </c>
      <c r="O6197" s="76" t="s">
        <v>4356</v>
      </c>
      <c r="P6197" s="82">
        <v>1156</v>
      </c>
      <c r="Q6197" s="82" t="s">
        <v>81133</v>
      </c>
      <c r="R6197"/>
    </row>
    <row r="6198" spans="12:18" x14ac:dyDescent="0.25">
      <c r="L6198" t="s">
        <v>765</v>
      </c>
      <c r="M6198" t="s">
        <v>33676</v>
      </c>
      <c r="N6198" t="s">
        <v>43469</v>
      </c>
      <c r="O6198" s="76" t="s">
        <v>4356</v>
      </c>
      <c r="P6198" s="82">
        <v>600</v>
      </c>
      <c r="Q6198" s="82" t="s">
        <v>81134</v>
      </c>
      <c r="R6198"/>
    </row>
    <row r="6199" spans="12:18" x14ac:dyDescent="0.25">
      <c r="L6199" t="s">
        <v>765</v>
      </c>
      <c r="M6199" t="s">
        <v>13350</v>
      </c>
      <c r="N6199" t="s">
        <v>43470</v>
      </c>
      <c r="O6199" s="76" t="s">
        <v>4366</v>
      </c>
      <c r="P6199" s="82">
        <v>306</v>
      </c>
      <c r="Q6199" s="82" t="s">
        <v>81135</v>
      </c>
      <c r="R6199"/>
    </row>
    <row r="6200" spans="12:18" x14ac:dyDescent="0.25">
      <c r="L6200" t="s">
        <v>765</v>
      </c>
      <c r="M6200" t="s">
        <v>11723</v>
      </c>
      <c r="N6200" t="s">
        <v>43471</v>
      </c>
      <c r="O6200" s="76" t="s">
        <v>4366</v>
      </c>
      <c r="P6200" s="82">
        <v>215</v>
      </c>
      <c r="Q6200" s="82" t="s">
        <v>81137</v>
      </c>
      <c r="R6200"/>
    </row>
    <row r="6201" spans="12:18" x14ac:dyDescent="0.25">
      <c r="L6201" t="s">
        <v>765</v>
      </c>
      <c r="M6201" t="s">
        <v>33677</v>
      </c>
      <c r="N6201" t="s">
        <v>43472</v>
      </c>
      <c r="O6201" s="76" t="s">
        <v>4356</v>
      </c>
      <c r="P6201" s="82">
        <v>675</v>
      </c>
      <c r="Q6201" s="82" t="s">
        <v>81138</v>
      </c>
      <c r="R6201"/>
    </row>
    <row r="6202" spans="12:18" x14ac:dyDescent="0.25">
      <c r="L6202" t="s">
        <v>765</v>
      </c>
      <c r="M6202" t="s">
        <v>7667</v>
      </c>
      <c r="N6202" t="s">
        <v>43473</v>
      </c>
      <c r="O6202" s="76" t="s">
        <v>4366</v>
      </c>
      <c r="P6202" s="82">
        <v>253</v>
      </c>
      <c r="Q6202" s="82" t="s">
        <v>81139</v>
      </c>
      <c r="R6202"/>
    </row>
    <row r="6203" spans="12:18" x14ac:dyDescent="0.25">
      <c r="L6203" t="s">
        <v>765</v>
      </c>
      <c r="M6203" t="s">
        <v>7668</v>
      </c>
      <c r="N6203" t="s">
        <v>43474</v>
      </c>
      <c r="O6203" s="76" t="s">
        <v>4374</v>
      </c>
      <c r="P6203" s="82">
        <v>1814</v>
      </c>
      <c r="Q6203" s="82" t="s">
        <v>81140</v>
      </c>
      <c r="R6203"/>
    </row>
    <row r="6204" spans="12:18" x14ac:dyDescent="0.25">
      <c r="L6204" t="s">
        <v>765</v>
      </c>
      <c r="M6204" t="s">
        <v>24783</v>
      </c>
      <c r="N6204" t="s">
        <v>43475</v>
      </c>
      <c r="O6204" s="76" t="s">
        <v>4366</v>
      </c>
      <c r="P6204" s="82">
        <v>263</v>
      </c>
      <c r="Q6204" s="82" t="s">
        <v>81141</v>
      </c>
      <c r="R6204"/>
    </row>
    <row r="6205" spans="12:18" x14ac:dyDescent="0.25">
      <c r="L6205" t="s">
        <v>765</v>
      </c>
      <c r="M6205" t="s">
        <v>24784</v>
      </c>
      <c r="N6205" t="s">
        <v>43476</v>
      </c>
      <c r="O6205" s="76" t="s">
        <v>4356</v>
      </c>
      <c r="P6205" s="82">
        <v>269</v>
      </c>
      <c r="Q6205" s="82" t="s">
        <v>81142</v>
      </c>
      <c r="R6205"/>
    </row>
    <row r="6206" spans="12:18" x14ac:dyDescent="0.25">
      <c r="L6206" t="s">
        <v>765</v>
      </c>
      <c r="M6206" t="s">
        <v>13352</v>
      </c>
      <c r="N6206" t="s">
        <v>43477</v>
      </c>
      <c r="O6206" s="76" t="s">
        <v>4356</v>
      </c>
      <c r="P6206" s="82">
        <v>615</v>
      </c>
      <c r="Q6206" s="82" t="s">
        <v>81143</v>
      </c>
      <c r="R6206"/>
    </row>
    <row r="6207" spans="12:18" x14ac:dyDescent="0.25">
      <c r="L6207" t="s">
        <v>765</v>
      </c>
      <c r="M6207" t="s">
        <v>33678</v>
      </c>
      <c r="N6207" t="s">
        <v>43478</v>
      </c>
      <c r="O6207" s="76" t="s">
        <v>4356</v>
      </c>
      <c r="P6207" s="82">
        <v>414</v>
      </c>
      <c r="Q6207" s="82" t="s">
        <v>81144</v>
      </c>
      <c r="R6207"/>
    </row>
    <row r="6208" spans="12:18" x14ac:dyDescent="0.25">
      <c r="L6208" t="s">
        <v>765</v>
      </c>
      <c r="M6208" t="s">
        <v>10039</v>
      </c>
      <c r="N6208" t="s">
        <v>43479</v>
      </c>
      <c r="O6208" s="76" t="s">
        <v>4366</v>
      </c>
      <c r="P6208" s="82">
        <v>64</v>
      </c>
      <c r="Q6208" s="82" t="s">
        <v>81145</v>
      </c>
      <c r="R6208"/>
    </row>
    <row r="6209" spans="12:18" x14ac:dyDescent="0.25">
      <c r="L6209" t="s">
        <v>765</v>
      </c>
      <c r="M6209" t="s">
        <v>13353</v>
      </c>
      <c r="N6209" t="s">
        <v>43480</v>
      </c>
      <c r="O6209" s="76" t="s">
        <v>4356</v>
      </c>
      <c r="P6209" s="82">
        <v>962</v>
      </c>
      <c r="Q6209" s="82" t="s">
        <v>81147</v>
      </c>
      <c r="R6209"/>
    </row>
    <row r="6210" spans="12:18" x14ac:dyDescent="0.25">
      <c r="L6210" t="s">
        <v>765</v>
      </c>
      <c r="M6210" t="s">
        <v>7670</v>
      </c>
      <c r="N6210" t="s">
        <v>43481</v>
      </c>
      <c r="O6210" s="76" t="s">
        <v>4356</v>
      </c>
      <c r="P6210" s="82">
        <v>1999</v>
      </c>
      <c r="Q6210" s="82" t="s">
        <v>81148</v>
      </c>
      <c r="R6210"/>
    </row>
    <row r="6211" spans="12:18" x14ac:dyDescent="0.25">
      <c r="L6211" t="s">
        <v>765</v>
      </c>
      <c r="M6211" t="s">
        <v>24785</v>
      </c>
      <c r="N6211" t="s">
        <v>43482</v>
      </c>
      <c r="O6211" s="76" t="s">
        <v>4366</v>
      </c>
      <c r="P6211" s="82">
        <v>529</v>
      </c>
      <c r="Q6211" s="82" t="s">
        <v>81149</v>
      </c>
      <c r="R6211"/>
    </row>
    <row r="6212" spans="12:18" x14ac:dyDescent="0.25">
      <c r="L6212" t="s">
        <v>765</v>
      </c>
      <c r="M6212" t="s">
        <v>7671</v>
      </c>
      <c r="N6212" t="s">
        <v>43483</v>
      </c>
      <c r="O6212" s="76" t="s">
        <v>4366</v>
      </c>
      <c r="P6212" s="82">
        <v>223</v>
      </c>
      <c r="Q6212" s="82" t="s">
        <v>81150</v>
      </c>
      <c r="R6212"/>
    </row>
    <row r="6213" spans="12:18" x14ac:dyDescent="0.25">
      <c r="L6213" t="s">
        <v>765</v>
      </c>
      <c r="M6213" t="s">
        <v>33679</v>
      </c>
      <c r="N6213" t="s">
        <v>43484</v>
      </c>
      <c r="O6213" s="76" t="s">
        <v>4366</v>
      </c>
      <c r="P6213" s="82">
        <v>345</v>
      </c>
      <c r="Q6213" s="82" t="s">
        <v>81152</v>
      </c>
      <c r="R6213"/>
    </row>
    <row r="6214" spans="12:18" x14ac:dyDescent="0.25">
      <c r="L6214" t="s">
        <v>765</v>
      </c>
      <c r="M6214" t="s">
        <v>7672</v>
      </c>
      <c r="N6214" t="s">
        <v>43485</v>
      </c>
      <c r="O6214" s="76" t="s">
        <v>4366</v>
      </c>
      <c r="P6214" s="82">
        <v>248</v>
      </c>
      <c r="Q6214" s="82" t="s">
        <v>81153</v>
      </c>
      <c r="R6214"/>
    </row>
    <row r="6215" spans="12:18" x14ac:dyDescent="0.25">
      <c r="L6215" t="s">
        <v>765</v>
      </c>
      <c r="M6215" t="s">
        <v>7673</v>
      </c>
      <c r="N6215" t="s">
        <v>43486</v>
      </c>
      <c r="O6215" s="76" t="s">
        <v>4356</v>
      </c>
      <c r="P6215" s="82">
        <v>441</v>
      </c>
      <c r="Q6215" s="82" t="s">
        <v>81154</v>
      </c>
      <c r="R6215"/>
    </row>
    <row r="6216" spans="12:18" x14ac:dyDescent="0.25">
      <c r="L6216" t="s">
        <v>765</v>
      </c>
      <c r="M6216" t="s">
        <v>7674</v>
      </c>
      <c r="N6216" t="s">
        <v>43487</v>
      </c>
      <c r="O6216" s="76" t="s">
        <v>4366</v>
      </c>
      <c r="P6216" s="82">
        <v>525</v>
      </c>
      <c r="Q6216" s="82" t="s">
        <v>81155</v>
      </c>
      <c r="R6216"/>
    </row>
    <row r="6217" spans="12:18" x14ac:dyDescent="0.25">
      <c r="L6217" t="s">
        <v>765</v>
      </c>
      <c r="M6217" t="s">
        <v>7675</v>
      </c>
      <c r="N6217" t="s">
        <v>43488</v>
      </c>
      <c r="O6217" s="76" t="s">
        <v>4356</v>
      </c>
      <c r="P6217" s="82">
        <v>247</v>
      </c>
      <c r="Q6217" s="82" t="s">
        <v>81156</v>
      </c>
      <c r="R6217"/>
    </row>
    <row r="6218" spans="12:18" x14ac:dyDescent="0.25">
      <c r="L6218" t="s">
        <v>765</v>
      </c>
      <c r="M6218" t="s">
        <v>33680</v>
      </c>
      <c r="N6218" t="s">
        <v>43489</v>
      </c>
      <c r="O6218" s="76" t="s">
        <v>4356</v>
      </c>
      <c r="P6218" s="82">
        <v>470</v>
      </c>
      <c r="Q6218" s="82" t="s">
        <v>81157</v>
      </c>
      <c r="R6218"/>
    </row>
    <row r="6219" spans="12:18" x14ac:dyDescent="0.25">
      <c r="L6219" t="s">
        <v>765</v>
      </c>
      <c r="M6219" t="s">
        <v>33681</v>
      </c>
      <c r="N6219" t="s">
        <v>43490</v>
      </c>
      <c r="O6219" s="76" t="s">
        <v>4356</v>
      </c>
      <c r="P6219" s="82">
        <v>868</v>
      </c>
      <c r="Q6219" s="82" t="s">
        <v>81158</v>
      </c>
      <c r="R6219"/>
    </row>
    <row r="6220" spans="12:18" x14ac:dyDescent="0.25">
      <c r="L6220" t="s">
        <v>765</v>
      </c>
      <c r="M6220" t="s">
        <v>24786</v>
      </c>
      <c r="N6220" t="s">
        <v>43491</v>
      </c>
      <c r="O6220" s="76" t="s">
        <v>4366</v>
      </c>
      <c r="P6220" s="82">
        <v>199</v>
      </c>
      <c r="Q6220" s="82" t="s">
        <v>81159</v>
      </c>
      <c r="R6220"/>
    </row>
    <row r="6221" spans="12:18" x14ac:dyDescent="0.25">
      <c r="L6221" t="s">
        <v>765</v>
      </c>
      <c r="M6221" t="s">
        <v>33682</v>
      </c>
      <c r="N6221" t="s">
        <v>43492</v>
      </c>
      <c r="O6221" s="76" t="s">
        <v>4366</v>
      </c>
      <c r="P6221" s="82">
        <v>256</v>
      </c>
      <c r="Q6221" s="82" t="s">
        <v>81160</v>
      </c>
      <c r="R6221"/>
    </row>
    <row r="6222" spans="12:18" x14ac:dyDescent="0.25">
      <c r="L6222" t="s">
        <v>765</v>
      </c>
      <c r="M6222" t="s">
        <v>15311</v>
      </c>
      <c r="N6222" t="s">
        <v>43493</v>
      </c>
      <c r="O6222" s="76" t="s">
        <v>4366</v>
      </c>
      <c r="P6222" s="82">
        <v>213</v>
      </c>
      <c r="Q6222" s="82" t="s">
        <v>81161</v>
      </c>
      <c r="R6222"/>
    </row>
    <row r="6223" spans="12:18" x14ac:dyDescent="0.25">
      <c r="L6223" t="s">
        <v>765</v>
      </c>
      <c r="M6223" t="s">
        <v>26258</v>
      </c>
      <c r="N6223" t="s">
        <v>43494</v>
      </c>
      <c r="O6223" s="76" t="s">
        <v>4356</v>
      </c>
      <c r="P6223" s="82">
        <v>973</v>
      </c>
      <c r="Q6223" s="82" t="s">
        <v>81162</v>
      </c>
      <c r="R6223"/>
    </row>
    <row r="6224" spans="12:18" x14ac:dyDescent="0.25">
      <c r="L6224" t="s">
        <v>765</v>
      </c>
      <c r="M6224" t="s">
        <v>24787</v>
      </c>
      <c r="N6224" t="s">
        <v>43495</v>
      </c>
      <c r="O6224" s="76" t="s">
        <v>4366</v>
      </c>
      <c r="P6224" s="82">
        <v>190</v>
      </c>
      <c r="Q6224" s="82" t="s">
        <v>81163</v>
      </c>
      <c r="R6224"/>
    </row>
    <row r="6225" spans="12:18" x14ac:dyDescent="0.25">
      <c r="L6225" t="s">
        <v>765</v>
      </c>
      <c r="M6225" t="s">
        <v>24797</v>
      </c>
      <c r="N6225" t="s">
        <v>43496</v>
      </c>
      <c r="O6225" s="76" t="s">
        <v>4356</v>
      </c>
      <c r="P6225" s="82">
        <v>649</v>
      </c>
      <c r="Q6225" s="82" t="s">
        <v>81206</v>
      </c>
      <c r="R6225"/>
    </row>
    <row r="6226" spans="12:18" x14ac:dyDescent="0.25">
      <c r="L6226" t="s">
        <v>765</v>
      </c>
      <c r="M6226" t="s">
        <v>7682</v>
      </c>
      <c r="N6226" t="s">
        <v>43497</v>
      </c>
      <c r="O6226" s="76" t="s">
        <v>4356</v>
      </c>
      <c r="P6226" s="82">
        <v>1393</v>
      </c>
      <c r="Q6226" s="82" t="s">
        <v>81207</v>
      </c>
      <c r="R6226"/>
    </row>
    <row r="6227" spans="12:18" x14ac:dyDescent="0.25">
      <c r="L6227" t="s">
        <v>765</v>
      </c>
      <c r="M6227" t="s">
        <v>7683</v>
      </c>
      <c r="N6227" t="s">
        <v>43498</v>
      </c>
      <c r="O6227" s="76" t="s">
        <v>4356</v>
      </c>
      <c r="P6227" s="82">
        <v>3080</v>
      </c>
      <c r="Q6227" s="82" t="s">
        <v>81208</v>
      </c>
      <c r="R6227"/>
    </row>
    <row r="6228" spans="12:18" x14ac:dyDescent="0.25">
      <c r="L6228" t="s">
        <v>765</v>
      </c>
      <c r="M6228" t="s">
        <v>33690</v>
      </c>
      <c r="N6228" t="s">
        <v>43499</v>
      </c>
      <c r="O6228" s="76" t="s">
        <v>4366</v>
      </c>
      <c r="P6228" s="82">
        <v>410</v>
      </c>
      <c r="Q6228" s="82" t="s">
        <v>81209</v>
      </c>
      <c r="R6228"/>
    </row>
    <row r="6229" spans="12:18" x14ac:dyDescent="0.25">
      <c r="L6229" t="s">
        <v>765</v>
      </c>
      <c r="M6229" t="s">
        <v>15329</v>
      </c>
      <c r="N6229" t="s">
        <v>43500</v>
      </c>
      <c r="O6229" s="76" t="s">
        <v>4366</v>
      </c>
      <c r="P6229" s="82">
        <v>79</v>
      </c>
      <c r="Q6229" s="82" t="s">
        <v>81210</v>
      </c>
      <c r="R6229"/>
    </row>
    <row r="6230" spans="12:18" x14ac:dyDescent="0.25">
      <c r="L6230" t="s">
        <v>765</v>
      </c>
      <c r="M6230" t="s">
        <v>15331</v>
      </c>
      <c r="N6230" t="s">
        <v>43501</v>
      </c>
      <c r="O6230" s="76" t="s">
        <v>4366</v>
      </c>
      <c r="P6230" s="82">
        <v>497</v>
      </c>
      <c r="Q6230" s="82" t="s">
        <v>81211</v>
      </c>
      <c r="R6230"/>
    </row>
    <row r="6231" spans="12:18" x14ac:dyDescent="0.25">
      <c r="L6231" t="s">
        <v>765</v>
      </c>
      <c r="M6231" t="s">
        <v>33691</v>
      </c>
      <c r="N6231" t="s">
        <v>43502</v>
      </c>
      <c r="O6231" s="76" t="s">
        <v>4356</v>
      </c>
      <c r="P6231" s="82">
        <v>1030</v>
      </c>
      <c r="Q6231" s="82" t="s">
        <v>81212</v>
      </c>
      <c r="R6231"/>
    </row>
    <row r="6232" spans="12:18" x14ac:dyDescent="0.25">
      <c r="L6232" t="s">
        <v>765</v>
      </c>
      <c r="M6232" t="s">
        <v>33692</v>
      </c>
      <c r="N6232" t="s">
        <v>43503</v>
      </c>
      <c r="O6232" s="76" t="s">
        <v>4356</v>
      </c>
      <c r="P6232" s="82">
        <v>712</v>
      </c>
      <c r="Q6232" s="82" t="s">
        <v>81213</v>
      </c>
      <c r="R6232"/>
    </row>
    <row r="6233" spans="12:18" x14ac:dyDescent="0.25">
      <c r="L6233" t="s">
        <v>765</v>
      </c>
      <c r="M6233" t="s">
        <v>13368</v>
      </c>
      <c r="N6233" t="s">
        <v>43504</v>
      </c>
      <c r="O6233" s="76" t="s">
        <v>4356</v>
      </c>
      <c r="P6233" s="82">
        <v>472</v>
      </c>
      <c r="Q6233" s="82" t="s">
        <v>81214</v>
      </c>
      <c r="R6233"/>
    </row>
    <row r="6234" spans="12:18" x14ac:dyDescent="0.25">
      <c r="L6234" t="s">
        <v>765</v>
      </c>
      <c r="M6234" t="s">
        <v>24798</v>
      </c>
      <c r="N6234" t="s">
        <v>43505</v>
      </c>
      <c r="O6234" s="76" t="s">
        <v>4366</v>
      </c>
      <c r="P6234" s="82">
        <v>399</v>
      </c>
      <c r="Q6234" s="82" t="s">
        <v>81215</v>
      </c>
      <c r="R6234"/>
    </row>
    <row r="6235" spans="12:18" x14ac:dyDescent="0.25">
      <c r="L6235" t="s">
        <v>765</v>
      </c>
      <c r="M6235" t="s">
        <v>15333</v>
      </c>
      <c r="N6235" t="s">
        <v>43506</v>
      </c>
      <c r="O6235" s="76" t="s">
        <v>4366</v>
      </c>
      <c r="P6235" s="82">
        <v>74</v>
      </c>
      <c r="Q6235" s="82" t="s">
        <v>81216</v>
      </c>
      <c r="R6235"/>
    </row>
    <row r="6236" spans="12:18" x14ac:dyDescent="0.25">
      <c r="L6236" t="s">
        <v>765</v>
      </c>
      <c r="M6236" t="s">
        <v>15334</v>
      </c>
      <c r="N6236" t="s">
        <v>43507</v>
      </c>
      <c r="O6236" s="76" t="s">
        <v>4356</v>
      </c>
      <c r="P6236" s="82">
        <v>62</v>
      </c>
      <c r="Q6236" s="82" t="s">
        <v>81217</v>
      </c>
      <c r="R6236"/>
    </row>
    <row r="6237" spans="12:18" x14ac:dyDescent="0.25">
      <c r="L6237" t="s">
        <v>765</v>
      </c>
      <c r="M6237" t="s">
        <v>7684</v>
      </c>
      <c r="N6237" t="s">
        <v>43508</v>
      </c>
      <c r="O6237" s="76" t="s">
        <v>4366</v>
      </c>
      <c r="P6237" s="82">
        <v>303</v>
      </c>
      <c r="Q6237" s="82" t="s">
        <v>81218</v>
      </c>
      <c r="R6237"/>
    </row>
    <row r="6238" spans="12:18" x14ac:dyDescent="0.25">
      <c r="L6238" t="s">
        <v>765</v>
      </c>
      <c r="M6238" t="s">
        <v>24799</v>
      </c>
      <c r="N6238" t="s">
        <v>43509</v>
      </c>
      <c r="O6238" s="76" t="s">
        <v>4356</v>
      </c>
      <c r="P6238" s="82">
        <v>497</v>
      </c>
      <c r="Q6238" s="82" t="s">
        <v>81219</v>
      </c>
      <c r="R6238"/>
    </row>
    <row r="6239" spans="12:18" x14ac:dyDescent="0.25">
      <c r="L6239" t="s">
        <v>765</v>
      </c>
      <c r="M6239" t="s">
        <v>33693</v>
      </c>
      <c r="N6239" t="s">
        <v>43510</v>
      </c>
      <c r="O6239" s="76" t="s">
        <v>4356</v>
      </c>
      <c r="P6239" s="82">
        <v>583</v>
      </c>
      <c r="Q6239" s="82" t="s">
        <v>81220</v>
      </c>
      <c r="R6239"/>
    </row>
    <row r="6240" spans="12:18" x14ac:dyDescent="0.25">
      <c r="L6240" t="s">
        <v>765</v>
      </c>
      <c r="M6240" t="s">
        <v>24788</v>
      </c>
      <c r="N6240" t="s">
        <v>43511</v>
      </c>
      <c r="O6240" s="76" t="s">
        <v>4366</v>
      </c>
      <c r="P6240" s="82">
        <v>94</v>
      </c>
      <c r="Q6240" s="82" t="s">
        <v>81164</v>
      </c>
      <c r="R6240"/>
    </row>
    <row r="6241" spans="12:18" x14ac:dyDescent="0.25">
      <c r="L6241" t="s">
        <v>765</v>
      </c>
      <c r="M6241" t="s">
        <v>33683</v>
      </c>
      <c r="N6241" t="s">
        <v>43512</v>
      </c>
      <c r="O6241" s="76" t="s">
        <v>4374</v>
      </c>
      <c r="P6241" s="82">
        <v>9437</v>
      </c>
      <c r="Q6241" s="82" t="s">
        <v>81165</v>
      </c>
      <c r="R6241"/>
    </row>
    <row r="6242" spans="12:18" x14ac:dyDescent="0.25">
      <c r="L6242" t="s">
        <v>765</v>
      </c>
      <c r="M6242" t="s">
        <v>7676</v>
      </c>
      <c r="N6242" t="s">
        <v>43513</v>
      </c>
      <c r="O6242" s="76" t="s">
        <v>4366</v>
      </c>
      <c r="P6242" s="82">
        <v>364</v>
      </c>
      <c r="Q6242" s="82" t="s">
        <v>81166</v>
      </c>
      <c r="R6242"/>
    </row>
    <row r="6243" spans="12:18" x14ac:dyDescent="0.25">
      <c r="L6243" t="s">
        <v>765</v>
      </c>
      <c r="M6243" t="s">
        <v>33684</v>
      </c>
      <c r="N6243" t="s">
        <v>43514</v>
      </c>
      <c r="O6243" s="76" t="s">
        <v>4366</v>
      </c>
      <c r="P6243" s="82">
        <v>250</v>
      </c>
      <c r="Q6243" s="82" t="s">
        <v>81167</v>
      </c>
      <c r="R6243"/>
    </row>
    <row r="6244" spans="12:18" x14ac:dyDescent="0.25">
      <c r="L6244" t="s">
        <v>765</v>
      </c>
      <c r="M6244" t="s">
        <v>13355</v>
      </c>
      <c r="N6244" t="s">
        <v>43515</v>
      </c>
      <c r="O6244" s="76" t="s">
        <v>4366</v>
      </c>
      <c r="P6244" s="82">
        <v>312</v>
      </c>
      <c r="Q6244" s="82" t="s">
        <v>81168</v>
      </c>
      <c r="R6244"/>
    </row>
    <row r="6245" spans="12:18" x14ac:dyDescent="0.25">
      <c r="L6245" t="s">
        <v>765</v>
      </c>
      <c r="M6245" t="s">
        <v>11409</v>
      </c>
      <c r="N6245" t="s">
        <v>43516</v>
      </c>
      <c r="O6245" s="76" t="s">
        <v>4356</v>
      </c>
      <c r="P6245" s="82">
        <v>767</v>
      </c>
      <c r="Q6245" s="82" t="s">
        <v>81169</v>
      </c>
      <c r="R6245"/>
    </row>
    <row r="6246" spans="12:18" x14ac:dyDescent="0.25">
      <c r="L6246" t="s">
        <v>765</v>
      </c>
      <c r="M6246" t="s">
        <v>13358</v>
      </c>
      <c r="N6246" t="s">
        <v>43517</v>
      </c>
      <c r="O6246" s="76" t="s">
        <v>4366</v>
      </c>
      <c r="P6246" s="82">
        <v>14</v>
      </c>
      <c r="Q6246" s="82" t="s">
        <v>81170</v>
      </c>
      <c r="R6246"/>
    </row>
    <row r="6247" spans="12:18" x14ac:dyDescent="0.25">
      <c r="L6247" t="s">
        <v>765</v>
      </c>
      <c r="M6247" t="s">
        <v>24789</v>
      </c>
      <c r="N6247" t="s">
        <v>43518</v>
      </c>
      <c r="O6247" s="76" t="s">
        <v>4366</v>
      </c>
      <c r="P6247" s="82">
        <v>104</v>
      </c>
      <c r="Q6247" s="82" t="s">
        <v>81171</v>
      </c>
      <c r="R6247"/>
    </row>
    <row r="6248" spans="12:18" x14ac:dyDescent="0.25">
      <c r="L6248" t="s">
        <v>765</v>
      </c>
      <c r="M6248" t="s">
        <v>7677</v>
      </c>
      <c r="N6248" t="s">
        <v>43519</v>
      </c>
      <c r="O6248" s="76" t="s">
        <v>4366</v>
      </c>
      <c r="P6248" s="82">
        <v>302</v>
      </c>
      <c r="Q6248" s="82" t="s">
        <v>81172</v>
      </c>
      <c r="R6248"/>
    </row>
    <row r="6249" spans="12:18" x14ac:dyDescent="0.25">
      <c r="L6249" t="s">
        <v>765</v>
      </c>
      <c r="M6249" t="s">
        <v>33685</v>
      </c>
      <c r="N6249" t="s">
        <v>43520</v>
      </c>
      <c r="O6249" s="76" t="s">
        <v>4374</v>
      </c>
      <c r="P6249" s="82">
        <v>9505</v>
      </c>
      <c r="Q6249" s="82" t="s">
        <v>81173</v>
      </c>
      <c r="R6249"/>
    </row>
    <row r="6250" spans="12:18" x14ac:dyDescent="0.25">
      <c r="L6250" t="s">
        <v>765</v>
      </c>
      <c r="M6250" t="s">
        <v>7678</v>
      </c>
      <c r="N6250" t="s">
        <v>43521</v>
      </c>
      <c r="O6250" s="76" t="s">
        <v>4356</v>
      </c>
      <c r="P6250" s="82">
        <v>1541</v>
      </c>
      <c r="Q6250" s="82" t="s">
        <v>81174</v>
      </c>
      <c r="R6250"/>
    </row>
    <row r="6251" spans="12:18" x14ac:dyDescent="0.25">
      <c r="L6251" t="s">
        <v>765</v>
      </c>
      <c r="M6251" t="s">
        <v>15312</v>
      </c>
      <c r="N6251" t="s">
        <v>43522</v>
      </c>
      <c r="O6251" s="76" t="s">
        <v>4374</v>
      </c>
      <c r="P6251" s="82">
        <v>6537</v>
      </c>
      <c r="Q6251" s="82" t="s">
        <v>81175</v>
      </c>
      <c r="R6251"/>
    </row>
    <row r="6252" spans="12:18" x14ac:dyDescent="0.25">
      <c r="L6252" t="s">
        <v>765</v>
      </c>
      <c r="M6252" t="s">
        <v>15314</v>
      </c>
      <c r="N6252" t="s">
        <v>43523</v>
      </c>
      <c r="O6252" s="76" t="s">
        <v>4356</v>
      </c>
      <c r="P6252" s="82">
        <v>456</v>
      </c>
      <c r="Q6252" s="82" t="s">
        <v>81177</v>
      </c>
      <c r="R6252"/>
    </row>
    <row r="6253" spans="12:18" x14ac:dyDescent="0.25">
      <c r="L6253" t="s">
        <v>765</v>
      </c>
      <c r="M6253" t="s">
        <v>15316</v>
      </c>
      <c r="N6253" t="s">
        <v>43524</v>
      </c>
      <c r="O6253" s="76" t="s">
        <v>4356</v>
      </c>
      <c r="P6253" s="82">
        <v>611</v>
      </c>
      <c r="Q6253" s="82" t="s">
        <v>81178</v>
      </c>
      <c r="R6253"/>
    </row>
    <row r="6254" spans="12:18" x14ac:dyDescent="0.25">
      <c r="L6254" t="s">
        <v>765</v>
      </c>
      <c r="M6254" t="s">
        <v>24790</v>
      </c>
      <c r="N6254" t="s">
        <v>43525</v>
      </c>
      <c r="O6254" s="76" t="s">
        <v>4356</v>
      </c>
      <c r="P6254" s="82">
        <v>696</v>
      </c>
      <c r="Q6254" s="82" t="s">
        <v>81179</v>
      </c>
      <c r="R6254"/>
    </row>
    <row r="6255" spans="12:18" x14ac:dyDescent="0.25">
      <c r="L6255" t="s">
        <v>765</v>
      </c>
      <c r="M6255" t="s">
        <v>5206</v>
      </c>
      <c r="N6255" t="s">
        <v>43526</v>
      </c>
      <c r="O6255" s="76" t="s">
        <v>4356</v>
      </c>
      <c r="P6255" s="82">
        <v>628</v>
      </c>
      <c r="Q6255" s="82" t="s">
        <v>81180</v>
      </c>
      <c r="R6255"/>
    </row>
    <row r="6256" spans="12:18" x14ac:dyDescent="0.25">
      <c r="L6256" t="s">
        <v>765</v>
      </c>
      <c r="M6256" t="s">
        <v>15318</v>
      </c>
      <c r="N6256" t="s">
        <v>43527</v>
      </c>
      <c r="O6256" s="76" t="s">
        <v>4356</v>
      </c>
      <c r="P6256" s="82">
        <v>5085</v>
      </c>
      <c r="Q6256" s="82" t="s">
        <v>81181</v>
      </c>
      <c r="R6256"/>
    </row>
    <row r="6257" spans="12:18" x14ac:dyDescent="0.25">
      <c r="L6257" t="s">
        <v>765</v>
      </c>
      <c r="M6257" t="s">
        <v>15320</v>
      </c>
      <c r="N6257" t="s">
        <v>43528</v>
      </c>
      <c r="O6257" s="76" t="s">
        <v>4356</v>
      </c>
      <c r="P6257" s="82">
        <v>595</v>
      </c>
      <c r="Q6257" s="82" t="s">
        <v>81182</v>
      </c>
      <c r="R6257"/>
    </row>
    <row r="6258" spans="12:18" x14ac:dyDescent="0.25">
      <c r="L6258" t="s">
        <v>765</v>
      </c>
      <c r="M6258" t="s">
        <v>7679</v>
      </c>
      <c r="N6258" t="s">
        <v>43529</v>
      </c>
      <c r="O6258" s="76" t="s">
        <v>4366</v>
      </c>
      <c r="P6258" s="82">
        <v>179</v>
      </c>
      <c r="Q6258" s="82" t="s">
        <v>81183</v>
      </c>
      <c r="R6258"/>
    </row>
    <row r="6259" spans="12:18" x14ac:dyDescent="0.25">
      <c r="L6259" t="s">
        <v>765</v>
      </c>
      <c r="M6259" t="s">
        <v>24791</v>
      </c>
      <c r="N6259" t="s">
        <v>43530</v>
      </c>
      <c r="O6259" s="76" t="s">
        <v>4366</v>
      </c>
      <c r="P6259" s="82">
        <v>491</v>
      </c>
      <c r="Q6259" s="82" t="s">
        <v>81184</v>
      </c>
      <c r="R6259"/>
    </row>
    <row r="6260" spans="12:18" x14ac:dyDescent="0.25">
      <c r="L6260" t="s">
        <v>765</v>
      </c>
      <c r="M6260" t="s">
        <v>7680</v>
      </c>
      <c r="N6260" t="s">
        <v>43531</v>
      </c>
      <c r="O6260" s="76" t="s">
        <v>4366</v>
      </c>
      <c r="P6260" s="82">
        <v>152</v>
      </c>
      <c r="Q6260" s="82" t="s">
        <v>81185</v>
      </c>
      <c r="R6260"/>
    </row>
    <row r="6261" spans="12:18" x14ac:dyDescent="0.25">
      <c r="L6261" t="s">
        <v>765</v>
      </c>
      <c r="M6261" t="s">
        <v>5846</v>
      </c>
      <c r="N6261" t="s">
        <v>43532</v>
      </c>
      <c r="O6261" s="76" t="s">
        <v>4356</v>
      </c>
      <c r="P6261" s="82">
        <v>643</v>
      </c>
      <c r="Q6261" s="82" t="s">
        <v>81186</v>
      </c>
      <c r="R6261"/>
    </row>
    <row r="6262" spans="12:18" x14ac:dyDescent="0.25">
      <c r="L6262" t="s">
        <v>765</v>
      </c>
      <c r="M6262" t="s">
        <v>10671</v>
      </c>
      <c r="N6262" t="s">
        <v>43533</v>
      </c>
      <c r="O6262" s="76" t="s">
        <v>4366</v>
      </c>
      <c r="P6262" s="82">
        <v>502</v>
      </c>
      <c r="Q6262" s="82" t="s">
        <v>81187</v>
      </c>
      <c r="R6262"/>
    </row>
    <row r="6263" spans="12:18" x14ac:dyDescent="0.25">
      <c r="L6263" t="s">
        <v>765</v>
      </c>
      <c r="M6263" t="s">
        <v>13362</v>
      </c>
      <c r="N6263" t="s">
        <v>43534</v>
      </c>
      <c r="O6263" s="76" t="s">
        <v>4356</v>
      </c>
      <c r="P6263" s="82">
        <v>355</v>
      </c>
      <c r="Q6263" s="82" t="s">
        <v>81188</v>
      </c>
      <c r="R6263"/>
    </row>
    <row r="6264" spans="12:18" x14ac:dyDescent="0.25">
      <c r="L6264" t="s">
        <v>765</v>
      </c>
      <c r="M6264" t="s">
        <v>33687</v>
      </c>
      <c r="N6264" t="s">
        <v>43535</v>
      </c>
      <c r="O6264" s="76" t="s">
        <v>4366</v>
      </c>
      <c r="P6264" s="82">
        <v>299</v>
      </c>
      <c r="Q6264" s="82" t="s">
        <v>81189</v>
      </c>
      <c r="R6264"/>
    </row>
    <row r="6265" spans="12:18" x14ac:dyDescent="0.25">
      <c r="L6265" t="s">
        <v>765</v>
      </c>
      <c r="M6265" t="s">
        <v>24792</v>
      </c>
      <c r="N6265" t="s">
        <v>43536</v>
      </c>
      <c r="O6265" s="76" t="s">
        <v>4356</v>
      </c>
      <c r="P6265" s="82">
        <v>2397</v>
      </c>
      <c r="Q6265" s="82" t="s">
        <v>81190</v>
      </c>
      <c r="R6265"/>
    </row>
    <row r="6266" spans="12:18" x14ac:dyDescent="0.25">
      <c r="L6266" t="s">
        <v>765</v>
      </c>
      <c r="M6266" t="s">
        <v>12909</v>
      </c>
      <c r="N6266" t="s">
        <v>43537</v>
      </c>
      <c r="O6266" s="76" t="s">
        <v>4356</v>
      </c>
      <c r="P6266" s="82">
        <v>304</v>
      </c>
      <c r="Q6266" s="82" t="s">
        <v>81191</v>
      </c>
      <c r="R6266"/>
    </row>
    <row r="6267" spans="12:18" x14ac:dyDescent="0.25">
      <c r="L6267" t="s">
        <v>765</v>
      </c>
      <c r="M6267" t="s">
        <v>5465</v>
      </c>
      <c r="N6267" t="s">
        <v>43538</v>
      </c>
      <c r="O6267" s="76" t="s">
        <v>4366</v>
      </c>
      <c r="P6267" s="82">
        <v>295</v>
      </c>
      <c r="Q6267" s="82" t="s">
        <v>81192</v>
      </c>
      <c r="R6267"/>
    </row>
    <row r="6268" spans="12:18" x14ac:dyDescent="0.25">
      <c r="L6268" t="s">
        <v>765</v>
      </c>
      <c r="M6268" t="s">
        <v>24793</v>
      </c>
      <c r="N6268" t="s">
        <v>43539</v>
      </c>
      <c r="O6268" s="76" t="s">
        <v>4356</v>
      </c>
      <c r="P6268" s="82">
        <v>468</v>
      </c>
      <c r="Q6268" s="82" t="s">
        <v>81193</v>
      </c>
      <c r="R6268"/>
    </row>
    <row r="6269" spans="12:18" x14ac:dyDescent="0.25">
      <c r="L6269" t="s">
        <v>765</v>
      </c>
      <c r="M6269" t="s">
        <v>33688</v>
      </c>
      <c r="N6269" t="s">
        <v>43540</v>
      </c>
      <c r="O6269" s="76" t="s">
        <v>4356</v>
      </c>
      <c r="P6269" s="82">
        <v>220</v>
      </c>
      <c r="Q6269" s="82" t="s">
        <v>81195</v>
      </c>
      <c r="R6269"/>
    </row>
    <row r="6270" spans="12:18" x14ac:dyDescent="0.25">
      <c r="L6270" t="s">
        <v>765</v>
      </c>
      <c r="M6270" t="s">
        <v>6614</v>
      </c>
      <c r="N6270" t="s">
        <v>43541</v>
      </c>
      <c r="O6270" s="76" t="s">
        <v>4356</v>
      </c>
      <c r="P6270" s="82">
        <v>619</v>
      </c>
      <c r="Q6270" s="82" t="s">
        <v>81196</v>
      </c>
      <c r="R6270"/>
    </row>
    <row r="6271" spans="12:18" x14ac:dyDescent="0.25">
      <c r="L6271" t="s">
        <v>765</v>
      </c>
      <c r="M6271" t="s">
        <v>13364</v>
      </c>
      <c r="N6271" t="s">
        <v>43542</v>
      </c>
      <c r="O6271" s="76" t="s">
        <v>4366</v>
      </c>
      <c r="P6271" s="82">
        <v>287</v>
      </c>
      <c r="Q6271" s="82" t="s">
        <v>81197</v>
      </c>
      <c r="R6271"/>
    </row>
    <row r="6272" spans="12:18" x14ac:dyDescent="0.25">
      <c r="L6272" t="s">
        <v>765</v>
      </c>
      <c r="M6272" t="s">
        <v>13366</v>
      </c>
      <c r="N6272" t="s">
        <v>43543</v>
      </c>
      <c r="O6272" s="76" t="s">
        <v>4366</v>
      </c>
      <c r="P6272" s="82">
        <v>711</v>
      </c>
      <c r="Q6272" s="82" t="s">
        <v>81198</v>
      </c>
      <c r="R6272"/>
    </row>
    <row r="6273" spans="12:18" x14ac:dyDescent="0.25">
      <c r="L6273" t="s">
        <v>765</v>
      </c>
      <c r="M6273" t="s">
        <v>15326</v>
      </c>
      <c r="N6273" t="s">
        <v>43544</v>
      </c>
      <c r="O6273" s="76" t="s">
        <v>4366</v>
      </c>
      <c r="P6273" s="82">
        <v>229</v>
      </c>
      <c r="Q6273" s="82" t="s">
        <v>81199</v>
      </c>
      <c r="R6273"/>
    </row>
    <row r="6274" spans="12:18" x14ac:dyDescent="0.25">
      <c r="L6274" t="s">
        <v>765</v>
      </c>
      <c r="M6274" t="s">
        <v>24794</v>
      </c>
      <c r="N6274" t="s">
        <v>43545</v>
      </c>
      <c r="O6274" s="76" t="s">
        <v>4356</v>
      </c>
      <c r="P6274" s="82">
        <v>1426</v>
      </c>
      <c r="Q6274" s="82" t="s">
        <v>81200</v>
      </c>
      <c r="R6274"/>
    </row>
    <row r="6275" spans="12:18" x14ac:dyDescent="0.25">
      <c r="L6275" t="s">
        <v>765</v>
      </c>
      <c r="M6275" t="s">
        <v>7498</v>
      </c>
      <c r="N6275" t="s">
        <v>43546</v>
      </c>
      <c r="O6275" s="76" t="s">
        <v>4366</v>
      </c>
      <c r="P6275" s="82">
        <v>422</v>
      </c>
      <c r="Q6275" s="82" t="s">
        <v>81201</v>
      </c>
      <c r="R6275"/>
    </row>
    <row r="6276" spans="12:18" x14ac:dyDescent="0.25">
      <c r="L6276" t="s">
        <v>765</v>
      </c>
      <c r="M6276" t="s">
        <v>7681</v>
      </c>
      <c r="N6276" t="s">
        <v>43547</v>
      </c>
      <c r="O6276" s="76" t="s">
        <v>4366</v>
      </c>
      <c r="P6276" s="82">
        <v>134</v>
      </c>
      <c r="Q6276" s="82" t="s">
        <v>81203</v>
      </c>
      <c r="R6276"/>
    </row>
    <row r="6277" spans="12:18" x14ac:dyDescent="0.25">
      <c r="L6277" t="s">
        <v>765</v>
      </c>
      <c r="M6277" t="s">
        <v>24796</v>
      </c>
      <c r="N6277" t="s">
        <v>43548</v>
      </c>
      <c r="O6277" s="76" t="s">
        <v>4366</v>
      </c>
      <c r="P6277" s="82">
        <v>131</v>
      </c>
      <c r="Q6277" s="82" t="s">
        <v>81205</v>
      </c>
      <c r="R6277"/>
    </row>
    <row r="6278" spans="12:18" x14ac:dyDescent="0.25">
      <c r="L6278" t="s">
        <v>765</v>
      </c>
      <c r="M6278" t="s">
        <v>33686</v>
      </c>
      <c r="N6278" t="s">
        <v>43549</v>
      </c>
      <c r="O6278" s="76" t="s">
        <v>4356</v>
      </c>
      <c r="P6278" s="82">
        <v>427</v>
      </c>
      <c r="Q6278" s="82" t="s">
        <v>81176</v>
      </c>
      <c r="R6278"/>
    </row>
    <row r="6279" spans="12:18" x14ac:dyDescent="0.25">
      <c r="L6279" t="s">
        <v>765</v>
      </c>
      <c r="M6279" t="s">
        <v>15324</v>
      </c>
      <c r="N6279" t="s">
        <v>43550</v>
      </c>
      <c r="O6279" s="76" t="s">
        <v>4366</v>
      </c>
      <c r="P6279" s="82">
        <v>181</v>
      </c>
      <c r="Q6279" s="82" t="s">
        <v>81194</v>
      </c>
      <c r="R6279"/>
    </row>
    <row r="6280" spans="12:18" x14ac:dyDescent="0.25">
      <c r="L6280" t="s">
        <v>765</v>
      </c>
      <c r="M6280" t="s">
        <v>24795</v>
      </c>
      <c r="N6280" t="s">
        <v>43551</v>
      </c>
      <c r="O6280" s="76" t="s">
        <v>4356</v>
      </c>
      <c r="P6280" s="82">
        <v>1135</v>
      </c>
      <c r="Q6280" s="82" t="s">
        <v>81202</v>
      </c>
      <c r="R6280"/>
    </row>
    <row r="6281" spans="12:18" x14ac:dyDescent="0.25">
      <c r="L6281" t="s">
        <v>765</v>
      </c>
      <c r="M6281" t="s">
        <v>33689</v>
      </c>
      <c r="N6281" t="s">
        <v>43552</v>
      </c>
      <c r="O6281" s="76" t="s">
        <v>4366</v>
      </c>
      <c r="P6281" s="82">
        <v>480</v>
      </c>
      <c r="Q6281" s="82" t="s">
        <v>81204</v>
      </c>
      <c r="R6281"/>
    </row>
    <row r="6282" spans="12:18" x14ac:dyDescent="0.25">
      <c r="L6282" t="s">
        <v>765</v>
      </c>
      <c r="M6282" t="s">
        <v>14512</v>
      </c>
      <c r="N6282" t="s">
        <v>43553</v>
      </c>
      <c r="O6282" s="76" t="s">
        <v>4366</v>
      </c>
      <c r="P6282" s="82">
        <v>341</v>
      </c>
      <c r="Q6282" s="82" t="s">
        <v>81222</v>
      </c>
      <c r="R6282"/>
    </row>
    <row r="6283" spans="12:18" x14ac:dyDescent="0.25">
      <c r="L6283" t="s">
        <v>765</v>
      </c>
      <c r="M6283" t="s">
        <v>7685</v>
      </c>
      <c r="N6283" t="s">
        <v>43554</v>
      </c>
      <c r="O6283" s="76" t="s">
        <v>4356</v>
      </c>
      <c r="P6283" s="82">
        <v>703</v>
      </c>
      <c r="Q6283" s="82" t="s">
        <v>81224</v>
      </c>
      <c r="R6283"/>
    </row>
    <row r="6284" spans="12:18" x14ac:dyDescent="0.25">
      <c r="L6284" t="s">
        <v>765</v>
      </c>
      <c r="M6284" t="s">
        <v>33694</v>
      </c>
      <c r="N6284" t="s">
        <v>43555</v>
      </c>
      <c r="O6284" s="76" t="s">
        <v>4366</v>
      </c>
      <c r="P6284" s="82">
        <v>270</v>
      </c>
      <c r="Q6284" s="82" t="s">
        <v>81225</v>
      </c>
      <c r="R6284"/>
    </row>
    <row r="6285" spans="12:18" x14ac:dyDescent="0.25">
      <c r="L6285" t="s">
        <v>765</v>
      </c>
      <c r="M6285" t="s">
        <v>24801</v>
      </c>
      <c r="N6285" t="s">
        <v>43556</v>
      </c>
      <c r="O6285" s="76" t="s">
        <v>4356</v>
      </c>
      <c r="P6285" s="82">
        <v>711</v>
      </c>
      <c r="Q6285" s="82" t="s">
        <v>81223</v>
      </c>
      <c r="R6285"/>
    </row>
    <row r="6286" spans="12:18" x14ac:dyDescent="0.25">
      <c r="L6286" t="s">
        <v>765</v>
      </c>
      <c r="M6286" t="s">
        <v>33695</v>
      </c>
      <c r="N6286" t="s">
        <v>43557</v>
      </c>
      <c r="O6286" s="76" t="s">
        <v>4366</v>
      </c>
      <c r="P6286" s="82">
        <v>93</v>
      </c>
      <c r="Q6286" s="82" t="s">
        <v>81226</v>
      </c>
      <c r="R6286"/>
    </row>
    <row r="6287" spans="12:18" x14ac:dyDescent="0.25">
      <c r="L6287" t="s">
        <v>765</v>
      </c>
      <c r="M6287" t="s">
        <v>15337</v>
      </c>
      <c r="N6287" t="s">
        <v>43558</v>
      </c>
      <c r="O6287" s="76" t="s">
        <v>4366</v>
      </c>
      <c r="P6287" s="82">
        <v>417</v>
      </c>
      <c r="Q6287" s="82" t="s">
        <v>81227</v>
      </c>
      <c r="R6287"/>
    </row>
    <row r="6288" spans="12:18" x14ac:dyDescent="0.25">
      <c r="L6288" t="s">
        <v>765</v>
      </c>
      <c r="M6288" t="s">
        <v>7686</v>
      </c>
      <c r="N6288" t="s">
        <v>43559</v>
      </c>
      <c r="O6288" s="76" t="s">
        <v>4356</v>
      </c>
      <c r="P6288" s="82">
        <v>332</v>
      </c>
      <c r="Q6288" s="82" t="s">
        <v>81228</v>
      </c>
      <c r="R6288"/>
    </row>
    <row r="6289" spans="12:18" x14ac:dyDescent="0.25">
      <c r="L6289" t="s">
        <v>765</v>
      </c>
      <c r="M6289" t="s">
        <v>7687</v>
      </c>
      <c r="N6289" t="s">
        <v>43560</v>
      </c>
      <c r="O6289" s="76" t="s">
        <v>4356</v>
      </c>
      <c r="P6289" s="82">
        <v>664</v>
      </c>
      <c r="Q6289" s="82" t="s">
        <v>81229</v>
      </c>
      <c r="R6289"/>
    </row>
    <row r="6290" spans="12:18" x14ac:dyDescent="0.25">
      <c r="L6290" t="s">
        <v>765</v>
      </c>
      <c r="M6290" t="s">
        <v>21910</v>
      </c>
      <c r="N6290" t="s">
        <v>43561</v>
      </c>
      <c r="O6290" s="76" t="s">
        <v>4366</v>
      </c>
      <c r="P6290" s="82">
        <v>76</v>
      </c>
      <c r="Q6290" s="82" t="s">
        <v>81230</v>
      </c>
      <c r="R6290"/>
    </row>
    <row r="6291" spans="12:18" x14ac:dyDescent="0.25">
      <c r="L6291" t="s">
        <v>765</v>
      </c>
      <c r="M6291" t="s">
        <v>7688</v>
      </c>
      <c r="N6291" t="s">
        <v>43562</v>
      </c>
      <c r="O6291" s="76" t="s">
        <v>4356</v>
      </c>
      <c r="P6291" s="82">
        <v>795</v>
      </c>
      <c r="Q6291" s="82" t="s">
        <v>81231</v>
      </c>
      <c r="R6291"/>
    </row>
    <row r="6292" spans="12:18" x14ac:dyDescent="0.25">
      <c r="L6292" t="s">
        <v>765</v>
      </c>
      <c r="M6292" t="s">
        <v>7689</v>
      </c>
      <c r="N6292" t="s">
        <v>43563</v>
      </c>
      <c r="O6292" s="76" t="s">
        <v>4366</v>
      </c>
      <c r="P6292" s="82">
        <v>262</v>
      </c>
      <c r="Q6292" s="82" t="s">
        <v>81232</v>
      </c>
      <c r="R6292"/>
    </row>
    <row r="6293" spans="12:18" x14ac:dyDescent="0.25">
      <c r="L6293" t="s">
        <v>765</v>
      </c>
      <c r="M6293" t="s">
        <v>7690</v>
      </c>
      <c r="N6293" t="s">
        <v>43564</v>
      </c>
      <c r="O6293" s="76" t="s">
        <v>4356</v>
      </c>
      <c r="P6293" s="82">
        <v>3959</v>
      </c>
      <c r="Q6293" s="82" t="s">
        <v>81233</v>
      </c>
      <c r="R6293"/>
    </row>
    <row r="6294" spans="12:18" x14ac:dyDescent="0.25">
      <c r="L6294" t="s">
        <v>765</v>
      </c>
      <c r="M6294" t="s">
        <v>13370</v>
      </c>
      <c r="N6294" t="s">
        <v>43565</v>
      </c>
      <c r="O6294" s="76" t="s">
        <v>4356</v>
      </c>
      <c r="P6294" s="82">
        <v>401</v>
      </c>
      <c r="Q6294" s="82" t="s">
        <v>81234</v>
      </c>
      <c r="R6294"/>
    </row>
    <row r="6295" spans="12:18" x14ac:dyDescent="0.25">
      <c r="L6295" t="s">
        <v>765</v>
      </c>
      <c r="M6295" t="s">
        <v>24802</v>
      </c>
      <c r="N6295" t="s">
        <v>43566</v>
      </c>
      <c r="O6295" s="76" t="s">
        <v>4356</v>
      </c>
      <c r="P6295" s="82">
        <v>654</v>
      </c>
      <c r="Q6295" s="82" t="s">
        <v>81235</v>
      </c>
      <c r="R6295"/>
    </row>
    <row r="6296" spans="12:18" x14ac:dyDescent="0.25">
      <c r="L6296" t="s">
        <v>765</v>
      </c>
      <c r="M6296" t="s">
        <v>15339</v>
      </c>
      <c r="N6296" t="s">
        <v>43567</v>
      </c>
      <c r="O6296" s="76" t="s">
        <v>4356</v>
      </c>
      <c r="P6296" s="82">
        <v>741</v>
      </c>
      <c r="Q6296" s="82" t="s">
        <v>81236</v>
      </c>
      <c r="R6296"/>
    </row>
    <row r="6297" spans="12:18" x14ac:dyDescent="0.25">
      <c r="L6297" t="s">
        <v>765</v>
      </c>
      <c r="M6297" t="s">
        <v>15342</v>
      </c>
      <c r="N6297" t="s">
        <v>43568</v>
      </c>
      <c r="O6297" s="76" t="s">
        <v>4356</v>
      </c>
      <c r="P6297" s="82">
        <v>1447</v>
      </c>
      <c r="Q6297" s="82" t="s">
        <v>81237</v>
      </c>
      <c r="R6297"/>
    </row>
    <row r="6298" spans="12:18" x14ac:dyDescent="0.25">
      <c r="L6298" t="s">
        <v>765</v>
      </c>
      <c r="M6298" t="s">
        <v>15344</v>
      </c>
      <c r="N6298" t="s">
        <v>43569</v>
      </c>
      <c r="O6298" s="76" t="s">
        <v>4356</v>
      </c>
      <c r="P6298" s="82">
        <v>633</v>
      </c>
      <c r="Q6298" s="82" t="s">
        <v>81238</v>
      </c>
      <c r="R6298"/>
    </row>
    <row r="6299" spans="12:18" x14ac:dyDescent="0.25">
      <c r="L6299" t="s">
        <v>765</v>
      </c>
      <c r="M6299" t="s">
        <v>33696</v>
      </c>
      <c r="N6299" t="s">
        <v>43570</v>
      </c>
      <c r="O6299" s="76" t="s">
        <v>4366</v>
      </c>
      <c r="P6299" s="82">
        <v>821</v>
      </c>
      <c r="Q6299" s="82" t="s">
        <v>81239</v>
      </c>
      <c r="R6299"/>
    </row>
    <row r="6300" spans="12:18" x14ac:dyDescent="0.25">
      <c r="L6300" t="s">
        <v>765</v>
      </c>
      <c r="M6300" t="s">
        <v>13372</v>
      </c>
      <c r="N6300" t="s">
        <v>43571</v>
      </c>
      <c r="O6300" s="76" t="s">
        <v>4356</v>
      </c>
      <c r="P6300" s="82">
        <v>309</v>
      </c>
      <c r="Q6300" s="82" t="s">
        <v>81240</v>
      </c>
      <c r="R6300"/>
    </row>
    <row r="6301" spans="12:18" x14ac:dyDescent="0.25">
      <c r="L6301" t="s">
        <v>765</v>
      </c>
      <c r="M6301" t="s">
        <v>7691</v>
      </c>
      <c r="N6301" t="s">
        <v>43572</v>
      </c>
      <c r="O6301" s="76" t="s">
        <v>4366</v>
      </c>
      <c r="P6301" s="82">
        <v>140</v>
      </c>
      <c r="Q6301" s="82" t="s">
        <v>81241</v>
      </c>
      <c r="R6301"/>
    </row>
    <row r="6302" spans="12:18" x14ac:dyDescent="0.25">
      <c r="L6302" t="s">
        <v>765</v>
      </c>
      <c r="M6302" t="s">
        <v>33697</v>
      </c>
      <c r="N6302" t="s">
        <v>43573</v>
      </c>
      <c r="O6302" s="76" t="s">
        <v>4366</v>
      </c>
      <c r="P6302" s="82">
        <v>193</v>
      </c>
      <c r="Q6302" s="82" t="s">
        <v>81242</v>
      </c>
      <c r="R6302"/>
    </row>
    <row r="6303" spans="12:18" x14ac:dyDescent="0.25">
      <c r="L6303" t="s">
        <v>765</v>
      </c>
      <c r="M6303" t="s">
        <v>4560</v>
      </c>
      <c r="N6303" t="s">
        <v>43574</v>
      </c>
      <c r="O6303" s="76" t="s">
        <v>4366</v>
      </c>
      <c r="P6303" s="82">
        <v>34</v>
      </c>
      <c r="Q6303" s="82" t="s">
        <v>81243</v>
      </c>
      <c r="R6303"/>
    </row>
    <row r="6304" spans="12:18" x14ac:dyDescent="0.25">
      <c r="L6304" t="s">
        <v>765</v>
      </c>
      <c r="M6304" t="s">
        <v>13374</v>
      </c>
      <c r="N6304" t="s">
        <v>43575</v>
      </c>
      <c r="O6304" s="76" t="s">
        <v>4366</v>
      </c>
      <c r="P6304" s="82">
        <v>564</v>
      </c>
      <c r="Q6304" s="82" t="s">
        <v>81244</v>
      </c>
      <c r="R6304"/>
    </row>
    <row r="6305" spans="12:18" x14ac:dyDescent="0.25">
      <c r="L6305" t="s">
        <v>765</v>
      </c>
      <c r="M6305" t="s">
        <v>24803</v>
      </c>
      <c r="N6305" t="s">
        <v>43576</v>
      </c>
      <c r="O6305" s="76" t="s">
        <v>4374</v>
      </c>
      <c r="P6305" s="82">
        <v>25903</v>
      </c>
      <c r="Q6305" s="82" t="s">
        <v>72645</v>
      </c>
      <c r="R6305"/>
    </row>
    <row r="6306" spans="12:18" x14ac:dyDescent="0.25">
      <c r="L6306" t="s">
        <v>765</v>
      </c>
      <c r="M6306" t="s">
        <v>7692</v>
      </c>
      <c r="N6306" t="s">
        <v>43577</v>
      </c>
      <c r="O6306" s="76" t="s">
        <v>4356</v>
      </c>
      <c r="P6306" s="82">
        <v>719</v>
      </c>
      <c r="Q6306" s="82" t="s">
        <v>81245</v>
      </c>
      <c r="R6306"/>
    </row>
    <row r="6307" spans="12:18" x14ac:dyDescent="0.25">
      <c r="L6307" t="s">
        <v>765</v>
      </c>
      <c r="M6307" t="s">
        <v>13376</v>
      </c>
      <c r="N6307" t="s">
        <v>43578</v>
      </c>
      <c r="O6307" s="76" t="s">
        <v>4356</v>
      </c>
      <c r="P6307" s="82">
        <v>2119</v>
      </c>
      <c r="Q6307" s="82" t="s">
        <v>81246</v>
      </c>
      <c r="R6307"/>
    </row>
    <row r="6308" spans="12:18" x14ac:dyDescent="0.25">
      <c r="L6308" t="s">
        <v>765</v>
      </c>
      <c r="M6308" t="s">
        <v>15345</v>
      </c>
      <c r="N6308" t="s">
        <v>43579</v>
      </c>
      <c r="O6308" s="76" t="s">
        <v>4356</v>
      </c>
      <c r="P6308" s="82">
        <v>577</v>
      </c>
      <c r="Q6308" s="82" t="s">
        <v>81247</v>
      </c>
      <c r="R6308"/>
    </row>
    <row r="6309" spans="12:18" x14ac:dyDescent="0.25">
      <c r="L6309" t="s">
        <v>765</v>
      </c>
      <c r="M6309" t="s">
        <v>33698</v>
      </c>
      <c r="N6309" t="s">
        <v>43580</v>
      </c>
      <c r="O6309" s="76" t="s">
        <v>4366</v>
      </c>
      <c r="P6309" s="82">
        <v>94</v>
      </c>
      <c r="Q6309" s="82" t="s">
        <v>81248</v>
      </c>
      <c r="R6309"/>
    </row>
    <row r="6310" spans="12:18" x14ac:dyDescent="0.25">
      <c r="L6310" t="s">
        <v>765</v>
      </c>
      <c r="M6310" t="s">
        <v>15347</v>
      </c>
      <c r="N6310" t="s">
        <v>43581</v>
      </c>
      <c r="O6310" s="76" t="s">
        <v>4366</v>
      </c>
      <c r="P6310" s="82">
        <v>218</v>
      </c>
      <c r="Q6310" s="82" t="s">
        <v>81249</v>
      </c>
      <c r="R6310"/>
    </row>
    <row r="6311" spans="12:18" x14ac:dyDescent="0.25">
      <c r="L6311" t="s">
        <v>765</v>
      </c>
      <c r="M6311" t="s">
        <v>33699</v>
      </c>
      <c r="N6311" t="s">
        <v>43582</v>
      </c>
      <c r="O6311" s="76" t="s">
        <v>4366</v>
      </c>
      <c r="P6311" s="82">
        <v>444</v>
      </c>
      <c r="Q6311" s="82" t="s">
        <v>81250</v>
      </c>
      <c r="R6311"/>
    </row>
    <row r="6312" spans="12:18" x14ac:dyDescent="0.25">
      <c r="L6312" t="s">
        <v>765</v>
      </c>
      <c r="M6312" t="s">
        <v>7693</v>
      </c>
      <c r="N6312" t="s">
        <v>43583</v>
      </c>
      <c r="O6312" s="76" t="s">
        <v>4356</v>
      </c>
      <c r="P6312" s="82">
        <v>479</v>
      </c>
      <c r="Q6312" s="82" t="s">
        <v>81251</v>
      </c>
      <c r="R6312"/>
    </row>
    <row r="6313" spans="12:18" x14ac:dyDescent="0.25">
      <c r="L6313" t="s">
        <v>765</v>
      </c>
      <c r="M6313" t="s">
        <v>33700</v>
      </c>
      <c r="N6313" t="s">
        <v>43584</v>
      </c>
      <c r="O6313" s="76" t="s">
        <v>4366</v>
      </c>
      <c r="P6313" s="82">
        <v>297</v>
      </c>
      <c r="Q6313" s="82" t="s">
        <v>81252</v>
      </c>
      <c r="R6313"/>
    </row>
    <row r="6314" spans="12:18" x14ac:dyDescent="0.25">
      <c r="L6314" t="s">
        <v>765</v>
      </c>
      <c r="M6314" t="s">
        <v>33701</v>
      </c>
      <c r="N6314" t="s">
        <v>43585</v>
      </c>
      <c r="O6314" s="76" t="s">
        <v>4366</v>
      </c>
      <c r="P6314" s="82">
        <v>232</v>
      </c>
      <c r="Q6314" s="82" t="s">
        <v>81253</v>
      </c>
      <c r="R6314"/>
    </row>
    <row r="6315" spans="12:18" x14ac:dyDescent="0.25">
      <c r="L6315" t="s">
        <v>765</v>
      </c>
      <c r="M6315" t="s">
        <v>24804</v>
      </c>
      <c r="N6315" t="s">
        <v>43586</v>
      </c>
      <c r="O6315" s="76" t="s">
        <v>4356</v>
      </c>
      <c r="P6315" s="82">
        <v>593</v>
      </c>
      <c r="Q6315" s="82" t="s">
        <v>81254</v>
      </c>
      <c r="R6315"/>
    </row>
    <row r="6316" spans="12:18" x14ac:dyDescent="0.25">
      <c r="L6316" t="s">
        <v>765</v>
      </c>
      <c r="M6316" t="s">
        <v>13378</v>
      </c>
      <c r="N6316" t="s">
        <v>43587</v>
      </c>
      <c r="O6316" s="76" t="s">
        <v>4366</v>
      </c>
      <c r="P6316" s="82">
        <v>566</v>
      </c>
      <c r="Q6316" s="82" t="s">
        <v>81255</v>
      </c>
      <c r="R6316"/>
    </row>
    <row r="6317" spans="12:18" x14ac:dyDescent="0.25">
      <c r="L6317" t="s">
        <v>792</v>
      </c>
      <c r="M6317" t="s">
        <v>7694</v>
      </c>
      <c r="N6317" t="s">
        <v>43588</v>
      </c>
      <c r="O6317" s="76" t="s">
        <v>4366</v>
      </c>
      <c r="P6317" s="82">
        <v>359</v>
      </c>
      <c r="Q6317" s="82" t="s">
        <v>95237</v>
      </c>
      <c r="R6317"/>
    </row>
    <row r="6318" spans="12:18" x14ac:dyDescent="0.25">
      <c r="L6318" t="s">
        <v>792</v>
      </c>
      <c r="M6318" t="s">
        <v>13380</v>
      </c>
      <c r="N6318" t="s">
        <v>43589</v>
      </c>
      <c r="O6318" s="76" t="s">
        <v>4366</v>
      </c>
      <c r="P6318" s="82">
        <v>392</v>
      </c>
      <c r="Q6318" s="82" t="s">
        <v>95238</v>
      </c>
      <c r="R6318"/>
    </row>
    <row r="6319" spans="12:18" x14ac:dyDescent="0.25">
      <c r="L6319" t="s">
        <v>792</v>
      </c>
      <c r="M6319" t="s">
        <v>13382</v>
      </c>
      <c r="N6319" t="s">
        <v>43590</v>
      </c>
      <c r="O6319" s="76" t="s">
        <v>4356</v>
      </c>
      <c r="P6319" s="82">
        <v>254</v>
      </c>
      <c r="Q6319" s="82" t="s">
        <v>95239</v>
      </c>
      <c r="R6319"/>
    </row>
    <row r="6320" spans="12:18" x14ac:dyDescent="0.25">
      <c r="L6320" t="s">
        <v>792</v>
      </c>
      <c r="M6320" t="s">
        <v>13384</v>
      </c>
      <c r="N6320" t="s">
        <v>43591</v>
      </c>
      <c r="O6320" s="76" t="s">
        <v>4356</v>
      </c>
      <c r="P6320" s="82">
        <v>731</v>
      </c>
      <c r="Q6320" s="82" t="s">
        <v>95240</v>
      </c>
      <c r="R6320"/>
    </row>
    <row r="6321" spans="12:18" x14ac:dyDescent="0.25">
      <c r="L6321" t="s">
        <v>792</v>
      </c>
      <c r="M6321" t="s">
        <v>33702</v>
      </c>
      <c r="N6321" t="s">
        <v>43592</v>
      </c>
      <c r="O6321" s="76" t="s">
        <v>4356</v>
      </c>
      <c r="P6321" s="82">
        <v>3903</v>
      </c>
      <c r="Q6321" s="82" t="s">
        <v>95241</v>
      </c>
      <c r="R6321"/>
    </row>
    <row r="6322" spans="12:18" x14ac:dyDescent="0.25">
      <c r="L6322" t="s">
        <v>792</v>
      </c>
      <c r="M6322" t="s">
        <v>25016</v>
      </c>
      <c r="N6322" t="s">
        <v>43593</v>
      </c>
      <c r="O6322" s="76" t="s">
        <v>4366</v>
      </c>
      <c r="P6322" s="82">
        <v>98</v>
      </c>
      <c r="Q6322" s="82" t="s">
        <v>95242</v>
      </c>
      <c r="R6322"/>
    </row>
    <row r="6323" spans="12:18" x14ac:dyDescent="0.25">
      <c r="L6323" t="s">
        <v>792</v>
      </c>
      <c r="M6323" t="s">
        <v>15348</v>
      </c>
      <c r="N6323" t="s">
        <v>43594</v>
      </c>
      <c r="O6323" s="76" t="s">
        <v>4356</v>
      </c>
      <c r="P6323" s="82">
        <v>861</v>
      </c>
      <c r="Q6323" s="82" t="s">
        <v>95243</v>
      </c>
      <c r="R6323"/>
    </row>
    <row r="6324" spans="12:18" x14ac:dyDescent="0.25">
      <c r="L6324" t="s">
        <v>792</v>
      </c>
      <c r="M6324" t="s">
        <v>7695</v>
      </c>
      <c r="N6324" t="s">
        <v>43595</v>
      </c>
      <c r="O6324" s="76" t="s">
        <v>4366</v>
      </c>
      <c r="P6324" s="82">
        <v>205</v>
      </c>
      <c r="Q6324" s="82" t="s">
        <v>95244</v>
      </c>
      <c r="R6324"/>
    </row>
    <row r="6325" spans="12:18" x14ac:dyDescent="0.25">
      <c r="L6325" t="s">
        <v>792</v>
      </c>
      <c r="M6325" t="s">
        <v>15350</v>
      </c>
      <c r="N6325" t="s">
        <v>43596</v>
      </c>
      <c r="O6325" s="76" t="s">
        <v>4356</v>
      </c>
      <c r="P6325" s="82">
        <v>3016</v>
      </c>
      <c r="Q6325" s="82" t="s">
        <v>95246</v>
      </c>
      <c r="R6325"/>
    </row>
    <row r="6326" spans="12:18" x14ac:dyDescent="0.25">
      <c r="L6326" t="s">
        <v>792</v>
      </c>
      <c r="M6326" t="s">
        <v>7697</v>
      </c>
      <c r="N6326" t="s">
        <v>43597</v>
      </c>
      <c r="O6326" s="76" t="s">
        <v>4356</v>
      </c>
      <c r="P6326" s="82">
        <v>1133</v>
      </c>
      <c r="Q6326" s="82" t="s">
        <v>95247</v>
      </c>
      <c r="R6326"/>
    </row>
    <row r="6327" spans="12:18" x14ac:dyDescent="0.25">
      <c r="L6327" t="s">
        <v>792</v>
      </c>
      <c r="M6327" t="s">
        <v>15353</v>
      </c>
      <c r="N6327" t="s">
        <v>43598</v>
      </c>
      <c r="O6327" s="76" t="s">
        <v>4356</v>
      </c>
      <c r="P6327" s="82">
        <v>232</v>
      </c>
      <c r="Q6327" s="82" t="s">
        <v>95248</v>
      </c>
      <c r="R6327"/>
    </row>
    <row r="6328" spans="12:18" x14ac:dyDescent="0.25">
      <c r="L6328" t="s">
        <v>792</v>
      </c>
      <c r="M6328" t="s">
        <v>33703</v>
      </c>
      <c r="N6328" t="s">
        <v>43599</v>
      </c>
      <c r="O6328" s="76" t="s">
        <v>4356</v>
      </c>
      <c r="P6328" s="82">
        <v>914</v>
      </c>
      <c r="Q6328" s="82" t="s">
        <v>95249</v>
      </c>
      <c r="R6328"/>
    </row>
    <row r="6329" spans="12:18" x14ac:dyDescent="0.25">
      <c r="L6329" t="s">
        <v>792</v>
      </c>
      <c r="M6329" t="s">
        <v>5884</v>
      </c>
      <c r="N6329" t="s">
        <v>43600</v>
      </c>
      <c r="O6329" s="76" t="s">
        <v>4366</v>
      </c>
      <c r="P6329" s="82">
        <v>229</v>
      </c>
      <c r="Q6329" s="82" t="s">
        <v>95250</v>
      </c>
      <c r="R6329"/>
    </row>
    <row r="6330" spans="12:18" x14ac:dyDescent="0.25">
      <c r="L6330" t="s">
        <v>792</v>
      </c>
      <c r="M6330" t="s">
        <v>24805</v>
      </c>
      <c r="N6330" t="s">
        <v>43601</v>
      </c>
      <c r="O6330" s="76" t="s">
        <v>4356</v>
      </c>
      <c r="P6330" s="82">
        <v>714</v>
      </c>
      <c r="Q6330" s="82" t="s">
        <v>95251</v>
      </c>
      <c r="R6330"/>
    </row>
    <row r="6331" spans="12:18" x14ac:dyDescent="0.25">
      <c r="L6331" t="s">
        <v>792</v>
      </c>
      <c r="M6331" t="s">
        <v>33704</v>
      </c>
      <c r="N6331" t="s">
        <v>43602</v>
      </c>
      <c r="O6331" s="76" t="s">
        <v>4366</v>
      </c>
      <c r="P6331" s="82">
        <v>308</v>
      </c>
      <c r="Q6331" s="82" t="s">
        <v>95252</v>
      </c>
      <c r="R6331"/>
    </row>
    <row r="6332" spans="12:18" x14ac:dyDescent="0.25">
      <c r="L6332" t="s">
        <v>792</v>
      </c>
      <c r="M6332" t="s">
        <v>15355</v>
      </c>
      <c r="N6332" t="s">
        <v>43603</v>
      </c>
      <c r="O6332" s="76" t="s">
        <v>4366</v>
      </c>
      <c r="P6332" s="82">
        <v>91</v>
      </c>
      <c r="Q6332" s="82" t="s">
        <v>95253</v>
      </c>
      <c r="R6332"/>
    </row>
    <row r="6333" spans="12:18" x14ac:dyDescent="0.25">
      <c r="L6333" t="s">
        <v>792</v>
      </c>
      <c r="M6333" t="s">
        <v>7698</v>
      </c>
      <c r="N6333" t="s">
        <v>43604</v>
      </c>
      <c r="O6333" s="76" t="s">
        <v>4366</v>
      </c>
      <c r="P6333" s="82">
        <v>179</v>
      </c>
      <c r="Q6333" s="82" t="s">
        <v>95254</v>
      </c>
      <c r="R6333"/>
    </row>
    <row r="6334" spans="12:18" x14ac:dyDescent="0.25">
      <c r="L6334" t="s">
        <v>792</v>
      </c>
      <c r="M6334" t="s">
        <v>13386</v>
      </c>
      <c r="N6334" t="s">
        <v>43605</v>
      </c>
      <c r="O6334" s="76" t="s">
        <v>4356</v>
      </c>
      <c r="P6334" s="82">
        <v>1299</v>
      </c>
      <c r="Q6334" s="82" t="s">
        <v>95255</v>
      </c>
      <c r="R6334"/>
    </row>
    <row r="6335" spans="12:18" x14ac:dyDescent="0.25">
      <c r="L6335" t="s">
        <v>792</v>
      </c>
      <c r="M6335" t="s">
        <v>7699</v>
      </c>
      <c r="N6335" t="s">
        <v>43606</v>
      </c>
      <c r="O6335" s="76" t="s">
        <v>4366</v>
      </c>
      <c r="P6335" s="82">
        <v>114</v>
      </c>
      <c r="Q6335" s="82" t="s">
        <v>95256</v>
      </c>
      <c r="R6335"/>
    </row>
    <row r="6336" spans="12:18" x14ac:dyDescent="0.25">
      <c r="L6336" t="s">
        <v>792</v>
      </c>
      <c r="M6336" t="s">
        <v>24806</v>
      </c>
      <c r="N6336" t="s">
        <v>43607</v>
      </c>
      <c r="O6336" s="76" t="s">
        <v>4366</v>
      </c>
      <c r="P6336" s="82">
        <v>89</v>
      </c>
      <c r="Q6336" s="82" t="s">
        <v>95257</v>
      </c>
      <c r="R6336"/>
    </row>
    <row r="6337" spans="12:18" x14ac:dyDescent="0.25">
      <c r="L6337" t="s">
        <v>792</v>
      </c>
      <c r="M6337" t="s">
        <v>13389</v>
      </c>
      <c r="N6337" t="s">
        <v>43608</v>
      </c>
      <c r="O6337" s="76" t="s">
        <v>4366</v>
      </c>
      <c r="P6337" s="82">
        <v>228</v>
      </c>
      <c r="Q6337" s="82" t="s">
        <v>95258</v>
      </c>
      <c r="R6337"/>
    </row>
    <row r="6338" spans="12:18" x14ac:dyDescent="0.25">
      <c r="L6338" t="s">
        <v>792</v>
      </c>
      <c r="M6338" t="s">
        <v>13391</v>
      </c>
      <c r="N6338" t="s">
        <v>43609</v>
      </c>
      <c r="O6338" s="76" t="s">
        <v>4356</v>
      </c>
      <c r="P6338" s="82">
        <v>1258</v>
      </c>
      <c r="Q6338" s="82" t="s">
        <v>95259</v>
      </c>
      <c r="R6338"/>
    </row>
    <row r="6339" spans="12:18" x14ac:dyDescent="0.25">
      <c r="L6339" t="s">
        <v>792</v>
      </c>
      <c r="M6339" t="s">
        <v>13393</v>
      </c>
      <c r="N6339" t="s">
        <v>43610</v>
      </c>
      <c r="O6339" s="76" t="s">
        <v>4356</v>
      </c>
      <c r="P6339" s="82">
        <v>615</v>
      </c>
      <c r="Q6339" s="82" t="s">
        <v>95260</v>
      </c>
      <c r="R6339"/>
    </row>
    <row r="6340" spans="12:18" x14ac:dyDescent="0.25">
      <c r="L6340" t="s">
        <v>792</v>
      </c>
      <c r="M6340" t="s">
        <v>7700</v>
      </c>
      <c r="N6340" t="s">
        <v>43611</v>
      </c>
      <c r="O6340" s="76" t="s">
        <v>4366</v>
      </c>
      <c r="P6340" s="82">
        <v>368</v>
      </c>
      <c r="Q6340" s="82" t="s">
        <v>95261</v>
      </c>
      <c r="R6340"/>
    </row>
    <row r="6341" spans="12:18" x14ac:dyDescent="0.25">
      <c r="L6341" t="s">
        <v>792</v>
      </c>
      <c r="M6341" t="s">
        <v>7701</v>
      </c>
      <c r="N6341" t="s">
        <v>43612</v>
      </c>
      <c r="O6341" s="76" t="s">
        <v>4356</v>
      </c>
      <c r="P6341" s="82">
        <v>246</v>
      </c>
      <c r="Q6341" s="82" t="s">
        <v>95262</v>
      </c>
      <c r="R6341"/>
    </row>
    <row r="6342" spans="12:18" x14ac:dyDescent="0.25">
      <c r="L6342" t="s">
        <v>792</v>
      </c>
      <c r="M6342" t="s">
        <v>7702</v>
      </c>
      <c r="N6342" t="s">
        <v>43613</v>
      </c>
      <c r="O6342" s="76" t="s">
        <v>4366</v>
      </c>
      <c r="P6342" s="82">
        <v>113</v>
      </c>
      <c r="Q6342" s="82" t="s">
        <v>95263</v>
      </c>
      <c r="R6342"/>
    </row>
    <row r="6343" spans="12:18" x14ac:dyDescent="0.25">
      <c r="L6343" t="s">
        <v>792</v>
      </c>
      <c r="M6343" t="s">
        <v>13395</v>
      </c>
      <c r="N6343" t="s">
        <v>43614</v>
      </c>
      <c r="O6343" s="76" t="s">
        <v>4356</v>
      </c>
      <c r="P6343" s="82">
        <v>2677</v>
      </c>
      <c r="Q6343" s="82" t="s">
        <v>95264</v>
      </c>
      <c r="R6343"/>
    </row>
    <row r="6344" spans="12:18" x14ac:dyDescent="0.25">
      <c r="L6344" t="s">
        <v>792</v>
      </c>
      <c r="M6344" t="s">
        <v>24807</v>
      </c>
      <c r="N6344" t="s">
        <v>43615</v>
      </c>
      <c r="O6344" s="76" t="s">
        <v>4356</v>
      </c>
      <c r="P6344" s="82">
        <v>279</v>
      </c>
      <c r="Q6344" s="82" t="s">
        <v>95265</v>
      </c>
      <c r="R6344"/>
    </row>
    <row r="6345" spans="12:18" x14ac:dyDescent="0.25">
      <c r="L6345" t="s">
        <v>792</v>
      </c>
      <c r="M6345" t="s">
        <v>33705</v>
      </c>
      <c r="N6345" t="s">
        <v>43616</v>
      </c>
      <c r="O6345" s="76" t="s">
        <v>4356</v>
      </c>
      <c r="P6345" s="82">
        <v>980</v>
      </c>
      <c r="Q6345" s="82" t="s">
        <v>95266</v>
      </c>
      <c r="R6345"/>
    </row>
    <row r="6346" spans="12:18" x14ac:dyDescent="0.25">
      <c r="L6346" t="s">
        <v>792</v>
      </c>
      <c r="M6346" t="s">
        <v>13397</v>
      </c>
      <c r="N6346" t="s">
        <v>43617</v>
      </c>
      <c r="O6346" s="76" t="s">
        <v>4374</v>
      </c>
      <c r="P6346" s="82">
        <v>46916</v>
      </c>
      <c r="Q6346" s="82" t="s">
        <v>72645</v>
      </c>
      <c r="R6346"/>
    </row>
    <row r="6347" spans="12:18" x14ac:dyDescent="0.25">
      <c r="L6347" t="s">
        <v>792</v>
      </c>
      <c r="M6347" t="s">
        <v>7703</v>
      </c>
      <c r="N6347" t="s">
        <v>43618</v>
      </c>
      <c r="O6347" s="76" t="s">
        <v>4356</v>
      </c>
      <c r="P6347" s="82">
        <v>803</v>
      </c>
      <c r="Q6347" s="82" t="s">
        <v>95267</v>
      </c>
      <c r="R6347"/>
    </row>
    <row r="6348" spans="12:18" x14ac:dyDescent="0.25">
      <c r="L6348" t="s">
        <v>792</v>
      </c>
      <c r="M6348" t="s">
        <v>7704</v>
      </c>
      <c r="N6348" t="s">
        <v>43619</v>
      </c>
      <c r="O6348" s="76" t="s">
        <v>4366</v>
      </c>
      <c r="P6348" s="82">
        <v>237</v>
      </c>
      <c r="Q6348" s="82" t="s">
        <v>95268</v>
      </c>
      <c r="R6348"/>
    </row>
    <row r="6349" spans="12:18" x14ac:dyDescent="0.25">
      <c r="L6349" t="s">
        <v>792</v>
      </c>
      <c r="M6349" t="s">
        <v>24808</v>
      </c>
      <c r="N6349" t="s">
        <v>43620</v>
      </c>
      <c r="O6349" s="76" t="s">
        <v>4356</v>
      </c>
      <c r="P6349" s="82">
        <v>572</v>
      </c>
      <c r="Q6349" s="82" t="s">
        <v>95269</v>
      </c>
      <c r="R6349"/>
    </row>
    <row r="6350" spans="12:18" x14ac:dyDescent="0.25">
      <c r="L6350" t="s">
        <v>792</v>
      </c>
      <c r="M6350" t="s">
        <v>24809</v>
      </c>
      <c r="N6350" t="s">
        <v>43621</v>
      </c>
      <c r="O6350" s="76" t="s">
        <v>4356</v>
      </c>
      <c r="P6350" s="82">
        <v>1372</v>
      </c>
      <c r="Q6350" s="82" t="s">
        <v>95270</v>
      </c>
      <c r="R6350"/>
    </row>
    <row r="6351" spans="12:18" x14ac:dyDescent="0.25">
      <c r="L6351" t="s">
        <v>792</v>
      </c>
      <c r="M6351" t="s">
        <v>33706</v>
      </c>
      <c r="N6351" t="s">
        <v>43622</v>
      </c>
      <c r="O6351" s="76" t="s">
        <v>4356</v>
      </c>
      <c r="P6351" s="82">
        <v>1209</v>
      </c>
      <c r="Q6351" s="82" t="s">
        <v>95271</v>
      </c>
      <c r="R6351"/>
    </row>
    <row r="6352" spans="12:18" x14ac:dyDescent="0.25">
      <c r="L6352" t="s">
        <v>792</v>
      </c>
      <c r="M6352" t="s">
        <v>33707</v>
      </c>
      <c r="N6352" t="s">
        <v>43623</v>
      </c>
      <c r="O6352" s="76" t="s">
        <v>4356</v>
      </c>
      <c r="P6352" s="82">
        <v>1535</v>
      </c>
      <c r="Q6352" s="82" t="s">
        <v>95272</v>
      </c>
      <c r="R6352"/>
    </row>
    <row r="6353" spans="12:18" x14ac:dyDescent="0.25">
      <c r="L6353" t="s">
        <v>792</v>
      </c>
      <c r="M6353" t="s">
        <v>24810</v>
      </c>
      <c r="N6353" t="s">
        <v>43624</v>
      </c>
      <c r="O6353" s="76" t="s">
        <v>4366</v>
      </c>
      <c r="P6353" s="82">
        <v>233</v>
      </c>
      <c r="Q6353" s="82" t="s">
        <v>95273</v>
      </c>
      <c r="R6353"/>
    </row>
    <row r="6354" spans="12:18" x14ac:dyDescent="0.25">
      <c r="L6354" t="s">
        <v>792</v>
      </c>
      <c r="M6354" t="s">
        <v>7705</v>
      </c>
      <c r="N6354" t="s">
        <v>43625</v>
      </c>
      <c r="O6354" s="76" t="s">
        <v>4366</v>
      </c>
      <c r="P6354" s="82">
        <v>163</v>
      </c>
      <c r="Q6354" s="82" t="s">
        <v>95274</v>
      </c>
      <c r="R6354"/>
    </row>
    <row r="6355" spans="12:18" x14ac:dyDescent="0.25">
      <c r="L6355" t="s">
        <v>792</v>
      </c>
      <c r="M6355" t="s">
        <v>24811</v>
      </c>
      <c r="N6355" t="s">
        <v>43626</v>
      </c>
      <c r="O6355" s="76" t="s">
        <v>4356</v>
      </c>
      <c r="P6355" s="82">
        <v>485</v>
      </c>
      <c r="Q6355" s="82" t="s">
        <v>95275</v>
      </c>
      <c r="R6355"/>
    </row>
    <row r="6356" spans="12:18" x14ac:dyDescent="0.25">
      <c r="L6356" t="s">
        <v>792</v>
      </c>
      <c r="M6356" t="s">
        <v>13399</v>
      </c>
      <c r="N6356" t="s">
        <v>43627</v>
      </c>
      <c r="O6356" s="76" t="s">
        <v>4356</v>
      </c>
      <c r="P6356" s="82">
        <v>610</v>
      </c>
      <c r="Q6356" s="82" t="s">
        <v>95276</v>
      </c>
      <c r="R6356"/>
    </row>
    <row r="6357" spans="12:18" x14ac:dyDescent="0.25">
      <c r="L6357" t="s">
        <v>792</v>
      </c>
      <c r="M6357" t="s">
        <v>7706</v>
      </c>
      <c r="N6357" t="s">
        <v>43628</v>
      </c>
      <c r="O6357" s="76" t="s">
        <v>4366</v>
      </c>
      <c r="P6357" s="82">
        <v>115</v>
      </c>
      <c r="Q6357" s="82" t="s">
        <v>95280</v>
      </c>
      <c r="R6357"/>
    </row>
    <row r="6358" spans="12:18" x14ac:dyDescent="0.25">
      <c r="L6358" t="s">
        <v>792</v>
      </c>
      <c r="M6358" t="s">
        <v>13401</v>
      </c>
      <c r="N6358" t="s">
        <v>43629</v>
      </c>
      <c r="O6358" s="76" t="s">
        <v>4366</v>
      </c>
      <c r="P6358" s="82">
        <v>369</v>
      </c>
      <c r="Q6358" s="82" t="s">
        <v>95281</v>
      </c>
      <c r="R6358"/>
    </row>
    <row r="6359" spans="12:18" x14ac:dyDescent="0.25">
      <c r="L6359" t="s">
        <v>792</v>
      </c>
      <c r="M6359" t="s">
        <v>33709</v>
      </c>
      <c r="N6359" t="s">
        <v>43630</v>
      </c>
      <c r="O6359" s="76" t="s">
        <v>4356</v>
      </c>
      <c r="P6359" s="82">
        <v>762</v>
      </c>
      <c r="Q6359" s="82" t="s">
        <v>95283</v>
      </c>
      <c r="R6359"/>
    </row>
    <row r="6360" spans="12:18" x14ac:dyDescent="0.25">
      <c r="L6360" t="s">
        <v>792</v>
      </c>
      <c r="M6360" t="s">
        <v>13403</v>
      </c>
      <c r="N6360" t="s">
        <v>43631</v>
      </c>
      <c r="O6360" s="76" t="s">
        <v>4356</v>
      </c>
      <c r="P6360" s="82">
        <v>419</v>
      </c>
      <c r="Q6360" s="82" t="s">
        <v>95284</v>
      </c>
      <c r="R6360"/>
    </row>
    <row r="6361" spans="12:18" x14ac:dyDescent="0.25">
      <c r="L6361" t="s">
        <v>792</v>
      </c>
      <c r="M6361" t="s">
        <v>24814</v>
      </c>
      <c r="N6361" t="s">
        <v>43632</v>
      </c>
      <c r="O6361" s="76" t="s">
        <v>4366</v>
      </c>
      <c r="P6361" s="82">
        <v>158</v>
      </c>
      <c r="Q6361" s="82" t="s">
        <v>95285</v>
      </c>
      <c r="R6361"/>
    </row>
    <row r="6362" spans="12:18" x14ac:dyDescent="0.25">
      <c r="L6362" t="s">
        <v>792</v>
      </c>
      <c r="M6362" t="s">
        <v>15360</v>
      </c>
      <c r="N6362" t="s">
        <v>43633</v>
      </c>
      <c r="O6362" s="76" t="s">
        <v>4366</v>
      </c>
      <c r="P6362" s="82">
        <v>51</v>
      </c>
      <c r="Q6362" s="82" t="s">
        <v>95286</v>
      </c>
      <c r="R6362"/>
    </row>
    <row r="6363" spans="12:18" x14ac:dyDescent="0.25">
      <c r="L6363" t="s">
        <v>792</v>
      </c>
      <c r="M6363" t="s">
        <v>15362</v>
      </c>
      <c r="N6363" t="s">
        <v>43634</v>
      </c>
      <c r="O6363" s="76" t="s">
        <v>4366</v>
      </c>
      <c r="P6363" s="82">
        <v>233</v>
      </c>
      <c r="Q6363" s="82" t="s">
        <v>95287</v>
      </c>
      <c r="R6363"/>
    </row>
    <row r="6364" spans="12:18" x14ac:dyDescent="0.25">
      <c r="L6364" t="s">
        <v>792</v>
      </c>
      <c r="M6364" t="s">
        <v>15364</v>
      </c>
      <c r="N6364" t="s">
        <v>43635</v>
      </c>
      <c r="O6364" s="76" t="s">
        <v>4366</v>
      </c>
      <c r="P6364" s="82">
        <v>208</v>
      </c>
      <c r="Q6364" s="82" t="s">
        <v>95288</v>
      </c>
      <c r="R6364"/>
    </row>
    <row r="6365" spans="12:18" x14ac:dyDescent="0.25">
      <c r="L6365" t="s">
        <v>792</v>
      </c>
      <c r="M6365" t="s">
        <v>7707</v>
      </c>
      <c r="N6365" t="s">
        <v>43636</v>
      </c>
      <c r="O6365" s="76" t="s">
        <v>4366</v>
      </c>
      <c r="P6365" s="82">
        <v>294</v>
      </c>
      <c r="Q6365" s="82" t="s">
        <v>95289</v>
      </c>
      <c r="R6365"/>
    </row>
    <row r="6366" spans="12:18" x14ac:dyDescent="0.25">
      <c r="L6366" t="s">
        <v>792</v>
      </c>
      <c r="M6366" t="s">
        <v>24815</v>
      </c>
      <c r="N6366" t="s">
        <v>43637</v>
      </c>
      <c r="O6366" s="76" t="s">
        <v>4366</v>
      </c>
      <c r="P6366" s="82">
        <v>412</v>
      </c>
      <c r="Q6366" s="82" t="s">
        <v>95290</v>
      </c>
      <c r="R6366"/>
    </row>
    <row r="6367" spans="12:18" x14ac:dyDescent="0.25">
      <c r="L6367" t="s">
        <v>792</v>
      </c>
      <c r="M6367" t="s">
        <v>13405</v>
      </c>
      <c r="N6367" t="s">
        <v>43638</v>
      </c>
      <c r="O6367" s="76" t="s">
        <v>4356</v>
      </c>
      <c r="P6367" s="82">
        <v>486</v>
      </c>
      <c r="Q6367" s="82" t="s">
        <v>95291</v>
      </c>
      <c r="R6367"/>
    </row>
    <row r="6368" spans="12:18" x14ac:dyDescent="0.25">
      <c r="L6368" t="s">
        <v>792</v>
      </c>
      <c r="M6368" t="s">
        <v>7708</v>
      </c>
      <c r="N6368" t="s">
        <v>43639</v>
      </c>
      <c r="O6368" s="76" t="s">
        <v>4366</v>
      </c>
      <c r="P6368" s="82">
        <v>346</v>
      </c>
      <c r="Q6368" s="82" t="s">
        <v>95292</v>
      </c>
      <c r="R6368"/>
    </row>
    <row r="6369" spans="12:18" x14ac:dyDescent="0.25">
      <c r="L6369" t="s">
        <v>792</v>
      </c>
      <c r="M6369" t="s">
        <v>13407</v>
      </c>
      <c r="N6369" t="s">
        <v>43640</v>
      </c>
      <c r="O6369" s="76" t="s">
        <v>4356</v>
      </c>
      <c r="P6369" s="82">
        <v>413</v>
      </c>
      <c r="Q6369" s="82" t="s">
        <v>95293</v>
      </c>
      <c r="R6369"/>
    </row>
    <row r="6370" spans="12:18" x14ac:dyDescent="0.25">
      <c r="L6370" t="s">
        <v>792</v>
      </c>
      <c r="M6370" t="s">
        <v>24816</v>
      </c>
      <c r="N6370" t="s">
        <v>43641</v>
      </c>
      <c r="O6370" s="76" t="s">
        <v>4366</v>
      </c>
      <c r="P6370" s="82">
        <v>672</v>
      </c>
      <c r="Q6370" s="82" t="s">
        <v>95294</v>
      </c>
      <c r="R6370"/>
    </row>
    <row r="6371" spans="12:18" x14ac:dyDescent="0.25">
      <c r="L6371" t="s">
        <v>792</v>
      </c>
      <c r="M6371" t="s">
        <v>7724</v>
      </c>
      <c r="N6371" t="s">
        <v>43642</v>
      </c>
      <c r="O6371" s="76" t="s">
        <v>4366</v>
      </c>
      <c r="P6371" s="82">
        <v>40</v>
      </c>
      <c r="Q6371" s="82" t="s">
        <v>95400</v>
      </c>
      <c r="R6371"/>
    </row>
    <row r="6372" spans="12:18" x14ac:dyDescent="0.25">
      <c r="L6372" t="s">
        <v>792</v>
      </c>
      <c r="M6372" t="s">
        <v>33710</v>
      </c>
      <c r="N6372" t="s">
        <v>43643</v>
      </c>
      <c r="O6372" s="76" t="s">
        <v>4356</v>
      </c>
      <c r="P6372" s="82">
        <v>1340</v>
      </c>
      <c r="Q6372" s="82" t="s">
        <v>95295</v>
      </c>
      <c r="R6372"/>
    </row>
    <row r="6373" spans="12:18" x14ac:dyDescent="0.25">
      <c r="L6373" t="s">
        <v>792</v>
      </c>
      <c r="M6373" t="s">
        <v>7709</v>
      </c>
      <c r="N6373" t="s">
        <v>43644</v>
      </c>
      <c r="O6373" s="76" t="s">
        <v>4356</v>
      </c>
      <c r="P6373" s="82">
        <v>1128</v>
      </c>
      <c r="Q6373" s="82" t="s">
        <v>95296</v>
      </c>
      <c r="R6373"/>
    </row>
    <row r="6374" spans="12:18" x14ac:dyDescent="0.25">
      <c r="L6374" t="s">
        <v>792</v>
      </c>
      <c r="M6374" t="s">
        <v>33711</v>
      </c>
      <c r="N6374" t="s">
        <v>43645</v>
      </c>
      <c r="O6374" s="76" t="s">
        <v>4356</v>
      </c>
      <c r="P6374" s="82">
        <v>2981</v>
      </c>
      <c r="Q6374" s="82" t="s">
        <v>95297</v>
      </c>
      <c r="R6374"/>
    </row>
    <row r="6375" spans="12:18" x14ac:dyDescent="0.25">
      <c r="L6375" t="s">
        <v>792</v>
      </c>
      <c r="M6375" t="s">
        <v>13409</v>
      </c>
      <c r="N6375" t="s">
        <v>43646</v>
      </c>
      <c r="O6375" s="76" t="s">
        <v>4366</v>
      </c>
      <c r="P6375" s="82">
        <v>76</v>
      </c>
      <c r="Q6375" s="82" t="s">
        <v>95298</v>
      </c>
      <c r="R6375"/>
    </row>
    <row r="6376" spans="12:18" x14ac:dyDescent="0.25">
      <c r="L6376" t="s">
        <v>792</v>
      </c>
      <c r="M6376" t="s">
        <v>13411</v>
      </c>
      <c r="N6376" t="s">
        <v>43647</v>
      </c>
      <c r="O6376" s="76" t="s">
        <v>4366</v>
      </c>
      <c r="P6376" s="82">
        <v>66</v>
      </c>
      <c r="Q6376" s="82" t="s">
        <v>95299</v>
      </c>
      <c r="R6376"/>
    </row>
    <row r="6377" spans="12:18" x14ac:dyDescent="0.25">
      <c r="L6377" t="s">
        <v>792</v>
      </c>
      <c r="M6377" t="s">
        <v>13413</v>
      </c>
      <c r="N6377" t="s">
        <v>43648</v>
      </c>
      <c r="O6377" s="76" t="s">
        <v>4356</v>
      </c>
      <c r="P6377" s="82">
        <v>1695</v>
      </c>
      <c r="Q6377" s="82" t="s">
        <v>95300</v>
      </c>
      <c r="R6377"/>
    </row>
    <row r="6378" spans="12:18" x14ac:dyDescent="0.25">
      <c r="L6378" t="s">
        <v>792</v>
      </c>
      <c r="M6378" t="s">
        <v>7710</v>
      </c>
      <c r="N6378" t="s">
        <v>43649</v>
      </c>
      <c r="O6378" s="76" t="s">
        <v>4366</v>
      </c>
      <c r="P6378" s="82">
        <v>209</v>
      </c>
      <c r="Q6378" s="82" t="s">
        <v>95301</v>
      </c>
      <c r="R6378"/>
    </row>
    <row r="6379" spans="12:18" x14ac:dyDescent="0.25">
      <c r="L6379" t="s">
        <v>792</v>
      </c>
      <c r="M6379" t="s">
        <v>33712</v>
      </c>
      <c r="N6379" t="s">
        <v>43650</v>
      </c>
      <c r="O6379" s="76" t="s">
        <v>4356</v>
      </c>
      <c r="P6379" s="82">
        <v>727</v>
      </c>
      <c r="Q6379" s="82" t="s">
        <v>95302</v>
      </c>
      <c r="R6379"/>
    </row>
    <row r="6380" spans="12:18" x14ac:dyDescent="0.25">
      <c r="L6380" t="s">
        <v>792</v>
      </c>
      <c r="M6380" t="s">
        <v>13415</v>
      </c>
      <c r="N6380" t="s">
        <v>43651</v>
      </c>
      <c r="O6380" s="76" t="s">
        <v>4366</v>
      </c>
      <c r="P6380" s="82">
        <v>138</v>
      </c>
      <c r="Q6380" s="82" t="s">
        <v>95303</v>
      </c>
      <c r="R6380"/>
    </row>
    <row r="6381" spans="12:18" x14ac:dyDescent="0.25">
      <c r="L6381" t="s">
        <v>792</v>
      </c>
      <c r="M6381" t="s">
        <v>15366</v>
      </c>
      <c r="N6381" t="s">
        <v>43652</v>
      </c>
      <c r="O6381" s="76" t="s">
        <v>4366</v>
      </c>
      <c r="P6381" s="82">
        <v>361</v>
      </c>
      <c r="Q6381" s="82" t="s">
        <v>95304</v>
      </c>
      <c r="R6381"/>
    </row>
    <row r="6382" spans="12:18" x14ac:dyDescent="0.25">
      <c r="L6382" t="s">
        <v>792</v>
      </c>
      <c r="M6382" t="s">
        <v>33713</v>
      </c>
      <c r="N6382" t="s">
        <v>43653</v>
      </c>
      <c r="O6382" s="76" t="s">
        <v>4366</v>
      </c>
      <c r="P6382" s="82">
        <v>208</v>
      </c>
      <c r="Q6382" s="82" t="s">
        <v>95305</v>
      </c>
      <c r="R6382"/>
    </row>
    <row r="6383" spans="12:18" x14ac:dyDescent="0.25">
      <c r="L6383" t="s">
        <v>792</v>
      </c>
      <c r="M6383" t="s">
        <v>24817</v>
      </c>
      <c r="N6383" t="s">
        <v>43654</v>
      </c>
      <c r="O6383" s="76" t="s">
        <v>4356</v>
      </c>
      <c r="P6383" s="82">
        <v>2651</v>
      </c>
      <c r="Q6383" s="82" t="s">
        <v>95306</v>
      </c>
      <c r="R6383"/>
    </row>
    <row r="6384" spans="12:18" x14ac:dyDescent="0.25">
      <c r="L6384" t="s">
        <v>792</v>
      </c>
      <c r="M6384" t="s">
        <v>7711</v>
      </c>
      <c r="N6384" t="s">
        <v>43655</v>
      </c>
      <c r="O6384" s="76" t="s">
        <v>4356</v>
      </c>
      <c r="P6384" s="82">
        <v>4298</v>
      </c>
      <c r="Q6384" s="82" t="s">
        <v>95307</v>
      </c>
      <c r="R6384"/>
    </row>
    <row r="6385" spans="12:18" x14ac:dyDescent="0.25">
      <c r="L6385" t="s">
        <v>792</v>
      </c>
      <c r="M6385" t="s">
        <v>33714</v>
      </c>
      <c r="N6385" t="s">
        <v>43656</v>
      </c>
      <c r="O6385" s="76" t="s">
        <v>4366</v>
      </c>
      <c r="P6385" s="82">
        <v>377</v>
      </c>
      <c r="Q6385" s="82" t="s">
        <v>95309</v>
      </c>
      <c r="R6385"/>
    </row>
    <row r="6386" spans="12:18" x14ac:dyDescent="0.25">
      <c r="L6386" t="s">
        <v>792</v>
      </c>
      <c r="M6386" t="s">
        <v>15370</v>
      </c>
      <c r="N6386" t="s">
        <v>43657</v>
      </c>
      <c r="O6386" s="76" t="s">
        <v>4356</v>
      </c>
      <c r="P6386" s="82">
        <v>441</v>
      </c>
      <c r="Q6386" s="82" t="s">
        <v>95310</v>
      </c>
      <c r="R6386"/>
    </row>
    <row r="6387" spans="12:18" x14ac:dyDescent="0.25">
      <c r="L6387" t="s">
        <v>792</v>
      </c>
      <c r="M6387" t="s">
        <v>24818</v>
      </c>
      <c r="N6387" t="s">
        <v>43658</v>
      </c>
      <c r="O6387" s="76" t="s">
        <v>4366</v>
      </c>
      <c r="P6387" s="82">
        <v>127</v>
      </c>
      <c r="Q6387" s="82" t="s">
        <v>95311</v>
      </c>
      <c r="R6387"/>
    </row>
    <row r="6388" spans="12:18" x14ac:dyDescent="0.25">
      <c r="L6388" t="s">
        <v>792</v>
      </c>
      <c r="M6388" t="s">
        <v>15372</v>
      </c>
      <c r="N6388" t="s">
        <v>43659</v>
      </c>
      <c r="O6388" s="76" t="s">
        <v>4366</v>
      </c>
      <c r="P6388" s="82">
        <v>434</v>
      </c>
      <c r="Q6388" s="82" t="s">
        <v>95312</v>
      </c>
      <c r="R6388"/>
    </row>
    <row r="6389" spans="12:18" x14ac:dyDescent="0.25">
      <c r="L6389" t="s">
        <v>792</v>
      </c>
      <c r="M6389" t="s">
        <v>24819</v>
      </c>
      <c r="N6389" t="s">
        <v>43660</v>
      </c>
      <c r="O6389" s="76" t="s">
        <v>4366</v>
      </c>
      <c r="P6389" s="82">
        <v>497</v>
      </c>
      <c r="Q6389" s="82" t="s">
        <v>95313</v>
      </c>
      <c r="R6389"/>
    </row>
    <row r="6390" spans="12:18" x14ac:dyDescent="0.25">
      <c r="L6390" t="s">
        <v>792</v>
      </c>
      <c r="M6390" t="s">
        <v>7712</v>
      </c>
      <c r="N6390" t="s">
        <v>43661</v>
      </c>
      <c r="O6390" s="76" t="s">
        <v>4356</v>
      </c>
      <c r="P6390" s="82">
        <v>685</v>
      </c>
      <c r="Q6390" s="82" t="s">
        <v>95314</v>
      </c>
      <c r="R6390"/>
    </row>
    <row r="6391" spans="12:18" x14ac:dyDescent="0.25">
      <c r="L6391" t="s">
        <v>792</v>
      </c>
      <c r="M6391" t="s">
        <v>13416</v>
      </c>
      <c r="N6391" t="s">
        <v>43662</v>
      </c>
      <c r="O6391" s="76" t="s">
        <v>4356</v>
      </c>
      <c r="P6391" s="82">
        <v>500</v>
      </c>
      <c r="Q6391" s="82" t="s">
        <v>95315</v>
      </c>
      <c r="R6391"/>
    </row>
    <row r="6392" spans="12:18" x14ac:dyDescent="0.25">
      <c r="L6392" t="s">
        <v>792</v>
      </c>
      <c r="M6392" t="s">
        <v>24820</v>
      </c>
      <c r="N6392" t="s">
        <v>43663</v>
      </c>
      <c r="O6392" s="76" t="s">
        <v>4356</v>
      </c>
      <c r="P6392" s="82">
        <v>1072</v>
      </c>
      <c r="Q6392" s="82" t="s">
        <v>95316</v>
      </c>
      <c r="R6392"/>
    </row>
    <row r="6393" spans="12:18" x14ac:dyDescent="0.25">
      <c r="L6393" t="s">
        <v>792</v>
      </c>
      <c r="M6393" t="s">
        <v>33715</v>
      </c>
      <c r="N6393" t="s">
        <v>43664</v>
      </c>
      <c r="O6393" s="76" t="s">
        <v>4366</v>
      </c>
      <c r="P6393" s="82">
        <v>132</v>
      </c>
      <c r="Q6393" s="82" t="s">
        <v>95317</v>
      </c>
      <c r="R6393"/>
    </row>
    <row r="6394" spans="12:18" x14ac:dyDescent="0.25">
      <c r="L6394" t="s">
        <v>792</v>
      </c>
      <c r="M6394" t="s">
        <v>7545</v>
      </c>
      <c r="N6394" t="s">
        <v>43665</v>
      </c>
      <c r="O6394" s="76" t="s">
        <v>4356</v>
      </c>
      <c r="P6394" s="82">
        <v>286</v>
      </c>
      <c r="Q6394" s="82" t="s">
        <v>95318</v>
      </c>
      <c r="R6394"/>
    </row>
    <row r="6395" spans="12:18" x14ac:dyDescent="0.25">
      <c r="L6395" t="s">
        <v>792</v>
      </c>
      <c r="M6395" t="s">
        <v>7713</v>
      </c>
      <c r="N6395" t="s">
        <v>43666</v>
      </c>
      <c r="O6395" s="76" t="s">
        <v>4356</v>
      </c>
      <c r="P6395" s="82">
        <v>794</v>
      </c>
      <c r="Q6395" s="82" t="s">
        <v>95319</v>
      </c>
      <c r="R6395"/>
    </row>
    <row r="6396" spans="12:18" x14ac:dyDescent="0.25">
      <c r="L6396" t="s">
        <v>792</v>
      </c>
      <c r="M6396" t="s">
        <v>13418</v>
      </c>
      <c r="N6396" t="s">
        <v>43667</v>
      </c>
      <c r="O6396" s="76" t="s">
        <v>4366</v>
      </c>
      <c r="P6396" s="82">
        <v>332</v>
      </c>
      <c r="Q6396" s="82" t="s">
        <v>95320</v>
      </c>
      <c r="R6396"/>
    </row>
    <row r="6397" spans="12:18" x14ac:dyDescent="0.25">
      <c r="L6397" t="s">
        <v>792</v>
      </c>
      <c r="M6397" t="s">
        <v>15375</v>
      </c>
      <c r="N6397" t="s">
        <v>43668</v>
      </c>
      <c r="O6397" s="76" t="s">
        <v>4366</v>
      </c>
      <c r="P6397" s="82">
        <v>108</v>
      </c>
      <c r="Q6397" s="82" t="s">
        <v>95321</v>
      </c>
      <c r="R6397"/>
    </row>
    <row r="6398" spans="12:18" x14ac:dyDescent="0.25">
      <c r="L6398" t="s">
        <v>792</v>
      </c>
      <c r="M6398" t="s">
        <v>33716</v>
      </c>
      <c r="N6398" t="s">
        <v>43669</v>
      </c>
      <c r="O6398" s="76" t="s">
        <v>4366</v>
      </c>
      <c r="P6398" s="82">
        <v>52</v>
      </c>
      <c r="Q6398" s="82" t="s">
        <v>95322</v>
      </c>
      <c r="R6398"/>
    </row>
    <row r="6399" spans="12:18" x14ac:dyDescent="0.25">
      <c r="L6399" t="s">
        <v>792</v>
      </c>
      <c r="M6399" t="s">
        <v>33717</v>
      </c>
      <c r="N6399" t="s">
        <v>43670</v>
      </c>
      <c r="O6399" s="76" t="s">
        <v>4366</v>
      </c>
      <c r="P6399" s="82">
        <v>181</v>
      </c>
      <c r="Q6399" s="82" t="s">
        <v>95323</v>
      </c>
      <c r="R6399"/>
    </row>
    <row r="6400" spans="12:18" x14ac:dyDescent="0.25">
      <c r="L6400" t="s">
        <v>792</v>
      </c>
      <c r="M6400" t="s">
        <v>33718</v>
      </c>
      <c r="N6400" t="s">
        <v>43671</v>
      </c>
      <c r="O6400" s="76" t="s">
        <v>4366</v>
      </c>
      <c r="P6400" s="82">
        <v>95</v>
      </c>
      <c r="Q6400" s="82" t="s">
        <v>95324</v>
      </c>
      <c r="R6400"/>
    </row>
    <row r="6401" spans="12:18" x14ac:dyDescent="0.25">
      <c r="L6401" t="s">
        <v>792</v>
      </c>
      <c r="M6401" t="s">
        <v>15377</v>
      </c>
      <c r="N6401" t="s">
        <v>43672</v>
      </c>
      <c r="O6401" s="76" t="s">
        <v>4366</v>
      </c>
      <c r="P6401" s="82">
        <v>313</v>
      </c>
      <c r="Q6401" s="82" t="s">
        <v>95325</v>
      </c>
      <c r="R6401"/>
    </row>
    <row r="6402" spans="12:18" x14ac:dyDescent="0.25">
      <c r="L6402" t="s">
        <v>792</v>
      </c>
      <c r="M6402" t="s">
        <v>13422</v>
      </c>
      <c r="N6402" t="s">
        <v>43673</v>
      </c>
      <c r="O6402" s="76" t="s">
        <v>4356</v>
      </c>
      <c r="P6402" s="82">
        <v>972</v>
      </c>
      <c r="Q6402" s="82" t="s">
        <v>95327</v>
      </c>
      <c r="R6402"/>
    </row>
    <row r="6403" spans="12:18" x14ac:dyDescent="0.25">
      <c r="L6403" t="s">
        <v>792</v>
      </c>
      <c r="M6403" t="s">
        <v>10815</v>
      </c>
      <c r="N6403" t="s">
        <v>43674</v>
      </c>
      <c r="O6403" s="76" t="s">
        <v>4356</v>
      </c>
      <c r="P6403" s="82">
        <v>1126</v>
      </c>
      <c r="Q6403" s="82" t="s">
        <v>95328</v>
      </c>
      <c r="R6403"/>
    </row>
    <row r="6404" spans="12:18" x14ac:dyDescent="0.25">
      <c r="L6404" t="s">
        <v>792</v>
      </c>
      <c r="M6404" t="s">
        <v>15368</v>
      </c>
      <c r="N6404" t="s">
        <v>43675</v>
      </c>
      <c r="O6404" s="76" t="s">
        <v>4366</v>
      </c>
      <c r="P6404" s="82">
        <v>55</v>
      </c>
      <c r="Q6404" s="82" t="s">
        <v>95308</v>
      </c>
      <c r="R6404"/>
    </row>
    <row r="6405" spans="12:18" x14ac:dyDescent="0.25">
      <c r="L6405" t="s">
        <v>792</v>
      </c>
      <c r="M6405" t="s">
        <v>24812</v>
      </c>
      <c r="N6405" t="s">
        <v>43676</v>
      </c>
      <c r="O6405" s="76" t="s">
        <v>4356</v>
      </c>
      <c r="P6405" s="82">
        <v>427</v>
      </c>
      <c r="Q6405" s="82" t="s">
        <v>95277</v>
      </c>
      <c r="R6405"/>
    </row>
    <row r="6406" spans="12:18" x14ac:dyDescent="0.25">
      <c r="L6406" t="s">
        <v>792</v>
      </c>
      <c r="M6406" t="s">
        <v>33708</v>
      </c>
      <c r="N6406" t="s">
        <v>43677</v>
      </c>
      <c r="O6406" s="76" t="s">
        <v>4356</v>
      </c>
      <c r="P6406" s="82">
        <v>266</v>
      </c>
      <c r="Q6406" s="82" t="s">
        <v>95278</v>
      </c>
      <c r="R6406"/>
    </row>
    <row r="6407" spans="12:18" x14ac:dyDescent="0.25">
      <c r="L6407" t="s">
        <v>792</v>
      </c>
      <c r="M6407" t="s">
        <v>24813</v>
      </c>
      <c r="N6407" t="s">
        <v>43678</v>
      </c>
      <c r="O6407" s="76" t="s">
        <v>4366</v>
      </c>
      <c r="P6407" s="82">
        <v>198</v>
      </c>
      <c r="Q6407" s="82" t="s">
        <v>95279</v>
      </c>
      <c r="R6407"/>
    </row>
    <row r="6408" spans="12:18" x14ac:dyDescent="0.25">
      <c r="L6408" t="s">
        <v>792</v>
      </c>
      <c r="M6408" t="s">
        <v>33739</v>
      </c>
      <c r="N6408" t="s">
        <v>43679</v>
      </c>
      <c r="O6408" s="76" t="s">
        <v>4366</v>
      </c>
      <c r="P6408" s="82">
        <v>142</v>
      </c>
      <c r="Q6408" s="82" t="s">
        <v>95407</v>
      </c>
      <c r="R6408"/>
    </row>
    <row r="6409" spans="12:18" x14ac:dyDescent="0.25">
      <c r="L6409" t="s">
        <v>792</v>
      </c>
      <c r="M6409" t="s">
        <v>15380</v>
      </c>
      <c r="N6409" t="s">
        <v>43680</v>
      </c>
      <c r="O6409" s="76" t="s">
        <v>4366</v>
      </c>
      <c r="P6409" s="82">
        <v>137</v>
      </c>
      <c r="Q6409" s="82" t="s">
        <v>95329</v>
      </c>
      <c r="R6409"/>
    </row>
    <row r="6410" spans="12:18" x14ac:dyDescent="0.25">
      <c r="L6410" t="s">
        <v>792</v>
      </c>
      <c r="M6410" t="s">
        <v>13424</v>
      </c>
      <c r="N6410" t="s">
        <v>43681</v>
      </c>
      <c r="O6410" s="76" t="s">
        <v>4356</v>
      </c>
      <c r="P6410" s="82">
        <v>406</v>
      </c>
      <c r="Q6410" s="82" t="s">
        <v>95330</v>
      </c>
      <c r="R6410"/>
    </row>
    <row r="6411" spans="12:18" x14ac:dyDescent="0.25">
      <c r="L6411" t="s">
        <v>792</v>
      </c>
      <c r="M6411" t="s">
        <v>24821</v>
      </c>
      <c r="N6411" t="s">
        <v>43682</v>
      </c>
      <c r="O6411" s="76" t="s">
        <v>4366</v>
      </c>
      <c r="P6411" s="82">
        <v>124</v>
      </c>
      <c r="Q6411" s="82" t="s">
        <v>95331</v>
      </c>
      <c r="R6411"/>
    </row>
    <row r="6412" spans="12:18" x14ac:dyDescent="0.25">
      <c r="L6412" t="s">
        <v>792</v>
      </c>
      <c r="M6412" t="s">
        <v>7714</v>
      </c>
      <c r="N6412" t="s">
        <v>43683</v>
      </c>
      <c r="O6412" s="76" t="s">
        <v>4356</v>
      </c>
      <c r="P6412" s="82">
        <v>978</v>
      </c>
      <c r="Q6412" s="82" t="s">
        <v>95332</v>
      </c>
      <c r="R6412"/>
    </row>
    <row r="6413" spans="12:18" x14ac:dyDescent="0.25">
      <c r="L6413" t="s">
        <v>792</v>
      </c>
      <c r="M6413" t="s">
        <v>13427</v>
      </c>
      <c r="N6413" t="s">
        <v>43684</v>
      </c>
      <c r="O6413" s="76" t="s">
        <v>4366</v>
      </c>
      <c r="P6413" s="82">
        <v>220</v>
      </c>
      <c r="Q6413" s="82" t="s">
        <v>95333</v>
      </c>
      <c r="R6413"/>
    </row>
    <row r="6414" spans="12:18" x14ac:dyDescent="0.25">
      <c r="L6414" t="s">
        <v>792</v>
      </c>
      <c r="M6414" t="s">
        <v>15382</v>
      </c>
      <c r="N6414" t="s">
        <v>43685</v>
      </c>
      <c r="O6414" s="76" t="s">
        <v>4356</v>
      </c>
      <c r="P6414" s="82">
        <v>1100</v>
      </c>
      <c r="Q6414" s="82" t="s">
        <v>95334</v>
      </c>
      <c r="R6414"/>
    </row>
    <row r="6415" spans="12:18" x14ac:dyDescent="0.25">
      <c r="L6415" t="s">
        <v>792</v>
      </c>
      <c r="M6415" t="s">
        <v>7715</v>
      </c>
      <c r="N6415" t="s">
        <v>43686</v>
      </c>
      <c r="O6415" s="76" t="s">
        <v>4374</v>
      </c>
      <c r="P6415" s="82">
        <v>1548</v>
      </c>
      <c r="Q6415" s="82" t="s">
        <v>95335</v>
      </c>
      <c r="R6415"/>
    </row>
    <row r="6416" spans="12:18" x14ac:dyDescent="0.25">
      <c r="L6416" t="s">
        <v>792</v>
      </c>
      <c r="M6416" t="s">
        <v>13429</v>
      </c>
      <c r="N6416" t="s">
        <v>43687</v>
      </c>
      <c r="O6416" s="76" t="s">
        <v>4366</v>
      </c>
      <c r="P6416" s="82">
        <v>299</v>
      </c>
      <c r="Q6416" s="82" t="s">
        <v>95336</v>
      </c>
      <c r="R6416"/>
    </row>
    <row r="6417" spans="12:18" x14ac:dyDescent="0.25">
      <c r="L6417" t="s">
        <v>792</v>
      </c>
      <c r="M6417" t="s">
        <v>15384</v>
      </c>
      <c r="N6417" t="s">
        <v>43688</v>
      </c>
      <c r="O6417" s="76" t="s">
        <v>4366</v>
      </c>
      <c r="P6417" s="82">
        <v>67</v>
      </c>
      <c r="Q6417" s="82" t="s">
        <v>95337</v>
      </c>
      <c r="R6417"/>
    </row>
    <row r="6418" spans="12:18" x14ac:dyDescent="0.25">
      <c r="L6418" t="s">
        <v>792</v>
      </c>
      <c r="M6418" t="s">
        <v>7716</v>
      </c>
      <c r="N6418" t="s">
        <v>43689</v>
      </c>
      <c r="O6418" s="76" t="s">
        <v>4366</v>
      </c>
      <c r="P6418" s="82">
        <v>117</v>
      </c>
      <c r="Q6418" s="82" t="s">
        <v>95338</v>
      </c>
      <c r="R6418"/>
    </row>
    <row r="6419" spans="12:18" x14ac:dyDescent="0.25">
      <c r="L6419" t="s">
        <v>792</v>
      </c>
      <c r="M6419" t="s">
        <v>33719</v>
      </c>
      <c r="N6419" t="s">
        <v>43690</v>
      </c>
      <c r="O6419" s="76" t="s">
        <v>4356</v>
      </c>
      <c r="P6419" s="82">
        <v>507</v>
      </c>
      <c r="Q6419" s="82" t="s">
        <v>95339</v>
      </c>
      <c r="R6419"/>
    </row>
    <row r="6420" spans="12:18" x14ac:dyDescent="0.25">
      <c r="L6420" t="s">
        <v>792</v>
      </c>
      <c r="M6420" t="s">
        <v>33720</v>
      </c>
      <c r="N6420" t="s">
        <v>43691</v>
      </c>
      <c r="O6420" s="76" t="s">
        <v>4366</v>
      </c>
      <c r="P6420" s="82">
        <v>381</v>
      </c>
      <c r="Q6420" s="82" t="s">
        <v>95340</v>
      </c>
      <c r="R6420"/>
    </row>
    <row r="6421" spans="12:18" x14ac:dyDescent="0.25">
      <c r="L6421" t="s">
        <v>792</v>
      </c>
      <c r="M6421" t="s">
        <v>32942</v>
      </c>
      <c r="N6421" t="s">
        <v>43692</v>
      </c>
      <c r="O6421" s="76" t="s">
        <v>4356</v>
      </c>
      <c r="P6421" s="82">
        <v>1583</v>
      </c>
      <c r="Q6421" s="82" t="s">
        <v>95341</v>
      </c>
      <c r="R6421"/>
    </row>
    <row r="6422" spans="12:18" x14ac:dyDescent="0.25">
      <c r="L6422" t="s">
        <v>792</v>
      </c>
      <c r="M6422" t="s">
        <v>33721</v>
      </c>
      <c r="N6422" t="s">
        <v>43693</v>
      </c>
      <c r="O6422" s="76" t="s">
        <v>4366</v>
      </c>
      <c r="P6422" s="82">
        <v>63</v>
      </c>
      <c r="Q6422" s="82" t="s">
        <v>95342</v>
      </c>
      <c r="R6422"/>
    </row>
    <row r="6423" spans="12:18" x14ac:dyDescent="0.25">
      <c r="L6423" t="s">
        <v>792</v>
      </c>
      <c r="M6423" t="s">
        <v>7717</v>
      </c>
      <c r="N6423" t="s">
        <v>43694</v>
      </c>
      <c r="O6423" s="76" t="s">
        <v>4366</v>
      </c>
      <c r="P6423" s="82">
        <v>218</v>
      </c>
      <c r="Q6423" s="82" t="s">
        <v>95343</v>
      </c>
      <c r="R6423"/>
    </row>
    <row r="6424" spans="12:18" x14ac:dyDescent="0.25">
      <c r="L6424" t="s">
        <v>792</v>
      </c>
      <c r="M6424" t="s">
        <v>33722</v>
      </c>
      <c r="N6424" t="s">
        <v>43695</v>
      </c>
      <c r="O6424" s="76" t="s">
        <v>4366</v>
      </c>
      <c r="P6424" s="82">
        <v>134</v>
      </c>
      <c r="Q6424" s="82" t="s">
        <v>95344</v>
      </c>
      <c r="R6424"/>
    </row>
    <row r="6425" spans="12:18" x14ac:dyDescent="0.25">
      <c r="L6425" t="s">
        <v>792</v>
      </c>
      <c r="M6425" t="s">
        <v>33723</v>
      </c>
      <c r="N6425" t="s">
        <v>43696</v>
      </c>
      <c r="O6425" s="76" t="s">
        <v>4366</v>
      </c>
      <c r="P6425" s="82">
        <v>99</v>
      </c>
      <c r="Q6425" s="82" t="s">
        <v>95345</v>
      </c>
      <c r="R6425"/>
    </row>
    <row r="6426" spans="12:18" x14ac:dyDescent="0.25">
      <c r="L6426" t="s">
        <v>792</v>
      </c>
      <c r="M6426" t="s">
        <v>15358</v>
      </c>
      <c r="N6426" t="s">
        <v>43697</v>
      </c>
      <c r="O6426" s="76" t="s">
        <v>4356</v>
      </c>
      <c r="P6426" s="82">
        <v>365</v>
      </c>
      <c r="Q6426" s="82" t="s">
        <v>95282</v>
      </c>
      <c r="R6426"/>
    </row>
    <row r="6427" spans="12:18" x14ac:dyDescent="0.25">
      <c r="L6427" t="s">
        <v>792</v>
      </c>
      <c r="M6427" t="s">
        <v>13420</v>
      </c>
      <c r="N6427" t="s">
        <v>43698</v>
      </c>
      <c r="O6427" s="76" t="s">
        <v>4366</v>
      </c>
      <c r="P6427" s="82">
        <v>81</v>
      </c>
      <c r="Q6427" s="82" t="s">
        <v>95326</v>
      </c>
      <c r="R6427"/>
    </row>
    <row r="6428" spans="12:18" x14ac:dyDescent="0.25">
      <c r="L6428" t="s">
        <v>792</v>
      </c>
      <c r="M6428" t="s">
        <v>33726</v>
      </c>
      <c r="N6428" t="s">
        <v>43699</v>
      </c>
      <c r="O6428" s="76" t="s">
        <v>4356</v>
      </c>
      <c r="P6428" s="82">
        <v>805</v>
      </c>
      <c r="Q6428" s="82" t="s">
        <v>95352</v>
      </c>
      <c r="R6428"/>
    </row>
    <row r="6429" spans="12:18" x14ac:dyDescent="0.25">
      <c r="L6429" t="s">
        <v>792</v>
      </c>
      <c r="M6429" t="s">
        <v>15400</v>
      </c>
      <c r="N6429" t="s">
        <v>43700</v>
      </c>
      <c r="O6429" s="76" t="s">
        <v>4356</v>
      </c>
      <c r="P6429" s="82">
        <v>288</v>
      </c>
      <c r="Q6429" s="82" t="s">
        <v>95396</v>
      </c>
      <c r="R6429"/>
    </row>
    <row r="6430" spans="12:18" x14ac:dyDescent="0.25">
      <c r="L6430" t="s">
        <v>792</v>
      </c>
      <c r="M6430" t="s">
        <v>7696</v>
      </c>
      <c r="N6430" t="s">
        <v>43701</v>
      </c>
      <c r="O6430" s="76" t="s">
        <v>4366</v>
      </c>
      <c r="P6430" s="82">
        <v>112</v>
      </c>
      <c r="Q6430" s="82" t="s">
        <v>95245</v>
      </c>
      <c r="R6430"/>
    </row>
    <row r="6431" spans="12:18" x14ac:dyDescent="0.25">
      <c r="L6431" t="s">
        <v>792</v>
      </c>
      <c r="M6431" t="s">
        <v>33724</v>
      </c>
      <c r="N6431" t="s">
        <v>43702</v>
      </c>
      <c r="O6431" s="76" t="s">
        <v>4366</v>
      </c>
      <c r="P6431" s="82">
        <v>106</v>
      </c>
      <c r="Q6431" s="82" t="s">
        <v>95346</v>
      </c>
      <c r="R6431"/>
    </row>
    <row r="6432" spans="12:18" x14ac:dyDescent="0.25">
      <c r="L6432" t="s">
        <v>792</v>
      </c>
      <c r="M6432" t="s">
        <v>13431</v>
      </c>
      <c r="N6432" t="s">
        <v>43703</v>
      </c>
      <c r="O6432" s="76" t="s">
        <v>4356</v>
      </c>
      <c r="P6432" s="82">
        <v>606</v>
      </c>
      <c r="Q6432" s="82" t="s">
        <v>95347</v>
      </c>
      <c r="R6432"/>
    </row>
    <row r="6433" spans="12:18" x14ac:dyDescent="0.25">
      <c r="L6433" t="s">
        <v>792</v>
      </c>
      <c r="M6433" t="s">
        <v>33725</v>
      </c>
      <c r="N6433" t="s">
        <v>43704</v>
      </c>
      <c r="O6433" s="76" t="s">
        <v>4356</v>
      </c>
      <c r="P6433" s="82">
        <v>164</v>
      </c>
      <c r="Q6433" s="82" t="s">
        <v>95348</v>
      </c>
      <c r="R6433"/>
    </row>
    <row r="6434" spans="12:18" x14ac:dyDescent="0.25">
      <c r="L6434" t="s">
        <v>792</v>
      </c>
      <c r="M6434" t="s">
        <v>7718</v>
      </c>
      <c r="N6434" t="s">
        <v>43705</v>
      </c>
      <c r="O6434" s="76" t="s">
        <v>4356</v>
      </c>
      <c r="P6434" s="82">
        <v>299</v>
      </c>
      <c r="Q6434" s="82" t="s">
        <v>95349</v>
      </c>
      <c r="R6434"/>
    </row>
    <row r="6435" spans="12:18" x14ac:dyDescent="0.25">
      <c r="L6435" t="s">
        <v>792</v>
      </c>
      <c r="M6435" t="s">
        <v>15386</v>
      </c>
      <c r="N6435" t="s">
        <v>43706</v>
      </c>
      <c r="O6435" s="76" t="s">
        <v>4356</v>
      </c>
      <c r="P6435" s="82">
        <v>248</v>
      </c>
      <c r="Q6435" s="82" t="s">
        <v>95350</v>
      </c>
      <c r="R6435"/>
    </row>
    <row r="6436" spans="12:18" x14ac:dyDescent="0.25">
      <c r="L6436" t="s">
        <v>792</v>
      </c>
      <c r="M6436" t="s">
        <v>15388</v>
      </c>
      <c r="N6436" t="s">
        <v>43707</v>
      </c>
      <c r="O6436" s="76" t="s">
        <v>4356</v>
      </c>
      <c r="P6436" s="82">
        <v>730</v>
      </c>
      <c r="Q6436" s="82" t="s">
        <v>95351</v>
      </c>
      <c r="R6436"/>
    </row>
    <row r="6437" spans="12:18" x14ac:dyDescent="0.25">
      <c r="L6437" t="s">
        <v>792</v>
      </c>
      <c r="M6437" t="s">
        <v>7719</v>
      </c>
      <c r="N6437" t="s">
        <v>43708</v>
      </c>
      <c r="O6437" s="76" t="s">
        <v>4356</v>
      </c>
      <c r="P6437" s="82">
        <v>139</v>
      </c>
      <c r="Q6437" s="82" t="s">
        <v>95353</v>
      </c>
      <c r="R6437"/>
    </row>
    <row r="6438" spans="12:18" x14ac:dyDescent="0.25">
      <c r="L6438" t="s">
        <v>792</v>
      </c>
      <c r="M6438" t="s">
        <v>33727</v>
      </c>
      <c r="N6438" t="s">
        <v>43709</v>
      </c>
      <c r="O6438" s="76" t="s">
        <v>4366</v>
      </c>
      <c r="P6438" s="82">
        <v>236</v>
      </c>
      <c r="Q6438" s="82" t="s">
        <v>95354</v>
      </c>
      <c r="R6438"/>
    </row>
    <row r="6439" spans="12:18" x14ac:dyDescent="0.25">
      <c r="L6439" t="s">
        <v>792</v>
      </c>
      <c r="M6439" t="s">
        <v>24822</v>
      </c>
      <c r="N6439" t="s">
        <v>43710</v>
      </c>
      <c r="O6439" s="76" t="s">
        <v>4356</v>
      </c>
      <c r="P6439" s="82">
        <v>2230</v>
      </c>
      <c r="Q6439" s="82" t="s">
        <v>95355</v>
      </c>
      <c r="R6439"/>
    </row>
    <row r="6440" spans="12:18" x14ac:dyDescent="0.25">
      <c r="L6440" t="s">
        <v>792</v>
      </c>
      <c r="M6440" t="s">
        <v>13433</v>
      </c>
      <c r="N6440" t="s">
        <v>43711</v>
      </c>
      <c r="O6440" s="76" t="s">
        <v>4366</v>
      </c>
      <c r="P6440" s="82">
        <v>193</v>
      </c>
      <c r="Q6440" s="82" t="s">
        <v>95356</v>
      </c>
      <c r="R6440"/>
    </row>
    <row r="6441" spans="12:18" x14ac:dyDescent="0.25">
      <c r="L6441" t="s">
        <v>792</v>
      </c>
      <c r="M6441" t="s">
        <v>15389</v>
      </c>
      <c r="N6441" t="s">
        <v>43712</v>
      </c>
      <c r="O6441" s="76" t="s">
        <v>4374</v>
      </c>
      <c r="P6441" s="82">
        <v>7985</v>
      </c>
      <c r="Q6441" s="82" t="s">
        <v>95357</v>
      </c>
      <c r="R6441"/>
    </row>
    <row r="6442" spans="12:18" x14ac:dyDescent="0.25">
      <c r="L6442" t="s">
        <v>792</v>
      </c>
      <c r="M6442" t="s">
        <v>33728</v>
      </c>
      <c r="N6442" t="s">
        <v>43713</v>
      </c>
      <c r="O6442" s="76" t="s">
        <v>4356</v>
      </c>
      <c r="P6442" s="82">
        <v>1427</v>
      </c>
      <c r="Q6442" s="82" t="s">
        <v>95358</v>
      </c>
      <c r="R6442"/>
    </row>
    <row r="6443" spans="12:18" x14ac:dyDescent="0.25">
      <c r="L6443" t="s">
        <v>792</v>
      </c>
      <c r="M6443" t="s">
        <v>13435</v>
      </c>
      <c r="N6443" t="s">
        <v>43714</v>
      </c>
      <c r="O6443" s="76" t="s">
        <v>4356</v>
      </c>
      <c r="P6443" s="82">
        <v>794</v>
      </c>
      <c r="Q6443" s="82" t="s">
        <v>95359</v>
      </c>
      <c r="R6443"/>
    </row>
    <row r="6444" spans="12:18" x14ac:dyDescent="0.25">
      <c r="L6444" t="s">
        <v>792</v>
      </c>
      <c r="M6444" t="s">
        <v>13437</v>
      </c>
      <c r="N6444" t="s">
        <v>43715</v>
      </c>
      <c r="O6444" s="76" t="s">
        <v>4366</v>
      </c>
      <c r="P6444" s="82">
        <v>178</v>
      </c>
      <c r="Q6444" s="82" t="s">
        <v>95360</v>
      </c>
      <c r="R6444"/>
    </row>
    <row r="6445" spans="12:18" x14ac:dyDescent="0.25">
      <c r="L6445" t="s">
        <v>792</v>
      </c>
      <c r="M6445" t="s">
        <v>7720</v>
      </c>
      <c r="N6445" t="s">
        <v>43716</v>
      </c>
      <c r="O6445" s="76" t="s">
        <v>4366</v>
      </c>
      <c r="P6445" s="82">
        <v>305</v>
      </c>
      <c r="Q6445" s="82" t="s">
        <v>95361</v>
      </c>
      <c r="R6445"/>
    </row>
    <row r="6446" spans="12:18" x14ac:dyDescent="0.25">
      <c r="L6446" t="s">
        <v>792</v>
      </c>
      <c r="M6446" t="s">
        <v>15391</v>
      </c>
      <c r="N6446" t="s">
        <v>43717</v>
      </c>
      <c r="O6446" s="76" t="s">
        <v>4356</v>
      </c>
      <c r="P6446" s="82">
        <v>676</v>
      </c>
      <c r="Q6446" s="82" t="s">
        <v>95362</v>
      </c>
      <c r="R6446"/>
    </row>
    <row r="6447" spans="12:18" x14ac:dyDescent="0.25">
      <c r="L6447" t="s">
        <v>792</v>
      </c>
      <c r="M6447" t="s">
        <v>33729</v>
      </c>
      <c r="N6447" t="s">
        <v>43718</v>
      </c>
      <c r="O6447" s="76" t="s">
        <v>4366</v>
      </c>
      <c r="P6447" s="82">
        <v>439</v>
      </c>
      <c r="Q6447" s="82" t="s">
        <v>95363</v>
      </c>
      <c r="R6447"/>
    </row>
    <row r="6448" spans="12:18" x14ac:dyDescent="0.25">
      <c r="L6448" t="s">
        <v>792</v>
      </c>
      <c r="M6448" t="s">
        <v>7721</v>
      </c>
      <c r="N6448" t="s">
        <v>43719</v>
      </c>
      <c r="O6448" s="76" t="s">
        <v>4366</v>
      </c>
      <c r="P6448" s="82">
        <v>517</v>
      </c>
      <c r="Q6448" s="82" t="s">
        <v>95364</v>
      </c>
      <c r="R6448"/>
    </row>
    <row r="6449" spans="12:18" x14ac:dyDescent="0.25">
      <c r="L6449" t="s">
        <v>792</v>
      </c>
      <c r="M6449" t="s">
        <v>24823</v>
      </c>
      <c r="N6449" t="s">
        <v>43720</v>
      </c>
      <c r="O6449" s="76" t="s">
        <v>4366</v>
      </c>
      <c r="P6449" s="82">
        <v>118</v>
      </c>
      <c r="Q6449" s="82" t="s">
        <v>95365</v>
      </c>
      <c r="R6449"/>
    </row>
    <row r="6450" spans="12:18" x14ac:dyDescent="0.25">
      <c r="L6450" t="s">
        <v>792</v>
      </c>
      <c r="M6450" t="s">
        <v>20185</v>
      </c>
      <c r="N6450" t="s">
        <v>43721</v>
      </c>
      <c r="O6450" s="76" t="s">
        <v>4366</v>
      </c>
      <c r="P6450" s="82">
        <v>245</v>
      </c>
      <c r="Q6450" s="82" t="s">
        <v>95366</v>
      </c>
      <c r="R6450"/>
    </row>
    <row r="6451" spans="12:18" x14ac:dyDescent="0.25">
      <c r="L6451" t="s">
        <v>792</v>
      </c>
      <c r="M6451" t="s">
        <v>24824</v>
      </c>
      <c r="N6451" t="s">
        <v>43722</v>
      </c>
      <c r="O6451" s="76" t="s">
        <v>4356</v>
      </c>
      <c r="P6451" s="82">
        <v>718</v>
      </c>
      <c r="Q6451" s="82" t="s">
        <v>95367</v>
      </c>
      <c r="R6451"/>
    </row>
    <row r="6452" spans="12:18" x14ac:dyDescent="0.25">
      <c r="L6452" t="s">
        <v>792</v>
      </c>
      <c r="M6452" t="s">
        <v>15393</v>
      </c>
      <c r="N6452" t="s">
        <v>43723</v>
      </c>
      <c r="O6452" s="76" t="s">
        <v>4356</v>
      </c>
      <c r="P6452" s="82">
        <v>355</v>
      </c>
      <c r="Q6452" s="82" t="s">
        <v>95368</v>
      </c>
      <c r="R6452"/>
    </row>
    <row r="6453" spans="12:18" x14ac:dyDescent="0.25">
      <c r="L6453" t="s">
        <v>792</v>
      </c>
      <c r="M6453" t="s">
        <v>13439</v>
      </c>
      <c r="N6453" t="s">
        <v>43724</v>
      </c>
      <c r="O6453" s="76" t="s">
        <v>4356</v>
      </c>
      <c r="P6453" s="82">
        <v>2366</v>
      </c>
      <c r="Q6453" s="82" t="s">
        <v>95369</v>
      </c>
      <c r="R6453"/>
    </row>
    <row r="6454" spans="12:18" x14ac:dyDescent="0.25">
      <c r="L6454" t="s">
        <v>792</v>
      </c>
      <c r="M6454" t="s">
        <v>7722</v>
      </c>
      <c r="N6454" t="s">
        <v>43725</v>
      </c>
      <c r="O6454" s="76" t="s">
        <v>4366</v>
      </c>
      <c r="P6454" s="82">
        <v>62</v>
      </c>
      <c r="Q6454" s="82" t="s">
        <v>95370</v>
      </c>
      <c r="R6454"/>
    </row>
    <row r="6455" spans="12:18" x14ac:dyDescent="0.25">
      <c r="L6455" t="s">
        <v>792</v>
      </c>
      <c r="M6455" t="s">
        <v>13441</v>
      </c>
      <c r="N6455" t="s">
        <v>43726</v>
      </c>
      <c r="O6455" s="76" t="s">
        <v>4356</v>
      </c>
      <c r="P6455" s="82">
        <v>1275</v>
      </c>
      <c r="Q6455" s="82" t="s">
        <v>95371</v>
      </c>
      <c r="R6455"/>
    </row>
    <row r="6456" spans="12:18" x14ac:dyDescent="0.25">
      <c r="L6456" t="s">
        <v>792</v>
      </c>
      <c r="M6456" t="s">
        <v>24825</v>
      </c>
      <c r="N6456" t="s">
        <v>43727</v>
      </c>
      <c r="O6456" s="76" t="s">
        <v>4366</v>
      </c>
      <c r="P6456" s="82">
        <v>81</v>
      </c>
      <c r="Q6456" s="82" t="s">
        <v>95372</v>
      </c>
      <c r="R6456"/>
    </row>
    <row r="6457" spans="12:18" x14ac:dyDescent="0.25">
      <c r="L6457" t="s">
        <v>792</v>
      </c>
      <c r="M6457" t="s">
        <v>33730</v>
      </c>
      <c r="N6457" t="s">
        <v>43728</v>
      </c>
      <c r="O6457" s="76" t="s">
        <v>4366</v>
      </c>
      <c r="P6457" s="82">
        <v>636</v>
      </c>
      <c r="Q6457" s="82" t="s">
        <v>95373</v>
      </c>
      <c r="R6457"/>
    </row>
    <row r="6458" spans="12:18" x14ac:dyDescent="0.25">
      <c r="L6458" t="s">
        <v>792</v>
      </c>
      <c r="M6458" t="s">
        <v>13443</v>
      </c>
      <c r="N6458" t="s">
        <v>43729</v>
      </c>
      <c r="O6458" s="76" t="s">
        <v>4356</v>
      </c>
      <c r="P6458" s="82">
        <v>299</v>
      </c>
      <c r="Q6458" s="82" t="s">
        <v>95374</v>
      </c>
      <c r="R6458"/>
    </row>
    <row r="6459" spans="12:18" x14ac:dyDescent="0.25">
      <c r="L6459" t="s">
        <v>792</v>
      </c>
      <c r="M6459" t="s">
        <v>33731</v>
      </c>
      <c r="N6459" t="s">
        <v>43730</v>
      </c>
      <c r="O6459" s="76" t="s">
        <v>4366</v>
      </c>
      <c r="P6459" s="82">
        <v>103</v>
      </c>
      <c r="Q6459" s="82" t="s">
        <v>95375</v>
      </c>
      <c r="R6459"/>
    </row>
    <row r="6460" spans="12:18" x14ac:dyDescent="0.25">
      <c r="L6460" t="s">
        <v>792</v>
      </c>
      <c r="M6460" t="s">
        <v>15395</v>
      </c>
      <c r="N6460" t="s">
        <v>43731</v>
      </c>
      <c r="O6460" s="76" t="s">
        <v>4356</v>
      </c>
      <c r="P6460" s="82">
        <v>581</v>
      </c>
      <c r="Q6460" s="82" t="s">
        <v>95376</v>
      </c>
      <c r="R6460"/>
    </row>
    <row r="6461" spans="12:18" x14ac:dyDescent="0.25">
      <c r="L6461" t="s">
        <v>792</v>
      </c>
      <c r="M6461" t="s">
        <v>13445</v>
      </c>
      <c r="N6461" t="s">
        <v>43732</v>
      </c>
      <c r="O6461" s="76" t="s">
        <v>4366</v>
      </c>
      <c r="P6461" s="82">
        <v>239</v>
      </c>
      <c r="Q6461" s="82" t="s">
        <v>95377</v>
      </c>
      <c r="R6461"/>
    </row>
    <row r="6462" spans="12:18" x14ac:dyDescent="0.25">
      <c r="L6462" t="s">
        <v>792</v>
      </c>
      <c r="M6462" t="s">
        <v>15397</v>
      </c>
      <c r="N6462" t="s">
        <v>43733</v>
      </c>
      <c r="O6462" s="76" t="s">
        <v>4366</v>
      </c>
      <c r="P6462" s="82">
        <v>451</v>
      </c>
      <c r="Q6462" s="82" t="s">
        <v>95378</v>
      </c>
      <c r="R6462"/>
    </row>
    <row r="6463" spans="12:18" x14ac:dyDescent="0.25">
      <c r="L6463" t="s">
        <v>792</v>
      </c>
      <c r="M6463" t="s">
        <v>5307</v>
      </c>
      <c r="N6463" t="s">
        <v>43734</v>
      </c>
      <c r="O6463" s="76" t="s">
        <v>4356</v>
      </c>
      <c r="P6463" s="82">
        <v>2320</v>
      </c>
      <c r="Q6463" s="82" t="s">
        <v>95379</v>
      </c>
      <c r="R6463"/>
    </row>
    <row r="6464" spans="12:18" x14ac:dyDescent="0.25">
      <c r="L6464" t="s">
        <v>792</v>
      </c>
      <c r="M6464" t="s">
        <v>33732</v>
      </c>
      <c r="N6464" t="s">
        <v>43735</v>
      </c>
      <c r="O6464" s="76" t="s">
        <v>4356</v>
      </c>
      <c r="P6464" s="82">
        <v>635</v>
      </c>
      <c r="Q6464" s="82" t="s">
        <v>95380</v>
      </c>
      <c r="R6464"/>
    </row>
    <row r="6465" spans="12:18" x14ac:dyDescent="0.25">
      <c r="L6465" t="s">
        <v>792</v>
      </c>
      <c r="M6465" t="s">
        <v>13446</v>
      </c>
      <c r="N6465" t="s">
        <v>43736</v>
      </c>
      <c r="O6465" s="76" t="s">
        <v>4356</v>
      </c>
      <c r="P6465" s="82">
        <v>1648</v>
      </c>
      <c r="Q6465" s="82" t="s">
        <v>95381</v>
      </c>
      <c r="R6465"/>
    </row>
    <row r="6466" spans="12:18" x14ac:dyDescent="0.25">
      <c r="L6466" t="s">
        <v>792</v>
      </c>
      <c r="M6466" t="s">
        <v>11432</v>
      </c>
      <c r="N6466" t="s">
        <v>43737</v>
      </c>
      <c r="O6466" s="76" t="s">
        <v>4366</v>
      </c>
      <c r="P6466" s="82">
        <v>189</v>
      </c>
      <c r="Q6466" s="82" t="s">
        <v>95382</v>
      </c>
      <c r="R6466"/>
    </row>
    <row r="6467" spans="12:18" x14ac:dyDescent="0.25">
      <c r="L6467" t="s">
        <v>792</v>
      </c>
      <c r="M6467" t="s">
        <v>13448</v>
      </c>
      <c r="N6467" t="s">
        <v>43738</v>
      </c>
      <c r="O6467" s="76" t="s">
        <v>4356</v>
      </c>
      <c r="P6467" s="82">
        <v>378</v>
      </c>
      <c r="Q6467" s="82" t="s">
        <v>95383</v>
      </c>
      <c r="R6467"/>
    </row>
    <row r="6468" spans="12:18" x14ac:dyDescent="0.25">
      <c r="L6468" t="s">
        <v>792</v>
      </c>
      <c r="M6468" t="s">
        <v>5447</v>
      </c>
      <c r="N6468" t="s">
        <v>43739</v>
      </c>
      <c r="O6468" s="76" t="s">
        <v>4356</v>
      </c>
      <c r="P6468" s="82">
        <v>910</v>
      </c>
      <c r="Q6468" s="82" t="s">
        <v>95384</v>
      </c>
      <c r="R6468"/>
    </row>
    <row r="6469" spans="12:18" x14ac:dyDescent="0.25">
      <c r="L6469" t="s">
        <v>792</v>
      </c>
      <c r="M6469" t="s">
        <v>33733</v>
      </c>
      <c r="N6469" t="s">
        <v>43740</v>
      </c>
      <c r="O6469" s="76" t="s">
        <v>4356</v>
      </c>
      <c r="P6469" s="82">
        <v>447</v>
      </c>
      <c r="Q6469" s="82" t="s">
        <v>95385</v>
      </c>
      <c r="R6469"/>
    </row>
    <row r="6470" spans="12:18" x14ac:dyDescent="0.25">
      <c r="L6470" t="s">
        <v>792</v>
      </c>
      <c r="M6470" t="s">
        <v>33734</v>
      </c>
      <c r="N6470" t="s">
        <v>43741</v>
      </c>
      <c r="O6470" s="76" t="s">
        <v>4356</v>
      </c>
      <c r="P6470" s="82">
        <v>3640</v>
      </c>
      <c r="Q6470" s="82" t="s">
        <v>95386</v>
      </c>
      <c r="R6470"/>
    </row>
    <row r="6471" spans="12:18" x14ac:dyDescent="0.25">
      <c r="L6471" t="s">
        <v>792</v>
      </c>
      <c r="M6471" t="s">
        <v>13449</v>
      </c>
      <c r="N6471" t="s">
        <v>43742</v>
      </c>
      <c r="O6471" s="76" t="s">
        <v>4366</v>
      </c>
      <c r="P6471" s="82">
        <v>313</v>
      </c>
      <c r="Q6471" s="82" t="s">
        <v>95387</v>
      </c>
      <c r="R6471"/>
    </row>
    <row r="6472" spans="12:18" x14ac:dyDescent="0.25">
      <c r="L6472" t="s">
        <v>792</v>
      </c>
      <c r="M6472" t="s">
        <v>15398</v>
      </c>
      <c r="N6472" t="s">
        <v>43743</v>
      </c>
      <c r="O6472" s="76" t="s">
        <v>4366</v>
      </c>
      <c r="P6472" s="82">
        <v>283</v>
      </c>
      <c r="Q6472" s="82" t="s">
        <v>95388</v>
      </c>
      <c r="R6472"/>
    </row>
    <row r="6473" spans="12:18" x14ac:dyDescent="0.25">
      <c r="L6473" t="s">
        <v>792</v>
      </c>
      <c r="M6473" t="s">
        <v>24826</v>
      </c>
      <c r="N6473" t="s">
        <v>43744</v>
      </c>
      <c r="O6473" s="76" t="s">
        <v>4356</v>
      </c>
      <c r="P6473" s="82">
        <v>153</v>
      </c>
      <c r="Q6473" s="82" t="s">
        <v>95389</v>
      </c>
      <c r="R6473"/>
    </row>
    <row r="6474" spans="12:18" x14ac:dyDescent="0.25">
      <c r="L6474" t="s">
        <v>792</v>
      </c>
      <c r="M6474" t="s">
        <v>33735</v>
      </c>
      <c r="N6474" t="s">
        <v>43745</v>
      </c>
      <c r="O6474" s="76" t="s">
        <v>4366</v>
      </c>
      <c r="P6474" s="82">
        <v>225</v>
      </c>
      <c r="Q6474" s="82" t="s">
        <v>95390</v>
      </c>
      <c r="R6474"/>
    </row>
    <row r="6475" spans="12:18" x14ac:dyDescent="0.25">
      <c r="L6475" t="s">
        <v>792</v>
      </c>
      <c r="M6475" t="s">
        <v>33736</v>
      </c>
      <c r="N6475" t="s">
        <v>43746</v>
      </c>
      <c r="O6475" s="76" t="s">
        <v>4366</v>
      </c>
      <c r="P6475" s="82">
        <v>166</v>
      </c>
      <c r="Q6475" s="82" t="s">
        <v>95391</v>
      </c>
      <c r="R6475"/>
    </row>
    <row r="6476" spans="12:18" x14ac:dyDescent="0.25">
      <c r="L6476" t="s">
        <v>792</v>
      </c>
      <c r="M6476" t="s">
        <v>13451</v>
      </c>
      <c r="N6476" t="s">
        <v>43747</v>
      </c>
      <c r="O6476" s="76" t="s">
        <v>4366</v>
      </c>
      <c r="P6476" s="82">
        <v>91</v>
      </c>
      <c r="Q6476" s="82" t="s">
        <v>95392</v>
      </c>
      <c r="R6476"/>
    </row>
    <row r="6477" spans="12:18" x14ac:dyDescent="0.25">
      <c r="L6477" t="s">
        <v>792</v>
      </c>
      <c r="M6477" t="s">
        <v>13453</v>
      </c>
      <c r="N6477" t="s">
        <v>43748</v>
      </c>
      <c r="O6477" s="76" t="s">
        <v>4366</v>
      </c>
      <c r="P6477" s="82">
        <v>185</v>
      </c>
      <c r="Q6477" s="82" t="s">
        <v>95393</v>
      </c>
      <c r="R6477"/>
    </row>
    <row r="6478" spans="12:18" x14ac:dyDescent="0.25">
      <c r="L6478" t="s">
        <v>792</v>
      </c>
      <c r="M6478" t="s">
        <v>7723</v>
      </c>
      <c r="N6478" t="s">
        <v>43749</v>
      </c>
      <c r="O6478" s="76" t="s">
        <v>4356</v>
      </c>
      <c r="P6478" s="82">
        <v>468</v>
      </c>
      <c r="Q6478" s="82" t="s">
        <v>95394</v>
      </c>
      <c r="R6478"/>
    </row>
    <row r="6479" spans="12:18" x14ac:dyDescent="0.25">
      <c r="L6479" t="s">
        <v>792</v>
      </c>
      <c r="M6479" t="s">
        <v>33737</v>
      </c>
      <c r="N6479" t="s">
        <v>43750</v>
      </c>
      <c r="O6479" s="76" t="s">
        <v>4356</v>
      </c>
      <c r="P6479" s="82">
        <v>1166</v>
      </c>
      <c r="Q6479" s="82" t="s">
        <v>95395</v>
      </c>
      <c r="R6479"/>
    </row>
    <row r="6480" spans="12:18" x14ac:dyDescent="0.25">
      <c r="L6480" t="s">
        <v>792</v>
      </c>
      <c r="M6480" t="s">
        <v>33738</v>
      </c>
      <c r="N6480" t="s">
        <v>43751</v>
      </c>
      <c r="O6480" s="76" t="s">
        <v>4356</v>
      </c>
      <c r="P6480" s="82">
        <v>850</v>
      </c>
      <c r="Q6480" s="82" t="s">
        <v>95397</v>
      </c>
      <c r="R6480"/>
    </row>
    <row r="6481" spans="12:18" x14ac:dyDescent="0.25">
      <c r="L6481" t="s">
        <v>792</v>
      </c>
      <c r="M6481" t="s">
        <v>15402</v>
      </c>
      <c r="N6481" t="s">
        <v>43752</v>
      </c>
      <c r="O6481" s="76" t="s">
        <v>4366</v>
      </c>
      <c r="P6481" s="82">
        <v>127</v>
      </c>
      <c r="Q6481" s="82" t="s">
        <v>95398</v>
      </c>
      <c r="R6481"/>
    </row>
    <row r="6482" spans="12:18" x14ac:dyDescent="0.25">
      <c r="L6482" t="s">
        <v>792</v>
      </c>
      <c r="M6482" t="s">
        <v>13920</v>
      </c>
      <c r="N6482" t="s">
        <v>43753</v>
      </c>
      <c r="O6482" s="76" t="s">
        <v>4366</v>
      </c>
      <c r="P6482" s="82">
        <v>91</v>
      </c>
      <c r="Q6482" s="82" t="s">
        <v>95399</v>
      </c>
      <c r="R6482"/>
    </row>
    <row r="6483" spans="12:18" x14ac:dyDescent="0.25">
      <c r="L6483" t="s">
        <v>792</v>
      </c>
      <c r="M6483" t="s">
        <v>20130</v>
      </c>
      <c r="N6483" t="s">
        <v>43754</v>
      </c>
      <c r="O6483" s="76" t="s">
        <v>4366</v>
      </c>
      <c r="P6483" s="82">
        <v>91</v>
      </c>
      <c r="Q6483" s="82" t="s">
        <v>95401</v>
      </c>
      <c r="R6483"/>
    </row>
    <row r="6484" spans="12:18" x14ac:dyDescent="0.25">
      <c r="L6484" t="s">
        <v>792</v>
      </c>
      <c r="M6484" t="s">
        <v>7725</v>
      </c>
      <c r="N6484" t="s">
        <v>43755</v>
      </c>
      <c r="O6484" s="76" t="s">
        <v>4356</v>
      </c>
      <c r="P6484" s="82">
        <v>288</v>
      </c>
      <c r="Q6484" s="82" t="s">
        <v>95402</v>
      </c>
      <c r="R6484"/>
    </row>
    <row r="6485" spans="12:18" x14ac:dyDescent="0.25">
      <c r="L6485" t="s">
        <v>792</v>
      </c>
      <c r="M6485" t="s">
        <v>13454</v>
      </c>
      <c r="N6485" t="s">
        <v>43756</v>
      </c>
      <c r="O6485" s="76" t="s">
        <v>4356</v>
      </c>
      <c r="P6485" s="82">
        <v>203</v>
      </c>
      <c r="Q6485" s="82" t="s">
        <v>95403</v>
      </c>
      <c r="R6485"/>
    </row>
    <row r="6486" spans="12:18" x14ac:dyDescent="0.25">
      <c r="L6486" t="s">
        <v>792</v>
      </c>
      <c r="M6486" t="s">
        <v>15404</v>
      </c>
      <c r="N6486" t="s">
        <v>43757</v>
      </c>
      <c r="O6486" s="76" t="s">
        <v>4366</v>
      </c>
      <c r="P6486" s="82">
        <v>189</v>
      </c>
      <c r="Q6486" s="82" t="s">
        <v>95404</v>
      </c>
      <c r="R6486"/>
    </row>
    <row r="6487" spans="12:18" x14ac:dyDescent="0.25">
      <c r="L6487" t="s">
        <v>792</v>
      </c>
      <c r="M6487" t="s">
        <v>15406</v>
      </c>
      <c r="N6487" t="s">
        <v>43758</v>
      </c>
      <c r="O6487" s="76" t="s">
        <v>4366</v>
      </c>
      <c r="P6487" s="82">
        <v>110</v>
      </c>
      <c r="Q6487" s="82" t="s">
        <v>95405</v>
      </c>
      <c r="R6487"/>
    </row>
    <row r="6488" spans="12:18" x14ac:dyDescent="0.25">
      <c r="L6488" t="s">
        <v>792</v>
      </c>
      <c r="M6488" t="s">
        <v>13456</v>
      </c>
      <c r="N6488" t="s">
        <v>43759</v>
      </c>
      <c r="O6488" s="76" t="s">
        <v>4366</v>
      </c>
      <c r="P6488" s="82">
        <v>300</v>
      </c>
      <c r="Q6488" s="82" t="s">
        <v>95406</v>
      </c>
      <c r="R6488"/>
    </row>
    <row r="6489" spans="12:18" x14ac:dyDescent="0.25">
      <c r="L6489" t="s">
        <v>792</v>
      </c>
      <c r="M6489" t="s">
        <v>13458</v>
      </c>
      <c r="N6489" t="s">
        <v>43760</v>
      </c>
      <c r="O6489" s="76" t="s">
        <v>4366</v>
      </c>
      <c r="P6489" s="82">
        <v>96</v>
      </c>
      <c r="Q6489" s="82" t="s">
        <v>95408</v>
      </c>
      <c r="R6489"/>
    </row>
    <row r="6490" spans="12:18" x14ac:dyDescent="0.25">
      <c r="L6490" t="s">
        <v>792</v>
      </c>
      <c r="M6490" t="s">
        <v>15408</v>
      </c>
      <c r="N6490" t="s">
        <v>43761</v>
      </c>
      <c r="O6490" s="76" t="s">
        <v>4356</v>
      </c>
      <c r="P6490" s="82">
        <v>1070</v>
      </c>
      <c r="Q6490" s="82" t="s">
        <v>95409</v>
      </c>
      <c r="R6490"/>
    </row>
    <row r="6491" spans="12:18" x14ac:dyDescent="0.25">
      <c r="L6491" t="s">
        <v>792</v>
      </c>
      <c r="M6491" t="s">
        <v>15409</v>
      </c>
      <c r="N6491" t="s">
        <v>43762</v>
      </c>
      <c r="O6491" s="76" t="s">
        <v>4366</v>
      </c>
      <c r="P6491" s="82">
        <v>181</v>
      </c>
      <c r="Q6491" s="82" t="s">
        <v>95410</v>
      </c>
      <c r="R6491"/>
    </row>
    <row r="6492" spans="12:18" x14ac:dyDescent="0.25">
      <c r="L6492" t="s">
        <v>792</v>
      </c>
      <c r="M6492" t="s">
        <v>33740</v>
      </c>
      <c r="N6492" t="s">
        <v>43763</v>
      </c>
      <c r="O6492" s="76" t="s">
        <v>4356</v>
      </c>
      <c r="P6492" s="82">
        <v>937</v>
      </c>
      <c r="Q6492" s="82" t="s">
        <v>95411</v>
      </c>
      <c r="R6492"/>
    </row>
    <row r="6493" spans="12:18" x14ac:dyDescent="0.25">
      <c r="L6493" t="s">
        <v>792</v>
      </c>
      <c r="M6493" t="s">
        <v>12608</v>
      </c>
      <c r="N6493" t="s">
        <v>43764</v>
      </c>
      <c r="O6493" s="76" t="s">
        <v>4356</v>
      </c>
      <c r="P6493" s="82">
        <v>205</v>
      </c>
      <c r="Q6493" s="82" t="s">
        <v>95412</v>
      </c>
      <c r="R6493"/>
    </row>
    <row r="6494" spans="12:18" x14ac:dyDescent="0.25">
      <c r="L6494" t="s">
        <v>792</v>
      </c>
      <c r="M6494" t="s">
        <v>7735</v>
      </c>
      <c r="N6494" t="s">
        <v>43765</v>
      </c>
      <c r="O6494" s="76" t="s">
        <v>4366</v>
      </c>
      <c r="P6494" s="82">
        <v>658</v>
      </c>
      <c r="Q6494" s="82" t="s">
        <v>95478</v>
      </c>
      <c r="R6494"/>
    </row>
    <row r="6495" spans="12:18" x14ac:dyDescent="0.25">
      <c r="L6495" t="s">
        <v>792</v>
      </c>
      <c r="M6495" t="s">
        <v>33753</v>
      </c>
      <c r="N6495" t="s">
        <v>43766</v>
      </c>
      <c r="O6495" s="76" t="s">
        <v>4366</v>
      </c>
      <c r="P6495" s="82">
        <v>275</v>
      </c>
      <c r="Q6495" s="82" t="s">
        <v>95479</v>
      </c>
      <c r="R6495"/>
    </row>
    <row r="6496" spans="12:18" x14ac:dyDescent="0.25">
      <c r="L6496" t="s">
        <v>792</v>
      </c>
      <c r="M6496" t="s">
        <v>15430</v>
      </c>
      <c r="N6496" t="s">
        <v>43767</v>
      </c>
      <c r="O6496" s="76" t="s">
        <v>4366</v>
      </c>
      <c r="P6496" s="82">
        <v>851</v>
      </c>
      <c r="Q6496" s="82" t="s">
        <v>95480</v>
      </c>
      <c r="R6496"/>
    </row>
    <row r="6497" spans="12:18" x14ac:dyDescent="0.25">
      <c r="L6497" t="s">
        <v>792</v>
      </c>
      <c r="M6497" t="s">
        <v>14157</v>
      </c>
      <c r="N6497" t="s">
        <v>43768</v>
      </c>
      <c r="O6497" s="76" t="s">
        <v>4366</v>
      </c>
      <c r="P6497" s="82">
        <v>222</v>
      </c>
      <c r="Q6497" s="82" t="s">
        <v>95481</v>
      </c>
      <c r="R6497"/>
    </row>
    <row r="6498" spans="12:18" x14ac:dyDescent="0.25">
      <c r="L6498" t="s">
        <v>792</v>
      </c>
      <c r="M6498" t="s">
        <v>33754</v>
      </c>
      <c r="N6498" t="s">
        <v>43769</v>
      </c>
      <c r="O6498" s="76" t="s">
        <v>4366</v>
      </c>
      <c r="P6498" s="82">
        <v>174</v>
      </c>
      <c r="Q6498" s="82" t="s">
        <v>95482</v>
      </c>
      <c r="R6498"/>
    </row>
    <row r="6499" spans="12:18" x14ac:dyDescent="0.25">
      <c r="L6499" t="s">
        <v>792</v>
      </c>
      <c r="M6499" t="s">
        <v>24837</v>
      </c>
      <c r="N6499" t="s">
        <v>43770</v>
      </c>
      <c r="O6499" s="76" t="s">
        <v>4356</v>
      </c>
      <c r="P6499" s="82">
        <v>1737</v>
      </c>
      <c r="Q6499" s="82" t="s">
        <v>95483</v>
      </c>
      <c r="R6499"/>
    </row>
    <row r="6500" spans="12:18" x14ac:dyDescent="0.25">
      <c r="L6500" t="s">
        <v>792</v>
      </c>
      <c r="M6500" t="s">
        <v>15433</v>
      </c>
      <c r="N6500" t="s">
        <v>43771</v>
      </c>
      <c r="O6500" s="76" t="s">
        <v>4366</v>
      </c>
      <c r="P6500" s="82">
        <v>349</v>
      </c>
      <c r="Q6500" s="82" t="s">
        <v>95484</v>
      </c>
      <c r="R6500"/>
    </row>
    <row r="6501" spans="12:18" x14ac:dyDescent="0.25">
      <c r="L6501" t="s">
        <v>792</v>
      </c>
      <c r="M6501" t="s">
        <v>24838</v>
      </c>
      <c r="N6501" t="s">
        <v>43772</v>
      </c>
      <c r="O6501" s="76" t="s">
        <v>4366</v>
      </c>
      <c r="P6501" s="82">
        <v>268</v>
      </c>
      <c r="Q6501" s="82" t="s">
        <v>95485</v>
      </c>
      <c r="R6501"/>
    </row>
    <row r="6502" spans="12:18" x14ac:dyDescent="0.25">
      <c r="L6502" t="s">
        <v>792</v>
      </c>
      <c r="M6502" t="s">
        <v>7736</v>
      </c>
      <c r="N6502" t="s">
        <v>43773</v>
      </c>
      <c r="O6502" s="76" t="s">
        <v>4356</v>
      </c>
      <c r="P6502" s="82">
        <v>613</v>
      </c>
      <c r="Q6502" s="82" t="s">
        <v>95486</v>
      </c>
      <c r="R6502"/>
    </row>
    <row r="6503" spans="12:18" x14ac:dyDescent="0.25">
      <c r="L6503" t="s">
        <v>792</v>
      </c>
      <c r="M6503" t="s">
        <v>13497</v>
      </c>
      <c r="N6503" t="s">
        <v>43774</v>
      </c>
      <c r="O6503" s="76" t="s">
        <v>4366</v>
      </c>
      <c r="P6503" s="82">
        <v>234</v>
      </c>
      <c r="Q6503" s="82" t="s">
        <v>95487</v>
      </c>
      <c r="R6503"/>
    </row>
    <row r="6504" spans="12:18" x14ac:dyDescent="0.25">
      <c r="L6504" t="s">
        <v>792</v>
      </c>
      <c r="M6504" t="s">
        <v>13499</v>
      </c>
      <c r="N6504" t="s">
        <v>43775</v>
      </c>
      <c r="O6504" s="76" t="s">
        <v>4356</v>
      </c>
      <c r="P6504" s="82">
        <v>220</v>
      </c>
      <c r="Q6504" s="82" t="s">
        <v>95488</v>
      </c>
      <c r="R6504"/>
    </row>
    <row r="6505" spans="12:18" x14ac:dyDescent="0.25">
      <c r="L6505" t="s">
        <v>792</v>
      </c>
      <c r="M6505" t="s">
        <v>15435</v>
      </c>
      <c r="N6505" t="s">
        <v>43776</v>
      </c>
      <c r="O6505" s="76" t="s">
        <v>4356</v>
      </c>
      <c r="P6505" s="82">
        <v>759</v>
      </c>
      <c r="Q6505" s="82" t="s">
        <v>95489</v>
      </c>
      <c r="R6505"/>
    </row>
    <row r="6506" spans="12:18" x14ac:dyDescent="0.25">
      <c r="L6506" t="s">
        <v>792</v>
      </c>
      <c r="M6506" t="s">
        <v>15437</v>
      </c>
      <c r="N6506" t="s">
        <v>43777</v>
      </c>
      <c r="O6506" s="76" t="s">
        <v>4366</v>
      </c>
      <c r="P6506" s="82">
        <v>176</v>
      </c>
      <c r="Q6506" s="82" t="s">
        <v>95490</v>
      </c>
      <c r="R6506"/>
    </row>
    <row r="6507" spans="12:18" x14ac:dyDescent="0.25">
      <c r="L6507" t="s">
        <v>792</v>
      </c>
      <c r="M6507" t="s">
        <v>33755</v>
      </c>
      <c r="N6507" t="s">
        <v>43778</v>
      </c>
      <c r="O6507" s="76" t="s">
        <v>4366</v>
      </c>
      <c r="P6507" s="82">
        <v>301</v>
      </c>
      <c r="Q6507" s="82" t="s">
        <v>95491</v>
      </c>
      <c r="R6507"/>
    </row>
    <row r="6508" spans="12:18" x14ac:dyDescent="0.25">
      <c r="L6508" t="s">
        <v>792</v>
      </c>
      <c r="M6508" t="s">
        <v>13500</v>
      </c>
      <c r="N6508" t="s">
        <v>43779</v>
      </c>
      <c r="O6508" s="76" t="s">
        <v>4366</v>
      </c>
      <c r="P6508" s="82">
        <v>505</v>
      </c>
      <c r="Q6508" s="82" t="s">
        <v>95492</v>
      </c>
      <c r="R6508"/>
    </row>
    <row r="6509" spans="12:18" x14ac:dyDescent="0.25">
      <c r="L6509" t="s">
        <v>792</v>
      </c>
      <c r="M6509" t="s">
        <v>23361</v>
      </c>
      <c r="N6509" t="s">
        <v>43780</v>
      </c>
      <c r="O6509" s="76" t="s">
        <v>4356</v>
      </c>
      <c r="P6509" s="82">
        <v>709</v>
      </c>
      <c r="Q6509" s="82" t="s">
        <v>95413</v>
      </c>
      <c r="R6509"/>
    </row>
    <row r="6510" spans="12:18" x14ac:dyDescent="0.25">
      <c r="L6510" t="s">
        <v>792</v>
      </c>
      <c r="M6510" t="s">
        <v>5716</v>
      </c>
      <c r="N6510" t="s">
        <v>43781</v>
      </c>
      <c r="O6510" s="76" t="s">
        <v>4366</v>
      </c>
      <c r="P6510" s="82">
        <v>423</v>
      </c>
      <c r="Q6510" s="82" t="s">
        <v>95414</v>
      </c>
      <c r="R6510"/>
    </row>
    <row r="6511" spans="12:18" x14ac:dyDescent="0.25">
      <c r="L6511" t="s">
        <v>792</v>
      </c>
      <c r="M6511" t="s">
        <v>13462</v>
      </c>
      <c r="N6511" t="s">
        <v>43782</v>
      </c>
      <c r="O6511" s="76" t="s">
        <v>4356</v>
      </c>
      <c r="P6511" s="82">
        <v>779</v>
      </c>
      <c r="Q6511" s="82" t="s">
        <v>95415</v>
      </c>
      <c r="R6511"/>
    </row>
    <row r="6512" spans="12:18" x14ac:dyDescent="0.25">
      <c r="L6512" t="s">
        <v>792</v>
      </c>
      <c r="M6512" t="s">
        <v>15411</v>
      </c>
      <c r="N6512" t="s">
        <v>43783</v>
      </c>
      <c r="O6512" s="76" t="s">
        <v>4356</v>
      </c>
      <c r="P6512" s="82">
        <v>130</v>
      </c>
      <c r="Q6512" s="82" t="s">
        <v>95416</v>
      </c>
      <c r="R6512"/>
    </row>
    <row r="6513" spans="12:18" x14ac:dyDescent="0.25">
      <c r="L6513" t="s">
        <v>792</v>
      </c>
      <c r="M6513" t="s">
        <v>13464</v>
      </c>
      <c r="N6513" t="s">
        <v>43784</v>
      </c>
      <c r="O6513" s="76" t="s">
        <v>4366</v>
      </c>
      <c r="P6513" s="82">
        <v>207</v>
      </c>
      <c r="Q6513" s="82" t="s">
        <v>95417</v>
      </c>
      <c r="R6513"/>
    </row>
    <row r="6514" spans="12:18" x14ac:dyDescent="0.25">
      <c r="L6514" t="s">
        <v>792</v>
      </c>
      <c r="M6514" t="s">
        <v>15413</v>
      </c>
      <c r="N6514" t="s">
        <v>43785</v>
      </c>
      <c r="O6514" s="76" t="s">
        <v>4356</v>
      </c>
      <c r="P6514" s="82">
        <v>400</v>
      </c>
      <c r="Q6514" s="82" t="s">
        <v>95419</v>
      </c>
      <c r="R6514"/>
    </row>
    <row r="6515" spans="12:18" x14ac:dyDescent="0.25">
      <c r="L6515" t="s">
        <v>792</v>
      </c>
      <c r="M6515" t="s">
        <v>33741</v>
      </c>
      <c r="N6515" t="s">
        <v>43786</v>
      </c>
      <c r="O6515" s="76" t="s">
        <v>4356</v>
      </c>
      <c r="P6515" s="82">
        <v>387</v>
      </c>
      <c r="Q6515" s="82" t="s">
        <v>95418</v>
      </c>
      <c r="R6515"/>
    </row>
    <row r="6516" spans="12:18" x14ac:dyDescent="0.25">
      <c r="L6516" t="s">
        <v>792</v>
      </c>
      <c r="M6516" t="s">
        <v>24827</v>
      </c>
      <c r="N6516" t="s">
        <v>43787</v>
      </c>
      <c r="O6516" s="76" t="s">
        <v>4366</v>
      </c>
      <c r="P6516" s="82">
        <v>48</v>
      </c>
      <c r="Q6516" s="82" t="s">
        <v>95420</v>
      </c>
      <c r="R6516"/>
    </row>
    <row r="6517" spans="12:18" x14ac:dyDescent="0.25">
      <c r="L6517" t="s">
        <v>792</v>
      </c>
      <c r="M6517" t="s">
        <v>15415</v>
      </c>
      <c r="N6517" t="s">
        <v>43788</v>
      </c>
      <c r="O6517" s="76" t="s">
        <v>4366</v>
      </c>
      <c r="P6517" s="82">
        <v>192</v>
      </c>
      <c r="Q6517" s="82" t="s">
        <v>95421</v>
      </c>
      <c r="R6517"/>
    </row>
    <row r="6518" spans="12:18" x14ac:dyDescent="0.25">
      <c r="L6518" t="s">
        <v>792</v>
      </c>
      <c r="M6518" t="s">
        <v>24828</v>
      </c>
      <c r="N6518" t="s">
        <v>43789</v>
      </c>
      <c r="O6518" s="76" t="s">
        <v>4356</v>
      </c>
      <c r="P6518" s="82">
        <v>648</v>
      </c>
      <c r="Q6518" s="82" t="s">
        <v>95422</v>
      </c>
      <c r="R6518"/>
    </row>
    <row r="6519" spans="12:18" x14ac:dyDescent="0.25">
      <c r="L6519" t="s">
        <v>792</v>
      </c>
      <c r="M6519" t="s">
        <v>12930</v>
      </c>
      <c r="N6519" t="s">
        <v>43790</v>
      </c>
      <c r="O6519" s="76" t="s">
        <v>4356</v>
      </c>
      <c r="P6519" s="82">
        <v>486</v>
      </c>
      <c r="Q6519" s="82" t="s">
        <v>95423</v>
      </c>
      <c r="R6519"/>
    </row>
    <row r="6520" spans="12:18" x14ac:dyDescent="0.25">
      <c r="L6520" t="s">
        <v>792</v>
      </c>
      <c r="M6520" t="s">
        <v>13466</v>
      </c>
      <c r="N6520" t="s">
        <v>43791</v>
      </c>
      <c r="O6520" s="76" t="s">
        <v>4366</v>
      </c>
      <c r="P6520" s="82">
        <v>176</v>
      </c>
      <c r="Q6520" s="82" t="s">
        <v>95424</v>
      </c>
      <c r="R6520"/>
    </row>
    <row r="6521" spans="12:18" x14ac:dyDescent="0.25">
      <c r="L6521" t="s">
        <v>792</v>
      </c>
      <c r="M6521" t="s">
        <v>6608</v>
      </c>
      <c r="N6521" t="s">
        <v>43792</v>
      </c>
      <c r="O6521" s="76" t="s">
        <v>4356</v>
      </c>
      <c r="P6521" s="82">
        <v>1323</v>
      </c>
      <c r="Q6521" s="82" t="s">
        <v>95425</v>
      </c>
      <c r="R6521"/>
    </row>
    <row r="6522" spans="12:18" x14ac:dyDescent="0.25">
      <c r="L6522" t="s">
        <v>792</v>
      </c>
      <c r="M6522" t="s">
        <v>13468</v>
      </c>
      <c r="N6522" t="s">
        <v>43793</v>
      </c>
      <c r="O6522" s="76" t="s">
        <v>4356</v>
      </c>
      <c r="P6522" s="82">
        <v>384</v>
      </c>
      <c r="Q6522" s="82" t="s">
        <v>95426</v>
      </c>
      <c r="R6522"/>
    </row>
    <row r="6523" spans="12:18" x14ac:dyDescent="0.25">
      <c r="L6523" t="s">
        <v>792</v>
      </c>
      <c r="M6523" t="s">
        <v>13470</v>
      </c>
      <c r="N6523" t="s">
        <v>43794</v>
      </c>
      <c r="O6523" s="76" t="s">
        <v>4356</v>
      </c>
      <c r="P6523" s="82">
        <v>505</v>
      </c>
      <c r="Q6523" s="82" t="s">
        <v>95427</v>
      </c>
      <c r="R6523"/>
    </row>
    <row r="6524" spans="12:18" x14ac:dyDescent="0.25">
      <c r="L6524" t="s">
        <v>792</v>
      </c>
      <c r="M6524" t="s">
        <v>13472</v>
      </c>
      <c r="N6524" t="s">
        <v>43795</v>
      </c>
      <c r="O6524" s="76" t="s">
        <v>4366</v>
      </c>
      <c r="P6524" s="82">
        <v>102</v>
      </c>
      <c r="Q6524" s="82" t="s">
        <v>95428</v>
      </c>
      <c r="R6524"/>
    </row>
    <row r="6525" spans="12:18" x14ac:dyDescent="0.25">
      <c r="L6525" t="s">
        <v>792</v>
      </c>
      <c r="M6525" t="s">
        <v>13474</v>
      </c>
      <c r="N6525" t="s">
        <v>43796</v>
      </c>
      <c r="O6525" s="76" t="s">
        <v>4366</v>
      </c>
      <c r="P6525" s="82">
        <v>229</v>
      </c>
      <c r="Q6525" s="82" t="s">
        <v>95429</v>
      </c>
      <c r="R6525"/>
    </row>
    <row r="6526" spans="12:18" x14ac:dyDescent="0.25">
      <c r="L6526" t="s">
        <v>792</v>
      </c>
      <c r="M6526" t="s">
        <v>24829</v>
      </c>
      <c r="N6526" t="s">
        <v>43797</v>
      </c>
      <c r="O6526" s="76" t="s">
        <v>4366</v>
      </c>
      <c r="P6526" s="82">
        <v>93</v>
      </c>
      <c r="Q6526" s="82" t="s">
        <v>95430</v>
      </c>
      <c r="R6526"/>
    </row>
    <row r="6527" spans="12:18" x14ac:dyDescent="0.25">
      <c r="L6527" t="s">
        <v>792</v>
      </c>
      <c r="M6527" t="s">
        <v>13476</v>
      </c>
      <c r="N6527" t="s">
        <v>43798</v>
      </c>
      <c r="O6527" s="76" t="s">
        <v>4356</v>
      </c>
      <c r="P6527" s="82">
        <v>596</v>
      </c>
      <c r="Q6527" s="82" t="s">
        <v>95431</v>
      </c>
      <c r="R6527"/>
    </row>
    <row r="6528" spans="12:18" x14ac:dyDescent="0.25">
      <c r="L6528" t="s">
        <v>792</v>
      </c>
      <c r="M6528" t="s">
        <v>24831</v>
      </c>
      <c r="N6528" t="s">
        <v>43799</v>
      </c>
      <c r="O6528" s="76" t="s">
        <v>4366</v>
      </c>
      <c r="P6528" s="82">
        <v>291</v>
      </c>
      <c r="Q6528" s="82" t="s">
        <v>95434</v>
      </c>
      <c r="R6528"/>
    </row>
    <row r="6529" spans="12:18" x14ac:dyDescent="0.25">
      <c r="L6529" t="s">
        <v>792</v>
      </c>
      <c r="M6529" t="s">
        <v>15417</v>
      </c>
      <c r="N6529" t="s">
        <v>43800</v>
      </c>
      <c r="O6529" s="76" t="s">
        <v>4366</v>
      </c>
      <c r="P6529" s="82">
        <v>90</v>
      </c>
      <c r="Q6529" s="82" t="s">
        <v>95435</v>
      </c>
      <c r="R6529"/>
    </row>
    <row r="6530" spans="12:18" x14ac:dyDescent="0.25">
      <c r="L6530" t="s">
        <v>792</v>
      </c>
      <c r="M6530" t="s">
        <v>33742</v>
      </c>
      <c r="N6530" t="s">
        <v>43801</v>
      </c>
      <c r="O6530" s="76" t="s">
        <v>4366</v>
      </c>
      <c r="P6530" s="82">
        <v>87</v>
      </c>
      <c r="Q6530" s="82" t="s">
        <v>95436</v>
      </c>
      <c r="R6530"/>
    </row>
    <row r="6531" spans="12:18" x14ac:dyDescent="0.25">
      <c r="L6531" t="s">
        <v>792</v>
      </c>
      <c r="M6531" t="s">
        <v>33743</v>
      </c>
      <c r="N6531" t="s">
        <v>43802</v>
      </c>
      <c r="O6531" s="76" t="s">
        <v>4356</v>
      </c>
      <c r="P6531" s="82">
        <v>1114</v>
      </c>
      <c r="Q6531" s="82" t="s">
        <v>95437</v>
      </c>
      <c r="R6531"/>
    </row>
    <row r="6532" spans="12:18" x14ac:dyDescent="0.25">
      <c r="L6532" t="s">
        <v>792</v>
      </c>
      <c r="M6532" t="s">
        <v>13478</v>
      </c>
      <c r="N6532" t="s">
        <v>43803</v>
      </c>
      <c r="O6532" s="76" t="s">
        <v>4366</v>
      </c>
      <c r="P6532" s="82">
        <v>188</v>
      </c>
      <c r="Q6532" s="82" t="s">
        <v>95438</v>
      </c>
      <c r="R6532"/>
    </row>
    <row r="6533" spans="12:18" x14ac:dyDescent="0.25">
      <c r="L6533" t="s">
        <v>792</v>
      </c>
      <c r="M6533" t="s">
        <v>7727</v>
      </c>
      <c r="N6533" t="s">
        <v>43804</v>
      </c>
      <c r="O6533" s="76" t="s">
        <v>4366</v>
      </c>
      <c r="P6533" s="82">
        <v>158</v>
      </c>
      <c r="Q6533" s="82" t="s">
        <v>95439</v>
      </c>
      <c r="R6533"/>
    </row>
    <row r="6534" spans="12:18" x14ac:dyDescent="0.25">
      <c r="L6534" t="s">
        <v>792</v>
      </c>
      <c r="M6534" t="s">
        <v>13480</v>
      </c>
      <c r="N6534" t="s">
        <v>43805</v>
      </c>
      <c r="O6534" s="76" t="s">
        <v>4366</v>
      </c>
      <c r="P6534" s="82">
        <v>70</v>
      </c>
      <c r="Q6534" s="82" t="s">
        <v>95440</v>
      </c>
      <c r="R6534"/>
    </row>
    <row r="6535" spans="12:18" x14ac:dyDescent="0.25">
      <c r="L6535" t="s">
        <v>792</v>
      </c>
      <c r="M6535" t="s">
        <v>7728</v>
      </c>
      <c r="N6535" t="s">
        <v>43806</v>
      </c>
      <c r="O6535" s="76" t="s">
        <v>4356</v>
      </c>
      <c r="P6535" s="82">
        <v>978</v>
      </c>
      <c r="Q6535" s="82" t="s">
        <v>95441</v>
      </c>
      <c r="R6535"/>
    </row>
    <row r="6536" spans="12:18" x14ac:dyDescent="0.25">
      <c r="L6536" t="s">
        <v>792</v>
      </c>
      <c r="M6536" t="s">
        <v>13482</v>
      </c>
      <c r="N6536" t="s">
        <v>43807</v>
      </c>
      <c r="O6536" s="76" t="s">
        <v>4366</v>
      </c>
      <c r="P6536" s="82">
        <v>103</v>
      </c>
      <c r="Q6536" s="82" t="s">
        <v>95442</v>
      </c>
      <c r="R6536"/>
    </row>
    <row r="6537" spans="12:18" x14ac:dyDescent="0.25">
      <c r="L6537" t="s">
        <v>792</v>
      </c>
      <c r="M6537" t="s">
        <v>13484</v>
      </c>
      <c r="N6537" t="s">
        <v>43808</v>
      </c>
      <c r="O6537" s="76" t="s">
        <v>4356</v>
      </c>
      <c r="P6537" s="82">
        <v>629</v>
      </c>
      <c r="Q6537" s="82" t="s">
        <v>95443</v>
      </c>
      <c r="R6537"/>
    </row>
    <row r="6538" spans="12:18" x14ac:dyDescent="0.25">
      <c r="L6538" t="s">
        <v>792</v>
      </c>
      <c r="M6538" t="s">
        <v>15419</v>
      </c>
      <c r="N6538" t="s">
        <v>43809</v>
      </c>
      <c r="O6538" s="76" t="s">
        <v>4366</v>
      </c>
      <c r="P6538" s="82">
        <v>466</v>
      </c>
      <c r="Q6538" s="82" t="s">
        <v>95444</v>
      </c>
      <c r="R6538"/>
    </row>
    <row r="6539" spans="12:18" x14ac:dyDescent="0.25">
      <c r="L6539" t="s">
        <v>792</v>
      </c>
      <c r="M6539" t="s">
        <v>24832</v>
      </c>
      <c r="N6539" t="s">
        <v>43810</v>
      </c>
      <c r="O6539" s="76" t="s">
        <v>4366</v>
      </c>
      <c r="P6539" s="82">
        <v>129</v>
      </c>
      <c r="Q6539" s="82" t="s">
        <v>95445</v>
      </c>
      <c r="R6539"/>
    </row>
    <row r="6540" spans="12:18" x14ac:dyDescent="0.25">
      <c r="L6540" t="s">
        <v>792</v>
      </c>
      <c r="M6540" t="s">
        <v>7729</v>
      </c>
      <c r="N6540" t="s">
        <v>43811</v>
      </c>
      <c r="O6540" s="76" t="s">
        <v>4366</v>
      </c>
      <c r="P6540" s="82">
        <v>249</v>
      </c>
      <c r="Q6540" s="82" t="s">
        <v>95446</v>
      </c>
      <c r="R6540"/>
    </row>
    <row r="6541" spans="12:18" x14ac:dyDescent="0.25">
      <c r="L6541" t="s">
        <v>792</v>
      </c>
      <c r="M6541" t="s">
        <v>33744</v>
      </c>
      <c r="N6541" t="s">
        <v>43812</v>
      </c>
      <c r="O6541" s="76" t="s">
        <v>4356</v>
      </c>
      <c r="P6541" s="82">
        <v>157</v>
      </c>
      <c r="Q6541" s="82" t="s">
        <v>95447</v>
      </c>
      <c r="R6541"/>
    </row>
    <row r="6542" spans="12:18" x14ac:dyDescent="0.25">
      <c r="L6542" t="s">
        <v>792</v>
      </c>
      <c r="M6542" t="s">
        <v>13486</v>
      </c>
      <c r="N6542" t="s">
        <v>43813</v>
      </c>
      <c r="O6542" s="76" t="s">
        <v>4366</v>
      </c>
      <c r="P6542" s="82">
        <v>487</v>
      </c>
      <c r="Q6542" s="82" t="s">
        <v>95449</v>
      </c>
      <c r="R6542"/>
    </row>
    <row r="6543" spans="12:18" x14ac:dyDescent="0.25">
      <c r="L6543" t="s">
        <v>792</v>
      </c>
      <c r="M6543" t="s">
        <v>24833</v>
      </c>
      <c r="N6543" t="s">
        <v>43814</v>
      </c>
      <c r="O6543" s="76" t="s">
        <v>4366</v>
      </c>
      <c r="P6543" s="82">
        <v>84</v>
      </c>
      <c r="Q6543" s="82" t="s">
        <v>95450</v>
      </c>
      <c r="R6543"/>
    </row>
    <row r="6544" spans="12:18" x14ac:dyDescent="0.25">
      <c r="L6544" t="s">
        <v>792</v>
      </c>
      <c r="M6544" t="s">
        <v>33745</v>
      </c>
      <c r="N6544" t="s">
        <v>43815</v>
      </c>
      <c r="O6544" s="76" t="s">
        <v>4366</v>
      </c>
      <c r="P6544" s="82">
        <v>340</v>
      </c>
      <c r="Q6544" s="82" t="s">
        <v>95451</v>
      </c>
      <c r="R6544"/>
    </row>
    <row r="6545" spans="12:18" x14ac:dyDescent="0.25">
      <c r="L6545" t="s">
        <v>792</v>
      </c>
      <c r="M6545" t="s">
        <v>13487</v>
      </c>
      <c r="N6545" t="s">
        <v>43816</v>
      </c>
      <c r="O6545" s="76" t="s">
        <v>4366</v>
      </c>
      <c r="P6545" s="82">
        <v>274</v>
      </c>
      <c r="Q6545" s="82" t="s">
        <v>95452</v>
      </c>
      <c r="R6545"/>
    </row>
    <row r="6546" spans="12:18" x14ac:dyDescent="0.25">
      <c r="L6546" t="s">
        <v>792</v>
      </c>
      <c r="M6546" t="s">
        <v>13489</v>
      </c>
      <c r="N6546" t="s">
        <v>43817</v>
      </c>
      <c r="O6546" s="76" t="s">
        <v>4366</v>
      </c>
      <c r="P6546" s="82">
        <v>174</v>
      </c>
      <c r="Q6546" s="82" t="s">
        <v>95453</v>
      </c>
      <c r="R6546"/>
    </row>
    <row r="6547" spans="12:18" x14ac:dyDescent="0.25">
      <c r="L6547" t="s">
        <v>792</v>
      </c>
      <c r="M6547" t="s">
        <v>33746</v>
      </c>
      <c r="N6547" t="s">
        <v>43818</v>
      </c>
      <c r="O6547" s="76" t="s">
        <v>4366</v>
      </c>
      <c r="P6547" s="82">
        <v>129</v>
      </c>
      <c r="Q6547" s="82" t="s">
        <v>95454</v>
      </c>
      <c r="R6547"/>
    </row>
    <row r="6548" spans="12:18" x14ac:dyDescent="0.25">
      <c r="L6548" t="s">
        <v>792</v>
      </c>
      <c r="M6548" t="s">
        <v>33747</v>
      </c>
      <c r="N6548" t="s">
        <v>43819</v>
      </c>
      <c r="O6548" s="76" t="s">
        <v>4356</v>
      </c>
      <c r="P6548" s="82">
        <v>1307</v>
      </c>
      <c r="Q6548" s="82" t="s">
        <v>95455</v>
      </c>
      <c r="R6548"/>
    </row>
    <row r="6549" spans="12:18" x14ac:dyDescent="0.25">
      <c r="L6549" t="s">
        <v>792</v>
      </c>
      <c r="M6549" t="s">
        <v>33748</v>
      </c>
      <c r="N6549" t="s">
        <v>43820</v>
      </c>
      <c r="O6549" s="76" t="s">
        <v>4366</v>
      </c>
      <c r="P6549" s="82">
        <v>67</v>
      </c>
      <c r="Q6549" s="82" t="s">
        <v>95456</v>
      </c>
      <c r="R6549"/>
    </row>
    <row r="6550" spans="12:18" x14ac:dyDescent="0.25">
      <c r="L6550" t="s">
        <v>792</v>
      </c>
      <c r="M6550" t="s">
        <v>15421</v>
      </c>
      <c r="N6550" t="s">
        <v>43821</v>
      </c>
      <c r="O6550" s="76" t="s">
        <v>4356</v>
      </c>
      <c r="P6550" s="82">
        <v>4777</v>
      </c>
      <c r="Q6550" s="82" t="s">
        <v>95457</v>
      </c>
      <c r="R6550"/>
    </row>
    <row r="6551" spans="12:18" x14ac:dyDescent="0.25">
      <c r="L6551" t="s">
        <v>792</v>
      </c>
      <c r="M6551" t="s">
        <v>13491</v>
      </c>
      <c r="N6551" t="s">
        <v>43822</v>
      </c>
      <c r="O6551" s="76" t="s">
        <v>4366</v>
      </c>
      <c r="P6551" s="82">
        <v>418</v>
      </c>
      <c r="Q6551" s="82" t="s">
        <v>95458</v>
      </c>
      <c r="R6551"/>
    </row>
    <row r="6552" spans="12:18" x14ac:dyDescent="0.25">
      <c r="L6552" t="s">
        <v>792</v>
      </c>
      <c r="M6552" t="s">
        <v>24835</v>
      </c>
      <c r="N6552" t="s">
        <v>43823</v>
      </c>
      <c r="O6552" s="76" t="s">
        <v>4356</v>
      </c>
      <c r="P6552" s="82">
        <v>480</v>
      </c>
      <c r="Q6552" s="82" t="s">
        <v>95462</v>
      </c>
      <c r="R6552"/>
    </row>
    <row r="6553" spans="12:18" x14ac:dyDescent="0.25">
      <c r="L6553" t="s">
        <v>792</v>
      </c>
      <c r="M6553" t="s">
        <v>15423</v>
      </c>
      <c r="N6553" t="s">
        <v>43824</v>
      </c>
      <c r="O6553" s="76" t="s">
        <v>4366</v>
      </c>
      <c r="P6553" s="82">
        <v>177</v>
      </c>
      <c r="Q6553" s="82" t="s">
        <v>95459</v>
      </c>
      <c r="R6553"/>
    </row>
    <row r="6554" spans="12:18" x14ac:dyDescent="0.25">
      <c r="L6554" t="s">
        <v>792</v>
      </c>
      <c r="M6554" t="s">
        <v>25061</v>
      </c>
      <c r="N6554" t="s">
        <v>43825</v>
      </c>
      <c r="O6554" s="76" t="s">
        <v>4366</v>
      </c>
      <c r="P6554" s="82">
        <v>76</v>
      </c>
      <c r="Q6554" s="82" t="s">
        <v>95460</v>
      </c>
      <c r="R6554"/>
    </row>
    <row r="6555" spans="12:18" x14ac:dyDescent="0.25">
      <c r="L6555" t="s">
        <v>792</v>
      </c>
      <c r="M6555" t="s">
        <v>24834</v>
      </c>
      <c r="N6555" t="s">
        <v>43826</v>
      </c>
      <c r="O6555" s="76" t="s">
        <v>4356</v>
      </c>
      <c r="P6555" s="82">
        <v>297</v>
      </c>
      <c r="Q6555" s="82" t="s">
        <v>95461</v>
      </c>
      <c r="R6555"/>
    </row>
    <row r="6556" spans="12:18" x14ac:dyDescent="0.25">
      <c r="L6556" t="s">
        <v>792</v>
      </c>
      <c r="M6556" t="s">
        <v>7731</v>
      </c>
      <c r="N6556" t="s">
        <v>43827</v>
      </c>
      <c r="O6556" s="76" t="s">
        <v>4366</v>
      </c>
      <c r="P6556" s="82">
        <v>221</v>
      </c>
      <c r="Q6556" s="82" t="s">
        <v>95463</v>
      </c>
      <c r="R6556"/>
    </row>
    <row r="6557" spans="12:18" x14ac:dyDescent="0.25">
      <c r="L6557" t="s">
        <v>792</v>
      </c>
      <c r="M6557" t="s">
        <v>13492</v>
      </c>
      <c r="N6557" t="s">
        <v>43828</v>
      </c>
      <c r="O6557" s="76" t="s">
        <v>4356</v>
      </c>
      <c r="P6557" s="82">
        <v>495</v>
      </c>
      <c r="Q6557" s="82" t="s">
        <v>95464</v>
      </c>
      <c r="R6557"/>
    </row>
    <row r="6558" spans="12:18" x14ac:dyDescent="0.25">
      <c r="L6558" t="s">
        <v>792</v>
      </c>
      <c r="M6558" t="s">
        <v>15425</v>
      </c>
      <c r="N6558" t="s">
        <v>43829</v>
      </c>
      <c r="O6558" s="76" t="s">
        <v>4356</v>
      </c>
      <c r="P6558" s="82">
        <v>1075</v>
      </c>
      <c r="Q6558" s="82" t="s">
        <v>95465</v>
      </c>
      <c r="R6558"/>
    </row>
    <row r="6559" spans="12:18" x14ac:dyDescent="0.25">
      <c r="L6559" t="s">
        <v>792</v>
      </c>
      <c r="M6559" t="s">
        <v>7732</v>
      </c>
      <c r="N6559" t="s">
        <v>43830</v>
      </c>
      <c r="O6559" s="76" t="s">
        <v>4366</v>
      </c>
      <c r="P6559" s="82">
        <v>227</v>
      </c>
      <c r="Q6559" s="82" t="s">
        <v>95466</v>
      </c>
      <c r="R6559"/>
    </row>
    <row r="6560" spans="12:18" x14ac:dyDescent="0.25">
      <c r="L6560" t="s">
        <v>792</v>
      </c>
      <c r="M6560" t="s">
        <v>9957</v>
      </c>
      <c r="N6560" t="s">
        <v>43831</v>
      </c>
      <c r="O6560" s="76" t="s">
        <v>4356</v>
      </c>
      <c r="P6560" s="82">
        <v>301</v>
      </c>
      <c r="Q6560" s="82" t="s">
        <v>95467</v>
      </c>
      <c r="R6560"/>
    </row>
    <row r="6561" spans="12:18" x14ac:dyDescent="0.25">
      <c r="L6561" t="s">
        <v>792</v>
      </c>
      <c r="M6561" t="s">
        <v>33749</v>
      </c>
      <c r="N6561" t="s">
        <v>43832</v>
      </c>
      <c r="O6561" s="76" t="s">
        <v>4366</v>
      </c>
      <c r="P6561" s="82">
        <v>300</v>
      </c>
      <c r="Q6561" s="82" t="s">
        <v>95468</v>
      </c>
      <c r="R6561"/>
    </row>
    <row r="6562" spans="12:18" x14ac:dyDescent="0.25">
      <c r="L6562" t="s">
        <v>792</v>
      </c>
      <c r="M6562" t="s">
        <v>33750</v>
      </c>
      <c r="N6562" t="s">
        <v>43833</v>
      </c>
      <c r="O6562" s="76" t="s">
        <v>4366</v>
      </c>
      <c r="P6562" s="82">
        <v>285</v>
      </c>
      <c r="Q6562" s="82" t="s">
        <v>95469</v>
      </c>
      <c r="R6562"/>
    </row>
    <row r="6563" spans="12:18" x14ac:dyDescent="0.25">
      <c r="L6563" t="s">
        <v>792</v>
      </c>
      <c r="M6563" t="s">
        <v>13495</v>
      </c>
      <c r="N6563" t="s">
        <v>43834</v>
      </c>
      <c r="O6563" s="76" t="s">
        <v>4356</v>
      </c>
      <c r="P6563" s="82">
        <v>460</v>
      </c>
      <c r="Q6563" s="82" t="s">
        <v>95470</v>
      </c>
      <c r="R6563"/>
    </row>
    <row r="6564" spans="12:18" x14ac:dyDescent="0.25">
      <c r="L6564" t="s">
        <v>792</v>
      </c>
      <c r="M6564" t="s">
        <v>7733</v>
      </c>
      <c r="N6564" t="s">
        <v>43835</v>
      </c>
      <c r="O6564" s="76" t="s">
        <v>4356</v>
      </c>
      <c r="P6564" s="82">
        <v>858</v>
      </c>
      <c r="Q6564" s="82" t="s">
        <v>95471</v>
      </c>
      <c r="R6564"/>
    </row>
    <row r="6565" spans="12:18" x14ac:dyDescent="0.25">
      <c r="L6565" t="s">
        <v>792</v>
      </c>
      <c r="M6565" t="s">
        <v>7734</v>
      </c>
      <c r="N6565" t="s">
        <v>43836</v>
      </c>
      <c r="O6565" s="76" t="s">
        <v>4366</v>
      </c>
      <c r="P6565" s="82">
        <v>84</v>
      </c>
      <c r="Q6565" s="82" t="s">
        <v>95472</v>
      </c>
      <c r="R6565"/>
    </row>
    <row r="6566" spans="12:18" x14ac:dyDescent="0.25">
      <c r="L6566" t="s">
        <v>792</v>
      </c>
      <c r="M6566" t="s">
        <v>12830</v>
      </c>
      <c r="N6566" t="s">
        <v>43837</v>
      </c>
      <c r="O6566" s="76" t="s">
        <v>4366</v>
      </c>
      <c r="P6566" s="82">
        <v>135</v>
      </c>
      <c r="Q6566" s="82" t="s">
        <v>95473</v>
      </c>
      <c r="R6566"/>
    </row>
    <row r="6567" spans="12:18" x14ac:dyDescent="0.25">
      <c r="L6567" t="s">
        <v>792</v>
      </c>
      <c r="M6567" t="s">
        <v>24836</v>
      </c>
      <c r="N6567" t="s">
        <v>43838</v>
      </c>
      <c r="O6567" s="76" t="s">
        <v>4356</v>
      </c>
      <c r="P6567" s="82">
        <v>1853</v>
      </c>
      <c r="Q6567" s="82" t="s">
        <v>95474</v>
      </c>
      <c r="R6567"/>
    </row>
    <row r="6568" spans="12:18" x14ac:dyDescent="0.25">
      <c r="L6568" t="s">
        <v>792</v>
      </c>
      <c r="M6568" t="s">
        <v>33751</v>
      </c>
      <c r="N6568" t="s">
        <v>43839</v>
      </c>
      <c r="O6568" s="76" t="s">
        <v>4366</v>
      </c>
      <c r="P6568" s="82">
        <v>186</v>
      </c>
      <c r="Q6568" s="82" t="s">
        <v>95475</v>
      </c>
      <c r="R6568"/>
    </row>
    <row r="6569" spans="12:18" x14ac:dyDescent="0.25">
      <c r="L6569" t="s">
        <v>792</v>
      </c>
      <c r="M6569" t="s">
        <v>15428</v>
      </c>
      <c r="N6569" t="s">
        <v>43840</v>
      </c>
      <c r="O6569" s="76" t="s">
        <v>4356</v>
      </c>
      <c r="P6569" s="82">
        <v>685</v>
      </c>
      <c r="Q6569" s="82" t="s">
        <v>95476</v>
      </c>
      <c r="R6569"/>
    </row>
    <row r="6570" spans="12:18" x14ac:dyDescent="0.25">
      <c r="L6570" t="s">
        <v>792</v>
      </c>
      <c r="M6570" t="s">
        <v>33752</v>
      </c>
      <c r="N6570" t="s">
        <v>43841</v>
      </c>
      <c r="O6570" s="76" t="s">
        <v>4366</v>
      </c>
      <c r="P6570" s="82">
        <v>344</v>
      </c>
      <c r="Q6570" s="82" t="s">
        <v>95477</v>
      </c>
      <c r="R6570"/>
    </row>
    <row r="6571" spans="12:18" x14ac:dyDescent="0.25">
      <c r="L6571" t="s">
        <v>792</v>
      </c>
      <c r="M6571" t="s">
        <v>7726</v>
      </c>
      <c r="N6571" t="s">
        <v>43842</v>
      </c>
      <c r="O6571" s="76" t="s">
        <v>4356</v>
      </c>
      <c r="P6571" s="82">
        <v>1941</v>
      </c>
      <c r="Q6571" s="82" t="s">
        <v>95432</v>
      </c>
      <c r="R6571"/>
    </row>
    <row r="6572" spans="12:18" x14ac:dyDescent="0.25">
      <c r="L6572" t="s">
        <v>792</v>
      </c>
      <c r="M6572" t="s">
        <v>24830</v>
      </c>
      <c r="N6572" t="s">
        <v>43843</v>
      </c>
      <c r="O6572" s="76" t="s">
        <v>4356</v>
      </c>
      <c r="P6572" s="82">
        <v>1784</v>
      </c>
      <c r="Q6572" s="82" t="s">
        <v>95433</v>
      </c>
      <c r="R6572"/>
    </row>
    <row r="6573" spans="12:18" x14ac:dyDescent="0.25">
      <c r="L6573" t="s">
        <v>792</v>
      </c>
      <c r="M6573" t="s">
        <v>7730</v>
      </c>
      <c r="N6573" t="s">
        <v>43844</v>
      </c>
      <c r="O6573" s="76" t="s">
        <v>4366</v>
      </c>
      <c r="P6573" s="82">
        <v>59</v>
      </c>
      <c r="Q6573" s="82" t="s">
        <v>95448</v>
      </c>
      <c r="R6573"/>
    </row>
    <row r="6574" spans="12:18" x14ac:dyDescent="0.25">
      <c r="L6574" t="s">
        <v>792</v>
      </c>
      <c r="M6574" t="s">
        <v>7737</v>
      </c>
      <c r="N6574" t="s">
        <v>43845</v>
      </c>
      <c r="O6574" s="76" t="s">
        <v>4366</v>
      </c>
      <c r="P6574" s="82">
        <v>339</v>
      </c>
      <c r="Q6574" s="82" t="s">
        <v>95493</v>
      </c>
      <c r="R6574"/>
    </row>
    <row r="6575" spans="12:18" x14ac:dyDescent="0.25">
      <c r="L6575" t="s">
        <v>792</v>
      </c>
      <c r="M6575" t="s">
        <v>15438</v>
      </c>
      <c r="N6575" t="s">
        <v>43846</v>
      </c>
      <c r="O6575" s="76" t="s">
        <v>4366</v>
      </c>
      <c r="P6575" s="82">
        <v>97</v>
      </c>
      <c r="Q6575" s="82" t="s">
        <v>95494</v>
      </c>
      <c r="R6575"/>
    </row>
    <row r="6576" spans="12:18" x14ac:dyDescent="0.25">
      <c r="L6576" t="s">
        <v>792</v>
      </c>
      <c r="M6576" t="s">
        <v>33756</v>
      </c>
      <c r="N6576" t="s">
        <v>43847</v>
      </c>
      <c r="O6576" s="76" t="s">
        <v>4366</v>
      </c>
      <c r="P6576" s="82">
        <v>37</v>
      </c>
      <c r="Q6576" s="82" t="s">
        <v>95495</v>
      </c>
      <c r="R6576"/>
    </row>
    <row r="6577" spans="12:18" x14ac:dyDescent="0.25">
      <c r="L6577" t="s">
        <v>792</v>
      </c>
      <c r="M6577" t="s">
        <v>15440</v>
      </c>
      <c r="N6577" t="s">
        <v>43848</v>
      </c>
      <c r="O6577" s="76" t="s">
        <v>4356</v>
      </c>
      <c r="P6577" s="82">
        <v>1361</v>
      </c>
      <c r="Q6577" s="82" t="s">
        <v>95496</v>
      </c>
      <c r="R6577"/>
    </row>
    <row r="6578" spans="12:18" x14ac:dyDescent="0.25">
      <c r="L6578" t="s">
        <v>792</v>
      </c>
      <c r="M6578" t="s">
        <v>24839</v>
      </c>
      <c r="N6578" t="s">
        <v>43849</v>
      </c>
      <c r="O6578" s="76" t="s">
        <v>4356</v>
      </c>
      <c r="P6578" s="82">
        <v>557</v>
      </c>
      <c r="Q6578" s="82" t="s">
        <v>95497</v>
      </c>
      <c r="R6578"/>
    </row>
    <row r="6579" spans="12:18" x14ac:dyDescent="0.25">
      <c r="L6579" t="s">
        <v>792</v>
      </c>
      <c r="M6579" t="s">
        <v>13502</v>
      </c>
      <c r="N6579" t="s">
        <v>43850</v>
      </c>
      <c r="O6579" s="76" t="s">
        <v>4356</v>
      </c>
      <c r="P6579" s="82">
        <v>245</v>
      </c>
      <c r="Q6579" s="82" t="s">
        <v>95498</v>
      </c>
      <c r="R6579"/>
    </row>
    <row r="6580" spans="12:18" x14ac:dyDescent="0.25">
      <c r="L6580" t="s">
        <v>792</v>
      </c>
      <c r="M6580" t="s">
        <v>24840</v>
      </c>
      <c r="N6580" t="s">
        <v>43851</v>
      </c>
      <c r="O6580" s="76" t="s">
        <v>4374</v>
      </c>
      <c r="P6580" s="82">
        <v>14836</v>
      </c>
      <c r="Q6580" s="82" t="s">
        <v>95499</v>
      </c>
      <c r="R6580"/>
    </row>
    <row r="6581" spans="12:18" x14ac:dyDescent="0.25">
      <c r="L6581" t="s">
        <v>792</v>
      </c>
      <c r="M6581" t="s">
        <v>15442</v>
      </c>
      <c r="N6581" t="s">
        <v>43852</v>
      </c>
      <c r="O6581" s="76" t="s">
        <v>4356</v>
      </c>
      <c r="P6581" s="82">
        <v>838</v>
      </c>
      <c r="Q6581" s="82" t="s">
        <v>95500</v>
      </c>
      <c r="R6581"/>
    </row>
    <row r="6582" spans="12:18" x14ac:dyDescent="0.25">
      <c r="L6582" t="s">
        <v>792</v>
      </c>
      <c r="M6582" t="s">
        <v>15444</v>
      </c>
      <c r="N6582" t="s">
        <v>43853</v>
      </c>
      <c r="O6582" s="76" t="s">
        <v>4374</v>
      </c>
      <c r="P6582" s="82">
        <v>4178</v>
      </c>
      <c r="Q6582" s="82" t="s">
        <v>95501</v>
      </c>
      <c r="R6582"/>
    </row>
    <row r="6583" spans="12:18" x14ac:dyDescent="0.25">
      <c r="L6583" t="s">
        <v>792</v>
      </c>
      <c r="M6583" t="s">
        <v>7738</v>
      </c>
      <c r="N6583" t="s">
        <v>43854</v>
      </c>
      <c r="O6583" s="76" t="s">
        <v>4374</v>
      </c>
      <c r="P6583" s="82">
        <v>9736</v>
      </c>
      <c r="Q6583" s="82" t="s">
        <v>95502</v>
      </c>
      <c r="R6583"/>
    </row>
    <row r="6584" spans="12:18" x14ac:dyDescent="0.25">
      <c r="L6584" t="s">
        <v>792</v>
      </c>
      <c r="M6584" t="s">
        <v>7740</v>
      </c>
      <c r="N6584" t="s">
        <v>43855</v>
      </c>
      <c r="O6584" s="76" t="s">
        <v>4356</v>
      </c>
      <c r="P6584" s="82">
        <v>2806</v>
      </c>
      <c r="Q6584" s="82" t="s">
        <v>95503</v>
      </c>
      <c r="R6584"/>
    </row>
    <row r="6585" spans="12:18" x14ac:dyDescent="0.25">
      <c r="L6585" t="s">
        <v>792</v>
      </c>
      <c r="M6585" t="s">
        <v>13505</v>
      </c>
      <c r="N6585" t="s">
        <v>43856</v>
      </c>
      <c r="O6585" s="76" t="s">
        <v>4366</v>
      </c>
      <c r="P6585" s="82">
        <v>144</v>
      </c>
      <c r="Q6585" s="82" t="s">
        <v>95504</v>
      </c>
      <c r="R6585"/>
    </row>
    <row r="6586" spans="12:18" x14ac:dyDescent="0.25">
      <c r="L6586" t="s">
        <v>792</v>
      </c>
      <c r="M6586" t="s">
        <v>24841</v>
      </c>
      <c r="N6586" t="s">
        <v>43857</v>
      </c>
      <c r="O6586" s="76" t="s">
        <v>4356</v>
      </c>
      <c r="P6586" s="82">
        <v>2425</v>
      </c>
      <c r="Q6586" s="82" t="s">
        <v>95505</v>
      </c>
      <c r="R6586"/>
    </row>
    <row r="6587" spans="12:18" x14ac:dyDescent="0.25">
      <c r="L6587" t="s">
        <v>792</v>
      </c>
      <c r="M6587" t="s">
        <v>15446</v>
      </c>
      <c r="N6587" t="s">
        <v>43858</v>
      </c>
      <c r="O6587" s="76" t="s">
        <v>4356</v>
      </c>
      <c r="P6587" s="82">
        <v>374</v>
      </c>
      <c r="Q6587" s="82" t="s">
        <v>95506</v>
      </c>
      <c r="R6587"/>
    </row>
    <row r="6588" spans="12:18" x14ac:dyDescent="0.25">
      <c r="L6588" t="s">
        <v>792</v>
      </c>
      <c r="M6588" t="s">
        <v>24842</v>
      </c>
      <c r="N6588" t="s">
        <v>43859</v>
      </c>
      <c r="O6588" s="76" t="s">
        <v>4356</v>
      </c>
      <c r="P6588" s="82">
        <v>181</v>
      </c>
      <c r="Q6588" s="82" t="s">
        <v>95507</v>
      </c>
      <c r="R6588"/>
    </row>
    <row r="6589" spans="12:18" x14ac:dyDescent="0.25">
      <c r="L6589" t="s">
        <v>792</v>
      </c>
      <c r="M6589" t="s">
        <v>24843</v>
      </c>
      <c r="N6589" t="s">
        <v>43860</v>
      </c>
      <c r="O6589" s="76" t="s">
        <v>4366</v>
      </c>
      <c r="P6589" s="82">
        <v>67</v>
      </c>
      <c r="Q6589" s="82" t="s">
        <v>95508</v>
      </c>
      <c r="R6589"/>
    </row>
    <row r="6590" spans="12:18" x14ac:dyDescent="0.25">
      <c r="L6590" t="s">
        <v>792</v>
      </c>
      <c r="M6590" t="s">
        <v>15447</v>
      </c>
      <c r="N6590" t="s">
        <v>43861</v>
      </c>
      <c r="O6590" s="76" t="s">
        <v>4366</v>
      </c>
      <c r="P6590" s="82">
        <v>73</v>
      </c>
      <c r="Q6590" s="82" t="s">
        <v>95509</v>
      </c>
      <c r="R6590"/>
    </row>
    <row r="6591" spans="12:18" x14ac:dyDescent="0.25">
      <c r="L6591" t="s">
        <v>792</v>
      </c>
      <c r="M6591" t="s">
        <v>33757</v>
      </c>
      <c r="N6591" t="s">
        <v>43862</v>
      </c>
      <c r="O6591" s="76" t="s">
        <v>4366</v>
      </c>
      <c r="P6591" s="82">
        <v>93</v>
      </c>
      <c r="Q6591" s="82" t="s">
        <v>95510</v>
      </c>
      <c r="R6591"/>
    </row>
    <row r="6592" spans="12:18" x14ac:dyDescent="0.25">
      <c r="L6592" t="s">
        <v>792</v>
      </c>
      <c r="M6592" t="s">
        <v>15449</v>
      </c>
      <c r="N6592" t="s">
        <v>43863</v>
      </c>
      <c r="O6592" s="76" t="s">
        <v>4356</v>
      </c>
      <c r="P6592" s="82">
        <v>1195</v>
      </c>
      <c r="Q6592" s="82" t="s">
        <v>95511</v>
      </c>
      <c r="R6592"/>
    </row>
    <row r="6593" spans="12:18" x14ac:dyDescent="0.25">
      <c r="L6593" t="s">
        <v>792</v>
      </c>
      <c r="M6593" t="s">
        <v>13507</v>
      </c>
      <c r="N6593" t="s">
        <v>43864</v>
      </c>
      <c r="O6593" s="76" t="s">
        <v>4356</v>
      </c>
      <c r="P6593" s="82">
        <v>550</v>
      </c>
      <c r="Q6593" s="82" t="s">
        <v>95512</v>
      </c>
      <c r="R6593"/>
    </row>
    <row r="6594" spans="12:18" x14ac:dyDescent="0.25">
      <c r="L6594" t="s">
        <v>792</v>
      </c>
      <c r="M6594" t="s">
        <v>13509</v>
      </c>
      <c r="N6594" t="s">
        <v>43865</v>
      </c>
      <c r="O6594" s="76" t="s">
        <v>4366</v>
      </c>
      <c r="P6594" s="82">
        <v>267</v>
      </c>
      <c r="Q6594" s="82" t="s">
        <v>95513</v>
      </c>
      <c r="R6594"/>
    </row>
    <row r="6595" spans="12:18" x14ac:dyDescent="0.25">
      <c r="L6595" t="s">
        <v>792</v>
      </c>
      <c r="M6595" t="s">
        <v>24844</v>
      </c>
      <c r="N6595" t="s">
        <v>43866</v>
      </c>
      <c r="O6595" s="76" t="s">
        <v>4356</v>
      </c>
      <c r="P6595" s="82">
        <v>1259</v>
      </c>
      <c r="Q6595" s="82" t="s">
        <v>95514</v>
      </c>
      <c r="R6595"/>
    </row>
    <row r="6596" spans="12:18" x14ac:dyDescent="0.25">
      <c r="L6596" t="s">
        <v>792</v>
      </c>
      <c r="M6596" t="s">
        <v>24845</v>
      </c>
      <c r="N6596" t="s">
        <v>43867</v>
      </c>
      <c r="O6596" s="76" t="s">
        <v>4356</v>
      </c>
      <c r="P6596" s="82">
        <v>682</v>
      </c>
      <c r="Q6596" s="82" t="s">
        <v>95515</v>
      </c>
      <c r="R6596"/>
    </row>
    <row r="6597" spans="12:18" x14ac:dyDescent="0.25">
      <c r="L6597" t="s">
        <v>37281</v>
      </c>
      <c r="M6597" t="s">
        <v>20797</v>
      </c>
      <c r="N6597" t="s">
        <v>43868</v>
      </c>
      <c r="O6597" s="76">
        <v>0</v>
      </c>
      <c r="P6597" s="82" t="e">
        <v>#N/A</v>
      </c>
      <c r="Q6597" s="82" t="s">
        <v>82647</v>
      </c>
      <c r="R6597"/>
    </row>
    <row r="6598" spans="12:18" x14ac:dyDescent="0.25">
      <c r="L6598" t="s">
        <v>37281</v>
      </c>
      <c r="M6598" t="s">
        <v>8592</v>
      </c>
      <c r="N6598" t="s">
        <v>43869</v>
      </c>
      <c r="O6598" s="76">
        <v>0</v>
      </c>
      <c r="P6598" s="82" t="e">
        <v>#N/A</v>
      </c>
      <c r="Q6598" s="82" t="s">
        <v>72645</v>
      </c>
      <c r="R6598"/>
    </row>
    <row r="6599" spans="12:18" x14ac:dyDescent="0.25">
      <c r="L6599" t="s">
        <v>37281</v>
      </c>
      <c r="M6599" t="s">
        <v>18517</v>
      </c>
      <c r="N6599" t="s">
        <v>43870</v>
      </c>
      <c r="O6599" s="76">
        <v>0</v>
      </c>
      <c r="P6599" s="82" t="e">
        <v>#N/A</v>
      </c>
      <c r="Q6599" s="82" t="s">
        <v>82648</v>
      </c>
      <c r="R6599"/>
    </row>
    <row r="6600" spans="12:18" x14ac:dyDescent="0.25">
      <c r="L6600" t="s">
        <v>37281</v>
      </c>
      <c r="M6600" t="s">
        <v>10440</v>
      </c>
      <c r="N6600" t="s">
        <v>43871</v>
      </c>
      <c r="O6600" s="76">
        <v>0</v>
      </c>
      <c r="P6600" s="82" t="e">
        <v>#N/A</v>
      </c>
      <c r="Q6600" s="82" t="s">
        <v>82649</v>
      </c>
      <c r="R6600"/>
    </row>
    <row r="6601" spans="12:18" x14ac:dyDescent="0.25">
      <c r="L6601" t="s">
        <v>37281</v>
      </c>
      <c r="M6601" t="s">
        <v>8593</v>
      </c>
      <c r="N6601" t="s">
        <v>43872</v>
      </c>
      <c r="O6601" s="76">
        <v>0</v>
      </c>
      <c r="P6601" s="82" t="e">
        <v>#N/A</v>
      </c>
      <c r="Q6601" s="82" t="s">
        <v>82650</v>
      </c>
      <c r="R6601"/>
    </row>
    <row r="6602" spans="12:18" x14ac:dyDescent="0.25">
      <c r="L6602" t="s">
        <v>37281</v>
      </c>
      <c r="M6602" t="s">
        <v>10441</v>
      </c>
      <c r="N6602" t="s">
        <v>43873</v>
      </c>
      <c r="O6602" s="76">
        <v>0</v>
      </c>
      <c r="P6602" s="82" t="e">
        <v>#N/A</v>
      </c>
      <c r="Q6602" s="82" t="s">
        <v>82651</v>
      </c>
      <c r="R6602"/>
    </row>
    <row r="6603" spans="12:18" x14ac:dyDescent="0.25">
      <c r="L6603" t="s">
        <v>37281</v>
      </c>
      <c r="M6603" t="s">
        <v>20798</v>
      </c>
      <c r="N6603" t="s">
        <v>43874</v>
      </c>
      <c r="O6603" s="76">
        <v>0</v>
      </c>
      <c r="P6603" s="82" t="e">
        <v>#N/A</v>
      </c>
      <c r="Q6603" s="82" t="s">
        <v>82652</v>
      </c>
      <c r="R6603"/>
    </row>
    <row r="6604" spans="12:18" x14ac:dyDescent="0.25">
      <c r="L6604" t="s">
        <v>37281</v>
      </c>
      <c r="M6604" t="s">
        <v>34435</v>
      </c>
      <c r="N6604" t="s">
        <v>43875</v>
      </c>
      <c r="O6604" s="76">
        <v>0</v>
      </c>
      <c r="P6604" s="82" t="e">
        <v>#N/A</v>
      </c>
      <c r="Q6604" s="82" t="s">
        <v>82653</v>
      </c>
      <c r="R6604"/>
    </row>
    <row r="6605" spans="12:18" x14ac:dyDescent="0.25">
      <c r="L6605" t="s">
        <v>37281</v>
      </c>
      <c r="M6605" t="s">
        <v>20799</v>
      </c>
      <c r="N6605" t="s">
        <v>43876</v>
      </c>
      <c r="O6605" s="76">
        <v>0</v>
      </c>
      <c r="P6605" s="82" t="e">
        <v>#N/A</v>
      </c>
      <c r="Q6605" s="82" t="s">
        <v>82654</v>
      </c>
      <c r="R6605"/>
    </row>
    <row r="6606" spans="12:18" x14ac:dyDescent="0.25">
      <c r="L6606" t="s">
        <v>37281</v>
      </c>
      <c r="M6606" t="s">
        <v>34436</v>
      </c>
      <c r="N6606" t="s">
        <v>43877</v>
      </c>
      <c r="O6606" s="76">
        <v>0</v>
      </c>
      <c r="P6606" s="82" t="e">
        <v>#N/A</v>
      </c>
      <c r="Q6606" s="82" t="s">
        <v>82655</v>
      </c>
      <c r="R6606"/>
    </row>
    <row r="6607" spans="12:18" x14ac:dyDescent="0.25">
      <c r="L6607" t="s">
        <v>37281</v>
      </c>
      <c r="M6607" t="s">
        <v>10442</v>
      </c>
      <c r="N6607" t="s">
        <v>43878</v>
      </c>
      <c r="O6607" s="76">
        <v>0</v>
      </c>
      <c r="P6607" s="82" t="e">
        <v>#N/A</v>
      </c>
      <c r="Q6607" s="82" t="s">
        <v>82656</v>
      </c>
      <c r="R6607"/>
    </row>
    <row r="6608" spans="12:18" x14ac:dyDescent="0.25">
      <c r="L6608" t="s">
        <v>37281</v>
      </c>
      <c r="M6608" t="s">
        <v>10443</v>
      </c>
      <c r="N6608" t="s">
        <v>43879</v>
      </c>
      <c r="O6608" s="76">
        <v>0</v>
      </c>
      <c r="P6608" s="82" t="e">
        <v>#N/A</v>
      </c>
      <c r="Q6608" s="82" t="s">
        <v>82657</v>
      </c>
      <c r="R6608"/>
    </row>
    <row r="6609" spans="12:18" x14ac:dyDescent="0.25">
      <c r="L6609" t="s">
        <v>37281</v>
      </c>
      <c r="M6609" t="s">
        <v>20800</v>
      </c>
      <c r="N6609" t="s">
        <v>43880</v>
      </c>
      <c r="O6609" s="76">
        <v>0</v>
      </c>
      <c r="P6609" s="82" t="e">
        <v>#N/A</v>
      </c>
      <c r="Q6609" s="82" t="s">
        <v>82658</v>
      </c>
      <c r="R6609"/>
    </row>
    <row r="6610" spans="12:18" x14ac:dyDescent="0.25">
      <c r="L6610" t="s">
        <v>37281</v>
      </c>
      <c r="M6610" t="s">
        <v>8594</v>
      </c>
      <c r="N6610" t="s">
        <v>43881</v>
      </c>
      <c r="O6610" s="76">
        <v>0</v>
      </c>
      <c r="P6610" s="82" t="e">
        <v>#N/A</v>
      </c>
      <c r="Q6610" s="82" t="s">
        <v>82659</v>
      </c>
      <c r="R6610"/>
    </row>
    <row r="6611" spans="12:18" x14ac:dyDescent="0.25">
      <c r="L6611" t="s">
        <v>37281</v>
      </c>
      <c r="M6611" t="s">
        <v>10444</v>
      </c>
      <c r="N6611" t="s">
        <v>43882</v>
      </c>
      <c r="O6611" s="76">
        <v>0</v>
      </c>
      <c r="P6611" s="82" t="e">
        <v>#N/A</v>
      </c>
      <c r="Q6611" s="82" t="s">
        <v>82660</v>
      </c>
      <c r="R6611"/>
    </row>
    <row r="6612" spans="12:18" x14ac:dyDescent="0.25">
      <c r="L6612" t="s">
        <v>37281</v>
      </c>
      <c r="M6612" t="s">
        <v>20801</v>
      </c>
      <c r="N6612" t="s">
        <v>43883</v>
      </c>
      <c r="O6612" s="76">
        <v>0</v>
      </c>
      <c r="P6612" s="82" t="e">
        <v>#N/A</v>
      </c>
      <c r="Q6612" s="82" t="s">
        <v>82661</v>
      </c>
      <c r="R6612"/>
    </row>
    <row r="6613" spans="12:18" x14ac:dyDescent="0.25">
      <c r="L6613" t="s">
        <v>37281</v>
      </c>
      <c r="M6613" t="s">
        <v>20802</v>
      </c>
      <c r="N6613" t="s">
        <v>43884</v>
      </c>
      <c r="O6613" s="76">
        <v>0</v>
      </c>
      <c r="P6613" s="82" t="e">
        <v>#N/A</v>
      </c>
      <c r="Q6613" s="82" t="s">
        <v>82662</v>
      </c>
      <c r="R6613"/>
    </row>
    <row r="6614" spans="12:18" x14ac:dyDescent="0.25">
      <c r="L6614" t="s">
        <v>37281</v>
      </c>
      <c r="M6614" t="s">
        <v>10445</v>
      </c>
      <c r="N6614" t="s">
        <v>43885</v>
      </c>
      <c r="O6614" s="76">
        <v>0</v>
      </c>
      <c r="P6614" s="82" t="e">
        <v>#N/A</v>
      </c>
      <c r="Q6614" s="82" t="s">
        <v>82663</v>
      </c>
      <c r="R6614"/>
    </row>
    <row r="6615" spans="12:18" x14ac:dyDescent="0.25">
      <c r="L6615" t="s">
        <v>37281</v>
      </c>
      <c r="M6615" t="s">
        <v>8595</v>
      </c>
      <c r="N6615" t="s">
        <v>43886</v>
      </c>
      <c r="O6615" s="76">
        <v>0</v>
      </c>
      <c r="P6615" s="82" t="e">
        <v>#N/A</v>
      </c>
      <c r="Q6615" s="82" t="s">
        <v>82664</v>
      </c>
      <c r="R6615"/>
    </row>
    <row r="6616" spans="12:18" x14ac:dyDescent="0.25">
      <c r="L6616" t="s">
        <v>37281</v>
      </c>
      <c r="M6616" t="s">
        <v>10446</v>
      </c>
      <c r="N6616" t="s">
        <v>43887</v>
      </c>
      <c r="O6616" s="76">
        <v>0</v>
      </c>
      <c r="P6616" s="82" t="e">
        <v>#N/A</v>
      </c>
      <c r="Q6616" s="82" t="s">
        <v>82665</v>
      </c>
      <c r="R6616"/>
    </row>
    <row r="6617" spans="12:18" x14ac:dyDescent="0.25">
      <c r="L6617" t="s">
        <v>37281</v>
      </c>
      <c r="M6617" t="s">
        <v>20803</v>
      </c>
      <c r="N6617" t="s">
        <v>43888</v>
      </c>
      <c r="O6617" s="76">
        <v>0</v>
      </c>
      <c r="P6617" s="82" t="e">
        <v>#N/A</v>
      </c>
      <c r="Q6617" s="82" t="s">
        <v>82666</v>
      </c>
      <c r="R6617"/>
    </row>
    <row r="6618" spans="12:18" x14ac:dyDescent="0.25">
      <c r="L6618" t="s">
        <v>37281</v>
      </c>
      <c r="M6618" t="s">
        <v>10447</v>
      </c>
      <c r="N6618" t="s">
        <v>43889</v>
      </c>
      <c r="O6618" s="76">
        <v>0</v>
      </c>
      <c r="P6618" s="82" t="e">
        <v>#N/A</v>
      </c>
      <c r="Q6618" s="82" t="s">
        <v>82667</v>
      </c>
      <c r="R6618"/>
    </row>
    <row r="6619" spans="12:18" x14ac:dyDescent="0.25">
      <c r="L6619" t="s">
        <v>37281</v>
      </c>
      <c r="M6619" t="s">
        <v>20804</v>
      </c>
      <c r="N6619" t="s">
        <v>43890</v>
      </c>
      <c r="O6619" s="76">
        <v>0</v>
      </c>
      <c r="P6619" s="82" t="e">
        <v>#N/A</v>
      </c>
      <c r="Q6619" s="82" t="s">
        <v>82668</v>
      </c>
      <c r="R6619"/>
    </row>
    <row r="6620" spans="12:18" x14ac:dyDescent="0.25">
      <c r="L6620" t="s">
        <v>37281</v>
      </c>
      <c r="M6620" t="s">
        <v>18519</v>
      </c>
      <c r="N6620" t="s">
        <v>43891</v>
      </c>
      <c r="O6620" s="76">
        <v>0</v>
      </c>
      <c r="P6620" s="82" t="e">
        <v>#N/A</v>
      </c>
      <c r="Q6620" s="82" t="s">
        <v>82669</v>
      </c>
      <c r="R6620"/>
    </row>
    <row r="6621" spans="12:18" x14ac:dyDescent="0.25">
      <c r="L6621" t="s">
        <v>37281</v>
      </c>
      <c r="M6621" t="s">
        <v>20805</v>
      </c>
      <c r="N6621" t="s">
        <v>43892</v>
      </c>
      <c r="O6621" s="76">
        <v>0</v>
      </c>
      <c r="P6621" s="82" t="e">
        <v>#N/A</v>
      </c>
      <c r="Q6621" s="82" t="s">
        <v>82670</v>
      </c>
      <c r="R6621"/>
    </row>
    <row r="6622" spans="12:18" x14ac:dyDescent="0.25">
      <c r="L6622" t="s">
        <v>37281</v>
      </c>
      <c r="M6622" t="s">
        <v>20806</v>
      </c>
      <c r="N6622" t="s">
        <v>43893</v>
      </c>
      <c r="O6622" s="76">
        <v>0</v>
      </c>
      <c r="P6622" s="82" t="e">
        <v>#N/A</v>
      </c>
      <c r="Q6622" s="82" t="s">
        <v>82671</v>
      </c>
      <c r="R6622"/>
    </row>
    <row r="6623" spans="12:18" x14ac:dyDescent="0.25">
      <c r="L6623" t="s">
        <v>37281</v>
      </c>
      <c r="M6623" t="s">
        <v>10448</v>
      </c>
      <c r="N6623" t="s">
        <v>43894</v>
      </c>
      <c r="O6623" s="76">
        <v>0</v>
      </c>
      <c r="P6623" s="82" t="e">
        <v>#N/A</v>
      </c>
      <c r="Q6623" s="82" t="s">
        <v>82672</v>
      </c>
      <c r="R6623"/>
    </row>
    <row r="6624" spans="12:18" x14ac:dyDescent="0.25">
      <c r="L6624" t="s">
        <v>37281</v>
      </c>
      <c r="M6624" t="s">
        <v>20807</v>
      </c>
      <c r="N6624" t="s">
        <v>43895</v>
      </c>
      <c r="O6624" s="76">
        <v>0</v>
      </c>
      <c r="P6624" s="82" t="e">
        <v>#N/A</v>
      </c>
      <c r="Q6624" s="82" t="s">
        <v>82673</v>
      </c>
      <c r="R6624"/>
    </row>
    <row r="6625" spans="12:18" x14ac:dyDescent="0.25">
      <c r="L6625" t="s">
        <v>37281</v>
      </c>
      <c r="M6625" t="s">
        <v>20808</v>
      </c>
      <c r="N6625" t="s">
        <v>43896</v>
      </c>
      <c r="O6625" s="76">
        <v>0</v>
      </c>
      <c r="P6625" s="82" t="e">
        <v>#N/A</v>
      </c>
      <c r="Q6625" s="82" t="s">
        <v>82674</v>
      </c>
      <c r="R6625"/>
    </row>
    <row r="6626" spans="12:18" x14ac:dyDescent="0.25">
      <c r="L6626" t="s">
        <v>37281</v>
      </c>
      <c r="M6626" t="s">
        <v>18521</v>
      </c>
      <c r="N6626" t="s">
        <v>43897</v>
      </c>
      <c r="O6626" s="76">
        <v>0</v>
      </c>
      <c r="P6626" s="82" t="e">
        <v>#N/A</v>
      </c>
      <c r="Q6626" s="82" t="s">
        <v>82675</v>
      </c>
      <c r="R6626"/>
    </row>
    <row r="6627" spans="12:18" x14ac:dyDescent="0.25">
      <c r="L6627" t="s">
        <v>37281</v>
      </c>
      <c r="M6627" t="s">
        <v>8596</v>
      </c>
      <c r="N6627" t="s">
        <v>43898</v>
      </c>
      <c r="O6627" s="76">
        <v>0</v>
      </c>
      <c r="P6627" s="82" t="e">
        <v>#N/A</v>
      </c>
      <c r="Q6627" s="82" t="s">
        <v>82676</v>
      </c>
      <c r="R6627"/>
    </row>
    <row r="6628" spans="12:18" x14ac:dyDescent="0.25">
      <c r="L6628" t="s">
        <v>37281</v>
      </c>
      <c r="M6628" t="s">
        <v>8597</v>
      </c>
      <c r="N6628" t="s">
        <v>43899</v>
      </c>
      <c r="O6628" s="76">
        <v>0</v>
      </c>
      <c r="P6628" s="82" t="e">
        <v>#N/A</v>
      </c>
      <c r="Q6628" s="82" t="s">
        <v>82677</v>
      </c>
      <c r="R6628"/>
    </row>
    <row r="6629" spans="12:18" x14ac:dyDescent="0.25">
      <c r="L6629" t="s">
        <v>37281</v>
      </c>
      <c r="M6629" t="s">
        <v>34437</v>
      </c>
      <c r="N6629" t="s">
        <v>43900</v>
      </c>
      <c r="O6629" s="76">
        <v>0</v>
      </c>
      <c r="P6629" s="82" t="e">
        <v>#N/A</v>
      </c>
      <c r="Q6629" s="82" t="s">
        <v>82678</v>
      </c>
      <c r="R6629"/>
    </row>
    <row r="6630" spans="12:18" x14ac:dyDescent="0.25">
      <c r="L6630" t="s">
        <v>37281</v>
      </c>
      <c r="M6630" t="s">
        <v>10449</v>
      </c>
      <c r="N6630" t="s">
        <v>43901</v>
      </c>
      <c r="O6630" s="76">
        <v>0</v>
      </c>
      <c r="P6630" s="82" t="e">
        <v>#N/A</v>
      </c>
      <c r="Q6630" s="82" t="s">
        <v>82679</v>
      </c>
      <c r="R6630"/>
    </row>
    <row r="6631" spans="12:18" x14ac:dyDescent="0.25">
      <c r="L6631" t="s">
        <v>37281</v>
      </c>
      <c r="M6631" t="s">
        <v>10450</v>
      </c>
      <c r="N6631" t="s">
        <v>43902</v>
      </c>
      <c r="O6631" s="76">
        <v>0</v>
      </c>
      <c r="P6631" s="82" t="e">
        <v>#N/A</v>
      </c>
      <c r="Q6631" s="82" t="s">
        <v>82680</v>
      </c>
      <c r="R6631"/>
    </row>
    <row r="6632" spans="12:18" x14ac:dyDescent="0.25">
      <c r="L6632" t="s">
        <v>37281</v>
      </c>
      <c r="M6632" t="s">
        <v>10451</v>
      </c>
      <c r="N6632" t="s">
        <v>43903</v>
      </c>
      <c r="O6632" s="76">
        <v>0</v>
      </c>
      <c r="P6632" s="82" t="e">
        <v>#N/A</v>
      </c>
      <c r="Q6632" s="82" t="s">
        <v>82681</v>
      </c>
      <c r="R6632"/>
    </row>
    <row r="6633" spans="12:18" x14ac:dyDescent="0.25">
      <c r="L6633" t="s">
        <v>37281</v>
      </c>
      <c r="M6633" t="s">
        <v>20809</v>
      </c>
      <c r="N6633" t="s">
        <v>43904</v>
      </c>
      <c r="O6633" s="76">
        <v>0</v>
      </c>
      <c r="P6633" s="82" t="e">
        <v>#N/A</v>
      </c>
      <c r="Q6633" s="82" t="s">
        <v>82682</v>
      </c>
      <c r="R6633"/>
    </row>
    <row r="6634" spans="12:18" x14ac:dyDescent="0.25">
      <c r="L6634" t="s">
        <v>37281</v>
      </c>
      <c r="M6634" t="s">
        <v>34438</v>
      </c>
      <c r="N6634" t="s">
        <v>43905</v>
      </c>
      <c r="O6634" s="76">
        <v>0</v>
      </c>
      <c r="P6634" s="82" t="e">
        <v>#N/A</v>
      </c>
      <c r="Q6634" s="82" t="s">
        <v>82683</v>
      </c>
      <c r="R6634"/>
    </row>
    <row r="6635" spans="12:18" x14ac:dyDescent="0.25">
      <c r="L6635" t="s">
        <v>37281</v>
      </c>
      <c r="M6635" t="s">
        <v>18523</v>
      </c>
      <c r="N6635" t="s">
        <v>43906</v>
      </c>
      <c r="O6635" s="76">
        <v>0</v>
      </c>
      <c r="P6635" s="82" t="e">
        <v>#N/A</v>
      </c>
      <c r="Q6635" s="82" t="s">
        <v>82684</v>
      </c>
      <c r="R6635"/>
    </row>
    <row r="6636" spans="12:18" x14ac:dyDescent="0.25">
      <c r="L6636" t="s">
        <v>37281</v>
      </c>
      <c r="M6636" t="s">
        <v>10452</v>
      </c>
      <c r="N6636" t="s">
        <v>43907</v>
      </c>
      <c r="O6636" s="76">
        <v>0</v>
      </c>
      <c r="P6636" s="82" t="e">
        <v>#N/A</v>
      </c>
      <c r="Q6636" s="82" t="s">
        <v>82685</v>
      </c>
      <c r="R6636"/>
    </row>
    <row r="6637" spans="12:18" x14ac:dyDescent="0.25">
      <c r="L6637" t="s">
        <v>37281</v>
      </c>
      <c r="M6637" t="s">
        <v>20810</v>
      </c>
      <c r="N6637" t="s">
        <v>43908</v>
      </c>
      <c r="O6637" s="76">
        <v>0</v>
      </c>
      <c r="P6637" s="82" t="e">
        <v>#N/A</v>
      </c>
      <c r="Q6637" s="82" t="s">
        <v>82686</v>
      </c>
      <c r="R6637"/>
    </row>
    <row r="6638" spans="12:18" x14ac:dyDescent="0.25">
      <c r="L6638" t="s">
        <v>37281</v>
      </c>
      <c r="M6638" t="s">
        <v>8598</v>
      </c>
      <c r="N6638" t="s">
        <v>43909</v>
      </c>
      <c r="O6638" s="76">
        <v>0</v>
      </c>
      <c r="P6638" s="82" t="e">
        <v>#N/A</v>
      </c>
      <c r="Q6638" s="82" t="s">
        <v>82687</v>
      </c>
      <c r="R6638"/>
    </row>
    <row r="6639" spans="12:18" x14ac:dyDescent="0.25">
      <c r="L6639" t="s">
        <v>37281</v>
      </c>
      <c r="M6639" t="s">
        <v>8599</v>
      </c>
      <c r="N6639" t="s">
        <v>43910</v>
      </c>
      <c r="O6639" s="76">
        <v>0</v>
      </c>
      <c r="P6639" s="82" t="e">
        <v>#N/A</v>
      </c>
      <c r="Q6639" s="82" t="s">
        <v>82688</v>
      </c>
      <c r="R6639"/>
    </row>
    <row r="6640" spans="12:18" x14ac:dyDescent="0.25">
      <c r="L6640" t="s">
        <v>37281</v>
      </c>
      <c r="M6640" t="s">
        <v>34439</v>
      </c>
      <c r="N6640" t="s">
        <v>43911</v>
      </c>
      <c r="O6640" s="76">
        <v>0</v>
      </c>
      <c r="P6640" s="82" t="e">
        <v>#N/A</v>
      </c>
      <c r="Q6640" s="82" t="s">
        <v>82689</v>
      </c>
      <c r="R6640"/>
    </row>
    <row r="6641" spans="12:18" x14ac:dyDescent="0.25">
      <c r="L6641" t="s">
        <v>37281</v>
      </c>
      <c r="M6641" t="s">
        <v>34440</v>
      </c>
      <c r="N6641" t="s">
        <v>43912</v>
      </c>
      <c r="O6641" s="76">
        <v>0</v>
      </c>
      <c r="P6641" s="82" t="e">
        <v>#N/A</v>
      </c>
      <c r="Q6641" s="82" t="s">
        <v>82690</v>
      </c>
      <c r="R6641"/>
    </row>
    <row r="6642" spans="12:18" x14ac:dyDescent="0.25">
      <c r="L6642" t="s">
        <v>37281</v>
      </c>
      <c r="M6642" t="s">
        <v>20811</v>
      </c>
      <c r="N6642" t="s">
        <v>43913</v>
      </c>
      <c r="O6642" s="76">
        <v>0</v>
      </c>
      <c r="P6642" s="82" t="e">
        <v>#N/A</v>
      </c>
      <c r="Q6642" s="82" t="s">
        <v>82691</v>
      </c>
      <c r="R6642"/>
    </row>
    <row r="6643" spans="12:18" x14ac:dyDescent="0.25">
      <c r="L6643" t="s">
        <v>37281</v>
      </c>
      <c r="M6643" t="s">
        <v>20812</v>
      </c>
      <c r="N6643" t="s">
        <v>43914</v>
      </c>
      <c r="O6643" s="76">
        <v>0</v>
      </c>
      <c r="P6643" s="82" t="e">
        <v>#N/A</v>
      </c>
      <c r="Q6643" s="82" t="s">
        <v>82692</v>
      </c>
      <c r="R6643"/>
    </row>
    <row r="6644" spans="12:18" x14ac:dyDescent="0.25">
      <c r="L6644" t="s">
        <v>37281</v>
      </c>
      <c r="M6644" t="s">
        <v>18525</v>
      </c>
      <c r="N6644" t="s">
        <v>43915</v>
      </c>
      <c r="O6644" s="76">
        <v>0</v>
      </c>
      <c r="P6644" s="82" t="e">
        <v>#N/A</v>
      </c>
      <c r="Q6644" s="82" t="s">
        <v>82693</v>
      </c>
      <c r="R6644"/>
    </row>
    <row r="6645" spans="12:18" x14ac:dyDescent="0.25">
      <c r="L6645" t="s">
        <v>37281</v>
      </c>
      <c r="M6645" t="s">
        <v>34441</v>
      </c>
      <c r="N6645" t="s">
        <v>43916</v>
      </c>
      <c r="O6645" s="76">
        <v>0</v>
      </c>
      <c r="P6645" s="82" t="e">
        <v>#N/A</v>
      </c>
      <c r="Q6645" s="82" t="s">
        <v>82694</v>
      </c>
      <c r="R6645"/>
    </row>
    <row r="6646" spans="12:18" x14ac:dyDescent="0.25">
      <c r="L6646" t="s">
        <v>37281</v>
      </c>
      <c r="M6646" t="s">
        <v>20813</v>
      </c>
      <c r="N6646" t="s">
        <v>43917</v>
      </c>
      <c r="O6646" s="76">
        <v>0</v>
      </c>
      <c r="P6646" s="82" t="e">
        <v>#N/A</v>
      </c>
      <c r="Q6646" s="82" t="s">
        <v>82695</v>
      </c>
      <c r="R6646"/>
    </row>
    <row r="6647" spans="12:18" x14ac:dyDescent="0.25">
      <c r="L6647" t="s">
        <v>37281</v>
      </c>
      <c r="M6647" t="s">
        <v>10453</v>
      </c>
      <c r="N6647" t="s">
        <v>43918</v>
      </c>
      <c r="O6647" s="76">
        <v>0</v>
      </c>
      <c r="P6647" s="82" t="e">
        <v>#N/A</v>
      </c>
      <c r="Q6647" s="82" t="s">
        <v>82696</v>
      </c>
      <c r="R6647"/>
    </row>
    <row r="6648" spans="12:18" x14ac:dyDescent="0.25">
      <c r="L6648" t="s">
        <v>37281</v>
      </c>
      <c r="M6648" t="s">
        <v>20814</v>
      </c>
      <c r="N6648" t="s">
        <v>43919</v>
      </c>
      <c r="O6648" s="76">
        <v>0</v>
      </c>
      <c r="P6648" s="82" t="e">
        <v>#N/A</v>
      </c>
      <c r="Q6648" s="82" t="s">
        <v>82697</v>
      </c>
      <c r="R6648"/>
    </row>
    <row r="6649" spans="12:18" x14ac:dyDescent="0.25">
      <c r="L6649" t="s">
        <v>37281</v>
      </c>
      <c r="M6649" t="s">
        <v>34442</v>
      </c>
      <c r="N6649" t="s">
        <v>43920</v>
      </c>
      <c r="O6649" s="76">
        <v>0</v>
      </c>
      <c r="P6649" s="82" t="e">
        <v>#N/A</v>
      </c>
      <c r="Q6649" s="82" t="s">
        <v>82698</v>
      </c>
      <c r="R6649"/>
    </row>
    <row r="6650" spans="12:18" x14ac:dyDescent="0.25">
      <c r="L6650" t="s">
        <v>37281</v>
      </c>
      <c r="M6650" t="s">
        <v>10454</v>
      </c>
      <c r="N6650" t="s">
        <v>43921</v>
      </c>
      <c r="O6650" s="76">
        <v>0</v>
      </c>
      <c r="P6650" s="82" t="e">
        <v>#N/A</v>
      </c>
      <c r="Q6650" s="82" t="s">
        <v>82699</v>
      </c>
      <c r="R6650"/>
    </row>
    <row r="6651" spans="12:18" x14ac:dyDescent="0.25">
      <c r="L6651" t="s">
        <v>37281</v>
      </c>
      <c r="M6651" t="s">
        <v>34443</v>
      </c>
      <c r="N6651" t="s">
        <v>43922</v>
      </c>
      <c r="O6651" s="76">
        <v>0</v>
      </c>
      <c r="P6651" s="82" t="e">
        <v>#N/A</v>
      </c>
      <c r="Q6651" s="82" t="s">
        <v>82700</v>
      </c>
      <c r="R6651"/>
    </row>
    <row r="6652" spans="12:18" x14ac:dyDescent="0.25">
      <c r="L6652" t="s">
        <v>37281</v>
      </c>
      <c r="M6652" t="s">
        <v>8600</v>
      </c>
      <c r="N6652" t="s">
        <v>43923</v>
      </c>
      <c r="O6652" s="76">
        <v>0</v>
      </c>
      <c r="P6652" s="82" t="e">
        <v>#N/A</v>
      </c>
      <c r="Q6652" s="82" t="s">
        <v>82701</v>
      </c>
      <c r="R6652"/>
    </row>
    <row r="6653" spans="12:18" x14ac:dyDescent="0.25">
      <c r="L6653" t="s">
        <v>37281</v>
      </c>
      <c r="M6653" t="s">
        <v>10455</v>
      </c>
      <c r="N6653" t="s">
        <v>43924</v>
      </c>
      <c r="O6653" s="76">
        <v>0</v>
      </c>
      <c r="P6653" s="82" t="e">
        <v>#N/A</v>
      </c>
      <c r="Q6653" s="82" t="s">
        <v>82702</v>
      </c>
      <c r="R6653"/>
    </row>
    <row r="6654" spans="12:18" x14ac:dyDescent="0.25">
      <c r="L6654" t="s">
        <v>37281</v>
      </c>
      <c r="M6654" t="s">
        <v>8601</v>
      </c>
      <c r="N6654" t="s">
        <v>43925</v>
      </c>
      <c r="O6654" s="76">
        <v>0</v>
      </c>
      <c r="P6654" s="82" t="e">
        <v>#N/A</v>
      </c>
      <c r="Q6654" s="82" t="s">
        <v>82703</v>
      </c>
      <c r="R6654"/>
    </row>
    <row r="6655" spans="12:18" x14ac:dyDescent="0.25">
      <c r="L6655" t="s">
        <v>37281</v>
      </c>
      <c r="M6655" t="s">
        <v>10456</v>
      </c>
      <c r="N6655" t="s">
        <v>43926</v>
      </c>
      <c r="O6655" s="76">
        <v>0</v>
      </c>
      <c r="P6655" s="82" t="e">
        <v>#N/A</v>
      </c>
      <c r="Q6655" s="82" t="s">
        <v>82704</v>
      </c>
      <c r="R6655"/>
    </row>
    <row r="6656" spans="12:18" x14ac:dyDescent="0.25">
      <c r="L6656" t="s">
        <v>37281</v>
      </c>
      <c r="M6656" t="s">
        <v>10457</v>
      </c>
      <c r="N6656" t="s">
        <v>43927</v>
      </c>
      <c r="O6656" s="76">
        <v>0</v>
      </c>
      <c r="P6656" s="82" t="e">
        <v>#N/A</v>
      </c>
      <c r="Q6656" s="82" t="s">
        <v>82705</v>
      </c>
      <c r="R6656"/>
    </row>
    <row r="6657" spans="12:18" x14ac:dyDescent="0.25">
      <c r="L6657" t="s">
        <v>37281</v>
      </c>
      <c r="M6657" t="s">
        <v>34444</v>
      </c>
      <c r="N6657" t="s">
        <v>43928</v>
      </c>
      <c r="O6657" s="76">
        <v>0</v>
      </c>
      <c r="P6657" s="82" t="e">
        <v>#N/A</v>
      </c>
      <c r="Q6657" s="82" t="s">
        <v>82706</v>
      </c>
      <c r="R6657"/>
    </row>
    <row r="6658" spans="12:18" x14ac:dyDescent="0.25">
      <c r="L6658" t="s">
        <v>37281</v>
      </c>
      <c r="M6658" t="s">
        <v>8602</v>
      </c>
      <c r="N6658" t="s">
        <v>43929</v>
      </c>
      <c r="O6658" s="76">
        <v>0</v>
      </c>
      <c r="P6658" s="82" t="e">
        <v>#N/A</v>
      </c>
      <c r="Q6658" s="82" t="s">
        <v>82707</v>
      </c>
      <c r="R6658"/>
    </row>
    <row r="6659" spans="12:18" x14ac:dyDescent="0.25">
      <c r="L6659" t="s">
        <v>37281</v>
      </c>
      <c r="M6659" t="s">
        <v>18527</v>
      </c>
      <c r="N6659" t="s">
        <v>43930</v>
      </c>
      <c r="O6659" s="76">
        <v>0</v>
      </c>
      <c r="P6659" s="82" t="e">
        <v>#N/A</v>
      </c>
      <c r="Q6659" s="82" t="s">
        <v>82708</v>
      </c>
      <c r="R6659"/>
    </row>
    <row r="6660" spans="12:18" x14ac:dyDescent="0.25">
      <c r="L6660" t="s">
        <v>37281</v>
      </c>
      <c r="M6660" t="s">
        <v>8603</v>
      </c>
      <c r="N6660" t="s">
        <v>43931</v>
      </c>
      <c r="O6660" s="76">
        <v>0</v>
      </c>
      <c r="P6660" s="82" t="e">
        <v>#N/A</v>
      </c>
      <c r="Q6660" s="82" t="s">
        <v>82709</v>
      </c>
      <c r="R6660"/>
    </row>
    <row r="6661" spans="12:18" x14ac:dyDescent="0.25">
      <c r="L6661" t="s">
        <v>37281</v>
      </c>
      <c r="M6661" t="s">
        <v>18529</v>
      </c>
      <c r="N6661" t="s">
        <v>43932</v>
      </c>
      <c r="O6661" s="76">
        <v>0</v>
      </c>
      <c r="P6661" s="82" t="e">
        <v>#N/A</v>
      </c>
      <c r="Q6661" s="82" t="s">
        <v>82710</v>
      </c>
      <c r="R6661"/>
    </row>
    <row r="6662" spans="12:18" x14ac:dyDescent="0.25">
      <c r="L6662" t="s">
        <v>37281</v>
      </c>
      <c r="M6662" t="s">
        <v>10458</v>
      </c>
      <c r="N6662" t="s">
        <v>43933</v>
      </c>
      <c r="O6662" s="76">
        <v>0</v>
      </c>
      <c r="P6662" s="82" t="e">
        <v>#N/A</v>
      </c>
      <c r="Q6662" s="82" t="s">
        <v>82711</v>
      </c>
      <c r="R6662"/>
    </row>
    <row r="6663" spans="12:18" x14ac:dyDescent="0.25">
      <c r="L6663" t="s">
        <v>37281</v>
      </c>
      <c r="M6663" t="s">
        <v>20815</v>
      </c>
      <c r="N6663" t="s">
        <v>43934</v>
      </c>
      <c r="O6663" s="76">
        <v>0</v>
      </c>
      <c r="P6663" s="82" t="e">
        <v>#N/A</v>
      </c>
      <c r="Q6663" s="82" t="s">
        <v>82712</v>
      </c>
      <c r="R6663"/>
    </row>
    <row r="6664" spans="12:18" x14ac:dyDescent="0.25">
      <c r="L6664" t="s">
        <v>37281</v>
      </c>
      <c r="M6664" t="s">
        <v>34445</v>
      </c>
      <c r="N6664" t="s">
        <v>43935</v>
      </c>
      <c r="O6664" s="76">
        <v>0</v>
      </c>
      <c r="P6664" s="82" t="e">
        <v>#N/A</v>
      </c>
      <c r="Q6664" s="82" t="s">
        <v>82713</v>
      </c>
      <c r="R6664"/>
    </row>
    <row r="6665" spans="12:18" x14ac:dyDescent="0.25">
      <c r="L6665" t="s">
        <v>37281</v>
      </c>
      <c r="M6665" t="s">
        <v>20816</v>
      </c>
      <c r="N6665" t="s">
        <v>43936</v>
      </c>
      <c r="O6665" s="76">
        <v>0</v>
      </c>
      <c r="P6665" s="82" t="e">
        <v>#N/A</v>
      </c>
      <c r="Q6665" s="82" t="s">
        <v>82714</v>
      </c>
      <c r="R6665"/>
    </row>
    <row r="6666" spans="12:18" x14ac:dyDescent="0.25">
      <c r="L6666" t="s">
        <v>37281</v>
      </c>
      <c r="M6666" t="s">
        <v>18531</v>
      </c>
      <c r="N6666" t="s">
        <v>43937</v>
      </c>
      <c r="O6666" s="76">
        <v>0</v>
      </c>
      <c r="P6666" s="82" t="e">
        <v>#N/A</v>
      </c>
      <c r="Q6666" s="82" t="s">
        <v>82715</v>
      </c>
      <c r="R6666"/>
    </row>
    <row r="6667" spans="12:18" x14ac:dyDescent="0.25">
      <c r="L6667" t="s">
        <v>37281</v>
      </c>
      <c r="M6667" t="s">
        <v>10459</v>
      </c>
      <c r="N6667" t="s">
        <v>43938</v>
      </c>
      <c r="O6667" s="76">
        <v>0</v>
      </c>
      <c r="P6667" s="82" t="e">
        <v>#N/A</v>
      </c>
      <c r="Q6667" s="82" t="s">
        <v>82716</v>
      </c>
      <c r="R6667"/>
    </row>
    <row r="6668" spans="12:18" x14ac:dyDescent="0.25">
      <c r="L6668" t="s">
        <v>37281</v>
      </c>
      <c r="M6668" t="s">
        <v>8604</v>
      </c>
      <c r="N6668" t="s">
        <v>43939</v>
      </c>
      <c r="O6668" s="76">
        <v>0</v>
      </c>
      <c r="P6668" s="82" t="e">
        <v>#N/A</v>
      </c>
      <c r="Q6668" s="82" t="s">
        <v>82717</v>
      </c>
      <c r="R6668"/>
    </row>
    <row r="6669" spans="12:18" x14ac:dyDescent="0.25">
      <c r="L6669" t="s">
        <v>37281</v>
      </c>
      <c r="M6669" t="s">
        <v>20817</v>
      </c>
      <c r="N6669" t="s">
        <v>43940</v>
      </c>
      <c r="O6669" s="76">
        <v>0</v>
      </c>
      <c r="P6669" s="82" t="e">
        <v>#N/A</v>
      </c>
      <c r="Q6669" s="82" t="s">
        <v>82718</v>
      </c>
      <c r="R6669"/>
    </row>
    <row r="6670" spans="12:18" x14ac:dyDescent="0.25">
      <c r="L6670" t="s">
        <v>37281</v>
      </c>
      <c r="M6670" t="s">
        <v>20818</v>
      </c>
      <c r="N6670" t="s">
        <v>43941</v>
      </c>
      <c r="O6670" s="76">
        <v>0</v>
      </c>
      <c r="P6670" s="82" t="e">
        <v>#N/A</v>
      </c>
      <c r="Q6670" s="82" t="s">
        <v>82719</v>
      </c>
      <c r="R6670"/>
    </row>
    <row r="6671" spans="12:18" x14ac:dyDescent="0.25">
      <c r="L6671" t="s">
        <v>37281</v>
      </c>
      <c r="M6671" t="s">
        <v>8605</v>
      </c>
      <c r="N6671" t="s">
        <v>43942</v>
      </c>
      <c r="O6671" s="76">
        <v>0</v>
      </c>
      <c r="P6671" s="82" t="e">
        <v>#N/A</v>
      </c>
      <c r="Q6671" s="82" t="s">
        <v>82720</v>
      </c>
      <c r="R6671"/>
    </row>
    <row r="6672" spans="12:18" x14ac:dyDescent="0.25">
      <c r="L6672" t="s">
        <v>37281</v>
      </c>
      <c r="M6672" t="s">
        <v>34446</v>
      </c>
      <c r="N6672" t="s">
        <v>43943</v>
      </c>
      <c r="O6672" s="76">
        <v>0</v>
      </c>
      <c r="P6672" s="82" t="e">
        <v>#N/A</v>
      </c>
      <c r="Q6672" s="82" t="s">
        <v>82721</v>
      </c>
      <c r="R6672"/>
    </row>
    <row r="6673" spans="12:18" x14ac:dyDescent="0.25">
      <c r="L6673" t="s">
        <v>37281</v>
      </c>
      <c r="M6673" t="s">
        <v>18533</v>
      </c>
      <c r="N6673" t="s">
        <v>43944</v>
      </c>
      <c r="O6673" s="76">
        <v>0</v>
      </c>
      <c r="P6673" s="82" t="e">
        <v>#N/A</v>
      </c>
      <c r="Q6673" s="82" t="s">
        <v>82722</v>
      </c>
      <c r="R6673"/>
    </row>
    <row r="6674" spans="12:18" x14ac:dyDescent="0.25">
      <c r="L6674" t="s">
        <v>37281</v>
      </c>
      <c r="M6674" t="s">
        <v>18535</v>
      </c>
      <c r="N6674" t="s">
        <v>43945</v>
      </c>
      <c r="O6674" s="76">
        <v>0</v>
      </c>
      <c r="P6674" s="82" t="e">
        <v>#N/A</v>
      </c>
      <c r="Q6674" s="82" t="s">
        <v>82723</v>
      </c>
      <c r="R6674"/>
    </row>
    <row r="6675" spans="12:18" x14ac:dyDescent="0.25">
      <c r="L6675" t="s">
        <v>37281</v>
      </c>
      <c r="M6675" t="s">
        <v>34447</v>
      </c>
      <c r="N6675" t="s">
        <v>43946</v>
      </c>
      <c r="O6675" s="76">
        <v>0</v>
      </c>
      <c r="P6675" s="82" t="e">
        <v>#N/A</v>
      </c>
      <c r="Q6675" s="82" t="s">
        <v>82724</v>
      </c>
      <c r="R6675"/>
    </row>
    <row r="6676" spans="12:18" x14ac:dyDescent="0.25">
      <c r="L6676" t="s">
        <v>37281</v>
      </c>
      <c r="M6676" t="s">
        <v>34448</v>
      </c>
      <c r="N6676" t="s">
        <v>43947</v>
      </c>
      <c r="O6676" s="76">
        <v>0</v>
      </c>
      <c r="P6676" s="82" t="e">
        <v>#N/A</v>
      </c>
      <c r="Q6676" s="82" t="s">
        <v>82725</v>
      </c>
      <c r="R6676"/>
    </row>
    <row r="6677" spans="12:18" x14ac:dyDescent="0.25">
      <c r="L6677" t="s">
        <v>37281</v>
      </c>
      <c r="M6677" t="s">
        <v>8606</v>
      </c>
      <c r="N6677" t="s">
        <v>43948</v>
      </c>
      <c r="O6677" s="76">
        <v>0</v>
      </c>
      <c r="P6677" s="82" t="e">
        <v>#N/A</v>
      </c>
      <c r="Q6677" s="82" t="s">
        <v>82726</v>
      </c>
      <c r="R6677"/>
    </row>
    <row r="6678" spans="12:18" x14ac:dyDescent="0.25">
      <c r="L6678" t="s">
        <v>37281</v>
      </c>
      <c r="M6678" t="s">
        <v>8607</v>
      </c>
      <c r="N6678" t="s">
        <v>43949</v>
      </c>
      <c r="O6678" s="76">
        <v>0</v>
      </c>
      <c r="P6678" s="82" t="e">
        <v>#N/A</v>
      </c>
      <c r="Q6678" s="82" t="s">
        <v>82727</v>
      </c>
      <c r="R6678"/>
    </row>
    <row r="6679" spans="12:18" x14ac:dyDescent="0.25">
      <c r="L6679" t="s">
        <v>37281</v>
      </c>
      <c r="M6679" t="s">
        <v>20819</v>
      </c>
      <c r="N6679" t="s">
        <v>43950</v>
      </c>
      <c r="O6679" s="76">
        <v>0</v>
      </c>
      <c r="P6679" s="82" t="e">
        <v>#N/A</v>
      </c>
      <c r="Q6679" s="82" t="s">
        <v>82728</v>
      </c>
      <c r="R6679"/>
    </row>
    <row r="6680" spans="12:18" x14ac:dyDescent="0.25">
      <c r="L6680" t="s">
        <v>37281</v>
      </c>
      <c r="M6680" t="s">
        <v>20820</v>
      </c>
      <c r="N6680" t="s">
        <v>43951</v>
      </c>
      <c r="O6680" s="76">
        <v>0</v>
      </c>
      <c r="P6680" s="82" t="e">
        <v>#N/A</v>
      </c>
      <c r="Q6680" s="82" t="s">
        <v>82729</v>
      </c>
      <c r="R6680"/>
    </row>
    <row r="6681" spans="12:18" x14ac:dyDescent="0.25">
      <c r="L6681" t="s">
        <v>37281</v>
      </c>
      <c r="M6681" t="s">
        <v>20821</v>
      </c>
      <c r="N6681" t="s">
        <v>43952</v>
      </c>
      <c r="O6681" s="76">
        <v>0</v>
      </c>
      <c r="P6681" s="82" t="e">
        <v>#N/A</v>
      </c>
      <c r="Q6681" s="82" t="s">
        <v>82730</v>
      </c>
      <c r="R6681"/>
    </row>
    <row r="6682" spans="12:18" x14ac:dyDescent="0.25">
      <c r="L6682" t="s">
        <v>37281</v>
      </c>
      <c r="M6682" t="s">
        <v>20822</v>
      </c>
      <c r="N6682" t="s">
        <v>43953</v>
      </c>
      <c r="O6682" s="76">
        <v>0</v>
      </c>
      <c r="P6682" s="82" t="e">
        <v>#N/A</v>
      </c>
      <c r="Q6682" s="82" t="s">
        <v>82731</v>
      </c>
      <c r="R6682"/>
    </row>
    <row r="6683" spans="12:18" x14ac:dyDescent="0.25">
      <c r="L6683" t="s">
        <v>37281</v>
      </c>
      <c r="M6683" t="s">
        <v>20823</v>
      </c>
      <c r="N6683" t="s">
        <v>43954</v>
      </c>
      <c r="O6683" s="76">
        <v>0</v>
      </c>
      <c r="P6683" s="82" t="e">
        <v>#N/A</v>
      </c>
      <c r="Q6683" s="82" t="s">
        <v>82732</v>
      </c>
      <c r="R6683"/>
    </row>
    <row r="6684" spans="12:18" x14ac:dyDescent="0.25">
      <c r="L6684" t="s">
        <v>37281</v>
      </c>
      <c r="M6684" t="s">
        <v>8608</v>
      </c>
      <c r="N6684" t="s">
        <v>43955</v>
      </c>
      <c r="O6684" s="76">
        <v>0</v>
      </c>
      <c r="P6684" s="82" t="e">
        <v>#N/A</v>
      </c>
      <c r="Q6684" s="82" t="s">
        <v>82733</v>
      </c>
      <c r="R6684"/>
    </row>
    <row r="6685" spans="12:18" x14ac:dyDescent="0.25">
      <c r="L6685" t="s">
        <v>37281</v>
      </c>
      <c r="M6685" t="s">
        <v>20824</v>
      </c>
      <c r="N6685" t="s">
        <v>43956</v>
      </c>
      <c r="O6685" s="76">
        <v>0</v>
      </c>
      <c r="P6685" s="82" t="e">
        <v>#N/A</v>
      </c>
      <c r="Q6685" s="82" t="s">
        <v>82734</v>
      </c>
      <c r="R6685"/>
    </row>
    <row r="6686" spans="12:18" x14ac:dyDescent="0.25">
      <c r="L6686" t="s">
        <v>37281</v>
      </c>
      <c r="M6686" t="s">
        <v>8609</v>
      </c>
      <c r="N6686" t="s">
        <v>43957</v>
      </c>
      <c r="O6686" s="76">
        <v>0</v>
      </c>
      <c r="P6686" s="82" t="e">
        <v>#N/A</v>
      </c>
      <c r="Q6686" s="82" t="s">
        <v>82735</v>
      </c>
      <c r="R6686"/>
    </row>
    <row r="6687" spans="12:18" x14ac:dyDescent="0.25">
      <c r="L6687" t="s">
        <v>37281</v>
      </c>
      <c r="M6687" t="s">
        <v>10460</v>
      </c>
      <c r="N6687" t="s">
        <v>43958</v>
      </c>
      <c r="O6687" s="76">
        <v>0</v>
      </c>
      <c r="P6687" s="82" t="e">
        <v>#N/A</v>
      </c>
      <c r="Q6687" s="82" t="s">
        <v>82736</v>
      </c>
      <c r="R6687"/>
    </row>
    <row r="6688" spans="12:18" x14ac:dyDescent="0.25">
      <c r="L6688" t="s">
        <v>37281</v>
      </c>
      <c r="M6688" t="s">
        <v>20829</v>
      </c>
      <c r="N6688" t="s">
        <v>43959</v>
      </c>
      <c r="O6688" s="76">
        <v>0</v>
      </c>
      <c r="P6688" s="82" t="e">
        <v>#N/A</v>
      </c>
      <c r="Q6688" s="82" t="s">
        <v>82749</v>
      </c>
      <c r="R6688"/>
    </row>
    <row r="6689" spans="12:18" x14ac:dyDescent="0.25">
      <c r="L6689" t="s">
        <v>37281</v>
      </c>
      <c r="M6689" t="s">
        <v>18543</v>
      </c>
      <c r="N6689" t="s">
        <v>43960</v>
      </c>
      <c r="O6689" s="76">
        <v>0</v>
      </c>
      <c r="P6689" s="82" t="e">
        <v>#N/A</v>
      </c>
      <c r="Q6689" s="82" t="s">
        <v>82748</v>
      </c>
      <c r="R6689"/>
    </row>
    <row r="6690" spans="12:18" x14ac:dyDescent="0.25">
      <c r="L6690" t="s">
        <v>37281</v>
      </c>
      <c r="M6690" t="s">
        <v>20830</v>
      </c>
      <c r="N6690" t="s">
        <v>43961</v>
      </c>
      <c r="O6690" s="76">
        <v>0</v>
      </c>
      <c r="P6690" s="82" t="e">
        <v>#N/A</v>
      </c>
      <c r="Q6690" s="82" t="s">
        <v>82751</v>
      </c>
      <c r="R6690"/>
    </row>
    <row r="6691" spans="12:18" x14ac:dyDescent="0.25">
      <c r="L6691" t="s">
        <v>37281</v>
      </c>
      <c r="M6691" t="s">
        <v>20831</v>
      </c>
      <c r="N6691" t="s">
        <v>43962</v>
      </c>
      <c r="O6691" s="76">
        <v>0</v>
      </c>
      <c r="P6691" s="82" t="e">
        <v>#N/A</v>
      </c>
      <c r="Q6691" s="82" t="s">
        <v>82752</v>
      </c>
      <c r="R6691"/>
    </row>
    <row r="6692" spans="12:18" x14ac:dyDescent="0.25">
      <c r="L6692" t="s">
        <v>37281</v>
      </c>
      <c r="M6692" t="s">
        <v>20825</v>
      </c>
      <c r="N6692" t="s">
        <v>43963</v>
      </c>
      <c r="O6692" s="76">
        <v>0</v>
      </c>
      <c r="P6692" s="82" t="e">
        <v>#N/A</v>
      </c>
      <c r="Q6692" s="82" t="s">
        <v>82738</v>
      </c>
      <c r="R6692"/>
    </row>
    <row r="6693" spans="12:18" x14ac:dyDescent="0.25">
      <c r="L6693" t="s">
        <v>37281</v>
      </c>
      <c r="M6693" t="s">
        <v>18537</v>
      </c>
      <c r="N6693" t="s">
        <v>43964</v>
      </c>
      <c r="O6693" s="76">
        <v>0</v>
      </c>
      <c r="P6693" s="82" t="e">
        <v>#N/A</v>
      </c>
      <c r="Q6693" s="82" t="s">
        <v>82737</v>
      </c>
      <c r="R6693"/>
    </row>
    <row r="6694" spans="12:18" x14ac:dyDescent="0.25">
      <c r="L6694" t="s">
        <v>37281</v>
      </c>
      <c r="M6694" t="s">
        <v>18539</v>
      </c>
      <c r="N6694" t="s">
        <v>43965</v>
      </c>
      <c r="O6694" s="76">
        <v>0</v>
      </c>
      <c r="P6694" s="82" t="e">
        <v>#N/A</v>
      </c>
      <c r="Q6694" s="82" t="s">
        <v>82739</v>
      </c>
      <c r="R6694"/>
    </row>
    <row r="6695" spans="12:18" x14ac:dyDescent="0.25">
      <c r="L6695" t="s">
        <v>37281</v>
      </c>
      <c r="M6695" t="s">
        <v>20826</v>
      </c>
      <c r="N6695" t="s">
        <v>43966</v>
      </c>
      <c r="O6695" s="76">
        <v>0</v>
      </c>
      <c r="P6695" s="82" t="e">
        <v>#N/A</v>
      </c>
      <c r="Q6695" s="82" t="s">
        <v>82740</v>
      </c>
      <c r="R6695"/>
    </row>
    <row r="6696" spans="12:18" x14ac:dyDescent="0.25">
      <c r="L6696" t="s">
        <v>37281</v>
      </c>
      <c r="M6696" t="s">
        <v>20827</v>
      </c>
      <c r="N6696" t="s">
        <v>43967</v>
      </c>
      <c r="O6696" s="76">
        <v>0</v>
      </c>
      <c r="P6696" s="82" t="e">
        <v>#N/A</v>
      </c>
      <c r="Q6696" s="82" t="s">
        <v>82741</v>
      </c>
      <c r="R6696"/>
    </row>
    <row r="6697" spans="12:18" x14ac:dyDescent="0.25">
      <c r="L6697" t="s">
        <v>37281</v>
      </c>
      <c r="M6697" t="s">
        <v>18541</v>
      </c>
      <c r="N6697" t="s">
        <v>43968</v>
      </c>
      <c r="O6697" s="76">
        <v>0</v>
      </c>
      <c r="P6697" s="82" t="e">
        <v>#N/A</v>
      </c>
      <c r="Q6697" s="82" t="s">
        <v>82742</v>
      </c>
      <c r="R6697"/>
    </row>
    <row r="6698" spans="12:18" x14ac:dyDescent="0.25">
      <c r="L6698" t="s">
        <v>37281</v>
      </c>
      <c r="M6698" t="s">
        <v>8610</v>
      </c>
      <c r="N6698" t="s">
        <v>43969</v>
      </c>
      <c r="O6698" s="76">
        <v>0</v>
      </c>
      <c r="P6698" s="82" t="e">
        <v>#N/A</v>
      </c>
      <c r="Q6698" s="82" t="s">
        <v>82743</v>
      </c>
      <c r="R6698"/>
    </row>
    <row r="6699" spans="12:18" x14ac:dyDescent="0.25">
      <c r="L6699" t="s">
        <v>37281</v>
      </c>
      <c r="M6699" t="s">
        <v>8611</v>
      </c>
      <c r="N6699" t="s">
        <v>43970</v>
      </c>
      <c r="O6699" s="76">
        <v>0</v>
      </c>
      <c r="P6699" s="82" t="e">
        <v>#N/A</v>
      </c>
      <c r="Q6699" s="82" t="s">
        <v>82744</v>
      </c>
      <c r="R6699"/>
    </row>
    <row r="6700" spans="12:18" x14ac:dyDescent="0.25">
      <c r="L6700" t="s">
        <v>37281</v>
      </c>
      <c r="M6700" t="s">
        <v>20828</v>
      </c>
      <c r="N6700" t="s">
        <v>43971</v>
      </c>
      <c r="O6700" s="76">
        <v>0</v>
      </c>
      <c r="P6700" s="82" t="e">
        <v>#N/A</v>
      </c>
      <c r="Q6700" s="82" t="s">
        <v>82745</v>
      </c>
      <c r="R6700"/>
    </row>
    <row r="6701" spans="12:18" x14ac:dyDescent="0.25">
      <c r="L6701" t="s">
        <v>37281</v>
      </c>
      <c r="M6701" t="s">
        <v>10461</v>
      </c>
      <c r="N6701" t="s">
        <v>43972</v>
      </c>
      <c r="O6701" s="76">
        <v>0</v>
      </c>
      <c r="P6701" s="82" t="e">
        <v>#N/A</v>
      </c>
      <c r="Q6701" s="82" t="s">
        <v>82746</v>
      </c>
      <c r="R6701"/>
    </row>
    <row r="6702" spans="12:18" x14ac:dyDescent="0.25">
      <c r="L6702" t="s">
        <v>37281</v>
      </c>
      <c r="M6702" t="s">
        <v>34449</v>
      </c>
      <c r="N6702" t="s">
        <v>43973</v>
      </c>
      <c r="O6702" s="76">
        <v>0</v>
      </c>
      <c r="P6702" s="82" t="e">
        <v>#N/A</v>
      </c>
      <c r="Q6702" s="82" t="s">
        <v>82747</v>
      </c>
      <c r="R6702"/>
    </row>
    <row r="6703" spans="12:18" x14ac:dyDescent="0.25">
      <c r="L6703" t="s">
        <v>37281</v>
      </c>
      <c r="M6703" t="s">
        <v>8612</v>
      </c>
      <c r="N6703" t="s">
        <v>43974</v>
      </c>
      <c r="O6703" s="76">
        <v>0</v>
      </c>
      <c r="P6703" s="82" t="e">
        <v>#N/A</v>
      </c>
      <c r="Q6703" s="82" t="s">
        <v>82750</v>
      </c>
      <c r="R6703"/>
    </row>
    <row r="6704" spans="12:18" x14ac:dyDescent="0.25">
      <c r="L6704" t="s">
        <v>37281</v>
      </c>
      <c r="M6704" t="s">
        <v>34450</v>
      </c>
      <c r="N6704" t="s">
        <v>43975</v>
      </c>
      <c r="O6704" s="76">
        <v>0</v>
      </c>
      <c r="P6704" s="82" t="e">
        <v>#N/A</v>
      </c>
      <c r="Q6704" s="82" t="s">
        <v>82753</v>
      </c>
      <c r="R6704"/>
    </row>
    <row r="6705" spans="12:18" x14ac:dyDescent="0.25">
      <c r="L6705" t="s">
        <v>37281</v>
      </c>
      <c r="M6705" t="s">
        <v>8613</v>
      </c>
      <c r="N6705" t="s">
        <v>43976</v>
      </c>
      <c r="O6705" s="76">
        <v>0</v>
      </c>
      <c r="P6705" s="82" t="e">
        <v>#N/A</v>
      </c>
      <c r="Q6705" s="82" t="s">
        <v>82754</v>
      </c>
      <c r="R6705"/>
    </row>
    <row r="6706" spans="12:18" x14ac:dyDescent="0.25">
      <c r="L6706" t="s">
        <v>37281</v>
      </c>
      <c r="M6706" t="s">
        <v>8614</v>
      </c>
      <c r="N6706" t="s">
        <v>43977</v>
      </c>
      <c r="O6706" s="76">
        <v>0</v>
      </c>
      <c r="P6706" s="82" t="e">
        <v>#N/A</v>
      </c>
      <c r="Q6706" s="82" t="s">
        <v>82755</v>
      </c>
      <c r="R6706"/>
    </row>
    <row r="6707" spans="12:18" x14ac:dyDescent="0.25">
      <c r="L6707" t="s">
        <v>37281</v>
      </c>
      <c r="M6707" t="s">
        <v>10462</v>
      </c>
      <c r="N6707" t="s">
        <v>43978</v>
      </c>
      <c r="O6707" s="76">
        <v>0</v>
      </c>
      <c r="P6707" s="82" t="e">
        <v>#N/A</v>
      </c>
      <c r="Q6707" s="82" t="s">
        <v>82756</v>
      </c>
      <c r="R6707"/>
    </row>
    <row r="6708" spans="12:18" x14ac:dyDescent="0.25">
      <c r="L6708" t="s">
        <v>37281</v>
      </c>
      <c r="M6708" t="s">
        <v>8615</v>
      </c>
      <c r="N6708" t="s">
        <v>43979</v>
      </c>
      <c r="O6708" s="76">
        <v>0</v>
      </c>
      <c r="P6708" s="82" t="e">
        <v>#N/A</v>
      </c>
      <c r="Q6708" s="82" t="s">
        <v>82757</v>
      </c>
      <c r="R6708"/>
    </row>
    <row r="6709" spans="12:18" x14ac:dyDescent="0.25">
      <c r="L6709" t="s">
        <v>37281</v>
      </c>
      <c r="M6709" t="s">
        <v>18545</v>
      </c>
      <c r="N6709" t="s">
        <v>43980</v>
      </c>
      <c r="O6709" s="76">
        <v>0</v>
      </c>
      <c r="P6709" s="82" t="e">
        <v>#N/A</v>
      </c>
      <c r="Q6709" s="82" t="s">
        <v>82758</v>
      </c>
      <c r="R6709"/>
    </row>
    <row r="6710" spans="12:18" x14ac:dyDescent="0.25">
      <c r="L6710" t="s">
        <v>37281</v>
      </c>
      <c r="M6710" t="s">
        <v>20832</v>
      </c>
      <c r="N6710" t="s">
        <v>43981</v>
      </c>
      <c r="O6710" s="76">
        <v>0</v>
      </c>
      <c r="P6710" s="82" t="e">
        <v>#N/A</v>
      </c>
      <c r="Q6710" s="82" t="s">
        <v>82759</v>
      </c>
      <c r="R6710"/>
    </row>
    <row r="6711" spans="12:18" x14ac:dyDescent="0.25">
      <c r="L6711" t="s">
        <v>37281</v>
      </c>
      <c r="M6711" t="s">
        <v>20833</v>
      </c>
      <c r="N6711" t="s">
        <v>43982</v>
      </c>
      <c r="O6711" s="76">
        <v>0</v>
      </c>
      <c r="P6711" s="82" t="e">
        <v>#N/A</v>
      </c>
      <c r="Q6711" s="82" t="s">
        <v>82760</v>
      </c>
      <c r="R6711"/>
    </row>
    <row r="6712" spans="12:18" x14ac:dyDescent="0.25">
      <c r="L6712" t="s">
        <v>37281</v>
      </c>
      <c r="M6712" t="s">
        <v>8616</v>
      </c>
      <c r="N6712" t="s">
        <v>43983</v>
      </c>
      <c r="O6712" s="76">
        <v>0</v>
      </c>
      <c r="P6712" s="82" t="e">
        <v>#N/A</v>
      </c>
      <c r="Q6712" s="82" t="s">
        <v>82761</v>
      </c>
      <c r="R6712"/>
    </row>
    <row r="6713" spans="12:18" x14ac:dyDescent="0.25">
      <c r="L6713" t="s">
        <v>37281</v>
      </c>
      <c r="M6713" t="s">
        <v>10463</v>
      </c>
      <c r="N6713" t="s">
        <v>43984</v>
      </c>
      <c r="O6713" s="76">
        <v>0</v>
      </c>
      <c r="P6713" s="82" t="e">
        <v>#N/A</v>
      </c>
      <c r="Q6713" s="82" t="s">
        <v>82762</v>
      </c>
      <c r="R6713"/>
    </row>
    <row r="6714" spans="12:18" x14ac:dyDescent="0.25">
      <c r="L6714" t="s">
        <v>37281</v>
      </c>
      <c r="M6714" t="s">
        <v>18547</v>
      </c>
      <c r="N6714" t="s">
        <v>43985</v>
      </c>
      <c r="O6714" s="76">
        <v>0</v>
      </c>
      <c r="P6714" s="82" t="e">
        <v>#N/A</v>
      </c>
      <c r="Q6714" s="82" t="s">
        <v>82763</v>
      </c>
      <c r="R6714"/>
    </row>
    <row r="6715" spans="12:18" x14ac:dyDescent="0.25">
      <c r="L6715" t="s">
        <v>37281</v>
      </c>
      <c r="M6715" t="s">
        <v>34451</v>
      </c>
      <c r="N6715" t="s">
        <v>43986</v>
      </c>
      <c r="O6715" s="76">
        <v>0</v>
      </c>
      <c r="P6715" s="82" t="e">
        <v>#N/A</v>
      </c>
      <c r="Q6715" s="82" t="s">
        <v>82764</v>
      </c>
      <c r="R6715"/>
    </row>
    <row r="6716" spans="12:18" x14ac:dyDescent="0.25">
      <c r="L6716" t="s">
        <v>37281</v>
      </c>
      <c r="M6716" t="s">
        <v>10464</v>
      </c>
      <c r="N6716" t="s">
        <v>43987</v>
      </c>
      <c r="O6716" s="76">
        <v>0</v>
      </c>
      <c r="P6716" s="82" t="e">
        <v>#N/A</v>
      </c>
      <c r="Q6716" s="82" t="s">
        <v>82765</v>
      </c>
      <c r="R6716"/>
    </row>
    <row r="6717" spans="12:18" x14ac:dyDescent="0.25">
      <c r="L6717" t="s">
        <v>37281</v>
      </c>
      <c r="M6717" t="s">
        <v>8617</v>
      </c>
      <c r="N6717" t="s">
        <v>43988</v>
      </c>
      <c r="O6717" s="76">
        <v>0</v>
      </c>
      <c r="P6717" s="82" t="e">
        <v>#N/A</v>
      </c>
      <c r="Q6717" s="82" t="s">
        <v>82766</v>
      </c>
      <c r="R6717"/>
    </row>
    <row r="6718" spans="12:18" x14ac:dyDescent="0.25">
      <c r="L6718" t="s">
        <v>37281</v>
      </c>
      <c r="M6718" t="s">
        <v>34452</v>
      </c>
      <c r="N6718" t="s">
        <v>43989</v>
      </c>
      <c r="O6718" s="76">
        <v>0</v>
      </c>
      <c r="P6718" s="82" t="e">
        <v>#N/A</v>
      </c>
      <c r="Q6718" s="82" t="s">
        <v>82767</v>
      </c>
      <c r="R6718"/>
    </row>
    <row r="6719" spans="12:18" x14ac:dyDescent="0.25">
      <c r="L6719" t="s">
        <v>37281</v>
      </c>
      <c r="M6719" t="s">
        <v>10465</v>
      </c>
      <c r="N6719" t="s">
        <v>43990</v>
      </c>
      <c r="O6719" s="76">
        <v>0</v>
      </c>
      <c r="P6719" s="82" t="e">
        <v>#N/A</v>
      </c>
      <c r="Q6719" s="82" t="s">
        <v>82768</v>
      </c>
      <c r="R6719"/>
    </row>
    <row r="6720" spans="12:18" x14ac:dyDescent="0.25">
      <c r="L6720" t="s">
        <v>37281</v>
      </c>
      <c r="M6720" t="s">
        <v>34453</v>
      </c>
      <c r="N6720" t="s">
        <v>43991</v>
      </c>
      <c r="O6720" s="76">
        <v>0</v>
      </c>
      <c r="P6720" s="82" t="e">
        <v>#N/A</v>
      </c>
      <c r="Q6720" s="82" t="s">
        <v>82769</v>
      </c>
      <c r="R6720"/>
    </row>
    <row r="6721" spans="12:18" x14ac:dyDescent="0.25">
      <c r="L6721" t="s">
        <v>37282</v>
      </c>
      <c r="M6721" t="s">
        <v>18549</v>
      </c>
      <c r="N6721" t="s">
        <v>43992</v>
      </c>
      <c r="O6721" s="76">
        <v>0</v>
      </c>
      <c r="P6721" s="82" t="e">
        <v>#N/A</v>
      </c>
      <c r="Q6721" s="82" t="s">
        <v>82770</v>
      </c>
      <c r="R6721"/>
    </row>
    <row r="6722" spans="12:18" x14ac:dyDescent="0.25">
      <c r="L6722" t="s">
        <v>37282</v>
      </c>
      <c r="M6722" t="s">
        <v>18550</v>
      </c>
      <c r="N6722" t="s">
        <v>43993</v>
      </c>
      <c r="O6722" s="76">
        <v>0</v>
      </c>
      <c r="P6722" s="82" t="e">
        <v>#N/A</v>
      </c>
      <c r="Q6722" s="82" t="s">
        <v>82771</v>
      </c>
      <c r="R6722"/>
    </row>
    <row r="6723" spans="12:18" x14ac:dyDescent="0.25">
      <c r="L6723" t="s">
        <v>37282</v>
      </c>
      <c r="M6723" t="s">
        <v>34454</v>
      </c>
      <c r="N6723" t="s">
        <v>43994</v>
      </c>
      <c r="O6723" s="76">
        <v>0</v>
      </c>
      <c r="P6723" s="82" t="e">
        <v>#N/A</v>
      </c>
      <c r="Q6723" s="82" t="s">
        <v>82772</v>
      </c>
      <c r="R6723"/>
    </row>
    <row r="6724" spans="12:18" x14ac:dyDescent="0.25">
      <c r="L6724" t="s">
        <v>37282</v>
      </c>
      <c r="M6724" t="s">
        <v>18551</v>
      </c>
      <c r="N6724" t="s">
        <v>43995</v>
      </c>
      <c r="O6724" s="76">
        <v>0</v>
      </c>
      <c r="P6724" s="82" t="e">
        <v>#N/A</v>
      </c>
      <c r="Q6724" s="82" t="s">
        <v>82773</v>
      </c>
      <c r="R6724"/>
    </row>
    <row r="6725" spans="12:18" x14ac:dyDescent="0.25">
      <c r="L6725" t="s">
        <v>37282</v>
      </c>
      <c r="M6725" t="s">
        <v>8618</v>
      </c>
      <c r="N6725" t="s">
        <v>43996</v>
      </c>
      <c r="O6725" s="76">
        <v>0</v>
      </c>
      <c r="P6725" s="82" t="e">
        <v>#N/A</v>
      </c>
      <c r="Q6725" s="82" t="s">
        <v>82774</v>
      </c>
      <c r="R6725"/>
    </row>
    <row r="6726" spans="12:18" x14ac:dyDescent="0.25">
      <c r="L6726" t="s">
        <v>37282</v>
      </c>
      <c r="M6726" t="s">
        <v>34455</v>
      </c>
      <c r="N6726" t="s">
        <v>43997</v>
      </c>
      <c r="O6726" s="76">
        <v>0</v>
      </c>
      <c r="P6726" s="82" t="e">
        <v>#N/A</v>
      </c>
      <c r="Q6726" s="82" t="s">
        <v>82775</v>
      </c>
      <c r="R6726"/>
    </row>
    <row r="6727" spans="12:18" x14ac:dyDescent="0.25">
      <c r="L6727" t="s">
        <v>37282</v>
      </c>
      <c r="M6727" t="s">
        <v>8619</v>
      </c>
      <c r="N6727" t="s">
        <v>43998</v>
      </c>
      <c r="O6727" s="76">
        <v>0</v>
      </c>
      <c r="P6727" s="82" t="e">
        <v>#N/A</v>
      </c>
      <c r="Q6727" s="82" t="s">
        <v>82776</v>
      </c>
      <c r="R6727"/>
    </row>
    <row r="6728" spans="12:18" x14ac:dyDescent="0.25">
      <c r="L6728" t="s">
        <v>37282</v>
      </c>
      <c r="M6728" t="s">
        <v>20834</v>
      </c>
      <c r="N6728" t="s">
        <v>43999</v>
      </c>
      <c r="O6728" s="76">
        <v>0</v>
      </c>
      <c r="P6728" s="82" t="e">
        <v>#N/A</v>
      </c>
      <c r="Q6728" s="82" t="s">
        <v>82777</v>
      </c>
      <c r="R6728"/>
    </row>
    <row r="6729" spans="12:18" x14ac:dyDescent="0.25">
      <c r="L6729" t="s">
        <v>37282</v>
      </c>
      <c r="M6729" t="s">
        <v>34456</v>
      </c>
      <c r="N6729" t="s">
        <v>44000</v>
      </c>
      <c r="O6729" s="76">
        <v>0</v>
      </c>
      <c r="P6729" s="82" t="e">
        <v>#N/A</v>
      </c>
      <c r="Q6729" s="82" t="s">
        <v>82778</v>
      </c>
      <c r="R6729"/>
    </row>
    <row r="6730" spans="12:18" x14ac:dyDescent="0.25">
      <c r="L6730" t="s">
        <v>37282</v>
      </c>
      <c r="M6730" t="s">
        <v>10466</v>
      </c>
      <c r="N6730" t="s">
        <v>44001</v>
      </c>
      <c r="O6730" s="76">
        <v>0</v>
      </c>
      <c r="P6730" s="82" t="e">
        <v>#N/A</v>
      </c>
      <c r="Q6730" s="82" t="s">
        <v>82779</v>
      </c>
      <c r="R6730"/>
    </row>
    <row r="6731" spans="12:18" x14ac:dyDescent="0.25">
      <c r="L6731" t="s">
        <v>37282</v>
      </c>
      <c r="M6731" t="s">
        <v>18553</v>
      </c>
      <c r="N6731" t="s">
        <v>44002</v>
      </c>
      <c r="O6731" s="76">
        <v>0</v>
      </c>
      <c r="P6731" s="82" t="e">
        <v>#N/A</v>
      </c>
      <c r="Q6731" s="82" t="s">
        <v>82780</v>
      </c>
      <c r="R6731"/>
    </row>
    <row r="6732" spans="12:18" x14ac:dyDescent="0.25">
      <c r="L6732" t="s">
        <v>37282</v>
      </c>
      <c r="M6732" t="s">
        <v>20835</v>
      </c>
      <c r="N6732" t="s">
        <v>44003</v>
      </c>
      <c r="O6732" s="76">
        <v>0</v>
      </c>
      <c r="P6732" s="82" t="e">
        <v>#N/A</v>
      </c>
      <c r="Q6732" s="82" t="s">
        <v>82781</v>
      </c>
      <c r="R6732"/>
    </row>
    <row r="6733" spans="12:18" x14ac:dyDescent="0.25">
      <c r="L6733" t="s">
        <v>37282</v>
      </c>
      <c r="M6733" t="s">
        <v>18554</v>
      </c>
      <c r="N6733" t="s">
        <v>44004</v>
      </c>
      <c r="O6733" s="76">
        <v>0</v>
      </c>
      <c r="P6733" s="82" t="e">
        <v>#N/A</v>
      </c>
      <c r="Q6733" s="82" t="s">
        <v>82782</v>
      </c>
      <c r="R6733"/>
    </row>
    <row r="6734" spans="12:18" x14ac:dyDescent="0.25">
      <c r="L6734" t="s">
        <v>37282</v>
      </c>
      <c r="M6734" t="s">
        <v>18555</v>
      </c>
      <c r="N6734" t="s">
        <v>44005</v>
      </c>
      <c r="O6734" s="76">
        <v>0</v>
      </c>
      <c r="P6734" s="82" t="e">
        <v>#N/A</v>
      </c>
      <c r="Q6734" s="82" t="s">
        <v>82783</v>
      </c>
      <c r="R6734"/>
    </row>
    <row r="6735" spans="12:18" x14ac:dyDescent="0.25">
      <c r="L6735" t="s">
        <v>37282</v>
      </c>
      <c r="M6735" t="s">
        <v>18557</v>
      </c>
      <c r="N6735" t="s">
        <v>44006</v>
      </c>
      <c r="O6735" s="76">
        <v>0</v>
      </c>
      <c r="P6735" s="82" t="e">
        <v>#N/A</v>
      </c>
      <c r="Q6735" s="82" t="s">
        <v>82784</v>
      </c>
      <c r="R6735"/>
    </row>
    <row r="6736" spans="12:18" x14ac:dyDescent="0.25">
      <c r="L6736" t="s">
        <v>37282</v>
      </c>
      <c r="M6736" t="s">
        <v>18559</v>
      </c>
      <c r="N6736" t="s">
        <v>44007</v>
      </c>
      <c r="O6736" s="76">
        <v>0</v>
      </c>
      <c r="P6736" s="82" t="e">
        <v>#N/A</v>
      </c>
      <c r="Q6736" s="82" t="s">
        <v>72645</v>
      </c>
      <c r="R6736"/>
    </row>
    <row r="6737" spans="12:18" x14ac:dyDescent="0.25">
      <c r="L6737" t="s">
        <v>37282</v>
      </c>
      <c r="M6737" t="s">
        <v>8620</v>
      </c>
      <c r="N6737" t="s">
        <v>44008</v>
      </c>
      <c r="O6737" s="76">
        <v>0</v>
      </c>
      <c r="P6737" s="82" t="e">
        <v>#N/A</v>
      </c>
      <c r="Q6737" s="82" t="s">
        <v>82785</v>
      </c>
      <c r="R6737"/>
    </row>
    <row r="6738" spans="12:18" x14ac:dyDescent="0.25">
      <c r="L6738" t="s">
        <v>37282</v>
      </c>
      <c r="M6738" t="s">
        <v>18562</v>
      </c>
      <c r="N6738" t="s">
        <v>44009</v>
      </c>
      <c r="O6738" s="76">
        <v>0</v>
      </c>
      <c r="P6738" s="82" t="e">
        <v>#N/A</v>
      </c>
      <c r="Q6738" s="82" t="s">
        <v>82786</v>
      </c>
      <c r="R6738"/>
    </row>
    <row r="6739" spans="12:18" x14ac:dyDescent="0.25">
      <c r="L6739" t="s">
        <v>37282</v>
      </c>
      <c r="M6739" t="s">
        <v>20836</v>
      </c>
      <c r="N6739" t="s">
        <v>44010</v>
      </c>
      <c r="O6739" s="76">
        <v>0</v>
      </c>
      <c r="P6739" s="82" t="e">
        <v>#N/A</v>
      </c>
      <c r="Q6739" s="82" t="s">
        <v>82787</v>
      </c>
      <c r="R6739"/>
    </row>
    <row r="6740" spans="12:18" x14ac:dyDescent="0.25">
      <c r="L6740" t="s">
        <v>37282</v>
      </c>
      <c r="M6740" t="s">
        <v>10467</v>
      </c>
      <c r="N6740" t="s">
        <v>44011</v>
      </c>
      <c r="O6740" s="76">
        <v>0</v>
      </c>
      <c r="P6740" s="82" t="e">
        <v>#N/A</v>
      </c>
      <c r="Q6740" s="82" t="s">
        <v>82788</v>
      </c>
      <c r="R6740"/>
    </row>
    <row r="6741" spans="12:18" x14ac:dyDescent="0.25">
      <c r="L6741" t="s">
        <v>37282</v>
      </c>
      <c r="M6741" t="s">
        <v>8621</v>
      </c>
      <c r="N6741" t="s">
        <v>44012</v>
      </c>
      <c r="O6741" s="76">
        <v>0</v>
      </c>
      <c r="P6741" s="82" t="e">
        <v>#N/A</v>
      </c>
      <c r="Q6741" s="82" t="s">
        <v>82789</v>
      </c>
      <c r="R6741"/>
    </row>
    <row r="6742" spans="12:18" x14ac:dyDescent="0.25">
      <c r="L6742" t="s">
        <v>37282</v>
      </c>
      <c r="M6742" t="s">
        <v>18564</v>
      </c>
      <c r="N6742" t="s">
        <v>44013</v>
      </c>
      <c r="O6742" s="76">
        <v>0</v>
      </c>
      <c r="P6742" s="82" t="e">
        <v>#N/A</v>
      </c>
      <c r="Q6742" s="82" t="s">
        <v>82790</v>
      </c>
      <c r="R6742"/>
    </row>
    <row r="6743" spans="12:18" x14ac:dyDescent="0.25">
      <c r="L6743" t="s">
        <v>37282</v>
      </c>
      <c r="M6743" t="s">
        <v>8622</v>
      </c>
      <c r="N6743" t="s">
        <v>44014</v>
      </c>
      <c r="O6743" s="76">
        <v>0</v>
      </c>
      <c r="P6743" s="82" t="e">
        <v>#N/A</v>
      </c>
      <c r="Q6743" s="82" t="s">
        <v>82791</v>
      </c>
      <c r="R6743"/>
    </row>
    <row r="6744" spans="12:18" x14ac:dyDescent="0.25">
      <c r="L6744" t="s">
        <v>37282</v>
      </c>
      <c r="M6744" t="s">
        <v>34457</v>
      </c>
      <c r="N6744" t="s">
        <v>44015</v>
      </c>
      <c r="O6744" s="76">
        <v>0</v>
      </c>
      <c r="P6744" s="82" t="e">
        <v>#N/A</v>
      </c>
      <c r="Q6744" s="82" t="s">
        <v>82792</v>
      </c>
      <c r="R6744"/>
    </row>
    <row r="6745" spans="12:18" x14ac:dyDescent="0.25">
      <c r="L6745" t="s">
        <v>37282</v>
      </c>
      <c r="M6745" t="s">
        <v>18567</v>
      </c>
      <c r="N6745" t="s">
        <v>44016</v>
      </c>
      <c r="O6745" s="76">
        <v>0</v>
      </c>
      <c r="P6745" s="82" t="e">
        <v>#N/A</v>
      </c>
      <c r="Q6745" s="82" t="s">
        <v>82793</v>
      </c>
      <c r="R6745"/>
    </row>
    <row r="6746" spans="12:18" x14ac:dyDescent="0.25">
      <c r="L6746" t="s">
        <v>37282</v>
      </c>
      <c r="M6746" t="s">
        <v>8623</v>
      </c>
      <c r="N6746" t="s">
        <v>44017</v>
      </c>
      <c r="O6746" s="76">
        <v>0</v>
      </c>
      <c r="P6746" s="82" t="e">
        <v>#N/A</v>
      </c>
      <c r="Q6746" s="82" t="s">
        <v>82794</v>
      </c>
      <c r="R6746"/>
    </row>
    <row r="6747" spans="12:18" x14ac:dyDescent="0.25">
      <c r="L6747" t="s">
        <v>37282</v>
      </c>
      <c r="M6747" t="s">
        <v>18570</v>
      </c>
      <c r="N6747" t="s">
        <v>44018</v>
      </c>
      <c r="O6747" s="76">
        <v>0</v>
      </c>
      <c r="P6747" s="82" t="e">
        <v>#N/A</v>
      </c>
      <c r="Q6747" s="82" t="s">
        <v>82795</v>
      </c>
      <c r="R6747"/>
    </row>
    <row r="6748" spans="12:18" x14ac:dyDescent="0.25">
      <c r="L6748" t="s">
        <v>37282</v>
      </c>
      <c r="M6748" t="s">
        <v>34458</v>
      </c>
      <c r="N6748" t="s">
        <v>44019</v>
      </c>
      <c r="O6748" s="76">
        <v>0</v>
      </c>
      <c r="P6748" s="82" t="e">
        <v>#N/A</v>
      </c>
      <c r="Q6748" s="82" t="s">
        <v>82796</v>
      </c>
      <c r="R6748"/>
    </row>
    <row r="6749" spans="12:18" x14ac:dyDescent="0.25">
      <c r="L6749" t="s">
        <v>37282</v>
      </c>
      <c r="M6749" t="s">
        <v>8624</v>
      </c>
      <c r="N6749" t="s">
        <v>44020</v>
      </c>
      <c r="O6749" s="76">
        <v>0</v>
      </c>
      <c r="P6749" s="82" t="e">
        <v>#N/A</v>
      </c>
      <c r="Q6749" s="82" t="s">
        <v>82797</v>
      </c>
      <c r="R6749"/>
    </row>
    <row r="6750" spans="12:18" x14ac:dyDescent="0.25">
      <c r="L6750" t="s">
        <v>37282</v>
      </c>
      <c r="M6750" t="s">
        <v>18572</v>
      </c>
      <c r="N6750" t="s">
        <v>44021</v>
      </c>
      <c r="O6750" s="76">
        <v>0</v>
      </c>
      <c r="P6750" s="82" t="e">
        <v>#N/A</v>
      </c>
      <c r="Q6750" s="82" t="s">
        <v>82798</v>
      </c>
      <c r="R6750"/>
    </row>
    <row r="6751" spans="12:18" x14ac:dyDescent="0.25">
      <c r="L6751" t="s">
        <v>37282</v>
      </c>
      <c r="M6751" t="s">
        <v>8625</v>
      </c>
      <c r="N6751" t="s">
        <v>44022</v>
      </c>
      <c r="O6751" s="76">
        <v>0</v>
      </c>
      <c r="P6751" s="82" t="e">
        <v>#N/A</v>
      </c>
      <c r="Q6751" s="82" t="s">
        <v>82799</v>
      </c>
      <c r="R6751"/>
    </row>
    <row r="6752" spans="12:18" x14ac:dyDescent="0.25">
      <c r="L6752" t="s">
        <v>37282</v>
      </c>
      <c r="M6752" t="s">
        <v>10468</v>
      </c>
      <c r="N6752" t="s">
        <v>44023</v>
      </c>
      <c r="O6752" s="76">
        <v>0</v>
      </c>
      <c r="P6752" s="82" t="e">
        <v>#N/A</v>
      </c>
      <c r="Q6752" s="82" t="s">
        <v>82800</v>
      </c>
      <c r="R6752"/>
    </row>
    <row r="6753" spans="12:18" x14ac:dyDescent="0.25">
      <c r="L6753" t="s">
        <v>37282</v>
      </c>
      <c r="M6753" t="s">
        <v>8626</v>
      </c>
      <c r="N6753" t="s">
        <v>44024</v>
      </c>
      <c r="O6753" s="76">
        <v>0</v>
      </c>
      <c r="P6753" s="82" t="e">
        <v>#N/A</v>
      </c>
      <c r="Q6753" s="82" t="s">
        <v>82801</v>
      </c>
      <c r="R6753"/>
    </row>
    <row r="6754" spans="12:18" x14ac:dyDescent="0.25">
      <c r="L6754" t="s">
        <v>37282</v>
      </c>
      <c r="M6754" t="s">
        <v>34459</v>
      </c>
      <c r="N6754" t="s">
        <v>44025</v>
      </c>
      <c r="O6754" s="76">
        <v>0</v>
      </c>
      <c r="P6754" s="82" t="e">
        <v>#N/A</v>
      </c>
      <c r="Q6754" s="82" t="s">
        <v>82802</v>
      </c>
      <c r="R6754"/>
    </row>
    <row r="6755" spans="12:18" x14ac:dyDescent="0.25">
      <c r="L6755" t="s">
        <v>37282</v>
      </c>
      <c r="M6755" t="s">
        <v>20837</v>
      </c>
      <c r="N6755" t="s">
        <v>44026</v>
      </c>
      <c r="O6755" s="76">
        <v>0</v>
      </c>
      <c r="P6755" s="82" t="e">
        <v>#N/A</v>
      </c>
      <c r="Q6755" s="82" t="s">
        <v>82803</v>
      </c>
      <c r="R6755"/>
    </row>
    <row r="6756" spans="12:18" x14ac:dyDescent="0.25">
      <c r="L6756" t="s">
        <v>37282</v>
      </c>
      <c r="M6756" t="s">
        <v>20838</v>
      </c>
      <c r="N6756" t="s">
        <v>44027</v>
      </c>
      <c r="O6756" s="76">
        <v>0</v>
      </c>
      <c r="P6756" s="82" t="e">
        <v>#N/A</v>
      </c>
      <c r="Q6756" s="82" t="s">
        <v>82804</v>
      </c>
      <c r="R6756"/>
    </row>
    <row r="6757" spans="12:18" x14ac:dyDescent="0.25">
      <c r="L6757" t="s">
        <v>37282</v>
      </c>
      <c r="M6757" t="s">
        <v>10469</v>
      </c>
      <c r="N6757" t="s">
        <v>44028</v>
      </c>
      <c r="O6757" s="76">
        <v>0</v>
      </c>
      <c r="P6757" s="82" t="e">
        <v>#N/A</v>
      </c>
      <c r="Q6757" s="82" t="s">
        <v>82805</v>
      </c>
      <c r="R6757"/>
    </row>
    <row r="6758" spans="12:18" x14ac:dyDescent="0.25">
      <c r="L6758" t="s">
        <v>37282</v>
      </c>
      <c r="M6758" t="s">
        <v>34460</v>
      </c>
      <c r="N6758" t="s">
        <v>44029</v>
      </c>
      <c r="O6758" s="76">
        <v>0</v>
      </c>
      <c r="P6758" s="82" t="e">
        <v>#N/A</v>
      </c>
      <c r="Q6758" s="82" t="s">
        <v>82806</v>
      </c>
      <c r="R6758"/>
    </row>
    <row r="6759" spans="12:18" x14ac:dyDescent="0.25">
      <c r="L6759" t="s">
        <v>37282</v>
      </c>
      <c r="M6759" t="s">
        <v>34461</v>
      </c>
      <c r="N6759" t="s">
        <v>44030</v>
      </c>
      <c r="O6759" s="76">
        <v>0</v>
      </c>
      <c r="P6759" s="82" t="e">
        <v>#N/A</v>
      </c>
      <c r="Q6759" s="82" t="s">
        <v>82807</v>
      </c>
      <c r="R6759"/>
    </row>
    <row r="6760" spans="12:18" x14ac:dyDescent="0.25">
      <c r="L6760" t="s">
        <v>37282</v>
      </c>
      <c r="M6760" t="s">
        <v>18573</v>
      </c>
      <c r="N6760" t="s">
        <v>44031</v>
      </c>
      <c r="O6760" s="76">
        <v>0</v>
      </c>
      <c r="P6760" s="82" t="e">
        <v>#N/A</v>
      </c>
      <c r="Q6760" s="82" t="s">
        <v>82808</v>
      </c>
      <c r="R6760"/>
    </row>
    <row r="6761" spans="12:18" x14ac:dyDescent="0.25">
      <c r="L6761" t="s">
        <v>37282</v>
      </c>
      <c r="M6761" t="s">
        <v>34462</v>
      </c>
      <c r="N6761" t="s">
        <v>44032</v>
      </c>
      <c r="O6761" s="76">
        <v>0</v>
      </c>
      <c r="P6761" s="82" t="e">
        <v>#N/A</v>
      </c>
      <c r="Q6761" s="82" t="s">
        <v>82809</v>
      </c>
      <c r="R6761"/>
    </row>
    <row r="6762" spans="12:18" x14ac:dyDescent="0.25">
      <c r="L6762" t="s">
        <v>37282</v>
      </c>
      <c r="M6762" t="s">
        <v>10470</v>
      </c>
      <c r="N6762" t="s">
        <v>44033</v>
      </c>
      <c r="O6762" s="76">
        <v>0</v>
      </c>
      <c r="P6762" s="82" t="e">
        <v>#N/A</v>
      </c>
      <c r="Q6762" s="82" t="s">
        <v>82810</v>
      </c>
      <c r="R6762"/>
    </row>
    <row r="6763" spans="12:18" x14ac:dyDescent="0.25">
      <c r="L6763" t="s">
        <v>37282</v>
      </c>
      <c r="M6763" t="s">
        <v>18575</v>
      </c>
      <c r="N6763" t="s">
        <v>44034</v>
      </c>
      <c r="O6763" s="76">
        <v>0</v>
      </c>
      <c r="P6763" s="82" t="e">
        <v>#N/A</v>
      </c>
      <c r="Q6763" s="82" t="s">
        <v>82811</v>
      </c>
      <c r="R6763"/>
    </row>
    <row r="6764" spans="12:18" x14ac:dyDescent="0.25">
      <c r="L6764" t="s">
        <v>37282</v>
      </c>
      <c r="M6764" t="s">
        <v>34463</v>
      </c>
      <c r="N6764" t="s">
        <v>44035</v>
      </c>
      <c r="O6764" s="76">
        <v>0</v>
      </c>
      <c r="P6764" s="82" t="e">
        <v>#N/A</v>
      </c>
      <c r="Q6764" s="82" t="s">
        <v>82812</v>
      </c>
      <c r="R6764"/>
    </row>
    <row r="6765" spans="12:18" x14ac:dyDescent="0.25">
      <c r="L6765" t="s">
        <v>37282</v>
      </c>
      <c r="M6765" t="s">
        <v>18577</v>
      </c>
      <c r="N6765" t="s">
        <v>44036</v>
      </c>
      <c r="O6765" s="76">
        <v>0</v>
      </c>
      <c r="P6765" s="82" t="e">
        <v>#N/A</v>
      </c>
      <c r="Q6765" s="82" t="s">
        <v>82813</v>
      </c>
      <c r="R6765"/>
    </row>
    <row r="6766" spans="12:18" x14ac:dyDescent="0.25">
      <c r="L6766" t="s">
        <v>37282</v>
      </c>
      <c r="M6766" t="s">
        <v>18579</v>
      </c>
      <c r="N6766" t="s">
        <v>44037</v>
      </c>
      <c r="O6766" s="76">
        <v>0</v>
      </c>
      <c r="P6766" s="82" t="e">
        <v>#N/A</v>
      </c>
      <c r="Q6766" s="82" t="s">
        <v>82814</v>
      </c>
      <c r="R6766"/>
    </row>
    <row r="6767" spans="12:18" x14ac:dyDescent="0.25">
      <c r="L6767" t="s">
        <v>37282</v>
      </c>
      <c r="M6767" t="s">
        <v>8627</v>
      </c>
      <c r="N6767" t="s">
        <v>44038</v>
      </c>
      <c r="O6767" s="76">
        <v>0</v>
      </c>
      <c r="P6767" s="82" t="e">
        <v>#N/A</v>
      </c>
      <c r="Q6767" s="82" t="s">
        <v>82815</v>
      </c>
      <c r="R6767"/>
    </row>
    <row r="6768" spans="12:18" x14ac:dyDescent="0.25">
      <c r="L6768" t="s">
        <v>37282</v>
      </c>
      <c r="M6768" t="s">
        <v>8628</v>
      </c>
      <c r="N6768" t="s">
        <v>44039</v>
      </c>
      <c r="O6768" s="76">
        <v>0</v>
      </c>
      <c r="P6768" s="82" t="e">
        <v>#N/A</v>
      </c>
      <c r="Q6768" s="82" t="s">
        <v>82816</v>
      </c>
      <c r="R6768"/>
    </row>
    <row r="6769" spans="12:18" x14ac:dyDescent="0.25">
      <c r="L6769" t="s">
        <v>37282</v>
      </c>
      <c r="M6769" t="s">
        <v>34464</v>
      </c>
      <c r="N6769" t="s">
        <v>44040</v>
      </c>
      <c r="O6769" s="76">
        <v>0</v>
      </c>
      <c r="P6769" s="82" t="e">
        <v>#N/A</v>
      </c>
      <c r="Q6769" s="82" t="s">
        <v>82817</v>
      </c>
      <c r="R6769"/>
    </row>
    <row r="6770" spans="12:18" x14ac:dyDescent="0.25">
      <c r="L6770" t="s">
        <v>37282</v>
      </c>
      <c r="M6770" t="s">
        <v>18581</v>
      </c>
      <c r="N6770" t="s">
        <v>44041</v>
      </c>
      <c r="O6770" s="76">
        <v>0</v>
      </c>
      <c r="P6770" s="82" t="e">
        <v>#N/A</v>
      </c>
      <c r="Q6770" s="82" t="s">
        <v>82818</v>
      </c>
      <c r="R6770"/>
    </row>
    <row r="6771" spans="12:18" x14ac:dyDescent="0.25">
      <c r="L6771" t="s">
        <v>37282</v>
      </c>
      <c r="M6771" t="s">
        <v>10471</v>
      </c>
      <c r="N6771" t="s">
        <v>44042</v>
      </c>
      <c r="O6771" s="76">
        <v>0</v>
      </c>
      <c r="P6771" s="82" t="e">
        <v>#N/A</v>
      </c>
      <c r="Q6771" s="82" t="s">
        <v>82819</v>
      </c>
      <c r="R6771"/>
    </row>
    <row r="6772" spans="12:18" x14ac:dyDescent="0.25">
      <c r="L6772" t="s">
        <v>37282</v>
      </c>
      <c r="M6772" t="s">
        <v>8629</v>
      </c>
      <c r="N6772" t="s">
        <v>44043</v>
      </c>
      <c r="O6772" s="76">
        <v>0</v>
      </c>
      <c r="P6772" s="82" t="e">
        <v>#N/A</v>
      </c>
      <c r="Q6772" s="82" t="s">
        <v>82820</v>
      </c>
      <c r="R6772"/>
    </row>
    <row r="6773" spans="12:18" x14ac:dyDescent="0.25">
      <c r="L6773" t="s">
        <v>37282</v>
      </c>
      <c r="M6773" t="s">
        <v>8630</v>
      </c>
      <c r="N6773" t="s">
        <v>44044</v>
      </c>
      <c r="O6773" s="76">
        <v>0</v>
      </c>
      <c r="P6773" s="82" t="e">
        <v>#N/A</v>
      </c>
      <c r="Q6773" s="82" t="s">
        <v>82821</v>
      </c>
      <c r="R6773"/>
    </row>
    <row r="6774" spans="12:18" x14ac:dyDescent="0.25">
      <c r="L6774" t="s">
        <v>37282</v>
      </c>
      <c r="M6774" t="s">
        <v>10472</v>
      </c>
      <c r="N6774" t="s">
        <v>44045</v>
      </c>
      <c r="O6774" s="76">
        <v>0</v>
      </c>
      <c r="P6774" s="82" t="e">
        <v>#N/A</v>
      </c>
      <c r="Q6774" s="82" t="s">
        <v>82822</v>
      </c>
      <c r="R6774"/>
    </row>
    <row r="6775" spans="12:18" x14ac:dyDescent="0.25">
      <c r="L6775" t="s">
        <v>37282</v>
      </c>
      <c r="M6775" t="s">
        <v>10516</v>
      </c>
      <c r="N6775" t="s">
        <v>44046</v>
      </c>
      <c r="O6775" s="76">
        <v>0</v>
      </c>
      <c r="P6775" s="82" t="e">
        <v>#N/A</v>
      </c>
      <c r="Q6775" s="82" t="s">
        <v>83004</v>
      </c>
      <c r="R6775"/>
    </row>
    <row r="6776" spans="12:18" x14ac:dyDescent="0.25">
      <c r="L6776" t="s">
        <v>37282</v>
      </c>
      <c r="M6776" t="s">
        <v>34465</v>
      </c>
      <c r="N6776" t="s">
        <v>44047</v>
      </c>
      <c r="O6776" s="76">
        <v>0</v>
      </c>
      <c r="P6776" s="82" t="e">
        <v>#N/A</v>
      </c>
      <c r="Q6776" s="82" t="s">
        <v>82823</v>
      </c>
      <c r="R6776"/>
    </row>
    <row r="6777" spans="12:18" x14ac:dyDescent="0.25">
      <c r="L6777" t="s">
        <v>37282</v>
      </c>
      <c r="M6777" t="s">
        <v>18583</v>
      </c>
      <c r="N6777" t="s">
        <v>44048</v>
      </c>
      <c r="O6777" s="76">
        <v>0</v>
      </c>
      <c r="P6777" s="82" t="e">
        <v>#N/A</v>
      </c>
      <c r="Q6777" s="82" t="s">
        <v>82824</v>
      </c>
      <c r="R6777"/>
    </row>
    <row r="6778" spans="12:18" x14ac:dyDescent="0.25">
      <c r="L6778" t="s">
        <v>37282</v>
      </c>
      <c r="M6778" t="s">
        <v>20839</v>
      </c>
      <c r="N6778" t="s">
        <v>44049</v>
      </c>
      <c r="O6778" s="76">
        <v>0</v>
      </c>
      <c r="P6778" s="82" t="e">
        <v>#N/A</v>
      </c>
      <c r="Q6778" s="82" t="s">
        <v>82825</v>
      </c>
      <c r="R6778"/>
    </row>
    <row r="6779" spans="12:18" x14ac:dyDescent="0.25">
      <c r="L6779" t="s">
        <v>37282</v>
      </c>
      <c r="M6779" t="s">
        <v>10473</v>
      </c>
      <c r="N6779" t="s">
        <v>44050</v>
      </c>
      <c r="O6779" s="76">
        <v>0</v>
      </c>
      <c r="P6779" s="82" t="e">
        <v>#N/A</v>
      </c>
      <c r="Q6779" s="82" t="s">
        <v>82826</v>
      </c>
      <c r="R6779"/>
    </row>
    <row r="6780" spans="12:18" x14ac:dyDescent="0.25">
      <c r="L6780" t="s">
        <v>37282</v>
      </c>
      <c r="M6780" t="s">
        <v>20840</v>
      </c>
      <c r="N6780" t="s">
        <v>44051</v>
      </c>
      <c r="O6780" s="76">
        <v>0</v>
      </c>
      <c r="P6780" s="82" t="e">
        <v>#N/A</v>
      </c>
      <c r="Q6780" s="82" t="s">
        <v>82827</v>
      </c>
      <c r="R6780"/>
    </row>
    <row r="6781" spans="12:18" x14ac:dyDescent="0.25">
      <c r="L6781" t="s">
        <v>37282</v>
      </c>
      <c r="M6781" t="s">
        <v>34466</v>
      </c>
      <c r="N6781" t="s">
        <v>44052</v>
      </c>
      <c r="O6781" s="76">
        <v>0</v>
      </c>
      <c r="P6781" s="82" t="e">
        <v>#N/A</v>
      </c>
      <c r="Q6781" s="82" t="s">
        <v>82828</v>
      </c>
      <c r="R6781"/>
    </row>
    <row r="6782" spans="12:18" x14ac:dyDescent="0.25">
      <c r="L6782" t="s">
        <v>37282</v>
      </c>
      <c r="M6782" t="s">
        <v>20841</v>
      </c>
      <c r="N6782" t="s">
        <v>44053</v>
      </c>
      <c r="O6782" s="76">
        <v>0</v>
      </c>
      <c r="P6782" s="82" t="e">
        <v>#N/A</v>
      </c>
      <c r="Q6782" s="82" t="s">
        <v>82829</v>
      </c>
      <c r="R6782"/>
    </row>
    <row r="6783" spans="12:18" x14ac:dyDescent="0.25">
      <c r="L6783" t="s">
        <v>37282</v>
      </c>
      <c r="M6783" t="s">
        <v>34467</v>
      </c>
      <c r="N6783" t="s">
        <v>44054</v>
      </c>
      <c r="O6783" s="76">
        <v>0</v>
      </c>
      <c r="P6783" s="82" t="e">
        <v>#N/A</v>
      </c>
      <c r="Q6783" s="82" t="s">
        <v>82830</v>
      </c>
      <c r="R6783"/>
    </row>
    <row r="6784" spans="12:18" x14ac:dyDescent="0.25">
      <c r="L6784" t="s">
        <v>37282</v>
      </c>
      <c r="M6784" t="s">
        <v>34468</v>
      </c>
      <c r="N6784" t="s">
        <v>44055</v>
      </c>
      <c r="O6784" s="76">
        <v>0</v>
      </c>
      <c r="P6784" s="82" t="e">
        <v>#N/A</v>
      </c>
      <c r="Q6784" s="82" t="s">
        <v>82831</v>
      </c>
      <c r="R6784"/>
    </row>
    <row r="6785" spans="12:18" x14ac:dyDescent="0.25">
      <c r="L6785" t="s">
        <v>37282</v>
      </c>
      <c r="M6785" t="s">
        <v>34469</v>
      </c>
      <c r="N6785" t="s">
        <v>44056</v>
      </c>
      <c r="O6785" s="76">
        <v>0</v>
      </c>
      <c r="P6785" s="82" t="e">
        <v>#N/A</v>
      </c>
      <c r="Q6785" s="82" t="s">
        <v>82832</v>
      </c>
      <c r="R6785"/>
    </row>
    <row r="6786" spans="12:18" x14ac:dyDescent="0.25">
      <c r="L6786" t="s">
        <v>37282</v>
      </c>
      <c r="M6786" t="s">
        <v>8631</v>
      </c>
      <c r="N6786" t="s">
        <v>44057</v>
      </c>
      <c r="O6786" s="76">
        <v>0</v>
      </c>
      <c r="P6786" s="82" t="e">
        <v>#N/A</v>
      </c>
      <c r="Q6786" s="82" t="s">
        <v>82833</v>
      </c>
      <c r="R6786"/>
    </row>
    <row r="6787" spans="12:18" x14ac:dyDescent="0.25">
      <c r="L6787" t="s">
        <v>37282</v>
      </c>
      <c r="M6787" t="s">
        <v>20842</v>
      </c>
      <c r="N6787" t="s">
        <v>44058</v>
      </c>
      <c r="O6787" s="76">
        <v>0</v>
      </c>
      <c r="P6787" s="82" t="e">
        <v>#N/A</v>
      </c>
      <c r="Q6787" s="82" t="s">
        <v>82834</v>
      </c>
      <c r="R6787"/>
    </row>
    <row r="6788" spans="12:18" x14ac:dyDescent="0.25">
      <c r="L6788" t="s">
        <v>37282</v>
      </c>
      <c r="M6788" t="s">
        <v>10474</v>
      </c>
      <c r="N6788" t="s">
        <v>44059</v>
      </c>
      <c r="O6788" s="76">
        <v>0</v>
      </c>
      <c r="P6788" s="82" t="e">
        <v>#N/A</v>
      </c>
      <c r="Q6788" s="82" t="s">
        <v>82835</v>
      </c>
      <c r="R6788"/>
    </row>
    <row r="6789" spans="12:18" x14ac:dyDescent="0.25">
      <c r="L6789" t="s">
        <v>37282</v>
      </c>
      <c r="M6789" t="s">
        <v>20843</v>
      </c>
      <c r="N6789" t="s">
        <v>44060</v>
      </c>
      <c r="O6789" s="76">
        <v>0</v>
      </c>
      <c r="P6789" s="82" t="e">
        <v>#N/A</v>
      </c>
      <c r="Q6789" s="82" t="s">
        <v>82836</v>
      </c>
      <c r="R6789"/>
    </row>
    <row r="6790" spans="12:18" x14ac:dyDescent="0.25">
      <c r="L6790" t="s">
        <v>37282</v>
      </c>
      <c r="M6790" t="s">
        <v>18585</v>
      </c>
      <c r="N6790" t="s">
        <v>44061</v>
      </c>
      <c r="O6790" s="76">
        <v>0</v>
      </c>
      <c r="P6790" s="82" t="e">
        <v>#N/A</v>
      </c>
      <c r="Q6790" s="82" t="s">
        <v>82837</v>
      </c>
      <c r="R6790"/>
    </row>
    <row r="6791" spans="12:18" x14ac:dyDescent="0.25">
      <c r="L6791" t="s">
        <v>37282</v>
      </c>
      <c r="M6791" t="s">
        <v>20844</v>
      </c>
      <c r="N6791" t="s">
        <v>44062</v>
      </c>
      <c r="O6791" s="76">
        <v>0</v>
      </c>
      <c r="P6791" s="82" t="e">
        <v>#N/A</v>
      </c>
      <c r="Q6791" s="82" t="s">
        <v>82838</v>
      </c>
      <c r="R6791"/>
    </row>
    <row r="6792" spans="12:18" x14ac:dyDescent="0.25">
      <c r="L6792" t="s">
        <v>37282</v>
      </c>
      <c r="M6792" t="s">
        <v>18587</v>
      </c>
      <c r="N6792" t="s">
        <v>44063</v>
      </c>
      <c r="O6792" s="76">
        <v>0</v>
      </c>
      <c r="P6792" s="82" t="e">
        <v>#N/A</v>
      </c>
      <c r="Q6792" s="82" t="s">
        <v>82839</v>
      </c>
      <c r="R6792"/>
    </row>
    <row r="6793" spans="12:18" x14ac:dyDescent="0.25">
      <c r="L6793" t="s">
        <v>37282</v>
      </c>
      <c r="M6793" t="s">
        <v>34470</v>
      </c>
      <c r="N6793" t="s">
        <v>44064</v>
      </c>
      <c r="O6793" s="76">
        <v>0</v>
      </c>
      <c r="P6793" s="82" t="e">
        <v>#N/A</v>
      </c>
      <c r="Q6793" s="82" t="s">
        <v>82840</v>
      </c>
      <c r="R6793"/>
    </row>
    <row r="6794" spans="12:18" x14ac:dyDescent="0.25">
      <c r="L6794" t="s">
        <v>37282</v>
      </c>
      <c r="M6794" t="s">
        <v>10475</v>
      </c>
      <c r="N6794" t="s">
        <v>44065</v>
      </c>
      <c r="O6794" s="76">
        <v>0</v>
      </c>
      <c r="P6794" s="82" t="e">
        <v>#N/A</v>
      </c>
      <c r="Q6794" s="82" t="s">
        <v>82841</v>
      </c>
      <c r="R6794"/>
    </row>
    <row r="6795" spans="12:18" x14ac:dyDescent="0.25">
      <c r="L6795" t="s">
        <v>37282</v>
      </c>
      <c r="M6795" t="s">
        <v>34471</v>
      </c>
      <c r="N6795" t="s">
        <v>44066</v>
      </c>
      <c r="O6795" s="76">
        <v>0</v>
      </c>
      <c r="P6795" s="82" t="e">
        <v>#N/A</v>
      </c>
      <c r="Q6795" s="82" t="s">
        <v>82842</v>
      </c>
      <c r="R6795"/>
    </row>
    <row r="6796" spans="12:18" x14ac:dyDescent="0.25">
      <c r="L6796" t="s">
        <v>37282</v>
      </c>
      <c r="M6796" t="s">
        <v>34472</v>
      </c>
      <c r="N6796" t="s">
        <v>44067</v>
      </c>
      <c r="O6796" s="76">
        <v>0</v>
      </c>
      <c r="P6796" s="82" t="e">
        <v>#N/A</v>
      </c>
      <c r="Q6796" s="82" t="s">
        <v>82843</v>
      </c>
      <c r="R6796"/>
    </row>
    <row r="6797" spans="12:18" x14ac:dyDescent="0.25">
      <c r="L6797" t="s">
        <v>37282</v>
      </c>
      <c r="M6797" t="s">
        <v>8632</v>
      </c>
      <c r="N6797" t="s">
        <v>44068</v>
      </c>
      <c r="O6797" s="76">
        <v>0</v>
      </c>
      <c r="P6797" s="82" t="e">
        <v>#N/A</v>
      </c>
      <c r="Q6797" s="82" t="s">
        <v>82844</v>
      </c>
      <c r="R6797"/>
    </row>
    <row r="6798" spans="12:18" x14ac:dyDescent="0.25">
      <c r="L6798" t="s">
        <v>37282</v>
      </c>
      <c r="M6798" t="s">
        <v>10476</v>
      </c>
      <c r="N6798" t="s">
        <v>44069</v>
      </c>
      <c r="O6798" s="76">
        <v>0</v>
      </c>
      <c r="P6798" s="82" t="e">
        <v>#N/A</v>
      </c>
      <c r="Q6798" s="82" t="s">
        <v>82846</v>
      </c>
      <c r="R6798"/>
    </row>
    <row r="6799" spans="12:18" x14ac:dyDescent="0.25">
      <c r="L6799" t="s">
        <v>37282</v>
      </c>
      <c r="M6799" t="s">
        <v>8633</v>
      </c>
      <c r="N6799" t="s">
        <v>44070</v>
      </c>
      <c r="O6799" s="76">
        <v>0</v>
      </c>
      <c r="P6799" s="82" t="e">
        <v>#N/A</v>
      </c>
      <c r="Q6799" s="82" t="s">
        <v>82845</v>
      </c>
      <c r="R6799"/>
    </row>
    <row r="6800" spans="12:18" x14ac:dyDescent="0.25">
      <c r="L6800" t="s">
        <v>37282</v>
      </c>
      <c r="M6800" t="s">
        <v>10498</v>
      </c>
      <c r="N6800" t="s">
        <v>44071</v>
      </c>
      <c r="O6800" s="76">
        <v>0</v>
      </c>
      <c r="P6800" s="82" t="e">
        <v>#N/A</v>
      </c>
      <c r="Q6800" s="82" t="s">
        <v>82928</v>
      </c>
      <c r="R6800"/>
    </row>
    <row r="6801" spans="12:18" x14ac:dyDescent="0.25">
      <c r="L6801" t="s">
        <v>37282</v>
      </c>
      <c r="M6801" t="s">
        <v>34473</v>
      </c>
      <c r="N6801" t="s">
        <v>44072</v>
      </c>
      <c r="O6801" s="76">
        <v>0</v>
      </c>
      <c r="P6801" s="82" t="e">
        <v>#N/A</v>
      </c>
      <c r="Q6801" s="82" t="s">
        <v>82847</v>
      </c>
      <c r="R6801"/>
    </row>
    <row r="6802" spans="12:18" x14ac:dyDescent="0.25">
      <c r="L6802" t="s">
        <v>37282</v>
      </c>
      <c r="M6802" t="s">
        <v>10477</v>
      </c>
      <c r="N6802" t="s">
        <v>44073</v>
      </c>
      <c r="O6802" s="76">
        <v>0</v>
      </c>
      <c r="P6802" s="82" t="e">
        <v>#N/A</v>
      </c>
      <c r="Q6802" s="82" t="s">
        <v>82848</v>
      </c>
      <c r="R6802"/>
    </row>
    <row r="6803" spans="12:18" x14ac:dyDescent="0.25">
      <c r="L6803" t="s">
        <v>37282</v>
      </c>
      <c r="M6803" t="s">
        <v>18591</v>
      </c>
      <c r="N6803" t="s">
        <v>44074</v>
      </c>
      <c r="O6803" s="76">
        <v>0</v>
      </c>
      <c r="P6803" s="82" t="e">
        <v>#N/A</v>
      </c>
      <c r="Q6803" s="82" t="s">
        <v>82849</v>
      </c>
      <c r="R6803"/>
    </row>
    <row r="6804" spans="12:18" x14ac:dyDescent="0.25">
      <c r="L6804" t="s">
        <v>37282</v>
      </c>
      <c r="M6804" t="s">
        <v>18593</v>
      </c>
      <c r="N6804" t="s">
        <v>44075</v>
      </c>
      <c r="O6804" s="76">
        <v>0</v>
      </c>
      <c r="P6804" s="82" t="e">
        <v>#N/A</v>
      </c>
      <c r="Q6804" s="82" t="s">
        <v>82850</v>
      </c>
      <c r="R6804"/>
    </row>
    <row r="6805" spans="12:18" x14ac:dyDescent="0.25">
      <c r="L6805" t="s">
        <v>37282</v>
      </c>
      <c r="M6805" t="s">
        <v>18595</v>
      </c>
      <c r="N6805" t="s">
        <v>44076</v>
      </c>
      <c r="O6805" s="76">
        <v>0</v>
      </c>
      <c r="P6805" s="82" t="e">
        <v>#N/A</v>
      </c>
      <c r="Q6805" s="82" t="s">
        <v>82851</v>
      </c>
      <c r="R6805"/>
    </row>
    <row r="6806" spans="12:18" x14ac:dyDescent="0.25">
      <c r="L6806" t="s">
        <v>37282</v>
      </c>
      <c r="M6806" t="s">
        <v>8634</v>
      </c>
      <c r="N6806" t="s">
        <v>44077</v>
      </c>
      <c r="O6806" s="76">
        <v>0</v>
      </c>
      <c r="P6806" s="82" t="e">
        <v>#N/A</v>
      </c>
      <c r="Q6806" s="82" t="s">
        <v>82852</v>
      </c>
      <c r="R6806"/>
    </row>
    <row r="6807" spans="12:18" x14ac:dyDescent="0.25">
      <c r="L6807" t="s">
        <v>37282</v>
      </c>
      <c r="M6807" t="s">
        <v>20845</v>
      </c>
      <c r="N6807" t="s">
        <v>44078</v>
      </c>
      <c r="O6807" s="76">
        <v>0</v>
      </c>
      <c r="P6807" s="82" t="e">
        <v>#N/A</v>
      </c>
      <c r="Q6807" s="82" t="s">
        <v>82853</v>
      </c>
      <c r="R6807"/>
    </row>
    <row r="6808" spans="12:18" x14ac:dyDescent="0.25">
      <c r="L6808" t="s">
        <v>37282</v>
      </c>
      <c r="M6808" t="s">
        <v>8635</v>
      </c>
      <c r="N6808" t="s">
        <v>44079</v>
      </c>
      <c r="O6808" s="76">
        <v>0</v>
      </c>
      <c r="P6808" s="82" t="e">
        <v>#N/A</v>
      </c>
      <c r="Q6808" s="82" t="s">
        <v>82854</v>
      </c>
      <c r="R6808"/>
    </row>
    <row r="6809" spans="12:18" x14ac:dyDescent="0.25">
      <c r="L6809" t="s">
        <v>37282</v>
      </c>
      <c r="M6809" t="s">
        <v>8636</v>
      </c>
      <c r="N6809" t="s">
        <v>44080</v>
      </c>
      <c r="O6809" s="76">
        <v>0</v>
      </c>
      <c r="P6809" s="82" t="e">
        <v>#N/A</v>
      </c>
      <c r="Q6809" s="82" t="s">
        <v>82855</v>
      </c>
      <c r="R6809"/>
    </row>
    <row r="6810" spans="12:18" x14ac:dyDescent="0.25">
      <c r="L6810" t="s">
        <v>37282</v>
      </c>
      <c r="M6810" t="s">
        <v>20846</v>
      </c>
      <c r="N6810" t="s">
        <v>44081</v>
      </c>
      <c r="O6810" s="76">
        <v>0</v>
      </c>
      <c r="P6810" s="82" t="e">
        <v>#N/A</v>
      </c>
      <c r="Q6810" s="82" t="s">
        <v>82856</v>
      </c>
      <c r="R6810"/>
    </row>
    <row r="6811" spans="12:18" x14ac:dyDescent="0.25">
      <c r="L6811" t="s">
        <v>37282</v>
      </c>
      <c r="M6811" t="s">
        <v>20847</v>
      </c>
      <c r="N6811" t="s">
        <v>44082</v>
      </c>
      <c r="O6811" s="76">
        <v>0</v>
      </c>
      <c r="P6811" s="82" t="e">
        <v>#N/A</v>
      </c>
      <c r="Q6811" s="82" t="s">
        <v>82857</v>
      </c>
      <c r="R6811"/>
    </row>
    <row r="6812" spans="12:18" x14ac:dyDescent="0.25">
      <c r="L6812" t="s">
        <v>37282</v>
      </c>
      <c r="M6812" t="s">
        <v>10478</v>
      </c>
      <c r="N6812" t="s">
        <v>44083</v>
      </c>
      <c r="O6812" s="76">
        <v>0</v>
      </c>
      <c r="P6812" s="82" t="e">
        <v>#N/A</v>
      </c>
      <c r="Q6812" s="82" t="s">
        <v>82858</v>
      </c>
      <c r="R6812"/>
    </row>
    <row r="6813" spans="12:18" x14ac:dyDescent="0.25">
      <c r="L6813" t="s">
        <v>37282</v>
      </c>
      <c r="M6813" t="s">
        <v>10479</v>
      </c>
      <c r="N6813" t="s">
        <v>44084</v>
      </c>
      <c r="O6813" s="76">
        <v>0</v>
      </c>
      <c r="P6813" s="82" t="e">
        <v>#N/A</v>
      </c>
      <c r="Q6813" s="82" t="s">
        <v>82859</v>
      </c>
      <c r="R6813"/>
    </row>
    <row r="6814" spans="12:18" x14ac:dyDescent="0.25">
      <c r="L6814" t="s">
        <v>37282</v>
      </c>
      <c r="M6814" t="s">
        <v>10480</v>
      </c>
      <c r="N6814" t="s">
        <v>44085</v>
      </c>
      <c r="O6814" s="76">
        <v>0</v>
      </c>
      <c r="P6814" s="82" t="e">
        <v>#N/A</v>
      </c>
      <c r="Q6814" s="82" t="s">
        <v>82860</v>
      </c>
      <c r="R6814"/>
    </row>
    <row r="6815" spans="12:18" x14ac:dyDescent="0.25">
      <c r="L6815" t="s">
        <v>37282</v>
      </c>
      <c r="M6815" t="s">
        <v>20848</v>
      </c>
      <c r="N6815" t="s">
        <v>44086</v>
      </c>
      <c r="O6815" s="76">
        <v>0</v>
      </c>
      <c r="P6815" s="82" t="e">
        <v>#N/A</v>
      </c>
      <c r="Q6815" s="82" t="s">
        <v>82861</v>
      </c>
      <c r="R6815"/>
    </row>
    <row r="6816" spans="12:18" x14ac:dyDescent="0.25">
      <c r="L6816" t="s">
        <v>37282</v>
      </c>
      <c r="M6816" t="s">
        <v>20849</v>
      </c>
      <c r="N6816" t="s">
        <v>44087</v>
      </c>
      <c r="O6816" s="76">
        <v>0</v>
      </c>
      <c r="P6816" s="82" t="e">
        <v>#N/A</v>
      </c>
      <c r="Q6816" s="82" t="s">
        <v>82862</v>
      </c>
      <c r="R6816"/>
    </row>
    <row r="6817" spans="12:18" x14ac:dyDescent="0.25">
      <c r="L6817" t="s">
        <v>37282</v>
      </c>
      <c r="M6817" t="s">
        <v>8637</v>
      </c>
      <c r="N6817" t="s">
        <v>44088</v>
      </c>
      <c r="O6817" s="76">
        <v>0</v>
      </c>
      <c r="P6817" s="82" t="e">
        <v>#N/A</v>
      </c>
      <c r="Q6817" s="82" t="s">
        <v>82863</v>
      </c>
      <c r="R6817"/>
    </row>
    <row r="6818" spans="12:18" x14ac:dyDescent="0.25">
      <c r="L6818" t="s">
        <v>37282</v>
      </c>
      <c r="M6818" t="s">
        <v>8638</v>
      </c>
      <c r="N6818" t="s">
        <v>44089</v>
      </c>
      <c r="O6818" s="76">
        <v>0</v>
      </c>
      <c r="P6818" s="82" t="e">
        <v>#N/A</v>
      </c>
      <c r="Q6818" s="82" t="s">
        <v>82864</v>
      </c>
      <c r="R6818"/>
    </row>
    <row r="6819" spans="12:18" x14ac:dyDescent="0.25">
      <c r="L6819" t="s">
        <v>37282</v>
      </c>
      <c r="M6819" t="s">
        <v>20850</v>
      </c>
      <c r="N6819" t="s">
        <v>44090</v>
      </c>
      <c r="O6819" s="76">
        <v>0</v>
      </c>
      <c r="P6819" s="82" t="e">
        <v>#N/A</v>
      </c>
      <c r="Q6819" s="82" t="s">
        <v>82865</v>
      </c>
      <c r="R6819"/>
    </row>
    <row r="6820" spans="12:18" x14ac:dyDescent="0.25">
      <c r="L6820" t="s">
        <v>37282</v>
      </c>
      <c r="M6820" t="s">
        <v>20851</v>
      </c>
      <c r="N6820" t="s">
        <v>44091</v>
      </c>
      <c r="O6820" s="76">
        <v>0</v>
      </c>
      <c r="P6820" s="82" t="e">
        <v>#N/A</v>
      </c>
      <c r="Q6820" s="82" t="s">
        <v>82866</v>
      </c>
      <c r="R6820"/>
    </row>
    <row r="6821" spans="12:18" x14ac:dyDescent="0.25">
      <c r="L6821" t="s">
        <v>37282</v>
      </c>
      <c r="M6821" t="s">
        <v>18597</v>
      </c>
      <c r="N6821" t="s">
        <v>44092</v>
      </c>
      <c r="O6821" s="76">
        <v>0</v>
      </c>
      <c r="P6821" s="82" t="e">
        <v>#N/A</v>
      </c>
      <c r="Q6821" s="82" t="s">
        <v>82867</v>
      </c>
      <c r="R6821"/>
    </row>
    <row r="6822" spans="12:18" x14ac:dyDescent="0.25">
      <c r="L6822" t="s">
        <v>37282</v>
      </c>
      <c r="M6822" t="s">
        <v>8639</v>
      </c>
      <c r="N6822" t="s">
        <v>44093</v>
      </c>
      <c r="O6822" s="76">
        <v>0</v>
      </c>
      <c r="P6822" s="82" t="e">
        <v>#N/A</v>
      </c>
      <c r="Q6822" s="82" t="s">
        <v>82868</v>
      </c>
      <c r="R6822"/>
    </row>
    <row r="6823" spans="12:18" x14ac:dyDescent="0.25">
      <c r="L6823" t="s">
        <v>37282</v>
      </c>
      <c r="M6823" t="s">
        <v>34474</v>
      </c>
      <c r="N6823" t="s">
        <v>44094</v>
      </c>
      <c r="O6823" s="76">
        <v>0</v>
      </c>
      <c r="P6823" s="82" t="e">
        <v>#N/A</v>
      </c>
      <c r="Q6823" s="82" t="s">
        <v>82869</v>
      </c>
      <c r="R6823"/>
    </row>
    <row r="6824" spans="12:18" x14ac:dyDescent="0.25">
      <c r="L6824" t="s">
        <v>37282</v>
      </c>
      <c r="M6824" t="s">
        <v>10481</v>
      </c>
      <c r="N6824" t="s">
        <v>44095</v>
      </c>
      <c r="O6824" s="76">
        <v>0</v>
      </c>
      <c r="P6824" s="82" t="e">
        <v>#N/A</v>
      </c>
      <c r="Q6824" s="82" t="s">
        <v>82870</v>
      </c>
      <c r="R6824"/>
    </row>
    <row r="6825" spans="12:18" x14ac:dyDescent="0.25">
      <c r="L6825" t="s">
        <v>37282</v>
      </c>
      <c r="M6825" t="s">
        <v>20852</v>
      </c>
      <c r="N6825" t="s">
        <v>44096</v>
      </c>
      <c r="O6825" s="76">
        <v>0</v>
      </c>
      <c r="P6825" s="82" t="e">
        <v>#N/A</v>
      </c>
      <c r="Q6825" s="82" t="s">
        <v>82871</v>
      </c>
      <c r="R6825"/>
    </row>
    <row r="6826" spans="12:18" x14ac:dyDescent="0.25">
      <c r="L6826" t="s">
        <v>37282</v>
      </c>
      <c r="M6826" t="s">
        <v>10482</v>
      </c>
      <c r="N6826" t="s">
        <v>44097</v>
      </c>
      <c r="O6826" s="76">
        <v>0</v>
      </c>
      <c r="P6826" s="82" t="e">
        <v>#N/A</v>
      </c>
      <c r="Q6826" s="82" t="s">
        <v>82872</v>
      </c>
      <c r="R6826"/>
    </row>
    <row r="6827" spans="12:18" x14ac:dyDescent="0.25">
      <c r="L6827" t="s">
        <v>37282</v>
      </c>
      <c r="M6827" t="s">
        <v>10483</v>
      </c>
      <c r="N6827" t="s">
        <v>44098</v>
      </c>
      <c r="O6827" s="76">
        <v>0</v>
      </c>
      <c r="P6827" s="82" t="e">
        <v>#N/A</v>
      </c>
      <c r="Q6827" s="82" t="s">
        <v>82873</v>
      </c>
      <c r="R6827"/>
    </row>
    <row r="6828" spans="12:18" x14ac:dyDescent="0.25">
      <c r="L6828" t="s">
        <v>37282</v>
      </c>
      <c r="M6828" t="s">
        <v>34475</v>
      </c>
      <c r="N6828" t="s">
        <v>44099</v>
      </c>
      <c r="O6828" s="76">
        <v>0</v>
      </c>
      <c r="P6828" s="82" t="e">
        <v>#N/A</v>
      </c>
      <c r="Q6828" s="82" t="s">
        <v>82874</v>
      </c>
      <c r="R6828"/>
    </row>
    <row r="6829" spans="12:18" x14ac:dyDescent="0.25">
      <c r="L6829" t="s">
        <v>37282</v>
      </c>
      <c r="M6829" t="s">
        <v>34476</v>
      </c>
      <c r="N6829" t="s">
        <v>44100</v>
      </c>
      <c r="O6829" s="76">
        <v>0</v>
      </c>
      <c r="P6829" s="82" t="e">
        <v>#N/A</v>
      </c>
      <c r="Q6829" s="82" t="s">
        <v>82875</v>
      </c>
      <c r="R6829"/>
    </row>
    <row r="6830" spans="12:18" x14ac:dyDescent="0.25">
      <c r="L6830" t="s">
        <v>37282</v>
      </c>
      <c r="M6830" t="s">
        <v>34477</v>
      </c>
      <c r="N6830" t="s">
        <v>44101</v>
      </c>
      <c r="O6830" s="76">
        <v>0</v>
      </c>
      <c r="P6830" s="82" t="e">
        <v>#N/A</v>
      </c>
      <c r="Q6830" s="82" t="s">
        <v>82876</v>
      </c>
      <c r="R6830"/>
    </row>
    <row r="6831" spans="12:18" x14ac:dyDescent="0.25">
      <c r="L6831" t="s">
        <v>37282</v>
      </c>
      <c r="M6831" t="s">
        <v>34478</v>
      </c>
      <c r="N6831" t="s">
        <v>44102</v>
      </c>
      <c r="O6831" s="76">
        <v>0</v>
      </c>
      <c r="P6831" s="82" t="e">
        <v>#N/A</v>
      </c>
      <c r="Q6831" s="82" t="s">
        <v>82877</v>
      </c>
      <c r="R6831"/>
    </row>
    <row r="6832" spans="12:18" x14ac:dyDescent="0.25">
      <c r="L6832" t="s">
        <v>37282</v>
      </c>
      <c r="M6832" t="s">
        <v>18599</v>
      </c>
      <c r="N6832" t="s">
        <v>44103</v>
      </c>
      <c r="O6832" s="76">
        <v>0</v>
      </c>
      <c r="P6832" s="82" t="e">
        <v>#N/A</v>
      </c>
      <c r="Q6832" s="82" t="s">
        <v>82878</v>
      </c>
      <c r="R6832"/>
    </row>
    <row r="6833" spans="12:18" x14ac:dyDescent="0.25">
      <c r="L6833" t="s">
        <v>37282</v>
      </c>
      <c r="M6833" t="s">
        <v>20853</v>
      </c>
      <c r="N6833" t="s">
        <v>44104</v>
      </c>
      <c r="O6833" s="76">
        <v>0</v>
      </c>
      <c r="P6833" s="82" t="e">
        <v>#N/A</v>
      </c>
      <c r="Q6833" s="82" t="s">
        <v>82879</v>
      </c>
      <c r="R6833"/>
    </row>
    <row r="6834" spans="12:18" x14ac:dyDescent="0.25">
      <c r="L6834" t="s">
        <v>37282</v>
      </c>
      <c r="M6834" t="s">
        <v>18601</v>
      </c>
      <c r="N6834" t="s">
        <v>44105</v>
      </c>
      <c r="O6834" s="76">
        <v>0</v>
      </c>
      <c r="P6834" s="82" t="e">
        <v>#N/A</v>
      </c>
      <c r="Q6834" s="82" t="s">
        <v>82880</v>
      </c>
      <c r="R6834"/>
    </row>
    <row r="6835" spans="12:18" x14ac:dyDescent="0.25">
      <c r="L6835" t="s">
        <v>37282</v>
      </c>
      <c r="M6835" t="s">
        <v>34479</v>
      </c>
      <c r="N6835" t="s">
        <v>44106</v>
      </c>
      <c r="O6835" s="76">
        <v>0</v>
      </c>
      <c r="P6835" s="82" t="e">
        <v>#N/A</v>
      </c>
      <c r="Q6835" s="82" t="s">
        <v>82881</v>
      </c>
      <c r="R6835"/>
    </row>
    <row r="6836" spans="12:18" x14ac:dyDescent="0.25">
      <c r="L6836" t="s">
        <v>37282</v>
      </c>
      <c r="M6836" t="s">
        <v>18603</v>
      </c>
      <c r="N6836" t="s">
        <v>44107</v>
      </c>
      <c r="O6836" s="76">
        <v>0</v>
      </c>
      <c r="P6836" s="82" t="e">
        <v>#N/A</v>
      </c>
      <c r="Q6836" s="82" t="s">
        <v>82882</v>
      </c>
      <c r="R6836"/>
    </row>
    <row r="6837" spans="12:18" x14ac:dyDescent="0.25">
      <c r="L6837" t="s">
        <v>37282</v>
      </c>
      <c r="M6837" t="s">
        <v>20854</v>
      </c>
      <c r="N6837" t="s">
        <v>44108</v>
      </c>
      <c r="O6837" s="76">
        <v>0</v>
      </c>
      <c r="P6837" s="82" t="e">
        <v>#N/A</v>
      </c>
      <c r="Q6837" s="82" t="s">
        <v>82883</v>
      </c>
      <c r="R6837"/>
    </row>
    <row r="6838" spans="12:18" x14ac:dyDescent="0.25">
      <c r="L6838" t="s">
        <v>37282</v>
      </c>
      <c r="M6838" t="s">
        <v>10484</v>
      </c>
      <c r="N6838" t="s">
        <v>44109</v>
      </c>
      <c r="O6838" s="76">
        <v>0</v>
      </c>
      <c r="P6838" s="82" t="e">
        <v>#N/A</v>
      </c>
      <c r="Q6838" s="82" t="s">
        <v>82884</v>
      </c>
      <c r="R6838"/>
    </row>
    <row r="6839" spans="12:18" x14ac:dyDescent="0.25">
      <c r="L6839" t="s">
        <v>37282</v>
      </c>
      <c r="M6839" t="s">
        <v>10485</v>
      </c>
      <c r="N6839" t="s">
        <v>44110</v>
      </c>
      <c r="O6839" s="76">
        <v>0</v>
      </c>
      <c r="P6839" s="82" t="e">
        <v>#N/A</v>
      </c>
      <c r="Q6839" s="82" t="s">
        <v>82885</v>
      </c>
      <c r="R6839"/>
    </row>
    <row r="6840" spans="12:18" x14ac:dyDescent="0.25">
      <c r="L6840" t="s">
        <v>37282</v>
      </c>
      <c r="M6840" t="s">
        <v>10486</v>
      </c>
      <c r="N6840" t="s">
        <v>44111</v>
      </c>
      <c r="O6840" s="76">
        <v>0</v>
      </c>
      <c r="P6840" s="82" t="e">
        <v>#N/A</v>
      </c>
      <c r="Q6840" s="82" t="s">
        <v>82886</v>
      </c>
      <c r="R6840"/>
    </row>
    <row r="6841" spans="12:18" x14ac:dyDescent="0.25">
      <c r="L6841" t="s">
        <v>37282</v>
      </c>
      <c r="M6841" t="s">
        <v>8640</v>
      </c>
      <c r="N6841" t="s">
        <v>44112</v>
      </c>
      <c r="O6841" s="76">
        <v>0</v>
      </c>
      <c r="P6841" s="82" t="e">
        <v>#N/A</v>
      </c>
      <c r="Q6841" s="82" t="s">
        <v>82887</v>
      </c>
      <c r="R6841"/>
    </row>
    <row r="6842" spans="12:18" x14ac:dyDescent="0.25">
      <c r="L6842" t="s">
        <v>37282</v>
      </c>
      <c r="M6842" t="s">
        <v>10487</v>
      </c>
      <c r="N6842" t="s">
        <v>44113</v>
      </c>
      <c r="O6842" s="76">
        <v>0</v>
      </c>
      <c r="P6842" s="82" t="e">
        <v>#N/A</v>
      </c>
      <c r="Q6842" s="82" t="s">
        <v>82888</v>
      </c>
      <c r="R6842"/>
    </row>
    <row r="6843" spans="12:18" x14ac:dyDescent="0.25">
      <c r="L6843" t="s">
        <v>37282</v>
      </c>
      <c r="M6843" t="s">
        <v>8641</v>
      </c>
      <c r="N6843" t="s">
        <v>44114</v>
      </c>
      <c r="O6843" s="76">
        <v>0</v>
      </c>
      <c r="P6843" s="82" t="e">
        <v>#N/A</v>
      </c>
      <c r="Q6843" s="82" t="s">
        <v>82889</v>
      </c>
      <c r="R6843"/>
    </row>
    <row r="6844" spans="12:18" x14ac:dyDescent="0.25">
      <c r="L6844" t="s">
        <v>37282</v>
      </c>
      <c r="M6844" t="s">
        <v>20855</v>
      </c>
      <c r="N6844" t="s">
        <v>44115</v>
      </c>
      <c r="O6844" s="76">
        <v>0</v>
      </c>
      <c r="P6844" s="82" t="e">
        <v>#N/A</v>
      </c>
      <c r="Q6844" s="82" t="s">
        <v>82890</v>
      </c>
      <c r="R6844"/>
    </row>
    <row r="6845" spans="12:18" x14ac:dyDescent="0.25">
      <c r="L6845" t="s">
        <v>37282</v>
      </c>
      <c r="M6845" t="s">
        <v>34480</v>
      </c>
      <c r="N6845" t="s">
        <v>44116</v>
      </c>
      <c r="O6845" s="76">
        <v>0</v>
      </c>
      <c r="P6845" s="82" t="e">
        <v>#N/A</v>
      </c>
      <c r="Q6845" s="82" t="s">
        <v>82891</v>
      </c>
      <c r="R6845"/>
    </row>
    <row r="6846" spans="12:18" x14ac:dyDescent="0.25">
      <c r="L6846" t="s">
        <v>37282</v>
      </c>
      <c r="M6846" t="s">
        <v>8642</v>
      </c>
      <c r="N6846" t="s">
        <v>44117</v>
      </c>
      <c r="O6846" s="76">
        <v>0</v>
      </c>
      <c r="P6846" s="82" t="e">
        <v>#N/A</v>
      </c>
      <c r="Q6846" s="82" t="s">
        <v>82892</v>
      </c>
      <c r="R6846"/>
    </row>
    <row r="6847" spans="12:18" x14ac:dyDescent="0.25">
      <c r="L6847" t="s">
        <v>37282</v>
      </c>
      <c r="M6847" t="s">
        <v>10488</v>
      </c>
      <c r="N6847" t="s">
        <v>44118</v>
      </c>
      <c r="O6847" s="76">
        <v>0</v>
      </c>
      <c r="P6847" s="82" t="e">
        <v>#N/A</v>
      </c>
      <c r="Q6847" s="82" t="s">
        <v>82893</v>
      </c>
      <c r="R6847"/>
    </row>
    <row r="6848" spans="12:18" x14ac:dyDescent="0.25">
      <c r="L6848" t="s">
        <v>37282</v>
      </c>
      <c r="M6848" t="s">
        <v>10489</v>
      </c>
      <c r="N6848" t="s">
        <v>44119</v>
      </c>
      <c r="O6848" s="76">
        <v>0</v>
      </c>
      <c r="P6848" s="82" t="e">
        <v>#N/A</v>
      </c>
      <c r="Q6848" s="82" t="s">
        <v>82894</v>
      </c>
      <c r="R6848"/>
    </row>
    <row r="6849" spans="12:18" x14ac:dyDescent="0.25">
      <c r="L6849" t="s">
        <v>37282</v>
      </c>
      <c r="M6849" t="s">
        <v>20856</v>
      </c>
      <c r="N6849" t="s">
        <v>44120</v>
      </c>
      <c r="O6849" s="76">
        <v>0</v>
      </c>
      <c r="P6849" s="82" t="e">
        <v>#N/A</v>
      </c>
      <c r="Q6849" s="82" t="s">
        <v>82895</v>
      </c>
      <c r="R6849"/>
    </row>
    <row r="6850" spans="12:18" x14ac:dyDescent="0.25">
      <c r="L6850" t="s">
        <v>37282</v>
      </c>
      <c r="M6850" t="s">
        <v>20857</v>
      </c>
      <c r="N6850" t="s">
        <v>44121</v>
      </c>
      <c r="O6850" s="76">
        <v>0</v>
      </c>
      <c r="P6850" s="82" t="e">
        <v>#N/A</v>
      </c>
      <c r="Q6850" s="82" t="s">
        <v>82896</v>
      </c>
      <c r="R6850"/>
    </row>
    <row r="6851" spans="12:18" x14ac:dyDescent="0.25">
      <c r="L6851" t="s">
        <v>37282</v>
      </c>
      <c r="M6851" t="s">
        <v>18607</v>
      </c>
      <c r="N6851" t="s">
        <v>44122</v>
      </c>
      <c r="O6851" s="76">
        <v>0</v>
      </c>
      <c r="P6851" s="82" t="e">
        <v>#N/A</v>
      </c>
      <c r="Q6851" s="82" t="s">
        <v>82897</v>
      </c>
      <c r="R6851"/>
    </row>
    <row r="6852" spans="12:18" x14ac:dyDescent="0.25">
      <c r="L6852" t="s">
        <v>37282</v>
      </c>
      <c r="M6852" t="s">
        <v>10490</v>
      </c>
      <c r="N6852" t="s">
        <v>44123</v>
      </c>
      <c r="O6852" s="76">
        <v>0</v>
      </c>
      <c r="P6852" s="82" t="e">
        <v>#N/A</v>
      </c>
      <c r="Q6852" s="82" t="s">
        <v>82898</v>
      </c>
      <c r="R6852"/>
    </row>
    <row r="6853" spans="12:18" x14ac:dyDescent="0.25">
      <c r="L6853" t="s">
        <v>37282</v>
      </c>
      <c r="M6853" t="s">
        <v>20858</v>
      </c>
      <c r="N6853" t="s">
        <v>44124</v>
      </c>
      <c r="O6853" s="76">
        <v>0</v>
      </c>
      <c r="P6853" s="82" t="e">
        <v>#N/A</v>
      </c>
      <c r="Q6853" s="82" t="s">
        <v>82899</v>
      </c>
      <c r="R6853"/>
    </row>
    <row r="6854" spans="12:18" x14ac:dyDescent="0.25">
      <c r="L6854" t="s">
        <v>37282</v>
      </c>
      <c r="M6854" t="s">
        <v>18609</v>
      </c>
      <c r="N6854" t="s">
        <v>44125</v>
      </c>
      <c r="O6854" s="76">
        <v>0</v>
      </c>
      <c r="P6854" s="82" t="e">
        <v>#N/A</v>
      </c>
      <c r="Q6854" s="82" t="s">
        <v>82900</v>
      </c>
      <c r="R6854"/>
    </row>
    <row r="6855" spans="12:18" x14ac:dyDescent="0.25">
      <c r="L6855" t="s">
        <v>37282</v>
      </c>
      <c r="M6855" t="s">
        <v>34481</v>
      </c>
      <c r="N6855" t="s">
        <v>44126</v>
      </c>
      <c r="O6855" s="76">
        <v>0</v>
      </c>
      <c r="P6855" s="82" t="e">
        <v>#N/A</v>
      </c>
      <c r="Q6855" s="82" t="s">
        <v>82901</v>
      </c>
      <c r="R6855"/>
    </row>
    <row r="6856" spans="12:18" x14ac:dyDescent="0.25">
      <c r="L6856" t="s">
        <v>37282</v>
      </c>
      <c r="M6856" t="s">
        <v>10491</v>
      </c>
      <c r="N6856" t="s">
        <v>44127</v>
      </c>
      <c r="O6856" s="76">
        <v>0</v>
      </c>
      <c r="P6856" s="82" t="e">
        <v>#N/A</v>
      </c>
      <c r="Q6856" s="82" t="s">
        <v>82902</v>
      </c>
      <c r="R6856"/>
    </row>
    <row r="6857" spans="12:18" x14ac:dyDescent="0.25">
      <c r="L6857" t="s">
        <v>37282</v>
      </c>
      <c r="M6857" t="s">
        <v>10492</v>
      </c>
      <c r="N6857" t="s">
        <v>44128</v>
      </c>
      <c r="O6857" s="76">
        <v>0</v>
      </c>
      <c r="P6857" s="82" t="e">
        <v>#N/A</v>
      </c>
      <c r="Q6857" s="82" t="s">
        <v>82903</v>
      </c>
      <c r="R6857"/>
    </row>
    <row r="6858" spans="12:18" x14ac:dyDescent="0.25">
      <c r="L6858" t="s">
        <v>37282</v>
      </c>
      <c r="M6858" t="s">
        <v>18611</v>
      </c>
      <c r="N6858" t="s">
        <v>44129</v>
      </c>
      <c r="O6858" s="76">
        <v>0</v>
      </c>
      <c r="P6858" s="82" t="e">
        <v>#N/A</v>
      </c>
      <c r="Q6858" s="82" t="s">
        <v>82908</v>
      </c>
      <c r="R6858"/>
    </row>
    <row r="6859" spans="12:18" x14ac:dyDescent="0.25">
      <c r="L6859" t="s">
        <v>37282</v>
      </c>
      <c r="M6859" t="s">
        <v>34482</v>
      </c>
      <c r="N6859" t="s">
        <v>44130</v>
      </c>
      <c r="O6859" s="76">
        <v>0</v>
      </c>
      <c r="P6859" s="82" t="e">
        <v>#N/A</v>
      </c>
      <c r="Q6859" s="82" t="s">
        <v>82904</v>
      </c>
      <c r="R6859"/>
    </row>
    <row r="6860" spans="12:18" x14ac:dyDescent="0.25">
      <c r="L6860" t="s">
        <v>37282</v>
      </c>
      <c r="M6860" t="s">
        <v>34483</v>
      </c>
      <c r="N6860" t="s">
        <v>44131</v>
      </c>
      <c r="O6860" s="76">
        <v>0</v>
      </c>
      <c r="P6860" s="82" t="e">
        <v>#N/A</v>
      </c>
      <c r="Q6860" s="82" t="s">
        <v>82905</v>
      </c>
      <c r="R6860"/>
    </row>
    <row r="6861" spans="12:18" x14ac:dyDescent="0.25">
      <c r="L6861" t="s">
        <v>37282</v>
      </c>
      <c r="M6861" t="s">
        <v>10493</v>
      </c>
      <c r="N6861" t="s">
        <v>44132</v>
      </c>
      <c r="O6861" s="76">
        <v>0</v>
      </c>
      <c r="P6861" s="82" t="e">
        <v>#N/A</v>
      </c>
      <c r="Q6861" s="82" t="s">
        <v>82906</v>
      </c>
      <c r="R6861"/>
    </row>
    <row r="6862" spans="12:18" x14ac:dyDescent="0.25">
      <c r="L6862" t="s">
        <v>37282</v>
      </c>
      <c r="M6862" t="s">
        <v>8643</v>
      </c>
      <c r="N6862" t="s">
        <v>44133</v>
      </c>
      <c r="O6862" s="76">
        <v>0</v>
      </c>
      <c r="P6862" s="82" t="e">
        <v>#N/A</v>
      </c>
      <c r="Q6862" s="82" t="s">
        <v>82907</v>
      </c>
      <c r="R6862"/>
    </row>
    <row r="6863" spans="12:18" x14ac:dyDescent="0.25">
      <c r="L6863" t="s">
        <v>37282</v>
      </c>
      <c r="M6863" t="s">
        <v>10494</v>
      </c>
      <c r="N6863" t="s">
        <v>44134</v>
      </c>
      <c r="O6863" s="76">
        <v>0</v>
      </c>
      <c r="P6863" s="82" t="e">
        <v>#N/A</v>
      </c>
      <c r="Q6863" s="82" t="s">
        <v>82911</v>
      </c>
      <c r="R6863"/>
    </row>
    <row r="6864" spans="12:18" x14ac:dyDescent="0.25">
      <c r="L6864" t="s">
        <v>37282</v>
      </c>
      <c r="M6864" t="s">
        <v>8644</v>
      </c>
      <c r="N6864" t="s">
        <v>44135</v>
      </c>
      <c r="O6864" s="76">
        <v>0</v>
      </c>
      <c r="P6864" s="82" t="e">
        <v>#N/A</v>
      </c>
      <c r="Q6864" s="82" t="s">
        <v>82910</v>
      </c>
      <c r="R6864"/>
    </row>
    <row r="6865" spans="12:18" x14ac:dyDescent="0.25">
      <c r="L6865" t="s">
        <v>37282</v>
      </c>
      <c r="M6865" t="s">
        <v>18613</v>
      </c>
      <c r="N6865" t="s">
        <v>44136</v>
      </c>
      <c r="O6865" s="76">
        <v>0</v>
      </c>
      <c r="P6865" s="82" t="e">
        <v>#N/A</v>
      </c>
      <c r="Q6865" s="82" t="s">
        <v>82909</v>
      </c>
      <c r="R6865"/>
    </row>
    <row r="6866" spans="12:18" x14ac:dyDescent="0.25">
      <c r="L6866" t="s">
        <v>37282</v>
      </c>
      <c r="M6866" t="s">
        <v>8645</v>
      </c>
      <c r="N6866" t="s">
        <v>44137</v>
      </c>
      <c r="O6866" s="76">
        <v>0</v>
      </c>
      <c r="P6866" s="82" t="e">
        <v>#N/A</v>
      </c>
      <c r="Q6866" s="82" t="s">
        <v>82912</v>
      </c>
      <c r="R6866"/>
    </row>
    <row r="6867" spans="12:18" x14ac:dyDescent="0.25">
      <c r="L6867" t="s">
        <v>37282</v>
      </c>
      <c r="M6867" t="s">
        <v>10495</v>
      </c>
      <c r="N6867" t="s">
        <v>44138</v>
      </c>
      <c r="O6867" s="76">
        <v>0</v>
      </c>
      <c r="P6867" s="82" t="e">
        <v>#N/A</v>
      </c>
      <c r="Q6867" s="82" t="s">
        <v>82913</v>
      </c>
      <c r="R6867"/>
    </row>
    <row r="6868" spans="12:18" x14ac:dyDescent="0.25">
      <c r="L6868" t="s">
        <v>37282</v>
      </c>
      <c r="M6868" t="s">
        <v>34484</v>
      </c>
      <c r="N6868" t="s">
        <v>44139</v>
      </c>
      <c r="O6868" s="76">
        <v>0</v>
      </c>
      <c r="P6868" s="82" t="e">
        <v>#N/A</v>
      </c>
      <c r="Q6868" s="82" t="s">
        <v>82914</v>
      </c>
      <c r="R6868"/>
    </row>
    <row r="6869" spans="12:18" x14ac:dyDescent="0.25">
      <c r="L6869" t="s">
        <v>37282</v>
      </c>
      <c r="M6869" t="s">
        <v>20859</v>
      </c>
      <c r="N6869" t="s">
        <v>44140</v>
      </c>
      <c r="O6869" s="76">
        <v>0</v>
      </c>
      <c r="P6869" s="82" t="e">
        <v>#N/A</v>
      </c>
      <c r="Q6869" s="82" t="s">
        <v>82915</v>
      </c>
      <c r="R6869"/>
    </row>
    <row r="6870" spans="12:18" x14ac:dyDescent="0.25">
      <c r="L6870" t="s">
        <v>37282</v>
      </c>
      <c r="M6870" t="s">
        <v>34485</v>
      </c>
      <c r="N6870" t="s">
        <v>44141</v>
      </c>
      <c r="O6870" s="76">
        <v>0</v>
      </c>
      <c r="P6870" s="82" t="e">
        <v>#N/A</v>
      </c>
      <c r="Q6870" s="82" t="s">
        <v>82916</v>
      </c>
      <c r="R6870"/>
    </row>
    <row r="6871" spans="12:18" x14ac:dyDescent="0.25">
      <c r="L6871" t="s">
        <v>37282</v>
      </c>
      <c r="M6871" t="s">
        <v>34486</v>
      </c>
      <c r="N6871" t="s">
        <v>44142</v>
      </c>
      <c r="O6871" s="76">
        <v>0</v>
      </c>
      <c r="P6871" s="82" t="e">
        <v>#N/A</v>
      </c>
      <c r="Q6871" s="82" t="s">
        <v>82917</v>
      </c>
      <c r="R6871"/>
    </row>
    <row r="6872" spans="12:18" x14ac:dyDescent="0.25">
      <c r="L6872" t="s">
        <v>37282</v>
      </c>
      <c r="M6872" t="s">
        <v>8646</v>
      </c>
      <c r="N6872" t="s">
        <v>44143</v>
      </c>
      <c r="O6872" s="76">
        <v>0</v>
      </c>
      <c r="P6872" s="82" t="e">
        <v>#N/A</v>
      </c>
      <c r="Q6872" s="82" t="s">
        <v>82918</v>
      </c>
      <c r="R6872"/>
    </row>
    <row r="6873" spans="12:18" x14ac:dyDescent="0.25">
      <c r="L6873" t="s">
        <v>37282</v>
      </c>
      <c r="M6873" t="s">
        <v>8647</v>
      </c>
      <c r="N6873" t="s">
        <v>44144</v>
      </c>
      <c r="O6873" s="76">
        <v>0</v>
      </c>
      <c r="P6873" s="82" t="e">
        <v>#N/A</v>
      </c>
      <c r="Q6873" s="82" t="s">
        <v>82919</v>
      </c>
      <c r="R6873"/>
    </row>
    <row r="6874" spans="12:18" x14ac:dyDescent="0.25">
      <c r="L6874" t="s">
        <v>37282</v>
      </c>
      <c r="M6874" t="s">
        <v>34488</v>
      </c>
      <c r="N6874" t="s">
        <v>44145</v>
      </c>
      <c r="O6874" s="76">
        <v>0</v>
      </c>
      <c r="P6874" s="82" t="e">
        <v>#N/A</v>
      </c>
      <c r="Q6874" s="82" t="s">
        <v>82922</v>
      </c>
      <c r="R6874"/>
    </row>
    <row r="6875" spans="12:18" x14ac:dyDescent="0.25">
      <c r="L6875" t="s">
        <v>37282</v>
      </c>
      <c r="M6875" t="s">
        <v>34487</v>
      </c>
      <c r="N6875" t="s">
        <v>44146</v>
      </c>
      <c r="O6875" s="76">
        <v>0</v>
      </c>
      <c r="P6875" s="82" t="e">
        <v>#N/A</v>
      </c>
      <c r="Q6875" s="82" t="s">
        <v>82920</v>
      </c>
      <c r="R6875"/>
    </row>
    <row r="6876" spans="12:18" x14ac:dyDescent="0.25">
      <c r="L6876" t="s">
        <v>37282</v>
      </c>
      <c r="M6876" t="s">
        <v>18615</v>
      </c>
      <c r="N6876" t="s">
        <v>44147</v>
      </c>
      <c r="O6876" s="76">
        <v>0</v>
      </c>
      <c r="P6876" s="82" t="e">
        <v>#N/A</v>
      </c>
      <c r="Q6876" s="82" t="s">
        <v>82921</v>
      </c>
      <c r="R6876"/>
    </row>
    <row r="6877" spans="12:18" x14ac:dyDescent="0.25">
      <c r="L6877" t="s">
        <v>37282</v>
      </c>
      <c r="M6877" t="s">
        <v>18617</v>
      </c>
      <c r="N6877" t="s">
        <v>44148</v>
      </c>
      <c r="O6877" s="76">
        <v>0</v>
      </c>
      <c r="P6877" s="82" t="e">
        <v>#N/A</v>
      </c>
      <c r="Q6877" s="82" t="s">
        <v>82923</v>
      </c>
      <c r="R6877"/>
    </row>
    <row r="6878" spans="12:18" x14ac:dyDescent="0.25">
      <c r="L6878" t="s">
        <v>37282</v>
      </c>
      <c r="M6878" t="s">
        <v>10496</v>
      </c>
      <c r="N6878" t="s">
        <v>44149</v>
      </c>
      <c r="O6878" s="76">
        <v>0</v>
      </c>
      <c r="P6878" s="82" t="e">
        <v>#N/A</v>
      </c>
      <c r="Q6878" s="82" t="s">
        <v>82924</v>
      </c>
      <c r="R6878"/>
    </row>
    <row r="6879" spans="12:18" x14ac:dyDescent="0.25">
      <c r="L6879" t="s">
        <v>37282</v>
      </c>
      <c r="M6879" t="s">
        <v>8648</v>
      </c>
      <c r="N6879" t="s">
        <v>44150</v>
      </c>
      <c r="O6879" s="76">
        <v>0</v>
      </c>
      <c r="P6879" s="82" t="e">
        <v>#N/A</v>
      </c>
      <c r="Q6879" s="82" t="s">
        <v>82925</v>
      </c>
      <c r="R6879"/>
    </row>
    <row r="6880" spans="12:18" x14ac:dyDescent="0.25">
      <c r="L6880" t="s">
        <v>37282</v>
      </c>
      <c r="M6880" t="s">
        <v>10497</v>
      </c>
      <c r="N6880" t="s">
        <v>44151</v>
      </c>
      <c r="O6880" s="76">
        <v>0</v>
      </c>
      <c r="P6880" s="82" t="e">
        <v>#N/A</v>
      </c>
      <c r="Q6880" s="82" t="s">
        <v>82926</v>
      </c>
      <c r="R6880"/>
    </row>
    <row r="6881" spans="12:18" x14ac:dyDescent="0.25">
      <c r="L6881" t="s">
        <v>37282</v>
      </c>
      <c r="M6881" t="s">
        <v>34489</v>
      </c>
      <c r="N6881" t="s">
        <v>44152</v>
      </c>
      <c r="O6881" s="76">
        <v>0</v>
      </c>
      <c r="P6881" s="82" t="e">
        <v>#N/A</v>
      </c>
      <c r="Q6881" s="82" t="s">
        <v>82927</v>
      </c>
      <c r="R6881"/>
    </row>
    <row r="6882" spans="12:18" x14ac:dyDescent="0.25">
      <c r="L6882" t="s">
        <v>37282</v>
      </c>
      <c r="M6882" t="s">
        <v>20860</v>
      </c>
      <c r="N6882" t="s">
        <v>44153</v>
      </c>
      <c r="O6882" s="76">
        <v>0</v>
      </c>
      <c r="P6882" s="82" t="e">
        <v>#N/A</v>
      </c>
      <c r="Q6882" s="82" t="s">
        <v>82929</v>
      </c>
      <c r="R6882"/>
    </row>
    <row r="6883" spans="12:18" x14ac:dyDescent="0.25">
      <c r="L6883" t="s">
        <v>37282</v>
      </c>
      <c r="M6883" t="s">
        <v>10499</v>
      </c>
      <c r="N6883" t="s">
        <v>44154</v>
      </c>
      <c r="O6883" s="76">
        <v>0</v>
      </c>
      <c r="P6883" s="82" t="e">
        <v>#N/A</v>
      </c>
      <c r="Q6883" s="82" t="s">
        <v>82930</v>
      </c>
      <c r="R6883"/>
    </row>
    <row r="6884" spans="12:18" x14ac:dyDescent="0.25">
      <c r="L6884" t="s">
        <v>37282</v>
      </c>
      <c r="M6884" t="s">
        <v>8649</v>
      </c>
      <c r="N6884" t="s">
        <v>44155</v>
      </c>
      <c r="O6884" s="76">
        <v>0</v>
      </c>
      <c r="P6884" s="82" t="e">
        <v>#N/A</v>
      </c>
      <c r="Q6884" s="82" t="s">
        <v>82931</v>
      </c>
      <c r="R6884"/>
    </row>
    <row r="6885" spans="12:18" x14ac:dyDescent="0.25">
      <c r="L6885" t="s">
        <v>37282</v>
      </c>
      <c r="M6885" t="s">
        <v>8650</v>
      </c>
      <c r="N6885" t="s">
        <v>44156</v>
      </c>
      <c r="O6885" s="76">
        <v>0</v>
      </c>
      <c r="P6885" s="82" t="e">
        <v>#N/A</v>
      </c>
      <c r="Q6885" s="82" t="s">
        <v>82932</v>
      </c>
      <c r="R6885"/>
    </row>
    <row r="6886" spans="12:18" x14ac:dyDescent="0.25">
      <c r="L6886" t="s">
        <v>37282</v>
      </c>
      <c r="M6886" t="s">
        <v>20861</v>
      </c>
      <c r="N6886" t="s">
        <v>44157</v>
      </c>
      <c r="O6886" s="76">
        <v>0</v>
      </c>
      <c r="P6886" s="82" t="e">
        <v>#N/A</v>
      </c>
      <c r="Q6886" s="82" t="s">
        <v>82933</v>
      </c>
      <c r="R6886"/>
    </row>
    <row r="6887" spans="12:18" x14ac:dyDescent="0.25">
      <c r="L6887" t="s">
        <v>37282</v>
      </c>
      <c r="M6887" t="s">
        <v>10500</v>
      </c>
      <c r="N6887" t="s">
        <v>44158</v>
      </c>
      <c r="O6887" s="76">
        <v>0</v>
      </c>
      <c r="P6887" s="82" t="e">
        <v>#N/A</v>
      </c>
      <c r="Q6887" s="82" t="s">
        <v>82934</v>
      </c>
      <c r="R6887"/>
    </row>
    <row r="6888" spans="12:18" x14ac:dyDescent="0.25">
      <c r="L6888" t="s">
        <v>37282</v>
      </c>
      <c r="M6888" t="s">
        <v>18619</v>
      </c>
      <c r="N6888" t="s">
        <v>44159</v>
      </c>
      <c r="O6888" s="76">
        <v>0</v>
      </c>
      <c r="P6888" s="82" t="e">
        <v>#N/A</v>
      </c>
      <c r="Q6888" s="82" t="s">
        <v>82935</v>
      </c>
      <c r="R6888"/>
    </row>
    <row r="6889" spans="12:18" x14ac:dyDescent="0.25">
      <c r="L6889" t="s">
        <v>37282</v>
      </c>
      <c r="M6889" t="s">
        <v>18620</v>
      </c>
      <c r="N6889" t="s">
        <v>44160</v>
      </c>
      <c r="O6889" s="76">
        <v>0</v>
      </c>
      <c r="P6889" s="82" t="e">
        <v>#N/A</v>
      </c>
      <c r="Q6889" s="82" t="s">
        <v>82936</v>
      </c>
      <c r="R6889"/>
    </row>
    <row r="6890" spans="12:18" x14ac:dyDescent="0.25">
      <c r="L6890" t="s">
        <v>37282</v>
      </c>
      <c r="M6890" t="s">
        <v>18622</v>
      </c>
      <c r="N6890" t="s">
        <v>44161</v>
      </c>
      <c r="O6890" s="76">
        <v>0</v>
      </c>
      <c r="P6890" s="82" t="e">
        <v>#N/A</v>
      </c>
      <c r="Q6890" s="82" t="s">
        <v>82937</v>
      </c>
      <c r="R6890"/>
    </row>
    <row r="6891" spans="12:18" x14ac:dyDescent="0.25">
      <c r="L6891" t="s">
        <v>37282</v>
      </c>
      <c r="M6891" t="s">
        <v>8652</v>
      </c>
      <c r="N6891" t="s">
        <v>44162</v>
      </c>
      <c r="O6891" s="76">
        <v>0</v>
      </c>
      <c r="P6891" s="82" t="e">
        <v>#N/A</v>
      </c>
      <c r="Q6891" s="82" t="s">
        <v>82938</v>
      </c>
      <c r="R6891"/>
    </row>
    <row r="6892" spans="12:18" x14ac:dyDescent="0.25">
      <c r="L6892" t="s">
        <v>37282</v>
      </c>
      <c r="M6892" t="s">
        <v>18624</v>
      </c>
      <c r="N6892" t="s">
        <v>44163</v>
      </c>
      <c r="O6892" s="76">
        <v>0</v>
      </c>
      <c r="P6892" s="82" t="e">
        <v>#N/A</v>
      </c>
      <c r="Q6892" s="82" t="s">
        <v>82939</v>
      </c>
      <c r="R6892"/>
    </row>
    <row r="6893" spans="12:18" x14ac:dyDescent="0.25">
      <c r="L6893" t="s">
        <v>37282</v>
      </c>
      <c r="M6893" t="s">
        <v>20862</v>
      </c>
      <c r="N6893" t="s">
        <v>44164</v>
      </c>
      <c r="O6893" s="76">
        <v>0</v>
      </c>
      <c r="P6893" s="82" t="e">
        <v>#N/A</v>
      </c>
      <c r="Q6893" s="82" t="s">
        <v>82940</v>
      </c>
      <c r="R6893"/>
    </row>
    <row r="6894" spans="12:18" x14ac:dyDescent="0.25">
      <c r="L6894" t="s">
        <v>37282</v>
      </c>
      <c r="M6894" t="s">
        <v>20863</v>
      </c>
      <c r="N6894" t="s">
        <v>44165</v>
      </c>
      <c r="O6894" s="76">
        <v>0</v>
      </c>
      <c r="P6894" s="82" t="e">
        <v>#N/A</v>
      </c>
      <c r="Q6894" s="82" t="s">
        <v>82941</v>
      </c>
      <c r="R6894"/>
    </row>
    <row r="6895" spans="12:18" x14ac:dyDescent="0.25">
      <c r="L6895" t="s">
        <v>37282</v>
      </c>
      <c r="M6895" t="s">
        <v>20869</v>
      </c>
      <c r="N6895" t="s">
        <v>44166</v>
      </c>
      <c r="O6895" s="76">
        <v>0</v>
      </c>
      <c r="P6895" s="82" t="e">
        <v>#N/A</v>
      </c>
      <c r="Q6895" s="82" t="s">
        <v>82957</v>
      </c>
      <c r="R6895"/>
    </row>
    <row r="6896" spans="12:18" x14ac:dyDescent="0.25">
      <c r="L6896" t="s">
        <v>37282</v>
      </c>
      <c r="M6896" t="s">
        <v>10506</v>
      </c>
      <c r="N6896" t="s">
        <v>44167</v>
      </c>
      <c r="O6896" s="76">
        <v>0</v>
      </c>
      <c r="P6896" s="82" t="e">
        <v>#N/A</v>
      </c>
      <c r="Q6896" s="82" t="s">
        <v>82959</v>
      </c>
      <c r="R6896"/>
    </row>
    <row r="6897" spans="12:18" x14ac:dyDescent="0.25">
      <c r="L6897" t="s">
        <v>37282</v>
      </c>
      <c r="M6897" t="s">
        <v>20878</v>
      </c>
      <c r="N6897" t="s">
        <v>44168</v>
      </c>
      <c r="O6897" s="76">
        <v>0</v>
      </c>
      <c r="P6897" s="82" t="e">
        <v>#N/A</v>
      </c>
      <c r="Q6897" s="82" t="s">
        <v>83003</v>
      </c>
      <c r="R6897"/>
    </row>
    <row r="6898" spans="12:18" x14ac:dyDescent="0.25">
      <c r="L6898" t="s">
        <v>37282</v>
      </c>
      <c r="M6898" t="s">
        <v>18629</v>
      </c>
      <c r="N6898" t="s">
        <v>44169</v>
      </c>
      <c r="O6898" s="76">
        <v>0</v>
      </c>
      <c r="P6898" s="82" t="e">
        <v>#N/A</v>
      </c>
      <c r="Q6898" s="82" t="s">
        <v>82960</v>
      </c>
      <c r="R6898"/>
    </row>
    <row r="6899" spans="12:18" x14ac:dyDescent="0.25">
      <c r="L6899" t="s">
        <v>37282</v>
      </c>
      <c r="M6899" t="s">
        <v>34492</v>
      </c>
      <c r="N6899" t="s">
        <v>44170</v>
      </c>
      <c r="O6899" s="76">
        <v>0</v>
      </c>
      <c r="P6899" s="82" t="e">
        <v>#N/A</v>
      </c>
      <c r="Q6899" s="82" t="s">
        <v>82961</v>
      </c>
      <c r="R6899"/>
    </row>
    <row r="6900" spans="12:18" x14ac:dyDescent="0.25">
      <c r="L6900" t="s">
        <v>37282</v>
      </c>
      <c r="M6900" t="s">
        <v>10507</v>
      </c>
      <c r="N6900" t="s">
        <v>44171</v>
      </c>
      <c r="O6900" s="76">
        <v>0</v>
      </c>
      <c r="P6900" s="82" t="e">
        <v>#N/A</v>
      </c>
      <c r="Q6900" s="82" t="s">
        <v>82962</v>
      </c>
      <c r="R6900"/>
    </row>
    <row r="6901" spans="12:18" x14ac:dyDescent="0.25">
      <c r="L6901" t="s">
        <v>37282</v>
      </c>
      <c r="M6901" t="s">
        <v>10508</v>
      </c>
      <c r="N6901" t="s">
        <v>44172</v>
      </c>
      <c r="O6901" s="76">
        <v>0</v>
      </c>
      <c r="P6901" s="82" t="e">
        <v>#N/A</v>
      </c>
      <c r="Q6901" s="82" t="s">
        <v>82963</v>
      </c>
      <c r="R6901"/>
    </row>
    <row r="6902" spans="12:18" x14ac:dyDescent="0.25">
      <c r="L6902" t="s">
        <v>37282</v>
      </c>
      <c r="M6902" t="s">
        <v>18631</v>
      </c>
      <c r="N6902" t="s">
        <v>44173</v>
      </c>
      <c r="O6902" s="76">
        <v>0</v>
      </c>
      <c r="P6902" s="82" t="e">
        <v>#N/A</v>
      </c>
      <c r="Q6902" s="82" t="s">
        <v>82964</v>
      </c>
      <c r="R6902"/>
    </row>
    <row r="6903" spans="12:18" x14ac:dyDescent="0.25">
      <c r="L6903" t="s">
        <v>37282</v>
      </c>
      <c r="M6903" t="s">
        <v>10510</v>
      </c>
      <c r="N6903" t="s">
        <v>44174</v>
      </c>
      <c r="O6903" s="76">
        <v>0</v>
      </c>
      <c r="P6903" s="82" t="e">
        <v>#N/A</v>
      </c>
      <c r="Q6903" s="82" t="s">
        <v>82969</v>
      </c>
      <c r="R6903"/>
    </row>
    <row r="6904" spans="12:18" x14ac:dyDescent="0.25">
      <c r="L6904" t="s">
        <v>37282</v>
      </c>
      <c r="M6904" t="s">
        <v>20867</v>
      </c>
      <c r="N6904" t="s">
        <v>44175</v>
      </c>
      <c r="O6904" s="76">
        <v>0</v>
      </c>
      <c r="P6904" s="82" t="e">
        <v>#N/A</v>
      </c>
      <c r="Q6904" s="82" t="s">
        <v>82954</v>
      </c>
      <c r="R6904"/>
    </row>
    <row r="6905" spans="12:18" x14ac:dyDescent="0.25">
      <c r="L6905" t="s">
        <v>37282</v>
      </c>
      <c r="M6905" t="s">
        <v>34491</v>
      </c>
      <c r="N6905" t="s">
        <v>44176</v>
      </c>
      <c r="O6905" s="76">
        <v>0</v>
      </c>
      <c r="P6905" s="82" t="e">
        <v>#N/A</v>
      </c>
      <c r="Q6905" s="82" t="s">
        <v>82955</v>
      </c>
      <c r="R6905"/>
    </row>
    <row r="6906" spans="12:18" x14ac:dyDescent="0.25">
      <c r="L6906" t="s">
        <v>37282</v>
      </c>
      <c r="M6906" t="s">
        <v>20868</v>
      </c>
      <c r="N6906" t="s">
        <v>44177</v>
      </c>
      <c r="O6906" s="76">
        <v>0</v>
      </c>
      <c r="P6906" s="82" t="e">
        <v>#N/A</v>
      </c>
      <c r="Q6906" s="82" t="s">
        <v>82956</v>
      </c>
      <c r="R6906"/>
    </row>
    <row r="6907" spans="12:18" x14ac:dyDescent="0.25">
      <c r="L6907" t="s">
        <v>37282</v>
      </c>
      <c r="M6907" t="s">
        <v>10509</v>
      </c>
      <c r="N6907" t="s">
        <v>44178</v>
      </c>
      <c r="O6907" s="76">
        <v>0</v>
      </c>
      <c r="P6907" s="82" t="e">
        <v>#N/A</v>
      </c>
      <c r="Q6907" s="82" t="s">
        <v>82965</v>
      </c>
      <c r="R6907"/>
    </row>
    <row r="6908" spans="12:18" x14ac:dyDescent="0.25">
      <c r="L6908" t="s">
        <v>37282</v>
      </c>
      <c r="M6908" t="s">
        <v>18633</v>
      </c>
      <c r="N6908" t="s">
        <v>44179</v>
      </c>
      <c r="O6908" s="76">
        <v>0</v>
      </c>
      <c r="P6908" s="82" t="e">
        <v>#N/A</v>
      </c>
      <c r="Q6908" s="82" t="s">
        <v>82966</v>
      </c>
      <c r="R6908"/>
    </row>
    <row r="6909" spans="12:18" x14ac:dyDescent="0.25">
      <c r="L6909" t="s">
        <v>37282</v>
      </c>
      <c r="M6909" t="s">
        <v>8656</v>
      </c>
      <c r="N6909" t="s">
        <v>44180</v>
      </c>
      <c r="O6909" s="76">
        <v>0</v>
      </c>
      <c r="P6909" s="82" t="e">
        <v>#N/A</v>
      </c>
      <c r="Q6909" s="82" t="s">
        <v>82967</v>
      </c>
      <c r="R6909"/>
    </row>
    <row r="6910" spans="12:18" x14ac:dyDescent="0.25">
      <c r="L6910" t="s">
        <v>37282</v>
      </c>
      <c r="M6910" t="s">
        <v>8657</v>
      </c>
      <c r="N6910" t="s">
        <v>44181</v>
      </c>
      <c r="O6910" s="76">
        <v>0</v>
      </c>
      <c r="P6910" s="82" t="e">
        <v>#N/A</v>
      </c>
      <c r="Q6910" s="82" t="s">
        <v>82968</v>
      </c>
      <c r="R6910"/>
    </row>
    <row r="6911" spans="12:18" x14ac:dyDescent="0.25">
      <c r="L6911" t="s">
        <v>37282</v>
      </c>
      <c r="M6911" t="s">
        <v>20871</v>
      </c>
      <c r="N6911" t="s">
        <v>44182</v>
      </c>
      <c r="O6911" s="76">
        <v>0</v>
      </c>
      <c r="P6911" s="82" t="e">
        <v>#N/A</v>
      </c>
      <c r="Q6911" s="82" t="s">
        <v>82972</v>
      </c>
      <c r="R6911"/>
    </row>
    <row r="6912" spans="12:18" x14ac:dyDescent="0.25">
      <c r="L6912" t="s">
        <v>37282</v>
      </c>
      <c r="M6912" t="s">
        <v>34493</v>
      </c>
      <c r="N6912" t="s">
        <v>44183</v>
      </c>
      <c r="O6912" s="76">
        <v>0</v>
      </c>
      <c r="P6912" s="82" t="e">
        <v>#N/A</v>
      </c>
      <c r="Q6912" s="82" t="s">
        <v>82973</v>
      </c>
      <c r="R6912"/>
    </row>
    <row r="6913" spans="12:18" x14ac:dyDescent="0.25">
      <c r="L6913" t="s">
        <v>37282</v>
      </c>
      <c r="M6913" t="s">
        <v>8658</v>
      </c>
      <c r="N6913" t="s">
        <v>44184</v>
      </c>
      <c r="O6913" s="76">
        <v>0</v>
      </c>
      <c r="P6913" s="82" t="e">
        <v>#N/A</v>
      </c>
      <c r="Q6913" s="82" t="s">
        <v>82970</v>
      </c>
      <c r="R6913"/>
    </row>
    <row r="6914" spans="12:18" x14ac:dyDescent="0.25">
      <c r="L6914" t="s">
        <v>37282</v>
      </c>
      <c r="M6914" t="s">
        <v>20870</v>
      </c>
      <c r="N6914" t="s">
        <v>44185</v>
      </c>
      <c r="O6914" s="76">
        <v>0</v>
      </c>
      <c r="P6914" s="82" t="e">
        <v>#N/A</v>
      </c>
      <c r="Q6914" s="82" t="s">
        <v>82971</v>
      </c>
      <c r="R6914"/>
    </row>
    <row r="6915" spans="12:18" x14ac:dyDescent="0.25">
      <c r="L6915" t="s">
        <v>37282</v>
      </c>
      <c r="M6915" t="s">
        <v>10501</v>
      </c>
      <c r="N6915" t="s">
        <v>44186</v>
      </c>
      <c r="O6915" s="76">
        <v>0</v>
      </c>
      <c r="P6915" s="82" t="e">
        <v>#N/A</v>
      </c>
      <c r="Q6915" s="82" t="s">
        <v>82942</v>
      </c>
      <c r="R6915"/>
    </row>
    <row r="6916" spans="12:18" x14ac:dyDescent="0.25">
      <c r="L6916" t="s">
        <v>37282</v>
      </c>
      <c r="M6916" t="s">
        <v>8653</v>
      </c>
      <c r="N6916" t="s">
        <v>44187</v>
      </c>
      <c r="O6916" s="76">
        <v>0</v>
      </c>
      <c r="P6916" s="82" t="e">
        <v>#N/A</v>
      </c>
      <c r="Q6916" s="82" t="s">
        <v>82943</v>
      </c>
      <c r="R6916"/>
    </row>
    <row r="6917" spans="12:18" x14ac:dyDescent="0.25">
      <c r="L6917" t="s">
        <v>37282</v>
      </c>
      <c r="M6917" t="s">
        <v>20864</v>
      </c>
      <c r="N6917" t="s">
        <v>44188</v>
      </c>
      <c r="O6917" s="76">
        <v>0</v>
      </c>
      <c r="P6917" s="82" t="e">
        <v>#N/A</v>
      </c>
      <c r="Q6917" s="82" t="s">
        <v>82944</v>
      </c>
      <c r="R6917"/>
    </row>
    <row r="6918" spans="12:18" x14ac:dyDescent="0.25">
      <c r="L6918" t="s">
        <v>37282</v>
      </c>
      <c r="M6918" t="s">
        <v>10502</v>
      </c>
      <c r="N6918" t="s">
        <v>44189</v>
      </c>
      <c r="O6918" s="76">
        <v>0</v>
      </c>
      <c r="P6918" s="82" t="e">
        <v>#N/A</v>
      </c>
      <c r="Q6918" s="82" t="s">
        <v>82945</v>
      </c>
      <c r="R6918"/>
    </row>
    <row r="6919" spans="12:18" x14ac:dyDescent="0.25">
      <c r="L6919" t="s">
        <v>37282</v>
      </c>
      <c r="M6919" t="s">
        <v>18626</v>
      </c>
      <c r="N6919" t="s">
        <v>44190</v>
      </c>
      <c r="O6919" s="76">
        <v>0</v>
      </c>
      <c r="P6919" s="82" t="e">
        <v>#N/A</v>
      </c>
      <c r="Q6919" s="82" t="s">
        <v>82946</v>
      </c>
      <c r="R6919"/>
    </row>
    <row r="6920" spans="12:18" x14ac:dyDescent="0.25">
      <c r="L6920" t="s">
        <v>37282</v>
      </c>
      <c r="M6920" t="s">
        <v>10503</v>
      </c>
      <c r="N6920" t="s">
        <v>44191</v>
      </c>
      <c r="O6920" s="76">
        <v>0</v>
      </c>
      <c r="P6920" s="82" t="e">
        <v>#N/A</v>
      </c>
      <c r="Q6920" s="82" t="s">
        <v>82947</v>
      </c>
      <c r="R6920"/>
    </row>
    <row r="6921" spans="12:18" x14ac:dyDescent="0.25">
      <c r="L6921" t="s">
        <v>37282</v>
      </c>
      <c r="M6921" t="s">
        <v>10504</v>
      </c>
      <c r="N6921" t="s">
        <v>44192</v>
      </c>
      <c r="O6921" s="76">
        <v>0</v>
      </c>
      <c r="P6921" s="82" t="e">
        <v>#N/A</v>
      </c>
      <c r="Q6921" s="82" t="s">
        <v>82948</v>
      </c>
      <c r="R6921"/>
    </row>
    <row r="6922" spans="12:18" x14ac:dyDescent="0.25">
      <c r="L6922" t="s">
        <v>37282</v>
      </c>
      <c r="M6922" t="s">
        <v>8654</v>
      </c>
      <c r="N6922" t="s">
        <v>44193</v>
      </c>
      <c r="O6922" s="76">
        <v>0</v>
      </c>
      <c r="P6922" s="82" t="e">
        <v>#N/A</v>
      </c>
      <c r="Q6922" s="82" t="s">
        <v>82949</v>
      </c>
      <c r="R6922"/>
    </row>
    <row r="6923" spans="12:18" x14ac:dyDescent="0.25">
      <c r="L6923" t="s">
        <v>37282</v>
      </c>
      <c r="M6923" t="s">
        <v>20865</v>
      </c>
      <c r="N6923" t="s">
        <v>44194</v>
      </c>
      <c r="O6923" s="76">
        <v>0</v>
      </c>
      <c r="P6923" s="82" t="e">
        <v>#N/A</v>
      </c>
      <c r="Q6923" s="82" t="s">
        <v>82950</v>
      </c>
      <c r="R6923"/>
    </row>
    <row r="6924" spans="12:18" x14ac:dyDescent="0.25">
      <c r="L6924" t="s">
        <v>37282</v>
      </c>
      <c r="M6924" t="s">
        <v>20866</v>
      </c>
      <c r="N6924" t="s">
        <v>44195</v>
      </c>
      <c r="O6924" s="76">
        <v>0</v>
      </c>
      <c r="P6924" s="82" t="e">
        <v>#N/A</v>
      </c>
      <c r="Q6924" s="82" t="s">
        <v>82951</v>
      </c>
      <c r="R6924"/>
    </row>
    <row r="6925" spans="12:18" x14ac:dyDescent="0.25">
      <c r="L6925" t="s">
        <v>37282</v>
      </c>
      <c r="M6925" t="s">
        <v>34490</v>
      </c>
      <c r="N6925" t="s">
        <v>44196</v>
      </c>
      <c r="O6925" s="76">
        <v>0</v>
      </c>
      <c r="P6925" s="82" t="e">
        <v>#N/A</v>
      </c>
      <c r="Q6925" s="82" t="s">
        <v>82952</v>
      </c>
      <c r="R6925"/>
    </row>
    <row r="6926" spans="12:18" x14ac:dyDescent="0.25">
      <c r="L6926" t="s">
        <v>37282</v>
      </c>
      <c r="M6926" t="s">
        <v>8655</v>
      </c>
      <c r="N6926" t="s">
        <v>44197</v>
      </c>
      <c r="O6926" s="76">
        <v>0</v>
      </c>
      <c r="P6926" s="82" t="e">
        <v>#N/A</v>
      </c>
      <c r="Q6926" s="82" t="s">
        <v>82958</v>
      </c>
      <c r="R6926"/>
    </row>
    <row r="6927" spans="12:18" x14ac:dyDescent="0.25">
      <c r="L6927" t="s">
        <v>37282</v>
      </c>
      <c r="M6927" t="s">
        <v>10505</v>
      </c>
      <c r="N6927" t="s">
        <v>44198</v>
      </c>
      <c r="O6927" s="76">
        <v>0</v>
      </c>
      <c r="P6927" s="82" t="e">
        <v>#N/A</v>
      </c>
      <c r="Q6927" s="82" t="s">
        <v>82953</v>
      </c>
      <c r="R6927"/>
    </row>
    <row r="6928" spans="12:18" x14ac:dyDescent="0.25">
      <c r="L6928" t="s">
        <v>37282</v>
      </c>
      <c r="M6928" t="s">
        <v>20872</v>
      </c>
      <c r="N6928" t="s">
        <v>44199</v>
      </c>
      <c r="O6928" s="76">
        <v>0</v>
      </c>
      <c r="P6928" s="82" t="e">
        <v>#N/A</v>
      </c>
      <c r="Q6928" s="82" t="s">
        <v>82974</v>
      </c>
      <c r="R6928"/>
    </row>
    <row r="6929" spans="12:18" x14ac:dyDescent="0.25">
      <c r="L6929" t="s">
        <v>37282</v>
      </c>
      <c r="M6929" t="s">
        <v>8659</v>
      </c>
      <c r="N6929" t="s">
        <v>44200</v>
      </c>
      <c r="O6929" s="76">
        <v>0</v>
      </c>
      <c r="P6929" s="82" t="e">
        <v>#N/A</v>
      </c>
      <c r="Q6929" s="82" t="s">
        <v>82975</v>
      </c>
      <c r="R6929"/>
    </row>
    <row r="6930" spans="12:18" x14ac:dyDescent="0.25">
      <c r="L6930" t="s">
        <v>37282</v>
      </c>
      <c r="M6930" t="s">
        <v>20873</v>
      </c>
      <c r="N6930" t="s">
        <v>44201</v>
      </c>
      <c r="O6930" s="76">
        <v>0</v>
      </c>
      <c r="P6930" s="82" t="e">
        <v>#N/A</v>
      </c>
      <c r="Q6930" s="82" t="s">
        <v>82976</v>
      </c>
      <c r="R6930"/>
    </row>
    <row r="6931" spans="12:18" x14ac:dyDescent="0.25">
      <c r="L6931" t="s">
        <v>37282</v>
      </c>
      <c r="M6931" t="s">
        <v>8660</v>
      </c>
      <c r="N6931" t="s">
        <v>44202</v>
      </c>
      <c r="O6931" s="76">
        <v>0</v>
      </c>
      <c r="P6931" s="82" t="e">
        <v>#N/A</v>
      </c>
      <c r="Q6931" s="82" t="s">
        <v>82977</v>
      </c>
      <c r="R6931"/>
    </row>
    <row r="6932" spans="12:18" x14ac:dyDescent="0.25">
      <c r="L6932" t="s">
        <v>37282</v>
      </c>
      <c r="M6932" t="s">
        <v>10511</v>
      </c>
      <c r="N6932" t="s">
        <v>44203</v>
      </c>
      <c r="O6932" s="76">
        <v>0</v>
      </c>
      <c r="P6932" s="82" t="e">
        <v>#N/A</v>
      </c>
      <c r="Q6932" s="82" t="s">
        <v>82978</v>
      </c>
      <c r="R6932"/>
    </row>
    <row r="6933" spans="12:18" x14ac:dyDescent="0.25">
      <c r="L6933" t="s">
        <v>37282</v>
      </c>
      <c r="M6933" t="s">
        <v>8661</v>
      </c>
      <c r="N6933" t="s">
        <v>44204</v>
      </c>
      <c r="O6933" s="76">
        <v>0</v>
      </c>
      <c r="P6933" s="82" t="e">
        <v>#N/A</v>
      </c>
      <c r="Q6933" s="82" t="s">
        <v>82979</v>
      </c>
      <c r="R6933"/>
    </row>
    <row r="6934" spans="12:18" x14ac:dyDescent="0.25">
      <c r="L6934" t="s">
        <v>37282</v>
      </c>
      <c r="M6934" t="s">
        <v>18637</v>
      </c>
      <c r="N6934" t="s">
        <v>44205</v>
      </c>
      <c r="O6934" s="76">
        <v>0</v>
      </c>
      <c r="P6934" s="82" t="e">
        <v>#N/A</v>
      </c>
      <c r="Q6934" s="82" t="s">
        <v>82980</v>
      </c>
      <c r="R6934"/>
    </row>
    <row r="6935" spans="12:18" x14ac:dyDescent="0.25">
      <c r="L6935" t="s">
        <v>37282</v>
      </c>
      <c r="M6935" t="s">
        <v>18639</v>
      </c>
      <c r="N6935" t="s">
        <v>44206</v>
      </c>
      <c r="O6935" s="76">
        <v>0</v>
      </c>
      <c r="P6935" s="82" t="e">
        <v>#N/A</v>
      </c>
      <c r="Q6935" s="82" t="s">
        <v>82981</v>
      </c>
      <c r="R6935"/>
    </row>
    <row r="6936" spans="12:18" x14ac:dyDescent="0.25">
      <c r="L6936" t="s">
        <v>37282</v>
      </c>
      <c r="M6936" t="s">
        <v>34494</v>
      </c>
      <c r="N6936" t="s">
        <v>44207</v>
      </c>
      <c r="O6936" s="76">
        <v>0</v>
      </c>
      <c r="P6936" s="82" t="e">
        <v>#N/A</v>
      </c>
      <c r="Q6936" s="82" t="s">
        <v>82983</v>
      </c>
      <c r="R6936"/>
    </row>
    <row r="6937" spans="12:18" x14ac:dyDescent="0.25">
      <c r="L6937" t="s">
        <v>37282</v>
      </c>
      <c r="M6937" t="s">
        <v>8663</v>
      </c>
      <c r="N6937" t="s">
        <v>44208</v>
      </c>
      <c r="O6937" s="76">
        <v>0</v>
      </c>
      <c r="P6937" s="82" t="e">
        <v>#N/A</v>
      </c>
      <c r="Q6937" s="82" t="s">
        <v>82986</v>
      </c>
      <c r="R6937"/>
    </row>
    <row r="6938" spans="12:18" x14ac:dyDescent="0.25">
      <c r="L6938" t="s">
        <v>37282</v>
      </c>
      <c r="M6938" t="s">
        <v>18641</v>
      </c>
      <c r="N6938" t="s">
        <v>44209</v>
      </c>
      <c r="O6938" s="76">
        <v>0</v>
      </c>
      <c r="P6938" s="82" t="e">
        <v>#N/A</v>
      </c>
      <c r="Q6938" s="82" t="s">
        <v>82984</v>
      </c>
      <c r="R6938"/>
    </row>
    <row r="6939" spans="12:18" x14ac:dyDescent="0.25">
      <c r="L6939" t="s">
        <v>37282</v>
      </c>
      <c r="M6939" t="s">
        <v>8662</v>
      </c>
      <c r="N6939" t="s">
        <v>44210</v>
      </c>
      <c r="O6939" s="76">
        <v>0</v>
      </c>
      <c r="P6939" s="82" t="e">
        <v>#N/A</v>
      </c>
      <c r="Q6939" s="82" t="s">
        <v>82985</v>
      </c>
      <c r="R6939"/>
    </row>
    <row r="6940" spans="12:18" x14ac:dyDescent="0.25">
      <c r="L6940" t="s">
        <v>37282</v>
      </c>
      <c r="M6940" t="s">
        <v>20874</v>
      </c>
      <c r="N6940" t="s">
        <v>44211</v>
      </c>
      <c r="O6940" s="76">
        <v>0</v>
      </c>
      <c r="P6940" s="82" t="e">
        <v>#N/A</v>
      </c>
      <c r="Q6940" s="82" t="s">
        <v>82982</v>
      </c>
      <c r="R6940"/>
    </row>
    <row r="6941" spans="12:18" x14ac:dyDescent="0.25">
      <c r="L6941" t="s">
        <v>37282</v>
      </c>
      <c r="M6941" t="s">
        <v>34495</v>
      </c>
      <c r="N6941" t="s">
        <v>44212</v>
      </c>
      <c r="O6941" s="76">
        <v>0</v>
      </c>
      <c r="P6941" s="82" t="e">
        <v>#N/A</v>
      </c>
      <c r="Q6941" s="82" t="s">
        <v>82987</v>
      </c>
      <c r="R6941"/>
    </row>
    <row r="6942" spans="12:18" x14ac:dyDescent="0.25">
      <c r="L6942" t="s">
        <v>37282</v>
      </c>
      <c r="M6942" t="s">
        <v>20875</v>
      </c>
      <c r="N6942" t="s">
        <v>44213</v>
      </c>
      <c r="O6942" s="76">
        <v>0</v>
      </c>
      <c r="P6942" s="82" t="e">
        <v>#N/A</v>
      </c>
      <c r="Q6942" s="82" t="s">
        <v>82988</v>
      </c>
      <c r="R6942"/>
    </row>
    <row r="6943" spans="12:18" x14ac:dyDescent="0.25">
      <c r="L6943" t="s">
        <v>37282</v>
      </c>
      <c r="M6943" t="s">
        <v>10512</v>
      </c>
      <c r="N6943" t="s">
        <v>44214</v>
      </c>
      <c r="O6943" s="76">
        <v>0</v>
      </c>
      <c r="P6943" s="82" t="e">
        <v>#N/A</v>
      </c>
      <c r="Q6943" s="82" t="s">
        <v>82989</v>
      </c>
      <c r="R6943"/>
    </row>
    <row r="6944" spans="12:18" x14ac:dyDescent="0.25">
      <c r="L6944" t="s">
        <v>37282</v>
      </c>
      <c r="M6944" t="s">
        <v>10513</v>
      </c>
      <c r="N6944" t="s">
        <v>44215</v>
      </c>
      <c r="O6944" s="76">
        <v>0</v>
      </c>
      <c r="P6944" s="82" t="e">
        <v>#N/A</v>
      </c>
      <c r="Q6944" s="82" t="s">
        <v>82990</v>
      </c>
      <c r="R6944"/>
    </row>
    <row r="6945" spans="12:18" x14ac:dyDescent="0.25">
      <c r="L6945" t="s">
        <v>37282</v>
      </c>
      <c r="M6945" t="s">
        <v>10514</v>
      </c>
      <c r="N6945" t="s">
        <v>44216</v>
      </c>
      <c r="O6945" s="76">
        <v>0</v>
      </c>
      <c r="P6945" s="82" t="e">
        <v>#N/A</v>
      </c>
      <c r="Q6945" s="82" t="s">
        <v>82991</v>
      </c>
      <c r="R6945"/>
    </row>
    <row r="6946" spans="12:18" x14ac:dyDescent="0.25">
      <c r="L6946" t="s">
        <v>37282</v>
      </c>
      <c r="M6946" t="s">
        <v>34496</v>
      </c>
      <c r="N6946" t="s">
        <v>44217</v>
      </c>
      <c r="O6946" s="76">
        <v>0</v>
      </c>
      <c r="P6946" s="82" t="e">
        <v>#N/A</v>
      </c>
      <c r="Q6946" s="82" t="s">
        <v>82992</v>
      </c>
      <c r="R6946"/>
    </row>
    <row r="6947" spans="12:18" x14ac:dyDescent="0.25">
      <c r="L6947" t="s">
        <v>37282</v>
      </c>
      <c r="M6947" t="s">
        <v>34497</v>
      </c>
      <c r="N6947" t="s">
        <v>44218</v>
      </c>
      <c r="O6947" s="76">
        <v>0</v>
      </c>
      <c r="P6947" s="82" t="e">
        <v>#N/A</v>
      </c>
      <c r="Q6947" s="82" t="s">
        <v>82993</v>
      </c>
      <c r="R6947"/>
    </row>
    <row r="6948" spans="12:18" x14ac:dyDescent="0.25">
      <c r="L6948" t="s">
        <v>37282</v>
      </c>
      <c r="M6948" t="s">
        <v>20876</v>
      </c>
      <c r="N6948" t="s">
        <v>44219</v>
      </c>
      <c r="O6948" s="76">
        <v>0</v>
      </c>
      <c r="P6948" s="82" t="e">
        <v>#N/A</v>
      </c>
      <c r="Q6948" s="82" t="s">
        <v>82994</v>
      </c>
      <c r="R6948"/>
    </row>
    <row r="6949" spans="12:18" x14ac:dyDescent="0.25">
      <c r="L6949" t="s">
        <v>37282</v>
      </c>
      <c r="M6949" t="s">
        <v>34498</v>
      </c>
      <c r="N6949" t="s">
        <v>44220</v>
      </c>
      <c r="O6949" s="76">
        <v>0</v>
      </c>
      <c r="P6949" s="82" t="e">
        <v>#N/A</v>
      </c>
      <c r="Q6949" s="82" t="s">
        <v>82995</v>
      </c>
      <c r="R6949"/>
    </row>
    <row r="6950" spans="12:18" x14ac:dyDescent="0.25">
      <c r="L6950" t="s">
        <v>37282</v>
      </c>
      <c r="M6950" t="s">
        <v>18643</v>
      </c>
      <c r="N6950" t="s">
        <v>44221</v>
      </c>
      <c r="O6950" s="76">
        <v>0</v>
      </c>
      <c r="P6950" s="82" t="e">
        <v>#N/A</v>
      </c>
      <c r="Q6950" s="82" t="s">
        <v>82996</v>
      </c>
      <c r="R6950"/>
    </row>
    <row r="6951" spans="12:18" x14ac:dyDescent="0.25">
      <c r="L6951" t="s">
        <v>37282</v>
      </c>
      <c r="M6951" t="s">
        <v>18645</v>
      </c>
      <c r="N6951" t="s">
        <v>44222</v>
      </c>
      <c r="O6951" s="76">
        <v>0</v>
      </c>
      <c r="P6951" s="82" t="e">
        <v>#N/A</v>
      </c>
      <c r="Q6951" s="82" t="s">
        <v>82997</v>
      </c>
      <c r="R6951"/>
    </row>
    <row r="6952" spans="12:18" x14ac:dyDescent="0.25">
      <c r="L6952" t="s">
        <v>37282</v>
      </c>
      <c r="M6952" t="s">
        <v>8664</v>
      </c>
      <c r="N6952" t="s">
        <v>44223</v>
      </c>
      <c r="O6952" s="76">
        <v>0</v>
      </c>
      <c r="P6952" s="82" t="e">
        <v>#N/A</v>
      </c>
      <c r="Q6952" s="82" t="s">
        <v>82998</v>
      </c>
      <c r="R6952"/>
    </row>
    <row r="6953" spans="12:18" x14ac:dyDescent="0.25">
      <c r="L6953" t="s">
        <v>37282</v>
      </c>
      <c r="M6953" t="s">
        <v>20877</v>
      </c>
      <c r="N6953" t="s">
        <v>44224</v>
      </c>
      <c r="O6953" s="76">
        <v>0</v>
      </c>
      <c r="P6953" s="82" t="e">
        <v>#N/A</v>
      </c>
      <c r="Q6953" s="82" t="s">
        <v>82999</v>
      </c>
      <c r="R6953"/>
    </row>
    <row r="6954" spans="12:18" x14ac:dyDescent="0.25">
      <c r="L6954" t="s">
        <v>37282</v>
      </c>
      <c r="M6954" t="s">
        <v>10515</v>
      </c>
      <c r="N6954" t="s">
        <v>44225</v>
      </c>
      <c r="O6954" s="76">
        <v>0</v>
      </c>
      <c r="P6954" s="82" t="e">
        <v>#N/A</v>
      </c>
      <c r="Q6954" s="82" t="s">
        <v>83000</v>
      </c>
      <c r="R6954"/>
    </row>
    <row r="6955" spans="12:18" x14ac:dyDescent="0.25">
      <c r="L6955" t="s">
        <v>37282</v>
      </c>
      <c r="M6955" t="s">
        <v>8665</v>
      </c>
      <c r="N6955" t="s">
        <v>44226</v>
      </c>
      <c r="O6955" s="76">
        <v>0</v>
      </c>
      <c r="P6955" s="82" t="e">
        <v>#N/A</v>
      </c>
      <c r="Q6955" s="82" t="s">
        <v>83001</v>
      </c>
      <c r="R6955"/>
    </row>
    <row r="6956" spans="12:18" x14ac:dyDescent="0.25">
      <c r="L6956" t="s">
        <v>37282</v>
      </c>
      <c r="M6956" t="s">
        <v>8666</v>
      </c>
      <c r="N6956" t="s">
        <v>44227</v>
      </c>
      <c r="O6956" s="76">
        <v>0</v>
      </c>
      <c r="P6956" s="82" t="e">
        <v>#N/A</v>
      </c>
      <c r="Q6956" s="82" t="s">
        <v>83002</v>
      </c>
      <c r="R6956"/>
    </row>
    <row r="6957" spans="12:18" x14ac:dyDescent="0.25">
      <c r="L6957" t="s">
        <v>901</v>
      </c>
      <c r="M6957" t="s">
        <v>15451</v>
      </c>
      <c r="N6957" t="s">
        <v>44228</v>
      </c>
      <c r="O6957" s="76" t="s">
        <v>4356</v>
      </c>
      <c r="P6957" s="82">
        <v>460</v>
      </c>
      <c r="Q6957" s="82" t="s">
        <v>76203</v>
      </c>
      <c r="R6957"/>
    </row>
    <row r="6958" spans="12:18" x14ac:dyDescent="0.25">
      <c r="L6958" t="s">
        <v>901</v>
      </c>
      <c r="M6958" t="s">
        <v>33758</v>
      </c>
      <c r="N6958" t="s">
        <v>44229</v>
      </c>
      <c r="O6958" s="76" t="s">
        <v>4366</v>
      </c>
      <c r="P6958" s="82">
        <v>278</v>
      </c>
      <c r="Q6958" s="82" t="s">
        <v>76204</v>
      </c>
      <c r="R6958"/>
    </row>
    <row r="6959" spans="12:18" x14ac:dyDescent="0.25">
      <c r="L6959" t="s">
        <v>901</v>
      </c>
      <c r="M6959" t="s">
        <v>7741</v>
      </c>
      <c r="N6959" t="s">
        <v>44230</v>
      </c>
      <c r="O6959" s="76" t="s">
        <v>4356</v>
      </c>
      <c r="P6959" s="82">
        <v>1210</v>
      </c>
      <c r="Q6959" s="82" t="s">
        <v>76205</v>
      </c>
      <c r="R6959"/>
    </row>
    <row r="6960" spans="12:18" x14ac:dyDescent="0.25">
      <c r="L6960" t="s">
        <v>901</v>
      </c>
      <c r="M6960" t="s">
        <v>33759</v>
      </c>
      <c r="N6960" t="s">
        <v>44231</v>
      </c>
      <c r="O6960" s="76" t="s">
        <v>4366</v>
      </c>
      <c r="P6960" s="82">
        <v>282</v>
      </c>
      <c r="Q6960" s="82" t="s">
        <v>76206</v>
      </c>
      <c r="R6960"/>
    </row>
    <row r="6961" spans="12:18" x14ac:dyDescent="0.25">
      <c r="L6961" t="s">
        <v>901</v>
      </c>
      <c r="M6961" t="s">
        <v>13511</v>
      </c>
      <c r="N6961" t="s">
        <v>44232</v>
      </c>
      <c r="O6961" s="76" t="s">
        <v>4356</v>
      </c>
      <c r="P6961" s="82">
        <v>1400</v>
      </c>
      <c r="Q6961" s="82" t="s">
        <v>76207</v>
      </c>
      <c r="R6961"/>
    </row>
    <row r="6962" spans="12:18" x14ac:dyDescent="0.25">
      <c r="L6962" t="s">
        <v>901</v>
      </c>
      <c r="M6962" t="s">
        <v>15453</v>
      </c>
      <c r="N6962" t="s">
        <v>44233</v>
      </c>
      <c r="O6962" s="76" t="s">
        <v>4366</v>
      </c>
      <c r="P6962" s="82">
        <v>176</v>
      </c>
      <c r="Q6962" s="82" t="s">
        <v>76208</v>
      </c>
      <c r="R6962"/>
    </row>
    <row r="6963" spans="12:18" x14ac:dyDescent="0.25">
      <c r="L6963" t="s">
        <v>901</v>
      </c>
      <c r="M6963" t="s">
        <v>13512</v>
      </c>
      <c r="N6963" t="s">
        <v>44234</v>
      </c>
      <c r="O6963" s="76" t="s">
        <v>4356</v>
      </c>
      <c r="P6963" s="82">
        <v>224</v>
      </c>
      <c r="Q6963" s="82" t="s">
        <v>76209</v>
      </c>
      <c r="R6963"/>
    </row>
    <row r="6964" spans="12:18" x14ac:dyDescent="0.25">
      <c r="L6964" t="s">
        <v>901</v>
      </c>
      <c r="M6964" t="s">
        <v>24846</v>
      </c>
      <c r="N6964" t="s">
        <v>44235</v>
      </c>
      <c r="O6964" s="76" t="s">
        <v>4356</v>
      </c>
      <c r="P6964" s="82">
        <v>579</v>
      </c>
      <c r="Q6964" s="82" t="s">
        <v>76210</v>
      </c>
      <c r="R6964"/>
    </row>
    <row r="6965" spans="12:18" x14ac:dyDescent="0.25">
      <c r="L6965" t="s">
        <v>901</v>
      </c>
      <c r="M6965" t="s">
        <v>33760</v>
      </c>
      <c r="N6965" t="s">
        <v>44236</v>
      </c>
      <c r="O6965" s="76" t="s">
        <v>4366</v>
      </c>
      <c r="P6965" s="82">
        <v>170</v>
      </c>
      <c r="Q6965" s="82" t="s">
        <v>76211</v>
      </c>
      <c r="R6965"/>
    </row>
    <row r="6966" spans="12:18" x14ac:dyDescent="0.25">
      <c r="L6966" t="s">
        <v>901</v>
      </c>
      <c r="M6966" t="s">
        <v>13513</v>
      </c>
      <c r="N6966" t="s">
        <v>44237</v>
      </c>
      <c r="O6966" s="76" t="s">
        <v>4356</v>
      </c>
      <c r="P6966" s="82">
        <v>134</v>
      </c>
      <c r="Q6966" s="82" t="s">
        <v>76212</v>
      </c>
      <c r="R6966"/>
    </row>
    <row r="6967" spans="12:18" x14ac:dyDescent="0.25">
      <c r="L6967" t="s">
        <v>901</v>
      </c>
      <c r="M6967" t="s">
        <v>15455</v>
      </c>
      <c r="N6967" t="s">
        <v>44238</v>
      </c>
      <c r="O6967" s="76" t="s">
        <v>4356</v>
      </c>
      <c r="P6967" s="82">
        <v>348</v>
      </c>
      <c r="Q6967" s="82" t="s">
        <v>76214</v>
      </c>
      <c r="R6967"/>
    </row>
    <row r="6968" spans="12:18" x14ac:dyDescent="0.25">
      <c r="L6968" t="s">
        <v>901</v>
      </c>
      <c r="M6968" t="s">
        <v>24847</v>
      </c>
      <c r="N6968" t="s">
        <v>44239</v>
      </c>
      <c r="O6968" s="76" t="s">
        <v>4366</v>
      </c>
      <c r="P6968" s="82">
        <v>84</v>
      </c>
      <c r="Q6968" s="82" t="s">
        <v>76213</v>
      </c>
      <c r="R6968"/>
    </row>
    <row r="6969" spans="12:18" x14ac:dyDescent="0.25">
      <c r="L6969" t="s">
        <v>901</v>
      </c>
      <c r="M6969" t="s">
        <v>13515</v>
      </c>
      <c r="N6969" t="s">
        <v>44240</v>
      </c>
      <c r="O6969" s="76" t="s">
        <v>4356</v>
      </c>
      <c r="P6969" s="82">
        <v>442</v>
      </c>
      <c r="Q6969" s="82" t="s">
        <v>76215</v>
      </c>
      <c r="R6969"/>
    </row>
    <row r="6970" spans="12:18" x14ac:dyDescent="0.25">
      <c r="L6970" t="s">
        <v>901</v>
      </c>
      <c r="M6970" t="s">
        <v>15457</v>
      </c>
      <c r="N6970" t="s">
        <v>44241</v>
      </c>
      <c r="O6970" s="76" t="s">
        <v>4366</v>
      </c>
      <c r="P6970" s="82">
        <v>60</v>
      </c>
      <c r="Q6970" s="82" t="s">
        <v>76216</v>
      </c>
      <c r="R6970"/>
    </row>
    <row r="6971" spans="12:18" x14ac:dyDescent="0.25">
      <c r="L6971" t="s">
        <v>901</v>
      </c>
      <c r="M6971" t="s">
        <v>15458</v>
      </c>
      <c r="N6971" t="s">
        <v>44242</v>
      </c>
      <c r="O6971" s="76" t="s">
        <v>4366</v>
      </c>
      <c r="P6971" s="82">
        <v>102</v>
      </c>
      <c r="Q6971" s="82" t="s">
        <v>76217</v>
      </c>
      <c r="R6971"/>
    </row>
    <row r="6972" spans="12:18" x14ac:dyDescent="0.25">
      <c r="L6972" t="s">
        <v>901</v>
      </c>
      <c r="M6972" t="s">
        <v>15462</v>
      </c>
      <c r="N6972" t="s">
        <v>44243</v>
      </c>
      <c r="O6972" s="76" t="s">
        <v>4356</v>
      </c>
      <c r="P6972" s="82">
        <v>2670</v>
      </c>
      <c r="Q6972" s="82" t="s">
        <v>76222</v>
      </c>
      <c r="R6972"/>
    </row>
    <row r="6973" spans="12:18" x14ac:dyDescent="0.25">
      <c r="L6973" t="s">
        <v>901</v>
      </c>
      <c r="M6973" t="s">
        <v>24848</v>
      </c>
      <c r="N6973" t="s">
        <v>44244</v>
      </c>
      <c r="O6973" s="76" t="s">
        <v>4356</v>
      </c>
      <c r="P6973" s="82">
        <v>897</v>
      </c>
      <c r="Q6973" s="82" t="s">
        <v>76218</v>
      </c>
      <c r="R6973"/>
    </row>
    <row r="6974" spans="12:18" x14ac:dyDescent="0.25">
      <c r="L6974" t="s">
        <v>901</v>
      </c>
      <c r="M6974" t="s">
        <v>15460</v>
      </c>
      <c r="N6974" t="s">
        <v>44245</v>
      </c>
      <c r="O6974" s="76" t="s">
        <v>4356</v>
      </c>
      <c r="P6974" s="82">
        <v>507</v>
      </c>
      <c r="Q6974" s="82" t="s">
        <v>76219</v>
      </c>
      <c r="R6974"/>
    </row>
    <row r="6975" spans="12:18" x14ac:dyDescent="0.25">
      <c r="L6975" t="s">
        <v>901</v>
      </c>
      <c r="M6975" t="s">
        <v>13517</v>
      </c>
      <c r="N6975" t="s">
        <v>44246</v>
      </c>
      <c r="O6975" s="76" t="s">
        <v>4366</v>
      </c>
      <c r="P6975" s="82">
        <v>53</v>
      </c>
      <c r="Q6975" s="82" t="s">
        <v>76220</v>
      </c>
      <c r="R6975"/>
    </row>
    <row r="6976" spans="12:18" x14ac:dyDescent="0.25">
      <c r="L6976" t="s">
        <v>901</v>
      </c>
      <c r="M6976" t="s">
        <v>24849</v>
      </c>
      <c r="N6976" t="s">
        <v>44247</v>
      </c>
      <c r="O6976" s="76" t="s">
        <v>4366</v>
      </c>
      <c r="P6976" s="82">
        <v>222</v>
      </c>
      <c r="Q6976" s="82" t="s">
        <v>76221</v>
      </c>
      <c r="R6976"/>
    </row>
    <row r="6977" spans="12:18" x14ac:dyDescent="0.25">
      <c r="L6977" t="s">
        <v>901</v>
      </c>
      <c r="M6977" t="s">
        <v>7742</v>
      </c>
      <c r="N6977" t="s">
        <v>44248</v>
      </c>
      <c r="O6977" s="76" t="s">
        <v>4356</v>
      </c>
      <c r="P6977" s="82">
        <v>513</v>
      </c>
      <c r="Q6977" s="82" t="s">
        <v>76223</v>
      </c>
      <c r="R6977"/>
    </row>
    <row r="6978" spans="12:18" x14ac:dyDescent="0.25">
      <c r="L6978" t="s">
        <v>901</v>
      </c>
      <c r="M6978" t="s">
        <v>15464</v>
      </c>
      <c r="N6978" t="s">
        <v>44249</v>
      </c>
      <c r="O6978" s="76" t="s">
        <v>4356</v>
      </c>
      <c r="P6978" s="82">
        <v>1425</v>
      </c>
      <c r="Q6978" s="82" t="s">
        <v>76224</v>
      </c>
      <c r="R6978"/>
    </row>
    <row r="6979" spans="12:18" x14ac:dyDescent="0.25">
      <c r="L6979" t="s">
        <v>901</v>
      </c>
      <c r="M6979" t="s">
        <v>15466</v>
      </c>
      <c r="N6979" t="s">
        <v>44250</v>
      </c>
      <c r="O6979" s="76" t="s">
        <v>4366</v>
      </c>
      <c r="P6979" s="82">
        <v>111</v>
      </c>
      <c r="Q6979" s="82" t="s">
        <v>76225</v>
      </c>
      <c r="R6979"/>
    </row>
    <row r="6980" spans="12:18" x14ac:dyDescent="0.25">
      <c r="L6980" t="s">
        <v>901</v>
      </c>
      <c r="M6980" t="s">
        <v>33761</v>
      </c>
      <c r="N6980" t="s">
        <v>44251</v>
      </c>
      <c r="O6980" s="76" t="s">
        <v>4366</v>
      </c>
      <c r="P6980" s="82">
        <v>73</v>
      </c>
      <c r="Q6980" s="82" t="s">
        <v>76226</v>
      </c>
      <c r="R6980"/>
    </row>
    <row r="6981" spans="12:18" x14ac:dyDescent="0.25">
      <c r="L6981" t="s">
        <v>901</v>
      </c>
      <c r="M6981" t="s">
        <v>24850</v>
      </c>
      <c r="N6981" t="s">
        <v>44252</v>
      </c>
      <c r="O6981" s="76" t="s">
        <v>4366</v>
      </c>
      <c r="P6981" s="82">
        <v>191</v>
      </c>
      <c r="Q6981" s="82" t="s">
        <v>76227</v>
      </c>
      <c r="R6981"/>
    </row>
    <row r="6982" spans="12:18" x14ac:dyDescent="0.25">
      <c r="L6982" t="s">
        <v>901</v>
      </c>
      <c r="M6982" t="s">
        <v>15468</v>
      </c>
      <c r="N6982" t="s">
        <v>44253</v>
      </c>
      <c r="O6982" s="76" t="s">
        <v>4356</v>
      </c>
      <c r="P6982" s="82">
        <v>1184</v>
      </c>
      <c r="Q6982" s="82" t="s">
        <v>76228</v>
      </c>
      <c r="R6982"/>
    </row>
    <row r="6983" spans="12:18" x14ac:dyDescent="0.25">
      <c r="L6983" t="s">
        <v>901</v>
      </c>
      <c r="M6983" t="s">
        <v>14878</v>
      </c>
      <c r="N6983" t="s">
        <v>44254</v>
      </c>
      <c r="O6983" s="76" t="s">
        <v>4356</v>
      </c>
      <c r="P6983" s="82">
        <v>781</v>
      </c>
      <c r="Q6983" s="82" t="s">
        <v>76229</v>
      </c>
      <c r="R6983"/>
    </row>
    <row r="6984" spans="12:18" x14ac:dyDescent="0.25">
      <c r="L6984" t="s">
        <v>901</v>
      </c>
      <c r="M6984" t="s">
        <v>15470</v>
      </c>
      <c r="N6984" t="s">
        <v>44255</v>
      </c>
      <c r="O6984" s="76" t="s">
        <v>4366</v>
      </c>
      <c r="P6984" s="82">
        <v>75</v>
      </c>
      <c r="Q6984" s="82" t="s">
        <v>76230</v>
      </c>
      <c r="R6984"/>
    </row>
    <row r="6985" spans="12:18" x14ac:dyDescent="0.25">
      <c r="L6985" t="s">
        <v>901</v>
      </c>
      <c r="M6985" t="s">
        <v>15472</v>
      </c>
      <c r="N6985" t="s">
        <v>44256</v>
      </c>
      <c r="O6985" s="76" t="s">
        <v>4366</v>
      </c>
      <c r="P6985" s="82">
        <v>95</v>
      </c>
      <c r="Q6985" s="82" t="s">
        <v>76231</v>
      </c>
      <c r="R6985"/>
    </row>
    <row r="6986" spans="12:18" x14ac:dyDescent="0.25">
      <c r="L6986" t="s">
        <v>901</v>
      </c>
      <c r="M6986" t="s">
        <v>24851</v>
      </c>
      <c r="N6986" t="s">
        <v>44257</v>
      </c>
      <c r="O6986" s="76" t="s">
        <v>4356</v>
      </c>
      <c r="P6986" s="82">
        <v>507</v>
      </c>
      <c r="Q6986" s="82" t="s">
        <v>76232</v>
      </c>
      <c r="R6986"/>
    </row>
    <row r="6987" spans="12:18" x14ac:dyDescent="0.25">
      <c r="L6987" t="s">
        <v>901</v>
      </c>
      <c r="M6987" t="s">
        <v>24852</v>
      </c>
      <c r="N6987" t="s">
        <v>44258</v>
      </c>
      <c r="O6987" s="76" t="s">
        <v>4366</v>
      </c>
      <c r="P6987" s="82">
        <v>167</v>
      </c>
      <c r="Q6987" s="82" t="s">
        <v>76233</v>
      </c>
      <c r="R6987"/>
    </row>
    <row r="6988" spans="12:18" x14ac:dyDescent="0.25">
      <c r="L6988" t="s">
        <v>901</v>
      </c>
      <c r="M6988" t="s">
        <v>15474</v>
      </c>
      <c r="N6988" t="s">
        <v>44259</v>
      </c>
      <c r="O6988" s="76" t="s">
        <v>4366</v>
      </c>
      <c r="P6988" s="82">
        <v>150</v>
      </c>
      <c r="Q6988" s="82" t="s">
        <v>76234</v>
      </c>
      <c r="R6988"/>
    </row>
    <row r="6989" spans="12:18" x14ac:dyDescent="0.25">
      <c r="L6989" t="s">
        <v>901</v>
      </c>
      <c r="M6989" t="s">
        <v>13519</v>
      </c>
      <c r="N6989" t="s">
        <v>44260</v>
      </c>
      <c r="O6989" s="76" t="s">
        <v>4366</v>
      </c>
      <c r="P6989" s="82">
        <v>127</v>
      </c>
      <c r="Q6989" s="82" t="s">
        <v>76235</v>
      </c>
      <c r="R6989"/>
    </row>
    <row r="6990" spans="12:18" x14ac:dyDescent="0.25">
      <c r="L6990" t="s">
        <v>901</v>
      </c>
      <c r="M6990" t="s">
        <v>24853</v>
      </c>
      <c r="N6990" t="s">
        <v>44261</v>
      </c>
      <c r="O6990" s="76" t="s">
        <v>4356</v>
      </c>
      <c r="P6990" s="82">
        <v>331</v>
      </c>
      <c r="Q6990" s="82" t="s">
        <v>76236</v>
      </c>
      <c r="R6990"/>
    </row>
    <row r="6991" spans="12:18" x14ac:dyDescent="0.25">
      <c r="L6991" t="s">
        <v>901</v>
      </c>
      <c r="M6991" t="s">
        <v>33762</v>
      </c>
      <c r="N6991" t="s">
        <v>44262</v>
      </c>
      <c r="O6991" s="76" t="s">
        <v>4366</v>
      </c>
      <c r="P6991" s="82">
        <v>74</v>
      </c>
      <c r="Q6991" s="82" t="s">
        <v>76237</v>
      </c>
      <c r="R6991"/>
    </row>
    <row r="6992" spans="12:18" x14ac:dyDescent="0.25">
      <c r="L6992" t="s">
        <v>901</v>
      </c>
      <c r="M6992" t="s">
        <v>13521</v>
      </c>
      <c r="N6992" t="s">
        <v>44263</v>
      </c>
      <c r="O6992" s="76" t="s">
        <v>4356</v>
      </c>
      <c r="P6992" s="82">
        <v>304</v>
      </c>
      <c r="Q6992" s="82" t="s">
        <v>76238</v>
      </c>
      <c r="R6992"/>
    </row>
    <row r="6993" spans="12:18" x14ac:dyDescent="0.25">
      <c r="L6993" t="s">
        <v>901</v>
      </c>
      <c r="M6993" t="s">
        <v>13523</v>
      </c>
      <c r="N6993" t="s">
        <v>44264</v>
      </c>
      <c r="O6993" s="76" t="s">
        <v>4374</v>
      </c>
      <c r="P6993" s="82">
        <v>7622</v>
      </c>
      <c r="Q6993" s="82" t="s">
        <v>72645</v>
      </c>
      <c r="R6993"/>
    </row>
    <row r="6994" spans="12:18" x14ac:dyDescent="0.25">
      <c r="L6994" t="s">
        <v>901</v>
      </c>
      <c r="M6994" t="s">
        <v>24854</v>
      </c>
      <c r="N6994" t="s">
        <v>44265</v>
      </c>
      <c r="O6994" s="76" t="s">
        <v>4366</v>
      </c>
      <c r="P6994" s="82">
        <v>35</v>
      </c>
      <c r="Q6994" s="82" t="s">
        <v>76239</v>
      </c>
      <c r="R6994"/>
    </row>
    <row r="6995" spans="12:18" x14ac:dyDescent="0.25">
      <c r="L6995" t="s">
        <v>901</v>
      </c>
      <c r="M6995" t="s">
        <v>15476</v>
      </c>
      <c r="N6995" t="s">
        <v>44266</v>
      </c>
      <c r="O6995" s="76" t="s">
        <v>4366</v>
      </c>
      <c r="P6995" s="82">
        <v>89</v>
      </c>
      <c r="Q6995" s="82" t="s">
        <v>76240</v>
      </c>
      <c r="R6995"/>
    </row>
    <row r="6996" spans="12:18" x14ac:dyDescent="0.25">
      <c r="L6996" t="s">
        <v>901</v>
      </c>
      <c r="M6996" t="s">
        <v>15477</v>
      </c>
      <c r="N6996" t="s">
        <v>44267</v>
      </c>
      <c r="O6996" s="76" t="s">
        <v>4366</v>
      </c>
      <c r="P6996" s="82">
        <v>187</v>
      </c>
      <c r="Q6996" s="82" t="s">
        <v>76241</v>
      </c>
      <c r="R6996"/>
    </row>
    <row r="6997" spans="12:18" x14ac:dyDescent="0.25">
      <c r="L6997" t="s">
        <v>901</v>
      </c>
      <c r="M6997" t="s">
        <v>15479</v>
      </c>
      <c r="N6997" t="s">
        <v>44268</v>
      </c>
      <c r="O6997" s="76" t="s">
        <v>4366</v>
      </c>
      <c r="P6997" s="82">
        <v>161</v>
      </c>
      <c r="Q6997" s="82" t="s">
        <v>76242</v>
      </c>
      <c r="R6997"/>
    </row>
    <row r="6998" spans="12:18" x14ac:dyDescent="0.25">
      <c r="L6998" t="s">
        <v>901</v>
      </c>
      <c r="M6998" t="s">
        <v>7743</v>
      </c>
      <c r="N6998" t="s">
        <v>44269</v>
      </c>
      <c r="O6998" s="76" t="s">
        <v>4366</v>
      </c>
      <c r="P6998" s="82">
        <v>242</v>
      </c>
      <c r="Q6998" s="82" t="s">
        <v>76243</v>
      </c>
      <c r="R6998"/>
    </row>
    <row r="6999" spans="12:18" x14ac:dyDescent="0.25">
      <c r="L6999" t="s">
        <v>901</v>
      </c>
      <c r="M6999" t="s">
        <v>7744</v>
      </c>
      <c r="N6999" t="s">
        <v>44270</v>
      </c>
      <c r="O6999" s="76" t="s">
        <v>4366</v>
      </c>
      <c r="P6999" s="82">
        <v>90</v>
      </c>
      <c r="Q6999" s="82" t="s">
        <v>76244</v>
      </c>
      <c r="R6999"/>
    </row>
    <row r="7000" spans="12:18" x14ac:dyDescent="0.25">
      <c r="L7000" t="s">
        <v>901</v>
      </c>
      <c r="M7000" t="s">
        <v>33763</v>
      </c>
      <c r="N7000" t="s">
        <v>44271</v>
      </c>
      <c r="O7000" s="76" t="s">
        <v>4366</v>
      </c>
      <c r="P7000" s="82">
        <v>216</v>
      </c>
      <c r="Q7000" s="82" t="s">
        <v>76245</v>
      </c>
      <c r="R7000"/>
    </row>
    <row r="7001" spans="12:18" x14ac:dyDescent="0.25">
      <c r="L7001" t="s">
        <v>901</v>
      </c>
      <c r="M7001" t="s">
        <v>33764</v>
      </c>
      <c r="N7001" t="s">
        <v>44272</v>
      </c>
      <c r="O7001" s="76" t="s">
        <v>4366</v>
      </c>
      <c r="P7001" s="82">
        <v>72</v>
      </c>
      <c r="Q7001" s="82" t="s">
        <v>76246</v>
      </c>
      <c r="R7001"/>
    </row>
    <row r="7002" spans="12:18" x14ac:dyDescent="0.25">
      <c r="L7002" t="s">
        <v>901</v>
      </c>
      <c r="M7002" t="s">
        <v>7745</v>
      </c>
      <c r="N7002" t="s">
        <v>44273</v>
      </c>
      <c r="O7002" s="76" t="s">
        <v>4366</v>
      </c>
      <c r="P7002" s="82">
        <v>70</v>
      </c>
      <c r="Q7002" s="82" t="s">
        <v>76247</v>
      </c>
      <c r="R7002"/>
    </row>
    <row r="7003" spans="12:18" x14ac:dyDescent="0.25">
      <c r="L7003" t="s">
        <v>901</v>
      </c>
      <c r="M7003" t="s">
        <v>9692</v>
      </c>
      <c r="N7003" t="s">
        <v>44274</v>
      </c>
      <c r="O7003" s="76" t="s">
        <v>4356</v>
      </c>
      <c r="P7003" s="82">
        <v>621</v>
      </c>
      <c r="Q7003" s="82" t="s">
        <v>76248</v>
      </c>
      <c r="R7003"/>
    </row>
    <row r="7004" spans="12:18" x14ac:dyDescent="0.25">
      <c r="L7004" t="s">
        <v>901</v>
      </c>
      <c r="M7004" t="s">
        <v>13524</v>
      </c>
      <c r="N7004" t="s">
        <v>44275</v>
      </c>
      <c r="O7004" s="76" t="s">
        <v>4366</v>
      </c>
      <c r="P7004" s="82">
        <v>41</v>
      </c>
      <c r="Q7004" s="82" t="s">
        <v>76249</v>
      </c>
      <c r="R7004"/>
    </row>
    <row r="7005" spans="12:18" x14ac:dyDescent="0.25">
      <c r="L7005" t="s">
        <v>901</v>
      </c>
      <c r="M7005" t="s">
        <v>13526</v>
      </c>
      <c r="N7005" t="s">
        <v>44276</v>
      </c>
      <c r="O7005" s="76" t="s">
        <v>4366</v>
      </c>
      <c r="P7005" s="82">
        <v>202</v>
      </c>
      <c r="Q7005" s="82" t="s">
        <v>76250</v>
      </c>
      <c r="R7005"/>
    </row>
    <row r="7006" spans="12:18" x14ac:dyDescent="0.25">
      <c r="L7006" t="s">
        <v>901</v>
      </c>
      <c r="M7006" t="s">
        <v>24855</v>
      </c>
      <c r="N7006" t="s">
        <v>44277</v>
      </c>
      <c r="O7006" s="76" t="s">
        <v>4366</v>
      </c>
      <c r="P7006" s="82">
        <v>90</v>
      </c>
      <c r="Q7006" s="82" t="s">
        <v>76251</v>
      </c>
      <c r="R7006"/>
    </row>
    <row r="7007" spans="12:18" x14ac:dyDescent="0.25">
      <c r="L7007" t="s">
        <v>901</v>
      </c>
      <c r="M7007" t="s">
        <v>7262</v>
      </c>
      <c r="N7007" t="s">
        <v>44278</v>
      </c>
      <c r="O7007" s="76" t="s">
        <v>4366</v>
      </c>
      <c r="P7007" s="82">
        <v>27</v>
      </c>
      <c r="Q7007" s="82" t="s">
        <v>76252</v>
      </c>
      <c r="R7007"/>
    </row>
    <row r="7008" spans="12:18" x14ac:dyDescent="0.25">
      <c r="L7008" t="s">
        <v>901</v>
      </c>
      <c r="M7008" t="s">
        <v>24856</v>
      </c>
      <c r="N7008" t="s">
        <v>44279</v>
      </c>
      <c r="O7008" s="76" t="s">
        <v>4356</v>
      </c>
      <c r="P7008" s="82">
        <v>199</v>
      </c>
      <c r="Q7008" s="82" t="s">
        <v>76253</v>
      </c>
      <c r="R7008"/>
    </row>
    <row r="7009" spans="12:18" x14ac:dyDescent="0.25">
      <c r="L7009" t="s">
        <v>901</v>
      </c>
      <c r="M7009" t="s">
        <v>25616</v>
      </c>
      <c r="N7009" t="s">
        <v>44280</v>
      </c>
      <c r="O7009" s="76" t="s">
        <v>4374</v>
      </c>
      <c r="P7009" s="82">
        <v>21031</v>
      </c>
      <c r="Q7009" s="82" t="s">
        <v>72645</v>
      </c>
      <c r="R7009"/>
    </row>
    <row r="7010" spans="12:18" x14ac:dyDescent="0.25">
      <c r="L7010" t="s">
        <v>901</v>
      </c>
      <c r="M7010" t="s">
        <v>24857</v>
      </c>
      <c r="N7010" t="s">
        <v>44281</v>
      </c>
      <c r="O7010" s="76" t="s">
        <v>4366</v>
      </c>
      <c r="P7010" s="82">
        <v>19</v>
      </c>
      <c r="Q7010" s="82" t="s">
        <v>76254</v>
      </c>
      <c r="R7010"/>
    </row>
    <row r="7011" spans="12:18" x14ac:dyDescent="0.25">
      <c r="L7011" t="s">
        <v>901</v>
      </c>
      <c r="M7011" t="s">
        <v>7746</v>
      </c>
      <c r="N7011" t="s">
        <v>44282</v>
      </c>
      <c r="O7011" s="76" t="s">
        <v>4356</v>
      </c>
      <c r="P7011" s="82">
        <v>860</v>
      </c>
      <c r="Q7011" s="82" t="s">
        <v>76255</v>
      </c>
      <c r="R7011"/>
    </row>
    <row r="7012" spans="12:18" x14ac:dyDescent="0.25">
      <c r="L7012" t="s">
        <v>901</v>
      </c>
      <c r="M7012" t="s">
        <v>15481</v>
      </c>
      <c r="N7012" t="s">
        <v>44283</v>
      </c>
      <c r="O7012" s="76" t="s">
        <v>4356</v>
      </c>
      <c r="P7012" s="82">
        <v>346</v>
      </c>
      <c r="Q7012" s="82" t="s">
        <v>76256</v>
      </c>
      <c r="R7012"/>
    </row>
    <row r="7013" spans="12:18" x14ac:dyDescent="0.25">
      <c r="L7013" t="s">
        <v>901</v>
      </c>
      <c r="M7013" t="s">
        <v>13527</v>
      </c>
      <c r="N7013" t="s">
        <v>44284</v>
      </c>
      <c r="O7013" s="76" t="s">
        <v>4366</v>
      </c>
      <c r="P7013" s="82">
        <v>252</v>
      </c>
      <c r="Q7013" s="82" t="s">
        <v>76257</v>
      </c>
      <c r="R7013"/>
    </row>
    <row r="7014" spans="12:18" x14ac:dyDescent="0.25">
      <c r="L7014" t="s">
        <v>901</v>
      </c>
      <c r="M7014" t="s">
        <v>10781</v>
      </c>
      <c r="N7014" t="s">
        <v>44285</v>
      </c>
      <c r="O7014" s="76" t="s">
        <v>4356</v>
      </c>
      <c r="P7014" s="82">
        <v>866</v>
      </c>
      <c r="Q7014" s="82" t="s">
        <v>76258</v>
      </c>
      <c r="R7014"/>
    </row>
    <row r="7015" spans="12:18" x14ac:dyDescent="0.25">
      <c r="L7015" t="s">
        <v>901</v>
      </c>
      <c r="M7015" t="s">
        <v>33765</v>
      </c>
      <c r="N7015" t="s">
        <v>44286</v>
      </c>
      <c r="O7015" s="76" t="s">
        <v>4356</v>
      </c>
      <c r="P7015" s="82">
        <v>1618</v>
      </c>
      <c r="Q7015" s="82" t="s">
        <v>76259</v>
      </c>
      <c r="R7015"/>
    </row>
    <row r="7016" spans="12:18" x14ac:dyDescent="0.25">
      <c r="L7016" t="s">
        <v>901</v>
      </c>
      <c r="M7016" t="s">
        <v>7747</v>
      </c>
      <c r="N7016" t="s">
        <v>44287</v>
      </c>
      <c r="O7016" s="76" t="s">
        <v>4366</v>
      </c>
      <c r="P7016" s="82">
        <v>76</v>
      </c>
      <c r="Q7016" s="82" t="s">
        <v>76260</v>
      </c>
      <c r="R7016"/>
    </row>
    <row r="7017" spans="12:18" x14ac:dyDescent="0.25">
      <c r="L7017" t="s">
        <v>901</v>
      </c>
      <c r="M7017" t="s">
        <v>33766</v>
      </c>
      <c r="N7017" t="s">
        <v>44288</v>
      </c>
      <c r="O7017" s="76" t="s">
        <v>4366</v>
      </c>
      <c r="P7017" s="82">
        <v>224</v>
      </c>
      <c r="Q7017" s="82" t="s">
        <v>76261</v>
      </c>
      <c r="R7017"/>
    </row>
    <row r="7018" spans="12:18" x14ac:dyDescent="0.25">
      <c r="L7018" t="s">
        <v>901</v>
      </c>
      <c r="M7018" t="s">
        <v>15484</v>
      </c>
      <c r="N7018" t="s">
        <v>44289</v>
      </c>
      <c r="O7018" s="76" t="s">
        <v>4366</v>
      </c>
      <c r="P7018" s="82">
        <v>91</v>
      </c>
      <c r="Q7018" s="82" t="s">
        <v>76262</v>
      </c>
      <c r="R7018"/>
    </row>
    <row r="7019" spans="12:18" x14ac:dyDescent="0.25">
      <c r="L7019" t="s">
        <v>901</v>
      </c>
      <c r="M7019" t="s">
        <v>33767</v>
      </c>
      <c r="N7019" t="s">
        <v>44290</v>
      </c>
      <c r="O7019" s="76" t="s">
        <v>4366</v>
      </c>
      <c r="P7019" s="82">
        <v>109</v>
      </c>
      <c r="Q7019" s="82" t="s">
        <v>76263</v>
      </c>
      <c r="R7019"/>
    </row>
    <row r="7020" spans="12:18" x14ac:dyDescent="0.25">
      <c r="L7020" t="s">
        <v>901</v>
      </c>
      <c r="M7020" t="s">
        <v>24858</v>
      </c>
      <c r="N7020" t="s">
        <v>44291</v>
      </c>
      <c r="O7020" s="76" t="s">
        <v>4366</v>
      </c>
      <c r="P7020" s="82">
        <v>145</v>
      </c>
      <c r="Q7020" s="82" t="s">
        <v>76264</v>
      </c>
      <c r="R7020"/>
    </row>
    <row r="7021" spans="12:18" x14ac:dyDescent="0.25">
      <c r="L7021" t="s">
        <v>901</v>
      </c>
      <c r="M7021" t="s">
        <v>24859</v>
      </c>
      <c r="N7021" t="s">
        <v>44292</v>
      </c>
      <c r="O7021" s="76" t="s">
        <v>4366</v>
      </c>
      <c r="P7021" s="82">
        <v>57</v>
      </c>
      <c r="Q7021" s="82" t="s">
        <v>76265</v>
      </c>
      <c r="R7021"/>
    </row>
    <row r="7022" spans="12:18" x14ac:dyDescent="0.25">
      <c r="L7022" t="s">
        <v>901</v>
      </c>
      <c r="M7022" t="s">
        <v>7748</v>
      </c>
      <c r="N7022" t="s">
        <v>44293</v>
      </c>
      <c r="O7022" s="76" t="s">
        <v>4356</v>
      </c>
      <c r="P7022" s="82">
        <v>696</v>
      </c>
      <c r="Q7022" s="82" t="s">
        <v>76266</v>
      </c>
      <c r="R7022"/>
    </row>
    <row r="7023" spans="12:18" x14ac:dyDescent="0.25">
      <c r="L7023" t="s">
        <v>901</v>
      </c>
      <c r="M7023" t="s">
        <v>7749</v>
      </c>
      <c r="N7023" t="s">
        <v>44294</v>
      </c>
      <c r="O7023" s="76" t="s">
        <v>4366</v>
      </c>
      <c r="P7023" s="82">
        <v>110</v>
      </c>
      <c r="Q7023" s="82" t="s">
        <v>76267</v>
      </c>
      <c r="R7023"/>
    </row>
    <row r="7024" spans="12:18" x14ac:dyDescent="0.25">
      <c r="L7024" t="s">
        <v>901</v>
      </c>
      <c r="M7024" t="s">
        <v>33768</v>
      </c>
      <c r="N7024" t="s">
        <v>44295</v>
      </c>
      <c r="O7024" s="76" t="s">
        <v>4366</v>
      </c>
      <c r="P7024" s="82">
        <v>121</v>
      </c>
      <c r="Q7024" s="82" t="s">
        <v>76268</v>
      </c>
      <c r="R7024"/>
    </row>
    <row r="7025" spans="12:18" x14ac:dyDescent="0.25">
      <c r="L7025" t="s">
        <v>901</v>
      </c>
      <c r="M7025" t="s">
        <v>15486</v>
      </c>
      <c r="N7025" t="s">
        <v>44296</v>
      </c>
      <c r="O7025" s="76" t="s">
        <v>4366</v>
      </c>
      <c r="P7025" s="82">
        <v>139</v>
      </c>
      <c r="Q7025" s="82" t="s">
        <v>76269</v>
      </c>
      <c r="R7025"/>
    </row>
    <row r="7026" spans="12:18" x14ac:dyDescent="0.25">
      <c r="L7026" t="s">
        <v>901</v>
      </c>
      <c r="M7026" t="s">
        <v>13529</v>
      </c>
      <c r="N7026" t="s">
        <v>44297</v>
      </c>
      <c r="O7026" s="76" t="s">
        <v>4356</v>
      </c>
      <c r="P7026" s="82">
        <v>714</v>
      </c>
      <c r="Q7026" s="82" t="s">
        <v>76270</v>
      </c>
      <c r="R7026"/>
    </row>
    <row r="7027" spans="12:18" x14ac:dyDescent="0.25">
      <c r="L7027" t="s">
        <v>901</v>
      </c>
      <c r="M7027" t="s">
        <v>33769</v>
      </c>
      <c r="N7027" t="s">
        <v>44298</v>
      </c>
      <c r="O7027" s="76" t="s">
        <v>4366</v>
      </c>
      <c r="P7027" s="82">
        <v>202</v>
      </c>
      <c r="Q7027" s="82" t="s">
        <v>76271</v>
      </c>
      <c r="R7027"/>
    </row>
    <row r="7028" spans="12:18" x14ac:dyDescent="0.25">
      <c r="L7028" t="s">
        <v>901</v>
      </c>
      <c r="M7028" t="s">
        <v>15488</v>
      </c>
      <c r="N7028" t="s">
        <v>44299</v>
      </c>
      <c r="O7028" s="76" t="s">
        <v>4366</v>
      </c>
      <c r="P7028" s="82">
        <v>264</v>
      </c>
      <c r="Q7028" s="82" t="s">
        <v>76272</v>
      </c>
      <c r="R7028"/>
    </row>
    <row r="7029" spans="12:18" x14ac:dyDescent="0.25">
      <c r="L7029" t="s">
        <v>901</v>
      </c>
      <c r="M7029" t="s">
        <v>15490</v>
      </c>
      <c r="N7029" t="s">
        <v>44300</v>
      </c>
      <c r="O7029" s="76" t="s">
        <v>4366</v>
      </c>
      <c r="P7029" s="82">
        <v>61</v>
      </c>
      <c r="Q7029" s="82" t="s">
        <v>76273</v>
      </c>
      <c r="R7029"/>
    </row>
    <row r="7030" spans="12:18" x14ac:dyDescent="0.25">
      <c r="L7030" t="s">
        <v>901</v>
      </c>
      <c r="M7030" t="s">
        <v>15492</v>
      </c>
      <c r="N7030" t="s">
        <v>44301</v>
      </c>
      <c r="O7030" s="76" t="s">
        <v>4356</v>
      </c>
      <c r="P7030" s="82">
        <v>790</v>
      </c>
      <c r="Q7030" s="82" t="s">
        <v>76274</v>
      </c>
      <c r="R7030"/>
    </row>
    <row r="7031" spans="12:18" x14ac:dyDescent="0.25">
      <c r="L7031" t="s">
        <v>901</v>
      </c>
      <c r="M7031" t="s">
        <v>33770</v>
      </c>
      <c r="N7031" t="s">
        <v>44302</v>
      </c>
      <c r="O7031" s="76" t="s">
        <v>4366</v>
      </c>
      <c r="P7031" s="82">
        <v>124</v>
      </c>
      <c r="Q7031" s="82" t="s">
        <v>76275</v>
      </c>
      <c r="R7031"/>
    </row>
    <row r="7032" spans="12:18" x14ac:dyDescent="0.25">
      <c r="L7032" t="s">
        <v>901</v>
      </c>
      <c r="M7032" t="s">
        <v>15494</v>
      </c>
      <c r="N7032" t="s">
        <v>44303</v>
      </c>
      <c r="O7032" s="76" t="s">
        <v>4366</v>
      </c>
      <c r="P7032" s="82">
        <v>74</v>
      </c>
      <c r="Q7032" s="82" t="s">
        <v>76276</v>
      </c>
      <c r="R7032"/>
    </row>
    <row r="7033" spans="12:18" x14ac:dyDescent="0.25">
      <c r="L7033" t="s">
        <v>901</v>
      </c>
      <c r="M7033" t="s">
        <v>15496</v>
      </c>
      <c r="N7033" t="s">
        <v>44304</v>
      </c>
      <c r="O7033" s="76" t="s">
        <v>4366</v>
      </c>
      <c r="P7033" s="82">
        <v>132</v>
      </c>
      <c r="Q7033" s="82" t="s">
        <v>76277</v>
      </c>
      <c r="R7033"/>
    </row>
    <row r="7034" spans="12:18" x14ac:dyDescent="0.25">
      <c r="L7034" t="s">
        <v>901</v>
      </c>
      <c r="M7034" t="s">
        <v>13530</v>
      </c>
      <c r="N7034" t="s">
        <v>44305</v>
      </c>
      <c r="O7034" s="76" t="s">
        <v>4356</v>
      </c>
      <c r="P7034" s="82">
        <v>669</v>
      </c>
      <c r="Q7034" s="82" t="s">
        <v>76278</v>
      </c>
      <c r="R7034"/>
    </row>
    <row r="7035" spans="12:18" x14ac:dyDescent="0.25">
      <c r="L7035" t="s">
        <v>901</v>
      </c>
      <c r="M7035" t="s">
        <v>15498</v>
      </c>
      <c r="N7035" t="s">
        <v>44306</v>
      </c>
      <c r="O7035" s="76" t="s">
        <v>4366</v>
      </c>
      <c r="P7035" s="82">
        <v>131</v>
      </c>
      <c r="Q7035" s="82" t="s">
        <v>76279</v>
      </c>
      <c r="R7035"/>
    </row>
    <row r="7036" spans="12:18" x14ac:dyDescent="0.25">
      <c r="L7036" t="s">
        <v>901</v>
      </c>
      <c r="M7036" t="s">
        <v>24860</v>
      </c>
      <c r="N7036" t="s">
        <v>44307</v>
      </c>
      <c r="O7036" s="76" t="s">
        <v>4366</v>
      </c>
      <c r="P7036" s="82">
        <v>75</v>
      </c>
      <c r="Q7036" s="82" t="s">
        <v>76280</v>
      </c>
      <c r="R7036"/>
    </row>
    <row r="7037" spans="12:18" x14ac:dyDescent="0.25">
      <c r="L7037" t="s">
        <v>901</v>
      </c>
      <c r="M7037" t="s">
        <v>24861</v>
      </c>
      <c r="N7037" t="s">
        <v>44308</v>
      </c>
      <c r="O7037" s="76" t="s">
        <v>4366</v>
      </c>
      <c r="P7037" s="82">
        <v>127</v>
      </c>
      <c r="Q7037" s="82" t="s">
        <v>76281</v>
      </c>
      <c r="R7037"/>
    </row>
    <row r="7038" spans="12:18" x14ac:dyDescent="0.25">
      <c r="L7038" t="s">
        <v>901</v>
      </c>
      <c r="M7038" t="s">
        <v>7750</v>
      </c>
      <c r="N7038" t="s">
        <v>44309</v>
      </c>
      <c r="O7038" s="76" t="s">
        <v>4366</v>
      </c>
      <c r="P7038" s="82">
        <v>148</v>
      </c>
      <c r="Q7038" s="82" t="s">
        <v>76283</v>
      </c>
      <c r="R7038"/>
    </row>
    <row r="7039" spans="12:18" x14ac:dyDescent="0.25">
      <c r="L7039" t="s">
        <v>901</v>
      </c>
      <c r="M7039" t="s">
        <v>33771</v>
      </c>
      <c r="N7039" t="s">
        <v>44310</v>
      </c>
      <c r="O7039" s="76" t="s">
        <v>4356</v>
      </c>
      <c r="P7039" s="82">
        <v>1238</v>
      </c>
      <c r="Q7039" s="82" t="s">
        <v>76284</v>
      </c>
      <c r="R7039"/>
    </row>
    <row r="7040" spans="12:18" x14ac:dyDescent="0.25">
      <c r="L7040" t="s">
        <v>901</v>
      </c>
      <c r="M7040" t="s">
        <v>15499</v>
      </c>
      <c r="N7040" t="s">
        <v>44311</v>
      </c>
      <c r="O7040" s="76" t="s">
        <v>4356</v>
      </c>
      <c r="P7040" s="82">
        <v>831</v>
      </c>
      <c r="Q7040" s="82" t="s">
        <v>76285</v>
      </c>
      <c r="R7040"/>
    </row>
    <row r="7041" spans="12:18" x14ac:dyDescent="0.25">
      <c r="L7041" t="s">
        <v>901</v>
      </c>
      <c r="M7041" t="s">
        <v>15501</v>
      </c>
      <c r="N7041" t="s">
        <v>44312</v>
      </c>
      <c r="O7041" s="76" t="s">
        <v>4366</v>
      </c>
      <c r="P7041" s="82">
        <v>283</v>
      </c>
      <c r="Q7041" s="82" t="s">
        <v>76286</v>
      </c>
      <c r="R7041"/>
    </row>
    <row r="7042" spans="12:18" x14ac:dyDescent="0.25">
      <c r="L7042" t="s">
        <v>901</v>
      </c>
      <c r="M7042" t="s">
        <v>7751</v>
      </c>
      <c r="N7042" t="s">
        <v>44313</v>
      </c>
      <c r="O7042" s="76" t="s">
        <v>4356</v>
      </c>
      <c r="P7042" s="82">
        <v>445</v>
      </c>
      <c r="Q7042" s="82" t="s">
        <v>76287</v>
      </c>
      <c r="R7042"/>
    </row>
    <row r="7043" spans="12:18" x14ac:dyDescent="0.25">
      <c r="L7043" t="s">
        <v>901</v>
      </c>
      <c r="M7043" t="s">
        <v>24863</v>
      </c>
      <c r="N7043" t="s">
        <v>44314</v>
      </c>
      <c r="O7043" s="76" t="s">
        <v>4366</v>
      </c>
      <c r="P7043" s="82">
        <v>66</v>
      </c>
      <c r="Q7043" s="82" t="s">
        <v>76288</v>
      </c>
      <c r="R7043"/>
    </row>
    <row r="7044" spans="12:18" x14ac:dyDescent="0.25">
      <c r="L7044" t="s">
        <v>901</v>
      </c>
      <c r="M7044" t="s">
        <v>7752</v>
      </c>
      <c r="N7044" t="s">
        <v>44315</v>
      </c>
      <c r="O7044" s="76" t="s">
        <v>4366</v>
      </c>
      <c r="P7044" s="82">
        <v>38</v>
      </c>
      <c r="Q7044" s="82" t="s">
        <v>76289</v>
      </c>
      <c r="R7044"/>
    </row>
    <row r="7045" spans="12:18" x14ac:dyDescent="0.25">
      <c r="L7045" t="s">
        <v>901</v>
      </c>
      <c r="M7045" t="s">
        <v>15502</v>
      </c>
      <c r="N7045" t="s">
        <v>44316</v>
      </c>
      <c r="O7045" s="76" t="s">
        <v>4366</v>
      </c>
      <c r="P7045" s="82">
        <v>210</v>
      </c>
      <c r="Q7045" s="82" t="s">
        <v>76290</v>
      </c>
      <c r="R7045"/>
    </row>
    <row r="7046" spans="12:18" x14ac:dyDescent="0.25">
      <c r="L7046" t="s">
        <v>901</v>
      </c>
      <c r="M7046" t="s">
        <v>13532</v>
      </c>
      <c r="N7046" t="s">
        <v>44317</v>
      </c>
      <c r="O7046" s="76" t="s">
        <v>4366</v>
      </c>
      <c r="P7046" s="82">
        <v>156</v>
      </c>
      <c r="Q7046" s="82" t="s">
        <v>76291</v>
      </c>
      <c r="R7046"/>
    </row>
    <row r="7047" spans="12:18" x14ac:dyDescent="0.25">
      <c r="L7047" t="s">
        <v>901</v>
      </c>
      <c r="M7047" t="s">
        <v>13534</v>
      </c>
      <c r="N7047" t="s">
        <v>44318</v>
      </c>
      <c r="O7047" s="76" t="s">
        <v>4356</v>
      </c>
      <c r="P7047" s="82">
        <v>394</v>
      </c>
      <c r="Q7047" s="82" t="s">
        <v>76292</v>
      </c>
      <c r="R7047"/>
    </row>
    <row r="7048" spans="12:18" x14ac:dyDescent="0.25">
      <c r="L7048" t="s">
        <v>901</v>
      </c>
      <c r="M7048" t="s">
        <v>24864</v>
      </c>
      <c r="N7048" t="s">
        <v>44319</v>
      </c>
      <c r="O7048" s="76" t="s">
        <v>4366</v>
      </c>
      <c r="P7048" s="82">
        <v>51</v>
      </c>
      <c r="Q7048" s="82" t="s">
        <v>76293</v>
      </c>
      <c r="R7048"/>
    </row>
    <row r="7049" spans="12:18" x14ac:dyDescent="0.25">
      <c r="L7049" t="s">
        <v>901</v>
      </c>
      <c r="M7049" t="s">
        <v>7753</v>
      </c>
      <c r="N7049" t="s">
        <v>44320</v>
      </c>
      <c r="O7049" s="76" t="s">
        <v>4366</v>
      </c>
      <c r="P7049" s="82">
        <v>118</v>
      </c>
      <c r="Q7049" s="82" t="s">
        <v>76294</v>
      </c>
      <c r="R7049"/>
    </row>
    <row r="7050" spans="12:18" x14ac:dyDescent="0.25">
      <c r="L7050" t="s">
        <v>901</v>
      </c>
      <c r="M7050" t="s">
        <v>13535</v>
      </c>
      <c r="N7050" t="s">
        <v>44321</v>
      </c>
      <c r="O7050" s="76" t="s">
        <v>4366</v>
      </c>
      <c r="P7050" s="82">
        <v>35</v>
      </c>
      <c r="Q7050" s="82" t="s">
        <v>76295</v>
      </c>
      <c r="R7050"/>
    </row>
    <row r="7051" spans="12:18" x14ac:dyDescent="0.25">
      <c r="L7051" t="s">
        <v>901</v>
      </c>
      <c r="M7051" t="s">
        <v>15503</v>
      </c>
      <c r="N7051" t="s">
        <v>44322</v>
      </c>
      <c r="O7051" s="76" t="s">
        <v>4366</v>
      </c>
      <c r="P7051" s="82">
        <v>125</v>
      </c>
      <c r="Q7051" s="82" t="s">
        <v>76296</v>
      </c>
      <c r="R7051"/>
    </row>
    <row r="7052" spans="12:18" x14ac:dyDescent="0.25">
      <c r="L7052" t="s">
        <v>901</v>
      </c>
      <c r="M7052" t="s">
        <v>24865</v>
      </c>
      <c r="N7052" t="s">
        <v>44323</v>
      </c>
      <c r="O7052" s="76" t="s">
        <v>4356</v>
      </c>
      <c r="P7052" s="82">
        <v>314</v>
      </c>
      <c r="Q7052" s="82" t="s">
        <v>76297</v>
      </c>
      <c r="R7052"/>
    </row>
    <row r="7053" spans="12:18" x14ac:dyDescent="0.25">
      <c r="L7053" t="s">
        <v>901</v>
      </c>
      <c r="M7053" t="s">
        <v>33772</v>
      </c>
      <c r="N7053" t="s">
        <v>44324</v>
      </c>
      <c r="O7053" s="76" t="s">
        <v>4366</v>
      </c>
      <c r="P7053" s="82">
        <v>35</v>
      </c>
      <c r="Q7053" s="82" t="s">
        <v>76298</v>
      </c>
      <c r="R7053"/>
    </row>
    <row r="7054" spans="12:18" x14ac:dyDescent="0.25">
      <c r="L7054" t="s">
        <v>901</v>
      </c>
      <c r="M7054" t="s">
        <v>13508</v>
      </c>
      <c r="N7054" t="s">
        <v>44325</v>
      </c>
      <c r="O7054" s="76" t="s">
        <v>4366</v>
      </c>
      <c r="P7054" s="82">
        <v>168</v>
      </c>
      <c r="Q7054" s="82" t="s">
        <v>76299</v>
      </c>
      <c r="R7054"/>
    </row>
    <row r="7055" spans="12:18" x14ac:dyDescent="0.25">
      <c r="L7055" t="s">
        <v>901</v>
      </c>
      <c r="M7055" t="s">
        <v>15505</v>
      </c>
      <c r="N7055" t="s">
        <v>44326</v>
      </c>
      <c r="O7055" s="76" t="s">
        <v>4366</v>
      </c>
      <c r="P7055" s="82">
        <v>139</v>
      </c>
      <c r="Q7055" s="82" t="s">
        <v>76300</v>
      </c>
      <c r="R7055"/>
    </row>
    <row r="7056" spans="12:18" x14ac:dyDescent="0.25">
      <c r="L7056" t="s">
        <v>901</v>
      </c>
      <c r="M7056" t="s">
        <v>33773</v>
      </c>
      <c r="N7056" t="s">
        <v>44327</v>
      </c>
      <c r="O7056" s="76" t="s">
        <v>4356</v>
      </c>
      <c r="P7056" s="82">
        <v>2379</v>
      </c>
      <c r="Q7056" s="82" t="s">
        <v>76301</v>
      </c>
      <c r="R7056"/>
    </row>
    <row r="7057" spans="12:18" x14ac:dyDescent="0.25">
      <c r="L7057" t="s">
        <v>901</v>
      </c>
      <c r="M7057" t="s">
        <v>33774</v>
      </c>
      <c r="N7057" t="s">
        <v>44328</v>
      </c>
      <c r="O7057" s="76" t="s">
        <v>4366</v>
      </c>
      <c r="P7057" s="82">
        <v>49</v>
      </c>
      <c r="Q7057" s="82" t="s">
        <v>76302</v>
      </c>
      <c r="R7057"/>
    </row>
    <row r="7058" spans="12:18" x14ac:dyDescent="0.25">
      <c r="L7058" t="s">
        <v>901</v>
      </c>
      <c r="M7058" t="s">
        <v>7754</v>
      </c>
      <c r="N7058" t="s">
        <v>44329</v>
      </c>
      <c r="O7058" s="76" t="s">
        <v>4356</v>
      </c>
      <c r="P7058" s="82">
        <v>1113</v>
      </c>
      <c r="Q7058" s="82" t="s">
        <v>76303</v>
      </c>
      <c r="R7058"/>
    </row>
    <row r="7059" spans="12:18" x14ac:dyDescent="0.25">
      <c r="L7059" t="s">
        <v>901</v>
      </c>
      <c r="M7059" t="s">
        <v>33775</v>
      </c>
      <c r="N7059" t="s">
        <v>44330</v>
      </c>
      <c r="O7059" s="76" t="s">
        <v>4356</v>
      </c>
      <c r="P7059" s="82">
        <v>913</v>
      </c>
      <c r="Q7059" s="82" t="s">
        <v>76304</v>
      </c>
      <c r="R7059"/>
    </row>
    <row r="7060" spans="12:18" x14ac:dyDescent="0.25">
      <c r="L7060" t="s">
        <v>901</v>
      </c>
      <c r="M7060" t="s">
        <v>5377</v>
      </c>
      <c r="N7060" t="s">
        <v>44331</v>
      </c>
      <c r="O7060" s="76" t="s">
        <v>4356</v>
      </c>
      <c r="P7060" s="82">
        <v>904</v>
      </c>
      <c r="Q7060" s="82" t="s">
        <v>76305</v>
      </c>
      <c r="R7060"/>
    </row>
    <row r="7061" spans="12:18" x14ac:dyDescent="0.25">
      <c r="L7061" t="s">
        <v>901</v>
      </c>
      <c r="M7061" t="s">
        <v>15507</v>
      </c>
      <c r="N7061" t="s">
        <v>44332</v>
      </c>
      <c r="O7061" s="76" t="s">
        <v>4366</v>
      </c>
      <c r="P7061" s="82">
        <v>121</v>
      </c>
      <c r="Q7061" s="82" t="s">
        <v>76306</v>
      </c>
      <c r="R7061"/>
    </row>
    <row r="7062" spans="12:18" x14ac:dyDescent="0.25">
      <c r="L7062" t="s">
        <v>901</v>
      </c>
      <c r="M7062" t="s">
        <v>104744</v>
      </c>
      <c r="N7062" t="s">
        <v>104745</v>
      </c>
      <c r="O7062" s="76" t="s">
        <v>4366</v>
      </c>
      <c r="P7062" s="82">
        <v>238</v>
      </c>
      <c r="Q7062" s="82" t="s">
        <v>76307</v>
      </c>
      <c r="R7062"/>
    </row>
    <row r="7063" spans="12:18" x14ac:dyDescent="0.25">
      <c r="L7063" t="s">
        <v>901</v>
      </c>
      <c r="M7063" t="s">
        <v>7755</v>
      </c>
      <c r="N7063" t="s">
        <v>44333</v>
      </c>
      <c r="O7063" s="76" t="s">
        <v>4374</v>
      </c>
      <c r="P7063" s="82">
        <v>645</v>
      </c>
      <c r="Q7063" s="82" t="s">
        <v>72645</v>
      </c>
      <c r="R7063"/>
    </row>
    <row r="7064" spans="12:18" x14ac:dyDescent="0.25">
      <c r="L7064" t="s">
        <v>901</v>
      </c>
      <c r="M7064" t="s">
        <v>11821</v>
      </c>
      <c r="N7064" t="s">
        <v>44334</v>
      </c>
      <c r="O7064" s="76" t="s">
        <v>4356</v>
      </c>
      <c r="P7064" s="82">
        <v>307</v>
      </c>
      <c r="Q7064" s="82" t="s">
        <v>76308</v>
      </c>
      <c r="R7064"/>
    </row>
    <row r="7065" spans="12:18" x14ac:dyDescent="0.25">
      <c r="L7065" t="s">
        <v>901</v>
      </c>
      <c r="M7065" t="s">
        <v>7756</v>
      </c>
      <c r="N7065" t="s">
        <v>44335</v>
      </c>
      <c r="O7065" s="76" t="s">
        <v>4356</v>
      </c>
      <c r="P7065" s="82">
        <v>429</v>
      </c>
      <c r="Q7065" s="82" t="s">
        <v>76309</v>
      </c>
      <c r="R7065"/>
    </row>
    <row r="7066" spans="12:18" x14ac:dyDescent="0.25">
      <c r="L7066" t="s">
        <v>901</v>
      </c>
      <c r="M7066" t="s">
        <v>13539</v>
      </c>
      <c r="N7066" t="s">
        <v>44336</v>
      </c>
      <c r="O7066" s="76" t="s">
        <v>4366</v>
      </c>
      <c r="P7066" s="82">
        <v>207</v>
      </c>
      <c r="Q7066" s="82" t="s">
        <v>76310</v>
      </c>
      <c r="R7066"/>
    </row>
    <row r="7067" spans="12:18" x14ac:dyDescent="0.25">
      <c r="L7067" t="s">
        <v>901</v>
      </c>
      <c r="M7067" t="s">
        <v>7757</v>
      </c>
      <c r="N7067" t="s">
        <v>44337</v>
      </c>
      <c r="O7067" s="76" t="s">
        <v>4366</v>
      </c>
      <c r="P7067" s="82">
        <v>176</v>
      </c>
      <c r="Q7067" s="82" t="s">
        <v>76311</v>
      </c>
      <c r="R7067"/>
    </row>
    <row r="7068" spans="12:18" x14ac:dyDescent="0.25">
      <c r="L7068" t="s">
        <v>901</v>
      </c>
      <c r="M7068" t="s">
        <v>15508</v>
      </c>
      <c r="N7068" t="s">
        <v>44338</v>
      </c>
      <c r="O7068" s="76" t="s">
        <v>4356</v>
      </c>
      <c r="P7068" s="82">
        <v>378</v>
      </c>
      <c r="Q7068" s="82" t="s">
        <v>76312</v>
      </c>
      <c r="R7068"/>
    </row>
    <row r="7069" spans="12:18" x14ac:dyDescent="0.25">
      <c r="L7069" t="s">
        <v>901</v>
      </c>
      <c r="M7069" t="s">
        <v>13541</v>
      </c>
      <c r="N7069" t="s">
        <v>44339</v>
      </c>
      <c r="O7069" s="76" t="s">
        <v>4366</v>
      </c>
      <c r="P7069" s="82">
        <v>134</v>
      </c>
      <c r="Q7069" s="82" t="s">
        <v>76313</v>
      </c>
      <c r="R7069"/>
    </row>
    <row r="7070" spans="12:18" x14ac:dyDescent="0.25">
      <c r="L7070" t="s">
        <v>901</v>
      </c>
      <c r="M7070" t="s">
        <v>7758</v>
      </c>
      <c r="N7070" t="s">
        <v>44340</v>
      </c>
      <c r="O7070" s="76" t="s">
        <v>4366</v>
      </c>
      <c r="P7070" s="82">
        <v>48</v>
      </c>
      <c r="Q7070" s="82" t="s">
        <v>76314</v>
      </c>
      <c r="R7070"/>
    </row>
    <row r="7071" spans="12:18" x14ac:dyDescent="0.25">
      <c r="L7071" t="s">
        <v>901</v>
      </c>
      <c r="M7071" t="s">
        <v>24866</v>
      </c>
      <c r="N7071" t="s">
        <v>44341</v>
      </c>
      <c r="O7071" s="76" t="s">
        <v>4366</v>
      </c>
      <c r="P7071" s="82">
        <v>24</v>
      </c>
      <c r="Q7071" s="82" t="s">
        <v>76315</v>
      </c>
      <c r="R7071"/>
    </row>
    <row r="7072" spans="12:18" x14ac:dyDescent="0.25">
      <c r="L7072" t="s">
        <v>901</v>
      </c>
      <c r="M7072" t="s">
        <v>5771</v>
      </c>
      <c r="N7072" t="s">
        <v>44342</v>
      </c>
      <c r="O7072" s="76" t="s">
        <v>4366</v>
      </c>
      <c r="P7072" s="82">
        <v>41</v>
      </c>
      <c r="Q7072" s="82" t="s">
        <v>76316</v>
      </c>
      <c r="R7072"/>
    </row>
    <row r="7073" spans="12:18" x14ac:dyDescent="0.25">
      <c r="L7073" t="s">
        <v>901</v>
      </c>
      <c r="M7073" t="s">
        <v>15512</v>
      </c>
      <c r="N7073" t="s">
        <v>44343</v>
      </c>
      <c r="O7073" s="76" t="s">
        <v>4366</v>
      </c>
      <c r="P7073" s="82">
        <v>77</v>
      </c>
      <c r="Q7073" s="82" t="s">
        <v>76318</v>
      </c>
      <c r="R7073"/>
    </row>
    <row r="7074" spans="12:18" x14ac:dyDescent="0.25">
      <c r="L7074" t="s">
        <v>901</v>
      </c>
      <c r="M7074" t="s">
        <v>7759</v>
      </c>
      <c r="N7074" t="s">
        <v>44344</v>
      </c>
      <c r="O7074" s="76" t="s">
        <v>4366</v>
      </c>
      <c r="P7074" s="82">
        <v>316</v>
      </c>
      <c r="Q7074" s="82" t="s">
        <v>76319</v>
      </c>
      <c r="R7074"/>
    </row>
    <row r="7075" spans="12:18" x14ac:dyDescent="0.25">
      <c r="L7075" t="s">
        <v>901</v>
      </c>
      <c r="M7075" t="s">
        <v>13543</v>
      </c>
      <c r="N7075" t="s">
        <v>44345</v>
      </c>
      <c r="O7075" s="76" t="s">
        <v>4366</v>
      </c>
      <c r="P7075" s="82">
        <v>31</v>
      </c>
      <c r="Q7075" s="82" t="s">
        <v>76320</v>
      </c>
      <c r="R7075"/>
    </row>
    <row r="7076" spans="12:18" x14ac:dyDescent="0.25">
      <c r="L7076" t="s">
        <v>901</v>
      </c>
      <c r="M7076" t="s">
        <v>13545</v>
      </c>
      <c r="N7076" t="s">
        <v>44346</v>
      </c>
      <c r="O7076" s="76" t="s">
        <v>4366</v>
      </c>
      <c r="P7076" s="82">
        <v>171</v>
      </c>
      <c r="Q7076" s="82" t="s">
        <v>76321</v>
      </c>
      <c r="R7076"/>
    </row>
    <row r="7077" spans="12:18" x14ac:dyDescent="0.25">
      <c r="L7077" t="s">
        <v>901</v>
      </c>
      <c r="M7077" t="s">
        <v>11352</v>
      </c>
      <c r="N7077" t="s">
        <v>44347</v>
      </c>
      <c r="O7077" s="76" t="s">
        <v>4366</v>
      </c>
      <c r="P7077" s="82">
        <v>231</v>
      </c>
      <c r="Q7077" s="82" t="s">
        <v>76322</v>
      </c>
      <c r="R7077"/>
    </row>
    <row r="7078" spans="12:18" x14ac:dyDescent="0.25">
      <c r="L7078" t="s">
        <v>901</v>
      </c>
      <c r="M7078" t="s">
        <v>7760</v>
      </c>
      <c r="N7078" t="s">
        <v>44348</v>
      </c>
      <c r="O7078" s="76" t="s">
        <v>4356</v>
      </c>
      <c r="P7078" s="82">
        <v>622</v>
      </c>
      <c r="Q7078" s="82" t="s">
        <v>76323</v>
      </c>
      <c r="R7078"/>
    </row>
    <row r="7079" spans="12:18" x14ac:dyDescent="0.25">
      <c r="L7079" t="s">
        <v>901</v>
      </c>
      <c r="M7079" t="s">
        <v>24867</v>
      </c>
      <c r="N7079" t="s">
        <v>44349</v>
      </c>
      <c r="O7079" s="76" t="s">
        <v>4356</v>
      </c>
      <c r="P7079" s="82">
        <v>517</v>
      </c>
      <c r="Q7079" s="82" t="s">
        <v>76324</v>
      </c>
      <c r="R7079"/>
    </row>
    <row r="7080" spans="12:18" x14ac:dyDescent="0.25">
      <c r="L7080" t="s">
        <v>901</v>
      </c>
      <c r="M7080" t="s">
        <v>33776</v>
      </c>
      <c r="N7080" t="s">
        <v>44350</v>
      </c>
      <c r="O7080" s="76" t="s">
        <v>4366</v>
      </c>
      <c r="P7080" s="82">
        <v>244</v>
      </c>
      <c r="Q7080" s="82" t="s">
        <v>76325</v>
      </c>
      <c r="R7080"/>
    </row>
    <row r="7081" spans="12:18" x14ac:dyDescent="0.25">
      <c r="L7081" t="s">
        <v>901</v>
      </c>
      <c r="M7081" t="s">
        <v>15514</v>
      </c>
      <c r="N7081" t="s">
        <v>44351</v>
      </c>
      <c r="O7081" s="76" t="s">
        <v>4366</v>
      </c>
      <c r="P7081" s="82">
        <v>27</v>
      </c>
      <c r="Q7081" s="82" t="s">
        <v>76326</v>
      </c>
      <c r="R7081"/>
    </row>
    <row r="7082" spans="12:18" x14ac:dyDescent="0.25">
      <c r="L7082" t="s">
        <v>901</v>
      </c>
      <c r="M7082" t="s">
        <v>15516</v>
      </c>
      <c r="N7082" t="s">
        <v>44352</v>
      </c>
      <c r="O7082" s="76" t="s">
        <v>4356</v>
      </c>
      <c r="P7082" s="82">
        <v>386</v>
      </c>
      <c r="Q7082" s="82" t="s">
        <v>76327</v>
      </c>
      <c r="R7082"/>
    </row>
    <row r="7083" spans="12:18" x14ac:dyDescent="0.25">
      <c r="L7083" t="s">
        <v>901</v>
      </c>
      <c r="M7083" t="s">
        <v>13547</v>
      </c>
      <c r="N7083" t="s">
        <v>44353</v>
      </c>
      <c r="O7083" s="76" t="s">
        <v>4356</v>
      </c>
      <c r="P7083" s="82">
        <v>459</v>
      </c>
      <c r="Q7083" s="82" t="s">
        <v>76328</v>
      </c>
      <c r="R7083"/>
    </row>
    <row r="7084" spans="12:18" x14ac:dyDescent="0.25">
      <c r="L7084" t="s">
        <v>901</v>
      </c>
      <c r="M7084" t="s">
        <v>21722</v>
      </c>
      <c r="N7084" t="s">
        <v>44354</v>
      </c>
      <c r="O7084" s="76" t="s">
        <v>4356</v>
      </c>
      <c r="P7084" s="82">
        <v>382</v>
      </c>
      <c r="Q7084" s="82" t="s">
        <v>76329</v>
      </c>
      <c r="R7084"/>
    </row>
    <row r="7085" spans="12:18" x14ac:dyDescent="0.25">
      <c r="L7085" t="s">
        <v>901</v>
      </c>
      <c r="M7085" t="s">
        <v>15518</v>
      </c>
      <c r="N7085" t="s">
        <v>44355</v>
      </c>
      <c r="O7085" s="76" t="s">
        <v>4366</v>
      </c>
      <c r="P7085" s="82">
        <v>295</v>
      </c>
      <c r="Q7085" s="82" t="s">
        <v>76330</v>
      </c>
      <c r="R7085"/>
    </row>
    <row r="7086" spans="12:18" x14ac:dyDescent="0.25">
      <c r="L7086" t="s">
        <v>901</v>
      </c>
      <c r="M7086" t="s">
        <v>15520</v>
      </c>
      <c r="N7086" t="s">
        <v>44356</v>
      </c>
      <c r="O7086" s="76" t="s">
        <v>4366</v>
      </c>
      <c r="P7086" s="82">
        <v>268</v>
      </c>
      <c r="Q7086" s="82" t="s">
        <v>76331</v>
      </c>
      <c r="R7086"/>
    </row>
    <row r="7087" spans="12:18" x14ac:dyDescent="0.25">
      <c r="L7087" t="s">
        <v>901</v>
      </c>
      <c r="M7087" t="s">
        <v>13549</v>
      </c>
      <c r="N7087" t="s">
        <v>44357</v>
      </c>
      <c r="O7087" s="76" t="s">
        <v>4366</v>
      </c>
      <c r="P7087" s="82">
        <v>90</v>
      </c>
      <c r="Q7087" s="82" t="s">
        <v>76334</v>
      </c>
      <c r="R7087"/>
    </row>
    <row r="7088" spans="12:18" x14ac:dyDescent="0.25">
      <c r="L7088" t="s">
        <v>901</v>
      </c>
      <c r="M7088" t="s">
        <v>15521</v>
      </c>
      <c r="N7088" t="s">
        <v>44358</v>
      </c>
      <c r="O7088" s="76" t="s">
        <v>4356</v>
      </c>
      <c r="P7088" s="82">
        <v>315</v>
      </c>
      <c r="Q7088" s="82" t="s">
        <v>76332</v>
      </c>
      <c r="R7088"/>
    </row>
    <row r="7089" spans="12:18" x14ac:dyDescent="0.25">
      <c r="L7089" t="s">
        <v>901</v>
      </c>
      <c r="M7089" t="s">
        <v>21538</v>
      </c>
      <c r="N7089" t="s">
        <v>44359</v>
      </c>
      <c r="O7089" s="76" t="s">
        <v>4366</v>
      </c>
      <c r="P7089" s="82">
        <v>27</v>
      </c>
      <c r="Q7089" s="82" t="s">
        <v>76333</v>
      </c>
      <c r="R7089"/>
    </row>
    <row r="7090" spans="12:18" x14ac:dyDescent="0.25">
      <c r="L7090" t="s">
        <v>901</v>
      </c>
      <c r="M7090" t="s">
        <v>15523</v>
      </c>
      <c r="N7090" t="s">
        <v>44360</v>
      </c>
      <c r="O7090" s="76" t="s">
        <v>4356</v>
      </c>
      <c r="P7090" s="82">
        <v>606</v>
      </c>
      <c r="Q7090" s="82" t="s">
        <v>76335</v>
      </c>
      <c r="R7090"/>
    </row>
    <row r="7091" spans="12:18" x14ac:dyDescent="0.25">
      <c r="L7091" t="s">
        <v>901</v>
      </c>
      <c r="M7091" t="s">
        <v>33777</v>
      </c>
      <c r="N7091" t="s">
        <v>44361</v>
      </c>
      <c r="O7091" s="76" t="s">
        <v>4366</v>
      </c>
      <c r="P7091" s="82">
        <v>228</v>
      </c>
      <c r="Q7091" s="82" t="s">
        <v>76336</v>
      </c>
      <c r="R7091"/>
    </row>
    <row r="7092" spans="12:18" x14ac:dyDescent="0.25">
      <c r="L7092" t="s">
        <v>901</v>
      </c>
      <c r="M7092" t="s">
        <v>18269</v>
      </c>
      <c r="N7092" t="s">
        <v>44362</v>
      </c>
      <c r="O7092" s="76" t="s">
        <v>4366</v>
      </c>
      <c r="P7092" s="82">
        <v>76</v>
      </c>
      <c r="Q7092" s="82" t="s">
        <v>76337</v>
      </c>
      <c r="R7092"/>
    </row>
    <row r="7093" spans="12:18" x14ac:dyDescent="0.25">
      <c r="L7093" t="s">
        <v>901</v>
      </c>
      <c r="M7093" t="s">
        <v>24868</v>
      </c>
      <c r="N7093" t="s">
        <v>44363</v>
      </c>
      <c r="O7093" s="76" t="s">
        <v>4366</v>
      </c>
      <c r="P7093" s="82">
        <v>34</v>
      </c>
      <c r="Q7093" s="82" t="s">
        <v>76338</v>
      </c>
      <c r="R7093"/>
    </row>
    <row r="7094" spans="12:18" x14ac:dyDescent="0.25">
      <c r="L7094" t="s">
        <v>901</v>
      </c>
      <c r="M7094" t="s">
        <v>33778</v>
      </c>
      <c r="N7094" t="s">
        <v>44364</v>
      </c>
      <c r="O7094" s="76" t="s">
        <v>4366</v>
      </c>
      <c r="P7094" s="82">
        <v>218</v>
      </c>
      <c r="Q7094" s="82" t="s">
        <v>76339</v>
      </c>
      <c r="R7094"/>
    </row>
    <row r="7095" spans="12:18" x14ac:dyDescent="0.25">
      <c r="L7095" t="s">
        <v>901</v>
      </c>
      <c r="M7095" t="s">
        <v>22372</v>
      </c>
      <c r="N7095" t="s">
        <v>44365</v>
      </c>
      <c r="O7095" s="76" t="s">
        <v>4366</v>
      </c>
      <c r="P7095" s="82">
        <v>219</v>
      </c>
      <c r="Q7095" s="82" t="s">
        <v>78847</v>
      </c>
      <c r="R7095"/>
    </row>
    <row r="7096" spans="12:18" x14ac:dyDescent="0.25">
      <c r="L7096" t="s">
        <v>901</v>
      </c>
      <c r="M7096" t="s">
        <v>33779</v>
      </c>
      <c r="N7096" t="s">
        <v>44366</v>
      </c>
      <c r="O7096" s="76" t="s">
        <v>4366</v>
      </c>
      <c r="P7096" s="82">
        <v>64</v>
      </c>
      <c r="Q7096" s="82" t="s">
        <v>76340</v>
      </c>
      <c r="R7096"/>
    </row>
    <row r="7097" spans="12:18" x14ac:dyDescent="0.25">
      <c r="L7097" t="s">
        <v>901</v>
      </c>
      <c r="M7097" t="s">
        <v>18540</v>
      </c>
      <c r="N7097" t="s">
        <v>44367</v>
      </c>
      <c r="O7097" s="76" t="s">
        <v>4366</v>
      </c>
      <c r="P7097" s="82">
        <v>33</v>
      </c>
      <c r="Q7097" s="82" t="s">
        <v>76341</v>
      </c>
      <c r="R7097"/>
    </row>
    <row r="7098" spans="12:18" x14ac:dyDescent="0.25">
      <c r="L7098" t="s">
        <v>901</v>
      </c>
      <c r="M7098" t="s">
        <v>24869</v>
      </c>
      <c r="N7098" t="s">
        <v>44368</v>
      </c>
      <c r="O7098" s="76" t="s">
        <v>4366</v>
      </c>
      <c r="P7098" s="82">
        <v>34</v>
      </c>
      <c r="Q7098" s="82" t="s">
        <v>76342</v>
      </c>
      <c r="R7098"/>
    </row>
    <row r="7099" spans="12:18" x14ac:dyDescent="0.25">
      <c r="L7099" t="s">
        <v>901</v>
      </c>
      <c r="M7099" t="s">
        <v>13177</v>
      </c>
      <c r="N7099" t="s">
        <v>44369</v>
      </c>
      <c r="O7099" s="76" t="s">
        <v>4366</v>
      </c>
      <c r="P7099" s="82">
        <v>135</v>
      </c>
      <c r="Q7099" s="82" t="s">
        <v>76343</v>
      </c>
      <c r="R7099"/>
    </row>
    <row r="7100" spans="12:18" x14ac:dyDescent="0.25">
      <c r="L7100" t="s">
        <v>901</v>
      </c>
      <c r="M7100" t="s">
        <v>7761</v>
      </c>
      <c r="N7100" t="s">
        <v>44370</v>
      </c>
      <c r="O7100" s="76" t="s">
        <v>4366</v>
      </c>
      <c r="P7100" s="82">
        <v>34</v>
      </c>
      <c r="Q7100" s="82" t="s">
        <v>76344</v>
      </c>
      <c r="R7100"/>
    </row>
    <row r="7101" spans="12:18" x14ac:dyDescent="0.25">
      <c r="L7101" t="s">
        <v>901</v>
      </c>
      <c r="M7101" t="s">
        <v>13551</v>
      </c>
      <c r="N7101" t="s">
        <v>44371</v>
      </c>
      <c r="O7101" s="76" t="s">
        <v>4356</v>
      </c>
      <c r="P7101" s="82">
        <v>351</v>
      </c>
      <c r="Q7101" s="82" t="s">
        <v>76345</v>
      </c>
      <c r="R7101"/>
    </row>
    <row r="7102" spans="12:18" x14ac:dyDescent="0.25">
      <c r="L7102" t="s">
        <v>901</v>
      </c>
      <c r="M7102" t="s">
        <v>24870</v>
      </c>
      <c r="N7102" t="s">
        <v>44372</v>
      </c>
      <c r="O7102" s="76" t="s">
        <v>4366</v>
      </c>
      <c r="P7102" s="82">
        <v>145</v>
      </c>
      <c r="Q7102" s="82" t="s">
        <v>76346</v>
      </c>
      <c r="R7102"/>
    </row>
    <row r="7103" spans="12:18" x14ac:dyDescent="0.25">
      <c r="L7103" t="s">
        <v>901</v>
      </c>
      <c r="M7103" t="s">
        <v>7762</v>
      </c>
      <c r="N7103" t="s">
        <v>44373</v>
      </c>
      <c r="O7103" s="76" t="s">
        <v>4366</v>
      </c>
      <c r="P7103" s="82">
        <v>305</v>
      </c>
      <c r="Q7103" s="82" t="s">
        <v>76347</v>
      </c>
      <c r="R7103"/>
    </row>
    <row r="7104" spans="12:18" x14ac:dyDescent="0.25">
      <c r="L7104" t="s">
        <v>901</v>
      </c>
      <c r="M7104" t="s">
        <v>7763</v>
      </c>
      <c r="N7104" t="s">
        <v>44374</v>
      </c>
      <c r="O7104" s="76" t="s">
        <v>4366</v>
      </c>
      <c r="P7104" s="82">
        <v>88</v>
      </c>
      <c r="Q7104" s="82" t="s">
        <v>76348</v>
      </c>
      <c r="R7104"/>
    </row>
    <row r="7105" spans="12:18" x14ac:dyDescent="0.25">
      <c r="L7105" t="s">
        <v>901</v>
      </c>
      <c r="M7105" t="s">
        <v>9644</v>
      </c>
      <c r="N7105" t="s">
        <v>44375</v>
      </c>
      <c r="O7105" s="76" t="s">
        <v>4366</v>
      </c>
      <c r="P7105" s="82">
        <v>85</v>
      </c>
      <c r="Q7105" s="82" t="s">
        <v>76349</v>
      </c>
      <c r="R7105"/>
    </row>
    <row r="7106" spans="12:18" x14ac:dyDescent="0.25">
      <c r="L7106" t="s">
        <v>901</v>
      </c>
      <c r="M7106" t="s">
        <v>15525</v>
      </c>
      <c r="N7106" t="s">
        <v>44376</v>
      </c>
      <c r="O7106" s="76" t="s">
        <v>4366</v>
      </c>
      <c r="P7106" s="82">
        <v>151</v>
      </c>
      <c r="Q7106" s="82" t="s">
        <v>76350</v>
      </c>
      <c r="R7106"/>
    </row>
    <row r="7107" spans="12:18" x14ac:dyDescent="0.25">
      <c r="L7107" t="s">
        <v>901</v>
      </c>
      <c r="M7107" t="s">
        <v>13553</v>
      </c>
      <c r="N7107" t="s">
        <v>44377</v>
      </c>
      <c r="O7107" s="76" t="s">
        <v>4356</v>
      </c>
      <c r="P7107" s="82">
        <v>5373</v>
      </c>
      <c r="Q7107" s="82" t="s">
        <v>76351</v>
      </c>
      <c r="R7107"/>
    </row>
    <row r="7108" spans="12:18" x14ac:dyDescent="0.25">
      <c r="L7108" t="s">
        <v>901</v>
      </c>
      <c r="M7108" t="s">
        <v>33780</v>
      </c>
      <c r="N7108" t="s">
        <v>44378</v>
      </c>
      <c r="O7108" s="76" t="s">
        <v>4366</v>
      </c>
      <c r="P7108" s="82">
        <v>44</v>
      </c>
      <c r="Q7108" s="82" t="s">
        <v>76352</v>
      </c>
      <c r="R7108"/>
    </row>
    <row r="7109" spans="12:18" x14ac:dyDescent="0.25">
      <c r="L7109" t="s">
        <v>901</v>
      </c>
      <c r="M7109" t="s">
        <v>7764</v>
      </c>
      <c r="N7109" t="s">
        <v>44379</v>
      </c>
      <c r="O7109" s="76" t="s">
        <v>4366</v>
      </c>
      <c r="P7109" s="82">
        <v>49</v>
      </c>
      <c r="Q7109" s="82" t="s">
        <v>76353</v>
      </c>
      <c r="R7109"/>
    </row>
    <row r="7110" spans="12:18" x14ac:dyDescent="0.25">
      <c r="L7110" t="s">
        <v>901</v>
      </c>
      <c r="M7110" t="s">
        <v>15527</v>
      </c>
      <c r="N7110" t="s">
        <v>44380</v>
      </c>
      <c r="O7110" s="76" t="s">
        <v>4366</v>
      </c>
      <c r="P7110" s="82">
        <v>17</v>
      </c>
      <c r="Q7110" s="82" t="s">
        <v>76354</v>
      </c>
      <c r="R7110"/>
    </row>
    <row r="7111" spans="12:18" x14ac:dyDescent="0.25">
      <c r="L7111" t="s">
        <v>901</v>
      </c>
      <c r="M7111" t="s">
        <v>15529</v>
      </c>
      <c r="N7111" t="s">
        <v>44381</v>
      </c>
      <c r="O7111" s="76" t="s">
        <v>4366</v>
      </c>
      <c r="P7111" s="82">
        <v>180</v>
      </c>
      <c r="Q7111" s="82" t="s">
        <v>76355</v>
      </c>
      <c r="R7111"/>
    </row>
    <row r="7112" spans="12:18" x14ac:dyDescent="0.25">
      <c r="L7112" t="s">
        <v>901</v>
      </c>
      <c r="M7112" t="s">
        <v>15531</v>
      </c>
      <c r="N7112" t="s">
        <v>44382</v>
      </c>
      <c r="O7112" s="76" t="s">
        <v>4366</v>
      </c>
      <c r="P7112" s="82">
        <v>93</v>
      </c>
      <c r="Q7112" s="82" t="s">
        <v>76357</v>
      </c>
      <c r="R7112"/>
    </row>
    <row r="7113" spans="12:18" x14ac:dyDescent="0.25">
      <c r="L7113" t="s">
        <v>901</v>
      </c>
      <c r="M7113" t="s">
        <v>33781</v>
      </c>
      <c r="N7113" t="s">
        <v>44383</v>
      </c>
      <c r="O7113" s="76" t="s">
        <v>4366</v>
      </c>
      <c r="P7113" s="82">
        <v>81</v>
      </c>
      <c r="Q7113" s="82" t="s">
        <v>76358</v>
      </c>
      <c r="R7113"/>
    </row>
    <row r="7114" spans="12:18" x14ac:dyDescent="0.25">
      <c r="L7114" t="s">
        <v>901</v>
      </c>
      <c r="M7114" t="s">
        <v>13554</v>
      </c>
      <c r="N7114" t="s">
        <v>44384</v>
      </c>
      <c r="O7114" s="76" t="s">
        <v>4356</v>
      </c>
      <c r="P7114" s="82">
        <v>485</v>
      </c>
      <c r="Q7114" s="82" t="s">
        <v>76359</v>
      </c>
      <c r="R7114"/>
    </row>
    <row r="7115" spans="12:18" x14ac:dyDescent="0.25">
      <c r="L7115" t="s">
        <v>901</v>
      </c>
      <c r="M7115" t="s">
        <v>15532</v>
      </c>
      <c r="N7115" t="s">
        <v>44385</v>
      </c>
      <c r="O7115" s="76" t="s">
        <v>4366</v>
      </c>
      <c r="P7115" s="82">
        <v>197</v>
      </c>
      <c r="Q7115" s="82" t="s">
        <v>76360</v>
      </c>
      <c r="R7115"/>
    </row>
    <row r="7116" spans="12:18" x14ac:dyDescent="0.25">
      <c r="L7116" t="s">
        <v>901</v>
      </c>
      <c r="M7116" t="s">
        <v>15534</v>
      </c>
      <c r="N7116" t="s">
        <v>44386</v>
      </c>
      <c r="O7116" s="76" t="s">
        <v>4366</v>
      </c>
      <c r="P7116" s="82">
        <v>139</v>
      </c>
      <c r="Q7116" s="82" t="s">
        <v>76361</v>
      </c>
      <c r="R7116"/>
    </row>
    <row r="7117" spans="12:18" x14ac:dyDescent="0.25">
      <c r="L7117" t="s">
        <v>901</v>
      </c>
      <c r="M7117" t="s">
        <v>7765</v>
      </c>
      <c r="N7117" t="s">
        <v>44387</v>
      </c>
      <c r="O7117" s="76" t="s">
        <v>4366</v>
      </c>
      <c r="P7117" s="82">
        <v>71</v>
      </c>
      <c r="Q7117" s="82" t="s">
        <v>76362</v>
      </c>
      <c r="R7117"/>
    </row>
    <row r="7118" spans="12:18" x14ac:dyDescent="0.25">
      <c r="L7118" t="s">
        <v>901</v>
      </c>
      <c r="M7118" t="s">
        <v>7766</v>
      </c>
      <c r="N7118" t="s">
        <v>44388</v>
      </c>
      <c r="O7118" s="76" t="s">
        <v>4450</v>
      </c>
      <c r="P7118" s="82">
        <v>13910</v>
      </c>
      <c r="Q7118" s="82" t="s">
        <v>72645</v>
      </c>
      <c r="R7118"/>
    </row>
    <row r="7119" spans="12:18" x14ac:dyDescent="0.25">
      <c r="L7119" t="s">
        <v>901</v>
      </c>
      <c r="M7119" t="s">
        <v>33782</v>
      </c>
      <c r="N7119" t="s">
        <v>44389</v>
      </c>
      <c r="O7119" s="76" t="s">
        <v>4366</v>
      </c>
      <c r="P7119" s="82">
        <v>126</v>
      </c>
      <c r="Q7119" s="82" t="s">
        <v>76363</v>
      </c>
      <c r="R7119"/>
    </row>
    <row r="7120" spans="12:18" x14ac:dyDescent="0.25">
      <c r="L7120" t="s">
        <v>901</v>
      </c>
      <c r="M7120" t="s">
        <v>33783</v>
      </c>
      <c r="N7120" t="s">
        <v>44390</v>
      </c>
      <c r="O7120" s="76" t="s">
        <v>4366</v>
      </c>
      <c r="P7120" s="82">
        <v>45</v>
      </c>
      <c r="Q7120" s="82" t="s">
        <v>76364</v>
      </c>
      <c r="R7120"/>
    </row>
    <row r="7121" spans="12:18" x14ac:dyDescent="0.25">
      <c r="L7121" t="s">
        <v>901</v>
      </c>
      <c r="M7121" t="s">
        <v>9796</v>
      </c>
      <c r="N7121" t="s">
        <v>44391</v>
      </c>
      <c r="O7121" s="76" t="s">
        <v>4366</v>
      </c>
      <c r="P7121" s="82">
        <v>160</v>
      </c>
      <c r="Q7121" s="82" t="s">
        <v>76365</v>
      </c>
      <c r="R7121"/>
    </row>
    <row r="7122" spans="12:18" x14ac:dyDescent="0.25">
      <c r="L7122" t="s">
        <v>901</v>
      </c>
      <c r="M7122" t="s">
        <v>7767</v>
      </c>
      <c r="N7122" t="s">
        <v>44392</v>
      </c>
      <c r="O7122" s="76" t="s">
        <v>4356</v>
      </c>
      <c r="P7122" s="82">
        <v>358</v>
      </c>
      <c r="Q7122" s="82" t="s">
        <v>76366</v>
      </c>
      <c r="R7122"/>
    </row>
    <row r="7123" spans="12:18" x14ac:dyDescent="0.25">
      <c r="L7123" t="s">
        <v>901</v>
      </c>
      <c r="M7123" t="s">
        <v>7768</v>
      </c>
      <c r="N7123" t="s">
        <v>44393</v>
      </c>
      <c r="O7123" s="76" t="s">
        <v>4374</v>
      </c>
      <c r="P7123" s="82">
        <v>11326</v>
      </c>
      <c r="Q7123" s="82" t="s">
        <v>72645</v>
      </c>
      <c r="R7123"/>
    </row>
    <row r="7124" spans="12:18" x14ac:dyDescent="0.25">
      <c r="L7124" t="s">
        <v>901</v>
      </c>
      <c r="M7124" t="s">
        <v>24873</v>
      </c>
      <c r="N7124" t="s">
        <v>44394</v>
      </c>
      <c r="O7124" s="76" t="s">
        <v>4356</v>
      </c>
      <c r="P7124" s="82">
        <v>299</v>
      </c>
      <c r="Q7124" s="82" t="s">
        <v>76367</v>
      </c>
      <c r="R7124"/>
    </row>
    <row r="7125" spans="12:18" x14ac:dyDescent="0.25">
      <c r="L7125" t="s">
        <v>901</v>
      </c>
      <c r="M7125" t="s">
        <v>24874</v>
      </c>
      <c r="N7125" t="s">
        <v>44395</v>
      </c>
      <c r="O7125" s="76" t="s">
        <v>4356</v>
      </c>
      <c r="P7125" s="82">
        <v>633</v>
      </c>
      <c r="Q7125" s="82" t="s">
        <v>76368</v>
      </c>
      <c r="R7125"/>
    </row>
    <row r="7126" spans="12:18" x14ac:dyDescent="0.25">
      <c r="L7126" t="s">
        <v>901</v>
      </c>
      <c r="M7126" t="s">
        <v>7769</v>
      </c>
      <c r="N7126" t="s">
        <v>44396</v>
      </c>
      <c r="O7126" s="76" t="s">
        <v>4366</v>
      </c>
      <c r="P7126" s="82">
        <v>206</v>
      </c>
      <c r="Q7126" s="82" t="s">
        <v>76369</v>
      </c>
      <c r="R7126"/>
    </row>
    <row r="7127" spans="12:18" x14ac:dyDescent="0.25">
      <c r="L7127" t="s">
        <v>901</v>
      </c>
      <c r="M7127" t="s">
        <v>33784</v>
      </c>
      <c r="N7127" t="s">
        <v>44397</v>
      </c>
      <c r="O7127" s="76" t="s">
        <v>4366</v>
      </c>
      <c r="P7127" s="82">
        <v>129</v>
      </c>
      <c r="Q7127" s="82" t="s">
        <v>76370</v>
      </c>
      <c r="R7127"/>
    </row>
    <row r="7128" spans="12:18" x14ac:dyDescent="0.25">
      <c r="L7128" t="s">
        <v>901</v>
      </c>
      <c r="M7128" t="s">
        <v>33785</v>
      </c>
      <c r="N7128" t="s">
        <v>44398</v>
      </c>
      <c r="O7128" s="76" t="s">
        <v>4366</v>
      </c>
      <c r="P7128" s="82">
        <v>184</v>
      </c>
      <c r="Q7128" s="82" t="s">
        <v>76371</v>
      </c>
      <c r="R7128"/>
    </row>
    <row r="7129" spans="12:18" x14ac:dyDescent="0.25">
      <c r="L7129" t="s">
        <v>901</v>
      </c>
      <c r="M7129" t="s">
        <v>7771</v>
      </c>
      <c r="N7129" t="s">
        <v>44399</v>
      </c>
      <c r="O7129" s="76" t="s">
        <v>4356</v>
      </c>
      <c r="P7129" s="82">
        <v>855</v>
      </c>
      <c r="Q7129" s="82" t="s">
        <v>76373</v>
      </c>
      <c r="R7129"/>
    </row>
    <row r="7130" spans="12:18" x14ac:dyDescent="0.25">
      <c r="L7130" t="s">
        <v>901</v>
      </c>
      <c r="M7130" t="s">
        <v>29641</v>
      </c>
      <c r="N7130" t="s">
        <v>44400</v>
      </c>
      <c r="O7130" s="76" t="s">
        <v>4366</v>
      </c>
      <c r="P7130" s="82">
        <v>142</v>
      </c>
      <c r="Q7130" s="82" t="s">
        <v>76374</v>
      </c>
      <c r="R7130"/>
    </row>
    <row r="7131" spans="12:18" x14ac:dyDescent="0.25">
      <c r="L7131" t="s">
        <v>901</v>
      </c>
      <c r="M7131" t="s">
        <v>7772</v>
      </c>
      <c r="N7131" t="s">
        <v>44401</v>
      </c>
      <c r="O7131" s="76" t="s">
        <v>4366</v>
      </c>
      <c r="P7131" s="82">
        <v>137</v>
      </c>
      <c r="Q7131" s="82" t="s">
        <v>76375</v>
      </c>
      <c r="R7131"/>
    </row>
    <row r="7132" spans="12:18" x14ac:dyDescent="0.25">
      <c r="L7132" t="s">
        <v>901</v>
      </c>
      <c r="M7132" t="s">
        <v>7773</v>
      </c>
      <c r="N7132" t="s">
        <v>44402</v>
      </c>
      <c r="O7132" s="76" t="s">
        <v>4356</v>
      </c>
      <c r="P7132" s="82">
        <v>1037</v>
      </c>
      <c r="Q7132" s="82" t="s">
        <v>76377</v>
      </c>
      <c r="R7132"/>
    </row>
    <row r="7133" spans="12:18" x14ac:dyDescent="0.25">
      <c r="L7133" t="s">
        <v>901</v>
      </c>
      <c r="M7133" t="s">
        <v>33786</v>
      </c>
      <c r="N7133" t="s">
        <v>44403</v>
      </c>
      <c r="O7133" s="76" t="s">
        <v>4366</v>
      </c>
      <c r="P7133" s="82">
        <v>94</v>
      </c>
      <c r="Q7133" s="82" t="s">
        <v>76376</v>
      </c>
      <c r="R7133"/>
    </row>
    <row r="7134" spans="12:18" x14ac:dyDescent="0.25">
      <c r="L7134" t="s">
        <v>901</v>
      </c>
      <c r="M7134" t="s">
        <v>8037</v>
      </c>
      <c r="N7134" t="s">
        <v>44404</v>
      </c>
      <c r="O7134" s="76" t="s">
        <v>4366</v>
      </c>
      <c r="P7134" s="82">
        <v>64</v>
      </c>
      <c r="Q7134" s="82" t="s">
        <v>76378</v>
      </c>
      <c r="R7134"/>
    </row>
    <row r="7135" spans="12:18" x14ac:dyDescent="0.25">
      <c r="L7135" t="s">
        <v>901</v>
      </c>
      <c r="M7135" t="s">
        <v>24875</v>
      </c>
      <c r="N7135" t="s">
        <v>44405</v>
      </c>
      <c r="O7135" s="76" t="s">
        <v>4356</v>
      </c>
      <c r="P7135" s="82">
        <v>553</v>
      </c>
      <c r="Q7135" s="82" t="s">
        <v>76379</v>
      </c>
      <c r="R7135"/>
    </row>
    <row r="7136" spans="12:18" x14ac:dyDescent="0.25">
      <c r="L7136" t="s">
        <v>901</v>
      </c>
      <c r="M7136" t="s">
        <v>24876</v>
      </c>
      <c r="N7136" t="s">
        <v>44406</v>
      </c>
      <c r="O7136" s="76" t="s">
        <v>4356</v>
      </c>
      <c r="P7136" s="82">
        <v>637</v>
      </c>
      <c r="Q7136" s="82" t="s">
        <v>76380</v>
      </c>
      <c r="R7136"/>
    </row>
    <row r="7137" spans="12:18" x14ac:dyDescent="0.25">
      <c r="L7137" t="s">
        <v>901</v>
      </c>
      <c r="M7137" t="s">
        <v>24877</v>
      </c>
      <c r="N7137" t="s">
        <v>44407</v>
      </c>
      <c r="O7137" s="76" t="s">
        <v>4366</v>
      </c>
      <c r="P7137" s="82">
        <v>123</v>
      </c>
      <c r="Q7137" s="82" t="s">
        <v>76381</v>
      </c>
      <c r="R7137"/>
    </row>
    <row r="7138" spans="12:18" x14ac:dyDescent="0.25">
      <c r="L7138" t="s">
        <v>901</v>
      </c>
      <c r="M7138" t="s">
        <v>15537</v>
      </c>
      <c r="N7138" t="s">
        <v>44408</v>
      </c>
      <c r="O7138" s="76" t="s">
        <v>4356</v>
      </c>
      <c r="P7138" s="82">
        <v>449</v>
      </c>
      <c r="Q7138" s="82" t="s">
        <v>76382</v>
      </c>
      <c r="R7138"/>
    </row>
    <row r="7139" spans="12:18" x14ac:dyDescent="0.25">
      <c r="L7139" t="s">
        <v>901</v>
      </c>
      <c r="M7139" t="s">
        <v>24878</v>
      </c>
      <c r="N7139" t="s">
        <v>44409</v>
      </c>
      <c r="O7139" s="76" t="s">
        <v>4356</v>
      </c>
      <c r="P7139" s="82">
        <v>462</v>
      </c>
      <c r="Q7139" s="82" t="s">
        <v>76383</v>
      </c>
      <c r="R7139"/>
    </row>
    <row r="7140" spans="12:18" x14ac:dyDescent="0.25">
      <c r="L7140" t="s">
        <v>901</v>
      </c>
      <c r="M7140" t="s">
        <v>15539</v>
      </c>
      <c r="N7140" t="s">
        <v>44410</v>
      </c>
      <c r="O7140" s="76" t="s">
        <v>4356</v>
      </c>
      <c r="P7140" s="82">
        <v>811</v>
      </c>
      <c r="Q7140" s="82" t="s">
        <v>76384</v>
      </c>
      <c r="R7140"/>
    </row>
    <row r="7141" spans="12:18" x14ac:dyDescent="0.25">
      <c r="L7141" t="s">
        <v>901</v>
      </c>
      <c r="M7141" t="s">
        <v>24879</v>
      </c>
      <c r="N7141" t="s">
        <v>44411</v>
      </c>
      <c r="O7141" s="76" t="s">
        <v>4356</v>
      </c>
      <c r="P7141" s="82">
        <v>640</v>
      </c>
      <c r="Q7141" s="82" t="s">
        <v>76385</v>
      </c>
      <c r="R7141"/>
    </row>
    <row r="7142" spans="12:18" x14ac:dyDescent="0.25">
      <c r="L7142" t="s">
        <v>901</v>
      </c>
      <c r="M7142" t="s">
        <v>13557</v>
      </c>
      <c r="N7142" t="s">
        <v>44412</v>
      </c>
      <c r="O7142" s="76" t="s">
        <v>4366</v>
      </c>
      <c r="P7142" s="82">
        <v>368</v>
      </c>
      <c r="Q7142" s="82" t="s">
        <v>76386</v>
      </c>
      <c r="R7142"/>
    </row>
    <row r="7143" spans="12:18" x14ac:dyDescent="0.25">
      <c r="L7143" t="s">
        <v>901</v>
      </c>
      <c r="M7143" t="s">
        <v>7774</v>
      </c>
      <c r="N7143" t="s">
        <v>44413</v>
      </c>
      <c r="O7143" s="76" t="s">
        <v>4356</v>
      </c>
      <c r="P7143" s="82">
        <v>906</v>
      </c>
      <c r="Q7143" s="82" t="s">
        <v>76387</v>
      </c>
      <c r="R7143"/>
    </row>
    <row r="7144" spans="12:18" x14ac:dyDescent="0.25">
      <c r="L7144" t="s">
        <v>901</v>
      </c>
      <c r="M7144" t="s">
        <v>7775</v>
      </c>
      <c r="N7144" t="s">
        <v>44414</v>
      </c>
      <c r="O7144" s="76" t="s">
        <v>4356</v>
      </c>
      <c r="P7144" s="82">
        <v>210</v>
      </c>
      <c r="Q7144" s="82" t="s">
        <v>76388</v>
      </c>
      <c r="R7144"/>
    </row>
    <row r="7145" spans="12:18" x14ac:dyDescent="0.25">
      <c r="L7145" t="s">
        <v>901</v>
      </c>
      <c r="M7145" t="s">
        <v>13559</v>
      </c>
      <c r="N7145" t="s">
        <v>44415</v>
      </c>
      <c r="O7145" s="76" t="s">
        <v>4374</v>
      </c>
      <c r="P7145" s="82">
        <v>968</v>
      </c>
      <c r="Q7145" s="82" t="s">
        <v>76389</v>
      </c>
      <c r="R7145"/>
    </row>
    <row r="7146" spans="12:18" x14ac:dyDescent="0.25">
      <c r="L7146" t="s">
        <v>901</v>
      </c>
      <c r="M7146" t="s">
        <v>15541</v>
      </c>
      <c r="N7146" t="s">
        <v>44416</v>
      </c>
      <c r="O7146" s="76" t="s">
        <v>4366</v>
      </c>
      <c r="P7146" s="82">
        <v>29</v>
      </c>
      <c r="Q7146" s="82" t="s">
        <v>76390</v>
      </c>
      <c r="R7146"/>
    </row>
    <row r="7147" spans="12:18" x14ac:dyDescent="0.25">
      <c r="L7147" t="s">
        <v>901</v>
      </c>
      <c r="M7147" t="s">
        <v>15543</v>
      </c>
      <c r="N7147" t="s">
        <v>44417</v>
      </c>
      <c r="O7147" s="76" t="s">
        <v>4356</v>
      </c>
      <c r="P7147" s="82">
        <v>246</v>
      </c>
      <c r="Q7147" s="82" t="s">
        <v>76391</v>
      </c>
      <c r="R7147"/>
    </row>
    <row r="7148" spans="12:18" x14ac:dyDescent="0.25">
      <c r="L7148" t="s">
        <v>901</v>
      </c>
      <c r="M7148" t="s">
        <v>15545</v>
      </c>
      <c r="N7148" t="s">
        <v>44418</v>
      </c>
      <c r="O7148" s="76" t="s">
        <v>4366</v>
      </c>
      <c r="P7148" s="82">
        <v>160</v>
      </c>
      <c r="Q7148" s="82" t="s">
        <v>76392</v>
      </c>
      <c r="R7148"/>
    </row>
    <row r="7149" spans="12:18" x14ac:dyDescent="0.25">
      <c r="L7149" t="s">
        <v>901</v>
      </c>
      <c r="M7149" t="s">
        <v>24880</v>
      </c>
      <c r="N7149" t="s">
        <v>44419</v>
      </c>
      <c r="O7149" s="76" t="s">
        <v>4374</v>
      </c>
      <c r="P7149" s="82">
        <v>1130</v>
      </c>
      <c r="Q7149" s="82" t="s">
        <v>72645</v>
      </c>
      <c r="R7149"/>
    </row>
    <row r="7150" spans="12:18" x14ac:dyDescent="0.25">
      <c r="L7150" t="s">
        <v>901</v>
      </c>
      <c r="M7150" t="s">
        <v>15547</v>
      </c>
      <c r="N7150" t="s">
        <v>44420</v>
      </c>
      <c r="O7150" s="76" t="s">
        <v>4366</v>
      </c>
      <c r="P7150" s="82">
        <v>260</v>
      </c>
      <c r="Q7150" s="82" t="s">
        <v>76393</v>
      </c>
      <c r="R7150"/>
    </row>
    <row r="7151" spans="12:18" x14ac:dyDescent="0.25">
      <c r="L7151" t="s">
        <v>901</v>
      </c>
      <c r="M7151" t="s">
        <v>15549</v>
      </c>
      <c r="N7151" t="s">
        <v>44421</v>
      </c>
      <c r="O7151" s="76" t="s">
        <v>4366</v>
      </c>
      <c r="P7151" s="82">
        <v>168</v>
      </c>
      <c r="Q7151" s="82" t="s">
        <v>76394</v>
      </c>
      <c r="R7151"/>
    </row>
    <row r="7152" spans="12:18" x14ac:dyDescent="0.25">
      <c r="L7152" t="s">
        <v>901</v>
      </c>
      <c r="M7152" t="s">
        <v>24881</v>
      </c>
      <c r="N7152" t="s">
        <v>44422</v>
      </c>
      <c r="O7152" s="76" t="s">
        <v>4366</v>
      </c>
      <c r="P7152" s="82">
        <v>124</v>
      </c>
      <c r="Q7152" s="82" t="s">
        <v>76395</v>
      </c>
      <c r="R7152"/>
    </row>
    <row r="7153" spans="12:18" x14ac:dyDescent="0.25">
      <c r="L7153" t="s">
        <v>901</v>
      </c>
      <c r="M7153" t="s">
        <v>33787</v>
      </c>
      <c r="N7153" t="s">
        <v>44423</v>
      </c>
      <c r="O7153" s="76" t="s">
        <v>4366</v>
      </c>
      <c r="P7153" s="82">
        <v>80</v>
      </c>
      <c r="Q7153" s="82" t="s">
        <v>76396</v>
      </c>
      <c r="R7153"/>
    </row>
    <row r="7154" spans="12:18" x14ac:dyDescent="0.25">
      <c r="L7154" t="s">
        <v>901</v>
      </c>
      <c r="M7154" t="s">
        <v>33788</v>
      </c>
      <c r="N7154" t="s">
        <v>44424</v>
      </c>
      <c r="O7154" s="76" t="s">
        <v>4366</v>
      </c>
      <c r="P7154" s="82">
        <v>245</v>
      </c>
      <c r="Q7154" s="82" t="s">
        <v>76397</v>
      </c>
      <c r="R7154"/>
    </row>
    <row r="7155" spans="12:18" x14ac:dyDescent="0.25">
      <c r="L7155" t="s">
        <v>901</v>
      </c>
      <c r="M7155" t="s">
        <v>24882</v>
      </c>
      <c r="N7155" t="s">
        <v>44425</v>
      </c>
      <c r="O7155" s="76" t="s">
        <v>4366</v>
      </c>
      <c r="P7155" s="82">
        <v>81</v>
      </c>
      <c r="Q7155" s="82" t="s">
        <v>76398</v>
      </c>
      <c r="R7155"/>
    </row>
    <row r="7156" spans="12:18" x14ac:dyDescent="0.25">
      <c r="L7156" t="s">
        <v>901</v>
      </c>
      <c r="M7156" t="s">
        <v>13561</v>
      </c>
      <c r="N7156" t="s">
        <v>44426</v>
      </c>
      <c r="O7156" s="76" t="s">
        <v>4366</v>
      </c>
      <c r="P7156" s="82">
        <v>168</v>
      </c>
      <c r="Q7156" s="82" t="s">
        <v>76399</v>
      </c>
      <c r="R7156"/>
    </row>
    <row r="7157" spans="12:18" x14ac:dyDescent="0.25">
      <c r="L7157" t="s">
        <v>901</v>
      </c>
      <c r="M7157" t="s">
        <v>13563</v>
      </c>
      <c r="N7157" t="s">
        <v>44427</v>
      </c>
      <c r="O7157" s="76" t="s">
        <v>4356</v>
      </c>
      <c r="P7157" s="82">
        <v>1889</v>
      </c>
      <c r="Q7157" s="82" t="s">
        <v>76400</v>
      </c>
      <c r="R7157"/>
    </row>
    <row r="7158" spans="12:18" x14ac:dyDescent="0.25">
      <c r="L7158" t="s">
        <v>901</v>
      </c>
      <c r="M7158" t="s">
        <v>33789</v>
      </c>
      <c r="N7158" t="s">
        <v>44428</v>
      </c>
      <c r="O7158" s="76" t="s">
        <v>4356</v>
      </c>
      <c r="P7158" s="82">
        <v>528</v>
      </c>
      <c r="Q7158" s="82" t="s">
        <v>76401</v>
      </c>
      <c r="R7158"/>
    </row>
    <row r="7159" spans="12:18" x14ac:dyDescent="0.25">
      <c r="L7159" t="s">
        <v>901</v>
      </c>
      <c r="M7159" t="s">
        <v>7776</v>
      </c>
      <c r="N7159" t="s">
        <v>44429</v>
      </c>
      <c r="O7159" s="76" t="s">
        <v>4356</v>
      </c>
      <c r="P7159" s="82">
        <v>142</v>
      </c>
      <c r="Q7159" s="82" t="s">
        <v>76402</v>
      </c>
      <c r="R7159"/>
    </row>
    <row r="7160" spans="12:18" x14ac:dyDescent="0.25">
      <c r="L7160" t="s">
        <v>901</v>
      </c>
      <c r="M7160" t="s">
        <v>7777</v>
      </c>
      <c r="N7160" t="s">
        <v>44430</v>
      </c>
      <c r="O7160" s="76" t="s">
        <v>4356</v>
      </c>
      <c r="P7160" s="82">
        <v>324</v>
      </c>
      <c r="Q7160" s="82" t="s">
        <v>76403</v>
      </c>
      <c r="R7160"/>
    </row>
    <row r="7161" spans="12:18" x14ac:dyDescent="0.25">
      <c r="L7161" t="s">
        <v>901</v>
      </c>
      <c r="M7161" t="s">
        <v>7778</v>
      </c>
      <c r="N7161" t="s">
        <v>44431</v>
      </c>
      <c r="O7161" s="76" t="s">
        <v>4366</v>
      </c>
      <c r="P7161" s="82">
        <v>175</v>
      </c>
      <c r="Q7161" s="82" t="s">
        <v>76404</v>
      </c>
      <c r="R7161"/>
    </row>
    <row r="7162" spans="12:18" x14ac:dyDescent="0.25">
      <c r="L7162" t="s">
        <v>901</v>
      </c>
      <c r="M7162" t="s">
        <v>33790</v>
      </c>
      <c r="N7162" t="s">
        <v>44432</v>
      </c>
      <c r="O7162" s="76" t="s">
        <v>4366</v>
      </c>
      <c r="P7162" s="82">
        <v>182</v>
      </c>
      <c r="Q7162" s="82" t="s">
        <v>76405</v>
      </c>
      <c r="R7162"/>
    </row>
    <row r="7163" spans="12:18" x14ac:dyDescent="0.25">
      <c r="L7163" t="s">
        <v>901</v>
      </c>
      <c r="M7163" t="s">
        <v>13565</v>
      </c>
      <c r="N7163" t="s">
        <v>44433</v>
      </c>
      <c r="O7163" s="76" t="s">
        <v>4366</v>
      </c>
      <c r="P7163" s="82">
        <v>99</v>
      </c>
      <c r="Q7163" s="82" t="s">
        <v>76406</v>
      </c>
      <c r="R7163"/>
    </row>
    <row r="7164" spans="12:18" x14ac:dyDescent="0.25">
      <c r="L7164" t="s">
        <v>901</v>
      </c>
      <c r="M7164" t="s">
        <v>13567</v>
      </c>
      <c r="N7164" t="s">
        <v>44434</v>
      </c>
      <c r="O7164" s="76" t="s">
        <v>4366</v>
      </c>
      <c r="P7164" s="82">
        <v>135</v>
      </c>
      <c r="Q7164" s="82" t="s">
        <v>76407</v>
      </c>
      <c r="R7164"/>
    </row>
    <row r="7165" spans="12:18" x14ac:dyDescent="0.25">
      <c r="L7165" t="s">
        <v>901</v>
      </c>
      <c r="M7165" t="s">
        <v>7779</v>
      </c>
      <c r="N7165" t="s">
        <v>44435</v>
      </c>
      <c r="O7165" s="76" t="s">
        <v>4366</v>
      </c>
      <c r="P7165" s="82">
        <v>117</v>
      </c>
      <c r="Q7165" s="82" t="s">
        <v>76408</v>
      </c>
      <c r="R7165"/>
    </row>
    <row r="7166" spans="12:18" x14ac:dyDescent="0.25">
      <c r="L7166" t="s">
        <v>901</v>
      </c>
      <c r="M7166" t="s">
        <v>24883</v>
      </c>
      <c r="N7166" t="s">
        <v>44436</v>
      </c>
      <c r="O7166" s="76" t="s">
        <v>4356</v>
      </c>
      <c r="P7166" s="82">
        <v>136</v>
      </c>
      <c r="Q7166" s="82" t="s">
        <v>76409</v>
      </c>
      <c r="R7166"/>
    </row>
    <row r="7167" spans="12:18" x14ac:dyDescent="0.25">
      <c r="L7167" t="s">
        <v>901</v>
      </c>
      <c r="M7167" t="s">
        <v>33791</v>
      </c>
      <c r="N7167" t="s">
        <v>44437</v>
      </c>
      <c r="O7167" s="76" t="s">
        <v>4366</v>
      </c>
      <c r="P7167" s="82">
        <v>138</v>
      </c>
      <c r="Q7167" s="82" t="s">
        <v>76410</v>
      </c>
      <c r="R7167"/>
    </row>
    <row r="7168" spans="12:18" x14ac:dyDescent="0.25">
      <c r="L7168" t="s">
        <v>901</v>
      </c>
      <c r="M7168" t="s">
        <v>24884</v>
      </c>
      <c r="N7168" t="s">
        <v>44438</v>
      </c>
      <c r="O7168" s="76" t="s">
        <v>4366</v>
      </c>
      <c r="P7168" s="82">
        <v>42</v>
      </c>
      <c r="Q7168" s="82" t="s">
        <v>76411</v>
      </c>
      <c r="R7168"/>
    </row>
    <row r="7169" spans="12:18" x14ac:dyDescent="0.25">
      <c r="L7169" t="s">
        <v>901</v>
      </c>
      <c r="M7169" t="s">
        <v>13569</v>
      </c>
      <c r="N7169" t="s">
        <v>44439</v>
      </c>
      <c r="O7169" s="76" t="s">
        <v>4366</v>
      </c>
      <c r="P7169" s="82">
        <v>109</v>
      </c>
      <c r="Q7169" s="82" t="s">
        <v>76412</v>
      </c>
      <c r="R7169"/>
    </row>
    <row r="7170" spans="12:18" x14ac:dyDescent="0.25">
      <c r="L7170" t="s">
        <v>901</v>
      </c>
      <c r="M7170" t="s">
        <v>13571</v>
      </c>
      <c r="N7170" t="s">
        <v>44440</v>
      </c>
      <c r="O7170" s="76" t="s">
        <v>4374</v>
      </c>
      <c r="P7170" s="82">
        <v>1471</v>
      </c>
      <c r="Q7170" s="82" t="s">
        <v>72645</v>
      </c>
      <c r="R7170"/>
    </row>
    <row r="7171" spans="12:18" x14ac:dyDescent="0.25">
      <c r="L7171" t="s">
        <v>901</v>
      </c>
      <c r="M7171" t="s">
        <v>7780</v>
      </c>
      <c r="N7171" t="s">
        <v>44441</v>
      </c>
      <c r="O7171" s="76" t="s">
        <v>4366</v>
      </c>
      <c r="P7171" s="82">
        <v>73</v>
      </c>
      <c r="Q7171" s="82" t="s">
        <v>76413</v>
      </c>
      <c r="R7171"/>
    </row>
    <row r="7172" spans="12:18" x14ac:dyDescent="0.25">
      <c r="L7172" t="s">
        <v>901</v>
      </c>
      <c r="M7172" t="s">
        <v>7781</v>
      </c>
      <c r="N7172" t="s">
        <v>44442</v>
      </c>
      <c r="O7172" s="76" t="s">
        <v>4356</v>
      </c>
      <c r="P7172" s="82">
        <v>135</v>
      </c>
      <c r="Q7172" s="82" t="s">
        <v>76414</v>
      </c>
      <c r="R7172"/>
    </row>
    <row r="7173" spans="12:18" x14ac:dyDescent="0.25">
      <c r="L7173" t="s">
        <v>901</v>
      </c>
      <c r="M7173" t="s">
        <v>24885</v>
      </c>
      <c r="N7173" t="s">
        <v>44443</v>
      </c>
      <c r="O7173" s="76" t="s">
        <v>4356</v>
      </c>
      <c r="P7173" s="82">
        <v>338</v>
      </c>
      <c r="Q7173" s="82" t="s">
        <v>76415</v>
      </c>
      <c r="R7173"/>
    </row>
    <row r="7174" spans="12:18" x14ac:dyDescent="0.25">
      <c r="L7174" t="s">
        <v>901</v>
      </c>
      <c r="M7174" t="s">
        <v>7782</v>
      </c>
      <c r="N7174" t="s">
        <v>44444</v>
      </c>
      <c r="O7174" s="76" t="s">
        <v>4356</v>
      </c>
      <c r="P7174" s="82">
        <v>493</v>
      </c>
      <c r="Q7174" s="82" t="s">
        <v>76416</v>
      </c>
      <c r="R7174"/>
    </row>
    <row r="7175" spans="12:18" x14ac:dyDescent="0.25">
      <c r="L7175" t="s">
        <v>901</v>
      </c>
      <c r="M7175" t="s">
        <v>15551</v>
      </c>
      <c r="N7175" t="s">
        <v>44445</v>
      </c>
      <c r="O7175" s="76" t="s">
        <v>4366</v>
      </c>
      <c r="P7175" s="82">
        <v>141</v>
      </c>
      <c r="Q7175" s="82" t="s">
        <v>76417</v>
      </c>
      <c r="R7175"/>
    </row>
    <row r="7176" spans="12:18" x14ac:dyDescent="0.25">
      <c r="L7176" t="s">
        <v>901</v>
      </c>
      <c r="M7176" t="s">
        <v>13573</v>
      </c>
      <c r="N7176" t="s">
        <v>44446</v>
      </c>
      <c r="O7176" s="76" t="s">
        <v>4366</v>
      </c>
      <c r="P7176" s="82">
        <v>84</v>
      </c>
      <c r="Q7176" s="82" t="s">
        <v>76418</v>
      </c>
      <c r="R7176"/>
    </row>
    <row r="7177" spans="12:18" x14ac:dyDescent="0.25">
      <c r="L7177" t="s">
        <v>901</v>
      </c>
      <c r="M7177" t="s">
        <v>7783</v>
      </c>
      <c r="N7177" t="s">
        <v>44447</v>
      </c>
      <c r="O7177" s="76" t="s">
        <v>4356</v>
      </c>
      <c r="P7177" s="82">
        <v>376</v>
      </c>
      <c r="Q7177" s="82" t="s">
        <v>76419</v>
      </c>
      <c r="R7177"/>
    </row>
    <row r="7178" spans="12:18" x14ac:dyDescent="0.25">
      <c r="L7178" t="s">
        <v>901</v>
      </c>
      <c r="M7178" t="s">
        <v>7784</v>
      </c>
      <c r="N7178" t="s">
        <v>44448</v>
      </c>
      <c r="O7178" s="76" t="s">
        <v>4450</v>
      </c>
      <c r="P7178" s="82">
        <v>156920</v>
      </c>
      <c r="Q7178" s="82" t="s">
        <v>72645</v>
      </c>
      <c r="R7178"/>
    </row>
    <row r="7179" spans="12:18" x14ac:dyDescent="0.25">
      <c r="L7179" t="s">
        <v>901</v>
      </c>
      <c r="M7179" t="s">
        <v>15553</v>
      </c>
      <c r="N7179" t="s">
        <v>44449</v>
      </c>
      <c r="O7179" s="76" t="s">
        <v>4366</v>
      </c>
      <c r="P7179" s="82">
        <v>211</v>
      </c>
      <c r="Q7179" s="82" t="s">
        <v>76420</v>
      </c>
      <c r="R7179"/>
    </row>
    <row r="7180" spans="12:18" x14ac:dyDescent="0.25">
      <c r="L7180" t="s">
        <v>901</v>
      </c>
      <c r="M7180" t="s">
        <v>33792</v>
      </c>
      <c r="N7180" t="s">
        <v>44450</v>
      </c>
      <c r="O7180" s="76" t="s">
        <v>4366</v>
      </c>
      <c r="P7180" s="82">
        <v>186</v>
      </c>
      <c r="Q7180" s="82" t="s">
        <v>76421</v>
      </c>
      <c r="R7180"/>
    </row>
    <row r="7181" spans="12:18" x14ac:dyDescent="0.25">
      <c r="L7181" t="s">
        <v>901</v>
      </c>
      <c r="M7181" t="s">
        <v>24886</v>
      </c>
      <c r="N7181" t="s">
        <v>44451</v>
      </c>
      <c r="O7181" s="76" t="s">
        <v>4366</v>
      </c>
      <c r="P7181" s="82">
        <v>59</v>
      </c>
      <c r="Q7181" s="82" t="s">
        <v>76422</v>
      </c>
      <c r="R7181"/>
    </row>
    <row r="7182" spans="12:18" x14ac:dyDescent="0.25">
      <c r="L7182" t="s">
        <v>901</v>
      </c>
      <c r="M7182" t="s">
        <v>15555</v>
      </c>
      <c r="N7182" t="s">
        <v>44452</v>
      </c>
      <c r="O7182" s="76" t="s">
        <v>4366</v>
      </c>
      <c r="P7182" s="82">
        <v>53</v>
      </c>
      <c r="Q7182" s="82" t="s">
        <v>76423</v>
      </c>
      <c r="R7182"/>
    </row>
    <row r="7183" spans="12:18" x14ac:dyDescent="0.25">
      <c r="L7183" t="s">
        <v>901</v>
      </c>
      <c r="M7183" t="s">
        <v>33793</v>
      </c>
      <c r="N7183" t="s">
        <v>44453</v>
      </c>
      <c r="O7183" s="76" t="s">
        <v>4356</v>
      </c>
      <c r="P7183" s="82">
        <v>256</v>
      </c>
      <c r="Q7183" s="82" t="s">
        <v>76424</v>
      </c>
      <c r="R7183"/>
    </row>
    <row r="7184" spans="12:18" x14ac:dyDescent="0.25">
      <c r="L7184" t="s">
        <v>901</v>
      </c>
      <c r="M7184" t="s">
        <v>13575</v>
      </c>
      <c r="N7184" t="s">
        <v>44454</v>
      </c>
      <c r="O7184" s="76" t="s">
        <v>4366</v>
      </c>
      <c r="P7184" s="82">
        <v>95</v>
      </c>
      <c r="Q7184" s="82" t="s">
        <v>76425</v>
      </c>
      <c r="R7184"/>
    </row>
    <row r="7185" spans="12:18" x14ac:dyDescent="0.25">
      <c r="L7185" t="s">
        <v>901</v>
      </c>
      <c r="M7185" t="s">
        <v>7785</v>
      </c>
      <c r="N7185" t="s">
        <v>44455</v>
      </c>
      <c r="O7185" s="76" t="s">
        <v>4366</v>
      </c>
      <c r="P7185" s="82">
        <v>128</v>
      </c>
      <c r="Q7185" s="82" t="s">
        <v>76426</v>
      </c>
      <c r="R7185"/>
    </row>
    <row r="7186" spans="12:18" x14ac:dyDescent="0.25">
      <c r="L7186" t="s">
        <v>901</v>
      </c>
      <c r="M7186" t="s">
        <v>24887</v>
      </c>
      <c r="N7186" t="s">
        <v>44456</v>
      </c>
      <c r="O7186" s="76" t="s">
        <v>4356</v>
      </c>
      <c r="P7186" s="82">
        <v>775</v>
      </c>
      <c r="Q7186" s="82" t="s">
        <v>76427</v>
      </c>
      <c r="R7186"/>
    </row>
    <row r="7187" spans="12:18" x14ac:dyDescent="0.25">
      <c r="L7187" t="s">
        <v>901</v>
      </c>
      <c r="M7187" t="s">
        <v>15556</v>
      </c>
      <c r="N7187" t="s">
        <v>44457</v>
      </c>
      <c r="O7187" s="76" t="s">
        <v>4356</v>
      </c>
      <c r="P7187" s="82">
        <v>299</v>
      </c>
      <c r="Q7187" s="82" t="s">
        <v>76428</v>
      </c>
      <c r="R7187"/>
    </row>
    <row r="7188" spans="12:18" x14ac:dyDescent="0.25">
      <c r="L7188" t="s">
        <v>901</v>
      </c>
      <c r="M7188" t="s">
        <v>7786</v>
      </c>
      <c r="N7188" t="s">
        <v>44458</v>
      </c>
      <c r="O7188" s="76" t="s">
        <v>4356</v>
      </c>
      <c r="P7188" s="82">
        <v>284</v>
      </c>
      <c r="Q7188" s="82" t="s">
        <v>76429</v>
      </c>
      <c r="R7188"/>
    </row>
    <row r="7189" spans="12:18" x14ac:dyDescent="0.25">
      <c r="L7189" t="s">
        <v>901</v>
      </c>
      <c r="M7189" t="s">
        <v>15558</v>
      </c>
      <c r="N7189" t="s">
        <v>44459</v>
      </c>
      <c r="O7189" s="76" t="s">
        <v>4366</v>
      </c>
      <c r="P7189" s="82">
        <v>288</v>
      </c>
      <c r="Q7189" s="82" t="s">
        <v>76430</v>
      </c>
      <c r="R7189"/>
    </row>
    <row r="7190" spans="12:18" x14ac:dyDescent="0.25">
      <c r="L7190" t="s">
        <v>901</v>
      </c>
      <c r="M7190" t="s">
        <v>24888</v>
      </c>
      <c r="N7190" t="s">
        <v>44460</v>
      </c>
      <c r="O7190" s="76" t="s">
        <v>4366</v>
      </c>
      <c r="P7190" s="82">
        <v>79</v>
      </c>
      <c r="Q7190" s="82" t="s">
        <v>76431</v>
      </c>
      <c r="R7190"/>
    </row>
    <row r="7191" spans="12:18" x14ac:dyDescent="0.25">
      <c r="L7191" t="s">
        <v>901</v>
      </c>
      <c r="M7191" t="s">
        <v>24889</v>
      </c>
      <c r="N7191" t="s">
        <v>44461</v>
      </c>
      <c r="O7191" s="76" t="s">
        <v>4366</v>
      </c>
      <c r="P7191" s="82">
        <v>62</v>
      </c>
      <c r="Q7191" s="82" t="s">
        <v>76432</v>
      </c>
      <c r="R7191"/>
    </row>
    <row r="7192" spans="12:18" x14ac:dyDescent="0.25">
      <c r="L7192" t="s">
        <v>901</v>
      </c>
      <c r="M7192" t="s">
        <v>11106</v>
      </c>
      <c r="N7192" t="s">
        <v>44462</v>
      </c>
      <c r="O7192" s="76" t="s">
        <v>4356</v>
      </c>
      <c r="P7192" s="82">
        <v>313</v>
      </c>
      <c r="Q7192" s="82" t="s">
        <v>76433</v>
      </c>
      <c r="R7192"/>
    </row>
    <row r="7193" spans="12:18" x14ac:dyDescent="0.25">
      <c r="L7193" t="s">
        <v>901</v>
      </c>
      <c r="M7193" t="s">
        <v>13578</v>
      </c>
      <c r="N7193" t="s">
        <v>44463</v>
      </c>
      <c r="O7193" s="76" t="s">
        <v>4366</v>
      </c>
      <c r="P7193" s="82">
        <v>183</v>
      </c>
      <c r="Q7193" s="82" t="s">
        <v>76434</v>
      </c>
      <c r="R7193"/>
    </row>
    <row r="7194" spans="12:18" x14ac:dyDescent="0.25">
      <c r="L7194" t="s">
        <v>901</v>
      </c>
      <c r="M7194" t="s">
        <v>33794</v>
      </c>
      <c r="N7194" t="s">
        <v>44464</v>
      </c>
      <c r="O7194" s="76" t="s">
        <v>4356</v>
      </c>
      <c r="P7194" s="82">
        <v>796</v>
      </c>
      <c r="Q7194" s="82" t="s">
        <v>76435</v>
      </c>
      <c r="R7194"/>
    </row>
    <row r="7195" spans="12:18" x14ac:dyDescent="0.25">
      <c r="L7195" t="s">
        <v>901</v>
      </c>
      <c r="M7195" t="s">
        <v>7787</v>
      </c>
      <c r="N7195" t="s">
        <v>44465</v>
      </c>
      <c r="O7195" s="76" t="s">
        <v>4366</v>
      </c>
      <c r="P7195" s="82">
        <v>68</v>
      </c>
      <c r="Q7195" s="82" t="s">
        <v>76436</v>
      </c>
      <c r="R7195"/>
    </row>
    <row r="7196" spans="12:18" x14ac:dyDescent="0.25">
      <c r="L7196" t="s">
        <v>901</v>
      </c>
      <c r="M7196" t="s">
        <v>33795</v>
      </c>
      <c r="N7196" t="s">
        <v>44466</v>
      </c>
      <c r="O7196" s="76" t="s">
        <v>4356</v>
      </c>
      <c r="P7196" s="82">
        <v>690</v>
      </c>
      <c r="Q7196" s="82" t="s">
        <v>76437</v>
      </c>
      <c r="R7196"/>
    </row>
    <row r="7197" spans="12:18" x14ac:dyDescent="0.25">
      <c r="L7197" t="s">
        <v>901</v>
      </c>
      <c r="M7197" t="s">
        <v>13580</v>
      </c>
      <c r="N7197" t="s">
        <v>44467</v>
      </c>
      <c r="O7197" s="76" t="s">
        <v>4366</v>
      </c>
      <c r="P7197" s="82">
        <v>91</v>
      </c>
      <c r="Q7197" s="82" t="s">
        <v>76438</v>
      </c>
      <c r="R7197"/>
    </row>
    <row r="7198" spans="12:18" x14ac:dyDescent="0.25">
      <c r="L7198" t="s">
        <v>901</v>
      </c>
      <c r="M7198" t="s">
        <v>33796</v>
      </c>
      <c r="N7198" t="s">
        <v>44468</v>
      </c>
      <c r="O7198" s="76" t="s">
        <v>4366</v>
      </c>
      <c r="P7198" s="82">
        <v>275</v>
      </c>
      <c r="Q7198" s="82" t="s">
        <v>76439</v>
      </c>
      <c r="R7198"/>
    </row>
    <row r="7199" spans="12:18" x14ac:dyDescent="0.25">
      <c r="L7199" t="s">
        <v>901</v>
      </c>
      <c r="M7199" t="s">
        <v>13582</v>
      </c>
      <c r="N7199" t="s">
        <v>44469</v>
      </c>
      <c r="O7199" s="76" t="s">
        <v>4366</v>
      </c>
      <c r="P7199" s="82">
        <v>85</v>
      </c>
      <c r="Q7199" s="82" t="s">
        <v>76440</v>
      </c>
      <c r="R7199"/>
    </row>
    <row r="7200" spans="12:18" x14ac:dyDescent="0.25">
      <c r="L7200" t="s">
        <v>901</v>
      </c>
      <c r="M7200" t="s">
        <v>7788</v>
      </c>
      <c r="N7200" t="s">
        <v>44470</v>
      </c>
      <c r="O7200" s="76" t="s">
        <v>4366</v>
      </c>
      <c r="P7200" s="82">
        <v>156</v>
      </c>
      <c r="Q7200" s="82" t="s">
        <v>76441</v>
      </c>
      <c r="R7200"/>
    </row>
    <row r="7201" spans="12:18" x14ac:dyDescent="0.25">
      <c r="L7201" t="s">
        <v>901</v>
      </c>
      <c r="M7201" t="s">
        <v>7543</v>
      </c>
      <c r="N7201" t="s">
        <v>44471</v>
      </c>
      <c r="O7201" s="76" t="s">
        <v>4356</v>
      </c>
      <c r="P7201" s="82">
        <v>300</v>
      </c>
      <c r="Q7201" s="82" t="s">
        <v>76443</v>
      </c>
      <c r="R7201"/>
    </row>
    <row r="7202" spans="12:18" x14ac:dyDescent="0.25">
      <c r="L7202" t="s">
        <v>901</v>
      </c>
      <c r="M7202" t="s">
        <v>7789</v>
      </c>
      <c r="N7202" t="s">
        <v>44472</v>
      </c>
      <c r="O7202" s="76" t="s">
        <v>4356</v>
      </c>
      <c r="P7202" s="82">
        <v>315</v>
      </c>
      <c r="Q7202" s="82" t="s">
        <v>76444</v>
      </c>
      <c r="R7202"/>
    </row>
    <row r="7203" spans="12:18" x14ac:dyDescent="0.25">
      <c r="L7203" t="s">
        <v>901</v>
      </c>
      <c r="M7203" t="s">
        <v>13583</v>
      </c>
      <c r="N7203" t="s">
        <v>44473</v>
      </c>
      <c r="O7203" s="76" t="s">
        <v>4366</v>
      </c>
      <c r="P7203" s="82">
        <v>67</v>
      </c>
      <c r="Q7203" s="82" t="s">
        <v>76445</v>
      </c>
      <c r="R7203"/>
    </row>
    <row r="7204" spans="12:18" x14ac:dyDescent="0.25">
      <c r="L7204" t="s">
        <v>901</v>
      </c>
      <c r="M7204" t="s">
        <v>15560</v>
      </c>
      <c r="N7204" t="s">
        <v>44474</v>
      </c>
      <c r="O7204" s="76" t="s">
        <v>4366</v>
      </c>
      <c r="P7204" s="82">
        <v>226</v>
      </c>
      <c r="Q7204" s="82" t="s">
        <v>76446</v>
      </c>
      <c r="R7204"/>
    </row>
    <row r="7205" spans="12:18" x14ac:dyDescent="0.25">
      <c r="L7205" t="s">
        <v>901</v>
      </c>
      <c r="M7205" t="s">
        <v>24890</v>
      </c>
      <c r="N7205" t="s">
        <v>44475</v>
      </c>
      <c r="O7205" s="76" t="s">
        <v>4366</v>
      </c>
      <c r="P7205" s="82">
        <v>300</v>
      </c>
      <c r="Q7205" s="82" t="s">
        <v>76447</v>
      </c>
      <c r="R7205"/>
    </row>
    <row r="7206" spans="12:18" x14ac:dyDescent="0.25">
      <c r="L7206" t="s">
        <v>901</v>
      </c>
      <c r="M7206" t="s">
        <v>33798</v>
      </c>
      <c r="N7206" t="s">
        <v>44476</v>
      </c>
      <c r="O7206" s="76" t="s">
        <v>4366</v>
      </c>
      <c r="P7206" s="82">
        <v>155</v>
      </c>
      <c r="Q7206" s="82" t="s">
        <v>76448</v>
      </c>
      <c r="R7206"/>
    </row>
    <row r="7207" spans="12:18" x14ac:dyDescent="0.25">
      <c r="L7207" t="s">
        <v>901</v>
      </c>
      <c r="M7207" t="s">
        <v>33799</v>
      </c>
      <c r="N7207" t="s">
        <v>44477</v>
      </c>
      <c r="O7207" s="76" t="s">
        <v>4356</v>
      </c>
      <c r="P7207" s="82">
        <v>625</v>
      </c>
      <c r="Q7207" s="82" t="s">
        <v>76449</v>
      </c>
      <c r="R7207"/>
    </row>
    <row r="7208" spans="12:18" x14ac:dyDescent="0.25">
      <c r="L7208" t="s">
        <v>901</v>
      </c>
      <c r="M7208" t="s">
        <v>15562</v>
      </c>
      <c r="N7208" t="s">
        <v>44478</v>
      </c>
      <c r="O7208" s="76" t="s">
        <v>4366</v>
      </c>
      <c r="P7208" s="82">
        <v>31</v>
      </c>
      <c r="Q7208" s="82" t="s">
        <v>76450</v>
      </c>
      <c r="R7208"/>
    </row>
    <row r="7209" spans="12:18" x14ac:dyDescent="0.25">
      <c r="L7209" t="s">
        <v>901</v>
      </c>
      <c r="M7209" t="s">
        <v>7790</v>
      </c>
      <c r="N7209" t="s">
        <v>44479</v>
      </c>
      <c r="O7209" s="76" t="s">
        <v>4356</v>
      </c>
      <c r="P7209" s="82">
        <v>1616</v>
      </c>
      <c r="Q7209" s="82" t="s">
        <v>76451</v>
      </c>
      <c r="R7209"/>
    </row>
    <row r="7210" spans="12:18" x14ac:dyDescent="0.25">
      <c r="L7210" t="s">
        <v>901</v>
      </c>
      <c r="M7210" t="s">
        <v>15566</v>
      </c>
      <c r="N7210" t="s">
        <v>44480</v>
      </c>
      <c r="O7210" s="76" t="s">
        <v>4374</v>
      </c>
      <c r="P7210" s="82">
        <v>754</v>
      </c>
      <c r="Q7210" s="82" t="s">
        <v>72645</v>
      </c>
      <c r="R7210"/>
    </row>
    <row r="7211" spans="12:18" x14ac:dyDescent="0.25">
      <c r="L7211" t="s">
        <v>901</v>
      </c>
      <c r="M7211" t="s">
        <v>8483</v>
      </c>
      <c r="N7211" t="s">
        <v>44481</v>
      </c>
      <c r="O7211" s="76" t="s">
        <v>4366</v>
      </c>
      <c r="P7211" s="82">
        <v>185</v>
      </c>
      <c r="Q7211" s="82" t="s">
        <v>76453</v>
      </c>
      <c r="R7211"/>
    </row>
    <row r="7212" spans="12:18" x14ac:dyDescent="0.25">
      <c r="L7212" t="s">
        <v>901</v>
      </c>
      <c r="M7212" t="s">
        <v>33800</v>
      </c>
      <c r="N7212" t="s">
        <v>44482</v>
      </c>
      <c r="O7212" s="76" t="s">
        <v>4356</v>
      </c>
      <c r="P7212" s="82">
        <v>473</v>
      </c>
      <c r="Q7212" s="82" t="s">
        <v>76454</v>
      </c>
      <c r="R7212"/>
    </row>
    <row r="7213" spans="12:18" x14ac:dyDescent="0.25">
      <c r="L7213" t="s">
        <v>901</v>
      </c>
      <c r="M7213" t="s">
        <v>13585</v>
      </c>
      <c r="N7213" t="s">
        <v>44483</v>
      </c>
      <c r="O7213" s="76" t="s">
        <v>4356</v>
      </c>
      <c r="P7213" s="82">
        <v>194</v>
      </c>
      <c r="Q7213" s="82" t="s">
        <v>76455</v>
      </c>
      <c r="R7213"/>
    </row>
    <row r="7214" spans="12:18" x14ac:dyDescent="0.25">
      <c r="L7214" t="s">
        <v>901</v>
      </c>
      <c r="M7214" t="s">
        <v>13587</v>
      </c>
      <c r="N7214" t="s">
        <v>44484</v>
      </c>
      <c r="O7214" s="76" t="s">
        <v>4356</v>
      </c>
      <c r="P7214" s="82">
        <v>428</v>
      </c>
      <c r="Q7214" s="82" t="s">
        <v>76456</v>
      </c>
      <c r="R7214"/>
    </row>
    <row r="7215" spans="12:18" x14ac:dyDescent="0.25">
      <c r="L7215" t="s">
        <v>901</v>
      </c>
      <c r="M7215" t="s">
        <v>33801</v>
      </c>
      <c r="N7215" t="s">
        <v>44485</v>
      </c>
      <c r="O7215" s="76" t="s">
        <v>4366</v>
      </c>
      <c r="P7215" s="82">
        <v>184</v>
      </c>
      <c r="Q7215" s="82" t="s">
        <v>76457</v>
      </c>
      <c r="R7215"/>
    </row>
    <row r="7216" spans="12:18" x14ac:dyDescent="0.25">
      <c r="L7216" t="s">
        <v>901</v>
      </c>
      <c r="M7216" t="s">
        <v>15568</v>
      </c>
      <c r="N7216" t="s">
        <v>44486</v>
      </c>
      <c r="O7216" s="76" t="s">
        <v>4366</v>
      </c>
      <c r="P7216" s="82">
        <v>302</v>
      </c>
      <c r="Q7216" s="82" t="s">
        <v>76458</v>
      </c>
      <c r="R7216"/>
    </row>
    <row r="7217" spans="12:18" x14ac:dyDescent="0.25">
      <c r="L7217" t="s">
        <v>901</v>
      </c>
      <c r="M7217" t="s">
        <v>24891</v>
      </c>
      <c r="N7217" t="s">
        <v>44487</v>
      </c>
      <c r="O7217" s="76" t="s">
        <v>4356</v>
      </c>
      <c r="P7217" s="82">
        <v>1326</v>
      </c>
      <c r="Q7217" s="82" t="s">
        <v>76460</v>
      </c>
      <c r="R7217"/>
    </row>
    <row r="7218" spans="12:18" x14ac:dyDescent="0.25">
      <c r="L7218" t="s">
        <v>901</v>
      </c>
      <c r="M7218" t="s">
        <v>33802</v>
      </c>
      <c r="N7218" t="s">
        <v>44488</v>
      </c>
      <c r="O7218" s="76" t="s">
        <v>4366</v>
      </c>
      <c r="P7218" s="82">
        <v>165</v>
      </c>
      <c r="Q7218" s="82" t="s">
        <v>76461</v>
      </c>
      <c r="R7218"/>
    </row>
    <row r="7219" spans="12:18" x14ac:dyDescent="0.25">
      <c r="L7219" t="s">
        <v>901</v>
      </c>
      <c r="M7219" t="s">
        <v>24892</v>
      </c>
      <c r="N7219" t="s">
        <v>44489</v>
      </c>
      <c r="O7219" s="76" t="s">
        <v>4366</v>
      </c>
      <c r="P7219" s="82">
        <v>135</v>
      </c>
      <c r="Q7219" s="82" t="s">
        <v>76462</v>
      </c>
      <c r="R7219"/>
    </row>
    <row r="7220" spans="12:18" x14ac:dyDescent="0.25">
      <c r="L7220" t="s">
        <v>901</v>
      </c>
      <c r="M7220" t="s">
        <v>7793</v>
      </c>
      <c r="N7220" t="s">
        <v>44490</v>
      </c>
      <c r="O7220" s="76" t="s">
        <v>4356</v>
      </c>
      <c r="P7220" s="82">
        <v>893</v>
      </c>
      <c r="Q7220" s="82" t="s">
        <v>76464</v>
      </c>
      <c r="R7220"/>
    </row>
    <row r="7221" spans="12:18" x14ac:dyDescent="0.25">
      <c r="L7221" t="s">
        <v>901</v>
      </c>
      <c r="M7221" t="s">
        <v>24893</v>
      </c>
      <c r="N7221" t="s">
        <v>44491</v>
      </c>
      <c r="O7221" s="76" t="s">
        <v>4450</v>
      </c>
      <c r="P7221" s="82">
        <v>8888</v>
      </c>
      <c r="Q7221" s="82" t="s">
        <v>72645</v>
      </c>
      <c r="R7221"/>
    </row>
    <row r="7222" spans="12:18" x14ac:dyDescent="0.25">
      <c r="L7222" t="s">
        <v>901</v>
      </c>
      <c r="M7222" t="s">
        <v>15570</v>
      </c>
      <c r="N7222" t="s">
        <v>44492</v>
      </c>
      <c r="O7222" s="76" t="s">
        <v>4366</v>
      </c>
      <c r="P7222" s="82">
        <v>120</v>
      </c>
      <c r="Q7222" s="82" t="s">
        <v>76463</v>
      </c>
      <c r="R7222"/>
    </row>
    <row r="7223" spans="12:18" x14ac:dyDescent="0.25">
      <c r="L7223" t="s">
        <v>901</v>
      </c>
      <c r="M7223" t="s">
        <v>13589</v>
      </c>
      <c r="N7223" t="s">
        <v>44493</v>
      </c>
      <c r="O7223" s="76" t="s">
        <v>4366</v>
      </c>
      <c r="P7223" s="82">
        <v>26</v>
      </c>
      <c r="Q7223" s="82" t="s">
        <v>76465</v>
      </c>
      <c r="R7223"/>
    </row>
    <row r="7224" spans="12:18" x14ac:dyDescent="0.25">
      <c r="L7224" t="s">
        <v>901</v>
      </c>
      <c r="M7224" t="s">
        <v>15572</v>
      </c>
      <c r="N7224" t="s">
        <v>44494</v>
      </c>
      <c r="O7224" s="76" t="s">
        <v>4366</v>
      </c>
      <c r="P7224" s="82">
        <v>139</v>
      </c>
      <c r="Q7224" s="82" t="s">
        <v>76466</v>
      </c>
      <c r="R7224"/>
    </row>
    <row r="7225" spans="12:18" x14ac:dyDescent="0.25">
      <c r="L7225" t="s">
        <v>901</v>
      </c>
      <c r="M7225" t="s">
        <v>11122</v>
      </c>
      <c r="N7225" t="s">
        <v>44495</v>
      </c>
      <c r="O7225" s="76" t="s">
        <v>4366</v>
      </c>
      <c r="P7225" s="82">
        <v>165</v>
      </c>
      <c r="Q7225" s="82" t="s">
        <v>76467</v>
      </c>
      <c r="R7225"/>
    </row>
    <row r="7226" spans="12:18" x14ac:dyDescent="0.25">
      <c r="L7226" t="s">
        <v>901</v>
      </c>
      <c r="M7226" t="s">
        <v>33803</v>
      </c>
      <c r="N7226" t="s">
        <v>44496</v>
      </c>
      <c r="O7226" s="76" t="s">
        <v>4366</v>
      </c>
      <c r="P7226" s="82">
        <v>103</v>
      </c>
      <c r="Q7226" s="82" t="s">
        <v>76468</v>
      </c>
      <c r="R7226"/>
    </row>
    <row r="7227" spans="12:18" x14ac:dyDescent="0.25">
      <c r="L7227" t="s">
        <v>901</v>
      </c>
      <c r="M7227" t="s">
        <v>13591</v>
      </c>
      <c r="N7227" t="s">
        <v>44497</v>
      </c>
      <c r="O7227" s="76" t="s">
        <v>4366</v>
      </c>
      <c r="P7227" s="82">
        <v>62</v>
      </c>
      <c r="Q7227" s="82" t="s">
        <v>76469</v>
      </c>
      <c r="R7227"/>
    </row>
    <row r="7228" spans="12:18" x14ac:dyDescent="0.25">
      <c r="L7228" t="s">
        <v>901</v>
      </c>
      <c r="M7228" t="s">
        <v>4488</v>
      </c>
      <c r="N7228" t="s">
        <v>44498</v>
      </c>
      <c r="O7228" s="76" t="s">
        <v>4366</v>
      </c>
      <c r="P7228" s="82">
        <v>285</v>
      </c>
      <c r="Q7228" s="82" t="s">
        <v>76470</v>
      </c>
      <c r="R7228"/>
    </row>
    <row r="7229" spans="12:18" x14ac:dyDescent="0.25">
      <c r="L7229" t="s">
        <v>901</v>
      </c>
      <c r="M7229" t="s">
        <v>7794</v>
      </c>
      <c r="N7229" t="s">
        <v>44499</v>
      </c>
      <c r="O7229" s="76" t="s">
        <v>4356</v>
      </c>
      <c r="P7229" s="82">
        <v>476</v>
      </c>
      <c r="Q7229" s="82" t="s">
        <v>76471</v>
      </c>
      <c r="R7229"/>
    </row>
    <row r="7230" spans="12:18" x14ac:dyDescent="0.25">
      <c r="L7230" t="s">
        <v>901</v>
      </c>
      <c r="M7230" t="s">
        <v>15574</v>
      </c>
      <c r="N7230" t="s">
        <v>44500</v>
      </c>
      <c r="O7230" s="76" t="s">
        <v>4366</v>
      </c>
      <c r="P7230" s="82">
        <v>85</v>
      </c>
      <c r="Q7230" s="82" t="s">
        <v>76472</v>
      </c>
      <c r="R7230"/>
    </row>
    <row r="7231" spans="12:18" x14ac:dyDescent="0.25">
      <c r="L7231" t="s">
        <v>901</v>
      </c>
      <c r="M7231" t="s">
        <v>15576</v>
      </c>
      <c r="N7231" t="s">
        <v>44501</v>
      </c>
      <c r="O7231" s="76" t="s">
        <v>4366</v>
      </c>
      <c r="P7231" s="82">
        <v>168</v>
      </c>
      <c r="Q7231" s="82" t="s">
        <v>76473</v>
      </c>
      <c r="R7231"/>
    </row>
    <row r="7232" spans="12:18" x14ac:dyDescent="0.25">
      <c r="L7232" t="s">
        <v>901</v>
      </c>
      <c r="M7232" t="s">
        <v>15056</v>
      </c>
      <c r="N7232" t="s">
        <v>44502</v>
      </c>
      <c r="O7232" s="76" t="s">
        <v>4366</v>
      </c>
      <c r="P7232" s="82">
        <v>167</v>
      </c>
      <c r="Q7232" s="82" t="s">
        <v>76474</v>
      </c>
      <c r="R7232"/>
    </row>
    <row r="7233" spans="12:18" x14ac:dyDescent="0.25">
      <c r="L7233" t="s">
        <v>901</v>
      </c>
      <c r="M7233" t="s">
        <v>15577</v>
      </c>
      <c r="N7233" t="s">
        <v>44503</v>
      </c>
      <c r="O7233" s="76" t="s">
        <v>4366</v>
      </c>
      <c r="P7233" s="82">
        <v>118</v>
      </c>
      <c r="Q7233" s="82" t="s">
        <v>76475</v>
      </c>
      <c r="R7233"/>
    </row>
    <row r="7234" spans="12:18" x14ac:dyDescent="0.25">
      <c r="L7234" t="s">
        <v>901</v>
      </c>
      <c r="M7234" t="s">
        <v>33804</v>
      </c>
      <c r="N7234" t="s">
        <v>44504</v>
      </c>
      <c r="O7234" s="76" t="s">
        <v>4356</v>
      </c>
      <c r="P7234" s="82">
        <v>872</v>
      </c>
      <c r="Q7234" s="82" t="s">
        <v>76476</v>
      </c>
      <c r="R7234"/>
    </row>
    <row r="7235" spans="12:18" x14ac:dyDescent="0.25">
      <c r="L7235" t="s">
        <v>901</v>
      </c>
      <c r="M7235" t="s">
        <v>24894</v>
      </c>
      <c r="N7235" t="s">
        <v>44505</v>
      </c>
      <c r="O7235" s="76" t="s">
        <v>4356</v>
      </c>
      <c r="P7235" s="82">
        <v>374</v>
      </c>
      <c r="Q7235" s="82" t="s">
        <v>76477</v>
      </c>
      <c r="R7235"/>
    </row>
    <row r="7236" spans="12:18" x14ac:dyDescent="0.25">
      <c r="L7236" t="s">
        <v>901</v>
      </c>
      <c r="M7236" t="s">
        <v>13593</v>
      </c>
      <c r="N7236" t="s">
        <v>44506</v>
      </c>
      <c r="O7236" s="76" t="s">
        <v>4374</v>
      </c>
      <c r="P7236" s="82">
        <v>5315</v>
      </c>
      <c r="Q7236" s="82" t="s">
        <v>72645</v>
      </c>
      <c r="R7236"/>
    </row>
    <row r="7237" spans="12:18" x14ac:dyDescent="0.25">
      <c r="L7237" t="s">
        <v>901</v>
      </c>
      <c r="M7237" t="s">
        <v>33805</v>
      </c>
      <c r="N7237" t="s">
        <v>44507</v>
      </c>
      <c r="O7237" s="76" t="s">
        <v>4366</v>
      </c>
      <c r="P7237" s="82">
        <v>117</v>
      </c>
      <c r="Q7237" s="82" t="s">
        <v>76478</v>
      </c>
      <c r="R7237"/>
    </row>
    <row r="7238" spans="12:18" x14ac:dyDescent="0.25">
      <c r="L7238" t="s">
        <v>901</v>
      </c>
      <c r="M7238" t="s">
        <v>13595</v>
      </c>
      <c r="N7238" t="s">
        <v>44508</v>
      </c>
      <c r="O7238" s="76" t="s">
        <v>4356</v>
      </c>
      <c r="P7238" s="82">
        <v>431</v>
      </c>
      <c r="Q7238" s="82" t="s">
        <v>76479</v>
      </c>
      <c r="R7238"/>
    </row>
    <row r="7239" spans="12:18" x14ac:dyDescent="0.25">
      <c r="L7239" t="s">
        <v>901</v>
      </c>
      <c r="M7239" t="s">
        <v>33806</v>
      </c>
      <c r="N7239" t="s">
        <v>44509</v>
      </c>
      <c r="O7239" s="76" t="s">
        <v>4374</v>
      </c>
      <c r="P7239" s="82">
        <v>3087</v>
      </c>
      <c r="Q7239" s="82" t="s">
        <v>72645</v>
      </c>
      <c r="R7239"/>
    </row>
    <row r="7240" spans="12:18" x14ac:dyDescent="0.25">
      <c r="L7240" t="s">
        <v>901</v>
      </c>
      <c r="M7240" t="s">
        <v>24895</v>
      </c>
      <c r="N7240" t="s">
        <v>44510</v>
      </c>
      <c r="O7240" s="76" t="s">
        <v>4366</v>
      </c>
      <c r="P7240" s="82">
        <v>178</v>
      </c>
      <c r="Q7240" s="82" t="s">
        <v>76480</v>
      </c>
      <c r="R7240"/>
    </row>
    <row r="7241" spans="12:18" x14ac:dyDescent="0.25">
      <c r="L7241" t="s">
        <v>901</v>
      </c>
      <c r="M7241" t="s">
        <v>33807</v>
      </c>
      <c r="N7241" t="s">
        <v>44511</v>
      </c>
      <c r="O7241" s="76" t="s">
        <v>4356</v>
      </c>
      <c r="P7241" s="82">
        <v>705</v>
      </c>
      <c r="Q7241" s="82" t="s">
        <v>76481</v>
      </c>
      <c r="R7241"/>
    </row>
    <row r="7242" spans="12:18" x14ac:dyDescent="0.25">
      <c r="L7242" t="s">
        <v>901</v>
      </c>
      <c r="M7242" t="s">
        <v>13596</v>
      </c>
      <c r="N7242" t="s">
        <v>44512</v>
      </c>
      <c r="O7242" s="76" t="s">
        <v>4366</v>
      </c>
      <c r="P7242" s="82">
        <v>113</v>
      </c>
      <c r="Q7242" s="82" t="s">
        <v>76482</v>
      </c>
      <c r="R7242"/>
    </row>
    <row r="7243" spans="12:18" x14ac:dyDescent="0.25">
      <c r="L7243" t="s">
        <v>901</v>
      </c>
      <c r="M7243" t="s">
        <v>24896</v>
      </c>
      <c r="N7243" t="s">
        <v>44513</v>
      </c>
      <c r="O7243" s="76" t="s">
        <v>4366</v>
      </c>
      <c r="P7243" s="82">
        <v>88</v>
      </c>
      <c r="Q7243" s="82" t="s">
        <v>76483</v>
      </c>
      <c r="R7243"/>
    </row>
    <row r="7244" spans="12:18" x14ac:dyDescent="0.25">
      <c r="L7244" t="s">
        <v>901</v>
      </c>
      <c r="M7244" t="s">
        <v>15579</v>
      </c>
      <c r="N7244" t="s">
        <v>44514</v>
      </c>
      <c r="O7244" s="76" t="s">
        <v>4356</v>
      </c>
      <c r="P7244" s="82">
        <v>354</v>
      </c>
      <c r="Q7244" s="82" t="s">
        <v>76484</v>
      </c>
      <c r="R7244"/>
    </row>
    <row r="7245" spans="12:18" x14ac:dyDescent="0.25">
      <c r="L7245" t="s">
        <v>901</v>
      </c>
      <c r="M7245" t="s">
        <v>13598</v>
      </c>
      <c r="N7245" t="s">
        <v>44515</v>
      </c>
      <c r="O7245" s="76" t="s">
        <v>4366</v>
      </c>
      <c r="P7245" s="82">
        <v>248</v>
      </c>
      <c r="Q7245" s="82" t="s">
        <v>76485</v>
      </c>
      <c r="R7245"/>
    </row>
    <row r="7246" spans="12:18" x14ac:dyDescent="0.25">
      <c r="L7246" t="s">
        <v>901</v>
      </c>
      <c r="M7246" t="s">
        <v>24897</v>
      </c>
      <c r="N7246" t="s">
        <v>44516</v>
      </c>
      <c r="O7246" s="76" t="s">
        <v>4366</v>
      </c>
      <c r="P7246" s="82">
        <v>133</v>
      </c>
      <c r="Q7246" s="82" t="s">
        <v>76486</v>
      </c>
      <c r="R7246"/>
    </row>
    <row r="7247" spans="12:18" x14ac:dyDescent="0.25">
      <c r="L7247" t="s">
        <v>901</v>
      </c>
      <c r="M7247" t="s">
        <v>13600</v>
      </c>
      <c r="N7247" t="s">
        <v>44517</v>
      </c>
      <c r="O7247" s="76" t="s">
        <v>4366</v>
      </c>
      <c r="P7247" s="82">
        <v>252</v>
      </c>
      <c r="Q7247" s="82" t="s">
        <v>76488</v>
      </c>
      <c r="R7247"/>
    </row>
    <row r="7248" spans="12:18" x14ac:dyDescent="0.25">
      <c r="L7248" t="s">
        <v>901</v>
      </c>
      <c r="M7248" t="s">
        <v>33808</v>
      </c>
      <c r="N7248" t="s">
        <v>44518</v>
      </c>
      <c r="O7248" s="76" t="s">
        <v>4366</v>
      </c>
      <c r="P7248" s="82">
        <v>200</v>
      </c>
      <c r="Q7248" s="82" t="s">
        <v>76489</v>
      </c>
      <c r="R7248"/>
    </row>
    <row r="7249" spans="12:18" x14ac:dyDescent="0.25">
      <c r="L7249" t="s">
        <v>901</v>
      </c>
      <c r="M7249" t="s">
        <v>13601</v>
      </c>
      <c r="N7249" t="s">
        <v>44519</v>
      </c>
      <c r="O7249" s="76" t="s">
        <v>4366</v>
      </c>
      <c r="P7249" s="82">
        <v>212</v>
      </c>
      <c r="Q7249" s="82" t="s">
        <v>76490</v>
      </c>
      <c r="R7249"/>
    </row>
    <row r="7250" spans="12:18" x14ac:dyDescent="0.25">
      <c r="L7250" t="s">
        <v>901</v>
      </c>
      <c r="M7250" t="s">
        <v>15582</v>
      </c>
      <c r="N7250" t="s">
        <v>44520</v>
      </c>
      <c r="O7250" s="76" t="s">
        <v>4366</v>
      </c>
      <c r="P7250" s="82">
        <v>142</v>
      </c>
      <c r="Q7250" s="82" t="s">
        <v>76491</v>
      </c>
      <c r="R7250"/>
    </row>
    <row r="7251" spans="12:18" x14ac:dyDescent="0.25">
      <c r="L7251" t="s">
        <v>901</v>
      </c>
      <c r="M7251" t="s">
        <v>15584</v>
      </c>
      <c r="N7251" t="s">
        <v>44521</v>
      </c>
      <c r="O7251" s="76" t="s">
        <v>4366</v>
      </c>
      <c r="P7251" s="82">
        <v>207</v>
      </c>
      <c r="Q7251" s="82" t="s">
        <v>76492</v>
      </c>
      <c r="R7251"/>
    </row>
    <row r="7252" spans="12:18" x14ac:dyDescent="0.25">
      <c r="L7252" t="s">
        <v>901</v>
      </c>
      <c r="M7252" t="s">
        <v>15586</v>
      </c>
      <c r="N7252" t="s">
        <v>44522</v>
      </c>
      <c r="O7252" s="76" t="s">
        <v>4366</v>
      </c>
      <c r="P7252" s="82">
        <v>89</v>
      </c>
      <c r="Q7252" s="82" t="s">
        <v>76493</v>
      </c>
      <c r="R7252"/>
    </row>
    <row r="7253" spans="12:18" x14ac:dyDescent="0.25">
      <c r="L7253" t="s">
        <v>901</v>
      </c>
      <c r="M7253" t="s">
        <v>7795</v>
      </c>
      <c r="N7253" t="s">
        <v>44523</v>
      </c>
      <c r="O7253" s="76" t="s">
        <v>4366</v>
      </c>
      <c r="P7253" s="82">
        <v>108</v>
      </c>
      <c r="Q7253" s="82" t="s">
        <v>76494</v>
      </c>
      <c r="R7253"/>
    </row>
    <row r="7254" spans="12:18" x14ac:dyDescent="0.25">
      <c r="L7254" t="s">
        <v>901</v>
      </c>
      <c r="M7254" t="s">
        <v>15588</v>
      </c>
      <c r="N7254" t="s">
        <v>44524</v>
      </c>
      <c r="O7254" s="76" t="s">
        <v>4366</v>
      </c>
      <c r="P7254" s="82">
        <v>77</v>
      </c>
      <c r="Q7254" s="82" t="s">
        <v>76495</v>
      </c>
      <c r="R7254"/>
    </row>
    <row r="7255" spans="12:18" x14ac:dyDescent="0.25">
      <c r="L7255" t="s">
        <v>901</v>
      </c>
      <c r="M7255" t="s">
        <v>24898</v>
      </c>
      <c r="N7255" t="s">
        <v>44525</v>
      </c>
      <c r="O7255" s="76" t="s">
        <v>4366</v>
      </c>
      <c r="P7255" s="82">
        <v>33</v>
      </c>
      <c r="Q7255" s="82" t="s">
        <v>76496</v>
      </c>
      <c r="R7255"/>
    </row>
    <row r="7256" spans="12:18" x14ac:dyDescent="0.25">
      <c r="L7256" t="s">
        <v>901</v>
      </c>
      <c r="M7256" t="s">
        <v>15590</v>
      </c>
      <c r="N7256" t="s">
        <v>44526</v>
      </c>
      <c r="O7256" s="76" t="s">
        <v>4366</v>
      </c>
      <c r="P7256" s="82">
        <v>44</v>
      </c>
      <c r="Q7256" s="82" t="s">
        <v>76497</v>
      </c>
      <c r="R7256"/>
    </row>
    <row r="7257" spans="12:18" x14ac:dyDescent="0.25">
      <c r="L7257" t="s">
        <v>901</v>
      </c>
      <c r="M7257" t="s">
        <v>19937</v>
      </c>
      <c r="N7257" t="s">
        <v>44527</v>
      </c>
      <c r="O7257" s="76" t="s">
        <v>4366</v>
      </c>
      <c r="P7257" s="82">
        <v>80</v>
      </c>
      <c r="Q7257" s="82" t="s">
        <v>76498</v>
      </c>
      <c r="R7257"/>
    </row>
    <row r="7258" spans="12:18" x14ac:dyDescent="0.25">
      <c r="L7258" t="s">
        <v>901</v>
      </c>
      <c r="M7258" t="s">
        <v>7796</v>
      </c>
      <c r="N7258" t="s">
        <v>44528</v>
      </c>
      <c r="O7258" s="76" t="s">
        <v>4356</v>
      </c>
      <c r="P7258" s="82">
        <v>1219</v>
      </c>
      <c r="Q7258" s="82" t="s">
        <v>76499</v>
      </c>
      <c r="R7258"/>
    </row>
    <row r="7259" spans="12:18" x14ac:dyDescent="0.25">
      <c r="L7259" t="s">
        <v>901</v>
      </c>
      <c r="M7259" t="s">
        <v>15592</v>
      </c>
      <c r="N7259" t="s">
        <v>44529</v>
      </c>
      <c r="O7259" s="76" t="s">
        <v>4356</v>
      </c>
      <c r="P7259" s="82">
        <v>333</v>
      </c>
      <c r="Q7259" s="82" t="s">
        <v>76500</v>
      </c>
      <c r="R7259"/>
    </row>
    <row r="7260" spans="12:18" x14ac:dyDescent="0.25">
      <c r="L7260" t="s">
        <v>901</v>
      </c>
      <c r="M7260" t="s">
        <v>15594</v>
      </c>
      <c r="N7260" t="s">
        <v>44530</v>
      </c>
      <c r="O7260" s="76" t="s">
        <v>4374</v>
      </c>
      <c r="P7260" s="82">
        <v>4402</v>
      </c>
      <c r="Q7260" s="82" t="s">
        <v>72645</v>
      </c>
      <c r="R7260"/>
    </row>
    <row r="7261" spans="12:18" x14ac:dyDescent="0.25">
      <c r="L7261" t="s">
        <v>901</v>
      </c>
      <c r="M7261" t="s">
        <v>13603</v>
      </c>
      <c r="N7261" t="s">
        <v>44531</v>
      </c>
      <c r="O7261" s="76" t="s">
        <v>4356</v>
      </c>
      <c r="P7261" s="82">
        <v>869</v>
      </c>
      <c r="Q7261" s="82" t="s">
        <v>76501</v>
      </c>
      <c r="R7261"/>
    </row>
    <row r="7262" spans="12:18" x14ac:dyDescent="0.25">
      <c r="L7262" t="s">
        <v>901</v>
      </c>
      <c r="M7262" t="s">
        <v>7797</v>
      </c>
      <c r="N7262" t="s">
        <v>44532</v>
      </c>
      <c r="O7262" s="76" t="s">
        <v>4356</v>
      </c>
      <c r="P7262" s="82">
        <v>794</v>
      </c>
      <c r="Q7262" s="82" t="s">
        <v>76502</v>
      </c>
      <c r="R7262"/>
    </row>
    <row r="7263" spans="12:18" x14ac:dyDescent="0.25">
      <c r="L7263" t="s">
        <v>901</v>
      </c>
      <c r="M7263" t="s">
        <v>33809</v>
      </c>
      <c r="N7263" t="s">
        <v>44533</v>
      </c>
      <c r="O7263" s="76" t="s">
        <v>4366</v>
      </c>
      <c r="P7263" s="82">
        <v>82</v>
      </c>
      <c r="Q7263" s="82" t="s">
        <v>76503</v>
      </c>
      <c r="R7263"/>
    </row>
    <row r="7264" spans="12:18" x14ac:dyDescent="0.25">
      <c r="L7264" t="s">
        <v>901</v>
      </c>
      <c r="M7264" t="s">
        <v>7798</v>
      </c>
      <c r="N7264" t="s">
        <v>44534</v>
      </c>
      <c r="O7264" s="76" t="s">
        <v>4356</v>
      </c>
      <c r="P7264" s="82">
        <v>323</v>
      </c>
      <c r="Q7264" s="82" t="s">
        <v>76504</v>
      </c>
      <c r="R7264"/>
    </row>
    <row r="7265" spans="12:18" x14ac:dyDescent="0.25">
      <c r="L7265" t="s">
        <v>901</v>
      </c>
      <c r="M7265" t="s">
        <v>33810</v>
      </c>
      <c r="N7265" t="s">
        <v>44535</v>
      </c>
      <c r="O7265" s="76" t="s">
        <v>4366</v>
      </c>
      <c r="P7265" s="82">
        <v>141</v>
      </c>
      <c r="Q7265" s="82" t="s">
        <v>76505</v>
      </c>
      <c r="R7265"/>
    </row>
    <row r="7266" spans="12:18" x14ac:dyDescent="0.25">
      <c r="L7266" t="s">
        <v>901</v>
      </c>
      <c r="M7266" t="s">
        <v>7799</v>
      </c>
      <c r="N7266" t="s">
        <v>44536</v>
      </c>
      <c r="O7266" s="76" t="s">
        <v>4366</v>
      </c>
      <c r="P7266" s="82">
        <v>52</v>
      </c>
      <c r="Q7266" s="82" t="s">
        <v>76506</v>
      </c>
      <c r="R7266"/>
    </row>
    <row r="7267" spans="12:18" x14ac:dyDescent="0.25">
      <c r="L7267" t="s">
        <v>901</v>
      </c>
      <c r="M7267" t="s">
        <v>33811</v>
      </c>
      <c r="N7267" t="s">
        <v>44537</v>
      </c>
      <c r="O7267" s="76" t="s">
        <v>4366</v>
      </c>
      <c r="P7267" s="82">
        <v>185</v>
      </c>
      <c r="Q7267" s="82" t="s">
        <v>76507</v>
      </c>
      <c r="R7267"/>
    </row>
    <row r="7268" spans="12:18" x14ac:dyDescent="0.25">
      <c r="L7268" t="s">
        <v>901</v>
      </c>
      <c r="M7268" t="s">
        <v>13605</v>
      </c>
      <c r="N7268" t="s">
        <v>44538</v>
      </c>
      <c r="O7268" s="76" t="s">
        <v>4366</v>
      </c>
      <c r="P7268" s="82">
        <v>76</v>
      </c>
      <c r="Q7268" s="82" t="s">
        <v>76508</v>
      </c>
      <c r="R7268"/>
    </row>
    <row r="7269" spans="12:18" x14ac:dyDescent="0.25">
      <c r="L7269" t="s">
        <v>901</v>
      </c>
      <c r="M7269" t="s">
        <v>7801</v>
      </c>
      <c r="N7269" t="s">
        <v>44539</v>
      </c>
      <c r="O7269" s="76" t="s">
        <v>4366</v>
      </c>
      <c r="P7269" s="82">
        <v>43</v>
      </c>
      <c r="Q7269" s="82" t="s">
        <v>76510</v>
      </c>
      <c r="R7269"/>
    </row>
    <row r="7270" spans="12:18" x14ac:dyDescent="0.25">
      <c r="L7270" t="s">
        <v>901</v>
      </c>
      <c r="M7270" t="s">
        <v>15596</v>
      </c>
      <c r="N7270" t="s">
        <v>44540</v>
      </c>
      <c r="O7270" s="76" t="s">
        <v>4366</v>
      </c>
      <c r="P7270" s="82">
        <v>47</v>
      </c>
      <c r="Q7270" s="82" t="s">
        <v>76511</v>
      </c>
      <c r="R7270"/>
    </row>
    <row r="7271" spans="12:18" x14ac:dyDescent="0.25">
      <c r="L7271" t="s">
        <v>901</v>
      </c>
      <c r="M7271" t="s">
        <v>33797</v>
      </c>
      <c r="N7271" t="s">
        <v>44541</v>
      </c>
      <c r="O7271" s="76" t="s">
        <v>4356</v>
      </c>
      <c r="P7271" s="82">
        <v>213</v>
      </c>
      <c r="Q7271" s="82" t="s">
        <v>76442</v>
      </c>
      <c r="R7271"/>
    </row>
    <row r="7272" spans="12:18" x14ac:dyDescent="0.25">
      <c r="L7272" t="s">
        <v>901</v>
      </c>
      <c r="M7272" t="s">
        <v>15510</v>
      </c>
      <c r="N7272" t="s">
        <v>44542</v>
      </c>
      <c r="O7272" s="76" t="s">
        <v>4356</v>
      </c>
      <c r="P7272" s="82">
        <v>159</v>
      </c>
      <c r="Q7272" s="82" t="s">
        <v>76317</v>
      </c>
      <c r="R7272"/>
    </row>
    <row r="7273" spans="12:18" x14ac:dyDescent="0.25">
      <c r="L7273" t="s">
        <v>901</v>
      </c>
      <c r="M7273" t="s">
        <v>24872</v>
      </c>
      <c r="N7273" t="s">
        <v>44543</v>
      </c>
      <c r="O7273" s="76" t="s">
        <v>4366</v>
      </c>
      <c r="P7273" s="82">
        <v>102</v>
      </c>
      <c r="Q7273" s="82" t="s">
        <v>76356</v>
      </c>
      <c r="R7273"/>
    </row>
    <row r="7274" spans="12:18" x14ac:dyDescent="0.25">
      <c r="L7274" t="s">
        <v>901</v>
      </c>
      <c r="M7274" t="s">
        <v>15639</v>
      </c>
      <c r="N7274" t="s">
        <v>44544</v>
      </c>
      <c r="O7274" s="76" t="s">
        <v>4366</v>
      </c>
      <c r="P7274" s="82">
        <v>148</v>
      </c>
      <c r="Q7274" s="82" t="s">
        <v>76623</v>
      </c>
      <c r="R7274"/>
    </row>
    <row r="7275" spans="12:18" x14ac:dyDescent="0.25">
      <c r="L7275" t="s">
        <v>901</v>
      </c>
      <c r="M7275" t="s">
        <v>13665</v>
      </c>
      <c r="N7275" t="s">
        <v>44545</v>
      </c>
      <c r="O7275" s="76" t="s">
        <v>4366</v>
      </c>
      <c r="P7275" s="82">
        <v>869</v>
      </c>
      <c r="Q7275" s="82" t="s">
        <v>76694</v>
      </c>
      <c r="R7275"/>
    </row>
    <row r="7276" spans="12:18" x14ac:dyDescent="0.25">
      <c r="L7276" t="s">
        <v>901</v>
      </c>
      <c r="M7276" t="s">
        <v>7847</v>
      </c>
      <c r="N7276" t="s">
        <v>44546</v>
      </c>
      <c r="O7276" s="76" t="s">
        <v>4366</v>
      </c>
      <c r="P7276" s="82">
        <v>146</v>
      </c>
      <c r="Q7276" s="82" t="s">
        <v>76697</v>
      </c>
      <c r="R7276"/>
    </row>
    <row r="7277" spans="12:18" x14ac:dyDescent="0.25">
      <c r="L7277" t="s">
        <v>901</v>
      </c>
      <c r="M7277" t="s">
        <v>7846</v>
      </c>
      <c r="N7277" t="s">
        <v>44547</v>
      </c>
      <c r="O7277" s="76" t="s">
        <v>4366</v>
      </c>
      <c r="P7277" s="82">
        <v>291</v>
      </c>
      <c r="Q7277" s="82" t="s">
        <v>76696</v>
      </c>
      <c r="R7277"/>
    </row>
    <row r="7278" spans="12:18" x14ac:dyDescent="0.25">
      <c r="L7278" t="s">
        <v>901</v>
      </c>
      <c r="M7278" t="s">
        <v>33884</v>
      </c>
      <c r="N7278" t="s">
        <v>44548</v>
      </c>
      <c r="O7278" s="76" t="s">
        <v>4366</v>
      </c>
      <c r="P7278" s="82">
        <v>52</v>
      </c>
      <c r="Q7278" s="82" t="s">
        <v>76855</v>
      </c>
      <c r="R7278"/>
    </row>
    <row r="7279" spans="12:18" x14ac:dyDescent="0.25">
      <c r="L7279" t="s">
        <v>901</v>
      </c>
      <c r="M7279" t="s">
        <v>24899</v>
      </c>
      <c r="N7279" t="s">
        <v>44549</v>
      </c>
      <c r="O7279" s="76" t="s">
        <v>4356</v>
      </c>
      <c r="P7279" s="82">
        <v>368</v>
      </c>
      <c r="Q7279" s="82" t="s">
        <v>76512</v>
      </c>
      <c r="R7279"/>
    </row>
    <row r="7280" spans="12:18" x14ac:dyDescent="0.25">
      <c r="L7280" t="s">
        <v>901</v>
      </c>
      <c r="M7280" t="s">
        <v>7802</v>
      </c>
      <c r="N7280" t="s">
        <v>44550</v>
      </c>
      <c r="O7280" s="76" t="s">
        <v>4356</v>
      </c>
      <c r="P7280" s="82">
        <v>328</v>
      </c>
      <c r="Q7280" s="82" t="s">
        <v>76513</v>
      </c>
      <c r="R7280"/>
    </row>
    <row r="7281" spans="12:18" x14ac:dyDescent="0.25">
      <c r="L7281" t="s">
        <v>901</v>
      </c>
      <c r="M7281" t="s">
        <v>7803</v>
      </c>
      <c r="N7281" t="s">
        <v>44551</v>
      </c>
      <c r="O7281" s="76" t="s">
        <v>4356</v>
      </c>
      <c r="P7281" s="82">
        <v>995</v>
      </c>
      <c r="Q7281" s="82" t="s">
        <v>76514</v>
      </c>
      <c r="R7281"/>
    </row>
    <row r="7282" spans="12:18" x14ac:dyDescent="0.25">
      <c r="L7282" t="s">
        <v>901</v>
      </c>
      <c r="M7282" t="s">
        <v>13606</v>
      </c>
      <c r="N7282" t="s">
        <v>44552</v>
      </c>
      <c r="O7282" s="76" t="s">
        <v>4366</v>
      </c>
      <c r="P7282" s="82">
        <v>227</v>
      </c>
      <c r="Q7282" s="82" t="s">
        <v>76515</v>
      </c>
      <c r="R7282"/>
    </row>
    <row r="7283" spans="12:18" x14ac:dyDescent="0.25">
      <c r="L7283" t="s">
        <v>901</v>
      </c>
      <c r="M7283" t="s">
        <v>33812</v>
      </c>
      <c r="N7283" t="s">
        <v>44553</v>
      </c>
      <c r="O7283" s="76" t="s">
        <v>4356</v>
      </c>
      <c r="P7283" s="82">
        <v>561</v>
      </c>
      <c r="Q7283" s="82" t="s">
        <v>76516</v>
      </c>
      <c r="R7283"/>
    </row>
    <row r="7284" spans="12:18" x14ac:dyDescent="0.25">
      <c r="L7284" t="s">
        <v>901</v>
      </c>
      <c r="M7284" t="s">
        <v>7804</v>
      </c>
      <c r="N7284" t="s">
        <v>44554</v>
      </c>
      <c r="O7284" s="76" t="s">
        <v>4366</v>
      </c>
      <c r="P7284" s="82">
        <v>122</v>
      </c>
      <c r="Q7284" s="82" t="s">
        <v>76517</v>
      </c>
      <c r="R7284"/>
    </row>
    <row r="7285" spans="12:18" x14ac:dyDescent="0.25">
      <c r="L7285" t="s">
        <v>901</v>
      </c>
      <c r="M7285" t="s">
        <v>15697</v>
      </c>
      <c r="N7285" t="s">
        <v>44555</v>
      </c>
      <c r="O7285" s="76" t="s">
        <v>4356</v>
      </c>
      <c r="P7285" s="82">
        <v>1834</v>
      </c>
      <c r="Q7285" s="82" t="s">
        <v>76772</v>
      </c>
      <c r="R7285"/>
    </row>
    <row r="7286" spans="12:18" x14ac:dyDescent="0.25">
      <c r="L7286" t="s">
        <v>901</v>
      </c>
      <c r="M7286" t="s">
        <v>24900</v>
      </c>
      <c r="N7286" t="s">
        <v>44556</v>
      </c>
      <c r="O7286" s="76" t="s">
        <v>4356</v>
      </c>
      <c r="P7286" s="82">
        <v>692</v>
      </c>
      <c r="Q7286" s="82" t="s">
        <v>76518</v>
      </c>
      <c r="R7286"/>
    </row>
    <row r="7287" spans="12:18" x14ac:dyDescent="0.25">
      <c r="L7287" t="s">
        <v>901</v>
      </c>
      <c r="M7287" t="s">
        <v>24901</v>
      </c>
      <c r="N7287" t="s">
        <v>44557</v>
      </c>
      <c r="O7287" s="76" t="s">
        <v>4356</v>
      </c>
      <c r="P7287" s="82">
        <v>1341</v>
      </c>
      <c r="Q7287" s="82" t="s">
        <v>76519</v>
      </c>
      <c r="R7287"/>
    </row>
    <row r="7288" spans="12:18" x14ac:dyDescent="0.25">
      <c r="L7288" t="s">
        <v>901</v>
      </c>
      <c r="M7288" t="s">
        <v>15598</v>
      </c>
      <c r="N7288" t="s">
        <v>44558</v>
      </c>
      <c r="O7288" s="76" t="s">
        <v>4366</v>
      </c>
      <c r="P7288" s="82">
        <v>158</v>
      </c>
      <c r="Q7288" s="82" t="s">
        <v>76520</v>
      </c>
      <c r="R7288"/>
    </row>
    <row r="7289" spans="12:18" x14ac:dyDescent="0.25">
      <c r="L7289" t="s">
        <v>901</v>
      </c>
      <c r="M7289" t="s">
        <v>13608</v>
      </c>
      <c r="N7289" t="s">
        <v>44559</v>
      </c>
      <c r="O7289" s="76" t="s">
        <v>4356</v>
      </c>
      <c r="P7289" s="82">
        <v>510</v>
      </c>
      <c r="Q7289" s="82" t="s">
        <v>76521</v>
      </c>
      <c r="R7289"/>
    </row>
    <row r="7290" spans="12:18" x14ac:dyDescent="0.25">
      <c r="L7290" t="s">
        <v>901</v>
      </c>
      <c r="M7290" t="s">
        <v>15600</v>
      </c>
      <c r="N7290" t="s">
        <v>44560</v>
      </c>
      <c r="O7290" s="76" t="s">
        <v>4366</v>
      </c>
      <c r="P7290" s="82">
        <v>264</v>
      </c>
      <c r="Q7290" s="82" t="s">
        <v>76522</v>
      </c>
      <c r="R7290"/>
    </row>
    <row r="7291" spans="12:18" x14ac:dyDescent="0.25">
      <c r="L7291" t="s">
        <v>901</v>
      </c>
      <c r="M7291" t="s">
        <v>24902</v>
      </c>
      <c r="N7291" t="s">
        <v>44561</v>
      </c>
      <c r="O7291" s="76" t="s">
        <v>4366</v>
      </c>
      <c r="P7291" s="82">
        <v>109</v>
      </c>
      <c r="Q7291" s="82" t="s">
        <v>76523</v>
      </c>
      <c r="R7291"/>
    </row>
    <row r="7292" spans="12:18" x14ac:dyDescent="0.25">
      <c r="L7292" t="s">
        <v>901</v>
      </c>
      <c r="M7292" t="s">
        <v>13610</v>
      </c>
      <c r="N7292" t="s">
        <v>44562</v>
      </c>
      <c r="O7292" s="76" t="s">
        <v>4356</v>
      </c>
      <c r="P7292" s="82">
        <v>436</v>
      </c>
      <c r="Q7292" s="82" t="s">
        <v>76524</v>
      </c>
      <c r="R7292"/>
    </row>
    <row r="7293" spans="12:18" x14ac:dyDescent="0.25">
      <c r="L7293" t="s">
        <v>901</v>
      </c>
      <c r="M7293" t="s">
        <v>7805</v>
      </c>
      <c r="N7293" t="s">
        <v>44563</v>
      </c>
      <c r="O7293" s="76" t="s">
        <v>4366</v>
      </c>
      <c r="P7293" s="82">
        <v>92</v>
      </c>
      <c r="Q7293" s="82" t="s">
        <v>76525</v>
      </c>
      <c r="R7293"/>
    </row>
    <row r="7294" spans="12:18" x14ac:dyDescent="0.25">
      <c r="L7294" t="s">
        <v>901</v>
      </c>
      <c r="M7294" t="s">
        <v>15564</v>
      </c>
      <c r="N7294" t="s">
        <v>44564</v>
      </c>
      <c r="O7294" s="76" t="s">
        <v>4366</v>
      </c>
      <c r="P7294" s="82">
        <v>48</v>
      </c>
      <c r="Q7294" s="82" t="s">
        <v>76452</v>
      </c>
      <c r="R7294"/>
    </row>
    <row r="7295" spans="12:18" x14ac:dyDescent="0.25">
      <c r="L7295" t="s">
        <v>901</v>
      </c>
      <c r="M7295" t="s">
        <v>33830</v>
      </c>
      <c r="N7295" t="s">
        <v>44565</v>
      </c>
      <c r="O7295" s="76" t="s">
        <v>4366</v>
      </c>
      <c r="P7295" s="82">
        <v>50</v>
      </c>
      <c r="Q7295" s="82" t="s">
        <v>76579</v>
      </c>
      <c r="R7295"/>
    </row>
    <row r="7296" spans="12:18" x14ac:dyDescent="0.25">
      <c r="L7296" t="s">
        <v>901</v>
      </c>
      <c r="M7296" t="s">
        <v>7791</v>
      </c>
      <c r="N7296" t="s">
        <v>44566</v>
      </c>
      <c r="O7296" s="76" t="s">
        <v>4366</v>
      </c>
      <c r="P7296" s="82">
        <v>264</v>
      </c>
      <c r="Q7296" s="82" t="s">
        <v>76459</v>
      </c>
      <c r="R7296"/>
    </row>
    <row r="7297" spans="12:18" x14ac:dyDescent="0.25">
      <c r="L7297" t="s">
        <v>901</v>
      </c>
      <c r="M7297" t="s">
        <v>13612</v>
      </c>
      <c r="N7297" t="s">
        <v>44567</v>
      </c>
      <c r="O7297" s="76" t="s">
        <v>4366</v>
      </c>
      <c r="P7297" s="82">
        <v>225</v>
      </c>
      <c r="Q7297" s="82" t="s">
        <v>76526</v>
      </c>
      <c r="R7297"/>
    </row>
    <row r="7298" spans="12:18" x14ac:dyDescent="0.25">
      <c r="L7298" t="s">
        <v>901</v>
      </c>
      <c r="M7298" t="s">
        <v>33813</v>
      </c>
      <c r="N7298" t="s">
        <v>44568</v>
      </c>
      <c r="O7298" s="76" t="s">
        <v>4366</v>
      </c>
      <c r="P7298" s="82">
        <v>196</v>
      </c>
      <c r="Q7298" s="82" t="s">
        <v>76527</v>
      </c>
      <c r="R7298"/>
    </row>
    <row r="7299" spans="12:18" x14ac:dyDescent="0.25">
      <c r="L7299" t="s">
        <v>901</v>
      </c>
      <c r="M7299" t="s">
        <v>15580</v>
      </c>
      <c r="N7299" t="s">
        <v>44569</v>
      </c>
      <c r="O7299" s="76" t="s">
        <v>4366</v>
      </c>
      <c r="P7299" s="82">
        <v>12</v>
      </c>
      <c r="Q7299" s="82" t="s">
        <v>76487</v>
      </c>
      <c r="R7299"/>
    </row>
    <row r="7300" spans="12:18" x14ac:dyDescent="0.25">
      <c r="L7300" t="s">
        <v>901</v>
      </c>
      <c r="M7300" t="s">
        <v>33820</v>
      </c>
      <c r="N7300" t="s">
        <v>44570</v>
      </c>
      <c r="O7300" s="76" t="s">
        <v>4356</v>
      </c>
      <c r="P7300" s="82">
        <v>820</v>
      </c>
      <c r="Q7300" s="82" t="s">
        <v>76552</v>
      </c>
      <c r="R7300"/>
    </row>
    <row r="7301" spans="12:18" x14ac:dyDescent="0.25">
      <c r="L7301" t="s">
        <v>901</v>
      </c>
      <c r="M7301" t="s">
        <v>15602</v>
      </c>
      <c r="N7301" t="s">
        <v>44571</v>
      </c>
      <c r="O7301" s="76" t="s">
        <v>4356</v>
      </c>
      <c r="P7301" s="82">
        <v>306</v>
      </c>
      <c r="Q7301" s="82" t="s">
        <v>76528</v>
      </c>
      <c r="R7301"/>
    </row>
    <row r="7302" spans="12:18" x14ac:dyDescent="0.25">
      <c r="L7302" t="s">
        <v>901</v>
      </c>
      <c r="M7302" t="s">
        <v>15604</v>
      </c>
      <c r="N7302" t="s">
        <v>44572</v>
      </c>
      <c r="O7302" s="76" t="s">
        <v>4356</v>
      </c>
      <c r="P7302" s="82">
        <v>327</v>
      </c>
      <c r="Q7302" s="82" t="s">
        <v>76529</v>
      </c>
      <c r="R7302"/>
    </row>
    <row r="7303" spans="12:18" x14ac:dyDescent="0.25">
      <c r="L7303" t="s">
        <v>901</v>
      </c>
      <c r="M7303" t="s">
        <v>33814</v>
      </c>
      <c r="N7303" t="s">
        <v>44573</v>
      </c>
      <c r="O7303" s="76" t="s">
        <v>4356</v>
      </c>
      <c r="P7303" s="82">
        <v>104</v>
      </c>
      <c r="Q7303" s="82" t="s">
        <v>76530</v>
      </c>
      <c r="R7303"/>
    </row>
    <row r="7304" spans="12:18" x14ac:dyDescent="0.25">
      <c r="L7304" t="s">
        <v>901</v>
      </c>
      <c r="M7304" t="s">
        <v>15606</v>
      </c>
      <c r="N7304" t="s">
        <v>44574</v>
      </c>
      <c r="O7304" s="76" t="s">
        <v>4356</v>
      </c>
      <c r="P7304" s="82">
        <v>514</v>
      </c>
      <c r="Q7304" s="82" t="s">
        <v>76531</v>
      </c>
      <c r="R7304"/>
    </row>
    <row r="7305" spans="12:18" x14ac:dyDescent="0.25">
      <c r="L7305" t="s">
        <v>901</v>
      </c>
      <c r="M7305" t="s">
        <v>11379</v>
      </c>
      <c r="N7305" t="s">
        <v>44575</v>
      </c>
      <c r="O7305" s="76" t="s">
        <v>4366</v>
      </c>
      <c r="P7305" s="82">
        <v>50</v>
      </c>
      <c r="Q7305" s="82" t="s">
        <v>76532</v>
      </c>
      <c r="R7305"/>
    </row>
    <row r="7306" spans="12:18" x14ac:dyDescent="0.25">
      <c r="L7306" t="s">
        <v>901</v>
      </c>
      <c r="M7306" t="s">
        <v>13614</v>
      </c>
      <c r="N7306" t="s">
        <v>44576</v>
      </c>
      <c r="O7306" s="76" t="s">
        <v>4356</v>
      </c>
      <c r="P7306" s="82">
        <v>1168</v>
      </c>
      <c r="Q7306" s="82" t="s">
        <v>76533</v>
      </c>
      <c r="R7306"/>
    </row>
    <row r="7307" spans="12:18" x14ac:dyDescent="0.25">
      <c r="L7307" t="s">
        <v>901</v>
      </c>
      <c r="M7307" t="s">
        <v>33815</v>
      </c>
      <c r="N7307" t="s">
        <v>44577</v>
      </c>
      <c r="O7307" s="76" t="s">
        <v>4356</v>
      </c>
      <c r="P7307" s="82">
        <v>1126</v>
      </c>
      <c r="Q7307" s="82" t="s">
        <v>76534</v>
      </c>
      <c r="R7307"/>
    </row>
    <row r="7308" spans="12:18" x14ac:dyDescent="0.25">
      <c r="L7308" t="s">
        <v>901</v>
      </c>
      <c r="M7308" t="s">
        <v>15608</v>
      </c>
      <c r="N7308" t="s">
        <v>44578</v>
      </c>
      <c r="O7308" s="76" t="s">
        <v>4356</v>
      </c>
      <c r="P7308" s="82">
        <v>1228</v>
      </c>
      <c r="Q7308" s="82" t="s">
        <v>76535</v>
      </c>
      <c r="R7308"/>
    </row>
    <row r="7309" spans="12:18" x14ac:dyDescent="0.25">
      <c r="L7309" t="s">
        <v>901</v>
      </c>
      <c r="M7309" t="s">
        <v>33816</v>
      </c>
      <c r="N7309" t="s">
        <v>44579</v>
      </c>
      <c r="O7309" s="76" t="s">
        <v>4366</v>
      </c>
      <c r="P7309" s="82">
        <v>50</v>
      </c>
      <c r="Q7309" s="82" t="s">
        <v>76536</v>
      </c>
      <c r="R7309"/>
    </row>
    <row r="7310" spans="12:18" x14ac:dyDescent="0.25">
      <c r="L7310" t="s">
        <v>901</v>
      </c>
      <c r="M7310" t="s">
        <v>13615</v>
      </c>
      <c r="N7310" t="s">
        <v>44580</v>
      </c>
      <c r="O7310" s="76" t="s">
        <v>4374</v>
      </c>
      <c r="P7310" s="82">
        <v>8604</v>
      </c>
      <c r="Q7310" s="82" t="s">
        <v>72645</v>
      </c>
      <c r="R7310"/>
    </row>
    <row r="7311" spans="12:18" x14ac:dyDescent="0.25">
      <c r="L7311" t="s">
        <v>901</v>
      </c>
      <c r="M7311" t="s">
        <v>13617</v>
      </c>
      <c r="N7311" t="s">
        <v>44581</v>
      </c>
      <c r="O7311" s="76" t="s">
        <v>4356</v>
      </c>
      <c r="P7311" s="82">
        <v>1606</v>
      </c>
      <c r="Q7311" s="82" t="s">
        <v>76537</v>
      </c>
      <c r="R7311"/>
    </row>
    <row r="7312" spans="12:18" x14ac:dyDescent="0.25">
      <c r="L7312" t="s">
        <v>901</v>
      </c>
      <c r="M7312" t="s">
        <v>15610</v>
      </c>
      <c r="N7312" t="s">
        <v>44582</v>
      </c>
      <c r="O7312" s="76" t="s">
        <v>4366</v>
      </c>
      <c r="P7312" s="82">
        <v>106</v>
      </c>
      <c r="Q7312" s="82" t="s">
        <v>76538</v>
      </c>
      <c r="R7312"/>
    </row>
    <row r="7313" spans="12:18" x14ac:dyDescent="0.25">
      <c r="L7313" t="s">
        <v>901</v>
      </c>
      <c r="M7313" t="s">
        <v>13618</v>
      </c>
      <c r="N7313" t="s">
        <v>44583</v>
      </c>
      <c r="O7313" s="76" t="s">
        <v>4366</v>
      </c>
      <c r="P7313" s="82">
        <v>187</v>
      </c>
      <c r="Q7313" s="82" t="s">
        <v>76539</v>
      </c>
      <c r="R7313"/>
    </row>
    <row r="7314" spans="12:18" x14ac:dyDescent="0.25">
      <c r="L7314" t="s">
        <v>901</v>
      </c>
      <c r="M7314" t="s">
        <v>15109</v>
      </c>
      <c r="N7314" t="s">
        <v>44584</v>
      </c>
      <c r="O7314" s="76" t="s">
        <v>4366</v>
      </c>
      <c r="P7314" s="82">
        <v>60</v>
      </c>
      <c r="Q7314" s="82" t="s">
        <v>76540</v>
      </c>
      <c r="R7314"/>
    </row>
    <row r="7315" spans="12:18" x14ac:dyDescent="0.25">
      <c r="L7315" t="s">
        <v>901</v>
      </c>
      <c r="M7315" t="s">
        <v>15612</v>
      </c>
      <c r="N7315" t="s">
        <v>44585</v>
      </c>
      <c r="O7315" s="76" t="s">
        <v>4356</v>
      </c>
      <c r="P7315" s="82">
        <v>111</v>
      </c>
      <c r="Q7315" s="82" t="s">
        <v>76541</v>
      </c>
      <c r="R7315"/>
    </row>
    <row r="7316" spans="12:18" x14ac:dyDescent="0.25">
      <c r="L7316" t="s">
        <v>901</v>
      </c>
      <c r="M7316" t="s">
        <v>10646</v>
      </c>
      <c r="N7316" t="s">
        <v>44586</v>
      </c>
      <c r="O7316" s="76" t="s">
        <v>4356</v>
      </c>
      <c r="P7316" s="82">
        <v>524</v>
      </c>
      <c r="Q7316" s="82" t="s">
        <v>76542</v>
      </c>
      <c r="R7316"/>
    </row>
    <row r="7317" spans="12:18" x14ac:dyDescent="0.25">
      <c r="L7317" t="s">
        <v>901</v>
      </c>
      <c r="M7317" t="s">
        <v>13619</v>
      </c>
      <c r="N7317" t="s">
        <v>44587</v>
      </c>
      <c r="O7317" s="76" t="s">
        <v>4356</v>
      </c>
      <c r="P7317" s="82">
        <v>132</v>
      </c>
      <c r="Q7317" s="82" t="s">
        <v>76543</v>
      </c>
      <c r="R7317"/>
    </row>
    <row r="7318" spans="12:18" x14ac:dyDescent="0.25">
      <c r="L7318" t="s">
        <v>901</v>
      </c>
      <c r="M7318" t="s">
        <v>33817</v>
      </c>
      <c r="N7318" t="s">
        <v>44588</v>
      </c>
      <c r="O7318" s="76" t="s">
        <v>4366</v>
      </c>
      <c r="P7318" s="82">
        <v>315</v>
      </c>
      <c r="Q7318" s="82" t="s">
        <v>76544</v>
      </c>
      <c r="R7318"/>
    </row>
    <row r="7319" spans="12:18" x14ac:dyDescent="0.25">
      <c r="L7319" t="s">
        <v>901</v>
      </c>
      <c r="M7319" t="s">
        <v>33819</v>
      </c>
      <c r="N7319" t="s">
        <v>44589</v>
      </c>
      <c r="O7319" s="76" t="s">
        <v>4366</v>
      </c>
      <c r="P7319" s="82">
        <v>80</v>
      </c>
      <c r="Q7319" s="82" t="s">
        <v>76546</v>
      </c>
      <c r="R7319"/>
    </row>
    <row r="7320" spans="12:18" x14ac:dyDescent="0.25">
      <c r="L7320" t="s">
        <v>901</v>
      </c>
      <c r="M7320" t="s">
        <v>33818</v>
      </c>
      <c r="N7320" t="s">
        <v>44590</v>
      </c>
      <c r="O7320" s="76" t="s">
        <v>4366</v>
      </c>
      <c r="P7320" s="82">
        <v>86</v>
      </c>
      <c r="Q7320" s="82" t="s">
        <v>76545</v>
      </c>
      <c r="R7320"/>
    </row>
    <row r="7321" spans="12:18" x14ac:dyDescent="0.25">
      <c r="L7321" t="s">
        <v>901</v>
      </c>
      <c r="M7321" t="s">
        <v>15613</v>
      </c>
      <c r="N7321" t="s">
        <v>44591</v>
      </c>
      <c r="O7321" s="76" t="s">
        <v>4366</v>
      </c>
      <c r="P7321" s="82">
        <v>207</v>
      </c>
      <c r="Q7321" s="82" t="s">
        <v>76547</v>
      </c>
      <c r="R7321"/>
    </row>
    <row r="7322" spans="12:18" x14ac:dyDescent="0.25">
      <c r="L7322" t="s">
        <v>901</v>
      </c>
      <c r="M7322" t="s">
        <v>7806</v>
      </c>
      <c r="N7322" t="s">
        <v>44592</v>
      </c>
      <c r="O7322" s="76" t="s">
        <v>4356</v>
      </c>
      <c r="P7322" s="82">
        <v>243</v>
      </c>
      <c r="Q7322" s="82" t="s">
        <v>76549</v>
      </c>
      <c r="R7322"/>
    </row>
    <row r="7323" spans="12:18" x14ac:dyDescent="0.25">
      <c r="L7323" t="s">
        <v>901</v>
      </c>
      <c r="M7323" t="s">
        <v>15615</v>
      </c>
      <c r="N7323" t="s">
        <v>44593</v>
      </c>
      <c r="O7323" s="76" t="s">
        <v>4366</v>
      </c>
      <c r="P7323" s="82">
        <v>265</v>
      </c>
      <c r="Q7323" s="82" t="s">
        <v>76548</v>
      </c>
      <c r="R7323"/>
    </row>
    <row r="7324" spans="12:18" x14ac:dyDescent="0.25">
      <c r="L7324" t="s">
        <v>901</v>
      </c>
      <c r="M7324" t="s">
        <v>7807</v>
      </c>
      <c r="N7324" t="s">
        <v>44594</v>
      </c>
      <c r="O7324" s="76" t="s">
        <v>4366</v>
      </c>
      <c r="P7324" s="82">
        <v>311</v>
      </c>
      <c r="Q7324" s="82" t="s">
        <v>76550</v>
      </c>
      <c r="R7324"/>
    </row>
    <row r="7325" spans="12:18" x14ac:dyDescent="0.25">
      <c r="L7325" t="s">
        <v>901</v>
      </c>
      <c r="M7325" t="s">
        <v>7808</v>
      </c>
      <c r="N7325" t="s">
        <v>44595</v>
      </c>
      <c r="O7325" s="76" t="s">
        <v>4356</v>
      </c>
      <c r="P7325" s="82">
        <v>868</v>
      </c>
      <c r="Q7325" s="82" t="s">
        <v>76551</v>
      </c>
      <c r="R7325"/>
    </row>
    <row r="7326" spans="12:18" x14ac:dyDescent="0.25">
      <c r="L7326" t="s">
        <v>901</v>
      </c>
      <c r="M7326" t="s">
        <v>13620</v>
      </c>
      <c r="N7326" t="s">
        <v>44596</v>
      </c>
      <c r="O7326" s="76" t="s">
        <v>4366</v>
      </c>
      <c r="P7326" s="82">
        <v>85</v>
      </c>
      <c r="Q7326" s="82" t="s">
        <v>76553</v>
      </c>
      <c r="R7326"/>
    </row>
    <row r="7327" spans="12:18" x14ac:dyDescent="0.25">
      <c r="L7327" t="s">
        <v>901</v>
      </c>
      <c r="M7327" t="s">
        <v>33821</v>
      </c>
      <c r="N7327" t="s">
        <v>44597</v>
      </c>
      <c r="O7327" s="76" t="s">
        <v>4356</v>
      </c>
      <c r="P7327" s="82">
        <v>747</v>
      </c>
      <c r="Q7327" s="82" t="s">
        <v>76554</v>
      </c>
      <c r="R7327"/>
    </row>
    <row r="7328" spans="12:18" x14ac:dyDescent="0.25">
      <c r="L7328" t="s">
        <v>901</v>
      </c>
      <c r="M7328" t="s">
        <v>31963</v>
      </c>
      <c r="N7328" t="s">
        <v>44598</v>
      </c>
      <c r="O7328" s="76" t="s">
        <v>4366</v>
      </c>
      <c r="P7328" s="82">
        <v>212</v>
      </c>
      <c r="Q7328" s="82" t="s">
        <v>76555</v>
      </c>
      <c r="R7328"/>
    </row>
    <row r="7329" spans="12:18" x14ac:dyDescent="0.25">
      <c r="L7329" t="s">
        <v>901</v>
      </c>
      <c r="M7329" t="s">
        <v>15617</v>
      </c>
      <c r="N7329" t="s">
        <v>44599</v>
      </c>
      <c r="O7329" s="76" t="s">
        <v>4366</v>
      </c>
      <c r="P7329" s="82">
        <v>170</v>
      </c>
      <c r="Q7329" s="82" t="s">
        <v>76556</v>
      </c>
      <c r="R7329"/>
    </row>
    <row r="7330" spans="12:18" x14ac:dyDescent="0.25">
      <c r="L7330" t="s">
        <v>901</v>
      </c>
      <c r="M7330" t="s">
        <v>15619</v>
      </c>
      <c r="N7330" t="s">
        <v>44600</v>
      </c>
      <c r="O7330" s="76" t="s">
        <v>4366</v>
      </c>
      <c r="P7330" s="82">
        <v>113</v>
      </c>
      <c r="Q7330" s="82" t="s">
        <v>76557</v>
      </c>
      <c r="R7330"/>
    </row>
    <row r="7331" spans="12:18" x14ac:dyDescent="0.25">
      <c r="L7331" t="s">
        <v>901</v>
      </c>
      <c r="M7331" t="s">
        <v>33822</v>
      </c>
      <c r="N7331" t="s">
        <v>44601</v>
      </c>
      <c r="O7331" s="76" t="s">
        <v>4366</v>
      </c>
      <c r="P7331" s="82">
        <v>49</v>
      </c>
      <c r="Q7331" s="82" t="s">
        <v>76558</v>
      </c>
      <c r="R7331"/>
    </row>
    <row r="7332" spans="12:18" x14ac:dyDescent="0.25">
      <c r="L7332" t="s">
        <v>901</v>
      </c>
      <c r="M7332" t="s">
        <v>33823</v>
      </c>
      <c r="N7332" t="s">
        <v>44602</v>
      </c>
      <c r="O7332" s="76" t="s">
        <v>4366</v>
      </c>
      <c r="P7332" s="82">
        <v>98</v>
      </c>
      <c r="Q7332" s="82" t="s">
        <v>76559</v>
      </c>
      <c r="R7332"/>
    </row>
    <row r="7333" spans="12:18" x14ac:dyDescent="0.25">
      <c r="L7333" t="s">
        <v>901</v>
      </c>
      <c r="M7333" t="s">
        <v>13621</v>
      </c>
      <c r="N7333" t="s">
        <v>44603</v>
      </c>
      <c r="O7333" s="76" t="s">
        <v>4366</v>
      </c>
      <c r="P7333" s="82">
        <v>156</v>
      </c>
      <c r="Q7333" s="82" t="s">
        <v>76560</v>
      </c>
      <c r="R7333"/>
    </row>
    <row r="7334" spans="12:18" x14ac:dyDescent="0.25">
      <c r="L7334" t="s">
        <v>901</v>
      </c>
      <c r="M7334" t="s">
        <v>24903</v>
      </c>
      <c r="N7334" t="s">
        <v>44604</v>
      </c>
      <c r="O7334" s="76" t="s">
        <v>4366</v>
      </c>
      <c r="P7334" s="82">
        <v>61</v>
      </c>
      <c r="Q7334" s="82" t="s">
        <v>76561</v>
      </c>
      <c r="R7334"/>
    </row>
    <row r="7335" spans="12:18" x14ac:dyDescent="0.25">
      <c r="L7335" t="s">
        <v>901</v>
      </c>
      <c r="M7335" t="s">
        <v>33824</v>
      </c>
      <c r="N7335" t="s">
        <v>44605</v>
      </c>
      <c r="O7335" s="76" t="s">
        <v>4366</v>
      </c>
      <c r="P7335" s="82">
        <v>99</v>
      </c>
      <c r="Q7335" s="82" t="s">
        <v>76562</v>
      </c>
      <c r="R7335"/>
    </row>
    <row r="7336" spans="12:18" x14ac:dyDescent="0.25">
      <c r="L7336" t="s">
        <v>901</v>
      </c>
      <c r="M7336" t="s">
        <v>24904</v>
      </c>
      <c r="N7336" t="s">
        <v>44606</v>
      </c>
      <c r="O7336" s="76" t="s">
        <v>4366</v>
      </c>
      <c r="P7336" s="82">
        <v>195</v>
      </c>
      <c r="Q7336" s="82" t="s">
        <v>76563</v>
      </c>
      <c r="R7336"/>
    </row>
    <row r="7337" spans="12:18" x14ac:dyDescent="0.25">
      <c r="L7337" t="s">
        <v>901</v>
      </c>
      <c r="M7337" t="s">
        <v>15621</v>
      </c>
      <c r="N7337" t="s">
        <v>44607</v>
      </c>
      <c r="O7337" s="76" t="s">
        <v>4374</v>
      </c>
      <c r="P7337" s="82">
        <v>1666</v>
      </c>
      <c r="Q7337" s="82" t="s">
        <v>72645</v>
      </c>
      <c r="R7337"/>
    </row>
    <row r="7338" spans="12:18" x14ac:dyDescent="0.25">
      <c r="L7338" t="s">
        <v>901</v>
      </c>
      <c r="M7338" t="s">
        <v>33825</v>
      </c>
      <c r="N7338" t="s">
        <v>44608</v>
      </c>
      <c r="O7338" s="76" t="s">
        <v>4366</v>
      </c>
      <c r="P7338" s="82">
        <v>56</v>
      </c>
      <c r="Q7338" s="82" t="s">
        <v>76564</v>
      </c>
      <c r="R7338"/>
    </row>
    <row r="7339" spans="12:18" x14ac:dyDescent="0.25">
      <c r="L7339" t="s">
        <v>901</v>
      </c>
      <c r="M7339" t="s">
        <v>7809</v>
      </c>
      <c r="N7339" t="s">
        <v>44609</v>
      </c>
      <c r="O7339" s="76" t="s">
        <v>4356</v>
      </c>
      <c r="P7339" s="82">
        <v>323</v>
      </c>
      <c r="Q7339" s="82" t="s">
        <v>76565</v>
      </c>
      <c r="R7339"/>
    </row>
    <row r="7340" spans="12:18" x14ac:dyDescent="0.25">
      <c r="L7340" t="s">
        <v>901</v>
      </c>
      <c r="M7340" t="s">
        <v>7810</v>
      </c>
      <c r="N7340" t="s">
        <v>44610</v>
      </c>
      <c r="O7340" s="76" t="s">
        <v>4366</v>
      </c>
      <c r="P7340" s="82">
        <v>319</v>
      </c>
      <c r="Q7340" s="82" t="s">
        <v>76566</v>
      </c>
      <c r="R7340"/>
    </row>
    <row r="7341" spans="12:18" x14ac:dyDescent="0.25">
      <c r="L7341" t="s">
        <v>901</v>
      </c>
      <c r="M7341" t="s">
        <v>33826</v>
      </c>
      <c r="N7341" t="s">
        <v>44611</v>
      </c>
      <c r="O7341" s="76" t="s">
        <v>4366</v>
      </c>
      <c r="P7341" s="82">
        <v>216</v>
      </c>
      <c r="Q7341" s="82" t="s">
        <v>76567</v>
      </c>
      <c r="R7341"/>
    </row>
    <row r="7342" spans="12:18" x14ac:dyDescent="0.25">
      <c r="L7342" t="s">
        <v>901</v>
      </c>
      <c r="M7342" t="s">
        <v>33827</v>
      </c>
      <c r="N7342" t="s">
        <v>44612</v>
      </c>
      <c r="O7342" s="76" t="s">
        <v>4356</v>
      </c>
      <c r="P7342" s="82">
        <v>595</v>
      </c>
      <c r="Q7342" s="82" t="s">
        <v>76568</v>
      </c>
      <c r="R7342"/>
    </row>
    <row r="7343" spans="12:18" x14ac:dyDescent="0.25">
      <c r="L7343" t="s">
        <v>901</v>
      </c>
      <c r="M7343" t="s">
        <v>15623</v>
      </c>
      <c r="N7343" t="s">
        <v>44613</v>
      </c>
      <c r="O7343" s="76" t="s">
        <v>4356</v>
      </c>
      <c r="P7343" s="82">
        <v>212</v>
      </c>
      <c r="Q7343" s="82" t="s">
        <v>76569</v>
      </c>
      <c r="R7343"/>
    </row>
    <row r="7344" spans="12:18" x14ac:dyDescent="0.25">
      <c r="L7344" t="s">
        <v>901</v>
      </c>
      <c r="M7344" t="s">
        <v>33828</v>
      </c>
      <c r="N7344" t="s">
        <v>44614</v>
      </c>
      <c r="O7344" s="76" t="s">
        <v>4374</v>
      </c>
      <c r="P7344" s="82">
        <v>5348</v>
      </c>
      <c r="Q7344" s="82" t="s">
        <v>72645</v>
      </c>
      <c r="R7344"/>
    </row>
    <row r="7345" spans="12:18" ht="15.75" customHeight="1" x14ac:dyDescent="0.25">
      <c r="L7345" t="s">
        <v>901</v>
      </c>
      <c r="M7345" t="s">
        <v>15625</v>
      </c>
      <c r="N7345" t="s">
        <v>44615</v>
      </c>
      <c r="O7345" s="76" t="s">
        <v>4356</v>
      </c>
      <c r="P7345" s="82">
        <v>840</v>
      </c>
      <c r="Q7345" s="82" t="s">
        <v>76570</v>
      </c>
      <c r="R7345"/>
    </row>
    <row r="7346" spans="12:18" x14ac:dyDescent="0.25">
      <c r="L7346" t="s">
        <v>901</v>
      </c>
      <c r="M7346" t="s">
        <v>24905</v>
      </c>
      <c r="N7346" t="s">
        <v>44616</v>
      </c>
      <c r="O7346" s="76" t="s">
        <v>4366</v>
      </c>
      <c r="P7346" s="82">
        <v>62</v>
      </c>
      <c r="Q7346" s="82" t="s">
        <v>76571</v>
      </c>
      <c r="R7346"/>
    </row>
    <row r="7347" spans="12:18" x14ac:dyDescent="0.25">
      <c r="L7347" t="s">
        <v>901</v>
      </c>
      <c r="M7347" t="s">
        <v>13623</v>
      </c>
      <c r="N7347" t="s">
        <v>44617</v>
      </c>
      <c r="O7347" s="76" t="s">
        <v>4366</v>
      </c>
      <c r="P7347" s="82">
        <v>152</v>
      </c>
      <c r="Q7347" s="82" t="s">
        <v>76572</v>
      </c>
      <c r="R7347"/>
    </row>
    <row r="7348" spans="12:18" x14ac:dyDescent="0.25">
      <c r="L7348" t="s">
        <v>901</v>
      </c>
      <c r="M7348" t="s">
        <v>7811</v>
      </c>
      <c r="N7348" t="s">
        <v>44618</v>
      </c>
      <c r="O7348" s="76" t="s">
        <v>4366</v>
      </c>
      <c r="P7348" s="82">
        <v>163</v>
      </c>
      <c r="Q7348" s="82" t="s">
        <v>76573</v>
      </c>
      <c r="R7348"/>
    </row>
    <row r="7349" spans="12:18" x14ac:dyDescent="0.25">
      <c r="L7349" t="s">
        <v>901</v>
      </c>
      <c r="M7349" t="s">
        <v>24906</v>
      </c>
      <c r="N7349" t="s">
        <v>44619</v>
      </c>
      <c r="O7349" s="76" t="s">
        <v>4366</v>
      </c>
      <c r="P7349" s="82">
        <v>96</v>
      </c>
      <c r="Q7349" s="82" t="s">
        <v>76574</v>
      </c>
      <c r="R7349"/>
    </row>
    <row r="7350" spans="12:18" x14ac:dyDescent="0.25">
      <c r="L7350" t="s">
        <v>901</v>
      </c>
      <c r="M7350" t="s">
        <v>24907</v>
      </c>
      <c r="N7350" t="s">
        <v>44620</v>
      </c>
      <c r="O7350" s="76" t="s">
        <v>4366</v>
      </c>
      <c r="P7350" s="82">
        <v>68</v>
      </c>
      <c r="Q7350" s="82" t="s">
        <v>76575</v>
      </c>
      <c r="R7350"/>
    </row>
    <row r="7351" spans="12:18" x14ac:dyDescent="0.25">
      <c r="L7351" t="s">
        <v>901</v>
      </c>
      <c r="M7351" t="s">
        <v>13625</v>
      </c>
      <c r="N7351" t="s">
        <v>44621</v>
      </c>
      <c r="O7351" s="76" t="s">
        <v>4366</v>
      </c>
      <c r="P7351" s="82">
        <v>178</v>
      </c>
      <c r="Q7351" s="82" t="s">
        <v>76576</v>
      </c>
      <c r="R7351"/>
    </row>
    <row r="7352" spans="12:18" x14ac:dyDescent="0.25">
      <c r="L7352" t="s">
        <v>901</v>
      </c>
      <c r="M7352" t="s">
        <v>15627</v>
      </c>
      <c r="N7352" t="s">
        <v>44622</v>
      </c>
      <c r="O7352" s="76" t="s">
        <v>4356</v>
      </c>
      <c r="P7352" s="82">
        <v>348</v>
      </c>
      <c r="Q7352" s="82" t="s">
        <v>76577</v>
      </c>
      <c r="R7352"/>
    </row>
    <row r="7353" spans="12:18" x14ac:dyDescent="0.25">
      <c r="L7353" t="s">
        <v>901</v>
      </c>
      <c r="M7353" t="s">
        <v>33829</v>
      </c>
      <c r="N7353" t="s">
        <v>44623</v>
      </c>
      <c r="O7353" s="76" t="s">
        <v>4356</v>
      </c>
      <c r="P7353" s="82">
        <v>197</v>
      </c>
      <c r="Q7353" s="82" t="s">
        <v>76578</v>
      </c>
      <c r="R7353"/>
    </row>
    <row r="7354" spans="12:18" x14ac:dyDescent="0.25">
      <c r="L7354" t="s">
        <v>901</v>
      </c>
      <c r="M7354" t="s">
        <v>13626</v>
      </c>
      <c r="N7354" t="s">
        <v>44624</v>
      </c>
      <c r="O7354" s="76" t="s">
        <v>4356</v>
      </c>
      <c r="P7354" s="82">
        <v>326</v>
      </c>
      <c r="Q7354" s="82" t="s">
        <v>76580</v>
      </c>
      <c r="R7354"/>
    </row>
    <row r="7355" spans="12:18" x14ac:dyDescent="0.25">
      <c r="L7355" t="s">
        <v>901</v>
      </c>
      <c r="M7355" t="s">
        <v>33831</v>
      </c>
      <c r="N7355" t="s">
        <v>44625</v>
      </c>
      <c r="O7355" s="76" t="s">
        <v>4366</v>
      </c>
      <c r="P7355" s="82">
        <v>10</v>
      </c>
      <c r="Q7355" s="82" t="s">
        <v>76581</v>
      </c>
      <c r="R7355"/>
    </row>
    <row r="7356" spans="12:18" x14ac:dyDescent="0.25">
      <c r="L7356" t="s">
        <v>901</v>
      </c>
      <c r="M7356" t="s">
        <v>33832</v>
      </c>
      <c r="N7356" t="s">
        <v>44626</v>
      </c>
      <c r="O7356" s="76" t="s">
        <v>4366</v>
      </c>
      <c r="P7356" s="82">
        <v>86</v>
      </c>
      <c r="Q7356" s="82" t="s">
        <v>76582</v>
      </c>
      <c r="R7356"/>
    </row>
    <row r="7357" spans="12:18" x14ac:dyDescent="0.25">
      <c r="L7357" t="s">
        <v>901</v>
      </c>
      <c r="M7357" t="s">
        <v>33833</v>
      </c>
      <c r="N7357" t="s">
        <v>44627</v>
      </c>
      <c r="O7357" s="76" t="s">
        <v>4366</v>
      </c>
      <c r="P7357" s="82">
        <v>427</v>
      </c>
      <c r="Q7357" s="82" t="s">
        <v>76583</v>
      </c>
      <c r="R7357"/>
    </row>
    <row r="7358" spans="12:18" x14ac:dyDescent="0.25">
      <c r="L7358" t="s">
        <v>901</v>
      </c>
      <c r="M7358" t="s">
        <v>7812</v>
      </c>
      <c r="N7358" t="s">
        <v>44628</v>
      </c>
      <c r="O7358" s="76" t="s">
        <v>4356</v>
      </c>
      <c r="P7358" s="82">
        <v>812</v>
      </c>
      <c r="Q7358" s="82" t="s">
        <v>76584</v>
      </c>
      <c r="R7358"/>
    </row>
    <row r="7359" spans="12:18" x14ac:dyDescent="0.25">
      <c r="L7359" t="s">
        <v>901</v>
      </c>
      <c r="M7359" t="s">
        <v>6861</v>
      </c>
      <c r="N7359" t="s">
        <v>44629</v>
      </c>
      <c r="O7359" s="76" t="s">
        <v>4366</v>
      </c>
      <c r="P7359" s="82">
        <v>247</v>
      </c>
      <c r="Q7359" s="82" t="s">
        <v>76585</v>
      </c>
      <c r="R7359"/>
    </row>
    <row r="7360" spans="12:18" x14ac:dyDescent="0.25">
      <c r="L7360" t="s">
        <v>901</v>
      </c>
      <c r="M7360" t="s">
        <v>15629</v>
      </c>
      <c r="N7360" t="s">
        <v>44630</v>
      </c>
      <c r="O7360" s="76" t="s">
        <v>4356</v>
      </c>
      <c r="P7360" s="82">
        <v>236</v>
      </c>
      <c r="Q7360" s="82" t="s">
        <v>76586</v>
      </c>
      <c r="R7360"/>
    </row>
    <row r="7361" spans="12:18" x14ac:dyDescent="0.25">
      <c r="L7361" t="s">
        <v>901</v>
      </c>
      <c r="M7361" t="s">
        <v>13627</v>
      </c>
      <c r="N7361" t="s">
        <v>44631</v>
      </c>
      <c r="O7361" s="76" t="s">
        <v>4356</v>
      </c>
      <c r="P7361" s="82">
        <v>1660</v>
      </c>
      <c r="Q7361" s="82" t="s">
        <v>76587</v>
      </c>
      <c r="R7361"/>
    </row>
    <row r="7362" spans="12:18" x14ac:dyDescent="0.25">
      <c r="L7362" t="s">
        <v>901</v>
      </c>
      <c r="M7362" t="s">
        <v>13629</v>
      </c>
      <c r="N7362" t="s">
        <v>44632</v>
      </c>
      <c r="O7362" s="76" t="s">
        <v>4356</v>
      </c>
      <c r="P7362" s="82">
        <v>465</v>
      </c>
      <c r="Q7362" s="82" t="s">
        <v>76588</v>
      </c>
      <c r="R7362"/>
    </row>
    <row r="7363" spans="12:18" x14ac:dyDescent="0.25">
      <c r="L7363" t="s">
        <v>901</v>
      </c>
      <c r="M7363" t="s">
        <v>33834</v>
      </c>
      <c r="N7363" t="s">
        <v>44633</v>
      </c>
      <c r="O7363" s="76" t="s">
        <v>4366</v>
      </c>
      <c r="P7363" s="82">
        <v>33</v>
      </c>
      <c r="Q7363" s="82" t="s">
        <v>76589</v>
      </c>
      <c r="R7363"/>
    </row>
    <row r="7364" spans="12:18" x14ac:dyDescent="0.25">
      <c r="L7364" t="s">
        <v>901</v>
      </c>
      <c r="M7364" t="s">
        <v>24908</v>
      </c>
      <c r="N7364" t="s">
        <v>44634</v>
      </c>
      <c r="O7364" s="76" t="s">
        <v>4366</v>
      </c>
      <c r="P7364" s="82">
        <v>557</v>
      </c>
      <c r="Q7364" s="82" t="s">
        <v>76590</v>
      </c>
      <c r="R7364"/>
    </row>
    <row r="7365" spans="12:18" x14ac:dyDescent="0.25">
      <c r="L7365" t="s">
        <v>901</v>
      </c>
      <c r="M7365" t="s">
        <v>24909</v>
      </c>
      <c r="N7365" t="s">
        <v>44635</v>
      </c>
      <c r="O7365" s="76" t="s">
        <v>4356</v>
      </c>
      <c r="P7365" s="82">
        <v>1425</v>
      </c>
      <c r="Q7365" s="82" t="s">
        <v>76591</v>
      </c>
      <c r="R7365"/>
    </row>
    <row r="7366" spans="12:18" x14ac:dyDescent="0.25">
      <c r="L7366" t="s">
        <v>901</v>
      </c>
      <c r="M7366" t="s">
        <v>13630</v>
      </c>
      <c r="N7366" t="s">
        <v>44636</v>
      </c>
      <c r="O7366" s="76" t="s">
        <v>4366</v>
      </c>
      <c r="P7366" s="82">
        <v>386</v>
      </c>
      <c r="Q7366" s="82" t="s">
        <v>76592</v>
      </c>
      <c r="R7366"/>
    </row>
    <row r="7367" spans="12:18" x14ac:dyDescent="0.25">
      <c r="L7367" t="s">
        <v>901</v>
      </c>
      <c r="M7367" t="s">
        <v>33835</v>
      </c>
      <c r="N7367" t="s">
        <v>44637</v>
      </c>
      <c r="O7367" s="76" t="s">
        <v>4366</v>
      </c>
      <c r="P7367" s="82">
        <v>309</v>
      </c>
      <c r="Q7367" s="82" t="s">
        <v>76593</v>
      </c>
      <c r="R7367"/>
    </row>
    <row r="7368" spans="12:18" x14ac:dyDescent="0.25">
      <c r="L7368" t="s">
        <v>901</v>
      </c>
      <c r="M7368" t="s">
        <v>13631</v>
      </c>
      <c r="N7368" t="s">
        <v>44638</v>
      </c>
      <c r="O7368" s="76" t="s">
        <v>4366</v>
      </c>
      <c r="P7368" s="82">
        <v>180</v>
      </c>
      <c r="Q7368" s="82" t="s">
        <v>76594</v>
      </c>
      <c r="R7368"/>
    </row>
    <row r="7369" spans="12:18" x14ac:dyDescent="0.25">
      <c r="L7369" t="s">
        <v>901</v>
      </c>
      <c r="M7369" t="s">
        <v>24910</v>
      </c>
      <c r="N7369" t="s">
        <v>44639</v>
      </c>
      <c r="O7369" s="76" t="s">
        <v>4356</v>
      </c>
      <c r="P7369" s="82">
        <v>2083</v>
      </c>
      <c r="Q7369" s="82" t="s">
        <v>76595</v>
      </c>
      <c r="R7369"/>
    </row>
    <row r="7370" spans="12:18" x14ac:dyDescent="0.25">
      <c r="L7370" t="s">
        <v>901</v>
      </c>
      <c r="M7370" t="s">
        <v>24911</v>
      </c>
      <c r="N7370" t="s">
        <v>44640</v>
      </c>
      <c r="O7370" s="76" t="s">
        <v>4366</v>
      </c>
      <c r="P7370" s="82">
        <v>105</v>
      </c>
      <c r="Q7370" s="82" t="s">
        <v>76596</v>
      </c>
      <c r="R7370"/>
    </row>
    <row r="7371" spans="12:18" x14ac:dyDescent="0.25">
      <c r="L7371" t="s">
        <v>901</v>
      </c>
      <c r="M7371" t="s">
        <v>24912</v>
      </c>
      <c r="N7371" t="s">
        <v>44641</v>
      </c>
      <c r="O7371" s="76" t="s">
        <v>4366</v>
      </c>
      <c r="P7371" s="82">
        <v>62</v>
      </c>
      <c r="Q7371" s="82" t="s">
        <v>76597</v>
      </c>
      <c r="R7371"/>
    </row>
    <row r="7372" spans="12:18" x14ac:dyDescent="0.25">
      <c r="L7372" t="s">
        <v>901</v>
      </c>
      <c r="M7372" t="s">
        <v>33836</v>
      </c>
      <c r="N7372" t="s">
        <v>44642</v>
      </c>
      <c r="O7372" s="76" t="s">
        <v>4366</v>
      </c>
      <c r="P7372" s="82">
        <v>265</v>
      </c>
      <c r="Q7372" s="82" t="s">
        <v>76598</v>
      </c>
      <c r="R7372"/>
    </row>
    <row r="7373" spans="12:18" x14ac:dyDescent="0.25">
      <c r="L7373" t="s">
        <v>901</v>
      </c>
      <c r="M7373" t="s">
        <v>7813</v>
      </c>
      <c r="N7373" t="s">
        <v>44643</v>
      </c>
      <c r="O7373" s="76" t="s">
        <v>4366</v>
      </c>
      <c r="P7373" s="82">
        <v>158</v>
      </c>
      <c r="Q7373" s="82" t="s">
        <v>76599</v>
      </c>
      <c r="R7373"/>
    </row>
    <row r="7374" spans="12:18" x14ac:dyDescent="0.25">
      <c r="L7374" t="s">
        <v>901</v>
      </c>
      <c r="M7374" t="s">
        <v>33837</v>
      </c>
      <c r="N7374" t="s">
        <v>44644</v>
      </c>
      <c r="O7374" s="76" t="s">
        <v>4366</v>
      </c>
      <c r="P7374" s="82">
        <v>233</v>
      </c>
      <c r="Q7374" s="82" t="s">
        <v>76600</v>
      </c>
      <c r="R7374"/>
    </row>
    <row r="7375" spans="12:18" x14ac:dyDescent="0.25">
      <c r="L7375" t="s">
        <v>901</v>
      </c>
      <c r="M7375" t="s">
        <v>15632</v>
      </c>
      <c r="N7375" t="s">
        <v>44645</v>
      </c>
      <c r="O7375" s="76" t="s">
        <v>4366</v>
      </c>
      <c r="P7375" s="82">
        <v>130</v>
      </c>
      <c r="Q7375" s="82" t="s">
        <v>76601</v>
      </c>
      <c r="R7375"/>
    </row>
    <row r="7376" spans="12:18" x14ac:dyDescent="0.25">
      <c r="L7376" t="s">
        <v>901</v>
      </c>
      <c r="M7376" t="s">
        <v>13296</v>
      </c>
      <c r="N7376" t="s">
        <v>44646</v>
      </c>
      <c r="O7376" s="76" t="s">
        <v>4366</v>
      </c>
      <c r="P7376" s="82">
        <v>241</v>
      </c>
      <c r="Q7376" s="82" t="s">
        <v>76620</v>
      </c>
      <c r="R7376"/>
    </row>
    <row r="7377" spans="12:18" x14ac:dyDescent="0.25">
      <c r="L7377" t="s">
        <v>901</v>
      </c>
      <c r="M7377" t="s">
        <v>33838</v>
      </c>
      <c r="N7377" t="s">
        <v>44647</v>
      </c>
      <c r="O7377" s="76" t="s">
        <v>4356</v>
      </c>
      <c r="P7377" s="82">
        <v>682</v>
      </c>
      <c r="Q7377" s="82" t="s">
        <v>76602</v>
      </c>
      <c r="R7377"/>
    </row>
    <row r="7378" spans="12:18" x14ac:dyDescent="0.25">
      <c r="L7378" t="s">
        <v>901</v>
      </c>
      <c r="M7378" t="s">
        <v>7814</v>
      </c>
      <c r="N7378" t="s">
        <v>44648</v>
      </c>
      <c r="O7378" s="76" t="s">
        <v>4366</v>
      </c>
      <c r="P7378" s="82">
        <v>104</v>
      </c>
      <c r="Q7378" s="82" t="s">
        <v>76603</v>
      </c>
      <c r="R7378"/>
    </row>
    <row r="7379" spans="12:18" x14ac:dyDescent="0.25">
      <c r="L7379" t="s">
        <v>901</v>
      </c>
      <c r="M7379" t="s">
        <v>13632</v>
      </c>
      <c r="N7379" t="s">
        <v>44649</v>
      </c>
      <c r="O7379" s="76" t="s">
        <v>4356</v>
      </c>
      <c r="P7379" s="82">
        <v>5160</v>
      </c>
      <c r="Q7379" s="82" t="s">
        <v>76604</v>
      </c>
      <c r="R7379"/>
    </row>
    <row r="7380" spans="12:18" x14ac:dyDescent="0.25">
      <c r="L7380" t="s">
        <v>901</v>
      </c>
      <c r="M7380" t="s">
        <v>13633</v>
      </c>
      <c r="N7380" t="s">
        <v>44650</v>
      </c>
      <c r="O7380" s="76" t="s">
        <v>4366</v>
      </c>
      <c r="P7380" s="82">
        <v>211</v>
      </c>
      <c r="Q7380" s="82" t="s">
        <v>76605</v>
      </c>
      <c r="R7380"/>
    </row>
    <row r="7381" spans="12:18" x14ac:dyDescent="0.25">
      <c r="L7381" t="s">
        <v>901</v>
      </c>
      <c r="M7381" t="s">
        <v>15634</v>
      </c>
      <c r="N7381" t="s">
        <v>44651</v>
      </c>
      <c r="O7381" s="76" t="s">
        <v>4366</v>
      </c>
      <c r="P7381" s="82">
        <v>180</v>
      </c>
      <c r="Q7381" s="82" t="s">
        <v>76606</v>
      </c>
      <c r="R7381"/>
    </row>
    <row r="7382" spans="12:18" x14ac:dyDescent="0.25">
      <c r="L7382" t="s">
        <v>901</v>
      </c>
      <c r="M7382" t="s">
        <v>13635</v>
      </c>
      <c r="N7382" t="s">
        <v>44652</v>
      </c>
      <c r="O7382" s="76" t="s">
        <v>4356</v>
      </c>
      <c r="P7382" s="82">
        <v>162</v>
      </c>
      <c r="Q7382" s="82" t="s">
        <v>76607</v>
      </c>
      <c r="R7382"/>
    </row>
    <row r="7383" spans="12:18" x14ac:dyDescent="0.25">
      <c r="L7383" t="s">
        <v>901</v>
      </c>
      <c r="M7383" t="s">
        <v>7815</v>
      </c>
      <c r="N7383" t="s">
        <v>44653</v>
      </c>
      <c r="O7383" s="76" t="s">
        <v>4366</v>
      </c>
      <c r="P7383" s="82">
        <v>300</v>
      </c>
      <c r="Q7383" s="82" t="s">
        <v>76608</v>
      </c>
      <c r="R7383"/>
    </row>
    <row r="7384" spans="12:18" x14ac:dyDescent="0.25">
      <c r="L7384" t="s">
        <v>901</v>
      </c>
      <c r="M7384" t="s">
        <v>104746</v>
      </c>
      <c r="N7384" t="s">
        <v>104747</v>
      </c>
      <c r="O7384" s="76" t="s">
        <v>4356</v>
      </c>
      <c r="P7384" s="82">
        <v>394</v>
      </c>
      <c r="Q7384" s="82" t="s">
        <v>76612</v>
      </c>
      <c r="R7384"/>
    </row>
    <row r="7385" spans="12:18" x14ac:dyDescent="0.25">
      <c r="L7385" t="s">
        <v>901</v>
      </c>
      <c r="M7385" t="s">
        <v>7816</v>
      </c>
      <c r="N7385" t="s">
        <v>44654</v>
      </c>
      <c r="O7385" s="76" t="s">
        <v>4366</v>
      </c>
      <c r="P7385" s="82">
        <v>86</v>
      </c>
      <c r="Q7385" s="82" t="s">
        <v>76609</v>
      </c>
      <c r="R7385"/>
    </row>
    <row r="7386" spans="12:18" x14ac:dyDescent="0.25">
      <c r="L7386" t="s">
        <v>901</v>
      </c>
      <c r="M7386" t="s">
        <v>24913</v>
      </c>
      <c r="N7386" t="s">
        <v>44655</v>
      </c>
      <c r="O7386" s="76" t="s">
        <v>4366</v>
      </c>
      <c r="P7386" s="82">
        <v>152</v>
      </c>
      <c r="Q7386" s="82" t="s">
        <v>76610</v>
      </c>
      <c r="R7386"/>
    </row>
    <row r="7387" spans="12:18" x14ac:dyDescent="0.25">
      <c r="L7387" t="s">
        <v>901</v>
      </c>
      <c r="M7387" t="s">
        <v>33839</v>
      </c>
      <c r="N7387" t="s">
        <v>44656</v>
      </c>
      <c r="O7387" s="76" t="s">
        <v>4356</v>
      </c>
      <c r="P7387" s="82">
        <v>264</v>
      </c>
      <c r="Q7387" s="82" t="s">
        <v>76611</v>
      </c>
      <c r="R7387"/>
    </row>
    <row r="7388" spans="12:18" x14ac:dyDescent="0.25">
      <c r="L7388" t="s">
        <v>901</v>
      </c>
      <c r="M7388" t="s">
        <v>33840</v>
      </c>
      <c r="N7388" t="s">
        <v>44657</v>
      </c>
      <c r="O7388" s="76" t="s">
        <v>4366</v>
      </c>
      <c r="P7388" s="82">
        <v>185</v>
      </c>
      <c r="Q7388" s="82" t="s">
        <v>76613</v>
      </c>
      <c r="R7388"/>
    </row>
    <row r="7389" spans="12:18" x14ac:dyDescent="0.25">
      <c r="L7389" t="s">
        <v>901</v>
      </c>
      <c r="M7389" t="s">
        <v>13640</v>
      </c>
      <c r="N7389" t="s">
        <v>44658</v>
      </c>
      <c r="O7389" s="76" t="s">
        <v>4356</v>
      </c>
      <c r="P7389" s="82">
        <v>303</v>
      </c>
      <c r="Q7389" s="82" t="s">
        <v>76614</v>
      </c>
      <c r="R7389"/>
    </row>
    <row r="7390" spans="12:18" x14ac:dyDescent="0.25">
      <c r="L7390" t="s">
        <v>901</v>
      </c>
      <c r="M7390" t="s">
        <v>27577</v>
      </c>
      <c r="N7390" t="s">
        <v>44659</v>
      </c>
      <c r="O7390" s="76" t="s">
        <v>4366</v>
      </c>
      <c r="P7390" s="82">
        <v>152</v>
      </c>
      <c r="Q7390" s="82" t="s">
        <v>76615</v>
      </c>
      <c r="R7390"/>
    </row>
    <row r="7391" spans="12:18" x14ac:dyDescent="0.25">
      <c r="L7391" t="s">
        <v>901</v>
      </c>
      <c r="M7391" t="s">
        <v>7817</v>
      </c>
      <c r="N7391" t="s">
        <v>44660</v>
      </c>
      <c r="O7391" s="76" t="s">
        <v>4366</v>
      </c>
      <c r="P7391" s="82">
        <v>248</v>
      </c>
      <c r="Q7391" s="82" t="s">
        <v>76616</v>
      </c>
      <c r="R7391"/>
    </row>
    <row r="7392" spans="12:18" x14ac:dyDescent="0.25">
      <c r="L7392" t="s">
        <v>901</v>
      </c>
      <c r="M7392" t="s">
        <v>7818</v>
      </c>
      <c r="N7392" t="s">
        <v>44661</v>
      </c>
      <c r="O7392" s="76" t="s">
        <v>4366</v>
      </c>
      <c r="P7392" s="82">
        <v>78</v>
      </c>
      <c r="Q7392" s="82" t="s">
        <v>76617</v>
      </c>
      <c r="R7392"/>
    </row>
    <row r="7393" spans="12:18" x14ac:dyDescent="0.25">
      <c r="L7393" t="s">
        <v>901</v>
      </c>
      <c r="M7393" t="s">
        <v>7819</v>
      </c>
      <c r="N7393" t="s">
        <v>44662</v>
      </c>
      <c r="O7393" s="76" t="s">
        <v>4366</v>
      </c>
      <c r="P7393" s="82">
        <v>80</v>
      </c>
      <c r="Q7393" s="82" t="s">
        <v>76618</v>
      </c>
      <c r="R7393"/>
    </row>
    <row r="7394" spans="12:18" x14ac:dyDescent="0.25">
      <c r="L7394" t="s">
        <v>901</v>
      </c>
      <c r="M7394" t="s">
        <v>15637</v>
      </c>
      <c r="N7394" t="s">
        <v>44663</v>
      </c>
      <c r="O7394" s="76" t="s">
        <v>4366</v>
      </c>
      <c r="P7394" s="82">
        <v>197</v>
      </c>
      <c r="Q7394" s="82" t="s">
        <v>76619</v>
      </c>
      <c r="R7394"/>
    </row>
    <row r="7395" spans="12:18" x14ac:dyDescent="0.25">
      <c r="L7395" t="s">
        <v>901</v>
      </c>
      <c r="M7395" t="s">
        <v>24914</v>
      </c>
      <c r="N7395" t="s">
        <v>44664</v>
      </c>
      <c r="O7395" s="76" t="s">
        <v>4356</v>
      </c>
      <c r="P7395" s="82">
        <v>666</v>
      </c>
      <c r="Q7395" s="82" t="s">
        <v>76621</v>
      </c>
      <c r="R7395"/>
    </row>
    <row r="7396" spans="12:18" x14ac:dyDescent="0.25">
      <c r="L7396" t="s">
        <v>901</v>
      </c>
      <c r="M7396" t="s">
        <v>24915</v>
      </c>
      <c r="N7396" t="s">
        <v>44665</v>
      </c>
      <c r="O7396" s="76" t="s">
        <v>4366</v>
      </c>
      <c r="P7396" s="82">
        <v>72</v>
      </c>
      <c r="Q7396" s="82" t="s">
        <v>76622</v>
      </c>
      <c r="R7396"/>
    </row>
    <row r="7397" spans="12:18" x14ac:dyDescent="0.25">
      <c r="L7397" t="s">
        <v>901</v>
      </c>
      <c r="M7397" t="s">
        <v>24916</v>
      </c>
      <c r="N7397" t="s">
        <v>44666</v>
      </c>
      <c r="O7397" s="76" t="s">
        <v>4366</v>
      </c>
      <c r="P7397" s="82">
        <v>256</v>
      </c>
      <c r="Q7397" s="82" t="s">
        <v>76624</v>
      </c>
      <c r="R7397"/>
    </row>
    <row r="7398" spans="12:18" x14ac:dyDescent="0.25">
      <c r="L7398" t="s">
        <v>901</v>
      </c>
      <c r="M7398" t="s">
        <v>13642</v>
      </c>
      <c r="N7398" t="s">
        <v>44667</v>
      </c>
      <c r="O7398" s="76" t="s">
        <v>4366</v>
      </c>
      <c r="P7398" s="82">
        <v>83</v>
      </c>
      <c r="Q7398" s="82" t="s">
        <v>76625</v>
      </c>
      <c r="R7398"/>
    </row>
    <row r="7399" spans="12:18" x14ac:dyDescent="0.25">
      <c r="L7399" t="s">
        <v>901</v>
      </c>
      <c r="M7399" t="s">
        <v>7820</v>
      </c>
      <c r="N7399" t="s">
        <v>44668</v>
      </c>
      <c r="O7399" s="76" t="s">
        <v>4366</v>
      </c>
      <c r="P7399" s="82">
        <v>86</v>
      </c>
      <c r="Q7399" s="82" t="s">
        <v>76626</v>
      </c>
      <c r="R7399"/>
    </row>
    <row r="7400" spans="12:18" x14ac:dyDescent="0.25">
      <c r="L7400" t="s">
        <v>901</v>
      </c>
      <c r="M7400" t="s">
        <v>24917</v>
      </c>
      <c r="N7400" t="s">
        <v>44669</v>
      </c>
      <c r="O7400" s="76" t="s">
        <v>4366</v>
      </c>
      <c r="P7400" s="82">
        <v>185</v>
      </c>
      <c r="Q7400" s="82" t="s">
        <v>76627</v>
      </c>
      <c r="R7400"/>
    </row>
    <row r="7401" spans="12:18" x14ac:dyDescent="0.25">
      <c r="L7401" t="s">
        <v>901</v>
      </c>
      <c r="M7401" t="s">
        <v>15641</v>
      </c>
      <c r="N7401" t="s">
        <v>44670</v>
      </c>
      <c r="O7401" s="76" t="s">
        <v>4366</v>
      </c>
      <c r="P7401" s="82">
        <v>167</v>
      </c>
      <c r="Q7401" s="82" t="s">
        <v>76628</v>
      </c>
      <c r="R7401"/>
    </row>
    <row r="7402" spans="12:18" x14ac:dyDescent="0.25">
      <c r="L7402" t="s">
        <v>901</v>
      </c>
      <c r="M7402" t="s">
        <v>7821</v>
      </c>
      <c r="N7402" t="s">
        <v>44671</v>
      </c>
      <c r="O7402" s="76" t="s">
        <v>4366</v>
      </c>
      <c r="P7402" s="82">
        <v>75</v>
      </c>
      <c r="Q7402" s="82" t="s">
        <v>76629</v>
      </c>
      <c r="R7402"/>
    </row>
    <row r="7403" spans="12:18" x14ac:dyDescent="0.25">
      <c r="L7403" t="s">
        <v>901</v>
      </c>
      <c r="M7403" t="s">
        <v>7822</v>
      </c>
      <c r="N7403" t="s">
        <v>44672</v>
      </c>
      <c r="O7403" s="76" t="s">
        <v>4374</v>
      </c>
      <c r="P7403" s="82">
        <v>2664</v>
      </c>
      <c r="Q7403" s="82" t="s">
        <v>72645</v>
      </c>
      <c r="R7403"/>
    </row>
    <row r="7404" spans="12:18" x14ac:dyDescent="0.25">
      <c r="L7404" t="s">
        <v>901</v>
      </c>
      <c r="M7404" t="s">
        <v>7823</v>
      </c>
      <c r="N7404" t="s">
        <v>44673</v>
      </c>
      <c r="O7404" s="76" t="s">
        <v>4366</v>
      </c>
      <c r="P7404" s="82">
        <v>110</v>
      </c>
      <c r="Q7404" s="82" t="s">
        <v>76630</v>
      </c>
      <c r="R7404"/>
    </row>
    <row r="7405" spans="12:18" x14ac:dyDescent="0.25">
      <c r="L7405" t="s">
        <v>901</v>
      </c>
      <c r="M7405" t="s">
        <v>7824</v>
      </c>
      <c r="N7405" t="s">
        <v>44674</v>
      </c>
      <c r="O7405" s="76" t="s">
        <v>4366</v>
      </c>
      <c r="P7405" s="82">
        <v>210</v>
      </c>
      <c r="Q7405" s="82" t="s">
        <v>76631</v>
      </c>
      <c r="R7405"/>
    </row>
    <row r="7406" spans="12:18" x14ac:dyDescent="0.25">
      <c r="L7406" t="s">
        <v>901</v>
      </c>
      <c r="M7406" t="s">
        <v>7825</v>
      </c>
      <c r="N7406" t="s">
        <v>44675</v>
      </c>
      <c r="O7406" s="76" t="s">
        <v>4366</v>
      </c>
      <c r="P7406" s="82">
        <v>155</v>
      </c>
      <c r="Q7406" s="82" t="s">
        <v>76632</v>
      </c>
      <c r="R7406"/>
    </row>
    <row r="7407" spans="12:18" x14ac:dyDescent="0.25">
      <c r="L7407" t="s">
        <v>901</v>
      </c>
      <c r="M7407" t="s">
        <v>7826</v>
      </c>
      <c r="N7407" t="s">
        <v>44676</v>
      </c>
      <c r="O7407" s="76" t="s">
        <v>4366</v>
      </c>
      <c r="P7407" s="82">
        <v>74</v>
      </c>
      <c r="Q7407" s="82" t="s">
        <v>76633</v>
      </c>
      <c r="R7407"/>
    </row>
    <row r="7408" spans="12:18" x14ac:dyDescent="0.25">
      <c r="L7408" t="s">
        <v>901</v>
      </c>
      <c r="M7408" t="s">
        <v>33841</v>
      </c>
      <c r="N7408" t="s">
        <v>44677</v>
      </c>
      <c r="O7408" s="76" t="s">
        <v>4356</v>
      </c>
      <c r="P7408" s="82">
        <v>1106</v>
      </c>
      <c r="Q7408" s="82" t="s">
        <v>76634</v>
      </c>
      <c r="R7408"/>
    </row>
    <row r="7409" spans="12:18" x14ac:dyDescent="0.25">
      <c r="L7409" t="s">
        <v>901</v>
      </c>
      <c r="M7409" t="s">
        <v>33842</v>
      </c>
      <c r="N7409" t="s">
        <v>44678</v>
      </c>
      <c r="O7409" s="76" t="s">
        <v>4366</v>
      </c>
      <c r="P7409" s="82">
        <v>238</v>
      </c>
      <c r="Q7409" s="82" t="s">
        <v>76635</v>
      </c>
      <c r="R7409"/>
    </row>
    <row r="7410" spans="12:18" x14ac:dyDescent="0.25">
      <c r="L7410" t="s">
        <v>901</v>
      </c>
      <c r="M7410" t="s">
        <v>7827</v>
      </c>
      <c r="N7410" t="s">
        <v>44679</v>
      </c>
      <c r="O7410" s="76" t="s">
        <v>4366</v>
      </c>
      <c r="P7410" s="82">
        <v>72</v>
      </c>
      <c r="Q7410" s="82" t="s">
        <v>76636</v>
      </c>
      <c r="R7410"/>
    </row>
    <row r="7411" spans="12:18" x14ac:dyDescent="0.25">
      <c r="L7411" t="s">
        <v>901</v>
      </c>
      <c r="M7411" t="s">
        <v>7828</v>
      </c>
      <c r="N7411" t="s">
        <v>44680</v>
      </c>
      <c r="O7411" s="76" t="s">
        <v>4356</v>
      </c>
      <c r="P7411" s="82">
        <v>1465</v>
      </c>
      <c r="Q7411" s="82" t="s">
        <v>76637</v>
      </c>
      <c r="R7411"/>
    </row>
    <row r="7412" spans="12:18" x14ac:dyDescent="0.25">
      <c r="L7412" t="s">
        <v>901</v>
      </c>
      <c r="M7412" t="s">
        <v>24918</v>
      </c>
      <c r="N7412" t="s">
        <v>44681</v>
      </c>
      <c r="O7412" s="76" t="s">
        <v>4356</v>
      </c>
      <c r="P7412" s="82">
        <v>949</v>
      </c>
      <c r="Q7412" s="82" t="s">
        <v>76638</v>
      </c>
      <c r="R7412"/>
    </row>
    <row r="7413" spans="12:18" x14ac:dyDescent="0.25">
      <c r="L7413" t="s">
        <v>901</v>
      </c>
      <c r="M7413" t="s">
        <v>33843</v>
      </c>
      <c r="N7413" t="s">
        <v>44682</v>
      </c>
      <c r="O7413" s="76" t="s">
        <v>4366</v>
      </c>
      <c r="P7413" s="82">
        <v>47</v>
      </c>
      <c r="Q7413" s="82" t="s">
        <v>76639</v>
      </c>
      <c r="R7413"/>
    </row>
    <row r="7414" spans="12:18" x14ac:dyDescent="0.25">
      <c r="L7414" t="s">
        <v>901</v>
      </c>
      <c r="M7414" t="s">
        <v>13644</v>
      </c>
      <c r="N7414" t="s">
        <v>44683</v>
      </c>
      <c r="O7414" s="76" t="s">
        <v>4356</v>
      </c>
      <c r="P7414" s="82">
        <v>5481</v>
      </c>
      <c r="Q7414" s="82" t="s">
        <v>76640</v>
      </c>
      <c r="R7414"/>
    </row>
    <row r="7415" spans="12:18" x14ac:dyDescent="0.25">
      <c r="L7415" t="s">
        <v>901</v>
      </c>
      <c r="M7415" t="s">
        <v>15643</v>
      </c>
      <c r="N7415" t="s">
        <v>44684</v>
      </c>
      <c r="O7415" s="76" t="s">
        <v>4366</v>
      </c>
      <c r="P7415" s="82">
        <v>76</v>
      </c>
      <c r="Q7415" s="82" t="s">
        <v>76641</v>
      </c>
      <c r="R7415"/>
    </row>
    <row r="7416" spans="12:18" x14ac:dyDescent="0.25">
      <c r="L7416" t="s">
        <v>901</v>
      </c>
      <c r="M7416" t="s">
        <v>7829</v>
      </c>
      <c r="N7416" t="s">
        <v>44685</v>
      </c>
      <c r="O7416" s="76" t="s">
        <v>4366</v>
      </c>
      <c r="P7416" s="82">
        <v>36</v>
      </c>
      <c r="Q7416" s="82" t="s">
        <v>76642</v>
      </c>
      <c r="R7416"/>
    </row>
    <row r="7417" spans="12:18" x14ac:dyDescent="0.25">
      <c r="L7417" t="s">
        <v>901</v>
      </c>
      <c r="M7417" t="s">
        <v>24919</v>
      </c>
      <c r="N7417" t="s">
        <v>44686</v>
      </c>
      <c r="O7417" s="76" t="s">
        <v>4366</v>
      </c>
      <c r="P7417" s="82">
        <v>129</v>
      </c>
      <c r="Q7417" s="82" t="s">
        <v>76643</v>
      </c>
      <c r="R7417"/>
    </row>
    <row r="7418" spans="12:18" x14ac:dyDescent="0.25">
      <c r="L7418" t="s">
        <v>901</v>
      </c>
      <c r="M7418" t="s">
        <v>7830</v>
      </c>
      <c r="N7418" t="s">
        <v>44687</v>
      </c>
      <c r="O7418" s="76" t="s">
        <v>4366</v>
      </c>
      <c r="P7418" s="82">
        <v>94</v>
      </c>
      <c r="Q7418" s="82" t="s">
        <v>76644</v>
      </c>
      <c r="R7418"/>
    </row>
    <row r="7419" spans="12:18" x14ac:dyDescent="0.25">
      <c r="L7419" t="s">
        <v>901</v>
      </c>
      <c r="M7419" t="s">
        <v>13646</v>
      </c>
      <c r="N7419" t="s">
        <v>44688</v>
      </c>
      <c r="O7419" s="76" t="s">
        <v>4356</v>
      </c>
      <c r="P7419" s="82">
        <v>465</v>
      </c>
      <c r="Q7419" s="82" t="s">
        <v>76645</v>
      </c>
      <c r="R7419"/>
    </row>
    <row r="7420" spans="12:18" x14ac:dyDescent="0.25">
      <c r="L7420" t="s">
        <v>901</v>
      </c>
      <c r="M7420" t="s">
        <v>33844</v>
      </c>
      <c r="N7420" t="s">
        <v>44689</v>
      </c>
      <c r="O7420" s="76" t="s">
        <v>4366</v>
      </c>
      <c r="P7420" s="82">
        <v>51</v>
      </c>
      <c r="Q7420" s="82" t="s">
        <v>76646</v>
      </c>
      <c r="R7420"/>
    </row>
    <row r="7421" spans="12:18" x14ac:dyDescent="0.25">
      <c r="L7421" t="s">
        <v>901</v>
      </c>
      <c r="M7421" t="s">
        <v>33845</v>
      </c>
      <c r="N7421" t="s">
        <v>44690</v>
      </c>
      <c r="O7421" s="76" t="s">
        <v>4366</v>
      </c>
      <c r="P7421" s="82">
        <v>16</v>
      </c>
      <c r="Q7421" s="82" t="s">
        <v>76647</v>
      </c>
      <c r="R7421"/>
    </row>
    <row r="7422" spans="12:18" x14ac:dyDescent="0.25">
      <c r="L7422" t="s">
        <v>901</v>
      </c>
      <c r="M7422" t="s">
        <v>11299</v>
      </c>
      <c r="N7422" t="s">
        <v>44691</v>
      </c>
      <c r="O7422" s="76" t="s">
        <v>4366</v>
      </c>
      <c r="P7422" s="82">
        <v>171</v>
      </c>
      <c r="Q7422" s="82" t="s">
        <v>76648</v>
      </c>
      <c r="R7422"/>
    </row>
    <row r="7423" spans="12:18" x14ac:dyDescent="0.25">
      <c r="L7423" t="s">
        <v>901</v>
      </c>
      <c r="M7423" t="s">
        <v>33846</v>
      </c>
      <c r="N7423" t="s">
        <v>44692</v>
      </c>
      <c r="O7423" s="76" t="s">
        <v>4356</v>
      </c>
      <c r="P7423" s="82">
        <v>1523</v>
      </c>
      <c r="Q7423" s="82" t="s">
        <v>76649</v>
      </c>
      <c r="R7423"/>
    </row>
    <row r="7424" spans="12:18" x14ac:dyDescent="0.25">
      <c r="L7424" t="s">
        <v>901</v>
      </c>
      <c r="M7424" t="s">
        <v>15645</v>
      </c>
      <c r="N7424" t="s">
        <v>44693</v>
      </c>
      <c r="O7424" s="76" t="s">
        <v>4356</v>
      </c>
      <c r="P7424" s="82">
        <v>411</v>
      </c>
      <c r="Q7424" s="82" t="s">
        <v>76650</v>
      </c>
      <c r="R7424"/>
    </row>
    <row r="7425" spans="12:18" x14ac:dyDescent="0.25">
      <c r="L7425" t="s">
        <v>901</v>
      </c>
      <c r="M7425" t="s">
        <v>24920</v>
      </c>
      <c r="N7425" t="s">
        <v>44694</v>
      </c>
      <c r="O7425" s="76" t="s">
        <v>4356</v>
      </c>
      <c r="P7425" s="82">
        <v>514</v>
      </c>
      <c r="Q7425" s="82" t="s">
        <v>76651</v>
      </c>
      <c r="R7425"/>
    </row>
    <row r="7426" spans="12:18" x14ac:dyDescent="0.25">
      <c r="L7426" t="s">
        <v>901</v>
      </c>
      <c r="M7426" t="s">
        <v>13647</v>
      </c>
      <c r="N7426" t="s">
        <v>44695</v>
      </c>
      <c r="O7426" s="76" t="s">
        <v>4366</v>
      </c>
      <c r="P7426" s="82">
        <v>161</v>
      </c>
      <c r="Q7426" s="82" t="s">
        <v>76652</v>
      </c>
      <c r="R7426"/>
    </row>
    <row r="7427" spans="12:18" x14ac:dyDescent="0.25">
      <c r="L7427" t="s">
        <v>901</v>
      </c>
      <c r="M7427" t="s">
        <v>33847</v>
      </c>
      <c r="N7427" t="s">
        <v>44696</v>
      </c>
      <c r="O7427" s="76" t="s">
        <v>4366</v>
      </c>
      <c r="P7427" s="82">
        <v>88</v>
      </c>
      <c r="Q7427" s="82" t="s">
        <v>76653</v>
      </c>
      <c r="R7427"/>
    </row>
    <row r="7428" spans="12:18" x14ac:dyDescent="0.25">
      <c r="L7428" t="s">
        <v>901</v>
      </c>
      <c r="M7428" t="s">
        <v>13649</v>
      </c>
      <c r="N7428" t="s">
        <v>44697</v>
      </c>
      <c r="O7428" s="76" t="s">
        <v>4366</v>
      </c>
      <c r="P7428" s="82">
        <v>289</v>
      </c>
      <c r="Q7428" s="82" t="s">
        <v>76654</v>
      </c>
      <c r="R7428"/>
    </row>
    <row r="7429" spans="12:18" x14ac:dyDescent="0.25">
      <c r="L7429" t="s">
        <v>901</v>
      </c>
      <c r="M7429" t="s">
        <v>7831</v>
      </c>
      <c r="N7429" t="s">
        <v>44698</v>
      </c>
      <c r="O7429" s="76" t="s">
        <v>4366</v>
      </c>
      <c r="P7429" s="82">
        <v>105</v>
      </c>
      <c r="Q7429" s="82" t="s">
        <v>76655</v>
      </c>
      <c r="R7429"/>
    </row>
    <row r="7430" spans="12:18" x14ac:dyDescent="0.25">
      <c r="L7430" t="s">
        <v>901</v>
      </c>
      <c r="M7430" t="s">
        <v>24921</v>
      </c>
      <c r="N7430" t="s">
        <v>44699</v>
      </c>
      <c r="O7430" s="76" t="s">
        <v>4366</v>
      </c>
      <c r="P7430" s="82">
        <v>244</v>
      </c>
      <c r="Q7430" s="82" t="s">
        <v>76656</v>
      </c>
      <c r="R7430"/>
    </row>
    <row r="7431" spans="12:18" x14ac:dyDescent="0.25">
      <c r="L7431" t="s">
        <v>901</v>
      </c>
      <c r="M7431" t="s">
        <v>15647</v>
      </c>
      <c r="N7431" t="s">
        <v>44700</v>
      </c>
      <c r="O7431" s="76" t="s">
        <v>4374</v>
      </c>
      <c r="P7431" s="82">
        <v>1915</v>
      </c>
      <c r="Q7431" s="82" t="s">
        <v>72645</v>
      </c>
      <c r="R7431"/>
    </row>
    <row r="7432" spans="12:18" x14ac:dyDescent="0.25">
      <c r="L7432" t="s">
        <v>901</v>
      </c>
      <c r="M7432" t="s">
        <v>33848</v>
      </c>
      <c r="N7432" t="s">
        <v>44701</v>
      </c>
      <c r="O7432" s="76" t="s">
        <v>4356</v>
      </c>
      <c r="P7432" s="82">
        <v>646</v>
      </c>
      <c r="Q7432" s="82" t="s">
        <v>76657</v>
      </c>
      <c r="R7432"/>
    </row>
    <row r="7433" spans="12:18" x14ac:dyDescent="0.25">
      <c r="L7433" t="s">
        <v>901</v>
      </c>
      <c r="M7433" t="s">
        <v>7832</v>
      </c>
      <c r="N7433" t="s">
        <v>44702</v>
      </c>
      <c r="O7433" s="76" t="s">
        <v>4356</v>
      </c>
      <c r="P7433" s="82">
        <v>293</v>
      </c>
      <c r="Q7433" s="82" t="s">
        <v>76658</v>
      </c>
      <c r="R7433"/>
    </row>
    <row r="7434" spans="12:18" x14ac:dyDescent="0.25">
      <c r="L7434" t="s">
        <v>901</v>
      </c>
      <c r="M7434" t="s">
        <v>30606</v>
      </c>
      <c r="N7434" t="s">
        <v>44703</v>
      </c>
      <c r="O7434" s="76" t="s">
        <v>4366</v>
      </c>
      <c r="P7434" s="82">
        <v>67</v>
      </c>
      <c r="Q7434" s="82" t="s">
        <v>76659</v>
      </c>
      <c r="R7434"/>
    </row>
    <row r="7435" spans="12:18" x14ac:dyDescent="0.25">
      <c r="L7435" t="s">
        <v>901</v>
      </c>
      <c r="M7435" t="s">
        <v>13651</v>
      </c>
      <c r="N7435" t="s">
        <v>44704</v>
      </c>
      <c r="O7435" s="76" t="s">
        <v>4374</v>
      </c>
      <c r="P7435" s="82">
        <v>2556</v>
      </c>
      <c r="Q7435" s="82" t="s">
        <v>72645</v>
      </c>
      <c r="R7435"/>
    </row>
    <row r="7436" spans="12:18" x14ac:dyDescent="0.25">
      <c r="L7436" t="s">
        <v>901</v>
      </c>
      <c r="M7436" t="s">
        <v>7833</v>
      </c>
      <c r="N7436" t="s">
        <v>44705</v>
      </c>
      <c r="O7436" s="76" t="s">
        <v>4356</v>
      </c>
      <c r="P7436" s="82">
        <v>412</v>
      </c>
      <c r="Q7436" s="82" t="s">
        <v>76660</v>
      </c>
      <c r="R7436"/>
    </row>
    <row r="7437" spans="12:18" x14ac:dyDescent="0.25">
      <c r="L7437" t="s">
        <v>901</v>
      </c>
      <c r="M7437" t="s">
        <v>33849</v>
      </c>
      <c r="N7437" t="s">
        <v>44706</v>
      </c>
      <c r="O7437" s="76" t="s">
        <v>4366</v>
      </c>
      <c r="P7437" s="82">
        <v>194</v>
      </c>
      <c r="Q7437" s="82" t="s">
        <v>76661</v>
      </c>
      <c r="R7437"/>
    </row>
    <row r="7438" spans="12:18" x14ac:dyDescent="0.25">
      <c r="L7438" t="s">
        <v>901</v>
      </c>
      <c r="M7438" t="s">
        <v>7834</v>
      </c>
      <c r="N7438" t="s">
        <v>44707</v>
      </c>
      <c r="O7438" s="76" t="s">
        <v>4366</v>
      </c>
      <c r="P7438" s="82">
        <v>58</v>
      </c>
      <c r="Q7438" s="82" t="s">
        <v>76662</v>
      </c>
      <c r="R7438"/>
    </row>
    <row r="7439" spans="12:18" x14ac:dyDescent="0.25">
      <c r="L7439" t="s">
        <v>901</v>
      </c>
      <c r="M7439" t="s">
        <v>13653</v>
      </c>
      <c r="N7439" t="s">
        <v>44708</v>
      </c>
      <c r="O7439" s="76" t="s">
        <v>4366</v>
      </c>
      <c r="P7439" s="82">
        <v>160</v>
      </c>
      <c r="Q7439" s="82" t="s">
        <v>76663</v>
      </c>
      <c r="R7439"/>
    </row>
    <row r="7440" spans="12:18" x14ac:dyDescent="0.25">
      <c r="L7440" t="s">
        <v>901</v>
      </c>
      <c r="M7440" t="s">
        <v>13655</v>
      </c>
      <c r="N7440" t="s">
        <v>44709</v>
      </c>
      <c r="O7440" s="76" t="s">
        <v>4366</v>
      </c>
      <c r="P7440" s="82">
        <v>67</v>
      </c>
      <c r="Q7440" s="82" t="s">
        <v>76664</v>
      </c>
      <c r="R7440"/>
    </row>
    <row r="7441" spans="12:18" x14ac:dyDescent="0.25">
      <c r="L7441" t="s">
        <v>901</v>
      </c>
      <c r="M7441" t="s">
        <v>13656</v>
      </c>
      <c r="N7441" t="s">
        <v>44710</v>
      </c>
      <c r="O7441" s="76" t="s">
        <v>4356</v>
      </c>
      <c r="P7441" s="82">
        <v>500</v>
      </c>
      <c r="Q7441" s="82" t="s">
        <v>76665</v>
      </c>
      <c r="R7441"/>
    </row>
    <row r="7442" spans="12:18" x14ac:dyDescent="0.25">
      <c r="L7442" t="s">
        <v>901</v>
      </c>
      <c r="M7442" t="s">
        <v>33850</v>
      </c>
      <c r="N7442" t="s">
        <v>44711</v>
      </c>
      <c r="O7442" s="76" t="s">
        <v>4356</v>
      </c>
      <c r="P7442" s="82">
        <v>581</v>
      </c>
      <c r="Q7442" s="82" t="s">
        <v>76666</v>
      </c>
      <c r="R7442"/>
    </row>
    <row r="7443" spans="12:18" x14ac:dyDescent="0.25">
      <c r="L7443" t="s">
        <v>901</v>
      </c>
      <c r="M7443" t="s">
        <v>15649</v>
      </c>
      <c r="N7443" t="s">
        <v>44712</v>
      </c>
      <c r="O7443" s="76" t="s">
        <v>4366</v>
      </c>
      <c r="P7443" s="82">
        <v>78</v>
      </c>
      <c r="Q7443" s="82" t="s">
        <v>76667</v>
      </c>
      <c r="R7443"/>
    </row>
    <row r="7444" spans="12:18" x14ac:dyDescent="0.25">
      <c r="L7444" t="s">
        <v>901</v>
      </c>
      <c r="M7444" t="s">
        <v>15651</v>
      </c>
      <c r="N7444" t="s">
        <v>44713</v>
      </c>
      <c r="O7444" s="76" t="s">
        <v>4356</v>
      </c>
      <c r="P7444" s="82">
        <v>141</v>
      </c>
      <c r="Q7444" s="82" t="s">
        <v>76668</v>
      </c>
      <c r="R7444"/>
    </row>
    <row r="7445" spans="12:18" x14ac:dyDescent="0.25">
      <c r="L7445" t="s">
        <v>901</v>
      </c>
      <c r="M7445" t="s">
        <v>24922</v>
      </c>
      <c r="N7445" t="s">
        <v>44714</v>
      </c>
      <c r="O7445" s="76" t="s">
        <v>4356</v>
      </c>
      <c r="P7445" s="82">
        <v>175</v>
      </c>
      <c r="Q7445" s="82" t="s">
        <v>76670</v>
      </c>
      <c r="R7445"/>
    </row>
    <row r="7446" spans="12:18" x14ac:dyDescent="0.25">
      <c r="L7446" t="s">
        <v>901</v>
      </c>
      <c r="M7446" t="s">
        <v>7835</v>
      </c>
      <c r="N7446" t="s">
        <v>44715</v>
      </c>
      <c r="O7446" s="76" t="s">
        <v>4356</v>
      </c>
      <c r="P7446" s="82">
        <v>1308</v>
      </c>
      <c r="Q7446" s="82" t="s">
        <v>76669</v>
      </c>
      <c r="R7446"/>
    </row>
    <row r="7447" spans="12:18" x14ac:dyDescent="0.25">
      <c r="L7447" t="s">
        <v>901</v>
      </c>
      <c r="M7447" t="s">
        <v>15653</v>
      </c>
      <c r="N7447" t="s">
        <v>44716</v>
      </c>
      <c r="O7447" s="76" t="s">
        <v>4366</v>
      </c>
      <c r="P7447" s="82">
        <v>58</v>
      </c>
      <c r="Q7447" s="82" t="s">
        <v>76671</v>
      </c>
      <c r="R7447"/>
    </row>
    <row r="7448" spans="12:18" x14ac:dyDescent="0.25">
      <c r="L7448" t="s">
        <v>901</v>
      </c>
      <c r="M7448" t="s">
        <v>7836</v>
      </c>
      <c r="N7448" t="s">
        <v>44717</v>
      </c>
      <c r="O7448" s="76" t="s">
        <v>4366</v>
      </c>
      <c r="P7448" s="82">
        <v>207</v>
      </c>
      <c r="Q7448" s="82" t="s">
        <v>76672</v>
      </c>
      <c r="R7448"/>
    </row>
    <row r="7449" spans="12:18" x14ac:dyDescent="0.25">
      <c r="L7449" t="s">
        <v>901</v>
      </c>
      <c r="M7449" t="s">
        <v>7837</v>
      </c>
      <c r="N7449" t="s">
        <v>44718</v>
      </c>
      <c r="O7449" s="76" t="s">
        <v>4356</v>
      </c>
      <c r="P7449" s="82">
        <v>555</v>
      </c>
      <c r="Q7449" s="82" t="s">
        <v>76673</v>
      </c>
      <c r="R7449"/>
    </row>
    <row r="7450" spans="12:18" x14ac:dyDescent="0.25">
      <c r="L7450" t="s">
        <v>901</v>
      </c>
      <c r="M7450" t="s">
        <v>33851</v>
      </c>
      <c r="N7450" t="s">
        <v>44719</v>
      </c>
      <c r="O7450" s="76" t="s">
        <v>4356</v>
      </c>
      <c r="P7450" s="82">
        <v>1481</v>
      </c>
      <c r="Q7450" s="82" t="s">
        <v>76674</v>
      </c>
      <c r="R7450"/>
    </row>
    <row r="7451" spans="12:18" x14ac:dyDescent="0.25">
      <c r="L7451" t="s">
        <v>901</v>
      </c>
      <c r="M7451" t="s">
        <v>33852</v>
      </c>
      <c r="N7451" t="s">
        <v>44720</v>
      </c>
      <c r="O7451" s="76" t="s">
        <v>4356</v>
      </c>
      <c r="P7451" s="82">
        <v>615</v>
      </c>
      <c r="Q7451" s="82" t="s">
        <v>76675</v>
      </c>
      <c r="R7451"/>
    </row>
    <row r="7452" spans="12:18" x14ac:dyDescent="0.25">
      <c r="L7452" t="s">
        <v>901</v>
      </c>
      <c r="M7452" t="s">
        <v>7838</v>
      </c>
      <c r="N7452" t="s">
        <v>44721</v>
      </c>
      <c r="O7452" s="76" t="s">
        <v>4366</v>
      </c>
      <c r="P7452" s="82">
        <v>121</v>
      </c>
      <c r="Q7452" s="82" t="s">
        <v>76676</v>
      </c>
      <c r="R7452"/>
    </row>
    <row r="7453" spans="12:18" x14ac:dyDescent="0.25">
      <c r="L7453" t="s">
        <v>901</v>
      </c>
      <c r="M7453" t="s">
        <v>15655</v>
      </c>
      <c r="N7453" t="s">
        <v>44722</v>
      </c>
      <c r="O7453" s="76" t="s">
        <v>4366</v>
      </c>
      <c r="P7453" s="82">
        <v>89</v>
      </c>
      <c r="Q7453" s="82" t="s">
        <v>76677</v>
      </c>
      <c r="R7453"/>
    </row>
    <row r="7454" spans="12:18" x14ac:dyDescent="0.25">
      <c r="L7454" t="s">
        <v>901</v>
      </c>
      <c r="M7454" t="s">
        <v>13657</v>
      </c>
      <c r="N7454" t="s">
        <v>44723</v>
      </c>
      <c r="O7454" s="76" t="s">
        <v>4356</v>
      </c>
      <c r="P7454" s="82">
        <v>714</v>
      </c>
      <c r="Q7454" s="82" t="s">
        <v>76678</v>
      </c>
      <c r="R7454"/>
    </row>
    <row r="7455" spans="12:18" x14ac:dyDescent="0.25">
      <c r="L7455" t="s">
        <v>901</v>
      </c>
      <c r="M7455" t="s">
        <v>13659</v>
      </c>
      <c r="N7455" t="s">
        <v>44724</v>
      </c>
      <c r="O7455" s="76" t="s">
        <v>4356</v>
      </c>
      <c r="P7455" s="82">
        <v>393</v>
      </c>
      <c r="Q7455" s="82" t="s">
        <v>76679</v>
      </c>
      <c r="R7455"/>
    </row>
    <row r="7456" spans="12:18" x14ac:dyDescent="0.25">
      <c r="L7456" t="s">
        <v>901</v>
      </c>
      <c r="M7456" t="s">
        <v>7839</v>
      </c>
      <c r="N7456" t="s">
        <v>44725</v>
      </c>
      <c r="O7456" s="76" t="s">
        <v>4356</v>
      </c>
      <c r="P7456" s="82">
        <v>419</v>
      </c>
      <c r="Q7456" s="82" t="s">
        <v>76680</v>
      </c>
      <c r="R7456"/>
    </row>
    <row r="7457" spans="12:18" x14ac:dyDescent="0.25">
      <c r="L7457" t="s">
        <v>901</v>
      </c>
      <c r="M7457" t="s">
        <v>33853</v>
      </c>
      <c r="N7457" t="s">
        <v>44726</v>
      </c>
      <c r="O7457" s="76" t="s">
        <v>4366</v>
      </c>
      <c r="P7457" s="82">
        <v>159</v>
      </c>
      <c r="Q7457" s="82" t="s">
        <v>76681</v>
      </c>
      <c r="R7457"/>
    </row>
    <row r="7458" spans="12:18" x14ac:dyDescent="0.25">
      <c r="L7458" t="s">
        <v>901</v>
      </c>
      <c r="M7458" t="s">
        <v>7840</v>
      </c>
      <c r="N7458" t="s">
        <v>44727</v>
      </c>
      <c r="O7458" s="76" t="s">
        <v>4366</v>
      </c>
      <c r="P7458" s="82">
        <v>122</v>
      </c>
      <c r="Q7458" s="82" t="s">
        <v>76682</v>
      </c>
      <c r="R7458"/>
    </row>
    <row r="7459" spans="12:18" x14ac:dyDescent="0.25">
      <c r="L7459" t="s">
        <v>901</v>
      </c>
      <c r="M7459" t="s">
        <v>7841</v>
      </c>
      <c r="N7459" t="s">
        <v>44728</v>
      </c>
      <c r="O7459" s="76" t="s">
        <v>4356</v>
      </c>
      <c r="P7459" s="82">
        <v>389</v>
      </c>
      <c r="Q7459" s="82" t="s">
        <v>76683</v>
      </c>
      <c r="R7459"/>
    </row>
    <row r="7460" spans="12:18" x14ac:dyDescent="0.25">
      <c r="L7460" t="s">
        <v>901</v>
      </c>
      <c r="M7460" t="s">
        <v>7842</v>
      </c>
      <c r="N7460" t="s">
        <v>44729</v>
      </c>
      <c r="O7460" s="76" t="s">
        <v>4366</v>
      </c>
      <c r="P7460" s="82">
        <v>98</v>
      </c>
      <c r="Q7460" s="82" t="s">
        <v>76684</v>
      </c>
      <c r="R7460"/>
    </row>
    <row r="7461" spans="12:18" x14ac:dyDescent="0.25">
      <c r="L7461" t="s">
        <v>901</v>
      </c>
      <c r="M7461" t="s">
        <v>7843</v>
      </c>
      <c r="N7461" t="s">
        <v>44730</v>
      </c>
      <c r="O7461" s="76" t="s">
        <v>4374</v>
      </c>
      <c r="P7461" s="82">
        <v>9557</v>
      </c>
      <c r="Q7461" s="82" t="s">
        <v>72645</v>
      </c>
      <c r="R7461"/>
    </row>
    <row r="7462" spans="12:18" x14ac:dyDescent="0.25">
      <c r="L7462" t="s">
        <v>901</v>
      </c>
      <c r="M7462" t="s">
        <v>31995</v>
      </c>
      <c r="N7462" t="s">
        <v>44731</v>
      </c>
      <c r="O7462" s="76" t="s">
        <v>4366</v>
      </c>
      <c r="P7462" s="82">
        <v>76</v>
      </c>
      <c r="Q7462" s="82" t="s">
        <v>76685</v>
      </c>
      <c r="R7462"/>
    </row>
    <row r="7463" spans="12:18" x14ac:dyDescent="0.25">
      <c r="L7463" t="s">
        <v>901</v>
      </c>
      <c r="M7463" t="s">
        <v>15657</v>
      </c>
      <c r="N7463" t="s">
        <v>44732</v>
      </c>
      <c r="O7463" s="76" t="s">
        <v>4356</v>
      </c>
      <c r="P7463" s="82">
        <v>512</v>
      </c>
      <c r="Q7463" s="82" t="s">
        <v>76686</v>
      </c>
      <c r="R7463"/>
    </row>
    <row r="7464" spans="12:18" x14ac:dyDescent="0.25">
      <c r="L7464" t="s">
        <v>901</v>
      </c>
      <c r="M7464" t="s">
        <v>13661</v>
      </c>
      <c r="N7464" t="s">
        <v>44733</v>
      </c>
      <c r="O7464" s="76" t="s">
        <v>4366</v>
      </c>
      <c r="P7464" s="82">
        <v>211</v>
      </c>
      <c r="Q7464" s="82" t="s">
        <v>76687</v>
      </c>
      <c r="R7464"/>
    </row>
    <row r="7465" spans="12:18" x14ac:dyDescent="0.25">
      <c r="L7465" t="s">
        <v>901</v>
      </c>
      <c r="M7465" t="s">
        <v>33854</v>
      </c>
      <c r="N7465" t="s">
        <v>44734</v>
      </c>
      <c r="O7465" s="76" t="s">
        <v>4356</v>
      </c>
      <c r="P7465" s="82">
        <v>363</v>
      </c>
      <c r="Q7465" s="82" t="s">
        <v>76688</v>
      </c>
      <c r="R7465"/>
    </row>
    <row r="7466" spans="12:18" x14ac:dyDescent="0.25">
      <c r="L7466" t="s">
        <v>901</v>
      </c>
      <c r="M7466" t="s">
        <v>7844</v>
      </c>
      <c r="N7466" t="s">
        <v>44735</v>
      </c>
      <c r="O7466" s="76" t="s">
        <v>4366</v>
      </c>
      <c r="P7466" s="82">
        <v>149</v>
      </c>
      <c r="Q7466" s="82" t="s">
        <v>76689</v>
      </c>
      <c r="R7466"/>
    </row>
    <row r="7467" spans="12:18" x14ac:dyDescent="0.25">
      <c r="L7467" t="s">
        <v>901</v>
      </c>
      <c r="M7467" t="s">
        <v>7845</v>
      </c>
      <c r="N7467" t="s">
        <v>44736</v>
      </c>
      <c r="O7467" s="76" t="s">
        <v>4356</v>
      </c>
      <c r="P7467" s="82">
        <v>878</v>
      </c>
      <c r="Q7467" s="82" t="s">
        <v>76690</v>
      </c>
      <c r="R7467"/>
    </row>
    <row r="7468" spans="12:18" x14ac:dyDescent="0.25">
      <c r="L7468" t="s">
        <v>901</v>
      </c>
      <c r="M7468" t="s">
        <v>13663</v>
      </c>
      <c r="N7468" t="s">
        <v>44737</v>
      </c>
      <c r="O7468" s="76" t="s">
        <v>4356</v>
      </c>
      <c r="P7468" s="82">
        <v>438</v>
      </c>
      <c r="Q7468" s="82" t="s">
        <v>76691</v>
      </c>
      <c r="R7468"/>
    </row>
    <row r="7469" spans="12:18" x14ac:dyDescent="0.25">
      <c r="L7469" t="s">
        <v>901</v>
      </c>
      <c r="M7469" t="s">
        <v>15659</v>
      </c>
      <c r="N7469" t="s">
        <v>44738</v>
      </c>
      <c r="O7469" s="76" t="s">
        <v>4366</v>
      </c>
      <c r="P7469" s="82">
        <v>134</v>
      </c>
      <c r="Q7469" s="82" t="s">
        <v>76692</v>
      </c>
      <c r="R7469"/>
    </row>
    <row r="7470" spans="12:18" x14ac:dyDescent="0.25">
      <c r="L7470" t="s">
        <v>901</v>
      </c>
      <c r="M7470" t="s">
        <v>24923</v>
      </c>
      <c r="N7470" t="s">
        <v>44739</v>
      </c>
      <c r="O7470" s="76" t="s">
        <v>4366</v>
      </c>
      <c r="P7470" s="82">
        <v>94</v>
      </c>
      <c r="Q7470" s="82" t="s">
        <v>76693</v>
      </c>
      <c r="R7470"/>
    </row>
    <row r="7471" spans="12:18" x14ac:dyDescent="0.25">
      <c r="L7471" t="s">
        <v>901</v>
      </c>
      <c r="M7471" t="s">
        <v>33855</v>
      </c>
      <c r="N7471" t="s">
        <v>44740</v>
      </c>
      <c r="O7471" s="76" t="s">
        <v>4366</v>
      </c>
      <c r="P7471" s="82">
        <v>39</v>
      </c>
      <c r="Q7471" s="82" t="s">
        <v>76695</v>
      </c>
      <c r="R7471"/>
    </row>
    <row r="7472" spans="12:18" x14ac:dyDescent="0.25">
      <c r="L7472" t="s">
        <v>901</v>
      </c>
      <c r="M7472" t="s">
        <v>33856</v>
      </c>
      <c r="N7472" t="s">
        <v>44741</v>
      </c>
      <c r="O7472" s="76" t="s">
        <v>4366</v>
      </c>
      <c r="P7472" s="82">
        <v>49</v>
      </c>
      <c r="Q7472" s="82" t="s">
        <v>76698</v>
      </c>
      <c r="R7472"/>
    </row>
    <row r="7473" spans="12:18" x14ac:dyDescent="0.25">
      <c r="L7473" t="s">
        <v>901</v>
      </c>
      <c r="M7473" t="s">
        <v>7848</v>
      </c>
      <c r="N7473" t="s">
        <v>44742</v>
      </c>
      <c r="O7473" s="76" t="s">
        <v>4356</v>
      </c>
      <c r="P7473" s="82">
        <v>156</v>
      </c>
      <c r="Q7473" s="82" t="s">
        <v>76699</v>
      </c>
      <c r="R7473"/>
    </row>
    <row r="7474" spans="12:18" x14ac:dyDescent="0.25">
      <c r="L7474" t="s">
        <v>901</v>
      </c>
      <c r="M7474" t="s">
        <v>15661</v>
      </c>
      <c r="N7474" t="s">
        <v>44743</v>
      </c>
      <c r="O7474" s="76" t="s">
        <v>4356</v>
      </c>
      <c r="P7474" s="82">
        <v>492</v>
      </c>
      <c r="Q7474" s="82" t="s">
        <v>76700</v>
      </c>
      <c r="R7474"/>
    </row>
    <row r="7475" spans="12:18" x14ac:dyDescent="0.25">
      <c r="L7475" t="s">
        <v>901</v>
      </c>
      <c r="M7475" t="s">
        <v>15663</v>
      </c>
      <c r="N7475" t="s">
        <v>44744</v>
      </c>
      <c r="O7475" s="76" t="s">
        <v>4356</v>
      </c>
      <c r="P7475" s="82">
        <v>1128</v>
      </c>
      <c r="Q7475" s="82" t="s">
        <v>76701</v>
      </c>
      <c r="R7475"/>
    </row>
    <row r="7476" spans="12:18" x14ac:dyDescent="0.25">
      <c r="L7476" t="s">
        <v>901</v>
      </c>
      <c r="M7476" t="s">
        <v>15665</v>
      </c>
      <c r="N7476" t="s">
        <v>44745</v>
      </c>
      <c r="O7476" s="76" t="s">
        <v>4356</v>
      </c>
      <c r="P7476" s="82">
        <v>89</v>
      </c>
      <c r="Q7476" s="82" t="s">
        <v>76702</v>
      </c>
      <c r="R7476"/>
    </row>
    <row r="7477" spans="12:18" x14ac:dyDescent="0.25">
      <c r="L7477" t="s">
        <v>901</v>
      </c>
      <c r="M7477" t="s">
        <v>15667</v>
      </c>
      <c r="N7477" t="s">
        <v>44746</v>
      </c>
      <c r="O7477" s="76" t="s">
        <v>4356</v>
      </c>
      <c r="P7477" s="82">
        <v>714</v>
      </c>
      <c r="Q7477" s="82" t="s">
        <v>76703</v>
      </c>
      <c r="R7477"/>
    </row>
    <row r="7478" spans="12:18" x14ac:dyDescent="0.25">
      <c r="L7478" t="s">
        <v>901</v>
      </c>
      <c r="M7478" t="s">
        <v>7849</v>
      </c>
      <c r="N7478" t="s">
        <v>44747</v>
      </c>
      <c r="O7478" s="76" t="s">
        <v>4356</v>
      </c>
      <c r="P7478" s="82">
        <v>1309</v>
      </c>
      <c r="Q7478" s="82" t="s">
        <v>76704</v>
      </c>
      <c r="R7478"/>
    </row>
    <row r="7479" spans="12:18" x14ac:dyDescent="0.25">
      <c r="L7479" t="s">
        <v>901</v>
      </c>
      <c r="M7479" t="s">
        <v>33857</v>
      </c>
      <c r="N7479" t="s">
        <v>44748</v>
      </c>
      <c r="O7479" s="76" t="s">
        <v>4366</v>
      </c>
      <c r="P7479" s="82">
        <v>286</v>
      </c>
      <c r="Q7479" s="82" t="s">
        <v>76705</v>
      </c>
      <c r="R7479"/>
    </row>
    <row r="7480" spans="12:18" x14ac:dyDescent="0.25">
      <c r="L7480" t="s">
        <v>901</v>
      </c>
      <c r="M7480" t="s">
        <v>24924</v>
      </c>
      <c r="N7480" t="s">
        <v>44749</v>
      </c>
      <c r="O7480" s="76" t="s">
        <v>4366</v>
      </c>
      <c r="P7480" s="82">
        <v>115</v>
      </c>
      <c r="Q7480" s="82" t="s">
        <v>76706</v>
      </c>
      <c r="R7480"/>
    </row>
    <row r="7481" spans="12:18" x14ac:dyDescent="0.25">
      <c r="L7481" t="s">
        <v>901</v>
      </c>
      <c r="M7481" t="s">
        <v>24930</v>
      </c>
      <c r="N7481" t="s">
        <v>44750</v>
      </c>
      <c r="O7481" s="76" t="s">
        <v>4366</v>
      </c>
      <c r="P7481" s="82">
        <v>206</v>
      </c>
      <c r="Q7481" s="82" t="s">
        <v>76746</v>
      </c>
      <c r="R7481"/>
    </row>
    <row r="7482" spans="12:18" x14ac:dyDescent="0.25">
      <c r="L7482" t="s">
        <v>901</v>
      </c>
      <c r="M7482" t="s">
        <v>13679</v>
      </c>
      <c r="N7482" t="s">
        <v>44751</v>
      </c>
      <c r="O7482" s="76" t="s">
        <v>4366</v>
      </c>
      <c r="P7482" s="82">
        <v>137</v>
      </c>
      <c r="Q7482" s="82" t="s">
        <v>76747</v>
      </c>
      <c r="R7482"/>
    </row>
    <row r="7483" spans="12:18" x14ac:dyDescent="0.25">
      <c r="L7483" t="s">
        <v>901</v>
      </c>
      <c r="M7483" t="s">
        <v>7855</v>
      </c>
      <c r="N7483" t="s">
        <v>44752</v>
      </c>
      <c r="O7483" s="76" t="s">
        <v>4366</v>
      </c>
      <c r="P7483" s="82">
        <v>155</v>
      </c>
      <c r="Q7483" s="82" t="s">
        <v>76748</v>
      </c>
      <c r="R7483"/>
    </row>
    <row r="7484" spans="12:18" x14ac:dyDescent="0.25">
      <c r="L7484" t="s">
        <v>901</v>
      </c>
      <c r="M7484" t="s">
        <v>7856</v>
      </c>
      <c r="N7484" t="s">
        <v>44753</v>
      </c>
      <c r="O7484" s="76" t="s">
        <v>4356</v>
      </c>
      <c r="P7484" s="82">
        <v>892</v>
      </c>
      <c r="Q7484" s="82" t="s">
        <v>76749</v>
      </c>
      <c r="R7484"/>
    </row>
    <row r="7485" spans="12:18" x14ac:dyDescent="0.25">
      <c r="L7485" t="s">
        <v>901</v>
      </c>
      <c r="M7485" t="s">
        <v>15683</v>
      </c>
      <c r="N7485" t="s">
        <v>44754</v>
      </c>
      <c r="O7485" s="76" t="s">
        <v>4366</v>
      </c>
      <c r="P7485" s="82">
        <v>51</v>
      </c>
      <c r="Q7485" s="82" t="s">
        <v>76750</v>
      </c>
      <c r="R7485"/>
    </row>
    <row r="7486" spans="12:18" x14ac:dyDescent="0.25">
      <c r="L7486" t="s">
        <v>901</v>
      </c>
      <c r="M7486" t="s">
        <v>24931</v>
      </c>
      <c r="N7486" t="s">
        <v>44755</v>
      </c>
      <c r="O7486" s="76" t="s">
        <v>4356</v>
      </c>
      <c r="P7486" s="82">
        <v>2413</v>
      </c>
      <c r="Q7486" s="82" t="s">
        <v>76751</v>
      </c>
      <c r="R7486"/>
    </row>
    <row r="7487" spans="12:18" x14ac:dyDescent="0.25">
      <c r="L7487" t="s">
        <v>901</v>
      </c>
      <c r="M7487" t="s">
        <v>13681</v>
      </c>
      <c r="N7487" t="s">
        <v>44756</v>
      </c>
      <c r="O7487" s="76" t="s">
        <v>4356</v>
      </c>
      <c r="P7487" s="82">
        <v>968</v>
      </c>
      <c r="Q7487" s="82" t="s">
        <v>76752</v>
      </c>
      <c r="R7487"/>
    </row>
    <row r="7488" spans="12:18" x14ac:dyDescent="0.25">
      <c r="L7488" t="s">
        <v>901</v>
      </c>
      <c r="M7488" t="s">
        <v>24932</v>
      </c>
      <c r="N7488" t="s">
        <v>44757</v>
      </c>
      <c r="O7488" s="76" t="s">
        <v>4356</v>
      </c>
      <c r="P7488" s="82">
        <v>703</v>
      </c>
      <c r="Q7488" s="82" t="s">
        <v>76753</v>
      </c>
      <c r="R7488"/>
    </row>
    <row r="7489" spans="12:18" x14ac:dyDescent="0.25">
      <c r="L7489" t="s">
        <v>901</v>
      </c>
      <c r="M7489" t="s">
        <v>7857</v>
      </c>
      <c r="N7489" t="s">
        <v>44758</v>
      </c>
      <c r="O7489" s="76" t="s">
        <v>4366</v>
      </c>
      <c r="P7489" s="82">
        <v>239</v>
      </c>
      <c r="Q7489" s="82" t="s">
        <v>76754</v>
      </c>
      <c r="R7489"/>
    </row>
    <row r="7490" spans="12:18" x14ac:dyDescent="0.25">
      <c r="L7490" t="s">
        <v>901</v>
      </c>
      <c r="M7490" t="s">
        <v>14503</v>
      </c>
      <c r="N7490" t="s">
        <v>44759</v>
      </c>
      <c r="O7490" s="76" t="s">
        <v>4366</v>
      </c>
      <c r="P7490" s="82">
        <v>72</v>
      </c>
      <c r="Q7490" s="82" t="s">
        <v>76755</v>
      </c>
      <c r="R7490"/>
    </row>
    <row r="7491" spans="12:18" x14ac:dyDescent="0.25">
      <c r="L7491" t="s">
        <v>901</v>
      </c>
      <c r="M7491" t="s">
        <v>15685</v>
      </c>
      <c r="N7491" t="s">
        <v>44760</v>
      </c>
      <c r="O7491" s="76" t="s">
        <v>4366</v>
      </c>
      <c r="P7491" s="82">
        <v>103</v>
      </c>
      <c r="Q7491" s="82" t="s">
        <v>76756</v>
      </c>
      <c r="R7491"/>
    </row>
    <row r="7492" spans="12:18" x14ac:dyDescent="0.25">
      <c r="L7492" t="s">
        <v>901</v>
      </c>
      <c r="M7492" t="s">
        <v>13683</v>
      </c>
      <c r="N7492" t="s">
        <v>44761</v>
      </c>
      <c r="O7492" s="76" t="s">
        <v>4356</v>
      </c>
      <c r="P7492" s="82">
        <v>844</v>
      </c>
      <c r="Q7492" s="82" t="s">
        <v>76758</v>
      </c>
      <c r="R7492"/>
    </row>
    <row r="7493" spans="12:18" x14ac:dyDescent="0.25">
      <c r="L7493" t="s">
        <v>901</v>
      </c>
      <c r="M7493" t="s">
        <v>33865</v>
      </c>
      <c r="N7493" t="s">
        <v>44762</v>
      </c>
      <c r="O7493" s="76" t="s">
        <v>4356</v>
      </c>
      <c r="P7493" s="82">
        <v>1305</v>
      </c>
      <c r="Q7493" s="82" t="s">
        <v>76757</v>
      </c>
      <c r="R7493"/>
    </row>
    <row r="7494" spans="12:18" x14ac:dyDescent="0.25">
      <c r="L7494" t="s">
        <v>901</v>
      </c>
      <c r="M7494" t="s">
        <v>7858</v>
      </c>
      <c r="N7494" t="s">
        <v>44763</v>
      </c>
      <c r="O7494" s="76" t="s">
        <v>4366</v>
      </c>
      <c r="P7494" s="82">
        <v>223</v>
      </c>
      <c r="Q7494" s="82" t="s">
        <v>76759</v>
      </c>
      <c r="R7494"/>
    </row>
    <row r="7495" spans="12:18" x14ac:dyDescent="0.25">
      <c r="L7495" t="s">
        <v>901</v>
      </c>
      <c r="M7495" t="s">
        <v>15687</v>
      </c>
      <c r="N7495" t="s">
        <v>44764</v>
      </c>
      <c r="O7495" s="76" t="s">
        <v>4366</v>
      </c>
      <c r="P7495" s="82">
        <v>80</v>
      </c>
      <c r="Q7495" s="82" t="s">
        <v>76760</v>
      </c>
      <c r="R7495"/>
    </row>
    <row r="7496" spans="12:18" x14ac:dyDescent="0.25">
      <c r="L7496" t="s">
        <v>901</v>
      </c>
      <c r="M7496" t="s">
        <v>24933</v>
      </c>
      <c r="N7496" t="s">
        <v>44765</v>
      </c>
      <c r="O7496" s="76" t="s">
        <v>4366</v>
      </c>
      <c r="P7496" s="82">
        <v>200</v>
      </c>
      <c r="Q7496" s="82" t="s">
        <v>76761</v>
      </c>
      <c r="R7496"/>
    </row>
    <row r="7497" spans="12:18" x14ac:dyDescent="0.25">
      <c r="L7497" t="s">
        <v>901</v>
      </c>
      <c r="M7497" t="s">
        <v>33866</v>
      </c>
      <c r="N7497" t="s">
        <v>44766</v>
      </c>
      <c r="O7497" s="76" t="s">
        <v>4356</v>
      </c>
      <c r="P7497" s="82">
        <v>161</v>
      </c>
      <c r="Q7497" s="82" t="s">
        <v>76762</v>
      </c>
      <c r="R7497"/>
    </row>
    <row r="7498" spans="12:18" x14ac:dyDescent="0.25">
      <c r="L7498" t="s">
        <v>901</v>
      </c>
      <c r="M7498" t="s">
        <v>15689</v>
      </c>
      <c r="N7498" t="s">
        <v>44767</v>
      </c>
      <c r="O7498" s="76" t="s">
        <v>4356</v>
      </c>
      <c r="P7498" s="82">
        <v>376</v>
      </c>
      <c r="Q7498" s="82" t="s">
        <v>76763</v>
      </c>
      <c r="R7498"/>
    </row>
    <row r="7499" spans="12:18" x14ac:dyDescent="0.25">
      <c r="L7499" t="s">
        <v>901</v>
      </c>
      <c r="M7499" t="s">
        <v>7859</v>
      </c>
      <c r="N7499" t="s">
        <v>44768</v>
      </c>
      <c r="O7499" s="76" t="s">
        <v>4356</v>
      </c>
      <c r="P7499" s="82">
        <v>46</v>
      </c>
      <c r="Q7499" s="82" t="s">
        <v>76764</v>
      </c>
      <c r="R7499"/>
    </row>
    <row r="7500" spans="12:18" x14ac:dyDescent="0.25">
      <c r="L7500" t="s">
        <v>901</v>
      </c>
      <c r="M7500" t="s">
        <v>24934</v>
      </c>
      <c r="N7500" t="s">
        <v>44769</v>
      </c>
      <c r="O7500" s="76" t="s">
        <v>4366</v>
      </c>
      <c r="P7500" s="82">
        <v>172</v>
      </c>
      <c r="Q7500" s="82" t="s">
        <v>76765</v>
      </c>
      <c r="R7500"/>
    </row>
    <row r="7501" spans="12:18" x14ac:dyDescent="0.25">
      <c r="L7501" t="s">
        <v>901</v>
      </c>
      <c r="M7501" t="s">
        <v>15691</v>
      </c>
      <c r="N7501" t="s">
        <v>44770</v>
      </c>
      <c r="O7501" s="76" t="s">
        <v>4356</v>
      </c>
      <c r="P7501" s="82">
        <v>2403</v>
      </c>
      <c r="Q7501" s="82" t="s">
        <v>76766</v>
      </c>
      <c r="R7501"/>
    </row>
    <row r="7502" spans="12:18" x14ac:dyDescent="0.25">
      <c r="L7502" t="s">
        <v>901</v>
      </c>
      <c r="M7502" t="s">
        <v>15693</v>
      </c>
      <c r="N7502" t="s">
        <v>44771</v>
      </c>
      <c r="O7502" s="76" t="s">
        <v>4366</v>
      </c>
      <c r="P7502" s="82">
        <v>122</v>
      </c>
      <c r="Q7502" s="82" t="s">
        <v>76767</v>
      </c>
      <c r="R7502"/>
    </row>
    <row r="7503" spans="12:18" x14ac:dyDescent="0.25">
      <c r="L7503" t="s">
        <v>901</v>
      </c>
      <c r="M7503" t="s">
        <v>24935</v>
      </c>
      <c r="N7503" t="s">
        <v>44772</v>
      </c>
      <c r="O7503" s="76" t="s">
        <v>4366</v>
      </c>
      <c r="P7503" s="82">
        <v>92</v>
      </c>
      <c r="Q7503" s="82" t="s">
        <v>76768</v>
      </c>
      <c r="R7503"/>
    </row>
    <row r="7504" spans="12:18" x14ac:dyDescent="0.25">
      <c r="L7504" t="s">
        <v>901</v>
      </c>
      <c r="M7504" t="s">
        <v>15695</v>
      </c>
      <c r="N7504" t="s">
        <v>44773</v>
      </c>
      <c r="O7504" s="76" t="s">
        <v>4366</v>
      </c>
      <c r="P7504" s="82">
        <v>23</v>
      </c>
      <c r="Q7504" s="82" t="s">
        <v>76769</v>
      </c>
      <c r="R7504"/>
    </row>
    <row r="7505" spans="12:18" x14ac:dyDescent="0.25">
      <c r="L7505" t="s">
        <v>901</v>
      </c>
      <c r="M7505" t="s">
        <v>13684</v>
      </c>
      <c r="N7505" t="s">
        <v>44774</v>
      </c>
      <c r="O7505" s="76" t="s">
        <v>4356</v>
      </c>
      <c r="P7505" s="82">
        <v>4139</v>
      </c>
      <c r="Q7505" s="82" t="s">
        <v>76770</v>
      </c>
      <c r="R7505"/>
    </row>
    <row r="7506" spans="12:18" x14ac:dyDescent="0.25">
      <c r="L7506" t="s">
        <v>901</v>
      </c>
      <c r="M7506" t="s">
        <v>24936</v>
      </c>
      <c r="N7506" t="s">
        <v>44775</v>
      </c>
      <c r="O7506" s="76" t="s">
        <v>4366</v>
      </c>
      <c r="P7506" s="82">
        <v>139</v>
      </c>
      <c r="Q7506" s="82" t="s">
        <v>76771</v>
      </c>
      <c r="R7506"/>
    </row>
    <row r="7507" spans="12:18" x14ac:dyDescent="0.25">
      <c r="L7507" t="s">
        <v>901</v>
      </c>
      <c r="M7507" t="s">
        <v>24937</v>
      </c>
      <c r="N7507" t="s">
        <v>44776</v>
      </c>
      <c r="O7507" s="76" t="s">
        <v>4374</v>
      </c>
      <c r="P7507" s="82">
        <v>2041</v>
      </c>
      <c r="Q7507" s="82" t="s">
        <v>72645</v>
      </c>
      <c r="R7507"/>
    </row>
    <row r="7508" spans="12:18" x14ac:dyDescent="0.25">
      <c r="L7508" t="s">
        <v>901</v>
      </c>
      <c r="M7508" t="s">
        <v>7860</v>
      </c>
      <c r="N7508" t="s">
        <v>44777</v>
      </c>
      <c r="O7508" s="76" t="s">
        <v>4356</v>
      </c>
      <c r="P7508" s="82">
        <v>2353</v>
      </c>
      <c r="Q7508" s="82" t="s">
        <v>76773</v>
      </c>
      <c r="R7508"/>
    </row>
    <row r="7509" spans="12:18" x14ac:dyDescent="0.25">
      <c r="L7509" t="s">
        <v>901</v>
      </c>
      <c r="M7509" t="s">
        <v>24938</v>
      </c>
      <c r="N7509" t="s">
        <v>44778</v>
      </c>
      <c r="O7509" s="76" t="s">
        <v>4366</v>
      </c>
      <c r="P7509" s="82">
        <v>101</v>
      </c>
      <c r="Q7509" s="82" t="s">
        <v>76774</v>
      </c>
      <c r="R7509"/>
    </row>
    <row r="7510" spans="12:18" x14ac:dyDescent="0.25">
      <c r="L7510" t="s">
        <v>901</v>
      </c>
      <c r="M7510" t="s">
        <v>7861</v>
      </c>
      <c r="N7510" t="s">
        <v>44779</v>
      </c>
      <c r="O7510" s="76" t="s">
        <v>4356</v>
      </c>
      <c r="P7510" s="82">
        <v>485</v>
      </c>
      <c r="Q7510" s="82" t="s">
        <v>76775</v>
      </c>
      <c r="R7510"/>
    </row>
    <row r="7511" spans="12:18" x14ac:dyDescent="0.25">
      <c r="L7511" t="s">
        <v>901</v>
      </c>
      <c r="M7511" t="s">
        <v>33867</v>
      </c>
      <c r="N7511" t="s">
        <v>44780</v>
      </c>
      <c r="O7511" s="76" t="s">
        <v>4356</v>
      </c>
      <c r="P7511" s="82">
        <v>360</v>
      </c>
      <c r="Q7511" s="82" t="s">
        <v>76776</v>
      </c>
      <c r="R7511"/>
    </row>
    <row r="7512" spans="12:18" x14ac:dyDescent="0.25">
      <c r="L7512" t="s">
        <v>901</v>
      </c>
      <c r="M7512" t="s">
        <v>15699</v>
      </c>
      <c r="N7512" t="s">
        <v>44781</v>
      </c>
      <c r="O7512" s="76" t="s">
        <v>4356</v>
      </c>
      <c r="P7512" s="82">
        <v>926</v>
      </c>
      <c r="Q7512" s="82" t="s">
        <v>76777</v>
      </c>
      <c r="R7512"/>
    </row>
    <row r="7513" spans="12:18" x14ac:dyDescent="0.25">
      <c r="L7513" t="s">
        <v>901</v>
      </c>
      <c r="M7513" t="s">
        <v>13686</v>
      </c>
      <c r="N7513" t="s">
        <v>44782</v>
      </c>
      <c r="O7513" s="76" t="s">
        <v>4366</v>
      </c>
      <c r="P7513" s="82">
        <v>91</v>
      </c>
      <c r="Q7513" s="82" t="s">
        <v>76778</v>
      </c>
      <c r="R7513"/>
    </row>
    <row r="7514" spans="12:18" x14ac:dyDescent="0.25">
      <c r="L7514" t="s">
        <v>901</v>
      </c>
      <c r="M7514" t="s">
        <v>24862</v>
      </c>
      <c r="N7514" t="s">
        <v>44783</v>
      </c>
      <c r="O7514" s="76" t="s">
        <v>4366</v>
      </c>
      <c r="P7514" s="82">
        <v>63</v>
      </c>
      <c r="Q7514" s="82" t="s">
        <v>76282</v>
      </c>
      <c r="R7514"/>
    </row>
    <row r="7515" spans="12:18" x14ac:dyDescent="0.25">
      <c r="L7515" t="s">
        <v>901</v>
      </c>
      <c r="M7515" t="s">
        <v>15701</v>
      </c>
      <c r="N7515" t="s">
        <v>44784</v>
      </c>
      <c r="O7515" s="76" t="s">
        <v>4366</v>
      </c>
      <c r="P7515" s="82">
        <v>153</v>
      </c>
      <c r="Q7515" s="82" t="s">
        <v>76779</v>
      </c>
      <c r="R7515"/>
    </row>
    <row r="7516" spans="12:18" x14ac:dyDescent="0.25">
      <c r="L7516" t="s">
        <v>901</v>
      </c>
      <c r="M7516" t="s">
        <v>7862</v>
      </c>
      <c r="N7516" t="s">
        <v>44785</v>
      </c>
      <c r="O7516" s="76" t="s">
        <v>4356</v>
      </c>
      <c r="P7516" s="82">
        <v>392</v>
      </c>
      <c r="Q7516" s="82" t="s">
        <v>76780</v>
      </c>
      <c r="R7516"/>
    </row>
    <row r="7517" spans="12:18" x14ac:dyDescent="0.25">
      <c r="L7517" t="s">
        <v>901</v>
      </c>
      <c r="M7517" t="s">
        <v>33858</v>
      </c>
      <c r="N7517" t="s">
        <v>44786</v>
      </c>
      <c r="O7517" s="76" t="s">
        <v>4366</v>
      </c>
      <c r="P7517" s="82">
        <v>131</v>
      </c>
      <c r="Q7517" s="82" t="s">
        <v>76707</v>
      </c>
      <c r="R7517"/>
    </row>
    <row r="7518" spans="12:18" x14ac:dyDescent="0.25">
      <c r="L7518" t="s">
        <v>901</v>
      </c>
      <c r="M7518" t="s">
        <v>13667</v>
      </c>
      <c r="N7518" t="s">
        <v>44787</v>
      </c>
      <c r="O7518" s="76" t="s">
        <v>4366</v>
      </c>
      <c r="P7518" s="82">
        <v>59</v>
      </c>
      <c r="Q7518" s="82" t="s">
        <v>76708</v>
      </c>
      <c r="R7518"/>
    </row>
    <row r="7519" spans="12:18" x14ac:dyDescent="0.25">
      <c r="L7519" t="s">
        <v>901</v>
      </c>
      <c r="M7519" t="s">
        <v>24058</v>
      </c>
      <c r="N7519" t="s">
        <v>44788</v>
      </c>
      <c r="O7519" s="76" t="s">
        <v>4450</v>
      </c>
      <c r="P7519" s="82">
        <v>7463</v>
      </c>
      <c r="Q7519" s="82" t="s">
        <v>72645</v>
      </c>
      <c r="R7519"/>
    </row>
    <row r="7520" spans="12:18" x14ac:dyDescent="0.25">
      <c r="L7520" t="s">
        <v>901</v>
      </c>
      <c r="M7520" t="s">
        <v>9949</v>
      </c>
      <c r="N7520" t="s">
        <v>44789</v>
      </c>
      <c r="O7520" s="76" t="s">
        <v>4366</v>
      </c>
      <c r="P7520" s="82">
        <v>223</v>
      </c>
      <c r="Q7520" s="82" t="s">
        <v>76709</v>
      </c>
      <c r="R7520"/>
    </row>
    <row r="7521" spans="12:18" x14ac:dyDescent="0.25">
      <c r="L7521" t="s">
        <v>901</v>
      </c>
      <c r="M7521" t="s">
        <v>5108</v>
      </c>
      <c r="N7521" t="s">
        <v>44790</v>
      </c>
      <c r="O7521" s="76" t="s">
        <v>4356</v>
      </c>
      <c r="P7521" s="82">
        <v>453</v>
      </c>
      <c r="Q7521" s="82" t="s">
        <v>76710</v>
      </c>
      <c r="R7521"/>
    </row>
    <row r="7522" spans="12:18" x14ac:dyDescent="0.25">
      <c r="L7522" t="s">
        <v>901</v>
      </c>
      <c r="M7522" t="s">
        <v>33859</v>
      </c>
      <c r="N7522" t="s">
        <v>44791</v>
      </c>
      <c r="O7522" s="76" t="s">
        <v>4366</v>
      </c>
      <c r="P7522" s="82">
        <v>195</v>
      </c>
      <c r="Q7522" s="82" t="s">
        <v>76711</v>
      </c>
      <c r="R7522"/>
    </row>
    <row r="7523" spans="12:18" x14ac:dyDescent="0.25">
      <c r="L7523" t="s">
        <v>901</v>
      </c>
      <c r="M7523" t="s">
        <v>7850</v>
      </c>
      <c r="N7523" t="s">
        <v>44792</v>
      </c>
      <c r="O7523" s="76" t="s">
        <v>4366</v>
      </c>
      <c r="P7523" s="82">
        <v>207</v>
      </c>
      <c r="Q7523" s="82" t="s">
        <v>76714</v>
      </c>
      <c r="R7523"/>
    </row>
    <row r="7524" spans="12:18" x14ac:dyDescent="0.25">
      <c r="L7524" t="s">
        <v>901</v>
      </c>
      <c r="M7524" t="s">
        <v>15669</v>
      </c>
      <c r="N7524" t="s">
        <v>44793</v>
      </c>
      <c r="O7524" s="76" t="s">
        <v>4366</v>
      </c>
      <c r="P7524" s="82">
        <v>178</v>
      </c>
      <c r="Q7524" s="82" t="s">
        <v>76715</v>
      </c>
      <c r="R7524"/>
    </row>
    <row r="7525" spans="12:18" x14ac:dyDescent="0.25">
      <c r="L7525" t="s">
        <v>901</v>
      </c>
      <c r="M7525" t="s">
        <v>33860</v>
      </c>
      <c r="N7525" t="s">
        <v>44794</v>
      </c>
      <c r="O7525" s="76" t="s">
        <v>4366</v>
      </c>
      <c r="P7525" s="82">
        <v>172</v>
      </c>
      <c r="Q7525" s="82" t="s">
        <v>76716</v>
      </c>
      <c r="R7525"/>
    </row>
    <row r="7526" spans="12:18" x14ac:dyDescent="0.25">
      <c r="L7526" t="s">
        <v>901</v>
      </c>
      <c r="M7526" t="s">
        <v>15671</v>
      </c>
      <c r="N7526" t="s">
        <v>44795</v>
      </c>
      <c r="O7526" s="76" t="s">
        <v>4366</v>
      </c>
      <c r="P7526" s="82">
        <v>80</v>
      </c>
      <c r="Q7526" s="82" t="s">
        <v>76717</v>
      </c>
      <c r="R7526"/>
    </row>
    <row r="7527" spans="12:18" x14ac:dyDescent="0.25">
      <c r="L7527" t="s">
        <v>901</v>
      </c>
      <c r="M7527" t="s">
        <v>15673</v>
      </c>
      <c r="N7527" t="s">
        <v>44796</v>
      </c>
      <c r="O7527" s="76" t="s">
        <v>4366</v>
      </c>
      <c r="P7527" s="82">
        <v>125</v>
      </c>
      <c r="Q7527" s="82" t="s">
        <v>76718</v>
      </c>
      <c r="R7527"/>
    </row>
    <row r="7528" spans="12:18" x14ac:dyDescent="0.25">
      <c r="L7528" t="s">
        <v>901</v>
      </c>
      <c r="M7528" t="s">
        <v>13671</v>
      </c>
      <c r="N7528" t="s">
        <v>44797</v>
      </c>
      <c r="O7528" s="76" t="s">
        <v>4366</v>
      </c>
      <c r="P7528" s="82">
        <v>35</v>
      </c>
      <c r="Q7528" s="82" t="s">
        <v>76719</v>
      </c>
      <c r="R7528"/>
    </row>
    <row r="7529" spans="12:18" x14ac:dyDescent="0.25">
      <c r="L7529" t="s">
        <v>901</v>
      </c>
      <c r="M7529" t="s">
        <v>13672</v>
      </c>
      <c r="N7529" t="s">
        <v>44798</v>
      </c>
      <c r="O7529" s="76" t="s">
        <v>4366</v>
      </c>
      <c r="P7529" s="82">
        <v>112</v>
      </c>
      <c r="Q7529" s="82" t="s">
        <v>76720</v>
      </c>
      <c r="R7529"/>
    </row>
    <row r="7530" spans="12:18" x14ac:dyDescent="0.25">
      <c r="L7530" t="s">
        <v>901</v>
      </c>
      <c r="M7530" t="s">
        <v>7851</v>
      </c>
      <c r="N7530" t="s">
        <v>44799</v>
      </c>
      <c r="O7530" s="76" t="s">
        <v>4356</v>
      </c>
      <c r="P7530" s="82">
        <v>1092</v>
      </c>
      <c r="Q7530" s="82" t="s">
        <v>76721</v>
      </c>
      <c r="R7530"/>
    </row>
    <row r="7531" spans="12:18" x14ac:dyDescent="0.25">
      <c r="L7531" t="s">
        <v>901</v>
      </c>
      <c r="M7531" t="s">
        <v>15675</v>
      </c>
      <c r="N7531" t="s">
        <v>44800</v>
      </c>
      <c r="O7531" s="76" t="s">
        <v>4356</v>
      </c>
      <c r="P7531" s="82">
        <v>1477</v>
      </c>
      <c r="Q7531" s="82" t="s">
        <v>76722</v>
      </c>
      <c r="R7531"/>
    </row>
    <row r="7532" spans="12:18" x14ac:dyDescent="0.25">
      <c r="L7532" t="s">
        <v>901</v>
      </c>
      <c r="M7532" t="s">
        <v>24926</v>
      </c>
      <c r="N7532" t="s">
        <v>44801</v>
      </c>
      <c r="O7532" s="76" t="s">
        <v>4366</v>
      </c>
      <c r="P7532" s="82">
        <v>252</v>
      </c>
      <c r="Q7532" s="82" t="s">
        <v>76723</v>
      </c>
      <c r="R7532"/>
    </row>
    <row r="7533" spans="12:18" x14ac:dyDescent="0.25">
      <c r="L7533" t="s">
        <v>901</v>
      </c>
      <c r="M7533" t="s">
        <v>7852</v>
      </c>
      <c r="N7533" t="s">
        <v>44802</v>
      </c>
      <c r="O7533" s="76" t="s">
        <v>4366</v>
      </c>
      <c r="P7533" s="82">
        <v>107</v>
      </c>
      <c r="Q7533" s="82" t="s">
        <v>76724</v>
      </c>
      <c r="R7533"/>
    </row>
    <row r="7534" spans="12:18" x14ac:dyDescent="0.25">
      <c r="L7534" t="s">
        <v>901</v>
      </c>
      <c r="M7534" t="s">
        <v>15677</v>
      </c>
      <c r="N7534" t="s">
        <v>44803</v>
      </c>
      <c r="O7534" s="76" t="s">
        <v>4366</v>
      </c>
      <c r="P7534" s="82">
        <v>296</v>
      </c>
      <c r="Q7534" s="82" t="s">
        <v>76727</v>
      </c>
      <c r="R7534"/>
    </row>
    <row r="7535" spans="12:18" x14ac:dyDescent="0.25">
      <c r="L7535" t="s">
        <v>901</v>
      </c>
      <c r="M7535" t="s">
        <v>29151</v>
      </c>
      <c r="N7535" t="s">
        <v>44804</v>
      </c>
      <c r="O7535" s="76" t="s">
        <v>4366</v>
      </c>
      <c r="P7535" s="82">
        <v>435</v>
      </c>
      <c r="Q7535" s="82" t="s">
        <v>76728</v>
      </c>
      <c r="R7535"/>
    </row>
    <row r="7536" spans="12:18" x14ac:dyDescent="0.25">
      <c r="L7536" t="s">
        <v>901</v>
      </c>
      <c r="M7536" t="s">
        <v>33861</v>
      </c>
      <c r="N7536" t="s">
        <v>44805</v>
      </c>
      <c r="O7536" s="76" t="s">
        <v>4366</v>
      </c>
      <c r="P7536" s="82">
        <v>213</v>
      </c>
      <c r="Q7536" s="82" t="s">
        <v>76729</v>
      </c>
      <c r="R7536"/>
    </row>
    <row r="7537" spans="12:18" x14ac:dyDescent="0.25">
      <c r="L7537" t="s">
        <v>901</v>
      </c>
      <c r="M7537" t="s">
        <v>7057</v>
      </c>
      <c r="N7537" t="s">
        <v>44806</v>
      </c>
      <c r="O7537" s="76" t="s">
        <v>4366</v>
      </c>
      <c r="P7537" s="82">
        <v>128</v>
      </c>
      <c r="Q7537" s="82" t="s">
        <v>76730</v>
      </c>
      <c r="R7537"/>
    </row>
    <row r="7538" spans="12:18" x14ac:dyDescent="0.25">
      <c r="L7538" t="s">
        <v>901</v>
      </c>
      <c r="M7538" t="s">
        <v>13674</v>
      </c>
      <c r="N7538" t="s">
        <v>44807</v>
      </c>
      <c r="O7538" s="76" t="s">
        <v>4356</v>
      </c>
      <c r="P7538" s="82">
        <v>427</v>
      </c>
      <c r="Q7538" s="82" t="s">
        <v>76731</v>
      </c>
      <c r="R7538"/>
    </row>
    <row r="7539" spans="12:18" x14ac:dyDescent="0.25">
      <c r="L7539" t="s">
        <v>901</v>
      </c>
      <c r="M7539" t="s">
        <v>4988</v>
      </c>
      <c r="N7539" t="s">
        <v>44808</v>
      </c>
      <c r="O7539" s="76" t="s">
        <v>4356</v>
      </c>
      <c r="P7539" s="82">
        <v>473</v>
      </c>
      <c r="Q7539" s="82" t="s">
        <v>76732</v>
      </c>
      <c r="R7539"/>
    </row>
    <row r="7540" spans="12:18" x14ac:dyDescent="0.25">
      <c r="L7540" t="s">
        <v>901</v>
      </c>
      <c r="M7540" t="s">
        <v>24927</v>
      </c>
      <c r="N7540" t="s">
        <v>44809</v>
      </c>
      <c r="O7540" s="76" t="s">
        <v>4366</v>
      </c>
      <c r="P7540" s="82">
        <v>148</v>
      </c>
      <c r="Q7540" s="82" t="s">
        <v>76733</v>
      </c>
      <c r="R7540"/>
    </row>
    <row r="7541" spans="12:18" x14ac:dyDescent="0.25">
      <c r="L7541" t="s">
        <v>901</v>
      </c>
      <c r="M7541" t="s">
        <v>13675</v>
      </c>
      <c r="N7541" t="s">
        <v>44810</v>
      </c>
      <c r="O7541" s="76" t="s">
        <v>4366</v>
      </c>
      <c r="P7541" s="82">
        <v>227</v>
      </c>
      <c r="Q7541" s="82" t="s">
        <v>76734</v>
      </c>
      <c r="R7541"/>
    </row>
    <row r="7542" spans="12:18" x14ac:dyDescent="0.25">
      <c r="L7542" t="s">
        <v>901</v>
      </c>
      <c r="M7542" t="s">
        <v>7732</v>
      </c>
      <c r="N7542" t="s">
        <v>44811</v>
      </c>
      <c r="O7542" s="76" t="s">
        <v>4356</v>
      </c>
      <c r="P7542" s="82">
        <v>702</v>
      </c>
      <c r="Q7542" s="82" t="s">
        <v>76735</v>
      </c>
      <c r="R7542"/>
    </row>
    <row r="7543" spans="12:18" x14ac:dyDescent="0.25">
      <c r="L7543" t="s">
        <v>901</v>
      </c>
      <c r="M7543" t="s">
        <v>7497</v>
      </c>
      <c r="N7543" t="s">
        <v>44812</v>
      </c>
      <c r="O7543" s="76" t="s">
        <v>4366</v>
      </c>
      <c r="P7543" s="82">
        <v>220</v>
      </c>
      <c r="Q7543" s="82" t="s">
        <v>76736</v>
      </c>
      <c r="R7543"/>
    </row>
    <row r="7544" spans="12:18" x14ac:dyDescent="0.25">
      <c r="L7544" t="s">
        <v>901</v>
      </c>
      <c r="M7544" t="s">
        <v>6697</v>
      </c>
      <c r="N7544" t="s">
        <v>44813</v>
      </c>
      <c r="O7544" s="76" t="s">
        <v>4366</v>
      </c>
      <c r="P7544" s="82">
        <v>251</v>
      </c>
      <c r="Q7544" s="82" t="s">
        <v>76738</v>
      </c>
      <c r="R7544"/>
    </row>
    <row r="7545" spans="12:18" x14ac:dyDescent="0.25">
      <c r="L7545" t="s">
        <v>901</v>
      </c>
      <c r="M7545" t="s">
        <v>15680</v>
      </c>
      <c r="N7545" t="s">
        <v>44814</v>
      </c>
      <c r="O7545" s="76" t="s">
        <v>4356</v>
      </c>
      <c r="P7545" s="82">
        <v>408</v>
      </c>
      <c r="Q7545" s="82" t="s">
        <v>76739</v>
      </c>
      <c r="R7545"/>
    </row>
    <row r="7546" spans="12:18" x14ac:dyDescent="0.25">
      <c r="L7546" t="s">
        <v>901</v>
      </c>
      <c r="M7546" t="s">
        <v>33863</v>
      </c>
      <c r="N7546" t="s">
        <v>44815</v>
      </c>
      <c r="O7546" s="76" t="s">
        <v>4356</v>
      </c>
      <c r="P7546" s="82">
        <v>375</v>
      </c>
      <c r="Q7546" s="82" t="s">
        <v>76740</v>
      </c>
      <c r="R7546"/>
    </row>
    <row r="7547" spans="12:18" x14ac:dyDescent="0.25">
      <c r="L7547" t="s">
        <v>901</v>
      </c>
      <c r="M7547" t="s">
        <v>24928</v>
      </c>
      <c r="N7547" t="s">
        <v>44816</v>
      </c>
      <c r="O7547" s="76" t="s">
        <v>4356</v>
      </c>
      <c r="P7547" s="82">
        <v>393</v>
      </c>
      <c r="Q7547" s="82" t="s">
        <v>76741</v>
      </c>
      <c r="R7547"/>
    </row>
    <row r="7548" spans="12:18" x14ac:dyDescent="0.25">
      <c r="L7548" t="s">
        <v>901</v>
      </c>
      <c r="M7548" t="s">
        <v>24929</v>
      </c>
      <c r="N7548" t="s">
        <v>44817</v>
      </c>
      <c r="O7548" s="76" t="s">
        <v>4356</v>
      </c>
      <c r="P7548" s="82">
        <v>350</v>
      </c>
      <c r="Q7548" s="82" t="s">
        <v>76742</v>
      </c>
      <c r="R7548"/>
    </row>
    <row r="7549" spans="12:18" x14ac:dyDescent="0.25">
      <c r="L7549" t="s">
        <v>901</v>
      </c>
      <c r="M7549" t="s">
        <v>14237</v>
      </c>
      <c r="N7549" t="s">
        <v>44818</v>
      </c>
      <c r="O7549" s="76" t="s">
        <v>4366</v>
      </c>
      <c r="P7549" s="82">
        <v>164</v>
      </c>
      <c r="Q7549" s="82" t="s">
        <v>76743</v>
      </c>
      <c r="R7549"/>
    </row>
    <row r="7550" spans="12:18" x14ac:dyDescent="0.25">
      <c r="L7550" t="s">
        <v>901</v>
      </c>
      <c r="M7550" t="s">
        <v>13678</v>
      </c>
      <c r="N7550" t="s">
        <v>44819</v>
      </c>
      <c r="O7550" s="76" t="s">
        <v>4356</v>
      </c>
      <c r="P7550" s="82">
        <v>1345</v>
      </c>
      <c r="Q7550" s="82" t="s">
        <v>76744</v>
      </c>
      <c r="R7550"/>
    </row>
    <row r="7551" spans="12:18" x14ac:dyDescent="0.25">
      <c r="L7551" t="s">
        <v>901</v>
      </c>
      <c r="M7551" t="s">
        <v>33864</v>
      </c>
      <c r="N7551" t="s">
        <v>44820</v>
      </c>
      <c r="O7551" s="76" t="s">
        <v>4356</v>
      </c>
      <c r="P7551" s="82">
        <v>303</v>
      </c>
      <c r="Q7551" s="82" t="s">
        <v>76745</v>
      </c>
      <c r="R7551"/>
    </row>
    <row r="7552" spans="12:18" x14ac:dyDescent="0.25">
      <c r="L7552" t="s">
        <v>901</v>
      </c>
      <c r="M7552" t="s">
        <v>13669</v>
      </c>
      <c r="N7552" t="s">
        <v>44821</v>
      </c>
      <c r="O7552" s="76" t="s">
        <v>4366</v>
      </c>
      <c r="P7552" s="82">
        <v>57</v>
      </c>
      <c r="Q7552" s="82" t="s">
        <v>76712</v>
      </c>
      <c r="R7552"/>
    </row>
    <row r="7553" spans="12:18" x14ac:dyDescent="0.25">
      <c r="L7553" t="s">
        <v>901</v>
      </c>
      <c r="M7553" t="s">
        <v>24925</v>
      </c>
      <c r="N7553" t="s">
        <v>44822</v>
      </c>
      <c r="O7553" s="76" t="s">
        <v>4356</v>
      </c>
      <c r="P7553" s="82">
        <v>943</v>
      </c>
      <c r="Q7553" s="82" t="s">
        <v>76713</v>
      </c>
      <c r="R7553"/>
    </row>
    <row r="7554" spans="12:18" x14ac:dyDescent="0.25">
      <c r="L7554" t="s">
        <v>901</v>
      </c>
      <c r="M7554" t="s">
        <v>7853</v>
      </c>
      <c r="N7554" t="s">
        <v>44823</v>
      </c>
      <c r="O7554" s="76" t="s">
        <v>4356</v>
      </c>
      <c r="P7554" s="82">
        <v>882</v>
      </c>
      <c r="Q7554" s="82" t="s">
        <v>76725</v>
      </c>
      <c r="R7554"/>
    </row>
    <row r="7555" spans="12:18" x14ac:dyDescent="0.25">
      <c r="L7555" t="s">
        <v>901</v>
      </c>
      <c r="M7555" t="s">
        <v>7854</v>
      </c>
      <c r="N7555" t="s">
        <v>44824</v>
      </c>
      <c r="O7555" s="76" t="s">
        <v>4356</v>
      </c>
      <c r="P7555" s="82">
        <v>693</v>
      </c>
      <c r="Q7555" s="82" t="s">
        <v>76726</v>
      </c>
      <c r="R7555"/>
    </row>
    <row r="7556" spans="12:18" x14ac:dyDescent="0.25">
      <c r="L7556" t="s">
        <v>901</v>
      </c>
      <c r="M7556" t="s">
        <v>33862</v>
      </c>
      <c r="N7556" t="s">
        <v>44825</v>
      </c>
      <c r="O7556" s="76" t="s">
        <v>4366</v>
      </c>
      <c r="P7556" s="82">
        <v>174</v>
      </c>
      <c r="Q7556" s="82" t="s">
        <v>76737</v>
      </c>
      <c r="R7556"/>
    </row>
    <row r="7557" spans="12:18" x14ac:dyDescent="0.25">
      <c r="L7557" t="s">
        <v>901</v>
      </c>
      <c r="M7557" t="s">
        <v>7863</v>
      </c>
      <c r="N7557" t="s">
        <v>44826</v>
      </c>
      <c r="O7557" s="76" t="s">
        <v>4366</v>
      </c>
      <c r="P7557" s="82">
        <v>248</v>
      </c>
      <c r="Q7557" s="82" t="s">
        <v>76781</v>
      </c>
      <c r="R7557"/>
    </row>
    <row r="7558" spans="12:18" x14ac:dyDescent="0.25">
      <c r="L7558" t="s">
        <v>901</v>
      </c>
      <c r="M7558" t="s">
        <v>6898</v>
      </c>
      <c r="N7558" t="s">
        <v>44827</v>
      </c>
      <c r="O7558" s="76" t="s">
        <v>4356</v>
      </c>
      <c r="P7558" s="82">
        <v>177</v>
      </c>
      <c r="Q7558" s="82" t="s">
        <v>76782</v>
      </c>
      <c r="R7558"/>
    </row>
    <row r="7559" spans="12:18" x14ac:dyDescent="0.25">
      <c r="L7559" t="s">
        <v>901</v>
      </c>
      <c r="M7559" t="s">
        <v>7864</v>
      </c>
      <c r="N7559" t="s">
        <v>44828</v>
      </c>
      <c r="O7559" s="76" t="s">
        <v>4450</v>
      </c>
      <c r="P7559" s="82">
        <v>11689</v>
      </c>
      <c r="Q7559" s="82" t="s">
        <v>72645</v>
      </c>
      <c r="R7559"/>
    </row>
    <row r="7560" spans="12:18" x14ac:dyDescent="0.25">
      <c r="L7560" t="s">
        <v>901</v>
      </c>
      <c r="M7560" t="s">
        <v>33868</v>
      </c>
      <c r="N7560" t="s">
        <v>44829</v>
      </c>
      <c r="O7560" s="76" t="s">
        <v>4356</v>
      </c>
      <c r="P7560" s="82">
        <v>576</v>
      </c>
      <c r="Q7560" s="82" t="s">
        <v>76783</v>
      </c>
      <c r="R7560"/>
    </row>
    <row r="7561" spans="12:18" x14ac:dyDescent="0.25">
      <c r="L7561" t="s">
        <v>901</v>
      </c>
      <c r="M7561" t="s">
        <v>15703</v>
      </c>
      <c r="N7561" t="s">
        <v>44830</v>
      </c>
      <c r="O7561" s="76" t="s">
        <v>4366</v>
      </c>
      <c r="P7561" s="82">
        <v>228</v>
      </c>
      <c r="Q7561" s="82" t="s">
        <v>76784</v>
      </c>
      <c r="R7561"/>
    </row>
    <row r="7562" spans="12:18" x14ac:dyDescent="0.25">
      <c r="L7562" t="s">
        <v>901</v>
      </c>
      <c r="M7562" t="s">
        <v>33869</v>
      </c>
      <c r="N7562" t="s">
        <v>44831</v>
      </c>
      <c r="O7562" s="76" t="s">
        <v>4366</v>
      </c>
      <c r="P7562" s="82">
        <v>150</v>
      </c>
      <c r="Q7562" s="82" t="s">
        <v>76785</v>
      </c>
      <c r="R7562"/>
    </row>
    <row r="7563" spans="12:18" x14ac:dyDescent="0.25">
      <c r="L7563" t="s">
        <v>901</v>
      </c>
      <c r="M7563" t="s">
        <v>13691</v>
      </c>
      <c r="N7563" t="s">
        <v>44832</v>
      </c>
      <c r="O7563" s="76" t="s">
        <v>4356</v>
      </c>
      <c r="P7563" s="82">
        <v>1588</v>
      </c>
      <c r="Q7563" s="82" t="s">
        <v>76787</v>
      </c>
      <c r="R7563"/>
    </row>
    <row r="7564" spans="12:18" x14ac:dyDescent="0.25">
      <c r="L7564" t="s">
        <v>901</v>
      </c>
      <c r="M7564" t="s">
        <v>13689</v>
      </c>
      <c r="N7564" t="s">
        <v>44833</v>
      </c>
      <c r="O7564" s="76" t="s">
        <v>4356</v>
      </c>
      <c r="P7564" s="82">
        <v>248</v>
      </c>
      <c r="Q7564" s="82" t="s">
        <v>76786</v>
      </c>
      <c r="R7564"/>
    </row>
    <row r="7565" spans="12:18" x14ac:dyDescent="0.25">
      <c r="L7565" t="s">
        <v>901</v>
      </c>
      <c r="M7565" t="s">
        <v>13693</v>
      </c>
      <c r="N7565" t="s">
        <v>44834</v>
      </c>
      <c r="O7565" s="76" t="s">
        <v>4366</v>
      </c>
      <c r="P7565" s="82">
        <v>141</v>
      </c>
      <c r="Q7565" s="82" t="s">
        <v>76788</v>
      </c>
      <c r="R7565"/>
    </row>
    <row r="7566" spans="12:18" x14ac:dyDescent="0.25">
      <c r="L7566" t="s">
        <v>901</v>
      </c>
      <c r="M7566" t="s">
        <v>5212</v>
      </c>
      <c r="N7566" t="s">
        <v>44835</v>
      </c>
      <c r="O7566" s="76" t="s">
        <v>4366</v>
      </c>
      <c r="P7566" s="82">
        <v>83</v>
      </c>
      <c r="Q7566" s="82" t="s">
        <v>76789</v>
      </c>
      <c r="R7566"/>
    </row>
    <row r="7567" spans="12:18" x14ac:dyDescent="0.25">
      <c r="L7567" t="s">
        <v>901</v>
      </c>
      <c r="M7567" t="s">
        <v>24939</v>
      </c>
      <c r="N7567" t="s">
        <v>44836</v>
      </c>
      <c r="O7567" s="76" t="s">
        <v>4366</v>
      </c>
      <c r="P7567" s="82">
        <v>62</v>
      </c>
      <c r="Q7567" s="82" t="s">
        <v>76790</v>
      </c>
      <c r="R7567"/>
    </row>
    <row r="7568" spans="12:18" x14ac:dyDescent="0.25">
      <c r="L7568" t="s">
        <v>901</v>
      </c>
      <c r="M7568" t="s">
        <v>33870</v>
      </c>
      <c r="N7568" t="s">
        <v>44837</v>
      </c>
      <c r="O7568" s="76" t="s">
        <v>4366</v>
      </c>
      <c r="P7568" s="82">
        <v>105</v>
      </c>
      <c r="Q7568" s="82" t="s">
        <v>76791</v>
      </c>
      <c r="R7568"/>
    </row>
    <row r="7569" spans="12:18" x14ac:dyDescent="0.25">
      <c r="L7569" t="s">
        <v>901</v>
      </c>
      <c r="M7569" t="s">
        <v>15706</v>
      </c>
      <c r="N7569" t="s">
        <v>44838</v>
      </c>
      <c r="O7569" s="76" t="s">
        <v>4366</v>
      </c>
      <c r="P7569" s="82">
        <v>64</v>
      </c>
      <c r="Q7569" s="82" t="s">
        <v>76792</v>
      </c>
      <c r="R7569"/>
    </row>
    <row r="7570" spans="12:18" x14ac:dyDescent="0.25">
      <c r="L7570" t="s">
        <v>901</v>
      </c>
      <c r="M7570" t="s">
        <v>7865</v>
      </c>
      <c r="N7570" t="s">
        <v>44839</v>
      </c>
      <c r="O7570" s="76" t="s">
        <v>4366</v>
      </c>
      <c r="P7570" s="82">
        <v>309</v>
      </c>
      <c r="Q7570" s="82" t="s">
        <v>76793</v>
      </c>
      <c r="R7570"/>
    </row>
    <row r="7571" spans="12:18" x14ac:dyDescent="0.25">
      <c r="L7571" t="s">
        <v>901</v>
      </c>
      <c r="M7571" t="s">
        <v>33871</v>
      </c>
      <c r="N7571" t="s">
        <v>44840</v>
      </c>
      <c r="O7571" s="76" t="s">
        <v>4366</v>
      </c>
      <c r="P7571" s="82">
        <v>207</v>
      </c>
      <c r="Q7571" s="82" t="s">
        <v>76794</v>
      </c>
      <c r="R7571"/>
    </row>
    <row r="7572" spans="12:18" x14ac:dyDescent="0.25">
      <c r="L7572" t="s">
        <v>901</v>
      </c>
      <c r="M7572" t="s">
        <v>33872</v>
      </c>
      <c r="N7572" t="s">
        <v>44841</v>
      </c>
      <c r="O7572" s="76" t="s">
        <v>4366</v>
      </c>
      <c r="P7572" s="82">
        <v>50</v>
      </c>
      <c r="Q7572" s="82" t="s">
        <v>76795</v>
      </c>
      <c r="R7572"/>
    </row>
    <row r="7573" spans="12:18" x14ac:dyDescent="0.25">
      <c r="L7573" t="s">
        <v>901</v>
      </c>
      <c r="M7573" t="s">
        <v>7866</v>
      </c>
      <c r="N7573" t="s">
        <v>44842</v>
      </c>
      <c r="O7573" s="76" t="s">
        <v>4356</v>
      </c>
      <c r="P7573" s="82">
        <v>1051</v>
      </c>
      <c r="Q7573" s="82" t="s">
        <v>76796</v>
      </c>
      <c r="R7573"/>
    </row>
    <row r="7574" spans="12:18" x14ac:dyDescent="0.25">
      <c r="L7574" t="s">
        <v>901</v>
      </c>
      <c r="M7574" t="s">
        <v>13695</v>
      </c>
      <c r="N7574" t="s">
        <v>44843</v>
      </c>
      <c r="O7574" s="76" t="s">
        <v>4366</v>
      </c>
      <c r="P7574" s="82">
        <v>179</v>
      </c>
      <c r="Q7574" s="82" t="s">
        <v>76797</v>
      </c>
      <c r="R7574"/>
    </row>
    <row r="7575" spans="12:18" x14ac:dyDescent="0.25">
      <c r="L7575" t="s">
        <v>901</v>
      </c>
      <c r="M7575" t="s">
        <v>33873</v>
      </c>
      <c r="N7575" t="s">
        <v>44844</v>
      </c>
      <c r="O7575" s="76" t="s">
        <v>4366</v>
      </c>
      <c r="P7575" s="82">
        <v>144</v>
      </c>
      <c r="Q7575" s="82" t="s">
        <v>76798</v>
      </c>
      <c r="R7575"/>
    </row>
    <row r="7576" spans="12:18" x14ac:dyDescent="0.25">
      <c r="L7576" t="s">
        <v>901</v>
      </c>
      <c r="M7576" t="s">
        <v>7867</v>
      </c>
      <c r="N7576" t="s">
        <v>44845</v>
      </c>
      <c r="O7576" s="76" t="s">
        <v>4366</v>
      </c>
      <c r="P7576" s="82">
        <v>108</v>
      </c>
      <c r="Q7576" s="82" t="s">
        <v>76799</v>
      </c>
      <c r="R7576"/>
    </row>
    <row r="7577" spans="12:18" x14ac:dyDescent="0.25">
      <c r="L7577" t="s">
        <v>901</v>
      </c>
      <c r="M7577" t="s">
        <v>15707</v>
      </c>
      <c r="N7577" t="s">
        <v>44846</v>
      </c>
      <c r="O7577" s="76" t="s">
        <v>4366</v>
      </c>
      <c r="P7577" s="82">
        <v>275</v>
      </c>
      <c r="Q7577" s="82" t="s">
        <v>76800</v>
      </c>
      <c r="R7577"/>
    </row>
    <row r="7578" spans="12:18" x14ac:dyDescent="0.25">
      <c r="L7578" t="s">
        <v>901</v>
      </c>
      <c r="M7578" t="s">
        <v>24940</v>
      </c>
      <c r="N7578" t="s">
        <v>44847</v>
      </c>
      <c r="O7578" s="76" t="s">
        <v>4366</v>
      </c>
      <c r="P7578" s="82">
        <v>212</v>
      </c>
      <c r="Q7578" s="82" t="s">
        <v>76801</v>
      </c>
      <c r="R7578"/>
    </row>
    <row r="7579" spans="12:18" x14ac:dyDescent="0.25">
      <c r="L7579" t="s">
        <v>901</v>
      </c>
      <c r="M7579" t="s">
        <v>7868</v>
      </c>
      <c r="N7579" t="s">
        <v>44848</v>
      </c>
      <c r="O7579" s="76" t="s">
        <v>4356</v>
      </c>
      <c r="P7579" s="82">
        <v>1110</v>
      </c>
      <c r="Q7579" s="82" t="s">
        <v>76802</v>
      </c>
      <c r="R7579"/>
    </row>
    <row r="7580" spans="12:18" x14ac:dyDescent="0.25">
      <c r="L7580" t="s">
        <v>901</v>
      </c>
      <c r="M7580" t="s">
        <v>7869</v>
      </c>
      <c r="N7580" t="s">
        <v>44849</v>
      </c>
      <c r="O7580" s="76" t="s">
        <v>4356</v>
      </c>
      <c r="P7580" s="82">
        <v>762</v>
      </c>
      <c r="Q7580" s="82" t="s">
        <v>76803</v>
      </c>
      <c r="R7580"/>
    </row>
    <row r="7581" spans="12:18" x14ac:dyDescent="0.25">
      <c r="L7581" t="s">
        <v>901</v>
      </c>
      <c r="M7581" t="s">
        <v>7870</v>
      </c>
      <c r="N7581" t="s">
        <v>44850</v>
      </c>
      <c r="O7581" s="76" t="s">
        <v>4366</v>
      </c>
      <c r="P7581" s="82">
        <v>204</v>
      </c>
      <c r="Q7581" s="82" t="s">
        <v>76804</v>
      </c>
      <c r="R7581"/>
    </row>
    <row r="7582" spans="12:18" x14ac:dyDescent="0.25">
      <c r="L7582" t="s">
        <v>901</v>
      </c>
      <c r="M7582" t="s">
        <v>33874</v>
      </c>
      <c r="N7582" t="s">
        <v>44851</v>
      </c>
      <c r="O7582" s="76" t="s">
        <v>4366</v>
      </c>
      <c r="P7582" s="82">
        <v>466</v>
      </c>
      <c r="Q7582" s="82" t="s">
        <v>76805</v>
      </c>
      <c r="R7582"/>
    </row>
    <row r="7583" spans="12:18" x14ac:dyDescent="0.25">
      <c r="L7583" t="s">
        <v>901</v>
      </c>
      <c r="M7583" t="s">
        <v>7871</v>
      </c>
      <c r="N7583" t="s">
        <v>44852</v>
      </c>
      <c r="O7583" s="76" t="s">
        <v>4356</v>
      </c>
      <c r="P7583" s="82">
        <v>442</v>
      </c>
      <c r="Q7583" s="82" t="s">
        <v>76806</v>
      </c>
      <c r="R7583"/>
    </row>
    <row r="7584" spans="12:18" x14ac:dyDescent="0.25">
      <c r="L7584" t="s">
        <v>901</v>
      </c>
      <c r="M7584" t="s">
        <v>33875</v>
      </c>
      <c r="N7584" t="s">
        <v>44853</v>
      </c>
      <c r="O7584" s="76" t="s">
        <v>4356</v>
      </c>
      <c r="P7584" s="82">
        <v>470</v>
      </c>
      <c r="Q7584" s="82" t="s">
        <v>76807</v>
      </c>
      <c r="R7584"/>
    </row>
    <row r="7585" spans="12:18" x14ac:dyDescent="0.25">
      <c r="L7585" t="s">
        <v>901</v>
      </c>
      <c r="M7585" t="s">
        <v>7872</v>
      </c>
      <c r="N7585" t="s">
        <v>44854</v>
      </c>
      <c r="O7585" s="76" t="s">
        <v>4366</v>
      </c>
      <c r="P7585" s="82">
        <v>169</v>
      </c>
      <c r="Q7585" s="82" t="s">
        <v>76808</v>
      </c>
      <c r="R7585"/>
    </row>
    <row r="7586" spans="12:18" x14ac:dyDescent="0.25">
      <c r="L7586" t="s">
        <v>901</v>
      </c>
      <c r="M7586" t="s">
        <v>13697</v>
      </c>
      <c r="N7586" t="s">
        <v>44855</v>
      </c>
      <c r="O7586" s="76" t="s">
        <v>4356</v>
      </c>
      <c r="P7586" s="82">
        <v>606</v>
      </c>
      <c r="Q7586" s="82" t="s">
        <v>76809</v>
      </c>
      <c r="R7586"/>
    </row>
    <row r="7587" spans="12:18" x14ac:dyDescent="0.25">
      <c r="L7587" t="s">
        <v>901</v>
      </c>
      <c r="M7587" t="s">
        <v>7873</v>
      </c>
      <c r="N7587" t="s">
        <v>44856</v>
      </c>
      <c r="O7587" s="76" t="s">
        <v>4366</v>
      </c>
      <c r="P7587" s="82">
        <v>117</v>
      </c>
      <c r="Q7587" s="82" t="s">
        <v>76810</v>
      </c>
      <c r="R7587"/>
    </row>
    <row r="7588" spans="12:18" x14ac:dyDescent="0.25">
      <c r="L7588" t="s">
        <v>901</v>
      </c>
      <c r="M7588" t="s">
        <v>33876</v>
      </c>
      <c r="N7588" t="s">
        <v>44857</v>
      </c>
      <c r="O7588" s="76" t="s">
        <v>4356</v>
      </c>
      <c r="P7588" s="82">
        <v>125</v>
      </c>
      <c r="Q7588" s="82" t="s">
        <v>76811</v>
      </c>
      <c r="R7588"/>
    </row>
    <row r="7589" spans="12:18" x14ac:dyDescent="0.25">
      <c r="L7589" t="s">
        <v>901</v>
      </c>
      <c r="M7589" t="s">
        <v>15709</v>
      </c>
      <c r="N7589" t="s">
        <v>44858</v>
      </c>
      <c r="O7589" s="76" t="s">
        <v>4366</v>
      </c>
      <c r="P7589" s="82">
        <v>183</v>
      </c>
      <c r="Q7589" s="82" t="s">
        <v>76812</v>
      </c>
      <c r="R7589"/>
    </row>
    <row r="7590" spans="12:18" x14ac:dyDescent="0.25">
      <c r="L7590" t="s">
        <v>901</v>
      </c>
      <c r="M7590" t="s">
        <v>15711</v>
      </c>
      <c r="N7590" t="s">
        <v>44859</v>
      </c>
      <c r="O7590" s="76" t="s">
        <v>4366</v>
      </c>
      <c r="P7590" s="82">
        <v>54</v>
      </c>
      <c r="Q7590" s="82" t="s">
        <v>76813</v>
      </c>
      <c r="R7590"/>
    </row>
    <row r="7591" spans="12:18" x14ac:dyDescent="0.25">
      <c r="L7591" t="s">
        <v>901</v>
      </c>
      <c r="M7591" t="s">
        <v>13698</v>
      </c>
      <c r="N7591" t="s">
        <v>44860</v>
      </c>
      <c r="O7591" s="76" t="s">
        <v>4366</v>
      </c>
      <c r="P7591" s="82">
        <v>153</v>
      </c>
      <c r="Q7591" s="82" t="s">
        <v>76814</v>
      </c>
      <c r="R7591"/>
    </row>
    <row r="7592" spans="12:18" x14ac:dyDescent="0.25">
      <c r="L7592" t="s">
        <v>901</v>
      </c>
      <c r="M7592" t="s">
        <v>7800</v>
      </c>
      <c r="N7592" t="s">
        <v>44861</v>
      </c>
      <c r="O7592" s="76" t="s">
        <v>4366</v>
      </c>
      <c r="P7592" s="82">
        <v>258</v>
      </c>
      <c r="Q7592" s="82" t="s">
        <v>76509</v>
      </c>
      <c r="R7592"/>
    </row>
    <row r="7593" spans="12:18" x14ac:dyDescent="0.25">
      <c r="L7593" t="s">
        <v>901</v>
      </c>
      <c r="M7593" t="s">
        <v>7874</v>
      </c>
      <c r="N7593" t="s">
        <v>44862</v>
      </c>
      <c r="O7593" s="76" t="s">
        <v>4366</v>
      </c>
      <c r="P7593" s="82">
        <v>207</v>
      </c>
      <c r="Q7593" s="82" t="s">
        <v>76815</v>
      </c>
      <c r="R7593"/>
    </row>
    <row r="7594" spans="12:18" x14ac:dyDescent="0.25">
      <c r="L7594" t="s">
        <v>901</v>
      </c>
      <c r="M7594" t="s">
        <v>7770</v>
      </c>
      <c r="N7594" t="s">
        <v>44863</v>
      </c>
      <c r="O7594" s="76" t="s">
        <v>4366</v>
      </c>
      <c r="P7594" s="82">
        <v>320</v>
      </c>
      <c r="Q7594" s="82" t="s">
        <v>76372</v>
      </c>
      <c r="R7594"/>
    </row>
    <row r="7595" spans="12:18" x14ac:dyDescent="0.25">
      <c r="L7595" t="s">
        <v>901</v>
      </c>
      <c r="M7595" t="s">
        <v>13700</v>
      </c>
      <c r="N7595" t="s">
        <v>44864</v>
      </c>
      <c r="O7595" s="76" t="s">
        <v>4366</v>
      </c>
      <c r="P7595" s="82">
        <v>302</v>
      </c>
      <c r="Q7595" s="82" t="s">
        <v>76816</v>
      </c>
      <c r="R7595"/>
    </row>
    <row r="7596" spans="12:18" x14ac:dyDescent="0.25">
      <c r="L7596" t="s">
        <v>901</v>
      </c>
      <c r="M7596" t="s">
        <v>24941</v>
      </c>
      <c r="N7596" t="s">
        <v>44865</v>
      </c>
      <c r="O7596" s="76" t="s">
        <v>4366</v>
      </c>
      <c r="P7596" s="82">
        <v>54</v>
      </c>
      <c r="Q7596" s="82" t="s">
        <v>76817</v>
      </c>
      <c r="R7596"/>
    </row>
    <row r="7597" spans="12:18" x14ac:dyDescent="0.25">
      <c r="L7597" t="s">
        <v>901</v>
      </c>
      <c r="M7597" t="s">
        <v>7875</v>
      </c>
      <c r="N7597" t="s">
        <v>44866</v>
      </c>
      <c r="O7597" s="76" t="s">
        <v>4366</v>
      </c>
      <c r="P7597" s="82">
        <v>233</v>
      </c>
      <c r="Q7597" s="82" t="s">
        <v>76818</v>
      </c>
      <c r="R7597"/>
    </row>
    <row r="7598" spans="12:18" x14ac:dyDescent="0.25">
      <c r="L7598" t="s">
        <v>901</v>
      </c>
      <c r="M7598" t="s">
        <v>13702</v>
      </c>
      <c r="N7598" t="s">
        <v>44867</v>
      </c>
      <c r="O7598" s="76" t="s">
        <v>4374</v>
      </c>
      <c r="P7598" s="82">
        <v>716</v>
      </c>
      <c r="Q7598" s="82" t="s">
        <v>72645</v>
      </c>
      <c r="R7598"/>
    </row>
    <row r="7599" spans="12:18" x14ac:dyDescent="0.25">
      <c r="L7599" t="s">
        <v>901</v>
      </c>
      <c r="M7599" t="s">
        <v>33877</v>
      </c>
      <c r="N7599" t="s">
        <v>44868</v>
      </c>
      <c r="O7599" s="76" t="s">
        <v>4356</v>
      </c>
      <c r="P7599" s="82">
        <v>1913</v>
      </c>
      <c r="Q7599" s="82" t="s">
        <v>76819</v>
      </c>
      <c r="R7599"/>
    </row>
    <row r="7600" spans="12:18" x14ac:dyDescent="0.25">
      <c r="L7600" t="s">
        <v>901</v>
      </c>
      <c r="M7600" t="s">
        <v>24942</v>
      </c>
      <c r="N7600" t="s">
        <v>44869</v>
      </c>
      <c r="O7600" s="76" t="s">
        <v>4366</v>
      </c>
      <c r="P7600" s="82">
        <v>168</v>
      </c>
      <c r="Q7600" s="82" t="s">
        <v>76820</v>
      </c>
      <c r="R7600"/>
    </row>
    <row r="7601" spans="12:18" x14ac:dyDescent="0.25">
      <c r="L7601" t="s">
        <v>901</v>
      </c>
      <c r="M7601" t="s">
        <v>15713</v>
      </c>
      <c r="N7601" t="s">
        <v>44870</v>
      </c>
      <c r="O7601" s="76" t="s">
        <v>4366</v>
      </c>
      <c r="P7601" s="82">
        <v>41</v>
      </c>
      <c r="Q7601" s="82" t="s">
        <v>76821</v>
      </c>
      <c r="R7601"/>
    </row>
    <row r="7602" spans="12:18" x14ac:dyDescent="0.25">
      <c r="L7602" t="s">
        <v>901</v>
      </c>
      <c r="M7602" t="s">
        <v>7876</v>
      </c>
      <c r="N7602" t="s">
        <v>44871</v>
      </c>
      <c r="O7602" s="76" t="s">
        <v>4356</v>
      </c>
      <c r="P7602" s="82">
        <v>1698</v>
      </c>
      <c r="Q7602" s="82" t="s">
        <v>76822</v>
      </c>
      <c r="R7602"/>
    </row>
    <row r="7603" spans="12:18" x14ac:dyDescent="0.25">
      <c r="L7603" t="s">
        <v>901</v>
      </c>
      <c r="M7603" t="s">
        <v>13704</v>
      </c>
      <c r="N7603" t="s">
        <v>44872</v>
      </c>
      <c r="O7603" s="76" t="s">
        <v>4366</v>
      </c>
      <c r="P7603" s="82">
        <v>35</v>
      </c>
      <c r="Q7603" s="82" t="s">
        <v>76823</v>
      </c>
      <c r="R7603"/>
    </row>
    <row r="7604" spans="12:18" x14ac:dyDescent="0.25">
      <c r="L7604" t="s">
        <v>901</v>
      </c>
      <c r="M7604" t="s">
        <v>7877</v>
      </c>
      <c r="N7604" t="s">
        <v>44873</v>
      </c>
      <c r="O7604" s="76" t="s">
        <v>4356</v>
      </c>
      <c r="P7604" s="82">
        <v>2884</v>
      </c>
      <c r="Q7604" s="82" t="s">
        <v>76824</v>
      </c>
      <c r="R7604"/>
    </row>
    <row r="7605" spans="12:18" x14ac:dyDescent="0.25">
      <c r="L7605" t="s">
        <v>901</v>
      </c>
      <c r="M7605" t="s">
        <v>13706</v>
      </c>
      <c r="N7605" t="s">
        <v>44874</v>
      </c>
      <c r="O7605" s="76" t="s">
        <v>4366</v>
      </c>
      <c r="P7605" s="82">
        <v>83</v>
      </c>
      <c r="Q7605" s="82" t="s">
        <v>76825</v>
      </c>
      <c r="R7605"/>
    </row>
    <row r="7606" spans="12:18" x14ac:dyDescent="0.25">
      <c r="L7606" t="s">
        <v>901</v>
      </c>
      <c r="M7606" t="s">
        <v>7878</v>
      </c>
      <c r="N7606" t="s">
        <v>44875</v>
      </c>
      <c r="O7606" s="76" t="s">
        <v>4366</v>
      </c>
      <c r="P7606" s="82">
        <v>175</v>
      </c>
      <c r="Q7606" s="82" t="s">
        <v>76826</v>
      </c>
      <c r="R7606"/>
    </row>
    <row r="7607" spans="12:18" x14ac:dyDescent="0.25">
      <c r="L7607" t="s">
        <v>901</v>
      </c>
      <c r="M7607" t="s">
        <v>7879</v>
      </c>
      <c r="N7607" t="s">
        <v>44876</v>
      </c>
      <c r="O7607" s="76" t="s">
        <v>4366</v>
      </c>
      <c r="P7607" s="82">
        <v>85</v>
      </c>
      <c r="Q7607" s="82" t="s">
        <v>76827</v>
      </c>
      <c r="R7607"/>
    </row>
    <row r="7608" spans="12:18" x14ac:dyDescent="0.25">
      <c r="L7608" t="s">
        <v>901</v>
      </c>
      <c r="M7608" t="s">
        <v>7880</v>
      </c>
      <c r="N7608" t="s">
        <v>44877</v>
      </c>
      <c r="O7608" s="76" t="s">
        <v>4356</v>
      </c>
      <c r="P7608" s="82">
        <v>396</v>
      </c>
      <c r="Q7608" s="82" t="s">
        <v>76828</v>
      </c>
      <c r="R7608"/>
    </row>
    <row r="7609" spans="12:18" x14ac:dyDescent="0.25">
      <c r="L7609" t="s">
        <v>901</v>
      </c>
      <c r="M7609" t="s">
        <v>7881</v>
      </c>
      <c r="N7609" t="s">
        <v>44878</v>
      </c>
      <c r="O7609" s="76" t="s">
        <v>4366</v>
      </c>
      <c r="P7609" s="82">
        <v>74</v>
      </c>
      <c r="Q7609" s="82" t="s">
        <v>76829</v>
      </c>
      <c r="R7609"/>
    </row>
    <row r="7610" spans="12:18" x14ac:dyDescent="0.25">
      <c r="L7610" t="s">
        <v>901</v>
      </c>
      <c r="M7610" t="s">
        <v>7882</v>
      </c>
      <c r="N7610" t="s">
        <v>44879</v>
      </c>
      <c r="O7610" s="76" t="s">
        <v>4366</v>
      </c>
      <c r="P7610" s="82">
        <v>289</v>
      </c>
      <c r="Q7610" s="82" t="s">
        <v>76830</v>
      </c>
      <c r="R7610"/>
    </row>
    <row r="7611" spans="12:18" x14ac:dyDescent="0.25">
      <c r="L7611" t="s">
        <v>901</v>
      </c>
      <c r="M7611" t="s">
        <v>33878</v>
      </c>
      <c r="N7611" t="s">
        <v>44880</v>
      </c>
      <c r="O7611" s="76" t="s">
        <v>4366</v>
      </c>
      <c r="P7611" s="82">
        <v>56</v>
      </c>
      <c r="Q7611" s="82" t="s">
        <v>76831</v>
      </c>
      <c r="R7611"/>
    </row>
    <row r="7612" spans="12:18" x14ac:dyDescent="0.25">
      <c r="L7612" t="s">
        <v>901</v>
      </c>
      <c r="M7612" t="s">
        <v>33879</v>
      </c>
      <c r="N7612" t="s">
        <v>44881</v>
      </c>
      <c r="O7612" s="76" t="s">
        <v>4366</v>
      </c>
      <c r="P7612" s="82">
        <v>27</v>
      </c>
      <c r="Q7612" s="82" t="s">
        <v>76832</v>
      </c>
      <c r="R7612"/>
    </row>
    <row r="7613" spans="12:18" x14ac:dyDescent="0.25">
      <c r="L7613" t="s">
        <v>901</v>
      </c>
      <c r="M7613" t="s">
        <v>15715</v>
      </c>
      <c r="N7613" t="s">
        <v>44882</v>
      </c>
      <c r="O7613" s="76" t="s">
        <v>4366</v>
      </c>
      <c r="P7613" s="82">
        <v>209</v>
      </c>
      <c r="Q7613" s="82" t="s">
        <v>76833</v>
      </c>
      <c r="R7613"/>
    </row>
    <row r="7614" spans="12:18" x14ac:dyDescent="0.25">
      <c r="L7614" t="s">
        <v>901</v>
      </c>
      <c r="M7614" t="s">
        <v>13708</v>
      </c>
      <c r="N7614" t="s">
        <v>44883</v>
      </c>
      <c r="O7614" s="76" t="s">
        <v>4356</v>
      </c>
      <c r="P7614" s="82">
        <v>207</v>
      </c>
      <c r="Q7614" s="82" t="s">
        <v>76834</v>
      </c>
      <c r="R7614"/>
    </row>
    <row r="7615" spans="12:18" x14ac:dyDescent="0.25">
      <c r="L7615" t="s">
        <v>901</v>
      </c>
      <c r="M7615" t="s">
        <v>13710</v>
      </c>
      <c r="N7615" t="s">
        <v>44884</v>
      </c>
      <c r="O7615" s="76" t="s">
        <v>4366</v>
      </c>
      <c r="P7615" s="82">
        <v>40</v>
      </c>
      <c r="Q7615" s="82" t="s">
        <v>76835</v>
      </c>
      <c r="R7615"/>
    </row>
    <row r="7616" spans="12:18" x14ac:dyDescent="0.25">
      <c r="L7616" t="s">
        <v>901</v>
      </c>
      <c r="M7616" t="s">
        <v>13712</v>
      </c>
      <c r="N7616" t="s">
        <v>44885</v>
      </c>
      <c r="O7616" s="76" t="s">
        <v>4366</v>
      </c>
      <c r="P7616" s="82">
        <v>222</v>
      </c>
      <c r="Q7616" s="82" t="s">
        <v>76836</v>
      </c>
      <c r="R7616"/>
    </row>
    <row r="7617" spans="12:18" x14ac:dyDescent="0.25">
      <c r="L7617" t="s">
        <v>901</v>
      </c>
      <c r="M7617" t="s">
        <v>15717</v>
      </c>
      <c r="N7617" t="s">
        <v>44886</v>
      </c>
      <c r="O7617" s="76" t="s">
        <v>4366</v>
      </c>
      <c r="P7617" s="82">
        <v>117</v>
      </c>
      <c r="Q7617" s="82" t="s">
        <v>76837</v>
      </c>
      <c r="R7617"/>
    </row>
    <row r="7618" spans="12:18" x14ac:dyDescent="0.25">
      <c r="L7618" t="s">
        <v>901</v>
      </c>
      <c r="M7618" t="s">
        <v>24943</v>
      </c>
      <c r="N7618" t="s">
        <v>44887</v>
      </c>
      <c r="O7618" s="76" t="s">
        <v>4366</v>
      </c>
      <c r="P7618" s="82">
        <v>189</v>
      </c>
      <c r="Q7618" s="82" t="s">
        <v>76838</v>
      </c>
      <c r="R7618"/>
    </row>
    <row r="7619" spans="12:18" x14ac:dyDescent="0.25">
      <c r="L7619" t="s">
        <v>901</v>
      </c>
      <c r="M7619" t="s">
        <v>33880</v>
      </c>
      <c r="N7619" t="s">
        <v>44888</v>
      </c>
      <c r="O7619" s="76" t="s">
        <v>4366</v>
      </c>
      <c r="P7619" s="82">
        <v>124</v>
      </c>
      <c r="Q7619" s="82" t="s">
        <v>76839</v>
      </c>
      <c r="R7619"/>
    </row>
    <row r="7620" spans="12:18" x14ac:dyDescent="0.25">
      <c r="L7620" t="s">
        <v>901</v>
      </c>
      <c r="M7620" t="s">
        <v>15719</v>
      </c>
      <c r="N7620" t="s">
        <v>44889</v>
      </c>
      <c r="O7620" s="76" t="s">
        <v>4356</v>
      </c>
      <c r="P7620" s="82">
        <v>496</v>
      </c>
      <c r="Q7620" s="82" t="s">
        <v>76840</v>
      </c>
      <c r="R7620"/>
    </row>
    <row r="7621" spans="12:18" x14ac:dyDescent="0.25">
      <c r="L7621" t="s">
        <v>901</v>
      </c>
      <c r="M7621" t="s">
        <v>13713</v>
      </c>
      <c r="N7621" t="s">
        <v>44890</v>
      </c>
      <c r="O7621" s="76" t="s">
        <v>4366</v>
      </c>
      <c r="P7621" s="82">
        <v>85</v>
      </c>
      <c r="Q7621" s="82" t="s">
        <v>76841</v>
      </c>
      <c r="R7621"/>
    </row>
    <row r="7622" spans="12:18" x14ac:dyDescent="0.25">
      <c r="L7622" t="s">
        <v>901</v>
      </c>
      <c r="M7622" t="s">
        <v>33881</v>
      </c>
      <c r="N7622" t="s">
        <v>44891</v>
      </c>
      <c r="O7622" s="76" t="s">
        <v>4366</v>
      </c>
      <c r="P7622" s="82">
        <v>259</v>
      </c>
      <c r="Q7622" s="82" t="s">
        <v>76842</v>
      </c>
      <c r="R7622"/>
    </row>
    <row r="7623" spans="12:18" x14ac:dyDescent="0.25">
      <c r="L7623" t="s">
        <v>901</v>
      </c>
      <c r="M7623" t="s">
        <v>15721</v>
      </c>
      <c r="N7623" t="s">
        <v>44892</v>
      </c>
      <c r="O7623" s="76" t="s">
        <v>4366</v>
      </c>
      <c r="P7623" s="82">
        <v>357</v>
      </c>
      <c r="Q7623" s="82" t="s">
        <v>76843</v>
      </c>
      <c r="R7623"/>
    </row>
    <row r="7624" spans="12:18" x14ac:dyDescent="0.25">
      <c r="L7624" t="s">
        <v>901</v>
      </c>
      <c r="M7624" t="s">
        <v>15723</v>
      </c>
      <c r="N7624" t="s">
        <v>44893</v>
      </c>
      <c r="O7624" s="76" t="s">
        <v>4356</v>
      </c>
      <c r="P7624" s="82">
        <v>977</v>
      </c>
      <c r="Q7624" s="82" t="s">
        <v>76844</v>
      </c>
      <c r="R7624"/>
    </row>
    <row r="7625" spans="12:18" x14ac:dyDescent="0.25">
      <c r="L7625" t="s">
        <v>901</v>
      </c>
      <c r="M7625" t="s">
        <v>24944</v>
      </c>
      <c r="N7625" t="s">
        <v>44894</v>
      </c>
      <c r="O7625" s="76" t="s">
        <v>4366</v>
      </c>
      <c r="P7625" s="82">
        <v>252</v>
      </c>
      <c r="Q7625" s="82" t="s">
        <v>76845</v>
      </c>
      <c r="R7625"/>
    </row>
    <row r="7626" spans="12:18" x14ac:dyDescent="0.25">
      <c r="L7626" t="s">
        <v>901</v>
      </c>
      <c r="M7626" t="s">
        <v>13715</v>
      </c>
      <c r="N7626" t="s">
        <v>44895</v>
      </c>
      <c r="O7626" s="76" t="s">
        <v>4366</v>
      </c>
      <c r="P7626" s="82">
        <v>141</v>
      </c>
      <c r="Q7626" s="82" t="s">
        <v>76846</v>
      </c>
      <c r="R7626"/>
    </row>
    <row r="7627" spans="12:18" x14ac:dyDescent="0.25">
      <c r="L7627" t="s">
        <v>901</v>
      </c>
      <c r="M7627" t="s">
        <v>13717</v>
      </c>
      <c r="N7627" t="s">
        <v>44896</v>
      </c>
      <c r="O7627" s="76" t="s">
        <v>4366</v>
      </c>
      <c r="P7627" s="82">
        <v>143</v>
      </c>
      <c r="Q7627" s="82" t="s">
        <v>76847</v>
      </c>
      <c r="R7627"/>
    </row>
    <row r="7628" spans="12:18" x14ac:dyDescent="0.25">
      <c r="L7628" t="s">
        <v>901</v>
      </c>
      <c r="M7628" t="s">
        <v>7883</v>
      </c>
      <c r="N7628" t="s">
        <v>44897</v>
      </c>
      <c r="O7628" s="76" t="s">
        <v>4366</v>
      </c>
      <c r="P7628" s="82">
        <v>174</v>
      </c>
      <c r="Q7628" s="82" t="s">
        <v>76849</v>
      </c>
      <c r="R7628"/>
    </row>
    <row r="7629" spans="12:18" x14ac:dyDescent="0.25">
      <c r="L7629" t="s">
        <v>901</v>
      </c>
      <c r="M7629" t="s">
        <v>33882</v>
      </c>
      <c r="N7629" t="s">
        <v>44898</v>
      </c>
      <c r="O7629" s="76" t="s">
        <v>4356</v>
      </c>
      <c r="P7629" s="82">
        <v>118</v>
      </c>
      <c r="Q7629" s="82" t="s">
        <v>76848</v>
      </c>
      <c r="R7629"/>
    </row>
    <row r="7630" spans="12:18" x14ac:dyDescent="0.25">
      <c r="L7630" t="s">
        <v>901</v>
      </c>
      <c r="M7630" t="s">
        <v>33883</v>
      </c>
      <c r="N7630" t="s">
        <v>44899</v>
      </c>
      <c r="O7630" s="76" t="s">
        <v>4366</v>
      </c>
      <c r="P7630" s="82">
        <v>91</v>
      </c>
      <c r="Q7630" s="82" t="s">
        <v>76850</v>
      </c>
      <c r="R7630"/>
    </row>
    <row r="7631" spans="12:18" x14ac:dyDescent="0.25">
      <c r="L7631" t="s">
        <v>901</v>
      </c>
      <c r="M7631" t="s">
        <v>7884</v>
      </c>
      <c r="N7631" t="s">
        <v>44900</v>
      </c>
      <c r="O7631" s="76" t="s">
        <v>4356</v>
      </c>
      <c r="P7631" s="82">
        <v>393</v>
      </c>
      <c r="Q7631" s="82" t="s">
        <v>76851</v>
      </c>
      <c r="R7631"/>
    </row>
    <row r="7632" spans="12:18" x14ac:dyDescent="0.25">
      <c r="L7632" t="s">
        <v>901</v>
      </c>
      <c r="M7632" t="s">
        <v>15725</v>
      </c>
      <c r="N7632" t="s">
        <v>44901</v>
      </c>
      <c r="O7632" s="76" t="s">
        <v>4366</v>
      </c>
      <c r="P7632" s="82">
        <v>253</v>
      </c>
      <c r="Q7632" s="82" t="s">
        <v>76852</v>
      </c>
      <c r="R7632"/>
    </row>
    <row r="7633" spans="12:18" x14ac:dyDescent="0.25">
      <c r="L7633" t="s">
        <v>901</v>
      </c>
      <c r="M7633" t="s">
        <v>7885</v>
      </c>
      <c r="N7633" t="s">
        <v>44902</v>
      </c>
      <c r="O7633" s="76" t="s">
        <v>4366</v>
      </c>
      <c r="P7633" s="82">
        <v>69</v>
      </c>
      <c r="Q7633" s="82" t="s">
        <v>76853</v>
      </c>
      <c r="R7633"/>
    </row>
    <row r="7634" spans="12:18" x14ac:dyDescent="0.25">
      <c r="L7634" t="s">
        <v>901</v>
      </c>
      <c r="M7634" t="s">
        <v>13719</v>
      </c>
      <c r="N7634" t="s">
        <v>44903</v>
      </c>
      <c r="O7634" s="76" t="s">
        <v>4366</v>
      </c>
      <c r="P7634" s="82">
        <v>30</v>
      </c>
      <c r="Q7634" s="82" t="s">
        <v>76854</v>
      </c>
      <c r="R7634"/>
    </row>
    <row r="7635" spans="12:18" x14ac:dyDescent="0.25">
      <c r="L7635" t="s">
        <v>901</v>
      </c>
      <c r="M7635" t="s">
        <v>7886</v>
      </c>
      <c r="N7635" t="s">
        <v>44904</v>
      </c>
      <c r="O7635" s="76" t="s">
        <v>4366</v>
      </c>
      <c r="P7635" s="82">
        <v>94</v>
      </c>
      <c r="Q7635" s="82" t="s">
        <v>76856</v>
      </c>
      <c r="R7635"/>
    </row>
    <row r="7636" spans="12:18" x14ac:dyDescent="0.25">
      <c r="L7636" t="s">
        <v>901</v>
      </c>
      <c r="M7636" t="s">
        <v>13720</v>
      </c>
      <c r="N7636" t="s">
        <v>44905</v>
      </c>
      <c r="O7636" s="76" t="s">
        <v>4356</v>
      </c>
      <c r="P7636" s="82">
        <v>392</v>
      </c>
      <c r="Q7636" s="82" t="s">
        <v>76857</v>
      </c>
      <c r="R7636"/>
    </row>
    <row r="7637" spans="12:18" x14ac:dyDescent="0.25">
      <c r="L7637" t="s">
        <v>901</v>
      </c>
      <c r="M7637" t="s">
        <v>24945</v>
      </c>
      <c r="N7637" t="s">
        <v>44906</v>
      </c>
      <c r="O7637" s="76" t="s">
        <v>4356</v>
      </c>
      <c r="P7637" s="82">
        <v>1134</v>
      </c>
      <c r="Q7637" s="82" t="s">
        <v>76858</v>
      </c>
      <c r="R7637"/>
    </row>
    <row r="7638" spans="12:18" x14ac:dyDescent="0.25">
      <c r="L7638" t="s">
        <v>901</v>
      </c>
      <c r="M7638" t="s">
        <v>33885</v>
      </c>
      <c r="N7638" t="s">
        <v>44907</v>
      </c>
      <c r="O7638" s="76" t="s">
        <v>4366</v>
      </c>
      <c r="P7638" s="82">
        <v>97</v>
      </c>
      <c r="Q7638" s="82" t="s">
        <v>76859</v>
      </c>
      <c r="R7638"/>
    </row>
    <row r="7639" spans="12:18" x14ac:dyDescent="0.25">
      <c r="L7639" t="s">
        <v>901</v>
      </c>
      <c r="M7639" t="s">
        <v>33886</v>
      </c>
      <c r="N7639" t="s">
        <v>44908</v>
      </c>
      <c r="O7639" s="76" t="s">
        <v>4366</v>
      </c>
      <c r="P7639" s="82">
        <v>128</v>
      </c>
      <c r="Q7639" s="82" t="s">
        <v>76860</v>
      </c>
      <c r="R7639"/>
    </row>
    <row r="7640" spans="12:18" x14ac:dyDescent="0.25">
      <c r="L7640" t="s">
        <v>901</v>
      </c>
      <c r="M7640" t="s">
        <v>7887</v>
      </c>
      <c r="N7640" t="s">
        <v>44909</v>
      </c>
      <c r="O7640" s="76" t="s">
        <v>4356</v>
      </c>
      <c r="P7640" s="82">
        <v>267</v>
      </c>
      <c r="Q7640" s="82" t="s">
        <v>76861</v>
      </c>
      <c r="R7640"/>
    </row>
    <row r="7641" spans="12:18" x14ac:dyDescent="0.25">
      <c r="L7641" t="s">
        <v>901</v>
      </c>
      <c r="M7641" t="s">
        <v>24946</v>
      </c>
      <c r="N7641" t="s">
        <v>44910</v>
      </c>
      <c r="O7641" s="76" t="s">
        <v>4366</v>
      </c>
      <c r="P7641" s="82">
        <v>47</v>
      </c>
      <c r="Q7641" s="82" t="s">
        <v>76862</v>
      </c>
      <c r="R7641"/>
    </row>
    <row r="7642" spans="12:18" x14ac:dyDescent="0.25">
      <c r="L7642" t="s">
        <v>901</v>
      </c>
      <c r="M7642" t="s">
        <v>7888</v>
      </c>
      <c r="N7642" t="s">
        <v>44911</v>
      </c>
      <c r="O7642" s="76" t="s">
        <v>4366</v>
      </c>
      <c r="P7642" s="82">
        <v>87</v>
      </c>
      <c r="Q7642" s="82" t="s">
        <v>76863</v>
      </c>
      <c r="R7642"/>
    </row>
    <row r="7643" spans="12:18" x14ac:dyDescent="0.25">
      <c r="L7643" t="s">
        <v>901</v>
      </c>
      <c r="M7643" t="s">
        <v>15727</v>
      </c>
      <c r="N7643" t="s">
        <v>44912</v>
      </c>
      <c r="O7643" s="76" t="s">
        <v>4366</v>
      </c>
      <c r="P7643" s="82">
        <v>76</v>
      </c>
      <c r="Q7643" s="82" t="s">
        <v>76864</v>
      </c>
      <c r="R7643"/>
    </row>
    <row r="7644" spans="12:18" x14ac:dyDescent="0.25">
      <c r="L7644" t="s">
        <v>901</v>
      </c>
      <c r="M7644" t="s">
        <v>15729</v>
      </c>
      <c r="N7644" t="s">
        <v>44913</v>
      </c>
      <c r="O7644" s="76" t="s">
        <v>4366</v>
      </c>
      <c r="P7644" s="82">
        <v>113</v>
      </c>
      <c r="Q7644" s="82" t="s">
        <v>76865</v>
      </c>
      <c r="R7644"/>
    </row>
    <row r="7645" spans="12:18" x14ac:dyDescent="0.25">
      <c r="L7645" t="s">
        <v>901</v>
      </c>
      <c r="M7645" t="s">
        <v>15731</v>
      </c>
      <c r="N7645" t="s">
        <v>44914</v>
      </c>
      <c r="O7645" s="76" t="s">
        <v>4366</v>
      </c>
      <c r="P7645" s="82">
        <v>218</v>
      </c>
      <c r="Q7645" s="82" t="s">
        <v>76866</v>
      </c>
      <c r="R7645"/>
    </row>
    <row r="7646" spans="12:18" x14ac:dyDescent="0.25">
      <c r="L7646" t="s">
        <v>901</v>
      </c>
      <c r="M7646" t="s">
        <v>13722</v>
      </c>
      <c r="N7646" t="s">
        <v>44915</v>
      </c>
      <c r="O7646" s="76" t="s">
        <v>4366</v>
      </c>
      <c r="P7646" s="82">
        <v>339</v>
      </c>
      <c r="Q7646" s="82" t="s">
        <v>76867</v>
      </c>
      <c r="R7646"/>
    </row>
    <row r="7647" spans="12:18" x14ac:dyDescent="0.25">
      <c r="L7647" t="s">
        <v>901</v>
      </c>
      <c r="M7647" t="s">
        <v>7889</v>
      </c>
      <c r="N7647" t="s">
        <v>44916</v>
      </c>
      <c r="O7647" s="76" t="s">
        <v>4366</v>
      </c>
      <c r="P7647" s="82">
        <v>178</v>
      </c>
      <c r="Q7647" s="82" t="s">
        <v>76868</v>
      </c>
      <c r="R7647"/>
    </row>
    <row r="7648" spans="12:18" x14ac:dyDescent="0.25">
      <c r="L7648" t="s">
        <v>901</v>
      </c>
      <c r="M7648" t="s">
        <v>15733</v>
      </c>
      <c r="N7648" t="s">
        <v>44917</v>
      </c>
      <c r="O7648" s="76" t="s">
        <v>4356</v>
      </c>
      <c r="P7648" s="82">
        <v>1074</v>
      </c>
      <c r="Q7648" s="82" t="s">
        <v>76869</v>
      </c>
      <c r="R7648"/>
    </row>
    <row r="7649" spans="12:18" x14ac:dyDescent="0.25">
      <c r="L7649" t="s">
        <v>901</v>
      </c>
      <c r="M7649" t="s">
        <v>15735</v>
      </c>
      <c r="N7649" t="s">
        <v>44918</v>
      </c>
      <c r="O7649" s="76" t="s">
        <v>4356</v>
      </c>
      <c r="P7649" s="82">
        <v>107</v>
      </c>
      <c r="Q7649" s="82" t="s">
        <v>76870</v>
      </c>
      <c r="R7649"/>
    </row>
    <row r="7650" spans="12:18" x14ac:dyDescent="0.25">
      <c r="L7650" t="s">
        <v>901</v>
      </c>
      <c r="M7650" t="s">
        <v>13723</v>
      </c>
      <c r="N7650" t="s">
        <v>44919</v>
      </c>
      <c r="O7650" s="76" t="s">
        <v>4366</v>
      </c>
      <c r="P7650" s="82">
        <v>241</v>
      </c>
      <c r="Q7650" s="82" t="s">
        <v>76871</v>
      </c>
      <c r="R7650"/>
    </row>
    <row r="7651" spans="12:18" x14ac:dyDescent="0.25">
      <c r="L7651" t="s">
        <v>901</v>
      </c>
      <c r="M7651" t="s">
        <v>24947</v>
      </c>
      <c r="N7651" t="s">
        <v>44920</v>
      </c>
      <c r="O7651" s="76" t="s">
        <v>4356</v>
      </c>
      <c r="P7651" s="82">
        <v>342</v>
      </c>
      <c r="Q7651" s="82" t="s">
        <v>76872</v>
      </c>
      <c r="R7651"/>
    </row>
    <row r="7652" spans="12:18" x14ac:dyDescent="0.25">
      <c r="L7652" t="s">
        <v>901</v>
      </c>
      <c r="M7652" t="s">
        <v>24948</v>
      </c>
      <c r="N7652" t="s">
        <v>44921</v>
      </c>
      <c r="O7652" s="76" t="s">
        <v>4356</v>
      </c>
      <c r="P7652" s="82">
        <v>346</v>
      </c>
      <c r="Q7652" s="82" t="s">
        <v>76873</v>
      </c>
      <c r="R7652"/>
    </row>
    <row r="7653" spans="12:18" x14ac:dyDescent="0.25">
      <c r="L7653" t="s">
        <v>901</v>
      </c>
      <c r="M7653" t="s">
        <v>7890</v>
      </c>
      <c r="N7653" t="s">
        <v>44922</v>
      </c>
      <c r="O7653" s="76" t="s">
        <v>4366</v>
      </c>
      <c r="P7653" s="82">
        <v>190</v>
      </c>
      <c r="Q7653" s="82" t="s">
        <v>76874</v>
      </c>
      <c r="R7653"/>
    </row>
    <row r="7654" spans="12:18" x14ac:dyDescent="0.25">
      <c r="L7654" t="s">
        <v>901</v>
      </c>
      <c r="M7654" t="s">
        <v>15737</v>
      </c>
      <c r="N7654" t="s">
        <v>44923</v>
      </c>
      <c r="O7654" s="76" t="s">
        <v>4356</v>
      </c>
      <c r="P7654" s="82">
        <v>177</v>
      </c>
      <c r="Q7654" s="82" t="s">
        <v>76875</v>
      </c>
      <c r="R7654"/>
    </row>
    <row r="7655" spans="12:18" x14ac:dyDescent="0.25">
      <c r="L7655" t="s">
        <v>901</v>
      </c>
      <c r="M7655" t="s">
        <v>13724</v>
      </c>
      <c r="N7655" t="s">
        <v>44924</v>
      </c>
      <c r="O7655" s="76" t="s">
        <v>4356</v>
      </c>
      <c r="P7655" s="82">
        <v>288</v>
      </c>
      <c r="Q7655" s="82" t="s">
        <v>76876</v>
      </c>
      <c r="R7655"/>
    </row>
    <row r="7656" spans="12:18" x14ac:dyDescent="0.25">
      <c r="L7656" t="s">
        <v>915</v>
      </c>
      <c r="M7656" t="s">
        <v>24949</v>
      </c>
      <c r="N7656" t="s">
        <v>44925</v>
      </c>
      <c r="O7656" s="76" t="s">
        <v>4356</v>
      </c>
      <c r="P7656" s="82">
        <v>604</v>
      </c>
      <c r="Q7656" s="82" t="s">
        <v>79847</v>
      </c>
      <c r="R7656"/>
    </row>
    <row r="7657" spans="12:18" x14ac:dyDescent="0.25">
      <c r="L7657" t="s">
        <v>915</v>
      </c>
      <c r="M7657" t="s">
        <v>24950</v>
      </c>
      <c r="N7657" t="s">
        <v>44926</v>
      </c>
      <c r="O7657" s="76" t="s">
        <v>4356</v>
      </c>
      <c r="P7657" s="82">
        <v>1124</v>
      </c>
      <c r="Q7657" s="82" t="s">
        <v>79848</v>
      </c>
      <c r="R7657"/>
    </row>
    <row r="7658" spans="12:18" x14ac:dyDescent="0.25">
      <c r="L7658" t="s">
        <v>915</v>
      </c>
      <c r="M7658" t="s">
        <v>15739</v>
      </c>
      <c r="N7658" t="s">
        <v>44927</v>
      </c>
      <c r="O7658" s="76" t="s">
        <v>4356</v>
      </c>
      <c r="P7658" s="82">
        <v>943</v>
      </c>
      <c r="Q7658" s="82" t="s">
        <v>79849</v>
      </c>
      <c r="R7658"/>
    </row>
    <row r="7659" spans="12:18" x14ac:dyDescent="0.25">
      <c r="L7659" t="s">
        <v>915</v>
      </c>
      <c r="M7659" t="s">
        <v>13800</v>
      </c>
      <c r="N7659" t="s">
        <v>44928</v>
      </c>
      <c r="O7659" s="76" t="s">
        <v>4374</v>
      </c>
      <c r="P7659" s="82">
        <v>3556</v>
      </c>
      <c r="Q7659" s="82" t="s">
        <v>80027</v>
      </c>
      <c r="R7659"/>
    </row>
    <row r="7660" spans="12:18" x14ac:dyDescent="0.25">
      <c r="L7660" t="s">
        <v>915</v>
      </c>
      <c r="M7660" t="s">
        <v>13726</v>
      </c>
      <c r="N7660" t="s">
        <v>44929</v>
      </c>
      <c r="O7660" s="76" t="s">
        <v>4356</v>
      </c>
      <c r="P7660" s="82">
        <v>4808</v>
      </c>
      <c r="Q7660" s="82" t="s">
        <v>79850</v>
      </c>
      <c r="R7660"/>
    </row>
    <row r="7661" spans="12:18" x14ac:dyDescent="0.25">
      <c r="L7661" t="s">
        <v>915</v>
      </c>
      <c r="M7661" t="s">
        <v>7891</v>
      </c>
      <c r="N7661" t="s">
        <v>44930</v>
      </c>
      <c r="O7661" s="76" t="s">
        <v>4356</v>
      </c>
      <c r="P7661" s="82">
        <v>1031</v>
      </c>
      <c r="Q7661" s="82" t="s">
        <v>79851</v>
      </c>
      <c r="R7661"/>
    </row>
    <row r="7662" spans="12:18" x14ac:dyDescent="0.25">
      <c r="L7662" t="s">
        <v>915</v>
      </c>
      <c r="M7662" t="s">
        <v>15741</v>
      </c>
      <c r="N7662" t="s">
        <v>44931</v>
      </c>
      <c r="O7662" s="76" t="s">
        <v>4356</v>
      </c>
      <c r="P7662" s="82">
        <v>257</v>
      </c>
      <c r="Q7662" s="82" t="s">
        <v>79852</v>
      </c>
      <c r="R7662"/>
    </row>
    <row r="7663" spans="12:18" x14ac:dyDescent="0.25">
      <c r="L7663" t="s">
        <v>915</v>
      </c>
      <c r="M7663" t="s">
        <v>13744</v>
      </c>
      <c r="N7663" t="s">
        <v>44932</v>
      </c>
      <c r="O7663" s="76" t="s">
        <v>4374</v>
      </c>
      <c r="P7663" s="82">
        <v>7068</v>
      </c>
      <c r="Q7663" s="82" t="s">
        <v>72645</v>
      </c>
      <c r="R7663"/>
    </row>
    <row r="7664" spans="12:18" x14ac:dyDescent="0.25">
      <c r="L7664" t="s">
        <v>915</v>
      </c>
      <c r="M7664" t="s">
        <v>15743</v>
      </c>
      <c r="N7664" t="s">
        <v>44933</v>
      </c>
      <c r="O7664" s="76" t="s">
        <v>4356</v>
      </c>
      <c r="P7664" s="82">
        <v>1100</v>
      </c>
      <c r="Q7664" s="82" t="s">
        <v>79853</v>
      </c>
      <c r="R7664"/>
    </row>
    <row r="7665" spans="12:18" x14ac:dyDescent="0.25">
      <c r="L7665" t="s">
        <v>915</v>
      </c>
      <c r="M7665" t="s">
        <v>13765</v>
      </c>
      <c r="N7665" t="s">
        <v>44934</v>
      </c>
      <c r="O7665" s="76" t="s">
        <v>4366</v>
      </c>
      <c r="P7665" s="82">
        <v>1271</v>
      </c>
      <c r="Q7665" s="82" t="s">
        <v>79938</v>
      </c>
      <c r="R7665"/>
    </row>
    <row r="7666" spans="12:18" x14ac:dyDescent="0.25">
      <c r="L7666" t="s">
        <v>915</v>
      </c>
      <c r="M7666" t="s">
        <v>33887</v>
      </c>
      <c r="N7666" t="s">
        <v>44935</v>
      </c>
      <c r="O7666" s="76" t="s">
        <v>4356</v>
      </c>
      <c r="P7666" s="82">
        <v>1078</v>
      </c>
      <c r="Q7666" s="82" t="s">
        <v>79855</v>
      </c>
      <c r="R7666"/>
    </row>
    <row r="7667" spans="12:18" x14ac:dyDescent="0.25">
      <c r="L7667" t="s">
        <v>915</v>
      </c>
      <c r="M7667" t="s">
        <v>33888</v>
      </c>
      <c r="N7667" t="s">
        <v>44936</v>
      </c>
      <c r="O7667" s="76" t="s">
        <v>4356</v>
      </c>
      <c r="P7667" s="82">
        <v>2271</v>
      </c>
      <c r="Q7667" s="82" t="s">
        <v>79857</v>
      </c>
      <c r="R7667"/>
    </row>
    <row r="7668" spans="12:18" x14ac:dyDescent="0.25">
      <c r="L7668" t="s">
        <v>915</v>
      </c>
      <c r="M7668" t="s">
        <v>13729</v>
      </c>
      <c r="N7668" t="s">
        <v>44937</v>
      </c>
      <c r="O7668" s="76" t="s">
        <v>4356</v>
      </c>
      <c r="P7668" s="82">
        <v>1141</v>
      </c>
      <c r="Q7668" s="82" t="s">
        <v>79858</v>
      </c>
      <c r="R7668"/>
    </row>
    <row r="7669" spans="12:18" x14ac:dyDescent="0.25">
      <c r="L7669" t="s">
        <v>915</v>
      </c>
      <c r="M7669" t="s">
        <v>13731</v>
      </c>
      <c r="N7669" t="s">
        <v>44938</v>
      </c>
      <c r="O7669" s="76" t="s">
        <v>4356</v>
      </c>
      <c r="P7669" s="82">
        <v>1647</v>
      </c>
      <c r="Q7669" s="82" t="s">
        <v>79859</v>
      </c>
      <c r="R7669"/>
    </row>
    <row r="7670" spans="12:18" x14ac:dyDescent="0.25">
      <c r="L7670" t="s">
        <v>915</v>
      </c>
      <c r="M7670" t="s">
        <v>13733</v>
      </c>
      <c r="N7670" t="s">
        <v>44939</v>
      </c>
      <c r="O7670" s="76" t="s">
        <v>4356</v>
      </c>
      <c r="P7670" s="82">
        <v>297</v>
      </c>
      <c r="Q7670" s="82" t="s">
        <v>79861</v>
      </c>
      <c r="R7670"/>
    </row>
    <row r="7671" spans="12:18" x14ac:dyDescent="0.25">
      <c r="L7671" t="s">
        <v>915</v>
      </c>
      <c r="M7671" t="s">
        <v>33889</v>
      </c>
      <c r="N7671" t="s">
        <v>44940</v>
      </c>
      <c r="O7671" s="76" t="s">
        <v>4356</v>
      </c>
      <c r="P7671" s="82">
        <v>470</v>
      </c>
      <c r="Q7671" s="82" t="s">
        <v>79862</v>
      </c>
      <c r="R7671"/>
    </row>
    <row r="7672" spans="12:18" x14ac:dyDescent="0.25">
      <c r="L7672" t="s">
        <v>915</v>
      </c>
      <c r="M7672" t="s">
        <v>24954</v>
      </c>
      <c r="N7672" t="s">
        <v>44941</v>
      </c>
      <c r="O7672" s="76" t="s">
        <v>4356</v>
      </c>
      <c r="P7672" s="82">
        <v>2886</v>
      </c>
      <c r="Q7672" s="82" t="s">
        <v>79863</v>
      </c>
      <c r="R7672"/>
    </row>
    <row r="7673" spans="12:18" x14ac:dyDescent="0.25">
      <c r="L7673" t="s">
        <v>915</v>
      </c>
      <c r="M7673" t="s">
        <v>13735</v>
      </c>
      <c r="N7673" t="s">
        <v>44942</v>
      </c>
      <c r="O7673" s="76" t="s">
        <v>4356</v>
      </c>
      <c r="P7673" s="82">
        <v>1196</v>
      </c>
      <c r="Q7673" s="82" t="s">
        <v>79864</v>
      </c>
      <c r="R7673"/>
    </row>
    <row r="7674" spans="12:18" x14ac:dyDescent="0.25">
      <c r="L7674" t="s">
        <v>915</v>
      </c>
      <c r="M7674" t="s">
        <v>24955</v>
      </c>
      <c r="N7674" t="s">
        <v>44943</v>
      </c>
      <c r="O7674" s="76" t="s">
        <v>4366</v>
      </c>
      <c r="P7674" s="82">
        <v>432</v>
      </c>
      <c r="Q7674" s="82" t="s">
        <v>79865</v>
      </c>
      <c r="R7674"/>
    </row>
    <row r="7675" spans="12:18" x14ac:dyDescent="0.25">
      <c r="L7675" t="s">
        <v>915</v>
      </c>
      <c r="M7675" t="s">
        <v>15745</v>
      </c>
      <c r="N7675" t="s">
        <v>44944</v>
      </c>
      <c r="O7675" s="76" t="s">
        <v>4366</v>
      </c>
      <c r="P7675" s="82">
        <v>217</v>
      </c>
      <c r="Q7675" s="82" t="s">
        <v>79866</v>
      </c>
      <c r="R7675"/>
    </row>
    <row r="7676" spans="12:18" x14ac:dyDescent="0.25">
      <c r="L7676" t="s">
        <v>915</v>
      </c>
      <c r="M7676" t="s">
        <v>15747</v>
      </c>
      <c r="N7676" t="s">
        <v>44945</v>
      </c>
      <c r="O7676" s="76" t="s">
        <v>4356</v>
      </c>
      <c r="P7676" s="82">
        <v>2213</v>
      </c>
      <c r="Q7676" s="82" t="s">
        <v>79867</v>
      </c>
      <c r="R7676"/>
    </row>
    <row r="7677" spans="12:18" x14ac:dyDescent="0.25">
      <c r="L7677" t="s">
        <v>915</v>
      </c>
      <c r="M7677" t="s">
        <v>15749</v>
      </c>
      <c r="N7677" t="s">
        <v>44946</v>
      </c>
      <c r="O7677" s="76" t="s">
        <v>4356</v>
      </c>
      <c r="P7677" s="82">
        <v>728</v>
      </c>
      <c r="Q7677" s="82" t="s">
        <v>79868</v>
      </c>
      <c r="R7677"/>
    </row>
    <row r="7678" spans="12:18" x14ac:dyDescent="0.25">
      <c r="L7678" t="s">
        <v>915</v>
      </c>
      <c r="M7678" t="s">
        <v>15751</v>
      </c>
      <c r="N7678" t="s">
        <v>44947</v>
      </c>
      <c r="O7678" s="76" t="s">
        <v>4356</v>
      </c>
      <c r="P7678" s="82">
        <v>888</v>
      </c>
      <c r="Q7678" s="82" t="s">
        <v>79870</v>
      </c>
      <c r="R7678"/>
    </row>
    <row r="7679" spans="12:18" x14ac:dyDescent="0.25">
      <c r="L7679" t="s">
        <v>915</v>
      </c>
      <c r="M7679" t="s">
        <v>33890</v>
      </c>
      <c r="N7679" t="s">
        <v>44948</v>
      </c>
      <c r="O7679" s="76" t="s">
        <v>4366</v>
      </c>
      <c r="P7679" s="82">
        <v>355</v>
      </c>
      <c r="Q7679" s="82" t="s">
        <v>79871</v>
      </c>
      <c r="R7679"/>
    </row>
    <row r="7680" spans="12:18" x14ac:dyDescent="0.25">
      <c r="L7680" t="s">
        <v>915</v>
      </c>
      <c r="M7680" t="s">
        <v>7894</v>
      </c>
      <c r="N7680" t="s">
        <v>44949</v>
      </c>
      <c r="O7680" s="76" t="s">
        <v>4356</v>
      </c>
      <c r="P7680" s="82">
        <v>873</v>
      </c>
      <c r="Q7680" s="82" t="s">
        <v>79872</v>
      </c>
      <c r="R7680"/>
    </row>
    <row r="7681" spans="12:18" x14ac:dyDescent="0.25">
      <c r="L7681" t="s">
        <v>915</v>
      </c>
      <c r="M7681" t="s">
        <v>33891</v>
      </c>
      <c r="N7681" t="s">
        <v>44950</v>
      </c>
      <c r="O7681" s="76" t="s">
        <v>4366</v>
      </c>
      <c r="P7681" s="82">
        <v>661</v>
      </c>
      <c r="Q7681" s="82" t="s">
        <v>79873</v>
      </c>
      <c r="R7681"/>
    </row>
    <row r="7682" spans="12:18" x14ac:dyDescent="0.25">
      <c r="L7682" t="s">
        <v>915</v>
      </c>
      <c r="M7682" t="s">
        <v>13737</v>
      </c>
      <c r="N7682" t="s">
        <v>44951</v>
      </c>
      <c r="O7682" s="76" t="s">
        <v>4356</v>
      </c>
      <c r="P7682" s="82">
        <v>2488</v>
      </c>
      <c r="Q7682" s="82" t="s">
        <v>79874</v>
      </c>
      <c r="R7682"/>
    </row>
    <row r="7683" spans="12:18" x14ac:dyDescent="0.25">
      <c r="L7683" t="s">
        <v>915</v>
      </c>
      <c r="M7683" t="s">
        <v>4458</v>
      </c>
      <c r="N7683" t="s">
        <v>44952</v>
      </c>
      <c r="O7683" s="76" t="s">
        <v>4356</v>
      </c>
      <c r="P7683" s="82">
        <v>360</v>
      </c>
      <c r="Q7683" s="82" t="s">
        <v>79875</v>
      </c>
      <c r="R7683"/>
    </row>
    <row r="7684" spans="12:18" x14ac:dyDescent="0.25">
      <c r="L7684" t="s">
        <v>915</v>
      </c>
      <c r="M7684" t="s">
        <v>7895</v>
      </c>
      <c r="N7684" t="s">
        <v>44953</v>
      </c>
      <c r="O7684" s="76" t="s">
        <v>4356</v>
      </c>
      <c r="P7684" s="82">
        <v>1564</v>
      </c>
      <c r="Q7684" s="82" t="s">
        <v>79876</v>
      </c>
      <c r="R7684"/>
    </row>
    <row r="7685" spans="12:18" x14ac:dyDescent="0.25">
      <c r="L7685" t="s">
        <v>915</v>
      </c>
      <c r="M7685" t="s">
        <v>24984</v>
      </c>
      <c r="N7685" t="s">
        <v>44954</v>
      </c>
      <c r="O7685" s="76" t="s">
        <v>4356</v>
      </c>
      <c r="P7685" s="82">
        <v>3868</v>
      </c>
      <c r="Q7685" s="82" t="s">
        <v>80024</v>
      </c>
      <c r="R7685"/>
    </row>
    <row r="7686" spans="12:18" x14ac:dyDescent="0.25">
      <c r="L7686" t="s">
        <v>915</v>
      </c>
      <c r="M7686" t="s">
        <v>7897</v>
      </c>
      <c r="N7686" t="s">
        <v>44955</v>
      </c>
      <c r="O7686" s="76" t="s">
        <v>4356</v>
      </c>
      <c r="P7686" s="82">
        <v>580</v>
      </c>
      <c r="Q7686" s="82" t="s">
        <v>79881</v>
      </c>
      <c r="R7686"/>
    </row>
    <row r="7687" spans="12:18" x14ac:dyDescent="0.25">
      <c r="L7687" t="s">
        <v>915</v>
      </c>
      <c r="M7687" t="s">
        <v>15756</v>
      </c>
      <c r="N7687" t="s">
        <v>44956</v>
      </c>
      <c r="O7687" s="76" t="s">
        <v>4356</v>
      </c>
      <c r="P7687" s="82">
        <v>262</v>
      </c>
      <c r="Q7687" s="82" t="s">
        <v>79882</v>
      </c>
      <c r="R7687"/>
    </row>
    <row r="7688" spans="12:18" x14ac:dyDescent="0.25">
      <c r="L7688" t="s">
        <v>915</v>
      </c>
      <c r="M7688" t="s">
        <v>15758</v>
      </c>
      <c r="N7688" t="s">
        <v>44957</v>
      </c>
      <c r="O7688" s="76" t="s">
        <v>4356</v>
      </c>
      <c r="P7688" s="82">
        <v>495</v>
      </c>
      <c r="Q7688" s="82" t="s">
        <v>79883</v>
      </c>
      <c r="R7688"/>
    </row>
    <row r="7689" spans="12:18" x14ac:dyDescent="0.25">
      <c r="L7689" t="s">
        <v>915</v>
      </c>
      <c r="M7689" t="s">
        <v>24956</v>
      </c>
      <c r="N7689" t="s">
        <v>44958</v>
      </c>
      <c r="O7689" s="76" t="s">
        <v>4366</v>
      </c>
      <c r="P7689" s="82">
        <v>213</v>
      </c>
      <c r="Q7689" s="82" t="s">
        <v>79884</v>
      </c>
      <c r="R7689"/>
    </row>
    <row r="7690" spans="12:18" x14ac:dyDescent="0.25">
      <c r="L7690" t="s">
        <v>915</v>
      </c>
      <c r="M7690" t="s">
        <v>33893</v>
      </c>
      <c r="N7690" t="s">
        <v>44959</v>
      </c>
      <c r="O7690" s="76" t="s">
        <v>4356</v>
      </c>
      <c r="P7690" s="82">
        <v>1772</v>
      </c>
      <c r="Q7690" s="82" t="s">
        <v>79885</v>
      </c>
      <c r="R7690"/>
    </row>
    <row r="7691" spans="12:18" x14ac:dyDescent="0.25">
      <c r="L7691" t="s">
        <v>915</v>
      </c>
      <c r="M7691" t="s">
        <v>24957</v>
      </c>
      <c r="N7691" t="s">
        <v>44960</v>
      </c>
      <c r="O7691" s="76" t="s">
        <v>4356</v>
      </c>
      <c r="P7691" s="82">
        <v>357</v>
      </c>
      <c r="Q7691" s="82" t="s">
        <v>79886</v>
      </c>
      <c r="R7691"/>
    </row>
    <row r="7692" spans="12:18" x14ac:dyDescent="0.25">
      <c r="L7692" t="s">
        <v>915</v>
      </c>
      <c r="M7692" t="s">
        <v>33894</v>
      </c>
      <c r="N7692" t="s">
        <v>44961</v>
      </c>
      <c r="O7692" s="76" t="s">
        <v>4356</v>
      </c>
      <c r="P7692" s="82">
        <v>957</v>
      </c>
      <c r="Q7692" s="82" t="s">
        <v>79888</v>
      </c>
      <c r="R7692"/>
    </row>
    <row r="7693" spans="12:18" x14ac:dyDescent="0.25">
      <c r="L7693" t="s">
        <v>915</v>
      </c>
      <c r="M7693" t="s">
        <v>33895</v>
      </c>
      <c r="N7693" t="s">
        <v>44962</v>
      </c>
      <c r="O7693" s="76" t="s">
        <v>4356</v>
      </c>
      <c r="P7693" s="82">
        <v>2184</v>
      </c>
      <c r="Q7693" s="82" t="s">
        <v>79889</v>
      </c>
      <c r="R7693"/>
    </row>
    <row r="7694" spans="12:18" x14ac:dyDescent="0.25">
      <c r="L7694" t="s">
        <v>915</v>
      </c>
      <c r="M7694" t="s">
        <v>33896</v>
      </c>
      <c r="N7694" t="s">
        <v>44963</v>
      </c>
      <c r="O7694" s="76" t="s">
        <v>4356</v>
      </c>
      <c r="P7694" s="82">
        <v>1640</v>
      </c>
      <c r="Q7694" s="82" t="s">
        <v>79890</v>
      </c>
      <c r="R7694"/>
    </row>
    <row r="7695" spans="12:18" x14ac:dyDescent="0.25">
      <c r="L7695" t="s">
        <v>915</v>
      </c>
      <c r="M7695" t="s">
        <v>15762</v>
      </c>
      <c r="N7695" t="s">
        <v>44964</v>
      </c>
      <c r="O7695" s="76" t="s">
        <v>4374</v>
      </c>
      <c r="P7695" s="82">
        <v>14166</v>
      </c>
      <c r="Q7695" s="82" t="s">
        <v>79891</v>
      </c>
      <c r="R7695"/>
    </row>
    <row r="7696" spans="12:18" x14ac:dyDescent="0.25">
      <c r="L7696" t="s">
        <v>915</v>
      </c>
      <c r="M7696" t="s">
        <v>13741</v>
      </c>
      <c r="N7696" t="s">
        <v>44965</v>
      </c>
      <c r="O7696" s="76" t="s">
        <v>4366</v>
      </c>
      <c r="P7696" s="82">
        <v>362</v>
      </c>
      <c r="Q7696" s="82" t="s">
        <v>79892</v>
      </c>
      <c r="R7696"/>
    </row>
    <row r="7697" spans="12:18" x14ac:dyDescent="0.25">
      <c r="L7697" t="s">
        <v>915</v>
      </c>
      <c r="M7697" t="s">
        <v>13743</v>
      </c>
      <c r="N7697" t="s">
        <v>44966</v>
      </c>
      <c r="O7697" s="76" t="s">
        <v>4356</v>
      </c>
      <c r="P7697" s="82">
        <v>682</v>
      </c>
      <c r="Q7697" s="82" t="s">
        <v>79893</v>
      </c>
      <c r="R7697"/>
    </row>
    <row r="7698" spans="12:18" x14ac:dyDescent="0.25">
      <c r="L7698" t="s">
        <v>915</v>
      </c>
      <c r="M7698" t="s">
        <v>7898</v>
      </c>
      <c r="N7698" t="s">
        <v>44967</v>
      </c>
      <c r="O7698" s="76" t="s">
        <v>4356</v>
      </c>
      <c r="P7698" s="82">
        <v>3910</v>
      </c>
      <c r="Q7698" s="82" t="s">
        <v>79894</v>
      </c>
      <c r="R7698"/>
    </row>
    <row r="7699" spans="12:18" x14ac:dyDescent="0.25">
      <c r="L7699" t="s">
        <v>915</v>
      </c>
      <c r="M7699" t="s">
        <v>7899</v>
      </c>
      <c r="N7699" t="s">
        <v>44968</v>
      </c>
      <c r="O7699" s="76" t="s">
        <v>4356</v>
      </c>
      <c r="P7699" s="82">
        <v>1712</v>
      </c>
      <c r="Q7699" s="82" t="s">
        <v>79895</v>
      </c>
      <c r="R7699"/>
    </row>
    <row r="7700" spans="12:18" x14ac:dyDescent="0.25">
      <c r="L7700" t="s">
        <v>915</v>
      </c>
      <c r="M7700" t="s">
        <v>13787</v>
      </c>
      <c r="N7700" t="s">
        <v>44969</v>
      </c>
      <c r="O7700" s="76" t="s">
        <v>4356</v>
      </c>
      <c r="P7700" s="82">
        <v>1567</v>
      </c>
      <c r="Q7700" s="82" t="s">
        <v>80000</v>
      </c>
      <c r="R7700"/>
    </row>
    <row r="7701" spans="12:18" x14ac:dyDescent="0.25">
      <c r="L7701" t="s">
        <v>915</v>
      </c>
      <c r="M7701" t="s">
        <v>24958</v>
      </c>
      <c r="N7701" t="s">
        <v>44970</v>
      </c>
      <c r="O7701" s="76" t="s">
        <v>4356</v>
      </c>
      <c r="P7701" s="82">
        <v>616</v>
      </c>
      <c r="Q7701" s="82" t="s">
        <v>79898</v>
      </c>
      <c r="R7701"/>
    </row>
    <row r="7702" spans="12:18" x14ac:dyDescent="0.25">
      <c r="L7702" t="s">
        <v>915</v>
      </c>
      <c r="M7702" t="s">
        <v>33898</v>
      </c>
      <c r="N7702" t="s">
        <v>44971</v>
      </c>
      <c r="O7702" s="76" t="s">
        <v>4356</v>
      </c>
      <c r="P7702" s="82">
        <v>1380</v>
      </c>
      <c r="Q7702" s="82" t="s">
        <v>79899</v>
      </c>
      <c r="R7702"/>
    </row>
    <row r="7703" spans="12:18" x14ac:dyDescent="0.25">
      <c r="L7703" t="s">
        <v>915</v>
      </c>
      <c r="M7703" t="s">
        <v>13748</v>
      </c>
      <c r="N7703" t="s">
        <v>44972</v>
      </c>
      <c r="O7703" s="76" t="s">
        <v>4366</v>
      </c>
      <c r="P7703" s="82">
        <v>546</v>
      </c>
      <c r="Q7703" s="82" t="s">
        <v>79900</v>
      </c>
      <c r="R7703"/>
    </row>
    <row r="7704" spans="12:18" x14ac:dyDescent="0.25">
      <c r="L7704" t="s">
        <v>915</v>
      </c>
      <c r="M7704" t="s">
        <v>33899</v>
      </c>
      <c r="N7704" t="s">
        <v>44973</v>
      </c>
      <c r="O7704" s="76" t="s">
        <v>4356</v>
      </c>
      <c r="P7704" s="82">
        <v>558</v>
      </c>
      <c r="Q7704" s="82" t="s">
        <v>79901</v>
      </c>
      <c r="R7704"/>
    </row>
    <row r="7705" spans="12:18" x14ac:dyDescent="0.25">
      <c r="L7705" t="s">
        <v>915</v>
      </c>
      <c r="M7705" t="s">
        <v>33900</v>
      </c>
      <c r="N7705" t="s">
        <v>44974</v>
      </c>
      <c r="O7705" s="76" t="s">
        <v>4356</v>
      </c>
      <c r="P7705" s="82">
        <v>925</v>
      </c>
      <c r="Q7705" s="82" t="s">
        <v>79902</v>
      </c>
      <c r="R7705"/>
    </row>
    <row r="7706" spans="12:18" x14ac:dyDescent="0.25">
      <c r="L7706" t="s">
        <v>915</v>
      </c>
      <c r="M7706" t="s">
        <v>13749</v>
      </c>
      <c r="N7706" t="s">
        <v>44975</v>
      </c>
      <c r="O7706" s="76" t="s">
        <v>4356</v>
      </c>
      <c r="P7706" s="82">
        <v>1746</v>
      </c>
      <c r="Q7706" s="82" t="s">
        <v>79903</v>
      </c>
      <c r="R7706"/>
    </row>
    <row r="7707" spans="12:18" x14ac:dyDescent="0.25">
      <c r="L7707" t="s">
        <v>915</v>
      </c>
      <c r="M7707" t="s">
        <v>7900</v>
      </c>
      <c r="N7707" t="s">
        <v>44976</v>
      </c>
      <c r="O7707" s="76" t="s">
        <v>4356</v>
      </c>
      <c r="P7707" s="82">
        <v>432</v>
      </c>
      <c r="Q7707" s="82" t="s">
        <v>79905</v>
      </c>
      <c r="R7707"/>
    </row>
    <row r="7708" spans="12:18" x14ac:dyDescent="0.25">
      <c r="L7708" t="s">
        <v>915</v>
      </c>
      <c r="M7708" t="s">
        <v>24959</v>
      </c>
      <c r="N7708" t="s">
        <v>44977</v>
      </c>
      <c r="O7708" s="76" t="s">
        <v>4374</v>
      </c>
      <c r="P7708" s="82">
        <v>2528</v>
      </c>
      <c r="Q7708" s="82" t="s">
        <v>79904</v>
      </c>
      <c r="R7708"/>
    </row>
    <row r="7709" spans="12:18" x14ac:dyDescent="0.25">
      <c r="L7709" t="s">
        <v>915</v>
      </c>
      <c r="M7709" t="s">
        <v>15765</v>
      </c>
      <c r="N7709" t="s">
        <v>44978</v>
      </c>
      <c r="O7709" s="76" t="s">
        <v>4366</v>
      </c>
      <c r="P7709" s="82">
        <v>220</v>
      </c>
      <c r="Q7709" s="82" t="s">
        <v>79906</v>
      </c>
      <c r="R7709"/>
    </row>
    <row r="7710" spans="12:18" x14ac:dyDescent="0.25">
      <c r="L7710" t="s">
        <v>915</v>
      </c>
      <c r="M7710" t="s">
        <v>13775</v>
      </c>
      <c r="N7710" t="s">
        <v>44979</v>
      </c>
      <c r="O7710" s="76" t="s">
        <v>4356</v>
      </c>
      <c r="P7710" s="82">
        <v>2444</v>
      </c>
      <c r="Q7710" s="82" t="s">
        <v>79982</v>
      </c>
      <c r="R7710"/>
    </row>
    <row r="7711" spans="12:18" x14ac:dyDescent="0.25">
      <c r="L7711" t="s">
        <v>915</v>
      </c>
      <c r="M7711" t="s">
        <v>7901</v>
      </c>
      <c r="N7711" t="s">
        <v>44980</v>
      </c>
      <c r="O7711" s="76" t="s">
        <v>4374</v>
      </c>
      <c r="P7711" s="82">
        <v>6895</v>
      </c>
      <c r="Q7711" s="82" t="s">
        <v>79907</v>
      </c>
      <c r="R7711"/>
    </row>
    <row r="7712" spans="12:18" x14ac:dyDescent="0.25">
      <c r="L7712" t="s">
        <v>915</v>
      </c>
      <c r="M7712" t="s">
        <v>33901</v>
      </c>
      <c r="N7712" t="s">
        <v>44981</v>
      </c>
      <c r="O7712" s="76" t="s">
        <v>4356</v>
      </c>
      <c r="P7712" s="82">
        <v>706</v>
      </c>
      <c r="Q7712" s="82" t="s">
        <v>79908</v>
      </c>
      <c r="R7712"/>
    </row>
    <row r="7713" spans="12:18" x14ac:dyDescent="0.25">
      <c r="L7713" t="s">
        <v>915</v>
      </c>
      <c r="M7713" t="s">
        <v>15767</v>
      </c>
      <c r="N7713" t="s">
        <v>44982</v>
      </c>
      <c r="O7713" s="76" t="s">
        <v>4366</v>
      </c>
      <c r="P7713" s="82">
        <v>421</v>
      </c>
      <c r="Q7713" s="82" t="s">
        <v>79909</v>
      </c>
      <c r="R7713"/>
    </row>
    <row r="7714" spans="12:18" x14ac:dyDescent="0.25">
      <c r="L7714" t="s">
        <v>915</v>
      </c>
      <c r="M7714" t="s">
        <v>13751</v>
      </c>
      <c r="N7714" t="s">
        <v>44983</v>
      </c>
      <c r="O7714" s="76" t="s">
        <v>4356</v>
      </c>
      <c r="P7714" s="82">
        <v>715</v>
      </c>
      <c r="Q7714" s="82" t="s">
        <v>79912</v>
      </c>
      <c r="R7714"/>
    </row>
    <row r="7715" spans="12:18" x14ac:dyDescent="0.25">
      <c r="L7715" t="s">
        <v>915</v>
      </c>
      <c r="M7715" t="s">
        <v>33902</v>
      </c>
      <c r="N7715" t="s">
        <v>44984</v>
      </c>
      <c r="O7715" s="76" t="s">
        <v>4356</v>
      </c>
      <c r="P7715" s="82">
        <v>1314</v>
      </c>
      <c r="Q7715" s="82" t="s">
        <v>79913</v>
      </c>
      <c r="R7715"/>
    </row>
    <row r="7716" spans="12:18" x14ac:dyDescent="0.25">
      <c r="L7716" t="s">
        <v>915</v>
      </c>
      <c r="M7716" t="s">
        <v>24962</v>
      </c>
      <c r="N7716" t="s">
        <v>44985</v>
      </c>
      <c r="O7716" s="76" t="s">
        <v>4356</v>
      </c>
      <c r="P7716" s="82">
        <v>1173</v>
      </c>
      <c r="Q7716" s="82" t="s">
        <v>79914</v>
      </c>
      <c r="R7716"/>
    </row>
    <row r="7717" spans="12:18" x14ac:dyDescent="0.25">
      <c r="L7717" t="s">
        <v>915</v>
      </c>
      <c r="M7717" t="s">
        <v>24963</v>
      </c>
      <c r="N7717" t="s">
        <v>44986</v>
      </c>
      <c r="O7717" s="76" t="s">
        <v>4356</v>
      </c>
      <c r="P7717" s="82">
        <v>2242</v>
      </c>
      <c r="Q7717" s="82" t="s">
        <v>79915</v>
      </c>
      <c r="R7717"/>
    </row>
    <row r="7718" spans="12:18" x14ac:dyDescent="0.25">
      <c r="L7718" t="s">
        <v>915</v>
      </c>
      <c r="M7718" t="s">
        <v>13753</v>
      </c>
      <c r="N7718" t="s">
        <v>44987</v>
      </c>
      <c r="O7718" s="76" t="s">
        <v>4356</v>
      </c>
      <c r="P7718" s="82">
        <v>4137</v>
      </c>
      <c r="Q7718" s="82" t="s">
        <v>79916</v>
      </c>
      <c r="R7718"/>
    </row>
    <row r="7719" spans="12:18" x14ac:dyDescent="0.25">
      <c r="L7719" t="s">
        <v>915</v>
      </c>
      <c r="M7719" t="s">
        <v>24953</v>
      </c>
      <c r="N7719" t="s">
        <v>44988</v>
      </c>
      <c r="O7719" s="76" t="s">
        <v>4356</v>
      </c>
      <c r="P7719" s="82">
        <v>361</v>
      </c>
      <c r="Q7719" s="82" t="s">
        <v>79860</v>
      </c>
      <c r="R7719"/>
    </row>
    <row r="7720" spans="12:18" x14ac:dyDescent="0.25">
      <c r="L7720" t="s">
        <v>915</v>
      </c>
      <c r="M7720" t="s">
        <v>24964</v>
      </c>
      <c r="N7720" t="s">
        <v>44989</v>
      </c>
      <c r="O7720" s="76" t="s">
        <v>4356</v>
      </c>
      <c r="P7720" s="82">
        <v>690</v>
      </c>
      <c r="Q7720" s="82" t="s">
        <v>79918</v>
      </c>
      <c r="R7720"/>
    </row>
    <row r="7721" spans="12:18" x14ac:dyDescent="0.25">
      <c r="L7721" t="s">
        <v>915</v>
      </c>
      <c r="M7721" t="s">
        <v>7902</v>
      </c>
      <c r="N7721" t="s">
        <v>44990</v>
      </c>
      <c r="O7721" s="76" t="s">
        <v>4356</v>
      </c>
      <c r="P7721" s="82">
        <v>2493</v>
      </c>
      <c r="Q7721" s="82" t="s">
        <v>79919</v>
      </c>
      <c r="R7721"/>
    </row>
    <row r="7722" spans="12:18" x14ac:dyDescent="0.25">
      <c r="L7722" t="s">
        <v>915</v>
      </c>
      <c r="M7722" t="s">
        <v>13755</v>
      </c>
      <c r="N7722" t="s">
        <v>44991</v>
      </c>
      <c r="O7722" s="76" t="s">
        <v>4356</v>
      </c>
      <c r="P7722" s="82">
        <v>305</v>
      </c>
      <c r="Q7722" s="82" t="s">
        <v>79920</v>
      </c>
      <c r="R7722"/>
    </row>
    <row r="7723" spans="12:18" x14ac:dyDescent="0.25">
      <c r="L7723" t="s">
        <v>915</v>
      </c>
      <c r="M7723" t="s">
        <v>15773</v>
      </c>
      <c r="N7723" t="s">
        <v>44992</v>
      </c>
      <c r="O7723" s="76" t="s">
        <v>4356</v>
      </c>
      <c r="P7723" s="82">
        <v>695</v>
      </c>
      <c r="Q7723" s="82" t="s">
        <v>79921</v>
      </c>
      <c r="R7723"/>
    </row>
    <row r="7724" spans="12:18" x14ac:dyDescent="0.25">
      <c r="L7724" t="s">
        <v>915</v>
      </c>
      <c r="M7724" t="s">
        <v>7903</v>
      </c>
      <c r="N7724" t="s">
        <v>44993</v>
      </c>
      <c r="O7724" s="76" t="s">
        <v>4366</v>
      </c>
      <c r="P7724" s="82">
        <v>657</v>
      </c>
      <c r="Q7724" s="82" t="s">
        <v>79922</v>
      </c>
      <c r="R7724"/>
    </row>
    <row r="7725" spans="12:18" x14ac:dyDescent="0.25">
      <c r="L7725" t="s">
        <v>915</v>
      </c>
      <c r="M7725" t="s">
        <v>7904</v>
      </c>
      <c r="N7725" t="s">
        <v>44994</v>
      </c>
      <c r="O7725" s="76" t="s">
        <v>4366</v>
      </c>
      <c r="P7725" s="82">
        <v>254</v>
      </c>
      <c r="Q7725" s="82" t="s">
        <v>79923</v>
      </c>
      <c r="R7725"/>
    </row>
    <row r="7726" spans="12:18" x14ac:dyDescent="0.25">
      <c r="L7726" t="s">
        <v>915</v>
      </c>
      <c r="M7726" t="s">
        <v>7905</v>
      </c>
      <c r="N7726" t="s">
        <v>44995</v>
      </c>
      <c r="O7726" s="76" t="s">
        <v>4356</v>
      </c>
      <c r="P7726" s="82">
        <v>1049</v>
      </c>
      <c r="Q7726" s="82" t="s">
        <v>79924</v>
      </c>
      <c r="R7726"/>
    </row>
    <row r="7727" spans="12:18" x14ac:dyDescent="0.25">
      <c r="L7727" t="s">
        <v>915</v>
      </c>
      <c r="M7727" t="s">
        <v>13757</v>
      </c>
      <c r="N7727" t="s">
        <v>44996</v>
      </c>
      <c r="O7727" s="76" t="s">
        <v>4356</v>
      </c>
      <c r="P7727" s="82">
        <v>456</v>
      </c>
      <c r="Q7727" s="82" t="s">
        <v>79925</v>
      </c>
      <c r="R7727"/>
    </row>
    <row r="7728" spans="12:18" x14ac:dyDescent="0.25">
      <c r="L7728" t="s">
        <v>915</v>
      </c>
      <c r="M7728" t="s">
        <v>15775</v>
      </c>
      <c r="N7728" t="s">
        <v>44997</v>
      </c>
      <c r="O7728" s="76" t="s">
        <v>4366</v>
      </c>
      <c r="P7728" s="82">
        <v>270</v>
      </c>
      <c r="Q7728" s="82" t="s">
        <v>79926</v>
      </c>
      <c r="R7728"/>
    </row>
    <row r="7729" spans="12:18" x14ac:dyDescent="0.25">
      <c r="L7729" t="s">
        <v>915</v>
      </c>
      <c r="M7729" t="s">
        <v>24952</v>
      </c>
      <c r="N7729" t="s">
        <v>44998</v>
      </c>
      <c r="O7729" s="76" t="s">
        <v>4356</v>
      </c>
      <c r="P7729" s="82">
        <v>860</v>
      </c>
      <c r="Q7729" s="82" t="s">
        <v>79856</v>
      </c>
      <c r="R7729"/>
    </row>
    <row r="7730" spans="12:18" x14ac:dyDescent="0.25">
      <c r="L7730" t="s">
        <v>915</v>
      </c>
      <c r="M7730" t="s">
        <v>15754</v>
      </c>
      <c r="N7730" t="s">
        <v>44999</v>
      </c>
      <c r="O7730" s="76" t="s">
        <v>4356</v>
      </c>
      <c r="P7730" s="82">
        <v>206</v>
      </c>
      <c r="Q7730" s="82" t="s">
        <v>79878</v>
      </c>
      <c r="R7730"/>
    </row>
    <row r="7731" spans="12:18" x14ac:dyDescent="0.25">
      <c r="L7731" t="s">
        <v>915</v>
      </c>
      <c r="M7731" t="s">
        <v>7896</v>
      </c>
      <c r="N7731" t="s">
        <v>45000</v>
      </c>
      <c r="O7731" s="76" t="s">
        <v>4366</v>
      </c>
      <c r="P7731" s="82">
        <v>388</v>
      </c>
      <c r="Q7731" s="82" t="s">
        <v>79879</v>
      </c>
      <c r="R7731"/>
    </row>
    <row r="7732" spans="12:18" x14ac:dyDescent="0.25">
      <c r="L7732" t="s">
        <v>915</v>
      </c>
      <c r="M7732" t="s">
        <v>13739</v>
      </c>
      <c r="N7732" t="s">
        <v>45001</v>
      </c>
      <c r="O7732" s="76" t="s">
        <v>4356</v>
      </c>
      <c r="P7732" s="82">
        <v>563</v>
      </c>
      <c r="Q7732" s="82" t="s">
        <v>79880</v>
      </c>
      <c r="R7732"/>
    </row>
    <row r="7733" spans="12:18" x14ac:dyDescent="0.25">
      <c r="L7733" t="s">
        <v>915</v>
      </c>
      <c r="M7733" t="s">
        <v>24960</v>
      </c>
      <c r="N7733" t="s">
        <v>45002</v>
      </c>
      <c r="O7733" s="76" t="s">
        <v>4366</v>
      </c>
      <c r="P7733" s="82">
        <v>377</v>
      </c>
      <c r="Q7733" s="82" t="s">
        <v>79910</v>
      </c>
      <c r="R7733"/>
    </row>
    <row r="7734" spans="12:18" x14ac:dyDescent="0.25">
      <c r="L7734" t="s">
        <v>915</v>
      </c>
      <c r="M7734" t="s">
        <v>24966</v>
      </c>
      <c r="N7734" t="s">
        <v>45003</v>
      </c>
      <c r="O7734" s="76" t="s">
        <v>4356</v>
      </c>
      <c r="P7734" s="82">
        <v>723</v>
      </c>
      <c r="Q7734" s="82" t="s">
        <v>79931</v>
      </c>
      <c r="R7734"/>
    </row>
    <row r="7735" spans="12:18" x14ac:dyDescent="0.25">
      <c r="L7735" t="s">
        <v>915</v>
      </c>
      <c r="M7735" t="s">
        <v>33909</v>
      </c>
      <c r="N7735" t="s">
        <v>45004</v>
      </c>
      <c r="O7735" s="76" t="s">
        <v>4356</v>
      </c>
      <c r="P7735" s="82">
        <v>594</v>
      </c>
      <c r="Q7735" s="82" t="s">
        <v>79967</v>
      </c>
      <c r="R7735"/>
    </row>
    <row r="7736" spans="12:18" x14ac:dyDescent="0.25">
      <c r="L7736" t="s">
        <v>915</v>
      </c>
      <c r="M7736" t="s">
        <v>24973</v>
      </c>
      <c r="N7736" t="s">
        <v>45005</v>
      </c>
      <c r="O7736" s="76" t="s">
        <v>4356</v>
      </c>
      <c r="P7736" s="82">
        <v>1292</v>
      </c>
      <c r="Q7736" s="82" t="s">
        <v>79970</v>
      </c>
      <c r="R7736"/>
    </row>
    <row r="7737" spans="12:18" x14ac:dyDescent="0.25">
      <c r="L7737" t="s">
        <v>915</v>
      </c>
      <c r="M7737" t="s">
        <v>28653</v>
      </c>
      <c r="N7737" t="s">
        <v>45006</v>
      </c>
      <c r="O7737" s="76" t="s">
        <v>4356</v>
      </c>
      <c r="P7737" s="82">
        <v>2131</v>
      </c>
      <c r="Q7737" s="82" t="s">
        <v>79979</v>
      </c>
      <c r="R7737"/>
    </row>
    <row r="7738" spans="12:18" x14ac:dyDescent="0.25">
      <c r="L7738" t="s">
        <v>915</v>
      </c>
      <c r="M7738" t="s">
        <v>33923</v>
      </c>
      <c r="N7738" t="s">
        <v>45007</v>
      </c>
      <c r="O7738" s="76" t="s">
        <v>4356</v>
      </c>
      <c r="P7738" s="82">
        <v>887</v>
      </c>
      <c r="Q7738" s="82" t="s">
        <v>80067</v>
      </c>
      <c r="R7738"/>
    </row>
    <row r="7739" spans="12:18" x14ac:dyDescent="0.25">
      <c r="L7739" t="s">
        <v>915</v>
      </c>
      <c r="M7739" t="s">
        <v>15844</v>
      </c>
      <c r="N7739" t="s">
        <v>45008</v>
      </c>
      <c r="O7739" s="76" t="s">
        <v>4356</v>
      </c>
      <c r="P7739" s="82">
        <v>2688</v>
      </c>
      <c r="Q7739" s="82" t="s">
        <v>80076</v>
      </c>
      <c r="R7739"/>
    </row>
    <row r="7740" spans="12:18" x14ac:dyDescent="0.25">
      <c r="L7740" t="s">
        <v>915</v>
      </c>
      <c r="M7740" t="s">
        <v>7960</v>
      </c>
      <c r="N7740" t="s">
        <v>45009</v>
      </c>
      <c r="O7740" s="76" t="s">
        <v>4356</v>
      </c>
      <c r="P7740" s="82">
        <v>1057</v>
      </c>
      <c r="Q7740" s="82" t="s">
        <v>80180</v>
      </c>
      <c r="R7740"/>
    </row>
    <row r="7741" spans="12:18" x14ac:dyDescent="0.25">
      <c r="L7741" t="s">
        <v>915</v>
      </c>
      <c r="M7741" t="s">
        <v>7906</v>
      </c>
      <c r="N7741" t="s">
        <v>45010</v>
      </c>
      <c r="O7741" s="76" t="s">
        <v>4356</v>
      </c>
      <c r="P7741" s="82">
        <v>16578</v>
      </c>
      <c r="Q7741" s="82" t="s">
        <v>79927</v>
      </c>
      <c r="R7741"/>
    </row>
    <row r="7742" spans="12:18" x14ac:dyDescent="0.25">
      <c r="L7742" t="s">
        <v>915</v>
      </c>
      <c r="M7742" t="s">
        <v>24965</v>
      </c>
      <c r="N7742" t="s">
        <v>45011</v>
      </c>
      <c r="O7742" s="76" t="s">
        <v>4374</v>
      </c>
      <c r="P7742" s="82">
        <v>1510</v>
      </c>
      <c r="Q7742" s="82" t="s">
        <v>79928</v>
      </c>
      <c r="R7742"/>
    </row>
    <row r="7743" spans="12:18" x14ac:dyDescent="0.25">
      <c r="L7743" t="s">
        <v>915</v>
      </c>
      <c r="M7743" t="s">
        <v>13759</v>
      </c>
      <c r="N7743" t="s">
        <v>45012</v>
      </c>
      <c r="O7743" s="76" t="s">
        <v>4356</v>
      </c>
      <c r="P7743" s="82">
        <v>189</v>
      </c>
      <c r="Q7743" s="82" t="s">
        <v>79929</v>
      </c>
      <c r="R7743"/>
    </row>
    <row r="7744" spans="12:18" x14ac:dyDescent="0.25">
      <c r="L7744" t="s">
        <v>915</v>
      </c>
      <c r="M7744" t="s">
        <v>13761</v>
      </c>
      <c r="N7744" t="s">
        <v>45013</v>
      </c>
      <c r="O7744" s="76" t="s">
        <v>4356</v>
      </c>
      <c r="P7744" s="82">
        <v>481</v>
      </c>
      <c r="Q7744" s="82" t="s">
        <v>79930</v>
      </c>
      <c r="R7744"/>
    </row>
    <row r="7745" spans="12:18" x14ac:dyDescent="0.25">
      <c r="L7745" t="s">
        <v>915</v>
      </c>
      <c r="M7745" t="s">
        <v>7907</v>
      </c>
      <c r="N7745" t="s">
        <v>45014</v>
      </c>
      <c r="O7745" s="76" t="s">
        <v>4356</v>
      </c>
      <c r="P7745" s="82">
        <v>1415</v>
      </c>
      <c r="Q7745" s="82" t="s">
        <v>79932</v>
      </c>
      <c r="R7745"/>
    </row>
    <row r="7746" spans="12:18" x14ac:dyDescent="0.25">
      <c r="L7746" t="s">
        <v>915</v>
      </c>
      <c r="M7746" t="s">
        <v>13762</v>
      </c>
      <c r="N7746" t="s">
        <v>45015</v>
      </c>
      <c r="O7746" s="76" t="s">
        <v>4356</v>
      </c>
      <c r="P7746" s="82">
        <v>1091</v>
      </c>
      <c r="Q7746" s="82" t="s">
        <v>79933</v>
      </c>
      <c r="R7746"/>
    </row>
    <row r="7747" spans="12:18" x14ac:dyDescent="0.25">
      <c r="L7747" t="s">
        <v>915</v>
      </c>
      <c r="M7747" t="s">
        <v>15778</v>
      </c>
      <c r="N7747" t="s">
        <v>45016</v>
      </c>
      <c r="O7747" s="76" t="s">
        <v>4356</v>
      </c>
      <c r="P7747" s="82">
        <v>1154</v>
      </c>
      <c r="Q7747" s="82" t="s">
        <v>79934</v>
      </c>
      <c r="R7747"/>
    </row>
    <row r="7748" spans="12:18" x14ac:dyDescent="0.25">
      <c r="L7748" t="s">
        <v>915</v>
      </c>
      <c r="M7748" t="s">
        <v>24967</v>
      </c>
      <c r="N7748" t="s">
        <v>45017</v>
      </c>
      <c r="O7748" s="76" t="s">
        <v>4356</v>
      </c>
      <c r="P7748" s="82">
        <v>925</v>
      </c>
      <c r="Q7748" s="82" t="s">
        <v>79935</v>
      </c>
      <c r="R7748"/>
    </row>
    <row r="7749" spans="12:18" x14ac:dyDescent="0.25">
      <c r="L7749" t="s">
        <v>915</v>
      </c>
      <c r="M7749" t="s">
        <v>13763</v>
      </c>
      <c r="N7749" t="s">
        <v>45018</v>
      </c>
      <c r="O7749" s="76" t="s">
        <v>4356</v>
      </c>
      <c r="P7749" s="82">
        <v>515</v>
      </c>
      <c r="Q7749" s="82" t="s">
        <v>79936</v>
      </c>
      <c r="R7749"/>
    </row>
    <row r="7750" spans="12:18" x14ac:dyDescent="0.25">
      <c r="L7750" t="s">
        <v>915</v>
      </c>
      <c r="M7750" t="s">
        <v>7908</v>
      </c>
      <c r="N7750" t="s">
        <v>45019</v>
      </c>
      <c r="O7750" s="76" t="s">
        <v>4356</v>
      </c>
      <c r="P7750" s="82">
        <v>1155</v>
      </c>
      <c r="Q7750" s="82" t="s">
        <v>79937</v>
      </c>
      <c r="R7750"/>
    </row>
    <row r="7751" spans="12:18" x14ac:dyDescent="0.25">
      <c r="L7751" t="s">
        <v>915</v>
      </c>
      <c r="M7751" t="s">
        <v>15780</v>
      </c>
      <c r="N7751" t="s">
        <v>45020</v>
      </c>
      <c r="O7751" s="76" t="s">
        <v>4450</v>
      </c>
      <c r="P7751" s="82">
        <v>7692</v>
      </c>
      <c r="Q7751" s="82" t="s">
        <v>72645</v>
      </c>
      <c r="R7751"/>
    </row>
    <row r="7752" spans="12:18" x14ac:dyDescent="0.25">
      <c r="L7752" t="s">
        <v>915</v>
      </c>
      <c r="M7752" t="s">
        <v>33903</v>
      </c>
      <c r="N7752" t="s">
        <v>45021</v>
      </c>
      <c r="O7752" s="76" t="s">
        <v>4356</v>
      </c>
      <c r="P7752" s="82">
        <v>121</v>
      </c>
      <c r="Q7752" s="82" t="s">
        <v>79939</v>
      </c>
      <c r="R7752"/>
    </row>
    <row r="7753" spans="12:18" x14ac:dyDescent="0.25">
      <c r="L7753" t="s">
        <v>915</v>
      </c>
      <c r="M7753" t="s">
        <v>33904</v>
      </c>
      <c r="N7753" t="s">
        <v>45022</v>
      </c>
      <c r="O7753" s="76" t="s">
        <v>4356</v>
      </c>
      <c r="P7753" s="82">
        <v>222</v>
      </c>
      <c r="Q7753" s="82" t="s">
        <v>79940</v>
      </c>
      <c r="R7753"/>
    </row>
    <row r="7754" spans="12:18" x14ac:dyDescent="0.25">
      <c r="L7754" t="s">
        <v>915</v>
      </c>
      <c r="M7754" t="s">
        <v>13766</v>
      </c>
      <c r="N7754" t="s">
        <v>45023</v>
      </c>
      <c r="O7754" s="76" t="s">
        <v>4356</v>
      </c>
      <c r="P7754" s="82">
        <v>599</v>
      </c>
      <c r="Q7754" s="82" t="s">
        <v>79941</v>
      </c>
      <c r="R7754"/>
    </row>
    <row r="7755" spans="12:18" x14ac:dyDescent="0.25">
      <c r="L7755" t="s">
        <v>915</v>
      </c>
      <c r="M7755" t="s">
        <v>15782</v>
      </c>
      <c r="N7755" t="s">
        <v>45024</v>
      </c>
      <c r="O7755" s="76" t="s">
        <v>4356</v>
      </c>
      <c r="P7755" s="82">
        <v>417</v>
      </c>
      <c r="Q7755" s="82" t="s">
        <v>79942</v>
      </c>
      <c r="R7755"/>
    </row>
    <row r="7756" spans="12:18" x14ac:dyDescent="0.25">
      <c r="L7756" t="s">
        <v>915</v>
      </c>
      <c r="M7756" t="s">
        <v>24968</v>
      </c>
      <c r="N7756" t="s">
        <v>45025</v>
      </c>
      <c r="O7756" s="76" t="s">
        <v>4356</v>
      </c>
      <c r="P7756" s="82">
        <v>443</v>
      </c>
      <c r="Q7756" s="82" t="s">
        <v>79943</v>
      </c>
      <c r="R7756"/>
    </row>
    <row r="7757" spans="12:18" x14ac:dyDescent="0.25">
      <c r="L7757" t="s">
        <v>915</v>
      </c>
      <c r="M7757" t="s">
        <v>7909</v>
      </c>
      <c r="N7757" t="s">
        <v>45026</v>
      </c>
      <c r="O7757" s="76" t="s">
        <v>4374</v>
      </c>
      <c r="P7757" s="82">
        <v>19880</v>
      </c>
      <c r="Q7757" s="82" t="s">
        <v>79944</v>
      </c>
      <c r="R7757"/>
    </row>
    <row r="7758" spans="12:18" x14ac:dyDescent="0.25">
      <c r="L7758" t="s">
        <v>915</v>
      </c>
      <c r="M7758" t="s">
        <v>24969</v>
      </c>
      <c r="N7758" t="s">
        <v>45027</v>
      </c>
      <c r="O7758" s="76" t="s">
        <v>4356</v>
      </c>
      <c r="P7758" s="82">
        <v>837</v>
      </c>
      <c r="Q7758" s="82" t="s">
        <v>79945</v>
      </c>
      <c r="R7758"/>
    </row>
    <row r="7759" spans="12:18" x14ac:dyDescent="0.25">
      <c r="L7759" t="s">
        <v>915</v>
      </c>
      <c r="M7759" t="s">
        <v>15784</v>
      </c>
      <c r="N7759" t="s">
        <v>45028</v>
      </c>
      <c r="O7759" s="76" t="s">
        <v>4366</v>
      </c>
      <c r="P7759" s="82">
        <v>456</v>
      </c>
      <c r="Q7759" s="82" t="s">
        <v>79946</v>
      </c>
      <c r="R7759"/>
    </row>
    <row r="7760" spans="12:18" x14ac:dyDescent="0.25">
      <c r="L7760" t="s">
        <v>915</v>
      </c>
      <c r="M7760" t="s">
        <v>15786</v>
      </c>
      <c r="N7760" t="s">
        <v>45029</v>
      </c>
      <c r="O7760" s="76" t="s">
        <v>4356</v>
      </c>
      <c r="P7760" s="82">
        <v>1327</v>
      </c>
      <c r="Q7760" s="82" t="s">
        <v>79947</v>
      </c>
      <c r="R7760"/>
    </row>
    <row r="7761" spans="12:18" x14ac:dyDescent="0.25">
      <c r="L7761" t="s">
        <v>915</v>
      </c>
      <c r="M7761" t="s">
        <v>7910</v>
      </c>
      <c r="N7761" t="s">
        <v>45030</v>
      </c>
      <c r="O7761" s="76" t="s">
        <v>4356</v>
      </c>
      <c r="P7761" s="82">
        <v>1672</v>
      </c>
      <c r="Q7761" s="82" t="s">
        <v>79948</v>
      </c>
      <c r="R7761"/>
    </row>
    <row r="7762" spans="12:18" x14ac:dyDescent="0.25">
      <c r="L7762" t="s">
        <v>915</v>
      </c>
      <c r="M7762" t="s">
        <v>7911</v>
      </c>
      <c r="N7762" t="s">
        <v>45031</v>
      </c>
      <c r="O7762" s="76" t="s">
        <v>4374</v>
      </c>
      <c r="P7762" s="82">
        <v>4187</v>
      </c>
      <c r="Q7762" s="82" t="s">
        <v>79949</v>
      </c>
      <c r="R7762"/>
    </row>
    <row r="7763" spans="12:18" x14ac:dyDescent="0.25">
      <c r="L7763" t="s">
        <v>915</v>
      </c>
      <c r="M7763" t="s">
        <v>33905</v>
      </c>
      <c r="N7763" t="s">
        <v>45032</v>
      </c>
      <c r="O7763" s="76" t="s">
        <v>4356</v>
      </c>
      <c r="P7763" s="82">
        <v>596</v>
      </c>
      <c r="Q7763" s="82" t="s">
        <v>79950</v>
      </c>
      <c r="R7763"/>
    </row>
    <row r="7764" spans="12:18" x14ac:dyDescent="0.25">
      <c r="L7764" t="s">
        <v>915</v>
      </c>
      <c r="M7764" t="s">
        <v>7912</v>
      </c>
      <c r="N7764" t="s">
        <v>45033</v>
      </c>
      <c r="O7764" s="76" t="s">
        <v>4356</v>
      </c>
      <c r="P7764" s="82">
        <v>1778</v>
      </c>
      <c r="Q7764" s="82" t="s">
        <v>79951</v>
      </c>
      <c r="R7764"/>
    </row>
    <row r="7765" spans="12:18" x14ac:dyDescent="0.25">
      <c r="L7765" t="s">
        <v>915</v>
      </c>
      <c r="M7765" t="s">
        <v>15789</v>
      </c>
      <c r="N7765" t="s">
        <v>45034</v>
      </c>
      <c r="O7765" s="76" t="s">
        <v>4356</v>
      </c>
      <c r="P7765" s="82">
        <v>736</v>
      </c>
      <c r="Q7765" s="82" t="s">
        <v>79952</v>
      </c>
      <c r="R7765"/>
    </row>
    <row r="7766" spans="12:18" x14ac:dyDescent="0.25">
      <c r="L7766" t="s">
        <v>915</v>
      </c>
      <c r="M7766" t="s">
        <v>24951</v>
      </c>
      <c r="N7766" t="s">
        <v>45035</v>
      </c>
      <c r="O7766" s="76" t="s">
        <v>4366</v>
      </c>
      <c r="P7766" s="82">
        <v>162</v>
      </c>
      <c r="Q7766" s="82" t="s">
        <v>79854</v>
      </c>
      <c r="R7766"/>
    </row>
    <row r="7767" spans="12:18" x14ac:dyDescent="0.25">
      <c r="L7767" t="s">
        <v>915</v>
      </c>
      <c r="M7767" t="s">
        <v>7893</v>
      </c>
      <c r="N7767" t="s">
        <v>45036</v>
      </c>
      <c r="O7767" s="76" t="s">
        <v>4366</v>
      </c>
      <c r="P7767" s="82">
        <v>434</v>
      </c>
      <c r="Q7767" s="82" t="s">
        <v>79869</v>
      </c>
      <c r="R7767"/>
    </row>
    <row r="7768" spans="12:18" x14ac:dyDescent="0.25">
      <c r="L7768" t="s">
        <v>915</v>
      </c>
      <c r="M7768" t="s">
        <v>13746</v>
      </c>
      <c r="N7768" t="s">
        <v>45037</v>
      </c>
      <c r="O7768" s="76" t="s">
        <v>4356</v>
      </c>
      <c r="P7768" s="82">
        <v>396</v>
      </c>
      <c r="Q7768" s="82" t="s">
        <v>79896</v>
      </c>
      <c r="R7768"/>
    </row>
    <row r="7769" spans="12:18" x14ac:dyDescent="0.25">
      <c r="L7769" t="s">
        <v>915</v>
      </c>
      <c r="M7769" t="s">
        <v>33897</v>
      </c>
      <c r="N7769" t="s">
        <v>45038</v>
      </c>
      <c r="O7769" s="76" t="s">
        <v>4356</v>
      </c>
      <c r="P7769" s="82">
        <v>1429</v>
      </c>
      <c r="Q7769" s="82" t="s">
        <v>79897</v>
      </c>
      <c r="R7769"/>
    </row>
    <row r="7770" spans="12:18" x14ac:dyDescent="0.25">
      <c r="L7770" t="s">
        <v>915</v>
      </c>
      <c r="M7770" t="s">
        <v>24961</v>
      </c>
      <c r="N7770" t="s">
        <v>45039</v>
      </c>
      <c r="O7770" s="76" t="s">
        <v>4356</v>
      </c>
      <c r="P7770" s="82">
        <v>659</v>
      </c>
      <c r="Q7770" s="82" t="s">
        <v>79911</v>
      </c>
      <c r="R7770"/>
    </row>
    <row r="7771" spans="12:18" x14ac:dyDescent="0.25">
      <c r="L7771" t="s">
        <v>915</v>
      </c>
      <c r="M7771" t="s">
        <v>15770</v>
      </c>
      <c r="N7771" t="s">
        <v>45040</v>
      </c>
      <c r="O7771" s="76" t="s">
        <v>4356</v>
      </c>
      <c r="P7771" s="82">
        <v>903</v>
      </c>
      <c r="Q7771" s="82" t="s">
        <v>79917</v>
      </c>
      <c r="R7771"/>
    </row>
    <row r="7772" spans="12:18" x14ac:dyDescent="0.25">
      <c r="L7772" t="s">
        <v>915</v>
      </c>
      <c r="M7772" t="s">
        <v>24971</v>
      </c>
      <c r="N7772" t="s">
        <v>45041</v>
      </c>
      <c r="O7772" s="76" t="s">
        <v>4356</v>
      </c>
      <c r="P7772" s="82">
        <v>158</v>
      </c>
      <c r="Q7772" s="82" t="s">
        <v>79954</v>
      </c>
      <c r="R7772"/>
    </row>
    <row r="7773" spans="12:18" x14ac:dyDescent="0.25">
      <c r="L7773" t="s">
        <v>915</v>
      </c>
      <c r="M7773" t="s">
        <v>15760</v>
      </c>
      <c r="N7773" t="s">
        <v>45042</v>
      </c>
      <c r="O7773" s="76" t="s">
        <v>4356</v>
      </c>
      <c r="P7773" s="82">
        <v>6417</v>
      </c>
      <c r="Q7773" s="82" t="s">
        <v>79887</v>
      </c>
      <c r="R7773"/>
    </row>
    <row r="7774" spans="12:18" x14ac:dyDescent="0.25">
      <c r="L7774" t="s">
        <v>915</v>
      </c>
      <c r="M7774" t="s">
        <v>33912</v>
      </c>
      <c r="N7774" t="s">
        <v>45043</v>
      </c>
      <c r="O7774" s="76" t="s">
        <v>4356</v>
      </c>
      <c r="P7774" s="82">
        <v>959</v>
      </c>
      <c r="Q7774" s="82" t="s">
        <v>79976</v>
      </c>
      <c r="R7774"/>
    </row>
    <row r="7775" spans="12:18" x14ac:dyDescent="0.25">
      <c r="L7775" t="s">
        <v>915</v>
      </c>
      <c r="M7775" t="s">
        <v>7919</v>
      </c>
      <c r="N7775" t="s">
        <v>45044</v>
      </c>
      <c r="O7775" s="76" t="s">
        <v>4356</v>
      </c>
      <c r="P7775" s="82">
        <v>666</v>
      </c>
      <c r="Q7775" s="82" t="s">
        <v>79981</v>
      </c>
      <c r="R7775"/>
    </row>
    <row r="7776" spans="12:18" x14ac:dyDescent="0.25">
      <c r="L7776" t="s">
        <v>915</v>
      </c>
      <c r="M7776" t="s">
        <v>15842</v>
      </c>
      <c r="N7776" t="s">
        <v>45045</v>
      </c>
      <c r="O7776" s="76" t="s">
        <v>4366</v>
      </c>
      <c r="P7776" s="82">
        <v>555</v>
      </c>
      <c r="Q7776" s="82" t="s">
        <v>80072</v>
      </c>
      <c r="R7776"/>
    </row>
    <row r="7777" spans="12:18" x14ac:dyDescent="0.25">
      <c r="L7777" t="s">
        <v>915</v>
      </c>
      <c r="M7777" t="s">
        <v>33924</v>
      </c>
      <c r="N7777" t="s">
        <v>45046</v>
      </c>
      <c r="O7777" s="76" t="s">
        <v>4356</v>
      </c>
      <c r="P7777" s="82">
        <v>305</v>
      </c>
      <c r="Q7777" s="82" t="s">
        <v>80075</v>
      </c>
      <c r="R7777"/>
    </row>
    <row r="7778" spans="12:18" x14ac:dyDescent="0.25">
      <c r="L7778" t="s">
        <v>915</v>
      </c>
      <c r="M7778" t="s">
        <v>15902</v>
      </c>
      <c r="N7778" t="s">
        <v>45047</v>
      </c>
      <c r="O7778" s="76" t="s">
        <v>4356</v>
      </c>
      <c r="P7778" s="82">
        <v>781</v>
      </c>
      <c r="Q7778" s="82" t="s">
        <v>80181</v>
      </c>
      <c r="R7778"/>
    </row>
    <row r="7779" spans="12:18" x14ac:dyDescent="0.25">
      <c r="L7779" t="s">
        <v>915</v>
      </c>
      <c r="M7779" t="s">
        <v>15904</v>
      </c>
      <c r="N7779" t="s">
        <v>45048</v>
      </c>
      <c r="O7779" s="76" t="s">
        <v>4356</v>
      </c>
      <c r="P7779" s="82">
        <v>1314</v>
      </c>
      <c r="Q7779" s="82" t="s">
        <v>80182</v>
      </c>
      <c r="R7779"/>
    </row>
    <row r="7780" spans="12:18" x14ac:dyDescent="0.25">
      <c r="L7780" t="s">
        <v>915</v>
      </c>
      <c r="M7780" t="s">
        <v>33892</v>
      </c>
      <c r="N7780" t="s">
        <v>45049</v>
      </c>
      <c r="O7780" s="76" t="s">
        <v>4356</v>
      </c>
      <c r="P7780" s="82">
        <v>1036</v>
      </c>
      <c r="Q7780" s="82" t="s">
        <v>79877</v>
      </c>
      <c r="R7780"/>
    </row>
    <row r="7781" spans="12:18" x14ac:dyDescent="0.25">
      <c r="L7781" t="s">
        <v>915</v>
      </c>
      <c r="M7781" t="s">
        <v>24970</v>
      </c>
      <c r="N7781" t="s">
        <v>45050</v>
      </c>
      <c r="O7781" s="76" t="s">
        <v>4366</v>
      </c>
      <c r="P7781" s="82">
        <v>223</v>
      </c>
      <c r="Q7781" s="82" t="s">
        <v>79953</v>
      </c>
      <c r="R7781"/>
    </row>
    <row r="7782" spans="12:18" x14ac:dyDescent="0.25">
      <c r="L7782" t="s">
        <v>915</v>
      </c>
      <c r="M7782" t="s">
        <v>13768</v>
      </c>
      <c r="N7782" t="s">
        <v>45051</v>
      </c>
      <c r="O7782" s="76" t="s">
        <v>4356</v>
      </c>
      <c r="P7782" s="82">
        <v>1474</v>
      </c>
      <c r="Q7782" s="82" t="s">
        <v>79955</v>
      </c>
      <c r="R7782"/>
    </row>
    <row r="7783" spans="12:18" x14ac:dyDescent="0.25">
      <c r="L7783" t="s">
        <v>915</v>
      </c>
      <c r="M7783" t="s">
        <v>33906</v>
      </c>
      <c r="N7783" t="s">
        <v>45052</v>
      </c>
      <c r="O7783" s="76" t="s">
        <v>4366</v>
      </c>
      <c r="P7783" s="82">
        <v>69</v>
      </c>
      <c r="Q7783" s="82" t="s">
        <v>79957</v>
      </c>
      <c r="R7783"/>
    </row>
    <row r="7784" spans="12:18" x14ac:dyDescent="0.25">
      <c r="L7784" t="s">
        <v>915</v>
      </c>
      <c r="M7784" t="s">
        <v>7913</v>
      </c>
      <c r="N7784" t="s">
        <v>45053</v>
      </c>
      <c r="O7784" s="76" t="s">
        <v>4366</v>
      </c>
      <c r="P7784" s="82">
        <v>407</v>
      </c>
      <c r="Q7784" s="82" t="s">
        <v>79956</v>
      </c>
      <c r="R7784"/>
    </row>
    <row r="7785" spans="12:18" x14ac:dyDescent="0.25">
      <c r="L7785" t="s">
        <v>915</v>
      </c>
      <c r="M7785" t="s">
        <v>13770</v>
      </c>
      <c r="N7785" t="s">
        <v>45054</v>
      </c>
      <c r="O7785" s="76" t="s">
        <v>4356</v>
      </c>
      <c r="P7785" s="82">
        <v>890</v>
      </c>
      <c r="Q7785" s="82" t="s">
        <v>79958</v>
      </c>
      <c r="R7785"/>
    </row>
    <row r="7786" spans="12:18" x14ac:dyDescent="0.25">
      <c r="L7786" t="s">
        <v>915</v>
      </c>
      <c r="M7786" t="s">
        <v>33907</v>
      </c>
      <c r="N7786" t="s">
        <v>45055</v>
      </c>
      <c r="O7786" s="76" t="s">
        <v>4366</v>
      </c>
      <c r="P7786" s="82">
        <v>256</v>
      </c>
      <c r="Q7786" s="82" t="s">
        <v>79959</v>
      </c>
      <c r="R7786"/>
    </row>
    <row r="7787" spans="12:18" x14ac:dyDescent="0.25">
      <c r="L7787" t="s">
        <v>915</v>
      </c>
      <c r="M7787" t="s">
        <v>15790</v>
      </c>
      <c r="N7787" t="s">
        <v>45056</v>
      </c>
      <c r="O7787" s="76" t="s">
        <v>4356</v>
      </c>
      <c r="P7787" s="82">
        <v>629</v>
      </c>
      <c r="Q7787" s="82" t="s">
        <v>79960</v>
      </c>
      <c r="R7787"/>
    </row>
    <row r="7788" spans="12:18" x14ac:dyDescent="0.25">
      <c r="L7788" t="s">
        <v>915</v>
      </c>
      <c r="M7788" t="s">
        <v>15792</v>
      </c>
      <c r="N7788" t="s">
        <v>45057</v>
      </c>
      <c r="O7788" s="76" t="s">
        <v>4374</v>
      </c>
      <c r="P7788" s="82">
        <v>3068</v>
      </c>
      <c r="Q7788" s="82" t="s">
        <v>79961</v>
      </c>
      <c r="R7788"/>
    </row>
    <row r="7789" spans="12:18" x14ac:dyDescent="0.25">
      <c r="L7789" t="s">
        <v>915</v>
      </c>
      <c r="M7789" t="s">
        <v>13772</v>
      </c>
      <c r="N7789" t="s">
        <v>45058</v>
      </c>
      <c r="O7789" s="76" t="s">
        <v>4356</v>
      </c>
      <c r="P7789" s="82">
        <v>2343</v>
      </c>
      <c r="Q7789" s="82" t="s">
        <v>79962</v>
      </c>
      <c r="R7789"/>
    </row>
    <row r="7790" spans="12:18" x14ac:dyDescent="0.25">
      <c r="L7790" t="s">
        <v>915</v>
      </c>
      <c r="M7790" t="s">
        <v>33908</v>
      </c>
      <c r="N7790" t="s">
        <v>45059</v>
      </c>
      <c r="O7790" s="76" t="s">
        <v>4374</v>
      </c>
      <c r="P7790" s="82">
        <v>9571</v>
      </c>
      <c r="Q7790" s="82" t="s">
        <v>79963</v>
      </c>
      <c r="R7790"/>
    </row>
    <row r="7791" spans="12:18" x14ac:dyDescent="0.25">
      <c r="L7791" t="s">
        <v>915</v>
      </c>
      <c r="M7791" t="s">
        <v>24972</v>
      </c>
      <c r="N7791" t="s">
        <v>45060</v>
      </c>
      <c r="O7791" s="76" t="s">
        <v>4356</v>
      </c>
      <c r="P7791" s="82">
        <v>1499</v>
      </c>
      <c r="Q7791" s="82" t="s">
        <v>79964</v>
      </c>
      <c r="R7791"/>
    </row>
    <row r="7792" spans="12:18" x14ac:dyDescent="0.25">
      <c r="L7792" t="s">
        <v>915</v>
      </c>
      <c r="M7792" t="s">
        <v>15794</v>
      </c>
      <c r="N7792" t="s">
        <v>45061</v>
      </c>
      <c r="O7792" s="76" t="s">
        <v>4366</v>
      </c>
      <c r="P7792" s="82">
        <v>378</v>
      </c>
      <c r="Q7792" s="82" t="s">
        <v>79965</v>
      </c>
      <c r="R7792"/>
    </row>
    <row r="7793" spans="12:18" x14ac:dyDescent="0.25">
      <c r="L7793" t="s">
        <v>915</v>
      </c>
      <c r="M7793" t="s">
        <v>7914</v>
      </c>
      <c r="N7793" t="s">
        <v>45062</v>
      </c>
      <c r="O7793" s="76" t="s">
        <v>4366</v>
      </c>
      <c r="P7793" s="82">
        <v>86</v>
      </c>
      <c r="Q7793" s="82" t="s">
        <v>79966</v>
      </c>
      <c r="R7793"/>
    </row>
    <row r="7794" spans="12:18" x14ac:dyDescent="0.25">
      <c r="L7794" t="s">
        <v>915</v>
      </c>
      <c r="M7794" t="s">
        <v>33910</v>
      </c>
      <c r="N7794" t="s">
        <v>45063</v>
      </c>
      <c r="O7794" s="76" t="s">
        <v>4356</v>
      </c>
      <c r="P7794" s="82">
        <v>230</v>
      </c>
      <c r="Q7794" s="82" t="s">
        <v>79968</v>
      </c>
      <c r="R7794"/>
    </row>
    <row r="7795" spans="12:18" x14ac:dyDescent="0.25">
      <c r="L7795" t="s">
        <v>915</v>
      </c>
      <c r="M7795" t="s">
        <v>15796</v>
      </c>
      <c r="N7795" t="s">
        <v>45064</v>
      </c>
      <c r="O7795" s="76" t="s">
        <v>4356</v>
      </c>
      <c r="P7795" s="82">
        <v>1662</v>
      </c>
      <c r="Q7795" s="82" t="s">
        <v>79969</v>
      </c>
      <c r="R7795"/>
    </row>
    <row r="7796" spans="12:18" x14ac:dyDescent="0.25">
      <c r="L7796" t="s">
        <v>915</v>
      </c>
      <c r="M7796" t="s">
        <v>24974</v>
      </c>
      <c r="N7796" t="s">
        <v>45065</v>
      </c>
      <c r="O7796" s="76" t="s">
        <v>4356</v>
      </c>
      <c r="P7796" s="82">
        <v>818</v>
      </c>
      <c r="Q7796" s="82" t="s">
        <v>79971</v>
      </c>
      <c r="R7796"/>
    </row>
    <row r="7797" spans="12:18" x14ac:dyDescent="0.25">
      <c r="L7797" t="s">
        <v>915</v>
      </c>
      <c r="M7797" t="s">
        <v>7915</v>
      </c>
      <c r="N7797" t="s">
        <v>45066</v>
      </c>
      <c r="O7797" s="76" t="s">
        <v>4366</v>
      </c>
      <c r="P7797" s="82">
        <v>399</v>
      </c>
      <c r="Q7797" s="82" t="s">
        <v>79972</v>
      </c>
      <c r="R7797"/>
    </row>
    <row r="7798" spans="12:18" x14ac:dyDescent="0.25">
      <c r="L7798" t="s">
        <v>915</v>
      </c>
      <c r="M7798" t="s">
        <v>33911</v>
      </c>
      <c r="N7798" t="s">
        <v>45067</v>
      </c>
      <c r="O7798" s="76" t="s">
        <v>4356</v>
      </c>
      <c r="P7798" s="82">
        <v>2930</v>
      </c>
      <c r="Q7798" s="82" t="s">
        <v>79973</v>
      </c>
      <c r="R7798"/>
    </row>
    <row r="7799" spans="12:18" x14ac:dyDescent="0.25">
      <c r="L7799" t="s">
        <v>915</v>
      </c>
      <c r="M7799" t="s">
        <v>7916</v>
      </c>
      <c r="N7799" t="s">
        <v>45068</v>
      </c>
      <c r="O7799" s="76" t="s">
        <v>4366</v>
      </c>
      <c r="P7799" s="82">
        <v>233</v>
      </c>
      <c r="Q7799" s="82" t="s">
        <v>79974</v>
      </c>
      <c r="R7799"/>
    </row>
    <row r="7800" spans="12:18" x14ac:dyDescent="0.25">
      <c r="L7800" t="s">
        <v>915</v>
      </c>
      <c r="M7800" t="s">
        <v>7917</v>
      </c>
      <c r="N7800" t="s">
        <v>45069</v>
      </c>
      <c r="O7800" s="76" t="s">
        <v>4366</v>
      </c>
      <c r="P7800" s="82">
        <v>434</v>
      </c>
      <c r="Q7800" s="82" t="s">
        <v>79975</v>
      </c>
      <c r="R7800"/>
    </row>
    <row r="7801" spans="12:18" x14ac:dyDescent="0.25">
      <c r="L7801" t="s">
        <v>915</v>
      </c>
      <c r="M7801" t="s">
        <v>15798</v>
      </c>
      <c r="N7801" t="s">
        <v>45070</v>
      </c>
      <c r="O7801" s="76" t="s">
        <v>4356</v>
      </c>
      <c r="P7801" s="82">
        <v>1267</v>
      </c>
      <c r="Q7801" s="82" t="s">
        <v>79977</v>
      </c>
      <c r="R7801"/>
    </row>
    <row r="7802" spans="12:18" x14ac:dyDescent="0.25">
      <c r="L7802" t="s">
        <v>915</v>
      </c>
      <c r="M7802" t="s">
        <v>15801</v>
      </c>
      <c r="N7802" t="s">
        <v>45071</v>
      </c>
      <c r="O7802" s="76" t="s">
        <v>4356</v>
      </c>
      <c r="P7802" s="82">
        <v>867</v>
      </c>
      <c r="Q7802" s="82" t="s">
        <v>79978</v>
      </c>
      <c r="R7802"/>
    </row>
    <row r="7803" spans="12:18" x14ac:dyDescent="0.25">
      <c r="L7803" t="s">
        <v>915</v>
      </c>
      <c r="M7803" t="s">
        <v>7918</v>
      </c>
      <c r="N7803" t="s">
        <v>45072</v>
      </c>
      <c r="O7803" s="76" t="s">
        <v>4356</v>
      </c>
      <c r="P7803" s="82">
        <v>660</v>
      </c>
      <c r="Q7803" s="82" t="s">
        <v>79980</v>
      </c>
      <c r="R7803"/>
    </row>
    <row r="7804" spans="12:18" x14ac:dyDescent="0.25">
      <c r="L7804" t="s">
        <v>915</v>
      </c>
      <c r="M7804" t="s">
        <v>13777</v>
      </c>
      <c r="N7804" t="s">
        <v>45073</v>
      </c>
      <c r="O7804" s="76" t="s">
        <v>4356</v>
      </c>
      <c r="P7804" s="82">
        <v>908</v>
      </c>
      <c r="Q7804" s="82" t="s">
        <v>79983</v>
      </c>
      <c r="R7804"/>
    </row>
    <row r="7805" spans="12:18" x14ac:dyDescent="0.25">
      <c r="L7805" t="s">
        <v>915</v>
      </c>
      <c r="M7805" t="s">
        <v>33913</v>
      </c>
      <c r="N7805" t="s">
        <v>45074</v>
      </c>
      <c r="O7805" s="76" t="s">
        <v>4374</v>
      </c>
      <c r="P7805" s="82">
        <v>2760</v>
      </c>
      <c r="Q7805" s="82" t="s">
        <v>79984</v>
      </c>
      <c r="R7805"/>
    </row>
    <row r="7806" spans="12:18" x14ac:dyDescent="0.25">
      <c r="L7806" t="s">
        <v>915</v>
      </c>
      <c r="M7806" t="s">
        <v>7920</v>
      </c>
      <c r="N7806" t="s">
        <v>45075</v>
      </c>
      <c r="O7806" s="76" t="s">
        <v>4374</v>
      </c>
      <c r="P7806" s="82">
        <v>7172</v>
      </c>
      <c r="Q7806" s="82" t="s">
        <v>79985</v>
      </c>
      <c r="R7806"/>
    </row>
    <row r="7807" spans="12:18" x14ac:dyDescent="0.25">
      <c r="L7807" t="s">
        <v>915</v>
      </c>
      <c r="M7807" t="s">
        <v>24975</v>
      </c>
      <c r="N7807" t="s">
        <v>45076</v>
      </c>
      <c r="O7807" s="76" t="s">
        <v>4366</v>
      </c>
      <c r="P7807" s="82">
        <v>707</v>
      </c>
      <c r="Q7807" s="82" t="s">
        <v>79986</v>
      </c>
      <c r="R7807"/>
    </row>
    <row r="7808" spans="12:18" x14ac:dyDescent="0.25">
      <c r="L7808" t="s">
        <v>915</v>
      </c>
      <c r="M7808" t="s">
        <v>24976</v>
      </c>
      <c r="N7808" t="s">
        <v>45077</v>
      </c>
      <c r="O7808" s="76" t="s">
        <v>4356</v>
      </c>
      <c r="P7808" s="82">
        <v>1851</v>
      </c>
      <c r="Q7808" s="82" t="s">
        <v>79987</v>
      </c>
      <c r="R7808"/>
    </row>
    <row r="7809" spans="12:18" x14ac:dyDescent="0.25">
      <c r="L7809" t="s">
        <v>915</v>
      </c>
      <c r="M7809" t="s">
        <v>15803</v>
      </c>
      <c r="N7809" t="s">
        <v>45078</v>
      </c>
      <c r="O7809" s="76" t="s">
        <v>4356</v>
      </c>
      <c r="P7809" s="82">
        <v>609</v>
      </c>
      <c r="Q7809" s="82" t="s">
        <v>79988</v>
      </c>
      <c r="R7809"/>
    </row>
    <row r="7810" spans="12:18" x14ac:dyDescent="0.25">
      <c r="L7810" t="s">
        <v>915</v>
      </c>
      <c r="M7810" t="s">
        <v>7921</v>
      </c>
      <c r="N7810" t="s">
        <v>45079</v>
      </c>
      <c r="O7810" s="76" t="s">
        <v>4356</v>
      </c>
      <c r="P7810" s="82">
        <v>2538</v>
      </c>
      <c r="Q7810" s="82" t="s">
        <v>79989</v>
      </c>
      <c r="R7810"/>
    </row>
    <row r="7811" spans="12:18" x14ac:dyDescent="0.25">
      <c r="L7811" t="s">
        <v>915</v>
      </c>
      <c r="M7811" t="s">
        <v>15805</v>
      </c>
      <c r="N7811" t="s">
        <v>45080</v>
      </c>
      <c r="O7811" s="76" t="s">
        <v>4374</v>
      </c>
      <c r="P7811" s="82">
        <v>7139</v>
      </c>
      <c r="Q7811" s="82" t="s">
        <v>79990</v>
      </c>
      <c r="R7811"/>
    </row>
    <row r="7812" spans="12:18" x14ac:dyDescent="0.25">
      <c r="L7812" t="s">
        <v>915</v>
      </c>
      <c r="M7812" t="s">
        <v>13780</v>
      </c>
      <c r="N7812" t="s">
        <v>45081</v>
      </c>
      <c r="O7812" s="76" t="s">
        <v>4366</v>
      </c>
      <c r="P7812" s="82">
        <v>172</v>
      </c>
      <c r="Q7812" s="82" t="s">
        <v>79991</v>
      </c>
      <c r="R7812"/>
    </row>
    <row r="7813" spans="12:18" x14ac:dyDescent="0.25">
      <c r="L7813" t="s">
        <v>915</v>
      </c>
      <c r="M7813" t="s">
        <v>7922</v>
      </c>
      <c r="N7813" t="s">
        <v>45082</v>
      </c>
      <c r="O7813" s="76" t="s">
        <v>4356</v>
      </c>
      <c r="P7813" s="82">
        <v>1604</v>
      </c>
      <c r="Q7813" s="82" t="s">
        <v>79992</v>
      </c>
      <c r="R7813"/>
    </row>
    <row r="7814" spans="12:18" x14ac:dyDescent="0.25">
      <c r="L7814" t="s">
        <v>915</v>
      </c>
      <c r="M7814" t="s">
        <v>33914</v>
      </c>
      <c r="N7814" t="s">
        <v>45083</v>
      </c>
      <c r="O7814" s="76" t="s">
        <v>4356</v>
      </c>
      <c r="P7814" s="82">
        <v>4344</v>
      </c>
      <c r="Q7814" s="82" t="s">
        <v>79993</v>
      </c>
      <c r="R7814"/>
    </row>
    <row r="7815" spans="12:18" x14ac:dyDescent="0.25">
      <c r="L7815" t="s">
        <v>915</v>
      </c>
      <c r="M7815" t="s">
        <v>15807</v>
      </c>
      <c r="N7815" t="s">
        <v>45084</v>
      </c>
      <c r="O7815" s="76" t="s">
        <v>4356</v>
      </c>
      <c r="P7815" s="82">
        <v>3013</v>
      </c>
      <c r="Q7815" s="82" t="s">
        <v>79994</v>
      </c>
      <c r="R7815"/>
    </row>
    <row r="7816" spans="12:18" x14ac:dyDescent="0.25">
      <c r="L7816" t="s">
        <v>915</v>
      </c>
      <c r="M7816" t="s">
        <v>24977</v>
      </c>
      <c r="N7816" t="s">
        <v>45085</v>
      </c>
      <c r="O7816" s="76" t="s">
        <v>4356</v>
      </c>
      <c r="P7816" s="82">
        <v>862</v>
      </c>
      <c r="Q7816" s="82" t="s">
        <v>79995</v>
      </c>
      <c r="R7816"/>
    </row>
    <row r="7817" spans="12:18" x14ac:dyDescent="0.25">
      <c r="L7817" t="s">
        <v>915</v>
      </c>
      <c r="M7817" t="s">
        <v>13781</v>
      </c>
      <c r="N7817" t="s">
        <v>45086</v>
      </c>
      <c r="O7817" s="76" t="s">
        <v>4356</v>
      </c>
      <c r="P7817" s="82">
        <v>1439</v>
      </c>
      <c r="Q7817" s="82" t="s">
        <v>79996</v>
      </c>
      <c r="R7817"/>
    </row>
    <row r="7818" spans="12:18" x14ac:dyDescent="0.25">
      <c r="L7818" t="s">
        <v>915</v>
      </c>
      <c r="M7818" t="s">
        <v>13783</v>
      </c>
      <c r="N7818" t="s">
        <v>45087</v>
      </c>
      <c r="O7818" s="76" t="s">
        <v>4356</v>
      </c>
      <c r="P7818" s="82">
        <v>6666</v>
      </c>
      <c r="Q7818" s="82" t="s">
        <v>79997</v>
      </c>
      <c r="R7818"/>
    </row>
    <row r="7819" spans="12:18" x14ac:dyDescent="0.25">
      <c r="L7819" t="s">
        <v>915</v>
      </c>
      <c r="M7819" t="s">
        <v>13785</v>
      </c>
      <c r="N7819" t="s">
        <v>45088</v>
      </c>
      <c r="O7819" s="76" t="s">
        <v>4356</v>
      </c>
      <c r="P7819" s="82">
        <v>1325</v>
      </c>
      <c r="Q7819" s="82" t="s">
        <v>79998</v>
      </c>
      <c r="R7819"/>
    </row>
    <row r="7820" spans="12:18" x14ac:dyDescent="0.25">
      <c r="L7820" t="s">
        <v>915</v>
      </c>
      <c r="M7820" t="s">
        <v>24978</v>
      </c>
      <c r="N7820" t="s">
        <v>45089</v>
      </c>
      <c r="O7820" s="76" t="s">
        <v>4356</v>
      </c>
      <c r="P7820" s="82">
        <v>1313</v>
      </c>
      <c r="Q7820" s="82" t="s">
        <v>79999</v>
      </c>
      <c r="R7820"/>
    </row>
    <row r="7821" spans="12:18" x14ac:dyDescent="0.25">
      <c r="L7821" t="s">
        <v>915</v>
      </c>
      <c r="M7821" t="s">
        <v>24979</v>
      </c>
      <c r="N7821" t="s">
        <v>45090</v>
      </c>
      <c r="O7821" s="76" t="s">
        <v>4356</v>
      </c>
      <c r="P7821" s="82">
        <v>1910</v>
      </c>
      <c r="Q7821" s="82" t="s">
        <v>80001</v>
      </c>
      <c r="R7821"/>
    </row>
    <row r="7822" spans="12:18" x14ac:dyDescent="0.25">
      <c r="L7822" t="s">
        <v>915</v>
      </c>
      <c r="M7822" t="s">
        <v>13789</v>
      </c>
      <c r="N7822" t="s">
        <v>45091</v>
      </c>
      <c r="O7822" s="76" t="s">
        <v>4356</v>
      </c>
      <c r="P7822" s="82">
        <v>634</v>
      </c>
      <c r="Q7822" s="82" t="s">
        <v>80002</v>
      </c>
      <c r="R7822"/>
    </row>
    <row r="7823" spans="12:18" x14ac:dyDescent="0.25">
      <c r="L7823" t="s">
        <v>915</v>
      </c>
      <c r="M7823" t="s">
        <v>15809</v>
      </c>
      <c r="N7823" t="s">
        <v>45092</v>
      </c>
      <c r="O7823" s="76" t="s">
        <v>4356</v>
      </c>
      <c r="P7823" s="82">
        <v>3289</v>
      </c>
      <c r="Q7823" s="82" t="s">
        <v>80003</v>
      </c>
      <c r="R7823"/>
    </row>
    <row r="7824" spans="12:18" x14ac:dyDescent="0.25">
      <c r="L7824" t="s">
        <v>915</v>
      </c>
      <c r="M7824" t="s">
        <v>15811</v>
      </c>
      <c r="N7824" t="s">
        <v>45093</v>
      </c>
      <c r="O7824" s="76" t="s">
        <v>4356</v>
      </c>
      <c r="P7824" s="82">
        <v>3649</v>
      </c>
      <c r="Q7824" s="82" t="s">
        <v>80004</v>
      </c>
      <c r="R7824"/>
    </row>
    <row r="7825" spans="12:18" x14ac:dyDescent="0.25">
      <c r="L7825" t="s">
        <v>915</v>
      </c>
      <c r="M7825" t="s">
        <v>33915</v>
      </c>
      <c r="N7825" t="s">
        <v>45094</v>
      </c>
      <c r="O7825" s="76" t="s">
        <v>4356</v>
      </c>
      <c r="P7825" s="82">
        <v>1572</v>
      </c>
      <c r="Q7825" s="82" t="s">
        <v>80005</v>
      </c>
      <c r="R7825"/>
    </row>
    <row r="7826" spans="12:18" x14ac:dyDescent="0.25">
      <c r="L7826" t="s">
        <v>915</v>
      </c>
      <c r="M7826" t="s">
        <v>15813</v>
      </c>
      <c r="N7826" t="s">
        <v>45095</v>
      </c>
      <c r="O7826" s="76" t="s">
        <v>4356</v>
      </c>
      <c r="P7826" s="82">
        <v>2410</v>
      </c>
      <c r="Q7826" s="82" t="s">
        <v>80006</v>
      </c>
      <c r="R7826"/>
    </row>
    <row r="7827" spans="12:18" x14ac:dyDescent="0.25">
      <c r="L7827" t="s">
        <v>915</v>
      </c>
      <c r="M7827" t="s">
        <v>13791</v>
      </c>
      <c r="N7827" t="s">
        <v>45096</v>
      </c>
      <c r="O7827" s="76" t="s">
        <v>4356</v>
      </c>
      <c r="P7827" s="82">
        <v>4073</v>
      </c>
      <c r="Q7827" s="82" t="s">
        <v>80007</v>
      </c>
      <c r="R7827"/>
    </row>
    <row r="7828" spans="12:18" x14ac:dyDescent="0.25">
      <c r="L7828" t="s">
        <v>915</v>
      </c>
      <c r="M7828" t="s">
        <v>7923</v>
      </c>
      <c r="N7828" t="s">
        <v>45097</v>
      </c>
      <c r="O7828" s="76" t="s">
        <v>4374</v>
      </c>
      <c r="P7828" s="82">
        <v>14062</v>
      </c>
      <c r="Q7828" s="82" t="s">
        <v>72645</v>
      </c>
      <c r="R7828"/>
    </row>
    <row r="7829" spans="12:18" x14ac:dyDescent="0.25">
      <c r="L7829" t="s">
        <v>915</v>
      </c>
      <c r="M7829" t="s">
        <v>24980</v>
      </c>
      <c r="N7829" t="s">
        <v>45098</v>
      </c>
      <c r="O7829" s="76" t="s">
        <v>4356</v>
      </c>
      <c r="P7829" s="82">
        <v>1053</v>
      </c>
      <c r="Q7829" s="82" t="s">
        <v>80008</v>
      </c>
      <c r="R7829"/>
    </row>
    <row r="7830" spans="12:18" x14ac:dyDescent="0.25">
      <c r="L7830" t="s">
        <v>915</v>
      </c>
      <c r="M7830" t="s">
        <v>13793</v>
      </c>
      <c r="N7830" t="s">
        <v>45099</v>
      </c>
      <c r="O7830" s="76" t="s">
        <v>4366</v>
      </c>
      <c r="P7830" s="82">
        <v>613</v>
      </c>
      <c r="Q7830" s="82" t="s">
        <v>80009</v>
      </c>
      <c r="R7830"/>
    </row>
    <row r="7831" spans="12:18" x14ac:dyDescent="0.25">
      <c r="L7831" t="s">
        <v>915</v>
      </c>
      <c r="M7831" t="s">
        <v>7924</v>
      </c>
      <c r="N7831" t="s">
        <v>45100</v>
      </c>
      <c r="O7831" s="76" t="s">
        <v>4356</v>
      </c>
      <c r="P7831" s="82">
        <v>3627</v>
      </c>
      <c r="Q7831" s="82" t="s">
        <v>80010</v>
      </c>
      <c r="R7831"/>
    </row>
    <row r="7832" spans="12:18" x14ac:dyDescent="0.25">
      <c r="L7832" t="s">
        <v>915</v>
      </c>
      <c r="M7832" t="s">
        <v>13796</v>
      </c>
      <c r="N7832" t="s">
        <v>45101</v>
      </c>
      <c r="O7832" s="76" t="s">
        <v>4356</v>
      </c>
      <c r="P7832" s="82">
        <v>1598</v>
      </c>
      <c r="Q7832" s="82" t="s">
        <v>80011</v>
      </c>
      <c r="R7832"/>
    </row>
    <row r="7833" spans="12:18" x14ac:dyDescent="0.25">
      <c r="L7833" t="s">
        <v>915</v>
      </c>
      <c r="M7833" t="s">
        <v>13797</v>
      </c>
      <c r="N7833" t="s">
        <v>45102</v>
      </c>
      <c r="O7833" s="76" t="s">
        <v>4356</v>
      </c>
      <c r="P7833" s="82">
        <v>3591</v>
      </c>
      <c r="Q7833" s="82" t="s">
        <v>80012</v>
      </c>
      <c r="R7833"/>
    </row>
    <row r="7834" spans="12:18" x14ac:dyDescent="0.25">
      <c r="L7834" t="s">
        <v>915</v>
      </c>
      <c r="M7834" t="s">
        <v>13798</v>
      </c>
      <c r="N7834" t="s">
        <v>45103</v>
      </c>
      <c r="O7834" s="76" t="s">
        <v>4356</v>
      </c>
      <c r="P7834" s="82">
        <v>2322</v>
      </c>
      <c r="Q7834" s="82" t="s">
        <v>80013</v>
      </c>
      <c r="R7834"/>
    </row>
    <row r="7835" spans="12:18" x14ac:dyDescent="0.25">
      <c r="L7835" t="s">
        <v>915</v>
      </c>
      <c r="M7835" t="s">
        <v>33916</v>
      </c>
      <c r="N7835" t="s">
        <v>45104</v>
      </c>
      <c r="O7835" s="76" t="s">
        <v>4356</v>
      </c>
      <c r="P7835" s="82">
        <v>928</v>
      </c>
      <c r="Q7835" s="82" t="s">
        <v>80014</v>
      </c>
      <c r="R7835"/>
    </row>
    <row r="7836" spans="12:18" x14ac:dyDescent="0.25">
      <c r="L7836" t="s">
        <v>915</v>
      </c>
      <c r="M7836" t="s">
        <v>33917</v>
      </c>
      <c r="N7836" t="s">
        <v>45105</v>
      </c>
      <c r="O7836" s="76" t="s">
        <v>4356</v>
      </c>
      <c r="P7836" s="82">
        <v>2909</v>
      </c>
      <c r="Q7836" s="82" t="s">
        <v>80015</v>
      </c>
      <c r="R7836"/>
    </row>
    <row r="7837" spans="12:18" x14ac:dyDescent="0.25">
      <c r="L7837" t="s">
        <v>915</v>
      </c>
      <c r="M7837" t="s">
        <v>7925</v>
      </c>
      <c r="N7837" t="s">
        <v>45106</v>
      </c>
      <c r="O7837" s="76" t="s">
        <v>4356</v>
      </c>
      <c r="P7837" s="82">
        <v>3925</v>
      </c>
      <c r="Q7837" s="82" t="s">
        <v>80016</v>
      </c>
      <c r="R7837"/>
    </row>
    <row r="7838" spans="12:18" x14ac:dyDescent="0.25">
      <c r="L7838" t="s">
        <v>915</v>
      </c>
      <c r="M7838" t="s">
        <v>15817</v>
      </c>
      <c r="N7838" t="s">
        <v>45107</v>
      </c>
      <c r="O7838" s="76" t="s">
        <v>4356</v>
      </c>
      <c r="P7838" s="82">
        <v>1217</v>
      </c>
      <c r="Q7838" s="82" t="s">
        <v>80017</v>
      </c>
      <c r="R7838"/>
    </row>
    <row r="7839" spans="12:18" x14ac:dyDescent="0.25">
      <c r="L7839" t="s">
        <v>915</v>
      </c>
      <c r="M7839" t="s">
        <v>33918</v>
      </c>
      <c r="N7839" t="s">
        <v>45108</v>
      </c>
      <c r="O7839" s="76" t="s">
        <v>4356</v>
      </c>
      <c r="P7839" s="82">
        <v>582</v>
      </c>
      <c r="Q7839" s="82" t="s">
        <v>80018</v>
      </c>
      <c r="R7839"/>
    </row>
    <row r="7840" spans="12:18" x14ac:dyDescent="0.25">
      <c r="L7840" t="s">
        <v>915</v>
      </c>
      <c r="M7840" t="s">
        <v>24981</v>
      </c>
      <c r="N7840" t="s">
        <v>45109</v>
      </c>
      <c r="O7840" s="76" t="s">
        <v>4356</v>
      </c>
      <c r="P7840" s="82">
        <v>781</v>
      </c>
      <c r="Q7840" s="82" t="s">
        <v>80019</v>
      </c>
      <c r="R7840"/>
    </row>
    <row r="7841" spans="12:18" x14ac:dyDescent="0.25">
      <c r="L7841" t="s">
        <v>915</v>
      </c>
      <c r="M7841" t="s">
        <v>7926</v>
      </c>
      <c r="N7841" t="s">
        <v>45110</v>
      </c>
      <c r="O7841" s="76" t="s">
        <v>4356</v>
      </c>
      <c r="P7841" s="82">
        <v>751</v>
      </c>
      <c r="Q7841" s="82" t="s">
        <v>80020</v>
      </c>
      <c r="R7841"/>
    </row>
    <row r="7842" spans="12:18" x14ac:dyDescent="0.25">
      <c r="L7842" t="s">
        <v>915</v>
      </c>
      <c r="M7842" t="s">
        <v>24982</v>
      </c>
      <c r="N7842" t="s">
        <v>45111</v>
      </c>
      <c r="O7842" s="76" t="s">
        <v>4356</v>
      </c>
      <c r="P7842" s="82">
        <v>4062</v>
      </c>
      <c r="Q7842" s="82" t="s">
        <v>80021</v>
      </c>
      <c r="R7842"/>
    </row>
    <row r="7843" spans="12:18" x14ac:dyDescent="0.25">
      <c r="L7843" t="s">
        <v>915</v>
      </c>
      <c r="M7843" t="s">
        <v>15819</v>
      </c>
      <c r="N7843" t="s">
        <v>45112</v>
      </c>
      <c r="O7843" s="76" t="s">
        <v>4356</v>
      </c>
      <c r="P7843" s="82">
        <v>1250</v>
      </c>
      <c r="Q7843" s="82" t="s">
        <v>80022</v>
      </c>
      <c r="R7843"/>
    </row>
    <row r="7844" spans="12:18" x14ac:dyDescent="0.25">
      <c r="L7844" t="s">
        <v>915</v>
      </c>
      <c r="M7844" t="s">
        <v>24983</v>
      </c>
      <c r="N7844" t="s">
        <v>45113</v>
      </c>
      <c r="O7844" s="76" t="s">
        <v>4366</v>
      </c>
      <c r="P7844" s="82">
        <v>414</v>
      </c>
      <c r="Q7844" s="82" t="s">
        <v>80023</v>
      </c>
      <c r="R7844"/>
    </row>
    <row r="7845" spans="12:18" x14ac:dyDescent="0.25">
      <c r="L7845" t="s">
        <v>915</v>
      </c>
      <c r="M7845" t="s">
        <v>7927</v>
      </c>
      <c r="N7845" t="s">
        <v>45114</v>
      </c>
      <c r="O7845" s="76" t="s">
        <v>4356</v>
      </c>
      <c r="P7845" s="82">
        <v>2139</v>
      </c>
      <c r="Q7845" s="82" t="s">
        <v>80025</v>
      </c>
      <c r="R7845"/>
    </row>
    <row r="7846" spans="12:18" x14ac:dyDescent="0.25">
      <c r="L7846" t="s">
        <v>915</v>
      </c>
      <c r="M7846" t="s">
        <v>7928</v>
      </c>
      <c r="N7846" t="s">
        <v>45115</v>
      </c>
      <c r="O7846" s="76" t="s">
        <v>4356</v>
      </c>
      <c r="P7846" s="82">
        <v>1714</v>
      </c>
      <c r="Q7846" s="82" t="s">
        <v>80026</v>
      </c>
      <c r="R7846"/>
    </row>
    <row r="7847" spans="12:18" x14ac:dyDescent="0.25">
      <c r="L7847" t="s">
        <v>915</v>
      </c>
      <c r="M7847" t="s">
        <v>24985</v>
      </c>
      <c r="N7847" t="s">
        <v>45116</v>
      </c>
      <c r="O7847" s="76" t="s">
        <v>4356</v>
      </c>
      <c r="P7847" s="82">
        <v>3014</v>
      </c>
      <c r="Q7847" s="82" t="s">
        <v>80028</v>
      </c>
      <c r="R7847"/>
    </row>
    <row r="7848" spans="12:18" x14ac:dyDescent="0.25">
      <c r="L7848" t="s">
        <v>915</v>
      </c>
      <c r="M7848" t="s">
        <v>7929</v>
      </c>
      <c r="N7848" t="s">
        <v>45117</v>
      </c>
      <c r="O7848" s="76" t="s">
        <v>4356</v>
      </c>
      <c r="P7848" s="82">
        <v>3600</v>
      </c>
      <c r="Q7848" s="82" t="s">
        <v>80029</v>
      </c>
      <c r="R7848"/>
    </row>
    <row r="7849" spans="12:18" x14ac:dyDescent="0.25">
      <c r="L7849" t="s">
        <v>915</v>
      </c>
      <c r="M7849" t="s">
        <v>13802</v>
      </c>
      <c r="N7849" t="s">
        <v>45118</v>
      </c>
      <c r="O7849" s="76" t="s">
        <v>4356</v>
      </c>
      <c r="P7849" s="82">
        <v>1134</v>
      </c>
      <c r="Q7849" s="82" t="s">
        <v>80030</v>
      </c>
      <c r="R7849"/>
    </row>
    <row r="7850" spans="12:18" x14ac:dyDescent="0.25">
      <c r="L7850" t="s">
        <v>915</v>
      </c>
      <c r="M7850" t="s">
        <v>7930</v>
      </c>
      <c r="N7850" t="s">
        <v>45119</v>
      </c>
      <c r="O7850" s="76" t="s">
        <v>4356</v>
      </c>
      <c r="P7850" s="82">
        <v>3531</v>
      </c>
      <c r="Q7850" s="82" t="s">
        <v>80031</v>
      </c>
      <c r="R7850"/>
    </row>
    <row r="7851" spans="12:18" x14ac:dyDescent="0.25">
      <c r="L7851" t="s">
        <v>915</v>
      </c>
      <c r="M7851" t="s">
        <v>7931</v>
      </c>
      <c r="N7851" t="s">
        <v>45120</v>
      </c>
      <c r="O7851" s="76" t="s">
        <v>4356</v>
      </c>
      <c r="P7851" s="82">
        <v>3182</v>
      </c>
      <c r="Q7851" s="82" t="s">
        <v>80032</v>
      </c>
      <c r="R7851"/>
    </row>
    <row r="7852" spans="12:18" x14ac:dyDescent="0.25">
      <c r="L7852" t="s">
        <v>915</v>
      </c>
      <c r="M7852" t="s">
        <v>7932</v>
      </c>
      <c r="N7852" t="s">
        <v>45121</v>
      </c>
      <c r="O7852" s="76" t="s">
        <v>4450</v>
      </c>
      <c r="P7852" s="82">
        <v>11546</v>
      </c>
      <c r="Q7852" s="82" t="s">
        <v>72645</v>
      </c>
      <c r="R7852"/>
    </row>
    <row r="7853" spans="12:18" x14ac:dyDescent="0.25">
      <c r="L7853" t="s">
        <v>915</v>
      </c>
      <c r="M7853" t="s">
        <v>15822</v>
      </c>
      <c r="N7853" t="s">
        <v>45122</v>
      </c>
      <c r="O7853" s="76" t="s">
        <v>4356</v>
      </c>
      <c r="P7853" s="82">
        <v>733</v>
      </c>
      <c r="Q7853" s="82" t="s">
        <v>80033</v>
      </c>
      <c r="R7853"/>
    </row>
    <row r="7854" spans="12:18" x14ac:dyDescent="0.25">
      <c r="L7854" t="s">
        <v>915</v>
      </c>
      <c r="M7854" t="s">
        <v>24986</v>
      </c>
      <c r="N7854" t="s">
        <v>45123</v>
      </c>
      <c r="O7854" s="76" t="s">
        <v>4366</v>
      </c>
      <c r="P7854" s="82">
        <v>413</v>
      </c>
      <c r="Q7854" s="82" t="s">
        <v>80034</v>
      </c>
      <c r="R7854"/>
    </row>
    <row r="7855" spans="12:18" x14ac:dyDescent="0.25">
      <c r="L7855" t="s">
        <v>915</v>
      </c>
      <c r="M7855" t="s">
        <v>13805</v>
      </c>
      <c r="N7855" t="s">
        <v>45124</v>
      </c>
      <c r="O7855" s="76" t="s">
        <v>4356</v>
      </c>
      <c r="P7855" s="82">
        <v>1184</v>
      </c>
      <c r="Q7855" s="82" t="s">
        <v>80035</v>
      </c>
      <c r="R7855"/>
    </row>
    <row r="7856" spans="12:18" x14ac:dyDescent="0.25">
      <c r="L7856" t="s">
        <v>915</v>
      </c>
      <c r="M7856" t="s">
        <v>13807</v>
      </c>
      <c r="N7856" t="s">
        <v>45125</v>
      </c>
      <c r="O7856" s="76" t="s">
        <v>4356</v>
      </c>
      <c r="P7856" s="82">
        <v>2487</v>
      </c>
      <c r="Q7856" s="82" t="s">
        <v>80036</v>
      </c>
      <c r="R7856"/>
    </row>
    <row r="7857" spans="12:18" x14ac:dyDescent="0.25">
      <c r="L7857" t="s">
        <v>915</v>
      </c>
      <c r="M7857" t="s">
        <v>13809</v>
      </c>
      <c r="N7857" t="s">
        <v>45126</v>
      </c>
      <c r="O7857" s="76" t="s">
        <v>4356</v>
      </c>
      <c r="P7857" s="82">
        <v>1709</v>
      </c>
      <c r="Q7857" s="82" t="s">
        <v>80037</v>
      </c>
      <c r="R7857"/>
    </row>
    <row r="7858" spans="12:18" x14ac:dyDescent="0.25">
      <c r="L7858" t="s">
        <v>915</v>
      </c>
      <c r="M7858" t="s">
        <v>24987</v>
      </c>
      <c r="N7858" t="s">
        <v>45127</v>
      </c>
      <c r="O7858" s="76" t="s">
        <v>4356</v>
      </c>
      <c r="P7858" s="82">
        <v>1760</v>
      </c>
      <c r="Q7858" s="82" t="s">
        <v>80038</v>
      </c>
      <c r="R7858"/>
    </row>
    <row r="7859" spans="12:18" x14ac:dyDescent="0.25">
      <c r="L7859" t="s">
        <v>915</v>
      </c>
      <c r="M7859" t="s">
        <v>13811</v>
      </c>
      <c r="N7859" t="s">
        <v>45128</v>
      </c>
      <c r="O7859" s="76" t="s">
        <v>4356</v>
      </c>
      <c r="P7859" s="82">
        <v>4503</v>
      </c>
      <c r="Q7859" s="82" t="s">
        <v>80039</v>
      </c>
      <c r="R7859"/>
    </row>
    <row r="7860" spans="12:18" x14ac:dyDescent="0.25">
      <c r="L7860" t="s">
        <v>915</v>
      </c>
      <c r="M7860" t="s">
        <v>13813</v>
      </c>
      <c r="N7860" t="s">
        <v>45129</v>
      </c>
      <c r="O7860" s="76" t="s">
        <v>4356</v>
      </c>
      <c r="P7860" s="82">
        <v>1980</v>
      </c>
      <c r="Q7860" s="82" t="s">
        <v>80040</v>
      </c>
      <c r="R7860"/>
    </row>
    <row r="7861" spans="12:18" x14ac:dyDescent="0.25">
      <c r="L7861" t="s">
        <v>915</v>
      </c>
      <c r="M7861" t="s">
        <v>13815</v>
      </c>
      <c r="N7861" t="s">
        <v>45130</v>
      </c>
      <c r="O7861" s="76" t="s">
        <v>4356</v>
      </c>
      <c r="P7861" s="82">
        <v>1636</v>
      </c>
      <c r="Q7861" s="82" t="s">
        <v>80041</v>
      </c>
      <c r="R7861"/>
    </row>
    <row r="7862" spans="12:18" x14ac:dyDescent="0.25">
      <c r="L7862" t="s">
        <v>915</v>
      </c>
      <c r="M7862" t="s">
        <v>15824</v>
      </c>
      <c r="N7862" t="s">
        <v>45131</v>
      </c>
      <c r="O7862" s="76" t="s">
        <v>4374</v>
      </c>
      <c r="P7862" s="82">
        <v>5434</v>
      </c>
      <c r="Q7862" s="82" t="s">
        <v>80042</v>
      </c>
      <c r="R7862"/>
    </row>
    <row r="7863" spans="12:18" x14ac:dyDescent="0.25">
      <c r="L7863" t="s">
        <v>915</v>
      </c>
      <c r="M7863" t="s">
        <v>24988</v>
      </c>
      <c r="N7863" t="s">
        <v>45132</v>
      </c>
      <c r="O7863" s="76" t="s">
        <v>4356</v>
      </c>
      <c r="P7863" s="82">
        <v>2481</v>
      </c>
      <c r="Q7863" s="82" t="s">
        <v>80043</v>
      </c>
      <c r="R7863"/>
    </row>
    <row r="7864" spans="12:18" x14ac:dyDescent="0.25">
      <c r="L7864" t="s">
        <v>915</v>
      </c>
      <c r="M7864" t="s">
        <v>15826</v>
      </c>
      <c r="N7864" t="s">
        <v>45133</v>
      </c>
      <c r="O7864" s="76" t="s">
        <v>4356</v>
      </c>
      <c r="P7864" s="82">
        <v>747</v>
      </c>
      <c r="Q7864" s="82" t="s">
        <v>80044</v>
      </c>
      <c r="R7864"/>
    </row>
    <row r="7865" spans="12:18" x14ac:dyDescent="0.25">
      <c r="L7865" t="s">
        <v>915</v>
      </c>
      <c r="M7865" t="s">
        <v>7933</v>
      </c>
      <c r="N7865" t="s">
        <v>45134</v>
      </c>
      <c r="O7865" s="76" t="s">
        <v>4356</v>
      </c>
      <c r="P7865" s="82">
        <v>1458</v>
      </c>
      <c r="Q7865" s="82" t="s">
        <v>80045</v>
      </c>
      <c r="R7865"/>
    </row>
    <row r="7866" spans="12:18" x14ac:dyDescent="0.25">
      <c r="L7866" t="s">
        <v>915</v>
      </c>
      <c r="M7866" t="s">
        <v>15828</v>
      </c>
      <c r="N7866" t="s">
        <v>45135</v>
      </c>
      <c r="O7866" s="76" t="s">
        <v>4356</v>
      </c>
      <c r="P7866" s="82">
        <v>1091</v>
      </c>
      <c r="Q7866" s="82" t="s">
        <v>80046</v>
      </c>
      <c r="R7866"/>
    </row>
    <row r="7867" spans="12:18" x14ac:dyDescent="0.25">
      <c r="L7867" t="s">
        <v>915</v>
      </c>
      <c r="M7867" t="s">
        <v>7934</v>
      </c>
      <c r="N7867" t="s">
        <v>45136</v>
      </c>
      <c r="O7867" s="76" t="s">
        <v>4366</v>
      </c>
      <c r="P7867" s="82">
        <v>319</v>
      </c>
      <c r="Q7867" s="82" t="s">
        <v>80047</v>
      </c>
      <c r="R7867"/>
    </row>
    <row r="7868" spans="12:18" x14ac:dyDescent="0.25">
      <c r="L7868" t="s">
        <v>915</v>
      </c>
      <c r="M7868" t="s">
        <v>33919</v>
      </c>
      <c r="N7868" t="s">
        <v>45137</v>
      </c>
      <c r="O7868" s="76" t="s">
        <v>4356</v>
      </c>
      <c r="P7868" s="82">
        <v>1996</v>
      </c>
      <c r="Q7868" s="82" t="s">
        <v>80048</v>
      </c>
      <c r="R7868"/>
    </row>
    <row r="7869" spans="12:18" x14ac:dyDescent="0.25">
      <c r="L7869" t="s">
        <v>915</v>
      </c>
      <c r="M7869" t="s">
        <v>13817</v>
      </c>
      <c r="N7869" t="s">
        <v>45138</v>
      </c>
      <c r="O7869" s="76" t="s">
        <v>4356</v>
      </c>
      <c r="P7869" s="82">
        <v>2275</v>
      </c>
      <c r="Q7869" s="82" t="s">
        <v>80049</v>
      </c>
      <c r="R7869"/>
    </row>
    <row r="7870" spans="12:18" x14ac:dyDescent="0.25">
      <c r="L7870" t="s">
        <v>915</v>
      </c>
      <c r="M7870" t="s">
        <v>13819</v>
      </c>
      <c r="N7870" t="s">
        <v>45139</v>
      </c>
      <c r="O7870" s="76" t="s">
        <v>4356</v>
      </c>
      <c r="P7870" s="82">
        <v>1147</v>
      </c>
      <c r="Q7870" s="82" t="s">
        <v>80050</v>
      </c>
      <c r="R7870"/>
    </row>
    <row r="7871" spans="12:18" x14ac:dyDescent="0.25">
      <c r="L7871" t="s">
        <v>915</v>
      </c>
      <c r="M7871" t="s">
        <v>15830</v>
      </c>
      <c r="N7871" t="s">
        <v>45140</v>
      </c>
      <c r="O7871" s="76" t="s">
        <v>4356</v>
      </c>
      <c r="P7871" s="82">
        <v>234</v>
      </c>
      <c r="Q7871" s="82" t="s">
        <v>80051</v>
      </c>
      <c r="R7871"/>
    </row>
    <row r="7872" spans="12:18" x14ac:dyDescent="0.25">
      <c r="L7872" t="s">
        <v>915</v>
      </c>
      <c r="M7872" t="s">
        <v>13821</v>
      </c>
      <c r="N7872" t="s">
        <v>45141</v>
      </c>
      <c r="O7872" s="76" t="s">
        <v>4356</v>
      </c>
      <c r="P7872" s="82">
        <v>729</v>
      </c>
      <c r="Q7872" s="82" t="s">
        <v>80052</v>
      </c>
      <c r="R7872"/>
    </row>
    <row r="7873" spans="12:18" x14ac:dyDescent="0.25">
      <c r="L7873" t="s">
        <v>915</v>
      </c>
      <c r="M7873" t="s">
        <v>13822</v>
      </c>
      <c r="N7873" t="s">
        <v>45142</v>
      </c>
      <c r="O7873" s="76" t="s">
        <v>4356</v>
      </c>
      <c r="P7873" s="82">
        <v>2193</v>
      </c>
      <c r="Q7873" s="82" t="s">
        <v>80053</v>
      </c>
      <c r="R7873"/>
    </row>
    <row r="7874" spans="12:18" x14ac:dyDescent="0.25">
      <c r="L7874" t="s">
        <v>915</v>
      </c>
      <c r="M7874" t="s">
        <v>15832</v>
      </c>
      <c r="N7874" t="s">
        <v>45143</v>
      </c>
      <c r="O7874" s="76" t="s">
        <v>4356</v>
      </c>
      <c r="P7874" s="82">
        <v>534</v>
      </c>
      <c r="Q7874" s="82" t="s">
        <v>80054</v>
      </c>
      <c r="R7874"/>
    </row>
    <row r="7875" spans="12:18" x14ac:dyDescent="0.25">
      <c r="L7875" t="s">
        <v>915</v>
      </c>
      <c r="M7875" t="s">
        <v>15834</v>
      </c>
      <c r="N7875" t="s">
        <v>45144</v>
      </c>
      <c r="O7875" s="76" t="s">
        <v>4356</v>
      </c>
      <c r="P7875" s="82">
        <v>1288</v>
      </c>
      <c r="Q7875" s="82" t="s">
        <v>80055</v>
      </c>
      <c r="R7875"/>
    </row>
    <row r="7876" spans="12:18" x14ac:dyDescent="0.25">
      <c r="L7876" t="s">
        <v>915</v>
      </c>
      <c r="M7876" t="s">
        <v>7935</v>
      </c>
      <c r="N7876" t="s">
        <v>45145</v>
      </c>
      <c r="O7876" s="76" t="s">
        <v>4356</v>
      </c>
      <c r="P7876" s="82">
        <v>1084</v>
      </c>
      <c r="Q7876" s="82" t="s">
        <v>80056</v>
      </c>
      <c r="R7876"/>
    </row>
    <row r="7877" spans="12:18" x14ac:dyDescent="0.25">
      <c r="L7877" t="s">
        <v>915</v>
      </c>
      <c r="M7877" t="s">
        <v>7936</v>
      </c>
      <c r="N7877" t="s">
        <v>45146</v>
      </c>
      <c r="O7877" s="76" t="s">
        <v>4356</v>
      </c>
      <c r="P7877" s="82">
        <v>1015</v>
      </c>
      <c r="Q7877" s="82" t="s">
        <v>80057</v>
      </c>
      <c r="R7877"/>
    </row>
    <row r="7878" spans="12:18" x14ac:dyDescent="0.25">
      <c r="L7878" t="s">
        <v>915</v>
      </c>
      <c r="M7878" t="s">
        <v>7937</v>
      </c>
      <c r="N7878" t="s">
        <v>45147</v>
      </c>
      <c r="O7878" s="76" t="s">
        <v>4356</v>
      </c>
      <c r="P7878" s="82">
        <v>1519</v>
      </c>
      <c r="Q7878" s="82" t="s">
        <v>80058</v>
      </c>
      <c r="R7878"/>
    </row>
    <row r="7879" spans="12:18" x14ac:dyDescent="0.25">
      <c r="L7879" t="s">
        <v>915</v>
      </c>
      <c r="M7879" t="s">
        <v>33920</v>
      </c>
      <c r="N7879" t="s">
        <v>45148</v>
      </c>
      <c r="O7879" s="76" t="s">
        <v>4366</v>
      </c>
      <c r="P7879" s="82">
        <v>527</v>
      </c>
      <c r="Q7879" s="82" t="s">
        <v>80059</v>
      </c>
      <c r="R7879"/>
    </row>
    <row r="7880" spans="12:18" x14ac:dyDescent="0.25">
      <c r="L7880" t="s">
        <v>915</v>
      </c>
      <c r="M7880" t="s">
        <v>13823</v>
      </c>
      <c r="N7880" t="s">
        <v>45149</v>
      </c>
      <c r="O7880" s="76" t="s">
        <v>4366</v>
      </c>
      <c r="P7880" s="82">
        <v>487</v>
      </c>
      <c r="Q7880" s="82" t="s">
        <v>80060</v>
      </c>
      <c r="R7880"/>
    </row>
    <row r="7881" spans="12:18" x14ac:dyDescent="0.25">
      <c r="L7881" t="s">
        <v>915</v>
      </c>
      <c r="M7881" t="s">
        <v>33921</v>
      </c>
      <c r="N7881" t="s">
        <v>45150</v>
      </c>
      <c r="O7881" s="76" t="s">
        <v>4356</v>
      </c>
      <c r="P7881" s="82">
        <v>984</v>
      </c>
      <c r="Q7881" s="82" t="s">
        <v>80061</v>
      </c>
      <c r="R7881"/>
    </row>
    <row r="7882" spans="12:18" x14ac:dyDescent="0.25">
      <c r="L7882" t="s">
        <v>915</v>
      </c>
      <c r="M7882" t="s">
        <v>13825</v>
      </c>
      <c r="N7882" t="s">
        <v>45151</v>
      </c>
      <c r="O7882" s="76" t="s">
        <v>4374</v>
      </c>
      <c r="P7882" s="82">
        <v>2075</v>
      </c>
      <c r="Q7882" s="82" t="s">
        <v>72645</v>
      </c>
      <c r="R7882"/>
    </row>
    <row r="7883" spans="12:18" x14ac:dyDescent="0.25">
      <c r="L7883" t="s">
        <v>915</v>
      </c>
      <c r="M7883" t="s">
        <v>15836</v>
      </c>
      <c r="N7883" t="s">
        <v>45152</v>
      </c>
      <c r="O7883" s="76" t="s">
        <v>4356</v>
      </c>
      <c r="P7883" s="82">
        <v>1760</v>
      </c>
      <c r="Q7883" s="82" t="s">
        <v>80062</v>
      </c>
      <c r="R7883"/>
    </row>
    <row r="7884" spans="12:18" x14ac:dyDescent="0.25">
      <c r="L7884" t="s">
        <v>915</v>
      </c>
      <c r="M7884" t="s">
        <v>33922</v>
      </c>
      <c r="N7884" t="s">
        <v>45153</v>
      </c>
      <c r="O7884" s="76" t="s">
        <v>4366</v>
      </c>
      <c r="P7884" s="82">
        <v>603</v>
      </c>
      <c r="Q7884" s="82" t="s">
        <v>80063</v>
      </c>
      <c r="R7884"/>
    </row>
    <row r="7885" spans="12:18" x14ac:dyDescent="0.25">
      <c r="L7885" t="s">
        <v>915</v>
      </c>
      <c r="M7885" t="s">
        <v>7938</v>
      </c>
      <c r="N7885" t="s">
        <v>45154</v>
      </c>
      <c r="O7885" s="76" t="s">
        <v>4356</v>
      </c>
      <c r="P7885" s="82">
        <v>1028</v>
      </c>
      <c r="Q7885" s="82" t="s">
        <v>80064</v>
      </c>
      <c r="R7885"/>
    </row>
    <row r="7886" spans="12:18" x14ac:dyDescent="0.25">
      <c r="L7886" t="s">
        <v>915</v>
      </c>
      <c r="M7886" t="s">
        <v>24989</v>
      </c>
      <c r="N7886" t="s">
        <v>45155</v>
      </c>
      <c r="O7886" s="76" t="s">
        <v>4356</v>
      </c>
      <c r="P7886" s="82">
        <v>7167</v>
      </c>
      <c r="Q7886" s="82" t="s">
        <v>80065</v>
      </c>
      <c r="R7886"/>
    </row>
    <row r="7887" spans="12:18" x14ac:dyDescent="0.25">
      <c r="L7887" t="s">
        <v>915</v>
      </c>
      <c r="M7887" t="s">
        <v>15838</v>
      </c>
      <c r="N7887" t="s">
        <v>45156</v>
      </c>
      <c r="O7887" s="76" t="s">
        <v>4356</v>
      </c>
      <c r="P7887" s="82">
        <v>1118</v>
      </c>
      <c r="Q7887" s="82" t="s">
        <v>80066</v>
      </c>
      <c r="R7887"/>
    </row>
    <row r="7888" spans="12:18" x14ac:dyDescent="0.25">
      <c r="L7888" t="s">
        <v>915</v>
      </c>
      <c r="M7888" t="s">
        <v>7939</v>
      </c>
      <c r="N7888" t="s">
        <v>45157</v>
      </c>
      <c r="O7888" s="76" t="s">
        <v>4356</v>
      </c>
      <c r="P7888" s="82">
        <v>1094</v>
      </c>
      <c r="Q7888" s="82" t="s">
        <v>80068</v>
      </c>
      <c r="R7888"/>
    </row>
    <row r="7889" spans="12:18" x14ac:dyDescent="0.25">
      <c r="L7889" t="s">
        <v>915</v>
      </c>
      <c r="M7889" t="s">
        <v>15840</v>
      </c>
      <c r="N7889" t="s">
        <v>45158</v>
      </c>
      <c r="O7889" s="76" t="s">
        <v>4356</v>
      </c>
      <c r="P7889" s="82">
        <v>379</v>
      </c>
      <c r="Q7889" s="82" t="s">
        <v>80069</v>
      </c>
      <c r="R7889"/>
    </row>
    <row r="7890" spans="12:18" x14ac:dyDescent="0.25">
      <c r="L7890" t="s">
        <v>915</v>
      </c>
      <c r="M7890" t="s">
        <v>7940</v>
      </c>
      <c r="N7890" t="s">
        <v>45159</v>
      </c>
      <c r="O7890" s="76" t="s">
        <v>4356</v>
      </c>
      <c r="P7890" s="82">
        <v>3786</v>
      </c>
      <c r="Q7890" s="82" t="s">
        <v>80070</v>
      </c>
      <c r="R7890"/>
    </row>
    <row r="7891" spans="12:18" x14ac:dyDescent="0.25">
      <c r="L7891" t="s">
        <v>915</v>
      </c>
      <c r="M7891" t="s">
        <v>7941</v>
      </c>
      <c r="N7891" t="s">
        <v>45160</v>
      </c>
      <c r="O7891" s="76" t="s">
        <v>4374</v>
      </c>
      <c r="P7891" s="82">
        <v>3749</v>
      </c>
      <c r="Q7891" s="82" t="s">
        <v>80071</v>
      </c>
      <c r="R7891"/>
    </row>
    <row r="7892" spans="12:18" x14ac:dyDescent="0.25">
      <c r="L7892" t="s">
        <v>915</v>
      </c>
      <c r="M7892" t="s">
        <v>24991</v>
      </c>
      <c r="N7892" t="s">
        <v>45161</v>
      </c>
      <c r="O7892" s="76" t="s">
        <v>4356</v>
      </c>
      <c r="P7892" s="82">
        <v>367</v>
      </c>
      <c r="Q7892" s="82" t="s">
        <v>80073</v>
      </c>
      <c r="R7892"/>
    </row>
    <row r="7893" spans="12:18" x14ac:dyDescent="0.25">
      <c r="L7893" t="s">
        <v>915</v>
      </c>
      <c r="M7893" t="s">
        <v>24992</v>
      </c>
      <c r="N7893" t="s">
        <v>45162</v>
      </c>
      <c r="O7893" s="76" t="s">
        <v>4356</v>
      </c>
      <c r="P7893" s="82">
        <v>2838</v>
      </c>
      <c r="Q7893" s="82" t="s">
        <v>80074</v>
      </c>
      <c r="R7893"/>
    </row>
    <row r="7894" spans="12:18" x14ac:dyDescent="0.25">
      <c r="L7894" t="s">
        <v>915</v>
      </c>
      <c r="M7894" t="s">
        <v>7942</v>
      </c>
      <c r="N7894" t="s">
        <v>45163</v>
      </c>
      <c r="O7894" s="76" t="s">
        <v>4356</v>
      </c>
      <c r="P7894" s="82">
        <v>1758</v>
      </c>
      <c r="Q7894" s="82" t="s">
        <v>80077</v>
      </c>
      <c r="R7894"/>
    </row>
    <row r="7895" spans="12:18" x14ac:dyDescent="0.25">
      <c r="L7895" t="s">
        <v>915</v>
      </c>
      <c r="M7895" t="s">
        <v>15847</v>
      </c>
      <c r="N7895" t="s">
        <v>45164</v>
      </c>
      <c r="O7895" s="76" t="s">
        <v>4356</v>
      </c>
      <c r="P7895" s="82">
        <v>3060</v>
      </c>
      <c r="Q7895" s="82" t="s">
        <v>80078</v>
      </c>
      <c r="R7895"/>
    </row>
    <row r="7896" spans="12:18" x14ac:dyDescent="0.25">
      <c r="L7896" t="s">
        <v>915</v>
      </c>
      <c r="M7896" t="s">
        <v>13045</v>
      </c>
      <c r="N7896" t="s">
        <v>45165</v>
      </c>
      <c r="O7896" s="76" t="s">
        <v>4356</v>
      </c>
      <c r="P7896" s="82">
        <v>395</v>
      </c>
      <c r="Q7896" s="82" t="s">
        <v>80079</v>
      </c>
      <c r="R7896"/>
    </row>
    <row r="7897" spans="12:18" x14ac:dyDescent="0.25">
      <c r="L7897" t="s">
        <v>915</v>
      </c>
      <c r="M7897" t="s">
        <v>7943</v>
      </c>
      <c r="N7897" t="s">
        <v>45166</v>
      </c>
      <c r="O7897" s="76" t="s">
        <v>4356</v>
      </c>
      <c r="P7897" s="82">
        <v>609</v>
      </c>
      <c r="Q7897" s="82" t="s">
        <v>80080</v>
      </c>
      <c r="R7897"/>
    </row>
    <row r="7898" spans="12:18" x14ac:dyDescent="0.25">
      <c r="L7898" t="s">
        <v>915</v>
      </c>
      <c r="M7898" t="s">
        <v>7944</v>
      </c>
      <c r="N7898" t="s">
        <v>45167</v>
      </c>
      <c r="O7898" s="76" t="s">
        <v>4356</v>
      </c>
      <c r="P7898" s="82">
        <v>240</v>
      </c>
      <c r="Q7898" s="82" t="s">
        <v>80081</v>
      </c>
      <c r="R7898"/>
    </row>
    <row r="7899" spans="12:18" x14ac:dyDescent="0.25">
      <c r="L7899" t="s">
        <v>915</v>
      </c>
      <c r="M7899" t="s">
        <v>15882</v>
      </c>
      <c r="N7899" t="s">
        <v>45168</v>
      </c>
      <c r="O7899" s="76" t="s">
        <v>4366</v>
      </c>
      <c r="P7899" s="82">
        <v>234</v>
      </c>
      <c r="Q7899" s="82" t="s">
        <v>80137</v>
      </c>
      <c r="R7899"/>
    </row>
    <row r="7900" spans="12:18" x14ac:dyDescent="0.25">
      <c r="L7900" t="s">
        <v>915</v>
      </c>
      <c r="M7900" t="s">
        <v>25005</v>
      </c>
      <c r="N7900" t="s">
        <v>45169</v>
      </c>
      <c r="O7900" s="76" t="s">
        <v>4356</v>
      </c>
      <c r="P7900" s="82">
        <v>1088</v>
      </c>
      <c r="Q7900" s="82" t="s">
        <v>80138</v>
      </c>
      <c r="R7900"/>
    </row>
    <row r="7901" spans="12:18" x14ac:dyDescent="0.25">
      <c r="L7901" t="s">
        <v>915</v>
      </c>
      <c r="M7901" t="s">
        <v>25006</v>
      </c>
      <c r="N7901" t="s">
        <v>45170</v>
      </c>
      <c r="O7901" s="76" t="s">
        <v>4356</v>
      </c>
      <c r="P7901" s="82">
        <v>762</v>
      </c>
      <c r="Q7901" s="82" t="s">
        <v>80139</v>
      </c>
      <c r="R7901"/>
    </row>
    <row r="7902" spans="12:18" x14ac:dyDescent="0.25">
      <c r="L7902" t="s">
        <v>915</v>
      </c>
      <c r="M7902" t="s">
        <v>13828</v>
      </c>
      <c r="N7902" t="s">
        <v>45171</v>
      </c>
      <c r="O7902" s="76" t="s">
        <v>4356</v>
      </c>
      <c r="P7902" s="82">
        <v>353</v>
      </c>
      <c r="Q7902" s="82" t="s">
        <v>80082</v>
      </c>
      <c r="R7902"/>
    </row>
    <row r="7903" spans="12:18" x14ac:dyDescent="0.25">
      <c r="L7903" t="s">
        <v>915</v>
      </c>
      <c r="M7903" t="s">
        <v>7945</v>
      </c>
      <c r="N7903" t="s">
        <v>45172</v>
      </c>
      <c r="O7903" s="76" t="s">
        <v>4356</v>
      </c>
      <c r="P7903" s="82">
        <v>2273</v>
      </c>
      <c r="Q7903" s="82" t="s">
        <v>80083</v>
      </c>
      <c r="R7903"/>
    </row>
    <row r="7904" spans="12:18" x14ac:dyDescent="0.25">
      <c r="L7904" t="s">
        <v>915</v>
      </c>
      <c r="M7904" t="s">
        <v>6377</v>
      </c>
      <c r="N7904" t="s">
        <v>45173</v>
      </c>
      <c r="O7904" s="76" t="s">
        <v>4356</v>
      </c>
      <c r="P7904" s="82">
        <v>2154</v>
      </c>
      <c r="Q7904" s="82" t="s">
        <v>80084</v>
      </c>
      <c r="R7904"/>
    </row>
    <row r="7905" spans="12:18" x14ac:dyDescent="0.25">
      <c r="L7905" t="s">
        <v>915</v>
      </c>
      <c r="M7905" t="s">
        <v>15852</v>
      </c>
      <c r="N7905" t="s">
        <v>45174</v>
      </c>
      <c r="O7905" s="76" t="s">
        <v>4356</v>
      </c>
      <c r="P7905" s="82">
        <v>339</v>
      </c>
      <c r="Q7905" s="82" t="s">
        <v>80085</v>
      </c>
      <c r="R7905"/>
    </row>
    <row r="7906" spans="12:18" x14ac:dyDescent="0.25">
      <c r="L7906" t="s">
        <v>915</v>
      </c>
      <c r="M7906" t="s">
        <v>15854</v>
      </c>
      <c r="N7906" t="s">
        <v>45175</v>
      </c>
      <c r="O7906" s="76" t="s">
        <v>4356</v>
      </c>
      <c r="P7906" s="82">
        <v>1249</v>
      </c>
      <c r="Q7906" s="82" t="s">
        <v>80086</v>
      </c>
      <c r="R7906"/>
    </row>
    <row r="7907" spans="12:18" x14ac:dyDescent="0.25">
      <c r="L7907" t="s">
        <v>915</v>
      </c>
      <c r="M7907" t="s">
        <v>15856</v>
      </c>
      <c r="N7907" t="s">
        <v>45176</v>
      </c>
      <c r="O7907" s="76" t="s">
        <v>4356</v>
      </c>
      <c r="P7907" s="82">
        <v>262</v>
      </c>
      <c r="Q7907" s="82" t="s">
        <v>80087</v>
      </c>
      <c r="R7907"/>
    </row>
    <row r="7908" spans="12:18" x14ac:dyDescent="0.25">
      <c r="L7908" t="s">
        <v>915</v>
      </c>
      <c r="M7908" t="s">
        <v>15858</v>
      </c>
      <c r="N7908" t="s">
        <v>45177</v>
      </c>
      <c r="O7908" s="76" t="s">
        <v>4356</v>
      </c>
      <c r="P7908" s="82">
        <v>2368</v>
      </c>
      <c r="Q7908" s="82" t="s">
        <v>80088</v>
      </c>
      <c r="R7908"/>
    </row>
    <row r="7909" spans="12:18" x14ac:dyDescent="0.25">
      <c r="L7909" t="s">
        <v>915</v>
      </c>
      <c r="M7909" t="s">
        <v>7946</v>
      </c>
      <c r="N7909" t="s">
        <v>45178</v>
      </c>
      <c r="O7909" s="76" t="s">
        <v>4450</v>
      </c>
      <c r="P7909" s="82">
        <v>44372</v>
      </c>
      <c r="Q7909" s="82" t="s">
        <v>72645</v>
      </c>
      <c r="R7909"/>
    </row>
    <row r="7910" spans="12:18" x14ac:dyDescent="0.25">
      <c r="L7910" t="s">
        <v>915</v>
      </c>
      <c r="M7910" t="s">
        <v>15860</v>
      </c>
      <c r="N7910" t="s">
        <v>45179</v>
      </c>
      <c r="O7910" s="76" t="s">
        <v>4356</v>
      </c>
      <c r="P7910" s="82">
        <v>1116</v>
      </c>
      <c r="Q7910" s="82" t="s">
        <v>80089</v>
      </c>
      <c r="R7910"/>
    </row>
    <row r="7911" spans="12:18" x14ac:dyDescent="0.25">
      <c r="L7911" t="s">
        <v>915</v>
      </c>
      <c r="M7911" t="s">
        <v>24993</v>
      </c>
      <c r="N7911" t="s">
        <v>45180</v>
      </c>
      <c r="O7911" s="76" t="s">
        <v>4356</v>
      </c>
      <c r="P7911" s="82">
        <v>998</v>
      </c>
      <c r="Q7911" s="82" t="s">
        <v>80090</v>
      </c>
      <c r="R7911"/>
    </row>
    <row r="7912" spans="12:18" x14ac:dyDescent="0.25">
      <c r="L7912" t="s">
        <v>915</v>
      </c>
      <c r="M7912" t="s">
        <v>24994</v>
      </c>
      <c r="N7912" t="s">
        <v>45181</v>
      </c>
      <c r="O7912" s="76" t="s">
        <v>4356</v>
      </c>
      <c r="P7912" s="82">
        <v>1509</v>
      </c>
      <c r="Q7912" s="82" t="s">
        <v>80091</v>
      </c>
      <c r="R7912"/>
    </row>
    <row r="7913" spans="12:18" x14ac:dyDescent="0.25">
      <c r="L7913" t="s">
        <v>915</v>
      </c>
      <c r="M7913" t="s">
        <v>7947</v>
      </c>
      <c r="N7913" t="s">
        <v>45182</v>
      </c>
      <c r="O7913" s="76" t="s">
        <v>4356</v>
      </c>
      <c r="P7913" s="82">
        <v>3315</v>
      </c>
      <c r="Q7913" s="82" t="s">
        <v>80092</v>
      </c>
      <c r="R7913"/>
    </row>
    <row r="7914" spans="12:18" x14ac:dyDescent="0.25">
      <c r="L7914" t="s">
        <v>915</v>
      </c>
      <c r="M7914" t="s">
        <v>24995</v>
      </c>
      <c r="N7914" t="s">
        <v>45183</v>
      </c>
      <c r="O7914" s="76" t="s">
        <v>4356</v>
      </c>
      <c r="P7914" s="82">
        <v>875</v>
      </c>
      <c r="Q7914" s="82" t="s">
        <v>80093</v>
      </c>
      <c r="R7914"/>
    </row>
    <row r="7915" spans="12:18" x14ac:dyDescent="0.25">
      <c r="L7915" t="s">
        <v>915</v>
      </c>
      <c r="M7915" t="s">
        <v>33925</v>
      </c>
      <c r="N7915" t="s">
        <v>45184</v>
      </c>
      <c r="O7915" s="76" t="s">
        <v>4366</v>
      </c>
      <c r="P7915" s="82">
        <v>297</v>
      </c>
      <c r="Q7915" s="82" t="s">
        <v>80094</v>
      </c>
      <c r="R7915"/>
    </row>
    <row r="7916" spans="12:18" x14ac:dyDescent="0.25">
      <c r="L7916" t="s">
        <v>915</v>
      </c>
      <c r="M7916" t="s">
        <v>13830</v>
      </c>
      <c r="N7916" t="s">
        <v>45185</v>
      </c>
      <c r="O7916" s="76" t="s">
        <v>4366</v>
      </c>
      <c r="P7916" s="82">
        <v>255</v>
      </c>
      <c r="Q7916" s="82" t="s">
        <v>80095</v>
      </c>
      <c r="R7916"/>
    </row>
    <row r="7917" spans="12:18" x14ac:dyDescent="0.25">
      <c r="L7917" t="s">
        <v>915</v>
      </c>
      <c r="M7917" t="s">
        <v>33926</v>
      </c>
      <c r="N7917" t="s">
        <v>45186</v>
      </c>
      <c r="O7917" s="76" t="s">
        <v>4356</v>
      </c>
      <c r="P7917" s="82">
        <v>464</v>
      </c>
      <c r="Q7917" s="82" t="s">
        <v>80096</v>
      </c>
      <c r="R7917"/>
    </row>
    <row r="7918" spans="12:18" x14ac:dyDescent="0.25">
      <c r="L7918" t="s">
        <v>915</v>
      </c>
      <c r="M7918" t="s">
        <v>24996</v>
      </c>
      <c r="N7918" t="s">
        <v>45187</v>
      </c>
      <c r="O7918" s="76" t="s">
        <v>4356</v>
      </c>
      <c r="P7918" s="82">
        <v>1457</v>
      </c>
      <c r="Q7918" s="82" t="s">
        <v>80097</v>
      </c>
      <c r="R7918"/>
    </row>
    <row r="7919" spans="12:18" x14ac:dyDescent="0.25">
      <c r="L7919" t="s">
        <v>915</v>
      </c>
      <c r="M7919" t="s">
        <v>15862</v>
      </c>
      <c r="N7919" t="s">
        <v>45188</v>
      </c>
      <c r="O7919" s="76" t="s">
        <v>4366</v>
      </c>
      <c r="P7919" s="82">
        <v>356</v>
      </c>
      <c r="Q7919" s="82" t="s">
        <v>80098</v>
      </c>
      <c r="R7919"/>
    </row>
    <row r="7920" spans="12:18" x14ac:dyDescent="0.25">
      <c r="L7920" t="s">
        <v>915</v>
      </c>
      <c r="M7920" t="s">
        <v>13832</v>
      </c>
      <c r="N7920" t="s">
        <v>45189</v>
      </c>
      <c r="O7920" s="76" t="s">
        <v>4356</v>
      </c>
      <c r="P7920" s="82">
        <v>212</v>
      </c>
      <c r="Q7920" s="82" t="s">
        <v>80099</v>
      </c>
      <c r="R7920"/>
    </row>
    <row r="7921" spans="12:18" x14ac:dyDescent="0.25">
      <c r="L7921" t="s">
        <v>915</v>
      </c>
      <c r="M7921" t="s">
        <v>13834</v>
      </c>
      <c r="N7921" t="s">
        <v>45190</v>
      </c>
      <c r="O7921" s="76" t="s">
        <v>4366</v>
      </c>
      <c r="P7921" s="82">
        <v>269</v>
      </c>
      <c r="Q7921" s="82" t="s">
        <v>80100</v>
      </c>
      <c r="R7921"/>
    </row>
    <row r="7922" spans="12:18" x14ac:dyDescent="0.25">
      <c r="L7922" t="s">
        <v>915</v>
      </c>
      <c r="M7922" t="s">
        <v>13836</v>
      </c>
      <c r="N7922" t="s">
        <v>45191</v>
      </c>
      <c r="O7922" s="76" t="s">
        <v>4356</v>
      </c>
      <c r="P7922" s="82">
        <v>432</v>
      </c>
      <c r="Q7922" s="82" t="s">
        <v>80101</v>
      </c>
      <c r="R7922"/>
    </row>
    <row r="7923" spans="12:18" x14ac:dyDescent="0.25">
      <c r="L7923" t="s">
        <v>915</v>
      </c>
      <c r="M7923" t="s">
        <v>33927</v>
      </c>
      <c r="N7923" t="s">
        <v>45192</v>
      </c>
      <c r="O7923" s="76" t="s">
        <v>4366</v>
      </c>
      <c r="P7923" s="82">
        <v>295</v>
      </c>
      <c r="Q7923" s="82" t="s">
        <v>80102</v>
      </c>
      <c r="R7923"/>
    </row>
    <row r="7924" spans="12:18" x14ac:dyDescent="0.25">
      <c r="L7924" t="s">
        <v>915</v>
      </c>
      <c r="M7924" t="s">
        <v>15864</v>
      </c>
      <c r="N7924" t="s">
        <v>45193</v>
      </c>
      <c r="O7924" s="76" t="s">
        <v>4366</v>
      </c>
      <c r="P7924" s="82">
        <v>354</v>
      </c>
      <c r="Q7924" s="82" t="s">
        <v>80103</v>
      </c>
      <c r="R7924"/>
    </row>
    <row r="7925" spans="12:18" x14ac:dyDescent="0.25">
      <c r="L7925" t="s">
        <v>915</v>
      </c>
      <c r="M7925" t="s">
        <v>33928</v>
      </c>
      <c r="N7925" t="s">
        <v>45194</v>
      </c>
      <c r="O7925" s="76" t="s">
        <v>4356</v>
      </c>
      <c r="P7925" s="82">
        <v>621</v>
      </c>
      <c r="Q7925" s="82" t="s">
        <v>80104</v>
      </c>
      <c r="R7925"/>
    </row>
    <row r="7926" spans="12:18" x14ac:dyDescent="0.25">
      <c r="L7926" t="s">
        <v>915</v>
      </c>
      <c r="M7926" t="s">
        <v>33929</v>
      </c>
      <c r="N7926" t="s">
        <v>45195</v>
      </c>
      <c r="O7926" s="76" t="s">
        <v>4356</v>
      </c>
      <c r="P7926" s="82">
        <v>1481</v>
      </c>
      <c r="Q7926" s="82" t="s">
        <v>80105</v>
      </c>
      <c r="R7926"/>
    </row>
    <row r="7927" spans="12:18" x14ac:dyDescent="0.25">
      <c r="L7927" t="s">
        <v>915</v>
      </c>
      <c r="M7927" t="s">
        <v>13838</v>
      </c>
      <c r="N7927" t="s">
        <v>45196</v>
      </c>
      <c r="O7927" s="76" t="s">
        <v>4356</v>
      </c>
      <c r="P7927" s="82">
        <v>400</v>
      </c>
      <c r="Q7927" s="82" t="s">
        <v>80106</v>
      </c>
      <c r="R7927"/>
    </row>
    <row r="7928" spans="12:18" x14ac:dyDescent="0.25">
      <c r="L7928" t="s">
        <v>915</v>
      </c>
      <c r="M7928" t="s">
        <v>15880</v>
      </c>
      <c r="N7928" t="s">
        <v>45197</v>
      </c>
      <c r="O7928" s="76" t="s">
        <v>4366</v>
      </c>
      <c r="P7928" s="82">
        <v>135</v>
      </c>
      <c r="Q7928" s="82" t="s">
        <v>80136</v>
      </c>
      <c r="R7928"/>
    </row>
    <row r="7929" spans="12:18" x14ac:dyDescent="0.25">
      <c r="L7929" t="s">
        <v>915</v>
      </c>
      <c r="M7929" t="s">
        <v>15866</v>
      </c>
      <c r="N7929" t="s">
        <v>45198</v>
      </c>
      <c r="O7929" s="76" t="s">
        <v>4356</v>
      </c>
      <c r="P7929" s="82">
        <v>906</v>
      </c>
      <c r="Q7929" s="82" t="s">
        <v>80107</v>
      </c>
      <c r="R7929"/>
    </row>
    <row r="7930" spans="12:18" x14ac:dyDescent="0.25">
      <c r="L7930" t="s">
        <v>915</v>
      </c>
      <c r="M7930" t="s">
        <v>33930</v>
      </c>
      <c r="N7930" t="s">
        <v>45199</v>
      </c>
      <c r="O7930" s="76" t="s">
        <v>4356</v>
      </c>
      <c r="P7930" s="82">
        <v>637</v>
      </c>
      <c r="Q7930" s="82" t="s">
        <v>80108</v>
      </c>
      <c r="R7930"/>
    </row>
    <row r="7931" spans="12:18" x14ac:dyDescent="0.25">
      <c r="L7931" t="s">
        <v>915</v>
      </c>
      <c r="M7931" t="s">
        <v>33931</v>
      </c>
      <c r="N7931" t="s">
        <v>45200</v>
      </c>
      <c r="O7931" s="76" t="s">
        <v>4356</v>
      </c>
      <c r="P7931" s="82">
        <v>496</v>
      </c>
      <c r="Q7931" s="82" t="s">
        <v>80109</v>
      </c>
      <c r="R7931"/>
    </row>
    <row r="7932" spans="12:18" x14ac:dyDescent="0.25">
      <c r="L7932" t="s">
        <v>915</v>
      </c>
      <c r="M7932" t="s">
        <v>13840</v>
      </c>
      <c r="N7932" t="s">
        <v>45201</v>
      </c>
      <c r="O7932" s="76" t="s">
        <v>4356</v>
      </c>
      <c r="P7932" s="82">
        <v>565</v>
      </c>
      <c r="Q7932" s="82" t="s">
        <v>80110</v>
      </c>
      <c r="R7932"/>
    </row>
    <row r="7933" spans="12:18" x14ac:dyDescent="0.25">
      <c r="L7933" t="s">
        <v>915</v>
      </c>
      <c r="M7933" t="s">
        <v>15675</v>
      </c>
      <c r="N7933" t="s">
        <v>45202</v>
      </c>
      <c r="O7933" s="76" t="s">
        <v>4356</v>
      </c>
      <c r="P7933" s="82">
        <v>2050</v>
      </c>
      <c r="Q7933" s="82" t="s">
        <v>80111</v>
      </c>
      <c r="R7933"/>
    </row>
    <row r="7934" spans="12:18" x14ac:dyDescent="0.25">
      <c r="L7934" t="s">
        <v>915</v>
      </c>
      <c r="M7934" t="s">
        <v>15868</v>
      </c>
      <c r="N7934" t="s">
        <v>45203</v>
      </c>
      <c r="O7934" s="76" t="s">
        <v>4356</v>
      </c>
      <c r="P7934" s="82">
        <v>653</v>
      </c>
      <c r="Q7934" s="82" t="s">
        <v>80112</v>
      </c>
      <c r="R7934"/>
    </row>
    <row r="7935" spans="12:18" x14ac:dyDescent="0.25">
      <c r="L7935" t="s">
        <v>915</v>
      </c>
      <c r="M7935" t="s">
        <v>7948</v>
      </c>
      <c r="N7935" t="s">
        <v>45204</v>
      </c>
      <c r="O7935" s="76" t="s">
        <v>4366</v>
      </c>
      <c r="P7935" s="82">
        <v>200</v>
      </c>
      <c r="Q7935" s="82" t="s">
        <v>80113</v>
      </c>
      <c r="R7935"/>
    </row>
    <row r="7936" spans="12:18" x14ac:dyDescent="0.25">
      <c r="L7936" t="s">
        <v>915</v>
      </c>
      <c r="M7936" t="s">
        <v>10671</v>
      </c>
      <c r="N7936" t="s">
        <v>45205</v>
      </c>
      <c r="O7936" s="76" t="s">
        <v>4356</v>
      </c>
      <c r="P7936" s="82">
        <v>487</v>
      </c>
      <c r="Q7936" s="82" t="s">
        <v>80114</v>
      </c>
      <c r="R7936"/>
    </row>
    <row r="7937" spans="12:18" x14ac:dyDescent="0.25">
      <c r="L7937" t="s">
        <v>915</v>
      </c>
      <c r="M7937" t="s">
        <v>15871</v>
      </c>
      <c r="N7937" t="s">
        <v>45206</v>
      </c>
      <c r="O7937" s="76" t="s">
        <v>4356</v>
      </c>
      <c r="P7937" s="82">
        <v>860</v>
      </c>
      <c r="Q7937" s="82" t="s">
        <v>80115</v>
      </c>
      <c r="R7937"/>
    </row>
    <row r="7938" spans="12:18" x14ac:dyDescent="0.25">
      <c r="L7938" t="s">
        <v>915</v>
      </c>
      <c r="M7938" t="s">
        <v>24997</v>
      </c>
      <c r="N7938" t="s">
        <v>45207</v>
      </c>
      <c r="O7938" s="76" t="s">
        <v>4356</v>
      </c>
      <c r="P7938" s="82">
        <v>231</v>
      </c>
      <c r="Q7938" s="82" t="s">
        <v>80116</v>
      </c>
      <c r="R7938"/>
    </row>
    <row r="7939" spans="12:18" x14ac:dyDescent="0.25">
      <c r="L7939" t="s">
        <v>915</v>
      </c>
      <c r="M7939" t="s">
        <v>13841</v>
      </c>
      <c r="N7939" t="s">
        <v>45208</v>
      </c>
      <c r="O7939" s="76" t="s">
        <v>4366</v>
      </c>
      <c r="P7939" s="82">
        <v>315</v>
      </c>
      <c r="Q7939" s="82" t="s">
        <v>80117</v>
      </c>
      <c r="R7939"/>
    </row>
    <row r="7940" spans="12:18" x14ac:dyDescent="0.25">
      <c r="L7940" t="s">
        <v>915</v>
      </c>
      <c r="M7940" t="s">
        <v>15873</v>
      </c>
      <c r="N7940" t="s">
        <v>45209</v>
      </c>
      <c r="O7940" s="76" t="s">
        <v>4356</v>
      </c>
      <c r="P7940" s="82">
        <v>400</v>
      </c>
      <c r="Q7940" s="82" t="s">
        <v>80118</v>
      </c>
      <c r="R7940"/>
    </row>
    <row r="7941" spans="12:18" x14ac:dyDescent="0.25">
      <c r="L7941" t="s">
        <v>915</v>
      </c>
      <c r="M7941" t="s">
        <v>24998</v>
      </c>
      <c r="N7941" t="s">
        <v>45210</v>
      </c>
      <c r="O7941" s="76" t="s">
        <v>4366</v>
      </c>
      <c r="P7941" s="82">
        <v>284</v>
      </c>
      <c r="Q7941" s="82" t="s">
        <v>80119</v>
      </c>
      <c r="R7941"/>
    </row>
    <row r="7942" spans="12:18" x14ac:dyDescent="0.25">
      <c r="L7942" t="s">
        <v>915</v>
      </c>
      <c r="M7942" t="s">
        <v>24999</v>
      </c>
      <c r="N7942" t="s">
        <v>45211</v>
      </c>
      <c r="O7942" s="76" t="s">
        <v>4366</v>
      </c>
      <c r="P7942" s="82">
        <v>470</v>
      </c>
      <c r="Q7942" s="82" t="s">
        <v>80120</v>
      </c>
      <c r="R7942"/>
    </row>
    <row r="7943" spans="12:18" x14ac:dyDescent="0.25">
      <c r="L7943" t="s">
        <v>915</v>
      </c>
      <c r="M7943" t="s">
        <v>13842</v>
      </c>
      <c r="N7943" t="s">
        <v>45212</v>
      </c>
      <c r="O7943" s="76" t="s">
        <v>4356</v>
      </c>
      <c r="P7943" s="82">
        <v>258</v>
      </c>
      <c r="Q7943" s="82" t="s">
        <v>80121</v>
      </c>
      <c r="R7943"/>
    </row>
    <row r="7944" spans="12:18" x14ac:dyDescent="0.25">
      <c r="L7944" t="s">
        <v>915</v>
      </c>
      <c r="M7944" t="s">
        <v>33932</v>
      </c>
      <c r="N7944" t="s">
        <v>45213</v>
      </c>
      <c r="O7944" s="76" t="s">
        <v>4356</v>
      </c>
      <c r="P7944" s="82">
        <v>321</v>
      </c>
      <c r="Q7944" s="82" t="s">
        <v>80122</v>
      </c>
      <c r="R7944"/>
    </row>
    <row r="7945" spans="12:18" x14ac:dyDescent="0.25">
      <c r="L7945" t="s">
        <v>915</v>
      </c>
      <c r="M7945" t="s">
        <v>25000</v>
      </c>
      <c r="N7945" t="s">
        <v>45214</v>
      </c>
      <c r="O7945" s="76" t="s">
        <v>4356</v>
      </c>
      <c r="P7945" s="82">
        <v>456</v>
      </c>
      <c r="Q7945" s="82" t="s">
        <v>80123</v>
      </c>
      <c r="R7945"/>
    </row>
    <row r="7946" spans="12:18" x14ac:dyDescent="0.25">
      <c r="L7946" t="s">
        <v>915</v>
      </c>
      <c r="M7946" t="s">
        <v>13844</v>
      </c>
      <c r="N7946" t="s">
        <v>45215</v>
      </c>
      <c r="O7946" s="76" t="s">
        <v>4366</v>
      </c>
      <c r="P7946" s="82">
        <v>168</v>
      </c>
      <c r="Q7946" s="82" t="s">
        <v>80124</v>
      </c>
      <c r="R7946"/>
    </row>
    <row r="7947" spans="12:18" x14ac:dyDescent="0.25">
      <c r="L7947" t="s">
        <v>915</v>
      </c>
      <c r="M7947" t="s">
        <v>25001</v>
      </c>
      <c r="N7947" t="s">
        <v>45216</v>
      </c>
      <c r="O7947" s="76" t="s">
        <v>4356</v>
      </c>
      <c r="P7947" s="82">
        <v>1666</v>
      </c>
      <c r="Q7947" s="82" t="s">
        <v>80125</v>
      </c>
      <c r="R7947"/>
    </row>
    <row r="7948" spans="12:18" x14ac:dyDescent="0.25">
      <c r="L7948" t="s">
        <v>915</v>
      </c>
      <c r="M7948" t="s">
        <v>7949</v>
      </c>
      <c r="N7948" t="s">
        <v>45217</v>
      </c>
      <c r="O7948" s="76" t="s">
        <v>4356</v>
      </c>
      <c r="P7948" s="82">
        <v>402</v>
      </c>
      <c r="Q7948" s="82" t="s">
        <v>80126</v>
      </c>
      <c r="R7948"/>
    </row>
    <row r="7949" spans="12:18" x14ac:dyDescent="0.25">
      <c r="L7949" t="s">
        <v>915</v>
      </c>
      <c r="M7949" t="s">
        <v>15874</v>
      </c>
      <c r="N7949" t="s">
        <v>45218</v>
      </c>
      <c r="O7949" s="76" t="s">
        <v>4356</v>
      </c>
      <c r="P7949" s="82">
        <v>807</v>
      </c>
      <c r="Q7949" s="82" t="s">
        <v>80127</v>
      </c>
      <c r="R7949"/>
    </row>
    <row r="7950" spans="12:18" x14ac:dyDescent="0.25">
      <c r="L7950" t="s">
        <v>915</v>
      </c>
      <c r="M7950" t="s">
        <v>33933</v>
      </c>
      <c r="N7950" t="s">
        <v>45219</v>
      </c>
      <c r="O7950" s="76" t="s">
        <v>4374</v>
      </c>
      <c r="P7950" s="82">
        <v>1303</v>
      </c>
      <c r="Q7950" s="82" t="s">
        <v>80128</v>
      </c>
      <c r="R7950"/>
    </row>
    <row r="7951" spans="12:18" x14ac:dyDescent="0.25">
      <c r="L7951" t="s">
        <v>915</v>
      </c>
      <c r="M7951" t="s">
        <v>7950</v>
      </c>
      <c r="N7951" t="s">
        <v>45220</v>
      </c>
      <c r="O7951" s="76" t="s">
        <v>4374</v>
      </c>
      <c r="P7951" s="82">
        <v>2997</v>
      </c>
      <c r="Q7951" s="82" t="s">
        <v>72645</v>
      </c>
      <c r="R7951"/>
    </row>
    <row r="7952" spans="12:18" x14ac:dyDescent="0.25">
      <c r="L7952" t="s">
        <v>915</v>
      </c>
      <c r="M7952" t="s">
        <v>15876</v>
      </c>
      <c r="N7952" t="s">
        <v>45221</v>
      </c>
      <c r="O7952" s="76" t="s">
        <v>4356</v>
      </c>
      <c r="P7952" s="82">
        <v>550</v>
      </c>
      <c r="Q7952" s="82" t="s">
        <v>80129</v>
      </c>
      <c r="R7952"/>
    </row>
    <row r="7953" spans="12:18" x14ac:dyDescent="0.25">
      <c r="L7953" t="s">
        <v>915</v>
      </c>
      <c r="M7953" t="s">
        <v>25002</v>
      </c>
      <c r="N7953" t="s">
        <v>45222</v>
      </c>
      <c r="O7953" s="76" t="s">
        <v>4356</v>
      </c>
      <c r="P7953" s="82">
        <v>1607</v>
      </c>
      <c r="Q7953" s="82" t="s">
        <v>80130</v>
      </c>
      <c r="R7953"/>
    </row>
    <row r="7954" spans="12:18" x14ac:dyDescent="0.25">
      <c r="L7954" t="s">
        <v>915</v>
      </c>
      <c r="M7954" t="s">
        <v>10430</v>
      </c>
      <c r="N7954" t="s">
        <v>45223</v>
      </c>
      <c r="O7954" s="76" t="s">
        <v>4356</v>
      </c>
      <c r="P7954" s="82">
        <v>405</v>
      </c>
      <c r="Q7954" s="82" t="s">
        <v>80131</v>
      </c>
      <c r="R7954"/>
    </row>
    <row r="7955" spans="12:18" x14ac:dyDescent="0.25">
      <c r="L7955" t="s">
        <v>915</v>
      </c>
      <c r="M7955" t="s">
        <v>25003</v>
      </c>
      <c r="N7955" t="s">
        <v>45224</v>
      </c>
      <c r="O7955" s="76" t="s">
        <v>4366</v>
      </c>
      <c r="P7955" s="82">
        <v>420</v>
      </c>
      <c r="Q7955" s="82" t="s">
        <v>80132</v>
      </c>
      <c r="R7955"/>
    </row>
    <row r="7956" spans="12:18" x14ac:dyDescent="0.25">
      <c r="L7956" t="s">
        <v>915</v>
      </c>
      <c r="M7956" t="s">
        <v>15878</v>
      </c>
      <c r="N7956" t="s">
        <v>45225</v>
      </c>
      <c r="O7956" s="76" t="s">
        <v>4356</v>
      </c>
      <c r="P7956" s="82">
        <v>544</v>
      </c>
      <c r="Q7956" s="82" t="s">
        <v>80134</v>
      </c>
      <c r="R7956"/>
    </row>
    <row r="7957" spans="12:18" x14ac:dyDescent="0.25">
      <c r="L7957" t="s">
        <v>915</v>
      </c>
      <c r="M7957" t="s">
        <v>33934</v>
      </c>
      <c r="N7957" t="s">
        <v>45226</v>
      </c>
      <c r="O7957" s="76" t="s">
        <v>4356</v>
      </c>
      <c r="P7957" s="82">
        <v>759</v>
      </c>
      <c r="Q7957" s="82" t="s">
        <v>80135</v>
      </c>
      <c r="R7957"/>
    </row>
    <row r="7958" spans="12:18" x14ac:dyDescent="0.25">
      <c r="L7958" t="s">
        <v>915</v>
      </c>
      <c r="M7958" t="s">
        <v>25004</v>
      </c>
      <c r="N7958" t="s">
        <v>45227</v>
      </c>
      <c r="O7958" s="76" t="s">
        <v>4366</v>
      </c>
      <c r="P7958" s="82">
        <v>186</v>
      </c>
      <c r="Q7958" s="82" t="s">
        <v>80133</v>
      </c>
      <c r="R7958"/>
    </row>
    <row r="7959" spans="12:18" x14ac:dyDescent="0.25">
      <c r="L7959" t="s">
        <v>915</v>
      </c>
      <c r="M7959" t="s">
        <v>13846</v>
      </c>
      <c r="N7959" t="s">
        <v>45228</v>
      </c>
      <c r="O7959" s="76" t="s">
        <v>4356</v>
      </c>
      <c r="P7959" s="82">
        <v>2467</v>
      </c>
      <c r="Q7959" s="82" t="s">
        <v>80140</v>
      </c>
      <c r="R7959"/>
    </row>
    <row r="7960" spans="12:18" x14ac:dyDescent="0.25">
      <c r="L7960" t="s">
        <v>915</v>
      </c>
      <c r="M7960" t="s">
        <v>13848</v>
      </c>
      <c r="N7960" t="s">
        <v>45229</v>
      </c>
      <c r="O7960" s="76" t="s">
        <v>4356</v>
      </c>
      <c r="P7960" s="82">
        <v>1180</v>
      </c>
      <c r="Q7960" s="82" t="s">
        <v>80141</v>
      </c>
      <c r="R7960"/>
    </row>
    <row r="7961" spans="12:18" x14ac:dyDescent="0.25">
      <c r="L7961" t="s">
        <v>915</v>
      </c>
      <c r="M7961" t="s">
        <v>7951</v>
      </c>
      <c r="N7961" t="s">
        <v>45230</v>
      </c>
      <c r="O7961" s="76" t="s">
        <v>4356</v>
      </c>
      <c r="P7961" s="82">
        <v>694</v>
      </c>
      <c r="Q7961" s="82" t="s">
        <v>80142</v>
      </c>
      <c r="R7961"/>
    </row>
    <row r="7962" spans="12:18" x14ac:dyDescent="0.25">
      <c r="L7962" t="s">
        <v>915</v>
      </c>
      <c r="M7962" t="s">
        <v>13850</v>
      </c>
      <c r="N7962" t="s">
        <v>45231</v>
      </c>
      <c r="O7962" s="76" t="s">
        <v>4356</v>
      </c>
      <c r="P7962" s="82">
        <v>428</v>
      </c>
      <c r="Q7962" s="82" t="s">
        <v>80143</v>
      </c>
      <c r="R7962"/>
    </row>
    <row r="7963" spans="12:18" x14ac:dyDescent="0.25">
      <c r="L7963" t="s">
        <v>915</v>
      </c>
      <c r="M7963" t="s">
        <v>15884</v>
      </c>
      <c r="N7963" t="s">
        <v>45232</v>
      </c>
      <c r="O7963" s="76" t="s">
        <v>4356</v>
      </c>
      <c r="P7963" s="82">
        <v>3637</v>
      </c>
      <c r="Q7963" s="82" t="s">
        <v>80144</v>
      </c>
      <c r="R7963"/>
    </row>
    <row r="7964" spans="12:18" x14ac:dyDescent="0.25">
      <c r="L7964" t="s">
        <v>915</v>
      </c>
      <c r="M7964" t="s">
        <v>25007</v>
      </c>
      <c r="N7964" t="s">
        <v>45233</v>
      </c>
      <c r="O7964" s="76" t="s">
        <v>4356</v>
      </c>
      <c r="P7964" s="82">
        <v>741</v>
      </c>
      <c r="Q7964" s="82" t="s">
        <v>80145</v>
      </c>
      <c r="R7964"/>
    </row>
    <row r="7965" spans="12:18" x14ac:dyDescent="0.25">
      <c r="L7965" t="s">
        <v>915</v>
      </c>
      <c r="M7965" t="s">
        <v>15886</v>
      </c>
      <c r="N7965" t="s">
        <v>45234</v>
      </c>
      <c r="O7965" s="76" t="s">
        <v>4356</v>
      </c>
      <c r="P7965" s="82">
        <v>798</v>
      </c>
      <c r="Q7965" s="82" t="s">
        <v>80146</v>
      </c>
      <c r="R7965"/>
    </row>
    <row r="7966" spans="12:18" x14ac:dyDescent="0.25">
      <c r="L7966" t="s">
        <v>915</v>
      </c>
      <c r="M7966" t="s">
        <v>13852</v>
      </c>
      <c r="N7966" t="s">
        <v>45235</v>
      </c>
      <c r="O7966" s="76" t="s">
        <v>4356</v>
      </c>
      <c r="P7966" s="82">
        <v>926</v>
      </c>
      <c r="Q7966" s="82" t="s">
        <v>80147</v>
      </c>
      <c r="R7966"/>
    </row>
    <row r="7967" spans="12:18" x14ac:dyDescent="0.25">
      <c r="L7967" t="s">
        <v>915</v>
      </c>
      <c r="M7967" t="s">
        <v>33935</v>
      </c>
      <c r="N7967" t="s">
        <v>45236</v>
      </c>
      <c r="O7967" s="76" t="s">
        <v>4356</v>
      </c>
      <c r="P7967" s="82">
        <v>1075</v>
      </c>
      <c r="Q7967" s="82" t="s">
        <v>80148</v>
      </c>
      <c r="R7967"/>
    </row>
    <row r="7968" spans="12:18" x14ac:dyDescent="0.25">
      <c r="L7968" t="s">
        <v>915</v>
      </c>
      <c r="M7968" t="s">
        <v>7952</v>
      </c>
      <c r="N7968" t="s">
        <v>45237</v>
      </c>
      <c r="O7968" s="76" t="s">
        <v>4356</v>
      </c>
      <c r="P7968" s="82">
        <v>486</v>
      </c>
      <c r="Q7968" s="82" t="s">
        <v>80149</v>
      </c>
      <c r="R7968"/>
    </row>
    <row r="7969" spans="12:18" x14ac:dyDescent="0.25">
      <c r="L7969" t="s">
        <v>915</v>
      </c>
      <c r="M7969" t="s">
        <v>7953</v>
      </c>
      <c r="N7969" t="s">
        <v>45238</v>
      </c>
      <c r="O7969" s="76" t="s">
        <v>4356</v>
      </c>
      <c r="P7969" s="82">
        <v>1444</v>
      </c>
      <c r="Q7969" s="82" t="s">
        <v>80150</v>
      </c>
      <c r="R7969"/>
    </row>
    <row r="7970" spans="12:18" x14ac:dyDescent="0.25">
      <c r="L7970" t="s">
        <v>915</v>
      </c>
      <c r="M7970" t="s">
        <v>15889</v>
      </c>
      <c r="N7970" t="s">
        <v>45239</v>
      </c>
      <c r="O7970" s="76" t="s">
        <v>4356</v>
      </c>
      <c r="P7970" s="82">
        <v>195</v>
      </c>
      <c r="Q7970" s="82" t="s">
        <v>80151</v>
      </c>
      <c r="R7970"/>
    </row>
    <row r="7971" spans="12:18" x14ac:dyDescent="0.25">
      <c r="L7971" t="s">
        <v>915</v>
      </c>
      <c r="M7971" t="s">
        <v>33936</v>
      </c>
      <c r="N7971" t="s">
        <v>45240</v>
      </c>
      <c r="O7971" s="76" t="s">
        <v>4356</v>
      </c>
      <c r="P7971" s="82">
        <v>548</v>
      </c>
      <c r="Q7971" s="82" t="s">
        <v>80152</v>
      </c>
      <c r="R7971"/>
    </row>
    <row r="7972" spans="12:18" x14ac:dyDescent="0.25">
      <c r="L7972" t="s">
        <v>915</v>
      </c>
      <c r="M7972" t="s">
        <v>7954</v>
      </c>
      <c r="N7972" t="s">
        <v>45241</v>
      </c>
      <c r="O7972" s="76" t="s">
        <v>4366</v>
      </c>
      <c r="P7972" s="82">
        <v>273</v>
      </c>
      <c r="Q7972" s="82" t="s">
        <v>80153</v>
      </c>
      <c r="R7972"/>
    </row>
    <row r="7973" spans="12:18" x14ac:dyDescent="0.25">
      <c r="L7973" t="s">
        <v>915</v>
      </c>
      <c r="M7973" t="s">
        <v>25008</v>
      </c>
      <c r="N7973" t="s">
        <v>45242</v>
      </c>
      <c r="O7973" s="76" t="s">
        <v>4374</v>
      </c>
      <c r="P7973" s="82">
        <v>2465</v>
      </c>
      <c r="Q7973" s="82" t="s">
        <v>80154</v>
      </c>
      <c r="R7973"/>
    </row>
    <row r="7974" spans="12:18" x14ac:dyDescent="0.25">
      <c r="L7974" t="s">
        <v>915</v>
      </c>
      <c r="M7974" t="s">
        <v>33937</v>
      </c>
      <c r="N7974" t="s">
        <v>45243</v>
      </c>
      <c r="O7974" s="76" t="s">
        <v>4356</v>
      </c>
      <c r="P7974" s="82">
        <v>1034</v>
      </c>
      <c r="Q7974" s="82" t="s">
        <v>80155</v>
      </c>
      <c r="R7974"/>
    </row>
    <row r="7975" spans="12:18" x14ac:dyDescent="0.25">
      <c r="L7975" t="s">
        <v>915</v>
      </c>
      <c r="M7975" t="s">
        <v>13854</v>
      </c>
      <c r="N7975" t="s">
        <v>45244</v>
      </c>
      <c r="O7975" s="76" t="s">
        <v>4356</v>
      </c>
      <c r="P7975" s="82">
        <v>938</v>
      </c>
      <c r="Q7975" s="82" t="s">
        <v>80156</v>
      </c>
      <c r="R7975"/>
    </row>
    <row r="7976" spans="12:18" x14ac:dyDescent="0.25">
      <c r="L7976" t="s">
        <v>915</v>
      </c>
      <c r="M7976" t="s">
        <v>7955</v>
      </c>
      <c r="N7976" t="s">
        <v>45245</v>
      </c>
      <c r="O7976" s="76" t="s">
        <v>4356</v>
      </c>
      <c r="P7976" s="82">
        <v>576</v>
      </c>
      <c r="Q7976" s="82" t="s">
        <v>80157</v>
      </c>
      <c r="R7976"/>
    </row>
    <row r="7977" spans="12:18" x14ac:dyDescent="0.25">
      <c r="L7977" t="s">
        <v>915</v>
      </c>
      <c r="M7977" t="s">
        <v>7956</v>
      </c>
      <c r="N7977" t="s">
        <v>45246</v>
      </c>
      <c r="O7977" s="76" t="s">
        <v>4356</v>
      </c>
      <c r="P7977" s="82">
        <v>426</v>
      </c>
      <c r="Q7977" s="82" t="s">
        <v>80158</v>
      </c>
      <c r="R7977"/>
    </row>
    <row r="7978" spans="12:18" x14ac:dyDescent="0.25">
      <c r="L7978" t="s">
        <v>915</v>
      </c>
      <c r="M7978" t="s">
        <v>7957</v>
      </c>
      <c r="N7978" t="s">
        <v>45247</v>
      </c>
      <c r="O7978" s="76" t="s">
        <v>4450</v>
      </c>
      <c r="P7978" s="82">
        <v>8432</v>
      </c>
      <c r="Q7978" s="82" t="s">
        <v>72645</v>
      </c>
      <c r="R7978"/>
    </row>
    <row r="7979" spans="12:18" x14ac:dyDescent="0.25">
      <c r="L7979" t="s">
        <v>915</v>
      </c>
      <c r="M7979" t="s">
        <v>15891</v>
      </c>
      <c r="N7979" t="s">
        <v>45248</v>
      </c>
      <c r="O7979" s="76" t="s">
        <v>4356</v>
      </c>
      <c r="P7979" s="82">
        <v>615</v>
      </c>
      <c r="Q7979" s="82" t="s">
        <v>80159</v>
      </c>
      <c r="R7979"/>
    </row>
    <row r="7980" spans="12:18" x14ac:dyDescent="0.25">
      <c r="L7980" t="s">
        <v>915</v>
      </c>
      <c r="M7980" t="s">
        <v>13857</v>
      </c>
      <c r="N7980" t="s">
        <v>45249</v>
      </c>
      <c r="O7980" s="76" t="s">
        <v>4356</v>
      </c>
      <c r="P7980" s="82">
        <v>2419</v>
      </c>
      <c r="Q7980" s="82" t="s">
        <v>80160</v>
      </c>
      <c r="R7980"/>
    </row>
    <row r="7981" spans="12:18" x14ac:dyDescent="0.25">
      <c r="L7981" t="s">
        <v>915</v>
      </c>
      <c r="M7981" t="s">
        <v>33938</v>
      </c>
      <c r="N7981" t="s">
        <v>45250</v>
      </c>
      <c r="O7981" s="76" t="s">
        <v>4356</v>
      </c>
      <c r="P7981" s="82">
        <v>1249</v>
      </c>
      <c r="Q7981" s="82" t="s">
        <v>80161</v>
      </c>
      <c r="R7981"/>
    </row>
    <row r="7982" spans="12:18" x14ac:dyDescent="0.25">
      <c r="L7982" t="s">
        <v>915</v>
      </c>
      <c r="M7982" t="s">
        <v>25009</v>
      </c>
      <c r="N7982" t="s">
        <v>45251</v>
      </c>
      <c r="O7982" s="76" t="s">
        <v>4356</v>
      </c>
      <c r="P7982" s="82">
        <v>2782</v>
      </c>
      <c r="Q7982" s="82" t="s">
        <v>80162</v>
      </c>
      <c r="R7982"/>
    </row>
    <row r="7983" spans="12:18" x14ac:dyDescent="0.25">
      <c r="L7983" t="s">
        <v>915</v>
      </c>
      <c r="M7983" t="s">
        <v>25010</v>
      </c>
      <c r="N7983" t="s">
        <v>45252</v>
      </c>
      <c r="O7983" s="76" t="s">
        <v>4366</v>
      </c>
      <c r="P7983" s="82">
        <v>186</v>
      </c>
      <c r="Q7983" s="82" t="s">
        <v>80163</v>
      </c>
      <c r="R7983"/>
    </row>
    <row r="7984" spans="12:18" x14ac:dyDescent="0.25">
      <c r="L7984" t="s">
        <v>915</v>
      </c>
      <c r="M7984" t="s">
        <v>25011</v>
      </c>
      <c r="N7984" t="s">
        <v>45253</v>
      </c>
      <c r="O7984" s="76" t="s">
        <v>4356</v>
      </c>
      <c r="P7984" s="82">
        <v>411</v>
      </c>
      <c r="Q7984" s="82" t="s">
        <v>80164</v>
      </c>
      <c r="R7984"/>
    </row>
    <row r="7985" spans="12:18" x14ac:dyDescent="0.25">
      <c r="L7985" t="s">
        <v>915</v>
      </c>
      <c r="M7985" t="s">
        <v>7958</v>
      </c>
      <c r="N7985" t="s">
        <v>45254</v>
      </c>
      <c r="O7985" s="76" t="s">
        <v>4356</v>
      </c>
      <c r="P7985" s="82">
        <v>744</v>
      </c>
      <c r="Q7985" s="82" t="s">
        <v>80165</v>
      </c>
      <c r="R7985"/>
    </row>
    <row r="7986" spans="12:18" x14ac:dyDescent="0.25">
      <c r="L7986" t="s">
        <v>915</v>
      </c>
      <c r="M7986" t="s">
        <v>13858</v>
      </c>
      <c r="N7986" t="s">
        <v>45255</v>
      </c>
      <c r="O7986" s="76" t="s">
        <v>4356</v>
      </c>
      <c r="P7986" s="82">
        <v>764</v>
      </c>
      <c r="Q7986" s="82" t="s">
        <v>80166</v>
      </c>
      <c r="R7986"/>
    </row>
    <row r="7987" spans="12:18" x14ac:dyDescent="0.25">
      <c r="L7987" t="s">
        <v>915</v>
      </c>
      <c r="M7987" t="s">
        <v>8590</v>
      </c>
      <c r="N7987" t="s">
        <v>45256</v>
      </c>
      <c r="O7987" s="76" t="s">
        <v>4356</v>
      </c>
      <c r="P7987" s="82">
        <v>341</v>
      </c>
      <c r="Q7987" s="82" t="s">
        <v>80167</v>
      </c>
      <c r="R7987"/>
    </row>
    <row r="7988" spans="12:18" x14ac:dyDescent="0.25">
      <c r="L7988" t="s">
        <v>915</v>
      </c>
      <c r="M7988" t="s">
        <v>15894</v>
      </c>
      <c r="N7988" t="s">
        <v>45257</v>
      </c>
      <c r="O7988" s="76" t="s">
        <v>4356</v>
      </c>
      <c r="P7988" s="82">
        <v>1152</v>
      </c>
      <c r="Q7988" s="82" t="s">
        <v>80168</v>
      </c>
      <c r="R7988"/>
    </row>
    <row r="7989" spans="12:18" x14ac:dyDescent="0.25">
      <c r="L7989" t="s">
        <v>915</v>
      </c>
      <c r="M7989" t="s">
        <v>13860</v>
      </c>
      <c r="N7989" t="s">
        <v>45258</v>
      </c>
      <c r="O7989" s="76" t="s">
        <v>4356</v>
      </c>
      <c r="P7989" s="82">
        <v>2069</v>
      </c>
      <c r="Q7989" s="82" t="s">
        <v>80169</v>
      </c>
      <c r="R7989"/>
    </row>
    <row r="7990" spans="12:18" x14ac:dyDescent="0.25">
      <c r="L7990" t="s">
        <v>915</v>
      </c>
      <c r="M7990" t="s">
        <v>13862</v>
      </c>
      <c r="N7990" t="s">
        <v>45259</v>
      </c>
      <c r="O7990" s="76" t="s">
        <v>4366</v>
      </c>
      <c r="P7990" s="82">
        <v>100</v>
      </c>
      <c r="Q7990" s="82" t="s">
        <v>80170</v>
      </c>
      <c r="R7990"/>
    </row>
    <row r="7991" spans="12:18" x14ac:dyDescent="0.25">
      <c r="L7991" t="s">
        <v>915</v>
      </c>
      <c r="M7991" t="s">
        <v>33939</v>
      </c>
      <c r="N7991" t="s">
        <v>45260</v>
      </c>
      <c r="O7991" s="76" t="s">
        <v>4356</v>
      </c>
      <c r="P7991" s="82">
        <v>682</v>
      </c>
      <c r="Q7991" s="82" t="s">
        <v>80171</v>
      </c>
      <c r="R7991"/>
    </row>
    <row r="7992" spans="12:18" x14ac:dyDescent="0.25">
      <c r="L7992" t="s">
        <v>915</v>
      </c>
      <c r="M7992" t="s">
        <v>15896</v>
      </c>
      <c r="N7992" t="s">
        <v>45261</v>
      </c>
      <c r="O7992" s="76" t="s">
        <v>4356</v>
      </c>
      <c r="P7992" s="82">
        <v>1657</v>
      </c>
      <c r="Q7992" s="82" t="s">
        <v>80172</v>
      </c>
      <c r="R7992"/>
    </row>
    <row r="7993" spans="12:18" x14ac:dyDescent="0.25">
      <c r="L7993" t="s">
        <v>915</v>
      </c>
      <c r="M7993" t="s">
        <v>7959</v>
      </c>
      <c r="N7993" t="s">
        <v>45262</v>
      </c>
      <c r="O7993" s="76" t="s">
        <v>4356</v>
      </c>
      <c r="P7993" s="82">
        <v>794</v>
      </c>
      <c r="Q7993" s="82" t="s">
        <v>80173</v>
      </c>
      <c r="R7993"/>
    </row>
    <row r="7994" spans="12:18" x14ac:dyDescent="0.25">
      <c r="L7994" t="s">
        <v>915</v>
      </c>
      <c r="M7994" t="s">
        <v>15898</v>
      </c>
      <c r="N7994" t="s">
        <v>45263</v>
      </c>
      <c r="O7994" s="76" t="s">
        <v>4356</v>
      </c>
      <c r="P7994" s="82">
        <v>214</v>
      </c>
      <c r="Q7994" s="82" t="s">
        <v>80174</v>
      </c>
      <c r="R7994"/>
    </row>
    <row r="7995" spans="12:18" x14ac:dyDescent="0.25">
      <c r="L7995" t="s">
        <v>915</v>
      </c>
      <c r="M7995" t="s">
        <v>13864</v>
      </c>
      <c r="N7995" t="s">
        <v>45264</v>
      </c>
      <c r="O7995" s="76" t="s">
        <v>4356</v>
      </c>
      <c r="P7995" s="82">
        <v>1387</v>
      </c>
      <c r="Q7995" s="82" t="s">
        <v>80175</v>
      </c>
      <c r="R7995"/>
    </row>
    <row r="7996" spans="12:18" x14ac:dyDescent="0.25">
      <c r="L7996" t="s">
        <v>915</v>
      </c>
      <c r="M7996" t="s">
        <v>25012</v>
      </c>
      <c r="N7996" t="s">
        <v>45265</v>
      </c>
      <c r="O7996" s="76" t="s">
        <v>4356</v>
      </c>
      <c r="P7996" s="82">
        <v>686</v>
      </c>
      <c r="Q7996" s="82" t="s">
        <v>80176</v>
      </c>
      <c r="R7996"/>
    </row>
    <row r="7997" spans="12:18" x14ac:dyDescent="0.25">
      <c r="L7997" t="s">
        <v>915</v>
      </c>
      <c r="M7997" t="s">
        <v>25013</v>
      </c>
      <c r="N7997" t="s">
        <v>45266</v>
      </c>
      <c r="O7997" s="76" t="s">
        <v>4356</v>
      </c>
      <c r="P7997" s="82">
        <v>356</v>
      </c>
      <c r="Q7997" s="82" t="s">
        <v>80177</v>
      </c>
      <c r="R7997"/>
    </row>
    <row r="7998" spans="12:18" x14ac:dyDescent="0.25">
      <c r="L7998" t="s">
        <v>915</v>
      </c>
      <c r="M7998" t="s">
        <v>15900</v>
      </c>
      <c r="N7998" t="s">
        <v>45267</v>
      </c>
      <c r="O7998" s="76" t="s">
        <v>4356</v>
      </c>
      <c r="P7998" s="82">
        <v>249</v>
      </c>
      <c r="Q7998" s="82" t="s">
        <v>80178</v>
      </c>
      <c r="R7998"/>
    </row>
    <row r="7999" spans="12:18" x14ac:dyDescent="0.25">
      <c r="L7999" t="s">
        <v>915</v>
      </c>
      <c r="M7999" t="s">
        <v>33940</v>
      </c>
      <c r="N7999" t="s">
        <v>45268</v>
      </c>
      <c r="O7999" s="76" t="s">
        <v>4356</v>
      </c>
      <c r="P7999" s="82">
        <v>1046</v>
      </c>
      <c r="Q7999" s="82" t="s">
        <v>80179</v>
      </c>
      <c r="R7999"/>
    </row>
    <row r="8000" spans="12:18" x14ac:dyDescent="0.25">
      <c r="L8000" t="s">
        <v>915</v>
      </c>
      <c r="M8000" t="s">
        <v>25014</v>
      </c>
      <c r="N8000" t="s">
        <v>45269</v>
      </c>
      <c r="O8000" s="76" t="s">
        <v>4356</v>
      </c>
      <c r="P8000" s="82">
        <v>1241</v>
      </c>
      <c r="Q8000" s="82" t="s">
        <v>80183</v>
      </c>
      <c r="R8000"/>
    </row>
    <row r="8001" spans="12:18" x14ac:dyDescent="0.25">
      <c r="L8001" t="s">
        <v>915</v>
      </c>
      <c r="M8001" t="s">
        <v>15906</v>
      </c>
      <c r="N8001" t="s">
        <v>45270</v>
      </c>
      <c r="O8001" s="76" t="s">
        <v>4374</v>
      </c>
      <c r="P8001" s="82">
        <v>5010</v>
      </c>
      <c r="Q8001" s="82" t="s">
        <v>72645</v>
      </c>
      <c r="R8001"/>
    </row>
    <row r="8002" spans="12:18" x14ac:dyDescent="0.25">
      <c r="L8002" t="s">
        <v>915</v>
      </c>
      <c r="M8002" t="s">
        <v>7961</v>
      </c>
      <c r="N8002" t="s">
        <v>45271</v>
      </c>
      <c r="O8002" s="76" t="s">
        <v>4356</v>
      </c>
      <c r="P8002" s="82">
        <v>765</v>
      </c>
      <c r="Q8002" s="82" t="s">
        <v>80184</v>
      </c>
      <c r="R8002"/>
    </row>
    <row r="8003" spans="12:18" x14ac:dyDescent="0.25">
      <c r="L8003" t="s">
        <v>915</v>
      </c>
      <c r="M8003" t="s">
        <v>25015</v>
      </c>
      <c r="N8003" t="s">
        <v>45272</v>
      </c>
      <c r="O8003" s="76" t="s">
        <v>4356</v>
      </c>
      <c r="P8003" s="82">
        <v>1166</v>
      </c>
      <c r="Q8003" s="82" t="s">
        <v>80185</v>
      </c>
      <c r="R8003"/>
    </row>
    <row r="8004" spans="12:18" x14ac:dyDescent="0.25">
      <c r="L8004" t="s">
        <v>960</v>
      </c>
      <c r="M8004" t="s">
        <v>7962</v>
      </c>
      <c r="N8004" t="s">
        <v>45273</v>
      </c>
      <c r="O8004" s="76" t="s">
        <v>4356</v>
      </c>
      <c r="P8004" s="82">
        <v>1432</v>
      </c>
      <c r="Q8004" s="82" t="s">
        <v>95516</v>
      </c>
      <c r="R8004"/>
    </row>
    <row r="8005" spans="12:18" x14ac:dyDescent="0.25">
      <c r="L8005" t="s">
        <v>960</v>
      </c>
      <c r="M8005" t="s">
        <v>7963</v>
      </c>
      <c r="N8005" t="s">
        <v>45274</v>
      </c>
      <c r="O8005" s="76" t="s">
        <v>4356</v>
      </c>
      <c r="P8005" s="82">
        <v>1138</v>
      </c>
      <c r="Q8005" s="82" t="s">
        <v>95517</v>
      </c>
      <c r="R8005"/>
    </row>
    <row r="8006" spans="12:18" x14ac:dyDescent="0.25">
      <c r="L8006" t="s">
        <v>960</v>
      </c>
      <c r="M8006" t="s">
        <v>25016</v>
      </c>
      <c r="N8006" t="s">
        <v>45275</v>
      </c>
      <c r="O8006" s="76" t="s">
        <v>4366</v>
      </c>
      <c r="P8006" s="82">
        <v>143</v>
      </c>
      <c r="Q8006" s="82" t="s">
        <v>95518</v>
      </c>
      <c r="R8006"/>
    </row>
    <row r="8007" spans="12:18" x14ac:dyDescent="0.25">
      <c r="L8007" t="s">
        <v>960</v>
      </c>
      <c r="M8007" t="s">
        <v>25017</v>
      </c>
      <c r="N8007" t="s">
        <v>45276</v>
      </c>
      <c r="O8007" s="76" t="s">
        <v>4366</v>
      </c>
      <c r="P8007" s="82">
        <v>578</v>
      </c>
      <c r="Q8007" s="82" t="s">
        <v>95519</v>
      </c>
      <c r="R8007"/>
    </row>
    <row r="8008" spans="12:18" x14ac:dyDescent="0.25">
      <c r="L8008" t="s">
        <v>960</v>
      </c>
      <c r="M8008" t="s">
        <v>13866</v>
      </c>
      <c r="N8008" t="s">
        <v>45277</v>
      </c>
      <c r="O8008" s="76" t="s">
        <v>4366</v>
      </c>
      <c r="P8008" s="82">
        <v>192</v>
      </c>
      <c r="Q8008" s="82" t="s">
        <v>95520</v>
      </c>
      <c r="R8008"/>
    </row>
    <row r="8009" spans="12:18" x14ac:dyDescent="0.25">
      <c r="L8009" t="s">
        <v>960</v>
      </c>
      <c r="M8009" t="s">
        <v>15907</v>
      </c>
      <c r="N8009" t="s">
        <v>45278</v>
      </c>
      <c r="O8009" s="76" t="s">
        <v>4366</v>
      </c>
      <c r="P8009" s="82">
        <v>218</v>
      </c>
      <c r="Q8009" s="82" t="s">
        <v>95521</v>
      </c>
      <c r="R8009"/>
    </row>
    <row r="8010" spans="12:18" x14ac:dyDescent="0.25">
      <c r="L8010" t="s">
        <v>960</v>
      </c>
      <c r="M8010" t="s">
        <v>24639</v>
      </c>
      <c r="N8010" t="s">
        <v>45279</v>
      </c>
      <c r="O8010" s="76" t="s">
        <v>4366</v>
      </c>
      <c r="P8010" s="82">
        <v>244</v>
      </c>
      <c r="Q8010" s="82" t="s">
        <v>95522</v>
      </c>
      <c r="R8010"/>
    </row>
    <row r="8011" spans="12:18" x14ac:dyDescent="0.25">
      <c r="L8011" t="s">
        <v>960</v>
      </c>
      <c r="M8011" t="s">
        <v>5490</v>
      </c>
      <c r="N8011" t="s">
        <v>45280</v>
      </c>
      <c r="O8011" s="76" t="s">
        <v>4356</v>
      </c>
      <c r="P8011" s="82">
        <v>3366</v>
      </c>
      <c r="Q8011" s="82" t="s">
        <v>95523</v>
      </c>
      <c r="R8011"/>
    </row>
    <row r="8012" spans="12:18" x14ac:dyDescent="0.25">
      <c r="L8012" t="s">
        <v>960</v>
      </c>
      <c r="M8012" t="s">
        <v>11796</v>
      </c>
      <c r="N8012" t="s">
        <v>45281</v>
      </c>
      <c r="O8012" s="76" t="s">
        <v>4366</v>
      </c>
      <c r="P8012" s="82">
        <v>98</v>
      </c>
      <c r="Q8012" s="82" t="s">
        <v>95524</v>
      </c>
      <c r="R8012"/>
    </row>
    <row r="8013" spans="12:18" x14ac:dyDescent="0.25">
      <c r="L8013" t="s">
        <v>960</v>
      </c>
      <c r="M8013" t="s">
        <v>13869</v>
      </c>
      <c r="N8013" t="s">
        <v>45282</v>
      </c>
      <c r="O8013" s="76" t="s">
        <v>4366</v>
      </c>
      <c r="P8013" s="82">
        <v>116</v>
      </c>
      <c r="Q8013" s="82" t="s">
        <v>95525</v>
      </c>
      <c r="R8013"/>
    </row>
    <row r="8014" spans="12:18" x14ac:dyDescent="0.25">
      <c r="L8014" t="s">
        <v>960</v>
      </c>
      <c r="M8014" t="s">
        <v>8756</v>
      </c>
      <c r="N8014" t="s">
        <v>45283</v>
      </c>
      <c r="O8014" s="76" t="s">
        <v>4366</v>
      </c>
      <c r="P8014" s="82">
        <v>154</v>
      </c>
      <c r="Q8014" s="82" t="s">
        <v>95526</v>
      </c>
      <c r="R8014"/>
    </row>
    <row r="8015" spans="12:18" x14ac:dyDescent="0.25">
      <c r="L8015" t="s">
        <v>960</v>
      </c>
      <c r="M8015" t="s">
        <v>13870</v>
      </c>
      <c r="N8015" t="s">
        <v>45284</v>
      </c>
      <c r="O8015" s="76" t="s">
        <v>4366</v>
      </c>
      <c r="P8015" s="82">
        <v>111</v>
      </c>
      <c r="Q8015" s="82" t="s">
        <v>95527</v>
      </c>
      <c r="R8015"/>
    </row>
    <row r="8016" spans="12:18" x14ac:dyDescent="0.25">
      <c r="L8016" t="s">
        <v>960</v>
      </c>
      <c r="M8016" t="s">
        <v>15909</v>
      </c>
      <c r="N8016" t="s">
        <v>45285</v>
      </c>
      <c r="O8016" s="76" t="s">
        <v>4356</v>
      </c>
      <c r="P8016" s="82">
        <v>1214</v>
      </c>
      <c r="Q8016" s="82" t="s">
        <v>95528</v>
      </c>
      <c r="R8016"/>
    </row>
    <row r="8017" spans="12:18" x14ac:dyDescent="0.25">
      <c r="L8017" t="s">
        <v>960</v>
      </c>
      <c r="M8017" t="s">
        <v>25018</v>
      </c>
      <c r="N8017" t="s">
        <v>45286</v>
      </c>
      <c r="O8017" s="76" t="s">
        <v>4366</v>
      </c>
      <c r="P8017" s="82">
        <v>115</v>
      </c>
      <c r="Q8017" s="82" t="s">
        <v>95529</v>
      </c>
      <c r="R8017"/>
    </row>
    <row r="8018" spans="12:18" x14ac:dyDescent="0.25">
      <c r="L8018" t="s">
        <v>960</v>
      </c>
      <c r="M8018" t="s">
        <v>25019</v>
      </c>
      <c r="N8018" t="s">
        <v>45287</v>
      </c>
      <c r="O8018" s="76" t="s">
        <v>4356</v>
      </c>
      <c r="P8018" s="82">
        <v>815</v>
      </c>
      <c r="Q8018" s="82" t="s">
        <v>95530</v>
      </c>
      <c r="R8018"/>
    </row>
    <row r="8019" spans="12:18" x14ac:dyDescent="0.25">
      <c r="L8019" t="s">
        <v>960</v>
      </c>
      <c r="M8019" t="s">
        <v>15911</v>
      </c>
      <c r="N8019" t="s">
        <v>45288</v>
      </c>
      <c r="O8019" s="76" t="s">
        <v>4366</v>
      </c>
      <c r="P8019" s="82">
        <v>187</v>
      </c>
      <c r="Q8019" s="82" t="s">
        <v>95531</v>
      </c>
      <c r="R8019"/>
    </row>
    <row r="8020" spans="12:18" x14ac:dyDescent="0.25">
      <c r="L8020" t="s">
        <v>960</v>
      </c>
      <c r="M8020" t="s">
        <v>33941</v>
      </c>
      <c r="N8020" t="s">
        <v>45289</v>
      </c>
      <c r="O8020" s="76" t="s">
        <v>4366</v>
      </c>
      <c r="P8020" s="82">
        <v>159</v>
      </c>
      <c r="Q8020" s="82" t="s">
        <v>95532</v>
      </c>
      <c r="R8020"/>
    </row>
    <row r="8021" spans="12:18" x14ac:dyDescent="0.25">
      <c r="L8021" t="s">
        <v>960</v>
      </c>
      <c r="M8021" t="s">
        <v>7964</v>
      </c>
      <c r="N8021" t="s">
        <v>45290</v>
      </c>
      <c r="O8021" s="76" t="s">
        <v>4366</v>
      </c>
      <c r="P8021" s="82">
        <v>256</v>
      </c>
      <c r="Q8021" s="82" t="s">
        <v>95533</v>
      </c>
      <c r="R8021"/>
    </row>
    <row r="8022" spans="12:18" x14ac:dyDescent="0.25">
      <c r="L8022" t="s">
        <v>960</v>
      </c>
      <c r="M8022" t="s">
        <v>13872</v>
      </c>
      <c r="N8022" t="s">
        <v>45291</v>
      </c>
      <c r="O8022" s="76" t="s">
        <v>4366</v>
      </c>
      <c r="P8022" s="82">
        <v>25</v>
      </c>
      <c r="Q8022" s="82" t="s">
        <v>95534</v>
      </c>
      <c r="R8022"/>
    </row>
    <row r="8023" spans="12:18" x14ac:dyDescent="0.25">
      <c r="L8023" t="s">
        <v>960</v>
      </c>
      <c r="M8023" t="s">
        <v>13874</v>
      </c>
      <c r="N8023" t="s">
        <v>45292</v>
      </c>
      <c r="O8023" s="76" t="s">
        <v>4356</v>
      </c>
      <c r="P8023" s="82">
        <v>409</v>
      </c>
      <c r="Q8023" s="82" t="s">
        <v>95535</v>
      </c>
      <c r="R8023"/>
    </row>
    <row r="8024" spans="12:18" x14ac:dyDescent="0.25">
      <c r="L8024" t="s">
        <v>960</v>
      </c>
      <c r="M8024" t="s">
        <v>13876</v>
      </c>
      <c r="N8024" t="s">
        <v>45293</v>
      </c>
      <c r="O8024" s="76" t="s">
        <v>4356</v>
      </c>
      <c r="P8024" s="82">
        <v>776</v>
      </c>
      <c r="Q8024" s="82" t="s">
        <v>95536</v>
      </c>
      <c r="R8024"/>
    </row>
    <row r="8025" spans="12:18" x14ac:dyDescent="0.25">
      <c r="L8025" t="s">
        <v>960</v>
      </c>
      <c r="M8025" t="s">
        <v>25020</v>
      </c>
      <c r="N8025" t="s">
        <v>45294</v>
      </c>
      <c r="O8025" s="76" t="s">
        <v>4366</v>
      </c>
      <c r="P8025" s="82">
        <v>365</v>
      </c>
      <c r="Q8025" s="82" t="s">
        <v>95537</v>
      </c>
      <c r="R8025"/>
    </row>
    <row r="8026" spans="12:18" x14ac:dyDescent="0.25">
      <c r="L8026" t="s">
        <v>960</v>
      </c>
      <c r="M8026" t="s">
        <v>25021</v>
      </c>
      <c r="N8026" t="s">
        <v>45295</v>
      </c>
      <c r="O8026" s="76" t="s">
        <v>4366</v>
      </c>
      <c r="P8026" s="82">
        <v>99</v>
      </c>
      <c r="Q8026" s="82" t="s">
        <v>95538</v>
      </c>
      <c r="R8026"/>
    </row>
    <row r="8027" spans="12:18" x14ac:dyDescent="0.25">
      <c r="L8027" t="s">
        <v>960</v>
      </c>
      <c r="M8027" t="s">
        <v>33942</v>
      </c>
      <c r="N8027" t="s">
        <v>45296</v>
      </c>
      <c r="O8027" s="76" t="s">
        <v>4356</v>
      </c>
      <c r="P8027" s="82">
        <v>533</v>
      </c>
      <c r="Q8027" s="82" t="s">
        <v>95539</v>
      </c>
      <c r="R8027"/>
    </row>
    <row r="8028" spans="12:18" x14ac:dyDescent="0.25">
      <c r="L8028" t="s">
        <v>960</v>
      </c>
      <c r="M8028" t="s">
        <v>7965</v>
      </c>
      <c r="N8028" t="s">
        <v>45297</v>
      </c>
      <c r="O8028" s="76" t="s">
        <v>4356</v>
      </c>
      <c r="P8028" s="82">
        <v>1315</v>
      </c>
      <c r="Q8028" s="82" t="s">
        <v>95540</v>
      </c>
      <c r="R8028"/>
    </row>
    <row r="8029" spans="12:18" x14ac:dyDescent="0.25">
      <c r="L8029" t="s">
        <v>960</v>
      </c>
      <c r="M8029" t="s">
        <v>7966</v>
      </c>
      <c r="N8029" t="s">
        <v>45298</v>
      </c>
      <c r="O8029" s="76" t="s">
        <v>4366</v>
      </c>
      <c r="P8029" s="82">
        <v>353</v>
      </c>
      <c r="Q8029" s="82" t="s">
        <v>95541</v>
      </c>
      <c r="R8029"/>
    </row>
    <row r="8030" spans="12:18" x14ac:dyDescent="0.25">
      <c r="L8030" t="s">
        <v>960</v>
      </c>
      <c r="M8030" t="s">
        <v>7967</v>
      </c>
      <c r="N8030" t="s">
        <v>45299</v>
      </c>
      <c r="O8030" s="76" t="s">
        <v>4366</v>
      </c>
      <c r="P8030" s="82">
        <v>244</v>
      </c>
      <c r="Q8030" s="82" t="s">
        <v>95542</v>
      </c>
      <c r="R8030"/>
    </row>
    <row r="8031" spans="12:18" x14ac:dyDescent="0.25">
      <c r="L8031" t="s">
        <v>960</v>
      </c>
      <c r="M8031" t="s">
        <v>13878</v>
      </c>
      <c r="N8031" t="s">
        <v>45300</v>
      </c>
      <c r="O8031" s="76" t="s">
        <v>4366</v>
      </c>
      <c r="P8031" s="82">
        <v>110</v>
      </c>
      <c r="Q8031" s="82" t="s">
        <v>95543</v>
      </c>
      <c r="R8031"/>
    </row>
    <row r="8032" spans="12:18" x14ac:dyDescent="0.25">
      <c r="L8032" t="s">
        <v>960</v>
      </c>
      <c r="M8032" t="s">
        <v>33943</v>
      </c>
      <c r="N8032" t="s">
        <v>45301</v>
      </c>
      <c r="O8032" s="76" t="s">
        <v>4356</v>
      </c>
      <c r="P8032" s="82">
        <v>2572</v>
      </c>
      <c r="Q8032" s="82" t="s">
        <v>95545</v>
      </c>
      <c r="R8032"/>
    </row>
    <row r="8033" spans="12:18" x14ac:dyDescent="0.25">
      <c r="L8033" t="s">
        <v>960</v>
      </c>
      <c r="M8033" t="s">
        <v>7170</v>
      </c>
      <c r="N8033" t="s">
        <v>45302</v>
      </c>
      <c r="O8033" s="76" t="s">
        <v>4356</v>
      </c>
      <c r="P8033" s="82">
        <v>1257</v>
      </c>
      <c r="Q8033" s="82" t="s">
        <v>95546</v>
      </c>
      <c r="R8033"/>
    </row>
    <row r="8034" spans="12:18" x14ac:dyDescent="0.25">
      <c r="L8034" t="s">
        <v>960</v>
      </c>
      <c r="M8034" t="s">
        <v>15913</v>
      </c>
      <c r="N8034" t="s">
        <v>45303</v>
      </c>
      <c r="O8034" s="76" t="s">
        <v>4356</v>
      </c>
      <c r="P8034" s="82">
        <v>717</v>
      </c>
      <c r="Q8034" s="82" t="s">
        <v>95547</v>
      </c>
      <c r="R8034"/>
    </row>
    <row r="8035" spans="12:18" x14ac:dyDescent="0.25">
      <c r="L8035" t="s">
        <v>960</v>
      </c>
      <c r="M8035" t="s">
        <v>13881</v>
      </c>
      <c r="N8035" t="s">
        <v>45304</v>
      </c>
      <c r="O8035" s="76" t="s">
        <v>4366</v>
      </c>
      <c r="P8035" s="82">
        <v>27</v>
      </c>
      <c r="Q8035" s="82" t="s">
        <v>95549</v>
      </c>
      <c r="R8035"/>
    </row>
    <row r="8036" spans="12:18" x14ac:dyDescent="0.25">
      <c r="L8036" t="s">
        <v>960</v>
      </c>
      <c r="M8036" t="s">
        <v>33944</v>
      </c>
      <c r="N8036" t="s">
        <v>45305</v>
      </c>
      <c r="O8036" s="76" t="s">
        <v>4356</v>
      </c>
      <c r="P8036" s="82">
        <v>717</v>
      </c>
      <c r="Q8036" s="82" t="s">
        <v>95550</v>
      </c>
      <c r="R8036"/>
    </row>
    <row r="8037" spans="12:18" x14ac:dyDescent="0.25">
      <c r="L8037" t="s">
        <v>960</v>
      </c>
      <c r="M8037" t="s">
        <v>33945</v>
      </c>
      <c r="N8037" t="s">
        <v>45306</v>
      </c>
      <c r="O8037" s="76" t="s">
        <v>4356</v>
      </c>
      <c r="P8037" s="82">
        <v>1038</v>
      </c>
      <c r="Q8037" s="82" t="s">
        <v>95551</v>
      </c>
      <c r="R8037"/>
    </row>
    <row r="8038" spans="12:18" x14ac:dyDescent="0.25">
      <c r="L8038" t="s">
        <v>960</v>
      </c>
      <c r="M8038" t="s">
        <v>13883</v>
      </c>
      <c r="N8038" t="s">
        <v>45307</v>
      </c>
      <c r="O8038" s="76" t="s">
        <v>4366</v>
      </c>
      <c r="P8038" s="82">
        <v>85</v>
      </c>
      <c r="Q8038" s="82" t="s">
        <v>95552</v>
      </c>
      <c r="R8038"/>
    </row>
    <row r="8039" spans="12:18" x14ac:dyDescent="0.25">
      <c r="L8039" t="s">
        <v>960</v>
      </c>
      <c r="M8039" t="s">
        <v>7969</v>
      </c>
      <c r="N8039" t="s">
        <v>45308</v>
      </c>
      <c r="O8039" s="76" t="s">
        <v>4366</v>
      </c>
      <c r="P8039" s="82">
        <v>256</v>
      </c>
      <c r="Q8039" s="82" t="s">
        <v>95553</v>
      </c>
      <c r="R8039"/>
    </row>
    <row r="8040" spans="12:18" x14ac:dyDescent="0.25">
      <c r="L8040" t="s">
        <v>960</v>
      </c>
      <c r="M8040" t="s">
        <v>25023</v>
      </c>
      <c r="N8040" t="s">
        <v>45309</v>
      </c>
      <c r="O8040" s="76" t="s">
        <v>4366</v>
      </c>
      <c r="P8040" s="82">
        <v>127</v>
      </c>
      <c r="Q8040" s="82" t="s">
        <v>95557</v>
      </c>
      <c r="R8040"/>
    </row>
    <row r="8041" spans="12:18" x14ac:dyDescent="0.25">
      <c r="L8041" t="s">
        <v>960</v>
      </c>
      <c r="M8041" t="s">
        <v>7970</v>
      </c>
      <c r="N8041" t="s">
        <v>45310</v>
      </c>
      <c r="O8041" s="76" t="s">
        <v>4366</v>
      </c>
      <c r="P8041" s="82">
        <v>101</v>
      </c>
      <c r="Q8041" s="82" t="s">
        <v>95558</v>
      </c>
      <c r="R8041"/>
    </row>
    <row r="8042" spans="12:18" x14ac:dyDescent="0.25">
      <c r="L8042" t="s">
        <v>960</v>
      </c>
      <c r="M8042" t="s">
        <v>33947</v>
      </c>
      <c r="N8042" t="s">
        <v>45311</v>
      </c>
      <c r="O8042" s="76" t="s">
        <v>4366</v>
      </c>
      <c r="P8042" s="82">
        <v>75</v>
      </c>
      <c r="Q8042" s="82" t="s">
        <v>95559</v>
      </c>
      <c r="R8042"/>
    </row>
    <row r="8043" spans="12:18" x14ac:dyDescent="0.25">
      <c r="L8043" t="s">
        <v>960</v>
      </c>
      <c r="M8043" t="s">
        <v>33948</v>
      </c>
      <c r="N8043" t="s">
        <v>45312</v>
      </c>
      <c r="O8043" s="76" t="s">
        <v>4356</v>
      </c>
      <c r="P8043" s="82">
        <v>892</v>
      </c>
      <c r="Q8043" s="82" t="s">
        <v>95560</v>
      </c>
      <c r="R8043"/>
    </row>
    <row r="8044" spans="12:18" x14ac:dyDescent="0.25">
      <c r="L8044" t="s">
        <v>960</v>
      </c>
      <c r="M8044" t="s">
        <v>15917</v>
      </c>
      <c r="N8044" t="s">
        <v>45313</v>
      </c>
      <c r="O8044" s="76" t="s">
        <v>4366</v>
      </c>
      <c r="P8044" s="82">
        <v>82</v>
      </c>
      <c r="Q8044" s="82" t="s">
        <v>95561</v>
      </c>
      <c r="R8044"/>
    </row>
    <row r="8045" spans="12:18" x14ac:dyDescent="0.25">
      <c r="L8045" t="s">
        <v>960</v>
      </c>
      <c r="M8045" t="s">
        <v>33949</v>
      </c>
      <c r="N8045" t="s">
        <v>45314</v>
      </c>
      <c r="O8045" s="76" t="s">
        <v>4366</v>
      </c>
      <c r="P8045" s="82">
        <v>243</v>
      </c>
      <c r="Q8045" s="82" t="s">
        <v>95562</v>
      </c>
      <c r="R8045"/>
    </row>
    <row r="8046" spans="12:18" x14ac:dyDescent="0.25">
      <c r="L8046" t="s">
        <v>960</v>
      </c>
      <c r="M8046" t="s">
        <v>25024</v>
      </c>
      <c r="N8046" t="s">
        <v>45315</v>
      </c>
      <c r="O8046" s="76" t="s">
        <v>4366</v>
      </c>
      <c r="P8046" s="82">
        <v>467</v>
      </c>
      <c r="Q8046" s="82" t="s">
        <v>95563</v>
      </c>
      <c r="R8046"/>
    </row>
    <row r="8047" spans="12:18" x14ac:dyDescent="0.25">
      <c r="L8047" t="s">
        <v>960</v>
      </c>
      <c r="M8047" t="s">
        <v>25025</v>
      </c>
      <c r="N8047" t="s">
        <v>45316</v>
      </c>
      <c r="O8047" s="76" t="s">
        <v>4366</v>
      </c>
      <c r="P8047" s="82">
        <v>248</v>
      </c>
      <c r="Q8047" s="82" t="s">
        <v>95564</v>
      </c>
      <c r="R8047"/>
    </row>
    <row r="8048" spans="12:18" x14ac:dyDescent="0.25">
      <c r="L8048" t="s">
        <v>960</v>
      </c>
      <c r="M8048" t="s">
        <v>7972</v>
      </c>
      <c r="N8048" t="s">
        <v>45317</v>
      </c>
      <c r="O8048" s="76" t="s">
        <v>4366</v>
      </c>
      <c r="P8048" s="82">
        <v>211</v>
      </c>
      <c r="Q8048" s="82" t="s">
        <v>95568</v>
      </c>
      <c r="R8048"/>
    </row>
    <row r="8049" spans="12:18" x14ac:dyDescent="0.25">
      <c r="L8049" t="s">
        <v>960</v>
      </c>
      <c r="M8049" t="s">
        <v>13135</v>
      </c>
      <c r="N8049" t="s">
        <v>45318</v>
      </c>
      <c r="O8049" s="76" t="s">
        <v>4366</v>
      </c>
      <c r="P8049" s="82">
        <v>232</v>
      </c>
      <c r="Q8049" s="82" t="s">
        <v>95569</v>
      </c>
      <c r="R8049"/>
    </row>
    <row r="8050" spans="12:18" x14ac:dyDescent="0.25">
      <c r="L8050" t="s">
        <v>960</v>
      </c>
      <c r="M8050" t="s">
        <v>7973</v>
      </c>
      <c r="N8050" t="s">
        <v>45319</v>
      </c>
      <c r="O8050" s="76" t="s">
        <v>4366</v>
      </c>
      <c r="P8050" s="82">
        <v>32</v>
      </c>
      <c r="Q8050" s="82" t="s">
        <v>95570</v>
      </c>
      <c r="R8050"/>
    </row>
    <row r="8051" spans="12:18" x14ac:dyDescent="0.25">
      <c r="L8051" t="s">
        <v>960</v>
      </c>
      <c r="M8051" t="s">
        <v>13887</v>
      </c>
      <c r="N8051" t="s">
        <v>45320</v>
      </c>
      <c r="O8051" s="76" t="s">
        <v>4366</v>
      </c>
      <c r="P8051" s="82">
        <v>314</v>
      </c>
      <c r="Q8051" s="82" t="s">
        <v>95571</v>
      </c>
      <c r="R8051"/>
    </row>
    <row r="8052" spans="12:18" x14ac:dyDescent="0.25">
      <c r="L8052" t="s">
        <v>960</v>
      </c>
      <c r="M8052" t="s">
        <v>33950</v>
      </c>
      <c r="N8052" t="s">
        <v>45321</v>
      </c>
      <c r="O8052" s="76" t="s">
        <v>4356</v>
      </c>
      <c r="P8052" s="82">
        <v>557</v>
      </c>
      <c r="Q8052" s="82" t="s">
        <v>95572</v>
      </c>
      <c r="R8052"/>
    </row>
    <row r="8053" spans="12:18" x14ac:dyDescent="0.25">
      <c r="L8053" t="s">
        <v>960</v>
      </c>
      <c r="M8053" t="s">
        <v>33951</v>
      </c>
      <c r="N8053" t="s">
        <v>45322</v>
      </c>
      <c r="O8053" s="76" t="s">
        <v>4366</v>
      </c>
      <c r="P8053" s="82">
        <v>143</v>
      </c>
      <c r="Q8053" s="82" t="s">
        <v>95575</v>
      </c>
      <c r="R8053"/>
    </row>
    <row r="8054" spans="12:18" x14ac:dyDescent="0.25">
      <c r="L8054" t="s">
        <v>960</v>
      </c>
      <c r="M8054" t="s">
        <v>7974</v>
      </c>
      <c r="N8054" t="s">
        <v>45323</v>
      </c>
      <c r="O8054" s="76" t="s">
        <v>4356</v>
      </c>
      <c r="P8054" s="82">
        <v>760</v>
      </c>
      <c r="Q8054" s="82" t="s">
        <v>95576</v>
      </c>
      <c r="R8054"/>
    </row>
    <row r="8055" spans="12:18" x14ac:dyDescent="0.25">
      <c r="L8055" t="s">
        <v>960</v>
      </c>
      <c r="M8055" t="s">
        <v>7975</v>
      </c>
      <c r="N8055" t="s">
        <v>45324</v>
      </c>
      <c r="O8055" s="76" t="s">
        <v>4366</v>
      </c>
      <c r="P8055" s="82">
        <v>572</v>
      </c>
      <c r="Q8055" s="82" t="s">
        <v>95577</v>
      </c>
      <c r="R8055"/>
    </row>
    <row r="8056" spans="12:18" x14ac:dyDescent="0.25">
      <c r="L8056" t="s">
        <v>960</v>
      </c>
      <c r="M8056" t="s">
        <v>33952</v>
      </c>
      <c r="N8056" t="s">
        <v>45325</v>
      </c>
      <c r="O8056" s="76" t="s">
        <v>4366</v>
      </c>
      <c r="P8056" s="82">
        <v>156</v>
      </c>
      <c r="Q8056" s="82" t="s">
        <v>95578</v>
      </c>
      <c r="R8056"/>
    </row>
    <row r="8057" spans="12:18" x14ac:dyDescent="0.25">
      <c r="L8057" t="s">
        <v>960</v>
      </c>
      <c r="M8057" t="s">
        <v>25027</v>
      </c>
      <c r="N8057" t="s">
        <v>45326</v>
      </c>
      <c r="O8057" s="76" t="s">
        <v>4366</v>
      </c>
      <c r="P8057" s="82">
        <v>645</v>
      </c>
      <c r="Q8057" s="82" t="s">
        <v>95579</v>
      </c>
      <c r="R8057"/>
    </row>
    <row r="8058" spans="12:18" x14ac:dyDescent="0.25">
      <c r="L8058" t="s">
        <v>960</v>
      </c>
      <c r="M8058" t="s">
        <v>13889</v>
      </c>
      <c r="N8058" t="s">
        <v>45327</v>
      </c>
      <c r="O8058" s="76" t="s">
        <v>4366</v>
      </c>
      <c r="P8058" s="82">
        <v>265</v>
      </c>
      <c r="Q8058" s="82" t="s">
        <v>95580</v>
      </c>
      <c r="R8058"/>
    </row>
    <row r="8059" spans="12:18" x14ac:dyDescent="0.25">
      <c r="L8059" t="s">
        <v>960</v>
      </c>
      <c r="M8059" t="s">
        <v>33954</v>
      </c>
      <c r="N8059" t="s">
        <v>45328</v>
      </c>
      <c r="O8059" s="76" t="s">
        <v>4366</v>
      </c>
      <c r="P8059" s="82">
        <v>553</v>
      </c>
      <c r="Q8059" s="82" t="s">
        <v>95583</v>
      </c>
      <c r="R8059"/>
    </row>
    <row r="8060" spans="12:18" x14ac:dyDescent="0.25">
      <c r="L8060" t="s">
        <v>960</v>
      </c>
      <c r="M8060" t="s">
        <v>33955</v>
      </c>
      <c r="N8060" t="s">
        <v>45329</v>
      </c>
      <c r="O8060" s="76" t="s">
        <v>4356</v>
      </c>
      <c r="P8060" s="82">
        <v>411</v>
      </c>
      <c r="Q8060" s="82" t="s">
        <v>95584</v>
      </c>
      <c r="R8060"/>
    </row>
    <row r="8061" spans="12:18" x14ac:dyDescent="0.25">
      <c r="L8061" t="s">
        <v>960</v>
      </c>
      <c r="M8061" t="s">
        <v>25028</v>
      </c>
      <c r="N8061" t="s">
        <v>45330</v>
      </c>
      <c r="O8061" s="76" t="s">
        <v>4366</v>
      </c>
      <c r="P8061" s="82">
        <v>447</v>
      </c>
      <c r="Q8061" s="82" t="s">
        <v>95585</v>
      </c>
      <c r="R8061"/>
    </row>
    <row r="8062" spans="12:18" x14ac:dyDescent="0.25">
      <c r="L8062" t="s">
        <v>960</v>
      </c>
      <c r="M8062" t="s">
        <v>15926</v>
      </c>
      <c r="N8062" t="s">
        <v>45331</v>
      </c>
      <c r="O8062" s="76" t="s">
        <v>4366</v>
      </c>
      <c r="P8062" s="82">
        <v>196</v>
      </c>
      <c r="Q8062" s="82" t="s">
        <v>95586</v>
      </c>
      <c r="R8062"/>
    </row>
    <row r="8063" spans="12:18" x14ac:dyDescent="0.25">
      <c r="L8063" t="s">
        <v>960</v>
      </c>
      <c r="M8063" t="s">
        <v>13891</v>
      </c>
      <c r="N8063" t="s">
        <v>45332</v>
      </c>
      <c r="O8063" s="76" t="s">
        <v>4366</v>
      </c>
      <c r="P8063" s="82">
        <v>225</v>
      </c>
      <c r="Q8063" s="82" t="s">
        <v>95587</v>
      </c>
      <c r="R8063"/>
    </row>
    <row r="8064" spans="12:18" x14ac:dyDescent="0.25">
      <c r="L8064" t="s">
        <v>960</v>
      </c>
      <c r="M8064" t="s">
        <v>7976</v>
      </c>
      <c r="N8064" t="s">
        <v>45333</v>
      </c>
      <c r="O8064" s="76" t="s">
        <v>4366</v>
      </c>
      <c r="P8064" s="82">
        <v>415</v>
      </c>
      <c r="Q8064" s="82" t="s">
        <v>95588</v>
      </c>
      <c r="R8064"/>
    </row>
    <row r="8065" spans="12:18" x14ac:dyDescent="0.25">
      <c r="L8065" t="s">
        <v>960</v>
      </c>
      <c r="M8065" t="s">
        <v>13892</v>
      </c>
      <c r="N8065" t="s">
        <v>45334</v>
      </c>
      <c r="O8065" s="76" t="s">
        <v>4356</v>
      </c>
      <c r="P8065" s="82">
        <v>1116</v>
      </c>
      <c r="Q8065" s="82" t="s">
        <v>95590</v>
      </c>
      <c r="R8065"/>
    </row>
    <row r="8066" spans="12:18" x14ac:dyDescent="0.25">
      <c r="L8066" t="s">
        <v>960</v>
      </c>
      <c r="M8066" t="s">
        <v>13894</v>
      </c>
      <c r="N8066" t="s">
        <v>45335</v>
      </c>
      <c r="O8066" s="76" t="s">
        <v>4356</v>
      </c>
      <c r="P8066" s="82">
        <v>1390</v>
      </c>
      <c r="Q8066" s="82" t="s">
        <v>95591</v>
      </c>
      <c r="R8066"/>
    </row>
    <row r="8067" spans="12:18" x14ac:dyDescent="0.25">
      <c r="L8067" t="s">
        <v>960</v>
      </c>
      <c r="M8067" t="s">
        <v>25029</v>
      </c>
      <c r="N8067" t="s">
        <v>45336</v>
      </c>
      <c r="O8067" s="76" t="s">
        <v>4366</v>
      </c>
      <c r="P8067" s="82">
        <v>421</v>
      </c>
      <c r="Q8067" s="82" t="s">
        <v>95592</v>
      </c>
      <c r="R8067"/>
    </row>
    <row r="8068" spans="12:18" x14ac:dyDescent="0.25">
      <c r="L8068" t="s">
        <v>960</v>
      </c>
      <c r="M8068" t="s">
        <v>25030</v>
      </c>
      <c r="N8068" t="s">
        <v>45337</v>
      </c>
      <c r="O8068" s="76" t="s">
        <v>4366</v>
      </c>
      <c r="P8068" s="82">
        <v>182</v>
      </c>
      <c r="Q8068" s="82" t="s">
        <v>95593</v>
      </c>
      <c r="R8068"/>
    </row>
    <row r="8069" spans="12:18" x14ac:dyDescent="0.25">
      <c r="L8069" t="s">
        <v>960</v>
      </c>
      <c r="M8069" t="s">
        <v>7978</v>
      </c>
      <c r="N8069" t="s">
        <v>45338</v>
      </c>
      <c r="O8069" s="76" t="s">
        <v>4356</v>
      </c>
      <c r="P8069" s="82">
        <v>1593</v>
      </c>
      <c r="Q8069" s="82" t="s">
        <v>95594</v>
      </c>
      <c r="R8069"/>
    </row>
    <row r="8070" spans="12:18" x14ac:dyDescent="0.25">
      <c r="L8070" t="s">
        <v>960</v>
      </c>
      <c r="M8070" t="s">
        <v>13896</v>
      </c>
      <c r="N8070" t="s">
        <v>45339</v>
      </c>
      <c r="O8070" s="76" t="s">
        <v>4366</v>
      </c>
      <c r="P8070" s="82">
        <v>94</v>
      </c>
      <c r="Q8070" s="82" t="s">
        <v>95595</v>
      </c>
      <c r="R8070"/>
    </row>
    <row r="8071" spans="12:18" x14ac:dyDescent="0.25">
      <c r="L8071" t="s">
        <v>960</v>
      </c>
      <c r="M8071" t="s">
        <v>25031</v>
      </c>
      <c r="N8071" t="s">
        <v>45340</v>
      </c>
      <c r="O8071" s="76" t="s">
        <v>4366</v>
      </c>
      <c r="P8071" s="82">
        <v>309</v>
      </c>
      <c r="Q8071" s="82" t="s">
        <v>95596</v>
      </c>
      <c r="R8071"/>
    </row>
    <row r="8072" spans="12:18" x14ac:dyDescent="0.25">
      <c r="L8072" t="s">
        <v>960</v>
      </c>
      <c r="M8072" t="s">
        <v>13898</v>
      </c>
      <c r="N8072" t="s">
        <v>45341</v>
      </c>
      <c r="O8072" s="76" t="s">
        <v>4366</v>
      </c>
      <c r="P8072" s="82">
        <v>309</v>
      </c>
      <c r="Q8072" s="82" t="s">
        <v>95597</v>
      </c>
      <c r="R8072"/>
    </row>
    <row r="8073" spans="12:18" x14ac:dyDescent="0.25">
      <c r="L8073" t="s">
        <v>960</v>
      </c>
      <c r="M8073" t="s">
        <v>7979</v>
      </c>
      <c r="N8073" t="s">
        <v>45342</v>
      </c>
      <c r="O8073" s="76" t="s">
        <v>4366</v>
      </c>
      <c r="P8073" s="82">
        <v>249</v>
      </c>
      <c r="Q8073" s="82" t="s">
        <v>95598</v>
      </c>
      <c r="R8073"/>
    </row>
    <row r="8074" spans="12:18" x14ac:dyDescent="0.25">
      <c r="L8074" t="s">
        <v>960</v>
      </c>
      <c r="M8074" t="s">
        <v>15927</v>
      </c>
      <c r="N8074" t="s">
        <v>45343</v>
      </c>
      <c r="O8074" s="76" t="s">
        <v>4366</v>
      </c>
      <c r="P8074" s="82">
        <v>242</v>
      </c>
      <c r="Q8074" s="82" t="s">
        <v>95600</v>
      </c>
      <c r="R8074"/>
    </row>
    <row r="8075" spans="12:18" x14ac:dyDescent="0.25">
      <c r="L8075" t="s">
        <v>960</v>
      </c>
      <c r="M8075" t="s">
        <v>13900</v>
      </c>
      <c r="N8075" t="s">
        <v>45344</v>
      </c>
      <c r="O8075" s="76" t="s">
        <v>4366</v>
      </c>
      <c r="P8075" s="82">
        <v>498</v>
      </c>
      <c r="Q8075" s="82" t="s">
        <v>95601</v>
      </c>
      <c r="R8075"/>
    </row>
    <row r="8076" spans="12:18" x14ac:dyDescent="0.25">
      <c r="L8076" t="s">
        <v>960</v>
      </c>
      <c r="M8076" t="s">
        <v>15979</v>
      </c>
      <c r="N8076" t="s">
        <v>45345</v>
      </c>
      <c r="O8076" s="76" t="s">
        <v>4366</v>
      </c>
      <c r="P8076" s="82">
        <v>1511</v>
      </c>
      <c r="Q8076" s="82" t="s">
        <v>95699</v>
      </c>
      <c r="R8076"/>
    </row>
    <row r="8077" spans="12:18" x14ac:dyDescent="0.25">
      <c r="L8077" t="s">
        <v>960</v>
      </c>
      <c r="M8077" t="s">
        <v>25033</v>
      </c>
      <c r="N8077" t="s">
        <v>45346</v>
      </c>
      <c r="O8077" s="76" t="s">
        <v>4366</v>
      </c>
      <c r="P8077" s="82">
        <v>123</v>
      </c>
      <c r="Q8077" s="82" t="s">
        <v>95602</v>
      </c>
      <c r="R8077"/>
    </row>
    <row r="8078" spans="12:18" x14ac:dyDescent="0.25">
      <c r="L8078" t="s">
        <v>960</v>
      </c>
      <c r="M8078" t="s">
        <v>24662</v>
      </c>
      <c r="N8078" t="s">
        <v>45347</v>
      </c>
      <c r="O8078" s="76" t="s">
        <v>4356</v>
      </c>
      <c r="P8078" s="82">
        <v>735</v>
      </c>
      <c r="Q8078" s="82" t="s">
        <v>95603</v>
      </c>
      <c r="R8078"/>
    </row>
    <row r="8079" spans="12:18" x14ac:dyDescent="0.25">
      <c r="L8079" t="s">
        <v>960</v>
      </c>
      <c r="M8079" t="s">
        <v>15929</v>
      </c>
      <c r="N8079" t="s">
        <v>45348</v>
      </c>
      <c r="O8079" s="76" t="s">
        <v>4366</v>
      </c>
      <c r="P8079" s="82">
        <v>405</v>
      </c>
      <c r="Q8079" s="82" t="s">
        <v>95604</v>
      </c>
      <c r="R8079"/>
    </row>
    <row r="8080" spans="12:18" x14ac:dyDescent="0.25">
      <c r="L8080" t="s">
        <v>960</v>
      </c>
      <c r="M8080" t="s">
        <v>25034</v>
      </c>
      <c r="N8080" t="s">
        <v>45349</v>
      </c>
      <c r="O8080" s="76" t="s">
        <v>4366</v>
      </c>
      <c r="P8080" s="82">
        <v>164</v>
      </c>
      <c r="Q8080" s="82" t="s">
        <v>95605</v>
      </c>
      <c r="R8080"/>
    </row>
    <row r="8081" spans="12:18" x14ac:dyDescent="0.25">
      <c r="L8081" t="s">
        <v>960</v>
      </c>
      <c r="M8081" t="s">
        <v>25035</v>
      </c>
      <c r="N8081" t="s">
        <v>45350</v>
      </c>
      <c r="O8081" s="76" t="s">
        <v>4366</v>
      </c>
      <c r="P8081" s="82">
        <v>666</v>
      </c>
      <c r="Q8081" s="82" t="s">
        <v>95606</v>
      </c>
      <c r="R8081"/>
    </row>
    <row r="8082" spans="12:18" x14ac:dyDescent="0.25">
      <c r="L8082" t="s">
        <v>960</v>
      </c>
      <c r="M8082" t="s">
        <v>7980</v>
      </c>
      <c r="N8082" t="s">
        <v>45351</v>
      </c>
      <c r="O8082" s="76" t="s">
        <v>4356</v>
      </c>
      <c r="P8082" s="82">
        <v>1580</v>
      </c>
      <c r="Q8082" s="82" t="s">
        <v>95607</v>
      </c>
      <c r="R8082"/>
    </row>
    <row r="8083" spans="12:18" x14ac:dyDescent="0.25">
      <c r="L8083" t="s">
        <v>960</v>
      </c>
      <c r="M8083" t="s">
        <v>13904</v>
      </c>
      <c r="N8083" t="s">
        <v>45352</v>
      </c>
      <c r="O8083" s="76" t="s">
        <v>4374</v>
      </c>
      <c r="P8083" s="82">
        <v>13161</v>
      </c>
      <c r="Q8083" s="82" t="s">
        <v>95609</v>
      </c>
      <c r="R8083"/>
    </row>
    <row r="8084" spans="12:18" x14ac:dyDescent="0.25">
      <c r="L8084" t="s">
        <v>960</v>
      </c>
      <c r="M8084" t="s">
        <v>15933</v>
      </c>
      <c r="N8084" t="s">
        <v>45353</v>
      </c>
      <c r="O8084" s="76" t="s">
        <v>4366</v>
      </c>
      <c r="P8084" s="82">
        <v>299</v>
      </c>
      <c r="Q8084" s="82" t="s">
        <v>95610</v>
      </c>
      <c r="R8084"/>
    </row>
    <row r="8085" spans="12:18" x14ac:dyDescent="0.25">
      <c r="L8085" t="s">
        <v>960</v>
      </c>
      <c r="M8085" t="s">
        <v>25036</v>
      </c>
      <c r="N8085" t="s">
        <v>45354</v>
      </c>
      <c r="O8085" s="76" t="s">
        <v>4366</v>
      </c>
      <c r="P8085" s="82">
        <v>90</v>
      </c>
      <c r="Q8085" s="82" t="s">
        <v>95611</v>
      </c>
      <c r="R8085"/>
    </row>
    <row r="8086" spans="12:18" x14ac:dyDescent="0.25">
      <c r="L8086" t="s">
        <v>960</v>
      </c>
      <c r="M8086" t="s">
        <v>7981</v>
      </c>
      <c r="N8086" t="s">
        <v>45355</v>
      </c>
      <c r="O8086" s="76" t="s">
        <v>4366</v>
      </c>
      <c r="P8086" s="82">
        <v>330</v>
      </c>
      <c r="Q8086" s="82" t="s">
        <v>95612</v>
      </c>
      <c r="R8086"/>
    </row>
    <row r="8087" spans="12:18" x14ac:dyDescent="0.25">
      <c r="L8087" t="s">
        <v>960</v>
      </c>
      <c r="M8087" t="s">
        <v>33956</v>
      </c>
      <c r="N8087" t="s">
        <v>45356</v>
      </c>
      <c r="O8087" s="76" t="s">
        <v>4356</v>
      </c>
      <c r="P8087" s="82">
        <v>452</v>
      </c>
      <c r="Q8087" s="82" t="s">
        <v>95613</v>
      </c>
      <c r="R8087"/>
    </row>
    <row r="8088" spans="12:18" x14ac:dyDescent="0.25">
      <c r="L8088" t="s">
        <v>960</v>
      </c>
      <c r="M8088" t="s">
        <v>7982</v>
      </c>
      <c r="N8088" t="s">
        <v>45357</v>
      </c>
      <c r="O8088" s="76" t="s">
        <v>4366</v>
      </c>
      <c r="P8088" s="82">
        <v>401</v>
      </c>
      <c r="Q8088" s="82" t="s">
        <v>95614</v>
      </c>
      <c r="R8088"/>
    </row>
    <row r="8089" spans="12:18" x14ac:dyDescent="0.25">
      <c r="L8089" t="s">
        <v>960</v>
      </c>
      <c r="M8089" t="s">
        <v>15915</v>
      </c>
      <c r="N8089" t="s">
        <v>45358</v>
      </c>
      <c r="O8089" s="76" t="s">
        <v>4356</v>
      </c>
      <c r="P8089" s="82">
        <v>440</v>
      </c>
      <c r="Q8089" s="82" t="s">
        <v>95548</v>
      </c>
      <c r="R8089"/>
    </row>
    <row r="8090" spans="12:18" x14ac:dyDescent="0.25">
      <c r="L8090" t="s">
        <v>960</v>
      </c>
      <c r="M8090" t="s">
        <v>33946</v>
      </c>
      <c r="N8090" t="s">
        <v>45359</v>
      </c>
      <c r="O8090" s="76" t="s">
        <v>4366</v>
      </c>
      <c r="P8090" s="82">
        <v>542</v>
      </c>
      <c r="Q8090" s="82" t="s">
        <v>95554</v>
      </c>
      <c r="R8090"/>
    </row>
    <row r="8091" spans="12:18" x14ac:dyDescent="0.25">
      <c r="L8091" t="s">
        <v>960</v>
      </c>
      <c r="M8091" t="s">
        <v>25022</v>
      </c>
      <c r="N8091" t="s">
        <v>45360</v>
      </c>
      <c r="O8091" s="76" t="s">
        <v>4366</v>
      </c>
      <c r="P8091" s="82">
        <v>151</v>
      </c>
      <c r="Q8091" s="82" t="s">
        <v>95555</v>
      </c>
      <c r="R8091"/>
    </row>
    <row r="8092" spans="12:18" x14ac:dyDescent="0.25">
      <c r="L8092" t="s">
        <v>960</v>
      </c>
      <c r="M8092" t="s">
        <v>13885</v>
      </c>
      <c r="N8092" t="s">
        <v>45361</v>
      </c>
      <c r="O8092" s="76" t="s">
        <v>4366</v>
      </c>
      <c r="P8092" s="82">
        <v>254</v>
      </c>
      <c r="Q8092" s="82" t="s">
        <v>95556</v>
      </c>
      <c r="R8092"/>
    </row>
    <row r="8093" spans="12:18" x14ac:dyDescent="0.25">
      <c r="L8093" t="s">
        <v>960</v>
      </c>
      <c r="M8093" t="s">
        <v>15919</v>
      </c>
      <c r="N8093" t="s">
        <v>45362</v>
      </c>
      <c r="O8093" s="76" t="s">
        <v>4366</v>
      </c>
      <c r="P8093" s="82">
        <v>135</v>
      </c>
      <c r="Q8093" s="82" t="s">
        <v>95565</v>
      </c>
      <c r="R8093"/>
    </row>
    <row r="8094" spans="12:18" x14ac:dyDescent="0.25">
      <c r="L8094" t="s">
        <v>960</v>
      </c>
      <c r="M8094" t="s">
        <v>7971</v>
      </c>
      <c r="N8094" t="s">
        <v>45363</v>
      </c>
      <c r="O8094" s="76" t="s">
        <v>4366</v>
      </c>
      <c r="P8094" s="82">
        <v>90</v>
      </c>
      <c r="Q8094" s="82" t="s">
        <v>95566</v>
      </c>
      <c r="R8094"/>
    </row>
    <row r="8095" spans="12:18" x14ac:dyDescent="0.25">
      <c r="L8095" t="s">
        <v>960</v>
      </c>
      <c r="M8095" t="s">
        <v>25026</v>
      </c>
      <c r="N8095" t="s">
        <v>45364</v>
      </c>
      <c r="O8095" s="76" t="s">
        <v>4356</v>
      </c>
      <c r="P8095" s="82">
        <v>424</v>
      </c>
      <c r="Q8095" s="82" t="s">
        <v>95567</v>
      </c>
      <c r="R8095"/>
    </row>
    <row r="8096" spans="12:18" x14ac:dyDescent="0.25">
      <c r="L8096" t="s">
        <v>960</v>
      </c>
      <c r="M8096" t="s">
        <v>15923</v>
      </c>
      <c r="N8096" t="s">
        <v>45365</v>
      </c>
      <c r="O8096" s="76" t="s">
        <v>4366</v>
      </c>
      <c r="P8096" s="82">
        <v>107</v>
      </c>
      <c r="Q8096" s="82" t="s">
        <v>95574</v>
      </c>
      <c r="R8096"/>
    </row>
    <row r="8097" spans="12:18" x14ac:dyDescent="0.25">
      <c r="L8097" t="s">
        <v>960</v>
      </c>
      <c r="M8097" t="s">
        <v>33953</v>
      </c>
      <c r="N8097" t="s">
        <v>45366</v>
      </c>
      <c r="O8097" s="76" t="s">
        <v>4356</v>
      </c>
      <c r="P8097" s="82">
        <v>769</v>
      </c>
      <c r="Q8097" s="82" t="s">
        <v>95582</v>
      </c>
      <c r="R8097"/>
    </row>
    <row r="8098" spans="12:18" x14ac:dyDescent="0.25">
      <c r="L8098" t="s">
        <v>960</v>
      </c>
      <c r="M8098" t="s">
        <v>25032</v>
      </c>
      <c r="N8098" t="s">
        <v>45367</v>
      </c>
      <c r="O8098" s="76" t="s">
        <v>4366</v>
      </c>
      <c r="P8098" s="82">
        <v>143</v>
      </c>
      <c r="Q8098" s="82" t="s">
        <v>95599</v>
      </c>
      <c r="R8098"/>
    </row>
    <row r="8099" spans="12:18" x14ac:dyDescent="0.25">
      <c r="L8099" t="s">
        <v>960</v>
      </c>
      <c r="M8099" t="s">
        <v>7989</v>
      </c>
      <c r="N8099" t="s">
        <v>45368</v>
      </c>
      <c r="O8099" s="76" t="s">
        <v>4366</v>
      </c>
      <c r="P8099" s="82">
        <v>249</v>
      </c>
      <c r="Q8099" s="82" t="s">
        <v>95654</v>
      </c>
      <c r="R8099"/>
    </row>
    <row r="8100" spans="12:18" x14ac:dyDescent="0.25">
      <c r="L8100" t="s">
        <v>960</v>
      </c>
      <c r="M8100" t="s">
        <v>13923</v>
      </c>
      <c r="N8100" t="s">
        <v>45369</v>
      </c>
      <c r="O8100" s="76" t="s">
        <v>4366</v>
      </c>
      <c r="P8100" s="82">
        <v>90</v>
      </c>
      <c r="Q8100" s="82" t="s">
        <v>95666</v>
      </c>
      <c r="R8100"/>
    </row>
    <row r="8101" spans="12:18" x14ac:dyDescent="0.25">
      <c r="L8101" t="s">
        <v>960</v>
      </c>
      <c r="M8101" t="s">
        <v>15964</v>
      </c>
      <c r="N8101" t="s">
        <v>45370</v>
      </c>
      <c r="O8101" s="76" t="s">
        <v>4356</v>
      </c>
      <c r="P8101" s="82">
        <v>607</v>
      </c>
      <c r="Q8101" s="82" t="s">
        <v>95676</v>
      </c>
      <c r="R8101"/>
    </row>
    <row r="8102" spans="12:18" x14ac:dyDescent="0.25">
      <c r="L8102" t="s">
        <v>960</v>
      </c>
      <c r="M8102" t="s">
        <v>15968</v>
      </c>
      <c r="N8102" t="s">
        <v>45371</v>
      </c>
      <c r="O8102" s="76" t="s">
        <v>4366</v>
      </c>
      <c r="P8102" s="82">
        <v>122</v>
      </c>
      <c r="Q8102" s="82" t="s">
        <v>95679</v>
      </c>
      <c r="R8102"/>
    </row>
    <row r="8103" spans="12:18" x14ac:dyDescent="0.25">
      <c r="L8103" t="s">
        <v>960</v>
      </c>
      <c r="M8103" t="s">
        <v>15972</v>
      </c>
      <c r="N8103" t="s">
        <v>45372</v>
      </c>
      <c r="O8103" s="76" t="s">
        <v>4356</v>
      </c>
      <c r="P8103" s="82">
        <v>5207</v>
      </c>
      <c r="Q8103" s="82" t="s">
        <v>95683</v>
      </c>
      <c r="R8103"/>
    </row>
    <row r="8104" spans="12:18" x14ac:dyDescent="0.25">
      <c r="L8104" t="s">
        <v>960</v>
      </c>
      <c r="M8104" t="s">
        <v>9988</v>
      </c>
      <c r="N8104" t="s">
        <v>45373</v>
      </c>
      <c r="O8104" s="76" t="s">
        <v>4366</v>
      </c>
      <c r="P8104" s="82">
        <v>48</v>
      </c>
      <c r="Q8104" s="82" t="s">
        <v>95769</v>
      </c>
      <c r="R8104"/>
    </row>
    <row r="8105" spans="12:18" x14ac:dyDescent="0.25">
      <c r="L8105" t="s">
        <v>960</v>
      </c>
      <c r="M8105" t="s">
        <v>16009</v>
      </c>
      <c r="N8105" t="s">
        <v>45374</v>
      </c>
      <c r="O8105" s="76" t="s">
        <v>4366</v>
      </c>
      <c r="P8105" s="82">
        <v>64</v>
      </c>
      <c r="Q8105" s="82" t="s">
        <v>95770</v>
      </c>
      <c r="R8105"/>
    </row>
    <row r="8106" spans="12:18" x14ac:dyDescent="0.25">
      <c r="L8106" t="s">
        <v>960</v>
      </c>
      <c r="M8106" t="s">
        <v>16011</v>
      </c>
      <c r="N8106" t="s">
        <v>45375</v>
      </c>
      <c r="O8106" s="76" t="s">
        <v>4366</v>
      </c>
      <c r="P8106" s="82">
        <v>169</v>
      </c>
      <c r="Q8106" s="82" t="s">
        <v>95771</v>
      </c>
      <c r="R8106"/>
    </row>
    <row r="8107" spans="12:18" x14ac:dyDescent="0.25">
      <c r="L8107" t="s">
        <v>960</v>
      </c>
      <c r="M8107" t="s">
        <v>15935</v>
      </c>
      <c r="N8107" t="s">
        <v>45376</v>
      </c>
      <c r="O8107" s="76" t="s">
        <v>4366</v>
      </c>
      <c r="P8107" s="82">
        <v>346</v>
      </c>
      <c r="Q8107" s="82" t="s">
        <v>95615</v>
      </c>
      <c r="R8107"/>
    </row>
    <row r="8108" spans="12:18" x14ac:dyDescent="0.25">
      <c r="L8108" t="s">
        <v>960</v>
      </c>
      <c r="M8108" t="s">
        <v>25037</v>
      </c>
      <c r="N8108" t="s">
        <v>45377</v>
      </c>
      <c r="O8108" s="76" t="s">
        <v>4366</v>
      </c>
      <c r="P8108" s="82">
        <v>350</v>
      </c>
      <c r="Q8108" s="82" t="s">
        <v>95616</v>
      </c>
      <c r="R8108"/>
    </row>
    <row r="8109" spans="12:18" x14ac:dyDescent="0.25">
      <c r="L8109" t="s">
        <v>960</v>
      </c>
      <c r="M8109" t="s">
        <v>33957</v>
      </c>
      <c r="N8109" t="s">
        <v>45378</v>
      </c>
      <c r="O8109" s="76" t="s">
        <v>4366</v>
      </c>
      <c r="P8109" s="82">
        <v>245</v>
      </c>
      <c r="Q8109" s="82" t="s">
        <v>95617</v>
      </c>
      <c r="R8109"/>
    </row>
    <row r="8110" spans="12:18" x14ac:dyDescent="0.25">
      <c r="L8110" t="s">
        <v>960</v>
      </c>
      <c r="M8110" t="s">
        <v>33958</v>
      </c>
      <c r="N8110" t="s">
        <v>45379</v>
      </c>
      <c r="O8110" s="76" t="s">
        <v>4356</v>
      </c>
      <c r="P8110" s="82">
        <v>666</v>
      </c>
      <c r="Q8110" s="82" t="s">
        <v>95618</v>
      </c>
      <c r="R8110"/>
    </row>
    <row r="8111" spans="12:18" x14ac:dyDescent="0.25">
      <c r="L8111" t="s">
        <v>960</v>
      </c>
      <c r="M8111" t="s">
        <v>7968</v>
      </c>
      <c r="N8111" t="s">
        <v>45380</v>
      </c>
      <c r="O8111" s="76" t="s">
        <v>4366</v>
      </c>
      <c r="P8111" s="82">
        <v>213</v>
      </c>
      <c r="Q8111" s="82" t="s">
        <v>95544</v>
      </c>
      <c r="R8111"/>
    </row>
    <row r="8112" spans="12:18" x14ac:dyDescent="0.25">
      <c r="L8112" t="s">
        <v>960</v>
      </c>
      <c r="M8112" t="s">
        <v>15921</v>
      </c>
      <c r="N8112" t="s">
        <v>45381</v>
      </c>
      <c r="O8112" s="76" t="s">
        <v>4366</v>
      </c>
      <c r="P8112" s="82">
        <v>109</v>
      </c>
      <c r="Q8112" s="82" t="s">
        <v>95573</v>
      </c>
      <c r="R8112"/>
    </row>
    <row r="8113" spans="12:18" x14ac:dyDescent="0.25">
      <c r="L8113" t="s">
        <v>960</v>
      </c>
      <c r="M8113" t="s">
        <v>15925</v>
      </c>
      <c r="N8113" t="s">
        <v>45382</v>
      </c>
      <c r="O8113" s="76" t="s">
        <v>4366</v>
      </c>
      <c r="P8113" s="82">
        <v>212</v>
      </c>
      <c r="Q8113" s="82" t="s">
        <v>95581</v>
      </c>
      <c r="R8113"/>
    </row>
    <row r="8114" spans="12:18" x14ac:dyDescent="0.25">
      <c r="L8114" t="s">
        <v>960</v>
      </c>
      <c r="M8114" t="s">
        <v>7977</v>
      </c>
      <c r="N8114" t="s">
        <v>45383</v>
      </c>
      <c r="O8114" s="76" t="s">
        <v>4366</v>
      </c>
      <c r="P8114" s="82">
        <v>188</v>
      </c>
      <c r="Q8114" s="82" t="s">
        <v>95589</v>
      </c>
      <c r="R8114"/>
    </row>
    <row r="8115" spans="12:18" x14ac:dyDescent="0.25">
      <c r="L8115" t="s">
        <v>960</v>
      </c>
      <c r="M8115" t="s">
        <v>15931</v>
      </c>
      <c r="N8115" t="s">
        <v>45384</v>
      </c>
      <c r="O8115" s="76" t="s">
        <v>4366</v>
      </c>
      <c r="P8115" s="82">
        <v>1220</v>
      </c>
      <c r="Q8115" s="82" t="s">
        <v>95608</v>
      </c>
      <c r="R8115"/>
    </row>
    <row r="8116" spans="12:18" x14ac:dyDescent="0.25">
      <c r="L8116" t="s">
        <v>960</v>
      </c>
      <c r="M8116" t="s">
        <v>15947</v>
      </c>
      <c r="N8116" t="s">
        <v>45385</v>
      </c>
      <c r="O8116" s="76" t="s">
        <v>4366</v>
      </c>
      <c r="P8116" s="82">
        <v>99</v>
      </c>
      <c r="Q8116" s="82" t="s">
        <v>95637</v>
      </c>
      <c r="R8116"/>
    </row>
    <row r="8117" spans="12:18" x14ac:dyDescent="0.25">
      <c r="L8117" t="s">
        <v>960</v>
      </c>
      <c r="M8117" t="s">
        <v>7988</v>
      </c>
      <c r="N8117" t="s">
        <v>45386</v>
      </c>
      <c r="O8117" s="76" t="s">
        <v>4366</v>
      </c>
      <c r="P8117" s="82">
        <v>201</v>
      </c>
      <c r="Q8117" s="82" t="s">
        <v>95645</v>
      </c>
      <c r="R8117"/>
    </row>
    <row r="8118" spans="12:18" x14ac:dyDescent="0.25">
      <c r="L8118" t="s">
        <v>960</v>
      </c>
      <c r="M8118" t="s">
        <v>25038</v>
      </c>
      <c r="N8118" t="s">
        <v>45387</v>
      </c>
      <c r="O8118" s="76" t="s">
        <v>4366</v>
      </c>
      <c r="P8118" s="82">
        <v>363</v>
      </c>
      <c r="Q8118" s="82" t="s">
        <v>95619</v>
      </c>
      <c r="R8118"/>
    </row>
    <row r="8119" spans="12:18" x14ac:dyDescent="0.25">
      <c r="L8119" t="s">
        <v>960</v>
      </c>
      <c r="M8119" t="s">
        <v>33959</v>
      </c>
      <c r="N8119" t="s">
        <v>45388</v>
      </c>
      <c r="O8119" s="76" t="s">
        <v>4366</v>
      </c>
      <c r="P8119" s="82">
        <v>139</v>
      </c>
      <c r="Q8119" s="82" t="s">
        <v>95620</v>
      </c>
      <c r="R8119"/>
    </row>
    <row r="8120" spans="12:18" x14ac:dyDescent="0.25">
      <c r="L8120" t="s">
        <v>960</v>
      </c>
      <c r="M8120" t="s">
        <v>7985</v>
      </c>
      <c r="N8120" t="s">
        <v>45389</v>
      </c>
      <c r="O8120" s="76" t="s">
        <v>4366</v>
      </c>
      <c r="P8120" s="82">
        <v>195</v>
      </c>
      <c r="Q8120" s="82" t="s">
        <v>95635</v>
      </c>
      <c r="R8120"/>
    </row>
    <row r="8121" spans="12:18" x14ac:dyDescent="0.25">
      <c r="L8121" t="s">
        <v>960</v>
      </c>
      <c r="M8121" t="s">
        <v>33960</v>
      </c>
      <c r="N8121" t="s">
        <v>45390</v>
      </c>
      <c r="O8121" s="76" t="s">
        <v>4366</v>
      </c>
      <c r="P8121" s="82">
        <v>146</v>
      </c>
      <c r="Q8121" s="82" t="s">
        <v>95621</v>
      </c>
      <c r="R8121"/>
    </row>
    <row r="8122" spans="12:18" x14ac:dyDescent="0.25">
      <c r="L8122" t="s">
        <v>960</v>
      </c>
      <c r="M8122" t="s">
        <v>13906</v>
      </c>
      <c r="N8122" t="s">
        <v>45391</v>
      </c>
      <c r="O8122" s="76" t="s">
        <v>4366</v>
      </c>
      <c r="P8122" s="82">
        <v>210</v>
      </c>
      <c r="Q8122" s="82" t="s">
        <v>95622</v>
      </c>
      <c r="R8122"/>
    </row>
    <row r="8123" spans="12:18" x14ac:dyDescent="0.25">
      <c r="L8123" t="s">
        <v>960</v>
      </c>
      <c r="M8123" t="s">
        <v>7983</v>
      </c>
      <c r="N8123" t="s">
        <v>45392</v>
      </c>
      <c r="O8123" s="76" t="s">
        <v>4366</v>
      </c>
      <c r="P8123" s="82">
        <v>57</v>
      </c>
      <c r="Q8123" s="82" t="s">
        <v>95623</v>
      </c>
      <c r="R8123"/>
    </row>
    <row r="8124" spans="12:18" x14ac:dyDescent="0.25">
      <c r="L8124" t="s">
        <v>960</v>
      </c>
      <c r="M8124" t="s">
        <v>13908</v>
      </c>
      <c r="N8124" t="s">
        <v>45393</v>
      </c>
      <c r="O8124" s="76" t="s">
        <v>4366</v>
      </c>
      <c r="P8124" s="82">
        <v>268</v>
      </c>
      <c r="Q8124" s="82" t="s">
        <v>95624</v>
      </c>
      <c r="R8124"/>
    </row>
    <row r="8125" spans="12:18" x14ac:dyDescent="0.25">
      <c r="L8125" t="s">
        <v>960</v>
      </c>
      <c r="M8125" t="s">
        <v>15938</v>
      </c>
      <c r="N8125" t="s">
        <v>45394</v>
      </c>
      <c r="O8125" s="76" t="s">
        <v>4366</v>
      </c>
      <c r="P8125" s="82">
        <v>773</v>
      </c>
      <c r="Q8125" s="82" t="s">
        <v>95625</v>
      </c>
      <c r="R8125"/>
    </row>
    <row r="8126" spans="12:18" x14ac:dyDescent="0.25">
      <c r="L8126" t="s">
        <v>960</v>
      </c>
      <c r="M8126" t="s">
        <v>15940</v>
      </c>
      <c r="N8126" t="s">
        <v>45395</v>
      </c>
      <c r="O8126" s="76" t="s">
        <v>4366</v>
      </c>
      <c r="P8126" s="82">
        <v>302</v>
      </c>
      <c r="Q8126" s="82" t="s">
        <v>95626</v>
      </c>
      <c r="R8126"/>
    </row>
    <row r="8127" spans="12:18" x14ac:dyDescent="0.25">
      <c r="L8127" t="s">
        <v>960</v>
      </c>
      <c r="M8127" t="s">
        <v>33961</v>
      </c>
      <c r="N8127" t="s">
        <v>45396</v>
      </c>
      <c r="O8127" s="76" t="s">
        <v>4366</v>
      </c>
      <c r="P8127" s="82">
        <v>426</v>
      </c>
      <c r="Q8127" s="82" t="s">
        <v>95627</v>
      </c>
      <c r="R8127"/>
    </row>
    <row r="8128" spans="12:18" x14ac:dyDescent="0.25">
      <c r="L8128" t="s">
        <v>960</v>
      </c>
      <c r="M8128" t="s">
        <v>15942</v>
      </c>
      <c r="N8128" t="s">
        <v>45397</v>
      </c>
      <c r="O8128" s="76" t="s">
        <v>4366</v>
      </c>
      <c r="P8128" s="82">
        <v>242</v>
      </c>
      <c r="Q8128" s="82" t="s">
        <v>95628</v>
      </c>
      <c r="R8128"/>
    </row>
    <row r="8129" spans="12:18" x14ac:dyDescent="0.25">
      <c r="L8129" t="s">
        <v>960</v>
      </c>
      <c r="M8129" t="s">
        <v>33962</v>
      </c>
      <c r="N8129" t="s">
        <v>45398</v>
      </c>
      <c r="O8129" s="76" t="s">
        <v>4356</v>
      </c>
      <c r="P8129" s="82">
        <v>564</v>
      </c>
      <c r="Q8129" s="82" t="s">
        <v>95629</v>
      </c>
      <c r="R8129"/>
    </row>
    <row r="8130" spans="12:18" x14ac:dyDescent="0.25">
      <c r="L8130" t="s">
        <v>960</v>
      </c>
      <c r="M8130" t="s">
        <v>33963</v>
      </c>
      <c r="N8130" t="s">
        <v>45399</v>
      </c>
      <c r="O8130" s="76" t="s">
        <v>4366</v>
      </c>
      <c r="P8130" s="82">
        <v>304</v>
      </c>
      <c r="Q8130" s="82" t="s">
        <v>95630</v>
      </c>
      <c r="R8130"/>
    </row>
    <row r="8131" spans="12:18" x14ac:dyDescent="0.25">
      <c r="L8131" t="s">
        <v>960</v>
      </c>
      <c r="M8131" t="s">
        <v>13910</v>
      </c>
      <c r="N8131" t="s">
        <v>45400</v>
      </c>
      <c r="O8131" s="76" t="s">
        <v>4366</v>
      </c>
      <c r="P8131" s="82">
        <v>190</v>
      </c>
      <c r="Q8131" s="82" t="s">
        <v>95631</v>
      </c>
      <c r="R8131"/>
    </row>
    <row r="8132" spans="12:18" x14ac:dyDescent="0.25">
      <c r="L8132" t="s">
        <v>960</v>
      </c>
      <c r="M8132" t="s">
        <v>7984</v>
      </c>
      <c r="N8132" t="s">
        <v>45401</v>
      </c>
      <c r="O8132" s="76" t="s">
        <v>4366</v>
      </c>
      <c r="P8132" s="82">
        <v>44</v>
      </c>
      <c r="Q8132" s="82" t="s">
        <v>95632</v>
      </c>
      <c r="R8132"/>
    </row>
    <row r="8133" spans="12:18" x14ac:dyDescent="0.25">
      <c r="L8133" t="s">
        <v>960</v>
      </c>
      <c r="M8133" t="s">
        <v>15944</v>
      </c>
      <c r="N8133" t="s">
        <v>45402</v>
      </c>
      <c r="O8133" s="76" t="s">
        <v>4366</v>
      </c>
      <c r="P8133" s="82">
        <v>193</v>
      </c>
      <c r="Q8133" s="82" t="s">
        <v>95633</v>
      </c>
      <c r="R8133"/>
    </row>
    <row r="8134" spans="12:18" x14ac:dyDescent="0.25">
      <c r="L8134" t="s">
        <v>960</v>
      </c>
      <c r="M8134" t="s">
        <v>25039</v>
      </c>
      <c r="N8134" t="s">
        <v>45403</v>
      </c>
      <c r="O8134" s="76" t="s">
        <v>4366</v>
      </c>
      <c r="P8134" s="82">
        <v>83</v>
      </c>
      <c r="Q8134" s="82" t="s">
        <v>95634</v>
      </c>
      <c r="R8134"/>
    </row>
    <row r="8135" spans="12:18" x14ac:dyDescent="0.25">
      <c r="L8135" t="s">
        <v>960</v>
      </c>
      <c r="M8135" t="s">
        <v>7474</v>
      </c>
      <c r="N8135" t="s">
        <v>45404</v>
      </c>
      <c r="O8135" s="76" t="s">
        <v>4356</v>
      </c>
      <c r="P8135" s="82">
        <v>676</v>
      </c>
      <c r="Q8135" s="82" t="s">
        <v>95636</v>
      </c>
      <c r="R8135"/>
    </row>
    <row r="8136" spans="12:18" x14ac:dyDescent="0.25">
      <c r="L8136" t="s">
        <v>960</v>
      </c>
      <c r="M8136" t="s">
        <v>25040</v>
      </c>
      <c r="N8136" t="s">
        <v>45405</v>
      </c>
      <c r="O8136" s="76" t="s">
        <v>4366</v>
      </c>
      <c r="P8136" s="82">
        <v>210</v>
      </c>
      <c r="Q8136" s="82" t="s">
        <v>95638</v>
      </c>
      <c r="R8136"/>
    </row>
    <row r="8137" spans="12:18" x14ac:dyDescent="0.25">
      <c r="L8137" t="s">
        <v>960</v>
      </c>
      <c r="M8137" t="s">
        <v>25041</v>
      </c>
      <c r="N8137" t="s">
        <v>45406</v>
      </c>
      <c r="O8137" s="76" t="s">
        <v>4366</v>
      </c>
      <c r="P8137" s="82">
        <v>130</v>
      </c>
      <c r="Q8137" s="82" t="s">
        <v>95639</v>
      </c>
      <c r="R8137"/>
    </row>
    <row r="8138" spans="12:18" x14ac:dyDescent="0.25">
      <c r="L8138" t="s">
        <v>960</v>
      </c>
      <c r="M8138" t="s">
        <v>7986</v>
      </c>
      <c r="N8138" t="s">
        <v>45407</v>
      </c>
      <c r="O8138" s="76" t="s">
        <v>4366</v>
      </c>
      <c r="P8138" s="82">
        <v>65</v>
      </c>
      <c r="Q8138" s="82" t="s">
        <v>95640</v>
      </c>
      <c r="R8138"/>
    </row>
    <row r="8139" spans="12:18" x14ac:dyDescent="0.25">
      <c r="L8139" t="s">
        <v>960</v>
      </c>
      <c r="M8139" t="s">
        <v>7987</v>
      </c>
      <c r="N8139" t="s">
        <v>45408</v>
      </c>
      <c r="O8139" s="76" t="s">
        <v>4366</v>
      </c>
      <c r="P8139" s="82">
        <v>544</v>
      </c>
      <c r="Q8139" s="82" t="s">
        <v>95641</v>
      </c>
      <c r="R8139"/>
    </row>
    <row r="8140" spans="12:18" x14ac:dyDescent="0.25">
      <c r="L8140" t="s">
        <v>960</v>
      </c>
      <c r="M8140" t="s">
        <v>15949</v>
      </c>
      <c r="N8140" t="s">
        <v>45409</v>
      </c>
      <c r="O8140" s="76" t="s">
        <v>4366</v>
      </c>
      <c r="P8140" s="82">
        <v>720</v>
      </c>
      <c r="Q8140" s="82" t="s">
        <v>95642</v>
      </c>
      <c r="R8140"/>
    </row>
    <row r="8141" spans="12:18" x14ac:dyDescent="0.25">
      <c r="L8141" t="s">
        <v>960</v>
      </c>
      <c r="M8141" t="s">
        <v>5810</v>
      </c>
      <c r="N8141" t="s">
        <v>45410</v>
      </c>
      <c r="O8141" s="76" t="s">
        <v>4356</v>
      </c>
      <c r="P8141" s="82">
        <v>408</v>
      </c>
      <c r="Q8141" s="82" t="s">
        <v>95643</v>
      </c>
      <c r="R8141"/>
    </row>
    <row r="8142" spans="12:18" x14ac:dyDescent="0.25">
      <c r="L8142" t="s">
        <v>960</v>
      </c>
      <c r="M8142" t="s">
        <v>33964</v>
      </c>
      <c r="N8142" t="s">
        <v>45411</v>
      </c>
      <c r="O8142" s="76" t="s">
        <v>4366</v>
      </c>
      <c r="P8142" s="82">
        <v>349</v>
      </c>
      <c r="Q8142" s="82" t="s">
        <v>95644</v>
      </c>
      <c r="R8142"/>
    </row>
    <row r="8143" spans="12:18" x14ac:dyDescent="0.25">
      <c r="L8143" t="s">
        <v>960</v>
      </c>
      <c r="M8143" t="s">
        <v>13912</v>
      </c>
      <c r="N8143" t="s">
        <v>45412</v>
      </c>
      <c r="O8143" s="76" t="s">
        <v>4366</v>
      </c>
      <c r="P8143" s="82">
        <v>285</v>
      </c>
      <c r="Q8143" s="82" t="s">
        <v>95646</v>
      </c>
      <c r="R8143"/>
    </row>
    <row r="8144" spans="12:18" x14ac:dyDescent="0.25">
      <c r="L8144" t="s">
        <v>960</v>
      </c>
      <c r="M8144" t="s">
        <v>25042</v>
      </c>
      <c r="N8144" t="s">
        <v>45413</v>
      </c>
      <c r="O8144" s="76" t="s">
        <v>4356</v>
      </c>
      <c r="P8144" s="82">
        <v>514</v>
      </c>
      <c r="Q8144" s="82" t="s">
        <v>95647</v>
      </c>
      <c r="R8144"/>
    </row>
    <row r="8145" spans="12:18" x14ac:dyDescent="0.25">
      <c r="L8145" t="s">
        <v>960</v>
      </c>
      <c r="M8145" t="s">
        <v>15951</v>
      </c>
      <c r="N8145" t="s">
        <v>45414</v>
      </c>
      <c r="O8145" s="76" t="s">
        <v>4366</v>
      </c>
      <c r="P8145" s="82">
        <v>184</v>
      </c>
      <c r="Q8145" s="82" t="s">
        <v>95648</v>
      </c>
      <c r="R8145"/>
    </row>
    <row r="8146" spans="12:18" x14ac:dyDescent="0.25">
      <c r="L8146" t="s">
        <v>960</v>
      </c>
      <c r="M8146" t="s">
        <v>15953</v>
      </c>
      <c r="N8146" t="s">
        <v>45415</v>
      </c>
      <c r="O8146" s="76" t="s">
        <v>4366</v>
      </c>
      <c r="P8146" s="82">
        <v>536</v>
      </c>
      <c r="Q8146" s="82" t="s">
        <v>95649</v>
      </c>
      <c r="R8146"/>
    </row>
    <row r="8147" spans="12:18" x14ac:dyDescent="0.25">
      <c r="L8147" t="s">
        <v>960</v>
      </c>
      <c r="M8147" t="s">
        <v>13914</v>
      </c>
      <c r="N8147" t="s">
        <v>45416</v>
      </c>
      <c r="O8147" s="76" t="s">
        <v>4366</v>
      </c>
      <c r="P8147" s="82">
        <v>427</v>
      </c>
      <c r="Q8147" s="82" t="s">
        <v>95650</v>
      </c>
      <c r="R8147"/>
    </row>
    <row r="8148" spans="12:18" x14ac:dyDescent="0.25">
      <c r="L8148" t="s">
        <v>960</v>
      </c>
      <c r="M8148" t="s">
        <v>33965</v>
      </c>
      <c r="N8148" t="s">
        <v>45417</v>
      </c>
      <c r="O8148" s="76" t="s">
        <v>4366</v>
      </c>
      <c r="P8148" s="82">
        <v>639</v>
      </c>
      <c r="Q8148" s="82" t="s">
        <v>95651</v>
      </c>
      <c r="R8148"/>
    </row>
    <row r="8149" spans="12:18" x14ac:dyDescent="0.25">
      <c r="L8149" t="s">
        <v>960</v>
      </c>
      <c r="M8149" t="s">
        <v>33966</v>
      </c>
      <c r="N8149" t="s">
        <v>45418</v>
      </c>
      <c r="O8149" s="76" t="s">
        <v>4366</v>
      </c>
      <c r="P8149" s="82">
        <v>287</v>
      </c>
      <c r="Q8149" s="82" t="s">
        <v>95652</v>
      </c>
      <c r="R8149"/>
    </row>
    <row r="8150" spans="12:18" x14ac:dyDescent="0.25">
      <c r="L8150" t="s">
        <v>960</v>
      </c>
      <c r="M8150" t="s">
        <v>33967</v>
      </c>
      <c r="N8150" t="s">
        <v>45419</v>
      </c>
      <c r="O8150" s="76" t="s">
        <v>4366</v>
      </c>
      <c r="P8150" s="82">
        <v>499</v>
      </c>
      <c r="Q8150" s="82" t="s">
        <v>95653</v>
      </c>
      <c r="R8150"/>
    </row>
    <row r="8151" spans="12:18" x14ac:dyDescent="0.25">
      <c r="L8151" t="s">
        <v>960</v>
      </c>
      <c r="M8151" t="s">
        <v>25043</v>
      </c>
      <c r="N8151" t="s">
        <v>45420</v>
      </c>
      <c r="O8151" s="76" t="s">
        <v>4366</v>
      </c>
      <c r="P8151" s="82">
        <v>283</v>
      </c>
      <c r="Q8151" s="82" t="s">
        <v>95655</v>
      </c>
      <c r="R8151"/>
    </row>
    <row r="8152" spans="12:18" x14ac:dyDescent="0.25">
      <c r="L8152" t="s">
        <v>960</v>
      </c>
      <c r="M8152" t="s">
        <v>13915</v>
      </c>
      <c r="N8152" t="s">
        <v>45421</v>
      </c>
      <c r="O8152" s="76" t="s">
        <v>4366</v>
      </c>
      <c r="P8152" s="82">
        <v>248</v>
      </c>
      <c r="Q8152" s="82" t="s">
        <v>95656</v>
      </c>
      <c r="R8152"/>
    </row>
    <row r="8153" spans="12:18" x14ac:dyDescent="0.25">
      <c r="L8153" t="s">
        <v>960</v>
      </c>
      <c r="M8153" t="s">
        <v>15955</v>
      </c>
      <c r="N8153" t="s">
        <v>45422</v>
      </c>
      <c r="O8153" s="76" t="s">
        <v>4366</v>
      </c>
      <c r="P8153" s="82">
        <v>99</v>
      </c>
      <c r="Q8153" s="82" t="s">
        <v>95657</v>
      </c>
      <c r="R8153"/>
    </row>
    <row r="8154" spans="12:18" x14ac:dyDescent="0.25">
      <c r="L8154" t="s">
        <v>960</v>
      </c>
      <c r="M8154" t="s">
        <v>13916</v>
      </c>
      <c r="N8154" t="s">
        <v>45423</v>
      </c>
      <c r="O8154" s="76" t="s">
        <v>4366</v>
      </c>
      <c r="P8154" s="82">
        <v>240</v>
      </c>
      <c r="Q8154" s="82" t="s">
        <v>95658</v>
      </c>
      <c r="R8154"/>
    </row>
    <row r="8155" spans="12:18" x14ac:dyDescent="0.25">
      <c r="L8155" t="s">
        <v>960</v>
      </c>
      <c r="M8155" t="s">
        <v>13918</v>
      </c>
      <c r="N8155" t="s">
        <v>45424</v>
      </c>
      <c r="O8155" s="76" t="s">
        <v>4366</v>
      </c>
      <c r="P8155" s="82">
        <v>701</v>
      </c>
      <c r="Q8155" s="82" t="s">
        <v>95659</v>
      </c>
      <c r="R8155"/>
    </row>
    <row r="8156" spans="12:18" x14ac:dyDescent="0.25">
      <c r="L8156" t="s">
        <v>960</v>
      </c>
      <c r="M8156" t="s">
        <v>7990</v>
      </c>
      <c r="N8156" t="s">
        <v>45425</v>
      </c>
      <c r="O8156" s="76" t="s">
        <v>4366</v>
      </c>
      <c r="P8156" s="82">
        <v>153</v>
      </c>
      <c r="Q8156" s="82" t="s">
        <v>95660</v>
      </c>
      <c r="R8156"/>
    </row>
    <row r="8157" spans="12:18" x14ac:dyDescent="0.25">
      <c r="L8157" t="s">
        <v>960</v>
      </c>
      <c r="M8157" t="s">
        <v>7991</v>
      </c>
      <c r="N8157" t="s">
        <v>45426</v>
      </c>
      <c r="O8157" s="76" t="s">
        <v>4366</v>
      </c>
      <c r="P8157" s="82">
        <v>426</v>
      </c>
      <c r="Q8157" s="82" t="s">
        <v>95661</v>
      </c>
      <c r="R8157"/>
    </row>
    <row r="8158" spans="12:18" x14ac:dyDescent="0.25">
      <c r="L8158" t="s">
        <v>960</v>
      </c>
      <c r="M8158" t="s">
        <v>13920</v>
      </c>
      <c r="N8158" t="s">
        <v>45427</v>
      </c>
      <c r="O8158" s="76" t="s">
        <v>4366</v>
      </c>
      <c r="P8158" s="82">
        <v>70</v>
      </c>
      <c r="Q8158" s="82" t="s">
        <v>95662</v>
      </c>
      <c r="R8158"/>
    </row>
    <row r="8159" spans="12:18" x14ac:dyDescent="0.25">
      <c r="L8159" t="s">
        <v>960</v>
      </c>
      <c r="M8159" t="s">
        <v>13922</v>
      </c>
      <c r="N8159" t="s">
        <v>45428</v>
      </c>
      <c r="O8159" s="76" t="s">
        <v>4366</v>
      </c>
      <c r="P8159" s="82">
        <v>758</v>
      </c>
      <c r="Q8159" s="82" t="s">
        <v>95663</v>
      </c>
      <c r="R8159"/>
    </row>
    <row r="8160" spans="12:18" x14ac:dyDescent="0.25">
      <c r="L8160" t="s">
        <v>960</v>
      </c>
      <c r="M8160" t="s">
        <v>15957</v>
      </c>
      <c r="N8160" t="s">
        <v>45429</v>
      </c>
      <c r="O8160" s="76" t="s">
        <v>4356</v>
      </c>
      <c r="P8160" s="82">
        <v>365</v>
      </c>
      <c r="Q8160" s="82" t="s">
        <v>95664</v>
      </c>
      <c r="R8160"/>
    </row>
    <row r="8161" spans="12:18" x14ac:dyDescent="0.25">
      <c r="L8161" t="s">
        <v>960</v>
      </c>
      <c r="M8161" t="s">
        <v>25044</v>
      </c>
      <c r="N8161" t="s">
        <v>45430</v>
      </c>
      <c r="O8161" s="76" t="s">
        <v>4366</v>
      </c>
      <c r="P8161" s="82">
        <v>79</v>
      </c>
      <c r="Q8161" s="82" t="s">
        <v>95665</v>
      </c>
      <c r="R8161"/>
    </row>
    <row r="8162" spans="12:18" x14ac:dyDescent="0.25">
      <c r="L8162" t="s">
        <v>960</v>
      </c>
      <c r="M8162" t="s">
        <v>7992</v>
      </c>
      <c r="N8162" t="s">
        <v>45431</v>
      </c>
      <c r="O8162" s="76" t="s">
        <v>4366</v>
      </c>
      <c r="P8162" s="82">
        <v>155</v>
      </c>
      <c r="Q8162" s="82" t="s">
        <v>95667</v>
      </c>
      <c r="R8162"/>
    </row>
    <row r="8163" spans="12:18" x14ac:dyDescent="0.25">
      <c r="L8163" t="s">
        <v>960</v>
      </c>
      <c r="M8163" t="s">
        <v>15958</v>
      </c>
      <c r="N8163" t="s">
        <v>45432</v>
      </c>
      <c r="O8163" s="76" t="s">
        <v>4366</v>
      </c>
      <c r="P8163" s="82">
        <v>159</v>
      </c>
      <c r="Q8163" s="82" t="s">
        <v>95668</v>
      </c>
      <c r="R8163"/>
    </row>
    <row r="8164" spans="12:18" x14ac:dyDescent="0.25">
      <c r="L8164" t="s">
        <v>960</v>
      </c>
      <c r="M8164" t="s">
        <v>13925</v>
      </c>
      <c r="N8164" t="s">
        <v>45433</v>
      </c>
      <c r="O8164" s="76" t="s">
        <v>4366</v>
      </c>
      <c r="P8164" s="82">
        <v>291</v>
      </c>
      <c r="Q8164" s="82" t="s">
        <v>95669</v>
      </c>
      <c r="R8164"/>
    </row>
    <row r="8165" spans="12:18" x14ac:dyDescent="0.25">
      <c r="L8165" t="s">
        <v>960</v>
      </c>
      <c r="M8165" t="s">
        <v>7993</v>
      </c>
      <c r="N8165" t="s">
        <v>45434</v>
      </c>
      <c r="O8165" s="76" t="s">
        <v>4366</v>
      </c>
      <c r="P8165" s="82">
        <v>363</v>
      </c>
      <c r="Q8165" s="82" t="s">
        <v>95670</v>
      </c>
      <c r="R8165"/>
    </row>
    <row r="8166" spans="12:18" x14ac:dyDescent="0.25">
      <c r="L8166" t="s">
        <v>960</v>
      </c>
      <c r="M8166" t="s">
        <v>33968</v>
      </c>
      <c r="N8166" t="s">
        <v>45435</v>
      </c>
      <c r="O8166" s="76" t="s">
        <v>4366</v>
      </c>
      <c r="P8166" s="82">
        <v>494</v>
      </c>
      <c r="Q8166" s="82" t="s">
        <v>95671</v>
      </c>
      <c r="R8166"/>
    </row>
    <row r="8167" spans="12:18" x14ac:dyDescent="0.25">
      <c r="L8167" t="s">
        <v>960</v>
      </c>
      <c r="M8167" t="s">
        <v>25045</v>
      </c>
      <c r="N8167" t="s">
        <v>45436</v>
      </c>
      <c r="O8167" s="76" t="s">
        <v>4366</v>
      </c>
      <c r="P8167" s="82">
        <v>575</v>
      </c>
      <c r="Q8167" s="82" t="s">
        <v>95672</v>
      </c>
      <c r="R8167"/>
    </row>
    <row r="8168" spans="12:18" x14ac:dyDescent="0.25">
      <c r="L8168" t="s">
        <v>960</v>
      </c>
      <c r="M8168" t="s">
        <v>25046</v>
      </c>
      <c r="N8168" t="s">
        <v>45437</v>
      </c>
      <c r="O8168" s="76" t="s">
        <v>4366</v>
      </c>
      <c r="P8168" s="82">
        <v>192</v>
      </c>
      <c r="Q8168" s="82" t="s">
        <v>95673</v>
      </c>
      <c r="R8168"/>
    </row>
    <row r="8169" spans="12:18" x14ac:dyDescent="0.25">
      <c r="L8169" t="s">
        <v>960</v>
      </c>
      <c r="M8169" t="s">
        <v>15960</v>
      </c>
      <c r="N8169" t="s">
        <v>45438</v>
      </c>
      <c r="O8169" s="76" t="s">
        <v>4366</v>
      </c>
      <c r="P8169" s="82">
        <v>344</v>
      </c>
      <c r="Q8169" s="82" t="s">
        <v>95674</v>
      </c>
      <c r="R8169"/>
    </row>
    <row r="8170" spans="12:18" x14ac:dyDescent="0.25">
      <c r="L8170" t="s">
        <v>960</v>
      </c>
      <c r="M8170" t="s">
        <v>15962</v>
      </c>
      <c r="N8170" t="s">
        <v>45439</v>
      </c>
      <c r="O8170" s="76" t="s">
        <v>4366</v>
      </c>
      <c r="P8170" s="82">
        <v>788</v>
      </c>
      <c r="Q8170" s="82" t="s">
        <v>95675</v>
      </c>
      <c r="R8170"/>
    </row>
    <row r="8171" spans="12:18" x14ac:dyDescent="0.25">
      <c r="L8171" t="s">
        <v>960</v>
      </c>
      <c r="M8171" t="s">
        <v>5856</v>
      </c>
      <c r="N8171" t="s">
        <v>45440</v>
      </c>
      <c r="O8171" s="76" t="s">
        <v>4366</v>
      </c>
      <c r="P8171" s="82">
        <v>214</v>
      </c>
      <c r="Q8171" s="82" t="s">
        <v>95677</v>
      </c>
      <c r="R8171"/>
    </row>
    <row r="8172" spans="12:18" x14ac:dyDescent="0.25">
      <c r="L8172" t="s">
        <v>960</v>
      </c>
      <c r="M8172" t="s">
        <v>15966</v>
      </c>
      <c r="N8172" t="s">
        <v>45441</v>
      </c>
      <c r="O8172" s="76" t="s">
        <v>4366</v>
      </c>
      <c r="P8172" s="82">
        <v>133</v>
      </c>
      <c r="Q8172" s="82" t="s">
        <v>95678</v>
      </c>
      <c r="R8172"/>
    </row>
    <row r="8173" spans="12:18" x14ac:dyDescent="0.25">
      <c r="L8173" t="s">
        <v>960</v>
      </c>
      <c r="M8173" t="s">
        <v>25047</v>
      </c>
      <c r="N8173" t="s">
        <v>45442</v>
      </c>
      <c r="O8173" s="76" t="s">
        <v>4366</v>
      </c>
      <c r="P8173" s="82">
        <v>136</v>
      </c>
      <c r="Q8173" s="82" t="s">
        <v>95680</v>
      </c>
      <c r="R8173"/>
    </row>
    <row r="8174" spans="12:18" x14ac:dyDescent="0.25">
      <c r="L8174" t="s">
        <v>960</v>
      </c>
      <c r="M8174" t="s">
        <v>13927</v>
      </c>
      <c r="N8174" t="s">
        <v>45443</v>
      </c>
      <c r="O8174" s="76" t="s">
        <v>4366</v>
      </c>
      <c r="P8174" s="82">
        <v>601</v>
      </c>
      <c r="Q8174" s="82" t="s">
        <v>95681</v>
      </c>
      <c r="R8174"/>
    </row>
    <row r="8175" spans="12:18" x14ac:dyDescent="0.25">
      <c r="L8175" t="s">
        <v>960</v>
      </c>
      <c r="M8175" t="s">
        <v>15970</v>
      </c>
      <c r="N8175" t="s">
        <v>45444</v>
      </c>
      <c r="O8175" s="76" t="s">
        <v>4366</v>
      </c>
      <c r="P8175" s="82">
        <v>115</v>
      </c>
      <c r="Q8175" s="82" t="s">
        <v>95682</v>
      </c>
      <c r="R8175"/>
    </row>
    <row r="8176" spans="12:18" x14ac:dyDescent="0.25">
      <c r="L8176" t="s">
        <v>960</v>
      </c>
      <c r="M8176" t="s">
        <v>13929</v>
      </c>
      <c r="N8176" t="s">
        <v>45445</v>
      </c>
      <c r="O8176" s="76" t="s">
        <v>4366</v>
      </c>
      <c r="P8176" s="82">
        <v>1094</v>
      </c>
      <c r="Q8176" s="82" t="s">
        <v>95684</v>
      </c>
      <c r="R8176"/>
    </row>
    <row r="8177" spans="12:18" x14ac:dyDescent="0.25">
      <c r="L8177" t="s">
        <v>960</v>
      </c>
      <c r="M8177" t="s">
        <v>25048</v>
      </c>
      <c r="N8177" t="s">
        <v>45446</v>
      </c>
      <c r="O8177" s="76" t="s">
        <v>4366</v>
      </c>
      <c r="P8177" s="82">
        <v>184</v>
      </c>
      <c r="Q8177" s="82" t="s">
        <v>95685</v>
      </c>
      <c r="R8177"/>
    </row>
    <row r="8178" spans="12:18" x14ac:dyDescent="0.25">
      <c r="L8178" t="s">
        <v>960</v>
      </c>
      <c r="M8178" t="s">
        <v>25049</v>
      </c>
      <c r="N8178" t="s">
        <v>45447</v>
      </c>
      <c r="O8178" s="76" t="s">
        <v>4366</v>
      </c>
      <c r="P8178" s="82">
        <v>273</v>
      </c>
      <c r="Q8178" s="82" t="s">
        <v>95686</v>
      </c>
      <c r="R8178"/>
    </row>
    <row r="8179" spans="12:18" x14ac:dyDescent="0.25">
      <c r="L8179" t="s">
        <v>960</v>
      </c>
      <c r="M8179" t="s">
        <v>7994</v>
      </c>
      <c r="N8179" t="s">
        <v>45448</v>
      </c>
      <c r="O8179" s="76" t="s">
        <v>4356</v>
      </c>
      <c r="P8179" s="82">
        <v>493</v>
      </c>
      <c r="Q8179" s="82" t="s">
        <v>95687</v>
      </c>
      <c r="R8179"/>
    </row>
    <row r="8180" spans="12:18" x14ac:dyDescent="0.25">
      <c r="L8180" t="s">
        <v>960</v>
      </c>
      <c r="M8180" t="s">
        <v>7995</v>
      </c>
      <c r="N8180" t="s">
        <v>45449</v>
      </c>
      <c r="O8180" s="76" t="s">
        <v>4366</v>
      </c>
      <c r="P8180" s="82">
        <v>168</v>
      </c>
      <c r="Q8180" s="82" t="s">
        <v>95688</v>
      </c>
      <c r="R8180"/>
    </row>
    <row r="8181" spans="12:18" x14ac:dyDescent="0.25">
      <c r="L8181" t="s">
        <v>960</v>
      </c>
      <c r="M8181" t="s">
        <v>7996</v>
      </c>
      <c r="N8181" t="s">
        <v>45450</v>
      </c>
      <c r="O8181" s="76" t="s">
        <v>4366</v>
      </c>
      <c r="P8181" s="82">
        <v>173</v>
      </c>
      <c r="Q8181" s="82" t="s">
        <v>95689</v>
      </c>
      <c r="R8181"/>
    </row>
    <row r="8182" spans="12:18" x14ac:dyDescent="0.25">
      <c r="L8182" t="s">
        <v>960</v>
      </c>
      <c r="M8182" t="s">
        <v>7997</v>
      </c>
      <c r="N8182" t="s">
        <v>45451</v>
      </c>
      <c r="O8182" s="76" t="s">
        <v>4366</v>
      </c>
      <c r="P8182" s="82">
        <v>78</v>
      </c>
      <c r="Q8182" s="82" t="s">
        <v>95690</v>
      </c>
      <c r="R8182"/>
    </row>
    <row r="8183" spans="12:18" x14ac:dyDescent="0.25">
      <c r="L8183" t="s">
        <v>960</v>
      </c>
      <c r="M8183" t="s">
        <v>13931</v>
      </c>
      <c r="N8183" t="s">
        <v>45452</v>
      </c>
      <c r="O8183" s="76" t="s">
        <v>4366</v>
      </c>
      <c r="P8183" s="82">
        <v>103</v>
      </c>
      <c r="Q8183" s="82" t="s">
        <v>95691</v>
      </c>
      <c r="R8183"/>
    </row>
    <row r="8184" spans="12:18" x14ac:dyDescent="0.25">
      <c r="L8184" t="s">
        <v>960</v>
      </c>
      <c r="M8184" t="s">
        <v>15974</v>
      </c>
      <c r="N8184" t="s">
        <v>45453</v>
      </c>
      <c r="O8184" s="76" t="s">
        <v>4366</v>
      </c>
      <c r="P8184" s="82">
        <v>294</v>
      </c>
      <c r="Q8184" s="82" t="s">
        <v>95692</v>
      </c>
      <c r="R8184"/>
    </row>
    <row r="8185" spans="12:18" x14ac:dyDescent="0.25">
      <c r="L8185" t="s">
        <v>960</v>
      </c>
      <c r="M8185" t="s">
        <v>7577</v>
      </c>
      <c r="N8185" t="s">
        <v>45454</v>
      </c>
      <c r="O8185" s="76" t="s">
        <v>4366</v>
      </c>
      <c r="P8185" s="82">
        <v>155</v>
      </c>
      <c r="Q8185" s="82" t="s">
        <v>95693</v>
      </c>
      <c r="R8185"/>
    </row>
    <row r="8186" spans="12:18" x14ac:dyDescent="0.25">
      <c r="L8186" t="s">
        <v>960</v>
      </c>
      <c r="M8186" t="s">
        <v>25050</v>
      </c>
      <c r="N8186" t="s">
        <v>45455</v>
      </c>
      <c r="O8186" s="76" t="s">
        <v>4366</v>
      </c>
      <c r="P8186" s="82">
        <v>212</v>
      </c>
      <c r="Q8186" s="82" t="s">
        <v>95694</v>
      </c>
      <c r="R8186"/>
    </row>
    <row r="8187" spans="12:18" x14ac:dyDescent="0.25">
      <c r="L8187" t="s">
        <v>960</v>
      </c>
      <c r="M8187" t="s">
        <v>15976</v>
      </c>
      <c r="N8187" t="s">
        <v>45456</v>
      </c>
      <c r="O8187" s="76" t="s">
        <v>4366</v>
      </c>
      <c r="P8187" s="82">
        <v>195</v>
      </c>
      <c r="Q8187" s="82" t="s">
        <v>95695</v>
      </c>
      <c r="R8187"/>
    </row>
    <row r="8188" spans="12:18" x14ac:dyDescent="0.25">
      <c r="L8188" t="s">
        <v>960</v>
      </c>
      <c r="M8188" t="s">
        <v>7998</v>
      </c>
      <c r="N8188" t="s">
        <v>45457</v>
      </c>
      <c r="O8188" s="76" t="s">
        <v>4356</v>
      </c>
      <c r="P8188" s="82">
        <v>1126</v>
      </c>
      <c r="Q8188" s="82" t="s">
        <v>95696</v>
      </c>
      <c r="R8188"/>
    </row>
    <row r="8189" spans="12:18" x14ac:dyDescent="0.25">
      <c r="L8189" t="s">
        <v>960</v>
      </c>
      <c r="M8189" t="s">
        <v>33969</v>
      </c>
      <c r="N8189" t="s">
        <v>45458</v>
      </c>
      <c r="O8189" s="76" t="s">
        <v>4366</v>
      </c>
      <c r="P8189" s="82">
        <v>176</v>
      </c>
      <c r="Q8189" s="82" t="s">
        <v>95697</v>
      </c>
      <c r="R8189"/>
    </row>
    <row r="8190" spans="12:18" x14ac:dyDescent="0.25">
      <c r="L8190" t="s">
        <v>960</v>
      </c>
      <c r="M8190" t="s">
        <v>13773</v>
      </c>
      <c r="N8190" t="s">
        <v>45459</v>
      </c>
      <c r="O8190" s="76" t="s">
        <v>4366</v>
      </c>
      <c r="P8190" s="82">
        <v>225</v>
      </c>
      <c r="Q8190" s="82" t="s">
        <v>95698</v>
      </c>
      <c r="R8190"/>
    </row>
    <row r="8191" spans="12:18" x14ac:dyDescent="0.25">
      <c r="L8191" t="s">
        <v>960</v>
      </c>
      <c r="M8191" t="s">
        <v>33970</v>
      </c>
      <c r="N8191" t="s">
        <v>45460</v>
      </c>
      <c r="O8191" s="76" t="s">
        <v>4356</v>
      </c>
      <c r="P8191" s="82">
        <v>1036</v>
      </c>
      <c r="Q8191" s="82" t="s">
        <v>95702</v>
      </c>
      <c r="R8191"/>
    </row>
    <row r="8192" spans="12:18" x14ac:dyDescent="0.25">
      <c r="L8192" t="s">
        <v>960</v>
      </c>
      <c r="M8192" t="s">
        <v>25053</v>
      </c>
      <c r="N8192" t="s">
        <v>45461</v>
      </c>
      <c r="O8192" s="76" t="s">
        <v>4366</v>
      </c>
      <c r="P8192" s="82">
        <v>254</v>
      </c>
      <c r="Q8192" s="82" t="s">
        <v>95703</v>
      </c>
      <c r="R8192"/>
    </row>
    <row r="8193" spans="12:18" x14ac:dyDescent="0.25">
      <c r="L8193" t="s">
        <v>960</v>
      </c>
      <c r="M8193" t="s">
        <v>33971</v>
      </c>
      <c r="N8193" t="s">
        <v>45462</v>
      </c>
      <c r="O8193" s="76" t="s">
        <v>4366</v>
      </c>
      <c r="P8193" s="82">
        <v>370</v>
      </c>
      <c r="Q8193" s="82" t="s">
        <v>95704</v>
      </c>
      <c r="R8193"/>
    </row>
    <row r="8194" spans="12:18" x14ac:dyDescent="0.25">
      <c r="L8194" t="s">
        <v>960</v>
      </c>
      <c r="M8194" t="s">
        <v>13934</v>
      </c>
      <c r="N8194" t="s">
        <v>45463</v>
      </c>
      <c r="O8194" s="76" t="s">
        <v>4366</v>
      </c>
      <c r="P8194" s="82">
        <v>129</v>
      </c>
      <c r="Q8194" s="82" t="s">
        <v>95705</v>
      </c>
      <c r="R8194"/>
    </row>
    <row r="8195" spans="12:18" x14ac:dyDescent="0.25">
      <c r="L8195" t="s">
        <v>960</v>
      </c>
      <c r="M8195" t="s">
        <v>33972</v>
      </c>
      <c r="N8195" t="s">
        <v>45464</v>
      </c>
      <c r="O8195" s="76" t="s">
        <v>4366</v>
      </c>
      <c r="P8195" s="82">
        <v>436</v>
      </c>
      <c r="Q8195" s="82" t="s">
        <v>95706</v>
      </c>
      <c r="R8195"/>
    </row>
    <row r="8196" spans="12:18" x14ac:dyDescent="0.25">
      <c r="L8196" t="s">
        <v>960</v>
      </c>
      <c r="M8196" t="s">
        <v>13935</v>
      </c>
      <c r="N8196" t="s">
        <v>45465</v>
      </c>
      <c r="O8196" s="76" t="s">
        <v>4366</v>
      </c>
      <c r="P8196" s="82">
        <v>162</v>
      </c>
      <c r="Q8196" s="82" t="s">
        <v>95707</v>
      </c>
      <c r="R8196"/>
    </row>
    <row r="8197" spans="12:18" x14ac:dyDescent="0.25">
      <c r="L8197" t="s">
        <v>960</v>
      </c>
      <c r="M8197" t="s">
        <v>25054</v>
      </c>
      <c r="N8197" t="s">
        <v>45466</v>
      </c>
      <c r="O8197" s="76" t="s">
        <v>4366</v>
      </c>
      <c r="P8197" s="82">
        <v>210</v>
      </c>
      <c r="Q8197" s="82" t="s">
        <v>95708</v>
      </c>
      <c r="R8197"/>
    </row>
    <row r="8198" spans="12:18" x14ac:dyDescent="0.25">
      <c r="L8198" t="s">
        <v>960</v>
      </c>
      <c r="M8198" t="s">
        <v>25055</v>
      </c>
      <c r="N8198" t="s">
        <v>45467</v>
      </c>
      <c r="O8198" s="76" t="s">
        <v>4366</v>
      </c>
      <c r="P8198" s="82">
        <v>233</v>
      </c>
      <c r="Q8198" s="82" t="s">
        <v>95709</v>
      </c>
      <c r="R8198"/>
    </row>
    <row r="8199" spans="12:18" x14ac:dyDescent="0.25">
      <c r="L8199" t="s">
        <v>960</v>
      </c>
      <c r="M8199" t="s">
        <v>15981</v>
      </c>
      <c r="N8199" t="s">
        <v>45468</v>
      </c>
      <c r="O8199" s="76" t="s">
        <v>4356</v>
      </c>
      <c r="P8199" s="82">
        <v>223</v>
      </c>
      <c r="Q8199" s="82" t="s">
        <v>95710</v>
      </c>
      <c r="R8199"/>
    </row>
    <row r="8200" spans="12:18" x14ac:dyDescent="0.25">
      <c r="L8200" t="s">
        <v>960</v>
      </c>
      <c r="M8200" t="s">
        <v>13937</v>
      </c>
      <c r="N8200" t="s">
        <v>45469</v>
      </c>
      <c r="O8200" s="76" t="s">
        <v>4366</v>
      </c>
      <c r="P8200" s="82">
        <v>143</v>
      </c>
      <c r="Q8200" s="82" t="s">
        <v>95711</v>
      </c>
      <c r="R8200"/>
    </row>
    <row r="8201" spans="12:18" x14ac:dyDescent="0.25">
      <c r="L8201" t="s">
        <v>960</v>
      </c>
      <c r="M8201" t="s">
        <v>7999</v>
      </c>
      <c r="N8201" t="s">
        <v>45470</v>
      </c>
      <c r="O8201" s="76" t="s">
        <v>4366</v>
      </c>
      <c r="P8201" s="82">
        <v>140</v>
      </c>
      <c r="Q8201" s="82" t="s">
        <v>95712</v>
      </c>
      <c r="R8201"/>
    </row>
    <row r="8202" spans="12:18" x14ac:dyDescent="0.25">
      <c r="L8202" t="s">
        <v>960</v>
      </c>
      <c r="M8202" t="s">
        <v>10671</v>
      </c>
      <c r="N8202" t="s">
        <v>45471</v>
      </c>
      <c r="O8202" s="76" t="s">
        <v>4356</v>
      </c>
      <c r="P8202" s="82">
        <v>691</v>
      </c>
      <c r="Q8202" s="82" t="s">
        <v>95713</v>
      </c>
      <c r="R8202"/>
    </row>
    <row r="8203" spans="12:18" x14ac:dyDescent="0.25">
      <c r="L8203" t="s">
        <v>960</v>
      </c>
      <c r="M8203" t="s">
        <v>8000</v>
      </c>
      <c r="N8203" t="s">
        <v>45472</v>
      </c>
      <c r="O8203" s="76" t="s">
        <v>4366</v>
      </c>
      <c r="P8203" s="82">
        <v>198</v>
      </c>
      <c r="Q8203" s="82" t="s">
        <v>95714</v>
      </c>
      <c r="R8203"/>
    </row>
    <row r="8204" spans="12:18" x14ac:dyDescent="0.25">
      <c r="L8204" t="s">
        <v>960</v>
      </c>
      <c r="M8204" t="s">
        <v>25056</v>
      </c>
      <c r="N8204" t="s">
        <v>45473</v>
      </c>
      <c r="O8204" s="76" t="s">
        <v>4356</v>
      </c>
      <c r="P8204" s="82">
        <v>429</v>
      </c>
      <c r="Q8204" s="82" t="s">
        <v>95715</v>
      </c>
      <c r="R8204"/>
    </row>
    <row r="8205" spans="12:18" x14ac:dyDescent="0.25">
      <c r="L8205" t="s">
        <v>960</v>
      </c>
      <c r="M8205" t="s">
        <v>9617</v>
      </c>
      <c r="N8205" t="s">
        <v>45474</v>
      </c>
      <c r="O8205" s="76" t="s">
        <v>4366</v>
      </c>
      <c r="P8205" s="82">
        <v>182</v>
      </c>
      <c r="Q8205" s="82" t="s">
        <v>95716</v>
      </c>
      <c r="R8205"/>
    </row>
    <row r="8206" spans="12:18" x14ac:dyDescent="0.25">
      <c r="L8206" t="s">
        <v>960</v>
      </c>
      <c r="M8206" t="s">
        <v>9018</v>
      </c>
      <c r="N8206" t="s">
        <v>45475</v>
      </c>
      <c r="O8206" s="76" t="s">
        <v>4356</v>
      </c>
      <c r="P8206" s="82">
        <v>243</v>
      </c>
      <c r="Q8206" s="82" t="s">
        <v>95717</v>
      </c>
      <c r="R8206"/>
    </row>
    <row r="8207" spans="12:18" x14ac:dyDescent="0.25">
      <c r="L8207" t="s">
        <v>960</v>
      </c>
      <c r="M8207" t="s">
        <v>15984</v>
      </c>
      <c r="N8207" t="s">
        <v>45476</v>
      </c>
      <c r="O8207" s="76" t="s">
        <v>4366</v>
      </c>
      <c r="P8207" s="82">
        <v>425</v>
      </c>
      <c r="Q8207" s="82" t="s">
        <v>95718</v>
      </c>
      <c r="R8207"/>
    </row>
    <row r="8208" spans="12:18" x14ac:dyDescent="0.25">
      <c r="L8208" t="s">
        <v>960</v>
      </c>
      <c r="M8208" t="s">
        <v>15986</v>
      </c>
      <c r="N8208" t="s">
        <v>45477</v>
      </c>
      <c r="O8208" s="76" t="s">
        <v>4366</v>
      </c>
      <c r="P8208" s="82">
        <v>136</v>
      </c>
      <c r="Q8208" s="82" t="s">
        <v>95719</v>
      </c>
      <c r="R8208"/>
    </row>
    <row r="8209" spans="12:18" x14ac:dyDescent="0.25">
      <c r="L8209" t="s">
        <v>960</v>
      </c>
      <c r="M8209" t="s">
        <v>25057</v>
      </c>
      <c r="N8209" t="s">
        <v>45478</v>
      </c>
      <c r="O8209" s="76" t="s">
        <v>4366</v>
      </c>
      <c r="P8209" s="82">
        <v>185</v>
      </c>
      <c r="Q8209" s="82" t="s">
        <v>95720</v>
      </c>
      <c r="R8209"/>
    </row>
    <row r="8210" spans="12:18" x14ac:dyDescent="0.25">
      <c r="L8210" t="s">
        <v>960</v>
      </c>
      <c r="M8210" t="s">
        <v>13939</v>
      </c>
      <c r="N8210" t="s">
        <v>45479</v>
      </c>
      <c r="O8210" s="76" t="s">
        <v>4366</v>
      </c>
      <c r="P8210" s="82">
        <v>261</v>
      </c>
      <c r="Q8210" s="82" t="s">
        <v>95721</v>
      </c>
      <c r="R8210"/>
    </row>
    <row r="8211" spans="12:18" x14ac:dyDescent="0.25">
      <c r="L8211" t="s">
        <v>960</v>
      </c>
      <c r="M8211" t="s">
        <v>13941</v>
      </c>
      <c r="N8211" t="s">
        <v>45480</v>
      </c>
      <c r="O8211" s="76" t="s">
        <v>4366</v>
      </c>
      <c r="P8211" s="82">
        <v>136</v>
      </c>
      <c r="Q8211" s="82" t="s">
        <v>95722</v>
      </c>
      <c r="R8211"/>
    </row>
    <row r="8212" spans="12:18" x14ac:dyDescent="0.25">
      <c r="L8212" t="s">
        <v>960</v>
      </c>
      <c r="M8212" t="s">
        <v>33973</v>
      </c>
      <c r="N8212" t="s">
        <v>45481</v>
      </c>
      <c r="O8212" s="76" t="s">
        <v>4366</v>
      </c>
      <c r="P8212" s="82">
        <v>144</v>
      </c>
      <c r="Q8212" s="82" t="s">
        <v>95723</v>
      </c>
      <c r="R8212"/>
    </row>
    <row r="8213" spans="12:18" x14ac:dyDescent="0.25">
      <c r="L8213" t="s">
        <v>960</v>
      </c>
      <c r="M8213" t="s">
        <v>8001</v>
      </c>
      <c r="N8213" t="s">
        <v>45482</v>
      </c>
      <c r="O8213" s="76" t="s">
        <v>4366</v>
      </c>
      <c r="P8213" s="82">
        <v>343</v>
      </c>
      <c r="Q8213" s="82" t="s">
        <v>95724</v>
      </c>
      <c r="R8213"/>
    </row>
    <row r="8214" spans="12:18" x14ac:dyDescent="0.25">
      <c r="L8214" t="s">
        <v>960</v>
      </c>
      <c r="M8214" t="s">
        <v>25058</v>
      </c>
      <c r="N8214" t="s">
        <v>45483</v>
      </c>
      <c r="O8214" s="76" t="s">
        <v>4366</v>
      </c>
      <c r="P8214" s="82">
        <v>1223</v>
      </c>
      <c r="Q8214" s="82" t="s">
        <v>95726</v>
      </c>
      <c r="R8214"/>
    </row>
    <row r="8215" spans="12:18" x14ac:dyDescent="0.25">
      <c r="L8215" t="s">
        <v>960</v>
      </c>
      <c r="M8215" t="s">
        <v>8003</v>
      </c>
      <c r="N8215" t="s">
        <v>45484</v>
      </c>
      <c r="O8215" s="76" t="s">
        <v>4366</v>
      </c>
      <c r="P8215" s="82">
        <v>100</v>
      </c>
      <c r="Q8215" s="82" t="s">
        <v>95725</v>
      </c>
      <c r="R8215"/>
    </row>
    <row r="8216" spans="12:18" x14ac:dyDescent="0.25">
      <c r="L8216" t="s">
        <v>960</v>
      </c>
      <c r="M8216" t="s">
        <v>13944</v>
      </c>
      <c r="N8216" t="s">
        <v>45485</v>
      </c>
      <c r="O8216" s="76" t="s">
        <v>4366</v>
      </c>
      <c r="P8216" s="82">
        <v>583</v>
      </c>
      <c r="Q8216" s="82" t="s">
        <v>95727</v>
      </c>
      <c r="R8216"/>
    </row>
    <row r="8217" spans="12:18" x14ac:dyDescent="0.25">
      <c r="L8217" t="s">
        <v>960</v>
      </c>
      <c r="M8217" t="s">
        <v>8004</v>
      </c>
      <c r="N8217" t="s">
        <v>45486</v>
      </c>
      <c r="O8217" s="76" t="s">
        <v>4366</v>
      </c>
      <c r="P8217" s="82">
        <v>191</v>
      </c>
      <c r="Q8217" s="82" t="s">
        <v>95728</v>
      </c>
      <c r="R8217"/>
    </row>
    <row r="8218" spans="12:18" x14ac:dyDescent="0.25">
      <c r="L8218" t="s">
        <v>960</v>
      </c>
      <c r="M8218" t="s">
        <v>33974</v>
      </c>
      <c r="N8218" t="s">
        <v>45487</v>
      </c>
      <c r="O8218" s="76" t="s">
        <v>4366</v>
      </c>
      <c r="P8218" s="82">
        <v>162</v>
      </c>
      <c r="Q8218" s="82" t="s">
        <v>95729</v>
      </c>
      <c r="R8218"/>
    </row>
    <row r="8219" spans="12:18" x14ac:dyDescent="0.25">
      <c r="L8219" t="s">
        <v>960</v>
      </c>
      <c r="M8219" t="s">
        <v>25059</v>
      </c>
      <c r="N8219" t="s">
        <v>45488</v>
      </c>
      <c r="O8219" s="76" t="s">
        <v>4366</v>
      </c>
      <c r="P8219" s="82">
        <v>219</v>
      </c>
      <c r="Q8219" s="82" t="s">
        <v>95730</v>
      </c>
      <c r="R8219"/>
    </row>
    <row r="8220" spans="12:18" x14ac:dyDescent="0.25">
      <c r="L8220" t="s">
        <v>960</v>
      </c>
      <c r="M8220" t="s">
        <v>33975</v>
      </c>
      <c r="N8220" t="s">
        <v>45489</v>
      </c>
      <c r="O8220" s="76" t="s">
        <v>4366</v>
      </c>
      <c r="P8220" s="82">
        <v>68</v>
      </c>
      <c r="Q8220" s="82" t="s">
        <v>95731</v>
      </c>
      <c r="R8220"/>
    </row>
    <row r="8221" spans="12:18" x14ac:dyDescent="0.25">
      <c r="L8221" t="s">
        <v>960</v>
      </c>
      <c r="M8221" t="s">
        <v>33976</v>
      </c>
      <c r="N8221" t="s">
        <v>45490</v>
      </c>
      <c r="O8221" s="76" t="s">
        <v>4366</v>
      </c>
      <c r="P8221" s="82">
        <v>97</v>
      </c>
      <c r="Q8221" s="82" t="s">
        <v>95732</v>
      </c>
      <c r="R8221"/>
    </row>
    <row r="8222" spans="12:18" x14ac:dyDescent="0.25">
      <c r="L8222" t="s">
        <v>960</v>
      </c>
      <c r="M8222" t="s">
        <v>13946</v>
      </c>
      <c r="N8222" t="s">
        <v>45491</v>
      </c>
      <c r="O8222" s="76" t="s">
        <v>4366</v>
      </c>
      <c r="P8222" s="82">
        <v>173</v>
      </c>
      <c r="Q8222" s="82" t="s">
        <v>95733</v>
      </c>
      <c r="R8222"/>
    </row>
    <row r="8223" spans="12:18" x14ac:dyDescent="0.25">
      <c r="L8223" t="s">
        <v>960</v>
      </c>
      <c r="M8223" t="s">
        <v>25061</v>
      </c>
      <c r="N8223" t="s">
        <v>45492</v>
      </c>
      <c r="O8223" s="76" t="s">
        <v>4366</v>
      </c>
      <c r="P8223" s="82">
        <v>192</v>
      </c>
      <c r="Q8223" s="82" t="s">
        <v>95735</v>
      </c>
      <c r="R8223"/>
    </row>
    <row r="8224" spans="12:18" x14ac:dyDescent="0.25">
      <c r="L8224" t="s">
        <v>960</v>
      </c>
      <c r="M8224" t="s">
        <v>33977</v>
      </c>
      <c r="N8224" t="s">
        <v>45493</v>
      </c>
      <c r="O8224" s="76" t="s">
        <v>4366</v>
      </c>
      <c r="P8224" s="82">
        <v>287</v>
      </c>
      <c r="Q8224" s="82" t="s">
        <v>95736</v>
      </c>
      <c r="R8224"/>
    </row>
    <row r="8225" spans="12:18" x14ac:dyDescent="0.25">
      <c r="L8225" t="s">
        <v>960</v>
      </c>
      <c r="M8225" t="s">
        <v>25060</v>
      </c>
      <c r="N8225" t="s">
        <v>45494</v>
      </c>
      <c r="O8225" s="76" t="s">
        <v>4366</v>
      </c>
      <c r="P8225" s="82">
        <v>206</v>
      </c>
      <c r="Q8225" s="82" t="s">
        <v>95734</v>
      </c>
      <c r="R8225"/>
    </row>
    <row r="8226" spans="12:18" x14ac:dyDescent="0.25">
      <c r="L8226" t="s">
        <v>960</v>
      </c>
      <c r="M8226" t="s">
        <v>15990</v>
      </c>
      <c r="N8226" t="s">
        <v>45495</v>
      </c>
      <c r="O8226" s="76" t="s">
        <v>4366</v>
      </c>
      <c r="P8226" s="82">
        <v>210</v>
      </c>
      <c r="Q8226" s="82" t="s">
        <v>95738</v>
      </c>
      <c r="R8226"/>
    </row>
    <row r="8227" spans="12:18" x14ac:dyDescent="0.25">
      <c r="L8227" t="s">
        <v>960</v>
      </c>
      <c r="M8227" t="s">
        <v>15988</v>
      </c>
      <c r="N8227" t="s">
        <v>45496</v>
      </c>
      <c r="O8227" s="76" t="s">
        <v>4366</v>
      </c>
      <c r="P8227" s="82">
        <v>168</v>
      </c>
      <c r="Q8227" s="82" t="s">
        <v>95737</v>
      </c>
      <c r="R8227"/>
    </row>
    <row r="8228" spans="12:18" x14ac:dyDescent="0.25">
      <c r="L8228" t="s">
        <v>960</v>
      </c>
      <c r="M8228" t="s">
        <v>8005</v>
      </c>
      <c r="N8228" t="s">
        <v>45497</v>
      </c>
      <c r="O8228" s="76" t="s">
        <v>4366</v>
      </c>
      <c r="P8228" s="82">
        <v>129</v>
      </c>
      <c r="Q8228" s="82" t="s">
        <v>95739</v>
      </c>
      <c r="R8228"/>
    </row>
    <row r="8229" spans="12:18" x14ac:dyDescent="0.25">
      <c r="L8229" t="s">
        <v>960</v>
      </c>
      <c r="M8229" t="s">
        <v>6801</v>
      </c>
      <c r="N8229" t="s">
        <v>45498</v>
      </c>
      <c r="O8229" s="76" t="s">
        <v>4366</v>
      </c>
      <c r="P8229" s="82">
        <v>165</v>
      </c>
      <c r="Q8229" s="82" t="s">
        <v>95740</v>
      </c>
      <c r="R8229"/>
    </row>
    <row r="8230" spans="12:18" x14ac:dyDescent="0.25">
      <c r="L8230" t="s">
        <v>960</v>
      </c>
      <c r="M8230" t="s">
        <v>25062</v>
      </c>
      <c r="N8230" t="s">
        <v>45499</v>
      </c>
      <c r="O8230" s="76" t="s">
        <v>4366</v>
      </c>
      <c r="P8230" s="82">
        <v>771</v>
      </c>
      <c r="Q8230" s="82" t="s">
        <v>95741</v>
      </c>
      <c r="R8230"/>
    </row>
    <row r="8231" spans="12:18" x14ac:dyDescent="0.25">
      <c r="L8231" t="s">
        <v>960</v>
      </c>
      <c r="M8231" t="s">
        <v>15993</v>
      </c>
      <c r="N8231" t="s">
        <v>45500</v>
      </c>
      <c r="O8231" s="76" t="s">
        <v>4366</v>
      </c>
      <c r="P8231" s="82">
        <v>260</v>
      </c>
      <c r="Q8231" s="82" t="s">
        <v>95742</v>
      </c>
      <c r="R8231"/>
    </row>
    <row r="8232" spans="12:18" x14ac:dyDescent="0.25">
      <c r="L8232" t="s">
        <v>960</v>
      </c>
      <c r="M8232" t="s">
        <v>8006</v>
      </c>
      <c r="N8232" t="s">
        <v>45501</v>
      </c>
      <c r="O8232" s="76" t="s">
        <v>4366</v>
      </c>
      <c r="P8232" s="82">
        <v>55</v>
      </c>
      <c r="Q8232" s="82" t="s">
        <v>95743</v>
      </c>
      <c r="R8232"/>
    </row>
    <row r="8233" spans="12:18" x14ac:dyDescent="0.25">
      <c r="L8233" t="s">
        <v>960</v>
      </c>
      <c r="M8233" t="s">
        <v>13948</v>
      </c>
      <c r="N8233" t="s">
        <v>45502</v>
      </c>
      <c r="O8233" s="76" t="s">
        <v>4366</v>
      </c>
      <c r="P8233" s="82">
        <v>404</v>
      </c>
      <c r="Q8233" s="82" t="s">
        <v>95744</v>
      </c>
      <c r="R8233"/>
    </row>
    <row r="8234" spans="12:18" x14ac:dyDescent="0.25">
      <c r="L8234" t="s">
        <v>960</v>
      </c>
      <c r="M8234" t="s">
        <v>19890</v>
      </c>
      <c r="N8234" t="s">
        <v>45503</v>
      </c>
      <c r="O8234" s="76" t="s">
        <v>4356</v>
      </c>
      <c r="P8234" s="82">
        <v>647</v>
      </c>
      <c r="Q8234" s="82" t="s">
        <v>95745</v>
      </c>
      <c r="R8234"/>
    </row>
    <row r="8235" spans="12:18" x14ac:dyDescent="0.25">
      <c r="L8235" t="s">
        <v>960</v>
      </c>
      <c r="M8235" t="s">
        <v>13949</v>
      </c>
      <c r="N8235" t="s">
        <v>45504</v>
      </c>
      <c r="O8235" s="76" t="s">
        <v>4366</v>
      </c>
      <c r="P8235" s="82">
        <v>400</v>
      </c>
      <c r="Q8235" s="82" t="s">
        <v>95746</v>
      </c>
      <c r="R8235"/>
    </row>
    <row r="8236" spans="12:18" x14ac:dyDescent="0.25">
      <c r="L8236" t="s">
        <v>960</v>
      </c>
      <c r="M8236" t="s">
        <v>8007</v>
      </c>
      <c r="N8236" t="s">
        <v>45505</v>
      </c>
      <c r="O8236" s="76" t="s">
        <v>4366</v>
      </c>
      <c r="P8236" s="82">
        <v>211</v>
      </c>
      <c r="Q8236" s="82" t="s">
        <v>95747</v>
      </c>
      <c r="R8236"/>
    </row>
    <row r="8237" spans="12:18" x14ac:dyDescent="0.25">
      <c r="L8237" t="s">
        <v>960</v>
      </c>
      <c r="M8237" t="s">
        <v>13951</v>
      </c>
      <c r="N8237" t="s">
        <v>45506</v>
      </c>
      <c r="O8237" s="76" t="s">
        <v>4356</v>
      </c>
      <c r="P8237" s="82">
        <v>213</v>
      </c>
      <c r="Q8237" s="82" t="s">
        <v>95748</v>
      </c>
      <c r="R8237"/>
    </row>
    <row r="8238" spans="12:18" x14ac:dyDescent="0.25">
      <c r="L8238" t="s">
        <v>960</v>
      </c>
      <c r="M8238" t="s">
        <v>15995</v>
      </c>
      <c r="N8238" t="s">
        <v>45507</v>
      </c>
      <c r="O8238" s="76" t="s">
        <v>4366</v>
      </c>
      <c r="P8238" s="82">
        <v>165</v>
      </c>
      <c r="Q8238" s="82" t="s">
        <v>95749</v>
      </c>
      <c r="R8238"/>
    </row>
    <row r="8239" spans="12:18" x14ac:dyDescent="0.25">
      <c r="L8239" t="s">
        <v>960</v>
      </c>
      <c r="M8239" t="s">
        <v>15997</v>
      </c>
      <c r="N8239" t="s">
        <v>45508</v>
      </c>
      <c r="O8239" s="76" t="s">
        <v>4366</v>
      </c>
      <c r="P8239" s="82">
        <v>607</v>
      </c>
      <c r="Q8239" s="82" t="s">
        <v>95750</v>
      </c>
      <c r="R8239"/>
    </row>
    <row r="8240" spans="12:18" x14ac:dyDescent="0.25">
      <c r="L8240" t="s">
        <v>960</v>
      </c>
      <c r="M8240" t="s">
        <v>15999</v>
      </c>
      <c r="N8240" t="s">
        <v>45509</v>
      </c>
      <c r="O8240" s="76" t="s">
        <v>4356</v>
      </c>
      <c r="P8240" s="82">
        <v>1949</v>
      </c>
      <c r="Q8240" s="82" t="s">
        <v>95751</v>
      </c>
      <c r="R8240"/>
    </row>
    <row r="8241" spans="12:18" x14ac:dyDescent="0.25">
      <c r="L8241" t="s">
        <v>960</v>
      </c>
      <c r="M8241" t="s">
        <v>13953</v>
      </c>
      <c r="N8241" t="s">
        <v>45510</v>
      </c>
      <c r="O8241" s="76" t="s">
        <v>4366</v>
      </c>
      <c r="P8241" s="82">
        <v>355</v>
      </c>
      <c r="Q8241" s="82" t="s">
        <v>95752</v>
      </c>
      <c r="R8241"/>
    </row>
    <row r="8242" spans="12:18" x14ac:dyDescent="0.25">
      <c r="L8242" t="s">
        <v>960</v>
      </c>
      <c r="M8242" t="s">
        <v>8008</v>
      </c>
      <c r="N8242" t="s">
        <v>45511</v>
      </c>
      <c r="O8242" s="76" t="s">
        <v>4356</v>
      </c>
      <c r="P8242" s="82">
        <v>1753</v>
      </c>
      <c r="Q8242" s="82" t="s">
        <v>95753</v>
      </c>
      <c r="R8242"/>
    </row>
    <row r="8243" spans="12:18" x14ac:dyDescent="0.25">
      <c r="L8243" t="s">
        <v>960</v>
      </c>
      <c r="M8243" t="s">
        <v>8009</v>
      </c>
      <c r="N8243" t="s">
        <v>45512</v>
      </c>
      <c r="O8243" s="76" t="s">
        <v>4366</v>
      </c>
      <c r="P8243" s="82">
        <v>376</v>
      </c>
      <c r="Q8243" s="82" t="s">
        <v>95754</v>
      </c>
      <c r="R8243"/>
    </row>
    <row r="8244" spans="12:18" x14ac:dyDescent="0.25">
      <c r="L8244" t="s">
        <v>960</v>
      </c>
      <c r="M8244" t="s">
        <v>16001</v>
      </c>
      <c r="N8244" t="s">
        <v>45513</v>
      </c>
      <c r="O8244" s="76" t="s">
        <v>4366</v>
      </c>
      <c r="P8244" s="82">
        <v>224</v>
      </c>
      <c r="Q8244" s="82" t="s">
        <v>95755</v>
      </c>
      <c r="R8244"/>
    </row>
    <row r="8245" spans="12:18" x14ac:dyDescent="0.25">
      <c r="L8245" t="s">
        <v>960</v>
      </c>
      <c r="M8245" t="s">
        <v>25063</v>
      </c>
      <c r="N8245" t="s">
        <v>45514</v>
      </c>
      <c r="O8245" s="76" t="s">
        <v>4366</v>
      </c>
      <c r="P8245" s="82">
        <v>286</v>
      </c>
      <c r="Q8245" s="82" t="s">
        <v>95756</v>
      </c>
      <c r="R8245"/>
    </row>
    <row r="8246" spans="12:18" x14ac:dyDescent="0.25">
      <c r="L8246" t="s">
        <v>960</v>
      </c>
      <c r="M8246" t="s">
        <v>25051</v>
      </c>
      <c r="N8246" t="s">
        <v>45515</v>
      </c>
      <c r="O8246" s="76" t="s">
        <v>4356</v>
      </c>
      <c r="P8246" s="82">
        <v>2472</v>
      </c>
      <c r="Q8246" s="82" t="s">
        <v>95700</v>
      </c>
      <c r="R8246"/>
    </row>
    <row r="8247" spans="12:18" x14ac:dyDescent="0.25">
      <c r="L8247" t="s">
        <v>960</v>
      </c>
      <c r="M8247" t="s">
        <v>25052</v>
      </c>
      <c r="N8247" t="s">
        <v>45516</v>
      </c>
      <c r="O8247" s="76" t="s">
        <v>4366</v>
      </c>
      <c r="P8247" s="82">
        <v>130</v>
      </c>
      <c r="Q8247" s="82" t="s">
        <v>95701</v>
      </c>
      <c r="R8247"/>
    </row>
    <row r="8248" spans="12:18" x14ac:dyDescent="0.25">
      <c r="L8248" t="s">
        <v>960</v>
      </c>
      <c r="M8248" t="s">
        <v>13955</v>
      </c>
      <c r="N8248" t="s">
        <v>45517</v>
      </c>
      <c r="O8248" s="76" t="s">
        <v>4366</v>
      </c>
      <c r="P8248" s="82">
        <v>138</v>
      </c>
      <c r="Q8248" s="82" t="s">
        <v>95757</v>
      </c>
      <c r="R8248"/>
    </row>
    <row r="8249" spans="12:18" x14ac:dyDescent="0.25">
      <c r="L8249" t="s">
        <v>960</v>
      </c>
      <c r="M8249" t="s">
        <v>25064</v>
      </c>
      <c r="N8249" t="s">
        <v>45518</v>
      </c>
      <c r="O8249" s="76" t="s">
        <v>4366</v>
      </c>
      <c r="P8249" s="82">
        <v>158</v>
      </c>
      <c r="Q8249" s="82" t="s">
        <v>95758</v>
      </c>
      <c r="R8249"/>
    </row>
    <row r="8250" spans="12:18" x14ac:dyDescent="0.25">
      <c r="L8250" t="s">
        <v>960</v>
      </c>
      <c r="M8250" t="s">
        <v>16003</v>
      </c>
      <c r="N8250" t="s">
        <v>45519</v>
      </c>
      <c r="O8250" s="76" t="s">
        <v>4366</v>
      </c>
      <c r="P8250" s="82">
        <v>174</v>
      </c>
      <c r="Q8250" s="82" t="s">
        <v>95759</v>
      </c>
      <c r="R8250"/>
    </row>
    <row r="8251" spans="12:18" x14ac:dyDescent="0.25">
      <c r="L8251" t="s">
        <v>960</v>
      </c>
      <c r="M8251" t="s">
        <v>25065</v>
      </c>
      <c r="N8251" t="s">
        <v>45520</v>
      </c>
      <c r="O8251" s="76" t="s">
        <v>4366</v>
      </c>
      <c r="P8251" s="82">
        <v>263</v>
      </c>
      <c r="Q8251" s="82" t="s">
        <v>95760</v>
      </c>
      <c r="R8251"/>
    </row>
    <row r="8252" spans="12:18" x14ac:dyDescent="0.25">
      <c r="L8252" t="s">
        <v>960</v>
      </c>
      <c r="M8252" t="s">
        <v>8010</v>
      </c>
      <c r="N8252" t="s">
        <v>45521</v>
      </c>
      <c r="O8252" s="76" t="s">
        <v>4366</v>
      </c>
      <c r="P8252" s="82">
        <v>121</v>
      </c>
      <c r="Q8252" s="82" t="s">
        <v>95761</v>
      </c>
      <c r="R8252"/>
    </row>
    <row r="8253" spans="12:18" x14ac:dyDescent="0.25">
      <c r="L8253" t="s">
        <v>960</v>
      </c>
      <c r="M8253" t="s">
        <v>16005</v>
      </c>
      <c r="N8253" t="s">
        <v>45522</v>
      </c>
      <c r="O8253" s="76" t="s">
        <v>4366</v>
      </c>
      <c r="P8253" s="82">
        <v>723</v>
      </c>
      <c r="Q8253" s="82" t="s">
        <v>95762</v>
      </c>
      <c r="R8253"/>
    </row>
    <row r="8254" spans="12:18" x14ac:dyDescent="0.25">
      <c r="L8254" t="s">
        <v>960</v>
      </c>
      <c r="M8254" t="s">
        <v>29224</v>
      </c>
      <c r="N8254" t="s">
        <v>45523</v>
      </c>
      <c r="O8254" s="76" t="s">
        <v>4366</v>
      </c>
      <c r="P8254" s="82">
        <v>311</v>
      </c>
      <c r="Q8254" s="82" t="s">
        <v>95763</v>
      </c>
      <c r="R8254"/>
    </row>
    <row r="8255" spans="12:18" x14ac:dyDescent="0.25">
      <c r="L8255" t="s">
        <v>960</v>
      </c>
      <c r="M8255" t="s">
        <v>13957</v>
      </c>
      <c r="N8255" t="s">
        <v>45524</v>
      </c>
      <c r="O8255" s="76" t="s">
        <v>4366</v>
      </c>
      <c r="P8255" s="82">
        <v>114</v>
      </c>
      <c r="Q8255" s="82" t="s">
        <v>95764</v>
      </c>
      <c r="R8255"/>
    </row>
    <row r="8256" spans="12:18" x14ac:dyDescent="0.25">
      <c r="L8256" t="s">
        <v>960</v>
      </c>
      <c r="M8256" t="s">
        <v>25066</v>
      </c>
      <c r="N8256" t="s">
        <v>45525</v>
      </c>
      <c r="O8256" s="76" t="s">
        <v>4366</v>
      </c>
      <c r="P8256" s="82">
        <v>157</v>
      </c>
      <c r="Q8256" s="82" t="s">
        <v>95765</v>
      </c>
      <c r="R8256"/>
    </row>
    <row r="8257" spans="12:18" x14ac:dyDescent="0.25">
      <c r="L8257" t="s">
        <v>960</v>
      </c>
      <c r="M8257" t="s">
        <v>33978</v>
      </c>
      <c r="N8257" t="s">
        <v>45526</v>
      </c>
      <c r="O8257" s="76" t="s">
        <v>4366</v>
      </c>
      <c r="P8257" s="82">
        <v>303</v>
      </c>
      <c r="Q8257" s="82" t="s">
        <v>95766</v>
      </c>
      <c r="R8257"/>
    </row>
    <row r="8258" spans="12:18" x14ac:dyDescent="0.25">
      <c r="L8258" t="s">
        <v>960</v>
      </c>
      <c r="M8258" t="s">
        <v>33979</v>
      </c>
      <c r="N8258" t="s">
        <v>45527</v>
      </c>
      <c r="O8258" s="76" t="s">
        <v>4366</v>
      </c>
      <c r="P8258" s="82">
        <v>164</v>
      </c>
      <c r="Q8258" s="82" t="s">
        <v>95767</v>
      </c>
      <c r="R8258"/>
    </row>
    <row r="8259" spans="12:18" x14ac:dyDescent="0.25">
      <c r="L8259" t="s">
        <v>960</v>
      </c>
      <c r="M8259" t="s">
        <v>16007</v>
      </c>
      <c r="N8259" t="s">
        <v>45528</v>
      </c>
      <c r="O8259" s="76" t="s">
        <v>4366</v>
      </c>
      <c r="P8259" s="82">
        <v>366</v>
      </c>
      <c r="Q8259" s="82" t="s">
        <v>95768</v>
      </c>
      <c r="R8259"/>
    </row>
    <row r="8260" spans="12:18" x14ac:dyDescent="0.25">
      <c r="L8260" t="s">
        <v>1097</v>
      </c>
      <c r="M8260" t="s">
        <v>8011</v>
      </c>
      <c r="N8260" t="s">
        <v>45529</v>
      </c>
      <c r="O8260" s="76" t="s">
        <v>4366</v>
      </c>
      <c r="P8260" s="82">
        <v>620</v>
      </c>
      <c r="Q8260" s="82" t="s">
        <v>95772</v>
      </c>
      <c r="R8260"/>
    </row>
    <row r="8261" spans="12:18" x14ac:dyDescent="0.25">
      <c r="L8261" t="s">
        <v>1097</v>
      </c>
      <c r="M8261" t="s">
        <v>13959</v>
      </c>
      <c r="N8261" t="s">
        <v>45530</v>
      </c>
      <c r="O8261" s="76" t="s">
        <v>4356</v>
      </c>
      <c r="P8261" s="82">
        <v>1761</v>
      </c>
      <c r="Q8261" s="82" t="s">
        <v>95773</v>
      </c>
      <c r="R8261"/>
    </row>
    <row r="8262" spans="12:18" x14ac:dyDescent="0.25">
      <c r="L8262" t="s">
        <v>1097</v>
      </c>
      <c r="M8262" t="s">
        <v>8012</v>
      </c>
      <c r="N8262" t="s">
        <v>45531</v>
      </c>
      <c r="O8262" s="76" t="s">
        <v>4356</v>
      </c>
      <c r="P8262" s="82">
        <v>317</v>
      </c>
      <c r="Q8262" s="82" t="s">
        <v>95774</v>
      </c>
      <c r="R8262"/>
    </row>
    <row r="8263" spans="12:18" x14ac:dyDescent="0.25">
      <c r="L8263" t="s">
        <v>1097</v>
      </c>
      <c r="M8263" t="s">
        <v>16013</v>
      </c>
      <c r="N8263" t="s">
        <v>45532</v>
      </c>
      <c r="O8263" s="76" t="s">
        <v>4356</v>
      </c>
      <c r="P8263" s="82">
        <v>204</v>
      </c>
      <c r="Q8263" s="82" t="s">
        <v>95776</v>
      </c>
      <c r="R8263"/>
    </row>
    <row r="8264" spans="12:18" x14ac:dyDescent="0.25">
      <c r="L8264" t="s">
        <v>1097</v>
      </c>
      <c r="M8264" t="s">
        <v>33980</v>
      </c>
      <c r="N8264" t="s">
        <v>45533</v>
      </c>
      <c r="O8264" s="76" t="s">
        <v>4356</v>
      </c>
      <c r="P8264" s="82">
        <v>513</v>
      </c>
      <c r="Q8264" s="82" t="s">
        <v>95777</v>
      </c>
      <c r="R8264"/>
    </row>
    <row r="8265" spans="12:18" x14ac:dyDescent="0.25">
      <c r="L8265" t="s">
        <v>1097</v>
      </c>
      <c r="M8265" t="s">
        <v>8013</v>
      </c>
      <c r="N8265" t="s">
        <v>45534</v>
      </c>
      <c r="O8265" s="76" t="s">
        <v>4356</v>
      </c>
      <c r="P8265" s="82">
        <v>385</v>
      </c>
      <c r="Q8265" s="82" t="s">
        <v>95775</v>
      </c>
      <c r="R8265"/>
    </row>
    <row r="8266" spans="12:18" x14ac:dyDescent="0.25">
      <c r="L8266" t="s">
        <v>1097</v>
      </c>
      <c r="M8266" t="s">
        <v>13961</v>
      </c>
      <c r="N8266" t="s">
        <v>45535</v>
      </c>
      <c r="O8266" s="76" t="s">
        <v>4356</v>
      </c>
      <c r="P8266" s="82">
        <v>588</v>
      </c>
      <c r="Q8266" s="82" t="s">
        <v>95778</v>
      </c>
      <c r="R8266"/>
    </row>
    <row r="8267" spans="12:18" x14ac:dyDescent="0.25">
      <c r="L8267" t="s">
        <v>1097</v>
      </c>
      <c r="M8267" t="s">
        <v>16015</v>
      </c>
      <c r="N8267" t="s">
        <v>45536</v>
      </c>
      <c r="O8267" s="76" t="s">
        <v>4356</v>
      </c>
      <c r="P8267" s="82">
        <v>275</v>
      </c>
      <c r="Q8267" s="82" t="s">
        <v>95779</v>
      </c>
      <c r="R8267"/>
    </row>
    <row r="8268" spans="12:18" x14ac:dyDescent="0.25">
      <c r="L8268" t="s">
        <v>1097</v>
      </c>
      <c r="M8268" t="s">
        <v>16017</v>
      </c>
      <c r="N8268" t="s">
        <v>45537</v>
      </c>
      <c r="O8268" s="76" t="s">
        <v>4356</v>
      </c>
      <c r="P8268" s="82">
        <v>1436</v>
      </c>
      <c r="Q8268" s="82" t="s">
        <v>95780</v>
      </c>
      <c r="R8268"/>
    </row>
    <row r="8269" spans="12:18" x14ac:dyDescent="0.25">
      <c r="L8269" t="s">
        <v>1097</v>
      </c>
      <c r="M8269" t="s">
        <v>13963</v>
      </c>
      <c r="N8269" t="s">
        <v>45538</v>
      </c>
      <c r="O8269" s="76" t="s">
        <v>4356</v>
      </c>
      <c r="P8269" s="82">
        <v>1283</v>
      </c>
      <c r="Q8269" s="82" t="s">
        <v>95781</v>
      </c>
      <c r="R8269"/>
    </row>
    <row r="8270" spans="12:18" x14ac:dyDescent="0.25">
      <c r="L8270" t="s">
        <v>1097</v>
      </c>
      <c r="M8270" t="s">
        <v>25067</v>
      </c>
      <c r="N8270" t="s">
        <v>45539</v>
      </c>
      <c r="O8270" s="76" t="s">
        <v>4366</v>
      </c>
      <c r="P8270" s="82">
        <v>363</v>
      </c>
      <c r="Q8270" s="82" t="s">
        <v>95782</v>
      </c>
      <c r="R8270"/>
    </row>
    <row r="8271" spans="12:18" x14ac:dyDescent="0.25">
      <c r="L8271" t="s">
        <v>1097</v>
      </c>
      <c r="M8271" t="s">
        <v>33981</v>
      </c>
      <c r="N8271" t="s">
        <v>45540</v>
      </c>
      <c r="O8271" s="76" t="s">
        <v>4356</v>
      </c>
      <c r="P8271" s="82">
        <v>609</v>
      </c>
      <c r="Q8271" s="82" t="s">
        <v>95783</v>
      </c>
      <c r="R8271"/>
    </row>
    <row r="8272" spans="12:18" x14ac:dyDescent="0.25">
      <c r="L8272" t="s">
        <v>1097</v>
      </c>
      <c r="M8272" t="s">
        <v>16019</v>
      </c>
      <c r="N8272" t="s">
        <v>45541</v>
      </c>
      <c r="O8272" s="76" t="s">
        <v>4356</v>
      </c>
      <c r="P8272" s="82">
        <v>278</v>
      </c>
      <c r="Q8272" s="82" t="s">
        <v>95784</v>
      </c>
      <c r="R8272"/>
    </row>
    <row r="8273" spans="12:18" x14ac:dyDescent="0.25">
      <c r="L8273" t="s">
        <v>1097</v>
      </c>
      <c r="M8273" t="s">
        <v>13965</v>
      </c>
      <c r="N8273" t="s">
        <v>45542</v>
      </c>
      <c r="O8273" s="76" t="s">
        <v>4356</v>
      </c>
      <c r="P8273" s="82">
        <v>814</v>
      </c>
      <c r="Q8273" s="82" t="s">
        <v>95785</v>
      </c>
      <c r="R8273"/>
    </row>
    <row r="8274" spans="12:18" x14ac:dyDescent="0.25">
      <c r="L8274" t="s">
        <v>1097</v>
      </c>
      <c r="M8274" t="s">
        <v>33982</v>
      </c>
      <c r="N8274" t="s">
        <v>45543</v>
      </c>
      <c r="O8274" s="76" t="s">
        <v>4366</v>
      </c>
      <c r="P8274" s="82">
        <v>383</v>
      </c>
      <c r="Q8274" s="82" t="s">
        <v>95786</v>
      </c>
      <c r="R8274"/>
    </row>
    <row r="8275" spans="12:18" x14ac:dyDescent="0.25">
      <c r="L8275" t="s">
        <v>1097</v>
      </c>
      <c r="M8275" t="s">
        <v>8014</v>
      </c>
      <c r="N8275" t="s">
        <v>45544</v>
      </c>
      <c r="O8275" s="76" t="s">
        <v>4366</v>
      </c>
      <c r="P8275" s="82">
        <v>442</v>
      </c>
      <c r="Q8275" s="82" t="s">
        <v>95787</v>
      </c>
      <c r="R8275"/>
    </row>
    <row r="8276" spans="12:18" x14ac:dyDescent="0.25">
      <c r="L8276" t="s">
        <v>1097</v>
      </c>
      <c r="M8276" t="s">
        <v>8015</v>
      </c>
      <c r="N8276" t="s">
        <v>45545</v>
      </c>
      <c r="O8276" s="76" t="s">
        <v>4356</v>
      </c>
      <c r="P8276" s="82">
        <v>404</v>
      </c>
      <c r="Q8276" s="82" t="s">
        <v>95789</v>
      </c>
      <c r="R8276"/>
    </row>
    <row r="8277" spans="12:18" x14ac:dyDescent="0.25">
      <c r="L8277" t="s">
        <v>1097</v>
      </c>
      <c r="M8277" t="s">
        <v>25068</v>
      </c>
      <c r="N8277" t="s">
        <v>45546</v>
      </c>
      <c r="O8277" s="76" t="s">
        <v>4356</v>
      </c>
      <c r="P8277" s="82">
        <v>212</v>
      </c>
      <c r="Q8277" s="82" t="s">
        <v>95790</v>
      </c>
      <c r="R8277"/>
    </row>
    <row r="8278" spans="12:18" x14ac:dyDescent="0.25">
      <c r="L8278" t="s">
        <v>1097</v>
      </c>
      <c r="M8278" t="s">
        <v>25069</v>
      </c>
      <c r="N8278" t="s">
        <v>45547</v>
      </c>
      <c r="O8278" s="76" t="s">
        <v>4356</v>
      </c>
      <c r="P8278" s="82">
        <v>347</v>
      </c>
      <c r="Q8278" s="82" t="s">
        <v>95791</v>
      </c>
      <c r="R8278"/>
    </row>
    <row r="8279" spans="12:18" x14ac:dyDescent="0.25">
      <c r="L8279" t="s">
        <v>1097</v>
      </c>
      <c r="M8279" t="s">
        <v>8016</v>
      </c>
      <c r="N8279" t="s">
        <v>45548</v>
      </c>
      <c r="O8279" s="76" t="s">
        <v>4366</v>
      </c>
      <c r="P8279" s="82">
        <v>45</v>
      </c>
      <c r="Q8279" s="82" t="s">
        <v>95792</v>
      </c>
      <c r="R8279"/>
    </row>
    <row r="8280" spans="12:18" x14ac:dyDescent="0.25">
      <c r="L8280" t="s">
        <v>1097</v>
      </c>
      <c r="M8280" t="s">
        <v>8017</v>
      </c>
      <c r="N8280" t="s">
        <v>45549</v>
      </c>
      <c r="O8280" s="76" t="s">
        <v>4366</v>
      </c>
      <c r="P8280" s="82">
        <v>243</v>
      </c>
      <c r="Q8280" s="82" t="s">
        <v>95793</v>
      </c>
      <c r="R8280"/>
    </row>
    <row r="8281" spans="12:18" x14ac:dyDescent="0.25">
      <c r="L8281" t="s">
        <v>1097</v>
      </c>
      <c r="M8281" t="s">
        <v>8018</v>
      </c>
      <c r="N8281" t="s">
        <v>45550</v>
      </c>
      <c r="O8281" s="76" t="s">
        <v>4356</v>
      </c>
      <c r="P8281" s="82">
        <v>4498</v>
      </c>
      <c r="Q8281" s="82" t="s">
        <v>95794</v>
      </c>
      <c r="R8281"/>
    </row>
    <row r="8282" spans="12:18" x14ac:dyDescent="0.25">
      <c r="L8282" t="s">
        <v>1097</v>
      </c>
      <c r="M8282" t="s">
        <v>13968</v>
      </c>
      <c r="N8282" t="s">
        <v>45551</v>
      </c>
      <c r="O8282" s="76" t="s">
        <v>4356</v>
      </c>
      <c r="P8282" s="82">
        <v>351</v>
      </c>
      <c r="Q8282" s="82" t="s">
        <v>95795</v>
      </c>
      <c r="R8282"/>
    </row>
    <row r="8283" spans="12:18" x14ac:dyDescent="0.25">
      <c r="L8283" t="s">
        <v>1097</v>
      </c>
      <c r="M8283" t="s">
        <v>13970</v>
      </c>
      <c r="N8283" t="s">
        <v>45552</v>
      </c>
      <c r="O8283" s="76" t="s">
        <v>4356</v>
      </c>
      <c r="P8283" s="82">
        <v>1846</v>
      </c>
      <c r="Q8283" s="82" t="s">
        <v>95796</v>
      </c>
      <c r="R8283"/>
    </row>
    <row r="8284" spans="12:18" x14ac:dyDescent="0.25">
      <c r="L8284" t="s">
        <v>1097</v>
      </c>
      <c r="M8284" t="s">
        <v>16023</v>
      </c>
      <c r="N8284" t="s">
        <v>45553</v>
      </c>
      <c r="O8284" s="76" t="s">
        <v>4356</v>
      </c>
      <c r="P8284" s="82">
        <v>492</v>
      </c>
      <c r="Q8284" s="82" t="s">
        <v>95797</v>
      </c>
      <c r="R8284"/>
    </row>
    <row r="8285" spans="12:18" x14ac:dyDescent="0.25">
      <c r="L8285" t="s">
        <v>1097</v>
      </c>
      <c r="M8285" t="s">
        <v>33983</v>
      </c>
      <c r="N8285" t="s">
        <v>45554</v>
      </c>
      <c r="O8285" s="76" t="s">
        <v>4356</v>
      </c>
      <c r="P8285" s="82">
        <v>703</v>
      </c>
      <c r="Q8285" s="82" t="s">
        <v>95798</v>
      </c>
      <c r="R8285"/>
    </row>
    <row r="8286" spans="12:18" x14ac:dyDescent="0.25">
      <c r="L8286" t="s">
        <v>1097</v>
      </c>
      <c r="M8286" t="s">
        <v>33984</v>
      </c>
      <c r="N8286" t="s">
        <v>45555</v>
      </c>
      <c r="O8286" s="76" t="s">
        <v>4366</v>
      </c>
      <c r="P8286" s="82">
        <v>262</v>
      </c>
      <c r="Q8286" s="82" t="s">
        <v>95799</v>
      </c>
      <c r="R8286"/>
    </row>
    <row r="8287" spans="12:18" x14ac:dyDescent="0.25">
      <c r="L8287" t="s">
        <v>1097</v>
      </c>
      <c r="M8287" t="s">
        <v>25070</v>
      </c>
      <c r="N8287" t="s">
        <v>45556</v>
      </c>
      <c r="O8287" s="76" t="s">
        <v>4366</v>
      </c>
      <c r="P8287" s="82">
        <v>372</v>
      </c>
      <c r="Q8287" s="82" t="s">
        <v>95800</v>
      </c>
      <c r="R8287"/>
    </row>
    <row r="8288" spans="12:18" x14ac:dyDescent="0.25">
      <c r="L8288" t="s">
        <v>1097</v>
      </c>
      <c r="M8288" t="s">
        <v>33985</v>
      </c>
      <c r="N8288" t="s">
        <v>45557</v>
      </c>
      <c r="O8288" s="76" t="s">
        <v>4366</v>
      </c>
      <c r="P8288" s="82">
        <v>274</v>
      </c>
      <c r="Q8288" s="82" t="s">
        <v>95801</v>
      </c>
      <c r="R8288"/>
    </row>
    <row r="8289" spans="12:18" x14ac:dyDescent="0.25">
      <c r="L8289" t="s">
        <v>1097</v>
      </c>
      <c r="M8289" t="s">
        <v>8019</v>
      </c>
      <c r="N8289" t="s">
        <v>45558</v>
      </c>
      <c r="O8289" s="76" t="s">
        <v>4366</v>
      </c>
      <c r="P8289" s="82">
        <v>182</v>
      </c>
      <c r="Q8289" s="82" t="s">
        <v>95803</v>
      </c>
      <c r="R8289"/>
    </row>
    <row r="8290" spans="12:18" x14ac:dyDescent="0.25">
      <c r="L8290" t="s">
        <v>1097</v>
      </c>
      <c r="M8290" t="s">
        <v>33986</v>
      </c>
      <c r="N8290" t="s">
        <v>45559</v>
      </c>
      <c r="O8290" s="76" t="s">
        <v>4374</v>
      </c>
      <c r="P8290" s="82">
        <v>26833</v>
      </c>
      <c r="Q8290" s="82" t="s">
        <v>72645</v>
      </c>
      <c r="R8290"/>
    </row>
    <row r="8291" spans="12:18" x14ac:dyDescent="0.25">
      <c r="L8291" t="s">
        <v>1097</v>
      </c>
      <c r="M8291" t="s">
        <v>8020</v>
      </c>
      <c r="N8291" t="s">
        <v>45560</v>
      </c>
      <c r="O8291" s="76" t="s">
        <v>4356</v>
      </c>
      <c r="P8291" s="82">
        <v>440</v>
      </c>
      <c r="Q8291" s="82" t="s">
        <v>95804</v>
      </c>
      <c r="R8291"/>
    </row>
    <row r="8292" spans="12:18" x14ac:dyDescent="0.25">
      <c r="L8292" t="s">
        <v>1097</v>
      </c>
      <c r="M8292" t="s">
        <v>7419</v>
      </c>
      <c r="N8292" t="s">
        <v>45561</v>
      </c>
      <c r="O8292" s="76" t="s">
        <v>4366</v>
      </c>
      <c r="P8292" s="82">
        <v>156</v>
      </c>
      <c r="Q8292" s="82" t="s">
        <v>95805</v>
      </c>
      <c r="R8292"/>
    </row>
    <row r="8293" spans="12:18" x14ac:dyDescent="0.25">
      <c r="L8293" t="s">
        <v>1097</v>
      </c>
      <c r="M8293" t="s">
        <v>33987</v>
      </c>
      <c r="N8293" t="s">
        <v>45562</v>
      </c>
      <c r="O8293" s="76" t="s">
        <v>4356</v>
      </c>
      <c r="P8293" s="82">
        <v>547</v>
      </c>
      <c r="Q8293" s="82" t="s">
        <v>95806</v>
      </c>
      <c r="R8293"/>
    </row>
    <row r="8294" spans="12:18" x14ac:dyDescent="0.25">
      <c r="L8294" t="s">
        <v>1097</v>
      </c>
      <c r="M8294" t="s">
        <v>13976</v>
      </c>
      <c r="N8294" t="s">
        <v>45563</v>
      </c>
      <c r="O8294" s="76" t="s">
        <v>4356</v>
      </c>
      <c r="P8294" s="82">
        <v>664</v>
      </c>
      <c r="Q8294" s="82" t="s">
        <v>95807</v>
      </c>
      <c r="R8294"/>
    </row>
    <row r="8295" spans="12:18" x14ac:dyDescent="0.25">
      <c r="L8295" t="s">
        <v>1097</v>
      </c>
      <c r="M8295" t="s">
        <v>17168</v>
      </c>
      <c r="N8295" t="s">
        <v>45564</v>
      </c>
      <c r="O8295" s="76" t="s">
        <v>4366</v>
      </c>
      <c r="P8295" s="82">
        <v>162</v>
      </c>
      <c r="Q8295" s="82" t="s">
        <v>95808</v>
      </c>
      <c r="R8295"/>
    </row>
    <row r="8296" spans="12:18" x14ac:dyDescent="0.25">
      <c r="L8296" t="s">
        <v>1097</v>
      </c>
      <c r="M8296" t="s">
        <v>33602</v>
      </c>
      <c r="N8296" t="s">
        <v>45565</v>
      </c>
      <c r="O8296" s="76" t="s">
        <v>4366</v>
      </c>
      <c r="P8296" s="82">
        <v>246</v>
      </c>
      <c r="Q8296" s="82" t="s">
        <v>95809</v>
      </c>
      <c r="R8296"/>
    </row>
    <row r="8297" spans="12:18" x14ac:dyDescent="0.25">
      <c r="L8297" t="s">
        <v>1097</v>
      </c>
      <c r="M8297" t="s">
        <v>33988</v>
      </c>
      <c r="N8297" t="s">
        <v>45566</v>
      </c>
      <c r="O8297" s="76" t="s">
        <v>4366</v>
      </c>
      <c r="P8297" s="82">
        <v>120</v>
      </c>
      <c r="Q8297" s="82" t="s">
        <v>95810</v>
      </c>
      <c r="R8297"/>
    </row>
    <row r="8298" spans="12:18" x14ac:dyDescent="0.25">
      <c r="L8298" t="s">
        <v>1097</v>
      </c>
      <c r="M8298" t="s">
        <v>13978</v>
      </c>
      <c r="N8298" t="s">
        <v>45567</v>
      </c>
      <c r="O8298" s="76" t="s">
        <v>4356</v>
      </c>
      <c r="P8298" s="82">
        <v>323</v>
      </c>
      <c r="Q8298" s="82" t="s">
        <v>95811</v>
      </c>
      <c r="R8298"/>
    </row>
    <row r="8299" spans="12:18" x14ac:dyDescent="0.25">
      <c r="L8299" t="s">
        <v>1097</v>
      </c>
      <c r="M8299" t="s">
        <v>8021</v>
      </c>
      <c r="N8299" t="s">
        <v>45568</v>
      </c>
      <c r="O8299" s="76" t="s">
        <v>4366</v>
      </c>
      <c r="P8299" s="82">
        <v>342</v>
      </c>
      <c r="Q8299" s="82" t="s">
        <v>95812</v>
      </c>
      <c r="R8299"/>
    </row>
    <row r="8300" spans="12:18" x14ac:dyDescent="0.25">
      <c r="L8300" t="s">
        <v>1097</v>
      </c>
      <c r="M8300" t="s">
        <v>16025</v>
      </c>
      <c r="N8300" t="s">
        <v>45569</v>
      </c>
      <c r="O8300" s="76" t="s">
        <v>4366</v>
      </c>
      <c r="P8300" s="82">
        <v>215</v>
      </c>
      <c r="Q8300" s="82" t="s">
        <v>95813</v>
      </c>
      <c r="R8300"/>
    </row>
    <row r="8301" spans="12:18" x14ac:dyDescent="0.25">
      <c r="L8301" t="s">
        <v>1097</v>
      </c>
      <c r="M8301" t="s">
        <v>31816</v>
      </c>
      <c r="N8301" t="s">
        <v>45570</v>
      </c>
      <c r="O8301" s="76" t="s">
        <v>4366</v>
      </c>
      <c r="P8301" s="82">
        <v>122</v>
      </c>
      <c r="Q8301" s="82" t="s">
        <v>95814</v>
      </c>
      <c r="R8301"/>
    </row>
    <row r="8302" spans="12:18" x14ac:dyDescent="0.25">
      <c r="L8302" t="s">
        <v>1097</v>
      </c>
      <c r="M8302" t="s">
        <v>8022</v>
      </c>
      <c r="N8302" t="s">
        <v>45571</v>
      </c>
      <c r="O8302" s="76" t="s">
        <v>4356</v>
      </c>
      <c r="P8302" s="82">
        <v>10635</v>
      </c>
      <c r="Q8302" s="82" t="s">
        <v>95815</v>
      </c>
      <c r="R8302"/>
    </row>
    <row r="8303" spans="12:18" x14ac:dyDescent="0.25">
      <c r="L8303" t="s">
        <v>1097</v>
      </c>
      <c r="M8303" t="s">
        <v>16027</v>
      </c>
      <c r="N8303" t="s">
        <v>45572</v>
      </c>
      <c r="O8303" s="76" t="s">
        <v>4356</v>
      </c>
      <c r="P8303" s="82">
        <v>587</v>
      </c>
      <c r="Q8303" s="82" t="s">
        <v>95816</v>
      </c>
      <c r="R8303"/>
    </row>
    <row r="8304" spans="12:18" x14ac:dyDescent="0.25">
      <c r="L8304" t="s">
        <v>1097</v>
      </c>
      <c r="M8304" t="s">
        <v>16029</v>
      </c>
      <c r="N8304" t="s">
        <v>45573</v>
      </c>
      <c r="O8304" s="76" t="s">
        <v>4356</v>
      </c>
      <c r="P8304" s="82">
        <v>743</v>
      </c>
      <c r="Q8304" s="82" t="s">
        <v>95817</v>
      </c>
      <c r="R8304"/>
    </row>
    <row r="8305" spans="12:18" x14ac:dyDescent="0.25">
      <c r="L8305" t="s">
        <v>1097</v>
      </c>
      <c r="M8305" t="s">
        <v>16031</v>
      </c>
      <c r="N8305" t="s">
        <v>45574</v>
      </c>
      <c r="O8305" s="76" t="s">
        <v>4366</v>
      </c>
      <c r="P8305" s="82">
        <v>68</v>
      </c>
      <c r="Q8305" s="82" t="s">
        <v>95819</v>
      </c>
      <c r="R8305"/>
    </row>
    <row r="8306" spans="12:18" x14ac:dyDescent="0.25">
      <c r="L8306" t="s">
        <v>1097</v>
      </c>
      <c r="M8306" t="s">
        <v>8023</v>
      </c>
      <c r="N8306" t="s">
        <v>45575</v>
      </c>
      <c r="O8306" s="76" t="s">
        <v>4366</v>
      </c>
      <c r="P8306" s="82">
        <v>225</v>
      </c>
      <c r="Q8306" s="82" t="s">
        <v>95820</v>
      </c>
      <c r="R8306"/>
    </row>
    <row r="8307" spans="12:18" x14ac:dyDescent="0.25">
      <c r="L8307" t="s">
        <v>1097</v>
      </c>
      <c r="M8307" t="s">
        <v>25071</v>
      </c>
      <c r="N8307" t="s">
        <v>45576</v>
      </c>
      <c r="O8307" s="76" t="s">
        <v>4356</v>
      </c>
      <c r="P8307" s="82">
        <v>343</v>
      </c>
      <c r="Q8307" s="82" t="s">
        <v>95821</v>
      </c>
      <c r="R8307"/>
    </row>
    <row r="8308" spans="12:18" x14ac:dyDescent="0.25">
      <c r="L8308" t="s">
        <v>1097</v>
      </c>
      <c r="M8308" t="s">
        <v>16032</v>
      </c>
      <c r="N8308" t="s">
        <v>45577</v>
      </c>
      <c r="O8308" s="76" t="s">
        <v>4366</v>
      </c>
      <c r="P8308" s="82">
        <v>69</v>
      </c>
      <c r="Q8308" s="82" t="s">
        <v>95822</v>
      </c>
      <c r="R8308"/>
    </row>
    <row r="8309" spans="12:18" x14ac:dyDescent="0.25">
      <c r="L8309" t="s">
        <v>1097</v>
      </c>
      <c r="M8309" t="s">
        <v>33989</v>
      </c>
      <c r="N8309" t="s">
        <v>45578</v>
      </c>
      <c r="O8309" s="76" t="s">
        <v>4366</v>
      </c>
      <c r="P8309" s="82">
        <v>128</v>
      </c>
      <c r="Q8309" s="82" t="s">
        <v>95823</v>
      </c>
      <c r="R8309"/>
    </row>
    <row r="8310" spans="12:18" x14ac:dyDescent="0.25">
      <c r="L8310" t="s">
        <v>1097</v>
      </c>
      <c r="M8310" t="s">
        <v>16034</v>
      </c>
      <c r="N8310" t="s">
        <v>45579</v>
      </c>
      <c r="O8310" s="76" t="s">
        <v>4366</v>
      </c>
      <c r="P8310" s="82">
        <v>174</v>
      </c>
      <c r="Q8310" s="82" t="s">
        <v>95824</v>
      </c>
      <c r="R8310"/>
    </row>
    <row r="8311" spans="12:18" x14ac:dyDescent="0.25">
      <c r="L8311" t="s">
        <v>1097</v>
      </c>
      <c r="M8311" t="s">
        <v>13982</v>
      </c>
      <c r="N8311" t="s">
        <v>45580</v>
      </c>
      <c r="O8311" s="76" t="s">
        <v>4366</v>
      </c>
      <c r="P8311" s="82">
        <v>151</v>
      </c>
      <c r="Q8311" s="82" t="s">
        <v>95825</v>
      </c>
      <c r="R8311"/>
    </row>
    <row r="8312" spans="12:18" x14ac:dyDescent="0.25">
      <c r="L8312" t="s">
        <v>1097</v>
      </c>
      <c r="M8312" t="s">
        <v>8024</v>
      </c>
      <c r="N8312" t="s">
        <v>45581</v>
      </c>
      <c r="O8312" s="76" t="s">
        <v>4356</v>
      </c>
      <c r="P8312" s="82">
        <v>3702</v>
      </c>
      <c r="Q8312" s="82" t="s">
        <v>95826</v>
      </c>
      <c r="R8312"/>
    </row>
    <row r="8313" spans="12:18" x14ac:dyDescent="0.25">
      <c r="L8313" t="s">
        <v>1097</v>
      </c>
      <c r="M8313" t="s">
        <v>8025</v>
      </c>
      <c r="N8313" t="s">
        <v>45582</v>
      </c>
      <c r="O8313" s="76" t="s">
        <v>4366</v>
      </c>
      <c r="P8313" s="82">
        <v>218</v>
      </c>
      <c r="Q8313" s="82" t="s">
        <v>95827</v>
      </c>
      <c r="R8313"/>
    </row>
    <row r="8314" spans="12:18" x14ac:dyDescent="0.25">
      <c r="L8314" t="s">
        <v>1097</v>
      </c>
      <c r="M8314" t="s">
        <v>25073</v>
      </c>
      <c r="N8314" t="s">
        <v>45583</v>
      </c>
      <c r="O8314" s="76" t="s">
        <v>4366</v>
      </c>
      <c r="P8314" s="82">
        <v>397</v>
      </c>
      <c r="Q8314" s="82" t="s">
        <v>95830</v>
      </c>
      <c r="R8314"/>
    </row>
    <row r="8315" spans="12:18" x14ac:dyDescent="0.25">
      <c r="L8315" t="s">
        <v>1097</v>
      </c>
      <c r="M8315" t="s">
        <v>25074</v>
      </c>
      <c r="N8315" t="s">
        <v>45584</v>
      </c>
      <c r="O8315" s="76" t="s">
        <v>4366</v>
      </c>
      <c r="P8315" s="82">
        <v>503</v>
      </c>
      <c r="Q8315" s="82" t="s">
        <v>95831</v>
      </c>
      <c r="R8315"/>
    </row>
    <row r="8316" spans="12:18" x14ac:dyDescent="0.25">
      <c r="L8316" t="s">
        <v>1097</v>
      </c>
      <c r="M8316" t="s">
        <v>16036</v>
      </c>
      <c r="N8316" t="s">
        <v>45585</v>
      </c>
      <c r="O8316" s="76" t="s">
        <v>4366</v>
      </c>
      <c r="P8316" s="82">
        <v>391</v>
      </c>
      <c r="Q8316" s="82" t="s">
        <v>95832</v>
      </c>
      <c r="R8316"/>
    </row>
    <row r="8317" spans="12:18" x14ac:dyDescent="0.25">
      <c r="L8317" t="s">
        <v>1097</v>
      </c>
      <c r="M8317" t="s">
        <v>25075</v>
      </c>
      <c r="N8317" t="s">
        <v>45586</v>
      </c>
      <c r="O8317" s="76" t="s">
        <v>4356</v>
      </c>
      <c r="P8317" s="82">
        <v>386</v>
      </c>
      <c r="Q8317" s="82" t="s">
        <v>95833</v>
      </c>
      <c r="R8317"/>
    </row>
    <row r="8318" spans="12:18" x14ac:dyDescent="0.25">
      <c r="L8318" t="s">
        <v>1097</v>
      </c>
      <c r="M8318" t="s">
        <v>25076</v>
      </c>
      <c r="N8318" t="s">
        <v>45587</v>
      </c>
      <c r="O8318" s="76" t="s">
        <v>4356</v>
      </c>
      <c r="P8318" s="82">
        <v>510</v>
      </c>
      <c r="Q8318" s="82" t="s">
        <v>95834</v>
      </c>
      <c r="R8318"/>
    </row>
    <row r="8319" spans="12:18" x14ac:dyDescent="0.25">
      <c r="L8319" t="s">
        <v>1097</v>
      </c>
      <c r="M8319" t="s">
        <v>13986</v>
      </c>
      <c r="N8319" t="s">
        <v>45588</v>
      </c>
      <c r="O8319" s="76" t="s">
        <v>4366</v>
      </c>
      <c r="P8319" s="82">
        <v>304</v>
      </c>
      <c r="Q8319" s="82" t="s">
        <v>95835</v>
      </c>
      <c r="R8319"/>
    </row>
    <row r="8320" spans="12:18" x14ac:dyDescent="0.25">
      <c r="L8320" t="s">
        <v>1097</v>
      </c>
      <c r="M8320" t="s">
        <v>8027</v>
      </c>
      <c r="N8320" t="s">
        <v>45589</v>
      </c>
      <c r="O8320" s="76" t="s">
        <v>4356</v>
      </c>
      <c r="P8320" s="82">
        <v>380</v>
      </c>
      <c r="Q8320" s="82" t="s">
        <v>95836</v>
      </c>
      <c r="R8320"/>
    </row>
    <row r="8321" spans="12:18" x14ac:dyDescent="0.25">
      <c r="L8321" t="s">
        <v>1097</v>
      </c>
      <c r="M8321" t="s">
        <v>8028</v>
      </c>
      <c r="N8321" t="s">
        <v>45590</v>
      </c>
      <c r="O8321" s="76" t="s">
        <v>4356</v>
      </c>
      <c r="P8321" s="82">
        <v>389</v>
      </c>
      <c r="Q8321" s="82" t="s">
        <v>95837</v>
      </c>
      <c r="R8321"/>
    </row>
    <row r="8322" spans="12:18" x14ac:dyDescent="0.25">
      <c r="L8322" t="s">
        <v>1097</v>
      </c>
      <c r="M8322" t="s">
        <v>25077</v>
      </c>
      <c r="N8322" t="s">
        <v>45591</v>
      </c>
      <c r="O8322" s="76" t="s">
        <v>4366</v>
      </c>
      <c r="P8322" s="82">
        <v>502</v>
      </c>
      <c r="Q8322" s="82" t="s">
        <v>95838</v>
      </c>
      <c r="R8322"/>
    </row>
    <row r="8323" spans="12:18" x14ac:dyDescent="0.25">
      <c r="L8323" t="s">
        <v>1097</v>
      </c>
      <c r="M8323" t="s">
        <v>8029</v>
      </c>
      <c r="N8323" t="s">
        <v>45592</v>
      </c>
      <c r="O8323" s="76" t="s">
        <v>4356</v>
      </c>
      <c r="P8323" s="82">
        <v>629</v>
      </c>
      <c r="Q8323" s="82" t="s">
        <v>95839</v>
      </c>
      <c r="R8323"/>
    </row>
    <row r="8324" spans="12:18" x14ac:dyDescent="0.25">
      <c r="L8324" t="s">
        <v>1097</v>
      </c>
      <c r="M8324" t="s">
        <v>13988</v>
      </c>
      <c r="N8324" t="s">
        <v>45593</v>
      </c>
      <c r="O8324" s="76" t="s">
        <v>4356</v>
      </c>
      <c r="P8324" s="82">
        <v>1578</v>
      </c>
      <c r="Q8324" s="82" t="s">
        <v>95840</v>
      </c>
      <c r="R8324"/>
    </row>
    <row r="8325" spans="12:18" x14ac:dyDescent="0.25">
      <c r="L8325" t="s">
        <v>1097</v>
      </c>
      <c r="M8325" t="s">
        <v>16038</v>
      </c>
      <c r="N8325" t="s">
        <v>45594</v>
      </c>
      <c r="O8325" s="76" t="s">
        <v>4356</v>
      </c>
      <c r="P8325" s="82">
        <v>190</v>
      </c>
      <c r="Q8325" s="82" t="s">
        <v>95841</v>
      </c>
      <c r="R8325"/>
    </row>
    <row r="8326" spans="12:18" x14ac:dyDescent="0.25">
      <c r="L8326" t="s">
        <v>1097</v>
      </c>
      <c r="M8326" t="s">
        <v>33990</v>
      </c>
      <c r="N8326" t="s">
        <v>45595</v>
      </c>
      <c r="O8326" s="76" t="s">
        <v>4366</v>
      </c>
      <c r="P8326" s="82">
        <v>104</v>
      </c>
      <c r="Q8326" s="82" t="s">
        <v>95842</v>
      </c>
      <c r="R8326"/>
    </row>
    <row r="8327" spans="12:18" x14ac:dyDescent="0.25">
      <c r="L8327" t="s">
        <v>1097</v>
      </c>
      <c r="M8327" t="s">
        <v>8030</v>
      </c>
      <c r="N8327" t="s">
        <v>45596</v>
      </c>
      <c r="O8327" s="76" t="s">
        <v>4366</v>
      </c>
      <c r="P8327" s="82">
        <v>457</v>
      </c>
      <c r="Q8327" s="82" t="s">
        <v>95844</v>
      </c>
      <c r="R8327"/>
    </row>
    <row r="8328" spans="12:18" x14ac:dyDescent="0.25">
      <c r="L8328" t="s">
        <v>1097</v>
      </c>
      <c r="M8328" t="s">
        <v>13990</v>
      </c>
      <c r="N8328" t="s">
        <v>45597</v>
      </c>
      <c r="O8328" s="76" t="s">
        <v>4356</v>
      </c>
      <c r="P8328" s="82">
        <v>809</v>
      </c>
      <c r="Q8328" s="82" t="s">
        <v>95845</v>
      </c>
      <c r="R8328"/>
    </row>
    <row r="8329" spans="12:18" x14ac:dyDescent="0.25">
      <c r="L8329" t="s">
        <v>1097</v>
      </c>
      <c r="M8329" t="s">
        <v>33991</v>
      </c>
      <c r="N8329" t="s">
        <v>45598</v>
      </c>
      <c r="O8329" s="76" t="s">
        <v>4356</v>
      </c>
      <c r="P8329" s="82">
        <v>345</v>
      </c>
      <c r="Q8329" s="82" t="s">
        <v>95846</v>
      </c>
      <c r="R8329"/>
    </row>
    <row r="8330" spans="12:18" x14ac:dyDescent="0.25">
      <c r="L8330" t="s">
        <v>1097</v>
      </c>
      <c r="M8330" t="s">
        <v>8031</v>
      </c>
      <c r="N8330" t="s">
        <v>45599</v>
      </c>
      <c r="O8330" s="76" t="s">
        <v>4356</v>
      </c>
      <c r="P8330" s="82">
        <v>456</v>
      </c>
      <c r="Q8330" s="82" t="s">
        <v>95847</v>
      </c>
      <c r="R8330"/>
    </row>
    <row r="8331" spans="12:18" x14ac:dyDescent="0.25">
      <c r="L8331" t="s">
        <v>1097</v>
      </c>
      <c r="M8331" t="s">
        <v>6931</v>
      </c>
      <c r="N8331" t="s">
        <v>45600</v>
      </c>
      <c r="O8331" s="76" t="s">
        <v>4356</v>
      </c>
      <c r="P8331" s="82">
        <v>587</v>
      </c>
      <c r="Q8331" s="82" t="s">
        <v>95848</v>
      </c>
      <c r="R8331"/>
    </row>
    <row r="8332" spans="12:18" x14ac:dyDescent="0.25">
      <c r="L8332" t="s">
        <v>1097</v>
      </c>
      <c r="M8332" t="s">
        <v>8032</v>
      </c>
      <c r="N8332" t="s">
        <v>45601</v>
      </c>
      <c r="O8332" s="76" t="s">
        <v>4356</v>
      </c>
      <c r="P8332" s="82">
        <v>1206</v>
      </c>
      <c r="Q8332" s="82" t="s">
        <v>95849</v>
      </c>
      <c r="R8332"/>
    </row>
    <row r="8333" spans="12:18" x14ac:dyDescent="0.25">
      <c r="L8333" t="s">
        <v>1097</v>
      </c>
      <c r="M8333" t="s">
        <v>16040</v>
      </c>
      <c r="N8333" t="s">
        <v>45602</v>
      </c>
      <c r="O8333" s="76" t="s">
        <v>4356</v>
      </c>
      <c r="P8333" s="82">
        <v>435</v>
      </c>
      <c r="Q8333" s="82" t="s">
        <v>95850</v>
      </c>
      <c r="R8333"/>
    </row>
    <row r="8334" spans="12:18" x14ac:dyDescent="0.25">
      <c r="L8334" t="s">
        <v>1097</v>
      </c>
      <c r="M8334" t="s">
        <v>11266</v>
      </c>
      <c r="N8334" t="s">
        <v>45603</v>
      </c>
      <c r="O8334" s="76" t="s">
        <v>4366</v>
      </c>
      <c r="P8334" s="82">
        <v>404</v>
      </c>
      <c r="Q8334" s="82" t="s">
        <v>95851</v>
      </c>
      <c r="R8334"/>
    </row>
    <row r="8335" spans="12:18" x14ac:dyDescent="0.25">
      <c r="L8335" t="s">
        <v>1097</v>
      </c>
      <c r="M8335" t="s">
        <v>33992</v>
      </c>
      <c r="N8335" t="s">
        <v>45604</v>
      </c>
      <c r="O8335" s="76" t="s">
        <v>4356</v>
      </c>
      <c r="P8335" s="82">
        <v>752</v>
      </c>
      <c r="Q8335" s="82" t="s">
        <v>95852</v>
      </c>
      <c r="R8335"/>
    </row>
    <row r="8336" spans="12:18" x14ac:dyDescent="0.25">
      <c r="L8336" t="s">
        <v>1097</v>
      </c>
      <c r="M8336" t="s">
        <v>16042</v>
      </c>
      <c r="N8336" t="s">
        <v>45605</v>
      </c>
      <c r="O8336" s="76" t="s">
        <v>4366</v>
      </c>
      <c r="P8336" s="82">
        <v>387</v>
      </c>
      <c r="Q8336" s="82" t="s">
        <v>95853</v>
      </c>
      <c r="R8336"/>
    </row>
    <row r="8337" spans="12:18" x14ac:dyDescent="0.25">
      <c r="L8337" t="s">
        <v>1097</v>
      </c>
      <c r="M8337" t="s">
        <v>8033</v>
      </c>
      <c r="N8337" t="s">
        <v>45606</v>
      </c>
      <c r="O8337" s="76" t="s">
        <v>4374</v>
      </c>
      <c r="P8337" s="82">
        <v>2880</v>
      </c>
      <c r="Q8337" s="82" t="s">
        <v>95854</v>
      </c>
      <c r="R8337"/>
    </row>
    <row r="8338" spans="12:18" x14ac:dyDescent="0.25">
      <c r="L8338" t="s">
        <v>1097</v>
      </c>
      <c r="M8338" t="s">
        <v>13993</v>
      </c>
      <c r="N8338" t="s">
        <v>45607</v>
      </c>
      <c r="O8338" s="76" t="s">
        <v>4366</v>
      </c>
      <c r="P8338" s="82">
        <v>455</v>
      </c>
      <c r="Q8338" s="82" t="s">
        <v>95855</v>
      </c>
      <c r="R8338"/>
    </row>
    <row r="8339" spans="12:18" x14ac:dyDescent="0.25">
      <c r="L8339" t="s">
        <v>1097</v>
      </c>
      <c r="M8339" t="s">
        <v>13995</v>
      </c>
      <c r="N8339" t="s">
        <v>45608</v>
      </c>
      <c r="O8339" s="76" t="s">
        <v>4366</v>
      </c>
      <c r="P8339" s="82">
        <v>286</v>
      </c>
      <c r="Q8339" s="82" t="s">
        <v>95856</v>
      </c>
      <c r="R8339"/>
    </row>
    <row r="8340" spans="12:18" x14ac:dyDescent="0.25">
      <c r="L8340" t="s">
        <v>1097</v>
      </c>
      <c r="M8340" t="s">
        <v>25079</v>
      </c>
      <c r="N8340" t="s">
        <v>45609</v>
      </c>
      <c r="O8340" s="76" t="s">
        <v>4374</v>
      </c>
      <c r="P8340" s="82">
        <v>4262</v>
      </c>
      <c r="Q8340" s="82" t="s">
        <v>95857</v>
      </c>
      <c r="R8340"/>
    </row>
    <row r="8341" spans="12:18" x14ac:dyDescent="0.25">
      <c r="L8341" t="s">
        <v>1097</v>
      </c>
      <c r="M8341" t="s">
        <v>16044</v>
      </c>
      <c r="N8341" t="s">
        <v>45610</v>
      </c>
      <c r="O8341" s="76" t="s">
        <v>4356</v>
      </c>
      <c r="P8341" s="82">
        <v>616</v>
      </c>
      <c r="Q8341" s="82" t="s">
        <v>95858</v>
      </c>
      <c r="R8341"/>
    </row>
    <row r="8342" spans="12:18" x14ac:dyDescent="0.25">
      <c r="L8342" t="s">
        <v>1097</v>
      </c>
      <c r="M8342" t="s">
        <v>8034</v>
      </c>
      <c r="N8342" t="s">
        <v>45611</v>
      </c>
      <c r="O8342" s="76" t="s">
        <v>4366</v>
      </c>
      <c r="P8342" s="82">
        <v>130</v>
      </c>
      <c r="Q8342" s="82" t="s">
        <v>95859</v>
      </c>
      <c r="R8342"/>
    </row>
    <row r="8343" spans="12:18" x14ac:dyDescent="0.25">
      <c r="L8343" t="s">
        <v>1097</v>
      </c>
      <c r="M8343" t="s">
        <v>33997</v>
      </c>
      <c r="N8343" t="s">
        <v>45612</v>
      </c>
      <c r="O8343" s="76" t="s">
        <v>4366</v>
      </c>
      <c r="P8343" s="82">
        <v>68</v>
      </c>
      <c r="Q8343" s="82" t="s">
        <v>95867</v>
      </c>
      <c r="R8343"/>
    </row>
    <row r="8344" spans="12:18" x14ac:dyDescent="0.25">
      <c r="L8344" t="s">
        <v>1097</v>
      </c>
      <c r="M8344" t="s">
        <v>33998</v>
      </c>
      <c r="N8344" t="s">
        <v>45613</v>
      </c>
      <c r="O8344" s="76" t="s">
        <v>4356</v>
      </c>
      <c r="P8344" s="82">
        <v>2170</v>
      </c>
      <c r="Q8344" s="82" t="s">
        <v>95868</v>
      </c>
      <c r="R8344"/>
    </row>
    <row r="8345" spans="12:18" x14ac:dyDescent="0.25">
      <c r="L8345" t="s">
        <v>1097</v>
      </c>
      <c r="M8345" t="s">
        <v>28048</v>
      </c>
      <c r="N8345" t="s">
        <v>45614</v>
      </c>
      <c r="O8345" s="76" t="s">
        <v>4366</v>
      </c>
      <c r="P8345" s="82">
        <v>194</v>
      </c>
      <c r="Q8345" s="82" t="s">
        <v>95869</v>
      </c>
      <c r="R8345"/>
    </row>
    <row r="8346" spans="12:18" x14ac:dyDescent="0.25">
      <c r="L8346" t="s">
        <v>1097</v>
      </c>
      <c r="M8346" t="s">
        <v>25081</v>
      </c>
      <c r="N8346" t="s">
        <v>45615</v>
      </c>
      <c r="O8346" s="76" t="s">
        <v>4366</v>
      </c>
      <c r="P8346" s="82">
        <v>274</v>
      </c>
      <c r="Q8346" s="82" t="s">
        <v>95871</v>
      </c>
      <c r="R8346"/>
    </row>
    <row r="8347" spans="12:18" x14ac:dyDescent="0.25">
      <c r="L8347" t="s">
        <v>1097</v>
      </c>
      <c r="M8347" t="s">
        <v>14003</v>
      </c>
      <c r="N8347" t="s">
        <v>45616</v>
      </c>
      <c r="O8347" s="76" t="s">
        <v>4356</v>
      </c>
      <c r="P8347" s="82">
        <v>569</v>
      </c>
      <c r="Q8347" s="82" t="s">
        <v>95872</v>
      </c>
      <c r="R8347"/>
    </row>
    <row r="8348" spans="12:18" x14ac:dyDescent="0.25">
      <c r="L8348" t="s">
        <v>1097</v>
      </c>
      <c r="M8348" t="s">
        <v>14005</v>
      </c>
      <c r="N8348" t="s">
        <v>45617</v>
      </c>
      <c r="O8348" s="76" t="s">
        <v>4366</v>
      </c>
      <c r="P8348" s="82">
        <v>60</v>
      </c>
      <c r="Q8348" s="82" t="s">
        <v>95873</v>
      </c>
      <c r="R8348"/>
    </row>
    <row r="8349" spans="12:18" x14ac:dyDescent="0.25">
      <c r="L8349" t="s">
        <v>1097</v>
      </c>
      <c r="M8349" t="s">
        <v>8035</v>
      </c>
      <c r="N8349" t="s">
        <v>45618</v>
      </c>
      <c r="O8349" s="76" t="s">
        <v>4356</v>
      </c>
      <c r="P8349" s="82">
        <v>105</v>
      </c>
      <c r="Q8349" s="82" t="s">
        <v>95874</v>
      </c>
      <c r="R8349"/>
    </row>
    <row r="8350" spans="12:18" x14ac:dyDescent="0.25">
      <c r="L8350" t="s">
        <v>1097</v>
      </c>
      <c r="M8350" t="s">
        <v>25082</v>
      </c>
      <c r="N8350" t="s">
        <v>45619</v>
      </c>
      <c r="O8350" s="76" t="s">
        <v>4366</v>
      </c>
      <c r="P8350" s="82">
        <v>232</v>
      </c>
      <c r="Q8350" s="82" t="s">
        <v>95876</v>
      </c>
      <c r="R8350"/>
    </row>
    <row r="8351" spans="12:18" x14ac:dyDescent="0.25">
      <c r="L8351" t="s">
        <v>1097</v>
      </c>
      <c r="M8351" t="s">
        <v>8036</v>
      </c>
      <c r="N8351" t="s">
        <v>45620</v>
      </c>
      <c r="O8351" s="76" t="s">
        <v>4366</v>
      </c>
      <c r="P8351" s="82">
        <v>105</v>
      </c>
      <c r="Q8351" s="82" t="s">
        <v>95875</v>
      </c>
      <c r="R8351"/>
    </row>
    <row r="8352" spans="12:18" x14ac:dyDescent="0.25">
      <c r="L8352" t="s">
        <v>1097</v>
      </c>
      <c r="M8352" t="s">
        <v>8037</v>
      </c>
      <c r="N8352" t="s">
        <v>45621</v>
      </c>
      <c r="O8352" s="76" t="s">
        <v>4356</v>
      </c>
      <c r="P8352" s="82">
        <v>257</v>
      </c>
      <c r="Q8352" s="82" t="s">
        <v>95877</v>
      </c>
      <c r="R8352"/>
    </row>
    <row r="8353" spans="12:18" x14ac:dyDescent="0.25">
      <c r="L8353" t="s">
        <v>1097</v>
      </c>
      <c r="M8353" t="s">
        <v>8074</v>
      </c>
      <c r="N8353" t="s">
        <v>45622</v>
      </c>
      <c r="O8353" s="76" t="s">
        <v>4366</v>
      </c>
      <c r="P8353" s="82">
        <v>592</v>
      </c>
      <c r="Q8353" s="82" t="s">
        <v>96079</v>
      </c>
      <c r="R8353"/>
    </row>
    <row r="8354" spans="12:18" x14ac:dyDescent="0.25">
      <c r="L8354" t="s">
        <v>1097</v>
      </c>
      <c r="M8354" t="s">
        <v>25083</v>
      </c>
      <c r="N8354" t="s">
        <v>45623</v>
      </c>
      <c r="O8354" s="76" t="s">
        <v>4366</v>
      </c>
      <c r="P8354" s="82">
        <v>168</v>
      </c>
      <c r="Q8354" s="82" t="s">
        <v>95878</v>
      </c>
      <c r="R8354"/>
    </row>
    <row r="8355" spans="12:18" x14ac:dyDescent="0.25">
      <c r="L8355" t="s">
        <v>1097</v>
      </c>
      <c r="M8355" t="s">
        <v>16046</v>
      </c>
      <c r="N8355" t="s">
        <v>45624</v>
      </c>
      <c r="O8355" s="76" t="s">
        <v>4356</v>
      </c>
      <c r="P8355" s="82">
        <v>480</v>
      </c>
      <c r="Q8355" s="82" t="s">
        <v>95879</v>
      </c>
      <c r="R8355"/>
    </row>
    <row r="8356" spans="12:18" x14ac:dyDescent="0.25">
      <c r="L8356" t="s">
        <v>1097</v>
      </c>
      <c r="M8356" t="s">
        <v>25084</v>
      </c>
      <c r="N8356" t="s">
        <v>45625</v>
      </c>
      <c r="O8356" s="76" t="s">
        <v>4356</v>
      </c>
      <c r="P8356" s="82">
        <v>882</v>
      </c>
      <c r="Q8356" s="82" t="s">
        <v>95880</v>
      </c>
      <c r="R8356"/>
    </row>
    <row r="8357" spans="12:18" x14ac:dyDescent="0.25">
      <c r="L8357" t="s">
        <v>1097</v>
      </c>
      <c r="M8357" t="s">
        <v>14009</v>
      </c>
      <c r="N8357" t="s">
        <v>45626</v>
      </c>
      <c r="O8357" s="76" t="s">
        <v>4356</v>
      </c>
      <c r="P8357" s="82">
        <v>246</v>
      </c>
      <c r="Q8357" s="82" t="s">
        <v>95882</v>
      </c>
      <c r="R8357"/>
    </row>
    <row r="8358" spans="12:18" x14ac:dyDescent="0.25">
      <c r="L8358" t="s">
        <v>1097</v>
      </c>
      <c r="M8358" t="s">
        <v>14007</v>
      </c>
      <c r="N8358" t="s">
        <v>45627</v>
      </c>
      <c r="O8358" s="76" t="s">
        <v>4366</v>
      </c>
      <c r="P8358" s="82">
        <v>74</v>
      </c>
      <c r="Q8358" s="82" t="s">
        <v>95881</v>
      </c>
      <c r="R8358"/>
    </row>
    <row r="8359" spans="12:18" x14ac:dyDescent="0.25">
      <c r="L8359" t="s">
        <v>1097</v>
      </c>
      <c r="M8359" t="s">
        <v>16048</v>
      </c>
      <c r="N8359" t="s">
        <v>45628</v>
      </c>
      <c r="O8359" s="76" t="s">
        <v>4356</v>
      </c>
      <c r="P8359" s="82">
        <v>835</v>
      </c>
      <c r="Q8359" s="82" t="s">
        <v>95884</v>
      </c>
      <c r="R8359"/>
    </row>
    <row r="8360" spans="12:18" x14ac:dyDescent="0.25">
      <c r="L8360" t="s">
        <v>1097</v>
      </c>
      <c r="M8360" t="s">
        <v>11135</v>
      </c>
      <c r="N8360" t="s">
        <v>45629</v>
      </c>
      <c r="O8360" s="76" t="s">
        <v>4356</v>
      </c>
      <c r="P8360" s="82">
        <v>676</v>
      </c>
      <c r="Q8360" s="82" t="s">
        <v>95885</v>
      </c>
      <c r="R8360"/>
    </row>
    <row r="8361" spans="12:18" x14ac:dyDescent="0.25">
      <c r="L8361" t="s">
        <v>1097</v>
      </c>
      <c r="M8361" t="s">
        <v>8038</v>
      </c>
      <c r="N8361" t="s">
        <v>45630</v>
      </c>
      <c r="O8361" s="76" t="s">
        <v>4356</v>
      </c>
      <c r="P8361" s="82">
        <v>128</v>
      </c>
      <c r="Q8361" s="82" t="s">
        <v>95886</v>
      </c>
      <c r="R8361"/>
    </row>
    <row r="8362" spans="12:18" x14ac:dyDescent="0.25">
      <c r="L8362" t="s">
        <v>1097</v>
      </c>
      <c r="M8362" t="s">
        <v>14014</v>
      </c>
      <c r="N8362" t="s">
        <v>45631</v>
      </c>
      <c r="O8362" s="76" t="s">
        <v>4356</v>
      </c>
      <c r="P8362" s="82">
        <v>733</v>
      </c>
      <c r="Q8362" s="82" t="s">
        <v>95887</v>
      </c>
      <c r="R8362"/>
    </row>
    <row r="8363" spans="12:18" x14ac:dyDescent="0.25">
      <c r="L8363" t="s">
        <v>1097</v>
      </c>
      <c r="M8363" t="s">
        <v>14016</v>
      </c>
      <c r="N8363" t="s">
        <v>45632</v>
      </c>
      <c r="O8363" s="76" t="s">
        <v>4374</v>
      </c>
      <c r="P8363" s="82">
        <v>7703</v>
      </c>
      <c r="Q8363" s="82" t="s">
        <v>95888</v>
      </c>
      <c r="R8363"/>
    </row>
    <row r="8364" spans="12:18" x14ac:dyDescent="0.25">
      <c r="L8364" t="s">
        <v>1097</v>
      </c>
      <c r="M8364" t="s">
        <v>33999</v>
      </c>
      <c r="N8364" t="s">
        <v>45633</v>
      </c>
      <c r="O8364" s="76" t="s">
        <v>4356</v>
      </c>
      <c r="P8364" s="82">
        <v>1578</v>
      </c>
      <c r="Q8364" s="82" t="s">
        <v>95890</v>
      </c>
      <c r="R8364"/>
    </row>
    <row r="8365" spans="12:18" x14ac:dyDescent="0.25">
      <c r="L8365" t="s">
        <v>1097</v>
      </c>
      <c r="M8365" t="s">
        <v>14018</v>
      </c>
      <c r="N8365" t="s">
        <v>45634</v>
      </c>
      <c r="O8365" s="76" t="s">
        <v>4356</v>
      </c>
      <c r="P8365" s="82">
        <v>2149</v>
      </c>
      <c r="Q8365" s="82" t="s">
        <v>95889</v>
      </c>
      <c r="R8365"/>
    </row>
    <row r="8366" spans="12:18" x14ac:dyDescent="0.25">
      <c r="L8366" t="s">
        <v>1097</v>
      </c>
      <c r="M8366" t="s">
        <v>19181</v>
      </c>
      <c r="N8366" t="s">
        <v>45635</v>
      </c>
      <c r="O8366" s="76" t="s">
        <v>4356</v>
      </c>
      <c r="P8366" s="82">
        <v>185</v>
      </c>
      <c r="Q8366" s="82" t="s">
        <v>95891</v>
      </c>
      <c r="R8366"/>
    </row>
    <row r="8367" spans="12:18" x14ac:dyDescent="0.25">
      <c r="L8367" t="s">
        <v>1097</v>
      </c>
      <c r="M8367" t="s">
        <v>16050</v>
      </c>
      <c r="N8367" t="s">
        <v>45636</v>
      </c>
      <c r="O8367" s="76" t="s">
        <v>4356</v>
      </c>
      <c r="P8367" s="82">
        <v>1220</v>
      </c>
      <c r="Q8367" s="82" t="s">
        <v>95892</v>
      </c>
      <c r="R8367"/>
    </row>
    <row r="8368" spans="12:18" x14ac:dyDescent="0.25">
      <c r="L8368" t="s">
        <v>1097</v>
      </c>
      <c r="M8368" t="s">
        <v>16053</v>
      </c>
      <c r="N8368" t="s">
        <v>45637</v>
      </c>
      <c r="O8368" s="76" t="s">
        <v>4356</v>
      </c>
      <c r="P8368" s="82">
        <v>716</v>
      </c>
      <c r="Q8368" s="82" t="s">
        <v>95893</v>
      </c>
      <c r="R8368"/>
    </row>
    <row r="8369" spans="12:18" x14ac:dyDescent="0.25">
      <c r="L8369" t="s">
        <v>1097</v>
      </c>
      <c r="M8369" t="s">
        <v>8039</v>
      </c>
      <c r="N8369" t="s">
        <v>45638</v>
      </c>
      <c r="O8369" s="76" t="s">
        <v>4356</v>
      </c>
      <c r="P8369" s="82">
        <v>99</v>
      </c>
      <c r="Q8369" s="82" t="s">
        <v>95894</v>
      </c>
      <c r="R8369"/>
    </row>
    <row r="8370" spans="12:18" x14ac:dyDescent="0.25">
      <c r="L8370" t="s">
        <v>1097</v>
      </c>
      <c r="M8370" t="s">
        <v>21933</v>
      </c>
      <c r="N8370" t="s">
        <v>45639</v>
      </c>
      <c r="O8370" s="76" t="s">
        <v>4356</v>
      </c>
      <c r="P8370" s="82">
        <v>1740</v>
      </c>
      <c r="Q8370" s="82" t="s">
        <v>95895</v>
      </c>
      <c r="R8370"/>
    </row>
    <row r="8371" spans="12:18" x14ac:dyDescent="0.25">
      <c r="L8371" t="s">
        <v>1097</v>
      </c>
      <c r="M8371" t="s">
        <v>14019</v>
      </c>
      <c r="N8371" t="s">
        <v>45640</v>
      </c>
      <c r="O8371" s="76" t="s">
        <v>4366</v>
      </c>
      <c r="P8371" s="82">
        <v>262</v>
      </c>
      <c r="Q8371" s="82" t="s">
        <v>95896</v>
      </c>
      <c r="R8371"/>
    </row>
    <row r="8372" spans="12:18" x14ac:dyDescent="0.25">
      <c r="L8372" t="s">
        <v>1097</v>
      </c>
      <c r="M8372" t="s">
        <v>14021</v>
      </c>
      <c r="N8372" t="s">
        <v>45641</v>
      </c>
      <c r="O8372" s="76" t="s">
        <v>4356</v>
      </c>
      <c r="P8372" s="82">
        <v>1083</v>
      </c>
      <c r="Q8372" s="82" t="s">
        <v>95897</v>
      </c>
      <c r="R8372"/>
    </row>
    <row r="8373" spans="12:18" x14ac:dyDescent="0.25">
      <c r="L8373" t="s">
        <v>1097</v>
      </c>
      <c r="M8373" t="s">
        <v>25085</v>
      </c>
      <c r="N8373" t="s">
        <v>45642</v>
      </c>
      <c r="O8373" s="76" t="s">
        <v>4366</v>
      </c>
      <c r="P8373" s="82">
        <v>290</v>
      </c>
      <c r="Q8373" s="82" t="s">
        <v>95898</v>
      </c>
      <c r="R8373"/>
    </row>
    <row r="8374" spans="12:18" x14ac:dyDescent="0.25">
      <c r="L8374" t="s">
        <v>1097</v>
      </c>
      <c r="M8374" t="s">
        <v>8040</v>
      </c>
      <c r="N8374" t="s">
        <v>45643</v>
      </c>
      <c r="O8374" s="76" t="s">
        <v>4356</v>
      </c>
      <c r="P8374" s="82">
        <v>538</v>
      </c>
      <c r="Q8374" s="82" t="s">
        <v>95899</v>
      </c>
      <c r="R8374"/>
    </row>
    <row r="8375" spans="12:18" x14ac:dyDescent="0.25">
      <c r="L8375" t="s">
        <v>1097</v>
      </c>
      <c r="M8375" t="s">
        <v>25086</v>
      </c>
      <c r="N8375" t="s">
        <v>45644</v>
      </c>
      <c r="O8375" s="76" t="s">
        <v>4366</v>
      </c>
      <c r="P8375" s="82">
        <v>105</v>
      </c>
      <c r="Q8375" s="82" t="s">
        <v>95900</v>
      </c>
      <c r="R8375"/>
    </row>
    <row r="8376" spans="12:18" x14ac:dyDescent="0.25">
      <c r="L8376" t="s">
        <v>1097</v>
      </c>
      <c r="M8376" t="s">
        <v>14024</v>
      </c>
      <c r="N8376" t="s">
        <v>45645</v>
      </c>
      <c r="O8376" s="76" t="s">
        <v>4356</v>
      </c>
      <c r="P8376" s="82">
        <v>911</v>
      </c>
      <c r="Q8376" s="82" t="s">
        <v>95901</v>
      </c>
      <c r="R8376"/>
    </row>
    <row r="8377" spans="12:18" x14ac:dyDescent="0.25">
      <c r="L8377" t="s">
        <v>1097</v>
      </c>
      <c r="M8377" t="s">
        <v>25087</v>
      </c>
      <c r="N8377" t="s">
        <v>45646</v>
      </c>
      <c r="O8377" s="76" t="s">
        <v>4356</v>
      </c>
      <c r="P8377" s="82">
        <v>359</v>
      </c>
      <c r="Q8377" s="82" t="s">
        <v>95903</v>
      </c>
      <c r="R8377"/>
    </row>
    <row r="8378" spans="12:18" x14ac:dyDescent="0.25">
      <c r="L8378" t="s">
        <v>1097</v>
      </c>
      <c r="M8378" t="s">
        <v>8041</v>
      </c>
      <c r="N8378" t="s">
        <v>45647</v>
      </c>
      <c r="O8378" s="76" t="s">
        <v>4366</v>
      </c>
      <c r="P8378" s="82">
        <v>451</v>
      </c>
      <c r="Q8378" s="82" t="s">
        <v>95904</v>
      </c>
      <c r="R8378"/>
    </row>
    <row r="8379" spans="12:18" x14ac:dyDescent="0.25">
      <c r="L8379" t="s">
        <v>1097</v>
      </c>
      <c r="M8379" t="s">
        <v>14028</v>
      </c>
      <c r="N8379" t="s">
        <v>45648</v>
      </c>
      <c r="O8379" s="76" t="s">
        <v>4356</v>
      </c>
      <c r="P8379" s="82">
        <v>795</v>
      </c>
      <c r="Q8379" s="82" t="s">
        <v>95906</v>
      </c>
      <c r="R8379"/>
    </row>
    <row r="8380" spans="12:18" x14ac:dyDescent="0.25">
      <c r="L8380" t="s">
        <v>1097</v>
      </c>
      <c r="M8380" t="s">
        <v>16055</v>
      </c>
      <c r="N8380" t="s">
        <v>45649</v>
      </c>
      <c r="O8380" s="76" t="s">
        <v>4356</v>
      </c>
      <c r="P8380" s="82">
        <v>404</v>
      </c>
      <c r="Q8380" s="82" t="s">
        <v>95907</v>
      </c>
      <c r="R8380"/>
    </row>
    <row r="8381" spans="12:18" x14ac:dyDescent="0.25">
      <c r="L8381" t="s">
        <v>1097</v>
      </c>
      <c r="M8381" t="s">
        <v>25089</v>
      </c>
      <c r="N8381" t="s">
        <v>45650</v>
      </c>
      <c r="O8381" s="76" t="s">
        <v>4356</v>
      </c>
      <c r="P8381" s="82">
        <v>392</v>
      </c>
      <c r="Q8381" s="82" t="s">
        <v>95908</v>
      </c>
      <c r="R8381"/>
    </row>
    <row r="8382" spans="12:18" x14ac:dyDescent="0.25">
      <c r="L8382" t="s">
        <v>1097</v>
      </c>
      <c r="M8382" t="s">
        <v>14031</v>
      </c>
      <c r="N8382" t="s">
        <v>45651</v>
      </c>
      <c r="O8382" s="76" t="s">
        <v>4366</v>
      </c>
      <c r="P8382" s="82">
        <v>140</v>
      </c>
      <c r="Q8382" s="82" t="s">
        <v>95910</v>
      </c>
      <c r="R8382"/>
    </row>
    <row r="8383" spans="12:18" x14ac:dyDescent="0.25">
      <c r="L8383" t="s">
        <v>1097</v>
      </c>
      <c r="M8383" t="s">
        <v>14030</v>
      </c>
      <c r="N8383" t="s">
        <v>45652</v>
      </c>
      <c r="O8383" s="76" t="s">
        <v>4356</v>
      </c>
      <c r="P8383" s="82">
        <v>552</v>
      </c>
      <c r="Q8383" s="82" t="s">
        <v>95909</v>
      </c>
      <c r="R8383"/>
    </row>
    <row r="8384" spans="12:18" x14ac:dyDescent="0.25">
      <c r="L8384" t="s">
        <v>1097</v>
      </c>
      <c r="M8384" t="s">
        <v>14033</v>
      </c>
      <c r="N8384" t="s">
        <v>45653</v>
      </c>
      <c r="O8384" s="76" t="s">
        <v>4356</v>
      </c>
      <c r="P8384" s="82">
        <v>418</v>
      </c>
      <c r="Q8384" s="82" t="s">
        <v>95911</v>
      </c>
      <c r="R8384"/>
    </row>
    <row r="8385" spans="12:18" x14ac:dyDescent="0.25">
      <c r="L8385" t="s">
        <v>1097</v>
      </c>
      <c r="M8385" t="s">
        <v>8042</v>
      </c>
      <c r="N8385" t="s">
        <v>45654</v>
      </c>
      <c r="O8385" s="76" t="s">
        <v>4366</v>
      </c>
      <c r="P8385" s="82">
        <v>155</v>
      </c>
      <c r="Q8385" s="82" t="s">
        <v>95912</v>
      </c>
      <c r="R8385"/>
    </row>
    <row r="8386" spans="12:18" x14ac:dyDescent="0.25">
      <c r="L8386" t="s">
        <v>1097</v>
      </c>
      <c r="M8386" t="s">
        <v>25090</v>
      </c>
      <c r="N8386" t="s">
        <v>45655</v>
      </c>
      <c r="O8386" s="76" t="s">
        <v>4356</v>
      </c>
      <c r="P8386" s="82">
        <v>1177</v>
      </c>
      <c r="Q8386" s="82" t="s">
        <v>95913</v>
      </c>
      <c r="R8386"/>
    </row>
    <row r="8387" spans="12:18" x14ac:dyDescent="0.25">
      <c r="L8387" t="s">
        <v>1097</v>
      </c>
      <c r="M8387" t="s">
        <v>25091</v>
      </c>
      <c r="N8387" t="s">
        <v>45656</v>
      </c>
      <c r="O8387" s="76" t="s">
        <v>4366</v>
      </c>
      <c r="P8387" s="82">
        <v>403</v>
      </c>
      <c r="Q8387" s="82" t="s">
        <v>95914</v>
      </c>
      <c r="R8387"/>
    </row>
    <row r="8388" spans="12:18" x14ac:dyDescent="0.25">
      <c r="L8388" t="s">
        <v>1097</v>
      </c>
      <c r="M8388" t="s">
        <v>34000</v>
      </c>
      <c r="N8388" t="s">
        <v>45657</v>
      </c>
      <c r="O8388" s="76" t="s">
        <v>4356</v>
      </c>
      <c r="P8388" s="82">
        <v>2630</v>
      </c>
      <c r="Q8388" s="82" t="s">
        <v>95915</v>
      </c>
      <c r="R8388"/>
    </row>
    <row r="8389" spans="12:18" x14ac:dyDescent="0.25">
      <c r="L8389" t="s">
        <v>1097</v>
      </c>
      <c r="M8389" t="s">
        <v>16090</v>
      </c>
      <c r="N8389" t="s">
        <v>45658</v>
      </c>
      <c r="O8389" s="76" t="s">
        <v>4356</v>
      </c>
      <c r="P8389" s="82">
        <v>1595</v>
      </c>
      <c r="Q8389" s="82" t="s">
        <v>95989</v>
      </c>
      <c r="R8389"/>
    </row>
    <row r="8390" spans="12:18" x14ac:dyDescent="0.25">
      <c r="L8390" t="s">
        <v>1097</v>
      </c>
      <c r="M8390" t="s">
        <v>14035</v>
      </c>
      <c r="N8390" t="s">
        <v>45659</v>
      </c>
      <c r="O8390" s="76" t="s">
        <v>4356</v>
      </c>
      <c r="P8390" s="82">
        <v>560</v>
      </c>
      <c r="Q8390" s="82" t="s">
        <v>95917</v>
      </c>
      <c r="R8390"/>
    </row>
    <row r="8391" spans="12:18" x14ac:dyDescent="0.25">
      <c r="L8391" t="s">
        <v>1097</v>
      </c>
      <c r="M8391" t="s">
        <v>8044</v>
      </c>
      <c r="N8391" t="s">
        <v>45660</v>
      </c>
      <c r="O8391" s="76" t="s">
        <v>4366</v>
      </c>
      <c r="P8391" s="82">
        <v>139</v>
      </c>
      <c r="Q8391" s="82" t="s">
        <v>95919</v>
      </c>
      <c r="R8391"/>
    </row>
    <row r="8392" spans="12:18" x14ac:dyDescent="0.25">
      <c r="L8392" t="s">
        <v>1097</v>
      </c>
      <c r="M8392" t="s">
        <v>16061</v>
      </c>
      <c r="N8392" t="s">
        <v>45661</v>
      </c>
      <c r="O8392" s="76" t="s">
        <v>4366</v>
      </c>
      <c r="P8392" s="82">
        <v>36</v>
      </c>
      <c r="Q8392" s="82" t="s">
        <v>95921</v>
      </c>
      <c r="R8392"/>
    </row>
    <row r="8393" spans="12:18" x14ac:dyDescent="0.25">
      <c r="L8393" t="s">
        <v>1097</v>
      </c>
      <c r="M8393" t="s">
        <v>16063</v>
      </c>
      <c r="N8393" t="s">
        <v>45662</v>
      </c>
      <c r="O8393" s="76" t="s">
        <v>4366</v>
      </c>
      <c r="P8393" s="82">
        <v>307</v>
      </c>
      <c r="Q8393" s="82" t="s">
        <v>95924</v>
      </c>
      <c r="R8393"/>
    </row>
    <row r="8394" spans="12:18" x14ac:dyDescent="0.25">
      <c r="L8394" t="s">
        <v>1097</v>
      </c>
      <c r="M8394" t="s">
        <v>12997</v>
      </c>
      <c r="N8394" t="s">
        <v>45663</v>
      </c>
      <c r="O8394" s="76" t="s">
        <v>4366</v>
      </c>
      <c r="P8394" s="82">
        <v>244</v>
      </c>
      <c r="Q8394" s="82" t="s">
        <v>95926</v>
      </c>
      <c r="R8394"/>
    </row>
    <row r="8395" spans="12:18" x14ac:dyDescent="0.25">
      <c r="L8395" t="s">
        <v>1097</v>
      </c>
      <c r="M8395" t="s">
        <v>25092</v>
      </c>
      <c r="N8395" t="s">
        <v>45664</v>
      </c>
      <c r="O8395" s="76" t="s">
        <v>4356</v>
      </c>
      <c r="P8395" s="82">
        <v>142</v>
      </c>
      <c r="Q8395" s="82" t="s">
        <v>95927</v>
      </c>
      <c r="R8395"/>
    </row>
    <row r="8396" spans="12:18" x14ac:dyDescent="0.25">
      <c r="L8396" t="s">
        <v>1097</v>
      </c>
      <c r="M8396" t="s">
        <v>8045</v>
      </c>
      <c r="N8396" t="s">
        <v>45665</v>
      </c>
      <c r="O8396" s="76" t="s">
        <v>4366</v>
      </c>
      <c r="P8396" s="82">
        <v>326</v>
      </c>
      <c r="Q8396" s="82" t="s">
        <v>95928</v>
      </c>
      <c r="R8396"/>
    </row>
    <row r="8397" spans="12:18" x14ac:dyDescent="0.25">
      <c r="L8397" t="s">
        <v>1097</v>
      </c>
      <c r="M8397" t="s">
        <v>16066</v>
      </c>
      <c r="N8397" t="s">
        <v>45666</v>
      </c>
      <c r="O8397" s="76" t="s">
        <v>4356</v>
      </c>
      <c r="P8397" s="82">
        <v>537</v>
      </c>
      <c r="Q8397" s="82" t="s">
        <v>95929</v>
      </c>
      <c r="R8397"/>
    </row>
    <row r="8398" spans="12:18" x14ac:dyDescent="0.25">
      <c r="L8398" t="s">
        <v>1097</v>
      </c>
      <c r="M8398" t="s">
        <v>14042</v>
      </c>
      <c r="N8398" t="s">
        <v>104766</v>
      </c>
      <c r="O8398" s="76" t="s">
        <v>4356</v>
      </c>
      <c r="P8398" s="82">
        <v>479</v>
      </c>
      <c r="Q8398" s="82" t="s">
        <v>95930</v>
      </c>
      <c r="R8398"/>
    </row>
    <row r="8399" spans="12:18" x14ac:dyDescent="0.25">
      <c r="L8399" t="s">
        <v>1097</v>
      </c>
      <c r="M8399" t="s">
        <v>25093</v>
      </c>
      <c r="N8399" t="s">
        <v>45667</v>
      </c>
      <c r="O8399" s="76" t="s">
        <v>4366</v>
      </c>
      <c r="P8399" s="82">
        <v>248</v>
      </c>
      <c r="Q8399" s="82" t="s">
        <v>95931</v>
      </c>
      <c r="R8399"/>
    </row>
    <row r="8400" spans="12:18" x14ac:dyDescent="0.25">
      <c r="L8400" t="s">
        <v>1097</v>
      </c>
      <c r="M8400" t="s">
        <v>14044</v>
      </c>
      <c r="N8400" t="s">
        <v>45668</v>
      </c>
      <c r="O8400" s="76" t="s">
        <v>4366</v>
      </c>
      <c r="P8400" s="82">
        <v>172</v>
      </c>
      <c r="Q8400" s="82" t="s">
        <v>95932</v>
      </c>
      <c r="R8400"/>
    </row>
    <row r="8401" spans="12:18" x14ac:dyDescent="0.25">
      <c r="L8401" t="s">
        <v>1097</v>
      </c>
      <c r="M8401" t="s">
        <v>14046</v>
      </c>
      <c r="N8401" t="s">
        <v>45669</v>
      </c>
      <c r="O8401" s="76" t="s">
        <v>4366</v>
      </c>
      <c r="P8401" s="82">
        <v>94</v>
      </c>
      <c r="Q8401" s="82" t="s">
        <v>95933</v>
      </c>
      <c r="R8401"/>
    </row>
    <row r="8402" spans="12:18" x14ac:dyDescent="0.25">
      <c r="L8402" t="s">
        <v>1097</v>
      </c>
      <c r="M8402" t="s">
        <v>25094</v>
      </c>
      <c r="N8402" t="s">
        <v>45670</v>
      </c>
      <c r="O8402" s="76" t="s">
        <v>4356</v>
      </c>
      <c r="P8402" s="82">
        <v>465</v>
      </c>
      <c r="Q8402" s="82" t="s">
        <v>95934</v>
      </c>
      <c r="R8402"/>
    </row>
    <row r="8403" spans="12:18" x14ac:dyDescent="0.25">
      <c r="L8403" t="s">
        <v>1097</v>
      </c>
      <c r="M8403" t="s">
        <v>16067</v>
      </c>
      <c r="N8403" t="s">
        <v>45671</v>
      </c>
      <c r="O8403" s="76" t="s">
        <v>4356</v>
      </c>
      <c r="P8403" s="82">
        <v>1592</v>
      </c>
      <c r="Q8403" s="82" t="s">
        <v>95935</v>
      </c>
      <c r="R8403"/>
    </row>
    <row r="8404" spans="12:18" x14ac:dyDescent="0.25">
      <c r="L8404" t="s">
        <v>1097</v>
      </c>
      <c r="M8404" t="s">
        <v>34002</v>
      </c>
      <c r="N8404" t="s">
        <v>45672</v>
      </c>
      <c r="O8404" s="76" t="s">
        <v>4366</v>
      </c>
      <c r="P8404" s="82">
        <v>112</v>
      </c>
      <c r="Q8404" s="82" t="s">
        <v>95936</v>
      </c>
      <c r="R8404"/>
    </row>
    <row r="8405" spans="12:18" x14ac:dyDescent="0.25">
      <c r="L8405" t="s">
        <v>1097</v>
      </c>
      <c r="M8405" t="s">
        <v>14048</v>
      </c>
      <c r="N8405" t="s">
        <v>45673</v>
      </c>
      <c r="O8405" s="76" t="s">
        <v>4356</v>
      </c>
      <c r="P8405" s="82">
        <v>478</v>
      </c>
      <c r="Q8405" s="82" t="s">
        <v>95937</v>
      </c>
      <c r="R8405"/>
    </row>
    <row r="8406" spans="12:18" x14ac:dyDescent="0.25">
      <c r="L8406" t="s">
        <v>1097</v>
      </c>
      <c r="M8406" t="s">
        <v>25095</v>
      </c>
      <c r="N8406" t="s">
        <v>45674</v>
      </c>
      <c r="O8406" s="76" t="s">
        <v>4356</v>
      </c>
      <c r="P8406" s="82">
        <v>729</v>
      </c>
      <c r="Q8406" s="82" t="s">
        <v>95938</v>
      </c>
      <c r="R8406"/>
    </row>
    <row r="8407" spans="12:18" x14ac:dyDescent="0.25">
      <c r="L8407" t="s">
        <v>1097</v>
      </c>
      <c r="M8407" t="s">
        <v>8046</v>
      </c>
      <c r="N8407" t="s">
        <v>45675</v>
      </c>
      <c r="O8407" s="76" t="s">
        <v>4366</v>
      </c>
      <c r="P8407" s="82">
        <v>379</v>
      </c>
      <c r="Q8407" s="82" t="s">
        <v>95939</v>
      </c>
      <c r="R8407"/>
    </row>
    <row r="8408" spans="12:18" x14ac:dyDescent="0.25">
      <c r="L8408" t="s">
        <v>1097</v>
      </c>
      <c r="M8408" t="s">
        <v>34003</v>
      </c>
      <c r="N8408" t="s">
        <v>45676</v>
      </c>
      <c r="O8408" s="76" t="s">
        <v>4366</v>
      </c>
      <c r="P8408" s="82">
        <v>535</v>
      </c>
      <c r="Q8408" s="82" t="s">
        <v>95940</v>
      </c>
      <c r="R8408"/>
    </row>
    <row r="8409" spans="12:18" x14ac:dyDescent="0.25">
      <c r="L8409" t="s">
        <v>1097</v>
      </c>
      <c r="M8409" t="s">
        <v>14050</v>
      </c>
      <c r="N8409" t="s">
        <v>45677</v>
      </c>
      <c r="O8409" s="76" t="s">
        <v>4366</v>
      </c>
      <c r="P8409" s="82">
        <v>152</v>
      </c>
      <c r="Q8409" s="82" t="s">
        <v>95941</v>
      </c>
      <c r="R8409"/>
    </row>
    <row r="8410" spans="12:18" x14ac:dyDescent="0.25">
      <c r="L8410" t="s">
        <v>1097</v>
      </c>
      <c r="M8410" t="s">
        <v>10807</v>
      </c>
      <c r="N8410" t="s">
        <v>45678</v>
      </c>
      <c r="O8410" s="76" t="s">
        <v>4356</v>
      </c>
      <c r="P8410" s="82">
        <v>672</v>
      </c>
      <c r="Q8410" s="82" t="s">
        <v>95942</v>
      </c>
      <c r="R8410"/>
    </row>
    <row r="8411" spans="12:18" x14ac:dyDescent="0.25">
      <c r="L8411" t="s">
        <v>1097</v>
      </c>
      <c r="M8411" t="s">
        <v>16069</v>
      </c>
      <c r="N8411" t="s">
        <v>45679</v>
      </c>
      <c r="O8411" s="76" t="s">
        <v>4366</v>
      </c>
      <c r="P8411" s="82">
        <v>120</v>
      </c>
      <c r="Q8411" s="82" t="s">
        <v>95943</v>
      </c>
      <c r="R8411"/>
    </row>
    <row r="8412" spans="12:18" x14ac:dyDescent="0.25">
      <c r="L8412" t="s">
        <v>1097</v>
      </c>
      <c r="M8412" t="s">
        <v>34004</v>
      </c>
      <c r="N8412" t="s">
        <v>45680</v>
      </c>
      <c r="O8412" s="76" t="s">
        <v>4356</v>
      </c>
      <c r="P8412" s="82">
        <v>654</v>
      </c>
      <c r="Q8412" s="82" t="s">
        <v>95944</v>
      </c>
      <c r="R8412"/>
    </row>
    <row r="8413" spans="12:18" x14ac:dyDescent="0.25">
      <c r="L8413" t="s">
        <v>1097</v>
      </c>
      <c r="M8413" t="s">
        <v>8047</v>
      </c>
      <c r="N8413" t="s">
        <v>45681</v>
      </c>
      <c r="O8413" s="76" t="s">
        <v>4366</v>
      </c>
      <c r="P8413" s="82">
        <v>227</v>
      </c>
      <c r="Q8413" s="82" t="s">
        <v>95945</v>
      </c>
      <c r="R8413"/>
    </row>
    <row r="8414" spans="12:18" x14ac:dyDescent="0.25">
      <c r="L8414" t="s">
        <v>1097</v>
      </c>
      <c r="M8414" t="s">
        <v>34005</v>
      </c>
      <c r="N8414" t="s">
        <v>45682</v>
      </c>
      <c r="O8414" s="76" t="s">
        <v>4366</v>
      </c>
      <c r="P8414" s="82">
        <v>136</v>
      </c>
      <c r="Q8414" s="82" t="s">
        <v>95946</v>
      </c>
      <c r="R8414"/>
    </row>
    <row r="8415" spans="12:18" x14ac:dyDescent="0.25">
      <c r="L8415" t="s">
        <v>1097</v>
      </c>
      <c r="M8415" t="s">
        <v>14053</v>
      </c>
      <c r="N8415" t="s">
        <v>45683</v>
      </c>
      <c r="O8415" s="76" t="s">
        <v>4356</v>
      </c>
      <c r="P8415" s="82">
        <v>928</v>
      </c>
      <c r="Q8415" s="82" t="s">
        <v>95947</v>
      </c>
      <c r="R8415"/>
    </row>
    <row r="8416" spans="12:18" x14ac:dyDescent="0.25">
      <c r="L8416" t="s">
        <v>1097</v>
      </c>
      <c r="M8416" t="s">
        <v>34006</v>
      </c>
      <c r="N8416" t="s">
        <v>45684</v>
      </c>
      <c r="O8416" s="76" t="s">
        <v>4366</v>
      </c>
      <c r="P8416" s="82">
        <v>445</v>
      </c>
      <c r="Q8416" s="82" t="s">
        <v>95948</v>
      </c>
      <c r="R8416"/>
    </row>
    <row r="8417" spans="12:18" x14ac:dyDescent="0.25">
      <c r="L8417" t="s">
        <v>1097</v>
      </c>
      <c r="M8417" t="s">
        <v>25096</v>
      </c>
      <c r="N8417" t="s">
        <v>45685</v>
      </c>
      <c r="O8417" s="76" t="s">
        <v>4356</v>
      </c>
      <c r="P8417" s="82">
        <v>757</v>
      </c>
      <c r="Q8417" s="82" t="s">
        <v>95949</v>
      </c>
      <c r="R8417"/>
    </row>
    <row r="8418" spans="12:18" x14ac:dyDescent="0.25">
      <c r="L8418" t="s">
        <v>1097</v>
      </c>
      <c r="M8418" t="s">
        <v>34007</v>
      </c>
      <c r="N8418" t="s">
        <v>45686</v>
      </c>
      <c r="O8418" s="76" t="s">
        <v>4366</v>
      </c>
      <c r="P8418" s="82">
        <v>170</v>
      </c>
      <c r="Q8418" s="82" t="s">
        <v>95950</v>
      </c>
      <c r="R8418"/>
    </row>
    <row r="8419" spans="12:18" x14ac:dyDescent="0.25">
      <c r="L8419" t="s">
        <v>1097</v>
      </c>
      <c r="M8419" t="s">
        <v>25097</v>
      </c>
      <c r="N8419" t="s">
        <v>45687</v>
      </c>
      <c r="O8419" s="76" t="s">
        <v>4356</v>
      </c>
      <c r="P8419" s="82">
        <v>846</v>
      </c>
      <c r="Q8419" s="82" t="s">
        <v>95951</v>
      </c>
      <c r="R8419"/>
    </row>
    <row r="8420" spans="12:18" x14ac:dyDescent="0.25">
      <c r="L8420" t="s">
        <v>1097</v>
      </c>
      <c r="M8420" t="s">
        <v>14055</v>
      </c>
      <c r="N8420" t="s">
        <v>45688</v>
      </c>
      <c r="O8420" s="76" t="s">
        <v>4366</v>
      </c>
      <c r="P8420" s="82">
        <v>175</v>
      </c>
      <c r="Q8420" s="82" t="s">
        <v>95952</v>
      </c>
      <c r="R8420"/>
    </row>
    <row r="8421" spans="12:18" x14ac:dyDescent="0.25">
      <c r="L8421" t="s">
        <v>1097</v>
      </c>
      <c r="M8421" t="s">
        <v>25098</v>
      </c>
      <c r="N8421" t="s">
        <v>45689</v>
      </c>
      <c r="O8421" s="76" t="s">
        <v>4356</v>
      </c>
      <c r="P8421" s="82">
        <v>437</v>
      </c>
      <c r="Q8421" s="82" t="s">
        <v>95954</v>
      </c>
      <c r="R8421"/>
    </row>
    <row r="8422" spans="12:18" x14ac:dyDescent="0.25">
      <c r="L8422" t="s">
        <v>1097</v>
      </c>
      <c r="M8422" t="s">
        <v>8048</v>
      </c>
      <c r="N8422" t="s">
        <v>45690</v>
      </c>
      <c r="O8422" s="76" t="s">
        <v>4356</v>
      </c>
      <c r="P8422" s="82">
        <v>1237</v>
      </c>
      <c r="Q8422" s="82" t="s">
        <v>95955</v>
      </c>
      <c r="R8422"/>
    </row>
    <row r="8423" spans="12:18" x14ac:dyDescent="0.25">
      <c r="L8423" t="s">
        <v>1097</v>
      </c>
      <c r="M8423" t="s">
        <v>13967</v>
      </c>
      <c r="N8423" t="s">
        <v>45691</v>
      </c>
      <c r="O8423" s="76" t="s">
        <v>4356</v>
      </c>
      <c r="P8423" s="82">
        <v>899</v>
      </c>
      <c r="Q8423" s="82" t="s">
        <v>95788</v>
      </c>
      <c r="R8423"/>
    </row>
    <row r="8424" spans="12:18" x14ac:dyDescent="0.25">
      <c r="L8424" t="s">
        <v>1097</v>
      </c>
      <c r="M8424" t="s">
        <v>25078</v>
      </c>
      <c r="N8424" t="s">
        <v>45692</v>
      </c>
      <c r="O8424" s="76" t="s">
        <v>4366</v>
      </c>
      <c r="P8424" s="82">
        <v>151</v>
      </c>
      <c r="Q8424" s="82" t="s">
        <v>95843</v>
      </c>
      <c r="R8424"/>
    </row>
    <row r="8425" spans="12:18" x14ac:dyDescent="0.25">
      <c r="L8425" t="s">
        <v>1097</v>
      </c>
      <c r="M8425" t="s">
        <v>33993</v>
      </c>
      <c r="N8425" t="s">
        <v>45693</v>
      </c>
      <c r="O8425" s="76" t="s">
        <v>4366</v>
      </c>
      <c r="P8425" s="82">
        <v>541</v>
      </c>
      <c r="Q8425" s="82" t="s">
        <v>95860</v>
      </c>
      <c r="R8425"/>
    </row>
    <row r="8426" spans="12:18" x14ac:dyDescent="0.25">
      <c r="L8426" t="s">
        <v>1097</v>
      </c>
      <c r="M8426" t="s">
        <v>25080</v>
      </c>
      <c r="N8426" t="s">
        <v>45694</v>
      </c>
      <c r="O8426" s="76" t="s">
        <v>4356</v>
      </c>
      <c r="P8426" s="82">
        <v>414</v>
      </c>
      <c r="Q8426" s="82" t="s">
        <v>95861</v>
      </c>
      <c r="R8426"/>
    </row>
    <row r="8427" spans="12:18" x14ac:dyDescent="0.25">
      <c r="L8427" t="s">
        <v>1097</v>
      </c>
      <c r="M8427" t="s">
        <v>13997</v>
      </c>
      <c r="N8427" t="s">
        <v>45695</v>
      </c>
      <c r="O8427" s="76" t="s">
        <v>4356</v>
      </c>
      <c r="P8427" s="82">
        <v>1069</v>
      </c>
      <c r="Q8427" s="82" t="s">
        <v>95862</v>
      </c>
      <c r="R8427"/>
    </row>
    <row r="8428" spans="12:18" x14ac:dyDescent="0.25">
      <c r="L8428" t="s">
        <v>1097</v>
      </c>
      <c r="M8428" t="s">
        <v>13999</v>
      </c>
      <c r="N8428" t="s">
        <v>45696</v>
      </c>
      <c r="O8428" s="76" t="s">
        <v>4366</v>
      </c>
      <c r="P8428" s="82">
        <v>108</v>
      </c>
      <c r="Q8428" s="82" t="s">
        <v>95863</v>
      </c>
      <c r="R8428"/>
    </row>
    <row r="8429" spans="12:18" x14ac:dyDescent="0.25">
      <c r="L8429" t="s">
        <v>1097</v>
      </c>
      <c r="M8429" t="s">
        <v>33994</v>
      </c>
      <c r="N8429" t="s">
        <v>45697</v>
      </c>
      <c r="O8429" s="76" t="s">
        <v>4366</v>
      </c>
      <c r="P8429" s="82">
        <v>62</v>
      </c>
      <c r="Q8429" s="82" t="s">
        <v>95864</v>
      </c>
      <c r="R8429"/>
    </row>
    <row r="8430" spans="12:18" x14ac:dyDescent="0.25">
      <c r="L8430" t="s">
        <v>1097</v>
      </c>
      <c r="M8430" t="s">
        <v>33995</v>
      </c>
      <c r="N8430" t="s">
        <v>45698</v>
      </c>
      <c r="O8430" s="76" t="s">
        <v>4366</v>
      </c>
      <c r="P8430" s="82">
        <v>68</v>
      </c>
      <c r="Q8430" s="82" t="s">
        <v>95865</v>
      </c>
      <c r="R8430"/>
    </row>
    <row r="8431" spans="12:18" x14ac:dyDescent="0.25">
      <c r="L8431" t="s">
        <v>1097</v>
      </c>
      <c r="M8431" t="s">
        <v>33996</v>
      </c>
      <c r="N8431" t="s">
        <v>45699</v>
      </c>
      <c r="O8431" s="76" t="s">
        <v>4366</v>
      </c>
      <c r="P8431" s="82">
        <v>91</v>
      </c>
      <c r="Q8431" s="82" t="s">
        <v>95866</v>
      </c>
      <c r="R8431"/>
    </row>
    <row r="8432" spans="12:18" x14ac:dyDescent="0.25">
      <c r="L8432" t="s">
        <v>1097</v>
      </c>
      <c r="M8432" t="s">
        <v>14011</v>
      </c>
      <c r="N8432" t="s">
        <v>45700</v>
      </c>
      <c r="O8432" s="76" t="s">
        <v>4356</v>
      </c>
      <c r="P8432" s="82">
        <v>1324</v>
      </c>
      <c r="Q8432" s="82" t="s">
        <v>95883</v>
      </c>
      <c r="R8432"/>
    </row>
    <row r="8433" spans="12:18" x14ac:dyDescent="0.25">
      <c r="L8433" t="s">
        <v>1097</v>
      </c>
      <c r="M8433" t="s">
        <v>14026</v>
      </c>
      <c r="N8433" t="s">
        <v>45701</v>
      </c>
      <c r="O8433" s="76" t="s">
        <v>4356</v>
      </c>
      <c r="P8433" s="82">
        <v>397</v>
      </c>
      <c r="Q8433" s="82" t="s">
        <v>95902</v>
      </c>
      <c r="R8433"/>
    </row>
    <row r="8434" spans="12:18" x14ac:dyDescent="0.25">
      <c r="L8434" t="s">
        <v>1097</v>
      </c>
      <c r="M8434" t="s">
        <v>25088</v>
      </c>
      <c r="N8434" t="s">
        <v>45702</v>
      </c>
      <c r="O8434" s="76" t="s">
        <v>4356</v>
      </c>
      <c r="P8434" s="82">
        <v>1150</v>
      </c>
      <c r="Q8434" s="82" t="s">
        <v>95905</v>
      </c>
      <c r="R8434"/>
    </row>
    <row r="8435" spans="12:18" x14ac:dyDescent="0.25">
      <c r="L8435" t="s">
        <v>1097</v>
      </c>
      <c r="M8435" t="s">
        <v>14040</v>
      </c>
      <c r="N8435" t="s">
        <v>45703</v>
      </c>
      <c r="O8435" s="76" t="s">
        <v>4356</v>
      </c>
      <c r="P8435" s="82">
        <v>732</v>
      </c>
      <c r="Q8435" s="82" t="s">
        <v>95923</v>
      </c>
      <c r="R8435"/>
    </row>
    <row r="8436" spans="12:18" x14ac:dyDescent="0.25">
      <c r="L8436" t="s">
        <v>1097</v>
      </c>
      <c r="M8436" t="s">
        <v>16073</v>
      </c>
      <c r="N8436" t="s">
        <v>45704</v>
      </c>
      <c r="O8436" s="76" t="s">
        <v>4356</v>
      </c>
      <c r="P8436" s="82">
        <v>2674</v>
      </c>
      <c r="Q8436" s="82" t="s">
        <v>95958</v>
      </c>
      <c r="R8436"/>
    </row>
    <row r="8437" spans="12:18" x14ac:dyDescent="0.25">
      <c r="L8437" t="s">
        <v>1097</v>
      </c>
      <c r="M8437" t="s">
        <v>16071</v>
      </c>
      <c r="N8437" t="s">
        <v>45705</v>
      </c>
      <c r="O8437" s="76" t="s">
        <v>4366</v>
      </c>
      <c r="P8437" s="82">
        <v>154</v>
      </c>
      <c r="Q8437" s="82" t="s">
        <v>95953</v>
      </c>
      <c r="R8437"/>
    </row>
    <row r="8438" spans="12:18" x14ac:dyDescent="0.25">
      <c r="L8438" t="s">
        <v>1097</v>
      </c>
      <c r="M8438" t="s">
        <v>8071</v>
      </c>
      <c r="N8438" t="s">
        <v>45706</v>
      </c>
      <c r="O8438" s="76" t="s">
        <v>4356</v>
      </c>
      <c r="P8438" s="82">
        <v>2999</v>
      </c>
      <c r="Q8438" s="82" t="s">
        <v>96071</v>
      </c>
      <c r="R8438"/>
    </row>
    <row r="8439" spans="12:18" x14ac:dyDescent="0.25">
      <c r="L8439" t="s">
        <v>1097</v>
      </c>
      <c r="M8439" t="s">
        <v>25118</v>
      </c>
      <c r="N8439" t="s">
        <v>45707</v>
      </c>
      <c r="O8439" s="76" t="s">
        <v>4366</v>
      </c>
      <c r="P8439" s="82">
        <v>322</v>
      </c>
      <c r="Q8439" s="82" t="s">
        <v>96070</v>
      </c>
      <c r="R8439"/>
    </row>
    <row r="8440" spans="12:18" x14ac:dyDescent="0.25">
      <c r="L8440" t="s">
        <v>1097</v>
      </c>
      <c r="M8440" t="s">
        <v>14098</v>
      </c>
      <c r="N8440" t="s">
        <v>45708</v>
      </c>
      <c r="O8440" s="76" t="s">
        <v>4356</v>
      </c>
      <c r="P8440" s="82">
        <v>440</v>
      </c>
      <c r="Q8440" s="82" t="s">
        <v>96072</v>
      </c>
      <c r="R8440"/>
    </row>
    <row r="8441" spans="12:18" x14ac:dyDescent="0.25">
      <c r="L8441" t="s">
        <v>1097</v>
      </c>
      <c r="M8441" t="s">
        <v>16195</v>
      </c>
      <c r="N8441" t="s">
        <v>45709</v>
      </c>
      <c r="O8441" s="76" t="s">
        <v>4356</v>
      </c>
      <c r="P8441" s="82">
        <v>595</v>
      </c>
      <c r="Q8441" s="82" t="s">
        <v>96246</v>
      </c>
      <c r="R8441"/>
    </row>
    <row r="8442" spans="12:18" x14ac:dyDescent="0.25">
      <c r="L8442" t="s">
        <v>1097</v>
      </c>
      <c r="M8442" t="s">
        <v>14056</v>
      </c>
      <c r="N8442" t="s">
        <v>45710</v>
      </c>
      <c r="O8442" s="76" t="s">
        <v>4366</v>
      </c>
      <c r="P8442" s="82">
        <v>651</v>
      </c>
      <c r="Q8442" s="82" t="s">
        <v>95956</v>
      </c>
      <c r="R8442"/>
    </row>
    <row r="8443" spans="12:18" x14ac:dyDescent="0.25">
      <c r="L8443" t="s">
        <v>1097</v>
      </c>
      <c r="M8443" t="s">
        <v>8049</v>
      </c>
      <c r="N8443" t="s">
        <v>45711</v>
      </c>
      <c r="O8443" s="76" t="s">
        <v>4356</v>
      </c>
      <c r="P8443" s="82">
        <v>2794</v>
      </c>
      <c r="Q8443" s="82" t="s">
        <v>95959</v>
      </c>
      <c r="R8443"/>
    </row>
    <row r="8444" spans="12:18" x14ac:dyDescent="0.25">
      <c r="L8444" t="s">
        <v>1097</v>
      </c>
      <c r="M8444" t="s">
        <v>34009</v>
      </c>
      <c r="N8444" t="s">
        <v>45712</v>
      </c>
      <c r="O8444" s="76" t="s">
        <v>4356</v>
      </c>
      <c r="P8444" s="82">
        <v>709</v>
      </c>
      <c r="Q8444" s="82" t="s">
        <v>95960</v>
      </c>
      <c r="R8444"/>
    </row>
    <row r="8445" spans="12:18" x14ac:dyDescent="0.25">
      <c r="L8445" t="s">
        <v>1097</v>
      </c>
      <c r="M8445" t="s">
        <v>14058</v>
      </c>
      <c r="N8445" t="s">
        <v>45713</v>
      </c>
      <c r="O8445" s="76" t="s">
        <v>4356</v>
      </c>
      <c r="P8445" s="82">
        <v>2532</v>
      </c>
      <c r="Q8445" s="82" t="s">
        <v>95961</v>
      </c>
      <c r="R8445"/>
    </row>
    <row r="8446" spans="12:18" x14ac:dyDescent="0.25">
      <c r="L8446" t="s">
        <v>1097</v>
      </c>
      <c r="M8446" t="s">
        <v>25099</v>
      </c>
      <c r="N8446" t="s">
        <v>45714</v>
      </c>
      <c r="O8446" s="76" t="s">
        <v>4356</v>
      </c>
      <c r="P8446" s="82">
        <v>1330</v>
      </c>
      <c r="Q8446" s="82" t="s">
        <v>95962</v>
      </c>
      <c r="R8446"/>
    </row>
    <row r="8447" spans="12:18" x14ac:dyDescent="0.25">
      <c r="L8447" t="s">
        <v>1097</v>
      </c>
      <c r="M8447" t="s">
        <v>16075</v>
      </c>
      <c r="N8447" t="s">
        <v>45715</v>
      </c>
      <c r="O8447" s="76" t="s">
        <v>4356</v>
      </c>
      <c r="P8447" s="82">
        <v>1017</v>
      </c>
      <c r="Q8447" s="82" t="s">
        <v>95963</v>
      </c>
      <c r="R8447"/>
    </row>
    <row r="8448" spans="12:18" x14ac:dyDescent="0.25">
      <c r="L8448" t="s">
        <v>1097</v>
      </c>
      <c r="M8448" t="s">
        <v>8050</v>
      </c>
      <c r="N8448" t="s">
        <v>45716</v>
      </c>
      <c r="O8448" s="76" t="s">
        <v>4356</v>
      </c>
      <c r="P8448" s="82">
        <v>496</v>
      </c>
      <c r="Q8448" s="82" t="s">
        <v>95964</v>
      </c>
      <c r="R8448"/>
    </row>
    <row r="8449" spans="12:18" x14ac:dyDescent="0.25">
      <c r="L8449" t="s">
        <v>1097</v>
      </c>
      <c r="M8449" t="s">
        <v>34010</v>
      </c>
      <c r="N8449" t="s">
        <v>45717</v>
      </c>
      <c r="O8449" s="76" t="s">
        <v>4356</v>
      </c>
      <c r="P8449" s="82">
        <v>144</v>
      </c>
      <c r="Q8449" s="82" t="s">
        <v>95966</v>
      </c>
      <c r="R8449"/>
    </row>
    <row r="8450" spans="12:18" x14ac:dyDescent="0.25">
      <c r="L8450" t="s">
        <v>1097</v>
      </c>
      <c r="M8450" t="s">
        <v>16077</v>
      </c>
      <c r="N8450" t="s">
        <v>45718</v>
      </c>
      <c r="O8450" s="76" t="s">
        <v>4356</v>
      </c>
      <c r="P8450" s="82">
        <v>81</v>
      </c>
      <c r="Q8450" s="82" t="s">
        <v>95967</v>
      </c>
      <c r="R8450"/>
    </row>
    <row r="8451" spans="12:18" x14ac:dyDescent="0.25">
      <c r="L8451" t="s">
        <v>1097</v>
      </c>
      <c r="M8451" t="s">
        <v>8052</v>
      </c>
      <c r="N8451" t="s">
        <v>45719</v>
      </c>
      <c r="O8451" s="76" t="s">
        <v>4366</v>
      </c>
      <c r="P8451" s="82">
        <v>70</v>
      </c>
      <c r="Q8451" s="82" t="s">
        <v>95968</v>
      </c>
      <c r="R8451"/>
    </row>
    <row r="8452" spans="12:18" x14ac:dyDescent="0.25">
      <c r="L8452" t="s">
        <v>1097</v>
      </c>
      <c r="M8452" t="s">
        <v>13980</v>
      </c>
      <c r="N8452" t="s">
        <v>45720</v>
      </c>
      <c r="O8452" s="76" t="s">
        <v>4366</v>
      </c>
      <c r="P8452" s="82">
        <v>226</v>
      </c>
      <c r="Q8452" s="82" t="s">
        <v>95818</v>
      </c>
      <c r="R8452"/>
    </row>
    <row r="8453" spans="12:18" x14ac:dyDescent="0.25">
      <c r="L8453" t="s">
        <v>1097</v>
      </c>
      <c r="M8453" t="s">
        <v>25072</v>
      </c>
      <c r="N8453" t="s">
        <v>45721</v>
      </c>
      <c r="O8453" s="76" t="s">
        <v>4356</v>
      </c>
      <c r="P8453" s="82">
        <v>2587</v>
      </c>
      <c r="Q8453" s="82" t="s">
        <v>95828</v>
      </c>
      <c r="R8453"/>
    </row>
    <row r="8454" spans="12:18" x14ac:dyDescent="0.25">
      <c r="L8454" t="s">
        <v>1097</v>
      </c>
      <c r="M8454" t="s">
        <v>8026</v>
      </c>
      <c r="N8454" t="s">
        <v>45722</v>
      </c>
      <c r="O8454" s="76" t="s">
        <v>4356</v>
      </c>
      <c r="P8454" s="82">
        <v>1954</v>
      </c>
      <c r="Q8454" s="82" t="s">
        <v>95829</v>
      </c>
      <c r="R8454"/>
    </row>
    <row r="8455" spans="12:18" x14ac:dyDescent="0.25">
      <c r="L8455" t="s">
        <v>1097</v>
      </c>
      <c r="M8455" t="s">
        <v>34001</v>
      </c>
      <c r="N8455" t="s">
        <v>45723</v>
      </c>
      <c r="O8455" s="76" t="s">
        <v>4356</v>
      </c>
      <c r="P8455" s="82">
        <v>1485</v>
      </c>
      <c r="Q8455" s="82" t="s">
        <v>95925</v>
      </c>
      <c r="R8455"/>
    </row>
    <row r="8456" spans="12:18" x14ac:dyDescent="0.25">
      <c r="L8456" t="s">
        <v>1097</v>
      </c>
      <c r="M8456" t="s">
        <v>8051</v>
      </c>
      <c r="N8456" t="s">
        <v>45724</v>
      </c>
      <c r="O8456" s="76" t="s">
        <v>4356</v>
      </c>
      <c r="P8456" s="82">
        <v>1753</v>
      </c>
      <c r="Q8456" s="82" t="s">
        <v>95965</v>
      </c>
      <c r="R8456"/>
    </row>
    <row r="8457" spans="12:18" x14ac:dyDescent="0.25">
      <c r="L8457" t="s">
        <v>1097</v>
      </c>
      <c r="M8457" t="s">
        <v>16127</v>
      </c>
      <c r="N8457" t="s">
        <v>45725</v>
      </c>
      <c r="O8457" s="76" t="s">
        <v>4356</v>
      </c>
      <c r="P8457" s="82">
        <v>1317</v>
      </c>
      <c r="Q8457" s="82" t="s">
        <v>96051</v>
      </c>
      <c r="R8457"/>
    </row>
    <row r="8458" spans="12:18" x14ac:dyDescent="0.25">
      <c r="L8458" t="s">
        <v>1097</v>
      </c>
      <c r="M8458" t="s">
        <v>8053</v>
      </c>
      <c r="N8458" t="s">
        <v>45726</v>
      </c>
      <c r="O8458" s="76" t="s">
        <v>4356</v>
      </c>
      <c r="P8458" s="82">
        <v>994</v>
      </c>
      <c r="Q8458" s="82" t="s">
        <v>95970</v>
      </c>
      <c r="R8458"/>
    </row>
    <row r="8459" spans="12:18" x14ac:dyDescent="0.25">
      <c r="L8459" t="s">
        <v>1097</v>
      </c>
      <c r="M8459" t="s">
        <v>16081</v>
      </c>
      <c r="N8459" t="s">
        <v>45727</v>
      </c>
      <c r="O8459" s="76" t="s">
        <v>4356</v>
      </c>
      <c r="P8459" s="82">
        <v>1142</v>
      </c>
      <c r="Q8459" s="82" t="s">
        <v>95971</v>
      </c>
      <c r="R8459"/>
    </row>
    <row r="8460" spans="12:18" x14ac:dyDescent="0.25">
      <c r="L8460" t="s">
        <v>1097</v>
      </c>
      <c r="M8460" t="s">
        <v>16083</v>
      </c>
      <c r="N8460" t="s">
        <v>45728</v>
      </c>
      <c r="O8460" s="76" t="s">
        <v>4366</v>
      </c>
      <c r="P8460" s="82">
        <v>134</v>
      </c>
      <c r="Q8460" s="82" t="s">
        <v>95972</v>
      </c>
      <c r="R8460"/>
    </row>
    <row r="8461" spans="12:18" x14ac:dyDescent="0.25">
      <c r="L8461" t="s">
        <v>1097</v>
      </c>
      <c r="M8461" t="s">
        <v>14001</v>
      </c>
      <c r="N8461" t="s">
        <v>45729</v>
      </c>
      <c r="O8461" s="76" t="s">
        <v>4356</v>
      </c>
      <c r="P8461" s="82">
        <v>590</v>
      </c>
      <c r="Q8461" s="82" t="s">
        <v>95870</v>
      </c>
      <c r="R8461"/>
    </row>
    <row r="8462" spans="12:18" x14ac:dyDescent="0.25">
      <c r="L8462" t="s">
        <v>1097</v>
      </c>
      <c r="M8462" t="s">
        <v>8043</v>
      </c>
      <c r="N8462" t="s">
        <v>45730</v>
      </c>
      <c r="O8462" s="76" t="s">
        <v>4356</v>
      </c>
      <c r="P8462" s="82">
        <v>1100</v>
      </c>
      <c r="Q8462" s="82" t="s">
        <v>95918</v>
      </c>
      <c r="R8462"/>
    </row>
    <row r="8463" spans="12:18" x14ac:dyDescent="0.25">
      <c r="L8463" t="s">
        <v>1097</v>
      </c>
      <c r="M8463" t="s">
        <v>14038</v>
      </c>
      <c r="N8463" t="s">
        <v>45731</v>
      </c>
      <c r="O8463" s="76" t="s">
        <v>4356</v>
      </c>
      <c r="P8463" s="82">
        <v>319</v>
      </c>
      <c r="Q8463" s="82" t="s">
        <v>95920</v>
      </c>
      <c r="R8463"/>
    </row>
    <row r="8464" spans="12:18" x14ac:dyDescent="0.25">
      <c r="L8464" t="s">
        <v>1097</v>
      </c>
      <c r="M8464" t="s">
        <v>16079</v>
      </c>
      <c r="N8464" t="s">
        <v>45732</v>
      </c>
      <c r="O8464" s="76" t="s">
        <v>4366</v>
      </c>
      <c r="P8464" s="82">
        <v>368</v>
      </c>
      <c r="Q8464" s="82" t="s">
        <v>95969</v>
      </c>
      <c r="R8464"/>
    </row>
    <row r="8465" spans="12:18" x14ac:dyDescent="0.25">
      <c r="L8465" t="s">
        <v>1097</v>
      </c>
      <c r="M8465" t="s">
        <v>8054</v>
      </c>
      <c r="N8465" t="s">
        <v>45733</v>
      </c>
      <c r="O8465" s="76" t="s">
        <v>4356</v>
      </c>
      <c r="P8465" s="82">
        <v>336</v>
      </c>
      <c r="Q8465" s="82" t="s">
        <v>95973</v>
      </c>
      <c r="R8465"/>
    </row>
    <row r="8466" spans="12:18" x14ac:dyDescent="0.25">
      <c r="L8466" t="s">
        <v>1097</v>
      </c>
      <c r="M8466" t="s">
        <v>8055</v>
      </c>
      <c r="N8466" t="s">
        <v>45734</v>
      </c>
      <c r="O8466" s="76" t="s">
        <v>4356</v>
      </c>
      <c r="P8466" s="82">
        <v>445</v>
      </c>
      <c r="Q8466" s="82" t="s">
        <v>95974</v>
      </c>
      <c r="R8466"/>
    </row>
    <row r="8467" spans="12:18" x14ac:dyDescent="0.25">
      <c r="L8467" t="s">
        <v>1097</v>
      </c>
      <c r="M8467" t="s">
        <v>25100</v>
      </c>
      <c r="N8467" t="s">
        <v>45735</v>
      </c>
      <c r="O8467" s="76" t="s">
        <v>4366</v>
      </c>
      <c r="P8467" s="82">
        <v>245</v>
      </c>
      <c r="Q8467" s="82" t="s">
        <v>95975</v>
      </c>
      <c r="R8467"/>
    </row>
    <row r="8468" spans="12:18" x14ac:dyDescent="0.25">
      <c r="L8468" t="s">
        <v>1097</v>
      </c>
      <c r="M8468" t="s">
        <v>20072</v>
      </c>
      <c r="N8468" t="s">
        <v>45736</v>
      </c>
      <c r="O8468" s="76" t="s">
        <v>4356</v>
      </c>
      <c r="P8468" s="82">
        <v>859</v>
      </c>
      <c r="Q8468" s="82" t="s">
        <v>95976</v>
      </c>
      <c r="R8468"/>
    </row>
    <row r="8469" spans="12:18" x14ac:dyDescent="0.25">
      <c r="L8469" t="s">
        <v>1097</v>
      </c>
      <c r="M8469" t="s">
        <v>8056</v>
      </c>
      <c r="N8469" t="s">
        <v>45737</v>
      </c>
      <c r="O8469" s="76" t="s">
        <v>4366</v>
      </c>
      <c r="P8469" s="82">
        <v>197</v>
      </c>
      <c r="Q8469" s="82" t="s">
        <v>95977</v>
      </c>
      <c r="R8469"/>
    </row>
    <row r="8470" spans="12:18" x14ac:dyDescent="0.25">
      <c r="L8470" t="s">
        <v>1097</v>
      </c>
      <c r="M8470" t="s">
        <v>34011</v>
      </c>
      <c r="N8470" t="s">
        <v>45738</v>
      </c>
      <c r="O8470" s="76" t="s">
        <v>4366</v>
      </c>
      <c r="P8470" s="82">
        <v>264</v>
      </c>
      <c r="Q8470" s="82" t="s">
        <v>95978</v>
      </c>
      <c r="R8470"/>
    </row>
    <row r="8471" spans="12:18" x14ac:dyDescent="0.25">
      <c r="L8471" t="s">
        <v>1097</v>
      </c>
      <c r="M8471" t="s">
        <v>14060</v>
      </c>
      <c r="N8471" t="s">
        <v>45739</v>
      </c>
      <c r="O8471" s="76" t="s">
        <v>4356</v>
      </c>
      <c r="P8471" s="82">
        <v>386</v>
      </c>
      <c r="Q8471" s="82" t="s">
        <v>95979</v>
      </c>
      <c r="R8471"/>
    </row>
    <row r="8472" spans="12:18" x14ac:dyDescent="0.25">
      <c r="L8472" t="s">
        <v>1097</v>
      </c>
      <c r="M8472" t="s">
        <v>14062</v>
      </c>
      <c r="N8472" t="s">
        <v>45740</v>
      </c>
      <c r="O8472" s="76" t="s">
        <v>4366</v>
      </c>
      <c r="P8472" s="82">
        <v>180</v>
      </c>
      <c r="Q8472" s="82" t="s">
        <v>95980</v>
      </c>
      <c r="R8472"/>
    </row>
    <row r="8473" spans="12:18" x14ac:dyDescent="0.25">
      <c r="L8473" t="s">
        <v>1097</v>
      </c>
      <c r="M8473" t="s">
        <v>34012</v>
      </c>
      <c r="N8473" t="s">
        <v>45741</v>
      </c>
      <c r="O8473" s="76" t="s">
        <v>4366</v>
      </c>
      <c r="P8473" s="82">
        <v>300</v>
      </c>
      <c r="Q8473" s="82" t="s">
        <v>95981</v>
      </c>
      <c r="R8473"/>
    </row>
    <row r="8474" spans="12:18" x14ac:dyDescent="0.25">
      <c r="L8474" t="s">
        <v>1097</v>
      </c>
      <c r="M8474" t="s">
        <v>25101</v>
      </c>
      <c r="N8474" t="s">
        <v>45742</v>
      </c>
      <c r="O8474" s="76" t="s">
        <v>4356</v>
      </c>
      <c r="P8474" s="82">
        <v>593</v>
      </c>
      <c r="Q8474" s="82" t="s">
        <v>95982</v>
      </c>
      <c r="R8474"/>
    </row>
    <row r="8475" spans="12:18" x14ac:dyDescent="0.25">
      <c r="L8475" t="s">
        <v>1097</v>
      </c>
      <c r="M8475" t="s">
        <v>14063</v>
      </c>
      <c r="N8475" t="s">
        <v>45743</v>
      </c>
      <c r="O8475" s="76" t="s">
        <v>4356</v>
      </c>
      <c r="P8475" s="82">
        <v>792</v>
      </c>
      <c r="Q8475" s="82" t="s">
        <v>95983</v>
      </c>
      <c r="R8475"/>
    </row>
    <row r="8476" spans="12:18" x14ac:dyDescent="0.25">
      <c r="L8476" t="s">
        <v>1097</v>
      </c>
      <c r="M8476" t="s">
        <v>14065</v>
      </c>
      <c r="N8476" t="s">
        <v>45744</v>
      </c>
      <c r="O8476" s="76" t="s">
        <v>4366</v>
      </c>
      <c r="P8476" s="82">
        <v>2342</v>
      </c>
      <c r="Q8476" s="82" t="s">
        <v>95984</v>
      </c>
      <c r="R8476"/>
    </row>
    <row r="8477" spans="12:18" x14ac:dyDescent="0.25">
      <c r="L8477" t="s">
        <v>1097</v>
      </c>
      <c r="M8477" t="s">
        <v>25102</v>
      </c>
      <c r="N8477" t="s">
        <v>45745</v>
      </c>
      <c r="O8477" s="76" t="s">
        <v>4356</v>
      </c>
      <c r="P8477" s="82">
        <v>188</v>
      </c>
      <c r="Q8477" s="82" t="s">
        <v>95985</v>
      </c>
      <c r="R8477"/>
    </row>
    <row r="8478" spans="12:18" x14ac:dyDescent="0.25">
      <c r="L8478" t="s">
        <v>1097</v>
      </c>
      <c r="M8478" t="s">
        <v>16088</v>
      </c>
      <c r="N8478" t="s">
        <v>45746</v>
      </c>
      <c r="O8478" s="76" t="s">
        <v>4356</v>
      </c>
      <c r="P8478" s="82">
        <v>577</v>
      </c>
      <c r="Q8478" s="82" t="s">
        <v>95986</v>
      </c>
      <c r="R8478"/>
    </row>
    <row r="8479" spans="12:18" x14ac:dyDescent="0.25">
      <c r="L8479" t="s">
        <v>1097</v>
      </c>
      <c r="M8479" t="s">
        <v>16089</v>
      </c>
      <c r="N8479" t="s">
        <v>45747</v>
      </c>
      <c r="O8479" s="76" t="s">
        <v>4374</v>
      </c>
      <c r="P8479" s="82">
        <v>3104</v>
      </c>
      <c r="Q8479" s="82" t="s">
        <v>95987</v>
      </c>
      <c r="R8479"/>
    </row>
    <row r="8480" spans="12:18" x14ac:dyDescent="0.25">
      <c r="L8480" t="s">
        <v>1097</v>
      </c>
      <c r="M8480" t="s">
        <v>34013</v>
      </c>
      <c r="N8480" t="s">
        <v>45748</v>
      </c>
      <c r="O8480" s="76" t="s">
        <v>4356</v>
      </c>
      <c r="P8480" s="82">
        <v>234</v>
      </c>
      <c r="Q8480" s="82" t="s">
        <v>95988</v>
      </c>
      <c r="R8480"/>
    </row>
    <row r="8481" spans="12:18" x14ac:dyDescent="0.25">
      <c r="L8481" t="s">
        <v>1097</v>
      </c>
      <c r="M8481" t="s">
        <v>14068</v>
      </c>
      <c r="N8481" t="s">
        <v>45749</v>
      </c>
      <c r="O8481" s="76" t="s">
        <v>4356</v>
      </c>
      <c r="P8481" s="82">
        <v>864</v>
      </c>
      <c r="Q8481" s="82" t="s">
        <v>95990</v>
      </c>
      <c r="R8481"/>
    </row>
    <row r="8482" spans="12:18" x14ac:dyDescent="0.25">
      <c r="L8482" t="s">
        <v>1097</v>
      </c>
      <c r="M8482" t="s">
        <v>25103</v>
      </c>
      <c r="N8482" t="s">
        <v>45750</v>
      </c>
      <c r="O8482" s="76" t="s">
        <v>4366</v>
      </c>
      <c r="P8482" s="82">
        <v>301</v>
      </c>
      <c r="Q8482" s="82" t="s">
        <v>95991</v>
      </c>
      <c r="R8482"/>
    </row>
    <row r="8483" spans="12:18" x14ac:dyDescent="0.25">
      <c r="L8483" t="s">
        <v>1097</v>
      </c>
      <c r="M8483" t="s">
        <v>8057</v>
      </c>
      <c r="N8483" t="s">
        <v>45751</v>
      </c>
      <c r="O8483" s="76" t="s">
        <v>4356</v>
      </c>
      <c r="P8483" s="82">
        <v>342</v>
      </c>
      <c r="Q8483" s="82" t="s">
        <v>95992</v>
      </c>
      <c r="R8483"/>
    </row>
    <row r="8484" spans="12:18" x14ac:dyDescent="0.25">
      <c r="L8484" t="s">
        <v>1097</v>
      </c>
      <c r="M8484" t="s">
        <v>16094</v>
      </c>
      <c r="N8484" t="s">
        <v>45752</v>
      </c>
      <c r="O8484" s="76" t="s">
        <v>4366</v>
      </c>
      <c r="P8484" s="82">
        <v>305</v>
      </c>
      <c r="Q8484" s="82" t="s">
        <v>95993</v>
      </c>
      <c r="R8484"/>
    </row>
    <row r="8485" spans="12:18" x14ac:dyDescent="0.25">
      <c r="L8485" t="s">
        <v>1097</v>
      </c>
      <c r="M8485" t="s">
        <v>25104</v>
      </c>
      <c r="N8485" t="s">
        <v>45753</v>
      </c>
      <c r="O8485" s="76" t="s">
        <v>4356</v>
      </c>
      <c r="P8485" s="82">
        <v>1817</v>
      </c>
      <c r="Q8485" s="82" t="s">
        <v>95994</v>
      </c>
      <c r="R8485"/>
    </row>
    <row r="8486" spans="12:18" x14ac:dyDescent="0.25">
      <c r="L8486" t="s">
        <v>1097</v>
      </c>
      <c r="M8486" t="s">
        <v>8058</v>
      </c>
      <c r="N8486" t="s">
        <v>45754</v>
      </c>
      <c r="O8486" s="76" t="s">
        <v>4356</v>
      </c>
      <c r="P8486" s="82">
        <v>1521</v>
      </c>
      <c r="Q8486" s="82" t="s">
        <v>95995</v>
      </c>
      <c r="R8486"/>
    </row>
    <row r="8487" spans="12:18" x14ac:dyDescent="0.25">
      <c r="L8487" t="s">
        <v>1097</v>
      </c>
      <c r="M8487" t="s">
        <v>14070</v>
      </c>
      <c r="N8487" t="s">
        <v>45755</v>
      </c>
      <c r="O8487" s="76" t="s">
        <v>4356</v>
      </c>
      <c r="P8487" s="82">
        <v>176</v>
      </c>
      <c r="Q8487" s="82" t="s">
        <v>95996</v>
      </c>
      <c r="R8487"/>
    </row>
    <row r="8488" spans="12:18" x14ac:dyDescent="0.25">
      <c r="L8488" t="s">
        <v>1097</v>
      </c>
      <c r="M8488" t="s">
        <v>34014</v>
      </c>
      <c r="N8488" t="s">
        <v>45756</v>
      </c>
      <c r="O8488" s="76" t="s">
        <v>4356</v>
      </c>
      <c r="P8488" s="82">
        <v>641</v>
      </c>
      <c r="Q8488" s="82" t="s">
        <v>95997</v>
      </c>
      <c r="R8488"/>
    </row>
    <row r="8489" spans="12:18" x14ac:dyDescent="0.25">
      <c r="L8489" t="s">
        <v>1097</v>
      </c>
      <c r="M8489" t="s">
        <v>8696</v>
      </c>
      <c r="N8489" t="s">
        <v>45757</v>
      </c>
      <c r="O8489" s="76" t="s">
        <v>4366</v>
      </c>
      <c r="P8489" s="82">
        <v>613</v>
      </c>
      <c r="Q8489" s="82" t="s">
        <v>95998</v>
      </c>
      <c r="R8489"/>
    </row>
    <row r="8490" spans="12:18" x14ac:dyDescent="0.25">
      <c r="L8490" t="s">
        <v>1097</v>
      </c>
      <c r="M8490" t="s">
        <v>34015</v>
      </c>
      <c r="N8490" t="s">
        <v>45758</v>
      </c>
      <c r="O8490" s="76" t="s">
        <v>4366</v>
      </c>
      <c r="P8490" s="82">
        <v>505</v>
      </c>
      <c r="Q8490" s="82" t="s">
        <v>95999</v>
      </c>
      <c r="R8490"/>
    </row>
    <row r="8491" spans="12:18" x14ac:dyDescent="0.25">
      <c r="L8491" t="s">
        <v>1097</v>
      </c>
      <c r="M8491" t="s">
        <v>25105</v>
      </c>
      <c r="N8491" t="s">
        <v>45759</v>
      </c>
      <c r="O8491" s="76" t="s">
        <v>4356</v>
      </c>
      <c r="P8491" s="82">
        <v>458</v>
      </c>
      <c r="Q8491" s="82" t="s">
        <v>96000</v>
      </c>
      <c r="R8491"/>
    </row>
    <row r="8492" spans="12:18" x14ac:dyDescent="0.25">
      <c r="L8492" t="s">
        <v>1097</v>
      </c>
      <c r="M8492" t="s">
        <v>16096</v>
      </c>
      <c r="N8492" t="s">
        <v>45760</v>
      </c>
      <c r="O8492" s="76" t="s">
        <v>4366</v>
      </c>
      <c r="P8492" s="82">
        <v>330</v>
      </c>
      <c r="Q8492" s="82" t="s">
        <v>96001</v>
      </c>
      <c r="R8492"/>
    </row>
    <row r="8493" spans="12:18" x14ac:dyDescent="0.25">
      <c r="L8493" t="s">
        <v>1097</v>
      </c>
      <c r="M8493" t="s">
        <v>8059</v>
      </c>
      <c r="N8493" t="s">
        <v>45761</v>
      </c>
      <c r="O8493" s="76" t="s">
        <v>4356</v>
      </c>
      <c r="P8493" s="82">
        <v>829</v>
      </c>
      <c r="Q8493" s="82" t="s">
        <v>96002</v>
      </c>
      <c r="R8493"/>
    </row>
    <row r="8494" spans="12:18" x14ac:dyDescent="0.25">
      <c r="L8494" t="s">
        <v>1097</v>
      </c>
      <c r="M8494" t="s">
        <v>16098</v>
      </c>
      <c r="N8494" t="s">
        <v>45762</v>
      </c>
      <c r="O8494" s="76" t="s">
        <v>4366</v>
      </c>
      <c r="P8494" s="82">
        <v>390</v>
      </c>
      <c r="Q8494" s="82" t="s">
        <v>96003</v>
      </c>
      <c r="R8494"/>
    </row>
    <row r="8495" spans="12:18" x14ac:dyDescent="0.25">
      <c r="L8495" t="s">
        <v>1097</v>
      </c>
      <c r="M8495" t="s">
        <v>17436</v>
      </c>
      <c r="N8495" t="s">
        <v>45763</v>
      </c>
      <c r="O8495" s="76" t="s">
        <v>4366</v>
      </c>
      <c r="P8495" s="82">
        <v>294</v>
      </c>
      <c r="Q8495" s="82" t="s">
        <v>96004</v>
      </c>
      <c r="R8495"/>
    </row>
    <row r="8496" spans="12:18" x14ac:dyDescent="0.25">
      <c r="L8496" t="s">
        <v>1097</v>
      </c>
      <c r="M8496" t="s">
        <v>34016</v>
      </c>
      <c r="N8496" t="s">
        <v>45764</v>
      </c>
      <c r="O8496" s="76" t="s">
        <v>4366</v>
      </c>
      <c r="P8496" s="82">
        <v>82</v>
      </c>
      <c r="Q8496" s="82" t="s">
        <v>96005</v>
      </c>
      <c r="R8496"/>
    </row>
    <row r="8497" spans="12:18" x14ac:dyDescent="0.25">
      <c r="L8497" t="s">
        <v>1097</v>
      </c>
      <c r="M8497" t="s">
        <v>34017</v>
      </c>
      <c r="N8497" t="s">
        <v>45765</v>
      </c>
      <c r="O8497" s="76" t="s">
        <v>4366</v>
      </c>
      <c r="P8497" s="82">
        <v>64</v>
      </c>
      <c r="Q8497" s="82" t="s">
        <v>96006</v>
      </c>
      <c r="R8497"/>
    </row>
    <row r="8498" spans="12:18" x14ac:dyDescent="0.25">
      <c r="L8498" t="s">
        <v>1097</v>
      </c>
      <c r="M8498" t="s">
        <v>14073</v>
      </c>
      <c r="N8498" t="s">
        <v>45766</v>
      </c>
      <c r="O8498" s="76" t="s">
        <v>4356</v>
      </c>
      <c r="P8498" s="82">
        <v>473</v>
      </c>
      <c r="Q8498" s="82" t="s">
        <v>96007</v>
      </c>
      <c r="R8498"/>
    </row>
    <row r="8499" spans="12:18" x14ac:dyDescent="0.25">
      <c r="L8499" t="s">
        <v>1097</v>
      </c>
      <c r="M8499" t="s">
        <v>25109</v>
      </c>
      <c r="N8499" t="s">
        <v>45767</v>
      </c>
      <c r="O8499" s="76" t="s">
        <v>4356</v>
      </c>
      <c r="P8499" s="82">
        <v>296</v>
      </c>
      <c r="Q8499" s="82" t="s">
        <v>96019</v>
      </c>
      <c r="R8499"/>
    </row>
    <row r="8500" spans="12:18" x14ac:dyDescent="0.25">
      <c r="L8500" t="s">
        <v>1097</v>
      </c>
      <c r="M8500" t="s">
        <v>14075</v>
      </c>
      <c r="N8500" t="s">
        <v>45768</v>
      </c>
      <c r="O8500" s="76" t="s">
        <v>4366</v>
      </c>
      <c r="P8500" s="82">
        <v>192</v>
      </c>
      <c r="Q8500" s="82" t="s">
        <v>96008</v>
      </c>
      <c r="R8500"/>
    </row>
    <row r="8501" spans="12:18" x14ac:dyDescent="0.25">
      <c r="L8501" t="s">
        <v>1097</v>
      </c>
      <c r="M8501" t="s">
        <v>25106</v>
      </c>
      <c r="N8501" t="s">
        <v>45769</v>
      </c>
      <c r="O8501" s="76" t="s">
        <v>4366</v>
      </c>
      <c r="P8501" s="82">
        <v>152</v>
      </c>
      <c r="Q8501" s="82" t="s">
        <v>96009</v>
      </c>
      <c r="R8501"/>
    </row>
    <row r="8502" spans="12:18" x14ac:dyDescent="0.25">
      <c r="L8502" t="s">
        <v>1097</v>
      </c>
      <c r="M8502" t="s">
        <v>8060</v>
      </c>
      <c r="N8502" t="s">
        <v>45770</v>
      </c>
      <c r="O8502" s="76" t="s">
        <v>4366</v>
      </c>
      <c r="P8502" s="82">
        <v>146</v>
      </c>
      <c r="Q8502" s="82" t="s">
        <v>96010</v>
      </c>
      <c r="R8502"/>
    </row>
    <row r="8503" spans="12:18" x14ac:dyDescent="0.25">
      <c r="L8503" t="s">
        <v>1097</v>
      </c>
      <c r="M8503" t="s">
        <v>14077</v>
      </c>
      <c r="N8503" t="s">
        <v>45771</v>
      </c>
      <c r="O8503" s="76" t="s">
        <v>4366</v>
      </c>
      <c r="P8503" s="82">
        <v>392</v>
      </c>
      <c r="Q8503" s="82" t="s">
        <v>96011</v>
      </c>
      <c r="R8503"/>
    </row>
    <row r="8504" spans="12:18" x14ac:dyDescent="0.25">
      <c r="L8504" t="s">
        <v>1097</v>
      </c>
      <c r="M8504" t="s">
        <v>16100</v>
      </c>
      <c r="N8504" t="s">
        <v>45772</v>
      </c>
      <c r="O8504" s="76" t="s">
        <v>4356</v>
      </c>
      <c r="P8504" s="82">
        <v>516</v>
      </c>
      <c r="Q8504" s="82" t="s">
        <v>96012</v>
      </c>
      <c r="R8504"/>
    </row>
    <row r="8505" spans="12:18" x14ac:dyDescent="0.25">
      <c r="L8505" t="s">
        <v>1097</v>
      </c>
      <c r="M8505" t="s">
        <v>8906</v>
      </c>
      <c r="N8505" t="s">
        <v>45773</v>
      </c>
      <c r="O8505" s="76" t="s">
        <v>4366</v>
      </c>
      <c r="P8505" s="82">
        <v>130</v>
      </c>
      <c r="Q8505" s="82" t="s">
        <v>96013</v>
      </c>
      <c r="R8505"/>
    </row>
    <row r="8506" spans="12:18" x14ac:dyDescent="0.25">
      <c r="L8506" t="s">
        <v>1097</v>
      </c>
      <c r="M8506" t="s">
        <v>25107</v>
      </c>
      <c r="N8506" t="s">
        <v>45774</v>
      </c>
      <c r="O8506" s="76" t="s">
        <v>4356</v>
      </c>
      <c r="P8506" s="82">
        <v>296</v>
      </c>
      <c r="Q8506" s="82" t="s">
        <v>96014</v>
      </c>
      <c r="R8506"/>
    </row>
    <row r="8507" spans="12:18" x14ac:dyDescent="0.25">
      <c r="L8507" t="s">
        <v>1097</v>
      </c>
      <c r="M8507" t="s">
        <v>25108</v>
      </c>
      <c r="N8507" t="s">
        <v>45775</v>
      </c>
      <c r="O8507" s="76" t="s">
        <v>4356</v>
      </c>
      <c r="P8507" s="82">
        <v>1455</v>
      </c>
      <c r="Q8507" s="82" t="s">
        <v>96015</v>
      </c>
      <c r="R8507"/>
    </row>
    <row r="8508" spans="12:18" x14ac:dyDescent="0.25">
      <c r="L8508" t="s">
        <v>1097</v>
      </c>
      <c r="M8508" t="s">
        <v>14078</v>
      </c>
      <c r="N8508" t="s">
        <v>45776</v>
      </c>
      <c r="O8508" s="76" t="s">
        <v>4366</v>
      </c>
      <c r="P8508" s="82">
        <v>157</v>
      </c>
      <c r="Q8508" s="82" t="s">
        <v>96016</v>
      </c>
      <c r="R8508"/>
    </row>
    <row r="8509" spans="12:18" x14ac:dyDescent="0.25">
      <c r="L8509" t="s">
        <v>1097</v>
      </c>
      <c r="M8509" t="s">
        <v>16103</v>
      </c>
      <c r="N8509" t="s">
        <v>45777</v>
      </c>
      <c r="O8509" s="76" t="s">
        <v>4356</v>
      </c>
      <c r="P8509" s="82">
        <v>2770</v>
      </c>
      <c r="Q8509" s="82" t="s">
        <v>96017</v>
      </c>
      <c r="R8509"/>
    </row>
    <row r="8510" spans="12:18" x14ac:dyDescent="0.25">
      <c r="L8510" t="s">
        <v>1097</v>
      </c>
      <c r="M8510" t="s">
        <v>7193</v>
      </c>
      <c r="N8510" t="s">
        <v>45778</v>
      </c>
      <c r="O8510" s="76" t="s">
        <v>4356</v>
      </c>
      <c r="P8510" s="82">
        <v>442</v>
      </c>
      <c r="Q8510" s="82" t="s">
        <v>96018</v>
      </c>
      <c r="R8510"/>
    </row>
    <row r="8511" spans="12:18" x14ac:dyDescent="0.25">
      <c r="L8511" t="s">
        <v>1097</v>
      </c>
      <c r="M8511" t="s">
        <v>16105</v>
      </c>
      <c r="N8511" t="s">
        <v>45779</v>
      </c>
      <c r="O8511" s="76" t="s">
        <v>4356</v>
      </c>
      <c r="P8511" s="82">
        <v>5498</v>
      </c>
      <c r="Q8511" s="82" t="s">
        <v>96020</v>
      </c>
      <c r="R8511"/>
    </row>
    <row r="8512" spans="12:18" x14ac:dyDescent="0.25">
      <c r="L8512" t="s">
        <v>1097</v>
      </c>
      <c r="M8512" t="s">
        <v>25110</v>
      </c>
      <c r="N8512" t="s">
        <v>45780</v>
      </c>
      <c r="O8512" s="76" t="s">
        <v>4356</v>
      </c>
      <c r="P8512" s="82">
        <v>1250</v>
      </c>
      <c r="Q8512" s="82" t="s">
        <v>96021</v>
      </c>
      <c r="R8512"/>
    </row>
    <row r="8513" spans="12:18" x14ac:dyDescent="0.25">
      <c r="L8513" t="s">
        <v>1097</v>
      </c>
      <c r="M8513" t="s">
        <v>14081</v>
      </c>
      <c r="N8513" t="s">
        <v>45781</v>
      </c>
      <c r="O8513" s="76" t="s">
        <v>4356</v>
      </c>
      <c r="P8513" s="82">
        <v>1132</v>
      </c>
      <c r="Q8513" s="82" t="s">
        <v>96022</v>
      </c>
      <c r="R8513"/>
    </row>
    <row r="8514" spans="12:18" x14ac:dyDescent="0.25">
      <c r="L8514" t="s">
        <v>1097</v>
      </c>
      <c r="M8514" t="s">
        <v>24253</v>
      </c>
      <c r="N8514" t="s">
        <v>45782</v>
      </c>
      <c r="O8514" s="76" t="s">
        <v>4356</v>
      </c>
      <c r="P8514" s="82">
        <v>926</v>
      </c>
      <c r="Q8514" s="82" t="s">
        <v>96023</v>
      </c>
      <c r="R8514"/>
    </row>
    <row r="8515" spans="12:18" x14ac:dyDescent="0.25">
      <c r="L8515" t="s">
        <v>1097</v>
      </c>
      <c r="M8515" t="s">
        <v>25111</v>
      </c>
      <c r="N8515" t="s">
        <v>45783</v>
      </c>
      <c r="O8515" s="76" t="s">
        <v>4356</v>
      </c>
      <c r="P8515" s="82">
        <v>2710</v>
      </c>
      <c r="Q8515" s="82" t="s">
        <v>96024</v>
      </c>
      <c r="R8515"/>
    </row>
    <row r="8516" spans="12:18" x14ac:dyDescent="0.25">
      <c r="L8516" t="s">
        <v>1097</v>
      </c>
      <c r="M8516" t="s">
        <v>8061</v>
      </c>
      <c r="N8516" t="s">
        <v>45784</v>
      </c>
      <c r="O8516" s="76" t="s">
        <v>4356</v>
      </c>
      <c r="P8516" s="82">
        <v>370</v>
      </c>
      <c r="Q8516" s="82" t="s">
        <v>96025</v>
      </c>
      <c r="R8516"/>
    </row>
    <row r="8517" spans="12:18" x14ac:dyDescent="0.25">
      <c r="L8517" t="s">
        <v>1097</v>
      </c>
      <c r="M8517" t="s">
        <v>34018</v>
      </c>
      <c r="N8517" t="s">
        <v>45785</v>
      </c>
      <c r="O8517" s="76" t="s">
        <v>4366</v>
      </c>
      <c r="P8517" s="82">
        <v>376</v>
      </c>
      <c r="Q8517" s="82" t="s">
        <v>96026</v>
      </c>
      <c r="R8517"/>
    </row>
    <row r="8518" spans="12:18" x14ac:dyDescent="0.25">
      <c r="L8518" t="s">
        <v>1097</v>
      </c>
      <c r="M8518" t="s">
        <v>16107</v>
      </c>
      <c r="N8518" t="s">
        <v>45786</v>
      </c>
      <c r="O8518" s="76" t="s">
        <v>4366</v>
      </c>
      <c r="P8518" s="82">
        <v>333</v>
      </c>
      <c r="Q8518" s="82" t="s">
        <v>96027</v>
      </c>
      <c r="R8518"/>
    </row>
    <row r="8519" spans="12:18" x14ac:dyDescent="0.25">
      <c r="L8519" t="s">
        <v>1097</v>
      </c>
      <c r="M8519" t="s">
        <v>16109</v>
      </c>
      <c r="N8519" t="s">
        <v>45787</v>
      </c>
      <c r="O8519" s="76" t="s">
        <v>4366</v>
      </c>
      <c r="P8519" s="82">
        <v>224</v>
      </c>
      <c r="Q8519" s="82" t="s">
        <v>96028</v>
      </c>
      <c r="R8519"/>
    </row>
    <row r="8520" spans="12:18" x14ac:dyDescent="0.25">
      <c r="L8520" t="s">
        <v>1097</v>
      </c>
      <c r="M8520" t="s">
        <v>16112</v>
      </c>
      <c r="N8520" t="s">
        <v>45788</v>
      </c>
      <c r="O8520" s="76" t="s">
        <v>4356</v>
      </c>
      <c r="P8520" s="82">
        <v>966</v>
      </c>
      <c r="Q8520" s="82" t="s">
        <v>96029</v>
      </c>
      <c r="R8520"/>
    </row>
    <row r="8521" spans="12:18" x14ac:dyDescent="0.25">
      <c r="L8521" t="s">
        <v>1097</v>
      </c>
      <c r="M8521" t="s">
        <v>8062</v>
      </c>
      <c r="N8521" t="s">
        <v>45789</v>
      </c>
      <c r="O8521" s="76" t="s">
        <v>4366</v>
      </c>
      <c r="P8521" s="82">
        <v>239</v>
      </c>
      <c r="Q8521" s="82" t="s">
        <v>96030</v>
      </c>
      <c r="R8521"/>
    </row>
    <row r="8522" spans="12:18" x14ac:dyDescent="0.25">
      <c r="L8522" t="s">
        <v>1097</v>
      </c>
      <c r="M8522" t="s">
        <v>16114</v>
      </c>
      <c r="N8522" t="s">
        <v>45790</v>
      </c>
      <c r="O8522" s="76" t="s">
        <v>4356</v>
      </c>
      <c r="P8522" s="82">
        <v>117</v>
      </c>
      <c r="Q8522" s="82" t="s">
        <v>96031</v>
      </c>
      <c r="R8522"/>
    </row>
    <row r="8523" spans="12:18" x14ac:dyDescent="0.25">
      <c r="L8523" t="s">
        <v>1097</v>
      </c>
      <c r="M8523" t="s">
        <v>34019</v>
      </c>
      <c r="N8523" t="s">
        <v>45791</v>
      </c>
      <c r="O8523" s="76" t="s">
        <v>4366</v>
      </c>
      <c r="P8523" s="82">
        <v>253</v>
      </c>
      <c r="Q8523" s="82" t="s">
        <v>96032</v>
      </c>
      <c r="R8523"/>
    </row>
    <row r="8524" spans="12:18" x14ac:dyDescent="0.25">
      <c r="L8524" t="s">
        <v>1097</v>
      </c>
      <c r="M8524" t="s">
        <v>16116</v>
      </c>
      <c r="N8524" t="s">
        <v>45792</v>
      </c>
      <c r="O8524" s="76" t="s">
        <v>4356</v>
      </c>
      <c r="P8524" s="82">
        <v>815</v>
      </c>
      <c r="Q8524" s="82" t="s">
        <v>96033</v>
      </c>
      <c r="R8524"/>
    </row>
    <row r="8525" spans="12:18" x14ac:dyDescent="0.25">
      <c r="L8525" t="s">
        <v>1097</v>
      </c>
      <c r="M8525" t="s">
        <v>13446</v>
      </c>
      <c r="N8525" t="s">
        <v>45793</v>
      </c>
      <c r="O8525" s="76" t="s">
        <v>4356</v>
      </c>
      <c r="P8525" s="82">
        <v>3589</v>
      </c>
      <c r="Q8525" s="82" t="s">
        <v>96034</v>
      </c>
      <c r="R8525"/>
    </row>
    <row r="8526" spans="12:18" x14ac:dyDescent="0.25">
      <c r="L8526" t="s">
        <v>1097</v>
      </c>
      <c r="M8526" t="s">
        <v>16118</v>
      </c>
      <c r="N8526" t="s">
        <v>45794</v>
      </c>
      <c r="O8526" s="76" t="s">
        <v>4356</v>
      </c>
      <c r="P8526" s="82">
        <v>3050</v>
      </c>
      <c r="Q8526" s="82" t="s">
        <v>96035</v>
      </c>
      <c r="R8526"/>
    </row>
    <row r="8527" spans="12:18" x14ac:dyDescent="0.25">
      <c r="L8527" t="s">
        <v>1097</v>
      </c>
      <c r="M8527" t="s">
        <v>8063</v>
      </c>
      <c r="N8527" t="s">
        <v>45795</v>
      </c>
      <c r="O8527" s="76" t="s">
        <v>4366</v>
      </c>
      <c r="P8527" s="82">
        <v>60</v>
      </c>
      <c r="Q8527" s="82" t="s">
        <v>96037</v>
      </c>
      <c r="R8527"/>
    </row>
    <row r="8528" spans="12:18" x14ac:dyDescent="0.25">
      <c r="L8528" t="s">
        <v>1097</v>
      </c>
      <c r="M8528" t="s">
        <v>14084</v>
      </c>
      <c r="N8528" t="s">
        <v>45796</v>
      </c>
      <c r="O8528" s="76" t="s">
        <v>4366</v>
      </c>
      <c r="P8528" s="82">
        <v>106</v>
      </c>
      <c r="Q8528" s="82" t="s">
        <v>96038</v>
      </c>
      <c r="R8528"/>
    </row>
    <row r="8529" spans="12:18" x14ac:dyDescent="0.25">
      <c r="L8529" t="s">
        <v>1097</v>
      </c>
      <c r="M8529" t="s">
        <v>16121</v>
      </c>
      <c r="N8529" t="s">
        <v>45797</v>
      </c>
      <c r="O8529" s="76" t="s">
        <v>4366</v>
      </c>
      <c r="P8529" s="82">
        <v>775</v>
      </c>
      <c r="Q8529" s="82" t="s">
        <v>96039</v>
      </c>
      <c r="R8529"/>
    </row>
    <row r="8530" spans="12:18" x14ac:dyDescent="0.25">
      <c r="L8530" t="s">
        <v>1097</v>
      </c>
      <c r="M8530" t="s">
        <v>16123</v>
      </c>
      <c r="N8530" t="s">
        <v>45798</v>
      </c>
      <c r="O8530" s="76" t="s">
        <v>4366</v>
      </c>
      <c r="P8530" s="82">
        <v>259</v>
      </c>
      <c r="Q8530" s="82" t="s">
        <v>96040</v>
      </c>
      <c r="R8530"/>
    </row>
    <row r="8531" spans="12:18" x14ac:dyDescent="0.25">
      <c r="L8531" t="s">
        <v>1097</v>
      </c>
      <c r="M8531" t="s">
        <v>14086</v>
      </c>
      <c r="N8531" t="s">
        <v>45799</v>
      </c>
      <c r="O8531" s="76" t="s">
        <v>4366</v>
      </c>
      <c r="P8531" s="82">
        <v>308</v>
      </c>
      <c r="Q8531" s="82" t="s">
        <v>96041</v>
      </c>
      <c r="R8531"/>
    </row>
    <row r="8532" spans="12:18" x14ac:dyDescent="0.25">
      <c r="L8532" t="s">
        <v>1097</v>
      </c>
      <c r="M8532" t="s">
        <v>14087</v>
      </c>
      <c r="N8532" t="s">
        <v>45800</v>
      </c>
      <c r="O8532" s="76" t="s">
        <v>4366</v>
      </c>
      <c r="P8532" s="82">
        <v>468</v>
      </c>
      <c r="Q8532" s="82" t="s">
        <v>96042</v>
      </c>
      <c r="R8532"/>
    </row>
    <row r="8533" spans="12:18" x14ac:dyDescent="0.25">
      <c r="L8533" t="s">
        <v>1097</v>
      </c>
      <c r="M8533" t="s">
        <v>13972</v>
      </c>
      <c r="N8533" t="s">
        <v>45801</v>
      </c>
      <c r="O8533" s="76" t="s">
        <v>4356</v>
      </c>
      <c r="P8533" s="82">
        <v>1419</v>
      </c>
      <c r="Q8533" s="82" t="s">
        <v>95802</v>
      </c>
      <c r="R8533"/>
    </row>
    <row r="8534" spans="12:18" x14ac:dyDescent="0.25">
      <c r="L8534" t="s">
        <v>1097</v>
      </c>
      <c r="M8534" t="s">
        <v>8064</v>
      </c>
      <c r="N8534" t="s">
        <v>45802</v>
      </c>
      <c r="O8534" s="76" t="s">
        <v>4356</v>
      </c>
      <c r="P8534" s="82">
        <v>980</v>
      </c>
      <c r="Q8534" s="82" t="s">
        <v>96043</v>
      </c>
      <c r="R8534"/>
    </row>
    <row r="8535" spans="12:18" x14ac:dyDescent="0.25">
      <c r="L8535" t="s">
        <v>1097</v>
      </c>
      <c r="M8535" t="s">
        <v>8065</v>
      </c>
      <c r="N8535" t="s">
        <v>45803</v>
      </c>
      <c r="O8535" s="76" t="s">
        <v>4356</v>
      </c>
      <c r="P8535" s="82">
        <v>880</v>
      </c>
      <c r="Q8535" s="82" t="s">
        <v>96044</v>
      </c>
      <c r="R8535"/>
    </row>
    <row r="8536" spans="12:18" x14ac:dyDescent="0.25">
      <c r="L8536" t="s">
        <v>1097</v>
      </c>
      <c r="M8536" t="s">
        <v>25112</v>
      </c>
      <c r="N8536" t="s">
        <v>45804</v>
      </c>
      <c r="O8536" s="76" t="s">
        <v>4374</v>
      </c>
      <c r="P8536" s="82">
        <v>29966</v>
      </c>
      <c r="Q8536" s="82" t="s">
        <v>72645</v>
      </c>
      <c r="R8536"/>
    </row>
    <row r="8537" spans="12:18" x14ac:dyDescent="0.25">
      <c r="L8537" t="s">
        <v>1097</v>
      </c>
      <c r="M8537" t="s">
        <v>14089</v>
      </c>
      <c r="N8537" t="s">
        <v>45805</v>
      </c>
      <c r="O8537" s="76" t="s">
        <v>4366</v>
      </c>
      <c r="P8537" s="82">
        <v>181</v>
      </c>
      <c r="Q8537" s="82" t="s">
        <v>96045</v>
      </c>
      <c r="R8537"/>
    </row>
    <row r="8538" spans="12:18" x14ac:dyDescent="0.25">
      <c r="L8538" t="s">
        <v>1097</v>
      </c>
      <c r="M8538" t="s">
        <v>34020</v>
      </c>
      <c r="N8538" t="s">
        <v>45806</v>
      </c>
      <c r="O8538" s="76" t="s">
        <v>4356</v>
      </c>
      <c r="P8538" s="82">
        <v>580</v>
      </c>
      <c r="Q8538" s="82" t="s">
        <v>96046</v>
      </c>
      <c r="R8538"/>
    </row>
    <row r="8539" spans="12:18" x14ac:dyDescent="0.25">
      <c r="L8539" t="s">
        <v>1097</v>
      </c>
      <c r="M8539" t="s">
        <v>8066</v>
      </c>
      <c r="N8539" t="s">
        <v>45807</v>
      </c>
      <c r="O8539" s="76" t="s">
        <v>4356</v>
      </c>
      <c r="P8539" s="82">
        <v>223</v>
      </c>
      <c r="Q8539" s="82" t="s">
        <v>96047</v>
      </c>
      <c r="R8539"/>
    </row>
    <row r="8540" spans="12:18" x14ac:dyDescent="0.25">
      <c r="L8540" t="s">
        <v>1097</v>
      </c>
      <c r="M8540" t="s">
        <v>25113</v>
      </c>
      <c r="N8540" t="s">
        <v>45808</v>
      </c>
      <c r="O8540" s="76" t="s">
        <v>4366</v>
      </c>
      <c r="P8540" s="82">
        <v>174</v>
      </c>
      <c r="Q8540" s="82" t="s">
        <v>96048</v>
      </c>
      <c r="R8540"/>
    </row>
    <row r="8541" spans="12:18" x14ac:dyDescent="0.25">
      <c r="L8541" t="s">
        <v>1097</v>
      </c>
      <c r="M8541" t="s">
        <v>16125</v>
      </c>
      <c r="N8541" t="s">
        <v>45809</v>
      </c>
      <c r="O8541" s="76" t="s">
        <v>4366</v>
      </c>
      <c r="P8541" s="82">
        <v>122</v>
      </c>
      <c r="Q8541" s="82" t="s">
        <v>96049</v>
      </c>
      <c r="R8541"/>
    </row>
    <row r="8542" spans="12:18" x14ac:dyDescent="0.25">
      <c r="L8542" t="s">
        <v>1097</v>
      </c>
      <c r="M8542" t="s">
        <v>25114</v>
      </c>
      <c r="N8542" t="s">
        <v>45810</v>
      </c>
      <c r="O8542" s="76" t="s">
        <v>4356</v>
      </c>
      <c r="P8542" s="82">
        <v>1166</v>
      </c>
      <c r="Q8542" s="82" t="s">
        <v>96050</v>
      </c>
      <c r="R8542"/>
    </row>
    <row r="8543" spans="12:18" x14ac:dyDescent="0.25">
      <c r="L8543" t="s">
        <v>1097</v>
      </c>
      <c r="M8543" t="s">
        <v>9096</v>
      </c>
      <c r="N8543" t="s">
        <v>45811</v>
      </c>
      <c r="O8543" s="76" t="s">
        <v>4366</v>
      </c>
      <c r="P8543" s="82">
        <v>423</v>
      </c>
      <c r="Q8543" s="82" t="s">
        <v>95916</v>
      </c>
      <c r="R8543"/>
    </row>
    <row r="8544" spans="12:18" x14ac:dyDescent="0.25">
      <c r="L8544" t="s">
        <v>1097</v>
      </c>
      <c r="M8544" t="s">
        <v>14091</v>
      </c>
      <c r="N8544" t="s">
        <v>45812</v>
      </c>
      <c r="O8544" s="76" t="s">
        <v>4366</v>
      </c>
      <c r="P8544" s="82">
        <v>691</v>
      </c>
      <c r="Q8544" s="82" t="s">
        <v>96052</v>
      </c>
      <c r="R8544"/>
    </row>
    <row r="8545" spans="12:18" x14ac:dyDescent="0.25">
      <c r="L8545" t="s">
        <v>1097</v>
      </c>
      <c r="M8545" t="s">
        <v>14093</v>
      </c>
      <c r="N8545" t="s">
        <v>45813</v>
      </c>
      <c r="O8545" s="76" t="s">
        <v>4356</v>
      </c>
      <c r="P8545" s="82">
        <v>739</v>
      </c>
      <c r="Q8545" s="82" t="s">
        <v>96053</v>
      </c>
      <c r="R8545"/>
    </row>
    <row r="8546" spans="12:18" x14ac:dyDescent="0.25">
      <c r="L8546" t="s">
        <v>1097</v>
      </c>
      <c r="M8546" t="s">
        <v>25115</v>
      </c>
      <c r="N8546" t="s">
        <v>45814</v>
      </c>
      <c r="O8546" s="76" t="s">
        <v>4366</v>
      </c>
      <c r="P8546" s="82">
        <v>191</v>
      </c>
      <c r="Q8546" s="82" t="s">
        <v>96054</v>
      </c>
      <c r="R8546"/>
    </row>
    <row r="8547" spans="12:18" x14ac:dyDescent="0.25">
      <c r="L8547" t="s">
        <v>1097</v>
      </c>
      <c r="M8547" t="s">
        <v>8067</v>
      </c>
      <c r="N8547" t="s">
        <v>104767</v>
      </c>
      <c r="O8547" s="76" t="s">
        <v>4356</v>
      </c>
      <c r="P8547" s="82">
        <v>2498</v>
      </c>
      <c r="Q8547" s="82" t="s">
        <v>96055</v>
      </c>
      <c r="R8547"/>
    </row>
    <row r="8548" spans="12:18" x14ac:dyDescent="0.25">
      <c r="L8548" t="s">
        <v>1097</v>
      </c>
      <c r="M8548" t="s">
        <v>25116</v>
      </c>
      <c r="N8548" t="s">
        <v>45815</v>
      </c>
      <c r="O8548" s="76" t="s">
        <v>4356</v>
      </c>
      <c r="P8548" s="82">
        <v>547</v>
      </c>
      <c r="Q8548" s="82" t="s">
        <v>96056</v>
      </c>
      <c r="R8548"/>
    </row>
    <row r="8549" spans="12:18" x14ac:dyDescent="0.25">
      <c r="L8549" t="s">
        <v>1097</v>
      </c>
      <c r="M8549" t="s">
        <v>8068</v>
      </c>
      <c r="N8549" t="s">
        <v>45816</v>
      </c>
      <c r="O8549" s="76" t="s">
        <v>4366</v>
      </c>
      <c r="P8549" s="82">
        <v>147</v>
      </c>
      <c r="Q8549" s="82" t="s">
        <v>96057</v>
      </c>
      <c r="R8549"/>
    </row>
    <row r="8550" spans="12:18" x14ac:dyDescent="0.25">
      <c r="L8550" t="s">
        <v>1097</v>
      </c>
      <c r="M8550" t="s">
        <v>34021</v>
      </c>
      <c r="N8550" t="s">
        <v>45817</v>
      </c>
      <c r="O8550" s="76" t="s">
        <v>4356</v>
      </c>
      <c r="P8550" s="82">
        <v>432</v>
      </c>
      <c r="Q8550" s="82" t="s">
        <v>96058</v>
      </c>
      <c r="R8550"/>
    </row>
    <row r="8551" spans="12:18" x14ac:dyDescent="0.25">
      <c r="L8551" t="s">
        <v>1097</v>
      </c>
      <c r="M8551" t="s">
        <v>34022</v>
      </c>
      <c r="N8551" t="s">
        <v>45818</v>
      </c>
      <c r="O8551" s="76" t="s">
        <v>4356</v>
      </c>
      <c r="P8551" s="82">
        <v>161</v>
      </c>
      <c r="Q8551" s="82" t="s">
        <v>96059</v>
      </c>
      <c r="R8551"/>
    </row>
    <row r="8552" spans="12:18" x14ac:dyDescent="0.25">
      <c r="L8552" t="s">
        <v>1097</v>
      </c>
      <c r="M8552" t="s">
        <v>34023</v>
      </c>
      <c r="N8552" t="s">
        <v>45819</v>
      </c>
      <c r="O8552" s="76" t="s">
        <v>4356</v>
      </c>
      <c r="P8552" s="82">
        <v>4157</v>
      </c>
      <c r="Q8552" s="82" t="s">
        <v>96060</v>
      </c>
      <c r="R8552"/>
    </row>
    <row r="8553" spans="12:18" x14ac:dyDescent="0.25">
      <c r="L8553" t="s">
        <v>1097</v>
      </c>
      <c r="M8553" t="s">
        <v>8069</v>
      </c>
      <c r="N8553" t="s">
        <v>45820</v>
      </c>
      <c r="O8553" s="76" t="s">
        <v>4356</v>
      </c>
      <c r="P8553" s="82">
        <v>1022</v>
      </c>
      <c r="Q8553" s="82" t="s">
        <v>96061</v>
      </c>
      <c r="R8553"/>
    </row>
    <row r="8554" spans="12:18" x14ac:dyDescent="0.25">
      <c r="L8554" t="s">
        <v>1097</v>
      </c>
      <c r="M8554" t="s">
        <v>34024</v>
      </c>
      <c r="N8554" t="s">
        <v>45821</v>
      </c>
      <c r="O8554" s="76" t="s">
        <v>4356</v>
      </c>
      <c r="P8554" s="82">
        <v>466</v>
      </c>
      <c r="Q8554" s="82" t="s">
        <v>96062</v>
      </c>
      <c r="R8554"/>
    </row>
    <row r="8555" spans="12:18" x14ac:dyDescent="0.25">
      <c r="L8555" t="s">
        <v>1097</v>
      </c>
      <c r="M8555" t="s">
        <v>10886</v>
      </c>
      <c r="N8555" t="s">
        <v>45822</v>
      </c>
      <c r="O8555" s="76" t="s">
        <v>4366</v>
      </c>
      <c r="P8555" s="82">
        <v>362</v>
      </c>
      <c r="Q8555" s="82" t="s">
        <v>96063</v>
      </c>
      <c r="R8555"/>
    </row>
    <row r="8556" spans="12:18" x14ac:dyDescent="0.25">
      <c r="L8556" t="s">
        <v>1097</v>
      </c>
      <c r="M8556" t="s">
        <v>14096</v>
      </c>
      <c r="N8556" t="s">
        <v>45823</v>
      </c>
      <c r="O8556" s="76" t="s">
        <v>4366</v>
      </c>
      <c r="P8556" s="82">
        <v>150</v>
      </c>
      <c r="Q8556" s="82" t="s">
        <v>96064</v>
      </c>
      <c r="R8556"/>
    </row>
    <row r="8557" spans="12:18" x14ac:dyDescent="0.25">
      <c r="L8557" t="s">
        <v>1097</v>
      </c>
      <c r="M8557" t="s">
        <v>16129</v>
      </c>
      <c r="N8557" t="s">
        <v>45824</v>
      </c>
      <c r="O8557" s="76" t="s">
        <v>4356</v>
      </c>
      <c r="P8557" s="82">
        <v>289</v>
      </c>
      <c r="Q8557" s="82" t="s">
        <v>96065</v>
      </c>
      <c r="R8557"/>
    </row>
    <row r="8558" spans="12:18" x14ac:dyDescent="0.25">
      <c r="L8558" t="s">
        <v>1097</v>
      </c>
      <c r="M8558" t="s">
        <v>34025</v>
      </c>
      <c r="N8558" t="s">
        <v>45825</v>
      </c>
      <c r="O8558" s="76" t="s">
        <v>4356</v>
      </c>
      <c r="P8558" s="82">
        <v>332</v>
      </c>
      <c r="Q8558" s="82" t="s">
        <v>96066</v>
      </c>
      <c r="R8558"/>
    </row>
    <row r="8559" spans="12:18" x14ac:dyDescent="0.25">
      <c r="L8559" t="s">
        <v>1097</v>
      </c>
      <c r="M8559" t="s">
        <v>8070</v>
      </c>
      <c r="N8559" t="s">
        <v>45826</v>
      </c>
      <c r="O8559" s="76" t="s">
        <v>4356</v>
      </c>
      <c r="P8559" s="82">
        <v>2395</v>
      </c>
      <c r="Q8559" s="82" t="s">
        <v>96067</v>
      </c>
      <c r="R8559"/>
    </row>
    <row r="8560" spans="12:18" x14ac:dyDescent="0.25">
      <c r="L8560" t="s">
        <v>1097</v>
      </c>
      <c r="M8560" t="s">
        <v>34026</v>
      </c>
      <c r="N8560" t="s">
        <v>45827</v>
      </c>
      <c r="O8560" s="76" t="s">
        <v>4356</v>
      </c>
      <c r="P8560" s="82">
        <v>308</v>
      </c>
      <c r="Q8560" s="82" t="s">
        <v>96068</v>
      </c>
      <c r="R8560"/>
    </row>
    <row r="8561" spans="12:18" x14ac:dyDescent="0.25">
      <c r="L8561" t="s">
        <v>1097</v>
      </c>
      <c r="M8561" t="s">
        <v>25117</v>
      </c>
      <c r="N8561" t="s">
        <v>45828</v>
      </c>
      <c r="O8561" s="76" t="s">
        <v>4356</v>
      </c>
      <c r="P8561" s="82">
        <v>3861</v>
      </c>
      <c r="Q8561" s="82" t="s">
        <v>96069</v>
      </c>
      <c r="R8561"/>
    </row>
    <row r="8562" spans="12:18" x14ac:dyDescent="0.25">
      <c r="L8562" t="s">
        <v>1097</v>
      </c>
      <c r="M8562" t="s">
        <v>25119</v>
      </c>
      <c r="N8562" t="s">
        <v>45829</v>
      </c>
      <c r="O8562" s="76" t="s">
        <v>4356</v>
      </c>
      <c r="P8562" s="82">
        <v>311</v>
      </c>
      <c r="Q8562" s="82" t="s">
        <v>96074</v>
      </c>
      <c r="R8562"/>
    </row>
    <row r="8563" spans="12:18" x14ac:dyDescent="0.25">
      <c r="L8563" t="s">
        <v>1097</v>
      </c>
      <c r="M8563" t="s">
        <v>8072</v>
      </c>
      <c r="N8563" t="s">
        <v>45830</v>
      </c>
      <c r="O8563" s="76" t="s">
        <v>4356</v>
      </c>
      <c r="P8563" s="82">
        <v>1603</v>
      </c>
      <c r="Q8563" s="82" t="s">
        <v>96073</v>
      </c>
      <c r="R8563"/>
    </row>
    <row r="8564" spans="12:18" x14ac:dyDescent="0.25">
      <c r="L8564" t="s">
        <v>1097</v>
      </c>
      <c r="M8564" t="s">
        <v>34008</v>
      </c>
      <c r="N8564" t="s">
        <v>45831</v>
      </c>
      <c r="O8564" s="76" t="s">
        <v>4366</v>
      </c>
      <c r="P8564" s="82">
        <v>160</v>
      </c>
      <c r="Q8564" s="82" t="s">
        <v>95957</v>
      </c>
      <c r="R8564"/>
    </row>
    <row r="8565" spans="12:18" x14ac:dyDescent="0.25">
      <c r="L8565" t="s">
        <v>1097</v>
      </c>
      <c r="M8565" t="s">
        <v>8073</v>
      </c>
      <c r="N8565" t="s">
        <v>45832</v>
      </c>
      <c r="O8565" s="76" t="s">
        <v>4366</v>
      </c>
      <c r="P8565" s="82">
        <v>119</v>
      </c>
      <c r="Q8565" s="82" t="s">
        <v>96075</v>
      </c>
      <c r="R8565"/>
    </row>
    <row r="8566" spans="12:18" x14ac:dyDescent="0.25">
      <c r="L8566" t="s">
        <v>1097</v>
      </c>
      <c r="M8566" t="s">
        <v>34027</v>
      </c>
      <c r="N8566" t="s">
        <v>45833</v>
      </c>
      <c r="O8566" s="76" t="s">
        <v>4356</v>
      </c>
      <c r="P8566" s="82">
        <v>313</v>
      </c>
      <c r="Q8566" s="82" t="s">
        <v>96076</v>
      </c>
      <c r="R8566"/>
    </row>
    <row r="8567" spans="12:18" x14ac:dyDescent="0.25">
      <c r="L8567" t="s">
        <v>1097</v>
      </c>
      <c r="M8567" t="s">
        <v>8102</v>
      </c>
      <c r="N8567" t="s">
        <v>45834</v>
      </c>
      <c r="O8567" s="76" t="s">
        <v>4356</v>
      </c>
      <c r="P8567" s="82">
        <v>769</v>
      </c>
      <c r="Q8567" s="82" t="s">
        <v>96209</v>
      </c>
      <c r="R8567"/>
    </row>
    <row r="8568" spans="12:18" x14ac:dyDescent="0.25">
      <c r="L8568" t="s">
        <v>1097</v>
      </c>
      <c r="M8568" t="s">
        <v>16179</v>
      </c>
      <c r="N8568" t="s">
        <v>45835</v>
      </c>
      <c r="O8568" s="76" t="s">
        <v>4356</v>
      </c>
      <c r="P8568" s="82">
        <v>1159</v>
      </c>
      <c r="Q8568" s="82" t="s">
        <v>96210</v>
      </c>
      <c r="R8568"/>
    </row>
    <row r="8569" spans="12:18" x14ac:dyDescent="0.25">
      <c r="L8569" t="s">
        <v>1097</v>
      </c>
      <c r="M8569" t="s">
        <v>25139</v>
      </c>
      <c r="N8569" t="s">
        <v>45836</v>
      </c>
      <c r="O8569" s="76" t="s">
        <v>4366</v>
      </c>
      <c r="P8569" s="82">
        <v>71</v>
      </c>
      <c r="Q8569" s="82" t="s">
        <v>96211</v>
      </c>
      <c r="R8569"/>
    </row>
    <row r="8570" spans="12:18" x14ac:dyDescent="0.25">
      <c r="L8570" t="s">
        <v>1097</v>
      </c>
      <c r="M8570" t="s">
        <v>16180</v>
      </c>
      <c r="N8570" t="s">
        <v>45837</v>
      </c>
      <c r="O8570" s="76" t="s">
        <v>4356</v>
      </c>
      <c r="P8570" s="82">
        <v>277</v>
      </c>
      <c r="Q8570" s="82" t="s">
        <v>96212</v>
      </c>
      <c r="R8570"/>
    </row>
    <row r="8571" spans="12:18" x14ac:dyDescent="0.25">
      <c r="L8571" t="s">
        <v>1097</v>
      </c>
      <c r="M8571" t="s">
        <v>11769</v>
      </c>
      <c r="N8571" t="s">
        <v>45838</v>
      </c>
      <c r="O8571" s="76" t="s">
        <v>4356</v>
      </c>
      <c r="P8571" s="82">
        <v>4548</v>
      </c>
      <c r="Q8571" s="82" t="s">
        <v>96036</v>
      </c>
      <c r="R8571"/>
    </row>
    <row r="8572" spans="12:18" x14ac:dyDescent="0.25">
      <c r="L8572" t="s">
        <v>1097</v>
      </c>
      <c r="M8572" t="s">
        <v>34050</v>
      </c>
      <c r="N8572" t="s">
        <v>45839</v>
      </c>
      <c r="O8572" s="76" t="s">
        <v>4366</v>
      </c>
      <c r="P8572" s="82">
        <v>432</v>
      </c>
      <c r="Q8572" s="82" t="s">
        <v>96213</v>
      </c>
      <c r="R8572"/>
    </row>
    <row r="8573" spans="12:18" x14ac:dyDescent="0.25">
      <c r="L8573" t="s">
        <v>1097</v>
      </c>
      <c r="M8573" t="s">
        <v>25140</v>
      </c>
      <c r="N8573" t="s">
        <v>45840</v>
      </c>
      <c r="O8573" s="76" t="s">
        <v>4374</v>
      </c>
      <c r="P8573" s="82">
        <v>8869</v>
      </c>
      <c r="Q8573" s="82" t="s">
        <v>96214</v>
      </c>
      <c r="R8573"/>
    </row>
    <row r="8574" spans="12:18" x14ac:dyDescent="0.25">
      <c r="L8574" t="s">
        <v>1097</v>
      </c>
      <c r="M8574" t="s">
        <v>34051</v>
      </c>
      <c r="N8574" t="s">
        <v>45841</v>
      </c>
      <c r="O8574" s="76" t="s">
        <v>4356</v>
      </c>
      <c r="P8574" s="82">
        <v>1020</v>
      </c>
      <c r="Q8574" s="82" t="s">
        <v>96215</v>
      </c>
      <c r="R8574"/>
    </row>
    <row r="8575" spans="12:18" x14ac:dyDescent="0.25">
      <c r="L8575" t="s">
        <v>1097</v>
      </c>
      <c r="M8575" t="s">
        <v>21932</v>
      </c>
      <c r="N8575" t="s">
        <v>45842</v>
      </c>
      <c r="O8575" s="76" t="s">
        <v>4366</v>
      </c>
      <c r="P8575" s="82">
        <v>381</v>
      </c>
      <c r="Q8575" s="82" t="s">
        <v>96216</v>
      </c>
      <c r="R8575"/>
    </row>
    <row r="8576" spans="12:18" x14ac:dyDescent="0.25">
      <c r="L8576" t="s">
        <v>1097</v>
      </c>
      <c r="M8576" t="s">
        <v>16182</v>
      </c>
      <c r="N8576" t="s">
        <v>45843</v>
      </c>
      <c r="O8576" s="76" t="s">
        <v>4356</v>
      </c>
      <c r="P8576" s="82">
        <v>428</v>
      </c>
      <c r="Q8576" s="82" t="s">
        <v>96217</v>
      </c>
      <c r="R8576"/>
    </row>
    <row r="8577" spans="12:18" x14ac:dyDescent="0.25">
      <c r="L8577" t="s">
        <v>1097</v>
      </c>
      <c r="M8577" t="s">
        <v>34052</v>
      </c>
      <c r="N8577" t="s">
        <v>45844</v>
      </c>
      <c r="O8577" s="76" t="s">
        <v>4366</v>
      </c>
      <c r="P8577" s="82">
        <v>177</v>
      </c>
      <c r="Q8577" s="82" t="s">
        <v>96218</v>
      </c>
      <c r="R8577"/>
    </row>
    <row r="8578" spans="12:18" x14ac:dyDescent="0.25">
      <c r="L8578" t="s">
        <v>1097</v>
      </c>
      <c r="M8578" t="s">
        <v>34053</v>
      </c>
      <c r="N8578" t="s">
        <v>45845</v>
      </c>
      <c r="O8578" s="76" t="s">
        <v>4366</v>
      </c>
      <c r="P8578" s="82">
        <v>191</v>
      </c>
      <c r="Q8578" s="82" t="s">
        <v>96219</v>
      </c>
      <c r="R8578"/>
    </row>
    <row r="8579" spans="12:18" x14ac:dyDescent="0.25">
      <c r="L8579" t="s">
        <v>1097</v>
      </c>
      <c r="M8579" t="s">
        <v>16183</v>
      </c>
      <c r="N8579" t="s">
        <v>45846</v>
      </c>
      <c r="O8579" s="76" t="s">
        <v>4356</v>
      </c>
      <c r="P8579" s="82">
        <v>717</v>
      </c>
      <c r="Q8579" s="82" t="s">
        <v>96220</v>
      </c>
      <c r="R8579"/>
    </row>
    <row r="8580" spans="12:18" x14ac:dyDescent="0.25">
      <c r="L8580" t="s">
        <v>1097</v>
      </c>
      <c r="M8580" t="s">
        <v>14155</v>
      </c>
      <c r="N8580" t="s">
        <v>45847</v>
      </c>
      <c r="O8580" s="76" t="s">
        <v>4356</v>
      </c>
      <c r="P8580" s="82">
        <v>972</v>
      </c>
      <c r="Q8580" s="82" t="s">
        <v>96221</v>
      </c>
      <c r="R8580"/>
    </row>
    <row r="8581" spans="12:18" x14ac:dyDescent="0.25">
      <c r="L8581" t="s">
        <v>1097</v>
      </c>
      <c r="M8581" t="s">
        <v>16185</v>
      </c>
      <c r="N8581" t="s">
        <v>45848</v>
      </c>
      <c r="O8581" s="76" t="s">
        <v>4366</v>
      </c>
      <c r="P8581" s="82">
        <v>124</v>
      </c>
      <c r="Q8581" s="82" t="s">
        <v>96222</v>
      </c>
      <c r="R8581"/>
    </row>
    <row r="8582" spans="12:18" x14ac:dyDescent="0.25">
      <c r="L8582" t="s">
        <v>1097</v>
      </c>
      <c r="M8582" t="s">
        <v>14157</v>
      </c>
      <c r="N8582" t="s">
        <v>45849</v>
      </c>
      <c r="O8582" s="76" t="s">
        <v>4356</v>
      </c>
      <c r="P8582" s="82">
        <v>205</v>
      </c>
      <c r="Q8582" s="82" t="s">
        <v>96223</v>
      </c>
      <c r="R8582"/>
    </row>
    <row r="8583" spans="12:18" x14ac:dyDescent="0.25">
      <c r="L8583" t="s">
        <v>1097</v>
      </c>
      <c r="M8583" t="s">
        <v>16187</v>
      </c>
      <c r="N8583" t="s">
        <v>45850</v>
      </c>
      <c r="O8583" s="76" t="s">
        <v>4356</v>
      </c>
      <c r="P8583" s="82">
        <v>216</v>
      </c>
      <c r="Q8583" s="82" t="s">
        <v>96224</v>
      </c>
      <c r="R8583"/>
    </row>
    <row r="8584" spans="12:18" x14ac:dyDescent="0.25">
      <c r="L8584" t="s">
        <v>1097</v>
      </c>
      <c r="M8584" t="s">
        <v>8103</v>
      </c>
      <c r="N8584" t="s">
        <v>45851</v>
      </c>
      <c r="O8584" s="76" t="s">
        <v>4356</v>
      </c>
      <c r="P8584" s="82">
        <v>237</v>
      </c>
      <c r="Q8584" s="82" t="s">
        <v>96225</v>
      </c>
      <c r="R8584"/>
    </row>
    <row r="8585" spans="12:18" x14ac:dyDescent="0.25">
      <c r="L8585" t="s">
        <v>1097</v>
      </c>
      <c r="M8585" t="s">
        <v>14159</v>
      </c>
      <c r="N8585" t="s">
        <v>45852</v>
      </c>
      <c r="O8585" s="76" t="s">
        <v>4366</v>
      </c>
      <c r="P8585" s="82">
        <v>86</v>
      </c>
      <c r="Q8585" s="82" t="s">
        <v>96226</v>
      </c>
      <c r="R8585"/>
    </row>
    <row r="8586" spans="12:18" x14ac:dyDescent="0.25">
      <c r="L8586" t="s">
        <v>1097</v>
      </c>
      <c r="M8586" t="s">
        <v>14161</v>
      </c>
      <c r="N8586" t="s">
        <v>45853</v>
      </c>
      <c r="O8586" s="76" t="s">
        <v>4356</v>
      </c>
      <c r="P8586" s="82">
        <v>1225</v>
      </c>
      <c r="Q8586" s="82" t="s">
        <v>96227</v>
      </c>
      <c r="R8586"/>
    </row>
    <row r="8587" spans="12:18" x14ac:dyDescent="0.25">
      <c r="L8587" t="s">
        <v>1097</v>
      </c>
      <c r="M8587" t="s">
        <v>14164</v>
      </c>
      <c r="N8587" t="s">
        <v>45854</v>
      </c>
      <c r="O8587" s="76" t="s">
        <v>4356</v>
      </c>
      <c r="P8587" s="82">
        <v>258</v>
      </c>
      <c r="Q8587" s="82" t="s">
        <v>96228</v>
      </c>
      <c r="R8587"/>
    </row>
    <row r="8588" spans="12:18" x14ac:dyDescent="0.25">
      <c r="L8588" t="s">
        <v>1097</v>
      </c>
      <c r="M8588" t="s">
        <v>34054</v>
      </c>
      <c r="N8588" t="s">
        <v>45855</v>
      </c>
      <c r="O8588" s="76" t="s">
        <v>4356</v>
      </c>
      <c r="P8588" s="82">
        <v>269</v>
      </c>
      <c r="Q8588" s="82" t="s">
        <v>96229</v>
      </c>
      <c r="R8588"/>
    </row>
    <row r="8589" spans="12:18" x14ac:dyDescent="0.25">
      <c r="L8589" t="s">
        <v>1097</v>
      </c>
      <c r="M8589" t="s">
        <v>8104</v>
      </c>
      <c r="N8589" t="s">
        <v>45856</v>
      </c>
      <c r="O8589" s="76" t="s">
        <v>4366</v>
      </c>
      <c r="P8589" s="82">
        <v>251</v>
      </c>
      <c r="Q8589" s="82" t="s">
        <v>96230</v>
      </c>
      <c r="R8589"/>
    </row>
    <row r="8590" spans="12:18" x14ac:dyDescent="0.25">
      <c r="L8590" t="s">
        <v>1097</v>
      </c>
      <c r="M8590" t="s">
        <v>14166</v>
      </c>
      <c r="N8590" t="s">
        <v>45857</v>
      </c>
      <c r="O8590" s="76" t="s">
        <v>4356</v>
      </c>
      <c r="P8590" s="82">
        <v>1053</v>
      </c>
      <c r="Q8590" s="82" t="s">
        <v>96231</v>
      </c>
      <c r="R8590"/>
    </row>
    <row r="8591" spans="12:18" x14ac:dyDescent="0.25">
      <c r="L8591" t="s">
        <v>1097</v>
      </c>
      <c r="M8591" t="s">
        <v>16189</v>
      </c>
      <c r="N8591" t="s">
        <v>45858</v>
      </c>
      <c r="O8591" s="76" t="s">
        <v>4356</v>
      </c>
      <c r="P8591" s="82">
        <v>1565</v>
      </c>
      <c r="Q8591" s="82" t="s">
        <v>96232</v>
      </c>
      <c r="R8591"/>
    </row>
    <row r="8592" spans="12:18" x14ac:dyDescent="0.25">
      <c r="L8592" t="s">
        <v>1097</v>
      </c>
      <c r="M8592" t="s">
        <v>34055</v>
      </c>
      <c r="N8592" t="s">
        <v>45859</v>
      </c>
      <c r="O8592" s="76" t="s">
        <v>4366</v>
      </c>
      <c r="P8592" s="82">
        <v>92</v>
      </c>
      <c r="Q8592" s="82" t="s">
        <v>96233</v>
      </c>
      <c r="R8592"/>
    </row>
    <row r="8593" spans="12:18" x14ac:dyDescent="0.25">
      <c r="L8593" t="s">
        <v>1097</v>
      </c>
      <c r="M8593" t="s">
        <v>16191</v>
      </c>
      <c r="N8593" t="s">
        <v>45860</v>
      </c>
      <c r="O8593" s="76" t="s">
        <v>4366</v>
      </c>
      <c r="P8593" s="82">
        <v>92</v>
      </c>
      <c r="Q8593" s="82" t="s">
        <v>96234</v>
      </c>
      <c r="R8593"/>
    </row>
    <row r="8594" spans="12:18" x14ac:dyDescent="0.25">
      <c r="L8594" t="s">
        <v>1097</v>
      </c>
      <c r="M8594" t="s">
        <v>34056</v>
      </c>
      <c r="N8594" t="s">
        <v>45861</v>
      </c>
      <c r="O8594" s="76" t="s">
        <v>4356</v>
      </c>
      <c r="P8594" s="82">
        <v>1107</v>
      </c>
      <c r="Q8594" s="82" t="s">
        <v>96235</v>
      </c>
      <c r="R8594"/>
    </row>
    <row r="8595" spans="12:18" x14ac:dyDescent="0.25">
      <c r="L8595" t="s">
        <v>1097</v>
      </c>
      <c r="M8595" t="s">
        <v>34028</v>
      </c>
      <c r="N8595" t="s">
        <v>45862</v>
      </c>
      <c r="O8595" s="76" t="s">
        <v>4356</v>
      </c>
      <c r="P8595" s="82">
        <v>441</v>
      </c>
      <c r="Q8595" s="82" t="s">
        <v>96077</v>
      </c>
      <c r="R8595"/>
    </row>
    <row r="8596" spans="12:18" x14ac:dyDescent="0.25">
      <c r="L8596" t="s">
        <v>1097</v>
      </c>
      <c r="M8596" t="s">
        <v>16131</v>
      </c>
      <c r="N8596" t="s">
        <v>45863</v>
      </c>
      <c r="O8596" s="76" t="s">
        <v>4356</v>
      </c>
      <c r="P8596" s="82">
        <v>243</v>
      </c>
      <c r="Q8596" s="82" t="s">
        <v>96080</v>
      </c>
      <c r="R8596"/>
    </row>
    <row r="8597" spans="12:18" x14ac:dyDescent="0.25">
      <c r="L8597" t="s">
        <v>1097</v>
      </c>
      <c r="M8597" t="s">
        <v>16133</v>
      </c>
      <c r="N8597" t="s">
        <v>45864</v>
      </c>
      <c r="O8597" s="76" t="s">
        <v>4356</v>
      </c>
      <c r="P8597" s="82">
        <v>833</v>
      </c>
      <c r="Q8597" s="82" t="s">
        <v>96081</v>
      </c>
      <c r="R8597"/>
    </row>
    <row r="8598" spans="12:18" x14ac:dyDescent="0.25">
      <c r="L8598" t="s">
        <v>1097</v>
      </c>
      <c r="M8598" t="s">
        <v>25120</v>
      </c>
      <c r="N8598" t="s">
        <v>45865</v>
      </c>
      <c r="O8598" s="76" t="s">
        <v>4366</v>
      </c>
      <c r="P8598" s="82">
        <v>173</v>
      </c>
      <c r="Q8598" s="82" t="s">
        <v>96082</v>
      </c>
      <c r="R8598"/>
    </row>
    <row r="8599" spans="12:18" x14ac:dyDescent="0.25">
      <c r="L8599" t="s">
        <v>1097</v>
      </c>
      <c r="M8599" t="s">
        <v>8075</v>
      </c>
      <c r="N8599" t="s">
        <v>45866</v>
      </c>
      <c r="O8599" s="76" t="s">
        <v>4356</v>
      </c>
      <c r="P8599" s="82">
        <v>1877</v>
      </c>
      <c r="Q8599" s="82" t="s">
        <v>96083</v>
      </c>
      <c r="R8599"/>
    </row>
    <row r="8600" spans="12:18" x14ac:dyDescent="0.25">
      <c r="L8600" t="s">
        <v>1097</v>
      </c>
      <c r="M8600" t="s">
        <v>16135</v>
      </c>
      <c r="N8600" t="s">
        <v>45867</v>
      </c>
      <c r="O8600" s="76" t="s">
        <v>4356</v>
      </c>
      <c r="P8600" s="82">
        <v>479</v>
      </c>
      <c r="Q8600" s="82" t="s">
        <v>96084</v>
      </c>
      <c r="R8600"/>
    </row>
    <row r="8601" spans="12:18" x14ac:dyDescent="0.25">
      <c r="L8601" t="s">
        <v>1097</v>
      </c>
      <c r="M8601" t="s">
        <v>14101</v>
      </c>
      <c r="N8601" t="s">
        <v>45868</v>
      </c>
      <c r="O8601" s="76" t="s">
        <v>4356</v>
      </c>
      <c r="P8601" s="82">
        <v>5492</v>
      </c>
      <c r="Q8601" s="82" t="s">
        <v>96085</v>
      </c>
      <c r="R8601"/>
    </row>
    <row r="8602" spans="12:18" x14ac:dyDescent="0.25">
      <c r="L8602" t="s">
        <v>1097</v>
      </c>
      <c r="M8602" t="s">
        <v>16137</v>
      </c>
      <c r="N8602" t="s">
        <v>45869</v>
      </c>
      <c r="O8602" s="76" t="s">
        <v>4366</v>
      </c>
      <c r="P8602" s="82">
        <v>336</v>
      </c>
      <c r="Q8602" s="82" t="s">
        <v>96086</v>
      </c>
      <c r="R8602"/>
    </row>
    <row r="8603" spans="12:18" x14ac:dyDescent="0.25">
      <c r="L8603" t="s">
        <v>1097</v>
      </c>
      <c r="M8603" t="s">
        <v>14103</v>
      </c>
      <c r="N8603" t="s">
        <v>45870</v>
      </c>
      <c r="O8603" s="76" t="s">
        <v>4356</v>
      </c>
      <c r="P8603" s="82">
        <v>343</v>
      </c>
      <c r="Q8603" s="82" t="s">
        <v>96087</v>
      </c>
      <c r="R8603"/>
    </row>
    <row r="8604" spans="12:18" x14ac:dyDescent="0.25">
      <c r="L8604" t="s">
        <v>1097</v>
      </c>
      <c r="M8604" t="s">
        <v>14105</v>
      </c>
      <c r="N8604" t="s">
        <v>45871</v>
      </c>
      <c r="O8604" s="76" t="s">
        <v>4356</v>
      </c>
      <c r="P8604" s="82">
        <v>143</v>
      </c>
      <c r="Q8604" s="82" t="s">
        <v>96088</v>
      </c>
      <c r="R8604"/>
    </row>
    <row r="8605" spans="12:18" x14ac:dyDescent="0.25">
      <c r="L8605" t="s">
        <v>1097</v>
      </c>
      <c r="M8605" t="s">
        <v>25121</v>
      </c>
      <c r="N8605" t="s">
        <v>45872</v>
      </c>
      <c r="O8605" s="76" t="s">
        <v>4356</v>
      </c>
      <c r="P8605" s="82">
        <v>1434</v>
      </c>
      <c r="Q8605" s="82" t="s">
        <v>96089</v>
      </c>
      <c r="R8605"/>
    </row>
    <row r="8606" spans="12:18" x14ac:dyDescent="0.25">
      <c r="L8606" t="s">
        <v>1097</v>
      </c>
      <c r="M8606" t="s">
        <v>14107</v>
      </c>
      <c r="N8606" t="s">
        <v>45873</v>
      </c>
      <c r="O8606" s="76" t="s">
        <v>4366</v>
      </c>
      <c r="P8606" s="82">
        <v>160</v>
      </c>
      <c r="Q8606" s="82" t="s">
        <v>96090</v>
      </c>
      <c r="R8606"/>
    </row>
    <row r="8607" spans="12:18" x14ac:dyDescent="0.25">
      <c r="L8607" t="s">
        <v>1097</v>
      </c>
      <c r="M8607" t="s">
        <v>8076</v>
      </c>
      <c r="N8607" t="s">
        <v>45874</v>
      </c>
      <c r="O8607" s="76" t="s">
        <v>4366</v>
      </c>
      <c r="P8607" s="82">
        <v>78</v>
      </c>
      <c r="Q8607" s="82" t="s">
        <v>96091</v>
      </c>
      <c r="R8607"/>
    </row>
    <row r="8608" spans="12:18" x14ac:dyDescent="0.25">
      <c r="L8608" t="s">
        <v>1097</v>
      </c>
      <c r="M8608" t="s">
        <v>34029</v>
      </c>
      <c r="N8608" t="s">
        <v>45875</v>
      </c>
      <c r="O8608" s="76" t="s">
        <v>4366</v>
      </c>
      <c r="P8608" s="82">
        <v>439</v>
      </c>
      <c r="Q8608" s="82" t="s">
        <v>96092</v>
      </c>
      <c r="R8608"/>
    </row>
    <row r="8609" spans="12:18" x14ac:dyDescent="0.25">
      <c r="L8609" t="s">
        <v>1097</v>
      </c>
      <c r="M8609" t="s">
        <v>8077</v>
      </c>
      <c r="N8609" t="s">
        <v>45876</v>
      </c>
      <c r="O8609" s="76" t="s">
        <v>4366</v>
      </c>
      <c r="P8609" s="82">
        <v>505</v>
      </c>
      <c r="Q8609" s="82" t="s">
        <v>96093</v>
      </c>
      <c r="R8609"/>
    </row>
    <row r="8610" spans="12:18" x14ac:dyDescent="0.25">
      <c r="L8610" t="s">
        <v>1097</v>
      </c>
      <c r="M8610" t="s">
        <v>34030</v>
      </c>
      <c r="N8610" t="s">
        <v>45877</v>
      </c>
      <c r="O8610" s="76" t="s">
        <v>4366</v>
      </c>
      <c r="P8610" s="82">
        <v>214</v>
      </c>
      <c r="Q8610" s="82" t="s">
        <v>96094</v>
      </c>
      <c r="R8610"/>
    </row>
    <row r="8611" spans="12:18" x14ac:dyDescent="0.25">
      <c r="L8611" t="s">
        <v>1097</v>
      </c>
      <c r="M8611" t="s">
        <v>25123</v>
      </c>
      <c r="N8611" t="s">
        <v>45878</v>
      </c>
      <c r="O8611" s="76" t="s">
        <v>4366</v>
      </c>
      <c r="P8611" s="82">
        <v>156</v>
      </c>
      <c r="Q8611" s="82" t="s">
        <v>96096</v>
      </c>
      <c r="R8611"/>
    </row>
    <row r="8612" spans="12:18" x14ac:dyDescent="0.25">
      <c r="L8612" t="s">
        <v>1097</v>
      </c>
      <c r="M8612" t="s">
        <v>25122</v>
      </c>
      <c r="N8612" t="s">
        <v>45879</v>
      </c>
      <c r="O8612" s="76" t="s">
        <v>4356</v>
      </c>
      <c r="P8612" s="82">
        <v>531</v>
      </c>
      <c r="Q8612" s="82" t="s">
        <v>96095</v>
      </c>
      <c r="R8612"/>
    </row>
    <row r="8613" spans="12:18" x14ac:dyDescent="0.25">
      <c r="L8613" t="s">
        <v>1097</v>
      </c>
      <c r="M8613" t="s">
        <v>11555</v>
      </c>
      <c r="N8613" t="s">
        <v>45880</v>
      </c>
      <c r="O8613" s="76" t="s">
        <v>4366</v>
      </c>
      <c r="P8613" s="82">
        <v>34</v>
      </c>
      <c r="Q8613" s="82" t="s">
        <v>96097</v>
      </c>
      <c r="R8613"/>
    </row>
    <row r="8614" spans="12:18" x14ac:dyDescent="0.25">
      <c r="L8614" t="s">
        <v>1097</v>
      </c>
      <c r="M8614" t="s">
        <v>16140</v>
      </c>
      <c r="N8614" t="s">
        <v>45881</v>
      </c>
      <c r="O8614" s="76" t="s">
        <v>4356</v>
      </c>
      <c r="P8614" s="82">
        <v>234</v>
      </c>
      <c r="Q8614" s="82" t="s">
        <v>96099</v>
      </c>
      <c r="R8614"/>
    </row>
    <row r="8615" spans="12:18" x14ac:dyDescent="0.25">
      <c r="L8615" t="s">
        <v>1097</v>
      </c>
      <c r="M8615" t="s">
        <v>34031</v>
      </c>
      <c r="N8615" t="s">
        <v>45882</v>
      </c>
      <c r="O8615" s="76" t="s">
        <v>4366</v>
      </c>
      <c r="P8615" s="82">
        <v>211</v>
      </c>
      <c r="Q8615" s="82" t="s">
        <v>96098</v>
      </c>
      <c r="R8615"/>
    </row>
    <row r="8616" spans="12:18" x14ac:dyDescent="0.25">
      <c r="L8616" t="s">
        <v>1097</v>
      </c>
      <c r="M8616" t="s">
        <v>34032</v>
      </c>
      <c r="N8616" t="s">
        <v>45883</v>
      </c>
      <c r="O8616" s="76" t="s">
        <v>4356</v>
      </c>
      <c r="P8616" s="82">
        <v>514</v>
      </c>
      <c r="Q8616" s="82" t="s">
        <v>96100</v>
      </c>
      <c r="R8616"/>
    </row>
    <row r="8617" spans="12:18" x14ac:dyDescent="0.25">
      <c r="L8617" t="s">
        <v>1097</v>
      </c>
      <c r="M8617" t="s">
        <v>25124</v>
      </c>
      <c r="N8617" t="s">
        <v>45884</v>
      </c>
      <c r="O8617" s="76" t="s">
        <v>4356</v>
      </c>
      <c r="P8617" s="82">
        <v>356</v>
      </c>
      <c r="Q8617" s="82" t="s">
        <v>96101</v>
      </c>
      <c r="R8617"/>
    </row>
    <row r="8618" spans="12:18" x14ac:dyDescent="0.25">
      <c r="L8618" t="s">
        <v>1097</v>
      </c>
      <c r="M8618" t="s">
        <v>14109</v>
      </c>
      <c r="N8618" t="s">
        <v>45885</v>
      </c>
      <c r="O8618" s="76" t="s">
        <v>4356</v>
      </c>
      <c r="P8618" s="82">
        <v>520</v>
      </c>
      <c r="Q8618" s="82" t="s">
        <v>96102</v>
      </c>
      <c r="R8618"/>
    </row>
    <row r="8619" spans="12:18" x14ac:dyDescent="0.25">
      <c r="L8619" t="s">
        <v>1097</v>
      </c>
      <c r="M8619" t="s">
        <v>16142</v>
      </c>
      <c r="N8619" t="s">
        <v>45886</v>
      </c>
      <c r="O8619" s="76" t="s">
        <v>4356</v>
      </c>
      <c r="P8619" s="82">
        <v>385</v>
      </c>
      <c r="Q8619" s="82" t="s">
        <v>96105</v>
      </c>
      <c r="R8619"/>
    </row>
    <row r="8620" spans="12:18" x14ac:dyDescent="0.25">
      <c r="L8620" t="s">
        <v>1097</v>
      </c>
      <c r="M8620" t="s">
        <v>13468</v>
      </c>
      <c r="N8620" t="s">
        <v>45887</v>
      </c>
      <c r="O8620" s="76" t="s">
        <v>4356</v>
      </c>
      <c r="P8620" s="82">
        <v>1561</v>
      </c>
      <c r="Q8620" s="82" t="s">
        <v>96106</v>
      </c>
      <c r="R8620"/>
    </row>
    <row r="8621" spans="12:18" x14ac:dyDescent="0.25">
      <c r="L8621" t="s">
        <v>1097</v>
      </c>
      <c r="M8621" t="s">
        <v>14111</v>
      </c>
      <c r="N8621" t="s">
        <v>45888</v>
      </c>
      <c r="O8621" s="76" t="s">
        <v>4366</v>
      </c>
      <c r="P8621" s="82">
        <v>244</v>
      </c>
      <c r="Q8621" s="82" t="s">
        <v>96107</v>
      </c>
      <c r="R8621"/>
    </row>
    <row r="8622" spans="12:18" x14ac:dyDescent="0.25">
      <c r="L8622" t="s">
        <v>1097</v>
      </c>
      <c r="M8622" t="s">
        <v>7490</v>
      </c>
      <c r="N8622" t="s">
        <v>45889</v>
      </c>
      <c r="O8622" s="76" t="s">
        <v>4366</v>
      </c>
      <c r="P8622" s="82">
        <v>613</v>
      </c>
      <c r="Q8622" s="82" t="s">
        <v>96108</v>
      </c>
      <c r="R8622"/>
    </row>
    <row r="8623" spans="12:18" x14ac:dyDescent="0.25">
      <c r="L8623" t="s">
        <v>1097</v>
      </c>
      <c r="M8623" t="s">
        <v>25125</v>
      </c>
      <c r="N8623" t="s">
        <v>45890</v>
      </c>
      <c r="O8623" s="76" t="s">
        <v>4366</v>
      </c>
      <c r="P8623" s="82">
        <v>106</v>
      </c>
      <c r="Q8623" s="82" t="s">
        <v>96109</v>
      </c>
      <c r="R8623"/>
    </row>
    <row r="8624" spans="12:18" x14ac:dyDescent="0.25">
      <c r="L8624" t="s">
        <v>1097</v>
      </c>
      <c r="M8624" t="s">
        <v>34033</v>
      </c>
      <c r="N8624" t="s">
        <v>45891</v>
      </c>
      <c r="O8624" s="76" t="s">
        <v>4366</v>
      </c>
      <c r="P8624" s="82">
        <v>62</v>
      </c>
      <c r="Q8624" s="82" t="s">
        <v>96111</v>
      </c>
      <c r="R8624"/>
    </row>
    <row r="8625" spans="12:18" x14ac:dyDescent="0.25">
      <c r="L8625" t="s">
        <v>1097</v>
      </c>
      <c r="M8625" t="s">
        <v>8079</v>
      </c>
      <c r="N8625" t="s">
        <v>45892</v>
      </c>
      <c r="O8625" s="76" t="s">
        <v>4366</v>
      </c>
      <c r="P8625" s="82">
        <v>184</v>
      </c>
      <c r="Q8625" s="82" t="s">
        <v>96112</v>
      </c>
      <c r="R8625"/>
    </row>
    <row r="8626" spans="12:18" x14ac:dyDescent="0.25">
      <c r="L8626" t="s">
        <v>1097</v>
      </c>
      <c r="M8626" t="s">
        <v>25127</v>
      </c>
      <c r="N8626" t="s">
        <v>45893</v>
      </c>
      <c r="O8626" s="76" t="s">
        <v>4366</v>
      </c>
      <c r="P8626" s="82">
        <v>327</v>
      </c>
      <c r="Q8626" s="82" t="s">
        <v>96113</v>
      </c>
      <c r="R8626"/>
    </row>
    <row r="8627" spans="12:18" x14ac:dyDescent="0.25">
      <c r="L8627" t="s">
        <v>1097</v>
      </c>
      <c r="M8627" t="s">
        <v>34034</v>
      </c>
      <c r="N8627" t="s">
        <v>45894</v>
      </c>
      <c r="O8627" s="76" t="s">
        <v>4356</v>
      </c>
      <c r="P8627" s="82">
        <v>262</v>
      </c>
      <c r="Q8627" s="82" t="s">
        <v>96116</v>
      </c>
      <c r="R8627"/>
    </row>
    <row r="8628" spans="12:18" x14ac:dyDescent="0.25">
      <c r="L8628" t="s">
        <v>1097</v>
      </c>
      <c r="M8628" t="s">
        <v>8081</v>
      </c>
      <c r="N8628" t="s">
        <v>45895</v>
      </c>
      <c r="O8628" s="76" t="s">
        <v>4356</v>
      </c>
      <c r="P8628" s="82">
        <v>1160</v>
      </c>
      <c r="Q8628" s="82" t="s">
        <v>96117</v>
      </c>
      <c r="R8628"/>
    </row>
    <row r="8629" spans="12:18" x14ac:dyDescent="0.25">
      <c r="L8629" t="s">
        <v>1097</v>
      </c>
      <c r="M8629" t="s">
        <v>34035</v>
      </c>
      <c r="N8629" t="s">
        <v>45896</v>
      </c>
      <c r="O8629" s="76" t="s">
        <v>4356</v>
      </c>
      <c r="P8629" s="82">
        <v>518</v>
      </c>
      <c r="Q8629" s="82" t="s">
        <v>96118</v>
      </c>
      <c r="R8629"/>
    </row>
    <row r="8630" spans="12:18" x14ac:dyDescent="0.25">
      <c r="L8630" t="s">
        <v>1097</v>
      </c>
      <c r="M8630" t="s">
        <v>34036</v>
      </c>
      <c r="N8630" t="s">
        <v>45897</v>
      </c>
      <c r="O8630" s="76" t="s">
        <v>4366</v>
      </c>
      <c r="P8630" s="82">
        <v>157</v>
      </c>
      <c r="Q8630" s="82" t="s">
        <v>96119</v>
      </c>
      <c r="R8630"/>
    </row>
    <row r="8631" spans="12:18" x14ac:dyDescent="0.25">
      <c r="L8631" t="s">
        <v>1097</v>
      </c>
      <c r="M8631" t="s">
        <v>34037</v>
      </c>
      <c r="N8631" t="s">
        <v>45898</v>
      </c>
      <c r="O8631" s="76" t="s">
        <v>4356</v>
      </c>
      <c r="P8631" s="82">
        <v>939</v>
      </c>
      <c r="Q8631" s="82" t="s">
        <v>96120</v>
      </c>
      <c r="R8631"/>
    </row>
    <row r="8632" spans="12:18" x14ac:dyDescent="0.25">
      <c r="L8632" t="s">
        <v>1097</v>
      </c>
      <c r="M8632" t="s">
        <v>8082</v>
      </c>
      <c r="N8632" t="s">
        <v>45899</v>
      </c>
      <c r="O8632" s="76" t="s">
        <v>4366</v>
      </c>
      <c r="P8632" s="82">
        <v>252</v>
      </c>
      <c r="Q8632" s="82" t="s">
        <v>96121</v>
      </c>
      <c r="R8632"/>
    </row>
    <row r="8633" spans="12:18" x14ac:dyDescent="0.25">
      <c r="L8633" t="s">
        <v>1097</v>
      </c>
      <c r="M8633" t="s">
        <v>8083</v>
      </c>
      <c r="N8633" t="s">
        <v>45900</v>
      </c>
      <c r="O8633" s="76" t="s">
        <v>4366</v>
      </c>
      <c r="P8633" s="82">
        <v>291</v>
      </c>
      <c r="Q8633" s="82" t="s">
        <v>96122</v>
      </c>
      <c r="R8633"/>
    </row>
    <row r="8634" spans="12:18" x14ac:dyDescent="0.25">
      <c r="L8634" t="s">
        <v>1097</v>
      </c>
      <c r="M8634" t="s">
        <v>14113</v>
      </c>
      <c r="N8634" t="s">
        <v>45901</v>
      </c>
      <c r="O8634" s="76" t="s">
        <v>4366</v>
      </c>
      <c r="P8634" s="82">
        <v>243</v>
      </c>
      <c r="Q8634" s="82" t="s">
        <v>96123</v>
      </c>
      <c r="R8634"/>
    </row>
    <row r="8635" spans="12:18" x14ac:dyDescent="0.25">
      <c r="L8635" t="s">
        <v>1097</v>
      </c>
      <c r="M8635" t="s">
        <v>14115</v>
      </c>
      <c r="N8635" t="s">
        <v>45902</v>
      </c>
      <c r="O8635" s="76" t="s">
        <v>4366</v>
      </c>
      <c r="P8635" s="82">
        <v>176</v>
      </c>
      <c r="Q8635" s="82" t="s">
        <v>96124</v>
      </c>
      <c r="R8635"/>
    </row>
    <row r="8636" spans="12:18" x14ac:dyDescent="0.25">
      <c r="L8636" t="s">
        <v>1097</v>
      </c>
      <c r="M8636" t="s">
        <v>8084</v>
      </c>
      <c r="N8636" t="s">
        <v>45903</v>
      </c>
      <c r="O8636" s="76" t="s">
        <v>4356</v>
      </c>
      <c r="P8636" s="82">
        <v>498</v>
      </c>
      <c r="Q8636" s="82" t="s">
        <v>96125</v>
      </c>
      <c r="R8636"/>
    </row>
    <row r="8637" spans="12:18" x14ac:dyDescent="0.25">
      <c r="L8637" t="s">
        <v>1097</v>
      </c>
      <c r="M8637" t="s">
        <v>16144</v>
      </c>
      <c r="N8637" t="s">
        <v>45904</v>
      </c>
      <c r="O8637" s="76" t="s">
        <v>4356</v>
      </c>
      <c r="P8637" s="82">
        <v>941</v>
      </c>
      <c r="Q8637" s="82" t="s">
        <v>96126</v>
      </c>
      <c r="R8637"/>
    </row>
    <row r="8638" spans="12:18" x14ac:dyDescent="0.25">
      <c r="L8638" t="s">
        <v>1097</v>
      </c>
      <c r="M8638" t="s">
        <v>14117</v>
      </c>
      <c r="N8638" t="s">
        <v>45905</v>
      </c>
      <c r="O8638" s="76" t="s">
        <v>4356</v>
      </c>
      <c r="P8638" s="82">
        <v>829</v>
      </c>
      <c r="Q8638" s="82" t="s">
        <v>96127</v>
      </c>
      <c r="R8638"/>
    </row>
    <row r="8639" spans="12:18" x14ac:dyDescent="0.25">
      <c r="L8639" t="s">
        <v>1097</v>
      </c>
      <c r="M8639" t="s">
        <v>14119</v>
      </c>
      <c r="N8639" t="s">
        <v>45906</v>
      </c>
      <c r="O8639" s="76" t="s">
        <v>4366</v>
      </c>
      <c r="P8639" s="82">
        <v>236</v>
      </c>
      <c r="Q8639" s="82" t="s">
        <v>96128</v>
      </c>
      <c r="R8639"/>
    </row>
    <row r="8640" spans="12:18" x14ac:dyDescent="0.25">
      <c r="L8640" t="s">
        <v>1097</v>
      </c>
      <c r="M8640" t="s">
        <v>34038</v>
      </c>
      <c r="N8640" t="s">
        <v>45907</v>
      </c>
      <c r="O8640" s="76" t="s">
        <v>4366</v>
      </c>
      <c r="P8640" s="82">
        <v>198</v>
      </c>
      <c r="Q8640" s="82" t="s">
        <v>96129</v>
      </c>
      <c r="R8640"/>
    </row>
    <row r="8641" spans="12:18" x14ac:dyDescent="0.25">
      <c r="L8641" t="s">
        <v>1097</v>
      </c>
      <c r="M8641" t="s">
        <v>14121</v>
      </c>
      <c r="N8641" t="s">
        <v>45908</v>
      </c>
      <c r="O8641" s="76" t="s">
        <v>4366</v>
      </c>
      <c r="P8641" s="82">
        <v>112</v>
      </c>
      <c r="Q8641" s="82" t="s">
        <v>96130</v>
      </c>
      <c r="R8641"/>
    </row>
    <row r="8642" spans="12:18" x14ac:dyDescent="0.25">
      <c r="L8642" t="s">
        <v>1097</v>
      </c>
      <c r="M8642" t="s">
        <v>34039</v>
      </c>
      <c r="N8642" t="s">
        <v>45909</v>
      </c>
      <c r="O8642" s="76" t="s">
        <v>4366</v>
      </c>
      <c r="P8642" s="82">
        <v>128</v>
      </c>
      <c r="Q8642" s="82" t="s">
        <v>96132</v>
      </c>
      <c r="R8642"/>
    </row>
    <row r="8643" spans="12:18" x14ac:dyDescent="0.25">
      <c r="L8643" t="s">
        <v>1097</v>
      </c>
      <c r="M8643" t="s">
        <v>34040</v>
      </c>
      <c r="N8643" t="s">
        <v>45910</v>
      </c>
      <c r="O8643" s="76" t="s">
        <v>4366</v>
      </c>
      <c r="P8643" s="82">
        <v>177</v>
      </c>
      <c r="Q8643" s="82" t="s">
        <v>96134</v>
      </c>
      <c r="R8643"/>
    </row>
    <row r="8644" spans="12:18" x14ac:dyDescent="0.25">
      <c r="L8644" t="s">
        <v>1097</v>
      </c>
      <c r="M8644" t="s">
        <v>25128</v>
      </c>
      <c r="N8644" t="s">
        <v>45911</v>
      </c>
      <c r="O8644" s="76" t="s">
        <v>4356</v>
      </c>
      <c r="P8644" s="82">
        <v>365</v>
      </c>
      <c r="Q8644" s="82" t="s">
        <v>96133</v>
      </c>
      <c r="R8644"/>
    </row>
    <row r="8645" spans="12:18" x14ac:dyDescent="0.25">
      <c r="L8645" t="s">
        <v>1097</v>
      </c>
      <c r="M8645" t="s">
        <v>16147</v>
      </c>
      <c r="N8645" t="s">
        <v>45912</v>
      </c>
      <c r="O8645" s="76" t="s">
        <v>4366</v>
      </c>
      <c r="P8645" s="82">
        <v>584</v>
      </c>
      <c r="Q8645" s="82" t="s">
        <v>96135</v>
      </c>
      <c r="R8645"/>
    </row>
    <row r="8646" spans="12:18" x14ac:dyDescent="0.25">
      <c r="L8646" t="s">
        <v>1097</v>
      </c>
      <c r="M8646" t="s">
        <v>25129</v>
      </c>
      <c r="N8646" t="s">
        <v>45913</v>
      </c>
      <c r="O8646" s="76" t="s">
        <v>4366</v>
      </c>
      <c r="P8646" s="82">
        <v>236</v>
      </c>
      <c r="Q8646" s="82" t="s">
        <v>96136</v>
      </c>
      <c r="R8646"/>
    </row>
    <row r="8647" spans="12:18" x14ac:dyDescent="0.25">
      <c r="L8647" t="s">
        <v>1097</v>
      </c>
      <c r="M8647" t="s">
        <v>34041</v>
      </c>
      <c r="N8647" t="s">
        <v>45914</v>
      </c>
      <c r="O8647" s="76" t="s">
        <v>4356</v>
      </c>
      <c r="P8647" s="82">
        <v>626</v>
      </c>
      <c r="Q8647" s="82" t="s">
        <v>96137</v>
      </c>
      <c r="R8647"/>
    </row>
    <row r="8648" spans="12:18" x14ac:dyDescent="0.25">
      <c r="L8648" t="s">
        <v>1097</v>
      </c>
      <c r="M8648" t="s">
        <v>8085</v>
      </c>
      <c r="N8648" t="s">
        <v>45915</v>
      </c>
      <c r="O8648" s="76" t="s">
        <v>4366</v>
      </c>
      <c r="P8648" s="82">
        <v>301</v>
      </c>
      <c r="Q8648" s="82" t="s">
        <v>96131</v>
      </c>
      <c r="R8648"/>
    </row>
    <row r="8649" spans="12:18" x14ac:dyDescent="0.25">
      <c r="L8649" t="s">
        <v>1097</v>
      </c>
      <c r="M8649" t="s">
        <v>5846</v>
      </c>
      <c r="N8649" t="s">
        <v>45916</v>
      </c>
      <c r="O8649" s="76" t="s">
        <v>4366</v>
      </c>
      <c r="P8649" s="82">
        <v>136</v>
      </c>
      <c r="Q8649" s="82" t="s">
        <v>96138</v>
      </c>
      <c r="R8649"/>
    </row>
    <row r="8650" spans="12:18" x14ac:dyDescent="0.25">
      <c r="L8650" t="s">
        <v>1097</v>
      </c>
      <c r="M8650" t="s">
        <v>14124</v>
      </c>
      <c r="N8650" t="s">
        <v>45917</v>
      </c>
      <c r="O8650" s="76" t="s">
        <v>4356</v>
      </c>
      <c r="P8650" s="82">
        <v>1018</v>
      </c>
      <c r="Q8650" s="82" t="s">
        <v>96139</v>
      </c>
      <c r="R8650"/>
    </row>
    <row r="8651" spans="12:18" x14ac:dyDescent="0.25">
      <c r="L8651" t="s">
        <v>1097</v>
      </c>
      <c r="M8651" t="s">
        <v>16150</v>
      </c>
      <c r="N8651" t="s">
        <v>45918</v>
      </c>
      <c r="O8651" s="76" t="s">
        <v>4356</v>
      </c>
      <c r="P8651" s="82">
        <v>886</v>
      </c>
      <c r="Q8651" s="82" t="s">
        <v>96140</v>
      </c>
      <c r="R8651"/>
    </row>
    <row r="8652" spans="12:18" x14ac:dyDescent="0.25">
      <c r="L8652" t="s">
        <v>1097</v>
      </c>
      <c r="M8652" t="s">
        <v>34042</v>
      </c>
      <c r="N8652" t="s">
        <v>45919</v>
      </c>
      <c r="O8652" s="76" t="s">
        <v>4366</v>
      </c>
      <c r="P8652" s="82">
        <v>247</v>
      </c>
      <c r="Q8652" s="82" t="s">
        <v>96141</v>
      </c>
      <c r="R8652"/>
    </row>
    <row r="8653" spans="12:18" x14ac:dyDescent="0.25">
      <c r="L8653" t="s">
        <v>1097</v>
      </c>
      <c r="M8653" t="s">
        <v>34043</v>
      </c>
      <c r="N8653" t="s">
        <v>45920</v>
      </c>
      <c r="O8653" s="76" t="s">
        <v>4366</v>
      </c>
      <c r="P8653" s="82">
        <v>126</v>
      </c>
      <c r="Q8653" s="82" t="s">
        <v>96142</v>
      </c>
      <c r="R8653"/>
    </row>
    <row r="8654" spans="12:18" x14ac:dyDescent="0.25">
      <c r="L8654" t="s">
        <v>1097</v>
      </c>
      <c r="M8654" t="s">
        <v>14126</v>
      </c>
      <c r="N8654" t="s">
        <v>45921</v>
      </c>
      <c r="O8654" s="76" t="s">
        <v>4356</v>
      </c>
      <c r="P8654" s="82">
        <v>2027</v>
      </c>
      <c r="Q8654" s="82" t="s">
        <v>96143</v>
      </c>
      <c r="R8654"/>
    </row>
    <row r="8655" spans="12:18" x14ac:dyDescent="0.25">
      <c r="L8655" t="s">
        <v>1097</v>
      </c>
      <c r="M8655" t="s">
        <v>34044</v>
      </c>
      <c r="N8655" t="s">
        <v>45922</v>
      </c>
      <c r="O8655" s="76" t="s">
        <v>4356</v>
      </c>
      <c r="P8655" s="82">
        <v>425</v>
      </c>
      <c r="Q8655" s="82" t="s">
        <v>96144</v>
      </c>
      <c r="R8655"/>
    </row>
    <row r="8656" spans="12:18" x14ac:dyDescent="0.25">
      <c r="L8656" t="s">
        <v>1097</v>
      </c>
      <c r="M8656" t="s">
        <v>25130</v>
      </c>
      <c r="N8656" t="s">
        <v>45923</v>
      </c>
      <c r="O8656" s="76" t="s">
        <v>4356</v>
      </c>
      <c r="P8656" s="82">
        <v>303</v>
      </c>
      <c r="Q8656" s="82" t="s">
        <v>96145</v>
      </c>
      <c r="R8656"/>
    </row>
    <row r="8657" spans="12:18" x14ac:dyDescent="0.25">
      <c r="L8657" t="s">
        <v>1097</v>
      </c>
      <c r="M8657" t="s">
        <v>16152</v>
      </c>
      <c r="N8657" t="s">
        <v>45924</v>
      </c>
      <c r="O8657" s="76" t="s">
        <v>4366</v>
      </c>
      <c r="P8657" s="82">
        <v>147</v>
      </c>
      <c r="Q8657" s="82" t="s">
        <v>96146</v>
      </c>
      <c r="R8657"/>
    </row>
    <row r="8658" spans="12:18" x14ac:dyDescent="0.25">
      <c r="L8658" t="s">
        <v>1097</v>
      </c>
      <c r="M8658" t="s">
        <v>8086</v>
      </c>
      <c r="N8658" t="s">
        <v>45925</v>
      </c>
      <c r="O8658" s="76" t="s">
        <v>4366</v>
      </c>
      <c r="P8658" s="82">
        <v>50</v>
      </c>
      <c r="Q8658" s="82" t="s">
        <v>96147</v>
      </c>
      <c r="R8658"/>
    </row>
    <row r="8659" spans="12:18" x14ac:dyDescent="0.25">
      <c r="L8659" t="s">
        <v>1097</v>
      </c>
      <c r="M8659" t="s">
        <v>14127</v>
      </c>
      <c r="N8659" t="s">
        <v>45926</v>
      </c>
      <c r="O8659" s="76" t="s">
        <v>4356</v>
      </c>
      <c r="P8659" s="82">
        <v>464</v>
      </c>
      <c r="Q8659" s="82" t="s">
        <v>96148</v>
      </c>
      <c r="R8659"/>
    </row>
    <row r="8660" spans="12:18" x14ac:dyDescent="0.25">
      <c r="L8660" t="s">
        <v>1097</v>
      </c>
      <c r="M8660" t="s">
        <v>8087</v>
      </c>
      <c r="N8660" t="s">
        <v>45927</v>
      </c>
      <c r="O8660" s="76" t="s">
        <v>4356</v>
      </c>
      <c r="P8660" s="82">
        <v>955</v>
      </c>
      <c r="Q8660" s="82" t="s">
        <v>96149</v>
      </c>
      <c r="R8660"/>
    </row>
    <row r="8661" spans="12:18" x14ac:dyDescent="0.25">
      <c r="L8661" t="s">
        <v>1097</v>
      </c>
      <c r="M8661" t="s">
        <v>14129</v>
      </c>
      <c r="N8661" t="s">
        <v>45928</v>
      </c>
      <c r="O8661" s="76" t="s">
        <v>4356</v>
      </c>
      <c r="P8661" s="82">
        <v>584</v>
      </c>
      <c r="Q8661" s="82" t="s">
        <v>96150</v>
      </c>
      <c r="R8661"/>
    </row>
    <row r="8662" spans="12:18" x14ac:dyDescent="0.25">
      <c r="L8662" t="s">
        <v>1097</v>
      </c>
      <c r="M8662" t="s">
        <v>16154</v>
      </c>
      <c r="N8662" t="s">
        <v>45929</v>
      </c>
      <c r="O8662" s="76" t="s">
        <v>4356</v>
      </c>
      <c r="P8662" s="82">
        <v>789</v>
      </c>
      <c r="Q8662" s="82" t="s">
        <v>96151</v>
      </c>
      <c r="R8662"/>
    </row>
    <row r="8663" spans="12:18" x14ac:dyDescent="0.25">
      <c r="L8663" t="s">
        <v>1097</v>
      </c>
      <c r="M8663" t="s">
        <v>16156</v>
      </c>
      <c r="N8663" t="s">
        <v>45930</v>
      </c>
      <c r="O8663" s="76" t="s">
        <v>4366</v>
      </c>
      <c r="P8663" s="82">
        <v>195</v>
      </c>
      <c r="Q8663" s="82" t="s">
        <v>96152</v>
      </c>
      <c r="R8663"/>
    </row>
    <row r="8664" spans="12:18" x14ac:dyDescent="0.25">
      <c r="L8664" t="s">
        <v>1097</v>
      </c>
      <c r="M8664" t="s">
        <v>25131</v>
      </c>
      <c r="N8664" t="s">
        <v>45931</v>
      </c>
      <c r="O8664" s="76" t="s">
        <v>4366</v>
      </c>
      <c r="P8664" s="82">
        <v>359</v>
      </c>
      <c r="Q8664" s="82" t="s">
        <v>96153</v>
      </c>
      <c r="R8664"/>
    </row>
    <row r="8665" spans="12:18" x14ac:dyDescent="0.25">
      <c r="L8665" t="s">
        <v>1097</v>
      </c>
      <c r="M8665" t="s">
        <v>34045</v>
      </c>
      <c r="N8665" t="s">
        <v>45932</v>
      </c>
      <c r="O8665" s="76" t="s">
        <v>4366</v>
      </c>
      <c r="P8665" s="82">
        <v>666</v>
      </c>
      <c r="Q8665" s="82" t="s">
        <v>96154</v>
      </c>
      <c r="R8665"/>
    </row>
    <row r="8666" spans="12:18" x14ac:dyDescent="0.25">
      <c r="L8666" t="s">
        <v>1097</v>
      </c>
      <c r="M8666" t="s">
        <v>14131</v>
      </c>
      <c r="N8666" t="s">
        <v>45933</v>
      </c>
      <c r="O8666" s="76" t="s">
        <v>4356</v>
      </c>
      <c r="P8666" s="82">
        <v>716</v>
      </c>
      <c r="Q8666" s="82" t="s">
        <v>96155</v>
      </c>
      <c r="R8666"/>
    </row>
    <row r="8667" spans="12:18" x14ac:dyDescent="0.25">
      <c r="L8667" t="s">
        <v>1097</v>
      </c>
      <c r="M8667" t="s">
        <v>14133</v>
      </c>
      <c r="N8667" t="s">
        <v>45934</v>
      </c>
      <c r="O8667" s="76" t="s">
        <v>4366</v>
      </c>
      <c r="P8667" s="82">
        <v>186</v>
      </c>
      <c r="Q8667" s="82" t="s">
        <v>96156</v>
      </c>
      <c r="R8667"/>
    </row>
    <row r="8668" spans="12:18" x14ac:dyDescent="0.25">
      <c r="L8668" t="s">
        <v>1097</v>
      </c>
      <c r="M8668" t="s">
        <v>16158</v>
      </c>
      <c r="N8668" t="s">
        <v>45935</v>
      </c>
      <c r="O8668" s="76" t="s">
        <v>4366</v>
      </c>
      <c r="P8668" s="82">
        <v>138</v>
      </c>
      <c r="Q8668" s="82" t="s">
        <v>96157</v>
      </c>
      <c r="R8668"/>
    </row>
    <row r="8669" spans="12:18" x14ac:dyDescent="0.25">
      <c r="L8669" t="s">
        <v>1097</v>
      </c>
      <c r="M8669" t="s">
        <v>8088</v>
      </c>
      <c r="N8669" t="s">
        <v>45936</v>
      </c>
      <c r="O8669" s="76" t="s">
        <v>4366</v>
      </c>
      <c r="P8669" s="82">
        <v>271</v>
      </c>
      <c r="Q8669" s="82" t="s">
        <v>96158</v>
      </c>
      <c r="R8669"/>
    </row>
    <row r="8670" spans="12:18" x14ac:dyDescent="0.25">
      <c r="L8670" t="s">
        <v>1097</v>
      </c>
      <c r="M8670" t="s">
        <v>14135</v>
      </c>
      <c r="N8670" t="s">
        <v>45937</v>
      </c>
      <c r="O8670" s="76" t="s">
        <v>4366</v>
      </c>
      <c r="P8670" s="82">
        <v>283</v>
      </c>
      <c r="Q8670" s="82" t="s">
        <v>96159</v>
      </c>
      <c r="R8670"/>
    </row>
    <row r="8671" spans="12:18" x14ac:dyDescent="0.25">
      <c r="L8671" t="s">
        <v>1097</v>
      </c>
      <c r="M8671" t="s">
        <v>34046</v>
      </c>
      <c r="N8671" t="s">
        <v>45938</v>
      </c>
      <c r="O8671" s="76" t="s">
        <v>4356</v>
      </c>
      <c r="P8671" s="82">
        <v>497</v>
      </c>
      <c r="Q8671" s="82" t="s">
        <v>96160</v>
      </c>
      <c r="R8671"/>
    </row>
    <row r="8672" spans="12:18" x14ac:dyDescent="0.25">
      <c r="L8672" t="s">
        <v>1097</v>
      </c>
      <c r="M8672" t="s">
        <v>8089</v>
      </c>
      <c r="N8672" t="s">
        <v>45939</v>
      </c>
      <c r="O8672" s="76" t="s">
        <v>4356</v>
      </c>
      <c r="P8672" s="82">
        <v>813</v>
      </c>
      <c r="Q8672" s="82" t="s">
        <v>96161</v>
      </c>
      <c r="R8672"/>
    </row>
    <row r="8673" spans="12:18" x14ac:dyDescent="0.25">
      <c r="L8673" t="s">
        <v>1097</v>
      </c>
      <c r="M8673" t="s">
        <v>8090</v>
      </c>
      <c r="N8673" t="s">
        <v>45940</v>
      </c>
      <c r="O8673" s="76" t="s">
        <v>4356</v>
      </c>
      <c r="P8673" s="82">
        <v>546</v>
      </c>
      <c r="Q8673" s="82" t="s">
        <v>96163</v>
      </c>
      <c r="R8673"/>
    </row>
    <row r="8674" spans="12:18" x14ac:dyDescent="0.25">
      <c r="L8674" t="s">
        <v>1097</v>
      </c>
      <c r="M8674" t="s">
        <v>25132</v>
      </c>
      <c r="N8674" t="s">
        <v>45941</v>
      </c>
      <c r="O8674" s="76" t="s">
        <v>4356</v>
      </c>
      <c r="P8674" s="82">
        <v>1713</v>
      </c>
      <c r="Q8674" s="82" t="s">
        <v>96162</v>
      </c>
      <c r="R8674"/>
    </row>
    <row r="8675" spans="12:18" x14ac:dyDescent="0.25">
      <c r="L8675" t="s">
        <v>1097</v>
      </c>
      <c r="M8675" t="s">
        <v>7057</v>
      </c>
      <c r="N8675" t="s">
        <v>45942</v>
      </c>
      <c r="O8675" s="76" t="s">
        <v>4366</v>
      </c>
      <c r="P8675" s="82">
        <v>318</v>
      </c>
      <c r="Q8675" s="82" t="s">
        <v>96164</v>
      </c>
      <c r="R8675"/>
    </row>
    <row r="8676" spans="12:18" x14ac:dyDescent="0.25">
      <c r="L8676" t="s">
        <v>1097</v>
      </c>
      <c r="M8676" t="s">
        <v>16160</v>
      </c>
      <c r="N8676" t="s">
        <v>45943</v>
      </c>
      <c r="O8676" s="76" t="s">
        <v>4366</v>
      </c>
      <c r="P8676" s="82">
        <v>240</v>
      </c>
      <c r="Q8676" s="82" t="s">
        <v>96165</v>
      </c>
      <c r="R8676"/>
    </row>
    <row r="8677" spans="12:18" x14ac:dyDescent="0.25">
      <c r="L8677" t="s">
        <v>1097</v>
      </c>
      <c r="M8677" t="s">
        <v>14138</v>
      </c>
      <c r="N8677" t="s">
        <v>45944</v>
      </c>
      <c r="O8677" s="76" t="s">
        <v>4356</v>
      </c>
      <c r="P8677" s="82">
        <v>337</v>
      </c>
      <c r="Q8677" s="82" t="s">
        <v>96166</v>
      </c>
      <c r="R8677"/>
    </row>
    <row r="8678" spans="12:18" x14ac:dyDescent="0.25">
      <c r="L8678" t="s">
        <v>1097</v>
      </c>
      <c r="M8678" t="s">
        <v>34047</v>
      </c>
      <c r="N8678" t="s">
        <v>45945</v>
      </c>
      <c r="O8678" s="76" t="s">
        <v>4356</v>
      </c>
      <c r="P8678" s="82">
        <v>309</v>
      </c>
      <c r="Q8678" s="82" t="s">
        <v>96167</v>
      </c>
      <c r="R8678"/>
    </row>
    <row r="8679" spans="12:18" x14ac:dyDescent="0.25">
      <c r="L8679" t="s">
        <v>1097</v>
      </c>
      <c r="M8679" t="s">
        <v>16164</v>
      </c>
      <c r="N8679" t="s">
        <v>45946</v>
      </c>
      <c r="O8679" s="76" t="s">
        <v>4356</v>
      </c>
      <c r="P8679" s="82">
        <v>967</v>
      </c>
      <c r="Q8679" s="82" t="s">
        <v>96170</v>
      </c>
      <c r="R8679"/>
    </row>
    <row r="8680" spans="12:18" x14ac:dyDescent="0.25">
      <c r="L8680" t="s">
        <v>1097</v>
      </c>
      <c r="M8680" t="s">
        <v>27275</v>
      </c>
      <c r="N8680" t="s">
        <v>45947</v>
      </c>
      <c r="O8680" s="76" t="s">
        <v>4366</v>
      </c>
      <c r="P8680" s="82">
        <v>187</v>
      </c>
      <c r="Q8680" s="82" t="s">
        <v>96172</v>
      </c>
      <c r="R8680"/>
    </row>
    <row r="8681" spans="12:18" x14ac:dyDescent="0.25">
      <c r="L8681" t="s">
        <v>1097</v>
      </c>
      <c r="M8681" t="s">
        <v>25133</v>
      </c>
      <c r="N8681" t="s">
        <v>45948</v>
      </c>
      <c r="O8681" s="76" t="s">
        <v>4356</v>
      </c>
      <c r="P8681" s="82">
        <v>150</v>
      </c>
      <c r="Q8681" s="82" t="s">
        <v>96173</v>
      </c>
      <c r="R8681"/>
    </row>
    <row r="8682" spans="12:18" x14ac:dyDescent="0.25">
      <c r="L8682" t="s">
        <v>1097</v>
      </c>
      <c r="M8682" t="s">
        <v>25134</v>
      </c>
      <c r="N8682" t="s">
        <v>45949</v>
      </c>
      <c r="O8682" s="76" t="s">
        <v>4356</v>
      </c>
      <c r="P8682" s="82">
        <v>198</v>
      </c>
      <c r="Q8682" s="82" t="s">
        <v>96174</v>
      </c>
      <c r="R8682"/>
    </row>
    <row r="8683" spans="12:18" x14ac:dyDescent="0.25">
      <c r="L8683" t="s">
        <v>1097</v>
      </c>
      <c r="M8683" t="s">
        <v>8092</v>
      </c>
      <c r="N8683" t="s">
        <v>45950</v>
      </c>
      <c r="O8683" s="76" t="s">
        <v>4356</v>
      </c>
      <c r="P8683" s="82">
        <v>211</v>
      </c>
      <c r="Q8683" s="82" t="s">
        <v>96175</v>
      </c>
      <c r="R8683"/>
    </row>
    <row r="8684" spans="12:18" x14ac:dyDescent="0.25">
      <c r="L8684" t="s">
        <v>1097</v>
      </c>
      <c r="M8684" t="s">
        <v>34048</v>
      </c>
      <c r="N8684" t="s">
        <v>45951</v>
      </c>
      <c r="O8684" s="76" t="s">
        <v>4356</v>
      </c>
      <c r="P8684" s="82">
        <v>1179</v>
      </c>
      <c r="Q8684" s="82" t="s">
        <v>96176</v>
      </c>
      <c r="R8684"/>
    </row>
    <row r="8685" spans="12:18" x14ac:dyDescent="0.25">
      <c r="L8685" t="s">
        <v>1097</v>
      </c>
      <c r="M8685" t="s">
        <v>16166</v>
      </c>
      <c r="N8685" t="s">
        <v>45952</v>
      </c>
      <c r="O8685" s="76" t="s">
        <v>4356</v>
      </c>
      <c r="P8685" s="82">
        <v>280</v>
      </c>
      <c r="Q8685" s="82" t="s">
        <v>96177</v>
      </c>
      <c r="R8685"/>
    </row>
    <row r="8686" spans="12:18" x14ac:dyDescent="0.25">
      <c r="L8686" t="s">
        <v>1097</v>
      </c>
      <c r="M8686" t="s">
        <v>25135</v>
      </c>
      <c r="N8686" t="s">
        <v>45953</v>
      </c>
      <c r="O8686" s="76" t="s">
        <v>4366</v>
      </c>
      <c r="P8686" s="82">
        <v>525</v>
      </c>
      <c r="Q8686" s="82" t="s">
        <v>96178</v>
      </c>
      <c r="R8686"/>
    </row>
    <row r="8687" spans="12:18" x14ac:dyDescent="0.25">
      <c r="L8687" t="s">
        <v>1097</v>
      </c>
      <c r="M8687" t="s">
        <v>25136</v>
      </c>
      <c r="N8687" t="s">
        <v>45954</v>
      </c>
      <c r="O8687" s="76" t="s">
        <v>4356</v>
      </c>
      <c r="P8687" s="82">
        <v>273</v>
      </c>
      <c r="Q8687" s="82" t="s">
        <v>96179</v>
      </c>
      <c r="R8687"/>
    </row>
    <row r="8688" spans="12:18" x14ac:dyDescent="0.25">
      <c r="L8688" t="s">
        <v>1097</v>
      </c>
      <c r="M8688" t="s">
        <v>12627</v>
      </c>
      <c r="N8688" t="s">
        <v>45955</v>
      </c>
      <c r="O8688" s="76" t="s">
        <v>4356</v>
      </c>
      <c r="P8688" s="82">
        <v>137</v>
      </c>
      <c r="Q8688" s="82" t="s">
        <v>96180</v>
      </c>
      <c r="R8688"/>
    </row>
    <row r="8689" spans="12:18" x14ac:dyDescent="0.25">
      <c r="L8689" t="s">
        <v>1097</v>
      </c>
      <c r="M8689" t="s">
        <v>16168</v>
      </c>
      <c r="N8689" t="s">
        <v>45956</v>
      </c>
      <c r="O8689" s="76" t="s">
        <v>4356</v>
      </c>
      <c r="P8689" s="82">
        <v>1795</v>
      </c>
      <c r="Q8689" s="82" t="s">
        <v>96184</v>
      </c>
      <c r="R8689"/>
    </row>
    <row r="8690" spans="12:18" x14ac:dyDescent="0.25">
      <c r="L8690" t="s">
        <v>1097</v>
      </c>
      <c r="M8690" t="s">
        <v>8093</v>
      </c>
      <c r="N8690" t="s">
        <v>45957</v>
      </c>
      <c r="O8690" s="76" t="s">
        <v>4356</v>
      </c>
      <c r="P8690" s="82">
        <v>871</v>
      </c>
      <c r="Q8690" s="82" t="s">
        <v>96181</v>
      </c>
      <c r="R8690"/>
    </row>
    <row r="8691" spans="12:18" x14ac:dyDescent="0.25">
      <c r="L8691" t="s">
        <v>1097</v>
      </c>
      <c r="M8691" t="s">
        <v>14142</v>
      </c>
      <c r="N8691" t="s">
        <v>45958</v>
      </c>
      <c r="O8691" s="76" t="s">
        <v>4356</v>
      </c>
      <c r="P8691" s="82">
        <v>430</v>
      </c>
      <c r="Q8691" s="82" t="s">
        <v>96182</v>
      </c>
      <c r="R8691"/>
    </row>
    <row r="8692" spans="12:18" x14ac:dyDescent="0.25">
      <c r="L8692" t="s">
        <v>1097</v>
      </c>
      <c r="M8692" t="s">
        <v>25137</v>
      </c>
      <c r="N8692" t="s">
        <v>45959</v>
      </c>
      <c r="O8692" s="76" t="s">
        <v>4366</v>
      </c>
      <c r="P8692" s="82">
        <v>398</v>
      </c>
      <c r="Q8692" s="82" t="s">
        <v>96183</v>
      </c>
      <c r="R8692"/>
    </row>
    <row r="8693" spans="12:18" x14ac:dyDescent="0.25">
      <c r="L8693" t="s">
        <v>1097</v>
      </c>
      <c r="M8693" t="s">
        <v>8094</v>
      </c>
      <c r="N8693" t="s">
        <v>45960</v>
      </c>
      <c r="O8693" s="76" t="s">
        <v>4366</v>
      </c>
      <c r="P8693" s="82">
        <v>372</v>
      </c>
      <c r="Q8693" s="82" t="s">
        <v>96185</v>
      </c>
      <c r="R8693"/>
    </row>
    <row r="8694" spans="12:18" x14ac:dyDescent="0.25">
      <c r="L8694" t="s">
        <v>1097</v>
      </c>
      <c r="M8694" t="s">
        <v>8095</v>
      </c>
      <c r="N8694" t="s">
        <v>45961</v>
      </c>
      <c r="O8694" s="76" t="s">
        <v>4366</v>
      </c>
      <c r="P8694" s="82">
        <v>381</v>
      </c>
      <c r="Q8694" s="82" t="s">
        <v>96186</v>
      </c>
      <c r="R8694"/>
    </row>
    <row r="8695" spans="12:18" x14ac:dyDescent="0.25">
      <c r="L8695" t="s">
        <v>1097</v>
      </c>
      <c r="M8695" t="s">
        <v>8096</v>
      </c>
      <c r="N8695" t="s">
        <v>45962</v>
      </c>
      <c r="O8695" s="76" t="s">
        <v>4366</v>
      </c>
      <c r="P8695" s="82">
        <v>1121</v>
      </c>
      <c r="Q8695" s="82" t="s">
        <v>96187</v>
      </c>
      <c r="R8695"/>
    </row>
    <row r="8696" spans="12:18" x14ac:dyDescent="0.25">
      <c r="L8696" t="s">
        <v>1097</v>
      </c>
      <c r="M8696" t="s">
        <v>8097</v>
      </c>
      <c r="N8696" t="s">
        <v>45963</v>
      </c>
      <c r="O8696" s="76" t="s">
        <v>4356</v>
      </c>
      <c r="P8696" s="82">
        <v>585</v>
      </c>
      <c r="Q8696" s="82" t="s">
        <v>96188</v>
      </c>
      <c r="R8696"/>
    </row>
    <row r="8697" spans="12:18" x14ac:dyDescent="0.25">
      <c r="L8697" t="s">
        <v>1097</v>
      </c>
      <c r="M8697" t="s">
        <v>26260</v>
      </c>
      <c r="N8697" t="s">
        <v>45964</v>
      </c>
      <c r="O8697" s="76" t="s">
        <v>4366</v>
      </c>
      <c r="P8697" s="82">
        <v>94</v>
      </c>
      <c r="Q8697" s="82" t="s">
        <v>96190</v>
      </c>
      <c r="R8697"/>
    </row>
    <row r="8698" spans="12:18" x14ac:dyDescent="0.25">
      <c r="L8698" t="s">
        <v>1097</v>
      </c>
      <c r="M8698" t="s">
        <v>7732</v>
      </c>
      <c r="N8698" t="s">
        <v>45965</v>
      </c>
      <c r="O8698" s="76" t="s">
        <v>4366</v>
      </c>
      <c r="P8698" s="82">
        <v>516</v>
      </c>
      <c r="Q8698" s="82" t="s">
        <v>96191</v>
      </c>
      <c r="R8698"/>
    </row>
    <row r="8699" spans="12:18" x14ac:dyDescent="0.25">
      <c r="L8699" t="s">
        <v>1097</v>
      </c>
      <c r="M8699" t="s">
        <v>14145</v>
      </c>
      <c r="N8699" t="s">
        <v>45966</v>
      </c>
      <c r="O8699" s="76" t="s">
        <v>4366</v>
      </c>
      <c r="P8699" s="82">
        <v>110</v>
      </c>
      <c r="Q8699" s="82" t="s">
        <v>96192</v>
      </c>
      <c r="R8699"/>
    </row>
    <row r="8700" spans="12:18" x14ac:dyDescent="0.25">
      <c r="L8700" t="s">
        <v>1097</v>
      </c>
      <c r="M8700" t="s">
        <v>25138</v>
      </c>
      <c r="N8700" t="s">
        <v>45967</v>
      </c>
      <c r="O8700" s="76" t="s">
        <v>4356</v>
      </c>
      <c r="P8700" s="82">
        <v>328</v>
      </c>
      <c r="Q8700" s="82" t="s">
        <v>96193</v>
      </c>
      <c r="R8700"/>
    </row>
    <row r="8701" spans="12:18" x14ac:dyDescent="0.25">
      <c r="L8701" t="s">
        <v>1097</v>
      </c>
      <c r="M8701" t="s">
        <v>14147</v>
      </c>
      <c r="N8701" t="s">
        <v>45968</v>
      </c>
      <c r="O8701" s="76" t="s">
        <v>4366</v>
      </c>
      <c r="P8701" s="82">
        <v>832</v>
      </c>
      <c r="Q8701" s="82" t="s">
        <v>96194</v>
      </c>
      <c r="R8701"/>
    </row>
    <row r="8702" spans="12:18" x14ac:dyDescent="0.25">
      <c r="L8702" t="s">
        <v>1097</v>
      </c>
      <c r="M8702" t="s">
        <v>6697</v>
      </c>
      <c r="N8702" t="s">
        <v>45969</v>
      </c>
      <c r="O8702" s="76" t="s">
        <v>4356</v>
      </c>
      <c r="P8702" s="82">
        <v>847</v>
      </c>
      <c r="Q8702" s="82" t="s">
        <v>96195</v>
      </c>
      <c r="R8702"/>
    </row>
    <row r="8703" spans="12:18" x14ac:dyDescent="0.25">
      <c r="L8703" t="s">
        <v>1097</v>
      </c>
      <c r="M8703" t="s">
        <v>14149</v>
      </c>
      <c r="N8703" t="s">
        <v>45970</v>
      </c>
      <c r="O8703" s="76" t="s">
        <v>4366</v>
      </c>
      <c r="P8703" s="82">
        <v>156</v>
      </c>
      <c r="Q8703" s="82" t="s">
        <v>96196</v>
      </c>
      <c r="R8703"/>
    </row>
    <row r="8704" spans="12:18" x14ac:dyDescent="0.25">
      <c r="L8704" t="s">
        <v>1097</v>
      </c>
      <c r="M8704" t="s">
        <v>16172</v>
      </c>
      <c r="N8704" t="s">
        <v>45971</v>
      </c>
      <c r="O8704" s="76" t="s">
        <v>4356</v>
      </c>
      <c r="P8704" s="82">
        <v>494</v>
      </c>
      <c r="Q8704" s="82" t="s">
        <v>96197</v>
      </c>
      <c r="R8704"/>
    </row>
    <row r="8705" spans="12:18" x14ac:dyDescent="0.25">
      <c r="L8705" t="s">
        <v>1097</v>
      </c>
      <c r="M8705" t="s">
        <v>8098</v>
      </c>
      <c r="N8705" t="s">
        <v>45972</v>
      </c>
      <c r="O8705" s="76" t="s">
        <v>4366</v>
      </c>
      <c r="P8705" s="82">
        <v>100</v>
      </c>
      <c r="Q8705" s="82" t="s">
        <v>96198</v>
      </c>
      <c r="R8705"/>
    </row>
    <row r="8706" spans="12:18" x14ac:dyDescent="0.25">
      <c r="L8706" t="s">
        <v>1097</v>
      </c>
      <c r="M8706" t="s">
        <v>8099</v>
      </c>
      <c r="N8706" t="s">
        <v>45973</v>
      </c>
      <c r="O8706" s="76" t="s">
        <v>4366</v>
      </c>
      <c r="P8706" s="82">
        <v>344</v>
      </c>
      <c r="Q8706" s="82" t="s">
        <v>96200</v>
      </c>
      <c r="R8706"/>
    </row>
    <row r="8707" spans="12:18" x14ac:dyDescent="0.25">
      <c r="L8707" t="s">
        <v>1097</v>
      </c>
      <c r="M8707" t="s">
        <v>34049</v>
      </c>
      <c r="N8707" t="s">
        <v>45974</v>
      </c>
      <c r="O8707" s="76" t="s">
        <v>4356</v>
      </c>
      <c r="P8707" s="82">
        <v>279</v>
      </c>
      <c r="Q8707" s="82" t="s">
        <v>96199</v>
      </c>
      <c r="R8707"/>
    </row>
    <row r="8708" spans="12:18" x14ac:dyDescent="0.25">
      <c r="L8708" t="s">
        <v>1097</v>
      </c>
      <c r="M8708" t="s">
        <v>6620</v>
      </c>
      <c r="N8708" t="s">
        <v>45975</v>
      </c>
      <c r="O8708" s="76" t="s">
        <v>4356</v>
      </c>
      <c r="P8708" s="82">
        <v>203</v>
      </c>
      <c r="Q8708" s="82" t="s">
        <v>96202</v>
      </c>
      <c r="R8708"/>
    </row>
    <row r="8709" spans="12:18" x14ac:dyDescent="0.25">
      <c r="L8709" t="s">
        <v>1097</v>
      </c>
      <c r="M8709" t="s">
        <v>14151</v>
      </c>
      <c r="N8709" t="s">
        <v>45976</v>
      </c>
      <c r="O8709" s="76" t="s">
        <v>4356</v>
      </c>
      <c r="P8709" s="82">
        <v>662</v>
      </c>
      <c r="Q8709" s="82" t="s">
        <v>96203</v>
      </c>
      <c r="R8709"/>
    </row>
    <row r="8710" spans="12:18" x14ac:dyDescent="0.25">
      <c r="L8710" t="s">
        <v>1097</v>
      </c>
      <c r="M8710" t="s">
        <v>14153</v>
      </c>
      <c r="N8710" t="s">
        <v>45977</v>
      </c>
      <c r="O8710" s="76" t="s">
        <v>4356</v>
      </c>
      <c r="P8710" s="82">
        <v>364</v>
      </c>
      <c r="Q8710" s="82" t="s">
        <v>96204</v>
      </c>
      <c r="R8710"/>
    </row>
    <row r="8711" spans="12:18" x14ac:dyDescent="0.25">
      <c r="L8711" t="s">
        <v>1097</v>
      </c>
      <c r="M8711" t="s">
        <v>16174</v>
      </c>
      <c r="N8711" t="s">
        <v>45978</v>
      </c>
      <c r="O8711" s="76" t="s">
        <v>4356</v>
      </c>
      <c r="P8711" s="82">
        <v>250</v>
      </c>
      <c r="Q8711" s="82" t="s">
        <v>96205</v>
      </c>
      <c r="R8711"/>
    </row>
    <row r="8712" spans="12:18" x14ac:dyDescent="0.25">
      <c r="L8712" t="s">
        <v>1097</v>
      </c>
      <c r="M8712" t="s">
        <v>8101</v>
      </c>
      <c r="N8712" t="s">
        <v>45979</v>
      </c>
      <c r="O8712" s="76" t="s">
        <v>4356</v>
      </c>
      <c r="P8712" s="82">
        <v>276</v>
      </c>
      <c r="Q8712" s="82" t="s">
        <v>96206</v>
      </c>
      <c r="R8712"/>
    </row>
    <row r="8713" spans="12:18" x14ac:dyDescent="0.25">
      <c r="L8713" t="s">
        <v>1097</v>
      </c>
      <c r="M8713" t="s">
        <v>16176</v>
      </c>
      <c r="N8713" t="s">
        <v>45980</v>
      </c>
      <c r="O8713" s="76" t="s">
        <v>4356</v>
      </c>
      <c r="P8713" s="82">
        <v>306</v>
      </c>
      <c r="Q8713" s="82" t="s">
        <v>96207</v>
      </c>
      <c r="R8713"/>
    </row>
    <row r="8714" spans="12:18" x14ac:dyDescent="0.25">
      <c r="L8714" t="s">
        <v>1097</v>
      </c>
      <c r="M8714" t="s">
        <v>15226</v>
      </c>
      <c r="N8714" t="s">
        <v>45981</v>
      </c>
      <c r="O8714" s="76" t="s">
        <v>4356</v>
      </c>
      <c r="P8714" s="82">
        <v>250</v>
      </c>
      <c r="Q8714" s="82" t="s">
        <v>96208</v>
      </c>
      <c r="R8714"/>
    </row>
    <row r="8715" spans="12:18" x14ac:dyDescent="0.25">
      <c r="L8715" t="s">
        <v>1097</v>
      </c>
      <c r="M8715" t="s">
        <v>6526</v>
      </c>
      <c r="N8715" t="s">
        <v>45982</v>
      </c>
      <c r="O8715" s="76" t="s">
        <v>4366</v>
      </c>
      <c r="P8715" s="82">
        <v>87</v>
      </c>
      <c r="Q8715" s="82" t="s">
        <v>96103</v>
      </c>
      <c r="R8715"/>
    </row>
    <row r="8716" spans="12:18" x14ac:dyDescent="0.25">
      <c r="L8716" t="s">
        <v>1097</v>
      </c>
      <c r="M8716" t="s">
        <v>8078</v>
      </c>
      <c r="N8716" t="s">
        <v>45983</v>
      </c>
      <c r="O8716" s="76" t="s">
        <v>4366</v>
      </c>
      <c r="P8716" s="82">
        <v>150</v>
      </c>
      <c r="Q8716" s="82" t="s">
        <v>96104</v>
      </c>
      <c r="R8716"/>
    </row>
    <row r="8717" spans="12:18" x14ac:dyDescent="0.25">
      <c r="L8717" t="s">
        <v>1097</v>
      </c>
      <c r="M8717" t="s">
        <v>25126</v>
      </c>
      <c r="N8717" t="s">
        <v>45984</v>
      </c>
      <c r="O8717" s="76" t="s">
        <v>4366</v>
      </c>
      <c r="P8717" s="82">
        <v>288</v>
      </c>
      <c r="Q8717" s="82" t="s">
        <v>96110</v>
      </c>
      <c r="R8717"/>
    </row>
    <row r="8718" spans="12:18" x14ac:dyDescent="0.25">
      <c r="L8718" t="s">
        <v>1097</v>
      </c>
      <c r="M8718" t="s">
        <v>14112</v>
      </c>
      <c r="N8718" t="s">
        <v>45985</v>
      </c>
      <c r="O8718" s="76" t="s">
        <v>4366</v>
      </c>
      <c r="P8718" s="82">
        <v>139</v>
      </c>
      <c r="Q8718" s="82" t="s">
        <v>96114</v>
      </c>
      <c r="R8718"/>
    </row>
    <row r="8719" spans="12:18" x14ac:dyDescent="0.25">
      <c r="L8719" t="s">
        <v>1097</v>
      </c>
      <c r="M8719" t="s">
        <v>8080</v>
      </c>
      <c r="N8719" t="s">
        <v>45986</v>
      </c>
      <c r="O8719" s="76" t="s">
        <v>4366</v>
      </c>
      <c r="P8719" s="82">
        <v>237</v>
      </c>
      <c r="Q8719" s="82" t="s">
        <v>96115</v>
      </c>
      <c r="R8719"/>
    </row>
    <row r="8720" spans="12:18" x14ac:dyDescent="0.25">
      <c r="L8720" t="s">
        <v>1097</v>
      </c>
      <c r="M8720" t="s">
        <v>16162</v>
      </c>
      <c r="N8720" t="s">
        <v>45987</v>
      </c>
      <c r="O8720" s="76" t="s">
        <v>4366</v>
      </c>
      <c r="P8720" s="82">
        <v>260</v>
      </c>
      <c r="Q8720" s="82" t="s">
        <v>96168</v>
      </c>
      <c r="R8720"/>
    </row>
    <row r="8721" spans="12:18" x14ac:dyDescent="0.25">
      <c r="L8721" t="s">
        <v>1097</v>
      </c>
      <c r="M8721" t="s">
        <v>14140</v>
      </c>
      <c r="N8721" t="s">
        <v>45988</v>
      </c>
      <c r="O8721" s="76" t="s">
        <v>4356</v>
      </c>
      <c r="P8721" s="82">
        <v>595</v>
      </c>
      <c r="Q8721" s="82" t="s">
        <v>96169</v>
      </c>
      <c r="R8721"/>
    </row>
    <row r="8722" spans="12:18" x14ac:dyDescent="0.25">
      <c r="L8722" t="s">
        <v>1097</v>
      </c>
      <c r="M8722" t="s">
        <v>8091</v>
      </c>
      <c r="N8722" t="s">
        <v>45989</v>
      </c>
      <c r="O8722" s="76" t="s">
        <v>4366</v>
      </c>
      <c r="P8722" s="82">
        <v>358</v>
      </c>
      <c r="Q8722" s="82" t="s">
        <v>96171</v>
      </c>
      <c r="R8722"/>
    </row>
    <row r="8723" spans="12:18" x14ac:dyDescent="0.25">
      <c r="L8723" t="s">
        <v>1097</v>
      </c>
      <c r="M8723" t="s">
        <v>7595</v>
      </c>
      <c r="N8723" t="s">
        <v>45990</v>
      </c>
      <c r="O8723" s="76" t="s">
        <v>4366</v>
      </c>
      <c r="P8723" s="82">
        <v>62</v>
      </c>
      <c r="Q8723" s="82" t="s">
        <v>96189</v>
      </c>
      <c r="R8723"/>
    </row>
    <row r="8724" spans="12:18" x14ac:dyDescent="0.25">
      <c r="L8724" t="s">
        <v>1097</v>
      </c>
      <c r="M8724" t="s">
        <v>8100</v>
      </c>
      <c r="N8724" t="s">
        <v>45991</v>
      </c>
      <c r="O8724" s="76" t="s">
        <v>4366</v>
      </c>
      <c r="P8724" s="82">
        <v>110</v>
      </c>
      <c r="Q8724" s="82" t="s">
        <v>96201</v>
      </c>
      <c r="R8724"/>
    </row>
    <row r="8725" spans="12:18" x14ac:dyDescent="0.25">
      <c r="L8725" t="s">
        <v>1097</v>
      </c>
      <c r="M8725" t="s">
        <v>34057</v>
      </c>
      <c r="N8725" t="s">
        <v>45992</v>
      </c>
      <c r="O8725" s="76" t="s">
        <v>4366</v>
      </c>
      <c r="P8725" s="82">
        <v>384</v>
      </c>
      <c r="Q8725" s="82" t="s">
        <v>96236</v>
      </c>
      <c r="R8725"/>
    </row>
    <row r="8726" spans="12:18" x14ac:dyDescent="0.25">
      <c r="L8726" t="s">
        <v>1097</v>
      </c>
      <c r="M8726" t="s">
        <v>34058</v>
      </c>
      <c r="N8726" t="s">
        <v>45993</v>
      </c>
      <c r="O8726" s="76" t="s">
        <v>4366</v>
      </c>
      <c r="P8726" s="82">
        <v>102</v>
      </c>
      <c r="Q8726" s="82" t="s">
        <v>96237</v>
      </c>
      <c r="R8726"/>
    </row>
    <row r="8727" spans="12:18" x14ac:dyDescent="0.25">
      <c r="L8727" t="s">
        <v>1097</v>
      </c>
      <c r="M8727" t="s">
        <v>8105</v>
      </c>
      <c r="N8727" t="s">
        <v>45994</v>
      </c>
      <c r="O8727" s="76" t="s">
        <v>4366</v>
      </c>
      <c r="P8727" s="82">
        <v>41</v>
      </c>
      <c r="Q8727" s="82" t="s">
        <v>96238</v>
      </c>
      <c r="R8727"/>
    </row>
    <row r="8728" spans="12:18" x14ac:dyDescent="0.25">
      <c r="L8728" t="s">
        <v>1097</v>
      </c>
      <c r="M8728" t="s">
        <v>8106</v>
      </c>
      <c r="N8728" t="s">
        <v>45995</v>
      </c>
      <c r="O8728" s="76" t="s">
        <v>4356</v>
      </c>
      <c r="P8728" s="82">
        <v>6202</v>
      </c>
      <c r="Q8728" s="82" t="s">
        <v>96239</v>
      </c>
      <c r="R8728"/>
    </row>
    <row r="8729" spans="12:18" x14ac:dyDescent="0.25">
      <c r="L8729" t="s">
        <v>1097</v>
      </c>
      <c r="M8729" t="s">
        <v>14168</v>
      </c>
      <c r="N8729" t="s">
        <v>45996</v>
      </c>
      <c r="O8729" s="76" t="s">
        <v>4366</v>
      </c>
      <c r="P8729" s="82">
        <v>275</v>
      </c>
      <c r="Q8729" s="82" t="s">
        <v>96240</v>
      </c>
      <c r="R8729"/>
    </row>
    <row r="8730" spans="12:18" x14ac:dyDescent="0.25">
      <c r="L8730" t="s">
        <v>1097</v>
      </c>
      <c r="M8730" t="s">
        <v>13278</v>
      </c>
      <c r="N8730" t="s">
        <v>45997</v>
      </c>
      <c r="O8730" s="76" t="s">
        <v>4366</v>
      </c>
      <c r="P8730" s="82">
        <v>488</v>
      </c>
      <c r="Q8730" s="82" t="s">
        <v>96241</v>
      </c>
      <c r="R8730"/>
    </row>
    <row r="8731" spans="12:18" x14ac:dyDescent="0.25">
      <c r="L8731" t="s">
        <v>1097</v>
      </c>
      <c r="M8731" t="s">
        <v>34059</v>
      </c>
      <c r="N8731" t="s">
        <v>45998</v>
      </c>
      <c r="O8731" s="76" t="s">
        <v>4356</v>
      </c>
      <c r="P8731" s="82">
        <v>1263</v>
      </c>
      <c r="Q8731" s="82" t="s">
        <v>96242</v>
      </c>
      <c r="R8731"/>
    </row>
    <row r="8732" spans="12:18" x14ac:dyDescent="0.25">
      <c r="L8732" t="s">
        <v>1097</v>
      </c>
      <c r="M8732" t="s">
        <v>16193</v>
      </c>
      <c r="N8732" t="s">
        <v>45999</v>
      </c>
      <c r="O8732" s="76" t="s">
        <v>4356</v>
      </c>
      <c r="P8732" s="82">
        <v>2877</v>
      </c>
      <c r="Q8732" s="82" t="s">
        <v>96243</v>
      </c>
      <c r="R8732"/>
    </row>
    <row r="8733" spans="12:18" x14ac:dyDescent="0.25">
      <c r="L8733" t="s">
        <v>1097</v>
      </c>
      <c r="M8733" t="s">
        <v>14172</v>
      </c>
      <c r="N8733" t="s">
        <v>46000</v>
      </c>
      <c r="O8733" s="76" t="s">
        <v>4356</v>
      </c>
      <c r="P8733" s="82">
        <v>252</v>
      </c>
      <c r="Q8733" s="82" t="s">
        <v>96244</v>
      </c>
      <c r="R8733"/>
    </row>
    <row r="8734" spans="12:18" x14ac:dyDescent="0.25">
      <c r="L8734" t="s">
        <v>1097</v>
      </c>
      <c r="M8734" t="s">
        <v>14174</v>
      </c>
      <c r="N8734" t="s">
        <v>46001</v>
      </c>
      <c r="O8734" s="76" t="s">
        <v>4356</v>
      </c>
      <c r="P8734" s="82">
        <v>1691</v>
      </c>
      <c r="Q8734" s="82" t="s">
        <v>96245</v>
      </c>
      <c r="R8734"/>
    </row>
    <row r="8735" spans="12:18" x14ac:dyDescent="0.25">
      <c r="L8735" t="s">
        <v>1097</v>
      </c>
      <c r="M8735" t="s">
        <v>16197</v>
      </c>
      <c r="N8735" t="s">
        <v>46002</v>
      </c>
      <c r="O8735" s="76" t="s">
        <v>4356</v>
      </c>
      <c r="P8735" s="82">
        <v>644</v>
      </c>
      <c r="Q8735" s="82" t="s">
        <v>96247</v>
      </c>
      <c r="R8735"/>
    </row>
    <row r="8736" spans="12:18" x14ac:dyDescent="0.25">
      <c r="L8736" t="s">
        <v>1097</v>
      </c>
      <c r="M8736" t="s">
        <v>25141</v>
      </c>
      <c r="N8736" t="s">
        <v>46003</v>
      </c>
      <c r="O8736" s="76" t="s">
        <v>4356</v>
      </c>
      <c r="P8736" s="82">
        <v>6658</v>
      </c>
      <c r="Q8736" s="82" t="s">
        <v>96248</v>
      </c>
      <c r="R8736"/>
    </row>
    <row r="8737" spans="12:18" x14ac:dyDescent="0.25">
      <c r="L8737" t="s">
        <v>1097</v>
      </c>
      <c r="M8737" t="s">
        <v>34060</v>
      </c>
      <c r="N8737" t="s">
        <v>46004</v>
      </c>
      <c r="O8737" s="76" t="s">
        <v>4356</v>
      </c>
      <c r="P8737" s="82">
        <v>652</v>
      </c>
      <c r="Q8737" s="82" t="s">
        <v>96249</v>
      </c>
      <c r="R8737"/>
    </row>
    <row r="8738" spans="12:18" x14ac:dyDescent="0.25">
      <c r="L8738" t="s">
        <v>1097</v>
      </c>
      <c r="M8738" t="s">
        <v>34061</v>
      </c>
      <c r="N8738" t="s">
        <v>46005</v>
      </c>
      <c r="O8738" s="76" t="s">
        <v>4366</v>
      </c>
      <c r="P8738" s="82">
        <v>339</v>
      </c>
      <c r="Q8738" s="82" t="s">
        <v>96250</v>
      </c>
      <c r="R8738"/>
    </row>
    <row r="8739" spans="12:18" x14ac:dyDescent="0.25">
      <c r="L8739" t="s">
        <v>1097</v>
      </c>
      <c r="M8739" t="s">
        <v>8107</v>
      </c>
      <c r="N8739" t="s">
        <v>46006</v>
      </c>
      <c r="O8739" s="76" t="s">
        <v>4356</v>
      </c>
      <c r="P8739" s="82">
        <v>114</v>
      </c>
      <c r="Q8739" s="82" t="s">
        <v>96251</v>
      </c>
      <c r="R8739"/>
    </row>
    <row r="8740" spans="12:18" x14ac:dyDescent="0.25">
      <c r="L8740" t="s">
        <v>1097</v>
      </c>
      <c r="M8740" t="s">
        <v>14099</v>
      </c>
      <c r="N8740" t="s">
        <v>46007</v>
      </c>
      <c r="O8740" s="76" t="s">
        <v>4356</v>
      </c>
      <c r="P8740" s="82">
        <v>1588</v>
      </c>
      <c r="Q8740" s="82" t="s">
        <v>96078</v>
      </c>
      <c r="R8740"/>
    </row>
    <row r="8741" spans="12:18" x14ac:dyDescent="0.25">
      <c r="L8741" t="s">
        <v>1097</v>
      </c>
      <c r="M8741" t="s">
        <v>14176</v>
      </c>
      <c r="N8741" t="s">
        <v>46008</v>
      </c>
      <c r="O8741" s="76" t="s">
        <v>4366</v>
      </c>
      <c r="P8741" s="82">
        <v>288</v>
      </c>
      <c r="Q8741" s="82" t="s">
        <v>96252</v>
      </c>
      <c r="R8741"/>
    </row>
    <row r="8742" spans="12:18" x14ac:dyDescent="0.25">
      <c r="L8742" t="s">
        <v>1097</v>
      </c>
      <c r="M8742" t="s">
        <v>25142</v>
      </c>
      <c r="N8742" t="s">
        <v>46009</v>
      </c>
      <c r="O8742" s="76" t="s">
        <v>4356</v>
      </c>
      <c r="P8742" s="82">
        <v>271</v>
      </c>
      <c r="Q8742" s="82" t="s">
        <v>96253</v>
      </c>
      <c r="R8742"/>
    </row>
    <row r="8743" spans="12:18" x14ac:dyDescent="0.25">
      <c r="L8743" t="s">
        <v>1097</v>
      </c>
      <c r="M8743" t="s">
        <v>25143</v>
      </c>
      <c r="N8743" t="s">
        <v>46010</v>
      </c>
      <c r="O8743" s="76" t="s">
        <v>4356</v>
      </c>
      <c r="P8743" s="82">
        <v>700</v>
      </c>
      <c r="Q8743" s="82" t="s">
        <v>96254</v>
      </c>
      <c r="R8743"/>
    </row>
    <row r="8744" spans="12:18" x14ac:dyDescent="0.25">
      <c r="L8744" t="s">
        <v>1097</v>
      </c>
      <c r="M8744" t="s">
        <v>8108</v>
      </c>
      <c r="N8744" t="s">
        <v>46011</v>
      </c>
      <c r="O8744" s="76" t="s">
        <v>4366</v>
      </c>
      <c r="P8744" s="82">
        <v>403</v>
      </c>
      <c r="Q8744" s="82" t="s">
        <v>96255</v>
      </c>
      <c r="R8744"/>
    </row>
    <row r="8745" spans="12:18" x14ac:dyDescent="0.25">
      <c r="L8745" t="s">
        <v>1097</v>
      </c>
      <c r="M8745" t="s">
        <v>8843</v>
      </c>
      <c r="N8745" t="s">
        <v>46012</v>
      </c>
      <c r="O8745" s="76" t="s">
        <v>4356</v>
      </c>
      <c r="P8745" s="82">
        <v>467</v>
      </c>
      <c r="Q8745" s="82" t="s">
        <v>96256</v>
      </c>
      <c r="R8745"/>
    </row>
    <row r="8746" spans="12:18" x14ac:dyDescent="0.25">
      <c r="L8746" t="s">
        <v>1097</v>
      </c>
      <c r="M8746" t="s">
        <v>34062</v>
      </c>
      <c r="N8746" t="s">
        <v>46013</v>
      </c>
      <c r="O8746" s="76" t="s">
        <v>4366</v>
      </c>
      <c r="P8746" s="82">
        <v>273</v>
      </c>
      <c r="Q8746" s="82" t="s">
        <v>96257</v>
      </c>
      <c r="R8746"/>
    </row>
    <row r="8747" spans="12:18" x14ac:dyDescent="0.25">
      <c r="L8747" t="s">
        <v>1097</v>
      </c>
      <c r="M8747" t="s">
        <v>14178</v>
      </c>
      <c r="N8747" t="s">
        <v>46014</v>
      </c>
      <c r="O8747" s="76" t="s">
        <v>4356</v>
      </c>
      <c r="P8747" s="82">
        <v>1102</v>
      </c>
      <c r="Q8747" s="82" t="s">
        <v>96258</v>
      </c>
      <c r="R8747"/>
    </row>
    <row r="8748" spans="12:18" x14ac:dyDescent="0.25">
      <c r="L8748" t="s">
        <v>1097</v>
      </c>
      <c r="M8748" t="s">
        <v>25144</v>
      </c>
      <c r="N8748" t="s">
        <v>46015</v>
      </c>
      <c r="O8748" s="76" t="s">
        <v>4366</v>
      </c>
      <c r="P8748" s="82">
        <v>134</v>
      </c>
      <c r="Q8748" s="82" t="s">
        <v>96259</v>
      </c>
      <c r="R8748"/>
    </row>
    <row r="8749" spans="12:18" x14ac:dyDescent="0.25">
      <c r="L8749" t="s">
        <v>1097</v>
      </c>
      <c r="M8749" t="s">
        <v>8109</v>
      </c>
      <c r="N8749" t="s">
        <v>46016</v>
      </c>
      <c r="O8749" s="76" t="s">
        <v>4366</v>
      </c>
      <c r="P8749" s="82">
        <v>47</v>
      </c>
      <c r="Q8749" s="82" t="s">
        <v>96260</v>
      </c>
      <c r="R8749"/>
    </row>
    <row r="8750" spans="12:18" x14ac:dyDescent="0.25">
      <c r="L8750" t="s">
        <v>1097</v>
      </c>
      <c r="M8750" t="s">
        <v>34063</v>
      </c>
      <c r="N8750" t="s">
        <v>46017</v>
      </c>
      <c r="O8750" s="76" t="s">
        <v>4356</v>
      </c>
      <c r="P8750" s="82">
        <v>1672</v>
      </c>
      <c r="Q8750" s="82" t="s">
        <v>96261</v>
      </c>
      <c r="R8750"/>
    </row>
    <row r="8751" spans="12:18" x14ac:dyDescent="0.25">
      <c r="L8751" t="s">
        <v>1097</v>
      </c>
      <c r="M8751" t="s">
        <v>16200</v>
      </c>
      <c r="N8751" t="s">
        <v>46018</v>
      </c>
      <c r="O8751" s="76" t="s">
        <v>4366</v>
      </c>
      <c r="P8751" s="82">
        <v>194</v>
      </c>
      <c r="Q8751" s="82" t="s">
        <v>96262</v>
      </c>
      <c r="R8751"/>
    </row>
    <row r="8752" spans="12:18" x14ac:dyDescent="0.25">
      <c r="L8752" t="s">
        <v>1097</v>
      </c>
      <c r="M8752" t="s">
        <v>16202</v>
      </c>
      <c r="N8752" t="s">
        <v>46019</v>
      </c>
      <c r="O8752" s="76" t="s">
        <v>4356</v>
      </c>
      <c r="P8752" s="82">
        <v>672</v>
      </c>
      <c r="Q8752" s="82" t="s">
        <v>96263</v>
      </c>
      <c r="R8752"/>
    </row>
    <row r="8753" spans="12:18" x14ac:dyDescent="0.25">
      <c r="L8753" t="s">
        <v>1097</v>
      </c>
      <c r="M8753" t="s">
        <v>16204</v>
      </c>
      <c r="N8753" t="s">
        <v>46020</v>
      </c>
      <c r="O8753" s="76" t="s">
        <v>4356</v>
      </c>
      <c r="P8753" s="82">
        <v>335</v>
      </c>
      <c r="Q8753" s="82" t="s">
        <v>96264</v>
      </c>
      <c r="R8753"/>
    </row>
    <row r="8754" spans="12:18" x14ac:dyDescent="0.25">
      <c r="L8754" t="s">
        <v>1097</v>
      </c>
      <c r="M8754" t="s">
        <v>14180</v>
      </c>
      <c r="N8754" t="s">
        <v>46021</v>
      </c>
      <c r="O8754" s="76" t="s">
        <v>4356</v>
      </c>
      <c r="P8754" s="82">
        <v>230</v>
      </c>
      <c r="Q8754" s="82" t="s">
        <v>96265</v>
      </c>
      <c r="R8754"/>
    </row>
    <row r="8755" spans="12:18" x14ac:dyDescent="0.25">
      <c r="L8755" t="s">
        <v>1097</v>
      </c>
      <c r="M8755" t="s">
        <v>25145</v>
      </c>
      <c r="N8755" t="s">
        <v>46022</v>
      </c>
      <c r="O8755" s="76" t="s">
        <v>4356</v>
      </c>
      <c r="P8755" s="82">
        <v>256</v>
      </c>
      <c r="Q8755" s="82" t="s">
        <v>96266</v>
      </c>
      <c r="R8755"/>
    </row>
    <row r="8756" spans="12:18" x14ac:dyDescent="0.25">
      <c r="L8756" t="s">
        <v>1097</v>
      </c>
      <c r="M8756" t="s">
        <v>12951</v>
      </c>
      <c r="N8756" t="s">
        <v>46023</v>
      </c>
      <c r="O8756" s="76" t="s">
        <v>4356</v>
      </c>
      <c r="P8756" s="82">
        <v>587</v>
      </c>
      <c r="Q8756" s="82" t="s">
        <v>96267</v>
      </c>
      <c r="R8756"/>
    </row>
    <row r="8757" spans="12:18" x14ac:dyDescent="0.25">
      <c r="L8757" t="s">
        <v>1097</v>
      </c>
      <c r="M8757" t="s">
        <v>34064</v>
      </c>
      <c r="N8757" t="s">
        <v>46024</v>
      </c>
      <c r="O8757" s="76" t="s">
        <v>4366</v>
      </c>
      <c r="P8757" s="82">
        <v>266</v>
      </c>
      <c r="Q8757" s="82" t="s">
        <v>96268</v>
      </c>
      <c r="R8757"/>
    </row>
    <row r="8758" spans="12:18" x14ac:dyDescent="0.25">
      <c r="L8758" t="s">
        <v>1097</v>
      </c>
      <c r="M8758" t="s">
        <v>8110</v>
      </c>
      <c r="N8758" t="s">
        <v>46025</v>
      </c>
      <c r="O8758" s="76" t="s">
        <v>4356</v>
      </c>
      <c r="P8758" s="82">
        <v>886</v>
      </c>
      <c r="Q8758" s="82" t="s">
        <v>96269</v>
      </c>
      <c r="R8758"/>
    </row>
    <row r="8759" spans="12:18" x14ac:dyDescent="0.25">
      <c r="L8759" t="s">
        <v>1097</v>
      </c>
      <c r="M8759" t="s">
        <v>8523</v>
      </c>
      <c r="N8759" t="s">
        <v>46026</v>
      </c>
      <c r="O8759" s="76" t="s">
        <v>4366</v>
      </c>
      <c r="P8759" s="82">
        <v>463</v>
      </c>
      <c r="Q8759" s="82" t="s">
        <v>96270</v>
      </c>
      <c r="R8759"/>
    </row>
    <row r="8760" spans="12:18" x14ac:dyDescent="0.25">
      <c r="L8760" t="s">
        <v>1097</v>
      </c>
      <c r="M8760" t="s">
        <v>8111</v>
      </c>
      <c r="N8760" t="s">
        <v>46027</v>
      </c>
      <c r="O8760" s="76" t="s">
        <v>4356</v>
      </c>
      <c r="P8760" s="82">
        <v>973</v>
      </c>
      <c r="Q8760" s="82" t="s">
        <v>96271</v>
      </c>
      <c r="R8760"/>
    </row>
    <row r="8761" spans="12:18" x14ac:dyDescent="0.25">
      <c r="L8761" t="s">
        <v>1097</v>
      </c>
      <c r="M8761" t="s">
        <v>14183</v>
      </c>
      <c r="N8761" t="s">
        <v>46028</v>
      </c>
      <c r="O8761" s="76" t="s">
        <v>4356</v>
      </c>
      <c r="P8761" s="82">
        <v>693</v>
      </c>
      <c r="Q8761" s="82" t="s">
        <v>96272</v>
      </c>
      <c r="R8761"/>
    </row>
    <row r="8762" spans="12:18" x14ac:dyDescent="0.25">
      <c r="L8762" t="s">
        <v>1097</v>
      </c>
      <c r="M8762" t="s">
        <v>8112</v>
      </c>
      <c r="N8762" t="s">
        <v>46029</v>
      </c>
      <c r="O8762" s="76" t="s">
        <v>4356</v>
      </c>
      <c r="P8762" s="82">
        <v>906</v>
      </c>
      <c r="Q8762" s="82" t="s">
        <v>96273</v>
      </c>
      <c r="R8762"/>
    </row>
    <row r="8763" spans="12:18" x14ac:dyDescent="0.25">
      <c r="L8763" t="s">
        <v>1097</v>
      </c>
      <c r="M8763" t="s">
        <v>5869</v>
      </c>
      <c r="N8763" t="s">
        <v>46030</v>
      </c>
      <c r="O8763" s="76" t="s">
        <v>4356</v>
      </c>
      <c r="P8763" s="82">
        <v>800</v>
      </c>
      <c r="Q8763" s="82" t="s">
        <v>96274</v>
      </c>
      <c r="R8763"/>
    </row>
    <row r="8764" spans="12:18" x14ac:dyDescent="0.25">
      <c r="L8764" t="s">
        <v>1097</v>
      </c>
      <c r="M8764" t="b">
        <v>0</v>
      </c>
      <c r="N8764" t="s">
        <v>46031</v>
      </c>
      <c r="O8764" s="76" t="s">
        <v>4356</v>
      </c>
      <c r="P8764" s="82">
        <v>630</v>
      </c>
      <c r="Q8764" s="82" t="s">
        <v>95922</v>
      </c>
      <c r="R8764"/>
    </row>
    <row r="8765" spans="12:18" x14ac:dyDescent="0.25">
      <c r="L8765" t="s">
        <v>1179</v>
      </c>
      <c r="M8765" t="s">
        <v>34065</v>
      </c>
      <c r="N8765" t="s">
        <v>46032</v>
      </c>
      <c r="O8765" s="76" t="s">
        <v>4366</v>
      </c>
      <c r="P8765" s="82">
        <v>263</v>
      </c>
      <c r="Q8765" s="82" t="s">
        <v>76877</v>
      </c>
      <c r="R8765"/>
    </row>
    <row r="8766" spans="12:18" x14ac:dyDescent="0.25">
      <c r="L8766" t="s">
        <v>1179</v>
      </c>
      <c r="M8766" t="s">
        <v>34066</v>
      </c>
      <c r="N8766" t="s">
        <v>46033</v>
      </c>
      <c r="O8766" s="76" t="s">
        <v>4356</v>
      </c>
      <c r="P8766" s="82">
        <v>304</v>
      </c>
      <c r="Q8766" s="82" t="s">
        <v>76878</v>
      </c>
      <c r="R8766"/>
    </row>
    <row r="8767" spans="12:18" x14ac:dyDescent="0.25">
      <c r="L8767" t="s">
        <v>1179</v>
      </c>
      <c r="M8767" t="s">
        <v>8113</v>
      </c>
      <c r="N8767" t="s">
        <v>46034</v>
      </c>
      <c r="O8767" s="76" t="s">
        <v>4356</v>
      </c>
      <c r="P8767" s="82">
        <v>342</v>
      </c>
      <c r="Q8767" s="82" t="s">
        <v>76879</v>
      </c>
      <c r="R8767"/>
    </row>
    <row r="8768" spans="12:18" x14ac:dyDescent="0.25">
      <c r="L8768" t="s">
        <v>1179</v>
      </c>
      <c r="M8768" t="s">
        <v>8114</v>
      </c>
      <c r="N8768" t="s">
        <v>46035</v>
      </c>
      <c r="O8768" s="76" t="s">
        <v>4356</v>
      </c>
      <c r="P8768" s="82">
        <v>1040</v>
      </c>
      <c r="Q8768" s="82" t="s">
        <v>76880</v>
      </c>
      <c r="R8768"/>
    </row>
    <row r="8769" spans="12:18" x14ac:dyDescent="0.25">
      <c r="L8769" t="s">
        <v>1179</v>
      </c>
      <c r="M8769" t="s">
        <v>16208</v>
      </c>
      <c r="N8769" t="s">
        <v>46036</v>
      </c>
      <c r="O8769" s="76" t="s">
        <v>4366</v>
      </c>
      <c r="P8769" s="82">
        <v>96</v>
      </c>
      <c r="Q8769" s="82" t="s">
        <v>76881</v>
      </c>
      <c r="R8769"/>
    </row>
    <row r="8770" spans="12:18" x14ac:dyDescent="0.25">
      <c r="L8770" t="s">
        <v>1179</v>
      </c>
      <c r="M8770" t="s">
        <v>16210</v>
      </c>
      <c r="N8770" t="s">
        <v>46037</v>
      </c>
      <c r="O8770" s="76" t="s">
        <v>4366</v>
      </c>
      <c r="P8770" s="82">
        <v>89</v>
      </c>
      <c r="Q8770" s="82" t="s">
        <v>76882</v>
      </c>
      <c r="R8770"/>
    </row>
    <row r="8771" spans="12:18" x14ac:dyDescent="0.25">
      <c r="L8771" t="s">
        <v>1179</v>
      </c>
      <c r="M8771" t="s">
        <v>25146</v>
      </c>
      <c r="N8771" t="s">
        <v>46038</v>
      </c>
      <c r="O8771" s="76" t="s">
        <v>4356</v>
      </c>
      <c r="P8771" s="82">
        <v>103</v>
      </c>
      <c r="Q8771" s="82" t="s">
        <v>76883</v>
      </c>
      <c r="R8771"/>
    </row>
    <row r="8772" spans="12:18" x14ac:dyDescent="0.25">
      <c r="L8772" t="s">
        <v>1179</v>
      </c>
      <c r="M8772" t="s">
        <v>34067</v>
      </c>
      <c r="N8772" t="s">
        <v>46039</v>
      </c>
      <c r="O8772" s="76" t="s">
        <v>4356</v>
      </c>
      <c r="P8772" s="82">
        <v>473</v>
      </c>
      <c r="Q8772" s="82" t="s">
        <v>76884</v>
      </c>
      <c r="R8772"/>
    </row>
    <row r="8773" spans="12:18" x14ac:dyDescent="0.25">
      <c r="L8773" t="s">
        <v>1179</v>
      </c>
      <c r="M8773" t="s">
        <v>14184</v>
      </c>
      <c r="N8773" t="s">
        <v>46040</v>
      </c>
      <c r="O8773" s="76" t="s">
        <v>4366</v>
      </c>
      <c r="P8773" s="82">
        <v>169</v>
      </c>
      <c r="Q8773" s="82" t="s">
        <v>76885</v>
      </c>
      <c r="R8773"/>
    </row>
    <row r="8774" spans="12:18" x14ac:dyDescent="0.25">
      <c r="L8774" t="s">
        <v>1179</v>
      </c>
      <c r="M8774" t="s">
        <v>14186</v>
      </c>
      <c r="N8774" t="s">
        <v>46041</v>
      </c>
      <c r="O8774" s="76" t="s">
        <v>4374</v>
      </c>
      <c r="P8774" s="82">
        <v>735</v>
      </c>
      <c r="Q8774" s="82" t="s">
        <v>76886</v>
      </c>
      <c r="R8774"/>
    </row>
    <row r="8775" spans="12:18" x14ac:dyDescent="0.25">
      <c r="L8775" t="s">
        <v>1179</v>
      </c>
      <c r="M8775" t="s">
        <v>8115</v>
      </c>
      <c r="N8775" t="s">
        <v>46042</v>
      </c>
      <c r="O8775" s="76" t="s">
        <v>4356</v>
      </c>
      <c r="P8775" s="82">
        <v>253</v>
      </c>
      <c r="Q8775" s="82" t="s">
        <v>76888</v>
      </c>
      <c r="R8775"/>
    </row>
    <row r="8776" spans="12:18" x14ac:dyDescent="0.25">
      <c r="L8776" t="s">
        <v>1179</v>
      </c>
      <c r="M8776" t="s">
        <v>34069</v>
      </c>
      <c r="N8776" t="s">
        <v>46043</v>
      </c>
      <c r="O8776" s="76" t="s">
        <v>4356</v>
      </c>
      <c r="P8776" s="82">
        <v>856</v>
      </c>
      <c r="Q8776" s="82" t="s">
        <v>76889</v>
      </c>
      <c r="R8776"/>
    </row>
    <row r="8777" spans="12:18" x14ac:dyDescent="0.25">
      <c r="L8777" t="s">
        <v>1179</v>
      </c>
      <c r="M8777" t="s">
        <v>25147</v>
      </c>
      <c r="N8777" t="s">
        <v>46044</v>
      </c>
      <c r="O8777" s="76" t="s">
        <v>4356</v>
      </c>
      <c r="P8777" s="82">
        <v>687</v>
      </c>
      <c r="Q8777" s="82" t="s">
        <v>76890</v>
      </c>
      <c r="R8777"/>
    </row>
    <row r="8778" spans="12:18" x14ac:dyDescent="0.25">
      <c r="L8778" t="s">
        <v>1179</v>
      </c>
      <c r="M8778" t="s">
        <v>14188</v>
      </c>
      <c r="N8778" t="s">
        <v>46045</v>
      </c>
      <c r="O8778" s="76" t="s">
        <v>4366</v>
      </c>
      <c r="P8778" s="82">
        <v>163</v>
      </c>
      <c r="Q8778" s="82" t="s">
        <v>76891</v>
      </c>
      <c r="R8778"/>
    </row>
    <row r="8779" spans="12:18" x14ac:dyDescent="0.25">
      <c r="L8779" t="s">
        <v>1179</v>
      </c>
      <c r="M8779" t="s">
        <v>8116</v>
      </c>
      <c r="N8779" t="s">
        <v>46046</v>
      </c>
      <c r="O8779" s="76" t="s">
        <v>4366</v>
      </c>
      <c r="P8779" s="82">
        <v>87</v>
      </c>
      <c r="Q8779" s="82" t="s">
        <v>76892</v>
      </c>
      <c r="R8779"/>
    </row>
    <row r="8780" spans="12:18" x14ac:dyDescent="0.25">
      <c r="L8780" t="s">
        <v>1179</v>
      </c>
      <c r="M8780" t="s">
        <v>8117</v>
      </c>
      <c r="N8780" t="s">
        <v>46047</v>
      </c>
      <c r="O8780" s="76" t="s">
        <v>4356</v>
      </c>
      <c r="P8780" s="82">
        <v>652</v>
      </c>
      <c r="Q8780" s="82" t="s">
        <v>76893</v>
      </c>
      <c r="R8780"/>
    </row>
    <row r="8781" spans="12:18" x14ac:dyDescent="0.25">
      <c r="L8781" t="s">
        <v>1179</v>
      </c>
      <c r="M8781" t="s">
        <v>25148</v>
      </c>
      <c r="N8781" t="s">
        <v>46048</v>
      </c>
      <c r="O8781" s="76" t="s">
        <v>4356</v>
      </c>
      <c r="P8781" s="82">
        <v>376</v>
      </c>
      <c r="Q8781" s="82" t="s">
        <v>76894</v>
      </c>
      <c r="R8781"/>
    </row>
    <row r="8782" spans="12:18" x14ac:dyDescent="0.25">
      <c r="L8782" t="s">
        <v>1179</v>
      </c>
      <c r="M8782" t="s">
        <v>16212</v>
      </c>
      <c r="N8782" t="s">
        <v>46049</v>
      </c>
      <c r="O8782" s="76" t="s">
        <v>4450</v>
      </c>
      <c r="P8782" s="82">
        <v>945</v>
      </c>
      <c r="Q8782" s="82" t="s">
        <v>76895</v>
      </c>
      <c r="R8782"/>
    </row>
    <row r="8783" spans="12:18" x14ac:dyDescent="0.25">
      <c r="L8783" t="s">
        <v>1179</v>
      </c>
      <c r="M8783" t="s">
        <v>14192</v>
      </c>
      <c r="N8783" t="s">
        <v>46050</v>
      </c>
      <c r="O8783" s="76" t="s">
        <v>4356</v>
      </c>
      <c r="P8783" s="82">
        <v>1624</v>
      </c>
      <c r="Q8783" s="82" t="s">
        <v>76896</v>
      </c>
      <c r="R8783"/>
    </row>
    <row r="8784" spans="12:18" x14ac:dyDescent="0.25">
      <c r="L8784" t="s">
        <v>1179</v>
      </c>
      <c r="M8784" t="s">
        <v>16215</v>
      </c>
      <c r="N8784" t="s">
        <v>46051</v>
      </c>
      <c r="O8784" s="76" t="s">
        <v>4356</v>
      </c>
      <c r="P8784" s="82">
        <v>665</v>
      </c>
      <c r="Q8784" s="82" t="s">
        <v>76899</v>
      </c>
      <c r="R8784"/>
    </row>
    <row r="8785" spans="12:18" x14ac:dyDescent="0.25">
      <c r="L8785" t="s">
        <v>1179</v>
      </c>
      <c r="M8785" t="s">
        <v>16217</v>
      </c>
      <c r="N8785" t="s">
        <v>46052</v>
      </c>
      <c r="O8785" s="76" t="s">
        <v>4366</v>
      </c>
      <c r="P8785" s="82">
        <v>195</v>
      </c>
      <c r="Q8785" s="82" t="s">
        <v>76900</v>
      </c>
      <c r="R8785"/>
    </row>
    <row r="8786" spans="12:18" x14ac:dyDescent="0.25">
      <c r="L8786" t="s">
        <v>1179</v>
      </c>
      <c r="M8786" t="s">
        <v>13517</v>
      </c>
      <c r="N8786" t="s">
        <v>46053</v>
      </c>
      <c r="O8786" s="76" t="s">
        <v>4356</v>
      </c>
      <c r="P8786" s="82">
        <v>1441</v>
      </c>
      <c r="Q8786" s="82" t="s">
        <v>76897</v>
      </c>
      <c r="R8786"/>
    </row>
    <row r="8787" spans="12:18" x14ac:dyDescent="0.25">
      <c r="L8787" t="s">
        <v>1179</v>
      </c>
      <c r="M8787" t="s">
        <v>12057</v>
      </c>
      <c r="N8787" t="s">
        <v>46054</v>
      </c>
      <c r="O8787" s="76" t="s">
        <v>4356</v>
      </c>
      <c r="P8787" s="82">
        <v>841</v>
      </c>
      <c r="Q8787" s="82" t="s">
        <v>76898</v>
      </c>
      <c r="R8787"/>
    </row>
    <row r="8788" spans="12:18" x14ac:dyDescent="0.25">
      <c r="L8788" t="s">
        <v>1179</v>
      </c>
      <c r="M8788" t="s">
        <v>34070</v>
      </c>
      <c r="N8788" t="s">
        <v>46055</v>
      </c>
      <c r="O8788" s="76" t="s">
        <v>4366</v>
      </c>
      <c r="P8788" s="82">
        <v>240</v>
      </c>
      <c r="Q8788" s="82" t="s">
        <v>76901</v>
      </c>
      <c r="R8788"/>
    </row>
    <row r="8789" spans="12:18" x14ac:dyDescent="0.25">
      <c r="L8789" t="s">
        <v>1179</v>
      </c>
      <c r="M8789" t="s">
        <v>8118</v>
      </c>
      <c r="N8789" t="s">
        <v>46056</v>
      </c>
      <c r="O8789" s="76" t="s">
        <v>4356</v>
      </c>
      <c r="P8789" s="82">
        <v>433</v>
      </c>
      <c r="Q8789" s="82" t="s">
        <v>76902</v>
      </c>
      <c r="R8789"/>
    </row>
    <row r="8790" spans="12:18" x14ac:dyDescent="0.25">
      <c r="L8790" t="s">
        <v>1179</v>
      </c>
      <c r="M8790" t="s">
        <v>16219</v>
      </c>
      <c r="N8790" t="s">
        <v>46057</v>
      </c>
      <c r="O8790" s="76" t="s">
        <v>4450</v>
      </c>
      <c r="P8790" s="82">
        <v>13387</v>
      </c>
      <c r="Q8790" s="82" t="s">
        <v>76903</v>
      </c>
      <c r="R8790"/>
    </row>
    <row r="8791" spans="12:18" x14ac:dyDescent="0.25">
      <c r="L8791" t="s">
        <v>1179</v>
      </c>
      <c r="M8791" t="s">
        <v>34071</v>
      </c>
      <c r="N8791" t="s">
        <v>46058</v>
      </c>
      <c r="O8791" s="76" t="s">
        <v>4356</v>
      </c>
      <c r="P8791" s="82">
        <v>420</v>
      </c>
      <c r="Q8791" s="82" t="s">
        <v>76904</v>
      </c>
      <c r="R8791"/>
    </row>
    <row r="8792" spans="12:18" x14ac:dyDescent="0.25">
      <c r="L8792" t="s">
        <v>1179</v>
      </c>
      <c r="M8792" t="s">
        <v>14194</v>
      </c>
      <c r="N8792" t="s">
        <v>46059</v>
      </c>
      <c r="O8792" s="76" t="s">
        <v>4356</v>
      </c>
      <c r="P8792" s="82">
        <v>523</v>
      </c>
      <c r="Q8792" s="82" t="s">
        <v>76905</v>
      </c>
      <c r="R8792"/>
    </row>
    <row r="8793" spans="12:18" x14ac:dyDescent="0.25">
      <c r="L8793" t="s">
        <v>1179</v>
      </c>
      <c r="M8793" t="s">
        <v>14196</v>
      </c>
      <c r="N8793" t="s">
        <v>46060</v>
      </c>
      <c r="O8793" s="76" t="s">
        <v>4374</v>
      </c>
      <c r="P8793" s="82">
        <v>2255</v>
      </c>
      <c r="Q8793" s="82" t="s">
        <v>72645</v>
      </c>
      <c r="R8793"/>
    </row>
    <row r="8794" spans="12:18" x14ac:dyDescent="0.25">
      <c r="L8794" t="s">
        <v>1179</v>
      </c>
      <c r="M8794" t="s">
        <v>25149</v>
      </c>
      <c r="N8794" t="s">
        <v>46061</v>
      </c>
      <c r="O8794" s="76" t="s">
        <v>4366</v>
      </c>
      <c r="P8794" s="82">
        <v>163</v>
      </c>
      <c r="Q8794" s="82" t="s">
        <v>76906</v>
      </c>
      <c r="R8794"/>
    </row>
    <row r="8795" spans="12:18" x14ac:dyDescent="0.25">
      <c r="L8795" t="s">
        <v>1179</v>
      </c>
      <c r="M8795" t="s">
        <v>8120</v>
      </c>
      <c r="N8795" t="s">
        <v>46062</v>
      </c>
      <c r="O8795" s="76" t="s">
        <v>4356</v>
      </c>
      <c r="P8795" s="82">
        <v>909</v>
      </c>
      <c r="Q8795" s="82" t="s">
        <v>76907</v>
      </c>
      <c r="R8795"/>
    </row>
    <row r="8796" spans="12:18" x14ac:dyDescent="0.25">
      <c r="L8796" t="s">
        <v>1179</v>
      </c>
      <c r="M8796" t="s">
        <v>8121</v>
      </c>
      <c r="N8796" t="s">
        <v>46063</v>
      </c>
      <c r="O8796" s="76" t="s">
        <v>4374</v>
      </c>
      <c r="P8796" s="82">
        <v>817</v>
      </c>
      <c r="Q8796" s="82" t="s">
        <v>76908</v>
      </c>
      <c r="R8796"/>
    </row>
    <row r="8797" spans="12:18" x14ac:dyDescent="0.25">
      <c r="L8797" t="s">
        <v>1179</v>
      </c>
      <c r="M8797" t="s">
        <v>8122</v>
      </c>
      <c r="N8797" t="s">
        <v>46064</v>
      </c>
      <c r="O8797" s="76" t="s">
        <v>4356</v>
      </c>
      <c r="P8797" s="82">
        <v>369</v>
      </c>
      <c r="Q8797" s="82" t="s">
        <v>76909</v>
      </c>
      <c r="R8797"/>
    </row>
    <row r="8798" spans="12:18" x14ac:dyDescent="0.25">
      <c r="L8798" t="s">
        <v>1179</v>
      </c>
      <c r="M8798" t="s">
        <v>25150</v>
      </c>
      <c r="N8798" t="s">
        <v>46065</v>
      </c>
      <c r="O8798" s="76" t="s">
        <v>4374</v>
      </c>
      <c r="P8798" s="82">
        <v>1980</v>
      </c>
      <c r="Q8798" s="82" t="s">
        <v>76911</v>
      </c>
      <c r="R8798"/>
    </row>
    <row r="8799" spans="12:18" x14ac:dyDescent="0.25">
      <c r="L8799" t="s">
        <v>1179</v>
      </c>
      <c r="M8799" t="s">
        <v>8124</v>
      </c>
      <c r="N8799" t="s">
        <v>46066</v>
      </c>
      <c r="O8799" s="76" t="s">
        <v>4366</v>
      </c>
      <c r="P8799" s="82">
        <v>55</v>
      </c>
      <c r="Q8799" s="82" t="s">
        <v>76912</v>
      </c>
      <c r="R8799"/>
    </row>
    <row r="8800" spans="12:18" x14ac:dyDescent="0.25">
      <c r="L8800" t="s">
        <v>1179</v>
      </c>
      <c r="M8800" t="s">
        <v>8125</v>
      </c>
      <c r="N8800" t="s">
        <v>46067</v>
      </c>
      <c r="O8800" s="76" t="s">
        <v>4366</v>
      </c>
      <c r="P8800" s="82">
        <v>54</v>
      </c>
      <c r="Q8800" s="82" t="s">
        <v>76913</v>
      </c>
      <c r="R8800"/>
    </row>
    <row r="8801" spans="12:18" x14ac:dyDescent="0.25">
      <c r="L8801" t="s">
        <v>1179</v>
      </c>
      <c r="M8801" t="s">
        <v>34072</v>
      </c>
      <c r="N8801" t="s">
        <v>46068</v>
      </c>
      <c r="O8801" s="76" t="s">
        <v>4356</v>
      </c>
      <c r="P8801" s="82">
        <v>76</v>
      </c>
      <c r="Q8801" s="82" t="s">
        <v>76914</v>
      </c>
      <c r="R8801"/>
    </row>
    <row r="8802" spans="12:18" x14ac:dyDescent="0.25">
      <c r="L8802" t="s">
        <v>1179</v>
      </c>
      <c r="M8802" t="s">
        <v>8126</v>
      </c>
      <c r="N8802" t="s">
        <v>46069</v>
      </c>
      <c r="O8802" s="76" t="s">
        <v>4356</v>
      </c>
      <c r="P8802" s="82">
        <v>5063</v>
      </c>
      <c r="Q8802" s="82" t="s">
        <v>76915</v>
      </c>
      <c r="R8802"/>
    </row>
    <row r="8803" spans="12:18" x14ac:dyDescent="0.25">
      <c r="L8803" t="s">
        <v>1179</v>
      </c>
      <c r="M8803" t="s">
        <v>34073</v>
      </c>
      <c r="N8803" t="s">
        <v>46070</v>
      </c>
      <c r="O8803" s="76" t="s">
        <v>4374</v>
      </c>
      <c r="P8803" s="82">
        <v>3640</v>
      </c>
      <c r="Q8803" s="82" t="s">
        <v>76916</v>
      </c>
      <c r="R8803"/>
    </row>
    <row r="8804" spans="12:18" x14ac:dyDescent="0.25">
      <c r="L8804" t="s">
        <v>1179</v>
      </c>
      <c r="M8804" t="s">
        <v>8127</v>
      </c>
      <c r="N8804" t="s">
        <v>46071</v>
      </c>
      <c r="O8804" s="76" t="s">
        <v>4356</v>
      </c>
      <c r="P8804" s="82">
        <v>138</v>
      </c>
      <c r="Q8804" s="82" t="s">
        <v>76917</v>
      </c>
      <c r="R8804"/>
    </row>
    <row r="8805" spans="12:18" x14ac:dyDescent="0.25">
      <c r="L8805" t="s">
        <v>1179</v>
      </c>
      <c r="M8805" t="s">
        <v>16223</v>
      </c>
      <c r="N8805" t="s">
        <v>46072</v>
      </c>
      <c r="O8805" s="76" t="s">
        <v>4356</v>
      </c>
      <c r="P8805" s="82">
        <v>625</v>
      </c>
      <c r="Q8805" s="82" t="s">
        <v>76919</v>
      </c>
      <c r="R8805"/>
    </row>
    <row r="8806" spans="12:18" x14ac:dyDescent="0.25">
      <c r="L8806" t="s">
        <v>1179</v>
      </c>
      <c r="M8806" t="s">
        <v>8128</v>
      </c>
      <c r="N8806" t="s">
        <v>46073</v>
      </c>
      <c r="O8806" s="76" t="s">
        <v>4366</v>
      </c>
      <c r="P8806" s="82">
        <v>67</v>
      </c>
      <c r="Q8806" s="82" t="s">
        <v>76920</v>
      </c>
      <c r="R8806"/>
    </row>
    <row r="8807" spans="12:18" x14ac:dyDescent="0.25">
      <c r="L8807" t="s">
        <v>1179</v>
      </c>
      <c r="M8807" t="s">
        <v>34075</v>
      </c>
      <c r="N8807" t="s">
        <v>46074</v>
      </c>
      <c r="O8807" s="76" t="s">
        <v>4366</v>
      </c>
      <c r="P8807" s="82">
        <v>104</v>
      </c>
      <c r="Q8807" s="82" t="s">
        <v>76921</v>
      </c>
      <c r="R8807"/>
    </row>
    <row r="8808" spans="12:18" x14ac:dyDescent="0.25">
      <c r="L8808" t="s">
        <v>1179</v>
      </c>
      <c r="M8808" t="s">
        <v>14199</v>
      </c>
      <c r="N8808" t="s">
        <v>46075</v>
      </c>
      <c r="O8808" s="76" t="s">
        <v>4356</v>
      </c>
      <c r="P8808" s="82">
        <v>495</v>
      </c>
      <c r="Q8808" s="82" t="s">
        <v>76922</v>
      </c>
      <c r="R8808"/>
    </row>
    <row r="8809" spans="12:18" x14ac:dyDescent="0.25">
      <c r="L8809" t="s">
        <v>1179</v>
      </c>
      <c r="M8809" t="s">
        <v>34076</v>
      </c>
      <c r="N8809" t="s">
        <v>46076</v>
      </c>
      <c r="O8809" s="76" t="s">
        <v>4356</v>
      </c>
      <c r="P8809" s="82">
        <v>330</v>
      </c>
      <c r="Q8809" s="82" t="s">
        <v>76923</v>
      </c>
      <c r="R8809"/>
    </row>
    <row r="8810" spans="12:18" x14ac:dyDescent="0.25">
      <c r="L8810" t="s">
        <v>1179</v>
      </c>
      <c r="M8810" t="s">
        <v>25151</v>
      </c>
      <c r="N8810" t="s">
        <v>46077</v>
      </c>
      <c r="O8810" s="76" t="s">
        <v>4450</v>
      </c>
      <c r="P8810" s="82">
        <v>115934</v>
      </c>
      <c r="Q8810" s="82" t="s">
        <v>72645</v>
      </c>
      <c r="R8810"/>
    </row>
    <row r="8811" spans="12:18" x14ac:dyDescent="0.25">
      <c r="L8811" t="s">
        <v>1179</v>
      </c>
      <c r="M8811" t="s">
        <v>34077</v>
      </c>
      <c r="N8811" t="s">
        <v>46078</v>
      </c>
      <c r="O8811" s="76" t="s">
        <v>4450</v>
      </c>
      <c r="P8811" s="82">
        <v>5647</v>
      </c>
      <c r="Q8811" s="82" t="s">
        <v>76924</v>
      </c>
      <c r="R8811"/>
    </row>
    <row r="8812" spans="12:18" x14ac:dyDescent="0.25">
      <c r="L8812" t="s">
        <v>1179</v>
      </c>
      <c r="M8812" t="s">
        <v>25152</v>
      </c>
      <c r="N8812" t="s">
        <v>46079</v>
      </c>
      <c r="O8812" s="76" t="s">
        <v>4374</v>
      </c>
      <c r="P8812" s="82">
        <v>1349</v>
      </c>
      <c r="Q8812" s="82" t="s">
        <v>72645</v>
      </c>
      <c r="R8812"/>
    </row>
    <row r="8813" spans="12:18" x14ac:dyDescent="0.25">
      <c r="L8813" t="s">
        <v>1179</v>
      </c>
      <c r="M8813" t="s">
        <v>25153</v>
      </c>
      <c r="N8813" t="s">
        <v>46080</v>
      </c>
      <c r="O8813" s="76" t="s">
        <v>4366</v>
      </c>
      <c r="P8813" s="82">
        <v>277</v>
      </c>
      <c r="Q8813" s="82" t="s">
        <v>76925</v>
      </c>
      <c r="R8813"/>
    </row>
    <row r="8814" spans="12:18" x14ac:dyDescent="0.25">
      <c r="L8814" t="s">
        <v>1179</v>
      </c>
      <c r="M8814" t="s">
        <v>25154</v>
      </c>
      <c r="N8814" t="s">
        <v>46081</v>
      </c>
      <c r="O8814" s="76" t="s">
        <v>4356</v>
      </c>
      <c r="P8814" s="82">
        <v>679</v>
      </c>
      <c r="Q8814" s="82" t="s">
        <v>76926</v>
      </c>
      <c r="R8814"/>
    </row>
    <row r="8815" spans="12:18" x14ac:dyDescent="0.25">
      <c r="L8815" t="s">
        <v>1179</v>
      </c>
      <c r="M8815" t="s">
        <v>16225</v>
      </c>
      <c r="N8815" t="s">
        <v>46082</v>
      </c>
      <c r="O8815" s="76" t="s">
        <v>4356</v>
      </c>
      <c r="P8815" s="82">
        <v>114</v>
      </c>
      <c r="Q8815" s="82" t="s">
        <v>76927</v>
      </c>
      <c r="R8815"/>
    </row>
    <row r="8816" spans="12:18" x14ac:dyDescent="0.25">
      <c r="L8816" t="s">
        <v>1179</v>
      </c>
      <c r="M8816" t="s">
        <v>4731</v>
      </c>
      <c r="N8816" t="s">
        <v>46083</v>
      </c>
      <c r="O8816" s="76" t="s">
        <v>4356</v>
      </c>
      <c r="P8816" s="82">
        <v>1221</v>
      </c>
      <c r="Q8816" s="82" t="s">
        <v>76929</v>
      </c>
      <c r="R8816"/>
    </row>
    <row r="8817" spans="12:18" x14ac:dyDescent="0.25">
      <c r="L8817" t="s">
        <v>1179</v>
      </c>
      <c r="M8817" t="s">
        <v>34078</v>
      </c>
      <c r="N8817" t="s">
        <v>46084</v>
      </c>
      <c r="O8817" s="76" t="s">
        <v>4356</v>
      </c>
      <c r="P8817" s="82">
        <v>57</v>
      </c>
      <c r="Q8817" s="82" t="s">
        <v>76930</v>
      </c>
      <c r="R8817"/>
    </row>
    <row r="8818" spans="12:18" x14ac:dyDescent="0.25">
      <c r="L8818" t="s">
        <v>1179</v>
      </c>
      <c r="M8818" t="s">
        <v>25155</v>
      </c>
      <c r="N8818" t="s">
        <v>46085</v>
      </c>
      <c r="O8818" s="76" t="s">
        <v>4356</v>
      </c>
      <c r="P8818" s="82">
        <v>84</v>
      </c>
      <c r="Q8818" s="82" t="s">
        <v>76931</v>
      </c>
      <c r="R8818"/>
    </row>
    <row r="8819" spans="12:18" x14ac:dyDescent="0.25">
      <c r="L8819" t="s">
        <v>1179</v>
      </c>
      <c r="M8819" t="s">
        <v>16227</v>
      </c>
      <c r="N8819" t="s">
        <v>46086</v>
      </c>
      <c r="O8819" s="76" t="s">
        <v>4356</v>
      </c>
      <c r="P8819" s="82">
        <v>194</v>
      </c>
      <c r="Q8819" s="82" t="s">
        <v>76932</v>
      </c>
      <c r="R8819"/>
    </row>
    <row r="8820" spans="12:18" x14ac:dyDescent="0.25">
      <c r="L8820" t="s">
        <v>1179</v>
      </c>
      <c r="M8820" t="s">
        <v>16229</v>
      </c>
      <c r="N8820" t="s">
        <v>46087</v>
      </c>
      <c r="O8820" s="76" t="s">
        <v>4356</v>
      </c>
      <c r="P8820" s="82">
        <v>372</v>
      </c>
      <c r="Q8820" s="82" t="s">
        <v>76933</v>
      </c>
      <c r="R8820"/>
    </row>
    <row r="8821" spans="12:18" x14ac:dyDescent="0.25">
      <c r="L8821" t="s">
        <v>1179</v>
      </c>
      <c r="M8821" t="s">
        <v>16231</v>
      </c>
      <c r="N8821" t="s">
        <v>46088</v>
      </c>
      <c r="O8821" s="76" t="s">
        <v>4356</v>
      </c>
      <c r="P8821" s="82">
        <v>472</v>
      </c>
      <c r="Q8821" s="82" t="s">
        <v>76934</v>
      </c>
      <c r="R8821"/>
    </row>
    <row r="8822" spans="12:18" x14ac:dyDescent="0.25">
      <c r="L8822" t="s">
        <v>1179</v>
      </c>
      <c r="M8822" t="s">
        <v>14201</v>
      </c>
      <c r="N8822" t="s">
        <v>46089</v>
      </c>
      <c r="O8822" s="76" t="s">
        <v>4366</v>
      </c>
      <c r="P8822" s="82">
        <v>29</v>
      </c>
      <c r="Q8822" s="82" t="s">
        <v>76935</v>
      </c>
      <c r="R8822"/>
    </row>
    <row r="8823" spans="12:18" x14ac:dyDescent="0.25">
      <c r="L8823" t="s">
        <v>1179</v>
      </c>
      <c r="M8823" t="s">
        <v>14202</v>
      </c>
      <c r="N8823" t="s">
        <v>46090</v>
      </c>
      <c r="O8823" s="76" t="s">
        <v>4356</v>
      </c>
      <c r="P8823" s="82">
        <v>837</v>
      </c>
      <c r="Q8823" s="82" t="s">
        <v>76936</v>
      </c>
      <c r="R8823"/>
    </row>
    <row r="8824" spans="12:18" x14ac:dyDescent="0.25">
      <c r="L8824" t="s">
        <v>1179</v>
      </c>
      <c r="M8824" t="s">
        <v>14204</v>
      </c>
      <c r="N8824" t="s">
        <v>46091</v>
      </c>
      <c r="O8824" s="76" t="s">
        <v>4356</v>
      </c>
      <c r="P8824" s="82">
        <v>917</v>
      </c>
      <c r="Q8824" s="82" t="s">
        <v>76937</v>
      </c>
      <c r="R8824"/>
    </row>
    <row r="8825" spans="12:18" x14ac:dyDescent="0.25">
      <c r="L8825" t="s">
        <v>1179</v>
      </c>
      <c r="M8825" t="s">
        <v>10523</v>
      </c>
      <c r="N8825" t="s">
        <v>46092</v>
      </c>
      <c r="O8825" s="76" t="s">
        <v>4356</v>
      </c>
      <c r="P8825" s="82">
        <v>385</v>
      </c>
      <c r="Q8825" s="82" t="s">
        <v>76938</v>
      </c>
      <c r="R8825"/>
    </row>
    <row r="8826" spans="12:18" x14ac:dyDescent="0.25">
      <c r="L8826" t="s">
        <v>1179</v>
      </c>
      <c r="M8826" t="s">
        <v>16235</v>
      </c>
      <c r="N8826" t="s">
        <v>46093</v>
      </c>
      <c r="O8826" s="76" t="s">
        <v>4356</v>
      </c>
      <c r="P8826" s="82">
        <v>1073</v>
      </c>
      <c r="Q8826" s="82" t="s">
        <v>76940</v>
      </c>
      <c r="R8826"/>
    </row>
    <row r="8827" spans="12:18" x14ac:dyDescent="0.25">
      <c r="L8827" t="s">
        <v>1179</v>
      </c>
      <c r="M8827" t="s">
        <v>16237</v>
      </c>
      <c r="N8827" t="s">
        <v>46094</v>
      </c>
      <c r="O8827" s="76" t="s">
        <v>4356</v>
      </c>
      <c r="P8827" s="82">
        <v>428</v>
      </c>
      <c r="Q8827" s="82" t="s">
        <v>76941</v>
      </c>
      <c r="R8827"/>
    </row>
    <row r="8828" spans="12:18" x14ac:dyDescent="0.25">
      <c r="L8828" t="s">
        <v>1179</v>
      </c>
      <c r="M8828" t="s">
        <v>34079</v>
      </c>
      <c r="N8828" t="s">
        <v>46095</v>
      </c>
      <c r="O8828" s="76" t="s">
        <v>4356</v>
      </c>
      <c r="P8828" s="82">
        <v>914</v>
      </c>
      <c r="Q8828" s="82" t="s">
        <v>76942</v>
      </c>
      <c r="R8828"/>
    </row>
    <row r="8829" spans="12:18" x14ac:dyDescent="0.25">
      <c r="L8829" t="s">
        <v>1179</v>
      </c>
      <c r="M8829" t="s">
        <v>25156</v>
      </c>
      <c r="N8829" t="s">
        <v>46096</v>
      </c>
      <c r="O8829" s="76" t="s">
        <v>4366</v>
      </c>
      <c r="P8829" s="82">
        <v>192</v>
      </c>
      <c r="Q8829" s="82" t="s">
        <v>76943</v>
      </c>
      <c r="R8829"/>
    </row>
    <row r="8830" spans="12:18" x14ac:dyDescent="0.25">
      <c r="L8830" t="s">
        <v>1179</v>
      </c>
      <c r="M8830" t="s">
        <v>8130</v>
      </c>
      <c r="N8830" t="s">
        <v>46097</v>
      </c>
      <c r="O8830" s="76" t="s">
        <v>4374</v>
      </c>
      <c r="P8830" s="82">
        <v>1123</v>
      </c>
      <c r="Q8830" s="82" t="s">
        <v>72645</v>
      </c>
      <c r="R8830"/>
    </row>
    <row r="8831" spans="12:18" x14ac:dyDescent="0.25">
      <c r="L8831" t="s">
        <v>1179</v>
      </c>
      <c r="M8831" t="s">
        <v>16239</v>
      </c>
      <c r="N8831" t="s">
        <v>46098</v>
      </c>
      <c r="O8831" s="76" t="s">
        <v>4356</v>
      </c>
      <c r="P8831" s="82">
        <v>364</v>
      </c>
      <c r="Q8831" s="82" t="s">
        <v>76944</v>
      </c>
      <c r="R8831"/>
    </row>
    <row r="8832" spans="12:18" x14ac:dyDescent="0.25">
      <c r="L8832" t="s">
        <v>1179</v>
      </c>
      <c r="M8832" t="s">
        <v>34080</v>
      </c>
      <c r="N8832" t="s">
        <v>46099</v>
      </c>
      <c r="O8832" s="76" t="s">
        <v>4366</v>
      </c>
      <c r="P8832" s="82">
        <v>205</v>
      </c>
      <c r="Q8832" s="82" t="s">
        <v>76945</v>
      </c>
      <c r="R8832"/>
    </row>
    <row r="8833" spans="12:18" x14ac:dyDescent="0.25">
      <c r="L8833" t="s">
        <v>1179</v>
      </c>
      <c r="M8833" t="s">
        <v>19152</v>
      </c>
      <c r="N8833" t="s">
        <v>46100</v>
      </c>
      <c r="O8833" s="76" t="s">
        <v>4366</v>
      </c>
      <c r="P8833" s="82">
        <v>175</v>
      </c>
      <c r="Q8833" s="82" t="s">
        <v>76946</v>
      </c>
      <c r="R8833"/>
    </row>
    <row r="8834" spans="12:18" x14ac:dyDescent="0.25">
      <c r="L8834" t="s">
        <v>1179</v>
      </c>
      <c r="M8834" t="s">
        <v>14205</v>
      </c>
      <c r="N8834" t="s">
        <v>46101</v>
      </c>
      <c r="O8834" s="76" t="s">
        <v>4366</v>
      </c>
      <c r="P8834" s="82">
        <v>93</v>
      </c>
      <c r="Q8834" s="82" t="s">
        <v>76947</v>
      </c>
      <c r="R8834"/>
    </row>
    <row r="8835" spans="12:18" x14ac:dyDescent="0.25">
      <c r="L8835" t="s">
        <v>1179</v>
      </c>
      <c r="M8835" t="s">
        <v>25157</v>
      </c>
      <c r="N8835" t="s">
        <v>46102</v>
      </c>
      <c r="O8835" s="76" t="s">
        <v>4366</v>
      </c>
      <c r="P8835" s="82">
        <v>86</v>
      </c>
      <c r="Q8835" s="82" t="s">
        <v>76948</v>
      </c>
      <c r="R8835"/>
    </row>
    <row r="8836" spans="12:18" x14ac:dyDescent="0.25">
      <c r="L8836" t="s">
        <v>1179</v>
      </c>
      <c r="M8836" t="s">
        <v>34081</v>
      </c>
      <c r="N8836" t="s">
        <v>46103</v>
      </c>
      <c r="O8836" s="76" t="s">
        <v>4366</v>
      </c>
      <c r="P8836" s="82">
        <v>62</v>
      </c>
      <c r="Q8836" s="82" t="s">
        <v>76949</v>
      </c>
      <c r="R8836"/>
    </row>
    <row r="8837" spans="12:18" x14ac:dyDescent="0.25">
      <c r="L8837" t="s">
        <v>1179</v>
      </c>
      <c r="M8837" t="s">
        <v>16240</v>
      </c>
      <c r="N8837" t="s">
        <v>46104</v>
      </c>
      <c r="O8837" s="76" t="s">
        <v>4366</v>
      </c>
      <c r="P8837" s="82">
        <v>73</v>
      </c>
      <c r="Q8837" s="82" t="s">
        <v>76952</v>
      </c>
      <c r="R8837"/>
    </row>
    <row r="8838" spans="12:18" x14ac:dyDescent="0.25">
      <c r="L8838" t="s">
        <v>1179</v>
      </c>
      <c r="M8838" t="s">
        <v>8131</v>
      </c>
      <c r="N8838" t="s">
        <v>46105</v>
      </c>
      <c r="O8838" s="76" t="s">
        <v>4366</v>
      </c>
      <c r="P8838" s="82">
        <v>110</v>
      </c>
      <c r="Q8838" s="82" t="s">
        <v>76953</v>
      </c>
      <c r="R8838"/>
    </row>
    <row r="8839" spans="12:18" x14ac:dyDescent="0.25">
      <c r="L8839" t="s">
        <v>1179</v>
      </c>
      <c r="M8839" t="s">
        <v>25159</v>
      </c>
      <c r="N8839" t="s">
        <v>46106</v>
      </c>
      <c r="O8839" s="76" t="s">
        <v>4366</v>
      </c>
      <c r="P8839" s="82">
        <v>276</v>
      </c>
      <c r="Q8839" s="82" t="s">
        <v>76954</v>
      </c>
      <c r="R8839"/>
    </row>
    <row r="8840" spans="12:18" x14ac:dyDescent="0.25">
      <c r="L8840" t="s">
        <v>1179</v>
      </c>
      <c r="M8840" t="s">
        <v>25160</v>
      </c>
      <c r="N8840" t="s">
        <v>46107</v>
      </c>
      <c r="O8840" s="76" t="s">
        <v>4356</v>
      </c>
      <c r="P8840" s="82">
        <v>102</v>
      </c>
      <c r="Q8840" s="82" t="s">
        <v>76955</v>
      </c>
      <c r="R8840"/>
    </row>
    <row r="8841" spans="12:18" x14ac:dyDescent="0.25">
      <c r="L8841" t="s">
        <v>1179</v>
      </c>
      <c r="M8841" t="s">
        <v>16242</v>
      </c>
      <c r="N8841" t="s">
        <v>46108</v>
      </c>
      <c r="O8841" s="76" t="s">
        <v>4356</v>
      </c>
      <c r="P8841" s="82">
        <v>481</v>
      </c>
      <c r="Q8841" s="82" t="s">
        <v>76956</v>
      </c>
      <c r="R8841"/>
    </row>
    <row r="8842" spans="12:18" x14ac:dyDescent="0.25">
      <c r="L8842" t="s">
        <v>1179</v>
      </c>
      <c r="M8842" t="s">
        <v>16244</v>
      </c>
      <c r="N8842" t="s">
        <v>46109</v>
      </c>
      <c r="O8842" s="76" t="s">
        <v>4366</v>
      </c>
      <c r="P8842" s="82">
        <v>169</v>
      </c>
      <c r="Q8842" s="82" t="s">
        <v>76957</v>
      </c>
      <c r="R8842"/>
    </row>
    <row r="8843" spans="12:18" x14ac:dyDescent="0.25">
      <c r="L8843" t="s">
        <v>1179</v>
      </c>
      <c r="M8843" t="s">
        <v>16246</v>
      </c>
      <c r="N8843" t="s">
        <v>46110</v>
      </c>
      <c r="O8843" s="76" t="s">
        <v>4366</v>
      </c>
      <c r="P8843" s="82">
        <v>217</v>
      </c>
      <c r="Q8843" s="82" t="s">
        <v>76958</v>
      </c>
      <c r="R8843"/>
    </row>
    <row r="8844" spans="12:18" x14ac:dyDescent="0.25">
      <c r="L8844" t="s">
        <v>1179</v>
      </c>
      <c r="M8844" t="s">
        <v>14209</v>
      </c>
      <c r="N8844" t="s">
        <v>46111</v>
      </c>
      <c r="O8844" s="76" t="s">
        <v>4356</v>
      </c>
      <c r="P8844" s="82">
        <v>433</v>
      </c>
      <c r="Q8844" s="82" t="s">
        <v>76959</v>
      </c>
      <c r="R8844"/>
    </row>
    <row r="8845" spans="12:18" x14ac:dyDescent="0.25">
      <c r="L8845" t="s">
        <v>1179</v>
      </c>
      <c r="M8845" t="s">
        <v>8132</v>
      </c>
      <c r="N8845" t="s">
        <v>46112</v>
      </c>
      <c r="O8845" s="76" t="s">
        <v>4356</v>
      </c>
      <c r="P8845" s="82">
        <v>565</v>
      </c>
      <c r="Q8845" s="82" t="s">
        <v>76960</v>
      </c>
      <c r="R8845"/>
    </row>
    <row r="8846" spans="12:18" x14ac:dyDescent="0.25">
      <c r="L8846" t="s">
        <v>1179</v>
      </c>
      <c r="M8846" t="s">
        <v>8133</v>
      </c>
      <c r="N8846" t="s">
        <v>46113</v>
      </c>
      <c r="O8846" s="76" t="s">
        <v>4366</v>
      </c>
      <c r="P8846" s="82">
        <v>45</v>
      </c>
      <c r="Q8846" s="82" t="s">
        <v>76961</v>
      </c>
      <c r="R8846"/>
    </row>
    <row r="8847" spans="12:18" x14ac:dyDescent="0.25">
      <c r="L8847" t="s">
        <v>1179</v>
      </c>
      <c r="M8847" t="s">
        <v>16248</v>
      </c>
      <c r="N8847" t="s">
        <v>46114</v>
      </c>
      <c r="O8847" s="76" t="s">
        <v>4356</v>
      </c>
      <c r="P8847" s="82">
        <v>630</v>
      </c>
      <c r="Q8847" s="82" t="s">
        <v>76962</v>
      </c>
      <c r="R8847"/>
    </row>
    <row r="8848" spans="12:18" x14ac:dyDescent="0.25">
      <c r="L8848" t="s">
        <v>1179</v>
      </c>
      <c r="M8848" t="s">
        <v>14211</v>
      </c>
      <c r="N8848" t="s">
        <v>46115</v>
      </c>
      <c r="O8848" s="76" t="s">
        <v>4366</v>
      </c>
      <c r="P8848" s="82">
        <v>78</v>
      </c>
      <c r="Q8848" s="82" t="s">
        <v>76963</v>
      </c>
      <c r="R8848"/>
    </row>
    <row r="8849" spans="12:18" x14ac:dyDescent="0.25">
      <c r="L8849" t="s">
        <v>1179</v>
      </c>
      <c r="M8849" t="s">
        <v>8134</v>
      </c>
      <c r="N8849" t="s">
        <v>46116</v>
      </c>
      <c r="O8849" s="76" t="s">
        <v>4356</v>
      </c>
      <c r="P8849" s="82">
        <v>560</v>
      </c>
      <c r="Q8849" s="82" t="s">
        <v>76964</v>
      </c>
      <c r="R8849"/>
    </row>
    <row r="8850" spans="12:18" x14ac:dyDescent="0.25">
      <c r="L8850" t="s">
        <v>1179</v>
      </c>
      <c r="M8850" t="s">
        <v>8135</v>
      </c>
      <c r="N8850" t="s">
        <v>46117</v>
      </c>
      <c r="O8850" s="76" t="s">
        <v>4366</v>
      </c>
      <c r="P8850" s="82">
        <v>71</v>
      </c>
      <c r="Q8850" s="82" t="s">
        <v>76965</v>
      </c>
      <c r="R8850"/>
    </row>
    <row r="8851" spans="12:18" x14ac:dyDescent="0.25">
      <c r="L8851" t="s">
        <v>1179</v>
      </c>
      <c r="M8851" t="s">
        <v>14213</v>
      </c>
      <c r="N8851" t="s">
        <v>46118</v>
      </c>
      <c r="O8851" s="76" t="s">
        <v>4366</v>
      </c>
      <c r="P8851" s="82">
        <v>191</v>
      </c>
      <c r="Q8851" s="82" t="s">
        <v>76966</v>
      </c>
      <c r="R8851"/>
    </row>
    <row r="8852" spans="12:18" x14ac:dyDescent="0.25">
      <c r="L8852" t="s">
        <v>1179</v>
      </c>
      <c r="M8852" t="s">
        <v>25161</v>
      </c>
      <c r="N8852" t="s">
        <v>46119</v>
      </c>
      <c r="O8852" s="76" t="s">
        <v>4356</v>
      </c>
      <c r="P8852" s="82">
        <v>302</v>
      </c>
      <c r="Q8852" s="82" t="s">
        <v>76967</v>
      </c>
      <c r="R8852"/>
    </row>
    <row r="8853" spans="12:18" x14ac:dyDescent="0.25">
      <c r="L8853" t="s">
        <v>1179</v>
      </c>
      <c r="M8853" t="s">
        <v>16250</v>
      </c>
      <c r="N8853" t="s">
        <v>46120</v>
      </c>
      <c r="O8853" s="76" t="s">
        <v>4366</v>
      </c>
      <c r="P8853" s="82">
        <v>333</v>
      </c>
      <c r="Q8853" s="82" t="s">
        <v>76968</v>
      </c>
      <c r="R8853"/>
    </row>
    <row r="8854" spans="12:18" x14ac:dyDescent="0.25">
      <c r="L8854" t="s">
        <v>1179</v>
      </c>
      <c r="M8854" t="s">
        <v>25162</v>
      </c>
      <c r="N8854" t="s">
        <v>46121</v>
      </c>
      <c r="O8854" s="76" t="s">
        <v>4356</v>
      </c>
      <c r="P8854" s="82">
        <v>985</v>
      </c>
      <c r="Q8854" s="82" t="s">
        <v>76969</v>
      </c>
      <c r="R8854"/>
    </row>
    <row r="8855" spans="12:18" x14ac:dyDescent="0.25">
      <c r="L8855" t="s">
        <v>1179</v>
      </c>
      <c r="M8855" t="s">
        <v>25163</v>
      </c>
      <c r="N8855" t="s">
        <v>46122</v>
      </c>
      <c r="O8855" s="76" t="s">
        <v>4356</v>
      </c>
      <c r="P8855" s="82">
        <v>370</v>
      </c>
      <c r="Q8855" s="82" t="s">
        <v>76970</v>
      </c>
      <c r="R8855"/>
    </row>
    <row r="8856" spans="12:18" x14ac:dyDescent="0.25">
      <c r="L8856" t="s">
        <v>1179</v>
      </c>
      <c r="M8856" t="s">
        <v>14215</v>
      </c>
      <c r="N8856" t="s">
        <v>46123</v>
      </c>
      <c r="O8856" s="76" t="s">
        <v>4374</v>
      </c>
      <c r="P8856" s="82">
        <v>1292</v>
      </c>
      <c r="Q8856" s="82" t="s">
        <v>72645</v>
      </c>
      <c r="R8856"/>
    </row>
    <row r="8857" spans="12:18" x14ac:dyDescent="0.25">
      <c r="L8857" t="s">
        <v>1179</v>
      </c>
      <c r="M8857" t="s">
        <v>14217</v>
      </c>
      <c r="N8857" t="s">
        <v>46124</v>
      </c>
      <c r="O8857" s="76" t="s">
        <v>4366</v>
      </c>
      <c r="P8857" s="82">
        <v>136</v>
      </c>
      <c r="Q8857" s="82" t="s">
        <v>76971</v>
      </c>
      <c r="R8857"/>
    </row>
    <row r="8858" spans="12:18" x14ac:dyDescent="0.25">
      <c r="L8858" t="s">
        <v>1179</v>
      </c>
      <c r="M8858" t="s">
        <v>16252</v>
      </c>
      <c r="N8858" t="s">
        <v>46125</v>
      </c>
      <c r="O8858" s="76" t="s">
        <v>4356</v>
      </c>
      <c r="P8858" s="82">
        <v>378</v>
      </c>
      <c r="Q8858" s="82" t="s">
        <v>76972</v>
      </c>
      <c r="R8858"/>
    </row>
    <row r="8859" spans="12:18" x14ac:dyDescent="0.25">
      <c r="L8859" t="s">
        <v>1179</v>
      </c>
      <c r="M8859" t="s">
        <v>8136</v>
      </c>
      <c r="N8859" t="s">
        <v>46126</v>
      </c>
      <c r="O8859" s="76" t="s">
        <v>4356</v>
      </c>
      <c r="P8859" s="82">
        <v>286</v>
      </c>
      <c r="Q8859" s="82" t="s">
        <v>76973</v>
      </c>
      <c r="R8859"/>
    </row>
    <row r="8860" spans="12:18" x14ac:dyDescent="0.25">
      <c r="L8860" t="s">
        <v>1179</v>
      </c>
      <c r="M8860" t="s">
        <v>16254</v>
      </c>
      <c r="N8860" t="s">
        <v>46127</v>
      </c>
      <c r="O8860" s="76" t="s">
        <v>4356</v>
      </c>
      <c r="P8860" s="82">
        <v>248</v>
      </c>
      <c r="Q8860" s="82" t="s">
        <v>76974</v>
      </c>
      <c r="R8860"/>
    </row>
    <row r="8861" spans="12:18" x14ac:dyDescent="0.25">
      <c r="L8861" t="s">
        <v>1179</v>
      </c>
      <c r="M8861" t="s">
        <v>16256</v>
      </c>
      <c r="N8861" t="s">
        <v>46128</v>
      </c>
      <c r="O8861" s="76" t="s">
        <v>4356</v>
      </c>
      <c r="P8861" s="82">
        <v>91</v>
      </c>
      <c r="Q8861" s="82" t="s">
        <v>76975</v>
      </c>
      <c r="R8861"/>
    </row>
    <row r="8862" spans="12:18" x14ac:dyDescent="0.25">
      <c r="L8862" t="s">
        <v>1179</v>
      </c>
      <c r="M8862" t="s">
        <v>25164</v>
      </c>
      <c r="N8862" t="s">
        <v>46129</v>
      </c>
      <c r="O8862" s="76" t="s">
        <v>4356</v>
      </c>
      <c r="P8862" s="82">
        <v>340</v>
      </c>
      <c r="Q8862" s="82" t="s">
        <v>76976</v>
      </c>
      <c r="R8862"/>
    </row>
    <row r="8863" spans="12:18" x14ac:dyDescent="0.25">
      <c r="L8863" t="s">
        <v>1179</v>
      </c>
      <c r="M8863" t="s">
        <v>16258</v>
      </c>
      <c r="N8863" t="s">
        <v>46130</v>
      </c>
      <c r="O8863" s="76" t="s">
        <v>4356</v>
      </c>
      <c r="P8863" s="82">
        <v>405</v>
      </c>
      <c r="Q8863" s="82" t="s">
        <v>76977</v>
      </c>
      <c r="R8863"/>
    </row>
    <row r="8864" spans="12:18" x14ac:dyDescent="0.25">
      <c r="L8864" t="s">
        <v>1179</v>
      </c>
      <c r="M8864" t="s">
        <v>34083</v>
      </c>
      <c r="N8864" t="s">
        <v>46131</v>
      </c>
      <c r="O8864" s="76" t="s">
        <v>4366</v>
      </c>
      <c r="P8864" s="82">
        <v>514</v>
      </c>
      <c r="Q8864" s="82" t="s">
        <v>76979</v>
      </c>
      <c r="R8864"/>
    </row>
    <row r="8865" spans="12:18" x14ac:dyDescent="0.25">
      <c r="L8865" t="s">
        <v>1179</v>
      </c>
      <c r="M8865" t="s">
        <v>34082</v>
      </c>
      <c r="N8865" t="s">
        <v>46132</v>
      </c>
      <c r="O8865" s="76" t="s">
        <v>4366</v>
      </c>
      <c r="P8865" s="82">
        <v>253</v>
      </c>
      <c r="Q8865" s="82" t="s">
        <v>76978</v>
      </c>
      <c r="R8865"/>
    </row>
    <row r="8866" spans="12:18" x14ac:dyDescent="0.25">
      <c r="L8866" t="s">
        <v>1179</v>
      </c>
      <c r="M8866" t="s">
        <v>16259</v>
      </c>
      <c r="N8866" t="s">
        <v>46133</v>
      </c>
      <c r="O8866" s="76" t="s">
        <v>4366</v>
      </c>
      <c r="P8866" s="82">
        <v>250</v>
      </c>
      <c r="Q8866" s="82" t="s">
        <v>76980</v>
      </c>
      <c r="R8866"/>
    </row>
    <row r="8867" spans="12:18" x14ac:dyDescent="0.25">
      <c r="L8867" t="s">
        <v>1179</v>
      </c>
      <c r="M8867" t="s">
        <v>25165</v>
      </c>
      <c r="N8867" t="s">
        <v>46134</v>
      </c>
      <c r="O8867" s="76" t="s">
        <v>4366</v>
      </c>
      <c r="P8867" s="82">
        <v>330</v>
      </c>
      <c r="Q8867" s="82" t="s">
        <v>76981</v>
      </c>
      <c r="R8867"/>
    </row>
    <row r="8868" spans="12:18" x14ac:dyDescent="0.25">
      <c r="L8868" t="s">
        <v>1179</v>
      </c>
      <c r="M8868" t="s">
        <v>25166</v>
      </c>
      <c r="N8868" t="s">
        <v>46135</v>
      </c>
      <c r="O8868" s="76" t="s">
        <v>4356</v>
      </c>
      <c r="P8868" s="82">
        <v>474</v>
      </c>
      <c r="Q8868" s="82" t="s">
        <v>76982</v>
      </c>
      <c r="R8868"/>
    </row>
    <row r="8869" spans="12:18" x14ac:dyDescent="0.25">
      <c r="L8869" t="s">
        <v>1179</v>
      </c>
      <c r="M8869" t="s">
        <v>14219</v>
      </c>
      <c r="N8869" t="s">
        <v>46136</v>
      </c>
      <c r="O8869" s="76" t="s">
        <v>4356</v>
      </c>
      <c r="P8869" s="82">
        <v>2668</v>
      </c>
      <c r="Q8869" s="82" t="s">
        <v>76983</v>
      </c>
      <c r="R8869"/>
    </row>
    <row r="8870" spans="12:18" x14ac:dyDescent="0.25">
      <c r="L8870" t="s">
        <v>1179</v>
      </c>
      <c r="M8870" t="s">
        <v>16261</v>
      </c>
      <c r="N8870" t="s">
        <v>46137</v>
      </c>
      <c r="O8870" s="76" t="s">
        <v>4366</v>
      </c>
      <c r="P8870" s="82">
        <v>114</v>
      </c>
      <c r="Q8870" s="82" t="s">
        <v>76984</v>
      </c>
      <c r="R8870"/>
    </row>
    <row r="8871" spans="12:18" x14ac:dyDescent="0.25">
      <c r="L8871" t="s">
        <v>1179</v>
      </c>
      <c r="M8871" t="s">
        <v>8137</v>
      </c>
      <c r="N8871" t="s">
        <v>46138</v>
      </c>
      <c r="O8871" s="76" t="s">
        <v>4356</v>
      </c>
      <c r="P8871" s="82">
        <v>13</v>
      </c>
      <c r="Q8871" s="82" t="s">
        <v>76985</v>
      </c>
      <c r="R8871"/>
    </row>
    <row r="8872" spans="12:18" x14ac:dyDescent="0.25">
      <c r="L8872" t="s">
        <v>1179</v>
      </c>
      <c r="M8872" t="s">
        <v>8138</v>
      </c>
      <c r="N8872" t="s">
        <v>46139</v>
      </c>
      <c r="O8872" s="76" t="s">
        <v>4366</v>
      </c>
      <c r="P8872" s="82">
        <v>120</v>
      </c>
      <c r="Q8872" s="82" t="s">
        <v>76986</v>
      </c>
      <c r="R8872"/>
    </row>
    <row r="8873" spans="12:18" x14ac:dyDescent="0.25">
      <c r="L8873" t="s">
        <v>1179</v>
      </c>
      <c r="M8873" t="s">
        <v>14220</v>
      </c>
      <c r="N8873" t="s">
        <v>46140</v>
      </c>
      <c r="O8873" s="76" t="s">
        <v>4356</v>
      </c>
      <c r="P8873" s="82">
        <v>129</v>
      </c>
      <c r="Q8873" s="82" t="s">
        <v>76987</v>
      </c>
      <c r="R8873"/>
    </row>
    <row r="8874" spans="12:18" x14ac:dyDescent="0.25">
      <c r="L8874" t="s">
        <v>1179</v>
      </c>
      <c r="M8874" t="s">
        <v>34084</v>
      </c>
      <c r="N8874" t="s">
        <v>46141</v>
      </c>
      <c r="O8874" s="76" t="s">
        <v>4374</v>
      </c>
      <c r="P8874" s="82">
        <v>2054</v>
      </c>
      <c r="Q8874" s="82" t="s">
        <v>72645</v>
      </c>
      <c r="R8874"/>
    </row>
    <row r="8875" spans="12:18" x14ac:dyDescent="0.25">
      <c r="L8875" t="s">
        <v>1179</v>
      </c>
      <c r="M8875" t="s">
        <v>14222</v>
      </c>
      <c r="N8875" t="s">
        <v>46142</v>
      </c>
      <c r="O8875" s="76" t="s">
        <v>4366</v>
      </c>
      <c r="P8875" s="82">
        <v>9</v>
      </c>
      <c r="Q8875" s="82" t="s">
        <v>76988</v>
      </c>
      <c r="R8875"/>
    </row>
    <row r="8876" spans="12:18" x14ac:dyDescent="0.25">
      <c r="L8876" t="s">
        <v>1179</v>
      </c>
      <c r="M8876" t="s">
        <v>14224</v>
      </c>
      <c r="N8876" t="s">
        <v>46143</v>
      </c>
      <c r="O8876" s="76" t="s">
        <v>4356</v>
      </c>
      <c r="P8876" s="82">
        <v>511</v>
      </c>
      <c r="Q8876" s="82" t="s">
        <v>76989</v>
      </c>
      <c r="R8876"/>
    </row>
    <row r="8877" spans="12:18" x14ac:dyDescent="0.25">
      <c r="L8877" t="s">
        <v>1179</v>
      </c>
      <c r="M8877" t="s">
        <v>25167</v>
      </c>
      <c r="N8877" t="s">
        <v>46144</v>
      </c>
      <c r="O8877" s="76" t="s">
        <v>4366</v>
      </c>
      <c r="P8877" s="82">
        <v>133</v>
      </c>
      <c r="Q8877" s="82" t="s">
        <v>76992</v>
      </c>
      <c r="R8877"/>
    </row>
    <row r="8878" spans="12:18" x14ac:dyDescent="0.25">
      <c r="L8878" t="s">
        <v>1179</v>
      </c>
      <c r="M8878" t="s">
        <v>14226</v>
      </c>
      <c r="N8878" t="s">
        <v>46145</v>
      </c>
      <c r="O8878" s="76" t="s">
        <v>4366</v>
      </c>
      <c r="P8878" s="82">
        <v>318</v>
      </c>
      <c r="Q8878" s="82" t="s">
        <v>76993</v>
      </c>
      <c r="R8878"/>
    </row>
    <row r="8879" spans="12:18" x14ac:dyDescent="0.25">
      <c r="L8879" t="s">
        <v>1179</v>
      </c>
      <c r="M8879" t="s">
        <v>34085</v>
      </c>
      <c r="N8879" t="s">
        <v>46146</v>
      </c>
      <c r="O8879" s="76" t="s">
        <v>4366</v>
      </c>
      <c r="P8879" s="82">
        <v>213</v>
      </c>
      <c r="Q8879" s="82" t="s">
        <v>76994</v>
      </c>
      <c r="R8879"/>
    </row>
    <row r="8880" spans="12:18" x14ac:dyDescent="0.25">
      <c r="L8880" t="s">
        <v>1179</v>
      </c>
      <c r="M8880" t="s">
        <v>14228</v>
      </c>
      <c r="N8880" t="s">
        <v>46147</v>
      </c>
      <c r="O8880" s="76" t="s">
        <v>4366</v>
      </c>
      <c r="P8880" s="82">
        <v>120</v>
      </c>
      <c r="Q8880" s="82" t="s">
        <v>76995</v>
      </c>
      <c r="R8880"/>
    </row>
    <row r="8881" spans="12:18" x14ac:dyDescent="0.25">
      <c r="L8881" t="s">
        <v>1179</v>
      </c>
      <c r="M8881" t="s">
        <v>25168</v>
      </c>
      <c r="N8881" t="s">
        <v>46148</v>
      </c>
      <c r="O8881" s="76" t="s">
        <v>4356</v>
      </c>
      <c r="P8881" s="82">
        <v>1937</v>
      </c>
      <c r="Q8881" s="82" t="s">
        <v>76996</v>
      </c>
      <c r="R8881"/>
    </row>
    <row r="8882" spans="12:18" x14ac:dyDescent="0.25">
      <c r="L8882" t="s">
        <v>1179</v>
      </c>
      <c r="M8882" t="s">
        <v>25169</v>
      </c>
      <c r="N8882" t="s">
        <v>46149</v>
      </c>
      <c r="O8882" s="76" t="s">
        <v>4356</v>
      </c>
      <c r="P8882" s="82">
        <v>515</v>
      </c>
      <c r="Q8882" s="82" t="s">
        <v>76998</v>
      </c>
      <c r="R8882"/>
    </row>
    <row r="8883" spans="12:18" x14ac:dyDescent="0.25">
      <c r="L8883" t="s">
        <v>1179</v>
      </c>
      <c r="M8883" t="s">
        <v>25170</v>
      </c>
      <c r="N8883" t="s">
        <v>46150</v>
      </c>
      <c r="O8883" s="76" t="s">
        <v>4366</v>
      </c>
      <c r="P8883" s="82">
        <v>128</v>
      </c>
      <c r="Q8883" s="82" t="s">
        <v>77000</v>
      </c>
      <c r="R8883"/>
    </row>
    <row r="8884" spans="12:18" x14ac:dyDescent="0.25">
      <c r="L8884" t="s">
        <v>1179</v>
      </c>
      <c r="M8884" t="s">
        <v>8141</v>
      </c>
      <c r="N8884" t="s">
        <v>46151</v>
      </c>
      <c r="O8884" s="76" t="s">
        <v>4366</v>
      </c>
      <c r="P8884" s="82">
        <v>292</v>
      </c>
      <c r="Q8884" s="82" t="s">
        <v>76999</v>
      </c>
      <c r="R8884"/>
    </row>
    <row r="8885" spans="12:18" x14ac:dyDescent="0.25">
      <c r="L8885" t="s">
        <v>1179</v>
      </c>
      <c r="M8885" t="s">
        <v>25171</v>
      </c>
      <c r="N8885" t="s">
        <v>46152</v>
      </c>
      <c r="O8885" s="76" t="s">
        <v>4356</v>
      </c>
      <c r="P8885" s="82">
        <v>131</v>
      </c>
      <c r="Q8885" s="82" t="s">
        <v>77002</v>
      </c>
      <c r="R8885"/>
    </row>
    <row r="8886" spans="12:18" x14ac:dyDescent="0.25">
      <c r="L8886" t="s">
        <v>1179</v>
      </c>
      <c r="M8886" t="s">
        <v>14230</v>
      </c>
      <c r="N8886" t="s">
        <v>46153</v>
      </c>
      <c r="O8886" s="76" t="s">
        <v>4356</v>
      </c>
      <c r="P8886" s="82">
        <v>269</v>
      </c>
      <c r="Q8886" s="82" t="s">
        <v>77003</v>
      </c>
      <c r="R8886"/>
    </row>
    <row r="8887" spans="12:18" x14ac:dyDescent="0.25">
      <c r="L8887" t="s">
        <v>1179</v>
      </c>
      <c r="M8887" t="s">
        <v>34087</v>
      </c>
      <c r="N8887" t="s">
        <v>46154</v>
      </c>
      <c r="O8887" s="76" t="s">
        <v>4356</v>
      </c>
      <c r="P8887" s="82">
        <v>309</v>
      </c>
      <c r="Q8887" s="82" t="s">
        <v>77004</v>
      </c>
      <c r="R8887"/>
    </row>
    <row r="8888" spans="12:18" x14ac:dyDescent="0.25">
      <c r="L8888" t="s">
        <v>1179</v>
      </c>
      <c r="M8888" t="s">
        <v>8143</v>
      </c>
      <c r="N8888" t="s">
        <v>46155</v>
      </c>
      <c r="O8888" s="76" t="s">
        <v>4356</v>
      </c>
      <c r="P8888" s="82">
        <v>1267</v>
      </c>
      <c r="Q8888" s="82" t="s">
        <v>77007</v>
      </c>
      <c r="R8888"/>
    </row>
    <row r="8889" spans="12:18" x14ac:dyDescent="0.25">
      <c r="L8889" t="s">
        <v>1179</v>
      </c>
      <c r="M8889" t="s">
        <v>25173</v>
      </c>
      <c r="N8889" t="s">
        <v>46156</v>
      </c>
      <c r="O8889" s="76" t="s">
        <v>4366</v>
      </c>
      <c r="P8889" s="82">
        <v>33</v>
      </c>
      <c r="Q8889" s="82" t="s">
        <v>77009</v>
      </c>
      <c r="R8889"/>
    </row>
    <row r="8890" spans="12:18" x14ac:dyDescent="0.25">
      <c r="L8890" t="s">
        <v>1179</v>
      </c>
      <c r="M8890" t="s">
        <v>34088</v>
      </c>
      <c r="N8890" t="s">
        <v>46157</v>
      </c>
      <c r="O8890" s="76" t="s">
        <v>4366</v>
      </c>
      <c r="P8890" s="82">
        <v>109</v>
      </c>
      <c r="Q8890" s="82" t="s">
        <v>77011</v>
      </c>
      <c r="R8890"/>
    </row>
    <row r="8891" spans="12:18" x14ac:dyDescent="0.25">
      <c r="L8891" t="s">
        <v>1179</v>
      </c>
      <c r="M8891" t="s">
        <v>16266</v>
      </c>
      <c r="N8891" t="s">
        <v>46158</v>
      </c>
      <c r="O8891" s="76" t="s">
        <v>4366</v>
      </c>
      <c r="P8891" s="82">
        <v>200</v>
      </c>
      <c r="Q8891" s="82" t="s">
        <v>77010</v>
      </c>
      <c r="R8891"/>
    </row>
    <row r="8892" spans="12:18" x14ac:dyDescent="0.25">
      <c r="L8892" t="s">
        <v>1179</v>
      </c>
      <c r="M8892" t="s">
        <v>8144</v>
      </c>
      <c r="N8892" t="s">
        <v>46159</v>
      </c>
      <c r="O8892" s="76" t="s">
        <v>4366</v>
      </c>
      <c r="P8892" s="82">
        <v>144</v>
      </c>
      <c r="Q8892" s="82" t="s">
        <v>77012</v>
      </c>
      <c r="R8892"/>
    </row>
    <row r="8893" spans="12:18" x14ac:dyDescent="0.25">
      <c r="L8893" t="s">
        <v>1179</v>
      </c>
      <c r="M8893" t="s">
        <v>8145</v>
      </c>
      <c r="N8893" t="s">
        <v>46160</v>
      </c>
      <c r="O8893" s="76" t="s">
        <v>4366</v>
      </c>
      <c r="P8893" s="82">
        <v>80</v>
      </c>
      <c r="Q8893" s="82" t="s">
        <v>77013</v>
      </c>
      <c r="R8893"/>
    </row>
    <row r="8894" spans="12:18" x14ac:dyDescent="0.25">
      <c r="L8894" t="s">
        <v>1179</v>
      </c>
      <c r="M8894" t="s">
        <v>8147</v>
      </c>
      <c r="N8894" t="s">
        <v>46161</v>
      </c>
      <c r="O8894" s="76" t="s">
        <v>4356</v>
      </c>
      <c r="P8894" s="82">
        <v>156</v>
      </c>
      <c r="Q8894" s="82" t="s">
        <v>77017</v>
      </c>
      <c r="R8894"/>
    </row>
    <row r="8895" spans="12:18" x14ac:dyDescent="0.25">
      <c r="L8895" t="s">
        <v>1179</v>
      </c>
      <c r="M8895" t="s">
        <v>5179</v>
      </c>
      <c r="N8895" t="s">
        <v>46162</v>
      </c>
      <c r="O8895" s="76" t="s">
        <v>4366</v>
      </c>
      <c r="P8895" s="82">
        <v>106</v>
      </c>
      <c r="Q8895" s="82" t="s">
        <v>77015</v>
      </c>
      <c r="R8895"/>
    </row>
    <row r="8896" spans="12:18" x14ac:dyDescent="0.25">
      <c r="L8896" t="s">
        <v>1179</v>
      </c>
      <c r="M8896" t="s">
        <v>25174</v>
      </c>
      <c r="N8896" t="s">
        <v>46163</v>
      </c>
      <c r="O8896" s="76" t="s">
        <v>4374</v>
      </c>
      <c r="P8896" s="82">
        <v>1277</v>
      </c>
      <c r="Q8896" s="82" t="s">
        <v>77014</v>
      </c>
      <c r="R8896"/>
    </row>
    <row r="8897" spans="12:18" x14ac:dyDescent="0.25">
      <c r="L8897" t="s">
        <v>1179</v>
      </c>
      <c r="M8897" t="s">
        <v>8146</v>
      </c>
      <c r="N8897" t="s">
        <v>46164</v>
      </c>
      <c r="O8897" s="76" t="s">
        <v>4366</v>
      </c>
      <c r="P8897" s="82">
        <v>218</v>
      </c>
      <c r="Q8897" s="82" t="s">
        <v>77016</v>
      </c>
      <c r="R8897"/>
    </row>
    <row r="8898" spans="12:18" x14ac:dyDescent="0.25">
      <c r="L8898" t="s">
        <v>1179</v>
      </c>
      <c r="M8898" t="s">
        <v>9421</v>
      </c>
      <c r="N8898" t="s">
        <v>46165</v>
      </c>
      <c r="O8898" s="76" t="s">
        <v>4366</v>
      </c>
      <c r="P8898" s="82">
        <v>246</v>
      </c>
      <c r="Q8898" s="82" t="s">
        <v>77018</v>
      </c>
      <c r="R8898"/>
    </row>
    <row r="8899" spans="12:18" x14ac:dyDescent="0.25">
      <c r="L8899" t="s">
        <v>1179</v>
      </c>
      <c r="M8899" t="s">
        <v>8148</v>
      </c>
      <c r="N8899" t="s">
        <v>46166</v>
      </c>
      <c r="O8899" s="76" t="s">
        <v>4366</v>
      </c>
      <c r="P8899" s="82">
        <v>84</v>
      </c>
      <c r="Q8899" s="82" t="s">
        <v>77019</v>
      </c>
      <c r="R8899"/>
    </row>
    <row r="8900" spans="12:18" x14ac:dyDescent="0.25">
      <c r="L8900" t="s">
        <v>1179</v>
      </c>
      <c r="M8900" t="s">
        <v>34089</v>
      </c>
      <c r="N8900" t="s">
        <v>46167</v>
      </c>
      <c r="O8900" s="76" t="s">
        <v>4356</v>
      </c>
      <c r="P8900" s="82">
        <v>315</v>
      </c>
      <c r="Q8900" s="82" t="s">
        <v>77020</v>
      </c>
      <c r="R8900"/>
    </row>
    <row r="8901" spans="12:18" x14ac:dyDescent="0.25">
      <c r="L8901" t="s">
        <v>1179</v>
      </c>
      <c r="M8901" t="s">
        <v>34090</v>
      </c>
      <c r="N8901" t="s">
        <v>46168</v>
      </c>
      <c r="O8901" s="76" t="s">
        <v>4366</v>
      </c>
      <c r="P8901" s="82">
        <v>152</v>
      </c>
      <c r="Q8901" s="82" t="s">
        <v>77021</v>
      </c>
      <c r="R8901"/>
    </row>
    <row r="8902" spans="12:18" x14ac:dyDescent="0.25">
      <c r="L8902" t="s">
        <v>1179</v>
      </c>
      <c r="M8902" t="s">
        <v>16268</v>
      </c>
      <c r="N8902" t="s">
        <v>46169</v>
      </c>
      <c r="O8902" s="76" t="s">
        <v>4366</v>
      </c>
      <c r="P8902" s="82">
        <v>135</v>
      </c>
      <c r="Q8902" s="82" t="s">
        <v>77022</v>
      </c>
      <c r="R8902"/>
    </row>
    <row r="8903" spans="12:18" x14ac:dyDescent="0.25">
      <c r="L8903" t="s">
        <v>1179</v>
      </c>
      <c r="M8903" t="s">
        <v>25175</v>
      </c>
      <c r="N8903" t="s">
        <v>46170</v>
      </c>
      <c r="O8903" s="76" t="s">
        <v>4366</v>
      </c>
      <c r="P8903" s="82">
        <v>116</v>
      </c>
      <c r="Q8903" s="82" t="s">
        <v>77024</v>
      </c>
      <c r="R8903"/>
    </row>
    <row r="8904" spans="12:18" x14ac:dyDescent="0.25">
      <c r="L8904" t="s">
        <v>1179</v>
      </c>
      <c r="M8904" t="s">
        <v>16270</v>
      </c>
      <c r="N8904" t="s">
        <v>46171</v>
      </c>
      <c r="O8904" s="76" t="s">
        <v>4366</v>
      </c>
      <c r="P8904" s="82">
        <v>136</v>
      </c>
      <c r="Q8904" s="82" t="s">
        <v>77025</v>
      </c>
      <c r="R8904"/>
    </row>
    <row r="8905" spans="12:18" x14ac:dyDescent="0.25">
      <c r="L8905" t="s">
        <v>1179</v>
      </c>
      <c r="M8905" t="s">
        <v>25176</v>
      </c>
      <c r="N8905" t="s">
        <v>46172</v>
      </c>
      <c r="O8905" s="76" t="s">
        <v>4366</v>
      </c>
      <c r="P8905" s="82">
        <v>88</v>
      </c>
      <c r="Q8905" s="82" t="s">
        <v>77026</v>
      </c>
      <c r="R8905"/>
    </row>
    <row r="8906" spans="12:18" x14ac:dyDescent="0.25">
      <c r="L8906" t="s">
        <v>1179</v>
      </c>
      <c r="M8906" t="s">
        <v>34092</v>
      </c>
      <c r="N8906" t="s">
        <v>46173</v>
      </c>
      <c r="O8906" s="76" t="s">
        <v>4366</v>
      </c>
      <c r="P8906" s="82">
        <v>69</v>
      </c>
      <c r="Q8906" s="82" t="s">
        <v>77027</v>
      </c>
      <c r="R8906"/>
    </row>
    <row r="8907" spans="12:18" x14ac:dyDescent="0.25">
      <c r="L8907" t="s">
        <v>1179</v>
      </c>
      <c r="M8907" t="s">
        <v>16272</v>
      </c>
      <c r="N8907" t="s">
        <v>46174</v>
      </c>
      <c r="O8907" s="76" t="s">
        <v>4356</v>
      </c>
      <c r="P8907" s="82">
        <v>284</v>
      </c>
      <c r="Q8907" s="82" t="s">
        <v>77028</v>
      </c>
      <c r="R8907"/>
    </row>
    <row r="8908" spans="12:18" x14ac:dyDescent="0.25">
      <c r="L8908" t="s">
        <v>1179</v>
      </c>
      <c r="M8908" t="s">
        <v>8149</v>
      </c>
      <c r="N8908" t="s">
        <v>46175</v>
      </c>
      <c r="O8908" s="76" t="s">
        <v>4356</v>
      </c>
      <c r="P8908" s="82">
        <v>1045</v>
      </c>
      <c r="Q8908" s="82" t="s">
        <v>77030</v>
      </c>
      <c r="R8908"/>
    </row>
    <row r="8909" spans="12:18" x14ac:dyDescent="0.25">
      <c r="L8909" t="s">
        <v>1179</v>
      </c>
      <c r="M8909" t="s">
        <v>34093</v>
      </c>
      <c r="N8909" t="s">
        <v>46176</v>
      </c>
      <c r="O8909" s="76" t="s">
        <v>4366</v>
      </c>
      <c r="P8909" s="82">
        <v>65</v>
      </c>
      <c r="Q8909" s="82" t="s">
        <v>77029</v>
      </c>
      <c r="R8909"/>
    </row>
    <row r="8910" spans="12:18" x14ac:dyDescent="0.25">
      <c r="L8910" t="s">
        <v>1179</v>
      </c>
      <c r="M8910" t="s">
        <v>8150</v>
      </c>
      <c r="N8910" t="s">
        <v>46177</v>
      </c>
      <c r="O8910" s="76" t="s">
        <v>4356</v>
      </c>
      <c r="P8910" s="82">
        <v>495</v>
      </c>
      <c r="Q8910" s="82" t="s">
        <v>77031</v>
      </c>
      <c r="R8910"/>
    </row>
    <row r="8911" spans="12:18" x14ac:dyDescent="0.25">
      <c r="L8911" t="s">
        <v>1179</v>
      </c>
      <c r="M8911" t="s">
        <v>16274</v>
      </c>
      <c r="N8911" t="s">
        <v>46178</v>
      </c>
      <c r="O8911" s="76" t="s">
        <v>4374</v>
      </c>
      <c r="P8911" s="82">
        <v>754</v>
      </c>
      <c r="Q8911" s="82" t="s">
        <v>77032</v>
      </c>
      <c r="R8911"/>
    </row>
    <row r="8912" spans="12:18" x14ac:dyDescent="0.25">
      <c r="L8912" t="s">
        <v>1179</v>
      </c>
      <c r="M8912" t="s">
        <v>14234</v>
      </c>
      <c r="N8912" t="s">
        <v>46179</v>
      </c>
      <c r="O8912" s="76" t="s">
        <v>4366</v>
      </c>
      <c r="P8912" s="82">
        <v>197</v>
      </c>
      <c r="Q8912" s="82" t="s">
        <v>77033</v>
      </c>
      <c r="R8912"/>
    </row>
    <row r="8913" spans="12:18" x14ac:dyDescent="0.25">
      <c r="L8913" t="s">
        <v>1179</v>
      </c>
      <c r="M8913" t="s">
        <v>34094</v>
      </c>
      <c r="N8913" t="s">
        <v>46180</v>
      </c>
      <c r="O8913" s="76" t="s">
        <v>4374</v>
      </c>
      <c r="P8913" s="82">
        <v>1635</v>
      </c>
      <c r="Q8913" s="82" t="s">
        <v>77034</v>
      </c>
      <c r="R8913"/>
    </row>
    <row r="8914" spans="12:18" x14ac:dyDescent="0.25">
      <c r="L8914" t="s">
        <v>1179</v>
      </c>
      <c r="M8914" t="s">
        <v>16276</v>
      </c>
      <c r="N8914" t="s">
        <v>46181</v>
      </c>
      <c r="O8914" s="76" t="s">
        <v>4374</v>
      </c>
      <c r="P8914" s="82">
        <v>457</v>
      </c>
      <c r="Q8914" s="82" t="s">
        <v>77035</v>
      </c>
      <c r="R8914"/>
    </row>
    <row r="8915" spans="12:18" x14ac:dyDescent="0.25">
      <c r="L8915" t="s">
        <v>1179</v>
      </c>
      <c r="M8915" t="s">
        <v>8151</v>
      </c>
      <c r="N8915" t="s">
        <v>46182</v>
      </c>
      <c r="O8915" s="76" t="s">
        <v>4356</v>
      </c>
      <c r="P8915" s="82">
        <v>172</v>
      </c>
      <c r="Q8915" s="82" t="s">
        <v>77036</v>
      </c>
      <c r="R8915"/>
    </row>
    <row r="8916" spans="12:18" x14ac:dyDescent="0.25">
      <c r="L8916" t="s">
        <v>1179</v>
      </c>
      <c r="M8916" t="s">
        <v>16278</v>
      </c>
      <c r="N8916" t="s">
        <v>46183</v>
      </c>
      <c r="O8916" s="76" t="s">
        <v>4356</v>
      </c>
      <c r="P8916" s="82">
        <v>1903</v>
      </c>
      <c r="Q8916" s="82" t="s">
        <v>77037</v>
      </c>
      <c r="R8916"/>
    </row>
    <row r="8917" spans="12:18" x14ac:dyDescent="0.25">
      <c r="L8917" t="s">
        <v>1179</v>
      </c>
      <c r="M8917" t="s">
        <v>14236</v>
      </c>
      <c r="N8917" t="s">
        <v>46184</v>
      </c>
      <c r="O8917" s="76" t="s">
        <v>4366</v>
      </c>
      <c r="P8917" s="82">
        <v>113</v>
      </c>
      <c r="Q8917" s="82" t="s">
        <v>77038</v>
      </c>
      <c r="R8917"/>
    </row>
    <row r="8918" spans="12:18" x14ac:dyDescent="0.25">
      <c r="L8918" t="s">
        <v>1179</v>
      </c>
      <c r="M8918" t="s">
        <v>8152</v>
      </c>
      <c r="N8918" t="s">
        <v>46185</v>
      </c>
      <c r="O8918" s="76" t="s">
        <v>4374</v>
      </c>
      <c r="P8918" s="82">
        <v>1473</v>
      </c>
      <c r="Q8918" s="82" t="s">
        <v>72645</v>
      </c>
      <c r="R8918"/>
    </row>
    <row r="8919" spans="12:18" x14ac:dyDescent="0.25">
      <c r="L8919" t="s">
        <v>1179</v>
      </c>
      <c r="M8919" t="s">
        <v>16280</v>
      </c>
      <c r="N8919" t="s">
        <v>46186</v>
      </c>
      <c r="O8919" s="76" t="s">
        <v>4374</v>
      </c>
      <c r="P8919" s="82">
        <v>1417</v>
      </c>
      <c r="Q8919" s="82" t="s">
        <v>77039</v>
      </c>
      <c r="R8919"/>
    </row>
    <row r="8920" spans="12:18" x14ac:dyDescent="0.25">
      <c r="L8920" t="s">
        <v>1179</v>
      </c>
      <c r="M8920" t="s">
        <v>16282</v>
      </c>
      <c r="N8920" t="s">
        <v>46187</v>
      </c>
      <c r="O8920" s="76" t="s">
        <v>4356</v>
      </c>
      <c r="P8920" s="82">
        <v>615</v>
      </c>
      <c r="Q8920" s="82" t="s">
        <v>77040</v>
      </c>
      <c r="R8920"/>
    </row>
    <row r="8921" spans="12:18" x14ac:dyDescent="0.25">
      <c r="L8921" t="s">
        <v>1179</v>
      </c>
      <c r="M8921" t="s">
        <v>8153</v>
      </c>
      <c r="N8921" t="s">
        <v>46188</v>
      </c>
      <c r="O8921" s="76" t="s">
        <v>4356</v>
      </c>
      <c r="P8921" s="82">
        <v>734</v>
      </c>
      <c r="Q8921" s="82" t="s">
        <v>77041</v>
      </c>
      <c r="R8921"/>
    </row>
    <row r="8922" spans="12:18" x14ac:dyDescent="0.25">
      <c r="L8922" t="s">
        <v>1179</v>
      </c>
      <c r="M8922" t="s">
        <v>8154</v>
      </c>
      <c r="N8922" t="s">
        <v>46189</v>
      </c>
      <c r="O8922" s="76" t="s">
        <v>4356</v>
      </c>
      <c r="P8922" s="82">
        <v>339</v>
      </c>
      <c r="Q8922" s="82" t="s">
        <v>77042</v>
      </c>
      <c r="R8922"/>
    </row>
    <row r="8923" spans="12:18" x14ac:dyDescent="0.25">
      <c r="L8923" t="s">
        <v>1179</v>
      </c>
      <c r="M8923" t="s">
        <v>8155</v>
      </c>
      <c r="N8923" t="s">
        <v>46190</v>
      </c>
      <c r="O8923" s="76" t="s">
        <v>4374</v>
      </c>
      <c r="P8923" s="82">
        <v>1451</v>
      </c>
      <c r="Q8923" s="82" t="s">
        <v>72645</v>
      </c>
      <c r="R8923"/>
    </row>
    <row r="8924" spans="12:18" x14ac:dyDescent="0.25">
      <c r="L8924" t="s">
        <v>1179</v>
      </c>
      <c r="M8924" t="s">
        <v>10824</v>
      </c>
      <c r="N8924" t="s">
        <v>46191</v>
      </c>
      <c r="O8924" s="76" t="s">
        <v>4356</v>
      </c>
      <c r="P8924" s="82">
        <v>710</v>
      </c>
      <c r="Q8924" s="82" t="s">
        <v>77043</v>
      </c>
      <c r="R8924"/>
    </row>
    <row r="8925" spans="12:18" x14ac:dyDescent="0.25">
      <c r="L8925" t="s">
        <v>1179</v>
      </c>
      <c r="M8925" t="s">
        <v>8156</v>
      </c>
      <c r="N8925" t="s">
        <v>46192</v>
      </c>
      <c r="O8925" s="76" t="s">
        <v>4366</v>
      </c>
      <c r="P8925" s="82">
        <v>267</v>
      </c>
      <c r="Q8925" s="82" t="s">
        <v>77044</v>
      </c>
      <c r="R8925"/>
    </row>
    <row r="8926" spans="12:18" x14ac:dyDescent="0.25">
      <c r="L8926" t="s">
        <v>1179</v>
      </c>
      <c r="M8926" t="s">
        <v>8157</v>
      </c>
      <c r="N8926" t="s">
        <v>46193</v>
      </c>
      <c r="O8926" s="76" t="s">
        <v>4366</v>
      </c>
      <c r="P8926" s="82">
        <v>180</v>
      </c>
      <c r="Q8926" s="82" t="s">
        <v>77045</v>
      </c>
      <c r="R8926"/>
    </row>
    <row r="8927" spans="12:18" x14ac:dyDescent="0.25">
      <c r="L8927" t="s">
        <v>1179</v>
      </c>
      <c r="M8927" t="s">
        <v>34095</v>
      </c>
      <c r="N8927" t="s">
        <v>46194</v>
      </c>
      <c r="O8927" s="76" t="s">
        <v>4374</v>
      </c>
      <c r="P8927" s="82">
        <v>3021</v>
      </c>
      <c r="Q8927" s="82" t="s">
        <v>77046</v>
      </c>
      <c r="R8927"/>
    </row>
    <row r="8928" spans="12:18" x14ac:dyDescent="0.25">
      <c r="L8928" t="s">
        <v>1179</v>
      </c>
      <c r="M8928" t="s">
        <v>25177</v>
      </c>
      <c r="N8928" t="s">
        <v>46195</v>
      </c>
      <c r="O8928" s="76" t="s">
        <v>4374</v>
      </c>
      <c r="P8928" s="82">
        <v>637</v>
      </c>
      <c r="Q8928" s="82" t="s">
        <v>77047</v>
      </c>
      <c r="R8928"/>
    </row>
    <row r="8929" spans="12:18" x14ac:dyDescent="0.25">
      <c r="L8929" t="s">
        <v>1179</v>
      </c>
      <c r="M8929" t="s">
        <v>14238</v>
      </c>
      <c r="N8929" t="s">
        <v>46196</v>
      </c>
      <c r="O8929" s="76" t="s">
        <v>4366</v>
      </c>
      <c r="P8929" s="82">
        <v>177</v>
      </c>
      <c r="Q8929" s="82" t="s">
        <v>77048</v>
      </c>
      <c r="R8929"/>
    </row>
    <row r="8930" spans="12:18" x14ac:dyDescent="0.25">
      <c r="L8930" t="s">
        <v>1179</v>
      </c>
      <c r="M8930" t="s">
        <v>8158</v>
      </c>
      <c r="N8930" t="s">
        <v>46197</v>
      </c>
      <c r="O8930" s="76" t="s">
        <v>4366</v>
      </c>
      <c r="P8930" s="82">
        <v>129</v>
      </c>
      <c r="Q8930" s="82" t="s">
        <v>77049</v>
      </c>
      <c r="R8930"/>
    </row>
    <row r="8931" spans="12:18" x14ac:dyDescent="0.25">
      <c r="L8931" t="s">
        <v>1179</v>
      </c>
      <c r="M8931" t="s">
        <v>8159</v>
      </c>
      <c r="N8931" t="s">
        <v>46198</v>
      </c>
      <c r="O8931" s="76" t="s">
        <v>4366</v>
      </c>
      <c r="P8931" s="82">
        <v>155</v>
      </c>
      <c r="Q8931" s="82" t="s">
        <v>77050</v>
      </c>
      <c r="R8931"/>
    </row>
    <row r="8932" spans="12:18" x14ac:dyDescent="0.25">
      <c r="L8932" t="s">
        <v>1179</v>
      </c>
      <c r="M8932" t="s">
        <v>15556</v>
      </c>
      <c r="N8932" t="s">
        <v>46199</v>
      </c>
      <c r="O8932" s="76" t="s">
        <v>4366</v>
      </c>
      <c r="P8932" s="82">
        <v>89</v>
      </c>
      <c r="Q8932" s="82" t="s">
        <v>77051</v>
      </c>
      <c r="R8932"/>
    </row>
    <row r="8933" spans="12:18" x14ac:dyDescent="0.25">
      <c r="L8933" t="s">
        <v>1179</v>
      </c>
      <c r="M8933" t="s">
        <v>8160</v>
      </c>
      <c r="N8933" t="s">
        <v>46200</v>
      </c>
      <c r="O8933" s="76" t="s">
        <v>4374</v>
      </c>
      <c r="P8933" s="82">
        <v>2609</v>
      </c>
      <c r="Q8933" s="82" t="s">
        <v>72645</v>
      </c>
      <c r="R8933"/>
    </row>
    <row r="8934" spans="12:18" x14ac:dyDescent="0.25">
      <c r="L8934" t="s">
        <v>1179</v>
      </c>
      <c r="M8934" t="s">
        <v>8161</v>
      </c>
      <c r="N8934" t="s">
        <v>46201</v>
      </c>
      <c r="O8934" s="76" t="s">
        <v>4356</v>
      </c>
      <c r="P8934" s="82">
        <v>503</v>
      </c>
      <c r="Q8934" s="82" t="s">
        <v>77053</v>
      </c>
      <c r="R8934"/>
    </row>
    <row r="8935" spans="12:18" x14ac:dyDescent="0.25">
      <c r="L8935" t="s">
        <v>1179</v>
      </c>
      <c r="M8935" t="s">
        <v>25178</v>
      </c>
      <c r="N8935" t="s">
        <v>46202</v>
      </c>
      <c r="O8935" s="76" t="s">
        <v>4366</v>
      </c>
      <c r="P8935" s="82">
        <v>268</v>
      </c>
      <c r="Q8935" s="82" t="s">
        <v>77055</v>
      </c>
      <c r="R8935"/>
    </row>
    <row r="8936" spans="12:18" x14ac:dyDescent="0.25">
      <c r="L8936" t="s">
        <v>1179</v>
      </c>
      <c r="M8936" t="s">
        <v>16288</v>
      </c>
      <c r="N8936" t="s">
        <v>46203</v>
      </c>
      <c r="O8936" s="76" t="s">
        <v>4356</v>
      </c>
      <c r="P8936" s="82">
        <v>594</v>
      </c>
      <c r="Q8936" s="82" t="s">
        <v>77056</v>
      </c>
      <c r="R8936"/>
    </row>
    <row r="8937" spans="12:18" x14ac:dyDescent="0.25">
      <c r="L8937" t="s">
        <v>1179</v>
      </c>
      <c r="M8937" t="s">
        <v>16290</v>
      </c>
      <c r="N8937" t="s">
        <v>46204</v>
      </c>
      <c r="O8937" s="76" t="s">
        <v>4366</v>
      </c>
      <c r="P8937" s="82">
        <v>151</v>
      </c>
      <c r="Q8937" s="82" t="s">
        <v>77057</v>
      </c>
      <c r="R8937"/>
    </row>
    <row r="8938" spans="12:18" x14ac:dyDescent="0.25">
      <c r="L8938" t="s">
        <v>1179</v>
      </c>
      <c r="M8938" t="s">
        <v>8162</v>
      </c>
      <c r="N8938" t="s">
        <v>46205</v>
      </c>
      <c r="O8938" s="76" t="s">
        <v>4356</v>
      </c>
      <c r="P8938" s="82">
        <v>630</v>
      </c>
      <c r="Q8938" s="82" t="s">
        <v>77058</v>
      </c>
      <c r="R8938"/>
    </row>
    <row r="8939" spans="12:18" x14ac:dyDescent="0.25">
      <c r="L8939" t="s">
        <v>1179</v>
      </c>
      <c r="M8939" t="s">
        <v>14240</v>
      </c>
      <c r="N8939" t="s">
        <v>46206</v>
      </c>
      <c r="O8939" s="76" t="s">
        <v>4356</v>
      </c>
      <c r="P8939" s="82">
        <v>586</v>
      </c>
      <c r="Q8939" s="82" t="s">
        <v>77059</v>
      </c>
      <c r="R8939"/>
    </row>
    <row r="8940" spans="12:18" x14ac:dyDescent="0.25">
      <c r="L8940" t="s">
        <v>1179</v>
      </c>
      <c r="M8940" t="s">
        <v>34096</v>
      </c>
      <c r="N8940" t="s">
        <v>46207</v>
      </c>
      <c r="O8940" s="76" t="s">
        <v>4366</v>
      </c>
      <c r="P8940" s="82">
        <v>68</v>
      </c>
      <c r="Q8940" s="82" t="s">
        <v>77060</v>
      </c>
      <c r="R8940"/>
    </row>
    <row r="8941" spans="12:18" x14ac:dyDescent="0.25">
      <c r="L8941" t="s">
        <v>1179</v>
      </c>
      <c r="M8941" t="s">
        <v>14241</v>
      </c>
      <c r="N8941" t="s">
        <v>46208</v>
      </c>
      <c r="O8941" s="76" t="s">
        <v>4356</v>
      </c>
      <c r="P8941" s="82">
        <v>1550</v>
      </c>
      <c r="Q8941" s="82" t="s">
        <v>77061</v>
      </c>
      <c r="R8941"/>
    </row>
    <row r="8942" spans="12:18" x14ac:dyDescent="0.25">
      <c r="L8942" t="s">
        <v>1179</v>
      </c>
      <c r="M8942" t="s">
        <v>14243</v>
      </c>
      <c r="N8942" t="s">
        <v>46209</v>
      </c>
      <c r="O8942" s="76" t="s">
        <v>4366</v>
      </c>
      <c r="P8942" s="82">
        <v>338</v>
      </c>
      <c r="Q8942" s="82" t="s">
        <v>77062</v>
      </c>
      <c r="R8942"/>
    </row>
    <row r="8943" spans="12:18" x14ac:dyDescent="0.25">
      <c r="L8943" t="s">
        <v>1179</v>
      </c>
      <c r="M8943" t="s">
        <v>14247</v>
      </c>
      <c r="N8943" t="s">
        <v>46210</v>
      </c>
      <c r="O8943" s="76" t="s">
        <v>4374</v>
      </c>
      <c r="P8943" s="82">
        <v>825</v>
      </c>
      <c r="Q8943" s="82" t="s">
        <v>77063</v>
      </c>
      <c r="R8943"/>
    </row>
    <row r="8944" spans="12:18" x14ac:dyDescent="0.25">
      <c r="L8944" t="s">
        <v>1179</v>
      </c>
      <c r="M8944" t="s">
        <v>16294</v>
      </c>
      <c r="N8944" t="s">
        <v>46211</v>
      </c>
      <c r="O8944" s="76" t="s">
        <v>4366</v>
      </c>
      <c r="P8944" s="82">
        <v>191</v>
      </c>
      <c r="Q8944" s="82" t="s">
        <v>77064</v>
      </c>
      <c r="R8944"/>
    </row>
    <row r="8945" spans="12:18" x14ac:dyDescent="0.25">
      <c r="L8945" t="s">
        <v>1179</v>
      </c>
      <c r="M8945" t="s">
        <v>34097</v>
      </c>
      <c r="N8945" t="s">
        <v>46212</v>
      </c>
      <c r="O8945" s="76" t="s">
        <v>4366</v>
      </c>
      <c r="P8945" s="82">
        <v>213</v>
      </c>
      <c r="Q8945" s="82" t="s">
        <v>77065</v>
      </c>
      <c r="R8945"/>
    </row>
    <row r="8946" spans="12:18" x14ac:dyDescent="0.25">
      <c r="L8946" t="s">
        <v>1179</v>
      </c>
      <c r="M8946" t="s">
        <v>8163</v>
      </c>
      <c r="N8946" t="s">
        <v>46213</v>
      </c>
      <c r="O8946" s="76" t="s">
        <v>4366</v>
      </c>
      <c r="P8946" s="82">
        <v>261</v>
      </c>
      <c r="Q8946" s="82" t="s">
        <v>77066</v>
      </c>
      <c r="R8946"/>
    </row>
    <row r="8947" spans="12:18" x14ac:dyDescent="0.25">
      <c r="L8947" t="s">
        <v>1179</v>
      </c>
      <c r="M8947" t="s">
        <v>14249</v>
      </c>
      <c r="N8947" t="s">
        <v>46214</v>
      </c>
      <c r="O8947" s="76" t="s">
        <v>4374</v>
      </c>
      <c r="P8947" s="82">
        <v>3727</v>
      </c>
      <c r="Q8947" s="82" t="s">
        <v>77067</v>
      </c>
      <c r="R8947"/>
    </row>
    <row r="8948" spans="12:18" x14ac:dyDescent="0.25">
      <c r="L8948" t="s">
        <v>1179</v>
      </c>
      <c r="M8948" t="s">
        <v>16296</v>
      </c>
      <c r="N8948" t="s">
        <v>46215</v>
      </c>
      <c r="O8948" s="76" t="s">
        <v>4356</v>
      </c>
      <c r="P8948" s="82">
        <v>366</v>
      </c>
      <c r="Q8948" s="82" t="s">
        <v>77068</v>
      </c>
      <c r="R8948"/>
    </row>
    <row r="8949" spans="12:18" x14ac:dyDescent="0.25">
      <c r="L8949" t="s">
        <v>1179</v>
      </c>
      <c r="M8949" t="s">
        <v>14251</v>
      </c>
      <c r="N8949" t="s">
        <v>46216</v>
      </c>
      <c r="O8949" s="76" t="s">
        <v>4450</v>
      </c>
      <c r="P8949" s="82">
        <v>3222</v>
      </c>
      <c r="Q8949" s="82" t="s">
        <v>77069</v>
      </c>
      <c r="R8949"/>
    </row>
    <row r="8950" spans="12:18" x14ac:dyDescent="0.25">
      <c r="L8950" t="s">
        <v>1179</v>
      </c>
      <c r="M8950" t="s">
        <v>8164</v>
      </c>
      <c r="N8950" t="s">
        <v>46217</v>
      </c>
      <c r="O8950" s="76" t="s">
        <v>4366</v>
      </c>
      <c r="P8950" s="82">
        <v>116</v>
      </c>
      <c r="Q8950" s="82" t="s">
        <v>77070</v>
      </c>
      <c r="R8950"/>
    </row>
    <row r="8951" spans="12:18" x14ac:dyDescent="0.25">
      <c r="L8951" t="s">
        <v>1179</v>
      </c>
      <c r="M8951" t="s">
        <v>8165</v>
      </c>
      <c r="N8951" t="s">
        <v>46218</v>
      </c>
      <c r="O8951" s="76" t="s">
        <v>4366</v>
      </c>
      <c r="P8951" s="82">
        <v>107</v>
      </c>
      <c r="Q8951" s="82" t="s">
        <v>77071</v>
      </c>
      <c r="R8951"/>
    </row>
    <row r="8952" spans="12:18" x14ac:dyDescent="0.25">
      <c r="L8952" t="s">
        <v>1179</v>
      </c>
      <c r="M8952" t="s">
        <v>14253</v>
      </c>
      <c r="N8952" t="s">
        <v>46219</v>
      </c>
      <c r="O8952" s="76" t="s">
        <v>4366</v>
      </c>
      <c r="P8952" s="82">
        <v>284</v>
      </c>
      <c r="Q8952" s="82" t="s">
        <v>77072</v>
      </c>
      <c r="R8952"/>
    </row>
    <row r="8953" spans="12:18" x14ac:dyDescent="0.25">
      <c r="L8953" t="s">
        <v>1179</v>
      </c>
      <c r="M8953" t="s">
        <v>16298</v>
      </c>
      <c r="N8953" t="s">
        <v>46220</v>
      </c>
      <c r="O8953" s="76" t="s">
        <v>4366</v>
      </c>
      <c r="P8953" s="82">
        <v>172</v>
      </c>
      <c r="Q8953" s="82" t="s">
        <v>77073</v>
      </c>
      <c r="R8953"/>
    </row>
    <row r="8954" spans="12:18" x14ac:dyDescent="0.25">
      <c r="L8954" t="s">
        <v>1179</v>
      </c>
      <c r="M8954" t="s">
        <v>25179</v>
      </c>
      <c r="N8954" t="s">
        <v>46221</v>
      </c>
      <c r="O8954" s="76" t="s">
        <v>4356</v>
      </c>
      <c r="P8954" s="82">
        <v>320</v>
      </c>
      <c r="Q8954" s="82" t="s">
        <v>77074</v>
      </c>
      <c r="R8954"/>
    </row>
    <row r="8955" spans="12:18" x14ac:dyDescent="0.25">
      <c r="L8955" t="s">
        <v>1179</v>
      </c>
      <c r="M8955" t="s">
        <v>16300</v>
      </c>
      <c r="N8955" t="s">
        <v>46222</v>
      </c>
      <c r="O8955" s="76" t="s">
        <v>4356</v>
      </c>
      <c r="P8955" s="82">
        <v>256</v>
      </c>
      <c r="Q8955" s="82" t="s">
        <v>77075</v>
      </c>
      <c r="R8955"/>
    </row>
    <row r="8956" spans="12:18" x14ac:dyDescent="0.25">
      <c r="L8956" t="s">
        <v>1179</v>
      </c>
      <c r="M8956" t="s">
        <v>16302</v>
      </c>
      <c r="N8956" t="s">
        <v>46223</v>
      </c>
      <c r="O8956" s="76" t="s">
        <v>4374</v>
      </c>
      <c r="P8956" s="82">
        <v>2189</v>
      </c>
      <c r="Q8956" s="82" t="s">
        <v>77076</v>
      </c>
      <c r="R8956"/>
    </row>
    <row r="8957" spans="12:18" x14ac:dyDescent="0.25">
      <c r="L8957" t="s">
        <v>1179</v>
      </c>
      <c r="M8957" t="s">
        <v>8166</v>
      </c>
      <c r="N8957" t="s">
        <v>46224</v>
      </c>
      <c r="O8957" s="76" t="s">
        <v>4366</v>
      </c>
      <c r="P8957" s="82">
        <v>158</v>
      </c>
      <c r="Q8957" s="82" t="s">
        <v>77077</v>
      </c>
      <c r="R8957"/>
    </row>
    <row r="8958" spans="12:18" x14ac:dyDescent="0.25">
      <c r="L8958" t="s">
        <v>1179</v>
      </c>
      <c r="M8958" t="s">
        <v>25180</v>
      </c>
      <c r="N8958" t="s">
        <v>46225</v>
      </c>
      <c r="O8958" s="76" t="s">
        <v>4366</v>
      </c>
      <c r="P8958" s="82">
        <v>180</v>
      </c>
      <c r="Q8958" s="82" t="s">
        <v>77078</v>
      </c>
      <c r="R8958"/>
    </row>
    <row r="8959" spans="12:18" x14ac:dyDescent="0.25">
      <c r="L8959" t="s">
        <v>1179</v>
      </c>
      <c r="M8959" t="s">
        <v>14762</v>
      </c>
      <c r="N8959" t="s">
        <v>46226</v>
      </c>
      <c r="O8959" s="76" t="s">
        <v>4356</v>
      </c>
      <c r="P8959" s="82">
        <v>161</v>
      </c>
      <c r="Q8959" s="82" t="s">
        <v>77080</v>
      </c>
      <c r="R8959"/>
    </row>
    <row r="8960" spans="12:18" x14ac:dyDescent="0.25">
      <c r="L8960" t="s">
        <v>1179</v>
      </c>
      <c r="M8960" t="s">
        <v>34098</v>
      </c>
      <c r="N8960" t="s">
        <v>46227</v>
      </c>
      <c r="O8960" s="76" t="s">
        <v>4356</v>
      </c>
      <c r="P8960" s="82">
        <v>112</v>
      </c>
      <c r="Q8960" s="82" t="s">
        <v>77081</v>
      </c>
      <c r="R8960"/>
    </row>
    <row r="8961" spans="12:18" x14ac:dyDescent="0.25">
      <c r="L8961" t="s">
        <v>1179</v>
      </c>
      <c r="M8961" t="s">
        <v>25181</v>
      </c>
      <c r="N8961" t="s">
        <v>46228</v>
      </c>
      <c r="O8961" s="76" t="s">
        <v>4356</v>
      </c>
      <c r="P8961" s="82">
        <v>779</v>
      </c>
      <c r="Q8961" s="82" t="s">
        <v>77082</v>
      </c>
      <c r="R8961"/>
    </row>
    <row r="8962" spans="12:18" x14ac:dyDescent="0.25">
      <c r="L8962" t="s">
        <v>1179</v>
      </c>
      <c r="M8962" t="s">
        <v>34099</v>
      </c>
      <c r="N8962" t="s">
        <v>46229</v>
      </c>
      <c r="O8962" s="76" t="s">
        <v>4366</v>
      </c>
      <c r="P8962" s="82">
        <v>85</v>
      </c>
      <c r="Q8962" s="82" t="s">
        <v>77083</v>
      </c>
      <c r="R8962"/>
    </row>
    <row r="8963" spans="12:18" x14ac:dyDescent="0.25">
      <c r="L8963" t="s">
        <v>1179</v>
      </c>
      <c r="M8963" t="s">
        <v>14255</v>
      </c>
      <c r="N8963" t="s">
        <v>46230</v>
      </c>
      <c r="O8963" s="76" t="s">
        <v>4356</v>
      </c>
      <c r="P8963" s="82">
        <v>1301</v>
      </c>
      <c r="Q8963" s="82" t="s">
        <v>77084</v>
      </c>
      <c r="R8963"/>
    </row>
    <row r="8964" spans="12:18" x14ac:dyDescent="0.25">
      <c r="L8964" t="s">
        <v>1179</v>
      </c>
      <c r="M8964" t="s">
        <v>34100</v>
      </c>
      <c r="N8964" t="s">
        <v>46231</v>
      </c>
      <c r="O8964" s="76" t="s">
        <v>4366</v>
      </c>
      <c r="P8964" s="82">
        <v>299</v>
      </c>
      <c r="Q8964" s="82" t="s">
        <v>77085</v>
      </c>
      <c r="R8964"/>
    </row>
    <row r="8965" spans="12:18" x14ac:dyDescent="0.25">
      <c r="L8965" t="s">
        <v>1179</v>
      </c>
      <c r="M8965" t="s">
        <v>8168</v>
      </c>
      <c r="N8965" t="s">
        <v>46232</v>
      </c>
      <c r="O8965" s="76" t="s">
        <v>4366</v>
      </c>
      <c r="P8965" s="82">
        <v>92</v>
      </c>
      <c r="Q8965" s="82" t="s">
        <v>77086</v>
      </c>
      <c r="R8965"/>
    </row>
    <row r="8966" spans="12:18" x14ac:dyDescent="0.25">
      <c r="L8966" t="s">
        <v>1179</v>
      </c>
      <c r="M8966" t="s">
        <v>8170</v>
      </c>
      <c r="N8966" t="s">
        <v>46233</v>
      </c>
      <c r="O8966" s="76" t="s">
        <v>4366</v>
      </c>
      <c r="P8966" s="82">
        <v>62</v>
      </c>
      <c r="Q8966" s="82" t="s">
        <v>77088</v>
      </c>
      <c r="R8966"/>
    </row>
    <row r="8967" spans="12:18" x14ac:dyDescent="0.25">
      <c r="L8967" t="s">
        <v>1179</v>
      </c>
      <c r="M8967" t="s">
        <v>16305</v>
      </c>
      <c r="N8967" t="s">
        <v>46234</v>
      </c>
      <c r="O8967" s="76" t="s">
        <v>4356</v>
      </c>
      <c r="P8967" s="82">
        <v>173</v>
      </c>
      <c r="Q8967" s="82" t="s">
        <v>77089</v>
      </c>
      <c r="R8967"/>
    </row>
    <row r="8968" spans="12:18" x14ac:dyDescent="0.25">
      <c r="L8968" t="s">
        <v>1179</v>
      </c>
      <c r="M8968" t="s">
        <v>14258</v>
      </c>
      <c r="N8968" t="s">
        <v>46235</v>
      </c>
      <c r="O8968" s="76" t="s">
        <v>4356</v>
      </c>
      <c r="P8968" s="82">
        <v>112</v>
      </c>
      <c r="Q8968" s="82" t="s">
        <v>77090</v>
      </c>
      <c r="R8968"/>
    </row>
    <row r="8969" spans="12:18" x14ac:dyDescent="0.25">
      <c r="L8969" t="s">
        <v>1179</v>
      </c>
      <c r="M8969" t="s">
        <v>16307</v>
      </c>
      <c r="N8969" t="s">
        <v>46236</v>
      </c>
      <c r="O8969" s="76" t="s">
        <v>4356</v>
      </c>
      <c r="P8969" s="82">
        <v>380</v>
      </c>
      <c r="Q8969" s="82" t="s">
        <v>77091</v>
      </c>
      <c r="R8969"/>
    </row>
    <row r="8970" spans="12:18" x14ac:dyDescent="0.25">
      <c r="L8970" t="s">
        <v>1179</v>
      </c>
      <c r="M8970" t="s">
        <v>14259</v>
      </c>
      <c r="N8970" t="s">
        <v>46237</v>
      </c>
      <c r="O8970" s="76" t="s">
        <v>4356</v>
      </c>
      <c r="P8970" s="82">
        <v>357</v>
      </c>
      <c r="Q8970" s="82" t="s">
        <v>77093</v>
      </c>
      <c r="R8970"/>
    </row>
    <row r="8971" spans="12:18" x14ac:dyDescent="0.25">
      <c r="L8971" t="s">
        <v>1179</v>
      </c>
      <c r="M8971" t="s">
        <v>8179</v>
      </c>
      <c r="N8971" t="s">
        <v>46238</v>
      </c>
      <c r="O8971" s="76" t="s">
        <v>4356</v>
      </c>
      <c r="P8971" s="82">
        <v>699</v>
      </c>
      <c r="Q8971" s="82" t="s">
        <v>77122</v>
      </c>
      <c r="R8971"/>
    </row>
    <row r="8972" spans="12:18" x14ac:dyDescent="0.25">
      <c r="L8972" t="s">
        <v>1179</v>
      </c>
      <c r="M8972" t="s">
        <v>16310</v>
      </c>
      <c r="N8972" t="s">
        <v>46239</v>
      </c>
      <c r="O8972" s="76" t="s">
        <v>4356</v>
      </c>
      <c r="P8972" s="82">
        <v>904</v>
      </c>
      <c r="Q8972" s="82" t="s">
        <v>77094</v>
      </c>
      <c r="R8972"/>
    </row>
    <row r="8973" spans="12:18" x14ac:dyDescent="0.25">
      <c r="L8973" t="s">
        <v>1179</v>
      </c>
      <c r="M8973" t="s">
        <v>25182</v>
      </c>
      <c r="N8973" t="s">
        <v>46240</v>
      </c>
      <c r="O8973" s="76" t="s">
        <v>4356</v>
      </c>
      <c r="P8973" s="82">
        <v>272</v>
      </c>
      <c r="Q8973" s="82" t="s">
        <v>77095</v>
      </c>
      <c r="R8973"/>
    </row>
    <row r="8974" spans="12:18" x14ac:dyDescent="0.25">
      <c r="L8974" t="s">
        <v>1179</v>
      </c>
      <c r="M8974" t="s">
        <v>8171</v>
      </c>
      <c r="N8974" t="s">
        <v>46241</v>
      </c>
      <c r="O8974" s="76" t="s">
        <v>4374</v>
      </c>
      <c r="P8974" s="82">
        <v>2340</v>
      </c>
      <c r="Q8974" s="82" t="s">
        <v>72645</v>
      </c>
      <c r="R8974"/>
    </row>
    <row r="8975" spans="12:18" x14ac:dyDescent="0.25">
      <c r="L8975" t="s">
        <v>1179</v>
      </c>
      <c r="M8975" t="s">
        <v>8172</v>
      </c>
      <c r="N8975" t="s">
        <v>46242</v>
      </c>
      <c r="O8975" s="76" t="s">
        <v>4356</v>
      </c>
      <c r="P8975" s="82">
        <v>1936</v>
      </c>
      <c r="Q8975" s="82" t="s">
        <v>77096</v>
      </c>
      <c r="R8975"/>
    </row>
    <row r="8976" spans="12:18" x14ac:dyDescent="0.25">
      <c r="L8976" t="s">
        <v>1179</v>
      </c>
      <c r="M8976" t="s">
        <v>8173</v>
      </c>
      <c r="N8976" t="s">
        <v>46243</v>
      </c>
      <c r="O8976" s="76" t="s">
        <v>4366</v>
      </c>
      <c r="P8976" s="82">
        <v>75</v>
      </c>
      <c r="Q8976" s="82" t="s">
        <v>77097</v>
      </c>
      <c r="R8976"/>
    </row>
    <row r="8977" spans="12:18" x14ac:dyDescent="0.25">
      <c r="L8977" t="s">
        <v>1179</v>
      </c>
      <c r="M8977" t="s">
        <v>25183</v>
      </c>
      <c r="N8977" t="s">
        <v>46244</v>
      </c>
      <c r="O8977" s="76" t="s">
        <v>4356</v>
      </c>
      <c r="P8977" s="82">
        <v>483</v>
      </c>
      <c r="Q8977" s="82" t="s">
        <v>77098</v>
      </c>
      <c r="R8977"/>
    </row>
    <row r="8978" spans="12:18" x14ac:dyDescent="0.25">
      <c r="L8978" t="s">
        <v>1179</v>
      </c>
      <c r="M8978" t="s">
        <v>16312</v>
      </c>
      <c r="N8978" t="s">
        <v>46245</v>
      </c>
      <c r="O8978" s="76" t="s">
        <v>4356</v>
      </c>
      <c r="P8978" s="82">
        <v>242</v>
      </c>
      <c r="Q8978" s="82" t="s">
        <v>77099</v>
      </c>
      <c r="R8978"/>
    </row>
    <row r="8979" spans="12:18" x14ac:dyDescent="0.25">
      <c r="L8979" t="s">
        <v>1179</v>
      </c>
      <c r="M8979" t="s">
        <v>34101</v>
      </c>
      <c r="N8979" t="s">
        <v>46246</v>
      </c>
      <c r="O8979" s="76" t="s">
        <v>4366</v>
      </c>
      <c r="P8979" s="82">
        <v>85</v>
      </c>
      <c r="Q8979" s="82" t="s">
        <v>77100</v>
      </c>
      <c r="R8979"/>
    </row>
    <row r="8980" spans="12:18" x14ac:dyDescent="0.25">
      <c r="L8980" t="s">
        <v>1179</v>
      </c>
      <c r="M8980" t="s">
        <v>8174</v>
      </c>
      <c r="N8980" t="s">
        <v>46247</v>
      </c>
      <c r="O8980" s="76" t="s">
        <v>4356</v>
      </c>
      <c r="P8980" s="82">
        <v>1331</v>
      </c>
      <c r="Q8980" s="82" t="s">
        <v>77101</v>
      </c>
      <c r="R8980"/>
    </row>
    <row r="8981" spans="12:18" x14ac:dyDescent="0.25">
      <c r="L8981" t="s">
        <v>1179</v>
      </c>
      <c r="M8981" t="s">
        <v>34102</v>
      </c>
      <c r="N8981" t="s">
        <v>46248</v>
      </c>
      <c r="O8981" s="76" t="s">
        <v>4366</v>
      </c>
      <c r="P8981" s="82">
        <v>119</v>
      </c>
      <c r="Q8981" s="82" t="s">
        <v>77102</v>
      </c>
      <c r="R8981"/>
    </row>
    <row r="8982" spans="12:18" x14ac:dyDescent="0.25">
      <c r="L8982" t="s">
        <v>1179</v>
      </c>
      <c r="M8982" t="s">
        <v>10045</v>
      </c>
      <c r="N8982" t="s">
        <v>46249</v>
      </c>
      <c r="O8982" s="76" t="s">
        <v>4356</v>
      </c>
      <c r="P8982" s="82">
        <v>681</v>
      </c>
      <c r="Q8982" s="82" t="s">
        <v>77103</v>
      </c>
      <c r="R8982"/>
    </row>
    <row r="8983" spans="12:18" x14ac:dyDescent="0.25">
      <c r="L8983" t="s">
        <v>1179</v>
      </c>
      <c r="M8983" t="s">
        <v>34103</v>
      </c>
      <c r="N8983" t="s">
        <v>46250</v>
      </c>
      <c r="O8983" s="76" t="s">
        <v>4366</v>
      </c>
      <c r="P8983" s="82">
        <v>122</v>
      </c>
      <c r="Q8983" s="82" t="s">
        <v>77104</v>
      </c>
      <c r="R8983"/>
    </row>
    <row r="8984" spans="12:18" x14ac:dyDescent="0.25">
      <c r="L8984" t="s">
        <v>1179</v>
      </c>
      <c r="M8984" t="s">
        <v>16315</v>
      </c>
      <c r="N8984" t="s">
        <v>46251</v>
      </c>
      <c r="O8984" s="76" t="s">
        <v>4366</v>
      </c>
      <c r="P8984" s="82">
        <v>60</v>
      </c>
      <c r="Q8984" s="82" t="s">
        <v>77105</v>
      </c>
      <c r="R8984"/>
    </row>
    <row r="8985" spans="12:18" x14ac:dyDescent="0.25">
      <c r="L8985" t="s">
        <v>1179</v>
      </c>
      <c r="M8985" t="s">
        <v>14260</v>
      </c>
      <c r="N8985" t="s">
        <v>46252</v>
      </c>
      <c r="O8985" s="76" t="s">
        <v>4366</v>
      </c>
      <c r="P8985" s="82">
        <v>118</v>
      </c>
      <c r="Q8985" s="82" t="s">
        <v>77106</v>
      </c>
      <c r="R8985"/>
    </row>
    <row r="8986" spans="12:18" x14ac:dyDescent="0.25">
      <c r="L8986" t="s">
        <v>1179</v>
      </c>
      <c r="M8986" t="s">
        <v>8175</v>
      </c>
      <c r="N8986" t="s">
        <v>46253</v>
      </c>
      <c r="O8986" s="76" t="s">
        <v>4356</v>
      </c>
      <c r="P8986" s="82">
        <v>1656</v>
      </c>
      <c r="Q8986" s="82" t="s">
        <v>77107</v>
      </c>
      <c r="R8986"/>
    </row>
    <row r="8987" spans="12:18" x14ac:dyDescent="0.25">
      <c r="L8987" t="s">
        <v>1179</v>
      </c>
      <c r="M8987" t="s">
        <v>34104</v>
      </c>
      <c r="N8987" t="s">
        <v>46254</v>
      </c>
      <c r="O8987" s="76" t="s">
        <v>4366</v>
      </c>
      <c r="P8987" s="82">
        <v>217</v>
      </c>
      <c r="Q8987" s="82" t="s">
        <v>77108</v>
      </c>
      <c r="R8987"/>
    </row>
    <row r="8988" spans="12:18" x14ac:dyDescent="0.25">
      <c r="L8988" t="s">
        <v>1179</v>
      </c>
      <c r="M8988" t="s">
        <v>14262</v>
      </c>
      <c r="N8988" t="s">
        <v>46255</v>
      </c>
      <c r="O8988" s="76" t="s">
        <v>4356</v>
      </c>
      <c r="P8988" s="82">
        <v>340</v>
      </c>
      <c r="Q8988" s="82" t="s">
        <v>77109</v>
      </c>
      <c r="R8988"/>
    </row>
    <row r="8989" spans="12:18" x14ac:dyDescent="0.25">
      <c r="L8989" t="s">
        <v>1179</v>
      </c>
      <c r="M8989" t="s">
        <v>16317</v>
      </c>
      <c r="N8989" t="s">
        <v>46256</v>
      </c>
      <c r="O8989" s="76" t="s">
        <v>4366</v>
      </c>
      <c r="P8989" s="82">
        <v>225</v>
      </c>
      <c r="Q8989" s="82" t="s">
        <v>77110</v>
      </c>
      <c r="R8989"/>
    </row>
    <row r="8990" spans="12:18" x14ac:dyDescent="0.25">
      <c r="L8990" t="s">
        <v>1179</v>
      </c>
      <c r="M8990" t="s">
        <v>8176</v>
      </c>
      <c r="N8990" t="s">
        <v>46257</v>
      </c>
      <c r="O8990" s="76" t="s">
        <v>4356</v>
      </c>
      <c r="P8990" s="82">
        <v>72</v>
      </c>
      <c r="Q8990" s="82" t="s">
        <v>77112</v>
      </c>
      <c r="R8990"/>
    </row>
    <row r="8991" spans="12:18" x14ac:dyDescent="0.25">
      <c r="L8991" t="s">
        <v>1179</v>
      </c>
      <c r="M8991" t="s">
        <v>14264</v>
      </c>
      <c r="N8991" t="s">
        <v>46258</v>
      </c>
      <c r="O8991" s="76" t="s">
        <v>4366</v>
      </c>
      <c r="P8991" s="82">
        <v>175</v>
      </c>
      <c r="Q8991" s="82" t="s">
        <v>77111</v>
      </c>
      <c r="R8991"/>
    </row>
    <row r="8992" spans="12:18" x14ac:dyDescent="0.25">
      <c r="L8992" t="s">
        <v>1179</v>
      </c>
      <c r="M8992" t="s">
        <v>34105</v>
      </c>
      <c r="N8992" t="s">
        <v>46259</v>
      </c>
      <c r="O8992" s="76" t="s">
        <v>4356</v>
      </c>
      <c r="P8992" s="82">
        <v>567</v>
      </c>
      <c r="Q8992" s="82" t="s">
        <v>77113</v>
      </c>
      <c r="R8992"/>
    </row>
    <row r="8993" spans="12:18" x14ac:dyDescent="0.25">
      <c r="L8993" t="s">
        <v>1179</v>
      </c>
      <c r="M8993" t="s">
        <v>14266</v>
      </c>
      <c r="N8993" t="s">
        <v>46260</v>
      </c>
      <c r="O8993" s="76" t="s">
        <v>4366</v>
      </c>
      <c r="P8993" s="82">
        <v>118</v>
      </c>
      <c r="Q8993" s="82" t="s">
        <v>77114</v>
      </c>
      <c r="R8993"/>
    </row>
    <row r="8994" spans="12:18" x14ac:dyDescent="0.25">
      <c r="L8994" t="s">
        <v>1179</v>
      </c>
      <c r="M8994" t="s">
        <v>25184</v>
      </c>
      <c r="N8994" t="s">
        <v>46261</v>
      </c>
      <c r="O8994" s="76" t="s">
        <v>4366</v>
      </c>
      <c r="P8994" s="82">
        <v>162</v>
      </c>
      <c r="Q8994" s="82" t="s">
        <v>77115</v>
      </c>
      <c r="R8994"/>
    </row>
    <row r="8995" spans="12:18" x14ac:dyDescent="0.25">
      <c r="L8995" t="s">
        <v>1179</v>
      </c>
      <c r="M8995" t="s">
        <v>8177</v>
      </c>
      <c r="N8995" t="s">
        <v>46262</v>
      </c>
      <c r="O8995" s="76" t="s">
        <v>4366</v>
      </c>
      <c r="P8995" s="82">
        <v>285</v>
      </c>
      <c r="Q8995" s="82" t="s">
        <v>77116</v>
      </c>
      <c r="R8995"/>
    </row>
    <row r="8996" spans="12:18" x14ac:dyDescent="0.25">
      <c r="L8996" t="s">
        <v>1179</v>
      </c>
      <c r="M8996" t="s">
        <v>25185</v>
      </c>
      <c r="N8996" t="s">
        <v>46263</v>
      </c>
      <c r="O8996" s="76" t="s">
        <v>4356</v>
      </c>
      <c r="P8996" s="82">
        <v>727</v>
      </c>
      <c r="Q8996" s="82" t="s">
        <v>77117</v>
      </c>
      <c r="R8996"/>
    </row>
    <row r="8997" spans="12:18" x14ac:dyDescent="0.25">
      <c r="L8997" t="s">
        <v>1179</v>
      </c>
      <c r="M8997" t="s">
        <v>25186</v>
      </c>
      <c r="N8997" t="s">
        <v>46264</v>
      </c>
      <c r="O8997" s="76" t="s">
        <v>4366</v>
      </c>
      <c r="P8997" s="82">
        <v>71</v>
      </c>
      <c r="Q8997" s="82" t="s">
        <v>77118</v>
      </c>
      <c r="R8997"/>
    </row>
    <row r="8998" spans="12:18" x14ac:dyDescent="0.25">
      <c r="L8998" t="s">
        <v>1179</v>
      </c>
      <c r="M8998" t="s">
        <v>8178</v>
      </c>
      <c r="N8998" t="s">
        <v>46265</v>
      </c>
      <c r="O8998" s="76" t="s">
        <v>4450</v>
      </c>
      <c r="P8998" s="82">
        <v>5699</v>
      </c>
      <c r="Q8998" s="82" t="s">
        <v>77119</v>
      </c>
      <c r="R8998"/>
    </row>
    <row r="8999" spans="12:18" x14ac:dyDescent="0.25">
      <c r="L8999" t="s">
        <v>1179</v>
      </c>
      <c r="M8999" t="s">
        <v>34106</v>
      </c>
      <c r="N8999" t="s">
        <v>46266</v>
      </c>
      <c r="O8999" s="76" t="s">
        <v>4356</v>
      </c>
      <c r="P8999" s="82">
        <v>1489</v>
      </c>
      <c r="Q8999" s="82" t="s">
        <v>77120</v>
      </c>
      <c r="R8999"/>
    </row>
    <row r="9000" spans="12:18" x14ac:dyDescent="0.25">
      <c r="L9000" t="s">
        <v>1179</v>
      </c>
      <c r="M9000" t="s">
        <v>16320</v>
      </c>
      <c r="N9000" t="s">
        <v>46267</v>
      </c>
      <c r="O9000" s="76" t="s">
        <v>4366</v>
      </c>
      <c r="P9000" s="82">
        <v>133</v>
      </c>
      <c r="Q9000" s="82" t="s">
        <v>77121</v>
      </c>
      <c r="R9000"/>
    </row>
    <row r="9001" spans="12:18" x14ac:dyDescent="0.25">
      <c r="L9001" t="s">
        <v>1179</v>
      </c>
      <c r="M9001" t="s">
        <v>16322</v>
      </c>
      <c r="N9001" t="s">
        <v>46268</v>
      </c>
      <c r="O9001" s="76" t="s">
        <v>4374</v>
      </c>
      <c r="P9001" s="82">
        <v>1647</v>
      </c>
      <c r="Q9001" s="82" t="s">
        <v>72645</v>
      </c>
      <c r="R9001"/>
    </row>
    <row r="9002" spans="12:18" x14ac:dyDescent="0.25">
      <c r="L9002" t="s">
        <v>1179</v>
      </c>
      <c r="M9002" t="s">
        <v>16324</v>
      </c>
      <c r="N9002" t="s">
        <v>46269</v>
      </c>
      <c r="O9002" s="76" t="s">
        <v>4366</v>
      </c>
      <c r="P9002" s="82">
        <v>72</v>
      </c>
      <c r="Q9002" s="82" t="s">
        <v>77123</v>
      </c>
      <c r="R9002"/>
    </row>
    <row r="9003" spans="12:18" x14ac:dyDescent="0.25">
      <c r="L9003" t="s">
        <v>1179</v>
      </c>
      <c r="M9003" t="s">
        <v>25187</v>
      </c>
      <c r="N9003" t="s">
        <v>46270</v>
      </c>
      <c r="O9003" s="76" t="s">
        <v>4356</v>
      </c>
      <c r="P9003" s="82">
        <v>1226</v>
      </c>
      <c r="Q9003" s="82" t="s">
        <v>77125</v>
      </c>
      <c r="R9003"/>
    </row>
    <row r="9004" spans="12:18" x14ac:dyDescent="0.25">
      <c r="L9004" t="s">
        <v>1179</v>
      </c>
      <c r="M9004" t="s">
        <v>8181</v>
      </c>
      <c r="N9004" t="s">
        <v>46271</v>
      </c>
      <c r="O9004" s="76" t="s">
        <v>4356</v>
      </c>
      <c r="P9004" s="82">
        <v>238</v>
      </c>
      <c r="Q9004" s="82" t="s">
        <v>77129</v>
      </c>
      <c r="R9004"/>
    </row>
    <row r="9005" spans="12:18" x14ac:dyDescent="0.25">
      <c r="L9005" t="s">
        <v>1179</v>
      </c>
      <c r="M9005" t="s">
        <v>16328</v>
      </c>
      <c r="N9005" t="s">
        <v>46272</v>
      </c>
      <c r="O9005" s="76" t="s">
        <v>4366</v>
      </c>
      <c r="P9005" s="82">
        <v>109</v>
      </c>
      <c r="Q9005" s="82" t="s">
        <v>77130</v>
      </c>
      <c r="R9005"/>
    </row>
    <row r="9006" spans="12:18" x14ac:dyDescent="0.25">
      <c r="L9006" t="s">
        <v>1179</v>
      </c>
      <c r="M9006" t="s">
        <v>25188</v>
      </c>
      <c r="N9006" t="s">
        <v>46273</v>
      </c>
      <c r="O9006" s="76" t="s">
        <v>4366</v>
      </c>
      <c r="P9006" s="82">
        <v>280</v>
      </c>
      <c r="Q9006" s="82" t="s">
        <v>77131</v>
      </c>
      <c r="R9006"/>
    </row>
    <row r="9007" spans="12:18" x14ac:dyDescent="0.25">
      <c r="L9007" t="s">
        <v>1179</v>
      </c>
      <c r="M9007" t="s">
        <v>34108</v>
      </c>
      <c r="N9007" t="s">
        <v>46274</v>
      </c>
      <c r="O9007" s="76" t="s">
        <v>4356</v>
      </c>
      <c r="P9007" s="82">
        <v>829</v>
      </c>
      <c r="Q9007" s="82" t="s">
        <v>77132</v>
      </c>
      <c r="R9007"/>
    </row>
    <row r="9008" spans="12:18" x14ac:dyDescent="0.25">
      <c r="L9008" t="s">
        <v>1179</v>
      </c>
      <c r="M9008" t="s">
        <v>8182</v>
      </c>
      <c r="N9008" t="s">
        <v>46275</v>
      </c>
      <c r="O9008" s="76" t="s">
        <v>4366</v>
      </c>
      <c r="P9008" s="82">
        <v>225</v>
      </c>
      <c r="Q9008" s="82" t="s">
        <v>77133</v>
      </c>
      <c r="R9008"/>
    </row>
    <row r="9009" spans="12:18" x14ac:dyDescent="0.25">
      <c r="L9009" t="s">
        <v>1179</v>
      </c>
      <c r="M9009" t="s">
        <v>25189</v>
      </c>
      <c r="N9009" t="s">
        <v>46276</v>
      </c>
      <c r="O9009" s="76" t="s">
        <v>4374</v>
      </c>
      <c r="P9009" s="82">
        <v>3632</v>
      </c>
      <c r="Q9009" s="82" t="s">
        <v>77134</v>
      </c>
      <c r="R9009"/>
    </row>
    <row r="9010" spans="12:18" x14ac:dyDescent="0.25">
      <c r="L9010" t="s">
        <v>1179</v>
      </c>
      <c r="M9010" t="s">
        <v>25190</v>
      </c>
      <c r="N9010" t="s">
        <v>46277</v>
      </c>
      <c r="O9010" s="76" t="s">
        <v>4356</v>
      </c>
      <c r="P9010" s="82">
        <v>1094</v>
      </c>
      <c r="Q9010" s="82" t="s">
        <v>77139</v>
      </c>
      <c r="R9010"/>
    </row>
    <row r="9011" spans="12:18" x14ac:dyDescent="0.25">
      <c r="L9011" t="s">
        <v>1179</v>
      </c>
      <c r="M9011" t="s">
        <v>34109</v>
      </c>
      <c r="N9011" t="s">
        <v>46278</v>
      </c>
      <c r="O9011" s="76" t="s">
        <v>4366</v>
      </c>
      <c r="P9011" s="82">
        <v>87</v>
      </c>
      <c r="Q9011" s="82" t="s">
        <v>77140</v>
      </c>
      <c r="R9011"/>
    </row>
    <row r="9012" spans="12:18" x14ac:dyDescent="0.25">
      <c r="L9012" t="s">
        <v>1179</v>
      </c>
      <c r="M9012" t="s">
        <v>25191</v>
      </c>
      <c r="N9012" t="s">
        <v>46279</v>
      </c>
      <c r="O9012" s="76" t="s">
        <v>4366</v>
      </c>
      <c r="P9012" s="82">
        <v>201</v>
      </c>
      <c r="Q9012" s="82" t="s">
        <v>77141</v>
      </c>
      <c r="R9012"/>
    </row>
    <row r="9013" spans="12:18" x14ac:dyDescent="0.25">
      <c r="L9013" t="s">
        <v>1179</v>
      </c>
      <c r="M9013" t="s">
        <v>8183</v>
      </c>
      <c r="N9013" t="s">
        <v>46280</v>
      </c>
      <c r="O9013" s="76" t="s">
        <v>4366</v>
      </c>
      <c r="P9013" s="82">
        <v>71</v>
      </c>
      <c r="Q9013" s="82" t="s">
        <v>77142</v>
      </c>
      <c r="R9013"/>
    </row>
    <row r="9014" spans="12:18" x14ac:dyDescent="0.25">
      <c r="L9014" t="s">
        <v>1179</v>
      </c>
      <c r="M9014" t="s">
        <v>8184</v>
      </c>
      <c r="N9014" t="s">
        <v>46281</v>
      </c>
      <c r="O9014" s="76" t="s">
        <v>4366</v>
      </c>
      <c r="P9014" s="82">
        <v>191</v>
      </c>
      <c r="Q9014" s="82" t="s">
        <v>77143</v>
      </c>
      <c r="R9014"/>
    </row>
    <row r="9015" spans="12:18" x14ac:dyDescent="0.25">
      <c r="L9015" t="s">
        <v>1179</v>
      </c>
      <c r="M9015" t="s">
        <v>25192</v>
      </c>
      <c r="N9015" t="s">
        <v>46282</v>
      </c>
      <c r="O9015" s="76" t="s">
        <v>4366</v>
      </c>
      <c r="P9015" s="82">
        <v>262</v>
      </c>
      <c r="Q9015" s="82" t="s">
        <v>77144</v>
      </c>
      <c r="R9015"/>
    </row>
    <row r="9016" spans="12:18" x14ac:dyDescent="0.25">
      <c r="L9016" t="s">
        <v>1179</v>
      </c>
      <c r="M9016" t="s">
        <v>14277</v>
      </c>
      <c r="N9016" t="s">
        <v>46283</v>
      </c>
      <c r="O9016" s="76" t="s">
        <v>4356</v>
      </c>
      <c r="P9016" s="82">
        <v>238</v>
      </c>
      <c r="Q9016" s="82" t="s">
        <v>77146</v>
      </c>
      <c r="R9016"/>
    </row>
    <row r="9017" spans="12:18" x14ac:dyDescent="0.25">
      <c r="L9017" t="s">
        <v>1179</v>
      </c>
      <c r="M9017" t="s">
        <v>8186</v>
      </c>
      <c r="N9017" t="s">
        <v>46284</v>
      </c>
      <c r="O9017" s="76" t="s">
        <v>4356</v>
      </c>
      <c r="P9017" s="82">
        <v>260</v>
      </c>
      <c r="Q9017" s="82" t="s">
        <v>77147</v>
      </c>
      <c r="R9017"/>
    </row>
    <row r="9018" spans="12:18" x14ac:dyDescent="0.25">
      <c r="L9018" t="s">
        <v>1179</v>
      </c>
      <c r="M9018" t="s">
        <v>14279</v>
      </c>
      <c r="N9018" t="s">
        <v>46285</v>
      </c>
      <c r="O9018" s="76" t="s">
        <v>4356</v>
      </c>
      <c r="P9018" s="82">
        <v>1858</v>
      </c>
      <c r="Q9018" s="82" t="s">
        <v>77148</v>
      </c>
      <c r="R9018"/>
    </row>
    <row r="9019" spans="12:18" x14ac:dyDescent="0.25">
      <c r="L9019" t="s">
        <v>1179</v>
      </c>
      <c r="M9019" t="s">
        <v>16286</v>
      </c>
      <c r="N9019" t="s">
        <v>46286</v>
      </c>
      <c r="O9019" s="76" t="s">
        <v>4356</v>
      </c>
      <c r="P9019" s="82">
        <v>92</v>
      </c>
      <c r="Q9019" s="82" t="s">
        <v>77054</v>
      </c>
      <c r="R9019"/>
    </row>
    <row r="9020" spans="12:18" x14ac:dyDescent="0.25">
      <c r="L9020" t="s">
        <v>1179</v>
      </c>
      <c r="M9020" t="s">
        <v>14270</v>
      </c>
      <c r="N9020" t="s">
        <v>46287</v>
      </c>
      <c r="O9020" s="76" t="s">
        <v>4356</v>
      </c>
      <c r="P9020" s="82">
        <v>598</v>
      </c>
      <c r="Q9020" s="82" t="s">
        <v>77135</v>
      </c>
      <c r="R9020"/>
    </row>
    <row r="9021" spans="12:18" x14ac:dyDescent="0.25">
      <c r="L9021" t="s">
        <v>1179</v>
      </c>
      <c r="M9021" t="s">
        <v>14272</v>
      </c>
      <c r="N9021" t="s">
        <v>46288</v>
      </c>
      <c r="O9021" s="76" t="s">
        <v>4366</v>
      </c>
      <c r="P9021" s="82">
        <v>114</v>
      </c>
      <c r="Q9021" s="82" t="s">
        <v>77136</v>
      </c>
      <c r="R9021"/>
    </row>
    <row r="9022" spans="12:18" x14ac:dyDescent="0.25">
      <c r="L9022" t="s">
        <v>1179</v>
      </c>
      <c r="M9022" t="s">
        <v>8185</v>
      </c>
      <c r="N9022" t="s">
        <v>46289</v>
      </c>
      <c r="O9022" s="76" t="s">
        <v>4356</v>
      </c>
      <c r="P9022" s="82">
        <v>2997</v>
      </c>
      <c r="Q9022" s="82" t="s">
        <v>77145</v>
      </c>
      <c r="R9022"/>
    </row>
    <row r="9023" spans="12:18" x14ac:dyDescent="0.25">
      <c r="L9023" t="s">
        <v>1179</v>
      </c>
      <c r="M9023" t="s">
        <v>16233</v>
      </c>
      <c r="N9023" t="s">
        <v>46290</v>
      </c>
      <c r="O9023" s="76" t="s">
        <v>4366</v>
      </c>
      <c r="P9023" s="82">
        <v>74</v>
      </c>
      <c r="Q9023" s="82" t="s">
        <v>76939</v>
      </c>
      <c r="R9023"/>
    </row>
    <row r="9024" spans="12:18" x14ac:dyDescent="0.25">
      <c r="L9024" t="s">
        <v>1179</v>
      </c>
      <c r="M9024" t="s">
        <v>14207</v>
      </c>
      <c r="N9024" t="s">
        <v>46291</v>
      </c>
      <c r="O9024" s="76" t="s">
        <v>4366</v>
      </c>
      <c r="P9024" s="82">
        <v>71</v>
      </c>
      <c r="Q9024" s="82" t="s">
        <v>76951</v>
      </c>
      <c r="R9024"/>
    </row>
    <row r="9025" spans="12:18" x14ac:dyDescent="0.25">
      <c r="L9025" t="s">
        <v>1179</v>
      </c>
      <c r="M9025" t="s">
        <v>8140</v>
      </c>
      <c r="N9025" t="s">
        <v>46292</v>
      </c>
      <c r="O9025" s="76" t="s">
        <v>4356</v>
      </c>
      <c r="P9025" s="82">
        <v>558</v>
      </c>
      <c r="Q9025" s="82" t="s">
        <v>76991</v>
      </c>
      <c r="R9025"/>
    </row>
    <row r="9026" spans="12:18" x14ac:dyDescent="0.25">
      <c r="L9026" t="s">
        <v>1179</v>
      </c>
      <c r="M9026" t="s">
        <v>16263</v>
      </c>
      <c r="N9026" t="s">
        <v>46293</v>
      </c>
      <c r="O9026" s="76" t="s">
        <v>4356</v>
      </c>
      <c r="P9026" s="82">
        <v>499</v>
      </c>
      <c r="Q9026" s="82" t="s">
        <v>76997</v>
      </c>
      <c r="R9026"/>
    </row>
    <row r="9027" spans="12:18" x14ac:dyDescent="0.25">
      <c r="L9027" t="s">
        <v>1179</v>
      </c>
      <c r="M9027" t="s">
        <v>34086</v>
      </c>
      <c r="N9027" t="s">
        <v>46294</v>
      </c>
      <c r="O9027" s="76" t="s">
        <v>4366</v>
      </c>
      <c r="P9027" s="82">
        <v>147</v>
      </c>
      <c r="Q9027" s="82" t="s">
        <v>77001</v>
      </c>
      <c r="R9027"/>
    </row>
    <row r="9028" spans="12:18" x14ac:dyDescent="0.25">
      <c r="L9028" t="s">
        <v>1179</v>
      </c>
      <c r="M9028" t="s">
        <v>8142</v>
      </c>
      <c r="N9028" t="s">
        <v>46295</v>
      </c>
      <c r="O9028" s="76" t="s">
        <v>4356</v>
      </c>
      <c r="P9028" s="82">
        <v>1307</v>
      </c>
      <c r="Q9028" s="82" t="s">
        <v>77006</v>
      </c>
      <c r="R9028"/>
    </row>
    <row r="9029" spans="12:18" x14ac:dyDescent="0.25">
      <c r="L9029" t="s">
        <v>1179</v>
      </c>
      <c r="M9029" t="s">
        <v>8180</v>
      </c>
      <c r="N9029" t="s">
        <v>46296</v>
      </c>
      <c r="O9029" s="76" t="s">
        <v>4366</v>
      </c>
      <c r="P9029" s="82">
        <v>94</v>
      </c>
      <c r="Q9029" s="82" t="s">
        <v>77124</v>
      </c>
      <c r="R9029"/>
    </row>
    <row r="9030" spans="12:18" x14ac:dyDescent="0.25">
      <c r="L9030" t="s">
        <v>1179</v>
      </c>
      <c r="M9030" t="s">
        <v>8193</v>
      </c>
      <c r="N9030" t="s">
        <v>46297</v>
      </c>
      <c r="O9030" s="76" t="s">
        <v>4356</v>
      </c>
      <c r="P9030" s="82">
        <v>806</v>
      </c>
      <c r="Q9030" s="82" t="s">
        <v>77175</v>
      </c>
      <c r="R9030"/>
    </row>
    <row r="9031" spans="12:18" x14ac:dyDescent="0.25">
      <c r="L9031" t="s">
        <v>1179</v>
      </c>
      <c r="M9031" t="s">
        <v>8214</v>
      </c>
      <c r="N9031" t="s">
        <v>46298</v>
      </c>
      <c r="O9031" s="76" t="s">
        <v>4356</v>
      </c>
      <c r="P9031" s="82">
        <v>296</v>
      </c>
      <c r="Q9031" s="82" t="s">
        <v>77271</v>
      </c>
      <c r="R9031"/>
    </row>
    <row r="9032" spans="12:18" x14ac:dyDescent="0.25">
      <c r="L9032" t="s">
        <v>1179</v>
      </c>
      <c r="M9032" t="s">
        <v>34134</v>
      </c>
      <c r="N9032" t="s">
        <v>46299</v>
      </c>
      <c r="O9032" s="76" t="s">
        <v>4356</v>
      </c>
      <c r="P9032" s="82">
        <v>156</v>
      </c>
      <c r="Q9032" s="82" t="s">
        <v>77280</v>
      </c>
      <c r="R9032"/>
    </row>
    <row r="9033" spans="12:18" x14ac:dyDescent="0.25">
      <c r="L9033" t="s">
        <v>1179</v>
      </c>
      <c r="M9033" t="s">
        <v>16389</v>
      </c>
      <c r="N9033" t="s">
        <v>46300</v>
      </c>
      <c r="O9033" s="76" t="s">
        <v>4356</v>
      </c>
      <c r="P9033" s="82">
        <v>902</v>
      </c>
      <c r="Q9033" s="82" t="s">
        <v>77301</v>
      </c>
      <c r="R9033"/>
    </row>
    <row r="9034" spans="12:18" x14ac:dyDescent="0.25">
      <c r="L9034" t="s">
        <v>1179</v>
      </c>
      <c r="M9034" t="s">
        <v>16399</v>
      </c>
      <c r="N9034" t="s">
        <v>46301</v>
      </c>
      <c r="O9034" s="76" t="s">
        <v>4366</v>
      </c>
      <c r="P9034" s="82">
        <v>236</v>
      </c>
      <c r="Q9034" s="82" t="s">
        <v>77353</v>
      </c>
      <c r="R9034"/>
    </row>
    <row r="9035" spans="12:18" x14ac:dyDescent="0.25">
      <c r="L9035" t="s">
        <v>1179</v>
      </c>
      <c r="M9035" t="s">
        <v>16409</v>
      </c>
      <c r="N9035" t="s">
        <v>46302</v>
      </c>
      <c r="O9035" s="76" t="s">
        <v>4366</v>
      </c>
      <c r="P9035" s="82">
        <v>297</v>
      </c>
      <c r="Q9035" s="82" t="s">
        <v>77368</v>
      </c>
      <c r="R9035"/>
    </row>
    <row r="9036" spans="12:18" x14ac:dyDescent="0.25">
      <c r="L9036" t="s">
        <v>1179</v>
      </c>
      <c r="M9036" t="s">
        <v>8237</v>
      </c>
      <c r="N9036" t="s">
        <v>46303</v>
      </c>
      <c r="O9036" s="76" t="s">
        <v>4356</v>
      </c>
      <c r="P9036" s="82">
        <v>455</v>
      </c>
      <c r="Q9036" s="82" t="s">
        <v>77403</v>
      </c>
      <c r="R9036"/>
    </row>
    <row r="9037" spans="12:18" x14ac:dyDescent="0.25">
      <c r="L9037" t="s">
        <v>1179</v>
      </c>
      <c r="M9037" t="s">
        <v>25193</v>
      </c>
      <c r="N9037" t="s">
        <v>46304</v>
      </c>
      <c r="O9037" s="76" t="s">
        <v>4356</v>
      </c>
      <c r="P9037" s="82">
        <v>1198</v>
      </c>
      <c r="Q9037" s="82" t="s">
        <v>77149</v>
      </c>
      <c r="R9037"/>
    </row>
    <row r="9038" spans="12:18" x14ac:dyDescent="0.25">
      <c r="L9038" t="s">
        <v>1179</v>
      </c>
      <c r="M9038" t="s">
        <v>25195</v>
      </c>
      <c r="N9038" t="s">
        <v>46305</v>
      </c>
      <c r="O9038" s="76" t="s">
        <v>4356</v>
      </c>
      <c r="P9038" s="82">
        <v>400</v>
      </c>
      <c r="Q9038" s="82" t="s">
        <v>77151</v>
      </c>
      <c r="R9038"/>
    </row>
    <row r="9039" spans="12:18" x14ac:dyDescent="0.25">
      <c r="L9039" t="s">
        <v>1179</v>
      </c>
      <c r="M9039" t="s">
        <v>14281</v>
      </c>
      <c r="N9039" t="s">
        <v>46306</v>
      </c>
      <c r="O9039" s="76" t="s">
        <v>4356</v>
      </c>
      <c r="P9039" s="82">
        <v>439</v>
      </c>
      <c r="Q9039" s="82" t="s">
        <v>77152</v>
      </c>
      <c r="R9039"/>
    </row>
    <row r="9040" spans="12:18" x14ac:dyDescent="0.25">
      <c r="L9040" t="s">
        <v>1179</v>
      </c>
      <c r="M9040" t="s">
        <v>16332</v>
      </c>
      <c r="N9040" t="s">
        <v>46307</v>
      </c>
      <c r="O9040" s="76" t="s">
        <v>4366</v>
      </c>
      <c r="P9040" s="82">
        <v>167</v>
      </c>
      <c r="Q9040" s="82" t="s">
        <v>77153</v>
      </c>
      <c r="R9040"/>
    </row>
    <row r="9041" spans="12:18" x14ac:dyDescent="0.25">
      <c r="L9041" t="s">
        <v>1179</v>
      </c>
      <c r="M9041" t="s">
        <v>14283</v>
      </c>
      <c r="N9041" t="s">
        <v>46308</v>
      </c>
      <c r="O9041" s="76" t="s">
        <v>4366</v>
      </c>
      <c r="P9041" s="82">
        <v>233</v>
      </c>
      <c r="Q9041" s="82" t="s">
        <v>77154</v>
      </c>
      <c r="R9041"/>
    </row>
    <row r="9042" spans="12:18" x14ac:dyDescent="0.25">
      <c r="L9042" t="s">
        <v>1179</v>
      </c>
      <c r="M9042" t="s">
        <v>14285</v>
      </c>
      <c r="N9042" t="s">
        <v>46309</v>
      </c>
      <c r="O9042" s="76" t="s">
        <v>4356</v>
      </c>
      <c r="P9042" s="82">
        <v>534</v>
      </c>
      <c r="Q9042" s="82" t="s">
        <v>77155</v>
      </c>
      <c r="R9042"/>
    </row>
    <row r="9043" spans="12:18" x14ac:dyDescent="0.25">
      <c r="L9043" t="s">
        <v>1179</v>
      </c>
      <c r="M9043" t="s">
        <v>14287</v>
      </c>
      <c r="N9043" t="s">
        <v>46310</v>
      </c>
      <c r="O9043" s="76" t="s">
        <v>4366</v>
      </c>
      <c r="P9043" s="82">
        <v>68</v>
      </c>
      <c r="Q9043" s="82" t="s">
        <v>77156</v>
      </c>
      <c r="R9043"/>
    </row>
    <row r="9044" spans="12:18" x14ac:dyDescent="0.25">
      <c r="L9044" t="s">
        <v>1179</v>
      </c>
      <c r="M9044" t="s">
        <v>16334</v>
      </c>
      <c r="N9044" t="s">
        <v>46311</v>
      </c>
      <c r="O9044" s="76" t="s">
        <v>4356</v>
      </c>
      <c r="P9044" s="82">
        <v>773</v>
      </c>
      <c r="Q9044" s="82" t="s">
        <v>77157</v>
      </c>
      <c r="R9044"/>
    </row>
    <row r="9045" spans="12:18" x14ac:dyDescent="0.25">
      <c r="L9045" t="s">
        <v>1179</v>
      </c>
      <c r="M9045" t="s">
        <v>16336</v>
      </c>
      <c r="N9045" t="s">
        <v>46312</v>
      </c>
      <c r="O9045" s="76" t="s">
        <v>4366</v>
      </c>
      <c r="P9045" s="82">
        <v>35</v>
      </c>
      <c r="Q9045" s="82" t="s">
        <v>77158</v>
      </c>
      <c r="R9045"/>
    </row>
    <row r="9046" spans="12:18" x14ac:dyDescent="0.25">
      <c r="L9046" t="s">
        <v>1179</v>
      </c>
      <c r="M9046" t="s">
        <v>34110</v>
      </c>
      <c r="N9046" t="s">
        <v>46313</v>
      </c>
      <c r="O9046" s="76" t="s">
        <v>4356</v>
      </c>
      <c r="P9046" s="82">
        <v>191</v>
      </c>
      <c r="Q9046" s="82" t="s">
        <v>77159</v>
      </c>
      <c r="R9046"/>
    </row>
    <row r="9047" spans="12:18" x14ac:dyDescent="0.25">
      <c r="L9047" t="s">
        <v>1179</v>
      </c>
      <c r="M9047" t="s">
        <v>16338</v>
      </c>
      <c r="N9047" t="s">
        <v>46314</v>
      </c>
      <c r="O9047" s="76" t="s">
        <v>4366</v>
      </c>
      <c r="P9047" s="82">
        <v>238</v>
      </c>
      <c r="Q9047" s="82" t="s">
        <v>77160</v>
      </c>
      <c r="R9047"/>
    </row>
    <row r="9048" spans="12:18" x14ac:dyDescent="0.25">
      <c r="L9048" t="s">
        <v>1179</v>
      </c>
      <c r="M9048" t="s">
        <v>16340</v>
      </c>
      <c r="N9048" t="s">
        <v>46315</v>
      </c>
      <c r="O9048" s="76" t="s">
        <v>4356</v>
      </c>
      <c r="P9048" s="82">
        <v>576</v>
      </c>
      <c r="Q9048" s="82" t="s">
        <v>77161</v>
      </c>
      <c r="R9048"/>
    </row>
    <row r="9049" spans="12:18" x14ac:dyDescent="0.25">
      <c r="L9049" t="s">
        <v>1179</v>
      </c>
      <c r="M9049" t="s">
        <v>14289</v>
      </c>
      <c r="N9049" t="s">
        <v>46316</v>
      </c>
      <c r="O9049" s="76" t="s">
        <v>4366</v>
      </c>
      <c r="P9049" s="82">
        <v>334</v>
      </c>
      <c r="Q9049" s="82" t="s">
        <v>77162</v>
      </c>
      <c r="R9049"/>
    </row>
    <row r="9050" spans="12:18" x14ac:dyDescent="0.25">
      <c r="L9050" t="s">
        <v>1179</v>
      </c>
      <c r="M9050" t="s">
        <v>8123</v>
      </c>
      <c r="N9050" t="s">
        <v>46317</v>
      </c>
      <c r="O9050" s="76" t="s">
        <v>4366</v>
      </c>
      <c r="P9050" s="82">
        <v>238</v>
      </c>
      <c r="Q9050" s="82" t="s">
        <v>76910</v>
      </c>
      <c r="R9050"/>
    </row>
    <row r="9051" spans="12:18" x14ac:dyDescent="0.25">
      <c r="L9051" t="s">
        <v>1179</v>
      </c>
      <c r="M9051" t="s">
        <v>34074</v>
      </c>
      <c r="N9051" t="s">
        <v>46318</v>
      </c>
      <c r="O9051" s="76" t="s">
        <v>4356</v>
      </c>
      <c r="P9051" s="82">
        <v>450</v>
      </c>
      <c r="Q9051" s="82" t="s">
        <v>76918</v>
      </c>
      <c r="R9051"/>
    </row>
    <row r="9052" spans="12:18" x14ac:dyDescent="0.25">
      <c r="L9052" t="s">
        <v>1179</v>
      </c>
      <c r="M9052" t="s">
        <v>8129</v>
      </c>
      <c r="N9052" t="s">
        <v>46319</v>
      </c>
      <c r="O9052" s="76" t="s">
        <v>4356</v>
      </c>
      <c r="P9052" s="82">
        <v>309</v>
      </c>
      <c r="Q9052" s="82" t="s">
        <v>76928</v>
      </c>
      <c r="R9052"/>
    </row>
    <row r="9053" spans="12:18" x14ac:dyDescent="0.25">
      <c r="L9053" t="s">
        <v>1179</v>
      </c>
      <c r="M9053" t="s">
        <v>34091</v>
      </c>
      <c r="N9053" t="s">
        <v>46320</v>
      </c>
      <c r="O9053" s="76" t="s">
        <v>4366</v>
      </c>
      <c r="P9053" s="82">
        <v>59</v>
      </c>
      <c r="Q9053" s="82" t="s">
        <v>77023</v>
      </c>
      <c r="R9053"/>
    </row>
    <row r="9054" spans="12:18" x14ac:dyDescent="0.25">
      <c r="L9054" t="s">
        <v>1179</v>
      </c>
      <c r="M9054" t="s">
        <v>14268</v>
      </c>
      <c r="N9054" t="s">
        <v>46321</v>
      </c>
      <c r="O9054" s="76" t="s">
        <v>4366</v>
      </c>
      <c r="P9054" s="82">
        <v>186</v>
      </c>
      <c r="Q9054" s="82" t="s">
        <v>77128</v>
      </c>
      <c r="R9054"/>
    </row>
    <row r="9055" spans="12:18" x14ac:dyDescent="0.25">
      <c r="L9055" t="s">
        <v>1179</v>
      </c>
      <c r="M9055" t="s">
        <v>25198</v>
      </c>
      <c r="N9055" t="s">
        <v>46322</v>
      </c>
      <c r="O9055" s="76" t="s">
        <v>4356</v>
      </c>
      <c r="P9055" s="82">
        <v>222</v>
      </c>
      <c r="Q9055" s="82" t="s">
        <v>77179</v>
      </c>
      <c r="R9055"/>
    </row>
    <row r="9056" spans="12:18" x14ac:dyDescent="0.25">
      <c r="L9056" t="s">
        <v>1179</v>
      </c>
      <c r="M9056" t="s">
        <v>25199</v>
      </c>
      <c r="N9056" t="s">
        <v>46323</v>
      </c>
      <c r="O9056" s="76" t="s">
        <v>4366</v>
      </c>
      <c r="P9056" s="82">
        <v>44</v>
      </c>
      <c r="Q9056" s="82" t="s">
        <v>77197</v>
      </c>
      <c r="R9056"/>
    </row>
    <row r="9057" spans="12:18" x14ac:dyDescent="0.25">
      <c r="L9057" t="s">
        <v>1179</v>
      </c>
      <c r="M9057" t="s">
        <v>14314</v>
      </c>
      <c r="N9057" t="s">
        <v>46324</v>
      </c>
      <c r="O9057" s="76" t="s">
        <v>4366</v>
      </c>
      <c r="P9057" s="82">
        <v>127</v>
      </c>
      <c r="Q9057" s="82" t="s">
        <v>77228</v>
      </c>
      <c r="R9057"/>
    </row>
    <row r="9058" spans="12:18" x14ac:dyDescent="0.25">
      <c r="L9058" t="s">
        <v>1179</v>
      </c>
      <c r="M9058" t="s">
        <v>8217</v>
      </c>
      <c r="N9058" t="s">
        <v>46325</v>
      </c>
      <c r="O9058" s="76" t="s">
        <v>4366</v>
      </c>
      <c r="P9058" s="82">
        <v>112</v>
      </c>
      <c r="Q9058" s="82" t="s">
        <v>77284</v>
      </c>
      <c r="R9058"/>
    </row>
    <row r="9059" spans="12:18" x14ac:dyDescent="0.25">
      <c r="L9059" t="s">
        <v>1179</v>
      </c>
      <c r="M9059" t="s">
        <v>14377</v>
      </c>
      <c r="N9059" t="s">
        <v>46326</v>
      </c>
      <c r="O9059" s="76" t="s">
        <v>4356</v>
      </c>
      <c r="P9059" s="82">
        <v>2342</v>
      </c>
      <c r="Q9059" s="82" t="s">
        <v>77319</v>
      </c>
      <c r="R9059"/>
    </row>
    <row r="9060" spans="12:18" x14ac:dyDescent="0.25">
      <c r="L9060" t="s">
        <v>1179</v>
      </c>
      <c r="M9060" t="s">
        <v>14340</v>
      </c>
      <c r="N9060" t="s">
        <v>46327</v>
      </c>
      <c r="O9060" s="76" t="s">
        <v>4356</v>
      </c>
      <c r="P9060" s="82">
        <v>245</v>
      </c>
      <c r="Q9060" s="82" t="s">
        <v>77272</v>
      </c>
      <c r="R9060"/>
    </row>
    <row r="9061" spans="12:18" x14ac:dyDescent="0.25">
      <c r="L9061" t="s">
        <v>1179</v>
      </c>
      <c r="M9061" t="s">
        <v>25232</v>
      </c>
      <c r="N9061" t="s">
        <v>46328</v>
      </c>
      <c r="O9061" s="76" t="s">
        <v>4366</v>
      </c>
      <c r="P9061" s="82">
        <v>168</v>
      </c>
      <c r="Q9061" s="82" t="s">
        <v>77401</v>
      </c>
      <c r="R9061"/>
    </row>
    <row r="9062" spans="12:18" x14ac:dyDescent="0.25">
      <c r="L9062" t="s">
        <v>1179</v>
      </c>
      <c r="M9062" t="s">
        <v>34068</v>
      </c>
      <c r="N9062" t="s">
        <v>46329</v>
      </c>
      <c r="O9062" s="76" t="s">
        <v>4366</v>
      </c>
      <c r="P9062" s="82">
        <v>158</v>
      </c>
      <c r="Q9062" s="82" t="s">
        <v>76887</v>
      </c>
      <c r="R9062"/>
    </row>
    <row r="9063" spans="12:18" x14ac:dyDescent="0.25">
      <c r="L9063" t="s">
        <v>1179</v>
      </c>
      <c r="M9063" t="s">
        <v>8119</v>
      </c>
      <c r="N9063" t="s">
        <v>46330</v>
      </c>
      <c r="O9063" s="76" t="s">
        <v>4374</v>
      </c>
      <c r="P9063" s="82">
        <v>2544</v>
      </c>
      <c r="Q9063" s="82" t="s">
        <v>72645</v>
      </c>
      <c r="R9063"/>
    </row>
    <row r="9064" spans="12:18" x14ac:dyDescent="0.25">
      <c r="L9064" t="s">
        <v>1179</v>
      </c>
      <c r="M9064" t="s">
        <v>25158</v>
      </c>
      <c r="N9064" t="s">
        <v>46331</v>
      </c>
      <c r="O9064" s="76" t="s">
        <v>4356</v>
      </c>
      <c r="P9064" s="82">
        <v>477</v>
      </c>
      <c r="Q9064" s="82" t="s">
        <v>76950</v>
      </c>
      <c r="R9064"/>
    </row>
    <row r="9065" spans="12:18" x14ac:dyDescent="0.25">
      <c r="L9065" t="s">
        <v>1179</v>
      </c>
      <c r="M9065" t="s">
        <v>25172</v>
      </c>
      <c r="N9065" t="s">
        <v>46332</v>
      </c>
      <c r="O9065" s="76" t="s">
        <v>4356</v>
      </c>
      <c r="P9065" s="82">
        <v>737</v>
      </c>
      <c r="Q9065" s="82" t="s">
        <v>77008</v>
      </c>
      <c r="R9065"/>
    </row>
    <row r="9066" spans="12:18" x14ac:dyDescent="0.25">
      <c r="L9066" t="s">
        <v>1179</v>
      </c>
      <c r="M9066" t="s">
        <v>16284</v>
      </c>
      <c r="N9066" t="s">
        <v>46333</v>
      </c>
      <c r="O9066" s="76" t="s">
        <v>4356</v>
      </c>
      <c r="P9066" s="82">
        <v>718</v>
      </c>
      <c r="Q9066" s="82" t="s">
        <v>77052</v>
      </c>
      <c r="R9066"/>
    </row>
    <row r="9067" spans="12:18" x14ac:dyDescent="0.25">
      <c r="L9067" t="s">
        <v>1179</v>
      </c>
      <c r="M9067" t="s">
        <v>8167</v>
      </c>
      <c r="N9067" t="s">
        <v>46334</v>
      </c>
      <c r="O9067" s="76" t="s">
        <v>4374</v>
      </c>
      <c r="P9067" s="82">
        <v>3100</v>
      </c>
      <c r="Q9067" s="82" t="s">
        <v>77079</v>
      </c>
      <c r="R9067"/>
    </row>
    <row r="9068" spans="12:18" x14ac:dyDescent="0.25">
      <c r="L9068" t="s">
        <v>1179</v>
      </c>
      <c r="M9068" t="s">
        <v>8169</v>
      </c>
      <c r="N9068" t="s">
        <v>46335</v>
      </c>
      <c r="O9068" s="76" t="s">
        <v>4356</v>
      </c>
      <c r="P9068" s="82">
        <v>568</v>
      </c>
      <c r="Q9068" s="82" t="s">
        <v>77087</v>
      </c>
      <c r="R9068"/>
    </row>
    <row r="9069" spans="12:18" x14ac:dyDescent="0.25">
      <c r="L9069" t="s">
        <v>1179</v>
      </c>
      <c r="M9069" t="s">
        <v>16308</v>
      </c>
      <c r="N9069" t="s">
        <v>46336</v>
      </c>
      <c r="O9069" s="76" t="s">
        <v>4356</v>
      </c>
      <c r="P9069" s="82">
        <v>1381</v>
      </c>
      <c r="Q9069" s="82" t="s">
        <v>77092</v>
      </c>
      <c r="R9069"/>
    </row>
    <row r="9070" spans="12:18" x14ac:dyDescent="0.25">
      <c r="L9070" t="s">
        <v>1179</v>
      </c>
      <c r="M9070" t="s">
        <v>16326</v>
      </c>
      <c r="N9070" t="s">
        <v>46337</v>
      </c>
      <c r="O9070" s="76" t="s">
        <v>4356</v>
      </c>
      <c r="P9070" s="82">
        <v>278</v>
      </c>
      <c r="Q9070" s="82" t="s">
        <v>77126</v>
      </c>
      <c r="R9070"/>
    </row>
    <row r="9071" spans="12:18" x14ac:dyDescent="0.25">
      <c r="L9071" t="s">
        <v>1179</v>
      </c>
      <c r="M9071" t="s">
        <v>34107</v>
      </c>
      <c r="N9071" t="s">
        <v>46338</v>
      </c>
      <c r="O9071" s="76" t="s">
        <v>4356</v>
      </c>
      <c r="P9071" s="82">
        <v>797</v>
      </c>
      <c r="Q9071" s="82" t="s">
        <v>77127</v>
      </c>
      <c r="R9071"/>
    </row>
    <row r="9072" spans="12:18" x14ac:dyDescent="0.25">
      <c r="L9072" t="s">
        <v>1179</v>
      </c>
      <c r="M9072" t="s">
        <v>16330</v>
      </c>
      <c r="N9072" t="s">
        <v>46339</v>
      </c>
      <c r="O9072" s="76" t="s">
        <v>4356</v>
      </c>
      <c r="P9072" s="82">
        <v>921</v>
      </c>
      <c r="Q9072" s="82" t="s">
        <v>77137</v>
      </c>
      <c r="R9072"/>
    </row>
    <row r="9073" spans="12:18" x14ac:dyDescent="0.25">
      <c r="L9073" t="s">
        <v>1179</v>
      </c>
      <c r="M9073" t="s">
        <v>14274</v>
      </c>
      <c r="N9073" t="s">
        <v>46340</v>
      </c>
      <c r="O9073" s="76" t="s">
        <v>4356</v>
      </c>
      <c r="P9073" s="82">
        <v>450</v>
      </c>
      <c r="Q9073" s="82" t="s">
        <v>77138</v>
      </c>
      <c r="R9073"/>
    </row>
    <row r="9074" spans="12:18" x14ac:dyDescent="0.25">
      <c r="L9074" t="s">
        <v>1179</v>
      </c>
      <c r="M9074" t="s">
        <v>16380</v>
      </c>
      <c r="N9074" t="s">
        <v>46341</v>
      </c>
      <c r="O9074" s="76" t="s">
        <v>4366</v>
      </c>
      <c r="P9074" s="82">
        <v>219</v>
      </c>
      <c r="Q9074" s="82" t="s">
        <v>77270</v>
      </c>
      <c r="R9074"/>
    </row>
    <row r="9075" spans="12:18" x14ac:dyDescent="0.25">
      <c r="L9075" t="s">
        <v>1179</v>
      </c>
      <c r="M9075" t="s">
        <v>14346</v>
      </c>
      <c r="N9075" t="s">
        <v>46342</v>
      </c>
      <c r="O9075" s="76" t="s">
        <v>4366</v>
      </c>
      <c r="P9075" s="82">
        <v>135</v>
      </c>
      <c r="Q9075" s="82" t="s">
        <v>77276</v>
      </c>
      <c r="R9075"/>
    </row>
    <row r="9076" spans="12:18" x14ac:dyDescent="0.25">
      <c r="L9076" t="s">
        <v>1179</v>
      </c>
      <c r="M9076" t="s">
        <v>8207</v>
      </c>
      <c r="N9076" t="s">
        <v>46343</v>
      </c>
      <c r="O9076" s="76" t="s">
        <v>4356</v>
      </c>
      <c r="P9076" s="82">
        <v>1555</v>
      </c>
      <c r="Q9076" s="82" t="s">
        <v>77237</v>
      </c>
      <c r="R9076"/>
    </row>
    <row r="9077" spans="12:18" x14ac:dyDescent="0.25">
      <c r="L9077" t="s">
        <v>1179</v>
      </c>
      <c r="M9077" t="s">
        <v>8139</v>
      </c>
      <c r="N9077" t="s">
        <v>46344</v>
      </c>
      <c r="O9077" s="76" t="s">
        <v>4366</v>
      </c>
      <c r="P9077" s="82">
        <v>135</v>
      </c>
      <c r="Q9077" s="82" t="s">
        <v>76990</v>
      </c>
      <c r="R9077"/>
    </row>
    <row r="9078" spans="12:18" x14ac:dyDescent="0.25">
      <c r="L9078" t="s">
        <v>1179</v>
      </c>
      <c r="M9078" t="s">
        <v>8239</v>
      </c>
      <c r="N9078" t="s">
        <v>46345</v>
      </c>
      <c r="O9078" s="76" t="s">
        <v>4356</v>
      </c>
      <c r="P9078" s="82">
        <v>207</v>
      </c>
      <c r="Q9078" s="82" t="s">
        <v>77411</v>
      </c>
      <c r="R9078"/>
    </row>
    <row r="9079" spans="12:18" x14ac:dyDescent="0.25">
      <c r="L9079" t="s">
        <v>1179</v>
      </c>
      <c r="M9079" t="s">
        <v>8187</v>
      </c>
      <c r="N9079" t="s">
        <v>46346</v>
      </c>
      <c r="O9079" s="76" t="s">
        <v>4356</v>
      </c>
      <c r="P9079" s="82">
        <v>2183</v>
      </c>
      <c r="Q9079" s="82" t="s">
        <v>77163</v>
      </c>
      <c r="R9079"/>
    </row>
    <row r="9080" spans="12:18" x14ac:dyDescent="0.25">
      <c r="L9080" t="s">
        <v>1179</v>
      </c>
      <c r="M9080" t="s">
        <v>8188</v>
      </c>
      <c r="N9080" t="s">
        <v>46347</v>
      </c>
      <c r="O9080" s="76" t="s">
        <v>4366</v>
      </c>
      <c r="P9080" s="82">
        <v>164</v>
      </c>
      <c r="Q9080" s="82" t="s">
        <v>77164</v>
      </c>
      <c r="R9080"/>
    </row>
    <row r="9081" spans="12:18" x14ac:dyDescent="0.25">
      <c r="L9081" t="s">
        <v>1179</v>
      </c>
      <c r="M9081" t="s">
        <v>25196</v>
      </c>
      <c r="N9081" t="s">
        <v>46348</v>
      </c>
      <c r="O9081" s="76" t="s">
        <v>4356</v>
      </c>
      <c r="P9081" s="82">
        <v>533</v>
      </c>
      <c r="Q9081" s="82" t="s">
        <v>77165</v>
      </c>
      <c r="R9081"/>
    </row>
    <row r="9082" spans="12:18" x14ac:dyDescent="0.25">
      <c r="L9082" t="s">
        <v>1179</v>
      </c>
      <c r="M9082" t="s">
        <v>34111</v>
      </c>
      <c r="N9082" t="s">
        <v>46349</v>
      </c>
      <c r="O9082" s="76" t="s">
        <v>4366</v>
      </c>
      <c r="P9082" s="82">
        <v>92</v>
      </c>
      <c r="Q9082" s="82" t="s">
        <v>77166</v>
      </c>
      <c r="R9082"/>
    </row>
    <row r="9083" spans="12:18" x14ac:dyDescent="0.25">
      <c r="L9083" t="s">
        <v>1179</v>
      </c>
      <c r="M9083" t="s">
        <v>8189</v>
      </c>
      <c r="N9083" t="s">
        <v>46350</v>
      </c>
      <c r="O9083" s="76" t="s">
        <v>4356</v>
      </c>
      <c r="P9083" s="82">
        <v>219</v>
      </c>
      <c r="Q9083" s="82" t="s">
        <v>77167</v>
      </c>
      <c r="R9083"/>
    </row>
    <row r="9084" spans="12:18" x14ac:dyDescent="0.25">
      <c r="L9084" t="s">
        <v>1179</v>
      </c>
      <c r="M9084" t="s">
        <v>9444</v>
      </c>
      <c r="N9084" t="s">
        <v>46351</v>
      </c>
      <c r="O9084" s="76" t="s">
        <v>4366</v>
      </c>
      <c r="P9084" s="82">
        <v>190</v>
      </c>
      <c r="Q9084" s="82" t="s">
        <v>77168</v>
      </c>
      <c r="R9084"/>
    </row>
    <row r="9085" spans="12:18" x14ac:dyDescent="0.25">
      <c r="L9085" t="s">
        <v>1179</v>
      </c>
      <c r="M9085" t="s">
        <v>25197</v>
      </c>
      <c r="N9085" t="s">
        <v>46352</v>
      </c>
      <c r="O9085" s="76" t="s">
        <v>4366</v>
      </c>
      <c r="P9085" s="82">
        <v>171</v>
      </c>
      <c r="Q9085" s="82" t="s">
        <v>77169</v>
      </c>
      <c r="R9085"/>
    </row>
    <row r="9086" spans="12:18" x14ac:dyDescent="0.25">
      <c r="L9086" t="s">
        <v>1179</v>
      </c>
      <c r="M9086" t="s">
        <v>14291</v>
      </c>
      <c r="N9086" t="s">
        <v>46353</v>
      </c>
      <c r="O9086" s="76" t="s">
        <v>4366</v>
      </c>
      <c r="P9086" s="82">
        <v>78</v>
      </c>
      <c r="Q9086" s="82" t="s">
        <v>77170</v>
      </c>
      <c r="R9086"/>
    </row>
    <row r="9087" spans="12:18" x14ac:dyDescent="0.25">
      <c r="L9087" t="s">
        <v>1179</v>
      </c>
      <c r="M9087" t="s">
        <v>16343</v>
      </c>
      <c r="N9087" t="s">
        <v>46354</v>
      </c>
      <c r="O9087" s="76" t="s">
        <v>4366</v>
      </c>
      <c r="P9087" s="82">
        <v>154</v>
      </c>
      <c r="Q9087" s="82" t="s">
        <v>77171</v>
      </c>
      <c r="R9087"/>
    </row>
    <row r="9088" spans="12:18" x14ac:dyDescent="0.25">
      <c r="L9088" t="s">
        <v>1179</v>
      </c>
      <c r="M9088" t="s">
        <v>8190</v>
      </c>
      <c r="N9088" t="s">
        <v>46355</v>
      </c>
      <c r="O9088" s="76" t="s">
        <v>4366</v>
      </c>
      <c r="P9088" s="82">
        <v>46</v>
      </c>
      <c r="Q9088" s="82" t="s">
        <v>77172</v>
      </c>
      <c r="R9088"/>
    </row>
    <row r="9089" spans="12:18" x14ac:dyDescent="0.25">
      <c r="L9089" t="s">
        <v>1179</v>
      </c>
      <c r="M9089" t="s">
        <v>8191</v>
      </c>
      <c r="N9089" t="s">
        <v>46356</v>
      </c>
      <c r="O9089" s="76" t="s">
        <v>4356</v>
      </c>
      <c r="P9089" s="82">
        <v>682</v>
      </c>
      <c r="Q9089" s="82" t="s">
        <v>77173</v>
      </c>
      <c r="R9089"/>
    </row>
    <row r="9090" spans="12:18" x14ac:dyDescent="0.25">
      <c r="L9090" t="s">
        <v>1179</v>
      </c>
      <c r="M9090" t="s">
        <v>8192</v>
      </c>
      <c r="N9090" t="s">
        <v>46357</v>
      </c>
      <c r="O9090" s="76" t="s">
        <v>4366</v>
      </c>
      <c r="P9090" s="82">
        <v>173</v>
      </c>
      <c r="Q9090" s="82" t="s">
        <v>77174</v>
      </c>
      <c r="R9090"/>
    </row>
    <row r="9091" spans="12:18" x14ac:dyDescent="0.25">
      <c r="L9091" t="s">
        <v>1179</v>
      </c>
      <c r="M9091" t="s">
        <v>34112</v>
      </c>
      <c r="N9091" t="s">
        <v>46358</v>
      </c>
      <c r="O9091" s="76" t="s">
        <v>4356</v>
      </c>
      <c r="P9091" s="82">
        <v>581</v>
      </c>
      <c r="Q9091" s="82" t="s">
        <v>77176</v>
      </c>
      <c r="R9091"/>
    </row>
    <row r="9092" spans="12:18" x14ac:dyDescent="0.25">
      <c r="L9092" t="s">
        <v>1179</v>
      </c>
      <c r="M9092" t="s">
        <v>34113</v>
      </c>
      <c r="N9092" t="s">
        <v>46359</v>
      </c>
      <c r="O9092" s="76" t="s">
        <v>4356</v>
      </c>
      <c r="P9092" s="82">
        <v>521</v>
      </c>
      <c r="Q9092" s="82" t="s">
        <v>77177</v>
      </c>
      <c r="R9092"/>
    </row>
    <row r="9093" spans="12:18" x14ac:dyDescent="0.25">
      <c r="L9093" t="s">
        <v>1179</v>
      </c>
      <c r="M9093" t="s">
        <v>14293</v>
      </c>
      <c r="N9093" t="s">
        <v>46360</v>
      </c>
      <c r="O9093" s="76" t="s">
        <v>4356</v>
      </c>
      <c r="P9093" s="82">
        <v>765</v>
      </c>
      <c r="Q9093" s="82" t="s">
        <v>77178</v>
      </c>
      <c r="R9093"/>
    </row>
    <row r="9094" spans="12:18" x14ac:dyDescent="0.25">
      <c r="L9094" t="s">
        <v>1179</v>
      </c>
      <c r="M9094" t="s">
        <v>14295</v>
      </c>
      <c r="N9094" t="s">
        <v>46361</v>
      </c>
      <c r="O9094" s="76" t="s">
        <v>4366</v>
      </c>
      <c r="P9094" s="82">
        <v>161</v>
      </c>
      <c r="Q9094" s="82" t="s">
        <v>77180</v>
      </c>
      <c r="R9094"/>
    </row>
    <row r="9095" spans="12:18" x14ac:dyDescent="0.25">
      <c r="L9095" t="s">
        <v>1179</v>
      </c>
      <c r="M9095" t="s">
        <v>16345</v>
      </c>
      <c r="N9095" t="s">
        <v>46362</v>
      </c>
      <c r="O9095" s="76" t="s">
        <v>4356</v>
      </c>
      <c r="P9095" s="82">
        <v>61</v>
      </c>
      <c r="Q9095" s="82" t="s">
        <v>77181</v>
      </c>
      <c r="R9095"/>
    </row>
    <row r="9096" spans="12:18" x14ac:dyDescent="0.25">
      <c r="L9096" t="s">
        <v>1179</v>
      </c>
      <c r="M9096" t="s">
        <v>16347</v>
      </c>
      <c r="N9096" t="s">
        <v>46363</v>
      </c>
      <c r="O9096" s="76" t="s">
        <v>4356</v>
      </c>
      <c r="P9096" s="82">
        <v>4286</v>
      </c>
      <c r="Q9096" s="82" t="s">
        <v>77182</v>
      </c>
      <c r="R9096"/>
    </row>
    <row r="9097" spans="12:18" x14ac:dyDescent="0.25">
      <c r="L9097" t="s">
        <v>1179</v>
      </c>
      <c r="M9097" t="s">
        <v>14297</v>
      </c>
      <c r="N9097" t="s">
        <v>46364</v>
      </c>
      <c r="O9097" s="76" t="s">
        <v>4356</v>
      </c>
      <c r="P9097" s="82">
        <v>807</v>
      </c>
      <c r="Q9097" s="82" t="s">
        <v>77183</v>
      </c>
      <c r="R9097"/>
    </row>
    <row r="9098" spans="12:18" x14ac:dyDescent="0.25">
      <c r="L9098" t="s">
        <v>1179</v>
      </c>
      <c r="M9098" t="s">
        <v>16350</v>
      </c>
      <c r="N9098" t="s">
        <v>46365</v>
      </c>
      <c r="O9098" s="76" t="s">
        <v>4366</v>
      </c>
      <c r="P9098" s="82">
        <v>173</v>
      </c>
      <c r="Q9098" s="82" t="s">
        <v>77184</v>
      </c>
      <c r="R9098"/>
    </row>
    <row r="9099" spans="12:18" x14ac:dyDescent="0.25">
      <c r="L9099" t="s">
        <v>1179</v>
      </c>
      <c r="M9099" t="s">
        <v>16352</v>
      </c>
      <c r="N9099" t="s">
        <v>46366</v>
      </c>
      <c r="O9099" s="76" t="s">
        <v>4366</v>
      </c>
      <c r="P9099" s="82">
        <v>160</v>
      </c>
      <c r="Q9099" s="82" t="s">
        <v>77185</v>
      </c>
      <c r="R9099"/>
    </row>
    <row r="9100" spans="12:18" x14ac:dyDescent="0.25">
      <c r="L9100" t="s">
        <v>1179</v>
      </c>
      <c r="M9100" t="s">
        <v>34114</v>
      </c>
      <c r="N9100" t="s">
        <v>46367</v>
      </c>
      <c r="O9100" s="76" t="s">
        <v>4356</v>
      </c>
      <c r="P9100" s="82">
        <v>855</v>
      </c>
      <c r="Q9100" s="82" t="s">
        <v>77186</v>
      </c>
      <c r="R9100"/>
    </row>
    <row r="9101" spans="12:18" x14ac:dyDescent="0.25">
      <c r="L9101" t="s">
        <v>1179</v>
      </c>
      <c r="M9101" t="s">
        <v>34115</v>
      </c>
      <c r="N9101" t="s">
        <v>46368</v>
      </c>
      <c r="O9101" s="76" t="s">
        <v>4356</v>
      </c>
      <c r="P9101" s="82">
        <v>281</v>
      </c>
      <c r="Q9101" s="82" t="s">
        <v>77187</v>
      </c>
      <c r="R9101"/>
    </row>
    <row r="9102" spans="12:18" x14ac:dyDescent="0.25">
      <c r="L9102" t="s">
        <v>1179</v>
      </c>
      <c r="M9102" t="s">
        <v>16354</v>
      </c>
      <c r="N9102" t="s">
        <v>46369</v>
      </c>
      <c r="O9102" s="76" t="s">
        <v>4356</v>
      </c>
      <c r="P9102" s="82">
        <v>1775</v>
      </c>
      <c r="Q9102" s="82" t="s">
        <v>77188</v>
      </c>
      <c r="R9102"/>
    </row>
    <row r="9103" spans="12:18" x14ac:dyDescent="0.25">
      <c r="L9103" t="s">
        <v>1179</v>
      </c>
      <c r="M9103" t="s">
        <v>34116</v>
      </c>
      <c r="N9103" t="s">
        <v>46370</v>
      </c>
      <c r="O9103" s="76" t="s">
        <v>4356</v>
      </c>
      <c r="P9103" s="82">
        <v>308</v>
      </c>
      <c r="Q9103" s="82" t="s">
        <v>77189</v>
      </c>
      <c r="R9103"/>
    </row>
    <row r="9104" spans="12:18" x14ac:dyDescent="0.25">
      <c r="L9104" t="s">
        <v>1179</v>
      </c>
      <c r="M9104" t="s">
        <v>34117</v>
      </c>
      <c r="N9104" t="s">
        <v>46371</v>
      </c>
      <c r="O9104" s="76" t="s">
        <v>4356</v>
      </c>
      <c r="P9104" s="82">
        <v>192</v>
      </c>
      <c r="Q9104" s="82" t="s">
        <v>77190</v>
      </c>
      <c r="R9104"/>
    </row>
    <row r="9105" spans="12:18" x14ac:dyDescent="0.25">
      <c r="L9105" t="s">
        <v>1179</v>
      </c>
      <c r="M9105" t="s">
        <v>16356</v>
      </c>
      <c r="N9105" t="s">
        <v>46372</v>
      </c>
      <c r="O9105" s="76" t="s">
        <v>4374</v>
      </c>
      <c r="P9105" s="82">
        <v>4819</v>
      </c>
      <c r="Q9105" s="82" t="s">
        <v>77191</v>
      </c>
      <c r="R9105"/>
    </row>
    <row r="9106" spans="12:18" x14ac:dyDescent="0.25">
      <c r="L9106" t="s">
        <v>1179</v>
      </c>
      <c r="M9106" t="s">
        <v>8194</v>
      </c>
      <c r="N9106" t="s">
        <v>46373</v>
      </c>
      <c r="O9106" s="76" t="s">
        <v>4356</v>
      </c>
      <c r="P9106" s="82">
        <v>1464</v>
      </c>
      <c r="Q9106" s="82" t="s">
        <v>77192</v>
      </c>
      <c r="R9106"/>
    </row>
    <row r="9107" spans="12:18" x14ac:dyDescent="0.25">
      <c r="L9107" t="s">
        <v>1179</v>
      </c>
      <c r="M9107" t="s">
        <v>14299</v>
      </c>
      <c r="N9107" t="s">
        <v>46374</v>
      </c>
      <c r="O9107" s="76" t="s">
        <v>4366</v>
      </c>
      <c r="P9107" s="82">
        <v>165</v>
      </c>
      <c r="Q9107" s="82" t="s">
        <v>77193</v>
      </c>
      <c r="R9107"/>
    </row>
    <row r="9108" spans="12:18" x14ac:dyDescent="0.25">
      <c r="L9108" t="s">
        <v>1179</v>
      </c>
      <c r="M9108" t="s">
        <v>34118</v>
      </c>
      <c r="N9108" t="s">
        <v>46375</v>
      </c>
      <c r="O9108" s="76" t="s">
        <v>4374</v>
      </c>
      <c r="P9108" s="82">
        <v>2158</v>
      </c>
      <c r="Q9108" s="82" t="s">
        <v>77194</v>
      </c>
      <c r="R9108"/>
    </row>
    <row r="9109" spans="12:18" x14ac:dyDescent="0.25">
      <c r="L9109" t="s">
        <v>1179</v>
      </c>
      <c r="M9109" t="s">
        <v>16358</v>
      </c>
      <c r="N9109" t="s">
        <v>46376</v>
      </c>
      <c r="O9109" s="76" t="s">
        <v>4356</v>
      </c>
      <c r="P9109" s="82">
        <v>200</v>
      </c>
      <c r="Q9109" s="82" t="s">
        <v>77195</v>
      </c>
      <c r="R9109"/>
    </row>
    <row r="9110" spans="12:18" x14ac:dyDescent="0.25">
      <c r="L9110" t="s">
        <v>1179</v>
      </c>
      <c r="M9110" t="s">
        <v>34119</v>
      </c>
      <c r="N9110" t="s">
        <v>46377</v>
      </c>
      <c r="O9110" s="76" t="s">
        <v>4356</v>
      </c>
      <c r="P9110" s="82">
        <v>284</v>
      </c>
      <c r="Q9110" s="82" t="s">
        <v>77196</v>
      </c>
      <c r="R9110"/>
    </row>
    <row r="9111" spans="12:18" x14ac:dyDescent="0.25">
      <c r="L9111" t="s">
        <v>1179</v>
      </c>
      <c r="M9111" t="s">
        <v>8195</v>
      </c>
      <c r="N9111" t="s">
        <v>46378</v>
      </c>
      <c r="O9111" s="76" t="s">
        <v>4356</v>
      </c>
      <c r="P9111" s="82">
        <v>542</v>
      </c>
      <c r="Q9111" s="82" t="s">
        <v>77198</v>
      </c>
      <c r="R9111"/>
    </row>
    <row r="9112" spans="12:18" x14ac:dyDescent="0.25">
      <c r="L9112" t="s">
        <v>1179</v>
      </c>
      <c r="M9112" t="s">
        <v>16360</v>
      </c>
      <c r="N9112" t="s">
        <v>46379</v>
      </c>
      <c r="O9112" s="76" t="s">
        <v>4356</v>
      </c>
      <c r="P9112" s="82">
        <v>430</v>
      </c>
      <c r="Q9112" s="82" t="s">
        <v>77199</v>
      </c>
      <c r="R9112"/>
    </row>
    <row r="9113" spans="12:18" x14ac:dyDescent="0.25">
      <c r="L9113" t="s">
        <v>1179</v>
      </c>
      <c r="M9113" t="s">
        <v>25200</v>
      </c>
      <c r="N9113" t="s">
        <v>46380</v>
      </c>
      <c r="O9113" s="76" t="s">
        <v>4356</v>
      </c>
      <c r="P9113" s="82">
        <v>147</v>
      </c>
      <c r="Q9113" s="82" t="s">
        <v>77200</v>
      </c>
      <c r="R9113"/>
    </row>
    <row r="9114" spans="12:18" x14ac:dyDescent="0.25">
      <c r="L9114" t="s">
        <v>1179</v>
      </c>
      <c r="M9114" t="s">
        <v>8196</v>
      </c>
      <c r="N9114" t="s">
        <v>46381</v>
      </c>
      <c r="O9114" s="76" t="s">
        <v>4366</v>
      </c>
      <c r="P9114" s="82">
        <v>222</v>
      </c>
      <c r="Q9114" s="82" t="s">
        <v>77201</v>
      </c>
      <c r="R9114"/>
    </row>
    <row r="9115" spans="12:18" x14ac:dyDescent="0.25">
      <c r="L9115" t="s">
        <v>1179</v>
      </c>
      <c r="M9115" t="s">
        <v>14301</v>
      </c>
      <c r="N9115" t="s">
        <v>46382</v>
      </c>
      <c r="O9115" s="76" t="s">
        <v>4356</v>
      </c>
      <c r="P9115" s="82">
        <v>361</v>
      </c>
      <c r="Q9115" s="82" t="s">
        <v>77202</v>
      </c>
      <c r="R9115"/>
    </row>
    <row r="9116" spans="12:18" x14ac:dyDescent="0.25">
      <c r="L9116" t="s">
        <v>1179</v>
      </c>
      <c r="M9116" t="s">
        <v>16362</v>
      </c>
      <c r="N9116" t="s">
        <v>46383</v>
      </c>
      <c r="O9116" s="76" t="s">
        <v>4366</v>
      </c>
      <c r="P9116" s="82">
        <v>71</v>
      </c>
      <c r="Q9116" s="82" t="s">
        <v>77203</v>
      </c>
      <c r="R9116"/>
    </row>
    <row r="9117" spans="12:18" x14ac:dyDescent="0.25">
      <c r="L9117" t="s">
        <v>1179</v>
      </c>
      <c r="M9117" t="s">
        <v>8197</v>
      </c>
      <c r="N9117" t="s">
        <v>46384</v>
      </c>
      <c r="O9117" s="76" t="s">
        <v>4356</v>
      </c>
      <c r="P9117" s="82">
        <v>1196</v>
      </c>
      <c r="Q9117" s="82" t="s">
        <v>77204</v>
      </c>
      <c r="R9117"/>
    </row>
    <row r="9118" spans="12:18" x14ac:dyDescent="0.25">
      <c r="L9118" t="s">
        <v>1179</v>
      </c>
      <c r="M9118" t="s">
        <v>34120</v>
      </c>
      <c r="N9118" t="s">
        <v>46385</v>
      </c>
      <c r="O9118" s="76" t="s">
        <v>4374</v>
      </c>
      <c r="P9118" s="82">
        <v>2502</v>
      </c>
      <c r="Q9118" s="82" t="s">
        <v>72645</v>
      </c>
      <c r="R9118"/>
    </row>
    <row r="9119" spans="12:18" x14ac:dyDescent="0.25">
      <c r="L9119" t="s">
        <v>1179</v>
      </c>
      <c r="M9119" t="s">
        <v>8198</v>
      </c>
      <c r="N9119" t="s">
        <v>46386</v>
      </c>
      <c r="O9119" s="76" t="s">
        <v>4356</v>
      </c>
      <c r="P9119" s="82">
        <v>579</v>
      </c>
      <c r="Q9119" s="82" t="s">
        <v>77205</v>
      </c>
      <c r="R9119"/>
    </row>
    <row r="9120" spans="12:18" x14ac:dyDescent="0.25">
      <c r="L9120" t="s">
        <v>1179</v>
      </c>
      <c r="M9120" t="s">
        <v>8199</v>
      </c>
      <c r="N9120" t="s">
        <v>46387</v>
      </c>
      <c r="O9120" s="76" t="s">
        <v>4366</v>
      </c>
      <c r="P9120" s="82">
        <v>280</v>
      </c>
      <c r="Q9120" s="82" t="s">
        <v>77206</v>
      </c>
      <c r="R9120"/>
    </row>
    <row r="9121" spans="12:18" x14ac:dyDescent="0.25">
      <c r="L9121" t="s">
        <v>1179</v>
      </c>
      <c r="M9121" t="s">
        <v>34121</v>
      </c>
      <c r="N9121" t="s">
        <v>46388</v>
      </c>
      <c r="O9121" s="76" t="s">
        <v>4366</v>
      </c>
      <c r="P9121" s="82">
        <v>96</v>
      </c>
      <c r="Q9121" s="82" t="s">
        <v>77207</v>
      </c>
      <c r="R9121"/>
    </row>
    <row r="9122" spans="12:18" x14ac:dyDescent="0.25">
      <c r="L9122" t="s">
        <v>1179</v>
      </c>
      <c r="M9122" t="s">
        <v>25201</v>
      </c>
      <c r="N9122" t="s">
        <v>46389</v>
      </c>
      <c r="O9122" s="76" t="s">
        <v>4356</v>
      </c>
      <c r="P9122" s="82">
        <v>177</v>
      </c>
      <c r="Q9122" s="82" t="s">
        <v>77213</v>
      </c>
      <c r="R9122"/>
    </row>
    <row r="9123" spans="12:18" x14ac:dyDescent="0.25">
      <c r="L9123" t="s">
        <v>1179</v>
      </c>
      <c r="M9123" t="s">
        <v>16364</v>
      </c>
      <c r="N9123" t="s">
        <v>46390</v>
      </c>
      <c r="O9123" s="76" t="s">
        <v>4366</v>
      </c>
      <c r="P9123" s="82">
        <v>186</v>
      </c>
      <c r="Q9123" s="82" t="s">
        <v>77214</v>
      </c>
      <c r="R9123"/>
    </row>
    <row r="9124" spans="12:18" x14ac:dyDescent="0.25">
      <c r="L9124" t="s">
        <v>1179</v>
      </c>
      <c r="M9124" t="s">
        <v>14303</v>
      </c>
      <c r="N9124" t="s">
        <v>46391</v>
      </c>
      <c r="O9124" s="76" t="s">
        <v>4366</v>
      </c>
      <c r="P9124" s="82">
        <v>132</v>
      </c>
      <c r="Q9124" s="82" t="s">
        <v>77208</v>
      </c>
      <c r="R9124"/>
    </row>
    <row r="9125" spans="12:18" x14ac:dyDescent="0.25">
      <c r="L9125" t="s">
        <v>1179</v>
      </c>
      <c r="M9125" t="s">
        <v>8200</v>
      </c>
      <c r="N9125" t="s">
        <v>46392</v>
      </c>
      <c r="O9125" s="76" t="s">
        <v>4366</v>
      </c>
      <c r="P9125" s="82">
        <v>141</v>
      </c>
      <c r="Q9125" s="82" t="s">
        <v>77209</v>
      </c>
      <c r="R9125"/>
    </row>
    <row r="9126" spans="12:18" x14ac:dyDescent="0.25">
      <c r="L9126" t="s">
        <v>1179</v>
      </c>
      <c r="M9126" t="s">
        <v>8201</v>
      </c>
      <c r="N9126" t="s">
        <v>46393</v>
      </c>
      <c r="O9126" s="76" t="s">
        <v>4356</v>
      </c>
      <c r="P9126" s="82">
        <v>405</v>
      </c>
      <c r="Q9126" s="82" t="s">
        <v>77210</v>
      </c>
      <c r="R9126"/>
    </row>
    <row r="9127" spans="12:18" x14ac:dyDescent="0.25">
      <c r="L9127" t="s">
        <v>1179</v>
      </c>
      <c r="M9127" t="s">
        <v>14306</v>
      </c>
      <c r="N9127" t="s">
        <v>46394</v>
      </c>
      <c r="O9127" s="76" t="s">
        <v>4450</v>
      </c>
      <c r="P9127" s="82">
        <v>25395</v>
      </c>
      <c r="Q9127" s="82" t="s">
        <v>72645</v>
      </c>
      <c r="R9127"/>
    </row>
    <row r="9128" spans="12:18" x14ac:dyDescent="0.25">
      <c r="L9128" t="s">
        <v>1179</v>
      </c>
      <c r="M9128" t="s">
        <v>8202</v>
      </c>
      <c r="N9128" t="s">
        <v>46395</v>
      </c>
      <c r="O9128" s="76" t="s">
        <v>4356</v>
      </c>
      <c r="P9128" s="82">
        <v>114</v>
      </c>
      <c r="Q9128" s="82" t="s">
        <v>77211</v>
      </c>
      <c r="R9128"/>
    </row>
    <row r="9129" spans="12:18" x14ac:dyDescent="0.25">
      <c r="L9129" t="s">
        <v>1179</v>
      </c>
      <c r="M9129" t="s">
        <v>8203</v>
      </c>
      <c r="N9129" t="s">
        <v>46396</v>
      </c>
      <c r="O9129" s="76" t="s">
        <v>4356</v>
      </c>
      <c r="P9129" s="82">
        <v>396</v>
      </c>
      <c r="Q9129" s="82" t="s">
        <v>77212</v>
      </c>
      <c r="R9129"/>
    </row>
    <row r="9130" spans="12:18" x14ac:dyDescent="0.25">
      <c r="L9130" t="s">
        <v>1179</v>
      </c>
      <c r="M9130" t="s">
        <v>14308</v>
      </c>
      <c r="N9130" t="s">
        <v>46397</v>
      </c>
      <c r="O9130" s="76" t="s">
        <v>4356</v>
      </c>
      <c r="P9130" s="82">
        <v>557</v>
      </c>
      <c r="Q9130" s="82" t="s">
        <v>77215</v>
      </c>
      <c r="R9130"/>
    </row>
    <row r="9131" spans="12:18" x14ac:dyDescent="0.25">
      <c r="L9131" t="s">
        <v>1179</v>
      </c>
      <c r="M9131" t="s">
        <v>16366</v>
      </c>
      <c r="N9131" t="s">
        <v>46398</v>
      </c>
      <c r="O9131" s="76" t="s">
        <v>4356</v>
      </c>
      <c r="P9131" s="82">
        <v>1501</v>
      </c>
      <c r="Q9131" s="82" t="s">
        <v>77216</v>
      </c>
      <c r="R9131"/>
    </row>
    <row r="9132" spans="12:18" x14ac:dyDescent="0.25">
      <c r="L9132" t="s">
        <v>1179</v>
      </c>
      <c r="M9132" t="s">
        <v>6497</v>
      </c>
      <c r="N9132" t="s">
        <v>46399</v>
      </c>
      <c r="O9132" s="76" t="s">
        <v>4374</v>
      </c>
      <c r="P9132" s="82">
        <v>1550</v>
      </c>
      <c r="Q9132" s="82" t="s">
        <v>72645</v>
      </c>
      <c r="R9132"/>
    </row>
    <row r="9133" spans="12:18" x14ac:dyDescent="0.25">
      <c r="L9133" t="s">
        <v>1179</v>
      </c>
      <c r="M9133" t="s">
        <v>16367</v>
      </c>
      <c r="N9133" t="s">
        <v>46400</v>
      </c>
      <c r="O9133" s="76" t="s">
        <v>4374</v>
      </c>
      <c r="P9133" s="82">
        <v>2161</v>
      </c>
      <c r="Q9133" s="82" t="s">
        <v>72645</v>
      </c>
      <c r="R9133"/>
    </row>
    <row r="9134" spans="12:18" x14ac:dyDescent="0.25">
      <c r="L9134" t="s">
        <v>1179</v>
      </c>
      <c r="M9134" t="s">
        <v>14310</v>
      </c>
      <c r="N9134" t="s">
        <v>46401</v>
      </c>
      <c r="O9134" s="76" t="s">
        <v>4366</v>
      </c>
      <c r="P9134" s="82">
        <v>107</v>
      </c>
      <c r="Q9134" s="82" t="s">
        <v>77217</v>
      </c>
      <c r="R9134"/>
    </row>
    <row r="9135" spans="12:18" x14ac:dyDescent="0.25">
      <c r="L9135" t="s">
        <v>1179</v>
      </c>
      <c r="M9135" t="s">
        <v>16369</v>
      </c>
      <c r="N9135" t="s">
        <v>46402</v>
      </c>
      <c r="O9135" s="76" t="s">
        <v>4356</v>
      </c>
      <c r="P9135" s="82">
        <v>465</v>
      </c>
      <c r="Q9135" s="82" t="s">
        <v>77218</v>
      </c>
      <c r="R9135"/>
    </row>
    <row r="9136" spans="12:18" x14ac:dyDescent="0.25">
      <c r="L9136" t="s">
        <v>1179</v>
      </c>
      <c r="M9136" t="s">
        <v>25202</v>
      </c>
      <c r="N9136" t="s">
        <v>46403</v>
      </c>
      <c r="O9136" s="76" t="s">
        <v>4366</v>
      </c>
      <c r="P9136" s="82">
        <v>28</v>
      </c>
      <c r="Q9136" s="82" t="s">
        <v>77219</v>
      </c>
      <c r="R9136"/>
    </row>
    <row r="9137" spans="12:18" x14ac:dyDescent="0.25">
      <c r="L9137" t="s">
        <v>1179</v>
      </c>
      <c r="M9137" t="s">
        <v>25203</v>
      </c>
      <c r="N9137" t="s">
        <v>46404</v>
      </c>
      <c r="O9137" s="76" t="s">
        <v>4366</v>
      </c>
      <c r="P9137" s="82">
        <v>27</v>
      </c>
      <c r="Q9137" s="82" t="s">
        <v>77220</v>
      </c>
      <c r="R9137"/>
    </row>
    <row r="9138" spans="12:18" x14ac:dyDescent="0.25">
      <c r="L9138" t="s">
        <v>1179</v>
      </c>
      <c r="M9138" t="s">
        <v>34122</v>
      </c>
      <c r="N9138" t="s">
        <v>46405</v>
      </c>
      <c r="O9138" s="76" t="s">
        <v>4374</v>
      </c>
      <c r="P9138" s="82">
        <v>2081</v>
      </c>
      <c r="Q9138" s="82" t="s">
        <v>77221</v>
      </c>
      <c r="R9138"/>
    </row>
    <row r="9139" spans="12:18" x14ac:dyDescent="0.25">
      <c r="L9139" t="s">
        <v>1179</v>
      </c>
      <c r="M9139" t="s">
        <v>25204</v>
      </c>
      <c r="N9139" t="s">
        <v>46406</v>
      </c>
      <c r="O9139" s="76" t="s">
        <v>4366</v>
      </c>
      <c r="P9139" s="82">
        <v>93</v>
      </c>
      <c r="Q9139" s="82" t="s">
        <v>77222</v>
      </c>
      <c r="R9139"/>
    </row>
    <row r="9140" spans="12:18" x14ac:dyDescent="0.25">
      <c r="L9140" t="s">
        <v>1179</v>
      </c>
      <c r="M9140" t="s">
        <v>8204</v>
      </c>
      <c r="N9140" t="s">
        <v>46407</v>
      </c>
      <c r="O9140" s="76" t="s">
        <v>4356</v>
      </c>
      <c r="P9140" s="82">
        <v>840</v>
      </c>
      <c r="Q9140" s="82" t="s">
        <v>77223</v>
      </c>
      <c r="R9140"/>
    </row>
    <row r="9141" spans="12:18" x14ac:dyDescent="0.25">
      <c r="L9141" t="s">
        <v>1179</v>
      </c>
      <c r="M9141" t="s">
        <v>34123</v>
      </c>
      <c r="N9141" t="s">
        <v>46408</v>
      </c>
      <c r="O9141" s="76" t="s">
        <v>4356</v>
      </c>
      <c r="P9141" s="82">
        <v>561</v>
      </c>
      <c r="Q9141" s="82" t="s">
        <v>77224</v>
      </c>
      <c r="R9141"/>
    </row>
    <row r="9142" spans="12:18" x14ac:dyDescent="0.25">
      <c r="L9142" t="s">
        <v>1179</v>
      </c>
      <c r="M9142" t="s">
        <v>25205</v>
      </c>
      <c r="N9142" t="s">
        <v>46409</v>
      </c>
      <c r="O9142" s="76" t="s">
        <v>4366</v>
      </c>
      <c r="P9142" s="82">
        <v>58</v>
      </c>
      <c r="Q9142" s="82" t="s">
        <v>77225</v>
      </c>
      <c r="R9142"/>
    </row>
    <row r="9143" spans="12:18" x14ac:dyDescent="0.25">
      <c r="L9143" t="s">
        <v>1179</v>
      </c>
      <c r="M9143" t="s">
        <v>25206</v>
      </c>
      <c r="N9143" t="s">
        <v>46410</v>
      </c>
      <c r="O9143" s="76" t="s">
        <v>4374</v>
      </c>
      <c r="P9143" s="82">
        <v>1361</v>
      </c>
      <c r="Q9143" s="82" t="s">
        <v>72645</v>
      </c>
      <c r="R9143"/>
    </row>
    <row r="9144" spans="12:18" x14ac:dyDescent="0.25">
      <c r="L9144" t="s">
        <v>1179</v>
      </c>
      <c r="M9144" t="s">
        <v>14312</v>
      </c>
      <c r="N9144" t="s">
        <v>46411</v>
      </c>
      <c r="O9144" s="76" t="s">
        <v>4374</v>
      </c>
      <c r="P9144" s="82">
        <v>6935</v>
      </c>
      <c r="Q9144" s="82" t="s">
        <v>77226</v>
      </c>
      <c r="R9144"/>
    </row>
    <row r="9145" spans="12:18" x14ac:dyDescent="0.25">
      <c r="L9145" t="s">
        <v>1179</v>
      </c>
      <c r="M9145" t="s">
        <v>16371</v>
      </c>
      <c r="N9145" t="s">
        <v>46412</v>
      </c>
      <c r="O9145" s="76" t="s">
        <v>4356</v>
      </c>
      <c r="P9145" s="82">
        <v>1098</v>
      </c>
      <c r="Q9145" s="82" t="s">
        <v>77227</v>
      </c>
      <c r="R9145"/>
    </row>
    <row r="9146" spans="12:18" x14ac:dyDescent="0.25">
      <c r="L9146" t="s">
        <v>1179</v>
      </c>
      <c r="M9146" t="s">
        <v>8205</v>
      </c>
      <c r="N9146" t="s">
        <v>46413</v>
      </c>
      <c r="O9146" s="76" t="s">
        <v>4356</v>
      </c>
      <c r="P9146" s="82">
        <v>335</v>
      </c>
      <c r="Q9146" s="82" t="s">
        <v>77229</v>
      </c>
      <c r="R9146"/>
    </row>
    <row r="9147" spans="12:18" x14ac:dyDescent="0.25">
      <c r="L9147" t="s">
        <v>1179</v>
      </c>
      <c r="M9147" t="s">
        <v>16373</v>
      </c>
      <c r="N9147" t="s">
        <v>46414</v>
      </c>
      <c r="O9147" s="76" t="s">
        <v>4366</v>
      </c>
      <c r="P9147" s="82">
        <v>183</v>
      </c>
      <c r="Q9147" s="82" t="s">
        <v>77230</v>
      </c>
      <c r="R9147"/>
    </row>
    <row r="9148" spans="12:18" x14ac:dyDescent="0.25">
      <c r="L9148" t="s">
        <v>1179</v>
      </c>
      <c r="M9148" t="s">
        <v>14316</v>
      </c>
      <c r="N9148" t="s">
        <v>46415</v>
      </c>
      <c r="O9148" s="76" t="s">
        <v>4356</v>
      </c>
      <c r="P9148" s="82">
        <v>796</v>
      </c>
      <c r="Q9148" s="82" t="s">
        <v>77231</v>
      </c>
      <c r="R9148"/>
    </row>
    <row r="9149" spans="12:18" x14ac:dyDescent="0.25">
      <c r="L9149" t="s">
        <v>1179</v>
      </c>
      <c r="M9149" t="s">
        <v>34124</v>
      </c>
      <c r="N9149" t="s">
        <v>46416</v>
      </c>
      <c r="O9149" s="76" t="s">
        <v>4356</v>
      </c>
      <c r="P9149" s="82">
        <v>1260</v>
      </c>
      <c r="Q9149" s="82" t="s">
        <v>77232</v>
      </c>
      <c r="R9149"/>
    </row>
    <row r="9150" spans="12:18" x14ac:dyDescent="0.25">
      <c r="L9150" t="s">
        <v>1179</v>
      </c>
      <c r="M9150" t="s">
        <v>8206</v>
      </c>
      <c r="N9150" t="s">
        <v>46417</v>
      </c>
      <c r="O9150" s="76" t="s">
        <v>4366</v>
      </c>
      <c r="P9150" s="82">
        <v>100</v>
      </c>
      <c r="Q9150" s="82" t="s">
        <v>77233</v>
      </c>
      <c r="R9150"/>
    </row>
    <row r="9151" spans="12:18" x14ac:dyDescent="0.25">
      <c r="L9151" t="s">
        <v>1179</v>
      </c>
      <c r="M9151" t="s">
        <v>25207</v>
      </c>
      <c r="N9151" t="s">
        <v>46418</v>
      </c>
      <c r="O9151" s="76" t="s">
        <v>4366</v>
      </c>
      <c r="P9151" s="82">
        <v>156</v>
      </c>
      <c r="Q9151" s="82" t="s">
        <v>77234</v>
      </c>
      <c r="R9151"/>
    </row>
    <row r="9152" spans="12:18" x14ac:dyDescent="0.25">
      <c r="L9152" t="s">
        <v>1179</v>
      </c>
      <c r="M9152" t="s">
        <v>14318</v>
      </c>
      <c r="N9152" t="s">
        <v>46419</v>
      </c>
      <c r="O9152" s="76" t="s">
        <v>4356</v>
      </c>
      <c r="P9152" s="82">
        <v>69</v>
      </c>
      <c r="Q9152" s="82" t="s">
        <v>77235</v>
      </c>
      <c r="R9152"/>
    </row>
    <row r="9153" spans="12:18" x14ac:dyDescent="0.25">
      <c r="L9153" t="s">
        <v>1179</v>
      </c>
      <c r="M9153" t="s">
        <v>25208</v>
      </c>
      <c r="N9153" t="s">
        <v>46420</v>
      </c>
      <c r="O9153" s="76" t="s">
        <v>4356</v>
      </c>
      <c r="P9153" s="82">
        <v>195</v>
      </c>
      <c r="Q9153" s="82" t="s">
        <v>77236</v>
      </c>
      <c r="R9153"/>
    </row>
    <row r="9154" spans="12:18" x14ac:dyDescent="0.25">
      <c r="L9154" t="s">
        <v>1179</v>
      </c>
      <c r="M9154" t="s">
        <v>34125</v>
      </c>
      <c r="N9154" t="s">
        <v>46421</v>
      </c>
      <c r="O9154" s="76" t="s">
        <v>4356</v>
      </c>
      <c r="P9154" s="82">
        <v>433</v>
      </c>
      <c r="Q9154" s="82" t="s">
        <v>77238</v>
      </c>
      <c r="R9154"/>
    </row>
    <row r="9155" spans="12:18" x14ac:dyDescent="0.25">
      <c r="L9155" t="s">
        <v>1179</v>
      </c>
      <c r="M9155" t="s">
        <v>14321</v>
      </c>
      <c r="N9155" t="s">
        <v>46422</v>
      </c>
      <c r="O9155" s="76" t="s">
        <v>4356</v>
      </c>
      <c r="P9155" s="82">
        <v>359</v>
      </c>
      <c r="Q9155" s="82" t="s">
        <v>77239</v>
      </c>
      <c r="R9155"/>
    </row>
    <row r="9156" spans="12:18" x14ac:dyDescent="0.25">
      <c r="L9156" t="s">
        <v>1179</v>
      </c>
      <c r="M9156" t="s">
        <v>34126</v>
      </c>
      <c r="N9156" t="s">
        <v>46423</v>
      </c>
      <c r="O9156" s="76" t="s">
        <v>4356</v>
      </c>
      <c r="P9156" s="82">
        <v>386</v>
      </c>
      <c r="Q9156" s="82" t="s">
        <v>77240</v>
      </c>
      <c r="R9156"/>
    </row>
    <row r="9157" spans="12:18" x14ac:dyDescent="0.25">
      <c r="L9157" t="s">
        <v>1179</v>
      </c>
      <c r="M9157" t="s">
        <v>34127</v>
      </c>
      <c r="N9157" t="s">
        <v>46424</v>
      </c>
      <c r="O9157" s="76" t="s">
        <v>4374</v>
      </c>
      <c r="P9157" s="82">
        <v>1638</v>
      </c>
      <c r="Q9157" s="82" t="s">
        <v>77241</v>
      </c>
      <c r="R9157"/>
    </row>
    <row r="9158" spans="12:18" x14ac:dyDescent="0.25">
      <c r="L9158" t="s">
        <v>1179</v>
      </c>
      <c r="M9158" t="s">
        <v>14323</v>
      </c>
      <c r="N9158" t="s">
        <v>46425</v>
      </c>
      <c r="O9158" s="76" t="s">
        <v>4356</v>
      </c>
      <c r="P9158" s="82">
        <v>1501</v>
      </c>
      <c r="Q9158" s="82" t="s">
        <v>77242</v>
      </c>
      <c r="R9158"/>
    </row>
    <row r="9159" spans="12:18" x14ac:dyDescent="0.25">
      <c r="L9159" t="s">
        <v>1179</v>
      </c>
      <c r="M9159" t="s">
        <v>14325</v>
      </c>
      <c r="N9159" t="s">
        <v>46426</v>
      </c>
      <c r="O9159" s="76" t="s">
        <v>4356</v>
      </c>
      <c r="P9159" s="82">
        <v>39</v>
      </c>
      <c r="Q9159" s="82" t="s">
        <v>77243</v>
      </c>
      <c r="R9159"/>
    </row>
    <row r="9160" spans="12:18" x14ac:dyDescent="0.25">
      <c r="L9160" t="s">
        <v>1179</v>
      </c>
      <c r="M9160" t="s">
        <v>25209</v>
      </c>
      <c r="N9160" t="s">
        <v>46427</v>
      </c>
      <c r="O9160" s="76" t="s">
        <v>4356</v>
      </c>
      <c r="P9160" s="82">
        <v>349</v>
      </c>
      <c r="Q9160" s="82" t="s">
        <v>77244</v>
      </c>
      <c r="R9160"/>
    </row>
    <row r="9161" spans="12:18" x14ac:dyDescent="0.25">
      <c r="L9161" t="s">
        <v>1179</v>
      </c>
      <c r="M9161" t="s">
        <v>8208</v>
      </c>
      <c r="N9161" t="s">
        <v>46428</v>
      </c>
      <c r="O9161" s="76" t="s">
        <v>4356</v>
      </c>
      <c r="P9161" s="82">
        <v>2129</v>
      </c>
      <c r="Q9161" s="82" t="s">
        <v>77245</v>
      </c>
      <c r="R9161"/>
    </row>
    <row r="9162" spans="12:18" x14ac:dyDescent="0.25">
      <c r="L9162" t="s">
        <v>1179</v>
      </c>
      <c r="M9162" t="s">
        <v>14327</v>
      </c>
      <c r="N9162" t="s">
        <v>46429</v>
      </c>
      <c r="O9162" s="76" t="s">
        <v>4366</v>
      </c>
      <c r="P9162" s="82">
        <v>44</v>
      </c>
      <c r="Q9162" s="82" t="s">
        <v>77246</v>
      </c>
      <c r="R9162"/>
    </row>
    <row r="9163" spans="12:18" x14ac:dyDescent="0.25">
      <c r="L9163" t="s">
        <v>1179</v>
      </c>
      <c r="M9163" t="s">
        <v>8209</v>
      </c>
      <c r="N9163" t="s">
        <v>46430</v>
      </c>
      <c r="O9163" s="76" t="s">
        <v>4356</v>
      </c>
      <c r="P9163" s="82">
        <v>4413</v>
      </c>
      <c r="Q9163" s="82" t="s">
        <v>77247</v>
      </c>
      <c r="R9163"/>
    </row>
    <row r="9164" spans="12:18" x14ac:dyDescent="0.25">
      <c r="L9164" t="s">
        <v>1179</v>
      </c>
      <c r="M9164" t="s">
        <v>14372</v>
      </c>
      <c r="N9164" t="s">
        <v>46431</v>
      </c>
      <c r="O9164" s="76" t="s">
        <v>4366</v>
      </c>
      <c r="P9164" s="82">
        <v>163</v>
      </c>
      <c r="Q9164" s="82" t="s">
        <v>77248</v>
      </c>
      <c r="R9164"/>
    </row>
    <row r="9165" spans="12:18" x14ac:dyDescent="0.25">
      <c r="L9165" t="s">
        <v>1179</v>
      </c>
      <c r="M9165" t="s">
        <v>14330</v>
      </c>
      <c r="N9165" t="s">
        <v>46432</v>
      </c>
      <c r="O9165" s="76" t="s">
        <v>4366</v>
      </c>
      <c r="P9165" s="82">
        <v>61</v>
      </c>
      <c r="Q9165" s="82" t="s">
        <v>77249</v>
      </c>
      <c r="R9165"/>
    </row>
    <row r="9166" spans="12:18" x14ac:dyDescent="0.25">
      <c r="L9166" t="s">
        <v>1179</v>
      </c>
      <c r="M9166" t="s">
        <v>9125</v>
      </c>
      <c r="N9166" t="s">
        <v>46433</v>
      </c>
      <c r="O9166" s="76" t="s">
        <v>4356</v>
      </c>
      <c r="P9166" s="82">
        <v>323</v>
      </c>
      <c r="Q9166" s="82" t="s">
        <v>77250</v>
      </c>
      <c r="R9166"/>
    </row>
    <row r="9167" spans="12:18" x14ac:dyDescent="0.25">
      <c r="L9167" t="s">
        <v>1179</v>
      </c>
      <c r="M9167" t="s">
        <v>8210</v>
      </c>
      <c r="N9167" t="s">
        <v>46434</v>
      </c>
      <c r="O9167" s="76" t="s">
        <v>4356</v>
      </c>
      <c r="P9167" s="82">
        <v>949</v>
      </c>
      <c r="Q9167" s="82" t="s">
        <v>77251</v>
      </c>
      <c r="R9167"/>
    </row>
    <row r="9168" spans="12:18" x14ac:dyDescent="0.25">
      <c r="L9168" t="s">
        <v>1179</v>
      </c>
      <c r="M9168" t="s">
        <v>14332</v>
      </c>
      <c r="N9168" t="s">
        <v>46435</v>
      </c>
      <c r="O9168" s="76" t="s">
        <v>4366</v>
      </c>
      <c r="P9168" s="82">
        <v>253</v>
      </c>
      <c r="Q9168" s="82" t="s">
        <v>77252</v>
      </c>
      <c r="R9168"/>
    </row>
    <row r="9169" spans="12:18" x14ac:dyDescent="0.25">
      <c r="L9169" t="s">
        <v>1179</v>
      </c>
      <c r="M9169" t="s">
        <v>34128</v>
      </c>
      <c r="N9169" t="s">
        <v>46436</v>
      </c>
      <c r="O9169" s="76" t="s">
        <v>4356</v>
      </c>
      <c r="P9169" s="82">
        <v>376</v>
      </c>
      <c r="Q9169" s="82" t="s">
        <v>77253</v>
      </c>
      <c r="R9169"/>
    </row>
    <row r="9170" spans="12:18" x14ac:dyDescent="0.25">
      <c r="L9170" t="s">
        <v>1179</v>
      </c>
      <c r="M9170" t="s">
        <v>16376</v>
      </c>
      <c r="N9170" t="s">
        <v>46437</v>
      </c>
      <c r="O9170" s="76" t="s">
        <v>4366</v>
      </c>
      <c r="P9170" s="82">
        <v>60</v>
      </c>
      <c r="Q9170" s="82" t="s">
        <v>77254</v>
      </c>
      <c r="R9170"/>
    </row>
    <row r="9171" spans="12:18" x14ac:dyDescent="0.25">
      <c r="L9171" t="s">
        <v>1179</v>
      </c>
      <c r="M9171" t="s">
        <v>34129</v>
      </c>
      <c r="N9171" t="s">
        <v>46438</v>
      </c>
      <c r="O9171" s="76" t="s">
        <v>4356</v>
      </c>
      <c r="P9171" s="82">
        <v>726</v>
      </c>
      <c r="Q9171" s="82" t="s">
        <v>77255</v>
      </c>
      <c r="R9171"/>
    </row>
    <row r="9172" spans="12:18" x14ac:dyDescent="0.25">
      <c r="L9172" t="s">
        <v>1179</v>
      </c>
      <c r="M9172" t="s">
        <v>34130</v>
      </c>
      <c r="N9172" t="s">
        <v>46439</v>
      </c>
      <c r="O9172" s="76" t="s">
        <v>4366</v>
      </c>
      <c r="P9172" s="82">
        <v>72</v>
      </c>
      <c r="Q9172" s="82" t="s">
        <v>77256</v>
      </c>
      <c r="R9172"/>
    </row>
    <row r="9173" spans="12:18" x14ac:dyDescent="0.25">
      <c r="L9173" t="s">
        <v>1179</v>
      </c>
      <c r="M9173" t="s">
        <v>34131</v>
      </c>
      <c r="N9173" t="s">
        <v>46440</v>
      </c>
      <c r="O9173" s="76" t="s">
        <v>4356</v>
      </c>
      <c r="P9173" s="82">
        <v>141</v>
      </c>
      <c r="Q9173" s="82" t="s">
        <v>77257</v>
      </c>
      <c r="R9173"/>
    </row>
    <row r="9174" spans="12:18" x14ac:dyDescent="0.25">
      <c r="L9174" t="s">
        <v>1179</v>
      </c>
      <c r="M9174" t="s">
        <v>25210</v>
      </c>
      <c r="N9174" t="s">
        <v>46441</v>
      </c>
      <c r="O9174" s="76" t="s">
        <v>4366</v>
      </c>
      <c r="P9174" s="82">
        <v>126</v>
      </c>
      <c r="Q9174" s="82" t="s">
        <v>77258</v>
      </c>
      <c r="R9174"/>
    </row>
    <row r="9175" spans="12:18" x14ac:dyDescent="0.25">
      <c r="L9175" t="s">
        <v>1179</v>
      </c>
      <c r="M9175" t="s">
        <v>25211</v>
      </c>
      <c r="N9175" t="s">
        <v>46442</v>
      </c>
      <c r="O9175" s="76" t="s">
        <v>4366</v>
      </c>
      <c r="P9175" s="82">
        <v>217</v>
      </c>
      <c r="Q9175" s="82" t="s">
        <v>77259</v>
      </c>
      <c r="R9175"/>
    </row>
    <row r="9176" spans="12:18" x14ac:dyDescent="0.25">
      <c r="L9176" t="s">
        <v>1179</v>
      </c>
      <c r="M9176" t="s">
        <v>8211</v>
      </c>
      <c r="N9176" t="s">
        <v>46443</v>
      </c>
      <c r="O9176" s="76" t="s">
        <v>4366</v>
      </c>
      <c r="P9176" s="82">
        <v>325</v>
      </c>
      <c r="Q9176" s="82" t="s">
        <v>77260</v>
      </c>
      <c r="R9176"/>
    </row>
    <row r="9177" spans="12:18" x14ac:dyDescent="0.25">
      <c r="L9177" t="s">
        <v>1179</v>
      </c>
      <c r="M9177" t="s">
        <v>14231</v>
      </c>
      <c r="N9177" t="s">
        <v>46444</v>
      </c>
      <c r="O9177" s="76" t="s">
        <v>4356</v>
      </c>
      <c r="P9177" s="82">
        <v>1229</v>
      </c>
      <c r="Q9177" s="82" t="s">
        <v>77005</v>
      </c>
      <c r="R9177"/>
    </row>
    <row r="9178" spans="12:18" x14ac:dyDescent="0.25">
      <c r="L9178" t="s">
        <v>1179</v>
      </c>
      <c r="M9178" t="s">
        <v>25212</v>
      </c>
      <c r="N9178" t="s">
        <v>46445</v>
      </c>
      <c r="O9178" s="76" t="s">
        <v>4356</v>
      </c>
      <c r="P9178" s="82">
        <v>1527</v>
      </c>
      <c r="Q9178" s="82" t="s">
        <v>77261</v>
      </c>
      <c r="R9178"/>
    </row>
    <row r="9179" spans="12:18" x14ac:dyDescent="0.25">
      <c r="L9179" t="s">
        <v>1179</v>
      </c>
      <c r="M9179" t="s">
        <v>11768</v>
      </c>
      <c r="N9179" t="s">
        <v>46446</v>
      </c>
      <c r="O9179" s="76" t="s">
        <v>4366</v>
      </c>
      <c r="P9179" s="82">
        <v>127</v>
      </c>
      <c r="Q9179" s="82" t="s">
        <v>77262</v>
      </c>
      <c r="R9179"/>
    </row>
    <row r="9180" spans="12:18" x14ac:dyDescent="0.25">
      <c r="L9180" t="s">
        <v>1179</v>
      </c>
      <c r="M9180" t="s">
        <v>16378</v>
      </c>
      <c r="N9180" t="s">
        <v>46447</v>
      </c>
      <c r="O9180" s="76" t="s">
        <v>4366</v>
      </c>
      <c r="P9180" s="82">
        <v>87</v>
      </c>
      <c r="Q9180" s="82" t="s">
        <v>77263</v>
      </c>
      <c r="R9180"/>
    </row>
    <row r="9181" spans="12:18" x14ac:dyDescent="0.25">
      <c r="L9181" t="s">
        <v>1179</v>
      </c>
      <c r="M9181" t="s">
        <v>34132</v>
      </c>
      <c r="N9181" t="s">
        <v>46448</v>
      </c>
      <c r="O9181" s="76" t="s">
        <v>4366</v>
      </c>
      <c r="P9181" s="82">
        <v>143</v>
      </c>
      <c r="Q9181" s="82" t="s">
        <v>77264</v>
      </c>
      <c r="R9181"/>
    </row>
    <row r="9182" spans="12:18" x14ac:dyDescent="0.25">
      <c r="L9182" t="s">
        <v>1179</v>
      </c>
      <c r="M9182" t="s">
        <v>14334</v>
      </c>
      <c r="N9182" t="s">
        <v>46449</v>
      </c>
      <c r="O9182" s="76" t="s">
        <v>4356</v>
      </c>
      <c r="P9182" s="82">
        <v>468</v>
      </c>
      <c r="Q9182" s="82" t="s">
        <v>77265</v>
      </c>
      <c r="R9182"/>
    </row>
    <row r="9183" spans="12:18" x14ac:dyDescent="0.25">
      <c r="L9183" t="s">
        <v>1179</v>
      </c>
      <c r="M9183" t="s">
        <v>14336</v>
      </c>
      <c r="N9183" t="s">
        <v>46450</v>
      </c>
      <c r="O9183" s="76" t="s">
        <v>4356</v>
      </c>
      <c r="P9183" s="82">
        <v>1421</v>
      </c>
      <c r="Q9183" s="82" t="s">
        <v>77266</v>
      </c>
      <c r="R9183"/>
    </row>
    <row r="9184" spans="12:18" x14ac:dyDescent="0.25">
      <c r="L9184" t="s">
        <v>1179</v>
      </c>
      <c r="M9184" t="s">
        <v>14338</v>
      </c>
      <c r="N9184" t="s">
        <v>46451</v>
      </c>
      <c r="O9184" s="76" t="s">
        <v>4374</v>
      </c>
      <c r="P9184" s="82">
        <v>2066</v>
      </c>
      <c r="Q9184" s="82" t="s">
        <v>72645</v>
      </c>
      <c r="R9184"/>
    </row>
    <row r="9185" spans="12:18" x14ac:dyDescent="0.25">
      <c r="L9185" t="s">
        <v>1179</v>
      </c>
      <c r="M9185" t="s">
        <v>25213</v>
      </c>
      <c r="N9185" t="s">
        <v>46452</v>
      </c>
      <c r="O9185" s="76" t="s">
        <v>4356</v>
      </c>
      <c r="P9185" s="82">
        <v>198</v>
      </c>
      <c r="Q9185" s="82" t="s">
        <v>77267</v>
      </c>
      <c r="R9185"/>
    </row>
    <row r="9186" spans="12:18" x14ac:dyDescent="0.25">
      <c r="L9186" t="s">
        <v>1179</v>
      </c>
      <c r="M9186" t="s">
        <v>8212</v>
      </c>
      <c r="N9186" t="s">
        <v>46453</v>
      </c>
      <c r="O9186" s="76" t="s">
        <v>4366</v>
      </c>
      <c r="P9186" s="82">
        <v>246</v>
      </c>
      <c r="Q9186" s="82" t="s">
        <v>77268</v>
      </c>
      <c r="R9186"/>
    </row>
    <row r="9187" spans="12:18" x14ac:dyDescent="0.25">
      <c r="L9187" t="s">
        <v>1179</v>
      </c>
      <c r="M9187" t="s">
        <v>8213</v>
      </c>
      <c r="N9187" t="s">
        <v>46454</v>
      </c>
      <c r="O9187" s="76" t="s">
        <v>4366</v>
      </c>
      <c r="P9187" s="82">
        <v>102</v>
      </c>
      <c r="Q9187" s="82" t="s">
        <v>77269</v>
      </c>
      <c r="R9187"/>
    </row>
    <row r="9188" spans="12:18" x14ac:dyDescent="0.25">
      <c r="L9188" t="s">
        <v>1179</v>
      </c>
      <c r="M9188" t="s">
        <v>16382</v>
      </c>
      <c r="N9188" t="s">
        <v>46455</v>
      </c>
      <c r="O9188" s="76" t="s">
        <v>4366</v>
      </c>
      <c r="P9188" s="82">
        <v>307</v>
      </c>
      <c r="Q9188" s="82" t="s">
        <v>77273</v>
      </c>
      <c r="R9188"/>
    </row>
    <row r="9189" spans="12:18" x14ac:dyDescent="0.25">
      <c r="L9189" t="s">
        <v>1179</v>
      </c>
      <c r="M9189" t="s">
        <v>14344</v>
      </c>
      <c r="N9189" t="s">
        <v>46456</v>
      </c>
      <c r="O9189" s="76" t="s">
        <v>4356</v>
      </c>
      <c r="P9189" s="82">
        <v>4185</v>
      </c>
      <c r="Q9189" s="82" t="s">
        <v>77275</v>
      </c>
      <c r="R9189"/>
    </row>
    <row r="9190" spans="12:18" x14ac:dyDescent="0.25">
      <c r="L9190" t="s">
        <v>1179</v>
      </c>
      <c r="M9190" t="s">
        <v>14347</v>
      </c>
      <c r="N9190" t="s">
        <v>46457</v>
      </c>
      <c r="O9190" s="76" t="s">
        <v>4366</v>
      </c>
      <c r="P9190" s="82">
        <v>195</v>
      </c>
      <c r="Q9190" s="82" t="s">
        <v>77277</v>
      </c>
      <c r="R9190"/>
    </row>
    <row r="9191" spans="12:18" x14ac:dyDescent="0.25">
      <c r="L9191" t="s">
        <v>1179</v>
      </c>
      <c r="M9191" t="s">
        <v>34133</v>
      </c>
      <c r="N9191" t="s">
        <v>46458</v>
      </c>
      <c r="O9191" s="76" t="s">
        <v>4374</v>
      </c>
      <c r="P9191" s="82">
        <v>17197</v>
      </c>
      <c r="Q9191" s="82" t="s">
        <v>77274</v>
      </c>
      <c r="R9191"/>
    </row>
    <row r="9192" spans="12:18" x14ac:dyDescent="0.25">
      <c r="L9192" t="s">
        <v>1179</v>
      </c>
      <c r="M9192" t="s">
        <v>14349</v>
      </c>
      <c r="N9192" t="s">
        <v>46459</v>
      </c>
      <c r="O9192" s="76" t="s">
        <v>4374</v>
      </c>
      <c r="P9192" s="82">
        <v>833</v>
      </c>
      <c r="Q9192" s="82" t="s">
        <v>72645</v>
      </c>
      <c r="R9192"/>
    </row>
    <row r="9193" spans="12:18" x14ac:dyDescent="0.25">
      <c r="L9193" t="s">
        <v>1179</v>
      </c>
      <c r="M9193" t="s">
        <v>8215</v>
      </c>
      <c r="N9193" t="s">
        <v>46460</v>
      </c>
      <c r="O9193" s="76" t="s">
        <v>4374</v>
      </c>
      <c r="P9193" s="82">
        <v>1965</v>
      </c>
      <c r="Q9193" s="82" t="s">
        <v>72645</v>
      </c>
      <c r="R9193"/>
    </row>
    <row r="9194" spans="12:18" x14ac:dyDescent="0.25">
      <c r="L9194" t="s">
        <v>1179</v>
      </c>
      <c r="M9194" t="s">
        <v>14351</v>
      </c>
      <c r="N9194" t="s">
        <v>46461</v>
      </c>
      <c r="O9194" s="76" t="s">
        <v>4356</v>
      </c>
      <c r="P9194" s="82">
        <v>850</v>
      </c>
      <c r="Q9194" s="82" t="s">
        <v>77278</v>
      </c>
      <c r="R9194"/>
    </row>
    <row r="9195" spans="12:18" x14ac:dyDescent="0.25">
      <c r="L9195" t="s">
        <v>1179</v>
      </c>
      <c r="M9195" t="s">
        <v>25214</v>
      </c>
      <c r="N9195" t="s">
        <v>46462</v>
      </c>
      <c r="O9195" s="76" t="s">
        <v>4356</v>
      </c>
      <c r="P9195" s="82">
        <v>455</v>
      </c>
      <c r="Q9195" s="82" t="s">
        <v>77279</v>
      </c>
      <c r="R9195"/>
    </row>
    <row r="9196" spans="12:18" x14ac:dyDescent="0.25">
      <c r="L9196" t="s">
        <v>1179</v>
      </c>
      <c r="M9196" t="s">
        <v>16384</v>
      </c>
      <c r="N9196" t="s">
        <v>46463</v>
      </c>
      <c r="O9196" s="76" t="s">
        <v>4366</v>
      </c>
      <c r="P9196" s="82">
        <v>135</v>
      </c>
      <c r="Q9196" s="82" t="s">
        <v>77281</v>
      </c>
      <c r="R9196"/>
    </row>
    <row r="9197" spans="12:18" x14ac:dyDescent="0.25">
      <c r="L9197" t="s">
        <v>1179</v>
      </c>
      <c r="M9197" t="s">
        <v>8216</v>
      </c>
      <c r="N9197" t="s">
        <v>46464</v>
      </c>
      <c r="O9197" s="76" t="s">
        <v>4366</v>
      </c>
      <c r="P9197" s="82">
        <v>31</v>
      </c>
      <c r="Q9197" s="82" t="s">
        <v>77282</v>
      </c>
      <c r="R9197"/>
    </row>
    <row r="9198" spans="12:18" x14ac:dyDescent="0.25">
      <c r="L9198" t="s">
        <v>1179</v>
      </c>
      <c r="M9198" t="s">
        <v>14353</v>
      </c>
      <c r="N9198" t="s">
        <v>46465</v>
      </c>
      <c r="O9198" s="76" t="s">
        <v>4356</v>
      </c>
      <c r="P9198" s="82">
        <v>742</v>
      </c>
      <c r="Q9198" s="82" t="s">
        <v>77283</v>
      </c>
      <c r="R9198"/>
    </row>
    <row r="9199" spans="12:18" x14ac:dyDescent="0.25">
      <c r="L9199" t="s">
        <v>1179</v>
      </c>
      <c r="M9199" t="s">
        <v>25215</v>
      </c>
      <c r="N9199" t="s">
        <v>46466</v>
      </c>
      <c r="O9199" s="76" t="s">
        <v>4356</v>
      </c>
      <c r="P9199" s="82">
        <v>1430</v>
      </c>
      <c r="Q9199" s="82" t="s">
        <v>77285</v>
      </c>
      <c r="R9199"/>
    </row>
    <row r="9200" spans="12:18" x14ac:dyDescent="0.25">
      <c r="L9200" t="s">
        <v>1179</v>
      </c>
      <c r="M9200" t="s">
        <v>14355</v>
      </c>
      <c r="N9200" t="s">
        <v>46467</v>
      </c>
      <c r="O9200" s="76" t="s">
        <v>4366</v>
      </c>
      <c r="P9200" s="82">
        <v>126</v>
      </c>
      <c r="Q9200" s="82" t="s">
        <v>77286</v>
      </c>
      <c r="R9200"/>
    </row>
    <row r="9201" spans="12:18" x14ac:dyDescent="0.25">
      <c r="L9201" t="s">
        <v>1179</v>
      </c>
      <c r="M9201" t="s">
        <v>25216</v>
      </c>
      <c r="N9201" t="s">
        <v>46468</v>
      </c>
      <c r="O9201" s="76" t="s">
        <v>4356</v>
      </c>
      <c r="P9201" s="82">
        <v>352</v>
      </c>
      <c r="Q9201" s="82" t="s">
        <v>77287</v>
      </c>
      <c r="R9201"/>
    </row>
    <row r="9202" spans="12:18" x14ac:dyDescent="0.25">
      <c r="L9202" t="s">
        <v>1179</v>
      </c>
      <c r="M9202" t="s">
        <v>34135</v>
      </c>
      <c r="N9202" t="s">
        <v>46469</v>
      </c>
      <c r="O9202" s="76" t="s">
        <v>4366</v>
      </c>
      <c r="P9202" s="82">
        <v>122</v>
      </c>
      <c r="Q9202" s="82" t="s">
        <v>77288</v>
      </c>
      <c r="R9202"/>
    </row>
    <row r="9203" spans="12:18" x14ac:dyDescent="0.25">
      <c r="L9203" t="s">
        <v>1179</v>
      </c>
      <c r="M9203" t="s">
        <v>14357</v>
      </c>
      <c r="N9203" t="s">
        <v>46470</v>
      </c>
      <c r="O9203" s="76" t="s">
        <v>4356</v>
      </c>
      <c r="P9203" s="82">
        <v>418</v>
      </c>
      <c r="Q9203" s="82" t="s">
        <v>77289</v>
      </c>
      <c r="R9203"/>
    </row>
    <row r="9204" spans="12:18" x14ac:dyDescent="0.25">
      <c r="L9204" t="s">
        <v>1179</v>
      </c>
      <c r="M9204" t="s">
        <v>25217</v>
      </c>
      <c r="N9204" t="s">
        <v>46471</v>
      </c>
      <c r="O9204" s="76" t="s">
        <v>4356</v>
      </c>
      <c r="P9204" s="82">
        <v>337</v>
      </c>
      <c r="Q9204" s="82" t="s">
        <v>77290</v>
      </c>
      <c r="R9204"/>
    </row>
    <row r="9205" spans="12:18" x14ac:dyDescent="0.25">
      <c r="L9205" t="s">
        <v>1179</v>
      </c>
      <c r="M9205" t="s">
        <v>14359</v>
      </c>
      <c r="N9205" t="s">
        <v>46472</v>
      </c>
      <c r="O9205" s="76" t="s">
        <v>4356</v>
      </c>
      <c r="P9205" s="82">
        <v>653</v>
      </c>
      <c r="Q9205" s="82" t="s">
        <v>77291</v>
      </c>
      <c r="R9205"/>
    </row>
    <row r="9206" spans="12:18" x14ac:dyDescent="0.25">
      <c r="L9206" t="s">
        <v>1179</v>
      </c>
      <c r="M9206" t="s">
        <v>14361</v>
      </c>
      <c r="N9206" t="s">
        <v>46473</v>
      </c>
      <c r="O9206" s="76" t="s">
        <v>4366</v>
      </c>
      <c r="P9206" s="82">
        <v>41</v>
      </c>
      <c r="Q9206" s="82" t="s">
        <v>77292</v>
      </c>
      <c r="R9206"/>
    </row>
    <row r="9207" spans="12:18" x14ac:dyDescent="0.25">
      <c r="L9207" t="s">
        <v>1179</v>
      </c>
      <c r="M9207" t="s">
        <v>14363</v>
      </c>
      <c r="N9207" t="s">
        <v>46474</v>
      </c>
      <c r="O9207" s="76" t="s">
        <v>4356</v>
      </c>
      <c r="P9207" s="82">
        <v>234</v>
      </c>
      <c r="Q9207" s="82" t="s">
        <v>77293</v>
      </c>
      <c r="R9207"/>
    </row>
    <row r="9208" spans="12:18" x14ac:dyDescent="0.25">
      <c r="L9208" t="s">
        <v>1179</v>
      </c>
      <c r="M9208" t="s">
        <v>25218</v>
      </c>
      <c r="N9208" t="s">
        <v>46475</v>
      </c>
      <c r="O9208" s="76" t="s">
        <v>4366</v>
      </c>
      <c r="P9208" s="82">
        <v>428</v>
      </c>
      <c r="Q9208" s="82" t="s">
        <v>77294</v>
      </c>
      <c r="R9208"/>
    </row>
    <row r="9209" spans="12:18" x14ac:dyDescent="0.25">
      <c r="L9209" t="s">
        <v>1179</v>
      </c>
      <c r="M9209" t="s">
        <v>8218</v>
      </c>
      <c r="N9209" t="s">
        <v>46476</v>
      </c>
      <c r="O9209" s="76" t="s">
        <v>4366</v>
      </c>
      <c r="P9209" s="82">
        <v>40</v>
      </c>
      <c r="Q9209" s="82" t="s">
        <v>77295</v>
      </c>
      <c r="R9209"/>
    </row>
    <row r="9210" spans="12:18" x14ac:dyDescent="0.25">
      <c r="L9210" t="s">
        <v>1179</v>
      </c>
      <c r="M9210" t="s">
        <v>16387</v>
      </c>
      <c r="N9210" t="s">
        <v>46477</v>
      </c>
      <c r="O9210" s="76" t="s">
        <v>4366</v>
      </c>
      <c r="P9210" s="82">
        <v>104</v>
      </c>
      <c r="Q9210" s="82" t="s">
        <v>77296</v>
      </c>
      <c r="R9210"/>
    </row>
    <row r="9211" spans="12:18" x14ac:dyDescent="0.25">
      <c r="L9211" t="s">
        <v>1179</v>
      </c>
      <c r="M9211" t="s">
        <v>8219</v>
      </c>
      <c r="N9211" t="s">
        <v>46478</v>
      </c>
      <c r="O9211" s="76" t="s">
        <v>4366</v>
      </c>
      <c r="P9211" s="82">
        <v>305</v>
      </c>
      <c r="Q9211" s="82" t="s">
        <v>77297</v>
      </c>
      <c r="R9211"/>
    </row>
    <row r="9212" spans="12:18" x14ac:dyDescent="0.25">
      <c r="L9212" t="s">
        <v>1179</v>
      </c>
      <c r="M9212" t="s">
        <v>25219</v>
      </c>
      <c r="N9212" t="s">
        <v>46479</v>
      </c>
      <c r="O9212" s="76" t="s">
        <v>4356</v>
      </c>
      <c r="P9212" s="82">
        <v>390</v>
      </c>
      <c r="Q9212" s="82" t="s">
        <v>77298</v>
      </c>
      <c r="R9212"/>
    </row>
    <row r="9213" spans="12:18" x14ac:dyDescent="0.25">
      <c r="L9213" t="s">
        <v>1179</v>
      </c>
      <c r="M9213" t="s">
        <v>8220</v>
      </c>
      <c r="N9213" t="s">
        <v>46480</v>
      </c>
      <c r="O9213" s="76" t="s">
        <v>4356</v>
      </c>
      <c r="P9213" s="82">
        <v>116</v>
      </c>
      <c r="Q9213" s="82" t="s">
        <v>77299</v>
      </c>
      <c r="R9213"/>
    </row>
    <row r="9214" spans="12:18" x14ac:dyDescent="0.25">
      <c r="L9214" t="s">
        <v>1179</v>
      </c>
      <c r="M9214" t="s">
        <v>8221</v>
      </c>
      <c r="N9214" t="s">
        <v>46481</v>
      </c>
      <c r="O9214" s="76" t="s">
        <v>4366</v>
      </c>
      <c r="P9214" s="82">
        <v>93</v>
      </c>
      <c r="Q9214" s="82" t="s">
        <v>77300</v>
      </c>
      <c r="R9214"/>
    </row>
    <row r="9215" spans="12:18" x14ac:dyDescent="0.25">
      <c r="L9215" t="s">
        <v>1179</v>
      </c>
      <c r="M9215" t="s">
        <v>14365</v>
      </c>
      <c r="N9215" t="s">
        <v>46482</v>
      </c>
      <c r="O9215" s="76" t="s">
        <v>4366</v>
      </c>
      <c r="P9215" s="82">
        <v>110</v>
      </c>
      <c r="Q9215" s="82" t="s">
        <v>77304</v>
      </c>
      <c r="R9215"/>
    </row>
    <row r="9216" spans="12:18" x14ac:dyDescent="0.25">
      <c r="L9216" t="s">
        <v>1179</v>
      </c>
      <c r="M9216" t="s">
        <v>8222</v>
      </c>
      <c r="N9216" t="s">
        <v>46483</v>
      </c>
      <c r="O9216" s="76" t="s">
        <v>4356</v>
      </c>
      <c r="P9216" s="82">
        <v>2111</v>
      </c>
      <c r="Q9216" s="82" t="s">
        <v>77303</v>
      </c>
      <c r="R9216"/>
    </row>
    <row r="9217" spans="12:18" x14ac:dyDescent="0.25">
      <c r="L9217" t="s">
        <v>1179</v>
      </c>
      <c r="M9217" t="s">
        <v>16391</v>
      </c>
      <c r="N9217" t="s">
        <v>46484</v>
      </c>
      <c r="O9217" s="76" t="s">
        <v>4356</v>
      </c>
      <c r="P9217" s="82">
        <v>672</v>
      </c>
      <c r="Q9217" s="82" t="s">
        <v>77302</v>
      </c>
      <c r="R9217"/>
    </row>
    <row r="9218" spans="12:18" x14ac:dyDescent="0.25">
      <c r="L9218" t="s">
        <v>1179</v>
      </c>
      <c r="M9218" t="s">
        <v>25220</v>
      </c>
      <c r="N9218" t="s">
        <v>46485</v>
      </c>
      <c r="O9218" s="76" t="s">
        <v>4356</v>
      </c>
      <c r="P9218" s="82">
        <v>632</v>
      </c>
      <c r="Q9218" s="82" t="s">
        <v>77305</v>
      </c>
      <c r="R9218"/>
    </row>
    <row r="9219" spans="12:18" x14ac:dyDescent="0.25">
      <c r="L9219" t="s">
        <v>1179</v>
      </c>
      <c r="M9219" t="s">
        <v>16393</v>
      </c>
      <c r="N9219" t="s">
        <v>46486</v>
      </c>
      <c r="O9219" s="76" t="s">
        <v>4366</v>
      </c>
      <c r="P9219" s="82">
        <v>48</v>
      </c>
      <c r="Q9219" s="82" t="s">
        <v>77306</v>
      </c>
      <c r="R9219"/>
    </row>
    <row r="9220" spans="12:18" x14ac:dyDescent="0.25">
      <c r="L9220" t="s">
        <v>1179</v>
      </c>
      <c r="M9220" t="s">
        <v>8223</v>
      </c>
      <c r="N9220" t="s">
        <v>46487</v>
      </c>
      <c r="O9220" s="76" t="s">
        <v>4366</v>
      </c>
      <c r="P9220" s="82">
        <v>128</v>
      </c>
      <c r="Q9220" s="82" t="s">
        <v>77307</v>
      </c>
      <c r="R9220"/>
    </row>
    <row r="9221" spans="12:18" x14ac:dyDescent="0.25">
      <c r="L9221" t="s">
        <v>1179</v>
      </c>
      <c r="M9221" t="s">
        <v>14367</v>
      </c>
      <c r="N9221" t="s">
        <v>46488</v>
      </c>
      <c r="O9221" s="76" t="s">
        <v>4356</v>
      </c>
      <c r="P9221" s="82">
        <v>87</v>
      </c>
      <c r="Q9221" s="82" t="s">
        <v>77308</v>
      </c>
      <c r="R9221"/>
    </row>
    <row r="9222" spans="12:18" x14ac:dyDescent="0.25">
      <c r="L9222" t="s">
        <v>1179</v>
      </c>
      <c r="M9222" t="s">
        <v>34136</v>
      </c>
      <c r="N9222" t="s">
        <v>46489</v>
      </c>
      <c r="O9222" s="76" t="s">
        <v>4366</v>
      </c>
      <c r="P9222" s="82">
        <v>34</v>
      </c>
      <c r="Q9222" s="82" t="s">
        <v>77309</v>
      </c>
      <c r="R9222"/>
    </row>
    <row r="9223" spans="12:18" x14ac:dyDescent="0.25">
      <c r="L9223" t="s">
        <v>1179</v>
      </c>
      <c r="M9223" t="s">
        <v>14369</v>
      </c>
      <c r="N9223" t="s">
        <v>46490</v>
      </c>
      <c r="O9223" s="76" t="s">
        <v>4356</v>
      </c>
      <c r="P9223" s="82">
        <v>520</v>
      </c>
      <c r="Q9223" s="82" t="s">
        <v>77310</v>
      </c>
      <c r="R9223"/>
    </row>
    <row r="9224" spans="12:18" x14ac:dyDescent="0.25">
      <c r="L9224" t="s">
        <v>1179</v>
      </c>
      <c r="M9224" t="s">
        <v>14371</v>
      </c>
      <c r="N9224" t="s">
        <v>46491</v>
      </c>
      <c r="O9224" s="76" t="s">
        <v>4366</v>
      </c>
      <c r="P9224" s="82">
        <v>122</v>
      </c>
      <c r="Q9224" s="82" t="s">
        <v>77311</v>
      </c>
      <c r="R9224"/>
    </row>
    <row r="9225" spans="12:18" x14ac:dyDescent="0.25">
      <c r="L9225" t="s">
        <v>1179</v>
      </c>
      <c r="M9225" t="s">
        <v>25221</v>
      </c>
      <c r="N9225" t="s">
        <v>46492</v>
      </c>
      <c r="O9225" s="76" t="s">
        <v>4366</v>
      </c>
      <c r="P9225" s="82">
        <v>78</v>
      </c>
      <c r="Q9225" s="82" t="s">
        <v>77312</v>
      </c>
      <c r="R9225"/>
    </row>
    <row r="9226" spans="12:18" x14ac:dyDescent="0.25">
      <c r="L9226" t="s">
        <v>1179</v>
      </c>
      <c r="M9226" t="s">
        <v>7848</v>
      </c>
      <c r="N9226" t="s">
        <v>46493</v>
      </c>
      <c r="O9226" s="76" t="s">
        <v>4356</v>
      </c>
      <c r="P9226" s="82">
        <v>1124</v>
      </c>
      <c r="Q9226" s="82" t="s">
        <v>77313</v>
      </c>
      <c r="R9226"/>
    </row>
    <row r="9227" spans="12:18" x14ac:dyDescent="0.25">
      <c r="L9227" t="s">
        <v>1179</v>
      </c>
      <c r="M9227" t="s">
        <v>8224</v>
      </c>
      <c r="N9227" t="s">
        <v>46494</v>
      </c>
      <c r="O9227" s="76" t="s">
        <v>4366</v>
      </c>
      <c r="P9227" s="82">
        <v>95</v>
      </c>
      <c r="Q9227" s="82" t="s">
        <v>77314</v>
      </c>
      <c r="R9227"/>
    </row>
    <row r="9228" spans="12:18" x14ac:dyDescent="0.25">
      <c r="L9228" t="s">
        <v>1179</v>
      </c>
      <c r="M9228" t="s">
        <v>8225</v>
      </c>
      <c r="N9228" t="s">
        <v>46495</v>
      </c>
      <c r="O9228" s="76" t="s">
        <v>4366</v>
      </c>
      <c r="P9228" s="82">
        <v>79</v>
      </c>
      <c r="Q9228" s="82" t="s">
        <v>77315</v>
      </c>
      <c r="R9228"/>
    </row>
    <row r="9229" spans="12:18" x14ac:dyDescent="0.25">
      <c r="L9229" t="s">
        <v>1179</v>
      </c>
      <c r="M9229" t="s">
        <v>14373</v>
      </c>
      <c r="N9229" t="s">
        <v>46496</v>
      </c>
      <c r="O9229" s="76" t="s">
        <v>4356</v>
      </c>
      <c r="P9229" s="82">
        <v>1127</v>
      </c>
      <c r="Q9229" s="82" t="s">
        <v>77316</v>
      </c>
      <c r="R9229"/>
    </row>
    <row r="9230" spans="12:18" x14ac:dyDescent="0.25">
      <c r="L9230" t="s">
        <v>1179</v>
      </c>
      <c r="M9230" t="s">
        <v>8226</v>
      </c>
      <c r="N9230" t="s">
        <v>46497</v>
      </c>
      <c r="O9230" s="76" t="s">
        <v>4356</v>
      </c>
      <c r="P9230" s="82">
        <v>364</v>
      </c>
      <c r="Q9230" s="82" t="s">
        <v>77317</v>
      </c>
      <c r="R9230"/>
    </row>
    <row r="9231" spans="12:18" x14ac:dyDescent="0.25">
      <c r="L9231" t="s">
        <v>1179</v>
      </c>
      <c r="M9231" t="s">
        <v>14375</v>
      </c>
      <c r="N9231" t="s">
        <v>46498</v>
      </c>
      <c r="O9231" s="76" t="s">
        <v>4356</v>
      </c>
      <c r="P9231" s="82">
        <v>340</v>
      </c>
      <c r="Q9231" s="82" t="s">
        <v>77318</v>
      </c>
      <c r="R9231"/>
    </row>
    <row r="9232" spans="12:18" x14ac:dyDescent="0.25">
      <c r="L9232" t="s">
        <v>1179</v>
      </c>
      <c r="M9232" t="s">
        <v>14384</v>
      </c>
      <c r="N9232" t="s">
        <v>46499</v>
      </c>
      <c r="O9232" s="76" t="s">
        <v>4366</v>
      </c>
      <c r="P9232" s="82">
        <v>86</v>
      </c>
      <c r="Q9232" s="82" t="s">
        <v>77335</v>
      </c>
      <c r="R9232"/>
    </row>
    <row r="9233" spans="12:18" x14ac:dyDescent="0.25">
      <c r="L9233" t="s">
        <v>1179</v>
      </c>
      <c r="M9233" t="s">
        <v>16397</v>
      </c>
      <c r="N9233" t="s">
        <v>46500</v>
      </c>
      <c r="O9233" s="76" t="s">
        <v>4356</v>
      </c>
      <c r="P9233" s="82">
        <v>1332</v>
      </c>
      <c r="Q9233" s="82" t="s">
        <v>77336</v>
      </c>
      <c r="R9233"/>
    </row>
    <row r="9234" spans="12:18" x14ac:dyDescent="0.25">
      <c r="L9234" t="s">
        <v>1179</v>
      </c>
      <c r="M9234" t="s">
        <v>8228</v>
      </c>
      <c r="N9234" t="s">
        <v>46501</v>
      </c>
      <c r="O9234" s="76" t="s">
        <v>4356</v>
      </c>
      <c r="P9234" s="82">
        <v>3375</v>
      </c>
      <c r="Q9234" s="82" t="s">
        <v>77337</v>
      </c>
      <c r="R9234"/>
    </row>
    <row r="9235" spans="12:18" x14ac:dyDescent="0.25">
      <c r="L9235" t="s">
        <v>1179</v>
      </c>
      <c r="M9235" t="s">
        <v>8229</v>
      </c>
      <c r="N9235" t="s">
        <v>46502</v>
      </c>
      <c r="O9235" s="76" t="s">
        <v>4366</v>
      </c>
      <c r="P9235" s="82">
        <v>11</v>
      </c>
      <c r="Q9235" s="82" t="s">
        <v>77338</v>
      </c>
      <c r="R9235"/>
    </row>
    <row r="9236" spans="12:18" x14ac:dyDescent="0.25">
      <c r="L9236" t="s">
        <v>1179</v>
      </c>
      <c r="M9236" t="s">
        <v>8230</v>
      </c>
      <c r="N9236" t="s">
        <v>46503</v>
      </c>
      <c r="O9236" s="76" t="s">
        <v>4366</v>
      </c>
      <c r="P9236" s="82">
        <v>194</v>
      </c>
      <c r="Q9236" s="82" t="s">
        <v>77339</v>
      </c>
      <c r="R9236"/>
    </row>
    <row r="9237" spans="12:18" x14ac:dyDescent="0.25">
      <c r="L9237" t="s">
        <v>1179</v>
      </c>
      <c r="M9237" t="s">
        <v>25224</v>
      </c>
      <c r="N9237" t="s">
        <v>46504</v>
      </c>
      <c r="O9237" s="76" t="s">
        <v>4366</v>
      </c>
      <c r="P9237" s="82">
        <v>226</v>
      </c>
      <c r="Q9237" s="82" t="s">
        <v>77340</v>
      </c>
      <c r="R9237"/>
    </row>
    <row r="9238" spans="12:18" x14ac:dyDescent="0.25">
      <c r="L9238" t="s">
        <v>1179</v>
      </c>
      <c r="M9238" t="s">
        <v>34140</v>
      </c>
      <c r="N9238" t="s">
        <v>46505</v>
      </c>
      <c r="O9238" s="76" t="s">
        <v>4356</v>
      </c>
      <c r="P9238" s="82">
        <v>185</v>
      </c>
      <c r="Q9238" s="82" t="s">
        <v>77341</v>
      </c>
      <c r="R9238"/>
    </row>
    <row r="9239" spans="12:18" x14ac:dyDescent="0.25">
      <c r="L9239" t="s">
        <v>1179</v>
      </c>
      <c r="M9239" t="s">
        <v>25225</v>
      </c>
      <c r="N9239" t="s">
        <v>46506</v>
      </c>
      <c r="O9239" s="76" t="s">
        <v>4356</v>
      </c>
      <c r="P9239" s="82">
        <v>291</v>
      </c>
      <c r="Q9239" s="82" t="s">
        <v>77342</v>
      </c>
      <c r="R9239"/>
    </row>
    <row r="9240" spans="12:18" x14ac:dyDescent="0.25">
      <c r="L9240" t="s">
        <v>1179</v>
      </c>
      <c r="M9240" t="s">
        <v>8231</v>
      </c>
      <c r="N9240" t="s">
        <v>46507</v>
      </c>
      <c r="O9240" s="76" t="s">
        <v>4366</v>
      </c>
      <c r="P9240" s="82">
        <v>113</v>
      </c>
      <c r="Q9240" s="82" t="s">
        <v>77343</v>
      </c>
      <c r="R9240"/>
    </row>
    <row r="9241" spans="12:18" x14ac:dyDescent="0.25">
      <c r="L9241" t="s">
        <v>1179</v>
      </c>
      <c r="M9241" t="s">
        <v>14386</v>
      </c>
      <c r="N9241" t="s">
        <v>46508</v>
      </c>
      <c r="O9241" s="76" t="s">
        <v>4374</v>
      </c>
      <c r="P9241" s="82">
        <v>5775</v>
      </c>
      <c r="Q9241" s="82" t="s">
        <v>77344</v>
      </c>
      <c r="R9241"/>
    </row>
    <row r="9242" spans="12:18" x14ac:dyDescent="0.25">
      <c r="L9242" t="s">
        <v>1179</v>
      </c>
      <c r="M9242" t="s">
        <v>14388</v>
      </c>
      <c r="N9242" t="s">
        <v>46509</v>
      </c>
      <c r="O9242" s="76" t="s">
        <v>4356</v>
      </c>
      <c r="P9242" s="82">
        <v>302</v>
      </c>
      <c r="Q9242" s="82" t="s">
        <v>77345</v>
      </c>
      <c r="R9242"/>
    </row>
    <row r="9243" spans="12:18" x14ac:dyDescent="0.25">
      <c r="L9243" t="s">
        <v>1179</v>
      </c>
      <c r="M9243" t="s">
        <v>34141</v>
      </c>
      <c r="N9243" t="s">
        <v>46510</v>
      </c>
      <c r="O9243" s="76" t="s">
        <v>4356</v>
      </c>
      <c r="P9243" s="82">
        <v>368</v>
      </c>
      <c r="Q9243" s="82" t="s">
        <v>77346</v>
      </c>
      <c r="R9243"/>
    </row>
    <row r="9244" spans="12:18" x14ac:dyDescent="0.25">
      <c r="L9244" t="s">
        <v>1179</v>
      </c>
      <c r="M9244" t="s">
        <v>34142</v>
      </c>
      <c r="N9244" t="s">
        <v>46511</v>
      </c>
      <c r="O9244" s="76" t="s">
        <v>4374</v>
      </c>
      <c r="P9244" s="82">
        <v>1639</v>
      </c>
      <c r="Q9244" s="82" t="s">
        <v>72645</v>
      </c>
      <c r="R9244"/>
    </row>
    <row r="9245" spans="12:18" x14ac:dyDescent="0.25">
      <c r="L9245" t="s">
        <v>1179</v>
      </c>
      <c r="M9245" t="s">
        <v>25226</v>
      </c>
      <c r="N9245" t="s">
        <v>46512</v>
      </c>
      <c r="O9245" s="76" t="s">
        <v>4366</v>
      </c>
      <c r="P9245" s="82">
        <v>202</v>
      </c>
      <c r="Q9245" s="82" t="s">
        <v>77347</v>
      </c>
      <c r="R9245"/>
    </row>
    <row r="9246" spans="12:18" x14ac:dyDescent="0.25">
      <c r="L9246" t="s">
        <v>1179</v>
      </c>
      <c r="M9246" t="s">
        <v>34143</v>
      </c>
      <c r="N9246" t="s">
        <v>46513</v>
      </c>
      <c r="O9246" s="76" t="s">
        <v>4356</v>
      </c>
      <c r="P9246" s="82">
        <v>140</v>
      </c>
      <c r="Q9246" s="82" t="s">
        <v>77348</v>
      </c>
      <c r="R9246"/>
    </row>
    <row r="9247" spans="12:18" x14ac:dyDescent="0.25">
      <c r="L9247" t="s">
        <v>1179</v>
      </c>
      <c r="M9247" t="s">
        <v>34144</v>
      </c>
      <c r="N9247" t="s">
        <v>46514</v>
      </c>
      <c r="O9247" s="76" t="s">
        <v>4366</v>
      </c>
      <c r="P9247" s="82">
        <v>56</v>
      </c>
      <c r="Q9247" s="82" t="s">
        <v>77349</v>
      </c>
      <c r="R9247"/>
    </row>
    <row r="9248" spans="12:18" x14ac:dyDescent="0.25">
      <c r="L9248" t="s">
        <v>1179</v>
      </c>
      <c r="M9248" t="s">
        <v>34145</v>
      </c>
      <c r="N9248" t="s">
        <v>46515</v>
      </c>
      <c r="O9248" s="76" t="s">
        <v>4450</v>
      </c>
      <c r="P9248" s="82">
        <v>3949</v>
      </c>
      <c r="Q9248" s="82" t="s">
        <v>77350</v>
      </c>
      <c r="R9248"/>
    </row>
    <row r="9249" spans="12:18" x14ac:dyDescent="0.25">
      <c r="L9249" t="s">
        <v>1179</v>
      </c>
      <c r="M9249" t="s">
        <v>8232</v>
      </c>
      <c r="N9249" t="s">
        <v>46516</v>
      </c>
      <c r="O9249" s="76" t="s">
        <v>4366</v>
      </c>
      <c r="P9249" s="82">
        <v>150</v>
      </c>
      <c r="Q9249" s="82" t="s">
        <v>77351</v>
      </c>
      <c r="R9249"/>
    </row>
    <row r="9250" spans="12:18" x14ac:dyDescent="0.25">
      <c r="L9250" t="s">
        <v>1179</v>
      </c>
      <c r="M9250" t="s">
        <v>8233</v>
      </c>
      <c r="N9250" t="s">
        <v>46517</v>
      </c>
      <c r="O9250" s="76" t="s">
        <v>4356</v>
      </c>
      <c r="P9250" s="82">
        <v>641</v>
      </c>
      <c r="Q9250" s="82" t="s">
        <v>77352</v>
      </c>
      <c r="R9250"/>
    </row>
    <row r="9251" spans="12:18" x14ac:dyDescent="0.25">
      <c r="L9251" t="s">
        <v>1179</v>
      </c>
      <c r="M9251" t="s">
        <v>34146</v>
      </c>
      <c r="N9251" t="s">
        <v>46518</v>
      </c>
      <c r="O9251" s="76" t="s">
        <v>4366</v>
      </c>
      <c r="P9251" s="82">
        <v>127</v>
      </c>
      <c r="Q9251" s="82" t="s">
        <v>77354</v>
      </c>
      <c r="R9251"/>
    </row>
    <row r="9252" spans="12:18" x14ac:dyDescent="0.25">
      <c r="L9252" t="s">
        <v>1179</v>
      </c>
      <c r="M9252" t="s">
        <v>34147</v>
      </c>
      <c r="N9252" t="s">
        <v>46519</v>
      </c>
      <c r="O9252" s="76" t="s">
        <v>4366</v>
      </c>
      <c r="P9252" s="82">
        <v>118</v>
      </c>
      <c r="Q9252" s="82" t="s">
        <v>77355</v>
      </c>
      <c r="R9252"/>
    </row>
    <row r="9253" spans="12:18" x14ac:dyDescent="0.25">
      <c r="L9253" t="s">
        <v>1179</v>
      </c>
      <c r="M9253" t="s">
        <v>16401</v>
      </c>
      <c r="N9253" t="s">
        <v>46520</v>
      </c>
      <c r="O9253" s="76" t="s">
        <v>4356</v>
      </c>
      <c r="P9253" s="82">
        <v>390</v>
      </c>
      <c r="Q9253" s="82" t="s">
        <v>77356</v>
      </c>
      <c r="R9253"/>
    </row>
    <row r="9254" spans="12:18" x14ac:dyDescent="0.25">
      <c r="L9254" t="s">
        <v>1179</v>
      </c>
      <c r="M9254" t="s">
        <v>8921</v>
      </c>
      <c r="N9254" t="s">
        <v>46521</v>
      </c>
      <c r="O9254" s="76" t="s">
        <v>4356</v>
      </c>
      <c r="P9254" s="82">
        <v>339</v>
      </c>
      <c r="Q9254" s="82" t="s">
        <v>77321</v>
      </c>
      <c r="R9254"/>
    </row>
    <row r="9255" spans="12:18" x14ac:dyDescent="0.25">
      <c r="L9255" t="s">
        <v>1179</v>
      </c>
      <c r="M9255" t="s">
        <v>25222</v>
      </c>
      <c r="N9255" t="s">
        <v>46522</v>
      </c>
      <c r="O9255" s="76" t="s">
        <v>4366</v>
      </c>
      <c r="P9255" s="82">
        <v>120</v>
      </c>
      <c r="Q9255" s="82" t="s">
        <v>77323</v>
      </c>
      <c r="R9255"/>
    </row>
    <row r="9256" spans="12:18" x14ac:dyDescent="0.25">
      <c r="L9256" t="s">
        <v>1179</v>
      </c>
      <c r="M9256" t="s">
        <v>34137</v>
      </c>
      <c r="N9256" t="s">
        <v>46523</v>
      </c>
      <c r="O9256" s="76" t="s">
        <v>4366</v>
      </c>
      <c r="P9256" s="82">
        <v>283</v>
      </c>
      <c r="Q9256" s="82" t="s">
        <v>77324</v>
      </c>
      <c r="R9256"/>
    </row>
    <row r="9257" spans="12:18" x14ac:dyDescent="0.25">
      <c r="L9257" t="s">
        <v>1179</v>
      </c>
      <c r="M9257" t="s">
        <v>7429</v>
      </c>
      <c r="N9257" t="s">
        <v>46524</v>
      </c>
      <c r="O9257" s="76" t="s">
        <v>4356</v>
      </c>
      <c r="P9257" s="82">
        <v>160</v>
      </c>
      <c r="Q9257" s="82" t="s">
        <v>77325</v>
      </c>
      <c r="R9257"/>
    </row>
    <row r="9258" spans="12:18" x14ac:dyDescent="0.25">
      <c r="L9258" t="s">
        <v>1179</v>
      </c>
      <c r="M9258" t="s">
        <v>9260</v>
      </c>
      <c r="N9258" t="s">
        <v>46525</v>
      </c>
      <c r="O9258" s="76" t="s">
        <v>4356</v>
      </c>
      <c r="P9258" s="82">
        <v>898</v>
      </c>
      <c r="Q9258" s="82" t="s">
        <v>77326</v>
      </c>
      <c r="R9258"/>
    </row>
    <row r="9259" spans="12:18" x14ac:dyDescent="0.25">
      <c r="L9259" t="s">
        <v>1179</v>
      </c>
      <c r="M9259" t="s">
        <v>16395</v>
      </c>
      <c r="N9259" t="s">
        <v>46526</v>
      </c>
      <c r="O9259" s="76" t="s">
        <v>4366</v>
      </c>
      <c r="P9259" s="82">
        <v>172</v>
      </c>
      <c r="Q9259" s="82" t="s">
        <v>77327</v>
      </c>
      <c r="R9259"/>
    </row>
    <row r="9260" spans="12:18" x14ac:dyDescent="0.25">
      <c r="L9260" t="s">
        <v>1179</v>
      </c>
      <c r="M9260" t="s">
        <v>34138</v>
      </c>
      <c r="N9260" t="s">
        <v>46527</v>
      </c>
      <c r="O9260" s="76" t="s">
        <v>4366</v>
      </c>
      <c r="P9260" s="82">
        <v>165</v>
      </c>
      <c r="Q9260" s="82" t="s">
        <v>77328</v>
      </c>
      <c r="R9260"/>
    </row>
    <row r="9261" spans="12:18" x14ac:dyDescent="0.25">
      <c r="L9261" t="s">
        <v>1179</v>
      </c>
      <c r="M9261" t="s">
        <v>25223</v>
      </c>
      <c r="N9261" t="s">
        <v>46528</v>
      </c>
      <c r="O9261" s="76" t="s">
        <v>4366</v>
      </c>
      <c r="P9261" s="82">
        <v>180</v>
      </c>
      <c r="Q9261" s="82" t="s">
        <v>77329</v>
      </c>
      <c r="R9261"/>
    </row>
    <row r="9262" spans="12:18" x14ac:dyDescent="0.25">
      <c r="L9262" t="s">
        <v>1179</v>
      </c>
      <c r="M9262" t="s">
        <v>14382</v>
      </c>
      <c r="N9262" t="s">
        <v>46529</v>
      </c>
      <c r="O9262" s="76" t="s">
        <v>4356</v>
      </c>
      <c r="P9262" s="82">
        <v>907</v>
      </c>
      <c r="Q9262" s="82" t="s">
        <v>77331</v>
      </c>
      <c r="R9262"/>
    </row>
    <row r="9263" spans="12:18" x14ac:dyDescent="0.25">
      <c r="L9263" t="s">
        <v>1179</v>
      </c>
      <c r="M9263" t="s">
        <v>34139</v>
      </c>
      <c r="N9263" t="s">
        <v>46530</v>
      </c>
      <c r="O9263" s="76" t="s">
        <v>4356</v>
      </c>
      <c r="P9263" s="82">
        <v>281</v>
      </c>
      <c r="Q9263" s="82" t="s">
        <v>77332</v>
      </c>
      <c r="R9263"/>
    </row>
    <row r="9264" spans="12:18" x14ac:dyDescent="0.25">
      <c r="L9264" t="s">
        <v>1179</v>
      </c>
      <c r="M9264" t="s">
        <v>8227</v>
      </c>
      <c r="N9264" t="s">
        <v>46531</v>
      </c>
      <c r="O9264" s="76" t="s">
        <v>4356</v>
      </c>
      <c r="P9264" s="82">
        <v>4874</v>
      </c>
      <c r="Q9264" s="82" t="s">
        <v>77334</v>
      </c>
      <c r="R9264"/>
    </row>
    <row r="9265" spans="12:18" x14ac:dyDescent="0.25">
      <c r="L9265" t="s">
        <v>1179</v>
      </c>
      <c r="M9265" t="s">
        <v>10752</v>
      </c>
      <c r="N9265" t="s">
        <v>46532</v>
      </c>
      <c r="O9265" s="76" t="s">
        <v>4366</v>
      </c>
      <c r="P9265" s="82">
        <v>42</v>
      </c>
      <c r="Q9265" s="82" t="s">
        <v>77320</v>
      </c>
      <c r="R9265"/>
    </row>
    <row r="9266" spans="12:18" x14ac:dyDescent="0.25">
      <c r="L9266" t="s">
        <v>1179</v>
      </c>
      <c r="M9266" t="s">
        <v>6694</v>
      </c>
      <c r="N9266" t="s">
        <v>46533</v>
      </c>
      <c r="O9266" s="76" t="s">
        <v>4356</v>
      </c>
      <c r="P9266" s="82">
        <v>409</v>
      </c>
      <c r="Q9266" s="82" t="s">
        <v>77322</v>
      </c>
      <c r="R9266"/>
    </row>
    <row r="9267" spans="12:18" x14ac:dyDescent="0.25">
      <c r="L9267" t="s">
        <v>1179</v>
      </c>
      <c r="M9267" t="s">
        <v>5207</v>
      </c>
      <c r="N9267" t="s">
        <v>46534</v>
      </c>
      <c r="O9267" s="76" t="s">
        <v>4356</v>
      </c>
      <c r="P9267" s="82">
        <v>685</v>
      </c>
      <c r="Q9267" s="82" t="s">
        <v>77330</v>
      </c>
      <c r="R9267"/>
    </row>
    <row r="9268" spans="12:18" x14ac:dyDescent="0.25">
      <c r="L9268" t="s">
        <v>1179</v>
      </c>
      <c r="M9268" t="s">
        <v>5960</v>
      </c>
      <c r="N9268" t="s">
        <v>46535</v>
      </c>
      <c r="O9268" s="76" t="s">
        <v>4374</v>
      </c>
      <c r="P9268" s="82">
        <v>1510</v>
      </c>
      <c r="Q9268" s="82" t="s">
        <v>77333</v>
      </c>
      <c r="R9268"/>
    </row>
    <row r="9269" spans="12:18" x14ac:dyDescent="0.25">
      <c r="L9269" t="s">
        <v>1179</v>
      </c>
      <c r="M9269" t="s">
        <v>34148</v>
      </c>
      <c r="N9269" t="s">
        <v>46536</v>
      </c>
      <c r="O9269" s="76" t="s">
        <v>4366</v>
      </c>
      <c r="P9269" s="82">
        <v>121</v>
      </c>
      <c r="Q9269" s="82" t="s">
        <v>77357</v>
      </c>
      <c r="R9269"/>
    </row>
    <row r="9270" spans="12:18" x14ac:dyDescent="0.25">
      <c r="L9270" t="s">
        <v>1179</v>
      </c>
      <c r="M9270" t="s">
        <v>25227</v>
      </c>
      <c r="N9270" t="s">
        <v>46537</v>
      </c>
      <c r="O9270" s="76" t="s">
        <v>4374</v>
      </c>
      <c r="P9270" s="82">
        <v>1104</v>
      </c>
      <c r="Q9270" s="82" t="s">
        <v>77358</v>
      </c>
      <c r="R9270"/>
    </row>
    <row r="9271" spans="12:18" x14ac:dyDescent="0.25">
      <c r="L9271" t="s">
        <v>1179</v>
      </c>
      <c r="M9271" t="s">
        <v>16403</v>
      </c>
      <c r="N9271" t="s">
        <v>46538</v>
      </c>
      <c r="O9271" s="76" t="s">
        <v>4366</v>
      </c>
      <c r="P9271" s="82">
        <v>47</v>
      </c>
      <c r="Q9271" s="82" t="s">
        <v>77359</v>
      </c>
      <c r="R9271"/>
    </row>
    <row r="9272" spans="12:18" x14ac:dyDescent="0.25">
      <c r="L9272" t="s">
        <v>1179</v>
      </c>
      <c r="M9272" t="s">
        <v>25228</v>
      </c>
      <c r="N9272" t="s">
        <v>46539</v>
      </c>
      <c r="O9272" s="76" t="s">
        <v>4356</v>
      </c>
      <c r="P9272" s="82">
        <v>414</v>
      </c>
      <c r="Q9272" s="82" t="s">
        <v>77360</v>
      </c>
      <c r="R9272"/>
    </row>
    <row r="9273" spans="12:18" x14ac:dyDescent="0.25">
      <c r="L9273" t="s">
        <v>1179</v>
      </c>
      <c r="M9273" t="s">
        <v>14390</v>
      </c>
      <c r="N9273" t="s">
        <v>46540</v>
      </c>
      <c r="O9273" s="76" t="s">
        <v>4356</v>
      </c>
      <c r="P9273" s="82">
        <v>1495</v>
      </c>
      <c r="Q9273" s="82" t="s">
        <v>77361</v>
      </c>
      <c r="R9273"/>
    </row>
    <row r="9274" spans="12:18" x14ac:dyDescent="0.25">
      <c r="L9274" t="s">
        <v>1179</v>
      </c>
      <c r="M9274" t="s">
        <v>34149</v>
      </c>
      <c r="N9274" t="s">
        <v>46541</v>
      </c>
      <c r="O9274" s="76" t="s">
        <v>4366</v>
      </c>
      <c r="P9274" s="82">
        <v>256</v>
      </c>
      <c r="Q9274" s="82" t="s">
        <v>77362</v>
      </c>
      <c r="R9274"/>
    </row>
    <row r="9275" spans="12:18" x14ac:dyDescent="0.25">
      <c r="L9275" t="s">
        <v>1179</v>
      </c>
      <c r="M9275" t="s">
        <v>16405</v>
      </c>
      <c r="N9275" t="s">
        <v>46542</v>
      </c>
      <c r="O9275" s="76" t="s">
        <v>4356</v>
      </c>
      <c r="P9275" s="82">
        <v>3044</v>
      </c>
      <c r="Q9275" s="82" t="s">
        <v>77363</v>
      </c>
      <c r="R9275"/>
    </row>
    <row r="9276" spans="12:18" x14ac:dyDescent="0.25">
      <c r="L9276" t="s">
        <v>1179</v>
      </c>
      <c r="M9276" t="s">
        <v>14392</v>
      </c>
      <c r="N9276" t="s">
        <v>46543</v>
      </c>
      <c r="O9276" s="76" t="s">
        <v>4356</v>
      </c>
      <c r="P9276" s="82">
        <v>362</v>
      </c>
      <c r="Q9276" s="82" t="s">
        <v>77364</v>
      </c>
      <c r="R9276"/>
    </row>
    <row r="9277" spans="12:18" x14ac:dyDescent="0.25">
      <c r="L9277" t="s">
        <v>1179</v>
      </c>
      <c r="M9277" t="s">
        <v>16407</v>
      </c>
      <c r="N9277" t="s">
        <v>46544</v>
      </c>
      <c r="O9277" s="76" t="s">
        <v>4356</v>
      </c>
      <c r="P9277" s="82">
        <v>218</v>
      </c>
      <c r="Q9277" s="82" t="s">
        <v>77365</v>
      </c>
      <c r="R9277"/>
    </row>
    <row r="9278" spans="12:18" x14ac:dyDescent="0.25">
      <c r="L9278" t="s">
        <v>1179</v>
      </c>
      <c r="M9278" t="s">
        <v>34150</v>
      </c>
      <c r="N9278" t="s">
        <v>46545</v>
      </c>
      <c r="O9278" s="76" t="s">
        <v>4356</v>
      </c>
      <c r="P9278" s="82">
        <v>129</v>
      </c>
      <c r="Q9278" s="82" t="s">
        <v>77366</v>
      </c>
      <c r="R9278"/>
    </row>
    <row r="9279" spans="12:18" x14ac:dyDescent="0.25">
      <c r="L9279" t="s">
        <v>1179</v>
      </c>
      <c r="M9279" t="s">
        <v>14394</v>
      </c>
      <c r="N9279" t="s">
        <v>46546</v>
      </c>
      <c r="O9279" s="76" t="s">
        <v>4374</v>
      </c>
      <c r="P9279" s="82">
        <v>1021</v>
      </c>
      <c r="Q9279" s="82" t="s">
        <v>72645</v>
      </c>
      <c r="R9279"/>
    </row>
    <row r="9280" spans="12:18" x14ac:dyDescent="0.25">
      <c r="L9280" t="s">
        <v>1179</v>
      </c>
      <c r="M9280" t="s">
        <v>34151</v>
      </c>
      <c r="N9280" t="s">
        <v>46547</v>
      </c>
      <c r="O9280" s="76" t="s">
        <v>4356</v>
      </c>
      <c r="P9280" s="82">
        <v>269</v>
      </c>
      <c r="Q9280" s="82" t="s">
        <v>77367</v>
      </c>
      <c r="R9280"/>
    </row>
    <row r="9281" spans="12:18" x14ac:dyDescent="0.25">
      <c r="L9281" t="s">
        <v>1179</v>
      </c>
      <c r="M9281" t="s">
        <v>34152</v>
      </c>
      <c r="N9281" t="s">
        <v>46548</v>
      </c>
      <c r="O9281" s="76" t="s">
        <v>4366</v>
      </c>
      <c r="P9281" s="82">
        <v>127</v>
      </c>
      <c r="Q9281" s="82" t="s">
        <v>77369</v>
      </c>
      <c r="R9281"/>
    </row>
    <row r="9282" spans="12:18" x14ac:dyDescent="0.25">
      <c r="L9282" t="s">
        <v>1179</v>
      </c>
      <c r="M9282" t="s">
        <v>16411</v>
      </c>
      <c r="N9282" t="s">
        <v>46549</v>
      </c>
      <c r="O9282" s="76" t="s">
        <v>4356</v>
      </c>
      <c r="P9282" s="82">
        <v>532</v>
      </c>
      <c r="Q9282" s="82" t="s">
        <v>77370</v>
      </c>
      <c r="R9282"/>
    </row>
    <row r="9283" spans="12:18" x14ac:dyDescent="0.25">
      <c r="L9283" t="s">
        <v>1179</v>
      </c>
      <c r="M9283" t="s">
        <v>16412</v>
      </c>
      <c r="N9283" t="s">
        <v>46550</v>
      </c>
      <c r="O9283" s="76" t="s">
        <v>4366</v>
      </c>
      <c r="P9283" s="82">
        <v>23</v>
      </c>
      <c r="Q9283" s="82" t="s">
        <v>77371</v>
      </c>
      <c r="R9283"/>
    </row>
    <row r="9284" spans="12:18" x14ac:dyDescent="0.25">
      <c r="L9284" t="s">
        <v>1179</v>
      </c>
      <c r="M9284" t="s">
        <v>8234</v>
      </c>
      <c r="N9284" t="s">
        <v>46551</v>
      </c>
      <c r="O9284" s="76" t="s">
        <v>4356</v>
      </c>
      <c r="P9284" s="82">
        <v>484</v>
      </c>
      <c r="Q9284" s="82" t="s">
        <v>77372</v>
      </c>
      <c r="R9284"/>
    </row>
    <row r="9285" spans="12:18" x14ac:dyDescent="0.25">
      <c r="L9285" t="s">
        <v>1179</v>
      </c>
      <c r="M9285" t="s">
        <v>14396</v>
      </c>
      <c r="N9285" t="s">
        <v>46552</v>
      </c>
      <c r="O9285" s="76" t="s">
        <v>4366</v>
      </c>
      <c r="P9285" s="82">
        <v>104</v>
      </c>
      <c r="Q9285" s="82" t="s">
        <v>77373</v>
      </c>
      <c r="R9285"/>
    </row>
    <row r="9286" spans="12:18" x14ac:dyDescent="0.25">
      <c r="L9286" t="s">
        <v>1179</v>
      </c>
      <c r="M9286" t="s">
        <v>8235</v>
      </c>
      <c r="N9286" t="s">
        <v>46553</v>
      </c>
      <c r="O9286" s="76" t="s">
        <v>4366</v>
      </c>
      <c r="P9286" s="82">
        <v>11</v>
      </c>
      <c r="Q9286" s="82" t="s">
        <v>77374</v>
      </c>
      <c r="R9286"/>
    </row>
    <row r="9287" spans="12:18" x14ac:dyDescent="0.25">
      <c r="L9287" t="s">
        <v>1179</v>
      </c>
      <c r="M9287" t="s">
        <v>14398</v>
      </c>
      <c r="N9287" t="s">
        <v>46554</v>
      </c>
      <c r="O9287" s="76" t="s">
        <v>4366</v>
      </c>
      <c r="P9287" s="82">
        <v>172</v>
      </c>
      <c r="Q9287" s="82" t="s">
        <v>77375</v>
      </c>
      <c r="R9287"/>
    </row>
    <row r="9288" spans="12:18" x14ac:dyDescent="0.25">
      <c r="L9288" t="s">
        <v>1179</v>
      </c>
      <c r="M9288" t="s">
        <v>26354</v>
      </c>
      <c r="N9288" t="s">
        <v>46555</v>
      </c>
      <c r="O9288" s="76" t="s">
        <v>4356</v>
      </c>
      <c r="P9288" s="82">
        <v>810</v>
      </c>
      <c r="Q9288" s="82" t="s">
        <v>77376</v>
      </c>
      <c r="R9288"/>
    </row>
    <row r="9289" spans="12:18" x14ac:dyDescent="0.25">
      <c r="L9289" t="s">
        <v>1179</v>
      </c>
      <c r="M9289" t="s">
        <v>34154</v>
      </c>
      <c r="N9289" t="s">
        <v>46556</v>
      </c>
      <c r="O9289" s="76" t="s">
        <v>4366</v>
      </c>
      <c r="P9289" s="82">
        <v>195</v>
      </c>
      <c r="Q9289" s="82" t="s">
        <v>77378</v>
      </c>
      <c r="R9289"/>
    </row>
    <row r="9290" spans="12:18" x14ac:dyDescent="0.25">
      <c r="L9290" t="s">
        <v>1179</v>
      </c>
      <c r="M9290" t="s">
        <v>34153</v>
      </c>
      <c r="N9290" t="s">
        <v>46557</v>
      </c>
      <c r="O9290" s="76" t="s">
        <v>4356</v>
      </c>
      <c r="P9290" s="82">
        <v>5595</v>
      </c>
      <c r="Q9290" s="82" t="s">
        <v>77377</v>
      </c>
      <c r="R9290"/>
    </row>
    <row r="9291" spans="12:18" x14ac:dyDescent="0.25">
      <c r="L9291" t="s">
        <v>1179</v>
      </c>
      <c r="M9291" t="s">
        <v>34155</v>
      </c>
      <c r="N9291" t="s">
        <v>46558</v>
      </c>
      <c r="O9291" s="76" t="s">
        <v>4450</v>
      </c>
      <c r="P9291" s="82">
        <v>10714</v>
      </c>
      <c r="Q9291" s="82" t="s">
        <v>77379</v>
      </c>
      <c r="R9291"/>
    </row>
    <row r="9292" spans="12:18" x14ac:dyDescent="0.25">
      <c r="L9292" t="s">
        <v>1179</v>
      </c>
      <c r="M9292" t="s">
        <v>15193</v>
      </c>
      <c r="N9292" t="s">
        <v>46559</v>
      </c>
      <c r="O9292" s="76" t="s">
        <v>4356</v>
      </c>
      <c r="P9292" s="82">
        <v>156</v>
      </c>
      <c r="Q9292" s="82" t="s">
        <v>77380</v>
      </c>
      <c r="R9292"/>
    </row>
    <row r="9293" spans="12:18" x14ac:dyDescent="0.25">
      <c r="L9293" t="s">
        <v>1179</v>
      </c>
      <c r="M9293" t="s">
        <v>16414</v>
      </c>
      <c r="N9293" t="s">
        <v>46560</v>
      </c>
      <c r="O9293" s="76" t="s">
        <v>4366</v>
      </c>
      <c r="P9293" s="82">
        <v>244</v>
      </c>
      <c r="Q9293" s="82" t="s">
        <v>77381</v>
      </c>
      <c r="R9293"/>
    </row>
    <row r="9294" spans="12:18" x14ac:dyDescent="0.25">
      <c r="L9294" t="s">
        <v>1179</v>
      </c>
      <c r="M9294" t="s">
        <v>25229</v>
      </c>
      <c r="N9294" t="s">
        <v>46561</v>
      </c>
      <c r="O9294" s="76" t="s">
        <v>4366</v>
      </c>
      <c r="P9294" s="82">
        <v>127</v>
      </c>
      <c r="Q9294" s="82" t="s">
        <v>77382</v>
      </c>
      <c r="R9294"/>
    </row>
    <row r="9295" spans="12:18" x14ac:dyDescent="0.25">
      <c r="L9295" t="s">
        <v>1179</v>
      </c>
      <c r="M9295" t="s">
        <v>34156</v>
      </c>
      <c r="N9295" t="s">
        <v>46562</v>
      </c>
      <c r="O9295" s="76" t="s">
        <v>4374</v>
      </c>
      <c r="P9295" s="82">
        <v>830</v>
      </c>
      <c r="Q9295" s="82" t="s">
        <v>77383</v>
      </c>
      <c r="R9295"/>
    </row>
    <row r="9296" spans="12:18" x14ac:dyDescent="0.25">
      <c r="L9296" t="s">
        <v>1179</v>
      </c>
      <c r="M9296" t="s">
        <v>25230</v>
      </c>
      <c r="N9296" t="s">
        <v>46563</v>
      </c>
      <c r="O9296" s="76" t="s">
        <v>4356</v>
      </c>
      <c r="P9296" s="82">
        <v>120</v>
      </c>
      <c r="Q9296" s="82" t="s">
        <v>77384</v>
      </c>
      <c r="R9296"/>
    </row>
    <row r="9297" spans="12:18" x14ac:dyDescent="0.25">
      <c r="L9297" t="s">
        <v>1179</v>
      </c>
      <c r="M9297" t="s">
        <v>16415</v>
      </c>
      <c r="N9297" t="s">
        <v>46564</v>
      </c>
      <c r="O9297" s="76" t="s">
        <v>4366</v>
      </c>
      <c r="P9297" s="82">
        <v>87</v>
      </c>
      <c r="Q9297" s="82" t="s">
        <v>77385</v>
      </c>
      <c r="R9297"/>
    </row>
    <row r="9298" spans="12:18" x14ac:dyDescent="0.25">
      <c r="L9298" t="s">
        <v>1179</v>
      </c>
      <c r="M9298" t="s">
        <v>14400</v>
      </c>
      <c r="N9298" t="s">
        <v>46565</v>
      </c>
      <c r="O9298" s="76" t="s">
        <v>4366</v>
      </c>
      <c r="P9298" s="82">
        <v>91</v>
      </c>
      <c r="Q9298" s="82" t="s">
        <v>77386</v>
      </c>
      <c r="R9298"/>
    </row>
    <row r="9299" spans="12:18" x14ac:dyDescent="0.25">
      <c r="L9299" t="s">
        <v>1179</v>
      </c>
      <c r="M9299" t="s">
        <v>16417</v>
      </c>
      <c r="N9299" t="s">
        <v>46566</v>
      </c>
      <c r="O9299" s="76" t="s">
        <v>4366</v>
      </c>
      <c r="P9299" s="82">
        <v>158</v>
      </c>
      <c r="Q9299" s="82" t="s">
        <v>77387</v>
      </c>
      <c r="R9299"/>
    </row>
    <row r="9300" spans="12:18" x14ac:dyDescent="0.25">
      <c r="L9300" t="s">
        <v>1179</v>
      </c>
      <c r="M9300" t="s">
        <v>8236</v>
      </c>
      <c r="N9300" t="s">
        <v>46567</v>
      </c>
      <c r="O9300" s="76" t="s">
        <v>4356</v>
      </c>
      <c r="P9300" s="82">
        <v>585</v>
      </c>
      <c r="Q9300" s="82" t="s">
        <v>77388</v>
      </c>
      <c r="R9300"/>
    </row>
    <row r="9301" spans="12:18" x14ac:dyDescent="0.25">
      <c r="L9301" t="s">
        <v>1179</v>
      </c>
      <c r="M9301" t="s">
        <v>34157</v>
      </c>
      <c r="N9301" t="s">
        <v>46568</v>
      </c>
      <c r="O9301" s="76" t="s">
        <v>4356</v>
      </c>
      <c r="P9301" s="82">
        <v>348</v>
      </c>
      <c r="Q9301" s="82" t="s">
        <v>77389</v>
      </c>
      <c r="R9301"/>
    </row>
    <row r="9302" spans="12:18" x14ac:dyDescent="0.25">
      <c r="L9302" t="s">
        <v>1179</v>
      </c>
      <c r="M9302" t="s">
        <v>14402</v>
      </c>
      <c r="N9302" t="s">
        <v>46569</v>
      </c>
      <c r="O9302" s="76" t="s">
        <v>4366</v>
      </c>
      <c r="P9302" s="82">
        <v>96</v>
      </c>
      <c r="Q9302" s="82" t="s">
        <v>77390</v>
      </c>
      <c r="R9302"/>
    </row>
    <row r="9303" spans="12:18" x14ac:dyDescent="0.25">
      <c r="L9303" t="s">
        <v>1179</v>
      </c>
      <c r="M9303" t="s">
        <v>16419</v>
      </c>
      <c r="N9303" t="s">
        <v>46570</v>
      </c>
      <c r="O9303" s="76" t="s">
        <v>4366</v>
      </c>
      <c r="P9303" s="82">
        <v>67</v>
      </c>
      <c r="Q9303" s="82" t="s">
        <v>77391</v>
      </c>
      <c r="R9303"/>
    </row>
    <row r="9304" spans="12:18" x14ac:dyDescent="0.25">
      <c r="L9304" t="s">
        <v>1179</v>
      </c>
      <c r="M9304" t="s">
        <v>34158</v>
      </c>
      <c r="N9304" t="s">
        <v>46571</v>
      </c>
      <c r="O9304" s="76" t="s">
        <v>4366</v>
      </c>
      <c r="P9304" s="82">
        <v>234</v>
      </c>
      <c r="Q9304" s="82" t="s">
        <v>77392</v>
      </c>
      <c r="R9304"/>
    </row>
    <row r="9305" spans="12:18" x14ac:dyDescent="0.25">
      <c r="L9305" t="s">
        <v>1179</v>
      </c>
      <c r="M9305" t="s">
        <v>25231</v>
      </c>
      <c r="N9305" t="s">
        <v>46572</v>
      </c>
      <c r="O9305" s="76" t="s">
        <v>4356</v>
      </c>
      <c r="P9305" s="82">
        <v>513</v>
      </c>
      <c r="Q9305" s="82" t="s">
        <v>77393</v>
      </c>
      <c r="R9305"/>
    </row>
    <row r="9306" spans="12:18" x14ac:dyDescent="0.25">
      <c r="L9306" t="s">
        <v>1179</v>
      </c>
      <c r="M9306" t="s">
        <v>16421</v>
      </c>
      <c r="N9306" t="s">
        <v>46573</v>
      </c>
      <c r="O9306" s="76" t="s">
        <v>4356</v>
      </c>
      <c r="P9306" s="82">
        <v>259</v>
      </c>
      <c r="Q9306" s="82" t="s">
        <v>77394</v>
      </c>
      <c r="R9306"/>
    </row>
    <row r="9307" spans="12:18" x14ac:dyDescent="0.25">
      <c r="L9307" t="s">
        <v>1179</v>
      </c>
      <c r="M9307" t="s">
        <v>14404</v>
      </c>
      <c r="N9307" t="s">
        <v>46574</v>
      </c>
      <c r="O9307" s="76" t="s">
        <v>4366</v>
      </c>
      <c r="P9307" s="82">
        <v>182</v>
      </c>
      <c r="Q9307" s="82" t="s">
        <v>77395</v>
      </c>
      <c r="R9307"/>
    </row>
    <row r="9308" spans="12:18" x14ac:dyDescent="0.25">
      <c r="L9308" t="s">
        <v>1179</v>
      </c>
      <c r="M9308" t="s">
        <v>16423</v>
      </c>
      <c r="N9308" t="s">
        <v>46575</v>
      </c>
      <c r="O9308" s="76" t="s">
        <v>4356</v>
      </c>
      <c r="P9308" s="82">
        <v>1591</v>
      </c>
      <c r="Q9308" s="82" t="s">
        <v>77396</v>
      </c>
      <c r="R9308"/>
    </row>
    <row r="9309" spans="12:18" x14ac:dyDescent="0.25">
      <c r="L9309" t="s">
        <v>1179</v>
      </c>
      <c r="M9309" t="s">
        <v>16425</v>
      </c>
      <c r="N9309" t="s">
        <v>46576</v>
      </c>
      <c r="O9309" s="76" t="s">
        <v>4366</v>
      </c>
      <c r="P9309" s="82">
        <v>108</v>
      </c>
      <c r="Q9309" s="82" t="s">
        <v>77397</v>
      </c>
      <c r="R9309"/>
    </row>
    <row r="9310" spans="12:18" x14ac:dyDescent="0.25">
      <c r="L9310" t="s">
        <v>1179</v>
      </c>
      <c r="M9310" t="s">
        <v>16427</v>
      </c>
      <c r="N9310" t="s">
        <v>46577</v>
      </c>
      <c r="O9310" s="76" t="s">
        <v>4366</v>
      </c>
      <c r="P9310" s="82">
        <v>127</v>
      </c>
      <c r="Q9310" s="82" t="s">
        <v>77398</v>
      </c>
      <c r="R9310"/>
    </row>
    <row r="9311" spans="12:18" x14ac:dyDescent="0.25">
      <c r="L9311" t="s">
        <v>1179</v>
      </c>
      <c r="M9311" t="s">
        <v>16429</v>
      </c>
      <c r="N9311" t="s">
        <v>46578</v>
      </c>
      <c r="O9311" s="76" t="s">
        <v>4356</v>
      </c>
      <c r="P9311" s="82">
        <v>462</v>
      </c>
      <c r="Q9311" s="82" t="s">
        <v>77399</v>
      </c>
      <c r="R9311"/>
    </row>
    <row r="9312" spans="12:18" x14ac:dyDescent="0.25">
      <c r="L9312" t="s">
        <v>1179</v>
      </c>
      <c r="M9312" t="s">
        <v>16431</v>
      </c>
      <c r="N9312" t="s">
        <v>46579</v>
      </c>
      <c r="O9312" s="76" t="s">
        <v>4366</v>
      </c>
      <c r="P9312" s="82">
        <v>60</v>
      </c>
      <c r="Q9312" s="82" t="s">
        <v>77400</v>
      </c>
      <c r="R9312"/>
    </row>
    <row r="9313" spans="12:18" x14ac:dyDescent="0.25">
      <c r="L9313" t="s">
        <v>1179</v>
      </c>
      <c r="M9313" t="s">
        <v>34159</v>
      </c>
      <c r="N9313" t="s">
        <v>46580</v>
      </c>
      <c r="O9313" s="76" t="s">
        <v>4356</v>
      </c>
      <c r="P9313" s="82">
        <v>450</v>
      </c>
      <c r="Q9313" s="82" t="s">
        <v>77402</v>
      </c>
      <c r="R9313"/>
    </row>
    <row r="9314" spans="12:18" x14ac:dyDescent="0.25">
      <c r="L9314" t="s">
        <v>1179</v>
      </c>
      <c r="M9314" t="s">
        <v>16433</v>
      </c>
      <c r="N9314" t="s">
        <v>46581</v>
      </c>
      <c r="O9314" s="76" t="s">
        <v>4356</v>
      </c>
      <c r="P9314" s="82">
        <v>699</v>
      </c>
      <c r="Q9314" s="82" t="s">
        <v>77404</v>
      </c>
      <c r="R9314"/>
    </row>
    <row r="9315" spans="12:18" x14ac:dyDescent="0.25">
      <c r="L9315" t="s">
        <v>1179</v>
      </c>
      <c r="M9315" t="s">
        <v>8238</v>
      </c>
      <c r="N9315" t="s">
        <v>46582</v>
      </c>
      <c r="O9315" s="76" t="s">
        <v>4366</v>
      </c>
      <c r="P9315" s="82">
        <v>94</v>
      </c>
      <c r="Q9315" s="82" t="s">
        <v>77405</v>
      </c>
      <c r="R9315"/>
    </row>
    <row r="9316" spans="12:18" x14ac:dyDescent="0.25">
      <c r="L9316" t="s">
        <v>1179</v>
      </c>
      <c r="M9316" t="s">
        <v>16435</v>
      </c>
      <c r="N9316" t="s">
        <v>46583</v>
      </c>
      <c r="O9316" s="76" t="s">
        <v>4450</v>
      </c>
      <c r="P9316" s="82">
        <v>2744</v>
      </c>
      <c r="Q9316" s="82" t="s">
        <v>77406</v>
      </c>
      <c r="R9316"/>
    </row>
    <row r="9317" spans="12:18" x14ac:dyDescent="0.25">
      <c r="L9317" t="s">
        <v>1179</v>
      </c>
      <c r="M9317" t="s">
        <v>14406</v>
      </c>
      <c r="N9317" t="s">
        <v>46584</v>
      </c>
      <c r="O9317" s="76" t="s">
        <v>4356</v>
      </c>
      <c r="P9317" s="82">
        <v>441</v>
      </c>
      <c r="Q9317" s="82" t="s">
        <v>77407</v>
      </c>
      <c r="R9317"/>
    </row>
    <row r="9318" spans="12:18" x14ac:dyDescent="0.25">
      <c r="L9318" t="s">
        <v>1179</v>
      </c>
      <c r="M9318" t="s">
        <v>17905</v>
      </c>
      <c r="N9318" t="s">
        <v>46585</v>
      </c>
      <c r="O9318" s="76" t="s">
        <v>4356</v>
      </c>
      <c r="P9318" s="82">
        <v>356</v>
      </c>
      <c r="Q9318" s="82" t="s">
        <v>77409</v>
      </c>
      <c r="R9318"/>
    </row>
    <row r="9319" spans="12:18" x14ac:dyDescent="0.25">
      <c r="L9319" t="s">
        <v>1179</v>
      </c>
      <c r="M9319" t="s">
        <v>17907</v>
      </c>
      <c r="N9319" t="s">
        <v>46586</v>
      </c>
      <c r="O9319" s="76" t="s">
        <v>4356</v>
      </c>
      <c r="P9319" s="82">
        <v>352</v>
      </c>
      <c r="Q9319" s="82" t="s">
        <v>77410</v>
      </c>
      <c r="R9319"/>
    </row>
    <row r="9320" spans="12:18" x14ac:dyDescent="0.25">
      <c r="L9320" t="s">
        <v>1179</v>
      </c>
      <c r="M9320" t="s">
        <v>17904</v>
      </c>
      <c r="N9320" t="s">
        <v>46587</v>
      </c>
      <c r="O9320" s="76" t="s">
        <v>4356</v>
      </c>
      <c r="P9320" s="82">
        <v>273</v>
      </c>
      <c r="Q9320" s="82" t="s">
        <v>77408</v>
      </c>
      <c r="R9320"/>
    </row>
    <row r="9321" spans="12:18" x14ac:dyDescent="0.25">
      <c r="L9321" t="s">
        <v>1179</v>
      </c>
      <c r="M9321" t="s">
        <v>34160</v>
      </c>
      <c r="N9321" t="s">
        <v>46588</v>
      </c>
      <c r="O9321" s="76" t="s">
        <v>4366</v>
      </c>
      <c r="P9321" s="82">
        <v>315</v>
      </c>
      <c r="Q9321" s="82" t="s">
        <v>77412</v>
      </c>
      <c r="R9321"/>
    </row>
    <row r="9322" spans="12:18" x14ac:dyDescent="0.25">
      <c r="L9322" t="s">
        <v>1179</v>
      </c>
      <c r="M9322" t="s">
        <v>17909</v>
      </c>
      <c r="N9322" t="s">
        <v>46589</v>
      </c>
      <c r="O9322" s="76" t="s">
        <v>4366</v>
      </c>
      <c r="P9322" s="82">
        <v>235</v>
      </c>
      <c r="Q9322" s="82" t="s">
        <v>77413</v>
      </c>
      <c r="R9322"/>
    </row>
    <row r="9323" spans="12:18" x14ac:dyDescent="0.25">
      <c r="L9323" t="s">
        <v>1179</v>
      </c>
      <c r="M9323" t="s">
        <v>34161</v>
      </c>
      <c r="N9323" t="s">
        <v>46590</v>
      </c>
      <c r="O9323" s="76" t="s">
        <v>4366</v>
      </c>
      <c r="P9323" s="82">
        <v>259</v>
      </c>
      <c r="Q9323" s="82" t="s">
        <v>77414</v>
      </c>
      <c r="R9323"/>
    </row>
    <row r="9324" spans="12:18" x14ac:dyDescent="0.25">
      <c r="L9324" t="s">
        <v>1179</v>
      </c>
      <c r="M9324" t="s">
        <v>8240</v>
      </c>
      <c r="N9324" t="s">
        <v>46591</v>
      </c>
      <c r="O9324" s="76" t="s">
        <v>4366</v>
      </c>
      <c r="P9324" s="82">
        <v>123</v>
      </c>
      <c r="Q9324" s="82" t="s">
        <v>77415</v>
      </c>
      <c r="R9324"/>
    </row>
    <row r="9325" spans="12:18" x14ac:dyDescent="0.25">
      <c r="L9325" t="s">
        <v>1179</v>
      </c>
      <c r="M9325" t="s">
        <v>34162</v>
      </c>
      <c r="N9325" t="s">
        <v>46592</v>
      </c>
      <c r="O9325" s="76" t="s">
        <v>4366</v>
      </c>
      <c r="P9325" s="82">
        <v>152</v>
      </c>
      <c r="Q9325" s="82" t="s">
        <v>77416</v>
      </c>
      <c r="R9325"/>
    </row>
    <row r="9326" spans="12:18" x14ac:dyDescent="0.25">
      <c r="L9326" t="s">
        <v>1179</v>
      </c>
      <c r="M9326" t="s">
        <v>8241</v>
      </c>
      <c r="N9326" t="s">
        <v>46593</v>
      </c>
      <c r="O9326" s="76" t="s">
        <v>4366</v>
      </c>
      <c r="P9326" s="82">
        <v>51</v>
      </c>
      <c r="Q9326" s="82" t="s">
        <v>77417</v>
      </c>
      <c r="R9326"/>
    </row>
    <row r="9327" spans="12:18" x14ac:dyDescent="0.25">
      <c r="L9327" t="s">
        <v>1179</v>
      </c>
      <c r="M9327" t="s">
        <v>25194</v>
      </c>
      <c r="N9327" t="s">
        <v>46594</v>
      </c>
      <c r="O9327" s="76" t="s">
        <v>4356</v>
      </c>
      <c r="P9327" s="82">
        <v>4985</v>
      </c>
      <c r="Q9327" s="82" t="s">
        <v>77150</v>
      </c>
      <c r="R9327"/>
    </row>
    <row r="9328" spans="12:18" x14ac:dyDescent="0.25">
      <c r="L9328" t="s">
        <v>1179</v>
      </c>
      <c r="M9328" t="s">
        <v>8242</v>
      </c>
      <c r="N9328" t="s">
        <v>46595</v>
      </c>
      <c r="O9328" s="76" t="s">
        <v>4366</v>
      </c>
      <c r="P9328" s="82">
        <v>296</v>
      </c>
      <c r="Q9328" s="82" t="s">
        <v>77419</v>
      </c>
      <c r="R9328"/>
    </row>
    <row r="9329" spans="12:18" x14ac:dyDescent="0.25">
      <c r="L9329" t="s">
        <v>1179</v>
      </c>
      <c r="M9329" t="s">
        <v>10092</v>
      </c>
      <c r="N9329" t="s">
        <v>46596</v>
      </c>
      <c r="O9329" s="76" t="s">
        <v>4366</v>
      </c>
      <c r="P9329" s="82">
        <v>210</v>
      </c>
      <c r="Q9329" s="82" t="s">
        <v>77420</v>
      </c>
      <c r="R9329"/>
    </row>
    <row r="9330" spans="12:18" x14ac:dyDescent="0.25">
      <c r="L9330" t="s">
        <v>1179</v>
      </c>
      <c r="M9330" t="s">
        <v>20515</v>
      </c>
      <c r="N9330" t="s">
        <v>46597</v>
      </c>
      <c r="O9330" s="76" t="s">
        <v>4366</v>
      </c>
      <c r="P9330" s="82">
        <v>212</v>
      </c>
      <c r="Q9330" s="82" t="s">
        <v>77418</v>
      </c>
      <c r="R9330"/>
    </row>
    <row r="9331" spans="12:18" x14ac:dyDescent="0.25">
      <c r="L9331" t="s">
        <v>1179</v>
      </c>
      <c r="M9331" t="s">
        <v>20516</v>
      </c>
      <c r="N9331" t="s">
        <v>46598</v>
      </c>
      <c r="O9331" s="76" t="s">
        <v>4366</v>
      </c>
      <c r="P9331" s="82">
        <v>208</v>
      </c>
      <c r="Q9331" s="82" t="s">
        <v>77421</v>
      </c>
      <c r="R9331"/>
    </row>
    <row r="9332" spans="12:18" x14ac:dyDescent="0.25">
      <c r="L9332" t="s">
        <v>1179</v>
      </c>
      <c r="M9332" t="s">
        <v>20517</v>
      </c>
      <c r="N9332" t="s">
        <v>46599</v>
      </c>
      <c r="O9332" s="76" t="s">
        <v>4366</v>
      </c>
      <c r="P9332" s="82">
        <v>92</v>
      </c>
      <c r="Q9332" s="82" t="s">
        <v>77422</v>
      </c>
      <c r="R9332"/>
    </row>
    <row r="9333" spans="12:18" x14ac:dyDescent="0.25">
      <c r="L9333" t="s">
        <v>1179</v>
      </c>
      <c r="M9333" t="s">
        <v>34163</v>
      </c>
      <c r="N9333" t="s">
        <v>46600</v>
      </c>
      <c r="O9333" s="76" t="s">
        <v>4356</v>
      </c>
      <c r="P9333" s="82">
        <v>602</v>
      </c>
      <c r="Q9333" s="82" t="s">
        <v>77423</v>
      </c>
      <c r="R9333"/>
    </row>
    <row r="9334" spans="12:18" x14ac:dyDescent="0.25">
      <c r="L9334" t="s">
        <v>1179</v>
      </c>
      <c r="M9334" t="s">
        <v>8243</v>
      </c>
      <c r="N9334" t="s">
        <v>46601</v>
      </c>
      <c r="O9334" s="76" t="s">
        <v>4374</v>
      </c>
      <c r="P9334" s="82">
        <v>3175</v>
      </c>
      <c r="Q9334" s="82" t="s">
        <v>77424</v>
      </c>
      <c r="R9334"/>
    </row>
    <row r="9335" spans="12:18" x14ac:dyDescent="0.25">
      <c r="L9335" t="s">
        <v>1179</v>
      </c>
      <c r="M9335" t="s">
        <v>17911</v>
      </c>
      <c r="N9335" t="s">
        <v>46602</v>
      </c>
      <c r="O9335" s="76" t="s">
        <v>4356</v>
      </c>
      <c r="P9335" s="82">
        <v>757</v>
      </c>
      <c r="Q9335" s="82" t="s">
        <v>77425</v>
      </c>
      <c r="R9335"/>
    </row>
    <row r="9336" spans="12:18" x14ac:dyDescent="0.25">
      <c r="L9336" t="s">
        <v>1179</v>
      </c>
      <c r="M9336" t="s">
        <v>8244</v>
      </c>
      <c r="N9336" t="s">
        <v>46603</v>
      </c>
      <c r="O9336" s="76" t="s">
        <v>4356</v>
      </c>
      <c r="P9336" s="82">
        <v>641</v>
      </c>
      <c r="Q9336" s="82" t="s">
        <v>77426</v>
      </c>
      <c r="R9336"/>
    </row>
    <row r="9337" spans="12:18" x14ac:dyDescent="0.25">
      <c r="L9337" t="s">
        <v>1179</v>
      </c>
      <c r="M9337" t="s">
        <v>34164</v>
      </c>
      <c r="N9337" t="s">
        <v>46604</v>
      </c>
      <c r="O9337" s="76" t="s">
        <v>4366</v>
      </c>
      <c r="P9337" s="82">
        <v>188</v>
      </c>
      <c r="Q9337" s="82" t="s">
        <v>77427</v>
      </c>
      <c r="R9337"/>
    </row>
    <row r="9338" spans="12:18" x14ac:dyDescent="0.25">
      <c r="L9338" t="s">
        <v>1304</v>
      </c>
      <c r="M9338" t="s">
        <v>17912</v>
      </c>
      <c r="N9338" t="s">
        <v>46605</v>
      </c>
      <c r="O9338" s="76" t="s">
        <v>4356</v>
      </c>
      <c r="P9338" s="82">
        <v>1937</v>
      </c>
      <c r="Q9338" s="82" t="s">
        <v>73880</v>
      </c>
      <c r="R9338"/>
    </row>
    <row r="9339" spans="12:18" x14ac:dyDescent="0.25">
      <c r="L9339" t="s">
        <v>1304</v>
      </c>
      <c r="M9339" t="s">
        <v>34165</v>
      </c>
      <c r="N9339" t="s">
        <v>46606</v>
      </c>
      <c r="O9339" s="76" t="s">
        <v>4366</v>
      </c>
      <c r="P9339" s="82">
        <v>47</v>
      </c>
      <c r="Q9339" s="82" t="s">
        <v>73881</v>
      </c>
      <c r="R9339"/>
    </row>
    <row r="9340" spans="12:18" x14ac:dyDescent="0.25">
      <c r="L9340" t="s">
        <v>1304</v>
      </c>
      <c r="M9340" t="s">
        <v>17914</v>
      </c>
      <c r="N9340" t="s">
        <v>46607</v>
      </c>
      <c r="O9340" s="76" t="s">
        <v>4356</v>
      </c>
      <c r="P9340" s="82">
        <v>2509</v>
      </c>
      <c r="Q9340" s="82" t="s">
        <v>73882</v>
      </c>
      <c r="R9340"/>
    </row>
    <row r="9341" spans="12:18" x14ac:dyDescent="0.25">
      <c r="L9341" t="s">
        <v>1304</v>
      </c>
      <c r="M9341" t="s">
        <v>17916</v>
      </c>
      <c r="N9341" t="s">
        <v>46608</v>
      </c>
      <c r="O9341" s="76" t="s">
        <v>4356</v>
      </c>
      <c r="P9341" s="82">
        <v>1727</v>
      </c>
      <c r="Q9341" s="82" t="s">
        <v>73883</v>
      </c>
      <c r="R9341"/>
    </row>
    <row r="9342" spans="12:18" x14ac:dyDescent="0.25">
      <c r="L9342" t="s">
        <v>1304</v>
      </c>
      <c r="M9342" t="s">
        <v>10094</v>
      </c>
      <c r="N9342" t="s">
        <v>46609</v>
      </c>
      <c r="O9342" s="76" t="s">
        <v>4356</v>
      </c>
      <c r="P9342" s="82">
        <v>2515</v>
      </c>
      <c r="Q9342" s="82" t="s">
        <v>73884</v>
      </c>
      <c r="R9342"/>
    </row>
    <row r="9343" spans="12:18" x14ac:dyDescent="0.25">
      <c r="L9343" t="s">
        <v>1304</v>
      </c>
      <c r="M9343" t="s">
        <v>8245</v>
      </c>
      <c r="N9343" t="s">
        <v>46610</v>
      </c>
      <c r="O9343" s="76" t="s">
        <v>4356</v>
      </c>
      <c r="P9343" s="82">
        <v>113</v>
      </c>
      <c r="Q9343" s="82" t="s">
        <v>73885</v>
      </c>
      <c r="R9343"/>
    </row>
    <row r="9344" spans="12:18" x14ac:dyDescent="0.25">
      <c r="L9344" t="s">
        <v>1304</v>
      </c>
      <c r="M9344" t="s">
        <v>20518</v>
      </c>
      <c r="N9344" t="s">
        <v>46611</v>
      </c>
      <c r="O9344" s="76" t="s">
        <v>4374</v>
      </c>
      <c r="P9344" s="82">
        <v>1341</v>
      </c>
      <c r="Q9344" s="82" t="s">
        <v>73886</v>
      </c>
      <c r="R9344"/>
    </row>
    <row r="9345" spans="12:18" x14ac:dyDescent="0.25">
      <c r="L9345" t="s">
        <v>1304</v>
      </c>
      <c r="M9345" t="s">
        <v>20519</v>
      </c>
      <c r="N9345" t="s">
        <v>46612</v>
      </c>
      <c r="O9345" s="76" t="s">
        <v>4356</v>
      </c>
      <c r="P9345" s="82">
        <v>1339</v>
      </c>
      <c r="Q9345" s="82" t="s">
        <v>73887</v>
      </c>
      <c r="R9345"/>
    </row>
    <row r="9346" spans="12:18" x14ac:dyDescent="0.25">
      <c r="L9346" t="s">
        <v>1304</v>
      </c>
      <c r="M9346" t="s">
        <v>34166</v>
      </c>
      <c r="N9346" t="s">
        <v>46613</v>
      </c>
      <c r="O9346" s="76" t="s">
        <v>4356</v>
      </c>
      <c r="P9346" s="82">
        <v>3999</v>
      </c>
      <c r="Q9346" s="82" t="s">
        <v>73888</v>
      </c>
      <c r="R9346"/>
    </row>
    <row r="9347" spans="12:18" x14ac:dyDescent="0.25">
      <c r="L9347" t="s">
        <v>1304</v>
      </c>
      <c r="M9347" t="s">
        <v>20520</v>
      </c>
      <c r="N9347" t="s">
        <v>46614</v>
      </c>
      <c r="O9347" s="76" t="s">
        <v>4374</v>
      </c>
      <c r="P9347" s="82">
        <v>2524</v>
      </c>
      <c r="Q9347" s="82" t="s">
        <v>73889</v>
      </c>
      <c r="R9347"/>
    </row>
    <row r="9348" spans="12:18" x14ac:dyDescent="0.25">
      <c r="L9348" t="s">
        <v>1304</v>
      </c>
      <c r="M9348" t="s">
        <v>8246</v>
      </c>
      <c r="N9348" t="s">
        <v>46615</v>
      </c>
      <c r="O9348" s="76" t="s">
        <v>4366</v>
      </c>
      <c r="P9348" s="82">
        <v>24</v>
      </c>
      <c r="Q9348" s="82" t="s">
        <v>73890</v>
      </c>
      <c r="R9348"/>
    </row>
    <row r="9349" spans="12:18" x14ac:dyDescent="0.25">
      <c r="L9349" t="s">
        <v>1304</v>
      </c>
      <c r="M9349" t="s">
        <v>10095</v>
      </c>
      <c r="N9349" t="s">
        <v>46616</v>
      </c>
      <c r="O9349" s="76" t="s">
        <v>4366</v>
      </c>
      <c r="P9349" s="82">
        <v>77</v>
      </c>
      <c r="Q9349" s="82" t="s">
        <v>73891</v>
      </c>
      <c r="R9349"/>
    </row>
    <row r="9350" spans="12:18" x14ac:dyDescent="0.25">
      <c r="L9350" t="s">
        <v>1304</v>
      </c>
      <c r="M9350" t="s">
        <v>10096</v>
      </c>
      <c r="N9350" t="s">
        <v>46617</v>
      </c>
      <c r="O9350" s="76" t="s">
        <v>4356</v>
      </c>
      <c r="P9350" s="82">
        <v>588</v>
      </c>
      <c r="Q9350" s="82" t="s">
        <v>73892</v>
      </c>
      <c r="R9350"/>
    </row>
    <row r="9351" spans="12:18" x14ac:dyDescent="0.25">
      <c r="L9351" t="s">
        <v>1304</v>
      </c>
      <c r="M9351" t="s">
        <v>20521</v>
      </c>
      <c r="N9351" t="s">
        <v>46618</v>
      </c>
      <c r="O9351" s="76" t="s">
        <v>4366</v>
      </c>
      <c r="P9351" s="82">
        <v>72</v>
      </c>
      <c r="Q9351" s="82" t="s">
        <v>73893</v>
      </c>
      <c r="R9351"/>
    </row>
    <row r="9352" spans="12:18" x14ac:dyDescent="0.25">
      <c r="L9352" t="s">
        <v>1304</v>
      </c>
      <c r="M9352" t="s">
        <v>34167</v>
      </c>
      <c r="N9352" t="s">
        <v>46619</v>
      </c>
      <c r="O9352" s="76" t="s">
        <v>4356</v>
      </c>
      <c r="P9352" s="82">
        <v>421</v>
      </c>
      <c r="Q9352" s="82" t="s">
        <v>73894</v>
      </c>
      <c r="R9352"/>
    </row>
    <row r="9353" spans="12:18" x14ac:dyDescent="0.25">
      <c r="L9353" t="s">
        <v>1304</v>
      </c>
      <c r="M9353" t="s">
        <v>10097</v>
      </c>
      <c r="N9353" t="s">
        <v>46620</v>
      </c>
      <c r="O9353" s="76" t="s">
        <v>4366</v>
      </c>
      <c r="P9353" s="82">
        <v>16</v>
      </c>
      <c r="Q9353" s="82" t="s">
        <v>73895</v>
      </c>
      <c r="R9353"/>
    </row>
    <row r="9354" spans="12:18" x14ac:dyDescent="0.25">
      <c r="L9354" t="s">
        <v>1304</v>
      </c>
      <c r="M9354" t="s">
        <v>10098</v>
      </c>
      <c r="N9354" t="s">
        <v>46621</v>
      </c>
      <c r="O9354" s="76" t="s">
        <v>4366</v>
      </c>
      <c r="P9354" s="82">
        <v>11</v>
      </c>
      <c r="Q9354" s="82" t="s">
        <v>73896</v>
      </c>
      <c r="R9354"/>
    </row>
    <row r="9355" spans="12:18" x14ac:dyDescent="0.25">
      <c r="L9355" t="s">
        <v>1304</v>
      </c>
      <c r="M9355" t="s">
        <v>8247</v>
      </c>
      <c r="N9355" t="s">
        <v>46622</v>
      </c>
      <c r="O9355" s="76" t="s">
        <v>4366</v>
      </c>
      <c r="P9355" s="82">
        <v>245</v>
      </c>
      <c r="Q9355" s="82" t="s">
        <v>73897</v>
      </c>
      <c r="R9355"/>
    </row>
    <row r="9356" spans="12:18" x14ac:dyDescent="0.25">
      <c r="L9356" t="s">
        <v>1304</v>
      </c>
      <c r="M9356" t="s">
        <v>8248</v>
      </c>
      <c r="N9356" t="s">
        <v>46623</v>
      </c>
      <c r="O9356" s="76" t="s">
        <v>4356</v>
      </c>
      <c r="P9356" s="82">
        <v>121</v>
      </c>
      <c r="Q9356" s="82" t="s">
        <v>73899</v>
      </c>
      <c r="R9356"/>
    </row>
    <row r="9357" spans="12:18" x14ac:dyDescent="0.25">
      <c r="L9357" t="s">
        <v>1304</v>
      </c>
      <c r="M9357" t="s">
        <v>10099</v>
      </c>
      <c r="N9357" t="s">
        <v>46624</v>
      </c>
      <c r="O9357" s="76" t="s">
        <v>4366</v>
      </c>
      <c r="P9357" s="82">
        <v>83</v>
      </c>
      <c r="Q9357" s="82" t="s">
        <v>73900</v>
      </c>
      <c r="R9357"/>
    </row>
    <row r="9358" spans="12:18" x14ac:dyDescent="0.25">
      <c r="L9358" t="s">
        <v>1304</v>
      </c>
      <c r="M9358" t="s">
        <v>20523</v>
      </c>
      <c r="N9358" t="s">
        <v>46625</v>
      </c>
      <c r="O9358" s="76" t="s">
        <v>4356</v>
      </c>
      <c r="P9358" s="82">
        <v>1059</v>
      </c>
      <c r="Q9358" s="82" t="s">
        <v>73901</v>
      </c>
      <c r="R9358"/>
    </row>
    <row r="9359" spans="12:18" x14ac:dyDescent="0.25">
      <c r="L9359" t="s">
        <v>1304</v>
      </c>
      <c r="M9359" t="s">
        <v>20524</v>
      </c>
      <c r="N9359" t="s">
        <v>46626</v>
      </c>
      <c r="O9359" s="76" t="s">
        <v>4356</v>
      </c>
      <c r="P9359" s="82">
        <v>349</v>
      </c>
      <c r="Q9359" s="82" t="s">
        <v>73902</v>
      </c>
      <c r="R9359"/>
    </row>
    <row r="9360" spans="12:18" x14ac:dyDescent="0.25">
      <c r="L9360" t="s">
        <v>1304</v>
      </c>
      <c r="M9360" t="s">
        <v>8249</v>
      </c>
      <c r="N9360" t="s">
        <v>46627</v>
      </c>
      <c r="O9360" s="76" t="s">
        <v>4366</v>
      </c>
      <c r="P9360" s="82">
        <v>198</v>
      </c>
      <c r="Q9360" s="82" t="s">
        <v>73903</v>
      </c>
      <c r="R9360"/>
    </row>
    <row r="9361" spans="12:18" x14ac:dyDescent="0.25">
      <c r="L9361" t="s">
        <v>1304</v>
      </c>
      <c r="M9361" t="s">
        <v>17918</v>
      </c>
      <c r="N9361" t="s">
        <v>46628</v>
      </c>
      <c r="O9361" s="76" t="s">
        <v>4366</v>
      </c>
      <c r="P9361" s="82">
        <v>74</v>
      </c>
      <c r="Q9361" s="82" t="s">
        <v>73904</v>
      </c>
      <c r="R9361"/>
    </row>
    <row r="9362" spans="12:18" x14ac:dyDescent="0.25">
      <c r="L9362" t="s">
        <v>1304</v>
      </c>
      <c r="M9362" t="s">
        <v>19132</v>
      </c>
      <c r="N9362" t="s">
        <v>46629</v>
      </c>
      <c r="O9362" s="76" t="s">
        <v>4366</v>
      </c>
      <c r="P9362" s="82">
        <v>138</v>
      </c>
      <c r="Q9362" s="82" t="s">
        <v>73905</v>
      </c>
      <c r="R9362"/>
    </row>
    <row r="9363" spans="12:18" x14ac:dyDescent="0.25">
      <c r="L9363" t="s">
        <v>1304</v>
      </c>
      <c r="M9363" t="s">
        <v>20525</v>
      </c>
      <c r="N9363" t="s">
        <v>46630</v>
      </c>
      <c r="O9363" s="76" t="s">
        <v>4356</v>
      </c>
      <c r="P9363" s="82">
        <v>254</v>
      </c>
      <c r="Q9363" s="82" t="s">
        <v>73906</v>
      </c>
      <c r="R9363"/>
    </row>
    <row r="9364" spans="12:18" x14ac:dyDescent="0.25">
      <c r="L9364" t="s">
        <v>1304</v>
      </c>
      <c r="M9364" t="s">
        <v>34170</v>
      </c>
      <c r="N9364" t="s">
        <v>46631</v>
      </c>
      <c r="O9364" s="76" t="s">
        <v>4356</v>
      </c>
      <c r="P9364" s="82">
        <v>471</v>
      </c>
      <c r="Q9364" s="82" t="s">
        <v>73912</v>
      </c>
      <c r="R9364"/>
    </row>
    <row r="9365" spans="12:18" x14ac:dyDescent="0.25">
      <c r="L9365" t="s">
        <v>1304</v>
      </c>
      <c r="M9365" t="s">
        <v>8250</v>
      </c>
      <c r="N9365" t="s">
        <v>46632</v>
      </c>
      <c r="O9365" s="76" t="s">
        <v>4366</v>
      </c>
      <c r="P9365" s="82">
        <v>104</v>
      </c>
      <c r="Q9365" s="82" t="s">
        <v>73913</v>
      </c>
      <c r="R9365"/>
    </row>
    <row r="9366" spans="12:18" x14ac:dyDescent="0.25">
      <c r="L9366" t="s">
        <v>1304</v>
      </c>
      <c r="M9366" t="s">
        <v>8251</v>
      </c>
      <c r="N9366" t="s">
        <v>46633</v>
      </c>
      <c r="O9366" s="76" t="s">
        <v>4356</v>
      </c>
      <c r="P9366" s="82">
        <v>3649</v>
      </c>
      <c r="Q9366" s="82" t="s">
        <v>73914</v>
      </c>
      <c r="R9366"/>
    </row>
    <row r="9367" spans="12:18" x14ac:dyDescent="0.25">
      <c r="L9367" t="s">
        <v>1304</v>
      </c>
      <c r="M9367" t="s">
        <v>10102</v>
      </c>
      <c r="N9367" t="s">
        <v>46634</v>
      </c>
      <c r="O9367" s="76" t="s">
        <v>4356</v>
      </c>
      <c r="P9367" s="82">
        <v>1317</v>
      </c>
      <c r="Q9367" s="82" t="s">
        <v>73915</v>
      </c>
      <c r="R9367"/>
    </row>
    <row r="9368" spans="12:18" x14ac:dyDescent="0.25">
      <c r="L9368" t="s">
        <v>1304</v>
      </c>
      <c r="M9368" t="s">
        <v>8252</v>
      </c>
      <c r="N9368" t="s">
        <v>46635</v>
      </c>
      <c r="O9368" s="76" t="s">
        <v>4356</v>
      </c>
      <c r="P9368" s="82">
        <v>854</v>
      </c>
      <c r="Q9368" s="82" t="s">
        <v>73916</v>
      </c>
      <c r="R9368"/>
    </row>
    <row r="9369" spans="12:18" x14ac:dyDescent="0.25">
      <c r="L9369" t="s">
        <v>1304</v>
      </c>
      <c r="M9369" t="s">
        <v>8253</v>
      </c>
      <c r="N9369" t="s">
        <v>46636</v>
      </c>
      <c r="O9369" s="76" t="s">
        <v>4366</v>
      </c>
      <c r="P9369" s="82">
        <v>67</v>
      </c>
      <c r="Q9369" s="82" t="s">
        <v>73917</v>
      </c>
      <c r="R9369"/>
    </row>
    <row r="9370" spans="12:18" x14ac:dyDescent="0.25">
      <c r="L9370" t="s">
        <v>1304</v>
      </c>
      <c r="M9370" t="s">
        <v>10103</v>
      </c>
      <c r="N9370" t="s">
        <v>46637</v>
      </c>
      <c r="O9370" s="76" t="s">
        <v>4356</v>
      </c>
      <c r="P9370" s="82">
        <v>1432</v>
      </c>
      <c r="Q9370" s="82" t="s">
        <v>73918</v>
      </c>
      <c r="R9370"/>
    </row>
    <row r="9371" spans="12:18" x14ac:dyDescent="0.25">
      <c r="L9371" t="s">
        <v>1304</v>
      </c>
      <c r="M9371" t="s">
        <v>8254</v>
      </c>
      <c r="N9371" t="s">
        <v>46638</v>
      </c>
      <c r="O9371" s="76" t="s">
        <v>4374</v>
      </c>
      <c r="P9371" s="82">
        <v>1591</v>
      </c>
      <c r="Q9371" s="82" t="s">
        <v>72645</v>
      </c>
      <c r="R9371"/>
    </row>
    <row r="9372" spans="12:18" x14ac:dyDescent="0.25">
      <c r="L9372" t="s">
        <v>1304</v>
      </c>
      <c r="M9372" t="s">
        <v>8255</v>
      </c>
      <c r="N9372" t="s">
        <v>46639</v>
      </c>
      <c r="O9372" s="76" t="s">
        <v>4356</v>
      </c>
      <c r="P9372" s="82">
        <v>145</v>
      </c>
      <c r="Q9372" s="82" t="s">
        <v>73919</v>
      </c>
      <c r="R9372"/>
    </row>
    <row r="9373" spans="12:18" x14ac:dyDescent="0.25">
      <c r="L9373" t="s">
        <v>1304</v>
      </c>
      <c r="M9373" t="s">
        <v>10105</v>
      </c>
      <c r="N9373" t="s">
        <v>46640</v>
      </c>
      <c r="O9373" s="76" t="s">
        <v>4366</v>
      </c>
      <c r="P9373" s="82">
        <v>75</v>
      </c>
      <c r="Q9373" s="82" t="s">
        <v>73921</v>
      </c>
      <c r="R9373"/>
    </row>
    <row r="9374" spans="12:18" x14ac:dyDescent="0.25">
      <c r="L9374" t="s">
        <v>1304</v>
      </c>
      <c r="M9374" t="s">
        <v>20527</v>
      </c>
      <c r="N9374" t="s">
        <v>46641</v>
      </c>
      <c r="O9374" s="76" t="s">
        <v>4366</v>
      </c>
      <c r="P9374" s="82">
        <v>85</v>
      </c>
      <c r="Q9374" s="82" t="s">
        <v>73922</v>
      </c>
      <c r="R9374"/>
    </row>
    <row r="9375" spans="12:18" x14ac:dyDescent="0.25">
      <c r="L9375" t="s">
        <v>1304</v>
      </c>
      <c r="M9375" t="s">
        <v>10106</v>
      </c>
      <c r="N9375" t="s">
        <v>46642</v>
      </c>
      <c r="O9375" s="76" t="s">
        <v>4366</v>
      </c>
      <c r="P9375" s="82">
        <v>66</v>
      </c>
      <c r="Q9375" s="82" t="s">
        <v>73923</v>
      </c>
      <c r="R9375"/>
    </row>
    <row r="9376" spans="12:18" x14ac:dyDescent="0.25">
      <c r="L9376" t="s">
        <v>1304</v>
      </c>
      <c r="M9376" t="s">
        <v>10107</v>
      </c>
      <c r="N9376" t="s">
        <v>46643</v>
      </c>
      <c r="O9376" s="76" t="s">
        <v>4356</v>
      </c>
      <c r="P9376" s="82">
        <v>1221</v>
      </c>
      <c r="Q9376" s="82" t="s">
        <v>73924</v>
      </c>
      <c r="R9376"/>
    </row>
    <row r="9377" spans="12:18" x14ac:dyDescent="0.25">
      <c r="L9377" t="s">
        <v>1304</v>
      </c>
      <c r="M9377" t="s">
        <v>17920</v>
      </c>
      <c r="N9377" t="s">
        <v>46644</v>
      </c>
      <c r="O9377" s="76" t="s">
        <v>4366</v>
      </c>
      <c r="P9377" s="82">
        <v>82</v>
      </c>
      <c r="Q9377" s="82" t="s">
        <v>73925</v>
      </c>
      <c r="R9377"/>
    </row>
    <row r="9378" spans="12:18" x14ac:dyDescent="0.25">
      <c r="L9378" t="s">
        <v>1304</v>
      </c>
      <c r="M9378" t="s">
        <v>17922</v>
      </c>
      <c r="N9378" t="s">
        <v>46645</v>
      </c>
      <c r="O9378" s="76" t="s">
        <v>4366</v>
      </c>
      <c r="P9378" s="82">
        <v>68</v>
      </c>
      <c r="Q9378" s="82" t="s">
        <v>73926</v>
      </c>
      <c r="R9378"/>
    </row>
    <row r="9379" spans="12:18" x14ac:dyDescent="0.25">
      <c r="L9379" t="s">
        <v>1304</v>
      </c>
      <c r="M9379" t="s">
        <v>8256</v>
      </c>
      <c r="N9379" t="s">
        <v>46646</v>
      </c>
      <c r="O9379" s="76" t="s">
        <v>4356</v>
      </c>
      <c r="P9379" s="82">
        <v>469</v>
      </c>
      <c r="Q9379" s="82" t="s">
        <v>73927</v>
      </c>
      <c r="R9379"/>
    </row>
    <row r="9380" spans="12:18" x14ac:dyDescent="0.25">
      <c r="L9380" t="s">
        <v>1304</v>
      </c>
      <c r="M9380" t="s">
        <v>10108</v>
      </c>
      <c r="N9380" t="s">
        <v>46647</v>
      </c>
      <c r="O9380" s="76" t="s">
        <v>4356</v>
      </c>
      <c r="P9380" s="82">
        <v>1512</v>
      </c>
      <c r="Q9380" s="82" t="s">
        <v>73928</v>
      </c>
      <c r="R9380"/>
    </row>
    <row r="9381" spans="12:18" x14ac:dyDescent="0.25">
      <c r="L9381" t="s">
        <v>1304</v>
      </c>
      <c r="M9381" t="s">
        <v>8257</v>
      </c>
      <c r="N9381" t="s">
        <v>46648</v>
      </c>
      <c r="O9381" s="76" t="s">
        <v>4366</v>
      </c>
      <c r="P9381" s="82">
        <v>134</v>
      </c>
      <c r="Q9381" s="82" t="s">
        <v>73929</v>
      </c>
      <c r="R9381"/>
    </row>
    <row r="9382" spans="12:18" x14ac:dyDescent="0.25">
      <c r="L9382" t="s">
        <v>1304</v>
      </c>
      <c r="M9382" t="s">
        <v>34171</v>
      </c>
      <c r="N9382" t="s">
        <v>46649</v>
      </c>
      <c r="O9382" s="76" t="s">
        <v>4356</v>
      </c>
      <c r="P9382" s="82">
        <v>653</v>
      </c>
      <c r="Q9382" s="82" t="s">
        <v>73930</v>
      </c>
      <c r="R9382"/>
    </row>
    <row r="9383" spans="12:18" x14ac:dyDescent="0.25">
      <c r="L9383" t="s">
        <v>1304</v>
      </c>
      <c r="M9383" t="s">
        <v>17926</v>
      </c>
      <c r="N9383" t="s">
        <v>46650</v>
      </c>
      <c r="O9383" s="76" t="s">
        <v>4374</v>
      </c>
      <c r="P9383" s="82">
        <v>10205</v>
      </c>
      <c r="Q9383" s="82" t="s">
        <v>72645</v>
      </c>
      <c r="R9383"/>
    </row>
    <row r="9384" spans="12:18" x14ac:dyDescent="0.25">
      <c r="L9384" t="s">
        <v>1304</v>
      </c>
      <c r="M9384" t="s">
        <v>20528</v>
      </c>
      <c r="N9384" t="s">
        <v>46651</v>
      </c>
      <c r="O9384" s="76" t="s">
        <v>4450</v>
      </c>
      <c r="P9384" s="82">
        <v>19975</v>
      </c>
      <c r="Q9384" s="82" t="s">
        <v>72645</v>
      </c>
      <c r="R9384"/>
    </row>
    <row r="9385" spans="12:18" x14ac:dyDescent="0.25">
      <c r="L9385" t="s">
        <v>1304</v>
      </c>
      <c r="M9385" t="s">
        <v>8258</v>
      </c>
      <c r="N9385" t="s">
        <v>46652</v>
      </c>
      <c r="O9385" s="76" t="s">
        <v>4366</v>
      </c>
      <c r="P9385" s="82">
        <v>226</v>
      </c>
      <c r="Q9385" s="82" t="s">
        <v>73931</v>
      </c>
      <c r="R9385"/>
    </row>
    <row r="9386" spans="12:18" x14ac:dyDescent="0.25">
      <c r="L9386" t="s">
        <v>1304</v>
      </c>
      <c r="M9386" t="s">
        <v>10109</v>
      </c>
      <c r="N9386" t="s">
        <v>46653</v>
      </c>
      <c r="O9386" s="76" t="s">
        <v>4366</v>
      </c>
      <c r="P9386" s="82">
        <v>146</v>
      </c>
      <c r="Q9386" s="82" t="s">
        <v>73932</v>
      </c>
      <c r="R9386"/>
    </row>
    <row r="9387" spans="12:18" x14ac:dyDescent="0.25">
      <c r="L9387" t="s">
        <v>1304</v>
      </c>
      <c r="M9387" t="s">
        <v>34172</v>
      </c>
      <c r="N9387" t="s">
        <v>46654</v>
      </c>
      <c r="O9387" s="76" t="s">
        <v>4356</v>
      </c>
      <c r="P9387" s="82">
        <v>563</v>
      </c>
      <c r="Q9387" s="82" t="s">
        <v>73933</v>
      </c>
      <c r="R9387"/>
    </row>
    <row r="9388" spans="12:18" x14ac:dyDescent="0.25">
      <c r="L9388" t="s">
        <v>1304</v>
      </c>
      <c r="M9388" t="s">
        <v>34173</v>
      </c>
      <c r="N9388" t="s">
        <v>46655</v>
      </c>
      <c r="O9388" s="76" t="s">
        <v>4366</v>
      </c>
      <c r="P9388" s="82">
        <v>40</v>
      </c>
      <c r="Q9388" s="82" t="s">
        <v>73934</v>
      </c>
      <c r="R9388"/>
    </row>
    <row r="9389" spans="12:18" x14ac:dyDescent="0.25">
      <c r="L9389" t="s">
        <v>1304</v>
      </c>
      <c r="M9389" t="s">
        <v>8259</v>
      </c>
      <c r="N9389" t="s">
        <v>46656</v>
      </c>
      <c r="O9389" s="76" t="s">
        <v>4356</v>
      </c>
      <c r="P9389" s="82">
        <v>2302</v>
      </c>
      <c r="Q9389" s="82" t="s">
        <v>73935</v>
      </c>
      <c r="R9389"/>
    </row>
    <row r="9390" spans="12:18" x14ac:dyDescent="0.25">
      <c r="L9390" t="s">
        <v>1304</v>
      </c>
      <c r="M9390" t="s">
        <v>20529</v>
      </c>
      <c r="N9390" t="s">
        <v>46657</v>
      </c>
      <c r="O9390" s="76" t="s">
        <v>4356</v>
      </c>
      <c r="P9390" s="82">
        <v>6875</v>
      </c>
      <c r="Q9390" s="82" t="s">
        <v>73936</v>
      </c>
      <c r="R9390"/>
    </row>
    <row r="9391" spans="12:18" x14ac:dyDescent="0.25">
      <c r="L9391" t="s">
        <v>1304</v>
      </c>
      <c r="M9391" t="s">
        <v>17928</v>
      </c>
      <c r="N9391" t="s">
        <v>46658</v>
      </c>
      <c r="O9391" s="76" t="s">
        <v>4356</v>
      </c>
      <c r="P9391" s="82">
        <v>721</v>
      </c>
      <c r="Q9391" s="82" t="s">
        <v>73937</v>
      </c>
      <c r="R9391"/>
    </row>
    <row r="9392" spans="12:18" x14ac:dyDescent="0.25">
      <c r="L9392" t="s">
        <v>1304</v>
      </c>
      <c r="M9392" t="s">
        <v>8261</v>
      </c>
      <c r="N9392" t="s">
        <v>46659</v>
      </c>
      <c r="O9392" s="76" t="s">
        <v>4366</v>
      </c>
      <c r="P9392" s="82">
        <v>53</v>
      </c>
      <c r="Q9392" s="82" t="s">
        <v>73939</v>
      </c>
      <c r="R9392"/>
    </row>
    <row r="9393" spans="12:18" x14ac:dyDescent="0.25">
      <c r="L9393" t="s">
        <v>1304</v>
      </c>
      <c r="M9393" t="s">
        <v>17932</v>
      </c>
      <c r="N9393" t="s">
        <v>46660</v>
      </c>
      <c r="O9393" s="76" t="s">
        <v>4366</v>
      </c>
      <c r="P9393" s="82">
        <v>131</v>
      </c>
      <c r="Q9393" s="82" t="s">
        <v>73941</v>
      </c>
      <c r="R9393"/>
    </row>
    <row r="9394" spans="12:18" x14ac:dyDescent="0.25">
      <c r="L9394" t="s">
        <v>1304</v>
      </c>
      <c r="M9394" t="s">
        <v>34174</v>
      </c>
      <c r="N9394" t="s">
        <v>46661</v>
      </c>
      <c r="O9394" s="76" t="s">
        <v>4356</v>
      </c>
      <c r="P9394" s="82">
        <v>546</v>
      </c>
      <c r="Q9394" s="82" t="s">
        <v>73942</v>
      </c>
      <c r="R9394"/>
    </row>
    <row r="9395" spans="12:18" x14ac:dyDescent="0.25">
      <c r="L9395" t="s">
        <v>1304</v>
      </c>
      <c r="M9395" t="s">
        <v>10110</v>
      </c>
      <c r="N9395" t="s">
        <v>46662</v>
      </c>
      <c r="O9395" s="76" t="s">
        <v>4356</v>
      </c>
      <c r="P9395" s="82">
        <v>1078</v>
      </c>
      <c r="Q9395" s="82" t="s">
        <v>73943</v>
      </c>
      <c r="R9395"/>
    </row>
    <row r="9396" spans="12:18" x14ac:dyDescent="0.25">
      <c r="L9396" t="s">
        <v>1304</v>
      </c>
      <c r="M9396" t="s">
        <v>10111</v>
      </c>
      <c r="N9396" t="s">
        <v>46663</v>
      </c>
      <c r="O9396" s="76" t="s">
        <v>4356</v>
      </c>
      <c r="P9396" s="82">
        <v>1282</v>
      </c>
      <c r="Q9396" s="82" t="s">
        <v>73944</v>
      </c>
      <c r="R9396"/>
    </row>
    <row r="9397" spans="12:18" x14ac:dyDescent="0.25">
      <c r="L9397" t="s">
        <v>1304</v>
      </c>
      <c r="M9397" t="s">
        <v>17934</v>
      </c>
      <c r="N9397" t="s">
        <v>46664</v>
      </c>
      <c r="O9397" s="76" t="s">
        <v>4366</v>
      </c>
      <c r="P9397" s="82">
        <v>251</v>
      </c>
      <c r="Q9397" s="82" t="s">
        <v>73945</v>
      </c>
      <c r="R9397"/>
    </row>
    <row r="9398" spans="12:18" x14ac:dyDescent="0.25">
      <c r="L9398" t="s">
        <v>1304</v>
      </c>
      <c r="M9398" t="s">
        <v>10114</v>
      </c>
      <c r="N9398" t="s">
        <v>46665</v>
      </c>
      <c r="O9398" s="76" t="s">
        <v>4366</v>
      </c>
      <c r="P9398" s="82">
        <v>28</v>
      </c>
      <c r="Q9398" s="82" t="s">
        <v>73948</v>
      </c>
      <c r="R9398"/>
    </row>
    <row r="9399" spans="12:18" x14ac:dyDescent="0.25">
      <c r="L9399" t="s">
        <v>1304</v>
      </c>
      <c r="M9399" t="s">
        <v>17935</v>
      </c>
      <c r="N9399" t="s">
        <v>46666</v>
      </c>
      <c r="O9399" s="76" t="s">
        <v>4356</v>
      </c>
      <c r="P9399" s="82">
        <v>927</v>
      </c>
      <c r="Q9399" s="82" t="s">
        <v>73949</v>
      </c>
      <c r="R9399"/>
    </row>
    <row r="9400" spans="12:18" x14ac:dyDescent="0.25">
      <c r="L9400" t="s">
        <v>1304</v>
      </c>
      <c r="M9400" t="s">
        <v>34175</v>
      </c>
      <c r="N9400" t="s">
        <v>46667</v>
      </c>
      <c r="O9400" s="76" t="s">
        <v>4356</v>
      </c>
      <c r="P9400" s="82">
        <v>918</v>
      </c>
      <c r="Q9400" s="82" t="s">
        <v>73950</v>
      </c>
      <c r="R9400"/>
    </row>
    <row r="9401" spans="12:18" x14ac:dyDescent="0.25">
      <c r="L9401" t="s">
        <v>1304</v>
      </c>
      <c r="M9401" t="s">
        <v>8263</v>
      </c>
      <c r="N9401" t="s">
        <v>46668</v>
      </c>
      <c r="O9401" s="76" t="s">
        <v>4356</v>
      </c>
      <c r="P9401" s="82">
        <v>1417</v>
      </c>
      <c r="Q9401" s="82" t="s">
        <v>73951</v>
      </c>
      <c r="R9401"/>
    </row>
    <row r="9402" spans="12:18" x14ac:dyDescent="0.25">
      <c r="L9402" t="s">
        <v>1304</v>
      </c>
      <c r="M9402" t="s">
        <v>34176</v>
      </c>
      <c r="N9402" t="s">
        <v>46669</v>
      </c>
      <c r="O9402" s="76" t="s">
        <v>4366</v>
      </c>
      <c r="P9402" s="82">
        <v>40</v>
      </c>
      <c r="Q9402" s="82" t="s">
        <v>73952</v>
      </c>
      <c r="R9402"/>
    </row>
    <row r="9403" spans="12:18" x14ac:dyDescent="0.25">
      <c r="L9403" t="s">
        <v>1304</v>
      </c>
      <c r="M9403" t="s">
        <v>8264</v>
      </c>
      <c r="N9403" t="s">
        <v>46670</v>
      </c>
      <c r="O9403" s="76" t="s">
        <v>4356</v>
      </c>
      <c r="P9403" s="82">
        <v>578</v>
      </c>
      <c r="Q9403" s="82" t="s">
        <v>73953</v>
      </c>
      <c r="R9403"/>
    </row>
    <row r="9404" spans="12:18" x14ac:dyDescent="0.25">
      <c r="L9404" t="s">
        <v>1304</v>
      </c>
      <c r="M9404" t="s">
        <v>10115</v>
      </c>
      <c r="N9404" t="s">
        <v>46671</v>
      </c>
      <c r="O9404" s="76" t="s">
        <v>4366</v>
      </c>
      <c r="P9404" s="82">
        <v>96</v>
      </c>
      <c r="Q9404" s="82" t="s">
        <v>73954</v>
      </c>
      <c r="R9404"/>
    </row>
    <row r="9405" spans="12:18" x14ac:dyDescent="0.25">
      <c r="L9405" t="s">
        <v>1304</v>
      </c>
      <c r="M9405" t="s">
        <v>20530</v>
      </c>
      <c r="N9405" t="s">
        <v>46672</v>
      </c>
      <c r="O9405" s="76" t="s">
        <v>4356</v>
      </c>
      <c r="P9405" s="82">
        <v>1808</v>
      </c>
      <c r="Q9405" s="82" t="s">
        <v>73955</v>
      </c>
      <c r="R9405"/>
    </row>
    <row r="9406" spans="12:18" x14ac:dyDescent="0.25">
      <c r="L9406" t="s">
        <v>1304</v>
      </c>
      <c r="M9406" t="s">
        <v>34178</v>
      </c>
      <c r="N9406" t="s">
        <v>46673</v>
      </c>
      <c r="O9406" s="76" t="s">
        <v>4356</v>
      </c>
      <c r="P9406" s="82">
        <v>2725</v>
      </c>
      <c r="Q9406" s="82" t="s">
        <v>73957</v>
      </c>
      <c r="R9406"/>
    </row>
    <row r="9407" spans="12:18" x14ac:dyDescent="0.25">
      <c r="L9407" t="s">
        <v>1304</v>
      </c>
      <c r="M9407" t="s">
        <v>34177</v>
      </c>
      <c r="N9407" t="s">
        <v>46674</v>
      </c>
      <c r="O9407" s="76" t="s">
        <v>4356</v>
      </c>
      <c r="P9407" s="82">
        <v>3875</v>
      </c>
      <c r="Q9407" s="82" t="s">
        <v>73956</v>
      </c>
      <c r="R9407"/>
    </row>
    <row r="9408" spans="12:18" x14ac:dyDescent="0.25">
      <c r="L9408" t="s">
        <v>1304</v>
      </c>
      <c r="M9408" t="s">
        <v>17937</v>
      </c>
      <c r="N9408" t="s">
        <v>46675</v>
      </c>
      <c r="O9408" s="76" t="s">
        <v>4356</v>
      </c>
      <c r="P9408" s="82">
        <v>666</v>
      </c>
      <c r="Q9408" s="82" t="s">
        <v>73958</v>
      </c>
      <c r="R9408"/>
    </row>
    <row r="9409" spans="12:18" x14ac:dyDescent="0.25">
      <c r="L9409" t="s">
        <v>1304</v>
      </c>
      <c r="M9409" t="s">
        <v>10116</v>
      </c>
      <c r="N9409" t="s">
        <v>46676</v>
      </c>
      <c r="O9409" s="76" t="s">
        <v>4356</v>
      </c>
      <c r="P9409" s="82">
        <v>1359</v>
      </c>
      <c r="Q9409" s="82" t="s">
        <v>73959</v>
      </c>
      <c r="R9409"/>
    </row>
    <row r="9410" spans="12:18" x14ac:dyDescent="0.25">
      <c r="L9410" t="s">
        <v>1304</v>
      </c>
      <c r="M9410" t="s">
        <v>8265</v>
      </c>
      <c r="N9410" t="s">
        <v>46677</v>
      </c>
      <c r="O9410" s="76" t="s">
        <v>4356</v>
      </c>
      <c r="P9410" s="82">
        <v>5516</v>
      </c>
      <c r="Q9410" s="82" t="s">
        <v>73960</v>
      </c>
      <c r="R9410"/>
    </row>
    <row r="9411" spans="12:18" x14ac:dyDescent="0.25">
      <c r="L9411" t="s">
        <v>1304</v>
      </c>
      <c r="M9411" t="s">
        <v>34179</v>
      </c>
      <c r="N9411" t="s">
        <v>46678</v>
      </c>
      <c r="O9411" s="76" t="s">
        <v>4366</v>
      </c>
      <c r="P9411" s="82">
        <v>56</v>
      </c>
      <c r="Q9411" s="82" t="s">
        <v>73961</v>
      </c>
      <c r="R9411"/>
    </row>
    <row r="9412" spans="12:18" x14ac:dyDescent="0.25">
      <c r="L9412" t="s">
        <v>1304</v>
      </c>
      <c r="M9412" t="s">
        <v>10118</v>
      </c>
      <c r="N9412" t="s">
        <v>46679</v>
      </c>
      <c r="O9412" s="76" t="s">
        <v>4366</v>
      </c>
      <c r="P9412" s="82">
        <v>42</v>
      </c>
      <c r="Q9412" s="82" t="s">
        <v>73963</v>
      </c>
      <c r="R9412"/>
    </row>
    <row r="9413" spans="12:18" x14ac:dyDescent="0.25">
      <c r="L9413" t="s">
        <v>1304</v>
      </c>
      <c r="M9413" t="s">
        <v>20531</v>
      </c>
      <c r="N9413" t="s">
        <v>46680</v>
      </c>
      <c r="O9413" s="76" t="s">
        <v>4356</v>
      </c>
      <c r="P9413" s="82">
        <v>710</v>
      </c>
      <c r="Q9413" s="82" t="s">
        <v>73964</v>
      </c>
      <c r="R9413"/>
    </row>
    <row r="9414" spans="12:18" x14ac:dyDescent="0.25">
      <c r="L9414" t="s">
        <v>1304</v>
      </c>
      <c r="M9414" t="s">
        <v>20532</v>
      </c>
      <c r="N9414" t="s">
        <v>46681</v>
      </c>
      <c r="O9414" s="76" t="s">
        <v>4356</v>
      </c>
      <c r="P9414" s="82">
        <v>529</v>
      </c>
      <c r="Q9414" s="82" t="s">
        <v>73965</v>
      </c>
      <c r="R9414"/>
    </row>
    <row r="9415" spans="12:18" x14ac:dyDescent="0.25">
      <c r="L9415" t="s">
        <v>1304</v>
      </c>
      <c r="M9415" t="s">
        <v>17940</v>
      </c>
      <c r="N9415" t="s">
        <v>46682</v>
      </c>
      <c r="O9415" s="76" t="s">
        <v>4356</v>
      </c>
      <c r="P9415" s="82">
        <v>865</v>
      </c>
      <c r="Q9415" s="82" t="s">
        <v>73966</v>
      </c>
      <c r="R9415"/>
    </row>
    <row r="9416" spans="12:18" x14ac:dyDescent="0.25">
      <c r="L9416" t="s">
        <v>1304</v>
      </c>
      <c r="M9416" t="s">
        <v>34180</v>
      </c>
      <c r="N9416" t="s">
        <v>46683</v>
      </c>
      <c r="O9416" s="76" t="s">
        <v>4356</v>
      </c>
      <c r="P9416" s="82">
        <v>836</v>
      </c>
      <c r="Q9416" s="82" t="s">
        <v>73967</v>
      </c>
      <c r="R9416"/>
    </row>
    <row r="9417" spans="12:18" x14ac:dyDescent="0.25">
      <c r="L9417" t="s">
        <v>1304</v>
      </c>
      <c r="M9417" t="s">
        <v>10119</v>
      </c>
      <c r="N9417" t="s">
        <v>46684</v>
      </c>
      <c r="O9417" s="76" t="s">
        <v>4356</v>
      </c>
      <c r="P9417" s="82">
        <v>2017</v>
      </c>
      <c r="Q9417" s="82" t="s">
        <v>73968</v>
      </c>
      <c r="R9417"/>
    </row>
    <row r="9418" spans="12:18" x14ac:dyDescent="0.25">
      <c r="L9418" t="s">
        <v>1304</v>
      </c>
      <c r="M9418" t="s">
        <v>10120</v>
      </c>
      <c r="N9418" t="s">
        <v>46685</v>
      </c>
      <c r="O9418" s="76" t="s">
        <v>4356</v>
      </c>
      <c r="P9418" s="82">
        <v>638</v>
      </c>
      <c r="Q9418" s="82" t="s">
        <v>73969</v>
      </c>
      <c r="R9418"/>
    </row>
    <row r="9419" spans="12:18" x14ac:dyDescent="0.25">
      <c r="L9419" t="s">
        <v>1304</v>
      </c>
      <c r="M9419" t="s">
        <v>34181</v>
      </c>
      <c r="N9419" t="s">
        <v>46686</v>
      </c>
      <c r="O9419" s="76" t="s">
        <v>4366</v>
      </c>
      <c r="P9419" s="82">
        <v>161</v>
      </c>
      <c r="Q9419" s="82" t="s">
        <v>73970</v>
      </c>
      <c r="R9419"/>
    </row>
    <row r="9420" spans="12:18" x14ac:dyDescent="0.25">
      <c r="L9420" t="s">
        <v>1304</v>
      </c>
      <c r="M9420" t="s">
        <v>34182</v>
      </c>
      <c r="N9420" t="s">
        <v>46687</v>
      </c>
      <c r="O9420" s="76" t="s">
        <v>4356</v>
      </c>
      <c r="P9420" s="82">
        <v>549</v>
      </c>
      <c r="Q9420" s="82" t="s">
        <v>73971</v>
      </c>
      <c r="R9420"/>
    </row>
    <row r="9421" spans="12:18" x14ac:dyDescent="0.25">
      <c r="L9421" t="s">
        <v>1304</v>
      </c>
      <c r="M9421" t="s">
        <v>20533</v>
      </c>
      <c r="N9421" t="s">
        <v>46688</v>
      </c>
      <c r="O9421" s="76" t="s">
        <v>4356</v>
      </c>
      <c r="P9421" s="82">
        <v>422</v>
      </c>
      <c r="Q9421" s="82" t="s">
        <v>73972</v>
      </c>
      <c r="R9421"/>
    </row>
    <row r="9422" spans="12:18" x14ac:dyDescent="0.25">
      <c r="L9422" t="s">
        <v>1304</v>
      </c>
      <c r="M9422" t="s">
        <v>8266</v>
      </c>
      <c r="N9422" t="s">
        <v>46689</v>
      </c>
      <c r="O9422" s="76" t="s">
        <v>4366</v>
      </c>
      <c r="P9422" s="82">
        <v>156</v>
      </c>
      <c r="Q9422" s="82" t="s">
        <v>73973</v>
      </c>
      <c r="R9422"/>
    </row>
    <row r="9423" spans="12:18" x14ac:dyDescent="0.25">
      <c r="L9423" t="s">
        <v>1304</v>
      </c>
      <c r="M9423" t="s">
        <v>10121</v>
      </c>
      <c r="N9423" t="s">
        <v>46690</v>
      </c>
      <c r="O9423" s="76" t="s">
        <v>4356</v>
      </c>
      <c r="P9423" s="82">
        <v>139</v>
      </c>
      <c r="Q9423" s="82" t="s">
        <v>73974</v>
      </c>
      <c r="R9423"/>
    </row>
    <row r="9424" spans="12:18" x14ac:dyDescent="0.25">
      <c r="L9424" t="s">
        <v>1304</v>
      </c>
      <c r="M9424" t="s">
        <v>17942</v>
      </c>
      <c r="N9424" t="s">
        <v>46691</v>
      </c>
      <c r="O9424" s="76" t="s">
        <v>4366</v>
      </c>
      <c r="P9424" s="82">
        <v>486</v>
      </c>
      <c r="Q9424" s="82" t="s">
        <v>73975</v>
      </c>
      <c r="R9424"/>
    </row>
    <row r="9425" spans="12:18" x14ac:dyDescent="0.25">
      <c r="L9425" t="s">
        <v>1304</v>
      </c>
      <c r="M9425" t="s">
        <v>8267</v>
      </c>
      <c r="N9425" t="s">
        <v>46692</v>
      </c>
      <c r="O9425" s="76" t="s">
        <v>4366</v>
      </c>
      <c r="P9425" s="82">
        <v>83</v>
      </c>
      <c r="Q9425" s="82" t="s">
        <v>73976</v>
      </c>
      <c r="R9425"/>
    </row>
    <row r="9426" spans="12:18" x14ac:dyDescent="0.25">
      <c r="L9426" t="s">
        <v>1304</v>
      </c>
      <c r="M9426" t="s">
        <v>10122</v>
      </c>
      <c r="N9426" t="s">
        <v>46693</v>
      </c>
      <c r="O9426" s="76" t="s">
        <v>4366</v>
      </c>
      <c r="P9426" s="82">
        <v>69</v>
      </c>
      <c r="Q9426" s="82" t="s">
        <v>73977</v>
      </c>
      <c r="R9426"/>
    </row>
    <row r="9427" spans="12:18" x14ac:dyDescent="0.25">
      <c r="L9427" t="s">
        <v>1304</v>
      </c>
      <c r="M9427" t="s">
        <v>10123</v>
      </c>
      <c r="N9427" t="s">
        <v>46694</v>
      </c>
      <c r="O9427" s="76" t="s">
        <v>4356</v>
      </c>
      <c r="P9427" s="82">
        <v>563</v>
      </c>
      <c r="Q9427" s="82" t="s">
        <v>73979</v>
      </c>
      <c r="R9427"/>
    </row>
    <row r="9428" spans="12:18" x14ac:dyDescent="0.25">
      <c r="L9428" t="s">
        <v>1304</v>
      </c>
      <c r="M9428" t="s">
        <v>10124</v>
      </c>
      <c r="N9428" t="s">
        <v>46695</v>
      </c>
      <c r="O9428" s="76" t="s">
        <v>4374</v>
      </c>
      <c r="P9428" s="82">
        <v>8505</v>
      </c>
      <c r="Q9428" s="82" t="s">
        <v>73980</v>
      </c>
      <c r="R9428"/>
    </row>
    <row r="9429" spans="12:18" x14ac:dyDescent="0.25">
      <c r="L9429" t="s">
        <v>1304</v>
      </c>
      <c r="M9429" t="s">
        <v>10125</v>
      </c>
      <c r="N9429" t="s">
        <v>46696</v>
      </c>
      <c r="O9429" s="76" t="s">
        <v>4356</v>
      </c>
      <c r="P9429" s="82">
        <v>670</v>
      </c>
      <c r="Q9429" s="82" t="s">
        <v>73981</v>
      </c>
      <c r="R9429"/>
    </row>
    <row r="9430" spans="12:18" x14ac:dyDescent="0.25">
      <c r="L9430" t="s">
        <v>1304</v>
      </c>
      <c r="M9430" t="s">
        <v>10126</v>
      </c>
      <c r="N9430" t="s">
        <v>46697</v>
      </c>
      <c r="O9430" s="76" t="s">
        <v>4366</v>
      </c>
      <c r="P9430" s="82">
        <v>100</v>
      </c>
      <c r="Q9430" s="82" t="s">
        <v>73982</v>
      </c>
      <c r="R9430"/>
    </row>
    <row r="9431" spans="12:18" x14ac:dyDescent="0.25">
      <c r="L9431" t="s">
        <v>1304</v>
      </c>
      <c r="M9431" t="s">
        <v>10127</v>
      </c>
      <c r="N9431" t="s">
        <v>46698</v>
      </c>
      <c r="O9431" s="76" t="s">
        <v>4366</v>
      </c>
      <c r="P9431" s="82">
        <v>181</v>
      </c>
      <c r="Q9431" s="82" t="s">
        <v>73983</v>
      </c>
      <c r="R9431"/>
    </row>
    <row r="9432" spans="12:18" x14ac:dyDescent="0.25">
      <c r="L9432" t="s">
        <v>1304</v>
      </c>
      <c r="M9432" t="s">
        <v>20534</v>
      </c>
      <c r="N9432" t="s">
        <v>46699</v>
      </c>
      <c r="O9432" s="76" t="s">
        <v>4356</v>
      </c>
      <c r="P9432" s="82">
        <v>4621</v>
      </c>
      <c r="Q9432" s="82" t="s">
        <v>73984</v>
      </c>
      <c r="R9432"/>
    </row>
    <row r="9433" spans="12:18" x14ac:dyDescent="0.25">
      <c r="L9433" t="s">
        <v>1304</v>
      </c>
      <c r="M9433" t="s">
        <v>17946</v>
      </c>
      <c r="N9433" t="s">
        <v>46700</v>
      </c>
      <c r="O9433" s="76" t="s">
        <v>4356</v>
      </c>
      <c r="P9433" s="82">
        <v>3159</v>
      </c>
      <c r="Q9433" s="82" t="s">
        <v>73985</v>
      </c>
      <c r="R9433"/>
    </row>
    <row r="9434" spans="12:18" x14ac:dyDescent="0.25">
      <c r="L9434" t="s">
        <v>1304</v>
      </c>
      <c r="M9434" t="s">
        <v>8268</v>
      </c>
      <c r="N9434" t="s">
        <v>46701</v>
      </c>
      <c r="O9434" s="76" t="s">
        <v>4356</v>
      </c>
      <c r="P9434" s="82">
        <v>640</v>
      </c>
      <c r="Q9434" s="82" t="s">
        <v>73986</v>
      </c>
      <c r="R9434"/>
    </row>
    <row r="9435" spans="12:18" x14ac:dyDescent="0.25">
      <c r="L9435" t="s">
        <v>1304</v>
      </c>
      <c r="M9435" t="s">
        <v>20535</v>
      </c>
      <c r="N9435" t="s">
        <v>46702</v>
      </c>
      <c r="O9435" s="76" t="s">
        <v>4374</v>
      </c>
      <c r="P9435" s="82">
        <v>5833</v>
      </c>
      <c r="Q9435" s="82" t="s">
        <v>73987</v>
      </c>
      <c r="R9435"/>
    </row>
    <row r="9436" spans="12:18" x14ac:dyDescent="0.25">
      <c r="L9436" t="s">
        <v>1304</v>
      </c>
      <c r="M9436" t="s">
        <v>20536</v>
      </c>
      <c r="N9436" t="s">
        <v>46703</v>
      </c>
      <c r="O9436" s="76" t="s">
        <v>4366</v>
      </c>
      <c r="P9436" s="82">
        <v>51</v>
      </c>
      <c r="Q9436" s="82" t="s">
        <v>73988</v>
      </c>
      <c r="R9436"/>
    </row>
    <row r="9437" spans="12:18" x14ac:dyDescent="0.25">
      <c r="L9437" t="s">
        <v>1304</v>
      </c>
      <c r="M9437" t="s">
        <v>20537</v>
      </c>
      <c r="N9437" t="s">
        <v>46704</v>
      </c>
      <c r="O9437" s="76" t="s">
        <v>4356</v>
      </c>
      <c r="P9437" s="82">
        <v>1521</v>
      </c>
      <c r="Q9437" s="82" t="s">
        <v>73989</v>
      </c>
      <c r="R9437"/>
    </row>
    <row r="9438" spans="12:18" x14ac:dyDescent="0.25">
      <c r="L9438" t="s">
        <v>1304</v>
      </c>
      <c r="M9438" t="s">
        <v>8269</v>
      </c>
      <c r="N9438" t="s">
        <v>46705</v>
      </c>
      <c r="O9438" s="76" t="s">
        <v>4356</v>
      </c>
      <c r="P9438" s="82">
        <v>811</v>
      </c>
      <c r="Q9438" s="82" t="s">
        <v>73990</v>
      </c>
      <c r="R9438"/>
    </row>
    <row r="9439" spans="12:18" x14ac:dyDescent="0.25">
      <c r="L9439" t="s">
        <v>1304</v>
      </c>
      <c r="M9439" t="s">
        <v>17948</v>
      </c>
      <c r="N9439" t="s">
        <v>46706</v>
      </c>
      <c r="O9439" s="76" t="s">
        <v>4356</v>
      </c>
      <c r="P9439" s="82">
        <v>1064</v>
      </c>
      <c r="Q9439" s="82" t="s">
        <v>73991</v>
      </c>
      <c r="R9439"/>
    </row>
    <row r="9440" spans="12:18" x14ac:dyDescent="0.25">
      <c r="L9440" t="s">
        <v>1304</v>
      </c>
      <c r="M9440" t="s">
        <v>17950</v>
      </c>
      <c r="N9440" t="s">
        <v>46707</v>
      </c>
      <c r="O9440" s="76" t="s">
        <v>4366</v>
      </c>
      <c r="P9440" s="82">
        <v>172</v>
      </c>
      <c r="Q9440" s="82" t="s">
        <v>73992</v>
      </c>
      <c r="R9440"/>
    </row>
    <row r="9441" spans="12:18" x14ac:dyDescent="0.25">
      <c r="L9441" t="s">
        <v>1304</v>
      </c>
      <c r="M9441" t="s">
        <v>34183</v>
      </c>
      <c r="N9441" t="s">
        <v>46708</v>
      </c>
      <c r="O9441" s="76" t="s">
        <v>4366</v>
      </c>
      <c r="P9441" s="82">
        <v>27</v>
      </c>
      <c r="Q9441" s="82" t="s">
        <v>73993</v>
      </c>
      <c r="R9441"/>
    </row>
    <row r="9442" spans="12:18" x14ac:dyDescent="0.25">
      <c r="L9442" t="s">
        <v>1304</v>
      </c>
      <c r="M9442" t="s">
        <v>10128</v>
      </c>
      <c r="N9442" t="s">
        <v>46709</v>
      </c>
      <c r="O9442" s="76" t="s">
        <v>4356</v>
      </c>
      <c r="P9442" s="82">
        <v>5478</v>
      </c>
      <c r="Q9442" s="82" t="s">
        <v>73994</v>
      </c>
      <c r="R9442"/>
    </row>
    <row r="9443" spans="12:18" x14ac:dyDescent="0.25">
      <c r="L9443" t="s">
        <v>1304</v>
      </c>
      <c r="M9443" t="s">
        <v>34184</v>
      </c>
      <c r="N9443" t="s">
        <v>46710</v>
      </c>
      <c r="O9443" s="76" t="s">
        <v>4356</v>
      </c>
      <c r="P9443" s="82">
        <v>1334</v>
      </c>
      <c r="Q9443" s="82" t="s">
        <v>73995</v>
      </c>
      <c r="R9443"/>
    </row>
    <row r="9444" spans="12:18" x14ac:dyDescent="0.25">
      <c r="L9444" t="s">
        <v>1304</v>
      </c>
      <c r="M9444" t="s">
        <v>8270</v>
      </c>
      <c r="N9444" t="s">
        <v>46711</v>
      </c>
      <c r="O9444" s="76" t="s">
        <v>4366</v>
      </c>
      <c r="P9444" s="82">
        <v>86</v>
      </c>
      <c r="Q9444" s="82" t="s">
        <v>73996</v>
      </c>
      <c r="R9444"/>
    </row>
    <row r="9445" spans="12:18" x14ac:dyDescent="0.25">
      <c r="L9445" t="s">
        <v>1304</v>
      </c>
      <c r="M9445" t="s">
        <v>10129</v>
      </c>
      <c r="N9445" t="s">
        <v>46712</v>
      </c>
      <c r="O9445" s="76" t="s">
        <v>4366</v>
      </c>
      <c r="P9445" s="82">
        <v>104</v>
      </c>
      <c r="Q9445" s="82" t="s">
        <v>73997</v>
      </c>
      <c r="R9445"/>
    </row>
    <row r="9446" spans="12:18" x14ac:dyDescent="0.25">
      <c r="L9446" t="s">
        <v>1304</v>
      </c>
      <c r="M9446" t="s">
        <v>20538</v>
      </c>
      <c r="N9446" t="s">
        <v>46713</v>
      </c>
      <c r="O9446" s="76" t="s">
        <v>4366</v>
      </c>
      <c r="P9446" s="82">
        <v>67</v>
      </c>
      <c r="Q9446" s="82" t="s">
        <v>73998</v>
      </c>
      <c r="R9446"/>
    </row>
    <row r="9447" spans="12:18" x14ac:dyDescent="0.25">
      <c r="L9447" t="s">
        <v>1304</v>
      </c>
      <c r="M9447" t="s">
        <v>8271</v>
      </c>
      <c r="N9447" t="s">
        <v>46714</v>
      </c>
      <c r="O9447" s="76" t="s">
        <v>4356</v>
      </c>
      <c r="P9447" s="82">
        <v>1024</v>
      </c>
      <c r="Q9447" s="82" t="s">
        <v>73999</v>
      </c>
      <c r="R9447"/>
    </row>
    <row r="9448" spans="12:18" x14ac:dyDescent="0.25">
      <c r="L9448" t="s">
        <v>1304</v>
      </c>
      <c r="M9448" t="s">
        <v>34185</v>
      </c>
      <c r="N9448" t="s">
        <v>46715</v>
      </c>
      <c r="O9448" s="76" t="s">
        <v>4366</v>
      </c>
      <c r="P9448" s="82">
        <v>28</v>
      </c>
      <c r="Q9448" s="82" t="s">
        <v>74000</v>
      </c>
      <c r="R9448"/>
    </row>
    <row r="9449" spans="12:18" x14ac:dyDescent="0.25">
      <c r="L9449" t="s">
        <v>1304</v>
      </c>
      <c r="M9449" t="s">
        <v>8272</v>
      </c>
      <c r="N9449" t="s">
        <v>46716</v>
      </c>
      <c r="O9449" s="76" t="s">
        <v>4366</v>
      </c>
      <c r="P9449" s="82">
        <v>147</v>
      </c>
      <c r="Q9449" s="82" t="s">
        <v>74001</v>
      </c>
      <c r="R9449"/>
    </row>
    <row r="9450" spans="12:18" x14ac:dyDescent="0.25">
      <c r="L9450" t="s">
        <v>1304</v>
      </c>
      <c r="M9450" t="s">
        <v>17953</v>
      </c>
      <c r="N9450" t="s">
        <v>46717</v>
      </c>
      <c r="O9450" s="76" t="s">
        <v>4356</v>
      </c>
      <c r="P9450" s="82">
        <v>163</v>
      </c>
      <c r="Q9450" s="82" t="s">
        <v>74002</v>
      </c>
      <c r="R9450"/>
    </row>
    <row r="9451" spans="12:18" x14ac:dyDescent="0.25">
      <c r="L9451" t="s">
        <v>1304</v>
      </c>
      <c r="M9451" t="s">
        <v>20539</v>
      </c>
      <c r="N9451" t="s">
        <v>46718</v>
      </c>
      <c r="O9451" s="76" t="s">
        <v>4366</v>
      </c>
      <c r="P9451" s="82">
        <v>79</v>
      </c>
      <c r="Q9451" s="82" t="s">
        <v>74003</v>
      </c>
      <c r="R9451"/>
    </row>
    <row r="9452" spans="12:18" x14ac:dyDescent="0.25">
      <c r="L9452" t="s">
        <v>1304</v>
      </c>
      <c r="M9452" t="s">
        <v>10130</v>
      </c>
      <c r="N9452" t="s">
        <v>46719</v>
      </c>
      <c r="O9452" s="76" t="s">
        <v>4366</v>
      </c>
      <c r="P9452" s="82">
        <v>127</v>
      </c>
      <c r="Q9452" s="82" t="s">
        <v>74004</v>
      </c>
      <c r="R9452"/>
    </row>
    <row r="9453" spans="12:18" x14ac:dyDescent="0.25">
      <c r="L9453" t="s">
        <v>1304</v>
      </c>
      <c r="M9453" t="s">
        <v>8274</v>
      </c>
      <c r="N9453" t="s">
        <v>46720</v>
      </c>
      <c r="O9453" s="76" t="s">
        <v>4366</v>
      </c>
      <c r="P9453" s="82">
        <v>190</v>
      </c>
      <c r="Q9453" s="82" t="s">
        <v>74006</v>
      </c>
      <c r="R9453"/>
    </row>
    <row r="9454" spans="12:18" x14ac:dyDescent="0.25">
      <c r="L9454" t="s">
        <v>1304</v>
      </c>
      <c r="M9454" t="s">
        <v>17955</v>
      </c>
      <c r="N9454" t="s">
        <v>46721</v>
      </c>
      <c r="O9454" s="76" t="s">
        <v>4356</v>
      </c>
      <c r="P9454" s="82">
        <v>2282</v>
      </c>
      <c r="Q9454" s="82" t="s">
        <v>74008</v>
      </c>
      <c r="R9454"/>
    </row>
    <row r="9455" spans="12:18" x14ac:dyDescent="0.25">
      <c r="L9455" t="s">
        <v>1304</v>
      </c>
      <c r="M9455" t="s">
        <v>20577</v>
      </c>
      <c r="N9455" t="s">
        <v>46722</v>
      </c>
      <c r="O9455" s="76" t="s">
        <v>4356</v>
      </c>
      <c r="P9455" s="82">
        <v>554</v>
      </c>
      <c r="Q9455" s="82" t="s">
        <v>74227</v>
      </c>
      <c r="R9455"/>
    </row>
    <row r="9456" spans="12:18" x14ac:dyDescent="0.25">
      <c r="L9456" t="s">
        <v>1304</v>
      </c>
      <c r="M9456" t="s">
        <v>8276</v>
      </c>
      <c r="N9456" t="s">
        <v>46723</v>
      </c>
      <c r="O9456" s="76" t="s">
        <v>4356</v>
      </c>
      <c r="P9456" s="82">
        <v>717</v>
      </c>
      <c r="Q9456" s="82" t="s">
        <v>74009</v>
      </c>
      <c r="R9456"/>
    </row>
    <row r="9457" spans="12:18" x14ac:dyDescent="0.25">
      <c r="L9457" t="s">
        <v>1304</v>
      </c>
      <c r="M9457" t="s">
        <v>10131</v>
      </c>
      <c r="N9457" t="s">
        <v>46724</v>
      </c>
      <c r="O9457" s="76" t="s">
        <v>4366</v>
      </c>
      <c r="P9457" s="82">
        <v>193</v>
      </c>
      <c r="Q9457" s="82" t="s">
        <v>74010</v>
      </c>
      <c r="R9457"/>
    </row>
    <row r="9458" spans="12:18" x14ac:dyDescent="0.25">
      <c r="L9458" t="s">
        <v>1304</v>
      </c>
      <c r="M9458" t="s">
        <v>20540</v>
      </c>
      <c r="N9458" t="s">
        <v>46725</v>
      </c>
      <c r="O9458" s="76" t="s">
        <v>4366</v>
      </c>
      <c r="P9458" s="82">
        <v>113</v>
      </c>
      <c r="Q9458" s="82" t="s">
        <v>74011</v>
      </c>
      <c r="R9458"/>
    </row>
    <row r="9459" spans="12:18" x14ac:dyDescent="0.25">
      <c r="L9459" t="s">
        <v>1304</v>
      </c>
      <c r="M9459" t="s">
        <v>34186</v>
      </c>
      <c r="N9459" t="s">
        <v>46726</v>
      </c>
      <c r="O9459" s="76" t="s">
        <v>4356</v>
      </c>
      <c r="P9459" s="82">
        <v>1913</v>
      </c>
      <c r="Q9459" s="82" t="s">
        <v>74013</v>
      </c>
      <c r="R9459"/>
    </row>
    <row r="9460" spans="12:18" x14ac:dyDescent="0.25">
      <c r="L9460" t="s">
        <v>1304</v>
      </c>
      <c r="M9460" t="s">
        <v>10174</v>
      </c>
      <c r="N9460" t="s">
        <v>46727</v>
      </c>
      <c r="O9460" s="76" t="s">
        <v>4356</v>
      </c>
      <c r="P9460" s="82">
        <v>927</v>
      </c>
      <c r="Q9460" s="82" t="s">
        <v>74226</v>
      </c>
      <c r="R9460"/>
    </row>
    <row r="9461" spans="12:18" x14ac:dyDescent="0.25">
      <c r="L9461" t="s">
        <v>1304</v>
      </c>
      <c r="M9461" t="s">
        <v>34187</v>
      </c>
      <c r="N9461" t="s">
        <v>46728</v>
      </c>
      <c r="O9461" s="76" t="s">
        <v>4356</v>
      </c>
      <c r="P9461" s="82">
        <v>1551</v>
      </c>
      <c r="Q9461" s="82" t="s">
        <v>74015</v>
      </c>
      <c r="R9461"/>
    </row>
    <row r="9462" spans="12:18" x14ac:dyDescent="0.25">
      <c r="L9462" t="s">
        <v>1304</v>
      </c>
      <c r="M9462" t="s">
        <v>34188</v>
      </c>
      <c r="N9462" t="s">
        <v>46729</v>
      </c>
      <c r="O9462" s="76" t="s">
        <v>4366</v>
      </c>
      <c r="P9462" s="82">
        <v>20</v>
      </c>
      <c r="Q9462" s="82" t="s">
        <v>74016</v>
      </c>
      <c r="R9462"/>
    </row>
    <row r="9463" spans="12:18" x14ac:dyDescent="0.25">
      <c r="L9463" t="s">
        <v>1304</v>
      </c>
      <c r="M9463" t="s">
        <v>10132</v>
      </c>
      <c r="N9463" t="s">
        <v>46730</v>
      </c>
      <c r="O9463" s="76" t="s">
        <v>4356</v>
      </c>
      <c r="P9463" s="82">
        <v>1895</v>
      </c>
      <c r="Q9463" s="82" t="s">
        <v>74017</v>
      </c>
      <c r="R9463"/>
    </row>
    <row r="9464" spans="12:18" x14ac:dyDescent="0.25">
      <c r="L9464" t="s">
        <v>1304</v>
      </c>
      <c r="M9464" t="s">
        <v>20542</v>
      </c>
      <c r="N9464" t="s">
        <v>46731</v>
      </c>
      <c r="O9464" s="76" t="s">
        <v>4356</v>
      </c>
      <c r="P9464" s="82">
        <v>983</v>
      </c>
      <c r="Q9464" s="82" t="s">
        <v>74018</v>
      </c>
      <c r="R9464"/>
    </row>
    <row r="9465" spans="12:18" x14ac:dyDescent="0.25">
      <c r="L9465" t="s">
        <v>1304</v>
      </c>
      <c r="M9465" t="s">
        <v>34189</v>
      </c>
      <c r="N9465" t="s">
        <v>46732</v>
      </c>
      <c r="O9465" s="76" t="s">
        <v>4366</v>
      </c>
      <c r="P9465" s="82">
        <v>10</v>
      </c>
      <c r="Q9465" s="82" t="s">
        <v>74019</v>
      </c>
      <c r="R9465"/>
    </row>
    <row r="9466" spans="12:18" x14ac:dyDescent="0.25">
      <c r="L9466" t="s">
        <v>1304</v>
      </c>
      <c r="M9466" t="s">
        <v>8323</v>
      </c>
      <c r="N9466" t="s">
        <v>46733</v>
      </c>
      <c r="O9466" s="76" t="s">
        <v>4356</v>
      </c>
      <c r="P9466" s="82">
        <v>892</v>
      </c>
      <c r="Q9466" s="82" t="s">
        <v>74228</v>
      </c>
      <c r="R9466"/>
    </row>
    <row r="9467" spans="12:18" x14ac:dyDescent="0.25">
      <c r="L9467" t="s">
        <v>1304</v>
      </c>
      <c r="M9467" t="s">
        <v>34190</v>
      </c>
      <c r="N9467" t="s">
        <v>46734</v>
      </c>
      <c r="O9467" s="76" t="s">
        <v>4366</v>
      </c>
      <c r="P9467" s="82">
        <v>28</v>
      </c>
      <c r="Q9467" s="82" t="s">
        <v>74020</v>
      </c>
      <c r="R9467"/>
    </row>
    <row r="9468" spans="12:18" x14ac:dyDescent="0.25">
      <c r="L9468" t="s">
        <v>1304</v>
      </c>
      <c r="M9468" t="s">
        <v>10100</v>
      </c>
      <c r="N9468" t="s">
        <v>46735</v>
      </c>
      <c r="O9468" s="76" t="s">
        <v>4366</v>
      </c>
      <c r="P9468" s="82">
        <v>4</v>
      </c>
      <c r="Q9468" s="82" t="s">
        <v>73907</v>
      </c>
      <c r="R9468"/>
    </row>
    <row r="9469" spans="12:18" x14ac:dyDescent="0.25">
      <c r="L9469" t="s">
        <v>1304</v>
      </c>
      <c r="M9469" t="s">
        <v>34168</v>
      </c>
      <c r="N9469" t="s">
        <v>46736</v>
      </c>
      <c r="O9469" s="76" t="s">
        <v>4356</v>
      </c>
      <c r="P9469" s="82">
        <v>1029</v>
      </c>
      <c r="Q9469" s="82" t="s">
        <v>73908</v>
      </c>
      <c r="R9469"/>
    </row>
    <row r="9470" spans="12:18" x14ac:dyDescent="0.25">
      <c r="L9470" t="s">
        <v>1304</v>
      </c>
      <c r="M9470" t="s">
        <v>20526</v>
      </c>
      <c r="N9470" t="s">
        <v>46737</v>
      </c>
      <c r="O9470" s="76" t="s">
        <v>4356</v>
      </c>
      <c r="P9470" s="82">
        <v>443</v>
      </c>
      <c r="Q9470" s="82" t="s">
        <v>73909</v>
      </c>
      <c r="R9470"/>
    </row>
    <row r="9471" spans="12:18" x14ac:dyDescent="0.25">
      <c r="L9471" t="s">
        <v>1304</v>
      </c>
      <c r="M9471" t="s">
        <v>10101</v>
      </c>
      <c r="N9471" t="s">
        <v>46738</v>
      </c>
      <c r="O9471" s="76" t="s">
        <v>4356</v>
      </c>
      <c r="P9471" s="82">
        <v>571</v>
      </c>
      <c r="Q9471" s="82" t="s">
        <v>73911</v>
      </c>
      <c r="R9471"/>
    </row>
    <row r="9472" spans="12:18" x14ac:dyDescent="0.25">
      <c r="L9472" t="s">
        <v>1304</v>
      </c>
      <c r="M9472" t="s">
        <v>34169</v>
      </c>
      <c r="N9472" t="s">
        <v>46739</v>
      </c>
      <c r="O9472" s="76" t="s">
        <v>4356</v>
      </c>
      <c r="P9472" s="82">
        <v>881</v>
      </c>
      <c r="Q9472" s="82" t="s">
        <v>73910</v>
      </c>
      <c r="R9472"/>
    </row>
    <row r="9473" spans="12:18" x14ac:dyDescent="0.25">
      <c r="L9473" t="s">
        <v>1304</v>
      </c>
      <c r="M9473" t="s">
        <v>10104</v>
      </c>
      <c r="N9473" t="s">
        <v>46740</v>
      </c>
      <c r="O9473" s="76" t="s">
        <v>4356</v>
      </c>
      <c r="P9473" s="82">
        <v>1656</v>
      </c>
      <c r="Q9473" s="82" t="s">
        <v>73920</v>
      </c>
      <c r="R9473"/>
    </row>
    <row r="9474" spans="12:18" x14ac:dyDescent="0.25">
      <c r="L9474" t="s">
        <v>1304</v>
      </c>
      <c r="M9474" t="s">
        <v>10112</v>
      </c>
      <c r="N9474" t="s">
        <v>46741</v>
      </c>
      <c r="O9474" s="76" t="s">
        <v>4356</v>
      </c>
      <c r="P9474" s="82">
        <v>713</v>
      </c>
      <c r="Q9474" s="82" t="s">
        <v>73946</v>
      </c>
      <c r="R9474"/>
    </row>
    <row r="9475" spans="12:18" x14ac:dyDescent="0.25">
      <c r="L9475" t="s">
        <v>1304</v>
      </c>
      <c r="M9475" t="s">
        <v>10113</v>
      </c>
      <c r="N9475" t="s">
        <v>46742</v>
      </c>
      <c r="O9475" s="76" t="s">
        <v>4366</v>
      </c>
      <c r="P9475" s="82">
        <v>34</v>
      </c>
      <c r="Q9475" s="82" t="s">
        <v>73947</v>
      </c>
      <c r="R9475"/>
    </row>
    <row r="9476" spans="12:18" x14ac:dyDescent="0.25">
      <c r="L9476" t="s">
        <v>1304</v>
      </c>
      <c r="M9476" t="s">
        <v>10117</v>
      </c>
      <c r="N9476" t="s">
        <v>46743</v>
      </c>
      <c r="O9476" s="76" t="s">
        <v>4366</v>
      </c>
      <c r="P9476" s="82">
        <v>28</v>
      </c>
      <c r="Q9476" s="82" t="s">
        <v>73962</v>
      </c>
      <c r="R9476"/>
    </row>
    <row r="9477" spans="12:18" x14ac:dyDescent="0.25">
      <c r="L9477" t="s">
        <v>1304</v>
      </c>
      <c r="M9477" t="s">
        <v>17944</v>
      </c>
      <c r="N9477" t="s">
        <v>46744</v>
      </c>
      <c r="O9477" s="76" t="s">
        <v>4356</v>
      </c>
      <c r="P9477" s="82">
        <v>1071</v>
      </c>
      <c r="Q9477" s="82" t="s">
        <v>73978</v>
      </c>
      <c r="R9477"/>
    </row>
    <row r="9478" spans="12:18" x14ac:dyDescent="0.25">
      <c r="L9478" t="s">
        <v>1304</v>
      </c>
      <c r="M9478" t="s">
        <v>8275</v>
      </c>
      <c r="N9478" t="s">
        <v>46745</v>
      </c>
      <c r="O9478" s="76" t="s">
        <v>4356</v>
      </c>
      <c r="P9478" s="82">
        <v>1107</v>
      </c>
      <c r="Q9478" s="82" t="s">
        <v>74007</v>
      </c>
      <c r="R9478"/>
    </row>
    <row r="9479" spans="12:18" x14ac:dyDescent="0.25">
      <c r="L9479" t="s">
        <v>1304</v>
      </c>
      <c r="M9479" t="s">
        <v>10134</v>
      </c>
      <c r="N9479" t="s">
        <v>46746</v>
      </c>
      <c r="O9479" s="76" t="s">
        <v>4356</v>
      </c>
      <c r="P9479" s="82">
        <v>756</v>
      </c>
      <c r="Q9479" s="82" t="s">
        <v>74025</v>
      </c>
      <c r="R9479"/>
    </row>
    <row r="9480" spans="12:18" x14ac:dyDescent="0.25">
      <c r="L9480" t="s">
        <v>1304</v>
      </c>
      <c r="M9480" t="s">
        <v>20553</v>
      </c>
      <c r="N9480" t="s">
        <v>46747</v>
      </c>
      <c r="O9480" s="76" t="s">
        <v>4356</v>
      </c>
      <c r="P9480" s="82">
        <v>426</v>
      </c>
      <c r="Q9480" s="82" t="s">
        <v>74077</v>
      </c>
      <c r="R9480"/>
    </row>
    <row r="9481" spans="12:18" x14ac:dyDescent="0.25">
      <c r="L9481" t="s">
        <v>1304</v>
      </c>
      <c r="M9481" t="s">
        <v>8290</v>
      </c>
      <c r="N9481" t="s">
        <v>46748</v>
      </c>
      <c r="O9481" s="76" t="s">
        <v>4356</v>
      </c>
      <c r="P9481" s="82">
        <v>795</v>
      </c>
      <c r="Q9481" s="82" t="s">
        <v>74078</v>
      </c>
      <c r="R9481"/>
    </row>
    <row r="9482" spans="12:18" x14ac:dyDescent="0.25">
      <c r="L9482" t="s">
        <v>1304</v>
      </c>
      <c r="M9482" t="s">
        <v>17980</v>
      </c>
      <c r="N9482" t="s">
        <v>46749</v>
      </c>
      <c r="O9482" s="76" t="s">
        <v>4356</v>
      </c>
      <c r="P9482" s="82">
        <v>193</v>
      </c>
      <c r="Q9482" s="82" t="s">
        <v>74079</v>
      </c>
      <c r="R9482"/>
    </row>
    <row r="9483" spans="12:18" x14ac:dyDescent="0.25">
      <c r="L9483" t="s">
        <v>1304</v>
      </c>
      <c r="M9483" t="s">
        <v>17990</v>
      </c>
      <c r="N9483" t="s">
        <v>46750</v>
      </c>
      <c r="O9483" s="76" t="s">
        <v>4366</v>
      </c>
      <c r="P9483" s="82">
        <v>96</v>
      </c>
      <c r="Q9483" s="82" t="s">
        <v>74091</v>
      </c>
      <c r="R9483"/>
    </row>
    <row r="9484" spans="12:18" x14ac:dyDescent="0.25">
      <c r="L9484" t="s">
        <v>1304</v>
      </c>
      <c r="M9484" t="s">
        <v>20522</v>
      </c>
      <c r="N9484" t="s">
        <v>46751</v>
      </c>
      <c r="O9484" s="76" t="s">
        <v>4356</v>
      </c>
      <c r="P9484" s="82">
        <v>235</v>
      </c>
      <c r="Q9484" s="82" t="s">
        <v>73898</v>
      </c>
      <c r="R9484"/>
    </row>
    <row r="9485" spans="12:18" x14ac:dyDescent="0.25">
      <c r="L9485" t="s">
        <v>1304</v>
      </c>
      <c r="M9485" t="s">
        <v>10156</v>
      </c>
      <c r="N9485" t="s">
        <v>46752</v>
      </c>
      <c r="O9485" s="76" t="s">
        <v>4374</v>
      </c>
      <c r="P9485" s="82">
        <v>3272</v>
      </c>
      <c r="Q9485" s="82" t="s">
        <v>72645</v>
      </c>
      <c r="R9485"/>
    </row>
    <row r="9486" spans="12:18" x14ac:dyDescent="0.25">
      <c r="L9486" t="s">
        <v>1304</v>
      </c>
      <c r="M9486" t="s">
        <v>34211</v>
      </c>
      <c r="N9486" t="s">
        <v>46753</v>
      </c>
      <c r="O9486" s="76" t="s">
        <v>4366</v>
      </c>
      <c r="P9486" s="82">
        <v>170</v>
      </c>
      <c r="Q9486" s="82" t="s">
        <v>74132</v>
      </c>
      <c r="R9486"/>
    </row>
    <row r="9487" spans="12:18" x14ac:dyDescent="0.25">
      <c r="L9487" t="s">
        <v>1304</v>
      </c>
      <c r="M9487" t="s">
        <v>18004</v>
      </c>
      <c r="N9487" t="s">
        <v>46754</v>
      </c>
      <c r="O9487" s="76" t="s">
        <v>4356</v>
      </c>
      <c r="P9487" s="82">
        <v>288</v>
      </c>
      <c r="Q9487" s="82" t="s">
        <v>74133</v>
      </c>
      <c r="R9487"/>
    </row>
    <row r="9488" spans="12:18" x14ac:dyDescent="0.25">
      <c r="L9488" t="s">
        <v>1304</v>
      </c>
      <c r="M9488" t="s">
        <v>20560</v>
      </c>
      <c r="N9488" t="s">
        <v>46755</v>
      </c>
      <c r="O9488" s="76" t="s">
        <v>4366</v>
      </c>
      <c r="P9488" s="82">
        <v>72</v>
      </c>
      <c r="Q9488" s="82" t="s">
        <v>74134</v>
      </c>
      <c r="R9488"/>
    </row>
    <row r="9489" spans="12:18" x14ac:dyDescent="0.25">
      <c r="L9489" t="s">
        <v>1304</v>
      </c>
      <c r="M9489" t="s">
        <v>18036</v>
      </c>
      <c r="N9489" t="s">
        <v>46756</v>
      </c>
      <c r="O9489" s="76" t="s">
        <v>4356</v>
      </c>
      <c r="P9489" s="82">
        <v>253</v>
      </c>
      <c r="Q9489" s="82" t="s">
        <v>74202</v>
      </c>
      <c r="R9489"/>
    </row>
    <row r="9490" spans="12:18" x14ac:dyDescent="0.25">
      <c r="L9490" t="s">
        <v>1304</v>
      </c>
      <c r="M9490" t="s">
        <v>34191</v>
      </c>
      <c r="N9490" t="s">
        <v>46757</v>
      </c>
      <c r="O9490" s="76" t="s">
        <v>4366</v>
      </c>
      <c r="P9490" s="82">
        <v>102</v>
      </c>
      <c r="Q9490" s="82" t="s">
        <v>74021</v>
      </c>
      <c r="R9490"/>
    </row>
    <row r="9491" spans="12:18" x14ac:dyDescent="0.25">
      <c r="L9491" t="s">
        <v>1304</v>
      </c>
      <c r="M9491" t="s">
        <v>8277</v>
      </c>
      <c r="N9491" t="s">
        <v>46758</v>
      </c>
      <c r="O9491" s="76" t="s">
        <v>4366</v>
      </c>
      <c r="P9491" s="82">
        <v>232</v>
      </c>
      <c r="Q9491" s="82" t="s">
        <v>74022</v>
      </c>
      <c r="R9491"/>
    </row>
    <row r="9492" spans="12:18" x14ac:dyDescent="0.25">
      <c r="L9492" t="s">
        <v>1304</v>
      </c>
      <c r="M9492" t="s">
        <v>8278</v>
      </c>
      <c r="N9492" t="s">
        <v>46759</v>
      </c>
      <c r="O9492" s="76" t="s">
        <v>4356</v>
      </c>
      <c r="P9492" s="82">
        <v>1219</v>
      </c>
      <c r="Q9492" s="82" t="s">
        <v>74023</v>
      </c>
      <c r="R9492"/>
    </row>
    <row r="9493" spans="12:18" x14ac:dyDescent="0.25">
      <c r="L9493" t="s">
        <v>1304</v>
      </c>
      <c r="M9493" t="s">
        <v>10133</v>
      </c>
      <c r="N9493" t="s">
        <v>46760</v>
      </c>
      <c r="O9493" s="76" t="s">
        <v>4356</v>
      </c>
      <c r="P9493" s="82">
        <v>1078</v>
      </c>
      <c r="Q9493" s="82" t="s">
        <v>74024</v>
      </c>
      <c r="R9493"/>
    </row>
    <row r="9494" spans="12:18" x14ac:dyDescent="0.25">
      <c r="L9494" t="s">
        <v>1304</v>
      </c>
      <c r="M9494" t="s">
        <v>10135</v>
      </c>
      <c r="N9494" t="s">
        <v>46761</v>
      </c>
      <c r="O9494" s="76" t="s">
        <v>4366</v>
      </c>
      <c r="P9494" s="82">
        <v>118</v>
      </c>
      <c r="Q9494" s="82" t="s">
        <v>74026</v>
      </c>
      <c r="R9494"/>
    </row>
    <row r="9495" spans="12:18" x14ac:dyDescent="0.25">
      <c r="L9495" t="s">
        <v>1304</v>
      </c>
      <c r="M9495" t="s">
        <v>10136</v>
      </c>
      <c r="N9495" t="s">
        <v>46762</v>
      </c>
      <c r="O9495" s="76" t="s">
        <v>4374</v>
      </c>
      <c r="P9495" s="82">
        <v>1187</v>
      </c>
      <c r="Q9495" s="82" t="s">
        <v>74027</v>
      </c>
      <c r="R9495"/>
    </row>
    <row r="9496" spans="12:18" x14ac:dyDescent="0.25">
      <c r="L9496" t="s">
        <v>1304</v>
      </c>
      <c r="M9496" t="s">
        <v>8260</v>
      </c>
      <c r="N9496" t="s">
        <v>46763</v>
      </c>
      <c r="O9496" s="76" t="s">
        <v>4366</v>
      </c>
      <c r="P9496" s="82">
        <v>39</v>
      </c>
      <c r="Q9496" s="82" t="s">
        <v>73938</v>
      </c>
      <c r="R9496"/>
    </row>
    <row r="9497" spans="12:18" x14ac:dyDescent="0.25">
      <c r="L9497" t="s">
        <v>1304</v>
      </c>
      <c r="M9497" t="s">
        <v>8262</v>
      </c>
      <c r="N9497" t="s">
        <v>46764</v>
      </c>
      <c r="O9497" s="76" t="s">
        <v>4356</v>
      </c>
      <c r="P9497" s="82">
        <v>211</v>
      </c>
      <c r="Q9497" s="82" t="s">
        <v>73940</v>
      </c>
      <c r="R9497"/>
    </row>
    <row r="9498" spans="12:18" x14ac:dyDescent="0.25">
      <c r="L9498" t="s">
        <v>1304</v>
      </c>
      <c r="M9498" t="s">
        <v>17957</v>
      </c>
      <c r="N9498" t="s">
        <v>46765</v>
      </c>
      <c r="O9498" s="76" t="s">
        <v>4356</v>
      </c>
      <c r="P9498" s="82">
        <v>912</v>
      </c>
      <c r="Q9498" s="82" t="s">
        <v>74012</v>
      </c>
      <c r="R9498"/>
    </row>
    <row r="9499" spans="12:18" x14ac:dyDescent="0.25">
      <c r="L9499" t="s">
        <v>1304</v>
      </c>
      <c r="M9499" t="s">
        <v>17988</v>
      </c>
      <c r="N9499" t="s">
        <v>46766</v>
      </c>
      <c r="O9499" s="76" t="s">
        <v>4356</v>
      </c>
      <c r="P9499" s="82">
        <v>364</v>
      </c>
      <c r="Q9499" s="82" t="s">
        <v>74088</v>
      </c>
      <c r="R9499"/>
    </row>
    <row r="9500" spans="12:18" x14ac:dyDescent="0.25">
      <c r="L9500" t="s">
        <v>1304</v>
      </c>
      <c r="M9500" t="s">
        <v>20557</v>
      </c>
      <c r="N9500" t="s">
        <v>46767</v>
      </c>
      <c r="O9500" s="76" t="s">
        <v>4366</v>
      </c>
      <c r="P9500" s="82">
        <v>127</v>
      </c>
      <c r="Q9500" s="82" t="s">
        <v>74101</v>
      </c>
      <c r="R9500"/>
    </row>
    <row r="9501" spans="12:18" x14ac:dyDescent="0.25">
      <c r="L9501" t="s">
        <v>1304</v>
      </c>
      <c r="M9501" t="s">
        <v>8296</v>
      </c>
      <c r="N9501" t="s">
        <v>46768</v>
      </c>
      <c r="O9501" s="76" t="s">
        <v>4366</v>
      </c>
      <c r="P9501" s="82">
        <v>17</v>
      </c>
      <c r="Q9501" s="82" t="s">
        <v>74102</v>
      </c>
      <c r="R9501"/>
    </row>
    <row r="9502" spans="12:18" x14ac:dyDescent="0.25">
      <c r="L9502" t="s">
        <v>1304</v>
      </c>
      <c r="M9502" t="s">
        <v>34203</v>
      </c>
      <c r="N9502" t="s">
        <v>46769</v>
      </c>
      <c r="O9502" s="76" t="s">
        <v>4356</v>
      </c>
      <c r="P9502" s="82">
        <v>933</v>
      </c>
      <c r="Q9502" s="82" t="s">
        <v>74103</v>
      </c>
      <c r="R9502"/>
    </row>
    <row r="9503" spans="12:18" x14ac:dyDescent="0.25">
      <c r="L9503" t="s">
        <v>1304</v>
      </c>
      <c r="M9503" t="s">
        <v>17996</v>
      </c>
      <c r="N9503" t="s">
        <v>46770</v>
      </c>
      <c r="O9503" s="76" t="s">
        <v>4366</v>
      </c>
      <c r="P9503" s="82">
        <v>121</v>
      </c>
      <c r="Q9503" s="82" t="s">
        <v>74104</v>
      </c>
      <c r="R9503"/>
    </row>
    <row r="9504" spans="12:18" x14ac:dyDescent="0.25">
      <c r="L9504" t="s">
        <v>1304</v>
      </c>
      <c r="M9504" t="s">
        <v>10137</v>
      </c>
      <c r="N9504" t="s">
        <v>46771</v>
      </c>
      <c r="O9504" s="76" t="s">
        <v>4366</v>
      </c>
      <c r="P9504" s="82">
        <v>50</v>
      </c>
      <c r="Q9504" s="82" t="s">
        <v>74028</v>
      </c>
      <c r="R9504"/>
    </row>
    <row r="9505" spans="12:18" x14ac:dyDescent="0.25">
      <c r="L9505" t="s">
        <v>1304</v>
      </c>
      <c r="M9505" t="s">
        <v>10138</v>
      </c>
      <c r="N9505" t="s">
        <v>46772</v>
      </c>
      <c r="O9505" s="76" t="s">
        <v>4356</v>
      </c>
      <c r="P9505" s="82">
        <v>882</v>
      </c>
      <c r="Q9505" s="82" t="s">
        <v>74029</v>
      </c>
      <c r="R9505"/>
    </row>
    <row r="9506" spans="12:18" x14ac:dyDescent="0.25">
      <c r="L9506" t="s">
        <v>1304</v>
      </c>
      <c r="M9506" t="s">
        <v>17959</v>
      </c>
      <c r="N9506" t="s">
        <v>46773</v>
      </c>
      <c r="O9506" s="76" t="s">
        <v>4366</v>
      </c>
      <c r="P9506" s="82">
        <v>51</v>
      </c>
      <c r="Q9506" s="82" t="s">
        <v>74030</v>
      </c>
      <c r="R9506"/>
    </row>
    <row r="9507" spans="12:18" x14ac:dyDescent="0.25">
      <c r="L9507" t="s">
        <v>1304</v>
      </c>
      <c r="M9507" t="s">
        <v>20541</v>
      </c>
      <c r="N9507" t="s">
        <v>46774</v>
      </c>
      <c r="O9507" s="76" t="s">
        <v>4356</v>
      </c>
      <c r="P9507" s="82">
        <v>643</v>
      </c>
      <c r="Q9507" s="82" t="s">
        <v>74014</v>
      </c>
      <c r="R9507"/>
    </row>
    <row r="9508" spans="12:18" x14ac:dyDescent="0.25">
      <c r="L9508" t="s">
        <v>1304</v>
      </c>
      <c r="M9508" t="s">
        <v>17994</v>
      </c>
      <c r="N9508" t="s">
        <v>46775</v>
      </c>
      <c r="O9508" s="76" t="s">
        <v>4366</v>
      </c>
      <c r="P9508" s="82">
        <v>246</v>
      </c>
      <c r="Q9508" s="82" t="s">
        <v>74098</v>
      </c>
      <c r="R9508"/>
    </row>
    <row r="9509" spans="12:18" x14ac:dyDescent="0.25">
      <c r="L9509" t="s">
        <v>1304</v>
      </c>
      <c r="M9509" t="s">
        <v>34205</v>
      </c>
      <c r="N9509" t="s">
        <v>46776</v>
      </c>
      <c r="O9509" s="76" t="s">
        <v>4366</v>
      </c>
      <c r="P9509" s="82">
        <v>24</v>
      </c>
      <c r="Q9509" s="82" t="s">
        <v>74113</v>
      </c>
      <c r="R9509"/>
    </row>
    <row r="9510" spans="12:18" x14ac:dyDescent="0.25">
      <c r="L9510" t="s">
        <v>1304</v>
      </c>
      <c r="M9510" t="s">
        <v>20570</v>
      </c>
      <c r="N9510" t="s">
        <v>46777</v>
      </c>
      <c r="O9510" s="76" t="s">
        <v>4366</v>
      </c>
      <c r="P9510" s="82">
        <v>25</v>
      </c>
      <c r="Q9510" s="82" t="s">
        <v>74201</v>
      </c>
      <c r="R9510"/>
    </row>
    <row r="9511" spans="12:18" x14ac:dyDescent="0.25">
      <c r="L9511" t="s">
        <v>1304</v>
      </c>
      <c r="M9511" t="s">
        <v>34229</v>
      </c>
      <c r="N9511" t="s">
        <v>46778</v>
      </c>
      <c r="O9511" s="76" t="s">
        <v>4356</v>
      </c>
      <c r="P9511" s="82">
        <v>1030</v>
      </c>
      <c r="Q9511" s="82" t="s">
        <v>74203</v>
      </c>
      <c r="R9511"/>
    </row>
    <row r="9512" spans="12:18" x14ac:dyDescent="0.25">
      <c r="L9512" t="s">
        <v>1304</v>
      </c>
      <c r="M9512" t="s">
        <v>10139</v>
      </c>
      <c r="N9512" t="s">
        <v>46779</v>
      </c>
      <c r="O9512" s="76" t="s">
        <v>4366</v>
      </c>
      <c r="P9512" s="82">
        <v>53</v>
      </c>
      <c r="Q9512" s="82" t="s">
        <v>74031</v>
      </c>
      <c r="R9512"/>
    </row>
    <row r="9513" spans="12:18" x14ac:dyDescent="0.25">
      <c r="L9513" t="s">
        <v>1304</v>
      </c>
      <c r="M9513" t="s">
        <v>17961</v>
      </c>
      <c r="N9513" t="s">
        <v>46780</v>
      </c>
      <c r="O9513" s="76" t="s">
        <v>4374</v>
      </c>
      <c r="P9513" s="82">
        <v>9104</v>
      </c>
      <c r="Q9513" s="82" t="s">
        <v>72645</v>
      </c>
      <c r="R9513"/>
    </row>
    <row r="9514" spans="12:18" x14ac:dyDescent="0.25">
      <c r="L9514" t="s">
        <v>1304</v>
      </c>
      <c r="M9514" t="s">
        <v>8279</v>
      </c>
      <c r="N9514" t="s">
        <v>46781</v>
      </c>
      <c r="O9514" s="76" t="s">
        <v>4374</v>
      </c>
      <c r="P9514" s="82">
        <v>6593</v>
      </c>
      <c r="Q9514" s="82" t="s">
        <v>72645</v>
      </c>
      <c r="R9514"/>
    </row>
    <row r="9515" spans="12:18" x14ac:dyDescent="0.25">
      <c r="L9515" t="s">
        <v>1304</v>
      </c>
      <c r="M9515" t="s">
        <v>34192</v>
      </c>
      <c r="N9515" t="s">
        <v>46782</v>
      </c>
      <c r="O9515" s="76" t="s">
        <v>4356</v>
      </c>
      <c r="P9515" s="82">
        <v>527</v>
      </c>
      <c r="Q9515" s="82" t="s">
        <v>74032</v>
      </c>
      <c r="R9515"/>
    </row>
    <row r="9516" spans="12:18" x14ac:dyDescent="0.25">
      <c r="L9516" t="s">
        <v>1304</v>
      </c>
      <c r="M9516" t="s">
        <v>20543</v>
      </c>
      <c r="N9516" t="s">
        <v>46783</v>
      </c>
      <c r="O9516" s="76" t="s">
        <v>4356</v>
      </c>
      <c r="P9516" s="82">
        <v>549</v>
      </c>
      <c r="Q9516" s="82" t="s">
        <v>74033</v>
      </c>
      <c r="R9516"/>
    </row>
    <row r="9517" spans="12:18" x14ac:dyDescent="0.25">
      <c r="L9517" t="s">
        <v>1304</v>
      </c>
      <c r="M9517" t="s">
        <v>10140</v>
      </c>
      <c r="N9517" t="s">
        <v>46784</v>
      </c>
      <c r="O9517" s="76" t="s">
        <v>4356</v>
      </c>
      <c r="P9517" s="82">
        <v>2012</v>
      </c>
      <c r="Q9517" s="82" t="s">
        <v>74034</v>
      </c>
      <c r="R9517"/>
    </row>
    <row r="9518" spans="12:18" x14ac:dyDescent="0.25">
      <c r="L9518" t="s">
        <v>1304</v>
      </c>
      <c r="M9518" t="s">
        <v>10141</v>
      </c>
      <c r="N9518" t="s">
        <v>46785</v>
      </c>
      <c r="O9518" s="76" t="s">
        <v>4356</v>
      </c>
      <c r="P9518" s="82">
        <v>3201</v>
      </c>
      <c r="Q9518" s="82" t="s">
        <v>74035</v>
      </c>
      <c r="R9518"/>
    </row>
    <row r="9519" spans="12:18" x14ac:dyDescent="0.25">
      <c r="L9519" t="s">
        <v>1304</v>
      </c>
      <c r="M9519" t="s">
        <v>34193</v>
      </c>
      <c r="N9519" t="s">
        <v>46786</v>
      </c>
      <c r="O9519" s="76" t="s">
        <v>4356</v>
      </c>
      <c r="P9519" s="82">
        <v>194</v>
      </c>
      <c r="Q9519" s="82" t="s">
        <v>74036</v>
      </c>
      <c r="R9519"/>
    </row>
    <row r="9520" spans="12:18" x14ac:dyDescent="0.25">
      <c r="L9520" t="s">
        <v>1304</v>
      </c>
      <c r="M9520" t="s">
        <v>20544</v>
      </c>
      <c r="N9520" t="s">
        <v>46787</v>
      </c>
      <c r="O9520" s="76" t="s">
        <v>4356</v>
      </c>
      <c r="P9520" s="82">
        <v>670</v>
      </c>
      <c r="Q9520" s="82" t="s">
        <v>74037</v>
      </c>
      <c r="R9520"/>
    </row>
    <row r="9521" spans="12:18" x14ac:dyDescent="0.25">
      <c r="L9521" t="s">
        <v>1304</v>
      </c>
      <c r="M9521" t="s">
        <v>17963</v>
      </c>
      <c r="N9521" t="s">
        <v>46788</v>
      </c>
      <c r="O9521" s="76" t="s">
        <v>4356</v>
      </c>
      <c r="P9521" s="82">
        <v>836</v>
      </c>
      <c r="Q9521" s="82" t="s">
        <v>74038</v>
      </c>
      <c r="R9521"/>
    </row>
    <row r="9522" spans="12:18" x14ac:dyDescent="0.25">
      <c r="L9522" t="s">
        <v>1304</v>
      </c>
      <c r="M9522" t="s">
        <v>17965</v>
      </c>
      <c r="N9522" t="s">
        <v>46789</v>
      </c>
      <c r="O9522" s="76" t="s">
        <v>4356</v>
      </c>
      <c r="P9522" s="82">
        <v>1159</v>
      </c>
      <c r="Q9522" s="82" t="s">
        <v>74039</v>
      </c>
      <c r="R9522"/>
    </row>
    <row r="9523" spans="12:18" x14ac:dyDescent="0.25">
      <c r="L9523" t="s">
        <v>1304</v>
      </c>
      <c r="M9523" t="s">
        <v>10142</v>
      </c>
      <c r="N9523" t="s">
        <v>46790</v>
      </c>
      <c r="O9523" s="76" t="s">
        <v>4366</v>
      </c>
      <c r="P9523" s="82">
        <v>214</v>
      </c>
      <c r="Q9523" s="82" t="s">
        <v>74040</v>
      </c>
      <c r="R9523"/>
    </row>
    <row r="9524" spans="12:18" x14ac:dyDescent="0.25">
      <c r="L9524" t="s">
        <v>1304</v>
      </c>
      <c r="M9524" t="s">
        <v>8280</v>
      </c>
      <c r="N9524" t="s">
        <v>46791</v>
      </c>
      <c r="O9524" s="76" t="s">
        <v>4356</v>
      </c>
      <c r="P9524" s="82">
        <v>1343</v>
      </c>
      <c r="Q9524" s="82" t="s">
        <v>74041</v>
      </c>
      <c r="R9524"/>
    </row>
    <row r="9525" spans="12:18" x14ac:dyDescent="0.25">
      <c r="L9525" t="s">
        <v>1304</v>
      </c>
      <c r="M9525" t="s">
        <v>20545</v>
      </c>
      <c r="N9525" t="s">
        <v>46792</v>
      </c>
      <c r="O9525" s="76" t="s">
        <v>4356</v>
      </c>
      <c r="P9525" s="82">
        <v>761</v>
      </c>
      <c r="Q9525" s="82" t="s">
        <v>74042</v>
      </c>
      <c r="R9525"/>
    </row>
    <row r="9526" spans="12:18" x14ac:dyDescent="0.25">
      <c r="L9526" t="s">
        <v>1304</v>
      </c>
      <c r="M9526" t="s">
        <v>8281</v>
      </c>
      <c r="N9526" t="s">
        <v>46793</v>
      </c>
      <c r="O9526" s="76" t="s">
        <v>4366</v>
      </c>
      <c r="P9526" s="82">
        <v>517</v>
      </c>
      <c r="Q9526" s="82" t="s">
        <v>74043</v>
      </c>
      <c r="R9526"/>
    </row>
    <row r="9527" spans="12:18" x14ac:dyDescent="0.25">
      <c r="L9527" t="s">
        <v>1304</v>
      </c>
      <c r="M9527" t="s">
        <v>10143</v>
      </c>
      <c r="N9527" t="s">
        <v>46794</v>
      </c>
      <c r="O9527" s="76" t="s">
        <v>4356</v>
      </c>
      <c r="P9527" s="82">
        <v>2664</v>
      </c>
      <c r="Q9527" s="82" t="s">
        <v>74044</v>
      </c>
      <c r="R9527"/>
    </row>
    <row r="9528" spans="12:18" x14ac:dyDescent="0.25">
      <c r="L9528" t="s">
        <v>1304</v>
      </c>
      <c r="M9528" t="s">
        <v>8282</v>
      </c>
      <c r="N9528" t="s">
        <v>46795</v>
      </c>
      <c r="O9528" s="76" t="s">
        <v>4356</v>
      </c>
      <c r="P9528" s="82">
        <v>236</v>
      </c>
      <c r="Q9528" s="82" t="s">
        <v>74045</v>
      </c>
      <c r="R9528"/>
    </row>
    <row r="9529" spans="12:18" x14ac:dyDescent="0.25">
      <c r="L9529" t="s">
        <v>1304</v>
      </c>
      <c r="M9529" t="s">
        <v>8283</v>
      </c>
      <c r="N9529" t="s">
        <v>46796</v>
      </c>
      <c r="O9529" s="76" t="s">
        <v>4366</v>
      </c>
      <c r="P9529" s="82">
        <v>238</v>
      </c>
      <c r="Q9529" s="82" t="s">
        <v>74046</v>
      </c>
      <c r="R9529"/>
    </row>
    <row r="9530" spans="12:18" x14ac:dyDescent="0.25">
      <c r="L9530" t="s">
        <v>1304</v>
      </c>
      <c r="M9530" t="s">
        <v>20546</v>
      </c>
      <c r="N9530" t="s">
        <v>46797</v>
      </c>
      <c r="O9530" s="76" t="s">
        <v>4356</v>
      </c>
      <c r="P9530" s="82">
        <v>1620</v>
      </c>
      <c r="Q9530" s="82" t="s">
        <v>74047</v>
      </c>
      <c r="R9530"/>
    </row>
    <row r="9531" spans="12:18" x14ac:dyDescent="0.25">
      <c r="L9531" t="s">
        <v>1304</v>
      </c>
      <c r="M9531" t="s">
        <v>20547</v>
      </c>
      <c r="N9531" t="s">
        <v>46798</v>
      </c>
      <c r="O9531" s="76" t="s">
        <v>4356</v>
      </c>
      <c r="P9531" s="82">
        <v>1095</v>
      </c>
      <c r="Q9531" s="82" t="s">
        <v>74048</v>
      </c>
      <c r="R9531"/>
    </row>
    <row r="9532" spans="12:18" x14ac:dyDescent="0.25">
      <c r="L9532" t="s">
        <v>1304</v>
      </c>
      <c r="M9532" t="s">
        <v>17967</v>
      </c>
      <c r="N9532" t="s">
        <v>46799</v>
      </c>
      <c r="O9532" s="76" t="s">
        <v>4356</v>
      </c>
      <c r="P9532" s="82">
        <v>585</v>
      </c>
      <c r="Q9532" s="82" t="s">
        <v>74049</v>
      </c>
      <c r="R9532"/>
    </row>
    <row r="9533" spans="12:18" x14ac:dyDescent="0.25">
      <c r="L9533" t="s">
        <v>1304</v>
      </c>
      <c r="M9533" t="s">
        <v>8284</v>
      </c>
      <c r="N9533" t="s">
        <v>46800</v>
      </c>
      <c r="O9533" s="76" t="s">
        <v>4366</v>
      </c>
      <c r="P9533" s="82">
        <v>55</v>
      </c>
      <c r="Q9533" s="82" t="s">
        <v>74050</v>
      </c>
      <c r="R9533"/>
    </row>
    <row r="9534" spans="12:18" x14ac:dyDescent="0.25">
      <c r="L9534" t="s">
        <v>1304</v>
      </c>
      <c r="M9534" t="s">
        <v>10144</v>
      </c>
      <c r="N9534" t="s">
        <v>46801</v>
      </c>
      <c r="O9534" s="76" t="s">
        <v>4356</v>
      </c>
      <c r="P9534" s="82">
        <v>1061</v>
      </c>
      <c r="Q9534" s="82" t="s">
        <v>74051</v>
      </c>
      <c r="R9534"/>
    </row>
    <row r="9535" spans="12:18" x14ac:dyDescent="0.25">
      <c r="L9535" t="s">
        <v>1304</v>
      </c>
      <c r="M9535" t="s">
        <v>10145</v>
      </c>
      <c r="N9535" t="s">
        <v>46802</v>
      </c>
      <c r="O9535" s="76" t="s">
        <v>4366</v>
      </c>
      <c r="P9535" s="82">
        <v>110</v>
      </c>
      <c r="Q9535" s="82" t="s">
        <v>74052</v>
      </c>
      <c r="R9535"/>
    </row>
    <row r="9536" spans="12:18" x14ac:dyDescent="0.25">
      <c r="L9536" t="s">
        <v>1304</v>
      </c>
      <c r="M9536" t="s">
        <v>34194</v>
      </c>
      <c r="N9536" t="s">
        <v>46803</v>
      </c>
      <c r="O9536" s="76" t="s">
        <v>4366</v>
      </c>
      <c r="P9536" s="82">
        <v>83</v>
      </c>
      <c r="Q9536" s="82" t="s">
        <v>74053</v>
      </c>
      <c r="R9536"/>
    </row>
    <row r="9537" spans="12:18" x14ac:dyDescent="0.25">
      <c r="L9537" t="s">
        <v>1304</v>
      </c>
      <c r="M9537" t="s">
        <v>17968</v>
      </c>
      <c r="N9537" t="s">
        <v>46804</v>
      </c>
      <c r="O9537" s="76" t="s">
        <v>4356</v>
      </c>
      <c r="P9537" s="82">
        <v>2285</v>
      </c>
      <c r="Q9537" s="82" t="s">
        <v>74054</v>
      </c>
      <c r="R9537"/>
    </row>
    <row r="9538" spans="12:18" x14ac:dyDescent="0.25">
      <c r="L9538" t="s">
        <v>1304</v>
      </c>
      <c r="M9538" t="s">
        <v>20548</v>
      </c>
      <c r="N9538" t="s">
        <v>46805</v>
      </c>
      <c r="O9538" s="76" t="s">
        <v>4366</v>
      </c>
      <c r="P9538" s="82">
        <v>281</v>
      </c>
      <c r="Q9538" s="82" t="s">
        <v>74055</v>
      </c>
      <c r="R9538"/>
    </row>
    <row r="9539" spans="12:18" x14ac:dyDescent="0.25">
      <c r="L9539" t="s">
        <v>1304</v>
      </c>
      <c r="M9539" t="s">
        <v>17970</v>
      </c>
      <c r="N9539" t="s">
        <v>46806</v>
      </c>
      <c r="O9539" s="76" t="s">
        <v>4356</v>
      </c>
      <c r="P9539" s="82">
        <v>441</v>
      </c>
      <c r="Q9539" s="82" t="s">
        <v>74056</v>
      </c>
      <c r="R9539"/>
    </row>
    <row r="9540" spans="12:18" x14ac:dyDescent="0.25">
      <c r="L9540" t="s">
        <v>1304</v>
      </c>
      <c r="M9540" t="s">
        <v>17972</v>
      </c>
      <c r="N9540" t="s">
        <v>46807</v>
      </c>
      <c r="O9540" s="76" t="s">
        <v>4356</v>
      </c>
      <c r="P9540" s="82">
        <v>579</v>
      </c>
      <c r="Q9540" s="82" t="s">
        <v>74057</v>
      </c>
      <c r="R9540"/>
    </row>
    <row r="9541" spans="12:18" x14ac:dyDescent="0.25">
      <c r="L9541" t="s">
        <v>1304</v>
      </c>
      <c r="M9541" t="s">
        <v>10146</v>
      </c>
      <c r="N9541" t="s">
        <v>46808</v>
      </c>
      <c r="O9541" s="76" t="s">
        <v>4366</v>
      </c>
      <c r="P9541" s="82">
        <v>186</v>
      </c>
      <c r="Q9541" s="82" t="s">
        <v>74058</v>
      </c>
      <c r="R9541"/>
    </row>
    <row r="9542" spans="12:18" x14ac:dyDescent="0.25">
      <c r="L9542" t="s">
        <v>1304</v>
      </c>
      <c r="M9542" t="s">
        <v>8285</v>
      </c>
      <c r="N9542" t="s">
        <v>46809</v>
      </c>
      <c r="O9542" s="76" t="s">
        <v>4356</v>
      </c>
      <c r="P9542" s="82">
        <v>1806</v>
      </c>
      <c r="Q9542" s="82" t="s">
        <v>74059</v>
      </c>
      <c r="R9542"/>
    </row>
    <row r="9543" spans="12:18" x14ac:dyDescent="0.25">
      <c r="L9543" t="s">
        <v>1304</v>
      </c>
      <c r="M9543" t="s">
        <v>8286</v>
      </c>
      <c r="N9543" t="s">
        <v>46810</v>
      </c>
      <c r="O9543" s="76" t="s">
        <v>4356</v>
      </c>
      <c r="P9543" s="82">
        <v>4140</v>
      </c>
      <c r="Q9543" s="82" t="s">
        <v>74060</v>
      </c>
      <c r="R9543"/>
    </row>
    <row r="9544" spans="12:18" x14ac:dyDescent="0.25">
      <c r="L9544" t="s">
        <v>1304</v>
      </c>
      <c r="M9544" t="s">
        <v>20549</v>
      </c>
      <c r="N9544" t="s">
        <v>46811</v>
      </c>
      <c r="O9544" s="76" t="s">
        <v>4374</v>
      </c>
      <c r="P9544" s="82">
        <v>39097</v>
      </c>
      <c r="Q9544" s="82" t="s">
        <v>72645</v>
      </c>
      <c r="R9544"/>
    </row>
    <row r="9545" spans="12:18" x14ac:dyDescent="0.25">
      <c r="L9545" t="s">
        <v>1304</v>
      </c>
      <c r="M9545" t="s">
        <v>34195</v>
      </c>
      <c r="N9545" t="s">
        <v>46812</v>
      </c>
      <c r="O9545" s="76" t="s">
        <v>4366</v>
      </c>
      <c r="P9545" s="82">
        <v>29</v>
      </c>
      <c r="Q9545" s="82" t="s">
        <v>74061</v>
      </c>
      <c r="R9545"/>
    </row>
    <row r="9546" spans="12:18" x14ac:dyDescent="0.25">
      <c r="L9546" t="s">
        <v>1304</v>
      </c>
      <c r="M9546" t="s">
        <v>34196</v>
      </c>
      <c r="N9546" t="s">
        <v>46813</v>
      </c>
      <c r="O9546" s="76" t="s">
        <v>4366</v>
      </c>
      <c r="P9546" s="82">
        <v>75</v>
      </c>
      <c r="Q9546" s="82" t="s">
        <v>74062</v>
      </c>
      <c r="R9546"/>
    </row>
    <row r="9547" spans="12:18" x14ac:dyDescent="0.25">
      <c r="L9547" t="s">
        <v>1304</v>
      </c>
      <c r="M9547" t="s">
        <v>20550</v>
      </c>
      <c r="N9547" t="s">
        <v>46814</v>
      </c>
      <c r="O9547" s="76" t="s">
        <v>4366</v>
      </c>
      <c r="P9547" s="82">
        <v>45</v>
      </c>
      <c r="Q9547" s="82" t="s">
        <v>74063</v>
      </c>
      <c r="R9547"/>
    </row>
    <row r="9548" spans="12:18" x14ac:dyDescent="0.25">
      <c r="L9548" t="s">
        <v>1304</v>
      </c>
      <c r="M9548" t="s">
        <v>34197</v>
      </c>
      <c r="N9548" t="s">
        <v>46815</v>
      </c>
      <c r="O9548" s="76" t="s">
        <v>4356</v>
      </c>
      <c r="P9548" s="82">
        <v>332</v>
      </c>
      <c r="Q9548" s="82" t="s">
        <v>74064</v>
      </c>
      <c r="R9548"/>
    </row>
    <row r="9549" spans="12:18" x14ac:dyDescent="0.25">
      <c r="L9549" t="s">
        <v>1304</v>
      </c>
      <c r="M9549" t="s">
        <v>20551</v>
      </c>
      <c r="N9549" t="s">
        <v>46816</v>
      </c>
      <c r="O9549" s="76" t="s">
        <v>4366</v>
      </c>
      <c r="P9549" s="82">
        <v>286</v>
      </c>
      <c r="Q9549" s="82" t="s">
        <v>74065</v>
      </c>
      <c r="R9549"/>
    </row>
    <row r="9550" spans="12:18" x14ac:dyDescent="0.25">
      <c r="L9550" t="s">
        <v>1304</v>
      </c>
      <c r="M9550" t="s">
        <v>10147</v>
      </c>
      <c r="N9550" t="s">
        <v>46817</v>
      </c>
      <c r="O9550" s="76" t="s">
        <v>4366</v>
      </c>
      <c r="P9550" s="82">
        <v>146</v>
      </c>
      <c r="Q9550" s="82" t="s">
        <v>74066</v>
      </c>
      <c r="R9550"/>
    </row>
    <row r="9551" spans="12:18" x14ac:dyDescent="0.25">
      <c r="L9551" t="s">
        <v>1304</v>
      </c>
      <c r="M9551" t="s">
        <v>8287</v>
      </c>
      <c r="N9551" t="s">
        <v>46818</v>
      </c>
      <c r="O9551" s="76" t="s">
        <v>4366</v>
      </c>
      <c r="P9551" s="82">
        <v>83</v>
      </c>
      <c r="Q9551" s="82" t="s">
        <v>74067</v>
      </c>
      <c r="R9551"/>
    </row>
    <row r="9552" spans="12:18" x14ac:dyDescent="0.25">
      <c r="L9552" t="s">
        <v>1304</v>
      </c>
      <c r="M9552" t="s">
        <v>17974</v>
      </c>
      <c r="N9552" t="s">
        <v>46819</v>
      </c>
      <c r="O9552" s="76" t="s">
        <v>4356</v>
      </c>
      <c r="P9552" s="82">
        <v>2916</v>
      </c>
      <c r="Q9552" s="82" t="s">
        <v>74068</v>
      </c>
      <c r="R9552"/>
    </row>
    <row r="9553" spans="12:18" x14ac:dyDescent="0.25">
      <c r="L9553" t="s">
        <v>1304</v>
      </c>
      <c r="M9553" t="s">
        <v>10148</v>
      </c>
      <c r="N9553" t="s">
        <v>46820</v>
      </c>
      <c r="O9553" s="76" t="s">
        <v>4356</v>
      </c>
      <c r="P9553" s="82">
        <v>671</v>
      </c>
      <c r="Q9553" s="82" t="s">
        <v>74069</v>
      </c>
      <c r="R9553"/>
    </row>
    <row r="9554" spans="12:18" x14ac:dyDescent="0.25">
      <c r="L9554" t="s">
        <v>1304</v>
      </c>
      <c r="M9554" t="s">
        <v>17976</v>
      </c>
      <c r="N9554" t="s">
        <v>46821</v>
      </c>
      <c r="O9554" s="76" t="s">
        <v>4356</v>
      </c>
      <c r="P9554" s="82">
        <v>1925</v>
      </c>
      <c r="Q9554" s="82" t="s">
        <v>74070</v>
      </c>
      <c r="R9554"/>
    </row>
    <row r="9555" spans="12:18" x14ac:dyDescent="0.25">
      <c r="L9555" t="s">
        <v>1304</v>
      </c>
      <c r="M9555" t="s">
        <v>17978</v>
      </c>
      <c r="N9555" t="s">
        <v>46822</v>
      </c>
      <c r="O9555" s="76" t="s">
        <v>4366</v>
      </c>
      <c r="P9555" s="82">
        <v>23</v>
      </c>
      <c r="Q9555" s="82" t="s">
        <v>74071</v>
      </c>
      <c r="R9555"/>
    </row>
    <row r="9556" spans="12:18" x14ac:dyDescent="0.25">
      <c r="L9556" t="s">
        <v>1304</v>
      </c>
      <c r="M9556" t="s">
        <v>8288</v>
      </c>
      <c r="N9556" t="s">
        <v>46823</v>
      </c>
      <c r="O9556" s="76" t="s">
        <v>4356</v>
      </c>
      <c r="P9556" s="82">
        <v>1312</v>
      </c>
      <c r="Q9556" s="82" t="s">
        <v>74073</v>
      </c>
      <c r="R9556"/>
    </row>
    <row r="9557" spans="12:18" x14ac:dyDescent="0.25">
      <c r="L9557" t="s">
        <v>1304</v>
      </c>
      <c r="M9557" t="s">
        <v>34198</v>
      </c>
      <c r="N9557" t="s">
        <v>46824</v>
      </c>
      <c r="O9557" s="76" t="s">
        <v>4356</v>
      </c>
      <c r="P9557" s="82">
        <v>1185</v>
      </c>
      <c r="Q9557" s="82" t="s">
        <v>74074</v>
      </c>
      <c r="R9557"/>
    </row>
    <row r="9558" spans="12:18" x14ac:dyDescent="0.25">
      <c r="L9558" t="s">
        <v>1304</v>
      </c>
      <c r="M9558" t="s">
        <v>8289</v>
      </c>
      <c r="N9558" t="s">
        <v>46825</v>
      </c>
      <c r="O9558" s="76" t="s">
        <v>4356</v>
      </c>
      <c r="P9558" s="82">
        <v>667</v>
      </c>
      <c r="Q9558" s="82" t="s">
        <v>74075</v>
      </c>
      <c r="R9558"/>
    </row>
    <row r="9559" spans="12:18" x14ac:dyDescent="0.25">
      <c r="L9559" t="s">
        <v>1304</v>
      </c>
      <c r="M9559" t="s">
        <v>20552</v>
      </c>
      <c r="N9559" t="s">
        <v>46826</v>
      </c>
      <c r="O9559" s="76" t="s">
        <v>4366</v>
      </c>
      <c r="P9559" s="82">
        <v>72</v>
      </c>
      <c r="Q9559" s="82" t="s">
        <v>74076</v>
      </c>
      <c r="R9559"/>
    </row>
    <row r="9560" spans="12:18" x14ac:dyDescent="0.25">
      <c r="L9560" t="s">
        <v>1304</v>
      </c>
      <c r="M9560" t="s">
        <v>20554</v>
      </c>
      <c r="N9560" t="s">
        <v>46827</v>
      </c>
      <c r="O9560" s="76" t="s">
        <v>4374</v>
      </c>
      <c r="P9560" s="82">
        <v>3153</v>
      </c>
      <c r="Q9560" s="82" t="s">
        <v>74080</v>
      </c>
      <c r="R9560"/>
    </row>
    <row r="9561" spans="12:18" x14ac:dyDescent="0.25">
      <c r="L9561" t="s">
        <v>1304</v>
      </c>
      <c r="M9561" t="s">
        <v>17982</v>
      </c>
      <c r="N9561" t="s">
        <v>46828</v>
      </c>
      <c r="O9561" s="76" t="s">
        <v>4356</v>
      </c>
      <c r="P9561" s="82">
        <v>465</v>
      </c>
      <c r="Q9561" s="82" t="s">
        <v>74081</v>
      </c>
      <c r="R9561"/>
    </row>
    <row r="9562" spans="12:18" x14ac:dyDescent="0.25">
      <c r="L9562" t="s">
        <v>1304</v>
      </c>
      <c r="M9562" t="s">
        <v>17984</v>
      </c>
      <c r="N9562" t="s">
        <v>46829</v>
      </c>
      <c r="O9562" s="76" t="s">
        <v>4374</v>
      </c>
      <c r="P9562" s="82">
        <v>6793</v>
      </c>
      <c r="Q9562" s="82" t="s">
        <v>74082</v>
      </c>
      <c r="R9562"/>
    </row>
    <row r="9563" spans="12:18" x14ac:dyDescent="0.25">
      <c r="L9563" t="s">
        <v>1304</v>
      </c>
      <c r="M9563" t="s">
        <v>17986</v>
      </c>
      <c r="N9563" t="s">
        <v>46830</v>
      </c>
      <c r="O9563" s="76" t="s">
        <v>4366</v>
      </c>
      <c r="P9563" s="82">
        <v>72</v>
      </c>
      <c r="Q9563" s="82" t="s">
        <v>74083</v>
      </c>
      <c r="R9563"/>
    </row>
    <row r="9564" spans="12:18" x14ac:dyDescent="0.25">
      <c r="L9564" t="s">
        <v>1304</v>
      </c>
      <c r="M9564" t="s">
        <v>8291</v>
      </c>
      <c r="N9564" t="s">
        <v>46831</v>
      </c>
      <c r="O9564" s="76" t="s">
        <v>4366</v>
      </c>
      <c r="P9564" s="82">
        <v>38</v>
      </c>
      <c r="Q9564" s="82" t="s">
        <v>74084</v>
      </c>
      <c r="R9564"/>
    </row>
    <row r="9565" spans="12:18" x14ac:dyDescent="0.25">
      <c r="L9565" t="s">
        <v>1304</v>
      </c>
      <c r="M9565" t="s">
        <v>8292</v>
      </c>
      <c r="N9565" t="s">
        <v>46832</v>
      </c>
      <c r="O9565" s="76" t="s">
        <v>4356</v>
      </c>
      <c r="P9565" s="82">
        <v>532</v>
      </c>
      <c r="Q9565" s="82" t="s">
        <v>74085</v>
      </c>
      <c r="R9565"/>
    </row>
    <row r="9566" spans="12:18" x14ac:dyDescent="0.25">
      <c r="L9566" t="s">
        <v>1304</v>
      </c>
      <c r="M9566" t="s">
        <v>20555</v>
      </c>
      <c r="N9566" t="s">
        <v>46833</v>
      </c>
      <c r="O9566" s="76" t="s">
        <v>4366</v>
      </c>
      <c r="P9566" s="82">
        <v>251</v>
      </c>
      <c r="Q9566" s="82" t="s">
        <v>74086</v>
      </c>
      <c r="R9566"/>
    </row>
    <row r="9567" spans="12:18" x14ac:dyDescent="0.25">
      <c r="L9567" t="s">
        <v>1304</v>
      </c>
      <c r="M9567" t="s">
        <v>8293</v>
      </c>
      <c r="N9567" t="s">
        <v>46834</v>
      </c>
      <c r="O9567" s="76" t="s">
        <v>4356</v>
      </c>
      <c r="P9567" s="82">
        <v>697</v>
      </c>
      <c r="Q9567" s="82" t="s">
        <v>74087</v>
      </c>
      <c r="R9567"/>
    </row>
    <row r="9568" spans="12:18" x14ac:dyDescent="0.25">
      <c r="L9568" t="s">
        <v>1304</v>
      </c>
      <c r="M9568" t="s">
        <v>34199</v>
      </c>
      <c r="N9568" t="s">
        <v>46835</v>
      </c>
      <c r="O9568" s="76" t="s">
        <v>4366</v>
      </c>
      <c r="P9568" s="82">
        <v>24</v>
      </c>
      <c r="Q9568" s="82" t="s">
        <v>74089</v>
      </c>
      <c r="R9568"/>
    </row>
    <row r="9569" spans="12:18" x14ac:dyDescent="0.25">
      <c r="L9569" t="s">
        <v>1304</v>
      </c>
      <c r="M9569" t="s">
        <v>10150</v>
      </c>
      <c r="N9569" t="s">
        <v>46836</v>
      </c>
      <c r="O9569" s="76" t="s">
        <v>4366</v>
      </c>
      <c r="P9569" s="82">
        <v>36</v>
      </c>
      <c r="Q9569" s="82" t="s">
        <v>74090</v>
      </c>
      <c r="R9569"/>
    </row>
    <row r="9570" spans="12:18" x14ac:dyDescent="0.25">
      <c r="L9570" t="s">
        <v>1304</v>
      </c>
      <c r="M9570" t="s">
        <v>8294</v>
      </c>
      <c r="N9570" t="s">
        <v>46837</v>
      </c>
      <c r="O9570" s="76" t="s">
        <v>4374</v>
      </c>
      <c r="P9570" s="82">
        <v>2751</v>
      </c>
      <c r="Q9570" s="82" t="s">
        <v>74092</v>
      </c>
      <c r="R9570"/>
    </row>
    <row r="9571" spans="12:18" x14ac:dyDescent="0.25">
      <c r="L9571" t="s">
        <v>1304</v>
      </c>
      <c r="M9571" t="s">
        <v>17992</v>
      </c>
      <c r="N9571" t="s">
        <v>46838</v>
      </c>
      <c r="O9571" s="76" t="s">
        <v>4356</v>
      </c>
      <c r="P9571" s="82">
        <v>606</v>
      </c>
      <c r="Q9571" s="82" t="s">
        <v>74093</v>
      </c>
      <c r="R9571"/>
    </row>
    <row r="9572" spans="12:18" x14ac:dyDescent="0.25">
      <c r="L9572" t="s">
        <v>1304</v>
      </c>
      <c r="M9572" t="s">
        <v>8295</v>
      </c>
      <c r="N9572" t="s">
        <v>46839</v>
      </c>
      <c r="O9572" s="76" t="s">
        <v>4356</v>
      </c>
      <c r="P9572" s="82">
        <v>260</v>
      </c>
      <c r="Q9572" s="82" t="s">
        <v>74094</v>
      </c>
      <c r="R9572"/>
    </row>
    <row r="9573" spans="12:18" x14ac:dyDescent="0.25">
      <c r="L9573" t="s">
        <v>1304</v>
      </c>
      <c r="M9573" t="s">
        <v>34200</v>
      </c>
      <c r="N9573" t="s">
        <v>46840</v>
      </c>
      <c r="O9573" s="76" t="s">
        <v>4356</v>
      </c>
      <c r="P9573" s="82">
        <v>843</v>
      </c>
      <c r="Q9573" s="82" t="s">
        <v>74095</v>
      </c>
      <c r="R9573"/>
    </row>
    <row r="9574" spans="12:18" x14ac:dyDescent="0.25">
      <c r="L9574" t="s">
        <v>1304</v>
      </c>
      <c r="M9574" t="s">
        <v>34201</v>
      </c>
      <c r="N9574" t="s">
        <v>46841</v>
      </c>
      <c r="O9574" s="76" t="s">
        <v>4374</v>
      </c>
      <c r="P9574" s="82">
        <v>13496</v>
      </c>
      <c r="Q9574" s="82" t="s">
        <v>74096</v>
      </c>
      <c r="R9574"/>
    </row>
    <row r="9575" spans="12:18" x14ac:dyDescent="0.25">
      <c r="L9575" t="s">
        <v>1304</v>
      </c>
      <c r="M9575" t="s">
        <v>20556</v>
      </c>
      <c r="N9575" t="s">
        <v>46842</v>
      </c>
      <c r="O9575" s="76" t="s">
        <v>4366</v>
      </c>
      <c r="P9575" s="82">
        <v>217</v>
      </c>
      <c r="Q9575" s="82" t="s">
        <v>74097</v>
      </c>
      <c r="R9575"/>
    </row>
    <row r="9576" spans="12:18" x14ac:dyDescent="0.25">
      <c r="L9576" t="s">
        <v>1304</v>
      </c>
      <c r="M9576" t="s">
        <v>34202</v>
      </c>
      <c r="N9576" t="s">
        <v>46843</v>
      </c>
      <c r="O9576" s="76" t="s">
        <v>4366</v>
      </c>
      <c r="P9576" s="82">
        <v>199</v>
      </c>
      <c r="Q9576" s="82" t="s">
        <v>74099</v>
      </c>
      <c r="R9576"/>
    </row>
    <row r="9577" spans="12:18" x14ac:dyDescent="0.25">
      <c r="L9577" t="s">
        <v>1304</v>
      </c>
      <c r="M9577" t="s">
        <v>10151</v>
      </c>
      <c r="N9577" t="s">
        <v>46844</v>
      </c>
      <c r="O9577" s="76" t="s">
        <v>4366</v>
      </c>
      <c r="P9577" s="82">
        <v>147</v>
      </c>
      <c r="Q9577" s="82" t="s">
        <v>74100</v>
      </c>
      <c r="R9577"/>
    </row>
    <row r="9578" spans="12:18" x14ac:dyDescent="0.25">
      <c r="L9578" t="s">
        <v>1304</v>
      </c>
      <c r="M9578" t="s">
        <v>10152</v>
      </c>
      <c r="N9578" t="s">
        <v>46845</v>
      </c>
      <c r="O9578" s="76" t="s">
        <v>4366</v>
      </c>
      <c r="P9578" s="82">
        <v>11</v>
      </c>
      <c r="Q9578" s="82" t="s">
        <v>74105</v>
      </c>
      <c r="R9578"/>
    </row>
    <row r="9579" spans="12:18" x14ac:dyDescent="0.25">
      <c r="L9579" t="s">
        <v>1304</v>
      </c>
      <c r="M9579" t="s">
        <v>8297</v>
      </c>
      <c r="N9579" t="s">
        <v>46846</v>
      </c>
      <c r="O9579" s="76" t="s">
        <v>4356</v>
      </c>
      <c r="P9579" s="82">
        <v>125</v>
      </c>
      <c r="Q9579" s="82" t="s">
        <v>74106</v>
      </c>
      <c r="R9579"/>
    </row>
    <row r="9580" spans="12:18" x14ac:dyDescent="0.25">
      <c r="L9580" t="s">
        <v>1304</v>
      </c>
      <c r="M9580" t="s">
        <v>8298</v>
      </c>
      <c r="N9580" t="s">
        <v>46847</v>
      </c>
      <c r="O9580" s="76" t="s">
        <v>4356</v>
      </c>
      <c r="P9580" s="82">
        <v>527</v>
      </c>
      <c r="Q9580" s="82" t="s">
        <v>74107</v>
      </c>
      <c r="R9580"/>
    </row>
    <row r="9581" spans="12:18" x14ac:dyDescent="0.25">
      <c r="L9581" t="s">
        <v>1304</v>
      </c>
      <c r="M9581" t="s">
        <v>34204</v>
      </c>
      <c r="N9581" t="s">
        <v>46848</v>
      </c>
      <c r="O9581" s="76" t="s">
        <v>4356</v>
      </c>
      <c r="P9581" s="82">
        <v>670</v>
      </c>
      <c r="Q9581" s="82" t="s">
        <v>74109</v>
      </c>
      <c r="R9581"/>
    </row>
    <row r="9582" spans="12:18" x14ac:dyDescent="0.25">
      <c r="L9582" t="s">
        <v>1304</v>
      </c>
      <c r="M9582" t="s">
        <v>8300</v>
      </c>
      <c r="N9582" t="s">
        <v>46849</v>
      </c>
      <c r="O9582" s="76" t="s">
        <v>4374</v>
      </c>
      <c r="P9582" s="82">
        <v>3503</v>
      </c>
      <c r="Q9582" s="82" t="s">
        <v>72645</v>
      </c>
      <c r="R9582"/>
    </row>
    <row r="9583" spans="12:18" x14ac:dyDescent="0.25">
      <c r="L9583" t="s">
        <v>1304</v>
      </c>
      <c r="M9583" t="s">
        <v>8299</v>
      </c>
      <c r="N9583" t="s">
        <v>46850</v>
      </c>
      <c r="O9583" s="76" t="s">
        <v>4366</v>
      </c>
      <c r="P9583" s="82">
        <v>168</v>
      </c>
      <c r="Q9583" s="82" t="s">
        <v>74108</v>
      </c>
      <c r="R9583"/>
    </row>
    <row r="9584" spans="12:18" x14ac:dyDescent="0.25">
      <c r="L9584" t="s">
        <v>1304</v>
      </c>
      <c r="M9584" t="s">
        <v>17998</v>
      </c>
      <c r="N9584" t="s">
        <v>46851</v>
      </c>
      <c r="O9584" s="76" t="s">
        <v>4356</v>
      </c>
      <c r="P9584" s="82">
        <v>399</v>
      </c>
      <c r="Q9584" s="82" t="s">
        <v>74110</v>
      </c>
      <c r="R9584"/>
    </row>
    <row r="9585" spans="12:18" x14ac:dyDescent="0.25">
      <c r="L9585" t="s">
        <v>1304</v>
      </c>
      <c r="M9585" t="s">
        <v>10153</v>
      </c>
      <c r="N9585" t="s">
        <v>46852</v>
      </c>
      <c r="O9585" s="76" t="s">
        <v>4374</v>
      </c>
      <c r="P9585" s="82">
        <v>10610</v>
      </c>
      <c r="Q9585" s="82" t="s">
        <v>72645</v>
      </c>
      <c r="R9585"/>
    </row>
    <row r="9586" spans="12:18" x14ac:dyDescent="0.25">
      <c r="L9586" t="s">
        <v>1304</v>
      </c>
      <c r="M9586" t="s">
        <v>8301</v>
      </c>
      <c r="N9586" t="s">
        <v>46853</v>
      </c>
      <c r="O9586" s="76" t="s">
        <v>4366</v>
      </c>
      <c r="P9586" s="82">
        <v>70</v>
      </c>
      <c r="Q9586" s="82" t="s">
        <v>74111</v>
      </c>
      <c r="R9586"/>
    </row>
    <row r="9587" spans="12:18" x14ac:dyDescent="0.25">
      <c r="L9587" t="s">
        <v>1304</v>
      </c>
      <c r="M9587" t="s">
        <v>8302</v>
      </c>
      <c r="N9587" t="s">
        <v>46854</v>
      </c>
      <c r="O9587" s="76" t="s">
        <v>4366</v>
      </c>
      <c r="P9587" s="82">
        <v>18</v>
      </c>
      <c r="Q9587" s="82" t="s">
        <v>74112</v>
      </c>
      <c r="R9587"/>
    </row>
    <row r="9588" spans="12:18" x14ac:dyDescent="0.25">
      <c r="L9588" t="s">
        <v>1304</v>
      </c>
      <c r="M9588" t="s">
        <v>8303</v>
      </c>
      <c r="N9588" t="s">
        <v>46855</v>
      </c>
      <c r="O9588" s="76" t="s">
        <v>4366</v>
      </c>
      <c r="P9588" s="82">
        <v>131</v>
      </c>
      <c r="Q9588" s="82" t="s">
        <v>74114</v>
      </c>
      <c r="R9588"/>
    </row>
    <row r="9589" spans="12:18" x14ac:dyDescent="0.25">
      <c r="L9589" t="s">
        <v>1304</v>
      </c>
      <c r="M9589" t="s">
        <v>8304</v>
      </c>
      <c r="N9589" t="s">
        <v>46856</v>
      </c>
      <c r="O9589" s="76" t="s">
        <v>4356</v>
      </c>
      <c r="P9589" s="82">
        <v>886</v>
      </c>
      <c r="Q9589" s="82" t="s">
        <v>74116</v>
      </c>
      <c r="R9589"/>
    </row>
    <row r="9590" spans="12:18" x14ac:dyDescent="0.25">
      <c r="L9590" t="s">
        <v>1304</v>
      </c>
      <c r="M9590" t="s">
        <v>34206</v>
      </c>
      <c r="N9590" t="s">
        <v>46857</v>
      </c>
      <c r="O9590" s="76" t="s">
        <v>4356</v>
      </c>
      <c r="P9590" s="82">
        <v>433</v>
      </c>
      <c r="Q9590" s="82" t="s">
        <v>74115</v>
      </c>
      <c r="R9590"/>
    </row>
    <row r="9591" spans="12:18" x14ac:dyDescent="0.25">
      <c r="L9591" t="s">
        <v>1304</v>
      </c>
      <c r="M9591" t="s">
        <v>34207</v>
      </c>
      <c r="N9591" t="s">
        <v>46858</v>
      </c>
      <c r="O9591" s="76" t="s">
        <v>4356</v>
      </c>
      <c r="P9591" s="82">
        <v>270</v>
      </c>
      <c r="Q9591" s="82" t="s">
        <v>74117</v>
      </c>
      <c r="R9591"/>
    </row>
    <row r="9592" spans="12:18" x14ac:dyDescent="0.25">
      <c r="L9592" t="s">
        <v>1304</v>
      </c>
      <c r="M9592" t="s">
        <v>18000</v>
      </c>
      <c r="N9592" t="s">
        <v>46859</v>
      </c>
      <c r="O9592" s="76" t="s">
        <v>4356</v>
      </c>
      <c r="P9592" s="82">
        <v>387</v>
      </c>
      <c r="Q9592" s="82" t="s">
        <v>74118</v>
      </c>
      <c r="R9592"/>
    </row>
    <row r="9593" spans="12:18" x14ac:dyDescent="0.25">
      <c r="L9593" t="s">
        <v>1304</v>
      </c>
      <c r="M9593" t="s">
        <v>10154</v>
      </c>
      <c r="N9593" t="s">
        <v>46860</v>
      </c>
      <c r="O9593" s="76" t="s">
        <v>4366</v>
      </c>
      <c r="P9593" s="82">
        <v>269</v>
      </c>
      <c r="Q9593" s="82" t="s">
        <v>74119</v>
      </c>
      <c r="R9593"/>
    </row>
    <row r="9594" spans="12:18" x14ac:dyDescent="0.25">
      <c r="L9594" t="s">
        <v>1304</v>
      </c>
      <c r="M9594" t="s">
        <v>18001</v>
      </c>
      <c r="N9594" t="s">
        <v>46861</v>
      </c>
      <c r="O9594" s="76" t="s">
        <v>4366</v>
      </c>
      <c r="P9594" s="82">
        <v>144</v>
      </c>
      <c r="Q9594" s="82" t="s">
        <v>74120</v>
      </c>
      <c r="R9594"/>
    </row>
    <row r="9595" spans="12:18" x14ac:dyDescent="0.25">
      <c r="L9595" t="s">
        <v>1304</v>
      </c>
      <c r="M9595" t="s">
        <v>20558</v>
      </c>
      <c r="N9595" t="s">
        <v>46862</v>
      </c>
      <c r="O9595" s="76" t="s">
        <v>4366</v>
      </c>
      <c r="P9595" s="82">
        <v>343</v>
      </c>
      <c r="Q9595" s="82" t="s">
        <v>74121</v>
      </c>
      <c r="R9595"/>
    </row>
    <row r="9596" spans="12:18" x14ac:dyDescent="0.25">
      <c r="L9596" t="s">
        <v>1304</v>
      </c>
      <c r="M9596" t="s">
        <v>34208</v>
      </c>
      <c r="N9596" t="s">
        <v>46863</v>
      </c>
      <c r="O9596" s="76" t="s">
        <v>4366</v>
      </c>
      <c r="P9596" s="82">
        <v>27</v>
      </c>
      <c r="Q9596" s="82" t="s">
        <v>74122</v>
      </c>
      <c r="R9596"/>
    </row>
    <row r="9597" spans="12:18" x14ac:dyDescent="0.25">
      <c r="L9597" t="s">
        <v>1304</v>
      </c>
      <c r="M9597" t="s">
        <v>34209</v>
      </c>
      <c r="N9597" t="s">
        <v>46864</v>
      </c>
      <c r="O9597" s="76" t="s">
        <v>4366</v>
      </c>
      <c r="P9597" s="82">
        <v>26</v>
      </c>
      <c r="Q9597" s="82" t="s">
        <v>74123</v>
      </c>
      <c r="R9597"/>
    </row>
    <row r="9598" spans="12:18" x14ac:dyDescent="0.25">
      <c r="L9598" t="s">
        <v>1304</v>
      </c>
      <c r="M9598" t="s">
        <v>8305</v>
      </c>
      <c r="N9598" t="s">
        <v>46865</v>
      </c>
      <c r="O9598" s="76" t="s">
        <v>4356</v>
      </c>
      <c r="P9598" s="82">
        <v>452</v>
      </c>
      <c r="Q9598" s="82" t="s">
        <v>74131</v>
      </c>
      <c r="R9598"/>
    </row>
    <row r="9599" spans="12:18" x14ac:dyDescent="0.25">
      <c r="L9599" t="s">
        <v>1304</v>
      </c>
      <c r="M9599" t="s">
        <v>20559</v>
      </c>
      <c r="N9599" t="s">
        <v>46866</v>
      </c>
      <c r="O9599" s="76" t="s">
        <v>4366</v>
      </c>
      <c r="P9599" s="82">
        <v>121</v>
      </c>
      <c r="Q9599" s="82" t="s">
        <v>74124</v>
      </c>
      <c r="R9599"/>
    </row>
    <row r="9600" spans="12:18" x14ac:dyDescent="0.25">
      <c r="L9600" t="s">
        <v>1304</v>
      </c>
      <c r="M9600" t="s">
        <v>24056</v>
      </c>
      <c r="N9600" t="s">
        <v>46867</v>
      </c>
      <c r="O9600" s="76" t="s">
        <v>4366</v>
      </c>
      <c r="P9600" s="82">
        <v>61</v>
      </c>
      <c r="Q9600" s="82" t="s">
        <v>74125</v>
      </c>
      <c r="R9600"/>
    </row>
    <row r="9601" spans="12:18" x14ac:dyDescent="0.25">
      <c r="L9601" t="s">
        <v>1304</v>
      </c>
      <c r="M9601" t="s">
        <v>10155</v>
      </c>
      <c r="N9601" t="s">
        <v>46868</v>
      </c>
      <c r="O9601" s="76" t="s">
        <v>4356</v>
      </c>
      <c r="P9601" s="82">
        <v>120</v>
      </c>
      <c r="Q9601" s="82" t="s">
        <v>74126</v>
      </c>
      <c r="R9601"/>
    </row>
    <row r="9602" spans="12:18" x14ac:dyDescent="0.25">
      <c r="L9602" t="s">
        <v>1304</v>
      </c>
      <c r="M9602" t="s">
        <v>34210</v>
      </c>
      <c r="N9602" t="s">
        <v>46869</v>
      </c>
      <c r="O9602" s="76" t="s">
        <v>4366</v>
      </c>
      <c r="P9602" s="82">
        <v>355</v>
      </c>
      <c r="Q9602" s="82" t="s">
        <v>74127</v>
      </c>
      <c r="R9602"/>
    </row>
    <row r="9603" spans="12:18" x14ac:dyDescent="0.25">
      <c r="L9603" t="s">
        <v>1304</v>
      </c>
      <c r="M9603" t="s">
        <v>10157</v>
      </c>
      <c r="N9603" t="s">
        <v>46870</v>
      </c>
      <c r="O9603" s="76" t="s">
        <v>4356</v>
      </c>
      <c r="P9603" s="82">
        <v>1007</v>
      </c>
      <c r="Q9603" s="82" t="s">
        <v>74128</v>
      </c>
      <c r="R9603"/>
    </row>
    <row r="9604" spans="12:18" x14ac:dyDescent="0.25">
      <c r="L9604" t="s">
        <v>1304</v>
      </c>
      <c r="M9604" t="s">
        <v>18002</v>
      </c>
      <c r="N9604" t="s">
        <v>46871</v>
      </c>
      <c r="O9604" s="76" t="s">
        <v>4366</v>
      </c>
      <c r="P9604" s="82">
        <v>1</v>
      </c>
      <c r="Q9604" s="82" t="s">
        <v>74129</v>
      </c>
      <c r="R9604"/>
    </row>
    <row r="9605" spans="12:18" x14ac:dyDescent="0.25">
      <c r="L9605" t="s">
        <v>1304</v>
      </c>
      <c r="M9605" t="s">
        <v>10158</v>
      </c>
      <c r="N9605" t="s">
        <v>46872</v>
      </c>
      <c r="O9605" s="76" t="s">
        <v>4356</v>
      </c>
      <c r="P9605" s="82">
        <v>1579</v>
      </c>
      <c r="Q9605" s="82" t="s">
        <v>74130</v>
      </c>
      <c r="R9605"/>
    </row>
    <row r="9606" spans="12:18" x14ac:dyDescent="0.25">
      <c r="L9606" t="s">
        <v>1304</v>
      </c>
      <c r="M9606" t="s">
        <v>20561</v>
      </c>
      <c r="N9606" t="s">
        <v>46873</v>
      </c>
      <c r="O9606" s="76" t="s">
        <v>4374</v>
      </c>
      <c r="P9606" s="82">
        <v>33160</v>
      </c>
      <c r="Q9606" s="82" t="s">
        <v>72645</v>
      </c>
      <c r="R9606"/>
    </row>
    <row r="9607" spans="12:18" x14ac:dyDescent="0.25">
      <c r="L9607" t="s">
        <v>1304</v>
      </c>
      <c r="M9607" t="s">
        <v>20562</v>
      </c>
      <c r="N9607" t="s">
        <v>46874</v>
      </c>
      <c r="O9607" s="76" t="s">
        <v>4366</v>
      </c>
      <c r="P9607" s="82">
        <v>197</v>
      </c>
      <c r="Q9607" s="82" t="s">
        <v>74135</v>
      </c>
      <c r="R9607"/>
    </row>
    <row r="9608" spans="12:18" x14ac:dyDescent="0.25">
      <c r="L9608" t="s">
        <v>1304</v>
      </c>
      <c r="M9608" t="s">
        <v>8306</v>
      </c>
      <c r="N9608" t="s">
        <v>46875</v>
      </c>
      <c r="O9608" s="76" t="s">
        <v>4366</v>
      </c>
      <c r="P9608" s="82">
        <v>21</v>
      </c>
      <c r="Q9608" s="82" t="s">
        <v>74136</v>
      </c>
      <c r="R9608"/>
    </row>
    <row r="9609" spans="12:18" x14ac:dyDescent="0.25">
      <c r="L9609" t="s">
        <v>1304</v>
      </c>
      <c r="M9609" t="s">
        <v>20563</v>
      </c>
      <c r="N9609" t="s">
        <v>46876</v>
      </c>
      <c r="O9609" s="76" t="s">
        <v>4356</v>
      </c>
      <c r="P9609" s="82">
        <v>365</v>
      </c>
      <c r="Q9609" s="82" t="s">
        <v>74137</v>
      </c>
      <c r="R9609"/>
    </row>
    <row r="9610" spans="12:18" x14ac:dyDescent="0.25">
      <c r="L9610" t="s">
        <v>1304</v>
      </c>
      <c r="M9610" t="s">
        <v>34212</v>
      </c>
      <c r="N9610" t="s">
        <v>46877</v>
      </c>
      <c r="O9610" s="76" t="s">
        <v>4356</v>
      </c>
      <c r="P9610" s="82">
        <v>289</v>
      </c>
      <c r="Q9610" s="82" t="s">
        <v>74138</v>
      </c>
      <c r="R9610"/>
    </row>
    <row r="9611" spans="12:18" x14ac:dyDescent="0.25">
      <c r="L9611" t="s">
        <v>1304</v>
      </c>
      <c r="M9611" t="s">
        <v>18006</v>
      </c>
      <c r="N9611" t="s">
        <v>46878</v>
      </c>
      <c r="O9611" s="76" t="s">
        <v>4366</v>
      </c>
      <c r="P9611" s="82">
        <v>23</v>
      </c>
      <c r="Q9611" s="82" t="s">
        <v>74139</v>
      </c>
      <c r="R9611"/>
    </row>
    <row r="9612" spans="12:18" x14ac:dyDescent="0.25">
      <c r="L9612" t="s">
        <v>1304</v>
      </c>
      <c r="M9612" t="s">
        <v>8307</v>
      </c>
      <c r="N9612" t="s">
        <v>46879</v>
      </c>
      <c r="O9612" s="76" t="s">
        <v>4356</v>
      </c>
      <c r="P9612" s="82">
        <v>486</v>
      </c>
      <c r="Q9612" s="82" t="s">
        <v>74140</v>
      </c>
      <c r="R9612"/>
    </row>
    <row r="9613" spans="12:18" x14ac:dyDescent="0.25">
      <c r="L9613" t="s">
        <v>1304</v>
      </c>
      <c r="M9613" t="s">
        <v>34213</v>
      </c>
      <c r="N9613" t="s">
        <v>46880</v>
      </c>
      <c r="O9613" s="76" t="s">
        <v>4366</v>
      </c>
      <c r="P9613" s="82">
        <v>313</v>
      </c>
      <c r="Q9613" s="82" t="s">
        <v>74141</v>
      </c>
      <c r="R9613"/>
    </row>
    <row r="9614" spans="12:18" x14ac:dyDescent="0.25">
      <c r="L9614" t="s">
        <v>1304</v>
      </c>
      <c r="M9614" t="s">
        <v>8308</v>
      </c>
      <c r="N9614" t="s">
        <v>46881</v>
      </c>
      <c r="O9614" s="76" t="s">
        <v>4356</v>
      </c>
      <c r="P9614" s="82">
        <v>1278</v>
      </c>
      <c r="Q9614" s="82" t="s">
        <v>74142</v>
      </c>
      <c r="R9614"/>
    </row>
    <row r="9615" spans="12:18" x14ac:dyDescent="0.25">
      <c r="L9615" t="s">
        <v>1304</v>
      </c>
      <c r="M9615" t="s">
        <v>12294</v>
      </c>
      <c r="N9615" t="s">
        <v>46882</v>
      </c>
      <c r="O9615" s="76" t="s">
        <v>4356</v>
      </c>
      <c r="P9615" s="82">
        <v>145</v>
      </c>
      <c r="Q9615" s="82" t="s">
        <v>74185</v>
      </c>
      <c r="R9615"/>
    </row>
    <row r="9616" spans="12:18" x14ac:dyDescent="0.25">
      <c r="L9616" t="s">
        <v>1304</v>
      </c>
      <c r="M9616" t="s">
        <v>18023</v>
      </c>
      <c r="N9616" t="s">
        <v>46883</v>
      </c>
      <c r="O9616" s="76" t="s">
        <v>4366</v>
      </c>
      <c r="P9616" s="82">
        <v>191</v>
      </c>
      <c r="Q9616" s="82" t="s">
        <v>74186</v>
      </c>
      <c r="R9616"/>
    </row>
    <row r="9617" spans="12:18" x14ac:dyDescent="0.25">
      <c r="L9617" t="s">
        <v>1304</v>
      </c>
      <c r="M9617" t="s">
        <v>34225</v>
      </c>
      <c r="N9617" t="s">
        <v>46884</v>
      </c>
      <c r="O9617" s="76" t="s">
        <v>4356</v>
      </c>
      <c r="P9617" s="82">
        <v>571</v>
      </c>
      <c r="Q9617" s="82" t="s">
        <v>74187</v>
      </c>
      <c r="R9617"/>
    </row>
    <row r="9618" spans="12:18" x14ac:dyDescent="0.25">
      <c r="L9618" t="s">
        <v>1304</v>
      </c>
      <c r="M9618" t="s">
        <v>10169</v>
      </c>
      <c r="N9618" t="s">
        <v>46885</v>
      </c>
      <c r="O9618" s="76" t="s">
        <v>4356</v>
      </c>
      <c r="P9618" s="82">
        <v>1855</v>
      </c>
      <c r="Q9618" s="82" t="s">
        <v>74188</v>
      </c>
      <c r="R9618"/>
    </row>
    <row r="9619" spans="12:18" x14ac:dyDescent="0.25">
      <c r="L9619" t="s">
        <v>1304</v>
      </c>
      <c r="M9619" t="s">
        <v>18026</v>
      </c>
      <c r="N9619" t="s">
        <v>46886</v>
      </c>
      <c r="O9619" s="76" t="s">
        <v>4356</v>
      </c>
      <c r="P9619" s="82">
        <v>1840</v>
      </c>
      <c r="Q9619" s="82" t="s">
        <v>74189</v>
      </c>
      <c r="R9619"/>
    </row>
    <row r="9620" spans="12:18" x14ac:dyDescent="0.25">
      <c r="L9620" t="s">
        <v>1304</v>
      </c>
      <c r="M9620" t="s">
        <v>34226</v>
      </c>
      <c r="N9620" t="s">
        <v>46887</v>
      </c>
      <c r="O9620" s="76" t="s">
        <v>4356</v>
      </c>
      <c r="P9620" s="82">
        <v>1444</v>
      </c>
      <c r="Q9620" s="82" t="s">
        <v>74190</v>
      </c>
      <c r="R9620"/>
    </row>
    <row r="9621" spans="12:18" x14ac:dyDescent="0.25">
      <c r="L9621" t="s">
        <v>1304</v>
      </c>
      <c r="M9621" t="s">
        <v>8316</v>
      </c>
      <c r="N9621" t="s">
        <v>46888</v>
      </c>
      <c r="O9621" s="76" t="s">
        <v>4366</v>
      </c>
      <c r="P9621" s="82">
        <v>264</v>
      </c>
      <c r="Q9621" s="82" t="s">
        <v>74191</v>
      </c>
      <c r="R9621"/>
    </row>
    <row r="9622" spans="12:18" x14ac:dyDescent="0.25">
      <c r="L9622" t="s">
        <v>1304</v>
      </c>
      <c r="M9622" t="s">
        <v>8317</v>
      </c>
      <c r="N9622" t="s">
        <v>46889</v>
      </c>
      <c r="O9622" s="76" t="s">
        <v>4356</v>
      </c>
      <c r="P9622" s="82">
        <v>729</v>
      </c>
      <c r="Q9622" s="82" t="s">
        <v>74192</v>
      </c>
      <c r="R9622"/>
    </row>
    <row r="9623" spans="12:18" x14ac:dyDescent="0.25">
      <c r="L9623" t="s">
        <v>1304</v>
      </c>
      <c r="M9623" t="s">
        <v>10093</v>
      </c>
      <c r="N9623" t="s">
        <v>46890</v>
      </c>
      <c r="O9623" s="76" t="s">
        <v>4356</v>
      </c>
      <c r="P9623" s="82">
        <v>444</v>
      </c>
      <c r="Q9623" s="82" t="s">
        <v>73879</v>
      </c>
      <c r="R9623"/>
    </row>
    <row r="9624" spans="12:18" x14ac:dyDescent="0.25">
      <c r="L9624" t="s">
        <v>1304</v>
      </c>
      <c r="M9624" t="s">
        <v>20568</v>
      </c>
      <c r="N9624" t="s">
        <v>46891</v>
      </c>
      <c r="O9624" s="76" t="s">
        <v>4366</v>
      </c>
      <c r="P9624" s="82">
        <v>335</v>
      </c>
      <c r="Q9624" s="82" t="s">
        <v>74193</v>
      </c>
      <c r="R9624"/>
    </row>
    <row r="9625" spans="12:18" x14ac:dyDescent="0.25">
      <c r="L9625" t="s">
        <v>1304</v>
      </c>
      <c r="M9625" t="s">
        <v>34227</v>
      </c>
      <c r="N9625" t="s">
        <v>46892</v>
      </c>
      <c r="O9625" s="76" t="s">
        <v>4356</v>
      </c>
      <c r="P9625" s="82">
        <v>97</v>
      </c>
      <c r="Q9625" s="82" t="s">
        <v>74194</v>
      </c>
      <c r="R9625"/>
    </row>
    <row r="9626" spans="12:18" x14ac:dyDescent="0.25">
      <c r="L9626" t="s">
        <v>1304</v>
      </c>
      <c r="M9626" t="s">
        <v>20569</v>
      </c>
      <c r="N9626" t="s">
        <v>46893</v>
      </c>
      <c r="O9626" s="76" t="s">
        <v>4356</v>
      </c>
      <c r="P9626" s="82">
        <v>388</v>
      </c>
      <c r="Q9626" s="82" t="s">
        <v>74195</v>
      </c>
      <c r="R9626"/>
    </row>
    <row r="9627" spans="12:18" x14ac:dyDescent="0.25">
      <c r="L9627" t="s">
        <v>1304</v>
      </c>
      <c r="M9627" t="s">
        <v>18008</v>
      </c>
      <c r="N9627" t="s">
        <v>46894</v>
      </c>
      <c r="O9627" s="76" t="s">
        <v>4366</v>
      </c>
      <c r="P9627" s="82">
        <v>376</v>
      </c>
      <c r="Q9627" s="82" t="s">
        <v>74143</v>
      </c>
      <c r="R9627"/>
    </row>
    <row r="9628" spans="12:18" x14ac:dyDescent="0.25">
      <c r="L9628" t="s">
        <v>1304</v>
      </c>
      <c r="M9628" t="s">
        <v>11547</v>
      </c>
      <c r="N9628" t="s">
        <v>46895</v>
      </c>
      <c r="O9628" s="76" t="s">
        <v>4366</v>
      </c>
      <c r="P9628" s="82">
        <v>83</v>
      </c>
      <c r="Q9628" s="82" t="s">
        <v>74144</v>
      </c>
      <c r="R9628"/>
    </row>
    <row r="9629" spans="12:18" x14ac:dyDescent="0.25">
      <c r="L9629" t="s">
        <v>1304</v>
      </c>
      <c r="M9629" t="s">
        <v>34214</v>
      </c>
      <c r="N9629" t="s">
        <v>46896</v>
      </c>
      <c r="O9629" s="76" t="s">
        <v>4366</v>
      </c>
      <c r="P9629" s="82">
        <v>213</v>
      </c>
      <c r="Q9629" s="82" t="s">
        <v>74145</v>
      </c>
      <c r="R9629"/>
    </row>
    <row r="9630" spans="12:18" x14ac:dyDescent="0.25">
      <c r="L9630" t="s">
        <v>1304</v>
      </c>
      <c r="M9630" t="s">
        <v>19037</v>
      </c>
      <c r="N9630" t="s">
        <v>46897</v>
      </c>
      <c r="O9630" s="76" t="s">
        <v>4356</v>
      </c>
      <c r="P9630" s="82">
        <v>306</v>
      </c>
      <c r="Q9630" s="82" t="s">
        <v>74146</v>
      </c>
      <c r="R9630"/>
    </row>
    <row r="9631" spans="12:18" x14ac:dyDescent="0.25">
      <c r="L9631" t="s">
        <v>1304</v>
      </c>
      <c r="M9631" t="s">
        <v>10159</v>
      </c>
      <c r="N9631" t="s">
        <v>46898</v>
      </c>
      <c r="O9631" s="76" t="s">
        <v>4356</v>
      </c>
      <c r="P9631" s="82">
        <v>622</v>
      </c>
      <c r="Q9631" s="82" t="s">
        <v>74147</v>
      </c>
      <c r="R9631"/>
    </row>
    <row r="9632" spans="12:18" x14ac:dyDescent="0.25">
      <c r="L9632" t="s">
        <v>1304</v>
      </c>
      <c r="M9632" t="s">
        <v>34215</v>
      </c>
      <c r="N9632" t="s">
        <v>46899</v>
      </c>
      <c r="O9632" s="76" t="s">
        <v>4356</v>
      </c>
      <c r="P9632" s="82">
        <v>1869</v>
      </c>
      <c r="Q9632" s="82" t="s">
        <v>74148</v>
      </c>
      <c r="R9632"/>
    </row>
    <row r="9633" spans="12:18" x14ac:dyDescent="0.25">
      <c r="L9633" t="s">
        <v>1304</v>
      </c>
      <c r="M9633" t="s">
        <v>34216</v>
      </c>
      <c r="N9633" t="s">
        <v>46900</v>
      </c>
      <c r="O9633" s="76" t="s">
        <v>4366</v>
      </c>
      <c r="P9633" s="82">
        <v>27</v>
      </c>
      <c r="Q9633" s="82" t="s">
        <v>74149</v>
      </c>
      <c r="R9633"/>
    </row>
    <row r="9634" spans="12:18" x14ac:dyDescent="0.25">
      <c r="L9634" t="s">
        <v>1304</v>
      </c>
      <c r="M9634" t="s">
        <v>18010</v>
      </c>
      <c r="N9634" t="s">
        <v>46901</v>
      </c>
      <c r="O9634" s="76" t="s">
        <v>4356</v>
      </c>
      <c r="P9634" s="82">
        <v>416</v>
      </c>
      <c r="Q9634" s="82" t="s">
        <v>74150</v>
      </c>
      <c r="R9634"/>
    </row>
    <row r="9635" spans="12:18" x14ac:dyDescent="0.25">
      <c r="L9635" t="s">
        <v>1304</v>
      </c>
      <c r="M9635" t="s">
        <v>18012</v>
      </c>
      <c r="N9635" t="s">
        <v>46902</v>
      </c>
      <c r="O9635" s="76" t="s">
        <v>4366</v>
      </c>
      <c r="P9635" s="82">
        <v>48</v>
      </c>
      <c r="Q9635" s="82" t="s">
        <v>74152</v>
      </c>
      <c r="R9635"/>
    </row>
    <row r="9636" spans="12:18" x14ac:dyDescent="0.25">
      <c r="L9636" t="s">
        <v>1304</v>
      </c>
      <c r="M9636" t="s">
        <v>10160</v>
      </c>
      <c r="N9636" t="s">
        <v>46903</v>
      </c>
      <c r="O9636" s="76" t="s">
        <v>4356</v>
      </c>
      <c r="P9636" s="82">
        <v>4195</v>
      </c>
      <c r="Q9636" s="82" t="s">
        <v>74153</v>
      </c>
      <c r="R9636"/>
    </row>
    <row r="9637" spans="12:18" x14ac:dyDescent="0.25">
      <c r="L9637" t="s">
        <v>1304</v>
      </c>
      <c r="M9637" t="s">
        <v>34218</v>
      </c>
      <c r="N9637" t="s">
        <v>46904</v>
      </c>
      <c r="O9637" s="76" t="s">
        <v>4366</v>
      </c>
      <c r="P9637" s="82">
        <v>258</v>
      </c>
      <c r="Q9637" s="82" t="s">
        <v>74156</v>
      </c>
      <c r="R9637"/>
    </row>
    <row r="9638" spans="12:18" x14ac:dyDescent="0.25">
      <c r="L9638" t="s">
        <v>1304</v>
      </c>
      <c r="M9638" t="s">
        <v>20564</v>
      </c>
      <c r="N9638" t="s">
        <v>46905</v>
      </c>
      <c r="O9638" s="76" t="s">
        <v>4356</v>
      </c>
      <c r="P9638" s="82">
        <v>1035</v>
      </c>
      <c r="Q9638" s="82" t="s">
        <v>74157</v>
      </c>
      <c r="R9638"/>
    </row>
    <row r="9639" spans="12:18" x14ac:dyDescent="0.25">
      <c r="L9639" t="s">
        <v>1304</v>
      </c>
      <c r="M9639" t="s">
        <v>34220</v>
      </c>
      <c r="N9639" t="s">
        <v>46906</v>
      </c>
      <c r="O9639" s="76" t="s">
        <v>4356</v>
      </c>
      <c r="P9639" s="82">
        <v>2868</v>
      </c>
      <c r="Q9639" s="82" t="s">
        <v>74159</v>
      </c>
      <c r="R9639"/>
    </row>
    <row r="9640" spans="12:18" x14ac:dyDescent="0.25">
      <c r="L9640" t="s">
        <v>1304</v>
      </c>
      <c r="M9640" t="s">
        <v>10161</v>
      </c>
      <c r="N9640" t="s">
        <v>46907</v>
      </c>
      <c r="O9640" s="76" t="s">
        <v>4366</v>
      </c>
      <c r="P9640" s="82">
        <v>153</v>
      </c>
      <c r="Q9640" s="82" t="s">
        <v>74160</v>
      </c>
      <c r="R9640"/>
    </row>
    <row r="9641" spans="12:18" x14ac:dyDescent="0.25">
      <c r="L9641" t="s">
        <v>1304</v>
      </c>
      <c r="M9641" t="s">
        <v>10162</v>
      </c>
      <c r="N9641" t="s">
        <v>46908</v>
      </c>
      <c r="O9641" s="76" t="s">
        <v>4366</v>
      </c>
      <c r="P9641" s="82">
        <v>238</v>
      </c>
      <c r="Q9641" s="82" t="s">
        <v>74161</v>
      </c>
      <c r="R9641"/>
    </row>
    <row r="9642" spans="12:18" x14ac:dyDescent="0.25">
      <c r="L9642" t="s">
        <v>1304</v>
      </c>
      <c r="M9642" t="s">
        <v>10163</v>
      </c>
      <c r="N9642" t="s">
        <v>46909</v>
      </c>
      <c r="O9642" s="76" t="s">
        <v>4356</v>
      </c>
      <c r="P9642" s="82">
        <v>154</v>
      </c>
      <c r="Q9642" s="82" t="s">
        <v>74162</v>
      </c>
      <c r="R9642"/>
    </row>
    <row r="9643" spans="12:18" x14ac:dyDescent="0.25">
      <c r="L9643" t="s">
        <v>1304</v>
      </c>
      <c r="M9643" t="s">
        <v>8309</v>
      </c>
      <c r="N9643" t="s">
        <v>46910</v>
      </c>
      <c r="O9643" s="76" t="s">
        <v>4356</v>
      </c>
      <c r="P9643" s="82">
        <v>1419</v>
      </c>
      <c r="Q9643" s="82" t="s">
        <v>74163</v>
      </c>
      <c r="R9643"/>
    </row>
    <row r="9644" spans="12:18" x14ac:dyDescent="0.25">
      <c r="L9644" t="s">
        <v>1304</v>
      </c>
      <c r="M9644" t="s">
        <v>10164</v>
      </c>
      <c r="N9644" t="s">
        <v>46911</v>
      </c>
      <c r="O9644" s="76" t="s">
        <v>4356</v>
      </c>
      <c r="P9644" s="82">
        <v>1244</v>
      </c>
      <c r="Q9644" s="82" t="s">
        <v>74164</v>
      </c>
      <c r="R9644"/>
    </row>
    <row r="9645" spans="12:18" x14ac:dyDescent="0.25">
      <c r="L9645" t="s">
        <v>1304</v>
      </c>
      <c r="M9645" t="s">
        <v>34221</v>
      </c>
      <c r="N9645" t="s">
        <v>46912</v>
      </c>
      <c r="O9645" s="76" t="s">
        <v>4374</v>
      </c>
      <c r="P9645" s="82">
        <v>6236</v>
      </c>
      <c r="Q9645" s="82" t="s">
        <v>72645</v>
      </c>
      <c r="R9645"/>
    </row>
    <row r="9646" spans="12:18" x14ac:dyDescent="0.25">
      <c r="L9646" t="s">
        <v>1304</v>
      </c>
      <c r="M9646" t="s">
        <v>10165</v>
      </c>
      <c r="N9646" t="s">
        <v>46913</v>
      </c>
      <c r="O9646" s="76" t="s">
        <v>4356</v>
      </c>
      <c r="P9646" s="82">
        <v>383</v>
      </c>
      <c r="Q9646" s="82" t="s">
        <v>74165</v>
      </c>
      <c r="R9646"/>
    </row>
    <row r="9647" spans="12:18" x14ac:dyDescent="0.25">
      <c r="L9647" t="s">
        <v>1304</v>
      </c>
      <c r="M9647" t="s">
        <v>18016</v>
      </c>
      <c r="N9647" t="s">
        <v>46914</v>
      </c>
      <c r="O9647" s="76" t="s">
        <v>4356</v>
      </c>
      <c r="P9647" s="82">
        <v>361</v>
      </c>
      <c r="Q9647" s="82" t="s">
        <v>74166</v>
      </c>
      <c r="R9647"/>
    </row>
    <row r="9648" spans="12:18" x14ac:dyDescent="0.25">
      <c r="L9648" t="s">
        <v>1304</v>
      </c>
      <c r="M9648" t="s">
        <v>10166</v>
      </c>
      <c r="N9648" t="s">
        <v>46915</v>
      </c>
      <c r="O9648" s="76" t="s">
        <v>4356</v>
      </c>
      <c r="P9648" s="82">
        <v>192</v>
      </c>
      <c r="Q9648" s="82" t="s">
        <v>74167</v>
      </c>
      <c r="R9648"/>
    </row>
    <row r="9649" spans="12:18" x14ac:dyDescent="0.25">
      <c r="L9649" t="s">
        <v>1304</v>
      </c>
      <c r="M9649" t="s">
        <v>10167</v>
      </c>
      <c r="N9649" t="s">
        <v>46916</v>
      </c>
      <c r="O9649" s="76" t="s">
        <v>4356</v>
      </c>
      <c r="P9649" s="82">
        <v>781</v>
      </c>
      <c r="Q9649" s="82" t="s">
        <v>74168</v>
      </c>
      <c r="R9649"/>
    </row>
    <row r="9650" spans="12:18" x14ac:dyDescent="0.25">
      <c r="L9650" t="s">
        <v>1304</v>
      </c>
      <c r="M9650" t="s">
        <v>8310</v>
      </c>
      <c r="N9650" t="s">
        <v>46917</v>
      </c>
      <c r="O9650" s="76" t="s">
        <v>4366</v>
      </c>
      <c r="P9650" s="82">
        <v>39</v>
      </c>
      <c r="Q9650" s="82" t="s">
        <v>74169</v>
      </c>
      <c r="R9650"/>
    </row>
    <row r="9651" spans="12:18" x14ac:dyDescent="0.25">
      <c r="L9651" t="s">
        <v>1304</v>
      </c>
      <c r="M9651" t="s">
        <v>18018</v>
      </c>
      <c r="N9651" t="s">
        <v>46918</v>
      </c>
      <c r="O9651" s="76" t="s">
        <v>4356</v>
      </c>
      <c r="P9651" s="82">
        <v>583</v>
      </c>
      <c r="Q9651" s="82" t="s">
        <v>74170</v>
      </c>
      <c r="R9651"/>
    </row>
    <row r="9652" spans="12:18" x14ac:dyDescent="0.25">
      <c r="L9652" t="s">
        <v>1304</v>
      </c>
      <c r="M9652" t="s">
        <v>8311</v>
      </c>
      <c r="N9652" t="s">
        <v>46919</v>
      </c>
      <c r="O9652" s="76" t="s">
        <v>4356</v>
      </c>
      <c r="P9652" s="82">
        <v>804</v>
      </c>
      <c r="Q9652" s="82" t="s">
        <v>74171</v>
      </c>
      <c r="R9652"/>
    </row>
    <row r="9653" spans="12:18" x14ac:dyDescent="0.25">
      <c r="L9653" t="s">
        <v>1304</v>
      </c>
      <c r="M9653" t="s">
        <v>34222</v>
      </c>
      <c r="N9653" t="s">
        <v>46920</v>
      </c>
      <c r="O9653" s="76" t="s">
        <v>4366</v>
      </c>
      <c r="P9653" s="82">
        <v>193</v>
      </c>
      <c r="Q9653" s="82" t="s">
        <v>74172</v>
      </c>
      <c r="R9653"/>
    </row>
    <row r="9654" spans="12:18" x14ac:dyDescent="0.25">
      <c r="L9654" t="s">
        <v>1304</v>
      </c>
      <c r="M9654" t="s">
        <v>34223</v>
      </c>
      <c r="N9654" t="s">
        <v>46921</v>
      </c>
      <c r="O9654" s="76" t="s">
        <v>4356</v>
      </c>
      <c r="P9654" s="82">
        <v>441</v>
      </c>
      <c r="Q9654" s="82" t="s">
        <v>74173</v>
      </c>
      <c r="R9654"/>
    </row>
    <row r="9655" spans="12:18" x14ac:dyDescent="0.25">
      <c r="L9655" t="s">
        <v>1304</v>
      </c>
      <c r="M9655" t="s">
        <v>8312</v>
      </c>
      <c r="N9655" t="s">
        <v>46922</v>
      </c>
      <c r="O9655" s="76" t="s">
        <v>4356</v>
      </c>
      <c r="P9655" s="82">
        <v>1822</v>
      </c>
      <c r="Q9655" s="82" t="s">
        <v>74174</v>
      </c>
      <c r="R9655"/>
    </row>
    <row r="9656" spans="12:18" x14ac:dyDescent="0.25">
      <c r="L9656" t="s">
        <v>1304</v>
      </c>
      <c r="M9656" t="s">
        <v>10168</v>
      </c>
      <c r="N9656" t="s">
        <v>46923</v>
      </c>
      <c r="O9656" s="76" t="s">
        <v>4374</v>
      </c>
      <c r="P9656" s="82">
        <v>8937</v>
      </c>
      <c r="Q9656" s="82" t="s">
        <v>74175</v>
      </c>
      <c r="R9656"/>
    </row>
    <row r="9657" spans="12:18" x14ac:dyDescent="0.25">
      <c r="L9657" t="s">
        <v>1304</v>
      </c>
      <c r="M9657" t="s">
        <v>18019</v>
      </c>
      <c r="N9657" t="s">
        <v>46924</v>
      </c>
      <c r="O9657" s="76" t="s">
        <v>4374</v>
      </c>
      <c r="P9657" s="82">
        <v>6530</v>
      </c>
      <c r="Q9657" s="82" t="s">
        <v>74176</v>
      </c>
      <c r="R9657"/>
    </row>
    <row r="9658" spans="12:18" x14ac:dyDescent="0.25">
      <c r="L9658" t="s">
        <v>1304</v>
      </c>
      <c r="M9658" t="s">
        <v>20565</v>
      </c>
      <c r="N9658" t="s">
        <v>46925</v>
      </c>
      <c r="O9658" s="76" t="s">
        <v>4374</v>
      </c>
      <c r="P9658" s="82">
        <v>1387</v>
      </c>
      <c r="Q9658" s="82" t="s">
        <v>74177</v>
      </c>
      <c r="R9658"/>
    </row>
    <row r="9659" spans="12:18" x14ac:dyDescent="0.25">
      <c r="L9659" t="s">
        <v>1304</v>
      </c>
      <c r="M9659" t="s">
        <v>18021</v>
      </c>
      <c r="N9659" t="s">
        <v>46926</v>
      </c>
      <c r="O9659" s="76" t="s">
        <v>4366</v>
      </c>
      <c r="P9659" s="82">
        <v>201</v>
      </c>
      <c r="Q9659" s="82" t="s">
        <v>74178</v>
      </c>
      <c r="R9659"/>
    </row>
    <row r="9660" spans="12:18" x14ac:dyDescent="0.25">
      <c r="L9660" t="s">
        <v>1304</v>
      </c>
      <c r="M9660" t="s">
        <v>20566</v>
      </c>
      <c r="N9660" t="s">
        <v>46927</v>
      </c>
      <c r="O9660" s="76" t="s">
        <v>4366</v>
      </c>
      <c r="P9660" s="82">
        <v>55</v>
      </c>
      <c r="Q9660" s="82" t="s">
        <v>74179</v>
      </c>
      <c r="R9660"/>
    </row>
    <row r="9661" spans="12:18" x14ac:dyDescent="0.25">
      <c r="L9661" t="s">
        <v>1304</v>
      </c>
      <c r="M9661" t="s">
        <v>34224</v>
      </c>
      <c r="N9661" t="s">
        <v>46928</v>
      </c>
      <c r="O9661" s="76" t="s">
        <v>4366</v>
      </c>
      <c r="P9661" s="82">
        <v>182</v>
      </c>
      <c r="Q9661" s="82" t="s">
        <v>74180</v>
      </c>
      <c r="R9661"/>
    </row>
    <row r="9662" spans="12:18" x14ac:dyDescent="0.25">
      <c r="L9662" t="s">
        <v>1304</v>
      </c>
      <c r="M9662" t="s">
        <v>8313</v>
      </c>
      <c r="N9662" t="s">
        <v>46929</v>
      </c>
      <c r="O9662" s="76" t="s">
        <v>4356</v>
      </c>
      <c r="P9662" s="82">
        <v>2268</v>
      </c>
      <c r="Q9662" s="82" t="s">
        <v>74181</v>
      </c>
      <c r="R9662"/>
    </row>
    <row r="9663" spans="12:18" x14ac:dyDescent="0.25">
      <c r="L9663" t="s">
        <v>1304</v>
      </c>
      <c r="M9663" t="s">
        <v>8314</v>
      </c>
      <c r="N9663" t="s">
        <v>46930</v>
      </c>
      <c r="O9663" s="76" t="s">
        <v>4356</v>
      </c>
      <c r="P9663" s="82">
        <v>596</v>
      </c>
      <c r="Q9663" s="82" t="s">
        <v>74182</v>
      </c>
      <c r="R9663"/>
    </row>
    <row r="9664" spans="12:18" x14ac:dyDescent="0.25">
      <c r="L9664" t="s">
        <v>1304</v>
      </c>
      <c r="M9664" t="s">
        <v>20567</v>
      </c>
      <c r="N9664" t="s">
        <v>46931</v>
      </c>
      <c r="O9664" s="76" t="s">
        <v>4356</v>
      </c>
      <c r="P9664" s="82">
        <v>2046</v>
      </c>
      <c r="Q9664" s="82" t="s">
        <v>74183</v>
      </c>
      <c r="R9664"/>
    </row>
    <row r="9665" spans="12:18" x14ac:dyDescent="0.25">
      <c r="L9665" t="s">
        <v>1304</v>
      </c>
      <c r="M9665" t="s">
        <v>8315</v>
      </c>
      <c r="N9665" t="s">
        <v>46932</v>
      </c>
      <c r="O9665" s="76" t="s">
        <v>4374</v>
      </c>
      <c r="P9665" s="82">
        <v>3915</v>
      </c>
      <c r="Q9665" s="82" t="s">
        <v>74184</v>
      </c>
      <c r="R9665"/>
    </row>
    <row r="9666" spans="12:18" x14ac:dyDescent="0.25">
      <c r="L9666" t="s">
        <v>1304</v>
      </c>
      <c r="M9666" t="s">
        <v>8324</v>
      </c>
      <c r="N9666" t="s">
        <v>46933</v>
      </c>
      <c r="O9666" s="76" t="s">
        <v>4356</v>
      </c>
      <c r="P9666" s="82">
        <v>541</v>
      </c>
      <c r="Q9666" s="82" t="s">
        <v>74229</v>
      </c>
      <c r="R9666"/>
    </row>
    <row r="9667" spans="12:18" x14ac:dyDescent="0.25">
      <c r="L9667" t="s">
        <v>1304</v>
      </c>
      <c r="M9667" t="s">
        <v>6526</v>
      </c>
      <c r="N9667" t="s">
        <v>46934</v>
      </c>
      <c r="O9667" s="76" t="s">
        <v>4366</v>
      </c>
      <c r="P9667" s="82">
        <v>106</v>
      </c>
      <c r="Q9667" s="82" t="s">
        <v>74151</v>
      </c>
      <c r="R9667"/>
    </row>
    <row r="9668" spans="12:18" x14ac:dyDescent="0.25">
      <c r="L9668" t="s">
        <v>1304</v>
      </c>
      <c r="M9668" t="s">
        <v>18014</v>
      </c>
      <c r="N9668" t="s">
        <v>46935</v>
      </c>
      <c r="O9668" s="76" t="s">
        <v>4356</v>
      </c>
      <c r="P9668" s="82">
        <v>544</v>
      </c>
      <c r="Q9668" s="82" t="s">
        <v>74154</v>
      </c>
      <c r="R9668"/>
    </row>
    <row r="9669" spans="12:18" x14ac:dyDescent="0.25">
      <c r="L9669" t="s">
        <v>1304</v>
      </c>
      <c r="M9669" t="s">
        <v>34217</v>
      </c>
      <c r="N9669" t="s">
        <v>46936</v>
      </c>
      <c r="O9669" s="76" t="s">
        <v>4366</v>
      </c>
      <c r="P9669" s="82">
        <v>70</v>
      </c>
      <c r="Q9669" s="82" t="s">
        <v>74155</v>
      </c>
      <c r="R9669"/>
    </row>
    <row r="9670" spans="12:18" x14ac:dyDescent="0.25">
      <c r="L9670" t="s">
        <v>1304</v>
      </c>
      <c r="M9670" t="s">
        <v>34219</v>
      </c>
      <c r="N9670" t="s">
        <v>46937</v>
      </c>
      <c r="O9670" s="76" t="s">
        <v>4366</v>
      </c>
      <c r="P9670" s="82">
        <v>308</v>
      </c>
      <c r="Q9670" s="82" t="s">
        <v>74158</v>
      </c>
      <c r="R9670"/>
    </row>
    <row r="9671" spans="12:18" x14ac:dyDescent="0.25">
      <c r="L9671" t="s">
        <v>1304</v>
      </c>
      <c r="M9671" t="s">
        <v>18028</v>
      </c>
      <c r="N9671" t="s">
        <v>46938</v>
      </c>
      <c r="O9671" s="76" t="s">
        <v>4366</v>
      </c>
      <c r="P9671" s="82">
        <v>234</v>
      </c>
      <c r="Q9671" s="82" t="s">
        <v>74197</v>
      </c>
      <c r="R9671"/>
    </row>
    <row r="9672" spans="12:18" x14ac:dyDescent="0.25">
      <c r="L9672" t="s">
        <v>1304</v>
      </c>
      <c r="M9672" t="s">
        <v>34228</v>
      </c>
      <c r="N9672" t="s">
        <v>46939</v>
      </c>
      <c r="O9672" s="76" t="s">
        <v>4356</v>
      </c>
      <c r="P9672" s="82">
        <v>2104</v>
      </c>
      <c r="Q9672" s="82" t="s">
        <v>74196</v>
      </c>
      <c r="R9672"/>
    </row>
    <row r="9673" spans="12:18" x14ac:dyDescent="0.25">
      <c r="L9673" t="s">
        <v>1304</v>
      </c>
      <c r="M9673" t="s">
        <v>10170</v>
      </c>
      <c r="N9673" t="s">
        <v>46940</v>
      </c>
      <c r="O9673" s="76" t="s">
        <v>4374</v>
      </c>
      <c r="P9673" s="82">
        <v>6162</v>
      </c>
      <c r="Q9673" s="82" t="s">
        <v>72645</v>
      </c>
      <c r="R9673"/>
    </row>
    <row r="9674" spans="12:18" x14ac:dyDescent="0.25">
      <c r="L9674" t="s">
        <v>1304</v>
      </c>
      <c r="M9674" t="s">
        <v>18030</v>
      </c>
      <c r="N9674" t="s">
        <v>46941</v>
      </c>
      <c r="O9674" s="76" t="s">
        <v>4356</v>
      </c>
      <c r="P9674" s="82">
        <v>1677</v>
      </c>
      <c r="Q9674" s="82" t="s">
        <v>74198</v>
      </c>
      <c r="R9674"/>
    </row>
    <row r="9675" spans="12:18" x14ac:dyDescent="0.25">
      <c r="L9675" t="s">
        <v>1304</v>
      </c>
      <c r="M9675" t="s">
        <v>18032</v>
      </c>
      <c r="N9675" t="s">
        <v>46942</v>
      </c>
      <c r="O9675" s="76" t="s">
        <v>4356</v>
      </c>
      <c r="P9675" s="82">
        <v>357</v>
      </c>
      <c r="Q9675" s="82" t="s">
        <v>74199</v>
      </c>
      <c r="R9675"/>
    </row>
    <row r="9676" spans="12:18" x14ac:dyDescent="0.25">
      <c r="L9676" t="s">
        <v>1304</v>
      </c>
      <c r="M9676" t="s">
        <v>18034</v>
      </c>
      <c r="N9676" t="s">
        <v>46943</v>
      </c>
      <c r="O9676" s="76" t="s">
        <v>4366</v>
      </c>
      <c r="P9676" s="82">
        <v>88</v>
      </c>
      <c r="Q9676" s="82" t="s">
        <v>74200</v>
      </c>
      <c r="R9676"/>
    </row>
    <row r="9677" spans="12:18" x14ac:dyDescent="0.25">
      <c r="L9677" t="s">
        <v>1304</v>
      </c>
      <c r="M9677" t="s">
        <v>10171</v>
      </c>
      <c r="N9677" t="s">
        <v>46944</v>
      </c>
      <c r="O9677" s="76" t="s">
        <v>4356</v>
      </c>
      <c r="P9677" s="82">
        <v>567</v>
      </c>
      <c r="Q9677" s="82" t="s">
        <v>74204</v>
      </c>
      <c r="R9677"/>
    </row>
    <row r="9678" spans="12:18" x14ac:dyDescent="0.25">
      <c r="L9678" t="s">
        <v>1304</v>
      </c>
      <c r="M9678" t="s">
        <v>34230</v>
      </c>
      <c r="N9678" t="s">
        <v>46945</v>
      </c>
      <c r="O9678" s="76" t="s">
        <v>4366</v>
      </c>
      <c r="P9678" s="82">
        <v>119</v>
      </c>
      <c r="Q9678" s="82" t="s">
        <v>74205</v>
      </c>
      <c r="R9678"/>
    </row>
    <row r="9679" spans="12:18" x14ac:dyDescent="0.25">
      <c r="L9679" t="s">
        <v>1304</v>
      </c>
      <c r="M9679" t="s">
        <v>34231</v>
      </c>
      <c r="N9679" t="s">
        <v>46946</v>
      </c>
      <c r="O9679" s="76" t="s">
        <v>4356</v>
      </c>
      <c r="P9679" s="82">
        <v>1989</v>
      </c>
      <c r="Q9679" s="82" t="s">
        <v>74206</v>
      </c>
      <c r="R9679"/>
    </row>
    <row r="9680" spans="12:18" x14ac:dyDescent="0.25">
      <c r="L9680" t="s">
        <v>1304</v>
      </c>
      <c r="M9680" t="s">
        <v>20571</v>
      </c>
      <c r="N9680" t="s">
        <v>46947</v>
      </c>
      <c r="O9680" s="76" t="s">
        <v>4356</v>
      </c>
      <c r="P9680" s="82">
        <v>1520</v>
      </c>
      <c r="Q9680" s="82" t="s">
        <v>74207</v>
      </c>
      <c r="R9680"/>
    </row>
    <row r="9681" spans="12:18" x14ac:dyDescent="0.25">
      <c r="L9681" t="s">
        <v>1304</v>
      </c>
      <c r="M9681" t="s">
        <v>34232</v>
      </c>
      <c r="N9681" t="s">
        <v>46948</v>
      </c>
      <c r="O9681" s="76" t="s">
        <v>4366</v>
      </c>
      <c r="P9681" s="82">
        <v>32</v>
      </c>
      <c r="Q9681" s="82" t="s">
        <v>74208</v>
      </c>
      <c r="R9681"/>
    </row>
    <row r="9682" spans="12:18" x14ac:dyDescent="0.25">
      <c r="L9682" t="s">
        <v>1304</v>
      </c>
      <c r="M9682" t="s">
        <v>8273</v>
      </c>
      <c r="N9682" t="s">
        <v>46949</v>
      </c>
      <c r="O9682" s="76" t="s">
        <v>4366</v>
      </c>
      <c r="P9682" s="82">
        <v>55</v>
      </c>
      <c r="Q9682" s="82" t="s">
        <v>74005</v>
      </c>
      <c r="R9682"/>
    </row>
    <row r="9683" spans="12:18" x14ac:dyDescent="0.25">
      <c r="L9683" t="s">
        <v>1304</v>
      </c>
      <c r="M9683" t="s">
        <v>10172</v>
      </c>
      <c r="N9683" t="s">
        <v>46950</v>
      </c>
      <c r="O9683" s="76" t="s">
        <v>4356</v>
      </c>
      <c r="P9683" s="82">
        <v>593</v>
      </c>
      <c r="Q9683" s="82" t="s">
        <v>74209</v>
      </c>
      <c r="R9683"/>
    </row>
    <row r="9684" spans="12:18" x14ac:dyDescent="0.25">
      <c r="L9684" t="s">
        <v>1304</v>
      </c>
      <c r="M9684" t="s">
        <v>10173</v>
      </c>
      <c r="N9684" t="s">
        <v>46951</v>
      </c>
      <c r="O9684" s="76" t="s">
        <v>4366</v>
      </c>
      <c r="P9684" s="82">
        <v>146</v>
      </c>
      <c r="Q9684" s="82" t="s">
        <v>74210</v>
      </c>
      <c r="R9684"/>
    </row>
    <row r="9685" spans="12:18" x14ac:dyDescent="0.25">
      <c r="L9685" t="s">
        <v>1304</v>
      </c>
      <c r="M9685" t="s">
        <v>8318</v>
      </c>
      <c r="N9685" t="s">
        <v>46952</v>
      </c>
      <c r="O9685" s="76" t="s">
        <v>4450</v>
      </c>
      <c r="P9685" s="82">
        <v>63714</v>
      </c>
      <c r="Q9685" s="82" t="s">
        <v>72645</v>
      </c>
      <c r="R9685"/>
    </row>
    <row r="9686" spans="12:18" x14ac:dyDescent="0.25">
      <c r="L9686" t="s">
        <v>1304</v>
      </c>
      <c r="M9686" t="s">
        <v>10149</v>
      </c>
      <c r="N9686" t="s">
        <v>46953</v>
      </c>
      <c r="O9686" s="76" t="s">
        <v>4356</v>
      </c>
      <c r="P9686" s="82">
        <v>1010</v>
      </c>
      <c r="Q9686" s="82" t="s">
        <v>74072</v>
      </c>
      <c r="R9686"/>
    </row>
    <row r="9687" spans="12:18" x14ac:dyDescent="0.25">
      <c r="L9687" t="s">
        <v>1304</v>
      </c>
      <c r="M9687" t="s">
        <v>20572</v>
      </c>
      <c r="N9687" t="s">
        <v>46954</v>
      </c>
      <c r="O9687" s="76" t="s">
        <v>4366</v>
      </c>
      <c r="P9687" s="82">
        <v>36</v>
      </c>
      <c r="Q9687" s="82" t="s">
        <v>74211</v>
      </c>
      <c r="R9687"/>
    </row>
    <row r="9688" spans="12:18" x14ac:dyDescent="0.25">
      <c r="L9688" t="s">
        <v>1304</v>
      </c>
      <c r="M9688" t="s">
        <v>8319</v>
      </c>
      <c r="N9688" t="s">
        <v>46955</v>
      </c>
      <c r="O9688" s="76" t="s">
        <v>4366</v>
      </c>
      <c r="P9688" s="82">
        <v>313</v>
      </c>
      <c r="Q9688" s="82" t="s">
        <v>74212</v>
      </c>
      <c r="R9688"/>
    </row>
    <row r="9689" spans="12:18" x14ac:dyDescent="0.25">
      <c r="L9689" t="s">
        <v>1304</v>
      </c>
      <c r="M9689" t="s">
        <v>8320</v>
      </c>
      <c r="N9689" t="s">
        <v>46956</v>
      </c>
      <c r="O9689" s="76" t="s">
        <v>4356</v>
      </c>
      <c r="P9689" s="82">
        <v>584</v>
      </c>
      <c r="Q9689" s="82" t="s">
        <v>74213</v>
      </c>
      <c r="R9689"/>
    </row>
    <row r="9690" spans="12:18" x14ac:dyDescent="0.25">
      <c r="L9690" t="s">
        <v>1304</v>
      </c>
      <c r="M9690" t="s">
        <v>13579</v>
      </c>
      <c r="N9690" t="s">
        <v>46957</v>
      </c>
      <c r="O9690" s="76" t="s">
        <v>4356</v>
      </c>
      <c r="P9690" s="82">
        <v>699</v>
      </c>
      <c r="Q9690" s="82" t="s">
        <v>74214</v>
      </c>
      <c r="R9690"/>
    </row>
    <row r="9691" spans="12:18" x14ac:dyDescent="0.25">
      <c r="L9691" t="s">
        <v>1304</v>
      </c>
      <c r="M9691" t="s">
        <v>18038</v>
      </c>
      <c r="N9691" t="s">
        <v>46958</v>
      </c>
      <c r="O9691" s="76" t="s">
        <v>4356</v>
      </c>
      <c r="P9691" s="82">
        <v>461</v>
      </c>
      <c r="Q9691" s="82" t="s">
        <v>74215</v>
      </c>
      <c r="R9691"/>
    </row>
    <row r="9692" spans="12:18" x14ac:dyDescent="0.25">
      <c r="L9692" t="s">
        <v>1304</v>
      </c>
      <c r="M9692" t="s">
        <v>20573</v>
      </c>
      <c r="N9692" t="s">
        <v>46959</v>
      </c>
      <c r="O9692" s="76" t="s">
        <v>4366</v>
      </c>
      <c r="P9692" s="82">
        <v>59</v>
      </c>
      <c r="Q9692" s="82" t="s">
        <v>74216</v>
      </c>
      <c r="R9692"/>
    </row>
    <row r="9693" spans="12:18" x14ac:dyDescent="0.25">
      <c r="L9693" t="s">
        <v>1304</v>
      </c>
      <c r="M9693" t="s">
        <v>20574</v>
      </c>
      <c r="N9693" t="s">
        <v>46960</v>
      </c>
      <c r="O9693" s="76" t="s">
        <v>4366</v>
      </c>
      <c r="P9693" s="82">
        <v>141</v>
      </c>
      <c r="Q9693" s="82" t="s">
        <v>74217</v>
      </c>
      <c r="R9693"/>
    </row>
    <row r="9694" spans="12:18" x14ac:dyDescent="0.25">
      <c r="L9694" t="s">
        <v>1304</v>
      </c>
      <c r="M9694" t="s">
        <v>20575</v>
      </c>
      <c r="N9694" t="s">
        <v>46961</v>
      </c>
      <c r="O9694" s="76" t="s">
        <v>4366</v>
      </c>
      <c r="P9694" s="82">
        <v>46</v>
      </c>
      <c r="Q9694" s="82" t="s">
        <v>74218</v>
      </c>
      <c r="R9694"/>
    </row>
    <row r="9695" spans="12:18" x14ac:dyDescent="0.25">
      <c r="L9695" t="s">
        <v>1304</v>
      </c>
      <c r="M9695" t="s">
        <v>34233</v>
      </c>
      <c r="N9695" t="s">
        <v>46962</v>
      </c>
      <c r="O9695" s="76" t="s">
        <v>4366</v>
      </c>
      <c r="P9695" s="82">
        <v>42</v>
      </c>
      <c r="Q9695" s="82" t="s">
        <v>74219</v>
      </c>
      <c r="R9695"/>
    </row>
    <row r="9696" spans="12:18" x14ac:dyDescent="0.25">
      <c r="L9696" t="s">
        <v>1304</v>
      </c>
      <c r="M9696" t="s">
        <v>18040</v>
      </c>
      <c r="N9696" t="s">
        <v>46963</v>
      </c>
      <c r="O9696" s="76" t="s">
        <v>4366</v>
      </c>
      <c r="P9696" s="82">
        <v>260</v>
      </c>
      <c r="Q9696" s="82" t="s">
        <v>74220</v>
      </c>
      <c r="R9696"/>
    </row>
    <row r="9697" spans="12:18" x14ac:dyDescent="0.25">
      <c r="L9697" t="s">
        <v>1304</v>
      </c>
      <c r="M9697" t="s">
        <v>8321</v>
      </c>
      <c r="N9697" t="s">
        <v>104729</v>
      </c>
      <c r="O9697" s="76" t="s">
        <v>4366</v>
      </c>
      <c r="P9697" s="82">
        <v>16</v>
      </c>
      <c r="Q9697" s="82" t="s">
        <v>74221</v>
      </c>
      <c r="R9697"/>
    </row>
    <row r="9698" spans="12:18" x14ac:dyDescent="0.25">
      <c r="L9698" t="s">
        <v>1304</v>
      </c>
      <c r="M9698" t="s">
        <v>18041</v>
      </c>
      <c r="N9698" t="s">
        <v>46964</v>
      </c>
      <c r="O9698" s="76" t="s">
        <v>4366</v>
      </c>
      <c r="P9698" s="82">
        <v>20</v>
      </c>
      <c r="Q9698" s="82" t="s">
        <v>74222</v>
      </c>
      <c r="R9698"/>
    </row>
    <row r="9699" spans="12:18" x14ac:dyDescent="0.25">
      <c r="L9699" t="s">
        <v>1304</v>
      </c>
      <c r="M9699" t="s">
        <v>18043</v>
      </c>
      <c r="N9699" t="s">
        <v>46965</v>
      </c>
      <c r="O9699" s="76" t="s">
        <v>4366</v>
      </c>
      <c r="P9699" s="82">
        <v>118</v>
      </c>
      <c r="Q9699" s="82" t="s">
        <v>74223</v>
      </c>
      <c r="R9699"/>
    </row>
    <row r="9700" spans="12:18" x14ac:dyDescent="0.25">
      <c r="L9700" t="s">
        <v>1304</v>
      </c>
      <c r="M9700" t="s">
        <v>20576</v>
      </c>
      <c r="N9700" t="s">
        <v>46966</v>
      </c>
      <c r="O9700" s="76" t="s">
        <v>4356</v>
      </c>
      <c r="P9700" s="82">
        <v>1115</v>
      </c>
      <c r="Q9700" s="82" t="s">
        <v>74224</v>
      </c>
      <c r="R9700"/>
    </row>
    <row r="9701" spans="12:18" x14ac:dyDescent="0.25">
      <c r="L9701" t="s">
        <v>1304</v>
      </c>
      <c r="M9701" t="s">
        <v>8322</v>
      </c>
      <c r="N9701" t="s">
        <v>46967</v>
      </c>
      <c r="O9701" s="76" t="s">
        <v>4366</v>
      </c>
      <c r="P9701" s="82">
        <v>33</v>
      </c>
      <c r="Q9701" s="82" t="s">
        <v>74225</v>
      </c>
      <c r="R9701"/>
    </row>
    <row r="9702" spans="12:18" x14ac:dyDescent="0.25">
      <c r="L9702" t="s">
        <v>1379</v>
      </c>
      <c r="M9702" t="s">
        <v>34234</v>
      </c>
      <c r="N9702" t="s">
        <v>46968</v>
      </c>
      <c r="O9702" s="76" t="s">
        <v>4356</v>
      </c>
      <c r="P9702" s="82">
        <v>324</v>
      </c>
      <c r="Q9702" s="82" t="s">
        <v>92390</v>
      </c>
      <c r="R9702"/>
    </row>
    <row r="9703" spans="12:18" x14ac:dyDescent="0.25">
      <c r="L9703" t="s">
        <v>1379</v>
      </c>
      <c r="M9703" t="s">
        <v>34235</v>
      </c>
      <c r="N9703" t="s">
        <v>46969</v>
      </c>
      <c r="O9703" s="76" t="s">
        <v>4356</v>
      </c>
      <c r="P9703" s="82">
        <v>468</v>
      </c>
      <c r="Q9703" s="82" t="s">
        <v>92391</v>
      </c>
      <c r="R9703"/>
    </row>
    <row r="9704" spans="12:18" x14ac:dyDescent="0.25">
      <c r="L9704" t="s">
        <v>1379</v>
      </c>
      <c r="M9704" t="s">
        <v>18045</v>
      </c>
      <c r="N9704" t="s">
        <v>46970</v>
      </c>
      <c r="O9704" s="76" t="s">
        <v>4356</v>
      </c>
      <c r="P9704" s="82">
        <v>1586</v>
      </c>
      <c r="Q9704" s="82" t="s">
        <v>92392</v>
      </c>
      <c r="R9704"/>
    </row>
    <row r="9705" spans="12:18" x14ac:dyDescent="0.25">
      <c r="L9705" t="s">
        <v>1379</v>
      </c>
      <c r="M9705" t="s">
        <v>8325</v>
      </c>
      <c r="N9705" t="s">
        <v>46971</v>
      </c>
      <c r="O9705" s="76" t="s">
        <v>4356</v>
      </c>
      <c r="P9705" s="82">
        <v>409</v>
      </c>
      <c r="Q9705" s="82" t="s">
        <v>92393</v>
      </c>
      <c r="R9705"/>
    </row>
    <row r="9706" spans="12:18" x14ac:dyDescent="0.25">
      <c r="L9706" t="s">
        <v>1379</v>
      </c>
      <c r="M9706" t="s">
        <v>18047</v>
      </c>
      <c r="N9706" t="s">
        <v>46972</v>
      </c>
      <c r="O9706" s="76" t="s">
        <v>4356</v>
      </c>
      <c r="P9706" s="82">
        <v>1159</v>
      </c>
      <c r="Q9706" s="82" t="s">
        <v>92394</v>
      </c>
      <c r="R9706"/>
    </row>
    <row r="9707" spans="12:18" x14ac:dyDescent="0.25">
      <c r="L9707" t="s">
        <v>1379</v>
      </c>
      <c r="M9707" t="s">
        <v>10175</v>
      </c>
      <c r="N9707" t="s">
        <v>46973</v>
      </c>
      <c r="O9707" s="76" t="s">
        <v>4356</v>
      </c>
      <c r="P9707" s="82">
        <v>137</v>
      </c>
      <c r="Q9707" s="82" t="s">
        <v>92395</v>
      </c>
      <c r="R9707"/>
    </row>
    <row r="9708" spans="12:18" x14ac:dyDescent="0.25">
      <c r="L9708" t="s">
        <v>1379</v>
      </c>
      <c r="M9708" t="s">
        <v>18049</v>
      </c>
      <c r="N9708" t="s">
        <v>46974</v>
      </c>
      <c r="O9708" s="76" t="s">
        <v>4374</v>
      </c>
      <c r="P9708" s="82">
        <v>1544</v>
      </c>
      <c r="Q9708" s="82" t="s">
        <v>72645</v>
      </c>
      <c r="R9708"/>
    </row>
    <row r="9709" spans="12:18" x14ac:dyDescent="0.25">
      <c r="L9709" t="s">
        <v>1379</v>
      </c>
      <c r="M9709" t="s">
        <v>8326</v>
      </c>
      <c r="N9709" t="s">
        <v>46975</v>
      </c>
      <c r="O9709" s="76" t="s">
        <v>4356</v>
      </c>
      <c r="P9709" s="82">
        <v>566</v>
      </c>
      <c r="Q9709" s="82" t="s">
        <v>92396</v>
      </c>
      <c r="R9709"/>
    </row>
    <row r="9710" spans="12:18" x14ac:dyDescent="0.25">
      <c r="L9710" t="s">
        <v>1379</v>
      </c>
      <c r="M9710" t="s">
        <v>10176</v>
      </c>
      <c r="N9710" t="s">
        <v>46976</v>
      </c>
      <c r="O9710" s="76" t="s">
        <v>4356</v>
      </c>
      <c r="P9710" s="82">
        <v>162</v>
      </c>
      <c r="Q9710" s="82" t="s">
        <v>92397</v>
      </c>
      <c r="R9710"/>
    </row>
    <row r="9711" spans="12:18" x14ac:dyDescent="0.25">
      <c r="L9711" t="s">
        <v>1379</v>
      </c>
      <c r="M9711" t="s">
        <v>20578</v>
      </c>
      <c r="N9711" t="s">
        <v>46977</v>
      </c>
      <c r="O9711" s="76" t="s">
        <v>4356</v>
      </c>
      <c r="P9711" s="82">
        <v>453</v>
      </c>
      <c r="Q9711" s="82" t="s">
        <v>92399</v>
      </c>
      <c r="R9711"/>
    </row>
    <row r="9712" spans="12:18" x14ac:dyDescent="0.25">
      <c r="L9712" t="s">
        <v>1379</v>
      </c>
      <c r="M9712" t="s">
        <v>10177</v>
      </c>
      <c r="N9712" t="s">
        <v>46978</v>
      </c>
      <c r="O9712" s="76" t="s">
        <v>4356</v>
      </c>
      <c r="P9712" s="82">
        <v>494</v>
      </c>
      <c r="Q9712" s="82" t="s">
        <v>92400</v>
      </c>
      <c r="R9712"/>
    </row>
    <row r="9713" spans="12:18" x14ac:dyDescent="0.25">
      <c r="L9713" t="s">
        <v>1379</v>
      </c>
      <c r="M9713" t="s">
        <v>34236</v>
      </c>
      <c r="N9713" t="s">
        <v>46979</v>
      </c>
      <c r="O9713" s="76" t="s">
        <v>4356</v>
      </c>
      <c r="P9713" s="82">
        <v>1204</v>
      </c>
      <c r="Q9713" s="82" t="s">
        <v>92398</v>
      </c>
      <c r="R9713"/>
    </row>
    <row r="9714" spans="12:18" x14ac:dyDescent="0.25">
      <c r="L9714" t="s">
        <v>1379</v>
      </c>
      <c r="M9714" t="s">
        <v>18051</v>
      </c>
      <c r="N9714" t="s">
        <v>46980</v>
      </c>
      <c r="O9714" s="76" t="s">
        <v>4356</v>
      </c>
      <c r="P9714" s="82">
        <v>830</v>
      </c>
      <c r="Q9714" s="82" t="s">
        <v>92401</v>
      </c>
      <c r="R9714"/>
    </row>
    <row r="9715" spans="12:18" x14ac:dyDescent="0.25">
      <c r="L9715" t="s">
        <v>1379</v>
      </c>
      <c r="M9715" t="s">
        <v>34237</v>
      </c>
      <c r="N9715" t="s">
        <v>46981</v>
      </c>
      <c r="O9715" s="76" t="s">
        <v>4356</v>
      </c>
      <c r="P9715" s="82">
        <v>1288</v>
      </c>
      <c r="Q9715" s="82" t="s">
        <v>92402</v>
      </c>
      <c r="R9715"/>
    </row>
    <row r="9716" spans="12:18" x14ac:dyDescent="0.25">
      <c r="L9716" t="s">
        <v>1379</v>
      </c>
      <c r="M9716" t="s">
        <v>34238</v>
      </c>
      <c r="N9716" t="s">
        <v>46982</v>
      </c>
      <c r="O9716" s="76" t="s">
        <v>4374</v>
      </c>
      <c r="P9716" s="82">
        <v>1391</v>
      </c>
      <c r="Q9716" s="82" t="s">
        <v>92404</v>
      </c>
      <c r="R9716"/>
    </row>
    <row r="9717" spans="12:18" x14ac:dyDescent="0.25">
      <c r="L9717" t="s">
        <v>1379</v>
      </c>
      <c r="M9717" t="s">
        <v>10178</v>
      </c>
      <c r="N9717" t="s">
        <v>46983</v>
      </c>
      <c r="O9717" s="76" t="s">
        <v>4356</v>
      </c>
      <c r="P9717" s="82">
        <v>1013</v>
      </c>
      <c r="Q9717" s="82" t="s">
        <v>92405</v>
      </c>
      <c r="R9717"/>
    </row>
    <row r="9718" spans="12:18" x14ac:dyDescent="0.25">
      <c r="L9718" t="s">
        <v>1379</v>
      </c>
      <c r="M9718" t="s">
        <v>20579</v>
      </c>
      <c r="N9718" t="s">
        <v>46984</v>
      </c>
      <c r="O9718" s="76" t="s">
        <v>4366</v>
      </c>
      <c r="P9718" s="82">
        <v>170</v>
      </c>
      <c r="Q9718" s="82" t="s">
        <v>92406</v>
      </c>
      <c r="R9718"/>
    </row>
    <row r="9719" spans="12:18" x14ac:dyDescent="0.25">
      <c r="L9719" t="s">
        <v>1379</v>
      </c>
      <c r="M9719" t="s">
        <v>20580</v>
      </c>
      <c r="N9719" t="s">
        <v>46985</v>
      </c>
      <c r="O9719" s="76" t="s">
        <v>4374</v>
      </c>
      <c r="P9719" s="82">
        <v>1682</v>
      </c>
      <c r="Q9719" s="82" t="s">
        <v>92407</v>
      </c>
      <c r="R9719"/>
    </row>
    <row r="9720" spans="12:18" x14ac:dyDescent="0.25">
      <c r="L9720" t="s">
        <v>1379</v>
      </c>
      <c r="M9720" t="s">
        <v>10179</v>
      </c>
      <c r="N9720" t="s">
        <v>46986</v>
      </c>
      <c r="O9720" s="76" t="s">
        <v>4356</v>
      </c>
      <c r="P9720" s="82">
        <v>320</v>
      </c>
      <c r="Q9720" s="82" t="s">
        <v>92408</v>
      </c>
      <c r="R9720"/>
    </row>
    <row r="9721" spans="12:18" x14ac:dyDescent="0.25">
      <c r="L9721" t="s">
        <v>1379</v>
      </c>
      <c r="M9721" t="s">
        <v>20581</v>
      </c>
      <c r="N9721" t="s">
        <v>46987</v>
      </c>
      <c r="O9721" s="76" t="s">
        <v>4356</v>
      </c>
      <c r="P9721" s="82">
        <v>709</v>
      </c>
      <c r="Q9721" s="82" t="s">
        <v>92409</v>
      </c>
      <c r="R9721"/>
    </row>
    <row r="9722" spans="12:18" x14ac:dyDescent="0.25">
      <c r="L9722" t="s">
        <v>1379</v>
      </c>
      <c r="M9722" t="s">
        <v>18054</v>
      </c>
      <c r="N9722" t="s">
        <v>46988</v>
      </c>
      <c r="O9722" s="76" t="s">
        <v>4356</v>
      </c>
      <c r="P9722" s="82">
        <v>958</v>
      </c>
      <c r="Q9722" s="82" t="s">
        <v>92410</v>
      </c>
      <c r="R9722"/>
    </row>
    <row r="9723" spans="12:18" x14ac:dyDescent="0.25">
      <c r="L9723" t="s">
        <v>1379</v>
      </c>
      <c r="M9723" t="s">
        <v>20582</v>
      </c>
      <c r="N9723" t="s">
        <v>46989</v>
      </c>
      <c r="O9723" s="76" t="s">
        <v>4356</v>
      </c>
      <c r="P9723" s="82">
        <v>400</v>
      </c>
      <c r="Q9723" s="82" t="s">
        <v>92411</v>
      </c>
      <c r="R9723"/>
    </row>
    <row r="9724" spans="12:18" x14ac:dyDescent="0.25">
      <c r="L9724" t="s">
        <v>1379</v>
      </c>
      <c r="M9724" t="s">
        <v>18056</v>
      </c>
      <c r="N9724" t="s">
        <v>46990</v>
      </c>
      <c r="O9724" s="76" t="s">
        <v>4356</v>
      </c>
      <c r="P9724" s="82">
        <v>338</v>
      </c>
      <c r="Q9724" s="82" t="s">
        <v>92413</v>
      </c>
      <c r="R9724"/>
    </row>
    <row r="9725" spans="12:18" x14ac:dyDescent="0.25">
      <c r="L9725" t="s">
        <v>1379</v>
      </c>
      <c r="M9725" t="s">
        <v>18058</v>
      </c>
      <c r="N9725" t="s">
        <v>46991</v>
      </c>
      <c r="O9725" s="76" t="s">
        <v>4374</v>
      </c>
      <c r="P9725" s="82">
        <v>1100</v>
      </c>
      <c r="Q9725" s="82" t="s">
        <v>92414</v>
      </c>
      <c r="R9725"/>
    </row>
    <row r="9726" spans="12:18" x14ac:dyDescent="0.25">
      <c r="L9726" t="s">
        <v>1379</v>
      </c>
      <c r="M9726" t="s">
        <v>10181</v>
      </c>
      <c r="N9726" t="s">
        <v>46992</v>
      </c>
      <c r="O9726" s="76" t="s">
        <v>4366</v>
      </c>
      <c r="P9726" s="82">
        <v>313</v>
      </c>
      <c r="Q9726" s="82" t="s">
        <v>92416</v>
      </c>
      <c r="R9726"/>
    </row>
    <row r="9727" spans="12:18" x14ac:dyDescent="0.25">
      <c r="L9727" t="s">
        <v>1379</v>
      </c>
      <c r="M9727" t="s">
        <v>34239</v>
      </c>
      <c r="N9727" t="s">
        <v>46993</v>
      </c>
      <c r="O9727" s="76" t="s">
        <v>4356</v>
      </c>
      <c r="P9727" s="82">
        <v>628</v>
      </c>
      <c r="Q9727" s="82" t="s">
        <v>92417</v>
      </c>
      <c r="R9727"/>
    </row>
    <row r="9728" spans="12:18" x14ac:dyDescent="0.25">
      <c r="L9728" t="s">
        <v>1379</v>
      </c>
      <c r="M9728" t="s">
        <v>34240</v>
      </c>
      <c r="N9728" t="s">
        <v>46994</v>
      </c>
      <c r="O9728" s="76" t="s">
        <v>4366</v>
      </c>
      <c r="P9728" s="82">
        <v>114</v>
      </c>
      <c r="Q9728" s="82" t="s">
        <v>92418</v>
      </c>
      <c r="R9728"/>
    </row>
    <row r="9729" spans="12:18" x14ac:dyDescent="0.25">
      <c r="L9729" t="s">
        <v>1379</v>
      </c>
      <c r="M9729" t="s">
        <v>34241</v>
      </c>
      <c r="N9729" t="s">
        <v>46995</v>
      </c>
      <c r="O9729" s="76" t="s">
        <v>4356</v>
      </c>
      <c r="P9729" s="82">
        <v>567</v>
      </c>
      <c r="Q9729" s="82" t="s">
        <v>92419</v>
      </c>
      <c r="R9729"/>
    </row>
    <row r="9730" spans="12:18" x14ac:dyDescent="0.25">
      <c r="L9730" t="s">
        <v>1379</v>
      </c>
      <c r="M9730" t="s">
        <v>34242</v>
      </c>
      <c r="N9730" t="s">
        <v>46996</v>
      </c>
      <c r="O9730" s="76" t="s">
        <v>4356</v>
      </c>
      <c r="P9730" s="82">
        <v>1225</v>
      </c>
      <c r="Q9730" s="82" t="s">
        <v>92420</v>
      </c>
      <c r="R9730"/>
    </row>
    <row r="9731" spans="12:18" x14ac:dyDescent="0.25">
      <c r="L9731" t="s">
        <v>1379</v>
      </c>
      <c r="M9731" t="s">
        <v>20584</v>
      </c>
      <c r="N9731" t="s">
        <v>46997</v>
      </c>
      <c r="O9731" s="76" t="s">
        <v>4356</v>
      </c>
      <c r="P9731" s="82">
        <v>511</v>
      </c>
      <c r="Q9731" s="82" t="s">
        <v>92422</v>
      </c>
      <c r="R9731"/>
    </row>
    <row r="9732" spans="12:18" x14ac:dyDescent="0.25">
      <c r="L9732" t="s">
        <v>1379</v>
      </c>
      <c r="M9732" t="s">
        <v>18060</v>
      </c>
      <c r="N9732" t="s">
        <v>46998</v>
      </c>
      <c r="O9732" s="76" t="s">
        <v>4366</v>
      </c>
      <c r="P9732" s="82">
        <v>449</v>
      </c>
      <c r="Q9732" s="82" t="s">
        <v>92423</v>
      </c>
      <c r="R9732"/>
    </row>
    <row r="9733" spans="12:18" x14ac:dyDescent="0.25">
      <c r="L9733" t="s">
        <v>1379</v>
      </c>
      <c r="M9733" t="s">
        <v>18062</v>
      </c>
      <c r="N9733" t="s">
        <v>46999</v>
      </c>
      <c r="O9733" s="76" t="s">
        <v>4366</v>
      </c>
      <c r="P9733" s="82">
        <v>71</v>
      </c>
      <c r="Q9733" s="82" t="s">
        <v>92424</v>
      </c>
      <c r="R9733"/>
    </row>
    <row r="9734" spans="12:18" x14ac:dyDescent="0.25">
      <c r="L9734" t="s">
        <v>1379</v>
      </c>
      <c r="M9734" t="s">
        <v>10182</v>
      </c>
      <c r="N9734" t="s">
        <v>47000</v>
      </c>
      <c r="O9734" s="76" t="s">
        <v>4356</v>
      </c>
      <c r="P9734" s="82">
        <v>757</v>
      </c>
      <c r="Q9734" s="82" t="s">
        <v>92427</v>
      </c>
      <c r="R9734"/>
    </row>
    <row r="9735" spans="12:18" x14ac:dyDescent="0.25">
      <c r="L9735" t="s">
        <v>1379</v>
      </c>
      <c r="M9735" t="s">
        <v>10183</v>
      </c>
      <c r="N9735" t="s">
        <v>47001</v>
      </c>
      <c r="O9735" s="76" t="s">
        <v>4356</v>
      </c>
      <c r="P9735" s="82">
        <v>161</v>
      </c>
      <c r="Q9735" s="82" t="s">
        <v>92428</v>
      </c>
      <c r="R9735"/>
    </row>
    <row r="9736" spans="12:18" x14ac:dyDescent="0.25">
      <c r="L9736" t="s">
        <v>1379</v>
      </c>
      <c r="M9736" t="s">
        <v>10184</v>
      </c>
      <c r="N9736" t="s">
        <v>47002</v>
      </c>
      <c r="O9736" s="76" t="s">
        <v>4366</v>
      </c>
      <c r="P9736" s="82">
        <v>318</v>
      </c>
      <c r="Q9736" s="82" t="s">
        <v>92429</v>
      </c>
      <c r="R9736"/>
    </row>
    <row r="9737" spans="12:18" x14ac:dyDescent="0.25">
      <c r="L9737" t="s">
        <v>1379</v>
      </c>
      <c r="M9737" t="s">
        <v>34244</v>
      </c>
      <c r="N9737" t="s">
        <v>47003</v>
      </c>
      <c r="O9737" s="76" t="s">
        <v>4366</v>
      </c>
      <c r="P9737" s="82">
        <v>188</v>
      </c>
      <c r="Q9737" s="82" t="s">
        <v>92430</v>
      </c>
      <c r="R9737"/>
    </row>
    <row r="9738" spans="12:18" x14ac:dyDescent="0.25">
      <c r="L9738" t="s">
        <v>1379</v>
      </c>
      <c r="M9738" t="s">
        <v>34245</v>
      </c>
      <c r="N9738" t="s">
        <v>47004</v>
      </c>
      <c r="O9738" s="76" t="s">
        <v>4356</v>
      </c>
      <c r="P9738" s="82">
        <v>2879</v>
      </c>
      <c r="Q9738" s="82" t="s">
        <v>92433</v>
      </c>
      <c r="R9738"/>
    </row>
    <row r="9739" spans="12:18" x14ac:dyDescent="0.25">
      <c r="L9739" t="s">
        <v>1379</v>
      </c>
      <c r="M9739" t="s">
        <v>10186</v>
      </c>
      <c r="N9739" t="s">
        <v>47005</v>
      </c>
      <c r="O9739" s="76" t="s">
        <v>4356</v>
      </c>
      <c r="P9739" s="82">
        <v>657</v>
      </c>
      <c r="Q9739" s="82" t="s">
        <v>92432</v>
      </c>
      <c r="R9739"/>
    </row>
    <row r="9740" spans="12:18" x14ac:dyDescent="0.25">
      <c r="L9740" t="s">
        <v>1379</v>
      </c>
      <c r="M9740" t="s">
        <v>10188</v>
      </c>
      <c r="N9740" t="s">
        <v>47006</v>
      </c>
      <c r="O9740" s="76" t="s">
        <v>4356</v>
      </c>
      <c r="P9740" s="82">
        <v>576</v>
      </c>
      <c r="Q9740" s="82" t="s">
        <v>92436</v>
      </c>
      <c r="R9740"/>
    </row>
    <row r="9741" spans="12:18" x14ac:dyDescent="0.25">
      <c r="L9741" t="s">
        <v>1379</v>
      </c>
      <c r="M9741" t="s">
        <v>8331</v>
      </c>
      <c r="N9741" t="s">
        <v>47007</v>
      </c>
      <c r="O9741" s="76" t="s">
        <v>4356</v>
      </c>
      <c r="P9741" s="82">
        <v>324</v>
      </c>
      <c r="Q9741" s="82" t="s">
        <v>92437</v>
      </c>
      <c r="R9741"/>
    </row>
    <row r="9742" spans="12:18" x14ac:dyDescent="0.25">
      <c r="L9742" t="s">
        <v>1379</v>
      </c>
      <c r="M9742" t="s">
        <v>18067</v>
      </c>
      <c r="N9742" t="s">
        <v>47008</v>
      </c>
      <c r="O9742" s="76" t="s">
        <v>4374</v>
      </c>
      <c r="P9742" s="82">
        <v>10085</v>
      </c>
      <c r="Q9742" s="82" t="s">
        <v>92438</v>
      </c>
      <c r="R9742"/>
    </row>
    <row r="9743" spans="12:18" x14ac:dyDescent="0.25">
      <c r="L9743" t="s">
        <v>1379</v>
      </c>
      <c r="M9743" t="s">
        <v>34246</v>
      </c>
      <c r="N9743" t="s">
        <v>47009</v>
      </c>
      <c r="O9743" s="76" t="s">
        <v>4366</v>
      </c>
      <c r="P9743" s="82">
        <v>288</v>
      </c>
      <c r="Q9743" s="82" t="s">
        <v>92439</v>
      </c>
      <c r="R9743"/>
    </row>
    <row r="9744" spans="12:18" x14ac:dyDescent="0.25">
      <c r="L9744" t="s">
        <v>1379</v>
      </c>
      <c r="M9744" t="s">
        <v>18069</v>
      </c>
      <c r="N9744" t="s">
        <v>47010</v>
      </c>
      <c r="O9744" s="76" t="s">
        <v>4356</v>
      </c>
      <c r="P9744" s="82">
        <v>303</v>
      </c>
      <c r="Q9744" s="82" t="s">
        <v>92440</v>
      </c>
      <c r="R9744"/>
    </row>
    <row r="9745" spans="12:18" x14ac:dyDescent="0.25">
      <c r="L9745" t="s">
        <v>1379</v>
      </c>
      <c r="M9745" t="s">
        <v>8332</v>
      </c>
      <c r="N9745" t="s">
        <v>47011</v>
      </c>
      <c r="O9745" s="76" t="s">
        <v>4356</v>
      </c>
      <c r="P9745" s="82">
        <v>312</v>
      </c>
      <c r="Q9745" s="82" t="s">
        <v>92441</v>
      </c>
      <c r="R9745"/>
    </row>
    <row r="9746" spans="12:18" x14ac:dyDescent="0.25">
      <c r="L9746" t="s">
        <v>1379</v>
      </c>
      <c r="M9746" t="s">
        <v>18072</v>
      </c>
      <c r="N9746" t="s">
        <v>47012</v>
      </c>
      <c r="O9746" s="76" t="s">
        <v>4366</v>
      </c>
      <c r="P9746" s="82">
        <v>245</v>
      </c>
      <c r="Q9746" s="82" t="s">
        <v>92443</v>
      </c>
      <c r="R9746"/>
    </row>
    <row r="9747" spans="12:18" x14ac:dyDescent="0.25">
      <c r="L9747" t="s">
        <v>1379</v>
      </c>
      <c r="M9747" t="s">
        <v>8333</v>
      </c>
      <c r="N9747" t="s">
        <v>47013</v>
      </c>
      <c r="O9747" s="76" t="s">
        <v>4356</v>
      </c>
      <c r="P9747" s="82">
        <v>709</v>
      </c>
      <c r="Q9747" s="82" t="s">
        <v>92444</v>
      </c>
      <c r="R9747"/>
    </row>
    <row r="9748" spans="12:18" x14ac:dyDescent="0.25">
      <c r="L9748" t="s">
        <v>1379</v>
      </c>
      <c r="M9748" t="s">
        <v>18074</v>
      </c>
      <c r="N9748" t="s">
        <v>47014</v>
      </c>
      <c r="O9748" s="76" t="s">
        <v>4356</v>
      </c>
      <c r="P9748" s="82">
        <v>4608</v>
      </c>
      <c r="Q9748" s="82" t="s">
        <v>92445</v>
      </c>
      <c r="R9748"/>
    </row>
    <row r="9749" spans="12:18" x14ac:dyDescent="0.25">
      <c r="L9749" t="s">
        <v>1379</v>
      </c>
      <c r="M9749" t="s">
        <v>18076</v>
      </c>
      <c r="N9749" t="s">
        <v>47015</v>
      </c>
      <c r="O9749" s="76" t="s">
        <v>4366</v>
      </c>
      <c r="P9749" s="82">
        <v>320</v>
      </c>
      <c r="Q9749" s="82" t="s">
        <v>92446</v>
      </c>
      <c r="R9749"/>
    </row>
    <row r="9750" spans="12:18" x14ac:dyDescent="0.25">
      <c r="L9750" t="s">
        <v>1379</v>
      </c>
      <c r="M9750" t="s">
        <v>8334</v>
      </c>
      <c r="N9750" t="s">
        <v>47016</v>
      </c>
      <c r="O9750" s="76" t="s">
        <v>4356</v>
      </c>
      <c r="P9750" s="82">
        <v>1505</v>
      </c>
      <c r="Q9750" s="82" t="s">
        <v>92447</v>
      </c>
      <c r="R9750"/>
    </row>
    <row r="9751" spans="12:18" x14ac:dyDescent="0.25">
      <c r="L9751" t="s">
        <v>1379</v>
      </c>
      <c r="M9751" t="s">
        <v>20586</v>
      </c>
      <c r="N9751" t="s">
        <v>47017</v>
      </c>
      <c r="O9751" s="76" t="s">
        <v>4366</v>
      </c>
      <c r="P9751" s="82">
        <v>176</v>
      </c>
      <c r="Q9751" s="82" t="s">
        <v>92448</v>
      </c>
      <c r="R9751"/>
    </row>
    <row r="9752" spans="12:18" x14ac:dyDescent="0.25">
      <c r="L9752" t="s">
        <v>1379</v>
      </c>
      <c r="M9752" t="s">
        <v>10190</v>
      </c>
      <c r="N9752" t="s">
        <v>47018</v>
      </c>
      <c r="O9752" s="76" t="s">
        <v>4356</v>
      </c>
      <c r="P9752" s="82">
        <v>700</v>
      </c>
      <c r="Q9752" s="82" t="s">
        <v>92449</v>
      </c>
      <c r="R9752"/>
    </row>
    <row r="9753" spans="12:18" x14ac:dyDescent="0.25">
      <c r="L9753" t="s">
        <v>1379</v>
      </c>
      <c r="M9753" t="s">
        <v>18079</v>
      </c>
      <c r="N9753" t="s">
        <v>47019</v>
      </c>
      <c r="O9753" s="76" t="s">
        <v>4356</v>
      </c>
      <c r="P9753" s="82">
        <v>749</v>
      </c>
      <c r="Q9753" s="82" t="s">
        <v>92452</v>
      </c>
      <c r="R9753"/>
    </row>
    <row r="9754" spans="12:18" x14ac:dyDescent="0.25">
      <c r="L9754" t="s">
        <v>1379</v>
      </c>
      <c r="M9754" t="s">
        <v>30565</v>
      </c>
      <c r="N9754" t="s">
        <v>47020</v>
      </c>
      <c r="O9754" s="76" t="s">
        <v>4356</v>
      </c>
      <c r="P9754" s="82">
        <v>1185</v>
      </c>
      <c r="Q9754" s="82" t="s">
        <v>92453</v>
      </c>
      <c r="R9754"/>
    </row>
    <row r="9755" spans="12:18" x14ac:dyDescent="0.25">
      <c r="L9755" t="s">
        <v>1379</v>
      </c>
      <c r="M9755" t="s">
        <v>18081</v>
      </c>
      <c r="N9755" t="s">
        <v>47021</v>
      </c>
      <c r="O9755" s="76" t="s">
        <v>4366</v>
      </c>
      <c r="P9755" s="82">
        <v>340</v>
      </c>
      <c r="Q9755" s="82" t="s">
        <v>92455</v>
      </c>
      <c r="R9755"/>
    </row>
    <row r="9756" spans="12:18" x14ac:dyDescent="0.25">
      <c r="L9756" t="s">
        <v>1379</v>
      </c>
      <c r="M9756" t="s">
        <v>34247</v>
      </c>
      <c r="N9756" t="s">
        <v>47022</v>
      </c>
      <c r="O9756" s="76" t="s">
        <v>4356</v>
      </c>
      <c r="P9756" s="82">
        <v>283</v>
      </c>
      <c r="Q9756" s="82" t="s">
        <v>92454</v>
      </c>
      <c r="R9756"/>
    </row>
    <row r="9757" spans="12:18" x14ac:dyDescent="0.25">
      <c r="L9757" t="s">
        <v>1379</v>
      </c>
      <c r="M9757" t="s">
        <v>20588</v>
      </c>
      <c r="N9757" t="s">
        <v>47023</v>
      </c>
      <c r="O9757" s="76" t="s">
        <v>4356</v>
      </c>
      <c r="P9757" s="82">
        <v>468</v>
      </c>
      <c r="Q9757" s="82" t="s">
        <v>92456</v>
      </c>
      <c r="R9757"/>
    </row>
    <row r="9758" spans="12:18" x14ac:dyDescent="0.25">
      <c r="L9758" t="s">
        <v>1379</v>
      </c>
      <c r="M9758" t="s">
        <v>8337</v>
      </c>
      <c r="N9758" t="s">
        <v>47024</v>
      </c>
      <c r="O9758" s="76" t="s">
        <v>4356</v>
      </c>
      <c r="P9758" s="82">
        <v>880</v>
      </c>
      <c r="Q9758" s="82" t="s">
        <v>92457</v>
      </c>
      <c r="R9758"/>
    </row>
    <row r="9759" spans="12:18" x14ac:dyDescent="0.25">
      <c r="L9759" t="s">
        <v>1379</v>
      </c>
      <c r="M9759" t="s">
        <v>20589</v>
      </c>
      <c r="N9759" t="s">
        <v>47025</v>
      </c>
      <c r="O9759" s="76" t="s">
        <v>4356</v>
      </c>
      <c r="P9759" s="82">
        <v>350</v>
      </c>
      <c r="Q9759" s="82" t="s">
        <v>92459</v>
      </c>
      <c r="R9759"/>
    </row>
    <row r="9760" spans="12:18" x14ac:dyDescent="0.25">
      <c r="L9760" t="s">
        <v>1379</v>
      </c>
      <c r="M9760" t="s">
        <v>18083</v>
      </c>
      <c r="N9760" t="s">
        <v>47026</v>
      </c>
      <c r="O9760" s="76" t="s">
        <v>4366</v>
      </c>
      <c r="P9760" s="82">
        <v>186</v>
      </c>
      <c r="Q9760" s="82" t="s">
        <v>92460</v>
      </c>
      <c r="R9760"/>
    </row>
    <row r="9761" spans="12:18" x14ac:dyDescent="0.25">
      <c r="L9761" t="s">
        <v>1379</v>
      </c>
      <c r="M9761" t="s">
        <v>8338</v>
      </c>
      <c r="N9761" t="s">
        <v>47027</v>
      </c>
      <c r="O9761" s="76" t="s">
        <v>4366</v>
      </c>
      <c r="P9761" s="82">
        <v>257</v>
      </c>
      <c r="Q9761" s="82" t="s">
        <v>92462</v>
      </c>
      <c r="R9761"/>
    </row>
    <row r="9762" spans="12:18" x14ac:dyDescent="0.25">
      <c r="L9762" t="s">
        <v>1379</v>
      </c>
      <c r="M9762" t="s">
        <v>20590</v>
      </c>
      <c r="N9762" t="s">
        <v>47028</v>
      </c>
      <c r="O9762" s="76" t="s">
        <v>4356</v>
      </c>
      <c r="P9762" s="82">
        <v>707</v>
      </c>
      <c r="Q9762" s="82" t="s">
        <v>92465</v>
      </c>
      <c r="R9762"/>
    </row>
    <row r="9763" spans="12:18" x14ac:dyDescent="0.25">
      <c r="L9763" t="s">
        <v>1379</v>
      </c>
      <c r="M9763" t="s">
        <v>10194</v>
      </c>
      <c r="N9763" t="s">
        <v>47029</v>
      </c>
      <c r="O9763" s="76" t="s">
        <v>4366</v>
      </c>
      <c r="P9763" s="82">
        <v>123</v>
      </c>
      <c r="Q9763" s="82" t="s">
        <v>92466</v>
      </c>
      <c r="R9763"/>
    </row>
    <row r="9764" spans="12:18" x14ac:dyDescent="0.25">
      <c r="L9764" t="s">
        <v>1379</v>
      </c>
      <c r="M9764" t="s">
        <v>20591</v>
      </c>
      <c r="N9764" t="s">
        <v>47030</v>
      </c>
      <c r="O9764" s="76" t="s">
        <v>4356</v>
      </c>
      <c r="P9764" s="82">
        <v>664</v>
      </c>
      <c r="Q9764" s="82" t="s">
        <v>92467</v>
      </c>
      <c r="R9764"/>
    </row>
    <row r="9765" spans="12:18" x14ac:dyDescent="0.25">
      <c r="L9765" t="s">
        <v>1379</v>
      </c>
      <c r="M9765" t="s">
        <v>10193</v>
      </c>
      <c r="N9765" t="s">
        <v>47031</v>
      </c>
      <c r="O9765" s="76" t="s">
        <v>4374</v>
      </c>
      <c r="P9765" s="82">
        <v>3588</v>
      </c>
      <c r="Q9765" s="82" t="s">
        <v>72645</v>
      </c>
      <c r="R9765"/>
    </row>
    <row r="9766" spans="12:18" x14ac:dyDescent="0.25">
      <c r="L9766" t="s">
        <v>1379</v>
      </c>
      <c r="M9766" t="s">
        <v>10196</v>
      </c>
      <c r="N9766" t="s">
        <v>47032</v>
      </c>
      <c r="O9766" s="76" t="s">
        <v>4356</v>
      </c>
      <c r="P9766" s="82">
        <v>653</v>
      </c>
      <c r="Q9766" s="82" t="s">
        <v>92469</v>
      </c>
      <c r="R9766"/>
    </row>
    <row r="9767" spans="12:18" x14ac:dyDescent="0.25">
      <c r="L9767" t="s">
        <v>1379</v>
      </c>
      <c r="M9767" t="s">
        <v>34248</v>
      </c>
      <c r="N9767" t="s">
        <v>47033</v>
      </c>
      <c r="O9767" s="76" t="s">
        <v>4366</v>
      </c>
      <c r="P9767" s="82">
        <v>81</v>
      </c>
      <c r="Q9767" s="82" t="s">
        <v>92470</v>
      </c>
      <c r="R9767"/>
    </row>
    <row r="9768" spans="12:18" x14ac:dyDescent="0.25">
      <c r="L9768" t="s">
        <v>1379</v>
      </c>
      <c r="M9768" t="s">
        <v>10197</v>
      </c>
      <c r="N9768" t="s">
        <v>47034</v>
      </c>
      <c r="O9768" s="76" t="s">
        <v>4356</v>
      </c>
      <c r="P9768" s="82">
        <v>1148</v>
      </c>
      <c r="Q9768" s="82" t="s">
        <v>92472</v>
      </c>
      <c r="R9768"/>
    </row>
    <row r="9769" spans="12:18" x14ac:dyDescent="0.25">
      <c r="L9769" t="s">
        <v>1379</v>
      </c>
      <c r="M9769" t="s">
        <v>20592</v>
      </c>
      <c r="N9769" t="s">
        <v>47035</v>
      </c>
      <c r="O9769" s="76" t="s">
        <v>4356</v>
      </c>
      <c r="P9769" s="82">
        <v>512</v>
      </c>
      <c r="Q9769" s="82" t="s">
        <v>92473</v>
      </c>
      <c r="R9769"/>
    </row>
    <row r="9770" spans="12:18" x14ac:dyDescent="0.25">
      <c r="L9770" t="s">
        <v>1379</v>
      </c>
      <c r="M9770" t="s">
        <v>18093</v>
      </c>
      <c r="N9770" t="s">
        <v>47036</v>
      </c>
      <c r="O9770" s="76" t="s">
        <v>4356</v>
      </c>
      <c r="P9770" s="82">
        <v>1060</v>
      </c>
      <c r="Q9770" s="82" t="s">
        <v>92474</v>
      </c>
      <c r="R9770"/>
    </row>
    <row r="9771" spans="12:18" x14ac:dyDescent="0.25">
      <c r="L9771" t="s">
        <v>1379</v>
      </c>
      <c r="M9771" t="s">
        <v>18095</v>
      </c>
      <c r="N9771" t="s">
        <v>47037</v>
      </c>
      <c r="O9771" s="76" t="s">
        <v>4356</v>
      </c>
      <c r="P9771" s="82">
        <v>3947</v>
      </c>
      <c r="Q9771" s="82" t="s">
        <v>92475</v>
      </c>
      <c r="R9771"/>
    </row>
    <row r="9772" spans="12:18" x14ac:dyDescent="0.25">
      <c r="L9772" t="s">
        <v>1379</v>
      </c>
      <c r="M9772" t="s">
        <v>10198</v>
      </c>
      <c r="N9772" t="s">
        <v>47038</v>
      </c>
      <c r="O9772" s="76" t="s">
        <v>4356</v>
      </c>
      <c r="P9772" s="82">
        <v>708</v>
      </c>
      <c r="Q9772" s="82" t="s">
        <v>92476</v>
      </c>
      <c r="R9772"/>
    </row>
    <row r="9773" spans="12:18" x14ac:dyDescent="0.25">
      <c r="L9773" t="s">
        <v>1379</v>
      </c>
      <c r="M9773" t="s">
        <v>8339</v>
      </c>
      <c r="N9773" t="s">
        <v>47039</v>
      </c>
      <c r="O9773" s="76" t="s">
        <v>4356</v>
      </c>
      <c r="P9773" s="82">
        <v>483</v>
      </c>
      <c r="Q9773" s="82" t="s">
        <v>92478</v>
      </c>
      <c r="R9773"/>
    </row>
    <row r="9774" spans="12:18" x14ac:dyDescent="0.25">
      <c r="L9774" t="s">
        <v>1379</v>
      </c>
      <c r="M9774" t="s">
        <v>20593</v>
      </c>
      <c r="N9774" t="s">
        <v>47040</v>
      </c>
      <c r="O9774" s="76" t="s">
        <v>4356</v>
      </c>
      <c r="P9774" s="82">
        <v>1291</v>
      </c>
      <c r="Q9774" s="82" t="s">
        <v>92479</v>
      </c>
      <c r="R9774"/>
    </row>
    <row r="9775" spans="12:18" x14ac:dyDescent="0.25">
      <c r="L9775" t="s">
        <v>1379</v>
      </c>
      <c r="M9775" t="s">
        <v>18097</v>
      </c>
      <c r="N9775" t="s">
        <v>47041</v>
      </c>
      <c r="O9775" s="76" t="s">
        <v>4356</v>
      </c>
      <c r="P9775" s="82">
        <v>1255</v>
      </c>
      <c r="Q9775" s="82" t="s">
        <v>92480</v>
      </c>
      <c r="R9775"/>
    </row>
    <row r="9776" spans="12:18" x14ac:dyDescent="0.25">
      <c r="L9776" t="s">
        <v>1379</v>
      </c>
      <c r="M9776" t="s">
        <v>20594</v>
      </c>
      <c r="N9776" t="s">
        <v>47042</v>
      </c>
      <c r="O9776" s="76" t="s">
        <v>4356</v>
      </c>
      <c r="P9776" s="82">
        <v>398</v>
      </c>
      <c r="Q9776" s="82" t="s">
        <v>92481</v>
      </c>
      <c r="R9776"/>
    </row>
    <row r="9777" spans="12:18" x14ac:dyDescent="0.25">
      <c r="L9777" t="s">
        <v>1379</v>
      </c>
      <c r="M9777" t="s">
        <v>8340</v>
      </c>
      <c r="N9777" t="s">
        <v>47043</v>
      </c>
      <c r="O9777" s="76" t="s">
        <v>4356</v>
      </c>
      <c r="P9777" s="82">
        <v>596</v>
      </c>
      <c r="Q9777" s="82" t="s">
        <v>92482</v>
      </c>
      <c r="R9777"/>
    </row>
    <row r="9778" spans="12:18" x14ac:dyDescent="0.25">
      <c r="L9778" t="s">
        <v>1379</v>
      </c>
      <c r="M9778" t="s">
        <v>8341</v>
      </c>
      <c r="N9778" t="s">
        <v>47044</v>
      </c>
      <c r="O9778" s="76" t="s">
        <v>4356</v>
      </c>
      <c r="P9778" s="82">
        <v>201</v>
      </c>
      <c r="Q9778" s="82" t="s">
        <v>92483</v>
      </c>
      <c r="R9778"/>
    </row>
    <row r="9779" spans="12:18" x14ac:dyDescent="0.25">
      <c r="L9779" t="s">
        <v>1379</v>
      </c>
      <c r="M9779" t="s">
        <v>8342</v>
      </c>
      <c r="N9779" t="s">
        <v>47045</v>
      </c>
      <c r="O9779" s="76" t="s">
        <v>4356</v>
      </c>
      <c r="P9779" s="82">
        <v>4424</v>
      </c>
      <c r="Q9779" s="82" t="s">
        <v>92484</v>
      </c>
      <c r="R9779"/>
    </row>
    <row r="9780" spans="12:18" x14ac:dyDescent="0.25">
      <c r="L9780" t="s">
        <v>1379</v>
      </c>
      <c r="M9780" t="s">
        <v>5377</v>
      </c>
      <c r="N9780" t="s">
        <v>47046</v>
      </c>
      <c r="O9780" s="76" t="s">
        <v>4356</v>
      </c>
      <c r="P9780" s="82">
        <v>134</v>
      </c>
      <c r="Q9780" s="82" t="s">
        <v>92485</v>
      </c>
      <c r="R9780"/>
    </row>
    <row r="9781" spans="12:18" x14ac:dyDescent="0.25">
      <c r="L9781" t="s">
        <v>1379</v>
      </c>
      <c r="M9781" t="s">
        <v>20595</v>
      </c>
      <c r="N9781" t="s">
        <v>47047</v>
      </c>
      <c r="O9781" s="76" t="s">
        <v>4356</v>
      </c>
      <c r="P9781" s="82">
        <v>1222</v>
      </c>
      <c r="Q9781" s="82" t="s">
        <v>92486</v>
      </c>
      <c r="R9781"/>
    </row>
    <row r="9782" spans="12:18" x14ac:dyDescent="0.25">
      <c r="L9782" t="s">
        <v>1379</v>
      </c>
      <c r="M9782" t="s">
        <v>18099</v>
      </c>
      <c r="N9782" t="s">
        <v>47048</v>
      </c>
      <c r="O9782" s="76" t="s">
        <v>4356</v>
      </c>
      <c r="P9782" s="82">
        <v>346</v>
      </c>
      <c r="Q9782" s="82" t="s">
        <v>92487</v>
      </c>
      <c r="R9782"/>
    </row>
    <row r="9783" spans="12:18" x14ac:dyDescent="0.25">
      <c r="L9783" t="s">
        <v>1379</v>
      </c>
      <c r="M9783" t="s">
        <v>18101</v>
      </c>
      <c r="N9783" t="s">
        <v>47049</v>
      </c>
      <c r="O9783" s="76" t="s">
        <v>4356</v>
      </c>
      <c r="P9783" s="82">
        <v>4278</v>
      </c>
      <c r="Q9783" s="82" t="s">
        <v>92488</v>
      </c>
      <c r="R9783"/>
    </row>
    <row r="9784" spans="12:18" x14ac:dyDescent="0.25">
      <c r="L9784" t="s">
        <v>1379</v>
      </c>
      <c r="M9784" t="s">
        <v>10200</v>
      </c>
      <c r="N9784" t="s">
        <v>47050</v>
      </c>
      <c r="O9784" s="76" t="s">
        <v>4356</v>
      </c>
      <c r="P9784" s="82">
        <v>1057</v>
      </c>
      <c r="Q9784" s="82" t="s">
        <v>92489</v>
      </c>
      <c r="R9784"/>
    </row>
    <row r="9785" spans="12:18" x14ac:dyDescent="0.25">
      <c r="L9785" t="s">
        <v>1379</v>
      </c>
      <c r="M9785" t="s">
        <v>8344</v>
      </c>
      <c r="N9785" t="s">
        <v>47051</v>
      </c>
      <c r="O9785" s="76" t="s">
        <v>4356</v>
      </c>
      <c r="P9785" s="82">
        <v>633</v>
      </c>
      <c r="Q9785" s="82" t="s">
        <v>92490</v>
      </c>
      <c r="R9785"/>
    </row>
    <row r="9786" spans="12:18" x14ac:dyDescent="0.25">
      <c r="L9786" t="s">
        <v>1379</v>
      </c>
      <c r="M9786" t="s">
        <v>20596</v>
      </c>
      <c r="N9786" t="s">
        <v>47052</v>
      </c>
      <c r="O9786" s="76" t="s">
        <v>4356</v>
      </c>
      <c r="P9786" s="82">
        <v>1621</v>
      </c>
      <c r="Q9786" s="82" t="s">
        <v>92491</v>
      </c>
      <c r="R9786"/>
    </row>
    <row r="9787" spans="12:18" x14ac:dyDescent="0.25">
      <c r="L9787" t="s">
        <v>1379</v>
      </c>
      <c r="M9787" t="s">
        <v>10201</v>
      </c>
      <c r="N9787" t="s">
        <v>47053</v>
      </c>
      <c r="O9787" s="76" t="s">
        <v>4356</v>
      </c>
      <c r="P9787" s="82">
        <v>400</v>
      </c>
      <c r="Q9787" s="82" t="s">
        <v>92492</v>
      </c>
      <c r="R9787"/>
    </row>
    <row r="9788" spans="12:18" x14ac:dyDescent="0.25">
      <c r="L9788" t="s">
        <v>1379</v>
      </c>
      <c r="M9788" t="s">
        <v>18103</v>
      </c>
      <c r="N9788" t="s">
        <v>47054</v>
      </c>
      <c r="O9788" s="76" t="s">
        <v>4356</v>
      </c>
      <c r="P9788" s="82">
        <v>477</v>
      </c>
      <c r="Q9788" s="82" t="s">
        <v>92493</v>
      </c>
      <c r="R9788"/>
    </row>
    <row r="9789" spans="12:18" x14ac:dyDescent="0.25">
      <c r="L9789" t="s">
        <v>1379</v>
      </c>
      <c r="M9789" t="s">
        <v>10202</v>
      </c>
      <c r="N9789" t="s">
        <v>47055</v>
      </c>
      <c r="O9789" s="76" t="s">
        <v>4356</v>
      </c>
      <c r="P9789" s="82">
        <v>219</v>
      </c>
      <c r="Q9789" s="82" t="s">
        <v>92494</v>
      </c>
      <c r="R9789"/>
    </row>
    <row r="9790" spans="12:18" x14ac:dyDescent="0.25">
      <c r="L9790" t="s">
        <v>1379</v>
      </c>
      <c r="M9790" t="s">
        <v>8345</v>
      </c>
      <c r="N9790" t="s">
        <v>47056</v>
      </c>
      <c r="O9790" s="76" t="s">
        <v>4356</v>
      </c>
      <c r="P9790" s="82">
        <v>669</v>
      </c>
      <c r="Q9790" s="82" t="s">
        <v>92495</v>
      </c>
      <c r="R9790"/>
    </row>
    <row r="9791" spans="12:18" x14ac:dyDescent="0.25">
      <c r="L9791" t="s">
        <v>1379</v>
      </c>
      <c r="M9791" t="s">
        <v>8346</v>
      </c>
      <c r="N9791" t="s">
        <v>47057</v>
      </c>
      <c r="O9791" s="76" t="s">
        <v>4356</v>
      </c>
      <c r="P9791" s="82">
        <v>1201</v>
      </c>
      <c r="Q9791" s="82" t="s">
        <v>92496</v>
      </c>
      <c r="R9791"/>
    </row>
    <row r="9792" spans="12:18" x14ac:dyDescent="0.25">
      <c r="L9792" t="s">
        <v>1379</v>
      </c>
      <c r="M9792" t="s">
        <v>34249</v>
      </c>
      <c r="N9792" t="s">
        <v>47058</v>
      </c>
      <c r="O9792" s="76" t="s">
        <v>4356</v>
      </c>
      <c r="P9792" s="82">
        <v>678</v>
      </c>
      <c r="Q9792" s="82" t="s">
        <v>92497</v>
      </c>
      <c r="R9792"/>
    </row>
    <row r="9793" spans="12:18" x14ac:dyDescent="0.25">
      <c r="L9793" t="s">
        <v>1379</v>
      </c>
      <c r="M9793" t="s">
        <v>20597</v>
      </c>
      <c r="N9793" t="s">
        <v>47059</v>
      </c>
      <c r="O9793" s="76" t="s">
        <v>4356</v>
      </c>
      <c r="P9793" s="82">
        <v>592</v>
      </c>
      <c r="Q9793" s="82" t="s">
        <v>92498</v>
      </c>
      <c r="R9793"/>
    </row>
    <row r="9794" spans="12:18" x14ac:dyDescent="0.25">
      <c r="L9794" t="s">
        <v>1379</v>
      </c>
      <c r="M9794" t="s">
        <v>34250</v>
      </c>
      <c r="N9794" t="s">
        <v>47060</v>
      </c>
      <c r="O9794" s="76" t="s">
        <v>4356</v>
      </c>
      <c r="P9794" s="82">
        <v>428</v>
      </c>
      <c r="Q9794" s="82" t="s">
        <v>92499</v>
      </c>
      <c r="R9794"/>
    </row>
    <row r="9795" spans="12:18" x14ac:dyDescent="0.25">
      <c r="L9795" t="s">
        <v>1379</v>
      </c>
      <c r="M9795" t="s">
        <v>18105</v>
      </c>
      <c r="N9795" t="s">
        <v>47061</v>
      </c>
      <c r="O9795" s="76" t="s">
        <v>4356</v>
      </c>
      <c r="P9795" s="82">
        <v>866</v>
      </c>
      <c r="Q9795" s="82" t="s">
        <v>92500</v>
      </c>
      <c r="R9795"/>
    </row>
    <row r="9796" spans="12:18" x14ac:dyDescent="0.25">
      <c r="L9796" t="s">
        <v>1379</v>
      </c>
      <c r="M9796" t="s">
        <v>8956</v>
      </c>
      <c r="N9796" t="s">
        <v>47062</v>
      </c>
      <c r="O9796" s="76" t="s">
        <v>4356</v>
      </c>
      <c r="P9796" s="82">
        <v>1058</v>
      </c>
      <c r="Q9796" s="82" t="s">
        <v>92501</v>
      </c>
      <c r="R9796"/>
    </row>
    <row r="9797" spans="12:18" x14ac:dyDescent="0.25">
      <c r="L9797" t="s">
        <v>1379</v>
      </c>
      <c r="M9797" t="s">
        <v>20598</v>
      </c>
      <c r="N9797" t="s">
        <v>47063</v>
      </c>
      <c r="O9797" s="76" t="s">
        <v>4356</v>
      </c>
      <c r="P9797" s="82">
        <v>226</v>
      </c>
      <c r="Q9797" s="82" t="s">
        <v>92502</v>
      </c>
      <c r="R9797"/>
    </row>
    <row r="9798" spans="12:18" x14ac:dyDescent="0.25">
      <c r="L9798" t="s">
        <v>1379</v>
      </c>
      <c r="M9798" t="s">
        <v>20599</v>
      </c>
      <c r="N9798" t="s">
        <v>47064</v>
      </c>
      <c r="O9798" s="76" t="s">
        <v>4356</v>
      </c>
      <c r="P9798" s="82">
        <v>489</v>
      </c>
      <c r="Q9798" s="82" t="s">
        <v>92503</v>
      </c>
      <c r="R9798"/>
    </row>
    <row r="9799" spans="12:18" x14ac:dyDescent="0.25">
      <c r="L9799" t="s">
        <v>1379</v>
      </c>
      <c r="M9799" t="s">
        <v>20600</v>
      </c>
      <c r="N9799" t="s">
        <v>47065</v>
      </c>
      <c r="O9799" s="76" t="s">
        <v>4366</v>
      </c>
      <c r="P9799" s="82">
        <v>277</v>
      </c>
      <c r="Q9799" s="82" t="s">
        <v>92504</v>
      </c>
      <c r="R9799"/>
    </row>
    <row r="9800" spans="12:18" x14ac:dyDescent="0.25">
      <c r="L9800" t="s">
        <v>1379</v>
      </c>
      <c r="M9800" t="s">
        <v>20601</v>
      </c>
      <c r="N9800" t="s">
        <v>47066</v>
      </c>
      <c r="O9800" s="76" t="s">
        <v>4366</v>
      </c>
      <c r="P9800" s="82">
        <v>216</v>
      </c>
      <c r="Q9800" s="82" t="s">
        <v>92505</v>
      </c>
      <c r="R9800"/>
    </row>
    <row r="9801" spans="12:18" x14ac:dyDescent="0.25">
      <c r="L9801" t="s">
        <v>1379</v>
      </c>
      <c r="M9801" t="s">
        <v>18107</v>
      </c>
      <c r="N9801" t="s">
        <v>47067</v>
      </c>
      <c r="O9801" s="76" t="s">
        <v>4356</v>
      </c>
      <c r="P9801" s="82">
        <v>391</v>
      </c>
      <c r="Q9801" s="82" t="s">
        <v>92506</v>
      </c>
      <c r="R9801"/>
    </row>
    <row r="9802" spans="12:18" x14ac:dyDescent="0.25">
      <c r="L9802" t="s">
        <v>1379</v>
      </c>
      <c r="M9802" t="s">
        <v>16601</v>
      </c>
      <c r="N9802" t="s">
        <v>47068</v>
      </c>
      <c r="O9802" s="76" t="s">
        <v>4356</v>
      </c>
      <c r="P9802" s="82">
        <v>1376</v>
      </c>
      <c r="Q9802" s="82" t="s">
        <v>92415</v>
      </c>
      <c r="R9802"/>
    </row>
    <row r="9803" spans="12:18" x14ac:dyDescent="0.25">
      <c r="L9803" t="s">
        <v>1379</v>
      </c>
      <c r="M9803" t="s">
        <v>9573</v>
      </c>
      <c r="N9803" t="s">
        <v>47069</v>
      </c>
      <c r="O9803" s="76" t="s">
        <v>4366</v>
      </c>
      <c r="P9803" s="82">
        <v>163</v>
      </c>
      <c r="Q9803" s="82" t="s">
        <v>92507</v>
      </c>
      <c r="R9803"/>
    </row>
    <row r="9804" spans="12:18" x14ac:dyDescent="0.25">
      <c r="L9804" t="s">
        <v>1379</v>
      </c>
      <c r="M9804" t="s">
        <v>34251</v>
      </c>
      <c r="N9804" t="s">
        <v>47070</v>
      </c>
      <c r="O9804" s="76" t="s">
        <v>4356</v>
      </c>
      <c r="P9804" s="82">
        <v>423</v>
      </c>
      <c r="Q9804" s="82" t="s">
        <v>92508</v>
      </c>
      <c r="R9804"/>
    </row>
    <row r="9805" spans="12:18" x14ac:dyDescent="0.25">
      <c r="L9805" t="s">
        <v>1379</v>
      </c>
      <c r="M9805" t="s">
        <v>10203</v>
      </c>
      <c r="N9805" t="s">
        <v>47071</v>
      </c>
      <c r="O9805" s="76" t="s">
        <v>4366</v>
      </c>
      <c r="P9805" s="82">
        <v>66</v>
      </c>
      <c r="Q9805" s="82" t="s">
        <v>92509</v>
      </c>
      <c r="R9805"/>
    </row>
    <row r="9806" spans="12:18" x14ac:dyDescent="0.25">
      <c r="L9806" t="s">
        <v>1379</v>
      </c>
      <c r="M9806" t="s">
        <v>8347</v>
      </c>
      <c r="N9806" t="s">
        <v>47072</v>
      </c>
      <c r="O9806" s="76" t="s">
        <v>4356</v>
      </c>
      <c r="P9806" s="82">
        <v>270</v>
      </c>
      <c r="Q9806" s="82" t="s">
        <v>92510</v>
      </c>
      <c r="R9806"/>
    </row>
    <row r="9807" spans="12:18" x14ac:dyDescent="0.25">
      <c r="L9807" t="s">
        <v>1379</v>
      </c>
      <c r="M9807" t="s">
        <v>10204</v>
      </c>
      <c r="N9807" t="s">
        <v>47073</v>
      </c>
      <c r="O9807" s="76" t="s">
        <v>4366</v>
      </c>
      <c r="P9807" s="82">
        <v>289</v>
      </c>
      <c r="Q9807" s="82" t="s">
        <v>92511</v>
      </c>
      <c r="R9807"/>
    </row>
    <row r="9808" spans="12:18" x14ac:dyDescent="0.25">
      <c r="L9808" t="s">
        <v>1379</v>
      </c>
      <c r="M9808" t="s">
        <v>20602</v>
      </c>
      <c r="N9808" t="s">
        <v>47074</v>
      </c>
      <c r="O9808" s="76" t="s">
        <v>4356</v>
      </c>
      <c r="P9808" s="82">
        <v>1789</v>
      </c>
      <c r="Q9808" s="82" t="s">
        <v>92516</v>
      </c>
      <c r="R9808"/>
    </row>
    <row r="9809" spans="12:18" x14ac:dyDescent="0.25">
      <c r="L9809" t="s">
        <v>1379</v>
      </c>
      <c r="M9809" t="s">
        <v>20603</v>
      </c>
      <c r="N9809" t="s">
        <v>47075</v>
      </c>
      <c r="O9809" s="76" t="s">
        <v>4356</v>
      </c>
      <c r="P9809" s="82">
        <v>569</v>
      </c>
      <c r="Q9809" s="82" t="s">
        <v>92517</v>
      </c>
      <c r="R9809"/>
    </row>
    <row r="9810" spans="12:18" x14ac:dyDescent="0.25">
      <c r="L9810" t="s">
        <v>1379</v>
      </c>
      <c r="M9810" t="s">
        <v>8349</v>
      </c>
      <c r="N9810" t="s">
        <v>47076</v>
      </c>
      <c r="O9810" s="76" t="s">
        <v>4356</v>
      </c>
      <c r="P9810" s="82">
        <v>365</v>
      </c>
      <c r="Q9810" s="82" t="s">
        <v>92518</v>
      </c>
      <c r="R9810"/>
    </row>
    <row r="9811" spans="12:18" x14ac:dyDescent="0.25">
      <c r="L9811" t="s">
        <v>1379</v>
      </c>
      <c r="M9811" t="s">
        <v>8350</v>
      </c>
      <c r="N9811" t="s">
        <v>47077</v>
      </c>
      <c r="O9811" s="76" t="s">
        <v>4366</v>
      </c>
      <c r="P9811" s="82">
        <v>593</v>
      </c>
      <c r="Q9811" s="82" t="s">
        <v>92519</v>
      </c>
      <c r="R9811"/>
    </row>
    <row r="9812" spans="12:18" x14ac:dyDescent="0.25">
      <c r="L9812" t="s">
        <v>1379</v>
      </c>
      <c r="M9812" t="s">
        <v>20604</v>
      </c>
      <c r="N9812" t="s">
        <v>47078</v>
      </c>
      <c r="O9812" s="76" t="s">
        <v>4366</v>
      </c>
      <c r="P9812" s="82">
        <v>109</v>
      </c>
      <c r="Q9812" s="82" t="s">
        <v>92520</v>
      </c>
      <c r="R9812"/>
    </row>
    <row r="9813" spans="12:18" x14ac:dyDescent="0.25">
      <c r="L9813" t="s">
        <v>1379</v>
      </c>
      <c r="M9813" t="s">
        <v>18110</v>
      </c>
      <c r="N9813" t="s">
        <v>47079</v>
      </c>
      <c r="O9813" s="76" t="s">
        <v>4356</v>
      </c>
      <c r="P9813" s="82">
        <v>505</v>
      </c>
      <c r="Q9813" s="82" t="s">
        <v>92521</v>
      </c>
      <c r="R9813"/>
    </row>
    <row r="9814" spans="12:18" x14ac:dyDescent="0.25">
      <c r="L9814" t="s">
        <v>1379</v>
      </c>
      <c r="M9814" t="s">
        <v>20606</v>
      </c>
      <c r="N9814" t="s">
        <v>47080</v>
      </c>
      <c r="O9814" s="76" t="s">
        <v>4366</v>
      </c>
      <c r="P9814" s="82">
        <v>743</v>
      </c>
      <c r="Q9814" s="82" t="s">
        <v>92523</v>
      </c>
      <c r="R9814"/>
    </row>
    <row r="9815" spans="12:18" x14ac:dyDescent="0.25">
      <c r="L9815" t="s">
        <v>1379</v>
      </c>
      <c r="M9815" t="s">
        <v>34252</v>
      </c>
      <c r="N9815" t="s">
        <v>47081</v>
      </c>
      <c r="O9815" s="76" t="s">
        <v>4356</v>
      </c>
      <c r="P9815" s="82">
        <v>1082</v>
      </c>
      <c r="Q9815" s="82" t="s">
        <v>92524</v>
      </c>
      <c r="R9815"/>
    </row>
    <row r="9816" spans="12:18" x14ac:dyDescent="0.25">
      <c r="L9816" t="s">
        <v>1379</v>
      </c>
      <c r="M9816" t="s">
        <v>18114</v>
      </c>
      <c r="N9816" t="s">
        <v>47082</v>
      </c>
      <c r="O9816" s="76" t="s">
        <v>4356</v>
      </c>
      <c r="P9816" s="82">
        <v>2533</v>
      </c>
      <c r="Q9816" s="82" t="s">
        <v>92548</v>
      </c>
      <c r="R9816"/>
    </row>
    <row r="9817" spans="12:18" x14ac:dyDescent="0.25">
      <c r="L9817" t="s">
        <v>1379</v>
      </c>
      <c r="M9817" t="s">
        <v>20607</v>
      </c>
      <c r="N9817" t="s">
        <v>47083</v>
      </c>
      <c r="O9817" s="76" t="s">
        <v>4356</v>
      </c>
      <c r="P9817" s="82">
        <v>233</v>
      </c>
      <c r="Q9817" s="82" t="s">
        <v>92525</v>
      </c>
      <c r="R9817"/>
    </row>
    <row r="9818" spans="12:18" x14ac:dyDescent="0.25">
      <c r="L9818" t="s">
        <v>1379</v>
      </c>
      <c r="M9818" t="s">
        <v>10207</v>
      </c>
      <c r="N9818" t="s">
        <v>47084</v>
      </c>
      <c r="O9818" s="76" t="s">
        <v>4356</v>
      </c>
      <c r="P9818" s="82">
        <v>202</v>
      </c>
      <c r="Q9818" s="82" t="s">
        <v>92526</v>
      </c>
      <c r="R9818"/>
    </row>
    <row r="9819" spans="12:18" x14ac:dyDescent="0.25">
      <c r="L9819" t="s">
        <v>1379</v>
      </c>
      <c r="M9819" t="s">
        <v>34253</v>
      </c>
      <c r="N9819" t="s">
        <v>47085</v>
      </c>
      <c r="O9819" s="76" t="s">
        <v>4356</v>
      </c>
      <c r="P9819" s="82">
        <v>813</v>
      </c>
      <c r="Q9819" s="82" t="s">
        <v>92527</v>
      </c>
      <c r="R9819"/>
    </row>
    <row r="9820" spans="12:18" x14ac:dyDescent="0.25">
      <c r="L9820" t="s">
        <v>1379</v>
      </c>
      <c r="M9820" t="s">
        <v>34254</v>
      </c>
      <c r="N9820" t="s">
        <v>47086</v>
      </c>
      <c r="O9820" s="76" t="s">
        <v>4356</v>
      </c>
      <c r="P9820" s="82">
        <v>5030</v>
      </c>
      <c r="Q9820" s="82" t="s">
        <v>92528</v>
      </c>
      <c r="R9820"/>
    </row>
    <row r="9821" spans="12:18" x14ac:dyDescent="0.25">
      <c r="L9821" t="s">
        <v>1379</v>
      </c>
      <c r="M9821" t="s">
        <v>8352</v>
      </c>
      <c r="N9821" t="s">
        <v>47087</v>
      </c>
      <c r="O9821" s="76" t="s">
        <v>4356</v>
      </c>
      <c r="P9821" s="82">
        <v>639</v>
      </c>
      <c r="Q9821" s="82" t="s">
        <v>92529</v>
      </c>
      <c r="R9821"/>
    </row>
    <row r="9822" spans="12:18" x14ac:dyDescent="0.25">
      <c r="L9822" t="s">
        <v>1379</v>
      </c>
      <c r="M9822" t="s">
        <v>10208</v>
      </c>
      <c r="N9822" t="s">
        <v>47088</v>
      </c>
      <c r="O9822" s="76" t="s">
        <v>4366</v>
      </c>
      <c r="P9822" s="82">
        <v>189</v>
      </c>
      <c r="Q9822" s="82" t="s">
        <v>92530</v>
      </c>
      <c r="R9822"/>
    </row>
    <row r="9823" spans="12:18" x14ac:dyDescent="0.25">
      <c r="L9823" t="s">
        <v>1379</v>
      </c>
      <c r="M9823" t="s">
        <v>14579</v>
      </c>
      <c r="N9823" t="s">
        <v>47089</v>
      </c>
      <c r="O9823" s="76" t="s">
        <v>4356</v>
      </c>
      <c r="P9823" s="82">
        <v>999</v>
      </c>
      <c r="Q9823" s="82" t="s">
        <v>92531</v>
      </c>
      <c r="R9823"/>
    </row>
    <row r="9824" spans="12:18" x14ac:dyDescent="0.25">
      <c r="L9824" t="s">
        <v>1379</v>
      </c>
      <c r="M9824" t="s">
        <v>10209</v>
      </c>
      <c r="N9824" t="s">
        <v>47090</v>
      </c>
      <c r="O9824" s="76" t="s">
        <v>4356</v>
      </c>
      <c r="P9824" s="82">
        <v>1161</v>
      </c>
      <c r="Q9824" s="82" t="s">
        <v>92532</v>
      </c>
      <c r="R9824"/>
    </row>
    <row r="9825" spans="12:18" x14ac:dyDescent="0.25">
      <c r="L9825" t="s">
        <v>1379</v>
      </c>
      <c r="M9825" t="s">
        <v>20608</v>
      </c>
      <c r="N9825" t="s">
        <v>47091</v>
      </c>
      <c r="O9825" s="76" t="s">
        <v>4356</v>
      </c>
      <c r="P9825" s="82">
        <v>121</v>
      </c>
      <c r="Q9825" s="82" t="s">
        <v>92534</v>
      </c>
      <c r="R9825"/>
    </row>
    <row r="9826" spans="12:18" x14ac:dyDescent="0.25">
      <c r="L9826" t="s">
        <v>1379</v>
      </c>
      <c r="M9826" t="s">
        <v>10210</v>
      </c>
      <c r="N9826" t="s">
        <v>47092</v>
      </c>
      <c r="O9826" s="76" t="s">
        <v>4356</v>
      </c>
      <c r="P9826" s="82">
        <v>1357</v>
      </c>
      <c r="Q9826" s="82" t="s">
        <v>92535</v>
      </c>
      <c r="R9826"/>
    </row>
    <row r="9827" spans="12:18" x14ac:dyDescent="0.25">
      <c r="L9827" t="s">
        <v>1379</v>
      </c>
      <c r="M9827" t="s">
        <v>8354</v>
      </c>
      <c r="N9827" t="s">
        <v>47093</v>
      </c>
      <c r="O9827" s="76" t="s">
        <v>4356</v>
      </c>
      <c r="P9827" s="82">
        <v>218</v>
      </c>
      <c r="Q9827" s="82" t="s">
        <v>92536</v>
      </c>
      <c r="R9827"/>
    </row>
    <row r="9828" spans="12:18" x14ac:dyDescent="0.25">
      <c r="L9828" t="s">
        <v>1379</v>
      </c>
      <c r="M9828" t="s">
        <v>20609</v>
      </c>
      <c r="N9828" t="s">
        <v>47094</v>
      </c>
      <c r="O9828" s="76" t="s">
        <v>4356</v>
      </c>
      <c r="P9828" s="82">
        <v>552</v>
      </c>
      <c r="Q9828" s="82" t="s">
        <v>92537</v>
      </c>
      <c r="R9828"/>
    </row>
    <row r="9829" spans="12:18" x14ac:dyDescent="0.25">
      <c r="L9829" t="s">
        <v>1379</v>
      </c>
      <c r="M9829" t="s">
        <v>20610</v>
      </c>
      <c r="N9829" t="s">
        <v>47095</v>
      </c>
      <c r="O9829" s="76" t="s">
        <v>4356</v>
      </c>
      <c r="P9829" s="82">
        <v>727</v>
      </c>
      <c r="Q9829" s="82" t="s">
        <v>92538</v>
      </c>
      <c r="R9829"/>
    </row>
    <row r="9830" spans="12:18" x14ac:dyDescent="0.25">
      <c r="L9830" t="s">
        <v>1379</v>
      </c>
      <c r="M9830" t="s">
        <v>34255</v>
      </c>
      <c r="N9830" t="s">
        <v>47096</v>
      </c>
      <c r="O9830" s="76" t="s">
        <v>4374</v>
      </c>
      <c r="P9830" s="82">
        <v>2040</v>
      </c>
      <c r="Q9830" s="82" t="s">
        <v>72645</v>
      </c>
      <c r="R9830"/>
    </row>
    <row r="9831" spans="12:18" x14ac:dyDescent="0.25">
      <c r="L9831" t="s">
        <v>1379</v>
      </c>
      <c r="M9831" t="s">
        <v>10211</v>
      </c>
      <c r="N9831" t="s">
        <v>47097</v>
      </c>
      <c r="O9831" s="76" t="s">
        <v>4356</v>
      </c>
      <c r="P9831" s="82">
        <v>597</v>
      </c>
      <c r="Q9831" s="82" t="s">
        <v>92539</v>
      </c>
      <c r="R9831"/>
    </row>
    <row r="9832" spans="12:18" x14ac:dyDescent="0.25">
      <c r="L9832" t="s">
        <v>1379</v>
      </c>
      <c r="M9832" t="s">
        <v>34256</v>
      </c>
      <c r="N9832" t="s">
        <v>47098</v>
      </c>
      <c r="O9832" s="76" t="s">
        <v>4356</v>
      </c>
      <c r="P9832" s="82">
        <v>148</v>
      </c>
      <c r="Q9832" s="82" t="s">
        <v>92540</v>
      </c>
      <c r="R9832"/>
    </row>
    <row r="9833" spans="12:18" x14ac:dyDescent="0.25">
      <c r="L9833" t="s">
        <v>1379</v>
      </c>
      <c r="M9833" t="s">
        <v>10081</v>
      </c>
      <c r="N9833" t="s">
        <v>47099</v>
      </c>
      <c r="O9833" s="76" t="s">
        <v>4366</v>
      </c>
      <c r="P9833" s="82">
        <v>126</v>
      </c>
      <c r="Q9833" s="82" t="s">
        <v>92542</v>
      </c>
      <c r="R9833"/>
    </row>
    <row r="9834" spans="12:18" x14ac:dyDescent="0.25">
      <c r="L9834" t="s">
        <v>1379</v>
      </c>
      <c r="M9834" t="s">
        <v>34257</v>
      </c>
      <c r="N9834" t="s">
        <v>47100</v>
      </c>
      <c r="O9834" s="76" t="s">
        <v>4356</v>
      </c>
      <c r="P9834" s="82">
        <v>565</v>
      </c>
      <c r="Q9834" s="82" t="s">
        <v>92543</v>
      </c>
      <c r="R9834"/>
    </row>
    <row r="9835" spans="12:18" x14ac:dyDescent="0.25">
      <c r="L9835" t="s">
        <v>1379</v>
      </c>
      <c r="M9835" t="s">
        <v>34258</v>
      </c>
      <c r="N9835" t="s">
        <v>47101</v>
      </c>
      <c r="O9835" s="76" t="s">
        <v>4366</v>
      </c>
      <c r="P9835" s="82">
        <v>310</v>
      </c>
      <c r="Q9835" s="82" t="s">
        <v>92544</v>
      </c>
      <c r="R9835"/>
    </row>
    <row r="9836" spans="12:18" x14ac:dyDescent="0.25">
      <c r="L9836" t="s">
        <v>1379</v>
      </c>
      <c r="M9836" t="s">
        <v>10212</v>
      </c>
      <c r="N9836" t="s">
        <v>47102</v>
      </c>
      <c r="O9836" s="76" t="s">
        <v>4356</v>
      </c>
      <c r="P9836" s="82">
        <v>1449</v>
      </c>
      <c r="Q9836" s="82" t="s">
        <v>92545</v>
      </c>
      <c r="R9836"/>
    </row>
    <row r="9837" spans="12:18" x14ac:dyDescent="0.25">
      <c r="L9837" t="s">
        <v>1379</v>
      </c>
      <c r="M9837" t="s">
        <v>8355</v>
      </c>
      <c r="N9837" t="s">
        <v>47103</v>
      </c>
      <c r="O9837" s="76" t="s">
        <v>4356</v>
      </c>
      <c r="P9837" s="82">
        <v>188</v>
      </c>
      <c r="Q9837" s="82" t="s">
        <v>92547</v>
      </c>
      <c r="R9837"/>
    </row>
    <row r="9838" spans="12:18" x14ac:dyDescent="0.25">
      <c r="L9838" t="s">
        <v>1379</v>
      </c>
      <c r="M9838" t="s">
        <v>34259</v>
      </c>
      <c r="N9838" t="s">
        <v>47104</v>
      </c>
      <c r="O9838" s="76" t="s">
        <v>4356</v>
      </c>
      <c r="P9838" s="82">
        <v>603</v>
      </c>
      <c r="Q9838" s="82" t="s">
        <v>92549</v>
      </c>
      <c r="R9838"/>
    </row>
    <row r="9839" spans="12:18" x14ac:dyDescent="0.25">
      <c r="L9839" t="s">
        <v>1379</v>
      </c>
      <c r="M9839" t="s">
        <v>10213</v>
      </c>
      <c r="N9839" t="s">
        <v>47105</v>
      </c>
      <c r="O9839" s="76" t="s">
        <v>4356</v>
      </c>
      <c r="P9839" s="82">
        <v>1348</v>
      </c>
      <c r="Q9839" s="82" t="s">
        <v>92550</v>
      </c>
      <c r="R9839"/>
    </row>
    <row r="9840" spans="12:18" x14ac:dyDescent="0.25">
      <c r="L9840" t="s">
        <v>1379</v>
      </c>
      <c r="M9840" t="s">
        <v>18117</v>
      </c>
      <c r="N9840" t="s">
        <v>47106</v>
      </c>
      <c r="O9840" s="76" t="s">
        <v>4366</v>
      </c>
      <c r="P9840" s="82">
        <v>248</v>
      </c>
      <c r="Q9840" s="82" t="s">
        <v>92551</v>
      </c>
      <c r="R9840"/>
    </row>
    <row r="9841" spans="12:18" x14ac:dyDescent="0.25">
      <c r="L9841" t="s">
        <v>1379</v>
      </c>
      <c r="M9841" t="s">
        <v>20613</v>
      </c>
      <c r="N9841" t="s">
        <v>47107</v>
      </c>
      <c r="O9841" s="76" t="s">
        <v>4356</v>
      </c>
      <c r="P9841" s="82">
        <v>573</v>
      </c>
      <c r="Q9841" s="82" t="s">
        <v>92554</v>
      </c>
      <c r="R9841"/>
    </row>
    <row r="9842" spans="12:18" x14ac:dyDescent="0.25">
      <c r="L9842" t="s">
        <v>1379</v>
      </c>
      <c r="M9842" t="s">
        <v>34261</v>
      </c>
      <c r="N9842" t="s">
        <v>47108</v>
      </c>
      <c r="O9842" s="76" t="s">
        <v>4366</v>
      </c>
      <c r="P9842" s="82">
        <v>152</v>
      </c>
      <c r="Q9842" s="82" t="s">
        <v>92555</v>
      </c>
      <c r="R9842"/>
    </row>
    <row r="9843" spans="12:18" x14ac:dyDescent="0.25">
      <c r="L9843" t="s">
        <v>1379</v>
      </c>
      <c r="M9843" t="s">
        <v>34262</v>
      </c>
      <c r="N9843" t="s">
        <v>47109</v>
      </c>
      <c r="O9843" s="76" t="s">
        <v>4366</v>
      </c>
      <c r="P9843" s="82">
        <v>233</v>
      </c>
      <c r="Q9843" s="82" t="s">
        <v>92556</v>
      </c>
      <c r="R9843"/>
    </row>
    <row r="9844" spans="12:18" x14ac:dyDescent="0.25">
      <c r="L9844" t="s">
        <v>1379</v>
      </c>
      <c r="M9844" t="s">
        <v>34263</v>
      </c>
      <c r="N9844" t="s">
        <v>47110</v>
      </c>
      <c r="O9844" s="76" t="s">
        <v>4356</v>
      </c>
      <c r="P9844" s="82">
        <v>468</v>
      </c>
      <c r="Q9844" s="82" t="s">
        <v>92557</v>
      </c>
      <c r="R9844"/>
    </row>
    <row r="9845" spans="12:18" x14ac:dyDescent="0.25">
      <c r="L9845" t="s">
        <v>1379</v>
      </c>
      <c r="M9845" t="s">
        <v>8357</v>
      </c>
      <c r="N9845" t="s">
        <v>47111</v>
      </c>
      <c r="O9845" s="76" t="s">
        <v>4356</v>
      </c>
      <c r="P9845" s="82">
        <v>513</v>
      </c>
      <c r="Q9845" s="82" t="s">
        <v>92558</v>
      </c>
      <c r="R9845"/>
    </row>
    <row r="9846" spans="12:18" x14ac:dyDescent="0.25">
      <c r="L9846" t="s">
        <v>1379</v>
      </c>
      <c r="M9846" t="s">
        <v>20614</v>
      </c>
      <c r="N9846" t="s">
        <v>47112</v>
      </c>
      <c r="O9846" s="76" t="s">
        <v>4356</v>
      </c>
      <c r="P9846" s="82">
        <v>302</v>
      </c>
      <c r="Q9846" s="82" t="s">
        <v>92559</v>
      </c>
      <c r="R9846"/>
    </row>
    <row r="9847" spans="12:18" x14ac:dyDescent="0.25">
      <c r="L9847" t="s">
        <v>1379</v>
      </c>
      <c r="M9847" t="s">
        <v>10214</v>
      </c>
      <c r="N9847" t="s">
        <v>47113</v>
      </c>
      <c r="O9847" s="76" t="s">
        <v>4356</v>
      </c>
      <c r="P9847" s="82">
        <v>446</v>
      </c>
      <c r="Q9847" s="82" t="s">
        <v>92560</v>
      </c>
      <c r="R9847"/>
    </row>
    <row r="9848" spans="12:18" x14ac:dyDescent="0.25">
      <c r="L9848" t="s">
        <v>1379</v>
      </c>
      <c r="M9848" t="s">
        <v>8358</v>
      </c>
      <c r="N9848" t="s">
        <v>47114</v>
      </c>
      <c r="O9848" s="76" t="s">
        <v>4366</v>
      </c>
      <c r="P9848" s="82">
        <v>439</v>
      </c>
      <c r="Q9848" s="82" t="s">
        <v>92561</v>
      </c>
      <c r="R9848"/>
    </row>
    <row r="9849" spans="12:18" x14ac:dyDescent="0.25">
      <c r="L9849" t="s">
        <v>1379</v>
      </c>
      <c r="M9849" t="s">
        <v>20615</v>
      </c>
      <c r="N9849" t="s">
        <v>47115</v>
      </c>
      <c r="O9849" s="76" t="s">
        <v>4356</v>
      </c>
      <c r="P9849" s="82">
        <v>606</v>
      </c>
      <c r="Q9849" s="82" t="s">
        <v>92562</v>
      </c>
      <c r="R9849"/>
    </row>
    <row r="9850" spans="12:18" x14ac:dyDescent="0.25">
      <c r="L9850" t="s">
        <v>1379</v>
      </c>
      <c r="M9850" t="s">
        <v>18121</v>
      </c>
      <c r="N9850" t="s">
        <v>47116</v>
      </c>
      <c r="O9850" s="76" t="s">
        <v>4356</v>
      </c>
      <c r="P9850" s="82">
        <v>153</v>
      </c>
      <c r="Q9850" s="82" t="s">
        <v>92563</v>
      </c>
      <c r="R9850"/>
    </row>
    <row r="9851" spans="12:18" x14ac:dyDescent="0.25">
      <c r="L9851" t="s">
        <v>1379</v>
      </c>
      <c r="M9851" t="s">
        <v>34264</v>
      </c>
      <c r="N9851" t="s">
        <v>47117</v>
      </c>
      <c r="O9851" s="76" t="s">
        <v>4356</v>
      </c>
      <c r="P9851" s="82">
        <v>613</v>
      </c>
      <c r="Q9851" s="82" t="s">
        <v>92564</v>
      </c>
      <c r="R9851"/>
    </row>
    <row r="9852" spans="12:18" x14ac:dyDescent="0.25">
      <c r="L9852" t="s">
        <v>1379</v>
      </c>
      <c r="M9852" t="s">
        <v>34265</v>
      </c>
      <c r="N9852" t="s">
        <v>47118</v>
      </c>
      <c r="O9852" s="76" t="s">
        <v>4356</v>
      </c>
      <c r="P9852" s="82">
        <v>473</v>
      </c>
      <c r="Q9852" s="82" t="s">
        <v>92565</v>
      </c>
      <c r="R9852"/>
    </row>
    <row r="9853" spans="12:18" x14ac:dyDescent="0.25">
      <c r="L9853" t="s">
        <v>1379</v>
      </c>
      <c r="M9853" t="s">
        <v>18123</v>
      </c>
      <c r="N9853" t="s">
        <v>47119</v>
      </c>
      <c r="O9853" s="76" t="s">
        <v>4356</v>
      </c>
      <c r="P9853" s="82">
        <v>111</v>
      </c>
      <c r="Q9853" s="82" t="s">
        <v>92566</v>
      </c>
      <c r="R9853"/>
    </row>
    <row r="9854" spans="12:18" x14ac:dyDescent="0.25">
      <c r="L9854" t="s">
        <v>1379</v>
      </c>
      <c r="M9854" t="s">
        <v>8360</v>
      </c>
      <c r="N9854" t="s">
        <v>47120</v>
      </c>
      <c r="O9854" s="76" t="s">
        <v>4356</v>
      </c>
      <c r="P9854" s="82">
        <v>816</v>
      </c>
      <c r="Q9854" s="82" t="s">
        <v>92568</v>
      </c>
      <c r="R9854"/>
    </row>
    <row r="9855" spans="12:18" x14ac:dyDescent="0.25">
      <c r="L9855" t="s">
        <v>1379</v>
      </c>
      <c r="M9855" t="s">
        <v>8361</v>
      </c>
      <c r="N9855" t="s">
        <v>47121</v>
      </c>
      <c r="O9855" s="76" t="s">
        <v>4356</v>
      </c>
      <c r="P9855" s="82">
        <v>374</v>
      </c>
      <c r="Q9855" s="82" t="s">
        <v>92569</v>
      </c>
      <c r="R9855"/>
    </row>
    <row r="9856" spans="12:18" x14ac:dyDescent="0.25">
      <c r="L9856" t="s">
        <v>1379</v>
      </c>
      <c r="M9856" t="s">
        <v>34266</v>
      </c>
      <c r="N9856" t="s">
        <v>47122</v>
      </c>
      <c r="O9856" s="76" t="s">
        <v>4356</v>
      </c>
      <c r="P9856" s="82">
        <v>522</v>
      </c>
      <c r="Q9856" s="82" t="s">
        <v>92570</v>
      </c>
      <c r="R9856"/>
    </row>
    <row r="9857" spans="12:18" x14ac:dyDescent="0.25">
      <c r="L9857" t="s">
        <v>1379</v>
      </c>
      <c r="M9857" t="s">
        <v>27490</v>
      </c>
      <c r="N9857" t="s">
        <v>47123</v>
      </c>
      <c r="O9857" s="76" t="s">
        <v>4356</v>
      </c>
      <c r="P9857" s="82">
        <v>572</v>
      </c>
      <c r="Q9857" s="82" t="s">
        <v>92571</v>
      </c>
      <c r="R9857"/>
    </row>
    <row r="9858" spans="12:18" x14ac:dyDescent="0.25">
      <c r="L9858" t="s">
        <v>1379</v>
      </c>
      <c r="M9858" t="s">
        <v>20616</v>
      </c>
      <c r="N9858" t="s">
        <v>47124</v>
      </c>
      <c r="O9858" s="76" t="s">
        <v>4356</v>
      </c>
      <c r="P9858" s="82">
        <v>1617</v>
      </c>
      <c r="Q9858" s="82" t="s">
        <v>92572</v>
      </c>
      <c r="R9858"/>
    </row>
    <row r="9859" spans="12:18" x14ac:dyDescent="0.25">
      <c r="L9859" t="s">
        <v>1379</v>
      </c>
      <c r="M9859" t="s">
        <v>10215</v>
      </c>
      <c r="N9859" t="s">
        <v>47125</v>
      </c>
      <c r="O9859" s="76" t="s">
        <v>4356</v>
      </c>
      <c r="P9859" s="82">
        <v>574</v>
      </c>
      <c r="Q9859" s="82" t="s">
        <v>92573</v>
      </c>
      <c r="R9859"/>
    </row>
    <row r="9860" spans="12:18" x14ac:dyDescent="0.25">
      <c r="L9860" t="s">
        <v>1379</v>
      </c>
      <c r="M9860" t="s">
        <v>6452</v>
      </c>
      <c r="N9860" t="s">
        <v>47126</v>
      </c>
      <c r="O9860" s="76" t="s">
        <v>4356</v>
      </c>
      <c r="P9860" s="82">
        <v>354</v>
      </c>
      <c r="Q9860" s="82" t="s">
        <v>92574</v>
      </c>
      <c r="R9860"/>
    </row>
    <row r="9861" spans="12:18" x14ac:dyDescent="0.25">
      <c r="L9861" t="s">
        <v>1379</v>
      </c>
      <c r="M9861" t="s">
        <v>8362</v>
      </c>
      <c r="N9861" t="s">
        <v>47127</v>
      </c>
      <c r="O9861" s="76" t="s">
        <v>4356</v>
      </c>
      <c r="P9861" s="82">
        <v>195</v>
      </c>
      <c r="Q9861" s="82" t="s">
        <v>92575</v>
      </c>
      <c r="R9861"/>
    </row>
    <row r="9862" spans="12:18" x14ac:dyDescent="0.25">
      <c r="L9862" t="s">
        <v>1379</v>
      </c>
      <c r="M9862" t="s">
        <v>10216</v>
      </c>
      <c r="N9862" t="s">
        <v>47128</v>
      </c>
      <c r="O9862" s="76" t="s">
        <v>4356</v>
      </c>
      <c r="P9862" s="82">
        <v>471</v>
      </c>
      <c r="Q9862" s="82" t="s">
        <v>92576</v>
      </c>
      <c r="R9862"/>
    </row>
    <row r="9863" spans="12:18" x14ac:dyDescent="0.25">
      <c r="L9863" t="s">
        <v>1379</v>
      </c>
      <c r="M9863" t="s">
        <v>18126</v>
      </c>
      <c r="N9863" t="s">
        <v>47129</v>
      </c>
      <c r="O9863" s="76" t="s">
        <v>4356</v>
      </c>
      <c r="P9863" s="82">
        <v>3764</v>
      </c>
      <c r="Q9863" s="82" t="s">
        <v>92577</v>
      </c>
      <c r="R9863"/>
    </row>
    <row r="9864" spans="12:18" x14ac:dyDescent="0.25">
      <c r="L9864" t="s">
        <v>1379</v>
      </c>
      <c r="M9864" t="s">
        <v>20617</v>
      </c>
      <c r="N9864" t="s">
        <v>47130</v>
      </c>
      <c r="O9864" s="76" t="s">
        <v>4356</v>
      </c>
      <c r="P9864" s="82">
        <v>676</v>
      </c>
      <c r="Q9864" s="82" t="s">
        <v>92578</v>
      </c>
      <c r="R9864"/>
    </row>
    <row r="9865" spans="12:18" x14ac:dyDescent="0.25">
      <c r="L9865" t="s">
        <v>1379</v>
      </c>
      <c r="M9865" t="s">
        <v>34267</v>
      </c>
      <c r="N9865" t="s">
        <v>47131</v>
      </c>
      <c r="O9865" s="76" t="s">
        <v>4356</v>
      </c>
      <c r="P9865" s="82">
        <v>298</v>
      </c>
      <c r="Q9865" s="82" t="s">
        <v>92579</v>
      </c>
      <c r="R9865"/>
    </row>
    <row r="9866" spans="12:18" x14ac:dyDescent="0.25">
      <c r="L9866" t="s">
        <v>1379</v>
      </c>
      <c r="M9866" t="s">
        <v>10217</v>
      </c>
      <c r="N9866" t="s">
        <v>47132</v>
      </c>
      <c r="O9866" s="76" t="s">
        <v>4374</v>
      </c>
      <c r="P9866" s="82">
        <v>47733</v>
      </c>
      <c r="Q9866" s="82" t="s">
        <v>72645</v>
      </c>
      <c r="R9866"/>
    </row>
    <row r="9867" spans="12:18" x14ac:dyDescent="0.25">
      <c r="L9867" t="s">
        <v>1379</v>
      </c>
      <c r="M9867" t="s">
        <v>34268</v>
      </c>
      <c r="N9867" t="s">
        <v>47133</v>
      </c>
      <c r="O9867" s="76" t="s">
        <v>4374</v>
      </c>
      <c r="P9867" s="82">
        <v>3670</v>
      </c>
      <c r="Q9867" s="82" t="s">
        <v>72645</v>
      </c>
      <c r="R9867"/>
    </row>
    <row r="9868" spans="12:18" x14ac:dyDescent="0.25">
      <c r="L9868" t="s">
        <v>1379</v>
      </c>
      <c r="M9868" t="s">
        <v>10218</v>
      </c>
      <c r="N9868" t="s">
        <v>47134</v>
      </c>
      <c r="O9868" s="76" t="s">
        <v>4356</v>
      </c>
      <c r="P9868" s="82">
        <v>440</v>
      </c>
      <c r="Q9868" s="82" t="s">
        <v>92580</v>
      </c>
      <c r="R9868"/>
    </row>
    <row r="9869" spans="12:18" x14ac:dyDescent="0.25">
      <c r="L9869" t="s">
        <v>1379</v>
      </c>
      <c r="M9869" t="s">
        <v>20618</v>
      </c>
      <c r="N9869" t="s">
        <v>47135</v>
      </c>
      <c r="O9869" s="76" t="s">
        <v>4366</v>
      </c>
      <c r="P9869" s="82">
        <v>344</v>
      </c>
      <c r="Q9869" s="82" t="s">
        <v>92581</v>
      </c>
      <c r="R9869"/>
    </row>
    <row r="9870" spans="12:18" x14ac:dyDescent="0.25">
      <c r="L9870" t="s">
        <v>1379</v>
      </c>
      <c r="M9870" t="s">
        <v>10219</v>
      </c>
      <c r="N9870" t="s">
        <v>47136</v>
      </c>
      <c r="O9870" s="76" t="s">
        <v>4356</v>
      </c>
      <c r="P9870" s="82">
        <v>746</v>
      </c>
      <c r="Q9870" s="82" t="s">
        <v>92582</v>
      </c>
      <c r="R9870"/>
    </row>
    <row r="9871" spans="12:18" x14ac:dyDescent="0.25">
      <c r="L9871" t="s">
        <v>1379</v>
      </c>
      <c r="M9871" t="s">
        <v>10220</v>
      </c>
      <c r="N9871" t="s">
        <v>47137</v>
      </c>
      <c r="O9871" s="76" t="s">
        <v>4356</v>
      </c>
      <c r="P9871" s="82">
        <v>353</v>
      </c>
      <c r="Q9871" s="82" t="s">
        <v>92583</v>
      </c>
      <c r="R9871"/>
    </row>
    <row r="9872" spans="12:18" x14ac:dyDescent="0.25">
      <c r="L9872" t="s">
        <v>1379</v>
      </c>
      <c r="M9872" t="s">
        <v>34269</v>
      </c>
      <c r="N9872" t="s">
        <v>47138</v>
      </c>
      <c r="O9872" s="76" t="s">
        <v>4366</v>
      </c>
      <c r="P9872" s="82">
        <v>159</v>
      </c>
      <c r="Q9872" s="82" t="s">
        <v>92584</v>
      </c>
      <c r="R9872"/>
    </row>
    <row r="9873" spans="12:18" x14ac:dyDescent="0.25">
      <c r="L9873" t="s">
        <v>1379</v>
      </c>
      <c r="M9873" t="s">
        <v>8363</v>
      </c>
      <c r="N9873" t="s">
        <v>47139</v>
      </c>
      <c r="O9873" s="76" t="s">
        <v>4356</v>
      </c>
      <c r="P9873" s="82">
        <v>1166</v>
      </c>
      <c r="Q9873" s="82" t="s">
        <v>92586</v>
      </c>
      <c r="R9873"/>
    </row>
    <row r="9874" spans="12:18" x14ac:dyDescent="0.25">
      <c r="L9874" t="s">
        <v>1379</v>
      </c>
      <c r="M9874" t="s">
        <v>8364</v>
      </c>
      <c r="N9874" t="s">
        <v>47140</v>
      </c>
      <c r="O9874" s="76" t="s">
        <v>4356</v>
      </c>
      <c r="P9874" s="82">
        <v>419</v>
      </c>
      <c r="Q9874" s="82" t="s">
        <v>92587</v>
      </c>
      <c r="R9874"/>
    </row>
    <row r="9875" spans="12:18" x14ac:dyDescent="0.25">
      <c r="L9875" t="s">
        <v>1379</v>
      </c>
      <c r="M9875" t="s">
        <v>18128</v>
      </c>
      <c r="N9875" t="s">
        <v>47141</v>
      </c>
      <c r="O9875" s="76" t="s">
        <v>4366</v>
      </c>
      <c r="P9875" s="82">
        <v>177</v>
      </c>
      <c r="Q9875" s="82" t="s">
        <v>92589</v>
      </c>
      <c r="R9875"/>
    </row>
    <row r="9876" spans="12:18" x14ac:dyDescent="0.25">
      <c r="L9876" t="s">
        <v>1379</v>
      </c>
      <c r="M9876" t="s">
        <v>10221</v>
      </c>
      <c r="N9876" t="s">
        <v>47142</v>
      </c>
      <c r="O9876" s="76" t="s">
        <v>4356</v>
      </c>
      <c r="P9876" s="82">
        <v>725</v>
      </c>
      <c r="Q9876" s="82" t="s">
        <v>92591</v>
      </c>
      <c r="R9876"/>
    </row>
    <row r="9877" spans="12:18" x14ac:dyDescent="0.25">
      <c r="L9877" t="s">
        <v>1379</v>
      </c>
      <c r="M9877" t="s">
        <v>10192</v>
      </c>
      <c r="N9877" t="s">
        <v>47143</v>
      </c>
      <c r="O9877" s="76" t="s">
        <v>4356</v>
      </c>
      <c r="P9877" s="82">
        <v>1455</v>
      </c>
      <c r="Q9877" s="82" t="s">
        <v>92463</v>
      </c>
      <c r="R9877"/>
    </row>
    <row r="9878" spans="12:18" x14ac:dyDescent="0.25">
      <c r="L9878" t="s">
        <v>1379</v>
      </c>
      <c r="M9878" t="s">
        <v>18130</v>
      </c>
      <c r="N9878" t="s">
        <v>47144</v>
      </c>
      <c r="O9878" s="76" t="s">
        <v>4366</v>
      </c>
      <c r="P9878" s="82">
        <v>265</v>
      </c>
      <c r="Q9878" s="82" t="s">
        <v>92592</v>
      </c>
      <c r="R9878"/>
    </row>
    <row r="9879" spans="12:18" x14ac:dyDescent="0.25">
      <c r="L9879" t="s">
        <v>1379</v>
      </c>
      <c r="M9879" t="s">
        <v>10222</v>
      </c>
      <c r="N9879" t="s">
        <v>47145</v>
      </c>
      <c r="O9879" s="76" t="s">
        <v>4356</v>
      </c>
      <c r="P9879" s="82">
        <v>1844</v>
      </c>
      <c r="Q9879" s="82" t="s">
        <v>92593</v>
      </c>
      <c r="R9879"/>
    </row>
    <row r="9880" spans="12:18" x14ac:dyDescent="0.25">
      <c r="L9880" t="s">
        <v>1379</v>
      </c>
      <c r="M9880" t="s">
        <v>18132</v>
      </c>
      <c r="N9880" t="s">
        <v>47146</v>
      </c>
      <c r="O9880" s="76" t="s">
        <v>4356</v>
      </c>
      <c r="P9880" s="82">
        <v>324</v>
      </c>
      <c r="Q9880" s="82" t="s">
        <v>92594</v>
      </c>
      <c r="R9880"/>
    </row>
    <row r="9881" spans="12:18" x14ac:dyDescent="0.25">
      <c r="L9881" t="s">
        <v>1379</v>
      </c>
      <c r="M9881" t="s">
        <v>26071</v>
      </c>
      <c r="N9881" t="s">
        <v>47147</v>
      </c>
      <c r="O9881" s="76" t="s">
        <v>4356</v>
      </c>
      <c r="P9881" s="82">
        <v>199</v>
      </c>
      <c r="Q9881" s="82" t="s">
        <v>92595</v>
      </c>
      <c r="R9881"/>
    </row>
    <row r="9882" spans="12:18" x14ac:dyDescent="0.25">
      <c r="L9882" t="s">
        <v>1379</v>
      </c>
      <c r="M9882" t="s">
        <v>20620</v>
      </c>
      <c r="N9882" t="s">
        <v>47148</v>
      </c>
      <c r="O9882" s="76" t="s">
        <v>4356</v>
      </c>
      <c r="P9882" s="82">
        <v>1150</v>
      </c>
      <c r="Q9882" s="82" t="s">
        <v>92596</v>
      </c>
      <c r="R9882"/>
    </row>
    <row r="9883" spans="12:18" x14ac:dyDescent="0.25">
      <c r="L9883" t="s">
        <v>1379</v>
      </c>
      <c r="M9883" t="s">
        <v>8365</v>
      </c>
      <c r="N9883" t="s">
        <v>47149</v>
      </c>
      <c r="O9883" s="76" t="s">
        <v>4356</v>
      </c>
      <c r="P9883" s="82">
        <v>527</v>
      </c>
      <c r="Q9883" s="82" t="s">
        <v>92597</v>
      </c>
      <c r="R9883"/>
    </row>
    <row r="9884" spans="12:18" x14ac:dyDescent="0.25">
      <c r="L9884" t="s">
        <v>1379</v>
      </c>
      <c r="M9884" t="s">
        <v>20621</v>
      </c>
      <c r="N9884" t="s">
        <v>47150</v>
      </c>
      <c r="O9884" s="76" t="s">
        <v>4356</v>
      </c>
      <c r="P9884" s="82">
        <v>332</v>
      </c>
      <c r="Q9884" s="82" t="s">
        <v>92598</v>
      </c>
      <c r="R9884"/>
    </row>
    <row r="9885" spans="12:18" x14ac:dyDescent="0.25">
      <c r="L9885" t="s">
        <v>1379</v>
      </c>
      <c r="M9885" t="s">
        <v>20622</v>
      </c>
      <c r="N9885" t="s">
        <v>47151</v>
      </c>
      <c r="O9885" s="76" t="s">
        <v>4356</v>
      </c>
      <c r="P9885" s="82">
        <v>873</v>
      </c>
      <c r="Q9885" s="82" t="s">
        <v>92599</v>
      </c>
      <c r="R9885"/>
    </row>
    <row r="9886" spans="12:18" x14ac:dyDescent="0.25">
      <c r="L9886" t="s">
        <v>1379</v>
      </c>
      <c r="M9886" t="s">
        <v>20623</v>
      </c>
      <c r="N9886" t="s">
        <v>47152</v>
      </c>
      <c r="O9886" s="76" t="s">
        <v>4356</v>
      </c>
      <c r="P9886" s="82">
        <v>500</v>
      </c>
      <c r="Q9886" s="82" t="s">
        <v>92601</v>
      </c>
      <c r="R9886"/>
    </row>
    <row r="9887" spans="12:18" x14ac:dyDescent="0.25">
      <c r="L9887" t="s">
        <v>1379</v>
      </c>
      <c r="M9887" t="s">
        <v>10223</v>
      </c>
      <c r="N9887" t="s">
        <v>47153</v>
      </c>
      <c r="O9887" s="76" t="s">
        <v>4366</v>
      </c>
      <c r="P9887" s="82">
        <v>78</v>
      </c>
      <c r="Q9887" s="82" t="s">
        <v>92602</v>
      </c>
      <c r="R9887"/>
    </row>
    <row r="9888" spans="12:18" x14ac:dyDescent="0.25">
      <c r="L9888" t="s">
        <v>1379</v>
      </c>
      <c r="M9888" t="s">
        <v>20624</v>
      </c>
      <c r="N9888" t="s">
        <v>47154</v>
      </c>
      <c r="O9888" s="76" t="s">
        <v>4356</v>
      </c>
      <c r="P9888" s="82">
        <v>659</v>
      </c>
      <c r="Q9888" s="82" t="s">
        <v>92603</v>
      </c>
      <c r="R9888"/>
    </row>
    <row r="9889" spans="12:18" x14ac:dyDescent="0.25">
      <c r="L9889" t="s">
        <v>1379</v>
      </c>
      <c r="M9889" t="s">
        <v>34272</v>
      </c>
      <c r="N9889" t="s">
        <v>47155</v>
      </c>
      <c r="O9889" s="76" t="s">
        <v>4356</v>
      </c>
      <c r="P9889" s="82">
        <v>460</v>
      </c>
      <c r="Q9889" s="82" t="s">
        <v>92604</v>
      </c>
      <c r="R9889"/>
    </row>
    <row r="9890" spans="12:18" x14ac:dyDescent="0.25">
      <c r="L9890" t="s">
        <v>1379</v>
      </c>
      <c r="M9890" t="s">
        <v>26077</v>
      </c>
      <c r="N9890" t="s">
        <v>47156</v>
      </c>
      <c r="O9890" s="76" t="s">
        <v>4356</v>
      </c>
      <c r="P9890" s="82">
        <v>332</v>
      </c>
      <c r="Q9890" s="82" t="s">
        <v>92606</v>
      </c>
      <c r="R9890"/>
    </row>
    <row r="9891" spans="12:18" x14ac:dyDescent="0.25">
      <c r="L9891" t="s">
        <v>1379</v>
      </c>
      <c r="M9891" t="s">
        <v>8335</v>
      </c>
      <c r="N9891" t="s">
        <v>47157</v>
      </c>
      <c r="O9891" s="76" t="s">
        <v>4356</v>
      </c>
      <c r="P9891" s="82">
        <v>1689</v>
      </c>
      <c r="Q9891" s="82" t="s">
        <v>92450</v>
      </c>
      <c r="R9891"/>
    </row>
    <row r="9892" spans="12:18" x14ac:dyDescent="0.25">
      <c r="L9892" t="s">
        <v>1379</v>
      </c>
      <c r="M9892" t="s">
        <v>8368</v>
      </c>
      <c r="N9892" t="s">
        <v>47158</v>
      </c>
      <c r="O9892" s="76" t="s">
        <v>4356</v>
      </c>
      <c r="P9892" s="82">
        <v>360</v>
      </c>
      <c r="Q9892" s="82" t="s">
        <v>92607</v>
      </c>
      <c r="R9892"/>
    </row>
    <row r="9893" spans="12:18" x14ac:dyDescent="0.25">
      <c r="L9893" t="s">
        <v>1379</v>
      </c>
      <c r="M9893" t="s">
        <v>18134</v>
      </c>
      <c r="N9893" t="s">
        <v>47159</v>
      </c>
      <c r="O9893" s="76" t="s">
        <v>4356</v>
      </c>
      <c r="P9893" s="82">
        <v>196</v>
      </c>
      <c r="Q9893" s="82" t="s">
        <v>92608</v>
      </c>
      <c r="R9893"/>
    </row>
    <row r="9894" spans="12:18" x14ac:dyDescent="0.25">
      <c r="L9894" t="s">
        <v>1379</v>
      </c>
      <c r="M9894" t="s">
        <v>20625</v>
      </c>
      <c r="N9894" t="s">
        <v>47160</v>
      </c>
      <c r="O9894" s="76" t="s">
        <v>4356</v>
      </c>
      <c r="P9894" s="82">
        <v>346</v>
      </c>
      <c r="Q9894" s="82" t="s">
        <v>92609</v>
      </c>
      <c r="R9894"/>
    </row>
    <row r="9895" spans="12:18" x14ac:dyDescent="0.25">
      <c r="L9895" t="s">
        <v>1379</v>
      </c>
      <c r="M9895" t="s">
        <v>10224</v>
      </c>
      <c r="N9895" t="s">
        <v>47161</v>
      </c>
      <c r="O9895" s="76" t="s">
        <v>4356</v>
      </c>
      <c r="P9895" s="82">
        <v>382</v>
      </c>
      <c r="Q9895" s="82" t="s">
        <v>92610</v>
      </c>
      <c r="R9895"/>
    </row>
    <row r="9896" spans="12:18" x14ac:dyDescent="0.25">
      <c r="L9896" t="s">
        <v>1379</v>
      </c>
      <c r="M9896" t="s">
        <v>20626</v>
      </c>
      <c r="N9896" t="s">
        <v>47162</v>
      </c>
      <c r="O9896" s="76" t="s">
        <v>4374</v>
      </c>
      <c r="P9896" s="82">
        <v>6924</v>
      </c>
      <c r="Q9896" s="82" t="s">
        <v>92611</v>
      </c>
      <c r="R9896"/>
    </row>
    <row r="9897" spans="12:18" x14ac:dyDescent="0.25">
      <c r="L9897" t="s">
        <v>1379</v>
      </c>
      <c r="M9897" t="s">
        <v>10225</v>
      </c>
      <c r="N9897" t="s">
        <v>47163</v>
      </c>
      <c r="O9897" s="76" t="s">
        <v>4356</v>
      </c>
      <c r="P9897" s="82">
        <v>291</v>
      </c>
      <c r="Q9897" s="82" t="s">
        <v>92612</v>
      </c>
      <c r="R9897"/>
    </row>
    <row r="9898" spans="12:18" x14ac:dyDescent="0.25">
      <c r="L9898" t="s">
        <v>1379</v>
      </c>
      <c r="M9898" t="s">
        <v>20627</v>
      </c>
      <c r="N9898" t="s">
        <v>47164</v>
      </c>
      <c r="O9898" s="76" t="s">
        <v>4356</v>
      </c>
      <c r="P9898" s="82">
        <v>1908</v>
      </c>
      <c r="Q9898" s="82" t="s">
        <v>92614</v>
      </c>
      <c r="R9898"/>
    </row>
    <row r="9899" spans="12:18" x14ac:dyDescent="0.25">
      <c r="L9899" t="s">
        <v>1379</v>
      </c>
      <c r="M9899" t="s">
        <v>34273</v>
      </c>
      <c r="N9899" t="s">
        <v>47165</v>
      </c>
      <c r="O9899" s="76" t="s">
        <v>4356</v>
      </c>
      <c r="P9899" s="82">
        <v>3089</v>
      </c>
      <c r="Q9899" s="82" t="s">
        <v>92615</v>
      </c>
      <c r="R9899"/>
    </row>
    <row r="9900" spans="12:18" x14ac:dyDescent="0.25">
      <c r="L9900" t="s">
        <v>1379</v>
      </c>
      <c r="M9900" t="s">
        <v>20628</v>
      </c>
      <c r="N9900" t="s">
        <v>47166</v>
      </c>
      <c r="O9900" s="76" t="s">
        <v>4356</v>
      </c>
      <c r="P9900" s="82">
        <v>861</v>
      </c>
      <c r="Q9900" s="82" t="s">
        <v>92616</v>
      </c>
      <c r="R9900"/>
    </row>
    <row r="9901" spans="12:18" x14ac:dyDescent="0.25">
      <c r="L9901" t="s">
        <v>1379</v>
      </c>
      <c r="M9901" t="s">
        <v>8370</v>
      </c>
      <c r="N9901" t="s">
        <v>47167</v>
      </c>
      <c r="O9901" s="76" t="s">
        <v>4366</v>
      </c>
      <c r="P9901" s="82">
        <v>227</v>
      </c>
      <c r="Q9901" s="82" t="s">
        <v>92617</v>
      </c>
      <c r="R9901"/>
    </row>
    <row r="9902" spans="12:18" x14ac:dyDescent="0.25">
      <c r="L9902" t="s">
        <v>1379</v>
      </c>
      <c r="M9902" t="s">
        <v>8371</v>
      </c>
      <c r="N9902" t="s">
        <v>47168</v>
      </c>
      <c r="O9902" s="76" t="s">
        <v>4356</v>
      </c>
      <c r="P9902" s="82">
        <v>578</v>
      </c>
      <c r="Q9902" s="82" t="s">
        <v>92618</v>
      </c>
      <c r="R9902"/>
    </row>
    <row r="9903" spans="12:18" x14ac:dyDescent="0.25">
      <c r="L9903" t="s">
        <v>1379</v>
      </c>
      <c r="M9903" t="s">
        <v>20629</v>
      </c>
      <c r="N9903" t="s">
        <v>47169</v>
      </c>
      <c r="O9903" s="76" t="s">
        <v>4374</v>
      </c>
      <c r="P9903" s="82">
        <v>11537</v>
      </c>
      <c r="Q9903" s="82" t="s">
        <v>72645</v>
      </c>
      <c r="R9903"/>
    </row>
    <row r="9904" spans="12:18" x14ac:dyDescent="0.25">
      <c r="L9904" t="s">
        <v>1379</v>
      </c>
      <c r="M9904" t="s">
        <v>8372</v>
      </c>
      <c r="N9904" t="s">
        <v>47170</v>
      </c>
      <c r="O9904" s="76" t="s">
        <v>4356</v>
      </c>
      <c r="P9904" s="82">
        <v>494</v>
      </c>
      <c r="Q9904" s="82" t="s">
        <v>92619</v>
      </c>
      <c r="R9904"/>
    </row>
    <row r="9905" spans="12:18" x14ac:dyDescent="0.25">
      <c r="L9905" t="s">
        <v>1379</v>
      </c>
      <c r="M9905" t="s">
        <v>18136</v>
      </c>
      <c r="N9905" t="s">
        <v>47171</v>
      </c>
      <c r="O9905" s="76" t="s">
        <v>4356</v>
      </c>
      <c r="P9905" s="82">
        <v>400</v>
      </c>
      <c r="Q9905" s="82" t="s">
        <v>92620</v>
      </c>
      <c r="R9905"/>
    </row>
    <row r="9906" spans="12:18" x14ac:dyDescent="0.25">
      <c r="L9906" t="s">
        <v>1379</v>
      </c>
      <c r="M9906" t="s">
        <v>18138</v>
      </c>
      <c r="N9906" t="s">
        <v>47172</v>
      </c>
      <c r="O9906" s="76" t="s">
        <v>4356</v>
      </c>
      <c r="P9906" s="82">
        <v>847</v>
      </c>
      <c r="Q9906" s="82" t="s">
        <v>92621</v>
      </c>
      <c r="R9906"/>
    </row>
    <row r="9907" spans="12:18" x14ac:dyDescent="0.25">
      <c r="L9907" t="s">
        <v>1379</v>
      </c>
      <c r="M9907" t="s">
        <v>8373</v>
      </c>
      <c r="N9907" t="s">
        <v>47173</v>
      </c>
      <c r="O9907" s="76" t="s">
        <v>4356</v>
      </c>
      <c r="P9907" s="82">
        <v>591</v>
      </c>
      <c r="Q9907" s="82" t="s">
        <v>92622</v>
      </c>
      <c r="R9907"/>
    </row>
    <row r="9908" spans="12:18" x14ac:dyDescent="0.25">
      <c r="L9908" t="s">
        <v>1379</v>
      </c>
      <c r="M9908" t="s">
        <v>8374</v>
      </c>
      <c r="N9908" t="s">
        <v>47174</v>
      </c>
      <c r="O9908" s="76" t="s">
        <v>4356</v>
      </c>
      <c r="P9908" s="82">
        <v>1257</v>
      </c>
      <c r="Q9908" s="82" t="s">
        <v>92624</v>
      </c>
      <c r="R9908"/>
    </row>
    <row r="9909" spans="12:18" x14ac:dyDescent="0.25">
      <c r="L9909" t="s">
        <v>1379</v>
      </c>
      <c r="M9909" t="s">
        <v>18140</v>
      </c>
      <c r="N9909" t="s">
        <v>47175</v>
      </c>
      <c r="O9909" s="76" t="s">
        <v>4366</v>
      </c>
      <c r="P9909" s="82">
        <v>132</v>
      </c>
      <c r="Q9909" s="82" t="s">
        <v>92625</v>
      </c>
      <c r="R9909"/>
    </row>
    <row r="9910" spans="12:18" x14ac:dyDescent="0.25">
      <c r="L9910" t="s">
        <v>1379</v>
      </c>
      <c r="M9910" t="s">
        <v>10199</v>
      </c>
      <c r="N9910" t="s">
        <v>47176</v>
      </c>
      <c r="O9910" s="76" t="s">
        <v>4356</v>
      </c>
      <c r="P9910" s="82">
        <v>3802</v>
      </c>
      <c r="Q9910" s="82" t="s">
        <v>92477</v>
      </c>
      <c r="R9910"/>
    </row>
    <row r="9911" spans="12:18" x14ac:dyDescent="0.25">
      <c r="L9911" t="s">
        <v>1379</v>
      </c>
      <c r="M9911" t="s">
        <v>8376</v>
      </c>
      <c r="N9911" t="s">
        <v>47177</v>
      </c>
      <c r="O9911" s="76" t="s">
        <v>4356</v>
      </c>
      <c r="P9911" s="82">
        <v>493</v>
      </c>
      <c r="Q9911" s="82" t="s">
        <v>92627</v>
      </c>
      <c r="R9911"/>
    </row>
    <row r="9912" spans="12:18" x14ac:dyDescent="0.25">
      <c r="L9912" t="s">
        <v>1379</v>
      </c>
      <c r="M9912" t="s">
        <v>10227</v>
      </c>
      <c r="N9912" t="s">
        <v>47178</v>
      </c>
      <c r="O9912" s="76" t="s">
        <v>4356</v>
      </c>
      <c r="P9912" s="82">
        <v>303</v>
      </c>
      <c r="Q9912" s="82" t="s">
        <v>92628</v>
      </c>
      <c r="R9912"/>
    </row>
    <row r="9913" spans="12:18" x14ac:dyDescent="0.25">
      <c r="L9913" t="s">
        <v>1379</v>
      </c>
      <c r="M9913" t="s">
        <v>34275</v>
      </c>
      <c r="N9913" t="s">
        <v>47179</v>
      </c>
      <c r="O9913" s="76" t="s">
        <v>4374</v>
      </c>
      <c r="P9913" s="82">
        <v>3940</v>
      </c>
      <c r="Q9913" s="82" t="s">
        <v>92629</v>
      </c>
      <c r="R9913"/>
    </row>
    <row r="9914" spans="12:18" x14ac:dyDescent="0.25">
      <c r="L9914" t="s">
        <v>1379</v>
      </c>
      <c r="M9914" t="s">
        <v>18142</v>
      </c>
      <c r="N9914" t="s">
        <v>47180</v>
      </c>
      <c r="O9914" s="76" t="s">
        <v>4356</v>
      </c>
      <c r="P9914" s="82">
        <v>523</v>
      </c>
      <c r="Q9914" s="82" t="s">
        <v>92630</v>
      </c>
      <c r="R9914"/>
    </row>
    <row r="9915" spans="12:18" x14ac:dyDescent="0.25">
      <c r="L9915" t="s">
        <v>1379</v>
      </c>
      <c r="M9915" t="s">
        <v>18144</v>
      </c>
      <c r="N9915" t="s">
        <v>47181</v>
      </c>
      <c r="O9915" s="76" t="s">
        <v>4356</v>
      </c>
      <c r="P9915" s="82">
        <v>1227</v>
      </c>
      <c r="Q9915" s="82" t="s">
        <v>92631</v>
      </c>
      <c r="R9915"/>
    </row>
    <row r="9916" spans="12:18" x14ac:dyDescent="0.25">
      <c r="L9916" t="s">
        <v>1379</v>
      </c>
      <c r="M9916" t="s">
        <v>18148</v>
      </c>
      <c r="N9916" t="s">
        <v>47182</v>
      </c>
      <c r="O9916" s="76" t="s">
        <v>4366</v>
      </c>
      <c r="P9916" s="82">
        <v>172</v>
      </c>
      <c r="Q9916" s="82" t="s">
        <v>92633</v>
      </c>
      <c r="R9916"/>
    </row>
    <row r="9917" spans="12:18" x14ac:dyDescent="0.25">
      <c r="L9917" t="s">
        <v>1379</v>
      </c>
      <c r="M9917" t="s">
        <v>10228</v>
      </c>
      <c r="N9917" t="s">
        <v>47183</v>
      </c>
      <c r="O9917" s="76" t="s">
        <v>4356</v>
      </c>
      <c r="P9917" s="82">
        <v>2757</v>
      </c>
      <c r="Q9917" s="82" t="s">
        <v>92634</v>
      </c>
      <c r="R9917"/>
    </row>
    <row r="9918" spans="12:18" x14ac:dyDescent="0.25">
      <c r="L9918" t="s">
        <v>1379</v>
      </c>
      <c r="M9918" t="s">
        <v>8377</v>
      </c>
      <c r="N9918" t="s">
        <v>47184</v>
      </c>
      <c r="O9918" s="76" t="s">
        <v>4356</v>
      </c>
      <c r="P9918" s="82">
        <v>461</v>
      </c>
      <c r="Q9918" s="82" t="s">
        <v>92635</v>
      </c>
      <c r="R9918"/>
    </row>
    <row r="9919" spans="12:18" x14ac:dyDescent="0.25">
      <c r="L9919" t="s">
        <v>1379</v>
      </c>
      <c r="M9919" t="s">
        <v>8378</v>
      </c>
      <c r="N9919" t="s">
        <v>47185</v>
      </c>
      <c r="O9919" s="76" t="s">
        <v>4356</v>
      </c>
      <c r="P9919" s="82">
        <v>438</v>
      </c>
      <c r="Q9919" s="82" t="s">
        <v>92637</v>
      </c>
      <c r="R9919"/>
    </row>
    <row r="9920" spans="12:18" x14ac:dyDescent="0.25">
      <c r="L9920" t="s">
        <v>1379</v>
      </c>
      <c r="M9920" t="s">
        <v>10230</v>
      </c>
      <c r="N9920" t="s">
        <v>47186</v>
      </c>
      <c r="O9920" s="76" t="s">
        <v>4356</v>
      </c>
      <c r="P9920" s="82">
        <v>1068</v>
      </c>
      <c r="Q9920" s="82" t="s">
        <v>92638</v>
      </c>
      <c r="R9920"/>
    </row>
    <row r="9921" spans="12:18" x14ac:dyDescent="0.25">
      <c r="L9921" t="s">
        <v>1379</v>
      </c>
      <c r="M9921" t="s">
        <v>34276</v>
      </c>
      <c r="N9921" t="s">
        <v>47187</v>
      </c>
      <c r="O9921" s="76" t="s">
        <v>4356</v>
      </c>
      <c r="P9921" s="82">
        <v>259</v>
      </c>
      <c r="Q9921" s="82" t="s">
        <v>92639</v>
      </c>
      <c r="R9921"/>
    </row>
    <row r="9922" spans="12:18" x14ac:dyDescent="0.25">
      <c r="L9922" t="s">
        <v>1379</v>
      </c>
      <c r="M9922" t="s">
        <v>34277</v>
      </c>
      <c r="N9922" t="s">
        <v>47188</v>
      </c>
      <c r="O9922" s="76" t="s">
        <v>4366</v>
      </c>
      <c r="P9922" s="82">
        <v>264</v>
      </c>
      <c r="Q9922" s="82" t="s">
        <v>92641</v>
      </c>
      <c r="R9922"/>
    </row>
    <row r="9923" spans="12:18" x14ac:dyDescent="0.25">
      <c r="L9923" t="s">
        <v>1379</v>
      </c>
      <c r="M9923" t="s">
        <v>20630</v>
      </c>
      <c r="N9923" t="s">
        <v>47189</v>
      </c>
      <c r="O9923" s="76" t="s">
        <v>4356</v>
      </c>
      <c r="P9923" s="82">
        <v>1279</v>
      </c>
      <c r="Q9923" s="82" t="s">
        <v>92642</v>
      </c>
      <c r="R9923"/>
    </row>
    <row r="9924" spans="12:18" x14ac:dyDescent="0.25">
      <c r="L9924" t="s">
        <v>1379</v>
      </c>
      <c r="M9924" t="s">
        <v>10234</v>
      </c>
      <c r="N9924" t="s">
        <v>47190</v>
      </c>
      <c r="O9924" s="76" t="s">
        <v>4356</v>
      </c>
      <c r="P9924" s="82">
        <v>586</v>
      </c>
      <c r="Q9924" s="82" t="s">
        <v>92650</v>
      </c>
      <c r="R9924"/>
    </row>
    <row r="9925" spans="12:18" x14ac:dyDescent="0.25">
      <c r="L9925" t="s">
        <v>1379</v>
      </c>
      <c r="M9925" t="s">
        <v>10235</v>
      </c>
      <c r="N9925" t="s">
        <v>47191</v>
      </c>
      <c r="O9925" s="76" t="s">
        <v>4356</v>
      </c>
      <c r="P9925" s="82">
        <v>173</v>
      </c>
      <c r="Q9925" s="82" t="s">
        <v>92651</v>
      </c>
      <c r="R9925"/>
    </row>
    <row r="9926" spans="12:18" x14ac:dyDescent="0.25">
      <c r="L9926" t="s">
        <v>1379</v>
      </c>
      <c r="M9926" t="s">
        <v>18152</v>
      </c>
      <c r="N9926" t="s">
        <v>47192</v>
      </c>
      <c r="O9926" s="76" t="s">
        <v>4356</v>
      </c>
      <c r="P9926" s="82">
        <v>330</v>
      </c>
      <c r="Q9926" s="82" t="s">
        <v>92652</v>
      </c>
      <c r="R9926"/>
    </row>
    <row r="9927" spans="12:18" x14ac:dyDescent="0.25">
      <c r="L9927" t="s">
        <v>1379</v>
      </c>
      <c r="M9927" t="s">
        <v>10236</v>
      </c>
      <c r="N9927" t="s">
        <v>47193</v>
      </c>
      <c r="O9927" s="76" t="s">
        <v>4356</v>
      </c>
      <c r="P9927" s="82">
        <v>219</v>
      </c>
      <c r="Q9927" s="82" t="s">
        <v>92653</v>
      </c>
      <c r="R9927"/>
    </row>
    <row r="9928" spans="12:18" x14ac:dyDescent="0.25">
      <c r="L9928" t="s">
        <v>1379</v>
      </c>
      <c r="M9928" t="s">
        <v>10237</v>
      </c>
      <c r="N9928" t="s">
        <v>47194</v>
      </c>
      <c r="O9928" s="76" t="s">
        <v>4356</v>
      </c>
      <c r="P9928" s="82">
        <v>789</v>
      </c>
      <c r="Q9928" s="82" t="s">
        <v>92654</v>
      </c>
      <c r="R9928"/>
    </row>
    <row r="9929" spans="12:18" x14ac:dyDescent="0.25">
      <c r="L9929" t="s">
        <v>1379</v>
      </c>
      <c r="M9929" t="s">
        <v>8380</v>
      </c>
      <c r="N9929" t="s">
        <v>47195</v>
      </c>
      <c r="O9929" s="76" t="s">
        <v>4356</v>
      </c>
      <c r="P9929" s="82">
        <v>134</v>
      </c>
      <c r="Q9929" s="82" t="s">
        <v>92655</v>
      </c>
      <c r="R9929"/>
    </row>
    <row r="9930" spans="12:18" x14ac:dyDescent="0.25">
      <c r="L9930" t="s">
        <v>1379</v>
      </c>
      <c r="M9930" t="s">
        <v>10238</v>
      </c>
      <c r="N9930" t="s">
        <v>47196</v>
      </c>
      <c r="O9930" s="76" t="s">
        <v>4356</v>
      </c>
      <c r="P9930" s="82">
        <v>464</v>
      </c>
      <c r="Q9930" s="82" t="s">
        <v>92656</v>
      </c>
      <c r="R9930"/>
    </row>
    <row r="9931" spans="12:18" x14ac:dyDescent="0.25">
      <c r="L9931" t="s">
        <v>1379</v>
      </c>
      <c r="M9931" t="s">
        <v>8381</v>
      </c>
      <c r="N9931" t="s">
        <v>47197</v>
      </c>
      <c r="O9931" s="76" t="s">
        <v>4356</v>
      </c>
      <c r="P9931" s="82">
        <v>788</v>
      </c>
      <c r="Q9931" s="82" t="s">
        <v>92657</v>
      </c>
      <c r="R9931"/>
    </row>
    <row r="9932" spans="12:18" x14ac:dyDescent="0.25">
      <c r="L9932" t="s">
        <v>1379</v>
      </c>
      <c r="M9932" t="s">
        <v>18154</v>
      </c>
      <c r="N9932" t="s">
        <v>47198</v>
      </c>
      <c r="O9932" s="76" t="s">
        <v>4356</v>
      </c>
      <c r="P9932" s="82">
        <v>684</v>
      </c>
      <c r="Q9932" s="82" t="s">
        <v>92658</v>
      </c>
      <c r="R9932"/>
    </row>
    <row r="9933" spans="12:18" x14ac:dyDescent="0.25">
      <c r="L9933" t="s">
        <v>1379</v>
      </c>
      <c r="M9933" t="s">
        <v>34280</v>
      </c>
      <c r="N9933" t="s">
        <v>47199</v>
      </c>
      <c r="O9933" s="76" t="s">
        <v>4366</v>
      </c>
      <c r="P9933" s="82">
        <v>108</v>
      </c>
      <c r="Q9933" s="82" t="s">
        <v>92659</v>
      </c>
      <c r="R9933"/>
    </row>
    <row r="9934" spans="12:18" x14ac:dyDescent="0.25">
      <c r="L9934" t="s">
        <v>1379</v>
      </c>
      <c r="M9934" t="s">
        <v>8382</v>
      </c>
      <c r="N9934" t="s">
        <v>47200</v>
      </c>
      <c r="O9934" s="76" t="s">
        <v>4356</v>
      </c>
      <c r="P9934" s="82">
        <v>1052</v>
      </c>
      <c r="Q9934" s="82" t="s">
        <v>92660</v>
      </c>
      <c r="R9934"/>
    </row>
    <row r="9935" spans="12:18" x14ac:dyDescent="0.25">
      <c r="L9935" t="s">
        <v>1379</v>
      </c>
      <c r="M9935" t="s">
        <v>8383</v>
      </c>
      <c r="N9935" t="s">
        <v>47201</v>
      </c>
      <c r="O9935" s="76" t="s">
        <v>4356</v>
      </c>
      <c r="P9935" s="82">
        <v>361</v>
      </c>
      <c r="Q9935" s="82" t="s">
        <v>92662</v>
      </c>
      <c r="R9935"/>
    </row>
    <row r="9936" spans="12:18" x14ac:dyDescent="0.25">
      <c r="L9936" t="s">
        <v>1379</v>
      </c>
      <c r="M9936" t="s">
        <v>34281</v>
      </c>
      <c r="N9936" t="s">
        <v>47202</v>
      </c>
      <c r="O9936" s="76" t="s">
        <v>4356</v>
      </c>
      <c r="P9936" s="82">
        <v>798</v>
      </c>
      <c r="Q9936" s="82" t="s">
        <v>92664</v>
      </c>
      <c r="R9936"/>
    </row>
    <row r="9937" spans="12:18" x14ac:dyDescent="0.25">
      <c r="L9937" t="s">
        <v>1379</v>
      </c>
      <c r="M9937" t="s">
        <v>18156</v>
      </c>
      <c r="N9937" t="s">
        <v>47203</v>
      </c>
      <c r="O9937" s="76" t="s">
        <v>4356</v>
      </c>
      <c r="P9937" s="82">
        <v>696</v>
      </c>
      <c r="Q9937" s="82" t="s">
        <v>92665</v>
      </c>
      <c r="R9937"/>
    </row>
    <row r="9938" spans="12:18" x14ac:dyDescent="0.25">
      <c r="L9938" t="s">
        <v>1379</v>
      </c>
      <c r="M9938" t="s">
        <v>10240</v>
      </c>
      <c r="N9938" t="s">
        <v>47204</v>
      </c>
      <c r="O9938" s="76" t="s">
        <v>4356</v>
      </c>
      <c r="P9938" s="82">
        <v>205</v>
      </c>
      <c r="Q9938" s="82" t="s">
        <v>92667</v>
      </c>
      <c r="R9938"/>
    </row>
    <row r="9939" spans="12:18" x14ac:dyDescent="0.25">
      <c r="L9939" t="s">
        <v>1379</v>
      </c>
      <c r="M9939" t="s">
        <v>10241</v>
      </c>
      <c r="N9939" t="s">
        <v>47205</v>
      </c>
      <c r="O9939" s="76" t="s">
        <v>4356</v>
      </c>
      <c r="P9939" s="82">
        <v>1305</v>
      </c>
      <c r="Q9939" s="82" t="s">
        <v>92668</v>
      </c>
      <c r="R9939"/>
    </row>
    <row r="9940" spans="12:18" x14ac:dyDescent="0.25">
      <c r="L9940" t="s">
        <v>1379</v>
      </c>
      <c r="M9940" t="s">
        <v>34282</v>
      </c>
      <c r="N9940" t="s">
        <v>47206</v>
      </c>
      <c r="O9940" s="76" t="s">
        <v>4366</v>
      </c>
      <c r="P9940" s="82">
        <v>233</v>
      </c>
      <c r="Q9940" s="82" t="s">
        <v>92670</v>
      </c>
      <c r="R9940"/>
    </row>
    <row r="9941" spans="12:18" x14ac:dyDescent="0.25">
      <c r="L9941" t="s">
        <v>1379</v>
      </c>
      <c r="M9941" t="s">
        <v>8386</v>
      </c>
      <c r="N9941" t="s">
        <v>47207</v>
      </c>
      <c r="O9941" s="76" t="s">
        <v>4356</v>
      </c>
      <c r="P9941" s="82">
        <v>799</v>
      </c>
      <c r="Q9941" s="82" t="s">
        <v>92671</v>
      </c>
      <c r="R9941"/>
    </row>
    <row r="9942" spans="12:18" x14ac:dyDescent="0.25">
      <c r="L9942" t="s">
        <v>1379</v>
      </c>
      <c r="M9942" t="s">
        <v>20633</v>
      </c>
      <c r="N9942" t="s">
        <v>47208</v>
      </c>
      <c r="O9942" s="76" t="s">
        <v>4374</v>
      </c>
      <c r="P9942" s="82">
        <v>1746</v>
      </c>
      <c r="Q9942" s="82" t="s">
        <v>72645</v>
      </c>
      <c r="R9942"/>
    </row>
    <row r="9943" spans="12:18" x14ac:dyDescent="0.25">
      <c r="L9943" t="s">
        <v>1379</v>
      </c>
      <c r="M9943" t="s">
        <v>8387</v>
      </c>
      <c r="N9943" t="s">
        <v>47209</v>
      </c>
      <c r="O9943" s="76" t="s">
        <v>4356</v>
      </c>
      <c r="P9943" s="82">
        <v>874</v>
      </c>
      <c r="Q9943" s="82" t="s">
        <v>92672</v>
      </c>
      <c r="R9943"/>
    </row>
    <row r="9944" spans="12:18" x14ac:dyDescent="0.25">
      <c r="L9944" t="s">
        <v>1379</v>
      </c>
      <c r="M9944" t="s">
        <v>20634</v>
      </c>
      <c r="N9944" t="s">
        <v>47210</v>
      </c>
      <c r="O9944" s="76" t="s">
        <v>4356</v>
      </c>
      <c r="P9944" s="82">
        <v>999</v>
      </c>
      <c r="Q9944" s="82" t="s">
        <v>92673</v>
      </c>
      <c r="R9944"/>
    </row>
    <row r="9945" spans="12:18" x14ac:dyDescent="0.25">
      <c r="L9945" t="s">
        <v>1379</v>
      </c>
      <c r="M9945" t="s">
        <v>18158</v>
      </c>
      <c r="N9945" t="s">
        <v>47211</v>
      </c>
      <c r="O9945" s="76" t="s">
        <v>4374</v>
      </c>
      <c r="P9945" s="82">
        <v>1416</v>
      </c>
      <c r="Q9945" s="82" t="s">
        <v>92674</v>
      </c>
      <c r="R9945"/>
    </row>
    <row r="9946" spans="12:18" x14ac:dyDescent="0.25">
      <c r="L9946" t="s">
        <v>1379</v>
      </c>
      <c r="M9946" t="s">
        <v>20635</v>
      </c>
      <c r="N9946" t="s">
        <v>47212</v>
      </c>
      <c r="O9946" s="76" t="s">
        <v>4356</v>
      </c>
      <c r="P9946" s="82">
        <v>467</v>
      </c>
      <c r="Q9946" s="82" t="s">
        <v>92675</v>
      </c>
      <c r="R9946"/>
    </row>
    <row r="9947" spans="12:18" x14ac:dyDescent="0.25">
      <c r="L9947" t="s">
        <v>1379</v>
      </c>
      <c r="M9947" t="s">
        <v>34283</v>
      </c>
      <c r="N9947" t="s">
        <v>47213</v>
      </c>
      <c r="O9947" s="76" t="s">
        <v>4356</v>
      </c>
      <c r="P9947" s="82">
        <v>464</v>
      </c>
      <c r="Q9947" s="82" t="s">
        <v>92676</v>
      </c>
      <c r="R9947"/>
    </row>
    <row r="9948" spans="12:18" x14ac:dyDescent="0.25">
      <c r="L9948" t="s">
        <v>1379</v>
      </c>
      <c r="M9948" t="s">
        <v>18160</v>
      </c>
      <c r="N9948" t="s">
        <v>47214</v>
      </c>
      <c r="O9948" s="76" t="s">
        <v>4356</v>
      </c>
      <c r="P9948" s="82">
        <v>2724</v>
      </c>
      <c r="Q9948" s="82" t="s">
        <v>92677</v>
      </c>
      <c r="R9948"/>
    </row>
    <row r="9949" spans="12:18" x14ac:dyDescent="0.25">
      <c r="L9949" t="s">
        <v>1379</v>
      </c>
      <c r="M9949" t="s">
        <v>18162</v>
      </c>
      <c r="N9949" t="s">
        <v>47215</v>
      </c>
      <c r="O9949" s="76" t="s">
        <v>4356</v>
      </c>
      <c r="P9949" s="82">
        <v>583</v>
      </c>
      <c r="Q9949" s="82" t="s">
        <v>92678</v>
      </c>
      <c r="R9949"/>
    </row>
    <row r="9950" spans="12:18" x14ac:dyDescent="0.25">
      <c r="L9950" t="s">
        <v>1379</v>
      </c>
      <c r="M9950" t="s">
        <v>20636</v>
      </c>
      <c r="N9950" t="s">
        <v>47216</v>
      </c>
      <c r="O9950" s="76" t="s">
        <v>4366</v>
      </c>
      <c r="P9950" s="82">
        <v>220</v>
      </c>
      <c r="Q9950" s="82" t="s">
        <v>92679</v>
      </c>
      <c r="R9950"/>
    </row>
    <row r="9951" spans="12:18" x14ac:dyDescent="0.25">
      <c r="L9951" t="s">
        <v>1379</v>
      </c>
      <c r="M9951" t="s">
        <v>20463</v>
      </c>
      <c r="N9951" t="s">
        <v>47217</v>
      </c>
      <c r="O9951" s="76" t="s">
        <v>4356</v>
      </c>
      <c r="P9951" s="82">
        <v>321</v>
      </c>
      <c r="Q9951" s="82" t="s">
        <v>92680</v>
      </c>
      <c r="R9951"/>
    </row>
    <row r="9952" spans="12:18" x14ac:dyDescent="0.25">
      <c r="L9952" t="s">
        <v>1379</v>
      </c>
      <c r="M9952" t="s">
        <v>10229</v>
      </c>
      <c r="N9952" t="s">
        <v>47218</v>
      </c>
      <c r="O9952" s="76" t="s">
        <v>4356</v>
      </c>
      <c r="P9952" s="82">
        <v>506</v>
      </c>
      <c r="Q9952" s="82" t="s">
        <v>92636</v>
      </c>
      <c r="R9952"/>
    </row>
    <row r="9953" spans="12:18" x14ac:dyDescent="0.25">
      <c r="L9953" t="s">
        <v>1379</v>
      </c>
      <c r="M9953" t="s">
        <v>8384</v>
      </c>
      <c r="N9953" t="s">
        <v>47219</v>
      </c>
      <c r="O9953" s="76" t="s">
        <v>4366</v>
      </c>
      <c r="P9953" s="82">
        <v>68</v>
      </c>
      <c r="Q9953" s="82" t="s">
        <v>92666</v>
      </c>
      <c r="R9953"/>
    </row>
    <row r="9954" spans="12:18" x14ac:dyDescent="0.25">
      <c r="L9954" t="s">
        <v>1379</v>
      </c>
      <c r="M9954" t="s">
        <v>8369</v>
      </c>
      <c r="N9954" t="s">
        <v>47220</v>
      </c>
      <c r="O9954" s="76" t="s">
        <v>4366</v>
      </c>
      <c r="P9954" s="82">
        <v>718</v>
      </c>
      <c r="Q9954" s="82" t="s">
        <v>92613</v>
      </c>
      <c r="R9954"/>
    </row>
    <row r="9955" spans="12:18" x14ac:dyDescent="0.25">
      <c r="L9955" t="s">
        <v>1379</v>
      </c>
      <c r="M9955" t="s">
        <v>10191</v>
      </c>
      <c r="N9955" t="s">
        <v>47221</v>
      </c>
      <c r="O9955" s="76" t="s">
        <v>4356</v>
      </c>
      <c r="P9955" s="82">
        <v>273</v>
      </c>
      <c r="Q9955" s="82" t="s">
        <v>92458</v>
      </c>
      <c r="R9955"/>
    </row>
    <row r="9956" spans="12:18" x14ac:dyDescent="0.25">
      <c r="L9956" t="s">
        <v>1379</v>
      </c>
      <c r="M9956" t="s">
        <v>18085</v>
      </c>
      <c r="N9956" t="s">
        <v>47222</v>
      </c>
      <c r="O9956" s="76" t="s">
        <v>4356</v>
      </c>
      <c r="P9956" s="82">
        <v>2131</v>
      </c>
      <c r="Q9956" s="82" t="s">
        <v>92461</v>
      </c>
      <c r="R9956"/>
    </row>
    <row r="9957" spans="12:18" x14ac:dyDescent="0.25">
      <c r="L9957" t="s">
        <v>1379</v>
      </c>
      <c r="M9957" t="s">
        <v>10205</v>
      </c>
      <c r="N9957" t="s">
        <v>47223</v>
      </c>
      <c r="O9957" s="76" t="s">
        <v>4356</v>
      </c>
      <c r="P9957" s="82">
        <v>386</v>
      </c>
      <c r="Q9957" s="82" t="s">
        <v>92512</v>
      </c>
      <c r="R9957"/>
    </row>
    <row r="9958" spans="12:18" x14ac:dyDescent="0.25">
      <c r="L9958" t="s">
        <v>1379</v>
      </c>
      <c r="M9958" t="s">
        <v>10206</v>
      </c>
      <c r="N9958" t="s">
        <v>47224</v>
      </c>
      <c r="O9958" s="76" t="s">
        <v>4356</v>
      </c>
      <c r="P9958" s="82">
        <v>653</v>
      </c>
      <c r="Q9958" s="82" t="s">
        <v>92513</v>
      </c>
      <c r="R9958"/>
    </row>
    <row r="9959" spans="12:18" x14ac:dyDescent="0.25">
      <c r="L9959" t="s">
        <v>1379</v>
      </c>
      <c r="M9959" t="s">
        <v>25836</v>
      </c>
      <c r="N9959" t="s">
        <v>47225</v>
      </c>
      <c r="O9959" s="76" t="s">
        <v>4356</v>
      </c>
      <c r="P9959" s="82">
        <v>398</v>
      </c>
      <c r="Q9959" s="82" t="s">
        <v>92514</v>
      </c>
      <c r="R9959"/>
    </row>
    <row r="9960" spans="12:18" x14ac:dyDescent="0.25">
      <c r="L9960" t="s">
        <v>1379</v>
      </c>
      <c r="M9960" t="s">
        <v>8348</v>
      </c>
      <c r="N9960" t="s">
        <v>47226</v>
      </c>
      <c r="O9960" s="76" t="s">
        <v>4366</v>
      </c>
      <c r="P9960" s="82">
        <v>100</v>
      </c>
      <c r="Q9960" s="82" t="s">
        <v>92515</v>
      </c>
      <c r="R9960"/>
    </row>
    <row r="9961" spans="12:18" x14ac:dyDescent="0.25">
      <c r="L9961" t="s">
        <v>1379</v>
      </c>
      <c r="M9961" t="s">
        <v>10276</v>
      </c>
      <c r="N9961" t="s">
        <v>47227</v>
      </c>
      <c r="O9961" s="76" t="s">
        <v>4356</v>
      </c>
      <c r="P9961" s="82">
        <v>3371</v>
      </c>
      <c r="Q9961" s="82" t="s">
        <v>92840</v>
      </c>
      <c r="R9961"/>
    </row>
    <row r="9962" spans="12:18" x14ac:dyDescent="0.25">
      <c r="L9962" t="s">
        <v>1379</v>
      </c>
      <c r="M9962" t="s">
        <v>20611</v>
      </c>
      <c r="N9962" t="s">
        <v>47228</v>
      </c>
      <c r="O9962" s="76" t="s">
        <v>4356</v>
      </c>
      <c r="P9962" s="82">
        <v>2314</v>
      </c>
      <c r="Q9962" s="82" t="s">
        <v>92541</v>
      </c>
      <c r="R9962"/>
    </row>
    <row r="9963" spans="12:18" x14ac:dyDescent="0.25">
      <c r="L9963" t="s">
        <v>1379</v>
      </c>
      <c r="M9963" t="s">
        <v>20612</v>
      </c>
      <c r="N9963" t="s">
        <v>47229</v>
      </c>
      <c r="O9963" s="76" t="s">
        <v>4356</v>
      </c>
      <c r="P9963" s="82">
        <v>440</v>
      </c>
      <c r="Q9963" s="82" t="s">
        <v>92546</v>
      </c>
      <c r="R9963"/>
    </row>
    <row r="9964" spans="12:18" x14ac:dyDescent="0.25">
      <c r="L9964" t="s">
        <v>1379</v>
      </c>
      <c r="M9964" t="s">
        <v>20619</v>
      </c>
      <c r="N9964" t="s">
        <v>47230</v>
      </c>
      <c r="O9964" s="76" t="s">
        <v>4356</v>
      </c>
      <c r="P9964" s="82">
        <v>221</v>
      </c>
      <c r="Q9964" s="82" t="s">
        <v>92588</v>
      </c>
      <c r="R9964"/>
    </row>
    <row r="9965" spans="12:18" x14ac:dyDescent="0.25">
      <c r="L9965" t="s">
        <v>1379</v>
      </c>
      <c r="M9965" t="s">
        <v>34271</v>
      </c>
      <c r="N9965" t="s">
        <v>47231</v>
      </c>
      <c r="O9965" s="76" t="s">
        <v>4356</v>
      </c>
      <c r="P9965" s="82">
        <v>597</v>
      </c>
      <c r="Q9965" s="82" t="s">
        <v>92600</v>
      </c>
      <c r="R9965"/>
    </row>
    <row r="9966" spans="12:18" x14ac:dyDescent="0.25">
      <c r="L9966" t="s">
        <v>1379</v>
      </c>
      <c r="M9966" t="s">
        <v>34274</v>
      </c>
      <c r="N9966" t="s">
        <v>47232</v>
      </c>
      <c r="O9966" s="76" t="s">
        <v>4366</v>
      </c>
      <c r="P9966" s="82">
        <v>165</v>
      </c>
      <c r="Q9966" s="82" t="s">
        <v>92623</v>
      </c>
      <c r="R9966"/>
    </row>
    <row r="9967" spans="12:18" x14ac:dyDescent="0.25">
      <c r="L9967" t="s">
        <v>1379</v>
      </c>
      <c r="M9967" t="s">
        <v>18150</v>
      </c>
      <c r="N9967" t="s">
        <v>47233</v>
      </c>
      <c r="O9967" s="76" t="s">
        <v>4356</v>
      </c>
      <c r="P9967" s="82">
        <v>595</v>
      </c>
      <c r="Q9967" s="82" t="s">
        <v>92640</v>
      </c>
      <c r="R9967"/>
    </row>
    <row r="9968" spans="12:18" x14ac:dyDescent="0.25">
      <c r="L9968" t="s">
        <v>1379</v>
      </c>
      <c r="M9968" t="s">
        <v>10231</v>
      </c>
      <c r="N9968" t="s">
        <v>47234</v>
      </c>
      <c r="O9968" s="76" t="s">
        <v>4356</v>
      </c>
      <c r="P9968" s="82">
        <v>462</v>
      </c>
      <c r="Q9968" s="82" t="s">
        <v>92643</v>
      </c>
      <c r="R9968"/>
    </row>
    <row r="9969" spans="12:18" x14ac:dyDescent="0.25">
      <c r="L9969" t="s">
        <v>1379</v>
      </c>
      <c r="M9969" t="s">
        <v>20631</v>
      </c>
      <c r="N9969" t="s">
        <v>47235</v>
      </c>
      <c r="O9969" s="76" t="s">
        <v>4366</v>
      </c>
      <c r="P9969" s="82">
        <v>265</v>
      </c>
      <c r="Q9969" s="82" t="s">
        <v>92644</v>
      </c>
      <c r="R9969"/>
    </row>
    <row r="9970" spans="12:18" x14ac:dyDescent="0.25">
      <c r="L9970" t="s">
        <v>1379</v>
      </c>
      <c r="M9970" t="s">
        <v>34278</v>
      </c>
      <c r="N9970" t="s">
        <v>47236</v>
      </c>
      <c r="O9970" s="76" t="s">
        <v>4356</v>
      </c>
      <c r="P9970" s="82">
        <v>305</v>
      </c>
      <c r="Q9970" s="82" t="s">
        <v>92645</v>
      </c>
      <c r="R9970"/>
    </row>
    <row r="9971" spans="12:18" x14ac:dyDescent="0.25">
      <c r="L9971" t="s">
        <v>1379</v>
      </c>
      <c r="M9971" t="s">
        <v>10232</v>
      </c>
      <c r="N9971" t="s">
        <v>47237</v>
      </c>
      <c r="O9971" s="76" t="s">
        <v>4356</v>
      </c>
      <c r="P9971" s="82">
        <v>298</v>
      </c>
      <c r="Q9971" s="82" t="s">
        <v>92646</v>
      </c>
      <c r="R9971"/>
    </row>
    <row r="9972" spans="12:18" x14ac:dyDescent="0.25">
      <c r="L9972" t="s">
        <v>1379</v>
      </c>
      <c r="M9972" t="s">
        <v>10233</v>
      </c>
      <c r="N9972" t="s">
        <v>47238</v>
      </c>
      <c r="O9972" s="76" t="s">
        <v>4356</v>
      </c>
      <c r="P9972" s="82">
        <v>135</v>
      </c>
      <c r="Q9972" s="82" t="s">
        <v>92647</v>
      </c>
      <c r="R9972"/>
    </row>
    <row r="9973" spans="12:18" x14ac:dyDescent="0.25">
      <c r="L9973" t="s">
        <v>1379</v>
      </c>
      <c r="M9973" t="s">
        <v>8379</v>
      </c>
      <c r="N9973" t="s">
        <v>47239</v>
      </c>
      <c r="O9973" s="76" t="s">
        <v>4356</v>
      </c>
      <c r="P9973" s="82">
        <v>1403</v>
      </c>
      <c r="Q9973" s="82" t="s">
        <v>92648</v>
      </c>
      <c r="R9973"/>
    </row>
    <row r="9974" spans="12:18" x14ac:dyDescent="0.25">
      <c r="L9974" t="s">
        <v>1379</v>
      </c>
      <c r="M9974" t="s">
        <v>34279</v>
      </c>
      <c r="N9974" t="s">
        <v>47240</v>
      </c>
      <c r="O9974" s="76" t="s">
        <v>4366</v>
      </c>
      <c r="P9974" s="82">
        <v>279</v>
      </c>
      <c r="Q9974" s="82" t="s">
        <v>92649</v>
      </c>
      <c r="R9974"/>
    </row>
    <row r="9975" spans="12:18" x14ac:dyDescent="0.25">
      <c r="L9975" t="s">
        <v>1379</v>
      </c>
      <c r="M9975" t="s">
        <v>20632</v>
      </c>
      <c r="N9975" t="s">
        <v>47241</v>
      </c>
      <c r="O9975" s="76" t="s">
        <v>4356</v>
      </c>
      <c r="P9975" s="82">
        <v>367</v>
      </c>
      <c r="Q9975" s="82" t="s">
        <v>92661</v>
      </c>
      <c r="R9975"/>
    </row>
    <row r="9976" spans="12:18" x14ac:dyDescent="0.25">
      <c r="L9976" t="s">
        <v>1379</v>
      </c>
      <c r="M9976" t="s">
        <v>8385</v>
      </c>
      <c r="N9976" t="s">
        <v>47242</v>
      </c>
      <c r="O9976" s="76" t="s">
        <v>4356</v>
      </c>
      <c r="P9976" s="82">
        <v>210</v>
      </c>
      <c r="Q9976" s="82" t="s">
        <v>92669</v>
      </c>
      <c r="R9976"/>
    </row>
    <row r="9977" spans="12:18" x14ac:dyDescent="0.25">
      <c r="L9977" t="s">
        <v>1379</v>
      </c>
      <c r="M9977" t="s">
        <v>8388</v>
      </c>
      <c r="N9977" t="s">
        <v>47243</v>
      </c>
      <c r="O9977" s="76" t="s">
        <v>4356</v>
      </c>
      <c r="P9977" s="82">
        <v>368</v>
      </c>
      <c r="Q9977" s="82" t="s">
        <v>92681</v>
      </c>
      <c r="R9977"/>
    </row>
    <row r="9978" spans="12:18" x14ac:dyDescent="0.25">
      <c r="L9978" t="s">
        <v>1379</v>
      </c>
      <c r="M9978" t="s">
        <v>20639</v>
      </c>
      <c r="N9978" t="s">
        <v>47244</v>
      </c>
      <c r="O9978" s="76" t="s">
        <v>4356</v>
      </c>
      <c r="P9978" s="82">
        <v>1146</v>
      </c>
      <c r="Q9978" s="82" t="s">
        <v>92697</v>
      </c>
      <c r="R9978"/>
    </row>
    <row r="9979" spans="12:18" x14ac:dyDescent="0.25">
      <c r="L9979" t="s">
        <v>1379</v>
      </c>
      <c r="M9979" t="s">
        <v>10259</v>
      </c>
      <c r="N9979" t="s">
        <v>47245</v>
      </c>
      <c r="O9979" s="76" t="s">
        <v>4366</v>
      </c>
      <c r="P9979" s="82">
        <v>330</v>
      </c>
      <c r="Q9979" s="82" t="s">
        <v>92743</v>
      </c>
      <c r="R9979"/>
    </row>
    <row r="9980" spans="12:18" x14ac:dyDescent="0.25">
      <c r="L9980" t="s">
        <v>1379</v>
      </c>
      <c r="M9980" t="s">
        <v>20647</v>
      </c>
      <c r="N9980" t="s">
        <v>47246</v>
      </c>
      <c r="O9980" s="76" t="s">
        <v>4356</v>
      </c>
      <c r="P9980" s="82">
        <v>573</v>
      </c>
      <c r="Q9980" s="82" t="s">
        <v>92744</v>
      </c>
      <c r="R9980"/>
    </row>
    <row r="9981" spans="12:18" x14ac:dyDescent="0.25">
      <c r="L9981" t="s">
        <v>1379</v>
      </c>
      <c r="M9981" t="s">
        <v>18194</v>
      </c>
      <c r="N9981" t="s">
        <v>47247</v>
      </c>
      <c r="O9981" s="76" t="s">
        <v>4356</v>
      </c>
      <c r="P9981" s="82">
        <v>652</v>
      </c>
      <c r="Q9981" s="82" t="s">
        <v>92745</v>
      </c>
      <c r="R9981"/>
    </row>
    <row r="9982" spans="12:18" x14ac:dyDescent="0.25">
      <c r="L9982" t="s">
        <v>1379</v>
      </c>
      <c r="M9982" t="s">
        <v>34293</v>
      </c>
      <c r="N9982" t="s">
        <v>47248</v>
      </c>
      <c r="O9982" s="76" t="s">
        <v>4356</v>
      </c>
      <c r="P9982" s="82">
        <v>272</v>
      </c>
      <c r="Q9982" s="82" t="s">
        <v>92748</v>
      </c>
      <c r="R9982"/>
    </row>
    <row r="9983" spans="12:18" x14ac:dyDescent="0.25">
      <c r="L9983" t="s">
        <v>1379</v>
      </c>
      <c r="M9983" t="s">
        <v>8409</v>
      </c>
      <c r="N9983" t="s">
        <v>47249</v>
      </c>
      <c r="O9983" s="76" t="s">
        <v>4356</v>
      </c>
      <c r="P9983" s="82">
        <v>169</v>
      </c>
      <c r="Q9983" s="82" t="s">
        <v>92780</v>
      </c>
      <c r="R9983"/>
    </row>
    <row r="9984" spans="12:18" x14ac:dyDescent="0.25">
      <c r="L9984" t="s">
        <v>1379</v>
      </c>
      <c r="M9984" t="s">
        <v>18210</v>
      </c>
      <c r="N9984" t="s">
        <v>47250</v>
      </c>
      <c r="O9984" s="76" t="s">
        <v>4356</v>
      </c>
      <c r="P9984" s="82">
        <v>156</v>
      </c>
      <c r="Q9984" s="82" t="s">
        <v>92786</v>
      </c>
      <c r="R9984"/>
    </row>
    <row r="9985" spans="12:18" x14ac:dyDescent="0.25">
      <c r="L9985" t="s">
        <v>1379</v>
      </c>
      <c r="M9985" t="s">
        <v>18214</v>
      </c>
      <c r="N9985" t="s">
        <v>47251</v>
      </c>
      <c r="O9985" s="76" t="s">
        <v>4366</v>
      </c>
      <c r="P9985" s="82">
        <v>238</v>
      </c>
      <c r="Q9985" s="82" t="s">
        <v>92795</v>
      </c>
      <c r="R9985"/>
    </row>
    <row r="9986" spans="12:18" x14ac:dyDescent="0.25">
      <c r="L9986" t="s">
        <v>1379</v>
      </c>
      <c r="M9986" t="s">
        <v>18252</v>
      </c>
      <c r="N9986" t="s">
        <v>47252</v>
      </c>
      <c r="O9986" s="76" t="s">
        <v>4356</v>
      </c>
      <c r="P9986" s="82">
        <v>1872</v>
      </c>
      <c r="Q9986" s="82" t="s">
        <v>92888</v>
      </c>
      <c r="R9986"/>
    </row>
    <row r="9987" spans="12:18" x14ac:dyDescent="0.25">
      <c r="L9987" t="s">
        <v>1379</v>
      </c>
      <c r="M9987" t="s">
        <v>10296</v>
      </c>
      <c r="N9987" t="s">
        <v>47253</v>
      </c>
      <c r="O9987" s="76" t="s">
        <v>4356</v>
      </c>
      <c r="P9987" s="82">
        <v>116</v>
      </c>
      <c r="Q9987" s="82" t="s">
        <v>92918</v>
      </c>
      <c r="R9987"/>
    </row>
    <row r="9988" spans="12:18" x14ac:dyDescent="0.25">
      <c r="L9988" t="s">
        <v>1379</v>
      </c>
      <c r="M9988" t="s">
        <v>34326</v>
      </c>
      <c r="N9988" t="s">
        <v>47254</v>
      </c>
      <c r="O9988" s="76" t="s">
        <v>4356</v>
      </c>
      <c r="P9988" s="82">
        <v>239</v>
      </c>
      <c r="Q9988" s="82" t="s">
        <v>92919</v>
      </c>
      <c r="R9988"/>
    </row>
    <row r="9989" spans="12:18" x14ac:dyDescent="0.25">
      <c r="L9989" t="s">
        <v>1379</v>
      </c>
      <c r="M9989" t="s">
        <v>8435</v>
      </c>
      <c r="N9989" t="s">
        <v>47255</v>
      </c>
      <c r="O9989" s="76" t="s">
        <v>4356</v>
      </c>
      <c r="P9989" s="82">
        <v>432</v>
      </c>
      <c r="Q9989" s="82" t="s">
        <v>92920</v>
      </c>
      <c r="R9989"/>
    </row>
    <row r="9990" spans="12:18" x14ac:dyDescent="0.25">
      <c r="L9990" t="s">
        <v>1379</v>
      </c>
      <c r="M9990" t="s">
        <v>17930</v>
      </c>
      <c r="N9990" t="s">
        <v>47256</v>
      </c>
      <c r="O9990" s="76" t="s">
        <v>4356</v>
      </c>
      <c r="P9990" s="82">
        <v>568</v>
      </c>
      <c r="Q9990" s="82" t="s">
        <v>92925</v>
      </c>
      <c r="R9990"/>
    </row>
    <row r="9991" spans="12:18" x14ac:dyDescent="0.25">
      <c r="L9991" t="s">
        <v>1379</v>
      </c>
      <c r="M9991" t="s">
        <v>8444</v>
      </c>
      <c r="N9991" t="s">
        <v>47257</v>
      </c>
      <c r="O9991" s="76" t="s">
        <v>4356</v>
      </c>
      <c r="P9991" s="82">
        <v>651</v>
      </c>
      <c r="Q9991" s="82" t="s">
        <v>92942</v>
      </c>
      <c r="R9991"/>
    </row>
    <row r="9992" spans="12:18" x14ac:dyDescent="0.25">
      <c r="L9992" t="s">
        <v>1379</v>
      </c>
      <c r="M9992" t="s">
        <v>34284</v>
      </c>
      <c r="N9992" t="s">
        <v>47258</v>
      </c>
      <c r="O9992" s="76" t="s">
        <v>4356</v>
      </c>
      <c r="P9992" s="82">
        <v>200</v>
      </c>
      <c r="Q9992" s="82" t="s">
        <v>92683</v>
      </c>
      <c r="R9992"/>
    </row>
    <row r="9993" spans="12:18" x14ac:dyDescent="0.25">
      <c r="L9993" t="s">
        <v>1379</v>
      </c>
      <c r="M9993" t="s">
        <v>10187</v>
      </c>
      <c r="N9993" t="s">
        <v>47259</v>
      </c>
      <c r="O9993" s="76" t="s">
        <v>4356</v>
      </c>
      <c r="P9993" s="82">
        <v>396</v>
      </c>
      <c r="Q9993" s="82" t="s">
        <v>92434</v>
      </c>
      <c r="R9993"/>
    </row>
    <row r="9994" spans="12:18" x14ac:dyDescent="0.25">
      <c r="L9994" t="s">
        <v>1379</v>
      </c>
      <c r="M9994" t="s">
        <v>20585</v>
      </c>
      <c r="N9994" t="s">
        <v>47260</v>
      </c>
      <c r="O9994" s="76" t="s">
        <v>4356</v>
      </c>
      <c r="P9994" s="82">
        <v>219</v>
      </c>
      <c r="Q9994" s="82" t="s">
        <v>92435</v>
      </c>
      <c r="R9994"/>
    </row>
    <row r="9995" spans="12:18" x14ac:dyDescent="0.25">
      <c r="L9995" t="s">
        <v>1379</v>
      </c>
      <c r="M9995" t="s">
        <v>20587</v>
      </c>
      <c r="N9995" t="s">
        <v>47261</v>
      </c>
      <c r="O9995" s="76" t="s">
        <v>4356</v>
      </c>
      <c r="P9995" s="82">
        <v>226</v>
      </c>
      <c r="Q9995" s="82" t="s">
        <v>92451</v>
      </c>
      <c r="R9995"/>
    </row>
    <row r="9996" spans="12:18" x14ac:dyDescent="0.25">
      <c r="L9996" t="s">
        <v>1379</v>
      </c>
      <c r="M9996" t="s">
        <v>18146</v>
      </c>
      <c r="N9996" t="s">
        <v>47262</v>
      </c>
      <c r="O9996" s="76" t="s">
        <v>4356</v>
      </c>
      <c r="P9996" s="82">
        <v>1344</v>
      </c>
      <c r="Q9996" s="82" t="s">
        <v>92632</v>
      </c>
      <c r="R9996"/>
    </row>
    <row r="9997" spans="12:18" x14ac:dyDescent="0.25">
      <c r="L9997" t="s">
        <v>1379</v>
      </c>
      <c r="M9997" t="s">
        <v>18091</v>
      </c>
      <c r="N9997" t="s">
        <v>47263</v>
      </c>
      <c r="O9997" s="76" t="s">
        <v>4356</v>
      </c>
      <c r="P9997" s="82">
        <v>777</v>
      </c>
      <c r="Q9997" s="82" t="s">
        <v>92471</v>
      </c>
      <c r="R9997"/>
    </row>
    <row r="9998" spans="12:18" x14ac:dyDescent="0.25">
      <c r="L9998" t="s">
        <v>1379</v>
      </c>
      <c r="M9998" t="s">
        <v>8353</v>
      </c>
      <c r="N9998" t="s">
        <v>47264</v>
      </c>
      <c r="O9998" s="76" t="s">
        <v>4366</v>
      </c>
      <c r="P9998" s="82">
        <v>408</v>
      </c>
      <c r="Q9998" s="82" t="s">
        <v>92533</v>
      </c>
      <c r="R9998"/>
    </row>
    <row r="9999" spans="12:18" x14ac:dyDescent="0.25">
      <c r="L9999" t="s">
        <v>1379</v>
      </c>
      <c r="M9999" t="s">
        <v>16049</v>
      </c>
      <c r="N9999" t="s">
        <v>47265</v>
      </c>
      <c r="O9999" s="76" t="s">
        <v>4356</v>
      </c>
      <c r="P9999" s="82">
        <v>170</v>
      </c>
      <c r="Q9999" s="82" t="s">
        <v>92585</v>
      </c>
      <c r="R9999"/>
    </row>
    <row r="10000" spans="12:18" x14ac:dyDescent="0.25">
      <c r="L10000" t="s">
        <v>1379</v>
      </c>
      <c r="M10000" t="s">
        <v>34270</v>
      </c>
      <c r="N10000" t="s">
        <v>47266</v>
      </c>
      <c r="O10000" s="76" t="s">
        <v>4356</v>
      </c>
      <c r="P10000" s="82">
        <v>1024</v>
      </c>
      <c r="Q10000" s="82" t="s">
        <v>92590</v>
      </c>
      <c r="R10000"/>
    </row>
    <row r="10001" spans="12:18" x14ac:dyDescent="0.25">
      <c r="L10001" t="s">
        <v>1379</v>
      </c>
      <c r="M10001" t="s">
        <v>8389</v>
      </c>
      <c r="N10001" t="s">
        <v>47267</v>
      </c>
      <c r="O10001" s="76" t="s">
        <v>4356</v>
      </c>
      <c r="P10001" s="82">
        <v>209</v>
      </c>
      <c r="Q10001" s="82" t="s">
        <v>92682</v>
      </c>
      <c r="R10001"/>
    </row>
    <row r="10002" spans="12:18" x14ac:dyDescent="0.25">
      <c r="L10002" t="s">
        <v>1379</v>
      </c>
      <c r="M10002" t="s">
        <v>18233</v>
      </c>
      <c r="N10002" t="s">
        <v>47268</v>
      </c>
      <c r="O10002" s="76" t="s">
        <v>4356</v>
      </c>
      <c r="P10002" s="82">
        <v>669</v>
      </c>
      <c r="Q10002" s="82" t="s">
        <v>92849</v>
      </c>
      <c r="R10002"/>
    </row>
    <row r="10003" spans="12:18" x14ac:dyDescent="0.25">
      <c r="L10003" t="s">
        <v>1379</v>
      </c>
      <c r="M10003" t="s">
        <v>18173</v>
      </c>
      <c r="N10003" t="s">
        <v>47269</v>
      </c>
      <c r="O10003" s="76" t="s">
        <v>4374</v>
      </c>
      <c r="P10003" s="82">
        <v>1278</v>
      </c>
      <c r="Q10003" s="82" t="s">
        <v>72645</v>
      </c>
      <c r="R10003"/>
    </row>
    <row r="10004" spans="12:18" x14ac:dyDescent="0.25">
      <c r="L10004" t="s">
        <v>1379</v>
      </c>
      <c r="M10004" t="s">
        <v>8395</v>
      </c>
      <c r="N10004" t="s">
        <v>47270</v>
      </c>
      <c r="O10004" s="76" t="s">
        <v>4356</v>
      </c>
      <c r="P10004" s="82">
        <v>171</v>
      </c>
      <c r="Q10004" s="82" t="s">
        <v>92717</v>
      </c>
      <c r="R10004"/>
    </row>
    <row r="10005" spans="12:18" x14ac:dyDescent="0.25">
      <c r="L10005" t="s">
        <v>1379</v>
      </c>
      <c r="M10005" t="s">
        <v>20643</v>
      </c>
      <c r="N10005" t="s">
        <v>47271</v>
      </c>
      <c r="O10005" s="76" t="s">
        <v>4356</v>
      </c>
      <c r="P10005" s="82">
        <v>233</v>
      </c>
      <c r="Q10005" s="82" t="s">
        <v>92718</v>
      </c>
      <c r="R10005"/>
    </row>
    <row r="10006" spans="12:18" x14ac:dyDescent="0.25">
      <c r="L10006" t="s">
        <v>1379</v>
      </c>
      <c r="M10006" t="s">
        <v>8421</v>
      </c>
      <c r="N10006" t="s">
        <v>47272</v>
      </c>
      <c r="O10006" s="76" t="s">
        <v>4356</v>
      </c>
      <c r="P10006" s="82">
        <v>209</v>
      </c>
      <c r="Q10006" s="82" t="s">
        <v>92830</v>
      </c>
      <c r="R10006"/>
    </row>
    <row r="10007" spans="12:18" x14ac:dyDescent="0.25">
      <c r="L10007" t="s">
        <v>1379</v>
      </c>
      <c r="M10007" t="s">
        <v>20646</v>
      </c>
      <c r="N10007" t="s">
        <v>47273</v>
      </c>
      <c r="O10007" s="76" t="s">
        <v>4356</v>
      </c>
      <c r="P10007" s="82">
        <v>4166</v>
      </c>
      <c r="Q10007" s="82" t="s">
        <v>92741</v>
      </c>
      <c r="R10007"/>
    </row>
    <row r="10008" spans="12:18" x14ac:dyDescent="0.25">
      <c r="L10008" t="s">
        <v>1379</v>
      </c>
      <c r="M10008" t="s">
        <v>8401</v>
      </c>
      <c r="N10008" t="s">
        <v>47274</v>
      </c>
      <c r="O10008" s="76" t="s">
        <v>4366</v>
      </c>
      <c r="P10008" s="82">
        <v>228</v>
      </c>
      <c r="Q10008" s="82" t="s">
        <v>92756</v>
      </c>
      <c r="R10008"/>
    </row>
    <row r="10009" spans="12:18" x14ac:dyDescent="0.25">
      <c r="L10009" t="s">
        <v>1379</v>
      </c>
      <c r="M10009" t="s">
        <v>8366</v>
      </c>
      <c r="N10009" t="s">
        <v>47275</v>
      </c>
      <c r="O10009" s="76" t="s">
        <v>4356</v>
      </c>
      <c r="P10009" s="82">
        <v>1233</v>
      </c>
      <c r="Q10009" s="82" t="s">
        <v>92605</v>
      </c>
      <c r="R10009"/>
    </row>
    <row r="10010" spans="12:18" x14ac:dyDescent="0.25">
      <c r="L10010" t="s">
        <v>1379</v>
      </c>
      <c r="M10010" t="s">
        <v>34295</v>
      </c>
      <c r="N10010" t="s">
        <v>47276</v>
      </c>
      <c r="O10010" s="76" t="s">
        <v>4366</v>
      </c>
      <c r="P10010" s="82">
        <v>157</v>
      </c>
      <c r="Q10010" s="82" t="s">
        <v>92768</v>
      </c>
      <c r="R10010"/>
    </row>
    <row r="10011" spans="12:18" x14ac:dyDescent="0.25">
      <c r="L10011" t="s">
        <v>1379</v>
      </c>
      <c r="M10011" t="s">
        <v>18203</v>
      </c>
      <c r="N10011" t="s">
        <v>47277</v>
      </c>
      <c r="O10011" s="76" t="s">
        <v>4356</v>
      </c>
      <c r="P10011" s="82">
        <v>870</v>
      </c>
      <c r="Q10011" s="82" t="s">
        <v>92770</v>
      </c>
      <c r="R10011"/>
    </row>
    <row r="10012" spans="12:18" x14ac:dyDescent="0.25">
      <c r="L10012" t="s">
        <v>1379</v>
      </c>
      <c r="M10012" t="s">
        <v>10267</v>
      </c>
      <c r="N10012" t="s">
        <v>47278</v>
      </c>
      <c r="O10012" s="76" t="s">
        <v>4366</v>
      </c>
      <c r="P10012" s="82">
        <v>400</v>
      </c>
      <c r="Q10012" s="82" t="s">
        <v>92771</v>
      </c>
      <c r="R10012"/>
    </row>
    <row r="10013" spans="12:18" x14ac:dyDescent="0.25">
      <c r="L10013" t="s">
        <v>1379</v>
      </c>
      <c r="M10013" t="s">
        <v>8404</v>
      </c>
      <c r="N10013" t="s">
        <v>47279</v>
      </c>
      <c r="O10013" s="76" t="s">
        <v>4366</v>
      </c>
      <c r="P10013" s="82">
        <v>335</v>
      </c>
      <c r="Q10013" s="82" t="s">
        <v>92772</v>
      </c>
      <c r="R10013"/>
    </row>
    <row r="10014" spans="12:18" x14ac:dyDescent="0.25">
      <c r="L10014" t="s">
        <v>1379</v>
      </c>
      <c r="M10014" t="s">
        <v>34322</v>
      </c>
      <c r="N10014" t="s">
        <v>47280</v>
      </c>
      <c r="O10014" s="76" t="s">
        <v>4356</v>
      </c>
      <c r="P10014" s="82">
        <v>250</v>
      </c>
      <c r="Q10014" s="82" t="s">
        <v>92897</v>
      </c>
      <c r="R10014"/>
    </row>
    <row r="10015" spans="12:18" x14ac:dyDescent="0.25">
      <c r="L10015" t="s">
        <v>1379</v>
      </c>
      <c r="M10015" t="s">
        <v>10290</v>
      </c>
      <c r="N10015" t="s">
        <v>47281</v>
      </c>
      <c r="O10015" s="76" t="s">
        <v>4356</v>
      </c>
      <c r="P10015" s="82">
        <v>539</v>
      </c>
      <c r="Q10015" s="82" t="s">
        <v>92901</v>
      </c>
      <c r="R10015"/>
    </row>
    <row r="10016" spans="12:18" x14ac:dyDescent="0.25">
      <c r="L10016" t="s">
        <v>1379</v>
      </c>
      <c r="M10016" t="s">
        <v>8431</v>
      </c>
      <c r="N10016" t="s">
        <v>47282</v>
      </c>
      <c r="O10016" s="76" t="s">
        <v>4356</v>
      </c>
      <c r="P10016" s="82">
        <v>141</v>
      </c>
      <c r="Q10016" s="82" t="s">
        <v>92903</v>
      </c>
      <c r="R10016"/>
    </row>
    <row r="10017" spans="12:18" x14ac:dyDescent="0.25">
      <c r="L10017" t="s">
        <v>1379</v>
      </c>
      <c r="M10017" t="s">
        <v>8432</v>
      </c>
      <c r="N10017" t="s">
        <v>47283</v>
      </c>
      <c r="O10017" s="76" t="s">
        <v>4356</v>
      </c>
      <c r="P10017" s="82">
        <v>3619</v>
      </c>
      <c r="Q10017" s="82" t="s">
        <v>92904</v>
      </c>
      <c r="R10017"/>
    </row>
    <row r="10018" spans="12:18" x14ac:dyDescent="0.25">
      <c r="L10018" t="s">
        <v>1379</v>
      </c>
      <c r="M10018" t="s">
        <v>20682</v>
      </c>
      <c r="N10018" t="s">
        <v>47284</v>
      </c>
      <c r="O10018" s="76" t="s">
        <v>4366</v>
      </c>
      <c r="P10018" s="82">
        <v>251</v>
      </c>
      <c r="Q10018" s="82" t="s">
        <v>92906</v>
      </c>
      <c r="R10018"/>
    </row>
    <row r="10019" spans="12:18" x14ac:dyDescent="0.25">
      <c r="L10019" t="s">
        <v>1379</v>
      </c>
      <c r="M10019" t="s">
        <v>10293</v>
      </c>
      <c r="N10019" t="s">
        <v>47285</v>
      </c>
      <c r="O10019" s="76" t="s">
        <v>4356</v>
      </c>
      <c r="P10019" s="82">
        <v>443</v>
      </c>
      <c r="Q10019" s="82" t="s">
        <v>92910</v>
      </c>
      <c r="R10019"/>
    </row>
    <row r="10020" spans="12:18" x14ac:dyDescent="0.25">
      <c r="L10020" t="s">
        <v>1379</v>
      </c>
      <c r="M10020" t="s">
        <v>10295</v>
      </c>
      <c r="N10020" t="s">
        <v>47286</v>
      </c>
      <c r="O10020" s="76" t="s">
        <v>4356</v>
      </c>
      <c r="P10020" s="82">
        <v>342</v>
      </c>
      <c r="Q10020" s="82" t="s">
        <v>92917</v>
      </c>
      <c r="R10020"/>
    </row>
    <row r="10021" spans="12:18" x14ac:dyDescent="0.25">
      <c r="L10021" t="s">
        <v>1379</v>
      </c>
      <c r="M10021" t="s">
        <v>8436</v>
      </c>
      <c r="N10021" t="s">
        <v>47287</v>
      </c>
      <c r="O10021" s="76" t="s">
        <v>4356</v>
      </c>
      <c r="P10021" s="82">
        <v>173</v>
      </c>
      <c r="Q10021" s="82" t="s">
        <v>92922</v>
      </c>
      <c r="R10021"/>
    </row>
    <row r="10022" spans="12:18" x14ac:dyDescent="0.25">
      <c r="L10022" t="s">
        <v>1379</v>
      </c>
      <c r="M10022" t="s">
        <v>10297</v>
      </c>
      <c r="N10022" t="s">
        <v>47288</v>
      </c>
      <c r="O10022" s="76" t="s">
        <v>4356</v>
      </c>
      <c r="P10022" s="82">
        <v>511</v>
      </c>
      <c r="Q10022" s="82" t="s">
        <v>92923</v>
      </c>
      <c r="R10022"/>
    </row>
    <row r="10023" spans="12:18" x14ac:dyDescent="0.25">
      <c r="L10023" t="s">
        <v>1379</v>
      </c>
      <c r="M10023" t="s">
        <v>10180</v>
      </c>
      <c r="N10023" t="s">
        <v>47289</v>
      </c>
      <c r="O10023" s="76" t="s">
        <v>4374</v>
      </c>
      <c r="P10023" s="82">
        <v>5556</v>
      </c>
      <c r="Q10023" s="82" t="s">
        <v>72645</v>
      </c>
      <c r="R10023"/>
    </row>
    <row r="10024" spans="12:18" x14ac:dyDescent="0.25">
      <c r="L10024" t="s">
        <v>1379</v>
      </c>
      <c r="M10024" t="s">
        <v>34328</v>
      </c>
      <c r="N10024" t="s">
        <v>47290</v>
      </c>
      <c r="O10024" s="76" t="s">
        <v>4356</v>
      </c>
      <c r="P10024" s="82">
        <v>723</v>
      </c>
      <c r="Q10024" s="82" t="s">
        <v>92927</v>
      </c>
      <c r="R10024"/>
    </row>
    <row r="10025" spans="12:18" x14ac:dyDescent="0.25">
      <c r="L10025" t="s">
        <v>1379</v>
      </c>
      <c r="M10025" t="s">
        <v>18198</v>
      </c>
      <c r="N10025" t="s">
        <v>47291</v>
      </c>
      <c r="O10025" s="76" t="s">
        <v>4356</v>
      </c>
      <c r="P10025" s="82">
        <v>921</v>
      </c>
      <c r="Q10025" s="82" t="s">
        <v>92759</v>
      </c>
      <c r="R10025"/>
    </row>
    <row r="10026" spans="12:18" x14ac:dyDescent="0.25">
      <c r="L10026" t="s">
        <v>1379</v>
      </c>
      <c r="M10026" t="s">
        <v>34302</v>
      </c>
      <c r="N10026" t="s">
        <v>47292</v>
      </c>
      <c r="O10026" s="76" t="s">
        <v>4374</v>
      </c>
      <c r="P10026" s="82">
        <v>3722</v>
      </c>
      <c r="Q10026" s="82" t="s">
        <v>92818</v>
      </c>
      <c r="R10026"/>
    </row>
    <row r="10027" spans="12:18" x14ac:dyDescent="0.25">
      <c r="L10027" t="s">
        <v>1379</v>
      </c>
      <c r="M10027" t="s">
        <v>20684</v>
      </c>
      <c r="N10027" t="s">
        <v>47293</v>
      </c>
      <c r="O10027" s="76" t="s">
        <v>4356</v>
      </c>
      <c r="P10027" s="82">
        <v>812</v>
      </c>
      <c r="Q10027" s="82" t="s">
        <v>92941</v>
      </c>
      <c r="R10027"/>
    </row>
    <row r="10028" spans="12:18" x14ac:dyDescent="0.25">
      <c r="L10028" t="s">
        <v>1379</v>
      </c>
      <c r="M10028" t="s">
        <v>33813</v>
      </c>
      <c r="N10028" t="s">
        <v>47294</v>
      </c>
      <c r="O10028" s="76" t="s">
        <v>4374</v>
      </c>
      <c r="P10028" s="82">
        <v>2033</v>
      </c>
      <c r="Q10028" s="82" t="s">
        <v>92684</v>
      </c>
      <c r="R10028"/>
    </row>
    <row r="10029" spans="12:18" x14ac:dyDescent="0.25">
      <c r="L10029" t="s">
        <v>1379</v>
      </c>
      <c r="M10029" t="s">
        <v>8327</v>
      </c>
      <c r="N10029" t="s">
        <v>47295</v>
      </c>
      <c r="O10029" s="76" t="s">
        <v>4374</v>
      </c>
      <c r="P10029" s="82">
        <v>8056</v>
      </c>
      <c r="Q10029" s="82" t="s">
        <v>92403</v>
      </c>
      <c r="R10029"/>
    </row>
    <row r="10030" spans="12:18" x14ac:dyDescent="0.25">
      <c r="L10030" t="s">
        <v>1379</v>
      </c>
      <c r="M10030" t="s">
        <v>20583</v>
      </c>
      <c r="N10030" t="s">
        <v>47296</v>
      </c>
      <c r="O10030" s="76" t="s">
        <v>4366</v>
      </c>
      <c r="P10030" s="82">
        <v>294</v>
      </c>
      <c r="Q10030" s="82" t="s">
        <v>92412</v>
      </c>
      <c r="R10030"/>
    </row>
    <row r="10031" spans="12:18" x14ac:dyDescent="0.25">
      <c r="L10031" t="s">
        <v>1379</v>
      </c>
      <c r="M10031" t="s">
        <v>8328</v>
      </c>
      <c r="N10031" t="s">
        <v>47297</v>
      </c>
      <c r="O10031" s="76" t="s">
        <v>4366</v>
      </c>
      <c r="P10031" s="82">
        <v>269</v>
      </c>
      <c r="Q10031" s="82" t="s">
        <v>92421</v>
      </c>
      <c r="R10031"/>
    </row>
    <row r="10032" spans="12:18" x14ac:dyDescent="0.25">
      <c r="L10032" t="s">
        <v>1379</v>
      </c>
      <c r="M10032" t="s">
        <v>8329</v>
      </c>
      <c r="N10032" t="s">
        <v>47298</v>
      </c>
      <c r="O10032" s="76" t="s">
        <v>4356</v>
      </c>
      <c r="P10032" s="82">
        <v>664</v>
      </c>
      <c r="Q10032" s="82" t="s">
        <v>92425</v>
      </c>
      <c r="R10032"/>
    </row>
    <row r="10033" spans="12:18" x14ac:dyDescent="0.25">
      <c r="L10033" t="s">
        <v>1379</v>
      </c>
      <c r="M10033" t="s">
        <v>34243</v>
      </c>
      <c r="N10033" t="s">
        <v>47299</v>
      </c>
      <c r="O10033" s="76" t="s">
        <v>4356</v>
      </c>
      <c r="P10033" s="82">
        <v>840</v>
      </c>
      <c r="Q10033" s="82" t="s">
        <v>92426</v>
      </c>
      <c r="R10033"/>
    </row>
    <row r="10034" spans="12:18" x14ac:dyDescent="0.25">
      <c r="L10034" t="s">
        <v>1379</v>
      </c>
      <c r="M10034" t="s">
        <v>10195</v>
      </c>
      <c r="N10034" t="s">
        <v>47300</v>
      </c>
      <c r="O10034" s="76" t="s">
        <v>4366</v>
      </c>
      <c r="P10034" s="82">
        <v>349</v>
      </c>
      <c r="Q10034" s="82" t="s">
        <v>92468</v>
      </c>
      <c r="R10034"/>
    </row>
    <row r="10035" spans="12:18" x14ac:dyDescent="0.25">
      <c r="L10035" t="s">
        <v>1379</v>
      </c>
      <c r="M10035" t="s">
        <v>34260</v>
      </c>
      <c r="N10035" t="s">
        <v>47301</v>
      </c>
      <c r="O10035" s="76" t="s">
        <v>4356</v>
      </c>
      <c r="P10035" s="82">
        <v>1389</v>
      </c>
      <c r="Q10035" s="82" t="s">
        <v>92552</v>
      </c>
      <c r="R10035"/>
    </row>
    <row r="10036" spans="12:18" x14ac:dyDescent="0.25">
      <c r="L10036" t="s">
        <v>1379</v>
      </c>
      <c r="M10036" t="s">
        <v>10239</v>
      </c>
      <c r="N10036" t="s">
        <v>47302</v>
      </c>
      <c r="O10036" s="76" t="s">
        <v>4356</v>
      </c>
      <c r="P10036" s="82">
        <v>642</v>
      </c>
      <c r="Q10036" s="82" t="s">
        <v>92663</v>
      </c>
      <c r="R10036"/>
    </row>
    <row r="10037" spans="12:18" x14ac:dyDescent="0.25">
      <c r="L10037" t="s">
        <v>1379</v>
      </c>
      <c r="M10037" t="s">
        <v>10189</v>
      </c>
      <c r="N10037" t="s">
        <v>47303</v>
      </c>
      <c r="O10037" s="76" t="s">
        <v>4356</v>
      </c>
      <c r="P10037" s="82">
        <v>1559</v>
      </c>
      <c r="Q10037" s="82" t="s">
        <v>92442</v>
      </c>
      <c r="R10037"/>
    </row>
    <row r="10038" spans="12:18" x14ac:dyDescent="0.25">
      <c r="L10038" t="s">
        <v>1379</v>
      </c>
      <c r="M10038" t="s">
        <v>18201</v>
      </c>
      <c r="N10038" t="s">
        <v>47304</v>
      </c>
      <c r="O10038" s="76" t="s">
        <v>4356</v>
      </c>
      <c r="P10038" s="82">
        <v>78</v>
      </c>
      <c r="Q10038" s="82" t="s">
        <v>92766</v>
      </c>
      <c r="R10038"/>
    </row>
    <row r="10039" spans="12:18" x14ac:dyDescent="0.25">
      <c r="L10039" t="s">
        <v>1379</v>
      </c>
      <c r="M10039" t="s">
        <v>10268</v>
      </c>
      <c r="N10039" t="s">
        <v>47305</v>
      </c>
      <c r="O10039" s="76" t="s">
        <v>4356</v>
      </c>
      <c r="P10039" s="82">
        <v>377</v>
      </c>
      <c r="Q10039" s="82" t="s">
        <v>92781</v>
      </c>
      <c r="R10039"/>
    </row>
    <row r="10040" spans="12:18" x14ac:dyDescent="0.25">
      <c r="L10040" t="s">
        <v>1379</v>
      </c>
      <c r="M10040" t="s">
        <v>8430</v>
      </c>
      <c r="N10040" t="s">
        <v>47306</v>
      </c>
      <c r="O10040" s="76" t="s">
        <v>4356</v>
      </c>
      <c r="P10040" s="82">
        <v>494</v>
      </c>
      <c r="Q10040" s="82" t="s">
        <v>92902</v>
      </c>
      <c r="R10040"/>
    </row>
    <row r="10041" spans="12:18" x14ac:dyDescent="0.25">
      <c r="L10041" t="s">
        <v>1379</v>
      </c>
      <c r="M10041" t="s">
        <v>10299</v>
      </c>
      <c r="N10041" t="s">
        <v>47307</v>
      </c>
      <c r="O10041" s="76" t="s">
        <v>4356</v>
      </c>
      <c r="P10041" s="82">
        <v>1784</v>
      </c>
      <c r="Q10041" s="82" t="s">
        <v>92934</v>
      </c>
      <c r="R10041"/>
    </row>
    <row r="10042" spans="12:18" x14ac:dyDescent="0.25">
      <c r="L10042" t="s">
        <v>1379</v>
      </c>
      <c r="M10042" t="s">
        <v>8441</v>
      </c>
      <c r="N10042" t="s">
        <v>47308</v>
      </c>
      <c r="O10042" s="76" t="s">
        <v>4356</v>
      </c>
      <c r="P10042" s="82">
        <v>1041</v>
      </c>
      <c r="Q10042" s="82" t="s">
        <v>92936</v>
      </c>
      <c r="R10042"/>
    </row>
    <row r="10043" spans="12:18" x14ac:dyDescent="0.25">
      <c r="L10043" t="s">
        <v>1379</v>
      </c>
      <c r="M10043" t="s">
        <v>10242</v>
      </c>
      <c r="N10043" t="s">
        <v>47309</v>
      </c>
      <c r="O10043" s="76" t="s">
        <v>4366</v>
      </c>
      <c r="P10043" s="82">
        <v>203</v>
      </c>
      <c r="Q10043" s="82" t="s">
        <v>92685</v>
      </c>
      <c r="R10043"/>
    </row>
    <row r="10044" spans="12:18" x14ac:dyDescent="0.25">
      <c r="L10044" t="s">
        <v>1379</v>
      </c>
      <c r="M10044" t="s">
        <v>10243</v>
      </c>
      <c r="N10044" t="s">
        <v>47310</v>
      </c>
      <c r="O10044" s="76" t="s">
        <v>4356</v>
      </c>
      <c r="P10044" s="82">
        <v>1451</v>
      </c>
      <c r="Q10044" s="82" t="s">
        <v>92686</v>
      </c>
      <c r="R10044"/>
    </row>
    <row r="10045" spans="12:18" x14ac:dyDescent="0.25">
      <c r="L10045" t="s">
        <v>1379</v>
      </c>
      <c r="M10045" t="s">
        <v>11379</v>
      </c>
      <c r="N10045" t="s">
        <v>47311</v>
      </c>
      <c r="O10045" s="76" t="s">
        <v>4366</v>
      </c>
      <c r="P10045" s="82">
        <v>327</v>
      </c>
      <c r="Q10045" s="82" t="s">
        <v>92687</v>
      </c>
      <c r="R10045"/>
    </row>
    <row r="10046" spans="12:18" x14ac:dyDescent="0.25">
      <c r="L10046" t="s">
        <v>1379</v>
      </c>
      <c r="M10046" t="s">
        <v>20637</v>
      </c>
      <c r="N10046" t="s">
        <v>47312</v>
      </c>
      <c r="O10046" s="76" t="s">
        <v>4366</v>
      </c>
      <c r="P10046" s="82">
        <v>84</v>
      </c>
      <c r="Q10046" s="82" t="s">
        <v>92688</v>
      </c>
      <c r="R10046"/>
    </row>
    <row r="10047" spans="12:18" x14ac:dyDescent="0.25">
      <c r="L10047" t="s">
        <v>1379</v>
      </c>
      <c r="M10047" t="s">
        <v>20638</v>
      </c>
      <c r="N10047" t="s">
        <v>47313</v>
      </c>
      <c r="O10047" s="76" t="s">
        <v>4356</v>
      </c>
      <c r="P10047" s="82">
        <v>350</v>
      </c>
      <c r="Q10047" s="82" t="s">
        <v>92689</v>
      </c>
      <c r="R10047"/>
    </row>
    <row r="10048" spans="12:18" x14ac:dyDescent="0.25">
      <c r="L10048" t="s">
        <v>1379</v>
      </c>
      <c r="M10048" t="s">
        <v>10244</v>
      </c>
      <c r="N10048" t="s">
        <v>47314</v>
      </c>
      <c r="O10048" s="76" t="s">
        <v>4356</v>
      </c>
      <c r="P10048" s="82">
        <v>150</v>
      </c>
      <c r="Q10048" s="82" t="s">
        <v>92690</v>
      </c>
      <c r="R10048"/>
    </row>
    <row r="10049" spans="12:18" x14ac:dyDescent="0.25">
      <c r="L10049" t="s">
        <v>1379</v>
      </c>
      <c r="M10049" t="s">
        <v>18165</v>
      </c>
      <c r="N10049" t="s">
        <v>47315</v>
      </c>
      <c r="O10049" s="76" t="s">
        <v>4356</v>
      </c>
      <c r="P10049" s="82">
        <v>635</v>
      </c>
      <c r="Q10049" s="82" t="s">
        <v>92691</v>
      </c>
      <c r="R10049"/>
    </row>
    <row r="10050" spans="12:18" x14ac:dyDescent="0.25">
      <c r="L10050" t="s">
        <v>1379</v>
      </c>
      <c r="M10050" t="s">
        <v>34285</v>
      </c>
      <c r="N10050" t="s">
        <v>47316</v>
      </c>
      <c r="O10050" s="76" t="s">
        <v>4356</v>
      </c>
      <c r="P10050" s="82">
        <v>144</v>
      </c>
      <c r="Q10050" s="82" t="s">
        <v>92692</v>
      </c>
      <c r="R10050"/>
    </row>
    <row r="10051" spans="12:18" x14ac:dyDescent="0.25">
      <c r="L10051" t="s">
        <v>1379</v>
      </c>
      <c r="M10051" t="s">
        <v>18167</v>
      </c>
      <c r="N10051" t="s">
        <v>47317</v>
      </c>
      <c r="O10051" s="76" t="s">
        <v>4356</v>
      </c>
      <c r="P10051" s="82">
        <v>538</v>
      </c>
      <c r="Q10051" s="82" t="s">
        <v>92693</v>
      </c>
      <c r="R10051"/>
    </row>
    <row r="10052" spans="12:18" x14ac:dyDescent="0.25">
      <c r="L10052" t="s">
        <v>1379</v>
      </c>
      <c r="M10052" t="s">
        <v>8390</v>
      </c>
      <c r="N10052" t="s">
        <v>47318</v>
      </c>
      <c r="O10052" s="76" t="s">
        <v>4374</v>
      </c>
      <c r="P10052" s="82">
        <v>18648</v>
      </c>
      <c r="Q10052" s="82" t="s">
        <v>92694</v>
      </c>
      <c r="R10052"/>
    </row>
    <row r="10053" spans="12:18" x14ac:dyDescent="0.25">
      <c r="L10053" t="s">
        <v>1379</v>
      </c>
      <c r="M10053" t="s">
        <v>34286</v>
      </c>
      <c r="N10053" t="s">
        <v>47319</v>
      </c>
      <c r="O10053" s="76" t="s">
        <v>4366</v>
      </c>
      <c r="P10053" s="82">
        <v>220</v>
      </c>
      <c r="Q10053" s="82" t="s">
        <v>92695</v>
      </c>
      <c r="R10053"/>
    </row>
    <row r="10054" spans="12:18" x14ac:dyDescent="0.25">
      <c r="L10054" t="s">
        <v>1379</v>
      </c>
      <c r="M10054" t="s">
        <v>18169</v>
      </c>
      <c r="N10054" t="s">
        <v>47320</v>
      </c>
      <c r="O10054" s="76" t="s">
        <v>4356</v>
      </c>
      <c r="P10054" s="82">
        <v>723</v>
      </c>
      <c r="Q10054" s="82" t="s">
        <v>92696</v>
      </c>
      <c r="R10054"/>
    </row>
    <row r="10055" spans="12:18" x14ac:dyDescent="0.25">
      <c r="L10055" t="s">
        <v>1379</v>
      </c>
      <c r="M10055" t="s">
        <v>20640</v>
      </c>
      <c r="N10055" t="s">
        <v>47321</v>
      </c>
      <c r="O10055" s="76" t="s">
        <v>4356</v>
      </c>
      <c r="P10055" s="82">
        <v>425</v>
      </c>
      <c r="Q10055" s="82" t="s">
        <v>92698</v>
      </c>
      <c r="R10055"/>
    </row>
    <row r="10056" spans="12:18" x14ac:dyDescent="0.25">
      <c r="L10056" t="s">
        <v>1379</v>
      </c>
      <c r="M10056" t="s">
        <v>10245</v>
      </c>
      <c r="N10056" t="s">
        <v>47322</v>
      </c>
      <c r="O10056" s="76" t="s">
        <v>4356</v>
      </c>
      <c r="P10056" s="82">
        <v>261</v>
      </c>
      <c r="Q10056" s="82" t="s">
        <v>92699</v>
      </c>
      <c r="R10056"/>
    </row>
    <row r="10057" spans="12:18" x14ac:dyDescent="0.25">
      <c r="L10057" t="s">
        <v>1379</v>
      </c>
      <c r="M10057" t="s">
        <v>18171</v>
      </c>
      <c r="N10057" t="s">
        <v>47323</v>
      </c>
      <c r="O10057" s="76" t="s">
        <v>4356</v>
      </c>
      <c r="P10057" s="82">
        <v>160</v>
      </c>
      <c r="Q10057" s="82" t="s">
        <v>92700</v>
      </c>
      <c r="R10057"/>
    </row>
    <row r="10058" spans="12:18" x14ac:dyDescent="0.25">
      <c r="L10058" t="s">
        <v>1379</v>
      </c>
      <c r="M10058" t="s">
        <v>20641</v>
      </c>
      <c r="N10058" t="s">
        <v>47324</v>
      </c>
      <c r="O10058" s="76" t="s">
        <v>4356</v>
      </c>
      <c r="P10058" s="82">
        <v>318</v>
      </c>
      <c r="Q10058" s="82" t="s">
        <v>92701</v>
      </c>
      <c r="R10058"/>
    </row>
    <row r="10059" spans="12:18" x14ac:dyDescent="0.25">
      <c r="L10059" t="s">
        <v>1379</v>
      </c>
      <c r="M10059" t="s">
        <v>10246</v>
      </c>
      <c r="N10059" t="s">
        <v>47325</v>
      </c>
      <c r="O10059" s="76" t="s">
        <v>4356</v>
      </c>
      <c r="P10059" s="82">
        <v>373</v>
      </c>
      <c r="Q10059" s="82" t="s">
        <v>92702</v>
      </c>
      <c r="R10059"/>
    </row>
    <row r="10060" spans="12:18" x14ac:dyDescent="0.25">
      <c r="L10060" t="s">
        <v>1379</v>
      </c>
      <c r="M10060" t="s">
        <v>8391</v>
      </c>
      <c r="N10060" t="s">
        <v>47326</v>
      </c>
      <c r="O10060" s="76" t="s">
        <v>4356</v>
      </c>
      <c r="P10060" s="82">
        <v>506</v>
      </c>
      <c r="Q10060" s="82" t="s">
        <v>92703</v>
      </c>
      <c r="R10060"/>
    </row>
    <row r="10061" spans="12:18" x14ac:dyDescent="0.25">
      <c r="L10061" t="s">
        <v>1379</v>
      </c>
      <c r="M10061" t="s">
        <v>10247</v>
      </c>
      <c r="N10061" t="s">
        <v>47327</v>
      </c>
      <c r="O10061" s="76" t="s">
        <v>4356</v>
      </c>
      <c r="P10061" s="82">
        <v>1531</v>
      </c>
      <c r="Q10061" s="82" t="s">
        <v>92704</v>
      </c>
      <c r="R10061"/>
    </row>
    <row r="10062" spans="12:18" x14ac:dyDescent="0.25">
      <c r="L10062" t="s">
        <v>1379</v>
      </c>
      <c r="M10062" t="s">
        <v>10248</v>
      </c>
      <c r="N10062" t="s">
        <v>47328</v>
      </c>
      <c r="O10062" s="76" t="s">
        <v>4356</v>
      </c>
      <c r="P10062" s="82">
        <v>508</v>
      </c>
      <c r="Q10062" s="82" t="s">
        <v>92705</v>
      </c>
      <c r="R10062"/>
    </row>
    <row r="10063" spans="12:18" x14ac:dyDescent="0.25">
      <c r="L10063" t="s">
        <v>1379</v>
      </c>
      <c r="M10063" t="s">
        <v>18175</v>
      </c>
      <c r="N10063" t="s">
        <v>47329</v>
      </c>
      <c r="O10063" s="76" t="s">
        <v>4356</v>
      </c>
      <c r="P10063" s="82">
        <v>461</v>
      </c>
      <c r="Q10063" s="82" t="s">
        <v>92706</v>
      </c>
      <c r="R10063"/>
    </row>
    <row r="10064" spans="12:18" x14ac:dyDescent="0.25">
      <c r="L10064" t="s">
        <v>1379</v>
      </c>
      <c r="M10064" t="s">
        <v>8351</v>
      </c>
      <c r="N10064" t="s">
        <v>47330</v>
      </c>
      <c r="O10064" s="76" t="s">
        <v>4356</v>
      </c>
      <c r="P10064" s="82">
        <v>1387</v>
      </c>
      <c r="Q10064" s="82" t="s">
        <v>92522</v>
      </c>
      <c r="R10064"/>
    </row>
    <row r="10065" spans="12:18" x14ac:dyDescent="0.25">
      <c r="L10065" t="s">
        <v>1379</v>
      </c>
      <c r="M10065" t="s">
        <v>10249</v>
      </c>
      <c r="N10065" t="s">
        <v>47331</v>
      </c>
      <c r="O10065" s="76" t="s">
        <v>4356</v>
      </c>
      <c r="P10065" s="82">
        <v>1161</v>
      </c>
      <c r="Q10065" s="82" t="s">
        <v>92707</v>
      </c>
      <c r="R10065"/>
    </row>
    <row r="10066" spans="12:18" x14ac:dyDescent="0.25">
      <c r="L10066" t="s">
        <v>1379</v>
      </c>
      <c r="M10066" t="s">
        <v>20642</v>
      </c>
      <c r="N10066" t="s">
        <v>47332</v>
      </c>
      <c r="O10066" s="76" t="s">
        <v>4356</v>
      </c>
      <c r="P10066" s="82">
        <v>1580</v>
      </c>
      <c r="Q10066" s="82" t="s">
        <v>92708</v>
      </c>
      <c r="R10066"/>
    </row>
    <row r="10067" spans="12:18" x14ac:dyDescent="0.25">
      <c r="L10067" t="s">
        <v>1379</v>
      </c>
      <c r="M10067" t="s">
        <v>10250</v>
      </c>
      <c r="N10067" t="s">
        <v>47333</v>
      </c>
      <c r="O10067" s="76" t="s">
        <v>4366</v>
      </c>
      <c r="P10067" s="82">
        <v>152</v>
      </c>
      <c r="Q10067" s="82" t="s">
        <v>92709</v>
      </c>
      <c r="R10067"/>
    </row>
    <row r="10068" spans="12:18" x14ac:dyDescent="0.25">
      <c r="L10068" t="s">
        <v>1379</v>
      </c>
      <c r="M10068" t="s">
        <v>10251</v>
      </c>
      <c r="N10068" t="s">
        <v>47334</v>
      </c>
      <c r="O10068" s="76" t="s">
        <v>4356</v>
      </c>
      <c r="P10068" s="82">
        <v>493</v>
      </c>
      <c r="Q10068" s="82" t="s">
        <v>92710</v>
      </c>
      <c r="R10068"/>
    </row>
    <row r="10069" spans="12:18" x14ac:dyDescent="0.25">
      <c r="L10069" t="s">
        <v>1379</v>
      </c>
      <c r="M10069" t="s">
        <v>10252</v>
      </c>
      <c r="N10069" t="s">
        <v>47335</v>
      </c>
      <c r="O10069" s="76" t="s">
        <v>4356</v>
      </c>
      <c r="P10069" s="82">
        <v>573</v>
      </c>
      <c r="Q10069" s="82" t="s">
        <v>92711</v>
      </c>
      <c r="R10069"/>
    </row>
    <row r="10070" spans="12:18" x14ac:dyDescent="0.25">
      <c r="L10070" t="s">
        <v>1379</v>
      </c>
      <c r="M10070" t="s">
        <v>8392</v>
      </c>
      <c r="N10070" t="s">
        <v>47336</v>
      </c>
      <c r="O10070" s="76" t="s">
        <v>4366</v>
      </c>
      <c r="P10070" s="82">
        <v>83</v>
      </c>
      <c r="Q10070" s="82" t="s">
        <v>92712</v>
      </c>
      <c r="R10070"/>
    </row>
    <row r="10071" spans="12:18" x14ac:dyDescent="0.25">
      <c r="L10071" t="s">
        <v>1379</v>
      </c>
      <c r="M10071" t="s">
        <v>8393</v>
      </c>
      <c r="N10071" t="s">
        <v>47337</v>
      </c>
      <c r="O10071" s="76" t="s">
        <v>4356</v>
      </c>
      <c r="P10071" s="82">
        <v>465</v>
      </c>
      <c r="Q10071" s="82" t="s">
        <v>92713</v>
      </c>
      <c r="R10071"/>
    </row>
    <row r="10072" spans="12:18" x14ac:dyDescent="0.25">
      <c r="L10072" t="s">
        <v>1379</v>
      </c>
      <c r="M10072" t="s">
        <v>8394</v>
      </c>
      <c r="N10072" t="s">
        <v>47338</v>
      </c>
      <c r="O10072" s="76" t="s">
        <v>4374</v>
      </c>
      <c r="P10072" s="82">
        <v>1728</v>
      </c>
      <c r="Q10072" s="82" t="s">
        <v>72645</v>
      </c>
      <c r="R10072"/>
    </row>
    <row r="10073" spans="12:18" x14ac:dyDescent="0.25">
      <c r="L10073" t="s">
        <v>1379</v>
      </c>
      <c r="M10073" t="s">
        <v>18177</v>
      </c>
      <c r="N10073" t="s">
        <v>47339</v>
      </c>
      <c r="O10073" s="76" t="s">
        <v>4374</v>
      </c>
      <c r="P10073" s="82">
        <v>1430</v>
      </c>
      <c r="Q10073" s="82" t="s">
        <v>92714</v>
      </c>
      <c r="R10073"/>
    </row>
    <row r="10074" spans="12:18" x14ac:dyDescent="0.25">
      <c r="L10074" t="s">
        <v>1379</v>
      </c>
      <c r="M10074" t="s">
        <v>10253</v>
      </c>
      <c r="N10074" t="s">
        <v>47340</v>
      </c>
      <c r="O10074" s="76" t="s">
        <v>4366</v>
      </c>
      <c r="P10074" s="82">
        <v>50</v>
      </c>
      <c r="Q10074" s="82" t="s">
        <v>92715</v>
      </c>
      <c r="R10074"/>
    </row>
    <row r="10075" spans="12:18" x14ac:dyDescent="0.25">
      <c r="L10075" t="s">
        <v>1379</v>
      </c>
      <c r="M10075" t="s">
        <v>34287</v>
      </c>
      <c r="N10075" t="s">
        <v>47341</v>
      </c>
      <c r="O10075" s="76" t="s">
        <v>4356</v>
      </c>
      <c r="P10075" s="82">
        <v>348</v>
      </c>
      <c r="Q10075" s="82" t="s">
        <v>92716</v>
      </c>
      <c r="R10075"/>
    </row>
    <row r="10076" spans="12:18" x14ac:dyDescent="0.25">
      <c r="L10076" t="s">
        <v>1379</v>
      </c>
      <c r="M10076" t="s">
        <v>8330</v>
      </c>
      <c r="N10076" t="s">
        <v>47342</v>
      </c>
      <c r="O10076" s="76" t="s">
        <v>4356</v>
      </c>
      <c r="P10076" s="82">
        <v>4684</v>
      </c>
      <c r="Q10076" s="82" t="s">
        <v>92431</v>
      </c>
      <c r="R10076"/>
    </row>
    <row r="10077" spans="12:18" x14ac:dyDescent="0.25">
      <c r="L10077" t="s">
        <v>1379</v>
      </c>
      <c r="M10077" t="s">
        <v>34288</v>
      </c>
      <c r="N10077" t="s">
        <v>47343</v>
      </c>
      <c r="O10077" s="76" t="s">
        <v>4366</v>
      </c>
      <c r="P10077" s="82">
        <v>93</v>
      </c>
      <c r="Q10077" s="82" t="s">
        <v>92719</v>
      </c>
      <c r="R10077"/>
    </row>
    <row r="10078" spans="12:18" x14ac:dyDescent="0.25">
      <c r="L10078" t="s">
        <v>1379</v>
      </c>
      <c r="M10078" t="s">
        <v>34289</v>
      </c>
      <c r="N10078" t="s">
        <v>47344</v>
      </c>
      <c r="O10078" s="76" t="s">
        <v>4366</v>
      </c>
      <c r="P10078" s="82">
        <v>110</v>
      </c>
      <c r="Q10078" s="82" t="s">
        <v>92720</v>
      </c>
      <c r="R10078"/>
    </row>
    <row r="10079" spans="12:18" x14ac:dyDescent="0.25">
      <c r="L10079" t="s">
        <v>1379</v>
      </c>
      <c r="M10079" t="s">
        <v>20644</v>
      </c>
      <c r="N10079" t="s">
        <v>47345</v>
      </c>
      <c r="O10079" s="76" t="s">
        <v>4356</v>
      </c>
      <c r="P10079" s="82">
        <v>904</v>
      </c>
      <c r="Q10079" s="82" t="s">
        <v>92721</v>
      </c>
      <c r="R10079"/>
    </row>
    <row r="10080" spans="12:18" x14ac:dyDescent="0.25">
      <c r="L10080" t="s">
        <v>1379</v>
      </c>
      <c r="M10080" t="s">
        <v>18179</v>
      </c>
      <c r="N10080" t="s">
        <v>47346</v>
      </c>
      <c r="O10080" s="76" t="s">
        <v>4356</v>
      </c>
      <c r="P10080" s="82">
        <v>316</v>
      </c>
      <c r="Q10080" s="82" t="s">
        <v>92722</v>
      </c>
      <c r="R10080"/>
    </row>
    <row r="10081" spans="12:18" x14ac:dyDescent="0.25">
      <c r="L10081" t="s">
        <v>1379</v>
      </c>
      <c r="M10081" t="s">
        <v>8356</v>
      </c>
      <c r="N10081" t="s">
        <v>47347</v>
      </c>
      <c r="O10081" s="76" t="s">
        <v>4356</v>
      </c>
      <c r="P10081" s="82">
        <v>6122</v>
      </c>
      <c r="Q10081" s="82" t="s">
        <v>92553</v>
      </c>
      <c r="R10081"/>
    </row>
    <row r="10082" spans="12:18" x14ac:dyDescent="0.25">
      <c r="L10082" t="s">
        <v>1379</v>
      </c>
      <c r="M10082" t="s">
        <v>18181</v>
      </c>
      <c r="N10082" t="s">
        <v>47348</v>
      </c>
      <c r="O10082" s="76" t="s">
        <v>4356</v>
      </c>
      <c r="P10082" s="82">
        <v>613</v>
      </c>
      <c r="Q10082" s="82" t="s">
        <v>92723</v>
      </c>
      <c r="R10082"/>
    </row>
    <row r="10083" spans="12:18" x14ac:dyDescent="0.25">
      <c r="L10083" t="s">
        <v>1379</v>
      </c>
      <c r="M10083" t="s">
        <v>10254</v>
      </c>
      <c r="N10083" t="s">
        <v>47349</v>
      </c>
      <c r="O10083" s="76" t="s">
        <v>4356</v>
      </c>
      <c r="P10083" s="82">
        <v>629</v>
      </c>
      <c r="Q10083" s="82" t="s">
        <v>92724</v>
      </c>
      <c r="R10083"/>
    </row>
    <row r="10084" spans="12:18" x14ac:dyDescent="0.25">
      <c r="L10084" t="s">
        <v>1379</v>
      </c>
      <c r="M10084" t="s">
        <v>8396</v>
      </c>
      <c r="N10084" t="s">
        <v>47350</v>
      </c>
      <c r="O10084" s="76" t="s">
        <v>4356</v>
      </c>
      <c r="P10084" s="82">
        <v>238</v>
      </c>
      <c r="Q10084" s="82" t="s">
        <v>92725</v>
      </c>
      <c r="R10084"/>
    </row>
    <row r="10085" spans="12:18" x14ac:dyDescent="0.25">
      <c r="L10085" t="s">
        <v>1379</v>
      </c>
      <c r="M10085" t="s">
        <v>10255</v>
      </c>
      <c r="N10085" t="s">
        <v>47351</v>
      </c>
      <c r="O10085" s="76" t="s">
        <v>4356</v>
      </c>
      <c r="P10085" s="82">
        <v>761</v>
      </c>
      <c r="Q10085" s="82" t="s">
        <v>92727</v>
      </c>
      <c r="R10085"/>
    </row>
    <row r="10086" spans="12:18" x14ac:dyDescent="0.25">
      <c r="L10086" t="s">
        <v>1379</v>
      </c>
      <c r="M10086" t="s">
        <v>10256</v>
      </c>
      <c r="N10086" t="s">
        <v>47352</v>
      </c>
      <c r="O10086" s="76" t="s">
        <v>4356</v>
      </c>
      <c r="P10086" s="82">
        <v>823</v>
      </c>
      <c r="Q10086" s="82" t="s">
        <v>92728</v>
      </c>
      <c r="R10086"/>
    </row>
    <row r="10087" spans="12:18" x14ac:dyDescent="0.25">
      <c r="L10087" t="s">
        <v>1379</v>
      </c>
      <c r="M10087" t="s">
        <v>10257</v>
      </c>
      <c r="N10087" t="s">
        <v>47353</v>
      </c>
      <c r="O10087" s="76" t="s">
        <v>4356</v>
      </c>
      <c r="P10087" s="82">
        <v>372</v>
      </c>
      <c r="Q10087" s="82" t="s">
        <v>92729</v>
      </c>
      <c r="R10087"/>
    </row>
    <row r="10088" spans="12:18" x14ac:dyDescent="0.25">
      <c r="L10088" t="s">
        <v>1379</v>
      </c>
      <c r="M10088" t="s">
        <v>8397</v>
      </c>
      <c r="N10088" t="s">
        <v>47354</v>
      </c>
      <c r="O10088" s="76" t="s">
        <v>4356</v>
      </c>
      <c r="P10088" s="82">
        <v>656</v>
      </c>
      <c r="Q10088" s="82" t="s">
        <v>92730</v>
      </c>
      <c r="R10088"/>
    </row>
    <row r="10089" spans="12:18" x14ac:dyDescent="0.25">
      <c r="L10089" t="s">
        <v>1379</v>
      </c>
      <c r="M10089" t="s">
        <v>18182</v>
      </c>
      <c r="N10089" t="s">
        <v>47355</v>
      </c>
      <c r="O10089" s="76" t="s">
        <v>4356</v>
      </c>
      <c r="P10089" s="82">
        <v>108</v>
      </c>
      <c r="Q10089" s="82" t="s">
        <v>92731</v>
      </c>
      <c r="R10089"/>
    </row>
    <row r="10090" spans="12:18" x14ac:dyDescent="0.25">
      <c r="L10090" t="s">
        <v>1379</v>
      </c>
      <c r="M10090" t="s">
        <v>34290</v>
      </c>
      <c r="N10090" t="s">
        <v>47356</v>
      </c>
      <c r="O10090" s="76" t="s">
        <v>4356</v>
      </c>
      <c r="P10090" s="82">
        <v>786</v>
      </c>
      <c r="Q10090" s="82" t="s">
        <v>92732</v>
      </c>
      <c r="R10090"/>
    </row>
    <row r="10091" spans="12:18" x14ac:dyDescent="0.25">
      <c r="L10091" t="s">
        <v>1379</v>
      </c>
      <c r="M10091" t="s">
        <v>8398</v>
      </c>
      <c r="N10091" t="s">
        <v>47357</v>
      </c>
      <c r="O10091" s="76" t="s">
        <v>4366</v>
      </c>
      <c r="P10091" s="82">
        <v>167</v>
      </c>
      <c r="Q10091" s="82" t="s">
        <v>92733</v>
      </c>
      <c r="R10091"/>
    </row>
    <row r="10092" spans="12:18" x14ac:dyDescent="0.25">
      <c r="L10092" t="s">
        <v>1379</v>
      </c>
      <c r="M10092" t="s">
        <v>34291</v>
      </c>
      <c r="N10092" t="s">
        <v>47358</v>
      </c>
      <c r="O10092" s="76" t="s">
        <v>4356</v>
      </c>
      <c r="P10092" s="82">
        <v>647</v>
      </c>
      <c r="Q10092" s="82" t="s">
        <v>92734</v>
      </c>
      <c r="R10092"/>
    </row>
    <row r="10093" spans="12:18" x14ac:dyDescent="0.25">
      <c r="L10093" t="s">
        <v>1379</v>
      </c>
      <c r="M10093" t="s">
        <v>18183</v>
      </c>
      <c r="N10093" t="s">
        <v>47359</v>
      </c>
      <c r="O10093" s="76" t="s">
        <v>4356</v>
      </c>
      <c r="P10093" s="82">
        <v>871</v>
      </c>
      <c r="Q10093" s="82" t="s">
        <v>92735</v>
      </c>
      <c r="R10093"/>
    </row>
    <row r="10094" spans="12:18" x14ac:dyDescent="0.25">
      <c r="L10094" t="s">
        <v>1379</v>
      </c>
      <c r="M10094" t="s">
        <v>34292</v>
      </c>
      <c r="N10094" t="s">
        <v>47360</v>
      </c>
      <c r="O10094" s="76" t="s">
        <v>4356</v>
      </c>
      <c r="P10094" s="82">
        <v>805</v>
      </c>
      <c r="Q10094" s="82" t="s">
        <v>92736</v>
      </c>
      <c r="R10094"/>
    </row>
    <row r="10095" spans="12:18" x14ac:dyDescent="0.25">
      <c r="L10095" t="s">
        <v>1379</v>
      </c>
      <c r="M10095" t="s">
        <v>10258</v>
      </c>
      <c r="N10095" t="s">
        <v>47361</v>
      </c>
      <c r="O10095" s="76" t="s">
        <v>4356</v>
      </c>
      <c r="P10095" s="82">
        <v>327</v>
      </c>
      <c r="Q10095" s="82" t="s">
        <v>92737</v>
      </c>
      <c r="R10095"/>
    </row>
    <row r="10096" spans="12:18" x14ac:dyDescent="0.25">
      <c r="L10096" t="s">
        <v>1379</v>
      </c>
      <c r="M10096" t="s">
        <v>18185</v>
      </c>
      <c r="N10096" t="s">
        <v>47362</v>
      </c>
      <c r="O10096" s="76" t="s">
        <v>4356</v>
      </c>
      <c r="P10096" s="82">
        <v>2394</v>
      </c>
      <c r="Q10096" s="82" t="s">
        <v>92738</v>
      </c>
      <c r="R10096"/>
    </row>
    <row r="10097" spans="12:18" x14ac:dyDescent="0.25">
      <c r="L10097" t="s">
        <v>1379</v>
      </c>
      <c r="M10097" t="s">
        <v>18191</v>
      </c>
      <c r="N10097" t="s">
        <v>47363</v>
      </c>
      <c r="O10097" s="76" t="s">
        <v>4366</v>
      </c>
      <c r="P10097" s="82">
        <v>423</v>
      </c>
      <c r="Q10097" s="82" t="s">
        <v>92740</v>
      </c>
      <c r="R10097"/>
    </row>
    <row r="10098" spans="12:18" x14ac:dyDescent="0.25">
      <c r="L10098" t="s">
        <v>1379</v>
      </c>
      <c r="M10098" t="s">
        <v>18189</v>
      </c>
      <c r="N10098" t="s">
        <v>47364</v>
      </c>
      <c r="O10098" s="76" t="s">
        <v>4356</v>
      </c>
      <c r="P10098" s="82">
        <v>1294</v>
      </c>
      <c r="Q10098" s="82" t="s">
        <v>92739</v>
      </c>
      <c r="R10098"/>
    </row>
    <row r="10099" spans="12:18" x14ac:dyDescent="0.25">
      <c r="L10099" t="s">
        <v>1379</v>
      </c>
      <c r="M10099" t="s">
        <v>5197</v>
      </c>
      <c r="N10099" t="s">
        <v>47365</v>
      </c>
      <c r="O10099" s="76" t="s">
        <v>4366</v>
      </c>
      <c r="P10099" s="82">
        <v>178</v>
      </c>
      <c r="Q10099" s="82" t="s">
        <v>92742</v>
      </c>
      <c r="R10099"/>
    </row>
    <row r="10100" spans="12:18" x14ac:dyDescent="0.25">
      <c r="L10100" t="s">
        <v>1379</v>
      </c>
      <c r="M10100" t="s">
        <v>8399</v>
      </c>
      <c r="N10100" t="s">
        <v>47366</v>
      </c>
      <c r="O10100" s="76" t="s">
        <v>4366</v>
      </c>
      <c r="P10100" s="82">
        <v>194</v>
      </c>
      <c r="Q10100" s="82" t="s">
        <v>92746</v>
      </c>
      <c r="R10100"/>
    </row>
    <row r="10101" spans="12:18" x14ac:dyDescent="0.25">
      <c r="L10101" t="s">
        <v>1379</v>
      </c>
      <c r="M10101" t="s">
        <v>18196</v>
      </c>
      <c r="N10101" t="s">
        <v>47367</v>
      </c>
      <c r="O10101" s="76" t="s">
        <v>4356</v>
      </c>
      <c r="P10101" s="82">
        <v>54</v>
      </c>
      <c r="Q10101" s="82" t="s">
        <v>92747</v>
      </c>
      <c r="R10101"/>
    </row>
    <row r="10102" spans="12:18" x14ac:dyDescent="0.25">
      <c r="L10102" t="s">
        <v>1379</v>
      </c>
      <c r="M10102" t="s">
        <v>10260</v>
      </c>
      <c r="N10102" t="s">
        <v>47368</v>
      </c>
      <c r="O10102" s="76" t="s">
        <v>4366</v>
      </c>
      <c r="P10102" s="82">
        <v>427</v>
      </c>
      <c r="Q10102" s="82" t="s">
        <v>92749</v>
      </c>
      <c r="R10102"/>
    </row>
    <row r="10103" spans="12:18" x14ac:dyDescent="0.25">
      <c r="L10103" t="s">
        <v>1379</v>
      </c>
      <c r="M10103" t="s">
        <v>8400</v>
      </c>
      <c r="N10103" t="s">
        <v>47369</v>
      </c>
      <c r="O10103" s="76" t="s">
        <v>4366</v>
      </c>
      <c r="P10103" s="82">
        <v>339</v>
      </c>
      <c r="Q10103" s="82" t="s">
        <v>92750</v>
      </c>
      <c r="R10103"/>
    </row>
    <row r="10104" spans="12:18" x14ac:dyDescent="0.25">
      <c r="L10104" t="s">
        <v>1379</v>
      </c>
      <c r="M10104" t="s">
        <v>20648</v>
      </c>
      <c r="N10104" t="s">
        <v>47370</v>
      </c>
      <c r="O10104" s="76" t="s">
        <v>4374</v>
      </c>
      <c r="P10104" s="82">
        <v>2282</v>
      </c>
      <c r="Q10104" s="82" t="s">
        <v>92751</v>
      </c>
      <c r="R10104"/>
    </row>
    <row r="10105" spans="12:18" x14ac:dyDescent="0.25">
      <c r="L10105" t="s">
        <v>1379</v>
      </c>
      <c r="M10105" t="s">
        <v>10261</v>
      </c>
      <c r="N10105" t="s">
        <v>47371</v>
      </c>
      <c r="O10105" s="76" t="s">
        <v>4374</v>
      </c>
      <c r="P10105" s="82">
        <v>1073</v>
      </c>
      <c r="Q10105" s="82" t="s">
        <v>92752</v>
      </c>
      <c r="R10105"/>
    </row>
    <row r="10106" spans="12:18" x14ac:dyDescent="0.25">
      <c r="L10106" t="s">
        <v>1379</v>
      </c>
      <c r="M10106" t="s">
        <v>10262</v>
      </c>
      <c r="N10106" t="s">
        <v>47372</v>
      </c>
      <c r="O10106" s="76" t="s">
        <v>4356</v>
      </c>
      <c r="P10106" s="82">
        <v>81</v>
      </c>
      <c r="Q10106" s="82" t="s">
        <v>92754</v>
      </c>
      <c r="R10106"/>
    </row>
    <row r="10107" spans="12:18" x14ac:dyDescent="0.25">
      <c r="L10107" t="s">
        <v>1379</v>
      </c>
      <c r="M10107" t="s">
        <v>20649</v>
      </c>
      <c r="N10107" t="s">
        <v>47373</v>
      </c>
      <c r="O10107" s="76" t="s">
        <v>4356</v>
      </c>
      <c r="P10107" s="82">
        <v>671</v>
      </c>
      <c r="Q10107" s="82" t="s">
        <v>92753</v>
      </c>
      <c r="R10107"/>
    </row>
    <row r="10108" spans="12:18" x14ac:dyDescent="0.25">
      <c r="L10108" t="s">
        <v>1379</v>
      </c>
      <c r="M10108" t="s">
        <v>10263</v>
      </c>
      <c r="N10108" t="s">
        <v>47374</v>
      </c>
      <c r="O10108" s="76" t="s">
        <v>4366</v>
      </c>
      <c r="P10108" s="82">
        <v>210</v>
      </c>
      <c r="Q10108" s="82" t="s">
        <v>92755</v>
      </c>
      <c r="R10108"/>
    </row>
    <row r="10109" spans="12:18" x14ac:dyDescent="0.25">
      <c r="L10109" t="s">
        <v>1379</v>
      </c>
      <c r="M10109" t="s">
        <v>20650</v>
      </c>
      <c r="N10109" t="s">
        <v>47375</v>
      </c>
      <c r="O10109" s="76" t="s">
        <v>4366</v>
      </c>
      <c r="P10109" s="82">
        <v>264</v>
      </c>
      <c r="Q10109" s="82" t="s">
        <v>92757</v>
      </c>
      <c r="R10109"/>
    </row>
    <row r="10110" spans="12:18" x14ac:dyDescent="0.25">
      <c r="L10110" t="s">
        <v>1379</v>
      </c>
      <c r="M10110" t="s">
        <v>4525</v>
      </c>
      <c r="N10110" t="s">
        <v>47376</v>
      </c>
      <c r="O10110" s="76" t="s">
        <v>4366</v>
      </c>
      <c r="P10110" s="82">
        <v>489</v>
      </c>
      <c r="Q10110" s="82" t="s">
        <v>92758</v>
      </c>
      <c r="R10110"/>
    </row>
    <row r="10111" spans="12:18" x14ac:dyDescent="0.25">
      <c r="L10111" t="s">
        <v>1379</v>
      </c>
      <c r="M10111" t="s">
        <v>10264</v>
      </c>
      <c r="N10111" t="s">
        <v>47377</v>
      </c>
      <c r="O10111" s="76" t="s">
        <v>4374</v>
      </c>
      <c r="P10111" s="82">
        <v>5090</v>
      </c>
      <c r="Q10111" s="82" t="s">
        <v>72645</v>
      </c>
      <c r="R10111"/>
    </row>
    <row r="10112" spans="12:18" x14ac:dyDescent="0.25">
      <c r="L10112" t="s">
        <v>1379</v>
      </c>
      <c r="M10112" t="s">
        <v>10265</v>
      </c>
      <c r="N10112" t="s">
        <v>47378</v>
      </c>
      <c r="O10112" s="76" t="s">
        <v>4366</v>
      </c>
      <c r="P10112" s="82">
        <v>308</v>
      </c>
      <c r="Q10112" s="82" t="s">
        <v>92760</v>
      </c>
      <c r="R10112"/>
    </row>
    <row r="10113" spans="12:18" x14ac:dyDescent="0.25">
      <c r="L10113" t="s">
        <v>1379</v>
      </c>
      <c r="M10113" t="s">
        <v>34294</v>
      </c>
      <c r="N10113" t="s">
        <v>47379</v>
      </c>
      <c r="O10113" s="76" t="s">
        <v>4356</v>
      </c>
      <c r="P10113" s="82">
        <v>1809</v>
      </c>
      <c r="Q10113" s="82" t="s">
        <v>92761</v>
      </c>
      <c r="R10113"/>
    </row>
    <row r="10114" spans="12:18" x14ac:dyDescent="0.25">
      <c r="L10114" t="s">
        <v>1379</v>
      </c>
      <c r="M10114" t="s">
        <v>20651</v>
      </c>
      <c r="N10114" t="s">
        <v>47380</v>
      </c>
      <c r="O10114" s="76" t="s">
        <v>4356</v>
      </c>
      <c r="P10114" s="82">
        <v>469</v>
      </c>
      <c r="Q10114" s="82" t="s">
        <v>92762</v>
      </c>
      <c r="R10114"/>
    </row>
    <row r="10115" spans="12:18" x14ac:dyDescent="0.25">
      <c r="L10115" t="s">
        <v>1379</v>
      </c>
      <c r="M10115" t="s">
        <v>8402</v>
      </c>
      <c r="N10115" t="s">
        <v>47381</v>
      </c>
      <c r="O10115" s="76" t="s">
        <v>4356</v>
      </c>
      <c r="P10115" s="82">
        <v>155</v>
      </c>
      <c r="Q10115" s="82" t="s">
        <v>92763</v>
      </c>
      <c r="R10115"/>
    </row>
    <row r="10116" spans="12:18" x14ac:dyDescent="0.25">
      <c r="L10116" t="s">
        <v>1379</v>
      </c>
      <c r="M10116" t="s">
        <v>10266</v>
      </c>
      <c r="N10116" t="s">
        <v>47382</v>
      </c>
      <c r="O10116" s="76" t="s">
        <v>4374</v>
      </c>
      <c r="P10116" s="82">
        <v>745</v>
      </c>
      <c r="Q10116" s="82" t="s">
        <v>92764</v>
      </c>
      <c r="R10116"/>
    </row>
    <row r="10117" spans="12:18" x14ac:dyDescent="0.25">
      <c r="L10117" t="s">
        <v>1379</v>
      </c>
      <c r="M10117" t="s">
        <v>8403</v>
      </c>
      <c r="N10117" t="s">
        <v>47383</v>
      </c>
      <c r="O10117" s="76" t="s">
        <v>4356</v>
      </c>
      <c r="P10117" s="82">
        <v>744</v>
      </c>
      <c r="Q10117" s="82" t="s">
        <v>92765</v>
      </c>
      <c r="R10117"/>
    </row>
    <row r="10118" spans="12:18" x14ac:dyDescent="0.25">
      <c r="L10118" t="s">
        <v>1379</v>
      </c>
      <c r="M10118" t="s">
        <v>20652</v>
      </c>
      <c r="N10118" t="s">
        <v>47384</v>
      </c>
      <c r="O10118" s="76" t="s">
        <v>4374</v>
      </c>
      <c r="P10118" s="82">
        <v>2519</v>
      </c>
      <c r="Q10118" s="82" t="s">
        <v>72645</v>
      </c>
      <c r="R10118"/>
    </row>
    <row r="10119" spans="12:18" x14ac:dyDescent="0.25">
      <c r="L10119" t="s">
        <v>1379</v>
      </c>
      <c r="M10119" t="s">
        <v>20653</v>
      </c>
      <c r="N10119" t="s">
        <v>47385</v>
      </c>
      <c r="O10119" s="76" t="s">
        <v>4356</v>
      </c>
      <c r="P10119" s="82">
        <v>195</v>
      </c>
      <c r="Q10119" s="82" t="s">
        <v>92767</v>
      </c>
      <c r="R10119"/>
    </row>
    <row r="10120" spans="12:18" x14ac:dyDescent="0.25">
      <c r="L10120" t="s">
        <v>1379</v>
      </c>
      <c r="M10120" t="s">
        <v>20654</v>
      </c>
      <c r="N10120" t="s">
        <v>47386</v>
      </c>
      <c r="O10120" s="76" t="s">
        <v>4356</v>
      </c>
      <c r="P10120" s="82">
        <v>713</v>
      </c>
      <c r="Q10120" s="82" t="s">
        <v>92769</v>
      </c>
      <c r="R10120"/>
    </row>
    <row r="10121" spans="12:18" x14ac:dyDescent="0.25">
      <c r="L10121" t="s">
        <v>1379</v>
      </c>
      <c r="M10121" t="s">
        <v>8405</v>
      </c>
      <c r="N10121" t="s">
        <v>47387</v>
      </c>
      <c r="O10121" s="76" t="s">
        <v>4374</v>
      </c>
      <c r="P10121" s="82">
        <v>10230</v>
      </c>
      <c r="Q10121" s="82" t="s">
        <v>92773</v>
      </c>
      <c r="R10121"/>
    </row>
    <row r="10122" spans="12:18" x14ac:dyDescent="0.25">
      <c r="L10122" t="s">
        <v>1379</v>
      </c>
      <c r="M10122" t="s">
        <v>8406</v>
      </c>
      <c r="N10122" t="s">
        <v>47388</v>
      </c>
      <c r="O10122" s="76" t="s">
        <v>4356</v>
      </c>
      <c r="P10122" s="82">
        <v>632</v>
      </c>
      <c r="Q10122" s="82" t="s">
        <v>92774</v>
      </c>
      <c r="R10122"/>
    </row>
    <row r="10123" spans="12:18" x14ac:dyDescent="0.25">
      <c r="L10123" t="s">
        <v>1379</v>
      </c>
      <c r="M10123" t="s">
        <v>20655</v>
      </c>
      <c r="N10123" t="s">
        <v>47389</v>
      </c>
      <c r="O10123" s="76" t="s">
        <v>4356</v>
      </c>
      <c r="P10123" s="82">
        <v>4143</v>
      </c>
      <c r="Q10123" s="82" t="s">
        <v>92775</v>
      </c>
      <c r="R10123"/>
    </row>
    <row r="10124" spans="12:18" x14ac:dyDescent="0.25">
      <c r="L10124" t="s">
        <v>1379</v>
      </c>
      <c r="M10124" t="s">
        <v>8407</v>
      </c>
      <c r="N10124" t="s">
        <v>47390</v>
      </c>
      <c r="O10124" s="76" t="s">
        <v>4374</v>
      </c>
      <c r="P10124" s="82">
        <v>1151</v>
      </c>
      <c r="Q10124" s="82" t="s">
        <v>72645</v>
      </c>
      <c r="R10124"/>
    </row>
    <row r="10125" spans="12:18" x14ac:dyDescent="0.25">
      <c r="L10125" t="s">
        <v>1379</v>
      </c>
      <c r="M10125" t="s">
        <v>20656</v>
      </c>
      <c r="N10125" t="s">
        <v>47391</v>
      </c>
      <c r="O10125" s="76" t="s">
        <v>4356</v>
      </c>
      <c r="P10125" s="82">
        <v>931</v>
      </c>
      <c r="Q10125" s="82" t="s">
        <v>92778</v>
      </c>
      <c r="R10125"/>
    </row>
    <row r="10126" spans="12:18" x14ac:dyDescent="0.25">
      <c r="L10126" t="s">
        <v>1379</v>
      </c>
      <c r="M10126" t="s">
        <v>18204</v>
      </c>
      <c r="N10126" t="s">
        <v>47392</v>
      </c>
      <c r="O10126" s="76" t="s">
        <v>4356</v>
      </c>
      <c r="P10126" s="82">
        <v>207</v>
      </c>
      <c r="Q10126" s="82" t="s">
        <v>92776</v>
      </c>
      <c r="R10126"/>
    </row>
    <row r="10127" spans="12:18" x14ac:dyDescent="0.25">
      <c r="L10127" t="s">
        <v>1379</v>
      </c>
      <c r="M10127" t="s">
        <v>8408</v>
      </c>
      <c r="N10127" t="s">
        <v>47393</v>
      </c>
      <c r="O10127" s="76" t="s">
        <v>4356</v>
      </c>
      <c r="P10127" s="82">
        <v>271</v>
      </c>
      <c r="Q10127" s="82" t="s">
        <v>92777</v>
      </c>
      <c r="R10127"/>
    </row>
    <row r="10128" spans="12:18" x14ac:dyDescent="0.25">
      <c r="L10128" t="s">
        <v>1379</v>
      </c>
      <c r="M10128" t="s">
        <v>20657</v>
      </c>
      <c r="N10128" t="s">
        <v>47394</v>
      </c>
      <c r="O10128" s="76" t="s">
        <v>4356</v>
      </c>
      <c r="P10128" s="82">
        <v>1169</v>
      </c>
      <c r="Q10128" s="82" t="s">
        <v>92779</v>
      </c>
      <c r="R10128"/>
    </row>
    <row r="10129" spans="12:18" x14ac:dyDescent="0.25">
      <c r="L10129" t="s">
        <v>1379</v>
      </c>
      <c r="M10129" t="s">
        <v>34296</v>
      </c>
      <c r="N10129" t="s">
        <v>47395</v>
      </c>
      <c r="O10129" s="76" t="s">
        <v>4356</v>
      </c>
      <c r="P10129" s="82">
        <v>706</v>
      </c>
      <c r="Q10129" s="82" t="s">
        <v>92782</v>
      </c>
      <c r="R10129"/>
    </row>
    <row r="10130" spans="12:18" x14ac:dyDescent="0.25">
      <c r="L10130" t="s">
        <v>1379</v>
      </c>
      <c r="M10130" t="s">
        <v>18206</v>
      </c>
      <c r="N10130" t="s">
        <v>47396</v>
      </c>
      <c r="O10130" s="76" t="s">
        <v>4356</v>
      </c>
      <c r="P10130" s="82">
        <v>950</v>
      </c>
      <c r="Q10130" s="82" t="s">
        <v>92783</v>
      </c>
      <c r="R10130"/>
    </row>
    <row r="10131" spans="12:18" x14ac:dyDescent="0.25">
      <c r="L10131" t="s">
        <v>1379</v>
      </c>
      <c r="M10131" t="s">
        <v>8410</v>
      </c>
      <c r="N10131" t="s">
        <v>47397</v>
      </c>
      <c r="O10131" s="76" t="s">
        <v>4356</v>
      </c>
      <c r="P10131" s="82">
        <v>626</v>
      </c>
      <c r="Q10131" s="82" t="s">
        <v>92784</v>
      </c>
      <c r="R10131"/>
    </row>
    <row r="10132" spans="12:18" x14ac:dyDescent="0.25">
      <c r="L10132" t="s">
        <v>1379</v>
      </c>
      <c r="M10132" t="s">
        <v>18208</v>
      </c>
      <c r="N10132" t="s">
        <v>47398</v>
      </c>
      <c r="O10132" s="76" t="s">
        <v>4356</v>
      </c>
      <c r="P10132" s="82">
        <v>400</v>
      </c>
      <c r="Q10132" s="82" t="s">
        <v>92785</v>
      </c>
      <c r="R10132"/>
    </row>
    <row r="10133" spans="12:18" x14ac:dyDescent="0.25">
      <c r="L10133" t="s">
        <v>1379</v>
      </c>
      <c r="M10133" t="s">
        <v>8411</v>
      </c>
      <c r="N10133" t="s">
        <v>47399</v>
      </c>
      <c r="O10133" s="76" t="s">
        <v>4356</v>
      </c>
      <c r="P10133" s="82">
        <v>418</v>
      </c>
      <c r="Q10133" s="82" t="s">
        <v>92787</v>
      </c>
      <c r="R10133"/>
    </row>
    <row r="10134" spans="12:18" x14ac:dyDescent="0.25">
      <c r="L10134" t="s">
        <v>1379</v>
      </c>
      <c r="M10134" t="s">
        <v>20658</v>
      </c>
      <c r="N10134" t="s">
        <v>47400</v>
      </c>
      <c r="O10134" s="76" t="s">
        <v>4356</v>
      </c>
      <c r="P10134" s="82">
        <v>870</v>
      </c>
      <c r="Q10134" s="82" t="s">
        <v>92788</v>
      </c>
      <c r="R10134"/>
    </row>
    <row r="10135" spans="12:18" x14ac:dyDescent="0.25">
      <c r="L10135" t="s">
        <v>1379</v>
      </c>
      <c r="M10135" t="s">
        <v>8412</v>
      </c>
      <c r="N10135" t="s">
        <v>47401</v>
      </c>
      <c r="O10135" s="76" t="s">
        <v>4356</v>
      </c>
      <c r="P10135" s="82">
        <v>663</v>
      </c>
      <c r="Q10135" s="82" t="s">
        <v>92789</v>
      </c>
      <c r="R10135"/>
    </row>
    <row r="10136" spans="12:18" x14ac:dyDescent="0.25">
      <c r="L10136" t="s">
        <v>1379</v>
      </c>
      <c r="M10136" t="s">
        <v>20659</v>
      </c>
      <c r="N10136" t="s">
        <v>47402</v>
      </c>
      <c r="O10136" s="76" t="s">
        <v>4356</v>
      </c>
      <c r="P10136" s="82">
        <v>657</v>
      </c>
      <c r="Q10136" s="82" t="s">
        <v>92790</v>
      </c>
      <c r="R10136"/>
    </row>
    <row r="10137" spans="12:18" x14ac:dyDescent="0.25">
      <c r="L10137" t="s">
        <v>1379</v>
      </c>
      <c r="M10137" t="s">
        <v>11918</v>
      </c>
      <c r="N10137" t="s">
        <v>47403</v>
      </c>
      <c r="O10137" s="76" t="s">
        <v>4356</v>
      </c>
      <c r="P10137" s="82">
        <v>197</v>
      </c>
      <c r="Q10137" s="82" t="s">
        <v>92791</v>
      </c>
      <c r="R10137"/>
    </row>
    <row r="10138" spans="12:18" x14ac:dyDescent="0.25">
      <c r="L10138" t="s">
        <v>1379</v>
      </c>
      <c r="M10138" t="s">
        <v>20660</v>
      </c>
      <c r="N10138" t="s">
        <v>47404</v>
      </c>
      <c r="O10138" s="76" t="s">
        <v>4356</v>
      </c>
      <c r="P10138" s="82">
        <v>525</v>
      </c>
      <c r="Q10138" s="82" t="s">
        <v>92792</v>
      </c>
      <c r="R10138"/>
    </row>
    <row r="10139" spans="12:18" x14ac:dyDescent="0.25">
      <c r="L10139" t="s">
        <v>1379</v>
      </c>
      <c r="M10139" t="s">
        <v>10269</v>
      </c>
      <c r="N10139" t="s">
        <v>47405</v>
      </c>
      <c r="O10139" s="76" t="s">
        <v>4356</v>
      </c>
      <c r="P10139" s="82">
        <v>272</v>
      </c>
      <c r="Q10139" s="82" t="s">
        <v>92793</v>
      </c>
      <c r="R10139"/>
    </row>
    <row r="10140" spans="12:18" x14ac:dyDescent="0.25">
      <c r="L10140" t="s">
        <v>1379</v>
      </c>
      <c r="M10140" t="s">
        <v>34297</v>
      </c>
      <c r="N10140" t="s">
        <v>47406</v>
      </c>
      <c r="O10140" s="76" t="s">
        <v>4356</v>
      </c>
      <c r="P10140" s="82">
        <v>318</v>
      </c>
      <c r="Q10140" s="82" t="s">
        <v>92794</v>
      </c>
      <c r="R10140"/>
    </row>
    <row r="10141" spans="12:18" x14ac:dyDescent="0.25">
      <c r="L10141" t="s">
        <v>1379</v>
      </c>
      <c r="M10141" t="s">
        <v>18212</v>
      </c>
      <c r="N10141" t="s">
        <v>47407</v>
      </c>
      <c r="O10141" s="76" t="s">
        <v>4374</v>
      </c>
      <c r="P10141" s="82">
        <v>3261</v>
      </c>
      <c r="Q10141" s="82" t="s">
        <v>72645</v>
      </c>
      <c r="R10141"/>
    </row>
    <row r="10142" spans="12:18" x14ac:dyDescent="0.25">
      <c r="L10142" t="s">
        <v>1379</v>
      </c>
      <c r="M10142" t="s">
        <v>10270</v>
      </c>
      <c r="N10142" t="s">
        <v>47408</v>
      </c>
      <c r="O10142" s="76" t="s">
        <v>4356</v>
      </c>
      <c r="P10142" s="82">
        <v>530</v>
      </c>
      <c r="Q10142" s="82" t="s">
        <v>92796</v>
      </c>
      <c r="R10142"/>
    </row>
    <row r="10143" spans="12:18" x14ac:dyDescent="0.25">
      <c r="L10143" t="s">
        <v>1379</v>
      </c>
      <c r="M10143" t="s">
        <v>20662</v>
      </c>
      <c r="N10143" t="s">
        <v>47409</v>
      </c>
      <c r="O10143" s="76" t="s">
        <v>4356</v>
      </c>
      <c r="P10143" s="82">
        <v>367</v>
      </c>
      <c r="Q10143" s="82" t="s">
        <v>92798</v>
      </c>
      <c r="R10143"/>
    </row>
    <row r="10144" spans="12:18" x14ac:dyDescent="0.25">
      <c r="L10144" t="s">
        <v>1379</v>
      </c>
      <c r="M10144" t="s">
        <v>20661</v>
      </c>
      <c r="N10144" t="s">
        <v>47410</v>
      </c>
      <c r="O10144" s="76" t="s">
        <v>4356</v>
      </c>
      <c r="P10144" s="82">
        <v>1058</v>
      </c>
      <c r="Q10144" s="82" t="s">
        <v>92797</v>
      </c>
      <c r="R10144"/>
    </row>
    <row r="10145" spans="12:18" x14ac:dyDescent="0.25">
      <c r="L10145" t="s">
        <v>1379</v>
      </c>
      <c r="M10145" t="s">
        <v>20663</v>
      </c>
      <c r="N10145" t="s">
        <v>47411</v>
      </c>
      <c r="O10145" s="76" t="s">
        <v>4356</v>
      </c>
      <c r="P10145" s="82">
        <v>1600</v>
      </c>
      <c r="Q10145" s="82" t="s">
        <v>92799</v>
      </c>
      <c r="R10145"/>
    </row>
    <row r="10146" spans="12:18" x14ac:dyDescent="0.25">
      <c r="L10146" t="s">
        <v>1379</v>
      </c>
      <c r="M10146" t="s">
        <v>15661</v>
      </c>
      <c r="N10146" t="s">
        <v>47412</v>
      </c>
      <c r="O10146" s="76" t="s">
        <v>4356</v>
      </c>
      <c r="P10146" s="82">
        <v>263</v>
      </c>
      <c r="Q10146" s="82" t="s">
        <v>92800</v>
      </c>
      <c r="R10146"/>
    </row>
    <row r="10147" spans="12:18" x14ac:dyDescent="0.25">
      <c r="L10147" t="s">
        <v>1379</v>
      </c>
      <c r="M10147" t="s">
        <v>18215</v>
      </c>
      <c r="N10147" t="s">
        <v>47413</v>
      </c>
      <c r="O10147" s="76" t="s">
        <v>4356</v>
      </c>
      <c r="P10147" s="82">
        <v>2246</v>
      </c>
      <c r="Q10147" s="82" t="s">
        <v>92801</v>
      </c>
      <c r="R10147"/>
    </row>
    <row r="10148" spans="12:18" x14ac:dyDescent="0.25">
      <c r="L10148" t="s">
        <v>1379</v>
      </c>
      <c r="M10148" t="s">
        <v>18217</v>
      </c>
      <c r="N10148" t="s">
        <v>47414</v>
      </c>
      <c r="O10148" s="76" t="s">
        <v>4356</v>
      </c>
      <c r="P10148" s="82">
        <v>1231</v>
      </c>
      <c r="Q10148" s="82" t="s">
        <v>92802</v>
      </c>
      <c r="R10148"/>
    </row>
    <row r="10149" spans="12:18" x14ac:dyDescent="0.25">
      <c r="L10149" t="s">
        <v>1379</v>
      </c>
      <c r="M10149" t="s">
        <v>22949</v>
      </c>
      <c r="N10149" t="s">
        <v>47415</v>
      </c>
      <c r="O10149" s="76" t="s">
        <v>4366</v>
      </c>
      <c r="P10149" s="82">
        <v>155</v>
      </c>
      <c r="Q10149" s="82" t="s">
        <v>92886</v>
      </c>
      <c r="R10149"/>
    </row>
    <row r="10150" spans="12:18" x14ac:dyDescent="0.25">
      <c r="L10150" t="s">
        <v>1379</v>
      </c>
      <c r="M10150" t="s">
        <v>34318</v>
      </c>
      <c r="N10150" t="s">
        <v>47416</v>
      </c>
      <c r="O10150" s="76" t="s">
        <v>4356</v>
      </c>
      <c r="P10150" s="82">
        <v>192</v>
      </c>
      <c r="Q10150" s="82" t="s">
        <v>92887</v>
      </c>
      <c r="R10150"/>
    </row>
    <row r="10151" spans="12:18" x14ac:dyDescent="0.25">
      <c r="L10151" t="s">
        <v>1379</v>
      </c>
      <c r="M10151" t="s">
        <v>20680</v>
      </c>
      <c r="N10151" t="s">
        <v>47417</v>
      </c>
      <c r="O10151" s="76" t="s">
        <v>4356</v>
      </c>
      <c r="P10151" s="82">
        <v>531</v>
      </c>
      <c r="Q10151" s="82" t="s">
        <v>92889</v>
      </c>
      <c r="R10151"/>
    </row>
    <row r="10152" spans="12:18" x14ac:dyDescent="0.25">
      <c r="L10152" t="s">
        <v>1379</v>
      </c>
      <c r="M10152" t="s">
        <v>34319</v>
      </c>
      <c r="N10152" t="s">
        <v>47418</v>
      </c>
      <c r="O10152" s="76" t="s">
        <v>4356</v>
      </c>
      <c r="P10152" s="82">
        <v>477</v>
      </c>
      <c r="Q10152" s="82" t="s">
        <v>92890</v>
      </c>
      <c r="R10152"/>
    </row>
    <row r="10153" spans="12:18" x14ac:dyDescent="0.25">
      <c r="L10153" t="s">
        <v>1379</v>
      </c>
      <c r="M10153" t="s">
        <v>10289</v>
      </c>
      <c r="N10153" t="s">
        <v>47419</v>
      </c>
      <c r="O10153" s="76" t="s">
        <v>4356</v>
      </c>
      <c r="P10153" s="82">
        <v>469</v>
      </c>
      <c r="Q10153" s="82" t="s">
        <v>92891</v>
      </c>
      <c r="R10153"/>
    </row>
    <row r="10154" spans="12:18" x14ac:dyDescent="0.25">
      <c r="L10154" t="s">
        <v>1379</v>
      </c>
      <c r="M10154" t="s">
        <v>20681</v>
      </c>
      <c r="N10154" t="s">
        <v>47420</v>
      </c>
      <c r="O10154" s="76" t="s">
        <v>4366</v>
      </c>
      <c r="P10154" s="82">
        <v>154</v>
      </c>
      <c r="Q10154" s="82" t="s">
        <v>92892</v>
      </c>
      <c r="R10154"/>
    </row>
    <row r="10155" spans="12:18" x14ac:dyDescent="0.25">
      <c r="L10155" t="s">
        <v>1379</v>
      </c>
      <c r="M10155" t="s">
        <v>34320</v>
      </c>
      <c r="N10155" t="s">
        <v>47421</v>
      </c>
      <c r="O10155" s="76" t="s">
        <v>4356</v>
      </c>
      <c r="P10155" s="82">
        <v>1987</v>
      </c>
      <c r="Q10155" s="82" t="s">
        <v>92893</v>
      </c>
      <c r="R10155"/>
    </row>
    <row r="10156" spans="12:18" x14ac:dyDescent="0.25">
      <c r="L10156" t="s">
        <v>1379</v>
      </c>
      <c r="M10156" t="s">
        <v>34298</v>
      </c>
      <c r="N10156" t="s">
        <v>47422</v>
      </c>
      <c r="O10156" s="76" t="s">
        <v>4366</v>
      </c>
      <c r="P10156" s="82">
        <v>161</v>
      </c>
      <c r="Q10156" s="82" t="s">
        <v>92803</v>
      </c>
      <c r="R10156"/>
    </row>
    <row r="10157" spans="12:18" x14ac:dyDescent="0.25">
      <c r="L10157" t="s">
        <v>1379</v>
      </c>
      <c r="M10157" t="s">
        <v>8413</v>
      </c>
      <c r="N10157" t="s">
        <v>47423</v>
      </c>
      <c r="O10157" s="76" t="s">
        <v>4356</v>
      </c>
      <c r="P10157" s="82">
        <v>3988</v>
      </c>
      <c r="Q10157" s="82" t="s">
        <v>92804</v>
      </c>
      <c r="R10157"/>
    </row>
    <row r="10158" spans="12:18" x14ac:dyDescent="0.25">
      <c r="L10158" t="s">
        <v>1379</v>
      </c>
      <c r="M10158" t="s">
        <v>18219</v>
      </c>
      <c r="N10158" t="s">
        <v>47424</v>
      </c>
      <c r="O10158" s="76" t="s">
        <v>4356</v>
      </c>
      <c r="P10158" s="82">
        <v>183</v>
      </c>
      <c r="Q10158" s="82" t="s">
        <v>92805</v>
      </c>
      <c r="R10158"/>
    </row>
    <row r="10159" spans="12:18" x14ac:dyDescent="0.25">
      <c r="L10159" t="s">
        <v>1379</v>
      </c>
      <c r="M10159" t="s">
        <v>8414</v>
      </c>
      <c r="N10159" t="s">
        <v>47425</v>
      </c>
      <c r="O10159" s="76" t="s">
        <v>4356</v>
      </c>
      <c r="P10159" s="82">
        <v>709</v>
      </c>
      <c r="Q10159" s="82" t="s">
        <v>92806</v>
      </c>
      <c r="R10159"/>
    </row>
    <row r="10160" spans="12:18" x14ac:dyDescent="0.25">
      <c r="L10160" t="s">
        <v>1379</v>
      </c>
      <c r="M10160" t="s">
        <v>10271</v>
      </c>
      <c r="N10160" t="s">
        <v>47426</v>
      </c>
      <c r="O10160" s="76" t="s">
        <v>4366</v>
      </c>
      <c r="P10160" s="82">
        <v>346</v>
      </c>
      <c r="Q10160" s="82" t="s">
        <v>92807</v>
      </c>
      <c r="R10160"/>
    </row>
    <row r="10161" spans="12:18" x14ac:dyDescent="0.25">
      <c r="L10161" t="s">
        <v>1379</v>
      </c>
      <c r="M10161" t="s">
        <v>10272</v>
      </c>
      <c r="N10161" t="s">
        <v>47427</v>
      </c>
      <c r="O10161" s="76" t="s">
        <v>4356</v>
      </c>
      <c r="P10161" s="82">
        <v>373</v>
      </c>
      <c r="Q10161" s="82" t="s">
        <v>92808</v>
      </c>
      <c r="R10161"/>
    </row>
    <row r="10162" spans="12:18" x14ac:dyDescent="0.25">
      <c r="L10162" t="s">
        <v>1379</v>
      </c>
      <c r="M10162" t="s">
        <v>34299</v>
      </c>
      <c r="N10162" t="s">
        <v>47428</v>
      </c>
      <c r="O10162" s="76" t="s">
        <v>4356</v>
      </c>
      <c r="P10162" s="82">
        <v>1989</v>
      </c>
      <c r="Q10162" s="82" t="s">
        <v>92810</v>
      </c>
      <c r="R10162"/>
    </row>
    <row r="10163" spans="12:18" x14ac:dyDescent="0.25">
      <c r="L10163" t="s">
        <v>1379</v>
      </c>
      <c r="M10163" t="s">
        <v>8416</v>
      </c>
      <c r="N10163" t="s">
        <v>47429</v>
      </c>
      <c r="O10163" s="76" t="s">
        <v>4356</v>
      </c>
      <c r="P10163" s="82">
        <v>716</v>
      </c>
      <c r="Q10163" s="82" t="s">
        <v>92811</v>
      </c>
      <c r="R10163"/>
    </row>
    <row r="10164" spans="12:18" x14ac:dyDescent="0.25">
      <c r="L10164" t="s">
        <v>1379</v>
      </c>
      <c r="M10164" t="s">
        <v>34300</v>
      </c>
      <c r="N10164" t="s">
        <v>47430</v>
      </c>
      <c r="O10164" s="76" t="s">
        <v>4356</v>
      </c>
      <c r="P10164" s="82">
        <v>143</v>
      </c>
      <c r="Q10164" s="82" t="s">
        <v>92812</v>
      </c>
      <c r="R10164"/>
    </row>
    <row r="10165" spans="12:18" x14ac:dyDescent="0.25">
      <c r="L10165" t="s">
        <v>1379</v>
      </c>
      <c r="M10165" t="s">
        <v>34301</v>
      </c>
      <c r="N10165" t="s">
        <v>47431</v>
      </c>
      <c r="O10165" s="76" t="s">
        <v>4366</v>
      </c>
      <c r="P10165" s="82">
        <v>142</v>
      </c>
      <c r="Q10165" s="82" t="s">
        <v>92813</v>
      </c>
      <c r="R10165"/>
    </row>
    <row r="10166" spans="12:18" x14ac:dyDescent="0.25">
      <c r="L10166" t="s">
        <v>1379</v>
      </c>
      <c r="M10166" t="s">
        <v>8417</v>
      </c>
      <c r="N10166" t="s">
        <v>47432</v>
      </c>
      <c r="O10166" s="76" t="s">
        <v>4356</v>
      </c>
      <c r="P10166" s="82">
        <v>481</v>
      </c>
      <c r="Q10166" s="82" t="s">
        <v>92814</v>
      </c>
      <c r="R10166"/>
    </row>
    <row r="10167" spans="12:18" x14ac:dyDescent="0.25">
      <c r="L10167" t="s">
        <v>1379</v>
      </c>
      <c r="M10167" t="s">
        <v>8418</v>
      </c>
      <c r="N10167" t="s">
        <v>47433</v>
      </c>
      <c r="O10167" s="76" t="s">
        <v>4356</v>
      </c>
      <c r="P10167" s="82">
        <v>205</v>
      </c>
      <c r="Q10167" s="82" t="s">
        <v>92817</v>
      </c>
      <c r="R10167"/>
    </row>
    <row r="10168" spans="12:18" x14ac:dyDescent="0.25">
      <c r="L10168" t="s">
        <v>1379</v>
      </c>
      <c r="M10168" t="s">
        <v>8419</v>
      </c>
      <c r="N10168" t="s">
        <v>47434</v>
      </c>
      <c r="O10168" s="76" t="s">
        <v>4356</v>
      </c>
      <c r="P10168" s="82">
        <v>427</v>
      </c>
      <c r="Q10168" s="82" t="s">
        <v>92819</v>
      </c>
      <c r="R10168"/>
    </row>
    <row r="10169" spans="12:18" x14ac:dyDescent="0.25">
      <c r="L10169" t="s">
        <v>1379</v>
      </c>
      <c r="M10169" t="s">
        <v>18224</v>
      </c>
      <c r="N10169" t="s">
        <v>47435</v>
      </c>
      <c r="O10169" s="76" t="s">
        <v>4366</v>
      </c>
      <c r="P10169" s="82">
        <v>85</v>
      </c>
      <c r="Q10169" s="82" t="s">
        <v>92820</v>
      </c>
      <c r="R10169"/>
    </row>
    <row r="10170" spans="12:18" x14ac:dyDescent="0.25">
      <c r="L10170" t="s">
        <v>1379</v>
      </c>
      <c r="M10170" t="s">
        <v>34303</v>
      </c>
      <c r="N10170" t="s">
        <v>47436</v>
      </c>
      <c r="O10170" s="76" t="s">
        <v>4356</v>
      </c>
      <c r="P10170" s="82">
        <v>211</v>
      </c>
      <c r="Q10170" s="82" t="s">
        <v>92821</v>
      </c>
      <c r="R10170"/>
    </row>
    <row r="10171" spans="12:18" x14ac:dyDescent="0.25">
      <c r="L10171" t="s">
        <v>1379</v>
      </c>
      <c r="M10171" t="s">
        <v>10273</v>
      </c>
      <c r="N10171" t="s">
        <v>47437</v>
      </c>
      <c r="O10171" s="76" t="s">
        <v>4356</v>
      </c>
      <c r="P10171" s="82">
        <v>488</v>
      </c>
      <c r="Q10171" s="82" t="s">
        <v>92822</v>
      </c>
      <c r="R10171"/>
    </row>
    <row r="10172" spans="12:18" x14ac:dyDescent="0.25">
      <c r="L10172" t="s">
        <v>1379</v>
      </c>
      <c r="M10172" t="s">
        <v>18226</v>
      </c>
      <c r="N10172" t="s">
        <v>47438</v>
      </c>
      <c r="O10172" s="76" t="s">
        <v>4356</v>
      </c>
      <c r="P10172" s="82">
        <v>887</v>
      </c>
      <c r="Q10172" s="82" t="s">
        <v>92823</v>
      </c>
      <c r="R10172"/>
    </row>
    <row r="10173" spans="12:18" x14ac:dyDescent="0.25">
      <c r="L10173" t="s">
        <v>1379</v>
      </c>
      <c r="M10173" t="s">
        <v>8420</v>
      </c>
      <c r="N10173" t="s">
        <v>47439</v>
      </c>
      <c r="O10173" s="76" t="s">
        <v>4356</v>
      </c>
      <c r="P10173" s="82">
        <v>440</v>
      </c>
      <c r="Q10173" s="82" t="s">
        <v>92824</v>
      </c>
      <c r="R10173"/>
    </row>
    <row r="10174" spans="12:18" x14ac:dyDescent="0.25">
      <c r="L10174" t="s">
        <v>1379</v>
      </c>
      <c r="M10174" t="s">
        <v>20665</v>
      </c>
      <c r="N10174" t="s">
        <v>47440</v>
      </c>
      <c r="O10174" s="76" t="s">
        <v>4356</v>
      </c>
      <c r="P10174" s="82">
        <v>522</v>
      </c>
      <c r="Q10174" s="82" t="s">
        <v>92825</v>
      </c>
      <c r="R10174"/>
    </row>
    <row r="10175" spans="12:18" x14ac:dyDescent="0.25">
      <c r="L10175" t="s">
        <v>1379</v>
      </c>
      <c r="M10175" t="s">
        <v>20666</v>
      </c>
      <c r="N10175" t="s">
        <v>47441</v>
      </c>
      <c r="O10175" s="76" t="s">
        <v>4374</v>
      </c>
      <c r="P10175" s="82">
        <v>882</v>
      </c>
      <c r="Q10175" s="82" t="s">
        <v>92826</v>
      </c>
      <c r="R10175"/>
    </row>
    <row r="10176" spans="12:18" x14ac:dyDescent="0.25">
      <c r="L10176" t="s">
        <v>1379</v>
      </c>
      <c r="M10176" t="s">
        <v>20667</v>
      </c>
      <c r="N10176" t="s">
        <v>47442</v>
      </c>
      <c r="O10176" s="76" t="s">
        <v>4356</v>
      </c>
      <c r="P10176" s="82">
        <v>547</v>
      </c>
      <c r="Q10176" s="82" t="s">
        <v>92827</v>
      </c>
      <c r="R10176"/>
    </row>
    <row r="10177" spans="12:18" x14ac:dyDescent="0.25">
      <c r="L10177" t="s">
        <v>1379</v>
      </c>
      <c r="M10177" t="s">
        <v>18228</v>
      </c>
      <c r="N10177" t="s">
        <v>47443</v>
      </c>
      <c r="O10177" s="76" t="s">
        <v>4356</v>
      </c>
      <c r="P10177" s="82">
        <v>388</v>
      </c>
      <c r="Q10177" s="82" t="s">
        <v>92828</v>
      </c>
      <c r="R10177"/>
    </row>
    <row r="10178" spans="12:18" x14ac:dyDescent="0.25">
      <c r="L10178" t="s">
        <v>1379</v>
      </c>
      <c r="M10178" t="s">
        <v>18230</v>
      </c>
      <c r="N10178" t="s">
        <v>47444</v>
      </c>
      <c r="O10178" s="76" t="s">
        <v>4356</v>
      </c>
      <c r="P10178" s="82">
        <v>884</v>
      </c>
      <c r="Q10178" s="82" t="s">
        <v>92831</v>
      </c>
      <c r="R10178"/>
    </row>
    <row r="10179" spans="12:18" x14ac:dyDescent="0.25">
      <c r="L10179" t="s">
        <v>1379</v>
      </c>
      <c r="M10179" t="s">
        <v>8422</v>
      </c>
      <c r="N10179" t="s">
        <v>47445</v>
      </c>
      <c r="O10179" s="76" t="s">
        <v>4356</v>
      </c>
      <c r="P10179" s="82">
        <v>889</v>
      </c>
      <c r="Q10179" s="82" t="s">
        <v>92832</v>
      </c>
      <c r="R10179"/>
    </row>
    <row r="10180" spans="12:18" x14ac:dyDescent="0.25">
      <c r="L10180" t="s">
        <v>1379</v>
      </c>
      <c r="M10180" t="s">
        <v>20669</v>
      </c>
      <c r="N10180" t="s">
        <v>47446</v>
      </c>
      <c r="O10180" s="76" t="s">
        <v>4356</v>
      </c>
      <c r="P10180" s="82">
        <v>206</v>
      </c>
      <c r="Q10180" s="82" t="s">
        <v>92833</v>
      </c>
      <c r="R10180"/>
    </row>
    <row r="10181" spans="12:18" x14ac:dyDescent="0.25">
      <c r="L10181" t="s">
        <v>1379</v>
      </c>
      <c r="M10181" t="s">
        <v>18231</v>
      </c>
      <c r="N10181" t="s">
        <v>47447</v>
      </c>
      <c r="O10181" s="76" t="s">
        <v>4356</v>
      </c>
      <c r="P10181" s="82">
        <v>126</v>
      </c>
      <c r="Q10181" s="82" t="s">
        <v>92834</v>
      </c>
      <c r="R10181"/>
    </row>
    <row r="10182" spans="12:18" x14ac:dyDescent="0.25">
      <c r="L10182" t="s">
        <v>1379</v>
      </c>
      <c r="M10182" t="s">
        <v>34304</v>
      </c>
      <c r="N10182" t="s">
        <v>47448</v>
      </c>
      <c r="O10182" s="76" t="s">
        <v>4356</v>
      </c>
      <c r="P10182" s="82">
        <v>173</v>
      </c>
      <c r="Q10182" s="82" t="s">
        <v>92835</v>
      </c>
      <c r="R10182"/>
    </row>
    <row r="10183" spans="12:18" x14ac:dyDescent="0.25">
      <c r="L10183" t="s">
        <v>1379</v>
      </c>
      <c r="M10183" t="s">
        <v>8423</v>
      </c>
      <c r="N10183" t="s">
        <v>47449</v>
      </c>
      <c r="O10183" s="76" t="s">
        <v>4356</v>
      </c>
      <c r="P10183" s="82">
        <v>893</v>
      </c>
      <c r="Q10183" s="82" t="s">
        <v>92836</v>
      </c>
      <c r="R10183"/>
    </row>
    <row r="10184" spans="12:18" x14ac:dyDescent="0.25">
      <c r="L10184" t="s">
        <v>1379</v>
      </c>
      <c r="M10184" t="s">
        <v>34305</v>
      </c>
      <c r="N10184" t="s">
        <v>47450</v>
      </c>
      <c r="O10184" s="76" t="s">
        <v>4374</v>
      </c>
      <c r="P10184" s="82">
        <v>1177</v>
      </c>
      <c r="Q10184" s="82" t="s">
        <v>72645</v>
      </c>
      <c r="R10184"/>
    </row>
    <row r="10185" spans="12:18" x14ac:dyDescent="0.25">
      <c r="L10185" t="s">
        <v>1379</v>
      </c>
      <c r="M10185" t="s">
        <v>10275</v>
      </c>
      <c r="N10185" t="s">
        <v>47451</v>
      </c>
      <c r="O10185" s="76" t="s">
        <v>4356</v>
      </c>
      <c r="P10185" s="82">
        <v>318</v>
      </c>
      <c r="Q10185" s="82" t="s">
        <v>92837</v>
      </c>
      <c r="R10185"/>
    </row>
    <row r="10186" spans="12:18" x14ac:dyDescent="0.25">
      <c r="L10186" t="s">
        <v>1379</v>
      </c>
      <c r="M10186" t="s">
        <v>8424</v>
      </c>
      <c r="N10186" t="s">
        <v>47452</v>
      </c>
      <c r="O10186" s="76" t="s">
        <v>4356</v>
      </c>
      <c r="P10186" s="82">
        <v>245</v>
      </c>
      <c r="Q10186" s="82" t="s">
        <v>92838</v>
      </c>
      <c r="R10186"/>
    </row>
    <row r="10187" spans="12:18" x14ac:dyDescent="0.25">
      <c r="L10187" t="s">
        <v>1379</v>
      </c>
      <c r="M10187" t="s">
        <v>34306</v>
      </c>
      <c r="N10187" t="s">
        <v>47453</v>
      </c>
      <c r="O10187" s="76" t="s">
        <v>4356</v>
      </c>
      <c r="P10187" s="82">
        <v>413</v>
      </c>
      <c r="Q10187" s="82" t="s">
        <v>92839</v>
      </c>
      <c r="R10187"/>
    </row>
    <row r="10188" spans="12:18" x14ac:dyDescent="0.25">
      <c r="L10188" t="s">
        <v>1379</v>
      </c>
      <c r="M10188" t="s">
        <v>10277</v>
      </c>
      <c r="N10188" t="s">
        <v>47454</v>
      </c>
      <c r="O10188" s="76" t="s">
        <v>4356</v>
      </c>
      <c r="P10188" s="82">
        <v>248</v>
      </c>
      <c r="Q10188" s="82" t="s">
        <v>92841</v>
      </c>
      <c r="R10188"/>
    </row>
    <row r="10189" spans="12:18" x14ac:dyDescent="0.25">
      <c r="L10189" t="s">
        <v>1379</v>
      </c>
      <c r="M10189" t="s">
        <v>20670</v>
      </c>
      <c r="N10189" t="s">
        <v>47455</v>
      </c>
      <c r="O10189" s="76" t="s">
        <v>4366</v>
      </c>
      <c r="P10189" s="82">
        <v>64</v>
      </c>
      <c r="Q10189" s="82" t="s">
        <v>92842</v>
      </c>
      <c r="R10189"/>
    </row>
    <row r="10190" spans="12:18" x14ac:dyDescent="0.25">
      <c r="L10190" t="s">
        <v>1379</v>
      </c>
      <c r="M10190" t="s">
        <v>10278</v>
      </c>
      <c r="N10190" t="s">
        <v>47456</v>
      </c>
      <c r="O10190" s="76" t="s">
        <v>4356</v>
      </c>
      <c r="P10190" s="82">
        <v>436</v>
      </c>
      <c r="Q10190" s="82" t="s">
        <v>92843</v>
      </c>
      <c r="R10190"/>
    </row>
    <row r="10191" spans="12:18" x14ac:dyDescent="0.25">
      <c r="L10191" t="s">
        <v>1379</v>
      </c>
      <c r="M10191" t="s">
        <v>34307</v>
      </c>
      <c r="N10191" t="s">
        <v>47457</v>
      </c>
      <c r="O10191" s="76" t="s">
        <v>4356</v>
      </c>
      <c r="P10191" s="82">
        <v>182</v>
      </c>
      <c r="Q10191" s="82" t="s">
        <v>92844</v>
      </c>
      <c r="R10191"/>
    </row>
    <row r="10192" spans="12:18" x14ac:dyDescent="0.25">
      <c r="L10192" t="s">
        <v>1379</v>
      </c>
      <c r="M10192" t="s">
        <v>8425</v>
      </c>
      <c r="N10192" t="s">
        <v>47458</v>
      </c>
      <c r="O10192" s="76" t="s">
        <v>4366</v>
      </c>
      <c r="P10192" s="82">
        <v>253</v>
      </c>
      <c r="Q10192" s="82" t="s">
        <v>92845</v>
      </c>
      <c r="R10192"/>
    </row>
    <row r="10193" spans="12:18" x14ac:dyDescent="0.25">
      <c r="L10193" t="s">
        <v>1379</v>
      </c>
      <c r="M10193" t="s">
        <v>20671</v>
      </c>
      <c r="N10193" t="s">
        <v>47459</v>
      </c>
      <c r="O10193" s="76" t="s">
        <v>4356</v>
      </c>
      <c r="P10193" s="82">
        <v>627</v>
      </c>
      <c r="Q10193" s="82" t="s">
        <v>92846</v>
      </c>
      <c r="R10193"/>
    </row>
    <row r="10194" spans="12:18" x14ac:dyDescent="0.25">
      <c r="L10194" t="s">
        <v>1379</v>
      </c>
      <c r="M10194" t="s">
        <v>15511</v>
      </c>
      <c r="N10194" t="s">
        <v>47460</v>
      </c>
      <c r="O10194" s="76" t="s">
        <v>4374</v>
      </c>
      <c r="P10194" s="82">
        <v>4493</v>
      </c>
      <c r="Q10194" s="82" t="s">
        <v>72645</v>
      </c>
      <c r="R10194"/>
    </row>
    <row r="10195" spans="12:18" x14ac:dyDescent="0.25">
      <c r="L10195" t="s">
        <v>1379</v>
      </c>
      <c r="M10195" t="s">
        <v>8426</v>
      </c>
      <c r="N10195" t="s">
        <v>47461</v>
      </c>
      <c r="O10195" s="76" t="s">
        <v>4356</v>
      </c>
      <c r="P10195" s="82">
        <v>801</v>
      </c>
      <c r="Q10195" s="82" t="s">
        <v>92847</v>
      </c>
      <c r="R10195"/>
    </row>
    <row r="10196" spans="12:18" x14ac:dyDescent="0.25">
      <c r="L10196" t="s">
        <v>1379</v>
      </c>
      <c r="M10196" t="s">
        <v>34308</v>
      </c>
      <c r="N10196" t="s">
        <v>47462</v>
      </c>
      <c r="O10196" s="76" t="s">
        <v>4366</v>
      </c>
      <c r="P10196" s="82">
        <v>334</v>
      </c>
      <c r="Q10196" s="82" t="s">
        <v>92848</v>
      </c>
      <c r="R10196"/>
    </row>
    <row r="10197" spans="12:18" x14ac:dyDescent="0.25">
      <c r="L10197" t="s">
        <v>1379</v>
      </c>
      <c r="M10197" t="s">
        <v>34309</v>
      </c>
      <c r="N10197" t="s">
        <v>47463</v>
      </c>
      <c r="O10197" s="76" t="s">
        <v>4356</v>
      </c>
      <c r="P10197" s="82">
        <v>240</v>
      </c>
      <c r="Q10197" s="82" t="s">
        <v>92852</v>
      </c>
      <c r="R10197"/>
    </row>
    <row r="10198" spans="12:18" x14ac:dyDescent="0.25">
      <c r="L10198" t="s">
        <v>1379</v>
      </c>
      <c r="M10198" t="s">
        <v>34310</v>
      </c>
      <c r="N10198" t="s">
        <v>47464</v>
      </c>
      <c r="O10198" s="76" t="s">
        <v>4366</v>
      </c>
      <c r="P10198" s="82">
        <v>99</v>
      </c>
      <c r="Q10198" s="82" t="s">
        <v>92853</v>
      </c>
      <c r="R10198"/>
    </row>
    <row r="10199" spans="12:18" x14ac:dyDescent="0.25">
      <c r="L10199" t="s">
        <v>1379</v>
      </c>
      <c r="M10199" t="s">
        <v>34311</v>
      </c>
      <c r="N10199" t="s">
        <v>47465</v>
      </c>
      <c r="O10199" s="76" t="s">
        <v>4356</v>
      </c>
      <c r="P10199" s="82">
        <v>329</v>
      </c>
      <c r="Q10199" s="82" t="s">
        <v>92854</v>
      </c>
      <c r="R10199"/>
    </row>
    <row r="10200" spans="12:18" x14ac:dyDescent="0.25">
      <c r="L10200" t="s">
        <v>1379</v>
      </c>
      <c r="M10200" t="s">
        <v>18237</v>
      </c>
      <c r="N10200" t="s">
        <v>47466</v>
      </c>
      <c r="O10200" s="76" t="s">
        <v>4356</v>
      </c>
      <c r="P10200" s="82">
        <v>284</v>
      </c>
      <c r="Q10200" s="82" t="s">
        <v>92855</v>
      </c>
      <c r="R10200"/>
    </row>
    <row r="10201" spans="12:18" x14ac:dyDescent="0.25">
      <c r="L10201" t="s">
        <v>1379</v>
      </c>
      <c r="M10201" t="s">
        <v>8427</v>
      </c>
      <c r="N10201" t="s">
        <v>47467</v>
      </c>
      <c r="O10201" s="76" t="s">
        <v>4356</v>
      </c>
      <c r="P10201" s="82">
        <v>95</v>
      </c>
      <c r="Q10201" s="82" t="s">
        <v>92859</v>
      </c>
      <c r="R10201"/>
    </row>
    <row r="10202" spans="12:18" x14ac:dyDescent="0.25">
      <c r="L10202" t="s">
        <v>1379</v>
      </c>
      <c r="M10202" t="s">
        <v>10282</v>
      </c>
      <c r="N10202" t="s">
        <v>47468</v>
      </c>
      <c r="O10202" s="76" t="s">
        <v>4356</v>
      </c>
      <c r="P10202" s="82">
        <v>2378</v>
      </c>
      <c r="Q10202" s="82" t="s">
        <v>92860</v>
      </c>
      <c r="R10202"/>
    </row>
    <row r="10203" spans="12:18" x14ac:dyDescent="0.25">
      <c r="L10203" t="s">
        <v>1379</v>
      </c>
      <c r="M10203" t="s">
        <v>20673</v>
      </c>
      <c r="N10203" t="s">
        <v>47469</v>
      </c>
      <c r="O10203" s="76" t="s">
        <v>4374</v>
      </c>
      <c r="P10203" s="82">
        <v>1653</v>
      </c>
      <c r="Q10203" s="82" t="s">
        <v>72645</v>
      </c>
      <c r="R10203"/>
    </row>
    <row r="10204" spans="12:18" x14ac:dyDescent="0.25">
      <c r="L10204" t="s">
        <v>1379</v>
      </c>
      <c r="M10204" t="s">
        <v>34313</v>
      </c>
      <c r="N10204" t="s">
        <v>47470</v>
      </c>
      <c r="O10204" s="76" t="s">
        <v>4356</v>
      </c>
      <c r="P10204" s="82">
        <v>294</v>
      </c>
      <c r="Q10204" s="82" t="s">
        <v>92861</v>
      </c>
      <c r="R10204"/>
    </row>
    <row r="10205" spans="12:18" x14ac:dyDescent="0.25">
      <c r="L10205" t="s">
        <v>1379</v>
      </c>
      <c r="M10205" t="s">
        <v>34314</v>
      </c>
      <c r="N10205" t="s">
        <v>47471</v>
      </c>
      <c r="O10205" s="76" t="s">
        <v>4356</v>
      </c>
      <c r="P10205" s="82">
        <v>172</v>
      </c>
      <c r="Q10205" s="82" t="s">
        <v>92862</v>
      </c>
      <c r="R10205"/>
    </row>
    <row r="10206" spans="12:18" x14ac:dyDescent="0.25">
      <c r="L10206" t="s">
        <v>1379</v>
      </c>
      <c r="M10206" t="s">
        <v>34315</v>
      </c>
      <c r="N10206" t="s">
        <v>47472</v>
      </c>
      <c r="O10206" s="76" t="s">
        <v>4356</v>
      </c>
      <c r="P10206" s="82">
        <v>787</v>
      </c>
      <c r="Q10206" s="82" t="s">
        <v>92863</v>
      </c>
      <c r="R10206"/>
    </row>
    <row r="10207" spans="12:18" x14ac:dyDescent="0.25">
      <c r="L10207" t="s">
        <v>1379</v>
      </c>
      <c r="M10207" t="s">
        <v>20674</v>
      </c>
      <c r="N10207" t="s">
        <v>47473</v>
      </c>
      <c r="O10207" s="76" t="s">
        <v>4356</v>
      </c>
      <c r="P10207" s="82">
        <v>955</v>
      </c>
      <c r="Q10207" s="82" t="s">
        <v>92864</v>
      </c>
      <c r="R10207"/>
    </row>
    <row r="10208" spans="12:18" x14ac:dyDescent="0.25">
      <c r="L10208" t="s">
        <v>1379</v>
      </c>
      <c r="M10208" t="s">
        <v>20675</v>
      </c>
      <c r="N10208" t="s">
        <v>47474</v>
      </c>
      <c r="O10208" s="76" t="s">
        <v>4366</v>
      </c>
      <c r="P10208" s="82">
        <v>225</v>
      </c>
      <c r="Q10208" s="82" t="s">
        <v>92865</v>
      </c>
      <c r="R10208"/>
    </row>
    <row r="10209" spans="12:18" x14ac:dyDescent="0.25">
      <c r="L10209" t="s">
        <v>1379</v>
      </c>
      <c r="M10209" t="s">
        <v>20676</v>
      </c>
      <c r="N10209" t="s">
        <v>47475</v>
      </c>
      <c r="O10209" s="76" t="s">
        <v>4356</v>
      </c>
      <c r="P10209" s="82">
        <v>609</v>
      </c>
      <c r="Q10209" s="82" t="s">
        <v>92866</v>
      </c>
      <c r="R10209"/>
    </row>
    <row r="10210" spans="12:18" x14ac:dyDescent="0.25">
      <c r="L10210" t="s">
        <v>1379</v>
      </c>
      <c r="M10210" t="s">
        <v>20677</v>
      </c>
      <c r="N10210" t="s">
        <v>47476</v>
      </c>
      <c r="O10210" s="76" t="s">
        <v>4356</v>
      </c>
      <c r="P10210" s="82">
        <v>248</v>
      </c>
      <c r="Q10210" s="82" t="s">
        <v>92867</v>
      </c>
      <c r="R10210"/>
    </row>
    <row r="10211" spans="12:18" x14ac:dyDescent="0.25">
      <c r="L10211" t="s">
        <v>1379</v>
      </c>
      <c r="M10211" t="s">
        <v>10283</v>
      </c>
      <c r="N10211" t="s">
        <v>47477</v>
      </c>
      <c r="O10211" s="76" t="s">
        <v>4356</v>
      </c>
      <c r="P10211" s="82">
        <v>1562</v>
      </c>
      <c r="Q10211" s="82" t="s">
        <v>92868</v>
      </c>
      <c r="R10211"/>
    </row>
    <row r="10212" spans="12:18" x14ac:dyDescent="0.25">
      <c r="L10212" t="s">
        <v>1379</v>
      </c>
      <c r="M10212" t="s">
        <v>18239</v>
      </c>
      <c r="N10212" t="s">
        <v>47478</v>
      </c>
      <c r="O10212" s="76" t="s">
        <v>4356</v>
      </c>
      <c r="P10212" s="82">
        <v>277</v>
      </c>
      <c r="Q10212" s="82" t="s">
        <v>92869</v>
      </c>
      <c r="R10212"/>
    </row>
    <row r="10213" spans="12:18" x14ac:dyDescent="0.25">
      <c r="L10213" t="s">
        <v>1379</v>
      </c>
      <c r="M10213" t="s">
        <v>18241</v>
      </c>
      <c r="N10213" t="s">
        <v>47479</v>
      </c>
      <c r="O10213" s="76" t="s">
        <v>4356</v>
      </c>
      <c r="P10213" s="82">
        <v>1032</v>
      </c>
      <c r="Q10213" s="82" t="s">
        <v>92870</v>
      </c>
      <c r="R10213"/>
    </row>
    <row r="10214" spans="12:18" x14ac:dyDescent="0.25">
      <c r="L10214" t="s">
        <v>1379</v>
      </c>
      <c r="M10214" t="s">
        <v>10284</v>
      </c>
      <c r="N10214" t="s">
        <v>47480</v>
      </c>
      <c r="O10214" s="76" t="s">
        <v>4356</v>
      </c>
      <c r="P10214" s="82">
        <v>572</v>
      </c>
      <c r="Q10214" s="82" t="s">
        <v>92871</v>
      </c>
      <c r="R10214"/>
    </row>
    <row r="10215" spans="12:18" x14ac:dyDescent="0.25">
      <c r="L10215" t="s">
        <v>1379</v>
      </c>
      <c r="M10215" t="s">
        <v>18243</v>
      </c>
      <c r="N10215" t="s">
        <v>47481</v>
      </c>
      <c r="O10215" s="76" t="s">
        <v>4374</v>
      </c>
      <c r="P10215" s="82">
        <v>1282</v>
      </c>
      <c r="Q10215" s="82" t="s">
        <v>92872</v>
      </c>
      <c r="R10215"/>
    </row>
    <row r="10216" spans="12:18" x14ac:dyDescent="0.25">
      <c r="L10216" t="s">
        <v>1379</v>
      </c>
      <c r="M10216" t="s">
        <v>34316</v>
      </c>
      <c r="N10216" t="s">
        <v>47482</v>
      </c>
      <c r="O10216" s="76" t="s">
        <v>4356</v>
      </c>
      <c r="P10216" s="82">
        <v>912</v>
      </c>
      <c r="Q10216" s="82" t="s">
        <v>92873</v>
      </c>
      <c r="R10216"/>
    </row>
    <row r="10217" spans="12:18" x14ac:dyDescent="0.25">
      <c r="L10217" t="s">
        <v>1379</v>
      </c>
      <c r="M10217" t="s">
        <v>10285</v>
      </c>
      <c r="N10217" t="s">
        <v>47483</v>
      </c>
      <c r="O10217" s="76" t="s">
        <v>4356</v>
      </c>
      <c r="P10217" s="82">
        <v>436</v>
      </c>
      <c r="Q10217" s="82" t="s">
        <v>92874</v>
      </c>
      <c r="R10217"/>
    </row>
    <row r="10218" spans="12:18" x14ac:dyDescent="0.25">
      <c r="L10218" t="s">
        <v>1379</v>
      </c>
      <c r="M10218" t="s">
        <v>20678</v>
      </c>
      <c r="N10218" t="s">
        <v>47484</v>
      </c>
      <c r="O10218" s="76" t="s">
        <v>4374</v>
      </c>
      <c r="P10218" s="82">
        <v>5697</v>
      </c>
      <c r="Q10218" s="82" t="s">
        <v>92875</v>
      </c>
      <c r="R10218"/>
    </row>
    <row r="10219" spans="12:18" x14ac:dyDescent="0.25">
      <c r="L10219" t="s">
        <v>1379</v>
      </c>
      <c r="M10219" t="s">
        <v>18245</v>
      </c>
      <c r="N10219" t="s">
        <v>47485</v>
      </c>
      <c r="O10219" s="76" t="s">
        <v>4356</v>
      </c>
      <c r="P10219" s="82">
        <v>317</v>
      </c>
      <c r="Q10219" s="82" t="s">
        <v>92876</v>
      </c>
      <c r="R10219"/>
    </row>
    <row r="10220" spans="12:18" x14ac:dyDescent="0.25">
      <c r="L10220" t="s">
        <v>1379</v>
      </c>
      <c r="M10220" t="s">
        <v>18247</v>
      </c>
      <c r="N10220" t="s">
        <v>47486</v>
      </c>
      <c r="O10220" s="76" t="s">
        <v>4356</v>
      </c>
      <c r="P10220" s="82">
        <v>167</v>
      </c>
      <c r="Q10220" s="82" t="s">
        <v>92877</v>
      </c>
      <c r="R10220"/>
    </row>
    <row r="10221" spans="12:18" x14ac:dyDescent="0.25">
      <c r="L10221" t="s">
        <v>1379</v>
      </c>
      <c r="M10221" t="s">
        <v>10286</v>
      </c>
      <c r="N10221" t="s">
        <v>47487</v>
      </c>
      <c r="O10221" s="76" t="s">
        <v>4356</v>
      </c>
      <c r="P10221" s="82">
        <v>253</v>
      </c>
      <c r="Q10221" s="82" t="s">
        <v>92878</v>
      </c>
      <c r="R10221"/>
    </row>
    <row r="10222" spans="12:18" x14ac:dyDescent="0.25">
      <c r="L10222" t="s">
        <v>1379</v>
      </c>
      <c r="M10222" t="s">
        <v>7681</v>
      </c>
      <c r="N10222" t="s">
        <v>47488</v>
      </c>
      <c r="O10222" s="76" t="s">
        <v>4356</v>
      </c>
      <c r="P10222" s="82">
        <v>488</v>
      </c>
      <c r="Q10222" s="82" t="s">
        <v>92879</v>
      </c>
      <c r="R10222"/>
    </row>
    <row r="10223" spans="12:18" x14ac:dyDescent="0.25">
      <c r="L10223" t="s">
        <v>1379</v>
      </c>
      <c r="M10223" t="s">
        <v>18250</v>
      </c>
      <c r="N10223" t="s">
        <v>47489</v>
      </c>
      <c r="O10223" s="76" t="s">
        <v>4356</v>
      </c>
      <c r="P10223" s="82">
        <v>321</v>
      </c>
      <c r="Q10223" s="82" t="s">
        <v>92881</v>
      </c>
      <c r="R10223"/>
    </row>
    <row r="10224" spans="12:18" x14ac:dyDescent="0.25">
      <c r="L10224" t="s">
        <v>1379</v>
      </c>
      <c r="M10224" t="s">
        <v>10287</v>
      </c>
      <c r="N10224" t="s">
        <v>47490</v>
      </c>
      <c r="O10224" s="76" t="s">
        <v>4356</v>
      </c>
      <c r="P10224" s="82">
        <v>456</v>
      </c>
      <c r="Q10224" s="82" t="s">
        <v>92880</v>
      </c>
      <c r="R10224"/>
    </row>
    <row r="10225" spans="12:18" x14ac:dyDescent="0.25">
      <c r="L10225" t="s">
        <v>1379</v>
      </c>
      <c r="M10225" t="s">
        <v>20679</v>
      </c>
      <c r="N10225" t="s">
        <v>47491</v>
      </c>
      <c r="O10225" s="76" t="s">
        <v>4366</v>
      </c>
      <c r="P10225" s="82">
        <v>58</v>
      </c>
      <c r="Q10225" s="82" t="s">
        <v>92882</v>
      </c>
      <c r="R10225"/>
    </row>
    <row r="10226" spans="12:18" x14ac:dyDescent="0.25">
      <c r="L10226" t="s">
        <v>1379</v>
      </c>
      <c r="M10226" t="s">
        <v>34317</v>
      </c>
      <c r="N10226" t="s">
        <v>47492</v>
      </c>
      <c r="O10226" s="76" t="s">
        <v>4356</v>
      </c>
      <c r="P10226" s="82">
        <v>330</v>
      </c>
      <c r="Q10226" s="82" t="s">
        <v>92883</v>
      </c>
      <c r="R10226"/>
    </row>
    <row r="10227" spans="12:18" x14ac:dyDescent="0.25">
      <c r="L10227" t="s">
        <v>1379</v>
      </c>
      <c r="M10227" t="s">
        <v>8428</v>
      </c>
      <c r="N10227" t="s">
        <v>47493</v>
      </c>
      <c r="O10227" s="76" t="s">
        <v>4356</v>
      </c>
      <c r="P10227" s="82">
        <v>334</v>
      </c>
      <c r="Q10227" s="82" t="s">
        <v>92884</v>
      </c>
      <c r="R10227"/>
    </row>
    <row r="10228" spans="12:18" x14ac:dyDescent="0.25">
      <c r="L10228" t="s">
        <v>1379</v>
      </c>
      <c r="M10228" t="s">
        <v>10288</v>
      </c>
      <c r="N10228" t="s">
        <v>47494</v>
      </c>
      <c r="O10228" s="76" t="s">
        <v>4356</v>
      </c>
      <c r="P10228" s="82">
        <v>381</v>
      </c>
      <c r="Q10228" s="82" t="s">
        <v>92885</v>
      </c>
      <c r="R10228"/>
    </row>
    <row r="10229" spans="12:18" x14ac:dyDescent="0.25">
      <c r="L10229" t="s">
        <v>1379</v>
      </c>
      <c r="M10229" t="s">
        <v>18222</v>
      </c>
      <c r="N10229" t="s">
        <v>47495</v>
      </c>
      <c r="O10229" s="76" t="s">
        <v>4356</v>
      </c>
      <c r="P10229" s="82">
        <v>848</v>
      </c>
      <c r="Q10229" s="82" t="s">
        <v>92815</v>
      </c>
      <c r="R10229"/>
    </row>
    <row r="10230" spans="12:18" x14ac:dyDescent="0.25">
      <c r="L10230" t="s">
        <v>1379</v>
      </c>
      <c r="M10230" t="s">
        <v>20664</v>
      </c>
      <c r="N10230" t="s">
        <v>47496</v>
      </c>
      <c r="O10230" s="76" t="s">
        <v>4356</v>
      </c>
      <c r="P10230" s="82">
        <v>309</v>
      </c>
      <c r="Q10230" s="82" t="s">
        <v>92816</v>
      </c>
      <c r="R10230"/>
    </row>
    <row r="10231" spans="12:18" x14ac:dyDescent="0.25">
      <c r="L10231" t="s">
        <v>1379</v>
      </c>
      <c r="M10231" t="s">
        <v>20668</v>
      </c>
      <c r="N10231" t="s">
        <v>47497</v>
      </c>
      <c r="O10231" s="76" t="s">
        <v>4356</v>
      </c>
      <c r="P10231" s="82">
        <v>663</v>
      </c>
      <c r="Q10231" s="82" t="s">
        <v>92829</v>
      </c>
      <c r="R10231"/>
    </row>
    <row r="10232" spans="12:18" x14ac:dyDescent="0.25">
      <c r="L10232" t="s">
        <v>1379</v>
      </c>
      <c r="M10232" t="s">
        <v>10280</v>
      </c>
      <c r="N10232" t="s">
        <v>47498</v>
      </c>
      <c r="O10232" s="76" t="s">
        <v>4356</v>
      </c>
      <c r="P10232" s="82">
        <v>599</v>
      </c>
      <c r="Q10232" s="82" t="s">
        <v>92858</v>
      </c>
      <c r="R10232"/>
    </row>
    <row r="10233" spans="12:18" x14ac:dyDescent="0.25">
      <c r="L10233" t="s">
        <v>1379</v>
      </c>
      <c r="M10233" t="s">
        <v>18235</v>
      </c>
      <c r="N10233" t="s">
        <v>47499</v>
      </c>
      <c r="O10233" s="76" t="s">
        <v>4366</v>
      </c>
      <c r="P10233" s="82">
        <v>269</v>
      </c>
      <c r="Q10233" s="82" t="s">
        <v>92850</v>
      </c>
      <c r="R10233"/>
    </row>
    <row r="10234" spans="12:18" x14ac:dyDescent="0.25">
      <c r="L10234" t="s">
        <v>1379</v>
      </c>
      <c r="M10234" t="s">
        <v>10279</v>
      </c>
      <c r="N10234" t="s">
        <v>47500</v>
      </c>
      <c r="O10234" s="76" t="s">
        <v>4356</v>
      </c>
      <c r="P10234" s="82">
        <v>508</v>
      </c>
      <c r="Q10234" s="82" t="s">
        <v>92851</v>
      </c>
      <c r="R10234"/>
    </row>
    <row r="10235" spans="12:18" x14ac:dyDescent="0.25">
      <c r="L10235" t="s">
        <v>1379</v>
      </c>
      <c r="M10235" t="s">
        <v>34312</v>
      </c>
      <c r="N10235" t="s">
        <v>47501</v>
      </c>
      <c r="O10235" s="76" t="s">
        <v>4356</v>
      </c>
      <c r="P10235" s="82">
        <v>648</v>
      </c>
      <c r="Q10235" s="82" t="s">
        <v>92856</v>
      </c>
      <c r="R10235"/>
    </row>
    <row r="10236" spans="12:18" x14ac:dyDescent="0.25">
      <c r="L10236" t="s">
        <v>1379</v>
      </c>
      <c r="M10236" t="s">
        <v>20672</v>
      </c>
      <c r="N10236" t="s">
        <v>47502</v>
      </c>
      <c r="O10236" s="76" t="s">
        <v>4356</v>
      </c>
      <c r="P10236" s="82">
        <v>440</v>
      </c>
      <c r="Q10236" s="82" t="s">
        <v>92857</v>
      </c>
      <c r="R10236"/>
    </row>
    <row r="10237" spans="12:18" x14ac:dyDescent="0.25">
      <c r="L10237" t="s">
        <v>1379</v>
      </c>
      <c r="M10237" t="s">
        <v>18254</v>
      </c>
      <c r="N10237" t="s">
        <v>47503</v>
      </c>
      <c r="O10237" s="76" t="s">
        <v>4356</v>
      </c>
      <c r="P10237" s="82">
        <v>486</v>
      </c>
      <c r="Q10237" s="82" t="s">
        <v>92894</v>
      </c>
      <c r="R10237"/>
    </row>
    <row r="10238" spans="12:18" x14ac:dyDescent="0.25">
      <c r="L10238" t="s">
        <v>1379</v>
      </c>
      <c r="M10238" t="s">
        <v>8429</v>
      </c>
      <c r="N10238" t="s">
        <v>47504</v>
      </c>
      <c r="O10238" s="76" t="s">
        <v>4356</v>
      </c>
      <c r="P10238" s="82">
        <v>904</v>
      </c>
      <c r="Q10238" s="82" t="s">
        <v>92895</v>
      </c>
      <c r="R10238"/>
    </row>
    <row r="10239" spans="12:18" x14ac:dyDescent="0.25">
      <c r="L10239" t="s">
        <v>1379</v>
      </c>
      <c r="M10239" t="s">
        <v>34321</v>
      </c>
      <c r="N10239" t="s">
        <v>47505</v>
      </c>
      <c r="O10239" s="76" t="s">
        <v>4356</v>
      </c>
      <c r="P10239" s="82">
        <v>351</v>
      </c>
      <c r="Q10239" s="82" t="s">
        <v>92896</v>
      </c>
      <c r="R10239"/>
    </row>
    <row r="10240" spans="12:18" x14ac:dyDescent="0.25">
      <c r="L10240" t="s">
        <v>1379</v>
      </c>
      <c r="M10240" t="s">
        <v>10300</v>
      </c>
      <c r="N10240" t="s">
        <v>47506</v>
      </c>
      <c r="O10240" s="76" t="s">
        <v>4356</v>
      </c>
      <c r="P10240" s="82">
        <v>1295</v>
      </c>
      <c r="Q10240" s="82" t="s">
        <v>92948</v>
      </c>
      <c r="R10240"/>
    </row>
    <row r="10241" spans="12:18" x14ac:dyDescent="0.25">
      <c r="L10241" t="s">
        <v>1379</v>
      </c>
      <c r="M10241" t="s">
        <v>20645</v>
      </c>
      <c r="N10241" t="s">
        <v>47507</v>
      </c>
      <c r="O10241" s="76" t="s">
        <v>4356</v>
      </c>
      <c r="P10241" s="82">
        <v>1484</v>
      </c>
      <c r="Q10241" s="82" t="s">
        <v>92726</v>
      </c>
      <c r="R10241"/>
    </row>
    <row r="10242" spans="12:18" x14ac:dyDescent="0.25">
      <c r="L10242" t="s">
        <v>1379</v>
      </c>
      <c r="M10242" t="s">
        <v>18087</v>
      </c>
      <c r="N10242" t="s">
        <v>47508</v>
      </c>
      <c r="O10242" s="76" t="s">
        <v>4356</v>
      </c>
      <c r="P10242" s="82">
        <v>1017</v>
      </c>
      <c r="Q10242" s="82" t="s">
        <v>92464</v>
      </c>
      <c r="R10242"/>
    </row>
    <row r="10243" spans="12:18" x14ac:dyDescent="0.25">
      <c r="L10243" t="s">
        <v>1379</v>
      </c>
      <c r="M10243" t="s">
        <v>34323</v>
      </c>
      <c r="N10243" t="s">
        <v>47509</v>
      </c>
      <c r="O10243" s="76" t="s">
        <v>4356</v>
      </c>
      <c r="P10243" s="82">
        <v>1800</v>
      </c>
      <c r="Q10243" s="82" t="s">
        <v>92898</v>
      </c>
      <c r="R10243"/>
    </row>
    <row r="10244" spans="12:18" x14ac:dyDescent="0.25">
      <c r="L10244" t="s">
        <v>1379</v>
      </c>
      <c r="M10244" t="s">
        <v>18256</v>
      </c>
      <c r="N10244" t="s">
        <v>47510</v>
      </c>
      <c r="O10244" s="76" t="s">
        <v>4366</v>
      </c>
      <c r="P10244" s="82">
        <v>312</v>
      </c>
      <c r="Q10244" s="82" t="s">
        <v>92899</v>
      </c>
      <c r="R10244"/>
    </row>
    <row r="10245" spans="12:18" x14ac:dyDescent="0.25">
      <c r="L10245" t="s">
        <v>1379</v>
      </c>
      <c r="M10245" t="s">
        <v>18257</v>
      </c>
      <c r="N10245" t="s">
        <v>47511</v>
      </c>
      <c r="O10245" s="76" t="s">
        <v>4356</v>
      </c>
      <c r="P10245" s="82">
        <v>371</v>
      </c>
      <c r="Q10245" s="82" t="s">
        <v>92900</v>
      </c>
      <c r="R10245"/>
    </row>
    <row r="10246" spans="12:18" x14ac:dyDescent="0.25">
      <c r="L10246" t="s">
        <v>1379</v>
      </c>
      <c r="M10246" t="s">
        <v>18259</v>
      </c>
      <c r="N10246" t="s">
        <v>47512</v>
      </c>
      <c r="O10246" s="76" t="s">
        <v>4366</v>
      </c>
      <c r="P10246" s="82">
        <v>195</v>
      </c>
      <c r="Q10246" s="82" t="s">
        <v>92905</v>
      </c>
      <c r="R10246"/>
    </row>
    <row r="10247" spans="12:18" x14ac:dyDescent="0.25">
      <c r="L10247" t="s">
        <v>1379</v>
      </c>
      <c r="M10247" t="s">
        <v>10291</v>
      </c>
      <c r="N10247" t="s">
        <v>47513</v>
      </c>
      <c r="O10247" s="76" t="s">
        <v>4356</v>
      </c>
      <c r="P10247" s="82">
        <v>1081</v>
      </c>
      <c r="Q10247" s="82" t="s">
        <v>92907</v>
      </c>
      <c r="R10247"/>
    </row>
    <row r="10248" spans="12:18" x14ac:dyDescent="0.25">
      <c r="L10248" t="s">
        <v>1379</v>
      </c>
      <c r="M10248" t="s">
        <v>19649</v>
      </c>
      <c r="N10248" t="s">
        <v>47514</v>
      </c>
      <c r="O10248" s="76" t="s">
        <v>4356</v>
      </c>
      <c r="P10248" s="82">
        <v>547</v>
      </c>
      <c r="Q10248" s="82" t="s">
        <v>92908</v>
      </c>
      <c r="R10248"/>
    </row>
    <row r="10249" spans="12:18" x14ac:dyDescent="0.25">
      <c r="L10249" t="s">
        <v>1379</v>
      </c>
      <c r="M10249" t="s">
        <v>10292</v>
      </c>
      <c r="N10249" t="s">
        <v>47515</v>
      </c>
      <c r="O10249" s="76" t="s">
        <v>4356</v>
      </c>
      <c r="P10249" s="82">
        <v>155</v>
      </c>
      <c r="Q10249" s="82" t="s">
        <v>92909</v>
      </c>
      <c r="R10249"/>
    </row>
    <row r="10250" spans="12:18" x14ac:dyDescent="0.25">
      <c r="L10250" t="s">
        <v>1379</v>
      </c>
      <c r="M10250" t="s">
        <v>20683</v>
      </c>
      <c r="N10250" t="s">
        <v>47516</v>
      </c>
      <c r="O10250" s="76" t="s">
        <v>4356</v>
      </c>
      <c r="P10250" s="82">
        <v>351</v>
      </c>
      <c r="Q10250" s="82" t="s">
        <v>92911</v>
      </c>
      <c r="R10250"/>
    </row>
    <row r="10251" spans="12:18" x14ac:dyDescent="0.25">
      <c r="L10251" t="s">
        <v>1379</v>
      </c>
      <c r="M10251" t="s">
        <v>34324</v>
      </c>
      <c r="N10251" t="s">
        <v>47517</v>
      </c>
      <c r="O10251" s="76" t="s">
        <v>4356</v>
      </c>
      <c r="P10251" s="82">
        <v>476</v>
      </c>
      <c r="Q10251" s="82" t="s">
        <v>92912</v>
      </c>
      <c r="R10251"/>
    </row>
    <row r="10252" spans="12:18" x14ac:dyDescent="0.25">
      <c r="L10252" t="s">
        <v>1379</v>
      </c>
      <c r="M10252" t="s">
        <v>8433</v>
      </c>
      <c r="N10252" t="s">
        <v>47518</v>
      </c>
      <c r="O10252" s="76" t="s">
        <v>4356</v>
      </c>
      <c r="P10252" s="82">
        <v>319</v>
      </c>
      <c r="Q10252" s="82" t="s">
        <v>92913</v>
      </c>
      <c r="R10252"/>
    </row>
    <row r="10253" spans="12:18" x14ac:dyDescent="0.25">
      <c r="L10253" t="s">
        <v>1379</v>
      </c>
      <c r="M10253" t="s">
        <v>10294</v>
      </c>
      <c r="N10253" t="s">
        <v>47519</v>
      </c>
      <c r="O10253" s="76" t="s">
        <v>4356</v>
      </c>
      <c r="P10253" s="82">
        <v>1081</v>
      </c>
      <c r="Q10253" s="82" t="s">
        <v>92914</v>
      </c>
      <c r="R10253"/>
    </row>
    <row r="10254" spans="12:18" x14ac:dyDescent="0.25">
      <c r="L10254" t="s">
        <v>1379</v>
      </c>
      <c r="M10254" t="s">
        <v>34325</v>
      </c>
      <c r="N10254" t="s">
        <v>47520</v>
      </c>
      <c r="O10254" s="76" t="s">
        <v>4356</v>
      </c>
      <c r="P10254" s="82">
        <v>721</v>
      </c>
      <c r="Q10254" s="82" t="s">
        <v>92915</v>
      </c>
      <c r="R10254"/>
    </row>
    <row r="10255" spans="12:18" x14ac:dyDescent="0.25">
      <c r="L10255" t="s">
        <v>1379</v>
      </c>
      <c r="M10255" t="s">
        <v>8434</v>
      </c>
      <c r="N10255" t="s">
        <v>47521</v>
      </c>
      <c r="O10255" s="76" t="s">
        <v>4356</v>
      </c>
      <c r="P10255" s="82">
        <v>1344</v>
      </c>
      <c r="Q10255" s="82" t="s">
        <v>92916</v>
      </c>
      <c r="R10255"/>
    </row>
    <row r="10256" spans="12:18" x14ac:dyDescent="0.25">
      <c r="L10256" t="s">
        <v>1379</v>
      </c>
      <c r="M10256" t="s">
        <v>8415</v>
      </c>
      <c r="N10256" t="s">
        <v>47522</v>
      </c>
      <c r="O10256" s="76" t="s">
        <v>4356</v>
      </c>
      <c r="P10256" s="82">
        <v>1420</v>
      </c>
      <c r="Q10256" s="82" t="s">
        <v>92809</v>
      </c>
      <c r="R10256"/>
    </row>
    <row r="10257" spans="12:18" x14ac:dyDescent="0.25">
      <c r="L10257" t="s">
        <v>1379</v>
      </c>
      <c r="M10257" t="s">
        <v>34327</v>
      </c>
      <c r="N10257" t="s">
        <v>47523</v>
      </c>
      <c r="O10257" s="76" t="s">
        <v>4356</v>
      </c>
      <c r="P10257" s="82">
        <v>332</v>
      </c>
      <c r="Q10257" s="82" t="s">
        <v>92921</v>
      </c>
      <c r="R10257"/>
    </row>
    <row r="10258" spans="12:18" x14ac:dyDescent="0.25">
      <c r="L10258" t="s">
        <v>1379</v>
      </c>
      <c r="M10258" t="s">
        <v>8437</v>
      </c>
      <c r="N10258" t="s">
        <v>47524</v>
      </c>
      <c r="O10258" s="76" t="s">
        <v>4356</v>
      </c>
      <c r="P10258" s="82">
        <v>767</v>
      </c>
      <c r="Q10258" s="82" t="s">
        <v>92924</v>
      </c>
      <c r="R10258"/>
    </row>
    <row r="10259" spans="12:18" x14ac:dyDescent="0.25">
      <c r="L10259" t="s">
        <v>1379</v>
      </c>
      <c r="M10259" t="s">
        <v>10226</v>
      </c>
      <c r="N10259" t="s">
        <v>47525</v>
      </c>
      <c r="O10259" s="76" t="s">
        <v>4356</v>
      </c>
      <c r="P10259" s="82">
        <v>982</v>
      </c>
      <c r="Q10259" s="82" t="s">
        <v>92626</v>
      </c>
      <c r="R10259"/>
    </row>
    <row r="10260" spans="12:18" x14ac:dyDescent="0.25">
      <c r="L10260" t="s">
        <v>1379</v>
      </c>
      <c r="M10260" t="s">
        <v>18277</v>
      </c>
      <c r="N10260" t="s">
        <v>47526</v>
      </c>
      <c r="O10260" s="76" t="s">
        <v>4374</v>
      </c>
      <c r="P10260" s="82">
        <v>13063</v>
      </c>
      <c r="Q10260" s="82" t="s">
        <v>92956</v>
      </c>
      <c r="R10260"/>
    </row>
    <row r="10261" spans="12:18" x14ac:dyDescent="0.25">
      <c r="L10261" t="s">
        <v>1379</v>
      </c>
      <c r="M10261" t="s">
        <v>8438</v>
      </c>
      <c r="N10261" t="s">
        <v>47527</v>
      </c>
      <c r="O10261" s="76" t="s">
        <v>4356</v>
      </c>
      <c r="P10261" s="82">
        <v>384</v>
      </c>
      <c r="Q10261" s="82" t="s">
        <v>92926</v>
      </c>
      <c r="R10261"/>
    </row>
    <row r="10262" spans="12:18" x14ac:dyDescent="0.25">
      <c r="L10262" t="s">
        <v>1379</v>
      </c>
      <c r="M10262" t="s">
        <v>10298</v>
      </c>
      <c r="N10262" t="s">
        <v>47528</v>
      </c>
      <c r="O10262" s="76" t="s">
        <v>4356</v>
      </c>
      <c r="P10262" s="82">
        <v>424</v>
      </c>
      <c r="Q10262" s="82" t="s">
        <v>92928</v>
      </c>
      <c r="R10262"/>
    </row>
    <row r="10263" spans="12:18" x14ac:dyDescent="0.25">
      <c r="L10263" t="s">
        <v>1379</v>
      </c>
      <c r="M10263" t="s">
        <v>18262</v>
      </c>
      <c r="N10263" t="s">
        <v>47529</v>
      </c>
      <c r="O10263" s="76" t="s">
        <v>4356</v>
      </c>
      <c r="P10263" s="82">
        <v>959</v>
      </c>
      <c r="Q10263" s="82" t="s">
        <v>92929</v>
      </c>
      <c r="R10263"/>
    </row>
    <row r="10264" spans="12:18" x14ac:dyDescent="0.25">
      <c r="L10264" t="s">
        <v>1379</v>
      </c>
      <c r="M10264" t="s">
        <v>34329</v>
      </c>
      <c r="N10264" t="s">
        <v>47530</v>
      </c>
      <c r="O10264" s="76" t="s">
        <v>4356</v>
      </c>
      <c r="P10264" s="82">
        <v>153</v>
      </c>
      <c r="Q10264" s="82" t="s">
        <v>92930</v>
      </c>
      <c r="R10264"/>
    </row>
    <row r="10265" spans="12:18" x14ac:dyDescent="0.25">
      <c r="L10265" t="s">
        <v>1379</v>
      </c>
      <c r="M10265" t="s">
        <v>8439</v>
      </c>
      <c r="N10265" t="s">
        <v>47531</v>
      </c>
      <c r="O10265" s="76" t="s">
        <v>4356</v>
      </c>
      <c r="P10265" s="82">
        <v>355</v>
      </c>
      <c r="Q10265" s="82" t="s">
        <v>92931</v>
      </c>
      <c r="R10265"/>
    </row>
    <row r="10266" spans="12:18" x14ac:dyDescent="0.25">
      <c r="L10266" t="s">
        <v>1379</v>
      </c>
      <c r="M10266" t="s">
        <v>8440</v>
      </c>
      <c r="N10266" t="s">
        <v>47532</v>
      </c>
      <c r="O10266" s="76" t="s">
        <v>4356</v>
      </c>
      <c r="P10266" s="82">
        <v>182</v>
      </c>
      <c r="Q10266" s="82" t="s">
        <v>92932</v>
      </c>
      <c r="R10266"/>
    </row>
    <row r="10267" spans="12:18" x14ac:dyDescent="0.25">
      <c r="L10267" t="s">
        <v>1379</v>
      </c>
      <c r="M10267" t="s">
        <v>18263</v>
      </c>
      <c r="N10267" t="s">
        <v>47533</v>
      </c>
      <c r="O10267" s="76" t="s">
        <v>4356</v>
      </c>
      <c r="P10267" s="82">
        <v>270</v>
      </c>
      <c r="Q10267" s="82" t="s">
        <v>92933</v>
      </c>
      <c r="R10267"/>
    </row>
    <row r="10268" spans="12:18" x14ac:dyDescent="0.25">
      <c r="L10268" t="s">
        <v>1379</v>
      </c>
      <c r="M10268" t="s">
        <v>11608</v>
      </c>
      <c r="N10268" t="s">
        <v>47534</v>
      </c>
      <c r="O10268" s="76" t="s">
        <v>4356</v>
      </c>
      <c r="P10268" s="82">
        <v>395</v>
      </c>
      <c r="Q10268" s="82" t="s">
        <v>92935</v>
      </c>
      <c r="R10268"/>
    </row>
    <row r="10269" spans="12:18" x14ac:dyDescent="0.25">
      <c r="L10269" t="s">
        <v>1379</v>
      </c>
      <c r="M10269" t="s">
        <v>8442</v>
      </c>
      <c r="N10269" t="s">
        <v>47535</v>
      </c>
      <c r="O10269" s="76" t="s">
        <v>4374</v>
      </c>
      <c r="P10269" s="82">
        <v>8170</v>
      </c>
      <c r="Q10269" s="82" t="s">
        <v>92937</v>
      </c>
      <c r="R10269"/>
    </row>
    <row r="10270" spans="12:18" x14ac:dyDescent="0.25">
      <c r="L10270" t="s">
        <v>1379</v>
      </c>
      <c r="M10270" t="s">
        <v>34330</v>
      </c>
      <c r="N10270" t="s">
        <v>47536</v>
      </c>
      <c r="O10270" s="76" t="s">
        <v>4366</v>
      </c>
      <c r="P10270" s="82">
        <v>201</v>
      </c>
      <c r="Q10270" s="82" t="s">
        <v>92938</v>
      </c>
      <c r="R10270"/>
    </row>
    <row r="10271" spans="12:18" x14ac:dyDescent="0.25">
      <c r="L10271" t="s">
        <v>1379</v>
      </c>
      <c r="M10271" t="s">
        <v>6814</v>
      </c>
      <c r="N10271" t="s">
        <v>47537</v>
      </c>
      <c r="O10271" s="76" t="s">
        <v>4374</v>
      </c>
      <c r="P10271" s="82">
        <v>23872</v>
      </c>
      <c r="Q10271" s="82" t="s">
        <v>72645</v>
      </c>
      <c r="R10271"/>
    </row>
    <row r="10272" spans="12:18" x14ac:dyDescent="0.25">
      <c r="L10272" t="s">
        <v>1379</v>
      </c>
      <c r="M10272" t="s">
        <v>8443</v>
      </c>
      <c r="N10272" t="s">
        <v>47538</v>
      </c>
      <c r="O10272" s="76" t="s">
        <v>4356</v>
      </c>
      <c r="P10272" s="82">
        <v>694</v>
      </c>
      <c r="Q10272" s="82" t="s">
        <v>92939</v>
      </c>
      <c r="R10272"/>
    </row>
    <row r="10273" spans="12:18" x14ac:dyDescent="0.25">
      <c r="L10273" t="s">
        <v>1379</v>
      </c>
      <c r="M10273" t="s">
        <v>8359</v>
      </c>
      <c r="N10273" t="s">
        <v>47539</v>
      </c>
      <c r="O10273" s="76" t="s">
        <v>4356</v>
      </c>
      <c r="P10273" s="82">
        <v>6065</v>
      </c>
      <c r="Q10273" s="82" t="s">
        <v>92567</v>
      </c>
      <c r="R10273"/>
    </row>
    <row r="10274" spans="12:18" x14ac:dyDescent="0.25">
      <c r="L10274" t="s">
        <v>1379</v>
      </c>
      <c r="M10274" t="s">
        <v>18267</v>
      </c>
      <c r="N10274" t="s">
        <v>47540</v>
      </c>
      <c r="O10274" s="76" t="s">
        <v>4356</v>
      </c>
      <c r="P10274" s="82">
        <v>251</v>
      </c>
      <c r="Q10274" s="82" t="s">
        <v>92940</v>
      </c>
      <c r="R10274"/>
    </row>
    <row r="10275" spans="12:18" x14ac:dyDescent="0.25">
      <c r="L10275" t="s">
        <v>1379</v>
      </c>
      <c r="M10275" t="s">
        <v>20685</v>
      </c>
      <c r="N10275" t="s">
        <v>47541</v>
      </c>
      <c r="O10275" s="76" t="s">
        <v>4366</v>
      </c>
      <c r="P10275" s="82">
        <v>46</v>
      </c>
      <c r="Q10275" s="82" t="s">
        <v>92943</v>
      </c>
      <c r="R10275"/>
    </row>
    <row r="10276" spans="12:18" x14ac:dyDescent="0.25">
      <c r="L10276" t="s">
        <v>1379</v>
      </c>
      <c r="M10276" t="s">
        <v>12983</v>
      </c>
      <c r="N10276" t="s">
        <v>47542</v>
      </c>
      <c r="O10276" s="76" t="s">
        <v>4356</v>
      </c>
      <c r="P10276" s="82">
        <v>350</v>
      </c>
      <c r="Q10276" s="82" t="s">
        <v>92944</v>
      </c>
      <c r="R10276"/>
    </row>
    <row r="10277" spans="12:18" x14ac:dyDescent="0.25">
      <c r="L10277" t="s">
        <v>1379</v>
      </c>
      <c r="M10277" t="s">
        <v>34331</v>
      </c>
      <c r="N10277" t="s">
        <v>47543</v>
      </c>
      <c r="O10277" s="76" t="s">
        <v>4356</v>
      </c>
      <c r="P10277" s="82">
        <v>318</v>
      </c>
      <c r="Q10277" s="82" t="s">
        <v>92945</v>
      </c>
      <c r="R10277"/>
    </row>
    <row r="10278" spans="12:18" x14ac:dyDescent="0.25">
      <c r="L10278" t="s">
        <v>1379</v>
      </c>
      <c r="M10278" t="s">
        <v>8445</v>
      </c>
      <c r="N10278" t="s">
        <v>47544</v>
      </c>
      <c r="O10278" s="76" t="s">
        <v>4374</v>
      </c>
      <c r="P10278" s="82">
        <v>853</v>
      </c>
      <c r="Q10278" s="82" t="s">
        <v>92946</v>
      </c>
      <c r="R10278"/>
    </row>
    <row r="10279" spans="12:18" x14ac:dyDescent="0.25">
      <c r="L10279" t="s">
        <v>1379</v>
      </c>
      <c r="M10279" t="s">
        <v>18271</v>
      </c>
      <c r="N10279" t="s">
        <v>47545</v>
      </c>
      <c r="O10279" s="76" t="s">
        <v>4356</v>
      </c>
      <c r="P10279" s="82">
        <v>170</v>
      </c>
      <c r="Q10279" s="82" t="s">
        <v>92947</v>
      </c>
      <c r="R10279"/>
    </row>
    <row r="10280" spans="12:18" x14ac:dyDescent="0.25">
      <c r="L10280" t="s">
        <v>1379</v>
      </c>
      <c r="M10280" t="s">
        <v>20686</v>
      </c>
      <c r="N10280" t="s">
        <v>47546</v>
      </c>
      <c r="O10280" s="76" t="s">
        <v>4356</v>
      </c>
      <c r="P10280" s="82">
        <v>312</v>
      </c>
      <c r="Q10280" s="82" t="s">
        <v>92949</v>
      </c>
      <c r="R10280"/>
    </row>
    <row r="10281" spans="12:18" x14ac:dyDescent="0.25">
      <c r="L10281" t="s">
        <v>1379</v>
      </c>
      <c r="M10281" t="s">
        <v>18273</v>
      </c>
      <c r="N10281" t="s">
        <v>47547</v>
      </c>
      <c r="O10281" s="76" t="s">
        <v>4366</v>
      </c>
      <c r="P10281" s="82">
        <v>284</v>
      </c>
      <c r="Q10281" s="82" t="s">
        <v>92950</v>
      </c>
      <c r="R10281"/>
    </row>
    <row r="10282" spans="12:18" x14ac:dyDescent="0.25">
      <c r="L10282" t="s">
        <v>1379</v>
      </c>
      <c r="M10282" t="s">
        <v>8446</v>
      </c>
      <c r="N10282" t="s">
        <v>47548</v>
      </c>
      <c r="O10282" s="76" t="s">
        <v>4356</v>
      </c>
      <c r="P10282" s="82">
        <v>937</v>
      </c>
      <c r="Q10282" s="82" t="s">
        <v>92951</v>
      </c>
      <c r="R10282"/>
    </row>
    <row r="10283" spans="12:18" x14ac:dyDescent="0.25">
      <c r="L10283" t="s">
        <v>1379</v>
      </c>
      <c r="M10283" t="s">
        <v>34332</v>
      </c>
      <c r="N10283" t="s">
        <v>47549</v>
      </c>
      <c r="O10283" s="76" t="s">
        <v>4356</v>
      </c>
      <c r="P10283" s="82">
        <v>332</v>
      </c>
      <c r="Q10283" s="82" t="s">
        <v>92952</v>
      </c>
      <c r="R10283"/>
    </row>
    <row r="10284" spans="12:18" x14ac:dyDescent="0.25">
      <c r="L10284" t="s">
        <v>1379</v>
      </c>
      <c r="M10284" t="s">
        <v>8447</v>
      </c>
      <c r="N10284" t="s">
        <v>47550</v>
      </c>
      <c r="O10284" s="76" t="s">
        <v>4356</v>
      </c>
      <c r="P10284" s="82">
        <v>559</v>
      </c>
      <c r="Q10284" s="82" t="s">
        <v>92953</v>
      </c>
      <c r="R10284"/>
    </row>
    <row r="10285" spans="12:18" x14ac:dyDescent="0.25">
      <c r="L10285" t="s">
        <v>1379</v>
      </c>
      <c r="M10285" t="s">
        <v>34333</v>
      </c>
      <c r="N10285" t="s">
        <v>47551</v>
      </c>
      <c r="O10285" s="76" t="s">
        <v>4356</v>
      </c>
      <c r="P10285" s="82">
        <v>124</v>
      </c>
      <c r="Q10285" s="82" t="s">
        <v>92954</v>
      </c>
      <c r="R10285"/>
    </row>
    <row r="10286" spans="12:18" x14ac:dyDescent="0.25">
      <c r="L10286" t="s">
        <v>1379</v>
      </c>
      <c r="M10286" t="s">
        <v>18275</v>
      </c>
      <c r="N10286" t="s">
        <v>47552</v>
      </c>
      <c r="O10286" s="76" t="s">
        <v>4356</v>
      </c>
      <c r="P10286" s="82">
        <v>691</v>
      </c>
      <c r="Q10286" s="82" t="s">
        <v>92955</v>
      </c>
      <c r="R10286"/>
    </row>
    <row r="10287" spans="12:18" x14ac:dyDescent="0.25">
      <c r="L10287" t="s">
        <v>1442</v>
      </c>
      <c r="M10287" t="s">
        <v>20687</v>
      </c>
      <c r="N10287" t="s">
        <v>47553</v>
      </c>
      <c r="O10287" s="76" t="s">
        <v>4356</v>
      </c>
      <c r="P10287" s="82">
        <v>2372</v>
      </c>
      <c r="Q10287" s="82" t="s">
        <v>81256</v>
      </c>
      <c r="R10287"/>
    </row>
    <row r="10288" spans="12:18" x14ac:dyDescent="0.25">
      <c r="L10288" t="s">
        <v>1442</v>
      </c>
      <c r="M10288" t="s">
        <v>10302</v>
      </c>
      <c r="N10288" t="s">
        <v>47554</v>
      </c>
      <c r="O10288" s="76" t="s">
        <v>4366</v>
      </c>
      <c r="P10288" s="82">
        <v>136</v>
      </c>
      <c r="Q10288" s="82" t="s">
        <v>81257</v>
      </c>
      <c r="R10288"/>
    </row>
    <row r="10289" spans="12:18" x14ac:dyDescent="0.25">
      <c r="L10289" t="s">
        <v>1442</v>
      </c>
      <c r="M10289" t="s">
        <v>12806</v>
      </c>
      <c r="N10289" t="s">
        <v>47555</v>
      </c>
      <c r="O10289" s="76" t="s">
        <v>4366</v>
      </c>
      <c r="P10289" s="82">
        <v>313</v>
      </c>
      <c r="Q10289" s="82" t="s">
        <v>81258</v>
      </c>
      <c r="R10289"/>
    </row>
    <row r="10290" spans="12:18" x14ac:dyDescent="0.25">
      <c r="L10290" t="s">
        <v>1442</v>
      </c>
      <c r="M10290" t="s">
        <v>18279</v>
      </c>
      <c r="N10290" t="s">
        <v>47556</v>
      </c>
      <c r="O10290" s="76" t="s">
        <v>4356</v>
      </c>
      <c r="P10290" s="82">
        <v>760</v>
      </c>
      <c r="Q10290" s="82" t="s">
        <v>81259</v>
      </c>
      <c r="R10290"/>
    </row>
    <row r="10291" spans="12:18" x14ac:dyDescent="0.25">
      <c r="L10291" t="s">
        <v>1442</v>
      </c>
      <c r="M10291" t="s">
        <v>12413</v>
      </c>
      <c r="N10291" t="s">
        <v>47557</v>
      </c>
      <c r="O10291" s="76" t="s">
        <v>4356</v>
      </c>
      <c r="P10291" s="82">
        <v>1842</v>
      </c>
      <c r="Q10291" s="82" t="s">
        <v>81260</v>
      </c>
      <c r="R10291"/>
    </row>
    <row r="10292" spans="12:18" x14ac:dyDescent="0.25">
      <c r="L10292" t="s">
        <v>1442</v>
      </c>
      <c r="M10292" t="s">
        <v>10303</v>
      </c>
      <c r="N10292" t="s">
        <v>47558</v>
      </c>
      <c r="O10292" s="76" t="s">
        <v>4374</v>
      </c>
      <c r="P10292" s="82">
        <v>2733</v>
      </c>
      <c r="Q10292" s="82" t="s">
        <v>72645</v>
      </c>
      <c r="R10292"/>
    </row>
    <row r="10293" spans="12:18" x14ac:dyDescent="0.25">
      <c r="L10293" t="s">
        <v>1442</v>
      </c>
      <c r="M10293" t="s">
        <v>10345</v>
      </c>
      <c r="N10293" t="s">
        <v>47559</v>
      </c>
      <c r="O10293" s="76" t="s">
        <v>4356</v>
      </c>
      <c r="P10293" s="82">
        <v>2204</v>
      </c>
      <c r="Q10293" s="82" t="s">
        <v>81448</v>
      </c>
      <c r="R10293"/>
    </row>
    <row r="10294" spans="12:18" x14ac:dyDescent="0.25">
      <c r="L10294" t="s">
        <v>1442</v>
      </c>
      <c r="M10294" t="s">
        <v>34334</v>
      </c>
      <c r="N10294" t="s">
        <v>47560</v>
      </c>
      <c r="O10294" s="76" t="s">
        <v>4356</v>
      </c>
      <c r="P10294" s="82">
        <v>200</v>
      </c>
      <c r="Q10294" s="82" t="s">
        <v>81261</v>
      </c>
      <c r="R10294"/>
    </row>
    <row r="10295" spans="12:18" x14ac:dyDescent="0.25">
      <c r="L10295" t="s">
        <v>1442</v>
      </c>
      <c r="M10295" t="s">
        <v>18281</v>
      </c>
      <c r="N10295" t="s">
        <v>47561</v>
      </c>
      <c r="O10295" s="76" t="s">
        <v>4366</v>
      </c>
      <c r="P10295" s="82">
        <v>73</v>
      </c>
      <c r="Q10295" s="82" t="s">
        <v>81262</v>
      </c>
      <c r="R10295"/>
    </row>
    <row r="10296" spans="12:18" x14ac:dyDescent="0.25">
      <c r="L10296" t="s">
        <v>1442</v>
      </c>
      <c r="M10296" t="s">
        <v>10304</v>
      </c>
      <c r="N10296" t="s">
        <v>47562</v>
      </c>
      <c r="O10296" s="76" t="s">
        <v>4366</v>
      </c>
      <c r="P10296" s="82">
        <v>332</v>
      </c>
      <c r="Q10296" s="82" t="s">
        <v>81263</v>
      </c>
      <c r="R10296"/>
    </row>
    <row r="10297" spans="12:18" x14ac:dyDescent="0.25">
      <c r="L10297" t="s">
        <v>1442</v>
      </c>
      <c r="M10297" t="s">
        <v>8449</v>
      </c>
      <c r="N10297" t="s">
        <v>47563</v>
      </c>
      <c r="O10297" s="76" t="s">
        <v>4356</v>
      </c>
      <c r="P10297" s="82">
        <v>1483</v>
      </c>
      <c r="Q10297" s="82" t="s">
        <v>81265</v>
      </c>
      <c r="R10297"/>
    </row>
    <row r="10298" spans="12:18" x14ac:dyDescent="0.25">
      <c r="L10298" t="s">
        <v>1442</v>
      </c>
      <c r="M10298" t="s">
        <v>10305</v>
      </c>
      <c r="N10298" t="s">
        <v>47564</v>
      </c>
      <c r="O10298" s="76" t="s">
        <v>4356</v>
      </c>
      <c r="P10298" s="82">
        <v>637</v>
      </c>
      <c r="Q10298" s="82" t="s">
        <v>81266</v>
      </c>
      <c r="R10298"/>
    </row>
    <row r="10299" spans="12:18" x14ac:dyDescent="0.25">
      <c r="L10299" t="s">
        <v>1442</v>
      </c>
      <c r="M10299" t="s">
        <v>10306</v>
      </c>
      <c r="N10299" t="s">
        <v>47565</v>
      </c>
      <c r="O10299" s="76" t="s">
        <v>4356</v>
      </c>
      <c r="P10299" s="82">
        <v>5916</v>
      </c>
      <c r="Q10299" s="82" t="s">
        <v>81267</v>
      </c>
      <c r="R10299"/>
    </row>
    <row r="10300" spans="12:18" x14ac:dyDescent="0.25">
      <c r="L10300" t="s">
        <v>1442</v>
      </c>
      <c r="M10300" t="s">
        <v>18286</v>
      </c>
      <c r="N10300" t="s">
        <v>47566</v>
      </c>
      <c r="O10300" s="76" t="s">
        <v>4356</v>
      </c>
      <c r="P10300" s="82">
        <v>1511</v>
      </c>
      <c r="Q10300" s="82" t="s">
        <v>81269</v>
      </c>
      <c r="R10300"/>
    </row>
    <row r="10301" spans="12:18" x14ac:dyDescent="0.25">
      <c r="L10301" t="s">
        <v>1442</v>
      </c>
      <c r="M10301" t="s">
        <v>10778</v>
      </c>
      <c r="N10301" t="s">
        <v>47567</v>
      </c>
      <c r="O10301" s="76" t="s">
        <v>4366</v>
      </c>
      <c r="P10301" s="82">
        <v>225</v>
      </c>
      <c r="Q10301" s="82" t="s">
        <v>81270</v>
      </c>
      <c r="R10301"/>
    </row>
    <row r="10302" spans="12:18" x14ac:dyDescent="0.25">
      <c r="L10302" t="s">
        <v>1442</v>
      </c>
      <c r="M10302" t="s">
        <v>10307</v>
      </c>
      <c r="N10302" t="s">
        <v>47568</v>
      </c>
      <c r="O10302" s="76" t="s">
        <v>4356</v>
      </c>
      <c r="P10302" s="82">
        <v>1386</v>
      </c>
      <c r="Q10302" s="82" t="s">
        <v>81273</v>
      </c>
      <c r="R10302"/>
    </row>
    <row r="10303" spans="12:18" x14ac:dyDescent="0.25">
      <c r="L10303" t="s">
        <v>1442</v>
      </c>
      <c r="M10303" t="s">
        <v>8450</v>
      </c>
      <c r="N10303" t="s">
        <v>47569</v>
      </c>
      <c r="O10303" s="76" t="s">
        <v>4356</v>
      </c>
      <c r="P10303" s="82">
        <v>1162</v>
      </c>
      <c r="Q10303" s="82" t="s">
        <v>81272</v>
      </c>
      <c r="R10303"/>
    </row>
    <row r="10304" spans="12:18" x14ac:dyDescent="0.25">
      <c r="L10304" t="s">
        <v>1442</v>
      </c>
      <c r="M10304" t="s">
        <v>20688</v>
      </c>
      <c r="N10304" t="s">
        <v>47570</v>
      </c>
      <c r="O10304" s="76" t="s">
        <v>4356</v>
      </c>
      <c r="P10304" s="82">
        <v>1563</v>
      </c>
      <c r="Q10304" s="82" t="s">
        <v>81271</v>
      </c>
      <c r="R10304"/>
    </row>
    <row r="10305" spans="12:18" x14ac:dyDescent="0.25">
      <c r="L10305" t="s">
        <v>1442</v>
      </c>
      <c r="M10305" t="s">
        <v>18288</v>
      </c>
      <c r="N10305" t="s">
        <v>47571</v>
      </c>
      <c r="O10305" s="76" t="s">
        <v>4374</v>
      </c>
      <c r="P10305" s="82">
        <v>1712</v>
      </c>
      <c r="Q10305" s="82" t="s">
        <v>81274</v>
      </c>
      <c r="R10305"/>
    </row>
    <row r="10306" spans="12:18" x14ac:dyDescent="0.25">
      <c r="L10306" t="s">
        <v>1442</v>
      </c>
      <c r="M10306" t="s">
        <v>10308</v>
      </c>
      <c r="N10306" t="s">
        <v>47572</v>
      </c>
      <c r="O10306" s="76" t="s">
        <v>4366</v>
      </c>
      <c r="P10306" s="82">
        <v>117</v>
      </c>
      <c r="Q10306" s="82" t="s">
        <v>81275</v>
      </c>
      <c r="R10306"/>
    </row>
    <row r="10307" spans="12:18" x14ac:dyDescent="0.25">
      <c r="L10307" t="s">
        <v>1442</v>
      </c>
      <c r="M10307" t="s">
        <v>20689</v>
      </c>
      <c r="N10307" t="s">
        <v>47573</v>
      </c>
      <c r="O10307" s="76" t="s">
        <v>4366</v>
      </c>
      <c r="P10307" s="82">
        <v>259</v>
      </c>
      <c r="Q10307" s="82" t="s">
        <v>81276</v>
      </c>
      <c r="R10307"/>
    </row>
    <row r="10308" spans="12:18" x14ac:dyDescent="0.25">
      <c r="L10308" t="s">
        <v>1442</v>
      </c>
      <c r="M10308" t="s">
        <v>8451</v>
      </c>
      <c r="N10308" t="s">
        <v>47574</v>
      </c>
      <c r="O10308" s="76" t="s">
        <v>4366</v>
      </c>
      <c r="P10308" s="82">
        <v>258</v>
      </c>
      <c r="Q10308" s="82" t="s">
        <v>81278</v>
      </c>
      <c r="R10308"/>
    </row>
    <row r="10309" spans="12:18" x14ac:dyDescent="0.25">
      <c r="L10309" t="s">
        <v>1442</v>
      </c>
      <c r="M10309" t="s">
        <v>34335</v>
      </c>
      <c r="N10309" t="s">
        <v>47575</v>
      </c>
      <c r="O10309" s="76" t="s">
        <v>4356</v>
      </c>
      <c r="P10309" s="82">
        <v>309</v>
      </c>
      <c r="Q10309" s="82" t="s">
        <v>81279</v>
      </c>
      <c r="R10309"/>
    </row>
    <row r="10310" spans="12:18" x14ac:dyDescent="0.25">
      <c r="L10310" t="s">
        <v>1442</v>
      </c>
      <c r="M10310" t="s">
        <v>8452</v>
      </c>
      <c r="N10310" t="s">
        <v>47576</v>
      </c>
      <c r="O10310" s="76" t="s">
        <v>4366</v>
      </c>
      <c r="P10310" s="82">
        <v>274</v>
      </c>
      <c r="Q10310" s="82" t="s">
        <v>81280</v>
      </c>
      <c r="R10310"/>
    </row>
    <row r="10311" spans="12:18" x14ac:dyDescent="0.25">
      <c r="L10311" t="s">
        <v>1442</v>
      </c>
      <c r="M10311" t="s">
        <v>8453</v>
      </c>
      <c r="N10311" t="s">
        <v>47577</v>
      </c>
      <c r="O10311" s="76" t="s">
        <v>4356</v>
      </c>
      <c r="P10311" s="82">
        <v>394</v>
      </c>
      <c r="Q10311" s="82" t="s">
        <v>81281</v>
      </c>
      <c r="R10311"/>
    </row>
    <row r="10312" spans="12:18" x14ac:dyDescent="0.25">
      <c r="L10312" t="s">
        <v>1442</v>
      </c>
      <c r="M10312" t="s">
        <v>8454</v>
      </c>
      <c r="N10312" t="s">
        <v>47578</v>
      </c>
      <c r="O10312" s="76" t="s">
        <v>4366</v>
      </c>
      <c r="P10312" s="82">
        <v>335</v>
      </c>
      <c r="Q10312" s="82" t="s">
        <v>81282</v>
      </c>
      <c r="R10312"/>
    </row>
    <row r="10313" spans="12:18" x14ac:dyDescent="0.25">
      <c r="L10313" t="s">
        <v>1442</v>
      </c>
      <c r="M10313" t="s">
        <v>20691</v>
      </c>
      <c r="N10313" t="s">
        <v>47579</v>
      </c>
      <c r="O10313" s="76" t="s">
        <v>4356</v>
      </c>
      <c r="P10313" s="82">
        <v>800</v>
      </c>
      <c r="Q10313" s="82" t="s">
        <v>81283</v>
      </c>
      <c r="R10313"/>
    </row>
    <row r="10314" spans="12:18" x14ac:dyDescent="0.25">
      <c r="L10314" t="s">
        <v>1442</v>
      </c>
      <c r="M10314" t="s">
        <v>34336</v>
      </c>
      <c r="N10314" t="s">
        <v>47580</v>
      </c>
      <c r="O10314" s="76" t="s">
        <v>4356</v>
      </c>
      <c r="P10314" s="82">
        <v>1000</v>
      </c>
      <c r="Q10314" s="82" t="s">
        <v>81285</v>
      </c>
      <c r="R10314"/>
    </row>
    <row r="10315" spans="12:18" x14ac:dyDescent="0.25">
      <c r="L10315" t="s">
        <v>1442</v>
      </c>
      <c r="M10315" t="s">
        <v>18290</v>
      </c>
      <c r="N10315" t="s">
        <v>47581</v>
      </c>
      <c r="O10315" s="76" t="s">
        <v>4356</v>
      </c>
      <c r="P10315" s="82">
        <v>845</v>
      </c>
      <c r="Q10315" s="82" t="s">
        <v>81284</v>
      </c>
      <c r="R10315"/>
    </row>
    <row r="10316" spans="12:18" x14ac:dyDescent="0.25">
      <c r="L10316" t="s">
        <v>1442</v>
      </c>
      <c r="M10316" t="s">
        <v>18292</v>
      </c>
      <c r="N10316" t="s">
        <v>47582</v>
      </c>
      <c r="O10316" s="76" t="s">
        <v>4356</v>
      </c>
      <c r="P10316" s="82">
        <v>849</v>
      </c>
      <c r="Q10316" s="82" t="s">
        <v>81286</v>
      </c>
      <c r="R10316"/>
    </row>
    <row r="10317" spans="12:18" x14ac:dyDescent="0.25">
      <c r="L10317" t="s">
        <v>1442</v>
      </c>
      <c r="M10317" t="s">
        <v>20692</v>
      </c>
      <c r="N10317" t="s">
        <v>47583</v>
      </c>
      <c r="O10317" s="76" t="s">
        <v>4356</v>
      </c>
      <c r="P10317" s="82">
        <v>337</v>
      </c>
      <c r="Q10317" s="82" t="s">
        <v>81287</v>
      </c>
      <c r="R10317"/>
    </row>
    <row r="10318" spans="12:18" x14ac:dyDescent="0.25">
      <c r="L10318" t="s">
        <v>1442</v>
      </c>
      <c r="M10318" t="s">
        <v>20693</v>
      </c>
      <c r="N10318" t="s">
        <v>47584</v>
      </c>
      <c r="O10318" s="76" t="s">
        <v>4366</v>
      </c>
      <c r="P10318" s="82">
        <v>118</v>
      </c>
      <c r="Q10318" s="82" t="s">
        <v>81288</v>
      </c>
      <c r="R10318"/>
    </row>
    <row r="10319" spans="12:18" x14ac:dyDescent="0.25">
      <c r="L10319" t="s">
        <v>1442</v>
      </c>
      <c r="M10319" t="s">
        <v>10309</v>
      </c>
      <c r="N10319" t="s">
        <v>47585</v>
      </c>
      <c r="O10319" s="76" t="s">
        <v>4356</v>
      </c>
      <c r="P10319" s="82">
        <v>1657</v>
      </c>
      <c r="Q10319" s="82" t="s">
        <v>81289</v>
      </c>
      <c r="R10319"/>
    </row>
    <row r="10320" spans="12:18" x14ac:dyDescent="0.25">
      <c r="L10320" t="s">
        <v>1442</v>
      </c>
      <c r="M10320" t="s">
        <v>8455</v>
      </c>
      <c r="N10320" t="s">
        <v>47586</v>
      </c>
      <c r="O10320" s="76" t="s">
        <v>4366</v>
      </c>
      <c r="P10320" s="82">
        <v>324</v>
      </c>
      <c r="Q10320" s="82" t="s">
        <v>81290</v>
      </c>
      <c r="R10320"/>
    </row>
    <row r="10321" spans="12:18" x14ac:dyDescent="0.25">
      <c r="L10321" t="s">
        <v>1442</v>
      </c>
      <c r="M10321" t="s">
        <v>8456</v>
      </c>
      <c r="N10321" t="s">
        <v>47587</v>
      </c>
      <c r="O10321" s="76" t="s">
        <v>4366</v>
      </c>
      <c r="P10321" s="82">
        <v>273</v>
      </c>
      <c r="Q10321" s="82" t="s">
        <v>81291</v>
      </c>
      <c r="R10321"/>
    </row>
    <row r="10322" spans="12:18" x14ac:dyDescent="0.25">
      <c r="L10322" t="s">
        <v>1442</v>
      </c>
      <c r="M10322" t="s">
        <v>10310</v>
      </c>
      <c r="N10322" t="s">
        <v>47588</v>
      </c>
      <c r="O10322" s="76" t="s">
        <v>4366</v>
      </c>
      <c r="P10322" s="82">
        <v>210</v>
      </c>
      <c r="Q10322" s="82" t="s">
        <v>81292</v>
      </c>
      <c r="R10322"/>
    </row>
    <row r="10323" spans="12:18" x14ac:dyDescent="0.25">
      <c r="L10323" t="s">
        <v>1442</v>
      </c>
      <c r="M10323" t="s">
        <v>8457</v>
      </c>
      <c r="N10323" t="s">
        <v>47589</v>
      </c>
      <c r="O10323" s="76" t="s">
        <v>4366</v>
      </c>
      <c r="P10323" s="82">
        <v>498</v>
      </c>
      <c r="Q10323" s="82" t="s">
        <v>81293</v>
      </c>
      <c r="R10323"/>
    </row>
    <row r="10324" spans="12:18" x14ac:dyDescent="0.25">
      <c r="L10324" t="s">
        <v>1442</v>
      </c>
      <c r="M10324" t="s">
        <v>20694</v>
      </c>
      <c r="N10324" t="s">
        <v>47590</v>
      </c>
      <c r="O10324" s="76" t="s">
        <v>4356</v>
      </c>
      <c r="P10324" s="82">
        <v>712</v>
      </c>
      <c r="Q10324" s="82" t="s">
        <v>81294</v>
      </c>
      <c r="R10324"/>
    </row>
    <row r="10325" spans="12:18" x14ac:dyDescent="0.25">
      <c r="L10325" t="s">
        <v>1442</v>
      </c>
      <c r="M10325" t="s">
        <v>18295</v>
      </c>
      <c r="N10325" t="s">
        <v>47591</v>
      </c>
      <c r="O10325" s="76" t="s">
        <v>4366</v>
      </c>
      <c r="P10325" s="82">
        <v>245</v>
      </c>
      <c r="Q10325" s="82" t="s">
        <v>81296</v>
      </c>
      <c r="R10325"/>
    </row>
    <row r="10326" spans="12:18" x14ac:dyDescent="0.25">
      <c r="L10326" t="s">
        <v>1442</v>
      </c>
      <c r="M10326" t="s">
        <v>18083</v>
      </c>
      <c r="N10326" t="s">
        <v>47592</v>
      </c>
      <c r="O10326" s="76" t="s">
        <v>4356</v>
      </c>
      <c r="P10326" s="82">
        <v>266</v>
      </c>
      <c r="Q10326" s="82" t="s">
        <v>81297</v>
      </c>
      <c r="R10326"/>
    </row>
    <row r="10327" spans="12:18" x14ac:dyDescent="0.25">
      <c r="L10327" t="s">
        <v>1442</v>
      </c>
      <c r="M10327" t="s">
        <v>18297</v>
      </c>
      <c r="N10327" t="s">
        <v>47593</v>
      </c>
      <c r="O10327" s="76" t="s">
        <v>4356</v>
      </c>
      <c r="P10327" s="82">
        <v>5055</v>
      </c>
      <c r="Q10327" s="82" t="s">
        <v>81298</v>
      </c>
      <c r="R10327"/>
    </row>
    <row r="10328" spans="12:18" x14ac:dyDescent="0.25">
      <c r="L10328" t="s">
        <v>1442</v>
      </c>
      <c r="M10328" t="s">
        <v>34337</v>
      </c>
      <c r="N10328" t="s">
        <v>47594</v>
      </c>
      <c r="O10328" s="76" t="s">
        <v>4356</v>
      </c>
      <c r="P10328" s="82">
        <v>767</v>
      </c>
      <c r="Q10328" s="82" t="s">
        <v>81299</v>
      </c>
      <c r="R10328"/>
    </row>
    <row r="10329" spans="12:18" x14ac:dyDescent="0.25">
      <c r="L10329" t="s">
        <v>1442</v>
      </c>
      <c r="M10329" t="s">
        <v>8461</v>
      </c>
      <c r="N10329" t="s">
        <v>47595</v>
      </c>
      <c r="O10329" s="76" t="s">
        <v>4356</v>
      </c>
      <c r="P10329" s="82">
        <v>1745</v>
      </c>
      <c r="Q10329" s="82" t="s">
        <v>81303</v>
      </c>
      <c r="R10329"/>
    </row>
    <row r="10330" spans="12:18" x14ac:dyDescent="0.25">
      <c r="L10330" t="s">
        <v>1442</v>
      </c>
      <c r="M10330" t="s">
        <v>20696</v>
      </c>
      <c r="N10330" t="s">
        <v>47596</v>
      </c>
      <c r="O10330" s="76" t="s">
        <v>4366</v>
      </c>
      <c r="P10330" s="82">
        <v>588</v>
      </c>
      <c r="Q10330" s="82" t="s">
        <v>81304</v>
      </c>
      <c r="R10330"/>
    </row>
    <row r="10331" spans="12:18" x14ac:dyDescent="0.25">
      <c r="L10331" t="s">
        <v>1442</v>
      </c>
      <c r="M10331" t="s">
        <v>8462</v>
      </c>
      <c r="N10331" t="s">
        <v>47597</v>
      </c>
      <c r="O10331" s="76" t="s">
        <v>4356</v>
      </c>
      <c r="P10331" s="82">
        <v>344</v>
      </c>
      <c r="Q10331" s="82" t="s">
        <v>81305</v>
      </c>
      <c r="R10331"/>
    </row>
    <row r="10332" spans="12:18" x14ac:dyDescent="0.25">
      <c r="L10332" t="s">
        <v>1442</v>
      </c>
      <c r="M10332" t="s">
        <v>34338</v>
      </c>
      <c r="N10332" t="s">
        <v>47598</v>
      </c>
      <c r="O10332" s="76" t="s">
        <v>4356</v>
      </c>
      <c r="P10332" s="82">
        <v>1816</v>
      </c>
      <c r="Q10332" s="82" t="s">
        <v>81306</v>
      </c>
      <c r="R10332"/>
    </row>
    <row r="10333" spans="12:18" x14ac:dyDescent="0.25">
      <c r="L10333" t="s">
        <v>1442</v>
      </c>
      <c r="M10333" t="s">
        <v>20697</v>
      </c>
      <c r="N10333" t="s">
        <v>47599</v>
      </c>
      <c r="O10333" s="76" t="s">
        <v>4356</v>
      </c>
      <c r="P10333" s="82">
        <v>249</v>
      </c>
      <c r="Q10333" s="82" t="s">
        <v>81307</v>
      </c>
      <c r="R10333"/>
    </row>
    <row r="10334" spans="12:18" x14ac:dyDescent="0.25">
      <c r="L10334" t="s">
        <v>1442</v>
      </c>
      <c r="M10334" t="s">
        <v>8463</v>
      </c>
      <c r="N10334" t="s">
        <v>47600</v>
      </c>
      <c r="O10334" s="76" t="s">
        <v>4356</v>
      </c>
      <c r="P10334" s="82">
        <v>3403</v>
      </c>
      <c r="Q10334" s="82" t="s">
        <v>81308</v>
      </c>
      <c r="R10334"/>
    </row>
    <row r="10335" spans="12:18" x14ac:dyDescent="0.25">
      <c r="L10335" t="s">
        <v>1442</v>
      </c>
      <c r="M10335" t="s">
        <v>20698</v>
      </c>
      <c r="N10335" t="s">
        <v>47601</v>
      </c>
      <c r="O10335" s="76" t="s">
        <v>4356</v>
      </c>
      <c r="P10335" s="82">
        <v>888</v>
      </c>
      <c r="Q10335" s="82" t="s">
        <v>81309</v>
      </c>
      <c r="R10335"/>
    </row>
    <row r="10336" spans="12:18" x14ac:dyDescent="0.25">
      <c r="L10336" t="s">
        <v>1442</v>
      </c>
      <c r="M10336" t="s">
        <v>20699</v>
      </c>
      <c r="N10336" t="s">
        <v>47602</v>
      </c>
      <c r="O10336" s="76" t="s">
        <v>4356</v>
      </c>
      <c r="P10336" s="82">
        <v>1963</v>
      </c>
      <c r="Q10336" s="82" t="s">
        <v>81310</v>
      </c>
      <c r="R10336"/>
    </row>
    <row r="10337" spans="12:18" x14ac:dyDescent="0.25">
      <c r="L10337" t="s">
        <v>1442</v>
      </c>
      <c r="M10337" t="s">
        <v>10311</v>
      </c>
      <c r="N10337" t="s">
        <v>47603</v>
      </c>
      <c r="O10337" s="76" t="s">
        <v>4366</v>
      </c>
      <c r="P10337" s="82">
        <v>108</v>
      </c>
      <c r="Q10337" s="82" t="s">
        <v>81311</v>
      </c>
      <c r="R10337"/>
    </row>
    <row r="10338" spans="12:18" x14ac:dyDescent="0.25">
      <c r="L10338" t="s">
        <v>1442</v>
      </c>
      <c r="M10338" t="s">
        <v>14624</v>
      </c>
      <c r="N10338" t="s">
        <v>47604</v>
      </c>
      <c r="O10338" s="76" t="s">
        <v>4366</v>
      </c>
      <c r="P10338" s="82">
        <v>89</v>
      </c>
      <c r="Q10338" s="82" t="s">
        <v>81312</v>
      </c>
      <c r="R10338"/>
    </row>
    <row r="10339" spans="12:18" x14ac:dyDescent="0.25">
      <c r="L10339" t="s">
        <v>1442</v>
      </c>
      <c r="M10339" t="s">
        <v>34339</v>
      </c>
      <c r="N10339" t="s">
        <v>47605</v>
      </c>
      <c r="O10339" s="76" t="s">
        <v>4356</v>
      </c>
      <c r="P10339" s="82">
        <v>433</v>
      </c>
      <c r="Q10339" s="82" t="s">
        <v>81313</v>
      </c>
      <c r="R10339"/>
    </row>
    <row r="10340" spans="12:18" x14ac:dyDescent="0.25">
      <c r="L10340" t="s">
        <v>1442</v>
      </c>
      <c r="M10340" t="s">
        <v>18300</v>
      </c>
      <c r="N10340" t="s">
        <v>47606</v>
      </c>
      <c r="O10340" s="76" t="s">
        <v>4374</v>
      </c>
      <c r="P10340" s="82">
        <v>3656</v>
      </c>
      <c r="Q10340" s="82" t="s">
        <v>81314</v>
      </c>
      <c r="R10340"/>
    </row>
    <row r="10341" spans="12:18" x14ac:dyDescent="0.25">
      <c r="L10341" t="s">
        <v>1442</v>
      </c>
      <c r="M10341" t="s">
        <v>8464</v>
      </c>
      <c r="N10341" t="s">
        <v>47607</v>
      </c>
      <c r="O10341" s="76" t="s">
        <v>4356</v>
      </c>
      <c r="P10341" s="82">
        <v>661</v>
      </c>
      <c r="Q10341" s="82" t="s">
        <v>81315</v>
      </c>
      <c r="R10341"/>
    </row>
    <row r="10342" spans="12:18" x14ac:dyDescent="0.25">
      <c r="L10342" t="s">
        <v>1442</v>
      </c>
      <c r="M10342" t="s">
        <v>20700</v>
      </c>
      <c r="N10342" t="s">
        <v>47608</v>
      </c>
      <c r="O10342" s="76" t="s">
        <v>4356</v>
      </c>
      <c r="P10342" s="82">
        <v>405</v>
      </c>
      <c r="Q10342" s="82" t="s">
        <v>81316</v>
      </c>
      <c r="R10342"/>
    </row>
    <row r="10343" spans="12:18" x14ac:dyDescent="0.25">
      <c r="L10343" t="s">
        <v>1442</v>
      </c>
      <c r="M10343" t="s">
        <v>8465</v>
      </c>
      <c r="N10343" t="s">
        <v>47609</v>
      </c>
      <c r="O10343" s="76" t="s">
        <v>4366</v>
      </c>
      <c r="P10343" s="82">
        <v>333</v>
      </c>
      <c r="Q10343" s="82" t="s">
        <v>81317</v>
      </c>
      <c r="R10343"/>
    </row>
    <row r="10344" spans="12:18" x14ac:dyDescent="0.25">
      <c r="L10344" t="s">
        <v>1442</v>
      </c>
      <c r="M10344" t="s">
        <v>10312</v>
      </c>
      <c r="N10344" t="s">
        <v>47610</v>
      </c>
      <c r="O10344" s="76" t="s">
        <v>4366</v>
      </c>
      <c r="P10344" s="82">
        <v>185</v>
      </c>
      <c r="Q10344" s="82" t="s">
        <v>81322</v>
      </c>
      <c r="R10344"/>
    </row>
    <row r="10345" spans="12:18" x14ac:dyDescent="0.25">
      <c r="L10345" t="s">
        <v>1442</v>
      </c>
      <c r="M10345" t="s">
        <v>10313</v>
      </c>
      <c r="N10345" t="s">
        <v>47611</v>
      </c>
      <c r="O10345" s="76" t="s">
        <v>4366</v>
      </c>
      <c r="P10345" s="82">
        <v>307</v>
      </c>
      <c r="Q10345" s="82" t="s">
        <v>81323</v>
      </c>
      <c r="R10345"/>
    </row>
    <row r="10346" spans="12:18" x14ac:dyDescent="0.25">
      <c r="L10346" t="s">
        <v>1442</v>
      </c>
      <c r="M10346" t="s">
        <v>8466</v>
      </c>
      <c r="N10346" t="s">
        <v>47612</v>
      </c>
      <c r="O10346" s="76" t="s">
        <v>4366</v>
      </c>
      <c r="P10346" s="82">
        <v>253</v>
      </c>
      <c r="Q10346" s="82" t="s">
        <v>81324</v>
      </c>
      <c r="R10346"/>
    </row>
    <row r="10347" spans="12:18" x14ac:dyDescent="0.25">
      <c r="L10347" t="s">
        <v>1442</v>
      </c>
      <c r="M10347" t="s">
        <v>10314</v>
      </c>
      <c r="N10347" t="s">
        <v>47613</v>
      </c>
      <c r="O10347" s="76" t="s">
        <v>4366</v>
      </c>
      <c r="P10347" s="82">
        <v>315</v>
      </c>
      <c r="Q10347" s="82" t="s">
        <v>81325</v>
      </c>
      <c r="R10347"/>
    </row>
    <row r="10348" spans="12:18" x14ac:dyDescent="0.25">
      <c r="L10348" t="s">
        <v>1442</v>
      </c>
      <c r="M10348" t="s">
        <v>8467</v>
      </c>
      <c r="N10348" t="s">
        <v>47614</v>
      </c>
      <c r="O10348" s="76" t="s">
        <v>4356</v>
      </c>
      <c r="P10348" s="82">
        <v>608</v>
      </c>
      <c r="Q10348" s="82" t="s">
        <v>81326</v>
      </c>
      <c r="R10348"/>
    </row>
    <row r="10349" spans="12:18" x14ac:dyDescent="0.25">
      <c r="L10349" t="s">
        <v>1442</v>
      </c>
      <c r="M10349" t="s">
        <v>8468</v>
      </c>
      <c r="N10349" t="s">
        <v>47615</v>
      </c>
      <c r="O10349" s="76" t="s">
        <v>4356</v>
      </c>
      <c r="P10349" s="82">
        <v>727</v>
      </c>
      <c r="Q10349" s="82" t="s">
        <v>81327</v>
      </c>
      <c r="R10349"/>
    </row>
    <row r="10350" spans="12:18" x14ac:dyDescent="0.25">
      <c r="L10350" t="s">
        <v>1442</v>
      </c>
      <c r="M10350" t="s">
        <v>34340</v>
      </c>
      <c r="N10350" t="s">
        <v>47616</v>
      </c>
      <c r="O10350" s="76" t="s">
        <v>4450</v>
      </c>
      <c r="P10350" s="82">
        <v>38578</v>
      </c>
      <c r="Q10350" s="82" t="s">
        <v>72645</v>
      </c>
      <c r="R10350"/>
    </row>
    <row r="10351" spans="12:18" x14ac:dyDescent="0.25">
      <c r="L10351" t="s">
        <v>1442</v>
      </c>
      <c r="M10351" t="s">
        <v>18305</v>
      </c>
      <c r="N10351" t="s">
        <v>47617</v>
      </c>
      <c r="O10351" s="76" t="s">
        <v>4356</v>
      </c>
      <c r="P10351" s="82">
        <v>329</v>
      </c>
      <c r="Q10351" s="82" t="s">
        <v>81328</v>
      </c>
      <c r="R10351"/>
    </row>
    <row r="10352" spans="12:18" x14ac:dyDescent="0.25">
      <c r="L10352" t="s">
        <v>1442</v>
      </c>
      <c r="M10352" t="s">
        <v>10315</v>
      </c>
      <c r="N10352" t="s">
        <v>47618</v>
      </c>
      <c r="O10352" s="76" t="s">
        <v>4366</v>
      </c>
      <c r="P10352" s="82">
        <v>239</v>
      </c>
      <c r="Q10352" s="82" t="s">
        <v>81329</v>
      </c>
      <c r="R10352"/>
    </row>
    <row r="10353" spans="12:18" x14ac:dyDescent="0.25">
      <c r="L10353" t="s">
        <v>1442</v>
      </c>
      <c r="M10353" t="s">
        <v>34341</v>
      </c>
      <c r="N10353" t="s">
        <v>47619</v>
      </c>
      <c r="O10353" s="76" t="s">
        <v>4374</v>
      </c>
      <c r="P10353" s="82">
        <v>13195</v>
      </c>
      <c r="Q10353" s="82" t="s">
        <v>81330</v>
      </c>
      <c r="R10353"/>
    </row>
    <row r="10354" spans="12:18" x14ac:dyDescent="0.25">
      <c r="L10354" t="s">
        <v>1442</v>
      </c>
      <c r="M10354" t="s">
        <v>34342</v>
      </c>
      <c r="N10354" t="s">
        <v>47620</v>
      </c>
      <c r="O10354" s="76" t="s">
        <v>4356</v>
      </c>
      <c r="P10354" s="82">
        <v>2619</v>
      </c>
      <c r="Q10354" s="82" t="s">
        <v>81331</v>
      </c>
      <c r="R10354"/>
    </row>
    <row r="10355" spans="12:18" x14ac:dyDescent="0.25">
      <c r="L10355" t="s">
        <v>1442</v>
      </c>
      <c r="M10355" t="s">
        <v>6340</v>
      </c>
      <c r="N10355" t="s">
        <v>47621</v>
      </c>
      <c r="O10355" s="76" t="s">
        <v>4356</v>
      </c>
      <c r="P10355" s="82">
        <v>238</v>
      </c>
      <c r="Q10355" s="82" t="s">
        <v>81334</v>
      </c>
      <c r="R10355"/>
    </row>
    <row r="10356" spans="12:18" x14ac:dyDescent="0.25">
      <c r="L10356" t="s">
        <v>1442</v>
      </c>
      <c r="M10356" t="s">
        <v>34344</v>
      </c>
      <c r="N10356" t="s">
        <v>47622</v>
      </c>
      <c r="O10356" s="76" t="s">
        <v>4374</v>
      </c>
      <c r="P10356" s="82">
        <v>1685</v>
      </c>
      <c r="Q10356" s="82" t="s">
        <v>72645</v>
      </c>
      <c r="R10356"/>
    </row>
    <row r="10357" spans="12:18" x14ac:dyDescent="0.25">
      <c r="L10357" t="s">
        <v>1442</v>
      </c>
      <c r="M10357" t="s">
        <v>8469</v>
      </c>
      <c r="N10357" t="s">
        <v>47623</v>
      </c>
      <c r="O10357" s="76" t="s">
        <v>4366</v>
      </c>
      <c r="P10357" s="82">
        <v>276</v>
      </c>
      <c r="Q10357" s="82" t="s">
        <v>81335</v>
      </c>
      <c r="R10357"/>
    </row>
    <row r="10358" spans="12:18" x14ac:dyDescent="0.25">
      <c r="L10358" t="s">
        <v>1442</v>
      </c>
      <c r="M10358" t="s">
        <v>8470</v>
      </c>
      <c r="N10358" t="s">
        <v>47624</v>
      </c>
      <c r="O10358" s="76" t="s">
        <v>4356</v>
      </c>
      <c r="P10358" s="82">
        <v>1866</v>
      </c>
      <c r="Q10358" s="82" t="s">
        <v>81337</v>
      </c>
      <c r="R10358"/>
    </row>
    <row r="10359" spans="12:18" x14ac:dyDescent="0.25">
      <c r="L10359" t="s">
        <v>1442</v>
      </c>
      <c r="M10359" t="s">
        <v>10318</v>
      </c>
      <c r="N10359" t="s">
        <v>47625</v>
      </c>
      <c r="O10359" s="76" t="s">
        <v>4356</v>
      </c>
      <c r="P10359" s="82">
        <v>1127</v>
      </c>
      <c r="Q10359" s="82" t="s">
        <v>81338</v>
      </c>
      <c r="R10359"/>
    </row>
    <row r="10360" spans="12:18" x14ac:dyDescent="0.25">
      <c r="L10360" t="s">
        <v>1442</v>
      </c>
      <c r="M10360" t="s">
        <v>8343</v>
      </c>
      <c r="N10360" t="s">
        <v>47626</v>
      </c>
      <c r="O10360" s="76" t="s">
        <v>4356</v>
      </c>
      <c r="P10360" s="82">
        <v>422</v>
      </c>
      <c r="Q10360" s="82" t="s">
        <v>81339</v>
      </c>
      <c r="R10360"/>
    </row>
    <row r="10361" spans="12:18" x14ac:dyDescent="0.25">
      <c r="L10361" t="s">
        <v>1442</v>
      </c>
      <c r="M10361" t="s">
        <v>18307</v>
      </c>
      <c r="N10361" t="s">
        <v>47627</v>
      </c>
      <c r="O10361" s="76" t="s">
        <v>4356</v>
      </c>
      <c r="P10361" s="82">
        <v>707</v>
      </c>
      <c r="Q10361" s="82" t="s">
        <v>81340</v>
      </c>
      <c r="R10361"/>
    </row>
    <row r="10362" spans="12:18" x14ac:dyDescent="0.25">
      <c r="L10362" t="s">
        <v>1442</v>
      </c>
      <c r="M10362" t="s">
        <v>8471</v>
      </c>
      <c r="N10362" t="s">
        <v>47628</v>
      </c>
      <c r="O10362" s="76" t="s">
        <v>4356</v>
      </c>
      <c r="P10362" s="82">
        <v>5662</v>
      </c>
      <c r="Q10362" s="82" t="s">
        <v>81341</v>
      </c>
      <c r="R10362"/>
    </row>
    <row r="10363" spans="12:18" x14ac:dyDescent="0.25">
      <c r="L10363" t="s">
        <v>1442</v>
      </c>
      <c r="M10363" t="s">
        <v>10319</v>
      </c>
      <c r="N10363" t="s">
        <v>47629</v>
      </c>
      <c r="O10363" s="76" t="s">
        <v>4356</v>
      </c>
      <c r="P10363" s="82">
        <v>884</v>
      </c>
      <c r="Q10363" s="82" t="s">
        <v>81342</v>
      </c>
      <c r="R10363"/>
    </row>
    <row r="10364" spans="12:18" x14ac:dyDescent="0.25">
      <c r="L10364" t="s">
        <v>1442</v>
      </c>
      <c r="M10364" t="s">
        <v>8472</v>
      </c>
      <c r="N10364" t="s">
        <v>47630</v>
      </c>
      <c r="O10364" s="76" t="s">
        <v>4356</v>
      </c>
      <c r="P10364" s="82">
        <v>562</v>
      </c>
      <c r="Q10364" s="82" t="s">
        <v>81343</v>
      </c>
      <c r="R10364"/>
    </row>
    <row r="10365" spans="12:18" x14ac:dyDescent="0.25">
      <c r="L10365" t="s">
        <v>1442</v>
      </c>
      <c r="M10365" t="s">
        <v>8448</v>
      </c>
      <c r="N10365" t="s">
        <v>47631</v>
      </c>
      <c r="O10365" s="76" t="s">
        <v>4356</v>
      </c>
      <c r="P10365" s="82">
        <v>3803</v>
      </c>
      <c r="Q10365" s="82" t="s">
        <v>81264</v>
      </c>
      <c r="R10365"/>
    </row>
    <row r="10366" spans="12:18" x14ac:dyDescent="0.25">
      <c r="L10366" t="s">
        <v>1442</v>
      </c>
      <c r="M10366" t="s">
        <v>8473</v>
      </c>
      <c r="N10366" t="s">
        <v>47632</v>
      </c>
      <c r="O10366" s="76" t="s">
        <v>4356</v>
      </c>
      <c r="P10366" s="82">
        <v>406</v>
      </c>
      <c r="Q10366" s="82" t="s">
        <v>81344</v>
      </c>
      <c r="R10366"/>
    </row>
    <row r="10367" spans="12:18" x14ac:dyDescent="0.25">
      <c r="L10367" t="s">
        <v>1442</v>
      </c>
      <c r="M10367" t="s">
        <v>8474</v>
      </c>
      <c r="N10367" t="s">
        <v>47633</v>
      </c>
      <c r="O10367" s="76" t="s">
        <v>4356</v>
      </c>
      <c r="P10367" s="82">
        <v>378</v>
      </c>
      <c r="Q10367" s="82" t="s">
        <v>81345</v>
      </c>
      <c r="R10367"/>
    </row>
    <row r="10368" spans="12:18" x14ac:dyDescent="0.25">
      <c r="L10368" t="s">
        <v>1442</v>
      </c>
      <c r="M10368" t="s">
        <v>8475</v>
      </c>
      <c r="N10368" t="s">
        <v>47634</v>
      </c>
      <c r="O10368" s="76" t="s">
        <v>4366</v>
      </c>
      <c r="P10368" s="82">
        <v>237</v>
      </c>
      <c r="Q10368" s="82" t="s">
        <v>81346</v>
      </c>
      <c r="R10368"/>
    </row>
    <row r="10369" spans="12:18" x14ac:dyDescent="0.25">
      <c r="L10369" t="s">
        <v>1442</v>
      </c>
      <c r="M10369" t="s">
        <v>20703</v>
      </c>
      <c r="N10369" t="s">
        <v>47635</v>
      </c>
      <c r="O10369" s="76" t="s">
        <v>4366</v>
      </c>
      <c r="P10369" s="82">
        <v>341</v>
      </c>
      <c r="Q10369" s="82" t="s">
        <v>81349</v>
      </c>
      <c r="R10369"/>
    </row>
    <row r="10370" spans="12:18" x14ac:dyDescent="0.25">
      <c r="L10370" t="s">
        <v>1442</v>
      </c>
      <c r="M10370" t="s">
        <v>18312</v>
      </c>
      <c r="N10370" t="s">
        <v>47636</v>
      </c>
      <c r="O10370" s="76" t="s">
        <v>4374</v>
      </c>
      <c r="P10370" s="82">
        <v>1353</v>
      </c>
      <c r="Q10370" s="82" t="s">
        <v>72645</v>
      </c>
      <c r="R10370"/>
    </row>
    <row r="10371" spans="12:18" x14ac:dyDescent="0.25">
      <c r="L10371" t="s">
        <v>1442</v>
      </c>
      <c r="M10371" t="s">
        <v>18314</v>
      </c>
      <c r="N10371" t="s">
        <v>47637</v>
      </c>
      <c r="O10371" s="76" t="s">
        <v>4366</v>
      </c>
      <c r="P10371" s="82">
        <v>137</v>
      </c>
      <c r="Q10371" s="82" t="s">
        <v>81350</v>
      </c>
      <c r="R10371"/>
    </row>
    <row r="10372" spans="12:18" x14ac:dyDescent="0.25">
      <c r="L10372" t="s">
        <v>1442</v>
      </c>
      <c r="M10372" t="s">
        <v>34345</v>
      </c>
      <c r="N10372" t="s">
        <v>47638</v>
      </c>
      <c r="O10372" s="76" t="s">
        <v>4356</v>
      </c>
      <c r="P10372" s="82">
        <v>2867</v>
      </c>
      <c r="Q10372" s="82" t="s">
        <v>81351</v>
      </c>
      <c r="R10372"/>
    </row>
    <row r="10373" spans="12:18" x14ac:dyDescent="0.25">
      <c r="L10373" t="s">
        <v>1442</v>
      </c>
      <c r="M10373" t="s">
        <v>8476</v>
      </c>
      <c r="N10373" t="s">
        <v>47639</v>
      </c>
      <c r="O10373" s="76" t="s">
        <v>4356</v>
      </c>
      <c r="P10373" s="82">
        <v>264</v>
      </c>
      <c r="Q10373" s="82" t="s">
        <v>81352</v>
      </c>
      <c r="R10373"/>
    </row>
    <row r="10374" spans="12:18" x14ac:dyDescent="0.25">
      <c r="L10374" t="s">
        <v>1442</v>
      </c>
      <c r="M10374" t="s">
        <v>5512</v>
      </c>
      <c r="N10374" t="s">
        <v>47640</v>
      </c>
      <c r="O10374" s="76" t="s">
        <v>4356</v>
      </c>
      <c r="P10374" s="82">
        <v>437</v>
      </c>
      <c r="Q10374" s="82" t="s">
        <v>81353</v>
      </c>
      <c r="R10374"/>
    </row>
    <row r="10375" spans="12:18" x14ac:dyDescent="0.25">
      <c r="L10375" t="s">
        <v>1442</v>
      </c>
      <c r="M10375" t="s">
        <v>18316</v>
      </c>
      <c r="N10375" t="s">
        <v>47641</v>
      </c>
      <c r="O10375" s="76" t="s">
        <v>4366</v>
      </c>
      <c r="P10375" s="82">
        <v>468</v>
      </c>
      <c r="Q10375" s="82" t="s">
        <v>81355</v>
      </c>
      <c r="R10375"/>
    </row>
    <row r="10376" spans="12:18" x14ac:dyDescent="0.25">
      <c r="L10376" t="s">
        <v>1442</v>
      </c>
      <c r="M10376" t="s">
        <v>34346</v>
      </c>
      <c r="N10376" t="s">
        <v>47642</v>
      </c>
      <c r="O10376" s="76" t="s">
        <v>4366</v>
      </c>
      <c r="P10376" s="82">
        <v>102</v>
      </c>
      <c r="Q10376" s="82" t="s">
        <v>81356</v>
      </c>
      <c r="R10376"/>
    </row>
    <row r="10377" spans="12:18" x14ac:dyDescent="0.25">
      <c r="L10377" t="s">
        <v>1442</v>
      </c>
      <c r="M10377" t="s">
        <v>10322</v>
      </c>
      <c r="N10377" t="s">
        <v>47643</v>
      </c>
      <c r="O10377" s="76" t="s">
        <v>4356</v>
      </c>
      <c r="P10377" s="82">
        <v>1512</v>
      </c>
      <c r="Q10377" s="82" t="s">
        <v>81357</v>
      </c>
      <c r="R10377"/>
    </row>
    <row r="10378" spans="12:18" x14ac:dyDescent="0.25">
      <c r="L10378" t="s">
        <v>1442</v>
      </c>
      <c r="M10378" t="s">
        <v>34347</v>
      </c>
      <c r="N10378" t="s">
        <v>47644</v>
      </c>
      <c r="O10378" s="76" t="s">
        <v>4356</v>
      </c>
      <c r="P10378" s="82">
        <v>461</v>
      </c>
      <c r="Q10378" s="82" t="s">
        <v>81358</v>
      </c>
      <c r="R10378"/>
    </row>
    <row r="10379" spans="12:18" x14ac:dyDescent="0.25">
      <c r="L10379" t="s">
        <v>1442</v>
      </c>
      <c r="M10379" t="s">
        <v>18319</v>
      </c>
      <c r="N10379" t="s">
        <v>47645</v>
      </c>
      <c r="O10379" s="76" t="s">
        <v>4356</v>
      </c>
      <c r="P10379" s="82">
        <v>742</v>
      </c>
      <c r="Q10379" s="82" t="s">
        <v>81359</v>
      </c>
      <c r="R10379"/>
    </row>
    <row r="10380" spans="12:18" x14ac:dyDescent="0.25">
      <c r="L10380" t="s">
        <v>1442</v>
      </c>
      <c r="M10380" t="s">
        <v>34348</v>
      </c>
      <c r="N10380" t="s">
        <v>47646</v>
      </c>
      <c r="O10380" s="76" t="s">
        <v>4366</v>
      </c>
      <c r="P10380" s="82">
        <v>203</v>
      </c>
      <c r="Q10380" s="82" t="s">
        <v>81360</v>
      </c>
      <c r="R10380"/>
    </row>
    <row r="10381" spans="12:18" x14ac:dyDescent="0.25">
      <c r="L10381" t="s">
        <v>1442</v>
      </c>
      <c r="M10381" t="s">
        <v>8477</v>
      </c>
      <c r="N10381" t="s">
        <v>47647</v>
      </c>
      <c r="O10381" s="76" t="s">
        <v>4366</v>
      </c>
      <c r="P10381" s="82">
        <v>1274</v>
      </c>
      <c r="Q10381" s="82" t="s">
        <v>81361</v>
      </c>
      <c r="R10381"/>
    </row>
    <row r="10382" spans="12:18" x14ac:dyDescent="0.25">
      <c r="L10382" t="s">
        <v>1442</v>
      </c>
      <c r="M10382" t="s">
        <v>18320</v>
      </c>
      <c r="N10382" t="s">
        <v>47648</v>
      </c>
      <c r="O10382" s="76" t="s">
        <v>4356</v>
      </c>
      <c r="P10382" s="82">
        <v>432</v>
      </c>
      <c r="Q10382" s="82" t="s">
        <v>81362</v>
      </c>
      <c r="R10382"/>
    </row>
    <row r="10383" spans="12:18" x14ac:dyDescent="0.25">
      <c r="L10383" t="s">
        <v>1442</v>
      </c>
      <c r="M10383" t="s">
        <v>10323</v>
      </c>
      <c r="N10383" t="s">
        <v>47649</v>
      </c>
      <c r="O10383" s="76" t="s">
        <v>4356</v>
      </c>
      <c r="P10383" s="82">
        <v>759</v>
      </c>
      <c r="Q10383" s="82" t="s">
        <v>81363</v>
      </c>
      <c r="R10383"/>
    </row>
    <row r="10384" spans="12:18" x14ac:dyDescent="0.25">
      <c r="L10384" t="s">
        <v>1442</v>
      </c>
      <c r="M10384" t="s">
        <v>20704</v>
      </c>
      <c r="N10384" t="s">
        <v>47650</v>
      </c>
      <c r="O10384" s="76" t="s">
        <v>4356</v>
      </c>
      <c r="P10384" s="82">
        <v>979</v>
      </c>
      <c r="Q10384" s="82" t="s">
        <v>81364</v>
      </c>
      <c r="R10384"/>
    </row>
    <row r="10385" spans="12:18" x14ac:dyDescent="0.25">
      <c r="L10385" t="s">
        <v>1442</v>
      </c>
      <c r="M10385" t="s">
        <v>8478</v>
      </c>
      <c r="N10385" t="s">
        <v>47651</v>
      </c>
      <c r="O10385" s="76" t="s">
        <v>4356</v>
      </c>
      <c r="P10385" s="82">
        <v>684</v>
      </c>
      <c r="Q10385" s="82" t="s">
        <v>81365</v>
      </c>
      <c r="R10385"/>
    </row>
    <row r="10386" spans="12:18" x14ac:dyDescent="0.25">
      <c r="L10386" t="s">
        <v>1442</v>
      </c>
      <c r="M10386" t="s">
        <v>18322</v>
      </c>
      <c r="N10386" t="s">
        <v>47652</v>
      </c>
      <c r="O10386" s="76" t="s">
        <v>4374</v>
      </c>
      <c r="P10386" s="82">
        <v>31044</v>
      </c>
      <c r="Q10386" s="82" t="s">
        <v>72645</v>
      </c>
      <c r="R10386"/>
    </row>
    <row r="10387" spans="12:18" x14ac:dyDescent="0.25">
      <c r="L10387" t="s">
        <v>1442</v>
      </c>
      <c r="M10387" t="s">
        <v>8479</v>
      </c>
      <c r="N10387" t="s">
        <v>47653</v>
      </c>
      <c r="O10387" s="76" t="s">
        <v>4374</v>
      </c>
      <c r="P10387" s="82">
        <v>1241</v>
      </c>
      <c r="Q10387" s="82" t="s">
        <v>72645</v>
      </c>
      <c r="R10387"/>
    </row>
    <row r="10388" spans="12:18" x14ac:dyDescent="0.25">
      <c r="L10388" t="s">
        <v>1442</v>
      </c>
      <c r="M10388" t="s">
        <v>8480</v>
      </c>
      <c r="N10388" t="s">
        <v>47654</v>
      </c>
      <c r="O10388" s="76" t="s">
        <v>4356</v>
      </c>
      <c r="P10388" s="82">
        <v>166</v>
      </c>
      <c r="Q10388" s="82" t="s">
        <v>81366</v>
      </c>
      <c r="R10388"/>
    </row>
    <row r="10389" spans="12:18" x14ac:dyDescent="0.25">
      <c r="L10389" t="s">
        <v>1442</v>
      </c>
      <c r="M10389" t="s">
        <v>34349</v>
      </c>
      <c r="N10389" t="s">
        <v>47655</v>
      </c>
      <c r="O10389" s="76" t="s">
        <v>4356</v>
      </c>
      <c r="P10389" s="82">
        <v>855</v>
      </c>
      <c r="Q10389" s="82" t="s">
        <v>81367</v>
      </c>
      <c r="R10389"/>
    </row>
    <row r="10390" spans="12:18" x14ac:dyDescent="0.25">
      <c r="L10390" t="s">
        <v>1442</v>
      </c>
      <c r="M10390" t="s">
        <v>10373</v>
      </c>
      <c r="N10390" t="s">
        <v>47656</v>
      </c>
      <c r="O10390" s="76" t="s">
        <v>4366</v>
      </c>
      <c r="P10390" s="82">
        <v>1242</v>
      </c>
      <c r="Q10390" s="82" t="s">
        <v>81588</v>
      </c>
      <c r="R10390"/>
    </row>
    <row r="10391" spans="12:18" x14ac:dyDescent="0.25">
      <c r="L10391" t="s">
        <v>1442</v>
      </c>
      <c r="M10391" t="s">
        <v>10324</v>
      </c>
      <c r="N10391" t="s">
        <v>47657</v>
      </c>
      <c r="O10391" s="76" t="s">
        <v>4366</v>
      </c>
      <c r="P10391" s="82">
        <v>186</v>
      </c>
      <c r="Q10391" s="82" t="s">
        <v>81368</v>
      </c>
      <c r="R10391"/>
    </row>
    <row r="10392" spans="12:18" x14ac:dyDescent="0.25">
      <c r="L10392" t="s">
        <v>1442</v>
      </c>
      <c r="M10392" t="s">
        <v>8481</v>
      </c>
      <c r="N10392" t="s">
        <v>47658</v>
      </c>
      <c r="O10392" s="76" t="s">
        <v>4374</v>
      </c>
      <c r="P10392" s="82">
        <v>5551</v>
      </c>
      <c r="Q10392" s="82" t="s">
        <v>72645</v>
      </c>
      <c r="R10392"/>
    </row>
    <row r="10393" spans="12:18" x14ac:dyDescent="0.25">
      <c r="L10393" t="s">
        <v>1442</v>
      </c>
      <c r="M10393" t="s">
        <v>8482</v>
      </c>
      <c r="N10393" t="s">
        <v>47659</v>
      </c>
      <c r="O10393" s="76" t="s">
        <v>4366</v>
      </c>
      <c r="P10393" s="82">
        <v>319</v>
      </c>
      <c r="Q10393" s="82" t="s">
        <v>81369</v>
      </c>
      <c r="R10393"/>
    </row>
    <row r="10394" spans="12:18" x14ac:dyDescent="0.25">
      <c r="L10394" t="s">
        <v>1442</v>
      </c>
      <c r="M10394" t="s">
        <v>10325</v>
      </c>
      <c r="N10394" t="s">
        <v>47660</v>
      </c>
      <c r="O10394" s="76" t="s">
        <v>4366</v>
      </c>
      <c r="P10394" s="82">
        <v>191</v>
      </c>
      <c r="Q10394" s="82" t="s">
        <v>81370</v>
      </c>
      <c r="R10394"/>
    </row>
    <row r="10395" spans="12:18" x14ac:dyDescent="0.25">
      <c r="L10395" t="s">
        <v>1442</v>
      </c>
      <c r="M10395" t="s">
        <v>34350</v>
      </c>
      <c r="N10395" t="s">
        <v>47661</v>
      </c>
      <c r="O10395" s="76" t="s">
        <v>4366</v>
      </c>
      <c r="P10395" s="82">
        <v>248</v>
      </c>
      <c r="Q10395" s="82" t="s">
        <v>81371</v>
      </c>
      <c r="R10395"/>
    </row>
    <row r="10396" spans="12:18" x14ac:dyDescent="0.25">
      <c r="L10396" t="s">
        <v>1442</v>
      </c>
      <c r="M10396" t="s">
        <v>4608</v>
      </c>
      <c r="N10396" t="s">
        <v>47662</v>
      </c>
      <c r="O10396" s="76" t="s">
        <v>4356</v>
      </c>
      <c r="P10396" s="82">
        <v>865</v>
      </c>
      <c r="Q10396" s="82" t="s">
        <v>81373</v>
      </c>
      <c r="R10396"/>
    </row>
    <row r="10397" spans="12:18" x14ac:dyDescent="0.25">
      <c r="L10397" t="s">
        <v>1442</v>
      </c>
      <c r="M10397" t="s">
        <v>10326</v>
      </c>
      <c r="N10397" t="s">
        <v>47663</v>
      </c>
      <c r="O10397" s="76" t="s">
        <v>4356</v>
      </c>
      <c r="P10397" s="82">
        <v>595</v>
      </c>
      <c r="Q10397" s="82" t="s">
        <v>81374</v>
      </c>
      <c r="R10397"/>
    </row>
    <row r="10398" spans="12:18" x14ac:dyDescent="0.25">
      <c r="L10398" t="s">
        <v>1442</v>
      </c>
      <c r="M10398" t="s">
        <v>10327</v>
      </c>
      <c r="N10398" t="s">
        <v>47664</v>
      </c>
      <c r="O10398" s="76" t="s">
        <v>4366</v>
      </c>
      <c r="P10398" s="82">
        <v>176</v>
      </c>
      <c r="Q10398" s="82" t="s">
        <v>81377</v>
      </c>
      <c r="R10398"/>
    </row>
    <row r="10399" spans="12:18" x14ac:dyDescent="0.25">
      <c r="L10399" t="s">
        <v>1442</v>
      </c>
      <c r="M10399" t="s">
        <v>8483</v>
      </c>
      <c r="N10399" t="s">
        <v>47665</v>
      </c>
      <c r="O10399" s="76" t="s">
        <v>4366</v>
      </c>
      <c r="P10399" s="82">
        <v>209</v>
      </c>
      <c r="Q10399" s="82" t="s">
        <v>81378</v>
      </c>
      <c r="R10399"/>
    </row>
    <row r="10400" spans="12:18" x14ac:dyDescent="0.25">
      <c r="L10400" t="s">
        <v>1442</v>
      </c>
      <c r="M10400" t="s">
        <v>18325</v>
      </c>
      <c r="N10400" t="s">
        <v>47666</v>
      </c>
      <c r="O10400" s="76" t="s">
        <v>4356</v>
      </c>
      <c r="P10400" s="82">
        <v>1664</v>
      </c>
      <c r="Q10400" s="82" t="s">
        <v>81379</v>
      </c>
      <c r="R10400"/>
    </row>
    <row r="10401" spans="12:18" x14ac:dyDescent="0.25">
      <c r="L10401" t="s">
        <v>1442</v>
      </c>
      <c r="M10401" t="s">
        <v>10328</v>
      </c>
      <c r="N10401" t="s">
        <v>47667</v>
      </c>
      <c r="O10401" s="76" t="s">
        <v>4366</v>
      </c>
      <c r="P10401" s="82">
        <v>208</v>
      </c>
      <c r="Q10401" s="82" t="s">
        <v>81380</v>
      </c>
      <c r="R10401"/>
    </row>
    <row r="10402" spans="12:18" x14ac:dyDescent="0.25">
      <c r="L10402" t="s">
        <v>1442</v>
      </c>
      <c r="M10402" t="s">
        <v>8484</v>
      </c>
      <c r="N10402" t="s">
        <v>47668</v>
      </c>
      <c r="O10402" s="76" t="s">
        <v>4356</v>
      </c>
      <c r="P10402" s="82">
        <v>924</v>
      </c>
      <c r="Q10402" s="82" t="s">
        <v>81381</v>
      </c>
      <c r="R10402"/>
    </row>
    <row r="10403" spans="12:18" x14ac:dyDescent="0.25">
      <c r="L10403" t="s">
        <v>1442</v>
      </c>
      <c r="M10403" t="s">
        <v>34352</v>
      </c>
      <c r="N10403" t="s">
        <v>47669</v>
      </c>
      <c r="O10403" s="76" t="s">
        <v>4366</v>
      </c>
      <c r="P10403" s="82">
        <v>128</v>
      </c>
      <c r="Q10403" s="82" t="s">
        <v>81382</v>
      </c>
      <c r="R10403"/>
    </row>
    <row r="10404" spans="12:18" x14ac:dyDescent="0.25">
      <c r="L10404" t="s">
        <v>1442</v>
      </c>
      <c r="M10404" t="s">
        <v>8485</v>
      </c>
      <c r="N10404" t="s">
        <v>47670</v>
      </c>
      <c r="O10404" s="76" t="s">
        <v>4356</v>
      </c>
      <c r="P10404" s="82">
        <v>1016</v>
      </c>
      <c r="Q10404" s="82" t="s">
        <v>81383</v>
      </c>
      <c r="R10404"/>
    </row>
    <row r="10405" spans="12:18" x14ac:dyDescent="0.25">
      <c r="L10405" t="s">
        <v>1442</v>
      </c>
      <c r="M10405" t="s">
        <v>34354</v>
      </c>
      <c r="N10405" t="s">
        <v>47671</v>
      </c>
      <c r="O10405" s="76" t="s">
        <v>4356</v>
      </c>
      <c r="P10405" s="82">
        <v>833</v>
      </c>
      <c r="Q10405" s="82" t="s">
        <v>81385</v>
      </c>
      <c r="R10405"/>
    </row>
    <row r="10406" spans="12:18" x14ac:dyDescent="0.25">
      <c r="L10406" t="s">
        <v>1442</v>
      </c>
      <c r="M10406" t="s">
        <v>20706</v>
      </c>
      <c r="N10406" t="s">
        <v>47672</v>
      </c>
      <c r="O10406" s="76" t="s">
        <v>4366</v>
      </c>
      <c r="P10406" s="82">
        <v>505</v>
      </c>
      <c r="Q10406" s="82" t="s">
        <v>81386</v>
      </c>
      <c r="R10406"/>
    </row>
    <row r="10407" spans="12:18" x14ac:dyDescent="0.25">
      <c r="L10407" t="s">
        <v>1442</v>
      </c>
      <c r="M10407" t="s">
        <v>10330</v>
      </c>
      <c r="N10407" t="s">
        <v>47673</v>
      </c>
      <c r="O10407" s="76" t="s">
        <v>4356</v>
      </c>
      <c r="P10407" s="82">
        <v>741</v>
      </c>
      <c r="Q10407" s="82" t="s">
        <v>81389</v>
      </c>
      <c r="R10407"/>
    </row>
    <row r="10408" spans="12:18" x14ac:dyDescent="0.25">
      <c r="L10408" t="s">
        <v>1442</v>
      </c>
      <c r="M10408" t="s">
        <v>10329</v>
      </c>
      <c r="N10408" t="s">
        <v>47674</v>
      </c>
      <c r="O10408" s="76" t="s">
        <v>4366</v>
      </c>
      <c r="P10408" s="82">
        <v>326</v>
      </c>
      <c r="Q10408" s="82" t="s">
        <v>81387</v>
      </c>
      <c r="R10408"/>
    </row>
    <row r="10409" spans="12:18" x14ac:dyDescent="0.25">
      <c r="L10409" t="s">
        <v>1442</v>
      </c>
      <c r="M10409" t="s">
        <v>8486</v>
      </c>
      <c r="N10409" t="s">
        <v>47675</v>
      </c>
      <c r="O10409" s="76" t="s">
        <v>4366</v>
      </c>
      <c r="P10409" s="82">
        <v>202</v>
      </c>
      <c r="Q10409" s="82" t="s">
        <v>81388</v>
      </c>
      <c r="R10409"/>
    </row>
    <row r="10410" spans="12:18" x14ac:dyDescent="0.25">
      <c r="L10410" t="s">
        <v>1442</v>
      </c>
      <c r="M10410" t="s">
        <v>10331</v>
      </c>
      <c r="N10410" t="s">
        <v>47676</v>
      </c>
      <c r="O10410" s="76" t="s">
        <v>4356</v>
      </c>
      <c r="P10410" s="82">
        <v>244</v>
      </c>
      <c r="Q10410" s="82" t="s">
        <v>81390</v>
      </c>
      <c r="R10410"/>
    </row>
    <row r="10411" spans="12:18" x14ac:dyDescent="0.25">
      <c r="L10411" t="s">
        <v>1442</v>
      </c>
      <c r="M10411" t="s">
        <v>18327</v>
      </c>
      <c r="N10411" t="s">
        <v>47677</v>
      </c>
      <c r="O10411" s="76" t="s">
        <v>4366</v>
      </c>
      <c r="P10411" s="82">
        <v>405</v>
      </c>
      <c r="Q10411" s="82" t="s">
        <v>81391</v>
      </c>
      <c r="R10411"/>
    </row>
    <row r="10412" spans="12:18" x14ac:dyDescent="0.25">
      <c r="L10412" t="s">
        <v>1442</v>
      </c>
      <c r="M10412" t="s">
        <v>10332</v>
      </c>
      <c r="N10412" t="s">
        <v>47678</v>
      </c>
      <c r="O10412" s="76" t="s">
        <v>4356</v>
      </c>
      <c r="P10412" s="82">
        <v>3669</v>
      </c>
      <c r="Q10412" s="82" t="s">
        <v>81392</v>
      </c>
      <c r="R10412"/>
    </row>
    <row r="10413" spans="12:18" x14ac:dyDescent="0.25">
      <c r="L10413" t="s">
        <v>1442</v>
      </c>
      <c r="M10413" t="s">
        <v>18330</v>
      </c>
      <c r="N10413" t="s">
        <v>47679</v>
      </c>
      <c r="O10413" s="76" t="s">
        <v>4366</v>
      </c>
      <c r="P10413" s="82">
        <v>219</v>
      </c>
      <c r="Q10413" s="82" t="s">
        <v>81393</v>
      </c>
      <c r="R10413"/>
    </row>
    <row r="10414" spans="12:18" x14ac:dyDescent="0.25">
      <c r="L10414" t="s">
        <v>1442</v>
      </c>
      <c r="M10414" t="s">
        <v>8487</v>
      </c>
      <c r="N10414" t="s">
        <v>47680</v>
      </c>
      <c r="O10414" s="76" t="s">
        <v>4366</v>
      </c>
      <c r="P10414" s="82">
        <v>274</v>
      </c>
      <c r="Q10414" s="82" t="s">
        <v>81394</v>
      </c>
      <c r="R10414"/>
    </row>
    <row r="10415" spans="12:18" x14ac:dyDescent="0.25">
      <c r="L10415" t="s">
        <v>1442</v>
      </c>
      <c r="M10415" t="s">
        <v>20707</v>
      </c>
      <c r="N10415" t="s">
        <v>47681</v>
      </c>
      <c r="O10415" s="76" t="s">
        <v>4356</v>
      </c>
      <c r="P10415" s="82">
        <v>876</v>
      </c>
      <c r="Q10415" s="82" t="s">
        <v>81395</v>
      </c>
      <c r="R10415"/>
    </row>
    <row r="10416" spans="12:18" x14ac:dyDescent="0.25">
      <c r="L10416" t="s">
        <v>1442</v>
      </c>
      <c r="M10416" t="s">
        <v>10333</v>
      </c>
      <c r="N10416" t="s">
        <v>47682</v>
      </c>
      <c r="O10416" s="76" t="s">
        <v>4356</v>
      </c>
      <c r="P10416" s="82">
        <v>792</v>
      </c>
      <c r="Q10416" s="82" t="s">
        <v>81396</v>
      </c>
      <c r="R10416"/>
    </row>
    <row r="10417" spans="12:18" x14ac:dyDescent="0.25">
      <c r="L10417" t="s">
        <v>1442</v>
      </c>
      <c r="M10417" t="s">
        <v>10334</v>
      </c>
      <c r="N10417" t="s">
        <v>47683</v>
      </c>
      <c r="O10417" s="76" t="s">
        <v>4374</v>
      </c>
      <c r="P10417" s="82">
        <v>1448</v>
      </c>
      <c r="Q10417" s="82" t="s">
        <v>81397</v>
      </c>
      <c r="R10417"/>
    </row>
    <row r="10418" spans="12:18" x14ac:dyDescent="0.25">
      <c r="L10418" t="s">
        <v>1442</v>
      </c>
      <c r="M10418" t="s">
        <v>34356</v>
      </c>
      <c r="N10418" t="s">
        <v>47684</v>
      </c>
      <c r="O10418" s="76" t="s">
        <v>4356</v>
      </c>
      <c r="P10418" s="82">
        <v>670</v>
      </c>
      <c r="Q10418" s="82" t="s">
        <v>81400</v>
      </c>
      <c r="R10418"/>
    </row>
    <row r="10419" spans="12:18" x14ac:dyDescent="0.25">
      <c r="L10419" t="s">
        <v>1442</v>
      </c>
      <c r="M10419" t="s">
        <v>18332</v>
      </c>
      <c r="N10419" t="s">
        <v>47685</v>
      </c>
      <c r="O10419" s="76" t="s">
        <v>4366</v>
      </c>
      <c r="P10419" s="82">
        <v>290</v>
      </c>
      <c r="Q10419" s="82" t="s">
        <v>81401</v>
      </c>
      <c r="R10419"/>
    </row>
    <row r="10420" spans="12:18" x14ac:dyDescent="0.25">
      <c r="L10420" t="s">
        <v>1442</v>
      </c>
      <c r="M10420" t="s">
        <v>10336</v>
      </c>
      <c r="N10420" t="s">
        <v>47686</v>
      </c>
      <c r="O10420" s="76" t="s">
        <v>4356</v>
      </c>
      <c r="P10420" s="82">
        <v>522</v>
      </c>
      <c r="Q10420" s="82" t="s">
        <v>81402</v>
      </c>
      <c r="R10420"/>
    </row>
    <row r="10421" spans="12:18" x14ac:dyDescent="0.25">
      <c r="L10421" t="s">
        <v>1442</v>
      </c>
      <c r="M10421" t="s">
        <v>10337</v>
      </c>
      <c r="N10421" t="s">
        <v>47687</v>
      </c>
      <c r="O10421" s="76" t="s">
        <v>4366</v>
      </c>
      <c r="P10421" s="82">
        <v>323</v>
      </c>
      <c r="Q10421" s="82" t="s">
        <v>81403</v>
      </c>
      <c r="R10421"/>
    </row>
    <row r="10422" spans="12:18" x14ac:dyDescent="0.25">
      <c r="L10422" t="s">
        <v>1442</v>
      </c>
      <c r="M10422" t="s">
        <v>10338</v>
      </c>
      <c r="N10422" t="s">
        <v>47688</v>
      </c>
      <c r="O10422" s="76" t="s">
        <v>4366</v>
      </c>
      <c r="P10422" s="82">
        <v>685</v>
      </c>
      <c r="Q10422" s="82" t="s">
        <v>81404</v>
      </c>
      <c r="R10422"/>
    </row>
    <row r="10423" spans="12:18" x14ac:dyDescent="0.25">
      <c r="L10423" t="s">
        <v>1442</v>
      </c>
      <c r="M10423" t="s">
        <v>18336</v>
      </c>
      <c r="N10423" t="s">
        <v>47689</v>
      </c>
      <c r="O10423" s="76" t="s">
        <v>4356</v>
      </c>
      <c r="P10423" s="82">
        <v>338</v>
      </c>
      <c r="Q10423" s="82" t="s">
        <v>81405</v>
      </c>
      <c r="R10423"/>
    </row>
    <row r="10424" spans="12:18" x14ac:dyDescent="0.25">
      <c r="L10424" t="s">
        <v>1442</v>
      </c>
      <c r="M10424" t="s">
        <v>20708</v>
      </c>
      <c r="N10424" t="s">
        <v>47690</v>
      </c>
      <c r="O10424" s="76" t="s">
        <v>4356</v>
      </c>
      <c r="P10424" s="82">
        <v>1292</v>
      </c>
      <c r="Q10424" s="82" t="s">
        <v>81406</v>
      </c>
      <c r="R10424"/>
    </row>
    <row r="10425" spans="12:18" x14ac:dyDescent="0.25">
      <c r="L10425" t="s">
        <v>1442</v>
      </c>
      <c r="M10425" t="s">
        <v>10339</v>
      </c>
      <c r="N10425" t="s">
        <v>47691</v>
      </c>
      <c r="O10425" s="76" t="s">
        <v>4356</v>
      </c>
      <c r="P10425" s="82">
        <v>655</v>
      </c>
      <c r="Q10425" s="82" t="s">
        <v>81407</v>
      </c>
      <c r="R10425"/>
    </row>
    <row r="10426" spans="12:18" x14ac:dyDescent="0.25">
      <c r="L10426" t="s">
        <v>1442</v>
      </c>
      <c r="M10426" t="s">
        <v>20710</v>
      </c>
      <c r="N10426" t="s">
        <v>47692</v>
      </c>
      <c r="O10426" s="76" t="s">
        <v>4366</v>
      </c>
      <c r="P10426" s="82">
        <v>178</v>
      </c>
      <c r="Q10426" s="82" t="s">
        <v>81409</v>
      </c>
      <c r="R10426"/>
    </row>
    <row r="10427" spans="12:18" x14ac:dyDescent="0.25">
      <c r="L10427" t="s">
        <v>1442</v>
      </c>
      <c r="M10427" t="s">
        <v>8488</v>
      </c>
      <c r="N10427" t="s">
        <v>47693</v>
      </c>
      <c r="O10427" s="76" t="s">
        <v>4366</v>
      </c>
      <c r="P10427" s="82">
        <v>446</v>
      </c>
      <c r="Q10427" s="82" t="s">
        <v>81410</v>
      </c>
      <c r="R10427"/>
    </row>
    <row r="10428" spans="12:18" x14ac:dyDescent="0.25">
      <c r="L10428" t="s">
        <v>1442</v>
      </c>
      <c r="M10428" t="s">
        <v>34358</v>
      </c>
      <c r="N10428" t="s">
        <v>47694</v>
      </c>
      <c r="O10428" s="76" t="s">
        <v>4374</v>
      </c>
      <c r="P10428" s="82">
        <v>2701</v>
      </c>
      <c r="Q10428" s="82" t="s">
        <v>72645</v>
      </c>
      <c r="R10428"/>
    </row>
    <row r="10429" spans="12:18" x14ac:dyDescent="0.25">
      <c r="L10429" t="s">
        <v>1442</v>
      </c>
      <c r="M10429" t="s">
        <v>8489</v>
      </c>
      <c r="N10429" t="s">
        <v>47695</v>
      </c>
      <c r="O10429" s="76" t="s">
        <v>4366</v>
      </c>
      <c r="P10429" s="82">
        <v>307</v>
      </c>
      <c r="Q10429" s="82" t="s">
        <v>81411</v>
      </c>
      <c r="R10429"/>
    </row>
    <row r="10430" spans="12:18" x14ac:dyDescent="0.25">
      <c r="L10430" t="s">
        <v>1442</v>
      </c>
      <c r="M10430" t="s">
        <v>10340</v>
      </c>
      <c r="N10430" t="s">
        <v>47696</v>
      </c>
      <c r="O10430" s="76" t="s">
        <v>4366</v>
      </c>
      <c r="P10430" s="82">
        <v>142</v>
      </c>
      <c r="Q10430" s="82" t="s">
        <v>81412</v>
      </c>
      <c r="R10430"/>
    </row>
    <row r="10431" spans="12:18" x14ac:dyDescent="0.25">
      <c r="L10431" t="s">
        <v>1442</v>
      </c>
      <c r="M10431" t="s">
        <v>10341</v>
      </c>
      <c r="N10431" t="s">
        <v>47697</v>
      </c>
      <c r="O10431" s="76" t="s">
        <v>4356</v>
      </c>
      <c r="P10431" s="82">
        <v>424</v>
      </c>
      <c r="Q10431" s="82" t="s">
        <v>81413</v>
      </c>
      <c r="R10431"/>
    </row>
    <row r="10432" spans="12:18" x14ac:dyDescent="0.25">
      <c r="L10432" t="s">
        <v>1442</v>
      </c>
      <c r="M10432" t="s">
        <v>18338</v>
      </c>
      <c r="N10432" t="s">
        <v>47698</v>
      </c>
      <c r="O10432" s="76" t="s">
        <v>4356</v>
      </c>
      <c r="P10432" s="82">
        <v>758</v>
      </c>
      <c r="Q10432" s="82" t="s">
        <v>81414</v>
      </c>
      <c r="R10432"/>
    </row>
    <row r="10433" spans="12:18" x14ac:dyDescent="0.25">
      <c r="L10433" t="s">
        <v>1442</v>
      </c>
      <c r="M10433" t="s">
        <v>34359</v>
      </c>
      <c r="N10433" t="s">
        <v>47699</v>
      </c>
      <c r="O10433" s="76" t="s">
        <v>4356</v>
      </c>
      <c r="P10433" s="82">
        <v>3324</v>
      </c>
      <c r="Q10433" s="82" t="s">
        <v>81415</v>
      </c>
      <c r="R10433"/>
    </row>
    <row r="10434" spans="12:18" x14ac:dyDescent="0.25">
      <c r="L10434" t="s">
        <v>1442</v>
      </c>
      <c r="M10434" t="s">
        <v>34360</v>
      </c>
      <c r="N10434" t="s">
        <v>47700</v>
      </c>
      <c r="O10434" s="76" t="s">
        <v>4366</v>
      </c>
      <c r="P10434" s="82">
        <v>145</v>
      </c>
      <c r="Q10434" s="82" t="s">
        <v>81416</v>
      </c>
      <c r="R10434"/>
    </row>
    <row r="10435" spans="12:18" x14ac:dyDescent="0.25">
      <c r="L10435" t="s">
        <v>1442</v>
      </c>
      <c r="M10435" t="s">
        <v>18340</v>
      </c>
      <c r="N10435" t="s">
        <v>47701</v>
      </c>
      <c r="O10435" s="76" t="s">
        <v>4356</v>
      </c>
      <c r="P10435" s="82">
        <v>809</v>
      </c>
      <c r="Q10435" s="82" t="s">
        <v>81417</v>
      </c>
      <c r="R10435"/>
    </row>
    <row r="10436" spans="12:18" x14ac:dyDescent="0.25">
      <c r="L10436" t="s">
        <v>1442</v>
      </c>
      <c r="M10436" t="s">
        <v>8490</v>
      </c>
      <c r="N10436" t="s">
        <v>47702</v>
      </c>
      <c r="O10436" s="76" t="s">
        <v>4356</v>
      </c>
      <c r="P10436" s="82">
        <v>2567</v>
      </c>
      <c r="Q10436" s="82" t="s">
        <v>81418</v>
      </c>
      <c r="R10436"/>
    </row>
    <row r="10437" spans="12:18" x14ac:dyDescent="0.25">
      <c r="L10437" t="s">
        <v>1442</v>
      </c>
      <c r="M10437" t="s">
        <v>8492</v>
      </c>
      <c r="N10437" t="s">
        <v>47703</v>
      </c>
      <c r="O10437" s="76" t="s">
        <v>4366</v>
      </c>
      <c r="P10437" s="82">
        <v>406</v>
      </c>
      <c r="Q10437" s="82" t="s">
        <v>81419</v>
      </c>
      <c r="R10437"/>
    </row>
    <row r="10438" spans="12:18" x14ac:dyDescent="0.25">
      <c r="L10438" t="s">
        <v>1442</v>
      </c>
      <c r="M10438" t="s">
        <v>6399</v>
      </c>
      <c r="N10438" t="s">
        <v>47704</v>
      </c>
      <c r="O10438" s="76" t="s">
        <v>4374</v>
      </c>
      <c r="P10438" s="82">
        <v>1939</v>
      </c>
      <c r="Q10438" s="82" t="s">
        <v>81420</v>
      </c>
      <c r="R10438"/>
    </row>
    <row r="10439" spans="12:18" x14ac:dyDescent="0.25">
      <c r="L10439" t="s">
        <v>1442</v>
      </c>
      <c r="M10439" t="s">
        <v>20690</v>
      </c>
      <c r="N10439" t="s">
        <v>47705</v>
      </c>
      <c r="O10439" s="76" t="s">
        <v>4356</v>
      </c>
      <c r="P10439" s="82">
        <v>1224</v>
      </c>
      <c r="Q10439" s="82" t="s">
        <v>81277</v>
      </c>
      <c r="R10439"/>
    </row>
    <row r="10440" spans="12:18" x14ac:dyDescent="0.25">
      <c r="L10440" t="s">
        <v>1442</v>
      </c>
      <c r="M10440" t="s">
        <v>8458</v>
      </c>
      <c r="N10440" t="s">
        <v>47706</v>
      </c>
      <c r="O10440" s="76" t="s">
        <v>4366</v>
      </c>
      <c r="P10440" s="82">
        <v>725</v>
      </c>
      <c r="Q10440" s="82" t="s">
        <v>81295</v>
      </c>
      <c r="R10440"/>
    </row>
    <row r="10441" spans="12:18" x14ac:dyDescent="0.25">
      <c r="L10441" t="s">
        <v>1442</v>
      </c>
      <c r="M10441" t="s">
        <v>20701</v>
      </c>
      <c r="N10441" t="s">
        <v>47707</v>
      </c>
      <c r="O10441" s="76" t="s">
        <v>4366</v>
      </c>
      <c r="P10441" s="82">
        <v>274</v>
      </c>
      <c r="Q10441" s="82" t="s">
        <v>81318</v>
      </c>
      <c r="R10441"/>
    </row>
    <row r="10442" spans="12:18" x14ac:dyDescent="0.25">
      <c r="L10442" t="s">
        <v>1442</v>
      </c>
      <c r="M10442" t="s">
        <v>18302</v>
      </c>
      <c r="N10442" t="s">
        <v>47708</v>
      </c>
      <c r="O10442" s="76" t="s">
        <v>4374</v>
      </c>
      <c r="P10442" s="82">
        <v>1032</v>
      </c>
      <c r="Q10442" s="82" t="s">
        <v>81319</v>
      </c>
      <c r="R10442"/>
    </row>
    <row r="10443" spans="12:18" x14ac:dyDescent="0.25">
      <c r="L10443" t="s">
        <v>1442</v>
      </c>
      <c r="M10443" t="s">
        <v>18303</v>
      </c>
      <c r="N10443" t="s">
        <v>47709</v>
      </c>
      <c r="O10443" s="76" t="s">
        <v>4366</v>
      </c>
      <c r="P10443" s="82">
        <v>201</v>
      </c>
      <c r="Q10443" s="82" t="s">
        <v>81320</v>
      </c>
      <c r="R10443"/>
    </row>
    <row r="10444" spans="12:18" x14ac:dyDescent="0.25">
      <c r="L10444" t="s">
        <v>1442</v>
      </c>
      <c r="M10444" t="s">
        <v>20702</v>
      </c>
      <c r="N10444" t="s">
        <v>47710</v>
      </c>
      <c r="O10444" s="76" t="s">
        <v>4366</v>
      </c>
      <c r="P10444" s="82">
        <v>189</v>
      </c>
      <c r="Q10444" s="82" t="s">
        <v>81321</v>
      </c>
      <c r="R10444"/>
    </row>
    <row r="10445" spans="12:18" x14ac:dyDescent="0.25">
      <c r="L10445" t="s">
        <v>1442</v>
      </c>
      <c r="M10445" t="s">
        <v>10317</v>
      </c>
      <c r="N10445" t="s">
        <v>47711</v>
      </c>
      <c r="O10445" s="76" t="s">
        <v>4356</v>
      </c>
      <c r="P10445" s="82">
        <v>1156</v>
      </c>
      <c r="Q10445" s="82" t="s">
        <v>81336</v>
      </c>
      <c r="R10445"/>
    </row>
    <row r="10446" spans="12:18" x14ac:dyDescent="0.25">
      <c r="L10446" t="s">
        <v>1442</v>
      </c>
      <c r="M10446" t="s">
        <v>10321</v>
      </c>
      <c r="N10446" t="s">
        <v>47712</v>
      </c>
      <c r="O10446" s="76" t="s">
        <v>4366</v>
      </c>
      <c r="P10446" s="82">
        <v>163</v>
      </c>
      <c r="Q10446" s="82" t="s">
        <v>81354</v>
      </c>
      <c r="R10446"/>
    </row>
    <row r="10447" spans="12:18" x14ac:dyDescent="0.25">
      <c r="L10447" t="s">
        <v>1442</v>
      </c>
      <c r="M10447" t="s">
        <v>34351</v>
      </c>
      <c r="N10447" t="s">
        <v>47713</v>
      </c>
      <c r="O10447" s="76" t="s">
        <v>4356</v>
      </c>
      <c r="P10447" s="82">
        <v>700</v>
      </c>
      <c r="Q10447" s="82" t="s">
        <v>81376</v>
      </c>
      <c r="R10447"/>
    </row>
    <row r="10448" spans="12:18" x14ac:dyDescent="0.25">
      <c r="L10448" t="s">
        <v>1442</v>
      </c>
      <c r="M10448" t="s">
        <v>34353</v>
      </c>
      <c r="N10448" t="s">
        <v>47714</v>
      </c>
      <c r="O10448" s="76" t="s">
        <v>4356</v>
      </c>
      <c r="P10448" s="82">
        <v>340</v>
      </c>
      <c r="Q10448" s="82" t="s">
        <v>81384</v>
      </c>
      <c r="R10448"/>
    </row>
    <row r="10449" spans="12:18" x14ac:dyDescent="0.25">
      <c r="L10449" t="s">
        <v>1442</v>
      </c>
      <c r="M10449" t="s">
        <v>10335</v>
      </c>
      <c r="N10449" t="s">
        <v>47715</v>
      </c>
      <c r="O10449" s="76" t="s">
        <v>4366</v>
      </c>
      <c r="P10449" s="82">
        <v>175</v>
      </c>
      <c r="Q10449" s="82" t="s">
        <v>81398</v>
      </c>
      <c r="R10449"/>
    </row>
    <row r="10450" spans="12:18" x14ac:dyDescent="0.25">
      <c r="L10450" t="s">
        <v>1442</v>
      </c>
      <c r="M10450" t="s">
        <v>8495</v>
      </c>
      <c r="N10450" t="s">
        <v>47716</v>
      </c>
      <c r="O10450" s="76" t="s">
        <v>4356</v>
      </c>
      <c r="P10450" s="82">
        <v>3342</v>
      </c>
      <c r="Q10450" s="82" t="s">
        <v>81430</v>
      </c>
      <c r="R10450"/>
    </row>
    <row r="10451" spans="12:18" x14ac:dyDescent="0.25">
      <c r="L10451" t="s">
        <v>1442</v>
      </c>
      <c r="M10451" t="s">
        <v>8500</v>
      </c>
      <c r="N10451" t="s">
        <v>47717</v>
      </c>
      <c r="O10451" s="76" t="s">
        <v>4366</v>
      </c>
      <c r="P10451" s="82">
        <v>187</v>
      </c>
      <c r="Q10451" s="82" t="s">
        <v>81443</v>
      </c>
      <c r="R10451"/>
    </row>
    <row r="10452" spans="12:18" x14ac:dyDescent="0.25">
      <c r="L10452" t="s">
        <v>1442</v>
      </c>
      <c r="M10452" t="s">
        <v>8511</v>
      </c>
      <c r="N10452" t="s">
        <v>47718</v>
      </c>
      <c r="O10452" s="76" t="s">
        <v>4366</v>
      </c>
      <c r="P10452" s="82">
        <v>278</v>
      </c>
      <c r="Q10452" s="82" t="s">
        <v>81509</v>
      </c>
      <c r="R10452"/>
    </row>
    <row r="10453" spans="12:18" x14ac:dyDescent="0.25">
      <c r="L10453" t="s">
        <v>1442</v>
      </c>
      <c r="M10453" t="s">
        <v>10365</v>
      </c>
      <c r="N10453" t="s">
        <v>47719</v>
      </c>
      <c r="O10453" s="76" t="s">
        <v>4366</v>
      </c>
      <c r="P10453" s="82">
        <v>194</v>
      </c>
      <c r="Q10453" s="82" t="s">
        <v>81557</v>
      </c>
      <c r="R10453"/>
    </row>
    <row r="10454" spans="12:18" x14ac:dyDescent="0.25">
      <c r="L10454" t="s">
        <v>1442</v>
      </c>
      <c r="M10454" t="s">
        <v>34361</v>
      </c>
      <c r="N10454" t="s">
        <v>47720</v>
      </c>
      <c r="O10454" s="76" t="s">
        <v>4356</v>
      </c>
      <c r="P10454" s="82">
        <v>333</v>
      </c>
      <c r="Q10454" s="82" t="s">
        <v>81421</v>
      </c>
      <c r="R10454"/>
    </row>
    <row r="10455" spans="12:18" x14ac:dyDescent="0.25">
      <c r="L10455" t="s">
        <v>1442</v>
      </c>
      <c r="M10455" t="s">
        <v>20711</v>
      </c>
      <c r="N10455" t="s">
        <v>47721</v>
      </c>
      <c r="O10455" s="76" t="s">
        <v>4356</v>
      </c>
      <c r="P10455" s="82">
        <v>640</v>
      </c>
      <c r="Q10455" s="82" t="s">
        <v>81422</v>
      </c>
      <c r="R10455"/>
    </row>
    <row r="10456" spans="12:18" x14ac:dyDescent="0.25">
      <c r="L10456" t="s">
        <v>1442</v>
      </c>
      <c r="M10456" t="s">
        <v>10342</v>
      </c>
      <c r="N10456" t="s">
        <v>47722</v>
      </c>
      <c r="O10456" s="76" t="s">
        <v>4356</v>
      </c>
      <c r="P10456" s="82">
        <v>687</v>
      </c>
      <c r="Q10456" s="82" t="s">
        <v>81423</v>
      </c>
      <c r="R10456"/>
    </row>
    <row r="10457" spans="12:18" x14ac:dyDescent="0.25">
      <c r="L10457" t="s">
        <v>1442</v>
      </c>
      <c r="M10457" t="s">
        <v>8459</v>
      </c>
      <c r="N10457" t="s">
        <v>47723</v>
      </c>
      <c r="O10457" s="76" t="s">
        <v>4366</v>
      </c>
      <c r="P10457" s="82">
        <v>261</v>
      </c>
      <c r="Q10457" s="82" t="s">
        <v>81300</v>
      </c>
      <c r="R10457"/>
    </row>
    <row r="10458" spans="12:18" x14ac:dyDescent="0.25">
      <c r="L10458" t="s">
        <v>1442</v>
      </c>
      <c r="M10458" t="s">
        <v>20695</v>
      </c>
      <c r="N10458" t="s">
        <v>47724</v>
      </c>
      <c r="O10458" s="76" t="s">
        <v>4356</v>
      </c>
      <c r="P10458" s="82">
        <v>486</v>
      </c>
      <c r="Q10458" s="82" t="s">
        <v>81301</v>
      </c>
      <c r="R10458"/>
    </row>
    <row r="10459" spans="12:18" x14ac:dyDescent="0.25">
      <c r="L10459" t="s">
        <v>1442</v>
      </c>
      <c r="M10459" t="s">
        <v>8460</v>
      </c>
      <c r="N10459" t="s">
        <v>47725</v>
      </c>
      <c r="O10459" s="76" t="s">
        <v>4356</v>
      </c>
      <c r="P10459" s="82">
        <v>553</v>
      </c>
      <c r="Q10459" s="82" t="s">
        <v>81302</v>
      </c>
      <c r="R10459"/>
    </row>
    <row r="10460" spans="12:18" x14ac:dyDescent="0.25">
      <c r="L10460" t="s">
        <v>1442</v>
      </c>
      <c r="M10460" t="s">
        <v>18310</v>
      </c>
      <c r="N10460" t="s">
        <v>47726</v>
      </c>
      <c r="O10460" s="76" t="s">
        <v>4450</v>
      </c>
      <c r="P10460" s="82">
        <v>4161</v>
      </c>
      <c r="Q10460" s="82" t="s">
        <v>81348</v>
      </c>
      <c r="R10460"/>
    </row>
    <row r="10461" spans="12:18" x14ac:dyDescent="0.25">
      <c r="L10461" t="s">
        <v>1442</v>
      </c>
      <c r="M10461" t="s">
        <v>16049</v>
      </c>
      <c r="N10461" t="s">
        <v>47727</v>
      </c>
      <c r="O10461" s="76" t="s">
        <v>4366</v>
      </c>
      <c r="P10461" s="82">
        <v>363</v>
      </c>
      <c r="Q10461" s="82" t="s">
        <v>81375</v>
      </c>
      <c r="R10461"/>
    </row>
    <row r="10462" spans="12:18" x14ac:dyDescent="0.25">
      <c r="L10462" t="s">
        <v>1442</v>
      </c>
      <c r="M10462" t="s">
        <v>34355</v>
      </c>
      <c r="N10462" t="s">
        <v>47728</v>
      </c>
      <c r="O10462" s="76" t="s">
        <v>4356</v>
      </c>
      <c r="P10462" s="82">
        <v>674</v>
      </c>
      <c r="Q10462" s="82" t="s">
        <v>81399</v>
      </c>
      <c r="R10462"/>
    </row>
    <row r="10463" spans="12:18" x14ac:dyDescent="0.25">
      <c r="L10463" t="s">
        <v>1442</v>
      </c>
      <c r="M10463" t="s">
        <v>34357</v>
      </c>
      <c r="N10463" t="s">
        <v>47729</v>
      </c>
      <c r="O10463" s="76" t="s">
        <v>4356</v>
      </c>
      <c r="P10463" s="82">
        <v>945</v>
      </c>
      <c r="Q10463" s="82" t="s">
        <v>81408</v>
      </c>
      <c r="R10463"/>
    </row>
    <row r="10464" spans="12:18" x14ac:dyDescent="0.25">
      <c r="L10464" t="s">
        <v>1442</v>
      </c>
      <c r="M10464" t="s">
        <v>7319</v>
      </c>
      <c r="N10464" t="s">
        <v>47730</v>
      </c>
      <c r="O10464" s="76" t="s">
        <v>4356</v>
      </c>
      <c r="P10464" s="82">
        <v>580</v>
      </c>
      <c r="Q10464" s="82" t="s">
        <v>81456</v>
      </c>
      <c r="R10464"/>
    </row>
    <row r="10465" spans="12:18" x14ac:dyDescent="0.25">
      <c r="L10465" t="s">
        <v>1442</v>
      </c>
      <c r="M10465" t="s">
        <v>8502</v>
      </c>
      <c r="N10465" t="s">
        <v>47731</v>
      </c>
      <c r="O10465" s="76" t="s">
        <v>4366</v>
      </c>
      <c r="P10465" s="82">
        <v>335</v>
      </c>
      <c r="Q10465" s="82" t="s">
        <v>81457</v>
      </c>
      <c r="R10465"/>
    </row>
    <row r="10466" spans="12:18" x14ac:dyDescent="0.25">
      <c r="L10466" t="s">
        <v>1442</v>
      </c>
      <c r="M10466" t="s">
        <v>8521</v>
      </c>
      <c r="N10466" t="s">
        <v>47732</v>
      </c>
      <c r="O10466" s="76" t="s">
        <v>4356</v>
      </c>
      <c r="P10466" s="82">
        <v>452</v>
      </c>
      <c r="Q10466" s="82" t="s">
        <v>81570</v>
      </c>
      <c r="R10466"/>
    </row>
    <row r="10467" spans="12:18" x14ac:dyDescent="0.25">
      <c r="L10467" t="s">
        <v>1442</v>
      </c>
      <c r="M10467" t="s">
        <v>18284</v>
      </c>
      <c r="N10467" t="s">
        <v>47733</v>
      </c>
      <c r="O10467" s="76" t="s">
        <v>4366</v>
      </c>
      <c r="P10467" s="82">
        <v>156</v>
      </c>
      <c r="Q10467" s="82" t="s">
        <v>81268</v>
      </c>
      <c r="R10467"/>
    </row>
    <row r="10468" spans="12:18" x14ac:dyDescent="0.25">
      <c r="L10468" t="s">
        <v>1442</v>
      </c>
      <c r="M10468" t="s">
        <v>34343</v>
      </c>
      <c r="N10468" t="s">
        <v>47734</v>
      </c>
      <c r="O10468" s="76" t="s">
        <v>4366</v>
      </c>
      <c r="P10468" s="82">
        <v>99</v>
      </c>
      <c r="Q10468" s="82" t="s">
        <v>81332</v>
      </c>
      <c r="R10468"/>
    </row>
    <row r="10469" spans="12:18" x14ac:dyDescent="0.25">
      <c r="L10469" t="s">
        <v>1442</v>
      </c>
      <c r="M10469" t="s">
        <v>10316</v>
      </c>
      <c r="N10469" t="s">
        <v>47735</v>
      </c>
      <c r="O10469" s="76" t="s">
        <v>4366</v>
      </c>
      <c r="P10469" s="82">
        <v>137</v>
      </c>
      <c r="Q10469" s="82" t="s">
        <v>81333</v>
      </c>
      <c r="R10469"/>
    </row>
    <row r="10470" spans="12:18" x14ac:dyDescent="0.25">
      <c r="L10470" t="s">
        <v>1442</v>
      </c>
      <c r="M10470" t="s">
        <v>10320</v>
      </c>
      <c r="N10470" t="s">
        <v>47736</v>
      </c>
      <c r="O10470" s="76" t="s">
        <v>4366</v>
      </c>
      <c r="P10470" s="82">
        <v>316</v>
      </c>
      <c r="Q10470" s="82" t="s">
        <v>81347</v>
      </c>
      <c r="R10470"/>
    </row>
    <row r="10471" spans="12:18" x14ac:dyDescent="0.25">
      <c r="L10471" t="s">
        <v>1442</v>
      </c>
      <c r="M10471" t="s">
        <v>20705</v>
      </c>
      <c r="N10471" t="s">
        <v>47737</v>
      </c>
      <c r="O10471" s="76" t="s">
        <v>4366</v>
      </c>
      <c r="P10471" s="82">
        <v>221</v>
      </c>
      <c r="Q10471" s="82" t="s">
        <v>81372</v>
      </c>
      <c r="R10471"/>
    </row>
    <row r="10472" spans="12:18" x14ac:dyDescent="0.25">
      <c r="L10472" t="s">
        <v>1442</v>
      </c>
      <c r="M10472" t="s">
        <v>20731</v>
      </c>
      <c r="N10472" t="s">
        <v>47738</v>
      </c>
      <c r="O10472" s="76" t="s">
        <v>4366</v>
      </c>
      <c r="P10472" s="82">
        <v>178</v>
      </c>
      <c r="Q10472" s="82" t="s">
        <v>81499</v>
      </c>
      <c r="R10472"/>
    </row>
    <row r="10473" spans="12:18" x14ac:dyDescent="0.25">
      <c r="L10473" t="s">
        <v>1442</v>
      </c>
      <c r="M10473" t="s">
        <v>8514</v>
      </c>
      <c r="N10473" t="s">
        <v>47739</v>
      </c>
      <c r="O10473" s="76" t="s">
        <v>4366</v>
      </c>
      <c r="P10473" s="82">
        <v>122</v>
      </c>
      <c r="Q10473" s="82" t="s">
        <v>81512</v>
      </c>
      <c r="R10473"/>
    </row>
    <row r="10474" spans="12:18" x14ac:dyDescent="0.25">
      <c r="L10474" t="s">
        <v>1442</v>
      </c>
      <c r="M10474" t="s">
        <v>8524</v>
      </c>
      <c r="N10474" t="s">
        <v>47740</v>
      </c>
      <c r="O10474" s="76" t="s">
        <v>4356</v>
      </c>
      <c r="P10474" s="82">
        <v>3945</v>
      </c>
      <c r="Q10474" s="82" t="s">
        <v>81600</v>
      </c>
      <c r="R10474"/>
    </row>
    <row r="10475" spans="12:18" x14ac:dyDescent="0.25">
      <c r="L10475" t="s">
        <v>1442</v>
      </c>
      <c r="M10475" t="s">
        <v>20712</v>
      </c>
      <c r="N10475" t="s">
        <v>47741</v>
      </c>
      <c r="O10475" s="76" t="s">
        <v>4356</v>
      </c>
      <c r="P10475" s="82">
        <v>229</v>
      </c>
      <c r="Q10475" s="82" t="s">
        <v>81424</v>
      </c>
      <c r="R10475"/>
    </row>
    <row r="10476" spans="12:18" x14ac:dyDescent="0.25">
      <c r="L10476" t="s">
        <v>1442</v>
      </c>
      <c r="M10476" t="s">
        <v>18344</v>
      </c>
      <c r="N10476" t="s">
        <v>47742</v>
      </c>
      <c r="O10476" s="76" t="s">
        <v>4356</v>
      </c>
      <c r="P10476" s="82">
        <v>389</v>
      </c>
      <c r="Q10476" s="82" t="s">
        <v>81425</v>
      </c>
      <c r="R10476"/>
    </row>
    <row r="10477" spans="12:18" x14ac:dyDescent="0.25">
      <c r="L10477" t="s">
        <v>1442</v>
      </c>
      <c r="M10477" t="s">
        <v>34362</v>
      </c>
      <c r="N10477" t="s">
        <v>47743</v>
      </c>
      <c r="O10477" s="76" t="s">
        <v>4374</v>
      </c>
      <c r="P10477" s="82">
        <v>5801</v>
      </c>
      <c r="Q10477" s="82" t="s">
        <v>81426</v>
      </c>
      <c r="R10477"/>
    </row>
    <row r="10478" spans="12:18" x14ac:dyDescent="0.25">
      <c r="L10478" t="s">
        <v>1442</v>
      </c>
      <c r="M10478" t="s">
        <v>8493</v>
      </c>
      <c r="N10478" t="s">
        <v>47744</v>
      </c>
      <c r="O10478" s="76" t="s">
        <v>4366</v>
      </c>
      <c r="P10478" s="82">
        <v>218</v>
      </c>
      <c r="Q10478" s="82" t="s">
        <v>81427</v>
      </c>
      <c r="R10478"/>
    </row>
    <row r="10479" spans="12:18" x14ac:dyDescent="0.25">
      <c r="L10479" t="s">
        <v>1442</v>
      </c>
      <c r="M10479" t="s">
        <v>20713</v>
      </c>
      <c r="N10479" t="s">
        <v>47745</v>
      </c>
      <c r="O10479" s="76" t="s">
        <v>4356</v>
      </c>
      <c r="P10479" s="82">
        <v>585</v>
      </c>
      <c r="Q10479" s="82" t="s">
        <v>81428</v>
      </c>
      <c r="R10479"/>
    </row>
    <row r="10480" spans="12:18" x14ac:dyDescent="0.25">
      <c r="L10480" t="s">
        <v>1442</v>
      </c>
      <c r="M10480" t="s">
        <v>20714</v>
      </c>
      <c r="N10480" t="s">
        <v>47746</v>
      </c>
      <c r="O10480" s="76" t="s">
        <v>4366</v>
      </c>
      <c r="P10480" s="82">
        <v>206</v>
      </c>
      <c r="Q10480" s="82" t="s">
        <v>81429</v>
      </c>
      <c r="R10480"/>
    </row>
    <row r="10481" spans="12:18" x14ac:dyDescent="0.25">
      <c r="L10481" t="s">
        <v>1442</v>
      </c>
      <c r="M10481" t="s">
        <v>8494</v>
      </c>
      <c r="N10481" t="s">
        <v>47747</v>
      </c>
      <c r="O10481" s="76" t="s">
        <v>4374</v>
      </c>
      <c r="P10481" s="82">
        <v>661</v>
      </c>
      <c r="Q10481" s="82" t="s">
        <v>72645</v>
      </c>
      <c r="R10481"/>
    </row>
    <row r="10482" spans="12:18" x14ac:dyDescent="0.25">
      <c r="L10482" t="s">
        <v>1442</v>
      </c>
      <c r="M10482" t="s">
        <v>34363</v>
      </c>
      <c r="N10482" t="s">
        <v>47748</v>
      </c>
      <c r="O10482" s="76" t="s">
        <v>4366</v>
      </c>
      <c r="P10482" s="82">
        <v>252</v>
      </c>
      <c r="Q10482" s="82" t="s">
        <v>81431</v>
      </c>
      <c r="R10482"/>
    </row>
    <row r="10483" spans="12:18" x14ac:dyDescent="0.25">
      <c r="L10483" t="s">
        <v>1442</v>
      </c>
      <c r="M10483" t="s">
        <v>18346</v>
      </c>
      <c r="N10483" t="s">
        <v>47749</v>
      </c>
      <c r="O10483" s="76" t="s">
        <v>4366</v>
      </c>
      <c r="P10483" s="82">
        <v>201</v>
      </c>
      <c r="Q10483" s="82" t="s">
        <v>81432</v>
      </c>
      <c r="R10483"/>
    </row>
    <row r="10484" spans="12:18" x14ac:dyDescent="0.25">
      <c r="L10484" t="s">
        <v>1442</v>
      </c>
      <c r="M10484" t="s">
        <v>10343</v>
      </c>
      <c r="N10484" t="s">
        <v>47750</v>
      </c>
      <c r="O10484" s="76" t="s">
        <v>4366</v>
      </c>
      <c r="P10484" s="82">
        <v>184</v>
      </c>
      <c r="Q10484" s="82" t="s">
        <v>81433</v>
      </c>
      <c r="R10484"/>
    </row>
    <row r="10485" spans="12:18" x14ac:dyDescent="0.25">
      <c r="L10485" t="s">
        <v>1442</v>
      </c>
      <c r="M10485" t="s">
        <v>20715</v>
      </c>
      <c r="N10485" t="s">
        <v>47751</v>
      </c>
      <c r="O10485" s="76" t="s">
        <v>4450</v>
      </c>
      <c r="P10485" s="82">
        <v>15404</v>
      </c>
      <c r="Q10485" s="82" t="s">
        <v>81434</v>
      </c>
      <c r="R10485"/>
    </row>
    <row r="10486" spans="12:18" x14ac:dyDescent="0.25">
      <c r="L10486" t="s">
        <v>1442</v>
      </c>
      <c r="M10486" t="s">
        <v>8496</v>
      </c>
      <c r="N10486" t="s">
        <v>47752</v>
      </c>
      <c r="O10486" s="76" t="s">
        <v>4356</v>
      </c>
      <c r="P10486" s="82">
        <v>342</v>
      </c>
      <c r="Q10486" s="82" t="s">
        <v>81435</v>
      </c>
      <c r="R10486"/>
    </row>
    <row r="10487" spans="12:18" x14ac:dyDescent="0.25">
      <c r="L10487" t="s">
        <v>1442</v>
      </c>
      <c r="M10487" t="s">
        <v>34364</v>
      </c>
      <c r="N10487" t="s">
        <v>47753</v>
      </c>
      <c r="O10487" s="76" t="s">
        <v>4450</v>
      </c>
      <c r="P10487" s="82">
        <v>6665</v>
      </c>
      <c r="Q10487" s="82" t="s">
        <v>81436</v>
      </c>
      <c r="R10487"/>
    </row>
    <row r="10488" spans="12:18" x14ac:dyDescent="0.25">
      <c r="L10488" t="s">
        <v>1442</v>
      </c>
      <c r="M10488" t="s">
        <v>20716</v>
      </c>
      <c r="N10488" t="s">
        <v>47754</v>
      </c>
      <c r="O10488" s="76" t="s">
        <v>4366</v>
      </c>
      <c r="P10488" s="82">
        <v>149</v>
      </c>
      <c r="Q10488" s="82" t="s">
        <v>81437</v>
      </c>
      <c r="R10488"/>
    </row>
    <row r="10489" spans="12:18" x14ac:dyDescent="0.25">
      <c r="L10489" t="s">
        <v>1442</v>
      </c>
      <c r="M10489" t="s">
        <v>8497</v>
      </c>
      <c r="N10489" t="s">
        <v>47755</v>
      </c>
      <c r="O10489" s="76" t="s">
        <v>4366</v>
      </c>
      <c r="P10489" s="82">
        <v>386</v>
      </c>
      <c r="Q10489" s="82" t="s">
        <v>81438</v>
      </c>
      <c r="R10489"/>
    </row>
    <row r="10490" spans="12:18" x14ac:dyDescent="0.25">
      <c r="L10490" t="s">
        <v>1442</v>
      </c>
      <c r="M10490" t="s">
        <v>10344</v>
      </c>
      <c r="N10490" t="s">
        <v>47756</v>
      </c>
      <c r="O10490" s="76" t="s">
        <v>4374</v>
      </c>
      <c r="P10490" s="82">
        <v>1552</v>
      </c>
      <c r="Q10490" s="82" t="s">
        <v>72645</v>
      </c>
      <c r="R10490"/>
    </row>
    <row r="10491" spans="12:18" x14ac:dyDescent="0.25">
      <c r="L10491" t="s">
        <v>1442</v>
      </c>
      <c r="M10491" t="s">
        <v>20717</v>
      </c>
      <c r="N10491" t="s">
        <v>47757</v>
      </c>
      <c r="O10491" s="76" t="s">
        <v>4356</v>
      </c>
      <c r="P10491" s="82">
        <v>653</v>
      </c>
      <c r="Q10491" s="82" t="s">
        <v>81439</v>
      </c>
      <c r="R10491"/>
    </row>
    <row r="10492" spans="12:18" x14ac:dyDescent="0.25">
      <c r="L10492" t="s">
        <v>1442</v>
      </c>
      <c r="M10492" t="s">
        <v>8498</v>
      </c>
      <c r="N10492" t="s">
        <v>47758</v>
      </c>
      <c r="O10492" s="76" t="s">
        <v>4366</v>
      </c>
      <c r="P10492" s="82">
        <v>922</v>
      </c>
      <c r="Q10492" s="82" t="s">
        <v>81440</v>
      </c>
      <c r="R10492"/>
    </row>
    <row r="10493" spans="12:18" x14ac:dyDescent="0.25">
      <c r="L10493" t="s">
        <v>1442</v>
      </c>
      <c r="M10493" t="s">
        <v>34365</v>
      </c>
      <c r="N10493" t="s">
        <v>47759</v>
      </c>
      <c r="O10493" s="76" t="s">
        <v>4374</v>
      </c>
      <c r="P10493" s="82">
        <v>4292</v>
      </c>
      <c r="Q10493" s="82" t="s">
        <v>72645</v>
      </c>
      <c r="R10493"/>
    </row>
    <row r="10494" spans="12:18" x14ac:dyDescent="0.25">
      <c r="L10494" t="s">
        <v>1442</v>
      </c>
      <c r="M10494" t="s">
        <v>20718</v>
      </c>
      <c r="N10494" t="s">
        <v>47760</v>
      </c>
      <c r="O10494" s="76" t="s">
        <v>4450</v>
      </c>
      <c r="P10494" s="82">
        <v>11182</v>
      </c>
      <c r="Q10494" s="82" t="s">
        <v>81441</v>
      </c>
      <c r="R10494"/>
    </row>
    <row r="10495" spans="12:18" x14ac:dyDescent="0.25">
      <c r="L10495" t="s">
        <v>1442</v>
      </c>
      <c r="M10495" t="s">
        <v>8499</v>
      </c>
      <c r="N10495" t="s">
        <v>47761</v>
      </c>
      <c r="O10495" s="76" t="s">
        <v>4356</v>
      </c>
      <c r="P10495" s="82">
        <v>374</v>
      </c>
      <c r="Q10495" s="82" t="s">
        <v>81442</v>
      </c>
      <c r="R10495"/>
    </row>
    <row r="10496" spans="12:18" x14ac:dyDescent="0.25">
      <c r="L10496" t="s">
        <v>1442</v>
      </c>
      <c r="M10496" t="s">
        <v>20719</v>
      </c>
      <c r="N10496" t="s">
        <v>47762</v>
      </c>
      <c r="O10496" s="76" t="s">
        <v>4356</v>
      </c>
      <c r="P10496" s="82">
        <v>597</v>
      </c>
      <c r="Q10496" s="82" t="s">
        <v>81444</v>
      </c>
      <c r="R10496"/>
    </row>
    <row r="10497" spans="12:18" x14ac:dyDescent="0.25">
      <c r="L10497" t="s">
        <v>1442</v>
      </c>
      <c r="M10497" t="s">
        <v>34366</v>
      </c>
      <c r="N10497" t="s">
        <v>47763</v>
      </c>
      <c r="O10497" s="76" t="s">
        <v>4356</v>
      </c>
      <c r="P10497" s="82">
        <v>1147</v>
      </c>
      <c r="Q10497" s="82" t="s">
        <v>81445</v>
      </c>
      <c r="R10497"/>
    </row>
    <row r="10498" spans="12:18" x14ac:dyDescent="0.25">
      <c r="L10498" t="s">
        <v>1442</v>
      </c>
      <c r="M10498" t="s">
        <v>18347</v>
      </c>
      <c r="N10498" t="s">
        <v>47764</v>
      </c>
      <c r="O10498" s="76" t="s">
        <v>4356</v>
      </c>
      <c r="P10498" s="82">
        <v>479</v>
      </c>
      <c r="Q10498" s="82" t="s">
        <v>81446</v>
      </c>
      <c r="R10498"/>
    </row>
    <row r="10499" spans="12:18" x14ac:dyDescent="0.25">
      <c r="L10499" t="s">
        <v>1442</v>
      </c>
      <c r="M10499" t="s">
        <v>8501</v>
      </c>
      <c r="N10499" t="s">
        <v>47765</v>
      </c>
      <c r="O10499" s="76" t="s">
        <v>4356</v>
      </c>
      <c r="P10499" s="82">
        <v>342</v>
      </c>
      <c r="Q10499" s="82" t="s">
        <v>81447</v>
      </c>
      <c r="R10499"/>
    </row>
    <row r="10500" spans="12:18" x14ac:dyDescent="0.25">
      <c r="L10500" t="s">
        <v>1442</v>
      </c>
      <c r="M10500" t="s">
        <v>20720</v>
      </c>
      <c r="N10500" t="s">
        <v>47766</v>
      </c>
      <c r="O10500" s="76" t="s">
        <v>4356</v>
      </c>
      <c r="P10500" s="82">
        <v>212</v>
      </c>
      <c r="Q10500" s="82" t="s">
        <v>81449</v>
      </c>
      <c r="R10500"/>
    </row>
    <row r="10501" spans="12:18" x14ac:dyDescent="0.25">
      <c r="L10501" t="s">
        <v>1442</v>
      </c>
      <c r="M10501" t="s">
        <v>18349</v>
      </c>
      <c r="N10501" t="s">
        <v>47767</v>
      </c>
      <c r="O10501" s="76" t="s">
        <v>4366</v>
      </c>
      <c r="P10501" s="82">
        <v>976</v>
      </c>
      <c r="Q10501" s="82" t="s">
        <v>81450</v>
      </c>
      <c r="R10501"/>
    </row>
    <row r="10502" spans="12:18" x14ac:dyDescent="0.25">
      <c r="L10502" t="s">
        <v>1442</v>
      </c>
      <c r="M10502" t="s">
        <v>34367</v>
      </c>
      <c r="N10502" t="s">
        <v>47768</v>
      </c>
      <c r="O10502" s="76" t="s">
        <v>4356</v>
      </c>
      <c r="P10502" s="82">
        <v>543</v>
      </c>
      <c r="Q10502" s="82" t="s">
        <v>81451</v>
      </c>
      <c r="R10502"/>
    </row>
    <row r="10503" spans="12:18" x14ac:dyDescent="0.25">
      <c r="L10503" t="s">
        <v>1442</v>
      </c>
      <c r="M10503" t="s">
        <v>34368</v>
      </c>
      <c r="N10503" t="s">
        <v>47769</v>
      </c>
      <c r="O10503" s="76" t="s">
        <v>4366</v>
      </c>
      <c r="P10503" s="82">
        <v>100</v>
      </c>
      <c r="Q10503" s="82" t="s">
        <v>81452</v>
      </c>
      <c r="R10503"/>
    </row>
    <row r="10504" spans="12:18" x14ac:dyDescent="0.25">
      <c r="L10504" t="s">
        <v>1442</v>
      </c>
      <c r="M10504" t="s">
        <v>20721</v>
      </c>
      <c r="N10504" t="s">
        <v>47770</v>
      </c>
      <c r="O10504" s="76" t="s">
        <v>4366</v>
      </c>
      <c r="P10504" s="82">
        <v>218</v>
      </c>
      <c r="Q10504" s="82" t="s">
        <v>81453</v>
      </c>
      <c r="R10504"/>
    </row>
    <row r="10505" spans="12:18" x14ac:dyDescent="0.25">
      <c r="L10505" t="s">
        <v>1442</v>
      </c>
      <c r="M10505" t="s">
        <v>20722</v>
      </c>
      <c r="N10505" t="s">
        <v>47771</v>
      </c>
      <c r="O10505" s="76" t="s">
        <v>4366</v>
      </c>
      <c r="P10505" s="82">
        <v>345</v>
      </c>
      <c r="Q10505" s="82" t="s">
        <v>81454</v>
      </c>
      <c r="R10505"/>
    </row>
    <row r="10506" spans="12:18" x14ac:dyDescent="0.25">
      <c r="L10506" t="s">
        <v>1442</v>
      </c>
      <c r="M10506" t="s">
        <v>34369</v>
      </c>
      <c r="N10506" t="s">
        <v>47772</v>
      </c>
      <c r="O10506" s="76" t="s">
        <v>4356</v>
      </c>
      <c r="P10506" s="82">
        <v>522</v>
      </c>
      <c r="Q10506" s="82" t="s">
        <v>81455</v>
      </c>
      <c r="R10506"/>
    </row>
    <row r="10507" spans="12:18" x14ac:dyDescent="0.25">
      <c r="L10507" t="s">
        <v>1442</v>
      </c>
      <c r="M10507" t="s">
        <v>20723</v>
      </c>
      <c r="N10507" t="s">
        <v>47773</v>
      </c>
      <c r="O10507" s="76" t="s">
        <v>4356</v>
      </c>
      <c r="P10507" s="82">
        <v>624</v>
      </c>
      <c r="Q10507" s="82" t="s">
        <v>81458</v>
      </c>
      <c r="R10507"/>
    </row>
    <row r="10508" spans="12:18" x14ac:dyDescent="0.25">
      <c r="L10508" t="s">
        <v>1442</v>
      </c>
      <c r="M10508" t="s">
        <v>34370</v>
      </c>
      <c r="N10508" t="s">
        <v>47774</v>
      </c>
      <c r="O10508" s="76" t="s">
        <v>4356</v>
      </c>
      <c r="P10508" s="82">
        <v>1073</v>
      </c>
      <c r="Q10508" s="82" t="s">
        <v>81459</v>
      </c>
      <c r="R10508"/>
    </row>
    <row r="10509" spans="12:18" x14ac:dyDescent="0.25">
      <c r="L10509" t="s">
        <v>1442</v>
      </c>
      <c r="M10509" t="s">
        <v>10346</v>
      </c>
      <c r="N10509" t="s">
        <v>47775</v>
      </c>
      <c r="O10509" s="76" t="s">
        <v>4356</v>
      </c>
      <c r="P10509" s="82">
        <v>195</v>
      </c>
      <c r="Q10509" s="82" t="s">
        <v>81460</v>
      </c>
      <c r="R10509"/>
    </row>
    <row r="10510" spans="12:18" x14ac:dyDescent="0.25">
      <c r="L10510" t="s">
        <v>1442</v>
      </c>
      <c r="M10510" t="s">
        <v>34371</v>
      </c>
      <c r="N10510" t="s">
        <v>47776</v>
      </c>
      <c r="O10510" s="76" t="s">
        <v>4356</v>
      </c>
      <c r="P10510" s="82">
        <v>1057</v>
      </c>
      <c r="Q10510" s="82" t="s">
        <v>81461</v>
      </c>
      <c r="R10510"/>
    </row>
    <row r="10511" spans="12:18" x14ac:dyDescent="0.25">
      <c r="L10511" t="s">
        <v>1442</v>
      </c>
      <c r="M10511" t="s">
        <v>10347</v>
      </c>
      <c r="N10511" t="s">
        <v>47777</v>
      </c>
      <c r="O10511" s="76" t="s">
        <v>4366</v>
      </c>
      <c r="P10511" s="82">
        <v>794</v>
      </c>
      <c r="Q10511" s="82" t="s">
        <v>81462</v>
      </c>
      <c r="R10511"/>
    </row>
    <row r="10512" spans="12:18" x14ac:dyDescent="0.25">
      <c r="L10512" t="s">
        <v>1442</v>
      </c>
      <c r="M10512" t="s">
        <v>10348</v>
      </c>
      <c r="N10512" t="s">
        <v>47778</v>
      </c>
      <c r="O10512" s="76" t="s">
        <v>4366</v>
      </c>
      <c r="P10512" s="82">
        <v>170</v>
      </c>
      <c r="Q10512" s="82" t="s">
        <v>81463</v>
      </c>
      <c r="R10512"/>
    </row>
    <row r="10513" spans="12:18" x14ac:dyDescent="0.25">
      <c r="L10513" t="s">
        <v>1442</v>
      </c>
      <c r="M10513" t="s">
        <v>34372</v>
      </c>
      <c r="N10513" t="s">
        <v>47779</v>
      </c>
      <c r="O10513" s="76" t="s">
        <v>4356</v>
      </c>
      <c r="P10513" s="82">
        <v>461</v>
      </c>
      <c r="Q10513" s="82" t="s">
        <v>81464</v>
      </c>
      <c r="R10513"/>
    </row>
    <row r="10514" spans="12:18" x14ac:dyDescent="0.25">
      <c r="L10514" t="s">
        <v>1442</v>
      </c>
      <c r="M10514" t="s">
        <v>18350</v>
      </c>
      <c r="N10514" t="s">
        <v>47780</v>
      </c>
      <c r="O10514" s="76" t="s">
        <v>4366</v>
      </c>
      <c r="P10514" s="82">
        <v>87</v>
      </c>
      <c r="Q10514" s="82" t="s">
        <v>81465</v>
      </c>
      <c r="R10514"/>
    </row>
    <row r="10515" spans="12:18" x14ac:dyDescent="0.25">
      <c r="L10515" t="s">
        <v>1442</v>
      </c>
      <c r="M10515" t="s">
        <v>8503</v>
      </c>
      <c r="N10515" t="s">
        <v>47781</v>
      </c>
      <c r="O10515" s="76" t="s">
        <v>4366</v>
      </c>
      <c r="P10515" s="82">
        <v>322</v>
      </c>
      <c r="Q10515" s="82" t="s">
        <v>81466</v>
      </c>
      <c r="R10515"/>
    </row>
    <row r="10516" spans="12:18" x14ac:dyDescent="0.25">
      <c r="L10516" t="s">
        <v>1442</v>
      </c>
      <c r="M10516" t="s">
        <v>10349</v>
      </c>
      <c r="N10516" t="s">
        <v>47782</v>
      </c>
      <c r="O10516" s="76" t="s">
        <v>4366</v>
      </c>
      <c r="P10516" s="82">
        <v>98</v>
      </c>
      <c r="Q10516" s="82" t="s">
        <v>81467</v>
      </c>
      <c r="R10516"/>
    </row>
    <row r="10517" spans="12:18" x14ac:dyDescent="0.25">
      <c r="L10517" t="s">
        <v>1442</v>
      </c>
      <c r="M10517" t="s">
        <v>18352</v>
      </c>
      <c r="N10517" t="s">
        <v>47783</v>
      </c>
      <c r="O10517" s="76" t="s">
        <v>4356</v>
      </c>
      <c r="P10517" s="82">
        <v>615</v>
      </c>
      <c r="Q10517" s="82" t="s">
        <v>81468</v>
      </c>
      <c r="R10517"/>
    </row>
    <row r="10518" spans="12:18" x14ac:dyDescent="0.25">
      <c r="L10518" t="s">
        <v>1442</v>
      </c>
      <c r="M10518" t="s">
        <v>10350</v>
      </c>
      <c r="N10518" t="s">
        <v>47784</v>
      </c>
      <c r="O10518" s="76" t="s">
        <v>4356</v>
      </c>
      <c r="P10518" s="82">
        <v>258</v>
      </c>
      <c r="Q10518" s="82" t="s">
        <v>81469</v>
      </c>
      <c r="R10518"/>
    </row>
    <row r="10519" spans="12:18" x14ac:dyDescent="0.25">
      <c r="L10519" t="s">
        <v>1442</v>
      </c>
      <c r="M10519" t="s">
        <v>20724</v>
      </c>
      <c r="N10519" t="s">
        <v>47785</v>
      </c>
      <c r="O10519" s="76" t="s">
        <v>4366</v>
      </c>
      <c r="P10519" s="82">
        <v>140</v>
      </c>
      <c r="Q10519" s="82" t="s">
        <v>81470</v>
      </c>
      <c r="R10519"/>
    </row>
    <row r="10520" spans="12:18" x14ac:dyDescent="0.25">
      <c r="L10520" t="s">
        <v>1442</v>
      </c>
      <c r="M10520" t="s">
        <v>16847</v>
      </c>
      <c r="N10520" t="s">
        <v>47786</v>
      </c>
      <c r="O10520" s="76" t="s">
        <v>4366</v>
      </c>
      <c r="P10520" s="82">
        <v>241</v>
      </c>
      <c r="Q10520" s="82" t="s">
        <v>81471</v>
      </c>
      <c r="R10520"/>
    </row>
    <row r="10521" spans="12:18" x14ac:dyDescent="0.25">
      <c r="L10521" t="s">
        <v>1442</v>
      </c>
      <c r="M10521" t="s">
        <v>5693</v>
      </c>
      <c r="N10521" t="s">
        <v>47787</v>
      </c>
      <c r="O10521" s="76" t="s">
        <v>4356</v>
      </c>
      <c r="P10521" s="82">
        <v>508</v>
      </c>
      <c r="Q10521" s="82" t="s">
        <v>81472</v>
      </c>
      <c r="R10521"/>
    </row>
    <row r="10522" spans="12:18" x14ac:dyDescent="0.25">
      <c r="L10522" t="s">
        <v>1442</v>
      </c>
      <c r="M10522" t="s">
        <v>8504</v>
      </c>
      <c r="N10522" t="s">
        <v>47788</v>
      </c>
      <c r="O10522" s="76" t="s">
        <v>4366</v>
      </c>
      <c r="P10522" s="82">
        <v>22</v>
      </c>
      <c r="Q10522" s="82" t="s">
        <v>81473</v>
      </c>
      <c r="R10522"/>
    </row>
    <row r="10523" spans="12:18" x14ac:dyDescent="0.25">
      <c r="L10523" t="s">
        <v>1442</v>
      </c>
      <c r="M10523" t="s">
        <v>18355</v>
      </c>
      <c r="N10523" t="s">
        <v>47789</v>
      </c>
      <c r="O10523" s="76" t="s">
        <v>4374</v>
      </c>
      <c r="P10523" s="82">
        <v>1836</v>
      </c>
      <c r="Q10523" s="82" t="s">
        <v>81474</v>
      </c>
      <c r="R10523"/>
    </row>
    <row r="10524" spans="12:18" x14ac:dyDescent="0.25">
      <c r="L10524" t="s">
        <v>1442</v>
      </c>
      <c r="M10524" t="s">
        <v>18356</v>
      </c>
      <c r="N10524" t="s">
        <v>47790</v>
      </c>
      <c r="O10524" s="76" t="s">
        <v>4366</v>
      </c>
      <c r="P10524" s="82">
        <v>224</v>
      </c>
      <c r="Q10524" s="82" t="s">
        <v>81475</v>
      </c>
      <c r="R10524"/>
    </row>
    <row r="10525" spans="12:18" x14ac:dyDescent="0.25">
      <c r="L10525" t="s">
        <v>1442</v>
      </c>
      <c r="M10525" t="s">
        <v>18358</v>
      </c>
      <c r="N10525" t="s">
        <v>47791</v>
      </c>
      <c r="O10525" s="76" t="s">
        <v>4366</v>
      </c>
      <c r="P10525" s="82">
        <v>152</v>
      </c>
      <c r="Q10525" s="82" t="s">
        <v>81476</v>
      </c>
      <c r="R10525"/>
    </row>
    <row r="10526" spans="12:18" x14ac:dyDescent="0.25">
      <c r="L10526" t="s">
        <v>1442</v>
      </c>
      <c r="M10526" t="s">
        <v>18360</v>
      </c>
      <c r="N10526" t="s">
        <v>47792</v>
      </c>
      <c r="O10526" s="76" t="s">
        <v>4366</v>
      </c>
      <c r="P10526" s="82">
        <v>166</v>
      </c>
      <c r="Q10526" s="82" t="s">
        <v>81477</v>
      </c>
      <c r="R10526"/>
    </row>
    <row r="10527" spans="12:18" x14ac:dyDescent="0.25">
      <c r="L10527" t="s">
        <v>1442</v>
      </c>
      <c r="M10527" t="s">
        <v>20725</v>
      </c>
      <c r="N10527" t="s">
        <v>47793</v>
      </c>
      <c r="O10527" s="76" t="s">
        <v>4366</v>
      </c>
      <c r="P10527" s="82">
        <v>142</v>
      </c>
      <c r="Q10527" s="82" t="s">
        <v>81478</v>
      </c>
      <c r="R10527"/>
    </row>
    <row r="10528" spans="12:18" x14ac:dyDescent="0.25">
      <c r="L10528" t="s">
        <v>1442</v>
      </c>
      <c r="M10528" t="s">
        <v>8505</v>
      </c>
      <c r="N10528" t="s">
        <v>47794</v>
      </c>
      <c r="O10528" s="76" t="s">
        <v>4366</v>
      </c>
      <c r="P10528" s="82">
        <v>249</v>
      </c>
      <c r="Q10528" s="82" t="s">
        <v>81479</v>
      </c>
      <c r="R10528"/>
    </row>
    <row r="10529" spans="12:18" x14ac:dyDescent="0.25">
      <c r="L10529" t="s">
        <v>1442</v>
      </c>
      <c r="M10529" t="s">
        <v>18362</v>
      </c>
      <c r="N10529" t="s">
        <v>47795</v>
      </c>
      <c r="O10529" s="76" t="s">
        <v>4356</v>
      </c>
      <c r="P10529" s="82">
        <v>656</v>
      </c>
      <c r="Q10529" s="82" t="s">
        <v>81480</v>
      </c>
      <c r="R10529"/>
    </row>
    <row r="10530" spans="12:18" x14ac:dyDescent="0.25">
      <c r="L10530" t="s">
        <v>1442</v>
      </c>
      <c r="M10530" t="s">
        <v>20726</v>
      </c>
      <c r="N10530" t="s">
        <v>47796</v>
      </c>
      <c r="O10530" s="76" t="s">
        <v>4366</v>
      </c>
      <c r="P10530" s="82">
        <v>212</v>
      </c>
      <c r="Q10530" s="82" t="s">
        <v>81481</v>
      </c>
      <c r="R10530"/>
    </row>
    <row r="10531" spans="12:18" x14ac:dyDescent="0.25">
      <c r="L10531" t="s">
        <v>1442</v>
      </c>
      <c r="M10531" t="s">
        <v>8506</v>
      </c>
      <c r="N10531" t="s">
        <v>47797</v>
      </c>
      <c r="O10531" s="76" t="s">
        <v>4366</v>
      </c>
      <c r="P10531" s="82">
        <v>310</v>
      </c>
      <c r="Q10531" s="82" t="s">
        <v>81482</v>
      </c>
      <c r="R10531"/>
    </row>
    <row r="10532" spans="12:18" x14ac:dyDescent="0.25">
      <c r="L10532" t="s">
        <v>1442</v>
      </c>
      <c r="M10532" t="s">
        <v>20727</v>
      </c>
      <c r="N10532" t="s">
        <v>47798</v>
      </c>
      <c r="O10532" s="76" t="s">
        <v>4356</v>
      </c>
      <c r="P10532" s="82">
        <v>1472</v>
      </c>
      <c r="Q10532" s="82" t="s">
        <v>81483</v>
      </c>
      <c r="R10532"/>
    </row>
    <row r="10533" spans="12:18" x14ac:dyDescent="0.25">
      <c r="L10533" t="s">
        <v>1442</v>
      </c>
      <c r="M10533" t="s">
        <v>18364</v>
      </c>
      <c r="N10533" t="s">
        <v>47799</v>
      </c>
      <c r="O10533" s="76" t="s">
        <v>4374</v>
      </c>
      <c r="P10533" s="82">
        <v>4084</v>
      </c>
      <c r="Q10533" s="82" t="s">
        <v>72645</v>
      </c>
      <c r="R10533"/>
    </row>
    <row r="10534" spans="12:18" x14ac:dyDescent="0.25">
      <c r="L10534" t="s">
        <v>1442</v>
      </c>
      <c r="M10534" t="s">
        <v>10351</v>
      </c>
      <c r="N10534" t="s">
        <v>47800</v>
      </c>
      <c r="O10534" s="76" t="s">
        <v>4374</v>
      </c>
      <c r="P10534" s="82">
        <v>9715</v>
      </c>
      <c r="Q10534" s="82" t="s">
        <v>81484</v>
      </c>
      <c r="R10534"/>
    </row>
    <row r="10535" spans="12:18" x14ac:dyDescent="0.25">
      <c r="L10535" t="s">
        <v>1442</v>
      </c>
      <c r="M10535" t="s">
        <v>18365</v>
      </c>
      <c r="N10535" t="s">
        <v>47801</v>
      </c>
      <c r="O10535" s="76" t="s">
        <v>4366</v>
      </c>
      <c r="P10535" s="82">
        <v>497</v>
      </c>
      <c r="Q10535" s="82" t="s">
        <v>81485</v>
      </c>
      <c r="R10535"/>
    </row>
    <row r="10536" spans="12:18" x14ac:dyDescent="0.25">
      <c r="L10536" t="s">
        <v>1442</v>
      </c>
      <c r="M10536" t="s">
        <v>18367</v>
      </c>
      <c r="N10536" t="s">
        <v>47802</v>
      </c>
      <c r="O10536" s="76" t="s">
        <v>4366</v>
      </c>
      <c r="P10536" s="82">
        <v>427</v>
      </c>
      <c r="Q10536" s="82" t="s">
        <v>81486</v>
      </c>
      <c r="R10536"/>
    </row>
    <row r="10537" spans="12:18" x14ac:dyDescent="0.25">
      <c r="L10537" t="s">
        <v>1442</v>
      </c>
      <c r="M10537" t="s">
        <v>34373</v>
      </c>
      <c r="N10537" t="s">
        <v>47803</v>
      </c>
      <c r="O10537" s="76" t="s">
        <v>4366</v>
      </c>
      <c r="P10537" s="82">
        <v>304</v>
      </c>
      <c r="Q10537" s="82" t="s">
        <v>81487</v>
      </c>
      <c r="R10537"/>
    </row>
    <row r="10538" spans="12:18" x14ac:dyDescent="0.25">
      <c r="L10538" t="s">
        <v>1442</v>
      </c>
      <c r="M10538" t="s">
        <v>10352</v>
      </c>
      <c r="N10538" t="s">
        <v>47804</v>
      </c>
      <c r="O10538" s="76" t="s">
        <v>4366</v>
      </c>
      <c r="P10538" s="82">
        <v>345</v>
      </c>
      <c r="Q10538" s="82" t="s">
        <v>81489</v>
      </c>
      <c r="R10538"/>
    </row>
    <row r="10539" spans="12:18" x14ac:dyDescent="0.25">
      <c r="L10539" t="s">
        <v>1442</v>
      </c>
      <c r="M10539" t="s">
        <v>34374</v>
      </c>
      <c r="N10539" t="s">
        <v>47805</v>
      </c>
      <c r="O10539" s="76" t="s">
        <v>4366</v>
      </c>
      <c r="P10539" s="82">
        <v>276</v>
      </c>
      <c r="Q10539" s="82" t="s">
        <v>81488</v>
      </c>
      <c r="R10539"/>
    </row>
    <row r="10540" spans="12:18" x14ac:dyDescent="0.25">
      <c r="L10540" t="s">
        <v>1442</v>
      </c>
      <c r="M10540" t="s">
        <v>8507</v>
      </c>
      <c r="N10540" t="s">
        <v>47806</v>
      </c>
      <c r="O10540" s="76" t="s">
        <v>4356</v>
      </c>
      <c r="P10540" s="82">
        <v>612</v>
      </c>
      <c r="Q10540" s="82" t="s">
        <v>81490</v>
      </c>
      <c r="R10540"/>
    </row>
    <row r="10541" spans="12:18" x14ac:dyDescent="0.25">
      <c r="L10541" t="s">
        <v>1442</v>
      </c>
      <c r="M10541" t="s">
        <v>20728</v>
      </c>
      <c r="N10541" t="s">
        <v>47807</v>
      </c>
      <c r="O10541" s="76" t="s">
        <v>4356</v>
      </c>
      <c r="P10541" s="82">
        <v>1061</v>
      </c>
      <c r="Q10541" s="82" t="s">
        <v>81491</v>
      </c>
      <c r="R10541"/>
    </row>
    <row r="10542" spans="12:18" x14ac:dyDescent="0.25">
      <c r="L10542" t="s">
        <v>1442</v>
      </c>
      <c r="M10542" t="s">
        <v>20729</v>
      </c>
      <c r="N10542" t="s">
        <v>47808</v>
      </c>
      <c r="O10542" s="76" t="s">
        <v>4366</v>
      </c>
      <c r="P10542" s="82">
        <v>235</v>
      </c>
      <c r="Q10542" s="82" t="s">
        <v>81492</v>
      </c>
      <c r="R10542"/>
    </row>
    <row r="10543" spans="12:18" x14ac:dyDescent="0.25">
      <c r="L10543" t="s">
        <v>1442</v>
      </c>
      <c r="M10543" t="s">
        <v>10353</v>
      </c>
      <c r="N10543" t="s">
        <v>47809</v>
      </c>
      <c r="O10543" s="76" t="s">
        <v>4366</v>
      </c>
      <c r="P10543" s="82">
        <v>301</v>
      </c>
      <c r="Q10543" s="82" t="s">
        <v>81493</v>
      </c>
      <c r="R10543"/>
    </row>
    <row r="10544" spans="12:18" x14ac:dyDescent="0.25">
      <c r="L10544" t="s">
        <v>1442</v>
      </c>
      <c r="M10544" t="s">
        <v>18369</v>
      </c>
      <c r="N10544" t="s">
        <v>47810</v>
      </c>
      <c r="O10544" s="76" t="s">
        <v>4356</v>
      </c>
      <c r="P10544" s="82">
        <v>524</v>
      </c>
      <c r="Q10544" s="82" t="s">
        <v>81494</v>
      </c>
      <c r="R10544"/>
    </row>
    <row r="10545" spans="12:18" x14ac:dyDescent="0.25">
      <c r="L10545" t="s">
        <v>1442</v>
      </c>
      <c r="M10545" t="s">
        <v>20730</v>
      </c>
      <c r="N10545" t="s">
        <v>47811</v>
      </c>
      <c r="O10545" s="76" t="s">
        <v>4356</v>
      </c>
      <c r="P10545" s="82">
        <v>733</v>
      </c>
      <c r="Q10545" s="82" t="s">
        <v>81495</v>
      </c>
      <c r="R10545"/>
    </row>
    <row r="10546" spans="12:18" x14ac:dyDescent="0.25">
      <c r="L10546" t="s">
        <v>1442</v>
      </c>
      <c r="M10546" t="s">
        <v>8508</v>
      </c>
      <c r="N10546" t="s">
        <v>47812</v>
      </c>
      <c r="O10546" s="76" t="s">
        <v>4356</v>
      </c>
      <c r="P10546" s="82">
        <v>1205</v>
      </c>
      <c r="Q10546" s="82" t="s">
        <v>81496</v>
      </c>
      <c r="R10546"/>
    </row>
    <row r="10547" spans="12:18" x14ac:dyDescent="0.25">
      <c r="L10547" t="s">
        <v>1442</v>
      </c>
      <c r="M10547" t="s">
        <v>10354</v>
      </c>
      <c r="N10547" t="s">
        <v>47813</v>
      </c>
      <c r="O10547" s="76" t="s">
        <v>4356</v>
      </c>
      <c r="P10547" s="82">
        <v>525</v>
      </c>
      <c r="Q10547" s="82" t="s">
        <v>81497</v>
      </c>
      <c r="R10547"/>
    </row>
    <row r="10548" spans="12:18" x14ac:dyDescent="0.25">
      <c r="L10548" t="s">
        <v>1442</v>
      </c>
      <c r="M10548" t="s">
        <v>10355</v>
      </c>
      <c r="N10548" t="s">
        <v>47814</v>
      </c>
      <c r="O10548" s="76" t="s">
        <v>4366</v>
      </c>
      <c r="P10548" s="82">
        <v>268</v>
      </c>
      <c r="Q10548" s="82" t="s">
        <v>81498</v>
      </c>
      <c r="R10548"/>
    </row>
    <row r="10549" spans="12:18" x14ac:dyDescent="0.25">
      <c r="L10549" t="s">
        <v>1442</v>
      </c>
      <c r="M10549" t="s">
        <v>12856</v>
      </c>
      <c r="N10549" t="s">
        <v>47815</v>
      </c>
      <c r="O10549" s="76" t="s">
        <v>4374</v>
      </c>
      <c r="P10549" s="82">
        <v>2783</v>
      </c>
      <c r="Q10549" s="82" t="s">
        <v>72645</v>
      </c>
      <c r="R10549"/>
    </row>
    <row r="10550" spans="12:18" x14ac:dyDescent="0.25">
      <c r="L10550" t="s">
        <v>1442</v>
      </c>
      <c r="M10550" t="s">
        <v>8509</v>
      </c>
      <c r="N10550" t="s">
        <v>47816</v>
      </c>
      <c r="O10550" s="76" t="s">
        <v>4366</v>
      </c>
      <c r="P10550" s="82">
        <v>142</v>
      </c>
      <c r="Q10550" s="82" t="s">
        <v>81500</v>
      </c>
      <c r="R10550"/>
    </row>
    <row r="10551" spans="12:18" x14ac:dyDescent="0.25">
      <c r="L10551" t="s">
        <v>1442</v>
      </c>
      <c r="M10551" t="s">
        <v>8510</v>
      </c>
      <c r="N10551" t="s">
        <v>47817</v>
      </c>
      <c r="O10551" s="76" t="s">
        <v>4356</v>
      </c>
      <c r="P10551" s="82">
        <v>443</v>
      </c>
      <c r="Q10551" s="82" t="s">
        <v>81501</v>
      </c>
      <c r="R10551"/>
    </row>
    <row r="10552" spans="12:18" x14ac:dyDescent="0.25">
      <c r="L10552" t="s">
        <v>1442</v>
      </c>
      <c r="M10552" t="s">
        <v>10356</v>
      </c>
      <c r="N10552" t="s">
        <v>47818</v>
      </c>
      <c r="O10552" s="76" t="s">
        <v>4356</v>
      </c>
      <c r="P10552" s="82">
        <v>1096</v>
      </c>
      <c r="Q10552" s="82" t="s">
        <v>81502</v>
      </c>
      <c r="R10552"/>
    </row>
    <row r="10553" spans="12:18" x14ac:dyDescent="0.25">
      <c r="L10553" t="s">
        <v>1442</v>
      </c>
      <c r="M10553" t="s">
        <v>18372</v>
      </c>
      <c r="N10553" t="s">
        <v>47819</v>
      </c>
      <c r="O10553" s="76" t="s">
        <v>4366</v>
      </c>
      <c r="P10553" s="82">
        <v>112</v>
      </c>
      <c r="Q10553" s="82" t="s">
        <v>81503</v>
      </c>
      <c r="R10553"/>
    </row>
    <row r="10554" spans="12:18" x14ac:dyDescent="0.25">
      <c r="L10554" t="s">
        <v>1442</v>
      </c>
      <c r="M10554" t="s">
        <v>18374</v>
      </c>
      <c r="N10554" t="s">
        <v>47820</v>
      </c>
      <c r="O10554" s="76" t="s">
        <v>4356</v>
      </c>
      <c r="P10554" s="82">
        <v>431</v>
      </c>
      <c r="Q10554" s="82" t="s">
        <v>81504</v>
      </c>
      <c r="R10554"/>
    </row>
    <row r="10555" spans="12:18" x14ac:dyDescent="0.25">
      <c r="L10555" t="s">
        <v>1442</v>
      </c>
      <c r="M10555" t="s">
        <v>10357</v>
      </c>
      <c r="N10555" t="s">
        <v>47821</v>
      </c>
      <c r="O10555" s="76" t="s">
        <v>4366</v>
      </c>
      <c r="P10555" s="82">
        <v>298</v>
      </c>
      <c r="Q10555" s="82" t="s">
        <v>81505</v>
      </c>
      <c r="R10555"/>
    </row>
    <row r="10556" spans="12:18" x14ac:dyDescent="0.25">
      <c r="L10556" t="s">
        <v>1442</v>
      </c>
      <c r="M10556" t="s">
        <v>20732</v>
      </c>
      <c r="N10556" t="s">
        <v>47822</v>
      </c>
      <c r="O10556" s="76" t="s">
        <v>4366</v>
      </c>
      <c r="P10556" s="82">
        <v>199</v>
      </c>
      <c r="Q10556" s="82" t="s">
        <v>81506</v>
      </c>
      <c r="R10556"/>
    </row>
    <row r="10557" spans="12:18" x14ac:dyDescent="0.25">
      <c r="L10557" t="s">
        <v>1442</v>
      </c>
      <c r="M10557" t="s">
        <v>18376</v>
      </c>
      <c r="N10557" t="s">
        <v>47823</v>
      </c>
      <c r="O10557" s="76" t="s">
        <v>4366</v>
      </c>
      <c r="P10557" s="82">
        <v>256</v>
      </c>
      <c r="Q10557" s="82" t="s">
        <v>81507</v>
      </c>
      <c r="R10557"/>
    </row>
    <row r="10558" spans="12:18" x14ac:dyDescent="0.25">
      <c r="L10558" t="s">
        <v>1442</v>
      </c>
      <c r="M10558" t="s">
        <v>18378</v>
      </c>
      <c r="N10558" t="s">
        <v>47824</v>
      </c>
      <c r="O10558" s="76" t="s">
        <v>4356</v>
      </c>
      <c r="P10558" s="82">
        <v>1075</v>
      </c>
      <c r="Q10558" s="82" t="s">
        <v>81508</v>
      </c>
      <c r="R10558"/>
    </row>
    <row r="10559" spans="12:18" x14ac:dyDescent="0.25">
      <c r="L10559" t="s">
        <v>1442</v>
      </c>
      <c r="M10559" t="s">
        <v>8512</v>
      </c>
      <c r="N10559" t="s">
        <v>47825</v>
      </c>
      <c r="O10559" s="76" t="s">
        <v>4366</v>
      </c>
      <c r="P10559" s="82">
        <v>136</v>
      </c>
      <c r="Q10559" s="82" t="s">
        <v>81510</v>
      </c>
      <c r="R10559"/>
    </row>
    <row r="10560" spans="12:18" x14ac:dyDescent="0.25">
      <c r="L10560" t="s">
        <v>1442</v>
      </c>
      <c r="M10560" t="s">
        <v>8513</v>
      </c>
      <c r="N10560" t="s">
        <v>47826</v>
      </c>
      <c r="O10560" s="76" t="s">
        <v>4366</v>
      </c>
      <c r="P10560" s="82">
        <v>190</v>
      </c>
      <c r="Q10560" s="82" t="s">
        <v>81511</v>
      </c>
      <c r="R10560"/>
    </row>
    <row r="10561" spans="12:18" x14ac:dyDescent="0.25">
      <c r="L10561" t="s">
        <v>1442</v>
      </c>
      <c r="M10561" t="s">
        <v>8515</v>
      </c>
      <c r="N10561" t="s">
        <v>47827</v>
      </c>
      <c r="O10561" s="76" t="s">
        <v>4366</v>
      </c>
      <c r="P10561" s="82">
        <v>23</v>
      </c>
      <c r="Q10561" s="82" t="s">
        <v>81513</v>
      </c>
      <c r="R10561"/>
    </row>
    <row r="10562" spans="12:18" x14ac:dyDescent="0.25">
      <c r="L10562" t="s">
        <v>1442</v>
      </c>
      <c r="M10562" t="s">
        <v>8516</v>
      </c>
      <c r="N10562" t="s">
        <v>47828</v>
      </c>
      <c r="O10562" s="76" t="s">
        <v>4366</v>
      </c>
      <c r="P10562" s="82">
        <v>127</v>
      </c>
      <c r="Q10562" s="82" t="s">
        <v>81514</v>
      </c>
      <c r="R10562"/>
    </row>
    <row r="10563" spans="12:18" x14ac:dyDescent="0.25">
      <c r="L10563" t="s">
        <v>1442</v>
      </c>
      <c r="M10563" t="s">
        <v>18380</v>
      </c>
      <c r="N10563" t="s">
        <v>47829</v>
      </c>
      <c r="O10563" s="76" t="s">
        <v>4356</v>
      </c>
      <c r="P10563" s="82">
        <v>561</v>
      </c>
      <c r="Q10563" s="82" t="s">
        <v>81515</v>
      </c>
      <c r="R10563"/>
    </row>
    <row r="10564" spans="12:18" x14ac:dyDescent="0.25">
      <c r="L10564" t="s">
        <v>1442</v>
      </c>
      <c r="M10564" t="s">
        <v>18382</v>
      </c>
      <c r="N10564" t="s">
        <v>47830</v>
      </c>
      <c r="O10564" s="76" t="s">
        <v>4356</v>
      </c>
      <c r="P10564" s="82">
        <v>434</v>
      </c>
      <c r="Q10564" s="82" t="s">
        <v>81516</v>
      </c>
      <c r="R10564"/>
    </row>
    <row r="10565" spans="12:18" x14ac:dyDescent="0.25">
      <c r="L10565" t="s">
        <v>1442</v>
      </c>
      <c r="M10565" t="s">
        <v>28129</v>
      </c>
      <c r="N10565" t="s">
        <v>47831</v>
      </c>
      <c r="O10565" s="76" t="s">
        <v>4356</v>
      </c>
      <c r="P10565" s="82">
        <v>823</v>
      </c>
      <c r="Q10565" s="82" t="s">
        <v>81517</v>
      </c>
      <c r="R10565"/>
    </row>
    <row r="10566" spans="12:18" x14ac:dyDescent="0.25">
      <c r="L10566" t="s">
        <v>1442</v>
      </c>
      <c r="M10566" t="s">
        <v>18384</v>
      </c>
      <c r="N10566" t="s">
        <v>47832</v>
      </c>
      <c r="O10566" s="76" t="s">
        <v>4356</v>
      </c>
      <c r="P10566" s="82">
        <v>507</v>
      </c>
      <c r="Q10566" s="82" t="s">
        <v>81518</v>
      </c>
      <c r="R10566"/>
    </row>
    <row r="10567" spans="12:18" x14ac:dyDescent="0.25">
      <c r="L10567" t="s">
        <v>1442</v>
      </c>
      <c r="M10567" t="s">
        <v>10359</v>
      </c>
      <c r="N10567" t="s">
        <v>47833</v>
      </c>
      <c r="O10567" s="76" t="s">
        <v>4356</v>
      </c>
      <c r="P10567" s="82">
        <v>1020</v>
      </c>
      <c r="Q10567" s="82" t="s">
        <v>81526</v>
      </c>
      <c r="R10567"/>
    </row>
    <row r="10568" spans="12:18" x14ac:dyDescent="0.25">
      <c r="L10568" t="s">
        <v>1442</v>
      </c>
      <c r="M10568" t="s">
        <v>34381</v>
      </c>
      <c r="N10568" t="s">
        <v>47834</v>
      </c>
      <c r="O10568" s="76" t="s">
        <v>4356</v>
      </c>
      <c r="P10568" s="82">
        <v>1012</v>
      </c>
      <c r="Q10568" s="82" t="s">
        <v>81552</v>
      </c>
      <c r="R10568"/>
    </row>
    <row r="10569" spans="12:18" x14ac:dyDescent="0.25">
      <c r="L10569" t="s">
        <v>1442</v>
      </c>
      <c r="M10569" t="s">
        <v>10364</v>
      </c>
      <c r="N10569" t="s">
        <v>47835</v>
      </c>
      <c r="O10569" s="76" t="s">
        <v>4356</v>
      </c>
      <c r="P10569" s="82">
        <v>806</v>
      </c>
      <c r="Q10569" s="82" t="s">
        <v>81553</v>
      </c>
      <c r="R10569"/>
    </row>
    <row r="10570" spans="12:18" x14ac:dyDescent="0.25">
      <c r="L10570" t="s">
        <v>1442</v>
      </c>
      <c r="M10570" t="s">
        <v>34382</v>
      </c>
      <c r="N10570" t="s">
        <v>47836</v>
      </c>
      <c r="O10570" s="76" t="s">
        <v>4356</v>
      </c>
      <c r="P10570" s="82">
        <v>408</v>
      </c>
      <c r="Q10570" s="82" t="s">
        <v>81554</v>
      </c>
      <c r="R10570"/>
    </row>
    <row r="10571" spans="12:18" x14ac:dyDescent="0.25">
      <c r="L10571" t="s">
        <v>1442</v>
      </c>
      <c r="M10571" t="s">
        <v>18400</v>
      </c>
      <c r="N10571" t="s">
        <v>47837</v>
      </c>
      <c r="O10571" s="76" t="s">
        <v>4366</v>
      </c>
      <c r="P10571" s="82">
        <v>320</v>
      </c>
      <c r="Q10571" s="82" t="s">
        <v>81555</v>
      </c>
      <c r="R10571"/>
    </row>
    <row r="10572" spans="12:18" x14ac:dyDescent="0.25">
      <c r="L10572" t="s">
        <v>1442</v>
      </c>
      <c r="M10572" t="s">
        <v>18401</v>
      </c>
      <c r="N10572" t="s">
        <v>47838</v>
      </c>
      <c r="O10572" s="76" t="s">
        <v>4366</v>
      </c>
      <c r="P10572" s="82">
        <v>339</v>
      </c>
      <c r="Q10572" s="82" t="s">
        <v>81556</v>
      </c>
      <c r="R10572"/>
    </row>
    <row r="10573" spans="12:18" x14ac:dyDescent="0.25">
      <c r="L10573" t="s">
        <v>1442</v>
      </c>
      <c r="M10573" t="s">
        <v>18403</v>
      </c>
      <c r="N10573" t="s">
        <v>47839</v>
      </c>
      <c r="O10573" s="76" t="s">
        <v>4356</v>
      </c>
      <c r="P10573" s="82">
        <v>709</v>
      </c>
      <c r="Q10573" s="82" t="s">
        <v>81558</v>
      </c>
      <c r="R10573"/>
    </row>
    <row r="10574" spans="12:18" x14ac:dyDescent="0.25">
      <c r="L10574" t="s">
        <v>1442</v>
      </c>
      <c r="M10574" t="s">
        <v>10366</v>
      </c>
      <c r="N10574" t="s">
        <v>47840</v>
      </c>
      <c r="O10574" s="76" t="s">
        <v>4356</v>
      </c>
      <c r="P10574" s="82">
        <v>491</v>
      </c>
      <c r="Q10574" s="82" t="s">
        <v>81559</v>
      </c>
      <c r="R10574"/>
    </row>
    <row r="10575" spans="12:18" x14ac:dyDescent="0.25">
      <c r="L10575" t="s">
        <v>1442</v>
      </c>
      <c r="M10575" t="s">
        <v>8520</v>
      </c>
      <c r="N10575" t="s">
        <v>47841</v>
      </c>
      <c r="O10575" s="76" t="s">
        <v>4374</v>
      </c>
      <c r="P10575" s="82">
        <v>1092</v>
      </c>
      <c r="Q10575" s="82" t="s">
        <v>72645</v>
      </c>
      <c r="R10575"/>
    </row>
    <row r="10576" spans="12:18" x14ac:dyDescent="0.25">
      <c r="L10576" t="s">
        <v>1442</v>
      </c>
      <c r="M10576" t="s">
        <v>16437</v>
      </c>
      <c r="N10576" t="s">
        <v>47842</v>
      </c>
      <c r="O10576" s="76" t="s">
        <v>4356</v>
      </c>
      <c r="P10576" s="82">
        <v>582</v>
      </c>
      <c r="Q10576" s="82" t="s">
        <v>81560</v>
      </c>
      <c r="R10576"/>
    </row>
    <row r="10577" spans="12:18" x14ac:dyDescent="0.25">
      <c r="L10577" t="s">
        <v>1442</v>
      </c>
      <c r="M10577" t="s">
        <v>10367</v>
      </c>
      <c r="N10577" t="s">
        <v>47843</v>
      </c>
      <c r="O10577" s="76" t="s">
        <v>4356</v>
      </c>
      <c r="P10577" s="82">
        <v>3087</v>
      </c>
      <c r="Q10577" s="82" t="s">
        <v>81561</v>
      </c>
      <c r="R10577"/>
    </row>
    <row r="10578" spans="12:18" x14ac:dyDescent="0.25">
      <c r="L10578" t="s">
        <v>1442</v>
      </c>
      <c r="M10578" t="s">
        <v>10368</v>
      </c>
      <c r="N10578" t="s">
        <v>47844</v>
      </c>
      <c r="O10578" s="76" t="s">
        <v>4356</v>
      </c>
      <c r="P10578" s="82">
        <v>546</v>
      </c>
      <c r="Q10578" s="82" t="s">
        <v>81562</v>
      </c>
      <c r="R10578"/>
    </row>
    <row r="10579" spans="12:18" x14ac:dyDescent="0.25">
      <c r="L10579" t="s">
        <v>1442</v>
      </c>
      <c r="M10579" t="s">
        <v>34383</v>
      </c>
      <c r="N10579" t="s">
        <v>47845</v>
      </c>
      <c r="O10579" s="76" t="s">
        <v>4366</v>
      </c>
      <c r="P10579" s="82">
        <v>366</v>
      </c>
      <c r="Q10579" s="82" t="s">
        <v>81563</v>
      </c>
      <c r="R10579"/>
    </row>
    <row r="10580" spans="12:18" x14ac:dyDescent="0.25">
      <c r="L10580" t="s">
        <v>1442</v>
      </c>
      <c r="M10580" t="s">
        <v>34384</v>
      </c>
      <c r="N10580" t="s">
        <v>47846</v>
      </c>
      <c r="O10580" s="76" t="s">
        <v>4356</v>
      </c>
      <c r="P10580" s="82">
        <v>1804</v>
      </c>
      <c r="Q10580" s="82" t="s">
        <v>81564</v>
      </c>
      <c r="R10580"/>
    </row>
    <row r="10581" spans="12:18" x14ac:dyDescent="0.25">
      <c r="L10581" t="s">
        <v>1442</v>
      </c>
      <c r="M10581" t="s">
        <v>18404</v>
      </c>
      <c r="N10581" t="s">
        <v>47847</v>
      </c>
      <c r="O10581" s="76" t="s">
        <v>4356</v>
      </c>
      <c r="P10581" s="82">
        <v>532</v>
      </c>
      <c r="Q10581" s="82" t="s">
        <v>81565</v>
      </c>
      <c r="R10581"/>
    </row>
    <row r="10582" spans="12:18" x14ac:dyDescent="0.25">
      <c r="L10582" t="s">
        <v>1442</v>
      </c>
      <c r="M10582" t="s">
        <v>10369</v>
      </c>
      <c r="N10582" t="s">
        <v>47848</v>
      </c>
      <c r="O10582" s="76" t="s">
        <v>4356</v>
      </c>
      <c r="P10582" s="82">
        <v>454</v>
      </c>
      <c r="Q10582" s="82" t="s">
        <v>81566</v>
      </c>
      <c r="R10582"/>
    </row>
    <row r="10583" spans="12:18" x14ac:dyDescent="0.25">
      <c r="L10583" t="s">
        <v>1442</v>
      </c>
      <c r="M10583" t="s">
        <v>34385</v>
      </c>
      <c r="N10583" t="s">
        <v>47849</v>
      </c>
      <c r="O10583" s="76" t="s">
        <v>4356</v>
      </c>
      <c r="P10583" s="82">
        <v>1951</v>
      </c>
      <c r="Q10583" s="82" t="s">
        <v>81567</v>
      </c>
      <c r="R10583"/>
    </row>
    <row r="10584" spans="12:18" x14ac:dyDescent="0.25">
      <c r="L10584" t="s">
        <v>1442</v>
      </c>
      <c r="M10584" t="s">
        <v>20733</v>
      </c>
      <c r="N10584" t="s">
        <v>47850</v>
      </c>
      <c r="O10584" s="76" t="s">
        <v>4366</v>
      </c>
      <c r="P10584" s="82">
        <v>287</v>
      </c>
      <c r="Q10584" s="82" t="s">
        <v>81519</v>
      </c>
      <c r="R10584"/>
    </row>
    <row r="10585" spans="12:18" x14ac:dyDescent="0.25">
      <c r="L10585" t="s">
        <v>1442</v>
      </c>
      <c r="M10585" t="s">
        <v>18386</v>
      </c>
      <c r="N10585" t="s">
        <v>47851</v>
      </c>
      <c r="O10585" s="76" t="s">
        <v>4366</v>
      </c>
      <c r="P10585" s="82">
        <v>888</v>
      </c>
      <c r="Q10585" s="82" t="s">
        <v>81520</v>
      </c>
      <c r="R10585"/>
    </row>
    <row r="10586" spans="12:18" x14ac:dyDescent="0.25">
      <c r="L10586" t="s">
        <v>1442</v>
      </c>
      <c r="M10586" t="s">
        <v>33484</v>
      </c>
      <c r="N10586" t="s">
        <v>47852</v>
      </c>
      <c r="O10586" s="76" t="s">
        <v>4356</v>
      </c>
      <c r="P10586" s="82">
        <v>1016</v>
      </c>
      <c r="Q10586" s="82" t="s">
        <v>81521</v>
      </c>
      <c r="R10586"/>
    </row>
    <row r="10587" spans="12:18" x14ac:dyDescent="0.25">
      <c r="L10587" t="s">
        <v>1442</v>
      </c>
      <c r="M10587" t="s">
        <v>18388</v>
      </c>
      <c r="N10587" t="s">
        <v>47853</v>
      </c>
      <c r="O10587" s="76" t="s">
        <v>4366</v>
      </c>
      <c r="P10587" s="82">
        <v>362</v>
      </c>
      <c r="Q10587" s="82" t="s">
        <v>81522</v>
      </c>
      <c r="R10587"/>
    </row>
    <row r="10588" spans="12:18" x14ac:dyDescent="0.25">
      <c r="L10588" t="s">
        <v>1442</v>
      </c>
      <c r="M10588" t="s">
        <v>8517</v>
      </c>
      <c r="N10588" t="s">
        <v>47854</v>
      </c>
      <c r="O10588" s="76" t="s">
        <v>4366</v>
      </c>
      <c r="P10588" s="82">
        <v>196</v>
      </c>
      <c r="Q10588" s="82" t="s">
        <v>81523</v>
      </c>
      <c r="R10588"/>
    </row>
    <row r="10589" spans="12:18" x14ac:dyDescent="0.25">
      <c r="L10589" t="s">
        <v>1442</v>
      </c>
      <c r="M10589" t="s">
        <v>7577</v>
      </c>
      <c r="N10589" t="s">
        <v>47855</v>
      </c>
      <c r="O10589" s="76" t="s">
        <v>4366</v>
      </c>
      <c r="P10589" s="82">
        <v>159</v>
      </c>
      <c r="Q10589" s="82" t="s">
        <v>81524</v>
      </c>
      <c r="R10589"/>
    </row>
    <row r="10590" spans="12:18" x14ac:dyDescent="0.25">
      <c r="L10590" t="s">
        <v>1442</v>
      </c>
      <c r="M10590" t="s">
        <v>20734</v>
      </c>
      <c r="N10590" t="s">
        <v>47856</v>
      </c>
      <c r="O10590" s="76" t="s">
        <v>4366</v>
      </c>
      <c r="P10590" s="82">
        <v>139</v>
      </c>
      <c r="Q10590" s="82" t="s">
        <v>81528</v>
      </c>
      <c r="R10590"/>
    </row>
    <row r="10591" spans="12:18" x14ac:dyDescent="0.25">
      <c r="L10591" t="s">
        <v>1442</v>
      </c>
      <c r="M10591" t="s">
        <v>10360</v>
      </c>
      <c r="N10591" t="s">
        <v>47857</v>
      </c>
      <c r="O10591" s="76" t="s">
        <v>4374</v>
      </c>
      <c r="P10591" s="82">
        <v>2243</v>
      </c>
      <c r="Q10591" s="82" t="s">
        <v>81529</v>
      </c>
      <c r="R10591"/>
    </row>
    <row r="10592" spans="12:18" x14ac:dyDescent="0.25">
      <c r="L10592" t="s">
        <v>1442</v>
      </c>
      <c r="M10592" t="s">
        <v>18392</v>
      </c>
      <c r="N10592" t="s">
        <v>47858</v>
      </c>
      <c r="O10592" s="76" t="s">
        <v>4356</v>
      </c>
      <c r="P10592" s="82">
        <v>875</v>
      </c>
      <c r="Q10592" s="82" t="s">
        <v>81530</v>
      </c>
      <c r="R10592"/>
    </row>
    <row r="10593" spans="12:18" x14ac:dyDescent="0.25">
      <c r="L10593" t="s">
        <v>1442</v>
      </c>
      <c r="M10593" t="s">
        <v>10361</v>
      </c>
      <c r="N10593" t="s">
        <v>47859</v>
      </c>
      <c r="O10593" s="76" t="s">
        <v>4366</v>
      </c>
      <c r="P10593" s="82">
        <v>108</v>
      </c>
      <c r="Q10593" s="82" t="s">
        <v>81531</v>
      </c>
      <c r="R10593"/>
    </row>
    <row r="10594" spans="12:18" x14ac:dyDescent="0.25">
      <c r="L10594" t="s">
        <v>1442</v>
      </c>
      <c r="M10594" t="s">
        <v>10362</v>
      </c>
      <c r="N10594" t="s">
        <v>47860</v>
      </c>
      <c r="O10594" s="76" t="s">
        <v>4356</v>
      </c>
      <c r="P10594" s="82">
        <v>2803</v>
      </c>
      <c r="Q10594" s="82" t="s">
        <v>81532</v>
      </c>
      <c r="R10594"/>
    </row>
    <row r="10595" spans="12:18" x14ac:dyDescent="0.25">
      <c r="L10595" t="s">
        <v>1442</v>
      </c>
      <c r="M10595" t="s">
        <v>4409</v>
      </c>
      <c r="N10595" t="s">
        <v>47861</v>
      </c>
      <c r="O10595" s="76" t="s">
        <v>4366</v>
      </c>
      <c r="P10595" s="82">
        <v>345</v>
      </c>
      <c r="Q10595" s="82" t="s">
        <v>81533</v>
      </c>
      <c r="R10595"/>
    </row>
    <row r="10596" spans="12:18" x14ac:dyDescent="0.25">
      <c r="L10596" t="s">
        <v>1442</v>
      </c>
      <c r="M10596" t="s">
        <v>18394</v>
      </c>
      <c r="N10596" t="s">
        <v>47862</v>
      </c>
      <c r="O10596" s="76" t="s">
        <v>4366</v>
      </c>
      <c r="P10596" s="82">
        <v>241</v>
      </c>
      <c r="Q10596" s="82" t="s">
        <v>81534</v>
      </c>
      <c r="R10596"/>
    </row>
    <row r="10597" spans="12:18" x14ac:dyDescent="0.25">
      <c r="L10597" t="s">
        <v>1442</v>
      </c>
      <c r="M10597" t="s">
        <v>34376</v>
      </c>
      <c r="N10597" t="s">
        <v>47863</v>
      </c>
      <c r="O10597" s="76" t="s">
        <v>4356</v>
      </c>
      <c r="P10597" s="82">
        <v>259</v>
      </c>
      <c r="Q10597" s="82" t="s">
        <v>81535</v>
      </c>
      <c r="R10597"/>
    </row>
    <row r="10598" spans="12:18" x14ac:dyDescent="0.25">
      <c r="L10598" t="s">
        <v>1442</v>
      </c>
      <c r="M10598" t="s">
        <v>8518</v>
      </c>
      <c r="N10598" t="s">
        <v>47864</v>
      </c>
      <c r="O10598" s="76" t="s">
        <v>4356</v>
      </c>
      <c r="P10598" s="82">
        <v>441</v>
      </c>
      <c r="Q10598" s="82" t="s">
        <v>81536</v>
      </c>
      <c r="R10598"/>
    </row>
    <row r="10599" spans="12:18" x14ac:dyDescent="0.25">
      <c r="L10599" t="s">
        <v>1442</v>
      </c>
      <c r="M10599" t="s">
        <v>34377</v>
      </c>
      <c r="N10599" t="s">
        <v>47865</v>
      </c>
      <c r="O10599" s="76" t="s">
        <v>4366</v>
      </c>
      <c r="P10599" s="82">
        <v>266</v>
      </c>
      <c r="Q10599" s="82" t="s">
        <v>81537</v>
      </c>
      <c r="R10599"/>
    </row>
    <row r="10600" spans="12:18" x14ac:dyDescent="0.25">
      <c r="L10600" t="s">
        <v>1442</v>
      </c>
      <c r="M10600" t="s">
        <v>20735</v>
      </c>
      <c r="N10600" t="s">
        <v>47866</v>
      </c>
      <c r="O10600" s="76" t="s">
        <v>4366</v>
      </c>
      <c r="P10600" s="82">
        <v>58</v>
      </c>
      <c r="Q10600" s="82" t="s">
        <v>81538</v>
      </c>
      <c r="R10600"/>
    </row>
    <row r="10601" spans="12:18" x14ac:dyDescent="0.25">
      <c r="L10601" t="s">
        <v>1442</v>
      </c>
      <c r="M10601" t="s">
        <v>34378</v>
      </c>
      <c r="N10601" t="s">
        <v>47867</v>
      </c>
      <c r="O10601" s="76" t="s">
        <v>4356</v>
      </c>
      <c r="P10601" s="82">
        <v>956</v>
      </c>
      <c r="Q10601" s="82" t="s">
        <v>81539</v>
      </c>
      <c r="R10601"/>
    </row>
    <row r="10602" spans="12:18" x14ac:dyDescent="0.25">
      <c r="L10602" t="s">
        <v>1442</v>
      </c>
      <c r="M10602" t="s">
        <v>18395</v>
      </c>
      <c r="N10602" t="s">
        <v>47868</v>
      </c>
      <c r="O10602" s="76" t="s">
        <v>4374</v>
      </c>
      <c r="P10602" s="82">
        <v>3995</v>
      </c>
      <c r="Q10602" s="82" t="s">
        <v>81540</v>
      </c>
      <c r="R10602"/>
    </row>
    <row r="10603" spans="12:18" x14ac:dyDescent="0.25">
      <c r="L10603" t="s">
        <v>1442</v>
      </c>
      <c r="M10603" t="s">
        <v>20736</v>
      </c>
      <c r="N10603" t="s">
        <v>47869</v>
      </c>
      <c r="O10603" s="76" t="s">
        <v>4366</v>
      </c>
      <c r="P10603" s="82">
        <v>254</v>
      </c>
      <c r="Q10603" s="82" t="s">
        <v>81541</v>
      </c>
      <c r="R10603"/>
    </row>
    <row r="10604" spans="12:18" x14ac:dyDescent="0.25">
      <c r="L10604" t="s">
        <v>1442</v>
      </c>
      <c r="M10604" t="s">
        <v>20737</v>
      </c>
      <c r="N10604" t="s">
        <v>47870</v>
      </c>
      <c r="O10604" s="76" t="s">
        <v>4356</v>
      </c>
      <c r="P10604" s="82">
        <v>896</v>
      </c>
      <c r="Q10604" s="82" t="s">
        <v>81542</v>
      </c>
      <c r="R10604"/>
    </row>
    <row r="10605" spans="12:18" x14ac:dyDescent="0.25">
      <c r="L10605" t="s">
        <v>1442</v>
      </c>
      <c r="M10605" t="s">
        <v>8519</v>
      </c>
      <c r="N10605" t="s">
        <v>47871</v>
      </c>
      <c r="O10605" s="76" t="s">
        <v>4366</v>
      </c>
      <c r="P10605" s="82">
        <v>418</v>
      </c>
      <c r="Q10605" s="82" t="s">
        <v>81543</v>
      </c>
      <c r="R10605"/>
    </row>
    <row r="10606" spans="12:18" x14ac:dyDescent="0.25">
      <c r="L10606" t="s">
        <v>1442</v>
      </c>
      <c r="M10606" t="s">
        <v>18396</v>
      </c>
      <c r="N10606" t="s">
        <v>47872</v>
      </c>
      <c r="O10606" s="76" t="s">
        <v>4356</v>
      </c>
      <c r="P10606" s="82">
        <v>1560</v>
      </c>
      <c r="Q10606" s="82" t="s">
        <v>81544</v>
      </c>
      <c r="R10606"/>
    </row>
    <row r="10607" spans="12:18" x14ac:dyDescent="0.25">
      <c r="L10607" t="s">
        <v>1442</v>
      </c>
      <c r="M10607" t="s">
        <v>20738</v>
      </c>
      <c r="N10607" t="s">
        <v>47873</v>
      </c>
      <c r="O10607" s="76" t="s">
        <v>4366</v>
      </c>
      <c r="P10607" s="82">
        <v>413</v>
      </c>
      <c r="Q10607" s="82" t="s">
        <v>81545</v>
      </c>
      <c r="R10607"/>
    </row>
    <row r="10608" spans="12:18" x14ac:dyDescent="0.25">
      <c r="L10608" t="s">
        <v>1442</v>
      </c>
      <c r="M10608" t="s">
        <v>20739</v>
      </c>
      <c r="N10608" t="s">
        <v>47874</v>
      </c>
      <c r="O10608" s="76" t="s">
        <v>4366</v>
      </c>
      <c r="P10608" s="82">
        <v>415</v>
      </c>
      <c r="Q10608" s="82" t="s">
        <v>81546</v>
      </c>
      <c r="R10608"/>
    </row>
    <row r="10609" spans="12:18" x14ac:dyDescent="0.25">
      <c r="L10609" t="s">
        <v>1442</v>
      </c>
      <c r="M10609" t="s">
        <v>34379</v>
      </c>
      <c r="N10609" t="s">
        <v>47875</v>
      </c>
      <c r="O10609" s="76" t="s">
        <v>4366</v>
      </c>
      <c r="P10609" s="82">
        <v>295</v>
      </c>
      <c r="Q10609" s="82" t="s">
        <v>81547</v>
      </c>
      <c r="R10609"/>
    </row>
    <row r="10610" spans="12:18" x14ac:dyDescent="0.25">
      <c r="L10610" t="s">
        <v>1442</v>
      </c>
      <c r="M10610" t="s">
        <v>20740</v>
      </c>
      <c r="N10610" t="s">
        <v>47876</v>
      </c>
      <c r="O10610" s="76" t="s">
        <v>4356</v>
      </c>
      <c r="P10610" s="82">
        <v>1050</v>
      </c>
      <c r="Q10610" s="82" t="s">
        <v>81548</v>
      </c>
      <c r="R10610"/>
    </row>
    <row r="10611" spans="12:18" x14ac:dyDescent="0.25">
      <c r="L10611" t="s">
        <v>1442</v>
      </c>
      <c r="M10611" t="s">
        <v>10363</v>
      </c>
      <c r="N10611" t="s">
        <v>47877</v>
      </c>
      <c r="O10611" s="76" t="s">
        <v>4374</v>
      </c>
      <c r="P10611" s="82">
        <v>2031</v>
      </c>
      <c r="Q10611" s="82" t="s">
        <v>81549</v>
      </c>
      <c r="R10611"/>
    </row>
    <row r="10612" spans="12:18" x14ac:dyDescent="0.25">
      <c r="L10612" t="s">
        <v>1442</v>
      </c>
      <c r="M10612" t="s">
        <v>18397</v>
      </c>
      <c r="N10612" t="s">
        <v>47878</v>
      </c>
      <c r="O10612" s="76" t="s">
        <v>4374</v>
      </c>
      <c r="P10612" s="82">
        <v>4010</v>
      </c>
      <c r="Q10612" s="82" t="s">
        <v>72645</v>
      </c>
      <c r="R10612"/>
    </row>
    <row r="10613" spans="12:18" x14ac:dyDescent="0.25">
      <c r="L10613" t="s">
        <v>1442</v>
      </c>
      <c r="M10613" t="s">
        <v>18398</v>
      </c>
      <c r="N10613" t="s">
        <v>47879</v>
      </c>
      <c r="O10613" s="76" t="s">
        <v>4366</v>
      </c>
      <c r="P10613" s="82">
        <v>925</v>
      </c>
      <c r="Q10613" s="82" t="s">
        <v>81550</v>
      </c>
      <c r="R10613"/>
    </row>
    <row r="10614" spans="12:18" x14ac:dyDescent="0.25">
      <c r="L10614" t="s">
        <v>1442</v>
      </c>
      <c r="M10614" t="s">
        <v>34380</v>
      </c>
      <c r="N10614" t="s">
        <v>47880</v>
      </c>
      <c r="O10614" s="76" t="s">
        <v>4366</v>
      </c>
      <c r="P10614" s="82">
        <v>511</v>
      </c>
      <c r="Q10614" s="82" t="s">
        <v>81551</v>
      </c>
      <c r="R10614"/>
    </row>
    <row r="10615" spans="12:18" x14ac:dyDescent="0.25">
      <c r="L10615" t="s">
        <v>1442</v>
      </c>
      <c r="M10615" t="s">
        <v>34375</v>
      </c>
      <c r="N10615" t="s">
        <v>47881</v>
      </c>
      <c r="O10615" s="76" t="s">
        <v>4356</v>
      </c>
      <c r="P10615" s="82">
        <v>1093</v>
      </c>
      <c r="Q10615" s="82" t="s">
        <v>81527</v>
      </c>
      <c r="R10615"/>
    </row>
    <row r="10616" spans="12:18" x14ac:dyDescent="0.25">
      <c r="L10616" t="s">
        <v>1442</v>
      </c>
      <c r="M10616" t="s">
        <v>34386</v>
      </c>
      <c r="N10616" t="s">
        <v>47882</v>
      </c>
      <c r="O10616" s="76" t="s">
        <v>4356</v>
      </c>
      <c r="P10616" s="82">
        <v>903</v>
      </c>
      <c r="Q10616" s="82" t="s">
        <v>81568</v>
      </c>
      <c r="R10616"/>
    </row>
    <row r="10617" spans="12:18" x14ac:dyDescent="0.25">
      <c r="L10617" t="s">
        <v>1442</v>
      </c>
      <c r="M10617" t="s">
        <v>20741</v>
      </c>
      <c r="N10617" t="s">
        <v>47883</v>
      </c>
      <c r="O10617" s="76" t="s">
        <v>4366</v>
      </c>
      <c r="P10617" s="82">
        <v>708</v>
      </c>
      <c r="Q10617" s="82" t="s">
        <v>81569</v>
      </c>
      <c r="R10617"/>
    </row>
    <row r="10618" spans="12:18" x14ac:dyDescent="0.25">
      <c r="L10618" t="s">
        <v>1442</v>
      </c>
      <c r="M10618" t="s">
        <v>18405</v>
      </c>
      <c r="N10618" t="s">
        <v>47884</v>
      </c>
      <c r="O10618" s="76" t="s">
        <v>4366</v>
      </c>
      <c r="P10618" s="82">
        <v>1256</v>
      </c>
      <c r="Q10618" s="82" t="s">
        <v>81571</v>
      </c>
      <c r="R10618"/>
    </row>
    <row r="10619" spans="12:18" x14ac:dyDescent="0.25">
      <c r="L10619" t="s">
        <v>1442</v>
      </c>
      <c r="M10619" t="s">
        <v>20742</v>
      </c>
      <c r="N10619" t="s">
        <v>47885</v>
      </c>
      <c r="O10619" s="76" t="s">
        <v>4356</v>
      </c>
      <c r="P10619" s="82">
        <v>995</v>
      </c>
      <c r="Q10619" s="82" t="s">
        <v>81572</v>
      </c>
      <c r="R10619"/>
    </row>
    <row r="10620" spans="12:18" x14ac:dyDescent="0.25">
      <c r="L10620" t="s">
        <v>1442</v>
      </c>
      <c r="M10620" t="s">
        <v>10370</v>
      </c>
      <c r="N10620" t="s">
        <v>47886</v>
      </c>
      <c r="O10620" s="76" t="s">
        <v>4356</v>
      </c>
      <c r="P10620" s="82">
        <v>1059</v>
      </c>
      <c r="Q10620" s="82" t="s">
        <v>81573</v>
      </c>
      <c r="R10620"/>
    </row>
    <row r="10621" spans="12:18" x14ac:dyDescent="0.25">
      <c r="L10621" t="s">
        <v>1442</v>
      </c>
      <c r="M10621" t="s">
        <v>34387</v>
      </c>
      <c r="N10621" t="s">
        <v>47887</v>
      </c>
      <c r="O10621" s="76" t="s">
        <v>4366</v>
      </c>
      <c r="P10621" s="82">
        <v>342</v>
      </c>
      <c r="Q10621" s="82" t="s">
        <v>81574</v>
      </c>
      <c r="R10621"/>
    </row>
    <row r="10622" spans="12:18" x14ac:dyDescent="0.25">
      <c r="L10622" t="s">
        <v>1442</v>
      </c>
      <c r="M10622" t="s">
        <v>20743</v>
      </c>
      <c r="N10622" t="s">
        <v>47888</v>
      </c>
      <c r="O10622" s="76" t="s">
        <v>4356</v>
      </c>
      <c r="P10622" s="82">
        <v>324</v>
      </c>
      <c r="Q10622" s="82" t="s">
        <v>81575</v>
      </c>
      <c r="R10622"/>
    </row>
    <row r="10623" spans="12:18" x14ac:dyDescent="0.25">
      <c r="L10623" t="s">
        <v>1442</v>
      </c>
      <c r="M10623" t="s">
        <v>20744</v>
      </c>
      <c r="N10623" t="s">
        <v>47889</v>
      </c>
      <c r="O10623" s="76" t="s">
        <v>4356</v>
      </c>
      <c r="P10623" s="82">
        <v>2573</v>
      </c>
      <c r="Q10623" s="82" t="s">
        <v>81576</v>
      </c>
      <c r="R10623"/>
    </row>
    <row r="10624" spans="12:18" x14ac:dyDescent="0.25">
      <c r="L10624" t="s">
        <v>1442</v>
      </c>
      <c r="M10624" t="s">
        <v>10371</v>
      </c>
      <c r="N10624" t="s">
        <v>47890</v>
      </c>
      <c r="O10624" s="76" t="s">
        <v>4366</v>
      </c>
      <c r="P10624" s="82">
        <v>161</v>
      </c>
      <c r="Q10624" s="82" t="s">
        <v>81577</v>
      </c>
      <c r="R10624"/>
    </row>
    <row r="10625" spans="12:18" x14ac:dyDescent="0.25">
      <c r="L10625" t="s">
        <v>1442</v>
      </c>
      <c r="M10625" t="s">
        <v>8522</v>
      </c>
      <c r="N10625" t="s">
        <v>47891</v>
      </c>
      <c r="O10625" s="76" t="s">
        <v>4356</v>
      </c>
      <c r="P10625" s="82">
        <v>2271</v>
      </c>
      <c r="Q10625" s="82" t="s">
        <v>81578</v>
      </c>
      <c r="R10625"/>
    </row>
    <row r="10626" spans="12:18" x14ac:dyDescent="0.25">
      <c r="L10626" t="s">
        <v>1442</v>
      </c>
      <c r="M10626" t="s">
        <v>20745</v>
      </c>
      <c r="N10626" t="s">
        <v>47892</v>
      </c>
      <c r="O10626" s="76" t="s">
        <v>4356</v>
      </c>
      <c r="P10626" s="82">
        <v>1403</v>
      </c>
      <c r="Q10626" s="82" t="s">
        <v>81579</v>
      </c>
      <c r="R10626"/>
    </row>
    <row r="10627" spans="12:18" x14ac:dyDescent="0.25">
      <c r="L10627" t="s">
        <v>1442</v>
      </c>
      <c r="M10627" t="s">
        <v>20746</v>
      </c>
      <c r="N10627" t="s">
        <v>47893</v>
      </c>
      <c r="O10627" s="76" t="s">
        <v>4356</v>
      </c>
      <c r="P10627" s="82">
        <v>444</v>
      </c>
      <c r="Q10627" s="82" t="s">
        <v>81580</v>
      </c>
      <c r="R10627"/>
    </row>
    <row r="10628" spans="12:18" x14ac:dyDescent="0.25">
      <c r="L10628" t="s">
        <v>1442</v>
      </c>
      <c r="M10628" t="s">
        <v>18408</v>
      </c>
      <c r="N10628" t="s">
        <v>47894</v>
      </c>
      <c r="O10628" s="76" t="s">
        <v>4366</v>
      </c>
      <c r="P10628" s="82">
        <v>316</v>
      </c>
      <c r="Q10628" s="82" t="s">
        <v>81581</v>
      </c>
      <c r="R10628"/>
    </row>
    <row r="10629" spans="12:18" x14ac:dyDescent="0.25">
      <c r="L10629" t="s">
        <v>1442</v>
      </c>
      <c r="M10629" t="s">
        <v>34388</v>
      </c>
      <c r="N10629" t="s">
        <v>47895</v>
      </c>
      <c r="O10629" s="76" t="s">
        <v>4356</v>
      </c>
      <c r="P10629" s="82">
        <v>396</v>
      </c>
      <c r="Q10629" s="82" t="s">
        <v>81582</v>
      </c>
      <c r="R10629"/>
    </row>
    <row r="10630" spans="12:18" x14ac:dyDescent="0.25">
      <c r="L10630" t="s">
        <v>1442</v>
      </c>
      <c r="M10630" t="s">
        <v>34389</v>
      </c>
      <c r="N10630" t="s">
        <v>47896</v>
      </c>
      <c r="O10630" s="76" t="s">
        <v>4366</v>
      </c>
      <c r="P10630" s="82">
        <v>1193</v>
      </c>
      <c r="Q10630" s="82" t="s">
        <v>81583</v>
      </c>
      <c r="R10630"/>
    </row>
    <row r="10631" spans="12:18" x14ac:dyDescent="0.25">
      <c r="L10631" t="s">
        <v>1442</v>
      </c>
      <c r="M10631" t="s">
        <v>5146</v>
      </c>
      <c r="N10631" t="s">
        <v>47897</v>
      </c>
      <c r="O10631" s="76" t="s">
        <v>4366</v>
      </c>
      <c r="P10631" s="82">
        <v>196</v>
      </c>
      <c r="Q10631" s="82" t="s">
        <v>81584</v>
      </c>
      <c r="R10631"/>
    </row>
    <row r="10632" spans="12:18" x14ac:dyDescent="0.25">
      <c r="L10632" t="s">
        <v>1442</v>
      </c>
      <c r="M10632" t="s">
        <v>18410</v>
      </c>
      <c r="N10632" t="s">
        <v>47898</v>
      </c>
      <c r="O10632" s="76" t="s">
        <v>4356</v>
      </c>
      <c r="P10632" s="82">
        <v>456</v>
      </c>
      <c r="Q10632" s="82" t="s">
        <v>81585</v>
      </c>
      <c r="R10632"/>
    </row>
    <row r="10633" spans="12:18" x14ac:dyDescent="0.25">
      <c r="L10633" t="s">
        <v>1442</v>
      </c>
      <c r="M10633" t="s">
        <v>10372</v>
      </c>
      <c r="N10633" t="s">
        <v>47899</v>
      </c>
      <c r="O10633" s="76" t="s">
        <v>4374</v>
      </c>
      <c r="P10633" s="82">
        <v>783</v>
      </c>
      <c r="Q10633" s="82" t="s">
        <v>81586</v>
      </c>
      <c r="R10633"/>
    </row>
    <row r="10634" spans="12:18" x14ac:dyDescent="0.25">
      <c r="L10634" t="s">
        <v>1442</v>
      </c>
      <c r="M10634" t="s">
        <v>18412</v>
      </c>
      <c r="N10634" t="s">
        <v>47900</v>
      </c>
      <c r="O10634" s="76" t="s">
        <v>4374</v>
      </c>
      <c r="P10634" s="82">
        <v>12506</v>
      </c>
      <c r="Q10634" s="82" t="s">
        <v>72645</v>
      </c>
      <c r="R10634"/>
    </row>
    <row r="10635" spans="12:18" x14ac:dyDescent="0.25">
      <c r="L10635" t="s">
        <v>1442</v>
      </c>
      <c r="M10635" t="s">
        <v>34390</v>
      </c>
      <c r="N10635" t="s">
        <v>47901</v>
      </c>
      <c r="O10635" s="76" t="s">
        <v>4356</v>
      </c>
      <c r="P10635" s="82">
        <v>1091</v>
      </c>
      <c r="Q10635" s="82" t="s">
        <v>81587</v>
      </c>
      <c r="R10635"/>
    </row>
    <row r="10636" spans="12:18" x14ac:dyDescent="0.25">
      <c r="L10636" t="s">
        <v>1442</v>
      </c>
      <c r="M10636" t="s">
        <v>20747</v>
      </c>
      <c r="N10636" t="s">
        <v>47902</v>
      </c>
      <c r="O10636" s="76" t="s">
        <v>4366</v>
      </c>
      <c r="P10636" s="82">
        <v>304</v>
      </c>
      <c r="Q10636" s="82" t="s">
        <v>81589</v>
      </c>
      <c r="R10636"/>
    </row>
    <row r="10637" spans="12:18" x14ac:dyDescent="0.25">
      <c r="L10637" t="s">
        <v>1442</v>
      </c>
      <c r="M10637" t="s">
        <v>20500</v>
      </c>
      <c r="N10637" t="s">
        <v>47903</v>
      </c>
      <c r="O10637" s="76" t="s">
        <v>4366</v>
      </c>
      <c r="P10637" s="82">
        <v>132</v>
      </c>
      <c r="Q10637" s="82" t="s">
        <v>81590</v>
      </c>
      <c r="R10637"/>
    </row>
    <row r="10638" spans="12:18" x14ac:dyDescent="0.25">
      <c r="L10638" t="s">
        <v>1442</v>
      </c>
      <c r="M10638" t="s">
        <v>34391</v>
      </c>
      <c r="N10638" t="s">
        <v>47904</v>
      </c>
      <c r="O10638" s="76" t="s">
        <v>4366</v>
      </c>
      <c r="P10638" s="82">
        <v>476</v>
      </c>
      <c r="Q10638" s="82" t="s">
        <v>81591</v>
      </c>
      <c r="R10638"/>
    </row>
    <row r="10639" spans="12:18" x14ac:dyDescent="0.25">
      <c r="L10639" t="s">
        <v>1442</v>
      </c>
      <c r="M10639" t="s">
        <v>18414</v>
      </c>
      <c r="N10639" t="s">
        <v>47905</v>
      </c>
      <c r="O10639" s="76" t="s">
        <v>4366</v>
      </c>
      <c r="P10639" s="82">
        <v>306</v>
      </c>
      <c r="Q10639" s="82" t="s">
        <v>81592</v>
      </c>
      <c r="R10639"/>
    </row>
    <row r="10640" spans="12:18" x14ac:dyDescent="0.25">
      <c r="L10640" t="s">
        <v>1442</v>
      </c>
      <c r="M10640" t="s">
        <v>8523</v>
      </c>
      <c r="N10640" t="s">
        <v>47906</v>
      </c>
      <c r="O10640" s="76" t="s">
        <v>4366</v>
      </c>
      <c r="P10640" s="82">
        <v>175</v>
      </c>
      <c r="Q10640" s="82" t="s">
        <v>81593</v>
      </c>
      <c r="R10640"/>
    </row>
    <row r="10641" spans="12:18" x14ac:dyDescent="0.25">
      <c r="L10641" t="s">
        <v>1442</v>
      </c>
      <c r="M10641" t="s">
        <v>10374</v>
      </c>
      <c r="N10641" t="s">
        <v>47907</v>
      </c>
      <c r="O10641" s="76" t="s">
        <v>4366</v>
      </c>
      <c r="P10641" s="82">
        <v>76</v>
      </c>
      <c r="Q10641" s="82" t="s">
        <v>81594</v>
      </c>
      <c r="R10641"/>
    </row>
    <row r="10642" spans="12:18" x14ac:dyDescent="0.25">
      <c r="L10642" t="s">
        <v>1442</v>
      </c>
      <c r="M10642" t="s">
        <v>10358</v>
      </c>
      <c r="N10642" t="s">
        <v>47908</v>
      </c>
      <c r="O10642" s="76" t="s">
        <v>4366</v>
      </c>
      <c r="P10642" s="82">
        <v>1392</v>
      </c>
      <c r="Q10642" s="82" t="s">
        <v>81525</v>
      </c>
      <c r="R10642"/>
    </row>
    <row r="10643" spans="12:18" x14ac:dyDescent="0.25">
      <c r="L10643" t="s">
        <v>1442</v>
      </c>
      <c r="M10643" t="s">
        <v>10375</v>
      </c>
      <c r="N10643" t="s">
        <v>47909</v>
      </c>
      <c r="O10643" s="76" t="s">
        <v>4356</v>
      </c>
      <c r="P10643" s="82">
        <v>1641</v>
      </c>
      <c r="Q10643" s="82" t="s">
        <v>81595</v>
      </c>
      <c r="R10643"/>
    </row>
    <row r="10644" spans="12:18" x14ac:dyDescent="0.25">
      <c r="L10644" t="s">
        <v>1442</v>
      </c>
      <c r="M10644" t="s">
        <v>34392</v>
      </c>
      <c r="N10644" t="s">
        <v>47910</v>
      </c>
      <c r="O10644" s="76" t="s">
        <v>4356</v>
      </c>
      <c r="P10644" s="82">
        <v>1339</v>
      </c>
      <c r="Q10644" s="82" t="s">
        <v>81596</v>
      </c>
      <c r="R10644"/>
    </row>
    <row r="10645" spans="12:18" x14ac:dyDescent="0.25">
      <c r="L10645" t="s">
        <v>1442</v>
      </c>
      <c r="M10645" t="s">
        <v>20748</v>
      </c>
      <c r="N10645" t="s">
        <v>47911</v>
      </c>
      <c r="O10645" s="76" t="s">
        <v>4366</v>
      </c>
      <c r="P10645" s="82">
        <v>163</v>
      </c>
      <c r="Q10645" s="82" t="s">
        <v>81597</v>
      </c>
      <c r="R10645"/>
    </row>
    <row r="10646" spans="12:18" x14ac:dyDescent="0.25">
      <c r="L10646" t="s">
        <v>1442</v>
      </c>
      <c r="M10646" t="s">
        <v>18416</v>
      </c>
      <c r="N10646" t="s">
        <v>47912</v>
      </c>
      <c r="O10646" s="76" t="s">
        <v>4366</v>
      </c>
      <c r="P10646" s="82">
        <v>357</v>
      </c>
      <c r="Q10646" s="82" t="s">
        <v>81598</v>
      </c>
      <c r="R10646"/>
    </row>
    <row r="10647" spans="12:18" x14ac:dyDescent="0.25">
      <c r="L10647" t="s">
        <v>1442</v>
      </c>
      <c r="M10647" t="s">
        <v>20749</v>
      </c>
      <c r="N10647" t="s">
        <v>47913</v>
      </c>
      <c r="O10647" s="76" t="s">
        <v>4366</v>
      </c>
      <c r="P10647" s="82">
        <v>282</v>
      </c>
      <c r="Q10647" s="82" t="s">
        <v>81599</v>
      </c>
      <c r="R10647"/>
    </row>
    <row r="10648" spans="12:18" x14ac:dyDescent="0.25">
      <c r="L10648" t="s">
        <v>1442</v>
      </c>
      <c r="M10648" t="s">
        <v>18419</v>
      </c>
      <c r="N10648" t="s">
        <v>47914</v>
      </c>
      <c r="O10648" s="76" t="s">
        <v>4356</v>
      </c>
      <c r="P10648" s="82">
        <v>597</v>
      </c>
      <c r="Q10648" s="82" t="s">
        <v>81601</v>
      </c>
      <c r="R10648"/>
    </row>
    <row r="10649" spans="12:18" x14ac:dyDescent="0.25">
      <c r="L10649" t="s">
        <v>1442</v>
      </c>
      <c r="M10649" t="s">
        <v>18421</v>
      </c>
      <c r="N10649" t="s">
        <v>47915</v>
      </c>
      <c r="O10649" s="76" t="s">
        <v>4356</v>
      </c>
      <c r="P10649" s="82">
        <v>1647</v>
      </c>
      <c r="Q10649" s="82" t="s">
        <v>81602</v>
      </c>
      <c r="R10649"/>
    </row>
    <row r="10650" spans="12:18" x14ac:dyDescent="0.25">
      <c r="L10650" t="s">
        <v>1442</v>
      </c>
      <c r="M10650" t="s">
        <v>8526</v>
      </c>
      <c r="N10650" t="s">
        <v>47916</v>
      </c>
      <c r="O10650" s="76" t="s">
        <v>4356</v>
      </c>
      <c r="P10650" s="82">
        <v>612</v>
      </c>
      <c r="Q10650" s="82" t="s">
        <v>81603</v>
      </c>
      <c r="R10650"/>
    </row>
    <row r="10651" spans="12:18" x14ac:dyDescent="0.25">
      <c r="L10651" t="s">
        <v>1442</v>
      </c>
      <c r="M10651" t="s">
        <v>8527</v>
      </c>
      <c r="N10651" t="s">
        <v>47917</v>
      </c>
      <c r="O10651" s="76" t="s">
        <v>4356</v>
      </c>
      <c r="P10651" s="82">
        <v>498</v>
      </c>
      <c r="Q10651" s="82" t="s">
        <v>81604</v>
      </c>
      <c r="R10651"/>
    </row>
    <row r="10652" spans="12:18" x14ac:dyDescent="0.25">
      <c r="L10652" t="s">
        <v>1579</v>
      </c>
      <c r="M10652" t="s">
        <v>34393</v>
      </c>
      <c r="N10652" t="s">
        <v>47918</v>
      </c>
      <c r="O10652" s="76" t="s">
        <v>4356</v>
      </c>
      <c r="P10652" s="82">
        <v>991</v>
      </c>
      <c r="Q10652" s="82" t="s">
        <v>80186</v>
      </c>
      <c r="R10652"/>
    </row>
    <row r="10653" spans="12:18" x14ac:dyDescent="0.25">
      <c r="L10653" t="s">
        <v>1579</v>
      </c>
      <c r="M10653" t="s">
        <v>18423</v>
      </c>
      <c r="N10653" t="s">
        <v>47919</v>
      </c>
      <c r="O10653" s="76" t="s">
        <v>4356</v>
      </c>
      <c r="P10653" s="82">
        <v>1387</v>
      </c>
      <c r="Q10653" s="82" t="s">
        <v>80187</v>
      </c>
      <c r="R10653"/>
    </row>
    <row r="10654" spans="12:18" x14ac:dyDescent="0.25">
      <c r="L10654" t="s">
        <v>1579</v>
      </c>
      <c r="M10654" t="s">
        <v>20750</v>
      </c>
      <c r="N10654" t="s">
        <v>47920</v>
      </c>
      <c r="O10654" s="76" t="s">
        <v>4356</v>
      </c>
      <c r="P10654" s="82">
        <v>3692</v>
      </c>
      <c r="Q10654" s="82" t="s">
        <v>80188</v>
      </c>
      <c r="R10654"/>
    </row>
    <row r="10655" spans="12:18" x14ac:dyDescent="0.25">
      <c r="L10655" t="s">
        <v>1579</v>
      </c>
      <c r="M10655" t="s">
        <v>34394</v>
      </c>
      <c r="N10655" t="s">
        <v>47921</v>
      </c>
      <c r="O10655" s="76" t="s">
        <v>4356</v>
      </c>
      <c r="P10655" s="82">
        <v>5659</v>
      </c>
      <c r="Q10655" s="82" t="s">
        <v>80189</v>
      </c>
      <c r="R10655"/>
    </row>
    <row r="10656" spans="12:18" x14ac:dyDescent="0.25">
      <c r="L10656" t="s">
        <v>1579</v>
      </c>
      <c r="M10656" t="s">
        <v>16564</v>
      </c>
      <c r="N10656" t="s">
        <v>47922</v>
      </c>
      <c r="O10656" s="76" t="s">
        <v>4356</v>
      </c>
      <c r="P10656" s="82">
        <v>1149</v>
      </c>
      <c r="Q10656" s="82" t="s">
        <v>80190</v>
      </c>
      <c r="R10656"/>
    </row>
    <row r="10657" spans="12:18" x14ac:dyDescent="0.25">
      <c r="L10657" t="s">
        <v>1579</v>
      </c>
      <c r="M10657" t="s">
        <v>8528</v>
      </c>
      <c r="N10657" t="s">
        <v>47923</v>
      </c>
      <c r="O10657" s="76" t="s">
        <v>4374</v>
      </c>
      <c r="P10657" s="82">
        <v>3568</v>
      </c>
      <c r="Q10657" s="82" t="s">
        <v>72645</v>
      </c>
      <c r="R10657"/>
    </row>
    <row r="10658" spans="12:18" x14ac:dyDescent="0.25">
      <c r="L10658" t="s">
        <v>1579</v>
      </c>
      <c r="M10658" t="s">
        <v>10376</v>
      </c>
      <c r="N10658" t="s">
        <v>47924</v>
      </c>
      <c r="O10658" s="76" t="s">
        <v>4356</v>
      </c>
      <c r="P10658" s="82">
        <v>919</v>
      </c>
      <c r="Q10658" s="82" t="s">
        <v>80191</v>
      </c>
      <c r="R10658"/>
    </row>
    <row r="10659" spans="12:18" x14ac:dyDescent="0.25">
      <c r="L10659" t="s">
        <v>1579</v>
      </c>
      <c r="M10659" t="s">
        <v>34395</v>
      </c>
      <c r="N10659" t="s">
        <v>47925</v>
      </c>
      <c r="O10659" s="76" t="s">
        <v>4356</v>
      </c>
      <c r="P10659" s="82">
        <v>1001</v>
      </c>
      <c r="Q10659" s="82" t="s">
        <v>80192</v>
      </c>
      <c r="R10659"/>
    </row>
    <row r="10660" spans="12:18" x14ac:dyDescent="0.25">
      <c r="L10660" t="s">
        <v>1579</v>
      </c>
      <c r="M10660" t="s">
        <v>10377</v>
      </c>
      <c r="N10660" t="s">
        <v>47926</v>
      </c>
      <c r="O10660" s="76" t="s">
        <v>4356</v>
      </c>
      <c r="P10660" s="82">
        <v>1609</v>
      </c>
      <c r="Q10660" s="82" t="s">
        <v>80193</v>
      </c>
      <c r="R10660"/>
    </row>
    <row r="10661" spans="12:18" x14ac:dyDescent="0.25">
      <c r="L10661" t="s">
        <v>1579</v>
      </c>
      <c r="M10661" t="s">
        <v>18426</v>
      </c>
      <c r="N10661" t="s">
        <v>47927</v>
      </c>
      <c r="O10661" s="76" t="s">
        <v>4374</v>
      </c>
      <c r="P10661" s="82">
        <v>3458</v>
      </c>
      <c r="Q10661" s="82" t="s">
        <v>72645</v>
      </c>
      <c r="R10661"/>
    </row>
    <row r="10662" spans="12:18" x14ac:dyDescent="0.25">
      <c r="L10662" t="s">
        <v>1579</v>
      </c>
      <c r="M10662" t="s">
        <v>8529</v>
      </c>
      <c r="N10662" t="s">
        <v>47928</v>
      </c>
      <c r="O10662" s="76" t="s">
        <v>4366</v>
      </c>
      <c r="P10662" s="82">
        <v>205</v>
      </c>
      <c r="Q10662" s="82" t="s">
        <v>80194</v>
      </c>
      <c r="R10662"/>
    </row>
    <row r="10663" spans="12:18" x14ac:dyDescent="0.25">
      <c r="L10663" t="s">
        <v>1579</v>
      </c>
      <c r="M10663" t="s">
        <v>20751</v>
      </c>
      <c r="N10663" t="s">
        <v>47929</v>
      </c>
      <c r="O10663" s="76" t="s">
        <v>4366</v>
      </c>
      <c r="P10663" s="82">
        <v>215</v>
      </c>
      <c r="Q10663" s="82" t="s">
        <v>80195</v>
      </c>
      <c r="R10663"/>
    </row>
    <row r="10664" spans="12:18" x14ac:dyDescent="0.25">
      <c r="L10664" t="s">
        <v>1579</v>
      </c>
      <c r="M10664" t="s">
        <v>10378</v>
      </c>
      <c r="N10664" t="s">
        <v>47930</v>
      </c>
      <c r="O10664" s="76" t="s">
        <v>4366</v>
      </c>
      <c r="P10664" s="82">
        <v>428</v>
      </c>
      <c r="Q10664" s="82" t="s">
        <v>80196</v>
      </c>
      <c r="R10664"/>
    </row>
    <row r="10665" spans="12:18" x14ac:dyDescent="0.25">
      <c r="L10665" t="s">
        <v>1579</v>
      </c>
      <c r="M10665" t="s">
        <v>20752</v>
      </c>
      <c r="N10665" t="s">
        <v>47931</v>
      </c>
      <c r="O10665" s="76" t="s">
        <v>4356</v>
      </c>
      <c r="P10665" s="82">
        <v>3568</v>
      </c>
      <c r="Q10665" s="82" t="s">
        <v>80197</v>
      </c>
      <c r="R10665"/>
    </row>
    <row r="10666" spans="12:18" x14ac:dyDescent="0.25">
      <c r="L10666" t="s">
        <v>1579</v>
      </c>
      <c r="M10666" t="s">
        <v>8530</v>
      </c>
      <c r="N10666" t="s">
        <v>47932</v>
      </c>
      <c r="O10666" s="76" t="s">
        <v>4356</v>
      </c>
      <c r="P10666" s="82">
        <v>1024</v>
      </c>
      <c r="Q10666" s="82" t="s">
        <v>80198</v>
      </c>
      <c r="R10666"/>
    </row>
    <row r="10667" spans="12:18" x14ac:dyDescent="0.25">
      <c r="L10667" t="s">
        <v>1579</v>
      </c>
      <c r="M10667" t="s">
        <v>10379</v>
      </c>
      <c r="N10667" t="s">
        <v>47933</v>
      </c>
      <c r="O10667" s="76" t="s">
        <v>4356</v>
      </c>
      <c r="P10667" s="82">
        <v>875</v>
      </c>
      <c r="Q10667" s="82" t="s">
        <v>80199</v>
      </c>
      <c r="R10667"/>
    </row>
    <row r="10668" spans="12:18" x14ac:dyDescent="0.25">
      <c r="L10668" t="s">
        <v>1579</v>
      </c>
      <c r="M10668" t="s">
        <v>34396</v>
      </c>
      <c r="N10668" t="s">
        <v>47934</v>
      </c>
      <c r="O10668" s="76" t="s">
        <v>4356</v>
      </c>
      <c r="P10668" s="82">
        <v>444</v>
      </c>
      <c r="Q10668" s="82" t="s">
        <v>80200</v>
      </c>
      <c r="R10668"/>
    </row>
    <row r="10669" spans="12:18" x14ac:dyDescent="0.25">
      <c r="L10669" t="s">
        <v>1579</v>
      </c>
      <c r="M10669" t="s">
        <v>18428</v>
      </c>
      <c r="N10669" t="s">
        <v>47935</v>
      </c>
      <c r="O10669" s="76" t="s">
        <v>4450</v>
      </c>
      <c r="P10669" s="82">
        <v>140064</v>
      </c>
      <c r="Q10669" s="82" t="s">
        <v>72645</v>
      </c>
      <c r="R10669"/>
    </row>
    <row r="10670" spans="12:18" x14ac:dyDescent="0.25">
      <c r="L10670" t="s">
        <v>1579</v>
      </c>
      <c r="M10670" t="s">
        <v>8531</v>
      </c>
      <c r="N10670" t="s">
        <v>47936</v>
      </c>
      <c r="O10670" s="76" t="s">
        <v>4356</v>
      </c>
      <c r="P10670" s="82">
        <v>5630</v>
      </c>
      <c r="Q10670" s="82" t="s">
        <v>80201</v>
      </c>
      <c r="R10670"/>
    </row>
    <row r="10671" spans="12:18" x14ac:dyDescent="0.25">
      <c r="L10671" t="s">
        <v>1579</v>
      </c>
      <c r="M10671" t="s">
        <v>18429</v>
      </c>
      <c r="N10671" t="s">
        <v>47937</v>
      </c>
      <c r="O10671" s="76" t="s">
        <v>4356</v>
      </c>
      <c r="P10671" s="82">
        <v>2543</v>
      </c>
      <c r="Q10671" s="82" t="s">
        <v>80203</v>
      </c>
      <c r="R10671"/>
    </row>
    <row r="10672" spans="12:18" x14ac:dyDescent="0.25">
      <c r="L10672" t="s">
        <v>1579</v>
      </c>
      <c r="M10672" t="s">
        <v>8532</v>
      </c>
      <c r="N10672" t="s">
        <v>47938</v>
      </c>
      <c r="O10672" s="76" t="s">
        <v>4356</v>
      </c>
      <c r="P10672" s="82">
        <v>3161</v>
      </c>
      <c r="Q10672" s="82" t="s">
        <v>80204</v>
      </c>
      <c r="R10672"/>
    </row>
    <row r="10673" spans="12:18" x14ac:dyDescent="0.25">
      <c r="L10673" t="s">
        <v>1579</v>
      </c>
      <c r="M10673" t="s">
        <v>20754</v>
      </c>
      <c r="N10673" t="s">
        <v>47939</v>
      </c>
      <c r="O10673" s="76" t="s">
        <v>4374</v>
      </c>
      <c r="P10673" s="82">
        <v>7174</v>
      </c>
      <c r="Q10673" s="82" t="s">
        <v>80205</v>
      </c>
      <c r="R10673"/>
    </row>
    <row r="10674" spans="12:18" x14ac:dyDescent="0.25">
      <c r="L10674" t="s">
        <v>1579</v>
      </c>
      <c r="M10674" t="s">
        <v>10380</v>
      </c>
      <c r="N10674" t="s">
        <v>47940</v>
      </c>
      <c r="O10674" s="76" t="s">
        <v>4356</v>
      </c>
      <c r="P10674" s="82">
        <v>1556</v>
      </c>
      <c r="Q10674" s="82" t="s">
        <v>80206</v>
      </c>
      <c r="R10674"/>
    </row>
    <row r="10675" spans="12:18" x14ac:dyDescent="0.25">
      <c r="L10675" t="s">
        <v>1579</v>
      </c>
      <c r="M10675" t="s">
        <v>18430</v>
      </c>
      <c r="N10675" t="s">
        <v>47941</v>
      </c>
      <c r="O10675" s="76" t="s">
        <v>4356</v>
      </c>
      <c r="P10675" s="82">
        <v>5214</v>
      </c>
      <c r="Q10675" s="82" t="s">
        <v>80207</v>
      </c>
      <c r="R10675"/>
    </row>
    <row r="10676" spans="12:18" x14ac:dyDescent="0.25">
      <c r="L10676" t="s">
        <v>1579</v>
      </c>
      <c r="M10676" t="s">
        <v>8533</v>
      </c>
      <c r="N10676" t="s">
        <v>47942</v>
      </c>
      <c r="O10676" s="76" t="s">
        <v>4356</v>
      </c>
      <c r="P10676" s="82">
        <v>3673</v>
      </c>
      <c r="Q10676" s="82" t="s">
        <v>80208</v>
      </c>
      <c r="R10676"/>
    </row>
    <row r="10677" spans="12:18" x14ac:dyDescent="0.25">
      <c r="L10677" t="s">
        <v>1579</v>
      </c>
      <c r="M10677" t="s">
        <v>20755</v>
      </c>
      <c r="N10677" t="s">
        <v>47943</v>
      </c>
      <c r="O10677" s="76" t="s">
        <v>4356</v>
      </c>
      <c r="P10677" s="82">
        <v>944</v>
      </c>
      <c r="Q10677" s="82" t="s">
        <v>80209</v>
      </c>
      <c r="R10677"/>
    </row>
    <row r="10678" spans="12:18" x14ac:dyDescent="0.25">
      <c r="L10678" t="s">
        <v>1579</v>
      </c>
      <c r="M10678" t="s">
        <v>10381</v>
      </c>
      <c r="N10678" t="s">
        <v>47944</v>
      </c>
      <c r="O10678" s="76" t="s">
        <v>4356</v>
      </c>
      <c r="P10678" s="82">
        <v>1158</v>
      </c>
      <c r="Q10678" s="82" t="s">
        <v>80210</v>
      </c>
      <c r="R10678"/>
    </row>
    <row r="10679" spans="12:18" x14ac:dyDescent="0.25">
      <c r="L10679" t="s">
        <v>1579</v>
      </c>
      <c r="M10679" t="s">
        <v>10382</v>
      </c>
      <c r="N10679" t="s">
        <v>47945</v>
      </c>
      <c r="O10679" s="76" t="s">
        <v>4356</v>
      </c>
      <c r="P10679" s="82">
        <v>3779</v>
      </c>
      <c r="Q10679" s="82" t="s">
        <v>80211</v>
      </c>
      <c r="R10679"/>
    </row>
    <row r="10680" spans="12:18" x14ac:dyDescent="0.25">
      <c r="L10680" t="s">
        <v>1579</v>
      </c>
      <c r="M10680" t="s">
        <v>8534</v>
      </c>
      <c r="N10680" t="s">
        <v>47946</v>
      </c>
      <c r="O10680" s="76" t="s">
        <v>4356</v>
      </c>
      <c r="P10680" s="82">
        <v>4333</v>
      </c>
      <c r="Q10680" s="82" t="s">
        <v>80212</v>
      </c>
      <c r="R10680"/>
    </row>
    <row r="10681" spans="12:18" x14ac:dyDescent="0.25">
      <c r="L10681" t="s">
        <v>1579</v>
      </c>
      <c r="M10681" t="s">
        <v>34397</v>
      </c>
      <c r="N10681" t="s">
        <v>47947</v>
      </c>
      <c r="O10681" s="76" t="s">
        <v>4374</v>
      </c>
      <c r="P10681" s="82">
        <v>2055</v>
      </c>
      <c r="Q10681" s="82" t="s">
        <v>72645</v>
      </c>
      <c r="R10681"/>
    </row>
    <row r="10682" spans="12:18" x14ac:dyDescent="0.25">
      <c r="L10682" t="s">
        <v>1579</v>
      </c>
      <c r="M10682" t="s">
        <v>10383</v>
      </c>
      <c r="N10682" t="s">
        <v>47948</v>
      </c>
      <c r="O10682" s="76" t="s">
        <v>4356</v>
      </c>
      <c r="P10682" s="82">
        <v>1100</v>
      </c>
      <c r="Q10682" s="82" t="s">
        <v>80215</v>
      </c>
      <c r="R10682"/>
    </row>
    <row r="10683" spans="12:18" x14ac:dyDescent="0.25">
      <c r="L10683" t="s">
        <v>1579</v>
      </c>
      <c r="M10683" t="s">
        <v>10384</v>
      </c>
      <c r="N10683" t="s">
        <v>47949</v>
      </c>
      <c r="O10683" s="76" t="s">
        <v>4356</v>
      </c>
      <c r="P10683" s="82">
        <v>611</v>
      </c>
      <c r="Q10683" s="82" t="s">
        <v>80216</v>
      </c>
      <c r="R10683"/>
    </row>
    <row r="10684" spans="12:18" x14ac:dyDescent="0.25">
      <c r="L10684" t="s">
        <v>1579</v>
      </c>
      <c r="M10684" t="s">
        <v>18434</v>
      </c>
      <c r="N10684" t="s">
        <v>47950</v>
      </c>
      <c r="O10684" s="76" t="s">
        <v>4356</v>
      </c>
      <c r="P10684" s="82">
        <v>4092</v>
      </c>
      <c r="Q10684" s="82" t="s">
        <v>80217</v>
      </c>
      <c r="R10684"/>
    </row>
    <row r="10685" spans="12:18" x14ac:dyDescent="0.25">
      <c r="L10685" t="s">
        <v>1579</v>
      </c>
      <c r="M10685" t="s">
        <v>34398</v>
      </c>
      <c r="N10685" t="s">
        <v>47951</v>
      </c>
      <c r="O10685" s="76" t="s">
        <v>4356</v>
      </c>
      <c r="P10685" s="82">
        <v>1036</v>
      </c>
      <c r="Q10685" s="82" t="s">
        <v>80218</v>
      </c>
      <c r="R10685"/>
    </row>
    <row r="10686" spans="12:18" x14ac:dyDescent="0.25">
      <c r="L10686" t="s">
        <v>1579</v>
      </c>
      <c r="M10686" t="s">
        <v>34399</v>
      </c>
      <c r="N10686" t="s">
        <v>47952</v>
      </c>
      <c r="O10686" s="76" t="s">
        <v>4374</v>
      </c>
      <c r="P10686" s="82">
        <v>19050</v>
      </c>
      <c r="Q10686" s="82" t="s">
        <v>72645</v>
      </c>
      <c r="R10686"/>
    </row>
    <row r="10687" spans="12:18" x14ac:dyDescent="0.25">
      <c r="L10687" t="s">
        <v>1579</v>
      </c>
      <c r="M10687" t="s">
        <v>8561</v>
      </c>
      <c r="N10687" t="s">
        <v>47953</v>
      </c>
      <c r="O10687" s="76" t="s">
        <v>4356</v>
      </c>
      <c r="P10687" s="82">
        <v>879</v>
      </c>
      <c r="Q10687" s="82" t="s">
        <v>80305</v>
      </c>
      <c r="R10687"/>
    </row>
    <row r="10688" spans="12:18" x14ac:dyDescent="0.25">
      <c r="L10688" t="s">
        <v>1579</v>
      </c>
      <c r="M10688" t="s">
        <v>34401</v>
      </c>
      <c r="N10688" t="s">
        <v>47954</v>
      </c>
      <c r="O10688" s="76" t="s">
        <v>4356</v>
      </c>
      <c r="P10688" s="82">
        <v>1896</v>
      </c>
      <c r="Q10688" s="82" t="s">
        <v>80220</v>
      </c>
      <c r="R10688"/>
    </row>
    <row r="10689" spans="12:18" x14ac:dyDescent="0.25">
      <c r="L10689" t="s">
        <v>1579</v>
      </c>
      <c r="M10689" t="s">
        <v>8536</v>
      </c>
      <c r="N10689" t="s">
        <v>47955</v>
      </c>
      <c r="O10689" s="76" t="s">
        <v>4356</v>
      </c>
      <c r="P10689" s="82">
        <v>7477</v>
      </c>
      <c r="Q10689" s="82" t="s">
        <v>80221</v>
      </c>
      <c r="R10689"/>
    </row>
    <row r="10690" spans="12:18" x14ac:dyDescent="0.25">
      <c r="L10690" t="s">
        <v>1579</v>
      </c>
      <c r="M10690" t="s">
        <v>10385</v>
      </c>
      <c r="N10690" t="s">
        <v>47956</v>
      </c>
      <c r="O10690" s="76" t="s">
        <v>4356</v>
      </c>
      <c r="P10690" s="82">
        <v>1786</v>
      </c>
      <c r="Q10690" s="82" t="s">
        <v>80222</v>
      </c>
      <c r="R10690"/>
    </row>
    <row r="10691" spans="12:18" x14ac:dyDescent="0.25">
      <c r="L10691" t="s">
        <v>1579</v>
      </c>
      <c r="M10691" t="s">
        <v>10386</v>
      </c>
      <c r="N10691" t="s">
        <v>47957</v>
      </c>
      <c r="O10691" s="76" t="s">
        <v>4356</v>
      </c>
      <c r="P10691" s="82">
        <v>2168</v>
      </c>
      <c r="Q10691" s="82" t="s">
        <v>80223</v>
      </c>
      <c r="R10691"/>
    </row>
    <row r="10692" spans="12:18" x14ac:dyDescent="0.25">
      <c r="L10692" t="s">
        <v>1579</v>
      </c>
      <c r="M10692" t="s">
        <v>20756</v>
      </c>
      <c r="N10692" t="s">
        <v>47958</v>
      </c>
      <c r="O10692" s="76" t="s">
        <v>4356</v>
      </c>
      <c r="P10692" s="82">
        <v>2261</v>
      </c>
      <c r="Q10692" s="82" t="s">
        <v>80224</v>
      </c>
      <c r="R10692"/>
    </row>
    <row r="10693" spans="12:18" x14ac:dyDescent="0.25">
      <c r="L10693" t="s">
        <v>1579</v>
      </c>
      <c r="M10693" t="s">
        <v>8537</v>
      </c>
      <c r="N10693" t="s">
        <v>47959</v>
      </c>
      <c r="O10693" s="76" t="s">
        <v>4374</v>
      </c>
      <c r="P10693" s="82">
        <v>13902</v>
      </c>
      <c r="Q10693" s="82" t="s">
        <v>72645</v>
      </c>
      <c r="R10693"/>
    </row>
    <row r="10694" spans="12:18" x14ac:dyDescent="0.25">
      <c r="L10694" t="s">
        <v>1579</v>
      </c>
      <c r="M10694" t="s">
        <v>20757</v>
      </c>
      <c r="N10694" t="s">
        <v>47960</v>
      </c>
      <c r="O10694" s="76" t="s">
        <v>4356</v>
      </c>
      <c r="P10694" s="82">
        <v>2224</v>
      </c>
      <c r="Q10694" s="82" t="s">
        <v>80226</v>
      </c>
      <c r="R10694"/>
    </row>
    <row r="10695" spans="12:18" x14ac:dyDescent="0.25">
      <c r="L10695" t="s">
        <v>1579</v>
      </c>
      <c r="M10695" t="s">
        <v>20758</v>
      </c>
      <c r="N10695" t="s">
        <v>47961</v>
      </c>
      <c r="O10695" s="76" t="s">
        <v>4356</v>
      </c>
      <c r="P10695" s="82">
        <v>3271</v>
      </c>
      <c r="Q10695" s="82" t="s">
        <v>80227</v>
      </c>
      <c r="R10695"/>
    </row>
    <row r="10696" spans="12:18" x14ac:dyDescent="0.25">
      <c r="L10696" t="s">
        <v>1579</v>
      </c>
      <c r="M10696" t="s">
        <v>18435</v>
      </c>
      <c r="N10696" t="s">
        <v>47962</v>
      </c>
      <c r="O10696" s="76" t="s">
        <v>4356</v>
      </c>
      <c r="P10696" s="82">
        <v>8208</v>
      </c>
      <c r="Q10696" s="82" t="s">
        <v>80228</v>
      </c>
      <c r="R10696"/>
    </row>
    <row r="10697" spans="12:18" x14ac:dyDescent="0.25">
      <c r="L10697" t="s">
        <v>1579</v>
      </c>
      <c r="M10697" t="s">
        <v>10387</v>
      </c>
      <c r="N10697" t="s">
        <v>47963</v>
      </c>
      <c r="O10697" s="76" t="s">
        <v>4374</v>
      </c>
      <c r="P10697" s="82">
        <v>9458</v>
      </c>
      <c r="Q10697" s="82" t="s">
        <v>72645</v>
      </c>
      <c r="R10697"/>
    </row>
    <row r="10698" spans="12:18" x14ac:dyDescent="0.25">
      <c r="L10698" t="s">
        <v>1579</v>
      </c>
      <c r="M10698" t="s">
        <v>18439</v>
      </c>
      <c r="N10698" t="s">
        <v>47964</v>
      </c>
      <c r="O10698" s="76" t="s">
        <v>4356</v>
      </c>
      <c r="P10698" s="82">
        <v>1052</v>
      </c>
      <c r="Q10698" s="82" t="s">
        <v>80233</v>
      </c>
      <c r="R10698"/>
    </row>
    <row r="10699" spans="12:18" x14ac:dyDescent="0.25">
      <c r="L10699" t="s">
        <v>1579</v>
      </c>
      <c r="M10699" t="s">
        <v>34404</v>
      </c>
      <c r="N10699" t="s">
        <v>47965</v>
      </c>
      <c r="O10699" s="76" t="s">
        <v>4374</v>
      </c>
      <c r="P10699" s="82">
        <v>2769</v>
      </c>
      <c r="Q10699" s="82" t="s">
        <v>72645</v>
      </c>
      <c r="R10699"/>
    </row>
    <row r="10700" spans="12:18" x14ac:dyDescent="0.25">
      <c r="L10700" t="s">
        <v>1579</v>
      </c>
      <c r="M10700" t="s">
        <v>20760</v>
      </c>
      <c r="N10700" t="s">
        <v>47966</v>
      </c>
      <c r="O10700" s="76" t="s">
        <v>4374</v>
      </c>
      <c r="P10700" s="82">
        <v>6116</v>
      </c>
      <c r="Q10700" s="82" t="s">
        <v>72645</v>
      </c>
      <c r="R10700"/>
    </row>
    <row r="10701" spans="12:18" x14ac:dyDescent="0.25">
      <c r="L10701" t="s">
        <v>1579</v>
      </c>
      <c r="M10701" t="s">
        <v>10388</v>
      </c>
      <c r="N10701" t="s">
        <v>47967</v>
      </c>
      <c r="O10701" s="76" t="s">
        <v>4356</v>
      </c>
      <c r="P10701" s="82">
        <v>1100</v>
      </c>
      <c r="Q10701" s="82" t="s">
        <v>80234</v>
      </c>
      <c r="R10701"/>
    </row>
    <row r="10702" spans="12:18" x14ac:dyDescent="0.25">
      <c r="L10702" t="s">
        <v>1579</v>
      </c>
      <c r="M10702" t="s">
        <v>10389</v>
      </c>
      <c r="N10702" t="s">
        <v>47968</v>
      </c>
      <c r="O10702" s="76" t="s">
        <v>4356</v>
      </c>
      <c r="P10702" s="82">
        <v>433</v>
      </c>
      <c r="Q10702" s="82" t="s">
        <v>80235</v>
      </c>
      <c r="R10702"/>
    </row>
    <row r="10703" spans="12:18" x14ac:dyDescent="0.25">
      <c r="L10703" t="s">
        <v>1579</v>
      </c>
      <c r="M10703" t="s">
        <v>34405</v>
      </c>
      <c r="N10703" t="s">
        <v>47969</v>
      </c>
      <c r="O10703" s="76" t="s">
        <v>4356</v>
      </c>
      <c r="P10703" s="82">
        <v>446</v>
      </c>
      <c r="Q10703" s="82" t="s">
        <v>80236</v>
      </c>
      <c r="R10703"/>
    </row>
    <row r="10704" spans="12:18" x14ac:dyDescent="0.25">
      <c r="L10704" t="s">
        <v>1579</v>
      </c>
      <c r="M10704" t="s">
        <v>18441</v>
      </c>
      <c r="N10704" t="s">
        <v>47970</v>
      </c>
      <c r="O10704" s="76" t="s">
        <v>4356</v>
      </c>
      <c r="P10704" s="82">
        <v>896</v>
      </c>
      <c r="Q10704" s="82" t="s">
        <v>80237</v>
      </c>
      <c r="R10704"/>
    </row>
    <row r="10705" spans="12:18" x14ac:dyDescent="0.25">
      <c r="L10705" t="s">
        <v>1579</v>
      </c>
      <c r="M10705" t="s">
        <v>18442</v>
      </c>
      <c r="N10705" t="s">
        <v>47971</v>
      </c>
      <c r="O10705" s="76" t="s">
        <v>4356</v>
      </c>
      <c r="P10705" s="82">
        <v>1782</v>
      </c>
      <c r="Q10705" s="82" t="s">
        <v>80238</v>
      </c>
      <c r="R10705"/>
    </row>
    <row r="10706" spans="12:18" x14ac:dyDescent="0.25">
      <c r="L10706" t="s">
        <v>1579</v>
      </c>
      <c r="M10706" t="s">
        <v>20761</v>
      </c>
      <c r="N10706" t="s">
        <v>47972</v>
      </c>
      <c r="O10706" s="76" t="s">
        <v>4356</v>
      </c>
      <c r="P10706" s="82">
        <v>1329</v>
      </c>
      <c r="Q10706" s="82" t="s">
        <v>80239</v>
      </c>
      <c r="R10706"/>
    </row>
    <row r="10707" spans="12:18" x14ac:dyDescent="0.25">
      <c r="L10707" t="s">
        <v>1579</v>
      </c>
      <c r="M10707" t="s">
        <v>8540</v>
      </c>
      <c r="N10707" t="s">
        <v>47973</v>
      </c>
      <c r="O10707" s="76" t="s">
        <v>4356</v>
      </c>
      <c r="P10707" s="82">
        <v>2490</v>
      </c>
      <c r="Q10707" s="82" t="s">
        <v>80240</v>
      </c>
      <c r="R10707"/>
    </row>
    <row r="10708" spans="12:18" x14ac:dyDescent="0.25">
      <c r="L10708" t="s">
        <v>1579</v>
      </c>
      <c r="M10708" t="s">
        <v>10390</v>
      </c>
      <c r="N10708" t="s">
        <v>47974</v>
      </c>
      <c r="O10708" s="76" t="s">
        <v>4356</v>
      </c>
      <c r="P10708" s="82">
        <v>529</v>
      </c>
      <c r="Q10708" s="82" t="s">
        <v>80241</v>
      </c>
      <c r="R10708"/>
    </row>
    <row r="10709" spans="12:18" x14ac:dyDescent="0.25">
      <c r="L10709" t="s">
        <v>1579</v>
      </c>
      <c r="M10709" t="s">
        <v>34406</v>
      </c>
      <c r="N10709" t="s">
        <v>47975</v>
      </c>
      <c r="O10709" s="76" t="s">
        <v>4374</v>
      </c>
      <c r="P10709" s="82">
        <v>7981</v>
      </c>
      <c r="Q10709" s="82" t="s">
        <v>72645</v>
      </c>
      <c r="R10709"/>
    </row>
    <row r="10710" spans="12:18" x14ac:dyDescent="0.25">
      <c r="L10710" t="s">
        <v>1579</v>
      </c>
      <c r="M10710" t="s">
        <v>10391</v>
      </c>
      <c r="N10710" t="s">
        <v>47976</v>
      </c>
      <c r="O10710" s="76" t="s">
        <v>4356</v>
      </c>
      <c r="P10710" s="82">
        <v>778</v>
      </c>
      <c r="Q10710" s="82" t="s">
        <v>80242</v>
      </c>
      <c r="R10710"/>
    </row>
    <row r="10711" spans="12:18" x14ac:dyDescent="0.25">
      <c r="L10711" t="s">
        <v>1579</v>
      </c>
      <c r="M10711" t="s">
        <v>20762</v>
      </c>
      <c r="N10711" t="s">
        <v>47977</v>
      </c>
      <c r="O10711" s="76" t="s">
        <v>4374</v>
      </c>
      <c r="P10711" s="82">
        <v>2658</v>
      </c>
      <c r="Q10711" s="82" t="s">
        <v>80243</v>
      </c>
      <c r="R10711"/>
    </row>
    <row r="10712" spans="12:18" x14ac:dyDescent="0.25">
      <c r="L10712" t="s">
        <v>1579</v>
      </c>
      <c r="M10712" t="s">
        <v>18443</v>
      </c>
      <c r="N10712" t="s">
        <v>47978</v>
      </c>
      <c r="O10712" s="76" t="s">
        <v>4356</v>
      </c>
      <c r="P10712" s="82">
        <v>947</v>
      </c>
      <c r="Q10712" s="82" t="s">
        <v>80244</v>
      </c>
      <c r="R10712"/>
    </row>
    <row r="10713" spans="12:18" x14ac:dyDescent="0.25">
      <c r="L10713" t="s">
        <v>1579</v>
      </c>
      <c r="M10713" t="s">
        <v>8541</v>
      </c>
      <c r="N10713" t="s">
        <v>47979</v>
      </c>
      <c r="O10713" s="76" t="s">
        <v>4356</v>
      </c>
      <c r="P10713" s="82">
        <v>1009</v>
      </c>
      <c r="Q10713" s="82" t="s">
        <v>80245</v>
      </c>
      <c r="R10713"/>
    </row>
    <row r="10714" spans="12:18" x14ac:dyDescent="0.25">
      <c r="L10714" t="s">
        <v>1579</v>
      </c>
      <c r="M10714" t="s">
        <v>18444</v>
      </c>
      <c r="N10714" t="s">
        <v>47980</v>
      </c>
      <c r="O10714" s="76" t="s">
        <v>4374</v>
      </c>
      <c r="P10714" s="82">
        <v>14482</v>
      </c>
      <c r="Q10714" s="82" t="s">
        <v>72645</v>
      </c>
      <c r="R10714"/>
    </row>
    <row r="10715" spans="12:18" x14ac:dyDescent="0.25">
      <c r="L10715" t="s">
        <v>1579</v>
      </c>
      <c r="M10715" t="s">
        <v>20763</v>
      </c>
      <c r="N10715" t="s">
        <v>47981</v>
      </c>
      <c r="O10715" s="76" t="s">
        <v>4356</v>
      </c>
      <c r="P10715" s="82">
        <v>2009</v>
      </c>
      <c r="Q10715" s="82" t="s">
        <v>80247</v>
      </c>
      <c r="R10715"/>
    </row>
    <row r="10716" spans="12:18" x14ac:dyDescent="0.25">
      <c r="L10716" t="s">
        <v>1579</v>
      </c>
      <c r="M10716" t="s">
        <v>34407</v>
      </c>
      <c r="N10716" t="s">
        <v>47982</v>
      </c>
      <c r="O10716" s="76" t="s">
        <v>4356</v>
      </c>
      <c r="P10716" s="82">
        <v>2025</v>
      </c>
      <c r="Q10716" s="82" t="s">
        <v>80248</v>
      </c>
      <c r="R10716"/>
    </row>
    <row r="10717" spans="12:18" x14ac:dyDescent="0.25">
      <c r="L10717" t="s">
        <v>1579</v>
      </c>
      <c r="M10717" t="s">
        <v>8542</v>
      </c>
      <c r="N10717" t="s">
        <v>47983</v>
      </c>
      <c r="O10717" s="76" t="s">
        <v>4356</v>
      </c>
      <c r="P10717" s="82">
        <v>1351</v>
      </c>
      <c r="Q10717" s="82" t="s">
        <v>80249</v>
      </c>
      <c r="R10717"/>
    </row>
    <row r="10718" spans="12:18" x14ac:dyDescent="0.25">
      <c r="L10718" t="s">
        <v>1579</v>
      </c>
      <c r="M10718" t="s">
        <v>20764</v>
      </c>
      <c r="N10718" t="s">
        <v>47984</v>
      </c>
      <c r="O10718" s="76" t="s">
        <v>4356</v>
      </c>
      <c r="P10718" s="82">
        <v>1449</v>
      </c>
      <c r="Q10718" s="82" t="s">
        <v>80251</v>
      </c>
      <c r="R10718"/>
    </row>
    <row r="10719" spans="12:18" x14ac:dyDescent="0.25">
      <c r="L10719" t="s">
        <v>1579</v>
      </c>
      <c r="M10719" t="s">
        <v>10407</v>
      </c>
      <c r="N10719" t="s">
        <v>47985</v>
      </c>
      <c r="O10719" s="76" t="s">
        <v>4356</v>
      </c>
      <c r="P10719" s="82">
        <v>835</v>
      </c>
      <c r="Q10719" s="82" t="s">
        <v>80313</v>
      </c>
      <c r="R10719"/>
    </row>
    <row r="10720" spans="12:18" x14ac:dyDescent="0.25">
      <c r="L10720" t="s">
        <v>1579</v>
      </c>
      <c r="M10720" t="s">
        <v>10392</v>
      </c>
      <c r="N10720" t="s">
        <v>47986</v>
      </c>
      <c r="O10720" s="76" t="s">
        <v>4356</v>
      </c>
      <c r="P10720" s="82">
        <v>457</v>
      </c>
      <c r="Q10720" s="82" t="s">
        <v>80252</v>
      </c>
      <c r="R10720"/>
    </row>
    <row r="10721" spans="12:18" x14ac:dyDescent="0.25">
      <c r="L10721" t="s">
        <v>1579</v>
      </c>
      <c r="M10721" t="s">
        <v>34409</v>
      </c>
      <c r="N10721" t="s">
        <v>47987</v>
      </c>
      <c r="O10721" s="76" t="s">
        <v>4366</v>
      </c>
      <c r="P10721" s="82">
        <v>249</v>
      </c>
      <c r="Q10721" s="82" t="s">
        <v>80253</v>
      </c>
      <c r="R10721"/>
    </row>
    <row r="10722" spans="12:18" x14ac:dyDescent="0.25">
      <c r="L10722" t="s">
        <v>1579</v>
      </c>
      <c r="M10722" t="s">
        <v>34410</v>
      </c>
      <c r="N10722" t="s">
        <v>47988</v>
      </c>
      <c r="O10722" s="76" t="s">
        <v>4366</v>
      </c>
      <c r="P10722" s="82">
        <v>141</v>
      </c>
      <c r="Q10722" s="82" t="s">
        <v>80254</v>
      </c>
      <c r="R10722"/>
    </row>
    <row r="10723" spans="12:18" x14ac:dyDescent="0.25">
      <c r="L10723" t="s">
        <v>1579</v>
      </c>
      <c r="M10723" t="s">
        <v>34411</v>
      </c>
      <c r="N10723" t="s">
        <v>47989</v>
      </c>
      <c r="O10723" s="76" t="s">
        <v>4356</v>
      </c>
      <c r="P10723" s="82">
        <v>741</v>
      </c>
      <c r="Q10723" s="82" t="s">
        <v>80255</v>
      </c>
      <c r="R10723"/>
    </row>
    <row r="10724" spans="12:18" x14ac:dyDescent="0.25">
      <c r="L10724" t="s">
        <v>1579</v>
      </c>
      <c r="M10724" t="s">
        <v>20765</v>
      </c>
      <c r="N10724" t="s">
        <v>47990</v>
      </c>
      <c r="O10724" s="76" t="s">
        <v>4356</v>
      </c>
      <c r="P10724" s="82">
        <v>1429</v>
      </c>
      <c r="Q10724" s="82" t="s">
        <v>80256</v>
      </c>
      <c r="R10724"/>
    </row>
    <row r="10725" spans="12:18" x14ac:dyDescent="0.25">
      <c r="L10725" t="s">
        <v>1579</v>
      </c>
      <c r="M10725" t="s">
        <v>10394</v>
      </c>
      <c r="N10725" t="s">
        <v>47991</v>
      </c>
      <c r="O10725" s="76" t="s">
        <v>4356</v>
      </c>
      <c r="P10725" s="82">
        <v>880</v>
      </c>
      <c r="Q10725" s="82" t="s">
        <v>80258</v>
      </c>
      <c r="R10725"/>
    </row>
    <row r="10726" spans="12:18" x14ac:dyDescent="0.25">
      <c r="L10726" t="s">
        <v>1579</v>
      </c>
      <c r="M10726" t="s">
        <v>20766</v>
      </c>
      <c r="N10726" t="s">
        <v>47992</v>
      </c>
      <c r="O10726" s="76" t="s">
        <v>4356</v>
      </c>
      <c r="P10726" s="82">
        <v>799</v>
      </c>
      <c r="Q10726" s="82" t="s">
        <v>80259</v>
      </c>
      <c r="R10726"/>
    </row>
    <row r="10727" spans="12:18" x14ac:dyDescent="0.25">
      <c r="L10727" t="s">
        <v>1579</v>
      </c>
      <c r="M10727" t="s">
        <v>8543</v>
      </c>
      <c r="N10727" t="s">
        <v>47993</v>
      </c>
      <c r="O10727" s="76" t="s">
        <v>4356</v>
      </c>
      <c r="P10727" s="82">
        <v>2119</v>
      </c>
      <c r="Q10727" s="82" t="s">
        <v>80260</v>
      </c>
      <c r="R10727"/>
    </row>
    <row r="10728" spans="12:18" x14ac:dyDescent="0.25">
      <c r="L10728" t="s">
        <v>1579</v>
      </c>
      <c r="M10728" t="s">
        <v>18448</v>
      </c>
      <c r="N10728" t="s">
        <v>47994</v>
      </c>
      <c r="O10728" s="76" t="s">
        <v>4356</v>
      </c>
      <c r="P10728" s="82">
        <v>1453</v>
      </c>
      <c r="Q10728" s="82" t="s">
        <v>80261</v>
      </c>
      <c r="R10728"/>
    </row>
    <row r="10729" spans="12:18" x14ac:dyDescent="0.25">
      <c r="L10729" t="s">
        <v>1579</v>
      </c>
      <c r="M10729" t="s">
        <v>18450</v>
      </c>
      <c r="N10729" t="s">
        <v>47995</v>
      </c>
      <c r="O10729" s="76" t="s">
        <v>4356</v>
      </c>
      <c r="P10729" s="82">
        <v>685</v>
      </c>
      <c r="Q10729" s="82" t="s">
        <v>80262</v>
      </c>
      <c r="R10729"/>
    </row>
    <row r="10730" spans="12:18" x14ac:dyDescent="0.25">
      <c r="L10730" t="s">
        <v>1579</v>
      </c>
      <c r="M10730" t="s">
        <v>8544</v>
      </c>
      <c r="N10730" t="s">
        <v>47996</v>
      </c>
      <c r="O10730" s="76" t="s">
        <v>4356</v>
      </c>
      <c r="P10730" s="82">
        <v>1447</v>
      </c>
      <c r="Q10730" s="82" t="s">
        <v>80263</v>
      </c>
      <c r="R10730"/>
    </row>
    <row r="10731" spans="12:18" x14ac:dyDescent="0.25">
      <c r="L10731" t="s">
        <v>1579</v>
      </c>
      <c r="M10731" t="s">
        <v>34408</v>
      </c>
      <c r="N10731" t="s">
        <v>47997</v>
      </c>
      <c r="O10731" s="76" t="s">
        <v>4356</v>
      </c>
      <c r="P10731" s="82">
        <v>2247</v>
      </c>
      <c r="Q10731" s="82" t="s">
        <v>80250</v>
      </c>
      <c r="R10731"/>
    </row>
    <row r="10732" spans="12:18" x14ac:dyDescent="0.25">
      <c r="L10732" t="s">
        <v>1579</v>
      </c>
      <c r="M10732" t="s">
        <v>18437</v>
      </c>
      <c r="N10732" t="s">
        <v>47998</v>
      </c>
      <c r="O10732" s="76" t="s">
        <v>4356</v>
      </c>
      <c r="P10732" s="82">
        <v>641</v>
      </c>
      <c r="Q10732" s="82" t="s">
        <v>80230</v>
      </c>
      <c r="R10732"/>
    </row>
    <row r="10733" spans="12:18" x14ac:dyDescent="0.25">
      <c r="L10733" t="s">
        <v>1579</v>
      </c>
      <c r="M10733" t="s">
        <v>34403</v>
      </c>
      <c r="N10733" t="s">
        <v>47999</v>
      </c>
      <c r="O10733" s="76" t="s">
        <v>4356</v>
      </c>
      <c r="P10733" s="82">
        <v>1881</v>
      </c>
      <c r="Q10733" s="82" t="s">
        <v>80231</v>
      </c>
      <c r="R10733"/>
    </row>
    <row r="10734" spans="12:18" x14ac:dyDescent="0.25">
      <c r="L10734" t="s">
        <v>1579</v>
      </c>
      <c r="M10734" t="s">
        <v>8539</v>
      </c>
      <c r="N10734" t="s">
        <v>48000</v>
      </c>
      <c r="O10734" s="76" t="s">
        <v>4356</v>
      </c>
      <c r="P10734" s="82">
        <v>3366</v>
      </c>
      <c r="Q10734" s="82" t="s">
        <v>80232</v>
      </c>
      <c r="R10734"/>
    </row>
    <row r="10735" spans="12:18" x14ac:dyDescent="0.25">
      <c r="L10735" t="s">
        <v>1579</v>
      </c>
      <c r="M10735" t="s">
        <v>10404</v>
      </c>
      <c r="N10735" t="s">
        <v>48001</v>
      </c>
      <c r="O10735" s="76" t="s">
        <v>4356</v>
      </c>
      <c r="P10735" s="82">
        <v>751</v>
      </c>
      <c r="Q10735" s="82" t="s">
        <v>80304</v>
      </c>
      <c r="R10735"/>
    </row>
    <row r="10736" spans="12:18" x14ac:dyDescent="0.25">
      <c r="L10736" t="s">
        <v>1579</v>
      </c>
      <c r="M10736" t="s">
        <v>8578</v>
      </c>
      <c r="N10736" t="s">
        <v>48002</v>
      </c>
      <c r="O10736" s="76" t="s">
        <v>4356</v>
      </c>
      <c r="P10736" s="82">
        <v>1807</v>
      </c>
      <c r="Q10736" s="82" t="s">
        <v>80379</v>
      </c>
      <c r="R10736"/>
    </row>
    <row r="10737" spans="12:18" x14ac:dyDescent="0.25">
      <c r="L10737" t="s">
        <v>1579</v>
      </c>
      <c r="M10737" t="s">
        <v>8545</v>
      </c>
      <c r="N10737" t="s">
        <v>48003</v>
      </c>
      <c r="O10737" s="76" t="s">
        <v>4374</v>
      </c>
      <c r="P10737" s="82">
        <v>2058</v>
      </c>
      <c r="Q10737" s="82" t="s">
        <v>80264</v>
      </c>
      <c r="R10737"/>
    </row>
    <row r="10738" spans="12:18" x14ac:dyDescent="0.25">
      <c r="L10738" t="s">
        <v>1579</v>
      </c>
      <c r="M10738" t="s">
        <v>10395</v>
      </c>
      <c r="N10738" t="s">
        <v>48004</v>
      </c>
      <c r="O10738" s="76" t="s">
        <v>4356</v>
      </c>
      <c r="P10738" s="82">
        <v>2111</v>
      </c>
      <c r="Q10738" s="82" t="s">
        <v>80265</v>
      </c>
      <c r="R10738"/>
    </row>
    <row r="10739" spans="12:18" x14ac:dyDescent="0.25">
      <c r="L10739" t="s">
        <v>1579</v>
      </c>
      <c r="M10739" t="s">
        <v>10396</v>
      </c>
      <c r="N10739" t="s">
        <v>48005</v>
      </c>
      <c r="O10739" s="76" t="s">
        <v>4356</v>
      </c>
      <c r="P10739" s="82">
        <v>838</v>
      </c>
      <c r="Q10739" s="82" t="s">
        <v>80266</v>
      </c>
      <c r="R10739"/>
    </row>
    <row r="10740" spans="12:18" x14ac:dyDescent="0.25">
      <c r="L10740" t="s">
        <v>1579</v>
      </c>
      <c r="M10740" t="s">
        <v>20767</v>
      </c>
      <c r="N10740" t="s">
        <v>48006</v>
      </c>
      <c r="O10740" s="76" t="s">
        <v>4356</v>
      </c>
      <c r="P10740" s="82">
        <v>421</v>
      </c>
      <c r="Q10740" s="82" t="s">
        <v>80267</v>
      </c>
      <c r="R10740"/>
    </row>
    <row r="10741" spans="12:18" x14ac:dyDescent="0.25">
      <c r="L10741" t="s">
        <v>1579</v>
      </c>
      <c r="M10741" t="s">
        <v>18452</v>
      </c>
      <c r="N10741" t="s">
        <v>48007</v>
      </c>
      <c r="O10741" s="76" t="s">
        <v>4356</v>
      </c>
      <c r="P10741" s="82">
        <v>3578</v>
      </c>
      <c r="Q10741" s="82" t="s">
        <v>80268</v>
      </c>
      <c r="R10741"/>
    </row>
    <row r="10742" spans="12:18" x14ac:dyDescent="0.25">
      <c r="L10742" t="s">
        <v>1579</v>
      </c>
      <c r="M10742" t="s">
        <v>8546</v>
      </c>
      <c r="N10742" t="s">
        <v>48008</v>
      </c>
      <c r="O10742" s="76" t="s">
        <v>4356</v>
      </c>
      <c r="P10742" s="82">
        <v>937</v>
      </c>
      <c r="Q10742" s="82" t="s">
        <v>80269</v>
      </c>
      <c r="R10742"/>
    </row>
    <row r="10743" spans="12:18" x14ac:dyDescent="0.25">
      <c r="L10743" t="s">
        <v>1579</v>
      </c>
      <c r="M10743" t="s">
        <v>18454</v>
      </c>
      <c r="N10743" t="s">
        <v>48009</v>
      </c>
      <c r="O10743" s="76" t="s">
        <v>4374</v>
      </c>
      <c r="P10743" s="82">
        <v>15781</v>
      </c>
      <c r="Q10743" s="82" t="s">
        <v>72645</v>
      </c>
      <c r="R10743"/>
    </row>
    <row r="10744" spans="12:18" x14ac:dyDescent="0.25">
      <c r="L10744" t="s">
        <v>1579</v>
      </c>
      <c r="M10744" t="s">
        <v>8547</v>
      </c>
      <c r="N10744" t="s">
        <v>48010</v>
      </c>
      <c r="O10744" s="76" t="s">
        <v>4366</v>
      </c>
      <c r="P10744" s="82">
        <v>337</v>
      </c>
      <c r="Q10744" s="82" t="s">
        <v>80270</v>
      </c>
      <c r="R10744"/>
    </row>
    <row r="10745" spans="12:18" x14ac:dyDescent="0.25">
      <c r="L10745" t="s">
        <v>1579</v>
      </c>
      <c r="M10745" t="s">
        <v>20768</v>
      </c>
      <c r="N10745" t="s">
        <v>48011</v>
      </c>
      <c r="O10745" s="76" t="s">
        <v>4374</v>
      </c>
      <c r="P10745" s="82">
        <v>9132</v>
      </c>
      <c r="Q10745" s="82" t="s">
        <v>80271</v>
      </c>
      <c r="R10745"/>
    </row>
    <row r="10746" spans="12:18" x14ac:dyDescent="0.25">
      <c r="L10746" t="s">
        <v>1579</v>
      </c>
      <c r="M10746" t="s">
        <v>34412</v>
      </c>
      <c r="N10746" t="s">
        <v>48012</v>
      </c>
      <c r="O10746" s="76" t="s">
        <v>4356</v>
      </c>
      <c r="P10746" s="82">
        <v>1841</v>
      </c>
      <c r="Q10746" s="82" t="s">
        <v>80272</v>
      </c>
      <c r="R10746"/>
    </row>
    <row r="10747" spans="12:18" x14ac:dyDescent="0.25">
      <c r="L10747" t="s">
        <v>1579</v>
      </c>
      <c r="M10747" t="s">
        <v>8548</v>
      </c>
      <c r="N10747" t="s">
        <v>48013</v>
      </c>
      <c r="O10747" s="76" t="s">
        <v>4356</v>
      </c>
      <c r="P10747" s="82">
        <v>877</v>
      </c>
      <c r="Q10747" s="82" t="s">
        <v>80273</v>
      </c>
      <c r="R10747"/>
    </row>
    <row r="10748" spans="12:18" x14ac:dyDescent="0.25">
      <c r="L10748" t="s">
        <v>1579</v>
      </c>
      <c r="M10748" t="s">
        <v>18455</v>
      </c>
      <c r="N10748" t="s">
        <v>48014</v>
      </c>
      <c r="O10748" s="76" t="s">
        <v>4356</v>
      </c>
      <c r="P10748" s="82">
        <v>1436</v>
      </c>
      <c r="Q10748" s="82" t="s">
        <v>80274</v>
      </c>
      <c r="R10748"/>
    </row>
    <row r="10749" spans="12:18" x14ac:dyDescent="0.25">
      <c r="L10749" t="s">
        <v>1579</v>
      </c>
      <c r="M10749" t="s">
        <v>8549</v>
      </c>
      <c r="N10749" t="s">
        <v>48015</v>
      </c>
      <c r="O10749" s="76" t="s">
        <v>4356</v>
      </c>
      <c r="P10749" s="82">
        <v>1475</v>
      </c>
      <c r="Q10749" s="82" t="s">
        <v>80275</v>
      </c>
      <c r="R10749"/>
    </row>
    <row r="10750" spans="12:18" x14ac:dyDescent="0.25">
      <c r="L10750" t="s">
        <v>1579</v>
      </c>
      <c r="M10750" t="s">
        <v>34413</v>
      </c>
      <c r="N10750" t="s">
        <v>48016</v>
      </c>
      <c r="O10750" s="76" t="s">
        <v>4356</v>
      </c>
      <c r="P10750" s="82">
        <v>876</v>
      </c>
      <c r="Q10750" s="82" t="s">
        <v>80276</v>
      </c>
      <c r="R10750"/>
    </row>
    <row r="10751" spans="12:18" x14ac:dyDescent="0.25">
      <c r="L10751" t="s">
        <v>1579</v>
      </c>
      <c r="M10751" t="s">
        <v>8550</v>
      </c>
      <c r="N10751" t="s">
        <v>48017</v>
      </c>
      <c r="O10751" s="76" t="s">
        <v>4356</v>
      </c>
      <c r="P10751" s="82">
        <v>1308</v>
      </c>
      <c r="Q10751" s="82" t="s">
        <v>80277</v>
      </c>
      <c r="R10751"/>
    </row>
    <row r="10752" spans="12:18" x14ac:dyDescent="0.25">
      <c r="L10752" t="s">
        <v>1579</v>
      </c>
      <c r="M10752" t="s">
        <v>10397</v>
      </c>
      <c r="N10752" t="s">
        <v>48018</v>
      </c>
      <c r="O10752" s="76" t="s">
        <v>4356</v>
      </c>
      <c r="P10752" s="82">
        <v>956</v>
      </c>
      <c r="Q10752" s="82" t="s">
        <v>80278</v>
      </c>
      <c r="R10752"/>
    </row>
    <row r="10753" spans="12:18" x14ac:dyDescent="0.25">
      <c r="L10753" t="s">
        <v>1579</v>
      </c>
      <c r="M10753" t="s">
        <v>10398</v>
      </c>
      <c r="N10753" t="s">
        <v>48019</v>
      </c>
      <c r="O10753" s="76" t="s">
        <v>4356</v>
      </c>
      <c r="P10753" s="82">
        <v>2251</v>
      </c>
      <c r="Q10753" s="82" t="s">
        <v>80279</v>
      </c>
      <c r="R10753"/>
    </row>
    <row r="10754" spans="12:18" x14ac:dyDescent="0.25">
      <c r="L10754" t="s">
        <v>1579</v>
      </c>
      <c r="M10754" t="s">
        <v>20769</v>
      </c>
      <c r="N10754" t="s">
        <v>48020</v>
      </c>
      <c r="O10754" s="76" t="s">
        <v>4366</v>
      </c>
      <c r="P10754" s="82">
        <v>378</v>
      </c>
      <c r="Q10754" s="82" t="s">
        <v>80280</v>
      </c>
      <c r="R10754"/>
    </row>
    <row r="10755" spans="12:18" x14ac:dyDescent="0.25">
      <c r="L10755" t="s">
        <v>1579</v>
      </c>
      <c r="M10755" t="s">
        <v>8551</v>
      </c>
      <c r="N10755" t="s">
        <v>48021</v>
      </c>
      <c r="O10755" s="76" t="s">
        <v>4356</v>
      </c>
      <c r="P10755" s="82">
        <v>293</v>
      </c>
      <c r="Q10755" s="82" t="s">
        <v>80281</v>
      </c>
      <c r="R10755"/>
    </row>
    <row r="10756" spans="12:18" x14ac:dyDescent="0.25">
      <c r="L10756" t="s">
        <v>1579</v>
      </c>
      <c r="M10756" t="s">
        <v>8552</v>
      </c>
      <c r="N10756" t="s">
        <v>48022</v>
      </c>
      <c r="O10756" s="76" t="s">
        <v>4356</v>
      </c>
      <c r="P10756" s="82">
        <v>151</v>
      </c>
      <c r="Q10756" s="82" t="s">
        <v>80282</v>
      </c>
      <c r="R10756"/>
    </row>
    <row r="10757" spans="12:18" x14ac:dyDescent="0.25">
      <c r="L10757" t="s">
        <v>1579</v>
      </c>
      <c r="M10757" t="s">
        <v>8553</v>
      </c>
      <c r="N10757" t="s">
        <v>48023</v>
      </c>
      <c r="O10757" s="76" t="s">
        <v>4356</v>
      </c>
      <c r="P10757" s="82">
        <v>5592</v>
      </c>
      <c r="Q10757" s="82" t="s">
        <v>80283</v>
      </c>
      <c r="R10757"/>
    </row>
    <row r="10758" spans="12:18" x14ac:dyDescent="0.25">
      <c r="L10758" t="s">
        <v>1579</v>
      </c>
      <c r="M10758" t="s">
        <v>20770</v>
      </c>
      <c r="N10758" t="s">
        <v>48024</v>
      </c>
      <c r="O10758" s="76" t="s">
        <v>4356</v>
      </c>
      <c r="P10758" s="82">
        <v>1464</v>
      </c>
      <c r="Q10758" s="82" t="s">
        <v>80284</v>
      </c>
      <c r="R10758"/>
    </row>
    <row r="10759" spans="12:18" x14ac:dyDescent="0.25">
      <c r="L10759" t="s">
        <v>1579</v>
      </c>
      <c r="M10759" t="s">
        <v>18457</v>
      </c>
      <c r="N10759" t="s">
        <v>48025</v>
      </c>
      <c r="O10759" s="76" t="s">
        <v>4356</v>
      </c>
      <c r="P10759" s="82">
        <v>2095</v>
      </c>
      <c r="Q10759" s="82" t="s">
        <v>80285</v>
      </c>
      <c r="R10759"/>
    </row>
    <row r="10760" spans="12:18" x14ac:dyDescent="0.25">
      <c r="L10760" t="s">
        <v>1579</v>
      </c>
      <c r="M10760" t="s">
        <v>20771</v>
      </c>
      <c r="N10760" t="s">
        <v>48026</v>
      </c>
      <c r="O10760" s="76" t="s">
        <v>4356</v>
      </c>
      <c r="P10760" s="82">
        <v>661</v>
      </c>
      <c r="Q10760" s="82" t="s">
        <v>80286</v>
      </c>
      <c r="R10760"/>
    </row>
    <row r="10761" spans="12:18" x14ac:dyDescent="0.25">
      <c r="L10761" t="s">
        <v>1579</v>
      </c>
      <c r="M10761" t="s">
        <v>8535</v>
      </c>
      <c r="N10761" t="s">
        <v>48027</v>
      </c>
      <c r="O10761" s="76" t="s">
        <v>4366</v>
      </c>
      <c r="P10761" s="82">
        <v>531</v>
      </c>
      <c r="Q10761" s="82" t="s">
        <v>80213</v>
      </c>
      <c r="R10761"/>
    </row>
    <row r="10762" spans="12:18" x14ac:dyDescent="0.25">
      <c r="L10762" t="s">
        <v>1579</v>
      </c>
      <c r="M10762" t="s">
        <v>18432</v>
      </c>
      <c r="N10762" t="s">
        <v>48028</v>
      </c>
      <c r="O10762" s="76" t="s">
        <v>4366</v>
      </c>
      <c r="P10762" s="82">
        <v>660</v>
      </c>
      <c r="Q10762" s="82" t="s">
        <v>80214</v>
      </c>
      <c r="R10762"/>
    </row>
    <row r="10763" spans="12:18" x14ac:dyDescent="0.25">
      <c r="L10763" t="s">
        <v>1579</v>
      </c>
      <c r="M10763" t="s">
        <v>34400</v>
      </c>
      <c r="N10763" t="s">
        <v>48029</v>
      </c>
      <c r="O10763" s="76" t="s">
        <v>4356</v>
      </c>
      <c r="P10763" s="82">
        <v>2713</v>
      </c>
      <c r="Q10763" s="82" t="s">
        <v>80219</v>
      </c>
      <c r="R10763"/>
    </row>
    <row r="10764" spans="12:18" x14ac:dyDescent="0.25">
      <c r="L10764" t="s">
        <v>1579</v>
      </c>
      <c r="M10764" t="s">
        <v>34402</v>
      </c>
      <c r="N10764" t="s">
        <v>48030</v>
      </c>
      <c r="O10764" s="76" t="s">
        <v>4356</v>
      </c>
      <c r="P10764" s="82">
        <v>1837</v>
      </c>
      <c r="Q10764" s="82" t="s">
        <v>80225</v>
      </c>
      <c r="R10764"/>
    </row>
    <row r="10765" spans="12:18" x14ac:dyDescent="0.25">
      <c r="L10765" t="s">
        <v>1579</v>
      </c>
      <c r="M10765" t="s">
        <v>8538</v>
      </c>
      <c r="N10765" t="s">
        <v>48031</v>
      </c>
      <c r="O10765" s="76" t="s">
        <v>4356</v>
      </c>
      <c r="P10765" s="82">
        <v>1727</v>
      </c>
      <c r="Q10765" s="82" t="s">
        <v>80229</v>
      </c>
      <c r="R10765"/>
    </row>
    <row r="10766" spans="12:18" x14ac:dyDescent="0.25">
      <c r="L10766" t="s">
        <v>1579</v>
      </c>
      <c r="M10766" t="s">
        <v>20759</v>
      </c>
      <c r="N10766" t="s">
        <v>48032</v>
      </c>
      <c r="O10766" s="76" t="s">
        <v>4374</v>
      </c>
      <c r="P10766" s="82">
        <v>3187</v>
      </c>
      <c r="Q10766" s="82" t="s">
        <v>72645</v>
      </c>
      <c r="R10766"/>
    </row>
    <row r="10767" spans="12:18" x14ac:dyDescent="0.25">
      <c r="L10767" t="s">
        <v>1579</v>
      </c>
      <c r="M10767" t="s">
        <v>10393</v>
      </c>
      <c r="N10767" t="s">
        <v>48033</v>
      </c>
      <c r="O10767" s="76" t="s">
        <v>4356</v>
      </c>
      <c r="P10767" s="82">
        <v>713</v>
      </c>
      <c r="Q10767" s="82" t="s">
        <v>80257</v>
      </c>
      <c r="R10767"/>
    </row>
    <row r="10768" spans="12:18" x14ac:dyDescent="0.25">
      <c r="L10768" t="s">
        <v>1579</v>
      </c>
      <c r="M10768" t="s">
        <v>10425</v>
      </c>
      <c r="N10768" t="s">
        <v>48034</v>
      </c>
      <c r="O10768" s="76" t="s">
        <v>4374</v>
      </c>
      <c r="P10768" s="82">
        <v>11462</v>
      </c>
      <c r="Q10768" s="82" t="s">
        <v>72645</v>
      </c>
      <c r="R10768"/>
    </row>
    <row r="10769" spans="12:18" x14ac:dyDescent="0.25">
      <c r="L10769" t="s">
        <v>1579</v>
      </c>
      <c r="M10769" t="s">
        <v>18515</v>
      </c>
      <c r="N10769" t="s">
        <v>48035</v>
      </c>
      <c r="O10769" s="76" t="s">
        <v>4356</v>
      </c>
      <c r="P10769" s="82">
        <v>633</v>
      </c>
      <c r="Q10769" s="82" t="s">
        <v>80430</v>
      </c>
      <c r="R10769"/>
    </row>
    <row r="10770" spans="12:18" x14ac:dyDescent="0.25">
      <c r="L10770" t="s">
        <v>1579</v>
      </c>
      <c r="M10770" t="s">
        <v>34434</v>
      </c>
      <c r="N10770" t="s">
        <v>48036</v>
      </c>
      <c r="O10770" s="76" t="s">
        <v>4356</v>
      </c>
      <c r="P10770" s="82">
        <v>1606</v>
      </c>
      <c r="Q10770" s="82" t="s">
        <v>80436</v>
      </c>
      <c r="R10770"/>
    </row>
    <row r="10771" spans="12:18" x14ac:dyDescent="0.25">
      <c r="L10771" t="s">
        <v>1579</v>
      </c>
      <c r="M10771" t="s">
        <v>8554</v>
      </c>
      <c r="N10771" t="s">
        <v>48037</v>
      </c>
      <c r="O10771" s="76" t="s">
        <v>4356</v>
      </c>
      <c r="P10771" s="82">
        <v>788</v>
      </c>
      <c r="Q10771" s="82" t="s">
        <v>80287</v>
      </c>
      <c r="R10771"/>
    </row>
    <row r="10772" spans="12:18" x14ac:dyDescent="0.25">
      <c r="L10772" t="s">
        <v>1579</v>
      </c>
      <c r="M10772" t="s">
        <v>8555</v>
      </c>
      <c r="N10772" t="s">
        <v>48038</v>
      </c>
      <c r="O10772" s="76" t="s">
        <v>4374</v>
      </c>
      <c r="P10772" s="82">
        <v>7311</v>
      </c>
      <c r="Q10772" s="82" t="s">
        <v>72645</v>
      </c>
      <c r="R10772"/>
    </row>
    <row r="10773" spans="12:18" x14ac:dyDescent="0.25">
      <c r="L10773" t="s">
        <v>1579</v>
      </c>
      <c r="M10773" t="s">
        <v>8556</v>
      </c>
      <c r="N10773" t="s">
        <v>48039</v>
      </c>
      <c r="O10773" s="76" t="s">
        <v>4356</v>
      </c>
      <c r="P10773" s="82">
        <v>819</v>
      </c>
      <c r="Q10773" s="82" t="s">
        <v>80288</v>
      </c>
      <c r="R10773"/>
    </row>
    <row r="10774" spans="12:18" x14ac:dyDescent="0.25">
      <c r="L10774" t="s">
        <v>1579</v>
      </c>
      <c r="M10774" t="s">
        <v>18459</v>
      </c>
      <c r="N10774" t="s">
        <v>48040</v>
      </c>
      <c r="O10774" s="76" t="s">
        <v>4356</v>
      </c>
      <c r="P10774" s="82">
        <v>202</v>
      </c>
      <c r="Q10774" s="82" t="s">
        <v>80289</v>
      </c>
      <c r="R10774"/>
    </row>
    <row r="10775" spans="12:18" x14ac:dyDescent="0.25">
      <c r="L10775" t="s">
        <v>1579</v>
      </c>
      <c r="M10775" t="s">
        <v>10399</v>
      </c>
      <c r="N10775" t="s">
        <v>48041</v>
      </c>
      <c r="O10775" s="76" t="s">
        <v>4356</v>
      </c>
      <c r="P10775" s="82">
        <v>402</v>
      </c>
      <c r="Q10775" s="82" t="s">
        <v>80290</v>
      </c>
      <c r="R10775"/>
    </row>
    <row r="10776" spans="12:18" x14ac:dyDescent="0.25">
      <c r="L10776" t="s">
        <v>1579</v>
      </c>
      <c r="M10776" t="s">
        <v>8557</v>
      </c>
      <c r="N10776" t="s">
        <v>48042</v>
      </c>
      <c r="O10776" s="76" t="s">
        <v>4356</v>
      </c>
      <c r="P10776" s="82">
        <v>5076</v>
      </c>
      <c r="Q10776" s="82" t="s">
        <v>80291</v>
      </c>
      <c r="R10776"/>
    </row>
    <row r="10777" spans="12:18" x14ac:dyDescent="0.25">
      <c r="L10777" t="s">
        <v>1579</v>
      </c>
      <c r="M10777" t="s">
        <v>10400</v>
      </c>
      <c r="N10777" t="s">
        <v>48043</v>
      </c>
      <c r="O10777" s="76" t="s">
        <v>4356</v>
      </c>
      <c r="P10777" s="82">
        <v>471</v>
      </c>
      <c r="Q10777" s="82" t="s">
        <v>80292</v>
      </c>
      <c r="R10777"/>
    </row>
    <row r="10778" spans="12:18" x14ac:dyDescent="0.25">
      <c r="L10778" t="s">
        <v>1579</v>
      </c>
      <c r="M10778" t="s">
        <v>34414</v>
      </c>
      <c r="N10778" t="s">
        <v>48044</v>
      </c>
      <c r="O10778" s="76" t="s">
        <v>4356</v>
      </c>
      <c r="P10778" s="82">
        <v>787</v>
      </c>
      <c r="Q10778" s="82" t="s">
        <v>80293</v>
      </c>
      <c r="R10778"/>
    </row>
    <row r="10779" spans="12:18" x14ac:dyDescent="0.25">
      <c r="L10779" t="s">
        <v>1579</v>
      </c>
      <c r="M10779" t="s">
        <v>10401</v>
      </c>
      <c r="N10779" t="s">
        <v>48045</v>
      </c>
      <c r="O10779" s="76" t="s">
        <v>4356</v>
      </c>
      <c r="P10779" s="82">
        <v>1456</v>
      </c>
      <c r="Q10779" s="82" t="s">
        <v>80294</v>
      </c>
      <c r="R10779"/>
    </row>
    <row r="10780" spans="12:18" x14ac:dyDescent="0.25">
      <c r="L10780" t="s">
        <v>1579</v>
      </c>
      <c r="M10780" t="s">
        <v>8558</v>
      </c>
      <c r="N10780" t="s">
        <v>48046</v>
      </c>
      <c r="O10780" s="76" t="s">
        <v>4356</v>
      </c>
      <c r="P10780" s="82">
        <v>795</v>
      </c>
      <c r="Q10780" s="82" t="s">
        <v>80295</v>
      </c>
      <c r="R10780"/>
    </row>
    <row r="10781" spans="12:18" x14ac:dyDescent="0.25">
      <c r="L10781" t="s">
        <v>1579</v>
      </c>
      <c r="M10781" t="s">
        <v>20772</v>
      </c>
      <c r="N10781" t="s">
        <v>48047</v>
      </c>
      <c r="O10781" s="76" t="s">
        <v>4356</v>
      </c>
      <c r="P10781" s="82">
        <v>4073</v>
      </c>
      <c r="Q10781" s="82" t="s">
        <v>80296</v>
      </c>
      <c r="R10781"/>
    </row>
    <row r="10782" spans="12:18" x14ac:dyDescent="0.25">
      <c r="L10782" t="s">
        <v>1579</v>
      </c>
      <c r="M10782" t="s">
        <v>10402</v>
      </c>
      <c r="N10782" t="s">
        <v>48048</v>
      </c>
      <c r="O10782" s="76" t="s">
        <v>4356</v>
      </c>
      <c r="P10782" s="82">
        <v>1154</v>
      </c>
      <c r="Q10782" s="82" t="s">
        <v>80297</v>
      </c>
      <c r="R10782"/>
    </row>
    <row r="10783" spans="12:18" x14ac:dyDescent="0.25">
      <c r="L10783" t="s">
        <v>1579</v>
      </c>
      <c r="M10783" t="s">
        <v>8559</v>
      </c>
      <c r="N10783" t="s">
        <v>48049</v>
      </c>
      <c r="O10783" s="76" t="s">
        <v>4356</v>
      </c>
      <c r="P10783" s="82">
        <v>2124</v>
      </c>
      <c r="Q10783" s="82" t="s">
        <v>80298</v>
      </c>
      <c r="R10783"/>
    </row>
    <row r="10784" spans="12:18" x14ac:dyDescent="0.25">
      <c r="L10784" t="s">
        <v>1579</v>
      </c>
      <c r="M10784" t="s">
        <v>20773</v>
      </c>
      <c r="N10784" t="s">
        <v>48050</v>
      </c>
      <c r="O10784" s="76" t="s">
        <v>4356</v>
      </c>
      <c r="P10784" s="82">
        <v>859</v>
      </c>
      <c r="Q10784" s="82" t="s">
        <v>80299</v>
      </c>
      <c r="R10784"/>
    </row>
    <row r="10785" spans="12:18" x14ac:dyDescent="0.25">
      <c r="L10785" t="s">
        <v>1579</v>
      </c>
      <c r="M10785" t="s">
        <v>18461</v>
      </c>
      <c r="N10785" t="s">
        <v>48051</v>
      </c>
      <c r="O10785" s="76" t="s">
        <v>4356</v>
      </c>
      <c r="P10785" s="82">
        <v>3760</v>
      </c>
      <c r="Q10785" s="82" t="s">
        <v>80300</v>
      </c>
      <c r="R10785"/>
    </row>
    <row r="10786" spans="12:18" x14ac:dyDescent="0.25">
      <c r="L10786" t="s">
        <v>1579</v>
      </c>
      <c r="M10786" t="s">
        <v>10403</v>
      </c>
      <c r="N10786" t="s">
        <v>48052</v>
      </c>
      <c r="O10786" s="76" t="s">
        <v>4366</v>
      </c>
      <c r="P10786" s="82">
        <v>359</v>
      </c>
      <c r="Q10786" s="82" t="s">
        <v>80301</v>
      </c>
      <c r="R10786"/>
    </row>
    <row r="10787" spans="12:18" x14ac:dyDescent="0.25">
      <c r="L10787" t="s">
        <v>1579</v>
      </c>
      <c r="M10787" t="s">
        <v>8560</v>
      </c>
      <c r="N10787" t="s">
        <v>48053</v>
      </c>
      <c r="O10787" s="76" t="s">
        <v>4356</v>
      </c>
      <c r="P10787" s="82">
        <v>459</v>
      </c>
      <c r="Q10787" s="82" t="s">
        <v>80302</v>
      </c>
      <c r="R10787"/>
    </row>
    <row r="10788" spans="12:18" x14ac:dyDescent="0.25">
      <c r="L10788" t="s">
        <v>1579</v>
      </c>
      <c r="M10788" t="s">
        <v>34415</v>
      </c>
      <c r="N10788" t="s">
        <v>48054</v>
      </c>
      <c r="O10788" s="76" t="s">
        <v>4356</v>
      </c>
      <c r="P10788" s="82">
        <v>957</v>
      </c>
      <c r="Q10788" s="82" t="s">
        <v>80303</v>
      </c>
      <c r="R10788"/>
    </row>
    <row r="10789" spans="12:18" x14ac:dyDescent="0.25">
      <c r="L10789" t="s">
        <v>1579</v>
      </c>
      <c r="M10789" t="s">
        <v>8562</v>
      </c>
      <c r="N10789" t="s">
        <v>48055</v>
      </c>
      <c r="O10789" s="76" t="s">
        <v>4356</v>
      </c>
      <c r="P10789" s="82">
        <v>3356</v>
      </c>
      <c r="Q10789" s="82" t="s">
        <v>80306</v>
      </c>
      <c r="R10789"/>
    </row>
    <row r="10790" spans="12:18" x14ac:dyDescent="0.25">
      <c r="L10790" t="s">
        <v>1579</v>
      </c>
      <c r="M10790" t="s">
        <v>34416</v>
      </c>
      <c r="N10790" t="s">
        <v>48056</v>
      </c>
      <c r="O10790" s="76" t="s">
        <v>4356</v>
      </c>
      <c r="P10790" s="82">
        <v>3112</v>
      </c>
      <c r="Q10790" s="82" t="s">
        <v>80307</v>
      </c>
      <c r="R10790"/>
    </row>
    <row r="10791" spans="12:18" x14ac:dyDescent="0.25">
      <c r="L10791" t="s">
        <v>1579</v>
      </c>
      <c r="M10791" t="s">
        <v>34417</v>
      </c>
      <c r="N10791" t="s">
        <v>48057</v>
      </c>
      <c r="O10791" s="76" t="s">
        <v>4356</v>
      </c>
      <c r="P10791" s="82">
        <v>966</v>
      </c>
      <c r="Q10791" s="82" t="s">
        <v>80308</v>
      </c>
      <c r="R10791"/>
    </row>
    <row r="10792" spans="12:18" x14ac:dyDescent="0.25">
      <c r="L10792" t="s">
        <v>1579</v>
      </c>
      <c r="M10792" t="s">
        <v>18446</v>
      </c>
      <c r="N10792" t="s">
        <v>48058</v>
      </c>
      <c r="O10792" s="76" t="s">
        <v>4356</v>
      </c>
      <c r="P10792" s="82">
        <v>4478</v>
      </c>
      <c r="Q10792" s="82" t="s">
        <v>80246</v>
      </c>
      <c r="R10792"/>
    </row>
    <row r="10793" spans="12:18" x14ac:dyDescent="0.25">
      <c r="L10793" t="s">
        <v>1579</v>
      </c>
      <c r="M10793" t="s">
        <v>10405</v>
      </c>
      <c r="N10793" t="s">
        <v>48059</v>
      </c>
      <c r="O10793" s="76" t="s">
        <v>4356</v>
      </c>
      <c r="P10793" s="82">
        <v>6781</v>
      </c>
      <c r="Q10793" s="82" t="s">
        <v>80309</v>
      </c>
      <c r="R10793"/>
    </row>
    <row r="10794" spans="12:18" x14ac:dyDescent="0.25">
      <c r="L10794" t="s">
        <v>1579</v>
      </c>
      <c r="M10794" t="s">
        <v>10406</v>
      </c>
      <c r="N10794" t="s">
        <v>48060</v>
      </c>
      <c r="O10794" s="76" t="s">
        <v>4374</v>
      </c>
      <c r="P10794" s="82">
        <v>14559</v>
      </c>
      <c r="Q10794" s="82" t="s">
        <v>80310</v>
      </c>
      <c r="R10794"/>
    </row>
    <row r="10795" spans="12:18" x14ac:dyDescent="0.25">
      <c r="L10795" t="s">
        <v>1579</v>
      </c>
      <c r="M10795" t="s">
        <v>8563</v>
      </c>
      <c r="N10795" t="s">
        <v>48061</v>
      </c>
      <c r="O10795" s="76" t="s">
        <v>4356</v>
      </c>
      <c r="P10795" s="82">
        <v>703</v>
      </c>
      <c r="Q10795" s="82" t="s">
        <v>80311</v>
      </c>
      <c r="R10795"/>
    </row>
    <row r="10796" spans="12:18" x14ac:dyDescent="0.25">
      <c r="L10796" t="s">
        <v>1579</v>
      </c>
      <c r="M10796" t="s">
        <v>18463</v>
      </c>
      <c r="N10796" t="s">
        <v>48062</v>
      </c>
      <c r="O10796" s="76" t="s">
        <v>4356</v>
      </c>
      <c r="P10796" s="82">
        <v>2661</v>
      </c>
      <c r="Q10796" s="82" t="s">
        <v>80312</v>
      </c>
      <c r="R10796"/>
    </row>
    <row r="10797" spans="12:18" x14ac:dyDescent="0.25">
      <c r="L10797" t="s">
        <v>1579</v>
      </c>
      <c r="M10797" t="s">
        <v>34418</v>
      </c>
      <c r="N10797" t="s">
        <v>48063</v>
      </c>
      <c r="O10797" s="76" t="s">
        <v>4374</v>
      </c>
      <c r="P10797" s="82">
        <v>1970</v>
      </c>
      <c r="Q10797" s="82" t="s">
        <v>72645</v>
      </c>
      <c r="R10797"/>
    </row>
    <row r="10798" spans="12:18" x14ac:dyDescent="0.25">
      <c r="L10798" t="s">
        <v>1579</v>
      </c>
      <c r="M10798" t="s">
        <v>10408</v>
      </c>
      <c r="N10798" t="s">
        <v>48064</v>
      </c>
      <c r="O10798" s="76" t="s">
        <v>4356</v>
      </c>
      <c r="P10798" s="82">
        <v>5247</v>
      </c>
      <c r="Q10798" s="82" t="s">
        <v>80314</v>
      </c>
      <c r="R10798"/>
    </row>
    <row r="10799" spans="12:18" x14ac:dyDescent="0.25">
      <c r="L10799" t="s">
        <v>1579</v>
      </c>
      <c r="M10799" t="s">
        <v>8564</v>
      </c>
      <c r="N10799" t="s">
        <v>48065</v>
      </c>
      <c r="O10799" s="76" t="s">
        <v>4356</v>
      </c>
      <c r="P10799" s="82">
        <v>803</v>
      </c>
      <c r="Q10799" s="82" t="s">
        <v>80315</v>
      </c>
      <c r="R10799"/>
    </row>
    <row r="10800" spans="12:18" x14ac:dyDescent="0.25">
      <c r="L10800" t="s">
        <v>1579</v>
      </c>
      <c r="M10800" t="s">
        <v>10409</v>
      </c>
      <c r="N10800" t="s">
        <v>48066</v>
      </c>
      <c r="O10800" s="76" t="s">
        <v>4374</v>
      </c>
      <c r="P10800" s="82">
        <v>8436</v>
      </c>
      <c r="Q10800" s="82" t="s">
        <v>72645</v>
      </c>
      <c r="R10800"/>
    </row>
    <row r="10801" spans="12:18" x14ac:dyDescent="0.25">
      <c r="L10801" t="s">
        <v>1579</v>
      </c>
      <c r="M10801" t="s">
        <v>18465</v>
      </c>
      <c r="N10801" t="s">
        <v>48067</v>
      </c>
      <c r="O10801" s="76" t="s">
        <v>4374</v>
      </c>
      <c r="P10801" s="82">
        <v>2987</v>
      </c>
      <c r="Q10801" s="82" t="s">
        <v>72645</v>
      </c>
      <c r="R10801"/>
    </row>
    <row r="10802" spans="12:18" x14ac:dyDescent="0.25">
      <c r="L10802" t="s">
        <v>1579</v>
      </c>
      <c r="M10802" t="s">
        <v>10410</v>
      </c>
      <c r="N10802" t="s">
        <v>48068</v>
      </c>
      <c r="O10802" s="76" t="s">
        <v>4356</v>
      </c>
      <c r="P10802" s="82">
        <v>3627</v>
      </c>
      <c r="Q10802" s="82" t="s">
        <v>80316</v>
      </c>
      <c r="R10802"/>
    </row>
    <row r="10803" spans="12:18" x14ac:dyDescent="0.25">
      <c r="L10803" t="s">
        <v>1579</v>
      </c>
      <c r="M10803" t="s">
        <v>18467</v>
      </c>
      <c r="N10803" t="s">
        <v>48069</v>
      </c>
      <c r="O10803" s="76" t="s">
        <v>4356</v>
      </c>
      <c r="P10803" s="82">
        <v>3139</v>
      </c>
      <c r="Q10803" s="82" t="s">
        <v>80317</v>
      </c>
      <c r="R10803"/>
    </row>
    <row r="10804" spans="12:18" x14ac:dyDescent="0.25">
      <c r="L10804" t="s">
        <v>1579</v>
      </c>
      <c r="M10804" t="s">
        <v>20774</v>
      </c>
      <c r="N10804" t="s">
        <v>48070</v>
      </c>
      <c r="O10804" s="76" t="s">
        <v>4356</v>
      </c>
      <c r="P10804" s="82">
        <v>3474</v>
      </c>
      <c r="Q10804" s="82" t="s">
        <v>80318</v>
      </c>
      <c r="R10804"/>
    </row>
    <row r="10805" spans="12:18" x14ac:dyDescent="0.25">
      <c r="L10805" t="s">
        <v>1579</v>
      </c>
      <c r="M10805" t="s">
        <v>8565</v>
      </c>
      <c r="N10805" t="s">
        <v>48071</v>
      </c>
      <c r="O10805" s="76" t="s">
        <v>4356</v>
      </c>
      <c r="P10805" s="82">
        <v>518</v>
      </c>
      <c r="Q10805" s="82" t="s">
        <v>80319</v>
      </c>
      <c r="R10805"/>
    </row>
    <row r="10806" spans="12:18" x14ac:dyDescent="0.25">
      <c r="L10806" t="s">
        <v>1579</v>
      </c>
      <c r="M10806" t="s">
        <v>18468</v>
      </c>
      <c r="N10806" t="s">
        <v>48072</v>
      </c>
      <c r="O10806" s="76" t="s">
        <v>4356</v>
      </c>
      <c r="P10806" s="82">
        <v>1953</v>
      </c>
      <c r="Q10806" s="82" t="s">
        <v>80320</v>
      </c>
      <c r="R10806"/>
    </row>
    <row r="10807" spans="12:18" x14ac:dyDescent="0.25">
      <c r="L10807" t="s">
        <v>1579</v>
      </c>
      <c r="M10807" t="s">
        <v>34419</v>
      </c>
      <c r="N10807" t="s">
        <v>48073</v>
      </c>
      <c r="O10807" s="76" t="s">
        <v>4356</v>
      </c>
      <c r="P10807" s="82">
        <v>1229</v>
      </c>
      <c r="Q10807" s="82" t="s">
        <v>80321</v>
      </c>
      <c r="R10807"/>
    </row>
    <row r="10808" spans="12:18" x14ac:dyDescent="0.25">
      <c r="L10808" t="s">
        <v>1579</v>
      </c>
      <c r="M10808" t="s">
        <v>10411</v>
      </c>
      <c r="N10808" t="s">
        <v>48074</v>
      </c>
      <c r="O10808" s="76" t="s">
        <v>4356</v>
      </c>
      <c r="P10808" s="82">
        <v>3156</v>
      </c>
      <c r="Q10808" s="82" t="s">
        <v>80322</v>
      </c>
      <c r="R10808"/>
    </row>
    <row r="10809" spans="12:18" x14ac:dyDescent="0.25">
      <c r="L10809" t="s">
        <v>1579</v>
      </c>
      <c r="M10809" t="s">
        <v>8566</v>
      </c>
      <c r="N10809" t="s">
        <v>48075</v>
      </c>
      <c r="O10809" s="76" t="s">
        <v>4356</v>
      </c>
      <c r="P10809" s="82">
        <v>4171</v>
      </c>
      <c r="Q10809" s="82" t="s">
        <v>80323</v>
      </c>
      <c r="R10809"/>
    </row>
    <row r="10810" spans="12:18" x14ac:dyDescent="0.25">
      <c r="L10810" t="s">
        <v>1579</v>
      </c>
      <c r="M10810" t="s">
        <v>10412</v>
      </c>
      <c r="N10810" t="s">
        <v>48076</v>
      </c>
      <c r="O10810" s="76" t="s">
        <v>4356</v>
      </c>
      <c r="P10810" s="82">
        <v>3774</v>
      </c>
      <c r="Q10810" s="82" t="s">
        <v>80324</v>
      </c>
      <c r="R10810"/>
    </row>
    <row r="10811" spans="12:18" x14ac:dyDescent="0.25">
      <c r="L10811" t="s">
        <v>1579</v>
      </c>
      <c r="M10811" t="s">
        <v>34420</v>
      </c>
      <c r="N10811" t="s">
        <v>48077</v>
      </c>
      <c r="O10811" s="76" t="s">
        <v>4356</v>
      </c>
      <c r="P10811" s="82">
        <v>2136</v>
      </c>
      <c r="Q10811" s="82" t="s">
        <v>80325</v>
      </c>
      <c r="R10811"/>
    </row>
    <row r="10812" spans="12:18" x14ac:dyDescent="0.25">
      <c r="L10812" t="s">
        <v>1579</v>
      </c>
      <c r="M10812" t="s">
        <v>18469</v>
      </c>
      <c r="N10812" t="s">
        <v>48078</v>
      </c>
      <c r="O10812" s="76" t="s">
        <v>4356</v>
      </c>
      <c r="P10812" s="82">
        <v>2425</v>
      </c>
      <c r="Q10812" s="82" t="s">
        <v>80326</v>
      </c>
      <c r="R10812"/>
    </row>
    <row r="10813" spans="12:18" x14ac:dyDescent="0.25">
      <c r="L10813" t="s">
        <v>1579</v>
      </c>
      <c r="M10813" t="s">
        <v>8567</v>
      </c>
      <c r="N10813" t="s">
        <v>48079</v>
      </c>
      <c r="O10813" s="76" t="s">
        <v>4356</v>
      </c>
      <c r="P10813" s="82">
        <v>6064</v>
      </c>
      <c r="Q10813" s="82" t="s">
        <v>80327</v>
      </c>
      <c r="R10813"/>
    </row>
    <row r="10814" spans="12:18" x14ac:dyDescent="0.25">
      <c r="L10814" t="s">
        <v>1579</v>
      </c>
      <c r="M10814" t="s">
        <v>18471</v>
      </c>
      <c r="N10814" t="s">
        <v>48080</v>
      </c>
      <c r="O10814" s="76" t="s">
        <v>4356</v>
      </c>
      <c r="P10814" s="82">
        <v>2105</v>
      </c>
      <c r="Q10814" s="82" t="s">
        <v>80328</v>
      </c>
      <c r="R10814"/>
    </row>
    <row r="10815" spans="12:18" x14ac:dyDescent="0.25">
      <c r="L10815" t="s">
        <v>1579</v>
      </c>
      <c r="M10815" t="s">
        <v>8568</v>
      </c>
      <c r="N10815" t="s">
        <v>48081</v>
      </c>
      <c r="O10815" s="76" t="s">
        <v>4356</v>
      </c>
      <c r="P10815" s="82">
        <v>1758</v>
      </c>
      <c r="Q10815" s="82" t="s">
        <v>80329</v>
      </c>
      <c r="R10815"/>
    </row>
    <row r="10816" spans="12:18" x14ac:dyDescent="0.25">
      <c r="L10816" t="s">
        <v>1579</v>
      </c>
      <c r="M10816" t="s">
        <v>8569</v>
      </c>
      <c r="N10816" t="s">
        <v>48082</v>
      </c>
      <c r="O10816" s="76" t="s">
        <v>4356</v>
      </c>
      <c r="P10816" s="82">
        <v>3715</v>
      </c>
      <c r="Q10816" s="82" t="s">
        <v>80330</v>
      </c>
      <c r="R10816"/>
    </row>
    <row r="10817" spans="12:18" x14ac:dyDescent="0.25">
      <c r="L10817" t="s">
        <v>1579</v>
      </c>
      <c r="M10817" t="s">
        <v>10413</v>
      </c>
      <c r="N10817" t="s">
        <v>48083</v>
      </c>
      <c r="O10817" s="76" t="s">
        <v>4356</v>
      </c>
      <c r="P10817" s="82">
        <v>6297</v>
      </c>
      <c r="Q10817" s="82" t="s">
        <v>80331</v>
      </c>
      <c r="R10817"/>
    </row>
    <row r="10818" spans="12:18" x14ac:dyDescent="0.25">
      <c r="L10818" t="s">
        <v>1579</v>
      </c>
      <c r="M10818" t="s">
        <v>18473</v>
      </c>
      <c r="N10818" t="s">
        <v>48084</v>
      </c>
      <c r="O10818" s="76" t="s">
        <v>4356</v>
      </c>
      <c r="P10818" s="82">
        <v>3709</v>
      </c>
      <c r="Q10818" s="82" t="s">
        <v>80332</v>
      </c>
      <c r="R10818"/>
    </row>
    <row r="10819" spans="12:18" x14ac:dyDescent="0.25">
      <c r="L10819" t="s">
        <v>1579</v>
      </c>
      <c r="M10819" t="s">
        <v>8570</v>
      </c>
      <c r="N10819" t="s">
        <v>48085</v>
      </c>
      <c r="O10819" s="76" t="s">
        <v>4356</v>
      </c>
      <c r="P10819" s="82">
        <v>952</v>
      </c>
      <c r="Q10819" s="82" t="s">
        <v>80333</v>
      </c>
      <c r="R10819"/>
    </row>
    <row r="10820" spans="12:18" x14ac:dyDescent="0.25">
      <c r="L10820" t="s">
        <v>1579</v>
      </c>
      <c r="M10820" t="s">
        <v>10414</v>
      </c>
      <c r="N10820" t="s">
        <v>48086</v>
      </c>
      <c r="O10820" s="76" t="s">
        <v>4356</v>
      </c>
      <c r="P10820" s="82">
        <v>2813</v>
      </c>
      <c r="Q10820" s="82" t="s">
        <v>80334</v>
      </c>
      <c r="R10820"/>
    </row>
    <row r="10821" spans="12:18" x14ac:dyDescent="0.25">
      <c r="L10821" t="s">
        <v>1579</v>
      </c>
      <c r="M10821" t="s">
        <v>10415</v>
      </c>
      <c r="N10821" t="s">
        <v>48087</v>
      </c>
      <c r="O10821" s="76" t="s">
        <v>4356</v>
      </c>
      <c r="P10821" s="82">
        <v>1067</v>
      </c>
      <c r="Q10821" s="82" t="s">
        <v>80335</v>
      </c>
      <c r="R10821"/>
    </row>
    <row r="10822" spans="12:18" x14ac:dyDescent="0.25">
      <c r="L10822" t="s">
        <v>1579</v>
      </c>
      <c r="M10822" t="s">
        <v>34421</v>
      </c>
      <c r="N10822" t="s">
        <v>48088</v>
      </c>
      <c r="O10822" s="76" t="s">
        <v>4356</v>
      </c>
      <c r="P10822" s="82">
        <v>716</v>
      </c>
      <c r="Q10822" s="82" t="s">
        <v>80336</v>
      </c>
      <c r="R10822"/>
    </row>
    <row r="10823" spans="12:18" x14ac:dyDescent="0.25">
      <c r="L10823" t="s">
        <v>1579</v>
      </c>
      <c r="M10823" t="s">
        <v>8571</v>
      </c>
      <c r="N10823" t="s">
        <v>48089</v>
      </c>
      <c r="O10823" s="76" t="s">
        <v>4356</v>
      </c>
      <c r="P10823" s="82">
        <v>2510</v>
      </c>
      <c r="Q10823" s="82" t="s">
        <v>80337</v>
      </c>
      <c r="R10823"/>
    </row>
    <row r="10824" spans="12:18" x14ac:dyDescent="0.25">
      <c r="L10824" t="s">
        <v>1579</v>
      </c>
      <c r="M10824" t="s">
        <v>20775</v>
      </c>
      <c r="N10824" t="s">
        <v>48090</v>
      </c>
      <c r="O10824" s="76" t="s">
        <v>4356</v>
      </c>
      <c r="P10824" s="82">
        <v>3446</v>
      </c>
      <c r="Q10824" s="82" t="s">
        <v>80338</v>
      </c>
      <c r="R10824"/>
    </row>
    <row r="10825" spans="12:18" x14ac:dyDescent="0.25">
      <c r="L10825" t="s">
        <v>1579</v>
      </c>
      <c r="M10825" t="s">
        <v>18474</v>
      </c>
      <c r="N10825" t="s">
        <v>48091</v>
      </c>
      <c r="O10825" s="76" t="s">
        <v>4356</v>
      </c>
      <c r="P10825" s="82">
        <v>1596</v>
      </c>
      <c r="Q10825" s="82" t="s">
        <v>80339</v>
      </c>
      <c r="R10825"/>
    </row>
    <row r="10826" spans="12:18" x14ac:dyDescent="0.25">
      <c r="L10826" t="s">
        <v>1579</v>
      </c>
      <c r="M10826" t="s">
        <v>8572</v>
      </c>
      <c r="N10826" t="s">
        <v>48092</v>
      </c>
      <c r="O10826" s="76" t="s">
        <v>4356</v>
      </c>
      <c r="P10826" s="82">
        <v>785</v>
      </c>
      <c r="Q10826" s="82" t="s">
        <v>80340</v>
      </c>
      <c r="R10826"/>
    </row>
    <row r="10827" spans="12:18" x14ac:dyDescent="0.25">
      <c r="L10827" t="s">
        <v>1579</v>
      </c>
      <c r="M10827" t="s">
        <v>8573</v>
      </c>
      <c r="N10827" t="s">
        <v>48093</v>
      </c>
      <c r="O10827" s="76" t="s">
        <v>4356</v>
      </c>
      <c r="P10827" s="82">
        <v>2776</v>
      </c>
      <c r="Q10827" s="82" t="s">
        <v>80341</v>
      </c>
      <c r="R10827"/>
    </row>
    <row r="10828" spans="12:18" x14ac:dyDescent="0.25">
      <c r="L10828" t="s">
        <v>1579</v>
      </c>
      <c r="M10828" t="s">
        <v>20776</v>
      </c>
      <c r="N10828" t="s">
        <v>48094</v>
      </c>
      <c r="O10828" s="76" t="s">
        <v>4374</v>
      </c>
      <c r="P10828" s="82">
        <v>13337</v>
      </c>
      <c r="Q10828" s="82" t="s">
        <v>72645</v>
      </c>
      <c r="R10828"/>
    </row>
    <row r="10829" spans="12:18" x14ac:dyDescent="0.25">
      <c r="L10829" t="s">
        <v>1579</v>
      </c>
      <c r="M10829" t="s">
        <v>20777</v>
      </c>
      <c r="N10829" t="s">
        <v>48095</v>
      </c>
      <c r="O10829" s="76" t="s">
        <v>4356</v>
      </c>
      <c r="P10829" s="82">
        <v>4174</v>
      </c>
      <c r="Q10829" s="82" t="s">
        <v>80342</v>
      </c>
      <c r="R10829"/>
    </row>
    <row r="10830" spans="12:18" x14ac:dyDescent="0.25">
      <c r="L10830" t="s">
        <v>1579</v>
      </c>
      <c r="M10830" t="s">
        <v>20778</v>
      </c>
      <c r="N10830" t="s">
        <v>48096</v>
      </c>
      <c r="O10830" s="76" t="s">
        <v>4356</v>
      </c>
      <c r="P10830" s="82">
        <v>3496</v>
      </c>
      <c r="Q10830" s="82" t="s">
        <v>80343</v>
      </c>
      <c r="R10830"/>
    </row>
    <row r="10831" spans="12:18" x14ac:dyDescent="0.25">
      <c r="L10831" t="s">
        <v>1579</v>
      </c>
      <c r="M10831" t="s">
        <v>20779</v>
      </c>
      <c r="N10831" t="s">
        <v>48097</v>
      </c>
      <c r="O10831" s="76" t="s">
        <v>4356</v>
      </c>
      <c r="P10831" s="82">
        <v>1759</v>
      </c>
      <c r="Q10831" s="82" t="s">
        <v>80344</v>
      </c>
      <c r="R10831"/>
    </row>
    <row r="10832" spans="12:18" x14ac:dyDescent="0.25">
      <c r="L10832" t="s">
        <v>1579</v>
      </c>
      <c r="M10832" t="s">
        <v>10416</v>
      </c>
      <c r="N10832" t="s">
        <v>48098</v>
      </c>
      <c r="O10832" s="76" t="s">
        <v>4356</v>
      </c>
      <c r="P10832" s="82">
        <v>1404</v>
      </c>
      <c r="Q10832" s="82" t="s">
        <v>80345</v>
      </c>
      <c r="R10832"/>
    </row>
    <row r="10833" spans="12:18" x14ac:dyDescent="0.25">
      <c r="L10833" t="s">
        <v>1579</v>
      </c>
      <c r="M10833" t="s">
        <v>18477</v>
      </c>
      <c r="N10833" t="s">
        <v>48099</v>
      </c>
      <c r="O10833" s="76" t="s">
        <v>4356</v>
      </c>
      <c r="P10833" s="82">
        <v>6607</v>
      </c>
      <c r="Q10833" s="82" t="s">
        <v>80346</v>
      </c>
      <c r="R10833"/>
    </row>
    <row r="10834" spans="12:18" x14ac:dyDescent="0.25">
      <c r="L10834" t="s">
        <v>1579</v>
      </c>
      <c r="M10834" t="s">
        <v>20780</v>
      </c>
      <c r="N10834" t="s">
        <v>48100</v>
      </c>
      <c r="O10834" s="76" t="s">
        <v>4356</v>
      </c>
      <c r="P10834" s="82">
        <v>2151</v>
      </c>
      <c r="Q10834" s="82" t="s">
        <v>80347</v>
      </c>
      <c r="R10834"/>
    </row>
    <row r="10835" spans="12:18" x14ac:dyDescent="0.25">
      <c r="L10835" t="s">
        <v>1579</v>
      </c>
      <c r="M10835" t="s">
        <v>15487</v>
      </c>
      <c r="N10835" t="s">
        <v>48101</v>
      </c>
      <c r="O10835" s="76" t="s">
        <v>4356</v>
      </c>
      <c r="P10835" s="82">
        <v>3975</v>
      </c>
      <c r="Q10835" s="82" t="s">
        <v>80348</v>
      </c>
      <c r="R10835"/>
    </row>
    <row r="10836" spans="12:18" x14ac:dyDescent="0.25">
      <c r="L10836" t="s">
        <v>1579</v>
      </c>
      <c r="M10836" t="s">
        <v>10417</v>
      </c>
      <c r="N10836" t="s">
        <v>48102</v>
      </c>
      <c r="O10836" s="76" t="s">
        <v>4356</v>
      </c>
      <c r="P10836" s="82">
        <v>1866</v>
      </c>
      <c r="Q10836" s="82" t="s">
        <v>80349</v>
      </c>
      <c r="R10836"/>
    </row>
    <row r="10837" spans="12:18" x14ac:dyDescent="0.25">
      <c r="L10837" t="s">
        <v>1579</v>
      </c>
      <c r="M10837" t="s">
        <v>10418</v>
      </c>
      <c r="N10837" t="s">
        <v>48103</v>
      </c>
      <c r="O10837" s="76" t="s">
        <v>4356</v>
      </c>
      <c r="P10837" s="82">
        <v>5083</v>
      </c>
      <c r="Q10837" s="82" t="s">
        <v>80350</v>
      </c>
      <c r="R10837"/>
    </row>
    <row r="10838" spans="12:18" x14ac:dyDescent="0.25">
      <c r="L10838" t="s">
        <v>1579</v>
      </c>
      <c r="M10838" t="s">
        <v>8574</v>
      </c>
      <c r="N10838" t="s">
        <v>48104</v>
      </c>
      <c r="O10838" s="76" t="s">
        <v>4356</v>
      </c>
      <c r="P10838" s="82">
        <v>2063</v>
      </c>
      <c r="Q10838" s="82" t="s">
        <v>80351</v>
      </c>
      <c r="R10838"/>
    </row>
    <row r="10839" spans="12:18" x14ac:dyDescent="0.25">
      <c r="L10839" t="s">
        <v>1579</v>
      </c>
      <c r="M10839" t="s">
        <v>20753</v>
      </c>
      <c r="N10839" t="s">
        <v>48105</v>
      </c>
      <c r="O10839" s="76" t="s">
        <v>4356</v>
      </c>
      <c r="P10839" s="82">
        <v>1922</v>
      </c>
      <c r="Q10839" s="82" t="s">
        <v>80202</v>
      </c>
      <c r="R10839"/>
    </row>
    <row r="10840" spans="12:18" x14ac:dyDescent="0.25">
      <c r="L10840" t="s">
        <v>1579</v>
      </c>
      <c r="M10840" t="s">
        <v>10419</v>
      </c>
      <c r="N10840" t="s">
        <v>48106</v>
      </c>
      <c r="O10840" s="76" t="s">
        <v>4356</v>
      </c>
      <c r="P10840" s="82">
        <v>1246</v>
      </c>
      <c r="Q10840" s="82" t="s">
        <v>80352</v>
      </c>
      <c r="R10840"/>
    </row>
    <row r="10841" spans="12:18" x14ac:dyDescent="0.25">
      <c r="L10841" t="s">
        <v>1579</v>
      </c>
      <c r="M10841" t="s">
        <v>8575</v>
      </c>
      <c r="N10841" t="s">
        <v>48107</v>
      </c>
      <c r="O10841" s="76" t="s">
        <v>4356</v>
      </c>
      <c r="P10841" s="82">
        <v>2088</v>
      </c>
      <c r="Q10841" s="82" t="s">
        <v>80353</v>
      </c>
      <c r="R10841"/>
    </row>
    <row r="10842" spans="12:18" x14ac:dyDescent="0.25">
      <c r="L10842" t="s">
        <v>1579</v>
      </c>
      <c r="M10842" t="s">
        <v>8577</v>
      </c>
      <c r="N10842" t="s">
        <v>48108</v>
      </c>
      <c r="O10842" s="76" t="s">
        <v>4356</v>
      </c>
      <c r="P10842" s="82">
        <v>2291</v>
      </c>
      <c r="Q10842" s="82" t="s">
        <v>80355</v>
      </c>
      <c r="R10842"/>
    </row>
    <row r="10843" spans="12:18" x14ac:dyDescent="0.25">
      <c r="L10843" t="s">
        <v>1579</v>
      </c>
      <c r="M10843" t="s">
        <v>8576</v>
      </c>
      <c r="N10843" t="s">
        <v>48109</v>
      </c>
      <c r="O10843" s="76" t="s">
        <v>4356</v>
      </c>
      <c r="P10843" s="82">
        <v>1227</v>
      </c>
      <c r="Q10843" s="82" t="s">
        <v>80354</v>
      </c>
      <c r="R10843"/>
    </row>
    <row r="10844" spans="12:18" x14ac:dyDescent="0.25">
      <c r="L10844" t="s">
        <v>1579</v>
      </c>
      <c r="M10844" t="s">
        <v>18478</v>
      </c>
      <c r="N10844" t="s">
        <v>48110</v>
      </c>
      <c r="O10844" s="76" t="s">
        <v>4356</v>
      </c>
      <c r="P10844" s="82">
        <v>1241</v>
      </c>
      <c r="Q10844" s="82" t="s">
        <v>80357</v>
      </c>
      <c r="R10844"/>
    </row>
    <row r="10845" spans="12:18" x14ac:dyDescent="0.25">
      <c r="L10845" t="s">
        <v>1579</v>
      </c>
      <c r="M10845" t="s">
        <v>34422</v>
      </c>
      <c r="N10845" t="s">
        <v>48111</v>
      </c>
      <c r="O10845" s="76" t="s">
        <v>4356</v>
      </c>
      <c r="P10845" s="82">
        <v>4457</v>
      </c>
      <c r="Q10845" s="82" t="s">
        <v>80356</v>
      </c>
      <c r="R10845"/>
    </row>
    <row r="10846" spans="12:18" x14ac:dyDescent="0.25">
      <c r="L10846" t="s">
        <v>1579</v>
      </c>
      <c r="M10846" t="s">
        <v>20781</v>
      </c>
      <c r="N10846" t="s">
        <v>48112</v>
      </c>
      <c r="O10846" s="76" t="s">
        <v>4356</v>
      </c>
      <c r="P10846" s="82">
        <v>3766</v>
      </c>
      <c r="Q10846" s="82" t="s">
        <v>80358</v>
      </c>
      <c r="R10846"/>
    </row>
    <row r="10847" spans="12:18" x14ac:dyDescent="0.25">
      <c r="L10847" t="s">
        <v>1579</v>
      </c>
      <c r="M10847" t="s">
        <v>20782</v>
      </c>
      <c r="N10847" t="s">
        <v>48113</v>
      </c>
      <c r="O10847" s="76" t="s">
        <v>4356</v>
      </c>
      <c r="P10847" s="82">
        <v>2870</v>
      </c>
      <c r="Q10847" s="82" t="s">
        <v>80359</v>
      </c>
      <c r="R10847"/>
    </row>
    <row r="10848" spans="12:18" x14ac:dyDescent="0.25">
      <c r="L10848" t="s">
        <v>1579</v>
      </c>
      <c r="M10848" t="s">
        <v>34423</v>
      </c>
      <c r="N10848" t="s">
        <v>48114</v>
      </c>
      <c r="O10848" s="76" t="s">
        <v>4366</v>
      </c>
      <c r="P10848" s="82">
        <v>674</v>
      </c>
      <c r="Q10848" s="82" t="s">
        <v>80360</v>
      </c>
      <c r="R10848"/>
    </row>
    <row r="10849" spans="12:18" x14ac:dyDescent="0.25">
      <c r="L10849" t="s">
        <v>1579</v>
      </c>
      <c r="M10849" t="s">
        <v>18479</v>
      </c>
      <c r="N10849" t="s">
        <v>48115</v>
      </c>
      <c r="O10849" s="76" t="s">
        <v>4374</v>
      </c>
      <c r="P10849" s="82">
        <v>12822</v>
      </c>
      <c r="Q10849" s="82" t="s">
        <v>72645</v>
      </c>
      <c r="R10849"/>
    </row>
    <row r="10850" spans="12:18" x14ac:dyDescent="0.25">
      <c r="L10850" t="s">
        <v>1579</v>
      </c>
      <c r="M10850" t="s">
        <v>18480</v>
      </c>
      <c r="N10850" t="s">
        <v>48116</v>
      </c>
      <c r="O10850" s="76" t="s">
        <v>4356</v>
      </c>
      <c r="P10850" s="82">
        <v>1766</v>
      </c>
      <c r="Q10850" s="82" t="s">
        <v>80361</v>
      </c>
      <c r="R10850"/>
    </row>
    <row r="10851" spans="12:18" x14ac:dyDescent="0.25">
      <c r="L10851" t="s">
        <v>1579</v>
      </c>
      <c r="M10851" t="s">
        <v>10420</v>
      </c>
      <c r="N10851" t="s">
        <v>48117</v>
      </c>
      <c r="O10851" s="76" t="s">
        <v>4356</v>
      </c>
      <c r="P10851" s="82">
        <v>682</v>
      </c>
      <c r="Q10851" s="82" t="s">
        <v>80362</v>
      </c>
      <c r="R10851"/>
    </row>
    <row r="10852" spans="12:18" x14ac:dyDescent="0.25">
      <c r="L10852" t="s">
        <v>1579</v>
      </c>
      <c r="M10852" t="s">
        <v>34424</v>
      </c>
      <c r="N10852" t="s">
        <v>48118</v>
      </c>
      <c r="O10852" s="76" t="s">
        <v>4356</v>
      </c>
      <c r="P10852" s="82">
        <v>2967</v>
      </c>
      <c r="Q10852" s="82" t="s">
        <v>80363</v>
      </c>
      <c r="R10852"/>
    </row>
    <row r="10853" spans="12:18" x14ac:dyDescent="0.25">
      <c r="L10853" t="s">
        <v>1579</v>
      </c>
      <c r="M10853" t="s">
        <v>18481</v>
      </c>
      <c r="N10853" t="s">
        <v>48119</v>
      </c>
      <c r="O10853" s="76" t="s">
        <v>4356</v>
      </c>
      <c r="P10853" s="82">
        <v>4109</v>
      </c>
      <c r="Q10853" s="82" t="s">
        <v>80364</v>
      </c>
      <c r="R10853"/>
    </row>
    <row r="10854" spans="12:18" x14ac:dyDescent="0.25">
      <c r="L10854" t="s">
        <v>1579</v>
      </c>
      <c r="M10854" t="s">
        <v>34425</v>
      </c>
      <c r="N10854" t="s">
        <v>48120</v>
      </c>
      <c r="O10854" s="76" t="s">
        <v>4356</v>
      </c>
      <c r="P10854" s="82">
        <v>2801</v>
      </c>
      <c r="Q10854" s="82" t="s">
        <v>80365</v>
      </c>
      <c r="R10854"/>
    </row>
    <row r="10855" spans="12:18" x14ac:dyDescent="0.25">
      <c r="L10855" t="s">
        <v>1579</v>
      </c>
      <c r="M10855" t="s">
        <v>10421</v>
      </c>
      <c r="N10855" t="s">
        <v>48121</v>
      </c>
      <c r="O10855" s="76" t="s">
        <v>4356</v>
      </c>
      <c r="P10855" s="82">
        <v>1580</v>
      </c>
      <c r="Q10855" s="82" t="s">
        <v>80366</v>
      </c>
      <c r="R10855"/>
    </row>
    <row r="10856" spans="12:18" x14ac:dyDescent="0.25">
      <c r="L10856" t="s">
        <v>1579</v>
      </c>
      <c r="M10856" t="s">
        <v>8591</v>
      </c>
      <c r="N10856" t="s">
        <v>48122</v>
      </c>
      <c r="O10856" s="76" t="s">
        <v>4356</v>
      </c>
      <c r="P10856" s="82">
        <v>3792</v>
      </c>
      <c r="Q10856" s="82" t="s">
        <v>80438</v>
      </c>
      <c r="R10856"/>
    </row>
    <row r="10857" spans="12:18" x14ac:dyDescent="0.25">
      <c r="L10857" t="s">
        <v>1579</v>
      </c>
      <c r="M10857" t="s">
        <v>34426</v>
      </c>
      <c r="N10857" t="s">
        <v>48123</v>
      </c>
      <c r="O10857" s="76" t="s">
        <v>4374</v>
      </c>
      <c r="P10857" s="82">
        <v>8250</v>
      </c>
      <c r="Q10857" s="82" t="s">
        <v>72645</v>
      </c>
      <c r="R10857"/>
    </row>
    <row r="10858" spans="12:18" x14ac:dyDescent="0.25">
      <c r="L10858" t="s">
        <v>1579</v>
      </c>
      <c r="M10858" t="s">
        <v>18482</v>
      </c>
      <c r="N10858" t="s">
        <v>48124</v>
      </c>
      <c r="O10858" s="76" t="s">
        <v>4356</v>
      </c>
      <c r="P10858" s="82">
        <v>1810</v>
      </c>
      <c r="Q10858" s="82" t="s">
        <v>80367</v>
      </c>
      <c r="R10858"/>
    </row>
    <row r="10859" spans="12:18" x14ac:dyDescent="0.25">
      <c r="L10859" t="s">
        <v>1579</v>
      </c>
      <c r="M10859" t="s">
        <v>20783</v>
      </c>
      <c r="N10859" t="s">
        <v>48125</v>
      </c>
      <c r="O10859" s="76" t="s">
        <v>4356</v>
      </c>
      <c r="P10859" s="82">
        <v>391</v>
      </c>
      <c r="Q10859" s="82" t="s">
        <v>80368</v>
      </c>
      <c r="R10859"/>
    </row>
    <row r="10860" spans="12:18" x14ac:dyDescent="0.25">
      <c r="L10860" t="s">
        <v>1579</v>
      </c>
      <c r="M10860" t="s">
        <v>18485</v>
      </c>
      <c r="N10860" t="s">
        <v>48126</v>
      </c>
      <c r="O10860" s="76" t="s">
        <v>4356</v>
      </c>
      <c r="P10860" s="82">
        <v>1211</v>
      </c>
      <c r="Q10860" s="82" t="s">
        <v>80369</v>
      </c>
      <c r="R10860"/>
    </row>
    <row r="10861" spans="12:18" x14ac:dyDescent="0.25">
      <c r="L10861" t="s">
        <v>1579</v>
      </c>
      <c r="M10861" t="s">
        <v>18487</v>
      </c>
      <c r="N10861" t="s">
        <v>48127</v>
      </c>
      <c r="O10861" s="76" t="s">
        <v>4356</v>
      </c>
      <c r="P10861" s="82">
        <v>2156</v>
      </c>
      <c r="Q10861" s="82" t="s">
        <v>80370</v>
      </c>
      <c r="R10861"/>
    </row>
    <row r="10862" spans="12:18" x14ac:dyDescent="0.25">
      <c r="L10862" t="s">
        <v>1579</v>
      </c>
      <c r="M10862" t="s">
        <v>34427</v>
      </c>
      <c r="N10862" t="s">
        <v>48128</v>
      </c>
      <c r="O10862" s="76" t="s">
        <v>4356</v>
      </c>
      <c r="P10862" s="82">
        <v>1516</v>
      </c>
      <c r="Q10862" s="82" t="s">
        <v>80371</v>
      </c>
      <c r="R10862"/>
    </row>
    <row r="10863" spans="12:18" x14ac:dyDescent="0.25">
      <c r="L10863" t="s">
        <v>1579</v>
      </c>
      <c r="M10863" t="s">
        <v>34428</v>
      </c>
      <c r="N10863" t="s">
        <v>48129</v>
      </c>
      <c r="O10863" s="76" t="s">
        <v>4356</v>
      </c>
      <c r="P10863" s="82">
        <v>1500</v>
      </c>
      <c r="Q10863" s="82" t="s">
        <v>80372</v>
      </c>
      <c r="R10863"/>
    </row>
    <row r="10864" spans="12:18" x14ac:dyDescent="0.25">
      <c r="L10864" t="s">
        <v>1579</v>
      </c>
      <c r="M10864" t="s">
        <v>20784</v>
      </c>
      <c r="N10864" t="s">
        <v>48130</v>
      </c>
      <c r="O10864" s="76" t="s">
        <v>4356</v>
      </c>
      <c r="P10864" s="82">
        <v>702</v>
      </c>
      <c r="Q10864" s="82" t="s">
        <v>80373</v>
      </c>
      <c r="R10864"/>
    </row>
    <row r="10865" spans="12:18" x14ac:dyDescent="0.25">
      <c r="L10865" t="s">
        <v>1579</v>
      </c>
      <c r="M10865" t="s">
        <v>18489</v>
      </c>
      <c r="N10865" t="s">
        <v>48131</v>
      </c>
      <c r="O10865" s="76" t="s">
        <v>4356</v>
      </c>
      <c r="P10865" s="82">
        <v>1117</v>
      </c>
      <c r="Q10865" s="82" t="s">
        <v>80374</v>
      </c>
      <c r="R10865"/>
    </row>
    <row r="10866" spans="12:18" x14ac:dyDescent="0.25">
      <c r="L10866" t="s">
        <v>1579</v>
      </c>
      <c r="M10866" t="s">
        <v>10422</v>
      </c>
      <c r="N10866" t="s">
        <v>48132</v>
      </c>
      <c r="O10866" s="76" t="s">
        <v>4356</v>
      </c>
      <c r="P10866" s="82">
        <v>1739</v>
      </c>
      <c r="Q10866" s="82" t="s">
        <v>80375</v>
      </c>
      <c r="R10866"/>
    </row>
    <row r="10867" spans="12:18" x14ac:dyDescent="0.25">
      <c r="L10867" t="s">
        <v>1579</v>
      </c>
      <c r="M10867" t="s">
        <v>10423</v>
      </c>
      <c r="N10867" t="s">
        <v>48133</v>
      </c>
      <c r="O10867" s="76" t="s">
        <v>4450</v>
      </c>
      <c r="P10867" s="82">
        <v>62985</v>
      </c>
      <c r="Q10867" s="82" t="s">
        <v>72645</v>
      </c>
      <c r="R10867"/>
    </row>
    <row r="10868" spans="12:18" x14ac:dyDescent="0.25">
      <c r="L10868" t="s">
        <v>1579</v>
      </c>
      <c r="M10868" t="s">
        <v>10424</v>
      </c>
      <c r="N10868" t="s">
        <v>48134</v>
      </c>
      <c r="O10868" s="76" t="s">
        <v>4374</v>
      </c>
      <c r="P10868" s="82">
        <v>12057</v>
      </c>
      <c r="Q10868" s="82" t="s">
        <v>80376</v>
      </c>
      <c r="R10868"/>
    </row>
    <row r="10869" spans="12:18" x14ac:dyDescent="0.25">
      <c r="L10869" t="s">
        <v>1579</v>
      </c>
      <c r="M10869" t="s">
        <v>20785</v>
      </c>
      <c r="N10869" t="s">
        <v>48135</v>
      </c>
      <c r="O10869" s="76" t="s">
        <v>4356</v>
      </c>
      <c r="P10869" s="82">
        <v>2908</v>
      </c>
      <c r="Q10869" s="82" t="s">
        <v>80377</v>
      </c>
      <c r="R10869"/>
    </row>
    <row r="10870" spans="12:18" x14ac:dyDescent="0.25">
      <c r="L10870" t="s">
        <v>1579</v>
      </c>
      <c r="M10870" t="s">
        <v>18491</v>
      </c>
      <c r="N10870" t="s">
        <v>48136</v>
      </c>
      <c r="O10870" s="76" t="s">
        <v>4356</v>
      </c>
      <c r="P10870" s="82">
        <v>4185</v>
      </c>
      <c r="Q10870" s="82" t="s">
        <v>80378</v>
      </c>
      <c r="R10870"/>
    </row>
    <row r="10871" spans="12:18" x14ac:dyDescent="0.25">
      <c r="L10871" t="s">
        <v>1579</v>
      </c>
      <c r="M10871" t="s">
        <v>8579</v>
      </c>
      <c r="N10871" t="s">
        <v>48137</v>
      </c>
      <c r="O10871" s="76" t="s">
        <v>4356</v>
      </c>
      <c r="P10871" s="82">
        <v>839</v>
      </c>
      <c r="Q10871" s="82" t="s">
        <v>80380</v>
      </c>
      <c r="R10871"/>
    </row>
    <row r="10872" spans="12:18" x14ac:dyDescent="0.25">
      <c r="L10872" t="s">
        <v>1579</v>
      </c>
      <c r="M10872" t="s">
        <v>20786</v>
      </c>
      <c r="N10872" t="s">
        <v>48138</v>
      </c>
      <c r="O10872" s="76" t="s">
        <v>4374</v>
      </c>
      <c r="P10872" s="82">
        <v>3404</v>
      </c>
      <c r="Q10872" s="82" t="s">
        <v>80381</v>
      </c>
      <c r="R10872"/>
    </row>
    <row r="10873" spans="12:18" x14ac:dyDescent="0.25">
      <c r="L10873" t="s">
        <v>1579</v>
      </c>
      <c r="M10873" t="s">
        <v>34429</v>
      </c>
      <c r="N10873" t="s">
        <v>48139</v>
      </c>
      <c r="O10873" s="76" t="s">
        <v>4356</v>
      </c>
      <c r="P10873" s="82">
        <v>955</v>
      </c>
      <c r="Q10873" s="82" t="s">
        <v>80382</v>
      </c>
      <c r="R10873"/>
    </row>
    <row r="10874" spans="12:18" x14ac:dyDescent="0.25">
      <c r="L10874" t="s">
        <v>1579</v>
      </c>
      <c r="M10874" t="s">
        <v>8580</v>
      </c>
      <c r="N10874" t="s">
        <v>48140</v>
      </c>
      <c r="O10874" s="76" t="s">
        <v>4356</v>
      </c>
      <c r="P10874" s="82">
        <v>7671</v>
      </c>
      <c r="Q10874" s="82" t="s">
        <v>80383</v>
      </c>
      <c r="R10874"/>
    </row>
    <row r="10875" spans="12:18" x14ac:dyDescent="0.25">
      <c r="L10875" t="s">
        <v>1579</v>
      </c>
      <c r="M10875" t="s">
        <v>10433</v>
      </c>
      <c r="N10875" t="s">
        <v>48141</v>
      </c>
      <c r="O10875" s="76" t="s">
        <v>4356</v>
      </c>
      <c r="P10875" s="82">
        <v>2409</v>
      </c>
      <c r="Q10875" s="82" t="s">
        <v>80411</v>
      </c>
      <c r="R10875"/>
    </row>
    <row r="10876" spans="12:18" x14ac:dyDescent="0.25">
      <c r="L10876" t="s">
        <v>1579</v>
      </c>
      <c r="M10876" t="s">
        <v>18504</v>
      </c>
      <c r="N10876" t="s">
        <v>48142</v>
      </c>
      <c r="O10876" s="76" t="s">
        <v>4356</v>
      </c>
      <c r="P10876" s="82">
        <v>5380</v>
      </c>
      <c r="Q10876" s="82" t="s">
        <v>80412</v>
      </c>
      <c r="R10876"/>
    </row>
    <row r="10877" spans="12:18" x14ac:dyDescent="0.25">
      <c r="L10877" t="s">
        <v>1579</v>
      </c>
      <c r="M10877" t="s">
        <v>34432</v>
      </c>
      <c r="N10877" t="s">
        <v>48143</v>
      </c>
      <c r="O10877" s="76" t="s">
        <v>4366</v>
      </c>
      <c r="P10877" s="82">
        <v>757</v>
      </c>
      <c r="Q10877" s="82" t="s">
        <v>80413</v>
      </c>
      <c r="R10877"/>
    </row>
    <row r="10878" spans="12:18" x14ac:dyDescent="0.25">
      <c r="L10878" t="s">
        <v>1579</v>
      </c>
      <c r="M10878" t="s">
        <v>18506</v>
      </c>
      <c r="N10878" t="s">
        <v>48144</v>
      </c>
      <c r="O10878" s="76" t="s">
        <v>4356</v>
      </c>
      <c r="P10878" s="82">
        <v>1208</v>
      </c>
      <c r="Q10878" s="82" t="s">
        <v>80414</v>
      </c>
      <c r="R10878"/>
    </row>
    <row r="10879" spans="12:18" x14ac:dyDescent="0.25">
      <c r="L10879" t="s">
        <v>1579</v>
      </c>
      <c r="M10879" t="s">
        <v>8586</v>
      </c>
      <c r="N10879" t="s">
        <v>48145</v>
      </c>
      <c r="O10879" s="76" t="s">
        <v>4356</v>
      </c>
      <c r="P10879" s="82">
        <v>2265</v>
      </c>
      <c r="Q10879" s="82" t="s">
        <v>80415</v>
      </c>
      <c r="R10879"/>
    </row>
    <row r="10880" spans="12:18" x14ac:dyDescent="0.25">
      <c r="L10880" t="s">
        <v>1579</v>
      </c>
      <c r="M10880" t="s">
        <v>34433</v>
      </c>
      <c r="N10880" t="s">
        <v>48146</v>
      </c>
      <c r="O10880" s="76" t="s">
        <v>4356</v>
      </c>
      <c r="P10880" s="82">
        <v>1808</v>
      </c>
      <c r="Q10880" s="82" t="s">
        <v>80416</v>
      </c>
      <c r="R10880"/>
    </row>
    <row r="10881" spans="12:18" x14ac:dyDescent="0.25">
      <c r="L10881" t="s">
        <v>1579</v>
      </c>
      <c r="M10881" t="s">
        <v>20787</v>
      </c>
      <c r="N10881" t="s">
        <v>48147</v>
      </c>
      <c r="O10881" s="76" t="s">
        <v>4356</v>
      </c>
      <c r="P10881" s="82">
        <v>437</v>
      </c>
      <c r="Q10881" s="82" t="s">
        <v>80384</v>
      </c>
      <c r="R10881"/>
    </row>
    <row r="10882" spans="12:18" x14ac:dyDescent="0.25">
      <c r="L10882" t="s">
        <v>1579</v>
      </c>
      <c r="M10882" t="s">
        <v>10426</v>
      </c>
      <c r="N10882" t="s">
        <v>48148</v>
      </c>
      <c r="O10882" s="76" t="s">
        <v>4356</v>
      </c>
      <c r="P10882" s="82">
        <v>811</v>
      </c>
      <c r="Q10882" s="82" t="s">
        <v>80385</v>
      </c>
      <c r="R10882"/>
    </row>
    <row r="10883" spans="12:18" x14ac:dyDescent="0.25">
      <c r="L10883" t="s">
        <v>1579</v>
      </c>
      <c r="M10883" t="s">
        <v>18493</v>
      </c>
      <c r="N10883" t="s">
        <v>48149</v>
      </c>
      <c r="O10883" s="76" t="s">
        <v>4356</v>
      </c>
      <c r="P10883" s="82">
        <v>1537</v>
      </c>
      <c r="Q10883" s="82" t="s">
        <v>80386</v>
      </c>
      <c r="R10883"/>
    </row>
    <row r="10884" spans="12:18" x14ac:dyDescent="0.25">
      <c r="L10884" t="s">
        <v>1579</v>
      </c>
      <c r="M10884" t="s">
        <v>8581</v>
      </c>
      <c r="N10884" t="s">
        <v>48150</v>
      </c>
      <c r="O10884" s="76" t="s">
        <v>4356</v>
      </c>
      <c r="P10884" s="82">
        <v>214</v>
      </c>
      <c r="Q10884" s="82" t="s">
        <v>80387</v>
      </c>
      <c r="R10884"/>
    </row>
    <row r="10885" spans="12:18" x14ac:dyDescent="0.25">
      <c r="L10885" t="s">
        <v>1579</v>
      </c>
      <c r="M10885" t="s">
        <v>10427</v>
      </c>
      <c r="N10885" t="s">
        <v>48151</v>
      </c>
      <c r="O10885" s="76" t="s">
        <v>4356</v>
      </c>
      <c r="P10885" s="82">
        <v>3529</v>
      </c>
      <c r="Q10885" s="82" t="s">
        <v>80388</v>
      </c>
      <c r="R10885"/>
    </row>
    <row r="10886" spans="12:18" x14ac:dyDescent="0.25">
      <c r="L10886" t="s">
        <v>1579</v>
      </c>
      <c r="M10886" t="s">
        <v>8582</v>
      </c>
      <c r="N10886" t="s">
        <v>48152</v>
      </c>
      <c r="O10886" s="76" t="s">
        <v>4356</v>
      </c>
      <c r="P10886" s="82">
        <v>823</v>
      </c>
      <c r="Q10886" s="82" t="s">
        <v>80389</v>
      </c>
      <c r="R10886"/>
    </row>
    <row r="10887" spans="12:18" x14ac:dyDescent="0.25">
      <c r="L10887" t="s">
        <v>1579</v>
      </c>
      <c r="M10887" t="s">
        <v>18495</v>
      </c>
      <c r="N10887" t="s">
        <v>48153</v>
      </c>
      <c r="O10887" s="76" t="s">
        <v>4356</v>
      </c>
      <c r="P10887" s="82">
        <v>706</v>
      </c>
      <c r="Q10887" s="82" t="s">
        <v>80390</v>
      </c>
      <c r="R10887"/>
    </row>
    <row r="10888" spans="12:18" x14ac:dyDescent="0.25">
      <c r="L10888" t="s">
        <v>1579</v>
      </c>
      <c r="M10888" t="s">
        <v>34430</v>
      </c>
      <c r="N10888" t="s">
        <v>48154</v>
      </c>
      <c r="O10888" s="76" t="s">
        <v>4356</v>
      </c>
      <c r="P10888" s="82">
        <v>759</v>
      </c>
      <c r="Q10888" s="82" t="s">
        <v>80391</v>
      </c>
      <c r="R10888"/>
    </row>
    <row r="10889" spans="12:18" x14ac:dyDescent="0.25">
      <c r="L10889" t="s">
        <v>1579</v>
      </c>
      <c r="M10889" t="s">
        <v>18497</v>
      </c>
      <c r="N10889" t="s">
        <v>48155</v>
      </c>
      <c r="O10889" s="76" t="s">
        <v>4356</v>
      </c>
      <c r="P10889" s="82">
        <v>641</v>
      </c>
      <c r="Q10889" s="82" t="s">
        <v>80392</v>
      </c>
      <c r="R10889"/>
    </row>
    <row r="10890" spans="12:18" x14ac:dyDescent="0.25">
      <c r="L10890" t="s">
        <v>1579</v>
      </c>
      <c r="M10890" t="s">
        <v>10428</v>
      </c>
      <c r="N10890" t="s">
        <v>48156</v>
      </c>
      <c r="O10890" s="76" t="s">
        <v>4356</v>
      </c>
      <c r="P10890" s="82">
        <v>962</v>
      </c>
      <c r="Q10890" s="82" t="s">
        <v>80393</v>
      </c>
      <c r="R10890"/>
    </row>
    <row r="10891" spans="12:18" x14ac:dyDescent="0.25">
      <c r="L10891" t="s">
        <v>1579</v>
      </c>
      <c r="M10891" t="s">
        <v>12909</v>
      </c>
      <c r="N10891" t="s">
        <v>48157</v>
      </c>
      <c r="O10891" s="76" t="s">
        <v>4374</v>
      </c>
      <c r="P10891" s="82">
        <v>4593</v>
      </c>
      <c r="Q10891" s="82" t="s">
        <v>80394</v>
      </c>
      <c r="R10891"/>
    </row>
    <row r="10892" spans="12:18" x14ac:dyDescent="0.25">
      <c r="L10892" t="s">
        <v>1579</v>
      </c>
      <c r="M10892" t="s">
        <v>8583</v>
      </c>
      <c r="N10892" t="s">
        <v>48158</v>
      </c>
      <c r="O10892" s="76" t="s">
        <v>4356</v>
      </c>
      <c r="P10892" s="82">
        <v>917</v>
      </c>
      <c r="Q10892" s="82" t="s">
        <v>80395</v>
      </c>
      <c r="R10892"/>
    </row>
    <row r="10893" spans="12:18" x14ac:dyDescent="0.25">
      <c r="L10893" t="s">
        <v>1579</v>
      </c>
      <c r="M10893" t="s">
        <v>34431</v>
      </c>
      <c r="N10893" t="s">
        <v>48159</v>
      </c>
      <c r="O10893" s="76" t="s">
        <v>4356</v>
      </c>
      <c r="P10893" s="82">
        <v>773</v>
      </c>
      <c r="Q10893" s="82" t="s">
        <v>80396</v>
      </c>
      <c r="R10893"/>
    </row>
    <row r="10894" spans="12:18" x14ac:dyDescent="0.25">
      <c r="L10894" t="s">
        <v>1579</v>
      </c>
      <c r="M10894" t="s">
        <v>20788</v>
      </c>
      <c r="N10894" t="s">
        <v>48160</v>
      </c>
      <c r="O10894" s="76" t="s">
        <v>4356</v>
      </c>
      <c r="P10894" s="82">
        <v>2074</v>
      </c>
      <c r="Q10894" s="82" t="s">
        <v>80397</v>
      </c>
      <c r="R10894"/>
    </row>
    <row r="10895" spans="12:18" x14ac:dyDescent="0.25">
      <c r="L10895" t="s">
        <v>1579</v>
      </c>
      <c r="M10895" t="s">
        <v>20789</v>
      </c>
      <c r="N10895" t="s">
        <v>48161</v>
      </c>
      <c r="O10895" s="76" t="s">
        <v>4374</v>
      </c>
      <c r="P10895" s="82">
        <v>6596</v>
      </c>
      <c r="Q10895" s="82" t="s">
        <v>80398</v>
      </c>
      <c r="R10895"/>
    </row>
    <row r="10896" spans="12:18" x14ac:dyDescent="0.25">
      <c r="L10896" t="s">
        <v>1579</v>
      </c>
      <c r="M10896" t="s">
        <v>18500</v>
      </c>
      <c r="N10896" t="s">
        <v>48162</v>
      </c>
      <c r="O10896" s="76" t="s">
        <v>4374</v>
      </c>
      <c r="P10896" s="82">
        <v>8110</v>
      </c>
      <c r="Q10896" s="82" t="s">
        <v>72645</v>
      </c>
      <c r="R10896"/>
    </row>
    <row r="10897" spans="12:18" x14ac:dyDescent="0.25">
      <c r="L10897" t="s">
        <v>1579</v>
      </c>
      <c r="M10897" t="s">
        <v>10429</v>
      </c>
      <c r="N10897" t="s">
        <v>48163</v>
      </c>
      <c r="O10897" s="76" t="s">
        <v>4366</v>
      </c>
      <c r="P10897" s="82">
        <v>194</v>
      </c>
      <c r="Q10897" s="82" t="s">
        <v>80399</v>
      </c>
      <c r="R10897"/>
    </row>
    <row r="10898" spans="12:18" x14ac:dyDescent="0.25">
      <c r="L10898" t="s">
        <v>1579</v>
      </c>
      <c r="M10898" t="s">
        <v>6697</v>
      </c>
      <c r="N10898" t="s">
        <v>48164</v>
      </c>
      <c r="O10898" s="76" t="s">
        <v>4356</v>
      </c>
      <c r="P10898" s="82">
        <v>790</v>
      </c>
      <c r="Q10898" s="82" t="s">
        <v>80400</v>
      </c>
      <c r="R10898"/>
    </row>
    <row r="10899" spans="12:18" x14ac:dyDescent="0.25">
      <c r="L10899" t="s">
        <v>1579</v>
      </c>
      <c r="M10899" t="s">
        <v>20790</v>
      </c>
      <c r="N10899" t="s">
        <v>48165</v>
      </c>
      <c r="O10899" s="76" t="s">
        <v>4356</v>
      </c>
      <c r="P10899" s="82">
        <v>1081</v>
      </c>
      <c r="Q10899" s="82" t="s">
        <v>80401</v>
      </c>
      <c r="R10899"/>
    </row>
    <row r="10900" spans="12:18" x14ac:dyDescent="0.25">
      <c r="L10900" t="s">
        <v>1579</v>
      </c>
      <c r="M10900" t="s">
        <v>10430</v>
      </c>
      <c r="N10900" t="s">
        <v>48166</v>
      </c>
      <c r="O10900" s="76" t="s">
        <v>4356</v>
      </c>
      <c r="P10900" s="82">
        <v>782</v>
      </c>
      <c r="Q10900" s="82" t="s">
        <v>80402</v>
      </c>
      <c r="R10900"/>
    </row>
    <row r="10901" spans="12:18" x14ac:dyDescent="0.25">
      <c r="L10901" t="s">
        <v>1579</v>
      </c>
      <c r="M10901" t="s">
        <v>8584</v>
      </c>
      <c r="N10901" t="s">
        <v>48167</v>
      </c>
      <c r="O10901" s="76" t="s">
        <v>4356</v>
      </c>
      <c r="P10901" s="82">
        <v>3010</v>
      </c>
      <c r="Q10901" s="82" t="s">
        <v>80404</v>
      </c>
      <c r="R10901"/>
    </row>
    <row r="10902" spans="12:18" x14ac:dyDescent="0.25">
      <c r="L10902" t="s">
        <v>1579</v>
      </c>
      <c r="M10902" t="s">
        <v>18501</v>
      </c>
      <c r="N10902" t="s">
        <v>48168</v>
      </c>
      <c r="O10902" s="76" t="s">
        <v>4356</v>
      </c>
      <c r="P10902" s="82">
        <v>716</v>
      </c>
      <c r="Q10902" s="82" t="s">
        <v>80405</v>
      </c>
      <c r="R10902"/>
    </row>
    <row r="10903" spans="12:18" x14ac:dyDescent="0.25">
      <c r="L10903" t="s">
        <v>1579</v>
      </c>
      <c r="M10903" t="s">
        <v>8585</v>
      </c>
      <c r="N10903" t="s">
        <v>48169</v>
      </c>
      <c r="O10903" s="76" t="s">
        <v>4356</v>
      </c>
      <c r="P10903" s="82">
        <v>1821</v>
      </c>
      <c r="Q10903" s="82" t="s">
        <v>80406</v>
      </c>
      <c r="R10903"/>
    </row>
    <row r="10904" spans="12:18" x14ac:dyDescent="0.25">
      <c r="L10904" t="s">
        <v>1579</v>
      </c>
      <c r="M10904" t="s">
        <v>8367</v>
      </c>
      <c r="N10904" t="s">
        <v>48170</v>
      </c>
      <c r="O10904" s="76" t="s">
        <v>4356</v>
      </c>
      <c r="P10904" s="82">
        <v>1032</v>
      </c>
      <c r="Q10904" s="82" t="s">
        <v>80407</v>
      </c>
      <c r="R10904"/>
    </row>
    <row r="10905" spans="12:18" x14ac:dyDescent="0.25">
      <c r="L10905" t="s">
        <v>1579</v>
      </c>
      <c r="M10905" t="s">
        <v>18502</v>
      </c>
      <c r="N10905" t="s">
        <v>48171</v>
      </c>
      <c r="O10905" s="76" t="s">
        <v>4356</v>
      </c>
      <c r="P10905" s="82">
        <v>1633</v>
      </c>
      <c r="Q10905" s="82" t="s">
        <v>80408</v>
      </c>
      <c r="R10905"/>
    </row>
    <row r="10906" spans="12:18" x14ac:dyDescent="0.25">
      <c r="L10906" t="s">
        <v>1579</v>
      </c>
      <c r="M10906" t="s">
        <v>10432</v>
      </c>
      <c r="N10906" t="s">
        <v>48172</v>
      </c>
      <c r="O10906" s="76" t="s">
        <v>4356</v>
      </c>
      <c r="P10906" s="82">
        <v>904</v>
      </c>
      <c r="Q10906" s="82" t="s">
        <v>80409</v>
      </c>
      <c r="R10906"/>
    </row>
    <row r="10907" spans="12:18" x14ac:dyDescent="0.25">
      <c r="L10907" t="s">
        <v>1579</v>
      </c>
      <c r="M10907" t="s">
        <v>20791</v>
      </c>
      <c r="N10907" t="s">
        <v>48173</v>
      </c>
      <c r="O10907" s="76" t="s">
        <v>4356</v>
      </c>
      <c r="P10907" s="82">
        <v>3155</v>
      </c>
      <c r="Q10907" s="82" t="s">
        <v>80410</v>
      </c>
      <c r="R10907"/>
    </row>
    <row r="10908" spans="12:18" x14ac:dyDescent="0.25">
      <c r="L10908" t="s">
        <v>1579</v>
      </c>
      <c r="M10908" t="s">
        <v>10431</v>
      </c>
      <c r="N10908" t="s">
        <v>48174</v>
      </c>
      <c r="O10908" s="76" t="s">
        <v>4356</v>
      </c>
      <c r="P10908" s="82">
        <v>1016</v>
      </c>
      <c r="Q10908" s="82" t="s">
        <v>80403</v>
      </c>
      <c r="R10908"/>
    </row>
    <row r="10909" spans="12:18" x14ac:dyDescent="0.25">
      <c r="L10909" t="s">
        <v>1579</v>
      </c>
      <c r="M10909" t="s">
        <v>20792</v>
      </c>
      <c r="N10909" t="s">
        <v>48175</v>
      </c>
      <c r="O10909" s="76" t="s">
        <v>4356</v>
      </c>
      <c r="P10909" s="82">
        <v>2938</v>
      </c>
      <c r="Q10909" s="82" t="s">
        <v>80417</v>
      </c>
      <c r="R10909"/>
    </row>
    <row r="10910" spans="12:18" x14ac:dyDescent="0.25">
      <c r="L10910" t="s">
        <v>1579</v>
      </c>
      <c r="M10910" t="s">
        <v>10434</v>
      </c>
      <c r="N10910" t="s">
        <v>48176</v>
      </c>
      <c r="O10910" s="76" t="s">
        <v>4356</v>
      </c>
      <c r="P10910" s="82">
        <v>2085</v>
      </c>
      <c r="Q10910" s="82" t="s">
        <v>80418</v>
      </c>
      <c r="R10910"/>
    </row>
    <row r="10911" spans="12:18" x14ac:dyDescent="0.25">
      <c r="L10911" t="s">
        <v>1579</v>
      </c>
      <c r="M10911" t="s">
        <v>8587</v>
      </c>
      <c r="N10911" t="s">
        <v>48177</v>
      </c>
      <c r="O10911" s="76" t="s">
        <v>4356</v>
      </c>
      <c r="P10911" s="82">
        <v>1026</v>
      </c>
      <c r="Q10911" s="82" t="s">
        <v>80419</v>
      </c>
      <c r="R10911"/>
    </row>
    <row r="10912" spans="12:18" x14ac:dyDescent="0.25">
      <c r="L10912" t="s">
        <v>1579</v>
      </c>
      <c r="M10912" t="s">
        <v>18508</v>
      </c>
      <c r="N10912" t="s">
        <v>48178</v>
      </c>
      <c r="O10912" s="76" t="s">
        <v>4356</v>
      </c>
      <c r="P10912" s="82">
        <v>352</v>
      </c>
      <c r="Q10912" s="82" t="s">
        <v>80420</v>
      </c>
      <c r="R10912"/>
    </row>
    <row r="10913" spans="12:18" x14ac:dyDescent="0.25">
      <c r="L10913" t="s">
        <v>1579</v>
      </c>
      <c r="M10913" t="s">
        <v>20793</v>
      </c>
      <c r="N10913" t="s">
        <v>48179</v>
      </c>
      <c r="O10913" s="76" t="s">
        <v>4374</v>
      </c>
      <c r="P10913" s="82">
        <v>2399</v>
      </c>
      <c r="Q10913" s="82" t="s">
        <v>72645</v>
      </c>
      <c r="R10913"/>
    </row>
    <row r="10914" spans="12:18" x14ac:dyDescent="0.25">
      <c r="L10914" t="s">
        <v>1579</v>
      </c>
      <c r="M10914" t="s">
        <v>10435</v>
      </c>
      <c r="N10914" t="s">
        <v>48180</v>
      </c>
      <c r="O10914" s="76" t="s">
        <v>4356</v>
      </c>
      <c r="P10914" s="82">
        <v>510</v>
      </c>
      <c r="Q10914" s="82" t="s">
        <v>80421</v>
      </c>
      <c r="R10914"/>
    </row>
    <row r="10915" spans="12:18" x14ac:dyDescent="0.25">
      <c r="L10915" t="s">
        <v>1579</v>
      </c>
      <c r="M10915" t="s">
        <v>18509</v>
      </c>
      <c r="N10915" t="s">
        <v>48181</v>
      </c>
      <c r="O10915" s="76" t="s">
        <v>4366</v>
      </c>
      <c r="P10915" s="82">
        <v>243</v>
      </c>
      <c r="Q10915" s="82" t="s">
        <v>80422</v>
      </c>
      <c r="R10915"/>
    </row>
    <row r="10916" spans="12:18" x14ac:dyDescent="0.25">
      <c r="L10916" t="s">
        <v>1579</v>
      </c>
      <c r="M10916" t="s">
        <v>10436</v>
      </c>
      <c r="N10916" t="s">
        <v>48182</v>
      </c>
      <c r="O10916" s="76" t="s">
        <v>4356</v>
      </c>
      <c r="P10916" s="82">
        <v>958</v>
      </c>
      <c r="Q10916" s="82" t="s">
        <v>80423</v>
      </c>
      <c r="R10916"/>
    </row>
    <row r="10917" spans="12:18" x14ac:dyDescent="0.25">
      <c r="L10917" t="s">
        <v>1579</v>
      </c>
      <c r="M10917" t="s">
        <v>8588</v>
      </c>
      <c r="N10917" t="s">
        <v>48183</v>
      </c>
      <c r="O10917" s="76" t="s">
        <v>4356</v>
      </c>
      <c r="P10917" s="82">
        <v>601</v>
      </c>
      <c r="Q10917" s="82" t="s">
        <v>80424</v>
      </c>
      <c r="R10917"/>
    </row>
    <row r="10918" spans="12:18" x14ac:dyDescent="0.25">
      <c r="L10918" t="s">
        <v>1579</v>
      </c>
      <c r="M10918" t="s">
        <v>18510</v>
      </c>
      <c r="N10918" t="s">
        <v>48184</v>
      </c>
      <c r="O10918" s="76" t="s">
        <v>4366</v>
      </c>
      <c r="P10918" s="82">
        <v>119</v>
      </c>
      <c r="Q10918" s="82" t="s">
        <v>80425</v>
      </c>
      <c r="R10918"/>
    </row>
    <row r="10919" spans="12:18" x14ac:dyDescent="0.25">
      <c r="L10919" t="s">
        <v>1579</v>
      </c>
      <c r="M10919" t="s">
        <v>18511</v>
      </c>
      <c r="N10919" t="s">
        <v>48185</v>
      </c>
      <c r="O10919" s="76" t="s">
        <v>4356</v>
      </c>
      <c r="P10919" s="82">
        <v>670</v>
      </c>
      <c r="Q10919" s="82" t="s">
        <v>80426</v>
      </c>
      <c r="R10919"/>
    </row>
    <row r="10920" spans="12:18" x14ac:dyDescent="0.25">
      <c r="L10920" t="s">
        <v>1579</v>
      </c>
      <c r="M10920" t="s">
        <v>18513</v>
      </c>
      <c r="N10920" t="s">
        <v>48186</v>
      </c>
      <c r="O10920" s="76" t="s">
        <v>4356</v>
      </c>
      <c r="P10920" s="82">
        <v>972</v>
      </c>
      <c r="Q10920" s="82" t="s">
        <v>80427</v>
      </c>
      <c r="R10920"/>
    </row>
    <row r="10921" spans="12:18" x14ac:dyDescent="0.25">
      <c r="L10921" t="s">
        <v>1579</v>
      </c>
      <c r="M10921" t="s">
        <v>20794</v>
      </c>
      <c r="N10921" t="s">
        <v>48187</v>
      </c>
      <c r="O10921" s="76" t="s">
        <v>4356</v>
      </c>
      <c r="P10921" s="82">
        <v>318</v>
      </c>
      <c r="Q10921" s="82" t="s">
        <v>80428</v>
      </c>
      <c r="R10921"/>
    </row>
    <row r="10922" spans="12:18" x14ac:dyDescent="0.25">
      <c r="L10922" t="s">
        <v>1579</v>
      </c>
      <c r="M10922" t="s">
        <v>20795</v>
      </c>
      <c r="N10922" t="s">
        <v>48188</v>
      </c>
      <c r="O10922" s="76" t="s">
        <v>4356</v>
      </c>
      <c r="P10922" s="82">
        <v>7041</v>
      </c>
      <c r="Q10922" s="82" t="s">
        <v>80429</v>
      </c>
      <c r="R10922"/>
    </row>
    <row r="10923" spans="12:18" x14ac:dyDescent="0.25">
      <c r="L10923" t="s">
        <v>1579</v>
      </c>
      <c r="M10923" t="s">
        <v>8589</v>
      </c>
      <c r="N10923" t="s">
        <v>48189</v>
      </c>
      <c r="O10923" s="76" t="s">
        <v>4356</v>
      </c>
      <c r="P10923" s="82">
        <v>575</v>
      </c>
      <c r="Q10923" s="82" t="s">
        <v>80431</v>
      </c>
      <c r="R10923"/>
    </row>
    <row r="10924" spans="12:18" x14ac:dyDescent="0.25">
      <c r="L10924" t="s">
        <v>1579</v>
      </c>
      <c r="M10924" t="s">
        <v>10437</v>
      </c>
      <c r="N10924" t="s">
        <v>48190</v>
      </c>
      <c r="O10924" s="76" t="s">
        <v>4356</v>
      </c>
      <c r="P10924" s="82">
        <v>1346</v>
      </c>
      <c r="Q10924" s="82" t="s">
        <v>80432</v>
      </c>
      <c r="R10924"/>
    </row>
    <row r="10925" spans="12:18" x14ac:dyDescent="0.25">
      <c r="L10925" t="s">
        <v>1579</v>
      </c>
      <c r="M10925" t="s">
        <v>8590</v>
      </c>
      <c r="N10925" t="s">
        <v>48191</v>
      </c>
      <c r="O10925" s="76" t="s">
        <v>4356</v>
      </c>
      <c r="P10925" s="82">
        <v>2324</v>
      </c>
      <c r="Q10925" s="82" t="s">
        <v>80433</v>
      </c>
      <c r="R10925"/>
    </row>
    <row r="10926" spans="12:18" x14ac:dyDescent="0.25">
      <c r="L10926" t="s">
        <v>1579</v>
      </c>
      <c r="M10926" t="s">
        <v>10438</v>
      </c>
      <c r="N10926" t="s">
        <v>48192</v>
      </c>
      <c r="O10926" s="76" t="s">
        <v>4356</v>
      </c>
      <c r="P10926" s="82">
        <v>581</v>
      </c>
      <c r="Q10926" s="82" t="s">
        <v>80434</v>
      </c>
      <c r="R10926"/>
    </row>
    <row r="10927" spans="12:18" x14ac:dyDescent="0.25">
      <c r="L10927" t="s">
        <v>1579</v>
      </c>
      <c r="M10927" t="s">
        <v>20796</v>
      </c>
      <c r="N10927" t="s">
        <v>48193</v>
      </c>
      <c r="O10927" s="76" t="s">
        <v>4356</v>
      </c>
      <c r="P10927" s="82">
        <v>341</v>
      </c>
      <c r="Q10927" s="82" t="s">
        <v>80435</v>
      </c>
      <c r="R10927"/>
    </row>
    <row r="10928" spans="12:18" x14ac:dyDescent="0.25">
      <c r="L10928" t="s">
        <v>1579</v>
      </c>
      <c r="M10928" t="s">
        <v>10439</v>
      </c>
      <c r="N10928" t="s">
        <v>48194</v>
      </c>
      <c r="O10928" s="76" t="s">
        <v>4356</v>
      </c>
      <c r="P10928" s="82">
        <v>382</v>
      </c>
      <c r="Q10928" s="82" t="s">
        <v>80437</v>
      </c>
      <c r="R10928"/>
    </row>
    <row r="10929" spans="12:18" x14ac:dyDescent="0.25">
      <c r="L10929" t="s">
        <v>1604</v>
      </c>
      <c r="M10929" t="s">
        <v>34499</v>
      </c>
      <c r="N10929" t="s">
        <v>48195</v>
      </c>
      <c r="O10929" s="76" t="s">
        <v>4356</v>
      </c>
      <c r="P10929" s="82">
        <v>507</v>
      </c>
      <c r="Q10929" s="82" t="s">
        <v>99607</v>
      </c>
      <c r="R10929"/>
    </row>
    <row r="10930" spans="12:18" x14ac:dyDescent="0.25">
      <c r="L10930" t="s">
        <v>1604</v>
      </c>
      <c r="M10930" t="s">
        <v>4575</v>
      </c>
      <c r="N10930" t="s">
        <v>48196</v>
      </c>
      <c r="O10930" s="76" t="s">
        <v>4356</v>
      </c>
      <c r="P10930" s="82">
        <v>791</v>
      </c>
      <c r="Q10930" s="82" t="s">
        <v>99608</v>
      </c>
      <c r="R10930"/>
    </row>
    <row r="10931" spans="12:18" x14ac:dyDescent="0.25">
      <c r="L10931" t="s">
        <v>1604</v>
      </c>
      <c r="M10931" t="s">
        <v>10517</v>
      </c>
      <c r="N10931" t="s">
        <v>48197</v>
      </c>
      <c r="O10931" s="76" t="s">
        <v>4374</v>
      </c>
      <c r="P10931" s="82">
        <v>8325</v>
      </c>
      <c r="Q10931" s="82" t="s">
        <v>99609</v>
      </c>
      <c r="R10931"/>
    </row>
    <row r="10932" spans="12:18" x14ac:dyDescent="0.25">
      <c r="L10932" t="s">
        <v>1604</v>
      </c>
      <c r="M10932" t="s">
        <v>6915</v>
      </c>
      <c r="N10932" t="s">
        <v>48198</v>
      </c>
      <c r="O10932" s="76" t="s">
        <v>4374</v>
      </c>
      <c r="P10932" s="82">
        <v>3337</v>
      </c>
      <c r="Q10932" s="82" t="s">
        <v>72645</v>
      </c>
      <c r="R10932"/>
    </row>
    <row r="10933" spans="12:18" x14ac:dyDescent="0.25">
      <c r="L10933" t="s">
        <v>1604</v>
      </c>
      <c r="M10933" t="s">
        <v>10518</v>
      </c>
      <c r="N10933" t="s">
        <v>48199</v>
      </c>
      <c r="O10933" s="76" t="s">
        <v>4356</v>
      </c>
      <c r="P10933" s="82">
        <v>214</v>
      </c>
      <c r="Q10933" s="82" t="s">
        <v>99610</v>
      </c>
      <c r="R10933"/>
    </row>
    <row r="10934" spans="12:18" x14ac:dyDescent="0.25">
      <c r="L10934" t="s">
        <v>1604</v>
      </c>
      <c r="M10934" t="s">
        <v>34500</v>
      </c>
      <c r="N10934" t="s">
        <v>48200</v>
      </c>
      <c r="O10934" s="76" t="s">
        <v>4374</v>
      </c>
      <c r="P10934" s="82">
        <v>5647</v>
      </c>
      <c r="Q10934" s="82" t="s">
        <v>72645</v>
      </c>
      <c r="R10934"/>
    </row>
    <row r="10935" spans="12:18" x14ac:dyDescent="0.25">
      <c r="L10935" t="s">
        <v>1604</v>
      </c>
      <c r="M10935" t="s">
        <v>8667</v>
      </c>
      <c r="N10935" t="s">
        <v>48201</v>
      </c>
      <c r="O10935" s="76" t="s">
        <v>4374</v>
      </c>
      <c r="P10935" s="82">
        <v>40219</v>
      </c>
      <c r="Q10935" s="82" t="s">
        <v>72645</v>
      </c>
      <c r="R10935"/>
    </row>
    <row r="10936" spans="12:18" x14ac:dyDescent="0.25">
      <c r="L10936" t="s">
        <v>1604</v>
      </c>
      <c r="M10936" t="s">
        <v>18647</v>
      </c>
      <c r="N10936" t="s">
        <v>48202</v>
      </c>
      <c r="O10936" s="76" t="s">
        <v>4356</v>
      </c>
      <c r="P10936" s="82">
        <v>902</v>
      </c>
      <c r="Q10936" s="82" t="s">
        <v>99611</v>
      </c>
      <c r="R10936"/>
    </row>
    <row r="10937" spans="12:18" x14ac:dyDescent="0.25">
      <c r="L10937" t="s">
        <v>1604</v>
      </c>
      <c r="M10937" t="s">
        <v>34501</v>
      </c>
      <c r="N10937" t="s">
        <v>48203</v>
      </c>
      <c r="O10937" s="76" t="s">
        <v>4366</v>
      </c>
      <c r="P10937" s="82">
        <v>177</v>
      </c>
      <c r="Q10937" s="82" t="s">
        <v>99612</v>
      </c>
      <c r="R10937"/>
    </row>
    <row r="10938" spans="12:18" x14ac:dyDescent="0.25">
      <c r="L10938" t="s">
        <v>1604</v>
      </c>
      <c r="M10938" t="s">
        <v>18649</v>
      </c>
      <c r="N10938" t="s">
        <v>48204</v>
      </c>
      <c r="O10938" s="76" t="s">
        <v>4356</v>
      </c>
      <c r="P10938" s="82">
        <v>3436</v>
      </c>
      <c r="Q10938" s="82" t="s">
        <v>99613</v>
      </c>
      <c r="R10938"/>
    </row>
    <row r="10939" spans="12:18" x14ac:dyDescent="0.25">
      <c r="L10939" t="s">
        <v>1604</v>
      </c>
      <c r="M10939" t="s">
        <v>34502</v>
      </c>
      <c r="N10939" t="s">
        <v>48205</v>
      </c>
      <c r="O10939" s="76" t="s">
        <v>4356</v>
      </c>
      <c r="P10939" s="82">
        <v>4238</v>
      </c>
      <c r="Q10939" s="82" t="s">
        <v>99614</v>
      </c>
      <c r="R10939"/>
    </row>
    <row r="10940" spans="12:18" x14ac:dyDescent="0.25">
      <c r="L10940" t="s">
        <v>1604</v>
      </c>
      <c r="M10940" t="s">
        <v>10519</v>
      </c>
      <c r="N10940" t="s">
        <v>48206</v>
      </c>
      <c r="O10940" s="76" t="s">
        <v>4356</v>
      </c>
      <c r="P10940" s="82">
        <v>483</v>
      </c>
      <c r="Q10940" s="82" t="s">
        <v>99615</v>
      </c>
      <c r="R10940"/>
    </row>
    <row r="10941" spans="12:18" x14ac:dyDescent="0.25">
      <c r="L10941" t="s">
        <v>1604</v>
      </c>
      <c r="M10941" t="s">
        <v>8668</v>
      </c>
      <c r="N10941" t="s">
        <v>48207</v>
      </c>
      <c r="O10941" s="76" t="s">
        <v>4356</v>
      </c>
      <c r="P10941" s="82">
        <v>1009</v>
      </c>
      <c r="Q10941" s="82" t="s">
        <v>99616</v>
      </c>
      <c r="R10941"/>
    </row>
    <row r="10942" spans="12:18" x14ac:dyDescent="0.25">
      <c r="L10942" t="s">
        <v>1604</v>
      </c>
      <c r="M10942" t="s">
        <v>8669</v>
      </c>
      <c r="N10942" t="s">
        <v>48208</v>
      </c>
      <c r="O10942" s="76" t="s">
        <v>4356</v>
      </c>
      <c r="P10942" s="82">
        <v>171</v>
      </c>
      <c r="Q10942" s="82" t="s">
        <v>99617</v>
      </c>
      <c r="R10942"/>
    </row>
    <row r="10943" spans="12:18" x14ac:dyDescent="0.25">
      <c r="L10943" t="s">
        <v>1604</v>
      </c>
      <c r="M10943" t="s">
        <v>8670</v>
      </c>
      <c r="N10943" t="s">
        <v>48209</v>
      </c>
      <c r="O10943" s="76" t="s">
        <v>4356</v>
      </c>
      <c r="P10943" s="82">
        <v>287</v>
      </c>
      <c r="Q10943" s="82" t="s">
        <v>99618</v>
      </c>
      <c r="R10943"/>
    </row>
    <row r="10944" spans="12:18" x14ac:dyDescent="0.25">
      <c r="L10944" t="s">
        <v>1604</v>
      </c>
      <c r="M10944" t="s">
        <v>20879</v>
      </c>
      <c r="N10944" t="s">
        <v>48210</v>
      </c>
      <c r="O10944" s="76" t="s">
        <v>4366</v>
      </c>
      <c r="P10944" s="82">
        <v>211</v>
      </c>
      <c r="Q10944" s="82" t="s">
        <v>99619</v>
      </c>
      <c r="R10944"/>
    </row>
    <row r="10945" spans="12:18" x14ac:dyDescent="0.25">
      <c r="L10945" t="s">
        <v>1604</v>
      </c>
      <c r="M10945" t="s">
        <v>34503</v>
      </c>
      <c r="N10945" t="s">
        <v>48211</v>
      </c>
      <c r="O10945" s="76" t="s">
        <v>4356</v>
      </c>
      <c r="P10945" s="82">
        <v>512</v>
      </c>
      <c r="Q10945" s="82" t="s">
        <v>99620</v>
      </c>
      <c r="R10945"/>
    </row>
    <row r="10946" spans="12:18" x14ac:dyDescent="0.25">
      <c r="L10946" t="s">
        <v>1604</v>
      </c>
      <c r="M10946" t="s">
        <v>18652</v>
      </c>
      <c r="N10946" t="s">
        <v>48212</v>
      </c>
      <c r="O10946" s="76" t="s">
        <v>4356</v>
      </c>
      <c r="P10946" s="82">
        <v>2762</v>
      </c>
      <c r="Q10946" s="82" t="s">
        <v>99621</v>
      </c>
      <c r="R10946"/>
    </row>
    <row r="10947" spans="12:18" x14ac:dyDescent="0.25">
      <c r="L10947" t="s">
        <v>1604</v>
      </c>
      <c r="M10947" t="s">
        <v>18654</v>
      </c>
      <c r="N10947" t="s">
        <v>48213</v>
      </c>
      <c r="O10947" s="76" t="s">
        <v>4356</v>
      </c>
      <c r="P10947" s="82">
        <v>2375</v>
      </c>
      <c r="Q10947" s="82" t="s">
        <v>99622</v>
      </c>
      <c r="R10947"/>
    </row>
    <row r="10948" spans="12:18" x14ac:dyDescent="0.25">
      <c r="L10948" t="s">
        <v>1604</v>
      </c>
      <c r="M10948" t="s">
        <v>18656</v>
      </c>
      <c r="N10948" t="s">
        <v>48214</v>
      </c>
      <c r="O10948" s="76" t="s">
        <v>4356</v>
      </c>
      <c r="P10948" s="82">
        <v>323</v>
      </c>
      <c r="Q10948" s="82" t="s">
        <v>99623</v>
      </c>
      <c r="R10948"/>
    </row>
    <row r="10949" spans="12:18" x14ac:dyDescent="0.25">
      <c r="L10949" t="s">
        <v>1604</v>
      </c>
      <c r="M10949" t="s">
        <v>20880</v>
      </c>
      <c r="N10949" t="s">
        <v>48215</v>
      </c>
      <c r="O10949" s="76" t="s">
        <v>4366</v>
      </c>
      <c r="P10949" s="82">
        <v>178</v>
      </c>
      <c r="Q10949" s="82" t="s">
        <v>99624</v>
      </c>
      <c r="R10949"/>
    </row>
    <row r="10950" spans="12:18" x14ac:dyDescent="0.25">
      <c r="L10950" t="s">
        <v>1604</v>
      </c>
      <c r="M10950" t="s">
        <v>8671</v>
      </c>
      <c r="N10950" t="s">
        <v>48216</v>
      </c>
      <c r="O10950" s="76" t="s">
        <v>4356</v>
      </c>
      <c r="P10950" s="82">
        <v>846</v>
      </c>
      <c r="Q10950" s="82" t="s">
        <v>99625</v>
      </c>
      <c r="R10950"/>
    </row>
    <row r="10951" spans="12:18" x14ac:dyDescent="0.25">
      <c r="L10951" t="s">
        <v>1604</v>
      </c>
      <c r="M10951" t="s">
        <v>10520</v>
      </c>
      <c r="N10951" t="s">
        <v>48217</v>
      </c>
      <c r="O10951" s="76" t="s">
        <v>4356</v>
      </c>
      <c r="P10951" s="82">
        <v>477</v>
      </c>
      <c r="Q10951" s="82" t="s">
        <v>99626</v>
      </c>
      <c r="R10951"/>
    </row>
    <row r="10952" spans="12:18" x14ac:dyDescent="0.25">
      <c r="L10952" t="s">
        <v>1604</v>
      </c>
      <c r="M10952" t="s">
        <v>20881</v>
      </c>
      <c r="N10952" t="s">
        <v>48218</v>
      </c>
      <c r="O10952" s="76" t="s">
        <v>4366</v>
      </c>
      <c r="P10952" s="82">
        <v>228</v>
      </c>
      <c r="Q10952" s="82" t="s">
        <v>99627</v>
      </c>
      <c r="R10952"/>
    </row>
    <row r="10953" spans="12:18" x14ac:dyDescent="0.25">
      <c r="L10953" t="s">
        <v>1604</v>
      </c>
      <c r="M10953" t="s">
        <v>10521</v>
      </c>
      <c r="N10953" t="s">
        <v>48219</v>
      </c>
      <c r="O10953" s="76" t="s">
        <v>4356</v>
      </c>
      <c r="P10953" s="82">
        <v>1080</v>
      </c>
      <c r="Q10953" s="82" t="s">
        <v>99628</v>
      </c>
      <c r="R10953"/>
    </row>
    <row r="10954" spans="12:18" x14ac:dyDescent="0.25">
      <c r="L10954" t="s">
        <v>1604</v>
      </c>
      <c r="M10954" t="s">
        <v>18658</v>
      </c>
      <c r="N10954" t="s">
        <v>48220</v>
      </c>
      <c r="O10954" s="76" t="s">
        <v>4356</v>
      </c>
      <c r="P10954" s="82">
        <v>2574</v>
      </c>
      <c r="Q10954" s="82" t="s">
        <v>99629</v>
      </c>
      <c r="R10954"/>
    </row>
    <row r="10955" spans="12:18" x14ac:dyDescent="0.25">
      <c r="L10955" t="s">
        <v>1604</v>
      </c>
      <c r="M10955" t="s">
        <v>20882</v>
      </c>
      <c r="N10955" t="s">
        <v>48221</v>
      </c>
      <c r="O10955" s="76" t="s">
        <v>4374</v>
      </c>
      <c r="P10955" s="82">
        <v>18258</v>
      </c>
      <c r="Q10955" s="82" t="s">
        <v>99630</v>
      </c>
      <c r="R10955"/>
    </row>
    <row r="10956" spans="12:18" x14ac:dyDescent="0.25">
      <c r="L10956" t="s">
        <v>1604</v>
      </c>
      <c r="M10956" t="s">
        <v>11975</v>
      </c>
      <c r="N10956" t="s">
        <v>48222</v>
      </c>
      <c r="O10956" s="76" t="s">
        <v>4356</v>
      </c>
      <c r="P10956" s="82">
        <v>1596</v>
      </c>
      <c r="Q10956" s="82" t="s">
        <v>99631</v>
      </c>
      <c r="R10956"/>
    </row>
    <row r="10957" spans="12:18" x14ac:dyDescent="0.25">
      <c r="L10957" t="s">
        <v>1604</v>
      </c>
      <c r="M10957" t="s">
        <v>20883</v>
      </c>
      <c r="N10957" t="s">
        <v>48223</v>
      </c>
      <c r="O10957" s="76" t="s">
        <v>4356</v>
      </c>
      <c r="P10957" s="82">
        <v>356</v>
      </c>
      <c r="Q10957" s="82" t="s">
        <v>99632</v>
      </c>
      <c r="R10957"/>
    </row>
    <row r="10958" spans="12:18" x14ac:dyDescent="0.25">
      <c r="L10958" t="s">
        <v>1604</v>
      </c>
      <c r="M10958" t="s">
        <v>10692</v>
      </c>
      <c r="N10958" t="s">
        <v>48224</v>
      </c>
      <c r="O10958" s="76" t="s">
        <v>4374</v>
      </c>
      <c r="P10958" s="82">
        <v>15963</v>
      </c>
      <c r="Q10958" s="82" t="s">
        <v>99634</v>
      </c>
      <c r="R10958"/>
    </row>
    <row r="10959" spans="12:18" x14ac:dyDescent="0.25">
      <c r="L10959" t="s">
        <v>1604</v>
      </c>
      <c r="M10959" t="s">
        <v>8255</v>
      </c>
      <c r="N10959" t="s">
        <v>48225</v>
      </c>
      <c r="O10959" s="76" t="s">
        <v>4374</v>
      </c>
      <c r="P10959" s="82">
        <v>4780</v>
      </c>
      <c r="Q10959" s="82" t="s">
        <v>72645</v>
      </c>
      <c r="R10959"/>
    </row>
    <row r="10960" spans="12:18" x14ac:dyDescent="0.25">
      <c r="L10960" t="s">
        <v>1604</v>
      </c>
      <c r="M10960" t="s">
        <v>8856</v>
      </c>
      <c r="N10960" t="s">
        <v>48226</v>
      </c>
      <c r="O10960" s="76" t="s">
        <v>4374</v>
      </c>
      <c r="P10960" s="82">
        <v>7129</v>
      </c>
      <c r="Q10960" s="82" t="s">
        <v>72645</v>
      </c>
      <c r="R10960"/>
    </row>
    <row r="10961" spans="12:18" x14ac:dyDescent="0.25">
      <c r="L10961" t="s">
        <v>1604</v>
      </c>
      <c r="M10961" t="s">
        <v>9974</v>
      </c>
      <c r="N10961" t="s">
        <v>48227</v>
      </c>
      <c r="O10961" s="76" t="s">
        <v>4366</v>
      </c>
      <c r="P10961" s="82">
        <v>245</v>
      </c>
      <c r="Q10961" s="82" t="s">
        <v>99635</v>
      </c>
      <c r="R10961"/>
    </row>
    <row r="10962" spans="12:18" x14ac:dyDescent="0.25">
      <c r="L10962" t="s">
        <v>1604</v>
      </c>
      <c r="M10962" t="s">
        <v>10522</v>
      </c>
      <c r="N10962" t="s">
        <v>48228</v>
      </c>
      <c r="O10962" s="76" t="s">
        <v>4374</v>
      </c>
      <c r="P10962" s="82">
        <v>3420</v>
      </c>
      <c r="Q10962" s="82" t="s">
        <v>72645</v>
      </c>
      <c r="R10962"/>
    </row>
    <row r="10963" spans="12:18" x14ac:dyDescent="0.25">
      <c r="L10963" t="s">
        <v>1604</v>
      </c>
      <c r="M10963" t="s">
        <v>8672</v>
      </c>
      <c r="N10963" t="s">
        <v>48229</v>
      </c>
      <c r="O10963" s="76" t="s">
        <v>4356</v>
      </c>
      <c r="P10963" s="82">
        <v>2844</v>
      </c>
      <c r="Q10963" s="82" t="s">
        <v>99636</v>
      </c>
      <c r="R10963"/>
    </row>
    <row r="10964" spans="12:18" x14ac:dyDescent="0.25">
      <c r="L10964" t="s">
        <v>1604</v>
      </c>
      <c r="M10964" t="s">
        <v>20885</v>
      </c>
      <c r="N10964" t="s">
        <v>48230</v>
      </c>
      <c r="O10964" s="76" t="s">
        <v>4356</v>
      </c>
      <c r="P10964" s="82">
        <v>336</v>
      </c>
      <c r="Q10964" s="82" t="s">
        <v>99637</v>
      </c>
      <c r="R10964"/>
    </row>
    <row r="10965" spans="12:18" x14ac:dyDescent="0.25">
      <c r="L10965" t="s">
        <v>1604</v>
      </c>
      <c r="M10965" t="s">
        <v>18663</v>
      </c>
      <c r="N10965" t="s">
        <v>48231</v>
      </c>
      <c r="O10965" s="76" t="s">
        <v>4374</v>
      </c>
      <c r="P10965" s="82">
        <v>2299</v>
      </c>
      <c r="Q10965" s="82" t="s">
        <v>72645</v>
      </c>
      <c r="R10965"/>
    </row>
    <row r="10966" spans="12:18" x14ac:dyDescent="0.25">
      <c r="L10966" t="s">
        <v>1604</v>
      </c>
      <c r="M10966" t="s">
        <v>20886</v>
      </c>
      <c r="N10966" t="s">
        <v>48232</v>
      </c>
      <c r="O10966" s="76" t="s">
        <v>4366</v>
      </c>
      <c r="P10966" s="82">
        <v>135</v>
      </c>
      <c r="Q10966" s="82" t="s">
        <v>99638</v>
      </c>
      <c r="R10966"/>
    </row>
    <row r="10967" spans="12:18" x14ac:dyDescent="0.25">
      <c r="L10967" t="s">
        <v>1604</v>
      </c>
      <c r="M10967" t="s">
        <v>18665</v>
      </c>
      <c r="N10967" t="s">
        <v>48233</v>
      </c>
      <c r="O10967" s="76" t="s">
        <v>4356</v>
      </c>
      <c r="P10967" s="82">
        <v>1196</v>
      </c>
      <c r="Q10967" s="82" t="s">
        <v>99639</v>
      </c>
      <c r="R10967"/>
    </row>
    <row r="10968" spans="12:18" x14ac:dyDescent="0.25">
      <c r="L10968" t="s">
        <v>1604</v>
      </c>
      <c r="M10968" t="s">
        <v>18667</v>
      </c>
      <c r="N10968" t="s">
        <v>48234</v>
      </c>
      <c r="O10968" s="76" t="s">
        <v>4356</v>
      </c>
      <c r="P10968" s="82">
        <v>2545</v>
      </c>
      <c r="Q10968" s="82" t="s">
        <v>99640</v>
      </c>
      <c r="R10968"/>
    </row>
    <row r="10969" spans="12:18" x14ac:dyDescent="0.25">
      <c r="L10969" t="s">
        <v>1604</v>
      </c>
      <c r="M10969" t="s">
        <v>12535</v>
      </c>
      <c r="N10969" t="s">
        <v>48235</v>
      </c>
      <c r="O10969" s="76" t="s">
        <v>4356</v>
      </c>
      <c r="P10969" s="82">
        <v>565</v>
      </c>
      <c r="Q10969" s="82" t="s">
        <v>99641</v>
      </c>
      <c r="R10969"/>
    </row>
    <row r="10970" spans="12:18" x14ac:dyDescent="0.25">
      <c r="L10970" t="s">
        <v>1604</v>
      </c>
      <c r="M10970" t="s">
        <v>10523</v>
      </c>
      <c r="N10970" t="s">
        <v>48236</v>
      </c>
      <c r="O10970" s="76" t="s">
        <v>4366</v>
      </c>
      <c r="P10970" s="82">
        <v>88</v>
      </c>
      <c r="Q10970" s="82" t="s">
        <v>99642</v>
      </c>
      <c r="R10970"/>
    </row>
    <row r="10971" spans="12:18" x14ac:dyDescent="0.25">
      <c r="L10971" t="s">
        <v>1604</v>
      </c>
      <c r="M10971" t="s">
        <v>34504</v>
      </c>
      <c r="N10971" t="s">
        <v>48237</v>
      </c>
      <c r="O10971" s="76" t="s">
        <v>4356</v>
      </c>
      <c r="P10971" s="82">
        <v>393</v>
      </c>
      <c r="Q10971" s="82" t="s">
        <v>99643</v>
      </c>
      <c r="R10971"/>
    </row>
    <row r="10972" spans="12:18" x14ac:dyDescent="0.25">
      <c r="L10972" t="s">
        <v>1604</v>
      </c>
      <c r="M10972" t="s">
        <v>10524</v>
      </c>
      <c r="N10972" t="s">
        <v>48238</v>
      </c>
      <c r="O10972" s="76" t="s">
        <v>4356</v>
      </c>
      <c r="P10972" s="82">
        <v>947</v>
      </c>
      <c r="Q10972" s="82" t="s">
        <v>99644</v>
      </c>
      <c r="R10972"/>
    </row>
    <row r="10973" spans="12:18" x14ac:dyDescent="0.25">
      <c r="L10973" t="s">
        <v>1604</v>
      </c>
      <c r="M10973" t="s">
        <v>34505</v>
      </c>
      <c r="N10973" t="s">
        <v>48239</v>
      </c>
      <c r="O10973" s="76" t="s">
        <v>4374</v>
      </c>
      <c r="P10973" s="82">
        <v>6328</v>
      </c>
      <c r="Q10973" s="82" t="s">
        <v>72645</v>
      </c>
      <c r="R10973"/>
    </row>
    <row r="10974" spans="12:18" x14ac:dyDescent="0.25">
      <c r="L10974" t="s">
        <v>1604</v>
      </c>
      <c r="M10974" t="s">
        <v>8673</v>
      </c>
      <c r="N10974" t="s">
        <v>48240</v>
      </c>
      <c r="O10974" s="76" t="s">
        <v>4366</v>
      </c>
      <c r="P10974" s="82">
        <v>176</v>
      </c>
      <c r="Q10974" s="82" t="s">
        <v>99645</v>
      </c>
      <c r="R10974"/>
    </row>
    <row r="10975" spans="12:18" x14ac:dyDescent="0.25">
      <c r="L10975" t="s">
        <v>1604</v>
      </c>
      <c r="M10975" t="s">
        <v>34506</v>
      </c>
      <c r="N10975" t="s">
        <v>48241</v>
      </c>
      <c r="O10975" s="76" t="s">
        <v>4356</v>
      </c>
      <c r="P10975" s="82">
        <v>380</v>
      </c>
      <c r="Q10975" s="82" t="s">
        <v>99646</v>
      </c>
      <c r="R10975"/>
    </row>
    <row r="10976" spans="12:18" x14ac:dyDescent="0.25">
      <c r="L10976" t="s">
        <v>1604</v>
      </c>
      <c r="M10976" t="s">
        <v>20887</v>
      </c>
      <c r="N10976" t="s">
        <v>48242</v>
      </c>
      <c r="O10976" s="76" t="s">
        <v>4366</v>
      </c>
      <c r="P10976" s="82">
        <v>175</v>
      </c>
      <c r="Q10976" s="82" t="s">
        <v>99647</v>
      </c>
      <c r="R10976"/>
    </row>
    <row r="10977" spans="12:18" x14ac:dyDescent="0.25">
      <c r="L10977" t="s">
        <v>1604</v>
      </c>
      <c r="M10977" t="s">
        <v>10525</v>
      </c>
      <c r="N10977" t="s">
        <v>48243</v>
      </c>
      <c r="O10977" s="76" t="s">
        <v>4374</v>
      </c>
      <c r="P10977" s="82">
        <v>1340</v>
      </c>
      <c r="Q10977" s="82" t="s">
        <v>99648</v>
      </c>
      <c r="R10977"/>
    </row>
    <row r="10978" spans="12:18" x14ac:dyDescent="0.25">
      <c r="L10978" t="s">
        <v>1604</v>
      </c>
      <c r="M10978" t="s">
        <v>18669</v>
      </c>
      <c r="N10978" t="s">
        <v>48244</v>
      </c>
      <c r="O10978" s="76" t="s">
        <v>4356</v>
      </c>
      <c r="P10978" s="82">
        <v>616</v>
      </c>
      <c r="Q10978" s="82" t="s">
        <v>99649</v>
      </c>
      <c r="R10978"/>
    </row>
    <row r="10979" spans="12:18" x14ac:dyDescent="0.25">
      <c r="L10979" t="s">
        <v>1604</v>
      </c>
      <c r="M10979" t="s">
        <v>34507</v>
      </c>
      <c r="N10979" t="s">
        <v>48245</v>
      </c>
      <c r="O10979" s="76" t="s">
        <v>4356</v>
      </c>
      <c r="P10979" s="82">
        <v>771</v>
      </c>
      <c r="Q10979" s="82" t="s">
        <v>99650</v>
      </c>
      <c r="R10979"/>
    </row>
    <row r="10980" spans="12:18" x14ac:dyDescent="0.25">
      <c r="L10980" t="s">
        <v>1604</v>
      </c>
      <c r="M10980" t="s">
        <v>10526</v>
      </c>
      <c r="N10980" t="s">
        <v>48246</v>
      </c>
      <c r="O10980" s="76" t="s">
        <v>4356</v>
      </c>
      <c r="P10980" s="82">
        <v>649</v>
      </c>
      <c r="Q10980" s="82" t="s">
        <v>99652</v>
      </c>
      <c r="R10980"/>
    </row>
    <row r="10981" spans="12:18" x14ac:dyDescent="0.25">
      <c r="L10981" t="s">
        <v>1604</v>
      </c>
      <c r="M10981" t="s">
        <v>20888</v>
      </c>
      <c r="N10981" t="s">
        <v>48247</v>
      </c>
      <c r="O10981" s="76" t="s">
        <v>4366</v>
      </c>
      <c r="P10981" s="82">
        <v>291</v>
      </c>
      <c r="Q10981" s="82" t="s">
        <v>99651</v>
      </c>
      <c r="R10981"/>
    </row>
    <row r="10982" spans="12:18" x14ac:dyDescent="0.25">
      <c r="L10982" t="s">
        <v>1604</v>
      </c>
      <c r="M10982" t="s">
        <v>8674</v>
      </c>
      <c r="N10982" t="s">
        <v>48248</v>
      </c>
      <c r="O10982" s="76" t="s">
        <v>4356</v>
      </c>
      <c r="P10982" s="82">
        <v>1623</v>
      </c>
      <c r="Q10982" s="82" t="s">
        <v>99654</v>
      </c>
      <c r="R10982"/>
    </row>
    <row r="10983" spans="12:18" x14ac:dyDescent="0.25">
      <c r="L10983" t="s">
        <v>1604</v>
      </c>
      <c r="M10983" t="s">
        <v>8675</v>
      </c>
      <c r="N10983" t="s">
        <v>48249</v>
      </c>
      <c r="O10983" s="76" t="s">
        <v>4356</v>
      </c>
      <c r="P10983" s="82">
        <v>4027</v>
      </c>
      <c r="Q10983" s="82" t="s">
        <v>99657</v>
      </c>
      <c r="R10983"/>
    </row>
    <row r="10984" spans="12:18" x14ac:dyDescent="0.25">
      <c r="L10984" t="s">
        <v>1604</v>
      </c>
      <c r="M10984" t="s">
        <v>8676</v>
      </c>
      <c r="N10984" t="s">
        <v>48250</v>
      </c>
      <c r="O10984" s="76" t="s">
        <v>4374</v>
      </c>
      <c r="P10984" s="82">
        <v>5745</v>
      </c>
      <c r="Q10984" s="82" t="s">
        <v>72645</v>
      </c>
      <c r="R10984"/>
    </row>
    <row r="10985" spans="12:18" x14ac:dyDescent="0.25">
      <c r="L10985" t="s">
        <v>1604</v>
      </c>
      <c r="M10985" t="s">
        <v>8677</v>
      </c>
      <c r="N10985" t="s">
        <v>48251</v>
      </c>
      <c r="O10985" s="76" t="s">
        <v>4366</v>
      </c>
      <c r="P10985" s="82">
        <v>99</v>
      </c>
      <c r="Q10985" s="82" t="s">
        <v>99659</v>
      </c>
      <c r="R10985"/>
    </row>
    <row r="10986" spans="12:18" x14ac:dyDescent="0.25">
      <c r="L10986" t="s">
        <v>1604</v>
      </c>
      <c r="M10986" t="s">
        <v>8678</v>
      </c>
      <c r="N10986" t="s">
        <v>48252</v>
      </c>
      <c r="O10986" s="76" t="s">
        <v>4356</v>
      </c>
      <c r="P10986" s="82">
        <v>434</v>
      </c>
      <c r="Q10986" s="82" t="s">
        <v>99660</v>
      </c>
      <c r="R10986"/>
    </row>
    <row r="10987" spans="12:18" x14ac:dyDescent="0.25">
      <c r="L10987" t="s">
        <v>1604</v>
      </c>
      <c r="M10987" t="s">
        <v>18671</v>
      </c>
      <c r="N10987" t="s">
        <v>48253</v>
      </c>
      <c r="O10987" s="76" t="s">
        <v>4356</v>
      </c>
      <c r="P10987" s="82">
        <v>540</v>
      </c>
      <c r="Q10987" s="82" t="s">
        <v>99661</v>
      </c>
      <c r="R10987"/>
    </row>
    <row r="10988" spans="12:18" x14ac:dyDescent="0.25">
      <c r="L10988" t="s">
        <v>1604</v>
      </c>
      <c r="M10988" t="s">
        <v>8679</v>
      </c>
      <c r="N10988" t="s">
        <v>48254</v>
      </c>
      <c r="O10988" s="76" t="s">
        <v>4356</v>
      </c>
      <c r="P10988" s="82">
        <v>871</v>
      </c>
      <c r="Q10988" s="82" t="s">
        <v>99663</v>
      </c>
      <c r="R10988"/>
    </row>
    <row r="10989" spans="12:18" x14ac:dyDescent="0.25">
      <c r="L10989" t="s">
        <v>1604</v>
      </c>
      <c r="M10989" t="s">
        <v>20889</v>
      </c>
      <c r="N10989" t="s">
        <v>48255</v>
      </c>
      <c r="O10989" s="76" t="s">
        <v>4356</v>
      </c>
      <c r="P10989" s="82">
        <v>479</v>
      </c>
      <c r="Q10989" s="82" t="s">
        <v>99664</v>
      </c>
      <c r="R10989"/>
    </row>
    <row r="10990" spans="12:18" x14ac:dyDescent="0.25">
      <c r="L10990" t="s">
        <v>1604</v>
      </c>
      <c r="M10990" t="s">
        <v>34512</v>
      </c>
      <c r="N10990" t="s">
        <v>48256</v>
      </c>
      <c r="O10990" s="76" t="s">
        <v>4356</v>
      </c>
      <c r="P10990" s="82">
        <v>685</v>
      </c>
      <c r="Q10990" s="82" t="s">
        <v>99665</v>
      </c>
      <c r="R10990"/>
    </row>
    <row r="10991" spans="12:18" x14ac:dyDescent="0.25">
      <c r="L10991" t="s">
        <v>1604</v>
      </c>
      <c r="M10991" t="s">
        <v>18673</v>
      </c>
      <c r="N10991" t="s">
        <v>48257</v>
      </c>
      <c r="O10991" s="76" t="s">
        <v>4356</v>
      </c>
      <c r="P10991" s="82">
        <v>403</v>
      </c>
      <c r="Q10991" s="82" t="s">
        <v>99666</v>
      </c>
      <c r="R10991"/>
    </row>
    <row r="10992" spans="12:18" x14ac:dyDescent="0.25">
      <c r="L10992" t="s">
        <v>1604</v>
      </c>
      <c r="M10992" t="s">
        <v>10528</v>
      </c>
      <c r="N10992" t="s">
        <v>48258</v>
      </c>
      <c r="O10992" s="76" t="s">
        <v>4356</v>
      </c>
      <c r="P10992" s="82">
        <v>454</v>
      </c>
      <c r="Q10992" s="82" t="s">
        <v>99667</v>
      </c>
      <c r="R10992"/>
    </row>
    <row r="10993" spans="12:18" x14ac:dyDescent="0.25">
      <c r="L10993" t="s">
        <v>1604</v>
      </c>
      <c r="M10993" t="s">
        <v>34513</v>
      </c>
      <c r="N10993" t="s">
        <v>48259</v>
      </c>
      <c r="O10993" s="76" t="s">
        <v>4356</v>
      </c>
      <c r="P10993" s="82">
        <v>1684</v>
      </c>
      <c r="Q10993" s="82" t="s">
        <v>99668</v>
      </c>
      <c r="R10993"/>
    </row>
    <row r="10994" spans="12:18" x14ac:dyDescent="0.25">
      <c r="L10994" t="s">
        <v>1604</v>
      </c>
      <c r="M10994" t="s">
        <v>20890</v>
      </c>
      <c r="N10994" t="s">
        <v>48260</v>
      </c>
      <c r="O10994" s="76" t="s">
        <v>4366</v>
      </c>
      <c r="P10994" s="82">
        <v>20</v>
      </c>
      <c r="Q10994" s="82" t="s">
        <v>99669</v>
      </c>
      <c r="R10994"/>
    </row>
    <row r="10995" spans="12:18" x14ac:dyDescent="0.25">
      <c r="L10995" t="s">
        <v>1604</v>
      </c>
      <c r="M10995" t="s">
        <v>18675</v>
      </c>
      <c r="N10995" t="s">
        <v>48261</v>
      </c>
      <c r="O10995" s="76" t="s">
        <v>4356</v>
      </c>
      <c r="P10995" s="82">
        <v>4181</v>
      </c>
      <c r="Q10995" s="82" t="s">
        <v>99670</v>
      </c>
      <c r="R10995"/>
    </row>
    <row r="10996" spans="12:18" x14ac:dyDescent="0.25">
      <c r="L10996" t="s">
        <v>1604</v>
      </c>
      <c r="M10996" t="s">
        <v>10529</v>
      </c>
      <c r="N10996" t="s">
        <v>48262</v>
      </c>
      <c r="O10996" s="76" t="s">
        <v>4356</v>
      </c>
      <c r="P10996" s="82">
        <v>843</v>
      </c>
      <c r="Q10996" s="82" t="s">
        <v>99671</v>
      </c>
      <c r="R10996"/>
    </row>
    <row r="10997" spans="12:18" x14ac:dyDescent="0.25">
      <c r="L10997" t="s">
        <v>1604</v>
      </c>
      <c r="M10997" t="s">
        <v>34514</v>
      </c>
      <c r="N10997" t="s">
        <v>48263</v>
      </c>
      <c r="O10997" s="76" t="s">
        <v>4356</v>
      </c>
      <c r="P10997" s="82">
        <v>1841</v>
      </c>
      <c r="Q10997" s="82" t="s">
        <v>99672</v>
      </c>
      <c r="R10997"/>
    </row>
    <row r="10998" spans="12:18" x14ac:dyDescent="0.25">
      <c r="L10998" t="s">
        <v>1604</v>
      </c>
      <c r="M10998" t="s">
        <v>7634</v>
      </c>
      <c r="N10998" t="s">
        <v>48264</v>
      </c>
      <c r="O10998" s="76" t="s">
        <v>4356</v>
      </c>
      <c r="P10998" s="82">
        <v>266</v>
      </c>
      <c r="Q10998" s="82" t="s">
        <v>99673</v>
      </c>
      <c r="R10998"/>
    </row>
    <row r="10999" spans="12:18" x14ac:dyDescent="0.25">
      <c r="L10999" t="s">
        <v>1604</v>
      </c>
      <c r="M10999" t="s">
        <v>18677</v>
      </c>
      <c r="N10999" t="s">
        <v>48265</v>
      </c>
      <c r="O10999" s="76" t="s">
        <v>4356</v>
      </c>
      <c r="P10999" s="82">
        <v>852</v>
      </c>
      <c r="Q10999" s="82" t="s">
        <v>99674</v>
      </c>
      <c r="R10999"/>
    </row>
    <row r="11000" spans="12:18" x14ac:dyDescent="0.25">
      <c r="L11000" t="s">
        <v>1604</v>
      </c>
      <c r="M11000" t="s">
        <v>34515</v>
      </c>
      <c r="N11000" t="s">
        <v>48266</v>
      </c>
      <c r="O11000" s="76" t="s">
        <v>4356</v>
      </c>
      <c r="P11000" s="82">
        <v>967</v>
      </c>
      <c r="Q11000" s="82" t="s">
        <v>99675</v>
      </c>
      <c r="R11000"/>
    </row>
    <row r="11001" spans="12:18" x14ac:dyDescent="0.25">
      <c r="L11001" t="s">
        <v>1604</v>
      </c>
      <c r="M11001" t="s">
        <v>18679</v>
      </c>
      <c r="N11001" t="s">
        <v>48267</v>
      </c>
      <c r="O11001" s="76" t="s">
        <v>4374</v>
      </c>
      <c r="P11001" s="82">
        <v>4263</v>
      </c>
      <c r="Q11001" s="82" t="s">
        <v>72645</v>
      </c>
      <c r="R11001"/>
    </row>
    <row r="11002" spans="12:18" x14ac:dyDescent="0.25">
      <c r="L11002" t="s">
        <v>1604</v>
      </c>
      <c r="M11002" t="s">
        <v>8680</v>
      </c>
      <c r="N11002" t="s">
        <v>48268</v>
      </c>
      <c r="O11002" s="76" t="s">
        <v>4374</v>
      </c>
      <c r="P11002" s="82">
        <v>2423</v>
      </c>
      <c r="Q11002" s="82" t="s">
        <v>72645</v>
      </c>
      <c r="R11002"/>
    </row>
    <row r="11003" spans="12:18" x14ac:dyDescent="0.25">
      <c r="L11003" t="s">
        <v>1604</v>
      </c>
      <c r="M11003" t="s">
        <v>18681</v>
      </c>
      <c r="N11003" t="s">
        <v>48269</v>
      </c>
      <c r="O11003" s="76" t="s">
        <v>4356</v>
      </c>
      <c r="P11003" s="82">
        <v>660</v>
      </c>
      <c r="Q11003" s="82" t="s">
        <v>99676</v>
      </c>
      <c r="R11003"/>
    </row>
    <row r="11004" spans="12:18" x14ac:dyDescent="0.25">
      <c r="L11004" t="s">
        <v>1604</v>
      </c>
      <c r="M11004" t="s">
        <v>10530</v>
      </c>
      <c r="N11004" t="s">
        <v>48270</v>
      </c>
      <c r="O11004" s="76" t="s">
        <v>4356</v>
      </c>
      <c r="P11004" s="82">
        <v>1090</v>
      </c>
      <c r="Q11004" s="82" t="s">
        <v>99677</v>
      </c>
      <c r="R11004"/>
    </row>
    <row r="11005" spans="12:18" x14ac:dyDescent="0.25">
      <c r="L11005" t="s">
        <v>1604</v>
      </c>
      <c r="M11005" t="s">
        <v>20891</v>
      </c>
      <c r="N11005" t="s">
        <v>48271</v>
      </c>
      <c r="O11005" s="76" t="s">
        <v>4356</v>
      </c>
      <c r="P11005" s="82">
        <v>608</v>
      </c>
      <c r="Q11005" s="82" t="s">
        <v>99678</v>
      </c>
      <c r="R11005"/>
    </row>
    <row r="11006" spans="12:18" x14ac:dyDescent="0.25">
      <c r="L11006" t="s">
        <v>1604</v>
      </c>
      <c r="M11006" t="s">
        <v>10531</v>
      </c>
      <c r="N11006" t="s">
        <v>48272</v>
      </c>
      <c r="O11006" s="76" t="s">
        <v>4366</v>
      </c>
      <c r="P11006" s="82">
        <v>221</v>
      </c>
      <c r="Q11006" s="82" t="s">
        <v>99679</v>
      </c>
      <c r="R11006"/>
    </row>
    <row r="11007" spans="12:18" x14ac:dyDescent="0.25">
      <c r="L11007" t="s">
        <v>1604</v>
      </c>
      <c r="M11007" t="s">
        <v>34516</v>
      </c>
      <c r="N11007" t="s">
        <v>48273</v>
      </c>
      <c r="O11007" s="76" t="s">
        <v>4356</v>
      </c>
      <c r="P11007" s="82">
        <v>628</v>
      </c>
      <c r="Q11007" s="82" t="s">
        <v>99680</v>
      </c>
      <c r="R11007"/>
    </row>
    <row r="11008" spans="12:18" x14ac:dyDescent="0.25">
      <c r="L11008" t="s">
        <v>1604</v>
      </c>
      <c r="M11008" t="s">
        <v>8266</v>
      </c>
      <c r="N11008" t="s">
        <v>48274</v>
      </c>
      <c r="O11008" s="76" t="s">
        <v>4356</v>
      </c>
      <c r="P11008" s="82">
        <v>1784</v>
      </c>
      <c r="Q11008" s="82" t="s">
        <v>99681</v>
      </c>
      <c r="R11008"/>
    </row>
    <row r="11009" spans="12:18" x14ac:dyDescent="0.25">
      <c r="L11009" t="s">
        <v>1604</v>
      </c>
      <c r="M11009" t="s">
        <v>34517</v>
      </c>
      <c r="N11009" t="s">
        <v>48275</v>
      </c>
      <c r="O11009" s="76" t="s">
        <v>4366</v>
      </c>
      <c r="P11009" s="82">
        <v>258</v>
      </c>
      <c r="Q11009" s="82" t="s">
        <v>99682</v>
      </c>
      <c r="R11009"/>
    </row>
    <row r="11010" spans="12:18" x14ac:dyDescent="0.25">
      <c r="L11010" t="s">
        <v>1604</v>
      </c>
      <c r="M11010" t="s">
        <v>34518</v>
      </c>
      <c r="N11010" t="s">
        <v>48276</v>
      </c>
      <c r="O11010" s="76" t="s">
        <v>4356</v>
      </c>
      <c r="P11010" s="82">
        <v>1668</v>
      </c>
      <c r="Q11010" s="82" t="s">
        <v>99683</v>
      </c>
      <c r="R11010"/>
    </row>
    <row r="11011" spans="12:18" x14ac:dyDescent="0.25">
      <c r="L11011" t="s">
        <v>1604</v>
      </c>
      <c r="M11011" t="s">
        <v>34519</v>
      </c>
      <c r="N11011" t="s">
        <v>48277</v>
      </c>
      <c r="O11011" s="76" t="s">
        <v>4356</v>
      </c>
      <c r="P11011" s="82">
        <v>1674</v>
      </c>
      <c r="Q11011" s="82" t="s">
        <v>99684</v>
      </c>
      <c r="R11011"/>
    </row>
    <row r="11012" spans="12:18" x14ac:dyDescent="0.25">
      <c r="L11012" t="s">
        <v>1604</v>
      </c>
      <c r="M11012" t="s">
        <v>34520</v>
      </c>
      <c r="N11012" t="s">
        <v>48278</v>
      </c>
      <c r="O11012" s="76" t="s">
        <v>4366</v>
      </c>
      <c r="P11012" s="82">
        <v>97</v>
      </c>
      <c r="Q11012" s="82" t="s">
        <v>99685</v>
      </c>
      <c r="R11012"/>
    </row>
    <row r="11013" spans="12:18" x14ac:dyDescent="0.25">
      <c r="L11013" t="s">
        <v>1604</v>
      </c>
      <c r="M11013" t="s">
        <v>8681</v>
      </c>
      <c r="N11013" t="s">
        <v>48279</v>
      </c>
      <c r="O11013" s="76" t="s">
        <v>4366</v>
      </c>
      <c r="P11013" s="82">
        <v>154</v>
      </c>
      <c r="Q11013" s="82" t="s">
        <v>99686</v>
      </c>
      <c r="R11013"/>
    </row>
    <row r="11014" spans="12:18" x14ac:dyDescent="0.25">
      <c r="L11014" t="s">
        <v>1604</v>
      </c>
      <c r="M11014" t="s">
        <v>34521</v>
      </c>
      <c r="N11014" t="s">
        <v>48280</v>
      </c>
      <c r="O11014" s="76" t="s">
        <v>4356</v>
      </c>
      <c r="P11014" s="82">
        <v>542</v>
      </c>
      <c r="Q11014" s="82" t="s">
        <v>99687</v>
      </c>
      <c r="R11014"/>
    </row>
    <row r="11015" spans="12:18" x14ac:dyDescent="0.25">
      <c r="L11015" t="s">
        <v>1604</v>
      </c>
      <c r="M11015" t="s">
        <v>20892</v>
      </c>
      <c r="N11015" t="s">
        <v>48281</v>
      </c>
      <c r="O11015" s="76" t="s">
        <v>4356</v>
      </c>
      <c r="P11015" s="82">
        <v>934</v>
      </c>
      <c r="Q11015" s="82" t="s">
        <v>99688</v>
      </c>
      <c r="R11015"/>
    </row>
    <row r="11016" spans="12:18" x14ac:dyDescent="0.25">
      <c r="L11016" t="s">
        <v>1604</v>
      </c>
      <c r="M11016" t="s">
        <v>34522</v>
      </c>
      <c r="N11016" t="s">
        <v>48282</v>
      </c>
      <c r="O11016" s="76" t="s">
        <v>4366</v>
      </c>
      <c r="P11016" s="82">
        <v>279</v>
      </c>
      <c r="Q11016" s="82" t="s">
        <v>99689</v>
      </c>
      <c r="R11016"/>
    </row>
    <row r="11017" spans="12:18" x14ac:dyDescent="0.25">
      <c r="L11017" t="s">
        <v>1604</v>
      </c>
      <c r="M11017" t="s">
        <v>20893</v>
      </c>
      <c r="N11017" t="s">
        <v>48283</v>
      </c>
      <c r="O11017" s="76" t="s">
        <v>4356</v>
      </c>
      <c r="P11017" s="82">
        <v>423</v>
      </c>
      <c r="Q11017" s="82" t="s">
        <v>99690</v>
      </c>
      <c r="R11017"/>
    </row>
    <row r="11018" spans="12:18" x14ac:dyDescent="0.25">
      <c r="L11018" t="s">
        <v>1604</v>
      </c>
      <c r="M11018" t="s">
        <v>5784</v>
      </c>
      <c r="N11018" t="s">
        <v>48284</v>
      </c>
      <c r="O11018" s="76" t="s">
        <v>4366</v>
      </c>
      <c r="P11018" s="82">
        <v>249</v>
      </c>
      <c r="Q11018" s="82" t="s">
        <v>99691</v>
      </c>
      <c r="R11018"/>
    </row>
    <row r="11019" spans="12:18" x14ac:dyDescent="0.25">
      <c r="L11019" t="s">
        <v>1604</v>
      </c>
      <c r="M11019" t="s">
        <v>20894</v>
      </c>
      <c r="N11019" t="s">
        <v>48285</v>
      </c>
      <c r="O11019" s="76" t="s">
        <v>4356</v>
      </c>
      <c r="P11019" s="82">
        <v>702</v>
      </c>
      <c r="Q11019" s="82" t="s">
        <v>99692</v>
      </c>
      <c r="R11019"/>
    </row>
    <row r="11020" spans="12:18" x14ac:dyDescent="0.25">
      <c r="L11020" t="s">
        <v>1604</v>
      </c>
      <c r="M11020" t="s">
        <v>8682</v>
      </c>
      <c r="N11020" t="s">
        <v>48286</v>
      </c>
      <c r="O11020" s="76" t="s">
        <v>4356</v>
      </c>
      <c r="P11020" s="82">
        <v>648</v>
      </c>
      <c r="Q11020" s="82" t="s">
        <v>99693</v>
      </c>
      <c r="R11020"/>
    </row>
    <row r="11021" spans="12:18" x14ac:dyDescent="0.25">
      <c r="L11021" t="s">
        <v>1604</v>
      </c>
      <c r="M11021" t="s">
        <v>18684</v>
      </c>
      <c r="N11021" t="s">
        <v>48287</v>
      </c>
      <c r="O11021" s="76" t="s">
        <v>4356</v>
      </c>
      <c r="P11021" s="82">
        <v>584</v>
      </c>
      <c r="Q11021" s="82" t="s">
        <v>99694</v>
      </c>
      <c r="R11021"/>
    </row>
    <row r="11022" spans="12:18" x14ac:dyDescent="0.25">
      <c r="L11022" t="s">
        <v>1604</v>
      </c>
      <c r="M11022" t="s">
        <v>20895</v>
      </c>
      <c r="N11022" t="s">
        <v>48288</v>
      </c>
      <c r="O11022" s="76" t="s">
        <v>4356</v>
      </c>
      <c r="P11022" s="82">
        <v>930</v>
      </c>
      <c r="Q11022" s="82" t="s">
        <v>99695</v>
      </c>
      <c r="R11022"/>
    </row>
    <row r="11023" spans="12:18" x14ac:dyDescent="0.25">
      <c r="L11023" t="s">
        <v>1604</v>
      </c>
      <c r="M11023" t="s">
        <v>8683</v>
      </c>
      <c r="N11023" t="s">
        <v>48289</v>
      </c>
      <c r="O11023" s="76" t="s">
        <v>4356</v>
      </c>
      <c r="P11023" s="82">
        <v>753</v>
      </c>
      <c r="Q11023" s="82" t="s">
        <v>99696</v>
      </c>
      <c r="R11023"/>
    </row>
    <row r="11024" spans="12:18" x14ac:dyDescent="0.25">
      <c r="L11024" t="s">
        <v>1604</v>
      </c>
      <c r="M11024" t="s">
        <v>18685</v>
      </c>
      <c r="N11024" t="s">
        <v>48290</v>
      </c>
      <c r="O11024" s="76" t="s">
        <v>4366</v>
      </c>
      <c r="P11024" s="82">
        <v>145</v>
      </c>
      <c r="Q11024" s="82" t="s">
        <v>99697</v>
      </c>
      <c r="R11024"/>
    </row>
    <row r="11025" spans="12:18" x14ac:dyDescent="0.25">
      <c r="L11025" t="s">
        <v>1604</v>
      </c>
      <c r="M11025" t="s">
        <v>8684</v>
      </c>
      <c r="N11025" t="s">
        <v>48291</v>
      </c>
      <c r="O11025" s="76" t="s">
        <v>4356</v>
      </c>
      <c r="P11025" s="82">
        <v>685</v>
      </c>
      <c r="Q11025" s="82" t="s">
        <v>99698</v>
      </c>
      <c r="R11025"/>
    </row>
    <row r="11026" spans="12:18" x14ac:dyDescent="0.25">
      <c r="L11026" t="s">
        <v>1604</v>
      </c>
      <c r="M11026" t="s">
        <v>10532</v>
      </c>
      <c r="N11026" t="s">
        <v>48292</v>
      </c>
      <c r="O11026" s="76" t="s">
        <v>4356</v>
      </c>
      <c r="P11026" s="82">
        <v>579</v>
      </c>
      <c r="Q11026" s="82" t="s">
        <v>99699</v>
      </c>
      <c r="R11026"/>
    </row>
    <row r="11027" spans="12:18" x14ac:dyDescent="0.25">
      <c r="L11027" t="s">
        <v>1604</v>
      </c>
      <c r="M11027" t="s">
        <v>34523</v>
      </c>
      <c r="N11027" t="s">
        <v>48293</v>
      </c>
      <c r="O11027" s="76" t="s">
        <v>4356</v>
      </c>
      <c r="P11027" s="82">
        <v>439</v>
      </c>
      <c r="Q11027" s="82" t="s">
        <v>99701</v>
      </c>
      <c r="R11027"/>
    </row>
    <row r="11028" spans="12:18" x14ac:dyDescent="0.25">
      <c r="L11028" t="s">
        <v>1604</v>
      </c>
      <c r="M11028" t="s">
        <v>8685</v>
      </c>
      <c r="N11028" t="s">
        <v>48294</v>
      </c>
      <c r="O11028" s="76" t="s">
        <v>4356</v>
      </c>
      <c r="P11028" s="82">
        <v>375</v>
      </c>
      <c r="Q11028" s="82" t="s">
        <v>99702</v>
      </c>
      <c r="R11028"/>
    </row>
    <row r="11029" spans="12:18" x14ac:dyDescent="0.25">
      <c r="L11029" t="s">
        <v>1604</v>
      </c>
      <c r="M11029" t="s">
        <v>33372</v>
      </c>
      <c r="N11029" t="s">
        <v>48295</v>
      </c>
      <c r="O11029" s="76" t="s">
        <v>4356</v>
      </c>
      <c r="P11029" s="82">
        <v>423</v>
      </c>
      <c r="Q11029" s="82" t="s">
        <v>99703</v>
      </c>
      <c r="R11029"/>
    </row>
    <row r="11030" spans="12:18" x14ac:dyDescent="0.25">
      <c r="L11030" t="s">
        <v>1604</v>
      </c>
      <c r="M11030" t="s">
        <v>8686</v>
      </c>
      <c r="N11030" t="s">
        <v>48296</v>
      </c>
      <c r="O11030" s="76" t="s">
        <v>4374</v>
      </c>
      <c r="P11030" s="82">
        <v>1506</v>
      </c>
      <c r="Q11030" s="82" t="s">
        <v>72645</v>
      </c>
      <c r="R11030"/>
    </row>
    <row r="11031" spans="12:18" x14ac:dyDescent="0.25">
      <c r="L11031" t="s">
        <v>1604</v>
      </c>
      <c r="M11031" t="s">
        <v>10534</v>
      </c>
      <c r="N11031" t="s">
        <v>48297</v>
      </c>
      <c r="O11031" s="76" t="s">
        <v>4366</v>
      </c>
      <c r="P11031" s="82">
        <v>237</v>
      </c>
      <c r="Q11031" s="82" t="s">
        <v>99704</v>
      </c>
      <c r="R11031"/>
    </row>
    <row r="11032" spans="12:18" x14ac:dyDescent="0.25">
      <c r="L11032" t="s">
        <v>1604</v>
      </c>
      <c r="M11032" t="s">
        <v>9652</v>
      </c>
      <c r="N11032" t="s">
        <v>48298</v>
      </c>
      <c r="O11032" s="76" t="s">
        <v>4356</v>
      </c>
      <c r="P11032" s="82">
        <v>690</v>
      </c>
      <c r="Q11032" s="82" t="s">
        <v>99705</v>
      </c>
      <c r="R11032"/>
    </row>
    <row r="11033" spans="12:18" x14ac:dyDescent="0.25">
      <c r="L11033" t="s">
        <v>1604</v>
      </c>
      <c r="M11033" t="s">
        <v>20896</v>
      </c>
      <c r="N11033" t="s">
        <v>48299</v>
      </c>
      <c r="O11033" s="76" t="s">
        <v>4356</v>
      </c>
      <c r="P11033" s="82">
        <v>263</v>
      </c>
      <c r="Q11033" s="82" t="s">
        <v>99706</v>
      </c>
      <c r="R11033"/>
    </row>
    <row r="11034" spans="12:18" x14ac:dyDescent="0.25">
      <c r="L11034" t="s">
        <v>1604</v>
      </c>
      <c r="M11034" t="s">
        <v>20897</v>
      </c>
      <c r="N11034" t="s">
        <v>48300</v>
      </c>
      <c r="O11034" s="76" t="s">
        <v>4356</v>
      </c>
      <c r="P11034" s="82">
        <v>1085</v>
      </c>
      <c r="Q11034" s="82" t="s">
        <v>99707</v>
      </c>
      <c r="R11034"/>
    </row>
    <row r="11035" spans="12:18" x14ac:dyDescent="0.25">
      <c r="L11035" t="s">
        <v>1604</v>
      </c>
      <c r="M11035" t="s">
        <v>8687</v>
      </c>
      <c r="N11035" t="s">
        <v>48301</v>
      </c>
      <c r="O11035" s="76" t="s">
        <v>4374</v>
      </c>
      <c r="P11035" s="82">
        <v>2891</v>
      </c>
      <c r="Q11035" s="82" t="s">
        <v>99708</v>
      </c>
      <c r="R11035"/>
    </row>
    <row r="11036" spans="12:18" x14ac:dyDescent="0.25">
      <c r="L11036" t="s">
        <v>1604</v>
      </c>
      <c r="M11036" t="s">
        <v>8688</v>
      </c>
      <c r="N11036" t="s">
        <v>48302</v>
      </c>
      <c r="O11036" s="76" t="s">
        <v>4356</v>
      </c>
      <c r="P11036" s="82">
        <v>162</v>
      </c>
      <c r="Q11036" s="82" t="s">
        <v>99709</v>
      </c>
      <c r="R11036"/>
    </row>
    <row r="11037" spans="12:18" x14ac:dyDescent="0.25">
      <c r="L11037" t="s">
        <v>1604</v>
      </c>
      <c r="M11037" t="s">
        <v>20898</v>
      </c>
      <c r="N11037" t="s">
        <v>48303</v>
      </c>
      <c r="O11037" s="76" t="s">
        <v>4356</v>
      </c>
      <c r="P11037" s="82">
        <v>1121</v>
      </c>
      <c r="Q11037" s="82" t="s">
        <v>99710</v>
      </c>
      <c r="R11037"/>
    </row>
    <row r="11038" spans="12:18" x14ac:dyDescent="0.25">
      <c r="L11038" t="s">
        <v>1604</v>
      </c>
      <c r="M11038" t="s">
        <v>8689</v>
      </c>
      <c r="N11038" t="s">
        <v>48304</v>
      </c>
      <c r="O11038" s="76" t="s">
        <v>4356</v>
      </c>
      <c r="P11038" s="82">
        <v>246</v>
      </c>
      <c r="Q11038" s="82" t="s">
        <v>99711</v>
      </c>
      <c r="R11038"/>
    </row>
    <row r="11039" spans="12:18" x14ac:dyDescent="0.25">
      <c r="L11039" t="s">
        <v>1604</v>
      </c>
      <c r="M11039" t="s">
        <v>8690</v>
      </c>
      <c r="N11039" t="s">
        <v>48305</v>
      </c>
      <c r="O11039" s="76" t="s">
        <v>4374</v>
      </c>
      <c r="P11039" s="82">
        <v>668</v>
      </c>
      <c r="Q11039" s="82" t="s">
        <v>72645</v>
      </c>
      <c r="R11039"/>
    </row>
    <row r="11040" spans="12:18" x14ac:dyDescent="0.25">
      <c r="L11040" t="s">
        <v>1604</v>
      </c>
      <c r="M11040" t="s">
        <v>18687</v>
      </c>
      <c r="N11040" t="s">
        <v>48306</v>
      </c>
      <c r="O11040" s="76" t="s">
        <v>4356</v>
      </c>
      <c r="P11040" s="82">
        <v>3708</v>
      </c>
      <c r="Q11040" s="82" t="s">
        <v>99712</v>
      </c>
      <c r="R11040"/>
    </row>
    <row r="11041" spans="12:18" x14ac:dyDescent="0.25">
      <c r="L11041" t="s">
        <v>1604</v>
      </c>
      <c r="M11041" t="s">
        <v>20900</v>
      </c>
      <c r="N11041" t="s">
        <v>48307</v>
      </c>
      <c r="O11041" s="76" t="s">
        <v>4356</v>
      </c>
      <c r="P11041" s="82">
        <v>4895</v>
      </c>
      <c r="Q11041" s="82" t="s">
        <v>99714</v>
      </c>
      <c r="R11041"/>
    </row>
    <row r="11042" spans="12:18" x14ac:dyDescent="0.25">
      <c r="L11042" t="s">
        <v>1604</v>
      </c>
      <c r="M11042" t="s">
        <v>20901</v>
      </c>
      <c r="N11042" t="s">
        <v>48308</v>
      </c>
      <c r="O11042" s="76" t="s">
        <v>4356</v>
      </c>
      <c r="P11042" s="82">
        <v>731</v>
      </c>
      <c r="Q11042" s="82" t="s">
        <v>99715</v>
      </c>
      <c r="R11042"/>
    </row>
    <row r="11043" spans="12:18" x14ac:dyDescent="0.25">
      <c r="L11043" t="s">
        <v>1604</v>
      </c>
      <c r="M11043" t="s">
        <v>9930</v>
      </c>
      <c r="N11043" t="s">
        <v>48309</v>
      </c>
      <c r="O11043" s="76" t="s">
        <v>4356</v>
      </c>
      <c r="P11043" s="82">
        <v>1096</v>
      </c>
      <c r="Q11043" s="82" t="s">
        <v>99716</v>
      </c>
      <c r="R11043"/>
    </row>
    <row r="11044" spans="12:18" x14ac:dyDescent="0.25">
      <c r="L11044" t="s">
        <v>1604</v>
      </c>
      <c r="M11044" t="s">
        <v>8967</v>
      </c>
      <c r="N11044" t="s">
        <v>48310</v>
      </c>
      <c r="O11044" s="76" t="s">
        <v>4374</v>
      </c>
      <c r="P11044" s="82">
        <v>4118</v>
      </c>
      <c r="Q11044" s="82" t="s">
        <v>72645</v>
      </c>
      <c r="R11044"/>
    </row>
    <row r="11045" spans="12:18" x14ac:dyDescent="0.25">
      <c r="L11045" t="s">
        <v>1604</v>
      </c>
      <c r="M11045" t="s">
        <v>34524</v>
      </c>
      <c r="N11045" t="s">
        <v>48311</v>
      </c>
      <c r="O11045" s="76" t="s">
        <v>4356</v>
      </c>
      <c r="P11045" s="82">
        <v>699</v>
      </c>
      <c r="Q11045" s="82" t="s">
        <v>99717</v>
      </c>
      <c r="R11045"/>
    </row>
    <row r="11046" spans="12:18" x14ac:dyDescent="0.25">
      <c r="L11046" t="s">
        <v>1604</v>
      </c>
      <c r="M11046" t="s">
        <v>20902</v>
      </c>
      <c r="N11046" t="s">
        <v>48312</v>
      </c>
      <c r="O11046" s="76" t="s">
        <v>4356</v>
      </c>
      <c r="P11046" s="82">
        <v>841</v>
      </c>
      <c r="Q11046" s="82" t="s">
        <v>99718</v>
      </c>
      <c r="R11046"/>
    </row>
    <row r="11047" spans="12:18" x14ac:dyDescent="0.25">
      <c r="L11047" t="s">
        <v>1604</v>
      </c>
      <c r="M11047" t="s">
        <v>10535</v>
      </c>
      <c r="N11047" t="s">
        <v>48313</v>
      </c>
      <c r="O11047" s="76" t="s">
        <v>4356</v>
      </c>
      <c r="P11047" s="82">
        <v>1100</v>
      </c>
      <c r="Q11047" s="82" t="s">
        <v>99719</v>
      </c>
      <c r="R11047"/>
    </row>
    <row r="11048" spans="12:18" x14ac:dyDescent="0.25">
      <c r="L11048" t="s">
        <v>1604</v>
      </c>
      <c r="M11048" t="s">
        <v>18689</v>
      </c>
      <c r="N11048" t="s">
        <v>48314</v>
      </c>
      <c r="O11048" s="76" t="s">
        <v>4356</v>
      </c>
      <c r="P11048" s="82">
        <v>310</v>
      </c>
      <c r="Q11048" s="82" t="s">
        <v>99722</v>
      </c>
      <c r="R11048"/>
    </row>
    <row r="11049" spans="12:18" x14ac:dyDescent="0.25">
      <c r="L11049" t="s">
        <v>1604</v>
      </c>
      <c r="M11049" t="s">
        <v>8691</v>
      </c>
      <c r="N11049" t="s">
        <v>48315</v>
      </c>
      <c r="O11049" s="76" t="s">
        <v>4356</v>
      </c>
      <c r="P11049" s="82">
        <v>3779</v>
      </c>
      <c r="Q11049" s="82" t="s">
        <v>99723</v>
      </c>
      <c r="R11049"/>
    </row>
    <row r="11050" spans="12:18" x14ac:dyDescent="0.25">
      <c r="L11050" t="s">
        <v>1604</v>
      </c>
      <c r="M11050" t="s">
        <v>8692</v>
      </c>
      <c r="N11050" t="s">
        <v>48316</v>
      </c>
      <c r="O11050" s="76" t="s">
        <v>4356</v>
      </c>
      <c r="P11050" s="82">
        <v>1107</v>
      </c>
      <c r="Q11050" s="82" t="s">
        <v>99724</v>
      </c>
      <c r="R11050"/>
    </row>
    <row r="11051" spans="12:18" x14ac:dyDescent="0.25">
      <c r="L11051" t="s">
        <v>1604</v>
      </c>
      <c r="M11051" t="s">
        <v>10533</v>
      </c>
      <c r="N11051" t="s">
        <v>48317</v>
      </c>
      <c r="O11051" s="76" t="s">
        <v>4356</v>
      </c>
      <c r="P11051" s="82">
        <v>161</v>
      </c>
      <c r="Q11051" s="82" t="s">
        <v>99700</v>
      </c>
      <c r="R11051"/>
    </row>
    <row r="11052" spans="12:18" x14ac:dyDescent="0.25">
      <c r="L11052" t="s">
        <v>1604</v>
      </c>
      <c r="M11052" t="s">
        <v>20884</v>
      </c>
      <c r="N11052" t="s">
        <v>48318</v>
      </c>
      <c r="O11052" s="76" t="s">
        <v>4356</v>
      </c>
      <c r="P11052" s="82">
        <v>196</v>
      </c>
      <c r="Q11052" s="82" t="s">
        <v>99633</v>
      </c>
      <c r="R11052"/>
    </row>
    <row r="11053" spans="12:18" x14ac:dyDescent="0.25">
      <c r="L11053" t="s">
        <v>1604</v>
      </c>
      <c r="M11053" t="s">
        <v>34508</v>
      </c>
      <c r="N11053" t="s">
        <v>48319</v>
      </c>
      <c r="O11053" s="76" t="s">
        <v>4356</v>
      </c>
      <c r="P11053" s="82">
        <v>328</v>
      </c>
      <c r="Q11053" s="82" t="s">
        <v>99653</v>
      </c>
      <c r="R11053"/>
    </row>
    <row r="11054" spans="12:18" x14ac:dyDescent="0.25">
      <c r="L11054" t="s">
        <v>1604</v>
      </c>
      <c r="M11054" t="s">
        <v>34509</v>
      </c>
      <c r="N11054" t="s">
        <v>48320</v>
      </c>
      <c r="O11054" s="76" t="s">
        <v>4366</v>
      </c>
      <c r="P11054" s="82">
        <v>210</v>
      </c>
      <c r="Q11054" s="82" t="s">
        <v>99655</v>
      </c>
      <c r="R11054"/>
    </row>
    <row r="11055" spans="12:18" x14ac:dyDescent="0.25">
      <c r="L11055" t="s">
        <v>1604</v>
      </c>
      <c r="M11055" t="s">
        <v>34511</v>
      </c>
      <c r="N11055" t="s">
        <v>48321</v>
      </c>
      <c r="O11055" s="76" t="s">
        <v>4356</v>
      </c>
      <c r="P11055" s="82">
        <v>2200</v>
      </c>
      <c r="Q11055" s="82" t="s">
        <v>99658</v>
      </c>
      <c r="R11055"/>
    </row>
    <row r="11056" spans="12:18" x14ac:dyDescent="0.25">
      <c r="L11056" t="s">
        <v>1604</v>
      </c>
      <c r="M11056" t="s">
        <v>10527</v>
      </c>
      <c r="N11056" t="s">
        <v>48322</v>
      </c>
      <c r="O11056" s="76" t="s">
        <v>4356</v>
      </c>
      <c r="P11056" s="82">
        <v>439</v>
      </c>
      <c r="Q11056" s="82" t="s">
        <v>99662</v>
      </c>
      <c r="R11056"/>
    </row>
    <row r="11057" spans="12:18" x14ac:dyDescent="0.25">
      <c r="L11057" t="s">
        <v>1604</v>
      </c>
      <c r="M11057" t="s">
        <v>10536</v>
      </c>
      <c r="N11057" t="s">
        <v>48323</v>
      </c>
      <c r="O11057" s="76" t="s">
        <v>4374</v>
      </c>
      <c r="P11057" s="82">
        <v>5041</v>
      </c>
      <c r="Q11057" s="82" t="s">
        <v>99720</v>
      </c>
      <c r="R11057"/>
    </row>
    <row r="11058" spans="12:18" x14ac:dyDescent="0.25">
      <c r="L11058" t="s">
        <v>1604</v>
      </c>
      <c r="M11058" t="s">
        <v>10554</v>
      </c>
      <c r="N11058" t="s">
        <v>48324</v>
      </c>
      <c r="O11058" s="76" t="s">
        <v>4356</v>
      </c>
      <c r="P11058" s="82">
        <v>184</v>
      </c>
      <c r="Q11058" s="82" t="s">
        <v>99795</v>
      </c>
      <c r="R11058"/>
    </row>
    <row r="11059" spans="12:18" x14ac:dyDescent="0.25">
      <c r="L11059" t="s">
        <v>1604</v>
      </c>
      <c r="M11059" t="s">
        <v>8716</v>
      </c>
      <c r="N11059" t="s">
        <v>48325</v>
      </c>
      <c r="O11059" s="76" t="s">
        <v>4374</v>
      </c>
      <c r="P11059" s="82">
        <v>598</v>
      </c>
      <c r="Q11059" s="82" t="s">
        <v>72645</v>
      </c>
      <c r="R11059"/>
    </row>
    <row r="11060" spans="12:18" x14ac:dyDescent="0.25">
      <c r="L11060" t="s">
        <v>1604</v>
      </c>
      <c r="M11060" t="s">
        <v>34554</v>
      </c>
      <c r="N11060" t="s">
        <v>48326</v>
      </c>
      <c r="O11060" s="76" t="s">
        <v>4356</v>
      </c>
      <c r="P11060" s="82">
        <v>336</v>
      </c>
      <c r="Q11060" s="82" t="s">
        <v>99905</v>
      </c>
      <c r="R11060"/>
    </row>
    <row r="11061" spans="12:18" x14ac:dyDescent="0.25">
      <c r="L11061" t="s">
        <v>1604</v>
      </c>
      <c r="M11061" t="s">
        <v>20903</v>
      </c>
      <c r="N11061" t="s">
        <v>48327</v>
      </c>
      <c r="O11061" s="76" t="s">
        <v>4366</v>
      </c>
      <c r="P11061" s="82">
        <v>139</v>
      </c>
      <c r="Q11061" s="82" t="s">
        <v>99725</v>
      </c>
      <c r="R11061"/>
    </row>
    <row r="11062" spans="12:18" x14ac:dyDescent="0.25">
      <c r="L11062" t="s">
        <v>1604</v>
      </c>
      <c r="M11062" t="s">
        <v>8693</v>
      </c>
      <c r="N11062" t="s">
        <v>48328</v>
      </c>
      <c r="O11062" s="76" t="s">
        <v>4374</v>
      </c>
      <c r="P11062" s="82">
        <v>2190</v>
      </c>
      <c r="Q11062" s="82" t="s">
        <v>72645</v>
      </c>
      <c r="R11062"/>
    </row>
    <row r="11063" spans="12:18" x14ac:dyDescent="0.25">
      <c r="L11063" t="s">
        <v>1604</v>
      </c>
      <c r="M11063" t="s">
        <v>20434</v>
      </c>
      <c r="N11063" t="s">
        <v>48329</v>
      </c>
      <c r="O11063" s="76" t="s">
        <v>4366</v>
      </c>
      <c r="P11063" s="82">
        <v>357</v>
      </c>
      <c r="Q11063" s="82" t="s">
        <v>99726</v>
      </c>
      <c r="R11063"/>
    </row>
    <row r="11064" spans="12:18" x14ac:dyDescent="0.25">
      <c r="L11064" t="s">
        <v>1604</v>
      </c>
      <c r="M11064" t="s">
        <v>20904</v>
      </c>
      <c r="N11064" t="s">
        <v>48330</v>
      </c>
      <c r="O11064" s="76" t="s">
        <v>4356</v>
      </c>
      <c r="P11064" s="82">
        <v>1140</v>
      </c>
      <c r="Q11064" s="82" t="s">
        <v>99727</v>
      </c>
      <c r="R11064"/>
    </row>
    <row r="11065" spans="12:18" x14ac:dyDescent="0.25">
      <c r="L11065" t="s">
        <v>1604</v>
      </c>
      <c r="M11065" t="s">
        <v>10538</v>
      </c>
      <c r="N11065" t="s">
        <v>48331</v>
      </c>
      <c r="O11065" s="76" t="s">
        <v>4374</v>
      </c>
      <c r="P11065" s="82">
        <v>6292</v>
      </c>
      <c r="Q11065" s="82" t="s">
        <v>99728</v>
      </c>
      <c r="R11065"/>
    </row>
    <row r="11066" spans="12:18" x14ac:dyDescent="0.25">
      <c r="L11066" t="s">
        <v>1604</v>
      </c>
      <c r="M11066" t="s">
        <v>34525</v>
      </c>
      <c r="N11066" t="s">
        <v>48332</v>
      </c>
      <c r="O11066" s="76" t="s">
        <v>4356</v>
      </c>
      <c r="P11066" s="82">
        <v>1161</v>
      </c>
      <c r="Q11066" s="82" t="s">
        <v>99729</v>
      </c>
      <c r="R11066"/>
    </row>
    <row r="11067" spans="12:18" x14ac:dyDescent="0.25">
      <c r="L11067" t="s">
        <v>1604</v>
      </c>
      <c r="M11067" t="s">
        <v>8694</v>
      </c>
      <c r="N11067" t="s">
        <v>48333</v>
      </c>
      <c r="O11067" s="76" t="s">
        <v>4356</v>
      </c>
      <c r="P11067" s="82">
        <v>217</v>
      </c>
      <c r="Q11067" s="82" t="s">
        <v>99730</v>
      </c>
      <c r="R11067"/>
    </row>
    <row r="11068" spans="12:18" x14ac:dyDescent="0.25">
      <c r="L11068" t="s">
        <v>1604</v>
      </c>
      <c r="M11068" t="s">
        <v>34510</v>
      </c>
      <c r="N11068" t="s">
        <v>48334</v>
      </c>
      <c r="O11068" s="76" t="s">
        <v>4356</v>
      </c>
      <c r="P11068" s="82">
        <v>2412</v>
      </c>
      <c r="Q11068" s="82" t="s">
        <v>99656</v>
      </c>
      <c r="R11068"/>
    </row>
    <row r="11069" spans="12:18" x14ac:dyDescent="0.25">
      <c r="L11069" t="s">
        <v>1604</v>
      </c>
      <c r="M11069" t="s">
        <v>20899</v>
      </c>
      <c r="N11069" t="s">
        <v>48335</v>
      </c>
      <c r="O11069" s="76" t="s">
        <v>4356</v>
      </c>
      <c r="P11069" s="82">
        <v>213</v>
      </c>
      <c r="Q11069" s="82" t="s">
        <v>99713</v>
      </c>
      <c r="R11069"/>
    </row>
    <row r="11070" spans="12:18" x14ac:dyDescent="0.25">
      <c r="L11070" t="s">
        <v>1604</v>
      </c>
      <c r="M11070" t="s">
        <v>10537</v>
      </c>
      <c r="N11070" t="s">
        <v>48336</v>
      </c>
      <c r="O11070" s="76" t="s">
        <v>4374</v>
      </c>
      <c r="P11070" s="82">
        <v>8517</v>
      </c>
      <c r="Q11070" s="82" t="s">
        <v>99721</v>
      </c>
      <c r="R11070"/>
    </row>
    <row r="11071" spans="12:18" x14ac:dyDescent="0.25">
      <c r="L11071" t="s">
        <v>1604</v>
      </c>
      <c r="M11071" t="s">
        <v>34527</v>
      </c>
      <c r="N11071" t="s">
        <v>48337</v>
      </c>
      <c r="O11071" s="76" t="s">
        <v>4356</v>
      </c>
      <c r="P11071" s="82">
        <v>750</v>
      </c>
      <c r="Q11071" s="82" t="s">
        <v>99742</v>
      </c>
      <c r="R11071"/>
    </row>
    <row r="11072" spans="12:18" x14ac:dyDescent="0.25">
      <c r="L11072" t="s">
        <v>1604</v>
      </c>
      <c r="M11072" t="s">
        <v>6604</v>
      </c>
      <c r="N11072" t="s">
        <v>48338</v>
      </c>
      <c r="O11072" s="76" t="s">
        <v>4356</v>
      </c>
      <c r="P11072" s="82">
        <v>426</v>
      </c>
      <c r="Q11072" s="82" t="s">
        <v>99771</v>
      </c>
      <c r="R11072"/>
    </row>
    <row r="11073" spans="12:18" x14ac:dyDescent="0.25">
      <c r="L11073" t="s">
        <v>1604</v>
      </c>
      <c r="M11073" t="s">
        <v>20360</v>
      </c>
      <c r="N11073" t="s">
        <v>48339</v>
      </c>
      <c r="O11073" s="76" t="s">
        <v>4356</v>
      </c>
      <c r="P11073" s="82">
        <v>3820</v>
      </c>
      <c r="Q11073" s="82" t="s">
        <v>99909</v>
      </c>
      <c r="R11073"/>
    </row>
    <row r="11074" spans="12:18" x14ac:dyDescent="0.25">
      <c r="L11074" t="s">
        <v>1604</v>
      </c>
      <c r="M11074" t="s">
        <v>20905</v>
      </c>
      <c r="N11074" t="s">
        <v>48340</v>
      </c>
      <c r="O11074" s="76" t="s">
        <v>4356</v>
      </c>
      <c r="P11074" s="82">
        <v>470</v>
      </c>
      <c r="Q11074" s="82" t="s">
        <v>99731</v>
      </c>
      <c r="R11074"/>
    </row>
    <row r="11075" spans="12:18" x14ac:dyDescent="0.25">
      <c r="L11075" t="s">
        <v>1604</v>
      </c>
      <c r="M11075" t="s">
        <v>34526</v>
      </c>
      <c r="N11075" t="s">
        <v>48341</v>
      </c>
      <c r="O11075" s="76" t="s">
        <v>4356</v>
      </c>
      <c r="P11075" s="82">
        <v>1556</v>
      </c>
      <c r="Q11075" s="82" t="s">
        <v>99732</v>
      </c>
      <c r="R11075"/>
    </row>
    <row r="11076" spans="12:18" x14ac:dyDescent="0.25">
      <c r="L11076" t="s">
        <v>1604</v>
      </c>
      <c r="M11076" t="s">
        <v>10539</v>
      </c>
      <c r="N11076" t="s">
        <v>48342</v>
      </c>
      <c r="O11076" s="76" t="s">
        <v>4356</v>
      </c>
      <c r="P11076" s="82">
        <v>1462</v>
      </c>
      <c r="Q11076" s="82" t="s">
        <v>99733</v>
      </c>
      <c r="R11076"/>
    </row>
    <row r="11077" spans="12:18" x14ac:dyDescent="0.25">
      <c r="L11077" t="s">
        <v>1604</v>
      </c>
      <c r="M11077" t="s">
        <v>17342</v>
      </c>
      <c r="N11077" t="s">
        <v>48343</v>
      </c>
      <c r="O11077" s="76" t="s">
        <v>4450</v>
      </c>
      <c r="P11077" s="82">
        <v>8349</v>
      </c>
      <c r="Q11077" s="82" t="s">
        <v>72645</v>
      </c>
      <c r="R11077"/>
    </row>
    <row r="11078" spans="12:18" x14ac:dyDescent="0.25">
      <c r="L11078" t="s">
        <v>1604</v>
      </c>
      <c r="M11078" t="s">
        <v>10541</v>
      </c>
      <c r="N11078" t="s">
        <v>48344</v>
      </c>
      <c r="O11078" s="76" t="s">
        <v>4356</v>
      </c>
      <c r="P11078" s="82">
        <v>2074</v>
      </c>
      <c r="Q11078" s="82" t="s">
        <v>99738</v>
      </c>
      <c r="R11078"/>
    </row>
    <row r="11079" spans="12:18" x14ac:dyDescent="0.25">
      <c r="L11079" t="s">
        <v>1604</v>
      </c>
      <c r="M11079" t="s">
        <v>8706</v>
      </c>
      <c r="N11079" t="s">
        <v>48345</v>
      </c>
      <c r="O11079" s="76" t="s">
        <v>4366</v>
      </c>
      <c r="P11079" s="82">
        <v>252</v>
      </c>
      <c r="Q11079" s="82" t="s">
        <v>99772</v>
      </c>
      <c r="R11079"/>
    </row>
    <row r="11080" spans="12:18" x14ac:dyDescent="0.25">
      <c r="L11080" t="s">
        <v>1604</v>
      </c>
      <c r="M11080" t="s">
        <v>10552</v>
      </c>
      <c r="N11080" t="s">
        <v>48346</v>
      </c>
      <c r="O11080" s="76" t="s">
        <v>4366</v>
      </c>
      <c r="P11080" s="82">
        <v>257</v>
      </c>
      <c r="Q11080" s="82" t="s">
        <v>99773</v>
      </c>
      <c r="R11080"/>
    </row>
    <row r="11081" spans="12:18" x14ac:dyDescent="0.25">
      <c r="L11081" t="s">
        <v>1604</v>
      </c>
      <c r="M11081" t="s">
        <v>10570</v>
      </c>
      <c r="N11081" t="s">
        <v>48347</v>
      </c>
      <c r="O11081" s="76" t="s">
        <v>4374</v>
      </c>
      <c r="P11081" s="82">
        <v>2600</v>
      </c>
      <c r="Q11081" s="82" t="s">
        <v>99870</v>
      </c>
      <c r="R11081"/>
    </row>
    <row r="11082" spans="12:18" x14ac:dyDescent="0.25">
      <c r="L11082" t="s">
        <v>1604</v>
      </c>
      <c r="M11082" t="s">
        <v>18691</v>
      </c>
      <c r="N11082" t="s">
        <v>48348</v>
      </c>
      <c r="O11082" s="76" t="s">
        <v>4356</v>
      </c>
      <c r="P11082" s="82">
        <v>1537</v>
      </c>
      <c r="Q11082" s="82" t="s">
        <v>99734</v>
      </c>
      <c r="R11082"/>
    </row>
    <row r="11083" spans="12:18" x14ac:dyDescent="0.25">
      <c r="L11083" t="s">
        <v>1604</v>
      </c>
      <c r="M11083" t="s">
        <v>20906</v>
      </c>
      <c r="N11083" t="s">
        <v>48349</v>
      </c>
      <c r="O11083" s="76" t="s">
        <v>4356</v>
      </c>
      <c r="P11083" s="82">
        <v>281</v>
      </c>
      <c r="Q11083" s="82" t="s">
        <v>99735</v>
      </c>
      <c r="R11083"/>
    </row>
    <row r="11084" spans="12:18" x14ac:dyDescent="0.25">
      <c r="L11084" t="s">
        <v>1604</v>
      </c>
      <c r="M11084" t="s">
        <v>10540</v>
      </c>
      <c r="N11084" t="s">
        <v>48350</v>
      </c>
      <c r="O11084" s="76" t="s">
        <v>4374</v>
      </c>
      <c r="P11084" s="82">
        <v>904</v>
      </c>
      <c r="Q11084" s="82" t="s">
        <v>72645</v>
      </c>
      <c r="R11084"/>
    </row>
    <row r="11085" spans="12:18" x14ac:dyDescent="0.25">
      <c r="L11085" t="s">
        <v>1604</v>
      </c>
      <c r="M11085" t="s">
        <v>8695</v>
      </c>
      <c r="N11085" t="s">
        <v>48351</v>
      </c>
      <c r="O11085" s="76" t="s">
        <v>4366</v>
      </c>
      <c r="P11085" s="82">
        <v>264</v>
      </c>
      <c r="Q11085" s="82" t="s">
        <v>99736</v>
      </c>
      <c r="R11085"/>
    </row>
    <row r="11086" spans="12:18" x14ac:dyDescent="0.25">
      <c r="L11086" t="s">
        <v>1604</v>
      </c>
      <c r="M11086" t="s">
        <v>21095</v>
      </c>
      <c r="N11086" t="s">
        <v>48352</v>
      </c>
      <c r="O11086" s="76" t="s">
        <v>4366</v>
      </c>
      <c r="P11086" s="82">
        <v>486</v>
      </c>
      <c r="Q11086" s="82" t="s">
        <v>99737</v>
      </c>
      <c r="R11086"/>
    </row>
    <row r="11087" spans="12:18" x14ac:dyDescent="0.25">
      <c r="L11087" t="s">
        <v>1604</v>
      </c>
      <c r="M11087" t="s">
        <v>20907</v>
      </c>
      <c r="N11087" t="s">
        <v>48353</v>
      </c>
      <c r="O11087" s="76" t="s">
        <v>4366</v>
      </c>
      <c r="P11087" s="82">
        <v>125</v>
      </c>
      <c r="Q11087" s="82" t="s">
        <v>99739</v>
      </c>
      <c r="R11087"/>
    </row>
    <row r="11088" spans="12:18" x14ac:dyDescent="0.25">
      <c r="L11088" t="s">
        <v>1604</v>
      </c>
      <c r="M11088" t="s">
        <v>20908</v>
      </c>
      <c r="N11088" t="s">
        <v>48354</v>
      </c>
      <c r="O11088" s="76" t="s">
        <v>4356</v>
      </c>
      <c r="P11088" s="82">
        <v>401</v>
      </c>
      <c r="Q11088" s="82" t="s">
        <v>99740</v>
      </c>
      <c r="R11088"/>
    </row>
    <row r="11089" spans="12:18" x14ac:dyDescent="0.25">
      <c r="L11089" t="s">
        <v>1604</v>
      </c>
      <c r="M11089" t="s">
        <v>10542</v>
      </c>
      <c r="N11089" t="s">
        <v>48355</v>
      </c>
      <c r="O11089" s="76" t="s">
        <v>4374</v>
      </c>
      <c r="P11089" s="82">
        <v>6814</v>
      </c>
      <c r="Q11089" s="82" t="s">
        <v>72645</v>
      </c>
      <c r="R11089"/>
    </row>
    <row r="11090" spans="12:18" x14ac:dyDescent="0.25">
      <c r="L11090" t="s">
        <v>1604</v>
      </c>
      <c r="M11090" t="s">
        <v>18693</v>
      </c>
      <c r="N11090" t="s">
        <v>48356</v>
      </c>
      <c r="O11090" s="76" t="s">
        <v>4374</v>
      </c>
      <c r="P11090" s="82">
        <v>8586</v>
      </c>
      <c r="Q11090" s="82" t="s">
        <v>72645</v>
      </c>
      <c r="R11090"/>
    </row>
    <row r="11091" spans="12:18" x14ac:dyDescent="0.25">
      <c r="L11091" t="s">
        <v>1604</v>
      </c>
      <c r="M11091" t="s">
        <v>10543</v>
      </c>
      <c r="N11091" t="s">
        <v>48357</v>
      </c>
      <c r="O11091" s="76" t="s">
        <v>4356</v>
      </c>
      <c r="P11091" s="82">
        <v>424</v>
      </c>
      <c r="Q11091" s="82" t="s">
        <v>99741</v>
      </c>
      <c r="R11091"/>
    </row>
    <row r="11092" spans="12:18" x14ac:dyDescent="0.25">
      <c r="L11092" t="s">
        <v>1604</v>
      </c>
      <c r="M11092" t="s">
        <v>34528</v>
      </c>
      <c r="N11092" t="s">
        <v>48358</v>
      </c>
      <c r="O11092" s="76" t="s">
        <v>4366</v>
      </c>
      <c r="P11092" s="82">
        <v>243</v>
      </c>
      <c r="Q11092" s="82" t="s">
        <v>99743</v>
      </c>
      <c r="R11092"/>
    </row>
    <row r="11093" spans="12:18" x14ac:dyDescent="0.25">
      <c r="L11093" t="s">
        <v>1604</v>
      </c>
      <c r="M11093" t="s">
        <v>20909</v>
      </c>
      <c r="N11093" t="s">
        <v>48359</v>
      </c>
      <c r="O11093" s="76" t="s">
        <v>4356</v>
      </c>
      <c r="P11093" s="82">
        <v>194</v>
      </c>
      <c r="Q11093" s="82" t="s">
        <v>99744</v>
      </c>
      <c r="R11093"/>
    </row>
    <row r="11094" spans="12:18" x14ac:dyDescent="0.25">
      <c r="L11094" t="s">
        <v>1604</v>
      </c>
      <c r="M11094" t="s">
        <v>10544</v>
      </c>
      <c r="N11094" t="s">
        <v>48360</v>
      </c>
      <c r="O11094" s="76" t="s">
        <v>4356</v>
      </c>
      <c r="P11094" s="82">
        <v>662</v>
      </c>
      <c r="Q11094" s="82" t="s">
        <v>99745</v>
      </c>
      <c r="R11094"/>
    </row>
    <row r="11095" spans="12:18" x14ac:dyDescent="0.25">
      <c r="L11095" t="s">
        <v>1604</v>
      </c>
      <c r="M11095" t="s">
        <v>34529</v>
      </c>
      <c r="N11095" t="s">
        <v>48361</v>
      </c>
      <c r="O11095" s="76" t="s">
        <v>4366</v>
      </c>
      <c r="P11095" s="82">
        <v>158</v>
      </c>
      <c r="Q11095" s="82" t="s">
        <v>99746</v>
      </c>
      <c r="R11095"/>
    </row>
    <row r="11096" spans="12:18" x14ac:dyDescent="0.25">
      <c r="L11096" t="s">
        <v>1604</v>
      </c>
      <c r="M11096" t="s">
        <v>10545</v>
      </c>
      <c r="N11096" t="s">
        <v>48362</v>
      </c>
      <c r="O11096" s="76" t="s">
        <v>4356</v>
      </c>
      <c r="P11096" s="82">
        <v>710</v>
      </c>
      <c r="Q11096" s="82" t="s">
        <v>99747</v>
      </c>
      <c r="R11096"/>
    </row>
    <row r="11097" spans="12:18" x14ac:dyDescent="0.25">
      <c r="L11097" t="s">
        <v>1604</v>
      </c>
      <c r="M11097" t="s">
        <v>34530</v>
      </c>
      <c r="N11097" t="s">
        <v>48363</v>
      </c>
      <c r="O11097" s="76" t="s">
        <v>4356</v>
      </c>
      <c r="P11097" s="82">
        <v>1222</v>
      </c>
      <c r="Q11097" s="82" t="s">
        <v>99748</v>
      </c>
      <c r="R11097"/>
    </row>
    <row r="11098" spans="12:18" x14ac:dyDescent="0.25">
      <c r="L11098" t="s">
        <v>1604</v>
      </c>
      <c r="M11098" t="s">
        <v>20910</v>
      </c>
      <c r="N11098" t="s">
        <v>48364</v>
      </c>
      <c r="O11098" s="76" t="s">
        <v>4356</v>
      </c>
      <c r="P11098" s="82">
        <v>2456</v>
      </c>
      <c r="Q11098" s="82" t="s">
        <v>99749</v>
      </c>
      <c r="R11098"/>
    </row>
    <row r="11099" spans="12:18" x14ac:dyDescent="0.25">
      <c r="L11099" t="s">
        <v>1604</v>
      </c>
      <c r="M11099" t="s">
        <v>18695</v>
      </c>
      <c r="N11099" t="s">
        <v>48365</v>
      </c>
      <c r="O11099" s="76" t="s">
        <v>4356</v>
      </c>
      <c r="P11099" s="82">
        <v>825</v>
      </c>
      <c r="Q11099" s="82" t="s">
        <v>99750</v>
      </c>
      <c r="R11099"/>
    </row>
    <row r="11100" spans="12:18" x14ac:dyDescent="0.25">
      <c r="L11100" t="s">
        <v>1604</v>
      </c>
      <c r="M11100" t="s">
        <v>8696</v>
      </c>
      <c r="N11100" t="s">
        <v>48366</v>
      </c>
      <c r="O11100" s="76" t="s">
        <v>4356</v>
      </c>
      <c r="P11100" s="82">
        <v>624</v>
      </c>
      <c r="Q11100" s="82" t="s">
        <v>99751</v>
      </c>
      <c r="R11100"/>
    </row>
    <row r="11101" spans="12:18" x14ac:dyDescent="0.25">
      <c r="L11101" t="s">
        <v>1604</v>
      </c>
      <c r="M11101" t="s">
        <v>10546</v>
      </c>
      <c r="N11101" t="s">
        <v>48367</v>
      </c>
      <c r="O11101" s="76" t="s">
        <v>4374</v>
      </c>
      <c r="P11101" s="82">
        <v>5636</v>
      </c>
      <c r="Q11101" s="82" t="s">
        <v>72645</v>
      </c>
      <c r="R11101"/>
    </row>
    <row r="11102" spans="12:18" x14ac:dyDescent="0.25">
      <c r="L11102" t="s">
        <v>1604</v>
      </c>
      <c r="M11102" t="s">
        <v>34531</v>
      </c>
      <c r="N11102" t="s">
        <v>48368</v>
      </c>
      <c r="O11102" s="76" t="s">
        <v>4356</v>
      </c>
      <c r="P11102" s="82">
        <v>938</v>
      </c>
      <c r="Q11102" s="82" t="s">
        <v>99752</v>
      </c>
      <c r="R11102"/>
    </row>
    <row r="11103" spans="12:18" x14ac:dyDescent="0.25">
      <c r="L11103" t="s">
        <v>1604</v>
      </c>
      <c r="M11103" t="s">
        <v>8697</v>
      </c>
      <c r="N11103" t="s">
        <v>48369</v>
      </c>
      <c r="O11103" s="76" t="s">
        <v>4356</v>
      </c>
      <c r="P11103" s="82">
        <v>1297</v>
      </c>
      <c r="Q11103" s="82" t="s">
        <v>99753</v>
      </c>
      <c r="R11103"/>
    </row>
    <row r="11104" spans="12:18" x14ac:dyDescent="0.25">
      <c r="L11104" t="s">
        <v>1604</v>
      </c>
      <c r="M11104" t="s">
        <v>10547</v>
      </c>
      <c r="N11104" t="s">
        <v>48370</v>
      </c>
      <c r="O11104" s="76" t="s">
        <v>4356</v>
      </c>
      <c r="P11104" s="82">
        <v>728</v>
      </c>
      <c r="Q11104" s="82" t="s">
        <v>99754</v>
      </c>
      <c r="R11104"/>
    </row>
    <row r="11105" spans="12:18" x14ac:dyDescent="0.25">
      <c r="L11105" t="s">
        <v>1604</v>
      </c>
      <c r="M11105" t="s">
        <v>9072</v>
      </c>
      <c r="N11105" t="s">
        <v>48371</v>
      </c>
      <c r="O11105" s="76" t="s">
        <v>4356</v>
      </c>
      <c r="P11105" s="82">
        <v>1677</v>
      </c>
      <c r="Q11105" s="82" t="s">
        <v>99755</v>
      </c>
      <c r="R11105"/>
    </row>
    <row r="11106" spans="12:18" x14ac:dyDescent="0.25">
      <c r="L11106" t="s">
        <v>1604</v>
      </c>
      <c r="M11106" t="s">
        <v>10579</v>
      </c>
      <c r="N11106" t="s">
        <v>48372</v>
      </c>
      <c r="O11106" s="76" t="s">
        <v>4366</v>
      </c>
      <c r="P11106" s="82">
        <v>208</v>
      </c>
      <c r="Q11106" s="82" t="s">
        <v>99911</v>
      </c>
      <c r="R11106"/>
    </row>
    <row r="11107" spans="12:18" x14ac:dyDescent="0.25">
      <c r="L11107" t="s">
        <v>1604</v>
      </c>
      <c r="M11107" t="s">
        <v>8698</v>
      </c>
      <c r="N11107" t="s">
        <v>48373</v>
      </c>
      <c r="O11107" s="76" t="s">
        <v>4356</v>
      </c>
      <c r="P11107" s="82">
        <v>1434</v>
      </c>
      <c r="Q11107" s="82" t="s">
        <v>99756</v>
      </c>
      <c r="R11107"/>
    </row>
    <row r="11108" spans="12:18" x14ac:dyDescent="0.25">
      <c r="L11108" t="s">
        <v>1604</v>
      </c>
      <c r="M11108" t="s">
        <v>10548</v>
      </c>
      <c r="N11108" t="s">
        <v>48374</v>
      </c>
      <c r="O11108" s="76" t="s">
        <v>4366</v>
      </c>
      <c r="P11108" s="82">
        <v>206</v>
      </c>
      <c r="Q11108" s="82" t="s">
        <v>99757</v>
      </c>
      <c r="R11108"/>
    </row>
    <row r="11109" spans="12:18" x14ac:dyDescent="0.25">
      <c r="L11109" t="s">
        <v>1604</v>
      </c>
      <c r="M11109" t="s">
        <v>18697</v>
      </c>
      <c r="N11109" t="s">
        <v>48375</v>
      </c>
      <c r="O11109" s="76" t="s">
        <v>4366</v>
      </c>
      <c r="P11109" s="82">
        <v>201</v>
      </c>
      <c r="Q11109" s="82" t="s">
        <v>99758</v>
      </c>
      <c r="R11109"/>
    </row>
    <row r="11110" spans="12:18" x14ac:dyDescent="0.25">
      <c r="L11110" t="s">
        <v>1604</v>
      </c>
      <c r="M11110" t="s">
        <v>12523</v>
      </c>
      <c r="N11110" t="s">
        <v>48376</v>
      </c>
      <c r="O11110" s="76" t="s">
        <v>4356</v>
      </c>
      <c r="P11110" s="82">
        <v>656</v>
      </c>
      <c r="Q11110" s="82" t="s">
        <v>99759</v>
      </c>
      <c r="R11110"/>
    </row>
    <row r="11111" spans="12:18" x14ac:dyDescent="0.25">
      <c r="L11111" t="s">
        <v>1604</v>
      </c>
      <c r="M11111" t="s">
        <v>6497</v>
      </c>
      <c r="N11111" t="s">
        <v>48377</v>
      </c>
      <c r="O11111" s="76" t="s">
        <v>4374</v>
      </c>
      <c r="P11111" s="82">
        <v>1492</v>
      </c>
      <c r="Q11111" s="82" t="s">
        <v>72645</v>
      </c>
      <c r="R11111"/>
    </row>
    <row r="11112" spans="12:18" x14ac:dyDescent="0.25">
      <c r="L11112" t="s">
        <v>1604</v>
      </c>
      <c r="M11112" t="s">
        <v>8699</v>
      </c>
      <c r="N11112" t="s">
        <v>48378</v>
      </c>
      <c r="O11112" s="76" t="s">
        <v>4356</v>
      </c>
      <c r="P11112" s="82">
        <v>3189</v>
      </c>
      <c r="Q11112" s="82" t="s">
        <v>99760</v>
      </c>
      <c r="R11112"/>
    </row>
    <row r="11113" spans="12:18" x14ac:dyDescent="0.25">
      <c r="L11113" t="s">
        <v>1604</v>
      </c>
      <c r="M11113" t="s">
        <v>18700</v>
      </c>
      <c r="N11113" t="s">
        <v>48379</v>
      </c>
      <c r="O11113" s="76" t="s">
        <v>4374</v>
      </c>
      <c r="P11113" s="82">
        <v>597</v>
      </c>
      <c r="Q11113" s="82" t="s">
        <v>72645</v>
      </c>
      <c r="R11113"/>
    </row>
    <row r="11114" spans="12:18" x14ac:dyDescent="0.25">
      <c r="L11114" t="s">
        <v>1604</v>
      </c>
      <c r="M11114" t="s">
        <v>18702</v>
      </c>
      <c r="N11114" t="s">
        <v>48380</v>
      </c>
      <c r="O11114" s="76" t="s">
        <v>4356</v>
      </c>
      <c r="P11114" s="82">
        <v>433</v>
      </c>
      <c r="Q11114" s="82" t="s">
        <v>99761</v>
      </c>
      <c r="R11114"/>
    </row>
    <row r="11115" spans="12:18" x14ac:dyDescent="0.25">
      <c r="L11115" t="s">
        <v>1604</v>
      </c>
      <c r="M11115" t="s">
        <v>8700</v>
      </c>
      <c r="N11115" t="s">
        <v>48381</v>
      </c>
      <c r="O11115" s="76" t="s">
        <v>4356</v>
      </c>
      <c r="P11115" s="82">
        <v>1234</v>
      </c>
      <c r="Q11115" s="82" t="s">
        <v>99762</v>
      </c>
      <c r="R11115"/>
    </row>
    <row r="11116" spans="12:18" x14ac:dyDescent="0.25">
      <c r="L11116" t="s">
        <v>1604</v>
      </c>
      <c r="M11116" t="s">
        <v>8701</v>
      </c>
      <c r="N11116" t="s">
        <v>48382</v>
      </c>
      <c r="O11116" s="76" t="s">
        <v>4356</v>
      </c>
      <c r="P11116" s="82">
        <v>648</v>
      </c>
      <c r="Q11116" s="82" t="s">
        <v>99763</v>
      </c>
      <c r="R11116"/>
    </row>
    <row r="11117" spans="12:18" x14ac:dyDescent="0.25">
      <c r="L11117" t="s">
        <v>1604</v>
      </c>
      <c r="M11117" t="s">
        <v>8702</v>
      </c>
      <c r="N11117" t="s">
        <v>48383</v>
      </c>
      <c r="O11117" s="76" t="s">
        <v>4356</v>
      </c>
      <c r="P11117" s="82">
        <v>1485</v>
      </c>
      <c r="Q11117" s="82" t="s">
        <v>99764</v>
      </c>
      <c r="R11117"/>
    </row>
    <row r="11118" spans="12:18" x14ac:dyDescent="0.25">
      <c r="L11118" t="s">
        <v>1604</v>
      </c>
      <c r="M11118" t="s">
        <v>34532</v>
      </c>
      <c r="N11118" t="s">
        <v>48384</v>
      </c>
      <c r="O11118" s="76" t="s">
        <v>4374</v>
      </c>
      <c r="P11118" s="82">
        <v>1410</v>
      </c>
      <c r="Q11118" s="82" t="s">
        <v>72645</v>
      </c>
      <c r="R11118"/>
    </row>
    <row r="11119" spans="12:18" x14ac:dyDescent="0.25">
      <c r="L11119" t="s">
        <v>1604</v>
      </c>
      <c r="M11119" t="s">
        <v>10549</v>
      </c>
      <c r="N11119" t="s">
        <v>48385</v>
      </c>
      <c r="O11119" s="76" t="s">
        <v>4374</v>
      </c>
      <c r="P11119" s="82">
        <v>1736</v>
      </c>
      <c r="Q11119" s="82" t="s">
        <v>72645</v>
      </c>
      <c r="R11119"/>
    </row>
    <row r="11120" spans="12:18" x14ac:dyDescent="0.25">
      <c r="L11120" t="s">
        <v>1604</v>
      </c>
      <c r="M11120" t="s">
        <v>8703</v>
      </c>
      <c r="N11120" t="s">
        <v>48386</v>
      </c>
      <c r="O11120" s="76" t="s">
        <v>4366</v>
      </c>
      <c r="P11120" s="82">
        <v>325</v>
      </c>
      <c r="Q11120" s="82" t="s">
        <v>99765</v>
      </c>
      <c r="R11120"/>
    </row>
    <row r="11121" spans="12:18" x14ac:dyDescent="0.25">
      <c r="L11121" t="s">
        <v>1604</v>
      </c>
      <c r="M11121" t="s">
        <v>10550</v>
      </c>
      <c r="N11121" t="s">
        <v>48387</v>
      </c>
      <c r="O11121" s="76" t="s">
        <v>4356</v>
      </c>
      <c r="P11121" s="82">
        <v>702</v>
      </c>
      <c r="Q11121" s="82" t="s">
        <v>99766</v>
      </c>
      <c r="R11121"/>
    </row>
    <row r="11122" spans="12:18" x14ac:dyDescent="0.25">
      <c r="L11122" t="s">
        <v>1604</v>
      </c>
      <c r="M11122" t="s">
        <v>8704</v>
      </c>
      <c r="N11122" t="s">
        <v>48388</v>
      </c>
      <c r="O11122" s="76" t="s">
        <v>4450</v>
      </c>
      <c r="P11122" s="82">
        <v>150610</v>
      </c>
      <c r="Q11122" s="82" t="s">
        <v>72645</v>
      </c>
      <c r="R11122"/>
    </row>
    <row r="11123" spans="12:18" x14ac:dyDescent="0.25">
      <c r="L11123" t="s">
        <v>1604</v>
      </c>
      <c r="M11123" t="s">
        <v>34533</v>
      </c>
      <c r="N11123" t="s">
        <v>48389</v>
      </c>
      <c r="O11123" s="76" t="s">
        <v>4374</v>
      </c>
      <c r="P11123" s="82">
        <v>1145</v>
      </c>
      <c r="Q11123" s="82" t="s">
        <v>99767</v>
      </c>
      <c r="R11123"/>
    </row>
    <row r="11124" spans="12:18" x14ac:dyDescent="0.25">
      <c r="L11124" t="s">
        <v>1604</v>
      </c>
      <c r="M11124" t="s">
        <v>20911</v>
      </c>
      <c r="N11124" t="s">
        <v>48390</v>
      </c>
      <c r="O11124" s="76" t="s">
        <v>4366</v>
      </c>
      <c r="P11124" s="82">
        <v>416</v>
      </c>
      <c r="Q11124" s="82" t="s">
        <v>99768</v>
      </c>
      <c r="R11124"/>
    </row>
    <row r="11125" spans="12:18" x14ac:dyDescent="0.25">
      <c r="L11125" t="s">
        <v>1604</v>
      </c>
      <c r="M11125" t="s">
        <v>34534</v>
      </c>
      <c r="N11125" t="s">
        <v>48391</v>
      </c>
      <c r="O11125" s="76" t="s">
        <v>4374</v>
      </c>
      <c r="P11125" s="82">
        <v>678</v>
      </c>
      <c r="Q11125" s="82" t="s">
        <v>72645</v>
      </c>
      <c r="R11125"/>
    </row>
    <row r="11126" spans="12:18" x14ac:dyDescent="0.25">
      <c r="L11126" t="s">
        <v>1604</v>
      </c>
      <c r="M11126" t="s">
        <v>10551</v>
      </c>
      <c r="N11126" t="s">
        <v>48392</v>
      </c>
      <c r="O11126" s="76" t="s">
        <v>4356</v>
      </c>
      <c r="P11126" s="82">
        <v>285</v>
      </c>
      <c r="Q11126" s="82" t="s">
        <v>99769</v>
      </c>
      <c r="R11126"/>
    </row>
    <row r="11127" spans="12:18" x14ac:dyDescent="0.25">
      <c r="L11127" t="s">
        <v>1604</v>
      </c>
      <c r="M11127" t="s">
        <v>20912</v>
      </c>
      <c r="N11127" t="s">
        <v>48393</v>
      </c>
      <c r="O11127" s="76" t="s">
        <v>4366</v>
      </c>
      <c r="P11127" s="82">
        <v>33</v>
      </c>
      <c r="Q11127" s="82" t="s">
        <v>99770</v>
      </c>
      <c r="R11127"/>
    </row>
    <row r="11128" spans="12:18" x14ac:dyDescent="0.25">
      <c r="L11128" t="s">
        <v>1604</v>
      </c>
      <c r="M11128" t="s">
        <v>23896</v>
      </c>
      <c r="N11128" t="s">
        <v>48394</v>
      </c>
      <c r="O11128" s="76" t="s">
        <v>4366</v>
      </c>
      <c r="P11128" s="82">
        <v>56</v>
      </c>
      <c r="Q11128" s="82" t="s">
        <v>99774</v>
      </c>
      <c r="R11128"/>
    </row>
    <row r="11129" spans="12:18" x14ac:dyDescent="0.25">
      <c r="L11129" t="s">
        <v>1604</v>
      </c>
      <c r="M11129" t="s">
        <v>20913</v>
      </c>
      <c r="N11129" t="s">
        <v>48395</v>
      </c>
      <c r="O11129" s="76" t="s">
        <v>4356</v>
      </c>
      <c r="P11129" s="82">
        <v>957</v>
      </c>
      <c r="Q11129" s="82" t="s">
        <v>99775</v>
      </c>
      <c r="R11129"/>
    </row>
    <row r="11130" spans="12:18" x14ac:dyDescent="0.25">
      <c r="L11130" t="s">
        <v>1604</v>
      </c>
      <c r="M11130" t="s">
        <v>8708</v>
      </c>
      <c r="N11130" t="s">
        <v>48396</v>
      </c>
      <c r="O11130" s="76" t="s">
        <v>4374</v>
      </c>
      <c r="P11130" s="82">
        <v>10336</v>
      </c>
      <c r="Q11130" s="82" t="s">
        <v>99777</v>
      </c>
      <c r="R11130"/>
    </row>
    <row r="11131" spans="12:18" x14ac:dyDescent="0.25">
      <c r="L11131" t="s">
        <v>1604</v>
      </c>
      <c r="M11131" t="s">
        <v>8707</v>
      </c>
      <c r="N11131" t="s">
        <v>48397</v>
      </c>
      <c r="O11131" s="76" t="s">
        <v>4366</v>
      </c>
      <c r="P11131" s="82">
        <v>364</v>
      </c>
      <c r="Q11131" s="82" t="s">
        <v>99776</v>
      </c>
      <c r="R11131"/>
    </row>
    <row r="11132" spans="12:18" x14ac:dyDescent="0.25">
      <c r="L11132" t="s">
        <v>1604</v>
      </c>
      <c r="M11132" t="s">
        <v>8408</v>
      </c>
      <c r="N11132" t="s">
        <v>48398</v>
      </c>
      <c r="O11132" s="76" t="s">
        <v>4356</v>
      </c>
      <c r="P11132" s="82">
        <v>344</v>
      </c>
      <c r="Q11132" s="82" t="s">
        <v>99778</v>
      </c>
      <c r="R11132"/>
    </row>
    <row r="11133" spans="12:18" x14ac:dyDescent="0.25">
      <c r="L11133" t="s">
        <v>1604</v>
      </c>
      <c r="M11133" t="s">
        <v>8709</v>
      </c>
      <c r="N11133" t="s">
        <v>48399</v>
      </c>
      <c r="O11133" s="76" t="s">
        <v>4356</v>
      </c>
      <c r="P11133" s="82">
        <v>373</v>
      </c>
      <c r="Q11133" s="82" t="s">
        <v>99779</v>
      </c>
      <c r="R11133"/>
    </row>
    <row r="11134" spans="12:18" x14ac:dyDescent="0.25">
      <c r="L11134" t="s">
        <v>1604</v>
      </c>
      <c r="M11134" t="s">
        <v>20914</v>
      </c>
      <c r="N11134" t="s">
        <v>48400</v>
      </c>
      <c r="O11134" s="76" t="s">
        <v>4366</v>
      </c>
      <c r="P11134" s="82">
        <v>246</v>
      </c>
      <c r="Q11134" s="82" t="s">
        <v>99780</v>
      </c>
      <c r="R11134"/>
    </row>
    <row r="11135" spans="12:18" x14ac:dyDescent="0.25">
      <c r="L11135" t="s">
        <v>1604</v>
      </c>
      <c r="M11135" t="s">
        <v>8710</v>
      </c>
      <c r="N11135" t="s">
        <v>48401</v>
      </c>
      <c r="O11135" s="76" t="s">
        <v>4356</v>
      </c>
      <c r="P11135" s="82">
        <v>3933</v>
      </c>
      <c r="Q11135" s="82" t="s">
        <v>99781</v>
      </c>
      <c r="R11135"/>
    </row>
    <row r="11136" spans="12:18" x14ac:dyDescent="0.25">
      <c r="L11136" t="s">
        <v>1604</v>
      </c>
      <c r="M11136" t="s">
        <v>8711</v>
      </c>
      <c r="N11136" t="s">
        <v>48402</v>
      </c>
      <c r="O11136" s="76" t="s">
        <v>4356</v>
      </c>
      <c r="P11136" s="82">
        <v>713</v>
      </c>
      <c r="Q11136" s="82" t="s">
        <v>99782</v>
      </c>
      <c r="R11136"/>
    </row>
    <row r="11137" spans="12:18" x14ac:dyDescent="0.25">
      <c r="L11137" t="s">
        <v>1604</v>
      </c>
      <c r="M11137" t="s">
        <v>10553</v>
      </c>
      <c r="N11137" t="s">
        <v>48403</v>
      </c>
      <c r="O11137" s="76" t="s">
        <v>4366</v>
      </c>
      <c r="P11137" s="82">
        <v>40</v>
      </c>
      <c r="Q11137" s="82" t="s">
        <v>99783</v>
      </c>
      <c r="R11137"/>
    </row>
    <row r="11138" spans="12:18" x14ac:dyDescent="0.25">
      <c r="L11138" t="s">
        <v>1604</v>
      </c>
      <c r="M11138" t="s">
        <v>20915</v>
      </c>
      <c r="N11138" t="s">
        <v>48404</v>
      </c>
      <c r="O11138" s="76" t="s">
        <v>4356</v>
      </c>
      <c r="P11138" s="82">
        <v>4136</v>
      </c>
      <c r="Q11138" s="82" t="s">
        <v>99784</v>
      </c>
      <c r="R11138"/>
    </row>
    <row r="11139" spans="12:18" x14ac:dyDescent="0.25">
      <c r="L11139" t="s">
        <v>1604</v>
      </c>
      <c r="M11139" t="s">
        <v>20349</v>
      </c>
      <c r="N11139" t="s">
        <v>48405</v>
      </c>
      <c r="O11139" s="76" t="s">
        <v>4356</v>
      </c>
      <c r="P11139" s="82">
        <v>3216</v>
      </c>
      <c r="Q11139" s="82" t="s">
        <v>99785</v>
      </c>
      <c r="R11139"/>
    </row>
    <row r="11140" spans="12:18" x14ac:dyDescent="0.25">
      <c r="L11140" t="s">
        <v>1604</v>
      </c>
      <c r="M11140" t="s">
        <v>8712</v>
      </c>
      <c r="N11140" t="s">
        <v>48406</v>
      </c>
      <c r="O11140" s="76" t="s">
        <v>4374</v>
      </c>
      <c r="P11140" s="82">
        <v>4115</v>
      </c>
      <c r="Q11140" s="82" t="s">
        <v>72645</v>
      </c>
      <c r="R11140"/>
    </row>
    <row r="11141" spans="12:18" x14ac:dyDescent="0.25">
      <c r="L11141" t="s">
        <v>1604</v>
      </c>
      <c r="M11141" t="s">
        <v>34535</v>
      </c>
      <c r="N11141" t="s">
        <v>48407</v>
      </c>
      <c r="O11141" s="76" t="s">
        <v>4356</v>
      </c>
      <c r="P11141" s="82">
        <v>2281</v>
      </c>
      <c r="Q11141" s="82" t="s">
        <v>99786</v>
      </c>
      <c r="R11141"/>
    </row>
    <row r="11142" spans="12:18" x14ac:dyDescent="0.25">
      <c r="L11142" t="s">
        <v>1604</v>
      </c>
      <c r="M11142" t="s">
        <v>8713</v>
      </c>
      <c r="N11142" t="s">
        <v>48408</v>
      </c>
      <c r="O11142" s="76" t="s">
        <v>4366</v>
      </c>
      <c r="P11142" s="82">
        <v>21</v>
      </c>
      <c r="Q11142" s="82" t="s">
        <v>99787</v>
      </c>
      <c r="R11142"/>
    </row>
    <row r="11143" spans="12:18" x14ac:dyDescent="0.25">
      <c r="L11143" t="s">
        <v>1604</v>
      </c>
      <c r="M11143" t="s">
        <v>8714</v>
      </c>
      <c r="N11143" t="s">
        <v>48409</v>
      </c>
      <c r="O11143" s="76" t="s">
        <v>4356</v>
      </c>
      <c r="P11143" s="82">
        <v>2209</v>
      </c>
      <c r="Q11143" s="82" t="s">
        <v>99788</v>
      </c>
      <c r="R11143"/>
    </row>
    <row r="11144" spans="12:18" x14ac:dyDescent="0.25">
      <c r="L11144" t="s">
        <v>1604</v>
      </c>
      <c r="M11144" t="s">
        <v>7485</v>
      </c>
      <c r="N11144" t="s">
        <v>48410</v>
      </c>
      <c r="O11144" s="76" t="s">
        <v>4356</v>
      </c>
      <c r="P11144" s="82">
        <v>362</v>
      </c>
      <c r="Q11144" s="82" t="s">
        <v>99789</v>
      </c>
      <c r="R11144"/>
    </row>
    <row r="11145" spans="12:18" x14ac:dyDescent="0.25">
      <c r="L11145" t="s">
        <v>1604</v>
      </c>
      <c r="M11145" t="s">
        <v>34536</v>
      </c>
      <c r="N11145" t="s">
        <v>48411</v>
      </c>
      <c r="O11145" s="76" t="s">
        <v>4356</v>
      </c>
      <c r="P11145" s="82">
        <v>840</v>
      </c>
      <c r="Q11145" s="82" t="s">
        <v>99790</v>
      </c>
      <c r="R11145"/>
    </row>
    <row r="11146" spans="12:18" x14ac:dyDescent="0.25">
      <c r="L11146" t="s">
        <v>1604</v>
      </c>
      <c r="M11146" t="s">
        <v>8715</v>
      </c>
      <c r="N11146" t="s">
        <v>48412</v>
      </c>
      <c r="O11146" s="76" t="s">
        <v>4356</v>
      </c>
      <c r="P11146" s="82">
        <v>7532</v>
      </c>
      <c r="Q11146" s="82" t="s">
        <v>99791</v>
      </c>
      <c r="R11146"/>
    </row>
    <row r="11147" spans="12:18" x14ac:dyDescent="0.25">
      <c r="L11147" t="s">
        <v>1604</v>
      </c>
      <c r="M11147" t="s">
        <v>10158</v>
      </c>
      <c r="N11147" t="s">
        <v>48413</v>
      </c>
      <c r="O11147" s="76" t="s">
        <v>4366</v>
      </c>
      <c r="P11147" s="82">
        <v>252</v>
      </c>
      <c r="Q11147" s="82" t="s">
        <v>99792</v>
      </c>
      <c r="R11147"/>
    </row>
    <row r="11148" spans="12:18" x14ac:dyDescent="0.25">
      <c r="L11148" t="s">
        <v>1604</v>
      </c>
      <c r="M11148" t="s">
        <v>8748</v>
      </c>
      <c r="N11148" t="s">
        <v>48414</v>
      </c>
      <c r="O11148" s="76" t="s">
        <v>4374</v>
      </c>
      <c r="P11148" s="82">
        <v>2878</v>
      </c>
      <c r="Q11148" s="82" t="s">
        <v>72645</v>
      </c>
      <c r="R11148"/>
    </row>
    <row r="11149" spans="12:18" x14ac:dyDescent="0.25">
      <c r="L11149" t="s">
        <v>1604</v>
      </c>
      <c r="M11149" t="s">
        <v>18706</v>
      </c>
      <c r="N11149" t="s">
        <v>48415</v>
      </c>
      <c r="O11149" s="76" t="s">
        <v>4366</v>
      </c>
      <c r="P11149" s="82">
        <v>107</v>
      </c>
      <c r="Q11149" s="82" t="s">
        <v>99793</v>
      </c>
      <c r="R11149"/>
    </row>
    <row r="11150" spans="12:18" x14ac:dyDescent="0.25">
      <c r="L11150" t="s">
        <v>1604</v>
      </c>
      <c r="M11150" t="s">
        <v>34537</v>
      </c>
      <c r="N11150" t="s">
        <v>48416</v>
      </c>
      <c r="O11150" s="76" t="s">
        <v>4366</v>
      </c>
      <c r="P11150" s="82">
        <v>257</v>
      </c>
      <c r="Q11150" s="82" t="s">
        <v>99794</v>
      </c>
      <c r="R11150"/>
    </row>
    <row r="11151" spans="12:18" x14ac:dyDescent="0.25">
      <c r="L11151" t="s">
        <v>1604</v>
      </c>
      <c r="M11151" t="s">
        <v>28467</v>
      </c>
      <c r="N11151" t="s">
        <v>48417</v>
      </c>
      <c r="O11151" s="76" t="s">
        <v>4374</v>
      </c>
      <c r="P11151" s="82">
        <v>5481</v>
      </c>
      <c r="Q11151" s="82" t="s">
        <v>72645</v>
      </c>
      <c r="R11151"/>
    </row>
    <row r="11152" spans="12:18" x14ac:dyDescent="0.25">
      <c r="L11152" t="s">
        <v>1604</v>
      </c>
      <c r="M11152" t="s">
        <v>29731</v>
      </c>
      <c r="N11152" t="s">
        <v>48418</v>
      </c>
      <c r="O11152" s="76" t="s">
        <v>4374</v>
      </c>
      <c r="P11152" s="82">
        <v>4106</v>
      </c>
      <c r="Q11152" s="82" t="s">
        <v>99796</v>
      </c>
      <c r="R11152"/>
    </row>
    <row r="11153" spans="12:18" x14ac:dyDescent="0.25">
      <c r="L11153" t="s">
        <v>1604</v>
      </c>
      <c r="M11153" t="s">
        <v>18708</v>
      </c>
      <c r="N11153" t="s">
        <v>48419</v>
      </c>
      <c r="O11153" s="76" t="s">
        <v>4356</v>
      </c>
      <c r="P11153" s="82">
        <v>1674</v>
      </c>
      <c r="Q11153" s="82" t="s">
        <v>99797</v>
      </c>
      <c r="R11153"/>
    </row>
    <row r="11154" spans="12:18" x14ac:dyDescent="0.25">
      <c r="L11154" t="s">
        <v>1604</v>
      </c>
      <c r="M11154" t="s">
        <v>8734</v>
      </c>
      <c r="N11154" t="s">
        <v>48420</v>
      </c>
      <c r="O11154" s="76" t="s">
        <v>4366</v>
      </c>
      <c r="P11154" s="82">
        <v>184</v>
      </c>
      <c r="Q11154" s="82" t="s">
        <v>99867</v>
      </c>
      <c r="R11154"/>
    </row>
    <row r="11155" spans="12:18" x14ac:dyDescent="0.25">
      <c r="L11155" t="s">
        <v>1604</v>
      </c>
      <c r="M11155" t="s">
        <v>18737</v>
      </c>
      <c r="N11155" t="s">
        <v>48421</v>
      </c>
      <c r="O11155" s="76" t="s">
        <v>4374</v>
      </c>
      <c r="P11155" s="82">
        <v>3494</v>
      </c>
      <c r="Q11155" s="82" t="s">
        <v>99868</v>
      </c>
      <c r="R11155"/>
    </row>
    <row r="11156" spans="12:18" x14ac:dyDescent="0.25">
      <c r="L11156" t="s">
        <v>1604</v>
      </c>
      <c r="M11156" t="s">
        <v>34551</v>
      </c>
      <c r="N11156" t="s">
        <v>48422</v>
      </c>
      <c r="O11156" s="76" t="s">
        <v>4356</v>
      </c>
      <c r="P11156" s="82">
        <v>573</v>
      </c>
      <c r="Q11156" s="82" t="s">
        <v>99869</v>
      </c>
      <c r="R11156"/>
    </row>
    <row r="11157" spans="12:18" x14ac:dyDescent="0.25">
      <c r="L11157" t="s">
        <v>1604</v>
      </c>
      <c r="M11157" t="s">
        <v>8735</v>
      </c>
      <c r="N11157" t="s">
        <v>48423</v>
      </c>
      <c r="O11157" s="76" t="s">
        <v>4356</v>
      </c>
      <c r="P11157" s="82">
        <v>780</v>
      </c>
      <c r="Q11157" s="82" t="s">
        <v>99871</v>
      </c>
      <c r="R11157"/>
    </row>
    <row r="11158" spans="12:18" x14ac:dyDescent="0.25">
      <c r="L11158" t="s">
        <v>1604</v>
      </c>
      <c r="M11158" t="s">
        <v>10571</v>
      </c>
      <c r="N11158" t="s">
        <v>48424</v>
      </c>
      <c r="O11158" s="76" t="s">
        <v>4356</v>
      </c>
      <c r="P11158" s="82">
        <v>300</v>
      </c>
      <c r="Q11158" s="82" t="s">
        <v>99872</v>
      </c>
      <c r="R11158"/>
    </row>
    <row r="11159" spans="12:18" x14ac:dyDescent="0.25">
      <c r="L11159" t="s">
        <v>1604</v>
      </c>
      <c r="M11159" t="s">
        <v>24026</v>
      </c>
      <c r="N11159" t="s">
        <v>48425</v>
      </c>
      <c r="O11159" s="76" t="s">
        <v>4356</v>
      </c>
      <c r="P11159" s="82">
        <v>276</v>
      </c>
      <c r="Q11159" s="82" t="s">
        <v>99873</v>
      </c>
      <c r="R11159"/>
    </row>
    <row r="11160" spans="12:18" x14ac:dyDescent="0.25">
      <c r="L11160" t="s">
        <v>1604</v>
      </c>
      <c r="M11160" t="s">
        <v>10572</v>
      </c>
      <c r="N11160" t="s">
        <v>48426</v>
      </c>
      <c r="O11160" s="76" t="s">
        <v>4356</v>
      </c>
      <c r="P11160" s="82">
        <v>1928</v>
      </c>
      <c r="Q11160" s="82" t="s">
        <v>99874</v>
      </c>
      <c r="R11160"/>
    </row>
    <row r="11161" spans="12:18" x14ac:dyDescent="0.25">
      <c r="L11161" t="s">
        <v>1604</v>
      </c>
      <c r="M11161" t="s">
        <v>8736</v>
      </c>
      <c r="N11161" t="s">
        <v>48427</v>
      </c>
      <c r="O11161" s="76" t="s">
        <v>4356</v>
      </c>
      <c r="P11161" s="82">
        <v>2036</v>
      </c>
      <c r="Q11161" s="82" t="s">
        <v>99875</v>
      </c>
      <c r="R11161"/>
    </row>
    <row r="11162" spans="12:18" x14ac:dyDescent="0.25">
      <c r="L11162" t="s">
        <v>1604</v>
      </c>
      <c r="M11162" t="s">
        <v>18026</v>
      </c>
      <c r="N11162" t="s">
        <v>48428</v>
      </c>
      <c r="O11162" s="76" t="s">
        <v>4356</v>
      </c>
      <c r="P11162" s="82">
        <v>747</v>
      </c>
      <c r="Q11162" s="82" t="s">
        <v>99876</v>
      </c>
      <c r="R11162"/>
    </row>
    <row r="11163" spans="12:18" x14ac:dyDescent="0.25">
      <c r="L11163" t="s">
        <v>1604</v>
      </c>
      <c r="M11163" t="s">
        <v>20927</v>
      </c>
      <c r="N11163" t="s">
        <v>48429</v>
      </c>
      <c r="O11163" s="76" t="s">
        <v>4366</v>
      </c>
      <c r="P11163" s="82">
        <v>239</v>
      </c>
      <c r="Q11163" s="82" t="s">
        <v>99877</v>
      </c>
      <c r="R11163"/>
    </row>
    <row r="11164" spans="12:18" x14ac:dyDescent="0.25">
      <c r="L11164" t="s">
        <v>1604</v>
      </c>
      <c r="M11164" t="s">
        <v>8737</v>
      </c>
      <c r="N11164" t="s">
        <v>48430</v>
      </c>
      <c r="O11164" s="76" t="s">
        <v>4356</v>
      </c>
      <c r="P11164" s="82">
        <v>2037</v>
      </c>
      <c r="Q11164" s="82" t="s">
        <v>99878</v>
      </c>
      <c r="R11164"/>
    </row>
    <row r="11165" spans="12:18" x14ac:dyDescent="0.25">
      <c r="L11165" t="s">
        <v>1604</v>
      </c>
      <c r="M11165" t="s">
        <v>18739</v>
      </c>
      <c r="N11165" t="s">
        <v>48431</v>
      </c>
      <c r="O11165" s="76" t="s">
        <v>4366</v>
      </c>
      <c r="P11165" s="82">
        <v>247</v>
      </c>
      <c r="Q11165" s="82" t="s">
        <v>99879</v>
      </c>
      <c r="R11165"/>
    </row>
    <row r="11166" spans="12:18" x14ac:dyDescent="0.25">
      <c r="L11166" t="s">
        <v>1604</v>
      </c>
      <c r="M11166" t="s">
        <v>8738</v>
      </c>
      <c r="N11166" t="s">
        <v>48432</v>
      </c>
      <c r="O11166" s="76" t="s">
        <v>4356</v>
      </c>
      <c r="P11166" s="82">
        <v>1755</v>
      </c>
      <c r="Q11166" s="82" t="s">
        <v>99880</v>
      </c>
      <c r="R11166"/>
    </row>
    <row r="11167" spans="12:18" x14ac:dyDescent="0.25">
      <c r="L11167" t="s">
        <v>1604</v>
      </c>
      <c r="M11167" t="s">
        <v>18741</v>
      </c>
      <c r="N11167" t="s">
        <v>48433</v>
      </c>
      <c r="O11167" s="76" t="s">
        <v>4366</v>
      </c>
      <c r="P11167" s="82">
        <v>209</v>
      </c>
      <c r="Q11167" s="82" t="s">
        <v>99881</v>
      </c>
      <c r="R11167"/>
    </row>
    <row r="11168" spans="12:18" x14ac:dyDescent="0.25">
      <c r="L11168" t="s">
        <v>1604</v>
      </c>
      <c r="M11168" t="s">
        <v>20928</v>
      </c>
      <c r="N11168" t="s">
        <v>48434</v>
      </c>
      <c r="O11168" s="76" t="s">
        <v>4356</v>
      </c>
      <c r="P11168" s="82">
        <v>604</v>
      </c>
      <c r="Q11168" s="82" t="s">
        <v>99882</v>
      </c>
      <c r="R11168"/>
    </row>
    <row r="11169" spans="12:18" x14ac:dyDescent="0.25">
      <c r="L11169" t="s">
        <v>1604</v>
      </c>
      <c r="M11169" t="s">
        <v>20929</v>
      </c>
      <c r="N11169" t="s">
        <v>48435</v>
      </c>
      <c r="O11169" s="76" t="s">
        <v>4366</v>
      </c>
      <c r="P11169" s="82">
        <v>161</v>
      </c>
      <c r="Q11169" s="82" t="s">
        <v>99883</v>
      </c>
      <c r="R11169"/>
    </row>
    <row r="11170" spans="12:18" x14ac:dyDescent="0.25">
      <c r="L11170" t="s">
        <v>1604</v>
      </c>
      <c r="M11170" t="s">
        <v>10573</v>
      </c>
      <c r="N11170" t="s">
        <v>48436</v>
      </c>
      <c r="O11170" s="76" t="s">
        <v>4374</v>
      </c>
      <c r="P11170" s="82">
        <v>4917</v>
      </c>
      <c r="Q11170" s="82" t="s">
        <v>99884</v>
      </c>
      <c r="R11170"/>
    </row>
    <row r="11171" spans="12:18" x14ac:dyDescent="0.25">
      <c r="L11171" t="s">
        <v>1604</v>
      </c>
      <c r="M11171" t="s">
        <v>8739</v>
      </c>
      <c r="N11171" t="s">
        <v>48437</v>
      </c>
      <c r="O11171" s="76" t="s">
        <v>4356</v>
      </c>
      <c r="P11171" s="82">
        <v>275</v>
      </c>
      <c r="Q11171" s="82" t="s">
        <v>99885</v>
      </c>
      <c r="R11171"/>
    </row>
    <row r="11172" spans="12:18" x14ac:dyDescent="0.25">
      <c r="L11172" t="s">
        <v>1604</v>
      </c>
      <c r="M11172" t="s">
        <v>18743</v>
      </c>
      <c r="N11172" t="s">
        <v>48438</v>
      </c>
      <c r="O11172" s="76" t="s">
        <v>4356</v>
      </c>
      <c r="P11172" s="82">
        <v>123</v>
      </c>
      <c r="Q11172" s="82" t="s">
        <v>99886</v>
      </c>
      <c r="R11172"/>
    </row>
    <row r="11173" spans="12:18" x14ac:dyDescent="0.25">
      <c r="L11173" t="s">
        <v>1604</v>
      </c>
      <c r="M11173" t="s">
        <v>20930</v>
      </c>
      <c r="N11173" t="s">
        <v>48439</v>
      </c>
      <c r="O11173" s="76" t="s">
        <v>4356</v>
      </c>
      <c r="P11173" s="82">
        <v>871</v>
      </c>
      <c r="Q11173" s="82" t="s">
        <v>99887</v>
      </c>
      <c r="R11173"/>
    </row>
    <row r="11174" spans="12:18" x14ac:dyDescent="0.25">
      <c r="L11174" t="s">
        <v>1604</v>
      </c>
      <c r="M11174" t="s">
        <v>8717</v>
      </c>
      <c r="N11174" t="s">
        <v>48440</v>
      </c>
      <c r="O11174" s="76" t="s">
        <v>4356</v>
      </c>
      <c r="P11174" s="82">
        <v>1232</v>
      </c>
      <c r="Q11174" s="82" t="s">
        <v>99798</v>
      </c>
      <c r="R11174"/>
    </row>
    <row r="11175" spans="12:18" x14ac:dyDescent="0.25">
      <c r="L11175" t="s">
        <v>1604</v>
      </c>
      <c r="M11175" t="s">
        <v>7676</v>
      </c>
      <c r="N11175" t="s">
        <v>48441</v>
      </c>
      <c r="O11175" s="76" t="s">
        <v>4356</v>
      </c>
      <c r="P11175" s="82">
        <v>3162</v>
      </c>
      <c r="Q11175" s="82" t="s">
        <v>99799</v>
      </c>
      <c r="R11175"/>
    </row>
    <row r="11176" spans="12:18" x14ac:dyDescent="0.25">
      <c r="L11176" t="s">
        <v>1604</v>
      </c>
      <c r="M11176" t="s">
        <v>8720</v>
      </c>
      <c r="N11176" t="s">
        <v>48442</v>
      </c>
      <c r="O11176" s="76" t="s">
        <v>4356</v>
      </c>
      <c r="P11176" s="82">
        <v>429</v>
      </c>
      <c r="Q11176" s="82" t="s">
        <v>99804</v>
      </c>
      <c r="R11176"/>
    </row>
    <row r="11177" spans="12:18" x14ac:dyDescent="0.25">
      <c r="L11177" t="s">
        <v>1604</v>
      </c>
      <c r="M11177" t="s">
        <v>18710</v>
      </c>
      <c r="N11177" t="s">
        <v>48443</v>
      </c>
      <c r="O11177" s="76" t="s">
        <v>4356</v>
      </c>
      <c r="P11177" s="82">
        <v>592</v>
      </c>
      <c r="Q11177" s="82" t="s">
        <v>99801</v>
      </c>
      <c r="R11177"/>
    </row>
    <row r="11178" spans="12:18" x14ac:dyDescent="0.25">
      <c r="L11178" t="s">
        <v>1604</v>
      </c>
      <c r="M11178" t="s">
        <v>8719</v>
      </c>
      <c r="N11178" t="s">
        <v>48444</v>
      </c>
      <c r="O11178" s="76" t="s">
        <v>4356</v>
      </c>
      <c r="P11178" s="82">
        <v>594</v>
      </c>
      <c r="Q11178" s="82" t="s">
        <v>99802</v>
      </c>
      <c r="R11178"/>
    </row>
    <row r="11179" spans="12:18" x14ac:dyDescent="0.25">
      <c r="L11179" t="s">
        <v>1604</v>
      </c>
      <c r="M11179" t="s">
        <v>20916</v>
      </c>
      <c r="N11179" t="s">
        <v>48445</v>
      </c>
      <c r="O11179" s="76" t="s">
        <v>4366</v>
      </c>
      <c r="P11179" s="82">
        <v>382</v>
      </c>
      <c r="Q11179" s="82" t="s">
        <v>99803</v>
      </c>
      <c r="R11179"/>
    </row>
    <row r="11180" spans="12:18" x14ac:dyDescent="0.25">
      <c r="L11180" t="s">
        <v>1604</v>
      </c>
      <c r="M11180" t="s">
        <v>8721</v>
      </c>
      <c r="N11180" t="s">
        <v>48446</v>
      </c>
      <c r="O11180" s="76" t="s">
        <v>4374</v>
      </c>
      <c r="P11180" s="82">
        <v>649</v>
      </c>
      <c r="Q11180" s="82" t="s">
        <v>72645</v>
      </c>
      <c r="R11180"/>
    </row>
    <row r="11181" spans="12:18" x14ac:dyDescent="0.25">
      <c r="L11181" t="s">
        <v>1604</v>
      </c>
      <c r="M11181" t="s">
        <v>8722</v>
      </c>
      <c r="N11181" t="s">
        <v>48447</v>
      </c>
      <c r="O11181" s="76" t="s">
        <v>4366</v>
      </c>
      <c r="P11181" s="82">
        <v>274</v>
      </c>
      <c r="Q11181" s="82" t="s">
        <v>99805</v>
      </c>
      <c r="R11181"/>
    </row>
    <row r="11182" spans="12:18" x14ac:dyDescent="0.25">
      <c r="L11182" t="s">
        <v>1604</v>
      </c>
      <c r="M11182" t="s">
        <v>20917</v>
      </c>
      <c r="N11182" t="s">
        <v>48448</v>
      </c>
      <c r="O11182" s="76" t="s">
        <v>4356</v>
      </c>
      <c r="P11182" s="82">
        <v>120</v>
      </c>
      <c r="Q11182" s="82" t="s">
        <v>99807</v>
      </c>
      <c r="R11182"/>
    </row>
    <row r="11183" spans="12:18" x14ac:dyDescent="0.25">
      <c r="L11183" t="s">
        <v>1604</v>
      </c>
      <c r="M11183" t="s">
        <v>8723</v>
      </c>
      <c r="N11183" t="s">
        <v>48449</v>
      </c>
      <c r="O11183" s="76" t="s">
        <v>4356</v>
      </c>
      <c r="P11183" s="82">
        <v>835</v>
      </c>
      <c r="Q11183" s="82" t="s">
        <v>99806</v>
      </c>
      <c r="R11183"/>
    </row>
    <row r="11184" spans="12:18" x14ac:dyDescent="0.25">
      <c r="L11184" t="s">
        <v>1604</v>
      </c>
      <c r="M11184" t="s">
        <v>9093</v>
      </c>
      <c r="N11184" t="s">
        <v>48450</v>
      </c>
      <c r="O11184" s="76" t="s">
        <v>4356</v>
      </c>
      <c r="P11184" s="82">
        <v>652</v>
      </c>
      <c r="Q11184" s="82" t="s">
        <v>99808</v>
      </c>
      <c r="R11184"/>
    </row>
    <row r="11185" spans="12:18" x14ac:dyDescent="0.25">
      <c r="L11185" t="s">
        <v>1604</v>
      </c>
      <c r="M11185" t="s">
        <v>26901</v>
      </c>
      <c r="N11185" t="s">
        <v>48451</v>
      </c>
      <c r="O11185" s="76" t="s">
        <v>4366</v>
      </c>
      <c r="P11185" s="82">
        <v>54</v>
      </c>
      <c r="Q11185" s="82" t="s">
        <v>99809</v>
      </c>
      <c r="R11185"/>
    </row>
    <row r="11186" spans="12:18" x14ac:dyDescent="0.25">
      <c r="L11186" t="s">
        <v>1604</v>
      </c>
      <c r="M11186" t="s">
        <v>10556</v>
      </c>
      <c r="N11186" t="s">
        <v>48452</v>
      </c>
      <c r="O11186" s="76" t="s">
        <v>4356</v>
      </c>
      <c r="P11186" s="82">
        <v>382</v>
      </c>
      <c r="Q11186" s="82" t="s">
        <v>99811</v>
      </c>
      <c r="R11186"/>
    </row>
    <row r="11187" spans="12:18" x14ac:dyDescent="0.25">
      <c r="L11187" t="s">
        <v>1604</v>
      </c>
      <c r="M11187" t="s">
        <v>10557</v>
      </c>
      <c r="N11187" t="s">
        <v>48453</v>
      </c>
      <c r="O11187" s="76" t="s">
        <v>4356</v>
      </c>
      <c r="P11187" s="82">
        <v>1865</v>
      </c>
      <c r="Q11187" s="82" t="s">
        <v>99812</v>
      </c>
      <c r="R11187"/>
    </row>
    <row r="11188" spans="12:18" x14ac:dyDescent="0.25">
      <c r="L11188" t="s">
        <v>1604</v>
      </c>
      <c r="M11188" t="s">
        <v>34538</v>
      </c>
      <c r="N11188" t="s">
        <v>48454</v>
      </c>
      <c r="O11188" s="76" t="s">
        <v>4366</v>
      </c>
      <c r="P11188" s="82">
        <v>160</v>
      </c>
      <c r="Q11188" s="82" t="s">
        <v>99813</v>
      </c>
      <c r="R11188"/>
    </row>
    <row r="11189" spans="12:18" x14ac:dyDescent="0.25">
      <c r="L11189" t="s">
        <v>1604</v>
      </c>
      <c r="M11189" t="s">
        <v>20918</v>
      </c>
      <c r="N11189" t="s">
        <v>48455</v>
      </c>
      <c r="O11189" s="76" t="s">
        <v>4374</v>
      </c>
      <c r="P11189" s="82">
        <v>7030</v>
      </c>
      <c r="Q11189" s="82" t="s">
        <v>99814</v>
      </c>
      <c r="R11189"/>
    </row>
    <row r="11190" spans="12:18" x14ac:dyDescent="0.25">
      <c r="L11190" t="s">
        <v>1604</v>
      </c>
      <c r="M11190" t="s">
        <v>6608</v>
      </c>
      <c r="N11190" t="s">
        <v>48456</v>
      </c>
      <c r="O11190" s="76" t="s">
        <v>4356</v>
      </c>
      <c r="P11190" s="82">
        <v>379</v>
      </c>
      <c r="Q11190" s="82" t="s">
        <v>99815</v>
      </c>
      <c r="R11190"/>
    </row>
    <row r="11191" spans="12:18" x14ac:dyDescent="0.25">
      <c r="L11191" t="s">
        <v>1604</v>
      </c>
      <c r="M11191" t="s">
        <v>34539</v>
      </c>
      <c r="N11191" t="s">
        <v>48457</v>
      </c>
      <c r="O11191" s="76" t="s">
        <v>4374</v>
      </c>
      <c r="P11191" s="82">
        <v>790</v>
      </c>
      <c r="Q11191" s="82" t="s">
        <v>72645</v>
      </c>
      <c r="R11191"/>
    </row>
    <row r="11192" spans="12:18" x14ac:dyDescent="0.25">
      <c r="L11192" t="s">
        <v>1604</v>
      </c>
      <c r="M11192" t="s">
        <v>24402</v>
      </c>
      <c r="N11192" t="s">
        <v>48458</v>
      </c>
      <c r="O11192" s="76" t="s">
        <v>4356</v>
      </c>
      <c r="P11192" s="82">
        <v>294</v>
      </c>
      <c r="Q11192" s="82" t="s">
        <v>99817</v>
      </c>
      <c r="R11192"/>
    </row>
    <row r="11193" spans="12:18" x14ac:dyDescent="0.25">
      <c r="L11193" t="s">
        <v>1604</v>
      </c>
      <c r="M11193" t="s">
        <v>18713</v>
      </c>
      <c r="N11193" t="s">
        <v>48459</v>
      </c>
      <c r="O11193" s="76" t="s">
        <v>4356</v>
      </c>
      <c r="P11193" s="82">
        <v>450</v>
      </c>
      <c r="Q11193" s="82" t="s">
        <v>99818</v>
      </c>
      <c r="R11193"/>
    </row>
    <row r="11194" spans="12:18" x14ac:dyDescent="0.25">
      <c r="L11194" t="s">
        <v>1604</v>
      </c>
      <c r="M11194" t="s">
        <v>34540</v>
      </c>
      <c r="N11194" t="s">
        <v>48460</v>
      </c>
      <c r="O11194" s="76" t="s">
        <v>4374</v>
      </c>
      <c r="P11194" s="82">
        <v>1039</v>
      </c>
      <c r="Q11194" s="82" t="s">
        <v>72645</v>
      </c>
      <c r="R11194"/>
    </row>
    <row r="11195" spans="12:18" x14ac:dyDescent="0.25">
      <c r="L11195" t="s">
        <v>1604</v>
      </c>
      <c r="M11195" t="s">
        <v>10558</v>
      </c>
      <c r="N11195" t="s">
        <v>48461</v>
      </c>
      <c r="O11195" s="76" t="s">
        <v>4356</v>
      </c>
      <c r="P11195" s="82">
        <v>388</v>
      </c>
      <c r="Q11195" s="82" t="s">
        <v>99819</v>
      </c>
      <c r="R11195"/>
    </row>
    <row r="11196" spans="12:18" x14ac:dyDescent="0.25">
      <c r="L11196" t="s">
        <v>1604</v>
      </c>
      <c r="M11196" t="s">
        <v>10559</v>
      </c>
      <c r="N11196" t="s">
        <v>48462</v>
      </c>
      <c r="O11196" s="76" t="s">
        <v>4356</v>
      </c>
      <c r="P11196" s="82">
        <v>557</v>
      </c>
      <c r="Q11196" s="82" t="s">
        <v>99820</v>
      </c>
      <c r="R11196"/>
    </row>
    <row r="11197" spans="12:18" x14ac:dyDescent="0.25">
      <c r="L11197" t="s">
        <v>1604</v>
      </c>
      <c r="M11197" t="s">
        <v>18715</v>
      </c>
      <c r="N11197" t="s">
        <v>48463</v>
      </c>
      <c r="O11197" s="76" t="s">
        <v>4366</v>
      </c>
      <c r="P11197" s="82">
        <v>252</v>
      </c>
      <c r="Q11197" s="82" t="s">
        <v>99821</v>
      </c>
      <c r="R11197"/>
    </row>
    <row r="11198" spans="12:18" x14ac:dyDescent="0.25">
      <c r="L11198" t="s">
        <v>1604</v>
      </c>
      <c r="M11198" t="s">
        <v>18717</v>
      </c>
      <c r="N11198" t="s">
        <v>48464</v>
      </c>
      <c r="O11198" s="76" t="s">
        <v>4356</v>
      </c>
      <c r="P11198" s="82">
        <v>1173</v>
      </c>
      <c r="Q11198" s="82" t="s">
        <v>99822</v>
      </c>
      <c r="R11198"/>
    </row>
    <row r="11199" spans="12:18" x14ac:dyDescent="0.25">
      <c r="L11199" t="s">
        <v>1604</v>
      </c>
      <c r="M11199" t="s">
        <v>8724</v>
      </c>
      <c r="N11199" t="s">
        <v>48465</v>
      </c>
      <c r="O11199" s="76" t="s">
        <v>4374</v>
      </c>
      <c r="P11199" s="82">
        <v>1969</v>
      </c>
      <c r="Q11199" s="82" t="s">
        <v>72645</v>
      </c>
      <c r="R11199"/>
    </row>
    <row r="11200" spans="12:18" x14ac:dyDescent="0.25">
      <c r="L11200" t="s">
        <v>1604</v>
      </c>
      <c r="M11200" t="s">
        <v>8725</v>
      </c>
      <c r="N11200" t="s">
        <v>48466</v>
      </c>
      <c r="O11200" s="76" t="s">
        <v>4374</v>
      </c>
      <c r="P11200" s="82">
        <v>3007</v>
      </c>
      <c r="Q11200" s="82" t="s">
        <v>72645</v>
      </c>
      <c r="R11200"/>
    </row>
    <row r="11201" spans="12:18" x14ac:dyDescent="0.25">
      <c r="L11201" t="s">
        <v>1604</v>
      </c>
      <c r="M11201" t="s">
        <v>7215</v>
      </c>
      <c r="N11201" t="s">
        <v>48467</v>
      </c>
      <c r="O11201" s="76" t="s">
        <v>4356</v>
      </c>
      <c r="P11201" s="82">
        <v>720</v>
      </c>
      <c r="Q11201" s="82" t="s">
        <v>99823</v>
      </c>
      <c r="R11201"/>
    </row>
    <row r="11202" spans="12:18" x14ac:dyDescent="0.25">
      <c r="L11202" t="s">
        <v>1604</v>
      </c>
      <c r="M11202" t="s">
        <v>20920</v>
      </c>
      <c r="N11202" t="s">
        <v>48468</v>
      </c>
      <c r="O11202" s="76" t="s">
        <v>4374</v>
      </c>
      <c r="P11202" s="82">
        <v>1899</v>
      </c>
      <c r="Q11202" s="82" t="s">
        <v>72645</v>
      </c>
      <c r="R11202"/>
    </row>
    <row r="11203" spans="12:18" x14ac:dyDescent="0.25">
      <c r="L11203" t="s">
        <v>1604</v>
      </c>
      <c r="M11203" t="s">
        <v>9158</v>
      </c>
      <c r="N11203" t="s">
        <v>48469</v>
      </c>
      <c r="O11203" s="76" t="s">
        <v>4374</v>
      </c>
      <c r="P11203" s="82">
        <v>13607</v>
      </c>
      <c r="Q11203" s="82" t="s">
        <v>72645</v>
      </c>
      <c r="R11203"/>
    </row>
    <row r="11204" spans="12:18" x14ac:dyDescent="0.25">
      <c r="L11204" t="s">
        <v>1604</v>
      </c>
      <c r="M11204" t="s">
        <v>20921</v>
      </c>
      <c r="N11204" t="s">
        <v>48470</v>
      </c>
      <c r="O11204" s="76" t="s">
        <v>4356</v>
      </c>
      <c r="P11204" s="82">
        <v>1069</v>
      </c>
      <c r="Q11204" s="82" t="s">
        <v>99825</v>
      </c>
      <c r="R11204"/>
    </row>
    <row r="11205" spans="12:18" x14ac:dyDescent="0.25">
      <c r="L11205" t="s">
        <v>1604</v>
      </c>
      <c r="M11205" t="s">
        <v>10560</v>
      </c>
      <c r="N11205" t="s">
        <v>48471</v>
      </c>
      <c r="O11205" s="76" t="s">
        <v>4374</v>
      </c>
      <c r="P11205" s="82">
        <v>4313</v>
      </c>
      <c r="Q11205" s="82" t="s">
        <v>99824</v>
      </c>
      <c r="R11205"/>
    </row>
    <row r="11206" spans="12:18" x14ac:dyDescent="0.25">
      <c r="L11206" t="s">
        <v>1604</v>
      </c>
      <c r="M11206" t="s">
        <v>10561</v>
      </c>
      <c r="N11206" t="s">
        <v>48472</v>
      </c>
      <c r="O11206" s="76" t="s">
        <v>4366</v>
      </c>
      <c r="P11206" s="82">
        <v>213</v>
      </c>
      <c r="Q11206" s="82" t="s">
        <v>99826</v>
      </c>
      <c r="R11206"/>
    </row>
    <row r="11207" spans="12:18" x14ac:dyDescent="0.25">
      <c r="L11207" t="s">
        <v>1604</v>
      </c>
      <c r="M11207" t="s">
        <v>18720</v>
      </c>
      <c r="N11207" t="s">
        <v>48473</v>
      </c>
      <c r="O11207" s="76" t="s">
        <v>4356</v>
      </c>
      <c r="P11207" s="82">
        <v>260</v>
      </c>
      <c r="Q11207" s="82" t="s">
        <v>99827</v>
      </c>
      <c r="R11207"/>
    </row>
    <row r="11208" spans="12:18" x14ac:dyDescent="0.25">
      <c r="L11208" t="s">
        <v>1604</v>
      </c>
      <c r="M11208" t="s">
        <v>8726</v>
      </c>
      <c r="N11208" t="s">
        <v>48474</v>
      </c>
      <c r="O11208" s="76" t="s">
        <v>4356</v>
      </c>
      <c r="P11208" s="82">
        <v>3939</v>
      </c>
      <c r="Q11208" s="82" t="s">
        <v>99828</v>
      </c>
      <c r="R11208"/>
    </row>
    <row r="11209" spans="12:18" x14ac:dyDescent="0.25">
      <c r="L11209" t="s">
        <v>1604</v>
      </c>
      <c r="M11209" t="s">
        <v>20922</v>
      </c>
      <c r="N11209" t="s">
        <v>48475</v>
      </c>
      <c r="O11209" s="76" t="s">
        <v>4366</v>
      </c>
      <c r="P11209" s="82">
        <v>164</v>
      </c>
      <c r="Q11209" s="82" t="s">
        <v>99829</v>
      </c>
      <c r="R11209"/>
    </row>
    <row r="11210" spans="12:18" x14ac:dyDescent="0.25">
      <c r="L11210" t="s">
        <v>1604</v>
      </c>
      <c r="M11210" t="s">
        <v>34541</v>
      </c>
      <c r="N11210" t="s">
        <v>48476</v>
      </c>
      <c r="O11210" s="76" t="s">
        <v>4366</v>
      </c>
      <c r="P11210" s="82">
        <v>246</v>
      </c>
      <c r="Q11210" s="82" t="s">
        <v>99830</v>
      </c>
      <c r="R11210"/>
    </row>
    <row r="11211" spans="12:18" x14ac:dyDescent="0.25">
      <c r="L11211" t="s">
        <v>1604</v>
      </c>
      <c r="M11211" t="s">
        <v>20923</v>
      </c>
      <c r="N11211" t="s">
        <v>48477</v>
      </c>
      <c r="O11211" s="76" t="s">
        <v>4356</v>
      </c>
      <c r="P11211" s="82">
        <v>920</v>
      </c>
      <c r="Q11211" s="82" t="s">
        <v>99831</v>
      </c>
      <c r="R11211"/>
    </row>
    <row r="11212" spans="12:18" x14ac:dyDescent="0.25">
      <c r="L11212" t="s">
        <v>1604</v>
      </c>
      <c r="M11212" t="s">
        <v>8727</v>
      </c>
      <c r="N11212" t="s">
        <v>48478</v>
      </c>
      <c r="O11212" s="76" t="s">
        <v>4356</v>
      </c>
      <c r="P11212" s="82">
        <v>521</v>
      </c>
      <c r="Q11212" s="82" t="s">
        <v>99832</v>
      </c>
      <c r="R11212"/>
    </row>
    <row r="11213" spans="12:18" x14ac:dyDescent="0.25">
      <c r="L11213" t="s">
        <v>1604</v>
      </c>
      <c r="M11213" t="s">
        <v>34542</v>
      </c>
      <c r="N11213" t="s">
        <v>48479</v>
      </c>
      <c r="O11213" s="76" t="s">
        <v>4356</v>
      </c>
      <c r="P11213" s="82">
        <v>669</v>
      </c>
      <c r="Q11213" s="82" t="s">
        <v>99833</v>
      </c>
      <c r="R11213"/>
    </row>
    <row r="11214" spans="12:18" x14ac:dyDescent="0.25">
      <c r="L11214" t="s">
        <v>1604</v>
      </c>
      <c r="M11214" t="s">
        <v>18722</v>
      </c>
      <c r="N11214" t="s">
        <v>48480</v>
      </c>
      <c r="O11214" s="76" t="s">
        <v>4356</v>
      </c>
      <c r="P11214" s="82">
        <v>2433</v>
      </c>
      <c r="Q11214" s="82" t="s">
        <v>99834</v>
      </c>
      <c r="R11214"/>
    </row>
    <row r="11215" spans="12:18" x14ac:dyDescent="0.25">
      <c r="L11215" t="s">
        <v>1604</v>
      </c>
      <c r="M11215" t="s">
        <v>34543</v>
      </c>
      <c r="N11215" t="s">
        <v>48481</v>
      </c>
      <c r="O11215" s="76" t="s">
        <v>4356</v>
      </c>
      <c r="P11215" s="82">
        <v>1511</v>
      </c>
      <c r="Q11215" s="82" t="s">
        <v>99835</v>
      </c>
      <c r="R11215"/>
    </row>
    <row r="11216" spans="12:18" x14ac:dyDescent="0.25">
      <c r="L11216" t="s">
        <v>1604</v>
      </c>
      <c r="M11216" t="s">
        <v>18724</v>
      </c>
      <c r="N11216" t="s">
        <v>48482</v>
      </c>
      <c r="O11216" s="76" t="s">
        <v>4356</v>
      </c>
      <c r="P11216" s="82">
        <v>698</v>
      </c>
      <c r="Q11216" s="82" t="s">
        <v>99836</v>
      </c>
      <c r="R11216"/>
    </row>
    <row r="11217" spans="12:18" x14ac:dyDescent="0.25">
      <c r="L11217" t="s">
        <v>1604</v>
      </c>
      <c r="M11217" t="s">
        <v>20924</v>
      </c>
      <c r="N11217" t="s">
        <v>48483</v>
      </c>
      <c r="O11217" s="76" t="s">
        <v>4356</v>
      </c>
      <c r="P11217" s="82">
        <v>141</v>
      </c>
      <c r="Q11217" s="82" t="s">
        <v>99837</v>
      </c>
      <c r="R11217"/>
    </row>
    <row r="11218" spans="12:18" x14ac:dyDescent="0.25">
      <c r="L11218" t="s">
        <v>1604</v>
      </c>
      <c r="M11218" t="s">
        <v>18726</v>
      </c>
      <c r="N11218" t="s">
        <v>48484</v>
      </c>
      <c r="O11218" s="76" t="s">
        <v>4356</v>
      </c>
      <c r="P11218" s="82">
        <v>1402</v>
      </c>
      <c r="Q11218" s="82" t="s">
        <v>99838</v>
      </c>
      <c r="R11218"/>
    </row>
    <row r="11219" spans="12:18" x14ac:dyDescent="0.25">
      <c r="L11219" t="s">
        <v>1604</v>
      </c>
      <c r="M11219" t="s">
        <v>20925</v>
      </c>
      <c r="N11219" t="s">
        <v>48485</v>
      </c>
      <c r="O11219" s="76" t="s">
        <v>4374</v>
      </c>
      <c r="P11219" s="82">
        <v>3348</v>
      </c>
      <c r="Q11219" s="82" t="s">
        <v>99839</v>
      </c>
      <c r="R11219"/>
    </row>
    <row r="11220" spans="12:18" x14ac:dyDescent="0.25">
      <c r="L11220" t="s">
        <v>1604</v>
      </c>
      <c r="M11220" t="s">
        <v>8728</v>
      </c>
      <c r="N11220" t="s">
        <v>48486</v>
      </c>
      <c r="O11220" s="76" t="s">
        <v>4356</v>
      </c>
      <c r="P11220" s="82">
        <v>302</v>
      </c>
      <c r="Q11220" s="82" t="s">
        <v>99840</v>
      </c>
      <c r="R11220"/>
    </row>
    <row r="11221" spans="12:18" x14ac:dyDescent="0.25">
      <c r="L11221" t="s">
        <v>1604</v>
      </c>
      <c r="M11221" t="s">
        <v>34544</v>
      </c>
      <c r="N11221" t="s">
        <v>48487</v>
      </c>
      <c r="O11221" s="76" t="s">
        <v>4356</v>
      </c>
      <c r="P11221" s="82">
        <v>3474</v>
      </c>
      <c r="Q11221" s="82" t="s">
        <v>99841</v>
      </c>
      <c r="R11221"/>
    </row>
    <row r="11222" spans="12:18" x14ac:dyDescent="0.25">
      <c r="L11222" t="s">
        <v>1604</v>
      </c>
      <c r="M11222" t="s">
        <v>8729</v>
      </c>
      <c r="N11222" t="s">
        <v>48488</v>
      </c>
      <c r="O11222" s="76" t="s">
        <v>4356</v>
      </c>
      <c r="P11222" s="82">
        <v>496</v>
      </c>
      <c r="Q11222" s="82" t="s">
        <v>99842</v>
      </c>
      <c r="R11222"/>
    </row>
    <row r="11223" spans="12:18" x14ac:dyDescent="0.25">
      <c r="L11223" t="s">
        <v>1604</v>
      </c>
      <c r="M11223" t="s">
        <v>20926</v>
      </c>
      <c r="N11223" t="s">
        <v>48489</v>
      </c>
      <c r="O11223" s="76" t="s">
        <v>4374</v>
      </c>
      <c r="P11223" s="82">
        <v>3072</v>
      </c>
      <c r="Q11223" s="82" t="s">
        <v>72645</v>
      </c>
      <c r="R11223"/>
    </row>
    <row r="11224" spans="12:18" x14ac:dyDescent="0.25">
      <c r="L11224" t="s">
        <v>1604</v>
      </c>
      <c r="M11224" t="s">
        <v>34545</v>
      </c>
      <c r="N11224" t="s">
        <v>48490</v>
      </c>
      <c r="O11224" s="76" t="s">
        <v>4356</v>
      </c>
      <c r="P11224" s="82">
        <v>681</v>
      </c>
      <c r="Q11224" s="82" t="s">
        <v>99843</v>
      </c>
      <c r="R11224"/>
    </row>
    <row r="11225" spans="12:18" x14ac:dyDescent="0.25">
      <c r="L11225" t="s">
        <v>1604</v>
      </c>
      <c r="M11225" t="s">
        <v>8730</v>
      </c>
      <c r="N11225" t="s">
        <v>48491</v>
      </c>
      <c r="O11225" s="76" t="s">
        <v>4356</v>
      </c>
      <c r="P11225" s="82">
        <v>341</v>
      </c>
      <c r="Q11225" s="82" t="s">
        <v>99844</v>
      </c>
      <c r="R11225"/>
    </row>
    <row r="11226" spans="12:18" x14ac:dyDescent="0.25">
      <c r="L11226" t="s">
        <v>1604</v>
      </c>
      <c r="M11226" t="s">
        <v>34546</v>
      </c>
      <c r="N11226" t="s">
        <v>48492</v>
      </c>
      <c r="O11226" s="76" t="s">
        <v>4374</v>
      </c>
      <c r="P11226" s="82">
        <v>1634</v>
      </c>
      <c r="Q11226" s="82" t="s">
        <v>72645</v>
      </c>
      <c r="R11226"/>
    </row>
    <row r="11227" spans="12:18" x14ac:dyDescent="0.25">
      <c r="L11227" t="s">
        <v>1604</v>
      </c>
      <c r="M11227" t="s">
        <v>10562</v>
      </c>
      <c r="N11227" t="s">
        <v>48493</v>
      </c>
      <c r="O11227" s="76" t="s">
        <v>4356</v>
      </c>
      <c r="P11227" s="82">
        <v>845</v>
      </c>
      <c r="Q11227" s="82" t="s">
        <v>99845</v>
      </c>
      <c r="R11227"/>
    </row>
    <row r="11228" spans="12:18" x14ac:dyDescent="0.25">
      <c r="L11228" t="s">
        <v>1604</v>
      </c>
      <c r="M11228" t="s">
        <v>7587</v>
      </c>
      <c r="N11228" t="s">
        <v>48494</v>
      </c>
      <c r="O11228" s="76" t="s">
        <v>4366</v>
      </c>
      <c r="P11228" s="82">
        <v>179</v>
      </c>
      <c r="Q11228" s="82" t="s">
        <v>99846</v>
      </c>
      <c r="R11228"/>
    </row>
    <row r="11229" spans="12:18" x14ac:dyDescent="0.25">
      <c r="L11229" t="s">
        <v>1604</v>
      </c>
      <c r="M11229" t="s">
        <v>34547</v>
      </c>
      <c r="N11229" t="s">
        <v>48495</v>
      </c>
      <c r="O11229" s="76" t="s">
        <v>4374</v>
      </c>
      <c r="P11229" s="82">
        <v>4419</v>
      </c>
      <c r="Q11229" s="82" t="s">
        <v>99847</v>
      </c>
      <c r="R11229"/>
    </row>
    <row r="11230" spans="12:18" x14ac:dyDescent="0.25">
      <c r="L11230" t="s">
        <v>1604</v>
      </c>
      <c r="M11230" t="s">
        <v>10563</v>
      </c>
      <c r="N11230" t="s">
        <v>48496</v>
      </c>
      <c r="O11230" s="76" t="s">
        <v>4356</v>
      </c>
      <c r="P11230" s="82">
        <v>727</v>
      </c>
      <c r="Q11230" s="82" t="s">
        <v>99848</v>
      </c>
      <c r="R11230"/>
    </row>
    <row r="11231" spans="12:18" x14ac:dyDescent="0.25">
      <c r="L11231" t="s">
        <v>1604</v>
      </c>
      <c r="M11231" t="s">
        <v>10564</v>
      </c>
      <c r="N11231" t="s">
        <v>48497</v>
      </c>
      <c r="O11231" s="76" t="s">
        <v>4356</v>
      </c>
      <c r="P11231" s="82">
        <v>746</v>
      </c>
      <c r="Q11231" s="82" t="s">
        <v>99849</v>
      </c>
      <c r="R11231"/>
    </row>
    <row r="11232" spans="12:18" x14ac:dyDescent="0.25">
      <c r="L11232" t="s">
        <v>1604</v>
      </c>
      <c r="M11232" t="s">
        <v>10565</v>
      </c>
      <c r="N11232" t="s">
        <v>48498</v>
      </c>
      <c r="O11232" s="76" t="s">
        <v>4356</v>
      </c>
      <c r="P11232" s="82">
        <v>636</v>
      </c>
      <c r="Q11232" s="82" t="s">
        <v>99850</v>
      </c>
      <c r="R11232"/>
    </row>
    <row r="11233" spans="12:18" x14ac:dyDescent="0.25">
      <c r="L11233" t="s">
        <v>1604</v>
      </c>
      <c r="M11233" t="s">
        <v>9008</v>
      </c>
      <c r="N11233" t="s">
        <v>48499</v>
      </c>
      <c r="O11233" s="76" t="s">
        <v>4356</v>
      </c>
      <c r="P11233" s="82">
        <v>1229</v>
      </c>
      <c r="Q11233" s="82" t="s">
        <v>99851</v>
      </c>
      <c r="R11233"/>
    </row>
    <row r="11234" spans="12:18" x14ac:dyDescent="0.25">
      <c r="L11234" t="s">
        <v>1604</v>
      </c>
      <c r="M11234" t="s">
        <v>34548</v>
      </c>
      <c r="N11234" t="s">
        <v>48500</v>
      </c>
      <c r="O11234" s="76" t="s">
        <v>4366</v>
      </c>
      <c r="P11234" s="82">
        <v>83</v>
      </c>
      <c r="Q11234" s="82" t="s">
        <v>99852</v>
      </c>
      <c r="R11234"/>
    </row>
    <row r="11235" spans="12:18" x14ac:dyDescent="0.25">
      <c r="L11235" t="s">
        <v>1604</v>
      </c>
      <c r="M11235" t="s">
        <v>18730</v>
      </c>
      <c r="N11235" t="s">
        <v>48501</v>
      </c>
      <c r="O11235" s="76" t="s">
        <v>4366</v>
      </c>
      <c r="P11235" s="82">
        <v>285</v>
      </c>
      <c r="Q11235" s="82" t="s">
        <v>99854</v>
      </c>
      <c r="R11235"/>
    </row>
    <row r="11236" spans="12:18" x14ac:dyDescent="0.25">
      <c r="L11236" t="s">
        <v>1604</v>
      </c>
      <c r="M11236" t="s">
        <v>34556</v>
      </c>
      <c r="N11236" t="s">
        <v>48502</v>
      </c>
      <c r="O11236" s="76" t="s">
        <v>4356</v>
      </c>
      <c r="P11236" s="82">
        <v>1031</v>
      </c>
      <c r="Q11236" s="82" t="s">
        <v>99912</v>
      </c>
      <c r="R11236"/>
    </row>
    <row r="11237" spans="12:18" x14ac:dyDescent="0.25">
      <c r="L11237" t="s">
        <v>1604</v>
      </c>
      <c r="M11237" t="s">
        <v>18728</v>
      </c>
      <c r="N11237" t="s">
        <v>48503</v>
      </c>
      <c r="O11237" s="76" t="s">
        <v>4356</v>
      </c>
      <c r="P11237" s="82">
        <v>1810</v>
      </c>
      <c r="Q11237" s="82" t="s">
        <v>99853</v>
      </c>
      <c r="R11237"/>
    </row>
    <row r="11238" spans="12:18" x14ac:dyDescent="0.25">
      <c r="L11238" t="s">
        <v>1604</v>
      </c>
      <c r="M11238" t="s">
        <v>10566</v>
      </c>
      <c r="N11238" t="s">
        <v>48504</v>
      </c>
      <c r="O11238" s="76" t="s">
        <v>4356</v>
      </c>
      <c r="P11238" s="82">
        <v>438</v>
      </c>
      <c r="Q11238" s="82" t="s">
        <v>99855</v>
      </c>
      <c r="R11238"/>
    </row>
    <row r="11239" spans="12:18" x14ac:dyDescent="0.25">
      <c r="L11239" t="s">
        <v>1604</v>
      </c>
      <c r="M11239" t="s">
        <v>34549</v>
      </c>
      <c r="N11239" t="s">
        <v>48505</v>
      </c>
      <c r="O11239" s="76" t="s">
        <v>4366</v>
      </c>
      <c r="P11239" s="82">
        <v>344</v>
      </c>
      <c r="Q11239" s="82" t="s">
        <v>99856</v>
      </c>
      <c r="R11239"/>
    </row>
    <row r="11240" spans="12:18" x14ac:dyDescent="0.25">
      <c r="L11240" t="s">
        <v>1604</v>
      </c>
      <c r="M11240" t="s">
        <v>18732</v>
      </c>
      <c r="N11240" t="s">
        <v>48506</v>
      </c>
      <c r="O11240" s="76" t="s">
        <v>4374</v>
      </c>
      <c r="P11240" s="82">
        <v>5182</v>
      </c>
      <c r="Q11240" s="82" t="s">
        <v>99857</v>
      </c>
      <c r="R11240"/>
    </row>
    <row r="11241" spans="12:18" x14ac:dyDescent="0.25">
      <c r="L11241" t="s">
        <v>1604</v>
      </c>
      <c r="M11241" t="s">
        <v>10567</v>
      </c>
      <c r="N11241" t="s">
        <v>48507</v>
      </c>
      <c r="O11241" s="76" t="s">
        <v>4356</v>
      </c>
      <c r="P11241" s="82">
        <v>3054</v>
      </c>
      <c r="Q11241" s="82" t="s">
        <v>99858</v>
      </c>
      <c r="R11241"/>
    </row>
    <row r="11242" spans="12:18" x14ac:dyDescent="0.25">
      <c r="L11242" t="s">
        <v>1604</v>
      </c>
      <c r="M11242" t="s">
        <v>34550</v>
      </c>
      <c r="N11242" t="s">
        <v>48508</v>
      </c>
      <c r="O11242" s="76" t="s">
        <v>4366</v>
      </c>
      <c r="P11242" s="82">
        <v>157</v>
      </c>
      <c r="Q11242" s="82" t="s">
        <v>99859</v>
      </c>
      <c r="R11242"/>
    </row>
    <row r="11243" spans="12:18" x14ac:dyDescent="0.25">
      <c r="L11243" t="s">
        <v>1604</v>
      </c>
      <c r="M11243" t="s">
        <v>10568</v>
      </c>
      <c r="N11243" t="s">
        <v>48509</v>
      </c>
      <c r="O11243" s="76" t="s">
        <v>4366</v>
      </c>
      <c r="P11243" s="82">
        <v>245</v>
      </c>
      <c r="Q11243" s="82" t="s">
        <v>99860</v>
      </c>
      <c r="R11243"/>
    </row>
    <row r="11244" spans="12:18" x14ac:dyDescent="0.25">
      <c r="L11244" t="s">
        <v>1604</v>
      </c>
      <c r="M11244" t="s">
        <v>10569</v>
      </c>
      <c r="N11244" t="s">
        <v>48510</v>
      </c>
      <c r="O11244" s="76" t="s">
        <v>4356</v>
      </c>
      <c r="P11244" s="82">
        <v>500</v>
      </c>
      <c r="Q11244" s="82" t="s">
        <v>99861</v>
      </c>
      <c r="R11244"/>
    </row>
    <row r="11245" spans="12:18" x14ac:dyDescent="0.25">
      <c r="L11245" t="s">
        <v>1604</v>
      </c>
      <c r="M11245" t="s">
        <v>8731</v>
      </c>
      <c r="N11245" t="s">
        <v>48511</v>
      </c>
      <c r="O11245" s="76" t="s">
        <v>4356</v>
      </c>
      <c r="P11245" s="82">
        <v>1067</v>
      </c>
      <c r="Q11245" s="82" t="s">
        <v>99862</v>
      </c>
      <c r="R11245"/>
    </row>
    <row r="11246" spans="12:18" x14ac:dyDescent="0.25">
      <c r="L11246" t="s">
        <v>1604</v>
      </c>
      <c r="M11246" t="s">
        <v>18734</v>
      </c>
      <c r="N11246" t="s">
        <v>48512</v>
      </c>
      <c r="O11246" s="76" t="s">
        <v>4356</v>
      </c>
      <c r="P11246" s="82">
        <v>532</v>
      </c>
      <c r="Q11246" s="82" t="s">
        <v>99863</v>
      </c>
      <c r="R11246"/>
    </row>
    <row r="11247" spans="12:18" x14ac:dyDescent="0.25">
      <c r="L11247" t="s">
        <v>1604</v>
      </c>
      <c r="M11247" t="s">
        <v>8733</v>
      </c>
      <c r="N11247" t="s">
        <v>48513</v>
      </c>
      <c r="O11247" s="76" t="s">
        <v>4356</v>
      </c>
      <c r="P11247" s="82">
        <v>833</v>
      </c>
      <c r="Q11247" s="82" t="s">
        <v>99866</v>
      </c>
      <c r="R11247"/>
    </row>
    <row r="11248" spans="12:18" x14ac:dyDescent="0.25">
      <c r="L11248" t="s">
        <v>1604</v>
      </c>
      <c r="M11248" t="s">
        <v>18735</v>
      </c>
      <c r="N11248" t="s">
        <v>48514</v>
      </c>
      <c r="O11248" s="76" t="s">
        <v>4356</v>
      </c>
      <c r="P11248" s="82">
        <v>306</v>
      </c>
      <c r="Q11248" s="82" t="s">
        <v>99864</v>
      </c>
      <c r="R11248"/>
    </row>
    <row r="11249" spans="12:18" x14ac:dyDescent="0.25">
      <c r="L11249" t="s">
        <v>1604</v>
      </c>
      <c r="M11249" t="s">
        <v>8732</v>
      </c>
      <c r="N11249" t="s">
        <v>48515</v>
      </c>
      <c r="O11249" s="76" t="s">
        <v>4356</v>
      </c>
      <c r="P11249" s="82">
        <v>2073</v>
      </c>
      <c r="Q11249" s="82" t="s">
        <v>99865</v>
      </c>
      <c r="R11249"/>
    </row>
    <row r="11250" spans="12:18" x14ac:dyDescent="0.25">
      <c r="L11250" t="s">
        <v>1604</v>
      </c>
      <c r="M11250" t="s">
        <v>8718</v>
      </c>
      <c r="N11250" t="s">
        <v>48516</v>
      </c>
      <c r="O11250" s="76" t="s">
        <v>4356</v>
      </c>
      <c r="P11250" s="82">
        <v>1686</v>
      </c>
      <c r="Q11250" s="82" t="s">
        <v>99800</v>
      </c>
      <c r="R11250"/>
    </row>
    <row r="11251" spans="12:18" x14ac:dyDescent="0.25">
      <c r="L11251" t="s">
        <v>1604</v>
      </c>
      <c r="M11251" t="s">
        <v>10555</v>
      </c>
      <c r="N11251" t="s">
        <v>48517</v>
      </c>
      <c r="O11251" s="76" t="s">
        <v>4356</v>
      </c>
      <c r="P11251" s="82">
        <v>586</v>
      </c>
      <c r="Q11251" s="82" t="s">
        <v>99810</v>
      </c>
      <c r="R11251"/>
    </row>
    <row r="11252" spans="12:18" x14ac:dyDescent="0.25">
      <c r="L11252" t="s">
        <v>1604</v>
      </c>
      <c r="M11252" t="s">
        <v>20919</v>
      </c>
      <c r="N11252" t="s">
        <v>48518</v>
      </c>
      <c r="O11252" s="76" t="s">
        <v>4366</v>
      </c>
      <c r="P11252" s="82">
        <v>113</v>
      </c>
      <c r="Q11252" s="82" t="s">
        <v>99816</v>
      </c>
      <c r="R11252"/>
    </row>
    <row r="11253" spans="12:18" x14ac:dyDescent="0.25">
      <c r="L11253" t="s">
        <v>1604</v>
      </c>
      <c r="M11253" t="s">
        <v>20931</v>
      </c>
      <c r="N11253" t="s">
        <v>48519</v>
      </c>
      <c r="O11253" s="76" t="s">
        <v>4356</v>
      </c>
      <c r="P11253" s="82">
        <v>1549</v>
      </c>
      <c r="Q11253" s="82" t="s">
        <v>99888</v>
      </c>
      <c r="R11253"/>
    </row>
    <row r="11254" spans="12:18" x14ac:dyDescent="0.25">
      <c r="L11254" t="s">
        <v>1604</v>
      </c>
      <c r="M11254" t="s">
        <v>18745</v>
      </c>
      <c r="N11254" t="s">
        <v>48520</v>
      </c>
      <c r="O11254" s="76" t="s">
        <v>4356</v>
      </c>
      <c r="P11254" s="82">
        <v>1979</v>
      </c>
      <c r="Q11254" s="82" t="s">
        <v>99889</v>
      </c>
      <c r="R11254"/>
    </row>
    <row r="11255" spans="12:18" x14ac:dyDescent="0.25">
      <c r="L11255" t="s">
        <v>1604</v>
      </c>
      <c r="M11255" t="s">
        <v>10574</v>
      </c>
      <c r="N11255" t="s">
        <v>48521</v>
      </c>
      <c r="O11255" s="76" t="s">
        <v>4366</v>
      </c>
      <c r="P11255" s="82">
        <v>56</v>
      </c>
      <c r="Q11255" s="82" t="s">
        <v>99890</v>
      </c>
      <c r="R11255"/>
    </row>
    <row r="11256" spans="12:18" x14ac:dyDescent="0.25">
      <c r="L11256" t="s">
        <v>1604</v>
      </c>
      <c r="M11256" t="s">
        <v>34552</v>
      </c>
      <c r="N11256" t="s">
        <v>48522</v>
      </c>
      <c r="O11256" s="76" t="s">
        <v>4356</v>
      </c>
      <c r="P11256" s="82">
        <v>1039</v>
      </c>
      <c r="Q11256" s="82" t="s">
        <v>99891</v>
      </c>
      <c r="R11256"/>
    </row>
    <row r="11257" spans="12:18" x14ac:dyDescent="0.25">
      <c r="L11257" t="s">
        <v>1604</v>
      </c>
      <c r="M11257" t="s">
        <v>18747</v>
      </c>
      <c r="N11257" t="s">
        <v>48523</v>
      </c>
      <c r="O11257" s="76" t="s">
        <v>4366</v>
      </c>
      <c r="P11257" s="82">
        <v>436</v>
      </c>
      <c r="Q11257" s="82" t="s">
        <v>99892</v>
      </c>
      <c r="R11257"/>
    </row>
    <row r="11258" spans="12:18" x14ac:dyDescent="0.25">
      <c r="L11258" t="s">
        <v>1604</v>
      </c>
      <c r="M11258" t="s">
        <v>20932</v>
      </c>
      <c r="N11258" t="s">
        <v>48524</v>
      </c>
      <c r="O11258" s="76" t="s">
        <v>4356</v>
      </c>
      <c r="P11258" s="82">
        <v>904</v>
      </c>
      <c r="Q11258" s="82" t="s">
        <v>99893</v>
      </c>
      <c r="R11258"/>
    </row>
    <row r="11259" spans="12:18" x14ac:dyDescent="0.25">
      <c r="L11259" t="s">
        <v>1604</v>
      </c>
      <c r="M11259" t="s">
        <v>34553</v>
      </c>
      <c r="N11259" t="s">
        <v>48525</v>
      </c>
      <c r="O11259" s="76" t="s">
        <v>4356</v>
      </c>
      <c r="P11259" s="82">
        <v>1806</v>
      </c>
      <c r="Q11259" s="82" t="s">
        <v>99894</v>
      </c>
      <c r="R11259"/>
    </row>
    <row r="11260" spans="12:18" x14ac:dyDescent="0.25">
      <c r="L11260" t="s">
        <v>1604</v>
      </c>
      <c r="M11260" t="s">
        <v>8740</v>
      </c>
      <c r="N11260" t="s">
        <v>48526</v>
      </c>
      <c r="O11260" s="76" t="s">
        <v>4366</v>
      </c>
      <c r="P11260" s="82">
        <v>128</v>
      </c>
      <c r="Q11260" s="82" t="s">
        <v>99895</v>
      </c>
      <c r="R11260"/>
    </row>
    <row r="11261" spans="12:18" x14ac:dyDescent="0.25">
      <c r="L11261" t="s">
        <v>1604</v>
      </c>
      <c r="M11261" t="s">
        <v>20933</v>
      </c>
      <c r="N11261" t="s">
        <v>48527</v>
      </c>
      <c r="O11261" s="76" t="s">
        <v>4374</v>
      </c>
      <c r="P11261" s="82">
        <v>4315</v>
      </c>
      <c r="Q11261" s="82" t="s">
        <v>72645</v>
      </c>
      <c r="R11261"/>
    </row>
    <row r="11262" spans="12:18" x14ac:dyDescent="0.25">
      <c r="L11262" t="s">
        <v>1604</v>
      </c>
      <c r="M11262" t="s">
        <v>18749</v>
      </c>
      <c r="N11262" t="s">
        <v>48528</v>
      </c>
      <c r="O11262" s="76" t="s">
        <v>4374</v>
      </c>
      <c r="P11262" s="82">
        <v>8454</v>
      </c>
      <c r="Q11262" s="82" t="s">
        <v>99896</v>
      </c>
      <c r="R11262"/>
    </row>
    <row r="11263" spans="12:18" x14ac:dyDescent="0.25">
      <c r="L11263" t="s">
        <v>1604</v>
      </c>
      <c r="M11263" t="s">
        <v>10575</v>
      </c>
      <c r="N11263" t="s">
        <v>48529</v>
      </c>
      <c r="O11263" s="76" t="s">
        <v>4356</v>
      </c>
      <c r="P11263" s="82">
        <v>121</v>
      </c>
      <c r="Q11263" s="82" t="s">
        <v>99897</v>
      </c>
      <c r="R11263"/>
    </row>
    <row r="11264" spans="12:18" x14ac:dyDescent="0.25">
      <c r="L11264" t="s">
        <v>1604</v>
      </c>
      <c r="M11264" t="s">
        <v>8742</v>
      </c>
      <c r="N11264" t="s">
        <v>48530</v>
      </c>
      <c r="O11264" s="76" t="s">
        <v>4366</v>
      </c>
      <c r="P11264" s="82">
        <v>1431</v>
      </c>
      <c r="Q11264" s="82" t="s">
        <v>99901</v>
      </c>
      <c r="R11264"/>
    </row>
    <row r="11265" spans="12:18" x14ac:dyDescent="0.25">
      <c r="L11265" t="s">
        <v>1604</v>
      </c>
      <c r="M11265" t="s">
        <v>10576</v>
      </c>
      <c r="N11265" t="s">
        <v>48531</v>
      </c>
      <c r="O11265" s="76" t="s">
        <v>4356</v>
      </c>
      <c r="P11265" s="82">
        <v>1392</v>
      </c>
      <c r="Q11265" s="82" t="s">
        <v>99898</v>
      </c>
      <c r="R11265"/>
    </row>
    <row r="11266" spans="12:18" x14ac:dyDescent="0.25">
      <c r="L11266" t="s">
        <v>1604</v>
      </c>
      <c r="M11266" t="s">
        <v>8741</v>
      </c>
      <c r="N11266" t="s">
        <v>48532</v>
      </c>
      <c r="O11266" s="76" t="s">
        <v>4356</v>
      </c>
      <c r="P11266" s="82">
        <v>432</v>
      </c>
      <c r="Q11266" s="82" t="s">
        <v>99899</v>
      </c>
      <c r="R11266"/>
    </row>
    <row r="11267" spans="12:18" x14ac:dyDescent="0.25">
      <c r="L11267" t="s">
        <v>1604</v>
      </c>
      <c r="M11267" t="s">
        <v>20934</v>
      </c>
      <c r="N11267" t="s">
        <v>48533</v>
      </c>
      <c r="O11267" s="76" t="s">
        <v>4366</v>
      </c>
      <c r="P11267" s="82">
        <v>140</v>
      </c>
      <c r="Q11267" s="82" t="s">
        <v>99900</v>
      </c>
      <c r="R11267"/>
    </row>
    <row r="11268" spans="12:18" x14ac:dyDescent="0.25">
      <c r="L11268" t="s">
        <v>1604</v>
      </c>
      <c r="M11268" t="s">
        <v>8743</v>
      </c>
      <c r="N11268" t="s">
        <v>48534</v>
      </c>
      <c r="O11268" s="76" t="s">
        <v>4356</v>
      </c>
      <c r="P11268" s="82">
        <v>584</v>
      </c>
      <c r="Q11268" s="82" t="s">
        <v>99902</v>
      </c>
      <c r="R11268"/>
    </row>
    <row r="11269" spans="12:18" x14ac:dyDescent="0.25">
      <c r="L11269" t="s">
        <v>1604</v>
      </c>
      <c r="M11269" t="s">
        <v>8744</v>
      </c>
      <c r="N11269" t="s">
        <v>48535</v>
      </c>
      <c r="O11269" s="76" t="s">
        <v>4374</v>
      </c>
      <c r="P11269" s="82">
        <v>11608</v>
      </c>
      <c r="Q11269" s="82" t="s">
        <v>72645</v>
      </c>
      <c r="R11269"/>
    </row>
    <row r="11270" spans="12:18" x14ac:dyDescent="0.25">
      <c r="L11270" t="s">
        <v>1604</v>
      </c>
      <c r="M11270" t="s">
        <v>8745</v>
      </c>
      <c r="N11270" t="s">
        <v>48536</v>
      </c>
      <c r="O11270" s="76" t="s">
        <v>4356</v>
      </c>
      <c r="P11270" s="82">
        <v>1246</v>
      </c>
      <c r="Q11270" s="82" t="s">
        <v>99903</v>
      </c>
      <c r="R11270"/>
    </row>
    <row r="11271" spans="12:18" x14ac:dyDescent="0.25">
      <c r="L11271" t="s">
        <v>1604</v>
      </c>
      <c r="M11271" t="s">
        <v>20935</v>
      </c>
      <c r="N11271" t="s">
        <v>48537</v>
      </c>
      <c r="O11271" s="76" t="s">
        <v>4356</v>
      </c>
      <c r="P11271" s="82">
        <v>600</v>
      </c>
      <c r="Q11271" s="82" t="s">
        <v>99904</v>
      </c>
      <c r="R11271"/>
    </row>
    <row r="11272" spans="12:18" x14ac:dyDescent="0.25">
      <c r="L11272" t="s">
        <v>1604</v>
      </c>
      <c r="M11272" t="s">
        <v>10577</v>
      </c>
      <c r="N11272" t="s">
        <v>48538</v>
      </c>
      <c r="O11272" s="76" t="s">
        <v>4374</v>
      </c>
      <c r="P11272" s="82">
        <v>5188</v>
      </c>
      <c r="Q11272" s="82" t="s">
        <v>72645</v>
      </c>
      <c r="R11272"/>
    </row>
    <row r="11273" spans="12:18" x14ac:dyDescent="0.25">
      <c r="L11273" t="s">
        <v>1604</v>
      </c>
      <c r="M11273" t="s">
        <v>8746</v>
      </c>
      <c r="N11273" t="s">
        <v>48539</v>
      </c>
      <c r="O11273" s="76" t="s">
        <v>4356</v>
      </c>
      <c r="P11273" s="82">
        <v>1850</v>
      </c>
      <c r="Q11273" s="82" t="s">
        <v>99906</v>
      </c>
      <c r="R11273"/>
    </row>
    <row r="11274" spans="12:18" x14ac:dyDescent="0.25">
      <c r="L11274" t="s">
        <v>1604</v>
      </c>
      <c r="M11274" t="s">
        <v>34555</v>
      </c>
      <c r="N11274" t="s">
        <v>48540</v>
      </c>
      <c r="O11274" s="76" t="s">
        <v>4374</v>
      </c>
      <c r="P11274" s="82">
        <v>1406</v>
      </c>
      <c r="Q11274" s="82" t="s">
        <v>72645</v>
      </c>
      <c r="R11274"/>
    </row>
    <row r="11275" spans="12:18" x14ac:dyDescent="0.25">
      <c r="L11275" t="s">
        <v>1604</v>
      </c>
      <c r="M11275" t="s">
        <v>8747</v>
      </c>
      <c r="N11275" t="s">
        <v>48541</v>
      </c>
      <c r="O11275" s="76" t="s">
        <v>4356</v>
      </c>
      <c r="P11275" s="82">
        <v>1774</v>
      </c>
      <c r="Q11275" s="82" t="s">
        <v>99907</v>
      </c>
      <c r="R11275"/>
    </row>
    <row r="11276" spans="12:18" x14ac:dyDescent="0.25">
      <c r="L11276" t="s">
        <v>1604</v>
      </c>
      <c r="M11276" t="s">
        <v>20936</v>
      </c>
      <c r="N11276" t="s">
        <v>48542</v>
      </c>
      <c r="O11276" s="76" t="s">
        <v>4356</v>
      </c>
      <c r="P11276" s="82">
        <v>522</v>
      </c>
      <c r="Q11276" s="82" t="s">
        <v>99908</v>
      </c>
      <c r="R11276"/>
    </row>
    <row r="11277" spans="12:18" x14ac:dyDescent="0.25">
      <c r="L11277" t="s">
        <v>1604</v>
      </c>
      <c r="M11277" t="s">
        <v>20937</v>
      </c>
      <c r="N11277" t="s">
        <v>48543</v>
      </c>
      <c r="O11277" s="76" t="s">
        <v>4450</v>
      </c>
      <c r="P11277" s="82">
        <v>11698</v>
      </c>
      <c r="Q11277" s="82" t="s">
        <v>72645</v>
      </c>
      <c r="R11277"/>
    </row>
    <row r="11278" spans="12:18" x14ac:dyDescent="0.25">
      <c r="L11278" t="s">
        <v>1604</v>
      </c>
      <c r="M11278" t="s">
        <v>13514</v>
      </c>
      <c r="N11278" t="s">
        <v>48544</v>
      </c>
      <c r="O11278" s="76" t="s">
        <v>4374</v>
      </c>
      <c r="P11278" s="82">
        <v>1709</v>
      </c>
      <c r="Q11278" s="82" t="s">
        <v>72645</v>
      </c>
      <c r="R11278"/>
    </row>
    <row r="11279" spans="12:18" x14ac:dyDescent="0.25">
      <c r="L11279" t="s">
        <v>1604</v>
      </c>
      <c r="M11279" t="s">
        <v>10578</v>
      </c>
      <c r="N11279" t="s">
        <v>48545</v>
      </c>
      <c r="O11279" s="76" t="s">
        <v>4366</v>
      </c>
      <c r="P11279" s="82">
        <v>60</v>
      </c>
      <c r="Q11279" s="82" t="s">
        <v>99910</v>
      </c>
      <c r="R11279"/>
    </row>
    <row r="11280" spans="12:18" x14ac:dyDescent="0.25">
      <c r="L11280" t="s">
        <v>1657</v>
      </c>
      <c r="M11280" t="s">
        <v>34557</v>
      </c>
      <c r="N11280" t="s">
        <v>48546</v>
      </c>
      <c r="O11280" s="76" t="s">
        <v>4366</v>
      </c>
      <c r="P11280" s="82">
        <v>118</v>
      </c>
      <c r="Q11280" s="82" t="s">
        <v>99913</v>
      </c>
      <c r="R11280"/>
    </row>
    <row r="11281" spans="12:18" x14ac:dyDescent="0.25">
      <c r="L11281" t="s">
        <v>1657</v>
      </c>
      <c r="M11281" t="s">
        <v>20938</v>
      </c>
      <c r="N11281" t="s">
        <v>48547</v>
      </c>
      <c r="O11281" s="76" t="s">
        <v>4366</v>
      </c>
      <c r="P11281" s="82">
        <v>245</v>
      </c>
      <c r="Q11281" s="82" t="s">
        <v>99914</v>
      </c>
      <c r="R11281"/>
    </row>
    <row r="11282" spans="12:18" x14ac:dyDescent="0.25">
      <c r="L11282" t="s">
        <v>1657</v>
      </c>
      <c r="M11282" t="s">
        <v>34558</v>
      </c>
      <c r="N11282" t="s">
        <v>48548</v>
      </c>
      <c r="O11282" s="76" t="s">
        <v>4374</v>
      </c>
      <c r="P11282" s="82">
        <v>1275</v>
      </c>
      <c r="Q11282" s="82" t="s">
        <v>72645</v>
      </c>
      <c r="R11282"/>
    </row>
    <row r="11283" spans="12:18" x14ac:dyDescent="0.25">
      <c r="L11283" t="s">
        <v>1657</v>
      </c>
      <c r="M11283" t="s">
        <v>34559</v>
      </c>
      <c r="N11283" t="s">
        <v>48549</v>
      </c>
      <c r="O11283" s="76" t="s">
        <v>4356</v>
      </c>
      <c r="P11283" s="82">
        <v>305</v>
      </c>
      <c r="Q11283" s="82" t="s">
        <v>99916</v>
      </c>
      <c r="R11283"/>
    </row>
    <row r="11284" spans="12:18" x14ac:dyDescent="0.25">
      <c r="L11284" t="s">
        <v>1657</v>
      </c>
      <c r="M11284" t="s">
        <v>10580</v>
      </c>
      <c r="N11284" t="s">
        <v>48550</v>
      </c>
      <c r="O11284" s="76" t="s">
        <v>4356</v>
      </c>
      <c r="P11284" s="82">
        <v>210</v>
      </c>
      <c r="Q11284" s="82" t="s">
        <v>99917</v>
      </c>
      <c r="R11284"/>
    </row>
    <row r="11285" spans="12:18" x14ac:dyDescent="0.25">
      <c r="L11285" t="s">
        <v>1657</v>
      </c>
      <c r="M11285" t="s">
        <v>34560</v>
      </c>
      <c r="N11285" t="s">
        <v>48551</v>
      </c>
      <c r="O11285" s="76" t="s">
        <v>4366</v>
      </c>
      <c r="P11285" s="82">
        <v>67</v>
      </c>
      <c r="Q11285" s="82" t="s">
        <v>99918</v>
      </c>
      <c r="R11285"/>
    </row>
    <row r="11286" spans="12:18" x14ac:dyDescent="0.25">
      <c r="L11286" t="s">
        <v>1657</v>
      </c>
      <c r="M11286" t="s">
        <v>8750</v>
      </c>
      <c r="N11286" t="s">
        <v>48552</v>
      </c>
      <c r="O11286" s="76" t="s">
        <v>4366</v>
      </c>
      <c r="P11286" s="82">
        <v>243</v>
      </c>
      <c r="Q11286" s="82" t="s">
        <v>99919</v>
      </c>
      <c r="R11286"/>
    </row>
    <row r="11287" spans="12:18" x14ac:dyDescent="0.25">
      <c r="L11287" t="s">
        <v>1657</v>
      </c>
      <c r="M11287" t="s">
        <v>8751</v>
      </c>
      <c r="N11287" t="s">
        <v>48553</v>
      </c>
      <c r="O11287" s="76" t="s">
        <v>4356</v>
      </c>
      <c r="P11287" s="82">
        <v>157</v>
      </c>
      <c r="Q11287" s="82" t="s">
        <v>99920</v>
      </c>
      <c r="R11287"/>
    </row>
    <row r="11288" spans="12:18" x14ac:dyDescent="0.25">
      <c r="L11288" t="s">
        <v>1657</v>
      </c>
      <c r="M11288" t="s">
        <v>12868</v>
      </c>
      <c r="N11288" t="s">
        <v>48554</v>
      </c>
      <c r="O11288" s="76" t="s">
        <v>4366</v>
      </c>
      <c r="P11288" s="82">
        <v>116</v>
      </c>
      <c r="Q11288" s="82" t="s">
        <v>99921</v>
      </c>
      <c r="R11288"/>
    </row>
    <row r="11289" spans="12:18" x14ac:dyDescent="0.25">
      <c r="L11289" t="s">
        <v>1657</v>
      </c>
      <c r="M11289" t="s">
        <v>10581</v>
      </c>
      <c r="N11289" t="s">
        <v>48555</v>
      </c>
      <c r="O11289" s="76" t="s">
        <v>4366</v>
      </c>
      <c r="P11289" s="82">
        <v>263</v>
      </c>
      <c r="Q11289" s="82" t="s">
        <v>99922</v>
      </c>
      <c r="R11289"/>
    </row>
    <row r="11290" spans="12:18" x14ac:dyDescent="0.25">
      <c r="L11290" t="s">
        <v>1657</v>
      </c>
      <c r="M11290" t="s">
        <v>18754</v>
      </c>
      <c r="N11290" t="s">
        <v>48556</v>
      </c>
      <c r="O11290" s="76" t="s">
        <v>4366</v>
      </c>
      <c r="P11290" s="82">
        <v>102</v>
      </c>
      <c r="Q11290" s="82" t="s">
        <v>99923</v>
      </c>
      <c r="R11290"/>
    </row>
    <row r="11291" spans="12:18" x14ac:dyDescent="0.25">
      <c r="L11291" t="s">
        <v>1657</v>
      </c>
      <c r="M11291" t="s">
        <v>8752</v>
      </c>
      <c r="N11291" t="s">
        <v>48557</v>
      </c>
      <c r="O11291" s="76" t="s">
        <v>4356</v>
      </c>
      <c r="P11291" s="82">
        <v>364</v>
      </c>
      <c r="Q11291" s="82" t="s">
        <v>99924</v>
      </c>
      <c r="R11291"/>
    </row>
    <row r="11292" spans="12:18" x14ac:dyDescent="0.25">
      <c r="L11292" t="s">
        <v>1657</v>
      </c>
      <c r="M11292" t="s">
        <v>8753</v>
      </c>
      <c r="N11292" t="s">
        <v>48558</v>
      </c>
      <c r="O11292" s="76" t="s">
        <v>4366</v>
      </c>
      <c r="P11292" s="82">
        <v>72</v>
      </c>
      <c r="Q11292" s="82" t="s">
        <v>99925</v>
      </c>
      <c r="R11292"/>
    </row>
    <row r="11293" spans="12:18" x14ac:dyDescent="0.25">
      <c r="L11293" t="s">
        <v>1657</v>
      </c>
      <c r="M11293" t="s">
        <v>20939</v>
      </c>
      <c r="N11293" t="s">
        <v>48559</v>
      </c>
      <c r="O11293" s="76" t="s">
        <v>4356</v>
      </c>
      <c r="P11293" s="82">
        <v>23</v>
      </c>
      <c r="Q11293" s="82" t="s">
        <v>99926</v>
      </c>
      <c r="R11293"/>
    </row>
    <row r="11294" spans="12:18" x14ac:dyDescent="0.25">
      <c r="L11294" t="s">
        <v>1657</v>
      </c>
      <c r="M11294" t="s">
        <v>34561</v>
      </c>
      <c r="N11294" t="s">
        <v>48560</v>
      </c>
      <c r="O11294" s="76" t="s">
        <v>4356</v>
      </c>
      <c r="P11294" s="82">
        <v>100</v>
      </c>
      <c r="Q11294" s="82" t="s">
        <v>99927</v>
      </c>
      <c r="R11294"/>
    </row>
    <row r="11295" spans="12:18" x14ac:dyDescent="0.25">
      <c r="L11295" t="s">
        <v>1657</v>
      </c>
      <c r="M11295" t="s">
        <v>18756</v>
      </c>
      <c r="N11295" t="s">
        <v>48561</v>
      </c>
      <c r="O11295" s="76" t="s">
        <v>4366</v>
      </c>
      <c r="P11295" s="82">
        <v>231</v>
      </c>
      <c r="Q11295" s="82" t="s">
        <v>99928</v>
      </c>
      <c r="R11295"/>
    </row>
    <row r="11296" spans="12:18" x14ac:dyDescent="0.25">
      <c r="L11296" t="s">
        <v>1657</v>
      </c>
      <c r="M11296" t="s">
        <v>8754</v>
      </c>
      <c r="N11296" t="s">
        <v>48562</v>
      </c>
      <c r="O11296" s="76" t="s">
        <v>4366</v>
      </c>
      <c r="P11296" s="82">
        <v>30</v>
      </c>
      <c r="Q11296" s="82" t="s">
        <v>99929</v>
      </c>
      <c r="R11296"/>
    </row>
    <row r="11297" spans="12:18" x14ac:dyDescent="0.25">
      <c r="L11297" t="s">
        <v>1657</v>
      </c>
      <c r="M11297" t="s">
        <v>10582</v>
      </c>
      <c r="N11297" t="s">
        <v>48563</v>
      </c>
      <c r="O11297" s="76" t="s">
        <v>4356</v>
      </c>
      <c r="P11297" s="82">
        <v>879</v>
      </c>
      <c r="Q11297" s="82" t="s">
        <v>99930</v>
      </c>
      <c r="R11297"/>
    </row>
    <row r="11298" spans="12:18" x14ac:dyDescent="0.25">
      <c r="L11298" t="s">
        <v>1657</v>
      </c>
      <c r="M11298" t="s">
        <v>8755</v>
      </c>
      <c r="N11298" t="s">
        <v>48564</v>
      </c>
      <c r="O11298" s="76" t="s">
        <v>4366</v>
      </c>
      <c r="P11298" s="82">
        <v>136</v>
      </c>
      <c r="Q11298" s="82" t="s">
        <v>99931</v>
      </c>
      <c r="R11298"/>
    </row>
    <row r="11299" spans="12:18" x14ac:dyDescent="0.25">
      <c r="L11299" t="s">
        <v>1657</v>
      </c>
      <c r="M11299" t="s">
        <v>31813</v>
      </c>
      <c r="N11299" t="s">
        <v>48565</v>
      </c>
      <c r="O11299" s="76" t="s">
        <v>4450</v>
      </c>
      <c r="P11299" s="82">
        <v>8408</v>
      </c>
      <c r="Q11299" s="82" t="s">
        <v>72645</v>
      </c>
      <c r="R11299"/>
    </row>
    <row r="11300" spans="12:18" x14ac:dyDescent="0.25">
      <c r="L11300" t="s">
        <v>1657</v>
      </c>
      <c r="M11300" t="s">
        <v>8756</v>
      </c>
      <c r="N11300" t="s">
        <v>48566</v>
      </c>
      <c r="O11300" s="76" t="s">
        <v>4356</v>
      </c>
      <c r="P11300" s="82">
        <v>309</v>
      </c>
      <c r="Q11300" s="82" t="s">
        <v>99932</v>
      </c>
      <c r="R11300"/>
    </row>
    <row r="11301" spans="12:18" x14ac:dyDescent="0.25">
      <c r="L11301" t="s">
        <v>1657</v>
      </c>
      <c r="M11301" t="s">
        <v>18758</v>
      </c>
      <c r="N11301" t="s">
        <v>48567</v>
      </c>
      <c r="O11301" s="76" t="s">
        <v>4366</v>
      </c>
      <c r="P11301" s="82">
        <v>427</v>
      </c>
      <c r="Q11301" s="82" t="s">
        <v>99933</v>
      </c>
      <c r="R11301"/>
    </row>
    <row r="11302" spans="12:18" x14ac:dyDescent="0.25">
      <c r="L11302" t="s">
        <v>1657</v>
      </c>
      <c r="M11302" t="s">
        <v>34562</v>
      </c>
      <c r="N11302" t="s">
        <v>48568</v>
      </c>
      <c r="O11302" s="76" t="s">
        <v>4356</v>
      </c>
      <c r="P11302" s="82">
        <v>899</v>
      </c>
      <c r="Q11302" s="82" t="s">
        <v>99934</v>
      </c>
      <c r="R11302"/>
    </row>
    <row r="11303" spans="12:18" x14ac:dyDescent="0.25">
      <c r="L11303" t="s">
        <v>1657</v>
      </c>
      <c r="M11303" t="s">
        <v>8757</v>
      </c>
      <c r="N11303" t="s">
        <v>48569</v>
      </c>
      <c r="O11303" s="76" t="s">
        <v>4356</v>
      </c>
      <c r="P11303" s="82">
        <v>1035</v>
      </c>
      <c r="Q11303" s="82" t="s">
        <v>99935</v>
      </c>
      <c r="R11303"/>
    </row>
    <row r="11304" spans="12:18" x14ac:dyDescent="0.25">
      <c r="L11304" t="s">
        <v>1657</v>
      </c>
      <c r="M11304" t="s">
        <v>34563</v>
      </c>
      <c r="N11304" t="s">
        <v>48570</v>
      </c>
      <c r="O11304" s="76" t="s">
        <v>4366</v>
      </c>
      <c r="P11304" s="82">
        <v>204</v>
      </c>
      <c r="Q11304" s="82" t="s">
        <v>99936</v>
      </c>
      <c r="R11304"/>
    </row>
    <row r="11305" spans="12:18" x14ac:dyDescent="0.25">
      <c r="L11305" t="s">
        <v>1657</v>
      </c>
      <c r="M11305" t="s">
        <v>34564</v>
      </c>
      <c r="N11305" t="s">
        <v>48571</v>
      </c>
      <c r="O11305" s="76" t="s">
        <v>4356</v>
      </c>
      <c r="P11305" s="82">
        <v>1193</v>
      </c>
      <c r="Q11305" s="82" t="s">
        <v>99937</v>
      </c>
      <c r="R11305"/>
    </row>
    <row r="11306" spans="12:18" x14ac:dyDescent="0.25">
      <c r="L11306" t="s">
        <v>1657</v>
      </c>
      <c r="M11306" t="s">
        <v>20940</v>
      </c>
      <c r="N11306" t="s">
        <v>48572</v>
      </c>
      <c r="O11306" s="76" t="s">
        <v>4356</v>
      </c>
      <c r="P11306" s="82">
        <v>332</v>
      </c>
      <c r="Q11306" s="82" t="s">
        <v>99938</v>
      </c>
      <c r="R11306"/>
    </row>
    <row r="11307" spans="12:18" x14ac:dyDescent="0.25">
      <c r="L11307" t="s">
        <v>1657</v>
      </c>
      <c r="M11307" t="s">
        <v>18760</v>
      </c>
      <c r="N11307" t="s">
        <v>48573</v>
      </c>
      <c r="O11307" s="76" t="s">
        <v>4366</v>
      </c>
      <c r="P11307" s="82">
        <v>72</v>
      </c>
      <c r="Q11307" s="82" t="s">
        <v>99939</v>
      </c>
      <c r="R11307"/>
    </row>
    <row r="11308" spans="12:18" x14ac:dyDescent="0.25">
      <c r="L11308" t="s">
        <v>1657</v>
      </c>
      <c r="M11308" t="s">
        <v>34565</v>
      </c>
      <c r="N11308" t="s">
        <v>48574</v>
      </c>
      <c r="O11308" s="76" t="s">
        <v>4356</v>
      </c>
      <c r="P11308" s="82">
        <v>586</v>
      </c>
      <c r="Q11308" s="82" t="s">
        <v>99940</v>
      </c>
      <c r="R11308"/>
    </row>
    <row r="11309" spans="12:18" x14ac:dyDescent="0.25">
      <c r="L11309" t="s">
        <v>1657</v>
      </c>
      <c r="M11309" t="s">
        <v>18762</v>
      </c>
      <c r="N11309" t="s">
        <v>48575</v>
      </c>
      <c r="O11309" s="76" t="s">
        <v>4374</v>
      </c>
      <c r="P11309" s="82">
        <v>6984</v>
      </c>
      <c r="Q11309" s="82" t="s">
        <v>72645</v>
      </c>
      <c r="R11309"/>
    </row>
    <row r="11310" spans="12:18" x14ac:dyDescent="0.25">
      <c r="L11310" t="s">
        <v>1657</v>
      </c>
      <c r="M11310" t="s">
        <v>10583</v>
      </c>
      <c r="N11310" t="s">
        <v>48576</v>
      </c>
      <c r="O11310" s="76" t="s">
        <v>4374</v>
      </c>
      <c r="P11310" s="82">
        <v>9752</v>
      </c>
      <c r="Q11310" s="82" t="s">
        <v>72645</v>
      </c>
      <c r="R11310"/>
    </row>
    <row r="11311" spans="12:18" x14ac:dyDescent="0.25">
      <c r="L11311" t="s">
        <v>1657</v>
      </c>
      <c r="M11311" t="s">
        <v>18764</v>
      </c>
      <c r="N11311" t="s">
        <v>48577</v>
      </c>
      <c r="O11311" s="76" t="s">
        <v>4366</v>
      </c>
      <c r="P11311" s="82">
        <v>239</v>
      </c>
      <c r="Q11311" s="82" t="s">
        <v>99941</v>
      </c>
      <c r="R11311"/>
    </row>
    <row r="11312" spans="12:18" x14ac:dyDescent="0.25">
      <c r="L11312" t="s">
        <v>1657</v>
      </c>
      <c r="M11312" t="s">
        <v>18766</v>
      </c>
      <c r="N11312" t="s">
        <v>48578</v>
      </c>
      <c r="O11312" s="76" t="s">
        <v>4374</v>
      </c>
      <c r="P11312" s="82">
        <v>4126</v>
      </c>
      <c r="Q11312" s="82" t="s">
        <v>72645</v>
      </c>
      <c r="R11312"/>
    </row>
    <row r="11313" spans="12:18" x14ac:dyDescent="0.25">
      <c r="L11313" t="s">
        <v>1657</v>
      </c>
      <c r="M11313" t="s">
        <v>10584</v>
      </c>
      <c r="N11313" t="s">
        <v>48579</v>
      </c>
      <c r="O11313" s="76" t="s">
        <v>4374</v>
      </c>
      <c r="P11313" s="82">
        <v>1500</v>
      </c>
      <c r="Q11313" s="82" t="s">
        <v>72645</v>
      </c>
      <c r="R11313"/>
    </row>
    <row r="11314" spans="12:18" x14ac:dyDescent="0.25">
      <c r="L11314" t="s">
        <v>1657</v>
      </c>
      <c r="M11314" t="s">
        <v>34566</v>
      </c>
      <c r="N11314" t="s">
        <v>48580</v>
      </c>
      <c r="O11314" s="76" t="s">
        <v>4356</v>
      </c>
      <c r="P11314" s="82">
        <v>1534</v>
      </c>
      <c r="Q11314" s="82" t="s">
        <v>99942</v>
      </c>
      <c r="R11314"/>
    </row>
    <row r="11315" spans="12:18" x14ac:dyDescent="0.25">
      <c r="L11315" t="s">
        <v>1657</v>
      </c>
      <c r="M11315" t="s">
        <v>8749</v>
      </c>
      <c r="N11315" t="s">
        <v>48581</v>
      </c>
      <c r="O11315" s="76" t="s">
        <v>4356</v>
      </c>
      <c r="P11315" s="82">
        <v>2655</v>
      </c>
      <c r="Q11315" s="82" t="s">
        <v>99915</v>
      </c>
      <c r="R11315"/>
    </row>
    <row r="11316" spans="12:18" x14ac:dyDescent="0.25">
      <c r="L11316" t="s">
        <v>1657</v>
      </c>
      <c r="M11316" t="s">
        <v>10585</v>
      </c>
      <c r="N11316" t="s">
        <v>48582</v>
      </c>
      <c r="O11316" s="76" t="s">
        <v>4356</v>
      </c>
      <c r="P11316" s="82">
        <v>664</v>
      </c>
      <c r="Q11316" s="82" t="s">
        <v>99943</v>
      </c>
      <c r="R11316"/>
    </row>
    <row r="11317" spans="12:18" x14ac:dyDescent="0.25">
      <c r="L11317" t="s">
        <v>1657</v>
      </c>
      <c r="M11317" t="s">
        <v>10586</v>
      </c>
      <c r="N11317" t="s">
        <v>48583</v>
      </c>
      <c r="O11317" s="76" t="s">
        <v>4366</v>
      </c>
      <c r="P11317" s="82">
        <v>71</v>
      </c>
      <c r="Q11317" s="82" t="s">
        <v>99944</v>
      </c>
      <c r="R11317"/>
    </row>
    <row r="11318" spans="12:18" x14ac:dyDescent="0.25">
      <c r="L11318" t="s">
        <v>1657</v>
      </c>
      <c r="M11318" t="s">
        <v>20941</v>
      </c>
      <c r="N11318" t="s">
        <v>48584</v>
      </c>
      <c r="O11318" s="76" t="s">
        <v>4356</v>
      </c>
      <c r="P11318" s="82">
        <v>38</v>
      </c>
      <c r="Q11318" s="82" t="s">
        <v>99945</v>
      </c>
      <c r="R11318"/>
    </row>
    <row r="11319" spans="12:18" x14ac:dyDescent="0.25">
      <c r="L11319" t="s">
        <v>1657</v>
      </c>
      <c r="M11319" t="s">
        <v>18768</v>
      </c>
      <c r="N11319" t="s">
        <v>48585</v>
      </c>
      <c r="O11319" s="76" t="s">
        <v>4356</v>
      </c>
      <c r="P11319" s="82">
        <v>112</v>
      </c>
      <c r="Q11319" s="82" t="s">
        <v>99946</v>
      </c>
      <c r="R11319"/>
    </row>
    <row r="11320" spans="12:18" x14ac:dyDescent="0.25">
      <c r="L11320" t="s">
        <v>1657</v>
      </c>
      <c r="M11320" t="s">
        <v>18770</v>
      </c>
      <c r="N11320" t="s">
        <v>48586</v>
      </c>
      <c r="O11320" s="76" t="s">
        <v>4356</v>
      </c>
      <c r="P11320" s="82">
        <v>2312</v>
      </c>
      <c r="Q11320" s="82" t="s">
        <v>99947</v>
      </c>
      <c r="R11320"/>
    </row>
    <row r="11321" spans="12:18" x14ac:dyDescent="0.25">
      <c r="L11321" t="s">
        <v>1657</v>
      </c>
      <c r="M11321" t="s">
        <v>18772</v>
      </c>
      <c r="N11321" t="s">
        <v>48587</v>
      </c>
      <c r="O11321" s="76" t="s">
        <v>4366</v>
      </c>
      <c r="P11321" s="82">
        <v>148</v>
      </c>
      <c r="Q11321" s="82" t="s">
        <v>99948</v>
      </c>
      <c r="R11321"/>
    </row>
    <row r="11322" spans="12:18" x14ac:dyDescent="0.25">
      <c r="L11322" t="s">
        <v>1657</v>
      </c>
      <c r="M11322" t="s">
        <v>10587</v>
      </c>
      <c r="N11322" t="s">
        <v>48588</v>
      </c>
      <c r="O11322" s="76" t="s">
        <v>4450</v>
      </c>
      <c r="P11322" s="82">
        <v>16568</v>
      </c>
      <c r="Q11322" s="82" t="s">
        <v>72645</v>
      </c>
      <c r="R11322"/>
    </row>
    <row r="11323" spans="12:18" x14ac:dyDescent="0.25">
      <c r="L11323" t="s">
        <v>1657</v>
      </c>
      <c r="M11323" t="s">
        <v>34567</v>
      </c>
      <c r="N11323" t="s">
        <v>48589</v>
      </c>
      <c r="O11323" s="76" t="s">
        <v>4356</v>
      </c>
      <c r="P11323" s="82">
        <v>490</v>
      </c>
      <c r="Q11323" s="82" t="s">
        <v>99949</v>
      </c>
      <c r="R11323"/>
    </row>
    <row r="11324" spans="12:18" x14ac:dyDescent="0.25">
      <c r="L11324" t="s">
        <v>1657</v>
      </c>
      <c r="M11324" t="s">
        <v>20942</v>
      </c>
      <c r="N11324" t="s">
        <v>48590</v>
      </c>
      <c r="O11324" s="76" t="s">
        <v>4366</v>
      </c>
      <c r="P11324" s="82">
        <v>12</v>
      </c>
      <c r="Q11324" s="82" t="s">
        <v>99950</v>
      </c>
      <c r="R11324"/>
    </row>
    <row r="11325" spans="12:18" x14ac:dyDescent="0.25">
      <c r="L11325" t="s">
        <v>1657</v>
      </c>
      <c r="M11325" t="s">
        <v>18774</v>
      </c>
      <c r="N11325" t="s">
        <v>48591</v>
      </c>
      <c r="O11325" s="76" t="s">
        <v>4366</v>
      </c>
      <c r="P11325" s="82">
        <v>89</v>
      </c>
      <c r="Q11325" s="82" t="s">
        <v>99951</v>
      </c>
      <c r="R11325"/>
    </row>
    <row r="11326" spans="12:18" x14ac:dyDescent="0.25">
      <c r="L11326" t="s">
        <v>1657</v>
      </c>
      <c r="M11326" t="s">
        <v>18775</v>
      </c>
      <c r="N11326" t="s">
        <v>48592</v>
      </c>
      <c r="O11326" s="76" t="s">
        <v>4356</v>
      </c>
      <c r="P11326" s="82">
        <v>3346</v>
      </c>
      <c r="Q11326" s="82" t="s">
        <v>99952</v>
      </c>
      <c r="R11326"/>
    </row>
    <row r="11327" spans="12:18" x14ac:dyDescent="0.25">
      <c r="L11327" t="s">
        <v>1657</v>
      </c>
      <c r="M11327" t="s">
        <v>10588</v>
      </c>
      <c r="N11327" t="s">
        <v>48593</v>
      </c>
      <c r="O11327" s="76" t="s">
        <v>4356</v>
      </c>
      <c r="P11327" s="82">
        <v>553</v>
      </c>
      <c r="Q11327" s="82" t="s">
        <v>99953</v>
      </c>
      <c r="R11327"/>
    </row>
    <row r="11328" spans="12:18" x14ac:dyDescent="0.25">
      <c r="L11328" t="s">
        <v>1657</v>
      </c>
      <c r="M11328" t="s">
        <v>20943</v>
      </c>
      <c r="N11328" t="s">
        <v>48594</v>
      </c>
      <c r="O11328" s="76" t="s">
        <v>4356</v>
      </c>
      <c r="P11328" s="82">
        <v>640</v>
      </c>
      <c r="Q11328" s="82" t="s">
        <v>99954</v>
      </c>
      <c r="R11328"/>
    </row>
    <row r="11329" spans="12:18" x14ac:dyDescent="0.25">
      <c r="L11329" t="s">
        <v>1657</v>
      </c>
      <c r="M11329" t="s">
        <v>5230</v>
      </c>
      <c r="N11329" t="s">
        <v>48595</v>
      </c>
      <c r="O11329" s="76" t="s">
        <v>4356</v>
      </c>
      <c r="P11329" s="82">
        <v>462</v>
      </c>
      <c r="Q11329" s="82" t="s">
        <v>99955</v>
      </c>
      <c r="R11329"/>
    </row>
    <row r="11330" spans="12:18" x14ac:dyDescent="0.25">
      <c r="L11330" t="s">
        <v>1657</v>
      </c>
      <c r="M11330" t="s">
        <v>20944</v>
      </c>
      <c r="N11330" t="s">
        <v>48596</v>
      </c>
      <c r="O11330" s="76" t="s">
        <v>4356</v>
      </c>
      <c r="P11330" s="82">
        <v>1557</v>
      </c>
      <c r="Q11330" s="82" t="s">
        <v>99956</v>
      </c>
      <c r="R11330"/>
    </row>
    <row r="11331" spans="12:18" x14ac:dyDescent="0.25">
      <c r="L11331" t="s">
        <v>1657</v>
      </c>
      <c r="M11331" t="s">
        <v>8758</v>
      </c>
      <c r="N11331" t="s">
        <v>48597</v>
      </c>
      <c r="O11331" s="76" t="s">
        <v>4374</v>
      </c>
      <c r="P11331" s="82">
        <v>1340</v>
      </c>
      <c r="Q11331" s="82" t="s">
        <v>72645</v>
      </c>
      <c r="R11331"/>
    </row>
    <row r="11332" spans="12:18" x14ac:dyDescent="0.25">
      <c r="L11332" t="s">
        <v>1657</v>
      </c>
      <c r="M11332" t="s">
        <v>20945</v>
      </c>
      <c r="N11332" t="s">
        <v>48598</v>
      </c>
      <c r="O11332" s="76" t="s">
        <v>4366</v>
      </c>
      <c r="P11332" s="82">
        <v>175</v>
      </c>
      <c r="Q11332" s="82" t="s">
        <v>99957</v>
      </c>
      <c r="R11332"/>
    </row>
    <row r="11333" spans="12:18" x14ac:dyDescent="0.25">
      <c r="L11333" t="s">
        <v>1657</v>
      </c>
      <c r="M11333" t="s">
        <v>8759</v>
      </c>
      <c r="N11333" t="s">
        <v>48599</v>
      </c>
      <c r="O11333" s="76" t="s">
        <v>4366</v>
      </c>
      <c r="P11333" s="82">
        <v>170</v>
      </c>
      <c r="Q11333" s="82" t="s">
        <v>99958</v>
      </c>
      <c r="R11333"/>
    </row>
    <row r="11334" spans="12:18" x14ac:dyDescent="0.25">
      <c r="L11334" t="s">
        <v>1657</v>
      </c>
      <c r="M11334" t="s">
        <v>20946</v>
      </c>
      <c r="N11334" t="s">
        <v>48600</v>
      </c>
      <c r="O11334" s="76" t="s">
        <v>4450</v>
      </c>
      <c r="P11334" s="82">
        <v>6387</v>
      </c>
      <c r="Q11334" s="82" t="s">
        <v>72645</v>
      </c>
      <c r="R11334"/>
    </row>
    <row r="11335" spans="12:18" x14ac:dyDescent="0.25">
      <c r="L11335" t="s">
        <v>1657</v>
      </c>
      <c r="M11335" t="s">
        <v>8760</v>
      </c>
      <c r="N11335" t="s">
        <v>48601</v>
      </c>
      <c r="O11335" s="76" t="s">
        <v>4374</v>
      </c>
      <c r="P11335" s="82">
        <v>1503</v>
      </c>
      <c r="Q11335" s="82" t="s">
        <v>72645</v>
      </c>
      <c r="R11335"/>
    </row>
    <row r="11336" spans="12:18" x14ac:dyDescent="0.25">
      <c r="L11336" t="s">
        <v>1657</v>
      </c>
      <c r="M11336" t="s">
        <v>34568</v>
      </c>
      <c r="N11336" t="s">
        <v>48602</v>
      </c>
      <c r="O11336" s="76" t="s">
        <v>4366</v>
      </c>
      <c r="P11336" s="82">
        <v>123</v>
      </c>
      <c r="Q11336" s="82" t="s">
        <v>99959</v>
      </c>
      <c r="R11336"/>
    </row>
    <row r="11337" spans="12:18" x14ac:dyDescent="0.25">
      <c r="L11337" t="s">
        <v>1657</v>
      </c>
      <c r="M11337" t="s">
        <v>8761</v>
      </c>
      <c r="N11337" t="s">
        <v>48603</v>
      </c>
      <c r="O11337" s="76" t="s">
        <v>4366</v>
      </c>
      <c r="P11337" s="82">
        <v>113</v>
      </c>
      <c r="Q11337" s="82" t="s">
        <v>99960</v>
      </c>
      <c r="R11337"/>
    </row>
    <row r="11338" spans="12:18" x14ac:dyDescent="0.25">
      <c r="L11338" t="s">
        <v>1657</v>
      </c>
      <c r="M11338" t="s">
        <v>20947</v>
      </c>
      <c r="N11338" t="s">
        <v>48604</v>
      </c>
      <c r="O11338" s="76" t="s">
        <v>4366</v>
      </c>
      <c r="P11338" s="82">
        <v>115</v>
      </c>
      <c r="Q11338" s="82" t="s">
        <v>99961</v>
      </c>
      <c r="R11338"/>
    </row>
    <row r="11339" spans="12:18" x14ac:dyDescent="0.25">
      <c r="L11339" t="s">
        <v>1657</v>
      </c>
      <c r="M11339" t="s">
        <v>10589</v>
      </c>
      <c r="N11339" t="s">
        <v>48605</v>
      </c>
      <c r="O11339" s="76" t="s">
        <v>4356</v>
      </c>
      <c r="P11339" s="82">
        <v>192</v>
      </c>
      <c r="Q11339" s="82" t="s">
        <v>99962</v>
      </c>
      <c r="R11339"/>
    </row>
    <row r="11340" spans="12:18" x14ac:dyDescent="0.25">
      <c r="L11340" t="s">
        <v>1657</v>
      </c>
      <c r="M11340" t="s">
        <v>18777</v>
      </c>
      <c r="N11340" t="s">
        <v>48606</v>
      </c>
      <c r="O11340" s="76" t="s">
        <v>4366</v>
      </c>
      <c r="P11340" s="82">
        <v>110</v>
      </c>
      <c r="Q11340" s="82" t="s">
        <v>99963</v>
      </c>
      <c r="R11340"/>
    </row>
    <row r="11341" spans="12:18" x14ac:dyDescent="0.25">
      <c r="L11341" t="s">
        <v>1657</v>
      </c>
      <c r="M11341" t="s">
        <v>17372</v>
      </c>
      <c r="N11341" t="s">
        <v>48607</v>
      </c>
      <c r="O11341" s="76" t="s">
        <v>4366</v>
      </c>
      <c r="P11341" s="82">
        <v>162</v>
      </c>
      <c r="Q11341" s="82" t="s">
        <v>99964</v>
      </c>
      <c r="R11341"/>
    </row>
    <row r="11342" spans="12:18" x14ac:dyDescent="0.25">
      <c r="L11342" t="s">
        <v>1657</v>
      </c>
      <c r="M11342" t="s">
        <v>18780</v>
      </c>
      <c r="N11342" t="s">
        <v>48608</v>
      </c>
      <c r="O11342" s="76" t="s">
        <v>4366</v>
      </c>
      <c r="P11342" s="82">
        <v>25</v>
      </c>
      <c r="Q11342" s="82" t="s">
        <v>99965</v>
      </c>
      <c r="R11342"/>
    </row>
    <row r="11343" spans="12:18" x14ac:dyDescent="0.25">
      <c r="L11343" t="s">
        <v>1657</v>
      </c>
      <c r="M11343" t="s">
        <v>18782</v>
      </c>
      <c r="N11343" t="s">
        <v>48609</v>
      </c>
      <c r="O11343" s="76" t="s">
        <v>4356</v>
      </c>
      <c r="P11343" s="82">
        <v>3016</v>
      </c>
      <c r="Q11343" s="82" t="s">
        <v>99966</v>
      </c>
      <c r="R11343"/>
    </row>
    <row r="11344" spans="12:18" x14ac:dyDescent="0.25">
      <c r="L11344" t="s">
        <v>1657</v>
      </c>
      <c r="M11344" t="s">
        <v>34569</v>
      </c>
      <c r="N11344" t="s">
        <v>48610</v>
      </c>
      <c r="O11344" s="76" t="s">
        <v>4356</v>
      </c>
      <c r="P11344" s="82">
        <v>4073</v>
      </c>
      <c r="Q11344" s="82" t="s">
        <v>99967</v>
      </c>
      <c r="R11344"/>
    </row>
    <row r="11345" spans="12:18" x14ac:dyDescent="0.25">
      <c r="L11345" t="s">
        <v>1657</v>
      </c>
      <c r="M11345" t="s">
        <v>20948</v>
      </c>
      <c r="N11345" t="s">
        <v>48611</v>
      </c>
      <c r="O11345" s="76" t="s">
        <v>4366</v>
      </c>
      <c r="P11345" s="82">
        <v>44</v>
      </c>
      <c r="Q11345" s="82" t="s">
        <v>99968</v>
      </c>
      <c r="R11345"/>
    </row>
    <row r="11346" spans="12:18" x14ac:dyDescent="0.25">
      <c r="L11346" t="s">
        <v>1657</v>
      </c>
      <c r="M11346" t="s">
        <v>34570</v>
      </c>
      <c r="N11346" t="s">
        <v>48612</v>
      </c>
      <c r="O11346" s="76" t="s">
        <v>4356</v>
      </c>
      <c r="P11346" s="82">
        <v>22</v>
      </c>
      <c r="Q11346" s="82" t="s">
        <v>99969</v>
      </c>
      <c r="R11346"/>
    </row>
    <row r="11347" spans="12:18" x14ac:dyDescent="0.25">
      <c r="L11347" t="s">
        <v>1657</v>
      </c>
      <c r="M11347" t="s">
        <v>21056</v>
      </c>
      <c r="N11347" t="s">
        <v>48613</v>
      </c>
      <c r="O11347" s="76" t="s">
        <v>4356</v>
      </c>
      <c r="P11347" s="82">
        <v>43</v>
      </c>
      <c r="Q11347" s="82" t="s">
        <v>100414</v>
      </c>
      <c r="R11347"/>
    </row>
    <row r="11348" spans="12:18" x14ac:dyDescent="0.25">
      <c r="L11348" t="s">
        <v>1657</v>
      </c>
      <c r="M11348" t="s">
        <v>34571</v>
      </c>
      <c r="N11348" t="s">
        <v>48614</v>
      </c>
      <c r="O11348" s="76" t="s">
        <v>4450</v>
      </c>
      <c r="P11348" s="82">
        <v>24517</v>
      </c>
      <c r="Q11348" s="82" t="s">
        <v>72645</v>
      </c>
      <c r="R11348"/>
    </row>
    <row r="11349" spans="12:18" x14ac:dyDescent="0.25">
      <c r="L11349" t="s">
        <v>1657</v>
      </c>
      <c r="M11349" t="s">
        <v>10590</v>
      </c>
      <c r="N11349" t="s">
        <v>48615</v>
      </c>
      <c r="O11349" s="76" t="s">
        <v>4356</v>
      </c>
      <c r="P11349" s="82">
        <v>504</v>
      </c>
      <c r="Q11349" s="82" t="s">
        <v>99970</v>
      </c>
      <c r="R11349"/>
    </row>
    <row r="11350" spans="12:18" x14ac:dyDescent="0.25">
      <c r="L11350" t="s">
        <v>1657</v>
      </c>
      <c r="M11350" t="s">
        <v>8762</v>
      </c>
      <c r="N11350" t="s">
        <v>48616</v>
      </c>
      <c r="O11350" s="76" t="s">
        <v>4356</v>
      </c>
      <c r="P11350" s="82">
        <v>429</v>
      </c>
      <c r="Q11350" s="82" t="s">
        <v>99971</v>
      </c>
      <c r="R11350"/>
    </row>
    <row r="11351" spans="12:18" x14ac:dyDescent="0.25">
      <c r="L11351" t="s">
        <v>1657</v>
      </c>
      <c r="M11351" t="s">
        <v>18784</v>
      </c>
      <c r="N11351" t="s">
        <v>48617</v>
      </c>
      <c r="O11351" s="76" t="s">
        <v>4356</v>
      </c>
      <c r="P11351" s="82">
        <v>70</v>
      </c>
      <c r="Q11351" s="82" t="s">
        <v>99972</v>
      </c>
      <c r="R11351"/>
    </row>
    <row r="11352" spans="12:18" x14ac:dyDescent="0.25">
      <c r="L11352" t="s">
        <v>1657</v>
      </c>
      <c r="M11352" t="s">
        <v>34572</v>
      </c>
      <c r="N11352" t="s">
        <v>48618</v>
      </c>
      <c r="O11352" s="76" t="s">
        <v>4356</v>
      </c>
      <c r="P11352" s="82">
        <v>537</v>
      </c>
      <c r="Q11352" s="82" t="s">
        <v>99973</v>
      </c>
      <c r="R11352"/>
    </row>
    <row r="11353" spans="12:18" x14ac:dyDescent="0.25">
      <c r="L11353" t="s">
        <v>1657</v>
      </c>
      <c r="M11353" t="s">
        <v>34573</v>
      </c>
      <c r="N11353" t="s">
        <v>48619</v>
      </c>
      <c r="O11353" s="76" t="s">
        <v>4356</v>
      </c>
      <c r="P11353" s="82">
        <v>293</v>
      </c>
      <c r="Q11353" s="82" t="s">
        <v>99974</v>
      </c>
      <c r="R11353"/>
    </row>
    <row r="11354" spans="12:18" x14ac:dyDescent="0.25">
      <c r="L11354" t="s">
        <v>1657</v>
      </c>
      <c r="M11354" t="s">
        <v>18786</v>
      </c>
      <c r="N11354" t="s">
        <v>48620</v>
      </c>
      <c r="O11354" s="76" t="s">
        <v>4356</v>
      </c>
      <c r="P11354" s="82">
        <v>1187</v>
      </c>
      <c r="Q11354" s="82" t="s">
        <v>99975</v>
      </c>
      <c r="R11354"/>
    </row>
    <row r="11355" spans="12:18" x14ac:dyDescent="0.25">
      <c r="L11355" t="s">
        <v>1657</v>
      </c>
      <c r="M11355" t="s">
        <v>34574</v>
      </c>
      <c r="N11355" t="s">
        <v>48621</v>
      </c>
      <c r="O11355" s="76" t="s">
        <v>4356</v>
      </c>
      <c r="P11355" s="82">
        <v>483</v>
      </c>
      <c r="Q11355" s="82" t="s">
        <v>99976</v>
      </c>
      <c r="R11355"/>
    </row>
    <row r="11356" spans="12:18" x14ac:dyDescent="0.25">
      <c r="L11356" t="s">
        <v>1657</v>
      </c>
      <c r="M11356" t="s">
        <v>8763</v>
      </c>
      <c r="N11356" t="s">
        <v>48622</v>
      </c>
      <c r="O11356" s="76" t="s">
        <v>4366</v>
      </c>
      <c r="P11356" s="82">
        <v>144</v>
      </c>
      <c r="Q11356" s="82" t="s">
        <v>99978</v>
      </c>
      <c r="R11356"/>
    </row>
    <row r="11357" spans="12:18" x14ac:dyDescent="0.25">
      <c r="L11357" t="s">
        <v>1657</v>
      </c>
      <c r="M11357" t="s">
        <v>20949</v>
      </c>
      <c r="N11357" t="s">
        <v>48623</v>
      </c>
      <c r="O11357" s="76" t="s">
        <v>4356</v>
      </c>
      <c r="P11357" s="82">
        <v>4659</v>
      </c>
      <c r="Q11357" s="82" t="s">
        <v>99979</v>
      </c>
      <c r="R11357"/>
    </row>
    <row r="11358" spans="12:18" x14ac:dyDescent="0.25">
      <c r="L11358" t="s">
        <v>1657</v>
      </c>
      <c r="M11358" t="s">
        <v>18788</v>
      </c>
      <c r="N11358" t="s">
        <v>48624</v>
      </c>
      <c r="O11358" s="76" t="s">
        <v>4356</v>
      </c>
      <c r="P11358" s="82">
        <v>1612</v>
      </c>
      <c r="Q11358" s="82" t="s">
        <v>99980</v>
      </c>
      <c r="R11358"/>
    </row>
    <row r="11359" spans="12:18" x14ac:dyDescent="0.25">
      <c r="L11359" t="s">
        <v>1657</v>
      </c>
      <c r="M11359" t="s">
        <v>8764</v>
      </c>
      <c r="N11359" t="s">
        <v>48625</v>
      </c>
      <c r="O11359" s="76" t="s">
        <v>4366</v>
      </c>
      <c r="P11359" s="82">
        <v>6</v>
      </c>
      <c r="Q11359" s="82" t="s">
        <v>99981</v>
      </c>
      <c r="R11359"/>
    </row>
    <row r="11360" spans="12:18" x14ac:dyDescent="0.25">
      <c r="L11360" t="s">
        <v>1657</v>
      </c>
      <c r="M11360" t="s">
        <v>20950</v>
      </c>
      <c r="N11360" t="s">
        <v>48626</v>
      </c>
      <c r="O11360" s="76" t="s">
        <v>4356</v>
      </c>
      <c r="P11360" s="82">
        <v>1038</v>
      </c>
      <c r="Q11360" s="82" t="s">
        <v>99982</v>
      </c>
      <c r="R11360"/>
    </row>
    <row r="11361" spans="12:18" x14ac:dyDescent="0.25">
      <c r="L11361" t="s">
        <v>1657</v>
      </c>
      <c r="M11361" t="s">
        <v>10591</v>
      </c>
      <c r="N11361" t="s">
        <v>48627</v>
      </c>
      <c r="O11361" s="76" t="s">
        <v>4366</v>
      </c>
      <c r="P11361" s="82">
        <v>239</v>
      </c>
      <c r="Q11361" s="82" t="s">
        <v>99983</v>
      </c>
      <c r="R11361"/>
    </row>
    <row r="11362" spans="12:18" x14ac:dyDescent="0.25">
      <c r="L11362" t="s">
        <v>1657</v>
      </c>
      <c r="M11362" t="s">
        <v>8765</v>
      </c>
      <c r="N11362" t="s">
        <v>48628</v>
      </c>
      <c r="O11362" s="76" t="s">
        <v>4356</v>
      </c>
      <c r="P11362" s="82">
        <v>1074</v>
      </c>
      <c r="Q11362" s="82" t="s">
        <v>99984</v>
      </c>
      <c r="R11362"/>
    </row>
    <row r="11363" spans="12:18" x14ac:dyDescent="0.25">
      <c r="L11363" t="s">
        <v>1657</v>
      </c>
      <c r="M11363" t="s">
        <v>8766</v>
      </c>
      <c r="N11363" t="s">
        <v>48629</v>
      </c>
      <c r="O11363" s="76" t="s">
        <v>4366</v>
      </c>
      <c r="P11363" s="82">
        <v>244</v>
      </c>
      <c r="Q11363" s="82" t="s">
        <v>99985</v>
      </c>
      <c r="R11363"/>
    </row>
    <row r="11364" spans="12:18" x14ac:dyDescent="0.25">
      <c r="L11364" t="s">
        <v>1657</v>
      </c>
      <c r="M11364" t="s">
        <v>34576</v>
      </c>
      <c r="N11364" t="s">
        <v>48630</v>
      </c>
      <c r="O11364" s="76" t="s">
        <v>4356</v>
      </c>
      <c r="P11364" s="82">
        <v>96</v>
      </c>
      <c r="Q11364" s="82" t="s">
        <v>99986</v>
      </c>
      <c r="R11364"/>
    </row>
    <row r="11365" spans="12:18" x14ac:dyDescent="0.25">
      <c r="L11365" t="s">
        <v>1657</v>
      </c>
      <c r="M11365" t="s">
        <v>34577</v>
      </c>
      <c r="N11365" t="s">
        <v>48631</v>
      </c>
      <c r="O11365" s="76" t="s">
        <v>4356</v>
      </c>
      <c r="P11365" s="82">
        <v>326</v>
      </c>
      <c r="Q11365" s="82" t="s">
        <v>99987</v>
      </c>
      <c r="R11365"/>
    </row>
    <row r="11366" spans="12:18" x14ac:dyDescent="0.25">
      <c r="L11366" t="s">
        <v>1657</v>
      </c>
      <c r="M11366" t="s">
        <v>8767</v>
      </c>
      <c r="N11366" t="s">
        <v>48632</v>
      </c>
      <c r="O11366" s="76" t="s">
        <v>4374</v>
      </c>
      <c r="P11366" s="82">
        <v>2811</v>
      </c>
      <c r="Q11366" s="82" t="s">
        <v>72645</v>
      </c>
      <c r="R11366"/>
    </row>
    <row r="11367" spans="12:18" x14ac:dyDescent="0.25">
      <c r="L11367" t="s">
        <v>1657</v>
      </c>
      <c r="M11367" t="s">
        <v>18790</v>
      </c>
      <c r="N11367" t="s">
        <v>48633</v>
      </c>
      <c r="O11367" s="76" t="s">
        <v>4356</v>
      </c>
      <c r="P11367" s="82">
        <v>663</v>
      </c>
      <c r="Q11367" s="82" t="s">
        <v>99988</v>
      </c>
      <c r="R11367"/>
    </row>
    <row r="11368" spans="12:18" x14ac:dyDescent="0.25">
      <c r="L11368" t="s">
        <v>1657</v>
      </c>
      <c r="M11368" t="s">
        <v>10592</v>
      </c>
      <c r="N11368" t="s">
        <v>48634</v>
      </c>
      <c r="O11368" s="76" t="s">
        <v>4366</v>
      </c>
      <c r="P11368" s="82">
        <v>387</v>
      </c>
      <c r="Q11368" s="82" t="s">
        <v>99989</v>
      </c>
      <c r="R11368"/>
    </row>
    <row r="11369" spans="12:18" x14ac:dyDescent="0.25">
      <c r="L11369" t="s">
        <v>1657</v>
      </c>
      <c r="M11369" t="s">
        <v>34578</v>
      </c>
      <c r="N11369" t="s">
        <v>48635</v>
      </c>
      <c r="O11369" s="76" t="s">
        <v>4374</v>
      </c>
      <c r="P11369" s="82">
        <v>5832</v>
      </c>
      <c r="Q11369" s="82" t="s">
        <v>72645</v>
      </c>
      <c r="R11369"/>
    </row>
    <row r="11370" spans="12:18" x14ac:dyDescent="0.25">
      <c r="L11370" t="s">
        <v>1657</v>
      </c>
      <c r="M11370" t="s">
        <v>10593</v>
      </c>
      <c r="N11370" t="s">
        <v>48636</v>
      </c>
      <c r="O11370" s="76" t="s">
        <v>4356</v>
      </c>
      <c r="P11370" s="82">
        <v>123</v>
      </c>
      <c r="Q11370" s="82" t="s">
        <v>99990</v>
      </c>
      <c r="R11370"/>
    </row>
    <row r="11371" spans="12:18" x14ac:dyDescent="0.25">
      <c r="L11371" t="s">
        <v>1657</v>
      </c>
      <c r="M11371" t="s">
        <v>10595</v>
      </c>
      <c r="N11371" t="s">
        <v>48637</v>
      </c>
      <c r="O11371" s="76" t="s">
        <v>4356</v>
      </c>
      <c r="P11371" s="82">
        <v>2767</v>
      </c>
      <c r="Q11371" s="82" t="s">
        <v>99992</v>
      </c>
      <c r="R11371"/>
    </row>
    <row r="11372" spans="12:18" x14ac:dyDescent="0.25">
      <c r="L11372" t="s">
        <v>1657</v>
      </c>
      <c r="M11372" t="s">
        <v>34579</v>
      </c>
      <c r="N11372" t="s">
        <v>48638</v>
      </c>
      <c r="O11372" s="76" t="s">
        <v>4366</v>
      </c>
      <c r="P11372" s="82">
        <v>126</v>
      </c>
      <c r="Q11372" s="82" t="s">
        <v>99993</v>
      </c>
      <c r="R11372"/>
    </row>
    <row r="11373" spans="12:18" x14ac:dyDescent="0.25">
      <c r="L11373" t="s">
        <v>1657</v>
      </c>
      <c r="M11373" t="s">
        <v>20951</v>
      </c>
      <c r="N11373" t="s">
        <v>48639</v>
      </c>
      <c r="O11373" s="76" t="s">
        <v>4366</v>
      </c>
      <c r="P11373" s="82">
        <v>170</v>
      </c>
      <c r="Q11373" s="82" t="s">
        <v>99994</v>
      </c>
      <c r="R11373"/>
    </row>
    <row r="11374" spans="12:18" x14ac:dyDescent="0.25">
      <c r="L11374" t="s">
        <v>1657</v>
      </c>
      <c r="M11374" t="s">
        <v>20953</v>
      </c>
      <c r="N11374" t="s">
        <v>48640</v>
      </c>
      <c r="O11374" s="76" t="s">
        <v>4356</v>
      </c>
      <c r="P11374" s="82">
        <v>1086</v>
      </c>
      <c r="Q11374" s="82" t="s">
        <v>99996</v>
      </c>
      <c r="R11374"/>
    </row>
    <row r="11375" spans="12:18" x14ac:dyDescent="0.25">
      <c r="L11375" t="s">
        <v>1657</v>
      </c>
      <c r="M11375" t="s">
        <v>10596</v>
      </c>
      <c r="N11375" t="s">
        <v>48641</v>
      </c>
      <c r="O11375" s="76" t="s">
        <v>4356</v>
      </c>
      <c r="P11375" s="82">
        <v>356</v>
      </c>
      <c r="Q11375" s="82" t="s">
        <v>99997</v>
      </c>
      <c r="R11375"/>
    </row>
    <row r="11376" spans="12:18" x14ac:dyDescent="0.25">
      <c r="L11376" t="s">
        <v>1657</v>
      </c>
      <c r="M11376" t="s">
        <v>12476</v>
      </c>
      <c r="N11376" t="s">
        <v>48642</v>
      </c>
      <c r="O11376" s="76" t="s">
        <v>4356</v>
      </c>
      <c r="P11376" s="82">
        <v>2371</v>
      </c>
      <c r="Q11376" s="82" t="s">
        <v>99998</v>
      </c>
      <c r="R11376"/>
    </row>
    <row r="11377" spans="12:18" x14ac:dyDescent="0.25">
      <c r="L11377" t="s">
        <v>1657</v>
      </c>
      <c r="M11377" t="s">
        <v>20954</v>
      </c>
      <c r="N11377" t="s">
        <v>48643</v>
      </c>
      <c r="O11377" s="76" t="s">
        <v>4356</v>
      </c>
      <c r="P11377" s="82">
        <v>466</v>
      </c>
      <c r="Q11377" s="82" t="s">
        <v>99999</v>
      </c>
      <c r="R11377"/>
    </row>
    <row r="11378" spans="12:18" x14ac:dyDescent="0.25">
      <c r="L11378" t="s">
        <v>1657</v>
      </c>
      <c r="M11378" t="s">
        <v>10597</v>
      </c>
      <c r="N11378" t="s">
        <v>48644</v>
      </c>
      <c r="O11378" s="76" t="s">
        <v>4366</v>
      </c>
      <c r="P11378" s="82">
        <v>215</v>
      </c>
      <c r="Q11378" s="82" t="s">
        <v>100000</v>
      </c>
      <c r="R11378"/>
    </row>
    <row r="11379" spans="12:18" x14ac:dyDescent="0.25">
      <c r="L11379" t="s">
        <v>1657</v>
      </c>
      <c r="M11379" t="s">
        <v>20955</v>
      </c>
      <c r="N11379" t="s">
        <v>48645</v>
      </c>
      <c r="O11379" s="76" t="s">
        <v>4366</v>
      </c>
      <c r="P11379" s="82">
        <v>60</v>
      </c>
      <c r="Q11379" s="82" t="s">
        <v>100001</v>
      </c>
      <c r="R11379"/>
    </row>
    <row r="11380" spans="12:18" x14ac:dyDescent="0.25">
      <c r="L11380" t="s">
        <v>1657</v>
      </c>
      <c r="M11380" t="s">
        <v>10598</v>
      </c>
      <c r="N11380" t="s">
        <v>48646</v>
      </c>
      <c r="O11380" s="76" t="s">
        <v>4356</v>
      </c>
      <c r="P11380" s="82">
        <v>662</v>
      </c>
      <c r="Q11380" s="82" t="s">
        <v>100002</v>
      </c>
      <c r="R11380"/>
    </row>
    <row r="11381" spans="12:18" x14ac:dyDescent="0.25">
      <c r="L11381" t="s">
        <v>1657</v>
      </c>
      <c r="M11381" t="s">
        <v>34580</v>
      </c>
      <c r="N11381" t="s">
        <v>48647</v>
      </c>
      <c r="O11381" s="76" t="s">
        <v>4366</v>
      </c>
      <c r="P11381" s="82">
        <v>223</v>
      </c>
      <c r="Q11381" s="82" t="s">
        <v>100003</v>
      </c>
      <c r="R11381"/>
    </row>
    <row r="11382" spans="12:18" x14ac:dyDescent="0.25">
      <c r="L11382" t="s">
        <v>1657</v>
      </c>
      <c r="M11382" t="s">
        <v>18792</v>
      </c>
      <c r="N11382" t="s">
        <v>48648</v>
      </c>
      <c r="O11382" s="76" t="s">
        <v>4356</v>
      </c>
      <c r="P11382" s="82">
        <v>2500</v>
      </c>
      <c r="Q11382" s="82" t="s">
        <v>100004</v>
      </c>
      <c r="R11382"/>
    </row>
    <row r="11383" spans="12:18" x14ac:dyDescent="0.25">
      <c r="L11383" t="s">
        <v>1657</v>
      </c>
      <c r="M11383" t="s">
        <v>34581</v>
      </c>
      <c r="N11383" t="s">
        <v>48649</v>
      </c>
      <c r="O11383" s="76" t="s">
        <v>4356</v>
      </c>
      <c r="P11383" s="82">
        <v>5712</v>
      </c>
      <c r="Q11383" s="82" t="s">
        <v>100005</v>
      </c>
      <c r="R11383"/>
    </row>
    <row r="11384" spans="12:18" x14ac:dyDescent="0.25">
      <c r="L11384" t="s">
        <v>1657</v>
      </c>
      <c r="M11384" t="s">
        <v>34582</v>
      </c>
      <c r="N11384" t="s">
        <v>48650</v>
      </c>
      <c r="O11384" s="76" t="s">
        <v>4366</v>
      </c>
      <c r="P11384" s="82">
        <v>267</v>
      </c>
      <c r="Q11384" s="82" t="s">
        <v>100006</v>
      </c>
      <c r="R11384"/>
    </row>
    <row r="11385" spans="12:18" x14ac:dyDescent="0.25">
      <c r="L11385" t="s">
        <v>1657</v>
      </c>
      <c r="M11385" t="s">
        <v>8768</v>
      </c>
      <c r="N11385" t="s">
        <v>48651</v>
      </c>
      <c r="O11385" s="76" t="s">
        <v>4356</v>
      </c>
      <c r="P11385" s="82">
        <v>461</v>
      </c>
      <c r="Q11385" s="82" t="s">
        <v>100007</v>
      </c>
      <c r="R11385"/>
    </row>
    <row r="11386" spans="12:18" x14ac:dyDescent="0.25">
      <c r="L11386" t="s">
        <v>1657</v>
      </c>
      <c r="M11386" t="s">
        <v>20956</v>
      </c>
      <c r="N11386" t="s">
        <v>48652</v>
      </c>
      <c r="O11386" s="76" t="s">
        <v>4356</v>
      </c>
      <c r="P11386" s="82">
        <v>634</v>
      </c>
      <c r="Q11386" s="82" t="s">
        <v>100008</v>
      </c>
      <c r="R11386"/>
    </row>
    <row r="11387" spans="12:18" x14ac:dyDescent="0.25">
      <c r="L11387" t="s">
        <v>1657</v>
      </c>
      <c r="M11387" t="s">
        <v>10599</v>
      </c>
      <c r="N11387" t="s">
        <v>48653</v>
      </c>
      <c r="O11387" s="76" t="s">
        <v>4356</v>
      </c>
      <c r="P11387" s="82">
        <v>288</v>
      </c>
      <c r="Q11387" s="82" t="s">
        <v>100009</v>
      </c>
      <c r="R11387"/>
    </row>
    <row r="11388" spans="12:18" x14ac:dyDescent="0.25">
      <c r="L11388" t="s">
        <v>1657</v>
      </c>
      <c r="M11388" t="s">
        <v>17191</v>
      </c>
      <c r="N11388" t="s">
        <v>48654</v>
      </c>
      <c r="O11388" s="76" t="s">
        <v>4356</v>
      </c>
      <c r="P11388" s="82">
        <v>189</v>
      </c>
      <c r="Q11388" s="82" t="s">
        <v>100010</v>
      </c>
      <c r="R11388"/>
    </row>
    <row r="11389" spans="12:18" x14ac:dyDescent="0.25">
      <c r="L11389" t="s">
        <v>1657</v>
      </c>
      <c r="M11389" t="s">
        <v>8769</v>
      </c>
      <c r="N11389" t="s">
        <v>48655</v>
      </c>
      <c r="O11389" s="76" t="s">
        <v>4374</v>
      </c>
      <c r="P11389" s="82">
        <v>13529</v>
      </c>
      <c r="Q11389" s="82" t="s">
        <v>72645</v>
      </c>
      <c r="R11389"/>
    </row>
    <row r="11390" spans="12:18" x14ac:dyDescent="0.25">
      <c r="L11390" t="s">
        <v>1657</v>
      </c>
      <c r="M11390" t="s">
        <v>8770</v>
      </c>
      <c r="N11390" t="s">
        <v>48656</v>
      </c>
      <c r="O11390" s="76" t="s">
        <v>4366</v>
      </c>
      <c r="P11390" s="82">
        <v>251</v>
      </c>
      <c r="Q11390" s="82" t="s">
        <v>100011</v>
      </c>
      <c r="R11390"/>
    </row>
    <row r="11391" spans="12:18" x14ac:dyDescent="0.25">
      <c r="L11391" t="s">
        <v>1657</v>
      </c>
      <c r="M11391" t="s">
        <v>20957</v>
      </c>
      <c r="N11391" t="s">
        <v>48657</v>
      </c>
      <c r="O11391" s="76" t="s">
        <v>4366</v>
      </c>
      <c r="P11391" s="82">
        <v>61</v>
      </c>
      <c r="Q11391" s="82" t="s">
        <v>100012</v>
      </c>
      <c r="R11391"/>
    </row>
    <row r="11392" spans="12:18" x14ac:dyDescent="0.25">
      <c r="L11392" t="s">
        <v>1657</v>
      </c>
      <c r="M11392" t="s">
        <v>20958</v>
      </c>
      <c r="N11392" t="s">
        <v>48658</v>
      </c>
      <c r="O11392" s="76" t="s">
        <v>4450</v>
      </c>
      <c r="P11392" s="82">
        <v>10467</v>
      </c>
      <c r="Q11392" s="82" t="s">
        <v>72645</v>
      </c>
      <c r="R11392"/>
    </row>
    <row r="11393" spans="12:18" x14ac:dyDescent="0.25">
      <c r="L11393" t="s">
        <v>1657</v>
      </c>
      <c r="M11393" t="s">
        <v>8771</v>
      </c>
      <c r="N11393" t="s">
        <v>48659</v>
      </c>
      <c r="O11393" s="76" t="s">
        <v>4374</v>
      </c>
      <c r="P11393" s="82">
        <v>4273</v>
      </c>
      <c r="Q11393" s="82" t="s">
        <v>72645</v>
      </c>
      <c r="R11393"/>
    </row>
    <row r="11394" spans="12:18" x14ac:dyDescent="0.25">
      <c r="L11394" t="s">
        <v>1657</v>
      </c>
      <c r="M11394" t="s">
        <v>10600</v>
      </c>
      <c r="N11394" t="s">
        <v>48660</v>
      </c>
      <c r="O11394" s="76" t="s">
        <v>4356</v>
      </c>
      <c r="P11394" s="82">
        <v>6334</v>
      </c>
      <c r="Q11394" s="82" t="s">
        <v>100013</v>
      </c>
      <c r="R11394"/>
    </row>
    <row r="11395" spans="12:18" x14ac:dyDescent="0.25">
      <c r="L11395" t="s">
        <v>1657</v>
      </c>
      <c r="M11395" t="s">
        <v>18795</v>
      </c>
      <c r="N11395" t="s">
        <v>48661</v>
      </c>
      <c r="O11395" s="76" t="s">
        <v>4366</v>
      </c>
      <c r="P11395" s="82">
        <v>215</v>
      </c>
      <c r="Q11395" s="82" t="s">
        <v>100014</v>
      </c>
      <c r="R11395"/>
    </row>
    <row r="11396" spans="12:18" x14ac:dyDescent="0.25">
      <c r="L11396" t="s">
        <v>1657</v>
      </c>
      <c r="M11396" t="s">
        <v>18797</v>
      </c>
      <c r="N11396" t="s">
        <v>48662</v>
      </c>
      <c r="O11396" s="76" t="s">
        <v>4366</v>
      </c>
      <c r="P11396" s="82">
        <v>64</v>
      </c>
      <c r="Q11396" s="82" t="s">
        <v>100016</v>
      </c>
      <c r="R11396"/>
    </row>
    <row r="11397" spans="12:18" x14ac:dyDescent="0.25">
      <c r="L11397" t="s">
        <v>1657</v>
      </c>
      <c r="M11397" t="s">
        <v>10602</v>
      </c>
      <c r="N11397" t="s">
        <v>48663</v>
      </c>
      <c r="O11397" s="76" t="s">
        <v>4366</v>
      </c>
      <c r="P11397" s="82">
        <v>117</v>
      </c>
      <c r="Q11397" s="82" t="s">
        <v>100017</v>
      </c>
      <c r="R11397"/>
    </row>
    <row r="11398" spans="12:18" x14ac:dyDescent="0.25">
      <c r="L11398" t="s">
        <v>1657</v>
      </c>
      <c r="M11398" t="s">
        <v>8772</v>
      </c>
      <c r="N11398" t="s">
        <v>48664</v>
      </c>
      <c r="O11398" s="76" t="s">
        <v>4356</v>
      </c>
      <c r="P11398" s="82">
        <v>63</v>
      </c>
      <c r="Q11398" s="82" t="s">
        <v>100018</v>
      </c>
      <c r="R11398"/>
    </row>
    <row r="11399" spans="12:18" x14ac:dyDescent="0.25">
      <c r="L11399" t="s">
        <v>1657</v>
      </c>
      <c r="M11399" t="s">
        <v>10603</v>
      </c>
      <c r="N11399" t="s">
        <v>48665</v>
      </c>
      <c r="O11399" s="76" t="s">
        <v>4356</v>
      </c>
      <c r="P11399" s="82">
        <v>382</v>
      </c>
      <c r="Q11399" s="82" t="s">
        <v>100019</v>
      </c>
      <c r="R11399"/>
    </row>
    <row r="11400" spans="12:18" x14ac:dyDescent="0.25">
      <c r="L11400" t="s">
        <v>1657</v>
      </c>
      <c r="M11400" t="s">
        <v>20959</v>
      </c>
      <c r="N11400" t="s">
        <v>48666</v>
      </c>
      <c r="O11400" s="76" t="s">
        <v>4356</v>
      </c>
      <c r="P11400" s="82">
        <v>36</v>
      </c>
      <c r="Q11400" s="82" t="s">
        <v>100020</v>
      </c>
      <c r="R11400"/>
    </row>
    <row r="11401" spans="12:18" x14ac:dyDescent="0.25">
      <c r="L11401" t="s">
        <v>1657</v>
      </c>
      <c r="M11401" t="s">
        <v>10604</v>
      </c>
      <c r="N11401" t="s">
        <v>48667</v>
      </c>
      <c r="O11401" s="76" t="s">
        <v>4356</v>
      </c>
      <c r="P11401" s="82">
        <v>382</v>
      </c>
      <c r="Q11401" s="82" t="s">
        <v>100021</v>
      </c>
      <c r="R11401"/>
    </row>
    <row r="11402" spans="12:18" x14ac:dyDescent="0.25">
      <c r="L11402" t="s">
        <v>1657</v>
      </c>
      <c r="M11402" t="s">
        <v>20960</v>
      </c>
      <c r="N11402" t="s">
        <v>48668</v>
      </c>
      <c r="O11402" s="76" t="s">
        <v>4366</v>
      </c>
      <c r="P11402" s="82">
        <v>4</v>
      </c>
      <c r="Q11402" s="82" t="s">
        <v>100022</v>
      </c>
      <c r="R11402"/>
    </row>
    <row r="11403" spans="12:18" x14ac:dyDescent="0.25">
      <c r="L11403" t="s">
        <v>1657</v>
      </c>
      <c r="M11403" t="s">
        <v>18799</v>
      </c>
      <c r="N11403" t="s">
        <v>48669</v>
      </c>
      <c r="O11403" s="76" t="s">
        <v>4356</v>
      </c>
      <c r="P11403" s="82">
        <v>837</v>
      </c>
      <c r="Q11403" s="82" t="s">
        <v>100023</v>
      </c>
      <c r="R11403"/>
    </row>
    <row r="11404" spans="12:18" x14ac:dyDescent="0.25">
      <c r="L11404" t="s">
        <v>1657</v>
      </c>
      <c r="M11404" t="s">
        <v>21058</v>
      </c>
      <c r="N11404" t="s">
        <v>48670</v>
      </c>
      <c r="O11404" s="76" t="s">
        <v>4366</v>
      </c>
      <c r="P11404" s="82">
        <v>88</v>
      </c>
      <c r="Q11404" s="82" t="s">
        <v>100417</v>
      </c>
      <c r="R11404"/>
    </row>
    <row r="11405" spans="12:18" x14ac:dyDescent="0.25">
      <c r="L11405" t="s">
        <v>1657</v>
      </c>
      <c r="M11405" t="s">
        <v>10605</v>
      </c>
      <c r="N11405" t="s">
        <v>48671</v>
      </c>
      <c r="O11405" s="76" t="s">
        <v>4366</v>
      </c>
      <c r="P11405" s="82">
        <v>88</v>
      </c>
      <c r="Q11405" s="82" t="s">
        <v>100025</v>
      </c>
      <c r="R11405"/>
    </row>
    <row r="11406" spans="12:18" x14ac:dyDescent="0.25">
      <c r="L11406" t="s">
        <v>1657</v>
      </c>
      <c r="M11406" t="s">
        <v>18801</v>
      </c>
      <c r="N11406" t="s">
        <v>48672</v>
      </c>
      <c r="O11406" s="76" t="s">
        <v>4356</v>
      </c>
      <c r="P11406" s="82">
        <v>24</v>
      </c>
      <c r="Q11406" s="82" t="s">
        <v>100024</v>
      </c>
      <c r="R11406"/>
    </row>
    <row r="11407" spans="12:18" x14ac:dyDescent="0.25">
      <c r="L11407" t="s">
        <v>1657</v>
      </c>
      <c r="M11407" t="s">
        <v>8773</v>
      </c>
      <c r="N11407" t="s">
        <v>48673</v>
      </c>
      <c r="O11407" s="76" t="s">
        <v>4366</v>
      </c>
      <c r="P11407" s="82">
        <v>72</v>
      </c>
      <c r="Q11407" s="82" t="s">
        <v>100026</v>
      </c>
      <c r="R11407"/>
    </row>
    <row r="11408" spans="12:18" x14ac:dyDescent="0.25">
      <c r="L11408" t="s">
        <v>1657</v>
      </c>
      <c r="M11408" t="s">
        <v>20961</v>
      </c>
      <c r="N11408" t="s">
        <v>48674</v>
      </c>
      <c r="O11408" s="76" t="s">
        <v>4356</v>
      </c>
      <c r="P11408" s="82">
        <v>60</v>
      </c>
      <c r="Q11408" s="82" t="s">
        <v>100027</v>
      </c>
      <c r="R11408"/>
    </row>
    <row r="11409" spans="12:18" x14ac:dyDescent="0.25">
      <c r="L11409" t="s">
        <v>1657</v>
      </c>
      <c r="M11409" t="s">
        <v>20962</v>
      </c>
      <c r="N11409" t="s">
        <v>48675</v>
      </c>
      <c r="O11409" s="76" t="s">
        <v>4356</v>
      </c>
      <c r="P11409" s="82">
        <v>97</v>
      </c>
      <c r="Q11409" s="82" t="s">
        <v>100028</v>
      </c>
      <c r="R11409"/>
    </row>
    <row r="11410" spans="12:18" x14ac:dyDescent="0.25">
      <c r="L11410" t="s">
        <v>1657</v>
      </c>
      <c r="M11410" t="s">
        <v>34583</v>
      </c>
      <c r="N11410" t="s">
        <v>48676</v>
      </c>
      <c r="O11410" s="76" t="s">
        <v>4366</v>
      </c>
      <c r="P11410" s="82">
        <v>74</v>
      </c>
      <c r="Q11410" s="82" t="s">
        <v>100029</v>
      </c>
      <c r="R11410"/>
    </row>
    <row r="11411" spans="12:18" x14ac:dyDescent="0.25">
      <c r="L11411" t="s">
        <v>1657</v>
      </c>
      <c r="M11411" t="s">
        <v>8774</v>
      </c>
      <c r="N11411" t="s">
        <v>48677</v>
      </c>
      <c r="O11411" s="76" t="s">
        <v>4374</v>
      </c>
      <c r="P11411" s="82">
        <v>4889</v>
      </c>
      <c r="Q11411" s="82" t="s">
        <v>72645</v>
      </c>
      <c r="R11411"/>
    </row>
    <row r="11412" spans="12:18" x14ac:dyDescent="0.25">
      <c r="L11412" t="s">
        <v>1657</v>
      </c>
      <c r="M11412" t="s">
        <v>20963</v>
      </c>
      <c r="N11412" t="s">
        <v>48678</v>
      </c>
      <c r="O11412" s="76" t="s">
        <v>4374</v>
      </c>
      <c r="P11412" s="82">
        <v>1878</v>
      </c>
      <c r="Q11412" s="82" t="s">
        <v>72645</v>
      </c>
      <c r="R11412"/>
    </row>
    <row r="11413" spans="12:18" x14ac:dyDescent="0.25">
      <c r="L11413" t="s">
        <v>1657</v>
      </c>
      <c r="M11413" t="s">
        <v>20964</v>
      </c>
      <c r="N11413" t="s">
        <v>48679</v>
      </c>
      <c r="O11413" s="76" t="s">
        <v>4356</v>
      </c>
      <c r="P11413" s="82">
        <v>167</v>
      </c>
      <c r="Q11413" s="82" t="s">
        <v>100030</v>
      </c>
      <c r="R11413"/>
    </row>
    <row r="11414" spans="12:18" x14ac:dyDescent="0.25">
      <c r="L11414" t="s">
        <v>1657</v>
      </c>
      <c r="M11414" t="s">
        <v>10606</v>
      </c>
      <c r="N11414" t="s">
        <v>48680</v>
      </c>
      <c r="O11414" s="76" t="s">
        <v>4366</v>
      </c>
      <c r="P11414" s="82">
        <v>242</v>
      </c>
      <c r="Q11414" s="82" t="s">
        <v>100031</v>
      </c>
      <c r="R11414"/>
    </row>
    <row r="11415" spans="12:18" x14ac:dyDescent="0.25">
      <c r="L11415" t="s">
        <v>1657</v>
      </c>
      <c r="M11415" t="s">
        <v>10607</v>
      </c>
      <c r="N11415" t="s">
        <v>48681</v>
      </c>
      <c r="O11415" s="76" t="s">
        <v>4356</v>
      </c>
      <c r="P11415" s="82">
        <v>189</v>
      </c>
      <c r="Q11415" s="82" t="s">
        <v>100032</v>
      </c>
      <c r="R11415"/>
    </row>
    <row r="11416" spans="12:18" x14ac:dyDescent="0.25">
      <c r="L11416" t="s">
        <v>1657</v>
      </c>
      <c r="M11416" t="s">
        <v>34584</v>
      </c>
      <c r="N11416" t="s">
        <v>48682</v>
      </c>
      <c r="O11416" s="76" t="s">
        <v>4366</v>
      </c>
      <c r="P11416" s="82">
        <v>182</v>
      </c>
      <c r="Q11416" s="82" t="s">
        <v>100033</v>
      </c>
      <c r="R11416"/>
    </row>
    <row r="11417" spans="12:18" x14ac:dyDescent="0.25">
      <c r="L11417" t="s">
        <v>1657</v>
      </c>
      <c r="M11417" t="s">
        <v>10608</v>
      </c>
      <c r="N11417" t="s">
        <v>48683</v>
      </c>
      <c r="O11417" s="76" t="s">
        <v>4356</v>
      </c>
      <c r="P11417" s="82">
        <v>232</v>
      </c>
      <c r="Q11417" s="82" t="s">
        <v>100034</v>
      </c>
      <c r="R11417"/>
    </row>
    <row r="11418" spans="12:18" x14ac:dyDescent="0.25">
      <c r="L11418" t="s">
        <v>1657</v>
      </c>
      <c r="M11418" t="s">
        <v>10609</v>
      </c>
      <c r="N11418" t="s">
        <v>48684</v>
      </c>
      <c r="O11418" s="76" t="s">
        <v>4356</v>
      </c>
      <c r="P11418" s="82">
        <v>248</v>
      </c>
      <c r="Q11418" s="82" t="s">
        <v>100035</v>
      </c>
      <c r="R11418"/>
    </row>
    <row r="11419" spans="12:18" x14ac:dyDescent="0.25">
      <c r="L11419" t="s">
        <v>1657</v>
      </c>
      <c r="M11419" t="s">
        <v>8775</v>
      </c>
      <c r="N11419" t="s">
        <v>48685</v>
      </c>
      <c r="O11419" s="76" t="s">
        <v>4356</v>
      </c>
      <c r="P11419" s="82">
        <v>279</v>
      </c>
      <c r="Q11419" s="82" t="s">
        <v>100036</v>
      </c>
      <c r="R11419"/>
    </row>
    <row r="11420" spans="12:18" x14ac:dyDescent="0.25">
      <c r="L11420" t="s">
        <v>1657</v>
      </c>
      <c r="M11420" t="s">
        <v>8776</v>
      </c>
      <c r="N11420" t="s">
        <v>48686</v>
      </c>
      <c r="O11420" s="76" t="s">
        <v>4356</v>
      </c>
      <c r="P11420" s="82">
        <v>734</v>
      </c>
      <c r="Q11420" s="82" t="s">
        <v>100037</v>
      </c>
      <c r="R11420"/>
    </row>
    <row r="11421" spans="12:18" x14ac:dyDescent="0.25">
      <c r="L11421" t="s">
        <v>1657</v>
      </c>
      <c r="M11421" t="s">
        <v>10610</v>
      </c>
      <c r="N11421" t="s">
        <v>48687</v>
      </c>
      <c r="O11421" s="76" t="s">
        <v>4356</v>
      </c>
      <c r="P11421" s="82">
        <v>2904</v>
      </c>
      <c r="Q11421" s="82" t="s">
        <v>100038</v>
      </c>
      <c r="R11421"/>
    </row>
    <row r="11422" spans="12:18" x14ac:dyDescent="0.25">
      <c r="L11422" t="s">
        <v>1657</v>
      </c>
      <c r="M11422" t="s">
        <v>20965</v>
      </c>
      <c r="N11422" t="s">
        <v>48688</v>
      </c>
      <c r="O11422" s="76" t="s">
        <v>4366</v>
      </c>
      <c r="P11422" s="82">
        <v>13</v>
      </c>
      <c r="Q11422" s="82" t="s">
        <v>100039</v>
      </c>
      <c r="R11422"/>
    </row>
    <row r="11423" spans="12:18" x14ac:dyDescent="0.25">
      <c r="L11423" t="s">
        <v>1657</v>
      </c>
      <c r="M11423" t="s">
        <v>17393</v>
      </c>
      <c r="N11423" t="s">
        <v>48689</v>
      </c>
      <c r="O11423" s="76" t="s">
        <v>4356</v>
      </c>
      <c r="P11423" s="82">
        <v>630</v>
      </c>
      <c r="Q11423" s="82" t="s">
        <v>100040</v>
      </c>
      <c r="R11423"/>
    </row>
    <row r="11424" spans="12:18" x14ac:dyDescent="0.25">
      <c r="L11424" t="s">
        <v>1657</v>
      </c>
      <c r="M11424" t="s">
        <v>10611</v>
      </c>
      <c r="N11424" t="s">
        <v>48690</v>
      </c>
      <c r="O11424" s="76" t="s">
        <v>4356</v>
      </c>
      <c r="P11424" s="82">
        <v>506</v>
      </c>
      <c r="Q11424" s="82" t="s">
        <v>100041</v>
      </c>
      <c r="R11424"/>
    </row>
    <row r="11425" spans="12:18" x14ac:dyDescent="0.25">
      <c r="L11425" t="s">
        <v>1657</v>
      </c>
      <c r="M11425" t="s">
        <v>10612</v>
      </c>
      <c r="N11425" t="s">
        <v>48691</v>
      </c>
      <c r="O11425" s="76" t="s">
        <v>4450</v>
      </c>
      <c r="P11425" s="82">
        <v>38951</v>
      </c>
      <c r="Q11425" s="82" t="s">
        <v>72645</v>
      </c>
      <c r="R11425"/>
    </row>
    <row r="11426" spans="12:18" x14ac:dyDescent="0.25">
      <c r="L11426" t="s">
        <v>1657</v>
      </c>
      <c r="M11426" t="s">
        <v>8777</v>
      </c>
      <c r="N11426" t="s">
        <v>48692</v>
      </c>
      <c r="O11426" s="76" t="s">
        <v>4374</v>
      </c>
      <c r="P11426" s="82">
        <v>6592</v>
      </c>
      <c r="Q11426" s="82" t="s">
        <v>72645</v>
      </c>
      <c r="R11426"/>
    </row>
    <row r="11427" spans="12:18" x14ac:dyDescent="0.25">
      <c r="L11427" t="s">
        <v>1657</v>
      </c>
      <c r="M11427" t="s">
        <v>8778</v>
      </c>
      <c r="N11427" t="s">
        <v>48693</v>
      </c>
      <c r="O11427" s="76" t="s">
        <v>4356</v>
      </c>
      <c r="P11427" s="82">
        <v>813</v>
      </c>
      <c r="Q11427" s="82" t="s">
        <v>100042</v>
      </c>
      <c r="R11427"/>
    </row>
    <row r="11428" spans="12:18" x14ac:dyDescent="0.25">
      <c r="L11428" t="s">
        <v>1657</v>
      </c>
      <c r="M11428" t="s">
        <v>20966</v>
      </c>
      <c r="N11428" t="s">
        <v>48694</v>
      </c>
      <c r="O11428" s="76" t="s">
        <v>4366</v>
      </c>
      <c r="P11428" s="82">
        <v>94</v>
      </c>
      <c r="Q11428" s="82" t="s">
        <v>100043</v>
      </c>
      <c r="R11428"/>
    </row>
    <row r="11429" spans="12:18" x14ac:dyDescent="0.25">
      <c r="L11429" t="s">
        <v>1657</v>
      </c>
      <c r="M11429" t="s">
        <v>10613</v>
      </c>
      <c r="N11429" t="s">
        <v>48695</v>
      </c>
      <c r="O11429" s="76" t="s">
        <v>4374</v>
      </c>
      <c r="P11429" s="82">
        <v>425</v>
      </c>
      <c r="Q11429" s="82" t="s">
        <v>72645</v>
      </c>
      <c r="R11429"/>
    </row>
    <row r="11430" spans="12:18" x14ac:dyDescent="0.25">
      <c r="L11430" t="s">
        <v>1657</v>
      </c>
      <c r="M11430" t="s">
        <v>10614</v>
      </c>
      <c r="N11430" t="s">
        <v>48696</v>
      </c>
      <c r="O11430" s="76" t="s">
        <v>4356</v>
      </c>
      <c r="P11430" s="82">
        <v>239</v>
      </c>
      <c r="Q11430" s="82" t="s">
        <v>100044</v>
      </c>
      <c r="R11430"/>
    </row>
    <row r="11431" spans="12:18" x14ac:dyDescent="0.25">
      <c r="L11431" t="s">
        <v>1657</v>
      </c>
      <c r="M11431" t="s">
        <v>8779</v>
      </c>
      <c r="N11431" t="s">
        <v>48697</v>
      </c>
      <c r="O11431" s="76" t="s">
        <v>4356</v>
      </c>
      <c r="P11431" s="82">
        <v>341</v>
      </c>
      <c r="Q11431" s="82" t="s">
        <v>100045</v>
      </c>
      <c r="R11431"/>
    </row>
    <row r="11432" spans="12:18" x14ac:dyDescent="0.25">
      <c r="L11432" t="s">
        <v>1657</v>
      </c>
      <c r="M11432" t="s">
        <v>10615</v>
      </c>
      <c r="N11432" t="s">
        <v>48698</v>
      </c>
      <c r="O11432" s="76" t="s">
        <v>4450</v>
      </c>
      <c r="P11432" s="82">
        <v>17974</v>
      </c>
      <c r="Q11432" s="82" t="s">
        <v>72645</v>
      </c>
      <c r="R11432"/>
    </row>
    <row r="11433" spans="12:18" x14ac:dyDescent="0.25">
      <c r="L11433" t="s">
        <v>1657</v>
      </c>
      <c r="M11433" t="s">
        <v>20967</v>
      </c>
      <c r="N11433" t="s">
        <v>48699</v>
      </c>
      <c r="O11433" s="76" t="s">
        <v>4356</v>
      </c>
      <c r="P11433" s="82">
        <v>185</v>
      </c>
      <c r="Q11433" s="82" t="s">
        <v>100046</v>
      </c>
      <c r="R11433"/>
    </row>
    <row r="11434" spans="12:18" x14ac:dyDescent="0.25">
      <c r="L11434" t="s">
        <v>1657</v>
      </c>
      <c r="M11434" t="s">
        <v>20969</v>
      </c>
      <c r="N11434" t="s">
        <v>48700</v>
      </c>
      <c r="O11434" s="76" t="s">
        <v>4374</v>
      </c>
      <c r="P11434" s="82">
        <v>2361</v>
      </c>
      <c r="Q11434" s="82" t="s">
        <v>72645</v>
      </c>
      <c r="R11434"/>
    </row>
    <row r="11435" spans="12:18" x14ac:dyDescent="0.25">
      <c r="L11435" t="s">
        <v>1657</v>
      </c>
      <c r="M11435" t="s">
        <v>10616</v>
      </c>
      <c r="N11435" t="s">
        <v>48701</v>
      </c>
      <c r="O11435" s="76" t="s">
        <v>4374</v>
      </c>
      <c r="P11435" s="82">
        <v>1192</v>
      </c>
      <c r="Q11435" s="82" t="s">
        <v>72645</v>
      </c>
      <c r="R11435"/>
    </row>
    <row r="11436" spans="12:18" x14ac:dyDescent="0.25">
      <c r="L11436" t="s">
        <v>1657</v>
      </c>
      <c r="M11436" t="s">
        <v>34585</v>
      </c>
      <c r="N11436" t="s">
        <v>48702</v>
      </c>
      <c r="O11436" s="76" t="s">
        <v>4356</v>
      </c>
      <c r="P11436" s="82">
        <v>1009</v>
      </c>
      <c r="Q11436" s="82" t="s">
        <v>100048</v>
      </c>
      <c r="R11436"/>
    </row>
    <row r="11437" spans="12:18" x14ac:dyDescent="0.25">
      <c r="L11437" t="s">
        <v>1657</v>
      </c>
      <c r="M11437" t="s">
        <v>34586</v>
      </c>
      <c r="N11437" t="s">
        <v>48703</v>
      </c>
      <c r="O11437" s="76" t="s">
        <v>4356</v>
      </c>
      <c r="P11437" s="82">
        <v>2652</v>
      </c>
      <c r="Q11437" s="82" t="s">
        <v>100049</v>
      </c>
      <c r="R11437"/>
    </row>
    <row r="11438" spans="12:18" x14ac:dyDescent="0.25">
      <c r="L11438" t="s">
        <v>1657</v>
      </c>
      <c r="M11438" t="s">
        <v>34587</v>
      </c>
      <c r="N11438" t="s">
        <v>48704</v>
      </c>
      <c r="O11438" s="76" t="s">
        <v>4366</v>
      </c>
      <c r="P11438" s="82">
        <v>216</v>
      </c>
      <c r="Q11438" s="82" t="s">
        <v>100050</v>
      </c>
      <c r="R11438"/>
    </row>
    <row r="11439" spans="12:18" x14ac:dyDescent="0.25">
      <c r="L11439" t="s">
        <v>1657</v>
      </c>
      <c r="M11439" t="s">
        <v>10617</v>
      </c>
      <c r="N11439" t="s">
        <v>48705</v>
      </c>
      <c r="O11439" s="76" t="s">
        <v>4374</v>
      </c>
      <c r="P11439" s="82">
        <v>6162</v>
      </c>
      <c r="Q11439" s="82" t="s">
        <v>72645</v>
      </c>
      <c r="R11439"/>
    </row>
    <row r="11440" spans="12:18" x14ac:dyDescent="0.25">
      <c r="L11440" t="s">
        <v>1657</v>
      </c>
      <c r="M11440" t="s">
        <v>18803</v>
      </c>
      <c r="N11440" t="s">
        <v>48706</v>
      </c>
      <c r="O11440" s="76" t="s">
        <v>4356</v>
      </c>
      <c r="P11440" s="82">
        <v>256</v>
      </c>
      <c r="Q11440" s="82" t="s">
        <v>100051</v>
      </c>
      <c r="R11440"/>
    </row>
    <row r="11441" spans="12:18" x14ac:dyDescent="0.25">
      <c r="L11441" t="s">
        <v>1657</v>
      </c>
      <c r="M11441" t="s">
        <v>18805</v>
      </c>
      <c r="N11441" t="s">
        <v>48707</v>
      </c>
      <c r="O11441" s="76" t="s">
        <v>4356</v>
      </c>
      <c r="P11441" s="82">
        <v>694</v>
      </c>
      <c r="Q11441" s="82" t="s">
        <v>100052</v>
      </c>
      <c r="R11441"/>
    </row>
    <row r="11442" spans="12:18" x14ac:dyDescent="0.25">
      <c r="L11442" t="s">
        <v>1657</v>
      </c>
      <c r="M11442" t="s">
        <v>20970</v>
      </c>
      <c r="N11442" t="s">
        <v>48708</v>
      </c>
      <c r="O11442" s="76" t="s">
        <v>4366</v>
      </c>
      <c r="P11442" s="82">
        <v>119</v>
      </c>
      <c r="Q11442" s="82" t="s">
        <v>100053</v>
      </c>
      <c r="R11442"/>
    </row>
    <row r="11443" spans="12:18" x14ac:dyDescent="0.25">
      <c r="L11443" t="s">
        <v>1657</v>
      </c>
      <c r="M11443" t="s">
        <v>34588</v>
      </c>
      <c r="N11443" t="s">
        <v>48709</v>
      </c>
      <c r="O11443" s="76" t="s">
        <v>4374</v>
      </c>
      <c r="P11443" s="82">
        <v>6660</v>
      </c>
      <c r="Q11443" s="82" t="s">
        <v>72645</v>
      </c>
      <c r="R11443"/>
    </row>
    <row r="11444" spans="12:18" x14ac:dyDescent="0.25">
      <c r="L11444" t="s">
        <v>1657</v>
      </c>
      <c r="M11444" t="s">
        <v>20971</v>
      </c>
      <c r="N11444" t="s">
        <v>48710</v>
      </c>
      <c r="O11444" s="76" t="s">
        <v>4356</v>
      </c>
      <c r="P11444" s="82">
        <v>246</v>
      </c>
      <c r="Q11444" s="82" t="s">
        <v>100054</v>
      </c>
      <c r="R11444"/>
    </row>
    <row r="11445" spans="12:18" x14ac:dyDescent="0.25">
      <c r="L11445" t="s">
        <v>1657</v>
      </c>
      <c r="M11445" t="s">
        <v>21057</v>
      </c>
      <c r="N11445" t="s">
        <v>48711</v>
      </c>
      <c r="O11445" s="76" t="s">
        <v>4366</v>
      </c>
      <c r="P11445" s="82">
        <v>80</v>
      </c>
      <c r="Q11445" s="82" t="s">
        <v>100415</v>
      </c>
      <c r="R11445"/>
    </row>
    <row r="11446" spans="12:18" x14ac:dyDescent="0.25">
      <c r="L11446" t="s">
        <v>1657</v>
      </c>
      <c r="M11446" t="s">
        <v>18807</v>
      </c>
      <c r="N11446" t="s">
        <v>48712</v>
      </c>
      <c r="O11446" s="76" t="s">
        <v>4356</v>
      </c>
      <c r="P11446" s="82">
        <v>325</v>
      </c>
      <c r="Q11446" s="82" t="s">
        <v>100055</v>
      </c>
      <c r="R11446"/>
    </row>
    <row r="11447" spans="12:18" x14ac:dyDescent="0.25">
      <c r="L11447" t="s">
        <v>1657</v>
      </c>
      <c r="M11447" t="s">
        <v>10618</v>
      </c>
      <c r="N11447" t="s">
        <v>48713</v>
      </c>
      <c r="O11447" s="76" t="s">
        <v>4366</v>
      </c>
      <c r="P11447" s="82">
        <v>57</v>
      </c>
      <c r="Q11447" s="82" t="s">
        <v>100056</v>
      </c>
      <c r="R11447"/>
    </row>
    <row r="11448" spans="12:18" x14ac:dyDescent="0.25">
      <c r="L11448" t="s">
        <v>1657</v>
      </c>
      <c r="M11448" t="s">
        <v>18809</v>
      </c>
      <c r="N11448" t="s">
        <v>48714</v>
      </c>
      <c r="O11448" s="76" t="s">
        <v>4366</v>
      </c>
      <c r="P11448" s="82">
        <v>259</v>
      </c>
      <c r="Q11448" s="82" t="s">
        <v>100057</v>
      </c>
      <c r="R11448"/>
    </row>
    <row r="11449" spans="12:18" x14ac:dyDescent="0.25">
      <c r="L11449" t="s">
        <v>1657</v>
      </c>
      <c r="M11449" t="s">
        <v>8780</v>
      </c>
      <c r="N11449" t="s">
        <v>48715</v>
      </c>
      <c r="O11449" s="76" t="s">
        <v>4356</v>
      </c>
      <c r="P11449" s="82">
        <v>528</v>
      </c>
      <c r="Q11449" s="82" t="s">
        <v>100058</v>
      </c>
      <c r="R11449"/>
    </row>
    <row r="11450" spans="12:18" x14ac:dyDescent="0.25">
      <c r="L11450" t="s">
        <v>1657</v>
      </c>
      <c r="M11450" t="s">
        <v>18811</v>
      </c>
      <c r="N11450" t="s">
        <v>48716</v>
      </c>
      <c r="O11450" s="76" t="s">
        <v>4356</v>
      </c>
      <c r="P11450" s="82">
        <v>606</v>
      </c>
      <c r="Q11450" s="82" t="s">
        <v>100059</v>
      </c>
      <c r="R11450"/>
    </row>
    <row r="11451" spans="12:18" x14ac:dyDescent="0.25">
      <c r="L11451" t="s">
        <v>1657</v>
      </c>
      <c r="M11451" t="s">
        <v>34589</v>
      </c>
      <c r="N11451" t="s">
        <v>48717</v>
      </c>
      <c r="O11451" s="76" t="s">
        <v>4356</v>
      </c>
      <c r="P11451" s="82">
        <v>187</v>
      </c>
      <c r="Q11451" s="82" t="s">
        <v>100060</v>
      </c>
      <c r="R11451"/>
    </row>
    <row r="11452" spans="12:18" x14ac:dyDescent="0.25">
      <c r="L11452" t="s">
        <v>1657</v>
      </c>
      <c r="M11452" t="s">
        <v>10619</v>
      </c>
      <c r="N11452" t="s">
        <v>48718</v>
      </c>
      <c r="O11452" s="76" t="s">
        <v>4366</v>
      </c>
      <c r="P11452" s="82">
        <v>133</v>
      </c>
      <c r="Q11452" s="82" t="s">
        <v>100061</v>
      </c>
      <c r="R11452"/>
    </row>
    <row r="11453" spans="12:18" x14ac:dyDescent="0.25">
      <c r="L11453" t="s">
        <v>1657</v>
      </c>
      <c r="M11453" t="s">
        <v>20972</v>
      </c>
      <c r="N11453" t="s">
        <v>48719</v>
      </c>
      <c r="O11453" s="76" t="s">
        <v>4366</v>
      </c>
      <c r="P11453" s="82">
        <v>201</v>
      </c>
      <c r="Q11453" s="82" t="s">
        <v>100062</v>
      </c>
      <c r="R11453"/>
    </row>
    <row r="11454" spans="12:18" x14ac:dyDescent="0.25">
      <c r="L11454" t="s">
        <v>1657</v>
      </c>
      <c r="M11454" t="s">
        <v>18813</v>
      </c>
      <c r="N11454" t="s">
        <v>48720</v>
      </c>
      <c r="O11454" s="76" t="s">
        <v>4356</v>
      </c>
      <c r="P11454" s="82">
        <v>124</v>
      </c>
      <c r="Q11454" s="82" t="s">
        <v>100064</v>
      </c>
      <c r="R11454"/>
    </row>
    <row r="11455" spans="12:18" x14ac:dyDescent="0.25">
      <c r="L11455" t="s">
        <v>1657</v>
      </c>
      <c r="M11455" t="s">
        <v>20973</v>
      </c>
      <c r="N11455" t="s">
        <v>48721</v>
      </c>
      <c r="O11455" s="76" t="s">
        <v>4374</v>
      </c>
      <c r="P11455" s="82">
        <v>5161</v>
      </c>
      <c r="Q11455" s="82" t="s">
        <v>72645</v>
      </c>
      <c r="R11455"/>
    </row>
    <row r="11456" spans="12:18" x14ac:dyDescent="0.25">
      <c r="L11456" t="s">
        <v>1657</v>
      </c>
      <c r="M11456" t="s">
        <v>8781</v>
      </c>
      <c r="N11456" t="s">
        <v>48722</v>
      </c>
      <c r="O11456" s="76" t="s">
        <v>4356</v>
      </c>
      <c r="P11456" s="82">
        <v>305</v>
      </c>
      <c r="Q11456" s="82" t="s">
        <v>100066</v>
      </c>
      <c r="R11456"/>
    </row>
    <row r="11457" spans="12:18" x14ac:dyDescent="0.25">
      <c r="L11457" t="s">
        <v>1657</v>
      </c>
      <c r="M11457" t="s">
        <v>20974</v>
      </c>
      <c r="N11457" t="s">
        <v>48723</v>
      </c>
      <c r="O11457" s="76" t="s">
        <v>4356</v>
      </c>
      <c r="P11457" s="82">
        <v>1963</v>
      </c>
      <c r="Q11457" s="82" t="s">
        <v>100067</v>
      </c>
      <c r="R11457"/>
    </row>
    <row r="11458" spans="12:18" x14ac:dyDescent="0.25">
      <c r="L11458" t="s">
        <v>1657</v>
      </c>
      <c r="M11458" t="s">
        <v>8782</v>
      </c>
      <c r="N11458" t="s">
        <v>48724</v>
      </c>
      <c r="O11458" s="76" t="s">
        <v>4356</v>
      </c>
      <c r="P11458" s="82">
        <v>118</v>
      </c>
      <c r="Q11458" s="82" t="s">
        <v>100068</v>
      </c>
      <c r="R11458"/>
    </row>
    <row r="11459" spans="12:18" x14ac:dyDescent="0.25">
      <c r="L11459" t="s">
        <v>1657</v>
      </c>
      <c r="M11459" t="s">
        <v>20975</v>
      </c>
      <c r="N11459" t="s">
        <v>48725</v>
      </c>
      <c r="O11459" s="76" t="s">
        <v>4450</v>
      </c>
      <c r="P11459" s="82">
        <v>2973</v>
      </c>
      <c r="Q11459" s="82" t="s">
        <v>72645</v>
      </c>
      <c r="R11459"/>
    </row>
    <row r="11460" spans="12:18" x14ac:dyDescent="0.25">
      <c r="L11460" t="s">
        <v>1657</v>
      </c>
      <c r="M11460" t="s">
        <v>8783</v>
      </c>
      <c r="N11460" t="s">
        <v>48726</v>
      </c>
      <c r="O11460" s="76" t="s">
        <v>4374</v>
      </c>
      <c r="P11460" s="82">
        <v>11743</v>
      </c>
      <c r="Q11460" s="82" t="s">
        <v>72645</v>
      </c>
      <c r="R11460"/>
    </row>
    <row r="11461" spans="12:18" x14ac:dyDescent="0.25">
      <c r="L11461" t="s">
        <v>1657</v>
      </c>
      <c r="M11461" t="s">
        <v>20976</v>
      </c>
      <c r="N11461" t="s">
        <v>48727</v>
      </c>
      <c r="O11461" s="76" t="s">
        <v>4374</v>
      </c>
      <c r="P11461" s="82">
        <v>5935</v>
      </c>
      <c r="Q11461" s="82" t="s">
        <v>72645</v>
      </c>
      <c r="R11461"/>
    </row>
    <row r="11462" spans="12:18" x14ac:dyDescent="0.25">
      <c r="L11462" t="s">
        <v>1657</v>
      </c>
      <c r="M11462" t="s">
        <v>18817</v>
      </c>
      <c r="N11462" t="s">
        <v>48728</v>
      </c>
      <c r="O11462" s="76" t="s">
        <v>4356</v>
      </c>
      <c r="P11462" s="82">
        <v>212</v>
      </c>
      <c r="Q11462" s="82" t="s">
        <v>100069</v>
      </c>
      <c r="R11462"/>
    </row>
    <row r="11463" spans="12:18" x14ac:dyDescent="0.25">
      <c r="L11463" t="s">
        <v>1657</v>
      </c>
      <c r="M11463" t="s">
        <v>19325</v>
      </c>
      <c r="N11463" t="s">
        <v>48729</v>
      </c>
      <c r="O11463" s="76" t="s">
        <v>4366</v>
      </c>
      <c r="P11463" s="82">
        <v>237</v>
      </c>
      <c r="Q11463" s="82" t="s">
        <v>100070</v>
      </c>
      <c r="R11463"/>
    </row>
    <row r="11464" spans="12:18" x14ac:dyDescent="0.25">
      <c r="L11464" t="s">
        <v>1657</v>
      </c>
      <c r="M11464" t="s">
        <v>20977</v>
      </c>
      <c r="N11464" t="s">
        <v>48730</v>
      </c>
      <c r="O11464" s="76" t="s">
        <v>4366</v>
      </c>
      <c r="P11464" s="82">
        <v>95</v>
      </c>
      <c r="Q11464" s="82" t="s">
        <v>100071</v>
      </c>
      <c r="R11464"/>
    </row>
    <row r="11465" spans="12:18" x14ac:dyDescent="0.25">
      <c r="L11465" t="s">
        <v>1657</v>
      </c>
      <c r="M11465" t="s">
        <v>20978</v>
      </c>
      <c r="N11465" t="s">
        <v>48731</v>
      </c>
      <c r="O11465" s="76" t="s">
        <v>4356</v>
      </c>
      <c r="P11465" s="82">
        <v>771</v>
      </c>
      <c r="Q11465" s="82" t="s">
        <v>100072</v>
      </c>
      <c r="R11465"/>
    </row>
    <row r="11466" spans="12:18" x14ac:dyDescent="0.25">
      <c r="L11466" t="s">
        <v>1657</v>
      </c>
      <c r="M11466" t="s">
        <v>20979</v>
      </c>
      <c r="N11466" t="s">
        <v>48732</v>
      </c>
      <c r="O11466" s="76" t="s">
        <v>4366</v>
      </c>
      <c r="P11466" s="82">
        <v>174</v>
      </c>
      <c r="Q11466" s="82" t="s">
        <v>100074</v>
      </c>
      <c r="R11466"/>
    </row>
    <row r="11467" spans="12:18" x14ac:dyDescent="0.25">
      <c r="L11467" t="s">
        <v>1657</v>
      </c>
      <c r="M11467" t="s">
        <v>34590</v>
      </c>
      <c r="N11467" t="s">
        <v>48733</v>
      </c>
      <c r="O11467" s="76" t="s">
        <v>4366</v>
      </c>
      <c r="P11467" s="82">
        <v>29</v>
      </c>
      <c r="Q11467" s="82" t="s">
        <v>100075</v>
      </c>
      <c r="R11467"/>
    </row>
    <row r="11468" spans="12:18" x14ac:dyDescent="0.25">
      <c r="L11468" t="s">
        <v>1657</v>
      </c>
      <c r="M11468" t="s">
        <v>20980</v>
      </c>
      <c r="N11468" t="s">
        <v>48734</v>
      </c>
      <c r="O11468" s="76" t="s">
        <v>4356</v>
      </c>
      <c r="P11468" s="82">
        <v>243</v>
      </c>
      <c r="Q11468" s="82" t="s">
        <v>100076</v>
      </c>
      <c r="R11468"/>
    </row>
    <row r="11469" spans="12:18" x14ac:dyDescent="0.25">
      <c r="L11469" t="s">
        <v>1657</v>
      </c>
      <c r="M11469" t="s">
        <v>10621</v>
      </c>
      <c r="N11469" t="s">
        <v>48735</v>
      </c>
      <c r="O11469" s="76" t="s">
        <v>4356</v>
      </c>
      <c r="P11469" s="82">
        <v>332</v>
      </c>
      <c r="Q11469" s="82" t="s">
        <v>100077</v>
      </c>
      <c r="R11469"/>
    </row>
    <row r="11470" spans="12:18" x14ac:dyDescent="0.25">
      <c r="L11470" t="s">
        <v>1657</v>
      </c>
      <c r="M11470" t="s">
        <v>19189</v>
      </c>
      <c r="N11470" t="s">
        <v>48736</v>
      </c>
      <c r="O11470" s="76" t="s">
        <v>4356</v>
      </c>
      <c r="P11470" s="82">
        <v>210</v>
      </c>
      <c r="Q11470" s="82" t="s">
        <v>100079</v>
      </c>
      <c r="R11470"/>
    </row>
    <row r="11471" spans="12:18" x14ac:dyDescent="0.25">
      <c r="L11471" t="s">
        <v>1657</v>
      </c>
      <c r="M11471" t="s">
        <v>34592</v>
      </c>
      <c r="N11471" t="s">
        <v>48737</v>
      </c>
      <c r="O11471" s="76" t="s">
        <v>4356</v>
      </c>
      <c r="P11471" s="82">
        <v>77</v>
      </c>
      <c r="Q11471" s="82" t="s">
        <v>100080</v>
      </c>
      <c r="R11471"/>
    </row>
    <row r="11472" spans="12:18" x14ac:dyDescent="0.25">
      <c r="L11472" t="s">
        <v>1657</v>
      </c>
      <c r="M11472" t="s">
        <v>34593</v>
      </c>
      <c r="N11472" t="s">
        <v>48738</v>
      </c>
      <c r="O11472" s="76" t="s">
        <v>4366</v>
      </c>
      <c r="P11472" s="82">
        <v>70</v>
      </c>
      <c r="Q11472" s="82" t="s">
        <v>100081</v>
      </c>
      <c r="R11472"/>
    </row>
    <row r="11473" spans="12:18" x14ac:dyDescent="0.25">
      <c r="L11473" t="s">
        <v>1657</v>
      </c>
      <c r="M11473" t="s">
        <v>34594</v>
      </c>
      <c r="N11473" t="s">
        <v>48739</v>
      </c>
      <c r="O11473" s="76" t="s">
        <v>4356</v>
      </c>
      <c r="P11473" s="82">
        <v>6079</v>
      </c>
      <c r="Q11473" s="82" t="s">
        <v>100082</v>
      </c>
      <c r="R11473"/>
    </row>
    <row r="11474" spans="12:18" x14ac:dyDescent="0.25">
      <c r="L11474" t="s">
        <v>1657</v>
      </c>
      <c r="M11474" t="s">
        <v>20981</v>
      </c>
      <c r="N11474" t="s">
        <v>48740</v>
      </c>
      <c r="O11474" s="76" t="s">
        <v>4450</v>
      </c>
      <c r="P11474" s="82">
        <v>9022</v>
      </c>
      <c r="Q11474" s="82" t="s">
        <v>72645</v>
      </c>
      <c r="R11474"/>
    </row>
    <row r="11475" spans="12:18" x14ac:dyDescent="0.25">
      <c r="L11475" t="s">
        <v>1657</v>
      </c>
      <c r="M11475" t="s">
        <v>18821</v>
      </c>
      <c r="N11475" t="s">
        <v>48741</v>
      </c>
      <c r="O11475" s="76" t="s">
        <v>4366</v>
      </c>
      <c r="P11475" s="82">
        <v>80</v>
      </c>
      <c r="Q11475" s="82" t="s">
        <v>100083</v>
      </c>
      <c r="R11475"/>
    </row>
    <row r="11476" spans="12:18" x14ac:dyDescent="0.25">
      <c r="L11476" t="s">
        <v>1657</v>
      </c>
      <c r="M11476" t="s">
        <v>34595</v>
      </c>
      <c r="N11476" t="s">
        <v>48742</v>
      </c>
      <c r="O11476" s="76" t="s">
        <v>4374</v>
      </c>
      <c r="P11476" s="82">
        <v>3110</v>
      </c>
      <c r="Q11476" s="82" t="s">
        <v>72645</v>
      </c>
      <c r="R11476"/>
    </row>
    <row r="11477" spans="12:18" x14ac:dyDescent="0.25">
      <c r="L11477" t="s">
        <v>1657</v>
      </c>
      <c r="M11477" t="s">
        <v>8784</v>
      </c>
      <c r="N11477" t="s">
        <v>48743</v>
      </c>
      <c r="O11477" s="76" t="s">
        <v>4356</v>
      </c>
      <c r="P11477" s="82">
        <v>1265</v>
      </c>
      <c r="Q11477" s="82" t="s">
        <v>100084</v>
      </c>
      <c r="R11477"/>
    </row>
    <row r="11478" spans="12:18" x14ac:dyDescent="0.25">
      <c r="L11478" t="s">
        <v>1657</v>
      </c>
      <c r="M11478" t="s">
        <v>10622</v>
      </c>
      <c r="N11478" t="s">
        <v>48744</v>
      </c>
      <c r="O11478" s="76" t="s">
        <v>4366</v>
      </c>
      <c r="P11478" s="82">
        <v>82</v>
      </c>
      <c r="Q11478" s="82" t="s">
        <v>100085</v>
      </c>
      <c r="R11478"/>
    </row>
    <row r="11479" spans="12:18" x14ac:dyDescent="0.25">
      <c r="L11479" t="s">
        <v>1657</v>
      </c>
      <c r="M11479" t="s">
        <v>8785</v>
      </c>
      <c r="N11479" t="s">
        <v>48745</v>
      </c>
      <c r="O11479" s="76" t="s">
        <v>4356</v>
      </c>
      <c r="P11479" s="82">
        <v>327</v>
      </c>
      <c r="Q11479" s="82" t="s">
        <v>100086</v>
      </c>
      <c r="R11479"/>
    </row>
    <row r="11480" spans="12:18" x14ac:dyDescent="0.25">
      <c r="L11480" t="s">
        <v>1657</v>
      </c>
      <c r="M11480" t="s">
        <v>20982</v>
      </c>
      <c r="N11480" t="s">
        <v>48746</v>
      </c>
      <c r="O11480" s="76" t="s">
        <v>4366</v>
      </c>
      <c r="P11480" s="82">
        <v>154</v>
      </c>
      <c r="Q11480" s="82" t="s">
        <v>100087</v>
      </c>
      <c r="R11480"/>
    </row>
    <row r="11481" spans="12:18" x14ac:dyDescent="0.25">
      <c r="L11481" t="s">
        <v>1657</v>
      </c>
      <c r="M11481" t="s">
        <v>18823</v>
      </c>
      <c r="N11481" t="s">
        <v>48747</v>
      </c>
      <c r="O11481" s="76" t="s">
        <v>4356</v>
      </c>
      <c r="P11481" s="82">
        <v>1268</v>
      </c>
      <c r="Q11481" s="82" t="s">
        <v>100088</v>
      </c>
      <c r="R11481"/>
    </row>
    <row r="11482" spans="12:18" x14ac:dyDescent="0.25">
      <c r="L11482" t="s">
        <v>1657</v>
      </c>
      <c r="M11482" t="s">
        <v>18825</v>
      </c>
      <c r="N11482" t="s">
        <v>48748</v>
      </c>
      <c r="O11482" s="76" t="s">
        <v>4356</v>
      </c>
      <c r="P11482" s="82">
        <v>685</v>
      </c>
      <c r="Q11482" s="82" t="s">
        <v>100089</v>
      </c>
      <c r="R11482"/>
    </row>
    <row r="11483" spans="12:18" x14ac:dyDescent="0.25">
      <c r="L11483" t="s">
        <v>1657</v>
      </c>
      <c r="M11483" t="s">
        <v>10623</v>
      </c>
      <c r="N11483" t="s">
        <v>48749</v>
      </c>
      <c r="O11483" s="76" t="s">
        <v>4356</v>
      </c>
      <c r="P11483" s="82">
        <v>1768</v>
      </c>
      <c r="Q11483" s="82" t="s">
        <v>100090</v>
      </c>
      <c r="R11483"/>
    </row>
    <row r="11484" spans="12:18" x14ac:dyDescent="0.25">
      <c r="L11484" t="s">
        <v>1657</v>
      </c>
      <c r="M11484" t="s">
        <v>10624</v>
      </c>
      <c r="N11484" t="s">
        <v>48750</v>
      </c>
      <c r="O11484" s="76" t="s">
        <v>4356</v>
      </c>
      <c r="P11484" s="82">
        <v>145</v>
      </c>
      <c r="Q11484" s="82" t="s">
        <v>100091</v>
      </c>
      <c r="R11484"/>
    </row>
    <row r="11485" spans="12:18" x14ac:dyDescent="0.25">
      <c r="L11485" t="s">
        <v>1657</v>
      </c>
      <c r="M11485" t="s">
        <v>20983</v>
      </c>
      <c r="N11485" t="s">
        <v>48751</v>
      </c>
      <c r="O11485" s="76" t="s">
        <v>4356</v>
      </c>
      <c r="P11485" s="82">
        <v>494</v>
      </c>
      <c r="Q11485" s="82" t="s">
        <v>100092</v>
      </c>
      <c r="R11485"/>
    </row>
    <row r="11486" spans="12:18" x14ac:dyDescent="0.25">
      <c r="L11486" t="s">
        <v>1657</v>
      </c>
      <c r="M11486" t="s">
        <v>10625</v>
      </c>
      <c r="N11486" t="s">
        <v>48752</v>
      </c>
      <c r="O11486" s="76" t="s">
        <v>4356</v>
      </c>
      <c r="P11486" s="82">
        <v>270</v>
      </c>
      <c r="Q11486" s="82" t="s">
        <v>100093</v>
      </c>
      <c r="R11486"/>
    </row>
    <row r="11487" spans="12:18" x14ac:dyDescent="0.25">
      <c r="L11487" t="s">
        <v>1657</v>
      </c>
      <c r="M11487" t="s">
        <v>10626</v>
      </c>
      <c r="N11487" t="s">
        <v>48753</v>
      </c>
      <c r="O11487" s="76" t="s">
        <v>4366</v>
      </c>
      <c r="P11487" s="82">
        <v>70</v>
      </c>
      <c r="Q11487" s="82" t="s">
        <v>100094</v>
      </c>
      <c r="R11487"/>
    </row>
    <row r="11488" spans="12:18" x14ac:dyDescent="0.25">
      <c r="L11488" t="s">
        <v>1657</v>
      </c>
      <c r="M11488" t="s">
        <v>18827</v>
      </c>
      <c r="N11488" t="s">
        <v>48754</v>
      </c>
      <c r="O11488" s="76" t="s">
        <v>4366</v>
      </c>
      <c r="P11488" s="82">
        <v>125</v>
      </c>
      <c r="Q11488" s="82" t="s">
        <v>100095</v>
      </c>
      <c r="R11488"/>
    </row>
    <row r="11489" spans="12:18" x14ac:dyDescent="0.25">
      <c r="L11489" t="s">
        <v>1657</v>
      </c>
      <c r="M11489" t="s">
        <v>10627</v>
      </c>
      <c r="N11489" t="s">
        <v>48755</v>
      </c>
      <c r="O11489" s="76" t="s">
        <v>4366</v>
      </c>
      <c r="P11489" s="82">
        <v>442</v>
      </c>
      <c r="Q11489" s="82" t="s">
        <v>100096</v>
      </c>
      <c r="R11489"/>
    </row>
    <row r="11490" spans="12:18" x14ac:dyDescent="0.25">
      <c r="L11490" t="s">
        <v>1657</v>
      </c>
      <c r="M11490" t="s">
        <v>8786</v>
      </c>
      <c r="N11490" t="s">
        <v>48756</v>
      </c>
      <c r="O11490" s="76" t="s">
        <v>4366</v>
      </c>
      <c r="P11490" s="82">
        <v>361</v>
      </c>
      <c r="Q11490" s="82" t="s">
        <v>100097</v>
      </c>
      <c r="R11490"/>
    </row>
    <row r="11491" spans="12:18" x14ac:dyDescent="0.25">
      <c r="L11491" t="s">
        <v>1657</v>
      </c>
      <c r="M11491" t="s">
        <v>34596</v>
      </c>
      <c r="N11491" t="s">
        <v>48757</v>
      </c>
      <c r="O11491" s="76" t="s">
        <v>4366</v>
      </c>
      <c r="P11491" s="82">
        <v>67</v>
      </c>
      <c r="Q11491" s="82" t="s">
        <v>100098</v>
      </c>
      <c r="R11491"/>
    </row>
    <row r="11492" spans="12:18" x14ac:dyDescent="0.25">
      <c r="L11492" t="s">
        <v>1657</v>
      </c>
      <c r="M11492" t="s">
        <v>20984</v>
      </c>
      <c r="N11492" t="s">
        <v>48758</v>
      </c>
      <c r="O11492" s="76" t="s">
        <v>4366</v>
      </c>
      <c r="P11492" s="82">
        <v>46</v>
      </c>
      <c r="Q11492" s="82" t="s">
        <v>100099</v>
      </c>
      <c r="R11492"/>
    </row>
    <row r="11493" spans="12:18" x14ac:dyDescent="0.25">
      <c r="L11493" t="s">
        <v>1657</v>
      </c>
      <c r="M11493" t="s">
        <v>18828</v>
      </c>
      <c r="N11493" t="s">
        <v>48759</v>
      </c>
      <c r="O11493" s="76" t="s">
        <v>4366</v>
      </c>
      <c r="P11493" s="82">
        <v>47</v>
      </c>
      <c r="Q11493" s="82" t="s">
        <v>100100</v>
      </c>
      <c r="R11493"/>
    </row>
    <row r="11494" spans="12:18" x14ac:dyDescent="0.25">
      <c r="L11494" t="s">
        <v>1657</v>
      </c>
      <c r="M11494" t="s">
        <v>18830</v>
      </c>
      <c r="N11494" t="s">
        <v>48760</v>
      </c>
      <c r="O11494" s="76" t="s">
        <v>4356</v>
      </c>
      <c r="P11494" s="82">
        <v>1203</v>
      </c>
      <c r="Q11494" s="82" t="s">
        <v>100101</v>
      </c>
      <c r="R11494"/>
    </row>
    <row r="11495" spans="12:18" x14ac:dyDescent="0.25">
      <c r="L11495" t="s">
        <v>1657</v>
      </c>
      <c r="M11495" t="s">
        <v>10628</v>
      </c>
      <c r="N11495" t="s">
        <v>48761</v>
      </c>
      <c r="O11495" s="76" t="s">
        <v>4366</v>
      </c>
      <c r="P11495" s="82">
        <v>187</v>
      </c>
      <c r="Q11495" s="82" t="s">
        <v>100102</v>
      </c>
      <c r="R11495"/>
    </row>
    <row r="11496" spans="12:18" x14ac:dyDescent="0.25">
      <c r="L11496" t="s">
        <v>1657</v>
      </c>
      <c r="M11496" t="s">
        <v>34597</v>
      </c>
      <c r="N11496" t="s">
        <v>48762</v>
      </c>
      <c r="O11496" s="76" t="s">
        <v>4366</v>
      </c>
      <c r="P11496" s="82">
        <v>81</v>
      </c>
      <c r="Q11496" s="82" t="s">
        <v>100103</v>
      </c>
      <c r="R11496"/>
    </row>
    <row r="11497" spans="12:18" x14ac:dyDescent="0.25">
      <c r="L11497" t="s">
        <v>1657</v>
      </c>
      <c r="M11497" t="s">
        <v>10629</v>
      </c>
      <c r="N11497" t="s">
        <v>48763</v>
      </c>
      <c r="O11497" s="76" t="s">
        <v>4356</v>
      </c>
      <c r="P11497" s="82">
        <v>843</v>
      </c>
      <c r="Q11497" s="82" t="s">
        <v>100104</v>
      </c>
      <c r="R11497"/>
    </row>
    <row r="11498" spans="12:18" x14ac:dyDescent="0.25">
      <c r="L11498" t="s">
        <v>1657</v>
      </c>
      <c r="M11498" t="s">
        <v>18832</v>
      </c>
      <c r="N11498" t="s">
        <v>48764</v>
      </c>
      <c r="O11498" s="76" t="s">
        <v>4356</v>
      </c>
      <c r="P11498" s="82">
        <v>1817</v>
      </c>
      <c r="Q11498" s="82" t="s">
        <v>100105</v>
      </c>
      <c r="R11498"/>
    </row>
    <row r="11499" spans="12:18" x14ac:dyDescent="0.25">
      <c r="L11499" t="s">
        <v>1657</v>
      </c>
      <c r="M11499" t="s">
        <v>20985</v>
      </c>
      <c r="N11499" t="s">
        <v>48765</v>
      </c>
      <c r="O11499" s="76" t="s">
        <v>4356</v>
      </c>
      <c r="P11499" s="82">
        <v>684</v>
      </c>
      <c r="Q11499" s="82" t="s">
        <v>100106</v>
      </c>
      <c r="R11499"/>
    </row>
    <row r="11500" spans="12:18" x14ac:dyDescent="0.25">
      <c r="L11500" t="s">
        <v>1657</v>
      </c>
      <c r="M11500" t="s">
        <v>34598</v>
      </c>
      <c r="N11500" t="s">
        <v>48766</v>
      </c>
      <c r="O11500" s="76" t="s">
        <v>4374</v>
      </c>
      <c r="P11500" s="82">
        <v>4158</v>
      </c>
      <c r="Q11500" s="82" t="s">
        <v>72645</v>
      </c>
      <c r="R11500"/>
    </row>
    <row r="11501" spans="12:18" x14ac:dyDescent="0.25">
      <c r="L11501" t="s">
        <v>1657</v>
      </c>
      <c r="M11501" t="s">
        <v>12232</v>
      </c>
      <c r="N11501" t="s">
        <v>48767</v>
      </c>
      <c r="O11501" s="76" t="s">
        <v>4356</v>
      </c>
      <c r="P11501" s="82">
        <v>587</v>
      </c>
      <c r="Q11501" s="82" t="s">
        <v>100107</v>
      </c>
      <c r="R11501"/>
    </row>
    <row r="11502" spans="12:18" x14ac:dyDescent="0.25">
      <c r="L11502" t="s">
        <v>1657</v>
      </c>
      <c r="M11502" t="s">
        <v>20986</v>
      </c>
      <c r="N11502" t="s">
        <v>48768</v>
      </c>
      <c r="O11502" s="76" t="s">
        <v>4374</v>
      </c>
      <c r="P11502" s="82">
        <v>8847</v>
      </c>
      <c r="Q11502" s="82" t="s">
        <v>72645</v>
      </c>
      <c r="R11502"/>
    </row>
    <row r="11503" spans="12:18" x14ac:dyDescent="0.25">
      <c r="L11503" t="s">
        <v>1657</v>
      </c>
      <c r="M11503" t="s">
        <v>10630</v>
      </c>
      <c r="N11503" t="s">
        <v>48769</v>
      </c>
      <c r="O11503" s="76" t="s">
        <v>4356</v>
      </c>
      <c r="P11503" s="82">
        <v>982</v>
      </c>
      <c r="Q11503" s="82" t="s">
        <v>100108</v>
      </c>
      <c r="R11503"/>
    </row>
    <row r="11504" spans="12:18" x14ac:dyDescent="0.25">
      <c r="L11504" t="s">
        <v>1657</v>
      </c>
      <c r="M11504" t="s">
        <v>20987</v>
      </c>
      <c r="N11504" t="s">
        <v>48770</v>
      </c>
      <c r="O11504" s="76" t="s">
        <v>4356</v>
      </c>
      <c r="P11504" s="82">
        <v>44</v>
      </c>
      <c r="Q11504" s="82" t="s">
        <v>100110</v>
      </c>
      <c r="R11504"/>
    </row>
    <row r="11505" spans="12:18" x14ac:dyDescent="0.25">
      <c r="L11505" t="s">
        <v>1657</v>
      </c>
      <c r="M11505" t="s">
        <v>10631</v>
      </c>
      <c r="N11505" t="s">
        <v>48771</v>
      </c>
      <c r="O11505" s="76" t="s">
        <v>4366</v>
      </c>
      <c r="P11505" s="82">
        <v>75</v>
      </c>
      <c r="Q11505" s="82" t="s">
        <v>100111</v>
      </c>
      <c r="R11505"/>
    </row>
    <row r="11506" spans="12:18" x14ac:dyDescent="0.25">
      <c r="L11506" t="s">
        <v>1657</v>
      </c>
      <c r="M11506" t="s">
        <v>10632</v>
      </c>
      <c r="N11506" t="s">
        <v>48772</v>
      </c>
      <c r="O11506" s="76" t="s">
        <v>4356</v>
      </c>
      <c r="P11506" s="82">
        <v>223</v>
      </c>
      <c r="Q11506" s="82" t="s">
        <v>100112</v>
      </c>
      <c r="R11506"/>
    </row>
    <row r="11507" spans="12:18" x14ac:dyDescent="0.25">
      <c r="L11507" t="s">
        <v>1657</v>
      </c>
      <c r="M11507" t="s">
        <v>20988</v>
      </c>
      <c r="N11507" t="s">
        <v>48773</v>
      </c>
      <c r="O11507" s="76" t="s">
        <v>4356</v>
      </c>
      <c r="P11507" s="82">
        <v>489</v>
      </c>
      <c r="Q11507" s="82" t="s">
        <v>100113</v>
      </c>
      <c r="R11507"/>
    </row>
    <row r="11508" spans="12:18" x14ac:dyDescent="0.25">
      <c r="L11508" t="s">
        <v>1657</v>
      </c>
      <c r="M11508" t="s">
        <v>10633</v>
      </c>
      <c r="N11508" t="s">
        <v>48774</v>
      </c>
      <c r="O11508" s="76" t="s">
        <v>4356</v>
      </c>
      <c r="P11508" s="82">
        <v>595</v>
      </c>
      <c r="Q11508" s="82" t="s">
        <v>100115</v>
      </c>
      <c r="R11508"/>
    </row>
    <row r="11509" spans="12:18" x14ac:dyDescent="0.25">
      <c r="L11509" t="s">
        <v>1657</v>
      </c>
      <c r="M11509" t="s">
        <v>18836</v>
      </c>
      <c r="N11509" t="s">
        <v>48775</v>
      </c>
      <c r="O11509" s="76" t="s">
        <v>4356</v>
      </c>
      <c r="P11509" s="82">
        <v>314</v>
      </c>
      <c r="Q11509" s="82" t="s">
        <v>100116</v>
      </c>
      <c r="R11509"/>
    </row>
    <row r="11510" spans="12:18" x14ac:dyDescent="0.25">
      <c r="L11510" t="s">
        <v>1657</v>
      </c>
      <c r="M11510" t="s">
        <v>10634</v>
      </c>
      <c r="N11510" t="s">
        <v>48776</v>
      </c>
      <c r="O11510" s="76" t="s">
        <v>4356</v>
      </c>
      <c r="P11510" s="82">
        <v>20</v>
      </c>
      <c r="Q11510" s="82" t="s">
        <v>100117</v>
      </c>
      <c r="R11510"/>
    </row>
    <row r="11511" spans="12:18" x14ac:dyDescent="0.25">
      <c r="L11511" t="s">
        <v>1657</v>
      </c>
      <c r="M11511" t="s">
        <v>8787</v>
      </c>
      <c r="N11511" t="s">
        <v>48777</v>
      </c>
      <c r="O11511" s="76" t="s">
        <v>4366</v>
      </c>
      <c r="P11511" s="82">
        <v>85</v>
      </c>
      <c r="Q11511" s="82" t="s">
        <v>100118</v>
      </c>
      <c r="R11511"/>
    </row>
    <row r="11512" spans="12:18" x14ac:dyDescent="0.25">
      <c r="L11512" t="s">
        <v>1657</v>
      </c>
      <c r="M11512" t="s">
        <v>8788</v>
      </c>
      <c r="N11512" t="s">
        <v>48778</v>
      </c>
      <c r="O11512" s="76" t="s">
        <v>4366</v>
      </c>
      <c r="P11512" s="82">
        <v>188</v>
      </c>
      <c r="Q11512" s="82" t="s">
        <v>100120</v>
      </c>
      <c r="R11512"/>
    </row>
    <row r="11513" spans="12:18" x14ac:dyDescent="0.25">
      <c r="L11513" t="s">
        <v>1657</v>
      </c>
      <c r="M11513" t="s">
        <v>18838</v>
      </c>
      <c r="N11513" t="s">
        <v>48779</v>
      </c>
      <c r="O11513" s="76" t="s">
        <v>4356</v>
      </c>
      <c r="P11513" s="82">
        <v>369</v>
      </c>
      <c r="Q11513" s="82" t="s">
        <v>100119</v>
      </c>
      <c r="R11513"/>
    </row>
    <row r="11514" spans="12:18" x14ac:dyDescent="0.25">
      <c r="L11514" t="s">
        <v>1657</v>
      </c>
      <c r="M11514" t="s">
        <v>34599</v>
      </c>
      <c r="N11514" t="s">
        <v>48780</v>
      </c>
      <c r="O11514" s="76" t="s">
        <v>4356</v>
      </c>
      <c r="P11514" s="82">
        <v>1631</v>
      </c>
      <c r="Q11514" s="82" t="s">
        <v>100114</v>
      </c>
      <c r="R11514"/>
    </row>
    <row r="11515" spans="12:18" x14ac:dyDescent="0.25">
      <c r="L11515" t="s">
        <v>1657</v>
      </c>
      <c r="M11515" t="s">
        <v>34658</v>
      </c>
      <c r="N11515" t="s">
        <v>48781</v>
      </c>
      <c r="O11515" s="76" t="s">
        <v>4450</v>
      </c>
      <c r="P11515" s="82">
        <v>11715</v>
      </c>
      <c r="Q11515" s="82" t="s">
        <v>72645</v>
      </c>
      <c r="R11515"/>
    </row>
    <row r="11516" spans="12:18" x14ac:dyDescent="0.25">
      <c r="L11516" t="s">
        <v>1657</v>
      </c>
      <c r="M11516" t="s">
        <v>21007</v>
      </c>
      <c r="N11516" t="s">
        <v>48782</v>
      </c>
      <c r="O11516" s="76" t="s">
        <v>4356</v>
      </c>
      <c r="P11516" s="82">
        <v>1171</v>
      </c>
      <c r="Q11516" s="82" t="s">
        <v>100174</v>
      </c>
      <c r="R11516"/>
    </row>
    <row r="11517" spans="12:18" x14ac:dyDescent="0.25">
      <c r="L11517" t="s">
        <v>1657</v>
      </c>
      <c r="M11517" t="s">
        <v>10677</v>
      </c>
      <c r="N11517" t="s">
        <v>48783</v>
      </c>
      <c r="O11517" s="76" t="s">
        <v>4356</v>
      </c>
      <c r="P11517" s="82">
        <v>143</v>
      </c>
      <c r="Q11517" s="82" t="s">
        <v>100360</v>
      </c>
      <c r="R11517"/>
    </row>
    <row r="11518" spans="12:18" x14ac:dyDescent="0.25">
      <c r="L11518" t="s">
        <v>1657</v>
      </c>
      <c r="M11518" t="s">
        <v>10676</v>
      </c>
      <c r="N11518" t="s">
        <v>48784</v>
      </c>
      <c r="O11518" s="76" t="s">
        <v>4374</v>
      </c>
      <c r="P11518" s="82">
        <v>8321</v>
      </c>
      <c r="Q11518" s="82" t="s">
        <v>72645</v>
      </c>
      <c r="R11518"/>
    </row>
    <row r="11519" spans="12:18" x14ac:dyDescent="0.25">
      <c r="L11519" t="s">
        <v>1657</v>
      </c>
      <c r="M11519" t="s">
        <v>10635</v>
      </c>
      <c r="N11519" t="s">
        <v>48785</v>
      </c>
      <c r="O11519" s="76" t="s">
        <v>4356</v>
      </c>
      <c r="P11519" s="82">
        <v>852</v>
      </c>
      <c r="Q11519" s="82" t="s">
        <v>100121</v>
      </c>
      <c r="R11519"/>
    </row>
    <row r="11520" spans="12:18" x14ac:dyDescent="0.25">
      <c r="L11520" t="s">
        <v>1657</v>
      </c>
      <c r="M11520" t="s">
        <v>18839</v>
      </c>
      <c r="N11520" t="s">
        <v>48786</v>
      </c>
      <c r="O11520" s="76" t="s">
        <v>4356</v>
      </c>
      <c r="P11520" s="82">
        <v>1332</v>
      </c>
      <c r="Q11520" s="82" t="s">
        <v>100122</v>
      </c>
      <c r="R11520"/>
    </row>
    <row r="11521" spans="12:18" x14ac:dyDescent="0.25">
      <c r="L11521" t="s">
        <v>1657</v>
      </c>
      <c r="M11521" t="s">
        <v>20989</v>
      </c>
      <c r="N11521" t="s">
        <v>48787</v>
      </c>
      <c r="O11521" s="76" t="s">
        <v>4374</v>
      </c>
      <c r="P11521" s="82">
        <v>6178</v>
      </c>
      <c r="Q11521" s="82" t="s">
        <v>72645</v>
      </c>
      <c r="R11521"/>
    </row>
    <row r="11522" spans="12:18" x14ac:dyDescent="0.25">
      <c r="L11522" t="s">
        <v>1657</v>
      </c>
      <c r="M11522" t="s">
        <v>18840</v>
      </c>
      <c r="N11522" t="s">
        <v>48788</v>
      </c>
      <c r="O11522" s="76" t="s">
        <v>4356</v>
      </c>
      <c r="P11522" s="82">
        <v>1272</v>
      </c>
      <c r="Q11522" s="82" t="s">
        <v>100123</v>
      </c>
      <c r="R11522"/>
    </row>
    <row r="11523" spans="12:18" x14ac:dyDescent="0.25">
      <c r="L11523" t="s">
        <v>1657</v>
      </c>
      <c r="M11523" t="s">
        <v>10636</v>
      </c>
      <c r="N11523" t="s">
        <v>48789</v>
      </c>
      <c r="O11523" s="76" t="s">
        <v>4356</v>
      </c>
      <c r="P11523" s="82">
        <v>664</v>
      </c>
      <c r="Q11523" s="82" t="s">
        <v>100124</v>
      </c>
      <c r="R11523"/>
    </row>
    <row r="11524" spans="12:18" x14ac:dyDescent="0.25">
      <c r="L11524" t="s">
        <v>1657</v>
      </c>
      <c r="M11524" t="s">
        <v>20990</v>
      </c>
      <c r="N11524" t="s">
        <v>48790</v>
      </c>
      <c r="O11524" s="76" t="s">
        <v>4366</v>
      </c>
      <c r="P11524" s="82">
        <v>146</v>
      </c>
      <c r="Q11524" s="82" t="s">
        <v>100125</v>
      </c>
      <c r="R11524"/>
    </row>
    <row r="11525" spans="12:18" x14ac:dyDescent="0.25">
      <c r="L11525" t="s">
        <v>1657</v>
      </c>
      <c r="M11525" t="s">
        <v>8789</v>
      </c>
      <c r="N11525" t="s">
        <v>48791</v>
      </c>
      <c r="O11525" s="76" t="s">
        <v>4374</v>
      </c>
      <c r="P11525" s="82">
        <v>1909</v>
      </c>
      <c r="Q11525" s="82" t="s">
        <v>72645</v>
      </c>
      <c r="R11525"/>
    </row>
    <row r="11526" spans="12:18" x14ac:dyDescent="0.25">
      <c r="L11526" t="s">
        <v>1657</v>
      </c>
      <c r="M11526" t="s">
        <v>18842</v>
      </c>
      <c r="N11526" t="s">
        <v>48792</v>
      </c>
      <c r="O11526" s="76" t="s">
        <v>4356</v>
      </c>
      <c r="P11526" s="82">
        <v>2563</v>
      </c>
      <c r="Q11526" s="82" t="s">
        <v>100126</v>
      </c>
      <c r="R11526"/>
    </row>
    <row r="11527" spans="12:18" x14ac:dyDescent="0.25">
      <c r="L11527" t="s">
        <v>1657</v>
      </c>
      <c r="M11527" t="s">
        <v>8790</v>
      </c>
      <c r="N11527" t="s">
        <v>48793</v>
      </c>
      <c r="O11527" s="76" t="s">
        <v>4374</v>
      </c>
      <c r="P11527" s="82">
        <v>4044</v>
      </c>
      <c r="Q11527" s="82" t="s">
        <v>72645</v>
      </c>
      <c r="R11527"/>
    </row>
    <row r="11528" spans="12:18" x14ac:dyDescent="0.25">
      <c r="L11528" t="s">
        <v>1657</v>
      </c>
      <c r="M11528" t="s">
        <v>34600</v>
      </c>
      <c r="N11528" t="s">
        <v>48794</v>
      </c>
      <c r="O11528" s="76" t="s">
        <v>4356</v>
      </c>
      <c r="P11528" s="82">
        <v>323</v>
      </c>
      <c r="Q11528" s="82" t="s">
        <v>100127</v>
      </c>
      <c r="R11528"/>
    </row>
    <row r="11529" spans="12:18" x14ac:dyDescent="0.25">
      <c r="L11529" t="s">
        <v>1657</v>
      </c>
      <c r="M11529" t="s">
        <v>20991</v>
      </c>
      <c r="N11529" t="s">
        <v>48795</v>
      </c>
      <c r="O11529" s="76" t="s">
        <v>4356</v>
      </c>
      <c r="P11529" s="82">
        <v>284</v>
      </c>
      <c r="Q11529" s="82" t="s">
        <v>100128</v>
      </c>
      <c r="R11529"/>
    </row>
    <row r="11530" spans="12:18" x14ac:dyDescent="0.25">
      <c r="L11530" t="s">
        <v>1657</v>
      </c>
      <c r="M11530" t="s">
        <v>34601</v>
      </c>
      <c r="N11530" t="s">
        <v>48796</v>
      </c>
      <c r="O11530" s="76" t="s">
        <v>4366</v>
      </c>
      <c r="P11530" s="82">
        <v>218</v>
      </c>
      <c r="Q11530" s="82" t="s">
        <v>100129</v>
      </c>
      <c r="R11530"/>
    </row>
    <row r="11531" spans="12:18" x14ac:dyDescent="0.25">
      <c r="L11531" t="s">
        <v>1657</v>
      </c>
      <c r="M11531" t="s">
        <v>10637</v>
      </c>
      <c r="N11531" t="s">
        <v>48797</v>
      </c>
      <c r="O11531" s="76" t="s">
        <v>4374</v>
      </c>
      <c r="P11531" s="82">
        <v>2068</v>
      </c>
      <c r="Q11531" s="82" t="s">
        <v>72645</v>
      </c>
      <c r="R11531"/>
    </row>
    <row r="11532" spans="12:18" x14ac:dyDescent="0.25">
      <c r="L11532" t="s">
        <v>1657</v>
      </c>
      <c r="M11532" t="s">
        <v>20992</v>
      </c>
      <c r="N11532" t="s">
        <v>48798</v>
      </c>
      <c r="O11532" s="76" t="s">
        <v>4366</v>
      </c>
      <c r="P11532" s="82">
        <v>103</v>
      </c>
      <c r="Q11532" s="82" t="s">
        <v>100130</v>
      </c>
      <c r="R11532"/>
    </row>
    <row r="11533" spans="12:18" x14ac:dyDescent="0.25">
      <c r="L11533" t="s">
        <v>1657</v>
      </c>
      <c r="M11533" t="s">
        <v>20993</v>
      </c>
      <c r="N11533" t="s">
        <v>48799</v>
      </c>
      <c r="O11533" s="76" t="s">
        <v>4356</v>
      </c>
      <c r="P11533" s="82">
        <v>1188</v>
      </c>
      <c r="Q11533" s="82" t="s">
        <v>100131</v>
      </c>
      <c r="R11533"/>
    </row>
    <row r="11534" spans="12:18" x14ac:dyDescent="0.25">
      <c r="L11534" t="s">
        <v>1657</v>
      </c>
      <c r="M11534" t="s">
        <v>5071</v>
      </c>
      <c r="N11534" t="s">
        <v>48800</v>
      </c>
      <c r="O11534" s="76" t="s">
        <v>4356</v>
      </c>
      <c r="P11534" s="82">
        <v>409</v>
      </c>
      <c r="Q11534" s="82" t="s">
        <v>100132</v>
      </c>
      <c r="R11534"/>
    </row>
    <row r="11535" spans="12:18" x14ac:dyDescent="0.25">
      <c r="L11535" t="s">
        <v>1657</v>
      </c>
      <c r="M11535" t="s">
        <v>34602</v>
      </c>
      <c r="N11535" t="s">
        <v>48801</v>
      </c>
      <c r="O11535" s="76" t="s">
        <v>4356</v>
      </c>
      <c r="P11535" s="82">
        <v>3045</v>
      </c>
      <c r="Q11535" s="82" t="s">
        <v>100133</v>
      </c>
      <c r="R11535"/>
    </row>
    <row r="11536" spans="12:18" x14ac:dyDescent="0.25">
      <c r="L11536" t="s">
        <v>1657</v>
      </c>
      <c r="M11536" t="s">
        <v>10638</v>
      </c>
      <c r="N11536" t="s">
        <v>48802</v>
      </c>
      <c r="O11536" s="76" t="s">
        <v>4356</v>
      </c>
      <c r="P11536" s="82">
        <v>571</v>
      </c>
      <c r="Q11536" s="82" t="s">
        <v>100134</v>
      </c>
      <c r="R11536"/>
    </row>
    <row r="11537" spans="12:18" x14ac:dyDescent="0.25">
      <c r="L11537" t="s">
        <v>1657</v>
      </c>
      <c r="M11537" t="s">
        <v>10639</v>
      </c>
      <c r="N11537" t="s">
        <v>48803</v>
      </c>
      <c r="O11537" s="76" t="s">
        <v>4366</v>
      </c>
      <c r="P11537" s="82">
        <v>251</v>
      </c>
      <c r="Q11537" s="82" t="s">
        <v>100135</v>
      </c>
      <c r="R11537"/>
    </row>
    <row r="11538" spans="12:18" x14ac:dyDescent="0.25">
      <c r="L11538" t="s">
        <v>1657</v>
      </c>
      <c r="M11538" t="s">
        <v>34603</v>
      </c>
      <c r="N11538" t="s">
        <v>48804</v>
      </c>
      <c r="O11538" s="76" t="s">
        <v>4356</v>
      </c>
      <c r="P11538" s="82">
        <v>208</v>
      </c>
      <c r="Q11538" s="82" t="s">
        <v>100136</v>
      </c>
      <c r="R11538"/>
    </row>
    <row r="11539" spans="12:18" x14ac:dyDescent="0.25">
      <c r="L11539" t="s">
        <v>1657</v>
      </c>
      <c r="M11539" t="s">
        <v>20994</v>
      </c>
      <c r="N11539" t="s">
        <v>48805</v>
      </c>
      <c r="O11539" s="76" t="s">
        <v>4356</v>
      </c>
      <c r="P11539" s="82">
        <v>60</v>
      </c>
      <c r="Q11539" s="82" t="s">
        <v>100137</v>
      </c>
      <c r="R11539"/>
    </row>
    <row r="11540" spans="12:18" x14ac:dyDescent="0.25">
      <c r="L11540" t="s">
        <v>1657</v>
      </c>
      <c r="M11540" t="s">
        <v>8791</v>
      </c>
      <c r="N11540" t="s">
        <v>48806</v>
      </c>
      <c r="O11540" s="76" t="s">
        <v>4366</v>
      </c>
      <c r="P11540" s="82">
        <v>134</v>
      </c>
      <c r="Q11540" s="82" t="s">
        <v>100138</v>
      </c>
      <c r="R11540"/>
    </row>
    <row r="11541" spans="12:18" x14ac:dyDescent="0.25">
      <c r="L11541" t="s">
        <v>1657</v>
      </c>
      <c r="M11541" t="s">
        <v>18845</v>
      </c>
      <c r="N11541" t="s">
        <v>48807</v>
      </c>
      <c r="O11541" s="76" t="s">
        <v>4356</v>
      </c>
      <c r="P11541" s="82">
        <v>1462</v>
      </c>
      <c r="Q11541" s="82" t="s">
        <v>100139</v>
      </c>
      <c r="R11541"/>
    </row>
    <row r="11542" spans="12:18" x14ac:dyDescent="0.25">
      <c r="L11542" t="s">
        <v>1657</v>
      </c>
      <c r="M11542" t="s">
        <v>20995</v>
      </c>
      <c r="N11542" t="s">
        <v>48808</v>
      </c>
      <c r="O11542" s="76" t="s">
        <v>4356</v>
      </c>
      <c r="P11542" s="82">
        <v>991</v>
      </c>
      <c r="Q11542" s="82" t="s">
        <v>100140</v>
      </c>
      <c r="R11542"/>
    </row>
    <row r="11543" spans="12:18" x14ac:dyDescent="0.25">
      <c r="L11543" t="s">
        <v>1657</v>
      </c>
      <c r="M11543" t="s">
        <v>34604</v>
      </c>
      <c r="N11543" t="s">
        <v>48809</v>
      </c>
      <c r="O11543" s="76" t="s">
        <v>4356</v>
      </c>
      <c r="P11543" s="82">
        <v>2070</v>
      </c>
      <c r="Q11543" s="82" t="s">
        <v>100141</v>
      </c>
      <c r="R11543"/>
    </row>
    <row r="11544" spans="12:18" x14ac:dyDescent="0.25">
      <c r="L11544" t="s">
        <v>1657</v>
      </c>
      <c r="M11544" t="s">
        <v>10640</v>
      </c>
      <c r="N11544" t="s">
        <v>48810</v>
      </c>
      <c r="O11544" s="76" t="s">
        <v>4366</v>
      </c>
      <c r="P11544" s="82">
        <v>68</v>
      </c>
      <c r="Q11544" s="82" t="s">
        <v>100142</v>
      </c>
      <c r="R11544"/>
    </row>
    <row r="11545" spans="12:18" x14ac:dyDescent="0.25">
      <c r="L11545" t="s">
        <v>1657</v>
      </c>
      <c r="M11545" t="s">
        <v>18847</v>
      </c>
      <c r="N11545" t="s">
        <v>48811</v>
      </c>
      <c r="O11545" s="76" t="s">
        <v>4374</v>
      </c>
      <c r="P11545" s="82">
        <v>2821</v>
      </c>
      <c r="Q11545" s="82" t="s">
        <v>72645</v>
      </c>
      <c r="R11545"/>
    </row>
    <row r="11546" spans="12:18" x14ac:dyDescent="0.25">
      <c r="L11546" t="s">
        <v>1657</v>
      </c>
      <c r="M11546" t="s">
        <v>10641</v>
      </c>
      <c r="N11546" t="s">
        <v>48812</v>
      </c>
      <c r="O11546" s="76" t="s">
        <v>4366</v>
      </c>
      <c r="P11546" s="82">
        <v>177</v>
      </c>
      <c r="Q11546" s="82" t="s">
        <v>100143</v>
      </c>
      <c r="R11546"/>
    </row>
    <row r="11547" spans="12:18" x14ac:dyDescent="0.25">
      <c r="L11547" t="s">
        <v>1657</v>
      </c>
      <c r="M11547" t="s">
        <v>34605</v>
      </c>
      <c r="N11547" t="s">
        <v>48813</v>
      </c>
      <c r="O11547" s="76" t="s">
        <v>4366</v>
      </c>
      <c r="P11547" s="82">
        <v>171</v>
      </c>
      <c r="Q11547" s="82" t="s">
        <v>100144</v>
      </c>
      <c r="R11547"/>
    </row>
    <row r="11548" spans="12:18" x14ac:dyDescent="0.25">
      <c r="L11548" t="s">
        <v>1657</v>
      </c>
      <c r="M11548" t="s">
        <v>18961</v>
      </c>
      <c r="N11548" t="s">
        <v>48814</v>
      </c>
      <c r="O11548" s="76" t="s">
        <v>4356</v>
      </c>
      <c r="P11548" s="82">
        <v>1891</v>
      </c>
      <c r="Q11548" s="82" t="s">
        <v>100416</v>
      </c>
      <c r="R11548"/>
    </row>
    <row r="11549" spans="12:18" x14ac:dyDescent="0.25">
      <c r="L11549" t="s">
        <v>1657</v>
      </c>
      <c r="M11549" t="s">
        <v>6043</v>
      </c>
      <c r="N11549" t="s">
        <v>48815</v>
      </c>
      <c r="O11549" s="76" t="s">
        <v>4366</v>
      </c>
      <c r="P11549" s="82">
        <v>292</v>
      </c>
      <c r="Q11549" s="82" t="s">
        <v>100145</v>
      </c>
      <c r="R11549"/>
    </row>
    <row r="11550" spans="12:18" x14ac:dyDescent="0.25">
      <c r="L11550" t="s">
        <v>1657</v>
      </c>
      <c r="M11550" t="s">
        <v>18848</v>
      </c>
      <c r="N11550" t="s">
        <v>48816</v>
      </c>
      <c r="O11550" s="76" t="s">
        <v>4356</v>
      </c>
      <c r="P11550" s="82">
        <v>1522</v>
      </c>
      <c r="Q11550" s="82" t="s">
        <v>100146</v>
      </c>
      <c r="R11550"/>
    </row>
    <row r="11551" spans="12:18" x14ac:dyDescent="0.25">
      <c r="L11551" t="s">
        <v>1657</v>
      </c>
      <c r="M11551" t="s">
        <v>20996</v>
      </c>
      <c r="N11551" t="s">
        <v>48817</v>
      </c>
      <c r="O11551" s="76" t="s">
        <v>4366</v>
      </c>
      <c r="P11551" s="82">
        <v>323</v>
      </c>
      <c r="Q11551" s="82" t="s">
        <v>100147</v>
      </c>
      <c r="R11551"/>
    </row>
    <row r="11552" spans="12:18" x14ac:dyDescent="0.25">
      <c r="L11552" t="s">
        <v>1657</v>
      </c>
      <c r="M11552" t="s">
        <v>20997</v>
      </c>
      <c r="N11552" t="s">
        <v>48818</v>
      </c>
      <c r="O11552" s="76" t="s">
        <v>4366</v>
      </c>
      <c r="P11552" s="82">
        <v>77</v>
      </c>
      <c r="Q11552" s="82" t="s">
        <v>100148</v>
      </c>
      <c r="R11552"/>
    </row>
    <row r="11553" spans="12:18" x14ac:dyDescent="0.25">
      <c r="L11553" t="s">
        <v>1657</v>
      </c>
      <c r="M11553" t="s">
        <v>20998</v>
      </c>
      <c r="N11553" t="s">
        <v>48819</v>
      </c>
      <c r="O11553" s="76" t="s">
        <v>4366</v>
      </c>
      <c r="P11553" s="82">
        <v>364</v>
      </c>
      <c r="Q11553" s="82" t="s">
        <v>100149</v>
      </c>
      <c r="R11553"/>
    </row>
    <row r="11554" spans="12:18" x14ac:dyDescent="0.25">
      <c r="L11554" t="s">
        <v>1657</v>
      </c>
      <c r="M11554" t="s">
        <v>18849</v>
      </c>
      <c r="N11554" t="s">
        <v>48820</v>
      </c>
      <c r="O11554" s="76" t="s">
        <v>4356</v>
      </c>
      <c r="P11554" s="82">
        <v>1382</v>
      </c>
      <c r="Q11554" s="82" t="s">
        <v>100150</v>
      </c>
      <c r="R11554"/>
    </row>
    <row r="11555" spans="12:18" x14ac:dyDescent="0.25">
      <c r="L11555" t="s">
        <v>1657</v>
      </c>
      <c r="M11555" t="s">
        <v>8792</v>
      </c>
      <c r="N11555" t="s">
        <v>48821</v>
      </c>
      <c r="O11555" s="76" t="s">
        <v>4450</v>
      </c>
      <c r="P11555" s="82">
        <v>8880</v>
      </c>
      <c r="Q11555" s="82" t="s">
        <v>72645</v>
      </c>
      <c r="R11555"/>
    </row>
    <row r="11556" spans="12:18" x14ac:dyDescent="0.25">
      <c r="L11556" t="s">
        <v>1657</v>
      </c>
      <c r="M11556" t="s">
        <v>10642</v>
      </c>
      <c r="N11556" t="s">
        <v>48822</v>
      </c>
      <c r="O11556" s="76" t="s">
        <v>4366</v>
      </c>
      <c r="P11556" s="82">
        <v>265</v>
      </c>
      <c r="Q11556" s="82" t="s">
        <v>100151</v>
      </c>
      <c r="R11556"/>
    </row>
    <row r="11557" spans="12:18" x14ac:dyDescent="0.25">
      <c r="L11557" t="s">
        <v>1657</v>
      </c>
      <c r="M11557" t="s">
        <v>18851</v>
      </c>
      <c r="N11557" t="s">
        <v>48823</v>
      </c>
      <c r="O11557" s="76" t="s">
        <v>4374</v>
      </c>
      <c r="P11557" s="82">
        <v>1588</v>
      </c>
      <c r="Q11557" s="82" t="s">
        <v>72645</v>
      </c>
      <c r="R11557"/>
    </row>
    <row r="11558" spans="12:18" x14ac:dyDescent="0.25">
      <c r="L11558" t="s">
        <v>1657</v>
      </c>
      <c r="M11558" t="s">
        <v>11024</v>
      </c>
      <c r="N11558" t="s">
        <v>48824</v>
      </c>
      <c r="O11558" s="76" t="s">
        <v>4356</v>
      </c>
      <c r="P11558" s="82">
        <v>738</v>
      </c>
      <c r="Q11558" s="82" t="s">
        <v>100152</v>
      </c>
      <c r="R11558"/>
    </row>
    <row r="11559" spans="12:18" x14ac:dyDescent="0.25">
      <c r="L11559" t="s">
        <v>1657</v>
      </c>
      <c r="M11559" t="s">
        <v>10643</v>
      </c>
      <c r="N11559" t="s">
        <v>48825</v>
      </c>
      <c r="O11559" s="76" t="s">
        <v>4356</v>
      </c>
      <c r="P11559" s="82">
        <v>625</v>
      </c>
      <c r="Q11559" s="82" t="s">
        <v>100153</v>
      </c>
      <c r="R11559"/>
    </row>
    <row r="11560" spans="12:18" x14ac:dyDescent="0.25">
      <c r="L11560" t="s">
        <v>1657</v>
      </c>
      <c r="M11560" t="s">
        <v>20999</v>
      </c>
      <c r="N11560" t="s">
        <v>48826</v>
      </c>
      <c r="O11560" s="76" t="s">
        <v>4356</v>
      </c>
      <c r="P11560" s="82">
        <v>3050</v>
      </c>
      <c r="Q11560" s="82" t="s">
        <v>100154</v>
      </c>
      <c r="R11560"/>
    </row>
    <row r="11561" spans="12:18" x14ac:dyDescent="0.25">
      <c r="L11561" t="s">
        <v>1657</v>
      </c>
      <c r="M11561" t="s">
        <v>10644</v>
      </c>
      <c r="N11561" t="s">
        <v>48827</v>
      </c>
      <c r="O11561" s="76" t="s">
        <v>4356</v>
      </c>
      <c r="P11561" s="82">
        <v>322</v>
      </c>
      <c r="Q11561" s="82" t="s">
        <v>100155</v>
      </c>
      <c r="R11561"/>
    </row>
    <row r="11562" spans="12:18" x14ac:dyDescent="0.25">
      <c r="L11562" t="s">
        <v>1657</v>
      </c>
      <c r="M11562" t="s">
        <v>34575</v>
      </c>
      <c r="N11562" t="s">
        <v>48828</v>
      </c>
      <c r="O11562" s="76" t="s">
        <v>4356</v>
      </c>
      <c r="P11562" s="82">
        <v>548</v>
      </c>
      <c r="Q11562" s="82" t="s">
        <v>99977</v>
      </c>
      <c r="R11562"/>
    </row>
    <row r="11563" spans="12:18" x14ac:dyDescent="0.25">
      <c r="L11563" t="s">
        <v>1657</v>
      </c>
      <c r="M11563" t="s">
        <v>10594</v>
      </c>
      <c r="N11563" t="s">
        <v>48829</v>
      </c>
      <c r="O11563" s="76" t="s">
        <v>4356</v>
      </c>
      <c r="P11563" s="82">
        <v>979</v>
      </c>
      <c r="Q11563" s="82" t="s">
        <v>99991</v>
      </c>
      <c r="R11563"/>
    </row>
    <row r="11564" spans="12:18" x14ac:dyDescent="0.25">
      <c r="L11564" t="s">
        <v>1657</v>
      </c>
      <c r="M11564" t="s">
        <v>20952</v>
      </c>
      <c r="N11564" t="s">
        <v>48830</v>
      </c>
      <c r="O11564" s="76" t="s">
        <v>4356</v>
      </c>
      <c r="P11564" s="82">
        <v>454</v>
      </c>
      <c r="Q11564" s="82" t="s">
        <v>99995</v>
      </c>
      <c r="R11564"/>
    </row>
    <row r="11565" spans="12:18" x14ac:dyDescent="0.25">
      <c r="L11565" t="s">
        <v>1657</v>
      </c>
      <c r="M11565" t="s">
        <v>10601</v>
      </c>
      <c r="N11565" t="s">
        <v>48831</v>
      </c>
      <c r="O11565" s="76" t="s">
        <v>4356</v>
      </c>
      <c r="P11565" s="82">
        <v>736</v>
      </c>
      <c r="Q11565" s="82" t="s">
        <v>100015</v>
      </c>
      <c r="R11565"/>
    </row>
    <row r="11566" spans="12:18" x14ac:dyDescent="0.25">
      <c r="L11566" t="s">
        <v>1657</v>
      </c>
      <c r="M11566" t="s">
        <v>20968</v>
      </c>
      <c r="N11566" t="s">
        <v>48832</v>
      </c>
      <c r="O11566" s="76" t="s">
        <v>4356</v>
      </c>
      <c r="P11566" s="82">
        <v>465</v>
      </c>
      <c r="Q11566" s="82" t="s">
        <v>100047</v>
      </c>
      <c r="R11566"/>
    </row>
    <row r="11567" spans="12:18" x14ac:dyDescent="0.25">
      <c r="L11567" t="s">
        <v>1657</v>
      </c>
      <c r="M11567" t="s">
        <v>10620</v>
      </c>
      <c r="N11567" t="s">
        <v>48833</v>
      </c>
      <c r="O11567" s="76" t="s">
        <v>4356</v>
      </c>
      <c r="P11567" s="82">
        <v>343</v>
      </c>
      <c r="Q11567" s="82" t="s">
        <v>100063</v>
      </c>
      <c r="R11567"/>
    </row>
    <row r="11568" spans="12:18" x14ac:dyDescent="0.25">
      <c r="L11568" t="s">
        <v>1657</v>
      </c>
      <c r="M11568" t="s">
        <v>18815</v>
      </c>
      <c r="N11568" t="s">
        <v>48834</v>
      </c>
      <c r="O11568" s="76" t="s">
        <v>4356</v>
      </c>
      <c r="P11568" s="82">
        <v>2048</v>
      </c>
      <c r="Q11568" s="82" t="s">
        <v>100065</v>
      </c>
      <c r="R11568"/>
    </row>
    <row r="11569" spans="12:18" x14ac:dyDescent="0.25">
      <c r="L11569" t="s">
        <v>1657</v>
      </c>
      <c r="M11569" t="s">
        <v>18819</v>
      </c>
      <c r="N11569" t="s">
        <v>48835</v>
      </c>
      <c r="O11569" s="76" t="s">
        <v>4356</v>
      </c>
      <c r="P11569" s="82">
        <v>1897</v>
      </c>
      <c r="Q11569" s="82" t="s">
        <v>100073</v>
      </c>
      <c r="R11569"/>
    </row>
    <row r="11570" spans="12:18" x14ac:dyDescent="0.25">
      <c r="L11570" t="s">
        <v>1657</v>
      </c>
      <c r="M11570" t="s">
        <v>34591</v>
      </c>
      <c r="N11570" t="s">
        <v>48836</v>
      </c>
      <c r="O11570" s="76" t="s">
        <v>4366</v>
      </c>
      <c r="P11570" s="82">
        <v>103</v>
      </c>
      <c r="Q11570" s="82" t="s">
        <v>100078</v>
      </c>
      <c r="R11570"/>
    </row>
    <row r="11571" spans="12:18" x14ac:dyDescent="0.25">
      <c r="L11571" t="s">
        <v>1657</v>
      </c>
      <c r="M11571" t="s">
        <v>18834</v>
      </c>
      <c r="N11571" t="s">
        <v>48837</v>
      </c>
      <c r="O11571" s="76" t="s">
        <v>4356</v>
      </c>
      <c r="P11571" s="82">
        <v>433</v>
      </c>
      <c r="Q11571" s="82" t="s">
        <v>100109</v>
      </c>
      <c r="R11571"/>
    </row>
    <row r="11572" spans="12:18" x14ac:dyDescent="0.25">
      <c r="L11572" t="s">
        <v>1657</v>
      </c>
      <c r="M11572" t="s">
        <v>18910</v>
      </c>
      <c r="N11572" t="s">
        <v>48838</v>
      </c>
      <c r="O11572" s="76" t="s">
        <v>4366</v>
      </c>
      <c r="P11572" s="82">
        <v>176</v>
      </c>
      <c r="Q11572" s="82" t="s">
        <v>100271</v>
      </c>
      <c r="R11572"/>
    </row>
    <row r="11573" spans="12:18" x14ac:dyDescent="0.25">
      <c r="L11573" t="s">
        <v>1657</v>
      </c>
      <c r="M11573" t="s">
        <v>10661</v>
      </c>
      <c r="N11573" t="s">
        <v>48839</v>
      </c>
      <c r="O11573" s="76" t="s">
        <v>4356</v>
      </c>
      <c r="P11573" s="82">
        <v>447</v>
      </c>
      <c r="Q11573" s="82" t="s">
        <v>100274</v>
      </c>
      <c r="R11573"/>
    </row>
    <row r="11574" spans="12:18" x14ac:dyDescent="0.25">
      <c r="L11574" t="s">
        <v>1657</v>
      </c>
      <c r="M11574" t="s">
        <v>21000</v>
      </c>
      <c r="N11574" t="s">
        <v>48840</v>
      </c>
      <c r="O11574" s="76" t="s">
        <v>4356</v>
      </c>
      <c r="P11574" s="82">
        <v>268</v>
      </c>
      <c r="Q11574" s="82" t="s">
        <v>100156</v>
      </c>
      <c r="R11574"/>
    </row>
    <row r="11575" spans="12:18" x14ac:dyDescent="0.25">
      <c r="L11575" t="s">
        <v>1657</v>
      </c>
      <c r="M11575" t="s">
        <v>21831</v>
      </c>
      <c r="N11575" t="s">
        <v>48841</v>
      </c>
      <c r="O11575" s="76" t="s">
        <v>4356</v>
      </c>
      <c r="P11575" s="82">
        <v>43</v>
      </c>
      <c r="Q11575" s="82" t="s">
        <v>100157</v>
      </c>
      <c r="R11575"/>
    </row>
    <row r="11576" spans="12:18" x14ac:dyDescent="0.25">
      <c r="L11576" t="s">
        <v>1657</v>
      </c>
      <c r="M11576" t="s">
        <v>21001</v>
      </c>
      <c r="N11576" t="s">
        <v>48842</v>
      </c>
      <c r="O11576" s="76" t="s">
        <v>4374</v>
      </c>
      <c r="P11576" s="82">
        <v>9196</v>
      </c>
      <c r="Q11576" s="82" t="s">
        <v>72645</v>
      </c>
      <c r="R11576"/>
    </row>
    <row r="11577" spans="12:18" x14ac:dyDescent="0.25">
      <c r="L11577" t="s">
        <v>1657</v>
      </c>
      <c r="M11577" t="s">
        <v>34656</v>
      </c>
      <c r="N11577" t="s">
        <v>48843</v>
      </c>
      <c r="O11577" s="76" t="s">
        <v>4356</v>
      </c>
      <c r="P11577" s="82">
        <v>384</v>
      </c>
      <c r="Q11577" s="82" t="s">
        <v>100385</v>
      </c>
      <c r="R11577"/>
    </row>
    <row r="11578" spans="12:18" x14ac:dyDescent="0.25">
      <c r="L11578" t="s">
        <v>1657</v>
      </c>
      <c r="M11578" t="s">
        <v>21002</v>
      </c>
      <c r="N11578" t="s">
        <v>48844</v>
      </c>
      <c r="O11578" s="76" t="s">
        <v>4356</v>
      </c>
      <c r="P11578" s="82">
        <v>72</v>
      </c>
      <c r="Q11578" s="82" t="s">
        <v>100158</v>
      </c>
      <c r="R11578"/>
    </row>
    <row r="11579" spans="12:18" x14ac:dyDescent="0.25">
      <c r="L11579" t="s">
        <v>1657</v>
      </c>
      <c r="M11579" t="s">
        <v>10645</v>
      </c>
      <c r="N11579" t="s">
        <v>48845</v>
      </c>
      <c r="O11579" s="76" t="s">
        <v>4374</v>
      </c>
      <c r="P11579" s="82">
        <v>2737</v>
      </c>
      <c r="Q11579" s="82" t="s">
        <v>72645</v>
      </c>
      <c r="R11579"/>
    </row>
    <row r="11580" spans="12:18" x14ac:dyDescent="0.25">
      <c r="L11580" t="s">
        <v>1657</v>
      </c>
      <c r="M11580" t="s">
        <v>18853</v>
      </c>
      <c r="N11580" t="s">
        <v>48846</v>
      </c>
      <c r="O11580" s="76" t="s">
        <v>4356</v>
      </c>
      <c r="P11580" s="82">
        <v>103</v>
      </c>
      <c r="Q11580" s="82" t="s">
        <v>100159</v>
      </c>
      <c r="R11580"/>
    </row>
    <row r="11581" spans="12:18" x14ac:dyDescent="0.25">
      <c r="L11581" t="s">
        <v>1657</v>
      </c>
      <c r="M11581" t="s">
        <v>34606</v>
      </c>
      <c r="N11581" t="s">
        <v>48847</v>
      </c>
      <c r="O11581" s="76" t="s">
        <v>4366</v>
      </c>
      <c r="P11581" s="82">
        <v>81</v>
      </c>
      <c r="Q11581" s="82" t="s">
        <v>100160</v>
      </c>
      <c r="R11581"/>
    </row>
    <row r="11582" spans="12:18" x14ac:dyDescent="0.25">
      <c r="L11582" t="s">
        <v>1657</v>
      </c>
      <c r="M11582" t="s">
        <v>21003</v>
      </c>
      <c r="N11582" t="s">
        <v>48848</v>
      </c>
      <c r="O11582" s="76" t="s">
        <v>4356</v>
      </c>
      <c r="P11582" s="82">
        <v>440</v>
      </c>
      <c r="Q11582" s="82" t="s">
        <v>100161</v>
      </c>
      <c r="R11582"/>
    </row>
    <row r="11583" spans="12:18" x14ac:dyDescent="0.25">
      <c r="L11583" t="s">
        <v>1657</v>
      </c>
      <c r="M11583" t="s">
        <v>8793</v>
      </c>
      <c r="N11583" t="s">
        <v>48849</v>
      </c>
      <c r="O11583" s="76" t="s">
        <v>4356</v>
      </c>
      <c r="P11583" s="82">
        <v>2113</v>
      </c>
      <c r="Q11583" s="82" t="s">
        <v>100162</v>
      </c>
      <c r="R11583"/>
    </row>
    <row r="11584" spans="12:18" x14ac:dyDescent="0.25">
      <c r="L11584" t="s">
        <v>1657</v>
      </c>
      <c r="M11584" t="s">
        <v>9879</v>
      </c>
      <c r="N11584" t="s">
        <v>48850</v>
      </c>
      <c r="O11584" s="76" t="s">
        <v>4356</v>
      </c>
      <c r="P11584" s="82">
        <v>3678</v>
      </c>
      <c r="Q11584" s="82" t="s">
        <v>100163</v>
      </c>
      <c r="R11584"/>
    </row>
    <row r="11585" spans="12:18" x14ac:dyDescent="0.25">
      <c r="L11585" t="s">
        <v>1657</v>
      </c>
      <c r="M11585" t="s">
        <v>21004</v>
      </c>
      <c r="N11585" t="s">
        <v>48851</v>
      </c>
      <c r="O11585" s="76" t="s">
        <v>4366</v>
      </c>
      <c r="P11585" s="82">
        <v>126</v>
      </c>
      <c r="Q11585" s="82" t="s">
        <v>100164</v>
      </c>
      <c r="R11585"/>
    </row>
    <row r="11586" spans="12:18" x14ac:dyDescent="0.25">
      <c r="L11586" t="s">
        <v>1657</v>
      </c>
      <c r="M11586" t="s">
        <v>21005</v>
      </c>
      <c r="N11586" t="s">
        <v>48852</v>
      </c>
      <c r="O11586" s="76" t="s">
        <v>4366</v>
      </c>
      <c r="P11586" s="82">
        <v>130</v>
      </c>
      <c r="Q11586" s="82" t="s">
        <v>100165</v>
      </c>
      <c r="R11586"/>
    </row>
    <row r="11587" spans="12:18" x14ac:dyDescent="0.25">
      <c r="L11587" t="s">
        <v>1657</v>
      </c>
      <c r="M11587" t="s">
        <v>8794</v>
      </c>
      <c r="N11587" t="s">
        <v>48853</v>
      </c>
      <c r="O11587" s="76" t="s">
        <v>4366</v>
      </c>
      <c r="P11587" s="82">
        <v>292</v>
      </c>
      <c r="Q11587" s="82" t="s">
        <v>100166</v>
      </c>
      <c r="R11587"/>
    </row>
    <row r="11588" spans="12:18" x14ac:dyDescent="0.25">
      <c r="L11588" t="s">
        <v>1657</v>
      </c>
      <c r="M11588" t="s">
        <v>34607</v>
      </c>
      <c r="N11588" t="s">
        <v>48854</v>
      </c>
      <c r="O11588" s="76" t="s">
        <v>4356</v>
      </c>
      <c r="P11588" s="82">
        <v>3082</v>
      </c>
      <c r="Q11588" s="82" t="s">
        <v>100167</v>
      </c>
      <c r="R11588"/>
    </row>
    <row r="11589" spans="12:18" x14ac:dyDescent="0.25">
      <c r="L11589" t="s">
        <v>1657</v>
      </c>
      <c r="M11589" t="s">
        <v>18854</v>
      </c>
      <c r="N11589" t="s">
        <v>48855</v>
      </c>
      <c r="O11589" s="76" t="s">
        <v>4356</v>
      </c>
      <c r="P11589" s="82">
        <v>461</v>
      </c>
      <c r="Q11589" s="82" t="s">
        <v>100168</v>
      </c>
      <c r="R11589"/>
    </row>
    <row r="11590" spans="12:18" x14ac:dyDescent="0.25">
      <c r="L11590" t="s">
        <v>1657</v>
      </c>
      <c r="M11590" t="s">
        <v>21006</v>
      </c>
      <c r="N11590" t="s">
        <v>48856</v>
      </c>
      <c r="O11590" s="76" t="s">
        <v>4356</v>
      </c>
      <c r="P11590" s="82">
        <v>196</v>
      </c>
      <c r="Q11590" s="82" t="s">
        <v>100169</v>
      </c>
      <c r="R11590"/>
    </row>
    <row r="11591" spans="12:18" x14ac:dyDescent="0.25">
      <c r="L11591" t="s">
        <v>1657</v>
      </c>
      <c r="M11591" t="s">
        <v>18855</v>
      </c>
      <c r="N11591" t="s">
        <v>48857</v>
      </c>
      <c r="O11591" s="76" t="s">
        <v>4356</v>
      </c>
      <c r="P11591" s="82">
        <v>92</v>
      </c>
      <c r="Q11591" s="82" t="s">
        <v>100170</v>
      </c>
      <c r="R11591"/>
    </row>
    <row r="11592" spans="12:18" x14ac:dyDescent="0.25">
      <c r="L11592" t="s">
        <v>1657</v>
      </c>
      <c r="M11592" t="s">
        <v>34608</v>
      </c>
      <c r="N11592" t="s">
        <v>48858</v>
      </c>
      <c r="O11592" s="76" t="s">
        <v>4356</v>
      </c>
      <c r="P11592" s="82">
        <v>55</v>
      </c>
      <c r="Q11592" s="82" t="s">
        <v>100171</v>
      </c>
      <c r="R11592"/>
    </row>
    <row r="11593" spans="12:18" x14ac:dyDescent="0.25">
      <c r="L11593" t="s">
        <v>1657</v>
      </c>
      <c r="M11593" t="s">
        <v>34609</v>
      </c>
      <c r="N11593" t="s">
        <v>48859</v>
      </c>
      <c r="O11593" s="76" t="s">
        <v>4366</v>
      </c>
      <c r="P11593" s="82">
        <v>227</v>
      </c>
      <c r="Q11593" s="82" t="s">
        <v>100172</v>
      </c>
      <c r="R11593"/>
    </row>
    <row r="11594" spans="12:18" x14ac:dyDescent="0.25">
      <c r="L11594" t="s">
        <v>1657</v>
      </c>
      <c r="M11594" t="s">
        <v>10646</v>
      </c>
      <c r="N11594" t="s">
        <v>48860</v>
      </c>
      <c r="O11594" s="76" t="s">
        <v>4356</v>
      </c>
      <c r="P11594" s="82">
        <v>344</v>
      </c>
      <c r="Q11594" s="82" t="s">
        <v>100173</v>
      </c>
      <c r="R11594"/>
    </row>
    <row r="11595" spans="12:18" x14ac:dyDescent="0.25">
      <c r="L11595" t="s">
        <v>1657</v>
      </c>
      <c r="M11595" t="s">
        <v>21008</v>
      </c>
      <c r="N11595" t="s">
        <v>48861</v>
      </c>
      <c r="O11595" s="76" t="s">
        <v>4366</v>
      </c>
      <c r="P11595" s="82">
        <v>34</v>
      </c>
      <c r="Q11595" s="82" t="s">
        <v>100175</v>
      </c>
      <c r="R11595"/>
    </row>
    <row r="11596" spans="12:18" x14ac:dyDescent="0.25">
      <c r="L11596" t="s">
        <v>1657</v>
      </c>
      <c r="M11596" t="s">
        <v>18857</v>
      </c>
      <c r="N11596" t="s">
        <v>48862</v>
      </c>
      <c r="O11596" s="76" t="s">
        <v>4366</v>
      </c>
      <c r="P11596" s="82">
        <v>115</v>
      </c>
      <c r="Q11596" s="82" t="s">
        <v>100176</v>
      </c>
      <c r="R11596"/>
    </row>
    <row r="11597" spans="12:18" x14ac:dyDescent="0.25">
      <c r="L11597" t="s">
        <v>1657</v>
      </c>
      <c r="M11597" t="s">
        <v>34610</v>
      </c>
      <c r="N11597" t="s">
        <v>48863</v>
      </c>
      <c r="O11597" s="76" t="s">
        <v>4356</v>
      </c>
      <c r="P11597" s="82">
        <v>409</v>
      </c>
      <c r="Q11597" s="82" t="s">
        <v>100177</v>
      </c>
      <c r="R11597"/>
    </row>
    <row r="11598" spans="12:18" x14ac:dyDescent="0.25">
      <c r="L11598" t="s">
        <v>1657</v>
      </c>
      <c r="M11598" t="s">
        <v>8795</v>
      </c>
      <c r="N11598" t="s">
        <v>48864</v>
      </c>
      <c r="O11598" s="76" t="s">
        <v>4356</v>
      </c>
      <c r="P11598" s="82">
        <v>963</v>
      </c>
      <c r="Q11598" s="82" t="s">
        <v>100178</v>
      </c>
      <c r="R11598"/>
    </row>
    <row r="11599" spans="12:18" x14ac:dyDescent="0.25">
      <c r="L11599" t="s">
        <v>1657</v>
      </c>
      <c r="M11599" t="s">
        <v>15166</v>
      </c>
      <c r="N11599" t="s">
        <v>48865</v>
      </c>
      <c r="O11599" s="76" t="s">
        <v>4356</v>
      </c>
      <c r="P11599" s="82">
        <v>484</v>
      </c>
      <c r="Q11599" s="82" t="s">
        <v>100179</v>
      </c>
      <c r="R11599"/>
    </row>
    <row r="11600" spans="12:18" x14ac:dyDescent="0.25">
      <c r="L11600" t="s">
        <v>1657</v>
      </c>
      <c r="M11600" t="s">
        <v>21009</v>
      </c>
      <c r="N11600" t="s">
        <v>48866</v>
      </c>
      <c r="O11600" s="76" t="s">
        <v>4356</v>
      </c>
      <c r="P11600" s="82">
        <v>478</v>
      </c>
      <c r="Q11600" s="82" t="s">
        <v>100180</v>
      </c>
      <c r="R11600"/>
    </row>
    <row r="11601" spans="12:18" x14ac:dyDescent="0.25">
      <c r="L11601" t="s">
        <v>1657</v>
      </c>
      <c r="M11601" t="s">
        <v>34611</v>
      </c>
      <c r="N11601" t="s">
        <v>48867</v>
      </c>
      <c r="O11601" s="76" t="s">
        <v>4366</v>
      </c>
      <c r="P11601" s="82">
        <v>218</v>
      </c>
      <c r="Q11601" s="82" t="s">
        <v>100181</v>
      </c>
      <c r="R11601"/>
    </row>
    <row r="11602" spans="12:18" x14ac:dyDescent="0.25">
      <c r="L11602" t="s">
        <v>1657</v>
      </c>
      <c r="M11602" t="s">
        <v>10647</v>
      </c>
      <c r="N11602" t="s">
        <v>48868</v>
      </c>
      <c r="O11602" s="76" t="s">
        <v>4366</v>
      </c>
      <c r="P11602" s="82">
        <v>145</v>
      </c>
      <c r="Q11602" s="82" t="s">
        <v>100182</v>
      </c>
      <c r="R11602"/>
    </row>
    <row r="11603" spans="12:18" x14ac:dyDescent="0.25">
      <c r="L11603" t="s">
        <v>1657</v>
      </c>
      <c r="M11603" t="s">
        <v>18859</v>
      </c>
      <c r="N11603" t="s">
        <v>48869</v>
      </c>
      <c r="O11603" s="76" t="s">
        <v>4356</v>
      </c>
      <c r="P11603" s="82">
        <v>967</v>
      </c>
      <c r="Q11603" s="82" t="s">
        <v>100183</v>
      </c>
      <c r="R11603"/>
    </row>
    <row r="11604" spans="12:18" x14ac:dyDescent="0.25">
      <c r="L11604" t="s">
        <v>1657</v>
      </c>
      <c r="M11604" t="s">
        <v>18861</v>
      </c>
      <c r="N11604" t="s">
        <v>48870</v>
      </c>
      <c r="O11604" s="76" t="s">
        <v>4356</v>
      </c>
      <c r="P11604" s="82">
        <v>123</v>
      </c>
      <c r="Q11604" s="82" t="s">
        <v>100184</v>
      </c>
      <c r="R11604"/>
    </row>
    <row r="11605" spans="12:18" x14ac:dyDescent="0.25">
      <c r="L11605" t="s">
        <v>1657</v>
      </c>
      <c r="M11605" t="s">
        <v>18863</v>
      </c>
      <c r="N11605" t="s">
        <v>48871</v>
      </c>
      <c r="O11605" s="76" t="s">
        <v>4366</v>
      </c>
      <c r="P11605" s="82">
        <v>61</v>
      </c>
      <c r="Q11605" s="82" t="s">
        <v>100185</v>
      </c>
      <c r="R11605"/>
    </row>
    <row r="11606" spans="12:18" x14ac:dyDescent="0.25">
      <c r="L11606" t="s">
        <v>1657</v>
      </c>
      <c r="M11606" t="s">
        <v>34612</v>
      </c>
      <c r="N11606" t="s">
        <v>48872</v>
      </c>
      <c r="O11606" s="76" t="s">
        <v>4356</v>
      </c>
      <c r="P11606" s="82">
        <v>357</v>
      </c>
      <c r="Q11606" s="82" t="s">
        <v>100186</v>
      </c>
      <c r="R11606"/>
    </row>
    <row r="11607" spans="12:18" x14ac:dyDescent="0.25">
      <c r="L11607" t="s">
        <v>1657</v>
      </c>
      <c r="M11607" t="s">
        <v>34613</v>
      </c>
      <c r="N11607" t="s">
        <v>48873</v>
      </c>
      <c r="O11607" s="76" t="s">
        <v>4356</v>
      </c>
      <c r="P11607" s="82">
        <v>2383</v>
      </c>
      <c r="Q11607" s="82" t="s">
        <v>100187</v>
      </c>
      <c r="R11607"/>
    </row>
    <row r="11608" spans="12:18" x14ac:dyDescent="0.25">
      <c r="L11608" t="s">
        <v>1657</v>
      </c>
      <c r="M11608" t="s">
        <v>8796</v>
      </c>
      <c r="N11608" t="s">
        <v>48874</v>
      </c>
      <c r="O11608" s="76" t="s">
        <v>4356</v>
      </c>
      <c r="P11608" s="82">
        <v>179</v>
      </c>
      <c r="Q11608" s="82" t="s">
        <v>100188</v>
      </c>
      <c r="R11608"/>
    </row>
    <row r="11609" spans="12:18" x14ac:dyDescent="0.25">
      <c r="L11609" t="s">
        <v>1657</v>
      </c>
      <c r="M11609" t="s">
        <v>18864</v>
      </c>
      <c r="N11609" t="s">
        <v>48875</v>
      </c>
      <c r="O11609" s="76" t="s">
        <v>4356</v>
      </c>
      <c r="P11609" s="82">
        <v>89</v>
      </c>
      <c r="Q11609" s="82" t="s">
        <v>100189</v>
      </c>
      <c r="R11609"/>
    </row>
    <row r="11610" spans="12:18" x14ac:dyDescent="0.25">
      <c r="L11610" t="s">
        <v>1657</v>
      </c>
      <c r="M11610" t="s">
        <v>34614</v>
      </c>
      <c r="N11610" t="s">
        <v>48876</v>
      </c>
      <c r="O11610" s="76" t="s">
        <v>4356</v>
      </c>
      <c r="P11610" s="82">
        <v>233</v>
      </c>
      <c r="Q11610" s="82" t="s">
        <v>100190</v>
      </c>
      <c r="R11610"/>
    </row>
    <row r="11611" spans="12:18" x14ac:dyDescent="0.25">
      <c r="L11611" t="s">
        <v>1657</v>
      </c>
      <c r="M11611" t="s">
        <v>18866</v>
      </c>
      <c r="N11611" t="s">
        <v>48877</v>
      </c>
      <c r="O11611" s="76" t="s">
        <v>4356</v>
      </c>
      <c r="P11611" s="82">
        <v>323</v>
      </c>
      <c r="Q11611" s="82" t="s">
        <v>100191</v>
      </c>
      <c r="R11611"/>
    </row>
    <row r="11612" spans="12:18" x14ac:dyDescent="0.25">
      <c r="L11612" t="s">
        <v>1657</v>
      </c>
      <c r="M11612" t="s">
        <v>21010</v>
      </c>
      <c r="N11612" t="s">
        <v>48878</v>
      </c>
      <c r="O11612" s="76" t="s">
        <v>4356</v>
      </c>
      <c r="P11612" s="82">
        <v>206</v>
      </c>
      <c r="Q11612" s="82" t="s">
        <v>100192</v>
      </c>
      <c r="R11612"/>
    </row>
    <row r="11613" spans="12:18" x14ac:dyDescent="0.25">
      <c r="L11613" t="s">
        <v>1657</v>
      </c>
      <c r="M11613" t="s">
        <v>18868</v>
      </c>
      <c r="N11613" t="s">
        <v>48879</v>
      </c>
      <c r="O11613" s="76" t="s">
        <v>4356</v>
      </c>
      <c r="P11613" s="82">
        <v>518</v>
      </c>
      <c r="Q11613" s="82" t="s">
        <v>100193</v>
      </c>
      <c r="R11613"/>
    </row>
    <row r="11614" spans="12:18" x14ac:dyDescent="0.25">
      <c r="L11614" t="s">
        <v>1657</v>
      </c>
      <c r="M11614" t="s">
        <v>21011</v>
      </c>
      <c r="N11614" t="s">
        <v>48880</v>
      </c>
      <c r="O11614" s="76" t="s">
        <v>4356</v>
      </c>
      <c r="P11614" s="82">
        <v>304</v>
      </c>
      <c r="Q11614" s="82" t="s">
        <v>100194</v>
      </c>
      <c r="R11614"/>
    </row>
    <row r="11615" spans="12:18" x14ac:dyDescent="0.25">
      <c r="L11615" t="s">
        <v>1657</v>
      </c>
      <c r="M11615" t="s">
        <v>34615</v>
      </c>
      <c r="N11615" t="s">
        <v>48881</v>
      </c>
      <c r="O11615" s="76" t="s">
        <v>4366</v>
      </c>
      <c r="P11615" s="82">
        <v>233</v>
      </c>
      <c r="Q11615" s="82" t="s">
        <v>100195</v>
      </c>
      <c r="R11615"/>
    </row>
    <row r="11616" spans="12:18" x14ac:dyDescent="0.25">
      <c r="L11616" t="s">
        <v>1657</v>
      </c>
      <c r="M11616" t="s">
        <v>10648</v>
      </c>
      <c r="N11616" t="s">
        <v>48882</v>
      </c>
      <c r="O11616" s="76" t="s">
        <v>4366</v>
      </c>
      <c r="P11616" s="82">
        <v>93</v>
      </c>
      <c r="Q11616" s="82" t="s">
        <v>100196</v>
      </c>
      <c r="R11616"/>
    </row>
    <row r="11617" spans="12:18" x14ac:dyDescent="0.25">
      <c r="L11617" t="s">
        <v>1657</v>
      </c>
      <c r="M11617" t="s">
        <v>8797</v>
      </c>
      <c r="N11617" t="s">
        <v>48883</v>
      </c>
      <c r="O11617" s="76" t="s">
        <v>4356</v>
      </c>
      <c r="P11617" s="82">
        <v>1281</v>
      </c>
      <c r="Q11617" s="82" t="s">
        <v>100197</v>
      </c>
      <c r="R11617"/>
    </row>
    <row r="11618" spans="12:18" x14ac:dyDescent="0.25">
      <c r="L11618" t="s">
        <v>1657</v>
      </c>
      <c r="M11618" t="s">
        <v>21012</v>
      </c>
      <c r="N11618" t="s">
        <v>48884</v>
      </c>
      <c r="O11618" s="76" t="s">
        <v>4366</v>
      </c>
      <c r="P11618" s="82">
        <v>25</v>
      </c>
      <c r="Q11618" s="82" t="s">
        <v>100198</v>
      </c>
      <c r="R11618"/>
    </row>
    <row r="11619" spans="12:18" x14ac:dyDescent="0.25">
      <c r="L11619" t="s">
        <v>1657</v>
      </c>
      <c r="M11619" t="s">
        <v>8798</v>
      </c>
      <c r="N11619" t="s">
        <v>48885</v>
      </c>
      <c r="O11619" s="76" t="s">
        <v>4356</v>
      </c>
      <c r="P11619" s="82">
        <v>621</v>
      </c>
      <c r="Q11619" s="82" t="s">
        <v>100199</v>
      </c>
      <c r="R11619"/>
    </row>
    <row r="11620" spans="12:18" x14ac:dyDescent="0.25">
      <c r="L11620" t="s">
        <v>1657</v>
      </c>
      <c r="M11620" t="s">
        <v>18870</v>
      </c>
      <c r="N11620" t="s">
        <v>48886</v>
      </c>
      <c r="O11620" s="76" t="s">
        <v>4366</v>
      </c>
      <c r="P11620" s="82">
        <v>89</v>
      </c>
      <c r="Q11620" s="82" t="s">
        <v>100200</v>
      </c>
      <c r="R11620"/>
    </row>
    <row r="11621" spans="12:18" x14ac:dyDescent="0.25">
      <c r="L11621" t="s">
        <v>1657</v>
      </c>
      <c r="M11621" t="s">
        <v>21013</v>
      </c>
      <c r="N11621" t="s">
        <v>48887</v>
      </c>
      <c r="O11621" s="76" t="s">
        <v>4356</v>
      </c>
      <c r="P11621" s="82">
        <v>768</v>
      </c>
      <c r="Q11621" s="82" t="s">
        <v>100201</v>
      </c>
      <c r="R11621"/>
    </row>
    <row r="11622" spans="12:18" x14ac:dyDescent="0.25">
      <c r="L11622" t="s">
        <v>1657</v>
      </c>
      <c r="M11622" t="s">
        <v>21014</v>
      </c>
      <c r="N11622" t="s">
        <v>48888</v>
      </c>
      <c r="O11622" s="76" t="s">
        <v>4356</v>
      </c>
      <c r="P11622" s="82">
        <v>486</v>
      </c>
      <c r="Q11622" s="82" t="s">
        <v>100202</v>
      </c>
      <c r="R11622"/>
    </row>
    <row r="11623" spans="12:18" x14ac:dyDescent="0.25">
      <c r="L11623" t="s">
        <v>1657</v>
      </c>
      <c r="M11623" t="s">
        <v>10649</v>
      </c>
      <c r="N11623" t="s">
        <v>48889</v>
      </c>
      <c r="O11623" s="76" t="s">
        <v>4356</v>
      </c>
      <c r="P11623" s="82">
        <v>269</v>
      </c>
      <c r="Q11623" s="82" t="s">
        <v>100203</v>
      </c>
      <c r="R11623"/>
    </row>
    <row r="11624" spans="12:18" x14ac:dyDescent="0.25">
      <c r="L11624" t="s">
        <v>1657</v>
      </c>
      <c r="M11624" t="s">
        <v>18080</v>
      </c>
      <c r="N11624" t="s">
        <v>48890</v>
      </c>
      <c r="O11624" s="76" t="s">
        <v>4356</v>
      </c>
      <c r="P11624" s="82">
        <v>5615</v>
      </c>
      <c r="Q11624" s="82" t="s">
        <v>100204</v>
      </c>
      <c r="R11624"/>
    </row>
    <row r="11625" spans="12:18" x14ac:dyDescent="0.25">
      <c r="L11625" t="s">
        <v>1657</v>
      </c>
      <c r="M11625" t="s">
        <v>18872</v>
      </c>
      <c r="N11625" t="s">
        <v>48891</v>
      </c>
      <c r="O11625" s="76" t="s">
        <v>4366</v>
      </c>
      <c r="P11625" s="82">
        <v>177</v>
      </c>
      <c r="Q11625" s="82" t="s">
        <v>100205</v>
      </c>
      <c r="R11625"/>
    </row>
    <row r="11626" spans="12:18" x14ac:dyDescent="0.25">
      <c r="L11626" t="s">
        <v>1657</v>
      </c>
      <c r="M11626" t="s">
        <v>7564</v>
      </c>
      <c r="N11626" t="s">
        <v>48892</v>
      </c>
      <c r="O11626" s="76" t="s">
        <v>4366</v>
      </c>
      <c r="P11626" s="82">
        <v>63</v>
      </c>
      <c r="Q11626" s="82" t="s">
        <v>100206</v>
      </c>
      <c r="R11626"/>
    </row>
    <row r="11627" spans="12:18" x14ac:dyDescent="0.25">
      <c r="L11627" t="s">
        <v>1657</v>
      </c>
      <c r="M11627" t="s">
        <v>10650</v>
      </c>
      <c r="N11627" t="s">
        <v>48893</v>
      </c>
      <c r="O11627" s="76" t="s">
        <v>4374</v>
      </c>
      <c r="P11627" s="82">
        <v>780</v>
      </c>
      <c r="Q11627" s="82" t="s">
        <v>100207</v>
      </c>
      <c r="R11627"/>
    </row>
    <row r="11628" spans="12:18" x14ac:dyDescent="0.25">
      <c r="L11628" t="s">
        <v>1657</v>
      </c>
      <c r="M11628" t="s">
        <v>17027</v>
      </c>
      <c r="N11628" t="s">
        <v>48894</v>
      </c>
      <c r="O11628" s="76" t="s">
        <v>4356</v>
      </c>
      <c r="P11628" s="82">
        <v>2494</v>
      </c>
      <c r="Q11628" s="82" t="s">
        <v>100208</v>
      </c>
      <c r="R11628"/>
    </row>
    <row r="11629" spans="12:18" x14ac:dyDescent="0.25">
      <c r="L11629" t="s">
        <v>1657</v>
      </c>
      <c r="M11629" t="s">
        <v>18874</v>
      </c>
      <c r="N11629" t="s">
        <v>48895</v>
      </c>
      <c r="O11629" s="76" t="s">
        <v>4356</v>
      </c>
      <c r="P11629" s="82">
        <v>1014</v>
      </c>
      <c r="Q11629" s="82" t="s">
        <v>100209</v>
      </c>
      <c r="R11629"/>
    </row>
    <row r="11630" spans="12:18" x14ac:dyDescent="0.25">
      <c r="L11630" t="s">
        <v>1657</v>
      </c>
      <c r="M11630" t="s">
        <v>10651</v>
      </c>
      <c r="N11630" t="s">
        <v>48896</v>
      </c>
      <c r="O11630" s="76" t="s">
        <v>4366</v>
      </c>
      <c r="P11630" s="82">
        <v>167</v>
      </c>
      <c r="Q11630" s="82" t="s">
        <v>100210</v>
      </c>
      <c r="R11630"/>
    </row>
    <row r="11631" spans="12:18" x14ac:dyDescent="0.25">
      <c r="L11631" t="s">
        <v>1657</v>
      </c>
      <c r="M11631" t="s">
        <v>8799</v>
      </c>
      <c r="N11631" t="s">
        <v>48897</v>
      </c>
      <c r="O11631" s="76" t="s">
        <v>4366</v>
      </c>
      <c r="P11631" s="82">
        <v>39</v>
      </c>
      <c r="Q11631" s="82" t="s">
        <v>100211</v>
      </c>
      <c r="R11631"/>
    </row>
    <row r="11632" spans="12:18" x14ac:dyDescent="0.25">
      <c r="L11632" t="s">
        <v>1657</v>
      </c>
      <c r="M11632" t="s">
        <v>34616</v>
      </c>
      <c r="N11632" t="s">
        <v>48898</v>
      </c>
      <c r="O11632" s="76" t="s">
        <v>4356</v>
      </c>
      <c r="P11632" s="82">
        <v>905</v>
      </c>
      <c r="Q11632" s="82" t="s">
        <v>100212</v>
      </c>
      <c r="R11632"/>
    </row>
    <row r="11633" spans="12:18" x14ac:dyDescent="0.25">
      <c r="L11633" t="s">
        <v>1657</v>
      </c>
      <c r="M11633" t="s">
        <v>10652</v>
      </c>
      <c r="N11633" t="s">
        <v>48899</v>
      </c>
      <c r="O11633" s="76" t="s">
        <v>4366</v>
      </c>
      <c r="P11633" s="82">
        <v>92</v>
      </c>
      <c r="Q11633" s="82" t="s">
        <v>100213</v>
      </c>
      <c r="R11633"/>
    </row>
    <row r="11634" spans="12:18" x14ac:dyDescent="0.25">
      <c r="L11634" t="s">
        <v>1657</v>
      </c>
      <c r="M11634" t="s">
        <v>34617</v>
      </c>
      <c r="N11634" t="s">
        <v>48900</v>
      </c>
      <c r="O11634" s="76" t="s">
        <v>4374</v>
      </c>
      <c r="P11634" s="82">
        <v>4546</v>
      </c>
      <c r="Q11634" s="82" t="s">
        <v>72645</v>
      </c>
      <c r="R11634"/>
    </row>
    <row r="11635" spans="12:18" x14ac:dyDescent="0.25">
      <c r="L11635" t="s">
        <v>1657</v>
      </c>
      <c r="M11635" t="s">
        <v>18876</v>
      </c>
      <c r="N11635" t="s">
        <v>48901</v>
      </c>
      <c r="O11635" s="76" t="s">
        <v>4356</v>
      </c>
      <c r="P11635" s="82">
        <v>235</v>
      </c>
      <c r="Q11635" s="82" t="s">
        <v>100214</v>
      </c>
      <c r="R11635"/>
    </row>
    <row r="11636" spans="12:18" x14ac:dyDescent="0.25">
      <c r="L11636" t="s">
        <v>1657</v>
      </c>
      <c r="M11636" t="s">
        <v>21015</v>
      </c>
      <c r="N11636" t="s">
        <v>48902</v>
      </c>
      <c r="O11636" s="76" t="s">
        <v>4366</v>
      </c>
      <c r="P11636" s="82">
        <v>96</v>
      </c>
      <c r="Q11636" s="82" t="s">
        <v>100215</v>
      </c>
      <c r="R11636"/>
    </row>
    <row r="11637" spans="12:18" x14ac:dyDescent="0.25">
      <c r="L11637" t="s">
        <v>1657</v>
      </c>
      <c r="M11637" t="s">
        <v>18878</v>
      </c>
      <c r="N11637" t="s">
        <v>48903</v>
      </c>
      <c r="O11637" s="76" t="s">
        <v>4366</v>
      </c>
      <c r="P11637" s="82">
        <v>62</v>
      </c>
      <c r="Q11637" s="82" t="s">
        <v>100216</v>
      </c>
      <c r="R11637"/>
    </row>
    <row r="11638" spans="12:18" x14ac:dyDescent="0.25">
      <c r="L11638" t="s">
        <v>1657</v>
      </c>
      <c r="M11638" t="s">
        <v>9072</v>
      </c>
      <c r="N11638" t="s">
        <v>48904</v>
      </c>
      <c r="O11638" s="76" t="s">
        <v>4356</v>
      </c>
      <c r="P11638" s="82">
        <v>1780</v>
      </c>
      <c r="Q11638" s="82" t="s">
        <v>100217</v>
      </c>
      <c r="R11638"/>
    </row>
    <row r="11639" spans="12:18" x14ac:dyDescent="0.25">
      <c r="L11639" t="s">
        <v>1657</v>
      </c>
      <c r="M11639" t="s">
        <v>18887</v>
      </c>
      <c r="N11639" t="s">
        <v>48905</v>
      </c>
      <c r="O11639" s="76" t="s">
        <v>4366</v>
      </c>
      <c r="P11639" s="82">
        <v>42</v>
      </c>
      <c r="Q11639" s="82" t="s">
        <v>100230</v>
      </c>
      <c r="R11639"/>
    </row>
    <row r="11640" spans="12:18" x14ac:dyDescent="0.25">
      <c r="L11640" t="s">
        <v>1657</v>
      </c>
      <c r="M11640" t="s">
        <v>8800</v>
      </c>
      <c r="N11640" t="s">
        <v>48906</v>
      </c>
      <c r="O11640" s="76" t="s">
        <v>4356</v>
      </c>
      <c r="P11640" s="82">
        <v>1682</v>
      </c>
      <c r="Q11640" s="82" t="s">
        <v>100218</v>
      </c>
      <c r="R11640"/>
    </row>
    <row r="11641" spans="12:18" x14ac:dyDescent="0.25">
      <c r="L11641" t="s">
        <v>1657</v>
      </c>
      <c r="M11641" t="s">
        <v>21016</v>
      </c>
      <c r="N11641" t="s">
        <v>48907</v>
      </c>
      <c r="O11641" s="76" t="s">
        <v>4366</v>
      </c>
      <c r="P11641" s="82">
        <v>288</v>
      </c>
      <c r="Q11641" s="82" t="s">
        <v>100219</v>
      </c>
      <c r="R11641"/>
    </row>
    <row r="11642" spans="12:18" x14ac:dyDescent="0.25">
      <c r="L11642" t="s">
        <v>1657</v>
      </c>
      <c r="M11642" t="s">
        <v>18880</v>
      </c>
      <c r="N11642" t="s">
        <v>48908</v>
      </c>
      <c r="O11642" s="76" t="s">
        <v>4356</v>
      </c>
      <c r="P11642" s="82">
        <v>3430</v>
      </c>
      <c r="Q11642" s="82" t="s">
        <v>100220</v>
      </c>
      <c r="R11642"/>
    </row>
    <row r="11643" spans="12:18" x14ac:dyDescent="0.25">
      <c r="L11643" t="s">
        <v>1657</v>
      </c>
      <c r="M11643" t="s">
        <v>8801</v>
      </c>
      <c r="N11643" t="s">
        <v>48909</v>
      </c>
      <c r="O11643" s="76" t="s">
        <v>4366</v>
      </c>
      <c r="P11643" s="82">
        <v>77</v>
      </c>
      <c r="Q11643" s="82" t="s">
        <v>100221</v>
      </c>
      <c r="R11643"/>
    </row>
    <row r="11644" spans="12:18" x14ac:dyDescent="0.25">
      <c r="L11644" t="s">
        <v>1657</v>
      </c>
      <c r="M11644" t="s">
        <v>18882</v>
      </c>
      <c r="N11644" t="s">
        <v>48910</v>
      </c>
      <c r="O11644" s="76" t="s">
        <v>4356</v>
      </c>
      <c r="P11644" s="82">
        <v>496</v>
      </c>
      <c r="Q11644" s="82" t="s">
        <v>100222</v>
      </c>
      <c r="R11644"/>
    </row>
    <row r="11645" spans="12:18" x14ac:dyDescent="0.25">
      <c r="L11645" t="s">
        <v>1657</v>
      </c>
      <c r="M11645" t="s">
        <v>8906</v>
      </c>
      <c r="N11645" t="s">
        <v>48911</v>
      </c>
      <c r="O11645" s="76" t="s">
        <v>4356</v>
      </c>
      <c r="P11645" s="82">
        <v>506</v>
      </c>
      <c r="Q11645" s="82" t="s">
        <v>100223</v>
      </c>
      <c r="R11645"/>
    </row>
    <row r="11646" spans="12:18" x14ac:dyDescent="0.25">
      <c r="L11646" t="s">
        <v>1657</v>
      </c>
      <c r="M11646" t="s">
        <v>8802</v>
      </c>
      <c r="N11646" t="s">
        <v>48912</v>
      </c>
      <c r="O11646" s="76" t="s">
        <v>4356</v>
      </c>
      <c r="P11646" s="82">
        <v>211</v>
      </c>
      <c r="Q11646" s="82" t="s">
        <v>100224</v>
      </c>
      <c r="R11646"/>
    </row>
    <row r="11647" spans="12:18" x14ac:dyDescent="0.25">
      <c r="L11647" t="s">
        <v>1657</v>
      </c>
      <c r="M11647" t="s">
        <v>18885</v>
      </c>
      <c r="N11647" t="s">
        <v>48913</v>
      </c>
      <c r="O11647" s="76" t="s">
        <v>4366</v>
      </c>
      <c r="P11647" s="82">
        <v>222</v>
      </c>
      <c r="Q11647" s="82" t="s">
        <v>100225</v>
      </c>
      <c r="R11647"/>
    </row>
    <row r="11648" spans="12:18" x14ac:dyDescent="0.25">
      <c r="L11648" t="s">
        <v>1657</v>
      </c>
      <c r="M11648" t="s">
        <v>10653</v>
      </c>
      <c r="N11648" t="s">
        <v>48914</v>
      </c>
      <c r="O11648" s="76" t="s">
        <v>4374</v>
      </c>
      <c r="P11648" s="82">
        <v>2925</v>
      </c>
      <c r="Q11648" s="82" t="s">
        <v>72645</v>
      </c>
      <c r="R11648"/>
    </row>
    <row r="11649" spans="12:18" x14ac:dyDescent="0.25">
      <c r="L11649" t="s">
        <v>1657</v>
      </c>
      <c r="M11649" t="s">
        <v>34618</v>
      </c>
      <c r="N11649" t="s">
        <v>48915</v>
      </c>
      <c r="O11649" s="76" t="s">
        <v>4366</v>
      </c>
      <c r="P11649" s="82">
        <v>476</v>
      </c>
      <c r="Q11649" s="82" t="s">
        <v>100226</v>
      </c>
      <c r="R11649"/>
    </row>
    <row r="11650" spans="12:18" x14ac:dyDescent="0.25">
      <c r="L11650" t="s">
        <v>1657</v>
      </c>
      <c r="M11650" t="s">
        <v>10654</v>
      </c>
      <c r="N11650" t="s">
        <v>48916</v>
      </c>
      <c r="O11650" s="76" t="s">
        <v>4356</v>
      </c>
      <c r="P11650" s="82">
        <v>611</v>
      </c>
      <c r="Q11650" s="82" t="s">
        <v>100227</v>
      </c>
      <c r="R11650"/>
    </row>
    <row r="11651" spans="12:18" x14ac:dyDescent="0.25">
      <c r="L11651" t="s">
        <v>1657</v>
      </c>
      <c r="M11651" t="s">
        <v>34619</v>
      </c>
      <c r="N11651" t="s">
        <v>48917</v>
      </c>
      <c r="O11651" s="76" t="s">
        <v>4366</v>
      </c>
      <c r="P11651" s="82">
        <v>84</v>
      </c>
      <c r="Q11651" s="82" t="s">
        <v>100228</v>
      </c>
      <c r="R11651"/>
    </row>
    <row r="11652" spans="12:18" x14ac:dyDescent="0.25">
      <c r="L11652" t="s">
        <v>1657</v>
      </c>
      <c r="M11652" t="s">
        <v>8803</v>
      </c>
      <c r="N11652" t="s">
        <v>48918</v>
      </c>
      <c r="O11652" s="76" t="s">
        <v>4356</v>
      </c>
      <c r="P11652" s="82">
        <v>246</v>
      </c>
      <c r="Q11652" s="82" t="s">
        <v>100229</v>
      </c>
      <c r="R11652"/>
    </row>
    <row r="11653" spans="12:18" x14ac:dyDescent="0.25">
      <c r="L11653" t="s">
        <v>1657</v>
      </c>
      <c r="M11653" t="s">
        <v>18889</v>
      </c>
      <c r="N11653" t="s">
        <v>48919</v>
      </c>
      <c r="O11653" s="76" t="s">
        <v>4366</v>
      </c>
      <c r="P11653" s="82">
        <v>135</v>
      </c>
      <c r="Q11653" s="82" t="s">
        <v>100231</v>
      </c>
      <c r="R11653"/>
    </row>
    <row r="11654" spans="12:18" x14ac:dyDescent="0.25">
      <c r="L11654" t="s">
        <v>1657</v>
      </c>
      <c r="M11654" t="s">
        <v>8804</v>
      </c>
      <c r="N11654" t="s">
        <v>48920</v>
      </c>
      <c r="O11654" s="76" t="s">
        <v>4356</v>
      </c>
      <c r="P11654" s="82">
        <v>442</v>
      </c>
      <c r="Q11654" s="82" t="s">
        <v>100232</v>
      </c>
      <c r="R11654"/>
    </row>
    <row r="11655" spans="12:18" x14ac:dyDescent="0.25">
      <c r="L11655" t="s">
        <v>1657</v>
      </c>
      <c r="M11655" t="s">
        <v>34620</v>
      </c>
      <c r="N11655" t="s">
        <v>48921</v>
      </c>
      <c r="O11655" s="76" t="s">
        <v>4366</v>
      </c>
      <c r="P11655" s="82">
        <v>455</v>
      </c>
      <c r="Q11655" s="82" t="s">
        <v>100233</v>
      </c>
      <c r="R11655"/>
    </row>
    <row r="11656" spans="12:18" x14ac:dyDescent="0.25">
      <c r="L11656" t="s">
        <v>1657</v>
      </c>
      <c r="M11656" t="s">
        <v>18891</v>
      </c>
      <c r="N11656" t="s">
        <v>48922</v>
      </c>
      <c r="O11656" s="76" t="s">
        <v>4366</v>
      </c>
      <c r="P11656" s="82">
        <v>176</v>
      </c>
      <c r="Q11656" s="82" t="s">
        <v>100234</v>
      </c>
      <c r="R11656"/>
    </row>
    <row r="11657" spans="12:18" x14ac:dyDescent="0.25">
      <c r="L11657" t="s">
        <v>1657</v>
      </c>
      <c r="M11657" t="s">
        <v>8805</v>
      </c>
      <c r="N11657" t="s">
        <v>48923</v>
      </c>
      <c r="O11657" s="76" t="s">
        <v>4356</v>
      </c>
      <c r="P11657" s="82">
        <v>977</v>
      </c>
      <c r="Q11657" s="82" t="s">
        <v>100235</v>
      </c>
      <c r="R11657"/>
    </row>
    <row r="11658" spans="12:18" x14ac:dyDescent="0.25">
      <c r="L11658" t="s">
        <v>1657</v>
      </c>
      <c r="M11658" t="s">
        <v>8806</v>
      </c>
      <c r="N11658" t="s">
        <v>48924</v>
      </c>
      <c r="O11658" s="76" t="s">
        <v>4356</v>
      </c>
      <c r="P11658" s="82">
        <v>3032</v>
      </c>
      <c r="Q11658" s="82" t="s">
        <v>100236</v>
      </c>
      <c r="R11658"/>
    </row>
    <row r="11659" spans="12:18" x14ac:dyDescent="0.25">
      <c r="L11659" t="s">
        <v>1657</v>
      </c>
      <c r="M11659" t="s">
        <v>10655</v>
      </c>
      <c r="N11659" t="s">
        <v>48925</v>
      </c>
      <c r="O11659" s="76" t="s">
        <v>4356</v>
      </c>
      <c r="P11659" s="82">
        <v>103</v>
      </c>
      <c r="Q11659" s="82" t="s">
        <v>100237</v>
      </c>
      <c r="R11659"/>
    </row>
    <row r="11660" spans="12:18" x14ac:dyDescent="0.25">
      <c r="L11660" t="s">
        <v>1657</v>
      </c>
      <c r="M11660" t="s">
        <v>21017</v>
      </c>
      <c r="N11660" t="s">
        <v>48926</v>
      </c>
      <c r="O11660" s="76" t="s">
        <v>4356</v>
      </c>
      <c r="P11660" s="82">
        <v>743</v>
      </c>
      <c r="Q11660" s="82" t="s">
        <v>100238</v>
      </c>
      <c r="R11660"/>
    </row>
    <row r="11661" spans="12:18" x14ac:dyDescent="0.25">
      <c r="L11661" t="s">
        <v>1657</v>
      </c>
      <c r="M11661" t="s">
        <v>8807</v>
      </c>
      <c r="N11661" t="s">
        <v>48927</v>
      </c>
      <c r="O11661" s="76" t="s">
        <v>4356</v>
      </c>
      <c r="P11661" s="82">
        <v>84</v>
      </c>
      <c r="Q11661" s="82" t="s">
        <v>100239</v>
      </c>
      <c r="R11661"/>
    </row>
    <row r="11662" spans="12:18" x14ac:dyDescent="0.25">
      <c r="L11662" t="s">
        <v>1657</v>
      </c>
      <c r="M11662" t="s">
        <v>34621</v>
      </c>
      <c r="N11662" t="s">
        <v>48928</v>
      </c>
      <c r="O11662" s="76" t="s">
        <v>4356</v>
      </c>
      <c r="P11662" s="82">
        <v>197</v>
      </c>
      <c r="Q11662" s="82" t="s">
        <v>100240</v>
      </c>
      <c r="R11662"/>
    </row>
    <row r="11663" spans="12:18" x14ac:dyDescent="0.25">
      <c r="L11663" t="s">
        <v>1657</v>
      </c>
      <c r="M11663" t="s">
        <v>8808</v>
      </c>
      <c r="N11663" t="s">
        <v>48929</v>
      </c>
      <c r="O11663" s="76" t="s">
        <v>4356</v>
      </c>
      <c r="P11663" s="82">
        <v>487</v>
      </c>
      <c r="Q11663" s="82" t="s">
        <v>100241</v>
      </c>
      <c r="R11663"/>
    </row>
    <row r="11664" spans="12:18" x14ac:dyDescent="0.25">
      <c r="L11664" t="s">
        <v>1657</v>
      </c>
      <c r="M11664" t="s">
        <v>10656</v>
      </c>
      <c r="N11664" t="s">
        <v>48930</v>
      </c>
      <c r="O11664" s="76" t="s">
        <v>4356</v>
      </c>
      <c r="P11664" s="82">
        <v>2430</v>
      </c>
      <c r="Q11664" s="82" t="s">
        <v>100242</v>
      </c>
      <c r="R11664"/>
    </row>
    <row r="11665" spans="12:18" x14ac:dyDescent="0.25">
      <c r="L11665" t="s">
        <v>1657</v>
      </c>
      <c r="M11665" t="s">
        <v>21018</v>
      </c>
      <c r="N11665" t="s">
        <v>48931</v>
      </c>
      <c r="O11665" s="76" t="s">
        <v>4356</v>
      </c>
      <c r="P11665" s="82">
        <v>106</v>
      </c>
      <c r="Q11665" s="82" t="s">
        <v>100243</v>
      </c>
      <c r="R11665"/>
    </row>
    <row r="11666" spans="12:18" x14ac:dyDescent="0.25">
      <c r="L11666" t="s">
        <v>1657</v>
      </c>
      <c r="M11666" t="s">
        <v>34622</v>
      </c>
      <c r="N11666" t="s">
        <v>48932</v>
      </c>
      <c r="O11666" s="76" t="s">
        <v>4356</v>
      </c>
      <c r="P11666" s="82">
        <v>1274</v>
      </c>
      <c r="Q11666" s="82" t="s">
        <v>100244</v>
      </c>
      <c r="R11666"/>
    </row>
    <row r="11667" spans="12:18" x14ac:dyDescent="0.25">
      <c r="L11667" t="s">
        <v>1657</v>
      </c>
      <c r="M11667" t="s">
        <v>12376</v>
      </c>
      <c r="N11667" t="s">
        <v>48933</v>
      </c>
      <c r="O11667" s="76" t="s">
        <v>4356</v>
      </c>
      <c r="P11667" s="82">
        <v>1576</v>
      </c>
      <c r="Q11667" s="82" t="s">
        <v>100245</v>
      </c>
      <c r="R11667"/>
    </row>
    <row r="11668" spans="12:18" x14ac:dyDescent="0.25">
      <c r="L11668" t="s">
        <v>1657</v>
      </c>
      <c r="M11668" t="s">
        <v>21019</v>
      </c>
      <c r="N11668" t="s">
        <v>48934</v>
      </c>
      <c r="O11668" s="76" t="s">
        <v>4366</v>
      </c>
      <c r="P11668" s="82">
        <v>210</v>
      </c>
      <c r="Q11668" s="82" t="s">
        <v>100246</v>
      </c>
      <c r="R11668"/>
    </row>
    <row r="11669" spans="12:18" x14ac:dyDescent="0.25">
      <c r="L11669" t="s">
        <v>1657</v>
      </c>
      <c r="M11669" t="s">
        <v>21020</v>
      </c>
      <c r="N11669" t="s">
        <v>48935</v>
      </c>
      <c r="O11669" s="76" t="s">
        <v>4356</v>
      </c>
      <c r="P11669" s="82">
        <v>213</v>
      </c>
      <c r="Q11669" s="82" t="s">
        <v>100247</v>
      </c>
      <c r="R11669"/>
    </row>
    <row r="11670" spans="12:18" x14ac:dyDescent="0.25">
      <c r="L11670" t="s">
        <v>1657</v>
      </c>
      <c r="M11670" t="s">
        <v>21021</v>
      </c>
      <c r="N11670" t="s">
        <v>48936</v>
      </c>
      <c r="O11670" s="76" t="s">
        <v>4356</v>
      </c>
      <c r="P11670" s="82">
        <v>132</v>
      </c>
      <c r="Q11670" s="82" t="s">
        <v>100248</v>
      </c>
      <c r="R11670"/>
    </row>
    <row r="11671" spans="12:18" x14ac:dyDescent="0.25">
      <c r="L11671" t="s">
        <v>1657</v>
      </c>
      <c r="M11671" t="s">
        <v>34623</v>
      </c>
      <c r="N11671" t="s">
        <v>48937</v>
      </c>
      <c r="O11671" s="76" t="s">
        <v>4356</v>
      </c>
      <c r="P11671" s="82">
        <v>387</v>
      </c>
      <c r="Q11671" s="82" t="s">
        <v>100249</v>
      </c>
      <c r="R11671"/>
    </row>
    <row r="11672" spans="12:18" x14ac:dyDescent="0.25">
      <c r="L11672" t="s">
        <v>1657</v>
      </c>
      <c r="M11672" t="s">
        <v>21022</v>
      </c>
      <c r="N11672" t="s">
        <v>48938</v>
      </c>
      <c r="O11672" s="76" t="s">
        <v>4374</v>
      </c>
      <c r="P11672" s="82">
        <v>4106</v>
      </c>
      <c r="Q11672" s="82" t="s">
        <v>72645</v>
      </c>
      <c r="R11672"/>
    </row>
    <row r="11673" spans="12:18" x14ac:dyDescent="0.25">
      <c r="L11673" t="s">
        <v>1657</v>
      </c>
      <c r="M11673" t="s">
        <v>21023</v>
      </c>
      <c r="N11673" t="s">
        <v>48939</v>
      </c>
      <c r="O11673" s="76" t="s">
        <v>4356</v>
      </c>
      <c r="P11673" s="82">
        <v>2796</v>
      </c>
      <c r="Q11673" s="82" t="s">
        <v>100250</v>
      </c>
      <c r="R11673"/>
    </row>
    <row r="11674" spans="12:18" x14ac:dyDescent="0.25">
      <c r="L11674" t="s">
        <v>1657</v>
      </c>
      <c r="M11674" t="s">
        <v>18894</v>
      </c>
      <c r="N11674" t="s">
        <v>48940</v>
      </c>
      <c r="O11674" s="76" t="s">
        <v>4356</v>
      </c>
      <c r="P11674" s="82">
        <v>445</v>
      </c>
      <c r="Q11674" s="82" t="s">
        <v>100251</v>
      </c>
      <c r="R11674"/>
    </row>
    <row r="11675" spans="12:18" x14ac:dyDescent="0.25">
      <c r="L11675" t="s">
        <v>1657</v>
      </c>
      <c r="M11675" t="s">
        <v>10657</v>
      </c>
      <c r="N11675" t="s">
        <v>48941</v>
      </c>
      <c r="O11675" s="76" t="s">
        <v>4356</v>
      </c>
      <c r="P11675" s="82">
        <v>75</v>
      </c>
      <c r="Q11675" s="82" t="s">
        <v>100252</v>
      </c>
      <c r="R11675"/>
    </row>
    <row r="11676" spans="12:18" x14ac:dyDescent="0.25">
      <c r="L11676" t="s">
        <v>1657</v>
      </c>
      <c r="M11676" t="s">
        <v>34624</v>
      </c>
      <c r="N11676" t="s">
        <v>48942</v>
      </c>
      <c r="O11676" s="76" t="s">
        <v>4356</v>
      </c>
      <c r="P11676" s="82">
        <v>169</v>
      </c>
      <c r="Q11676" s="82" t="s">
        <v>100253</v>
      </c>
      <c r="R11676"/>
    </row>
    <row r="11677" spans="12:18" x14ac:dyDescent="0.25">
      <c r="L11677" t="s">
        <v>1657</v>
      </c>
      <c r="M11677" t="s">
        <v>10658</v>
      </c>
      <c r="N11677" t="s">
        <v>48943</v>
      </c>
      <c r="O11677" s="76" t="s">
        <v>4356</v>
      </c>
      <c r="P11677" s="82">
        <v>136</v>
      </c>
      <c r="Q11677" s="82" t="s">
        <v>100254</v>
      </c>
      <c r="R11677"/>
    </row>
    <row r="11678" spans="12:18" x14ac:dyDescent="0.25">
      <c r="L11678" t="s">
        <v>1657</v>
      </c>
      <c r="M11678" t="s">
        <v>21024</v>
      </c>
      <c r="N11678" t="s">
        <v>48944</v>
      </c>
      <c r="O11678" s="76" t="s">
        <v>4374</v>
      </c>
      <c r="P11678" s="82">
        <v>24945</v>
      </c>
      <c r="Q11678" s="82" t="s">
        <v>72645</v>
      </c>
      <c r="R11678"/>
    </row>
    <row r="11679" spans="12:18" x14ac:dyDescent="0.25">
      <c r="L11679" t="s">
        <v>1657</v>
      </c>
      <c r="M11679" t="s">
        <v>8809</v>
      </c>
      <c r="N11679" t="s">
        <v>48945</v>
      </c>
      <c r="O11679" s="76" t="s">
        <v>4356</v>
      </c>
      <c r="P11679" s="82">
        <v>3873</v>
      </c>
      <c r="Q11679" s="82" t="s">
        <v>100255</v>
      </c>
      <c r="R11679"/>
    </row>
    <row r="11680" spans="12:18" x14ac:dyDescent="0.25">
      <c r="L11680" t="s">
        <v>1657</v>
      </c>
      <c r="M11680" t="s">
        <v>18896</v>
      </c>
      <c r="N11680" t="s">
        <v>48946</v>
      </c>
      <c r="O11680" s="76" t="s">
        <v>4366</v>
      </c>
      <c r="P11680" s="82">
        <v>65</v>
      </c>
      <c r="Q11680" s="82" t="s">
        <v>100256</v>
      </c>
      <c r="R11680"/>
    </row>
    <row r="11681" spans="12:18" x14ac:dyDescent="0.25">
      <c r="L11681" t="s">
        <v>1657</v>
      </c>
      <c r="M11681" t="s">
        <v>8810</v>
      </c>
      <c r="N11681" t="s">
        <v>48947</v>
      </c>
      <c r="O11681" s="76" t="s">
        <v>4366</v>
      </c>
      <c r="P11681" s="82">
        <v>87</v>
      </c>
      <c r="Q11681" s="82" t="s">
        <v>100257</v>
      </c>
      <c r="R11681"/>
    </row>
    <row r="11682" spans="12:18" x14ac:dyDescent="0.25">
      <c r="L11682" t="s">
        <v>1657</v>
      </c>
      <c r="M11682" t="s">
        <v>18898</v>
      </c>
      <c r="N11682" t="s">
        <v>48948</v>
      </c>
      <c r="O11682" s="76" t="s">
        <v>4356</v>
      </c>
      <c r="P11682" s="82">
        <v>2897</v>
      </c>
      <c r="Q11682" s="82" t="s">
        <v>100258</v>
      </c>
      <c r="R11682"/>
    </row>
    <row r="11683" spans="12:18" x14ac:dyDescent="0.25">
      <c r="L11683" t="s">
        <v>1657</v>
      </c>
      <c r="M11683" t="s">
        <v>34625</v>
      </c>
      <c r="N11683" t="s">
        <v>48949</v>
      </c>
      <c r="O11683" s="76" t="s">
        <v>4356</v>
      </c>
      <c r="P11683" s="82">
        <v>83</v>
      </c>
      <c r="Q11683" s="82" t="s">
        <v>100259</v>
      </c>
      <c r="R11683"/>
    </row>
    <row r="11684" spans="12:18" x14ac:dyDescent="0.25">
      <c r="L11684" t="s">
        <v>1657</v>
      </c>
      <c r="M11684" t="s">
        <v>34626</v>
      </c>
      <c r="N11684" t="s">
        <v>48950</v>
      </c>
      <c r="O11684" s="76" t="s">
        <v>4356</v>
      </c>
      <c r="P11684" s="82">
        <v>401</v>
      </c>
      <c r="Q11684" s="82" t="s">
        <v>100260</v>
      </c>
      <c r="R11684"/>
    </row>
    <row r="11685" spans="12:18" x14ac:dyDescent="0.25">
      <c r="L11685" t="s">
        <v>1657</v>
      </c>
      <c r="M11685" t="s">
        <v>18900</v>
      </c>
      <c r="N11685" t="s">
        <v>48951</v>
      </c>
      <c r="O11685" s="76" t="s">
        <v>4374</v>
      </c>
      <c r="P11685" s="82">
        <v>872</v>
      </c>
      <c r="Q11685" s="82" t="s">
        <v>72645</v>
      </c>
      <c r="R11685"/>
    </row>
    <row r="11686" spans="12:18" x14ac:dyDescent="0.25">
      <c r="L11686" t="s">
        <v>1657</v>
      </c>
      <c r="M11686" t="s">
        <v>21025</v>
      </c>
      <c r="N11686" t="s">
        <v>48952</v>
      </c>
      <c r="O11686" s="76" t="s">
        <v>4374</v>
      </c>
      <c r="P11686" s="82">
        <v>733</v>
      </c>
      <c r="Q11686" s="82" t="s">
        <v>72645</v>
      </c>
      <c r="R11686"/>
    </row>
    <row r="11687" spans="12:18" x14ac:dyDescent="0.25">
      <c r="L11687" t="s">
        <v>1657</v>
      </c>
      <c r="M11687" t="s">
        <v>10659</v>
      </c>
      <c r="N11687" t="s">
        <v>48953</v>
      </c>
      <c r="O11687" s="76" t="s">
        <v>4366</v>
      </c>
      <c r="P11687" s="82">
        <v>92</v>
      </c>
      <c r="Q11687" s="82" t="s">
        <v>100261</v>
      </c>
      <c r="R11687"/>
    </row>
    <row r="11688" spans="12:18" x14ac:dyDescent="0.25">
      <c r="L11688" t="s">
        <v>1657</v>
      </c>
      <c r="M11688" t="s">
        <v>34627</v>
      </c>
      <c r="N11688" t="s">
        <v>48954</v>
      </c>
      <c r="O11688" s="76" t="s">
        <v>4356</v>
      </c>
      <c r="P11688" s="82">
        <v>101</v>
      </c>
      <c r="Q11688" s="82" t="s">
        <v>100262</v>
      </c>
      <c r="R11688"/>
    </row>
    <row r="11689" spans="12:18" x14ac:dyDescent="0.25">
      <c r="L11689" t="s">
        <v>1657</v>
      </c>
      <c r="M11689" t="s">
        <v>21026</v>
      </c>
      <c r="N11689" t="s">
        <v>48955</v>
      </c>
      <c r="O11689" s="76" t="s">
        <v>4374</v>
      </c>
      <c r="P11689" s="82">
        <v>808</v>
      </c>
      <c r="Q11689" s="82" t="s">
        <v>72645</v>
      </c>
      <c r="R11689"/>
    </row>
    <row r="11690" spans="12:18" x14ac:dyDescent="0.25">
      <c r="L11690" t="s">
        <v>1657</v>
      </c>
      <c r="M11690" t="s">
        <v>12254</v>
      </c>
      <c r="N11690" t="s">
        <v>48956</v>
      </c>
      <c r="O11690" s="76" t="s">
        <v>4356</v>
      </c>
      <c r="P11690" s="82">
        <v>1236</v>
      </c>
      <c r="Q11690" s="82" t="s">
        <v>100263</v>
      </c>
      <c r="R11690"/>
    </row>
    <row r="11691" spans="12:18" x14ac:dyDescent="0.25">
      <c r="L11691" t="s">
        <v>1657</v>
      </c>
      <c r="M11691" t="s">
        <v>18902</v>
      </c>
      <c r="N11691" t="s">
        <v>48957</v>
      </c>
      <c r="O11691" s="76" t="s">
        <v>4366</v>
      </c>
      <c r="P11691" s="82">
        <v>90</v>
      </c>
      <c r="Q11691" s="82" t="s">
        <v>100264</v>
      </c>
      <c r="R11691"/>
    </row>
    <row r="11692" spans="12:18" x14ac:dyDescent="0.25">
      <c r="L11692" t="s">
        <v>1657</v>
      </c>
      <c r="M11692" t="s">
        <v>21027</v>
      </c>
      <c r="N11692" t="s">
        <v>48958</v>
      </c>
      <c r="O11692" s="76" t="s">
        <v>4374</v>
      </c>
      <c r="P11692" s="82">
        <v>2330</v>
      </c>
      <c r="Q11692" s="82" t="s">
        <v>72645</v>
      </c>
      <c r="R11692"/>
    </row>
    <row r="11693" spans="12:18" x14ac:dyDescent="0.25">
      <c r="L11693" t="s">
        <v>1657</v>
      </c>
      <c r="M11693" t="s">
        <v>18904</v>
      </c>
      <c r="N11693" t="s">
        <v>48959</v>
      </c>
      <c r="O11693" s="76" t="s">
        <v>4374</v>
      </c>
      <c r="P11693" s="82">
        <v>4425</v>
      </c>
      <c r="Q11693" s="82" t="s">
        <v>72645</v>
      </c>
      <c r="R11693"/>
    </row>
    <row r="11694" spans="12:18" x14ac:dyDescent="0.25">
      <c r="L11694" t="s">
        <v>1657</v>
      </c>
      <c r="M11694" t="s">
        <v>10660</v>
      </c>
      <c r="N11694" t="s">
        <v>48960</v>
      </c>
      <c r="O11694" s="76" t="s">
        <v>4356</v>
      </c>
      <c r="P11694" s="82">
        <v>882</v>
      </c>
      <c r="Q11694" s="82" t="s">
        <v>100265</v>
      </c>
      <c r="R11694"/>
    </row>
    <row r="11695" spans="12:18" x14ac:dyDescent="0.25">
      <c r="L11695" t="s">
        <v>1657</v>
      </c>
      <c r="M11695" t="s">
        <v>8811</v>
      </c>
      <c r="N11695" t="s">
        <v>48961</v>
      </c>
      <c r="O11695" s="76" t="s">
        <v>4366</v>
      </c>
      <c r="P11695" s="82">
        <v>286</v>
      </c>
      <c r="Q11695" s="82" t="s">
        <v>100266</v>
      </c>
      <c r="R11695"/>
    </row>
    <row r="11696" spans="12:18" x14ac:dyDescent="0.25">
      <c r="L11696" t="s">
        <v>1657</v>
      </c>
      <c r="M11696" t="s">
        <v>21028</v>
      </c>
      <c r="N11696" t="s">
        <v>48962</v>
      </c>
      <c r="O11696" s="76" t="s">
        <v>4356</v>
      </c>
      <c r="P11696" s="82">
        <v>515</v>
      </c>
      <c r="Q11696" s="82" t="s">
        <v>100267</v>
      </c>
      <c r="R11696"/>
    </row>
    <row r="11697" spans="12:18" x14ac:dyDescent="0.25">
      <c r="L11697" t="s">
        <v>1657</v>
      </c>
      <c r="M11697" t="s">
        <v>34628</v>
      </c>
      <c r="N11697" t="s">
        <v>48963</v>
      </c>
      <c r="O11697" s="76" t="s">
        <v>4366</v>
      </c>
      <c r="P11697" s="82">
        <v>85</v>
      </c>
      <c r="Q11697" s="82" t="s">
        <v>100268</v>
      </c>
      <c r="R11697"/>
    </row>
    <row r="11698" spans="12:18" x14ac:dyDescent="0.25">
      <c r="L11698" t="s">
        <v>1657</v>
      </c>
      <c r="M11698" t="s">
        <v>34629</v>
      </c>
      <c r="N11698" t="s">
        <v>48964</v>
      </c>
      <c r="O11698" s="76" t="s">
        <v>4356</v>
      </c>
      <c r="P11698" s="82">
        <v>84</v>
      </c>
      <c r="Q11698" s="82" t="s">
        <v>100269</v>
      </c>
      <c r="R11698"/>
    </row>
    <row r="11699" spans="12:18" x14ac:dyDescent="0.25">
      <c r="L11699" t="s">
        <v>1657</v>
      </c>
      <c r="M11699" t="s">
        <v>8812</v>
      </c>
      <c r="N11699" t="s">
        <v>48965</v>
      </c>
      <c r="O11699" s="76" t="s">
        <v>4356</v>
      </c>
      <c r="P11699" s="82">
        <v>570</v>
      </c>
      <c r="Q11699" s="82" t="s">
        <v>100270</v>
      </c>
      <c r="R11699"/>
    </row>
    <row r="11700" spans="12:18" x14ac:dyDescent="0.25">
      <c r="L11700" t="s">
        <v>1657</v>
      </c>
      <c r="M11700" t="s">
        <v>18906</v>
      </c>
      <c r="N11700" t="s">
        <v>48966</v>
      </c>
      <c r="O11700" s="76" t="s">
        <v>4374</v>
      </c>
      <c r="P11700" s="82">
        <v>8459</v>
      </c>
      <c r="Q11700" s="82" t="s">
        <v>72645</v>
      </c>
      <c r="R11700"/>
    </row>
    <row r="11701" spans="12:18" x14ac:dyDescent="0.25">
      <c r="L11701" t="s">
        <v>1657</v>
      </c>
      <c r="M11701" t="s">
        <v>18908</v>
      </c>
      <c r="N11701" t="s">
        <v>48967</v>
      </c>
      <c r="O11701" s="76" t="s">
        <v>4374</v>
      </c>
      <c r="P11701" s="82">
        <v>903</v>
      </c>
      <c r="Q11701" s="82" t="s">
        <v>72645</v>
      </c>
      <c r="R11701"/>
    </row>
    <row r="11702" spans="12:18" x14ac:dyDescent="0.25">
      <c r="L11702" t="s">
        <v>1657</v>
      </c>
      <c r="M11702" t="s">
        <v>21029</v>
      </c>
      <c r="N11702" t="s">
        <v>48968</v>
      </c>
      <c r="O11702" s="76" t="s">
        <v>4374</v>
      </c>
      <c r="P11702" s="82">
        <v>4410</v>
      </c>
      <c r="Q11702" s="82" t="s">
        <v>72645</v>
      </c>
      <c r="R11702"/>
    </row>
    <row r="11703" spans="12:18" x14ac:dyDescent="0.25">
      <c r="L11703" t="s">
        <v>1657</v>
      </c>
      <c r="M11703" t="s">
        <v>18912</v>
      </c>
      <c r="N11703" t="s">
        <v>48969</v>
      </c>
      <c r="O11703" s="76" t="s">
        <v>4374</v>
      </c>
      <c r="P11703" s="82">
        <v>2771</v>
      </c>
      <c r="Q11703" s="82" t="s">
        <v>72645</v>
      </c>
      <c r="R11703"/>
    </row>
    <row r="11704" spans="12:18" x14ac:dyDescent="0.25">
      <c r="L11704" t="s">
        <v>1657</v>
      </c>
      <c r="M11704" t="s">
        <v>6374</v>
      </c>
      <c r="N11704" t="s">
        <v>48970</v>
      </c>
      <c r="O11704" s="76" t="s">
        <v>4366</v>
      </c>
      <c r="P11704" s="82">
        <v>97</v>
      </c>
      <c r="Q11704" s="82" t="s">
        <v>100272</v>
      </c>
      <c r="R11704"/>
    </row>
    <row r="11705" spans="12:18" x14ac:dyDescent="0.25">
      <c r="L11705" t="s">
        <v>1657</v>
      </c>
      <c r="M11705" t="s">
        <v>8813</v>
      </c>
      <c r="N11705" t="s">
        <v>48971</v>
      </c>
      <c r="O11705" s="76" t="s">
        <v>4366</v>
      </c>
      <c r="P11705" s="82">
        <v>305</v>
      </c>
      <c r="Q11705" s="82" t="s">
        <v>100273</v>
      </c>
      <c r="R11705"/>
    </row>
    <row r="11706" spans="12:18" x14ac:dyDescent="0.25">
      <c r="L11706" t="s">
        <v>1657</v>
      </c>
      <c r="M11706" t="s">
        <v>8814</v>
      </c>
      <c r="N11706" t="s">
        <v>48972</v>
      </c>
      <c r="O11706" s="76" t="s">
        <v>4450</v>
      </c>
      <c r="P11706" s="82">
        <v>18715</v>
      </c>
      <c r="Q11706" s="82" t="s">
        <v>72645</v>
      </c>
      <c r="R11706"/>
    </row>
    <row r="11707" spans="12:18" x14ac:dyDescent="0.25">
      <c r="L11707" t="s">
        <v>1657</v>
      </c>
      <c r="M11707" t="s">
        <v>34630</v>
      </c>
      <c r="N11707" t="s">
        <v>48973</v>
      </c>
      <c r="O11707" s="76" t="s">
        <v>4356</v>
      </c>
      <c r="P11707" s="82">
        <v>840</v>
      </c>
      <c r="Q11707" s="82" t="s">
        <v>100275</v>
      </c>
      <c r="R11707"/>
    </row>
    <row r="11708" spans="12:18" x14ac:dyDescent="0.25">
      <c r="L11708" t="s">
        <v>1657</v>
      </c>
      <c r="M11708" t="s">
        <v>8815</v>
      </c>
      <c r="N11708" t="s">
        <v>48974</v>
      </c>
      <c r="O11708" s="76" t="s">
        <v>4356</v>
      </c>
      <c r="P11708" s="82">
        <v>924</v>
      </c>
      <c r="Q11708" s="82" t="s">
        <v>100276</v>
      </c>
      <c r="R11708"/>
    </row>
    <row r="11709" spans="12:18" x14ac:dyDescent="0.25">
      <c r="L11709" t="s">
        <v>1657</v>
      </c>
      <c r="M11709" t="s">
        <v>8915</v>
      </c>
      <c r="N11709" t="s">
        <v>48975</v>
      </c>
      <c r="O11709" s="76" t="s">
        <v>4366</v>
      </c>
      <c r="P11709" s="82">
        <v>54</v>
      </c>
      <c r="Q11709" s="82" t="s">
        <v>100277</v>
      </c>
      <c r="R11709"/>
    </row>
    <row r="11710" spans="12:18" x14ac:dyDescent="0.25">
      <c r="L11710" t="s">
        <v>1657</v>
      </c>
      <c r="M11710" t="s">
        <v>10662</v>
      </c>
      <c r="N11710" t="s">
        <v>48976</v>
      </c>
      <c r="O11710" s="76" t="s">
        <v>4374</v>
      </c>
      <c r="P11710" s="82">
        <v>2312</v>
      </c>
      <c r="Q11710" s="82" t="s">
        <v>72645</v>
      </c>
      <c r="R11710"/>
    </row>
    <row r="11711" spans="12:18" x14ac:dyDescent="0.25">
      <c r="L11711" t="s">
        <v>1657</v>
      </c>
      <c r="M11711" t="s">
        <v>8816</v>
      </c>
      <c r="N11711" t="s">
        <v>48977</v>
      </c>
      <c r="O11711" s="76" t="s">
        <v>4356</v>
      </c>
      <c r="P11711" s="82">
        <v>619</v>
      </c>
      <c r="Q11711" s="82" t="s">
        <v>100278</v>
      </c>
      <c r="R11711"/>
    </row>
    <row r="11712" spans="12:18" x14ac:dyDescent="0.25">
      <c r="L11712" t="s">
        <v>1657</v>
      </c>
      <c r="M11712" t="s">
        <v>10663</v>
      </c>
      <c r="N11712" t="s">
        <v>48978</v>
      </c>
      <c r="O11712" s="76" t="s">
        <v>4366</v>
      </c>
      <c r="P11712" s="82">
        <v>64</v>
      </c>
      <c r="Q11712" s="82" t="s">
        <v>100279</v>
      </c>
      <c r="R11712"/>
    </row>
    <row r="11713" spans="12:18" x14ac:dyDescent="0.25">
      <c r="L11713" t="s">
        <v>1657</v>
      </c>
      <c r="M11713" t="s">
        <v>8817</v>
      </c>
      <c r="N11713" t="s">
        <v>48979</v>
      </c>
      <c r="O11713" s="76" t="s">
        <v>4356</v>
      </c>
      <c r="P11713" s="82">
        <v>39</v>
      </c>
      <c r="Q11713" s="82" t="s">
        <v>100280</v>
      </c>
      <c r="R11713"/>
    </row>
    <row r="11714" spans="12:18" x14ac:dyDescent="0.25">
      <c r="L11714" t="s">
        <v>1657</v>
      </c>
      <c r="M11714" t="s">
        <v>8818</v>
      </c>
      <c r="N11714" t="s">
        <v>48980</v>
      </c>
      <c r="O11714" s="76" t="s">
        <v>4374</v>
      </c>
      <c r="P11714" s="82">
        <v>9721</v>
      </c>
      <c r="Q11714" s="82" t="s">
        <v>72645</v>
      </c>
      <c r="R11714"/>
    </row>
    <row r="11715" spans="12:18" x14ac:dyDescent="0.25">
      <c r="L11715" t="s">
        <v>1657</v>
      </c>
      <c r="M11715" t="s">
        <v>34631</v>
      </c>
      <c r="N11715" t="s">
        <v>48981</v>
      </c>
      <c r="O11715" s="76" t="s">
        <v>4356</v>
      </c>
      <c r="P11715" s="82">
        <v>76</v>
      </c>
      <c r="Q11715" s="82" t="s">
        <v>100281</v>
      </c>
      <c r="R11715"/>
    </row>
    <row r="11716" spans="12:18" x14ac:dyDescent="0.25">
      <c r="L11716" t="s">
        <v>1657</v>
      </c>
      <c r="M11716" t="s">
        <v>34632</v>
      </c>
      <c r="N11716" t="s">
        <v>48982</v>
      </c>
      <c r="O11716" s="76" t="s">
        <v>4356</v>
      </c>
      <c r="P11716" s="82">
        <v>880</v>
      </c>
      <c r="Q11716" s="82" t="s">
        <v>100282</v>
      </c>
      <c r="R11716"/>
    </row>
    <row r="11717" spans="12:18" x14ac:dyDescent="0.25">
      <c r="L11717" t="s">
        <v>1657</v>
      </c>
      <c r="M11717" t="s">
        <v>21030</v>
      </c>
      <c r="N11717" t="s">
        <v>48983</v>
      </c>
      <c r="O11717" s="76" t="s">
        <v>4366</v>
      </c>
      <c r="P11717" s="82">
        <v>407</v>
      </c>
      <c r="Q11717" s="82" t="s">
        <v>100283</v>
      </c>
      <c r="R11717"/>
    </row>
    <row r="11718" spans="12:18" x14ac:dyDescent="0.25">
      <c r="L11718" t="s">
        <v>1657</v>
      </c>
      <c r="M11718" t="s">
        <v>18914</v>
      </c>
      <c r="N11718" t="s">
        <v>48984</v>
      </c>
      <c r="O11718" s="76" t="s">
        <v>4366</v>
      </c>
      <c r="P11718" s="82">
        <v>88</v>
      </c>
      <c r="Q11718" s="82" t="s">
        <v>100284</v>
      </c>
      <c r="R11718"/>
    </row>
    <row r="11719" spans="12:18" x14ac:dyDescent="0.25">
      <c r="L11719" t="s">
        <v>1657</v>
      </c>
      <c r="M11719" t="s">
        <v>21031</v>
      </c>
      <c r="N11719" t="s">
        <v>48985</v>
      </c>
      <c r="O11719" s="76" t="s">
        <v>4356</v>
      </c>
      <c r="P11719" s="82">
        <v>707</v>
      </c>
      <c r="Q11719" s="82" t="s">
        <v>100285</v>
      </c>
      <c r="R11719"/>
    </row>
    <row r="11720" spans="12:18" x14ac:dyDescent="0.25">
      <c r="L11720" t="s">
        <v>1657</v>
      </c>
      <c r="M11720" t="s">
        <v>21032</v>
      </c>
      <c r="N11720" t="s">
        <v>48986</v>
      </c>
      <c r="O11720" s="76" t="s">
        <v>4366</v>
      </c>
      <c r="P11720" s="82">
        <v>73</v>
      </c>
      <c r="Q11720" s="82" t="s">
        <v>100286</v>
      </c>
      <c r="R11720"/>
    </row>
    <row r="11721" spans="12:18" x14ac:dyDescent="0.25">
      <c r="L11721" t="s">
        <v>1657</v>
      </c>
      <c r="M11721" t="s">
        <v>7400</v>
      </c>
      <c r="N11721" t="s">
        <v>48987</v>
      </c>
      <c r="O11721" s="76" t="s">
        <v>4356</v>
      </c>
      <c r="P11721" s="82">
        <v>150</v>
      </c>
      <c r="Q11721" s="82" t="s">
        <v>100287</v>
      </c>
      <c r="R11721"/>
    </row>
    <row r="11722" spans="12:18" x14ac:dyDescent="0.25">
      <c r="L11722" t="s">
        <v>1657</v>
      </c>
      <c r="M11722" t="s">
        <v>10664</v>
      </c>
      <c r="N11722" t="s">
        <v>48988</v>
      </c>
      <c r="O11722" s="76" t="s">
        <v>4356</v>
      </c>
      <c r="P11722" s="82">
        <v>518</v>
      </c>
      <c r="Q11722" s="82" t="s">
        <v>100288</v>
      </c>
      <c r="R11722"/>
    </row>
    <row r="11723" spans="12:18" x14ac:dyDescent="0.25">
      <c r="L11723" t="s">
        <v>1657</v>
      </c>
      <c r="M11723" t="s">
        <v>18916</v>
      </c>
      <c r="N11723" t="s">
        <v>48989</v>
      </c>
      <c r="O11723" s="76" t="s">
        <v>4366</v>
      </c>
      <c r="P11723" s="82">
        <v>296</v>
      </c>
      <c r="Q11723" s="82" t="s">
        <v>100289</v>
      </c>
      <c r="R11723"/>
    </row>
    <row r="11724" spans="12:18" x14ac:dyDescent="0.25">
      <c r="L11724" t="s">
        <v>1657</v>
      </c>
      <c r="M11724" t="s">
        <v>34633</v>
      </c>
      <c r="N11724" t="s">
        <v>48990</v>
      </c>
      <c r="O11724" s="76" t="s">
        <v>4356</v>
      </c>
      <c r="P11724" s="82">
        <v>147</v>
      </c>
      <c r="Q11724" s="82" t="s">
        <v>100290</v>
      </c>
      <c r="R11724"/>
    </row>
    <row r="11725" spans="12:18" x14ac:dyDescent="0.25">
      <c r="L11725" t="s">
        <v>1657</v>
      </c>
      <c r="M11725" t="s">
        <v>34634</v>
      </c>
      <c r="N11725" t="s">
        <v>48991</v>
      </c>
      <c r="O11725" s="76" t="s">
        <v>4374</v>
      </c>
      <c r="P11725" s="82">
        <v>5674</v>
      </c>
      <c r="Q11725" s="82" t="s">
        <v>72645</v>
      </c>
      <c r="R11725"/>
    </row>
    <row r="11726" spans="12:18" x14ac:dyDescent="0.25">
      <c r="L11726" t="s">
        <v>1657</v>
      </c>
      <c r="M11726" t="s">
        <v>21033</v>
      </c>
      <c r="N11726" t="s">
        <v>48992</v>
      </c>
      <c r="O11726" s="76" t="s">
        <v>4450</v>
      </c>
      <c r="P11726" s="82">
        <v>14388</v>
      </c>
      <c r="Q11726" s="82" t="s">
        <v>72645</v>
      </c>
      <c r="R11726"/>
    </row>
    <row r="11727" spans="12:18" x14ac:dyDescent="0.25">
      <c r="L11727" t="s">
        <v>1657</v>
      </c>
      <c r="M11727" t="s">
        <v>34635</v>
      </c>
      <c r="N11727" t="s">
        <v>48993</v>
      </c>
      <c r="O11727" s="76" t="s">
        <v>4366</v>
      </c>
      <c r="P11727" s="82">
        <v>37</v>
      </c>
      <c r="Q11727" s="82" t="s">
        <v>100291</v>
      </c>
      <c r="R11727"/>
    </row>
    <row r="11728" spans="12:18" x14ac:dyDescent="0.25">
      <c r="L11728" t="s">
        <v>1657</v>
      </c>
      <c r="M11728" t="s">
        <v>8819</v>
      </c>
      <c r="N11728" t="s">
        <v>48994</v>
      </c>
      <c r="O11728" s="76" t="s">
        <v>4356</v>
      </c>
      <c r="P11728" s="82">
        <v>478</v>
      </c>
      <c r="Q11728" s="82" t="s">
        <v>100292</v>
      </c>
      <c r="R11728"/>
    </row>
    <row r="11729" spans="12:18" x14ac:dyDescent="0.25">
      <c r="L11729" t="s">
        <v>1657</v>
      </c>
      <c r="M11729" t="s">
        <v>8820</v>
      </c>
      <c r="N11729" t="s">
        <v>48995</v>
      </c>
      <c r="O11729" s="76" t="s">
        <v>4356</v>
      </c>
      <c r="P11729" s="82">
        <v>133</v>
      </c>
      <c r="Q11729" s="82" t="s">
        <v>100293</v>
      </c>
      <c r="R11729"/>
    </row>
    <row r="11730" spans="12:18" x14ac:dyDescent="0.25">
      <c r="L11730" t="s">
        <v>1657</v>
      </c>
      <c r="M11730" t="s">
        <v>11918</v>
      </c>
      <c r="N11730" t="s">
        <v>48996</v>
      </c>
      <c r="O11730" s="76" t="s">
        <v>4356</v>
      </c>
      <c r="P11730" s="82">
        <v>550</v>
      </c>
      <c r="Q11730" s="82" t="s">
        <v>100294</v>
      </c>
      <c r="R11730"/>
    </row>
    <row r="11731" spans="12:18" x14ac:dyDescent="0.25">
      <c r="L11731" t="s">
        <v>1657</v>
      </c>
      <c r="M11731" t="s">
        <v>6662</v>
      </c>
      <c r="N11731" t="s">
        <v>48997</v>
      </c>
      <c r="O11731" s="76" t="s">
        <v>4374</v>
      </c>
      <c r="P11731" s="82">
        <v>9582</v>
      </c>
      <c r="Q11731" s="82" t="s">
        <v>100295</v>
      </c>
      <c r="R11731"/>
    </row>
    <row r="11732" spans="12:18" x14ac:dyDescent="0.25">
      <c r="L11732" t="s">
        <v>1657</v>
      </c>
      <c r="M11732" t="s">
        <v>8821</v>
      </c>
      <c r="N11732" t="s">
        <v>48998</v>
      </c>
      <c r="O11732" s="76" t="s">
        <v>4366</v>
      </c>
      <c r="P11732" s="82">
        <v>54</v>
      </c>
      <c r="Q11732" s="82" t="s">
        <v>100296</v>
      </c>
      <c r="R11732"/>
    </row>
    <row r="11733" spans="12:18" x14ac:dyDescent="0.25">
      <c r="L11733" t="s">
        <v>1657</v>
      </c>
      <c r="M11733" t="s">
        <v>21034</v>
      </c>
      <c r="N11733" t="s">
        <v>48999</v>
      </c>
      <c r="O11733" s="76" t="s">
        <v>4356</v>
      </c>
      <c r="P11733" s="82">
        <v>136</v>
      </c>
      <c r="Q11733" s="82" t="s">
        <v>100297</v>
      </c>
      <c r="R11733"/>
    </row>
    <row r="11734" spans="12:18" x14ac:dyDescent="0.25">
      <c r="L11734" t="s">
        <v>1657</v>
      </c>
      <c r="M11734" t="s">
        <v>10665</v>
      </c>
      <c r="N11734" t="s">
        <v>49000</v>
      </c>
      <c r="O11734" s="76" t="s">
        <v>4356</v>
      </c>
      <c r="P11734" s="82">
        <v>3509</v>
      </c>
      <c r="Q11734" s="82" t="s">
        <v>100298</v>
      </c>
      <c r="R11734"/>
    </row>
    <row r="11735" spans="12:18" x14ac:dyDescent="0.25">
      <c r="L11735" t="s">
        <v>1657</v>
      </c>
      <c r="M11735" t="s">
        <v>34636</v>
      </c>
      <c r="N11735" t="s">
        <v>49001</v>
      </c>
      <c r="O11735" s="76" t="s">
        <v>4356</v>
      </c>
      <c r="P11735" s="82">
        <v>2583</v>
      </c>
      <c r="Q11735" s="82" t="s">
        <v>100299</v>
      </c>
      <c r="R11735"/>
    </row>
    <row r="11736" spans="12:18" x14ac:dyDescent="0.25">
      <c r="L11736" t="s">
        <v>1657</v>
      </c>
      <c r="M11736" t="s">
        <v>18919</v>
      </c>
      <c r="N11736" t="s">
        <v>49002</v>
      </c>
      <c r="O11736" s="76" t="s">
        <v>4366</v>
      </c>
      <c r="P11736" s="82">
        <v>48</v>
      </c>
      <c r="Q11736" s="82" t="s">
        <v>100300</v>
      </c>
      <c r="R11736"/>
    </row>
    <row r="11737" spans="12:18" x14ac:dyDescent="0.25">
      <c r="L11737" t="s">
        <v>1657</v>
      </c>
      <c r="M11737" t="s">
        <v>18921</v>
      </c>
      <c r="N11737" t="s">
        <v>49003</v>
      </c>
      <c r="O11737" s="76" t="s">
        <v>4356</v>
      </c>
      <c r="P11737" s="82">
        <v>794</v>
      </c>
      <c r="Q11737" s="82" t="s">
        <v>100301</v>
      </c>
      <c r="R11737"/>
    </row>
    <row r="11738" spans="12:18" x14ac:dyDescent="0.25">
      <c r="L11738" t="s">
        <v>1657</v>
      </c>
      <c r="M11738" t="s">
        <v>8920</v>
      </c>
      <c r="N11738" t="s">
        <v>49004</v>
      </c>
      <c r="O11738" s="76" t="s">
        <v>4374</v>
      </c>
      <c r="P11738" s="82">
        <v>4550</v>
      </c>
      <c r="Q11738" s="82" t="s">
        <v>72645</v>
      </c>
      <c r="R11738"/>
    </row>
    <row r="11739" spans="12:18" x14ac:dyDescent="0.25">
      <c r="L11739" t="s">
        <v>1657</v>
      </c>
      <c r="M11739" t="s">
        <v>34637</v>
      </c>
      <c r="N11739" t="s">
        <v>49005</v>
      </c>
      <c r="O11739" s="76" t="s">
        <v>4356</v>
      </c>
      <c r="P11739" s="82">
        <v>689</v>
      </c>
      <c r="Q11739" s="82" t="s">
        <v>100302</v>
      </c>
      <c r="R11739"/>
    </row>
    <row r="11740" spans="12:18" x14ac:dyDescent="0.25">
      <c r="L11740" t="s">
        <v>1657</v>
      </c>
      <c r="M11740" t="s">
        <v>8822</v>
      </c>
      <c r="N11740" t="s">
        <v>49006</v>
      </c>
      <c r="O11740" s="76" t="s">
        <v>4374</v>
      </c>
      <c r="P11740" s="82">
        <v>4049</v>
      </c>
      <c r="Q11740" s="82" t="s">
        <v>72645</v>
      </c>
      <c r="R11740"/>
    </row>
    <row r="11741" spans="12:18" x14ac:dyDescent="0.25">
      <c r="L11741" t="s">
        <v>1657</v>
      </c>
      <c r="M11741" t="s">
        <v>34638</v>
      </c>
      <c r="N11741" t="s">
        <v>49007</v>
      </c>
      <c r="O11741" s="76" t="s">
        <v>4356</v>
      </c>
      <c r="P11741" s="82">
        <v>292</v>
      </c>
      <c r="Q11741" s="82" t="s">
        <v>100303</v>
      </c>
      <c r="R11741"/>
    </row>
    <row r="11742" spans="12:18" x14ac:dyDescent="0.25">
      <c r="L11742" t="s">
        <v>1657</v>
      </c>
      <c r="M11742" t="s">
        <v>10666</v>
      </c>
      <c r="N11742" t="s">
        <v>49008</v>
      </c>
      <c r="O11742" s="76" t="s">
        <v>4374</v>
      </c>
      <c r="P11742" s="82">
        <v>1944</v>
      </c>
      <c r="Q11742" s="82" t="s">
        <v>72645</v>
      </c>
      <c r="R11742"/>
    </row>
    <row r="11743" spans="12:18" x14ac:dyDescent="0.25">
      <c r="L11743" t="s">
        <v>1657</v>
      </c>
      <c r="M11743" t="s">
        <v>8823</v>
      </c>
      <c r="N11743" t="s">
        <v>49009</v>
      </c>
      <c r="O11743" s="76" t="s">
        <v>4356</v>
      </c>
      <c r="P11743" s="82">
        <v>242</v>
      </c>
      <c r="Q11743" s="82" t="s">
        <v>100304</v>
      </c>
      <c r="R11743"/>
    </row>
    <row r="11744" spans="12:18" x14ac:dyDescent="0.25">
      <c r="L11744" t="s">
        <v>1657</v>
      </c>
      <c r="M11744" t="s">
        <v>34639</v>
      </c>
      <c r="N11744" t="s">
        <v>49010</v>
      </c>
      <c r="O11744" s="76" t="s">
        <v>4356</v>
      </c>
      <c r="P11744" s="82">
        <v>315</v>
      </c>
      <c r="Q11744" s="82" t="s">
        <v>100305</v>
      </c>
      <c r="R11744"/>
    </row>
    <row r="11745" spans="12:18" x14ac:dyDescent="0.25">
      <c r="L11745" t="s">
        <v>1657</v>
      </c>
      <c r="M11745" t="s">
        <v>34640</v>
      </c>
      <c r="N11745" t="s">
        <v>49011</v>
      </c>
      <c r="O11745" s="76" t="s">
        <v>4366</v>
      </c>
      <c r="P11745" s="82">
        <v>15</v>
      </c>
      <c r="Q11745" s="82" t="s">
        <v>100306</v>
      </c>
      <c r="R11745"/>
    </row>
    <row r="11746" spans="12:18" x14ac:dyDescent="0.25">
      <c r="L11746" t="s">
        <v>1657</v>
      </c>
      <c r="M11746" t="s">
        <v>8824</v>
      </c>
      <c r="N11746" t="s">
        <v>49012</v>
      </c>
      <c r="O11746" s="76" t="s">
        <v>4356</v>
      </c>
      <c r="P11746" s="82">
        <v>790</v>
      </c>
      <c r="Q11746" s="82" t="s">
        <v>100307</v>
      </c>
      <c r="R11746"/>
    </row>
    <row r="11747" spans="12:18" x14ac:dyDescent="0.25">
      <c r="L11747" t="s">
        <v>1657</v>
      </c>
      <c r="M11747" t="s">
        <v>21041</v>
      </c>
      <c r="N11747" t="s">
        <v>49013</v>
      </c>
      <c r="O11747" s="76" t="s">
        <v>4366</v>
      </c>
      <c r="P11747" s="82">
        <v>125</v>
      </c>
      <c r="Q11747" s="82" t="s">
        <v>100354</v>
      </c>
      <c r="R11747"/>
    </row>
    <row r="11748" spans="12:18" x14ac:dyDescent="0.25">
      <c r="L11748" t="s">
        <v>1657</v>
      </c>
      <c r="M11748" t="s">
        <v>18943</v>
      </c>
      <c r="N11748" t="s">
        <v>49014</v>
      </c>
      <c r="O11748" s="76" t="s">
        <v>4356</v>
      </c>
      <c r="P11748" s="82">
        <v>341</v>
      </c>
      <c r="Q11748" s="82" t="s">
        <v>100355</v>
      </c>
      <c r="R11748"/>
    </row>
    <row r="11749" spans="12:18" x14ac:dyDescent="0.25">
      <c r="L11749" t="s">
        <v>1657</v>
      </c>
      <c r="M11749" t="s">
        <v>18944</v>
      </c>
      <c r="N11749" t="s">
        <v>49015</v>
      </c>
      <c r="O11749" s="76" t="s">
        <v>4366</v>
      </c>
      <c r="P11749" s="82">
        <v>56</v>
      </c>
      <c r="Q11749" s="82" t="s">
        <v>100356</v>
      </c>
      <c r="R11749"/>
    </row>
    <row r="11750" spans="12:18" x14ac:dyDescent="0.25">
      <c r="L11750" t="s">
        <v>1657</v>
      </c>
      <c r="M11750" t="s">
        <v>8838</v>
      </c>
      <c r="N11750" t="s">
        <v>49016</v>
      </c>
      <c r="O11750" s="76" t="s">
        <v>4356</v>
      </c>
      <c r="P11750" s="82">
        <v>1788</v>
      </c>
      <c r="Q11750" s="82" t="s">
        <v>100357</v>
      </c>
      <c r="R11750"/>
    </row>
    <row r="11751" spans="12:18" x14ac:dyDescent="0.25">
      <c r="L11751" t="s">
        <v>1657</v>
      </c>
      <c r="M11751" t="s">
        <v>21042</v>
      </c>
      <c r="N11751" t="s">
        <v>49017</v>
      </c>
      <c r="O11751" s="76" t="s">
        <v>4366</v>
      </c>
      <c r="P11751" s="82">
        <v>133</v>
      </c>
      <c r="Q11751" s="82" t="s">
        <v>100358</v>
      </c>
      <c r="R11751"/>
    </row>
    <row r="11752" spans="12:18" x14ac:dyDescent="0.25">
      <c r="L11752" t="s">
        <v>1657</v>
      </c>
      <c r="M11752" t="s">
        <v>8839</v>
      </c>
      <c r="N11752" t="s">
        <v>49018</v>
      </c>
      <c r="O11752" s="76" t="s">
        <v>4356</v>
      </c>
      <c r="P11752" s="82">
        <v>573</v>
      </c>
      <c r="Q11752" s="82" t="s">
        <v>100359</v>
      </c>
      <c r="R11752"/>
    </row>
    <row r="11753" spans="12:18" x14ac:dyDescent="0.25">
      <c r="L11753" t="s">
        <v>1657</v>
      </c>
      <c r="M11753" t="s">
        <v>10678</v>
      </c>
      <c r="N11753" t="s">
        <v>49019</v>
      </c>
      <c r="O11753" s="76" t="s">
        <v>4366</v>
      </c>
      <c r="P11753" s="82">
        <v>130</v>
      </c>
      <c r="Q11753" s="82" t="s">
        <v>100361</v>
      </c>
      <c r="R11753"/>
    </row>
    <row r="11754" spans="12:18" x14ac:dyDescent="0.25">
      <c r="L11754" t="s">
        <v>1657</v>
      </c>
      <c r="M11754" t="s">
        <v>10679</v>
      </c>
      <c r="N11754" t="s">
        <v>49020</v>
      </c>
      <c r="O11754" s="76" t="s">
        <v>4366</v>
      </c>
      <c r="P11754" s="82">
        <v>124</v>
      </c>
      <c r="Q11754" s="82" t="s">
        <v>100362</v>
      </c>
      <c r="R11754"/>
    </row>
    <row r="11755" spans="12:18" x14ac:dyDescent="0.25">
      <c r="L11755" t="s">
        <v>1657</v>
      </c>
      <c r="M11755" t="s">
        <v>34647</v>
      </c>
      <c r="N11755" t="s">
        <v>49021</v>
      </c>
      <c r="O11755" s="76" t="s">
        <v>4356</v>
      </c>
      <c r="P11755" s="82">
        <v>258</v>
      </c>
      <c r="Q11755" s="82" t="s">
        <v>100363</v>
      </c>
      <c r="R11755"/>
    </row>
    <row r="11756" spans="12:18" x14ac:dyDescent="0.25">
      <c r="L11756" t="s">
        <v>1657</v>
      </c>
      <c r="M11756" t="s">
        <v>10680</v>
      </c>
      <c r="N11756" t="s">
        <v>49022</v>
      </c>
      <c r="O11756" s="76" t="s">
        <v>4366</v>
      </c>
      <c r="P11756" s="82">
        <v>78</v>
      </c>
      <c r="Q11756" s="82" t="s">
        <v>100364</v>
      </c>
      <c r="R11756"/>
    </row>
    <row r="11757" spans="12:18" x14ac:dyDescent="0.25">
      <c r="L11757" t="s">
        <v>1657</v>
      </c>
      <c r="M11757" t="s">
        <v>34648</v>
      </c>
      <c r="N11757" t="s">
        <v>49023</v>
      </c>
      <c r="O11757" s="76" t="s">
        <v>4366</v>
      </c>
      <c r="P11757" s="82">
        <v>97</v>
      </c>
      <c r="Q11757" s="82" t="s">
        <v>100365</v>
      </c>
      <c r="R11757"/>
    </row>
    <row r="11758" spans="12:18" x14ac:dyDescent="0.25">
      <c r="L11758" t="s">
        <v>1657</v>
      </c>
      <c r="M11758" t="s">
        <v>21043</v>
      </c>
      <c r="N11758" t="s">
        <v>49024</v>
      </c>
      <c r="O11758" s="76" t="s">
        <v>4374</v>
      </c>
      <c r="P11758" s="82">
        <v>2225</v>
      </c>
      <c r="Q11758" s="82" t="s">
        <v>72645</v>
      </c>
      <c r="R11758"/>
    </row>
    <row r="11759" spans="12:18" x14ac:dyDescent="0.25">
      <c r="L11759" t="s">
        <v>1657</v>
      </c>
      <c r="M11759" t="s">
        <v>34649</v>
      </c>
      <c r="N11759" t="s">
        <v>49025</v>
      </c>
      <c r="O11759" s="76" t="s">
        <v>4356</v>
      </c>
      <c r="P11759" s="82">
        <v>209</v>
      </c>
      <c r="Q11759" s="82" t="s">
        <v>100366</v>
      </c>
      <c r="R11759"/>
    </row>
    <row r="11760" spans="12:18" x14ac:dyDescent="0.25">
      <c r="L11760" t="s">
        <v>1657</v>
      </c>
      <c r="M11760" t="s">
        <v>21044</v>
      </c>
      <c r="N11760" t="s">
        <v>49026</v>
      </c>
      <c r="O11760" s="76" t="s">
        <v>4356</v>
      </c>
      <c r="P11760" s="82">
        <v>634</v>
      </c>
      <c r="Q11760" s="82" t="s">
        <v>100367</v>
      </c>
      <c r="R11760"/>
    </row>
    <row r="11761" spans="12:18" x14ac:dyDescent="0.25">
      <c r="L11761" t="s">
        <v>1657</v>
      </c>
      <c r="M11761" t="s">
        <v>21045</v>
      </c>
      <c r="N11761" t="s">
        <v>49027</v>
      </c>
      <c r="O11761" s="76" t="s">
        <v>4356</v>
      </c>
      <c r="P11761" s="82">
        <v>272</v>
      </c>
      <c r="Q11761" s="82" t="s">
        <v>100368</v>
      </c>
      <c r="R11761"/>
    </row>
    <row r="11762" spans="12:18" x14ac:dyDescent="0.25">
      <c r="L11762" t="s">
        <v>1657</v>
      </c>
      <c r="M11762" t="s">
        <v>18946</v>
      </c>
      <c r="N11762" t="s">
        <v>49028</v>
      </c>
      <c r="O11762" s="76" t="s">
        <v>4356</v>
      </c>
      <c r="P11762" s="82">
        <v>173</v>
      </c>
      <c r="Q11762" s="82" t="s">
        <v>100369</v>
      </c>
      <c r="R11762"/>
    </row>
    <row r="11763" spans="12:18" x14ac:dyDescent="0.25">
      <c r="L11763" t="s">
        <v>1657</v>
      </c>
      <c r="M11763" t="s">
        <v>34650</v>
      </c>
      <c r="N11763" t="s">
        <v>49029</v>
      </c>
      <c r="O11763" s="76" t="s">
        <v>4366</v>
      </c>
      <c r="P11763" s="82">
        <v>218</v>
      </c>
      <c r="Q11763" s="82" t="s">
        <v>100370</v>
      </c>
      <c r="R11763"/>
    </row>
    <row r="11764" spans="12:18" x14ac:dyDescent="0.25">
      <c r="L11764" t="s">
        <v>1657</v>
      </c>
      <c r="M11764" t="s">
        <v>34651</v>
      </c>
      <c r="N11764" t="s">
        <v>49030</v>
      </c>
      <c r="O11764" s="76" t="s">
        <v>4356</v>
      </c>
      <c r="P11764" s="82">
        <v>61</v>
      </c>
      <c r="Q11764" s="82" t="s">
        <v>100371</v>
      </c>
      <c r="R11764"/>
    </row>
    <row r="11765" spans="12:18" x14ac:dyDescent="0.25">
      <c r="L11765" t="s">
        <v>1657</v>
      </c>
      <c r="M11765" t="s">
        <v>21046</v>
      </c>
      <c r="N11765" t="s">
        <v>49031</v>
      </c>
      <c r="O11765" s="76" t="s">
        <v>4356</v>
      </c>
      <c r="P11765" s="82">
        <v>297</v>
      </c>
      <c r="Q11765" s="82" t="s">
        <v>100372</v>
      </c>
      <c r="R11765"/>
    </row>
    <row r="11766" spans="12:18" x14ac:dyDescent="0.25">
      <c r="L11766" t="s">
        <v>1657</v>
      </c>
      <c r="M11766" t="s">
        <v>18947</v>
      </c>
      <c r="N11766" t="s">
        <v>49032</v>
      </c>
      <c r="O11766" s="76" t="s">
        <v>4374</v>
      </c>
      <c r="P11766" s="82">
        <v>3268</v>
      </c>
      <c r="Q11766" s="82" t="s">
        <v>72645</v>
      </c>
      <c r="R11766"/>
    </row>
    <row r="11767" spans="12:18" x14ac:dyDescent="0.25">
      <c r="L11767" t="s">
        <v>1657</v>
      </c>
      <c r="M11767" t="s">
        <v>34652</v>
      </c>
      <c r="N11767" t="s">
        <v>49033</v>
      </c>
      <c r="O11767" s="76" t="s">
        <v>4356</v>
      </c>
      <c r="P11767" s="82">
        <v>207</v>
      </c>
      <c r="Q11767" s="82" t="s">
        <v>100373</v>
      </c>
      <c r="R11767"/>
    </row>
    <row r="11768" spans="12:18" x14ac:dyDescent="0.25">
      <c r="L11768" t="s">
        <v>1657</v>
      </c>
      <c r="M11768" t="s">
        <v>21047</v>
      </c>
      <c r="N11768" t="s">
        <v>49034</v>
      </c>
      <c r="O11768" s="76" t="s">
        <v>4366</v>
      </c>
      <c r="P11768" s="82">
        <v>104</v>
      </c>
      <c r="Q11768" s="82" t="s">
        <v>100374</v>
      </c>
      <c r="R11768"/>
    </row>
    <row r="11769" spans="12:18" x14ac:dyDescent="0.25">
      <c r="L11769" t="s">
        <v>1657</v>
      </c>
      <c r="M11769" t="s">
        <v>10681</v>
      </c>
      <c r="N11769" t="s">
        <v>49035</v>
      </c>
      <c r="O11769" s="76" t="s">
        <v>4366</v>
      </c>
      <c r="P11769" s="82">
        <v>206</v>
      </c>
      <c r="Q11769" s="82" t="s">
        <v>100375</v>
      </c>
      <c r="R11769"/>
    </row>
    <row r="11770" spans="12:18" x14ac:dyDescent="0.25">
      <c r="L11770" t="s">
        <v>1657</v>
      </c>
      <c r="M11770" t="s">
        <v>18948</v>
      </c>
      <c r="N11770" t="s">
        <v>49036</v>
      </c>
      <c r="O11770" s="76" t="s">
        <v>4366</v>
      </c>
      <c r="P11770" s="82">
        <v>224</v>
      </c>
      <c r="Q11770" s="82" t="s">
        <v>100376</v>
      </c>
      <c r="R11770"/>
    </row>
    <row r="11771" spans="12:18" x14ac:dyDescent="0.25">
      <c r="L11771" t="s">
        <v>1657</v>
      </c>
      <c r="M11771" t="s">
        <v>21048</v>
      </c>
      <c r="N11771" t="s">
        <v>49037</v>
      </c>
      <c r="O11771" s="76" t="s">
        <v>4366</v>
      </c>
      <c r="P11771" s="82">
        <v>133</v>
      </c>
      <c r="Q11771" s="82" t="s">
        <v>100377</v>
      </c>
      <c r="R11771"/>
    </row>
    <row r="11772" spans="12:18" x14ac:dyDescent="0.25">
      <c r="L11772" t="s">
        <v>1657</v>
      </c>
      <c r="M11772" t="s">
        <v>34653</v>
      </c>
      <c r="N11772" t="s">
        <v>49038</v>
      </c>
      <c r="O11772" s="76" t="s">
        <v>4374</v>
      </c>
      <c r="P11772" s="82">
        <v>9055</v>
      </c>
      <c r="Q11772" s="82" t="s">
        <v>72645</v>
      </c>
      <c r="R11772"/>
    </row>
    <row r="11773" spans="12:18" x14ac:dyDescent="0.25">
      <c r="L11773" t="s">
        <v>1657</v>
      </c>
      <c r="M11773" t="s">
        <v>18950</v>
      </c>
      <c r="N11773" t="s">
        <v>49039</v>
      </c>
      <c r="O11773" s="76" t="s">
        <v>4356</v>
      </c>
      <c r="P11773" s="82">
        <v>48</v>
      </c>
      <c r="Q11773" s="82" t="s">
        <v>100378</v>
      </c>
      <c r="R11773"/>
    </row>
    <row r="11774" spans="12:18" x14ac:dyDescent="0.25">
      <c r="L11774" t="s">
        <v>1657</v>
      </c>
      <c r="M11774" t="s">
        <v>10682</v>
      </c>
      <c r="N11774" t="s">
        <v>49040</v>
      </c>
      <c r="O11774" s="76" t="s">
        <v>4356</v>
      </c>
      <c r="P11774" s="82">
        <v>18</v>
      </c>
      <c r="Q11774" s="82" t="s">
        <v>100379</v>
      </c>
      <c r="R11774"/>
    </row>
    <row r="11775" spans="12:18" x14ac:dyDescent="0.25">
      <c r="L11775" t="s">
        <v>1657</v>
      </c>
      <c r="M11775" t="s">
        <v>34654</v>
      </c>
      <c r="N11775" t="s">
        <v>49041</v>
      </c>
      <c r="O11775" s="76" t="s">
        <v>4356</v>
      </c>
      <c r="P11775" s="82">
        <v>531</v>
      </c>
      <c r="Q11775" s="82" t="s">
        <v>100380</v>
      </c>
      <c r="R11775"/>
    </row>
    <row r="11776" spans="12:18" x14ac:dyDescent="0.25">
      <c r="L11776" t="s">
        <v>1657</v>
      </c>
      <c r="M11776" t="s">
        <v>6377</v>
      </c>
      <c r="N11776" t="s">
        <v>49042</v>
      </c>
      <c r="O11776" s="76" t="s">
        <v>4450</v>
      </c>
      <c r="P11776" s="82">
        <v>6150</v>
      </c>
      <c r="Q11776" s="82" t="s">
        <v>72645</v>
      </c>
      <c r="R11776"/>
    </row>
    <row r="11777" spans="12:18" x14ac:dyDescent="0.25">
      <c r="L11777" t="s">
        <v>1657</v>
      </c>
      <c r="M11777" t="s">
        <v>8825</v>
      </c>
      <c r="N11777" t="s">
        <v>49043</v>
      </c>
      <c r="O11777" s="76" t="s">
        <v>4366</v>
      </c>
      <c r="P11777" s="82">
        <v>223</v>
      </c>
      <c r="Q11777" s="82" t="s">
        <v>100308</v>
      </c>
      <c r="R11777"/>
    </row>
    <row r="11778" spans="12:18" x14ac:dyDescent="0.25">
      <c r="L11778" t="s">
        <v>1657</v>
      </c>
      <c r="M11778" t="s">
        <v>18922</v>
      </c>
      <c r="N11778" t="s">
        <v>49044</v>
      </c>
      <c r="O11778" s="76" t="s">
        <v>4366</v>
      </c>
      <c r="P11778" s="82">
        <v>152</v>
      </c>
      <c r="Q11778" s="82" t="s">
        <v>100309</v>
      </c>
      <c r="R11778"/>
    </row>
    <row r="11779" spans="12:18" x14ac:dyDescent="0.25">
      <c r="L11779" t="s">
        <v>1657</v>
      </c>
      <c r="M11779" t="s">
        <v>8826</v>
      </c>
      <c r="N11779" t="s">
        <v>49045</v>
      </c>
      <c r="O11779" s="76" t="s">
        <v>4356</v>
      </c>
      <c r="P11779" s="82">
        <v>80</v>
      </c>
      <c r="Q11779" s="82" t="s">
        <v>100310</v>
      </c>
      <c r="R11779"/>
    </row>
    <row r="11780" spans="12:18" x14ac:dyDescent="0.25">
      <c r="L11780" t="s">
        <v>1657</v>
      </c>
      <c r="M11780" t="s">
        <v>21035</v>
      </c>
      <c r="N11780" t="s">
        <v>49046</v>
      </c>
      <c r="O11780" s="76" t="s">
        <v>4356</v>
      </c>
      <c r="P11780" s="82">
        <v>382</v>
      </c>
      <c r="Q11780" s="82" t="s">
        <v>100311</v>
      </c>
      <c r="R11780"/>
    </row>
    <row r="11781" spans="12:18" x14ac:dyDescent="0.25">
      <c r="L11781" t="s">
        <v>1657</v>
      </c>
      <c r="M11781" t="s">
        <v>34641</v>
      </c>
      <c r="N11781" t="s">
        <v>49047</v>
      </c>
      <c r="O11781" s="76" t="s">
        <v>4356</v>
      </c>
      <c r="P11781" s="82">
        <v>244</v>
      </c>
      <c r="Q11781" s="82" t="s">
        <v>100312</v>
      </c>
      <c r="R11781"/>
    </row>
    <row r="11782" spans="12:18" x14ac:dyDescent="0.25">
      <c r="L11782" t="s">
        <v>1657</v>
      </c>
      <c r="M11782" t="s">
        <v>34642</v>
      </c>
      <c r="N11782" t="s">
        <v>49048</v>
      </c>
      <c r="O11782" s="76" t="s">
        <v>4356</v>
      </c>
      <c r="P11782" s="82">
        <v>434</v>
      </c>
      <c r="Q11782" s="82" t="s">
        <v>100313</v>
      </c>
      <c r="R11782"/>
    </row>
    <row r="11783" spans="12:18" x14ac:dyDescent="0.25">
      <c r="L11783" t="s">
        <v>1657</v>
      </c>
      <c r="M11783" t="s">
        <v>8924</v>
      </c>
      <c r="N11783" t="s">
        <v>49049</v>
      </c>
      <c r="O11783" s="76" t="s">
        <v>4356</v>
      </c>
      <c r="P11783" s="82">
        <v>244</v>
      </c>
      <c r="Q11783" s="82" t="s">
        <v>100314</v>
      </c>
      <c r="R11783"/>
    </row>
    <row r="11784" spans="12:18" x14ac:dyDescent="0.25">
      <c r="L11784" t="s">
        <v>1657</v>
      </c>
      <c r="M11784" t="s">
        <v>10667</v>
      </c>
      <c r="N11784" t="s">
        <v>49050</v>
      </c>
      <c r="O11784" s="76" t="s">
        <v>4356</v>
      </c>
      <c r="P11784" s="82">
        <v>1338</v>
      </c>
      <c r="Q11784" s="82" t="s">
        <v>100315</v>
      </c>
      <c r="R11784"/>
    </row>
    <row r="11785" spans="12:18" x14ac:dyDescent="0.25">
      <c r="L11785" t="s">
        <v>1657</v>
      </c>
      <c r="M11785" t="s">
        <v>21036</v>
      </c>
      <c r="N11785" t="s">
        <v>49051</v>
      </c>
      <c r="O11785" s="76" t="s">
        <v>4356</v>
      </c>
      <c r="P11785" s="82">
        <v>883</v>
      </c>
      <c r="Q11785" s="82" t="s">
        <v>100316</v>
      </c>
      <c r="R11785"/>
    </row>
    <row r="11786" spans="12:18" x14ac:dyDescent="0.25">
      <c r="L11786" t="s">
        <v>1657</v>
      </c>
      <c r="M11786" t="s">
        <v>18924</v>
      </c>
      <c r="N11786" t="s">
        <v>49052</v>
      </c>
      <c r="O11786" s="76" t="s">
        <v>4366</v>
      </c>
      <c r="P11786" s="82">
        <v>42</v>
      </c>
      <c r="Q11786" s="82" t="s">
        <v>100317</v>
      </c>
      <c r="R11786"/>
    </row>
    <row r="11787" spans="12:18" x14ac:dyDescent="0.25">
      <c r="L11787" t="s">
        <v>1657</v>
      </c>
      <c r="M11787" t="s">
        <v>8827</v>
      </c>
      <c r="N11787" t="s">
        <v>49053</v>
      </c>
      <c r="O11787" s="76" t="s">
        <v>4356</v>
      </c>
      <c r="P11787" s="82">
        <v>1271</v>
      </c>
      <c r="Q11787" s="82" t="s">
        <v>100318</v>
      </c>
      <c r="R11787"/>
    </row>
    <row r="11788" spans="12:18" x14ac:dyDescent="0.25">
      <c r="L11788" t="s">
        <v>1657</v>
      </c>
      <c r="M11788" t="s">
        <v>21037</v>
      </c>
      <c r="N11788" t="s">
        <v>49054</v>
      </c>
      <c r="O11788" s="76" t="s">
        <v>4366</v>
      </c>
      <c r="P11788" s="82">
        <v>58</v>
      </c>
      <c r="Q11788" s="82" t="s">
        <v>100319</v>
      </c>
      <c r="R11788"/>
    </row>
    <row r="11789" spans="12:18" x14ac:dyDescent="0.25">
      <c r="L11789" t="s">
        <v>1657</v>
      </c>
      <c r="M11789" t="s">
        <v>10669</v>
      </c>
      <c r="N11789" t="s">
        <v>49055</v>
      </c>
      <c r="O11789" s="76" t="s">
        <v>4366</v>
      </c>
      <c r="P11789" s="82">
        <v>215</v>
      </c>
      <c r="Q11789" s="82" t="s">
        <v>100322</v>
      </c>
      <c r="R11789"/>
    </row>
    <row r="11790" spans="12:18" x14ac:dyDescent="0.25">
      <c r="L11790" t="s">
        <v>1657</v>
      </c>
      <c r="M11790" t="s">
        <v>21038</v>
      </c>
      <c r="N11790" t="s">
        <v>49056</v>
      </c>
      <c r="O11790" s="76" t="s">
        <v>4374</v>
      </c>
      <c r="P11790" s="82">
        <v>11517</v>
      </c>
      <c r="Q11790" s="82" t="s">
        <v>100323</v>
      </c>
      <c r="R11790"/>
    </row>
    <row r="11791" spans="12:18" x14ac:dyDescent="0.25">
      <c r="L11791" t="s">
        <v>1657</v>
      </c>
      <c r="M11791" t="s">
        <v>21039</v>
      </c>
      <c r="N11791" t="s">
        <v>49057</v>
      </c>
      <c r="O11791" s="76" t="s">
        <v>4374</v>
      </c>
      <c r="P11791" s="82">
        <v>2466</v>
      </c>
      <c r="Q11791" s="82" t="s">
        <v>72645</v>
      </c>
      <c r="R11791"/>
    </row>
    <row r="11792" spans="12:18" x14ac:dyDescent="0.25">
      <c r="L11792" t="s">
        <v>1657</v>
      </c>
      <c r="M11792" t="s">
        <v>19086</v>
      </c>
      <c r="N11792" t="s">
        <v>49058</v>
      </c>
      <c r="O11792" s="76" t="s">
        <v>4356</v>
      </c>
      <c r="P11792" s="82">
        <v>111</v>
      </c>
      <c r="Q11792" s="82" t="s">
        <v>100324</v>
      </c>
      <c r="R11792"/>
    </row>
    <row r="11793" spans="12:18" x14ac:dyDescent="0.25">
      <c r="L11793" t="s">
        <v>1657</v>
      </c>
      <c r="M11793" t="s">
        <v>7429</v>
      </c>
      <c r="N11793" t="s">
        <v>49059</v>
      </c>
      <c r="O11793" s="76" t="s">
        <v>4356</v>
      </c>
      <c r="P11793" s="82">
        <v>1219</v>
      </c>
      <c r="Q11793" s="82" t="s">
        <v>100325</v>
      </c>
      <c r="R11793"/>
    </row>
    <row r="11794" spans="12:18" x14ac:dyDescent="0.25">
      <c r="L11794" t="s">
        <v>1657</v>
      </c>
      <c r="M11794" t="s">
        <v>18928</v>
      </c>
      <c r="N11794" t="s">
        <v>49060</v>
      </c>
      <c r="O11794" s="76" t="s">
        <v>4356</v>
      </c>
      <c r="P11794" s="82">
        <v>226</v>
      </c>
      <c r="Q11794" s="82" t="s">
        <v>100326</v>
      </c>
      <c r="R11794"/>
    </row>
    <row r="11795" spans="12:18" x14ac:dyDescent="0.25">
      <c r="L11795" t="s">
        <v>1657</v>
      </c>
      <c r="M11795" t="s">
        <v>18930</v>
      </c>
      <c r="N11795" t="s">
        <v>49061</v>
      </c>
      <c r="O11795" s="76" t="s">
        <v>4450</v>
      </c>
      <c r="P11795" s="82">
        <v>10694</v>
      </c>
      <c r="Q11795" s="82" t="s">
        <v>72645</v>
      </c>
      <c r="R11795"/>
    </row>
    <row r="11796" spans="12:18" x14ac:dyDescent="0.25">
      <c r="L11796" t="s">
        <v>1657</v>
      </c>
      <c r="M11796" t="s">
        <v>8828</v>
      </c>
      <c r="N11796" t="s">
        <v>49062</v>
      </c>
      <c r="O11796" s="76" t="s">
        <v>4356</v>
      </c>
      <c r="P11796" s="82">
        <v>371</v>
      </c>
      <c r="Q11796" s="82" t="s">
        <v>100327</v>
      </c>
      <c r="R11796"/>
    </row>
    <row r="11797" spans="12:18" x14ac:dyDescent="0.25">
      <c r="L11797" t="s">
        <v>1657</v>
      </c>
      <c r="M11797" t="s">
        <v>10670</v>
      </c>
      <c r="N11797" t="s">
        <v>49063</v>
      </c>
      <c r="O11797" s="76" t="s">
        <v>4356</v>
      </c>
      <c r="P11797" s="82">
        <v>5797</v>
      </c>
      <c r="Q11797" s="82" t="s">
        <v>100328</v>
      </c>
      <c r="R11797"/>
    </row>
    <row r="11798" spans="12:18" x14ac:dyDescent="0.25">
      <c r="L11798" t="s">
        <v>1657</v>
      </c>
      <c r="M11798" t="s">
        <v>8829</v>
      </c>
      <c r="N11798" t="s">
        <v>49064</v>
      </c>
      <c r="O11798" s="76" t="s">
        <v>4356</v>
      </c>
      <c r="P11798" s="82">
        <v>412</v>
      </c>
      <c r="Q11798" s="82" t="s">
        <v>100329</v>
      </c>
      <c r="R11798"/>
    </row>
    <row r="11799" spans="12:18" x14ac:dyDescent="0.25">
      <c r="L11799" t="s">
        <v>1657</v>
      </c>
      <c r="M11799" t="s">
        <v>34643</v>
      </c>
      <c r="N11799" t="s">
        <v>49065</v>
      </c>
      <c r="O11799" s="76" t="s">
        <v>4356</v>
      </c>
      <c r="P11799" s="82">
        <v>553</v>
      </c>
      <c r="Q11799" s="82" t="s">
        <v>100330</v>
      </c>
      <c r="R11799"/>
    </row>
    <row r="11800" spans="12:18" x14ac:dyDescent="0.25">
      <c r="L11800" t="s">
        <v>1657</v>
      </c>
      <c r="M11800" t="s">
        <v>8830</v>
      </c>
      <c r="N11800" t="s">
        <v>49066</v>
      </c>
      <c r="O11800" s="76" t="s">
        <v>4366</v>
      </c>
      <c r="P11800" s="82">
        <v>141</v>
      </c>
      <c r="Q11800" s="82" t="s">
        <v>100331</v>
      </c>
      <c r="R11800"/>
    </row>
    <row r="11801" spans="12:18" x14ac:dyDescent="0.25">
      <c r="L11801" t="s">
        <v>1657</v>
      </c>
      <c r="M11801" t="s">
        <v>10671</v>
      </c>
      <c r="N11801" t="s">
        <v>49067</v>
      </c>
      <c r="O11801" s="76" t="s">
        <v>4366</v>
      </c>
      <c r="P11801" s="82">
        <v>181</v>
      </c>
      <c r="Q11801" s="82" t="s">
        <v>100332</v>
      </c>
      <c r="R11801"/>
    </row>
    <row r="11802" spans="12:18" x14ac:dyDescent="0.25">
      <c r="L11802" t="s">
        <v>1657</v>
      </c>
      <c r="M11802" t="s">
        <v>8831</v>
      </c>
      <c r="N11802" t="s">
        <v>49068</v>
      </c>
      <c r="O11802" s="76" t="s">
        <v>4356</v>
      </c>
      <c r="P11802" s="82">
        <v>1268</v>
      </c>
      <c r="Q11802" s="82" t="s">
        <v>100333</v>
      </c>
      <c r="R11802"/>
    </row>
    <row r="11803" spans="12:18" x14ac:dyDescent="0.25">
      <c r="L11803" t="s">
        <v>1657</v>
      </c>
      <c r="M11803" t="s">
        <v>18934</v>
      </c>
      <c r="N11803" t="s">
        <v>49069</v>
      </c>
      <c r="O11803" s="76" t="s">
        <v>4374</v>
      </c>
      <c r="P11803" s="82">
        <v>2164</v>
      </c>
      <c r="Q11803" s="82" t="s">
        <v>72645</v>
      </c>
      <c r="R11803"/>
    </row>
    <row r="11804" spans="12:18" x14ac:dyDescent="0.25">
      <c r="L11804" t="s">
        <v>1657</v>
      </c>
      <c r="M11804" t="s">
        <v>21040</v>
      </c>
      <c r="N11804" t="s">
        <v>49070</v>
      </c>
      <c r="O11804" s="76" t="s">
        <v>4366</v>
      </c>
      <c r="P11804" s="82">
        <v>36</v>
      </c>
      <c r="Q11804" s="82" t="s">
        <v>100335</v>
      </c>
      <c r="R11804"/>
    </row>
    <row r="11805" spans="12:18" x14ac:dyDescent="0.25">
      <c r="L11805" t="s">
        <v>1657</v>
      </c>
      <c r="M11805" t="s">
        <v>8832</v>
      </c>
      <c r="N11805" t="s">
        <v>49071</v>
      </c>
      <c r="O11805" s="76" t="s">
        <v>4374</v>
      </c>
      <c r="P11805" s="82">
        <v>9470</v>
      </c>
      <c r="Q11805" s="82" t="s">
        <v>72645</v>
      </c>
      <c r="R11805"/>
    </row>
    <row r="11806" spans="12:18" x14ac:dyDescent="0.25">
      <c r="L11806" t="s">
        <v>1657</v>
      </c>
      <c r="M11806" t="s">
        <v>34644</v>
      </c>
      <c r="N11806" t="s">
        <v>49072</v>
      </c>
      <c r="O11806" s="76" t="s">
        <v>4356</v>
      </c>
      <c r="P11806" s="82">
        <v>557</v>
      </c>
      <c r="Q11806" s="82" t="s">
        <v>100336</v>
      </c>
      <c r="R11806"/>
    </row>
    <row r="11807" spans="12:18" x14ac:dyDescent="0.25">
      <c r="L11807" t="s">
        <v>1657</v>
      </c>
      <c r="M11807" t="s">
        <v>8833</v>
      </c>
      <c r="N11807" t="s">
        <v>49073</v>
      </c>
      <c r="O11807" s="76" t="s">
        <v>4356</v>
      </c>
      <c r="P11807" s="82">
        <v>404</v>
      </c>
      <c r="Q11807" s="82" t="s">
        <v>100337</v>
      </c>
      <c r="R11807"/>
    </row>
    <row r="11808" spans="12:18" x14ac:dyDescent="0.25">
      <c r="L11808" t="s">
        <v>1657</v>
      </c>
      <c r="M11808" t="s">
        <v>34645</v>
      </c>
      <c r="N11808" t="s">
        <v>49074</v>
      </c>
      <c r="O11808" s="76" t="s">
        <v>4366</v>
      </c>
      <c r="P11808" s="82">
        <v>360</v>
      </c>
      <c r="Q11808" s="82" t="s">
        <v>100338</v>
      </c>
      <c r="R11808"/>
    </row>
    <row r="11809" spans="12:18" x14ac:dyDescent="0.25">
      <c r="L11809" t="s">
        <v>1657</v>
      </c>
      <c r="M11809" t="s">
        <v>18936</v>
      </c>
      <c r="N11809" t="s">
        <v>49075</v>
      </c>
      <c r="O11809" s="76" t="s">
        <v>4356</v>
      </c>
      <c r="P11809" s="82">
        <v>981</v>
      </c>
      <c r="Q11809" s="82" t="s">
        <v>100339</v>
      </c>
      <c r="R11809"/>
    </row>
    <row r="11810" spans="12:18" x14ac:dyDescent="0.25">
      <c r="L11810" t="s">
        <v>1657</v>
      </c>
      <c r="M11810" t="s">
        <v>9203</v>
      </c>
      <c r="N11810" t="s">
        <v>49076</v>
      </c>
      <c r="O11810" s="76" t="s">
        <v>4366</v>
      </c>
      <c r="P11810" s="82">
        <v>221</v>
      </c>
      <c r="Q11810" s="82" t="s">
        <v>100340</v>
      </c>
      <c r="R11810"/>
    </row>
    <row r="11811" spans="12:18" x14ac:dyDescent="0.25">
      <c r="L11811" t="s">
        <v>1657</v>
      </c>
      <c r="M11811" t="s">
        <v>4670</v>
      </c>
      <c r="N11811" t="s">
        <v>49077</v>
      </c>
      <c r="O11811" s="76" t="s">
        <v>4366</v>
      </c>
      <c r="P11811" s="82">
        <v>318</v>
      </c>
      <c r="Q11811" s="82" t="s">
        <v>100341</v>
      </c>
      <c r="R11811"/>
    </row>
    <row r="11812" spans="12:18" x14ac:dyDescent="0.25">
      <c r="L11812" t="s">
        <v>1657</v>
      </c>
      <c r="M11812" t="s">
        <v>10672</v>
      </c>
      <c r="N11812" t="s">
        <v>49078</v>
      </c>
      <c r="O11812" s="76" t="s">
        <v>4374</v>
      </c>
      <c r="P11812" s="82">
        <v>11830</v>
      </c>
      <c r="Q11812" s="82" t="s">
        <v>72645</v>
      </c>
      <c r="R11812"/>
    </row>
    <row r="11813" spans="12:18" x14ac:dyDescent="0.25">
      <c r="L11813" t="s">
        <v>1657</v>
      </c>
      <c r="M11813" t="s">
        <v>8834</v>
      </c>
      <c r="N11813" t="s">
        <v>49079</v>
      </c>
      <c r="O11813" s="76" t="s">
        <v>4366</v>
      </c>
      <c r="P11813" s="82">
        <v>34</v>
      </c>
      <c r="Q11813" s="82" t="s">
        <v>100343</v>
      </c>
      <c r="R11813"/>
    </row>
    <row r="11814" spans="12:18" x14ac:dyDescent="0.25">
      <c r="L11814" t="s">
        <v>1657</v>
      </c>
      <c r="M11814" t="s">
        <v>10673</v>
      </c>
      <c r="N11814" t="s">
        <v>49080</v>
      </c>
      <c r="O11814" s="76" t="s">
        <v>4356</v>
      </c>
      <c r="P11814" s="82">
        <v>1625</v>
      </c>
      <c r="Q11814" s="82" t="s">
        <v>100342</v>
      </c>
      <c r="R11814"/>
    </row>
    <row r="11815" spans="12:18" x14ac:dyDescent="0.25">
      <c r="L11815" t="s">
        <v>1657</v>
      </c>
      <c r="M11815" t="s">
        <v>18937</v>
      </c>
      <c r="N11815" t="s">
        <v>49081</v>
      </c>
      <c r="O11815" s="76" t="s">
        <v>4356</v>
      </c>
      <c r="P11815" s="82">
        <v>148</v>
      </c>
      <c r="Q11815" s="82" t="s">
        <v>100344</v>
      </c>
      <c r="R11815"/>
    </row>
    <row r="11816" spans="12:18" x14ac:dyDescent="0.25">
      <c r="L11816" t="s">
        <v>1657</v>
      </c>
      <c r="M11816" t="s">
        <v>18939</v>
      </c>
      <c r="N11816" t="s">
        <v>49082</v>
      </c>
      <c r="O11816" s="76" t="s">
        <v>4356</v>
      </c>
      <c r="P11816" s="82">
        <v>134</v>
      </c>
      <c r="Q11816" s="82" t="s">
        <v>100345</v>
      </c>
      <c r="R11816"/>
    </row>
    <row r="11817" spans="12:18" x14ac:dyDescent="0.25">
      <c r="L11817" t="s">
        <v>1657</v>
      </c>
      <c r="M11817" t="s">
        <v>8835</v>
      </c>
      <c r="N11817" t="s">
        <v>49083</v>
      </c>
      <c r="O11817" s="76" t="s">
        <v>4356</v>
      </c>
      <c r="P11817" s="82">
        <v>239</v>
      </c>
      <c r="Q11817" s="82" t="s">
        <v>100346</v>
      </c>
      <c r="R11817"/>
    </row>
    <row r="11818" spans="12:18" x14ac:dyDescent="0.25">
      <c r="L11818" t="s">
        <v>1657</v>
      </c>
      <c r="M11818" t="s">
        <v>34646</v>
      </c>
      <c r="N11818" t="s">
        <v>49084</v>
      </c>
      <c r="O11818" s="76" t="s">
        <v>4356</v>
      </c>
      <c r="P11818" s="82">
        <v>886</v>
      </c>
      <c r="Q11818" s="82" t="s">
        <v>100347</v>
      </c>
      <c r="R11818"/>
    </row>
    <row r="11819" spans="12:18" x14ac:dyDescent="0.25">
      <c r="L11819" t="s">
        <v>1657</v>
      </c>
      <c r="M11819" t="s">
        <v>10674</v>
      </c>
      <c r="N11819" t="s">
        <v>49085</v>
      </c>
      <c r="O11819" s="76" t="s">
        <v>4366</v>
      </c>
      <c r="P11819" s="82">
        <v>364</v>
      </c>
      <c r="Q11819" s="82" t="s">
        <v>100348</v>
      </c>
      <c r="R11819"/>
    </row>
    <row r="11820" spans="12:18" x14ac:dyDescent="0.25">
      <c r="L11820" t="s">
        <v>1657</v>
      </c>
      <c r="M11820" t="s">
        <v>8836</v>
      </c>
      <c r="N11820" t="s">
        <v>49086</v>
      </c>
      <c r="O11820" s="76" t="s">
        <v>4356</v>
      </c>
      <c r="P11820" s="82">
        <v>51</v>
      </c>
      <c r="Q11820" s="82" t="s">
        <v>100349</v>
      </c>
      <c r="R11820"/>
    </row>
    <row r="11821" spans="12:18" x14ac:dyDescent="0.25">
      <c r="L11821" t="s">
        <v>1657</v>
      </c>
      <c r="M11821" t="s">
        <v>10675</v>
      </c>
      <c r="N11821" t="s">
        <v>49087</v>
      </c>
      <c r="O11821" s="76" t="s">
        <v>4356</v>
      </c>
      <c r="P11821" s="82">
        <v>460</v>
      </c>
      <c r="Q11821" s="82" t="s">
        <v>100350</v>
      </c>
      <c r="R11821"/>
    </row>
    <row r="11822" spans="12:18" x14ac:dyDescent="0.25">
      <c r="L11822" t="s">
        <v>1657</v>
      </c>
      <c r="M11822" t="s">
        <v>6697</v>
      </c>
      <c r="N11822" t="s">
        <v>49088</v>
      </c>
      <c r="O11822" s="76" t="s">
        <v>4374</v>
      </c>
      <c r="P11822" s="82">
        <v>1766</v>
      </c>
      <c r="Q11822" s="82" t="s">
        <v>72645</v>
      </c>
      <c r="R11822"/>
    </row>
    <row r="11823" spans="12:18" x14ac:dyDescent="0.25">
      <c r="L11823" t="s">
        <v>1657</v>
      </c>
      <c r="M11823" t="s">
        <v>18941</v>
      </c>
      <c r="N11823" t="s">
        <v>49089</v>
      </c>
      <c r="O11823" s="76" t="s">
        <v>4356</v>
      </c>
      <c r="P11823" s="82">
        <v>2389</v>
      </c>
      <c r="Q11823" s="82" t="s">
        <v>100351</v>
      </c>
      <c r="R11823"/>
    </row>
    <row r="11824" spans="12:18" x14ac:dyDescent="0.25">
      <c r="L11824" t="s">
        <v>1657</v>
      </c>
      <c r="M11824" t="s">
        <v>8837</v>
      </c>
      <c r="N11824" t="s">
        <v>49090</v>
      </c>
      <c r="O11824" s="76" t="s">
        <v>4356</v>
      </c>
      <c r="P11824" s="82">
        <v>573</v>
      </c>
      <c r="Q11824" s="82" t="s">
        <v>100352</v>
      </c>
      <c r="R11824"/>
    </row>
    <row r="11825" spans="12:18" x14ac:dyDescent="0.25">
      <c r="L11825" t="s">
        <v>1657</v>
      </c>
      <c r="M11825" t="s">
        <v>5853</v>
      </c>
      <c r="N11825" t="s">
        <v>49091</v>
      </c>
      <c r="O11825" s="76" t="s">
        <v>4356</v>
      </c>
      <c r="P11825" s="82">
        <v>192</v>
      </c>
      <c r="Q11825" s="82" t="s">
        <v>100353</v>
      </c>
      <c r="R11825"/>
    </row>
    <row r="11826" spans="12:18" x14ac:dyDescent="0.25">
      <c r="L11826" t="s">
        <v>1657</v>
      </c>
      <c r="M11826" t="s">
        <v>10668</v>
      </c>
      <c r="N11826" t="s">
        <v>49092</v>
      </c>
      <c r="O11826" s="76" t="s">
        <v>4356</v>
      </c>
      <c r="P11826" s="82">
        <v>2011</v>
      </c>
      <c r="Q11826" s="82" t="s">
        <v>100320</v>
      </c>
      <c r="R11826"/>
    </row>
    <row r="11827" spans="12:18" x14ac:dyDescent="0.25">
      <c r="L11827" t="s">
        <v>1657</v>
      </c>
      <c r="M11827" t="s">
        <v>18926</v>
      </c>
      <c r="N11827" t="s">
        <v>49093</v>
      </c>
      <c r="O11827" s="76" t="s">
        <v>4356</v>
      </c>
      <c r="P11827" s="82">
        <v>2074</v>
      </c>
      <c r="Q11827" s="82" t="s">
        <v>100321</v>
      </c>
      <c r="R11827"/>
    </row>
    <row r="11828" spans="12:18" x14ac:dyDescent="0.25">
      <c r="L11828" t="s">
        <v>1657</v>
      </c>
      <c r="M11828" t="s">
        <v>18932</v>
      </c>
      <c r="N11828" t="s">
        <v>49094</v>
      </c>
      <c r="O11828" s="76" t="s">
        <v>4366</v>
      </c>
      <c r="P11828" s="82">
        <v>271</v>
      </c>
      <c r="Q11828" s="82" t="s">
        <v>100334</v>
      </c>
      <c r="R11828"/>
    </row>
    <row r="11829" spans="12:18" x14ac:dyDescent="0.25">
      <c r="L11829" t="s">
        <v>1657</v>
      </c>
      <c r="M11829" t="s">
        <v>21049</v>
      </c>
      <c r="N11829" t="s">
        <v>49095</v>
      </c>
      <c r="O11829" s="76" t="s">
        <v>4356</v>
      </c>
      <c r="P11829" s="82">
        <v>460</v>
      </c>
      <c r="Q11829" s="82" t="s">
        <v>100381</v>
      </c>
      <c r="R11829"/>
    </row>
    <row r="11830" spans="12:18" x14ac:dyDescent="0.25">
      <c r="L11830" t="s">
        <v>1657</v>
      </c>
      <c r="M11830" t="s">
        <v>34655</v>
      </c>
      <c r="N11830" t="s">
        <v>49096</v>
      </c>
      <c r="O11830" s="76" t="s">
        <v>4356</v>
      </c>
      <c r="P11830" s="82">
        <v>137</v>
      </c>
      <c r="Q11830" s="82" t="s">
        <v>100382</v>
      </c>
      <c r="R11830"/>
    </row>
    <row r="11831" spans="12:18" x14ac:dyDescent="0.25">
      <c r="L11831" t="s">
        <v>1657</v>
      </c>
      <c r="M11831" t="s">
        <v>10974</v>
      </c>
      <c r="N11831" t="s">
        <v>49097</v>
      </c>
      <c r="O11831" s="76" t="s">
        <v>4356</v>
      </c>
      <c r="P11831" s="82">
        <v>1176</v>
      </c>
      <c r="Q11831" s="82" t="s">
        <v>100383</v>
      </c>
      <c r="R11831"/>
    </row>
    <row r="11832" spans="12:18" x14ac:dyDescent="0.25">
      <c r="L11832" t="s">
        <v>1657</v>
      </c>
      <c r="M11832" t="s">
        <v>21050</v>
      </c>
      <c r="N11832" t="s">
        <v>49098</v>
      </c>
      <c r="O11832" s="76" t="s">
        <v>4356</v>
      </c>
      <c r="P11832" s="82">
        <v>246</v>
      </c>
      <c r="Q11832" s="82" t="s">
        <v>100384</v>
      </c>
      <c r="R11832"/>
    </row>
    <row r="11833" spans="12:18" x14ac:dyDescent="0.25">
      <c r="L11833" t="s">
        <v>1657</v>
      </c>
      <c r="M11833" t="s">
        <v>8840</v>
      </c>
      <c r="N11833" t="s">
        <v>49099</v>
      </c>
      <c r="O11833" s="76" t="s">
        <v>4450</v>
      </c>
      <c r="P11833" s="82">
        <v>479553</v>
      </c>
      <c r="Q11833" s="82" t="s">
        <v>72645</v>
      </c>
      <c r="R11833"/>
    </row>
    <row r="11834" spans="12:18" x14ac:dyDescent="0.25">
      <c r="L11834" t="s">
        <v>1657</v>
      </c>
      <c r="M11834" t="s">
        <v>18952</v>
      </c>
      <c r="N11834" t="s">
        <v>49100</v>
      </c>
      <c r="O11834" s="76" t="s">
        <v>4450</v>
      </c>
      <c r="P11834" s="82">
        <v>26962</v>
      </c>
      <c r="Q11834" s="82" t="s">
        <v>72645</v>
      </c>
      <c r="R11834"/>
    </row>
    <row r="11835" spans="12:18" x14ac:dyDescent="0.25">
      <c r="L11835" t="s">
        <v>1657</v>
      </c>
      <c r="M11835" t="s">
        <v>21051</v>
      </c>
      <c r="N11835" t="s">
        <v>49101</v>
      </c>
      <c r="O11835" s="76" t="s">
        <v>4356</v>
      </c>
      <c r="P11835" s="82">
        <v>335</v>
      </c>
      <c r="Q11835" s="82" t="s">
        <v>100386</v>
      </c>
      <c r="R11835"/>
    </row>
    <row r="11836" spans="12:18" x14ac:dyDescent="0.25">
      <c r="L11836" t="s">
        <v>1657</v>
      </c>
      <c r="M11836" t="s">
        <v>34657</v>
      </c>
      <c r="N11836" t="s">
        <v>49102</v>
      </c>
      <c r="O11836" s="76" t="s">
        <v>4366</v>
      </c>
      <c r="P11836" s="82">
        <v>5</v>
      </c>
      <c r="Q11836" s="82" t="s">
        <v>100387</v>
      </c>
      <c r="R11836"/>
    </row>
    <row r="11837" spans="12:18" x14ac:dyDescent="0.25">
      <c r="L11837" t="s">
        <v>1657</v>
      </c>
      <c r="M11837" t="s">
        <v>18954</v>
      </c>
      <c r="N11837" t="s">
        <v>49103</v>
      </c>
      <c r="O11837" s="76" t="s">
        <v>4356</v>
      </c>
      <c r="P11837" s="82">
        <v>450</v>
      </c>
      <c r="Q11837" s="82" t="s">
        <v>100388</v>
      </c>
      <c r="R11837"/>
    </row>
    <row r="11838" spans="12:18" x14ac:dyDescent="0.25">
      <c r="L11838" t="s">
        <v>1657</v>
      </c>
      <c r="M11838" t="s">
        <v>34659</v>
      </c>
      <c r="N11838" t="s">
        <v>49104</v>
      </c>
      <c r="O11838" s="76" t="s">
        <v>4366</v>
      </c>
      <c r="P11838" s="82">
        <v>123</v>
      </c>
      <c r="Q11838" s="82" t="s">
        <v>100389</v>
      </c>
      <c r="R11838"/>
    </row>
    <row r="11839" spans="12:18" x14ac:dyDescent="0.25">
      <c r="L11839" t="s">
        <v>1657</v>
      </c>
      <c r="M11839" t="s">
        <v>21052</v>
      </c>
      <c r="N11839" t="s">
        <v>49105</v>
      </c>
      <c r="O11839" s="76" t="s">
        <v>4356</v>
      </c>
      <c r="P11839" s="82">
        <v>1307</v>
      </c>
      <c r="Q11839" s="82" t="s">
        <v>100390</v>
      </c>
      <c r="R11839"/>
    </row>
    <row r="11840" spans="12:18" x14ac:dyDescent="0.25">
      <c r="L11840" t="s">
        <v>1657</v>
      </c>
      <c r="M11840" t="s">
        <v>8841</v>
      </c>
      <c r="N11840" t="s">
        <v>49106</v>
      </c>
      <c r="O11840" s="76" t="s">
        <v>4356</v>
      </c>
      <c r="P11840" s="82">
        <v>143</v>
      </c>
      <c r="Q11840" s="82" t="s">
        <v>100391</v>
      </c>
      <c r="R11840"/>
    </row>
    <row r="11841" spans="12:18" x14ac:dyDescent="0.25">
      <c r="L11841" t="s">
        <v>1657</v>
      </c>
      <c r="M11841" t="s">
        <v>21053</v>
      </c>
      <c r="N11841" t="s">
        <v>49107</v>
      </c>
      <c r="O11841" s="76" t="s">
        <v>4374</v>
      </c>
      <c r="P11841" s="82">
        <v>877</v>
      </c>
      <c r="Q11841" s="82" t="s">
        <v>100392</v>
      </c>
      <c r="R11841"/>
    </row>
    <row r="11842" spans="12:18" x14ac:dyDescent="0.25">
      <c r="L11842" t="s">
        <v>1657</v>
      </c>
      <c r="M11842" t="s">
        <v>34660</v>
      </c>
      <c r="N11842" t="s">
        <v>49108</v>
      </c>
      <c r="O11842" s="76" t="s">
        <v>4356</v>
      </c>
      <c r="P11842" s="82">
        <v>524</v>
      </c>
      <c r="Q11842" s="82" t="s">
        <v>100393</v>
      </c>
      <c r="R11842"/>
    </row>
    <row r="11843" spans="12:18" x14ac:dyDescent="0.25">
      <c r="L11843" t="s">
        <v>1657</v>
      </c>
      <c r="M11843" t="s">
        <v>8842</v>
      </c>
      <c r="N11843" t="s">
        <v>49109</v>
      </c>
      <c r="O11843" s="76" t="s">
        <v>4356</v>
      </c>
      <c r="P11843" s="82">
        <v>418</v>
      </c>
      <c r="Q11843" s="82" t="s">
        <v>100394</v>
      </c>
      <c r="R11843"/>
    </row>
    <row r="11844" spans="12:18" x14ac:dyDescent="0.25">
      <c r="L11844" t="s">
        <v>1657</v>
      </c>
      <c r="M11844" t="s">
        <v>8843</v>
      </c>
      <c r="N11844" t="s">
        <v>49110</v>
      </c>
      <c r="O11844" s="76" t="s">
        <v>4356</v>
      </c>
      <c r="P11844" s="82">
        <v>271</v>
      </c>
      <c r="Q11844" s="82" t="s">
        <v>100395</v>
      </c>
      <c r="R11844"/>
    </row>
    <row r="11845" spans="12:18" x14ac:dyDescent="0.25">
      <c r="L11845" t="s">
        <v>1657</v>
      </c>
      <c r="M11845" t="s">
        <v>18955</v>
      </c>
      <c r="N11845" t="s">
        <v>49111</v>
      </c>
      <c r="O11845" s="76" t="s">
        <v>4366</v>
      </c>
      <c r="P11845" s="82">
        <v>379</v>
      </c>
      <c r="Q11845" s="82" t="s">
        <v>100396</v>
      </c>
      <c r="R11845"/>
    </row>
    <row r="11846" spans="12:18" x14ac:dyDescent="0.25">
      <c r="L11846" t="s">
        <v>1657</v>
      </c>
      <c r="M11846" t="s">
        <v>13483</v>
      </c>
      <c r="N11846" t="s">
        <v>49112</v>
      </c>
      <c r="O11846" s="76" t="s">
        <v>4356</v>
      </c>
      <c r="P11846" s="82">
        <v>295</v>
      </c>
      <c r="Q11846" s="82" t="s">
        <v>100397</v>
      </c>
      <c r="R11846"/>
    </row>
    <row r="11847" spans="12:18" x14ac:dyDescent="0.25">
      <c r="L11847" t="s">
        <v>1657</v>
      </c>
      <c r="M11847" t="s">
        <v>8844</v>
      </c>
      <c r="N11847" t="s">
        <v>49113</v>
      </c>
      <c r="O11847" s="76" t="s">
        <v>4356</v>
      </c>
      <c r="P11847" s="82">
        <v>284</v>
      </c>
      <c r="Q11847" s="82" t="s">
        <v>100398</v>
      </c>
      <c r="R11847"/>
    </row>
    <row r="11848" spans="12:18" x14ac:dyDescent="0.25">
      <c r="L11848" t="s">
        <v>1657</v>
      </c>
      <c r="M11848" t="s">
        <v>18957</v>
      </c>
      <c r="N11848" t="s">
        <v>49114</v>
      </c>
      <c r="O11848" s="76" t="s">
        <v>4356</v>
      </c>
      <c r="P11848" s="82">
        <v>2548</v>
      </c>
      <c r="Q11848" s="82" t="s">
        <v>100399</v>
      </c>
      <c r="R11848"/>
    </row>
    <row r="11849" spans="12:18" x14ac:dyDescent="0.25">
      <c r="L11849" t="s">
        <v>1657</v>
      </c>
      <c r="M11849" t="s">
        <v>31883</v>
      </c>
      <c r="N11849" t="s">
        <v>49115</v>
      </c>
      <c r="O11849" s="76" t="s">
        <v>4356</v>
      </c>
      <c r="P11849" s="82">
        <v>3595</v>
      </c>
      <c r="Q11849" s="82" t="s">
        <v>100400</v>
      </c>
      <c r="R11849"/>
    </row>
    <row r="11850" spans="12:18" x14ac:dyDescent="0.25">
      <c r="L11850" t="s">
        <v>1657</v>
      </c>
      <c r="M11850" t="s">
        <v>34661</v>
      </c>
      <c r="N11850" t="s">
        <v>49116</v>
      </c>
      <c r="O11850" s="76" t="s">
        <v>4356</v>
      </c>
      <c r="P11850" s="82">
        <v>2871</v>
      </c>
      <c r="Q11850" s="82" t="s">
        <v>100401</v>
      </c>
      <c r="R11850"/>
    </row>
    <row r="11851" spans="12:18" x14ac:dyDescent="0.25">
      <c r="L11851" t="s">
        <v>1657</v>
      </c>
      <c r="M11851" t="s">
        <v>34662</v>
      </c>
      <c r="N11851" t="s">
        <v>49117</v>
      </c>
      <c r="O11851" s="76" t="s">
        <v>4374</v>
      </c>
      <c r="P11851" s="82">
        <v>1169</v>
      </c>
      <c r="Q11851" s="82" t="s">
        <v>72645</v>
      </c>
      <c r="R11851"/>
    </row>
    <row r="11852" spans="12:18" x14ac:dyDescent="0.25">
      <c r="L11852" t="s">
        <v>1657</v>
      </c>
      <c r="M11852" t="s">
        <v>8845</v>
      </c>
      <c r="N11852" t="s">
        <v>49118</v>
      </c>
      <c r="O11852" s="76" t="s">
        <v>4356</v>
      </c>
      <c r="P11852" s="82">
        <v>339</v>
      </c>
      <c r="Q11852" s="82" t="s">
        <v>100402</v>
      </c>
      <c r="R11852"/>
    </row>
    <row r="11853" spans="12:18" x14ac:dyDescent="0.25">
      <c r="L11853" t="s">
        <v>1657</v>
      </c>
      <c r="M11853" t="s">
        <v>10683</v>
      </c>
      <c r="N11853" t="s">
        <v>49119</v>
      </c>
      <c r="O11853" s="76" t="s">
        <v>4366</v>
      </c>
      <c r="P11853" s="82">
        <v>135</v>
      </c>
      <c r="Q11853" s="82" t="s">
        <v>100403</v>
      </c>
      <c r="R11853"/>
    </row>
    <row r="11854" spans="12:18" x14ac:dyDescent="0.25">
      <c r="L11854" t="s">
        <v>1657</v>
      </c>
      <c r="M11854" t="s">
        <v>21054</v>
      </c>
      <c r="N11854" t="s">
        <v>49120</v>
      </c>
      <c r="O11854" s="76" t="s">
        <v>4356</v>
      </c>
      <c r="P11854" s="82">
        <v>904</v>
      </c>
      <c r="Q11854" s="82" t="s">
        <v>100404</v>
      </c>
      <c r="R11854"/>
    </row>
    <row r="11855" spans="12:18" x14ac:dyDescent="0.25">
      <c r="L11855" t="s">
        <v>1657</v>
      </c>
      <c r="M11855" t="s">
        <v>34663</v>
      </c>
      <c r="N11855" t="s">
        <v>49121</v>
      </c>
      <c r="O11855" s="76" t="s">
        <v>4356</v>
      </c>
      <c r="P11855" s="82">
        <v>792</v>
      </c>
      <c r="Q11855" s="82" t="s">
        <v>100405</v>
      </c>
      <c r="R11855"/>
    </row>
    <row r="11856" spans="12:18" x14ac:dyDescent="0.25">
      <c r="L11856" t="s">
        <v>1657</v>
      </c>
      <c r="M11856" t="s">
        <v>8846</v>
      </c>
      <c r="N11856" t="s">
        <v>49122</v>
      </c>
      <c r="O11856" s="76" t="s">
        <v>4374</v>
      </c>
      <c r="P11856" s="82">
        <v>920</v>
      </c>
      <c r="Q11856" s="82" t="s">
        <v>72645</v>
      </c>
      <c r="R11856"/>
    </row>
    <row r="11857" spans="12:18" x14ac:dyDescent="0.25">
      <c r="L11857" t="s">
        <v>1657</v>
      </c>
      <c r="M11857" t="s">
        <v>8847</v>
      </c>
      <c r="N11857" t="s">
        <v>49123</v>
      </c>
      <c r="O11857" s="76" t="s">
        <v>4356</v>
      </c>
      <c r="P11857" s="82">
        <v>1545</v>
      </c>
      <c r="Q11857" s="82" t="s">
        <v>100406</v>
      </c>
      <c r="R11857"/>
    </row>
    <row r="11858" spans="12:18" x14ac:dyDescent="0.25">
      <c r="L11858" t="s">
        <v>1657</v>
      </c>
      <c r="M11858" t="s">
        <v>18959</v>
      </c>
      <c r="N11858" t="s">
        <v>49124</v>
      </c>
      <c r="O11858" s="76" t="s">
        <v>4356</v>
      </c>
      <c r="P11858" s="82">
        <v>4519</v>
      </c>
      <c r="Q11858" s="82" t="s">
        <v>100407</v>
      </c>
      <c r="R11858"/>
    </row>
    <row r="11859" spans="12:18" x14ac:dyDescent="0.25">
      <c r="L11859" t="s">
        <v>1657</v>
      </c>
      <c r="M11859" t="s">
        <v>10684</v>
      </c>
      <c r="N11859" t="s">
        <v>49125</v>
      </c>
      <c r="O11859" s="76" t="s">
        <v>4356</v>
      </c>
      <c r="P11859" s="82">
        <v>1053</v>
      </c>
      <c r="Q11859" s="82" t="s">
        <v>100408</v>
      </c>
      <c r="R11859"/>
    </row>
    <row r="11860" spans="12:18" x14ac:dyDescent="0.25">
      <c r="L11860" t="s">
        <v>1657</v>
      </c>
      <c r="M11860" t="s">
        <v>10685</v>
      </c>
      <c r="N11860" t="s">
        <v>49126</v>
      </c>
      <c r="O11860" s="76" t="s">
        <v>4356</v>
      </c>
      <c r="P11860" s="82">
        <v>5888</v>
      </c>
      <c r="Q11860" s="82" t="s">
        <v>100409</v>
      </c>
      <c r="R11860"/>
    </row>
    <row r="11861" spans="12:18" x14ac:dyDescent="0.25">
      <c r="L11861" t="s">
        <v>1657</v>
      </c>
      <c r="M11861" t="s">
        <v>8848</v>
      </c>
      <c r="N11861" t="s">
        <v>49127</v>
      </c>
      <c r="O11861" s="76" t="s">
        <v>4356</v>
      </c>
      <c r="P11861" s="82">
        <v>1794</v>
      </c>
      <c r="Q11861" s="82" t="s">
        <v>100410</v>
      </c>
      <c r="R11861"/>
    </row>
    <row r="11862" spans="12:18" x14ac:dyDescent="0.25">
      <c r="L11862" t="s">
        <v>1657</v>
      </c>
      <c r="M11862" t="s">
        <v>34664</v>
      </c>
      <c r="N11862" t="s">
        <v>49128</v>
      </c>
      <c r="O11862" s="76" t="s">
        <v>4356</v>
      </c>
      <c r="P11862" s="82">
        <v>556</v>
      </c>
      <c r="Q11862" s="82" t="s">
        <v>100411</v>
      </c>
      <c r="R11862"/>
    </row>
    <row r="11863" spans="12:18" x14ac:dyDescent="0.25">
      <c r="L11863" t="s">
        <v>1657</v>
      </c>
      <c r="M11863" t="s">
        <v>8849</v>
      </c>
      <c r="N11863" t="s">
        <v>49129</v>
      </c>
      <c r="O11863" s="76" t="s">
        <v>4356</v>
      </c>
      <c r="P11863" s="82">
        <v>1622</v>
      </c>
      <c r="Q11863" s="82" t="s">
        <v>100412</v>
      </c>
      <c r="R11863"/>
    </row>
    <row r="11864" spans="12:18" x14ac:dyDescent="0.25">
      <c r="L11864" t="s">
        <v>1657</v>
      </c>
      <c r="M11864" t="s">
        <v>21055</v>
      </c>
      <c r="N11864" t="s">
        <v>49130</v>
      </c>
      <c r="O11864" s="76" t="s">
        <v>4450</v>
      </c>
      <c r="P11864" s="82">
        <v>9720</v>
      </c>
      <c r="Q11864" s="82" t="s">
        <v>72645</v>
      </c>
      <c r="R11864"/>
    </row>
    <row r="11865" spans="12:18" x14ac:dyDescent="0.25">
      <c r="L11865" t="s">
        <v>1657</v>
      </c>
      <c r="M11865" t="s">
        <v>13289</v>
      </c>
      <c r="N11865" t="s">
        <v>49131</v>
      </c>
      <c r="O11865" s="76" t="s">
        <v>4356</v>
      </c>
      <c r="P11865" s="82">
        <v>1391</v>
      </c>
      <c r="Q11865" s="82" t="s">
        <v>100413</v>
      </c>
      <c r="R11865"/>
    </row>
    <row r="11866" spans="12:18" x14ac:dyDescent="0.25">
      <c r="L11866" t="s">
        <v>1685</v>
      </c>
      <c r="M11866" t="s">
        <v>10686</v>
      </c>
      <c r="N11866" t="s">
        <v>49132</v>
      </c>
      <c r="O11866" s="76" t="s">
        <v>4356</v>
      </c>
      <c r="P11866" s="82">
        <v>734</v>
      </c>
      <c r="Q11866" s="82" t="s">
        <v>100418</v>
      </c>
      <c r="R11866"/>
    </row>
    <row r="11867" spans="12:18" x14ac:dyDescent="0.25">
      <c r="L11867" t="s">
        <v>1685</v>
      </c>
      <c r="M11867" t="s">
        <v>18963</v>
      </c>
      <c r="N11867" t="s">
        <v>49133</v>
      </c>
      <c r="O11867" s="76" t="s">
        <v>4366</v>
      </c>
      <c r="P11867" s="82">
        <v>78</v>
      </c>
      <c r="Q11867" s="82" t="s">
        <v>100419</v>
      </c>
      <c r="R11867"/>
    </row>
    <row r="11868" spans="12:18" x14ac:dyDescent="0.25">
      <c r="L11868" t="s">
        <v>1685</v>
      </c>
      <c r="M11868" t="s">
        <v>33150</v>
      </c>
      <c r="N11868" t="s">
        <v>49134</v>
      </c>
      <c r="O11868" s="76" t="s">
        <v>4366</v>
      </c>
      <c r="P11868" s="82">
        <v>47</v>
      </c>
      <c r="Q11868" s="82" t="s">
        <v>100420</v>
      </c>
      <c r="R11868"/>
    </row>
    <row r="11869" spans="12:18" x14ac:dyDescent="0.25">
      <c r="L11869" t="s">
        <v>1685</v>
      </c>
      <c r="M11869" t="s">
        <v>8850</v>
      </c>
      <c r="N11869" t="s">
        <v>49135</v>
      </c>
      <c r="O11869" s="76" t="s">
        <v>4366</v>
      </c>
      <c r="P11869" s="82">
        <v>147</v>
      </c>
      <c r="Q11869" s="82" t="s">
        <v>100421</v>
      </c>
      <c r="R11869"/>
    </row>
    <row r="11870" spans="12:18" x14ac:dyDescent="0.25">
      <c r="L11870" t="s">
        <v>1685</v>
      </c>
      <c r="M11870" t="s">
        <v>21059</v>
      </c>
      <c r="N11870" t="s">
        <v>49136</v>
      </c>
      <c r="O11870" s="76" t="s">
        <v>4356</v>
      </c>
      <c r="P11870" s="82">
        <v>309</v>
      </c>
      <c r="Q11870" s="82" t="s">
        <v>100422</v>
      </c>
      <c r="R11870"/>
    </row>
    <row r="11871" spans="12:18" x14ac:dyDescent="0.25">
      <c r="L11871" t="s">
        <v>1685</v>
      </c>
      <c r="M11871" t="s">
        <v>8851</v>
      </c>
      <c r="N11871" t="s">
        <v>49137</v>
      </c>
      <c r="O11871" s="76" t="s">
        <v>4366</v>
      </c>
      <c r="P11871" s="82">
        <v>216</v>
      </c>
      <c r="Q11871" s="82" t="s">
        <v>100423</v>
      </c>
      <c r="R11871"/>
    </row>
    <row r="11872" spans="12:18" x14ac:dyDescent="0.25">
      <c r="L11872" t="s">
        <v>1685</v>
      </c>
      <c r="M11872" t="s">
        <v>8852</v>
      </c>
      <c r="N11872" t="s">
        <v>49138</v>
      </c>
      <c r="O11872" s="76" t="s">
        <v>4366</v>
      </c>
      <c r="P11872" s="82">
        <v>76</v>
      </c>
      <c r="Q11872" s="82" t="s">
        <v>100424</v>
      </c>
      <c r="R11872"/>
    </row>
    <row r="11873" spans="12:18" x14ac:dyDescent="0.25">
      <c r="L11873" t="s">
        <v>1685</v>
      </c>
      <c r="M11873" t="s">
        <v>34665</v>
      </c>
      <c r="N11873" t="s">
        <v>49139</v>
      </c>
      <c r="O11873" s="76" t="s">
        <v>4366</v>
      </c>
      <c r="P11873" s="82">
        <v>86</v>
      </c>
      <c r="Q11873" s="82" t="s">
        <v>100425</v>
      </c>
      <c r="R11873"/>
    </row>
    <row r="11874" spans="12:18" x14ac:dyDescent="0.25">
      <c r="L11874" t="s">
        <v>1685</v>
      </c>
      <c r="M11874" t="s">
        <v>10687</v>
      </c>
      <c r="N11874" t="s">
        <v>49140</v>
      </c>
      <c r="O11874" s="76" t="s">
        <v>4366</v>
      </c>
      <c r="P11874" s="82">
        <v>110</v>
      </c>
      <c r="Q11874" s="82" t="s">
        <v>100426</v>
      </c>
      <c r="R11874"/>
    </row>
    <row r="11875" spans="12:18" x14ac:dyDescent="0.25">
      <c r="L11875" t="s">
        <v>1685</v>
      </c>
      <c r="M11875" t="s">
        <v>21060</v>
      </c>
      <c r="N11875" t="s">
        <v>49141</v>
      </c>
      <c r="O11875" s="76" t="s">
        <v>4356</v>
      </c>
      <c r="P11875" s="82">
        <v>1083</v>
      </c>
      <c r="Q11875" s="82" t="s">
        <v>100427</v>
      </c>
      <c r="R11875"/>
    </row>
    <row r="11876" spans="12:18" x14ac:dyDescent="0.25">
      <c r="L11876" t="s">
        <v>1685</v>
      </c>
      <c r="M11876" t="s">
        <v>10688</v>
      </c>
      <c r="N11876" t="s">
        <v>49142</v>
      </c>
      <c r="O11876" s="76" t="s">
        <v>4374</v>
      </c>
      <c r="P11876" s="82">
        <v>21935</v>
      </c>
      <c r="Q11876" s="82" t="s">
        <v>72645</v>
      </c>
      <c r="R11876"/>
    </row>
    <row r="11877" spans="12:18" x14ac:dyDescent="0.25">
      <c r="L11877" t="s">
        <v>1685</v>
      </c>
      <c r="M11877" t="s">
        <v>34666</v>
      </c>
      <c r="N11877" t="s">
        <v>49143</v>
      </c>
      <c r="O11877" s="76" t="s">
        <v>4366</v>
      </c>
      <c r="P11877" s="82">
        <v>109</v>
      </c>
      <c r="Q11877" s="82" t="s">
        <v>100428</v>
      </c>
      <c r="R11877"/>
    </row>
    <row r="11878" spans="12:18" x14ac:dyDescent="0.25">
      <c r="L11878" t="s">
        <v>1685</v>
      </c>
      <c r="M11878" t="s">
        <v>8853</v>
      </c>
      <c r="N11878" t="s">
        <v>49144</v>
      </c>
      <c r="O11878" s="76" t="s">
        <v>4366</v>
      </c>
      <c r="P11878" s="82">
        <v>89</v>
      </c>
      <c r="Q11878" s="82" t="s">
        <v>100429</v>
      </c>
      <c r="R11878"/>
    </row>
    <row r="11879" spans="12:18" x14ac:dyDescent="0.25">
      <c r="L11879" t="s">
        <v>1685</v>
      </c>
      <c r="M11879" t="s">
        <v>21061</v>
      </c>
      <c r="N11879" t="s">
        <v>49145</v>
      </c>
      <c r="O11879" s="76" t="s">
        <v>4356</v>
      </c>
      <c r="P11879" s="82">
        <v>671</v>
      </c>
      <c r="Q11879" s="82" t="s">
        <v>100430</v>
      </c>
      <c r="R11879"/>
    </row>
    <row r="11880" spans="12:18" x14ac:dyDescent="0.25">
      <c r="L11880" t="s">
        <v>1685</v>
      </c>
      <c r="M11880" t="s">
        <v>17359</v>
      </c>
      <c r="N11880" t="s">
        <v>49146</v>
      </c>
      <c r="O11880" s="76" t="s">
        <v>4366</v>
      </c>
      <c r="P11880" s="82">
        <v>134</v>
      </c>
      <c r="Q11880" s="82" t="s">
        <v>100431</v>
      </c>
      <c r="R11880"/>
    </row>
    <row r="11881" spans="12:18" x14ac:dyDescent="0.25">
      <c r="L11881" t="s">
        <v>1685</v>
      </c>
      <c r="M11881" t="s">
        <v>10689</v>
      </c>
      <c r="N11881" t="s">
        <v>49147</v>
      </c>
      <c r="O11881" s="76" t="s">
        <v>4366</v>
      </c>
      <c r="P11881" s="82">
        <v>205</v>
      </c>
      <c r="Q11881" s="82" t="s">
        <v>100432</v>
      </c>
      <c r="R11881"/>
    </row>
    <row r="11882" spans="12:18" x14ac:dyDescent="0.25">
      <c r="L11882" t="s">
        <v>1685</v>
      </c>
      <c r="M11882" t="s">
        <v>21136</v>
      </c>
      <c r="N11882" t="s">
        <v>49148</v>
      </c>
      <c r="O11882" s="76" t="s">
        <v>4366</v>
      </c>
      <c r="P11882" s="82">
        <v>81</v>
      </c>
      <c r="Q11882" s="82" t="s">
        <v>100875</v>
      </c>
      <c r="R11882"/>
    </row>
    <row r="11883" spans="12:18" x14ac:dyDescent="0.25">
      <c r="L11883" t="s">
        <v>1685</v>
      </c>
      <c r="M11883" t="s">
        <v>10583</v>
      </c>
      <c r="N11883" t="s">
        <v>49149</v>
      </c>
      <c r="O11883" s="76" t="s">
        <v>4356</v>
      </c>
      <c r="P11883" s="82">
        <v>520</v>
      </c>
      <c r="Q11883" s="82" t="s">
        <v>100433</v>
      </c>
      <c r="R11883"/>
    </row>
    <row r="11884" spans="12:18" x14ac:dyDescent="0.25">
      <c r="L11884" t="s">
        <v>1685</v>
      </c>
      <c r="M11884" t="s">
        <v>34667</v>
      </c>
      <c r="N11884" t="s">
        <v>49150</v>
      </c>
      <c r="O11884" s="76" t="s">
        <v>4366</v>
      </c>
      <c r="P11884" s="82">
        <v>275</v>
      </c>
      <c r="Q11884" s="82" t="s">
        <v>100434</v>
      </c>
      <c r="R11884"/>
    </row>
    <row r="11885" spans="12:18" x14ac:dyDescent="0.25">
      <c r="L11885" t="s">
        <v>1685</v>
      </c>
      <c r="M11885" t="s">
        <v>18965</v>
      </c>
      <c r="N11885" t="s">
        <v>49151</v>
      </c>
      <c r="O11885" s="76" t="s">
        <v>4366</v>
      </c>
      <c r="P11885" s="82">
        <v>77</v>
      </c>
      <c r="Q11885" s="82" t="s">
        <v>100435</v>
      </c>
      <c r="R11885"/>
    </row>
    <row r="11886" spans="12:18" x14ac:dyDescent="0.25">
      <c r="L11886" t="s">
        <v>1685</v>
      </c>
      <c r="M11886" t="s">
        <v>18967</v>
      </c>
      <c r="N11886" t="s">
        <v>49152</v>
      </c>
      <c r="O11886" s="76" t="s">
        <v>4366</v>
      </c>
      <c r="P11886" s="82">
        <v>143</v>
      </c>
      <c r="Q11886" s="82" t="s">
        <v>100436</v>
      </c>
      <c r="R11886"/>
    </row>
    <row r="11887" spans="12:18" x14ac:dyDescent="0.25">
      <c r="L11887" t="s">
        <v>1685</v>
      </c>
      <c r="M11887" t="s">
        <v>21062</v>
      </c>
      <c r="N11887" t="s">
        <v>49153</v>
      </c>
      <c r="O11887" s="76" t="s">
        <v>4366</v>
      </c>
      <c r="P11887" s="82">
        <v>107</v>
      </c>
      <c r="Q11887" s="82" t="s">
        <v>100437</v>
      </c>
      <c r="R11887"/>
    </row>
    <row r="11888" spans="12:18" x14ac:dyDescent="0.25">
      <c r="L11888" t="s">
        <v>1685</v>
      </c>
      <c r="M11888" t="s">
        <v>21063</v>
      </c>
      <c r="N11888" t="s">
        <v>49154</v>
      </c>
      <c r="O11888" s="76" t="s">
        <v>4366</v>
      </c>
      <c r="P11888" s="82">
        <v>161</v>
      </c>
      <c r="Q11888" s="82" t="s">
        <v>100438</v>
      </c>
      <c r="R11888"/>
    </row>
    <row r="11889" spans="12:18" x14ac:dyDescent="0.25">
      <c r="L11889" t="s">
        <v>1685</v>
      </c>
      <c r="M11889" t="s">
        <v>34668</v>
      </c>
      <c r="N11889" t="s">
        <v>49155</v>
      </c>
      <c r="O11889" s="76" t="s">
        <v>4366</v>
      </c>
      <c r="P11889" s="82">
        <v>159</v>
      </c>
      <c r="Q11889" s="82" t="s">
        <v>100439</v>
      </c>
      <c r="R11889"/>
    </row>
    <row r="11890" spans="12:18" x14ac:dyDescent="0.25">
      <c r="L11890" t="s">
        <v>1685</v>
      </c>
      <c r="M11890" t="s">
        <v>8854</v>
      </c>
      <c r="N11890" t="s">
        <v>49156</v>
      </c>
      <c r="O11890" s="76" t="s">
        <v>4366</v>
      </c>
      <c r="P11890" s="82">
        <v>106</v>
      </c>
      <c r="Q11890" s="82" t="s">
        <v>100440</v>
      </c>
      <c r="R11890"/>
    </row>
    <row r="11891" spans="12:18" x14ac:dyDescent="0.25">
      <c r="L11891" t="s">
        <v>1685</v>
      </c>
      <c r="M11891" t="s">
        <v>21064</v>
      </c>
      <c r="N11891" t="s">
        <v>49157</v>
      </c>
      <c r="O11891" s="76" t="s">
        <v>4356</v>
      </c>
      <c r="P11891" s="82">
        <v>1372</v>
      </c>
      <c r="Q11891" s="82" t="s">
        <v>100441</v>
      </c>
      <c r="R11891"/>
    </row>
    <row r="11892" spans="12:18" x14ac:dyDescent="0.25">
      <c r="L11892" t="s">
        <v>1685</v>
      </c>
      <c r="M11892" t="s">
        <v>21065</v>
      </c>
      <c r="N11892" t="s">
        <v>49158</v>
      </c>
      <c r="O11892" s="76" t="s">
        <v>4366</v>
      </c>
      <c r="P11892" s="82">
        <v>107</v>
      </c>
      <c r="Q11892" s="82" t="s">
        <v>100442</v>
      </c>
      <c r="R11892"/>
    </row>
    <row r="11893" spans="12:18" x14ac:dyDescent="0.25">
      <c r="L11893" t="s">
        <v>1685</v>
      </c>
      <c r="M11893" t="s">
        <v>34669</v>
      </c>
      <c r="N11893" t="s">
        <v>49159</v>
      </c>
      <c r="O11893" s="76" t="s">
        <v>4356</v>
      </c>
      <c r="P11893" s="82">
        <v>673</v>
      </c>
      <c r="Q11893" s="82" t="s">
        <v>100443</v>
      </c>
      <c r="R11893"/>
    </row>
    <row r="11894" spans="12:18" x14ac:dyDescent="0.25">
      <c r="L11894" t="s">
        <v>1685</v>
      </c>
      <c r="M11894" t="s">
        <v>8017</v>
      </c>
      <c r="N11894" t="s">
        <v>49160</v>
      </c>
      <c r="O11894" s="76" t="s">
        <v>4366</v>
      </c>
      <c r="P11894" s="82">
        <v>135</v>
      </c>
      <c r="Q11894" s="82" t="s">
        <v>100444</v>
      </c>
      <c r="R11894"/>
    </row>
    <row r="11895" spans="12:18" x14ac:dyDescent="0.25">
      <c r="L11895" t="s">
        <v>1685</v>
      </c>
      <c r="M11895" t="s">
        <v>10690</v>
      </c>
      <c r="N11895" t="s">
        <v>49161</v>
      </c>
      <c r="O11895" s="76" t="s">
        <v>4366</v>
      </c>
      <c r="P11895" s="82">
        <v>170</v>
      </c>
      <c r="Q11895" s="82" t="s">
        <v>100445</v>
      </c>
      <c r="R11895"/>
    </row>
    <row r="11896" spans="12:18" x14ac:dyDescent="0.25">
      <c r="L11896" t="s">
        <v>1685</v>
      </c>
      <c r="M11896" t="s">
        <v>10691</v>
      </c>
      <c r="N11896" t="s">
        <v>49162</v>
      </c>
      <c r="O11896" s="76" t="s">
        <v>4366</v>
      </c>
      <c r="P11896" s="82">
        <v>321</v>
      </c>
      <c r="Q11896" s="82" t="s">
        <v>100446</v>
      </c>
      <c r="R11896"/>
    </row>
    <row r="11897" spans="12:18" x14ac:dyDescent="0.25">
      <c r="L11897" t="s">
        <v>1685</v>
      </c>
      <c r="M11897" t="s">
        <v>34670</v>
      </c>
      <c r="N11897" t="s">
        <v>49163</v>
      </c>
      <c r="O11897" s="76" t="s">
        <v>4366</v>
      </c>
      <c r="P11897" s="82">
        <v>112</v>
      </c>
      <c r="Q11897" s="82" t="s">
        <v>100447</v>
      </c>
      <c r="R11897"/>
    </row>
    <row r="11898" spans="12:18" x14ac:dyDescent="0.25">
      <c r="L11898" t="s">
        <v>1685</v>
      </c>
      <c r="M11898" t="s">
        <v>34671</v>
      </c>
      <c r="N11898" t="s">
        <v>49164</v>
      </c>
      <c r="O11898" s="76" t="s">
        <v>4366</v>
      </c>
      <c r="P11898" s="82">
        <v>57</v>
      </c>
      <c r="Q11898" s="82" t="s">
        <v>100448</v>
      </c>
      <c r="R11898"/>
    </row>
    <row r="11899" spans="12:18" x14ac:dyDescent="0.25">
      <c r="L11899" t="s">
        <v>1685</v>
      </c>
      <c r="M11899" t="s">
        <v>10692</v>
      </c>
      <c r="N11899" t="s">
        <v>49165</v>
      </c>
      <c r="O11899" s="76" t="s">
        <v>4366</v>
      </c>
      <c r="P11899" s="82">
        <v>256</v>
      </c>
      <c r="Q11899" s="82" t="s">
        <v>100449</v>
      </c>
      <c r="R11899"/>
    </row>
    <row r="11900" spans="12:18" x14ac:dyDescent="0.25">
      <c r="L11900" t="s">
        <v>1685</v>
      </c>
      <c r="M11900" t="s">
        <v>18969</v>
      </c>
      <c r="N11900" t="s">
        <v>49166</v>
      </c>
      <c r="O11900" s="76" t="s">
        <v>4356</v>
      </c>
      <c r="P11900" s="82">
        <v>664</v>
      </c>
      <c r="Q11900" s="82" t="s">
        <v>100450</v>
      </c>
      <c r="R11900"/>
    </row>
    <row r="11901" spans="12:18" x14ac:dyDescent="0.25">
      <c r="L11901" t="s">
        <v>1685</v>
      </c>
      <c r="M11901" t="s">
        <v>7699</v>
      </c>
      <c r="N11901" t="s">
        <v>49167</v>
      </c>
      <c r="O11901" s="76" t="s">
        <v>4366</v>
      </c>
      <c r="P11901" s="82">
        <v>136</v>
      </c>
      <c r="Q11901" s="82" t="s">
        <v>100451</v>
      </c>
      <c r="R11901"/>
    </row>
    <row r="11902" spans="12:18" x14ac:dyDescent="0.25">
      <c r="L11902" t="s">
        <v>1685</v>
      </c>
      <c r="M11902" t="s">
        <v>8758</v>
      </c>
      <c r="N11902" t="s">
        <v>49168</v>
      </c>
      <c r="O11902" s="76" t="s">
        <v>4356</v>
      </c>
      <c r="P11902" s="82">
        <v>188</v>
      </c>
      <c r="Q11902" s="82" t="s">
        <v>100452</v>
      </c>
      <c r="R11902"/>
    </row>
    <row r="11903" spans="12:18" x14ac:dyDescent="0.25">
      <c r="L11903" t="s">
        <v>1685</v>
      </c>
      <c r="M11903" t="s">
        <v>34672</v>
      </c>
      <c r="N11903" t="s">
        <v>49169</v>
      </c>
      <c r="O11903" s="76" t="s">
        <v>4356</v>
      </c>
      <c r="P11903" s="82">
        <v>118</v>
      </c>
      <c r="Q11903" s="82" t="s">
        <v>100453</v>
      </c>
      <c r="R11903"/>
    </row>
    <row r="11904" spans="12:18" x14ac:dyDescent="0.25">
      <c r="L11904" t="s">
        <v>1685</v>
      </c>
      <c r="M11904" t="s">
        <v>8855</v>
      </c>
      <c r="N11904" t="s">
        <v>49170</v>
      </c>
      <c r="O11904" s="76" t="s">
        <v>4366</v>
      </c>
      <c r="P11904" s="82">
        <v>152</v>
      </c>
      <c r="Q11904" s="82" t="s">
        <v>100454</v>
      </c>
      <c r="R11904"/>
    </row>
    <row r="11905" spans="12:18" x14ac:dyDescent="0.25">
      <c r="L11905" t="s">
        <v>1685</v>
      </c>
      <c r="M11905" t="s">
        <v>8856</v>
      </c>
      <c r="N11905" t="s">
        <v>49171</v>
      </c>
      <c r="O11905" s="76" t="s">
        <v>4366</v>
      </c>
      <c r="P11905" s="82">
        <v>190</v>
      </c>
      <c r="Q11905" s="82" t="s">
        <v>100455</v>
      </c>
      <c r="R11905"/>
    </row>
    <row r="11906" spans="12:18" x14ac:dyDescent="0.25">
      <c r="L11906" t="s">
        <v>1685</v>
      </c>
      <c r="M11906" t="s">
        <v>10693</v>
      </c>
      <c r="N11906" t="s">
        <v>49172</v>
      </c>
      <c r="O11906" s="76" t="s">
        <v>4366</v>
      </c>
      <c r="P11906" s="82">
        <v>129</v>
      </c>
      <c r="Q11906" s="82" t="s">
        <v>100456</v>
      </c>
      <c r="R11906"/>
    </row>
    <row r="11907" spans="12:18" x14ac:dyDescent="0.25">
      <c r="L11907" t="s">
        <v>1685</v>
      </c>
      <c r="M11907" t="s">
        <v>8128</v>
      </c>
      <c r="N11907" t="s">
        <v>49173</v>
      </c>
      <c r="O11907" s="76" t="s">
        <v>4366</v>
      </c>
      <c r="P11907" s="82">
        <v>150</v>
      </c>
      <c r="Q11907" s="82" t="s">
        <v>100457</v>
      </c>
      <c r="R11907"/>
    </row>
    <row r="11908" spans="12:18" x14ac:dyDescent="0.25">
      <c r="L11908" t="s">
        <v>1685</v>
      </c>
      <c r="M11908" t="s">
        <v>8857</v>
      </c>
      <c r="N11908" t="s">
        <v>49174</v>
      </c>
      <c r="O11908" s="76" t="s">
        <v>4356</v>
      </c>
      <c r="P11908" s="82">
        <v>331</v>
      </c>
      <c r="Q11908" s="82" t="s">
        <v>100458</v>
      </c>
      <c r="R11908"/>
    </row>
    <row r="11909" spans="12:18" x14ac:dyDescent="0.25">
      <c r="L11909" t="s">
        <v>1685</v>
      </c>
      <c r="M11909" t="s">
        <v>8858</v>
      </c>
      <c r="N11909" t="s">
        <v>49175</v>
      </c>
      <c r="O11909" s="76" t="s">
        <v>4356</v>
      </c>
      <c r="P11909" s="82">
        <v>424</v>
      </c>
      <c r="Q11909" s="82" t="s">
        <v>100459</v>
      </c>
      <c r="R11909"/>
    </row>
    <row r="11910" spans="12:18" x14ac:dyDescent="0.25">
      <c r="L11910" t="s">
        <v>1685</v>
      </c>
      <c r="M11910" t="s">
        <v>18971</v>
      </c>
      <c r="N11910" t="s">
        <v>49176</v>
      </c>
      <c r="O11910" s="76" t="s">
        <v>4366</v>
      </c>
      <c r="P11910" s="82">
        <v>204</v>
      </c>
      <c r="Q11910" s="82" t="s">
        <v>100460</v>
      </c>
      <c r="R11910"/>
    </row>
    <row r="11911" spans="12:18" x14ac:dyDescent="0.25">
      <c r="L11911" t="s">
        <v>1685</v>
      </c>
      <c r="M11911" t="s">
        <v>34673</v>
      </c>
      <c r="N11911" t="s">
        <v>49177</v>
      </c>
      <c r="O11911" s="76" t="s">
        <v>4366</v>
      </c>
      <c r="P11911" s="82">
        <v>103</v>
      </c>
      <c r="Q11911" s="82" t="s">
        <v>100461</v>
      </c>
      <c r="R11911"/>
    </row>
    <row r="11912" spans="12:18" x14ac:dyDescent="0.25">
      <c r="L11912" t="s">
        <v>1685</v>
      </c>
      <c r="M11912" t="s">
        <v>18973</v>
      </c>
      <c r="N11912" t="s">
        <v>49178</v>
      </c>
      <c r="O11912" s="76" t="s">
        <v>4366</v>
      </c>
      <c r="P11912" s="82">
        <v>85</v>
      </c>
      <c r="Q11912" s="82" t="s">
        <v>100462</v>
      </c>
      <c r="R11912"/>
    </row>
    <row r="11913" spans="12:18" x14ac:dyDescent="0.25">
      <c r="L11913" t="s">
        <v>1685</v>
      </c>
      <c r="M11913" t="s">
        <v>18975</v>
      </c>
      <c r="N11913" t="s">
        <v>49179</v>
      </c>
      <c r="O11913" s="76" t="s">
        <v>4356</v>
      </c>
      <c r="P11913" s="82">
        <v>88</v>
      </c>
      <c r="Q11913" s="82" t="s">
        <v>100463</v>
      </c>
      <c r="R11913"/>
    </row>
    <row r="11914" spans="12:18" x14ac:dyDescent="0.25">
      <c r="L11914" t="s">
        <v>1685</v>
      </c>
      <c r="M11914" t="s">
        <v>21066</v>
      </c>
      <c r="N11914" t="s">
        <v>49180</v>
      </c>
      <c r="O11914" s="76" t="s">
        <v>4356</v>
      </c>
      <c r="P11914" s="82">
        <v>99</v>
      </c>
      <c r="Q11914" s="82" t="s">
        <v>100464</v>
      </c>
      <c r="R11914"/>
    </row>
    <row r="11915" spans="12:18" x14ac:dyDescent="0.25">
      <c r="L11915" t="s">
        <v>1685</v>
      </c>
      <c r="M11915" t="s">
        <v>8859</v>
      </c>
      <c r="N11915" t="s">
        <v>49181</v>
      </c>
      <c r="O11915" s="76" t="s">
        <v>4366</v>
      </c>
      <c r="P11915" s="82">
        <v>128</v>
      </c>
      <c r="Q11915" s="82" t="s">
        <v>100465</v>
      </c>
      <c r="R11915"/>
    </row>
    <row r="11916" spans="12:18" x14ac:dyDescent="0.25">
      <c r="L11916" t="s">
        <v>1685</v>
      </c>
      <c r="M11916" t="s">
        <v>34674</v>
      </c>
      <c r="N11916" t="s">
        <v>49182</v>
      </c>
      <c r="O11916" s="76" t="s">
        <v>4366</v>
      </c>
      <c r="P11916" s="82">
        <v>139</v>
      </c>
      <c r="Q11916" s="82" t="s">
        <v>100466</v>
      </c>
      <c r="R11916"/>
    </row>
    <row r="11917" spans="12:18" x14ac:dyDescent="0.25">
      <c r="L11917" t="s">
        <v>1685</v>
      </c>
      <c r="M11917" t="s">
        <v>34675</v>
      </c>
      <c r="N11917" t="s">
        <v>49183</v>
      </c>
      <c r="O11917" s="76" t="s">
        <v>4366</v>
      </c>
      <c r="P11917" s="82">
        <v>190</v>
      </c>
      <c r="Q11917" s="82" t="s">
        <v>100467</v>
      </c>
      <c r="R11917"/>
    </row>
    <row r="11918" spans="12:18" x14ac:dyDescent="0.25">
      <c r="L11918" t="s">
        <v>1685</v>
      </c>
      <c r="M11918" t="s">
        <v>8860</v>
      </c>
      <c r="N11918" t="s">
        <v>49184</v>
      </c>
      <c r="O11918" s="76" t="s">
        <v>4366</v>
      </c>
      <c r="P11918" s="82">
        <v>386</v>
      </c>
      <c r="Q11918" s="82" t="s">
        <v>100468</v>
      </c>
      <c r="R11918"/>
    </row>
    <row r="11919" spans="12:18" x14ac:dyDescent="0.25">
      <c r="L11919" t="s">
        <v>1685</v>
      </c>
      <c r="M11919" t="s">
        <v>8861</v>
      </c>
      <c r="N11919" t="s">
        <v>49185</v>
      </c>
      <c r="O11919" s="76" t="s">
        <v>4366</v>
      </c>
      <c r="P11919" s="82">
        <v>133</v>
      </c>
      <c r="Q11919" s="82" t="s">
        <v>100469</v>
      </c>
      <c r="R11919"/>
    </row>
    <row r="11920" spans="12:18" x14ac:dyDescent="0.25">
      <c r="L11920" t="s">
        <v>1685</v>
      </c>
      <c r="M11920" t="s">
        <v>19141</v>
      </c>
      <c r="N11920" t="s">
        <v>49186</v>
      </c>
      <c r="O11920" s="76" t="s">
        <v>4366</v>
      </c>
      <c r="P11920" s="82">
        <v>57</v>
      </c>
      <c r="Q11920" s="82" t="s">
        <v>100470</v>
      </c>
      <c r="R11920"/>
    </row>
    <row r="11921" spans="12:18" x14ac:dyDescent="0.25">
      <c r="L11921" t="s">
        <v>1685</v>
      </c>
      <c r="M11921" t="s">
        <v>21067</v>
      </c>
      <c r="N11921" t="s">
        <v>49187</v>
      </c>
      <c r="O11921" s="76" t="s">
        <v>4366</v>
      </c>
      <c r="P11921" s="82">
        <v>134</v>
      </c>
      <c r="Q11921" s="82" t="s">
        <v>100471</v>
      </c>
      <c r="R11921"/>
    </row>
    <row r="11922" spans="12:18" x14ac:dyDescent="0.25">
      <c r="L11922" t="s">
        <v>1685</v>
      </c>
      <c r="M11922" t="s">
        <v>10694</v>
      </c>
      <c r="N11922" t="s">
        <v>49188</v>
      </c>
      <c r="O11922" s="76" t="s">
        <v>4366</v>
      </c>
      <c r="P11922" s="82">
        <v>42</v>
      </c>
      <c r="Q11922" s="82" t="s">
        <v>100472</v>
      </c>
      <c r="R11922"/>
    </row>
    <row r="11923" spans="12:18" x14ac:dyDescent="0.25">
      <c r="L11923" t="s">
        <v>1685</v>
      </c>
      <c r="M11923" t="s">
        <v>8862</v>
      </c>
      <c r="N11923" t="s">
        <v>49189</v>
      </c>
      <c r="O11923" s="76" t="s">
        <v>4366</v>
      </c>
      <c r="P11923" s="82">
        <v>133</v>
      </c>
      <c r="Q11923" s="82" t="s">
        <v>100473</v>
      </c>
      <c r="R11923"/>
    </row>
    <row r="11924" spans="12:18" x14ac:dyDescent="0.25">
      <c r="L11924" t="s">
        <v>1685</v>
      </c>
      <c r="M11924" t="s">
        <v>18977</v>
      </c>
      <c r="N11924" t="s">
        <v>49190</v>
      </c>
      <c r="O11924" s="76" t="s">
        <v>4366</v>
      </c>
      <c r="P11924" s="82">
        <v>209</v>
      </c>
      <c r="Q11924" s="82" t="s">
        <v>100474</v>
      </c>
      <c r="R11924"/>
    </row>
    <row r="11925" spans="12:18" x14ac:dyDescent="0.25">
      <c r="L11925" t="s">
        <v>1685</v>
      </c>
      <c r="M11925" t="s">
        <v>8863</v>
      </c>
      <c r="N11925" t="s">
        <v>49191</v>
      </c>
      <c r="O11925" s="76" t="s">
        <v>4356</v>
      </c>
      <c r="P11925" s="82">
        <v>179</v>
      </c>
      <c r="Q11925" s="82" t="s">
        <v>100475</v>
      </c>
      <c r="R11925"/>
    </row>
    <row r="11926" spans="12:18" x14ac:dyDescent="0.25">
      <c r="L11926" t="s">
        <v>1685</v>
      </c>
      <c r="M11926" t="s">
        <v>10695</v>
      </c>
      <c r="N11926" t="s">
        <v>49192</v>
      </c>
      <c r="O11926" s="76" t="s">
        <v>4366</v>
      </c>
      <c r="P11926" s="82">
        <v>157</v>
      </c>
      <c r="Q11926" s="82" t="s">
        <v>100476</v>
      </c>
      <c r="R11926"/>
    </row>
    <row r="11927" spans="12:18" x14ac:dyDescent="0.25">
      <c r="L11927" t="s">
        <v>1685</v>
      </c>
      <c r="M11927" t="s">
        <v>18979</v>
      </c>
      <c r="N11927" t="s">
        <v>49193</v>
      </c>
      <c r="O11927" s="76" t="s">
        <v>4366</v>
      </c>
      <c r="P11927" s="82">
        <v>193</v>
      </c>
      <c r="Q11927" s="82" t="s">
        <v>100477</v>
      </c>
      <c r="R11927"/>
    </row>
    <row r="11928" spans="12:18" x14ac:dyDescent="0.25">
      <c r="L11928" t="s">
        <v>1685</v>
      </c>
      <c r="M11928" t="s">
        <v>21068</v>
      </c>
      <c r="N11928" t="s">
        <v>49194</v>
      </c>
      <c r="O11928" s="76" t="s">
        <v>4356</v>
      </c>
      <c r="P11928" s="82">
        <v>422</v>
      </c>
      <c r="Q11928" s="82" t="s">
        <v>100478</v>
      </c>
      <c r="R11928"/>
    </row>
    <row r="11929" spans="12:18" x14ac:dyDescent="0.25">
      <c r="L11929" t="s">
        <v>1685</v>
      </c>
      <c r="M11929" t="s">
        <v>18980</v>
      </c>
      <c r="N11929" t="s">
        <v>49195</v>
      </c>
      <c r="O11929" s="76" t="s">
        <v>4366</v>
      </c>
      <c r="P11929" s="82">
        <v>256</v>
      </c>
      <c r="Q11929" s="82" t="s">
        <v>100480</v>
      </c>
      <c r="R11929"/>
    </row>
    <row r="11930" spans="12:18" x14ac:dyDescent="0.25">
      <c r="L11930" t="s">
        <v>1685</v>
      </c>
      <c r="M11930" t="s">
        <v>34676</v>
      </c>
      <c r="N11930" t="s">
        <v>49196</v>
      </c>
      <c r="O11930" s="76" t="s">
        <v>4366</v>
      </c>
      <c r="P11930" s="82">
        <v>52</v>
      </c>
      <c r="Q11930" s="82" t="s">
        <v>100481</v>
      </c>
      <c r="R11930"/>
    </row>
    <row r="11931" spans="12:18" x14ac:dyDescent="0.25">
      <c r="L11931" t="s">
        <v>1685</v>
      </c>
      <c r="M11931" t="s">
        <v>34677</v>
      </c>
      <c r="N11931" t="s">
        <v>49197</v>
      </c>
      <c r="O11931" s="76" t="s">
        <v>4366</v>
      </c>
      <c r="P11931" s="82">
        <v>139</v>
      </c>
      <c r="Q11931" s="82" t="s">
        <v>100482</v>
      </c>
      <c r="R11931"/>
    </row>
    <row r="11932" spans="12:18" x14ac:dyDescent="0.25">
      <c r="L11932" t="s">
        <v>1685</v>
      </c>
      <c r="M11932" t="s">
        <v>18982</v>
      </c>
      <c r="N11932" t="s">
        <v>49198</v>
      </c>
      <c r="O11932" s="76" t="s">
        <v>4366</v>
      </c>
      <c r="P11932" s="82">
        <v>61</v>
      </c>
      <c r="Q11932" s="82" t="s">
        <v>100483</v>
      </c>
      <c r="R11932"/>
    </row>
    <row r="11933" spans="12:18" x14ac:dyDescent="0.25">
      <c r="L11933" t="s">
        <v>1685</v>
      </c>
      <c r="M11933" t="s">
        <v>34678</v>
      </c>
      <c r="N11933" t="s">
        <v>49199</v>
      </c>
      <c r="O11933" s="76" t="s">
        <v>4366</v>
      </c>
      <c r="P11933" s="82">
        <v>223</v>
      </c>
      <c r="Q11933" s="82" t="s">
        <v>100484</v>
      </c>
      <c r="R11933"/>
    </row>
    <row r="11934" spans="12:18" x14ac:dyDescent="0.25">
      <c r="L11934" t="s">
        <v>1685</v>
      </c>
      <c r="M11934" t="s">
        <v>10696</v>
      </c>
      <c r="N11934" t="s">
        <v>49200</v>
      </c>
      <c r="O11934" s="76" t="s">
        <v>4366</v>
      </c>
      <c r="P11934" s="82">
        <v>204</v>
      </c>
      <c r="Q11934" s="82" t="s">
        <v>100485</v>
      </c>
      <c r="R11934"/>
    </row>
    <row r="11935" spans="12:18" x14ac:dyDescent="0.25">
      <c r="L11935" t="s">
        <v>1685</v>
      </c>
      <c r="M11935" t="s">
        <v>26245</v>
      </c>
      <c r="N11935" t="s">
        <v>49201</v>
      </c>
      <c r="O11935" s="76" t="s">
        <v>4366</v>
      </c>
      <c r="P11935" s="82">
        <v>47</v>
      </c>
      <c r="Q11935" s="82" t="s">
        <v>100486</v>
      </c>
      <c r="R11935"/>
    </row>
    <row r="11936" spans="12:18" x14ac:dyDescent="0.25">
      <c r="L11936" t="s">
        <v>1685</v>
      </c>
      <c r="M11936" t="s">
        <v>8864</v>
      </c>
      <c r="N11936" t="s">
        <v>49202</v>
      </c>
      <c r="O11936" s="76" t="s">
        <v>4356</v>
      </c>
      <c r="P11936" s="82">
        <v>224</v>
      </c>
      <c r="Q11936" s="82" t="s">
        <v>100487</v>
      </c>
      <c r="R11936"/>
    </row>
    <row r="11937" spans="12:18" x14ac:dyDescent="0.25">
      <c r="L11937" t="s">
        <v>1685</v>
      </c>
      <c r="M11937" t="s">
        <v>10697</v>
      </c>
      <c r="N11937" t="s">
        <v>49203</v>
      </c>
      <c r="O11937" s="76" t="s">
        <v>4356</v>
      </c>
      <c r="P11937" s="82">
        <v>221</v>
      </c>
      <c r="Q11937" s="82" t="s">
        <v>100488</v>
      </c>
      <c r="R11937"/>
    </row>
    <row r="11938" spans="12:18" x14ac:dyDescent="0.25">
      <c r="L11938" t="s">
        <v>1685</v>
      </c>
      <c r="M11938" t="s">
        <v>21070</v>
      </c>
      <c r="N11938" t="s">
        <v>49204</v>
      </c>
      <c r="O11938" s="76" t="s">
        <v>4366</v>
      </c>
      <c r="P11938" s="82">
        <v>528</v>
      </c>
      <c r="Q11938" s="82" t="s">
        <v>100489</v>
      </c>
      <c r="R11938"/>
    </row>
    <row r="11939" spans="12:18" x14ac:dyDescent="0.25">
      <c r="L11939" t="s">
        <v>1685</v>
      </c>
      <c r="M11939" t="s">
        <v>10698</v>
      </c>
      <c r="N11939" t="s">
        <v>49205</v>
      </c>
      <c r="O11939" s="76" t="s">
        <v>4366</v>
      </c>
      <c r="P11939" s="82">
        <v>89</v>
      </c>
      <c r="Q11939" s="82" t="s">
        <v>100490</v>
      </c>
      <c r="R11939"/>
    </row>
    <row r="11940" spans="12:18" x14ac:dyDescent="0.25">
      <c r="L11940" t="s">
        <v>1685</v>
      </c>
      <c r="M11940" t="s">
        <v>34679</v>
      </c>
      <c r="N11940" t="s">
        <v>49206</v>
      </c>
      <c r="O11940" s="76" t="s">
        <v>4366</v>
      </c>
      <c r="P11940" s="82">
        <v>234</v>
      </c>
      <c r="Q11940" s="82" t="s">
        <v>100491</v>
      </c>
      <c r="R11940"/>
    </row>
    <row r="11941" spans="12:18" x14ac:dyDescent="0.25">
      <c r="L11941" t="s">
        <v>1685</v>
      </c>
      <c r="M11941" t="s">
        <v>8865</v>
      </c>
      <c r="N11941" t="s">
        <v>49207</v>
      </c>
      <c r="O11941" s="76" t="s">
        <v>4356</v>
      </c>
      <c r="P11941" s="82">
        <v>1252</v>
      </c>
      <c r="Q11941" s="82" t="s">
        <v>100492</v>
      </c>
      <c r="R11941"/>
    </row>
    <row r="11942" spans="12:18" x14ac:dyDescent="0.25">
      <c r="L11942" t="s">
        <v>1685</v>
      </c>
      <c r="M11942" t="s">
        <v>8866</v>
      </c>
      <c r="N11942" t="s">
        <v>49208</v>
      </c>
      <c r="O11942" s="76" t="s">
        <v>4366</v>
      </c>
      <c r="P11942" s="82">
        <v>147</v>
      </c>
      <c r="Q11942" s="82" t="s">
        <v>100493</v>
      </c>
      <c r="R11942"/>
    </row>
    <row r="11943" spans="12:18" x14ac:dyDescent="0.25">
      <c r="L11943" t="s">
        <v>1685</v>
      </c>
      <c r="M11943" t="s">
        <v>10699</v>
      </c>
      <c r="N11943" t="s">
        <v>49209</v>
      </c>
      <c r="O11943" s="76" t="s">
        <v>4366</v>
      </c>
      <c r="P11943" s="82">
        <v>130</v>
      </c>
      <c r="Q11943" s="82" t="s">
        <v>100494</v>
      </c>
      <c r="R11943"/>
    </row>
    <row r="11944" spans="12:18" x14ac:dyDescent="0.25">
      <c r="L11944" t="s">
        <v>1685</v>
      </c>
      <c r="M11944" t="s">
        <v>34680</v>
      </c>
      <c r="N11944" t="s">
        <v>49210</v>
      </c>
      <c r="O11944" s="76" t="s">
        <v>4366</v>
      </c>
      <c r="P11944" s="82">
        <v>350</v>
      </c>
      <c r="Q11944" s="82" t="s">
        <v>100495</v>
      </c>
      <c r="R11944"/>
    </row>
    <row r="11945" spans="12:18" x14ac:dyDescent="0.25">
      <c r="L11945" t="s">
        <v>1685</v>
      </c>
      <c r="M11945" t="s">
        <v>18984</v>
      </c>
      <c r="N11945" t="s">
        <v>49211</v>
      </c>
      <c r="O11945" s="76" t="s">
        <v>4356</v>
      </c>
      <c r="P11945" s="82">
        <v>988</v>
      </c>
      <c r="Q11945" s="82" t="s">
        <v>100496</v>
      </c>
      <c r="R11945"/>
    </row>
    <row r="11946" spans="12:18" x14ac:dyDescent="0.25">
      <c r="L11946" t="s">
        <v>1685</v>
      </c>
      <c r="M11946" t="s">
        <v>8867</v>
      </c>
      <c r="N11946" t="s">
        <v>49212</v>
      </c>
      <c r="O11946" s="76" t="s">
        <v>4366</v>
      </c>
      <c r="P11946" s="82">
        <v>52</v>
      </c>
      <c r="Q11946" s="82" t="s">
        <v>100497</v>
      </c>
      <c r="R11946"/>
    </row>
    <row r="11947" spans="12:18" x14ac:dyDescent="0.25">
      <c r="L11947" t="s">
        <v>1685</v>
      </c>
      <c r="M11947" t="s">
        <v>18986</v>
      </c>
      <c r="N11947" t="s">
        <v>49213</v>
      </c>
      <c r="O11947" s="76" t="s">
        <v>4366</v>
      </c>
      <c r="P11947" s="82">
        <v>186</v>
      </c>
      <c r="Q11947" s="82" t="s">
        <v>100498</v>
      </c>
      <c r="R11947"/>
    </row>
    <row r="11948" spans="12:18" x14ac:dyDescent="0.25">
      <c r="L11948" t="s">
        <v>1685</v>
      </c>
      <c r="M11948" t="s">
        <v>6929</v>
      </c>
      <c r="N11948" t="s">
        <v>49214</v>
      </c>
      <c r="O11948" s="76" t="s">
        <v>4366</v>
      </c>
      <c r="P11948" s="82">
        <v>86</v>
      </c>
      <c r="Q11948" s="82" t="s">
        <v>100499</v>
      </c>
      <c r="R11948"/>
    </row>
    <row r="11949" spans="12:18" x14ac:dyDescent="0.25">
      <c r="L11949" t="s">
        <v>1685</v>
      </c>
      <c r="M11949" t="s">
        <v>18988</v>
      </c>
      <c r="N11949" t="s">
        <v>49215</v>
      </c>
      <c r="O11949" s="76" t="s">
        <v>4366</v>
      </c>
      <c r="P11949" s="82">
        <v>112</v>
      </c>
      <c r="Q11949" s="82" t="s">
        <v>100500</v>
      </c>
      <c r="R11949"/>
    </row>
    <row r="11950" spans="12:18" x14ac:dyDescent="0.25">
      <c r="L11950" t="s">
        <v>1685</v>
      </c>
      <c r="M11950" t="s">
        <v>34681</v>
      </c>
      <c r="N11950" t="s">
        <v>49216</v>
      </c>
      <c r="O11950" s="76" t="s">
        <v>4366</v>
      </c>
      <c r="P11950" s="82">
        <v>323</v>
      </c>
      <c r="Q11950" s="82" t="s">
        <v>100501</v>
      </c>
      <c r="R11950"/>
    </row>
    <row r="11951" spans="12:18" x14ac:dyDescent="0.25">
      <c r="L11951" t="s">
        <v>1685</v>
      </c>
      <c r="M11951" t="s">
        <v>18990</v>
      </c>
      <c r="N11951" t="s">
        <v>49217</v>
      </c>
      <c r="O11951" s="76" t="s">
        <v>4366</v>
      </c>
      <c r="P11951" s="82">
        <v>246</v>
      </c>
      <c r="Q11951" s="82" t="s">
        <v>100502</v>
      </c>
      <c r="R11951"/>
    </row>
    <row r="11952" spans="12:18" x14ac:dyDescent="0.25">
      <c r="L11952" t="s">
        <v>1685</v>
      </c>
      <c r="M11952" t="s">
        <v>8868</v>
      </c>
      <c r="N11952" t="s">
        <v>49218</v>
      </c>
      <c r="O11952" s="76" t="s">
        <v>4366</v>
      </c>
      <c r="P11952" s="82">
        <v>344</v>
      </c>
      <c r="Q11952" s="82" t="s">
        <v>100503</v>
      </c>
      <c r="R11952"/>
    </row>
    <row r="11953" spans="12:18" x14ac:dyDescent="0.25">
      <c r="L11953" t="s">
        <v>1685</v>
      </c>
      <c r="M11953" t="s">
        <v>21071</v>
      </c>
      <c r="N11953" t="s">
        <v>49219</v>
      </c>
      <c r="O11953" s="76" t="s">
        <v>4356</v>
      </c>
      <c r="P11953" s="82">
        <v>343</v>
      </c>
      <c r="Q11953" s="82" t="s">
        <v>100504</v>
      </c>
      <c r="R11953"/>
    </row>
    <row r="11954" spans="12:18" x14ac:dyDescent="0.25">
      <c r="L11954" t="s">
        <v>1685</v>
      </c>
      <c r="M11954" t="s">
        <v>8869</v>
      </c>
      <c r="N11954" t="s">
        <v>49220</v>
      </c>
      <c r="O11954" s="76" t="s">
        <v>4356</v>
      </c>
      <c r="P11954" s="82">
        <v>97</v>
      </c>
      <c r="Q11954" s="82" t="s">
        <v>100505</v>
      </c>
      <c r="R11954"/>
    </row>
    <row r="11955" spans="12:18" x14ac:dyDescent="0.25">
      <c r="L11955" t="s">
        <v>1685</v>
      </c>
      <c r="M11955" t="s">
        <v>8956</v>
      </c>
      <c r="N11955" t="s">
        <v>49221</v>
      </c>
      <c r="O11955" s="76" t="s">
        <v>4356</v>
      </c>
      <c r="P11955" s="82">
        <v>102</v>
      </c>
      <c r="Q11955" s="82" t="s">
        <v>100506</v>
      </c>
      <c r="R11955"/>
    </row>
    <row r="11956" spans="12:18" x14ac:dyDescent="0.25">
      <c r="L11956" t="s">
        <v>1685</v>
      </c>
      <c r="M11956" t="s">
        <v>10700</v>
      </c>
      <c r="N11956" t="s">
        <v>49222</v>
      </c>
      <c r="O11956" s="76" t="s">
        <v>4356</v>
      </c>
      <c r="P11956" s="82">
        <v>424</v>
      </c>
      <c r="Q11956" s="82" t="s">
        <v>100507</v>
      </c>
      <c r="R11956"/>
    </row>
    <row r="11957" spans="12:18" x14ac:dyDescent="0.25">
      <c r="L11957" t="s">
        <v>1685</v>
      </c>
      <c r="M11957" t="s">
        <v>8870</v>
      </c>
      <c r="N11957" t="s">
        <v>49223</v>
      </c>
      <c r="O11957" s="76" t="s">
        <v>4356</v>
      </c>
      <c r="P11957" s="82">
        <v>619</v>
      </c>
      <c r="Q11957" s="82" t="s">
        <v>100508</v>
      </c>
      <c r="R11957"/>
    </row>
    <row r="11958" spans="12:18" x14ac:dyDescent="0.25">
      <c r="L11958" t="s">
        <v>1685</v>
      </c>
      <c r="M11958" t="s">
        <v>10701</v>
      </c>
      <c r="N11958" t="s">
        <v>49224</v>
      </c>
      <c r="O11958" s="76" t="s">
        <v>4356</v>
      </c>
      <c r="P11958" s="82">
        <v>1629</v>
      </c>
      <c r="Q11958" s="82" t="s">
        <v>100509</v>
      </c>
      <c r="R11958"/>
    </row>
    <row r="11959" spans="12:18" x14ac:dyDescent="0.25">
      <c r="L11959" t="s">
        <v>1685</v>
      </c>
      <c r="M11959" t="s">
        <v>18992</v>
      </c>
      <c r="N11959" t="s">
        <v>49225</v>
      </c>
      <c r="O11959" s="76" t="s">
        <v>4366</v>
      </c>
      <c r="P11959" s="82">
        <v>119</v>
      </c>
      <c r="Q11959" s="82" t="s">
        <v>100510</v>
      </c>
      <c r="R11959"/>
    </row>
    <row r="11960" spans="12:18" x14ac:dyDescent="0.25">
      <c r="L11960" t="s">
        <v>1685</v>
      </c>
      <c r="M11960" t="s">
        <v>8871</v>
      </c>
      <c r="N11960" t="s">
        <v>49226</v>
      </c>
      <c r="O11960" s="76" t="s">
        <v>4356</v>
      </c>
      <c r="P11960" s="82">
        <v>315</v>
      </c>
      <c r="Q11960" s="82" t="s">
        <v>100511</v>
      </c>
      <c r="R11960"/>
    </row>
    <row r="11961" spans="12:18" x14ac:dyDescent="0.25">
      <c r="L11961" t="s">
        <v>1685</v>
      </c>
      <c r="M11961" t="s">
        <v>8872</v>
      </c>
      <c r="N11961" t="s">
        <v>49227</v>
      </c>
      <c r="O11961" s="76" t="s">
        <v>4366</v>
      </c>
      <c r="P11961" s="82">
        <v>71</v>
      </c>
      <c r="Q11961" s="82" t="s">
        <v>100512</v>
      </c>
      <c r="R11961"/>
    </row>
    <row r="11962" spans="12:18" x14ac:dyDescent="0.25">
      <c r="L11962" t="s">
        <v>1685</v>
      </c>
      <c r="M11962" t="s">
        <v>8873</v>
      </c>
      <c r="N11962" t="s">
        <v>49228</v>
      </c>
      <c r="O11962" s="76" t="s">
        <v>4366</v>
      </c>
      <c r="P11962" s="82">
        <v>148</v>
      </c>
      <c r="Q11962" s="82" t="s">
        <v>100513</v>
      </c>
      <c r="R11962"/>
    </row>
    <row r="11963" spans="12:18" x14ac:dyDescent="0.25">
      <c r="L11963" t="s">
        <v>1685</v>
      </c>
      <c r="M11963" t="s">
        <v>10702</v>
      </c>
      <c r="N11963" t="s">
        <v>49229</v>
      </c>
      <c r="O11963" s="76" t="s">
        <v>4366</v>
      </c>
      <c r="P11963" s="82">
        <v>222</v>
      </c>
      <c r="Q11963" s="82" t="s">
        <v>100514</v>
      </c>
      <c r="R11963"/>
    </row>
    <row r="11964" spans="12:18" x14ac:dyDescent="0.25">
      <c r="L11964" t="s">
        <v>1685</v>
      </c>
      <c r="M11964" t="s">
        <v>34682</v>
      </c>
      <c r="N11964" t="s">
        <v>49230</v>
      </c>
      <c r="O11964" s="76" t="s">
        <v>4366</v>
      </c>
      <c r="P11964" s="82">
        <v>223</v>
      </c>
      <c r="Q11964" s="82" t="s">
        <v>100515</v>
      </c>
      <c r="R11964"/>
    </row>
    <row r="11965" spans="12:18" x14ac:dyDescent="0.25">
      <c r="L11965" t="s">
        <v>1685</v>
      </c>
      <c r="M11965" t="s">
        <v>8874</v>
      </c>
      <c r="N11965" t="s">
        <v>49231</v>
      </c>
      <c r="O11965" s="76" t="s">
        <v>4366</v>
      </c>
      <c r="P11965" s="82">
        <v>175</v>
      </c>
      <c r="Q11965" s="82" t="s">
        <v>100516</v>
      </c>
      <c r="R11965"/>
    </row>
    <row r="11966" spans="12:18" x14ac:dyDescent="0.25">
      <c r="L11966" t="s">
        <v>1685</v>
      </c>
      <c r="M11966" t="s">
        <v>21072</v>
      </c>
      <c r="N11966" t="s">
        <v>49232</v>
      </c>
      <c r="O11966" s="76" t="s">
        <v>4366</v>
      </c>
      <c r="P11966" s="82">
        <v>159</v>
      </c>
      <c r="Q11966" s="82" t="s">
        <v>100517</v>
      </c>
      <c r="R11966"/>
    </row>
    <row r="11967" spans="12:18" x14ac:dyDescent="0.25">
      <c r="L11967" t="s">
        <v>1685</v>
      </c>
      <c r="M11967" t="s">
        <v>34683</v>
      </c>
      <c r="N11967" t="s">
        <v>49233</v>
      </c>
      <c r="O11967" s="76" t="s">
        <v>4356</v>
      </c>
      <c r="P11967" s="82">
        <v>326</v>
      </c>
      <c r="Q11967" s="82" t="s">
        <v>100518</v>
      </c>
      <c r="R11967"/>
    </row>
    <row r="11968" spans="12:18" x14ac:dyDescent="0.25">
      <c r="L11968" t="s">
        <v>1685</v>
      </c>
      <c r="M11968" t="s">
        <v>10703</v>
      </c>
      <c r="N11968" t="s">
        <v>49234</v>
      </c>
      <c r="O11968" s="76" t="s">
        <v>4356</v>
      </c>
      <c r="P11968" s="82">
        <v>914</v>
      </c>
      <c r="Q11968" s="82" t="s">
        <v>100519</v>
      </c>
      <c r="R11968"/>
    </row>
    <row r="11969" spans="12:18" x14ac:dyDescent="0.25">
      <c r="L11969" t="s">
        <v>1685</v>
      </c>
      <c r="M11969" t="s">
        <v>21073</v>
      </c>
      <c r="N11969" t="s">
        <v>49235</v>
      </c>
      <c r="O11969" s="76" t="s">
        <v>4356</v>
      </c>
      <c r="P11969" s="82">
        <v>6530</v>
      </c>
      <c r="Q11969" s="82" t="s">
        <v>100520</v>
      </c>
      <c r="R11969"/>
    </row>
    <row r="11970" spans="12:18" x14ac:dyDescent="0.25">
      <c r="L11970" t="s">
        <v>1685</v>
      </c>
      <c r="M11970" t="s">
        <v>18994</v>
      </c>
      <c r="N11970" t="s">
        <v>49236</v>
      </c>
      <c r="O11970" s="76" t="s">
        <v>4356</v>
      </c>
      <c r="P11970" s="82">
        <v>146</v>
      </c>
      <c r="Q11970" s="82" t="s">
        <v>100521</v>
      </c>
      <c r="R11970"/>
    </row>
    <row r="11971" spans="12:18" x14ac:dyDescent="0.25">
      <c r="L11971" t="s">
        <v>1685</v>
      </c>
      <c r="M11971" t="s">
        <v>10704</v>
      </c>
      <c r="N11971" t="s">
        <v>49237</v>
      </c>
      <c r="O11971" s="76" t="s">
        <v>4366</v>
      </c>
      <c r="P11971" s="82">
        <v>194</v>
      </c>
      <c r="Q11971" s="82" t="s">
        <v>100522</v>
      </c>
      <c r="R11971"/>
    </row>
    <row r="11972" spans="12:18" x14ac:dyDescent="0.25">
      <c r="L11972" t="s">
        <v>1685</v>
      </c>
      <c r="M11972" t="s">
        <v>10705</v>
      </c>
      <c r="N11972" t="s">
        <v>49238</v>
      </c>
      <c r="O11972" s="76" t="s">
        <v>4366</v>
      </c>
      <c r="P11972" s="82">
        <v>403</v>
      </c>
      <c r="Q11972" s="82" t="s">
        <v>100523</v>
      </c>
      <c r="R11972"/>
    </row>
    <row r="11973" spans="12:18" x14ac:dyDescent="0.25">
      <c r="L11973" t="s">
        <v>1685</v>
      </c>
      <c r="M11973" t="s">
        <v>10706</v>
      </c>
      <c r="N11973" t="s">
        <v>49239</v>
      </c>
      <c r="O11973" s="76" t="s">
        <v>4366</v>
      </c>
      <c r="P11973" s="82">
        <v>56</v>
      </c>
      <c r="Q11973" s="82" t="s">
        <v>100524</v>
      </c>
      <c r="R11973"/>
    </row>
    <row r="11974" spans="12:18" x14ac:dyDescent="0.25">
      <c r="L11974" t="s">
        <v>1685</v>
      </c>
      <c r="M11974" t="s">
        <v>21074</v>
      </c>
      <c r="N11974" t="s">
        <v>49240</v>
      </c>
      <c r="O11974" s="76" t="s">
        <v>4366</v>
      </c>
      <c r="P11974" s="82">
        <v>254</v>
      </c>
      <c r="Q11974" s="82" t="s">
        <v>100525</v>
      </c>
      <c r="R11974"/>
    </row>
    <row r="11975" spans="12:18" x14ac:dyDescent="0.25">
      <c r="L11975" t="s">
        <v>1685</v>
      </c>
      <c r="M11975" t="s">
        <v>18995</v>
      </c>
      <c r="N11975" t="s">
        <v>49241</v>
      </c>
      <c r="O11975" s="76" t="s">
        <v>4366</v>
      </c>
      <c r="P11975" s="82">
        <v>92</v>
      </c>
      <c r="Q11975" s="82" t="s">
        <v>100526</v>
      </c>
      <c r="R11975"/>
    </row>
    <row r="11976" spans="12:18" x14ac:dyDescent="0.25">
      <c r="L11976" t="s">
        <v>1685</v>
      </c>
      <c r="M11976" t="s">
        <v>8875</v>
      </c>
      <c r="N11976" t="s">
        <v>49242</v>
      </c>
      <c r="O11976" s="76" t="s">
        <v>4366</v>
      </c>
      <c r="P11976" s="82">
        <v>124</v>
      </c>
      <c r="Q11976" s="82" t="s">
        <v>100527</v>
      </c>
      <c r="R11976"/>
    </row>
    <row r="11977" spans="12:18" x14ac:dyDescent="0.25">
      <c r="L11977" t="s">
        <v>1685</v>
      </c>
      <c r="M11977" t="s">
        <v>8876</v>
      </c>
      <c r="N11977" t="s">
        <v>49243</v>
      </c>
      <c r="O11977" s="76" t="s">
        <v>4366</v>
      </c>
      <c r="P11977" s="82">
        <v>337</v>
      </c>
      <c r="Q11977" s="82" t="s">
        <v>100528</v>
      </c>
      <c r="R11977"/>
    </row>
    <row r="11978" spans="12:18" x14ac:dyDescent="0.25">
      <c r="L11978" t="s">
        <v>1685</v>
      </c>
      <c r="M11978" t="s">
        <v>21075</v>
      </c>
      <c r="N11978" t="s">
        <v>49244</v>
      </c>
      <c r="O11978" s="76" t="s">
        <v>4366</v>
      </c>
      <c r="P11978" s="82">
        <v>141</v>
      </c>
      <c r="Q11978" s="82" t="s">
        <v>100529</v>
      </c>
      <c r="R11978"/>
    </row>
    <row r="11979" spans="12:18" x14ac:dyDescent="0.25">
      <c r="L11979" t="s">
        <v>1685</v>
      </c>
      <c r="M11979" t="s">
        <v>10707</v>
      </c>
      <c r="N11979" t="s">
        <v>49245</v>
      </c>
      <c r="O11979" s="76" t="s">
        <v>4356</v>
      </c>
      <c r="P11979" s="82">
        <v>870</v>
      </c>
      <c r="Q11979" s="82" t="s">
        <v>100530</v>
      </c>
      <c r="R11979"/>
    </row>
    <row r="11980" spans="12:18" x14ac:dyDescent="0.25">
      <c r="L11980" t="s">
        <v>1685</v>
      </c>
      <c r="M11980" t="s">
        <v>21076</v>
      </c>
      <c r="N11980" t="s">
        <v>49246</v>
      </c>
      <c r="O11980" s="76" t="s">
        <v>4366</v>
      </c>
      <c r="P11980" s="82">
        <v>154</v>
      </c>
      <c r="Q11980" s="82" t="s">
        <v>100531</v>
      </c>
      <c r="R11980"/>
    </row>
    <row r="11981" spans="12:18" x14ac:dyDescent="0.25">
      <c r="L11981" t="s">
        <v>1685</v>
      </c>
      <c r="M11981" t="s">
        <v>8877</v>
      </c>
      <c r="N11981" t="s">
        <v>49247</v>
      </c>
      <c r="O11981" s="76" t="s">
        <v>4356</v>
      </c>
      <c r="P11981" s="82">
        <v>3918</v>
      </c>
      <c r="Q11981" s="82" t="s">
        <v>100532</v>
      </c>
      <c r="R11981"/>
    </row>
    <row r="11982" spans="12:18" x14ac:dyDescent="0.25">
      <c r="L11982" t="s">
        <v>1685</v>
      </c>
      <c r="M11982" t="s">
        <v>10708</v>
      </c>
      <c r="N11982" t="s">
        <v>49248</v>
      </c>
      <c r="O11982" s="76" t="s">
        <v>4366</v>
      </c>
      <c r="P11982" s="82">
        <v>427</v>
      </c>
      <c r="Q11982" s="82" t="s">
        <v>100533</v>
      </c>
      <c r="R11982"/>
    </row>
    <row r="11983" spans="12:18" x14ac:dyDescent="0.25">
      <c r="L11983" t="s">
        <v>1685</v>
      </c>
      <c r="M11983" t="s">
        <v>18997</v>
      </c>
      <c r="N11983" t="s">
        <v>49249</v>
      </c>
      <c r="O11983" s="76" t="s">
        <v>4356</v>
      </c>
      <c r="P11983" s="82">
        <v>527</v>
      </c>
      <c r="Q11983" s="82" t="s">
        <v>100534</v>
      </c>
      <c r="R11983"/>
    </row>
    <row r="11984" spans="12:18" x14ac:dyDescent="0.25">
      <c r="L11984" t="s">
        <v>1685</v>
      </c>
      <c r="M11984" t="s">
        <v>8878</v>
      </c>
      <c r="N11984" t="s">
        <v>49250</v>
      </c>
      <c r="O11984" s="76" t="s">
        <v>4356</v>
      </c>
      <c r="P11984" s="82">
        <v>358</v>
      </c>
      <c r="Q11984" s="82" t="s">
        <v>100535</v>
      </c>
      <c r="R11984"/>
    </row>
    <row r="11985" spans="12:18" x14ac:dyDescent="0.25">
      <c r="L11985" t="s">
        <v>1685</v>
      </c>
      <c r="M11985" t="s">
        <v>34684</v>
      </c>
      <c r="N11985" t="s">
        <v>49251</v>
      </c>
      <c r="O11985" s="76" t="s">
        <v>4356</v>
      </c>
      <c r="P11985" s="82">
        <v>565</v>
      </c>
      <c r="Q11985" s="82" t="s">
        <v>100536</v>
      </c>
      <c r="R11985"/>
    </row>
    <row r="11986" spans="12:18" x14ac:dyDescent="0.25">
      <c r="L11986" t="s">
        <v>1685</v>
      </c>
      <c r="M11986" t="s">
        <v>21077</v>
      </c>
      <c r="N11986" t="s">
        <v>49252</v>
      </c>
      <c r="O11986" s="76" t="s">
        <v>4366</v>
      </c>
      <c r="P11986" s="82">
        <v>190</v>
      </c>
      <c r="Q11986" s="82" t="s">
        <v>100537</v>
      </c>
      <c r="R11986"/>
    </row>
    <row r="11987" spans="12:18" x14ac:dyDescent="0.25">
      <c r="L11987" t="s">
        <v>1685</v>
      </c>
      <c r="M11987" t="s">
        <v>34685</v>
      </c>
      <c r="N11987" t="s">
        <v>49253</v>
      </c>
      <c r="O11987" s="76" t="s">
        <v>4366</v>
      </c>
      <c r="P11987" s="82">
        <v>123</v>
      </c>
      <c r="Q11987" s="82" t="s">
        <v>100538</v>
      </c>
      <c r="R11987"/>
    </row>
    <row r="11988" spans="12:18" x14ac:dyDescent="0.25">
      <c r="L11988" t="s">
        <v>1685</v>
      </c>
      <c r="M11988" t="s">
        <v>21078</v>
      </c>
      <c r="N11988" t="s">
        <v>49254</v>
      </c>
      <c r="O11988" s="76" t="s">
        <v>4366</v>
      </c>
      <c r="P11988" s="82">
        <v>159</v>
      </c>
      <c r="Q11988" s="82" t="s">
        <v>100539</v>
      </c>
      <c r="R11988"/>
    </row>
    <row r="11989" spans="12:18" x14ac:dyDescent="0.25">
      <c r="L11989" t="s">
        <v>1685</v>
      </c>
      <c r="M11989" t="s">
        <v>8879</v>
      </c>
      <c r="N11989" t="s">
        <v>49255</v>
      </c>
      <c r="O11989" s="76" t="s">
        <v>4356</v>
      </c>
      <c r="P11989" s="82">
        <v>638</v>
      </c>
      <c r="Q11989" s="82" t="s">
        <v>100540</v>
      </c>
      <c r="R11989"/>
    </row>
    <row r="11990" spans="12:18" x14ac:dyDescent="0.25">
      <c r="L11990" t="s">
        <v>1685</v>
      </c>
      <c r="M11990" t="s">
        <v>8880</v>
      </c>
      <c r="N11990" t="s">
        <v>49256</v>
      </c>
      <c r="O11990" s="76" t="s">
        <v>4366</v>
      </c>
      <c r="P11990" s="82">
        <v>208</v>
      </c>
      <c r="Q11990" s="82" t="s">
        <v>100541</v>
      </c>
      <c r="R11990"/>
    </row>
    <row r="11991" spans="12:18" x14ac:dyDescent="0.25">
      <c r="L11991" t="s">
        <v>1685</v>
      </c>
      <c r="M11991" t="s">
        <v>8881</v>
      </c>
      <c r="N11991" t="s">
        <v>49257</v>
      </c>
      <c r="O11991" s="76" t="s">
        <v>4366</v>
      </c>
      <c r="P11991" s="82">
        <v>142</v>
      </c>
      <c r="Q11991" s="82" t="s">
        <v>100542</v>
      </c>
      <c r="R11991"/>
    </row>
    <row r="11992" spans="12:18" x14ac:dyDescent="0.25">
      <c r="L11992" t="s">
        <v>1685</v>
      </c>
      <c r="M11992" t="s">
        <v>18999</v>
      </c>
      <c r="N11992" t="s">
        <v>49258</v>
      </c>
      <c r="O11992" s="76" t="s">
        <v>4366</v>
      </c>
      <c r="P11992" s="82">
        <v>218</v>
      </c>
      <c r="Q11992" s="82" t="s">
        <v>100543</v>
      </c>
      <c r="R11992"/>
    </row>
    <row r="11993" spans="12:18" x14ac:dyDescent="0.25">
      <c r="L11993" t="s">
        <v>1685</v>
      </c>
      <c r="M11993" t="s">
        <v>8882</v>
      </c>
      <c r="N11993" t="s">
        <v>49259</v>
      </c>
      <c r="O11993" s="76" t="s">
        <v>4366</v>
      </c>
      <c r="P11993" s="82">
        <v>150</v>
      </c>
      <c r="Q11993" s="82" t="s">
        <v>100544</v>
      </c>
      <c r="R11993"/>
    </row>
    <row r="11994" spans="12:18" x14ac:dyDescent="0.25">
      <c r="L11994" t="s">
        <v>1685</v>
      </c>
      <c r="M11994" t="s">
        <v>34686</v>
      </c>
      <c r="N11994" t="s">
        <v>49260</v>
      </c>
      <c r="O11994" s="76" t="s">
        <v>4356</v>
      </c>
      <c r="P11994" s="82">
        <v>6021</v>
      </c>
      <c r="Q11994" s="82" t="s">
        <v>100545</v>
      </c>
      <c r="R11994"/>
    </row>
    <row r="11995" spans="12:18" x14ac:dyDescent="0.25">
      <c r="L11995" t="s">
        <v>1685</v>
      </c>
      <c r="M11995" t="s">
        <v>10709</v>
      </c>
      <c r="N11995" t="s">
        <v>49261</v>
      </c>
      <c r="O11995" s="76" t="s">
        <v>4366</v>
      </c>
      <c r="P11995" s="82">
        <v>260</v>
      </c>
      <c r="Q11995" s="82" t="s">
        <v>100546</v>
      </c>
      <c r="R11995"/>
    </row>
    <row r="11996" spans="12:18" x14ac:dyDescent="0.25">
      <c r="L11996" t="s">
        <v>1685</v>
      </c>
      <c r="M11996" t="s">
        <v>19001</v>
      </c>
      <c r="N11996" t="s">
        <v>49262</v>
      </c>
      <c r="O11996" s="76" t="s">
        <v>4356</v>
      </c>
      <c r="P11996" s="82">
        <v>346</v>
      </c>
      <c r="Q11996" s="82" t="s">
        <v>100547</v>
      </c>
      <c r="R11996"/>
    </row>
    <row r="11997" spans="12:18" x14ac:dyDescent="0.25">
      <c r="L11997" t="s">
        <v>1685</v>
      </c>
      <c r="M11997" t="s">
        <v>34687</v>
      </c>
      <c r="N11997" t="s">
        <v>49263</v>
      </c>
      <c r="O11997" s="76" t="s">
        <v>4366</v>
      </c>
      <c r="P11997" s="82">
        <v>134</v>
      </c>
      <c r="Q11997" s="82" t="s">
        <v>100548</v>
      </c>
      <c r="R11997"/>
    </row>
    <row r="11998" spans="12:18" x14ac:dyDescent="0.25">
      <c r="L11998" t="s">
        <v>1685</v>
      </c>
      <c r="M11998" t="s">
        <v>34688</v>
      </c>
      <c r="N11998" t="s">
        <v>49264</v>
      </c>
      <c r="O11998" s="76" t="s">
        <v>4366</v>
      </c>
      <c r="P11998" s="82">
        <v>161</v>
      </c>
      <c r="Q11998" s="82" t="s">
        <v>100549</v>
      </c>
      <c r="R11998"/>
    </row>
    <row r="11999" spans="12:18" x14ac:dyDescent="0.25">
      <c r="L11999" t="s">
        <v>1685</v>
      </c>
      <c r="M11999" t="s">
        <v>10710</v>
      </c>
      <c r="N11999" t="s">
        <v>49265</v>
      </c>
      <c r="O11999" s="76" t="s">
        <v>4366</v>
      </c>
      <c r="P11999" s="82">
        <v>157</v>
      </c>
      <c r="Q11999" s="82" t="s">
        <v>100550</v>
      </c>
      <c r="R11999"/>
    </row>
    <row r="12000" spans="12:18" x14ac:dyDescent="0.25">
      <c r="L12000" t="s">
        <v>1685</v>
      </c>
      <c r="M12000" t="s">
        <v>19003</v>
      </c>
      <c r="N12000" t="s">
        <v>49266</v>
      </c>
      <c r="O12000" s="76" t="s">
        <v>4366</v>
      </c>
      <c r="P12000" s="82">
        <v>111</v>
      </c>
      <c r="Q12000" s="82" t="s">
        <v>100551</v>
      </c>
      <c r="R12000"/>
    </row>
    <row r="12001" spans="12:18" x14ac:dyDescent="0.25">
      <c r="L12001" t="s">
        <v>1685</v>
      </c>
      <c r="M12001" t="s">
        <v>9930</v>
      </c>
      <c r="N12001" t="s">
        <v>49267</v>
      </c>
      <c r="O12001" s="76" t="s">
        <v>4366</v>
      </c>
      <c r="P12001" s="82">
        <v>66</v>
      </c>
      <c r="Q12001" s="82" t="s">
        <v>100552</v>
      </c>
      <c r="R12001"/>
    </row>
    <row r="12002" spans="12:18" x14ac:dyDescent="0.25">
      <c r="L12002" t="s">
        <v>1685</v>
      </c>
      <c r="M12002" t="s">
        <v>34689</v>
      </c>
      <c r="N12002" t="s">
        <v>49268</v>
      </c>
      <c r="O12002" s="76" t="s">
        <v>4366</v>
      </c>
      <c r="P12002" s="82">
        <v>118</v>
      </c>
      <c r="Q12002" s="82" t="s">
        <v>100553</v>
      </c>
      <c r="R12002"/>
    </row>
    <row r="12003" spans="12:18" x14ac:dyDescent="0.25">
      <c r="L12003" t="s">
        <v>1685</v>
      </c>
      <c r="M12003" t="s">
        <v>8883</v>
      </c>
      <c r="N12003" t="s">
        <v>49269</v>
      </c>
      <c r="O12003" s="76" t="s">
        <v>4366</v>
      </c>
      <c r="P12003" s="82">
        <v>142</v>
      </c>
      <c r="Q12003" s="82" t="s">
        <v>100554</v>
      </c>
      <c r="R12003"/>
    </row>
    <row r="12004" spans="12:18" x14ac:dyDescent="0.25">
      <c r="L12004" t="s">
        <v>1685</v>
      </c>
      <c r="M12004" t="s">
        <v>19005</v>
      </c>
      <c r="N12004" t="s">
        <v>49270</v>
      </c>
      <c r="O12004" s="76" t="s">
        <v>4366</v>
      </c>
      <c r="P12004" s="82">
        <v>296</v>
      </c>
      <c r="Q12004" s="82" t="s">
        <v>100555</v>
      </c>
      <c r="R12004"/>
    </row>
    <row r="12005" spans="12:18" x14ac:dyDescent="0.25">
      <c r="L12005" t="s">
        <v>1685</v>
      </c>
      <c r="M12005" t="s">
        <v>10711</v>
      </c>
      <c r="N12005" t="s">
        <v>49271</v>
      </c>
      <c r="O12005" s="76" t="s">
        <v>4366</v>
      </c>
      <c r="P12005" s="82">
        <v>80</v>
      </c>
      <c r="Q12005" s="82" t="s">
        <v>100556</v>
      </c>
      <c r="R12005"/>
    </row>
    <row r="12006" spans="12:18" x14ac:dyDescent="0.25">
      <c r="L12006" t="s">
        <v>1685</v>
      </c>
      <c r="M12006" t="s">
        <v>10712</v>
      </c>
      <c r="N12006" t="s">
        <v>49272</v>
      </c>
      <c r="O12006" s="76" t="s">
        <v>4356</v>
      </c>
      <c r="P12006" s="82">
        <v>46</v>
      </c>
      <c r="Q12006" s="82" t="s">
        <v>100557</v>
      </c>
      <c r="R12006"/>
    </row>
    <row r="12007" spans="12:18" x14ac:dyDescent="0.25">
      <c r="L12007" t="s">
        <v>1685</v>
      </c>
      <c r="M12007" t="s">
        <v>10713</v>
      </c>
      <c r="N12007" t="s">
        <v>49273</v>
      </c>
      <c r="O12007" s="76" t="s">
        <v>4366</v>
      </c>
      <c r="P12007" s="82">
        <v>283</v>
      </c>
      <c r="Q12007" s="82" t="s">
        <v>100558</v>
      </c>
      <c r="R12007"/>
    </row>
    <row r="12008" spans="12:18" x14ac:dyDescent="0.25">
      <c r="L12008" t="s">
        <v>1685</v>
      </c>
      <c r="M12008" t="s">
        <v>10714</v>
      </c>
      <c r="N12008" t="s">
        <v>49274</v>
      </c>
      <c r="O12008" s="76" t="s">
        <v>4356</v>
      </c>
      <c r="P12008" s="82">
        <v>3032</v>
      </c>
      <c r="Q12008" s="82" t="s">
        <v>100559</v>
      </c>
      <c r="R12008"/>
    </row>
    <row r="12009" spans="12:18" x14ac:dyDescent="0.25">
      <c r="L12009" t="s">
        <v>1685</v>
      </c>
      <c r="M12009" t="s">
        <v>21079</v>
      </c>
      <c r="N12009" t="s">
        <v>49275</v>
      </c>
      <c r="O12009" s="76" t="s">
        <v>4366</v>
      </c>
      <c r="P12009" s="82">
        <v>100</v>
      </c>
      <c r="Q12009" s="82" t="s">
        <v>100560</v>
      </c>
      <c r="R12009"/>
    </row>
    <row r="12010" spans="12:18" x14ac:dyDescent="0.25">
      <c r="L12010" t="s">
        <v>1685</v>
      </c>
      <c r="M12010" t="s">
        <v>19007</v>
      </c>
      <c r="N12010" t="s">
        <v>49276</v>
      </c>
      <c r="O12010" s="76" t="s">
        <v>4356</v>
      </c>
      <c r="P12010" s="82">
        <v>1194</v>
      </c>
      <c r="Q12010" s="82" t="s">
        <v>100561</v>
      </c>
      <c r="R12010"/>
    </row>
    <row r="12011" spans="12:18" x14ac:dyDescent="0.25">
      <c r="L12011" t="s">
        <v>1685</v>
      </c>
      <c r="M12011" t="s">
        <v>34690</v>
      </c>
      <c r="N12011" t="s">
        <v>49277</v>
      </c>
      <c r="O12011" s="76" t="s">
        <v>4366</v>
      </c>
      <c r="P12011" s="82">
        <v>205</v>
      </c>
      <c r="Q12011" s="82" t="s">
        <v>100562</v>
      </c>
      <c r="R12011"/>
    </row>
    <row r="12012" spans="12:18" x14ac:dyDescent="0.25">
      <c r="L12012" t="s">
        <v>1685</v>
      </c>
      <c r="M12012" t="s">
        <v>8884</v>
      </c>
      <c r="N12012" t="s">
        <v>49278</v>
      </c>
      <c r="O12012" s="76" t="s">
        <v>4356</v>
      </c>
      <c r="P12012" s="82">
        <v>67</v>
      </c>
      <c r="Q12012" s="82" t="s">
        <v>100563</v>
      </c>
      <c r="R12012"/>
    </row>
    <row r="12013" spans="12:18" x14ac:dyDescent="0.25">
      <c r="L12013" t="s">
        <v>1685</v>
      </c>
      <c r="M12013" t="s">
        <v>8885</v>
      </c>
      <c r="N12013" t="s">
        <v>49279</v>
      </c>
      <c r="O12013" s="76" t="s">
        <v>4356</v>
      </c>
      <c r="P12013" s="82">
        <v>331</v>
      </c>
      <c r="Q12013" s="82" t="s">
        <v>100564</v>
      </c>
      <c r="R12013"/>
    </row>
    <row r="12014" spans="12:18" x14ac:dyDescent="0.25">
      <c r="L12014" t="s">
        <v>1685</v>
      </c>
      <c r="M12014" t="s">
        <v>34691</v>
      </c>
      <c r="N12014" t="s">
        <v>49280</v>
      </c>
      <c r="O12014" s="76" t="s">
        <v>4366</v>
      </c>
      <c r="P12014" s="82">
        <v>165</v>
      </c>
      <c r="Q12014" s="82" t="s">
        <v>100565</v>
      </c>
      <c r="R12014"/>
    </row>
    <row r="12015" spans="12:18" x14ac:dyDescent="0.25">
      <c r="L12015" t="s">
        <v>1685</v>
      </c>
      <c r="M12015" t="s">
        <v>24370</v>
      </c>
      <c r="N12015" t="s">
        <v>49281</v>
      </c>
      <c r="O12015" s="76" t="s">
        <v>4366</v>
      </c>
      <c r="P12015" s="82">
        <v>104</v>
      </c>
      <c r="Q12015" s="82" t="s">
        <v>100566</v>
      </c>
      <c r="R12015"/>
    </row>
    <row r="12016" spans="12:18" x14ac:dyDescent="0.25">
      <c r="L12016" t="s">
        <v>1685</v>
      </c>
      <c r="M12016" t="s">
        <v>8887</v>
      </c>
      <c r="N12016" t="s">
        <v>49282</v>
      </c>
      <c r="O12016" s="76" t="s">
        <v>4366</v>
      </c>
      <c r="P12016" s="82">
        <v>214</v>
      </c>
      <c r="Q12016" s="82" t="s">
        <v>100568</v>
      </c>
      <c r="R12016"/>
    </row>
    <row r="12017" spans="12:18" x14ac:dyDescent="0.25">
      <c r="L12017" t="s">
        <v>1685</v>
      </c>
      <c r="M12017" t="s">
        <v>19009</v>
      </c>
      <c r="N12017" t="s">
        <v>49283</v>
      </c>
      <c r="O12017" s="76" t="s">
        <v>4366</v>
      </c>
      <c r="P12017" s="82">
        <v>105</v>
      </c>
      <c r="Q12017" s="82" t="s">
        <v>100572</v>
      </c>
      <c r="R12017"/>
    </row>
    <row r="12018" spans="12:18" x14ac:dyDescent="0.25">
      <c r="L12018" t="s">
        <v>1685</v>
      </c>
      <c r="M12018" t="s">
        <v>34692</v>
      </c>
      <c r="N12018" t="s">
        <v>49284</v>
      </c>
      <c r="O12018" s="76" t="s">
        <v>4356</v>
      </c>
      <c r="P12018" s="82">
        <v>1144</v>
      </c>
      <c r="Q12018" s="82" t="s">
        <v>100573</v>
      </c>
      <c r="R12018"/>
    </row>
    <row r="12019" spans="12:18" x14ac:dyDescent="0.25">
      <c r="L12019" t="s">
        <v>1685</v>
      </c>
      <c r="M12019" t="s">
        <v>34693</v>
      </c>
      <c r="N12019" t="s">
        <v>49285</v>
      </c>
      <c r="O12019" s="76" t="s">
        <v>4356</v>
      </c>
      <c r="P12019" s="82">
        <v>296</v>
      </c>
      <c r="Q12019" s="82" t="s">
        <v>100574</v>
      </c>
      <c r="R12019"/>
    </row>
    <row r="12020" spans="12:18" x14ac:dyDescent="0.25">
      <c r="L12020" t="s">
        <v>1685</v>
      </c>
      <c r="M12020" t="s">
        <v>10815</v>
      </c>
      <c r="N12020" t="s">
        <v>49286</v>
      </c>
      <c r="O12020" s="76" t="s">
        <v>4366</v>
      </c>
      <c r="P12020" s="82">
        <v>121</v>
      </c>
      <c r="Q12020" s="82" t="s">
        <v>100575</v>
      </c>
      <c r="R12020"/>
    </row>
    <row r="12021" spans="12:18" x14ac:dyDescent="0.25">
      <c r="L12021" t="s">
        <v>1685</v>
      </c>
      <c r="M12021" t="s">
        <v>19012</v>
      </c>
      <c r="N12021" t="s">
        <v>49287</v>
      </c>
      <c r="O12021" s="76" t="s">
        <v>4366</v>
      </c>
      <c r="P12021" s="82">
        <v>220</v>
      </c>
      <c r="Q12021" s="82" t="s">
        <v>100576</v>
      </c>
      <c r="R12021"/>
    </row>
    <row r="12022" spans="12:18" x14ac:dyDescent="0.25">
      <c r="L12022" t="s">
        <v>1685</v>
      </c>
      <c r="M12022" t="s">
        <v>34694</v>
      </c>
      <c r="N12022" t="s">
        <v>49288</v>
      </c>
      <c r="O12022" s="76" t="s">
        <v>4366</v>
      </c>
      <c r="P12022" s="82">
        <v>118</v>
      </c>
      <c r="Q12022" s="82" t="s">
        <v>100577</v>
      </c>
      <c r="R12022"/>
    </row>
    <row r="12023" spans="12:18" x14ac:dyDescent="0.25">
      <c r="L12023" t="s">
        <v>1685</v>
      </c>
      <c r="M12023" t="s">
        <v>8888</v>
      </c>
      <c r="N12023" t="s">
        <v>49289</v>
      </c>
      <c r="O12023" s="76" t="s">
        <v>4366</v>
      </c>
      <c r="P12023" s="82">
        <v>180</v>
      </c>
      <c r="Q12023" s="82" t="s">
        <v>100569</v>
      </c>
      <c r="R12023"/>
    </row>
    <row r="12024" spans="12:18" x14ac:dyDescent="0.25">
      <c r="L12024" t="s">
        <v>1685</v>
      </c>
      <c r="M12024" t="s">
        <v>10715</v>
      </c>
      <c r="N12024" t="s">
        <v>49290</v>
      </c>
      <c r="O12024" s="76" t="s">
        <v>4366</v>
      </c>
      <c r="P12024" s="82">
        <v>245</v>
      </c>
      <c r="Q12024" s="82" t="s">
        <v>100570</v>
      </c>
      <c r="R12024"/>
    </row>
    <row r="12025" spans="12:18" x14ac:dyDescent="0.25">
      <c r="L12025" t="s">
        <v>1685</v>
      </c>
      <c r="M12025" t="s">
        <v>8889</v>
      </c>
      <c r="N12025" t="s">
        <v>49291</v>
      </c>
      <c r="O12025" s="76" t="s">
        <v>4356</v>
      </c>
      <c r="P12025" s="82">
        <v>543</v>
      </c>
      <c r="Q12025" s="82" t="s">
        <v>100571</v>
      </c>
      <c r="R12025"/>
    </row>
    <row r="12026" spans="12:18" x14ac:dyDescent="0.25">
      <c r="L12026" t="s">
        <v>1685</v>
      </c>
      <c r="M12026" t="s">
        <v>21080</v>
      </c>
      <c r="N12026" t="s">
        <v>49292</v>
      </c>
      <c r="O12026" s="76" t="s">
        <v>4374</v>
      </c>
      <c r="P12026" s="82">
        <v>8851</v>
      </c>
      <c r="Q12026" s="82" t="s">
        <v>72645</v>
      </c>
      <c r="R12026"/>
    </row>
    <row r="12027" spans="12:18" x14ac:dyDescent="0.25">
      <c r="L12027" t="s">
        <v>1685</v>
      </c>
      <c r="M12027" t="s">
        <v>34730</v>
      </c>
      <c r="N12027" t="s">
        <v>49293</v>
      </c>
      <c r="O12027" s="76" t="s">
        <v>4366</v>
      </c>
      <c r="P12027" s="82">
        <v>575</v>
      </c>
      <c r="Q12027" s="82" t="s">
        <v>100752</v>
      </c>
      <c r="R12027"/>
    </row>
    <row r="12028" spans="12:18" x14ac:dyDescent="0.25">
      <c r="L12028" t="s">
        <v>1685</v>
      </c>
      <c r="M12028" t="s">
        <v>20177</v>
      </c>
      <c r="N12028" t="s">
        <v>49294</v>
      </c>
      <c r="O12028" s="76" t="s">
        <v>4366</v>
      </c>
      <c r="P12028" s="82">
        <v>368</v>
      </c>
      <c r="Q12028" s="82" t="s">
        <v>100824</v>
      </c>
      <c r="R12028"/>
    </row>
    <row r="12029" spans="12:18" x14ac:dyDescent="0.25">
      <c r="L12029" t="s">
        <v>1685</v>
      </c>
      <c r="M12029" t="s">
        <v>19194</v>
      </c>
      <c r="N12029" t="s">
        <v>49295</v>
      </c>
      <c r="O12029" s="76" t="s">
        <v>4366</v>
      </c>
      <c r="P12029" s="82">
        <v>298</v>
      </c>
      <c r="Q12029" s="82" t="s">
        <v>100578</v>
      </c>
      <c r="R12029"/>
    </row>
    <row r="12030" spans="12:18" x14ac:dyDescent="0.25">
      <c r="L12030" t="s">
        <v>1685</v>
      </c>
      <c r="M12030" t="s">
        <v>8890</v>
      </c>
      <c r="N12030" t="s">
        <v>49296</v>
      </c>
      <c r="O12030" s="76" t="s">
        <v>4356</v>
      </c>
      <c r="P12030" s="82">
        <v>153</v>
      </c>
      <c r="Q12030" s="82" t="s">
        <v>100579</v>
      </c>
      <c r="R12030"/>
    </row>
    <row r="12031" spans="12:18" x14ac:dyDescent="0.25">
      <c r="L12031" t="s">
        <v>1685</v>
      </c>
      <c r="M12031" t="s">
        <v>19014</v>
      </c>
      <c r="N12031" t="s">
        <v>49297</v>
      </c>
      <c r="O12031" s="76" t="s">
        <v>4366</v>
      </c>
      <c r="P12031" s="82">
        <v>140</v>
      </c>
      <c r="Q12031" s="82" t="s">
        <v>100580</v>
      </c>
      <c r="R12031"/>
    </row>
    <row r="12032" spans="12:18" x14ac:dyDescent="0.25">
      <c r="L12032" t="s">
        <v>1685</v>
      </c>
      <c r="M12032" t="s">
        <v>8891</v>
      </c>
      <c r="N12032" t="s">
        <v>49298</v>
      </c>
      <c r="O12032" s="76" t="s">
        <v>4356</v>
      </c>
      <c r="P12032" s="82">
        <v>174</v>
      </c>
      <c r="Q12032" s="82" t="s">
        <v>100581</v>
      </c>
      <c r="R12032"/>
    </row>
    <row r="12033" spans="12:18" x14ac:dyDescent="0.25">
      <c r="L12033" t="s">
        <v>1685</v>
      </c>
      <c r="M12033" t="s">
        <v>21081</v>
      </c>
      <c r="N12033" t="s">
        <v>49299</v>
      </c>
      <c r="O12033" s="76" t="s">
        <v>4366</v>
      </c>
      <c r="P12033" s="82">
        <v>303</v>
      </c>
      <c r="Q12033" s="82" t="s">
        <v>100582</v>
      </c>
      <c r="R12033"/>
    </row>
    <row r="12034" spans="12:18" x14ac:dyDescent="0.25">
      <c r="L12034" t="s">
        <v>1685</v>
      </c>
      <c r="M12034" t="s">
        <v>34695</v>
      </c>
      <c r="N12034" t="s">
        <v>49300</v>
      </c>
      <c r="O12034" s="76" t="s">
        <v>4366</v>
      </c>
      <c r="P12034" s="82">
        <v>209</v>
      </c>
      <c r="Q12034" s="82" t="s">
        <v>100583</v>
      </c>
      <c r="R12034"/>
    </row>
    <row r="12035" spans="12:18" x14ac:dyDescent="0.25">
      <c r="L12035" t="s">
        <v>1685</v>
      </c>
      <c r="M12035" t="s">
        <v>21082</v>
      </c>
      <c r="N12035" t="s">
        <v>49301</v>
      </c>
      <c r="O12035" s="76" t="s">
        <v>4366</v>
      </c>
      <c r="P12035" s="82">
        <v>214</v>
      </c>
      <c r="Q12035" s="82" t="s">
        <v>100584</v>
      </c>
      <c r="R12035"/>
    </row>
    <row r="12036" spans="12:18" x14ac:dyDescent="0.25">
      <c r="L12036" t="s">
        <v>1685</v>
      </c>
      <c r="M12036" t="s">
        <v>10716</v>
      </c>
      <c r="N12036" t="s">
        <v>49302</v>
      </c>
      <c r="O12036" s="76" t="s">
        <v>4366</v>
      </c>
      <c r="P12036" s="82">
        <v>236</v>
      </c>
      <c r="Q12036" s="82" t="s">
        <v>100585</v>
      </c>
      <c r="R12036"/>
    </row>
    <row r="12037" spans="12:18" x14ac:dyDescent="0.25">
      <c r="L12037" t="s">
        <v>1685</v>
      </c>
      <c r="M12037" t="s">
        <v>10717</v>
      </c>
      <c r="N12037" t="s">
        <v>49303</v>
      </c>
      <c r="O12037" s="76" t="s">
        <v>4366</v>
      </c>
      <c r="P12037" s="82">
        <v>119</v>
      </c>
      <c r="Q12037" s="82" t="s">
        <v>72645</v>
      </c>
      <c r="R12037"/>
    </row>
    <row r="12038" spans="12:18" x14ac:dyDescent="0.25">
      <c r="L12038" t="s">
        <v>1685</v>
      </c>
      <c r="M12038" t="s">
        <v>34696</v>
      </c>
      <c r="N12038" t="s">
        <v>49304</v>
      </c>
      <c r="O12038" s="76" t="s">
        <v>4366</v>
      </c>
      <c r="P12038" s="82">
        <v>164</v>
      </c>
      <c r="Q12038" s="82" t="s">
        <v>100586</v>
      </c>
      <c r="R12038"/>
    </row>
    <row r="12039" spans="12:18" x14ac:dyDescent="0.25">
      <c r="L12039" t="s">
        <v>1685</v>
      </c>
      <c r="M12039" t="s">
        <v>19016</v>
      </c>
      <c r="N12039" t="s">
        <v>49305</v>
      </c>
      <c r="O12039" s="76" t="s">
        <v>4366</v>
      </c>
      <c r="P12039" s="82">
        <v>78</v>
      </c>
      <c r="Q12039" s="82" t="s">
        <v>100587</v>
      </c>
      <c r="R12039"/>
    </row>
    <row r="12040" spans="12:18" x14ac:dyDescent="0.25">
      <c r="L12040" t="s">
        <v>1685</v>
      </c>
      <c r="M12040" t="s">
        <v>21083</v>
      </c>
      <c r="N12040" t="s">
        <v>49306</v>
      </c>
      <c r="O12040" s="76" t="s">
        <v>4366</v>
      </c>
      <c r="P12040" s="82">
        <v>575</v>
      </c>
      <c r="Q12040" s="82" t="s">
        <v>100588</v>
      </c>
      <c r="R12040"/>
    </row>
    <row r="12041" spans="12:18" x14ac:dyDescent="0.25">
      <c r="L12041" t="s">
        <v>1685</v>
      </c>
      <c r="M12041" t="s">
        <v>8892</v>
      </c>
      <c r="N12041" t="s">
        <v>49307</v>
      </c>
      <c r="O12041" s="76" t="s">
        <v>4366</v>
      </c>
      <c r="P12041" s="82">
        <v>241</v>
      </c>
      <c r="Q12041" s="82" t="s">
        <v>100589</v>
      </c>
      <c r="R12041"/>
    </row>
    <row r="12042" spans="12:18" x14ac:dyDescent="0.25">
      <c r="L12042" t="s">
        <v>1685</v>
      </c>
      <c r="M12042" t="s">
        <v>19018</v>
      </c>
      <c r="N12042" t="s">
        <v>49308</v>
      </c>
      <c r="O12042" s="76" t="s">
        <v>4366</v>
      </c>
      <c r="P12042" s="82">
        <v>180</v>
      </c>
      <c r="Q12042" s="82" t="s">
        <v>100590</v>
      </c>
      <c r="R12042"/>
    </row>
    <row r="12043" spans="12:18" x14ac:dyDescent="0.25">
      <c r="L12043" t="s">
        <v>1685</v>
      </c>
      <c r="M12043" t="s">
        <v>19326</v>
      </c>
      <c r="N12043" t="s">
        <v>49309</v>
      </c>
      <c r="O12043" s="76" t="s">
        <v>4356</v>
      </c>
      <c r="P12043" s="82">
        <v>247</v>
      </c>
      <c r="Q12043" s="82" t="s">
        <v>100591</v>
      </c>
      <c r="R12043"/>
    </row>
    <row r="12044" spans="12:18" x14ac:dyDescent="0.25">
      <c r="L12044" t="s">
        <v>1685</v>
      </c>
      <c r="M12044" t="s">
        <v>17423</v>
      </c>
      <c r="N12044" t="s">
        <v>49310</v>
      </c>
      <c r="O12044" s="76" t="s">
        <v>4366</v>
      </c>
      <c r="P12044" s="82">
        <v>137</v>
      </c>
      <c r="Q12044" s="82" t="s">
        <v>100592</v>
      </c>
      <c r="R12044"/>
    </row>
    <row r="12045" spans="12:18" x14ac:dyDescent="0.25">
      <c r="L12045" t="s">
        <v>1685</v>
      </c>
      <c r="M12045" t="s">
        <v>21084</v>
      </c>
      <c r="N12045" t="s">
        <v>49311</v>
      </c>
      <c r="O12045" s="76" t="s">
        <v>4366</v>
      </c>
      <c r="P12045" s="82">
        <v>156</v>
      </c>
      <c r="Q12045" s="82" t="s">
        <v>100593</v>
      </c>
      <c r="R12045"/>
    </row>
    <row r="12046" spans="12:18" x14ac:dyDescent="0.25">
      <c r="L12046" t="s">
        <v>1685</v>
      </c>
      <c r="M12046" t="s">
        <v>8893</v>
      </c>
      <c r="N12046" t="s">
        <v>49312</v>
      </c>
      <c r="O12046" s="76" t="s">
        <v>4366</v>
      </c>
      <c r="P12046" s="82">
        <v>81</v>
      </c>
      <c r="Q12046" s="82" t="s">
        <v>100594</v>
      </c>
      <c r="R12046"/>
    </row>
    <row r="12047" spans="12:18" x14ac:dyDescent="0.25">
      <c r="L12047" t="s">
        <v>1685</v>
      </c>
      <c r="M12047" t="s">
        <v>34697</v>
      </c>
      <c r="N12047" t="s">
        <v>49313</v>
      </c>
      <c r="O12047" s="76" t="s">
        <v>4356</v>
      </c>
      <c r="P12047" s="82">
        <v>121</v>
      </c>
      <c r="Q12047" s="82" t="s">
        <v>100595</v>
      </c>
      <c r="R12047"/>
    </row>
    <row r="12048" spans="12:18" x14ac:dyDescent="0.25">
      <c r="L12048" t="s">
        <v>1685</v>
      </c>
      <c r="M12048" t="s">
        <v>10718</v>
      </c>
      <c r="N12048" t="s">
        <v>49314</v>
      </c>
      <c r="O12048" s="76" t="s">
        <v>4366</v>
      </c>
      <c r="P12048" s="82">
        <v>78</v>
      </c>
      <c r="Q12048" s="82" t="s">
        <v>100596</v>
      </c>
      <c r="R12048"/>
    </row>
    <row r="12049" spans="12:18" x14ac:dyDescent="0.25">
      <c r="L12049" t="s">
        <v>1685</v>
      </c>
      <c r="M12049" t="s">
        <v>19020</v>
      </c>
      <c r="N12049" t="s">
        <v>49315</v>
      </c>
      <c r="O12049" s="76" t="s">
        <v>4366</v>
      </c>
      <c r="P12049" s="82">
        <v>141</v>
      </c>
      <c r="Q12049" s="82" t="s">
        <v>100599</v>
      </c>
      <c r="R12049"/>
    </row>
    <row r="12050" spans="12:18" x14ac:dyDescent="0.25">
      <c r="L12050" t="s">
        <v>1685</v>
      </c>
      <c r="M12050" t="s">
        <v>8894</v>
      </c>
      <c r="N12050" t="s">
        <v>49316</v>
      </c>
      <c r="O12050" s="76" t="s">
        <v>4366</v>
      </c>
      <c r="P12050" s="82">
        <v>109</v>
      </c>
      <c r="Q12050" s="82" t="s">
        <v>100597</v>
      </c>
      <c r="R12050"/>
    </row>
    <row r="12051" spans="12:18" x14ac:dyDescent="0.25">
      <c r="L12051" t="s">
        <v>1685</v>
      </c>
      <c r="M12051" t="s">
        <v>8895</v>
      </c>
      <c r="N12051" t="s">
        <v>49317</v>
      </c>
      <c r="O12051" s="76" t="s">
        <v>4356</v>
      </c>
      <c r="P12051" s="82">
        <v>494</v>
      </c>
      <c r="Q12051" s="82" t="s">
        <v>100598</v>
      </c>
      <c r="R12051"/>
    </row>
    <row r="12052" spans="12:18" x14ac:dyDescent="0.25">
      <c r="L12052" t="s">
        <v>1685</v>
      </c>
      <c r="M12052" t="s">
        <v>21085</v>
      </c>
      <c r="N12052" t="s">
        <v>49318</v>
      </c>
      <c r="O12052" s="76" t="s">
        <v>4366</v>
      </c>
      <c r="P12052" s="82">
        <v>245</v>
      </c>
      <c r="Q12052" s="82" t="s">
        <v>100600</v>
      </c>
      <c r="R12052"/>
    </row>
    <row r="12053" spans="12:18" x14ac:dyDescent="0.25">
      <c r="L12053" t="s">
        <v>1685</v>
      </c>
      <c r="M12053" t="s">
        <v>19022</v>
      </c>
      <c r="N12053" t="s">
        <v>49319</v>
      </c>
      <c r="O12053" s="76" t="s">
        <v>4366</v>
      </c>
      <c r="P12053" s="82">
        <v>230</v>
      </c>
      <c r="Q12053" s="82" t="s">
        <v>100601</v>
      </c>
      <c r="R12053"/>
    </row>
    <row r="12054" spans="12:18" x14ac:dyDescent="0.25">
      <c r="L12054" t="s">
        <v>1685</v>
      </c>
      <c r="M12054" t="s">
        <v>34698</v>
      </c>
      <c r="N12054" t="s">
        <v>49320</v>
      </c>
      <c r="O12054" s="76" t="s">
        <v>4356</v>
      </c>
      <c r="P12054" s="82">
        <v>214</v>
      </c>
      <c r="Q12054" s="82" t="s">
        <v>100602</v>
      </c>
      <c r="R12054"/>
    </row>
    <row r="12055" spans="12:18" x14ac:dyDescent="0.25">
      <c r="L12055" t="s">
        <v>1685</v>
      </c>
      <c r="M12055" t="s">
        <v>10719</v>
      </c>
      <c r="N12055" t="s">
        <v>49321</v>
      </c>
      <c r="O12055" s="76" t="s">
        <v>4366</v>
      </c>
      <c r="P12055" s="82">
        <v>49</v>
      </c>
      <c r="Q12055" s="82" t="s">
        <v>100603</v>
      </c>
      <c r="R12055"/>
    </row>
    <row r="12056" spans="12:18" x14ac:dyDescent="0.25">
      <c r="L12056" t="s">
        <v>1685</v>
      </c>
      <c r="M12056" t="s">
        <v>19024</v>
      </c>
      <c r="N12056" t="s">
        <v>49322</v>
      </c>
      <c r="O12056" s="76" t="s">
        <v>4366</v>
      </c>
      <c r="P12056" s="82">
        <v>167</v>
      </c>
      <c r="Q12056" s="82" t="s">
        <v>100604</v>
      </c>
      <c r="R12056"/>
    </row>
    <row r="12057" spans="12:18" x14ac:dyDescent="0.25">
      <c r="L12057" t="s">
        <v>1685</v>
      </c>
      <c r="M12057" t="s">
        <v>21086</v>
      </c>
      <c r="N12057" t="s">
        <v>49323</v>
      </c>
      <c r="O12057" s="76" t="s">
        <v>4366</v>
      </c>
      <c r="P12057" s="82">
        <v>236</v>
      </c>
      <c r="Q12057" s="82" t="s">
        <v>100605</v>
      </c>
      <c r="R12057"/>
    </row>
    <row r="12058" spans="12:18" x14ac:dyDescent="0.25">
      <c r="L12058" t="s">
        <v>1685</v>
      </c>
      <c r="M12058" t="s">
        <v>8974</v>
      </c>
      <c r="N12058" t="s">
        <v>49324</v>
      </c>
      <c r="O12058" s="76" t="s">
        <v>4366</v>
      </c>
      <c r="P12058" s="82">
        <v>183</v>
      </c>
      <c r="Q12058" s="82" t="s">
        <v>100606</v>
      </c>
      <c r="R12058"/>
    </row>
    <row r="12059" spans="12:18" x14ac:dyDescent="0.25">
      <c r="L12059" t="s">
        <v>1685</v>
      </c>
      <c r="M12059" t="s">
        <v>10720</v>
      </c>
      <c r="N12059" t="s">
        <v>49325</v>
      </c>
      <c r="O12059" s="76" t="s">
        <v>4356</v>
      </c>
      <c r="P12059" s="82">
        <v>385</v>
      </c>
      <c r="Q12059" s="82" t="s">
        <v>100608</v>
      </c>
      <c r="R12059"/>
    </row>
    <row r="12060" spans="12:18" x14ac:dyDescent="0.25">
      <c r="L12060" t="s">
        <v>1685</v>
      </c>
      <c r="M12060" t="s">
        <v>21087</v>
      </c>
      <c r="N12060" t="s">
        <v>49326</v>
      </c>
      <c r="O12060" s="76" t="s">
        <v>4366</v>
      </c>
      <c r="P12060" s="82">
        <v>197</v>
      </c>
      <c r="Q12060" s="82" t="s">
        <v>100607</v>
      </c>
      <c r="R12060"/>
    </row>
    <row r="12061" spans="12:18" x14ac:dyDescent="0.25">
      <c r="L12061" t="s">
        <v>1685</v>
      </c>
      <c r="M12061" t="s">
        <v>19027</v>
      </c>
      <c r="N12061" t="s">
        <v>49327</v>
      </c>
      <c r="O12061" s="76" t="s">
        <v>4356</v>
      </c>
      <c r="P12061" s="82">
        <v>340</v>
      </c>
      <c r="Q12061" s="82" t="s">
        <v>100609</v>
      </c>
      <c r="R12061"/>
    </row>
    <row r="12062" spans="12:18" x14ac:dyDescent="0.25">
      <c r="L12062" t="s">
        <v>1685</v>
      </c>
      <c r="M12062" t="s">
        <v>21088</v>
      </c>
      <c r="N12062" t="s">
        <v>49328</v>
      </c>
      <c r="O12062" s="76" t="s">
        <v>4366</v>
      </c>
      <c r="P12062" s="82">
        <v>279</v>
      </c>
      <c r="Q12062" s="82" t="s">
        <v>100610</v>
      </c>
      <c r="R12062"/>
    </row>
    <row r="12063" spans="12:18" x14ac:dyDescent="0.25">
      <c r="L12063" t="s">
        <v>1685</v>
      </c>
      <c r="M12063" t="s">
        <v>21089</v>
      </c>
      <c r="N12063" t="s">
        <v>49329</v>
      </c>
      <c r="O12063" s="76" t="s">
        <v>4366</v>
      </c>
      <c r="P12063" s="82">
        <v>252</v>
      </c>
      <c r="Q12063" s="82" t="s">
        <v>100611</v>
      </c>
      <c r="R12063"/>
    </row>
    <row r="12064" spans="12:18" x14ac:dyDescent="0.25">
      <c r="L12064" t="s">
        <v>1685</v>
      </c>
      <c r="M12064" t="s">
        <v>10721</v>
      </c>
      <c r="N12064" t="s">
        <v>49330</v>
      </c>
      <c r="O12064" s="76" t="s">
        <v>4366</v>
      </c>
      <c r="P12064" s="82">
        <v>385</v>
      </c>
      <c r="Q12064" s="82" t="s">
        <v>100612</v>
      </c>
      <c r="R12064"/>
    </row>
    <row r="12065" spans="12:18" x14ac:dyDescent="0.25">
      <c r="L12065" t="s">
        <v>1685</v>
      </c>
      <c r="M12065" t="s">
        <v>19029</v>
      </c>
      <c r="N12065" t="s">
        <v>49331</v>
      </c>
      <c r="O12065" s="76" t="s">
        <v>4366</v>
      </c>
      <c r="P12065" s="82">
        <v>108</v>
      </c>
      <c r="Q12065" s="82" t="s">
        <v>100613</v>
      </c>
      <c r="R12065"/>
    </row>
    <row r="12066" spans="12:18" x14ac:dyDescent="0.25">
      <c r="L12066" t="s">
        <v>1685</v>
      </c>
      <c r="M12066" t="s">
        <v>8896</v>
      </c>
      <c r="N12066" t="s">
        <v>49332</v>
      </c>
      <c r="O12066" s="76" t="s">
        <v>4366</v>
      </c>
      <c r="P12066" s="82">
        <v>210</v>
      </c>
      <c r="Q12066" s="82" t="s">
        <v>100614</v>
      </c>
      <c r="R12066"/>
    </row>
    <row r="12067" spans="12:18" x14ac:dyDescent="0.25">
      <c r="L12067" t="s">
        <v>1685</v>
      </c>
      <c r="M12067" t="s">
        <v>21069</v>
      </c>
      <c r="N12067" t="s">
        <v>49333</v>
      </c>
      <c r="O12067" s="76" t="s">
        <v>4366</v>
      </c>
      <c r="P12067" s="82">
        <v>228</v>
      </c>
      <c r="Q12067" s="82" t="s">
        <v>100479</v>
      </c>
      <c r="R12067"/>
    </row>
    <row r="12068" spans="12:18" x14ac:dyDescent="0.25">
      <c r="L12068" t="s">
        <v>1685</v>
      </c>
      <c r="M12068" t="s">
        <v>8886</v>
      </c>
      <c r="N12068" t="s">
        <v>49334</v>
      </c>
      <c r="O12068" s="76" t="s">
        <v>4356</v>
      </c>
      <c r="P12068" s="82">
        <v>1170</v>
      </c>
      <c r="Q12068" s="82" t="s">
        <v>100567</v>
      </c>
      <c r="R12068"/>
    </row>
    <row r="12069" spans="12:18" x14ac:dyDescent="0.25">
      <c r="L12069" t="s">
        <v>1685</v>
      </c>
      <c r="M12069" t="s">
        <v>21090</v>
      </c>
      <c r="N12069" t="s">
        <v>49335</v>
      </c>
      <c r="O12069" s="76" t="s">
        <v>4356</v>
      </c>
      <c r="P12069" s="82">
        <v>346</v>
      </c>
      <c r="Q12069" s="82" t="s">
        <v>100615</v>
      </c>
      <c r="R12069"/>
    </row>
    <row r="12070" spans="12:18" x14ac:dyDescent="0.25">
      <c r="L12070" t="s">
        <v>1685</v>
      </c>
      <c r="M12070" t="s">
        <v>10722</v>
      </c>
      <c r="N12070" t="s">
        <v>49336</v>
      </c>
      <c r="O12070" s="76" t="s">
        <v>4356</v>
      </c>
      <c r="P12070" s="82">
        <v>3664</v>
      </c>
      <c r="Q12070" s="82" t="s">
        <v>100616</v>
      </c>
      <c r="R12070"/>
    </row>
    <row r="12071" spans="12:18" x14ac:dyDescent="0.25">
      <c r="L12071" t="s">
        <v>1685</v>
      </c>
      <c r="M12071" t="s">
        <v>10723</v>
      </c>
      <c r="N12071" t="s">
        <v>49337</v>
      </c>
      <c r="O12071" s="76" t="s">
        <v>4356</v>
      </c>
      <c r="P12071" s="82">
        <v>278</v>
      </c>
      <c r="Q12071" s="82" t="s">
        <v>100617</v>
      </c>
      <c r="R12071"/>
    </row>
    <row r="12072" spans="12:18" x14ac:dyDescent="0.25">
      <c r="L12072" t="s">
        <v>1685</v>
      </c>
      <c r="M12072" t="s">
        <v>21091</v>
      </c>
      <c r="N12072" t="s">
        <v>49338</v>
      </c>
      <c r="O12072" s="76" t="s">
        <v>4356</v>
      </c>
      <c r="P12072" s="82">
        <v>620</v>
      </c>
      <c r="Q12072" s="82" t="s">
        <v>100618</v>
      </c>
      <c r="R12072"/>
    </row>
    <row r="12073" spans="12:18" x14ac:dyDescent="0.25">
      <c r="L12073" t="s">
        <v>1685</v>
      </c>
      <c r="M12073" t="s">
        <v>8897</v>
      </c>
      <c r="N12073" t="s">
        <v>49339</v>
      </c>
      <c r="O12073" s="76" t="s">
        <v>4366</v>
      </c>
      <c r="P12073" s="82">
        <v>196</v>
      </c>
      <c r="Q12073" s="82" t="s">
        <v>100619</v>
      </c>
      <c r="R12073"/>
    </row>
    <row r="12074" spans="12:18" x14ac:dyDescent="0.25">
      <c r="L12074" t="s">
        <v>1685</v>
      </c>
      <c r="M12074" t="s">
        <v>10724</v>
      </c>
      <c r="N12074" t="s">
        <v>49340</v>
      </c>
      <c r="O12074" s="76" t="s">
        <v>4366</v>
      </c>
      <c r="P12074" s="82">
        <v>217</v>
      </c>
      <c r="Q12074" s="82" t="s">
        <v>100620</v>
      </c>
      <c r="R12074"/>
    </row>
    <row r="12075" spans="12:18" x14ac:dyDescent="0.25">
      <c r="L12075" t="s">
        <v>1685</v>
      </c>
      <c r="M12075" t="s">
        <v>21092</v>
      </c>
      <c r="N12075" t="s">
        <v>49341</v>
      </c>
      <c r="O12075" s="76" t="s">
        <v>4356</v>
      </c>
      <c r="P12075" s="82">
        <v>2134</v>
      </c>
      <c r="Q12075" s="82" t="s">
        <v>100621</v>
      </c>
      <c r="R12075"/>
    </row>
    <row r="12076" spans="12:18" x14ac:dyDescent="0.25">
      <c r="L12076" t="s">
        <v>1685</v>
      </c>
      <c r="M12076" t="s">
        <v>8898</v>
      </c>
      <c r="N12076" t="s">
        <v>49342</v>
      </c>
      <c r="O12076" s="76" t="s">
        <v>4366</v>
      </c>
      <c r="P12076" s="82">
        <v>107</v>
      </c>
      <c r="Q12076" s="82" t="s">
        <v>100622</v>
      </c>
      <c r="R12076"/>
    </row>
    <row r="12077" spans="12:18" x14ac:dyDescent="0.25">
      <c r="L12077" t="s">
        <v>1685</v>
      </c>
      <c r="M12077" t="s">
        <v>19031</v>
      </c>
      <c r="N12077" t="s">
        <v>49343</v>
      </c>
      <c r="O12077" s="76" t="s">
        <v>4366</v>
      </c>
      <c r="P12077" s="82">
        <v>152</v>
      </c>
      <c r="Q12077" s="82" t="s">
        <v>100623</v>
      </c>
      <c r="R12077"/>
    </row>
    <row r="12078" spans="12:18" x14ac:dyDescent="0.25">
      <c r="L12078" t="s">
        <v>1685</v>
      </c>
      <c r="M12078" t="s">
        <v>21093</v>
      </c>
      <c r="N12078" t="s">
        <v>49344</v>
      </c>
      <c r="O12078" s="76" t="s">
        <v>4366</v>
      </c>
      <c r="P12078" s="82">
        <v>158</v>
      </c>
      <c r="Q12078" s="82" t="s">
        <v>100624</v>
      </c>
      <c r="R12078"/>
    </row>
    <row r="12079" spans="12:18" x14ac:dyDescent="0.25">
      <c r="L12079" t="s">
        <v>1685</v>
      </c>
      <c r="M12079" t="s">
        <v>8899</v>
      </c>
      <c r="N12079" t="s">
        <v>49345</v>
      </c>
      <c r="O12079" s="76" t="s">
        <v>4366</v>
      </c>
      <c r="P12079" s="82">
        <v>67</v>
      </c>
      <c r="Q12079" s="82" t="s">
        <v>100625</v>
      </c>
      <c r="R12079"/>
    </row>
    <row r="12080" spans="12:18" x14ac:dyDescent="0.25">
      <c r="L12080" t="s">
        <v>1685</v>
      </c>
      <c r="M12080" t="s">
        <v>8900</v>
      </c>
      <c r="N12080" t="s">
        <v>49346</v>
      </c>
      <c r="O12080" s="76" t="s">
        <v>4366</v>
      </c>
      <c r="P12080" s="82">
        <v>62</v>
      </c>
      <c r="Q12080" s="82" t="s">
        <v>100626</v>
      </c>
      <c r="R12080"/>
    </row>
    <row r="12081" spans="12:18" x14ac:dyDescent="0.25">
      <c r="L12081" t="s">
        <v>1685</v>
      </c>
      <c r="M12081" t="s">
        <v>34699</v>
      </c>
      <c r="N12081" t="s">
        <v>49347</v>
      </c>
      <c r="O12081" s="76" t="s">
        <v>4366</v>
      </c>
      <c r="P12081" s="82">
        <v>300</v>
      </c>
      <c r="Q12081" s="82" t="s">
        <v>100627</v>
      </c>
      <c r="R12081"/>
    </row>
    <row r="12082" spans="12:18" x14ac:dyDescent="0.25">
      <c r="L12082" t="s">
        <v>1685</v>
      </c>
      <c r="M12082" t="s">
        <v>21094</v>
      </c>
      <c r="N12082" t="s">
        <v>49348</v>
      </c>
      <c r="O12082" s="76" t="s">
        <v>4366</v>
      </c>
      <c r="P12082" s="82">
        <v>157</v>
      </c>
      <c r="Q12082" s="82" t="s">
        <v>100628</v>
      </c>
      <c r="R12082"/>
    </row>
    <row r="12083" spans="12:18" x14ac:dyDescent="0.25">
      <c r="L12083" t="s">
        <v>1685</v>
      </c>
      <c r="M12083" t="s">
        <v>21095</v>
      </c>
      <c r="N12083" t="s">
        <v>49349</v>
      </c>
      <c r="O12083" s="76" t="s">
        <v>4366</v>
      </c>
      <c r="P12083" s="82">
        <v>228</v>
      </c>
      <c r="Q12083" s="82" t="s">
        <v>100629</v>
      </c>
      <c r="R12083"/>
    </row>
    <row r="12084" spans="12:18" x14ac:dyDescent="0.25">
      <c r="L12084" t="s">
        <v>1685</v>
      </c>
      <c r="M12084" t="s">
        <v>21096</v>
      </c>
      <c r="N12084" t="s">
        <v>49350</v>
      </c>
      <c r="O12084" s="76" t="s">
        <v>4366</v>
      </c>
      <c r="P12084" s="82">
        <v>239</v>
      </c>
      <c r="Q12084" s="82" t="s">
        <v>100630</v>
      </c>
      <c r="R12084"/>
    </row>
    <row r="12085" spans="12:18" x14ac:dyDescent="0.25">
      <c r="L12085" t="s">
        <v>1685</v>
      </c>
      <c r="M12085" t="s">
        <v>10725</v>
      </c>
      <c r="N12085" t="s">
        <v>49351</v>
      </c>
      <c r="O12085" s="76" t="s">
        <v>4366</v>
      </c>
      <c r="P12085" s="82">
        <v>59</v>
      </c>
      <c r="Q12085" s="82" t="s">
        <v>100631</v>
      </c>
      <c r="R12085"/>
    </row>
    <row r="12086" spans="12:18" x14ac:dyDescent="0.25">
      <c r="L12086" t="s">
        <v>1685</v>
      </c>
      <c r="M12086" t="s">
        <v>34700</v>
      </c>
      <c r="N12086" t="s">
        <v>49352</v>
      </c>
      <c r="O12086" s="76" t="s">
        <v>4356</v>
      </c>
      <c r="P12086" s="82">
        <v>260</v>
      </c>
      <c r="Q12086" s="82" t="s">
        <v>100632</v>
      </c>
      <c r="R12086"/>
    </row>
    <row r="12087" spans="12:18" x14ac:dyDescent="0.25">
      <c r="L12087" t="s">
        <v>1685</v>
      </c>
      <c r="M12087" t="s">
        <v>21097</v>
      </c>
      <c r="N12087" t="s">
        <v>49353</v>
      </c>
      <c r="O12087" s="76" t="s">
        <v>4366</v>
      </c>
      <c r="P12087" s="82">
        <v>114</v>
      </c>
      <c r="Q12087" s="82" t="s">
        <v>100633</v>
      </c>
      <c r="R12087"/>
    </row>
    <row r="12088" spans="12:18" x14ac:dyDescent="0.25">
      <c r="L12088" t="s">
        <v>1685</v>
      </c>
      <c r="M12088" t="s">
        <v>10726</v>
      </c>
      <c r="N12088" t="s">
        <v>49354</v>
      </c>
      <c r="O12088" s="76" t="s">
        <v>4366</v>
      </c>
      <c r="P12088" s="82">
        <v>81</v>
      </c>
      <c r="Q12088" s="82" t="s">
        <v>100634</v>
      </c>
      <c r="R12088"/>
    </row>
    <row r="12089" spans="12:18" x14ac:dyDescent="0.25">
      <c r="L12089" t="s">
        <v>1685</v>
      </c>
      <c r="M12089" t="s">
        <v>8901</v>
      </c>
      <c r="N12089" t="s">
        <v>49355</v>
      </c>
      <c r="O12089" s="76" t="s">
        <v>4356</v>
      </c>
      <c r="P12089" s="82">
        <v>805</v>
      </c>
      <c r="Q12089" s="82" t="s">
        <v>100635</v>
      </c>
      <c r="R12089"/>
    </row>
    <row r="12090" spans="12:18" x14ac:dyDescent="0.25">
      <c r="L12090" t="s">
        <v>1685</v>
      </c>
      <c r="M12090" t="s">
        <v>8902</v>
      </c>
      <c r="N12090" t="s">
        <v>49356</v>
      </c>
      <c r="O12090" s="76" t="s">
        <v>4366</v>
      </c>
      <c r="P12090" s="82">
        <v>92</v>
      </c>
      <c r="Q12090" s="82" t="s">
        <v>100636</v>
      </c>
      <c r="R12090"/>
    </row>
    <row r="12091" spans="12:18" x14ac:dyDescent="0.25">
      <c r="L12091" t="s">
        <v>1685</v>
      </c>
      <c r="M12091" t="s">
        <v>19033</v>
      </c>
      <c r="N12091" t="s">
        <v>49357</v>
      </c>
      <c r="O12091" s="76" t="s">
        <v>4366</v>
      </c>
      <c r="P12091" s="82">
        <v>86</v>
      </c>
      <c r="Q12091" s="82" t="s">
        <v>100637</v>
      </c>
      <c r="R12091"/>
    </row>
    <row r="12092" spans="12:18" x14ac:dyDescent="0.25">
      <c r="L12092" t="s">
        <v>1685</v>
      </c>
      <c r="M12092" t="s">
        <v>34701</v>
      </c>
      <c r="N12092" t="s">
        <v>49358</v>
      </c>
      <c r="O12092" s="76" t="s">
        <v>4366</v>
      </c>
      <c r="P12092" s="82">
        <v>46</v>
      </c>
      <c r="Q12092" s="82" t="s">
        <v>100638</v>
      </c>
      <c r="R12092"/>
    </row>
    <row r="12093" spans="12:18" x14ac:dyDescent="0.25">
      <c r="L12093" t="s">
        <v>1685</v>
      </c>
      <c r="M12093" t="s">
        <v>10727</v>
      </c>
      <c r="N12093" t="s">
        <v>49359</v>
      </c>
      <c r="O12093" s="76" t="s">
        <v>4356</v>
      </c>
      <c r="P12093" s="82">
        <v>442</v>
      </c>
      <c r="Q12093" s="82" t="s">
        <v>100639</v>
      </c>
      <c r="R12093"/>
    </row>
    <row r="12094" spans="12:18" x14ac:dyDescent="0.25">
      <c r="L12094" t="s">
        <v>1685</v>
      </c>
      <c r="M12094" t="s">
        <v>19035</v>
      </c>
      <c r="N12094" t="s">
        <v>49360</v>
      </c>
      <c r="O12094" s="76" t="s">
        <v>4366</v>
      </c>
      <c r="P12094" s="82">
        <v>43</v>
      </c>
      <c r="Q12094" s="82" t="s">
        <v>100640</v>
      </c>
      <c r="R12094"/>
    </row>
    <row r="12095" spans="12:18" x14ac:dyDescent="0.25">
      <c r="L12095" t="s">
        <v>1685</v>
      </c>
      <c r="M12095" t="s">
        <v>34702</v>
      </c>
      <c r="N12095" t="s">
        <v>49361</v>
      </c>
      <c r="O12095" s="76" t="s">
        <v>4356</v>
      </c>
      <c r="P12095" s="82">
        <v>1224</v>
      </c>
      <c r="Q12095" s="82" t="s">
        <v>100641</v>
      </c>
      <c r="R12095"/>
    </row>
    <row r="12096" spans="12:18" x14ac:dyDescent="0.25">
      <c r="L12096" t="s">
        <v>1685</v>
      </c>
      <c r="M12096" t="s">
        <v>21098</v>
      </c>
      <c r="N12096" t="s">
        <v>49362</v>
      </c>
      <c r="O12096" s="76" t="s">
        <v>4366</v>
      </c>
      <c r="P12096" s="82">
        <v>319</v>
      </c>
      <c r="Q12096" s="82" t="s">
        <v>100642</v>
      </c>
      <c r="R12096"/>
    </row>
    <row r="12097" spans="12:18" x14ac:dyDescent="0.25">
      <c r="L12097" t="s">
        <v>1685</v>
      </c>
      <c r="M12097" t="s">
        <v>8903</v>
      </c>
      <c r="N12097" t="s">
        <v>49363</v>
      </c>
      <c r="O12097" s="76" t="s">
        <v>4366</v>
      </c>
      <c r="P12097" s="82">
        <v>176</v>
      </c>
      <c r="Q12097" s="82" t="s">
        <v>100643</v>
      </c>
      <c r="R12097"/>
    </row>
    <row r="12098" spans="12:18" x14ac:dyDescent="0.25">
      <c r="L12098" t="s">
        <v>1685</v>
      </c>
      <c r="M12098" t="s">
        <v>21099</v>
      </c>
      <c r="N12098" t="s">
        <v>49364</v>
      </c>
      <c r="O12098" s="76" t="s">
        <v>4366</v>
      </c>
      <c r="P12098" s="82">
        <v>75</v>
      </c>
      <c r="Q12098" s="82" t="s">
        <v>100644</v>
      </c>
      <c r="R12098"/>
    </row>
    <row r="12099" spans="12:18" x14ac:dyDescent="0.25">
      <c r="L12099" t="s">
        <v>1685</v>
      </c>
      <c r="M12099" t="s">
        <v>10728</v>
      </c>
      <c r="N12099" t="s">
        <v>49365</v>
      </c>
      <c r="O12099" s="76" t="s">
        <v>4356</v>
      </c>
      <c r="P12099" s="82">
        <v>471</v>
      </c>
      <c r="Q12099" s="82" t="s">
        <v>100645</v>
      </c>
      <c r="R12099"/>
    </row>
    <row r="12100" spans="12:18" x14ac:dyDescent="0.25">
      <c r="L12100" t="s">
        <v>1685</v>
      </c>
      <c r="M12100" t="s">
        <v>10729</v>
      </c>
      <c r="N12100" t="s">
        <v>49366</v>
      </c>
      <c r="O12100" s="76" t="s">
        <v>4366</v>
      </c>
      <c r="P12100" s="82">
        <v>90</v>
      </c>
      <c r="Q12100" s="82" t="s">
        <v>100646</v>
      </c>
      <c r="R12100"/>
    </row>
    <row r="12101" spans="12:18" x14ac:dyDescent="0.25">
      <c r="L12101" t="s">
        <v>1685</v>
      </c>
      <c r="M12101" t="s">
        <v>21100</v>
      </c>
      <c r="N12101" t="s">
        <v>49367</v>
      </c>
      <c r="O12101" s="76" t="s">
        <v>4366</v>
      </c>
      <c r="P12101" s="82">
        <v>458</v>
      </c>
      <c r="Q12101" s="82" t="s">
        <v>100647</v>
      </c>
      <c r="R12101"/>
    </row>
    <row r="12102" spans="12:18" x14ac:dyDescent="0.25">
      <c r="L12102" t="s">
        <v>1685</v>
      </c>
      <c r="M12102" t="s">
        <v>21101</v>
      </c>
      <c r="N12102" t="s">
        <v>49368</v>
      </c>
      <c r="O12102" s="76" t="s">
        <v>4366</v>
      </c>
      <c r="P12102" s="82">
        <v>171</v>
      </c>
      <c r="Q12102" s="82" t="s">
        <v>100649</v>
      </c>
      <c r="R12102"/>
    </row>
    <row r="12103" spans="12:18" x14ac:dyDescent="0.25">
      <c r="L12103" t="s">
        <v>1685</v>
      </c>
      <c r="M12103" t="s">
        <v>6053</v>
      </c>
      <c r="N12103" t="s">
        <v>49369</v>
      </c>
      <c r="O12103" s="76" t="s">
        <v>4366</v>
      </c>
      <c r="P12103" s="82">
        <v>64</v>
      </c>
      <c r="Q12103" s="82" t="s">
        <v>100648</v>
      </c>
      <c r="R12103"/>
    </row>
    <row r="12104" spans="12:18" x14ac:dyDescent="0.25">
      <c r="L12104" t="s">
        <v>1685</v>
      </c>
      <c r="M12104" t="s">
        <v>8904</v>
      </c>
      <c r="N12104" t="s">
        <v>49370</v>
      </c>
      <c r="O12104" s="76" t="s">
        <v>4356</v>
      </c>
      <c r="P12104" s="82">
        <v>1520</v>
      </c>
      <c r="Q12104" s="82" t="s">
        <v>100650</v>
      </c>
      <c r="R12104"/>
    </row>
    <row r="12105" spans="12:18" x14ac:dyDescent="0.25">
      <c r="L12105" t="s">
        <v>1685</v>
      </c>
      <c r="M12105" t="s">
        <v>34703</v>
      </c>
      <c r="N12105" t="s">
        <v>49371</v>
      </c>
      <c r="O12105" s="76" t="s">
        <v>4366</v>
      </c>
      <c r="P12105" s="82">
        <v>275</v>
      </c>
      <c r="Q12105" s="82" t="s">
        <v>100651</v>
      </c>
      <c r="R12105"/>
    </row>
    <row r="12106" spans="12:18" x14ac:dyDescent="0.25">
      <c r="L12106" t="s">
        <v>1685</v>
      </c>
      <c r="M12106" t="s">
        <v>21102</v>
      </c>
      <c r="N12106" t="s">
        <v>49372</v>
      </c>
      <c r="O12106" s="76" t="s">
        <v>4356</v>
      </c>
      <c r="P12106" s="82">
        <v>169</v>
      </c>
      <c r="Q12106" s="82" t="s">
        <v>100652</v>
      </c>
      <c r="R12106"/>
    </row>
    <row r="12107" spans="12:18" x14ac:dyDescent="0.25">
      <c r="L12107" t="s">
        <v>1685</v>
      </c>
      <c r="M12107" t="s">
        <v>34704</v>
      </c>
      <c r="N12107" t="s">
        <v>49373</v>
      </c>
      <c r="O12107" s="76" t="s">
        <v>4366</v>
      </c>
      <c r="P12107" s="82">
        <v>145</v>
      </c>
      <c r="Q12107" s="82" t="s">
        <v>100653</v>
      </c>
      <c r="R12107"/>
    </row>
    <row r="12108" spans="12:18" x14ac:dyDescent="0.25">
      <c r="L12108" t="s">
        <v>1685</v>
      </c>
      <c r="M12108" t="s">
        <v>10730</v>
      </c>
      <c r="N12108" t="s">
        <v>49374</v>
      </c>
      <c r="O12108" s="76" t="s">
        <v>4366</v>
      </c>
      <c r="P12108" s="82">
        <v>203</v>
      </c>
      <c r="Q12108" s="82" t="s">
        <v>100654</v>
      </c>
      <c r="R12108"/>
    </row>
    <row r="12109" spans="12:18" x14ac:dyDescent="0.25">
      <c r="L12109" t="s">
        <v>1685</v>
      </c>
      <c r="M12109" t="s">
        <v>21010</v>
      </c>
      <c r="N12109" t="s">
        <v>49375</v>
      </c>
      <c r="O12109" s="76" t="s">
        <v>4366</v>
      </c>
      <c r="P12109" s="82">
        <v>311</v>
      </c>
      <c r="Q12109" s="82" t="s">
        <v>100655</v>
      </c>
      <c r="R12109"/>
    </row>
    <row r="12110" spans="12:18" x14ac:dyDescent="0.25">
      <c r="L12110" t="s">
        <v>1685</v>
      </c>
      <c r="M12110" t="s">
        <v>12584</v>
      </c>
      <c r="N12110" t="s">
        <v>49376</v>
      </c>
      <c r="O12110" s="76" t="s">
        <v>4366</v>
      </c>
      <c r="P12110" s="82">
        <v>135</v>
      </c>
      <c r="Q12110" s="82" t="s">
        <v>100656</v>
      </c>
      <c r="R12110"/>
    </row>
    <row r="12111" spans="12:18" x14ac:dyDescent="0.25">
      <c r="L12111" t="s">
        <v>1685</v>
      </c>
      <c r="M12111" t="s">
        <v>10648</v>
      </c>
      <c r="N12111" t="s">
        <v>49377</v>
      </c>
      <c r="O12111" s="76" t="s">
        <v>4356</v>
      </c>
      <c r="P12111" s="82">
        <v>2179</v>
      </c>
      <c r="Q12111" s="82" t="s">
        <v>100657</v>
      </c>
      <c r="R12111"/>
    </row>
    <row r="12112" spans="12:18" x14ac:dyDescent="0.25">
      <c r="L12112" t="s">
        <v>1685</v>
      </c>
      <c r="M12112" t="s">
        <v>19040</v>
      </c>
      <c r="N12112" t="s">
        <v>49378</v>
      </c>
      <c r="O12112" s="76" t="s">
        <v>4366</v>
      </c>
      <c r="P12112" s="82">
        <v>80</v>
      </c>
      <c r="Q12112" s="82" t="s">
        <v>100658</v>
      </c>
      <c r="R12112"/>
    </row>
    <row r="12113" spans="12:18" x14ac:dyDescent="0.25">
      <c r="L12113" t="s">
        <v>1685</v>
      </c>
      <c r="M12113" t="s">
        <v>19042</v>
      </c>
      <c r="N12113" t="s">
        <v>49379</v>
      </c>
      <c r="O12113" s="76" t="s">
        <v>4366</v>
      </c>
      <c r="P12113" s="82">
        <v>64</v>
      </c>
      <c r="Q12113" s="82" t="s">
        <v>100659</v>
      </c>
      <c r="R12113"/>
    </row>
    <row r="12114" spans="12:18" x14ac:dyDescent="0.25">
      <c r="L12114" t="s">
        <v>1685</v>
      </c>
      <c r="M12114" t="s">
        <v>19044</v>
      </c>
      <c r="N12114" t="s">
        <v>49380</v>
      </c>
      <c r="O12114" s="76" t="s">
        <v>4356</v>
      </c>
      <c r="P12114" s="82">
        <v>1139</v>
      </c>
      <c r="Q12114" s="82" t="s">
        <v>100660</v>
      </c>
      <c r="R12114"/>
    </row>
    <row r="12115" spans="12:18" x14ac:dyDescent="0.25">
      <c r="L12115" t="s">
        <v>1685</v>
      </c>
      <c r="M12115" t="s">
        <v>19046</v>
      </c>
      <c r="N12115" t="s">
        <v>49381</v>
      </c>
      <c r="O12115" s="76" t="s">
        <v>4366</v>
      </c>
      <c r="P12115" s="82">
        <v>501</v>
      </c>
      <c r="Q12115" s="82" t="s">
        <v>100661</v>
      </c>
      <c r="R12115"/>
    </row>
    <row r="12116" spans="12:18" x14ac:dyDescent="0.25">
      <c r="L12116" t="s">
        <v>1685</v>
      </c>
      <c r="M12116" t="s">
        <v>34705</v>
      </c>
      <c r="N12116" t="s">
        <v>49382</v>
      </c>
      <c r="O12116" s="76" t="s">
        <v>4356</v>
      </c>
      <c r="P12116" s="82">
        <v>347</v>
      </c>
      <c r="Q12116" s="82" t="s">
        <v>100662</v>
      </c>
      <c r="R12116"/>
    </row>
    <row r="12117" spans="12:18" x14ac:dyDescent="0.25">
      <c r="L12117" t="s">
        <v>1685</v>
      </c>
      <c r="M12117" t="s">
        <v>10731</v>
      </c>
      <c r="N12117" t="s">
        <v>49383</v>
      </c>
      <c r="O12117" s="76" t="s">
        <v>4366</v>
      </c>
      <c r="P12117" s="82">
        <v>163</v>
      </c>
      <c r="Q12117" s="82" t="s">
        <v>100663</v>
      </c>
      <c r="R12117"/>
    </row>
    <row r="12118" spans="12:18" x14ac:dyDescent="0.25">
      <c r="L12118" t="s">
        <v>1685</v>
      </c>
      <c r="M12118" t="s">
        <v>21103</v>
      </c>
      <c r="N12118" t="s">
        <v>49384</v>
      </c>
      <c r="O12118" s="76" t="s">
        <v>4356</v>
      </c>
      <c r="P12118" s="82">
        <v>3468</v>
      </c>
      <c r="Q12118" s="82" t="s">
        <v>100664</v>
      </c>
      <c r="R12118"/>
    </row>
    <row r="12119" spans="12:18" x14ac:dyDescent="0.25">
      <c r="L12119" t="s">
        <v>1685</v>
      </c>
      <c r="M12119" t="s">
        <v>19047</v>
      </c>
      <c r="N12119" t="s">
        <v>49385</v>
      </c>
      <c r="O12119" s="76" t="s">
        <v>4366</v>
      </c>
      <c r="P12119" s="82">
        <v>66</v>
      </c>
      <c r="Q12119" s="82" t="s">
        <v>100665</v>
      </c>
      <c r="R12119"/>
    </row>
    <row r="12120" spans="12:18" x14ac:dyDescent="0.25">
      <c r="L12120" t="s">
        <v>1685</v>
      </c>
      <c r="M12120" t="s">
        <v>12041</v>
      </c>
      <c r="N12120" t="s">
        <v>49386</v>
      </c>
      <c r="O12120" s="76" t="s">
        <v>4366</v>
      </c>
      <c r="P12120" s="82">
        <v>225</v>
      </c>
      <c r="Q12120" s="82" t="s">
        <v>100666</v>
      </c>
      <c r="R12120"/>
    </row>
    <row r="12121" spans="12:18" x14ac:dyDescent="0.25">
      <c r="L12121" t="s">
        <v>1685</v>
      </c>
      <c r="M12121" t="s">
        <v>21104</v>
      </c>
      <c r="N12121" t="s">
        <v>49387</v>
      </c>
      <c r="O12121" s="76" t="s">
        <v>4366</v>
      </c>
      <c r="P12121" s="82">
        <v>83</v>
      </c>
      <c r="Q12121" s="82" t="s">
        <v>100667</v>
      </c>
      <c r="R12121"/>
    </row>
    <row r="12122" spans="12:18" x14ac:dyDescent="0.25">
      <c r="L12122" t="s">
        <v>1685</v>
      </c>
      <c r="M12122" t="s">
        <v>19049</v>
      </c>
      <c r="N12122" t="s">
        <v>49388</v>
      </c>
      <c r="O12122" s="76" t="s">
        <v>4366</v>
      </c>
      <c r="P12122" s="82">
        <v>351</v>
      </c>
      <c r="Q12122" s="82" t="s">
        <v>100668</v>
      </c>
      <c r="R12122"/>
    </row>
    <row r="12123" spans="12:18" x14ac:dyDescent="0.25">
      <c r="L12123" t="s">
        <v>1685</v>
      </c>
      <c r="M12123" t="s">
        <v>34706</v>
      </c>
      <c r="N12123" t="s">
        <v>49389</v>
      </c>
      <c r="O12123" s="76" t="s">
        <v>4356</v>
      </c>
      <c r="P12123" s="82">
        <v>385</v>
      </c>
      <c r="Q12123" s="82" t="s">
        <v>100669</v>
      </c>
      <c r="R12123"/>
    </row>
    <row r="12124" spans="12:18" x14ac:dyDescent="0.25">
      <c r="L12124" t="s">
        <v>1685</v>
      </c>
      <c r="M12124" t="s">
        <v>10732</v>
      </c>
      <c r="N12124" t="s">
        <v>49390</v>
      </c>
      <c r="O12124" s="76" t="s">
        <v>4366</v>
      </c>
      <c r="P12124" s="82">
        <v>134</v>
      </c>
      <c r="Q12124" s="82" t="s">
        <v>100670</v>
      </c>
      <c r="R12124"/>
    </row>
    <row r="12125" spans="12:18" x14ac:dyDescent="0.25">
      <c r="L12125" t="s">
        <v>1685</v>
      </c>
      <c r="M12125" t="s">
        <v>34708</v>
      </c>
      <c r="N12125" t="s">
        <v>49391</v>
      </c>
      <c r="O12125" s="76" t="s">
        <v>4366</v>
      </c>
      <c r="P12125" s="82">
        <v>192</v>
      </c>
      <c r="Q12125" s="82" t="s">
        <v>100671</v>
      </c>
      <c r="R12125"/>
    </row>
    <row r="12126" spans="12:18" x14ac:dyDescent="0.25">
      <c r="L12126" t="s">
        <v>1685</v>
      </c>
      <c r="M12126" t="s">
        <v>34709</v>
      </c>
      <c r="N12126" t="s">
        <v>49392</v>
      </c>
      <c r="O12126" s="76" t="s">
        <v>4366</v>
      </c>
      <c r="P12126" s="82">
        <v>106</v>
      </c>
      <c r="Q12126" s="82" t="s">
        <v>100672</v>
      </c>
      <c r="R12126"/>
    </row>
    <row r="12127" spans="12:18" x14ac:dyDescent="0.25">
      <c r="L12127" t="s">
        <v>1685</v>
      </c>
      <c r="M12127" t="s">
        <v>34710</v>
      </c>
      <c r="N12127" t="s">
        <v>49393</v>
      </c>
      <c r="O12127" s="76" t="s">
        <v>4366</v>
      </c>
      <c r="P12127" s="82">
        <v>153</v>
      </c>
      <c r="Q12127" s="82" t="s">
        <v>100673</v>
      </c>
      <c r="R12127"/>
    </row>
    <row r="12128" spans="12:18" x14ac:dyDescent="0.25">
      <c r="L12128" t="s">
        <v>1685</v>
      </c>
      <c r="M12128" t="s">
        <v>19051</v>
      </c>
      <c r="N12128" t="s">
        <v>49394</v>
      </c>
      <c r="O12128" s="76" t="s">
        <v>4366</v>
      </c>
      <c r="P12128" s="82">
        <v>120</v>
      </c>
      <c r="Q12128" s="82" t="s">
        <v>100674</v>
      </c>
      <c r="R12128"/>
    </row>
    <row r="12129" spans="12:18" x14ac:dyDescent="0.25">
      <c r="L12129" t="s">
        <v>1685</v>
      </c>
      <c r="M12129" t="s">
        <v>34711</v>
      </c>
      <c r="N12129" t="s">
        <v>49395</v>
      </c>
      <c r="O12129" s="76" t="s">
        <v>4356</v>
      </c>
      <c r="P12129" s="82">
        <v>803</v>
      </c>
      <c r="Q12129" s="82" t="s">
        <v>100675</v>
      </c>
      <c r="R12129"/>
    </row>
    <row r="12130" spans="12:18" x14ac:dyDescent="0.25">
      <c r="L12130" t="s">
        <v>1685</v>
      </c>
      <c r="M12130" t="s">
        <v>21105</v>
      </c>
      <c r="N12130" t="s">
        <v>49396</v>
      </c>
      <c r="O12130" s="76" t="s">
        <v>4366</v>
      </c>
      <c r="P12130" s="82">
        <v>492</v>
      </c>
      <c r="Q12130" s="82" t="s">
        <v>100676</v>
      </c>
      <c r="R12130"/>
    </row>
    <row r="12131" spans="12:18" x14ac:dyDescent="0.25">
      <c r="L12131" t="s">
        <v>1685</v>
      </c>
      <c r="M12131" t="s">
        <v>34712</v>
      </c>
      <c r="N12131" t="s">
        <v>49397</v>
      </c>
      <c r="O12131" s="76" t="s">
        <v>4366</v>
      </c>
      <c r="P12131" s="82">
        <v>75</v>
      </c>
      <c r="Q12131" s="82" t="s">
        <v>100677</v>
      </c>
      <c r="R12131"/>
    </row>
    <row r="12132" spans="12:18" x14ac:dyDescent="0.25">
      <c r="L12132" t="s">
        <v>1685</v>
      </c>
      <c r="M12132" t="s">
        <v>10733</v>
      </c>
      <c r="N12132" t="s">
        <v>49398</v>
      </c>
      <c r="O12132" s="76" t="s">
        <v>4356</v>
      </c>
      <c r="P12132" s="82">
        <v>309</v>
      </c>
      <c r="Q12132" s="82" t="s">
        <v>100678</v>
      </c>
      <c r="R12132"/>
    </row>
    <row r="12133" spans="12:18" x14ac:dyDescent="0.25">
      <c r="L12133" t="s">
        <v>1685</v>
      </c>
      <c r="M12133" t="s">
        <v>19053</v>
      </c>
      <c r="N12133" t="s">
        <v>49399</v>
      </c>
      <c r="O12133" s="76" t="s">
        <v>4366</v>
      </c>
      <c r="P12133" s="82">
        <v>161</v>
      </c>
      <c r="Q12133" s="82" t="s">
        <v>100679</v>
      </c>
      <c r="R12133"/>
    </row>
    <row r="12134" spans="12:18" x14ac:dyDescent="0.25">
      <c r="L12134" t="s">
        <v>1685</v>
      </c>
      <c r="M12134" t="s">
        <v>10734</v>
      </c>
      <c r="N12134" t="s">
        <v>49400</v>
      </c>
      <c r="O12134" s="76" t="s">
        <v>4366</v>
      </c>
      <c r="P12134" s="82">
        <v>199</v>
      </c>
      <c r="Q12134" s="82" t="s">
        <v>100680</v>
      </c>
      <c r="R12134"/>
    </row>
    <row r="12135" spans="12:18" x14ac:dyDescent="0.25">
      <c r="L12135" t="s">
        <v>1685</v>
      </c>
      <c r="M12135" t="s">
        <v>10735</v>
      </c>
      <c r="N12135" t="s">
        <v>49401</v>
      </c>
      <c r="O12135" s="76" t="s">
        <v>4366</v>
      </c>
      <c r="P12135" s="82">
        <v>201</v>
      </c>
      <c r="Q12135" s="82" t="s">
        <v>100681</v>
      </c>
      <c r="R12135"/>
    </row>
    <row r="12136" spans="12:18" x14ac:dyDescent="0.25">
      <c r="L12136" t="s">
        <v>1685</v>
      </c>
      <c r="M12136" t="s">
        <v>21106</v>
      </c>
      <c r="N12136" t="s">
        <v>49402</v>
      </c>
      <c r="O12136" s="76" t="s">
        <v>4366</v>
      </c>
      <c r="P12136" s="82">
        <v>45</v>
      </c>
      <c r="Q12136" s="82" t="s">
        <v>100682</v>
      </c>
      <c r="R12136"/>
    </row>
    <row r="12137" spans="12:18" x14ac:dyDescent="0.25">
      <c r="L12137" t="s">
        <v>1685</v>
      </c>
      <c r="M12137" t="s">
        <v>19055</v>
      </c>
      <c r="N12137" t="s">
        <v>49403</v>
      </c>
      <c r="O12137" s="76" t="s">
        <v>4366</v>
      </c>
      <c r="P12137" s="82">
        <v>104</v>
      </c>
      <c r="Q12137" s="82" t="s">
        <v>100687</v>
      </c>
      <c r="R12137"/>
    </row>
    <row r="12138" spans="12:18" x14ac:dyDescent="0.25">
      <c r="L12138" t="s">
        <v>1685</v>
      </c>
      <c r="M12138" t="s">
        <v>19057</v>
      </c>
      <c r="N12138" t="s">
        <v>49404</v>
      </c>
      <c r="O12138" s="76" t="s">
        <v>4366</v>
      </c>
      <c r="P12138" s="82">
        <v>111</v>
      </c>
      <c r="Q12138" s="82" t="s">
        <v>100688</v>
      </c>
      <c r="R12138"/>
    </row>
    <row r="12139" spans="12:18" x14ac:dyDescent="0.25">
      <c r="L12139" t="s">
        <v>1685</v>
      </c>
      <c r="M12139" t="s">
        <v>8905</v>
      </c>
      <c r="N12139" t="s">
        <v>49405</v>
      </c>
      <c r="O12139" s="76" t="s">
        <v>4366</v>
      </c>
      <c r="P12139" s="82">
        <v>74</v>
      </c>
      <c r="Q12139" s="82" t="s">
        <v>100683</v>
      </c>
      <c r="R12139"/>
    </row>
    <row r="12140" spans="12:18" x14ac:dyDescent="0.25">
      <c r="L12140" t="s">
        <v>1685</v>
      </c>
      <c r="M12140" t="s">
        <v>34713</v>
      </c>
      <c r="N12140" t="s">
        <v>49406</v>
      </c>
      <c r="O12140" s="76" t="s">
        <v>4366</v>
      </c>
      <c r="P12140" s="82">
        <v>136</v>
      </c>
      <c r="Q12140" s="82" t="s">
        <v>100684</v>
      </c>
      <c r="R12140"/>
    </row>
    <row r="12141" spans="12:18" x14ac:dyDescent="0.25">
      <c r="L12141" t="s">
        <v>1685</v>
      </c>
      <c r="M12141" t="s">
        <v>8906</v>
      </c>
      <c r="N12141" t="s">
        <v>49407</v>
      </c>
      <c r="O12141" s="76" t="s">
        <v>4366</v>
      </c>
      <c r="P12141" s="82">
        <v>117</v>
      </c>
      <c r="Q12141" s="82" t="s">
        <v>100685</v>
      </c>
      <c r="R12141"/>
    </row>
    <row r="12142" spans="12:18" x14ac:dyDescent="0.25">
      <c r="L12142" t="s">
        <v>1685</v>
      </c>
      <c r="M12142" t="s">
        <v>8907</v>
      </c>
      <c r="N12142" t="s">
        <v>49408</v>
      </c>
      <c r="O12142" s="76" t="s">
        <v>4356</v>
      </c>
      <c r="P12142" s="82">
        <v>708</v>
      </c>
      <c r="Q12142" s="82" t="s">
        <v>100686</v>
      </c>
      <c r="R12142"/>
    </row>
    <row r="12143" spans="12:18" x14ac:dyDescent="0.25">
      <c r="L12143" t="s">
        <v>1685</v>
      </c>
      <c r="M12143" t="s">
        <v>8908</v>
      </c>
      <c r="N12143" t="s">
        <v>49409</v>
      </c>
      <c r="O12143" s="76" t="s">
        <v>4356</v>
      </c>
      <c r="P12143" s="82">
        <v>667</v>
      </c>
      <c r="Q12143" s="82" t="s">
        <v>100689</v>
      </c>
      <c r="R12143"/>
    </row>
    <row r="12144" spans="12:18" x14ac:dyDescent="0.25">
      <c r="L12144" t="s">
        <v>1685</v>
      </c>
      <c r="M12144" t="s">
        <v>21107</v>
      </c>
      <c r="N12144" t="s">
        <v>49410</v>
      </c>
      <c r="O12144" s="76" t="s">
        <v>4366</v>
      </c>
      <c r="P12144" s="82">
        <v>293</v>
      </c>
      <c r="Q12144" s="82" t="s">
        <v>100690</v>
      </c>
      <c r="R12144"/>
    </row>
    <row r="12145" spans="12:18" x14ac:dyDescent="0.25">
      <c r="L12145" t="s">
        <v>1685</v>
      </c>
      <c r="M12145" t="s">
        <v>19059</v>
      </c>
      <c r="N12145" t="s">
        <v>49411</v>
      </c>
      <c r="O12145" s="76" t="s">
        <v>4366</v>
      </c>
      <c r="P12145" s="82">
        <v>64</v>
      </c>
      <c r="Q12145" s="82" t="s">
        <v>100691</v>
      </c>
      <c r="R12145"/>
    </row>
    <row r="12146" spans="12:18" x14ac:dyDescent="0.25">
      <c r="L12146" t="s">
        <v>1685</v>
      </c>
      <c r="M12146" t="s">
        <v>34714</v>
      </c>
      <c r="N12146" t="s">
        <v>49412</v>
      </c>
      <c r="O12146" s="76" t="s">
        <v>4366</v>
      </c>
      <c r="P12146" s="82">
        <v>581</v>
      </c>
      <c r="Q12146" s="82" t="s">
        <v>100692</v>
      </c>
      <c r="R12146"/>
    </row>
    <row r="12147" spans="12:18" x14ac:dyDescent="0.25">
      <c r="L12147" t="s">
        <v>1685</v>
      </c>
      <c r="M12147" t="s">
        <v>10736</v>
      </c>
      <c r="N12147" t="s">
        <v>49413</v>
      </c>
      <c r="O12147" s="76" t="s">
        <v>4356</v>
      </c>
      <c r="P12147" s="82">
        <v>705</v>
      </c>
      <c r="Q12147" s="82" t="s">
        <v>100693</v>
      </c>
      <c r="R12147"/>
    </row>
    <row r="12148" spans="12:18" x14ac:dyDescent="0.25">
      <c r="L12148" t="s">
        <v>1685</v>
      </c>
      <c r="M12148" t="s">
        <v>34715</v>
      </c>
      <c r="N12148" t="s">
        <v>49414</v>
      </c>
      <c r="O12148" s="76" t="s">
        <v>4366</v>
      </c>
      <c r="P12148" s="82">
        <v>77</v>
      </c>
      <c r="Q12148" s="82" t="s">
        <v>100694</v>
      </c>
      <c r="R12148"/>
    </row>
    <row r="12149" spans="12:18" x14ac:dyDescent="0.25">
      <c r="L12149" t="s">
        <v>1685</v>
      </c>
      <c r="M12149" t="s">
        <v>34716</v>
      </c>
      <c r="N12149" t="s">
        <v>49415</v>
      </c>
      <c r="O12149" s="76" t="s">
        <v>4366</v>
      </c>
      <c r="P12149" s="82">
        <v>140</v>
      </c>
      <c r="Q12149" s="82" t="s">
        <v>100695</v>
      </c>
      <c r="R12149"/>
    </row>
    <row r="12150" spans="12:18" x14ac:dyDescent="0.25">
      <c r="L12150" t="s">
        <v>1685</v>
      </c>
      <c r="M12150" t="s">
        <v>8700</v>
      </c>
      <c r="N12150" t="s">
        <v>49416</v>
      </c>
      <c r="O12150" s="76" t="s">
        <v>4366</v>
      </c>
      <c r="P12150" s="82">
        <v>242</v>
      </c>
      <c r="Q12150" s="82" t="s">
        <v>100696</v>
      </c>
      <c r="R12150"/>
    </row>
    <row r="12151" spans="12:18" x14ac:dyDescent="0.25">
      <c r="L12151" t="s">
        <v>1685</v>
      </c>
      <c r="M12151" t="s">
        <v>34717</v>
      </c>
      <c r="N12151" t="s">
        <v>49417</v>
      </c>
      <c r="O12151" s="76" t="s">
        <v>4356</v>
      </c>
      <c r="P12151" s="82">
        <v>1168</v>
      </c>
      <c r="Q12151" s="82" t="s">
        <v>100697</v>
      </c>
      <c r="R12151"/>
    </row>
    <row r="12152" spans="12:18" x14ac:dyDescent="0.25">
      <c r="L12152" t="s">
        <v>1685</v>
      </c>
      <c r="M12152" t="s">
        <v>8909</v>
      </c>
      <c r="N12152" t="s">
        <v>49418</v>
      </c>
      <c r="O12152" s="76" t="s">
        <v>4366</v>
      </c>
      <c r="P12152" s="82">
        <v>121</v>
      </c>
      <c r="Q12152" s="82" t="s">
        <v>100698</v>
      </c>
      <c r="R12152"/>
    </row>
    <row r="12153" spans="12:18" x14ac:dyDescent="0.25">
      <c r="L12153" t="s">
        <v>1685</v>
      </c>
      <c r="M12153" t="s">
        <v>21108</v>
      </c>
      <c r="N12153" t="s">
        <v>49419</v>
      </c>
      <c r="O12153" s="76" t="s">
        <v>4356</v>
      </c>
      <c r="P12153" s="82">
        <v>406</v>
      </c>
      <c r="Q12153" s="82" t="s">
        <v>100699</v>
      </c>
      <c r="R12153"/>
    </row>
    <row r="12154" spans="12:18" x14ac:dyDescent="0.25">
      <c r="L12154" t="s">
        <v>1685</v>
      </c>
      <c r="M12154" t="s">
        <v>19061</v>
      </c>
      <c r="N12154" t="s">
        <v>49420</v>
      </c>
      <c r="O12154" s="76" t="s">
        <v>4366</v>
      </c>
      <c r="P12154" s="82">
        <v>75</v>
      </c>
      <c r="Q12154" s="82" t="s">
        <v>100700</v>
      </c>
      <c r="R12154"/>
    </row>
    <row r="12155" spans="12:18" x14ac:dyDescent="0.25">
      <c r="L12155" t="s">
        <v>1685</v>
      </c>
      <c r="M12155" t="s">
        <v>34718</v>
      </c>
      <c r="N12155" t="s">
        <v>49421</v>
      </c>
      <c r="O12155" s="76" t="s">
        <v>4366</v>
      </c>
      <c r="P12155" s="82">
        <v>86</v>
      </c>
      <c r="Q12155" s="82" t="s">
        <v>100701</v>
      </c>
      <c r="R12155"/>
    </row>
    <row r="12156" spans="12:18" x14ac:dyDescent="0.25">
      <c r="L12156" t="s">
        <v>1685</v>
      </c>
      <c r="M12156" t="s">
        <v>21109</v>
      </c>
      <c r="N12156" t="s">
        <v>49422</v>
      </c>
      <c r="O12156" s="76" t="s">
        <v>4356</v>
      </c>
      <c r="P12156" s="82">
        <v>149</v>
      </c>
      <c r="Q12156" s="82" t="s">
        <v>100702</v>
      </c>
      <c r="R12156"/>
    </row>
    <row r="12157" spans="12:18" x14ac:dyDescent="0.25">
      <c r="L12157" t="s">
        <v>1685</v>
      </c>
      <c r="M12157" t="s">
        <v>34719</v>
      </c>
      <c r="N12157" t="s">
        <v>49423</v>
      </c>
      <c r="O12157" s="76" t="s">
        <v>4356</v>
      </c>
      <c r="P12157" s="82">
        <v>2009</v>
      </c>
      <c r="Q12157" s="82" t="s">
        <v>100703</v>
      </c>
      <c r="R12157"/>
    </row>
    <row r="12158" spans="12:18" x14ac:dyDescent="0.25">
      <c r="L12158" t="s">
        <v>1685</v>
      </c>
      <c r="M12158" t="s">
        <v>34720</v>
      </c>
      <c r="N12158" t="s">
        <v>49424</v>
      </c>
      <c r="O12158" s="76" t="s">
        <v>4356</v>
      </c>
      <c r="P12158" s="82">
        <v>375</v>
      </c>
      <c r="Q12158" s="82" t="s">
        <v>100704</v>
      </c>
      <c r="R12158"/>
    </row>
    <row r="12159" spans="12:18" x14ac:dyDescent="0.25">
      <c r="L12159" t="s">
        <v>1685</v>
      </c>
      <c r="M12159" t="s">
        <v>19063</v>
      </c>
      <c r="N12159" t="s">
        <v>49425</v>
      </c>
      <c r="O12159" s="76" t="s">
        <v>4366</v>
      </c>
      <c r="P12159" s="82">
        <v>375</v>
      </c>
      <c r="Q12159" s="82" t="s">
        <v>100705</v>
      </c>
      <c r="R12159"/>
    </row>
    <row r="12160" spans="12:18" x14ac:dyDescent="0.25">
      <c r="L12160" t="s">
        <v>1685</v>
      </c>
      <c r="M12160" t="s">
        <v>10737</v>
      </c>
      <c r="N12160" t="s">
        <v>49426</v>
      </c>
      <c r="O12160" s="76" t="s">
        <v>4366</v>
      </c>
      <c r="P12160" s="82">
        <v>104</v>
      </c>
      <c r="Q12160" s="82" t="s">
        <v>100706</v>
      </c>
      <c r="R12160"/>
    </row>
    <row r="12161" spans="12:18" x14ac:dyDescent="0.25">
      <c r="L12161" t="s">
        <v>1685</v>
      </c>
      <c r="M12161" t="s">
        <v>21110</v>
      </c>
      <c r="N12161" t="s">
        <v>49427</v>
      </c>
      <c r="O12161" s="76" t="s">
        <v>4356</v>
      </c>
      <c r="P12161" s="82">
        <v>288</v>
      </c>
      <c r="Q12161" s="82" t="s">
        <v>100707</v>
      </c>
      <c r="R12161"/>
    </row>
    <row r="12162" spans="12:18" x14ac:dyDescent="0.25">
      <c r="L12162" t="s">
        <v>1685</v>
      </c>
      <c r="M12162" t="s">
        <v>34721</v>
      </c>
      <c r="N12162" t="s">
        <v>49428</v>
      </c>
      <c r="O12162" s="76" t="s">
        <v>4356</v>
      </c>
      <c r="P12162" s="82">
        <v>916</v>
      </c>
      <c r="Q12162" s="82" t="s">
        <v>100708</v>
      </c>
      <c r="R12162"/>
    </row>
    <row r="12163" spans="12:18" x14ac:dyDescent="0.25">
      <c r="L12163" t="s">
        <v>1685</v>
      </c>
      <c r="M12163" t="s">
        <v>10738</v>
      </c>
      <c r="N12163" t="s">
        <v>49429</v>
      </c>
      <c r="O12163" s="76" t="s">
        <v>4356</v>
      </c>
      <c r="P12163" s="82">
        <v>229</v>
      </c>
      <c r="Q12163" s="82" t="s">
        <v>100709</v>
      </c>
      <c r="R12163"/>
    </row>
    <row r="12164" spans="12:18" x14ac:dyDescent="0.25">
      <c r="L12164" t="s">
        <v>1685</v>
      </c>
      <c r="M12164" t="s">
        <v>21111</v>
      </c>
      <c r="N12164" t="s">
        <v>49430</v>
      </c>
      <c r="O12164" s="76" t="s">
        <v>4366</v>
      </c>
      <c r="P12164" s="82">
        <v>59</v>
      </c>
      <c r="Q12164" s="82" t="s">
        <v>100710</v>
      </c>
      <c r="R12164"/>
    </row>
    <row r="12165" spans="12:18" x14ac:dyDescent="0.25">
      <c r="L12165" t="s">
        <v>1685</v>
      </c>
      <c r="M12165" t="s">
        <v>21112</v>
      </c>
      <c r="N12165" t="s">
        <v>49431</v>
      </c>
      <c r="O12165" s="76" t="s">
        <v>4366</v>
      </c>
      <c r="P12165" s="82">
        <v>288</v>
      </c>
      <c r="Q12165" s="82" t="s">
        <v>100711</v>
      </c>
      <c r="R12165"/>
    </row>
    <row r="12166" spans="12:18" x14ac:dyDescent="0.25">
      <c r="L12166" t="s">
        <v>1685</v>
      </c>
      <c r="M12166" t="s">
        <v>34722</v>
      </c>
      <c r="N12166" t="s">
        <v>49432</v>
      </c>
      <c r="O12166" s="76" t="s">
        <v>4356</v>
      </c>
      <c r="P12166" s="82">
        <v>400</v>
      </c>
      <c r="Q12166" s="82" t="s">
        <v>100712</v>
      </c>
      <c r="R12166"/>
    </row>
    <row r="12167" spans="12:18" x14ac:dyDescent="0.25">
      <c r="L12167" t="s">
        <v>1685</v>
      </c>
      <c r="M12167" t="s">
        <v>8910</v>
      </c>
      <c r="N12167" t="s">
        <v>49433</v>
      </c>
      <c r="O12167" s="76" t="s">
        <v>4356</v>
      </c>
      <c r="P12167" s="82">
        <v>618</v>
      </c>
      <c r="Q12167" s="82" t="s">
        <v>100713</v>
      </c>
      <c r="R12167"/>
    </row>
    <row r="12168" spans="12:18" x14ac:dyDescent="0.25">
      <c r="L12168" t="s">
        <v>1685</v>
      </c>
      <c r="M12168" t="s">
        <v>19065</v>
      </c>
      <c r="N12168" t="s">
        <v>49434</v>
      </c>
      <c r="O12168" s="76" t="s">
        <v>4356</v>
      </c>
      <c r="P12168" s="82">
        <v>2486</v>
      </c>
      <c r="Q12168" s="82" t="s">
        <v>100714</v>
      </c>
      <c r="R12168"/>
    </row>
    <row r="12169" spans="12:18" x14ac:dyDescent="0.25">
      <c r="L12169" t="s">
        <v>1685</v>
      </c>
      <c r="M12169" t="s">
        <v>19067</v>
      </c>
      <c r="N12169" t="s">
        <v>49435</v>
      </c>
      <c r="O12169" s="76" t="s">
        <v>4366</v>
      </c>
      <c r="P12169" s="82">
        <v>103</v>
      </c>
      <c r="Q12169" s="82" t="s">
        <v>100715</v>
      </c>
      <c r="R12169"/>
    </row>
    <row r="12170" spans="12:18" x14ac:dyDescent="0.25">
      <c r="L12170" t="s">
        <v>1685</v>
      </c>
      <c r="M12170" t="s">
        <v>19068</v>
      </c>
      <c r="N12170" t="s">
        <v>49436</v>
      </c>
      <c r="O12170" s="76" t="s">
        <v>4366</v>
      </c>
      <c r="P12170" s="82">
        <v>116</v>
      </c>
      <c r="Q12170" s="82" t="s">
        <v>100716</v>
      </c>
      <c r="R12170"/>
    </row>
    <row r="12171" spans="12:18" x14ac:dyDescent="0.25">
      <c r="L12171" t="s">
        <v>1685</v>
      </c>
      <c r="M12171" t="s">
        <v>10739</v>
      </c>
      <c r="N12171" t="s">
        <v>49437</v>
      </c>
      <c r="O12171" s="76" t="s">
        <v>4366</v>
      </c>
      <c r="P12171" s="82">
        <v>118</v>
      </c>
      <c r="Q12171" s="82" t="s">
        <v>100717</v>
      </c>
      <c r="R12171"/>
    </row>
    <row r="12172" spans="12:18" x14ac:dyDescent="0.25">
      <c r="L12172" t="s">
        <v>1685</v>
      </c>
      <c r="M12172" t="s">
        <v>10740</v>
      </c>
      <c r="N12172" t="s">
        <v>49438</v>
      </c>
      <c r="O12172" s="76" t="s">
        <v>4366</v>
      </c>
      <c r="P12172" s="82">
        <v>302</v>
      </c>
      <c r="Q12172" s="82" t="s">
        <v>100718</v>
      </c>
      <c r="R12172"/>
    </row>
    <row r="12173" spans="12:18" x14ac:dyDescent="0.25">
      <c r="L12173" t="s">
        <v>1685</v>
      </c>
      <c r="M12173" t="s">
        <v>8911</v>
      </c>
      <c r="N12173" t="s">
        <v>49439</v>
      </c>
      <c r="O12173" s="76" t="s">
        <v>4356</v>
      </c>
      <c r="P12173" s="82">
        <v>671</v>
      </c>
      <c r="Q12173" s="82" t="s">
        <v>100719</v>
      </c>
      <c r="R12173"/>
    </row>
    <row r="12174" spans="12:18" x14ac:dyDescent="0.25">
      <c r="L12174" t="s">
        <v>1685</v>
      </c>
      <c r="M12174" t="s">
        <v>19069</v>
      </c>
      <c r="N12174" t="s">
        <v>49440</v>
      </c>
      <c r="O12174" s="76" t="s">
        <v>4366</v>
      </c>
      <c r="P12174" s="82">
        <v>142</v>
      </c>
      <c r="Q12174" s="82" t="s">
        <v>100720</v>
      </c>
      <c r="R12174"/>
    </row>
    <row r="12175" spans="12:18" x14ac:dyDescent="0.25">
      <c r="L12175" t="s">
        <v>1685</v>
      </c>
      <c r="M12175" t="s">
        <v>8912</v>
      </c>
      <c r="N12175" t="s">
        <v>49441</v>
      </c>
      <c r="O12175" s="76" t="s">
        <v>4366</v>
      </c>
      <c r="P12175" s="82">
        <v>72</v>
      </c>
      <c r="Q12175" s="82" t="s">
        <v>100721</v>
      </c>
      <c r="R12175"/>
    </row>
    <row r="12176" spans="12:18" x14ac:dyDescent="0.25">
      <c r="L12176" t="s">
        <v>1685</v>
      </c>
      <c r="M12176" t="s">
        <v>21113</v>
      </c>
      <c r="N12176" t="s">
        <v>49442</v>
      </c>
      <c r="O12176" s="76" t="s">
        <v>4366</v>
      </c>
      <c r="P12176" s="82">
        <v>164</v>
      </c>
      <c r="Q12176" s="82" t="s">
        <v>100722</v>
      </c>
      <c r="R12176"/>
    </row>
    <row r="12177" spans="12:18" x14ac:dyDescent="0.25">
      <c r="L12177" t="s">
        <v>1685</v>
      </c>
      <c r="M12177" t="s">
        <v>19071</v>
      </c>
      <c r="N12177" t="s">
        <v>49443</v>
      </c>
      <c r="O12177" s="76" t="s">
        <v>4366</v>
      </c>
      <c r="P12177" s="82">
        <v>104</v>
      </c>
      <c r="Q12177" s="82" t="s">
        <v>100723</v>
      </c>
      <c r="R12177"/>
    </row>
    <row r="12178" spans="12:18" x14ac:dyDescent="0.25">
      <c r="L12178" t="s">
        <v>1685</v>
      </c>
      <c r="M12178" t="s">
        <v>8913</v>
      </c>
      <c r="N12178" t="s">
        <v>49444</v>
      </c>
      <c r="O12178" s="76" t="s">
        <v>4366</v>
      </c>
      <c r="P12178" s="82">
        <v>70</v>
      </c>
      <c r="Q12178" s="82" t="s">
        <v>100724</v>
      </c>
      <c r="R12178"/>
    </row>
    <row r="12179" spans="12:18" x14ac:dyDescent="0.25">
      <c r="L12179" t="s">
        <v>1685</v>
      </c>
      <c r="M12179" t="s">
        <v>19073</v>
      </c>
      <c r="N12179" t="s">
        <v>49445</v>
      </c>
      <c r="O12179" s="76" t="s">
        <v>4366</v>
      </c>
      <c r="P12179" s="82">
        <v>113</v>
      </c>
      <c r="Q12179" s="82" t="s">
        <v>100725</v>
      </c>
      <c r="R12179"/>
    </row>
    <row r="12180" spans="12:18" x14ac:dyDescent="0.25">
      <c r="L12180" t="s">
        <v>1685</v>
      </c>
      <c r="M12180" t="s">
        <v>9096</v>
      </c>
      <c r="N12180" t="s">
        <v>49446</v>
      </c>
      <c r="O12180" s="76" t="s">
        <v>4356</v>
      </c>
      <c r="P12180" s="82">
        <v>1461</v>
      </c>
      <c r="Q12180" s="82" t="s">
        <v>100726</v>
      </c>
      <c r="R12180"/>
    </row>
    <row r="12181" spans="12:18" x14ac:dyDescent="0.25">
      <c r="L12181" t="s">
        <v>1685</v>
      </c>
      <c r="M12181" t="s">
        <v>8914</v>
      </c>
      <c r="N12181" t="s">
        <v>49447</v>
      </c>
      <c r="O12181" s="76" t="s">
        <v>4366</v>
      </c>
      <c r="P12181" s="82">
        <v>134</v>
      </c>
      <c r="Q12181" s="82" t="s">
        <v>100727</v>
      </c>
      <c r="R12181"/>
    </row>
    <row r="12182" spans="12:18" x14ac:dyDescent="0.25">
      <c r="L12182" t="s">
        <v>1685</v>
      </c>
      <c r="M12182" t="s">
        <v>8915</v>
      </c>
      <c r="N12182" t="s">
        <v>49448</v>
      </c>
      <c r="O12182" s="76" t="s">
        <v>4366</v>
      </c>
      <c r="P12182" s="82">
        <v>272</v>
      </c>
      <c r="Q12182" s="82" t="s">
        <v>100728</v>
      </c>
      <c r="R12182"/>
    </row>
    <row r="12183" spans="12:18" x14ac:dyDescent="0.25">
      <c r="L12183" t="s">
        <v>1685</v>
      </c>
      <c r="M12183" t="s">
        <v>19075</v>
      </c>
      <c r="N12183" t="s">
        <v>49449</v>
      </c>
      <c r="O12183" s="76" t="s">
        <v>4356</v>
      </c>
      <c r="P12183" s="82">
        <v>191</v>
      </c>
      <c r="Q12183" s="82" t="s">
        <v>100729</v>
      </c>
      <c r="R12183"/>
    </row>
    <row r="12184" spans="12:18" x14ac:dyDescent="0.25">
      <c r="L12184" t="s">
        <v>1685</v>
      </c>
      <c r="M12184" t="s">
        <v>10741</v>
      </c>
      <c r="N12184" t="s">
        <v>49450</v>
      </c>
      <c r="O12184" s="76" t="s">
        <v>4366</v>
      </c>
      <c r="P12184" s="82">
        <v>126</v>
      </c>
      <c r="Q12184" s="82" t="s">
        <v>100730</v>
      </c>
      <c r="R12184"/>
    </row>
    <row r="12185" spans="12:18" x14ac:dyDescent="0.25">
      <c r="L12185" t="s">
        <v>1685</v>
      </c>
      <c r="M12185" t="s">
        <v>34723</v>
      </c>
      <c r="N12185" t="s">
        <v>49451</v>
      </c>
      <c r="O12185" s="76" t="s">
        <v>4366</v>
      </c>
      <c r="P12185" s="82">
        <v>90</v>
      </c>
      <c r="Q12185" s="82" t="s">
        <v>100731</v>
      </c>
      <c r="R12185"/>
    </row>
    <row r="12186" spans="12:18" x14ac:dyDescent="0.25">
      <c r="L12186" t="s">
        <v>1685</v>
      </c>
      <c r="M12186" t="s">
        <v>10742</v>
      </c>
      <c r="N12186" t="s">
        <v>49452</v>
      </c>
      <c r="O12186" s="76" t="s">
        <v>4366</v>
      </c>
      <c r="P12186" s="82">
        <v>84</v>
      </c>
      <c r="Q12186" s="82" t="s">
        <v>100734</v>
      </c>
      <c r="R12186"/>
    </row>
    <row r="12187" spans="12:18" x14ac:dyDescent="0.25">
      <c r="L12187" t="s">
        <v>1685</v>
      </c>
      <c r="M12187" t="s">
        <v>10743</v>
      </c>
      <c r="N12187" t="s">
        <v>49453</v>
      </c>
      <c r="O12187" s="76" t="s">
        <v>4366</v>
      </c>
      <c r="P12187" s="82">
        <v>122</v>
      </c>
      <c r="Q12187" s="82" t="s">
        <v>100735</v>
      </c>
      <c r="R12187"/>
    </row>
    <row r="12188" spans="12:18" x14ac:dyDescent="0.25">
      <c r="L12188" t="s">
        <v>1685</v>
      </c>
      <c r="M12188" t="s">
        <v>21114</v>
      </c>
      <c r="N12188" t="s">
        <v>49454</v>
      </c>
      <c r="O12188" s="76" t="s">
        <v>4366</v>
      </c>
      <c r="P12188" s="82">
        <v>131</v>
      </c>
      <c r="Q12188" s="82" t="s">
        <v>100732</v>
      </c>
      <c r="R12188"/>
    </row>
    <row r="12189" spans="12:18" x14ac:dyDescent="0.25">
      <c r="L12189" t="s">
        <v>1685</v>
      </c>
      <c r="M12189" t="s">
        <v>19077</v>
      </c>
      <c r="N12189" t="s">
        <v>49455</v>
      </c>
      <c r="O12189" s="76" t="s">
        <v>4366</v>
      </c>
      <c r="P12189" s="82">
        <v>139</v>
      </c>
      <c r="Q12189" s="82" t="s">
        <v>100733</v>
      </c>
      <c r="R12189"/>
    </row>
    <row r="12190" spans="12:18" x14ac:dyDescent="0.25">
      <c r="L12190" t="s">
        <v>1685</v>
      </c>
      <c r="M12190" t="s">
        <v>34724</v>
      </c>
      <c r="N12190" t="s">
        <v>49456</v>
      </c>
      <c r="O12190" s="76" t="s">
        <v>4366</v>
      </c>
      <c r="P12190" s="82">
        <v>171</v>
      </c>
      <c r="Q12190" s="82" t="s">
        <v>100736</v>
      </c>
      <c r="R12190"/>
    </row>
    <row r="12191" spans="12:18" x14ac:dyDescent="0.25">
      <c r="L12191" t="s">
        <v>1685</v>
      </c>
      <c r="M12191" t="s">
        <v>8916</v>
      </c>
      <c r="N12191" t="s">
        <v>49457</v>
      </c>
      <c r="O12191" s="76" t="s">
        <v>4366</v>
      </c>
      <c r="P12191" s="82">
        <v>199</v>
      </c>
      <c r="Q12191" s="82" t="s">
        <v>100737</v>
      </c>
      <c r="R12191"/>
    </row>
    <row r="12192" spans="12:18" x14ac:dyDescent="0.25">
      <c r="L12192" t="s">
        <v>1685</v>
      </c>
      <c r="M12192" t="s">
        <v>10744</v>
      </c>
      <c r="N12192" t="s">
        <v>49458</v>
      </c>
      <c r="O12192" s="76" t="s">
        <v>4356</v>
      </c>
      <c r="P12192" s="82">
        <v>1276</v>
      </c>
      <c r="Q12192" s="82" t="s">
        <v>100738</v>
      </c>
      <c r="R12192"/>
    </row>
    <row r="12193" spans="12:18" x14ac:dyDescent="0.25">
      <c r="L12193" t="s">
        <v>1685</v>
      </c>
      <c r="M12193" t="s">
        <v>34725</v>
      </c>
      <c r="N12193" t="s">
        <v>49459</v>
      </c>
      <c r="O12193" s="76" t="s">
        <v>4366</v>
      </c>
      <c r="P12193" s="82">
        <v>135</v>
      </c>
      <c r="Q12193" s="82" t="s">
        <v>100739</v>
      </c>
      <c r="R12193"/>
    </row>
    <row r="12194" spans="12:18" x14ac:dyDescent="0.25">
      <c r="L12194" t="s">
        <v>1685</v>
      </c>
      <c r="M12194" t="s">
        <v>10745</v>
      </c>
      <c r="N12194" t="s">
        <v>49460</v>
      </c>
      <c r="O12194" s="76" t="s">
        <v>4356</v>
      </c>
      <c r="P12194" s="82">
        <v>184</v>
      </c>
      <c r="Q12194" s="82" t="s">
        <v>100740</v>
      </c>
      <c r="R12194"/>
    </row>
    <row r="12195" spans="12:18" x14ac:dyDescent="0.25">
      <c r="L12195" t="s">
        <v>1685</v>
      </c>
      <c r="M12195" t="s">
        <v>34726</v>
      </c>
      <c r="N12195" t="s">
        <v>49461</v>
      </c>
      <c r="O12195" s="76" t="s">
        <v>4356</v>
      </c>
      <c r="P12195" s="82">
        <v>1523</v>
      </c>
      <c r="Q12195" s="82" t="s">
        <v>100741</v>
      </c>
      <c r="R12195"/>
    </row>
    <row r="12196" spans="12:18" x14ac:dyDescent="0.25">
      <c r="L12196" t="s">
        <v>1685</v>
      </c>
      <c r="M12196" t="s">
        <v>34727</v>
      </c>
      <c r="N12196" t="s">
        <v>49462</v>
      </c>
      <c r="O12196" s="76" t="s">
        <v>4366</v>
      </c>
      <c r="P12196" s="82">
        <v>447</v>
      </c>
      <c r="Q12196" s="82" t="s">
        <v>100742</v>
      </c>
      <c r="R12196"/>
    </row>
    <row r="12197" spans="12:18" x14ac:dyDescent="0.25">
      <c r="L12197" t="s">
        <v>1685</v>
      </c>
      <c r="M12197" t="s">
        <v>10746</v>
      </c>
      <c r="N12197" t="s">
        <v>49463</v>
      </c>
      <c r="O12197" s="76" t="s">
        <v>4366</v>
      </c>
      <c r="P12197" s="82">
        <v>163</v>
      </c>
      <c r="Q12197" s="82" t="s">
        <v>100743</v>
      </c>
      <c r="R12197"/>
    </row>
    <row r="12198" spans="12:18" x14ac:dyDescent="0.25">
      <c r="L12198" t="s">
        <v>1685</v>
      </c>
      <c r="M12198" t="s">
        <v>21115</v>
      </c>
      <c r="N12198" t="s">
        <v>49464</v>
      </c>
      <c r="O12198" s="76" t="s">
        <v>4366</v>
      </c>
      <c r="P12198" s="82">
        <v>75</v>
      </c>
      <c r="Q12198" s="82" t="s">
        <v>100744</v>
      </c>
      <c r="R12198"/>
    </row>
    <row r="12199" spans="12:18" x14ac:dyDescent="0.25">
      <c r="L12199" t="s">
        <v>1685</v>
      </c>
      <c r="M12199" t="s">
        <v>8917</v>
      </c>
      <c r="N12199" t="s">
        <v>49465</v>
      </c>
      <c r="O12199" s="76" t="s">
        <v>4366</v>
      </c>
      <c r="P12199" s="82">
        <v>163</v>
      </c>
      <c r="Q12199" s="82" t="s">
        <v>100745</v>
      </c>
      <c r="R12199"/>
    </row>
    <row r="12200" spans="12:18" x14ac:dyDescent="0.25">
      <c r="L12200" t="s">
        <v>1685</v>
      </c>
      <c r="M12200" t="s">
        <v>34728</v>
      </c>
      <c r="N12200" t="s">
        <v>49466</v>
      </c>
      <c r="O12200" s="76" t="s">
        <v>4356</v>
      </c>
      <c r="P12200" s="82">
        <v>239</v>
      </c>
      <c r="Q12200" s="82" t="s">
        <v>100746</v>
      </c>
      <c r="R12200"/>
    </row>
    <row r="12201" spans="12:18" x14ac:dyDescent="0.25">
      <c r="L12201" t="s">
        <v>1685</v>
      </c>
      <c r="M12201" t="s">
        <v>8918</v>
      </c>
      <c r="N12201" t="s">
        <v>49467</v>
      </c>
      <c r="O12201" s="76" t="s">
        <v>4356</v>
      </c>
      <c r="P12201" s="82">
        <v>293</v>
      </c>
      <c r="Q12201" s="82" t="s">
        <v>100747</v>
      </c>
      <c r="R12201"/>
    </row>
    <row r="12202" spans="12:18" x14ac:dyDescent="0.25">
      <c r="L12202" t="s">
        <v>1685</v>
      </c>
      <c r="M12202" t="s">
        <v>8919</v>
      </c>
      <c r="N12202" t="s">
        <v>49468</v>
      </c>
      <c r="O12202" s="76" t="s">
        <v>4366</v>
      </c>
      <c r="P12202" s="82">
        <v>240</v>
      </c>
      <c r="Q12202" s="82" t="s">
        <v>100748</v>
      </c>
      <c r="R12202"/>
    </row>
    <row r="12203" spans="12:18" x14ac:dyDescent="0.25">
      <c r="L12203" t="s">
        <v>1685</v>
      </c>
      <c r="M12203" t="s">
        <v>34729</v>
      </c>
      <c r="N12203" t="s">
        <v>49469</v>
      </c>
      <c r="O12203" s="76" t="s">
        <v>4366</v>
      </c>
      <c r="P12203" s="82">
        <v>67</v>
      </c>
      <c r="Q12203" s="82" t="s">
        <v>100749</v>
      </c>
      <c r="R12203"/>
    </row>
    <row r="12204" spans="12:18" x14ac:dyDescent="0.25">
      <c r="L12204" t="s">
        <v>1685</v>
      </c>
      <c r="M12204" t="s">
        <v>10747</v>
      </c>
      <c r="N12204" t="s">
        <v>49470</v>
      </c>
      <c r="O12204" s="76" t="s">
        <v>4366</v>
      </c>
      <c r="P12204" s="82">
        <v>204</v>
      </c>
      <c r="Q12204" s="82" t="s">
        <v>100750</v>
      </c>
      <c r="R12204"/>
    </row>
    <row r="12205" spans="12:18" x14ac:dyDescent="0.25">
      <c r="L12205" t="s">
        <v>1685</v>
      </c>
      <c r="M12205" t="s">
        <v>10748</v>
      </c>
      <c r="N12205" t="s">
        <v>49471</v>
      </c>
      <c r="O12205" s="76" t="s">
        <v>4356</v>
      </c>
      <c r="P12205" s="82">
        <v>1830</v>
      </c>
      <c r="Q12205" s="82" t="s">
        <v>100751</v>
      </c>
      <c r="R12205"/>
    </row>
    <row r="12206" spans="12:18" x14ac:dyDescent="0.25">
      <c r="L12206" t="s">
        <v>1685</v>
      </c>
      <c r="M12206" t="s">
        <v>10749</v>
      </c>
      <c r="N12206" t="s">
        <v>49472</v>
      </c>
      <c r="O12206" s="76" t="s">
        <v>4366</v>
      </c>
      <c r="P12206" s="82">
        <v>213</v>
      </c>
      <c r="Q12206" s="82" t="s">
        <v>100753</v>
      </c>
      <c r="R12206"/>
    </row>
    <row r="12207" spans="12:18" x14ac:dyDescent="0.25">
      <c r="L12207" t="s">
        <v>1685</v>
      </c>
      <c r="M12207" t="s">
        <v>7241</v>
      </c>
      <c r="N12207" t="s">
        <v>49473</v>
      </c>
      <c r="O12207" s="76" t="s">
        <v>4356</v>
      </c>
      <c r="P12207" s="82">
        <v>296</v>
      </c>
      <c r="Q12207" s="82" t="s">
        <v>100754</v>
      </c>
      <c r="R12207"/>
    </row>
    <row r="12208" spans="12:18" x14ac:dyDescent="0.25">
      <c r="L12208" t="s">
        <v>1685</v>
      </c>
      <c r="M12208" t="s">
        <v>10750</v>
      </c>
      <c r="N12208" t="s">
        <v>49474</v>
      </c>
      <c r="O12208" s="76" t="s">
        <v>4366</v>
      </c>
      <c r="P12208" s="82">
        <v>572</v>
      </c>
      <c r="Q12208" s="82" t="s">
        <v>100755</v>
      </c>
      <c r="R12208"/>
    </row>
    <row r="12209" spans="12:18" x14ac:dyDescent="0.25">
      <c r="L12209" t="s">
        <v>1685</v>
      </c>
      <c r="M12209" t="s">
        <v>21116</v>
      </c>
      <c r="N12209" t="s">
        <v>49475</v>
      </c>
      <c r="O12209" s="76" t="s">
        <v>4366</v>
      </c>
      <c r="P12209" s="82">
        <v>118</v>
      </c>
      <c r="Q12209" s="82" t="s">
        <v>100756</v>
      </c>
      <c r="R12209"/>
    </row>
    <row r="12210" spans="12:18" x14ac:dyDescent="0.25">
      <c r="L12210" t="s">
        <v>1685</v>
      </c>
      <c r="M12210" t="s">
        <v>19079</v>
      </c>
      <c r="N12210" t="s">
        <v>49476</v>
      </c>
      <c r="O12210" s="76" t="s">
        <v>4366</v>
      </c>
      <c r="P12210" s="82">
        <v>36</v>
      </c>
      <c r="Q12210" s="82" t="s">
        <v>100757</v>
      </c>
      <c r="R12210"/>
    </row>
    <row r="12211" spans="12:18" x14ac:dyDescent="0.25">
      <c r="L12211" t="s">
        <v>1685</v>
      </c>
      <c r="M12211" t="s">
        <v>8920</v>
      </c>
      <c r="N12211" t="s">
        <v>49477</v>
      </c>
      <c r="O12211" s="76" t="s">
        <v>4366</v>
      </c>
      <c r="P12211" s="82">
        <v>104</v>
      </c>
      <c r="Q12211" s="82" t="s">
        <v>100758</v>
      </c>
      <c r="R12211"/>
    </row>
    <row r="12212" spans="12:18" x14ac:dyDescent="0.25">
      <c r="L12212" t="s">
        <v>1685</v>
      </c>
      <c r="M12212" t="s">
        <v>21117</v>
      </c>
      <c r="N12212" t="s">
        <v>49478</v>
      </c>
      <c r="O12212" s="76" t="s">
        <v>4366</v>
      </c>
      <c r="P12212" s="82">
        <v>124</v>
      </c>
      <c r="Q12212" s="82" t="s">
        <v>100759</v>
      </c>
      <c r="R12212"/>
    </row>
    <row r="12213" spans="12:18" x14ac:dyDescent="0.25">
      <c r="L12213" t="s">
        <v>1685</v>
      </c>
      <c r="M12213" t="s">
        <v>21118</v>
      </c>
      <c r="N12213" t="s">
        <v>49479</v>
      </c>
      <c r="O12213" s="76" t="s">
        <v>4366</v>
      </c>
      <c r="P12213" s="82">
        <v>148</v>
      </c>
      <c r="Q12213" s="82" t="s">
        <v>100760</v>
      </c>
      <c r="R12213"/>
    </row>
    <row r="12214" spans="12:18" x14ac:dyDescent="0.25">
      <c r="L12214" t="s">
        <v>1685</v>
      </c>
      <c r="M12214" t="s">
        <v>34731</v>
      </c>
      <c r="N12214" t="s">
        <v>49480</v>
      </c>
      <c r="O12214" s="76" t="s">
        <v>4356</v>
      </c>
      <c r="P12214" s="82">
        <v>136</v>
      </c>
      <c r="Q12214" s="82" t="s">
        <v>100761</v>
      </c>
      <c r="R12214"/>
    </row>
    <row r="12215" spans="12:18" x14ac:dyDescent="0.25">
      <c r="L12215" t="s">
        <v>1685</v>
      </c>
      <c r="M12215" t="s">
        <v>10751</v>
      </c>
      <c r="N12215" t="s">
        <v>49481</v>
      </c>
      <c r="O12215" s="76" t="s">
        <v>4366</v>
      </c>
      <c r="P12215" s="82">
        <v>87</v>
      </c>
      <c r="Q12215" s="82" t="s">
        <v>100762</v>
      </c>
      <c r="R12215"/>
    </row>
    <row r="12216" spans="12:18" x14ac:dyDescent="0.25">
      <c r="L12216" t="s">
        <v>1685</v>
      </c>
      <c r="M12216" t="s">
        <v>10761</v>
      </c>
      <c r="N12216" t="s">
        <v>49482</v>
      </c>
      <c r="O12216" s="76" t="s">
        <v>4356</v>
      </c>
      <c r="P12216" s="82">
        <v>131</v>
      </c>
      <c r="Q12216" s="82" t="s">
        <v>100815</v>
      </c>
      <c r="R12216"/>
    </row>
    <row r="12217" spans="12:18" x14ac:dyDescent="0.25">
      <c r="L12217" t="s">
        <v>1685</v>
      </c>
      <c r="M12217" t="s">
        <v>34739</v>
      </c>
      <c r="N12217" t="s">
        <v>49483</v>
      </c>
      <c r="O12217" s="76" t="s">
        <v>4366</v>
      </c>
      <c r="P12217" s="82">
        <v>90</v>
      </c>
      <c r="Q12217" s="82" t="s">
        <v>100816</v>
      </c>
      <c r="R12217"/>
    </row>
    <row r="12218" spans="12:18" x14ac:dyDescent="0.25">
      <c r="L12218" t="s">
        <v>1685</v>
      </c>
      <c r="M12218" t="s">
        <v>21124</v>
      </c>
      <c r="N12218" t="s">
        <v>49484</v>
      </c>
      <c r="O12218" s="76" t="s">
        <v>4356</v>
      </c>
      <c r="P12218" s="82">
        <v>2370</v>
      </c>
      <c r="Q12218" s="82" t="s">
        <v>100817</v>
      </c>
      <c r="R12218"/>
    </row>
    <row r="12219" spans="12:18" x14ac:dyDescent="0.25">
      <c r="L12219" t="s">
        <v>1685</v>
      </c>
      <c r="M12219" t="s">
        <v>34740</v>
      </c>
      <c r="N12219" t="s">
        <v>49485</v>
      </c>
      <c r="O12219" s="76" t="s">
        <v>4356</v>
      </c>
      <c r="P12219" s="82">
        <v>99</v>
      </c>
      <c r="Q12219" s="82" t="s">
        <v>100818</v>
      </c>
      <c r="R12219"/>
    </row>
    <row r="12220" spans="12:18" x14ac:dyDescent="0.25">
      <c r="L12220" t="s">
        <v>1685</v>
      </c>
      <c r="M12220" t="s">
        <v>10762</v>
      </c>
      <c r="N12220" t="s">
        <v>49486</v>
      </c>
      <c r="O12220" s="76" t="s">
        <v>4356</v>
      </c>
      <c r="P12220" s="82">
        <v>825</v>
      </c>
      <c r="Q12220" s="82" t="s">
        <v>100819</v>
      </c>
      <c r="R12220"/>
    </row>
    <row r="12221" spans="12:18" x14ac:dyDescent="0.25">
      <c r="L12221" t="s">
        <v>1685</v>
      </c>
      <c r="M12221" t="s">
        <v>19101</v>
      </c>
      <c r="N12221" t="s">
        <v>49487</v>
      </c>
      <c r="O12221" s="76" t="s">
        <v>4366</v>
      </c>
      <c r="P12221" s="82">
        <v>75</v>
      </c>
      <c r="Q12221" s="82" t="s">
        <v>100820</v>
      </c>
      <c r="R12221"/>
    </row>
    <row r="12222" spans="12:18" x14ac:dyDescent="0.25">
      <c r="L12222" t="s">
        <v>1685</v>
      </c>
      <c r="M12222" t="s">
        <v>19103</v>
      </c>
      <c r="N12222" t="s">
        <v>49488</v>
      </c>
      <c r="O12222" s="76" t="s">
        <v>4356</v>
      </c>
      <c r="P12222" s="82">
        <v>237</v>
      </c>
      <c r="Q12222" s="82" t="s">
        <v>100821</v>
      </c>
      <c r="R12222"/>
    </row>
    <row r="12223" spans="12:18" x14ac:dyDescent="0.25">
      <c r="L12223" t="s">
        <v>1685</v>
      </c>
      <c r="M12223" t="s">
        <v>21125</v>
      </c>
      <c r="N12223" t="s">
        <v>49489</v>
      </c>
      <c r="O12223" s="76" t="s">
        <v>4366</v>
      </c>
      <c r="P12223" s="82">
        <v>86</v>
      </c>
      <c r="Q12223" s="82" t="s">
        <v>100822</v>
      </c>
      <c r="R12223"/>
    </row>
    <row r="12224" spans="12:18" x14ac:dyDescent="0.25">
      <c r="L12224" t="s">
        <v>1685</v>
      </c>
      <c r="M12224" t="s">
        <v>19105</v>
      </c>
      <c r="N12224" t="s">
        <v>49490</v>
      </c>
      <c r="O12224" s="76" t="s">
        <v>4366</v>
      </c>
      <c r="P12224" s="82">
        <v>368</v>
      </c>
      <c r="Q12224" s="82" t="s">
        <v>100823</v>
      </c>
      <c r="R12224"/>
    </row>
    <row r="12225" spans="12:18" x14ac:dyDescent="0.25">
      <c r="L12225" t="s">
        <v>1685</v>
      </c>
      <c r="M12225" t="s">
        <v>8736</v>
      </c>
      <c r="N12225" t="s">
        <v>49491</v>
      </c>
      <c r="O12225" s="76" t="s">
        <v>4366</v>
      </c>
      <c r="P12225" s="82">
        <v>265</v>
      </c>
      <c r="Q12225" s="82" t="s">
        <v>100825</v>
      </c>
      <c r="R12225"/>
    </row>
    <row r="12226" spans="12:18" x14ac:dyDescent="0.25">
      <c r="L12226" t="s">
        <v>1685</v>
      </c>
      <c r="M12226" t="s">
        <v>10953</v>
      </c>
      <c r="N12226" t="s">
        <v>49492</v>
      </c>
      <c r="O12226" s="76" t="s">
        <v>4366</v>
      </c>
      <c r="P12226" s="82">
        <v>108</v>
      </c>
      <c r="Q12226" s="82" t="s">
        <v>100826</v>
      </c>
      <c r="R12226"/>
    </row>
    <row r="12227" spans="12:18" x14ac:dyDescent="0.25">
      <c r="L12227" t="s">
        <v>1685</v>
      </c>
      <c r="M12227" t="s">
        <v>21126</v>
      </c>
      <c r="N12227" t="s">
        <v>49493</v>
      </c>
      <c r="O12227" s="76" t="s">
        <v>4366</v>
      </c>
      <c r="P12227" s="82">
        <v>66</v>
      </c>
      <c r="Q12227" s="82" t="s">
        <v>100827</v>
      </c>
      <c r="R12227"/>
    </row>
    <row r="12228" spans="12:18" x14ac:dyDescent="0.25">
      <c r="L12228" t="s">
        <v>1685</v>
      </c>
      <c r="M12228" t="s">
        <v>19109</v>
      </c>
      <c r="N12228" t="s">
        <v>49494</v>
      </c>
      <c r="O12228" s="76" t="s">
        <v>4356</v>
      </c>
      <c r="P12228" s="82">
        <v>138</v>
      </c>
      <c r="Q12228" s="82" t="s">
        <v>100828</v>
      </c>
      <c r="R12228"/>
    </row>
    <row r="12229" spans="12:18" x14ac:dyDescent="0.25">
      <c r="L12229" t="s">
        <v>1685</v>
      </c>
      <c r="M12229" t="s">
        <v>21127</v>
      </c>
      <c r="N12229" t="s">
        <v>49495</v>
      </c>
      <c r="O12229" s="76" t="s">
        <v>4366</v>
      </c>
      <c r="P12229" s="82">
        <v>40</v>
      </c>
      <c r="Q12229" s="82" t="s">
        <v>100829</v>
      </c>
      <c r="R12229"/>
    </row>
    <row r="12230" spans="12:18" x14ac:dyDescent="0.25">
      <c r="L12230" t="s">
        <v>1685</v>
      </c>
      <c r="M12230" t="s">
        <v>21128</v>
      </c>
      <c r="N12230" t="s">
        <v>49496</v>
      </c>
      <c r="O12230" s="76" t="s">
        <v>4366</v>
      </c>
      <c r="P12230" s="82">
        <v>45</v>
      </c>
      <c r="Q12230" s="82" t="s">
        <v>100830</v>
      </c>
      <c r="R12230"/>
    </row>
    <row r="12231" spans="12:18" x14ac:dyDescent="0.25">
      <c r="L12231" t="s">
        <v>1685</v>
      </c>
      <c r="M12231" t="s">
        <v>21129</v>
      </c>
      <c r="N12231" t="s">
        <v>49497</v>
      </c>
      <c r="O12231" s="76" t="s">
        <v>4356</v>
      </c>
      <c r="P12231" s="82">
        <v>229</v>
      </c>
      <c r="Q12231" s="82" t="s">
        <v>100831</v>
      </c>
      <c r="R12231"/>
    </row>
    <row r="12232" spans="12:18" x14ac:dyDescent="0.25">
      <c r="L12232" t="s">
        <v>1685</v>
      </c>
      <c r="M12232" t="s">
        <v>19111</v>
      </c>
      <c r="N12232" t="s">
        <v>49498</v>
      </c>
      <c r="O12232" s="76" t="s">
        <v>4356</v>
      </c>
      <c r="P12232" s="82">
        <v>1138</v>
      </c>
      <c r="Q12232" s="82" t="s">
        <v>100832</v>
      </c>
      <c r="R12232"/>
    </row>
    <row r="12233" spans="12:18" x14ac:dyDescent="0.25">
      <c r="L12233" t="s">
        <v>1685</v>
      </c>
      <c r="M12233" t="s">
        <v>21130</v>
      </c>
      <c r="N12233" t="s">
        <v>49499</v>
      </c>
      <c r="O12233" s="76" t="s">
        <v>4356</v>
      </c>
      <c r="P12233" s="82">
        <v>1091</v>
      </c>
      <c r="Q12233" s="82" t="s">
        <v>100833</v>
      </c>
      <c r="R12233"/>
    </row>
    <row r="12234" spans="12:18" x14ac:dyDescent="0.25">
      <c r="L12234" t="s">
        <v>1685</v>
      </c>
      <c r="M12234" t="s">
        <v>34741</v>
      </c>
      <c r="N12234" t="s">
        <v>49500</v>
      </c>
      <c r="O12234" s="76" t="s">
        <v>4366</v>
      </c>
      <c r="P12234" s="82">
        <v>60</v>
      </c>
      <c r="Q12234" s="82" t="s">
        <v>100834</v>
      </c>
      <c r="R12234"/>
    </row>
    <row r="12235" spans="12:18" x14ac:dyDescent="0.25">
      <c r="L12235" t="s">
        <v>1685</v>
      </c>
      <c r="M12235" t="s">
        <v>8929</v>
      </c>
      <c r="N12235" t="s">
        <v>49501</v>
      </c>
      <c r="O12235" s="76" t="s">
        <v>4366</v>
      </c>
      <c r="P12235" s="82">
        <v>66</v>
      </c>
      <c r="Q12235" s="82" t="s">
        <v>100835</v>
      </c>
      <c r="R12235"/>
    </row>
    <row r="12236" spans="12:18" x14ac:dyDescent="0.25">
      <c r="L12236" t="s">
        <v>1685</v>
      </c>
      <c r="M12236" t="s">
        <v>19112</v>
      </c>
      <c r="N12236" t="s">
        <v>49502</v>
      </c>
      <c r="O12236" s="76" t="s">
        <v>4366</v>
      </c>
      <c r="P12236" s="82">
        <v>294</v>
      </c>
      <c r="Q12236" s="82" t="s">
        <v>100836</v>
      </c>
      <c r="R12236"/>
    </row>
    <row r="12237" spans="12:18" x14ac:dyDescent="0.25">
      <c r="L12237" t="s">
        <v>1685</v>
      </c>
      <c r="M12237" t="s">
        <v>19114</v>
      </c>
      <c r="N12237" t="s">
        <v>49503</v>
      </c>
      <c r="O12237" s="76" t="s">
        <v>4366</v>
      </c>
      <c r="P12237" s="82">
        <v>77</v>
      </c>
      <c r="Q12237" s="82" t="s">
        <v>100837</v>
      </c>
      <c r="R12237"/>
    </row>
    <row r="12238" spans="12:18" x14ac:dyDescent="0.25">
      <c r="L12238" t="s">
        <v>1685</v>
      </c>
      <c r="M12238" t="s">
        <v>34742</v>
      </c>
      <c r="N12238" t="s">
        <v>49504</v>
      </c>
      <c r="O12238" s="76" t="s">
        <v>4366</v>
      </c>
      <c r="P12238" s="82">
        <v>34</v>
      </c>
      <c r="Q12238" s="82" t="s">
        <v>100838</v>
      </c>
      <c r="R12238"/>
    </row>
    <row r="12239" spans="12:18" x14ac:dyDescent="0.25">
      <c r="L12239" t="s">
        <v>1685</v>
      </c>
      <c r="M12239" t="s">
        <v>8930</v>
      </c>
      <c r="N12239" t="s">
        <v>49505</v>
      </c>
      <c r="O12239" s="76" t="s">
        <v>4366</v>
      </c>
      <c r="P12239" s="82">
        <v>239</v>
      </c>
      <c r="Q12239" s="82" t="s">
        <v>100839</v>
      </c>
      <c r="R12239"/>
    </row>
    <row r="12240" spans="12:18" x14ac:dyDescent="0.25">
      <c r="L12240" t="s">
        <v>1685</v>
      </c>
      <c r="M12240" t="s">
        <v>10763</v>
      </c>
      <c r="N12240" t="s">
        <v>49506</v>
      </c>
      <c r="O12240" s="76" t="s">
        <v>4356</v>
      </c>
      <c r="P12240" s="82">
        <v>710</v>
      </c>
      <c r="Q12240" s="82" t="s">
        <v>100840</v>
      </c>
      <c r="R12240"/>
    </row>
    <row r="12241" spans="12:18" x14ac:dyDescent="0.25">
      <c r="L12241" t="s">
        <v>1685</v>
      </c>
      <c r="M12241" t="s">
        <v>8931</v>
      </c>
      <c r="N12241" t="s">
        <v>49507</v>
      </c>
      <c r="O12241" s="76" t="s">
        <v>4356</v>
      </c>
      <c r="P12241" s="82">
        <v>103</v>
      </c>
      <c r="Q12241" s="82" t="s">
        <v>100841</v>
      </c>
      <c r="R12241"/>
    </row>
    <row r="12242" spans="12:18" x14ac:dyDescent="0.25">
      <c r="L12242" t="s">
        <v>1685</v>
      </c>
      <c r="M12242" t="s">
        <v>8932</v>
      </c>
      <c r="N12242" t="s">
        <v>49508</v>
      </c>
      <c r="O12242" s="76" t="s">
        <v>4366</v>
      </c>
      <c r="P12242" s="82">
        <v>169</v>
      </c>
      <c r="Q12242" s="82" t="s">
        <v>100842</v>
      </c>
      <c r="R12242"/>
    </row>
    <row r="12243" spans="12:18" x14ac:dyDescent="0.25">
      <c r="L12243" t="s">
        <v>1685</v>
      </c>
      <c r="M12243" t="s">
        <v>10764</v>
      </c>
      <c r="N12243" t="s">
        <v>49509</v>
      </c>
      <c r="O12243" s="76" t="s">
        <v>4356</v>
      </c>
      <c r="P12243" s="82">
        <v>481</v>
      </c>
      <c r="Q12243" s="82" t="s">
        <v>100843</v>
      </c>
      <c r="R12243"/>
    </row>
    <row r="12244" spans="12:18" x14ac:dyDescent="0.25">
      <c r="L12244" t="s">
        <v>1685</v>
      </c>
      <c r="M12244" t="s">
        <v>19116</v>
      </c>
      <c r="N12244" t="s">
        <v>49510</v>
      </c>
      <c r="O12244" s="76" t="s">
        <v>4356</v>
      </c>
      <c r="P12244" s="82">
        <v>226</v>
      </c>
      <c r="Q12244" s="82" t="s">
        <v>100844</v>
      </c>
      <c r="R12244"/>
    </row>
    <row r="12245" spans="12:18" x14ac:dyDescent="0.25">
      <c r="L12245" t="s">
        <v>1685</v>
      </c>
      <c r="M12245" t="s">
        <v>8825</v>
      </c>
      <c r="N12245" t="s">
        <v>49511</v>
      </c>
      <c r="O12245" s="76" t="s">
        <v>4366</v>
      </c>
      <c r="P12245" s="82">
        <v>123</v>
      </c>
      <c r="Q12245" s="82" t="s">
        <v>100763</v>
      </c>
      <c r="R12245"/>
    </row>
    <row r="12246" spans="12:18" x14ac:dyDescent="0.25">
      <c r="L12246" t="s">
        <v>1685</v>
      </c>
      <c r="M12246" t="s">
        <v>8921</v>
      </c>
      <c r="N12246" t="s">
        <v>49512</v>
      </c>
      <c r="O12246" s="76" t="s">
        <v>4356</v>
      </c>
      <c r="P12246" s="82">
        <v>198</v>
      </c>
      <c r="Q12246" s="82" t="s">
        <v>100765</v>
      </c>
      <c r="R12246"/>
    </row>
    <row r="12247" spans="12:18" x14ac:dyDescent="0.25">
      <c r="L12247" t="s">
        <v>1685</v>
      </c>
      <c r="M12247" t="s">
        <v>33013</v>
      </c>
      <c r="N12247" t="s">
        <v>49513</v>
      </c>
      <c r="O12247" s="76" t="s">
        <v>4366</v>
      </c>
      <c r="P12247" s="82">
        <v>159</v>
      </c>
      <c r="Q12247" s="82" t="s">
        <v>100766</v>
      </c>
      <c r="R12247"/>
    </row>
    <row r="12248" spans="12:18" x14ac:dyDescent="0.25">
      <c r="L12248" t="s">
        <v>1685</v>
      </c>
      <c r="M12248" t="s">
        <v>34732</v>
      </c>
      <c r="N12248" t="s">
        <v>49514</v>
      </c>
      <c r="O12248" s="76" t="s">
        <v>4366</v>
      </c>
      <c r="P12248" s="82">
        <v>135</v>
      </c>
      <c r="Q12248" s="82" t="s">
        <v>100767</v>
      </c>
      <c r="R12248"/>
    </row>
    <row r="12249" spans="12:18" x14ac:dyDescent="0.25">
      <c r="L12249" t="s">
        <v>1685</v>
      </c>
      <c r="M12249" t="s">
        <v>10753</v>
      </c>
      <c r="N12249" t="s">
        <v>49515</v>
      </c>
      <c r="O12249" s="76" t="s">
        <v>4366</v>
      </c>
      <c r="P12249" s="82">
        <v>137</v>
      </c>
      <c r="Q12249" s="82" t="s">
        <v>100768</v>
      </c>
      <c r="R12249"/>
    </row>
    <row r="12250" spans="12:18" x14ac:dyDescent="0.25">
      <c r="L12250" t="s">
        <v>1685</v>
      </c>
      <c r="M12250" t="s">
        <v>8922</v>
      </c>
      <c r="N12250" t="s">
        <v>49516</v>
      </c>
      <c r="O12250" s="76" t="s">
        <v>4366</v>
      </c>
      <c r="P12250" s="82">
        <v>142</v>
      </c>
      <c r="Q12250" s="82" t="s">
        <v>100769</v>
      </c>
      <c r="R12250"/>
    </row>
    <row r="12251" spans="12:18" x14ac:dyDescent="0.25">
      <c r="L12251" t="s">
        <v>1685</v>
      </c>
      <c r="M12251" t="s">
        <v>21119</v>
      </c>
      <c r="N12251" t="s">
        <v>49517</v>
      </c>
      <c r="O12251" s="76" t="s">
        <v>4366</v>
      </c>
      <c r="P12251" s="82">
        <v>99</v>
      </c>
      <c r="Q12251" s="82" t="s">
        <v>100771</v>
      </c>
      <c r="R12251"/>
    </row>
    <row r="12252" spans="12:18" x14ac:dyDescent="0.25">
      <c r="L12252" t="s">
        <v>1685</v>
      </c>
      <c r="M12252" t="s">
        <v>34733</v>
      </c>
      <c r="N12252" t="s">
        <v>49518</v>
      </c>
      <c r="O12252" s="76" t="s">
        <v>4366</v>
      </c>
      <c r="P12252" s="82">
        <v>341</v>
      </c>
      <c r="Q12252" s="82" t="s">
        <v>100772</v>
      </c>
      <c r="R12252"/>
    </row>
    <row r="12253" spans="12:18" x14ac:dyDescent="0.25">
      <c r="L12253" t="s">
        <v>1685</v>
      </c>
      <c r="M12253" t="s">
        <v>9093</v>
      </c>
      <c r="N12253" t="s">
        <v>49519</v>
      </c>
      <c r="O12253" s="76" t="s">
        <v>4366</v>
      </c>
      <c r="P12253" s="82">
        <v>76</v>
      </c>
      <c r="Q12253" s="82" t="s">
        <v>100773</v>
      </c>
      <c r="R12253"/>
    </row>
    <row r="12254" spans="12:18" x14ac:dyDescent="0.25">
      <c r="L12254" t="s">
        <v>1685</v>
      </c>
      <c r="M12254" t="s">
        <v>11409</v>
      </c>
      <c r="N12254" t="s">
        <v>49520</v>
      </c>
      <c r="O12254" s="76" t="s">
        <v>4366</v>
      </c>
      <c r="P12254" s="82">
        <v>139</v>
      </c>
      <c r="Q12254" s="82" t="s">
        <v>100874</v>
      </c>
      <c r="R12254"/>
    </row>
    <row r="12255" spans="12:18" x14ac:dyDescent="0.25">
      <c r="L12255" t="s">
        <v>1685</v>
      </c>
      <c r="M12255" t="s">
        <v>8924</v>
      </c>
      <c r="N12255" t="s">
        <v>49521</v>
      </c>
      <c r="O12255" s="76" t="s">
        <v>4366</v>
      </c>
      <c r="P12255" s="82">
        <v>65</v>
      </c>
      <c r="Q12255" s="82" t="s">
        <v>100774</v>
      </c>
      <c r="R12255"/>
    </row>
    <row r="12256" spans="12:18" x14ac:dyDescent="0.25">
      <c r="L12256" t="s">
        <v>1685</v>
      </c>
      <c r="M12256" t="s">
        <v>21120</v>
      </c>
      <c r="N12256" t="s">
        <v>49522</v>
      </c>
      <c r="O12256" s="76" t="s">
        <v>4356</v>
      </c>
      <c r="P12256" s="82">
        <v>1015</v>
      </c>
      <c r="Q12256" s="82" t="s">
        <v>100777</v>
      </c>
      <c r="R12256"/>
    </row>
    <row r="12257" spans="12:18" x14ac:dyDescent="0.25">
      <c r="L12257" t="s">
        <v>1685</v>
      </c>
      <c r="M12257" t="s">
        <v>6069</v>
      </c>
      <c r="N12257" t="s">
        <v>49523</v>
      </c>
      <c r="O12257" s="76" t="s">
        <v>4366</v>
      </c>
      <c r="P12257" s="82">
        <v>83</v>
      </c>
      <c r="Q12257" s="82" t="s">
        <v>100778</v>
      </c>
      <c r="R12257"/>
    </row>
    <row r="12258" spans="12:18" x14ac:dyDescent="0.25">
      <c r="L12258" t="s">
        <v>1685</v>
      </c>
      <c r="M12258" t="s">
        <v>19082</v>
      </c>
      <c r="N12258" t="s">
        <v>49524</v>
      </c>
      <c r="O12258" s="76" t="s">
        <v>4356</v>
      </c>
      <c r="P12258" s="82">
        <v>293</v>
      </c>
      <c r="Q12258" s="82" t="s">
        <v>100779</v>
      </c>
      <c r="R12258"/>
    </row>
    <row r="12259" spans="12:18" x14ac:dyDescent="0.25">
      <c r="L12259" t="s">
        <v>1685</v>
      </c>
      <c r="M12259" t="s">
        <v>21121</v>
      </c>
      <c r="N12259" t="s">
        <v>49525</v>
      </c>
      <c r="O12259" s="76" t="s">
        <v>4366</v>
      </c>
      <c r="P12259" s="82">
        <v>189</v>
      </c>
      <c r="Q12259" s="82" t="s">
        <v>100781</v>
      </c>
      <c r="R12259"/>
    </row>
    <row r="12260" spans="12:18" x14ac:dyDescent="0.25">
      <c r="L12260" t="s">
        <v>1685</v>
      </c>
      <c r="M12260" t="s">
        <v>19084</v>
      </c>
      <c r="N12260" t="s">
        <v>49526</v>
      </c>
      <c r="O12260" s="76" t="s">
        <v>4366</v>
      </c>
      <c r="P12260" s="82">
        <v>106</v>
      </c>
      <c r="Q12260" s="82" t="s">
        <v>100782</v>
      </c>
      <c r="R12260"/>
    </row>
    <row r="12261" spans="12:18" x14ac:dyDescent="0.25">
      <c r="L12261" t="s">
        <v>1685</v>
      </c>
      <c r="M12261" t="s">
        <v>9968</v>
      </c>
      <c r="N12261" t="s">
        <v>49527</v>
      </c>
      <c r="O12261" s="76" t="s">
        <v>4366</v>
      </c>
      <c r="P12261" s="82">
        <v>180</v>
      </c>
      <c r="Q12261" s="82" t="s">
        <v>100784</v>
      </c>
      <c r="R12261"/>
    </row>
    <row r="12262" spans="12:18" x14ac:dyDescent="0.25">
      <c r="L12262" t="s">
        <v>1685</v>
      </c>
      <c r="M12262" t="s">
        <v>21122</v>
      </c>
      <c r="N12262" t="s">
        <v>49528</v>
      </c>
      <c r="O12262" s="76" t="s">
        <v>4356</v>
      </c>
      <c r="P12262" s="82">
        <v>500</v>
      </c>
      <c r="Q12262" s="82" t="s">
        <v>100785</v>
      </c>
      <c r="R12262"/>
    </row>
    <row r="12263" spans="12:18" x14ac:dyDescent="0.25">
      <c r="L12263" t="s">
        <v>1685</v>
      </c>
      <c r="M12263" t="s">
        <v>19086</v>
      </c>
      <c r="N12263" t="s">
        <v>49529</v>
      </c>
      <c r="O12263" s="76" t="s">
        <v>4356</v>
      </c>
      <c r="P12263" s="82">
        <v>210</v>
      </c>
      <c r="Q12263" s="82" t="s">
        <v>100786</v>
      </c>
      <c r="R12263"/>
    </row>
    <row r="12264" spans="12:18" x14ac:dyDescent="0.25">
      <c r="L12264" t="s">
        <v>1685</v>
      </c>
      <c r="M12264" t="s">
        <v>8926</v>
      </c>
      <c r="N12264" t="s">
        <v>49530</v>
      </c>
      <c r="O12264" s="76" t="s">
        <v>4366</v>
      </c>
      <c r="P12264" s="82">
        <v>140</v>
      </c>
      <c r="Q12264" s="82" t="s">
        <v>100787</v>
      </c>
      <c r="R12264"/>
    </row>
    <row r="12265" spans="12:18" x14ac:dyDescent="0.25">
      <c r="L12265" t="s">
        <v>1685</v>
      </c>
      <c r="M12265" t="s">
        <v>19088</v>
      </c>
      <c r="N12265" t="s">
        <v>49531</v>
      </c>
      <c r="O12265" s="76" t="s">
        <v>4356</v>
      </c>
      <c r="P12265" s="82">
        <v>411</v>
      </c>
      <c r="Q12265" s="82" t="s">
        <v>100788</v>
      </c>
      <c r="R12265"/>
    </row>
    <row r="12266" spans="12:18" x14ac:dyDescent="0.25">
      <c r="L12266" t="s">
        <v>1685</v>
      </c>
      <c r="M12266" t="s">
        <v>8927</v>
      </c>
      <c r="N12266" t="s">
        <v>49532</v>
      </c>
      <c r="O12266" s="76" t="s">
        <v>4366</v>
      </c>
      <c r="P12266" s="82">
        <v>322</v>
      </c>
      <c r="Q12266" s="82" t="s">
        <v>100789</v>
      </c>
      <c r="R12266"/>
    </row>
    <row r="12267" spans="12:18" x14ac:dyDescent="0.25">
      <c r="L12267" t="s">
        <v>1685</v>
      </c>
      <c r="M12267" t="s">
        <v>19090</v>
      </c>
      <c r="N12267" t="s">
        <v>49533</v>
      </c>
      <c r="O12267" s="76" t="s">
        <v>4366</v>
      </c>
      <c r="P12267" s="82">
        <v>130</v>
      </c>
      <c r="Q12267" s="82" t="s">
        <v>100790</v>
      </c>
      <c r="R12267"/>
    </row>
    <row r="12268" spans="12:18" x14ac:dyDescent="0.25">
      <c r="L12268" t="s">
        <v>1685</v>
      </c>
      <c r="M12268" t="s">
        <v>8928</v>
      </c>
      <c r="N12268" t="s">
        <v>49534</v>
      </c>
      <c r="O12268" s="76" t="s">
        <v>4366</v>
      </c>
      <c r="P12268" s="82">
        <v>279</v>
      </c>
      <c r="Q12268" s="82" t="s">
        <v>100791</v>
      </c>
      <c r="R12268"/>
    </row>
    <row r="12269" spans="12:18" x14ac:dyDescent="0.25">
      <c r="L12269" t="s">
        <v>1685</v>
      </c>
      <c r="M12269" t="s">
        <v>16878</v>
      </c>
      <c r="N12269" t="s">
        <v>49535</v>
      </c>
      <c r="O12269" s="76" t="s">
        <v>4356</v>
      </c>
      <c r="P12269" s="82">
        <v>182</v>
      </c>
      <c r="Q12269" s="82" t="s">
        <v>100792</v>
      </c>
      <c r="R12269"/>
    </row>
    <row r="12270" spans="12:18" x14ac:dyDescent="0.25">
      <c r="L12270" t="s">
        <v>1685</v>
      </c>
      <c r="M12270" t="s">
        <v>19092</v>
      </c>
      <c r="N12270" t="s">
        <v>49536</v>
      </c>
      <c r="O12270" s="76" t="s">
        <v>4366</v>
      </c>
      <c r="P12270" s="82">
        <v>138</v>
      </c>
      <c r="Q12270" s="82" t="s">
        <v>100793</v>
      </c>
      <c r="R12270"/>
    </row>
    <row r="12271" spans="12:18" x14ac:dyDescent="0.25">
      <c r="L12271" t="s">
        <v>1685</v>
      </c>
      <c r="M12271" t="s">
        <v>10755</v>
      </c>
      <c r="N12271" t="s">
        <v>49537</v>
      </c>
      <c r="O12271" s="76" t="s">
        <v>4366</v>
      </c>
      <c r="P12271" s="82">
        <v>96</v>
      </c>
      <c r="Q12271" s="82" t="s">
        <v>100794</v>
      </c>
      <c r="R12271"/>
    </row>
    <row r="12272" spans="12:18" x14ac:dyDescent="0.25">
      <c r="L12272" t="s">
        <v>1685</v>
      </c>
      <c r="M12272" t="s">
        <v>15165</v>
      </c>
      <c r="N12272" t="s">
        <v>49538</v>
      </c>
      <c r="O12272" s="76" t="s">
        <v>4356</v>
      </c>
      <c r="P12272" s="82">
        <v>459</v>
      </c>
      <c r="Q12272" s="82" t="s">
        <v>100796</v>
      </c>
      <c r="R12272"/>
    </row>
    <row r="12273" spans="12:18" x14ac:dyDescent="0.25">
      <c r="L12273" t="s">
        <v>1685</v>
      </c>
      <c r="M12273" t="s">
        <v>10756</v>
      </c>
      <c r="N12273" t="s">
        <v>49539</v>
      </c>
      <c r="O12273" s="76" t="s">
        <v>4366</v>
      </c>
      <c r="P12273" s="82">
        <v>247</v>
      </c>
      <c r="Q12273" s="82" t="s">
        <v>100797</v>
      </c>
      <c r="R12273"/>
    </row>
    <row r="12274" spans="12:18" x14ac:dyDescent="0.25">
      <c r="L12274" t="s">
        <v>1685</v>
      </c>
      <c r="M12274" t="s">
        <v>34734</v>
      </c>
      <c r="N12274" t="s">
        <v>49540</v>
      </c>
      <c r="O12274" s="76" t="s">
        <v>4366</v>
      </c>
      <c r="P12274" s="82">
        <v>126</v>
      </c>
      <c r="Q12274" s="82" t="s">
        <v>100798</v>
      </c>
      <c r="R12274"/>
    </row>
    <row r="12275" spans="12:18" x14ac:dyDescent="0.25">
      <c r="L12275" t="s">
        <v>1685</v>
      </c>
      <c r="M12275" t="s">
        <v>10757</v>
      </c>
      <c r="N12275" t="s">
        <v>49541</v>
      </c>
      <c r="O12275" s="76" t="s">
        <v>4366</v>
      </c>
      <c r="P12275" s="82">
        <v>91</v>
      </c>
      <c r="Q12275" s="82" t="s">
        <v>100799</v>
      </c>
      <c r="R12275"/>
    </row>
    <row r="12276" spans="12:18" x14ac:dyDescent="0.25">
      <c r="L12276" t="s">
        <v>1685</v>
      </c>
      <c r="M12276" t="s">
        <v>5465</v>
      </c>
      <c r="N12276" t="s">
        <v>49542</v>
      </c>
      <c r="O12276" s="76" t="s">
        <v>4366</v>
      </c>
      <c r="P12276" s="82">
        <v>142</v>
      </c>
      <c r="Q12276" s="82" t="s">
        <v>100800</v>
      </c>
      <c r="R12276"/>
    </row>
    <row r="12277" spans="12:18" x14ac:dyDescent="0.25">
      <c r="L12277" t="s">
        <v>1685</v>
      </c>
      <c r="M12277" t="s">
        <v>9203</v>
      </c>
      <c r="N12277" t="s">
        <v>49543</v>
      </c>
      <c r="O12277" s="76" t="s">
        <v>4366</v>
      </c>
      <c r="P12277" s="82">
        <v>327</v>
      </c>
      <c r="Q12277" s="82" t="s">
        <v>100801</v>
      </c>
      <c r="R12277"/>
    </row>
    <row r="12278" spans="12:18" x14ac:dyDescent="0.25">
      <c r="L12278" t="s">
        <v>1685</v>
      </c>
      <c r="M12278" t="s">
        <v>34735</v>
      </c>
      <c r="N12278" t="s">
        <v>49544</v>
      </c>
      <c r="O12278" s="76" t="s">
        <v>4366</v>
      </c>
      <c r="P12278" s="82">
        <v>225</v>
      </c>
      <c r="Q12278" s="82" t="s">
        <v>100803</v>
      </c>
      <c r="R12278"/>
    </row>
    <row r="12279" spans="12:18" x14ac:dyDescent="0.25">
      <c r="L12279" t="s">
        <v>1685</v>
      </c>
      <c r="M12279" t="s">
        <v>4670</v>
      </c>
      <c r="N12279" t="s">
        <v>49545</v>
      </c>
      <c r="O12279" s="76" t="s">
        <v>4366</v>
      </c>
      <c r="P12279" s="82">
        <v>253</v>
      </c>
      <c r="Q12279" s="82" t="s">
        <v>100804</v>
      </c>
      <c r="R12279"/>
    </row>
    <row r="12280" spans="12:18" x14ac:dyDescent="0.25">
      <c r="L12280" t="s">
        <v>1685</v>
      </c>
      <c r="M12280" t="s">
        <v>34736</v>
      </c>
      <c r="N12280" t="s">
        <v>49546</v>
      </c>
      <c r="O12280" s="76" t="s">
        <v>4356</v>
      </c>
      <c r="P12280" s="82">
        <v>320</v>
      </c>
      <c r="Q12280" s="82" t="s">
        <v>100805</v>
      </c>
      <c r="R12280"/>
    </row>
    <row r="12281" spans="12:18" x14ac:dyDescent="0.25">
      <c r="L12281" t="s">
        <v>1685</v>
      </c>
      <c r="M12281" t="s">
        <v>34737</v>
      </c>
      <c r="N12281" t="s">
        <v>49547</v>
      </c>
      <c r="O12281" s="76" t="s">
        <v>4366</v>
      </c>
      <c r="P12281" s="82">
        <v>80</v>
      </c>
      <c r="Q12281" s="82" t="s">
        <v>100806</v>
      </c>
      <c r="R12281"/>
    </row>
    <row r="12282" spans="12:18" x14ac:dyDescent="0.25">
      <c r="L12282" t="s">
        <v>1685</v>
      </c>
      <c r="M12282" t="s">
        <v>19095</v>
      </c>
      <c r="N12282" t="s">
        <v>49548</v>
      </c>
      <c r="O12282" s="76" t="s">
        <v>4366</v>
      </c>
      <c r="P12282" s="82">
        <v>193</v>
      </c>
      <c r="Q12282" s="82" t="s">
        <v>100807</v>
      </c>
      <c r="R12282"/>
    </row>
    <row r="12283" spans="12:18" x14ac:dyDescent="0.25">
      <c r="L12283" t="s">
        <v>1685</v>
      </c>
      <c r="M12283" t="s">
        <v>10758</v>
      </c>
      <c r="N12283" t="s">
        <v>49549</v>
      </c>
      <c r="O12283" s="76" t="s">
        <v>4366</v>
      </c>
      <c r="P12283" s="82">
        <v>87</v>
      </c>
      <c r="Q12283" s="82" t="s">
        <v>100808</v>
      </c>
      <c r="R12283"/>
    </row>
    <row r="12284" spans="12:18" x14ac:dyDescent="0.25">
      <c r="L12284" t="s">
        <v>1685</v>
      </c>
      <c r="M12284" t="s">
        <v>19097</v>
      </c>
      <c r="N12284" t="s">
        <v>49550</v>
      </c>
      <c r="O12284" s="76" t="s">
        <v>4366</v>
      </c>
      <c r="P12284" s="82">
        <v>102</v>
      </c>
      <c r="Q12284" s="82" t="s">
        <v>100809</v>
      </c>
      <c r="R12284"/>
    </row>
    <row r="12285" spans="12:18" x14ac:dyDescent="0.25">
      <c r="L12285" t="s">
        <v>1685</v>
      </c>
      <c r="M12285" t="s">
        <v>19099</v>
      </c>
      <c r="N12285" t="s">
        <v>49551</v>
      </c>
      <c r="O12285" s="76" t="s">
        <v>4366</v>
      </c>
      <c r="P12285" s="82">
        <v>67</v>
      </c>
      <c r="Q12285" s="82" t="s">
        <v>100810</v>
      </c>
      <c r="R12285"/>
    </row>
    <row r="12286" spans="12:18" x14ac:dyDescent="0.25">
      <c r="L12286" t="s">
        <v>1685</v>
      </c>
      <c r="M12286" t="s">
        <v>34738</v>
      </c>
      <c r="N12286" t="s">
        <v>49552</v>
      </c>
      <c r="O12286" s="76" t="s">
        <v>4356</v>
      </c>
      <c r="P12286" s="82">
        <v>600</v>
      </c>
      <c r="Q12286" s="82" t="s">
        <v>100811</v>
      </c>
      <c r="R12286"/>
    </row>
    <row r="12287" spans="12:18" x14ac:dyDescent="0.25">
      <c r="L12287" t="s">
        <v>1685</v>
      </c>
      <c r="M12287" t="s">
        <v>10759</v>
      </c>
      <c r="N12287" t="s">
        <v>49553</v>
      </c>
      <c r="O12287" s="76" t="s">
        <v>4366</v>
      </c>
      <c r="P12287" s="82">
        <v>340</v>
      </c>
      <c r="Q12287" s="82" t="s">
        <v>100813</v>
      </c>
      <c r="R12287"/>
    </row>
    <row r="12288" spans="12:18" x14ac:dyDescent="0.25">
      <c r="L12288" t="s">
        <v>1685</v>
      </c>
      <c r="M12288" t="s">
        <v>10760</v>
      </c>
      <c r="N12288" t="s">
        <v>49554</v>
      </c>
      <c r="O12288" s="76" t="s">
        <v>4366</v>
      </c>
      <c r="P12288" s="82">
        <v>160</v>
      </c>
      <c r="Q12288" s="82" t="s">
        <v>100814</v>
      </c>
      <c r="R12288"/>
    </row>
    <row r="12289" spans="12:18" x14ac:dyDescent="0.25">
      <c r="L12289" t="s">
        <v>1685</v>
      </c>
      <c r="M12289" t="s">
        <v>10752</v>
      </c>
      <c r="N12289" t="s">
        <v>49555</v>
      </c>
      <c r="O12289" s="76" t="s">
        <v>4356</v>
      </c>
      <c r="P12289" s="82">
        <v>117</v>
      </c>
      <c r="Q12289" s="82" t="s">
        <v>100764</v>
      </c>
      <c r="R12289"/>
    </row>
    <row r="12290" spans="12:18" x14ac:dyDescent="0.25">
      <c r="L12290" t="s">
        <v>1685</v>
      </c>
      <c r="M12290" t="s">
        <v>8923</v>
      </c>
      <c r="N12290" t="s">
        <v>49556</v>
      </c>
      <c r="O12290" s="76" t="s">
        <v>4366</v>
      </c>
      <c r="P12290" s="82">
        <v>101</v>
      </c>
      <c r="Q12290" s="82" t="s">
        <v>100770</v>
      </c>
      <c r="R12290"/>
    </row>
    <row r="12291" spans="12:18" x14ac:dyDescent="0.25">
      <c r="L12291" t="s">
        <v>1685</v>
      </c>
      <c r="M12291" t="s">
        <v>19081</v>
      </c>
      <c r="N12291" t="s">
        <v>49557</v>
      </c>
      <c r="O12291" s="76" t="s">
        <v>4356</v>
      </c>
      <c r="P12291" s="82">
        <v>553</v>
      </c>
      <c r="Q12291" s="82" t="s">
        <v>100775</v>
      </c>
      <c r="R12291"/>
    </row>
    <row r="12292" spans="12:18" x14ac:dyDescent="0.25">
      <c r="L12292" t="s">
        <v>1685</v>
      </c>
      <c r="M12292" t="s">
        <v>10754</v>
      </c>
      <c r="N12292" t="s">
        <v>49558</v>
      </c>
      <c r="O12292" s="76" t="s">
        <v>4366</v>
      </c>
      <c r="P12292" s="82">
        <v>373</v>
      </c>
      <c r="Q12292" s="82" t="s">
        <v>100776</v>
      </c>
      <c r="R12292"/>
    </row>
    <row r="12293" spans="12:18" x14ac:dyDescent="0.25">
      <c r="L12293" t="s">
        <v>1685</v>
      </c>
      <c r="M12293" t="s">
        <v>8925</v>
      </c>
      <c r="N12293" t="s">
        <v>49559</v>
      </c>
      <c r="O12293" s="76" t="s">
        <v>4366</v>
      </c>
      <c r="P12293" s="82">
        <v>209</v>
      </c>
      <c r="Q12293" s="82" t="s">
        <v>100780</v>
      </c>
      <c r="R12293"/>
    </row>
    <row r="12294" spans="12:18" x14ac:dyDescent="0.25">
      <c r="L12294" t="s">
        <v>1685</v>
      </c>
      <c r="M12294" t="s">
        <v>4536</v>
      </c>
      <c r="N12294" t="s">
        <v>49560</v>
      </c>
      <c r="O12294" s="76" t="s">
        <v>4366</v>
      </c>
      <c r="P12294" s="82">
        <v>119</v>
      </c>
      <c r="Q12294" s="82" t="s">
        <v>100783</v>
      </c>
      <c r="R12294"/>
    </row>
    <row r="12295" spans="12:18" x14ac:dyDescent="0.25">
      <c r="L12295" t="s">
        <v>1685</v>
      </c>
      <c r="M12295" t="s">
        <v>5207</v>
      </c>
      <c r="N12295" t="s">
        <v>49561</v>
      </c>
      <c r="O12295" s="76" t="s">
        <v>4366</v>
      </c>
      <c r="P12295" s="82">
        <v>429</v>
      </c>
      <c r="Q12295" s="82" t="s">
        <v>100795</v>
      </c>
      <c r="R12295"/>
    </row>
    <row r="12296" spans="12:18" x14ac:dyDescent="0.25">
      <c r="L12296" t="s">
        <v>1685</v>
      </c>
      <c r="M12296" t="s">
        <v>21123</v>
      </c>
      <c r="N12296" t="s">
        <v>49562</v>
      </c>
      <c r="O12296" s="76" t="s">
        <v>4366</v>
      </c>
      <c r="P12296" s="82">
        <v>215</v>
      </c>
      <c r="Q12296" s="82" t="s">
        <v>100802</v>
      </c>
      <c r="R12296"/>
    </row>
    <row r="12297" spans="12:18" x14ac:dyDescent="0.25">
      <c r="L12297" t="s">
        <v>1685</v>
      </c>
      <c r="M12297" t="s">
        <v>7595</v>
      </c>
      <c r="N12297" t="s">
        <v>49563</v>
      </c>
      <c r="O12297" s="76" t="s">
        <v>4366</v>
      </c>
      <c r="P12297" s="82">
        <v>182</v>
      </c>
      <c r="Q12297" s="82" t="s">
        <v>100812</v>
      </c>
      <c r="R12297"/>
    </row>
    <row r="12298" spans="12:18" x14ac:dyDescent="0.25">
      <c r="L12298" t="s">
        <v>1685</v>
      </c>
      <c r="M12298" t="s">
        <v>34743</v>
      </c>
      <c r="N12298" t="s">
        <v>49564</v>
      </c>
      <c r="O12298" s="76" t="s">
        <v>4366</v>
      </c>
      <c r="P12298" s="82">
        <v>98</v>
      </c>
      <c r="Q12298" s="82" t="s">
        <v>100845</v>
      </c>
      <c r="R12298"/>
    </row>
    <row r="12299" spans="12:18" x14ac:dyDescent="0.25">
      <c r="L12299" t="s">
        <v>1685</v>
      </c>
      <c r="M12299" t="s">
        <v>10765</v>
      </c>
      <c r="N12299" t="s">
        <v>49565</v>
      </c>
      <c r="O12299" s="76" t="s">
        <v>4366</v>
      </c>
      <c r="P12299" s="82">
        <v>168</v>
      </c>
      <c r="Q12299" s="82" t="s">
        <v>100846</v>
      </c>
      <c r="R12299"/>
    </row>
    <row r="12300" spans="12:18" x14ac:dyDescent="0.25">
      <c r="L12300" t="s">
        <v>1685</v>
      </c>
      <c r="M12300" t="s">
        <v>21131</v>
      </c>
      <c r="N12300" t="s">
        <v>49566</v>
      </c>
      <c r="O12300" s="76" t="s">
        <v>4366</v>
      </c>
      <c r="P12300" s="82">
        <v>255</v>
      </c>
      <c r="Q12300" s="82" t="s">
        <v>100847</v>
      </c>
      <c r="R12300"/>
    </row>
    <row r="12301" spans="12:18" x14ac:dyDescent="0.25">
      <c r="L12301" t="s">
        <v>1685</v>
      </c>
      <c r="M12301" t="s">
        <v>34744</v>
      </c>
      <c r="N12301" t="s">
        <v>49567</v>
      </c>
      <c r="O12301" s="76" t="s">
        <v>4366</v>
      </c>
      <c r="P12301" s="82">
        <v>62</v>
      </c>
      <c r="Q12301" s="82" t="s">
        <v>100848</v>
      </c>
      <c r="R12301"/>
    </row>
    <row r="12302" spans="12:18" x14ac:dyDescent="0.25">
      <c r="L12302" t="s">
        <v>1685</v>
      </c>
      <c r="M12302" t="s">
        <v>34745</v>
      </c>
      <c r="N12302" t="s">
        <v>49568</v>
      </c>
      <c r="O12302" s="76" t="s">
        <v>4356</v>
      </c>
      <c r="P12302" s="82">
        <v>191</v>
      </c>
      <c r="Q12302" s="82" t="s">
        <v>100850</v>
      </c>
      <c r="R12302"/>
    </row>
    <row r="12303" spans="12:18" x14ac:dyDescent="0.25">
      <c r="L12303" t="s">
        <v>1685</v>
      </c>
      <c r="M12303" t="s">
        <v>21132</v>
      </c>
      <c r="N12303" t="s">
        <v>49569</v>
      </c>
      <c r="O12303" s="76" t="s">
        <v>4366</v>
      </c>
      <c r="P12303" s="82">
        <v>372</v>
      </c>
      <c r="Q12303" s="82" t="s">
        <v>100849</v>
      </c>
      <c r="R12303"/>
    </row>
    <row r="12304" spans="12:18" x14ac:dyDescent="0.25">
      <c r="L12304" t="s">
        <v>1685</v>
      </c>
      <c r="M12304" t="s">
        <v>19118</v>
      </c>
      <c r="N12304" t="s">
        <v>49570</v>
      </c>
      <c r="O12304" s="76" t="s">
        <v>4356</v>
      </c>
      <c r="P12304" s="82">
        <v>253</v>
      </c>
      <c r="Q12304" s="82" t="s">
        <v>100851</v>
      </c>
      <c r="R12304"/>
    </row>
    <row r="12305" spans="12:18" x14ac:dyDescent="0.25">
      <c r="L12305" t="s">
        <v>1685</v>
      </c>
      <c r="M12305" t="s">
        <v>21133</v>
      </c>
      <c r="N12305" t="s">
        <v>49571</v>
      </c>
      <c r="O12305" s="76" t="s">
        <v>4366</v>
      </c>
      <c r="P12305" s="82">
        <v>167</v>
      </c>
      <c r="Q12305" s="82" t="s">
        <v>100852</v>
      </c>
      <c r="R12305"/>
    </row>
    <row r="12306" spans="12:18" x14ac:dyDescent="0.25">
      <c r="L12306" t="s">
        <v>1685</v>
      </c>
      <c r="M12306" t="s">
        <v>10766</v>
      </c>
      <c r="N12306" t="s">
        <v>49572</v>
      </c>
      <c r="O12306" s="76" t="s">
        <v>4366</v>
      </c>
      <c r="P12306" s="82">
        <v>281</v>
      </c>
      <c r="Q12306" s="82" t="s">
        <v>100853</v>
      </c>
      <c r="R12306"/>
    </row>
    <row r="12307" spans="12:18" x14ac:dyDescent="0.25">
      <c r="L12307" t="s">
        <v>1685</v>
      </c>
      <c r="M12307" t="s">
        <v>10767</v>
      </c>
      <c r="N12307" t="s">
        <v>49573</v>
      </c>
      <c r="O12307" s="76" t="s">
        <v>4356</v>
      </c>
      <c r="P12307" s="82">
        <v>89</v>
      </c>
      <c r="Q12307" s="82" t="s">
        <v>100854</v>
      </c>
      <c r="R12307"/>
    </row>
    <row r="12308" spans="12:18" x14ac:dyDescent="0.25">
      <c r="L12308" t="s">
        <v>1685</v>
      </c>
      <c r="M12308" t="s">
        <v>21134</v>
      </c>
      <c r="N12308" t="s">
        <v>49574</v>
      </c>
      <c r="O12308" s="76" t="s">
        <v>4366</v>
      </c>
      <c r="P12308" s="82">
        <v>512</v>
      </c>
      <c r="Q12308" s="82" t="s">
        <v>100855</v>
      </c>
      <c r="R12308"/>
    </row>
    <row r="12309" spans="12:18" x14ac:dyDescent="0.25">
      <c r="L12309" t="s">
        <v>1685</v>
      </c>
      <c r="M12309" t="s">
        <v>10768</v>
      </c>
      <c r="N12309" t="s">
        <v>49575</v>
      </c>
      <c r="O12309" s="76" t="s">
        <v>4366</v>
      </c>
      <c r="P12309" s="82">
        <v>248</v>
      </c>
      <c r="Q12309" s="82" t="s">
        <v>100856</v>
      </c>
      <c r="R12309"/>
    </row>
    <row r="12310" spans="12:18" x14ac:dyDescent="0.25">
      <c r="L12310" t="s">
        <v>1685</v>
      </c>
      <c r="M12310" t="s">
        <v>34746</v>
      </c>
      <c r="N12310" t="s">
        <v>49576</v>
      </c>
      <c r="O12310" s="76" t="s">
        <v>4366</v>
      </c>
      <c r="P12310" s="82">
        <v>117</v>
      </c>
      <c r="Q12310" s="82" t="s">
        <v>100857</v>
      </c>
      <c r="R12310"/>
    </row>
    <row r="12311" spans="12:18" x14ac:dyDescent="0.25">
      <c r="L12311" t="s">
        <v>1685</v>
      </c>
      <c r="M12311" t="s">
        <v>10769</v>
      </c>
      <c r="N12311" t="s">
        <v>49577</v>
      </c>
      <c r="O12311" s="76" t="s">
        <v>4366</v>
      </c>
      <c r="P12311" s="82">
        <v>182</v>
      </c>
      <c r="Q12311" s="82" t="s">
        <v>100858</v>
      </c>
      <c r="R12311"/>
    </row>
    <row r="12312" spans="12:18" x14ac:dyDescent="0.25">
      <c r="L12312" t="s">
        <v>1685</v>
      </c>
      <c r="M12312" t="s">
        <v>19120</v>
      </c>
      <c r="N12312" t="s">
        <v>49578</v>
      </c>
      <c r="O12312" s="76" t="s">
        <v>4366</v>
      </c>
      <c r="P12312" s="82">
        <v>263</v>
      </c>
      <c r="Q12312" s="82" t="s">
        <v>100859</v>
      </c>
      <c r="R12312"/>
    </row>
    <row r="12313" spans="12:18" x14ac:dyDescent="0.25">
      <c r="L12313" t="s">
        <v>1685</v>
      </c>
      <c r="M12313" t="s">
        <v>34747</v>
      </c>
      <c r="N12313" t="s">
        <v>49579</v>
      </c>
      <c r="O12313" s="76" t="s">
        <v>4366</v>
      </c>
      <c r="P12313" s="82">
        <v>113</v>
      </c>
      <c r="Q12313" s="82" t="s">
        <v>100860</v>
      </c>
      <c r="R12313"/>
    </row>
    <row r="12314" spans="12:18" x14ac:dyDescent="0.25">
      <c r="L12314" t="s">
        <v>1685</v>
      </c>
      <c r="M12314" t="s">
        <v>10770</v>
      </c>
      <c r="N12314" t="s">
        <v>49580</v>
      </c>
      <c r="O12314" s="76" t="s">
        <v>4366</v>
      </c>
      <c r="P12314" s="82">
        <v>71</v>
      </c>
      <c r="Q12314" s="82" t="s">
        <v>100861</v>
      </c>
      <c r="R12314"/>
    </row>
    <row r="12315" spans="12:18" x14ac:dyDescent="0.25">
      <c r="L12315" t="s">
        <v>1685</v>
      </c>
      <c r="M12315" t="s">
        <v>10771</v>
      </c>
      <c r="N12315" t="s">
        <v>49581</v>
      </c>
      <c r="O12315" s="76" t="s">
        <v>4366</v>
      </c>
      <c r="P12315" s="82">
        <v>184</v>
      </c>
      <c r="Q12315" s="82" t="s">
        <v>100862</v>
      </c>
      <c r="R12315"/>
    </row>
    <row r="12316" spans="12:18" x14ac:dyDescent="0.25">
      <c r="L12316" t="s">
        <v>1685</v>
      </c>
      <c r="M12316" t="s">
        <v>8933</v>
      </c>
      <c r="N12316" t="s">
        <v>49582</v>
      </c>
      <c r="O12316" s="76" t="s">
        <v>4366</v>
      </c>
      <c r="P12316" s="82">
        <v>59</v>
      </c>
      <c r="Q12316" s="82" t="s">
        <v>100863</v>
      </c>
      <c r="R12316"/>
    </row>
    <row r="12317" spans="12:18" x14ac:dyDescent="0.25">
      <c r="L12317" t="s">
        <v>1685</v>
      </c>
      <c r="M12317" t="s">
        <v>34748</v>
      </c>
      <c r="N12317" t="s">
        <v>49583</v>
      </c>
      <c r="O12317" s="76" t="s">
        <v>4356</v>
      </c>
      <c r="P12317" s="82">
        <v>292</v>
      </c>
      <c r="Q12317" s="82" t="s">
        <v>100864</v>
      </c>
      <c r="R12317"/>
    </row>
    <row r="12318" spans="12:18" x14ac:dyDescent="0.25">
      <c r="L12318" t="s">
        <v>1685</v>
      </c>
      <c r="M12318" t="s">
        <v>19122</v>
      </c>
      <c r="N12318" t="s">
        <v>49584</v>
      </c>
      <c r="O12318" s="76" t="s">
        <v>4356</v>
      </c>
      <c r="P12318" s="82">
        <v>239</v>
      </c>
      <c r="Q12318" s="82" t="s">
        <v>100865</v>
      </c>
      <c r="R12318"/>
    </row>
    <row r="12319" spans="12:18" x14ac:dyDescent="0.25">
      <c r="L12319" t="s">
        <v>1685</v>
      </c>
      <c r="M12319" t="s">
        <v>34749</v>
      </c>
      <c r="N12319" t="s">
        <v>49585</v>
      </c>
      <c r="O12319" s="76" t="s">
        <v>4356</v>
      </c>
      <c r="P12319" s="82">
        <v>1135</v>
      </c>
      <c r="Q12319" s="82" t="s">
        <v>100866</v>
      </c>
      <c r="R12319"/>
    </row>
    <row r="12320" spans="12:18" x14ac:dyDescent="0.25">
      <c r="L12320" t="s">
        <v>1685</v>
      </c>
      <c r="M12320" t="s">
        <v>34750</v>
      </c>
      <c r="N12320" t="s">
        <v>49586</v>
      </c>
      <c r="O12320" s="76" t="s">
        <v>4356</v>
      </c>
      <c r="P12320" s="82">
        <v>299</v>
      </c>
      <c r="Q12320" s="82" t="s">
        <v>100867</v>
      </c>
      <c r="R12320"/>
    </row>
    <row r="12321" spans="12:18" x14ac:dyDescent="0.25">
      <c r="L12321" t="s">
        <v>1685</v>
      </c>
      <c r="M12321" t="s">
        <v>8934</v>
      </c>
      <c r="N12321" t="s">
        <v>49587</v>
      </c>
      <c r="O12321" s="76" t="s">
        <v>4356</v>
      </c>
      <c r="P12321" s="82">
        <v>105</v>
      </c>
      <c r="Q12321" s="82" t="s">
        <v>100868</v>
      </c>
      <c r="R12321"/>
    </row>
    <row r="12322" spans="12:18" x14ac:dyDescent="0.25">
      <c r="L12322" t="s">
        <v>1685</v>
      </c>
      <c r="M12322" t="s">
        <v>10772</v>
      </c>
      <c r="N12322" t="s">
        <v>49588</v>
      </c>
      <c r="O12322" s="76" t="s">
        <v>4356</v>
      </c>
      <c r="P12322" s="82">
        <v>3474</v>
      </c>
      <c r="Q12322" s="82" t="s">
        <v>100869</v>
      </c>
      <c r="R12322"/>
    </row>
    <row r="12323" spans="12:18" x14ac:dyDescent="0.25">
      <c r="L12323" t="s">
        <v>1685</v>
      </c>
      <c r="M12323" t="s">
        <v>6081</v>
      </c>
      <c r="N12323" t="s">
        <v>49589</v>
      </c>
      <c r="O12323" s="76" t="s">
        <v>4356</v>
      </c>
      <c r="P12323" s="82">
        <v>511</v>
      </c>
      <c r="Q12323" s="82" t="s">
        <v>100870</v>
      </c>
      <c r="R12323"/>
    </row>
    <row r="12324" spans="12:18" x14ac:dyDescent="0.25">
      <c r="L12324" t="s">
        <v>1685</v>
      </c>
      <c r="M12324" t="s">
        <v>21135</v>
      </c>
      <c r="N12324" t="s">
        <v>49590</v>
      </c>
      <c r="O12324" s="76" t="s">
        <v>4356</v>
      </c>
      <c r="P12324" s="82">
        <v>853</v>
      </c>
      <c r="Q12324" s="82" t="s">
        <v>100871</v>
      </c>
      <c r="R12324"/>
    </row>
    <row r="12325" spans="12:18" x14ac:dyDescent="0.25">
      <c r="L12325" t="s">
        <v>1685</v>
      </c>
      <c r="M12325" t="s">
        <v>26541</v>
      </c>
      <c r="N12325" t="s">
        <v>49591</v>
      </c>
      <c r="O12325" s="76" t="s">
        <v>4366</v>
      </c>
      <c r="P12325" s="82">
        <v>128</v>
      </c>
      <c r="Q12325" s="82" t="s">
        <v>100872</v>
      </c>
      <c r="R12325"/>
    </row>
    <row r="12326" spans="12:18" x14ac:dyDescent="0.25">
      <c r="L12326" t="s">
        <v>1685</v>
      </c>
      <c r="M12326" t="s">
        <v>10773</v>
      </c>
      <c r="N12326" t="s">
        <v>49592</v>
      </c>
      <c r="O12326" s="76" t="s">
        <v>4366</v>
      </c>
      <c r="P12326" s="82">
        <v>113</v>
      </c>
      <c r="Q12326" s="82" t="s">
        <v>100873</v>
      </c>
      <c r="R12326"/>
    </row>
    <row r="12327" spans="12:18" x14ac:dyDescent="0.25">
      <c r="L12327" t="s">
        <v>1745</v>
      </c>
      <c r="M12327" t="s">
        <v>33527</v>
      </c>
      <c r="N12327" t="s">
        <v>49593</v>
      </c>
      <c r="O12327" s="76" t="s">
        <v>4356</v>
      </c>
      <c r="P12327" s="82">
        <v>1937</v>
      </c>
      <c r="Q12327" s="82" t="s">
        <v>96275</v>
      </c>
      <c r="R12327"/>
    </row>
    <row r="12328" spans="12:18" x14ac:dyDescent="0.25">
      <c r="L12328" t="s">
        <v>1745</v>
      </c>
      <c r="M12328" t="s">
        <v>8935</v>
      </c>
      <c r="N12328" t="s">
        <v>49594</v>
      </c>
      <c r="O12328" s="76" t="s">
        <v>4356</v>
      </c>
      <c r="P12328" s="82">
        <v>822</v>
      </c>
      <c r="Q12328" s="82" t="s">
        <v>96276</v>
      </c>
      <c r="R12328"/>
    </row>
    <row r="12329" spans="12:18" x14ac:dyDescent="0.25">
      <c r="L12329" t="s">
        <v>1745</v>
      </c>
      <c r="M12329" t="s">
        <v>19124</v>
      </c>
      <c r="N12329" t="s">
        <v>49595</v>
      </c>
      <c r="O12329" s="76" t="s">
        <v>4374</v>
      </c>
      <c r="P12329" s="82">
        <v>16344</v>
      </c>
      <c r="Q12329" s="82" t="s">
        <v>72645</v>
      </c>
      <c r="R12329"/>
    </row>
    <row r="12330" spans="12:18" x14ac:dyDescent="0.25">
      <c r="L12330" t="s">
        <v>1745</v>
      </c>
      <c r="M12330" t="s">
        <v>21137</v>
      </c>
      <c r="N12330" t="s">
        <v>49596</v>
      </c>
      <c r="O12330" s="76" t="s">
        <v>4356</v>
      </c>
      <c r="P12330" s="82">
        <v>3128</v>
      </c>
      <c r="Q12330" s="82" t="s">
        <v>96277</v>
      </c>
      <c r="R12330"/>
    </row>
    <row r="12331" spans="12:18" x14ac:dyDescent="0.25">
      <c r="L12331" t="s">
        <v>1745</v>
      </c>
      <c r="M12331" t="s">
        <v>8936</v>
      </c>
      <c r="N12331" t="s">
        <v>49597</v>
      </c>
      <c r="O12331" s="76" t="s">
        <v>4374</v>
      </c>
      <c r="P12331" s="82">
        <v>11645</v>
      </c>
      <c r="Q12331" s="82" t="s">
        <v>72645</v>
      </c>
      <c r="R12331"/>
    </row>
    <row r="12332" spans="12:18" x14ac:dyDescent="0.25">
      <c r="L12332" t="s">
        <v>1745</v>
      </c>
      <c r="M12332" t="s">
        <v>34751</v>
      </c>
      <c r="N12332" t="s">
        <v>49598</v>
      </c>
      <c r="O12332" s="76" t="s">
        <v>4356</v>
      </c>
      <c r="P12332" s="82">
        <v>947</v>
      </c>
      <c r="Q12332" s="82" t="s">
        <v>96278</v>
      </c>
      <c r="R12332"/>
    </row>
    <row r="12333" spans="12:18" x14ac:dyDescent="0.25">
      <c r="L12333" t="s">
        <v>1745</v>
      </c>
      <c r="M12333" t="s">
        <v>21138</v>
      </c>
      <c r="N12333" t="s">
        <v>49599</v>
      </c>
      <c r="O12333" s="76" t="s">
        <v>4374</v>
      </c>
      <c r="P12333" s="82">
        <v>1272</v>
      </c>
      <c r="Q12333" s="82" t="s">
        <v>72645</v>
      </c>
      <c r="R12333"/>
    </row>
    <row r="12334" spans="12:18" x14ac:dyDescent="0.25">
      <c r="L12334" t="s">
        <v>1745</v>
      </c>
      <c r="M12334" t="s">
        <v>34752</v>
      </c>
      <c r="N12334" t="s">
        <v>49600</v>
      </c>
      <c r="O12334" s="76" t="s">
        <v>4374</v>
      </c>
      <c r="P12334" s="82">
        <v>11284</v>
      </c>
      <c r="Q12334" s="82" t="s">
        <v>96280</v>
      </c>
      <c r="R12334"/>
    </row>
    <row r="12335" spans="12:18" x14ac:dyDescent="0.25">
      <c r="L12335" t="s">
        <v>1745</v>
      </c>
      <c r="M12335" t="s">
        <v>8937</v>
      </c>
      <c r="N12335" t="s">
        <v>49601</v>
      </c>
      <c r="O12335" s="76" t="s">
        <v>4356</v>
      </c>
      <c r="P12335" s="82">
        <v>490</v>
      </c>
      <c r="Q12335" s="82" t="s">
        <v>96281</v>
      </c>
      <c r="R12335"/>
    </row>
    <row r="12336" spans="12:18" x14ac:dyDescent="0.25">
      <c r="L12336" t="s">
        <v>1745</v>
      </c>
      <c r="M12336" t="s">
        <v>21140</v>
      </c>
      <c r="N12336" t="s">
        <v>49602</v>
      </c>
      <c r="O12336" s="76" t="s">
        <v>4374</v>
      </c>
      <c r="P12336" s="82">
        <v>6308</v>
      </c>
      <c r="Q12336" s="82" t="s">
        <v>72645</v>
      </c>
      <c r="R12336"/>
    </row>
    <row r="12337" spans="12:18" x14ac:dyDescent="0.25">
      <c r="L12337" t="s">
        <v>1745</v>
      </c>
      <c r="M12337" t="s">
        <v>19126</v>
      </c>
      <c r="N12337" t="s">
        <v>49603</v>
      </c>
      <c r="O12337" s="76" t="s">
        <v>4356</v>
      </c>
      <c r="P12337" s="82">
        <v>3592</v>
      </c>
      <c r="Q12337" s="82" t="s">
        <v>96282</v>
      </c>
      <c r="R12337"/>
    </row>
    <row r="12338" spans="12:18" x14ac:dyDescent="0.25">
      <c r="L12338" t="s">
        <v>1745</v>
      </c>
      <c r="M12338" t="s">
        <v>34753</v>
      </c>
      <c r="N12338" t="s">
        <v>49604</v>
      </c>
      <c r="O12338" s="76" t="s">
        <v>4450</v>
      </c>
      <c r="P12338" s="82">
        <v>8639</v>
      </c>
      <c r="Q12338" s="82" t="s">
        <v>72645</v>
      </c>
      <c r="R12338"/>
    </row>
    <row r="12339" spans="12:18" x14ac:dyDescent="0.25">
      <c r="L12339" t="s">
        <v>1745</v>
      </c>
      <c r="M12339" t="s">
        <v>10774</v>
      </c>
      <c r="N12339" t="s">
        <v>49605</v>
      </c>
      <c r="O12339" s="76" t="s">
        <v>4374</v>
      </c>
      <c r="P12339" s="82">
        <v>1960</v>
      </c>
      <c r="Q12339" s="82" t="s">
        <v>72645</v>
      </c>
      <c r="R12339"/>
    </row>
    <row r="12340" spans="12:18" x14ac:dyDescent="0.25">
      <c r="L12340" t="s">
        <v>1745</v>
      </c>
      <c r="M12340" t="s">
        <v>10775</v>
      </c>
      <c r="N12340" t="s">
        <v>49606</v>
      </c>
      <c r="O12340" s="76" t="s">
        <v>4356</v>
      </c>
      <c r="P12340" s="82">
        <v>460</v>
      </c>
      <c r="Q12340" s="82" t="s">
        <v>96284</v>
      </c>
      <c r="R12340"/>
    </row>
    <row r="12341" spans="12:18" x14ac:dyDescent="0.25">
      <c r="L12341" t="s">
        <v>1745</v>
      </c>
      <c r="M12341" t="s">
        <v>9910</v>
      </c>
      <c r="N12341" t="s">
        <v>49607</v>
      </c>
      <c r="O12341" s="76" t="s">
        <v>4356</v>
      </c>
      <c r="P12341" s="82">
        <v>272</v>
      </c>
      <c r="Q12341" s="82" t="s">
        <v>96285</v>
      </c>
      <c r="R12341"/>
    </row>
    <row r="12342" spans="12:18" x14ac:dyDescent="0.25">
      <c r="L12342" t="s">
        <v>1745</v>
      </c>
      <c r="M12342" t="s">
        <v>19128</v>
      </c>
      <c r="N12342" t="s">
        <v>49608</v>
      </c>
      <c r="O12342" s="76" t="s">
        <v>4374</v>
      </c>
      <c r="P12342" s="82">
        <v>7993</v>
      </c>
      <c r="Q12342" s="82" t="s">
        <v>72645</v>
      </c>
      <c r="R12342"/>
    </row>
    <row r="12343" spans="12:18" x14ac:dyDescent="0.25">
      <c r="L12343" t="s">
        <v>1745</v>
      </c>
      <c r="M12343" t="s">
        <v>21143</v>
      </c>
      <c r="N12343" t="s">
        <v>49609</v>
      </c>
      <c r="O12343" s="76" t="s">
        <v>4356</v>
      </c>
      <c r="P12343" s="82">
        <v>140</v>
      </c>
      <c r="Q12343" s="82" t="s">
        <v>96287</v>
      </c>
      <c r="R12343"/>
    </row>
    <row r="12344" spans="12:18" x14ac:dyDescent="0.25">
      <c r="L12344" t="s">
        <v>1745</v>
      </c>
      <c r="M12344" t="s">
        <v>8939</v>
      </c>
      <c r="N12344" t="s">
        <v>49610</v>
      </c>
      <c r="O12344" s="76" t="s">
        <v>4356</v>
      </c>
      <c r="P12344" s="82">
        <v>1020</v>
      </c>
      <c r="Q12344" s="82" t="s">
        <v>96288</v>
      </c>
      <c r="R12344"/>
    </row>
    <row r="12345" spans="12:18" x14ac:dyDescent="0.25">
      <c r="L12345" t="s">
        <v>1745</v>
      </c>
      <c r="M12345" t="s">
        <v>10776</v>
      </c>
      <c r="N12345" t="s">
        <v>49611</v>
      </c>
      <c r="O12345" s="76" t="s">
        <v>4356</v>
      </c>
      <c r="P12345" s="82">
        <v>2953</v>
      </c>
      <c r="Q12345" s="82" t="s">
        <v>96289</v>
      </c>
      <c r="R12345"/>
    </row>
    <row r="12346" spans="12:18" x14ac:dyDescent="0.25">
      <c r="L12346" t="s">
        <v>1745</v>
      </c>
      <c r="M12346" t="s">
        <v>21144</v>
      </c>
      <c r="N12346" t="s">
        <v>49612</v>
      </c>
      <c r="O12346" s="76" t="s">
        <v>4374</v>
      </c>
      <c r="P12346" s="82">
        <v>1256</v>
      </c>
      <c r="Q12346" s="82" t="s">
        <v>72645</v>
      </c>
      <c r="R12346"/>
    </row>
    <row r="12347" spans="12:18" x14ac:dyDescent="0.25">
      <c r="L12347" t="s">
        <v>1745</v>
      </c>
      <c r="M12347" t="s">
        <v>10777</v>
      </c>
      <c r="N12347" t="s">
        <v>49613</v>
      </c>
      <c r="O12347" s="76" t="s">
        <v>4356</v>
      </c>
      <c r="P12347" s="82">
        <v>295</v>
      </c>
      <c r="Q12347" s="82" t="s">
        <v>96290</v>
      </c>
      <c r="R12347"/>
    </row>
    <row r="12348" spans="12:18" x14ac:dyDescent="0.25">
      <c r="L12348" t="s">
        <v>1745</v>
      </c>
      <c r="M12348" t="s">
        <v>10778</v>
      </c>
      <c r="N12348" t="s">
        <v>49614</v>
      </c>
      <c r="O12348" s="76" t="s">
        <v>4356</v>
      </c>
      <c r="P12348" s="82">
        <v>438</v>
      </c>
      <c r="Q12348" s="82" t="s">
        <v>96291</v>
      </c>
      <c r="R12348"/>
    </row>
    <row r="12349" spans="12:18" x14ac:dyDescent="0.25">
      <c r="L12349" t="s">
        <v>1745</v>
      </c>
      <c r="M12349" t="s">
        <v>34754</v>
      </c>
      <c r="N12349" t="s">
        <v>49615</v>
      </c>
      <c r="O12349" s="76" t="s">
        <v>4356</v>
      </c>
      <c r="P12349" s="82">
        <v>503</v>
      </c>
      <c r="Q12349" s="82" t="s">
        <v>96292</v>
      </c>
      <c r="R12349"/>
    </row>
    <row r="12350" spans="12:18" x14ac:dyDescent="0.25">
      <c r="L12350" t="s">
        <v>1745</v>
      </c>
      <c r="M12350" t="s">
        <v>21145</v>
      </c>
      <c r="N12350" t="s">
        <v>49616</v>
      </c>
      <c r="O12350" s="76" t="s">
        <v>4356</v>
      </c>
      <c r="P12350" s="82">
        <v>296</v>
      </c>
      <c r="Q12350" s="82" t="s">
        <v>96293</v>
      </c>
      <c r="R12350"/>
    </row>
    <row r="12351" spans="12:18" x14ac:dyDescent="0.25">
      <c r="L12351" t="s">
        <v>1745</v>
      </c>
      <c r="M12351" t="s">
        <v>20883</v>
      </c>
      <c r="N12351" t="s">
        <v>49617</v>
      </c>
      <c r="O12351" s="76" t="s">
        <v>4356</v>
      </c>
      <c r="P12351" s="82">
        <v>1153</v>
      </c>
      <c r="Q12351" s="82" t="s">
        <v>96294</v>
      </c>
      <c r="R12351"/>
    </row>
    <row r="12352" spans="12:18" x14ac:dyDescent="0.25">
      <c r="L12352" t="s">
        <v>1745</v>
      </c>
      <c r="M12352" t="s">
        <v>19132</v>
      </c>
      <c r="N12352" t="s">
        <v>49618</v>
      </c>
      <c r="O12352" s="76" t="s">
        <v>4356</v>
      </c>
      <c r="P12352" s="82">
        <v>2063</v>
      </c>
      <c r="Q12352" s="82" t="s">
        <v>96296</v>
      </c>
      <c r="R12352"/>
    </row>
    <row r="12353" spans="12:18" x14ac:dyDescent="0.25">
      <c r="L12353" t="s">
        <v>1745</v>
      </c>
      <c r="M12353" t="s">
        <v>21146</v>
      </c>
      <c r="N12353" t="s">
        <v>49619</v>
      </c>
      <c r="O12353" s="76" t="s">
        <v>4356</v>
      </c>
      <c r="P12353" s="82">
        <v>120</v>
      </c>
      <c r="Q12353" s="82" t="s">
        <v>96297</v>
      </c>
      <c r="R12353"/>
    </row>
    <row r="12354" spans="12:18" x14ac:dyDescent="0.25">
      <c r="L12354" t="s">
        <v>1745</v>
      </c>
      <c r="M12354" t="s">
        <v>21147</v>
      </c>
      <c r="N12354" t="s">
        <v>49620</v>
      </c>
      <c r="O12354" s="76" t="s">
        <v>4374</v>
      </c>
      <c r="P12354" s="82">
        <v>7278</v>
      </c>
      <c r="Q12354" s="82" t="s">
        <v>72645</v>
      </c>
      <c r="R12354"/>
    </row>
    <row r="12355" spans="12:18" x14ac:dyDescent="0.25">
      <c r="L12355" t="s">
        <v>1745</v>
      </c>
      <c r="M12355" t="s">
        <v>10779</v>
      </c>
      <c r="N12355" t="s">
        <v>49621</v>
      </c>
      <c r="O12355" s="76" t="s">
        <v>4356</v>
      </c>
      <c r="P12355" s="82">
        <v>871</v>
      </c>
      <c r="Q12355" s="82" t="s">
        <v>96298</v>
      </c>
      <c r="R12355"/>
    </row>
    <row r="12356" spans="12:18" x14ac:dyDescent="0.25">
      <c r="L12356" t="s">
        <v>1745</v>
      </c>
      <c r="M12356" t="s">
        <v>21148</v>
      </c>
      <c r="N12356" t="s">
        <v>49622</v>
      </c>
      <c r="O12356" s="76" t="s">
        <v>4356</v>
      </c>
      <c r="P12356" s="82">
        <v>456</v>
      </c>
      <c r="Q12356" s="82" t="s">
        <v>96299</v>
      </c>
      <c r="R12356"/>
    </row>
    <row r="12357" spans="12:18" x14ac:dyDescent="0.25">
      <c r="L12357" t="s">
        <v>1745</v>
      </c>
      <c r="M12357" t="s">
        <v>21149</v>
      </c>
      <c r="N12357" t="s">
        <v>49623</v>
      </c>
      <c r="O12357" s="76" t="s">
        <v>4356</v>
      </c>
      <c r="P12357" s="82">
        <v>704</v>
      </c>
      <c r="Q12357" s="82" t="s">
        <v>96300</v>
      </c>
      <c r="R12357"/>
    </row>
    <row r="12358" spans="12:18" x14ac:dyDescent="0.25">
      <c r="L12358" t="s">
        <v>1745</v>
      </c>
      <c r="M12358" t="s">
        <v>10780</v>
      </c>
      <c r="N12358" t="s">
        <v>49624</v>
      </c>
      <c r="O12358" s="76" t="s">
        <v>4356</v>
      </c>
      <c r="P12358" s="82">
        <v>4772</v>
      </c>
      <c r="Q12358" s="82" t="s">
        <v>96301</v>
      </c>
      <c r="R12358"/>
    </row>
    <row r="12359" spans="12:18" x14ac:dyDescent="0.25">
      <c r="L12359" t="s">
        <v>1745</v>
      </c>
      <c r="M12359" t="s">
        <v>21150</v>
      </c>
      <c r="N12359" t="s">
        <v>49625</v>
      </c>
      <c r="O12359" s="76" t="s">
        <v>4374</v>
      </c>
      <c r="P12359" s="82">
        <v>2267</v>
      </c>
      <c r="Q12359" s="82" t="s">
        <v>72645</v>
      </c>
      <c r="R12359"/>
    </row>
    <row r="12360" spans="12:18" x14ac:dyDescent="0.25">
      <c r="L12360" t="s">
        <v>1745</v>
      </c>
      <c r="M12360" t="s">
        <v>34755</v>
      </c>
      <c r="N12360" t="s">
        <v>49626</v>
      </c>
      <c r="O12360" s="76" t="s">
        <v>4356</v>
      </c>
      <c r="P12360" s="82">
        <v>909</v>
      </c>
      <c r="Q12360" s="82" t="s">
        <v>96302</v>
      </c>
      <c r="R12360"/>
    </row>
    <row r="12361" spans="12:18" x14ac:dyDescent="0.25">
      <c r="L12361" t="s">
        <v>1745</v>
      </c>
      <c r="M12361" t="s">
        <v>34756</v>
      </c>
      <c r="N12361" t="s">
        <v>49627</v>
      </c>
      <c r="O12361" s="76" t="s">
        <v>4450</v>
      </c>
      <c r="P12361" s="82">
        <v>28601</v>
      </c>
      <c r="Q12361" s="82" t="s">
        <v>72645</v>
      </c>
      <c r="R12361"/>
    </row>
    <row r="12362" spans="12:18" x14ac:dyDescent="0.25">
      <c r="L12362" t="s">
        <v>1745</v>
      </c>
      <c r="M12362" t="s">
        <v>21151</v>
      </c>
      <c r="N12362" t="s">
        <v>49628</v>
      </c>
      <c r="O12362" s="76" t="s">
        <v>4356</v>
      </c>
      <c r="P12362" s="82">
        <v>1187</v>
      </c>
      <c r="Q12362" s="82" t="s">
        <v>96303</v>
      </c>
      <c r="R12362"/>
    </row>
    <row r="12363" spans="12:18" x14ac:dyDescent="0.25">
      <c r="L12363" t="s">
        <v>1745</v>
      </c>
      <c r="M12363" t="s">
        <v>8940</v>
      </c>
      <c r="N12363" t="s">
        <v>49629</v>
      </c>
      <c r="O12363" s="76" t="s">
        <v>4356</v>
      </c>
      <c r="P12363" s="82">
        <v>5529</v>
      </c>
      <c r="Q12363" s="82" t="s">
        <v>96304</v>
      </c>
      <c r="R12363"/>
    </row>
    <row r="12364" spans="12:18" x14ac:dyDescent="0.25">
      <c r="L12364" t="s">
        <v>1745</v>
      </c>
      <c r="M12364" t="s">
        <v>21152</v>
      </c>
      <c r="N12364" t="s">
        <v>49630</v>
      </c>
      <c r="O12364" s="76" t="s">
        <v>4366</v>
      </c>
      <c r="P12364" s="82">
        <v>257</v>
      </c>
      <c r="Q12364" s="82" t="s">
        <v>96305</v>
      </c>
      <c r="R12364"/>
    </row>
    <row r="12365" spans="12:18" x14ac:dyDescent="0.25">
      <c r="L12365" t="s">
        <v>1745</v>
      </c>
      <c r="M12365" t="s">
        <v>10781</v>
      </c>
      <c r="N12365" t="s">
        <v>49631</v>
      </c>
      <c r="O12365" s="76" t="s">
        <v>4356</v>
      </c>
      <c r="P12365" s="82">
        <v>225</v>
      </c>
      <c r="Q12365" s="82" t="s">
        <v>96306</v>
      </c>
      <c r="R12365"/>
    </row>
    <row r="12366" spans="12:18" x14ac:dyDescent="0.25">
      <c r="L12366" t="s">
        <v>1745</v>
      </c>
      <c r="M12366" t="s">
        <v>10782</v>
      </c>
      <c r="N12366" t="s">
        <v>49632</v>
      </c>
      <c r="O12366" s="76" t="s">
        <v>4356</v>
      </c>
      <c r="P12366" s="82">
        <v>333</v>
      </c>
      <c r="Q12366" s="82" t="s">
        <v>96307</v>
      </c>
      <c r="R12366"/>
    </row>
    <row r="12367" spans="12:18" x14ac:dyDescent="0.25">
      <c r="L12367" t="s">
        <v>1745</v>
      </c>
      <c r="M12367" t="s">
        <v>34757</v>
      </c>
      <c r="N12367" t="s">
        <v>49633</v>
      </c>
      <c r="O12367" s="76" t="s">
        <v>4356</v>
      </c>
      <c r="P12367" s="82">
        <v>1104</v>
      </c>
      <c r="Q12367" s="82" t="s">
        <v>96308</v>
      </c>
      <c r="R12367"/>
    </row>
    <row r="12368" spans="12:18" x14ac:dyDescent="0.25">
      <c r="L12368" t="s">
        <v>1745</v>
      </c>
      <c r="M12368" t="s">
        <v>21153</v>
      </c>
      <c r="N12368" t="s">
        <v>49634</v>
      </c>
      <c r="O12368" s="76" t="s">
        <v>4356</v>
      </c>
      <c r="P12368" s="82">
        <v>1795</v>
      </c>
      <c r="Q12368" s="82" t="s">
        <v>96309</v>
      </c>
      <c r="R12368"/>
    </row>
    <row r="12369" spans="12:18" x14ac:dyDescent="0.25">
      <c r="L12369" t="s">
        <v>1745</v>
      </c>
      <c r="M12369" t="s">
        <v>34758</v>
      </c>
      <c r="N12369" t="s">
        <v>49635</v>
      </c>
      <c r="O12369" s="76" t="s">
        <v>4356</v>
      </c>
      <c r="P12369" s="82">
        <v>263</v>
      </c>
      <c r="Q12369" s="82" t="s">
        <v>96310</v>
      </c>
      <c r="R12369"/>
    </row>
    <row r="12370" spans="12:18" x14ac:dyDescent="0.25">
      <c r="L12370" t="s">
        <v>1745</v>
      </c>
      <c r="M12370" t="s">
        <v>10783</v>
      </c>
      <c r="N12370" t="s">
        <v>49636</v>
      </c>
      <c r="O12370" s="76" t="s">
        <v>4356</v>
      </c>
      <c r="P12370" s="82">
        <v>2227</v>
      </c>
      <c r="Q12370" s="82" t="s">
        <v>96311</v>
      </c>
      <c r="R12370"/>
    </row>
    <row r="12371" spans="12:18" x14ac:dyDescent="0.25">
      <c r="L12371" t="s">
        <v>1745</v>
      </c>
      <c r="M12371" t="s">
        <v>19134</v>
      </c>
      <c r="N12371" t="s">
        <v>49637</v>
      </c>
      <c r="O12371" s="76" t="s">
        <v>4356</v>
      </c>
      <c r="P12371" s="82">
        <v>620</v>
      </c>
      <c r="Q12371" s="82" t="s">
        <v>96312</v>
      </c>
      <c r="R12371"/>
    </row>
    <row r="12372" spans="12:18" x14ac:dyDescent="0.25">
      <c r="L12372" t="s">
        <v>1745</v>
      </c>
      <c r="M12372" t="s">
        <v>19136</v>
      </c>
      <c r="N12372" t="s">
        <v>49638</v>
      </c>
      <c r="O12372" s="76" t="s">
        <v>4374</v>
      </c>
      <c r="P12372" s="82">
        <v>10706</v>
      </c>
      <c r="Q12372" s="82" t="s">
        <v>72645</v>
      </c>
      <c r="R12372"/>
    </row>
    <row r="12373" spans="12:18" x14ac:dyDescent="0.25">
      <c r="L12373" t="s">
        <v>1745</v>
      </c>
      <c r="M12373" t="s">
        <v>21154</v>
      </c>
      <c r="N12373" t="s">
        <v>49639</v>
      </c>
      <c r="O12373" s="76" t="s">
        <v>4356</v>
      </c>
      <c r="P12373" s="82">
        <v>231</v>
      </c>
      <c r="Q12373" s="82" t="s">
        <v>96314</v>
      </c>
      <c r="R12373"/>
    </row>
    <row r="12374" spans="12:18" x14ac:dyDescent="0.25">
      <c r="L12374" t="s">
        <v>1745</v>
      </c>
      <c r="M12374" t="s">
        <v>19138</v>
      </c>
      <c r="N12374" t="s">
        <v>49640</v>
      </c>
      <c r="O12374" s="76" t="s">
        <v>4356</v>
      </c>
      <c r="P12374" s="82">
        <v>287</v>
      </c>
      <c r="Q12374" s="82" t="s">
        <v>96315</v>
      </c>
      <c r="R12374"/>
    </row>
    <row r="12375" spans="12:18" x14ac:dyDescent="0.25">
      <c r="L12375" t="s">
        <v>1745</v>
      </c>
      <c r="M12375" t="s">
        <v>10784</v>
      </c>
      <c r="N12375" t="s">
        <v>49641</v>
      </c>
      <c r="O12375" s="76" t="s">
        <v>4366</v>
      </c>
      <c r="P12375" s="82">
        <v>469</v>
      </c>
      <c r="Q12375" s="82" t="s">
        <v>96316</v>
      </c>
      <c r="R12375"/>
    </row>
    <row r="12376" spans="12:18" x14ac:dyDescent="0.25">
      <c r="L12376" t="s">
        <v>1745</v>
      </c>
      <c r="M12376" t="s">
        <v>19141</v>
      </c>
      <c r="N12376" t="s">
        <v>49642</v>
      </c>
      <c r="O12376" s="76" t="s">
        <v>4450</v>
      </c>
      <c r="P12376" s="82">
        <v>15833</v>
      </c>
      <c r="Q12376" s="82" t="s">
        <v>72645</v>
      </c>
      <c r="R12376"/>
    </row>
    <row r="12377" spans="12:18" x14ac:dyDescent="0.25">
      <c r="L12377" t="s">
        <v>1745</v>
      </c>
      <c r="M12377" t="s">
        <v>19143</v>
      </c>
      <c r="N12377" t="s">
        <v>49643</v>
      </c>
      <c r="O12377" s="76" t="s">
        <v>4356</v>
      </c>
      <c r="P12377" s="82">
        <v>906</v>
      </c>
      <c r="Q12377" s="82" t="s">
        <v>96317</v>
      </c>
      <c r="R12377"/>
    </row>
    <row r="12378" spans="12:18" x14ac:dyDescent="0.25">
      <c r="L12378" t="s">
        <v>1745</v>
      </c>
      <c r="M12378" t="s">
        <v>8942</v>
      </c>
      <c r="N12378" t="s">
        <v>49644</v>
      </c>
      <c r="O12378" s="76" t="s">
        <v>4374</v>
      </c>
      <c r="P12378" s="82">
        <v>4835</v>
      </c>
      <c r="Q12378" s="82" t="s">
        <v>96318</v>
      </c>
      <c r="R12378"/>
    </row>
    <row r="12379" spans="12:18" x14ac:dyDescent="0.25">
      <c r="L12379" t="s">
        <v>1745</v>
      </c>
      <c r="M12379" t="s">
        <v>8943</v>
      </c>
      <c r="N12379" t="s">
        <v>49645</v>
      </c>
      <c r="O12379" s="76" t="s">
        <v>4356</v>
      </c>
      <c r="P12379" s="82">
        <v>303</v>
      </c>
      <c r="Q12379" s="82" t="s">
        <v>96319</v>
      </c>
      <c r="R12379"/>
    </row>
    <row r="12380" spans="12:18" x14ac:dyDescent="0.25">
      <c r="L12380" t="s">
        <v>1745</v>
      </c>
      <c r="M12380" t="s">
        <v>34759</v>
      </c>
      <c r="N12380" t="s">
        <v>49646</v>
      </c>
      <c r="O12380" s="76" t="s">
        <v>4356</v>
      </c>
      <c r="P12380" s="82">
        <v>465</v>
      </c>
      <c r="Q12380" s="82" t="s">
        <v>96320</v>
      </c>
      <c r="R12380"/>
    </row>
    <row r="12381" spans="12:18" x14ac:dyDescent="0.25">
      <c r="L12381" t="s">
        <v>1745</v>
      </c>
      <c r="M12381" t="s">
        <v>8944</v>
      </c>
      <c r="N12381" t="s">
        <v>49647</v>
      </c>
      <c r="O12381" s="76" t="s">
        <v>4356</v>
      </c>
      <c r="P12381" s="82">
        <v>947</v>
      </c>
      <c r="Q12381" s="82" t="s">
        <v>96321</v>
      </c>
      <c r="R12381"/>
    </row>
    <row r="12382" spans="12:18" x14ac:dyDescent="0.25">
      <c r="L12382" t="s">
        <v>1745</v>
      </c>
      <c r="M12382" t="s">
        <v>10785</v>
      </c>
      <c r="N12382" t="s">
        <v>49648</v>
      </c>
      <c r="O12382" s="76" t="s">
        <v>4356</v>
      </c>
      <c r="P12382" s="82">
        <v>747</v>
      </c>
      <c r="Q12382" s="82" t="s">
        <v>96322</v>
      </c>
      <c r="R12382"/>
    </row>
    <row r="12383" spans="12:18" x14ac:dyDescent="0.25">
      <c r="L12383" t="s">
        <v>1745</v>
      </c>
      <c r="M12383" t="s">
        <v>8945</v>
      </c>
      <c r="N12383" t="s">
        <v>49649</v>
      </c>
      <c r="O12383" s="76" t="s">
        <v>4450</v>
      </c>
      <c r="P12383" s="82">
        <v>254436</v>
      </c>
      <c r="Q12383" s="82" t="s">
        <v>72645</v>
      </c>
      <c r="R12383"/>
    </row>
    <row r="12384" spans="12:18" x14ac:dyDescent="0.25">
      <c r="L12384" t="s">
        <v>1745</v>
      </c>
      <c r="M12384" t="s">
        <v>21155</v>
      </c>
      <c r="N12384" t="s">
        <v>49650</v>
      </c>
      <c r="O12384" s="76" t="s">
        <v>4366</v>
      </c>
      <c r="P12384" s="82">
        <v>39</v>
      </c>
      <c r="Q12384" s="82" t="s">
        <v>96323</v>
      </c>
      <c r="R12384"/>
    </row>
    <row r="12385" spans="12:18" x14ac:dyDescent="0.25">
      <c r="L12385" t="s">
        <v>1745</v>
      </c>
      <c r="M12385" t="s">
        <v>34760</v>
      </c>
      <c r="N12385" t="s">
        <v>49651</v>
      </c>
      <c r="O12385" s="76" t="s">
        <v>4374</v>
      </c>
      <c r="P12385" s="82">
        <v>3631</v>
      </c>
      <c r="Q12385" s="82" t="s">
        <v>72645</v>
      </c>
      <c r="R12385"/>
    </row>
    <row r="12386" spans="12:18" x14ac:dyDescent="0.25">
      <c r="L12386" t="s">
        <v>1745</v>
      </c>
      <c r="M12386" t="s">
        <v>8946</v>
      </c>
      <c r="N12386" t="s">
        <v>49652</v>
      </c>
      <c r="O12386" s="76" t="s">
        <v>4356</v>
      </c>
      <c r="P12386" s="82">
        <v>93</v>
      </c>
      <c r="Q12386" s="82" t="s">
        <v>96324</v>
      </c>
      <c r="R12386"/>
    </row>
    <row r="12387" spans="12:18" x14ac:dyDescent="0.25">
      <c r="L12387" t="s">
        <v>1745</v>
      </c>
      <c r="M12387" t="s">
        <v>19146</v>
      </c>
      <c r="N12387" t="s">
        <v>49653</v>
      </c>
      <c r="O12387" s="76" t="s">
        <v>4356</v>
      </c>
      <c r="P12387" s="82">
        <v>2243</v>
      </c>
      <c r="Q12387" s="82" t="s">
        <v>96325</v>
      </c>
      <c r="R12387"/>
    </row>
    <row r="12388" spans="12:18" x14ac:dyDescent="0.25">
      <c r="L12388" t="s">
        <v>1745</v>
      </c>
      <c r="M12388" t="s">
        <v>19148</v>
      </c>
      <c r="N12388" t="s">
        <v>49654</v>
      </c>
      <c r="O12388" s="76" t="s">
        <v>4366</v>
      </c>
      <c r="P12388" s="82">
        <v>79</v>
      </c>
      <c r="Q12388" s="82" t="s">
        <v>96326</v>
      </c>
      <c r="R12388"/>
    </row>
    <row r="12389" spans="12:18" x14ac:dyDescent="0.25">
      <c r="L12389" t="s">
        <v>1745</v>
      </c>
      <c r="M12389" t="s">
        <v>21156</v>
      </c>
      <c r="N12389" t="s">
        <v>49655</v>
      </c>
      <c r="O12389" s="76" t="s">
        <v>4356</v>
      </c>
      <c r="P12389" s="82">
        <v>667</v>
      </c>
      <c r="Q12389" s="82" t="s">
        <v>96327</v>
      </c>
      <c r="R12389"/>
    </row>
    <row r="12390" spans="12:18" x14ac:dyDescent="0.25">
      <c r="L12390" t="s">
        <v>1745</v>
      </c>
      <c r="M12390" t="s">
        <v>19152</v>
      </c>
      <c r="N12390" t="s">
        <v>49656</v>
      </c>
      <c r="O12390" s="76" t="s">
        <v>4356</v>
      </c>
      <c r="P12390" s="82">
        <v>1288</v>
      </c>
      <c r="Q12390" s="82" t="s">
        <v>96328</v>
      </c>
      <c r="R12390"/>
    </row>
    <row r="12391" spans="12:18" x14ac:dyDescent="0.25">
      <c r="L12391" t="s">
        <v>1745</v>
      </c>
      <c r="M12391" t="s">
        <v>34761</v>
      </c>
      <c r="N12391" t="s">
        <v>49657</v>
      </c>
      <c r="O12391" s="76" t="s">
        <v>4356</v>
      </c>
      <c r="P12391" s="82">
        <v>239</v>
      </c>
      <c r="Q12391" s="82" t="s">
        <v>96329</v>
      </c>
      <c r="R12391"/>
    </row>
    <row r="12392" spans="12:18" x14ac:dyDescent="0.25">
      <c r="L12392" t="s">
        <v>1745</v>
      </c>
      <c r="M12392" t="s">
        <v>19154</v>
      </c>
      <c r="N12392" t="s">
        <v>49658</v>
      </c>
      <c r="O12392" s="76" t="s">
        <v>4356</v>
      </c>
      <c r="P12392" s="82">
        <v>1605</v>
      </c>
      <c r="Q12392" s="82" t="s">
        <v>96330</v>
      </c>
      <c r="R12392"/>
    </row>
    <row r="12393" spans="12:18" x14ac:dyDescent="0.25">
      <c r="L12393" t="s">
        <v>1745</v>
      </c>
      <c r="M12393" t="s">
        <v>34762</v>
      </c>
      <c r="N12393" t="s">
        <v>49659</v>
      </c>
      <c r="O12393" s="76" t="s">
        <v>4356</v>
      </c>
      <c r="P12393" s="82">
        <v>194</v>
      </c>
      <c r="Q12393" s="82" t="s">
        <v>96331</v>
      </c>
      <c r="R12393"/>
    </row>
    <row r="12394" spans="12:18" x14ac:dyDescent="0.25">
      <c r="L12394" t="s">
        <v>1745</v>
      </c>
      <c r="M12394" t="s">
        <v>34763</v>
      </c>
      <c r="N12394" t="s">
        <v>49660</v>
      </c>
      <c r="O12394" s="76" t="s">
        <v>4450</v>
      </c>
      <c r="P12394" s="82">
        <v>17924</v>
      </c>
      <c r="Q12394" s="82" t="s">
        <v>72645</v>
      </c>
      <c r="R12394"/>
    </row>
    <row r="12395" spans="12:18" x14ac:dyDescent="0.25">
      <c r="L12395" t="s">
        <v>1745</v>
      </c>
      <c r="M12395" t="s">
        <v>19156</v>
      </c>
      <c r="N12395" t="s">
        <v>49661</v>
      </c>
      <c r="O12395" s="76" t="s">
        <v>4356</v>
      </c>
      <c r="P12395" s="82">
        <v>787</v>
      </c>
      <c r="Q12395" s="82" t="s">
        <v>96332</v>
      </c>
      <c r="R12395"/>
    </row>
    <row r="12396" spans="12:18" x14ac:dyDescent="0.25">
      <c r="L12396" t="s">
        <v>1745</v>
      </c>
      <c r="M12396" t="s">
        <v>21157</v>
      </c>
      <c r="N12396" t="s">
        <v>49662</v>
      </c>
      <c r="O12396" s="76" t="s">
        <v>4356</v>
      </c>
      <c r="P12396" s="82">
        <v>2393</v>
      </c>
      <c r="Q12396" s="82" t="s">
        <v>96333</v>
      </c>
      <c r="R12396"/>
    </row>
    <row r="12397" spans="12:18" x14ac:dyDescent="0.25">
      <c r="L12397" t="s">
        <v>1745</v>
      </c>
      <c r="M12397" t="s">
        <v>21158</v>
      </c>
      <c r="N12397" t="s">
        <v>49663</v>
      </c>
      <c r="O12397" s="76" t="s">
        <v>4356</v>
      </c>
      <c r="P12397" s="82">
        <v>513</v>
      </c>
      <c r="Q12397" s="82" t="s">
        <v>96334</v>
      </c>
      <c r="R12397"/>
    </row>
    <row r="12398" spans="12:18" x14ac:dyDescent="0.25">
      <c r="L12398" t="s">
        <v>1745</v>
      </c>
      <c r="M12398" t="s">
        <v>8947</v>
      </c>
      <c r="N12398" t="s">
        <v>49664</v>
      </c>
      <c r="O12398" s="76" t="s">
        <v>4356</v>
      </c>
      <c r="P12398" s="82">
        <v>357</v>
      </c>
      <c r="Q12398" s="82" t="s">
        <v>96335</v>
      </c>
      <c r="R12398"/>
    </row>
    <row r="12399" spans="12:18" x14ac:dyDescent="0.25">
      <c r="L12399" t="s">
        <v>1745</v>
      </c>
      <c r="M12399" t="s">
        <v>21159</v>
      </c>
      <c r="N12399" t="s">
        <v>49665</v>
      </c>
      <c r="O12399" s="76" t="s">
        <v>4374</v>
      </c>
      <c r="P12399" s="82">
        <v>6097</v>
      </c>
      <c r="Q12399" s="82" t="s">
        <v>72645</v>
      </c>
      <c r="R12399"/>
    </row>
    <row r="12400" spans="12:18" x14ac:dyDescent="0.25">
      <c r="L12400" t="s">
        <v>1745</v>
      </c>
      <c r="M12400" t="s">
        <v>34764</v>
      </c>
      <c r="N12400" t="s">
        <v>49666</v>
      </c>
      <c r="O12400" s="76" t="s">
        <v>4356</v>
      </c>
      <c r="P12400" s="82">
        <v>2789</v>
      </c>
      <c r="Q12400" s="82" t="s">
        <v>96336</v>
      </c>
      <c r="R12400"/>
    </row>
    <row r="12401" spans="12:18" x14ac:dyDescent="0.25">
      <c r="L12401" t="s">
        <v>1745</v>
      </c>
      <c r="M12401" t="s">
        <v>8948</v>
      </c>
      <c r="N12401" t="s">
        <v>49667</v>
      </c>
      <c r="O12401" s="76" t="s">
        <v>4374</v>
      </c>
      <c r="P12401" s="82">
        <v>1249</v>
      </c>
      <c r="Q12401" s="82" t="s">
        <v>72645</v>
      </c>
      <c r="R12401"/>
    </row>
    <row r="12402" spans="12:18" x14ac:dyDescent="0.25">
      <c r="L12402" t="s">
        <v>1745</v>
      </c>
      <c r="M12402" t="s">
        <v>8949</v>
      </c>
      <c r="N12402" t="s">
        <v>49668</v>
      </c>
      <c r="O12402" s="76" t="s">
        <v>4356</v>
      </c>
      <c r="P12402" s="82">
        <v>1004</v>
      </c>
      <c r="Q12402" s="82" t="s">
        <v>96337</v>
      </c>
      <c r="R12402"/>
    </row>
    <row r="12403" spans="12:18" x14ac:dyDescent="0.25">
      <c r="L12403" t="s">
        <v>1745</v>
      </c>
      <c r="M12403" t="s">
        <v>9916</v>
      </c>
      <c r="N12403" t="s">
        <v>49669</v>
      </c>
      <c r="O12403" s="76" t="s">
        <v>4374</v>
      </c>
      <c r="P12403" s="82">
        <v>1625</v>
      </c>
      <c r="Q12403" s="82" t="s">
        <v>72645</v>
      </c>
      <c r="R12403"/>
    </row>
    <row r="12404" spans="12:18" x14ac:dyDescent="0.25">
      <c r="L12404" t="s">
        <v>1745</v>
      </c>
      <c r="M12404" t="s">
        <v>8950</v>
      </c>
      <c r="N12404" t="s">
        <v>49670</v>
      </c>
      <c r="O12404" s="76" t="s">
        <v>4374</v>
      </c>
      <c r="P12404" s="82">
        <v>2885</v>
      </c>
      <c r="Q12404" s="82" t="s">
        <v>72645</v>
      </c>
      <c r="R12404"/>
    </row>
    <row r="12405" spans="12:18" x14ac:dyDescent="0.25">
      <c r="L12405" t="s">
        <v>1745</v>
      </c>
      <c r="M12405" t="s">
        <v>34765</v>
      </c>
      <c r="N12405" t="s">
        <v>49671</v>
      </c>
      <c r="O12405" s="76" t="s">
        <v>4356</v>
      </c>
      <c r="P12405" s="82">
        <v>362</v>
      </c>
      <c r="Q12405" s="82" t="s">
        <v>96338</v>
      </c>
      <c r="R12405"/>
    </row>
    <row r="12406" spans="12:18" x14ac:dyDescent="0.25">
      <c r="L12406" t="s">
        <v>1745</v>
      </c>
      <c r="M12406" t="s">
        <v>34766</v>
      </c>
      <c r="N12406" t="s">
        <v>49672</v>
      </c>
      <c r="O12406" s="76" t="s">
        <v>4356</v>
      </c>
      <c r="P12406" s="82">
        <v>412</v>
      </c>
      <c r="Q12406" s="82" t="s">
        <v>96339</v>
      </c>
      <c r="R12406"/>
    </row>
    <row r="12407" spans="12:18" x14ac:dyDescent="0.25">
      <c r="L12407" t="s">
        <v>1745</v>
      </c>
      <c r="M12407" t="s">
        <v>10786</v>
      </c>
      <c r="N12407" t="s">
        <v>49673</v>
      </c>
      <c r="O12407" s="76" t="s">
        <v>4356</v>
      </c>
      <c r="P12407" s="82">
        <v>603</v>
      </c>
      <c r="Q12407" s="82" t="s">
        <v>96340</v>
      </c>
      <c r="R12407"/>
    </row>
    <row r="12408" spans="12:18" x14ac:dyDescent="0.25">
      <c r="L12408" t="s">
        <v>1745</v>
      </c>
      <c r="M12408" t="s">
        <v>19157</v>
      </c>
      <c r="N12408" t="s">
        <v>49674</v>
      </c>
      <c r="O12408" s="76" t="s">
        <v>4356</v>
      </c>
      <c r="P12408" s="82">
        <v>496</v>
      </c>
      <c r="Q12408" s="82" t="s">
        <v>96341</v>
      </c>
      <c r="R12408"/>
    </row>
    <row r="12409" spans="12:18" x14ac:dyDescent="0.25">
      <c r="L12409" t="s">
        <v>1745</v>
      </c>
      <c r="M12409" t="s">
        <v>21160</v>
      </c>
      <c r="N12409" t="s">
        <v>49675</v>
      </c>
      <c r="O12409" s="76" t="s">
        <v>4374</v>
      </c>
      <c r="P12409" s="82">
        <v>5539</v>
      </c>
      <c r="Q12409" s="82" t="s">
        <v>72645</v>
      </c>
      <c r="R12409"/>
    </row>
    <row r="12410" spans="12:18" x14ac:dyDescent="0.25">
      <c r="L12410" t="s">
        <v>1745</v>
      </c>
      <c r="M12410" t="s">
        <v>34767</v>
      </c>
      <c r="N12410" t="s">
        <v>49676</v>
      </c>
      <c r="O12410" s="76" t="s">
        <v>4356</v>
      </c>
      <c r="P12410" s="82">
        <v>721</v>
      </c>
      <c r="Q12410" s="82" t="s">
        <v>96342</v>
      </c>
      <c r="R12410"/>
    </row>
    <row r="12411" spans="12:18" x14ac:dyDescent="0.25">
      <c r="L12411" t="s">
        <v>1745</v>
      </c>
      <c r="M12411" t="s">
        <v>10787</v>
      </c>
      <c r="N12411" t="s">
        <v>49677</v>
      </c>
      <c r="O12411" s="76" t="s">
        <v>4366</v>
      </c>
      <c r="P12411" s="82">
        <v>225</v>
      </c>
      <c r="Q12411" s="82" t="s">
        <v>96343</v>
      </c>
      <c r="R12411"/>
    </row>
    <row r="12412" spans="12:18" x14ac:dyDescent="0.25">
      <c r="L12412" t="s">
        <v>1745</v>
      </c>
      <c r="M12412" t="s">
        <v>8951</v>
      </c>
      <c r="N12412" t="s">
        <v>49678</v>
      </c>
      <c r="O12412" s="76" t="s">
        <v>4356</v>
      </c>
      <c r="P12412" s="82">
        <v>1281</v>
      </c>
      <c r="Q12412" s="82" t="s">
        <v>96344</v>
      </c>
      <c r="R12412"/>
    </row>
    <row r="12413" spans="12:18" x14ac:dyDescent="0.25">
      <c r="L12413" t="s">
        <v>1745</v>
      </c>
      <c r="M12413" t="s">
        <v>19159</v>
      </c>
      <c r="N12413" t="s">
        <v>49679</v>
      </c>
      <c r="O12413" s="76" t="s">
        <v>4374</v>
      </c>
      <c r="P12413" s="82">
        <v>8091</v>
      </c>
      <c r="Q12413" s="82" t="s">
        <v>72645</v>
      </c>
      <c r="R12413"/>
    </row>
    <row r="12414" spans="12:18" x14ac:dyDescent="0.25">
      <c r="L12414" t="s">
        <v>1745</v>
      </c>
      <c r="M12414" t="s">
        <v>8952</v>
      </c>
      <c r="N12414" t="s">
        <v>49680</v>
      </c>
      <c r="O12414" s="76" t="s">
        <v>4356</v>
      </c>
      <c r="P12414" s="82">
        <v>2413</v>
      </c>
      <c r="Q12414" s="82" t="s">
        <v>96345</v>
      </c>
      <c r="R12414"/>
    </row>
    <row r="12415" spans="12:18" x14ac:dyDescent="0.25">
      <c r="L12415" t="s">
        <v>1745</v>
      </c>
      <c r="M12415" t="s">
        <v>10788</v>
      </c>
      <c r="N12415" t="s">
        <v>49681</v>
      </c>
      <c r="O12415" s="76" t="s">
        <v>4356</v>
      </c>
      <c r="P12415" s="82">
        <v>498</v>
      </c>
      <c r="Q12415" s="82" t="s">
        <v>96346</v>
      </c>
      <c r="R12415"/>
    </row>
    <row r="12416" spans="12:18" x14ac:dyDescent="0.25">
      <c r="L12416" t="s">
        <v>1745</v>
      </c>
      <c r="M12416" t="s">
        <v>8953</v>
      </c>
      <c r="N12416" t="s">
        <v>49682</v>
      </c>
      <c r="O12416" s="76" t="s">
        <v>4374</v>
      </c>
      <c r="P12416" s="82">
        <v>3859</v>
      </c>
      <c r="Q12416" s="82" t="s">
        <v>72645</v>
      </c>
      <c r="R12416"/>
    </row>
    <row r="12417" spans="12:18" x14ac:dyDescent="0.25">
      <c r="L12417" t="s">
        <v>1745</v>
      </c>
      <c r="M12417" t="s">
        <v>10789</v>
      </c>
      <c r="N12417" t="s">
        <v>49683</v>
      </c>
      <c r="O12417" s="76" t="s">
        <v>4356</v>
      </c>
      <c r="P12417" s="82">
        <v>1187</v>
      </c>
      <c r="Q12417" s="82" t="s">
        <v>96347</v>
      </c>
      <c r="R12417"/>
    </row>
    <row r="12418" spans="12:18" x14ac:dyDescent="0.25">
      <c r="L12418" t="s">
        <v>1745</v>
      </c>
      <c r="M12418" t="s">
        <v>21161</v>
      </c>
      <c r="N12418" t="s">
        <v>49684</v>
      </c>
      <c r="O12418" s="76" t="s">
        <v>4356</v>
      </c>
      <c r="P12418" s="82">
        <v>1244</v>
      </c>
      <c r="Q12418" s="82" t="s">
        <v>96348</v>
      </c>
      <c r="R12418"/>
    </row>
    <row r="12419" spans="12:18" x14ac:dyDescent="0.25">
      <c r="L12419" t="s">
        <v>1745</v>
      </c>
      <c r="M12419" t="s">
        <v>21162</v>
      </c>
      <c r="N12419" t="s">
        <v>49685</v>
      </c>
      <c r="O12419" s="76" t="s">
        <v>4356</v>
      </c>
      <c r="P12419" s="82">
        <v>398</v>
      </c>
      <c r="Q12419" s="82" t="s">
        <v>96349</v>
      </c>
      <c r="R12419"/>
    </row>
    <row r="12420" spans="12:18" x14ac:dyDescent="0.25">
      <c r="L12420" t="s">
        <v>1745</v>
      </c>
      <c r="M12420" t="s">
        <v>19161</v>
      </c>
      <c r="N12420" t="s">
        <v>49686</v>
      </c>
      <c r="O12420" s="76" t="s">
        <v>4356</v>
      </c>
      <c r="P12420" s="82">
        <v>53</v>
      </c>
      <c r="Q12420" s="82" t="s">
        <v>96350</v>
      </c>
      <c r="R12420"/>
    </row>
    <row r="12421" spans="12:18" x14ac:dyDescent="0.25">
      <c r="L12421" t="s">
        <v>1745</v>
      </c>
      <c r="M12421" t="s">
        <v>19163</v>
      </c>
      <c r="N12421" t="s">
        <v>49687</v>
      </c>
      <c r="O12421" s="76" t="s">
        <v>4356</v>
      </c>
      <c r="P12421" s="82">
        <v>4778</v>
      </c>
      <c r="Q12421" s="82" t="s">
        <v>96351</v>
      </c>
      <c r="R12421"/>
    </row>
    <row r="12422" spans="12:18" x14ac:dyDescent="0.25">
      <c r="L12422" t="s">
        <v>1745</v>
      </c>
      <c r="M12422" t="s">
        <v>8954</v>
      </c>
      <c r="N12422" t="s">
        <v>49688</v>
      </c>
      <c r="O12422" s="76" t="s">
        <v>4356</v>
      </c>
      <c r="P12422" s="82">
        <v>219</v>
      </c>
      <c r="Q12422" s="82" t="s">
        <v>96352</v>
      </c>
      <c r="R12422"/>
    </row>
    <row r="12423" spans="12:18" x14ac:dyDescent="0.25">
      <c r="L12423" t="s">
        <v>1745</v>
      </c>
      <c r="M12423" t="s">
        <v>19165</v>
      </c>
      <c r="N12423" t="s">
        <v>49689</v>
      </c>
      <c r="O12423" s="76" t="s">
        <v>4356</v>
      </c>
      <c r="P12423" s="82">
        <v>1452</v>
      </c>
      <c r="Q12423" s="82" t="s">
        <v>96353</v>
      </c>
      <c r="R12423"/>
    </row>
    <row r="12424" spans="12:18" x14ac:dyDescent="0.25">
      <c r="L12424" t="s">
        <v>1745</v>
      </c>
      <c r="M12424" t="s">
        <v>8955</v>
      </c>
      <c r="N12424" t="s">
        <v>49690</v>
      </c>
      <c r="O12424" s="76" t="s">
        <v>4356</v>
      </c>
      <c r="P12424" s="82">
        <v>3166</v>
      </c>
      <c r="Q12424" s="82" t="s">
        <v>96354</v>
      </c>
      <c r="R12424"/>
    </row>
    <row r="12425" spans="12:18" x14ac:dyDescent="0.25">
      <c r="L12425" t="s">
        <v>1745</v>
      </c>
      <c r="M12425" t="s">
        <v>21163</v>
      </c>
      <c r="N12425" t="s">
        <v>49691</v>
      </c>
      <c r="O12425" s="76" t="s">
        <v>4374</v>
      </c>
      <c r="P12425" s="82">
        <v>2352</v>
      </c>
      <c r="Q12425" s="82" t="s">
        <v>72645</v>
      </c>
      <c r="R12425"/>
    </row>
    <row r="12426" spans="12:18" x14ac:dyDescent="0.25">
      <c r="L12426" t="s">
        <v>1745</v>
      </c>
      <c r="M12426" t="s">
        <v>21164</v>
      </c>
      <c r="N12426" t="s">
        <v>49692</v>
      </c>
      <c r="O12426" s="76" t="s">
        <v>4356</v>
      </c>
      <c r="P12426" s="82">
        <v>1180</v>
      </c>
      <c r="Q12426" s="82" t="s">
        <v>96355</v>
      </c>
      <c r="R12426"/>
    </row>
    <row r="12427" spans="12:18" x14ac:dyDescent="0.25">
      <c r="L12427" t="s">
        <v>1745</v>
      </c>
      <c r="M12427" t="s">
        <v>8956</v>
      </c>
      <c r="N12427" t="s">
        <v>49693</v>
      </c>
      <c r="O12427" s="76" t="s">
        <v>4366</v>
      </c>
      <c r="P12427" s="82">
        <v>147</v>
      </c>
      <c r="Q12427" s="82" t="s">
        <v>96356</v>
      </c>
      <c r="R12427"/>
    </row>
    <row r="12428" spans="12:18" x14ac:dyDescent="0.25">
      <c r="L12428" t="s">
        <v>1745</v>
      </c>
      <c r="M12428" t="s">
        <v>10790</v>
      </c>
      <c r="N12428" t="s">
        <v>49694</v>
      </c>
      <c r="O12428" s="76" t="s">
        <v>4356</v>
      </c>
      <c r="P12428" s="82">
        <v>169</v>
      </c>
      <c r="Q12428" s="82" t="s">
        <v>96357</v>
      </c>
      <c r="R12428"/>
    </row>
    <row r="12429" spans="12:18" x14ac:dyDescent="0.25">
      <c r="L12429" t="s">
        <v>1745</v>
      </c>
      <c r="M12429" t="s">
        <v>19168</v>
      </c>
      <c r="N12429" t="s">
        <v>49695</v>
      </c>
      <c r="O12429" s="76" t="s">
        <v>4356</v>
      </c>
      <c r="P12429" s="82">
        <v>2065</v>
      </c>
      <c r="Q12429" s="82" t="s">
        <v>96358</v>
      </c>
      <c r="R12429"/>
    </row>
    <row r="12430" spans="12:18" x14ac:dyDescent="0.25">
      <c r="L12430" t="s">
        <v>1745</v>
      </c>
      <c r="M12430" t="s">
        <v>10791</v>
      </c>
      <c r="N12430" t="s">
        <v>49696</v>
      </c>
      <c r="O12430" s="76" t="s">
        <v>4366</v>
      </c>
      <c r="P12430" s="82">
        <v>236</v>
      </c>
      <c r="Q12430" s="82" t="s">
        <v>96359</v>
      </c>
      <c r="R12430"/>
    </row>
    <row r="12431" spans="12:18" x14ac:dyDescent="0.25">
      <c r="L12431" t="s">
        <v>1745</v>
      </c>
      <c r="M12431" t="s">
        <v>8957</v>
      </c>
      <c r="N12431" t="s">
        <v>49697</v>
      </c>
      <c r="O12431" s="76" t="s">
        <v>4356</v>
      </c>
      <c r="P12431" s="82">
        <v>426</v>
      </c>
      <c r="Q12431" s="82" t="s">
        <v>96360</v>
      </c>
      <c r="R12431"/>
    </row>
    <row r="12432" spans="12:18" x14ac:dyDescent="0.25">
      <c r="L12432" t="s">
        <v>1745</v>
      </c>
      <c r="M12432" t="s">
        <v>21165</v>
      </c>
      <c r="N12432" t="s">
        <v>49698</v>
      </c>
      <c r="O12432" s="76" t="s">
        <v>4366</v>
      </c>
      <c r="P12432" s="82">
        <v>244</v>
      </c>
      <c r="Q12432" s="82" t="s">
        <v>96361</v>
      </c>
      <c r="R12432"/>
    </row>
    <row r="12433" spans="12:18" x14ac:dyDescent="0.25">
      <c r="L12433" t="s">
        <v>1745</v>
      </c>
      <c r="M12433" t="s">
        <v>34768</v>
      </c>
      <c r="N12433" t="s">
        <v>49699</v>
      </c>
      <c r="O12433" s="76" t="s">
        <v>4374</v>
      </c>
      <c r="P12433" s="82">
        <v>1907</v>
      </c>
      <c r="Q12433" s="82" t="s">
        <v>72645</v>
      </c>
      <c r="R12433"/>
    </row>
    <row r="12434" spans="12:18" x14ac:dyDescent="0.25">
      <c r="L12434" t="s">
        <v>1745</v>
      </c>
      <c r="M12434" t="s">
        <v>19170</v>
      </c>
      <c r="N12434" t="s">
        <v>49700</v>
      </c>
      <c r="O12434" s="76" t="s">
        <v>4450</v>
      </c>
      <c r="P12434" s="82">
        <v>24729</v>
      </c>
      <c r="Q12434" s="82" t="s">
        <v>72645</v>
      </c>
      <c r="R12434"/>
    </row>
    <row r="12435" spans="12:18" x14ac:dyDescent="0.25">
      <c r="L12435" t="s">
        <v>1745</v>
      </c>
      <c r="M12435" t="s">
        <v>21166</v>
      </c>
      <c r="N12435" t="s">
        <v>49701</v>
      </c>
      <c r="O12435" s="76" t="s">
        <v>4374</v>
      </c>
      <c r="P12435" s="82">
        <v>2084</v>
      </c>
      <c r="Q12435" s="82" t="s">
        <v>72645</v>
      </c>
      <c r="R12435"/>
    </row>
    <row r="12436" spans="12:18" x14ac:dyDescent="0.25">
      <c r="L12436" t="s">
        <v>1745</v>
      </c>
      <c r="M12436" t="s">
        <v>21167</v>
      </c>
      <c r="N12436" t="s">
        <v>49702</v>
      </c>
      <c r="O12436" s="76" t="s">
        <v>4356</v>
      </c>
      <c r="P12436" s="82">
        <v>194</v>
      </c>
      <c r="Q12436" s="82" t="s">
        <v>96362</v>
      </c>
      <c r="R12436"/>
    </row>
    <row r="12437" spans="12:18" x14ac:dyDescent="0.25">
      <c r="L12437" t="s">
        <v>1745</v>
      </c>
      <c r="M12437" t="s">
        <v>21168</v>
      </c>
      <c r="N12437" t="s">
        <v>49703</v>
      </c>
      <c r="O12437" s="76" t="s">
        <v>4374</v>
      </c>
      <c r="P12437" s="82">
        <v>16922</v>
      </c>
      <c r="Q12437" s="82" t="s">
        <v>72645</v>
      </c>
      <c r="R12437"/>
    </row>
    <row r="12438" spans="12:18" x14ac:dyDescent="0.25">
      <c r="L12438" t="s">
        <v>1745</v>
      </c>
      <c r="M12438" t="s">
        <v>8958</v>
      </c>
      <c r="N12438" t="s">
        <v>49704</v>
      </c>
      <c r="O12438" s="76" t="s">
        <v>4356</v>
      </c>
      <c r="P12438" s="82">
        <v>2571</v>
      </c>
      <c r="Q12438" s="82" t="s">
        <v>96363</v>
      </c>
      <c r="R12438"/>
    </row>
    <row r="12439" spans="12:18" x14ac:dyDescent="0.25">
      <c r="L12439" t="s">
        <v>1745</v>
      </c>
      <c r="M12439" t="s">
        <v>19172</v>
      </c>
      <c r="N12439" t="s">
        <v>49705</v>
      </c>
      <c r="O12439" s="76" t="s">
        <v>4356</v>
      </c>
      <c r="P12439" s="82">
        <v>733</v>
      </c>
      <c r="Q12439" s="82" t="s">
        <v>96364</v>
      </c>
      <c r="R12439"/>
    </row>
    <row r="12440" spans="12:18" x14ac:dyDescent="0.25">
      <c r="L12440" t="s">
        <v>1745</v>
      </c>
      <c r="M12440" t="s">
        <v>10792</v>
      </c>
      <c r="N12440" t="s">
        <v>49706</v>
      </c>
      <c r="O12440" s="76" t="s">
        <v>4356</v>
      </c>
      <c r="P12440" s="82">
        <v>2146</v>
      </c>
      <c r="Q12440" s="82" t="s">
        <v>96365</v>
      </c>
      <c r="R12440"/>
    </row>
    <row r="12441" spans="12:18" x14ac:dyDescent="0.25">
      <c r="L12441" t="s">
        <v>1745</v>
      </c>
      <c r="M12441" t="s">
        <v>8959</v>
      </c>
      <c r="N12441" t="s">
        <v>49707</v>
      </c>
      <c r="O12441" s="76" t="s">
        <v>4356</v>
      </c>
      <c r="P12441" s="82">
        <v>857</v>
      </c>
      <c r="Q12441" s="82" t="s">
        <v>96366</v>
      </c>
      <c r="R12441"/>
    </row>
    <row r="12442" spans="12:18" x14ac:dyDescent="0.25">
      <c r="L12442" t="s">
        <v>1745</v>
      </c>
      <c r="M12442" t="s">
        <v>19174</v>
      </c>
      <c r="N12442" t="s">
        <v>49708</v>
      </c>
      <c r="O12442" s="76" t="s">
        <v>4356</v>
      </c>
      <c r="P12442" s="82">
        <v>692</v>
      </c>
      <c r="Q12442" s="82" t="s">
        <v>96368</v>
      </c>
      <c r="R12442"/>
    </row>
    <row r="12443" spans="12:18" x14ac:dyDescent="0.25">
      <c r="L12443" t="s">
        <v>1745</v>
      </c>
      <c r="M12443" t="s">
        <v>34769</v>
      </c>
      <c r="N12443" t="s">
        <v>49709</v>
      </c>
      <c r="O12443" s="76" t="s">
        <v>4356</v>
      </c>
      <c r="P12443" s="82">
        <v>223</v>
      </c>
      <c r="Q12443" s="82" t="s">
        <v>96367</v>
      </c>
      <c r="R12443"/>
    </row>
    <row r="12444" spans="12:18" x14ac:dyDescent="0.25">
      <c r="L12444" t="s">
        <v>1745</v>
      </c>
      <c r="M12444" t="s">
        <v>21169</v>
      </c>
      <c r="N12444" t="s">
        <v>49710</v>
      </c>
      <c r="O12444" s="76" t="s">
        <v>4356</v>
      </c>
      <c r="P12444" s="82">
        <v>160</v>
      </c>
      <c r="Q12444" s="82" t="s">
        <v>96369</v>
      </c>
      <c r="R12444"/>
    </row>
    <row r="12445" spans="12:18" x14ac:dyDescent="0.25">
      <c r="L12445" t="s">
        <v>1745</v>
      </c>
      <c r="M12445" t="s">
        <v>34770</v>
      </c>
      <c r="N12445" t="s">
        <v>49711</v>
      </c>
      <c r="O12445" s="76" t="s">
        <v>4356</v>
      </c>
      <c r="P12445" s="82">
        <v>1034</v>
      </c>
      <c r="Q12445" s="82" t="s">
        <v>96370</v>
      </c>
      <c r="R12445"/>
    </row>
    <row r="12446" spans="12:18" x14ac:dyDescent="0.25">
      <c r="L12446" t="s">
        <v>1745</v>
      </c>
      <c r="M12446" t="s">
        <v>34771</v>
      </c>
      <c r="N12446" t="s">
        <v>49712</v>
      </c>
      <c r="O12446" s="76" t="s">
        <v>4356</v>
      </c>
      <c r="P12446" s="82">
        <v>202</v>
      </c>
      <c r="Q12446" s="82" t="s">
        <v>96371</v>
      </c>
      <c r="R12446"/>
    </row>
    <row r="12447" spans="12:18" x14ac:dyDescent="0.25">
      <c r="L12447" t="s">
        <v>1745</v>
      </c>
      <c r="M12447" t="s">
        <v>8266</v>
      </c>
      <c r="N12447" t="s">
        <v>49713</v>
      </c>
      <c r="O12447" s="76" t="s">
        <v>4356</v>
      </c>
      <c r="P12447" s="82">
        <v>540</v>
      </c>
      <c r="Q12447" s="82" t="s">
        <v>96372</v>
      </c>
      <c r="R12447"/>
    </row>
    <row r="12448" spans="12:18" x14ac:dyDescent="0.25">
      <c r="L12448" t="s">
        <v>1745</v>
      </c>
      <c r="M12448" t="s">
        <v>19177</v>
      </c>
      <c r="N12448" t="s">
        <v>49714</v>
      </c>
      <c r="O12448" s="76" t="s">
        <v>4366</v>
      </c>
      <c r="P12448" s="82">
        <v>71</v>
      </c>
      <c r="Q12448" s="82" t="s">
        <v>96373</v>
      </c>
      <c r="R12448"/>
    </row>
    <row r="12449" spans="12:18" x14ac:dyDescent="0.25">
      <c r="L12449" t="s">
        <v>1745</v>
      </c>
      <c r="M12449" t="s">
        <v>21170</v>
      </c>
      <c r="N12449" t="s">
        <v>49715</v>
      </c>
      <c r="O12449" s="76" t="s">
        <v>4366</v>
      </c>
      <c r="P12449" s="82">
        <v>272</v>
      </c>
      <c r="Q12449" s="82" t="s">
        <v>96374</v>
      </c>
      <c r="R12449"/>
    </row>
    <row r="12450" spans="12:18" x14ac:dyDescent="0.25">
      <c r="L12450" t="s">
        <v>1745</v>
      </c>
      <c r="M12450" t="s">
        <v>34772</v>
      </c>
      <c r="N12450" t="s">
        <v>49716</v>
      </c>
      <c r="O12450" s="76" t="s">
        <v>4356</v>
      </c>
      <c r="P12450" s="82">
        <v>125</v>
      </c>
      <c r="Q12450" s="82" t="s">
        <v>96375</v>
      </c>
      <c r="R12450"/>
    </row>
    <row r="12451" spans="12:18" x14ac:dyDescent="0.25">
      <c r="L12451" t="s">
        <v>1745</v>
      </c>
      <c r="M12451" t="s">
        <v>19179</v>
      </c>
      <c r="N12451" t="s">
        <v>49717</v>
      </c>
      <c r="O12451" s="76" t="s">
        <v>4366</v>
      </c>
      <c r="P12451" s="82">
        <v>284</v>
      </c>
      <c r="Q12451" s="82" t="s">
        <v>96376</v>
      </c>
      <c r="R12451"/>
    </row>
    <row r="12452" spans="12:18" x14ac:dyDescent="0.25">
      <c r="L12452" t="s">
        <v>1745</v>
      </c>
      <c r="M12452" t="s">
        <v>10793</v>
      </c>
      <c r="N12452" t="s">
        <v>49718</v>
      </c>
      <c r="O12452" s="76" t="s">
        <v>4356</v>
      </c>
      <c r="P12452" s="82">
        <v>222</v>
      </c>
      <c r="Q12452" s="82" t="s">
        <v>96377</v>
      </c>
      <c r="R12452"/>
    </row>
    <row r="12453" spans="12:18" x14ac:dyDescent="0.25">
      <c r="L12453" t="s">
        <v>1745</v>
      </c>
      <c r="M12453" t="s">
        <v>10794</v>
      </c>
      <c r="N12453" t="s">
        <v>49719</v>
      </c>
      <c r="O12453" s="76" t="s">
        <v>4374</v>
      </c>
      <c r="P12453" s="82">
        <v>8606</v>
      </c>
      <c r="Q12453" s="82" t="s">
        <v>96378</v>
      </c>
      <c r="R12453"/>
    </row>
    <row r="12454" spans="12:18" x14ac:dyDescent="0.25">
      <c r="L12454" t="s">
        <v>1745</v>
      </c>
      <c r="M12454" t="s">
        <v>19181</v>
      </c>
      <c r="N12454" t="s">
        <v>49720</v>
      </c>
      <c r="O12454" s="76" t="s">
        <v>4356</v>
      </c>
      <c r="P12454" s="82">
        <v>96</v>
      </c>
      <c r="Q12454" s="82" t="s">
        <v>96379</v>
      </c>
      <c r="R12454"/>
    </row>
    <row r="12455" spans="12:18" x14ac:dyDescent="0.25">
      <c r="L12455" t="s">
        <v>1745</v>
      </c>
      <c r="M12455" t="s">
        <v>34773</v>
      </c>
      <c r="N12455" t="s">
        <v>49721</v>
      </c>
      <c r="O12455" s="76" t="s">
        <v>4356</v>
      </c>
      <c r="P12455" s="82">
        <v>4697</v>
      </c>
      <c r="Q12455" s="82" t="s">
        <v>96380</v>
      </c>
      <c r="R12455"/>
    </row>
    <row r="12456" spans="12:18" x14ac:dyDescent="0.25">
      <c r="L12456" t="s">
        <v>1745</v>
      </c>
      <c r="M12456" t="s">
        <v>21171</v>
      </c>
      <c r="N12456" t="s">
        <v>49722</v>
      </c>
      <c r="O12456" s="76" t="s">
        <v>4356</v>
      </c>
      <c r="P12456" s="82">
        <v>642</v>
      </c>
      <c r="Q12456" s="82" t="s">
        <v>96381</v>
      </c>
      <c r="R12456"/>
    </row>
    <row r="12457" spans="12:18" x14ac:dyDescent="0.25">
      <c r="L12457" t="s">
        <v>1745</v>
      </c>
      <c r="M12457" t="s">
        <v>10795</v>
      </c>
      <c r="N12457" t="s">
        <v>49723</v>
      </c>
      <c r="O12457" s="76" t="s">
        <v>4356</v>
      </c>
      <c r="P12457" s="82">
        <v>1499</v>
      </c>
      <c r="Q12457" s="82" t="s">
        <v>96382</v>
      </c>
      <c r="R12457"/>
    </row>
    <row r="12458" spans="12:18" x14ac:dyDescent="0.25">
      <c r="L12458" t="s">
        <v>1745</v>
      </c>
      <c r="M12458" t="s">
        <v>21172</v>
      </c>
      <c r="N12458" t="s">
        <v>49724</v>
      </c>
      <c r="O12458" s="76" t="s">
        <v>4374</v>
      </c>
      <c r="P12458" s="82">
        <v>2466</v>
      </c>
      <c r="Q12458" s="82" t="s">
        <v>72645</v>
      </c>
      <c r="R12458"/>
    </row>
    <row r="12459" spans="12:18" x14ac:dyDescent="0.25">
      <c r="L12459" t="s">
        <v>1745</v>
      </c>
      <c r="M12459" t="s">
        <v>19183</v>
      </c>
      <c r="N12459" t="s">
        <v>49725</v>
      </c>
      <c r="O12459" s="76" t="s">
        <v>4356</v>
      </c>
      <c r="P12459" s="82">
        <v>802</v>
      </c>
      <c r="Q12459" s="82" t="s">
        <v>96383</v>
      </c>
      <c r="R12459"/>
    </row>
    <row r="12460" spans="12:18" x14ac:dyDescent="0.25">
      <c r="L12460" t="s">
        <v>1745</v>
      </c>
      <c r="M12460" t="s">
        <v>8960</v>
      </c>
      <c r="N12460" t="s">
        <v>49726</v>
      </c>
      <c r="O12460" s="76" t="s">
        <v>4356</v>
      </c>
      <c r="P12460" s="82">
        <v>650</v>
      </c>
      <c r="Q12460" s="82" t="s">
        <v>96384</v>
      </c>
      <c r="R12460"/>
    </row>
    <row r="12461" spans="12:18" x14ac:dyDescent="0.25">
      <c r="L12461" t="s">
        <v>1745</v>
      </c>
      <c r="M12461" t="s">
        <v>34774</v>
      </c>
      <c r="N12461" t="s">
        <v>49727</v>
      </c>
      <c r="O12461" s="76" t="s">
        <v>4356</v>
      </c>
      <c r="P12461" s="82">
        <v>2240</v>
      </c>
      <c r="Q12461" s="82" t="s">
        <v>96385</v>
      </c>
      <c r="R12461"/>
    </row>
    <row r="12462" spans="12:18" x14ac:dyDescent="0.25">
      <c r="L12462" t="s">
        <v>1745</v>
      </c>
      <c r="M12462" t="s">
        <v>34775</v>
      </c>
      <c r="N12462" t="s">
        <v>49728</v>
      </c>
      <c r="O12462" s="76" t="s">
        <v>4356</v>
      </c>
      <c r="P12462" s="82">
        <v>476</v>
      </c>
      <c r="Q12462" s="82" t="s">
        <v>96386</v>
      </c>
      <c r="R12462"/>
    </row>
    <row r="12463" spans="12:18" x14ac:dyDescent="0.25">
      <c r="L12463" t="s">
        <v>1745</v>
      </c>
      <c r="M12463" t="s">
        <v>8961</v>
      </c>
      <c r="N12463" t="s">
        <v>49729</v>
      </c>
      <c r="O12463" s="76" t="s">
        <v>4356</v>
      </c>
      <c r="P12463" s="82">
        <v>85</v>
      </c>
      <c r="Q12463" s="82" t="s">
        <v>96387</v>
      </c>
      <c r="R12463"/>
    </row>
    <row r="12464" spans="12:18" x14ac:dyDescent="0.25">
      <c r="L12464" t="s">
        <v>1745</v>
      </c>
      <c r="M12464" t="s">
        <v>10796</v>
      </c>
      <c r="N12464" t="s">
        <v>49730</v>
      </c>
      <c r="O12464" s="76" t="s">
        <v>4356</v>
      </c>
      <c r="P12464" s="82">
        <v>153</v>
      </c>
      <c r="Q12464" s="82" t="s">
        <v>96388</v>
      </c>
      <c r="R12464"/>
    </row>
    <row r="12465" spans="12:18" x14ac:dyDescent="0.25">
      <c r="L12465" t="s">
        <v>1745</v>
      </c>
      <c r="M12465" t="s">
        <v>34776</v>
      </c>
      <c r="N12465" t="s">
        <v>49731</v>
      </c>
      <c r="O12465" s="76" t="s">
        <v>4356</v>
      </c>
      <c r="P12465" s="82">
        <v>344</v>
      </c>
      <c r="Q12465" s="82" t="s">
        <v>96389</v>
      </c>
      <c r="R12465"/>
    </row>
    <row r="12466" spans="12:18" x14ac:dyDescent="0.25">
      <c r="L12466" t="s">
        <v>1745</v>
      </c>
      <c r="M12466" t="s">
        <v>8962</v>
      </c>
      <c r="N12466" t="s">
        <v>49732</v>
      </c>
      <c r="O12466" s="76" t="s">
        <v>4356</v>
      </c>
      <c r="P12466" s="82">
        <v>899</v>
      </c>
      <c r="Q12466" s="82" t="s">
        <v>96390</v>
      </c>
      <c r="R12466"/>
    </row>
    <row r="12467" spans="12:18" x14ac:dyDescent="0.25">
      <c r="L12467" t="s">
        <v>1745</v>
      </c>
      <c r="M12467" t="s">
        <v>19185</v>
      </c>
      <c r="N12467" t="s">
        <v>49733</v>
      </c>
      <c r="O12467" s="76" t="s">
        <v>4356</v>
      </c>
      <c r="P12467" s="82">
        <v>118</v>
      </c>
      <c r="Q12467" s="82" t="s">
        <v>96391</v>
      </c>
      <c r="R12467"/>
    </row>
    <row r="12468" spans="12:18" x14ac:dyDescent="0.25">
      <c r="L12468" t="s">
        <v>1745</v>
      </c>
      <c r="M12468" t="s">
        <v>19187</v>
      </c>
      <c r="N12468" t="s">
        <v>49734</v>
      </c>
      <c r="O12468" s="76" t="s">
        <v>4356</v>
      </c>
      <c r="P12468" s="82">
        <v>265</v>
      </c>
      <c r="Q12468" s="82" t="s">
        <v>96392</v>
      </c>
      <c r="R12468"/>
    </row>
    <row r="12469" spans="12:18" x14ac:dyDescent="0.25">
      <c r="L12469" t="s">
        <v>1745</v>
      </c>
      <c r="M12469" t="s">
        <v>8963</v>
      </c>
      <c r="N12469" t="s">
        <v>49735</v>
      </c>
      <c r="O12469" s="76" t="s">
        <v>4366</v>
      </c>
      <c r="P12469" s="82">
        <v>153</v>
      </c>
      <c r="Q12469" s="82" t="s">
        <v>96394</v>
      </c>
      <c r="R12469"/>
    </row>
    <row r="12470" spans="12:18" x14ac:dyDescent="0.25">
      <c r="L12470" t="s">
        <v>1745</v>
      </c>
      <c r="M12470" t="s">
        <v>8964</v>
      </c>
      <c r="N12470" t="s">
        <v>49736</v>
      </c>
      <c r="O12470" s="76" t="s">
        <v>4356</v>
      </c>
      <c r="P12470" s="82">
        <v>299</v>
      </c>
      <c r="Q12470" s="82" t="s">
        <v>96395</v>
      </c>
      <c r="R12470"/>
    </row>
    <row r="12471" spans="12:18" x14ac:dyDescent="0.25">
      <c r="L12471" t="s">
        <v>1745</v>
      </c>
      <c r="M12471" t="s">
        <v>10797</v>
      </c>
      <c r="N12471" t="s">
        <v>49737</v>
      </c>
      <c r="O12471" s="76" t="s">
        <v>4356</v>
      </c>
      <c r="P12471" s="82">
        <v>776</v>
      </c>
      <c r="Q12471" s="82" t="s">
        <v>96396</v>
      </c>
      <c r="R12471"/>
    </row>
    <row r="12472" spans="12:18" x14ac:dyDescent="0.25">
      <c r="L12472" t="s">
        <v>1745</v>
      </c>
      <c r="M12472" t="s">
        <v>10799</v>
      </c>
      <c r="N12472" t="s">
        <v>49738</v>
      </c>
      <c r="O12472" s="76" t="s">
        <v>4356</v>
      </c>
      <c r="P12472" s="82">
        <v>1493</v>
      </c>
      <c r="Q12472" s="82" t="s">
        <v>96398</v>
      </c>
      <c r="R12472"/>
    </row>
    <row r="12473" spans="12:18" x14ac:dyDescent="0.25">
      <c r="L12473" t="s">
        <v>1745</v>
      </c>
      <c r="M12473" t="s">
        <v>10800</v>
      </c>
      <c r="N12473" t="s">
        <v>49739</v>
      </c>
      <c r="O12473" s="76" t="s">
        <v>4356</v>
      </c>
      <c r="P12473" s="82">
        <v>587</v>
      </c>
      <c r="Q12473" s="82" t="s">
        <v>96399</v>
      </c>
      <c r="R12473"/>
    </row>
    <row r="12474" spans="12:18" x14ac:dyDescent="0.25">
      <c r="L12474" t="s">
        <v>1745</v>
      </c>
      <c r="M12474" t="s">
        <v>10801</v>
      </c>
      <c r="N12474" t="s">
        <v>49740</v>
      </c>
      <c r="O12474" s="76" t="s">
        <v>4356</v>
      </c>
      <c r="P12474" s="82">
        <v>773</v>
      </c>
      <c r="Q12474" s="82" t="s">
        <v>96400</v>
      </c>
      <c r="R12474"/>
    </row>
    <row r="12475" spans="12:18" x14ac:dyDescent="0.25">
      <c r="L12475" t="s">
        <v>1745</v>
      </c>
      <c r="M12475" t="s">
        <v>34777</v>
      </c>
      <c r="N12475" t="s">
        <v>49741</v>
      </c>
      <c r="O12475" s="76" t="s">
        <v>4450</v>
      </c>
      <c r="P12475" s="82">
        <v>23462</v>
      </c>
      <c r="Q12475" s="82" t="s">
        <v>72645</v>
      </c>
      <c r="R12475"/>
    </row>
    <row r="12476" spans="12:18" x14ac:dyDescent="0.25">
      <c r="L12476" t="s">
        <v>1745</v>
      </c>
      <c r="M12476" t="s">
        <v>34778</v>
      </c>
      <c r="N12476" t="s">
        <v>49742</v>
      </c>
      <c r="O12476" s="76" t="s">
        <v>4356</v>
      </c>
      <c r="P12476" s="82">
        <v>424</v>
      </c>
      <c r="Q12476" s="82" t="s">
        <v>96401</v>
      </c>
      <c r="R12476"/>
    </row>
    <row r="12477" spans="12:18" x14ac:dyDescent="0.25">
      <c r="L12477" t="s">
        <v>1745</v>
      </c>
      <c r="M12477" t="s">
        <v>9522</v>
      </c>
      <c r="N12477" t="s">
        <v>49743</v>
      </c>
      <c r="O12477" s="76" t="s">
        <v>4356</v>
      </c>
      <c r="P12477" s="82">
        <v>1652</v>
      </c>
      <c r="Q12477" s="82" t="s">
        <v>96402</v>
      </c>
      <c r="R12477"/>
    </row>
    <row r="12478" spans="12:18" x14ac:dyDescent="0.25">
      <c r="L12478" t="s">
        <v>1745</v>
      </c>
      <c r="M12478" t="s">
        <v>8965</v>
      </c>
      <c r="N12478" t="s">
        <v>49744</v>
      </c>
      <c r="O12478" s="76" t="s">
        <v>4374</v>
      </c>
      <c r="P12478" s="82">
        <v>2889</v>
      </c>
      <c r="Q12478" s="82" t="s">
        <v>72645</v>
      </c>
      <c r="R12478"/>
    </row>
    <row r="12479" spans="12:18" x14ac:dyDescent="0.25">
      <c r="L12479" t="s">
        <v>1745</v>
      </c>
      <c r="M12479" t="s">
        <v>34779</v>
      </c>
      <c r="N12479" t="s">
        <v>49745</v>
      </c>
      <c r="O12479" s="76" t="s">
        <v>4356</v>
      </c>
      <c r="P12479" s="82">
        <v>591</v>
      </c>
      <c r="Q12479" s="82" t="s">
        <v>96404</v>
      </c>
      <c r="R12479"/>
    </row>
    <row r="12480" spans="12:18" x14ac:dyDescent="0.25">
      <c r="L12480" t="s">
        <v>1745</v>
      </c>
      <c r="M12480" t="s">
        <v>7544</v>
      </c>
      <c r="N12480" t="s">
        <v>49746</v>
      </c>
      <c r="O12480" s="76" t="s">
        <v>4450</v>
      </c>
      <c r="P12480" s="82">
        <v>17463</v>
      </c>
      <c r="Q12480" s="82" t="s">
        <v>72645</v>
      </c>
      <c r="R12480"/>
    </row>
    <row r="12481" spans="12:18" x14ac:dyDescent="0.25">
      <c r="L12481" t="s">
        <v>1745</v>
      </c>
      <c r="M12481" t="s">
        <v>34780</v>
      </c>
      <c r="N12481" t="s">
        <v>49747</v>
      </c>
      <c r="O12481" s="76" t="s">
        <v>4366</v>
      </c>
      <c r="P12481" s="82">
        <v>108</v>
      </c>
      <c r="Q12481" s="82" t="s">
        <v>96405</v>
      </c>
      <c r="R12481"/>
    </row>
    <row r="12482" spans="12:18" x14ac:dyDescent="0.25">
      <c r="L12482" t="s">
        <v>1745</v>
      </c>
      <c r="M12482" t="s">
        <v>10803</v>
      </c>
      <c r="N12482" t="s">
        <v>49748</v>
      </c>
      <c r="O12482" s="76" t="s">
        <v>4356</v>
      </c>
      <c r="P12482" s="82">
        <v>793</v>
      </c>
      <c r="Q12482" s="82" t="s">
        <v>96406</v>
      </c>
      <c r="R12482"/>
    </row>
    <row r="12483" spans="12:18" x14ac:dyDescent="0.25">
      <c r="L12483" t="s">
        <v>1745</v>
      </c>
      <c r="M12483" t="s">
        <v>21174</v>
      </c>
      <c r="N12483" t="s">
        <v>49749</v>
      </c>
      <c r="O12483" s="76" t="s">
        <v>4356</v>
      </c>
      <c r="P12483" s="82">
        <v>224</v>
      </c>
      <c r="Q12483" s="82" t="s">
        <v>96407</v>
      </c>
      <c r="R12483"/>
    </row>
    <row r="12484" spans="12:18" x14ac:dyDescent="0.25">
      <c r="L12484" t="s">
        <v>1745</v>
      </c>
      <c r="M12484" t="s">
        <v>14042</v>
      </c>
      <c r="N12484" t="s">
        <v>49750</v>
      </c>
      <c r="O12484" s="76" t="s">
        <v>4356</v>
      </c>
      <c r="P12484" s="82">
        <v>479</v>
      </c>
      <c r="Q12484" s="82" t="s">
        <v>72645</v>
      </c>
      <c r="R12484"/>
    </row>
    <row r="12485" spans="12:18" x14ac:dyDescent="0.25">
      <c r="L12485" t="s">
        <v>1745</v>
      </c>
      <c r="M12485" t="s">
        <v>6672</v>
      </c>
      <c r="N12485" t="s">
        <v>49751</v>
      </c>
      <c r="O12485" s="76" t="s">
        <v>4356</v>
      </c>
      <c r="P12485" s="82">
        <v>318</v>
      </c>
      <c r="Q12485" s="82" t="s">
        <v>96408</v>
      </c>
      <c r="R12485"/>
    </row>
    <row r="12486" spans="12:18" x14ac:dyDescent="0.25">
      <c r="L12486" t="s">
        <v>1745</v>
      </c>
      <c r="M12486" t="s">
        <v>10804</v>
      </c>
      <c r="N12486" t="s">
        <v>49752</v>
      </c>
      <c r="O12486" s="76" t="s">
        <v>4356</v>
      </c>
      <c r="P12486" s="82">
        <v>189</v>
      </c>
      <c r="Q12486" s="82" t="s">
        <v>96409</v>
      </c>
      <c r="R12486"/>
    </row>
    <row r="12487" spans="12:18" x14ac:dyDescent="0.25">
      <c r="L12487" t="s">
        <v>1745</v>
      </c>
      <c r="M12487" t="s">
        <v>19189</v>
      </c>
      <c r="N12487" t="s">
        <v>49753</v>
      </c>
      <c r="O12487" s="76" t="s">
        <v>4356</v>
      </c>
      <c r="P12487" s="82">
        <v>1153</v>
      </c>
      <c r="Q12487" s="82" t="s">
        <v>96410</v>
      </c>
      <c r="R12487"/>
    </row>
    <row r="12488" spans="12:18" x14ac:dyDescent="0.25">
      <c r="L12488" t="s">
        <v>1745</v>
      </c>
      <c r="M12488" t="s">
        <v>21175</v>
      </c>
      <c r="N12488" t="s">
        <v>49754</v>
      </c>
      <c r="O12488" s="76" t="s">
        <v>4356</v>
      </c>
      <c r="P12488" s="82">
        <v>731</v>
      </c>
      <c r="Q12488" s="82" t="s">
        <v>96411</v>
      </c>
      <c r="R12488"/>
    </row>
    <row r="12489" spans="12:18" x14ac:dyDescent="0.25">
      <c r="L12489" t="s">
        <v>1745</v>
      </c>
      <c r="M12489" t="s">
        <v>21176</v>
      </c>
      <c r="N12489" t="s">
        <v>49755</v>
      </c>
      <c r="O12489" s="76" t="s">
        <v>4356</v>
      </c>
      <c r="P12489" s="82">
        <v>365</v>
      </c>
      <c r="Q12489" s="82" t="s">
        <v>96412</v>
      </c>
      <c r="R12489"/>
    </row>
    <row r="12490" spans="12:18" x14ac:dyDescent="0.25">
      <c r="L12490" t="s">
        <v>1745</v>
      </c>
      <c r="M12490" t="s">
        <v>21177</v>
      </c>
      <c r="N12490" t="s">
        <v>49756</v>
      </c>
      <c r="O12490" s="76" t="s">
        <v>4356</v>
      </c>
      <c r="P12490" s="82">
        <v>2323</v>
      </c>
      <c r="Q12490" s="82" t="s">
        <v>96413</v>
      </c>
      <c r="R12490"/>
    </row>
    <row r="12491" spans="12:18" x14ac:dyDescent="0.25">
      <c r="L12491" t="s">
        <v>1745</v>
      </c>
      <c r="M12491" t="s">
        <v>10805</v>
      </c>
      <c r="N12491" t="s">
        <v>49757</v>
      </c>
      <c r="O12491" s="76" t="s">
        <v>4356</v>
      </c>
      <c r="P12491" s="82">
        <v>380</v>
      </c>
      <c r="Q12491" s="82" t="s">
        <v>96414</v>
      </c>
      <c r="R12491"/>
    </row>
    <row r="12492" spans="12:18" x14ac:dyDescent="0.25">
      <c r="L12492" t="s">
        <v>1745</v>
      </c>
      <c r="M12492" t="s">
        <v>19191</v>
      </c>
      <c r="N12492" t="s">
        <v>49758</v>
      </c>
      <c r="O12492" s="76" t="s">
        <v>4356</v>
      </c>
      <c r="P12492" s="82">
        <v>3014</v>
      </c>
      <c r="Q12492" s="82" t="s">
        <v>96415</v>
      </c>
      <c r="R12492"/>
    </row>
    <row r="12493" spans="12:18" x14ac:dyDescent="0.25">
      <c r="L12493" t="s">
        <v>1745</v>
      </c>
      <c r="M12493" t="s">
        <v>8966</v>
      </c>
      <c r="N12493" t="s">
        <v>49759</v>
      </c>
      <c r="O12493" s="76" t="s">
        <v>4356</v>
      </c>
      <c r="P12493" s="82">
        <v>188</v>
      </c>
      <c r="Q12493" s="82" t="s">
        <v>96416</v>
      </c>
      <c r="R12493"/>
    </row>
    <row r="12494" spans="12:18" x14ac:dyDescent="0.25">
      <c r="L12494" t="s">
        <v>1745</v>
      </c>
      <c r="M12494" t="s">
        <v>21178</v>
      </c>
      <c r="N12494" t="s">
        <v>49760</v>
      </c>
      <c r="O12494" s="76" t="s">
        <v>4356</v>
      </c>
      <c r="P12494" s="82">
        <v>281</v>
      </c>
      <c r="Q12494" s="82" t="s">
        <v>96417</v>
      </c>
      <c r="R12494"/>
    </row>
    <row r="12495" spans="12:18" x14ac:dyDescent="0.25">
      <c r="L12495" t="s">
        <v>1745</v>
      </c>
      <c r="M12495" t="s">
        <v>19193</v>
      </c>
      <c r="N12495" t="s">
        <v>49761</v>
      </c>
      <c r="O12495" s="76" t="s">
        <v>4356</v>
      </c>
      <c r="P12495" s="82">
        <v>748</v>
      </c>
      <c r="Q12495" s="82" t="s">
        <v>96418</v>
      </c>
      <c r="R12495"/>
    </row>
    <row r="12496" spans="12:18" x14ac:dyDescent="0.25">
      <c r="L12496" t="s">
        <v>1745</v>
      </c>
      <c r="M12496" t="s">
        <v>19195</v>
      </c>
      <c r="N12496" t="s">
        <v>49762</v>
      </c>
      <c r="O12496" s="76" t="s">
        <v>4356</v>
      </c>
      <c r="P12496" s="82">
        <v>1283</v>
      </c>
      <c r="Q12496" s="82" t="s">
        <v>96419</v>
      </c>
      <c r="R12496"/>
    </row>
    <row r="12497" spans="12:18" x14ac:dyDescent="0.25">
      <c r="L12497" t="s">
        <v>1745</v>
      </c>
      <c r="M12497" t="s">
        <v>8967</v>
      </c>
      <c r="N12497" t="s">
        <v>49763</v>
      </c>
      <c r="O12497" s="76" t="s">
        <v>4356</v>
      </c>
      <c r="P12497" s="82">
        <v>541</v>
      </c>
      <c r="Q12497" s="82" t="s">
        <v>96420</v>
      </c>
      <c r="R12497"/>
    </row>
    <row r="12498" spans="12:18" x14ac:dyDescent="0.25">
      <c r="L12498" t="s">
        <v>1745</v>
      </c>
      <c r="M12498" t="s">
        <v>19197</v>
      </c>
      <c r="N12498" t="s">
        <v>49764</v>
      </c>
      <c r="O12498" s="76" t="s">
        <v>4356</v>
      </c>
      <c r="P12498" s="82">
        <v>1948</v>
      </c>
      <c r="Q12498" s="82" t="s">
        <v>96421</v>
      </c>
      <c r="R12498"/>
    </row>
    <row r="12499" spans="12:18" x14ac:dyDescent="0.25">
      <c r="L12499" t="s">
        <v>1745</v>
      </c>
      <c r="M12499" t="s">
        <v>8968</v>
      </c>
      <c r="N12499" t="s">
        <v>49765</v>
      </c>
      <c r="O12499" s="76" t="s">
        <v>4356</v>
      </c>
      <c r="P12499" s="82">
        <v>771</v>
      </c>
      <c r="Q12499" s="82" t="s">
        <v>96422</v>
      </c>
      <c r="R12499"/>
    </row>
    <row r="12500" spans="12:18" x14ac:dyDescent="0.25">
      <c r="L12500" t="s">
        <v>1745</v>
      </c>
      <c r="M12500" t="s">
        <v>8969</v>
      </c>
      <c r="N12500" t="s">
        <v>49766</v>
      </c>
      <c r="O12500" s="76" t="s">
        <v>4356</v>
      </c>
      <c r="P12500" s="82">
        <v>1261</v>
      </c>
      <c r="Q12500" s="82" t="s">
        <v>96423</v>
      </c>
      <c r="R12500"/>
    </row>
    <row r="12501" spans="12:18" x14ac:dyDescent="0.25">
      <c r="L12501" t="s">
        <v>1745</v>
      </c>
      <c r="M12501" t="s">
        <v>19199</v>
      </c>
      <c r="N12501" t="s">
        <v>49767</v>
      </c>
      <c r="O12501" s="76" t="s">
        <v>4366</v>
      </c>
      <c r="P12501" s="82">
        <v>180</v>
      </c>
      <c r="Q12501" s="82" t="s">
        <v>96424</v>
      </c>
      <c r="R12501"/>
    </row>
    <row r="12502" spans="12:18" x14ac:dyDescent="0.25">
      <c r="L12502" t="s">
        <v>1745</v>
      </c>
      <c r="M12502" t="s">
        <v>34781</v>
      </c>
      <c r="N12502" t="s">
        <v>49768</v>
      </c>
      <c r="O12502" s="76" t="s">
        <v>4356</v>
      </c>
      <c r="P12502" s="82">
        <v>435</v>
      </c>
      <c r="Q12502" s="82" t="s">
        <v>96425</v>
      </c>
      <c r="R12502"/>
    </row>
    <row r="12503" spans="12:18" x14ac:dyDescent="0.25">
      <c r="L12503" t="s">
        <v>1745</v>
      </c>
      <c r="M12503" t="s">
        <v>10806</v>
      </c>
      <c r="N12503" t="s">
        <v>49769</v>
      </c>
      <c r="O12503" s="76" t="s">
        <v>4366</v>
      </c>
      <c r="P12503" s="82">
        <v>91</v>
      </c>
      <c r="Q12503" s="82" t="s">
        <v>96426</v>
      </c>
      <c r="R12503"/>
    </row>
    <row r="12504" spans="12:18" x14ac:dyDescent="0.25">
      <c r="L12504" t="s">
        <v>1745</v>
      </c>
      <c r="M12504" t="s">
        <v>19200</v>
      </c>
      <c r="N12504" t="s">
        <v>49770</v>
      </c>
      <c r="O12504" s="76" t="s">
        <v>4356</v>
      </c>
      <c r="P12504" s="82">
        <v>571</v>
      </c>
      <c r="Q12504" s="82" t="s">
        <v>96427</v>
      </c>
      <c r="R12504"/>
    </row>
    <row r="12505" spans="12:18" x14ac:dyDescent="0.25">
      <c r="L12505" t="s">
        <v>1745</v>
      </c>
      <c r="M12505" t="s">
        <v>34782</v>
      </c>
      <c r="N12505" t="s">
        <v>49771</v>
      </c>
      <c r="O12505" s="76" t="s">
        <v>4450</v>
      </c>
      <c r="P12505" s="82">
        <v>25552</v>
      </c>
      <c r="Q12505" s="82" t="s">
        <v>72645</v>
      </c>
      <c r="R12505"/>
    </row>
    <row r="12506" spans="12:18" x14ac:dyDescent="0.25">
      <c r="L12506" t="s">
        <v>1745</v>
      </c>
      <c r="M12506" t="s">
        <v>34783</v>
      </c>
      <c r="N12506" t="s">
        <v>49772</v>
      </c>
      <c r="O12506" s="76" t="s">
        <v>4356</v>
      </c>
      <c r="P12506" s="82">
        <v>1371</v>
      </c>
      <c r="Q12506" s="82" t="s">
        <v>96428</v>
      </c>
      <c r="R12506"/>
    </row>
    <row r="12507" spans="12:18" x14ac:dyDescent="0.25">
      <c r="L12507" t="s">
        <v>1745</v>
      </c>
      <c r="M12507" t="s">
        <v>19201</v>
      </c>
      <c r="N12507" t="s">
        <v>49773</v>
      </c>
      <c r="O12507" s="76" t="s">
        <v>4356</v>
      </c>
      <c r="P12507" s="82">
        <v>695</v>
      </c>
      <c r="Q12507" s="82" t="s">
        <v>96429</v>
      </c>
      <c r="R12507"/>
    </row>
    <row r="12508" spans="12:18" x14ac:dyDescent="0.25">
      <c r="L12508" t="s">
        <v>1745</v>
      </c>
      <c r="M12508" t="s">
        <v>10807</v>
      </c>
      <c r="N12508" t="s">
        <v>49774</v>
      </c>
      <c r="O12508" s="76" t="s">
        <v>4356</v>
      </c>
      <c r="P12508" s="82">
        <v>1207</v>
      </c>
      <c r="Q12508" s="82" t="s">
        <v>96430</v>
      </c>
      <c r="R12508"/>
    </row>
    <row r="12509" spans="12:18" x14ac:dyDescent="0.25">
      <c r="L12509" t="s">
        <v>1745</v>
      </c>
      <c r="M12509" t="s">
        <v>15454</v>
      </c>
      <c r="N12509" t="s">
        <v>49775</v>
      </c>
      <c r="O12509" s="76" t="s">
        <v>4356</v>
      </c>
      <c r="P12509" s="82">
        <v>163</v>
      </c>
      <c r="Q12509" s="82" t="s">
        <v>96431</v>
      </c>
      <c r="R12509"/>
    </row>
    <row r="12510" spans="12:18" x14ac:dyDescent="0.25">
      <c r="L12510" t="s">
        <v>1745</v>
      </c>
      <c r="M12510" t="s">
        <v>8970</v>
      </c>
      <c r="N12510" t="s">
        <v>49776</v>
      </c>
      <c r="O12510" s="76" t="s">
        <v>4356</v>
      </c>
      <c r="P12510" s="82">
        <v>450</v>
      </c>
      <c r="Q12510" s="82" t="s">
        <v>96432</v>
      </c>
      <c r="R12510"/>
    </row>
    <row r="12511" spans="12:18" x14ac:dyDescent="0.25">
      <c r="L12511" t="s">
        <v>1745</v>
      </c>
      <c r="M12511" t="s">
        <v>19203</v>
      </c>
      <c r="N12511" t="s">
        <v>49777</v>
      </c>
      <c r="O12511" s="76" t="s">
        <v>4356</v>
      </c>
      <c r="P12511" s="82">
        <v>1589</v>
      </c>
      <c r="Q12511" s="82" t="s">
        <v>96433</v>
      </c>
      <c r="R12511"/>
    </row>
    <row r="12512" spans="12:18" x14ac:dyDescent="0.25">
      <c r="L12512" t="s">
        <v>1745</v>
      </c>
      <c r="M12512" t="s">
        <v>10808</v>
      </c>
      <c r="N12512" t="s">
        <v>49778</v>
      </c>
      <c r="O12512" s="76" t="s">
        <v>4374</v>
      </c>
      <c r="P12512" s="82">
        <v>21152</v>
      </c>
      <c r="Q12512" s="82" t="s">
        <v>72645</v>
      </c>
      <c r="R12512"/>
    </row>
    <row r="12513" spans="12:18" x14ac:dyDescent="0.25">
      <c r="L12513" t="s">
        <v>1745</v>
      </c>
      <c r="M12513" t="s">
        <v>10809</v>
      </c>
      <c r="N12513" t="s">
        <v>49779</v>
      </c>
      <c r="O12513" s="76" t="s">
        <v>4356</v>
      </c>
      <c r="P12513" s="82">
        <v>827</v>
      </c>
      <c r="Q12513" s="82" t="s">
        <v>96434</v>
      </c>
      <c r="R12513"/>
    </row>
    <row r="12514" spans="12:18" x14ac:dyDescent="0.25">
      <c r="L12514" t="s">
        <v>1745</v>
      </c>
      <c r="M12514" t="s">
        <v>34784</v>
      </c>
      <c r="N12514" t="s">
        <v>49780</v>
      </c>
      <c r="O12514" s="76" t="s">
        <v>4356</v>
      </c>
      <c r="P12514" s="82">
        <v>1329</v>
      </c>
      <c r="Q12514" s="82" t="s">
        <v>96435</v>
      </c>
      <c r="R12514"/>
    </row>
    <row r="12515" spans="12:18" x14ac:dyDescent="0.25">
      <c r="L12515" t="s">
        <v>1745</v>
      </c>
      <c r="M12515" t="s">
        <v>19205</v>
      </c>
      <c r="N12515" t="s">
        <v>49781</v>
      </c>
      <c r="O12515" s="76" t="s">
        <v>4356</v>
      </c>
      <c r="P12515" s="82">
        <v>3506</v>
      </c>
      <c r="Q12515" s="82" t="s">
        <v>96436</v>
      </c>
      <c r="R12515"/>
    </row>
    <row r="12516" spans="12:18" x14ac:dyDescent="0.25">
      <c r="L12516" t="s">
        <v>1745</v>
      </c>
      <c r="M12516" t="s">
        <v>34785</v>
      </c>
      <c r="N12516" t="s">
        <v>49782</v>
      </c>
      <c r="O12516" s="76" t="s">
        <v>4356</v>
      </c>
      <c r="P12516" s="82">
        <v>513</v>
      </c>
      <c r="Q12516" s="82" t="s">
        <v>96437</v>
      </c>
      <c r="R12516"/>
    </row>
    <row r="12517" spans="12:18" x14ac:dyDescent="0.25">
      <c r="L12517" t="s">
        <v>1745</v>
      </c>
      <c r="M12517" t="s">
        <v>10811</v>
      </c>
      <c r="N12517" t="s">
        <v>49783</v>
      </c>
      <c r="O12517" s="76" t="s">
        <v>4356</v>
      </c>
      <c r="P12517" s="82">
        <v>1407</v>
      </c>
      <c r="Q12517" s="82" t="s">
        <v>96438</v>
      </c>
      <c r="R12517"/>
    </row>
    <row r="12518" spans="12:18" x14ac:dyDescent="0.25">
      <c r="L12518" t="s">
        <v>1745</v>
      </c>
      <c r="M12518" t="s">
        <v>8971</v>
      </c>
      <c r="N12518" t="s">
        <v>49784</v>
      </c>
      <c r="O12518" s="76" t="s">
        <v>4374</v>
      </c>
      <c r="P12518" s="82">
        <v>522</v>
      </c>
      <c r="Q12518" s="82" t="s">
        <v>72645</v>
      </c>
      <c r="R12518"/>
    </row>
    <row r="12519" spans="12:18" x14ac:dyDescent="0.25">
      <c r="L12519" t="s">
        <v>1745</v>
      </c>
      <c r="M12519" t="s">
        <v>34786</v>
      </c>
      <c r="N12519" t="s">
        <v>49785</v>
      </c>
      <c r="O12519" s="76" t="s">
        <v>4374</v>
      </c>
      <c r="P12519" s="82">
        <v>5810</v>
      </c>
      <c r="Q12519" s="82" t="s">
        <v>72645</v>
      </c>
      <c r="R12519"/>
    </row>
    <row r="12520" spans="12:18" x14ac:dyDescent="0.25">
      <c r="L12520" t="s">
        <v>1745</v>
      </c>
      <c r="M12520" t="s">
        <v>21180</v>
      </c>
      <c r="N12520" t="s">
        <v>49786</v>
      </c>
      <c r="O12520" s="76" t="s">
        <v>4356</v>
      </c>
      <c r="P12520" s="82">
        <v>973</v>
      </c>
      <c r="Q12520" s="82" t="s">
        <v>96439</v>
      </c>
      <c r="R12520"/>
    </row>
    <row r="12521" spans="12:18" x14ac:dyDescent="0.25">
      <c r="L12521" t="s">
        <v>1745</v>
      </c>
      <c r="M12521" t="s">
        <v>10813</v>
      </c>
      <c r="N12521" t="s">
        <v>49787</v>
      </c>
      <c r="O12521" s="76" t="s">
        <v>4356</v>
      </c>
      <c r="P12521" s="82">
        <v>298</v>
      </c>
      <c r="Q12521" s="82" t="s">
        <v>96440</v>
      </c>
      <c r="R12521"/>
    </row>
    <row r="12522" spans="12:18" x14ac:dyDescent="0.25">
      <c r="L12522" t="s">
        <v>1745</v>
      </c>
      <c r="M12522" t="s">
        <v>10815</v>
      </c>
      <c r="N12522" t="s">
        <v>49788</v>
      </c>
      <c r="O12522" s="76" t="s">
        <v>4356</v>
      </c>
      <c r="P12522" s="82">
        <v>240</v>
      </c>
      <c r="Q12522" s="82" t="s">
        <v>96441</v>
      </c>
      <c r="R12522"/>
    </row>
    <row r="12523" spans="12:18" x14ac:dyDescent="0.25">
      <c r="L12523" t="s">
        <v>1745</v>
      </c>
      <c r="M12523" t="s">
        <v>21181</v>
      </c>
      <c r="N12523" t="s">
        <v>49789</v>
      </c>
      <c r="O12523" s="76" t="s">
        <v>4356</v>
      </c>
      <c r="P12523" s="82">
        <v>4280</v>
      </c>
      <c r="Q12523" s="82" t="s">
        <v>96444</v>
      </c>
      <c r="R12523"/>
    </row>
    <row r="12524" spans="12:18" x14ac:dyDescent="0.25">
      <c r="L12524" t="s">
        <v>1745</v>
      </c>
      <c r="M12524" t="s">
        <v>34788</v>
      </c>
      <c r="N12524" t="s">
        <v>49790</v>
      </c>
      <c r="O12524" s="76" t="s">
        <v>4374</v>
      </c>
      <c r="P12524" s="82">
        <v>2412</v>
      </c>
      <c r="Q12524" s="82" t="s">
        <v>72645</v>
      </c>
      <c r="R12524"/>
    </row>
    <row r="12525" spans="12:18" x14ac:dyDescent="0.25">
      <c r="L12525" t="s">
        <v>1745</v>
      </c>
      <c r="M12525" t="s">
        <v>34806</v>
      </c>
      <c r="N12525" t="s">
        <v>49791</v>
      </c>
      <c r="O12525" s="76" t="s">
        <v>4356</v>
      </c>
      <c r="P12525" s="82">
        <v>4356</v>
      </c>
      <c r="Q12525" s="82" t="s">
        <v>96558</v>
      </c>
      <c r="R12525"/>
    </row>
    <row r="12526" spans="12:18" x14ac:dyDescent="0.25">
      <c r="L12526" t="s">
        <v>1745</v>
      </c>
      <c r="M12526" t="s">
        <v>11541</v>
      </c>
      <c r="N12526" t="s">
        <v>49792</v>
      </c>
      <c r="O12526" s="76" t="s">
        <v>4356</v>
      </c>
      <c r="P12526" s="82">
        <v>423</v>
      </c>
      <c r="Q12526" s="82" t="s">
        <v>96562</v>
      </c>
      <c r="R12526"/>
    </row>
    <row r="12527" spans="12:18" x14ac:dyDescent="0.25">
      <c r="L12527" t="s">
        <v>1745</v>
      </c>
      <c r="M12527" t="s">
        <v>10890</v>
      </c>
      <c r="N12527" t="s">
        <v>49793</v>
      </c>
      <c r="O12527" s="76" t="s">
        <v>4356</v>
      </c>
      <c r="P12527" s="82">
        <v>328</v>
      </c>
      <c r="Q12527" s="82" t="s">
        <v>96566</v>
      </c>
      <c r="R12527"/>
    </row>
    <row r="12528" spans="12:18" x14ac:dyDescent="0.25">
      <c r="L12528" t="s">
        <v>1745</v>
      </c>
      <c r="M12528" t="s">
        <v>9031</v>
      </c>
      <c r="N12528" t="s">
        <v>49794</v>
      </c>
      <c r="O12528" s="76" t="s">
        <v>4356</v>
      </c>
      <c r="P12528" s="82">
        <v>1483</v>
      </c>
      <c r="Q12528" s="82" t="s">
        <v>96690</v>
      </c>
      <c r="R12528"/>
    </row>
    <row r="12529" spans="12:18" x14ac:dyDescent="0.25">
      <c r="L12529" t="s">
        <v>1745</v>
      </c>
      <c r="M12529" t="s">
        <v>9036</v>
      </c>
      <c r="N12529" t="s">
        <v>49795</v>
      </c>
      <c r="O12529" s="76" t="s">
        <v>4374</v>
      </c>
      <c r="P12529" s="82">
        <v>26078</v>
      </c>
      <c r="Q12529" s="82" t="s">
        <v>72645</v>
      </c>
      <c r="R12529"/>
    </row>
    <row r="12530" spans="12:18" x14ac:dyDescent="0.25">
      <c r="L12530" t="s">
        <v>1745</v>
      </c>
      <c r="M12530" t="s">
        <v>10817</v>
      </c>
      <c r="N12530" t="s">
        <v>49796</v>
      </c>
      <c r="O12530" s="76" t="s">
        <v>4356</v>
      </c>
      <c r="P12530" s="82">
        <v>591</v>
      </c>
      <c r="Q12530" s="82" t="s">
        <v>96442</v>
      </c>
      <c r="R12530"/>
    </row>
    <row r="12531" spans="12:18" x14ac:dyDescent="0.25">
      <c r="L12531" t="s">
        <v>1745</v>
      </c>
      <c r="M12531" t="s">
        <v>10819</v>
      </c>
      <c r="N12531" t="s">
        <v>49797</v>
      </c>
      <c r="O12531" s="76" t="s">
        <v>4356</v>
      </c>
      <c r="P12531" s="82">
        <v>117</v>
      </c>
      <c r="Q12531" s="82" t="s">
        <v>96443</v>
      </c>
      <c r="R12531"/>
    </row>
    <row r="12532" spans="12:18" x14ac:dyDescent="0.25">
      <c r="L12532" t="s">
        <v>1745</v>
      </c>
      <c r="M12532" t="s">
        <v>21182</v>
      </c>
      <c r="N12532" t="s">
        <v>49798</v>
      </c>
      <c r="O12532" s="76" t="s">
        <v>4356</v>
      </c>
      <c r="P12532" s="82">
        <v>4914</v>
      </c>
      <c r="Q12532" s="82" t="s">
        <v>96445</v>
      </c>
      <c r="R12532"/>
    </row>
    <row r="12533" spans="12:18" x14ac:dyDescent="0.25">
      <c r="L12533" t="s">
        <v>1745</v>
      </c>
      <c r="M12533" t="s">
        <v>34787</v>
      </c>
      <c r="N12533" t="s">
        <v>49799</v>
      </c>
      <c r="O12533" s="76" t="s">
        <v>4356</v>
      </c>
      <c r="P12533" s="82">
        <v>195</v>
      </c>
      <c r="Q12533" s="82" t="s">
        <v>96446</v>
      </c>
      <c r="R12533"/>
    </row>
    <row r="12534" spans="12:18" x14ac:dyDescent="0.25">
      <c r="L12534" t="s">
        <v>1745</v>
      </c>
      <c r="M12534" t="s">
        <v>8972</v>
      </c>
      <c r="N12534" t="s">
        <v>49800</v>
      </c>
      <c r="O12534" s="76" t="s">
        <v>4366</v>
      </c>
      <c r="P12534" s="82">
        <v>174</v>
      </c>
      <c r="Q12534" s="82" t="s">
        <v>96447</v>
      </c>
      <c r="R12534"/>
    </row>
    <row r="12535" spans="12:18" x14ac:dyDescent="0.25">
      <c r="L12535" t="s">
        <v>1745</v>
      </c>
      <c r="M12535" t="s">
        <v>6769</v>
      </c>
      <c r="N12535" t="s">
        <v>49801</v>
      </c>
      <c r="O12535" s="76" t="s">
        <v>4356</v>
      </c>
      <c r="P12535" s="82">
        <v>1667</v>
      </c>
      <c r="Q12535" s="82" t="s">
        <v>96448</v>
      </c>
      <c r="R12535"/>
    </row>
    <row r="12536" spans="12:18" x14ac:dyDescent="0.25">
      <c r="L12536" t="s">
        <v>1745</v>
      </c>
      <c r="M12536" t="s">
        <v>10823</v>
      </c>
      <c r="N12536" t="s">
        <v>49802</v>
      </c>
      <c r="O12536" s="76" t="s">
        <v>4356</v>
      </c>
      <c r="P12536" s="82">
        <v>655</v>
      </c>
      <c r="Q12536" s="82" t="s">
        <v>96451</v>
      </c>
      <c r="R12536"/>
    </row>
    <row r="12537" spans="12:18" x14ac:dyDescent="0.25">
      <c r="L12537" t="s">
        <v>1745</v>
      </c>
      <c r="M12537" t="s">
        <v>10821</v>
      </c>
      <c r="N12537" t="s">
        <v>49803</v>
      </c>
      <c r="O12537" s="76" t="s">
        <v>4356</v>
      </c>
      <c r="P12537" s="82">
        <v>1308</v>
      </c>
      <c r="Q12537" s="82" t="s">
        <v>96449</v>
      </c>
      <c r="R12537"/>
    </row>
    <row r="12538" spans="12:18" x14ac:dyDescent="0.25">
      <c r="L12538" t="s">
        <v>1745</v>
      </c>
      <c r="M12538" t="s">
        <v>8973</v>
      </c>
      <c r="N12538" t="s">
        <v>49804</v>
      </c>
      <c r="O12538" s="76" t="s">
        <v>4356</v>
      </c>
      <c r="P12538" s="82">
        <v>1226</v>
      </c>
      <c r="Q12538" s="82" t="s">
        <v>96450</v>
      </c>
      <c r="R12538"/>
    </row>
    <row r="12539" spans="12:18" x14ac:dyDescent="0.25">
      <c r="L12539" t="s">
        <v>1745</v>
      </c>
      <c r="M12539" t="s">
        <v>19207</v>
      </c>
      <c r="N12539" t="s">
        <v>49805</v>
      </c>
      <c r="O12539" s="76" t="s">
        <v>4366</v>
      </c>
      <c r="P12539" s="82">
        <v>208</v>
      </c>
      <c r="Q12539" s="82" t="s">
        <v>96452</v>
      </c>
      <c r="R12539"/>
    </row>
    <row r="12540" spans="12:18" x14ac:dyDescent="0.25">
      <c r="L12540" t="s">
        <v>1745</v>
      </c>
      <c r="M12540" t="s">
        <v>34789</v>
      </c>
      <c r="N12540" t="s">
        <v>49806</v>
      </c>
      <c r="O12540" s="76" t="s">
        <v>4356</v>
      </c>
      <c r="P12540" s="82">
        <v>97</v>
      </c>
      <c r="Q12540" s="82" t="s">
        <v>96453</v>
      </c>
      <c r="R12540"/>
    </row>
    <row r="12541" spans="12:18" x14ac:dyDescent="0.25">
      <c r="L12541" t="s">
        <v>1745</v>
      </c>
      <c r="M12541" t="s">
        <v>10825</v>
      </c>
      <c r="N12541" t="s">
        <v>49807</v>
      </c>
      <c r="O12541" s="76" t="s">
        <v>4356</v>
      </c>
      <c r="P12541" s="82">
        <v>2227</v>
      </c>
      <c r="Q12541" s="82" t="s">
        <v>96454</v>
      </c>
      <c r="R12541"/>
    </row>
    <row r="12542" spans="12:18" x14ac:dyDescent="0.25">
      <c r="L12542" t="s">
        <v>1745</v>
      </c>
      <c r="M12542" t="s">
        <v>10827</v>
      </c>
      <c r="N12542" t="s">
        <v>49808</v>
      </c>
      <c r="O12542" s="76" t="s">
        <v>4356</v>
      </c>
      <c r="P12542" s="82">
        <v>2152</v>
      </c>
      <c r="Q12542" s="82" t="s">
        <v>96455</v>
      </c>
      <c r="R12542"/>
    </row>
    <row r="12543" spans="12:18" x14ac:dyDescent="0.25">
      <c r="L12543" t="s">
        <v>1745</v>
      </c>
      <c r="M12543" t="s">
        <v>10829</v>
      </c>
      <c r="N12543" t="s">
        <v>49809</v>
      </c>
      <c r="O12543" s="76" t="s">
        <v>4374</v>
      </c>
      <c r="P12543" s="82">
        <v>7375</v>
      </c>
      <c r="Q12543" s="82" t="s">
        <v>72645</v>
      </c>
      <c r="R12543"/>
    </row>
    <row r="12544" spans="12:18" x14ac:dyDescent="0.25">
      <c r="L12544" t="s">
        <v>1745</v>
      </c>
      <c r="M12544" t="s">
        <v>6099</v>
      </c>
      <c r="N12544" t="s">
        <v>49810</v>
      </c>
      <c r="O12544" s="76" t="s">
        <v>4356</v>
      </c>
      <c r="P12544" s="82">
        <v>739</v>
      </c>
      <c r="Q12544" s="82" t="s">
        <v>96456</v>
      </c>
      <c r="R12544"/>
    </row>
    <row r="12545" spans="12:18" x14ac:dyDescent="0.25">
      <c r="L12545" t="s">
        <v>1745</v>
      </c>
      <c r="M12545" t="s">
        <v>19209</v>
      </c>
      <c r="N12545" t="s">
        <v>49811</v>
      </c>
      <c r="O12545" s="76" t="s">
        <v>4374</v>
      </c>
      <c r="P12545" s="82">
        <v>6912</v>
      </c>
      <c r="Q12545" s="82" t="s">
        <v>72645</v>
      </c>
      <c r="R12545"/>
    </row>
    <row r="12546" spans="12:18" x14ac:dyDescent="0.25">
      <c r="L12546" t="s">
        <v>1745</v>
      </c>
      <c r="M12546" t="s">
        <v>21183</v>
      </c>
      <c r="N12546" t="s">
        <v>49812</v>
      </c>
      <c r="O12546" s="76" t="s">
        <v>4356</v>
      </c>
      <c r="P12546" s="82">
        <v>498</v>
      </c>
      <c r="Q12546" s="82" t="s">
        <v>96457</v>
      </c>
      <c r="R12546"/>
    </row>
    <row r="12547" spans="12:18" x14ac:dyDescent="0.25">
      <c r="L12547" t="s">
        <v>1745</v>
      </c>
      <c r="M12547" t="s">
        <v>11022</v>
      </c>
      <c r="N12547" t="s">
        <v>49813</v>
      </c>
      <c r="O12547" s="76" t="s">
        <v>4356</v>
      </c>
      <c r="P12547" s="82">
        <v>279</v>
      </c>
      <c r="Q12547" s="82" t="s">
        <v>96458</v>
      </c>
      <c r="R12547"/>
    </row>
    <row r="12548" spans="12:18" x14ac:dyDescent="0.25">
      <c r="L12548" t="s">
        <v>1745</v>
      </c>
      <c r="M12548" t="s">
        <v>8974</v>
      </c>
      <c r="N12548" t="s">
        <v>49814</v>
      </c>
      <c r="O12548" s="76" t="s">
        <v>4366</v>
      </c>
      <c r="P12548" s="82">
        <v>40</v>
      </c>
      <c r="Q12548" s="82" t="s">
        <v>96459</v>
      </c>
      <c r="R12548"/>
    </row>
    <row r="12549" spans="12:18" x14ac:dyDescent="0.25">
      <c r="L12549" t="s">
        <v>1745</v>
      </c>
      <c r="M12549" t="s">
        <v>19212</v>
      </c>
      <c r="N12549" t="s">
        <v>49815</v>
      </c>
      <c r="O12549" s="76" t="s">
        <v>4356</v>
      </c>
      <c r="P12549" s="82">
        <v>2765</v>
      </c>
      <c r="Q12549" s="82" t="s">
        <v>96460</v>
      </c>
      <c r="R12549"/>
    </row>
    <row r="12550" spans="12:18" x14ac:dyDescent="0.25">
      <c r="L12550" t="s">
        <v>1745</v>
      </c>
      <c r="M12550" t="s">
        <v>21184</v>
      </c>
      <c r="N12550" t="s">
        <v>49816</v>
      </c>
      <c r="O12550" s="76" t="s">
        <v>4374</v>
      </c>
      <c r="P12550" s="82">
        <v>3497</v>
      </c>
      <c r="Q12550" s="82" t="s">
        <v>72645</v>
      </c>
      <c r="R12550"/>
    </row>
    <row r="12551" spans="12:18" x14ac:dyDescent="0.25">
      <c r="L12551" t="s">
        <v>1745</v>
      </c>
      <c r="M12551" t="s">
        <v>19214</v>
      </c>
      <c r="N12551" t="s">
        <v>49817</v>
      </c>
      <c r="O12551" s="76" t="s">
        <v>4366</v>
      </c>
      <c r="P12551" s="82">
        <v>227</v>
      </c>
      <c r="Q12551" s="82" t="s">
        <v>96461</v>
      </c>
      <c r="R12551"/>
    </row>
    <row r="12552" spans="12:18" x14ac:dyDescent="0.25">
      <c r="L12552" t="s">
        <v>1745</v>
      </c>
      <c r="M12552" t="s">
        <v>19130</v>
      </c>
      <c r="N12552" t="s">
        <v>49818</v>
      </c>
      <c r="O12552" s="76" t="s">
        <v>4356</v>
      </c>
      <c r="P12552" s="82">
        <v>5506</v>
      </c>
      <c r="Q12552" s="82" t="s">
        <v>96295</v>
      </c>
      <c r="R12552"/>
    </row>
    <row r="12553" spans="12:18" x14ac:dyDescent="0.25">
      <c r="L12553" t="s">
        <v>1745</v>
      </c>
      <c r="M12553" t="s">
        <v>19150</v>
      </c>
      <c r="N12553" t="s">
        <v>49819</v>
      </c>
      <c r="O12553" s="76" t="s">
        <v>4450</v>
      </c>
      <c r="P12553" s="82">
        <v>23824</v>
      </c>
      <c r="Q12553" s="82" t="s">
        <v>72645</v>
      </c>
      <c r="R12553"/>
    </row>
    <row r="12554" spans="12:18" x14ac:dyDescent="0.25">
      <c r="L12554" t="s">
        <v>1745</v>
      </c>
      <c r="M12554" t="s">
        <v>10802</v>
      </c>
      <c r="N12554" t="s">
        <v>49820</v>
      </c>
      <c r="O12554" s="76" t="s">
        <v>4356</v>
      </c>
      <c r="P12554" s="82">
        <v>523</v>
      </c>
      <c r="Q12554" s="82" t="s">
        <v>96403</v>
      </c>
      <c r="R12554"/>
    </row>
    <row r="12555" spans="12:18" x14ac:dyDescent="0.25">
      <c r="L12555" t="s">
        <v>1745</v>
      </c>
      <c r="M12555" t="s">
        <v>21179</v>
      </c>
      <c r="N12555" t="s">
        <v>49821</v>
      </c>
      <c r="O12555" s="76" t="s">
        <v>4450</v>
      </c>
      <c r="P12555" s="82">
        <v>11018</v>
      </c>
      <c r="Q12555" s="82" t="s">
        <v>72645</v>
      </c>
      <c r="R12555"/>
    </row>
    <row r="12556" spans="12:18" x14ac:dyDescent="0.25">
      <c r="L12556" t="s">
        <v>1745</v>
      </c>
      <c r="M12556" t="s">
        <v>19231</v>
      </c>
      <c r="N12556" t="s">
        <v>49822</v>
      </c>
      <c r="O12556" s="76" t="s">
        <v>4356</v>
      </c>
      <c r="P12556" s="82">
        <v>520</v>
      </c>
      <c r="Q12556" s="82" t="s">
        <v>96521</v>
      </c>
      <c r="R12556"/>
    </row>
    <row r="12557" spans="12:18" x14ac:dyDescent="0.25">
      <c r="L12557" t="s">
        <v>1745</v>
      </c>
      <c r="M12557" t="s">
        <v>10875</v>
      </c>
      <c r="N12557" t="s">
        <v>49823</v>
      </c>
      <c r="O12557" s="76" t="s">
        <v>4374</v>
      </c>
      <c r="P12557" s="82">
        <v>6649</v>
      </c>
      <c r="Q12557" s="82" t="s">
        <v>72645</v>
      </c>
      <c r="R12557"/>
    </row>
    <row r="12558" spans="12:18" x14ac:dyDescent="0.25">
      <c r="L12558" t="s">
        <v>1745</v>
      </c>
      <c r="M12558" t="s">
        <v>8996</v>
      </c>
      <c r="N12558" t="s">
        <v>49824</v>
      </c>
      <c r="O12558" s="76" t="s">
        <v>4356</v>
      </c>
      <c r="P12558" s="82">
        <v>852</v>
      </c>
      <c r="Q12558" s="82" t="s">
        <v>96535</v>
      </c>
      <c r="R12558"/>
    </row>
    <row r="12559" spans="12:18" x14ac:dyDescent="0.25">
      <c r="L12559" t="s">
        <v>1745</v>
      </c>
      <c r="M12559" t="s">
        <v>10882</v>
      </c>
      <c r="N12559" t="s">
        <v>49825</v>
      </c>
      <c r="O12559" s="76" t="s">
        <v>4356</v>
      </c>
      <c r="P12559" s="82">
        <v>3185</v>
      </c>
      <c r="Q12559" s="82" t="s">
        <v>96543</v>
      </c>
      <c r="R12559"/>
    </row>
    <row r="12560" spans="12:18" x14ac:dyDescent="0.25">
      <c r="L12560" t="s">
        <v>1745</v>
      </c>
      <c r="M12560" t="s">
        <v>19240</v>
      </c>
      <c r="N12560" t="s">
        <v>49826</v>
      </c>
      <c r="O12560" s="76" t="s">
        <v>4356</v>
      </c>
      <c r="P12560" s="82">
        <v>603</v>
      </c>
      <c r="Q12560" s="82" t="s">
        <v>96544</v>
      </c>
      <c r="R12560"/>
    </row>
    <row r="12561" spans="12:18" x14ac:dyDescent="0.25">
      <c r="L12561" t="s">
        <v>1745</v>
      </c>
      <c r="M12561" t="s">
        <v>8217</v>
      </c>
      <c r="N12561" t="s">
        <v>49827</v>
      </c>
      <c r="O12561" s="76" t="s">
        <v>4356</v>
      </c>
      <c r="P12561" s="82">
        <v>403</v>
      </c>
      <c r="Q12561" s="82" t="s">
        <v>96552</v>
      </c>
      <c r="R12561"/>
    </row>
    <row r="12562" spans="12:18" x14ac:dyDescent="0.25">
      <c r="L12562" t="s">
        <v>1745</v>
      </c>
      <c r="M12562" t="s">
        <v>19281</v>
      </c>
      <c r="N12562" t="s">
        <v>49828</v>
      </c>
      <c r="O12562" s="76" t="s">
        <v>4450</v>
      </c>
      <c r="P12562" s="82">
        <v>10096</v>
      </c>
      <c r="Q12562" s="82" t="s">
        <v>72645</v>
      </c>
      <c r="R12562"/>
    </row>
    <row r="12563" spans="12:18" x14ac:dyDescent="0.25">
      <c r="L12563" t="s">
        <v>1745</v>
      </c>
      <c r="M12563" t="s">
        <v>9035</v>
      </c>
      <c r="N12563" t="s">
        <v>49829</v>
      </c>
      <c r="O12563" s="76" t="s">
        <v>4374</v>
      </c>
      <c r="P12563" s="82">
        <v>7906</v>
      </c>
      <c r="Q12563" s="82" t="s">
        <v>72645</v>
      </c>
      <c r="R12563"/>
    </row>
    <row r="12564" spans="12:18" x14ac:dyDescent="0.25">
      <c r="L12564" t="s">
        <v>1745</v>
      </c>
      <c r="M12564" t="s">
        <v>10963</v>
      </c>
      <c r="N12564" t="s">
        <v>49830</v>
      </c>
      <c r="O12564" s="76" t="s">
        <v>4356</v>
      </c>
      <c r="P12564" s="82">
        <v>615</v>
      </c>
      <c r="Q12564" s="82" t="s">
        <v>96710</v>
      </c>
      <c r="R12564"/>
    </row>
    <row r="12565" spans="12:18" x14ac:dyDescent="0.25">
      <c r="L12565" t="s">
        <v>1745</v>
      </c>
      <c r="M12565" t="s">
        <v>10965</v>
      </c>
      <c r="N12565" t="s">
        <v>49831</v>
      </c>
      <c r="O12565" s="76" t="s">
        <v>4356</v>
      </c>
      <c r="P12565" s="82">
        <v>812</v>
      </c>
      <c r="Q12565" s="82" t="s">
        <v>96714</v>
      </c>
      <c r="R12565"/>
    </row>
    <row r="12566" spans="12:18" x14ac:dyDescent="0.25">
      <c r="L12566" t="s">
        <v>1745</v>
      </c>
      <c r="M12566" t="s">
        <v>10967</v>
      </c>
      <c r="N12566" t="s">
        <v>49832</v>
      </c>
      <c r="O12566" s="76" t="s">
        <v>4366</v>
      </c>
      <c r="P12566" s="82">
        <v>278</v>
      </c>
      <c r="Q12566" s="82" t="s">
        <v>96715</v>
      </c>
      <c r="R12566"/>
    </row>
    <row r="12567" spans="12:18" x14ac:dyDescent="0.25">
      <c r="L12567" t="s">
        <v>1745</v>
      </c>
      <c r="M12567" t="s">
        <v>10971</v>
      </c>
      <c r="N12567" t="s">
        <v>49833</v>
      </c>
      <c r="O12567" s="76" t="s">
        <v>4356</v>
      </c>
      <c r="P12567" s="82">
        <v>1335</v>
      </c>
      <c r="Q12567" s="82" t="s">
        <v>96721</v>
      </c>
      <c r="R12567"/>
    </row>
    <row r="12568" spans="12:18" x14ac:dyDescent="0.25">
      <c r="L12568" t="s">
        <v>1745</v>
      </c>
      <c r="M12568" t="s">
        <v>10831</v>
      </c>
      <c r="N12568" t="s">
        <v>49834</v>
      </c>
      <c r="O12568" s="76" t="s">
        <v>4356</v>
      </c>
      <c r="P12568" s="82">
        <v>8409</v>
      </c>
      <c r="Q12568" s="82" t="s">
        <v>96462</v>
      </c>
      <c r="R12568"/>
    </row>
    <row r="12569" spans="12:18" x14ac:dyDescent="0.25">
      <c r="L12569" t="s">
        <v>1745</v>
      </c>
      <c r="M12569" t="s">
        <v>34790</v>
      </c>
      <c r="N12569" t="s">
        <v>49835</v>
      </c>
      <c r="O12569" s="76" t="s">
        <v>4356</v>
      </c>
      <c r="P12569" s="82">
        <v>805</v>
      </c>
      <c r="Q12569" s="82" t="s">
        <v>96463</v>
      </c>
      <c r="R12569"/>
    </row>
    <row r="12570" spans="12:18" x14ac:dyDescent="0.25">
      <c r="L12570" t="s">
        <v>1745</v>
      </c>
      <c r="M12570" t="s">
        <v>8975</v>
      </c>
      <c r="N12570" t="s">
        <v>49836</v>
      </c>
      <c r="O12570" s="76" t="s">
        <v>4374</v>
      </c>
      <c r="P12570" s="82">
        <v>10372</v>
      </c>
      <c r="Q12570" s="82" t="s">
        <v>72645</v>
      </c>
      <c r="R12570"/>
    </row>
    <row r="12571" spans="12:18" x14ac:dyDescent="0.25">
      <c r="L12571" t="s">
        <v>1745</v>
      </c>
      <c r="M12571" t="s">
        <v>8976</v>
      </c>
      <c r="N12571" t="s">
        <v>49837</v>
      </c>
      <c r="O12571" s="76" t="s">
        <v>4356</v>
      </c>
      <c r="P12571" s="82">
        <v>482</v>
      </c>
      <c r="Q12571" s="82" t="s">
        <v>96464</v>
      </c>
      <c r="R12571"/>
    </row>
    <row r="12572" spans="12:18" x14ac:dyDescent="0.25">
      <c r="L12572" t="s">
        <v>1745</v>
      </c>
      <c r="M12572" t="s">
        <v>21141</v>
      </c>
      <c r="N12572" t="s">
        <v>49838</v>
      </c>
      <c r="O12572" s="76" t="s">
        <v>4356</v>
      </c>
      <c r="P12572" s="82">
        <v>1108</v>
      </c>
      <c r="Q12572" s="82" t="s">
        <v>96283</v>
      </c>
      <c r="R12572"/>
    </row>
    <row r="12573" spans="12:18" x14ac:dyDescent="0.25">
      <c r="L12573" t="s">
        <v>1745</v>
      </c>
      <c r="M12573" t="s">
        <v>8941</v>
      </c>
      <c r="N12573" t="s">
        <v>49839</v>
      </c>
      <c r="O12573" s="76" t="s">
        <v>4374</v>
      </c>
      <c r="P12573" s="82">
        <v>1191</v>
      </c>
      <c r="Q12573" s="82" t="s">
        <v>96313</v>
      </c>
      <c r="R12573"/>
    </row>
    <row r="12574" spans="12:18" x14ac:dyDescent="0.25">
      <c r="L12574" t="s">
        <v>1745</v>
      </c>
      <c r="M12574" t="s">
        <v>21173</v>
      </c>
      <c r="N12574" t="s">
        <v>49840</v>
      </c>
      <c r="O12574" s="76" t="s">
        <v>4356</v>
      </c>
      <c r="P12574" s="82">
        <v>2152</v>
      </c>
      <c r="Q12574" s="82" t="s">
        <v>96393</v>
      </c>
      <c r="R12574"/>
    </row>
    <row r="12575" spans="12:18" x14ac:dyDescent="0.25">
      <c r="L12575" t="s">
        <v>1745</v>
      </c>
      <c r="M12575" t="s">
        <v>10798</v>
      </c>
      <c r="N12575" t="s">
        <v>49841</v>
      </c>
      <c r="O12575" s="76" t="s">
        <v>4356</v>
      </c>
      <c r="P12575" s="82">
        <v>238</v>
      </c>
      <c r="Q12575" s="82" t="s">
        <v>96397</v>
      </c>
      <c r="R12575"/>
    </row>
    <row r="12576" spans="12:18" x14ac:dyDescent="0.25">
      <c r="L12576" t="s">
        <v>1745</v>
      </c>
      <c r="M12576" t="s">
        <v>8977</v>
      </c>
      <c r="N12576" t="s">
        <v>49842</v>
      </c>
      <c r="O12576" s="76" t="s">
        <v>4356</v>
      </c>
      <c r="P12576" s="82">
        <v>557</v>
      </c>
      <c r="Q12576" s="82" t="s">
        <v>96467</v>
      </c>
      <c r="R12576"/>
    </row>
    <row r="12577" spans="12:18" x14ac:dyDescent="0.25">
      <c r="L12577" t="s">
        <v>1745</v>
      </c>
      <c r="M12577" t="s">
        <v>10871</v>
      </c>
      <c r="N12577" t="s">
        <v>49843</v>
      </c>
      <c r="O12577" s="76" t="s">
        <v>4356</v>
      </c>
      <c r="P12577" s="82">
        <v>1583</v>
      </c>
      <c r="Q12577" s="82" t="s">
        <v>96529</v>
      </c>
      <c r="R12577"/>
    </row>
    <row r="12578" spans="12:18" x14ac:dyDescent="0.25">
      <c r="L12578" t="s">
        <v>1745</v>
      </c>
      <c r="M12578" t="s">
        <v>21218</v>
      </c>
      <c r="N12578" t="s">
        <v>49844</v>
      </c>
      <c r="O12578" s="76" t="s">
        <v>4366</v>
      </c>
      <c r="P12578" s="82">
        <v>363</v>
      </c>
      <c r="Q12578" s="82" t="s">
        <v>96684</v>
      </c>
      <c r="R12578"/>
    </row>
    <row r="12579" spans="12:18" x14ac:dyDescent="0.25">
      <c r="L12579" t="s">
        <v>1745</v>
      </c>
      <c r="M12579" t="s">
        <v>10832</v>
      </c>
      <c r="N12579" t="s">
        <v>49845</v>
      </c>
      <c r="O12579" s="76" t="s">
        <v>4356</v>
      </c>
      <c r="P12579" s="82">
        <v>5801</v>
      </c>
      <c r="Q12579" s="82" t="s">
        <v>96465</v>
      </c>
      <c r="R12579"/>
    </row>
    <row r="12580" spans="12:18" x14ac:dyDescent="0.25">
      <c r="L12580" t="s">
        <v>1745</v>
      </c>
      <c r="M12580" t="s">
        <v>19216</v>
      </c>
      <c r="N12580" t="s">
        <v>49846</v>
      </c>
      <c r="O12580" s="76" t="s">
        <v>4356</v>
      </c>
      <c r="P12580" s="82">
        <v>580</v>
      </c>
      <c r="Q12580" s="82" t="s">
        <v>96466</v>
      </c>
      <c r="R12580"/>
    </row>
    <row r="12581" spans="12:18" x14ac:dyDescent="0.25">
      <c r="L12581" t="s">
        <v>1745</v>
      </c>
      <c r="M12581" t="s">
        <v>19218</v>
      </c>
      <c r="N12581" t="s">
        <v>49847</v>
      </c>
      <c r="O12581" s="76" t="s">
        <v>4374</v>
      </c>
      <c r="P12581" s="82">
        <v>24845</v>
      </c>
      <c r="Q12581" s="82" t="s">
        <v>72645</v>
      </c>
      <c r="R12581"/>
    </row>
    <row r="12582" spans="12:18" x14ac:dyDescent="0.25">
      <c r="L12582" t="s">
        <v>1745</v>
      </c>
      <c r="M12582" t="s">
        <v>19220</v>
      </c>
      <c r="N12582" t="s">
        <v>49848</v>
      </c>
      <c r="O12582" s="76" t="s">
        <v>4356</v>
      </c>
      <c r="P12582" s="82">
        <v>409</v>
      </c>
      <c r="Q12582" s="82" t="s">
        <v>96468</v>
      </c>
      <c r="R12582"/>
    </row>
    <row r="12583" spans="12:18" x14ac:dyDescent="0.25">
      <c r="L12583" t="s">
        <v>1745</v>
      </c>
      <c r="M12583" t="s">
        <v>34791</v>
      </c>
      <c r="N12583" t="s">
        <v>49849</v>
      </c>
      <c r="O12583" s="76" t="s">
        <v>4356</v>
      </c>
      <c r="P12583" s="82">
        <v>822</v>
      </c>
      <c r="Q12583" s="82" t="s">
        <v>96469</v>
      </c>
      <c r="R12583"/>
    </row>
    <row r="12584" spans="12:18" x14ac:dyDescent="0.25">
      <c r="L12584" t="s">
        <v>1745</v>
      </c>
      <c r="M12584" t="s">
        <v>10834</v>
      </c>
      <c r="N12584" t="s">
        <v>49850</v>
      </c>
      <c r="O12584" s="76" t="s">
        <v>4366</v>
      </c>
      <c r="P12584" s="82">
        <v>166</v>
      </c>
      <c r="Q12584" s="82" t="s">
        <v>96470</v>
      </c>
      <c r="R12584"/>
    </row>
    <row r="12585" spans="12:18" x14ac:dyDescent="0.25">
      <c r="L12585" t="s">
        <v>1745</v>
      </c>
      <c r="M12585" t="s">
        <v>8978</v>
      </c>
      <c r="N12585" t="s">
        <v>49851</v>
      </c>
      <c r="O12585" s="76" t="s">
        <v>4356</v>
      </c>
      <c r="P12585" s="82">
        <v>171</v>
      </c>
      <c r="Q12585" s="82" t="s">
        <v>96471</v>
      </c>
      <c r="R12585"/>
    </row>
    <row r="12586" spans="12:18" x14ac:dyDescent="0.25">
      <c r="L12586" t="s">
        <v>1745</v>
      </c>
      <c r="M12586" t="s">
        <v>21185</v>
      </c>
      <c r="N12586" t="s">
        <v>49852</v>
      </c>
      <c r="O12586" s="76" t="s">
        <v>4356</v>
      </c>
      <c r="P12586" s="82">
        <v>2764</v>
      </c>
      <c r="Q12586" s="82" t="s">
        <v>96472</v>
      </c>
      <c r="R12586"/>
    </row>
    <row r="12587" spans="12:18" x14ac:dyDescent="0.25">
      <c r="L12587" t="s">
        <v>1745</v>
      </c>
      <c r="M12587" t="s">
        <v>8979</v>
      </c>
      <c r="N12587" t="s">
        <v>49853</v>
      </c>
      <c r="O12587" s="76" t="s">
        <v>4450</v>
      </c>
      <c r="P12587" s="82">
        <v>23538</v>
      </c>
      <c r="Q12587" s="82" t="s">
        <v>72645</v>
      </c>
      <c r="R12587"/>
    </row>
    <row r="12588" spans="12:18" x14ac:dyDescent="0.25">
      <c r="L12588" t="s">
        <v>1745</v>
      </c>
      <c r="M12588" t="s">
        <v>10836</v>
      </c>
      <c r="N12588" t="s">
        <v>49854</v>
      </c>
      <c r="O12588" s="76" t="s">
        <v>4356</v>
      </c>
      <c r="P12588" s="82">
        <v>301</v>
      </c>
      <c r="Q12588" s="82" t="s">
        <v>96473</v>
      </c>
      <c r="R12588"/>
    </row>
    <row r="12589" spans="12:18" x14ac:dyDescent="0.25">
      <c r="L12589" t="s">
        <v>1745</v>
      </c>
      <c r="M12589" t="s">
        <v>34792</v>
      </c>
      <c r="N12589" t="s">
        <v>49855</v>
      </c>
      <c r="O12589" s="76" t="s">
        <v>4366</v>
      </c>
      <c r="P12589" s="82">
        <v>724</v>
      </c>
      <c r="Q12589" s="82" t="s">
        <v>96474</v>
      </c>
      <c r="R12589"/>
    </row>
    <row r="12590" spans="12:18" x14ac:dyDescent="0.25">
      <c r="L12590" t="s">
        <v>1745</v>
      </c>
      <c r="M12590" t="s">
        <v>8980</v>
      </c>
      <c r="N12590" t="s">
        <v>49856</v>
      </c>
      <c r="O12590" s="76" t="s">
        <v>4356</v>
      </c>
      <c r="P12590" s="82">
        <v>795</v>
      </c>
      <c r="Q12590" s="82" t="s">
        <v>96475</v>
      </c>
      <c r="R12590"/>
    </row>
    <row r="12591" spans="12:18" x14ac:dyDescent="0.25">
      <c r="L12591" t="s">
        <v>1745</v>
      </c>
      <c r="M12591" t="s">
        <v>8981</v>
      </c>
      <c r="N12591" t="s">
        <v>49857</v>
      </c>
      <c r="O12591" s="76" t="s">
        <v>4356</v>
      </c>
      <c r="P12591" s="82">
        <v>1112</v>
      </c>
      <c r="Q12591" s="82" t="s">
        <v>96476</v>
      </c>
      <c r="R12591"/>
    </row>
    <row r="12592" spans="12:18" x14ac:dyDescent="0.25">
      <c r="L12592" t="s">
        <v>1745</v>
      </c>
      <c r="M12592" t="s">
        <v>34793</v>
      </c>
      <c r="N12592" t="s">
        <v>49858</v>
      </c>
      <c r="O12592" s="76" t="s">
        <v>4356</v>
      </c>
      <c r="P12592" s="82">
        <v>497</v>
      </c>
      <c r="Q12592" s="82" t="s">
        <v>96477</v>
      </c>
      <c r="R12592"/>
    </row>
    <row r="12593" spans="12:18" x14ac:dyDescent="0.25">
      <c r="L12593" t="s">
        <v>1745</v>
      </c>
      <c r="M12593" t="s">
        <v>8982</v>
      </c>
      <c r="N12593" t="s">
        <v>49859</v>
      </c>
      <c r="O12593" s="76" t="s">
        <v>4366</v>
      </c>
      <c r="P12593" s="82">
        <v>241</v>
      </c>
      <c r="Q12593" s="82" t="s">
        <v>96478</v>
      </c>
      <c r="R12593"/>
    </row>
    <row r="12594" spans="12:18" x14ac:dyDescent="0.25">
      <c r="L12594" t="s">
        <v>1745</v>
      </c>
      <c r="M12594" t="s">
        <v>8983</v>
      </c>
      <c r="N12594" t="s">
        <v>49860</v>
      </c>
      <c r="O12594" s="76" t="s">
        <v>4374</v>
      </c>
      <c r="P12594" s="82">
        <v>4771</v>
      </c>
      <c r="Q12594" s="82" t="s">
        <v>72645</v>
      </c>
      <c r="R12594"/>
    </row>
    <row r="12595" spans="12:18" x14ac:dyDescent="0.25">
      <c r="L12595" t="s">
        <v>1745</v>
      </c>
      <c r="M12595" t="s">
        <v>10838</v>
      </c>
      <c r="N12595" t="s">
        <v>49861</v>
      </c>
      <c r="O12595" s="76" t="s">
        <v>4356</v>
      </c>
      <c r="P12595" s="82">
        <v>479</v>
      </c>
      <c r="Q12595" s="82" t="s">
        <v>96479</v>
      </c>
      <c r="R12595"/>
    </row>
    <row r="12596" spans="12:18" x14ac:dyDescent="0.25">
      <c r="L12596" t="s">
        <v>1745</v>
      </c>
      <c r="M12596" t="s">
        <v>10840</v>
      </c>
      <c r="N12596" t="s">
        <v>49862</v>
      </c>
      <c r="O12596" s="76" t="s">
        <v>4356</v>
      </c>
      <c r="P12596" s="82">
        <v>295</v>
      </c>
      <c r="Q12596" s="82" t="s">
        <v>96480</v>
      </c>
      <c r="R12596"/>
    </row>
    <row r="12597" spans="12:18" x14ac:dyDescent="0.25">
      <c r="L12597" t="s">
        <v>1745</v>
      </c>
      <c r="M12597" t="s">
        <v>10842</v>
      </c>
      <c r="N12597" t="s">
        <v>49863</v>
      </c>
      <c r="O12597" s="76" t="s">
        <v>4356</v>
      </c>
      <c r="P12597" s="82">
        <v>1281</v>
      </c>
      <c r="Q12597" s="82" t="s">
        <v>96481</v>
      </c>
      <c r="R12597"/>
    </row>
    <row r="12598" spans="12:18" x14ac:dyDescent="0.25">
      <c r="L12598" t="s">
        <v>1745</v>
      </c>
      <c r="M12598" t="s">
        <v>10844</v>
      </c>
      <c r="N12598" t="s">
        <v>49864</v>
      </c>
      <c r="O12598" s="76" t="s">
        <v>4356</v>
      </c>
      <c r="P12598" s="82">
        <v>927</v>
      </c>
      <c r="Q12598" s="82" t="s">
        <v>96482</v>
      </c>
      <c r="R12598"/>
    </row>
    <row r="12599" spans="12:18" x14ac:dyDescent="0.25">
      <c r="L12599" t="s">
        <v>1745</v>
      </c>
      <c r="M12599" t="s">
        <v>13188</v>
      </c>
      <c r="N12599" t="s">
        <v>49865</v>
      </c>
      <c r="O12599" s="76" t="s">
        <v>4356</v>
      </c>
      <c r="P12599" s="82">
        <v>1261</v>
      </c>
      <c r="Q12599" s="82" t="s">
        <v>96483</v>
      </c>
      <c r="R12599"/>
    </row>
    <row r="12600" spans="12:18" x14ac:dyDescent="0.25">
      <c r="L12600" t="s">
        <v>1745</v>
      </c>
      <c r="M12600" t="s">
        <v>21186</v>
      </c>
      <c r="N12600" t="s">
        <v>49866</v>
      </c>
      <c r="O12600" s="76" t="s">
        <v>4374</v>
      </c>
      <c r="P12600" s="82">
        <v>4225</v>
      </c>
      <c r="Q12600" s="82" t="s">
        <v>72645</v>
      </c>
      <c r="R12600"/>
    </row>
    <row r="12601" spans="12:18" x14ac:dyDescent="0.25">
      <c r="L12601" t="s">
        <v>1745</v>
      </c>
      <c r="M12601" t="s">
        <v>34794</v>
      </c>
      <c r="N12601" t="s">
        <v>49867</v>
      </c>
      <c r="O12601" s="76" t="s">
        <v>4356</v>
      </c>
      <c r="P12601" s="82">
        <v>245</v>
      </c>
      <c r="Q12601" s="82" t="s">
        <v>96484</v>
      </c>
      <c r="R12601"/>
    </row>
    <row r="12602" spans="12:18" x14ac:dyDescent="0.25">
      <c r="L12602" t="s">
        <v>1745</v>
      </c>
      <c r="M12602" t="s">
        <v>10846</v>
      </c>
      <c r="N12602" t="s">
        <v>49868</v>
      </c>
      <c r="O12602" s="76" t="s">
        <v>4356</v>
      </c>
      <c r="P12602" s="82">
        <v>1016</v>
      </c>
      <c r="Q12602" s="82" t="s">
        <v>96485</v>
      </c>
      <c r="R12602"/>
    </row>
    <row r="12603" spans="12:18" x14ac:dyDescent="0.25">
      <c r="L12603" t="s">
        <v>1745</v>
      </c>
      <c r="M12603" t="s">
        <v>8984</v>
      </c>
      <c r="N12603" t="s">
        <v>49869</v>
      </c>
      <c r="O12603" s="76" t="s">
        <v>4356</v>
      </c>
      <c r="P12603" s="82">
        <v>772</v>
      </c>
      <c r="Q12603" s="82" t="s">
        <v>96486</v>
      </c>
      <c r="R12603"/>
    </row>
    <row r="12604" spans="12:18" x14ac:dyDescent="0.25">
      <c r="L12604" t="s">
        <v>1745</v>
      </c>
      <c r="M12604" t="s">
        <v>9044</v>
      </c>
      <c r="N12604" t="s">
        <v>49870</v>
      </c>
      <c r="O12604" s="76" t="s">
        <v>4356</v>
      </c>
      <c r="P12604" s="82">
        <v>4724</v>
      </c>
      <c r="Q12604" s="82" t="s">
        <v>96728</v>
      </c>
      <c r="R12604"/>
    </row>
    <row r="12605" spans="12:18" x14ac:dyDescent="0.25">
      <c r="L12605" t="s">
        <v>1745</v>
      </c>
      <c r="M12605" t="s">
        <v>8985</v>
      </c>
      <c r="N12605" t="s">
        <v>49871</v>
      </c>
      <c r="O12605" s="76" t="s">
        <v>4356</v>
      </c>
      <c r="P12605" s="82">
        <v>2965</v>
      </c>
      <c r="Q12605" s="82" t="s">
        <v>96487</v>
      </c>
      <c r="R12605"/>
    </row>
    <row r="12606" spans="12:18" x14ac:dyDescent="0.25">
      <c r="L12606" t="s">
        <v>1745</v>
      </c>
      <c r="M12606" t="s">
        <v>10848</v>
      </c>
      <c r="N12606" t="s">
        <v>49872</v>
      </c>
      <c r="O12606" s="76" t="s">
        <v>4356</v>
      </c>
      <c r="P12606" s="82">
        <v>397</v>
      </c>
      <c r="Q12606" s="82" t="s">
        <v>96488</v>
      </c>
      <c r="R12606"/>
    </row>
    <row r="12607" spans="12:18" x14ac:dyDescent="0.25">
      <c r="L12607" t="s">
        <v>1745</v>
      </c>
      <c r="M12607" t="s">
        <v>21187</v>
      </c>
      <c r="N12607" t="s">
        <v>49873</v>
      </c>
      <c r="O12607" s="76" t="s">
        <v>4356</v>
      </c>
      <c r="P12607" s="82">
        <v>186</v>
      </c>
      <c r="Q12607" s="82" t="s">
        <v>96489</v>
      </c>
      <c r="R12607"/>
    </row>
    <row r="12608" spans="12:18" x14ac:dyDescent="0.25">
      <c r="L12608" t="s">
        <v>1745</v>
      </c>
      <c r="M12608" t="s">
        <v>10850</v>
      </c>
      <c r="N12608" t="s">
        <v>49874</v>
      </c>
      <c r="O12608" s="76" t="s">
        <v>4366</v>
      </c>
      <c r="P12608" s="82">
        <v>208</v>
      </c>
      <c r="Q12608" s="82" t="s">
        <v>96490</v>
      </c>
      <c r="R12608"/>
    </row>
    <row r="12609" spans="12:18" x14ac:dyDescent="0.25">
      <c r="L12609" t="s">
        <v>1745</v>
      </c>
      <c r="M12609" t="s">
        <v>10852</v>
      </c>
      <c r="N12609" t="s">
        <v>49875</v>
      </c>
      <c r="O12609" s="76" t="s">
        <v>4356</v>
      </c>
      <c r="P12609" s="82">
        <v>1204</v>
      </c>
      <c r="Q12609" s="82" t="s">
        <v>96491</v>
      </c>
      <c r="R12609"/>
    </row>
    <row r="12610" spans="12:18" x14ac:dyDescent="0.25">
      <c r="L12610" t="s">
        <v>1745</v>
      </c>
      <c r="M12610" t="s">
        <v>19222</v>
      </c>
      <c r="N12610" t="s">
        <v>49876</v>
      </c>
      <c r="O12610" s="76" t="s">
        <v>4374</v>
      </c>
      <c r="P12610" s="82">
        <v>7386</v>
      </c>
      <c r="Q12610" s="82" t="s">
        <v>72645</v>
      </c>
      <c r="R12610"/>
    </row>
    <row r="12611" spans="12:18" x14ac:dyDescent="0.25">
      <c r="L12611" t="s">
        <v>1745</v>
      </c>
      <c r="M12611" t="s">
        <v>19224</v>
      </c>
      <c r="N12611" t="s">
        <v>49877</v>
      </c>
      <c r="O12611" s="76" t="s">
        <v>4356</v>
      </c>
      <c r="P12611" s="82">
        <v>3067</v>
      </c>
      <c r="Q12611" s="82" t="s">
        <v>96492</v>
      </c>
      <c r="R12611"/>
    </row>
    <row r="12612" spans="12:18" x14ac:dyDescent="0.25">
      <c r="L12612" t="s">
        <v>1745</v>
      </c>
      <c r="M12612" t="s">
        <v>34795</v>
      </c>
      <c r="N12612" t="s">
        <v>49878</v>
      </c>
      <c r="O12612" s="76" t="s">
        <v>4356</v>
      </c>
      <c r="P12612" s="82">
        <v>113</v>
      </c>
      <c r="Q12612" s="82" t="s">
        <v>96493</v>
      </c>
      <c r="R12612"/>
    </row>
    <row r="12613" spans="12:18" x14ac:dyDescent="0.25">
      <c r="L12613" t="s">
        <v>1745</v>
      </c>
      <c r="M12613" t="s">
        <v>10854</v>
      </c>
      <c r="N12613" t="s">
        <v>49879</v>
      </c>
      <c r="O12613" s="76" t="s">
        <v>4356</v>
      </c>
      <c r="P12613" s="82">
        <v>145</v>
      </c>
      <c r="Q12613" s="82" t="s">
        <v>96494</v>
      </c>
      <c r="R12613"/>
    </row>
    <row r="12614" spans="12:18" x14ac:dyDescent="0.25">
      <c r="L12614" t="s">
        <v>1745</v>
      </c>
      <c r="M12614" t="s">
        <v>21188</v>
      </c>
      <c r="N12614" t="s">
        <v>49880</v>
      </c>
      <c r="O12614" s="76" t="s">
        <v>4366</v>
      </c>
      <c r="P12614" s="82">
        <v>227</v>
      </c>
      <c r="Q12614" s="82" t="s">
        <v>96495</v>
      </c>
      <c r="R12614"/>
    </row>
    <row r="12615" spans="12:18" x14ac:dyDescent="0.25">
      <c r="L12615" t="s">
        <v>1745</v>
      </c>
      <c r="M12615" t="s">
        <v>7393</v>
      </c>
      <c r="N12615" t="s">
        <v>49881</v>
      </c>
      <c r="O12615" s="76" t="s">
        <v>4356</v>
      </c>
      <c r="P12615" s="82">
        <v>244</v>
      </c>
      <c r="Q12615" s="82" t="s">
        <v>96496</v>
      </c>
      <c r="R12615"/>
    </row>
    <row r="12616" spans="12:18" x14ac:dyDescent="0.25">
      <c r="L12616" t="s">
        <v>1745</v>
      </c>
      <c r="M12616" t="s">
        <v>8986</v>
      </c>
      <c r="N12616" t="s">
        <v>49882</v>
      </c>
      <c r="O12616" s="76" t="s">
        <v>4356</v>
      </c>
      <c r="P12616" s="82">
        <v>761</v>
      </c>
      <c r="Q12616" s="82" t="s">
        <v>96497</v>
      </c>
      <c r="R12616"/>
    </row>
    <row r="12617" spans="12:18" x14ac:dyDescent="0.25">
      <c r="L12617" t="s">
        <v>1745</v>
      </c>
      <c r="M12617" t="s">
        <v>19227</v>
      </c>
      <c r="N12617" t="s">
        <v>49883</v>
      </c>
      <c r="O12617" s="76" t="s">
        <v>4356</v>
      </c>
      <c r="P12617" s="82">
        <v>525</v>
      </c>
      <c r="Q12617" s="82" t="s">
        <v>96498</v>
      </c>
      <c r="R12617"/>
    </row>
    <row r="12618" spans="12:18" x14ac:dyDescent="0.25">
      <c r="L12618" t="s">
        <v>1745</v>
      </c>
      <c r="M12618" t="s">
        <v>8987</v>
      </c>
      <c r="N12618" t="s">
        <v>49884</v>
      </c>
      <c r="O12618" s="76" t="s">
        <v>4450</v>
      </c>
      <c r="P12618" s="82">
        <v>70105</v>
      </c>
      <c r="Q12618" s="82" t="s">
        <v>72645</v>
      </c>
      <c r="R12618"/>
    </row>
    <row r="12619" spans="12:18" x14ac:dyDescent="0.25">
      <c r="L12619" t="s">
        <v>1745</v>
      </c>
      <c r="M12619" t="s">
        <v>10856</v>
      </c>
      <c r="N12619" t="s">
        <v>49885</v>
      </c>
      <c r="O12619" s="76" t="s">
        <v>4356</v>
      </c>
      <c r="P12619" s="82">
        <v>341</v>
      </c>
      <c r="Q12619" s="82" t="s">
        <v>96499</v>
      </c>
      <c r="R12619"/>
    </row>
    <row r="12620" spans="12:18" x14ac:dyDescent="0.25">
      <c r="L12620" t="s">
        <v>1745</v>
      </c>
      <c r="M12620" t="s">
        <v>34796</v>
      </c>
      <c r="N12620" t="s">
        <v>49886</v>
      </c>
      <c r="O12620" s="76" t="s">
        <v>4356</v>
      </c>
      <c r="P12620" s="82">
        <v>222</v>
      </c>
      <c r="Q12620" s="82" t="s">
        <v>96500</v>
      </c>
      <c r="R12620"/>
    </row>
    <row r="12621" spans="12:18" x14ac:dyDescent="0.25">
      <c r="L12621" t="s">
        <v>1745</v>
      </c>
      <c r="M12621" t="s">
        <v>10858</v>
      </c>
      <c r="N12621" t="s">
        <v>49887</v>
      </c>
      <c r="O12621" s="76" t="s">
        <v>4356</v>
      </c>
      <c r="P12621" s="82">
        <v>9959</v>
      </c>
      <c r="Q12621" s="82" t="s">
        <v>96501</v>
      </c>
      <c r="R12621"/>
    </row>
    <row r="12622" spans="12:18" x14ac:dyDescent="0.25">
      <c r="L12622" t="s">
        <v>1745</v>
      </c>
      <c r="M12622" t="s">
        <v>34797</v>
      </c>
      <c r="N12622" t="s">
        <v>49888</v>
      </c>
      <c r="O12622" s="76" t="s">
        <v>4356</v>
      </c>
      <c r="P12622" s="82">
        <v>423</v>
      </c>
      <c r="Q12622" s="82" t="s">
        <v>96502</v>
      </c>
      <c r="R12622"/>
    </row>
    <row r="12623" spans="12:18" x14ac:dyDescent="0.25">
      <c r="L12623" t="s">
        <v>1745</v>
      </c>
      <c r="M12623" t="s">
        <v>10861</v>
      </c>
      <c r="N12623" t="s">
        <v>49889</v>
      </c>
      <c r="O12623" s="76" t="s">
        <v>4356</v>
      </c>
      <c r="P12623" s="82">
        <v>595</v>
      </c>
      <c r="Q12623" s="82" t="s">
        <v>96503</v>
      </c>
      <c r="R12623"/>
    </row>
    <row r="12624" spans="12:18" x14ac:dyDescent="0.25">
      <c r="L12624" t="s">
        <v>1745</v>
      </c>
      <c r="M12624" t="s">
        <v>10863</v>
      </c>
      <c r="N12624" t="s">
        <v>49890</v>
      </c>
      <c r="O12624" s="76" t="s">
        <v>4356</v>
      </c>
      <c r="P12624" s="82">
        <v>300</v>
      </c>
      <c r="Q12624" s="82" t="s">
        <v>96504</v>
      </c>
      <c r="R12624"/>
    </row>
    <row r="12625" spans="12:18" x14ac:dyDescent="0.25">
      <c r="L12625" t="s">
        <v>1745</v>
      </c>
      <c r="M12625" t="s">
        <v>9539</v>
      </c>
      <c r="N12625" t="s">
        <v>49891</v>
      </c>
      <c r="O12625" s="76" t="s">
        <v>4356</v>
      </c>
      <c r="P12625" s="82">
        <v>1584</v>
      </c>
      <c r="Q12625" s="82" t="s">
        <v>96505</v>
      </c>
      <c r="R12625"/>
    </row>
    <row r="12626" spans="12:18" x14ac:dyDescent="0.25">
      <c r="L12626" t="s">
        <v>1745</v>
      </c>
      <c r="M12626" t="s">
        <v>11505</v>
      </c>
      <c r="N12626" t="s">
        <v>49892</v>
      </c>
      <c r="O12626" s="76" t="s">
        <v>4356</v>
      </c>
      <c r="P12626" s="82">
        <v>1524</v>
      </c>
      <c r="Q12626" s="82" t="s">
        <v>96506</v>
      </c>
      <c r="R12626"/>
    </row>
    <row r="12627" spans="12:18" x14ac:dyDescent="0.25">
      <c r="L12627" t="s">
        <v>1745</v>
      </c>
      <c r="M12627" t="s">
        <v>19229</v>
      </c>
      <c r="N12627" t="s">
        <v>49893</v>
      </c>
      <c r="O12627" s="76" t="s">
        <v>4356</v>
      </c>
      <c r="P12627" s="82">
        <v>181</v>
      </c>
      <c r="Q12627" s="82" t="s">
        <v>96507</v>
      </c>
      <c r="R12627"/>
    </row>
    <row r="12628" spans="12:18" x14ac:dyDescent="0.25">
      <c r="L12628" t="s">
        <v>1745</v>
      </c>
      <c r="M12628" t="s">
        <v>34798</v>
      </c>
      <c r="N12628" t="s">
        <v>49894</v>
      </c>
      <c r="O12628" s="76" t="s">
        <v>4356</v>
      </c>
      <c r="P12628" s="82">
        <v>139</v>
      </c>
      <c r="Q12628" s="82" t="s">
        <v>96508</v>
      </c>
      <c r="R12628"/>
    </row>
    <row r="12629" spans="12:18" x14ac:dyDescent="0.25">
      <c r="L12629" t="s">
        <v>1745</v>
      </c>
      <c r="M12629" t="s">
        <v>8988</v>
      </c>
      <c r="N12629" t="s">
        <v>49895</v>
      </c>
      <c r="O12629" s="76" t="s">
        <v>4356</v>
      </c>
      <c r="P12629" s="82">
        <v>3212</v>
      </c>
      <c r="Q12629" s="82" t="s">
        <v>96509</v>
      </c>
      <c r="R12629"/>
    </row>
    <row r="12630" spans="12:18" x14ac:dyDescent="0.25">
      <c r="L12630" t="s">
        <v>1745</v>
      </c>
      <c r="M12630" t="s">
        <v>21189</v>
      </c>
      <c r="N12630" t="s">
        <v>49896</v>
      </c>
      <c r="O12630" s="76" t="s">
        <v>4356</v>
      </c>
      <c r="P12630" s="82">
        <v>545</v>
      </c>
      <c r="Q12630" s="82" t="s">
        <v>96510</v>
      </c>
      <c r="R12630"/>
    </row>
    <row r="12631" spans="12:18" x14ac:dyDescent="0.25">
      <c r="L12631" t="s">
        <v>1745</v>
      </c>
      <c r="M12631" t="s">
        <v>8989</v>
      </c>
      <c r="N12631" t="s">
        <v>49897</v>
      </c>
      <c r="O12631" s="76" t="s">
        <v>4356</v>
      </c>
      <c r="P12631" s="82">
        <v>88</v>
      </c>
      <c r="Q12631" s="82" t="s">
        <v>96511</v>
      </c>
      <c r="R12631"/>
    </row>
    <row r="12632" spans="12:18" x14ac:dyDescent="0.25">
      <c r="L12632" t="s">
        <v>1745</v>
      </c>
      <c r="M12632" t="s">
        <v>21190</v>
      </c>
      <c r="N12632" t="s">
        <v>49898</v>
      </c>
      <c r="O12632" s="76" t="s">
        <v>4356</v>
      </c>
      <c r="P12632" s="82">
        <v>1061</v>
      </c>
      <c r="Q12632" s="82" t="s">
        <v>96512</v>
      </c>
      <c r="R12632"/>
    </row>
    <row r="12633" spans="12:18" x14ac:dyDescent="0.25">
      <c r="L12633" t="s">
        <v>1745</v>
      </c>
      <c r="M12633" t="s">
        <v>8990</v>
      </c>
      <c r="N12633" t="s">
        <v>49899</v>
      </c>
      <c r="O12633" s="76" t="s">
        <v>4356</v>
      </c>
      <c r="P12633" s="82">
        <v>1830</v>
      </c>
      <c r="Q12633" s="82" t="s">
        <v>96513</v>
      </c>
      <c r="R12633"/>
    </row>
    <row r="12634" spans="12:18" x14ac:dyDescent="0.25">
      <c r="L12634" t="s">
        <v>1745</v>
      </c>
      <c r="M12634" t="s">
        <v>9826</v>
      </c>
      <c r="N12634" t="s">
        <v>49900</v>
      </c>
      <c r="O12634" s="76" t="s">
        <v>4356</v>
      </c>
      <c r="P12634" s="82">
        <v>999</v>
      </c>
      <c r="Q12634" s="82" t="s">
        <v>96514</v>
      </c>
      <c r="R12634"/>
    </row>
    <row r="12635" spans="12:18" x14ac:dyDescent="0.25">
      <c r="L12635" t="s">
        <v>1745</v>
      </c>
      <c r="M12635" t="s">
        <v>21191</v>
      </c>
      <c r="N12635" t="s">
        <v>49901</v>
      </c>
      <c r="O12635" s="76" t="s">
        <v>4356</v>
      </c>
      <c r="P12635" s="82">
        <v>385</v>
      </c>
      <c r="Q12635" s="82" t="s">
        <v>96515</v>
      </c>
      <c r="R12635"/>
    </row>
    <row r="12636" spans="12:18" x14ac:dyDescent="0.25">
      <c r="L12636" t="s">
        <v>1745</v>
      </c>
      <c r="M12636" t="s">
        <v>8991</v>
      </c>
      <c r="N12636" t="s">
        <v>49902</v>
      </c>
      <c r="O12636" s="76" t="s">
        <v>4366</v>
      </c>
      <c r="P12636" s="82">
        <v>1090</v>
      </c>
      <c r="Q12636" s="82" t="s">
        <v>96516</v>
      </c>
      <c r="R12636"/>
    </row>
    <row r="12637" spans="12:18" x14ac:dyDescent="0.25">
      <c r="L12637" t="s">
        <v>1745</v>
      </c>
      <c r="M12637" t="s">
        <v>8992</v>
      </c>
      <c r="N12637" t="s">
        <v>49903</v>
      </c>
      <c r="O12637" s="76" t="s">
        <v>4356</v>
      </c>
      <c r="P12637" s="82">
        <v>580</v>
      </c>
      <c r="Q12637" s="82" t="s">
        <v>96517</v>
      </c>
      <c r="R12637"/>
    </row>
    <row r="12638" spans="12:18" x14ac:dyDescent="0.25">
      <c r="L12638" t="s">
        <v>1745</v>
      </c>
      <c r="M12638" t="s">
        <v>10865</v>
      </c>
      <c r="N12638" t="s">
        <v>49904</v>
      </c>
      <c r="O12638" s="76" t="s">
        <v>4356</v>
      </c>
      <c r="P12638" s="82">
        <v>386</v>
      </c>
      <c r="Q12638" s="82" t="s">
        <v>96518</v>
      </c>
      <c r="R12638"/>
    </row>
    <row r="12639" spans="12:18" x14ac:dyDescent="0.25">
      <c r="L12639" t="s">
        <v>1745</v>
      </c>
      <c r="M12639" t="s">
        <v>21192</v>
      </c>
      <c r="N12639" t="s">
        <v>49905</v>
      </c>
      <c r="O12639" s="76" t="s">
        <v>4356</v>
      </c>
      <c r="P12639" s="82">
        <v>839</v>
      </c>
      <c r="Q12639" s="82" t="s">
        <v>96519</v>
      </c>
      <c r="R12639"/>
    </row>
    <row r="12640" spans="12:18" x14ac:dyDescent="0.25">
      <c r="L12640" t="s">
        <v>1745</v>
      </c>
      <c r="M12640" t="s">
        <v>21193</v>
      </c>
      <c r="N12640" t="s">
        <v>49906</v>
      </c>
      <c r="O12640" s="76" t="s">
        <v>4356</v>
      </c>
      <c r="P12640" s="82">
        <v>150</v>
      </c>
      <c r="Q12640" s="82" t="s">
        <v>96520</v>
      </c>
      <c r="R12640"/>
    </row>
    <row r="12641" spans="12:18" x14ac:dyDescent="0.25">
      <c r="L12641" t="s">
        <v>1745</v>
      </c>
      <c r="M12641" t="s">
        <v>21194</v>
      </c>
      <c r="N12641" t="s">
        <v>49907</v>
      </c>
      <c r="O12641" s="76" t="s">
        <v>4356</v>
      </c>
      <c r="P12641" s="82">
        <v>466</v>
      </c>
      <c r="Q12641" s="82" t="s">
        <v>96522</v>
      </c>
      <c r="R12641"/>
    </row>
    <row r="12642" spans="12:18" x14ac:dyDescent="0.25">
      <c r="L12642" t="s">
        <v>1745</v>
      </c>
      <c r="M12642" t="s">
        <v>34799</v>
      </c>
      <c r="N12642" t="s">
        <v>49908</v>
      </c>
      <c r="O12642" s="76" t="s">
        <v>4356</v>
      </c>
      <c r="P12642" s="82">
        <v>1679</v>
      </c>
      <c r="Q12642" s="82" t="s">
        <v>96523</v>
      </c>
      <c r="R12642"/>
    </row>
    <row r="12643" spans="12:18" x14ac:dyDescent="0.25">
      <c r="L12643" t="s">
        <v>1745</v>
      </c>
      <c r="M12643" t="s">
        <v>8993</v>
      </c>
      <c r="N12643" t="s">
        <v>49909</v>
      </c>
      <c r="O12643" s="76" t="s">
        <v>4356</v>
      </c>
      <c r="P12643" s="82">
        <v>296</v>
      </c>
      <c r="Q12643" s="82" t="s">
        <v>96524</v>
      </c>
      <c r="R12643"/>
    </row>
    <row r="12644" spans="12:18" x14ac:dyDescent="0.25">
      <c r="L12644" t="s">
        <v>1745</v>
      </c>
      <c r="M12644" t="s">
        <v>8994</v>
      </c>
      <c r="N12644" t="s">
        <v>49910</v>
      </c>
      <c r="O12644" s="76" t="s">
        <v>4356</v>
      </c>
      <c r="P12644" s="82">
        <v>510</v>
      </c>
      <c r="Q12644" s="82" t="s">
        <v>96525</v>
      </c>
      <c r="R12644"/>
    </row>
    <row r="12645" spans="12:18" x14ac:dyDescent="0.25">
      <c r="L12645" t="s">
        <v>1745</v>
      </c>
      <c r="M12645" t="s">
        <v>22388</v>
      </c>
      <c r="N12645" t="s">
        <v>49911</v>
      </c>
      <c r="O12645" s="76" t="s">
        <v>4366</v>
      </c>
      <c r="P12645" s="82">
        <v>182</v>
      </c>
      <c r="Q12645" s="82" t="s">
        <v>96526</v>
      </c>
      <c r="R12645"/>
    </row>
    <row r="12646" spans="12:18" x14ac:dyDescent="0.25">
      <c r="L12646" t="s">
        <v>1745</v>
      </c>
      <c r="M12646" t="s">
        <v>10867</v>
      </c>
      <c r="N12646" t="s">
        <v>49912</v>
      </c>
      <c r="O12646" s="76" t="s">
        <v>4356</v>
      </c>
      <c r="P12646" s="82">
        <v>1213</v>
      </c>
      <c r="Q12646" s="82" t="s">
        <v>96527</v>
      </c>
      <c r="R12646"/>
    </row>
    <row r="12647" spans="12:18" x14ac:dyDescent="0.25">
      <c r="L12647" t="s">
        <v>1745</v>
      </c>
      <c r="M12647" t="s">
        <v>10869</v>
      </c>
      <c r="N12647" t="s">
        <v>49913</v>
      </c>
      <c r="O12647" s="76" t="s">
        <v>4374</v>
      </c>
      <c r="P12647" s="82">
        <v>8709</v>
      </c>
      <c r="Q12647" s="82" t="s">
        <v>72645</v>
      </c>
      <c r="R12647"/>
    </row>
    <row r="12648" spans="12:18" x14ac:dyDescent="0.25">
      <c r="L12648" t="s">
        <v>1745</v>
      </c>
      <c r="M12648" t="s">
        <v>8995</v>
      </c>
      <c r="N12648" t="s">
        <v>49914</v>
      </c>
      <c r="O12648" s="76" t="s">
        <v>4356</v>
      </c>
      <c r="P12648" s="82">
        <v>4841</v>
      </c>
      <c r="Q12648" s="82" t="s">
        <v>96528</v>
      </c>
      <c r="R12648"/>
    </row>
    <row r="12649" spans="12:18" x14ac:dyDescent="0.25">
      <c r="L12649" t="s">
        <v>1745</v>
      </c>
      <c r="M12649" t="s">
        <v>21195</v>
      </c>
      <c r="N12649" t="s">
        <v>49915</v>
      </c>
      <c r="O12649" s="76" t="s">
        <v>4356</v>
      </c>
      <c r="P12649" s="82">
        <v>1099</v>
      </c>
      <c r="Q12649" s="82" t="s">
        <v>96530</v>
      </c>
      <c r="R12649"/>
    </row>
    <row r="12650" spans="12:18" x14ac:dyDescent="0.25">
      <c r="L12650" t="s">
        <v>1745</v>
      </c>
      <c r="M12650" t="s">
        <v>34800</v>
      </c>
      <c r="N12650" t="s">
        <v>49916</v>
      </c>
      <c r="O12650" s="76" t="s">
        <v>4356</v>
      </c>
      <c r="P12650" s="82">
        <v>1198</v>
      </c>
      <c r="Q12650" s="82" t="s">
        <v>96531</v>
      </c>
      <c r="R12650"/>
    </row>
    <row r="12651" spans="12:18" x14ac:dyDescent="0.25">
      <c r="L12651" t="s">
        <v>1745</v>
      </c>
      <c r="M12651" t="s">
        <v>34801</v>
      </c>
      <c r="N12651" t="s">
        <v>49917</v>
      </c>
      <c r="O12651" s="76" t="s">
        <v>4450</v>
      </c>
      <c r="P12651" s="82">
        <v>63808</v>
      </c>
      <c r="Q12651" s="82" t="s">
        <v>72645</v>
      </c>
      <c r="R12651"/>
    </row>
    <row r="12652" spans="12:18" x14ac:dyDescent="0.25">
      <c r="L12652" t="s">
        <v>1745</v>
      </c>
      <c r="M12652" t="s">
        <v>10873</v>
      </c>
      <c r="N12652" t="s">
        <v>49918</v>
      </c>
      <c r="O12652" s="76" t="s">
        <v>4356</v>
      </c>
      <c r="P12652" s="82">
        <v>449</v>
      </c>
      <c r="Q12652" s="82" t="s">
        <v>96532</v>
      </c>
      <c r="R12652"/>
    </row>
    <row r="12653" spans="12:18" x14ac:dyDescent="0.25">
      <c r="L12653" t="s">
        <v>1745</v>
      </c>
      <c r="M12653" t="s">
        <v>21196</v>
      </c>
      <c r="N12653" t="s">
        <v>49919</v>
      </c>
      <c r="O12653" s="76" t="s">
        <v>4356</v>
      </c>
      <c r="P12653" s="82">
        <v>723</v>
      </c>
      <c r="Q12653" s="82" t="s">
        <v>96533</v>
      </c>
      <c r="R12653"/>
    </row>
    <row r="12654" spans="12:18" x14ac:dyDescent="0.25">
      <c r="L12654" t="s">
        <v>1745</v>
      </c>
      <c r="M12654" t="s">
        <v>19233</v>
      </c>
      <c r="N12654" t="s">
        <v>49920</v>
      </c>
      <c r="O12654" s="76" t="s">
        <v>4356</v>
      </c>
      <c r="P12654" s="82">
        <v>2173</v>
      </c>
      <c r="Q12654" s="82" t="s">
        <v>96534</v>
      </c>
      <c r="R12654"/>
    </row>
    <row r="12655" spans="12:18" x14ac:dyDescent="0.25">
      <c r="L12655" t="s">
        <v>1745</v>
      </c>
      <c r="M12655" t="s">
        <v>19235</v>
      </c>
      <c r="N12655" t="s">
        <v>49921</v>
      </c>
      <c r="O12655" s="76" t="s">
        <v>4374</v>
      </c>
      <c r="P12655" s="82">
        <v>4394</v>
      </c>
      <c r="Q12655" s="82" t="s">
        <v>96536</v>
      </c>
      <c r="R12655"/>
    </row>
    <row r="12656" spans="12:18" x14ac:dyDescent="0.25">
      <c r="L12656" t="s">
        <v>1745</v>
      </c>
      <c r="M12656" t="s">
        <v>24735</v>
      </c>
      <c r="N12656" t="s">
        <v>49922</v>
      </c>
      <c r="O12656" s="76" t="s">
        <v>4356</v>
      </c>
      <c r="P12656" s="82">
        <v>885</v>
      </c>
      <c r="Q12656" s="82" t="s">
        <v>96537</v>
      </c>
      <c r="R12656"/>
    </row>
    <row r="12657" spans="12:18" x14ac:dyDescent="0.25">
      <c r="L12657" t="s">
        <v>1745</v>
      </c>
      <c r="M12657" t="s">
        <v>6514</v>
      </c>
      <c r="N12657" t="s">
        <v>49923</v>
      </c>
      <c r="O12657" s="76" t="s">
        <v>4356</v>
      </c>
      <c r="P12657" s="82">
        <v>219</v>
      </c>
      <c r="Q12657" s="82" t="s">
        <v>96538</v>
      </c>
      <c r="R12657"/>
    </row>
    <row r="12658" spans="12:18" x14ac:dyDescent="0.25">
      <c r="L12658" t="s">
        <v>1745</v>
      </c>
      <c r="M12658" t="s">
        <v>8997</v>
      </c>
      <c r="N12658" t="s">
        <v>49924</v>
      </c>
      <c r="O12658" s="76" t="s">
        <v>4374</v>
      </c>
      <c r="P12658" s="82">
        <v>3215</v>
      </c>
      <c r="Q12658" s="82" t="s">
        <v>72645</v>
      </c>
      <c r="R12658"/>
    </row>
    <row r="12659" spans="12:18" x14ac:dyDescent="0.25">
      <c r="L12659" t="s">
        <v>1745</v>
      </c>
      <c r="M12659" t="s">
        <v>21197</v>
      </c>
      <c r="N12659" t="s">
        <v>49925</v>
      </c>
      <c r="O12659" s="76" t="s">
        <v>4356</v>
      </c>
      <c r="P12659" s="82">
        <v>607</v>
      </c>
      <c r="Q12659" s="82" t="s">
        <v>96539</v>
      </c>
      <c r="R12659"/>
    </row>
    <row r="12660" spans="12:18" x14ac:dyDescent="0.25">
      <c r="L12660" t="s">
        <v>1745</v>
      </c>
      <c r="M12660" t="s">
        <v>10877</v>
      </c>
      <c r="N12660" t="s">
        <v>49926</v>
      </c>
      <c r="O12660" s="76" t="s">
        <v>4366</v>
      </c>
      <c r="P12660" s="82">
        <v>260</v>
      </c>
      <c r="Q12660" s="82" t="s">
        <v>96540</v>
      </c>
      <c r="R12660"/>
    </row>
    <row r="12661" spans="12:18" x14ac:dyDescent="0.25">
      <c r="L12661" t="s">
        <v>1745</v>
      </c>
      <c r="M12661" t="s">
        <v>10879</v>
      </c>
      <c r="N12661" t="s">
        <v>49927</v>
      </c>
      <c r="O12661" s="76" t="s">
        <v>4374</v>
      </c>
      <c r="P12661" s="82">
        <v>2980</v>
      </c>
      <c r="Q12661" s="82" t="s">
        <v>72645</v>
      </c>
      <c r="R12661"/>
    </row>
    <row r="12662" spans="12:18" x14ac:dyDescent="0.25">
      <c r="L12662" t="s">
        <v>1745</v>
      </c>
      <c r="M12662" t="s">
        <v>8998</v>
      </c>
      <c r="N12662" t="s">
        <v>49928</v>
      </c>
      <c r="O12662" s="76" t="s">
        <v>4356</v>
      </c>
      <c r="P12662" s="82">
        <v>470</v>
      </c>
      <c r="Q12662" s="82" t="s">
        <v>96541</v>
      </c>
      <c r="R12662"/>
    </row>
    <row r="12663" spans="12:18" x14ac:dyDescent="0.25">
      <c r="L12663" t="s">
        <v>1745</v>
      </c>
      <c r="M12663" t="s">
        <v>10881</v>
      </c>
      <c r="N12663" t="s">
        <v>49929</v>
      </c>
      <c r="O12663" s="76" t="s">
        <v>4356</v>
      </c>
      <c r="P12663" s="82">
        <v>881</v>
      </c>
      <c r="Q12663" s="82" t="s">
        <v>96542</v>
      </c>
      <c r="R12663"/>
    </row>
    <row r="12664" spans="12:18" x14ac:dyDescent="0.25">
      <c r="L12664" t="s">
        <v>1745</v>
      </c>
      <c r="M12664" t="s">
        <v>8067</v>
      </c>
      <c r="N12664" t="s">
        <v>49930</v>
      </c>
      <c r="O12664" s="76" t="s">
        <v>4356</v>
      </c>
      <c r="P12664" s="82">
        <v>2498</v>
      </c>
      <c r="Q12664" s="82" t="s">
        <v>96055</v>
      </c>
      <c r="R12664"/>
    </row>
    <row r="12665" spans="12:18" x14ac:dyDescent="0.25">
      <c r="L12665" t="s">
        <v>1745</v>
      </c>
      <c r="M12665" t="s">
        <v>21139</v>
      </c>
      <c r="N12665" t="s">
        <v>49931</v>
      </c>
      <c r="O12665" s="76" t="s">
        <v>4356</v>
      </c>
      <c r="P12665" s="82">
        <v>505</v>
      </c>
      <c r="Q12665" s="82" t="s">
        <v>96279</v>
      </c>
      <c r="R12665"/>
    </row>
    <row r="12666" spans="12:18" x14ac:dyDescent="0.25">
      <c r="L12666" t="s">
        <v>1745</v>
      </c>
      <c r="M12666" t="s">
        <v>19238</v>
      </c>
      <c r="N12666" t="s">
        <v>49932</v>
      </c>
      <c r="O12666" s="76" t="s">
        <v>4374</v>
      </c>
      <c r="P12666" s="82">
        <v>2702</v>
      </c>
      <c r="Q12666" s="82" t="s">
        <v>72645</v>
      </c>
      <c r="R12666"/>
    </row>
    <row r="12667" spans="12:18" x14ac:dyDescent="0.25">
      <c r="L12667" t="s">
        <v>1745</v>
      </c>
      <c r="M12667" t="s">
        <v>34724</v>
      </c>
      <c r="N12667" t="s">
        <v>49933</v>
      </c>
      <c r="O12667" s="76" t="s">
        <v>4356</v>
      </c>
      <c r="P12667" s="82">
        <v>1010</v>
      </c>
      <c r="Q12667" s="82" t="s">
        <v>96545</v>
      </c>
      <c r="R12667"/>
    </row>
    <row r="12668" spans="12:18" x14ac:dyDescent="0.25">
      <c r="L12668" t="s">
        <v>1745</v>
      </c>
      <c r="M12668" t="s">
        <v>34802</v>
      </c>
      <c r="N12668" t="s">
        <v>49934</v>
      </c>
      <c r="O12668" s="76" t="s">
        <v>4356</v>
      </c>
      <c r="P12668" s="82">
        <v>2140</v>
      </c>
      <c r="Q12668" s="82" t="s">
        <v>96546</v>
      </c>
      <c r="R12668"/>
    </row>
    <row r="12669" spans="12:18" x14ac:dyDescent="0.25">
      <c r="L12669" t="s">
        <v>1745</v>
      </c>
      <c r="M12669" t="s">
        <v>19242</v>
      </c>
      <c r="N12669" t="s">
        <v>49935</v>
      </c>
      <c r="O12669" s="76" t="s">
        <v>4356</v>
      </c>
      <c r="P12669" s="82">
        <v>1379</v>
      </c>
      <c r="Q12669" s="82" t="s">
        <v>96547</v>
      </c>
      <c r="R12669"/>
    </row>
    <row r="12670" spans="12:18" x14ac:dyDescent="0.25">
      <c r="L12670" t="s">
        <v>1745</v>
      </c>
      <c r="M12670" t="s">
        <v>19244</v>
      </c>
      <c r="N12670" t="s">
        <v>49936</v>
      </c>
      <c r="O12670" s="76" t="s">
        <v>4356</v>
      </c>
      <c r="P12670" s="82">
        <v>2288</v>
      </c>
      <c r="Q12670" s="82" t="s">
        <v>96548</v>
      </c>
      <c r="R12670"/>
    </row>
    <row r="12671" spans="12:18" x14ac:dyDescent="0.25">
      <c r="L12671" t="s">
        <v>1745</v>
      </c>
      <c r="M12671" t="s">
        <v>8999</v>
      </c>
      <c r="N12671" t="s">
        <v>49937</v>
      </c>
      <c r="O12671" s="76" t="s">
        <v>4356</v>
      </c>
      <c r="P12671" s="82">
        <v>856</v>
      </c>
      <c r="Q12671" s="82" t="s">
        <v>96549</v>
      </c>
      <c r="R12671"/>
    </row>
    <row r="12672" spans="12:18" x14ac:dyDescent="0.25">
      <c r="L12672" t="s">
        <v>1745</v>
      </c>
      <c r="M12672" t="s">
        <v>9943</v>
      </c>
      <c r="N12672" t="s">
        <v>49938</v>
      </c>
      <c r="O12672" s="76" t="s">
        <v>4356</v>
      </c>
      <c r="P12672" s="82">
        <v>538</v>
      </c>
      <c r="Q12672" s="82" t="s">
        <v>96551</v>
      </c>
      <c r="R12672"/>
    </row>
    <row r="12673" spans="12:18" x14ac:dyDescent="0.25">
      <c r="L12673" t="s">
        <v>1745</v>
      </c>
      <c r="M12673" t="s">
        <v>34803</v>
      </c>
      <c r="N12673" t="s">
        <v>49939</v>
      </c>
      <c r="O12673" s="76" t="s">
        <v>4356</v>
      </c>
      <c r="P12673" s="82">
        <v>780</v>
      </c>
      <c r="Q12673" s="82" t="s">
        <v>96550</v>
      </c>
      <c r="R12673"/>
    </row>
    <row r="12674" spans="12:18" x14ac:dyDescent="0.25">
      <c r="L12674" t="s">
        <v>1745</v>
      </c>
      <c r="M12674" t="s">
        <v>10884</v>
      </c>
      <c r="N12674" t="s">
        <v>49940</v>
      </c>
      <c r="O12674" s="76" t="s">
        <v>4356</v>
      </c>
      <c r="P12674" s="82">
        <v>423</v>
      </c>
      <c r="Q12674" s="82" t="s">
        <v>96553</v>
      </c>
      <c r="R12674"/>
    </row>
    <row r="12675" spans="12:18" x14ac:dyDescent="0.25">
      <c r="L12675" t="s">
        <v>1745</v>
      </c>
      <c r="M12675" t="s">
        <v>34804</v>
      </c>
      <c r="N12675" t="s">
        <v>49941</v>
      </c>
      <c r="O12675" s="76" t="s">
        <v>4356</v>
      </c>
      <c r="P12675" s="82">
        <v>302</v>
      </c>
      <c r="Q12675" s="82" t="s">
        <v>96554</v>
      </c>
      <c r="R12675"/>
    </row>
    <row r="12676" spans="12:18" x14ac:dyDescent="0.25">
      <c r="L12676" t="s">
        <v>1745</v>
      </c>
      <c r="M12676" t="s">
        <v>34805</v>
      </c>
      <c r="N12676" t="s">
        <v>49942</v>
      </c>
      <c r="O12676" s="76" t="s">
        <v>4356</v>
      </c>
      <c r="P12676" s="82">
        <v>1382</v>
      </c>
      <c r="Q12676" s="82" t="s">
        <v>96555</v>
      </c>
      <c r="R12676"/>
    </row>
    <row r="12677" spans="12:18" x14ac:dyDescent="0.25">
      <c r="L12677" t="s">
        <v>1745</v>
      </c>
      <c r="M12677" t="s">
        <v>10886</v>
      </c>
      <c r="N12677" t="s">
        <v>49943</v>
      </c>
      <c r="O12677" s="76" t="s">
        <v>4374</v>
      </c>
      <c r="P12677" s="82">
        <v>2189</v>
      </c>
      <c r="Q12677" s="82" t="s">
        <v>72645</v>
      </c>
      <c r="R12677"/>
    </row>
    <row r="12678" spans="12:18" x14ac:dyDescent="0.25">
      <c r="L12678" t="s">
        <v>1745</v>
      </c>
      <c r="M12678" t="s">
        <v>9000</v>
      </c>
      <c r="N12678" t="s">
        <v>49944</v>
      </c>
      <c r="O12678" s="76" t="s">
        <v>4356</v>
      </c>
      <c r="P12678" s="82">
        <v>1211</v>
      </c>
      <c r="Q12678" s="82" t="s">
        <v>96556</v>
      </c>
      <c r="R12678"/>
    </row>
    <row r="12679" spans="12:18" x14ac:dyDescent="0.25">
      <c r="L12679" t="s">
        <v>1745</v>
      </c>
      <c r="M12679" t="s">
        <v>21198</v>
      </c>
      <c r="N12679" t="s">
        <v>49945</v>
      </c>
      <c r="O12679" s="76" t="s">
        <v>4356</v>
      </c>
      <c r="P12679" s="82">
        <v>1599</v>
      </c>
      <c r="Q12679" s="82" t="s">
        <v>96557</v>
      </c>
      <c r="R12679"/>
    </row>
    <row r="12680" spans="12:18" x14ac:dyDescent="0.25">
      <c r="L12680" t="s">
        <v>1745</v>
      </c>
      <c r="M12680" t="s">
        <v>10888</v>
      </c>
      <c r="N12680" t="s">
        <v>49946</v>
      </c>
      <c r="O12680" s="76" t="s">
        <v>4366</v>
      </c>
      <c r="P12680" s="82">
        <v>192</v>
      </c>
      <c r="Q12680" s="82" t="s">
        <v>96559</v>
      </c>
      <c r="R12680"/>
    </row>
    <row r="12681" spans="12:18" x14ac:dyDescent="0.25">
      <c r="L12681" t="s">
        <v>1745</v>
      </c>
      <c r="M12681" t="s">
        <v>9001</v>
      </c>
      <c r="N12681" t="s">
        <v>49947</v>
      </c>
      <c r="O12681" s="76" t="s">
        <v>4366</v>
      </c>
      <c r="P12681" s="82">
        <v>181</v>
      </c>
      <c r="Q12681" s="82" t="s">
        <v>96560</v>
      </c>
      <c r="R12681"/>
    </row>
    <row r="12682" spans="12:18" x14ac:dyDescent="0.25">
      <c r="L12682" t="s">
        <v>1745</v>
      </c>
      <c r="M12682" t="s">
        <v>21199</v>
      </c>
      <c r="N12682" t="s">
        <v>49948</v>
      </c>
      <c r="O12682" s="76" t="s">
        <v>4356</v>
      </c>
      <c r="P12682" s="82">
        <v>1556</v>
      </c>
      <c r="Q12682" s="82" t="s">
        <v>96561</v>
      </c>
      <c r="R12682"/>
    </row>
    <row r="12683" spans="12:18" x14ac:dyDescent="0.25">
      <c r="L12683" t="s">
        <v>1745</v>
      </c>
      <c r="M12683" t="s">
        <v>34807</v>
      </c>
      <c r="N12683" t="s">
        <v>49949</v>
      </c>
      <c r="O12683" s="76" t="s">
        <v>4356</v>
      </c>
      <c r="P12683" s="82">
        <v>1700</v>
      </c>
      <c r="Q12683" s="82" t="s">
        <v>96563</v>
      </c>
      <c r="R12683"/>
    </row>
    <row r="12684" spans="12:18" x14ac:dyDescent="0.25">
      <c r="L12684" t="s">
        <v>1745</v>
      </c>
      <c r="M12684" t="s">
        <v>9002</v>
      </c>
      <c r="N12684" t="s">
        <v>49950</v>
      </c>
      <c r="O12684" s="76" t="s">
        <v>4356</v>
      </c>
      <c r="P12684" s="82">
        <v>460</v>
      </c>
      <c r="Q12684" s="82" t="s">
        <v>96564</v>
      </c>
      <c r="R12684"/>
    </row>
    <row r="12685" spans="12:18" x14ac:dyDescent="0.25">
      <c r="L12685" t="s">
        <v>1745</v>
      </c>
      <c r="M12685" t="s">
        <v>10749</v>
      </c>
      <c r="N12685" t="s">
        <v>49951</v>
      </c>
      <c r="O12685" s="76" t="s">
        <v>4356</v>
      </c>
      <c r="P12685" s="82">
        <v>280</v>
      </c>
      <c r="Q12685" s="82" t="s">
        <v>96565</v>
      </c>
      <c r="R12685"/>
    </row>
    <row r="12686" spans="12:18" x14ac:dyDescent="0.25">
      <c r="L12686" t="s">
        <v>1745</v>
      </c>
      <c r="M12686" t="s">
        <v>34808</v>
      </c>
      <c r="N12686" t="s">
        <v>49952</v>
      </c>
      <c r="O12686" s="76" t="s">
        <v>4356</v>
      </c>
      <c r="P12686" s="82">
        <v>600</v>
      </c>
      <c r="Q12686" s="82" t="s">
        <v>96567</v>
      </c>
      <c r="R12686"/>
    </row>
    <row r="12687" spans="12:18" x14ac:dyDescent="0.25">
      <c r="L12687" t="s">
        <v>1745</v>
      </c>
      <c r="M12687" t="s">
        <v>19249</v>
      </c>
      <c r="N12687" t="s">
        <v>49953</v>
      </c>
      <c r="O12687" s="76" t="s">
        <v>4356</v>
      </c>
      <c r="P12687" s="82">
        <v>1314</v>
      </c>
      <c r="Q12687" s="82" t="s">
        <v>96568</v>
      </c>
      <c r="R12687"/>
    </row>
    <row r="12688" spans="12:18" x14ac:dyDescent="0.25">
      <c r="L12688" t="s">
        <v>1745</v>
      </c>
      <c r="M12688" t="s">
        <v>9003</v>
      </c>
      <c r="N12688" t="s">
        <v>49954</v>
      </c>
      <c r="O12688" s="76" t="s">
        <v>4356</v>
      </c>
      <c r="P12688" s="82">
        <v>4244</v>
      </c>
      <c r="Q12688" s="82" t="s">
        <v>96569</v>
      </c>
      <c r="R12688"/>
    </row>
    <row r="12689" spans="12:18" x14ac:dyDescent="0.25">
      <c r="L12689" t="s">
        <v>1745</v>
      </c>
      <c r="M12689" t="s">
        <v>8308</v>
      </c>
      <c r="N12689" t="s">
        <v>49955</v>
      </c>
      <c r="O12689" s="76" t="s">
        <v>4356</v>
      </c>
      <c r="P12689" s="82">
        <v>403</v>
      </c>
      <c r="Q12689" s="82" t="s">
        <v>96570</v>
      </c>
      <c r="R12689"/>
    </row>
    <row r="12690" spans="12:18" x14ac:dyDescent="0.25">
      <c r="L12690" t="s">
        <v>1745</v>
      </c>
      <c r="M12690" t="s">
        <v>10950</v>
      </c>
      <c r="N12690" t="s">
        <v>49956</v>
      </c>
      <c r="O12690" s="76" t="s">
        <v>4356</v>
      </c>
      <c r="P12690" s="82">
        <v>1066</v>
      </c>
      <c r="Q12690" s="82" t="s">
        <v>96681</v>
      </c>
      <c r="R12690"/>
    </row>
    <row r="12691" spans="12:18" x14ac:dyDescent="0.25">
      <c r="L12691" t="s">
        <v>1745</v>
      </c>
      <c r="M12691" t="s">
        <v>10951</v>
      </c>
      <c r="N12691" t="s">
        <v>49957</v>
      </c>
      <c r="O12691" s="76" t="s">
        <v>4356</v>
      </c>
      <c r="P12691" s="82">
        <v>2490</v>
      </c>
      <c r="Q12691" s="82" t="s">
        <v>96682</v>
      </c>
      <c r="R12691"/>
    </row>
    <row r="12692" spans="12:18" x14ac:dyDescent="0.25">
      <c r="L12692" t="s">
        <v>1745</v>
      </c>
      <c r="M12692" t="s">
        <v>12719</v>
      </c>
      <c r="N12692" t="s">
        <v>49958</v>
      </c>
      <c r="O12692" s="76" t="s">
        <v>4356</v>
      </c>
      <c r="P12692" s="82">
        <v>7028</v>
      </c>
      <c r="Q12692" s="82" t="s">
        <v>96683</v>
      </c>
      <c r="R12692"/>
    </row>
    <row r="12693" spans="12:18" x14ac:dyDescent="0.25">
      <c r="L12693" t="s">
        <v>1745</v>
      </c>
      <c r="M12693" t="s">
        <v>34828</v>
      </c>
      <c r="N12693" t="s">
        <v>49959</v>
      </c>
      <c r="O12693" s="76" t="s">
        <v>4356</v>
      </c>
      <c r="P12693" s="82">
        <v>426</v>
      </c>
      <c r="Q12693" s="82" t="s">
        <v>96685</v>
      </c>
      <c r="R12693"/>
    </row>
    <row r="12694" spans="12:18" x14ac:dyDescent="0.25">
      <c r="L12694" t="s">
        <v>1745</v>
      </c>
      <c r="M12694" t="s">
        <v>34829</v>
      </c>
      <c r="N12694" t="s">
        <v>49960</v>
      </c>
      <c r="O12694" s="76" t="s">
        <v>4356</v>
      </c>
      <c r="P12694" s="82">
        <v>3056</v>
      </c>
      <c r="Q12694" s="82" t="s">
        <v>96686</v>
      </c>
      <c r="R12694"/>
    </row>
    <row r="12695" spans="12:18" x14ac:dyDescent="0.25">
      <c r="L12695" t="s">
        <v>1745</v>
      </c>
      <c r="M12695" t="s">
        <v>34830</v>
      </c>
      <c r="N12695" t="s">
        <v>49961</v>
      </c>
      <c r="O12695" s="76" t="s">
        <v>4356</v>
      </c>
      <c r="P12695" s="82">
        <v>475</v>
      </c>
      <c r="Q12695" s="82" t="s">
        <v>96687</v>
      </c>
      <c r="R12695"/>
    </row>
    <row r="12696" spans="12:18" x14ac:dyDescent="0.25">
      <c r="L12696" t="s">
        <v>1745</v>
      </c>
      <c r="M12696" t="s">
        <v>34831</v>
      </c>
      <c r="N12696" t="s">
        <v>49962</v>
      </c>
      <c r="O12696" s="76" t="s">
        <v>4356</v>
      </c>
      <c r="P12696" s="82">
        <v>532</v>
      </c>
      <c r="Q12696" s="82" t="s">
        <v>96688</v>
      </c>
      <c r="R12696"/>
    </row>
    <row r="12697" spans="12:18" x14ac:dyDescent="0.25">
      <c r="L12697" t="s">
        <v>1745</v>
      </c>
      <c r="M12697" t="s">
        <v>21219</v>
      </c>
      <c r="N12697" t="s">
        <v>49963</v>
      </c>
      <c r="O12697" s="76" t="s">
        <v>4356</v>
      </c>
      <c r="P12697" s="82">
        <v>790</v>
      </c>
      <c r="Q12697" s="82" t="s">
        <v>96689</v>
      </c>
      <c r="R12697"/>
    </row>
    <row r="12698" spans="12:18" x14ac:dyDescent="0.25">
      <c r="L12698" t="s">
        <v>1745</v>
      </c>
      <c r="M12698" t="s">
        <v>34832</v>
      </c>
      <c r="N12698" t="s">
        <v>49964</v>
      </c>
      <c r="O12698" s="76" t="s">
        <v>4356</v>
      </c>
      <c r="P12698" s="82">
        <v>1788</v>
      </c>
      <c r="Q12698" s="82" t="s">
        <v>96691</v>
      </c>
      <c r="R12698"/>
    </row>
    <row r="12699" spans="12:18" x14ac:dyDescent="0.25">
      <c r="L12699" t="s">
        <v>1745</v>
      </c>
      <c r="M12699" t="s">
        <v>10953</v>
      </c>
      <c r="N12699" t="s">
        <v>49965</v>
      </c>
      <c r="O12699" s="76" t="s">
        <v>4356</v>
      </c>
      <c r="P12699" s="82">
        <v>327</v>
      </c>
      <c r="Q12699" s="82" t="s">
        <v>96692</v>
      </c>
      <c r="R12699"/>
    </row>
    <row r="12700" spans="12:18" x14ac:dyDescent="0.25">
      <c r="L12700" t="s">
        <v>1745</v>
      </c>
      <c r="M12700" t="s">
        <v>19280</v>
      </c>
      <c r="N12700" t="s">
        <v>49966</v>
      </c>
      <c r="O12700" s="76" t="s">
        <v>4356</v>
      </c>
      <c r="P12700" s="82">
        <v>633</v>
      </c>
      <c r="Q12700" s="82" t="s">
        <v>96693</v>
      </c>
      <c r="R12700"/>
    </row>
    <row r="12701" spans="12:18" x14ac:dyDescent="0.25">
      <c r="L12701" t="s">
        <v>1745</v>
      </c>
      <c r="M12701" t="s">
        <v>34833</v>
      </c>
      <c r="N12701" t="s">
        <v>49967</v>
      </c>
      <c r="O12701" s="76" t="s">
        <v>4356</v>
      </c>
      <c r="P12701" s="82">
        <v>504</v>
      </c>
      <c r="Q12701" s="82" t="s">
        <v>96694</v>
      </c>
      <c r="R12701"/>
    </row>
    <row r="12702" spans="12:18" x14ac:dyDescent="0.25">
      <c r="L12702" t="s">
        <v>1745</v>
      </c>
      <c r="M12702" t="s">
        <v>21220</v>
      </c>
      <c r="N12702" t="s">
        <v>49968</v>
      </c>
      <c r="O12702" s="76" t="s">
        <v>4356</v>
      </c>
      <c r="P12702" s="82">
        <v>206</v>
      </c>
      <c r="Q12702" s="82" t="s">
        <v>96695</v>
      </c>
      <c r="R12702"/>
    </row>
    <row r="12703" spans="12:18" x14ac:dyDescent="0.25">
      <c r="L12703" t="s">
        <v>1745</v>
      </c>
      <c r="M12703" t="s">
        <v>9032</v>
      </c>
      <c r="N12703" t="s">
        <v>49969</v>
      </c>
      <c r="O12703" s="76" t="s">
        <v>4356</v>
      </c>
      <c r="P12703" s="82">
        <v>334</v>
      </c>
      <c r="Q12703" s="82" t="s">
        <v>96696</v>
      </c>
      <c r="R12703"/>
    </row>
    <row r="12704" spans="12:18" x14ac:dyDescent="0.25">
      <c r="L12704" t="s">
        <v>1745</v>
      </c>
      <c r="M12704" t="s">
        <v>34834</v>
      </c>
      <c r="N12704" t="s">
        <v>49970</v>
      </c>
      <c r="O12704" s="76" t="s">
        <v>4356</v>
      </c>
      <c r="P12704" s="82">
        <v>381</v>
      </c>
      <c r="Q12704" s="82" t="s">
        <v>96697</v>
      </c>
      <c r="R12704"/>
    </row>
    <row r="12705" spans="12:18" x14ac:dyDescent="0.25">
      <c r="L12705" t="s">
        <v>1745</v>
      </c>
      <c r="M12705" t="s">
        <v>34835</v>
      </c>
      <c r="N12705" t="s">
        <v>49971</v>
      </c>
      <c r="O12705" s="76" t="s">
        <v>4356</v>
      </c>
      <c r="P12705" s="82">
        <v>118</v>
      </c>
      <c r="Q12705" s="82" t="s">
        <v>96698</v>
      </c>
      <c r="R12705"/>
    </row>
    <row r="12706" spans="12:18" x14ac:dyDescent="0.25">
      <c r="L12706" t="s">
        <v>1745</v>
      </c>
      <c r="M12706" t="s">
        <v>10955</v>
      </c>
      <c r="N12706" t="s">
        <v>49972</v>
      </c>
      <c r="O12706" s="76" t="s">
        <v>4356</v>
      </c>
      <c r="P12706" s="82">
        <v>2811</v>
      </c>
      <c r="Q12706" s="82" t="s">
        <v>96699</v>
      </c>
      <c r="R12706"/>
    </row>
    <row r="12707" spans="12:18" x14ac:dyDescent="0.25">
      <c r="L12707" t="s">
        <v>1745</v>
      </c>
      <c r="M12707" t="s">
        <v>21221</v>
      </c>
      <c r="N12707" t="s">
        <v>49973</v>
      </c>
      <c r="O12707" s="76" t="s">
        <v>4356</v>
      </c>
      <c r="P12707" s="82">
        <v>432</v>
      </c>
      <c r="Q12707" s="82" t="s">
        <v>96700</v>
      </c>
      <c r="R12707"/>
    </row>
    <row r="12708" spans="12:18" x14ac:dyDescent="0.25">
      <c r="L12708" t="s">
        <v>1745</v>
      </c>
      <c r="M12708" t="s">
        <v>10957</v>
      </c>
      <c r="N12708" t="s">
        <v>49974</v>
      </c>
      <c r="O12708" s="76" t="s">
        <v>4356</v>
      </c>
      <c r="P12708" s="82">
        <v>190</v>
      </c>
      <c r="Q12708" s="82" t="s">
        <v>96701</v>
      </c>
      <c r="R12708"/>
    </row>
    <row r="12709" spans="12:18" x14ac:dyDescent="0.25">
      <c r="L12709" t="s">
        <v>1745</v>
      </c>
      <c r="M12709" t="s">
        <v>10959</v>
      </c>
      <c r="N12709" t="s">
        <v>49975</v>
      </c>
      <c r="O12709" s="76" t="s">
        <v>4356</v>
      </c>
      <c r="P12709" s="82">
        <v>1629</v>
      </c>
      <c r="Q12709" s="82" t="s">
        <v>96702</v>
      </c>
      <c r="R12709"/>
    </row>
    <row r="12710" spans="12:18" x14ac:dyDescent="0.25">
      <c r="L12710" t="s">
        <v>1745</v>
      </c>
      <c r="M12710" t="s">
        <v>4984</v>
      </c>
      <c r="N12710" t="s">
        <v>49976</v>
      </c>
      <c r="O12710" s="76" t="s">
        <v>4356</v>
      </c>
      <c r="P12710" s="82">
        <v>207</v>
      </c>
      <c r="Q12710" s="82" t="s">
        <v>96571</v>
      </c>
      <c r="R12710"/>
    </row>
    <row r="12711" spans="12:18" x14ac:dyDescent="0.25">
      <c r="L12711" t="s">
        <v>1745</v>
      </c>
      <c r="M12711" t="s">
        <v>21200</v>
      </c>
      <c r="N12711" t="s">
        <v>49977</v>
      </c>
      <c r="O12711" s="76" t="s">
        <v>4374</v>
      </c>
      <c r="P12711" s="82">
        <v>11464</v>
      </c>
      <c r="Q12711" s="82" t="s">
        <v>72645</v>
      </c>
      <c r="R12711"/>
    </row>
    <row r="12712" spans="12:18" x14ac:dyDescent="0.25">
      <c r="L12712" t="s">
        <v>1745</v>
      </c>
      <c r="M12712" t="s">
        <v>34809</v>
      </c>
      <c r="N12712" t="s">
        <v>49978</v>
      </c>
      <c r="O12712" s="76" t="s">
        <v>4356</v>
      </c>
      <c r="P12712" s="82">
        <v>434</v>
      </c>
      <c r="Q12712" s="82" t="s">
        <v>96572</v>
      </c>
      <c r="R12712"/>
    </row>
    <row r="12713" spans="12:18" x14ac:dyDescent="0.25">
      <c r="L12713" t="s">
        <v>1745</v>
      </c>
      <c r="M12713" t="s">
        <v>9004</v>
      </c>
      <c r="N12713" t="s">
        <v>49979</v>
      </c>
      <c r="O12713" s="76" t="s">
        <v>4356</v>
      </c>
      <c r="P12713" s="82">
        <v>686</v>
      </c>
      <c r="Q12713" s="82" t="s">
        <v>96573</v>
      </c>
      <c r="R12713"/>
    </row>
    <row r="12714" spans="12:18" x14ac:dyDescent="0.25">
      <c r="L12714" t="s">
        <v>1745</v>
      </c>
      <c r="M12714" t="s">
        <v>9005</v>
      </c>
      <c r="N12714" t="s">
        <v>49980</v>
      </c>
      <c r="O12714" s="76" t="s">
        <v>4356</v>
      </c>
      <c r="P12714" s="82">
        <v>551</v>
      </c>
      <c r="Q12714" s="82" t="s">
        <v>96574</v>
      </c>
      <c r="R12714"/>
    </row>
    <row r="12715" spans="12:18" x14ac:dyDescent="0.25">
      <c r="L12715" t="s">
        <v>1745</v>
      </c>
      <c r="M12715" t="s">
        <v>34810</v>
      </c>
      <c r="N12715" t="s">
        <v>49981</v>
      </c>
      <c r="O12715" s="76" t="s">
        <v>4366</v>
      </c>
      <c r="P12715" s="82">
        <v>59</v>
      </c>
      <c r="Q12715" s="82" t="s">
        <v>96575</v>
      </c>
      <c r="R12715"/>
    </row>
    <row r="12716" spans="12:18" x14ac:dyDescent="0.25">
      <c r="L12716" t="s">
        <v>1745</v>
      </c>
      <c r="M12716" t="s">
        <v>21201</v>
      </c>
      <c r="N12716" t="s">
        <v>49982</v>
      </c>
      <c r="O12716" s="76" t="s">
        <v>4356</v>
      </c>
      <c r="P12716" s="82">
        <v>585</v>
      </c>
      <c r="Q12716" s="82" t="s">
        <v>96576</v>
      </c>
      <c r="R12716"/>
    </row>
    <row r="12717" spans="12:18" x14ac:dyDescent="0.25">
      <c r="L12717" t="s">
        <v>1745</v>
      </c>
      <c r="M12717" t="s">
        <v>10892</v>
      </c>
      <c r="N12717" t="s">
        <v>49983</v>
      </c>
      <c r="O12717" s="76" t="s">
        <v>4356</v>
      </c>
      <c r="P12717" s="82">
        <v>821</v>
      </c>
      <c r="Q12717" s="82" t="s">
        <v>96577</v>
      </c>
      <c r="R12717"/>
    </row>
    <row r="12718" spans="12:18" x14ac:dyDescent="0.25">
      <c r="L12718" t="s">
        <v>1745</v>
      </c>
      <c r="M12718" t="s">
        <v>10894</v>
      </c>
      <c r="N12718" t="s">
        <v>49984</v>
      </c>
      <c r="O12718" s="76" t="s">
        <v>4356</v>
      </c>
      <c r="P12718" s="82">
        <v>351</v>
      </c>
      <c r="Q12718" s="82" t="s">
        <v>96578</v>
      </c>
      <c r="R12718"/>
    </row>
    <row r="12719" spans="12:18" x14ac:dyDescent="0.25">
      <c r="L12719" t="s">
        <v>1745</v>
      </c>
      <c r="M12719" t="s">
        <v>21202</v>
      </c>
      <c r="N12719" t="s">
        <v>49985</v>
      </c>
      <c r="O12719" s="76" t="s">
        <v>4374</v>
      </c>
      <c r="P12719" s="82">
        <v>7362</v>
      </c>
      <c r="Q12719" s="82" t="s">
        <v>72645</v>
      </c>
      <c r="R12719"/>
    </row>
    <row r="12720" spans="12:18" x14ac:dyDescent="0.25">
      <c r="L12720" t="s">
        <v>1745</v>
      </c>
      <c r="M12720" t="s">
        <v>9006</v>
      </c>
      <c r="N12720" t="s">
        <v>49986</v>
      </c>
      <c r="O12720" s="76" t="s">
        <v>4356</v>
      </c>
      <c r="P12720" s="82">
        <v>78</v>
      </c>
      <c r="Q12720" s="82" t="s">
        <v>96579</v>
      </c>
      <c r="R12720"/>
    </row>
    <row r="12721" spans="12:18" x14ac:dyDescent="0.25">
      <c r="L12721" t="s">
        <v>1745</v>
      </c>
      <c r="M12721" t="s">
        <v>9007</v>
      </c>
      <c r="N12721" t="s">
        <v>49987</v>
      </c>
      <c r="O12721" s="76" t="s">
        <v>4356</v>
      </c>
      <c r="P12721" s="82">
        <v>1469</v>
      </c>
      <c r="Q12721" s="82" t="s">
        <v>96580</v>
      </c>
      <c r="R12721"/>
    </row>
    <row r="12722" spans="12:18" x14ac:dyDescent="0.25">
      <c r="L12722" t="s">
        <v>1745</v>
      </c>
      <c r="M12722" t="s">
        <v>10896</v>
      </c>
      <c r="N12722" t="s">
        <v>49988</v>
      </c>
      <c r="O12722" s="76" t="s">
        <v>4356</v>
      </c>
      <c r="P12722" s="82">
        <v>316</v>
      </c>
      <c r="Q12722" s="82" t="s">
        <v>96581</v>
      </c>
      <c r="R12722"/>
    </row>
    <row r="12723" spans="12:18" x14ac:dyDescent="0.25">
      <c r="L12723" t="s">
        <v>1745</v>
      </c>
      <c r="M12723" t="s">
        <v>10899</v>
      </c>
      <c r="N12723" t="s">
        <v>49989</v>
      </c>
      <c r="O12723" s="76" t="s">
        <v>4374</v>
      </c>
      <c r="P12723" s="82">
        <v>3222</v>
      </c>
      <c r="Q12723" s="82" t="s">
        <v>72645</v>
      </c>
      <c r="R12723"/>
    </row>
    <row r="12724" spans="12:18" x14ac:dyDescent="0.25">
      <c r="L12724" t="s">
        <v>1745</v>
      </c>
      <c r="M12724" t="s">
        <v>9009</v>
      </c>
      <c r="N12724" t="s">
        <v>49990</v>
      </c>
      <c r="O12724" s="76" t="s">
        <v>4356</v>
      </c>
      <c r="P12724" s="82">
        <v>1973</v>
      </c>
      <c r="Q12724" s="82" t="s">
        <v>96583</v>
      </c>
      <c r="R12724"/>
    </row>
    <row r="12725" spans="12:18" x14ac:dyDescent="0.25">
      <c r="L12725" t="s">
        <v>1745</v>
      </c>
      <c r="M12725" t="s">
        <v>10901</v>
      </c>
      <c r="N12725" t="s">
        <v>49991</v>
      </c>
      <c r="O12725" s="76" t="s">
        <v>4366</v>
      </c>
      <c r="P12725" s="82">
        <v>283</v>
      </c>
      <c r="Q12725" s="82" t="s">
        <v>96584</v>
      </c>
      <c r="R12725"/>
    </row>
    <row r="12726" spans="12:18" x14ac:dyDescent="0.25">
      <c r="L12726" t="s">
        <v>1745</v>
      </c>
      <c r="M12726" t="s">
        <v>21204</v>
      </c>
      <c r="N12726" t="s">
        <v>49992</v>
      </c>
      <c r="O12726" s="76" t="s">
        <v>4366</v>
      </c>
      <c r="P12726" s="82">
        <v>732</v>
      </c>
      <c r="Q12726" s="82" t="s">
        <v>96586</v>
      </c>
      <c r="R12726"/>
    </row>
    <row r="12727" spans="12:18" x14ac:dyDescent="0.25">
      <c r="L12727" t="s">
        <v>1745</v>
      </c>
      <c r="M12727" t="s">
        <v>21203</v>
      </c>
      <c r="N12727" t="s">
        <v>49993</v>
      </c>
      <c r="O12727" s="76" t="s">
        <v>4356</v>
      </c>
      <c r="P12727" s="82">
        <v>442</v>
      </c>
      <c r="Q12727" s="82" t="s">
        <v>96585</v>
      </c>
      <c r="R12727"/>
    </row>
    <row r="12728" spans="12:18" x14ac:dyDescent="0.25">
      <c r="L12728" t="s">
        <v>1745</v>
      </c>
      <c r="M12728" t="s">
        <v>10903</v>
      </c>
      <c r="N12728" t="s">
        <v>49994</v>
      </c>
      <c r="O12728" s="76" t="s">
        <v>4356</v>
      </c>
      <c r="P12728" s="82">
        <v>183</v>
      </c>
      <c r="Q12728" s="82" t="s">
        <v>96587</v>
      </c>
      <c r="R12728"/>
    </row>
    <row r="12729" spans="12:18" x14ac:dyDescent="0.25">
      <c r="L12729" t="s">
        <v>1745</v>
      </c>
      <c r="M12729" t="s">
        <v>34811</v>
      </c>
      <c r="N12729" t="s">
        <v>49995</v>
      </c>
      <c r="O12729" s="76" t="s">
        <v>4356</v>
      </c>
      <c r="P12729" s="82">
        <v>1446</v>
      </c>
      <c r="Q12729" s="82" t="s">
        <v>96588</v>
      </c>
      <c r="R12729"/>
    </row>
    <row r="12730" spans="12:18" x14ac:dyDescent="0.25">
      <c r="L12730" t="s">
        <v>1745</v>
      </c>
      <c r="M12730" t="s">
        <v>21205</v>
      </c>
      <c r="N12730" t="s">
        <v>49996</v>
      </c>
      <c r="O12730" s="76" t="s">
        <v>4356</v>
      </c>
      <c r="P12730" s="82">
        <v>825</v>
      </c>
      <c r="Q12730" s="82" t="s">
        <v>96589</v>
      </c>
      <c r="R12730"/>
    </row>
    <row r="12731" spans="12:18" x14ac:dyDescent="0.25">
      <c r="L12731" t="s">
        <v>1745</v>
      </c>
      <c r="M12731" t="s">
        <v>9010</v>
      </c>
      <c r="N12731" t="s">
        <v>49997</v>
      </c>
      <c r="O12731" s="76" t="s">
        <v>4356</v>
      </c>
      <c r="P12731" s="82">
        <v>3012</v>
      </c>
      <c r="Q12731" s="82" t="s">
        <v>96590</v>
      </c>
      <c r="R12731"/>
    </row>
    <row r="12732" spans="12:18" x14ac:dyDescent="0.25">
      <c r="L12732" t="s">
        <v>1745</v>
      </c>
      <c r="M12732" t="s">
        <v>9011</v>
      </c>
      <c r="N12732" t="s">
        <v>49998</v>
      </c>
      <c r="O12732" s="76" t="s">
        <v>4356</v>
      </c>
      <c r="P12732" s="82">
        <v>320</v>
      </c>
      <c r="Q12732" s="82" t="s">
        <v>96592</v>
      </c>
      <c r="R12732"/>
    </row>
    <row r="12733" spans="12:18" x14ac:dyDescent="0.25">
      <c r="L12733" t="s">
        <v>1745</v>
      </c>
      <c r="M12733" t="s">
        <v>21206</v>
      </c>
      <c r="N12733" t="s">
        <v>49999</v>
      </c>
      <c r="O12733" s="76" t="s">
        <v>4374</v>
      </c>
      <c r="P12733" s="82">
        <v>5535</v>
      </c>
      <c r="Q12733" s="82" t="s">
        <v>72645</v>
      </c>
      <c r="R12733"/>
    </row>
    <row r="12734" spans="12:18" x14ac:dyDescent="0.25">
      <c r="L12734" t="s">
        <v>1745</v>
      </c>
      <c r="M12734" t="s">
        <v>19251</v>
      </c>
      <c r="N12734" t="s">
        <v>50000</v>
      </c>
      <c r="O12734" s="76" t="s">
        <v>4356</v>
      </c>
      <c r="P12734" s="82">
        <v>1874</v>
      </c>
      <c r="Q12734" s="82" t="s">
        <v>96594</v>
      </c>
      <c r="R12734"/>
    </row>
    <row r="12735" spans="12:18" x14ac:dyDescent="0.25">
      <c r="L12735" t="s">
        <v>1745</v>
      </c>
      <c r="M12735" t="s">
        <v>7490</v>
      </c>
      <c r="N12735" t="s">
        <v>50001</v>
      </c>
      <c r="O12735" s="76" t="s">
        <v>4356</v>
      </c>
      <c r="P12735" s="82">
        <v>1615</v>
      </c>
      <c r="Q12735" s="82" t="s">
        <v>96595</v>
      </c>
      <c r="R12735"/>
    </row>
    <row r="12736" spans="12:18" x14ac:dyDescent="0.25">
      <c r="L12736" t="s">
        <v>1745</v>
      </c>
      <c r="M12736" t="s">
        <v>21207</v>
      </c>
      <c r="N12736" t="s">
        <v>50002</v>
      </c>
      <c r="O12736" s="76" t="s">
        <v>4356</v>
      </c>
      <c r="P12736" s="82">
        <v>231</v>
      </c>
      <c r="Q12736" s="82" t="s">
        <v>96596</v>
      </c>
      <c r="R12736"/>
    </row>
    <row r="12737" spans="12:18" x14ac:dyDescent="0.25">
      <c r="L12737" t="s">
        <v>1745</v>
      </c>
      <c r="M12737" t="s">
        <v>19253</v>
      </c>
      <c r="N12737" t="s">
        <v>50003</v>
      </c>
      <c r="O12737" s="76" t="s">
        <v>4356</v>
      </c>
      <c r="P12737" s="82">
        <v>168</v>
      </c>
      <c r="Q12737" s="82" t="s">
        <v>96597</v>
      </c>
      <c r="R12737"/>
    </row>
    <row r="12738" spans="12:18" x14ac:dyDescent="0.25">
      <c r="L12738" t="s">
        <v>1745</v>
      </c>
      <c r="M12738" t="s">
        <v>34812</v>
      </c>
      <c r="N12738" t="s">
        <v>50004</v>
      </c>
      <c r="O12738" s="76" t="s">
        <v>4356</v>
      </c>
      <c r="P12738" s="82">
        <v>288</v>
      </c>
      <c r="Q12738" s="82" t="s">
        <v>96598</v>
      </c>
      <c r="R12738"/>
    </row>
    <row r="12739" spans="12:18" x14ac:dyDescent="0.25">
      <c r="L12739" t="s">
        <v>1745</v>
      </c>
      <c r="M12739" t="s">
        <v>34813</v>
      </c>
      <c r="N12739" t="s">
        <v>50005</v>
      </c>
      <c r="O12739" s="76" t="s">
        <v>4366</v>
      </c>
      <c r="P12739" s="82">
        <v>349</v>
      </c>
      <c r="Q12739" s="82" t="s">
        <v>96599</v>
      </c>
      <c r="R12739"/>
    </row>
    <row r="12740" spans="12:18" x14ac:dyDescent="0.25">
      <c r="L12740" t="s">
        <v>1745</v>
      </c>
      <c r="M12740" t="s">
        <v>19255</v>
      </c>
      <c r="N12740" t="s">
        <v>50006</v>
      </c>
      <c r="O12740" s="76" t="s">
        <v>4356</v>
      </c>
      <c r="P12740" s="82">
        <v>485</v>
      </c>
      <c r="Q12740" s="82" t="s">
        <v>96604</v>
      </c>
      <c r="R12740"/>
    </row>
    <row r="12741" spans="12:18" x14ac:dyDescent="0.25">
      <c r="L12741" t="s">
        <v>1745</v>
      </c>
      <c r="M12741" t="s">
        <v>19257</v>
      </c>
      <c r="N12741" t="s">
        <v>50007</v>
      </c>
      <c r="O12741" s="76" t="s">
        <v>4356</v>
      </c>
      <c r="P12741" s="82">
        <v>393</v>
      </c>
      <c r="Q12741" s="82" t="s">
        <v>96605</v>
      </c>
      <c r="R12741"/>
    </row>
    <row r="12742" spans="12:18" x14ac:dyDescent="0.25">
      <c r="L12742" t="s">
        <v>1745</v>
      </c>
      <c r="M12742" t="s">
        <v>10911</v>
      </c>
      <c r="N12742" t="s">
        <v>50008</v>
      </c>
      <c r="O12742" s="76" t="s">
        <v>4356</v>
      </c>
      <c r="P12742" s="82">
        <v>794</v>
      </c>
      <c r="Q12742" s="82" t="s">
        <v>96606</v>
      </c>
      <c r="R12742"/>
    </row>
    <row r="12743" spans="12:18" x14ac:dyDescent="0.25">
      <c r="L12743" t="s">
        <v>1745</v>
      </c>
      <c r="M12743" t="s">
        <v>21209</v>
      </c>
      <c r="N12743" t="s">
        <v>50009</v>
      </c>
      <c r="O12743" s="76" t="s">
        <v>4356</v>
      </c>
      <c r="P12743" s="82">
        <v>391</v>
      </c>
      <c r="Q12743" s="82" t="s">
        <v>96607</v>
      </c>
      <c r="R12743"/>
    </row>
    <row r="12744" spans="12:18" x14ac:dyDescent="0.25">
      <c r="L12744" t="s">
        <v>1745</v>
      </c>
      <c r="M12744" t="s">
        <v>34814</v>
      </c>
      <c r="N12744" t="s">
        <v>50010</v>
      </c>
      <c r="O12744" s="76" t="s">
        <v>4356</v>
      </c>
      <c r="P12744" s="82">
        <v>89</v>
      </c>
      <c r="Q12744" s="82" t="s">
        <v>96608</v>
      </c>
      <c r="R12744"/>
    </row>
    <row r="12745" spans="12:18" x14ac:dyDescent="0.25">
      <c r="L12745" t="s">
        <v>1745</v>
      </c>
      <c r="M12745" t="s">
        <v>9014</v>
      </c>
      <c r="N12745" t="s">
        <v>50011</v>
      </c>
      <c r="O12745" s="76" t="s">
        <v>4356</v>
      </c>
      <c r="P12745" s="82">
        <v>1234</v>
      </c>
      <c r="Q12745" s="82" t="s">
        <v>96610</v>
      </c>
      <c r="R12745"/>
    </row>
    <row r="12746" spans="12:18" x14ac:dyDescent="0.25">
      <c r="L12746" t="s">
        <v>1745</v>
      </c>
      <c r="M12746" t="s">
        <v>9013</v>
      </c>
      <c r="N12746" t="s">
        <v>50012</v>
      </c>
      <c r="O12746" s="76" t="s">
        <v>4356</v>
      </c>
      <c r="P12746" s="82">
        <v>166</v>
      </c>
      <c r="Q12746" s="82" t="s">
        <v>96609</v>
      </c>
      <c r="R12746"/>
    </row>
    <row r="12747" spans="12:18" x14ac:dyDescent="0.25">
      <c r="L12747" t="s">
        <v>1745</v>
      </c>
      <c r="M12747" t="s">
        <v>10913</v>
      </c>
      <c r="N12747" t="s">
        <v>50013</v>
      </c>
      <c r="O12747" s="76" t="s">
        <v>4356</v>
      </c>
      <c r="P12747" s="82">
        <v>386</v>
      </c>
      <c r="Q12747" s="82" t="s">
        <v>96612</v>
      </c>
      <c r="R12747"/>
    </row>
    <row r="12748" spans="12:18" x14ac:dyDescent="0.25">
      <c r="L12748" t="s">
        <v>1745</v>
      </c>
      <c r="M12748" t="s">
        <v>9015</v>
      </c>
      <c r="N12748" t="s">
        <v>50014</v>
      </c>
      <c r="O12748" s="76" t="s">
        <v>4356</v>
      </c>
      <c r="P12748" s="82">
        <v>2156</v>
      </c>
      <c r="Q12748" s="82" t="s">
        <v>96611</v>
      </c>
      <c r="R12748"/>
    </row>
    <row r="12749" spans="12:18" x14ac:dyDescent="0.25">
      <c r="L12749" t="s">
        <v>1745</v>
      </c>
      <c r="M12749" t="s">
        <v>7215</v>
      </c>
      <c r="N12749" t="s">
        <v>50015</v>
      </c>
      <c r="O12749" s="76" t="s">
        <v>4374</v>
      </c>
      <c r="P12749" s="82">
        <v>1878</v>
      </c>
      <c r="Q12749" s="82" t="s">
        <v>72645</v>
      </c>
      <c r="R12749"/>
    </row>
    <row r="12750" spans="12:18" x14ac:dyDescent="0.25">
      <c r="L12750" t="s">
        <v>1745</v>
      </c>
      <c r="M12750" t="s">
        <v>34815</v>
      </c>
      <c r="N12750" t="s">
        <v>50016</v>
      </c>
      <c r="O12750" s="76" t="s">
        <v>4356</v>
      </c>
      <c r="P12750" s="82">
        <v>950</v>
      </c>
      <c r="Q12750" s="82" t="s">
        <v>96613</v>
      </c>
      <c r="R12750"/>
    </row>
    <row r="12751" spans="12:18" x14ac:dyDescent="0.25">
      <c r="L12751" t="s">
        <v>1745</v>
      </c>
      <c r="M12751" t="s">
        <v>19259</v>
      </c>
      <c r="N12751" t="s">
        <v>50017</v>
      </c>
      <c r="O12751" s="76" t="s">
        <v>4356</v>
      </c>
      <c r="P12751" s="82">
        <v>381</v>
      </c>
      <c r="Q12751" s="82" t="s">
        <v>96615</v>
      </c>
      <c r="R12751"/>
    </row>
    <row r="12752" spans="12:18" x14ac:dyDescent="0.25">
      <c r="L12752" t="s">
        <v>1745</v>
      </c>
      <c r="M12752" t="s">
        <v>7583</v>
      </c>
      <c r="N12752" t="s">
        <v>50018</v>
      </c>
      <c r="O12752" s="76" t="s">
        <v>4356</v>
      </c>
      <c r="P12752" s="82">
        <v>78</v>
      </c>
      <c r="Q12752" s="82" t="s">
        <v>96616</v>
      </c>
      <c r="R12752"/>
    </row>
    <row r="12753" spans="12:18" x14ac:dyDescent="0.25">
      <c r="L12753" t="s">
        <v>1745</v>
      </c>
      <c r="M12753" t="s">
        <v>9260</v>
      </c>
      <c r="N12753" t="s">
        <v>50019</v>
      </c>
      <c r="O12753" s="76" t="s">
        <v>4356</v>
      </c>
      <c r="P12753" s="82">
        <v>134</v>
      </c>
      <c r="Q12753" s="82" t="s">
        <v>96617</v>
      </c>
      <c r="R12753"/>
    </row>
    <row r="12754" spans="12:18" x14ac:dyDescent="0.25">
      <c r="L12754" t="s">
        <v>1745</v>
      </c>
      <c r="M12754" t="s">
        <v>10916</v>
      </c>
      <c r="N12754" t="s">
        <v>50020</v>
      </c>
      <c r="O12754" s="76" t="s">
        <v>4374</v>
      </c>
      <c r="P12754" s="82">
        <v>8377</v>
      </c>
      <c r="Q12754" s="82" t="s">
        <v>72645</v>
      </c>
      <c r="R12754"/>
    </row>
    <row r="12755" spans="12:18" x14ac:dyDescent="0.25">
      <c r="L12755" t="s">
        <v>1745</v>
      </c>
      <c r="M12755" t="s">
        <v>34816</v>
      </c>
      <c r="N12755" t="s">
        <v>50021</v>
      </c>
      <c r="O12755" s="76" t="s">
        <v>4356</v>
      </c>
      <c r="P12755" s="82">
        <v>440</v>
      </c>
      <c r="Q12755" s="82" t="s">
        <v>96618</v>
      </c>
      <c r="R12755"/>
    </row>
    <row r="12756" spans="12:18" x14ac:dyDescent="0.25">
      <c r="L12756" t="s">
        <v>1745</v>
      </c>
      <c r="M12756" t="s">
        <v>10918</v>
      </c>
      <c r="N12756" t="s">
        <v>50022</v>
      </c>
      <c r="O12756" s="76" t="s">
        <v>4356</v>
      </c>
      <c r="P12756" s="82">
        <v>595</v>
      </c>
      <c r="Q12756" s="82" t="s">
        <v>96619</v>
      </c>
      <c r="R12756"/>
    </row>
    <row r="12757" spans="12:18" x14ac:dyDescent="0.25">
      <c r="L12757" t="s">
        <v>1745</v>
      </c>
      <c r="M12757" t="s">
        <v>19261</v>
      </c>
      <c r="N12757" t="s">
        <v>50023</v>
      </c>
      <c r="O12757" s="76" t="s">
        <v>4356</v>
      </c>
      <c r="P12757" s="82">
        <v>1449</v>
      </c>
      <c r="Q12757" s="82" t="s">
        <v>96621</v>
      </c>
      <c r="R12757"/>
    </row>
    <row r="12758" spans="12:18" x14ac:dyDescent="0.25">
      <c r="L12758" t="s">
        <v>1745</v>
      </c>
      <c r="M12758" t="s">
        <v>24678</v>
      </c>
      <c r="N12758" t="s">
        <v>50024</v>
      </c>
      <c r="O12758" s="76" t="s">
        <v>4356</v>
      </c>
      <c r="P12758" s="82">
        <v>260</v>
      </c>
      <c r="Q12758" s="82" t="s">
        <v>96622</v>
      </c>
      <c r="R12758"/>
    </row>
    <row r="12759" spans="12:18" x14ac:dyDescent="0.25">
      <c r="L12759" t="s">
        <v>1745</v>
      </c>
      <c r="M12759" t="s">
        <v>34817</v>
      </c>
      <c r="N12759" t="s">
        <v>50025</v>
      </c>
      <c r="O12759" s="76" t="s">
        <v>4366</v>
      </c>
      <c r="P12759" s="82">
        <v>250</v>
      </c>
      <c r="Q12759" s="82" t="s">
        <v>96623</v>
      </c>
      <c r="R12759"/>
    </row>
    <row r="12760" spans="12:18" x14ac:dyDescent="0.25">
      <c r="L12760" t="s">
        <v>1745</v>
      </c>
      <c r="M12760" t="s">
        <v>34818</v>
      </c>
      <c r="N12760" t="s">
        <v>50026</v>
      </c>
      <c r="O12760" s="76" t="s">
        <v>4356</v>
      </c>
      <c r="P12760" s="82">
        <v>92</v>
      </c>
      <c r="Q12760" s="82" t="s">
        <v>96624</v>
      </c>
      <c r="R12760"/>
    </row>
    <row r="12761" spans="12:18" x14ac:dyDescent="0.25">
      <c r="L12761" t="s">
        <v>1745</v>
      </c>
      <c r="M12761" t="s">
        <v>9017</v>
      </c>
      <c r="N12761" t="s">
        <v>50027</v>
      </c>
      <c r="O12761" s="76" t="s">
        <v>4356</v>
      </c>
      <c r="P12761" s="82">
        <v>4673</v>
      </c>
      <c r="Q12761" s="82" t="s">
        <v>96620</v>
      </c>
      <c r="R12761"/>
    </row>
    <row r="12762" spans="12:18" x14ac:dyDescent="0.25">
      <c r="L12762" t="s">
        <v>1745</v>
      </c>
      <c r="M12762" t="s">
        <v>10920</v>
      </c>
      <c r="N12762" t="s">
        <v>50028</v>
      </c>
      <c r="O12762" s="76" t="s">
        <v>4366</v>
      </c>
      <c r="P12762" s="82">
        <v>337</v>
      </c>
      <c r="Q12762" s="82" t="s">
        <v>96625</v>
      </c>
      <c r="R12762"/>
    </row>
    <row r="12763" spans="12:18" x14ac:dyDescent="0.25">
      <c r="L12763" t="s">
        <v>1745</v>
      </c>
      <c r="M12763" t="s">
        <v>8831</v>
      </c>
      <c r="N12763" t="s">
        <v>50029</v>
      </c>
      <c r="O12763" s="76" t="s">
        <v>4356</v>
      </c>
      <c r="P12763" s="82">
        <v>339</v>
      </c>
      <c r="Q12763" s="82" t="s">
        <v>96626</v>
      </c>
      <c r="R12763"/>
    </row>
    <row r="12764" spans="12:18" x14ac:dyDescent="0.25">
      <c r="L12764" t="s">
        <v>1745</v>
      </c>
      <c r="M12764" t="s">
        <v>10922</v>
      </c>
      <c r="N12764" t="s">
        <v>50030</v>
      </c>
      <c r="O12764" s="76" t="s">
        <v>4356</v>
      </c>
      <c r="P12764" s="82">
        <v>228</v>
      </c>
      <c r="Q12764" s="82" t="s">
        <v>96627</v>
      </c>
      <c r="R12764"/>
    </row>
    <row r="12765" spans="12:18" x14ac:dyDescent="0.25">
      <c r="L12765" t="s">
        <v>1745</v>
      </c>
      <c r="M12765" t="s">
        <v>10924</v>
      </c>
      <c r="N12765" t="s">
        <v>50031</v>
      </c>
      <c r="O12765" s="76" t="s">
        <v>4374</v>
      </c>
      <c r="P12765" s="82">
        <v>9509</v>
      </c>
      <c r="Q12765" s="82" t="s">
        <v>72645</v>
      </c>
      <c r="R12765"/>
    </row>
    <row r="12766" spans="12:18" x14ac:dyDescent="0.25">
      <c r="L12766" t="s">
        <v>1745</v>
      </c>
      <c r="M12766" t="s">
        <v>10926</v>
      </c>
      <c r="N12766" t="s">
        <v>50032</v>
      </c>
      <c r="O12766" s="76" t="s">
        <v>4374</v>
      </c>
      <c r="P12766" s="82">
        <v>2153</v>
      </c>
      <c r="Q12766" s="82" t="s">
        <v>72645</v>
      </c>
      <c r="R12766"/>
    </row>
    <row r="12767" spans="12:18" x14ac:dyDescent="0.25">
      <c r="L12767" t="s">
        <v>1745</v>
      </c>
      <c r="M12767" t="s">
        <v>10928</v>
      </c>
      <c r="N12767" t="s">
        <v>50033</v>
      </c>
      <c r="O12767" s="76" t="s">
        <v>4374</v>
      </c>
      <c r="P12767" s="82">
        <v>2076</v>
      </c>
      <c r="Q12767" s="82" t="s">
        <v>72645</v>
      </c>
      <c r="R12767"/>
    </row>
    <row r="12768" spans="12:18" x14ac:dyDescent="0.25">
      <c r="L12768" t="s">
        <v>1745</v>
      </c>
      <c r="M12768" t="s">
        <v>34819</v>
      </c>
      <c r="N12768" t="s">
        <v>50034</v>
      </c>
      <c r="O12768" s="76" t="s">
        <v>4356</v>
      </c>
      <c r="P12768" s="82">
        <v>967</v>
      </c>
      <c r="Q12768" s="82" t="s">
        <v>96628</v>
      </c>
      <c r="R12768"/>
    </row>
    <row r="12769" spans="12:18" x14ac:dyDescent="0.25">
      <c r="L12769" t="s">
        <v>1745</v>
      </c>
      <c r="M12769" t="s">
        <v>34820</v>
      </c>
      <c r="N12769" t="s">
        <v>50035</v>
      </c>
      <c r="O12769" s="76" t="s">
        <v>4356</v>
      </c>
      <c r="P12769" s="82">
        <v>1998</v>
      </c>
      <c r="Q12769" s="82" t="s">
        <v>96629</v>
      </c>
      <c r="R12769"/>
    </row>
    <row r="12770" spans="12:18" x14ac:dyDescent="0.25">
      <c r="L12770" t="s">
        <v>1745</v>
      </c>
      <c r="M12770" t="s">
        <v>9018</v>
      </c>
      <c r="N12770" t="s">
        <v>50036</v>
      </c>
      <c r="O12770" s="76" t="s">
        <v>4374</v>
      </c>
      <c r="P12770" s="82">
        <v>1919</v>
      </c>
      <c r="Q12770" s="82" t="s">
        <v>72645</v>
      </c>
      <c r="R12770"/>
    </row>
    <row r="12771" spans="12:18" x14ac:dyDescent="0.25">
      <c r="L12771" t="s">
        <v>1745</v>
      </c>
      <c r="M12771" t="s">
        <v>21210</v>
      </c>
      <c r="N12771" t="s">
        <v>50037</v>
      </c>
      <c r="O12771" s="76" t="s">
        <v>4356</v>
      </c>
      <c r="P12771" s="82">
        <v>1602</v>
      </c>
      <c r="Q12771" s="82" t="s">
        <v>96630</v>
      </c>
      <c r="R12771"/>
    </row>
    <row r="12772" spans="12:18" x14ac:dyDescent="0.25">
      <c r="L12772" t="s">
        <v>1745</v>
      </c>
      <c r="M12772" t="s">
        <v>7587</v>
      </c>
      <c r="N12772" t="s">
        <v>50038</v>
      </c>
      <c r="O12772" s="76" t="s">
        <v>4356</v>
      </c>
      <c r="P12772" s="82">
        <v>242</v>
      </c>
      <c r="Q12772" s="82" t="s">
        <v>96631</v>
      </c>
      <c r="R12772"/>
    </row>
    <row r="12773" spans="12:18" x14ac:dyDescent="0.25">
      <c r="L12773" t="s">
        <v>1745</v>
      </c>
      <c r="M12773" t="s">
        <v>10930</v>
      </c>
      <c r="N12773" t="s">
        <v>50039</v>
      </c>
      <c r="O12773" s="76" t="s">
        <v>4356</v>
      </c>
      <c r="P12773" s="82">
        <v>544</v>
      </c>
      <c r="Q12773" s="82" t="s">
        <v>96633</v>
      </c>
      <c r="R12773"/>
    </row>
    <row r="12774" spans="12:18" x14ac:dyDescent="0.25">
      <c r="L12774" t="s">
        <v>1745</v>
      </c>
      <c r="M12774" t="s">
        <v>21211</v>
      </c>
      <c r="N12774" t="s">
        <v>50040</v>
      </c>
      <c r="O12774" s="76" t="s">
        <v>4356</v>
      </c>
      <c r="P12774" s="82">
        <v>143</v>
      </c>
      <c r="Q12774" s="82" t="s">
        <v>96634</v>
      </c>
      <c r="R12774"/>
    </row>
    <row r="12775" spans="12:18" x14ac:dyDescent="0.25">
      <c r="L12775" t="s">
        <v>1745</v>
      </c>
      <c r="M12775" t="s">
        <v>34821</v>
      </c>
      <c r="N12775" t="s">
        <v>50041</v>
      </c>
      <c r="O12775" s="76" t="s">
        <v>4356</v>
      </c>
      <c r="P12775" s="82">
        <v>589</v>
      </c>
      <c r="Q12775" s="82" t="s">
        <v>96635</v>
      </c>
      <c r="R12775"/>
    </row>
    <row r="12776" spans="12:18" x14ac:dyDescent="0.25">
      <c r="L12776" t="s">
        <v>1745</v>
      </c>
      <c r="M12776" t="s">
        <v>20477</v>
      </c>
      <c r="N12776" t="s">
        <v>50042</v>
      </c>
      <c r="O12776" s="76" t="s">
        <v>4356</v>
      </c>
      <c r="P12776" s="82">
        <v>862</v>
      </c>
      <c r="Q12776" s="82" t="s">
        <v>96636</v>
      </c>
      <c r="R12776"/>
    </row>
    <row r="12777" spans="12:18" x14ac:dyDescent="0.25">
      <c r="L12777" t="s">
        <v>1745</v>
      </c>
      <c r="M12777" t="s">
        <v>19266</v>
      </c>
      <c r="N12777" t="s">
        <v>50043</v>
      </c>
      <c r="O12777" s="76" t="s">
        <v>4356</v>
      </c>
      <c r="P12777" s="82">
        <v>183</v>
      </c>
      <c r="Q12777" s="82" t="s">
        <v>96637</v>
      </c>
      <c r="R12777"/>
    </row>
    <row r="12778" spans="12:18" x14ac:dyDescent="0.25">
      <c r="L12778" t="s">
        <v>1745</v>
      </c>
      <c r="M12778" t="s">
        <v>19264</v>
      </c>
      <c r="N12778" t="s">
        <v>50044</v>
      </c>
      <c r="O12778" s="76" t="s">
        <v>4374</v>
      </c>
      <c r="P12778" s="82">
        <v>1118</v>
      </c>
      <c r="Q12778" s="82" t="s">
        <v>96632</v>
      </c>
      <c r="R12778"/>
    </row>
    <row r="12779" spans="12:18" x14ac:dyDescent="0.25">
      <c r="L12779" t="s">
        <v>1745</v>
      </c>
      <c r="M12779" t="s">
        <v>34822</v>
      </c>
      <c r="N12779" t="s">
        <v>50045</v>
      </c>
      <c r="O12779" s="76" t="s">
        <v>4356</v>
      </c>
      <c r="P12779" s="82">
        <v>2971</v>
      </c>
      <c r="Q12779" s="82" t="s">
        <v>96639</v>
      </c>
      <c r="R12779"/>
    </row>
    <row r="12780" spans="12:18" x14ac:dyDescent="0.25">
      <c r="L12780" t="s">
        <v>1745</v>
      </c>
      <c r="M12780" t="s">
        <v>21212</v>
      </c>
      <c r="N12780" t="s">
        <v>50046</v>
      </c>
      <c r="O12780" s="76" t="s">
        <v>4356</v>
      </c>
      <c r="P12780" s="82">
        <v>2380</v>
      </c>
      <c r="Q12780" s="82" t="s">
        <v>96638</v>
      </c>
      <c r="R12780"/>
    </row>
    <row r="12781" spans="12:18" x14ac:dyDescent="0.25">
      <c r="L12781" t="s">
        <v>1745</v>
      </c>
      <c r="M12781" t="s">
        <v>9019</v>
      </c>
      <c r="N12781" t="s">
        <v>50047</v>
      </c>
      <c r="O12781" s="76" t="s">
        <v>4450</v>
      </c>
      <c r="P12781" s="82">
        <v>31145</v>
      </c>
      <c r="Q12781" s="82" t="s">
        <v>72645</v>
      </c>
      <c r="R12781"/>
    </row>
    <row r="12782" spans="12:18" x14ac:dyDescent="0.25">
      <c r="L12782" t="s">
        <v>1745</v>
      </c>
      <c r="M12782" t="s">
        <v>34823</v>
      </c>
      <c r="N12782" t="s">
        <v>50048</v>
      </c>
      <c r="O12782" s="76" t="s">
        <v>4366</v>
      </c>
      <c r="P12782" s="82">
        <v>237</v>
      </c>
      <c r="Q12782" s="82" t="s">
        <v>96640</v>
      </c>
      <c r="R12782"/>
    </row>
    <row r="12783" spans="12:18" x14ac:dyDescent="0.25">
      <c r="L12783" t="s">
        <v>1745</v>
      </c>
      <c r="M12783" t="s">
        <v>9020</v>
      </c>
      <c r="N12783" t="s">
        <v>50049</v>
      </c>
      <c r="O12783" s="76" t="s">
        <v>4356</v>
      </c>
      <c r="P12783" s="82">
        <v>522</v>
      </c>
      <c r="Q12783" s="82" t="s">
        <v>96641</v>
      </c>
      <c r="R12783"/>
    </row>
    <row r="12784" spans="12:18" x14ac:dyDescent="0.25">
      <c r="L12784" t="s">
        <v>1745</v>
      </c>
      <c r="M12784" t="s">
        <v>34825</v>
      </c>
      <c r="N12784" t="s">
        <v>50050</v>
      </c>
      <c r="O12784" s="76" t="s">
        <v>4356</v>
      </c>
      <c r="P12784" s="82">
        <v>233</v>
      </c>
      <c r="Q12784" s="82" t="s">
        <v>96643</v>
      </c>
      <c r="R12784"/>
    </row>
    <row r="12785" spans="12:18" x14ac:dyDescent="0.25">
      <c r="L12785" t="s">
        <v>1745</v>
      </c>
      <c r="M12785" t="s">
        <v>34824</v>
      </c>
      <c r="N12785" t="s">
        <v>50051</v>
      </c>
      <c r="O12785" s="76" t="s">
        <v>4356</v>
      </c>
      <c r="P12785" s="82">
        <v>781</v>
      </c>
      <c r="Q12785" s="82" t="s">
        <v>96642</v>
      </c>
      <c r="R12785"/>
    </row>
    <row r="12786" spans="12:18" x14ac:dyDescent="0.25">
      <c r="L12786" t="s">
        <v>1745</v>
      </c>
      <c r="M12786" t="s">
        <v>21213</v>
      </c>
      <c r="N12786" t="s">
        <v>50052</v>
      </c>
      <c r="O12786" s="76" t="s">
        <v>4356</v>
      </c>
      <c r="P12786" s="82">
        <v>1694</v>
      </c>
      <c r="Q12786" s="82" t="s">
        <v>96644</v>
      </c>
      <c r="R12786"/>
    </row>
    <row r="12787" spans="12:18" x14ac:dyDescent="0.25">
      <c r="L12787" t="s">
        <v>1745</v>
      </c>
      <c r="M12787" t="s">
        <v>6614</v>
      </c>
      <c r="N12787" t="s">
        <v>50053</v>
      </c>
      <c r="O12787" s="76" t="s">
        <v>4356</v>
      </c>
      <c r="P12787" s="82">
        <v>505</v>
      </c>
      <c r="Q12787" s="82" t="s">
        <v>96645</v>
      </c>
      <c r="R12787"/>
    </row>
    <row r="12788" spans="12:18" x14ac:dyDescent="0.25">
      <c r="L12788" t="s">
        <v>1745</v>
      </c>
      <c r="M12788" t="s">
        <v>21214</v>
      </c>
      <c r="N12788" t="s">
        <v>50054</v>
      </c>
      <c r="O12788" s="76" t="s">
        <v>4356</v>
      </c>
      <c r="P12788" s="82">
        <v>579</v>
      </c>
      <c r="Q12788" s="82" t="s">
        <v>96646</v>
      </c>
      <c r="R12788"/>
    </row>
    <row r="12789" spans="12:18" x14ac:dyDescent="0.25">
      <c r="L12789" t="s">
        <v>1745</v>
      </c>
      <c r="M12789" t="s">
        <v>7731</v>
      </c>
      <c r="N12789" t="s">
        <v>50055</v>
      </c>
      <c r="O12789" s="76" t="s">
        <v>4356</v>
      </c>
      <c r="P12789" s="82">
        <v>935</v>
      </c>
      <c r="Q12789" s="82" t="s">
        <v>96647</v>
      </c>
      <c r="R12789"/>
    </row>
    <row r="12790" spans="12:18" x14ac:dyDescent="0.25">
      <c r="L12790" t="s">
        <v>1745</v>
      </c>
      <c r="M12790" t="s">
        <v>9021</v>
      </c>
      <c r="N12790" t="s">
        <v>50056</v>
      </c>
      <c r="O12790" s="76" t="s">
        <v>4356</v>
      </c>
      <c r="P12790" s="82">
        <v>196</v>
      </c>
      <c r="Q12790" s="82" t="s">
        <v>96648</v>
      </c>
      <c r="R12790"/>
    </row>
    <row r="12791" spans="12:18" x14ac:dyDescent="0.25">
      <c r="L12791" t="s">
        <v>1745</v>
      </c>
      <c r="M12791" t="s">
        <v>21215</v>
      </c>
      <c r="N12791" t="s">
        <v>50057</v>
      </c>
      <c r="O12791" s="76" t="s">
        <v>4356</v>
      </c>
      <c r="P12791" s="82">
        <v>622</v>
      </c>
      <c r="Q12791" s="82" t="s">
        <v>96649</v>
      </c>
      <c r="R12791"/>
    </row>
    <row r="12792" spans="12:18" x14ac:dyDescent="0.25">
      <c r="L12792" t="s">
        <v>1745</v>
      </c>
      <c r="M12792" t="s">
        <v>19268</v>
      </c>
      <c r="N12792" t="s">
        <v>50058</v>
      </c>
      <c r="O12792" s="76" t="s">
        <v>4356</v>
      </c>
      <c r="P12792" s="82">
        <v>374</v>
      </c>
      <c r="Q12792" s="82" t="s">
        <v>96650</v>
      </c>
      <c r="R12792"/>
    </row>
    <row r="12793" spans="12:18" x14ac:dyDescent="0.25">
      <c r="L12793" t="s">
        <v>1745</v>
      </c>
      <c r="M12793" t="s">
        <v>19270</v>
      </c>
      <c r="N12793" t="s">
        <v>50059</v>
      </c>
      <c r="O12793" s="76" t="s">
        <v>4356</v>
      </c>
      <c r="P12793" s="82">
        <v>476</v>
      </c>
      <c r="Q12793" s="82" t="s">
        <v>96651</v>
      </c>
      <c r="R12793"/>
    </row>
    <row r="12794" spans="12:18" x14ac:dyDescent="0.25">
      <c r="L12794" t="s">
        <v>1745</v>
      </c>
      <c r="M12794" t="s">
        <v>9022</v>
      </c>
      <c r="N12794" t="s">
        <v>50060</v>
      </c>
      <c r="O12794" s="76" t="s">
        <v>4356</v>
      </c>
      <c r="P12794" s="82">
        <v>1321</v>
      </c>
      <c r="Q12794" s="82" t="s">
        <v>96652</v>
      </c>
      <c r="R12794"/>
    </row>
    <row r="12795" spans="12:18" x14ac:dyDescent="0.25">
      <c r="L12795" t="s">
        <v>1745</v>
      </c>
      <c r="M12795" t="s">
        <v>9023</v>
      </c>
      <c r="N12795" t="s">
        <v>50061</v>
      </c>
      <c r="O12795" s="76" t="s">
        <v>4356</v>
      </c>
      <c r="P12795" s="82">
        <v>308</v>
      </c>
      <c r="Q12795" s="82" t="s">
        <v>96653</v>
      </c>
      <c r="R12795"/>
    </row>
    <row r="12796" spans="12:18" x14ac:dyDescent="0.25">
      <c r="L12796" t="s">
        <v>1745</v>
      </c>
      <c r="M12796" t="s">
        <v>10932</v>
      </c>
      <c r="N12796" t="s">
        <v>50062</v>
      </c>
      <c r="O12796" s="76" t="s">
        <v>4356</v>
      </c>
      <c r="P12796" s="82">
        <v>1198</v>
      </c>
      <c r="Q12796" s="82" t="s">
        <v>96654</v>
      </c>
      <c r="R12796"/>
    </row>
    <row r="12797" spans="12:18" x14ac:dyDescent="0.25">
      <c r="L12797" t="s">
        <v>1745</v>
      </c>
      <c r="M12797" t="s">
        <v>9024</v>
      </c>
      <c r="N12797" t="s">
        <v>50063</v>
      </c>
      <c r="O12797" s="76" t="s">
        <v>4356</v>
      </c>
      <c r="P12797" s="82">
        <v>2442</v>
      </c>
      <c r="Q12797" s="82" t="s">
        <v>96655</v>
      </c>
      <c r="R12797"/>
    </row>
    <row r="12798" spans="12:18" x14ac:dyDescent="0.25">
      <c r="L12798" t="s">
        <v>1745</v>
      </c>
      <c r="M12798" t="s">
        <v>10934</v>
      </c>
      <c r="N12798" t="s">
        <v>50064</v>
      </c>
      <c r="O12798" s="76" t="s">
        <v>4366</v>
      </c>
      <c r="P12798" s="82">
        <v>243</v>
      </c>
      <c r="Q12798" s="82" t="s">
        <v>96656</v>
      </c>
      <c r="R12798"/>
    </row>
    <row r="12799" spans="12:18" x14ac:dyDescent="0.25">
      <c r="L12799" t="s">
        <v>1745</v>
      </c>
      <c r="M12799" t="s">
        <v>10936</v>
      </c>
      <c r="N12799" t="s">
        <v>50065</v>
      </c>
      <c r="O12799" s="76" t="s">
        <v>4356</v>
      </c>
      <c r="P12799" s="82">
        <v>873</v>
      </c>
      <c r="Q12799" s="82" t="s">
        <v>96658</v>
      </c>
      <c r="R12799"/>
    </row>
    <row r="12800" spans="12:18" x14ac:dyDescent="0.25">
      <c r="L12800" t="s">
        <v>1745</v>
      </c>
      <c r="M12800" t="s">
        <v>6697</v>
      </c>
      <c r="N12800" t="s">
        <v>50066</v>
      </c>
      <c r="O12800" s="76" t="s">
        <v>4356</v>
      </c>
      <c r="P12800" s="82">
        <v>1312</v>
      </c>
      <c r="Q12800" s="82" t="s">
        <v>96659</v>
      </c>
      <c r="R12800"/>
    </row>
    <row r="12801" spans="12:18" x14ac:dyDescent="0.25">
      <c r="L12801" t="s">
        <v>1745</v>
      </c>
      <c r="M12801" t="s">
        <v>21216</v>
      </c>
      <c r="N12801" t="s">
        <v>50067</v>
      </c>
      <c r="O12801" s="76" t="s">
        <v>4356</v>
      </c>
      <c r="P12801" s="82">
        <v>348</v>
      </c>
      <c r="Q12801" s="82" t="s">
        <v>96660</v>
      </c>
      <c r="R12801"/>
    </row>
    <row r="12802" spans="12:18" x14ac:dyDescent="0.25">
      <c r="L12802" t="s">
        <v>1745</v>
      </c>
      <c r="M12802" t="s">
        <v>17469</v>
      </c>
      <c r="N12802" t="s">
        <v>50068</v>
      </c>
      <c r="O12802" s="76" t="s">
        <v>4356</v>
      </c>
      <c r="P12802" s="82">
        <v>3208</v>
      </c>
      <c r="Q12802" s="82" t="s">
        <v>96661</v>
      </c>
      <c r="R12802"/>
    </row>
    <row r="12803" spans="12:18" x14ac:dyDescent="0.25">
      <c r="L12803" t="s">
        <v>1745</v>
      </c>
      <c r="M12803" t="s">
        <v>19272</v>
      </c>
      <c r="N12803" t="s">
        <v>50069</v>
      </c>
      <c r="O12803" s="76" t="s">
        <v>4356</v>
      </c>
      <c r="P12803" s="82">
        <v>3026</v>
      </c>
      <c r="Q12803" s="82" t="s">
        <v>96662</v>
      </c>
      <c r="R12803"/>
    </row>
    <row r="12804" spans="12:18" x14ac:dyDescent="0.25">
      <c r="L12804" t="s">
        <v>1745</v>
      </c>
      <c r="M12804" t="s">
        <v>34826</v>
      </c>
      <c r="N12804" t="s">
        <v>50070</v>
      </c>
      <c r="O12804" s="76" t="s">
        <v>4356</v>
      </c>
      <c r="P12804" s="82">
        <v>404</v>
      </c>
      <c r="Q12804" s="82" t="s">
        <v>96663</v>
      </c>
      <c r="R12804"/>
    </row>
    <row r="12805" spans="12:18" x14ac:dyDescent="0.25">
      <c r="L12805" t="s">
        <v>1745</v>
      </c>
      <c r="M12805" t="s">
        <v>19274</v>
      </c>
      <c r="N12805" t="s">
        <v>50071</v>
      </c>
      <c r="O12805" s="76" t="s">
        <v>4356</v>
      </c>
      <c r="P12805" s="82">
        <v>710</v>
      </c>
      <c r="Q12805" s="82" t="s">
        <v>96664</v>
      </c>
      <c r="R12805"/>
    </row>
    <row r="12806" spans="12:18" x14ac:dyDescent="0.25">
      <c r="L12806" t="s">
        <v>1745</v>
      </c>
      <c r="M12806" t="s">
        <v>9025</v>
      </c>
      <c r="N12806" t="s">
        <v>50072</v>
      </c>
      <c r="O12806" s="76" t="s">
        <v>4356</v>
      </c>
      <c r="P12806" s="82">
        <v>774</v>
      </c>
      <c r="Q12806" s="82" t="s">
        <v>96665</v>
      </c>
      <c r="R12806"/>
    </row>
    <row r="12807" spans="12:18" x14ac:dyDescent="0.25">
      <c r="L12807" t="s">
        <v>1745</v>
      </c>
      <c r="M12807" t="s">
        <v>21217</v>
      </c>
      <c r="N12807" t="s">
        <v>50073</v>
      </c>
      <c r="O12807" s="76" t="s">
        <v>4356</v>
      </c>
      <c r="P12807" s="82">
        <v>3155</v>
      </c>
      <c r="Q12807" s="82" t="s">
        <v>96666</v>
      </c>
      <c r="R12807"/>
    </row>
    <row r="12808" spans="12:18" x14ac:dyDescent="0.25">
      <c r="L12808" t="s">
        <v>1745</v>
      </c>
      <c r="M12808" t="s">
        <v>34827</v>
      </c>
      <c r="N12808" t="s">
        <v>50074</v>
      </c>
      <c r="O12808" s="76" t="s">
        <v>4356</v>
      </c>
      <c r="P12808" s="82">
        <v>254</v>
      </c>
      <c r="Q12808" s="82" t="s">
        <v>96667</v>
      </c>
      <c r="R12808"/>
    </row>
    <row r="12809" spans="12:18" x14ac:dyDescent="0.25">
      <c r="L12809" t="s">
        <v>1745</v>
      </c>
      <c r="M12809" t="s">
        <v>19276</v>
      </c>
      <c r="N12809" t="s">
        <v>50075</v>
      </c>
      <c r="O12809" s="76" t="s">
        <v>4356</v>
      </c>
      <c r="P12809" s="82">
        <v>1348</v>
      </c>
      <c r="Q12809" s="82" t="s">
        <v>96668</v>
      </c>
      <c r="R12809"/>
    </row>
    <row r="12810" spans="12:18" x14ac:dyDescent="0.25">
      <c r="L12810" t="s">
        <v>1745</v>
      </c>
      <c r="M12810" t="s">
        <v>10938</v>
      </c>
      <c r="N12810" t="s">
        <v>50076</v>
      </c>
      <c r="O12810" s="76" t="s">
        <v>4356</v>
      </c>
      <c r="P12810" s="82">
        <v>229</v>
      </c>
      <c r="Q12810" s="82" t="s">
        <v>96669</v>
      </c>
      <c r="R12810"/>
    </row>
    <row r="12811" spans="12:18" x14ac:dyDescent="0.25">
      <c r="L12811" t="s">
        <v>1745</v>
      </c>
      <c r="M12811" t="s">
        <v>9026</v>
      </c>
      <c r="N12811" t="s">
        <v>50077</v>
      </c>
      <c r="O12811" s="76" t="s">
        <v>4356</v>
      </c>
      <c r="P12811" s="82">
        <v>225</v>
      </c>
      <c r="Q12811" s="82" t="s">
        <v>96670</v>
      </c>
      <c r="R12811"/>
    </row>
    <row r="12812" spans="12:18" x14ac:dyDescent="0.25">
      <c r="L12812" t="s">
        <v>1745</v>
      </c>
      <c r="M12812" t="s">
        <v>10940</v>
      </c>
      <c r="N12812" t="s">
        <v>50078</v>
      </c>
      <c r="O12812" s="76" t="s">
        <v>4374</v>
      </c>
      <c r="P12812" s="82">
        <v>4614</v>
      </c>
      <c r="Q12812" s="82" t="s">
        <v>72645</v>
      </c>
      <c r="R12812"/>
    </row>
    <row r="12813" spans="12:18" x14ac:dyDescent="0.25">
      <c r="L12813" t="s">
        <v>1745</v>
      </c>
      <c r="M12813" t="s">
        <v>7681</v>
      </c>
      <c r="N12813" t="s">
        <v>50079</v>
      </c>
      <c r="O12813" s="76" t="s">
        <v>4356</v>
      </c>
      <c r="P12813" s="82">
        <v>1837</v>
      </c>
      <c r="Q12813" s="82" t="s">
        <v>96671</v>
      </c>
      <c r="R12813"/>
    </row>
    <row r="12814" spans="12:18" x14ac:dyDescent="0.25">
      <c r="L12814" t="s">
        <v>1745</v>
      </c>
      <c r="M12814" t="s">
        <v>9027</v>
      </c>
      <c r="N12814" t="s">
        <v>50080</v>
      </c>
      <c r="O12814" s="76" t="s">
        <v>4356</v>
      </c>
      <c r="P12814" s="82">
        <v>342</v>
      </c>
      <c r="Q12814" s="82" t="s">
        <v>96673</v>
      </c>
      <c r="R12814"/>
    </row>
    <row r="12815" spans="12:18" x14ac:dyDescent="0.25">
      <c r="L12815" t="s">
        <v>1745</v>
      </c>
      <c r="M12815" t="s">
        <v>9028</v>
      </c>
      <c r="N12815" t="s">
        <v>50081</v>
      </c>
      <c r="O12815" s="76" t="s">
        <v>4356</v>
      </c>
      <c r="P12815" s="82">
        <v>1007</v>
      </c>
      <c r="Q12815" s="82" t="s">
        <v>96674</v>
      </c>
      <c r="R12815"/>
    </row>
    <row r="12816" spans="12:18" x14ac:dyDescent="0.25">
      <c r="L12816" t="s">
        <v>1745</v>
      </c>
      <c r="M12816" t="s">
        <v>10943</v>
      </c>
      <c r="N12816" t="s">
        <v>50082</v>
      </c>
      <c r="O12816" s="76" t="s">
        <v>4356</v>
      </c>
      <c r="P12816" s="82">
        <v>385</v>
      </c>
      <c r="Q12816" s="82" t="s">
        <v>96675</v>
      </c>
      <c r="R12816"/>
    </row>
    <row r="12817" spans="12:18" x14ac:dyDescent="0.25">
      <c r="L12817" t="s">
        <v>1745</v>
      </c>
      <c r="M12817" t="s">
        <v>9029</v>
      </c>
      <c r="N12817" t="s">
        <v>50083</v>
      </c>
      <c r="O12817" s="76" t="s">
        <v>4356</v>
      </c>
      <c r="P12817" s="82">
        <v>356</v>
      </c>
      <c r="Q12817" s="82" t="s">
        <v>96676</v>
      </c>
      <c r="R12817"/>
    </row>
    <row r="12818" spans="12:18" x14ac:dyDescent="0.25">
      <c r="L12818" t="s">
        <v>1745</v>
      </c>
      <c r="M12818" t="s">
        <v>10945</v>
      </c>
      <c r="N12818" t="s">
        <v>50084</v>
      </c>
      <c r="O12818" s="76" t="s">
        <v>4356</v>
      </c>
      <c r="P12818" s="82">
        <v>1777</v>
      </c>
      <c r="Q12818" s="82" t="s">
        <v>96677</v>
      </c>
      <c r="R12818"/>
    </row>
    <row r="12819" spans="12:18" x14ac:dyDescent="0.25">
      <c r="L12819" t="s">
        <v>1745</v>
      </c>
      <c r="M12819" t="s">
        <v>10947</v>
      </c>
      <c r="N12819" t="s">
        <v>50085</v>
      </c>
      <c r="O12819" s="76" t="s">
        <v>4356</v>
      </c>
      <c r="P12819" s="82">
        <v>366</v>
      </c>
      <c r="Q12819" s="82" t="s">
        <v>96678</v>
      </c>
      <c r="R12819"/>
    </row>
    <row r="12820" spans="12:18" x14ac:dyDescent="0.25">
      <c r="L12820" t="s">
        <v>1745</v>
      </c>
      <c r="M12820" t="s">
        <v>10948</v>
      </c>
      <c r="N12820" t="s">
        <v>50086</v>
      </c>
      <c r="O12820" s="76" t="s">
        <v>4356</v>
      </c>
      <c r="P12820" s="82">
        <v>2380</v>
      </c>
      <c r="Q12820" s="82" t="s">
        <v>96679</v>
      </c>
      <c r="R12820"/>
    </row>
    <row r="12821" spans="12:18" x14ac:dyDescent="0.25">
      <c r="L12821" t="s">
        <v>1745</v>
      </c>
      <c r="M12821" t="s">
        <v>9030</v>
      </c>
      <c r="N12821" t="s">
        <v>50087</v>
      </c>
      <c r="O12821" s="76" t="s">
        <v>4356</v>
      </c>
      <c r="P12821" s="82">
        <v>374</v>
      </c>
      <c r="Q12821" s="82" t="s">
        <v>96680</v>
      </c>
      <c r="R12821"/>
    </row>
    <row r="12822" spans="12:18" x14ac:dyDescent="0.25">
      <c r="L12822" t="s">
        <v>1745</v>
      </c>
      <c r="M12822" t="s">
        <v>6694</v>
      </c>
      <c r="N12822" t="s">
        <v>50088</v>
      </c>
      <c r="O12822" s="76" t="s">
        <v>4356</v>
      </c>
      <c r="P12822" s="82">
        <v>422</v>
      </c>
      <c r="Q12822" s="82" t="s">
        <v>96591</v>
      </c>
      <c r="R12822"/>
    </row>
    <row r="12823" spans="12:18" x14ac:dyDescent="0.25">
      <c r="L12823" t="s">
        <v>1745</v>
      </c>
      <c r="M12823" t="s">
        <v>10905</v>
      </c>
      <c r="N12823" t="s">
        <v>50089</v>
      </c>
      <c r="O12823" s="76" t="s">
        <v>4356</v>
      </c>
      <c r="P12823" s="82">
        <v>899</v>
      </c>
      <c r="Q12823" s="82" t="s">
        <v>96593</v>
      </c>
      <c r="R12823"/>
    </row>
    <row r="12824" spans="12:18" x14ac:dyDescent="0.25">
      <c r="L12824" t="s">
        <v>1745</v>
      </c>
      <c r="M12824" t="s">
        <v>10907</v>
      </c>
      <c r="N12824" t="s">
        <v>50090</v>
      </c>
      <c r="O12824" s="76" t="s">
        <v>4374</v>
      </c>
      <c r="P12824" s="82">
        <v>4631</v>
      </c>
      <c r="Q12824" s="82" t="s">
        <v>72645</v>
      </c>
      <c r="R12824"/>
    </row>
    <row r="12825" spans="12:18" x14ac:dyDescent="0.25">
      <c r="L12825" t="s">
        <v>1745</v>
      </c>
      <c r="M12825" t="s">
        <v>21208</v>
      </c>
      <c r="N12825" t="s">
        <v>50091</v>
      </c>
      <c r="O12825" s="76" t="s">
        <v>4356</v>
      </c>
      <c r="P12825" s="82">
        <v>149</v>
      </c>
      <c r="Q12825" s="82" t="s">
        <v>96600</v>
      </c>
      <c r="R12825"/>
    </row>
    <row r="12826" spans="12:18" x14ac:dyDescent="0.25">
      <c r="L12826" t="s">
        <v>1745</v>
      </c>
      <c r="M12826" t="s">
        <v>10909</v>
      </c>
      <c r="N12826" t="s">
        <v>50092</v>
      </c>
      <c r="O12826" s="76" t="s">
        <v>4374</v>
      </c>
      <c r="P12826" s="82">
        <v>2554</v>
      </c>
      <c r="Q12826" s="82" t="s">
        <v>96601</v>
      </c>
      <c r="R12826"/>
    </row>
    <row r="12827" spans="12:18" x14ac:dyDescent="0.25">
      <c r="L12827" t="s">
        <v>1745</v>
      </c>
      <c r="M12827" t="s">
        <v>9012</v>
      </c>
      <c r="N12827" t="s">
        <v>50093</v>
      </c>
      <c r="O12827" s="76" t="s">
        <v>4366</v>
      </c>
      <c r="P12827" s="82">
        <v>122</v>
      </c>
      <c r="Q12827" s="82" t="s">
        <v>96602</v>
      </c>
      <c r="R12827"/>
    </row>
    <row r="12828" spans="12:18" x14ac:dyDescent="0.25">
      <c r="L12828" t="s">
        <v>1745</v>
      </c>
      <c r="M12828" t="s">
        <v>4536</v>
      </c>
      <c r="N12828" t="s">
        <v>50094</v>
      </c>
      <c r="O12828" s="76" t="s">
        <v>4356</v>
      </c>
      <c r="P12828" s="82">
        <v>186</v>
      </c>
      <c r="Q12828" s="82" t="s">
        <v>96603</v>
      </c>
      <c r="R12828"/>
    </row>
    <row r="12829" spans="12:18" x14ac:dyDescent="0.25">
      <c r="L12829" t="s">
        <v>1745</v>
      </c>
      <c r="M12829" t="s">
        <v>9016</v>
      </c>
      <c r="N12829" t="s">
        <v>50095</v>
      </c>
      <c r="O12829" s="76" t="s">
        <v>4356</v>
      </c>
      <c r="P12829" s="82">
        <v>2797</v>
      </c>
      <c r="Q12829" s="82" t="s">
        <v>96614</v>
      </c>
      <c r="R12829"/>
    </row>
    <row r="12830" spans="12:18" x14ac:dyDescent="0.25">
      <c r="L12830" t="s">
        <v>1745</v>
      </c>
      <c r="M12830" t="s">
        <v>7595</v>
      </c>
      <c r="N12830" t="s">
        <v>50096</v>
      </c>
      <c r="O12830" s="76" t="s">
        <v>4356</v>
      </c>
      <c r="P12830" s="82">
        <v>457</v>
      </c>
      <c r="Q12830" s="82" t="s">
        <v>96657</v>
      </c>
      <c r="R12830"/>
    </row>
    <row r="12831" spans="12:18" x14ac:dyDescent="0.25">
      <c r="L12831" t="s">
        <v>1745</v>
      </c>
      <c r="M12831" t="s">
        <v>19278</v>
      </c>
      <c r="N12831" t="s">
        <v>50097</v>
      </c>
      <c r="O12831" s="76" t="s">
        <v>4356</v>
      </c>
      <c r="P12831" s="82">
        <v>1883</v>
      </c>
      <c r="Q12831" s="82" t="s">
        <v>96672</v>
      </c>
      <c r="R12831"/>
    </row>
    <row r="12832" spans="12:18" x14ac:dyDescent="0.25">
      <c r="L12832" t="s">
        <v>1745</v>
      </c>
      <c r="M12832" t="s">
        <v>21222</v>
      </c>
      <c r="N12832" t="s">
        <v>50098</v>
      </c>
      <c r="O12832" s="76" t="s">
        <v>4356</v>
      </c>
      <c r="P12832" s="82">
        <v>1082</v>
      </c>
      <c r="Q12832" s="82" t="s">
        <v>96703</v>
      </c>
      <c r="R12832"/>
    </row>
    <row r="12833" spans="12:18" x14ac:dyDescent="0.25">
      <c r="L12833" t="s">
        <v>1745</v>
      </c>
      <c r="M12833" t="s">
        <v>19283</v>
      </c>
      <c r="N12833" t="s">
        <v>50099</v>
      </c>
      <c r="O12833" s="76" t="s">
        <v>4356</v>
      </c>
      <c r="P12833" s="82">
        <v>300</v>
      </c>
      <c r="Q12833" s="82" t="s">
        <v>96704</v>
      </c>
      <c r="R12833"/>
    </row>
    <row r="12834" spans="12:18" x14ac:dyDescent="0.25">
      <c r="L12834" t="s">
        <v>1745</v>
      </c>
      <c r="M12834" t="s">
        <v>21223</v>
      </c>
      <c r="N12834" t="s">
        <v>50100</v>
      </c>
      <c r="O12834" s="76" t="s">
        <v>4356</v>
      </c>
      <c r="P12834" s="82">
        <v>741</v>
      </c>
      <c r="Q12834" s="82" t="s">
        <v>96705</v>
      </c>
      <c r="R12834"/>
    </row>
    <row r="12835" spans="12:18" x14ac:dyDescent="0.25">
      <c r="L12835" t="s">
        <v>1745</v>
      </c>
      <c r="M12835" t="s">
        <v>9033</v>
      </c>
      <c r="N12835" t="s">
        <v>50101</v>
      </c>
      <c r="O12835" s="76" t="s">
        <v>4450</v>
      </c>
      <c r="P12835" s="82">
        <v>42606</v>
      </c>
      <c r="Q12835" s="82" t="s">
        <v>72645</v>
      </c>
      <c r="R12835"/>
    </row>
    <row r="12836" spans="12:18" x14ac:dyDescent="0.25">
      <c r="L12836" t="s">
        <v>1745</v>
      </c>
      <c r="M12836" t="s">
        <v>21224</v>
      </c>
      <c r="N12836" t="s">
        <v>50102</v>
      </c>
      <c r="O12836" s="76" t="s">
        <v>4356</v>
      </c>
      <c r="P12836" s="82">
        <v>2077</v>
      </c>
      <c r="Q12836" s="82" t="s">
        <v>96706</v>
      </c>
      <c r="R12836"/>
    </row>
    <row r="12837" spans="12:18" x14ac:dyDescent="0.25">
      <c r="L12837" t="s">
        <v>1745</v>
      </c>
      <c r="M12837" t="s">
        <v>34836</v>
      </c>
      <c r="N12837" t="s">
        <v>50103</v>
      </c>
      <c r="O12837" s="76" t="s">
        <v>4356</v>
      </c>
      <c r="P12837" s="82">
        <v>325</v>
      </c>
      <c r="Q12837" s="82" t="s">
        <v>96707</v>
      </c>
      <c r="R12837"/>
    </row>
    <row r="12838" spans="12:18" x14ac:dyDescent="0.25">
      <c r="L12838" t="s">
        <v>1745</v>
      </c>
      <c r="M12838" t="s">
        <v>9034</v>
      </c>
      <c r="N12838" t="s">
        <v>50104</v>
      </c>
      <c r="O12838" s="76" t="s">
        <v>4356</v>
      </c>
      <c r="P12838" s="82">
        <v>1289</v>
      </c>
      <c r="Q12838" s="82" t="s">
        <v>96708</v>
      </c>
      <c r="R12838"/>
    </row>
    <row r="12839" spans="12:18" x14ac:dyDescent="0.25">
      <c r="L12839" t="s">
        <v>1745</v>
      </c>
      <c r="M12839" t="s">
        <v>10961</v>
      </c>
      <c r="N12839" t="s">
        <v>50105</v>
      </c>
      <c r="O12839" s="76" t="s">
        <v>4366</v>
      </c>
      <c r="P12839" s="82">
        <v>133</v>
      </c>
      <c r="Q12839" s="82" t="s">
        <v>96709</v>
      </c>
      <c r="R12839"/>
    </row>
    <row r="12840" spans="12:18" x14ac:dyDescent="0.25">
      <c r="L12840" t="s">
        <v>1745</v>
      </c>
      <c r="M12840" t="s">
        <v>9037</v>
      </c>
      <c r="N12840" t="s">
        <v>50106</v>
      </c>
      <c r="O12840" s="76" t="s">
        <v>4356</v>
      </c>
      <c r="P12840" s="82">
        <v>880</v>
      </c>
      <c r="Q12840" s="82" t="s">
        <v>96711</v>
      </c>
      <c r="R12840"/>
    </row>
    <row r="12841" spans="12:18" x14ac:dyDescent="0.25">
      <c r="L12841" t="s">
        <v>1745</v>
      </c>
      <c r="M12841" t="s">
        <v>34837</v>
      </c>
      <c r="N12841" t="s">
        <v>50107</v>
      </c>
      <c r="O12841" s="76" t="s">
        <v>4356</v>
      </c>
      <c r="P12841" s="82">
        <v>330</v>
      </c>
      <c r="Q12841" s="82" t="s">
        <v>96712</v>
      </c>
      <c r="R12841"/>
    </row>
    <row r="12842" spans="12:18" x14ac:dyDescent="0.25">
      <c r="L12842" t="s">
        <v>1745</v>
      </c>
      <c r="M12842" t="s">
        <v>34838</v>
      </c>
      <c r="N12842" t="s">
        <v>50108</v>
      </c>
      <c r="O12842" s="76" t="s">
        <v>4356</v>
      </c>
      <c r="P12842" s="82">
        <v>474</v>
      </c>
      <c r="Q12842" s="82" t="s">
        <v>96713</v>
      </c>
      <c r="R12842"/>
    </row>
    <row r="12843" spans="12:18" x14ac:dyDescent="0.25">
      <c r="L12843" t="s">
        <v>1745</v>
      </c>
      <c r="M12843" t="s">
        <v>19285</v>
      </c>
      <c r="N12843" t="s">
        <v>50109</v>
      </c>
      <c r="O12843" s="76" t="s">
        <v>4374</v>
      </c>
      <c r="P12843" s="82">
        <v>2640</v>
      </c>
      <c r="Q12843" s="82" t="s">
        <v>72645</v>
      </c>
      <c r="R12843"/>
    </row>
    <row r="12844" spans="12:18" x14ac:dyDescent="0.25">
      <c r="L12844" t="s">
        <v>1745</v>
      </c>
      <c r="M12844" t="s">
        <v>9038</v>
      </c>
      <c r="N12844" t="s">
        <v>50110</v>
      </c>
      <c r="O12844" s="76" t="s">
        <v>4374</v>
      </c>
      <c r="P12844" s="82">
        <v>4610</v>
      </c>
      <c r="Q12844" s="82" t="s">
        <v>72645</v>
      </c>
      <c r="R12844"/>
    </row>
    <row r="12845" spans="12:18" x14ac:dyDescent="0.25">
      <c r="L12845" t="s">
        <v>1745</v>
      </c>
      <c r="M12845" t="s">
        <v>34839</v>
      </c>
      <c r="N12845" t="s">
        <v>50111</v>
      </c>
      <c r="O12845" s="76" t="s">
        <v>4366</v>
      </c>
      <c r="P12845" s="82">
        <v>430</v>
      </c>
      <c r="Q12845" s="82" t="s">
        <v>96716</v>
      </c>
      <c r="R12845"/>
    </row>
    <row r="12846" spans="12:18" x14ac:dyDescent="0.25">
      <c r="L12846" t="s">
        <v>1745</v>
      </c>
      <c r="M12846" t="s">
        <v>10898</v>
      </c>
      <c r="N12846" t="s">
        <v>50112</v>
      </c>
      <c r="O12846" s="76" t="s">
        <v>4356</v>
      </c>
      <c r="P12846" s="82">
        <v>1744</v>
      </c>
      <c r="Q12846" s="82" t="s">
        <v>96582</v>
      </c>
      <c r="R12846"/>
    </row>
    <row r="12847" spans="12:18" x14ac:dyDescent="0.25">
      <c r="L12847" t="s">
        <v>1745</v>
      </c>
      <c r="M12847" t="s">
        <v>8938</v>
      </c>
      <c r="N12847" t="s">
        <v>50113</v>
      </c>
      <c r="O12847" s="76" t="s">
        <v>4356</v>
      </c>
      <c r="P12847" s="82">
        <v>3512</v>
      </c>
      <c r="Q12847" s="82" t="s">
        <v>96286</v>
      </c>
      <c r="R12847"/>
    </row>
    <row r="12848" spans="12:18" x14ac:dyDescent="0.25">
      <c r="L12848" t="s">
        <v>1745</v>
      </c>
      <c r="M12848" t="s">
        <v>9039</v>
      </c>
      <c r="N12848" t="s">
        <v>50114</v>
      </c>
      <c r="O12848" s="76" t="s">
        <v>4356</v>
      </c>
      <c r="P12848" s="82">
        <v>548</v>
      </c>
      <c r="Q12848" s="82" t="s">
        <v>96717</v>
      </c>
      <c r="R12848"/>
    </row>
    <row r="12849" spans="12:18" x14ac:dyDescent="0.25">
      <c r="L12849" t="s">
        <v>1745</v>
      </c>
      <c r="M12849" t="s">
        <v>32235</v>
      </c>
      <c r="N12849" t="s">
        <v>50115</v>
      </c>
      <c r="O12849" s="76" t="s">
        <v>4374</v>
      </c>
      <c r="P12849" s="82">
        <v>3956</v>
      </c>
      <c r="Q12849" s="82" t="s">
        <v>72645</v>
      </c>
      <c r="R12849"/>
    </row>
    <row r="12850" spans="12:18" x14ac:dyDescent="0.25">
      <c r="L12850" t="s">
        <v>1745</v>
      </c>
      <c r="M12850" t="s">
        <v>21225</v>
      </c>
      <c r="N12850" t="s">
        <v>50116</v>
      </c>
      <c r="O12850" s="76" t="s">
        <v>4356</v>
      </c>
      <c r="P12850" s="82">
        <v>2445</v>
      </c>
      <c r="Q12850" s="82" t="s">
        <v>96718</v>
      </c>
      <c r="R12850"/>
    </row>
    <row r="12851" spans="12:18" x14ac:dyDescent="0.25">
      <c r="L12851" t="s">
        <v>1745</v>
      </c>
      <c r="M12851" t="s">
        <v>10969</v>
      </c>
      <c r="N12851" t="s">
        <v>50117</v>
      </c>
      <c r="O12851" s="76" t="s">
        <v>4356</v>
      </c>
      <c r="P12851" s="82">
        <v>986</v>
      </c>
      <c r="Q12851" s="82" t="s">
        <v>96719</v>
      </c>
      <c r="R12851"/>
    </row>
    <row r="12852" spans="12:18" x14ac:dyDescent="0.25">
      <c r="L12852" t="s">
        <v>1745</v>
      </c>
      <c r="M12852" t="s">
        <v>9040</v>
      </c>
      <c r="N12852" t="s">
        <v>50118</v>
      </c>
      <c r="O12852" s="76" t="s">
        <v>4356</v>
      </c>
      <c r="P12852" s="82">
        <v>923</v>
      </c>
      <c r="Q12852" s="82" t="s">
        <v>96720</v>
      </c>
      <c r="R12852"/>
    </row>
    <row r="12853" spans="12:18" x14ac:dyDescent="0.25">
      <c r="L12853" t="s">
        <v>1745</v>
      </c>
      <c r="M12853" t="s">
        <v>34840</v>
      </c>
      <c r="N12853" t="s">
        <v>50119</v>
      </c>
      <c r="O12853" s="76" t="s">
        <v>4374</v>
      </c>
      <c r="P12853" s="82">
        <v>1031</v>
      </c>
      <c r="Q12853" s="82" t="s">
        <v>72645</v>
      </c>
      <c r="R12853"/>
    </row>
    <row r="12854" spans="12:18" x14ac:dyDescent="0.25">
      <c r="L12854" t="s">
        <v>1745</v>
      </c>
      <c r="M12854" t="s">
        <v>19287</v>
      </c>
      <c r="N12854" t="s">
        <v>50120</v>
      </c>
      <c r="O12854" s="76" t="s">
        <v>4356</v>
      </c>
      <c r="P12854" s="82">
        <v>1286</v>
      </c>
      <c r="Q12854" s="82" t="s">
        <v>96722</v>
      </c>
      <c r="R12854"/>
    </row>
    <row r="12855" spans="12:18" x14ac:dyDescent="0.25">
      <c r="L12855" t="s">
        <v>1745</v>
      </c>
      <c r="M12855" t="s">
        <v>34841</v>
      </c>
      <c r="N12855" t="s">
        <v>50121</v>
      </c>
      <c r="O12855" s="76" t="s">
        <v>4356</v>
      </c>
      <c r="P12855" s="82">
        <v>498</v>
      </c>
      <c r="Q12855" s="82" t="s">
        <v>96723</v>
      </c>
      <c r="R12855"/>
    </row>
    <row r="12856" spans="12:18" x14ac:dyDescent="0.25">
      <c r="L12856" t="s">
        <v>1745</v>
      </c>
      <c r="M12856" t="s">
        <v>34842</v>
      </c>
      <c r="N12856" t="s">
        <v>50122</v>
      </c>
      <c r="O12856" s="76" t="s">
        <v>4356</v>
      </c>
      <c r="P12856" s="82">
        <v>1059</v>
      </c>
      <c r="Q12856" s="82" t="s">
        <v>96724</v>
      </c>
      <c r="R12856"/>
    </row>
    <row r="12857" spans="12:18" x14ac:dyDescent="0.25">
      <c r="L12857" t="s">
        <v>1745</v>
      </c>
      <c r="M12857" t="s">
        <v>9041</v>
      </c>
      <c r="N12857" t="s">
        <v>50123</v>
      </c>
      <c r="O12857" s="76" t="s">
        <v>4356</v>
      </c>
      <c r="P12857" s="82">
        <v>1263</v>
      </c>
      <c r="Q12857" s="82" t="s">
        <v>96725</v>
      </c>
      <c r="R12857"/>
    </row>
    <row r="12858" spans="12:18" x14ac:dyDescent="0.25">
      <c r="L12858" t="s">
        <v>1745</v>
      </c>
      <c r="M12858" t="s">
        <v>9042</v>
      </c>
      <c r="N12858" t="s">
        <v>50124</v>
      </c>
      <c r="O12858" s="76" t="s">
        <v>4450</v>
      </c>
      <c r="P12858" s="82">
        <v>34090</v>
      </c>
      <c r="Q12858" s="82" t="s">
        <v>72645</v>
      </c>
      <c r="R12858"/>
    </row>
    <row r="12859" spans="12:18" x14ac:dyDescent="0.25">
      <c r="L12859" t="s">
        <v>1745</v>
      </c>
      <c r="M12859" t="s">
        <v>10973</v>
      </c>
      <c r="N12859" t="s">
        <v>50125</v>
      </c>
      <c r="O12859" s="76" t="s">
        <v>4356</v>
      </c>
      <c r="P12859" s="82">
        <v>317</v>
      </c>
      <c r="Q12859" s="82" t="s">
        <v>96726</v>
      </c>
      <c r="R12859"/>
    </row>
    <row r="12860" spans="12:18" x14ac:dyDescent="0.25">
      <c r="L12860" t="s">
        <v>1745</v>
      </c>
      <c r="M12860" t="s">
        <v>6979</v>
      </c>
      <c r="N12860" t="s">
        <v>50126</v>
      </c>
      <c r="O12860" s="76" t="s">
        <v>4356</v>
      </c>
      <c r="P12860" s="82">
        <v>395</v>
      </c>
      <c r="Q12860" s="82" t="s">
        <v>96727</v>
      </c>
      <c r="R12860"/>
    </row>
    <row r="12861" spans="12:18" x14ac:dyDescent="0.25">
      <c r="L12861" t="s">
        <v>1745</v>
      </c>
      <c r="M12861" t="s">
        <v>21226</v>
      </c>
      <c r="N12861" t="s">
        <v>50127</v>
      </c>
      <c r="O12861" s="76" t="s">
        <v>4374</v>
      </c>
      <c r="P12861" s="82">
        <v>1062</v>
      </c>
      <c r="Q12861" s="82" t="s">
        <v>72645</v>
      </c>
      <c r="R12861"/>
    </row>
    <row r="12862" spans="12:18" x14ac:dyDescent="0.25">
      <c r="L12862" t="s">
        <v>1745</v>
      </c>
      <c r="M12862" t="s">
        <v>9043</v>
      </c>
      <c r="N12862" t="s">
        <v>50128</v>
      </c>
      <c r="O12862" s="76" t="s">
        <v>4374</v>
      </c>
      <c r="P12862" s="82">
        <v>1112</v>
      </c>
      <c r="Q12862" s="82" t="s">
        <v>72645</v>
      </c>
      <c r="R12862"/>
    </row>
    <row r="12863" spans="12:18" x14ac:dyDescent="0.25">
      <c r="L12863" t="s">
        <v>1745</v>
      </c>
      <c r="M12863" t="s">
        <v>21227</v>
      </c>
      <c r="N12863" t="s">
        <v>50129</v>
      </c>
      <c r="O12863" s="76" t="s">
        <v>4374</v>
      </c>
      <c r="P12863" s="82">
        <v>2812</v>
      </c>
      <c r="Q12863" s="82" t="s">
        <v>72645</v>
      </c>
      <c r="R12863"/>
    </row>
    <row r="12864" spans="12:18" x14ac:dyDescent="0.25">
      <c r="L12864" t="s">
        <v>37271</v>
      </c>
      <c r="M12864" t="s">
        <v>21228</v>
      </c>
      <c r="N12864" t="s">
        <v>50130</v>
      </c>
      <c r="O12864" s="76" t="s">
        <v>4356</v>
      </c>
      <c r="P12864" s="82">
        <v>1705</v>
      </c>
      <c r="Q12864" s="82" t="s">
        <v>100876</v>
      </c>
      <c r="R12864"/>
    </row>
    <row r="12865" spans="12:18" x14ac:dyDescent="0.25">
      <c r="L12865" t="s">
        <v>37271</v>
      </c>
      <c r="M12865" t="s">
        <v>10976</v>
      </c>
      <c r="N12865" t="s">
        <v>50131</v>
      </c>
      <c r="O12865" s="76" t="s">
        <v>4356</v>
      </c>
      <c r="P12865" s="82">
        <v>1212</v>
      </c>
      <c r="Q12865" s="82" t="s">
        <v>100877</v>
      </c>
      <c r="R12865"/>
    </row>
    <row r="12866" spans="12:18" x14ac:dyDescent="0.25">
      <c r="L12866" t="s">
        <v>37271</v>
      </c>
      <c r="M12866" t="s">
        <v>21229</v>
      </c>
      <c r="N12866" t="s">
        <v>50132</v>
      </c>
      <c r="O12866" s="76" t="s">
        <v>4374</v>
      </c>
      <c r="P12866" s="82">
        <v>28609</v>
      </c>
      <c r="Q12866" s="82" t="s">
        <v>72645</v>
      </c>
      <c r="R12866"/>
    </row>
    <row r="12867" spans="12:18" x14ac:dyDescent="0.25">
      <c r="L12867" t="s">
        <v>37271</v>
      </c>
      <c r="M12867" t="s">
        <v>10978</v>
      </c>
      <c r="N12867" t="s">
        <v>50133</v>
      </c>
      <c r="O12867" s="76" t="s">
        <v>4366</v>
      </c>
      <c r="P12867" s="82">
        <v>235</v>
      </c>
      <c r="Q12867" s="82" t="s">
        <v>100878</v>
      </c>
      <c r="R12867"/>
    </row>
    <row r="12868" spans="12:18" x14ac:dyDescent="0.25">
      <c r="L12868" t="s">
        <v>37271</v>
      </c>
      <c r="M12868" t="s">
        <v>21230</v>
      </c>
      <c r="N12868" t="s">
        <v>50134</v>
      </c>
      <c r="O12868" s="76" t="s">
        <v>4356</v>
      </c>
      <c r="P12868" s="82">
        <v>265</v>
      </c>
      <c r="Q12868" s="82" t="s">
        <v>100879</v>
      </c>
      <c r="R12868"/>
    </row>
    <row r="12869" spans="12:18" x14ac:dyDescent="0.25">
      <c r="L12869" t="s">
        <v>37271</v>
      </c>
      <c r="M12869" t="s">
        <v>29256</v>
      </c>
      <c r="N12869" t="s">
        <v>50135</v>
      </c>
      <c r="O12869" s="76" t="s">
        <v>4366</v>
      </c>
      <c r="P12869" s="82">
        <v>269</v>
      </c>
      <c r="Q12869" s="82" t="s">
        <v>100880</v>
      </c>
      <c r="R12869"/>
    </row>
    <row r="12870" spans="12:18" x14ac:dyDescent="0.25">
      <c r="L12870" t="s">
        <v>37271</v>
      </c>
      <c r="M12870" t="s">
        <v>6915</v>
      </c>
      <c r="N12870" t="s">
        <v>50136</v>
      </c>
      <c r="O12870" s="76" t="s">
        <v>4356</v>
      </c>
      <c r="P12870" s="82">
        <v>469</v>
      </c>
      <c r="Q12870" s="82" t="s">
        <v>100881</v>
      </c>
      <c r="R12870"/>
    </row>
    <row r="12871" spans="12:18" x14ac:dyDescent="0.25">
      <c r="L12871" t="s">
        <v>37271</v>
      </c>
      <c r="M12871" t="s">
        <v>34843</v>
      </c>
      <c r="N12871" t="s">
        <v>50137</v>
      </c>
      <c r="O12871" s="76" t="s">
        <v>4356</v>
      </c>
      <c r="P12871" s="82">
        <v>1737</v>
      </c>
      <c r="Q12871" s="82" t="s">
        <v>100883</v>
      </c>
      <c r="R12871"/>
    </row>
    <row r="12872" spans="12:18" x14ac:dyDescent="0.25">
      <c r="L12872" t="s">
        <v>37271</v>
      </c>
      <c r="M12872" t="s">
        <v>19292</v>
      </c>
      <c r="N12872" t="s">
        <v>50138</v>
      </c>
      <c r="O12872" s="76" t="s">
        <v>4356</v>
      </c>
      <c r="P12872" s="82">
        <v>2931</v>
      </c>
      <c r="Q12872" s="82" t="s">
        <v>100884</v>
      </c>
      <c r="R12872"/>
    </row>
    <row r="12873" spans="12:18" x14ac:dyDescent="0.25">
      <c r="L12873" t="s">
        <v>37271</v>
      </c>
      <c r="M12873" t="s">
        <v>19294</v>
      </c>
      <c r="N12873" t="s">
        <v>50139</v>
      </c>
      <c r="O12873" s="76" t="s">
        <v>4366</v>
      </c>
      <c r="P12873" s="82">
        <v>121</v>
      </c>
      <c r="Q12873" s="82" t="s">
        <v>100885</v>
      </c>
      <c r="R12873"/>
    </row>
    <row r="12874" spans="12:18" x14ac:dyDescent="0.25">
      <c r="L12874" t="s">
        <v>37271</v>
      </c>
      <c r="M12874" t="s">
        <v>21231</v>
      </c>
      <c r="N12874" t="s">
        <v>50140</v>
      </c>
      <c r="O12874" s="76" t="s">
        <v>4356</v>
      </c>
      <c r="P12874" s="82">
        <v>1012</v>
      </c>
      <c r="Q12874" s="82" t="s">
        <v>100886</v>
      </c>
      <c r="R12874"/>
    </row>
    <row r="12875" spans="12:18" x14ac:dyDescent="0.25">
      <c r="L12875" t="s">
        <v>37271</v>
      </c>
      <c r="M12875" t="s">
        <v>9045</v>
      </c>
      <c r="N12875" t="s">
        <v>50141</v>
      </c>
      <c r="O12875" s="76" t="s">
        <v>4356</v>
      </c>
      <c r="P12875" s="82">
        <v>1648</v>
      </c>
      <c r="Q12875" s="82" t="s">
        <v>100887</v>
      </c>
      <c r="R12875"/>
    </row>
    <row r="12876" spans="12:18" x14ac:dyDescent="0.25">
      <c r="L12876" t="s">
        <v>37271</v>
      </c>
      <c r="M12876" t="s">
        <v>19295</v>
      </c>
      <c r="N12876" t="s">
        <v>50142</v>
      </c>
      <c r="O12876" s="76" t="s">
        <v>4374</v>
      </c>
      <c r="P12876" s="82">
        <v>1520</v>
      </c>
      <c r="Q12876" s="82" t="s">
        <v>72645</v>
      </c>
      <c r="R12876"/>
    </row>
    <row r="12877" spans="12:18" x14ac:dyDescent="0.25">
      <c r="L12877" t="s">
        <v>37271</v>
      </c>
      <c r="M12877" t="s">
        <v>19297</v>
      </c>
      <c r="N12877" t="s">
        <v>50143</v>
      </c>
      <c r="O12877" s="76" t="s">
        <v>4366</v>
      </c>
      <c r="P12877" s="82">
        <v>162</v>
      </c>
      <c r="Q12877" s="82" t="s">
        <v>100888</v>
      </c>
      <c r="R12877"/>
    </row>
    <row r="12878" spans="12:18" x14ac:dyDescent="0.25">
      <c r="L12878" t="s">
        <v>37271</v>
      </c>
      <c r="M12878" t="s">
        <v>9046</v>
      </c>
      <c r="N12878" t="s">
        <v>50144</v>
      </c>
      <c r="O12878" s="76" t="s">
        <v>4356</v>
      </c>
      <c r="P12878" s="82">
        <v>526</v>
      </c>
      <c r="Q12878" s="82" t="s">
        <v>100889</v>
      </c>
      <c r="R12878"/>
    </row>
    <row r="12879" spans="12:18" x14ac:dyDescent="0.25">
      <c r="L12879" t="s">
        <v>37271</v>
      </c>
      <c r="M12879" t="s">
        <v>34844</v>
      </c>
      <c r="N12879" t="s">
        <v>50145</v>
      </c>
      <c r="O12879" s="76" t="s">
        <v>4356</v>
      </c>
      <c r="P12879" s="82">
        <v>483</v>
      </c>
      <c r="Q12879" s="82" t="s">
        <v>100890</v>
      </c>
      <c r="R12879"/>
    </row>
    <row r="12880" spans="12:18" x14ac:dyDescent="0.25">
      <c r="L12880" t="s">
        <v>37271</v>
      </c>
      <c r="M12880" t="s">
        <v>21232</v>
      </c>
      <c r="N12880" t="s">
        <v>50146</v>
      </c>
      <c r="O12880" s="76" t="s">
        <v>4356</v>
      </c>
      <c r="P12880" s="82">
        <v>911</v>
      </c>
      <c r="Q12880" s="82" t="s">
        <v>100891</v>
      </c>
      <c r="R12880"/>
    </row>
    <row r="12881" spans="12:18" x14ac:dyDescent="0.25">
      <c r="L12881" t="s">
        <v>37271</v>
      </c>
      <c r="M12881" t="s">
        <v>21233</v>
      </c>
      <c r="N12881" t="s">
        <v>50147</v>
      </c>
      <c r="O12881" s="76" t="s">
        <v>4366</v>
      </c>
      <c r="P12881" s="82">
        <v>287</v>
      </c>
      <c r="Q12881" s="82" t="s">
        <v>100892</v>
      </c>
      <c r="R12881"/>
    </row>
    <row r="12882" spans="12:18" x14ac:dyDescent="0.25">
      <c r="L12882" t="s">
        <v>37271</v>
      </c>
      <c r="M12882" t="s">
        <v>9047</v>
      </c>
      <c r="N12882" t="s">
        <v>50148</v>
      </c>
      <c r="O12882" s="76" t="s">
        <v>4356</v>
      </c>
      <c r="P12882" s="82">
        <v>365</v>
      </c>
      <c r="Q12882" s="82" t="s">
        <v>100893</v>
      </c>
      <c r="R12882"/>
    </row>
    <row r="12883" spans="12:18" x14ac:dyDescent="0.25">
      <c r="L12883" t="s">
        <v>37271</v>
      </c>
      <c r="M12883" t="s">
        <v>34845</v>
      </c>
      <c r="N12883" t="s">
        <v>50149</v>
      </c>
      <c r="O12883" s="76" t="s">
        <v>4366</v>
      </c>
      <c r="P12883" s="82">
        <v>296</v>
      </c>
      <c r="Q12883" s="82" t="s">
        <v>100894</v>
      </c>
      <c r="R12883"/>
    </row>
    <row r="12884" spans="12:18" x14ac:dyDescent="0.25">
      <c r="L12884" t="s">
        <v>37271</v>
      </c>
      <c r="M12884" t="s">
        <v>19299</v>
      </c>
      <c r="N12884" t="s">
        <v>50150</v>
      </c>
      <c r="O12884" s="76" t="s">
        <v>4374</v>
      </c>
      <c r="P12884" s="82">
        <v>7754</v>
      </c>
      <c r="Q12884" s="82" t="s">
        <v>72645</v>
      </c>
      <c r="R12884"/>
    </row>
    <row r="12885" spans="12:18" x14ac:dyDescent="0.25">
      <c r="L12885" t="s">
        <v>37271</v>
      </c>
      <c r="M12885" t="s">
        <v>34846</v>
      </c>
      <c r="N12885" t="s">
        <v>50151</v>
      </c>
      <c r="O12885" s="76" t="s">
        <v>4374</v>
      </c>
      <c r="P12885" s="82">
        <v>2628</v>
      </c>
      <c r="Q12885" s="82" t="s">
        <v>72645</v>
      </c>
      <c r="R12885"/>
    </row>
    <row r="12886" spans="12:18" x14ac:dyDescent="0.25">
      <c r="L12886" t="s">
        <v>37271</v>
      </c>
      <c r="M12886" t="s">
        <v>10980</v>
      </c>
      <c r="N12886" t="s">
        <v>50152</v>
      </c>
      <c r="O12886" s="76" t="s">
        <v>4374</v>
      </c>
      <c r="P12886" s="82">
        <v>6751</v>
      </c>
      <c r="Q12886" s="82" t="s">
        <v>72645</v>
      </c>
      <c r="R12886"/>
    </row>
    <row r="12887" spans="12:18" x14ac:dyDescent="0.25">
      <c r="L12887" t="s">
        <v>37271</v>
      </c>
      <c r="M12887" t="s">
        <v>21234</v>
      </c>
      <c r="N12887" t="s">
        <v>50153</v>
      </c>
      <c r="O12887" s="76" t="s">
        <v>4356</v>
      </c>
      <c r="P12887" s="82">
        <v>2112</v>
      </c>
      <c r="Q12887" s="82" t="s">
        <v>100895</v>
      </c>
      <c r="R12887"/>
    </row>
    <row r="12888" spans="12:18" x14ac:dyDescent="0.25">
      <c r="L12888" t="s">
        <v>37271</v>
      </c>
      <c r="M12888" t="s">
        <v>5230</v>
      </c>
      <c r="N12888" t="s">
        <v>50154</v>
      </c>
      <c r="O12888" s="76" t="s">
        <v>4366</v>
      </c>
      <c r="P12888" s="82">
        <v>219</v>
      </c>
      <c r="Q12888" s="82" t="s">
        <v>100896</v>
      </c>
      <c r="R12888"/>
    </row>
    <row r="12889" spans="12:18" x14ac:dyDescent="0.25">
      <c r="L12889" t="s">
        <v>37271</v>
      </c>
      <c r="M12889" t="s">
        <v>7262</v>
      </c>
      <c r="N12889" t="s">
        <v>50155</v>
      </c>
      <c r="O12889" s="76" t="s">
        <v>4374</v>
      </c>
      <c r="P12889" s="82">
        <v>1946</v>
      </c>
      <c r="Q12889" s="82" t="s">
        <v>72645</v>
      </c>
      <c r="R12889"/>
    </row>
    <row r="12890" spans="12:18" x14ac:dyDescent="0.25">
      <c r="L12890" t="s">
        <v>37271</v>
      </c>
      <c r="M12890" t="s">
        <v>9048</v>
      </c>
      <c r="N12890" t="s">
        <v>50156</v>
      </c>
      <c r="O12890" s="76" t="s">
        <v>4356</v>
      </c>
      <c r="P12890" s="82">
        <v>5791</v>
      </c>
      <c r="Q12890" s="82" t="s">
        <v>100897</v>
      </c>
      <c r="R12890"/>
    </row>
    <row r="12891" spans="12:18" x14ac:dyDescent="0.25">
      <c r="L12891" t="s">
        <v>37271</v>
      </c>
      <c r="M12891" t="s">
        <v>34847</v>
      </c>
      <c r="N12891" t="s">
        <v>50157</v>
      </c>
      <c r="O12891" s="76" t="s">
        <v>4356</v>
      </c>
      <c r="P12891" s="82">
        <v>632</v>
      </c>
      <c r="Q12891" s="82" t="s">
        <v>100898</v>
      </c>
      <c r="R12891"/>
    </row>
    <row r="12892" spans="12:18" x14ac:dyDescent="0.25">
      <c r="L12892" t="s">
        <v>37271</v>
      </c>
      <c r="M12892" t="s">
        <v>34848</v>
      </c>
      <c r="N12892" t="s">
        <v>50158</v>
      </c>
      <c r="O12892" s="76" t="s">
        <v>4366</v>
      </c>
      <c r="P12892" s="82">
        <v>203</v>
      </c>
      <c r="Q12892" s="82" t="s">
        <v>100899</v>
      </c>
      <c r="R12892"/>
    </row>
    <row r="12893" spans="12:18" x14ac:dyDescent="0.25">
      <c r="L12893" t="s">
        <v>37271</v>
      </c>
      <c r="M12893" t="s">
        <v>21235</v>
      </c>
      <c r="N12893" t="s">
        <v>50159</v>
      </c>
      <c r="O12893" s="76" t="s">
        <v>4356</v>
      </c>
      <c r="P12893" s="82">
        <v>5069</v>
      </c>
      <c r="Q12893" s="82" t="s">
        <v>100900</v>
      </c>
      <c r="R12893"/>
    </row>
    <row r="12894" spans="12:18" x14ac:dyDescent="0.25">
      <c r="L12894" t="s">
        <v>37271</v>
      </c>
      <c r="M12894" t="s">
        <v>21236</v>
      </c>
      <c r="N12894" t="s">
        <v>50160</v>
      </c>
      <c r="O12894" s="76" t="s">
        <v>4450</v>
      </c>
      <c r="P12894" s="82">
        <v>77177</v>
      </c>
      <c r="Q12894" s="82" t="s">
        <v>72645</v>
      </c>
      <c r="R12894"/>
    </row>
    <row r="12895" spans="12:18" x14ac:dyDescent="0.25">
      <c r="L12895" t="s">
        <v>37271</v>
      </c>
      <c r="M12895" t="s">
        <v>9049</v>
      </c>
      <c r="N12895" t="s">
        <v>50161</v>
      </c>
      <c r="O12895" s="76" t="s">
        <v>4356</v>
      </c>
      <c r="P12895" s="82">
        <v>1989</v>
      </c>
      <c r="Q12895" s="82" t="s">
        <v>100901</v>
      </c>
      <c r="R12895"/>
    </row>
    <row r="12896" spans="12:18" x14ac:dyDescent="0.25">
      <c r="L12896" t="s">
        <v>37271</v>
      </c>
      <c r="M12896" t="s">
        <v>12208</v>
      </c>
      <c r="N12896" t="s">
        <v>50162</v>
      </c>
      <c r="O12896" s="76" t="s">
        <v>4366</v>
      </c>
      <c r="P12896" s="82">
        <v>40</v>
      </c>
      <c r="Q12896" s="82" t="s">
        <v>100902</v>
      </c>
      <c r="R12896"/>
    </row>
    <row r="12897" spans="12:18" x14ac:dyDescent="0.25">
      <c r="L12897" t="s">
        <v>37271</v>
      </c>
      <c r="M12897" t="s">
        <v>10982</v>
      </c>
      <c r="N12897" t="s">
        <v>50163</v>
      </c>
      <c r="O12897" s="76" t="s">
        <v>4374</v>
      </c>
      <c r="P12897" s="82">
        <v>3378</v>
      </c>
      <c r="Q12897" s="82" t="s">
        <v>100905</v>
      </c>
      <c r="R12897"/>
    </row>
    <row r="12898" spans="12:18" x14ac:dyDescent="0.25">
      <c r="L12898" t="s">
        <v>37271</v>
      </c>
      <c r="M12898" t="s">
        <v>21238</v>
      </c>
      <c r="N12898" t="s">
        <v>50164</v>
      </c>
      <c r="O12898" s="76" t="s">
        <v>4374</v>
      </c>
      <c r="P12898" s="82">
        <v>1655</v>
      </c>
      <c r="Q12898" s="82" t="s">
        <v>72645</v>
      </c>
      <c r="R12898"/>
    </row>
    <row r="12899" spans="12:18" x14ac:dyDescent="0.25">
      <c r="L12899" t="s">
        <v>37271</v>
      </c>
      <c r="M12899" t="s">
        <v>19302</v>
      </c>
      <c r="N12899" t="s">
        <v>50165</v>
      </c>
      <c r="O12899" s="76" t="s">
        <v>4366</v>
      </c>
      <c r="P12899" s="82">
        <v>53</v>
      </c>
      <c r="Q12899" s="82" t="s">
        <v>100907</v>
      </c>
      <c r="R12899"/>
    </row>
    <row r="12900" spans="12:18" x14ac:dyDescent="0.25">
      <c r="L12900" t="s">
        <v>37271</v>
      </c>
      <c r="M12900" t="s">
        <v>9050</v>
      </c>
      <c r="N12900" t="s">
        <v>50166</v>
      </c>
      <c r="O12900" s="76" t="s">
        <v>4356</v>
      </c>
      <c r="P12900" s="82">
        <v>888</v>
      </c>
      <c r="Q12900" s="82" t="s">
        <v>100908</v>
      </c>
      <c r="R12900"/>
    </row>
    <row r="12901" spans="12:18" x14ac:dyDescent="0.25">
      <c r="L12901" t="s">
        <v>37271</v>
      </c>
      <c r="M12901" t="s">
        <v>10984</v>
      </c>
      <c r="N12901" t="s">
        <v>50167</v>
      </c>
      <c r="O12901" s="76" t="s">
        <v>4356</v>
      </c>
      <c r="P12901" s="82">
        <v>613</v>
      </c>
      <c r="Q12901" s="82" t="s">
        <v>100909</v>
      </c>
      <c r="R12901"/>
    </row>
    <row r="12902" spans="12:18" x14ac:dyDescent="0.25">
      <c r="L12902" t="s">
        <v>37271</v>
      </c>
      <c r="M12902" t="s">
        <v>34849</v>
      </c>
      <c r="N12902" t="s">
        <v>50168</v>
      </c>
      <c r="O12902" s="76" t="s">
        <v>4356</v>
      </c>
      <c r="P12902" s="82">
        <v>337</v>
      </c>
      <c r="Q12902" s="82" t="s">
        <v>100910</v>
      </c>
      <c r="R12902"/>
    </row>
    <row r="12903" spans="12:18" x14ac:dyDescent="0.25">
      <c r="L12903" t="s">
        <v>37271</v>
      </c>
      <c r="M12903" t="s">
        <v>19304</v>
      </c>
      <c r="N12903" t="s">
        <v>50169</v>
      </c>
      <c r="O12903" s="76" t="s">
        <v>4366</v>
      </c>
      <c r="P12903" s="82">
        <v>335</v>
      </c>
      <c r="Q12903" s="82" t="s">
        <v>100911</v>
      </c>
      <c r="R12903"/>
    </row>
    <row r="12904" spans="12:18" x14ac:dyDescent="0.25">
      <c r="L12904" t="s">
        <v>37271</v>
      </c>
      <c r="M12904" t="s">
        <v>8674</v>
      </c>
      <c r="N12904" t="s">
        <v>50170</v>
      </c>
      <c r="O12904" s="76" t="s">
        <v>4356</v>
      </c>
      <c r="P12904" s="82">
        <v>475</v>
      </c>
      <c r="Q12904" s="82" t="s">
        <v>100912</v>
      </c>
      <c r="R12904"/>
    </row>
    <row r="12905" spans="12:18" x14ac:dyDescent="0.25">
      <c r="L12905" t="s">
        <v>37271</v>
      </c>
      <c r="M12905" t="s">
        <v>34850</v>
      </c>
      <c r="N12905" t="s">
        <v>50171</v>
      </c>
      <c r="O12905" s="76" t="s">
        <v>4366</v>
      </c>
      <c r="P12905" s="82">
        <v>48</v>
      </c>
      <c r="Q12905" s="82" t="s">
        <v>100913</v>
      </c>
      <c r="R12905"/>
    </row>
    <row r="12906" spans="12:18" x14ac:dyDescent="0.25">
      <c r="L12906" t="s">
        <v>37271</v>
      </c>
      <c r="M12906" t="s">
        <v>10986</v>
      </c>
      <c r="N12906" t="s">
        <v>50172</v>
      </c>
      <c r="O12906" s="76" t="s">
        <v>4356</v>
      </c>
      <c r="P12906" s="82">
        <v>674</v>
      </c>
      <c r="Q12906" s="82" t="s">
        <v>100914</v>
      </c>
      <c r="R12906"/>
    </row>
    <row r="12907" spans="12:18" x14ac:dyDescent="0.25">
      <c r="L12907" t="s">
        <v>37271</v>
      </c>
      <c r="M12907" t="s">
        <v>8027</v>
      </c>
      <c r="N12907" t="s">
        <v>50173</v>
      </c>
      <c r="O12907" s="76" t="s">
        <v>4356</v>
      </c>
      <c r="P12907" s="82">
        <v>316</v>
      </c>
      <c r="Q12907" s="82" t="s">
        <v>100915</v>
      </c>
      <c r="R12907"/>
    </row>
    <row r="12908" spans="12:18" x14ac:dyDescent="0.25">
      <c r="L12908" t="s">
        <v>37271</v>
      </c>
      <c r="M12908" t="s">
        <v>10988</v>
      </c>
      <c r="N12908" t="s">
        <v>50174</v>
      </c>
      <c r="O12908" s="76" t="s">
        <v>4366</v>
      </c>
      <c r="P12908" s="82">
        <v>234</v>
      </c>
      <c r="Q12908" s="82" t="s">
        <v>100916</v>
      </c>
      <c r="R12908"/>
    </row>
    <row r="12909" spans="12:18" x14ac:dyDescent="0.25">
      <c r="L12909" t="s">
        <v>37271</v>
      </c>
      <c r="M12909" t="s">
        <v>34851</v>
      </c>
      <c r="N12909" t="s">
        <v>50175</v>
      </c>
      <c r="O12909" s="76" t="s">
        <v>4356</v>
      </c>
      <c r="P12909" s="82">
        <v>1742</v>
      </c>
      <c r="Q12909" s="82" t="s">
        <v>100917</v>
      </c>
      <c r="R12909"/>
    </row>
    <row r="12910" spans="12:18" x14ac:dyDescent="0.25">
      <c r="L12910" t="s">
        <v>37271</v>
      </c>
      <c r="M12910" t="s">
        <v>12323</v>
      </c>
      <c r="N12910" t="s">
        <v>50176</v>
      </c>
      <c r="O12910" s="76" t="s">
        <v>4356</v>
      </c>
      <c r="P12910" s="82">
        <v>3503</v>
      </c>
      <c r="Q12910" s="82" t="s">
        <v>100918</v>
      </c>
      <c r="R12910"/>
    </row>
    <row r="12911" spans="12:18" x14ac:dyDescent="0.25">
      <c r="L12911" t="s">
        <v>37271</v>
      </c>
      <c r="M12911" t="s">
        <v>34852</v>
      </c>
      <c r="N12911" t="s">
        <v>50177</v>
      </c>
      <c r="O12911" s="76" t="s">
        <v>4356</v>
      </c>
      <c r="P12911" s="82">
        <v>3233</v>
      </c>
      <c r="Q12911" s="82" t="s">
        <v>100919</v>
      </c>
      <c r="R12911"/>
    </row>
    <row r="12912" spans="12:18" x14ac:dyDescent="0.25">
      <c r="L12912" t="s">
        <v>37271</v>
      </c>
      <c r="M12912" t="s">
        <v>10990</v>
      </c>
      <c r="N12912" t="s">
        <v>50178</v>
      </c>
      <c r="O12912" s="76" t="s">
        <v>4366</v>
      </c>
      <c r="P12912" s="82">
        <v>130</v>
      </c>
      <c r="Q12912" s="82" t="s">
        <v>100920</v>
      </c>
      <c r="R12912"/>
    </row>
    <row r="12913" spans="12:18" x14ac:dyDescent="0.25">
      <c r="L12913" t="s">
        <v>37271</v>
      </c>
      <c r="M12913" t="s">
        <v>18673</v>
      </c>
      <c r="N12913" t="s">
        <v>50179</v>
      </c>
      <c r="O12913" s="76" t="s">
        <v>4366</v>
      </c>
      <c r="P12913" s="82">
        <v>99</v>
      </c>
      <c r="Q12913" s="82" t="s">
        <v>100921</v>
      </c>
      <c r="R12913"/>
    </row>
    <row r="12914" spans="12:18" x14ac:dyDescent="0.25">
      <c r="L12914" t="s">
        <v>37271</v>
      </c>
      <c r="M12914" t="s">
        <v>34853</v>
      </c>
      <c r="N12914" t="s">
        <v>50180</v>
      </c>
      <c r="O12914" s="76" t="s">
        <v>4366</v>
      </c>
      <c r="P12914" s="82">
        <v>206</v>
      </c>
      <c r="Q12914" s="82" t="s">
        <v>100922</v>
      </c>
      <c r="R12914"/>
    </row>
    <row r="12915" spans="12:18" x14ac:dyDescent="0.25">
      <c r="L12915" t="s">
        <v>37271</v>
      </c>
      <c r="M12915" t="s">
        <v>21239</v>
      </c>
      <c r="N12915" t="s">
        <v>50181</v>
      </c>
      <c r="O12915" s="76" t="s">
        <v>4356</v>
      </c>
      <c r="P12915" s="82">
        <v>1197</v>
      </c>
      <c r="Q12915" s="82" t="s">
        <v>100923</v>
      </c>
      <c r="R12915"/>
    </row>
    <row r="12916" spans="12:18" x14ac:dyDescent="0.25">
      <c r="L12916" t="s">
        <v>37271</v>
      </c>
      <c r="M12916" t="s">
        <v>34854</v>
      </c>
      <c r="N12916" t="s">
        <v>50182</v>
      </c>
      <c r="O12916" s="76" t="s">
        <v>4450</v>
      </c>
      <c r="P12916" s="82">
        <v>20480</v>
      </c>
      <c r="Q12916" s="82" t="s">
        <v>72645</v>
      </c>
      <c r="R12916"/>
    </row>
    <row r="12917" spans="12:18" x14ac:dyDescent="0.25">
      <c r="L12917" t="s">
        <v>37271</v>
      </c>
      <c r="M12917" t="s">
        <v>34855</v>
      </c>
      <c r="N12917" t="s">
        <v>50183</v>
      </c>
      <c r="O12917" s="76" t="s">
        <v>4374</v>
      </c>
      <c r="P12917" s="82">
        <v>6178</v>
      </c>
      <c r="Q12917" s="82" t="s">
        <v>72645</v>
      </c>
      <c r="R12917"/>
    </row>
    <row r="12918" spans="12:18" x14ac:dyDescent="0.25">
      <c r="L12918" t="s">
        <v>37271</v>
      </c>
      <c r="M12918" t="s">
        <v>34857</v>
      </c>
      <c r="N12918" t="s">
        <v>50184</v>
      </c>
      <c r="O12918" s="76" t="s">
        <v>4356</v>
      </c>
      <c r="P12918" s="82">
        <v>392</v>
      </c>
      <c r="Q12918" s="82" t="s">
        <v>100925</v>
      </c>
      <c r="R12918"/>
    </row>
    <row r="12919" spans="12:18" x14ac:dyDescent="0.25">
      <c r="L12919" t="s">
        <v>37271</v>
      </c>
      <c r="M12919" t="s">
        <v>10992</v>
      </c>
      <c r="N12919" t="s">
        <v>50185</v>
      </c>
      <c r="O12919" s="76" t="s">
        <v>4356</v>
      </c>
      <c r="P12919" s="82">
        <v>603</v>
      </c>
      <c r="Q12919" s="82" t="s">
        <v>100926</v>
      </c>
      <c r="R12919"/>
    </row>
    <row r="12920" spans="12:18" x14ac:dyDescent="0.25">
      <c r="L12920" t="s">
        <v>37271</v>
      </c>
      <c r="M12920" t="s">
        <v>34858</v>
      </c>
      <c r="N12920" t="s">
        <v>50186</v>
      </c>
      <c r="O12920" s="76" t="s">
        <v>4366</v>
      </c>
      <c r="P12920" s="82">
        <v>130</v>
      </c>
      <c r="Q12920" s="82" t="s">
        <v>100927</v>
      </c>
      <c r="R12920"/>
    </row>
    <row r="12921" spans="12:18" x14ac:dyDescent="0.25">
      <c r="L12921" t="s">
        <v>37271</v>
      </c>
      <c r="M12921" t="s">
        <v>10993</v>
      </c>
      <c r="N12921" t="s">
        <v>50187</v>
      </c>
      <c r="O12921" s="76" t="s">
        <v>4356</v>
      </c>
      <c r="P12921" s="82">
        <v>2560</v>
      </c>
      <c r="Q12921" s="82" t="s">
        <v>100928</v>
      </c>
      <c r="R12921"/>
    </row>
    <row r="12922" spans="12:18" x14ac:dyDescent="0.25">
      <c r="L12922" t="s">
        <v>37271</v>
      </c>
      <c r="M12922" t="s">
        <v>34859</v>
      </c>
      <c r="N12922" t="s">
        <v>50188</v>
      </c>
      <c r="O12922" s="76" t="s">
        <v>4356</v>
      </c>
      <c r="P12922" s="82">
        <v>601</v>
      </c>
      <c r="Q12922" s="82" t="s">
        <v>100930</v>
      </c>
      <c r="R12922"/>
    </row>
    <row r="12923" spans="12:18" x14ac:dyDescent="0.25">
      <c r="L12923" t="s">
        <v>37271</v>
      </c>
      <c r="M12923" t="s">
        <v>19307</v>
      </c>
      <c r="N12923" t="s">
        <v>50189</v>
      </c>
      <c r="O12923" s="76" t="s">
        <v>4366</v>
      </c>
      <c r="P12923" s="82">
        <v>185</v>
      </c>
      <c r="Q12923" s="82" t="s">
        <v>100931</v>
      </c>
      <c r="R12923"/>
    </row>
    <row r="12924" spans="12:18" x14ac:dyDescent="0.25">
      <c r="L12924" t="s">
        <v>37271</v>
      </c>
      <c r="M12924" t="s">
        <v>12330</v>
      </c>
      <c r="N12924" t="s">
        <v>50190</v>
      </c>
      <c r="O12924" s="76" t="s">
        <v>4374</v>
      </c>
      <c r="P12924" s="82">
        <v>1517</v>
      </c>
      <c r="Q12924" s="82" t="s">
        <v>100932</v>
      </c>
      <c r="R12924"/>
    </row>
    <row r="12925" spans="12:18" x14ac:dyDescent="0.25">
      <c r="L12925" t="s">
        <v>37271</v>
      </c>
      <c r="M12925" t="s">
        <v>21240</v>
      </c>
      <c r="N12925" t="s">
        <v>50191</v>
      </c>
      <c r="O12925" s="76" t="s">
        <v>4356</v>
      </c>
      <c r="P12925" s="82">
        <v>406</v>
      </c>
      <c r="Q12925" s="82" t="s">
        <v>100933</v>
      </c>
      <c r="R12925"/>
    </row>
    <row r="12926" spans="12:18" x14ac:dyDescent="0.25">
      <c r="L12926" t="s">
        <v>37271</v>
      </c>
      <c r="M12926" t="s">
        <v>34860</v>
      </c>
      <c r="N12926" t="s">
        <v>50192</v>
      </c>
      <c r="O12926" s="76" t="s">
        <v>4356</v>
      </c>
      <c r="P12926" s="82">
        <v>4987</v>
      </c>
      <c r="Q12926" s="82" t="s">
        <v>100934</v>
      </c>
      <c r="R12926"/>
    </row>
    <row r="12927" spans="12:18" x14ac:dyDescent="0.25">
      <c r="L12927" t="s">
        <v>37271</v>
      </c>
      <c r="M12927" t="s">
        <v>19309</v>
      </c>
      <c r="N12927" t="s">
        <v>50193</v>
      </c>
      <c r="O12927" s="76" t="s">
        <v>4356</v>
      </c>
      <c r="P12927" s="82">
        <v>616</v>
      </c>
      <c r="Q12927" s="82" t="s">
        <v>100935</v>
      </c>
      <c r="R12927"/>
    </row>
    <row r="12928" spans="12:18" x14ac:dyDescent="0.25">
      <c r="L12928" t="s">
        <v>37271</v>
      </c>
      <c r="M12928" t="s">
        <v>19311</v>
      </c>
      <c r="N12928" t="s">
        <v>50194</v>
      </c>
      <c r="O12928" s="76" t="s">
        <v>4366</v>
      </c>
      <c r="P12928" s="82">
        <v>324</v>
      </c>
      <c r="Q12928" s="82" t="s">
        <v>100936</v>
      </c>
      <c r="R12928"/>
    </row>
    <row r="12929" spans="12:18" x14ac:dyDescent="0.25">
      <c r="L12929" t="s">
        <v>37271</v>
      </c>
      <c r="M12929" t="s">
        <v>6931</v>
      </c>
      <c r="N12929" t="s">
        <v>50195</v>
      </c>
      <c r="O12929" s="76" t="s">
        <v>4366</v>
      </c>
      <c r="P12929" s="82">
        <v>32</v>
      </c>
      <c r="Q12929" s="82" t="s">
        <v>100937</v>
      </c>
      <c r="R12929"/>
    </row>
    <row r="12930" spans="12:18" x14ac:dyDescent="0.25">
      <c r="L12930" t="s">
        <v>37271</v>
      </c>
      <c r="M12930" t="s">
        <v>9051</v>
      </c>
      <c r="N12930" t="s">
        <v>50196</v>
      </c>
      <c r="O12930" s="76" t="s">
        <v>4374</v>
      </c>
      <c r="P12930" s="82">
        <v>2566</v>
      </c>
      <c r="Q12930" s="82" t="s">
        <v>100938</v>
      </c>
      <c r="R12930"/>
    </row>
    <row r="12931" spans="12:18" x14ac:dyDescent="0.25">
      <c r="L12931" t="s">
        <v>37271</v>
      </c>
      <c r="M12931" t="s">
        <v>34861</v>
      </c>
      <c r="N12931" t="s">
        <v>50197</v>
      </c>
      <c r="O12931" s="76" t="s">
        <v>4356</v>
      </c>
      <c r="P12931" s="82">
        <v>2284</v>
      </c>
      <c r="Q12931" s="82" t="s">
        <v>100939</v>
      </c>
      <c r="R12931"/>
    </row>
    <row r="12932" spans="12:18" x14ac:dyDescent="0.25">
      <c r="L12932" t="s">
        <v>37271</v>
      </c>
      <c r="M12932" t="s">
        <v>19314</v>
      </c>
      <c r="N12932" t="s">
        <v>50198</v>
      </c>
      <c r="O12932" s="76" t="s">
        <v>4356</v>
      </c>
      <c r="P12932" s="82">
        <v>392</v>
      </c>
      <c r="Q12932" s="82" t="s">
        <v>100940</v>
      </c>
      <c r="R12932"/>
    </row>
    <row r="12933" spans="12:18" x14ac:dyDescent="0.25">
      <c r="L12933" t="s">
        <v>37271</v>
      </c>
      <c r="M12933" t="s">
        <v>10997</v>
      </c>
      <c r="N12933" t="s">
        <v>50199</v>
      </c>
      <c r="O12933" s="76" t="s">
        <v>4356</v>
      </c>
      <c r="P12933" s="82">
        <v>1396</v>
      </c>
      <c r="Q12933" s="82" t="s">
        <v>100941</v>
      </c>
      <c r="R12933"/>
    </row>
    <row r="12934" spans="12:18" x14ac:dyDescent="0.25">
      <c r="L12934" t="s">
        <v>37271</v>
      </c>
      <c r="M12934" t="s">
        <v>9052</v>
      </c>
      <c r="N12934" t="s">
        <v>50200</v>
      </c>
      <c r="O12934" s="76" t="s">
        <v>4374</v>
      </c>
      <c r="P12934" s="82">
        <v>5478</v>
      </c>
      <c r="Q12934" s="82" t="s">
        <v>72645</v>
      </c>
      <c r="R12934"/>
    </row>
    <row r="12935" spans="12:18" x14ac:dyDescent="0.25">
      <c r="L12935" t="s">
        <v>37271</v>
      </c>
      <c r="M12935" t="s">
        <v>9053</v>
      </c>
      <c r="N12935" t="s">
        <v>50201</v>
      </c>
      <c r="O12935" s="76" t="s">
        <v>4356</v>
      </c>
      <c r="P12935" s="82">
        <v>1563</v>
      </c>
      <c r="Q12935" s="82" t="s">
        <v>100942</v>
      </c>
      <c r="R12935"/>
    </row>
    <row r="12936" spans="12:18" x14ac:dyDescent="0.25">
      <c r="L12936" t="s">
        <v>37271</v>
      </c>
      <c r="M12936" t="s">
        <v>9054</v>
      </c>
      <c r="N12936" t="s">
        <v>50202</v>
      </c>
      <c r="O12936" s="76" t="s">
        <v>4374</v>
      </c>
      <c r="P12936" s="82">
        <v>8852</v>
      </c>
      <c r="Q12936" s="82" t="s">
        <v>72645</v>
      </c>
      <c r="R12936"/>
    </row>
    <row r="12937" spans="12:18" x14ac:dyDescent="0.25">
      <c r="L12937" t="s">
        <v>37271</v>
      </c>
      <c r="M12937" t="s">
        <v>10999</v>
      </c>
      <c r="N12937" t="s">
        <v>50203</v>
      </c>
      <c r="O12937" s="76" t="s">
        <v>4356</v>
      </c>
      <c r="P12937" s="82">
        <v>479</v>
      </c>
      <c r="Q12937" s="82" t="s">
        <v>100943</v>
      </c>
      <c r="R12937"/>
    </row>
    <row r="12938" spans="12:18" x14ac:dyDescent="0.25">
      <c r="L12938" t="s">
        <v>37271</v>
      </c>
      <c r="M12938" t="s">
        <v>9055</v>
      </c>
      <c r="N12938" t="s">
        <v>50204</v>
      </c>
      <c r="O12938" s="76" t="s">
        <v>4356</v>
      </c>
      <c r="P12938" s="82">
        <v>2484</v>
      </c>
      <c r="Q12938" s="82" t="s">
        <v>100944</v>
      </c>
      <c r="R12938"/>
    </row>
    <row r="12939" spans="12:18" x14ac:dyDescent="0.25">
      <c r="L12939" t="s">
        <v>37271</v>
      </c>
      <c r="M12939" t="s">
        <v>34862</v>
      </c>
      <c r="N12939" t="s">
        <v>50205</v>
      </c>
      <c r="O12939" s="76" t="s">
        <v>4356</v>
      </c>
      <c r="P12939" s="82">
        <v>1487</v>
      </c>
      <c r="Q12939" s="82" t="s">
        <v>100945</v>
      </c>
      <c r="R12939"/>
    </row>
    <row r="12940" spans="12:18" x14ac:dyDescent="0.25">
      <c r="L12940" t="s">
        <v>37271</v>
      </c>
      <c r="M12940" t="s">
        <v>11001</v>
      </c>
      <c r="N12940" t="s">
        <v>50206</v>
      </c>
      <c r="O12940" s="76" t="s">
        <v>4356</v>
      </c>
      <c r="P12940" s="82">
        <v>333</v>
      </c>
      <c r="Q12940" s="82" t="s">
        <v>100946</v>
      </c>
      <c r="R12940"/>
    </row>
    <row r="12941" spans="12:18" x14ac:dyDescent="0.25">
      <c r="L12941" t="s">
        <v>37271</v>
      </c>
      <c r="M12941" t="s">
        <v>34863</v>
      </c>
      <c r="N12941" t="s">
        <v>50207</v>
      </c>
      <c r="O12941" s="76" t="s">
        <v>4356</v>
      </c>
      <c r="P12941" s="82">
        <v>1717</v>
      </c>
      <c r="Q12941" s="82" t="s">
        <v>100947</v>
      </c>
      <c r="R12941"/>
    </row>
    <row r="12942" spans="12:18" x14ac:dyDescent="0.25">
      <c r="L12942" t="s">
        <v>37271</v>
      </c>
      <c r="M12942" t="s">
        <v>9056</v>
      </c>
      <c r="N12942" t="s">
        <v>50208</v>
      </c>
      <c r="O12942" s="76" t="s">
        <v>4356</v>
      </c>
      <c r="P12942" s="82">
        <v>360</v>
      </c>
      <c r="Q12942" s="82" t="s">
        <v>100948</v>
      </c>
      <c r="R12942"/>
    </row>
    <row r="12943" spans="12:18" x14ac:dyDescent="0.25">
      <c r="L12943" t="s">
        <v>37271</v>
      </c>
      <c r="M12943" t="s">
        <v>19316</v>
      </c>
      <c r="N12943" t="s">
        <v>50209</v>
      </c>
      <c r="O12943" s="76" t="s">
        <v>4356</v>
      </c>
      <c r="P12943" s="82">
        <v>609</v>
      </c>
      <c r="Q12943" s="82" t="s">
        <v>100949</v>
      </c>
      <c r="R12943"/>
    </row>
    <row r="12944" spans="12:18" x14ac:dyDescent="0.25">
      <c r="L12944" t="s">
        <v>37271</v>
      </c>
      <c r="M12944" t="s">
        <v>9057</v>
      </c>
      <c r="N12944" t="s">
        <v>50210</v>
      </c>
      <c r="O12944" s="76" t="s">
        <v>4374</v>
      </c>
      <c r="P12944" s="82">
        <v>3397</v>
      </c>
      <c r="Q12944" s="82" t="s">
        <v>72645</v>
      </c>
      <c r="R12944"/>
    </row>
    <row r="12945" spans="12:18" x14ac:dyDescent="0.25">
      <c r="L12945" t="s">
        <v>37271</v>
      </c>
      <c r="M12945" t="s">
        <v>19318</v>
      </c>
      <c r="N12945" t="s">
        <v>50211</v>
      </c>
      <c r="O12945" s="76" t="s">
        <v>4374</v>
      </c>
      <c r="P12945" s="82">
        <v>6110</v>
      </c>
      <c r="Q12945" s="82" t="s">
        <v>72645</v>
      </c>
      <c r="R12945"/>
    </row>
    <row r="12946" spans="12:18" x14ac:dyDescent="0.25">
      <c r="L12946" t="s">
        <v>37271</v>
      </c>
      <c r="M12946" t="s">
        <v>21241</v>
      </c>
      <c r="N12946" t="s">
        <v>50212</v>
      </c>
      <c r="O12946" s="76" t="s">
        <v>4356</v>
      </c>
      <c r="P12946" s="82">
        <v>1360</v>
      </c>
      <c r="Q12946" s="82" t="s">
        <v>100950</v>
      </c>
      <c r="R12946"/>
    </row>
    <row r="12947" spans="12:18" x14ac:dyDescent="0.25">
      <c r="L12947" t="s">
        <v>37271</v>
      </c>
      <c r="M12947" t="s">
        <v>34864</v>
      </c>
      <c r="N12947" t="s">
        <v>50213</v>
      </c>
      <c r="O12947" s="76" t="s">
        <v>4356</v>
      </c>
      <c r="P12947" s="82">
        <v>988</v>
      </c>
      <c r="Q12947" s="82" t="s">
        <v>100952</v>
      </c>
      <c r="R12947"/>
    </row>
    <row r="12948" spans="12:18" x14ac:dyDescent="0.25">
      <c r="L12948" t="s">
        <v>37271</v>
      </c>
      <c r="M12948" t="s">
        <v>11002</v>
      </c>
      <c r="N12948" t="s">
        <v>50214</v>
      </c>
      <c r="O12948" s="76" t="s">
        <v>4366</v>
      </c>
      <c r="P12948" s="82">
        <v>149</v>
      </c>
      <c r="Q12948" s="82" t="s">
        <v>100953</v>
      </c>
      <c r="R12948"/>
    </row>
    <row r="12949" spans="12:18" x14ac:dyDescent="0.25">
      <c r="L12949" t="s">
        <v>37271</v>
      </c>
      <c r="M12949" t="s">
        <v>11055</v>
      </c>
      <c r="N12949" t="s">
        <v>50215</v>
      </c>
      <c r="O12949" s="76" t="s">
        <v>4356</v>
      </c>
      <c r="P12949" s="82">
        <v>2136</v>
      </c>
      <c r="Q12949" s="82" t="s">
        <v>101076</v>
      </c>
      <c r="R12949"/>
    </row>
    <row r="12950" spans="12:18" x14ac:dyDescent="0.25">
      <c r="L12950" t="s">
        <v>37271</v>
      </c>
      <c r="M12950" t="s">
        <v>34865</v>
      </c>
      <c r="N12950" t="s">
        <v>50216</v>
      </c>
      <c r="O12950" s="76" t="s">
        <v>4356</v>
      </c>
      <c r="P12950" s="82">
        <v>1033</v>
      </c>
      <c r="Q12950" s="82" t="s">
        <v>100954</v>
      </c>
      <c r="R12950"/>
    </row>
    <row r="12951" spans="12:18" x14ac:dyDescent="0.25">
      <c r="L12951" t="s">
        <v>37271</v>
      </c>
      <c r="M12951" t="s">
        <v>11004</v>
      </c>
      <c r="N12951" t="s">
        <v>50217</v>
      </c>
      <c r="O12951" s="76" t="s">
        <v>4374</v>
      </c>
      <c r="P12951" s="82">
        <v>7035</v>
      </c>
      <c r="Q12951" s="82" t="s">
        <v>72645</v>
      </c>
      <c r="R12951"/>
    </row>
    <row r="12952" spans="12:18" x14ac:dyDescent="0.25">
      <c r="L12952" t="s">
        <v>37271</v>
      </c>
      <c r="M12952" t="s">
        <v>11006</v>
      </c>
      <c r="N12952" t="s">
        <v>50218</v>
      </c>
      <c r="O12952" s="76" t="s">
        <v>4356</v>
      </c>
      <c r="P12952" s="82">
        <v>515</v>
      </c>
      <c r="Q12952" s="82" t="s">
        <v>100955</v>
      </c>
      <c r="R12952"/>
    </row>
    <row r="12953" spans="12:18" x14ac:dyDescent="0.25">
      <c r="L12953" t="s">
        <v>37271</v>
      </c>
      <c r="M12953" t="s">
        <v>19320</v>
      </c>
      <c r="N12953" t="s">
        <v>50219</v>
      </c>
      <c r="O12953" s="76" t="s">
        <v>4356</v>
      </c>
      <c r="P12953" s="82">
        <v>478</v>
      </c>
      <c r="Q12953" s="82" t="s">
        <v>100956</v>
      </c>
      <c r="R12953"/>
    </row>
    <row r="12954" spans="12:18" x14ac:dyDescent="0.25">
      <c r="L12954" t="s">
        <v>37271</v>
      </c>
      <c r="M12954" t="s">
        <v>21243</v>
      </c>
      <c r="N12954" t="s">
        <v>50220</v>
      </c>
      <c r="O12954" s="76" t="s">
        <v>4366</v>
      </c>
      <c r="P12954" s="82">
        <v>170</v>
      </c>
      <c r="Q12954" s="82" t="s">
        <v>100957</v>
      </c>
      <c r="R12954"/>
    </row>
    <row r="12955" spans="12:18" x14ac:dyDescent="0.25">
      <c r="L12955" t="s">
        <v>37271</v>
      </c>
      <c r="M12955" t="s">
        <v>11008</v>
      </c>
      <c r="N12955" t="s">
        <v>50221</v>
      </c>
      <c r="O12955" s="76" t="s">
        <v>4366</v>
      </c>
      <c r="P12955" s="82">
        <v>50</v>
      </c>
      <c r="Q12955" s="82" t="s">
        <v>100958</v>
      </c>
      <c r="R12955"/>
    </row>
    <row r="12956" spans="12:18" x14ac:dyDescent="0.25">
      <c r="L12956" t="s">
        <v>37271</v>
      </c>
      <c r="M12956" t="s">
        <v>21244</v>
      </c>
      <c r="N12956" t="s">
        <v>50222</v>
      </c>
      <c r="O12956" s="76" t="s">
        <v>4366</v>
      </c>
      <c r="P12956" s="82">
        <v>61</v>
      </c>
      <c r="Q12956" s="82" t="s">
        <v>100959</v>
      </c>
      <c r="R12956"/>
    </row>
    <row r="12957" spans="12:18" x14ac:dyDescent="0.25">
      <c r="L12957" t="s">
        <v>37271</v>
      </c>
      <c r="M12957" t="s">
        <v>11010</v>
      </c>
      <c r="N12957" t="s">
        <v>50223</v>
      </c>
      <c r="O12957" s="76" t="s">
        <v>4374</v>
      </c>
      <c r="P12957" s="82">
        <v>5014</v>
      </c>
      <c r="Q12957" s="82" t="s">
        <v>100960</v>
      </c>
      <c r="R12957"/>
    </row>
    <row r="12958" spans="12:18" x14ac:dyDescent="0.25">
      <c r="L12958" t="s">
        <v>37271</v>
      </c>
      <c r="M12958" t="s">
        <v>9652</v>
      </c>
      <c r="N12958" t="s">
        <v>50224</v>
      </c>
      <c r="O12958" s="76" t="s">
        <v>4356</v>
      </c>
      <c r="P12958" s="82">
        <v>348</v>
      </c>
      <c r="Q12958" s="82" t="s">
        <v>100961</v>
      </c>
      <c r="R12958"/>
    </row>
    <row r="12959" spans="12:18" x14ac:dyDescent="0.25">
      <c r="L12959" t="s">
        <v>37271</v>
      </c>
      <c r="M12959" t="s">
        <v>19323</v>
      </c>
      <c r="N12959" t="s">
        <v>50225</v>
      </c>
      <c r="O12959" s="76" t="s">
        <v>4356</v>
      </c>
      <c r="P12959" s="82">
        <v>1015</v>
      </c>
      <c r="Q12959" s="82" t="s">
        <v>100962</v>
      </c>
      <c r="R12959"/>
    </row>
    <row r="12960" spans="12:18" x14ac:dyDescent="0.25">
      <c r="L12960" t="s">
        <v>37271</v>
      </c>
      <c r="M12960" t="s">
        <v>19325</v>
      </c>
      <c r="N12960" t="s">
        <v>50226</v>
      </c>
      <c r="O12960" s="76" t="s">
        <v>4366</v>
      </c>
      <c r="P12960" s="82">
        <v>107</v>
      </c>
      <c r="Q12960" s="82" t="s">
        <v>100963</v>
      </c>
      <c r="R12960"/>
    </row>
    <row r="12961" spans="12:18" x14ac:dyDescent="0.25">
      <c r="L12961" t="s">
        <v>37271</v>
      </c>
      <c r="M12961" t="s">
        <v>11012</v>
      </c>
      <c r="N12961" t="s">
        <v>50227</v>
      </c>
      <c r="O12961" s="76" t="s">
        <v>4366</v>
      </c>
      <c r="P12961" s="82">
        <v>244</v>
      </c>
      <c r="Q12961" s="82" t="s">
        <v>100964</v>
      </c>
      <c r="R12961"/>
    </row>
    <row r="12962" spans="12:18" x14ac:dyDescent="0.25">
      <c r="L12962" t="s">
        <v>37271</v>
      </c>
      <c r="M12962" t="s">
        <v>9058</v>
      </c>
      <c r="N12962" t="s">
        <v>50228</v>
      </c>
      <c r="O12962" s="76" t="s">
        <v>4366</v>
      </c>
      <c r="P12962" s="82">
        <v>167</v>
      </c>
      <c r="Q12962" s="82" t="s">
        <v>100965</v>
      </c>
      <c r="R12962"/>
    </row>
    <row r="12963" spans="12:18" x14ac:dyDescent="0.25">
      <c r="L12963" t="s">
        <v>37271</v>
      </c>
      <c r="M12963" t="s">
        <v>11014</v>
      </c>
      <c r="N12963" t="s">
        <v>50229</v>
      </c>
      <c r="O12963" s="76" t="s">
        <v>4366</v>
      </c>
      <c r="P12963" s="82">
        <v>340</v>
      </c>
      <c r="Q12963" s="82" t="s">
        <v>100966</v>
      </c>
      <c r="R12963"/>
    </row>
    <row r="12964" spans="12:18" x14ac:dyDescent="0.25">
      <c r="L12964" t="s">
        <v>37271</v>
      </c>
      <c r="M12964" t="s">
        <v>11016</v>
      </c>
      <c r="N12964" t="s">
        <v>50230</v>
      </c>
      <c r="O12964" s="76" t="s">
        <v>4374</v>
      </c>
      <c r="P12964" s="82">
        <v>22762</v>
      </c>
      <c r="Q12964" s="82" t="s">
        <v>72645</v>
      </c>
      <c r="R12964"/>
    </row>
    <row r="12965" spans="12:18" x14ac:dyDescent="0.25">
      <c r="L12965" t="s">
        <v>37271</v>
      </c>
      <c r="M12965" t="s">
        <v>19327</v>
      </c>
      <c r="N12965" t="s">
        <v>50231</v>
      </c>
      <c r="O12965" s="76" t="s">
        <v>4356</v>
      </c>
      <c r="P12965" s="82">
        <v>841</v>
      </c>
      <c r="Q12965" s="82" t="s">
        <v>100967</v>
      </c>
      <c r="R12965"/>
    </row>
    <row r="12966" spans="12:18" x14ac:dyDescent="0.25">
      <c r="L12966" t="s">
        <v>37271</v>
      </c>
      <c r="M12966" t="s">
        <v>9059</v>
      </c>
      <c r="N12966" t="s">
        <v>50232</v>
      </c>
      <c r="O12966" s="76" t="s">
        <v>4356</v>
      </c>
      <c r="P12966" s="82">
        <v>725</v>
      </c>
      <c r="Q12966" s="82" t="s">
        <v>100968</v>
      </c>
      <c r="R12966"/>
    </row>
    <row r="12967" spans="12:18" x14ac:dyDescent="0.25">
      <c r="L12967" t="s">
        <v>37271</v>
      </c>
      <c r="M12967" t="s">
        <v>21245</v>
      </c>
      <c r="N12967" t="s">
        <v>50233</v>
      </c>
      <c r="O12967" s="76" t="s">
        <v>4374</v>
      </c>
      <c r="P12967" s="82">
        <v>4024</v>
      </c>
      <c r="Q12967" s="82" t="s">
        <v>72645</v>
      </c>
      <c r="R12967"/>
    </row>
    <row r="12968" spans="12:18" x14ac:dyDescent="0.25">
      <c r="L12968" t="s">
        <v>37271</v>
      </c>
      <c r="M12968" t="s">
        <v>19329</v>
      </c>
      <c r="N12968" t="s">
        <v>50234</v>
      </c>
      <c r="O12968" s="76" t="s">
        <v>4356</v>
      </c>
      <c r="P12968" s="82">
        <v>177</v>
      </c>
      <c r="Q12968" s="82" t="s">
        <v>100969</v>
      </c>
      <c r="R12968"/>
    </row>
    <row r="12969" spans="12:18" x14ac:dyDescent="0.25">
      <c r="L12969" t="s">
        <v>37271</v>
      </c>
      <c r="M12969" t="s">
        <v>34866</v>
      </c>
      <c r="N12969" t="s">
        <v>50235</v>
      </c>
      <c r="O12969" s="76" t="s">
        <v>4374</v>
      </c>
      <c r="P12969" s="82">
        <v>6426</v>
      </c>
      <c r="Q12969" s="82" t="s">
        <v>72645</v>
      </c>
      <c r="R12969"/>
    </row>
    <row r="12970" spans="12:18" x14ac:dyDescent="0.25">
      <c r="L12970" t="s">
        <v>37271</v>
      </c>
      <c r="M12970" t="s">
        <v>9060</v>
      </c>
      <c r="N12970" t="s">
        <v>50236</v>
      </c>
      <c r="O12970" s="76" t="s">
        <v>4374</v>
      </c>
      <c r="P12970" s="82">
        <v>6200</v>
      </c>
      <c r="Q12970" s="82" t="s">
        <v>72645</v>
      </c>
      <c r="R12970"/>
    </row>
    <row r="12971" spans="12:18" x14ac:dyDescent="0.25">
      <c r="L12971" t="s">
        <v>37271</v>
      </c>
      <c r="M12971" t="s">
        <v>21246</v>
      </c>
      <c r="N12971" t="s">
        <v>50237</v>
      </c>
      <c r="O12971" s="76" t="s">
        <v>4366</v>
      </c>
      <c r="P12971" s="82">
        <v>127</v>
      </c>
      <c r="Q12971" s="82" t="s">
        <v>100970</v>
      </c>
      <c r="R12971"/>
    </row>
    <row r="12972" spans="12:18" x14ac:dyDescent="0.25">
      <c r="L12972" t="s">
        <v>37271</v>
      </c>
      <c r="M12972" t="s">
        <v>19331</v>
      </c>
      <c r="N12972" t="s">
        <v>50238</v>
      </c>
      <c r="O12972" s="76" t="s">
        <v>4450</v>
      </c>
      <c r="P12972" s="82">
        <v>8430</v>
      </c>
      <c r="Q12972" s="82" t="s">
        <v>72645</v>
      </c>
      <c r="R12972"/>
    </row>
    <row r="12973" spans="12:18" x14ac:dyDescent="0.25">
      <c r="L12973" t="s">
        <v>37271</v>
      </c>
      <c r="M12973" t="s">
        <v>21247</v>
      </c>
      <c r="N12973" t="s">
        <v>50239</v>
      </c>
      <c r="O12973" s="76" t="s">
        <v>4356</v>
      </c>
      <c r="P12973" s="82">
        <v>654</v>
      </c>
      <c r="Q12973" s="82" t="s">
        <v>100971</v>
      </c>
      <c r="R12973"/>
    </row>
    <row r="12974" spans="12:18" x14ac:dyDescent="0.25">
      <c r="L12974" t="s">
        <v>37271</v>
      </c>
      <c r="M12974" t="s">
        <v>19333</v>
      </c>
      <c r="N12974" t="s">
        <v>50240</v>
      </c>
      <c r="O12974" s="76" t="s">
        <v>4356</v>
      </c>
      <c r="P12974" s="82">
        <v>510</v>
      </c>
      <c r="Q12974" s="82" t="s">
        <v>100972</v>
      </c>
      <c r="R12974"/>
    </row>
    <row r="12975" spans="12:18" x14ac:dyDescent="0.25">
      <c r="L12975" t="s">
        <v>37271</v>
      </c>
      <c r="M12975" t="s">
        <v>21248</v>
      </c>
      <c r="N12975" t="s">
        <v>50241</v>
      </c>
      <c r="O12975" s="76" t="s">
        <v>4356</v>
      </c>
      <c r="P12975" s="82">
        <v>1518</v>
      </c>
      <c r="Q12975" s="82" t="s">
        <v>100973</v>
      </c>
      <c r="R12975"/>
    </row>
    <row r="12976" spans="12:18" x14ac:dyDescent="0.25">
      <c r="L12976" t="s">
        <v>37271</v>
      </c>
      <c r="M12976" t="s">
        <v>21249</v>
      </c>
      <c r="N12976" t="s">
        <v>50242</v>
      </c>
      <c r="O12976" s="76" t="s">
        <v>4374</v>
      </c>
      <c r="P12976" s="82">
        <v>6791</v>
      </c>
      <c r="Q12976" s="82" t="s">
        <v>72645</v>
      </c>
      <c r="R12976"/>
    </row>
    <row r="12977" spans="12:18" x14ac:dyDescent="0.25">
      <c r="L12977" t="s">
        <v>37271</v>
      </c>
      <c r="M12977" t="s">
        <v>11018</v>
      </c>
      <c r="N12977" t="s">
        <v>50243</v>
      </c>
      <c r="O12977" s="76" t="s">
        <v>4366</v>
      </c>
      <c r="P12977" s="82">
        <v>313</v>
      </c>
      <c r="Q12977" s="82" t="s">
        <v>100974</v>
      </c>
      <c r="R12977"/>
    </row>
    <row r="12978" spans="12:18" x14ac:dyDescent="0.25">
      <c r="L12978" t="s">
        <v>37271</v>
      </c>
      <c r="M12978" t="s">
        <v>5424</v>
      </c>
      <c r="N12978" t="s">
        <v>50244</v>
      </c>
      <c r="O12978" s="76" t="s">
        <v>4356</v>
      </c>
      <c r="P12978" s="82">
        <v>476</v>
      </c>
      <c r="Q12978" s="82" t="s">
        <v>100975</v>
      </c>
      <c r="R12978"/>
    </row>
    <row r="12979" spans="12:18" x14ac:dyDescent="0.25">
      <c r="L12979" t="s">
        <v>37271</v>
      </c>
      <c r="M12979" t="s">
        <v>21250</v>
      </c>
      <c r="N12979" t="s">
        <v>50245</v>
      </c>
      <c r="O12979" s="76" t="s">
        <v>4374</v>
      </c>
      <c r="P12979" s="82">
        <v>11084</v>
      </c>
      <c r="Q12979" s="82" t="s">
        <v>72645</v>
      </c>
      <c r="R12979"/>
    </row>
    <row r="12980" spans="12:18" x14ac:dyDescent="0.25">
      <c r="L12980" t="s">
        <v>37271</v>
      </c>
      <c r="M12980" t="s">
        <v>10191</v>
      </c>
      <c r="N12980" t="s">
        <v>50246</v>
      </c>
      <c r="O12980" s="76" t="s">
        <v>4356</v>
      </c>
      <c r="P12980" s="82">
        <v>1021</v>
      </c>
      <c r="Q12980" s="82" t="s">
        <v>100903</v>
      </c>
      <c r="R12980"/>
    </row>
    <row r="12981" spans="12:18" x14ac:dyDescent="0.25">
      <c r="L12981" t="s">
        <v>37271</v>
      </c>
      <c r="M12981" t="s">
        <v>34856</v>
      </c>
      <c r="N12981" t="s">
        <v>50247</v>
      </c>
      <c r="O12981" s="76" t="s">
        <v>4366</v>
      </c>
      <c r="P12981" s="82">
        <v>306</v>
      </c>
      <c r="Q12981" s="82" t="s">
        <v>100924</v>
      </c>
      <c r="R12981"/>
    </row>
    <row r="12982" spans="12:18" x14ac:dyDescent="0.25">
      <c r="L12982" t="s">
        <v>37271</v>
      </c>
      <c r="M12982" t="s">
        <v>19414</v>
      </c>
      <c r="N12982" t="s">
        <v>50248</v>
      </c>
      <c r="O12982" s="76" t="s">
        <v>4374</v>
      </c>
      <c r="P12982" s="82">
        <v>8820</v>
      </c>
      <c r="Q12982" s="82" t="s">
        <v>72645</v>
      </c>
      <c r="R12982"/>
    </row>
    <row r="12983" spans="12:18" x14ac:dyDescent="0.25">
      <c r="L12983" t="s">
        <v>37271</v>
      </c>
      <c r="M12983" t="s">
        <v>21252</v>
      </c>
      <c r="N12983" t="s">
        <v>50249</v>
      </c>
      <c r="O12983" s="76" t="s">
        <v>4356</v>
      </c>
      <c r="P12983" s="82">
        <v>532</v>
      </c>
      <c r="Q12983" s="82" t="s">
        <v>100990</v>
      </c>
      <c r="R12983"/>
    </row>
    <row r="12984" spans="12:18" x14ac:dyDescent="0.25">
      <c r="L12984" t="s">
        <v>37271</v>
      </c>
      <c r="M12984" t="s">
        <v>19390</v>
      </c>
      <c r="N12984" t="s">
        <v>50250</v>
      </c>
      <c r="O12984" s="76" t="s">
        <v>4356</v>
      </c>
      <c r="P12984" s="82">
        <v>1141</v>
      </c>
      <c r="Q12984" s="82" t="s">
        <v>101115</v>
      </c>
      <c r="R12984"/>
    </row>
    <row r="12985" spans="12:18" x14ac:dyDescent="0.25">
      <c r="L12985" t="s">
        <v>37271</v>
      </c>
      <c r="M12985" t="s">
        <v>34906</v>
      </c>
      <c r="N12985" t="s">
        <v>50251</v>
      </c>
      <c r="O12985" s="76" t="s">
        <v>4356</v>
      </c>
      <c r="P12985" s="82">
        <v>1273</v>
      </c>
      <c r="Q12985" s="82" t="s">
        <v>101130</v>
      </c>
      <c r="R12985"/>
    </row>
    <row r="12986" spans="12:18" x14ac:dyDescent="0.25">
      <c r="L12986" t="s">
        <v>37271</v>
      </c>
      <c r="M12986" t="s">
        <v>34907</v>
      </c>
      <c r="N12986" t="s">
        <v>50252</v>
      </c>
      <c r="O12986" s="76" t="s">
        <v>4366</v>
      </c>
      <c r="P12986" s="82">
        <v>190</v>
      </c>
      <c r="Q12986" s="82" t="s">
        <v>101135</v>
      </c>
      <c r="R12986"/>
    </row>
    <row r="12987" spans="12:18" x14ac:dyDescent="0.25">
      <c r="L12987" t="s">
        <v>37271</v>
      </c>
      <c r="M12987" t="s">
        <v>26280</v>
      </c>
      <c r="N12987" t="s">
        <v>50253</v>
      </c>
      <c r="O12987" s="76" t="s">
        <v>4356</v>
      </c>
      <c r="P12987" s="82">
        <v>325</v>
      </c>
      <c r="Q12987" s="82" t="s">
        <v>100976</v>
      </c>
      <c r="R12987"/>
    </row>
    <row r="12988" spans="12:18" x14ac:dyDescent="0.25">
      <c r="L12988" t="s">
        <v>37271</v>
      </c>
      <c r="M12988" t="s">
        <v>19335</v>
      </c>
      <c r="N12988" t="s">
        <v>50254</v>
      </c>
      <c r="O12988" s="76" t="s">
        <v>4356</v>
      </c>
      <c r="P12988" s="82">
        <v>111</v>
      </c>
      <c r="Q12988" s="82" t="s">
        <v>100977</v>
      </c>
      <c r="R12988"/>
    </row>
    <row r="12989" spans="12:18" x14ac:dyDescent="0.25">
      <c r="L12989" t="s">
        <v>37271</v>
      </c>
      <c r="M12989" t="s">
        <v>11020</v>
      </c>
      <c r="N12989" t="s">
        <v>50255</v>
      </c>
      <c r="O12989" s="76" t="s">
        <v>4356</v>
      </c>
      <c r="P12989" s="82">
        <v>2509</v>
      </c>
      <c r="Q12989" s="82" t="s">
        <v>100978</v>
      </c>
      <c r="R12989"/>
    </row>
    <row r="12990" spans="12:18" x14ac:dyDescent="0.25">
      <c r="L12990" t="s">
        <v>37271</v>
      </c>
      <c r="M12990" t="s">
        <v>34867</v>
      </c>
      <c r="N12990" t="s">
        <v>50256</v>
      </c>
      <c r="O12990" s="76" t="s">
        <v>4356</v>
      </c>
      <c r="P12990" s="82">
        <v>3112</v>
      </c>
      <c r="Q12990" s="82" t="s">
        <v>100979</v>
      </c>
      <c r="R12990"/>
    </row>
    <row r="12991" spans="12:18" x14ac:dyDescent="0.25">
      <c r="L12991" t="s">
        <v>37271</v>
      </c>
      <c r="M12991" t="s">
        <v>11022</v>
      </c>
      <c r="N12991" t="s">
        <v>50257</v>
      </c>
      <c r="O12991" s="76" t="s">
        <v>4374</v>
      </c>
      <c r="P12991" s="82">
        <v>1624</v>
      </c>
      <c r="Q12991" s="82" t="s">
        <v>72645</v>
      </c>
      <c r="R12991"/>
    </row>
    <row r="12992" spans="12:18" x14ac:dyDescent="0.25">
      <c r="L12992" t="s">
        <v>37271</v>
      </c>
      <c r="M12992" t="s">
        <v>34868</v>
      </c>
      <c r="N12992" t="s">
        <v>50258</v>
      </c>
      <c r="O12992" s="76" t="s">
        <v>4450</v>
      </c>
      <c r="P12992" s="82">
        <v>16564</v>
      </c>
      <c r="Q12992" s="82" t="s">
        <v>72645</v>
      </c>
      <c r="R12992"/>
    </row>
    <row r="12993" spans="12:18" x14ac:dyDescent="0.25">
      <c r="L12993" t="s">
        <v>37271</v>
      </c>
      <c r="M12993" t="s">
        <v>9061</v>
      </c>
      <c r="N12993" t="s">
        <v>50259</v>
      </c>
      <c r="O12993" s="76" t="s">
        <v>4356</v>
      </c>
      <c r="P12993" s="82">
        <v>1702</v>
      </c>
      <c r="Q12993" s="82" t="s">
        <v>100980</v>
      </c>
      <c r="R12993"/>
    </row>
    <row r="12994" spans="12:18" x14ac:dyDescent="0.25">
      <c r="L12994" t="s">
        <v>37271</v>
      </c>
      <c r="M12994" t="s">
        <v>9062</v>
      </c>
      <c r="N12994" t="s">
        <v>50260</v>
      </c>
      <c r="O12994" s="76" t="s">
        <v>4356</v>
      </c>
      <c r="P12994" s="82">
        <v>599</v>
      </c>
      <c r="Q12994" s="82" t="s">
        <v>100981</v>
      </c>
      <c r="R12994"/>
    </row>
    <row r="12995" spans="12:18" x14ac:dyDescent="0.25">
      <c r="L12995" t="s">
        <v>37271</v>
      </c>
      <c r="M12995" t="s">
        <v>34869</v>
      </c>
      <c r="N12995" t="s">
        <v>50261</v>
      </c>
      <c r="O12995" s="76" t="s">
        <v>4366</v>
      </c>
      <c r="P12995" s="82">
        <v>200</v>
      </c>
      <c r="Q12995" s="82" t="s">
        <v>100982</v>
      </c>
      <c r="R12995"/>
    </row>
    <row r="12996" spans="12:18" x14ac:dyDescent="0.25">
      <c r="L12996" t="s">
        <v>37271</v>
      </c>
      <c r="M12996" t="s">
        <v>11024</v>
      </c>
      <c r="N12996" t="s">
        <v>50262</v>
      </c>
      <c r="O12996" s="76" t="s">
        <v>4366</v>
      </c>
      <c r="P12996" s="82">
        <v>62</v>
      </c>
      <c r="Q12996" s="82" t="s">
        <v>100983</v>
      </c>
      <c r="R12996"/>
    </row>
    <row r="12997" spans="12:18" x14ac:dyDescent="0.25">
      <c r="L12997" t="s">
        <v>37271</v>
      </c>
      <c r="M12997" t="s">
        <v>19337</v>
      </c>
      <c r="N12997" t="s">
        <v>50263</v>
      </c>
      <c r="O12997" s="76" t="s">
        <v>4374</v>
      </c>
      <c r="P12997" s="82">
        <v>3237</v>
      </c>
      <c r="Q12997" s="82" t="s">
        <v>72645</v>
      </c>
      <c r="R12997"/>
    </row>
    <row r="12998" spans="12:18" x14ac:dyDescent="0.25">
      <c r="L12998" t="s">
        <v>37271</v>
      </c>
      <c r="M12998" t="s">
        <v>14002</v>
      </c>
      <c r="N12998" t="s">
        <v>50264</v>
      </c>
      <c r="O12998" s="76" t="s">
        <v>4366</v>
      </c>
      <c r="P12998" s="82">
        <v>1345</v>
      </c>
      <c r="Q12998" s="82" t="s">
        <v>100904</v>
      </c>
      <c r="R12998"/>
    </row>
    <row r="12999" spans="12:18" x14ac:dyDescent="0.25">
      <c r="L12999" t="s">
        <v>37271</v>
      </c>
      <c r="M12999" t="s">
        <v>21237</v>
      </c>
      <c r="N12999" t="s">
        <v>50265</v>
      </c>
      <c r="O12999" s="76" t="s">
        <v>4356</v>
      </c>
      <c r="P12999" s="82">
        <v>1580</v>
      </c>
      <c r="Q12999" s="82" t="s">
        <v>100906</v>
      </c>
      <c r="R12999"/>
    </row>
    <row r="13000" spans="12:18" x14ac:dyDescent="0.25">
      <c r="L13000" t="s">
        <v>37271</v>
      </c>
      <c r="M13000" t="s">
        <v>10995</v>
      </c>
      <c r="N13000" t="s">
        <v>50266</v>
      </c>
      <c r="O13000" s="76" t="s">
        <v>4356</v>
      </c>
      <c r="P13000" s="82">
        <v>445</v>
      </c>
      <c r="Q13000" s="82" t="s">
        <v>100929</v>
      </c>
      <c r="R13000"/>
    </row>
    <row r="13001" spans="12:18" x14ac:dyDescent="0.25">
      <c r="L13001" t="s">
        <v>37271</v>
      </c>
      <c r="M13001" t="s">
        <v>19319</v>
      </c>
      <c r="N13001" t="s">
        <v>50267</v>
      </c>
      <c r="O13001" s="76" t="s">
        <v>4450</v>
      </c>
      <c r="P13001" s="82">
        <v>9321</v>
      </c>
      <c r="Q13001" s="82" t="s">
        <v>72645</v>
      </c>
      <c r="R13001"/>
    </row>
    <row r="13002" spans="12:18" x14ac:dyDescent="0.25">
      <c r="L13002" t="s">
        <v>37271</v>
      </c>
      <c r="M13002" t="s">
        <v>21242</v>
      </c>
      <c r="N13002" t="s">
        <v>50268</v>
      </c>
      <c r="O13002" s="76" t="s">
        <v>4366</v>
      </c>
      <c r="P13002" s="82">
        <v>55</v>
      </c>
      <c r="Q13002" s="82" t="s">
        <v>100951</v>
      </c>
      <c r="R13002"/>
    </row>
    <row r="13003" spans="12:18" x14ac:dyDescent="0.25">
      <c r="L13003" t="s">
        <v>37271</v>
      </c>
      <c r="M13003" t="s">
        <v>11047</v>
      </c>
      <c r="N13003" t="s">
        <v>50269</v>
      </c>
      <c r="O13003" s="76" t="s">
        <v>4356</v>
      </c>
      <c r="P13003" s="82">
        <v>2054</v>
      </c>
      <c r="Q13003" s="82" t="s">
        <v>101046</v>
      </c>
      <c r="R13003"/>
    </row>
    <row r="13004" spans="12:18" x14ac:dyDescent="0.25">
      <c r="L13004" t="s">
        <v>37271</v>
      </c>
      <c r="M13004" t="s">
        <v>11049</v>
      </c>
      <c r="N13004" t="s">
        <v>50270</v>
      </c>
      <c r="O13004" s="76" t="s">
        <v>4356</v>
      </c>
      <c r="P13004" s="82">
        <v>1083</v>
      </c>
      <c r="Q13004" s="82" t="s">
        <v>101047</v>
      </c>
      <c r="R13004"/>
    </row>
    <row r="13005" spans="12:18" x14ac:dyDescent="0.25">
      <c r="L13005" t="s">
        <v>37271</v>
      </c>
      <c r="M13005" t="s">
        <v>34883</v>
      </c>
      <c r="N13005" t="s">
        <v>50271</v>
      </c>
      <c r="O13005" s="76" t="s">
        <v>4356</v>
      </c>
      <c r="P13005" s="82">
        <v>332</v>
      </c>
      <c r="Q13005" s="82" t="s">
        <v>101051</v>
      </c>
      <c r="R13005"/>
    </row>
    <row r="13006" spans="12:18" x14ac:dyDescent="0.25">
      <c r="L13006" t="s">
        <v>37271</v>
      </c>
      <c r="M13006" t="s">
        <v>34885</v>
      </c>
      <c r="N13006" t="s">
        <v>50272</v>
      </c>
      <c r="O13006" s="76" t="s">
        <v>4366</v>
      </c>
      <c r="P13006" s="82">
        <v>242</v>
      </c>
      <c r="Q13006" s="82" t="s">
        <v>101054</v>
      </c>
      <c r="R13006"/>
    </row>
    <row r="13007" spans="12:18" x14ac:dyDescent="0.25">
      <c r="L13007" t="s">
        <v>37271</v>
      </c>
      <c r="M13007" t="s">
        <v>21266</v>
      </c>
      <c r="N13007" t="s">
        <v>50273</v>
      </c>
      <c r="O13007" s="76" t="s">
        <v>4366</v>
      </c>
      <c r="P13007" s="82">
        <v>65</v>
      </c>
      <c r="Q13007" s="82" t="s">
        <v>101069</v>
      </c>
      <c r="R13007"/>
    </row>
    <row r="13008" spans="12:18" x14ac:dyDescent="0.25">
      <c r="L13008" t="s">
        <v>37271</v>
      </c>
      <c r="M13008" t="s">
        <v>11082</v>
      </c>
      <c r="N13008" t="s">
        <v>50274</v>
      </c>
      <c r="O13008" s="76" t="s">
        <v>4366</v>
      </c>
      <c r="P13008" s="82">
        <v>130</v>
      </c>
      <c r="Q13008" s="82" t="s">
        <v>101125</v>
      </c>
      <c r="R13008"/>
    </row>
    <row r="13009" spans="12:18" x14ac:dyDescent="0.25">
      <c r="L13009" t="s">
        <v>37271</v>
      </c>
      <c r="M13009" t="s">
        <v>9107</v>
      </c>
      <c r="N13009" t="s">
        <v>50275</v>
      </c>
      <c r="O13009" s="76" t="s">
        <v>4356</v>
      </c>
      <c r="P13009" s="82">
        <v>462</v>
      </c>
      <c r="Q13009" s="82" t="s">
        <v>101132</v>
      </c>
      <c r="R13009"/>
    </row>
    <row r="13010" spans="12:18" x14ac:dyDescent="0.25">
      <c r="L13010" t="s">
        <v>37271</v>
      </c>
      <c r="M13010" t="s">
        <v>19290</v>
      </c>
      <c r="N13010" t="s">
        <v>50276</v>
      </c>
      <c r="O13010" s="76" t="s">
        <v>4356</v>
      </c>
      <c r="P13010" s="82">
        <v>608</v>
      </c>
      <c r="Q13010" s="82" t="s">
        <v>100882</v>
      </c>
      <c r="R13010"/>
    </row>
    <row r="13011" spans="12:18" x14ac:dyDescent="0.25">
      <c r="L13011" t="s">
        <v>37271</v>
      </c>
      <c r="M13011" t="s">
        <v>19343</v>
      </c>
      <c r="N13011" t="s">
        <v>50277</v>
      </c>
      <c r="O13011" s="76" t="s">
        <v>4356</v>
      </c>
      <c r="P13011" s="82">
        <v>2003</v>
      </c>
      <c r="Q13011" s="82" t="s">
        <v>100999</v>
      </c>
      <c r="R13011"/>
    </row>
    <row r="13012" spans="12:18" x14ac:dyDescent="0.25">
      <c r="L13012" t="s">
        <v>37271</v>
      </c>
      <c r="M13012" t="s">
        <v>8706</v>
      </c>
      <c r="N13012" t="s">
        <v>50278</v>
      </c>
      <c r="O13012" s="76" t="s">
        <v>4356</v>
      </c>
      <c r="P13012" s="82">
        <v>279</v>
      </c>
      <c r="Q13012" s="82" t="s">
        <v>101041</v>
      </c>
      <c r="R13012"/>
    </row>
    <row r="13013" spans="12:18" x14ac:dyDescent="0.25">
      <c r="L13013" t="s">
        <v>37271</v>
      </c>
      <c r="M13013" t="s">
        <v>34889</v>
      </c>
      <c r="N13013" t="s">
        <v>50279</v>
      </c>
      <c r="O13013" s="76" t="s">
        <v>4366</v>
      </c>
      <c r="P13013" s="82">
        <v>144</v>
      </c>
      <c r="Q13013" s="82" t="s">
        <v>101063</v>
      </c>
      <c r="R13013"/>
    </row>
    <row r="13014" spans="12:18" x14ac:dyDescent="0.25">
      <c r="L13014" t="s">
        <v>37271</v>
      </c>
      <c r="M13014" t="s">
        <v>9063</v>
      </c>
      <c r="N13014" t="s">
        <v>50280</v>
      </c>
      <c r="O13014" s="76" t="s">
        <v>4356</v>
      </c>
      <c r="P13014" s="82">
        <v>3260</v>
      </c>
      <c r="Q13014" s="82" t="s">
        <v>100984</v>
      </c>
      <c r="R13014"/>
    </row>
    <row r="13015" spans="12:18" x14ac:dyDescent="0.25">
      <c r="L13015" t="s">
        <v>37271</v>
      </c>
      <c r="M13015" t="s">
        <v>34870</v>
      </c>
      <c r="N13015" t="s">
        <v>50281</v>
      </c>
      <c r="O13015" s="76" t="s">
        <v>4356</v>
      </c>
      <c r="P13015" s="82">
        <v>1546</v>
      </c>
      <c r="Q13015" s="82" t="s">
        <v>100985</v>
      </c>
      <c r="R13015"/>
    </row>
    <row r="13016" spans="12:18" x14ac:dyDescent="0.25">
      <c r="L13016" t="s">
        <v>37271</v>
      </c>
      <c r="M13016" t="s">
        <v>9064</v>
      </c>
      <c r="N13016" t="s">
        <v>50282</v>
      </c>
      <c r="O13016" s="76" t="s">
        <v>4366</v>
      </c>
      <c r="P13016" s="82">
        <v>146</v>
      </c>
      <c r="Q13016" s="82" t="s">
        <v>100986</v>
      </c>
      <c r="R13016"/>
    </row>
    <row r="13017" spans="12:18" x14ac:dyDescent="0.25">
      <c r="L13017" t="s">
        <v>37271</v>
      </c>
      <c r="M13017" t="s">
        <v>21251</v>
      </c>
      <c r="N13017" t="s">
        <v>50283</v>
      </c>
      <c r="O13017" s="76" t="s">
        <v>4356</v>
      </c>
      <c r="P13017" s="82">
        <v>322</v>
      </c>
      <c r="Q13017" s="82" t="s">
        <v>100987</v>
      </c>
      <c r="R13017"/>
    </row>
    <row r="13018" spans="12:18" x14ac:dyDescent="0.25">
      <c r="L13018" t="s">
        <v>37271</v>
      </c>
      <c r="M13018" t="s">
        <v>9065</v>
      </c>
      <c r="N13018" t="s">
        <v>50284</v>
      </c>
      <c r="O13018" s="76" t="s">
        <v>4356</v>
      </c>
      <c r="P13018" s="82">
        <v>1396</v>
      </c>
      <c r="Q13018" s="82" t="s">
        <v>100988</v>
      </c>
      <c r="R13018"/>
    </row>
    <row r="13019" spans="12:18" x14ac:dyDescent="0.25">
      <c r="L13019" t="s">
        <v>37271</v>
      </c>
      <c r="M13019" t="s">
        <v>9066</v>
      </c>
      <c r="N13019" t="s">
        <v>50285</v>
      </c>
      <c r="O13019" s="76" t="s">
        <v>4374</v>
      </c>
      <c r="P13019" s="82">
        <v>3199</v>
      </c>
      <c r="Q13019" s="82" t="s">
        <v>100989</v>
      </c>
      <c r="R13019"/>
    </row>
    <row r="13020" spans="12:18" x14ac:dyDescent="0.25">
      <c r="L13020" t="s">
        <v>37271</v>
      </c>
      <c r="M13020" t="s">
        <v>9067</v>
      </c>
      <c r="N13020" t="s">
        <v>50286</v>
      </c>
      <c r="O13020" s="76" t="s">
        <v>4374</v>
      </c>
      <c r="P13020" s="82">
        <v>7441</v>
      </c>
      <c r="Q13020" s="82" t="s">
        <v>100991</v>
      </c>
      <c r="R13020"/>
    </row>
    <row r="13021" spans="12:18" x14ac:dyDescent="0.25">
      <c r="L13021" t="s">
        <v>37271</v>
      </c>
      <c r="M13021" t="s">
        <v>34871</v>
      </c>
      <c r="N13021" t="s">
        <v>50287</v>
      </c>
      <c r="O13021" s="76" t="s">
        <v>4356</v>
      </c>
      <c r="P13021" s="82">
        <v>2160</v>
      </c>
      <c r="Q13021" s="82" t="s">
        <v>100992</v>
      </c>
      <c r="R13021"/>
    </row>
    <row r="13022" spans="12:18" x14ac:dyDescent="0.25">
      <c r="L13022" t="s">
        <v>37271</v>
      </c>
      <c r="M13022" t="s">
        <v>14060</v>
      </c>
      <c r="N13022" t="s">
        <v>50288</v>
      </c>
      <c r="O13022" s="76" t="s">
        <v>4356</v>
      </c>
      <c r="P13022" s="82">
        <v>668</v>
      </c>
      <c r="Q13022" s="82" t="s">
        <v>100993</v>
      </c>
      <c r="R13022"/>
    </row>
    <row r="13023" spans="12:18" x14ac:dyDescent="0.25">
      <c r="L13023" t="s">
        <v>37271</v>
      </c>
      <c r="M13023" t="s">
        <v>34872</v>
      </c>
      <c r="N13023" t="s">
        <v>50289</v>
      </c>
      <c r="O13023" s="76" t="s">
        <v>4374</v>
      </c>
      <c r="P13023" s="82">
        <v>26239</v>
      </c>
      <c r="Q13023" s="82" t="s">
        <v>72645</v>
      </c>
      <c r="R13023"/>
    </row>
    <row r="13024" spans="12:18" x14ac:dyDescent="0.25">
      <c r="L13024" t="s">
        <v>37271</v>
      </c>
      <c r="M13024" t="s">
        <v>21253</v>
      </c>
      <c r="N13024" t="s">
        <v>50290</v>
      </c>
      <c r="O13024" s="76" t="s">
        <v>4374</v>
      </c>
      <c r="P13024" s="82">
        <v>3932</v>
      </c>
      <c r="Q13024" s="82" t="s">
        <v>72645</v>
      </c>
      <c r="R13024"/>
    </row>
    <row r="13025" spans="12:18" x14ac:dyDescent="0.25">
      <c r="L13025" t="s">
        <v>37271</v>
      </c>
      <c r="M13025" t="s">
        <v>19340</v>
      </c>
      <c r="N13025" t="s">
        <v>50291</v>
      </c>
      <c r="O13025" s="76" t="s">
        <v>4356</v>
      </c>
      <c r="P13025" s="82">
        <v>3349</v>
      </c>
      <c r="Q13025" s="82" t="s">
        <v>100994</v>
      </c>
      <c r="R13025"/>
    </row>
    <row r="13026" spans="12:18" x14ac:dyDescent="0.25">
      <c r="L13026" t="s">
        <v>37271</v>
      </c>
      <c r="M13026" t="s">
        <v>11026</v>
      </c>
      <c r="N13026" t="s">
        <v>50292</v>
      </c>
      <c r="O13026" s="76" t="s">
        <v>4374</v>
      </c>
      <c r="P13026" s="82">
        <v>4414</v>
      </c>
      <c r="Q13026" s="82" t="s">
        <v>100995</v>
      </c>
      <c r="R13026"/>
    </row>
    <row r="13027" spans="12:18" x14ac:dyDescent="0.25">
      <c r="L13027" t="s">
        <v>37271</v>
      </c>
      <c r="M13027" t="s">
        <v>11028</v>
      </c>
      <c r="N13027" t="s">
        <v>50293</v>
      </c>
      <c r="O13027" s="76" t="s">
        <v>4356</v>
      </c>
      <c r="P13027" s="82">
        <v>703</v>
      </c>
      <c r="Q13027" s="82" t="s">
        <v>100996</v>
      </c>
      <c r="R13027"/>
    </row>
    <row r="13028" spans="12:18" x14ac:dyDescent="0.25">
      <c r="L13028" t="s">
        <v>37271</v>
      </c>
      <c r="M13028" t="s">
        <v>10729</v>
      </c>
      <c r="N13028" t="s">
        <v>50294</v>
      </c>
      <c r="O13028" s="76" t="s">
        <v>4374</v>
      </c>
      <c r="P13028" s="82">
        <v>7778</v>
      </c>
      <c r="Q13028" s="82" t="s">
        <v>100997</v>
      </c>
      <c r="R13028"/>
    </row>
    <row r="13029" spans="12:18" x14ac:dyDescent="0.25">
      <c r="L13029" t="s">
        <v>37271</v>
      </c>
      <c r="M13029" t="s">
        <v>34873</v>
      </c>
      <c r="N13029" t="s">
        <v>50295</v>
      </c>
      <c r="O13029" s="76" t="s">
        <v>4374</v>
      </c>
      <c r="P13029" s="82">
        <v>6248</v>
      </c>
      <c r="Q13029" s="82" t="s">
        <v>72645</v>
      </c>
      <c r="R13029"/>
    </row>
    <row r="13030" spans="12:18" x14ac:dyDescent="0.25">
      <c r="L13030" t="s">
        <v>37271</v>
      </c>
      <c r="M13030" t="s">
        <v>34874</v>
      </c>
      <c r="N13030" t="s">
        <v>50296</v>
      </c>
      <c r="O13030" s="76" t="s">
        <v>4356</v>
      </c>
      <c r="P13030" s="82">
        <v>671</v>
      </c>
      <c r="Q13030" s="82" t="s">
        <v>100998</v>
      </c>
      <c r="R13030"/>
    </row>
    <row r="13031" spans="12:18" x14ac:dyDescent="0.25">
      <c r="L13031" t="s">
        <v>37271</v>
      </c>
      <c r="M13031" t="s">
        <v>9068</v>
      </c>
      <c r="N13031" t="s">
        <v>50297</v>
      </c>
      <c r="O13031" s="76" t="s">
        <v>4374</v>
      </c>
      <c r="P13031" s="82">
        <v>16919</v>
      </c>
      <c r="Q13031" s="82" t="s">
        <v>72645</v>
      </c>
      <c r="R13031"/>
    </row>
    <row r="13032" spans="12:18" x14ac:dyDescent="0.25">
      <c r="L13032" t="s">
        <v>37271</v>
      </c>
      <c r="M13032" t="s">
        <v>19345</v>
      </c>
      <c r="N13032" t="s">
        <v>50298</v>
      </c>
      <c r="O13032" s="76" t="s">
        <v>4356</v>
      </c>
      <c r="P13032" s="82">
        <v>2095</v>
      </c>
      <c r="Q13032" s="82" t="s">
        <v>101000</v>
      </c>
      <c r="R13032"/>
    </row>
    <row r="13033" spans="12:18" x14ac:dyDescent="0.25">
      <c r="L13033" t="s">
        <v>37271</v>
      </c>
      <c r="M13033" t="s">
        <v>9069</v>
      </c>
      <c r="N13033" t="s">
        <v>50299</v>
      </c>
      <c r="O13033" s="76" t="s">
        <v>4366</v>
      </c>
      <c r="P13033" s="82">
        <v>43</v>
      </c>
      <c r="Q13033" s="82" t="s">
        <v>101001</v>
      </c>
      <c r="R13033"/>
    </row>
    <row r="13034" spans="12:18" x14ac:dyDescent="0.25">
      <c r="L13034" t="s">
        <v>37271</v>
      </c>
      <c r="M13034" t="s">
        <v>9070</v>
      </c>
      <c r="N13034" t="s">
        <v>50300</v>
      </c>
      <c r="O13034" s="76" t="s">
        <v>4374</v>
      </c>
      <c r="P13034" s="82">
        <v>11587</v>
      </c>
      <c r="Q13034" s="82" t="s">
        <v>72645</v>
      </c>
      <c r="R13034"/>
    </row>
    <row r="13035" spans="12:18" x14ac:dyDescent="0.25">
      <c r="L13035" t="s">
        <v>37271</v>
      </c>
      <c r="M13035" t="s">
        <v>34875</v>
      </c>
      <c r="N13035" t="s">
        <v>50301</v>
      </c>
      <c r="O13035" s="76" t="s">
        <v>4366</v>
      </c>
      <c r="P13035" s="82">
        <v>121</v>
      </c>
      <c r="Q13035" s="82" t="s">
        <v>101002</v>
      </c>
      <c r="R13035"/>
    </row>
    <row r="13036" spans="12:18" x14ac:dyDescent="0.25">
      <c r="L13036" t="s">
        <v>37271</v>
      </c>
      <c r="M13036" t="s">
        <v>9071</v>
      </c>
      <c r="N13036" t="s">
        <v>50302</v>
      </c>
      <c r="O13036" s="76" t="s">
        <v>4374</v>
      </c>
      <c r="P13036" s="82">
        <v>3283</v>
      </c>
      <c r="Q13036" s="82" t="s">
        <v>72645</v>
      </c>
      <c r="R13036"/>
    </row>
    <row r="13037" spans="12:18" x14ac:dyDescent="0.25">
      <c r="L13037" t="s">
        <v>37271</v>
      </c>
      <c r="M13037" t="s">
        <v>9072</v>
      </c>
      <c r="N13037" t="s">
        <v>50303</v>
      </c>
      <c r="O13037" s="76" t="s">
        <v>4356</v>
      </c>
      <c r="P13037" s="82">
        <v>584</v>
      </c>
      <c r="Q13037" s="82" t="s">
        <v>101003</v>
      </c>
      <c r="R13037"/>
    </row>
    <row r="13038" spans="12:18" x14ac:dyDescent="0.25">
      <c r="L13038" t="s">
        <v>37271</v>
      </c>
      <c r="M13038" t="s">
        <v>11031</v>
      </c>
      <c r="N13038" t="s">
        <v>50304</v>
      </c>
      <c r="O13038" s="76" t="s">
        <v>4356</v>
      </c>
      <c r="P13038" s="82">
        <v>3935</v>
      </c>
      <c r="Q13038" s="82" t="s">
        <v>101004</v>
      </c>
      <c r="R13038"/>
    </row>
    <row r="13039" spans="12:18" x14ac:dyDescent="0.25">
      <c r="L13039" t="s">
        <v>37271</v>
      </c>
      <c r="M13039" t="s">
        <v>10579</v>
      </c>
      <c r="N13039" t="s">
        <v>50305</v>
      </c>
      <c r="O13039" s="76" t="s">
        <v>4356</v>
      </c>
      <c r="P13039" s="82">
        <v>4336</v>
      </c>
      <c r="Q13039" s="82" t="s">
        <v>101005</v>
      </c>
      <c r="R13039"/>
    </row>
    <row r="13040" spans="12:18" x14ac:dyDescent="0.25">
      <c r="L13040" t="s">
        <v>37271</v>
      </c>
      <c r="M13040" t="s">
        <v>9073</v>
      </c>
      <c r="N13040" t="s">
        <v>50306</v>
      </c>
      <c r="O13040" s="76" t="s">
        <v>4356</v>
      </c>
      <c r="P13040" s="82">
        <v>3754</v>
      </c>
      <c r="Q13040" s="82" t="s">
        <v>101006</v>
      </c>
      <c r="R13040"/>
    </row>
    <row r="13041" spans="12:18" x14ac:dyDescent="0.25">
      <c r="L13041" t="s">
        <v>37271</v>
      </c>
      <c r="M13041" t="s">
        <v>9326</v>
      </c>
      <c r="N13041" t="s">
        <v>50307</v>
      </c>
      <c r="O13041" s="76" t="s">
        <v>4356</v>
      </c>
      <c r="P13041" s="82">
        <v>991</v>
      </c>
      <c r="Q13041" s="82" t="s">
        <v>101007</v>
      </c>
      <c r="R13041"/>
    </row>
    <row r="13042" spans="12:18" x14ac:dyDescent="0.25">
      <c r="L13042" t="s">
        <v>37271</v>
      </c>
      <c r="M13042" t="s">
        <v>9074</v>
      </c>
      <c r="N13042" t="s">
        <v>50308</v>
      </c>
      <c r="O13042" s="76" t="s">
        <v>4374</v>
      </c>
      <c r="P13042" s="82">
        <v>2952</v>
      </c>
      <c r="Q13042" s="82" t="s">
        <v>72645</v>
      </c>
      <c r="R13042"/>
    </row>
    <row r="13043" spans="12:18" x14ac:dyDescent="0.25">
      <c r="L13043" t="s">
        <v>37271</v>
      </c>
      <c r="M13043" t="s">
        <v>21254</v>
      </c>
      <c r="N13043" t="s">
        <v>50309</v>
      </c>
      <c r="O13043" s="76" t="s">
        <v>4356</v>
      </c>
      <c r="P13043" s="82">
        <v>2848</v>
      </c>
      <c r="Q13043" s="82" t="s">
        <v>101008</v>
      </c>
      <c r="R13043"/>
    </row>
    <row r="13044" spans="12:18" x14ac:dyDescent="0.25">
      <c r="L13044" t="s">
        <v>37271</v>
      </c>
      <c r="M13044" t="s">
        <v>6947</v>
      </c>
      <c r="N13044" t="s">
        <v>50310</v>
      </c>
      <c r="O13044" s="76" t="s">
        <v>4366</v>
      </c>
      <c r="P13044" s="82">
        <v>252</v>
      </c>
      <c r="Q13044" s="82" t="s">
        <v>101009</v>
      </c>
      <c r="R13044"/>
    </row>
    <row r="13045" spans="12:18" x14ac:dyDescent="0.25">
      <c r="L13045" t="s">
        <v>37271</v>
      </c>
      <c r="M13045" t="s">
        <v>11033</v>
      </c>
      <c r="N13045" t="s">
        <v>50311</v>
      </c>
      <c r="O13045" s="76" t="s">
        <v>4366</v>
      </c>
      <c r="P13045" s="82">
        <v>70</v>
      </c>
      <c r="Q13045" s="82" t="s">
        <v>101010</v>
      </c>
      <c r="R13045"/>
    </row>
    <row r="13046" spans="12:18" x14ac:dyDescent="0.25">
      <c r="L13046" t="s">
        <v>37271</v>
      </c>
      <c r="M13046" t="s">
        <v>19347</v>
      </c>
      <c r="N13046" t="s">
        <v>50312</v>
      </c>
      <c r="O13046" s="76" t="s">
        <v>4374</v>
      </c>
      <c r="P13046" s="82">
        <v>3720</v>
      </c>
      <c r="Q13046" s="82" t="s">
        <v>72645</v>
      </c>
      <c r="R13046"/>
    </row>
    <row r="13047" spans="12:18" x14ac:dyDescent="0.25">
      <c r="L13047" t="s">
        <v>37271</v>
      </c>
      <c r="M13047" t="s">
        <v>9075</v>
      </c>
      <c r="N13047" t="s">
        <v>50313</v>
      </c>
      <c r="O13047" s="76" t="s">
        <v>4366</v>
      </c>
      <c r="P13047" s="82">
        <v>212</v>
      </c>
      <c r="Q13047" s="82" t="s">
        <v>101011</v>
      </c>
      <c r="R13047"/>
    </row>
    <row r="13048" spans="12:18" x14ac:dyDescent="0.25">
      <c r="L13048" t="s">
        <v>37271</v>
      </c>
      <c r="M13048" t="s">
        <v>9076</v>
      </c>
      <c r="N13048" t="s">
        <v>50314</v>
      </c>
      <c r="O13048" s="76" t="s">
        <v>4366</v>
      </c>
      <c r="P13048" s="82">
        <v>161</v>
      </c>
      <c r="Q13048" s="82" t="s">
        <v>101012</v>
      </c>
      <c r="R13048"/>
    </row>
    <row r="13049" spans="12:18" x14ac:dyDescent="0.25">
      <c r="L13049" t="s">
        <v>37271</v>
      </c>
      <c r="M13049" t="s">
        <v>9077</v>
      </c>
      <c r="N13049" t="s">
        <v>50315</v>
      </c>
      <c r="O13049" s="76" t="s">
        <v>4450</v>
      </c>
      <c r="P13049" s="82">
        <v>285121</v>
      </c>
      <c r="Q13049" s="82" t="s">
        <v>72645</v>
      </c>
      <c r="R13049"/>
    </row>
    <row r="13050" spans="12:18" x14ac:dyDescent="0.25">
      <c r="L13050" t="s">
        <v>37271</v>
      </c>
      <c r="M13050" t="s">
        <v>7193</v>
      </c>
      <c r="N13050" t="s">
        <v>50316</v>
      </c>
      <c r="O13050" s="76" t="s">
        <v>4356</v>
      </c>
      <c r="P13050" s="82">
        <v>1340</v>
      </c>
      <c r="Q13050" s="82" t="s">
        <v>101013</v>
      </c>
      <c r="R13050"/>
    </row>
    <row r="13051" spans="12:18" x14ac:dyDescent="0.25">
      <c r="L13051" t="s">
        <v>37271</v>
      </c>
      <c r="M13051" t="s">
        <v>9078</v>
      </c>
      <c r="N13051" t="s">
        <v>50317</v>
      </c>
      <c r="O13051" s="76" t="s">
        <v>4374</v>
      </c>
      <c r="P13051" s="82">
        <v>877</v>
      </c>
      <c r="Q13051" s="82" t="s">
        <v>101014</v>
      </c>
      <c r="R13051"/>
    </row>
    <row r="13052" spans="12:18" x14ac:dyDescent="0.25">
      <c r="L13052" t="s">
        <v>37271</v>
      </c>
      <c r="M13052" t="s">
        <v>9079</v>
      </c>
      <c r="N13052" t="s">
        <v>50318</v>
      </c>
      <c r="O13052" s="76" t="s">
        <v>4366</v>
      </c>
      <c r="P13052" s="82">
        <v>197</v>
      </c>
      <c r="Q13052" s="82" t="s">
        <v>101015</v>
      </c>
      <c r="R13052"/>
    </row>
    <row r="13053" spans="12:18" x14ac:dyDescent="0.25">
      <c r="L13053" t="s">
        <v>37271</v>
      </c>
      <c r="M13053" t="s">
        <v>19349</v>
      </c>
      <c r="N13053" t="s">
        <v>50319</v>
      </c>
      <c r="O13053" s="76" t="s">
        <v>4374</v>
      </c>
      <c r="P13053" s="82">
        <v>2593</v>
      </c>
      <c r="Q13053" s="82" t="s">
        <v>72645</v>
      </c>
      <c r="R13053"/>
    </row>
    <row r="13054" spans="12:18" x14ac:dyDescent="0.25">
      <c r="L13054" t="s">
        <v>37271</v>
      </c>
      <c r="M13054" t="s">
        <v>21255</v>
      </c>
      <c r="N13054" t="s">
        <v>50320</v>
      </c>
      <c r="O13054" s="76" t="s">
        <v>4356</v>
      </c>
      <c r="P13054" s="82">
        <v>308</v>
      </c>
      <c r="Q13054" s="82" t="s">
        <v>101016</v>
      </c>
      <c r="R13054"/>
    </row>
    <row r="13055" spans="12:18" x14ac:dyDescent="0.25">
      <c r="L13055" t="s">
        <v>37271</v>
      </c>
      <c r="M13055" t="s">
        <v>9080</v>
      </c>
      <c r="N13055" t="s">
        <v>50321</v>
      </c>
      <c r="O13055" s="76" t="s">
        <v>4374</v>
      </c>
      <c r="P13055" s="82">
        <v>3075</v>
      </c>
      <c r="Q13055" s="82" t="s">
        <v>101017</v>
      </c>
      <c r="R13055"/>
    </row>
    <row r="13056" spans="12:18" x14ac:dyDescent="0.25">
      <c r="L13056" t="s">
        <v>37271</v>
      </c>
      <c r="M13056" t="s">
        <v>34876</v>
      </c>
      <c r="N13056" t="s">
        <v>50322</v>
      </c>
      <c r="O13056" s="76" t="s">
        <v>4356</v>
      </c>
      <c r="P13056" s="82">
        <v>1883</v>
      </c>
      <c r="Q13056" s="82" t="s">
        <v>101018</v>
      </c>
      <c r="R13056"/>
    </row>
    <row r="13057" spans="12:18" x14ac:dyDescent="0.25">
      <c r="L13057" t="s">
        <v>37271</v>
      </c>
      <c r="M13057" t="s">
        <v>21256</v>
      </c>
      <c r="N13057" t="s">
        <v>50323</v>
      </c>
      <c r="O13057" s="76" t="s">
        <v>4356</v>
      </c>
      <c r="P13057" s="82">
        <v>1388</v>
      </c>
      <c r="Q13057" s="82" t="s">
        <v>101019</v>
      </c>
      <c r="R13057"/>
    </row>
    <row r="13058" spans="12:18" x14ac:dyDescent="0.25">
      <c r="L13058" t="s">
        <v>37271</v>
      </c>
      <c r="M13058" t="s">
        <v>19351</v>
      </c>
      <c r="N13058" t="s">
        <v>50324</v>
      </c>
      <c r="O13058" s="76" t="s">
        <v>4356</v>
      </c>
      <c r="P13058" s="82">
        <v>1056</v>
      </c>
      <c r="Q13058" s="82" t="s">
        <v>101020</v>
      </c>
      <c r="R13058"/>
    </row>
    <row r="13059" spans="12:18" x14ac:dyDescent="0.25">
      <c r="L13059" t="s">
        <v>37271</v>
      </c>
      <c r="M13059" t="s">
        <v>11036</v>
      </c>
      <c r="N13059" t="s">
        <v>50325</v>
      </c>
      <c r="O13059" s="76" t="s">
        <v>4356</v>
      </c>
      <c r="P13059" s="82">
        <v>1820</v>
      </c>
      <c r="Q13059" s="82" t="s">
        <v>101021</v>
      </c>
      <c r="R13059"/>
    </row>
    <row r="13060" spans="12:18" x14ac:dyDescent="0.25">
      <c r="L13060" t="s">
        <v>37271</v>
      </c>
      <c r="M13060" t="s">
        <v>9081</v>
      </c>
      <c r="N13060" t="s">
        <v>50326</v>
      </c>
      <c r="O13060" s="76" t="s">
        <v>4356</v>
      </c>
      <c r="P13060" s="82">
        <v>3995</v>
      </c>
      <c r="Q13060" s="82" t="s">
        <v>101022</v>
      </c>
      <c r="R13060"/>
    </row>
    <row r="13061" spans="12:18" x14ac:dyDescent="0.25">
      <c r="L13061" t="s">
        <v>37271</v>
      </c>
      <c r="M13061" t="s">
        <v>21109</v>
      </c>
      <c r="N13061" t="s">
        <v>50327</v>
      </c>
      <c r="O13061" s="76" t="s">
        <v>4356</v>
      </c>
      <c r="P13061" s="82">
        <v>670</v>
      </c>
      <c r="Q13061" s="82" t="s">
        <v>101023</v>
      </c>
      <c r="R13061"/>
    </row>
    <row r="13062" spans="12:18" x14ac:dyDescent="0.25">
      <c r="L13062" t="s">
        <v>37271</v>
      </c>
      <c r="M13062" t="s">
        <v>11038</v>
      </c>
      <c r="N13062" t="s">
        <v>50328</v>
      </c>
      <c r="O13062" s="76" t="s">
        <v>4356</v>
      </c>
      <c r="P13062" s="82">
        <v>480</v>
      </c>
      <c r="Q13062" s="82" t="s">
        <v>101024</v>
      </c>
      <c r="R13062"/>
    </row>
    <row r="13063" spans="12:18" x14ac:dyDescent="0.25">
      <c r="L13063" t="s">
        <v>37271</v>
      </c>
      <c r="M13063" t="s">
        <v>34877</v>
      </c>
      <c r="N13063" t="s">
        <v>50329</v>
      </c>
      <c r="O13063" s="76" t="s">
        <v>4356</v>
      </c>
      <c r="P13063" s="82">
        <v>527</v>
      </c>
      <c r="Q13063" s="82" t="s">
        <v>101025</v>
      </c>
      <c r="R13063"/>
    </row>
    <row r="13064" spans="12:18" x14ac:dyDescent="0.25">
      <c r="L13064" t="s">
        <v>37271</v>
      </c>
      <c r="M13064" t="s">
        <v>21257</v>
      </c>
      <c r="N13064" t="s">
        <v>50330</v>
      </c>
      <c r="O13064" s="76" t="s">
        <v>4356</v>
      </c>
      <c r="P13064" s="82">
        <v>679</v>
      </c>
      <c r="Q13064" s="82" t="s">
        <v>101026</v>
      </c>
      <c r="R13064"/>
    </row>
    <row r="13065" spans="12:18" x14ac:dyDescent="0.25">
      <c r="L13065" t="s">
        <v>37271</v>
      </c>
      <c r="M13065" t="s">
        <v>21258</v>
      </c>
      <c r="N13065" t="s">
        <v>50331</v>
      </c>
      <c r="O13065" s="76" t="s">
        <v>4356</v>
      </c>
      <c r="P13065" s="82">
        <v>180</v>
      </c>
      <c r="Q13065" s="82" t="s">
        <v>101027</v>
      </c>
      <c r="R13065"/>
    </row>
    <row r="13066" spans="12:18" x14ac:dyDescent="0.25">
      <c r="L13066" t="s">
        <v>37271</v>
      </c>
      <c r="M13066" t="s">
        <v>21259</v>
      </c>
      <c r="N13066" t="s">
        <v>50332</v>
      </c>
      <c r="O13066" s="76" t="s">
        <v>4356</v>
      </c>
      <c r="P13066" s="82">
        <v>1770</v>
      </c>
      <c r="Q13066" s="82" t="s">
        <v>101028</v>
      </c>
      <c r="R13066"/>
    </row>
    <row r="13067" spans="12:18" x14ac:dyDescent="0.25">
      <c r="L13067" t="s">
        <v>37271</v>
      </c>
      <c r="M13067" t="s">
        <v>34878</v>
      </c>
      <c r="N13067" t="s">
        <v>50333</v>
      </c>
      <c r="O13067" s="76" t="s">
        <v>4366</v>
      </c>
      <c r="P13067" s="82">
        <v>245</v>
      </c>
      <c r="Q13067" s="82" t="s">
        <v>101029</v>
      </c>
      <c r="R13067"/>
    </row>
    <row r="13068" spans="12:18" x14ac:dyDescent="0.25">
      <c r="L13068" t="s">
        <v>37271</v>
      </c>
      <c r="M13068" t="s">
        <v>14061</v>
      </c>
      <c r="N13068" t="s">
        <v>50334</v>
      </c>
      <c r="O13068" s="76" t="s">
        <v>4374</v>
      </c>
      <c r="P13068" s="82">
        <v>570</v>
      </c>
      <c r="Q13068" s="82" t="s">
        <v>101030</v>
      </c>
      <c r="R13068"/>
    </row>
    <row r="13069" spans="12:18" x14ac:dyDescent="0.25">
      <c r="L13069" t="s">
        <v>37271</v>
      </c>
      <c r="M13069" t="s">
        <v>34879</v>
      </c>
      <c r="N13069" t="s">
        <v>50335</v>
      </c>
      <c r="O13069" s="76" t="s">
        <v>4374</v>
      </c>
      <c r="P13069" s="82">
        <v>5977</v>
      </c>
      <c r="Q13069" s="82" t="s">
        <v>72645</v>
      </c>
      <c r="R13069"/>
    </row>
    <row r="13070" spans="12:18" x14ac:dyDescent="0.25">
      <c r="L13070" t="s">
        <v>37271</v>
      </c>
      <c r="M13070" t="s">
        <v>11040</v>
      </c>
      <c r="N13070" t="s">
        <v>50336</v>
      </c>
      <c r="O13070" s="76" t="s">
        <v>4366</v>
      </c>
      <c r="P13070" s="82">
        <v>183</v>
      </c>
      <c r="Q13070" s="82" t="s">
        <v>101031</v>
      </c>
      <c r="R13070"/>
    </row>
    <row r="13071" spans="12:18" x14ac:dyDescent="0.25">
      <c r="L13071" t="s">
        <v>37271</v>
      </c>
      <c r="M13071" t="s">
        <v>9082</v>
      </c>
      <c r="N13071" t="s">
        <v>50337</v>
      </c>
      <c r="O13071" s="76" t="s">
        <v>4356</v>
      </c>
      <c r="P13071" s="82">
        <v>3937</v>
      </c>
      <c r="Q13071" s="82" t="s">
        <v>101032</v>
      </c>
      <c r="R13071"/>
    </row>
    <row r="13072" spans="12:18" x14ac:dyDescent="0.25">
      <c r="L13072" t="s">
        <v>37271</v>
      </c>
      <c r="M13072" t="s">
        <v>19352</v>
      </c>
      <c r="N13072" t="s">
        <v>50338</v>
      </c>
      <c r="O13072" s="76" t="s">
        <v>4366</v>
      </c>
      <c r="P13072" s="82">
        <v>50</v>
      </c>
      <c r="Q13072" s="82" t="s">
        <v>101033</v>
      </c>
      <c r="R13072"/>
    </row>
    <row r="13073" spans="12:18" x14ac:dyDescent="0.25">
      <c r="L13073" t="s">
        <v>37271</v>
      </c>
      <c r="M13073" t="s">
        <v>21260</v>
      </c>
      <c r="N13073" t="s">
        <v>50339</v>
      </c>
      <c r="O13073" s="76" t="s">
        <v>4366</v>
      </c>
      <c r="P13073" s="82">
        <v>159</v>
      </c>
      <c r="Q13073" s="82" t="s">
        <v>101034</v>
      </c>
      <c r="R13073"/>
    </row>
    <row r="13074" spans="12:18" x14ac:dyDescent="0.25">
      <c r="L13074" t="s">
        <v>37271</v>
      </c>
      <c r="M13074" t="s">
        <v>11042</v>
      </c>
      <c r="N13074" t="s">
        <v>50340</v>
      </c>
      <c r="O13074" s="76" t="s">
        <v>4356</v>
      </c>
      <c r="P13074" s="82">
        <v>1020</v>
      </c>
      <c r="Q13074" s="82" t="s">
        <v>101035</v>
      </c>
      <c r="R13074"/>
    </row>
    <row r="13075" spans="12:18" x14ac:dyDescent="0.25">
      <c r="L13075" t="s">
        <v>37271</v>
      </c>
      <c r="M13075" t="s">
        <v>19354</v>
      </c>
      <c r="N13075" t="s">
        <v>50341</v>
      </c>
      <c r="O13075" s="76" t="s">
        <v>4374</v>
      </c>
      <c r="P13075" s="82">
        <v>8985</v>
      </c>
      <c r="Q13075" s="82" t="s">
        <v>72645</v>
      </c>
      <c r="R13075"/>
    </row>
    <row r="13076" spans="12:18" x14ac:dyDescent="0.25">
      <c r="L13076" t="s">
        <v>37271</v>
      </c>
      <c r="M13076" t="s">
        <v>19356</v>
      </c>
      <c r="N13076" t="s">
        <v>50342</v>
      </c>
      <c r="O13076" s="76" t="s">
        <v>4374</v>
      </c>
      <c r="P13076" s="82">
        <v>8280</v>
      </c>
      <c r="Q13076" s="82" t="s">
        <v>101036</v>
      </c>
      <c r="R13076"/>
    </row>
    <row r="13077" spans="12:18" x14ac:dyDescent="0.25">
      <c r="L13077" t="s">
        <v>37271</v>
      </c>
      <c r="M13077" t="s">
        <v>9083</v>
      </c>
      <c r="N13077" t="s">
        <v>50343</v>
      </c>
      <c r="O13077" s="76" t="s">
        <v>4366</v>
      </c>
      <c r="P13077" s="82">
        <v>241</v>
      </c>
      <c r="Q13077" s="82" t="s">
        <v>101037</v>
      </c>
      <c r="R13077"/>
    </row>
    <row r="13078" spans="12:18" x14ac:dyDescent="0.25">
      <c r="L13078" t="s">
        <v>37271</v>
      </c>
      <c r="M13078" t="s">
        <v>9084</v>
      </c>
      <c r="N13078" t="s">
        <v>50344</v>
      </c>
      <c r="O13078" s="76" t="s">
        <v>4356</v>
      </c>
      <c r="P13078" s="82">
        <v>292</v>
      </c>
      <c r="Q13078" s="82" t="s">
        <v>101038</v>
      </c>
      <c r="R13078"/>
    </row>
    <row r="13079" spans="12:18" x14ac:dyDescent="0.25">
      <c r="L13079" t="s">
        <v>37271</v>
      </c>
      <c r="M13079" t="s">
        <v>21261</v>
      </c>
      <c r="N13079" t="s">
        <v>50345</v>
      </c>
      <c r="O13079" s="76" t="s">
        <v>4374</v>
      </c>
      <c r="P13079" s="82">
        <v>7019</v>
      </c>
      <c r="Q13079" s="82" t="s">
        <v>72645</v>
      </c>
      <c r="R13079"/>
    </row>
    <row r="13080" spans="12:18" x14ac:dyDescent="0.25">
      <c r="L13080" t="s">
        <v>37271</v>
      </c>
      <c r="M13080" t="s">
        <v>34880</v>
      </c>
      <c r="N13080" t="s">
        <v>50346</v>
      </c>
      <c r="O13080" s="76" t="s">
        <v>4356</v>
      </c>
      <c r="P13080" s="82">
        <v>1745</v>
      </c>
      <c r="Q13080" s="82" t="s">
        <v>101039</v>
      </c>
      <c r="R13080"/>
    </row>
    <row r="13081" spans="12:18" x14ac:dyDescent="0.25">
      <c r="L13081" t="s">
        <v>37271</v>
      </c>
      <c r="M13081" t="s">
        <v>9085</v>
      </c>
      <c r="N13081" t="s">
        <v>50347</v>
      </c>
      <c r="O13081" s="76" t="s">
        <v>4356</v>
      </c>
      <c r="P13081" s="82">
        <v>1196</v>
      </c>
      <c r="Q13081" s="82" t="s">
        <v>101040</v>
      </c>
      <c r="R13081"/>
    </row>
    <row r="13082" spans="12:18" x14ac:dyDescent="0.25">
      <c r="L13082" t="s">
        <v>37271</v>
      </c>
      <c r="M13082" t="s">
        <v>34881</v>
      </c>
      <c r="N13082" t="s">
        <v>50348</v>
      </c>
      <c r="O13082" s="76" t="s">
        <v>4356</v>
      </c>
      <c r="P13082" s="82">
        <v>559</v>
      </c>
      <c r="Q13082" s="82" t="s">
        <v>101042</v>
      </c>
      <c r="R13082"/>
    </row>
    <row r="13083" spans="12:18" x14ac:dyDescent="0.25">
      <c r="L13083" t="s">
        <v>37271</v>
      </c>
      <c r="M13083" t="s">
        <v>21262</v>
      </c>
      <c r="N13083" t="s">
        <v>50349</v>
      </c>
      <c r="O13083" s="76" t="s">
        <v>4356</v>
      </c>
      <c r="P13083" s="82">
        <v>2293</v>
      </c>
      <c r="Q13083" s="82" t="s">
        <v>101043</v>
      </c>
      <c r="R13083"/>
    </row>
    <row r="13084" spans="12:18" x14ac:dyDescent="0.25">
      <c r="L13084" t="s">
        <v>37271</v>
      </c>
      <c r="M13084" t="s">
        <v>9086</v>
      </c>
      <c r="N13084" t="s">
        <v>50350</v>
      </c>
      <c r="O13084" s="76" t="s">
        <v>4356</v>
      </c>
      <c r="P13084" s="82">
        <v>350</v>
      </c>
      <c r="Q13084" s="82" t="s">
        <v>101044</v>
      </c>
      <c r="R13084"/>
    </row>
    <row r="13085" spans="12:18" x14ac:dyDescent="0.25">
      <c r="L13085" t="s">
        <v>37271</v>
      </c>
      <c r="M13085" t="s">
        <v>11045</v>
      </c>
      <c r="N13085" t="s">
        <v>50351</v>
      </c>
      <c r="O13085" s="76" t="s">
        <v>4356</v>
      </c>
      <c r="P13085" s="82">
        <v>3134</v>
      </c>
      <c r="Q13085" s="82" t="s">
        <v>101045</v>
      </c>
      <c r="R13085"/>
    </row>
    <row r="13086" spans="12:18" x14ac:dyDescent="0.25">
      <c r="L13086" t="s">
        <v>37271</v>
      </c>
      <c r="M13086" t="s">
        <v>19358</v>
      </c>
      <c r="N13086" t="s">
        <v>50352</v>
      </c>
      <c r="O13086" s="76" t="s">
        <v>4356</v>
      </c>
      <c r="P13086" s="82">
        <v>164</v>
      </c>
      <c r="Q13086" s="82" t="s">
        <v>101048</v>
      </c>
      <c r="R13086"/>
    </row>
    <row r="13087" spans="12:18" x14ac:dyDescent="0.25">
      <c r="L13087" t="s">
        <v>37271</v>
      </c>
      <c r="M13087" t="s">
        <v>9087</v>
      </c>
      <c r="N13087" t="s">
        <v>50353</v>
      </c>
      <c r="O13087" s="76" t="s">
        <v>4374</v>
      </c>
      <c r="P13087" s="82">
        <v>5972</v>
      </c>
      <c r="Q13087" s="82" t="s">
        <v>72645</v>
      </c>
      <c r="R13087"/>
    </row>
    <row r="13088" spans="12:18" x14ac:dyDescent="0.25">
      <c r="L13088" t="s">
        <v>37271</v>
      </c>
      <c r="M13088" t="s">
        <v>21263</v>
      </c>
      <c r="N13088" t="s">
        <v>50354</v>
      </c>
      <c r="O13088" s="76" t="s">
        <v>4356</v>
      </c>
      <c r="P13088" s="82">
        <v>1171</v>
      </c>
      <c r="Q13088" s="82" t="s">
        <v>101049</v>
      </c>
      <c r="R13088"/>
    </row>
    <row r="13089" spans="12:18" x14ac:dyDescent="0.25">
      <c r="L13089" t="s">
        <v>37271</v>
      </c>
      <c r="M13089" t="s">
        <v>34882</v>
      </c>
      <c r="N13089" t="s">
        <v>50355</v>
      </c>
      <c r="O13089" s="76" t="s">
        <v>4356</v>
      </c>
      <c r="P13089" s="82">
        <v>967</v>
      </c>
      <c r="Q13089" s="82" t="s">
        <v>101050</v>
      </c>
      <c r="R13089"/>
    </row>
    <row r="13090" spans="12:18" x14ac:dyDescent="0.25">
      <c r="L13090" t="s">
        <v>37271</v>
      </c>
      <c r="M13090" t="s">
        <v>11051</v>
      </c>
      <c r="N13090" t="s">
        <v>50356</v>
      </c>
      <c r="O13090" s="76" t="s">
        <v>4374</v>
      </c>
      <c r="P13090" s="82">
        <v>5467</v>
      </c>
      <c r="Q13090" s="82" t="s">
        <v>72645</v>
      </c>
      <c r="R13090"/>
    </row>
    <row r="13091" spans="12:18" x14ac:dyDescent="0.25">
      <c r="L13091" t="s">
        <v>37271</v>
      </c>
      <c r="M13091" t="s">
        <v>34884</v>
      </c>
      <c r="N13091" t="s">
        <v>50357</v>
      </c>
      <c r="O13091" s="76" t="s">
        <v>4366</v>
      </c>
      <c r="P13091" s="82">
        <v>310</v>
      </c>
      <c r="Q13091" s="82" t="s">
        <v>101052</v>
      </c>
      <c r="R13091"/>
    </row>
    <row r="13092" spans="12:18" x14ac:dyDescent="0.25">
      <c r="L13092" t="s">
        <v>37271</v>
      </c>
      <c r="M13092" t="s">
        <v>11053</v>
      </c>
      <c r="N13092" t="s">
        <v>50358</v>
      </c>
      <c r="O13092" s="76" t="s">
        <v>4356</v>
      </c>
      <c r="P13092" s="82">
        <v>518</v>
      </c>
      <c r="Q13092" s="82" t="s">
        <v>101053</v>
      </c>
      <c r="R13092"/>
    </row>
    <row r="13093" spans="12:18" x14ac:dyDescent="0.25">
      <c r="L13093" t="s">
        <v>37271</v>
      </c>
      <c r="M13093" t="s">
        <v>21264</v>
      </c>
      <c r="N13093" t="s">
        <v>50359</v>
      </c>
      <c r="O13093" s="76" t="s">
        <v>4356</v>
      </c>
      <c r="P13093" s="82">
        <v>485</v>
      </c>
      <c r="Q13093" s="82" t="s">
        <v>101055</v>
      </c>
      <c r="R13093"/>
    </row>
    <row r="13094" spans="12:18" x14ac:dyDescent="0.25">
      <c r="L13094" t="s">
        <v>37271</v>
      </c>
      <c r="M13094" t="s">
        <v>34886</v>
      </c>
      <c r="N13094" t="s">
        <v>50360</v>
      </c>
      <c r="O13094" s="76" t="s">
        <v>4356</v>
      </c>
      <c r="P13094" s="82">
        <v>578</v>
      </c>
      <c r="Q13094" s="82" t="s">
        <v>101056</v>
      </c>
      <c r="R13094"/>
    </row>
    <row r="13095" spans="12:18" x14ac:dyDescent="0.25">
      <c r="L13095" t="s">
        <v>37271</v>
      </c>
      <c r="M13095" t="s">
        <v>19360</v>
      </c>
      <c r="N13095" t="s">
        <v>50361</v>
      </c>
      <c r="O13095" s="76" t="s">
        <v>4356</v>
      </c>
      <c r="P13095" s="82">
        <v>1077</v>
      </c>
      <c r="Q13095" s="82" t="s">
        <v>101057</v>
      </c>
      <c r="R13095"/>
    </row>
    <row r="13096" spans="12:18" x14ac:dyDescent="0.25">
      <c r="L13096" t="s">
        <v>37271</v>
      </c>
      <c r="M13096" t="s">
        <v>19362</v>
      </c>
      <c r="N13096" t="s">
        <v>50362</v>
      </c>
      <c r="O13096" s="76" t="s">
        <v>4356</v>
      </c>
      <c r="P13096" s="82">
        <v>1353</v>
      </c>
      <c r="Q13096" s="82" t="s">
        <v>101058</v>
      </c>
      <c r="R13096"/>
    </row>
    <row r="13097" spans="12:18" x14ac:dyDescent="0.25">
      <c r="L13097" t="s">
        <v>37271</v>
      </c>
      <c r="M13097" t="s">
        <v>34887</v>
      </c>
      <c r="N13097" t="s">
        <v>50363</v>
      </c>
      <c r="O13097" s="76" t="s">
        <v>4356</v>
      </c>
      <c r="P13097" s="82">
        <v>2912</v>
      </c>
      <c r="Q13097" s="82" t="s">
        <v>101059</v>
      </c>
      <c r="R13097"/>
    </row>
    <row r="13098" spans="12:18" x14ac:dyDescent="0.25">
      <c r="L13098" t="s">
        <v>37271</v>
      </c>
      <c r="M13098" t="s">
        <v>19364</v>
      </c>
      <c r="N13098" t="s">
        <v>50364</v>
      </c>
      <c r="O13098" s="76" t="s">
        <v>4356</v>
      </c>
      <c r="P13098" s="82">
        <v>1767</v>
      </c>
      <c r="Q13098" s="82" t="s">
        <v>101060</v>
      </c>
      <c r="R13098"/>
    </row>
    <row r="13099" spans="12:18" x14ac:dyDescent="0.25">
      <c r="L13099" t="s">
        <v>37271</v>
      </c>
      <c r="M13099" t="s">
        <v>9088</v>
      </c>
      <c r="N13099" t="s">
        <v>50365</v>
      </c>
      <c r="O13099" s="76" t="s">
        <v>4374</v>
      </c>
      <c r="P13099" s="82">
        <v>1888</v>
      </c>
      <c r="Q13099" s="82" t="s">
        <v>72645</v>
      </c>
      <c r="R13099"/>
    </row>
    <row r="13100" spans="12:18" x14ac:dyDescent="0.25">
      <c r="L13100" t="s">
        <v>37271</v>
      </c>
      <c r="M13100" t="s">
        <v>9089</v>
      </c>
      <c r="N13100" t="s">
        <v>50366</v>
      </c>
      <c r="O13100" s="76" t="s">
        <v>4366</v>
      </c>
      <c r="P13100" s="82">
        <v>66</v>
      </c>
      <c r="Q13100" s="82" t="s">
        <v>101061</v>
      </c>
      <c r="R13100"/>
    </row>
    <row r="13101" spans="12:18" x14ac:dyDescent="0.25">
      <c r="L13101" t="s">
        <v>37271</v>
      </c>
      <c r="M13101" t="s">
        <v>34888</v>
      </c>
      <c r="N13101" t="s">
        <v>50367</v>
      </c>
      <c r="O13101" s="76" t="s">
        <v>4356</v>
      </c>
      <c r="P13101" s="82">
        <v>767</v>
      </c>
      <c r="Q13101" s="82" t="s">
        <v>101062</v>
      </c>
      <c r="R13101"/>
    </row>
    <row r="13102" spans="12:18" x14ac:dyDescent="0.25">
      <c r="L13102" t="s">
        <v>37271</v>
      </c>
      <c r="M13102" t="s">
        <v>21265</v>
      </c>
      <c r="N13102" t="s">
        <v>50368</v>
      </c>
      <c r="O13102" s="76" t="s">
        <v>4366</v>
      </c>
      <c r="P13102" s="82">
        <v>23</v>
      </c>
      <c r="Q13102" s="82" t="s">
        <v>101064</v>
      </c>
      <c r="R13102"/>
    </row>
    <row r="13103" spans="12:18" x14ac:dyDescent="0.25">
      <c r="L13103" t="s">
        <v>37271</v>
      </c>
      <c r="M13103" t="s">
        <v>34890</v>
      </c>
      <c r="N13103" t="s">
        <v>50369</v>
      </c>
      <c r="O13103" s="76" t="s">
        <v>4356</v>
      </c>
      <c r="P13103" s="82">
        <v>605</v>
      </c>
      <c r="Q13103" s="82" t="s">
        <v>101065</v>
      </c>
      <c r="R13103"/>
    </row>
    <row r="13104" spans="12:18" x14ac:dyDescent="0.25">
      <c r="L13104" t="s">
        <v>37271</v>
      </c>
      <c r="M13104" t="s">
        <v>9090</v>
      </c>
      <c r="N13104" t="s">
        <v>50370</v>
      </c>
      <c r="O13104" s="76" t="s">
        <v>4366</v>
      </c>
      <c r="P13104" s="82">
        <v>209</v>
      </c>
      <c r="Q13104" s="82" t="s">
        <v>101066</v>
      </c>
      <c r="R13104"/>
    </row>
    <row r="13105" spans="12:18" x14ac:dyDescent="0.25">
      <c r="L13105" t="s">
        <v>37271</v>
      </c>
      <c r="M13105" t="s">
        <v>19366</v>
      </c>
      <c r="N13105" t="s">
        <v>50371</v>
      </c>
      <c r="O13105" s="76" t="s">
        <v>4366</v>
      </c>
      <c r="P13105" s="82">
        <v>104</v>
      </c>
      <c r="Q13105" s="82" t="s">
        <v>101067</v>
      </c>
      <c r="R13105"/>
    </row>
    <row r="13106" spans="12:18" x14ac:dyDescent="0.25">
      <c r="L13106" t="s">
        <v>37271</v>
      </c>
      <c r="M13106" t="s">
        <v>9091</v>
      </c>
      <c r="N13106" t="s">
        <v>50372</v>
      </c>
      <c r="O13106" s="76" t="s">
        <v>4366</v>
      </c>
      <c r="P13106" s="82">
        <v>287</v>
      </c>
      <c r="Q13106" s="82" t="s">
        <v>101068</v>
      </c>
      <c r="R13106"/>
    </row>
    <row r="13107" spans="12:18" x14ac:dyDescent="0.25">
      <c r="L13107" t="s">
        <v>37271</v>
      </c>
      <c r="M13107" t="s">
        <v>19368</v>
      </c>
      <c r="N13107" t="s">
        <v>50373</v>
      </c>
      <c r="O13107" s="76" t="s">
        <v>4356</v>
      </c>
      <c r="P13107" s="82">
        <v>2158</v>
      </c>
      <c r="Q13107" s="82" t="s">
        <v>101070</v>
      </c>
      <c r="R13107"/>
    </row>
    <row r="13108" spans="12:18" x14ac:dyDescent="0.25">
      <c r="L13108" t="s">
        <v>37271</v>
      </c>
      <c r="M13108" t="s">
        <v>19388</v>
      </c>
      <c r="N13108" t="s">
        <v>50374</v>
      </c>
      <c r="O13108" s="76" t="s">
        <v>4356</v>
      </c>
      <c r="P13108" s="82">
        <v>301</v>
      </c>
      <c r="Q13108" s="82" t="s">
        <v>101114</v>
      </c>
      <c r="R13108"/>
    </row>
    <row r="13109" spans="12:18" x14ac:dyDescent="0.25">
      <c r="L13109" t="s">
        <v>37271</v>
      </c>
      <c r="M13109" t="s">
        <v>19392</v>
      </c>
      <c r="N13109" t="s">
        <v>50375</v>
      </c>
      <c r="O13109" s="76" t="s">
        <v>4356</v>
      </c>
      <c r="P13109" s="82">
        <v>971</v>
      </c>
      <c r="Q13109" s="82" t="s">
        <v>101116</v>
      </c>
      <c r="R13109"/>
    </row>
    <row r="13110" spans="12:18" x14ac:dyDescent="0.25">
      <c r="L13110" t="s">
        <v>37271</v>
      </c>
      <c r="M13110" t="s">
        <v>19394</v>
      </c>
      <c r="N13110" t="s">
        <v>50376</v>
      </c>
      <c r="O13110" s="76" t="s">
        <v>4374</v>
      </c>
      <c r="P13110" s="82">
        <v>1588</v>
      </c>
      <c r="Q13110" s="82" t="s">
        <v>72645</v>
      </c>
      <c r="R13110"/>
    </row>
    <row r="13111" spans="12:18" x14ac:dyDescent="0.25">
      <c r="L13111" t="s">
        <v>37271</v>
      </c>
      <c r="M13111" t="s">
        <v>34902</v>
      </c>
      <c r="N13111" t="s">
        <v>50377</v>
      </c>
      <c r="O13111" s="76" t="s">
        <v>4356</v>
      </c>
      <c r="P13111" s="82">
        <v>1033</v>
      </c>
      <c r="Q13111" s="82" t="s">
        <v>101117</v>
      </c>
      <c r="R13111"/>
    </row>
    <row r="13112" spans="12:18" x14ac:dyDescent="0.25">
      <c r="L13112" t="s">
        <v>37271</v>
      </c>
      <c r="M13112" t="s">
        <v>9103</v>
      </c>
      <c r="N13112" t="s">
        <v>50378</v>
      </c>
      <c r="O13112" s="76" t="s">
        <v>4366</v>
      </c>
      <c r="P13112" s="82">
        <v>410</v>
      </c>
      <c r="Q13112" s="82" t="s">
        <v>101118</v>
      </c>
      <c r="R13112"/>
    </row>
    <row r="13113" spans="12:18" x14ac:dyDescent="0.25">
      <c r="L13113" t="s">
        <v>37271</v>
      </c>
      <c r="M13113" t="s">
        <v>19396</v>
      </c>
      <c r="N13113" t="s">
        <v>50379</v>
      </c>
      <c r="O13113" s="76" t="s">
        <v>4374</v>
      </c>
      <c r="P13113" s="82">
        <v>5353</v>
      </c>
      <c r="Q13113" s="82" t="s">
        <v>101119</v>
      </c>
      <c r="R13113"/>
    </row>
    <row r="13114" spans="12:18" x14ac:dyDescent="0.25">
      <c r="L13114" t="s">
        <v>37271</v>
      </c>
      <c r="M13114" t="s">
        <v>11081</v>
      </c>
      <c r="N13114" t="s">
        <v>50380</v>
      </c>
      <c r="O13114" s="76" t="s">
        <v>4374</v>
      </c>
      <c r="P13114" s="82">
        <v>6956</v>
      </c>
      <c r="Q13114" s="82" t="s">
        <v>101120</v>
      </c>
      <c r="R13114"/>
    </row>
    <row r="13115" spans="12:18" x14ac:dyDescent="0.25">
      <c r="L13115" t="s">
        <v>37271</v>
      </c>
      <c r="M13115" t="s">
        <v>34903</v>
      </c>
      <c r="N13115" t="s">
        <v>50381</v>
      </c>
      <c r="O13115" s="76" t="s">
        <v>4356</v>
      </c>
      <c r="P13115" s="82">
        <v>4937</v>
      </c>
      <c r="Q13115" s="82" t="s">
        <v>101121</v>
      </c>
      <c r="R13115"/>
    </row>
    <row r="13116" spans="12:18" x14ac:dyDescent="0.25">
      <c r="L13116" t="s">
        <v>37271</v>
      </c>
      <c r="M13116" t="s">
        <v>19398</v>
      </c>
      <c r="N13116" t="s">
        <v>50382</v>
      </c>
      <c r="O13116" s="76" t="s">
        <v>4374</v>
      </c>
      <c r="P13116" s="82">
        <v>43229</v>
      </c>
      <c r="Q13116" s="82" t="s">
        <v>72645</v>
      </c>
      <c r="R13116"/>
    </row>
    <row r="13117" spans="12:18" x14ac:dyDescent="0.25">
      <c r="L13117" t="s">
        <v>37271</v>
      </c>
      <c r="M13117" t="s">
        <v>21275</v>
      </c>
      <c r="N13117" t="s">
        <v>50383</v>
      </c>
      <c r="O13117" s="76" t="s">
        <v>4356</v>
      </c>
      <c r="P13117" s="82">
        <v>733</v>
      </c>
      <c r="Q13117" s="82" t="s">
        <v>101122</v>
      </c>
      <c r="R13117"/>
    </row>
    <row r="13118" spans="12:18" x14ac:dyDescent="0.25">
      <c r="L13118" t="s">
        <v>37271</v>
      </c>
      <c r="M13118" t="s">
        <v>34904</v>
      </c>
      <c r="N13118" t="s">
        <v>50384</v>
      </c>
      <c r="O13118" s="76" t="s">
        <v>4366</v>
      </c>
      <c r="P13118" s="82">
        <v>35</v>
      </c>
      <c r="Q13118" s="82" t="s">
        <v>101123</v>
      </c>
      <c r="R13118"/>
    </row>
    <row r="13119" spans="12:18" x14ac:dyDescent="0.25">
      <c r="L13119" t="s">
        <v>37271</v>
      </c>
      <c r="M13119" t="s">
        <v>21276</v>
      </c>
      <c r="N13119" t="s">
        <v>50385</v>
      </c>
      <c r="O13119" s="76" t="s">
        <v>4356</v>
      </c>
      <c r="P13119" s="82">
        <v>931</v>
      </c>
      <c r="Q13119" s="82" t="s">
        <v>101124</v>
      </c>
      <c r="R13119"/>
    </row>
    <row r="13120" spans="12:18" x14ac:dyDescent="0.25">
      <c r="L13120" t="s">
        <v>37271</v>
      </c>
      <c r="M13120" t="s">
        <v>9104</v>
      </c>
      <c r="N13120" t="s">
        <v>50386</v>
      </c>
      <c r="O13120" s="76" t="s">
        <v>4366</v>
      </c>
      <c r="P13120" s="82">
        <v>184</v>
      </c>
      <c r="Q13120" s="82" t="s">
        <v>101126</v>
      </c>
      <c r="R13120"/>
    </row>
    <row r="13121" spans="12:18" x14ac:dyDescent="0.25">
      <c r="L13121" t="s">
        <v>37271</v>
      </c>
      <c r="M13121" t="s">
        <v>21267</v>
      </c>
      <c r="N13121" t="s">
        <v>50387</v>
      </c>
      <c r="O13121" s="76" t="s">
        <v>4366</v>
      </c>
      <c r="P13121" s="82">
        <v>39</v>
      </c>
      <c r="Q13121" s="82" t="s">
        <v>101071</v>
      </c>
      <c r="R13121"/>
    </row>
    <row r="13122" spans="12:18" x14ac:dyDescent="0.25">
      <c r="L13122" t="s">
        <v>37271</v>
      </c>
      <c r="M13122" t="s">
        <v>34891</v>
      </c>
      <c r="N13122" t="s">
        <v>50388</v>
      </c>
      <c r="O13122" s="76" t="s">
        <v>4374</v>
      </c>
      <c r="P13122" s="82">
        <v>5927</v>
      </c>
      <c r="Q13122" s="82" t="s">
        <v>72645</v>
      </c>
      <c r="R13122"/>
    </row>
    <row r="13123" spans="12:18" x14ac:dyDescent="0.25">
      <c r="L13123" t="s">
        <v>37271</v>
      </c>
      <c r="M13123" t="s">
        <v>9092</v>
      </c>
      <c r="N13123" t="s">
        <v>50389</v>
      </c>
      <c r="O13123" s="76" t="s">
        <v>4374</v>
      </c>
      <c r="P13123" s="82">
        <v>3439</v>
      </c>
      <c r="Q13123" s="82" t="s">
        <v>72645</v>
      </c>
      <c r="R13123"/>
    </row>
    <row r="13124" spans="12:18" x14ac:dyDescent="0.25">
      <c r="L13124" t="s">
        <v>37271</v>
      </c>
      <c r="M13124" t="s">
        <v>19369</v>
      </c>
      <c r="N13124" t="s">
        <v>50390</v>
      </c>
      <c r="O13124" s="76" t="s">
        <v>4356</v>
      </c>
      <c r="P13124" s="82">
        <v>812</v>
      </c>
      <c r="Q13124" s="82" t="s">
        <v>101072</v>
      </c>
      <c r="R13124"/>
    </row>
    <row r="13125" spans="12:18" x14ac:dyDescent="0.25">
      <c r="L13125" t="s">
        <v>37271</v>
      </c>
      <c r="M13125" t="s">
        <v>21268</v>
      </c>
      <c r="N13125" t="s">
        <v>50391</v>
      </c>
      <c r="O13125" s="76" t="s">
        <v>4356</v>
      </c>
      <c r="P13125" s="82">
        <v>1022</v>
      </c>
      <c r="Q13125" s="82" t="s">
        <v>101073</v>
      </c>
      <c r="R13125"/>
    </row>
    <row r="13126" spans="12:18" x14ac:dyDescent="0.25">
      <c r="L13126" t="s">
        <v>37271</v>
      </c>
      <c r="M13126" t="s">
        <v>34892</v>
      </c>
      <c r="N13126" t="s">
        <v>50392</v>
      </c>
      <c r="O13126" s="76" t="s">
        <v>4356</v>
      </c>
      <c r="P13126" s="82">
        <v>1977</v>
      </c>
      <c r="Q13126" s="82" t="s">
        <v>101074</v>
      </c>
      <c r="R13126"/>
    </row>
    <row r="13127" spans="12:18" x14ac:dyDescent="0.25">
      <c r="L13127" t="s">
        <v>37271</v>
      </c>
      <c r="M13127" t="s">
        <v>9093</v>
      </c>
      <c r="N13127" t="s">
        <v>50393</v>
      </c>
      <c r="O13127" s="76" t="s">
        <v>4374</v>
      </c>
      <c r="P13127" s="82">
        <v>2948</v>
      </c>
      <c r="Q13127" s="82" t="s">
        <v>72645</v>
      </c>
      <c r="R13127"/>
    </row>
    <row r="13128" spans="12:18" x14ac:dyDescent="0.25">
      <c r="L13128" t="s">
        <v>37271</v>
      </c>
      <c r="M13128" t="s">
        <v>19371</v>
      </c>
      <c r="N13128" t="s">
        <v>50394</v>
      </c>
      <c r="O13128" s="76" t="s">
        <v>4356</v>
      </c>
      <c r="P13128" s="82">
        <v>1677</v>
      </c>
      <c r="Q13128" s="82" t="s">
        <v>101075</v>
      </c>
      <c r="R13128"/>
    </row>
    <row r="13129" spans="12:18" x14ac:dyDescent="0.25">
      <c r="L13129" t="s">
        <v>37271</v>
      </c>
      <c r="M13129" t="s">
        <v>11059</v>
      </c>
      <c r="N13129" t="s">
        <v>50395</v>
      </c>
      <c r="O13129" s="76" t="s">
        <v>4374</v>
      </c>
      <c r="P13129" s="82">
        <v>4877</v>
      </c>
      <c r="Q13129" s="82" t="s">
        <v>72645</v>
      </c>
      <c r="R13129"/>
    </row>
    <row r="13130" spans="12:18" x14ac:dyDescent="0.25">
      <c r="L13130" t="s">
        <v>37271</v>
      </c>
      <c r="M13130" t="s">
        <v>34893</v>
      </c>
      <c r="N13130" t="s">
        <v>50396</v>
      </c>
      <c r="O13130" s="76" t="s">
        <v>4356</v>
      </c>
      <c r="P13130" s="82">
        <v>2526</v>
      </c>
      <c r="Q13130" s="82" t="s">
        <v>101078</v>
      </c>
      <c r="R13130"/>
    </row>
    <row r="13131" spans="12:18" x14ac:dyDescent="0.25">
      <c r="L13131" t="s">
        <v>37271</v>
      </c>
      <c r="M13131" t="s">
        <v>9094</v>
      </c>
      <c r="N13131" t="s">
        <v>50397</v>
      </c>
      <c r="O13131" s="76" t="s">
        <v>4356</v>
      </c>
      <c r="P13131" s="82">
        <v>306</v>
      </c>
      <c r="Q13131" s="82" t="s">
        <v>101079</v>
      </c>
      <c r="R13131"/>
    </row>
    <row r="13132" spans="12:18" x14ac:dyDescent="0.25">
      <c r="L13132" t="s">
        <v>37271</v>
      </c>
      <c r="M13132" t="s">
        <v>34894</v>
      </c>
      <c r="N13132" t="s">
        <v>50398</v>
      </c>
      <c r="O13132" s="76" t="s">
        <v>4356</v>
      </c>
      <c r="P13132" s="82">
        <v>494</v>
      </c>
      <c r="Q13132" s="82" t="s">
        <v>101080</v>
      </c>
      <c r="R13132"/>
    </row>
    <row r="13133" spans="12:18" x14ac:dyDescent="0.25">
      <c r="L13133" t="s">
        <v>37271</v>
      </c>
      <c r="M13133" t="s">
        <v>19373</v>
      </c>
      <c r="N13133" t="s">
        <v>50399</v>
      </c>
      <c r="O13133" s="76" t="s">
        <v>4356</v>
      </c>
      <c r="P13133" s="82">
        <v>260</v>
      </c>
      <c r="Q13133" s="82" t="s">
        <v>101081</v>
      </c>
      <c r="R13133"/>
    </row>
    <row r="13134" spans="12:18" x14ac:dyDescent="0.25">
      <c r="L13134" t="s">
        <v>37271</v>
      </c>
      <c r="M13134" t="s">
        <v>19375</v>
      </c>
      <c r="N13134" t="s">
        <v>50400</v>
      </c>
      <c r="O13134" s="76" t="s">
        <v>4366</v>
      </c>
      <c r="P13134" s="82">
        <v>34</v>
      </c>
      <c r="Q13134" s="82" t="s">
        <v>101082</v>
      </c>
      <c r="R13134"/>
    </row>
    <row r="13135" spans="12:18" x14ac:dyDescent="0.25">
      <c r="L13135" t="s">
        <v>37271</v>
      </c>
      <c r="M13135" t="s">
        <v>19377</v>
      </c>
      <c r="N13135" t="s">
        <v>50401</v>
      </c>
      <c r="O13135" s="76" t="s">
        <v>4356</v>
      </c>
      <c r="P13135" s="82">
        <v>1169</v>
      </c>
      <c r="Q13135" s="82" t="s">
        <v>101083</v>
      </c>
      <c r="R13135"/>
    </row>
    <row r="13136" spans="12:18" x14ac:dyDescent="0.25">
      <c r="L13136" t="s">
        <v>37271</v>
      </c>
      <c r="M13136" t="s">
        <v>21270</v>
      </c>
      <c r="N13136" t="s">
        <v>50402</v>
      </c>
      <c r="O13136" s="76" t="s">
        <v>4374</v>
      </c>
      <c r="P13136" s="82">
        <v>9795</v>
      </c>
      <c r="Q13136" s="82" t="s">
        <v>72645</v>
      </c>
      <c r="R13136"/>
    </row>
    <row r="13137" spans="12:18" x14ac:dyDescent="0.25">
      <c r="L13137" t="s">
        <v>37271</v>
      </c>
      <c r="M13137" t="s">
        <v>11061</v>
      </c>
      <c r="N13137" t="s">
        <v>50403</v>
      </c>
      <c r="O13137" s="76" t="s">
        <v>4356</v>
      </c>
      <c r="P13137" s="82">
        <v>1593</v>
      </c>
      <c r="Q13137" s="82" t="s">
        <v>101086</v>
      </c>
      <c r="R13137"/>
    </row>
    <row r="13138" spans="12:18" x14ac:dyDescent="0.25">
      <c r="L13138" t="s">
        <v>37271</v>
      </c>
      <c r="M13138" t="s">
        <v>9095</v>
      </c>
      <c r="N13138" t="s">
        <v>50404</v>
      </c>
      <c r="O13138" s="76" t="s">
        <v>4366</v>
      </c>
      <c r="P13138" s="82">
        <v>209</v>
      </c>
      <c r="Q13138" s="82" t="s">
        <v>101085</v>
      </c>
      <c r="R13138"/>
    </row>
    <row r="13139" spans="12:18" x14ac:dyDescent="0.25">
      <c r="L13139" t="s">
        <v>37271</v>
      </c>
      <c r="M13139" t="s">
        <v>21271</v>
      </c>
      <c r="N13139" t="s">
        <v>50405</v>
      </c>
      <c r="O13139" s="76" t="s">
        <v>4356</v>
      </c>
      <c r="P13139" s="82">
        <v>1876</v>
      </c>
      <c r="Q13139" s="82" t="s">
        <v>101084</v>
      </c>
      <c r="R13139"/>
    </row>
    <row r="13140" spans="12:18" x14ac:dyDescent="0.25">
      <c r="L13140" t="s">
        <v>37271</v>
      </c>
      <c r="M13140" t="s">
        <v>34895</v>
      </c>
      <c r="N13140" t="s">
        <v>50406</v>
      </c>
      <c r="O13140" s="76" t="s">
        <v>4374</v>
      </c>
      <c r="P13140" s="82">
        <v>5397</v>
      </c>
      <c r="Q13140" s="82" t="s">
        <v>72645</v>
      </c>
      <c r="R13140"/>
    </row>
    <row r="13141" spans="12:18" x14ac:dyDescent="0.25">
      <c r="L13141" t="s">
        <v>37271</v>
      </c>
      <c r="M13141" t="s">
        <v>19379</v>
      </c>
      <c r="N13141" t="s">
        <v>50407</v>
      </c>
      <c r="O13141" s="76" t="s">
        <v>4356</v>
      </c>
      <c r="P13141" s="82">
        <v>858</v>
      </c>
      <c r="Q13141" s="82" t="s">
        <v>101087</v>
      </c>
      <c r="R13141"/>
    </row>
    <row r="13142" spans="12:18" x14ac:dyDescent="0.25">
      <c r="L13142" t="s">
        <v>37271</v>
      </c>
      <c r="M13142" t="s">
        <v>34896</v>
      </c>
      <c r="N13142" t="s">
        <v>50408</v>
      </c>
      <c r="O13142" s="76" t="s">
        <v>4366</v>
      </c>
      <c r="P13142" s="82">
        <v>253</v>
      </c>
      <c r="Q13142" s="82" t="s">
        <v>101088</v>
      </c>
      <c r="R13142"/>
    </row>
    <row r="13143" spans="12:18" x14ac:dyDescent="0.25">
      <c r="L13143" t="s">
        <v>37271</v>
      </c>
      <c r="M13143" t="s">
        <v>34897</v>
      </c>
      <c r="N13143" t="s">
        <v>50409</v>
      </c>
      <c r="O13143" s="76" t="s">
        <v>4356</v>
      </c>
      <c r="P13143" s="82">
        <v>221</v>
      </c>
      <c r="Q13143" s="82" t="s">
        <v>101089</v>
      </c>
      <c r="R13143"/>
    </row>
    <row r="13144" spans="12:18" x14ac:dyDescent="0.25">
      <c r="L13144" t="s">
        <v>37271</v>
      </c>
      <c r="M13144" t="s">
        <v>11063</v>
      </c>
      <c r="N13144" t="s">
        <v>50410</v>
      </c>
      <c r="O13144" s="76" t="s">
        <v>4356</v>
      </c>
      <c r="P13144" s="82">
        <v>420</v>
      </c>
      <c r="Q13144" s="82" t="s">
        <v>101090</v>
      </c>
      <c r="R13144"/>
    </row>
    <row r="13145" spans="12:18" x14ac:dyDescent="0.25">
      <c r="L13145" t="s">
        <v>37271</v>
      </c>
      <c r="M13145" t="s">
        <v>34898</v>
      </c>
      <c r="N13145" t="s">
        <v>50411</v>
      </c>
      <c r="O13145" s="76" t="s">
        <v>4366</v>
      </c>
      <c r="P13145" s="82">
        <v>197</v>
      </c>
      <c r="Q13145" s="82" t="s">
        <v>101091</v>
      </c>
      <c r="R13145"/>
    </row>
    <row r="13146" spans="12:18" x14ac:dyDescent="0.25">
      <c r="L13146" t="s">
        <v>37271</v>
      </c>
      <c r="M13146" t="s">
        <v>11065</v>
      </c>
      <c r="N13146" t="s">
        <v>50412</v>
      </c>
      <c r="O13146" s="76" t="s">
        <v>4356</v>
      </c>
      <c r="P13146" s="82">
        <v>721</v>
      </c>
      <c r="Q13146" s="82" t="s">
        <v>101092</v>
      </c>
      <c r="R13146"/>
    </row>
    <row r="13147" spans="12:18" x14ac:dyDescent="0.25">
      <c r="L13147" t="s">
        <v>37271</v>
      </c>
      <c r="M13147" t="s">
        <v>19381</v>
      </c>
      <c r="N13147" t="s">
        <v>50413</v>
      </c>
      <c r="O13147" s="76" t="s">
        <v>4356</v>
      </c>
      <c r="P13147" s="82">
        <v>483</v>
      </c>
      <c r="Q13147" s="82" t="s">
        <v>101093</v>
      </c>
      <c r="R13147"/>
    </row>
    <row r="13148" spans="12:18" x14ac:dyDescent="0.25">
      <c r="L13148" t="s">
        <v>37271</v>
      </c>
      <c r="M13148" t="s">
        <v>34899</v>
      </c>
      <c r="N13148" t="s">
        <v>50414</v>
      </c>
      <c r="O13148" s="76" t="s">
        <v>4356</v>
      </c>
      <c r="P13148" s="82">
        <v>1696</v>
      </c>
      <c r="Q13148" s="82" t="s">
        <v>101094</v>
      </c>
      <c r="R13148"/>
    </row>
    <row r="13149" spans="12:18" x14ac:dyDescent="0.25">
      <c r="L13149" t="s">
        <v>37271</v>
      </c>
      <c r="M13149" t="s">
        <v>9097</v>
      </c>
      <c r="N13149" t="s">
        <v>50415</v>
      </c>
      <c r="O13149" s="76" t="s">
        <v>4356</v>
      </c>
      <c r="P13149" s="82">
        <v>627</v>
      </c>
      <c r="Q13149" s="82" t="s">
        <v>101095</v>
      </c>
      <c r="R13149"/>
    </row>
    <row r="13150" spans="12:18" x14ac:dyDescent="0.25">
      <c r="L13150" t="s">
        <v>37271</v>
      </c>
      <c r="M13150" t="s">
        <v>9098</v>
      </c>
      <c r="N13150" t="s">
        <v>50416</v>
      </c>
      <c r="O13150" s="76" t="s">
        <v>4366</v>
      </c>
      <c r="P13150" s="82">
        <v>148</v>
      </c>
      <c r="Q13150" s="82" t="s">
        <v>101096</v>
      </c>
      <c r="R13150"/>
    </row>
    <row r="13151" spans="12:18" x14ac:dyDescent="0.25">
      <c r="L13151" t="s">
        <v>37271</v>
      </c>
      <c r="M13151" t="s">
        <v>19383</v>
      </c>
      <c r="N13151" t="s">
        <v>50417</v>
      </c>
      <c r="O13151" s="76" t="s">
        <v>4450</v>
      </c>
      <c r="P13151" s="82">
        <v>10008</v>
      </c>
      <c r="Q13151" s="82" t="s">
        <v>72645</v>
      </c>
      <c r="R13151"/>
    </row>
    <row r="13152" spans="12:18" x14ac:dyDescent="0.25">
      <c r="L13152" t="s">
        <v>37271</v>
      </c>
      <c r="M13152" t="s">
        <v>15675</v>
      </c>
      <c r="N13152" t="s">
        <v>50418</v>
      </c>
      <c r="O13152" s="76" t="s">
        <v>4356</v>
      </c>
      <c r="P13152" s="82">
        <v>220</v>
      </c>
      <c r="Q13152" s="82" t="s">
        <v>101097</v>
      </c>
      <c r="R13152"/>
    </row>
    <row r="13153" spans="12:18" x14ac:dyDescent="0.25">
      <c r="L13153" t="s">
        <v>37271</v>
      </c>
      <c r="M13153" t="s">
        <v>5846</v>
      </c>
      <c r="N13153" t="s">
        <v>50419</v>
      </c>
      <c r="O13153" s="76" t="s">
        <v>4374</v>
      </c>
      <c r="P13153" s="82">
        <v>3255</v>
      </c>
      <c r="Q13153" s="82" t="s">
        <v>72645</v>
      </c>
      <c r="R13153"/>
    </row>
    <row r="13154" spans="12:18" x14ac:dyDescent="0.25">
      <c r="L13154" t="s">
        <v>37271</v>
      </c>
      <c r="M13154" t="s">
        <v>21272</v>
      </c>
      <c r="N13154" t="s">
        <v>50420</v>
      </c>
      <c r="O13154" s="76" t="s">
        <v>4356</v>
      </c>
      <c r="P13154" s="82">
        <v>139</v>
      </c>
      <c r="Q13154" s="82" t="s">
        <v>101098</v>
      </c>
      <c r="R13154"/>
    </row>
    <row r="13155" spans="12:18" x14ac:dyDescent="0.25">
      <c r="L13155" t="s">
        <v>37271</v>
      </c>
      <c r="M13155" t="s">
        <v>34900</v>
      </c>
      <c r="N13155" t="s">
        <v>50421</v>
      </c>
      <c r="O13155" s="76" t="s">
        <v>4356</v>
      </c>
      <c r="P13155" s="82">
        <v>2755</v>
      </c>
      <c r="Q13155" s="82" t="s">
        <v>101099</v>
      </c>
      <c r="R13155"/>
    </row>
    <row r="13156" spans="12:18" x14ac:dyDescent="0.25">
      <c r="L13156" t="s">
        <v>37271</v>
      </c>
      <c r="M13156" t="s">
        <v>11067</v>
      </c>
      <c r="N13156" t="s">
        <v>50422</v>
      </c>
      <c r="O13156" s="76" t="s">
        <v>4356</v>
      </c>
      <c r="P13156" s="82">
        <v>4790</v>
      </c>
      <c r="Q13156" s="82" t="s">
        <v>101100</v>
      </c>
      <c r="R13156"/>
    </row>
    <row r="13157" spans="12:18" x14ac:dyDescent="0.25">
      <c r="L13157" t="s">
        <v>37271</v>
      </c>
      <c r="M13157" t="s">
        <v>9099</v>
      </c>
      <c r="N13157" t="s">
        <v>50423</v>
      </c>
      <c r="O13157" s="76" t="s">
        <v>4366</v>
      </c>
      <c r="P13157" s="82">
        <v>183</v>
      </c>
      <c r="Q13157" s="82" t="s">
        <v>101101</v>
      </c>
      <c r="R13157"/>
    </row>
    <row r="13158" spans="12:18" x14ac:dyDescent="0.25">
      <c r="L13158" t="s">
        <v>37271</v>
      </c>
      <c r="M13158" t="s">
        <v>4670</v>
      </c>
      <c r="N13158" t="s">
        <v>50424</v>
      </c>
      <c r="O13158" s="76" t="s">
        <v>4366</v>
      </c>
      <c r="P13158" s="82">
        <v>48</v>
      </c>
      <c r="Q13158" s="82" t="s">
        <v>101102</v>
      </c>
      <c r="R13158"/>
    </row>
    <row r="13159" spans="12:18" x14ac:dyDescent="0.25">
      <c r="L13159" t="s">
        <v>37271</v>
      </c>
      <c r="M13159" t="s">
        <v>9100</v>
      </c>
      <c r="N13159" t="s">
        <v>50425</v>
      </c>
      <c r="O13159" s="76" t="s">
        <v>4356</v>
      </c>
      <c r="P13159" s="82">
        <v>354</v>
      </c>
      <c r="Q13159" s="82" t="s">
        <v>101103</v>
      </c>
      <c r="R13159"/>
    </row>
    <row r="13160" spans="12:18" x14ac:dyDescent="0.25">
      <c r="L13160" t="s">
        <v>37271</v>
      </c>
      <c r="M13160" t="s">
        <v>19385</v>
      </c>
      <c r="N13160" t="s">
        <v>50426</v>
      </c>
      <c r="O13160" s="76" t="s">
        <v>4374</v>
      </c>
      <c r="P13160" s="82">
        <v>626</v>
      </c>
      <c r="Q13160" s="82" t="s">
        <v>72645</v>
      </c>
      <c r="R13160"/>
    </row>
    <row r="13161" spans="12:18" x14ac:dyDescent="0.25">
      <c r="L13161" t="s">
        <v>37271</v>
      </c>
      <c r="M13161" t="s">
        <v>34901</v>
      </c>
      <c r="N13161" t="s">
        <v>50427</v>
      </c>
      <c r="O13161" s="76" t="s">
        <v>4356</v>
      </c>
      <c r="P13161" s="82">
        <v>2276</v>
      </c>
      <c r="Q13161" s="82" t="s">
        <v>101104</v>
      </c>
      <c r="R13161"/>
    </row>
    <row r="13162" spans="12:18" x14ac:dyDescent="0.25">
      <c r="L13162" t="s">
        <v>37271</v>
      </c>
      <c r="M13162" t="s">
        <v>11071</v>
      </c>
      <c r="N13162" t="s">
        <v>50428</v>
      </c>
      <c r="O13162" s="76" t="s">
        <v>4356</v>
      </c>
      <c r="P13162" s="82">
        <v>1124</v>
      </c>
      <c r="Q13162" s="82" t="s">
        <v>101105</v>
      </c>
      <c r="R13162"/>
    </row>
    <row r="13163" spans="12:18" x14ac:dyDescent="0.25">
      <c r="L13163" t="s">
        <v>37271</v>
      </c>
      <c r="M13163" t="s">
        <v>11073</v>
      </c>
      <c r="N13163" t="s">
        <v>50429</v>
      </c>
      <c r="O13163" s="76" t="s">
        <v>4366</v>
      </c>
      <c r="P13163" s="82">
        <v>130</v>
      </c>
      <c r="Q13163" s="82" t="s">
        <v>101106</v>
      </c>
      <c r="R13163"/>
    </row>
    <row r="13164" spans="12:18" x14ac:dyDescent="0.25">
      <c r="L13164" t="s">
        <v>37271</v>
      </c>
      <c r="M13164" t="s">
        <v>21273</v>
      </c>
      <c r="N13164" t="s">
        <v>50430</v>
      </c>
      <c r="O13164" s="76" t="s">
        <v>4356</v>
      </c>
      <c r="P13164" s="82">
        <v>659</v>
      </c>
      <c r="Q13164" s="82" t="s">
        <v>101108</v>
      </c>
      <c r="R13164"/>
    </row>
    <row r="13165" spans="12:18" x14ac:dyDescent="0.25">
      <c r="L13165" t="s">
        <v>37271</v>
      </c>
      <c r="M13165" t="s">
        <v>11075</v>
      </c>
      <c r="N13165" t="s">
        <v>50431</v>
      </c>
      <c r="O13165" s="76" t="s">
        <v>4356</v>
      </c>
      <c r="P13165" s="82">
        <v>1885</v>
      </c>
      <c r="Q13165" s="82" t="s">
        <v>101107</v>
      </c>
      <c r="R13165"/>
    </row>
    <row r="13166" spans="12:18" x14ac:dyDescent="0.25">
      <c r="L13166" t="s">
        <v>37271</v>
      </c>
      <c r="M13166" t="s">
        <v>15425</v>
      </c>
      <c r="N13166" t="s">
        <v>50432</v>
      </c>
      <c r="O13166" s="76" t="s">
        <v>4366</v>
      </c>
      <c r="P13166" s="82">
        <v>404</v>
      </c>
      <c r="Q13166" s="82" t="s">
        <v>101109</v>
      </c>
      <c r="R13166"/>
    </row>
    <row r="13167" spans="12:18" x14ac:dyDescent="0.25">
      <c r="L13167" t="s">
        <v>37271</v>
      </c>
      <c r="M13167" t="s">
        <v>9101</v>
      </c>
      <c r="N13167" t="s">
        <v>50433</v>
      </c>
      <c r="O13167" s="76" t="s">
        <v>4366</v>
      </c>
      <c r="P13167" s="82">
        <v>276</v>
      </c>
      <c r="Q13167" s="82" t="s">
        <v>101110</v>
      </c>
      <c r="R13167"/>
    </row>
    <row r="13168" spans="12:18" x14ac:dyDescent="0.25">
      <c r="L13168" t="s">
        <v>37271</v>
      </c>
      <c r="M13168" t="s">
        <v>21274</v>
      </c>
      <c r="N13168" t="s">
        <v>50434</v>
      </c>
      <c r="O13168" s="76" t="s">
        <v>4356</v>
      </c>
      <c r="P13168" s="82">
        <v>983</v>
      </c>
      <c r="Q13168" s="82" t="s">
        <v>101111</v>
      </c>
      <c r="R13168"/>
    </row>
    <row r="13169" spans="12:18" x14ac:dyDescent="0.25">
      <c r="L13169" t="s">
        <v>37271</v>
      </c>
      <c r="M13169" t="s">
        <v>11077</v>
      </c>
      <c r="N13169" t="s">
        <v>50435</v>
      </c>
      <c r="O13169" s="76" t="s">
        <v>4356</v>
      </c>
      <c r="P13169" s="82">
        <v>2665</v>
      </c>
      <c r="Q13169" s="82" t="s">
        <v>101112</v>
      </c>
      <c r="R13169"/>
    </row>
    <row r="13170" spans="12:18" x14ac:dyDescent="0.25">
      <c r="L13170" t="s">
        <v>37271</v>
      </c>
      <c r="M13170" t="s">
        <v>9102</v>
      </c>
      <c r="N13170" t="s">
        <v>50436</v>
      </c>
      <c r="O13170" s="76" t="s">
        <v>4356</v>
      </c>
      <c r="P13170" s="82">
        <v>357</v>
      </c>
      <c r="Q13170" s="82" t="s">
        <v>101113</v>
      </c>
      <c r="R13170"/>
    </row>
    <row r="13171" spans="12:18" x14ac:dyDescent="0.25">
      <c r="L13171" t="s">
        <v>37271</v>
      </c>
      <c r="M13171" t="s">
        <v>11079</v>
      </c>
      <c r="N13171" t="s">
        <v>50437</v>
      </c>
      <c r="O13171" s="76" t="s">
        <v>4374</v>
      </c>
      <c r="P13171" s="82">
        <v>666</v>
      </c>
      <c r="Q13171" s="82" t="s">
        <v>72645</v>
      </c>
      <c r="R13171"/>
    </row>
    <row r="13172" spans="12:18" x14ac:dyDescent="0.25">
      <c r="L13172" t="s">
        <v>37271</v>
      </c>
      <c r="M13172" t="s">
        <v>21269</v>
      </c>
      <c r="N13172" t="s">
        <v>50438</v>
      </c>
      <c r="O13172" s="76" t="s">
        <v>4356</v>
      </c>
      <c r="P13172" s="82">
        <v>902</v>
      </c>
      <c r="Q13172" s="82" t="s">
        <v>101077</v>
      </c>
      <c r="R13172"/>
    </row>
    <row r="13173" spans="12:18" x14ac:dyDescent="0.25">
      <c r="L13173" t="s">
        <v>37271</v>
      </c>
      <c r="M13173" t="s">
        <v>19400</v>
      </c>
      <c r="N13173" t="s">
        <v>50439</v>
      </c>
      <c r="O13173" s="76" t="s">
        <v>4374</v>
      </c>
      <c r="P13173" s="82">
        <v>2751</v>
      </c>
      <c r="Q13173" s="82" t="s">
        <v>72645</v>
      </c>
      <c r="R13173"/>
    </row>
    <row r="13174" spans="12:18" x14ac:dyDescent="0.25">
      <c r="L13174" t="s">
        <v>37271</v>
      </c>
      <c r="M13174" t="s">
        <v>34905</v>
      </c>
      <c r="N13174" t="s">
        <v>50440</v>
      </c>
      <c r="O13174" s="76" t="s">
        <v>4356</v>
      </c>
      <c r="P13174" s="82">
        <v>446</v>
      </c>
      <c r="Q13174" s="82" t="s">
        <v>101127</v>
      </c>
      <c r="R13174"/>
    </row>
    <row r="13175" spans="12:18" x14ac:dyDescent="0.25">
      <c r="L13175" t="s">
        <v>37271</v>
      </c>
      <c r="M13175" t="s">
        <v>21277</v>
      </c>
      <c r="N13175" t="s">
        <v>50441</v>
      </c>
      <c r="O13175" s="76" t="s">
        <v>4374</v>
      </c>
      <c r="P13175" s="82">
        <v>4586</v>
      </c>
      <c r="Q13175" s="82" t="s">
        <v>72645</v>
      </c>
      <c r="R13175"/>
    </row>
    <row r="13176" spans="12:18" x14ac:dyDescent="0.25">
      <c r="L13176" t="s">
        <v>37271</v>
      </c>
      <c r="M13176" t="s">
        <v>9105</v>
      </c>
      <c r="N13176" t="s">
        <v>50442</v>
      </c>
      <c r="O13176" s="76" t="s">
        <v>4374</v>
      </c>
      <c r="P13176" s="82">
        <v>2987</v>
      </c>
      <c r="Q13176" s="82" t="s">
        <v>101128</v>
      </c>
      <c r="R13176"/>
    </row>
    <row r="13177" spans="12:18" x14ac:dyDescent="0.25">
      <c r="L13177" t="s">
        <v>37271</v>
      </c>
      <c r="M13177" t="s">
        <v>9106</v>
      </c>
      <c r="N13177" t="s">
        <v>50443</v>
      </c>
      <c r="O13177" s="76" t="s">
        <v>4356</v>
      </c>
      <c r="P13177" s="82">
        <v>1621</v>
      </c>
      <c r="Q13177" s="82" t="s">
        <v>101129</v>
      </c>
      <c r="R13177"/>
    </row>
    <row r="13178" spans="12:18" x14ac:dyDescent="0.25">
      <c r="L13178" t="s">
        <v>37271</v>
      </c>
      <c r="M13178" t="s">
        <v>11084</v>
      </c>
      <c r="N13178" t="s">
        <v>50444</v>
      </c>
      <c r="O13178" s="76" t="s">
        <v>4356</v>
      </c>
      <c r="P13178" s="82">
        <v>659</v>
      </c>
      <c r="Q13178" s="82" t="s">
        <v>101131</v>
      </c>
      <c r="R13178"/>
    </row>
    <row r="13179" spans="12:18" x14ac:dyDescent="0.25">
      <c r="L13179" t="s">
        <v>37271</v>
      </c>
      <c r="M13179" t="s">
        <v>9108</v>
      </c>
      <c r="N13179" t="s">
        <v>50445</v>
      </c>
      <c r="O13179" s="76" t="s">
        <v>4356</v>
      </c>
      <c r="P13179" s="82">
        <v>418</v>
      </c>
      <c r="Q13179" s="82" t="s">
        <v>101133</v>
      </c>
      <c r="R13179"/>
    </row>
    <row r="13180" spans="12:18" x14ac:dyDescent="0.25">
      <c r="L13180" t="s">
        <v>37271</v>
      </c>
      <c r="M13180" t="s">
        <v>19402</v>
      </c>
      <c r="N13180" t="s">
        <v>50446</v>
      </c>
      <c r="O13180" s="76" t="s">
        <v>4366</v>
      </c>
      <c r="P13180" s="82">
        <v>218</v>
      </c>
      <c r="Q13180" s="82" t="s">
        <v>101134</v>
      </c>
      <c r="R13180"/>
    </row>
    <row r="13181" spans="12:18" x14ac:dyDescent="0.25">
      <c r="L13181" t="s">
        <v>37271</v>
      </c>
      <c r="M13181" t="s">
        <v>19404</v>
      </c>
      <c r="N13181" t="s">
        <v>50447</v>
      </c>
      <c r="O13181" s="76" t="s">
        <v>4356</v>
      </c>
      <c r="P13181" s="82">
        <v>651</v>
      </c>
      <c r="Q13181" s="82" t="s">
        <v>101136</v>
      </c>
      <c r="R13181"/>
    </row>
    <row r="13182" spans="12:18" x14ac:dyDescent="0.25">
      <c r="L13182" t="s">
        <v>37271</v>
      </c>
      <c r="M13182" t="s">
        <v>21278</v>
      </c>
      <c r="N13182" t="s">
        <v>50448</v>
      </c>
      <c r="O13182" s="76" t="s">
        <v>4366</v>
      </c>
      <c r="P13182" s="82">
        <v>158</v>
      </c>
      <c r="Q13182" s="82" t="s">
        <v>101137</v>
      </c>
      <c r="R13182"/>
    </row>
    <row r="13183" spans="12:18" x14ac:dyDescent="0.25">
      <c r="L13183" t="s">
        <v>37271</v>
      </c>
      <c r="M13183" t="s">
        <v>34908</v>
      </c>
      <c r="N13183" t="s">
        <v>50449</v>
      </c>
      <c r="O13183" s="76" t="s">
        <v>4356</v>
      </c>
      <c r="P13183" s="82">
        <v>2553</v>
      </c>
      <c r="Q13183" s="82" t="s">
        <v>101138</v>
      </c>
      <c r="R13183"/>
    </row>
    <row r="13184" spans="12:18" x14ac:dyDescent="0.25">
      <c r="L13184" t="s">
        <v>37271</v>
      </c>
      <c r="M13184" t="s">
        <v>34909</v>
      </c>
      <c r="N13184" t="s">
        <v>50450</v>
      </c>
      <c r="O13184" s="76" t="s">
        <v>4356</v>
      </c>
      <c r="P13184" s="82">
        <v>2071</v>
      </c>
      <c r="Q13184" s="82" t="s">
        <v>101139</v>
      </c>
      <c r="R13184"/>
    </row>
    <row r="13185" spans="12:18" x14ac:dyDescent="0.25">
      <c r="L13185" t="s">
        <v>37271</v>
      </c>
      <c r="M13185" t="s">
        <v>19406</v>
      </c>
      <c r="N13185" t="s">
        <v>50451</v>
      </c>
      <c r="O13185" s="76" t="s">
        <v>4356</v>
      </c>
      <c r="P13185" s="82">
        <v>763</v>
      </c>
      <c r="Q13185" s="82" t="s">
        <v>101140</v>
      </c>
      <c r="R13185"/>
    </row>
    <row r="13186" spans="12:18" x14ac:dyDescent="0.25">
      <c r="L13186" t="s">
        <v>37271</v>
      </c>
      <c r="M13186" t="s">
        <v>21279</v>
      </c>
      <c r="N13186" t="s">
        <v>50452</v>
      </c>
      <c r="O13186" s="76" t="s">
        <v>4366</v>
      </c>
      <c r="P13186" s="82">
        <v>40</v>
      </c>
      <c r="Q13186" s="82" t="s">
        <v>101141</v>
      </c>
      <c r="R13186"/>
    </row>
    <row r="13187" spans="12:18" x14ac:dyDescent="0.25">
      <c r="L13187" t="s">
        <v>37271</v>
      </c>
      <c r="M13187" t="s">
        <v>11086</v>
      </c>
      <c r="N13187" t="s">
        <v>50453</v>
      </c>
      <c r="O13187" s="76" t="s">
        <v>4374</v>
      </c>
      <c r="P13187" s="82">
        <v>4207</v>
      </c>
      <c r="Q13187" s="82" t="s">
        <v>101142</v>
      </c>
      <c r="R13187"/>
    </row>
    <row r="13188" spans="12:18" x14ac:dyDescent="0.25">
      <c r="L13188" t="s">
        <v>37271</v>
      </c>
      <c r="M13188" t="s">
        <v>19408</v>
      </c>
      <c r="N13188" t="s">
        <v>50454</v>
      </c>
      <c r="O13188" s="76" t="s">
        <v>4356</v>
      </c>
      <c r="P13188" s="82">
        <v>1616</v>
      </c>
      <c r="Q13188" s="82" t="s">
        <v>101143</v>
      </c>
      <c r="R13188"/>
    </row>
    <row r="13189" spans="12:18" x14ac:dyDescent="0.25">
      <c r="L13189" t="s">
        <v>37271</v>
      </c>
      <c r="M13189" t="s">
        <v>11088</v>
      </c>
      <c r="N13189" t="s">
        <v>50455</v>
      </c>
      <c r="O13189" s="76" t="s">
        <v>4366</v>
      </c>
      <c r="P13189" s="82">
        <v>86</v>
      </c>
      <c r="Q13189" s="82" t="s">
        <v>101144</v>
      </c>
      <c r="R13189"/>
    </row>
    <row r="13190" spans="12:18" x14ac:dyDescent="0.25">
      <c r="L13190" t="s">
        <v>37271</v>
      </c>
      <c r="M13190" t="s">
        <v>11090</v>
      </c>
      <c r="N13190" t="s">
        <v>50456</v>
      </c>
      <c r="O13190" s="76" t="s">
        <v>4374</v>
      </c>
      <c r="P13190" s="82">
        <v>6232</v>
      </c>
      <c r="Q13190" s="82" t="s">
        <v>72645</v>
      </c>
      <c r="R13190"/>
    </row>
    <row r="13191" spans="12:18" x14ac:dyDescent="0.25">
      <c r="L13191" t="s">
        <v>37271</v>
      </c>
      <c r="M13191" t="s">
        <v>11092</v>
      </c>
      <c r="N13191" t="s">
        <v>50457</v>
      </c>
      <c r="O13191" s="76" t="s">
        <v>4356</v>
      </c>
      <c r="P13191" s="82">
        <v>1056</v>
      </c>
      <c r="Q13191" s="82" t="s">
        <v>101145</v>
      </c>
      <c r="R13191"/>
    </row>
    <row r="13192" spans="12:18" x14ac:dyDescent="0.25">
      <c r="L13192" t="s">
        <v>37271</v>
      </c>
      <c r="M13192" t="s">
        <v>34910</v>
      </c>
      <c r="N13192" t="s">
        <v>50458</v>
      </c>
      <c r="O13192" s="76" t="s">
        <v>4356</v>
      </c>
      <c r="P13192" s="82">
        <v>2702</v>
      </c>
      <c r="Q13192" s="82" t="s">
        <v>101146</v>
      </c>
      <c r="R13192"/>
    </row>
    <row r="13193" spans="12:18" x14ac:dyDescent="0.25">
      <c r="L13193" t="s">
        <v>37271</v>
      </c>
      <c r="M13193" t="s">
        <v>9109</v>
      </c>
      <c r="N13193" t="s">
        <v>50459</v>
      </c>
      <c r="O13193" s="76" t="s">
        <v>4366</v>
      </c>
      <c r="P13193" s="82">
        <v>97</v>
      </c>
      <c r="Q13193" s="82" t="s">
        <v>101147</v>
      </c>
      <c r="R13193"/>
    </row>
    <row r="13194" spans="12:18" x14ac:dyDescent="0.25">
      <c r="L13194" t="s">
        <v>37271</v>
      </c>
      <c r="M13194" t="s">
        <v>34911</v>
      </c>
      <c r="N13194" t="s">
        <v>50460</v>
      </c>
      <c r="O13194" s="76" t="s">
        <v>4356</v>
      </c>
      <c r="P13194" s="82">
        <v>5719</v>
      </c>
      <c r="Q13194" s="82" t="s">
        <v>101148</v>
      </c>
      <c r="R13194"/>
    </row>
    <row r="13195" spans="12:18" x14ac:dyDescent="0.25">
      <c r="L13195" t="s">
        <v>37271</v>
      </c>
      <c r="M13195" t="s">
        <v>11094</v>
      </c>
      <c r="N13195" t="s">
        <v>50461</v>
      </c>
      <c r="O13195" s="76" t="s">
        <v>4374</v>
      </c>
      <c r="P13195" s="82">
        <v>3261</v>
      </c>
      <c r="Q13195" s="82" t="s">
        <v>72645</v>
      </c>
      <c r="R13195"/>
    </row>
    <row r="13196" spans="12:18" x14ac:dyDescent="0.25">
      <c r="L13196" t="s">
        <v>37271</v>
      </c>
      <c r="M13196" t="s">
        <v>34912</v>
      </c>
      <c r="N13196" t="s">
        <v>50462</v>
      </c>
      <c r="O13196" s="76" t="s">
        <v>4366</v>
      </c>
      <c r="P13196" s="82">
        <v>266</v>
      </c>
      <c r="Q13196" s="82" t="s">
        <v>101149</v>
      </c>
      <c r="R13196"/>
    </row>
    <row r="13197" spans="12:18" x14ac:dyDescent="0.25">
      <c r="L13197" t="s">
        <v>37271</v>
      </c>
      <c r="M13197" t="s">
        <v>11096</v>
      </c>
      <c r="N13197" t="s">
        <v>50463</v>
      </c>
      <c r="O13197" s="76" t="s">
        <v>4356</v>
      </c>
      <c r="P13197" s="82">
        <v>433</v>
      </c>
      <c r="Q13197" s="82" t="s">
        <v>101150</v>
      </c>
      <c r="R13197"/>
    </row>
    <row r="13198" spans="12:18" x14ac:dyDescent="0.25">
      <c r="L13198" t="s">
        <v>37271</v>
      </c>
      <c r="M13198" t="s">
        <v>9110</v>
      </c>
      <c r="N13198" t="s">
        <v>50464</v>
      </c>
      <c r="O13198" s="76" t="s">
        <v>4374</v>
      </c>
      <c r="P13198" s="82">
        <v>4207</v>
      </c>
      <c r="Q13198" s="82" t="s">
        <v>101151</v>
      </c>
      <c r="R13198"/>
    </row>
    <row r="13199" spans="12:18" x14ac:dyDescent="0.25">
      <c r="L13199" t="s">
        <v>37271</v>
      </c>
      <c r="M13199" t="s">
        <v>34913</v>
      </c>
      <c r="N13199" t="s">
        <v>50465</v>
      </c>
      <c r="O13199" s="76" t="s">
        <v>4374</v>
      </c>
      <c r="P13199" s="82">
        <v>10012</v>
      </c>
      <c r="Q13199" s="82" t="s">
        <v>72645</v>
      </c>
      <c r="R13199"/>
    </row>
    <row r="13200" spans="12:18" x14ac:dyDescent="0.25">
      <c r="L13200" t="s">
        <v>37271</v>
      </c>
      <c r="M13200" t="s">
        <v>19410</v>
      </c>
      <c r="N13200" t="s">
        <v>50466</v>
      </c>
      <c r="O13200" s="76" t="s">
        <v>4356</v>
      </c>
      <c r="P13200" s="82">
        <v>71</v>
      </c>
      <c r="Q13200" s="82" t="s">
        <v>101152</v>
      </c>
      <c r="R13200"/>
    </row>
    <row r="13201" spans="12:18" x14ac:dyDescent="0.25">
      <c r="L13201" t="s">
        <v>37271</v>
      </c>
      <c r="M13201" t="s">
        <v>21280</v>
      </c>
      <c r="N13201" t="s">
        <v>50467</v>
      </c>
      <c r="O13201" s="76" t="s">
        <v>4366</v>
      </c>
      <c r="P13201" s="82">
        <v>171</v>
      </c>
      <c r="Q13201" s="82" t="s">
        <v>101153</v>
      </c>
      <c r="R13201"/>
    </row>
    <row r="13202" spans="12:18" x14ac:dyDescent="0.25">
      <c r="L13202" t="s">
        <v>37271</v>
      </c>
      <c r="M13202" t="s">
        <v>34914</v>
      </c>
      <c r="N13202" t="s">
        <v>50468</v>
      </c>
      <c r="O13202" s="76" t="s">
        <v>4356</v>
      </c>
      <c r="P13202" s="82">
        <v>1433</v>
      </c>
      <c r="Q13202" s="82" t="s">
        <v>101154</v>
      </c>
      <c r="R13202"/>
    </row>
    <row r="13203" spans="12:18" x14ac:dyDescent="0.25">
      <c r="L13203" t="s">
        <v>37271</v>
      </c>
      <c r="M13203" t="s">
        <v>9111</v>
      </c>
      <c r="N13203" t="s">
        <v>50469</v>
      </c>
      <c r="O13203" s="76" t="s">
        <v>4356</v>
      </c>
      <c r="P13203" s="82">
        <v>3795</v>
      </c>
      <c r="Q13203" s="82" t="s">
        <v>101155</v>
      </c>
      <c r="R13203"/>
    </row>
    <row r="13204" spans="12:18" x14ac:dyDescent="0.25">
      <c r="L13204" t="s">
        <v>37271</v>
      </c>
      <c r="M13204" t="s">
        <v>34915</v>
      </c>
      <c r="N13204" t="s">
        <v>50470</v>
      </c>
      <c r="O13204" s="76" t="s">
        <v>4356</v>
      </c>
      <c r="P13204" s="82">
        <v>199</v>
      </c>
      <c r="Q13204" s="82" t="s">
        <v>101156</v>
      </c>
      <c r="R13204"/>
    </row>
    <row r="13205" spans="12:18" x14ac:dyDescent="0.25">
      <c r="L13205" t="s">
        <v>37271</v>
      </c>
      <c r="M13205" t="s">
        <v>19412</v>
      </c>
      <c r="N13205" t="s">
        <v>50471</v>
      </c>
      <c r="O13205" s="76" t="s">
        <v>4356</v>
      </c>
      <c r="P13205" s="82">
        <v>1211</v>
      </c>
      <c r="Q13205" s="82" t="s">
        <v>101157</v>
      </c>
      <c r="R13205"/>
    </row>
    <row r="13206" spans="12:18" x14ac:dyDescent="0.25">
      <c r="L13206" t="s">
        <v>1816</v>
      </c>
      <c r="M13206" t="s">
        <v>34916</v>
      </c>
      <c r="N13206" t="s">
        <v>50472</v>
      </c>
      <c r="O13206" s="76" t="s">
        <v>4374</v>
      </c>
      <c r="P13206" s="82">
        <v>6740</v>
      </c>
      <c r="Q13206" s="82" t="s">
        <v>72645</v>
      </c>
      <c r="R13206"/>
    </row>
    <row r="13207" spans="12:18" x14ac:dyDescent="0.25">
      <c r="L13207" t="s">
        <v>1816</v>
      </c>
      <c r="M13207" t="s">
        <v>19415</v>
      </c>
      <c r="N13207" t="s">
        <v>50473</v>
      </c>
      <c r="O13207" s="76" t="s">
        <v>4356</v>
      </c>
      <c r="P13207" s="82">
        <v>1719</v>
      </c>
      <c r="Q13207" s="82" t="s">
        <v>80439</v>
      </c>
      <c r="R13207"/>
    </row>
    <row r="13208" spans="12:18" x14ac:dyDescent="0.25">
      <c r="L13208" t="s">
        <v>1816</v>
      </c>
      <c r="M13208" t="s">
        <v>19417</v>
      </c>
      <c r="N13208" t="s">
        <v>50474</v>
      </c>
      <c r="O13208" s="76" t="s">
        <v>4356</v>
      </c>
      <c r="P13208" s="82">
        <v>886</v>
      </c>
      <c r="Q13208" s="82" t="s">
        <v>80440</v>
      </c>
      <c r="R13208"/>
    </row>
    <row r="13209" spans="12:18" x14ac:dyDescent="0.25">
      <c r="L13209" t="s">
        <v>1816</v>
      </c>
      <c r="M13209" t="s">
        <v>34917</v>
      </c>
      <c r="N13209" t="s">
        <v>50475</v>
      </c>
      <c r="O13209" s="76" t="s">
        <v>4366</v>
      </c>
      <c r="P13209" s="82">
        <v>306</v>
      </c>
      <c r="Q13209" s="82" t="s">
        <v>80442</v>
      </c>
      <c r="R13209"/>
    </row>
    <row r="13210" spans="12:18" x14ac:dyDescent="0.25">
      <c r="L13210" t="s">
        <v>1816</v>
      </c>
      <c r="M13210" t="s">
        <v>11101</v>
      </c>
      <c r="N13210" t="s">
        <v>50476</v>
      </c>
      <c r="O13210" s="76" t="s">
        <v>4356</v>
      </c>
      <c r="P13210" s="82">
        <v>4396</v>
      </c>
      <c r="Q13210" s="82" t="s">
        <v>80443</v>
      </c>
      <c r="R13210"/>
    </row>
    <row r="13211" spans="12:18" x14ac:dyDescent="0.25">
      <c r="L13211" t="s">
        <v>1816</v>
      </c>
      <c r="M13211" t="s">
        <v>9112</v>
      </c>
      <c r="N13211" t="s">
        <v>50477</v>
      </c>
      <c r="O13211" s="76" t="s">
        <v>4356</v>
      </c>
      <c r="P13211" s="82">
        <v>474</v>
      </c>
      <c r="Q13211" s="82" t="s">
        <v>80444</v>
      </c>
      <c r="R13211"/>
    </row>
    <row r="13212" spans="12:18" x14ac:dyDescent="0.25">
      <c r="L13212" t="s">
        <v>1816</v>
      </c>
      <c r="M13212" t="s">
        <v>19418</v>
      </c>
      <c r="N13212" t="s">
        <v>50478</v>
      </c>
      <c r="O13212" s="76" t="s">
        <v>4356</v>
      </c>
      <c r="P13212" s="82">
        <v>684</v>
      </c>
      <c r="Q13212" s="82" t="s">
        <v>80445</v>
      </c>
      <c r="R13212"/>
    </row>
    <row r="13213" spans="12:18" x14ac:dyDescent="0.25">
      <c r="L13213" t="s">
        <v>1816</v>
      </c>
      <c r="M13213" t="s">
        <v>11103</v>
      </c>
      <c r="N13213" t="s">
        <v>50479</v>
      </c>
      <c r="O13213" s="76" t="s">
        <v>4356</v>
      </c>
      <c r="P13213" s="82">
        <v>1705</v>
      </c>
      <c r="Q13213" s="82" t="s">
        <v>80446</v>
      </c>
      <c r="R13213"/>
    </row>
    <row r="13214" spans="12:18" x14ac:dyDescent="0.25">
      <c r="L13214" t="s">
        <v>1816</v>
      </c>
      <c r="M13214" t="s">
        <v>21281</v>
      </c>
      <c r="N13214" t="s">
        <v>50480</v>
      </c>
      <c r="O13214" s="76" t="s">
        <v>4356</v>
      </c>
      <c r="P13214" s="82">
        <v>1681</v>
      </c>
      <c r="Q13214" s="82" t="s">
        <v>80447</v>
      </c>
      <c r="R13214"/>
    </row>
    <row r="13215" spans="12:18" x14ac:dyDescent="0.25">
      <c r="L13215" t="s">
        <v>1816</v>
      </c>
      <c r="M13215" t="s">
        <v>9113</v>
      </c>
      <c r="N13215" t="s">
        <v>50481</v>
      </c>
      <c r="O13215" s="76" t="s">
        <v>4374</v>
      </c>
      <c r="P13215" s="82">
        <v>7331</v>
      </c>
      <c r="Q13215" s="82" t="s">
        <v>72645</v>
      </c>
      <c r="R13215"/>
    </row>
    <row r="13216" spans="12:18" x14ac:dyDescent="0.25">
      <c r="L13216" t="s">
        <v>1816</v>
      </c>
      <c r="M13216" t="s">
        <v>9114</v>
      </c>
      <c r="N13216" t="s">
        <v>50482</v>
      </c>
      <c r="O13216" s="76" t="s">
        <v>4356</v>
      </c>
      <c r="P13216" s="82">
        <v>3478</v>
      </c>
      <c r="Q13216" s="82" t="s">
        <v>80448</v>
      </c>
      <c r="R13216"/>
    </row>
    <row r="13217" spans="12:18" x14ac:dyDescent="0.25">
      <c r="L13217" t="s">
        <v>1816</v>
      </c>
      <c r="M13217" t="s">
        <v>16949</v>
      </c>
      <c r="N13217" t="s">
        <v>50483</v>
      </c>
      <c r="O13217" s="76" t="s">
        <v>4356</v>
      </c>
      <c r="P13217" s="82">
        <v>2419</v>
      </c>
      <c r="Q13217" s="82" t="s">
        <v>80449</v>
      </c>
      <c r="R13217"/>
    </row>
    <row r="13218" spans="12:18" x14ac:dyDescent="0.25">
      <c r="L13218" t="s">
        <v>1816</v>
      </c>
      <c r="M13218" t="s">
        <v>19420</v>
      </c>
      <c r="N13218" t="s">
        <v>50484</v>
      </c>
      <c r="O13218" s="76" t="s">
        <v>4356</v>
      </c>
      <c r="P13218" s="82">
        <v>2228</v>
      </c>
      <c r="Q13218" s="82" t="s">
        <v>80450</v>
      </c>
      <c r="R13218"/>
    </row>
    <row r="13219" spans="12:18" x14ac:dyDescent="0.25">
      <c r="L13219" t="s">
        <v>1816</v>
      </c>
      <c r="M13219" t="s">
        <v>34918</v>
      </c>
      <c r="N13219" t="s">
        <v>50485</v>
      </c>
      <c r="O13219" s="76" t="s">
        <v>4356</v>
      </c>
      <c r="P13219" s="82">
        <v>2160</v>
      </c>
      <c r="Q13219" s="82" t="s">
        <v>80451</v>
      </c>
      <c r="R13219"/>
    </row>
    <row r="13220" spans="12:18" x14ac:dyDescent="0.25">
      <c r="L13220" t="s">
        <v>1816</v>
      </c>
      <c r="M13220" t="s">
        <v>34920</v>
      </c>
      <c r="N13220" t="s">
        <v>50486</v>
      </c>
      <c r="O13220" s="76" t="s">
        <v>4356</v>
      </c>
      <c r="P13220" s="82">
        <v>1808</v>
      </c>
      <c r="Q13220" s="82" t="s">
        <v>80454</v>
      </c>
      <c r="R13220"/>
    </row>
    <row r="13221" spans="12:18" x14ac:dyDescent="0.25">
      <c r="L13221" t="s">
        <v>1816</v>
      </c>
      <c r="M13221" t="s">
        <v>34921</v>
      </c>
      <c r="N13221" t="s">
        <v>50487</v>
      </c>
      <c r="O13221" s="76" t="s">
        <v>4374</v>
      </c>
      <c r="P13221" s="82">
        <v>1365</v>
      </c>
      <c r="Q13221" s="82" t="s">
        <v>80455</v>
      </c>
      <c r="R13221"/>
    </row>
    <row r="13222" spans="12:18" x14ac:dyDescent="0.25">
      <c r="L13222" t="s">
        <v>1816</v>
      </c>
      <c r="M13222" t="s">
        <v>19422</v>
      </c>
      <c r="N13222" t="s">
        <v>50488</v>
      </c>
      <c r="O13222" s="76" t="s">
        <v>4356</v>
      </c>
      <c r="P13222" s="82">
        <v>669</v>
      </c>
      <c r="Q13222" s="82" t="s">
        <v>80456</v>
      </c>
      <c r="R13222"/>
    </row>
    <row r="13223" spans="12:18" x14ac:dyDescent="0.25">
      <c r="L13223" t="s">
        <v>1816</v>
      </c>
      <c r="M13223" t="s">
        <v>11105</v>
      </c>
      <c r="N13223" t="s">
        <v>50489</v>
      </c>
      <c r="O13223" s="76" t="s">
        <v>4374</v>
      </c>
      <c r="P13223" s="82">
        <v>4308</v>
      </c>
      <c r="Q13223" s="82" t="s">
        <v>72645</v>
      </c>
      <c r="R13223"/>
    </row>
    <row r="13224" spans="12:18" x14ac:dyDescent="0.25">
      <c r="L13224" t="s">
        <v>1816</v>
      </c>
      <c r="M13224" t="s">
        <v>19424</v>
      </c>
      <c r="N13224" t="s">
        <v>50490</v>
      </c>
      <c r="O13224" s="76" t="s">
        <v>4374</v>
      </c>
      <c r="P13224" s="82">
        <v>11735</v>
      </c>
      <c r="Q13224" s="82" t="s">
        <v>72645</v>
      </c>
      <c r="R13224"/>
    </row>
    <row r="13225" spans="12:18" x14ac:dyDescent="0.25">
      <c r="L13225" t="s">
        <v>1816</v>
      </c>
      <c r="M13225" t="s">
        <v>21282</v>
      </c>
      <c r="N13225" t="s">
        <v>50491</v>
      </c>
      <c r="O13225" s="76" t="s">
        <v>4356</v>
      </c>
      <c r="P13225" s="82">
        <v>1052</v>
      </c>
      <c r="Q13225" s="82" t="s">
        <v>80457</v>
      </c>
      <c r="R13225"/>
    </row>
    <row r="13226" spans="12:18" x14ac:dyDescent="0.25">
      <c r="L13226" t="s">
        <v>1816</v>
      </c>
      <c r="M13226" t="s">
        <v>9116</v>
      </c>
      <c r="N13226" t="s">
        <v>50492</v>
      </c>
      <c r="O13226" s="76" t="s">
        <v>4356</v>
      </c>
      <c r="P13226" s="82">
        <v>107</v>
      </c>
      <c r="Q13226" s="82" t="s">
        <v>80458</v>
      </c>
      <c r="R13226"/>
    </row>
    <row r="13227" spans="12:18" x14ac:dyDescent="0.25">
      <c r="L13227" t="s">
        <v>1816</v>
      </c>
      <c r="M13227" t="s">
        <v>34922</v>
      </c>
      <c r="N13227" t="s">
        <v>50493</v>
      </c>
      <c r="O13227" s="76" t="s">
        <v>4356</v>
      </c>
      <c r="P13227" s="82">
        <v>1664</v>
      </c>
      <c r="Q13227" s="82" t="s">
        <v>80459</v>
      </c>
      <c r="R13227"/>
    </row>
    <row r="13228" spans="12:18" x14ac:dyDescent="0.25">
      <c r="L13228" t="s">
        <v>1816</v>
      </c>
      <c r="M13228" t="s">
        <v>19426</v>
      </c>
      <c r="N13228" t="s">
        <v>50494</v>
      </c>
      <c r="O13228" s="76" t="s">
        <v>4356</v>
      </c>
      <c r="P13228" s="82">
        <v>710</v>
      </c>
      <c r="Q13228" s="82" t="s">
        <v>80460</v>
      </c>
      <c r="R13228"/>
    </row>
    <row r="13229" spans="12:18" x14ac:dyDescent="0.25">
      <c r="L13229" t="s">
        <v>1816</v>
      </c>
      <c r="M13229" t="s">
        <v>21283</v>
      </c>
      <c r="N13229" t="s">
        <v>50495</v>
      </c>
      <c r="O13229" s="76" t="s">
        <v>4356</v>
      </c>
      <c r="P13229" s="82">
        <v>1566</v>
      </c>
      <c r="Q13229" s="82" t="s">
        <v>80461</v>
      </c>
      <c r="R13229"/>
    </row>
    <row r="13230" spans="12:18" x14ac:dyDescent="0.25">
      <c r="L13230" t="s">
        <v>1816</v>
      </c>
      <c r="M13230" t="s">
        <v>19428</v>
      </c>
      <c r="N13230" t="s">
        <v>50496</v>
      </c>
      <c r="O13230" s="76" t="s">
        <v>4356</v>
      </c>
      <c r="P13230" s="82">
        <v>3264</v>
      </c>
      <c r="Q13230" s="82" t="s">
        <v>80464</v>
      </c>
      <c r="R13230"/>
    </row>
    <row r="13231" spans="12:18" x14ac:dyDescent="0.25">
      <c r="L13231" t="s">
        <v>1816</v>
      </c>
      <c r="M13231" t="s">
        <v>21284</v>
      </c>
      <c r="N13231" t="s">
        <v>50497</v>
      </c>
      <c r="O13231" s="76" t="s">
        <v>4374</v>
      </c>
      <c r="P13231" s="82">
        <v>4132</v>
      </c>
      <c r="Q13231" s="82" t="s">
        <v>72645</v>
      </c>
      <c r="R13231"/>
    </row>
    <row r="13232" spans="12:18" x14ac:dyDescent="0.25">
      <c r="L13232" t="s">
        <v>1816</v>
      </c>
      <c r="M13232" t="s">
        <v>9118</v>
      </c>
      <c r="N13232" t="s">
        <v>50498</v>
      </c>
      <c r="O13232" s="76" t="s">
        <v>4356</v>
      </c>
      <c r="P13232" s="82">
        <v>605</v>
      </c>
      <c r="Q13232" s="82" t="s">
        <v>80466</v>
      </c>
      <c r="R13232"/>
    </row>
    <row r="13233" spans="12:18" x14ac:dyDescent="0.25">
      <c r="L13233" t="s">
        <v>1816</v>
      </c>
      <c r="M13233" t="s">
        <v>21286</v>
      </c>
      <c r="N13233" t="s">
        <v>50499</v>
      </c>
      <c r="O13233" s="76" t="s">
        <v>4374</v>
      </c>
      <c r="P13233" s="82">
        <v>6131</v>
      </c>
      <c r="Q13233" s="82" t="s">
        <v>72645</v>
      </c>
      <c r="R13233"/>
    </row>
    <row r="13234" spans="12:18" x14ac:dyDescent="0.25">
      <c r="L13234" t="s">
        <v>1816</v>
      </c>
      <c r="M13234" t="s">
        <v>11109</v>
      </c>
      <c r="N13234" t="s">
        <v>50500</v>
      </c>
      <c r="O13234" s="76" t="s">
        <v>4356</v>
      </c>
      <c r="P13234" s="82">
        <v>646</v>
      </c>
      <c r="Q13234" s="82" t="s">
        <v>80467</v>
      </c>
      <c r="R13234"/>
    </row>
    <row r="13235" spans="12:18" x14ac:dyDescent="0.25">
      <c r="L13235" t="s">
        <v>1816</v>
      </c>
      <c r="M13235" t="s">
        <v>14888</v>
      </c>
      <c r="N13235" t="s">
        <v>50501</v>
      </c>
      <c r="O13235" s="76" t="s">
        <v>4356</v>
      </c>
      <c r="P13235" s="82">
        <v>2106</v>
      </c>
      <c r="Q13235" s="82" t="s">
        <v>80468</v>
      </c>
      <c r="R13235"/>
    </row>
    <row r="13236" spans="12:18" x14ac:dyDescent="0.25">
      <c r="L13236" t="s">
        <v>1816</v>
      </c>
      <c r="M13236" t="s">
        <v>19430</v>
      </c>
      <c r="N13236" t="s">
        <v>50502</v>
      </c>
      <c r="O13236" s="76" t="s">
        <v>4356</v>
      </c>
      <c r="P13236" s="82">
        <v>3584</v>
      </c>
      <c r="Q13236" s="82" t="s">
        <v>80469</v>
      </c>
      <c r="R13236"/>
    </row>
    <row r="13237" spans="12:18" x14ac:dyDescent="0.25">
      <c r="L13237" t="s">
        <v>1816</v>
      </c>
      <c r="M13237" t="s">
        <v>14004</v>
      </c>
      <c r="N13237" t="s">
        <v>50503</v>
      </c>
      <c r="O13237" s="76" t="s">
        <v>4356</v>
      </c>
      <c r="P13237" s="82">
        <v>950</v>
      </c>
      <c r="Q13237" s="82" t="s">
        <v>80470</v>
      </c>
      <c r="R13237"/>
    </row>
    <row r="13238" spans="12:18" x14ac:dyDescent="0.25">
      <c r="L13238" t="s">
        <v>1816</v>
      </c>
      <c r="M13238" t="s">
        <v>11111</v>
      </c>
      <c r="N13238" t="s">
        <v>50504</v>
      </c>
      <c r="O13238" s="76" t="s">
        <v>4356</v>
      </c>
      <c r="P13238" s="82">
        <v>687</v>
      </c>
      <c r="Q13238" s="82" t="s">
        <v>80471</v>
      </c>
      <c r="R13238"/>
    </row>
    <row r="13239" spans="12:18" x14ac:dyDescent="0.25">
      <c r="L13239" t="s">
        <v>1816</v>
      </c>
      <c r="M13239" t="s">
        <v>21287</v>
      </c>
      <c r="N13239" t="s">
        <v>50505</v>
      </c>
      <c r="O13239" s="76" t="s">
        <v>4356</v>
      </c>
      <c r="P13239" s="82">
        <v>373</v>
      </c>
      <c r="Q13239" s="82" t="s">
        <v>80472</v>
      </c>
      <c r="R13239"/>
    </row>
    <row r="13240" spans="12:18" x14ac:dyDescent="0.25">
      <c r="L13240" t="s">
        <v>1816</v>
      </c>
      <c r="M13240" t="s">
        <v>34923</v>
      </c>
      <c r="N13240" t="s">
        <v>50506</v>
      </c>
      <c r="O13240" s="76" t="s">
        <v>4356</v>
      </c>
      <c r="P13240" s="82">
        <v>863</v>
      </c>
      <c r="Q13240" s="82" t="s">
        <v>80473</v>
      </c>
      <c r="R13240"/>
    </row>
    <row r="13241" spans="12:18" x14ac:dyDescent="0.25">
      <c r="L13241" t="s">
        <v>1816</v>
      </c>
      <c r="M13241" t="s">
        <v>9119</v>
      </c>
      <c r="N13241" t="s">
        <v>50507</v>
      </c>
      <c r="O13241" s="76" t="s">
        <v>4374</v>
      </c>
      <c r="P13241" s="82">
        <v>18266</v>
      </c>
      <c r="Q13241" s="82" t="s">
        <v>72645</v>
      </c>
      <c r="R13241"/>
    </row>
    <row r="13242" spans="12:18" x14ac:dyDescent="0.25">
      <c r="L13242" t="s">
        <v>1816</v>
      </c>
      <c r="M13242" t="s">
        <v>34924</v>
      </c>
      <c r="N13242" t="s">
        <v>50508</v>
      </c>
      <c r="O13242" s="76" t="s">
        <v>4356</v>
      </c>
      <c r="P13242" s="82">
        <v>5121</v>
      </c>
      <c r="Q13242" s="82" t="s">
        <v>80475</v>
      </c>
      <c r="R13242"/>
    </row>
    <row r="13243" spans="12:18" x14ac:dyDescent="0.25">
      <c r="L13243" t="s">
        <v>1816</v>
      </c>
      <c r="M13243" t="s">
        <v>19432</v>
      </c>
      <c r="N13243" t="s">
        <v>50509</v>
      </c>
      <c r="O13243" s="76" t="s">
        <v>4356</v>
      </c>
      <c r="P13243" s="82">
        <v>574</v>
      </c>
      <c r="Q13243" s="82" t="s">
        <v>80476</v>
      </c>
      <c r="R13243"/>
    </row>
    <row r="13244" spans="12:18" x14ac:dyDescent="0.25">
      <c r="L13244" t="s">
        <v>1816</v>
      </c>
      <c r="M13244" t="s">
        <v>11114</v>
      </c>
      <c r="N13244" t="s">
        <v>50510</v>
      </c>
      <c r="O13244" s="76" t="s">
        <v>4450</v>
      </c>
      <c r="P13244" s="82">
        <v>17526</v>
      </c>
      <c r="Q13244" s="82" t="s">
        <v>72645</v>
      </c>
      <c r="R13244"/>
    </row>
    <row r="13245" spans="12:18" x14ac:dyDescent="0.25">
      <c r="L13245" t="s">
        <v>1816</v>
      </c>
      <c r="M13245" t="s">
        <v>12944</v>
      </c>
      <c r="N13245" t="s">
        <v>50511</v>
      </c>
      <c r="O13245" s="76" t="s">
        <v>4356</v>
      </c>
      <c r="P13245" s="82">
        <v>504</v>
      </c>
      <c r="Q13245" s="82" t="s">
        <v>80477</v>
      </c>
      <c r="R13245"/>
    </row>
    <row r="13246" spans="12:18" x14ac:dyDescent="0.25">
      <c r="L13246" t="s">
        <v>1816</v>
      </c>
      <c r="M13246" t="s">
        <v>20605</v>
      </c>
      <c r="N13246" t="s">
        <v>50512</v>
      </c>
      <c r="O13246" s="76" t="s">
        <v>4356</v>
      </c>
      <c r="P13246" s="82">
        <v>1815</v>
      </c>
      <c r="Q13246" s="82" t="s">
        <v>80478</v>
      </c>
      <c r="R13246"/>
    </row>
    <row r="13247" spans="12:18" x14ac:dyDescent="0.25">
      <c r="L13247" t="s">
        <v>1816</v>
      </c>
      <c r="M13247" t="s">
        <v>9120</v>
      </c>
      <c r="N13247" t="s">
        <v>50513</v>
      </c>
      <c r="O13247" s="76" t="s">
        <v>4450</v>
      </c>
      <c r="P13247" s="82">
        <v>10435</v>
      </c>
      <c r="Q13247" s="82" t="s">
        <v>72645</v>
      </c>
      <c r="R13247"/>
    </row>
    <row r="13248" spans="12:18" x14ac:dyDescent="0.25">
      <c r="L13248" t="s">
        <v>1816</v>
      </c>
      <c r="M13248" t="s">
        <v>11125</v>
      </c>
      <c r="N13248" t="s">
        <v>50514</v>
      </c>
      <c r="O13248" s="76" t="s">
        <v>4374</v>
      </c>
      <c r="P13248" s="82">
        <v>7800</v>
      </c>
      <c r="Q13248" s="82" t="s">
        <v>72645</v>
      </c>
      <c r="R13248"/>
    </row>
    <row r="13249" spans="12:18" x14ac:dyDescent="0.25">
      <c r="L13249" t="s">
        <v>1816</v>
      </c>
      <c r="M13249" t="s">
        <v>11127</v>
      </c>
      <c r="N13249" t="s">
        <v>50515</v>
      </c>
      <c r="O13249" s="76" t="s">
        <v>4356</v>
      </c>
      <c r="P13249" s="82">
        <v>1537</v>
      </c>
      <c r="Q13249" s="82" t="s">
        <v>80489</v>
      </c>
      <c r="R13249"/>
    </row>
    <row r="13250" spans="12:18" x14ac:dyDescent="0.25">
      <c r="L13250" t="s">
        <v>1816</v>
      </c>
      <c r="M13250" t="s">
        <v>9123</v>
      </c>
      <c r="N13250" t="s">
        <v>50516</v>
      </c>
      <c r="O13250" s="76" t="s">
        <v>4374</v>
      </c>
      <c r="P13250" s="82">
        <v>7064</v>
      </c>
      <c r="Q13250" s="82" t="s">
        <v>72645</v>
      </c>
      <c r="R13250"/>
    </row>
    <row r="13251" spans="12:18" x14ac:dyDescent="0.25">
      <c r="L13251" t="s">
        <v>1816</v>
      </c>
      <c r="M13251" t="s">
        <v>9124</v>
      </c>
      <c r="N13251" t="s">
        <v>50517</v>
      </c>
      <c r="O13251" s="76" t="s">
        <v>4374</v>
      </c>
      <c r="P13251" s="82">
        <v>9966</v>
      </c>
      <c r="Q13251" s="82" t="s">
        <v>72645</v>
      </c>
      <c r="R13251"/>
    </row>
    <row r="13252" spans="12:18" x14ac:dyDescent="0.25">
      <c r="L13252" t="s">
        <v>1816</v>
      </c>
      <c r="M13252" t="s">
        <v>34926</v>
      </c>
      <c r="N13252" t="s">
        <v>50518</v>
      </c>
      <c r="O13252" s="76" t="s">
        <v>4356</v>
      </c>
      <c r="P13252" s="82">
        <v>1722</v>
      </c>
      <c r="Q13252" s="82" t="s">
        <v>80490</v>
      </c>
      <c r="R13252"/>
    </row>
    <row r="13253" spans="12:18" x14ac:dyDescent="0.25">
      <c r="L13253" t="s">
        <v>1816</v>
      </c>
      <c r="M13253" t="s">
        <v>11131</v>
      </c>
      <c r="N13253" t="s">
        <v>50519</v>
      </c>
      <c r="O13253" s="76" t="s">
        <v>4356</v>
      </c>
      <c r="P13253" s="82">
        <v>1679</v>
      </c>
      <c r="Q13253" s="82" t="s">
        <v>80492</v>
      </c>
      <c r="R13253"/>
    </row>
    <row r="13254" spans="12:18" x14ac:dyDescent="0.25">
      <c r="L13254" t="s">
        <v>1816</v>
      </c>
      <c r="M13254" t="s">
        <v>21290</v>
      </c>
      <c r="N13254" t="s">
        <v>50520</v>
      </c>
      <c r="O13254" s="76" t="s">
        <v>4356</v>
      </c>
      <c r="P13254" s="82">
        <v>845</v>
      </c>
      <c r="Q13254" s="82" t="s">
        <v>80493</v>
      </c>
      <c r="R13254"/>
    </row>
    <row r="13255" spans="12:18" x14ac:dyDescent="0.25">
      <c r="L13255" t="s">
        <v>1816</v>
      </c>
      <c r="M13255" t="s">
        <v>34927</v>
      </c>
      <c r="N13255" t="s">
        <v>50521</v>
      </c>
      <c r="O13255" s="76" t="s">
        <v>4374</v>
      </c>
      <c r="P13255" s="82">
        <v>4015</v>
      </c>
      <c r="Q13255" s="82" t="s">
        <v>72645</v>
      </c>
      <c r="R13255"/>
    </row>
    <row r="13256" spans="12:18" x14ac:dyDescent="0.25">
      <c r="L13256" t="s">
        <v>1816</v>
      </c>
      <c r="M13256" t="s">
        <v>34928</v>
      </c>
      <c r="N13256" t="s">
        <v>50522</v>
      </c>
      <c r="O13256" s="76" t="s">
        <v>4366</v>
      </c>
      <c r="P13256" s="82">
        <v>349</v>
      </c>
      <c r="Q13256" s="82" t="s">
        <v>80494</v>
      </c>
      <c r="R13256"/>
    </row>
    <row r="13257" spans="12:18" x14ac:dyDescent="0.25">
      <c r="L13257" t="s">
        <v>1816</v>
      </c>
      <c r="M13257" t="s">
        <v>21291</v>
      </c>
      <c r="N13257" t="s">
        <v>50523</v>
      </c>
      <c r="O13257" s="76" t="s">
        <v>4356</v>
      </c>
      <c r="P13257" s="82">
        <v>1110</v>
      </c>
      <c r="Q13257" s="82" t="s">
        <v>80495</v>
      </c>
      <c r="R13257"/>
    </row>
    <row r="13258" spans="12:18" x14ac:dyDescent="0.25">
      <c r="L13258" t="s">
        <v>1816</v>
      </c>
      <c r="M13258" t="s">
        <v>21292</v>
      </c>
      <c r="N13258" t="s">
        <v>50524</v>
      </c>
      <c r="O13258" s="76" t="s">
        <v>4356</v>
      </c>
      <c r="P13258" s="82">
        <v>2265</v>
      </c>
      <c r="Q13258" s="82" t="s">
        <v>80496</v>
      </c>
      <c r="R13258"/>
    </row>
    <row r="13259" spans="12:18" x14ac:dyDescent="0.25">
      <c r="L13259" t="s">
        <v>1816</v>
      </c>
      <c r="M13259" t="s">
        <v>34929</v>
      </c>
      <c r="N13259" t="s">
        <v>50525</v>
      </c>
      <c r="O13259" s="76" t="s">
        <v>4356</v>
      </c>
      <c r="P13259" s="82">
        <v>2278</v>
      </c>
      <c r="Q13259" s="82" t="s">
        <v>80497</v>
      </c>
      <c r="R13259"/>
    </row>
    <row r="13260" spans="12:18" x14ac:dyDescent="0.25">
      <c r="L13260" t="s">
        <v>1816</v>
      </c>
      <c r="M13260" t="s">
        <v>11133</v>
      </c>
      <c r="N13260" t="s">
        <v>50526</v>
      </c>
      <c r="O13260" s="76" t="s">
        <v>4356</v>
      </c>
      <c r="P13260" s="82">
        <v>904</v>
      </c>
      <c r="Q13260" s="82" t="s">
        <v>80498</v>
      </c>
      <c r="R13260"/>
    </row>
    <row r="13261" spans="12:18" x14ac:dyDescent="0.25">
      <c r="L13261" t="s">
        <v>1816</v>
      </c>
      <c r="M13261" t="s">
        <v>34930</v>
      </c>
      <c r="N13261" t="s">
        <v>50527</v>
      </c>
      <c r="O13261" s="76" t="s">
        <v>4356</v>
      </c>
      <c r="P13261" s="82">
        <v>1474</v>
      </c>
      <c r="Q13261" s="82" t="s">
        <v>80499</v>
      </c>
      <c r="R13261"/>
    </row>
    <row r="13262" spans="12:18" x14ac:dyDescent="0.25">
      <c r="L13262" t="s">
        <v>1816</v>
      </c>
      <c r="M13262" t="s">
        <v>9127</v>
      </c>
      <c r="N13262" t="s">
        <v>50528</v>
      </c>
      <c r="O13262" s="76" t="s">
        <v>4356</v>
      </c>
      <c r="P13262" s="82">
        <v>689</v>
      </c>
      <c r="Q13262" s="82" t="s">
        <v>80500</v>
      </c>
      <c r="R13262"/>
    </row>
    <row r="13263" spans="12:18" x14ac:dyDescent="0.25">
      <c r="L13263" t="s">
        <v>1816</v>
      </c>
      <c r="M13263" t="s">
        <v>9128</v>
      </c>
      <c r="N13263" t="s">
        <v>50529</v>
      </c>
      <c r="O13263" s="76" t="s">
        <v>4356</v>
      </c>
      <c r="P13263" s="82">
        <v>5940</v>
      </c>
      <c r="Q13263" s="82" t="s">
        <v>80501</v>
      </c>
      <c r="R13263"/>
    </row>
    <row r="13264" spans="12:18" x14ac:dyDescent="0.25">
      <c r="L13264" t="s">
        <v>1816</v>
      </c>
      <c r="M13264" t="s">
        <v>9129</v>
      </c>
      <c r="N13264" t="s">
        <v>50530</v>
      </c>
      <c r="O13264" s="76" t="s">
        <v>4356</v>
      </c>
      <c r="P13264" s="82">
        <v>611</v>
      </c>
      <c r="Q13264" s="82" t="s">
        <v>80502</v>
      </c>
      <c r="R13264"/>
    </row>
    <row r="13265" spans="12:18" x14ac:dyDescent="0.25">
      <c r="L13265" t="s">
        <v>1816</v>
      </c>
      <c r="M13265" t="s">
        <v>11135</v>
      </c>
      <c r="N13265" t="s">
        <v>50531</v>
      </c>
      <c r="O13265" s="76" t="s">
        <v>4356</v>
      </c>
      <c r="P13265" s="82">
        <v>966</v>
      </c>
      <c r="Q13265" s="82" t="s">
        <v>80503</v>
      </c>
      <c r="R13265"/>
    </row>
    <row r="13266" spans="12:18" x14ac:dyDescent="0.25">
      <c r="L13266" t="s">
        <v>1816</v>
      </c>
      <c r="M13266" t="s">
        <v>19436</v>
      </c>
      <c r="N13266" t="s">
        <v>50532</v>
      </c>
      <c r="O13266" s="76" t="s">
        <v>4374</v>
      </c>
      <c r="P13266" s="82">
        <v>3296</v>
      </c>
      <c r="Q13266" s="82" t="s">
        <v>72645</v>
      </c>
      <c r="R13266"/>
    </row>
    <row r="13267" spans="12:18" x14ac:dyDescent="0.25">
      <c r="L13267" t="s">
        <v>1816</v>
      </c>
      <c r="M13267" t="s">
        <v>9130</v>
      </c>
      <c r="N13267" t="s">
        <v>50533</v>
      </c>
      <c r="O13267" s="76" t="s">
        <v>4356</v>
      </c>
      <c r="P13267" s="82">
        <v>2828</v>
      </c>
      <c r="Q13267" s="82" t="s">
        <v>80505</v>
      </c>
      <c r="R13267"/>
    </row>
    <row r="13268" spans="12:18" x14ac:dyDescent="0.25">
      <c r="L13268" t="s">
        <v>1816</v>
      </c>
      <c r="M13268" t="s">
        <v>21293</v>
      </c>
      <c r="N13268" t="s">
        <v>50534</v>
      </c>
      <c r="O13268" s="76" t="s">
        <v>4356</v>
      </c>
      <c r="P13268" s="82">
        <v>839</v>
      </c>
      <c r="Q13268" s="82" t="s">
        <v>80507</v>
      </c>
      <c r="R13268"/>
    </row>
    <row r="13269" spans="12:18" x14ac:dyDescent="0.25">
      <c r="L13269" t="s">
        <v>1816</v>
      </c>
      <c r="M13269" t="s">
        <v>34932</v>
      </c>
      <c r="N13269" t="s">
        <v>50535</v>
      </c>
      <c r="O13269" s="76" t="s">
        <v>4374</v>
      </c>
      <c r="P13269" s="82">
        <v>10027</v>
      </c>
      <c r="Q13269" s="82" t="s">
        <v>80508</v>
      </c>
      <c r="R13269"/>
    </row>
    <row r="13270" spans="12:18" x14ac:dyDescent="0.25">
      <c r="L13270" t="s">
        <v>1816</v>
      </c>
      <c r="M13270" t="s">
        <v>11137</v>
      </c>
      <c r="N13270" t="s">
        <v>50536</v>
      </c>
      <c r="O13270" s="76" t="s">
        <v>4356</v>
      </c>
      <c r="P13270" s="82">
        <v>1636</v>
      </c>
      <c r="Q13270" s="82" t="s">
        <v>80509</v>
      </c>
      <c r="R13270"/>
    </row>
    <row r="13271" spans="12:18" x14ac:dyDescent="0.25">
      <c r="L13271" t="s">
        <v>1816</v>
      </c>
      <c r="M13271" t="s">
        <v>34933</v>
      </c>
      <c r="N13271" t="s">
        <v>50537</v>
      </c>
      <c r="O13271" s="76" t="s">
        <v>4356</v>
      </c>
      <c r="P13271" s="82">
        <v>5693</v>
      </c>
      <c r="Q13271" s="82" t="s">
        <v>80510</v>
      </c>
      <c r="R13271"/>
    </row>
    <row r="13272" spans="12:18" x14ac:dyDescent="0.25">
      <c r="L13272" t="s">
        <v>1816</v>
      </c>
      <c r="M13272" t="s">
        <v>11139</v>
      </c>
      <c r="N13272" t="s">
        <v>50538</v>
      </c>
      <c r="O13272" s="76" t="s">
        <v>4356</v>
      </c>
      <c r="P13272" s="82">
        <v>2305</v>
      </c>
      <c r="Q13272" s="82" t="s">
        <v>80511</v>
      </c>
      <c r="R13272"/>
    </row>
    <row r="13273" spans="12:18" x14ac:dyDescent="0.25">
      <c r="L13273" t="s">
        <v>1816</v>
      </c>
      <c r="M13273" t="s">
        <v>9131</v>
      </c>
      <c r="N13273" t="s">
        <v>50539</v>
      </c>
      <c r="O13273" s="76" t="s">
        <v>4356</v>
      </c>
      <c r="P13273" s="82">
        <v>2018</v>
      </c>
      <c r="Q13273" s="82" t="s">
        <v>80512</v>
      </c>
      <c r="R13273"/>
    </row>
    <row r="13274" spans="12:18" x14ac:dyDescent="0.25">
      <c r="L13274" t="s">
        <v>1816</v>
      </c>
      <c r="M13274" t="s">
        <v>11143</v>
      </c>
      <c r="N13274" t="s">
        <v>50540</v>
      </c>
      <c r="O13274" s="76" t="s">
        <v>4374</v>
      </c>
      <c r="P13274" s="82">
        <v>3522</v>
      </c>
      <c r="Q13274" s="82" t="s">
        <v>72645</v>
      </c>
      <c r="R13274"/>
    </row>
    <row r="13275" spans="12:18" x14ac:dyDescent="0.25">
      <c r="L13275" t="s">
        <v>1816</v>
      </c>
      <c r="M13275" t="s">
        <v>9132</v>
      </c>
      <c r="N13275" t="s">
        <v>50541</v>
      </c>
      <c r="O13275" s="76" t="s">
        <v>4356</v>
      </c>
      <c r="P13275" s="82">
        <v>1159</v>
      </c>
      <c r="Q13275" s="82" t="s">
        <v>80514</v>
      </c>
      <c r="R13275"/>
    </row>
    <row r="13276" spans="12:18" x14ac:dyDescent="0.25">
      <c r="L13276" t="s">
        <v>1816</v>
      </c>
      <c r="M13276" t="s">
        <v>19440</v>
      </c>
      <c r="N13276" t="s">
        <v>50542</v>
      </c>
      <c r="O13276" s="76" t="s">
        <v>4356</v>
      </c>
      <c r="P13276" s="82">
        <v>519</v>
      </c>
      <c r="Q13276" s="82" t="s">
        <v>80515</v>
      </c>
      <c r="R13276"/>
    </row>
    <row r="13277" spans="12:18" x14ac:dyDescent="0.25">
      <c r="L13277" t="s">
        <v>1816</v>
      </c>
      <c r="M13277" t="s">
        <v>21294</v>
      </c>
      <c r="N13277" t="s">
        <v>50543</v>
      </c>
      <c r="O13277" s="76" t="s">
        <v>4366</v>
      </c>
      <c r="P13277" s="82">
        <v>403</v>
      </c>
      <c r="Q13277" s="82" t="s">
        <v>80516</v>
      </c>
      <c r="R13277"/>
    </row>
    <row r="13278" spans="12:18" x14ac:dyDescent="0.25">
      <c r="L13278" t="s">
        <v>1816</v>
      </c>
      <c r="M13278" t="s">
        <v>9133</v>
      </c>
      <c r="N13278" t="s">
        <v>50544</v>
      </c>
      <c r="O13278" s="76" t="s">
        <v>4356</v>
      </c>
      <c r="P13278" s="82">
        <v>1426</v>
      </c>
      <c r="Q13278" s="82" t="s">
        <v>80517</v>
      </c>
      <c r="R13278"/>
    </row>
    <row r="13279" spans="12:18" x14ac:dyDescent="0.25">
      <c r="L13279" t="s">
        <v>1816</v>
      </c>
      <c r="M13279" t="s">
        <v>34934</v>
      </c>
      <c r="N13279" t="s">
        <v>50545</v>
      </c>
      <c r="O13279" s="76" t="s">
        <v>4356</v>
      </c>
      <c r="P13279" s="82">
        <v>1702</v>
      </c>
      <c r="Q13279" s="82" t="s">
        <v>80518</v>
      </c>
      <c r="R13279"/>
    </row>
    <row r="13280" spans="12:18" x14ac:dyDescent="0.25">
      <c r="L13280" t="s">
        <v>1816</v>
      </c>
      <c r="M13280" t="s">
        <v>19442</v>
      </c>
      <c r="N13280" t="s">
        <v>50546</v>
      </c>
      <c r="O13280" s="76" t="s">
        <v>4356</v>
      </c>
      <c r="P13280" s="82">
        <v>1497</v>
      </c>
      <c r="Q13280" s="82" t="s">
        <v>80519</v>
      </c>
      <c r="R13280"/>
    </row>
    <row r="13281" spans="12:18" x14ac:dyDescent="0.25">
      <c r="L13281" t="s">
        <v>1816</v>
      </c>
      <c r="M13281" t="s">
        <v>11145</v>
      </c>
      <c r="N13281" t="s">
        <v>50547</v>
      </c>
      <c r="O13281" s="76" t="s">
        <v>4356</v>
      </c>
      <c r="P13281" s="82">
        <v>1808</v>
      </c>
      <c r="Q13281" s="82" t="s">
        <v>80520</v>
      </c>
      <c r="R13281"/>
    </row>
    <row r="13282" spans="12:18" x14ac:dyDescent="0.25">
      <c r="L13282" t="s">
        <v>1816</v>
      </c>
      <c r="M13282" t="s">
        <v>9134</v>
      </c>
      <c r="N13282" t="s">
        <v>50548</v>
      </c>
      <c r="O13282" s="76" t="s">
        <v>4356</v>
      </c>
      <c r="P13282" s="82">
        <v>1093</v>
      </c>
      <c r="Q13282" s="82" t="s">
        <v>80521</v>
      </c>
      <c r="R13282"/>
    </row>
    <row r="13283" spans="12:18" x14ac:dyDescent="0.25">
      <c r="L13283" t="s">
        <v>1816</v>
      </c>
      <c r="M13283" t="s">
        <v>19444</v>
      </c>
      <c r="N13283" t="s">
        <v>50549</v>
      </c>
      <c r="O13283" s="76" t="s">
        <v>4356</v>
      </c>
      <c r="P13283" s="82">
        <v>2543</v>
      </c>
      <c r="Q13283" s="82" t="s">
        <v>80522</v>
      </c>
      <c r="R13283"/>
    </row>
    <row r="13284" spans="12:18" x14ac:dyDescent="0.25">
      <c r="L13284" t="s">
        <v>1816</v>
      </c>
      <c r="M13284" t="s">
        <v>11147</v>
      </c>
      <c r="N13284" t="s">
        <v>50550</v>
      </c>
      <c r="O13284" s="76" t="s">
        <v>4356</v>
      </c>
      <c r="P13284" s="82">
        <v>977</v>
      </c>
      <c r="Q13284" s="82" t="s">
        <v>80523</v>
      </c>
      <c r="R13284"/>
    </row>
    <row r="13285" spans="12:18" x14ac:dyDescent="0.25">
      <c r="L13285" t="s">
        <v>1816</v>
      </c>
      <c r="M13285" t="s">
        <v>19448</v>
      </c>
      <c r="N13285" t="s">
        <v>50551</v>
      </c>
      <c r="O13285" s="76" t="s">
        <v>4356</v>
      </c>
      <c r="P13285" s="82">
        <v>974</v>
      </c>
      <c r="Q13285" s="82" t="s">
        <v>80525</v>
      </c>
      <c r="R13285"/>
    </row>
    <row r="13286" spans="12:18" x14ac:dyDescent="0.25">
      <c r="L13286" t="s">
        <v>1816</v>
      </c>
      <c r="M13286" t="s">
        <v>11149</v>
      </c>
      <c r="N13286" t="s">
        <v>50552</v>
      </c>
      <c r="O13286" s="76" t="s">
        <v>4366</v>
      </c>
      <c r="P13286" s="82">
        <v>265</v>
      </c>
      <c r="Q13286" s="82" t="s">
        <v>80526</v>
      </c>
      <c r="R13286"/>
    </row>
    <row r="13287" spans="12:18" x14ac:dyDescent="0.25">
      <c r="L13287" t="s">
        <v>1816</v>
      </c>
      <c r="M13287" t="s">
        <v>19450</v>
      </c>
      <c r="N13287" t="s">
        <v>50553</v>
      </c>
      <c r="O13287" s="76" t="s">
        <v>4374</v>
      </c>
      <c r="P13287" s="82">
        <v>20418</v>
      </c>
      <c r="Q13287" s="82" t="s">
        <v>72645</v>
      </c>
      <c r="R13287"/>
    </row>
    <row r="13288" spans="12:18" x14ac:dyDescent="0.25">
      <c r="L13288" t="s">
        <v>1816</v>
      </c>
      <c r="M13288" t="s">
        <v>19452</v>
      </c>
      <c r="N13288" t="s">
        <v>50554</v>
      </c>
      <c r="O13288" s="76" t="s">
        <v>4356</v>
      </c>
      <c r="P13288" s="82">
        <v>1634</v>
      </c>
      <c r="Q13288" s="82" t="s">
        <v>80528</v>
      </c>
      <c r="R13288"/>
    </row>
    <row r="13289" spans="12:18" x14ac:dyDescent="0.25">
      <c r="L13289" t="s">
        <v>1816</v>
      </c>
      <c r="M13289" t="s">
        <v>21295</v>
      </c>
      <c r="N13289" t="s">
        <v>50555</v>
      </c>
      <c r="O13289" s="76" t="s">
        <v>4356</v>
      </c>
      <c r="P13289" s="82">
        <v>1467</v>
      </c>
      <c r="Q13289" s="82" t="s">
        <v>80529</v>
      </c>
      <c r="R13289"/>
    </row>
    <row r="13290" spans="12:18" x14ac:dyDescent="0.25">
      <c r="L13290" t="s">
        <v>1816</v>
      </c>
      <c r="M13290" t="s">
        <v>21296</v>
      </c>
      <c r="N13290" t="s">
        <v>50556</v>
      </c>
      <c r="O13290" s="76" t="s">
        <v>4356</v>
      </c>
      <c r="P13290" s="82">
        <v>950</v>
      </c>
      <c r="Q13290" s="82" t="s">
        <v>80530</v>
      </c>
      <c r="R13290"/>
    </row>
    <row r="13291" spans="12:18" x14ac:dyDescent="0.25">
      <c r="L13291" t="s">
        <v>1816</v>
      </c>
      <c r="M13291" t="s">
        <v>34935</v>
      </c>
      <c r="N13291" t="s">
        <v>50557</v>
      </c>
      <c r="O13291" s="76" t="s">
        <v>4356</v>
      </c>
      <c r="P13291" s="82">
        <v>5301</v>
      </c>
      <c r="Q13291" s="82" t="s">
        <v>80531</v>
      </c>
      <c r="R13291"/>
    </row>
    <row r="13292" spans="12:18" x14ac:dyDescent="0.25">
      <c r="L13292" t="s">
        <v>1816</v>
      </c>
      <c r="M13292" t="s">
        <v>9135</v>
      </c>
      <c r="N13292" t="s">
        <v>50558</v>
      </c>
      <c r="O13292" s="76" t="s">
        <v>4356</v>
      </c>
      <c r="P13292" s="82">
        <v>1991</v>
      </c>
      <c r="Q13292" s="82" t="s">
        <v>80532</v>
      </c>
      <c r="R13292"/>
    </row>
    <row r="13293" spans="12:18" x14ac:dyDescent="0.25">
      <c r="L13293" t="s">
        <v>1816</v>
      </c>
      <c r="M13293" t="s">
        <v>19453</v>
      </c>
      <c r="N13293" t="s">
        <v>50559</v>
      </c>
      <c r="O13293" s="76" t="s">
        <v>4356</v>
      </c>
      <c r="P13293" s="82">
        <v>4363</v>
      </c>
      <c r="Q13293" s="82" t="s">
        <v>80534</v>
      </c>
      <c r="R13293"/>
    </row>
    <row r="13294" spans="12:18" x14ac:dyDescent="0.25">
      <c r="L13294" t="s">
        <v>1816</v>
      </c>
      <c r="M13294" t="s">
        <v>11153</v>
      </c>
      <c r="N13294" t="s">
        <v>50560</v>
      </c>
      <c r="O13294" s="76" t="s">
        <v>4356</v>
      </c>
      <c r="P13294" s="82">
        <v>2445</v>
      </c>
      <c r="Q13294" s="82" t="s">
        <v>80535</v>
      </c>
      <c r="R13294"/>
    </row>
    <row r="13295" spans="12:18" x14ac:dyDescent="0.25">
      <c r="L13295" t="s">
        <v>1816</v>
      </c>
      <c r="M13295" t="s">
        <v>9137</v>
      </c>
      <c r="N13295" t="s">
        <v>50561</v>
      </c>
      <c r="O13295" s="76" t="s">
        <v>4356</v>
      </c>
      <c r="P13295" s="82">
        <v>8568</v>
      </c>
      <c r="Q13295" s="82" t="s">
        <v>80537</v>
      </c>
      <c r="R13295"/>
    </row>
    <row r="13296" spans="12:18" x14ac:dyDescent="0.25">
      <c r="L13296" t="s">
        <v>1816</v>
      </c>
      <c r="M13296" t="s">
        <v>19455</v>
      </c>
      <c r="N13296" t="s">
        <v>50562</v>
      </c>
      <c r="O13296" s="76" t="s">
        <v>4356</v>
      </c>
      <c r="P13296" s="82">
        <v>3902</v>
      </c>
      <c r="Q13296" s="82" t="s">
        <v>80538</v>
      </c>
      <c r="R13296"/>
    </row>
    <row r="13297" spans="12:18" x14ac:dyDescent="0.25">
      <c r="L13297" t="s">
        <v>1816</v>
      </c>
      <c r="M13297" t="s">
        <v>9138</v>
      </c>
      <c r="N13297" t="s">
        <v>50563</v>
      </c>
      <c r="O13297" s="76" t="s">
        <v>4356</v>
      </c>
      <c r="P13297" s="82">
        <v>1696</v>
      </c>
      <c r="Q13297" s="82" t="s">
        <v>80539</v>
      </c>
      <c r="R13297"/>
    </row>
    <row r="13298" spans="12:18" x14ac:dyDescent="0.25">
      <c r="L13298" t="s">
        <v>1816</v>
      </c>
      <c r="M13298" t="s">
        <v>11176</v>
      </c>
      <c r="N13298" t="s">
        <v>50564</v>
      </c>
      <c r="O13298" s="76" t="s">
        <v>4356</v>
      </c>
      <c r="P13298" s="82">
        <v>6961</v>
      </c>
      <c r="Q13298" s="82" t="s">
        <v>80582</v>
      </c>
      <c r="R13298"/>
    </row>
    <row r="13299" spans="12:18" x14ac:dyDescent="0.25">
      <c r="L13299" t="s">
        <v>1816</v>
      </c>
      <c r="M13299" t="s">
        <v>21298</v>
      </c>
      <c r="N13299" t="s">
        <v>50565</v>
      </c>
      <c r="O13299" s="76" t="s">
        <v>4356</v>
      </c>
      <c r="P13299" s="82">
        <v>2247</v>
      </c>
      <c r="Q13299" s="82" t="s">
        <v>80540</v>
      </c>
      <c r="R13299"/>
    </row>
    <row r="13300" spans="12:18" x14ac:dyDescent="0.25">
      <c r="L13300" t="s">
        <v>1816</v>
      </c>
      <c r="M13300" t="s">
        <v>19457</v>
      </c>
      <c r="N13300" t="s">
        <v>50566</v>
      </c>
      <c r="O13300" s="76" t="s">
        <v>4356</v>
      </c>
      <c r="P13300" s="82">
        <v>1392</v>
      </c>
      <c r="Q13300" s="82" t="s">
        <v>80542</v>
      </c>
      <c r="R13300"/>
    </row>
    <row r="13301" spans="12:18" x14ac:dyDescent="0.25">
      <c r="L13301" t="s">
        <v>1816</v>
      </c>
      <c r="M13301" t="s">
        <v>21299</v>
      </c>
      <c r="N13301" t="s">
        <v>50567</v>
      </c>
      <c r="O13301" s="76" t="s">
        <v>4356</v>
      </c>
      <c r="P13301" s="82">
        <v>4469</v>
      </c>
      <c r="Q13301" s="82" t="s">
        <v>80543</v>
      </c>
      <c r="R13301"/>
    </row>
    <row r="13302" spans="12:18" x14ac:dyDescent="0.25">
      <c r="L13302" t="s">
        <v>1816</v>
      </c>
      <c r="M13302" t="s">
        <v>21300</v>
      </c>
      <c r="N13302" t="s">
        <v>50568</v>
      </c>
      <c r="O13302" s="76" t="s">
        <v>4356</v>
      </c>
      <c r="P13302" s="82">
        <v>2262</v>
      </c>
      <c r="Q13302" s="82" t="s">
        <v>80545</v>
      </c>
      <c r="R13302"/>
    </row>
    <row r="13303" spans="12:18" x14ac:dyDescent="0.25">
      <c r="L13303" t="s">
        <v>1816</v>
      </c>
      <c r="M13303" t="s">
        <v>19460</v>
      </c>
      <c r="N13303" t="s">
        <v>50569</v>
      </c>
      <c r="O13303" s="76" t="s">
        <v>4374</v>
      </c>
      <c r="P13303" s="82">
        <v>8279</v>
      </c>
      <c r="Q13303" s="82" t="s">
        <v>72645</v>
      </c>
      <c r="R13303"/>
    </row>
    <row r="13304" spans="12:18" x14ac:dyDescent="0.25">
      <c r="L13304" t="s">
        <v>1816</v>
      </c>
      <c r="M13304" t="s">
        <v>21301</v>
      </c>
      <c r="N13304" t="s">
        <v>50570</v>
      </c>
      <c r="O13304" s="76" t="s">
        <v>4374</v>
      </c>
      <c r="P13304" s="82">
        <v>2067</v>
      </c>
      <c r="Q13304" s="82" t="s">
        <v>80546</v>
      </c>
      <c r="R13304"/>
    </row>
    <row r="13305" spans="12:18" x14ac:dyDescent="0.25">
      <c r="L13305" t="s">
        <v>1816</v>
      </c>
      <c r="M13305" t="s">
        <v>11155</v>
      </c>
      <c r="N13305" t="s">
        <v>50571</v>
      </c>
      <c r="O13305" s="76" t="s">
        <v>4356</v>
      </c>
      <c r="P13305" s="82">
        <v>4437</v>
      </c>
      <c r="Q13305" s="82" t="s">
        <v>80541</v>
      </c>
      <c r="R13305"/>
    </row>
    <row r="13306" spans="12:18" x14ac:dyDescent="0.25">
      <c r="L13306" t="s">
        <v>1816</v>
      </c>
      <c r="M13306" t="s">
        <v>9115</v>
      </c>
      <c r="N13306" t="s">
        <v>50572</v>
      </c>
      <c r="O13306" s="76" t="s">
        <v>4356</v>
      </c>
      <c r="P13306" s="82">
        <v>667</v>
      </c>
      <c r="Q13306" s="82" t="s">
        <v>80452</v>
      </c>
      <c r="R13306"/>
    </row>
    <row r="13307" spans="12:18" x14ac:dyDescent="0.25">
      <c r="L13307" t="s">
        <v>1816</v>
      </c>
      <c r="M13307" t="s">
        <v>34919</v>
      </c>
      <c r="N13307" t="s">
        <v>50573</v>
      </c>
      <c r="O13307" s="76" t="s">
        <v>4356</v>
      </c>
      <c r="P13307" s="82">
        <v>1087</v>
      </c>
      <c r="Q13307" s="82" t="s">
        <v>80453</v>
      </c>
      <c r="R13307"/>
    </row>
    <row r="13308" spans="12:18" x14ac:dyDescent="0.25">
      <c r="L13308" t="s">
        <v>1816</v>
      </c>
      <c r="M13308" t="s">
        <v>9117</v>
      </c>
      <c r="N13308" t="s">
        <v>50574</v>
      </c>
      <c r="O13308" s="76" t="s">
        <v>4356</v>
      </c>
      <c r="P13308" s="82">
        <v>649</v>
      </c>
      <c r="Q13308" s="82" t="s">
        <v>80462</v>
      </c>
      <c r="R13308"/>
    </row>
    <row r="13309" spans="12:18" x14ac:dyDescent="0.25">
      <c r="L13309" t="s">
        <v>1816</v>
      </c>
      <c r="M13309" t="s">
        <v>11107</v>
      </c>
      <c r="N13309" t="s">
        <v>50575</v>
      </c>
      <c r="O13309" s="76" t="s">
        <v>4356</v>
      </c>
      <c r="P13309" s="82">
        <v>4447</v>
      </c>
      <c r="Q13309" s="82" t="s">
        <v>80463</v>
      </c>
      <c r="R13309"/>
    </row>
    <row r="13310" spans="12:18" x14ac:dyDescent="0.25">
      <c r="L13310" t="s">
        <v>1816</v>
      </c>
      <c r="M13310" t="s">
        <v>21285</v>
      </c>
      <c r="N13310" t="s">
        <v>50576</v>
      </c>
      <c r="O13310" s="76" t="s">
        <v>4356</v>
      </c>
      <c r="P13310" s="82">
        <v>1181</v>
      </c>
      <c r="Q13310" s="82" t="s">
        <v>80465</v>
      </c>
      <c r="R13310"/>
    </row>
    <row r="13311" spans="12:18" x14ac:dyDescent="0.25">
      <c r="L13311" t="s">
        <v>1816</v>
      </c>
      <c r="M13311" t="s">
        <v>11115</v>
      </c>
      <c r="N13311" t="s">
        <v>50577</v>
      </c>
      <c r="O13311" s="76" t="s">
        <v>4356</v>
      </c>
      <c r="P13311" s="82">
        <v>815</v>
      </c>
      <c r="Q13311" s="82" t="s">
        <v>80479</v>
      </c>
      <c r="R13311"/>
    </row>
    <row r="13312" spans="12:18" x14ac:dyDescent="0.25">
      <c r="L13312" t="s">
        <v>1816</v>
      </c>
      <c r="M13312" t="s">
        <v>11117</v>
      </c>
      <c r="N13312" t="s">
        <v>50578</v>
      </c>
      <c r="O13312" s="76" t="s">
        <v>4356</v>
      </c>
      <c r="P13312" s="82">
        <v>1475</v>
      </c>
      <c r="Q13312" s="82" t="s">
        <v>80480</v>
      </c>
      <c r="R13312"/>
    </row>
    <row r="13313" spans="12:18" x14ac:dyDescent="0.25">
      <c r="L13313" t="s">
        <v>1816</v>
      </c>
      <c r="M13313" t="s">
        <v>9121</v>
      </c>
      <c r="N13313" t="s">
        <v>50579</v>
      </c>
      <c r="O13313" s="76" t="s">
        <v>4356</v>
      </c>
      <c r="P13313" s="82">
        <v>1271</v>
      </c>
      <c r="Q13313" s="82" t="s">
        <v>80481</v>
      </c>
      <c r="R13313"/>
    </row>
    <row r="13314" spans="12:18" x14ac:dyDescent="0.25">
      <c r="L13314" t="s">
        <v>1816</v>
      </c>
      <c r="M13314" t="s">
        <v>9122</v>
      </c>
      <c r="N13314" t="s">
        <v>50580</v>
      </c>
      <c r="O13314" s="76" t="s">
        <v>4356</v>
      </c>
      <c r="P13314" s="82">
        <v>969</v>
      </c>
      <c r="Q13314" s="82" t="s">
        <v>80487</v>
      </c>
      <c r="R13314"/>
    </row>
    <row r="13315" spans="12:18" x14ac:dyDescent="0.25">
      <c r="L13315" t="s">
        <v>1816</v>
      </c>
      <c r="M13315" t="s">
        <v>34925</v>
      </c>
      <c r="N13315" t="s">
        <v>50581</v>
      </c>
      <c r="O13315" s="76" t="s">
        <v>4356</v>
      </c>
      <c r="P13315" s="82">
        <v>4773</v>
      </c>
      <c r="Q13315" s="82" t="s">
        <v>80482</v>
      </c>
      <c r="R13315"/>
    </row>
    <row r="13316" spans="12:18" x14ac:dyDescent="0.25">
      <c r="L13316" t="s">
        <v>1816</v>
      </c>
      <c r="M13316" t="s">
        <v>11118</v>
      </c>
      <c r="N13316" t="s">
        <v>50582</v>
      </c>
      <c r="O13316" s="76" t="s">
        <v>4356</v>
      </c>
      <c r="P13316" s="82">
        <v>1003</v>
      </c>
      <c r="Q13316" s="82" t="s">
        <v>80483</v>
      </c>
      <c r="R13316"/>
    </row>
    <row r="13317" spans="12:18" x14ac:dyDescent="0.25">
      <c r="L13317" t="s">
        <v>1816</v>
      </c>
      <c r="M13317" t="s">
        <v>19434</v>
      </c>
      <c r="N13317" t="s">
        <v>50583</v>
      </c>
      <c r="O13317" s="76" t="s">
        <v>4356</v>
      </c>
      <c r="P13317" s="82">
        <v>698</v>
      </c>
      <c r="Q13317" s="82" t="s">
        <v>80484</v>
      </c>
      <c r="R13317"/>
    </row>
    <row r="13318" spans="12:18" x14ac:dyDescent="0.25">
      <c r="L13318" t="s">
        <v>1816</v>
      </c>
      <c r="M13318" t="s">
        <v>11121</v>
      </c>
      <c r="N13318" t="s">
        <v>50584</v>
      </c>
      <c r="O13318" s="76" t="s">
        <v>4356</v>
      </c>
      <c r="P13318" s="82">
        <v>1450</v>
      </c>
      <c r="Q13318" s="82" t="s">
        <v>80485</v>
      </c>
      <c r="R13318"/>
    </row>
    <row r="13319" spans="12:18" x14ac:dyDescent="0.25">
      <c r="L13319" t="s">
        <v>1816</v>
      </c>
      <c r="M13319" t="s">
        <v>21289</v>
      </c>
      <c r="N13319" t="s">
        <v>50585</v>
      </c>
      <c r="O13319" s="76" t="s">
        <v>4356</v>
      </c>
      <c r="P13319" s="82">
        <v>439</v>
      </c>
      <c r="Q13319" s="82" t="s">
        <v>80486</v>
      </c>
      <c r="R13319"/>
    </row>
    <row r="13320" spans="12:18" x14ac:dyDescent="0.25">
      <c r="L13320" t="s">
        <v>1816</v>
      </c>
      <c r="M13320" t="s">
        <v>11123</v>
      </c>
      <c r="N13320" t="s">
        <v>50586</v>
      </c>
      <c r="O13320" s="76" t="s">
        <v>4356</v>
      </c>
      <c r="P13320" s="82">
        <v>2170</v>
      </c>
      <c r="Q13320" s="82" t="s">
        <v>80488</v>
      </c>
      <c r="R13320"/>
    </row>
    <row r="13321" spans="12:18" x14ac:dyDescent="0.25">
      <c r="L13321" t="s">
        <v>1816</v>
      </c>
      <c r="M13321" t="s">
        <v>34931</v>
      </c>
      <c r="N13321" t="s">
        <v>50587</v>
      </c>
      <c r="O13321" s="76" t="s">
        <v>4356</v>
      </c>
      <c r="P13321" s="82">
        <v>479</v>
      </c>
      <c r="Q13321" s="82" t="s">
        <v>80504</v>
      </c>
      <c r="R13321"/>
    </row>
    <row r="13322" spans="12:18" x14ac:dyDescent="0.25">
      <c r="L13322" t="s">
        <v>1816</v>
      </c>
      <c r="M13322" t="s">
        <v>11141</v>
      </c>
      <c r="N13322" t="s">
        <v>50588</v>
      </c>
      <c r="O13322" s="76" t="s">
        <v>4366</v>
      </c>
      <c r="P13322" s="82">
        <v>1377</v>
      </c>
      <c r="Q13322" s="82" t="s">
        <v>80513</v>
      </c>
      <c r="R13322"/>
    </row>
    <row r="13323" spans="12:18" x14ac:dyDescent="0.25">
      <c r="L13323" t="s">
        <v>1816</v>
      </c>
      <c r="M13323" t="s">
        <v>11151</v>
      </c>
      <c r="N13323" t="s">
        <v>50589</v>
      </c>
      <c r="O13323" s="76" t="s">
        <v>4356</v>
      </c>
      <c r="P13323" s="82">
        <v>2541</v>
      </c>
      <c r="Q13323" s="82" t="s">
        <v>80527</v>
      </c>
      <c r="R13323"/>
    </row>
    <row r="13324" spans="12:18" x14ac:dyDescent="0.25">
      <c r="L13324" t="s">
        <v>1816</v>
      </c>
      <c r="M13324" t="s">
        <v>9136</v>
      </c>
      <c r="N13324" t="s">
        <v>50590</v>
      </c>
      <c r="O13324" s="76" t="s">
        <v>4356</v>
      </c>
      <c r="P13324" s="82">
        <v>1893</v>
      </c>
      <c r="Q13324" s="82" t="s">
        <v>80533</v>
      </c>
      <c r="R13324"/>
    </row>
    <row r="13325" spans="12:18" x14ac:dyDescent="0.25">
      <c r="L13325" t="s">
        <v>1816</v>
      </c>
      <c r="M13325" t="s">
        <v>21297</v>
      </c>
      <c r="N13325" t="s">
        <v>50591</v>
      </c>
      <c r="O13325" s="76" t="s">
        <v>4356</v>
      </c>
      <c r="P13325" s="82">
        <v>4243</v>
      </c>
      <c r="Q13325" s="82" t="s">
        <v>80536</v>
      </c>
      <c r="R13325"/>
    </row>
    <row r="13326" spans="12:18" x14ac:dyDescent="0.25">
      <c r="L13326" t="s">
        <v>1816</v>
      </c>
      <c r="M13326" t="s">
        <v>21302</v>
      </c>
      <c r="N13326" t="s">
        <v>50592</v>
      </c>
      <c r="O13326" s="76" t="s">
        <v>4356</v>
      </c>
      <c r="P13326" s="82">
        <v>4892</v>
      </c>
      <c r="Q13326" s="82" t="s">
        <v>80583</v>
      </c>
      <c r="R13326"/>
    </row>
    <row r="13327" spans="12:18" x14ac:dyDescent="0.25">
      <c r="L13327" t="s">
        <v>1816</v>
      </c>
      <c r="M13327" t="s">
        <v>11188</v>
      </c>
      <c r="N13327" t="s">
        <v>50593</v>
      </c>
      <c r="O13327" s="76" t="s">
        <v>4356</v>
      </c>
      <c r="P13327" s="82">
        <v>1002</v>
      </c>
      <c r="Q13327" s="82" t="s">
        <v>80604</v>
      </c>
      <c r="R13327"/>
    </row>
    <row r="13328" spans="12:18" x14ac:dyDescent="0.25">
      <c r="L13328" t="s">
        <v>1816</v>
      </c>
      <c r="M13328" t="s">
        <v>11190</v>
      </c>
      <c r="N13328" t="s">
        <v>50594</v>
      </c>
      <c r="O13328" s="76" t="s">
        <v>4356</v>
      </c>
      <c r="P13328" s="82">
        <v>357</v>
      </c>
      <c r="Q13328" s="82" t="s">
        <v>80605</v>
      </c>
      <c r="R13328"/>
    </row>
    <row r="13329" spans="12:18" x14ac:dyDescent="0.25">
      <c r="L13329" t="s">
        <v>1816</v>
      </c>
      <c r="M13329" t="s">
        <v>11206</v>
      </c>
      <c r="N13329" t="s">
        <v>50595</v>
      </c>
      <c r="O13329" s="76" t="s">
        <v>4374</v>
      </c>
      <c r="P13329" s="82">
        <v>2295</v>
      </c>
      <c r="Q13329" s="82" t="s">
        <v>80634</v>
      </c>
      <c r="R13329"/>
    </row>
    <row r="13330" spans="12:18" x14ac:dyDescent="0.25">
      <c r="L13330" t="s">
        <v>1816</v>
      </c>
      <c r="M13330" t="s">
        <v>11241</v>
      </c>
      <c r="N13330" t="s">
        <v>50596</v>
      </c>
      <c r="O13330" s="76" t="s">
        <v>4356</v>
      </c>
      <c r="P13330" s="82">
        <v>613</v>
      </c>
      <c r="Q13330" s="82" t="s">
        <v>80703</v>
      </c>
      <c r="R13330"/>
    </row>
    <row r="13331" spans="12:18" x14ac:dyDescent="0.25">
      <c r="L13331" t="s">
        <v>1816</v>
      </c>
      <c r="M13331" t="s">
        <v>19550</v>
      </c>
      <c r="N13331" t="s">
        <v>50597</v>
      </c>
      <c r="O13331" s="76" t="s">
        <v>4356</v>
      </c>
      <c r="P13331" s="82">
        <v>154</v>
      </c>
      <c r="Q13331" s="82" t="s">
        <v>80704</v>
      </c>
      <c r="R13331"/>
    </row>
    <row r="13332" spans="12:18" x14ac:dyDescent="0.25">
      <c r="L13332" t="s">
        <v>1816</v>
      </c>
      <c r="M13332" t="s">
        <v>19566</v>
      </c>
      <c r="N13332" t="s">
        <v>50598</v>
      </c>
      <c r="O13332" s="76" t="s">
        <v>4356</v>
      </c>
      <c r="P13332" s="82">
        <v>1203</v>
      </c>
      <c r="Q13332" s="82" t="s">
        <v>80731</v>
      </c>
      <c r="R13332"/>
    </row>
    <row r="13333" spans="12:18" x14ac:dyDescent="0.25">
      <c r="L13333" t="s">
        <v>1816</v>
      </c>
      <c r="M13333" t="s">
        <v>11159</v>
      </c>
      <c r="N13333" t="s">
        <v>50599</v>
      </c>
      <c r="O13333" s="76" t="s">
        <v>4356</v>
      </c>
      <c r="P13333" s="82">
        <v>1163</v>
      </c>
      <c r="Q13333" s="82" t="s">
        <v>80547</v>
      </c>
      <c r="R13333"/>
    </row>
    <row r="13334" spans="12:18" x14ac:dyDescent="0.25">
      <c r="L13334" t="s">
        <v>1816</v>
      </c>
      <c r="M13334" t="s">
        <v>9139</v>
      </c>
      <c r="N13334" t="s">
        <v>50600</v>
      </c>
      <c r="O13334" s="76" t="s">
        <v>4356</v>
      </c>
      <c r="P13334" s="82">
        <v>5026</v>
      </c>
      <c r="Q13334" s="82" t="s">
        <v>80548</v>
      </c>
      <c r="R13334"/>
    </row>
    <row r="13335" spans="12:18" x14ac:dyDescent="0.25">
      <c r="L13335" t="s">
        <v>1816</v>
      </c>
      <c r="M13335" t="s">
        <v>9140</v>
      </c>
      <c r="N13335" t="s">
        <v>50601</v>
      </c>
      <c r="O13335" s="76" t="s">
        <v>4356</v>
      </c>
      <c r="P13335" s="82">
        <v>567</v>
      </c>
      <c r="Q13335" s="82" t="s">
        <v>80549</v>
      </c>
      <c r="R13335"/>
    </row>
    <row r="13336" spans="12:18" x14ac:dyDescent="0.25">
      <c r="L13336" t="s">
        <v>1816</v>
      </c>
      <c r="M13336" t="s">
        <v>19462</v>
      </c>
      <c r="N13336" t="s">
        <v>50602</v>
      </c>
      <c r="O13336" s="76" t="s">
        <v>4356</v>
      </c>
      <c r="P13336" s="82">
        <v>692</v>
      </c>
      <c r="Q13336" s="82" t="s">
        <v>80550</v>
      </c>
      <c r="R13336"/>
    </row>
    <row r="13337" spans="12:18" x14ac:dyDescent="0.25">
      <c r="L13337" t="s">
        <v>1816</v>
      </c>
      <c r="M13337" t="s">
        <v>19464</v>
      </c>
      <c r="N13337" t="s">
        <v>50603</v>
      </c>
      <c r="O13337" s="76" t="s">
        <v>4356</v>
      </c>
      <c r="P13337" s="82">
        <v>1205</v>
      </c>
      <c r="Q13337" s="82" t="s">
        <v>80551</v>
      </c>
      <c r="R13337"/>
    </row>
    <row r="13338" spans="12:18" x14ac:dyDescent="0.25">
      <c r="L13338" t="s">
        <v>1816</v>
      </c>
      <c r="M13338" t="s">
        <v>11161</v>
      </c>
      <c r="N13338" t="s">
        <v>50604</v>
      </c>
      <c r="O13338" s="76" t="s">
        <v>4356</v>
      </c>
      <c r="P13338" s="82">
        <v>934</v>
      </c>
      <c r="Q13338" s="82" t="s">
        <v>80552</v>
      </c>
      <c r="R13338"/>
    </row>
    <row r="13339" spans="12:18" x14ac:dyDescent="0.25">
      <c r="L13339" t="s">
        <v>1816</v>
      </c>
      <c r="M13339" t="s">
        <v>19466</v>
      </c>
      <c r="N13339" t="s">
        <v>50605</v>
      </c>
      <c r="O13339" s="76" t="s">
        <v>4356</v>
      </c>
      <c r="P13339" s="82">
        <v>979</v>
      </c>
      <c r="Q13339" s="82" t="s">
        <v>80553</v>
      </c>
      <c r="R13339"/>
    </row>
    <row r="13340" spans="12:18" x14ac:dyDescent="0.25">
      <c r="L13340" t="s">
        <v>1816</v>
      </c>
      <c r="M13340" t="s">
        <v>10829</v>
      </c>
      <c r="N13340" t="s">
        <v>50606</v>
      </c>
      <c r="O13340" s="76" t="s">
        <v>4356</v>
      </c>
      <c r="P13340" s="82">
        <v>1421</v>
      </c>
      <c r="Q13340" s="82" t="s">
        <v>80554</v>
      </c>
      <c r="R13340"/>
    </row>
    <row r="13341" spans="12:18" x14ac:dyDescent="0.25">
      <c r="L13341" t="s">
        <v>1816</v>
      </c>
      <c r="M13341" t="s">
        <v>19468</v>
      </c>
      <c r="N13341" t="s">
        <v>50607</v>
      </c>
      <c r="O13341" s="76" t="s">
        <v>4356</v>
      </c>
      <c r="P13341" s="82">
        <v>601</v>
      </c>
      <c r="Q13341" s="82" t="s">
        <v>80555</v>
      </c>
      <c r="R13341"/>
    </row>
    <row r="13342" spans="12:18" x14ac:dyDescent="0.25">
      <c r="L13342" t="s">
        <v>1816</v>
      </c>
      <c r="M13342" t="s">
        <v>34936</v>
      </c>
      <c r="N13342" t="s">
        <v>50608</v>
      </c>
      <c r="O13342" s="76" t="s">
        <v>4366</v>
      </c>
      <c r="P13342" s="82">
        <v>152</v>
      </c>
      <c r="Q13342" s="82" t="s">
        <v>80556</v>
      </c>
      <c r="R13342"/>
    </row>
    <row r="13343" spans="12:18" x14ac:dyDescent="0.25">
      <c r="L13343" t="s">
        <v>1816</v>
      </c>
      <c r="M13343" t="s">
        <v>12761</v>
      </c>
      <c r="N13343" t="s">
        <v>50609</v>
      </c>
      <c r="O13343" s="76" t="s">
        <v>4356</v>
      </c>
      <c r="P13343" s="82">
        <v>1702</v>
      </c>
      <c r="Q13343" s="82" t="s">
        <v>80557</v>
      </c>
      <c r="R13343"/>
    </row>
    <row r="13344" spans="12:18" x14ac:dyDescent="0.25">
      <c r="L13344" t="s">
        <v>1816</v>
      </c>
      <c r="M13344" t="s">
        <v>9126</v>
      </c>
      <c r="N13344" t="s">
        <v>50610</v>
      </c>
      <c r="O13344" s="76" t="s">
        <v>4356</v>
      </c>
      <c r="P13344" s="82">
        <v>427</v>
      </c>
      <c r="Q13344" s="82" t="s">
        <v>80491</v>
      </c>
      <c r="R13344"/>
    </row>
    <row r="13345" spans="12:18" x14ac:dyDescent="0.25">
      <c r="L13345" t="s">
        <v>1816</v>
      </c>
      <c r="M13345" t="s">
        <v>19438</v>
      </c>
      <c r="N13345" t="s">
        <v>50611</v>
      </c>
      <c r="O13345" s="76" t="s">
        <v>4356</v>
      </c>
      <c r="P13345" s="82">
        <v>574</v>
      </c>
      <c r="Q13345" s="82" t="s">
        <v>80506</v>
      </c>
      <c r="R13345"/>
    </row>
    <row r="13346" spans="12:18" x14ac:dyDescent="0.25">
      <c r="L13346" t="s">
        <v>1816</v>
      </c>
      <c r="M13346" t="s">
        <v>19446</v>
      </c>
      <c r="N13346" t="s">
        <v>50612</v>
      </c>
      <c r="O13346" s="76" t="s">
        <v>4356</v>
      </c>
      <c r="P13346" s="82">
        <v>687</v>
      </c>
      <c r="Q13346" s="82" t="s">
        <v>80524</v>
      </c>
      <c r="R13346"/>
    </row>
    <row r="13347" spans="12:18" x14ac:dyDescent="0.25">
      <c r="L13347" t="s">
        <v>1816</v>
      </c>
      <c r="M13347" t="s">
        <v>19477</v>
      </c>
      <c r="N13347" t="s">
        <v>50613</v>
      </c>
      <c r="O13347" s="76" t="s">
        <v>4356</v>
      </c>
      <c r="P13347" s="82">
        <v>653</v>
      </c>
      <c r="Q13347" s="82" t="s">
        <v>80564</v>
      </c>
      <c r="R13347"/>
    </row>
    <row r="13348" spans="12:18" x14ac:dyDescent="0.25">
      <c r="L13348" t="s">
        <v>1816</v>
      </c>
      <c r="M13348" t="s">
        <v>34943</v>
      </c>
      <c r="N13348" t="s">
        <v>50614</v>
      </c>
      <c r="O13348" s="76" t="s">
        <v>4356</v>
      </c>
      <c r="P13348" s="82">
        <v>1449</v>
      </c>
      <c r="Q13348" s="82" t="s">
        <v>80587</v>
      </c>
      <c r="R13348"/>
    </row>
    <row r="13349" spans="12:18" x14ac:dyDescent="0.25">
      <c r="L13349" t="s">
        <v>1816</v>
      </c>
      <c r="M13349" t="s">
        <v>19505</v>
      </c>
      <c r="N13349" t="s">
        <v>50615</v>
      </c>
      <c r="O13349" s="76" t="s">
        <v>4356</v>
      </c>
      <c r="P13349" s="82">
        <v>1389</v>
      </c>
      <c r="Q13349" s="82" t="s">
        <v>80613</v>
      </c>
      <c r="R13349"/>
    </row>
    <row r="13350" spans="12:18" x14ac:dyDescent="0.25">
      <c r="L13350" t="s">
        <v>1816</v>
      </c>
      <c r="M13350" t="s">
        <v>19507</v>
      </c>
      <c r="N13350" t="s">
        <v>50616</v>
      </c>
      <c r="O13350" s="76" t="s">
        <v>4356</v>
      </c>
      <c r="P13350" s="82">
        <v>894</v>
      </c>
      <c r="Q13350" s="82" t="s">
        <v>80614</v>
      </c>
      <c r="R13350"/>
    </row>
    <row r="13351" spans="12:18" x14ac:dyDescent="0.25">
      <c r="L13351" t="s">
        <v>1816</v>
      </c>
      <c r="M13351" t="s">
        <v>9155</v>
      </c>
      <c r="N13351" t="s">
        <v>50617</v>
      </c>
      <c r="O13351" s="76" t="s">
        <v>4374</v>
      </c>
      <c r="P13351" s="82">
        <v>8740</v>
      </c>
      <c r="Q13351" s="82" t="s">
        <v>72645</v>
      </c>
      <c r="R13351"/>
    </row>
    <row r="13352" spans="12:18" x14ac:dyDescent="0.25">
      <c r="L13352" t="s">
        <v>1816</v>
      </c>
      <c r="M13352" t="s">
        <v>21326</v>
      </c>
      <c r="N13352" t="s">
        <v>50618</v>
      </c>
      <c r="O13352" s="76" t="s">
        <v>4356</v>
      </c>
      <c r="P13352" s="82">
        <v>1106</v>
      </c>
      <c r="Q13352" s="82" t="s">
        <v>80702</v>
      </c>
      <c r="R13352"/>
    </row>
    <row r="13353" spans="12:18" x14ac:dyDescent="0.25">
      <c r="L13353" t="s">
        <v>1816</v>
      </c>
      <c r="M13353" t="s">
        <v>11243</v>
      </c>
      <c r="N13353" t="s">
        <v>50619</v>
      </c>
      <c r="O13353" s="76" t="s">
        <v>4356</v>
      </c>
      <c r="P13353" s="82">
        <v>1734</v>
      </c>
      <c r="Q13353" s="82" t="s">
        <v>80712</v>
      </c>
      <c r="R13353"/>
    </row>
    <row r="13354" spans="12:18" x14ac:dyDescent="0.25">
      <c r="L13354" t="s">
        <v>1816</v>
      </c>
      <c r="M13354" t="s">
        <v>21329</v>
      </c>
      <c r="N13354" t="s">
        <v>50620</v>
      </c>
      <c r="O13354" s="76" t="s">
        <v>4356</v>
      </c>
      <c r="P13354" s="82">
        <v>174</v>
      </c>
      <c r="Q13354" s="82" t="s">
        <v>80714</v>
      </c>
      <c r="R13354"/>
    </row>
    <row r="13355" spans="12:18" x14ac:dyDescent="0.25">
      <c r="L13355" t="s">
        <v>1816</v>
      </c>
      <c r="M13355" t="s">
        <v>27169</v>
      </c>
      <c r="N13355" t="s">
        <v>50621</v>
      </c>
      <c r="O13355" s="76" t="s">
        <v>4356</v>
      </c>
      <c r="P13355" s="82">
        <v>1161</v>
      </c>
      <c r="Q13355" s="82" t="s">
        <v>80735</v>
      </c>
      <c r="R13355"/>
    </row>
    <row r="13356" spans="12:18" x14ac:dyDescent="0.25">
      <c r="L13356" t="s">
        <v>1816</v>
      </c>
      <c r="M13356" t="s">
        <v>21334</v>
      </c>
      <c r="N13356" t="s">
        <v>50622</v>
      </c>
      <c r="O13356" s="76" t="s">
        <v>4356</v>
      </c>
      <c r="P13356" s="82">
        <v>1445</v>
      </c>
      <c r="Q13356" s="82" t="s">
        <v>80725</v>
      </c>
      <c r="R13356"/>
    </row>
    <row r="13357" spans="12:18" x14ac:dyDescent="0.25">
      <c r="L13357" t="s">
        <v>1816</v>
      </c>
      <c r="M13357" t="s">
        <v>11253</v>
      </c>
      <c r="N13357" t="s">
        <v>50623</v>
      </c>
      <c r="O13357" s="76" t="s">
        <v>4356</v>
      </c>
      <c r="P13357" s="82">
        <v>1039</v>
      </c>
      <c r="Q13357" s="82" t="s">
        <v>80734</v>
      </c>
      <c r="R13357"/>
    </row>
    <row r="13358" spans="12:18" x14ac:dyDescent="0.25">
      <c r="L13358" t="s">
        <v>1816</v>
      </c>
      <c r="M13358" t="s">
        <v>19471</v>
      </c>
      <c r="N13358" t="s">
        <v>50624</v>
      </c>
      <c r="O13358" s="76" t="s">
        <v>4374</v>
      </c>
      <c r="P13358" s="82">
        <v>3233</v>
      </c>
      <c r="Q13358" s="82" t="s">
        <v>80558</v>
      </c>
      <c r="R13358"/>
    </row>
    <row r="13359" spans="12:18" x14ac:dyDescent="0.25">
      <c r="L13359" t="s">
        <v>1816</v>
      </c>
      <c r="M13359" t="s">
        <v>21288</v>
      </c>
      <c r="N13359" t="s">
        <v>50625</v>
      </c>
      <c r="O13359" s="76" t="s">
        <v>4356</v>
      </c>
      <c r="P13359" s="82">
        <v>553</v>
      </c>
      <c r="Q13359" s="82" t="s">
        <v>80474</v>
      </c>
      <c r="R13359"/>
    </row>
    <row r="13360" spans="12:18" x14ac:dyDescent="0.25">
      <c r="L13360" t="s">
        <v>1816</v>
      </c>
      <c r="M13360" t="s">
        <v>11157</v>
      </c>
      <c r="N13360" t="s">
        <v>50626</v>
      </c>
      <c r="O13360" s="76" t="s">
        <v>4356</v>
      </c>
      <c r="P13360" s="82">
        <v>272</v>
      </c>
      <c r="Q13360" s="82" t="s">
        <v>80544</v>
      </c>
      <c r="R13360"/>
    </row>
    <row r="13361" spans="12:18" x14ac:dyDescent="0.25">
      <c r="L13361" t="s">
        <v>1816</v>
      </c>
      <c r="M13361" t="s">
        <v>9145</v>
      </c>
      <c r="N13361" t="s">
        <v>50627</v>
      </c>
      <c r="O13361" s="76" t="s">
        <v>4356</v>
      </c>
      <c r="P13361" s="82">
        <v>2391</v>
      </c>
      <c r="Q13361" s="82" t="s">
        <v>80594</v>
      </c>
      <c r="R13361"/>
    </row>
    <row r="13362" spans="12:18" x14ac:dyDescent="0.25">
      <c r="L13362" t="s">
        <v>1816</v>
      </c>
      <c r="M13362" t="s">
        <v>19473</v>
      </c>
      <c r="N13362" t="s">
        <v>50628</v>
      </c>
      <c r="O13362" s="76" t="s">
        <v>4356</v>
      </c>
      <c r="P13362" s="82">
        <v>785</v>
      </c>
      <c r="Q13362" s="82" t="s">
        <v>80559</v>
      </c>
      <c r="R13362"/>
    </row>
    <row r="13363" spans="12:18" x14ac:dyDescent="0.25">
      <c r="L13363" t="s">
        <v>1816</v>
      </c>
      <c r="M13363" t="s">
        <v>34937</v>
      </c>
      <c r="N13363" t="s">
        <v>50629</v>
      </c>
      <c r="O13363" s="76" t="s">
        <v>4374</v>
      </c>
      <c r="P13363" s="82">
        <v>7609</v>
      </c>
      <c r="Q13363" s="82" t="s">
        <v>72645</v>
      </c>
      <c r="R13363"/>
    </row>
    <row r="13364" spans="12:18" x14ac:dyDescent="0.25">
      <c r="L13364" t="s">
        <v>1816</v>
      </c>
      <c r="M13364" t="s">
        <v>19475</v>
      </c>
      <c r="N13364" t="s">
        <v>50630</v>
      </c>
      <c r="O13364" s="76" t="s">
        <v>4356</v>
      </c>
      <c r="P13364" s="82">
        <v>358</v>
      </c>
      <c r="Q13364" s="82" t="s">
        <v>80560</v>
      </c>
      <c r="R13364"/>
    </row>
    <row r="13365" spans="12:18" x14ac:dyDescent="0.25">
      <c r="L13365" t="s">
        <v>1816</v>
      </c>
      <c r="M13365" t="s">
        <v>9141</v>
      </c>
      <c r="N13365" t="s">
        <v>50631</v>
      </c>
      <c r="O13365" s="76" t="s">
        <v>4356</v>
      </c>
      <c r="P13365" s="82">
        <v>1700</v>
      </c>
      <c r="Q13365" s="82" t="s">
        <v>80561</v>
      </c>
      <c r="R13365"/>
    </row>
    <row r="13366" spans="12:18" x14ac:dyDescent="0.25">
      <c r="L13366" t="s">
        <v>1816</v>
      </c>
      <c r="M13366" t="s">
        <v>11163</v>
      </c>
      <c r="N13366" t="s">
        <v>50632</v>
      </c>
      <c r="O13366" s="76" t="s">
        <v>4356</v>
      </c>
      <c r="P13366" s="82">
        <v>649</v>
      </c>
      <c r="Q13366" s="82" t="s">
        <v>80562</v>
      </c>
      <c r="R13366"/>
    </row>
    <row r="13367" spans="12:18" x14ac:dyDescent="0.25">
      <c r="L13367" t="s">
        <v>1816</v>
      </c>
      <c r="M13367" t="s">
        <v>34938</v>
      </c>
      <c r="N13367" t="s">
        <v>50633</v>
      </c>
      <c r="O13367" s="76" t="s">
        <v>4356</v>
      </c>
      <c r="P13367" s="82">
        <v>616</v>
      </c>
      <c r="Q13367" s="82" t="s">
        <v>80563</v>
      </c>
      <c r="R13367"/>
    </row>
    <row r="13368" spans="12:18" x14ac:dyDescent="0.25">
      <c r="L13368" t="s">
        <v>1816</v>
      </c>
      <c r="M13368" t="s">
        <v>9142</v>
      </c>
      <c r="N13368" t="s">
        <v>50634</v>
      </c>
      <c r="O13368" s="76" t="s">
        <v>4356</v>
      </c>
      <c r="P13368" s="82">
        <v>326</v>
      </c>
      <c r="Q13368" s="82" t="s">
        <v>80565</v>
      </c>
      <c r="R13368"/>
    </row>
    <row r="13369" spans="12:18" x14ac:dyDescent="0.25">
      <c r="L13369" t="s">
        <v>1816</v>
      </c>
      <c r="M13369" t="s">
        <v>34939</v>
      </c>
      <c r="N13369" t="s">
        <v>50635</v>
      </c>
      <c r="O13369" s="76" t="s">
        <v>4366</v>
      </c>
      <c r="P13369" s="82">
        <v>258</v>
      </c>
      <c r="Q13369" s="82" t="s">
        <v>80566</v>
      </c>
      <c r="R13369"/>
    </row>
    <row r="13370" spans="12:18" x14ac:dyDescent="0.25">
      <c r="L13370" t="s">
        <v>1816</v>
      </c>
      <c r="M13370" t="s">
        <v>11165</v>
      </c>
      <c r="N13370" t="s">
        <v>50636</v>
      </c>
      <c r="O13370" s="76" t="s">
        <v>4356</v>
      </c>
      <c r="P13370" s="82">
        <v>1899</v>
      </c>
      <c r="Q13370" s="82" t="s">
        <v>80567</v>
      </c>
      <c r="R13370"/>
    </row>
    <row r="13371" spans="12:18" x14ac:dyDescent="0.25">
      <c r="L13371" t="s">
        <v>1816</v>
      </c>
      <c r="M13371" t="s">
        <v>11167</v>
      </c>
      <c r="N13371" t="s">
        <v>50637</v>
      </c>
      <c r="O13371" s="76" t="s">
        <v>4356</v>
      </c>
      <c r="P13371" s="82">
        <v>3374</v>
      </c>
      <c r="Q13371" s="82" t="s">
        <v>80568</v>
      </c>
      <c r="R13371"/>
    </row>
    <row r="13372" spans="12:18" x14ac:dyDescent="0.25">
      <c r="L13372" t="s">
        <v>1816</v>
      </c>
      <c r="M13372" t="s">
        <v>19479</v>
      </c>
      <c r="N13372" t="s">
        <v>50638</v>
      </c>
      <c r="O13372" s="76" t="s">
        <v>4356</v>
      </c>
      <c r="P13372" s="82">
        <v>1851</v>
      </c>
      <c r="Q13372" s="82" t="s">
        <v>80569</v>
      </c>
      <c r="R13372"/>
    </row>
    <row r="13373" spans="12:18" x14ac:dyDescent="0.25">
      <c r="L13373" t="s">
        <v>1816</v>
      </c>
      <c r="M13373" t="s">
        <v>11216</v>
      </c>
      <c r="N13373" t="s">
        <v>50639</v>
      </c>
      <c r="O13373" s="76" t="s">
        <v>4356</v>
      </c>
      <c r="P13373" s="82">
        <v>4850</v>
      </c>
      <c r="Q13373" s="82" t="s">
        <v>80649</v>
      </c>
      <c r="R13373"/>
    </row>
    <row r="13374" spans="12:18" x14ac:dyDescent="0.25">
      <c r="L13374" t="s">
        <v>1816</v>
      </c>
      <c r="M13374" t="s">
        <v>9143</v>
      </c>
      <c r="N13374" t="s">
        <v>50640</v>
      </c>
      <c r="O13374" s="76" t="s">
        <v>4356</v>
      </c>
      <c r="P13374" s="82">
        <v>766</v>
      </c>
      <c r="Q13374" s="82" t="s">
        <v>80570</v>
      </c>
      <c r="R13374"/>
    </row>
    <row r="13375" spans="12:18" x14ac:dyDescent="0.25">
      <c r="L13375" t="s">
        <v>1816</v>
      </c>
      <c r="M13375" t="s">
        <v>19482</v>
      </c>
      <c r="N13375" t="s">
        <v>50641</v>
      </c>
      <c r="O13375" s="76" t="s">
        <v>4356</v>
      </c>
      <c r="P13375" s="82">
        <v>959</v>
      </c>
      <c r="Q13375" s="82" t="s">
        <v>80571</v>
      </c>
      <c r="R13375"/>
    </row>
    <row r="13376" spans="12:18" x14ac:dyDescent="0.25">
      <c r="L13376" t="s">
        <v>1816</v>
      </c>
      <c r="M13376" t="s">
        <v>11168</v>
      </c>
      <c r="N13376" t="s">
        <v>50642</v>
      </c>
      <c r="O13376" s="76" t="s">
        <v>4356</v>
      </c>
      <c r="P13376" s="82">
        <v>1053</v>
      </c>
      <c r="Q13376" s="82" t="s">
        <v>80572</v>
      </c>
      <c r="R13376"/>
    </row>
    <row r="13377" spans="12:18" x14ac:dyDescent="0.25">
      <c r="L13377" t="s">
        <v>1816</v>
      </c>
      <c r="M13377" t="s">
        <v>19483</v>
      </c>
      <c r="N13377" t="s">
        <v>50643</v>
      </c>
      <c r="O13377" s="76" t="s">
        <v>4356</v>
      </c>
      <c r="P13377" s="82">
        <v>2603</v>
      </c>
      <c r="Q13377" s="82" t="s">
        <v>80573</v>
      </c>
      <c r="R13377"/>
    </row>
    <row r="13378" spans="12:18" x14ac:dyDescent="0.25">
      <c r="L13378" t="s">
        <v>1816</v>
      </c>
      <c r="M13378" t="s">
        <v>11169</v>
      </c>
      <c r="N13378" t="s">
        <v>50644</v>
      </c>
      <c r="O13378" s="76" t="s">
        <v>4356</v>
      </c>
      <c r="P13378" s="82">
        <v>1466</v>
      </c>
      <c r="Q13378" s="82" t="s">
        <v>80575</v>
      </c>
      <c r="R13378"/>
    </row>
    <row r="13379" spans="12:18" x14ac:dyDescent="0.25">
      <c r="L13379" t="s">
        <v>1816</v>
      </c>
      <c r="M13379" t="s">
        <v>19485</v>
      </c>
      <c r="N13379" t="s">
        <v>50645</v>
      </c>
      <c r="O13379" s="76" t="s">
        <v>4356</v>
      </c>
      <c r="P13379" s="82">
        <v>608</v>
      </c>
      <c r="Q13379" s="82" t="s">
        <v>80576</v>
      </c>
      <c r="R13379"/>
    </row>
    <row r="13380" spans="12:18" x14ac:dyDescent="0.25">
      <c r="L13380" t="s">
        <v>1816</v>
      </c>
      <c r="M13380" t="s">
        <v>19487</v>
      </c>
      <c r="N13380" t="s">
        <v>50646</v>
      </c>
      <c r="O13380" s="76" t="s">
        <v>4356</v>
      </c>
      <c r="P13380" s="82">
        <v>1827</v>
      </c>
      <c r="Q13380" s="82" t="s">
        <v>80577</v>
      </c>
      <c r="R13380"/>
    </row>
    <row r="13381" spans="12:18" x14ac:dyDescent="0.25">
      <c r="L13381" t="s">
        <v>1816</v>
      </c>
      <c r="M13381" t="s">
        <v>11170</v>
      </c>
      <c r="N13381" t="s">
        <v>50647</v>
      </c>
      <c r="O13381" s="76" t="s">
        <v>4356</v>
      </c>
      <c r="P13381" s="82">
        <v>1848</v>
      </c>
      <c r="Q13381" s="82" t="s">
        <v>80578</v>
      </c>
      <c r="R13381"/>
    </row>
    <row r="13382" spans="12:18" x14ac:dyDescent="0.25">
      <c r="L13382" t="s">
        <v>1816</v>
      </c>
      <c r="M13382" t="s">
        <v>11172</v>
      </c>
      <c r="N13382" t="s">
        <v>50648</v>
      </c>
      <c r="O13382" s="76" t="s">
        <v>4356</v>
      </c>
      <c r="P13382" s="82">
        <v>6576</v>
      </c>
      <c r="Q13382" s="82" t="s">
        <v>80579</v>
      </c>
      <c r="R13382"/>
    </row>
    <row r="13383" spans="12:18" x14ac:dyDescent="0.25">
      <c r="L13383" t="s">
        <v>1816</v>
      </c>
      <c r="M13383" t="s">
        <v>19489</v>
      </c>
      <c r="N13383" t="s">
        <v>50649</v>
      </c>
      <c r="O13383" s="76" t="s">
        <v>4356</v>
      </c>
      <c r="P13383" s="82">
        <v>651</v>
      </c>
      <c r="Q13383" s="82" t="s">
        <v>80580</v>
      </c>
      <c r="R13383"/>
    </row>
    <row r="13384" spans="12:18" x14ac:dyDescent="0.25">
      <c r="L13384" t="s">
        <v>1816</v>
      </c>
      <c r="M13384" t="s">
        <v>11174</v>
      </c>
      <c r="N13384" t="s">
        <v>50650</v>
      </c>
      <c r="O13384" s="76" t="s">
        <v>4356</v>
      </c>
      <c r="P13384" s="82">
        <v>1034</v>
      </c>
      <c r="Q13384" s="82" t="s">
        <v>80581</v>
      </c>
      <c r="R13384"/>
    </row>
    <row r="13385" spans="12:18" x14ac:dyDescent="0.25">
      <c r="L13385" t="s">
        <v>1816</v>
      </c>
      <c r="M13385" t="s">
        <v>11239</v>
      </c>
      <c r="N13385" t="s">
        <v>50651</v>
      </c>
      <c r="O13385" s="76" t="s">
        <v>4356</v>
      </c>
      <c r="P13385" s="82">
        <v>4301</v>
      </c>
      <c r="Q13385" s="82" t="s">
        <v>80689</v>
      </c>
      <c r="R13385"/>
    </row>
    <row r="13386" spans="12:18" x14ac:dyDescent="0.25">
      <c r="L13386" t="s">
        <v>1816</v>
      </c>
      <c r="M13386" t="s">
        <v>34940</v>
      </c>
      <c r="N13386" t="s">
        <v>50652</v>
      </c>
      <c r="O13386" s="76" t="s">
        <v>4356</v>
      </c>
      <c r="P13386" s="82">
        <v>1752</v>
      </c>
      <c r="Q13386" s="82" t="s">
        <v>80584</v>
      </c>
      <c r="R13386"/>
    </row>
    <row r="13387" spans="12:18" x14ac:dyDescent="0.25">
      <c r="L13387" t="s">
        <v>1816</v>
      </c>
      <c r="M13387" t="s">
        <v>34941</v>
      </c>
      <c r="N13387" t="s">
        <v>50653</v>
      </c>
      <c r="O13387" s="76" t="s">
        <v>4356</v>
      </c>
      <c r="P13387" s="82">
        <v>3931</v>
      </c>
      <c r="Q13387" s="82" t="s">
        <v>80585</v>
      </c>
      <c r="R13387"/>
    </row>
    <row r="13388" spans="12:18" x14ac:dyDescent="0.25">
      <c r="L13388" t="s">
        <v>1816</v>
      </c>
      <c r="M13388" t="s">
        <v>34942</v>
      </c>
      <c r="N13388" t="s">
        <v>50654</v>
      </c>
      <c r="O13388" s="76" t="s">
        <v>4356</v>
      </c>
      <c r="P13388" s="82">
        <v>774</v>
      </c>
      <c r="Q13388" s="82" t="s">
        <v>80586</v>
      </c>
      <c r="R13388"/>
    </row>
    <row r="13389" spans="12:18" x14ac:dyDescent="0.25">
      <c r="L13389" t="s">
        <v>1816</v>
      </c>
      <c r="M13389" t="s">
        <v>11180</v>
      </c>
      <c r="N13389" t="s">
        <v>50655</v>
      </c>
      <c r="O13389" s="76" t="s">
        <v>4356</v>
      </c>
      <c r="P13389" s="82">
        <v>819</v>
      </c>
      <c r="Q13389" s="82" t="s">
        <v>80588</v>
      </c>
      <c r="R13389"/>
    </row>
    <row r="13390" spans="12:18" x14ac:dyDescent="0.25">
      <c r="L13390" t="s">
        <v>1816</v>
      </c>
      <c r="M13390" t="s">
        <v>19493</v>
      </c>
      <c r="N13390" t="s">
        <v>50656</v>
      </c>
      <c r="O13390" s="76" t="s">
        <v>4356</v>
      </c>
      <c r="P13390" s="82">
        <v>1093</v>
      </c>
      <c r="Q13390" s="82" t="s">
        <v>80591</v>
      </c>
      <c r="R13390"/>
    </row>
    <row r="13391" spans="12:18" x14ac:dyDescent="0.25">
      <c r="L13391" t="s">
        <v>1816</v>
      </c>
      <c r="M13391" t="s">
        <v>19491</v>
      </c>
      <c r="N13391" t="s">
        <v>50657</v>
      </c>
      <c r="O13391" s="76" t="s">
        <v>4356</v>
      </c>
      <c r="P13391" s="82">
        <v>5840</v>
      </c>
      <c r="Q13391" s="82" t="s">
        <v>80589</v>
      </c>
      <c r="R13391"/>
    </row>
    <row r="13392" spans="12:18" x14ac:dyDescent="0.25">
      <c r="L13392" t="s">
        <v>1816</v>
      </c>
      <c r="M13392" t="s">
        <v>11182</v>
      </c>
      <c r="N13392" t="s">
        <v>50658</v>
      </c>
      <c r="O13392" s="76" t="s">
        <v>4356</v>
      </c>
      <c r="P13392" s="82">
        <v>264</v>
      </c>
      <c r="Q13392" s="82" t="s">
        <v>80590</v>
      </c>
      <c r="R13392"/>
    </row>
    <row r="13393" spans="12:18" x14ac:dyDescent="0.25">
      <c r="L13393" t="s">
        <v>1816</v>
      </c>
      <c r="M13393" t="s">
        <v>21303</v>
      </c>
      <c r="N13393" t="s">
        <v>50659</v>
      </c>
      <c r="O13393" s="76" t="s">
        <v>4356</v>
      </c>
      <c r="P13393" s="82">
        <v>1327</v>
      </c>
      <c r="Q13393" s="82" t="s">
        <v>80592</v>
      </c>
      <c r="R13393"/>
    </row>
    <row r="13394" spans="12:18" x14ac:dyDescent="0.25">
      <c r="L13394" t="s">
        <v>1816</v>
      </c>
      <c r="M13394" t="s">
        <v>11184</v>
      </c>
      <c r="N13394" t="s">
        <v>50660</v>
      </c>
      <c r="O13394" s="76" t="s">
        <v>4374</v>
      </c>
      <c r="P13394" s="82">
        <v>6653</v>
      </c>
      <c r="Q13394" s="82" t="s">
        <v>72645</v>
      </c>
      <c r="R13394"/>
    </row>
    <row r="13395" spans="12:18" x14ac:dyDescent="0.25">
      <c r="L13395" t="s">
        <v>1816</v>
      </c>
      <c r="M13395" t="s">
        <v>19495</v>
      </c>
      <c r="N13395" t="s">
        <v>50661</v>
      </c>
      <c r="O13395" s="76" t="s">
        <v>4374</v>
      </c>
      <c r="P13395" s="82">
        <v>3364</v>
      </c>
      <c r="Q13395" s="82" t="s">
        <v>72645</v>
      </c>
      <c r="R13395"/>
    </row>
    <row r="13396" spans="12:18" x14ac:dyDescent="0.25">
      <c r="L13396" t="s">
        <v>1816</v>
      </c>
      <c r="M13396" t="s">
        <v>34944</v>
      </c>
      <c r="N13396" t="s">
        <v>50662</v>
      </c>
      <c r="O13396" s="76" t="s">
        <v>4356</v>
      </c>
      <c r="P13396" s="82">
        <v>265</v>
      </c>
      <c r="Q13396" s="82" t="s">
        <v>80593</v>
      </c>
      <c r="R13396"/>
    </row>
    <row r="13397" spans="12:18" x14ac:dyDescent="0.25">
      <c r="L13397" t="s">
        <v>1816</v>
      </c>
      <c r="M13397" t="s">
        <v>11186</v>
      </c>
      <c r="N13397" t="s">
        <v>50663</v>
      </c>
      <c r="O13397" s="76" t="s">
        <v>4356</v>
      </c>
      <c r="P13397" s="82">
        <v>240</v>
      </c>
      <c r="Q13397" s="82" t="s">
        <v>80595</v>
      </c>
      <c r="R13397"/>
    </row>
    <row r="13398" spans="12:18" x14ac:dyDescent="0.25">
      <c r="L13398" t="s">
        <v>1816</v>
      </c>
      <c r="M13398" t="s">
        <v>19497</v>
      </c>
      <c r="N13398" t="s">
        <v>50664</v>
      </c>
      <c r="O13398" s="76" t="s">
        <v>4356</v>
      </c>
      <c r="P13398" s="82">
        <v>1936</v>
      </c>
      <c r="Q13398" s="82" t="s">
        <v>80596</v>
      </c>
      <c r="R13398"/>
    </row>
    <row r="13399" spans="12:18" x14ac:dyDescent="0.25">
      <c r="L13399" t="s">
        <v>1816</v>
      </c>
      <c r="M13399" t="s">
        <v>21304</v>
      </c>
      <c r="N13399" t="s">
        <v>50665</v>
      </c>
      <c r="O13399" s="76" t="s">
        <v>4356</v>
      </c>
      <c r="P13399" s="82">
        <v>1015</v>
      </c>
      <c r="Q13399" s="82" t="s">
        <v>80597</v>
      </c>
      <c r="R13399"/>
    </row>
    <row r="13400" spans="12:18" x14ac:dyDescent="0.25">
      <c r="L13400" t="s">
        <v>1816</v>
      </c>
      <c r="M13400" t="s">
        <v>21305</v>
      </c>
      <c r="N13400" t="s">
        <v>50666</v>
      </c>
      <c r="O13400" s="76" t="s">
        <v>4356</v>
      </c>
      <c r="P13400" s="82">
        <v>2383</v>
      </c>
      <c r="Q13400" s="82" t="s">
        <v>80598</v>
      </c>
      <c r="R13400"/>
    </row>
    <row r="13401" spans="12:18" x14ac:dyDescent="0.25">
      <c r="L13401" t="s">
        <v>1816</v>
      </c>
      <c r="M13401" t="s">
        <v>19499</v>
      </c>
      <c r="N13401" t="s">
        <v>50667</v>
      </c>
      <c r="O13401" s="76" t="s">
        <v>4374</v>
      </c>
      <c r="P13401" s="82">
        <v>7363</v>
      </c>
      <c r="Q13401" s="82" t="s">
        <v>72645</v>
      </c>
      <c r="R13401"/>
    </row>
    <row r="13402" spans="12:18" x14ac:dyDescent="0.25">
      <c r="L13402" t="s">
        <v>1816</v>
      </c>
      <c r="M13402" t="s">
        <v>9146</v>
      </c>
      <c r="N13402" t="s">
        <v>50668</v>
      </c>
      <c r="O13402" s="76" t="s">
        <v>4356</v>
      </c>
      <c r="P13402" s="82">
        <v>1586</v>
      </c>
      <c r="Q13402" s="82" t="s">
        <v>80599</v>
      </c>
      <c r="R13402"/>
    </row>
    <row r="13403" spans="12:18" x14ac:dyDescent="0.25">
      <c r="L13403" t="s">
        <v>1816</v>
      </c>
      <c r="M13403" t="s">
        <v>9147</v>
      </c>
      <c r="N13403" t="s">
        <v>50669</v>
      </c>
      <c r="O13403" s="76" t="s">
        <v>4356</v>
      </c>
      <c r="P13403" s="82">
        <v>716</v>
      </c>
      <c r="Q13403" s="82" t="s">
        <v>80600</v>
      </c>
      <c r="R13403"/>
    </row>
    <row r="13404" spans="12:18" x14ac:dyDescent="0.25">
      <c r="L13404" t="s">
        <v>1816</v>
      </c>
      <c r="M13404" t="s">
        <v>34945</v>
      </c>
      <c r="N13404" t="s">
        <v>50670</v>
      </c>
      <c r="O13404" s="76" t="s">
        <v>4356</v>
      </c>
      <c r="P13404" s="82">
        <v>336</v>
      </c>
      <c r="Q13404" s="82" t="s">
        <v>80601</v>
      </c>
      <c r="R13404"/>
    </row>
    <row r="13405" spans="12:18" x14ac:dyDescent="0.25">
      <c r="L13405" t="s">
        <v>1816</v>
      </c>
      <c r="M13405" t="s">
        <v>8505</v>
      </c>
      <c r="N13405" t="s">
        <v>50671</v>
      </c>
      <c r="O13405" s="76" t="s">
        <v>4356</v>
      </c>
      <c r="P13405" s="82">
        <v>929</v>
      </c>
      <c r="Q13405" s="82" t="s">
        <v>80602</v>
      </c>
      <c r="R13405"/>
    </row>
    <row r="13406" spans="12:18" x14ac:dyDescent="0.25">
      <c r="L13406" t="s">
        <v>1816</v>
      </c>
      <c r="M13406" t="s">
        <v>34946</v>
      </c>
      <c r="N13406" t="s">
        <v>50672</v>
      </c>
      <c r="O13406" s="76" t="s">
        <v>4356</v>
      </c>
      <c r="P13406" s="82">
        <v>894</v>
      </c>
      <c r="Q13406" s="82" t="s">
        <v>80603</v>
      </c>
      <c r="R13406"/>
    </row>
    <row r="13407" spans="12:18" x14ac:dyDescent="0.25">
      <c r="L13407" t="s">
        <v>1816</v>
      </c>
      <c r="M13407" t="s">
        <v>19501</v>
      </c>
      <c r="N13407" t="s">
        <v>50673</v>
      </c>
      <c r="O13407" s="76" t="s">
        <v>4356</v>
      </c>
      <c r="P13407" s="82">
        <v>3099</v>
      </c>
      <c r="Q13407" s="82" t="s">
        <v>80606</v>
      </c>
      <c r="R13407"/>
    </row>
    <row r="13408" spans="12:18" x14ac:dyDescent="0.25">
      <c r="L13408" t="s">
        <v>1816</v>
      </c>
      <c r="M13408" t="s">
        <v>9148</v>
      </c>
      <c r="N13408" t="s">
        <v>50674</v>
      </c>
      <c r="O13408" s="76" t="s">
        <v>4374</v>
      </c>
      <c r="P13408" s="82">
        <v>6919</v>
      </c>
      <c r="Q13408" s="82" t="s">
        <v>72645</v>
      </c>
      <c r="R13408"/>
    </row>
    <row r="13409" spans="12:18" x14ac:dyDescent="0.25">
      <c r="L13409" t="s">
        <v>1816</v>
      </c>
      <c r="M13409" t="s">
        <v>11192</v>
      </c>
      <c r="N13409" t="s">
        <v>50675</v>
      </c>
      <c r="O13409" s="76" t="s">
        <v>4366</v>
      </c>
      <c r="P13409" s="82">
        <v>385</v>
      </c>
      <c r="Q13409" s="82" t="s">
        <v>80607</v>
      </c>
      <c r="R13409"/>
    </row>
    <row r="13410" spans="12:18" x14ac:dyDescent="0.25">
      <c r="L13410" t="s">
        <v>1816</v>
      </c>
      <c r="M13410" t="s">
        <v>34947</v>
      </c>
      <c r="N13410" t="s">
        <v>50676</v>
      </c>
      <c r="O13410" s="76" t="s">
        <v>4374</v>
      </c>
      <c r="P13410" s="82">
        <v>6008</v>
      </c>
      <c r="Q13410" s="82" t="s">
        <v>72645</v>
      </c>
      <c r="R13410"/>
    </row>
    <row r="13411" spans="12:18" x14ac:dyDescent="0.25">
      <c r="L13411" t="s">
        <v>1816</v>
      </c>
      <c r="M13411" t="s">
        <v>5546</v>
      </c>
      <c r="N13411" t="s">
        <v>50677</v>
      </c>
      <c r="O13411" s="76" t="s">
        <v>4374</v>
      </c>
      <c r="P13411" s="82">
        <v>4729</v>
      </c>
      <c r="Q13411" s="82" t="s">
        <v>72645</v>
      </c>
      <c r="R13411"/>
    </row>
    <row r="13412" spans="12:18" x14ac:dyDescent="0.25">
      <c r="L13412" t="s">
        <v>1816</v>
      </c>
      <c r="M13412" t="s">
        <v>21306</v>
      </c>
      <c r="N13412" t="s">
        <v>50678</v>
      </c>
      <c r="O13412" s="76" t="s">
        <v>4374</v>
      </c>
      <c r="P13412" s="82">
        <v>11739</v>
      </c>
      <c r="Q13412" s="82" t="s">
        <v>72645</v>
      </c>
      <c r="R13412"/>
    </row>
    <row r="13413" spans="12:18" x14ac:dyDescent="0.25">
      <c r="L13413" t="s">
        <v>1816</v>
      </c>
      <c r="M13413" t="s">
        <v>19503</v>
      </c>
      <c r="N13413" t="s">
        <v>50679</v>
      </c>
      <c r="O13413" s="76" t="s">
        <v>4356</v>
      </c>
      <c r="P13413" s="82">
        <v>1711</v>
      </c>
      <c r="Q13413" s="82" t="s">
        <v>80608</v>
      </c>
      <c r="R13413"/>
    </row>
    <row r="13414" spans="12:18" x14ac:dyDescent="0.25">
      <c r="L13414" t="s">
        <v>1816</v>
      </c>
      <c r="M13414" t="s">
        <v>11196</v>
      </c>
      <c r="N13414" t="s">
        <v>50680</v>
      </c>
      <c r="O13414" s="76" t="s">
        <v>4356</v>
      </c>
      <c r="P13414" s="82">
        <v>1171</v>
      </c>
      <c r="Q13414" s="82" t="s">
        <v>80609</v>
      </c>
      <c r="R13414"/>
    </row>
    <row r="13415" spans="12:18" x14ac:dyDescent="0.25">
      <c r="L13415" t="s">
        <v>1816</v>
      </c>
      <c r="M13415" t="s">
        <v>34948</v>
      </c>
      <c r="N13415" t="s">
        <v>50681</v>
      </c>
      <c r="O13415" s="76" t="s">
        <v>4356</v>
      </c>
      <c r="P13415" s="82">
        <v>650</v>
      </c>
      <c r="Q13415" s="82" t="s">
        <v>80610</v>
      </c>
      <c r="R13415"/>
    </row>
    <row r="13416" spans="12:18" x14ac:dyDescent="0.25">
      <c r="L13416" t="s">
        <v>1816</v>
      </c>
      <c r="M13416" t="s">
        <v>34949</v>
      </c>
      <c r="N13416" t="s">
        <v>50682</v>
      </c>
      <c r="O13416" s="76" t="s">
        <v>4356</v>
      </c>
      <c r="P13416" s="82">
        <v>1336</v>
      </c>
      <c r="Q13416" s="82" t="s">
        <v>80611</v>
      </c>
      <c r="R13416"/>
    </row>
    <row r="13417" spans="12:18" x14ac:dyDescent="0.25">
      <c r="L13417" t="s">
        <v>1816</v>
      </c>
      <c r="M13417" t="s">
        <v>21307</v>
      </c>
      <c r="N13417" t="s">
        <v>50683</v>
      </c>
      <c r="O13417" s="76" t="s">
        <v>4356</v>
      </c>
      <c r="P13417" s="82">
        <v>1748</v>
      </c>
      <c r="Q13417" s="82" t="s">
        <v>80612</v>
      </c>
      <c r="R13417"/>
    </row>
    <row r="13418" spans="12:18" x14ac:dyDescent="0.25">
      <c r="L13418" t="s">
        <v>1816</v>
      </c>
      <c r="M13418" t="s">
        <v>21308</v>
      </c>
      <c r="N13418" t="s">
        <v>50684</v>
      </c>
      <c r="O13418" s="76" t="s">
        <v>4356</v>
      </c>
      <c r="P13418" s="82">
        <v>3745</v>
      </c>
      <c r="Q13418" s="82" t="s">
        <v>80615</v>
      </c>
      <c r="R13418"/>
    </row>
    <row r="13419" spans="12:18" x14ac:dyDescent="0.25">
      <c r="L13419" t="s">
        <v>1816</v>
      </c>
      <c r="M13419" t="s">
        <v>11198</v>
      </c>
      <c r="N13419" t="s">
        <v>50685</v>
      </c>
      <c r="O13419" s="76" t="s">
        <v>4356</v>
      </c>
      <c r="P13419" s="82">
        <v>2901</v>
      </c>
      <c r="Q13419" s="82" t="s">
        <v>80616</v>
      </c>
      <c r="R13419"/>
    </row>
    <row r="13420" spans="12:18" x14ac:dyDescent="0.25">
      <c r="L13420" t="s">
        <v>1816</v>
      </c>
      <c r="M13420" t="s">
        <v>19509</v>
      </c>
      <c r="N13420" t="s">
        <v>50686</v>
      </c>
      <c r="O13420" s="76" t="s">
        <v>4356</v>
      </c>
      <c r="P13420" s="82">
        <v>2789</v>
      </c>
      <c r="Q13420" s="82" t="s">
        <v>80617</v>
      </c>
      <c r="R13420"/>
    </row>
    <row r="13421" spans="12:18" x14ac:dyDescent="0.25">
      <c r="L13421" t="s">
        <v>1816</v>
      </c>
      <c r="M13421" t="s">
        <v>11200</v>
      </c>
      <c r="N13421" t="s">
        <v>50687</v>
      </c>
      <c r="O13421" s="76" t="s">
        <v>4356</v>
      </c>
      <c r="P13421" s="82">
        <v>1980</v>
      </c>
      <c r="Q13421" s="82" t="s">
        <v>80618</v>
      </c>
      <c r="R13421"/>
    </row>
    <row r="13422" spans="12:18" x14ac:dyDescent="0.25">
      <c r="L13422" t="s">
        <v>1816</v>
      </c>
      <c r="M13422" t="s">
        <v>19511</v>
      </c>
      <c r="N13422" t="s">
        <v>50688</v>
      </c>
      <c r="O13422" s="76" t="s">
        <v>4356</v>
      </c>
      <c r="P13422" s="82">
        <v>3949</v>
      </c>
      <c r="Q13422" s="82" t="s">
        <v>80619</v>
      </c>
      <c r="R13422"/>
    </row>
    <row r="13423" spans="12:18" x14ac:dyDescent="0.25">
      <c r="L13423" t="s">
        <v>1816</v>
      </c>
      <c r="M13423" t="s">
        <v>9149</v>
      </c>
      <c r="N13423" t="s">
        <v>50689</v>
      </c>
      <c r="O13423" s="76" t="s">
        <v>4356</v>
      </c>
      <c r="P13423" s="82">
        <v>2722</v>
      </c>
      <c r="Q13423" s="82" t="s">
        <v>80620</v>
      </c>
      <c r="R13423"/>
    </row>
    <row r="13424" spans="12:18" x14ac:dyDescent="0.25">
      <c r="L13424" t="s">
        <v>1816</v>
      </c>
      <c r="M13424" t="s">
        <v>9150</v>
      </c>
      <c r="N13424" t="s">
        <v>50690</v>
      </c>
      <c r="O13424" s="76" t="s">
        <v>4356</v>
      </c>
      <c r="P13424" s="82">
        <v>790</v>
      </c>
      <c r="Q13424" s="82" t="s">
        <v>80621</v>
      </c>
      <c r="R13424"/>
    </row>
    <row r="13425" spans="12:18" x14ac:dyDescent="0.25">
      <c r="L13425" t="s">
        <v>1816</v>
      </c>
      <c r="M13425" t="s">
        <v>9151</v>
      </c>
      <c r="N13425" t="s">
        <v>50691</v>
      </c>
      <c r="O13425" s="76" t="s">
        <v>4356</v>
      </c>
      <c r="P13425" s="82">
        <v>1903</v>
      </c>
      <c r="Q13425" s="82" t="s">
        <v>80622</v>
      </c>
      <c r="R13425"/>
    </row>
    <row r="13426" spans="12:18" x14ac:dyDescent="0.25">
      <c r="L13426" t="s">
        <v>1816</v>
      </c>
      <c r="M13426" t="s">
        <v>9152</v>
      </c>
      <c r="N13426" t="s">
        <v>50692</v>
      </c>
      <c r="O13426" s="76" t="s">
        <v>4374</v>
      </c>
      <c r="P13426" s="82">
        <v>3329</v>
      </c>
      <c r="Q13426" s="82" t="s">
        <v>72645</v>
      </c>
      <c r="R13426"/>
    </row>
    <row r="13427" spans="12:18" x14ac:dyDescent="0.25">
      <c r="L13427" t="s">
        <v>1816</v>
      </c>
      <c r="M13427" t="s">
        <v>9153</v>
      </c>
      <c r="N13427" t="s">
        <v>50693</v>
      </c>
      <c r="O13427" s="76" t="s">
        <v>4356</v>
      </c>
      <c r="P13427" s="82">
        <v>6806</v>
      </c>
      <c r="Q13427" s="82" t="s">
        <v>80623</v>
      </c>
      <c r="R13427"/>
    </row>
    <row r="13428" spans="12:18" x14ac:dyDescent="0.25">
      <c r="L13428" t="s">
        <v>1816</v>
      </c>
      <c r="M13428" t="s">
        <v>34950</v>
      </c>
      <c r="N13428" t="s">
        <v>50694</v>
      </c>
      <c r="O13428" s="76" t="s">
        <v>4356</v>
      </c>
      <c r="P13428" s="82">
        <v>1293</v>
      </c>
      <c r="Q13428" s="82" t="s">
        <v>80624</v>
      </c>
      <c r="R13428"/>
    </row>
    <row r="13429" spans="12:18" x14ac:dyDescent="0.25">
      <c r="L13429" t="s">
        <v>1816</v>
      </c>
      <c r="M13429" t="s">
        <v>16496</v>
      </c>
      <c r="N13429" t="s">
        <v>50695</v>
      </c>
      <c r="O13429" s="76" t="s">
        <v>4356</v>
      </c>
      <c r="P13429" s="82">
        <v>378</v>
      </c>
      <c r="Q13429" s="82" t="s">
        <v>80625</v>
      </c>
      <c r="R13429"/>
    </row>
    <row r="13430" spans="12:18" x14ac:dyDescent="0.25">
      <c r="L13430" t="s">
        <v>1816</v>
      </c>
      <c r="M13430" t="s">
        <v>11202</v>
      </c>
      <c r="N13430" t="s">
        <v>50696</v>
      </c>
      <c r="O13430" s="76" t="s">
        <v>4356</v>
      </c>
      <c r="P13430" s="82">
        <v>1201</v>
      </c>
      <c r="Q13430" s="82" t="s">
        <v>80626</v>
      </c>
      <c r="R13430"/>
    </row>
    <row r="13431" spans="12:18" x14ac:dyDescent="0.25">
      <c r="L13431" t="s">
        <v>1816</v>
      </c>
      <c r="M13431" t="s">
        <v>21338</v>
      </c>
      <c r="N13431" t="s">
        <v>50697</v>
      </c>
      <c r="O13431" s="76" t="s">
        <v>4374</v>
      </c>
      <c r="P13431" s="82">
        <v>4463</v>
      </c>
      <c r="Q13431" s="82" t="s">
        <v>72645</v>
      </c>
      <c r="R13431"/>
    </row>
    <row r="13432" spans="12:18" x14ac:dyDescent="0.25">
      <c r="L13432" t="s">
        <v>1816</v>
      </c>
      <c r="M13432" t="s">
        <v>19513</v>
      </c>
      <c r="N13432" t="s">
        <v>50698</v>
      </c>
      <c r="O13432" s="76" t="s">
        <v>4356</v>
      </c>
      <c r="P13432" s="82">
        <v>380</v>
      </c>
      <c r="Q13432" s="82" t="s">
        <v>80627</v>
      </c>
      <c r="R13432"/>
    </row>
    <row r="13433" spans="12:18" x14ac:dyDescent="0.25">
      <c r="L13433" t="s">
        <v>1816</v>
      </c>
      <c r="M13433" t="s">
        <v>34951</v>
      </c>
      <c r="N13433" t="s">
        <v>50699</v>
      </c>
      <c r="O13433" s="76" t="s">
        <v>4356</v>
      </c>
      <c r="P13433" s="82">
        <v>1579</v>
      </c>
      <c r="Q13433" s="82" t="s">
        <v>80628</v>
      </c>
      <c r="R13433"/>
    </row>
    <row r="13434" spans="12:18" x14ac:dyDescent="0.25">
      <c r="L13434" t="s">
        <v>1816</v>
      </c>
      <c r="M13434" t="s">
        <v>11204</v>
      </c>
      <c r="N13434" t="s">
        <v>50700</v>
      </c>
      <c r="O13434" s="76" t="s">
        <v>4356</v>
      </c>
      <c r="P13434" s="82">
        <v>1186</v>
      </c>
      <c r="Q13434" s="82" t="s">
        <v>80629</v>
      </c>
      <c r="R13434"/>
    </row>
    <row r="13435" spans="12:18" x14ac:dyDescent="0.25">
      <c r="L13435" t="s">
        <v>1816</v>
      </c>
      <c r="M13435" t="s">
        <v>19514</v>
      </c>
      <c r="N13435" t="s">
        <v>50701</v>
      </c>
      <c r="O13435" s="76" t="s">
        <v>4356</v>
      </c>
      <c r="P13435" s="82">
        <v>1094</v>
      </c>
      <c r="Q13435" s="82" t="s">
        <v>80630</v>
      </c>
      <c r="R13435"/>
    </row>
    <row r="13436" spans="12:18" x14ac:dyDescent="0.25">
      <c r="L13436" t="s">
        <v>1816</v>
      </c>
      <c r="M13436" t="s">
        <v>19516</v>
      </c>
      <c r="N13436" t="s">
        <v>50702</v>
      </c>
      <c r="O13436" s="76" t="s">
        <v>4374</v>
      </c>
      <c r="P13436" s="82">
        <v>9014</v>
      </c>
      <c r="Q13436" s="82" t="s">
        <v>80631</v>
      </c>
      <c r="R13436"/>
    </row>
    <row r="13437" spans="12:18" x14ac:dyDescent="0.25">
      <c r="L13437" t="s">
        <v>1816</v>
      </c>
      <c r="M13437" t="s">
        <v>21309</v>
      </c>
      <c r="N13437" t="s">
        <v>50703</v>
      </c>
      <c r="O13437" s="76" t="s">
        <v>4356</v>
      </c>
      <c r="P13437" s="82">
        <v>1009</v>
      </c>
      <c r="Q13437" s="82" t="s">
        <v>80632</v>
      </c>
      <c r="R13437"/>
    </row>
    <row r="13438" spans="12:18" x14ac:dyDescent="0.25">
      <c r="L13438" t="s">
        <v>1816</v>
      </c>
      <c r="M13438" t="s">
        <v>19518</v>
      </c>
      <c r="N13438" t="s">
        <v>50704</v>
      </c>
      <c r="O13438" s="76" t="s">
        <v>4450</v>
      </c>
      <c r="P13438" s="82">
        <v>216815</v>
      </c>
      <c r="Q13438" s="82" t="s">
        <v>72645</v>
      </c>
      <c r="R13438"/>
    </row>
    <row r="13439" spans="12:18" x14ac:dyDescent="0.25">
      <c r="L13439" t="s">
        <v>1816</v>
      </c>
      <c r="M13439" t="s">
        <v>9154</v>
      </c>
      <c r="N13439" t="s">
        <v>50705</v>
      </c>
      <c r="O13439" s="76" t="s">
        <v>4356</v>
      </c>
      <c r="P13439" s="82">
        <v>4357</v>
      </c>
      <c r="Q13439" s="82" t="s">
        <v>80633</v>
      </c>
      <c r="R13439"/>
    </row>
    <row r="13440" spans="12:18" x14ac:dyDescent="0.25">
      <c r="L13440" t="s">
        <v>1816</v>
      </c>
      <c r="M13440" t="s">
        <v>19520</v>
      </c>
      <c r="N13440" t="s">
        <v>50706</v>
      </c>
      <c r="O13440" s="76" t="s">
        <v>4366</v>
      </c>
      <c r="P13440" s="82">
        <v>336</v>
      </c>
      <c r="Q13440" s="82" t="s">
        <v>80635</v>
      </c>
      <c r="R13440"/>
    </row>
    <row r="13441" spans="12:18" x14ac:dyDescent="0.25">
      <c r="L13441" t="s">
        <v>1816</v>
      </c>
      <c r="M13441" t="s">
        <v>11223</v>
      </c>
      <c r="N13441" t="s">
        <v>50707</v>
      </c>
      <c r="O13441" s="76" t="s">
        <v>4356</v>
      </c>
      <c r="P13441" s="82">
        <v>2858</v>
      </c>
      <c r="Q13441" s="82" t="s">
        <v>80668</v>
      </c>
      <c r="R13441"/>
    </row>
    <row r="13442" spans="12:18" x14ac:dyDescent="0.25">
      <c r="L13442" t="s">
        <v>1816</v>
      </c>
      <c r="M13442" t="s">
        <v>9002</v>
      </c>
      <c r="N13442" t="s">
        <v>50708</v>
      </c>
      <c r="O13442" s="76" t="s">
        <v>4356</v>
      </c>
      <c r="P13442" s="82">
        <v>2404</v>
      </c>
      <c r="Q13442" s="82" t="s">
        <v>80636</v>
      </c>
      <c r="R13442"/>
    </row>
    <row r="13443" spans="12:18" x14ac:dyDescent="0.25">
      <c r="L13443" t="s">
        <v>1816</v>
      </c>
      <c r="M13443" t="s">
        <v>11208</v>
      </c>
      <c r="N13443" t="s">
        <v>50709</v>
      </c>
      <c r="O13443" s="76" t="s">
        <v>4356</v>
      </c>
      <c r="P13443" s="82">
        <v>254</v>
      </c>
      <c r="Q13443" s="82" t="s">
        <v>80637</v>
      </c>
      <c r="R13443"/>
    </row>
    <row r="13444" spans="12:18" x14ac:dyDescent="0.25">
      <c r="L13444" t="s">
        <v>1816</v>
      </c>
      <c r="M13444" t="s">
        <v>21310</v>
      </c>
      <c r="N13444" t="s">
        <v>50710</v>
      </c>
      <c r="O13444" s="76" t="s">
        <v>4356</v>
      </c>
      <c r="P13444" s="82">
        <v>3905</v>
      </c>
      <c r="Q13444" s="82" t="s">
        <v>80638</v>
      </c>
      <c r="R13444"/>
    </row>
    <row r="13445" spans="12:18" x14ac:dyDescent="0.25">
      <c r="L13445" t="s">
        <v>1816</v>
      </c>
      <c r="M13445" t="s">
        <v>34952</v>
      </c>
      <c r="N13445" t="s">
        <v>50711</v>
      </c>
      <c r="O13445" s="76" t="s">
        <v>4356</v>
      </c>
      <c r="P13445" s="82">
        <v>1340</v>
      </c>
      <c r="Q13445" s="82" t="s">
        <v>80639</v>
      </c>
      <c r="R13445"/>
    </row>
    <row r="13446" spans="12:18" x14ac:dyDescent="0.25">
      <c r="L13446" t="s">
        <v>1816</v>
      </c>
      <c r="M13446" t="s">
        <v>11210</v>
      </c>
      <c r="N13446" t="s">
        <v>50712</v>
      </c>
      <c r="O13446" s="76" t="s">
        <v>4356</v>
      </c>
      <c r="P13446" s="82">
        <v>1003</v>
      </c>
      <c r="Q13446" s="82" t="s">
        <v>80640</v>
      </c>
      <c r="R13446"/>
    </row>
    <row r="13447" spans="12:18" x14ac:dyDescent="0.25">
      <c r="L13447" t="s">
        <v>1816</v>
      </c>
      <c r="M13447" t="s">
        <v>11212</v>
      </c>
      <c r="N13447" t="s">
        <v>50713</v>
      </c>
      <c r="O13447" s="76" t="s">
        <v>4366</v>
      </c>
      <c r="P13447" s="82">
        <v>483</v>
      </c>
      <c r="Q13447" s="82" t="s">
        <v>80641</v>
      </c>
      <c r="R13447"/>
    </row>
    <row r="13448" spans="12:18" x14ac:dyDescent="0.25">
      <c r="L13448" t="s">
        <v>1816</v>
      </c>
      <c r="M13448" t="s">
        <v>18403</v>
      </c>
      <c r="N13448" t="s">
        <v>50714</v>
      </c>
      <c r="O13448" s="76" t="s">
        <v>4356</v>
      </c>
      <c r="P13448" s="82">
        <v>773</v>
      </c>
      <c r="Q13448" s="82" t="s">
        <v>80701</v>
      </c>
      <c r="R13448"/>
    </row>
    <row r="13449" spans="12:18" x14ac:dyDescent="0.25">
      <c r="L13449" t="s">
        <v>1816</v>
      </c>
      <c r="M13449" t="s">
        <v>19551</v>
      </c>
      <c r="N13449" t="s">
        <v>50715</v>
      </c>
      <c r="O13449" s="76" t="s">
        <v>4356</v>
      </c>
      <c r="P13449" s="82">
        <v>2554</v>
      </c>
      <c r="Q13449" s="82" t="s">
        <v>80705</v>
      </c>
      <c r="R13449"/>
    </row>
    <row r="13450" spans="12:18" x14ac:dyDescent="0.25">
      <c r="L13450" t="s">
        <v>1816</v>
      </c>
      <c r="M13450" t="s">
        <v>19553</v>
      </c>
      <c r="N13450" t="s">
        <v>50716</v>
      </c>
      <c r="O13450" s="76" t="s">
        <v>4356</v>
      </c>
      <c r="P13450" s="82">
        <v>3676</v>
      </c>
      <c r="Q13450" s="82" t="s">
        <v>80706</v>
      </c>
      <c r="R13450"/>
    </row>
    <row r="13451" spans="12:18" x14ac:dyDescent="0.25">
      <c r="L13451" t="s">
        <v>1816</v>
      </c>
      <c r="M13451" t="s">
        <v>21327</v>
      </c>
      <c r="N13451" t="s">
        <v>50717</v>
      </c>
      <c r="O13451" s="76" t="s">
        <v>4356</v>
      </c>
      <c r="P13451" s="82">
        <v>2129</v>
      </c>
      <c r="Q13451" s="82" t="s">
        <v>80707</v>
      </c>
      <c r="R13451"/>
    </row>
    <row r="13452" spans="12:18" x14ac:dyDescent="0.25">
      <c r="L13452" t="s">
        <v>1816</v>
      </c>
      <c r="M13452" t="s">
        <v>19555</v>
      </c>
      <c r="N13452" t="s">
        <v>50718</v>
      </c>
      <c r="O13452" s="76" t="s">
        <v>4356</v>
      </c>
      <c r="P13452" s="82">
        <v>570</v>
      </c>
      <c r="Q13452" s="82" t="s">
        <v>80708</v>
      </c>
      <c r="R13452"/>
    </row>
    <row r="13453" spans="12:18" x14ac:dyDescent="0.25">
      <c r="L13453" t="s">
        <v>1816</v>
      </c>
      <c r="M13453" t="s">
        <v>11214</v>
      </c>
      <c r="N13453" t="s">
        <v>50719</v>
      </c>
      <c r="O13453" s="76" t="s">
        <v>4356</v>
      </c>
      <c r="P13453" s="82">
        <v>1981</v>
      </c>
      <c r="Q13453" s="82" t="s">
        <v>80643</v>
      </c>
      <c r="R13453"/>
    </row>
    <row r="13454" spans="12:18" x14ac:dyDescent="0.25">
      <c r="L13454" t="s">
        <v>1816</v>
      </c>
      <c r="M13454" t="s">
        <v>19522</v>
      </c>
      <c r="N13454" t="s">
        <v>50720</v>
      </c>
      <c r="O13454" s="76" t="s">
        <v>4356</v>
      </c>
      <c r="P13454" s="82">
        <v>3796</v>
      </c>
      <c r="Q13454" s="82" t="s">
        <v>80644</v>
      </c>
      <c r="R13454"/>
    </row>
    <row r="13455" spans="12:18" x14ac:dyDescent="0.25">
      <c r="L13455" t="s">
        <v>1816</v>
      </c>
      <c r="M13455" t="s">
        <v>21311</v>
      </c>
      <c r="N13455" t="s">
        <v>50721</v>
      </c>
      <c r="O13455" s="76" t="s">
        <v>4356</v>
      </c>
      <c r="P13455" s="82">
        <v>948</v>
      </c>
      <c r="Q13455" s="82" t="s">
        <v>80645</v>
      </c>
      <c r="R13455"/>
    </row>
    <row r="13456" spans="12:18" x14ac:dyDescent="0.25">
      <c r="L13456" t="s">
        <v>1816</v>
      </c>
      <c r="M13456" t="s">
        <v>21312</v>
      </c>
      <c r="N13456" t="s">
        <v>50722</v>
      </c>
      <c r="O13456" s="76" t="s">
        <v>4356</v>
      </c>
      <c r="P13456" s="82">
        <v>3837</v>
      </c>
      <c r="Q13456" s="82" t="s">
        <v>80646</v>
      </c>
      <c r="R13456"/>
    </row>
    <row r="13457" spans="12:18" x14ac:dyDescent="0.25">
      <c r="L13457" t="s">
        <v>1816</v>
      </c>
      <c r="M13457" t="s">
        <v>34953</v>
      </c>
      <c r="N13457" t="s">
        <v>50723</v>
      </c>
      <c r="O13457" s="76" t="s">
        <v>4356</v>
      </c>
      <c r="P13457" s="82">
        <v>994</v>
      </c>
      <c r="Q13457" s="82" t="s">
        <v>80647</v>
      </c>
      <c r="R13457"/>
    </row>
    <row r="13458" spans="12:18" x14ac:dyDescent="0.25">
      <c r="L13458" t="s">
        <v>1816</v>
      </c>
      <c r="M13458" t="s">
        <v>19524</v>
      </c>
      <c r="N13458" t="s">
        <v>50724</v>
      </c>
      <c r="O13458" s="76" t="s">
        <v>4374</v>
      </c>
      <c r="P13458" s="82">
        <v>2070</v>
      </c>
      <c r="Q13458" s="82" t="s">
        <v>80648</v>
      </c>
      <c r="R13458"/>
    </row>
    <row r="13459" spans="12:18" x14ac:dyDescent="0.25">
      <c r="L13459" t="s">
        <v>1816</v>
      </c>
      <c r="M13459" t="s">
        <v>21313</v>
      </c>
      <c r="N13459" t="s">
        <v>50725</v>
      </c>
      <c r="O13459" s="76" t="s">
        <v>4356</v>
      </c>
      <c r="P13459" s="82">
        <v>340</v>
      </c>
      <c r="Q13459" s="82" t="s">
        <v>80650</v>
      </c>
      <c r="R13459"/>
    </row>
    <row r="13460" spans="12:18" x14ac:dyDescent="0.25">
      <c r="L13460" t="s">
        <v>1816</v>
      </c>
      <c r="M13460" t="s">
        <v>21314</v>
      </c>
      <c r="N13460" t="s">
        <v>50726</v>
      </c>
      <c r="O13460" s="76" t="s">
        <v>4356</v>
      </c>
      <c r="P13460" s="82">
        <v>1132</v>
      </c>
      <c r="Q13460" s="82" t="s">
        <v>80651</v>
      </c>
      <c r="R13460"/>
    </row>
    <row r="13461" spans="12:18" x14ac:dyDescent="0.25">
      <c r="L13461" t="s">
        <v>1816</v>
      </c>
      <c r="M13461" t="s">
        <v>11218</v>
      </c>
      <c r="N13461" t="s">
        <v>50727</v>
      </c>
      <c r="O13461" s="76" t="s">
        <v>4356</v>
      </c>
      <c r="P13461" s="82">
        <v>225</v>
      </c>
      <c r="Q13461" s="82" t="s">
        <v>80653</v>
      </c>
      <c r="R13461"/>
    </row>
    <row r="13462" spans="12:18" x14ac:dyDescent="0.25">
      <c r="L13462" t="s">
        <v>1816</v>
      </c>
      <c r="M13462" t="s">
        <v>21315</v>
      </c>
      <c r="N13462" t="s">
        <v>50728</v>
      </c>
      <c r="O13462" s="76" t="s">
        <v>4356</v>
      </c>
      <c r="P13462" s="82">
        <v>574</v>
      </c>
      <c r="Q13462" s="82" t="s">
        <v>80652</v>
      </c>
      <c r="R13462"/>
    </row>
    <row r="13463" spans="12:18" x14ac:dyDescent="0.25">
      <c r="L13463" t="s">
        <v>1816</v>
      </c>
      <c r="M13463" t="s">
        <v>19527</v>
      </c>
      <c r="N13463" t="s">
        <v>50729</v>
      </c>
      <c r="O13463" s="76" t="s">
        <v>4356</v>
      </c>
      <c r="P13463" s="82">
        <v>2707</v>
      </c>
      <c r="Q13463" s="82" t="s">
        <v>80655</v>
      </c>
      <c r="R13463"/>
    </row>
    <row r="13464" spans="12:18" x14ac:dyDescent="0.25">
      <c r="L13464" t="s">
        <v>1816</v>
      </c>
      <c r="M13464" t="s">
        <v>7850</v>
      </c>
      <c r="N13464" t="s">
        <v>50730</v>
      </c>
      <c r="O13464" s="76" t="s">
        <v>4374</v>
      </c>
      <c r="P13464" s="82">
        <v>2052</v>
      </c>
      <c r="Q13464" s="82" t="s">
        <v>72645</v>
      </c>
      <c r="R13464"/>
    </row>
    <row r="13465" spans="12:18" x14ac:dyDescent="0.25">
      <c r="L13465" t="s">
        <v>1816</v>
      </c>
      <c r="M13465" t="s">
        <v>11221</v>
      </c>
      <c r="N13465" t="s">
        <v>50731</v>
      </c>
      <c r="O13465" s="76" t="s">
        <v>4356</v>
      </c>
      <c r="P13465" s="82">
        <v>2532</v>
      </c>
      <c r="Q13465" s="82" t="s">
        <v>80656</v>
      </c>
      <c r="R13465"/>
    </row>
    <row r="13466" spans="12:18" x14ac:dyDescent="0.25">
      <c r="L13466" t="s">
        <v>1816</v>
      </c>
      <c r="M13466" t="s">
        <v>19529</v>
      </c>
      <c r="N13466" t="s">
        <v>50732</v>
      </c>
      <c r="O13466" s="76" t="s">
        <v>4374</v>
      </c>
      <c r="P13466" s="82">
        <v>3078</v>
      </c>
      <c r="Q13466" s="82" t="s">
        <v>72645</v>
      </c>
      <c r="R13466"/>
    </row>
    <row r="13467" spans="12:18" x14ac:dyDescent="0.25">
      <c r="L13467" t="s">
        <v>1816</v>
      </c>
      <c r="M13467" t="s">
        <v>21316</v>
      </c>
      <c r="N13467" t="s">
        <v>50733</v>
      </c>
      <c r="O13467" s="76" t="s">
        <v>4356</v>
      </c>
      <c r="P13467" s="82">
        <v>424</v>
      </c>
      <c r="Q13467" s="82" t="s">
        <v>80657</v>
      </c>
      <c r="R13467"/>
    </row>
    <row r="13468" spans="12:18" x14ac:dyDescent="0.25">
      <c r="L13468" t="s">
        <v>1816</v>
      </c>
      <c r="M13468" t="s">
        <v>19530</v>
      </c>
      <c r="N13468" t="s">
        <v>50734</v>
      </c>
      <c r="O13468" s="76" t="s">
        <v>4356</v>
      </c>
      <c r="P13468" s="82">
        <v>370</v>
      </c>
      <c r="Q13468" s="82" t="s">
        <v>80658</v>
      </c>
      <c r="R13468"/>
    </row>
    <row r="13469" spans="12:18" x14ac:dyDescent="0.25">
      <c r="L13469" t="s">
        <v>1816</v>
      </c>
      <c r="M13469" t="s">
        <v>21317</v>
      </c>
      <c r="N13469" t="s">
        <v>50735</v>
      </c>
      <c r="O13469" s="76" t="s">
        <v>4356</v>
      </c>
      <c r="P13469" s="82">
        <v>1498</v>
      </c>
      <c r="Q13469" s="82" t="s">
        <v>80659</v>
      </c>
      <c r="R13469"/>
    </row>
    <row r="13470" spans="12:18" x14ac:dyDescent="0.25">
      <c r="L13470" t="s">
        <v>1816</v>
      </c>
      <c r="M13470" t="s">
        <v>19531</v>
      </c>
      <c r="N13470" t="s">
        <v>50736</v>
      </c>
      <c r="O13470" s="76" t="s">
        <v>4356</v>
      </c>
      <c r="P13470" s="82">
        <v>915</v>
      </c>
      <c r="Q13470" s="82" t="s">
        <v>80660</v>
      </c>
      <c r="R13470"/>
    </row>
    <row r="13471" spans="12:18" x14ac:dyDescent="0.25">
      <c r="L13471" t="s">
        <v>1816</v>
      </c>
      <c r="M13471" t="s">
        <v>9157</v>
      </c>
      <c r="N13471" t="s">
        <v>50737</v>
      </c>
      <c r="O13471" s="76" t="s">
        <v>4356</v>
      </c>
      <c r="P13471" s="82">
        <v>2051</v>
      </c>
      <c r="Q13471" s="82" t="s">
        <v>80661</v>
      </c>
      <c r="R13471"/>
    </row>
    <row r="13472" spans="12:18" x14ac:dyDescent="0.25">
      <c r="L13472" t="s">
        <v>1816</v>
      </c>
      <c r="M13472" t="s">
        <v>21318</v>
      </c>
      <c r="N13472" t="s">
        <v>50738</v>
      </c>
      <c r="O13472" s="76" t="s">
        <v>4356</v>
      </c>
      <c r="P13472" s="82">
        <v>925</v>
      </c>
      <c r="Q13472" s="82" t="s">
        <v>80662</v>
      </c>
      <c r="R13472"/>
    </row>
    <row r="13473" spans="12:18" x14ac:dyDescent="0.25">
      <c r="L13473" t="s">
        <v>1816</v>
      </c>
      <c r="M13473" t="s">
        <v>9158</v>
      </c>
      <c r="N13473" t="s">
        <v>50739</v>
      </c>
      <c r="O13473" s="76" t="s">
        <v>4356</v>
      </c>
      <c r="P13473" s="82">
        <v>4984</v>
      </c>
      <c r="Q13473" s="82" t="s">
        <v>80663</v>
      </c>
      <c r="R13473"/>
    </row>
    <row r="13474" spans="12:18" x14ac:dyDescent="0.25">
      <c r="L13474" t="s">
        <v>1816</v>
      </c>
      <c r="M13474" t="s">
        <v>19533</v>
      </c>
      <c r="N13474" t="s">
        <v>50740</v>
      </c>
      <c r="O13474" s="76" t="s">
        <v>4356</v>
      </c>
      <c r="P13474" s="82">
        <v>537</v>
      </c>
      <c r="Q13474" s="82" t="s">
        <v>80664</v>
      </c>
      <c r="R13474"/>
    </row>
    <row r="13475" spans="12:18" x14ac:dyDescent="0.25">
      <c r="L13475" t="s">
        <v>1816</v>
      </c>
      <c r="M13475" t="s">
        <v>9159</v>
      </c>
      <c r="N13475" t="s">
        <v>50741</v>
      </c>
      <c r="O13475" s="76" t="s">
        <v>4356</v>
      </c>
      <c r="P13475" s="82">
        <v>354</v>
      </c>
      <c r="Q13475" s="82" t="s">
        <v>80665</v>
      </c>
      <c r="R13475"/>
    </row>
    <row r="13476" spans="12:18" x14ac:dyDescent="0.25">
      <c r="L13476" t="s">
        <v>1816</v>
      </c>
      <c r="M13476" t="s">
        <v>21319</v>
      </c>
      <c r="N13476" t="s">
        <v>50742</v>
      </c>
      <c r="O13476" s="76" t="s">
        <v>4450</v>
      </c>
      <c r="P13476" s="82">
        <v>9639</v>
      </c>
      <c r="Q13476" s="82" t="s">
        <v>72645</v>
      </c>
      <c r="R13476"/>
    </row>
    <row r="13477" spans="12:18" x14ac:dyDescent="0.25">
      <c r="L13477" t="s">
        <v>1816</v>
      </c>
      <c r="M13477" t="s">
        <v>9160</v>
      </c>
      <c r="N13477" t="s">
        <v>50743</v>
      </c>
      <c r="O13477" s="76" t="s">
        <v>4356</v>
      </c>
      <c r="P13477" s="82">
        <v>1210</v>
      </c>
      <c r="Q13477" s="82" t="s">
        <v>80666</v>
      </c>
      <c r="R13477"/>
    </row>
    <row r="13478" spans="12:18" x14ac:dyDescent="0.25">
      <c r="L13478" t="s">
        <v>1816</v>
      </c>
      <c r="M13478" t="s">
        <v>9161</v>
      </c>
      <c r="N13478" t="s">
        <v>50744</v>
      </c>
      <c r="O13478" s="76" t="s">
        <v>4356</v>
      </c>
      <c r="P13478" s="82">
        <v>1038</v>
      </c>
      <c r="Q13478" s="82" t="s">
        <v>80667</v>
      </c>
      <c r="R13478"/>
    </row>
    <row r="13479" spans="12:18" x14ac:dyDescent="0.25">
      <c r="L13479" t="s">
        <v>1816</v>
      </c>
      <c r="M13479" t="s">
        <v>19535</v>
      </c>
      <c r="N13479" t="s">
        <v>50745</v>
      </c>
      <c r="O13479" s="76" t="s">
        <v>4450</v>
      </c>
      <c r="P13479" s="82">
        <v>13087</v>
      </c>
      <c r="Q13479" s="82" t="s">
        <v>72645</v>
      </c>
      <c r="R13479"/>
    </row>
    <row r="13480" spans="12:18" x14ac:dyDescent="0.25">
      <c r="L13480" t="s">
        <v>1816</v>
      </c>
      <c r="M13480" t="s">
        <v>19537</v>
      </c>
      <c r="N13480" t="s">
        <v>50746</v>
      </c>
      <c r="O13480" s="76" t="s">
        <v>4356</v>
      </c>
      <c r="P13480" s="82">
        <v>1266</v>
      </c>
      <c r="Q13480" s="82" t="s">
        <v>80669</v>
      </c>
      <c r="R13480"/>
    </row>
    <row r="13481" spans="12:18" x14ac:dyDescent="0.25">
      <c r="L13481" t="s">
        <v>1816</v>
      </c>
      <c r="M13481" t="s">
        <v>21320</v>
      </c>
      <c r="N13481" t="s">
        <v>50747</v>
      </c>
      <c r="O13481" s="76" t="s">
        <v>4356</v>
      </c>
      <c r="P13481" s="82">
        <v>2646</v>
      </c>
      <c r="Q13481" s="82" t="s">
        <v>80670</v>
      </c>
      <c r="R13481"/>
    </row>
    <row r="13482" spans="12:18" x14ac:dyDescent="0.25">
      <c r="L13482" t="s">
        <v>1816</v>
      </c>
      <c r="M13482" t="s">
        <v>5846</v>
      </c>
      <c r="N13482" t="s">
        <v>50748</v>
      </c>
      <c r="O13482" s="76" t="s">
        <v>4356</v>
      </c>
      <c r="P13482" s="82">
        <v>1065</v>
      </c>
      <c r="Q13482" s="82" t="s">
        <v>80671</v>
      </c>
      <c r="R13482"/>
    </row>
    <row r="13483" spans="12:18" x14ac:dyDescent="0.25">
      <c r="L13483" t="s">
        <v>1816</v>
      </c>
      <c r="M13483" t="s">
        <v>19539</v>
      </c>
      <c r="N13483" t="s">
        <v>50749</v>
      </c>
      <c r="O13483" s="76" t="s">
        <v>4366</v>
      </c>
      <c r="P13483" s="82">
        <v>264</v>
      </c>
      <c r="Q13483" s="82" t="s">
        <v>80672</v>
      </c>
      <c r="R13483"/>
    </row>
    <row r="13484" spans="12:18" x14ac:dyDescent="0.25">
      <c r="L13484" t="s">
        <v>1816</v>
      </c>
      <c r="M13484" t="s">
        <v>21321</v>
      </c>
      <c r="N13484" t="s">
        <v>50750</v>
      </c>
      <c r="O13484" s="76" t="s">
        <v>4374</v>
      </c>
      <c r="P13484" s="82">
        <v>2356</v>
      </c>
      <c r="Q13484" s="82" t="s">
        <v>80673</v>
      </c>
      <c r="R13484"/>
    </row>
    <row r="13485" spans="12:18" x14ac:dyDescent="0.25">
      <c r="L13485" t="s">
        <v>1816</v>
      </c>
      <c r="M13485" t="s">
        <v>34957</v>
      </c>
      <c r="N13485" t="s">
        <v>50751</v>
      </c>
      <c r="O13485" s="76" t="s">
        <v>4356</v>
      </c>
      <c r="P13485" s="82">
        <v>1356</v>
      </c>
      <c r="Q13485" s="82" t="s">
        <v>80683</v>
      </c>
      <c r="R13485"/>
    </row>
    <row r="13486" spans="12:18" x14ac:dyDescent="0.25">
      <c r="L13486" t="s">
        <v>1816</v>
      </c>
      <c r="M13486" t="s">
        <v>9162</v>
      </c>
      <c r="N13486" t="s">
        <v>50752</v>
      </c>
      <c r="O13486" s="76" t="s">
        <v>4374</v>
      </c>
      <c r="P13486" s="82">
        <v>46097</v>
      </c>
      <c r="Q13486" s="82" t="s">
        <v>72645</v>
      </c>
      <c r="R13486"/>
    </row>
    <row r="13487" spans="12:18" x14ac:dyDescent="0.25">
      <c r="L13487" t="s">
        <v>1816</v>
      </c>
      <c r="M13487" t="s">
        <v>19542</v>
      </c>
      <c r="N13487" t="s">
        <v>50753</v>
      </c>
      <c r="O13487" s="76" t="s">
        <v>4356</v>
      </c>
      <c r="P13487" s="82">
        <v>1084</v>
      </c>
      <c r="Q13487" s="82" t="s">
        <v>80674</v>
      </c>
      <c r="R13487"/>
    </row>
    <row r="13488" spans="12:18" x14ac:dyDescent="0.25">
      <c r="L13488" t="s">
        <v>1816</v>
      </c>
      <c r="M13488" t="s">
        <v>9163</v>
      </c>
      <c r="N13488" t="s">
        <v>50754</v>
      </c>
      <c r="O13488" s="76" t="s">
        <v>4356</v>
      </c>
      <c r="P13488" s="82">
        <v>576</v>
      </c>
      <c r="Q13488" s="82" t="s">
        <v>80675</v>
      </c>
      <c r="R13488"/>
    </row>
    <row r="13489" spans="12:18" x14ac:dyDescent="0.25">
      <c r="L13489" t="s">
        <v>1816</v>
      </c>
      <c r="M13489" t="s">
        <v>11227</v>
      </c>
      <c r="N13489" t="s">
        <v>50755</v>
      </c>
      <c r="O13489" s="76" t="s">
        <v>4356</v>
      </c>
      <c r="P13489" s="82">
        <v>1689</v>
      </c>
      <c r="Q13489" s="82" t="s">
        <v>80677</v>
      </c>
      <c r="R13489"/>
    </row>
    <row r="13490" spans="12:18" x14ac:dyDescent="0.25">
      <c r="L13490" t="s">
        <v>1816</v>
      </c>
      <c r="M13490" t="s">
        <v>19544</v>
      </c>
      <c r="N13490" t="s">
        <v>50756</v>
      </c>
      <c r="O13490" s="76" t="s">
        <v>4356</v>
      </c>
      <c r="P13490" s="82">
        <v>448</v>
      </c>
      <c r="Q13490" s="82" t="s">
        <v>80676</v>
      </c>
      <c r="R13490"/>
    </row>
    <row r="13491" spans="12:18" x14ac:dyDescent="0.25">
      <c r="L13491" t="s">
        <v>1816</v>
      </c>
      <c r="M13491" t="s">
        <v>34954</v>
      </c>
      <c r="N13491" t="s">
        <v>50757</v>
      </c>
      <c r="O13491" s="76" t="s">
        <v>4356</v>
      </c>
      <c r="P13491" s="82">
        <v>544</v>
      </c>
      <c r="Q13491" s="82" t="s">
        <v>80679</v>
      </c>
      <c r="R13491"/>
    </row>
    <row r="13492" spans="12:18" x14ac:dyDescent="0.25">
      <c r="L13492" t="s">
        <v>1816</v>
      </c>
      <c r="M13492" t="s">
        <v>11229</v>
      </c>
      <c r="N13492" t="s">
        <v>50758</v>
      </c>
      <c r="O13492" s="76" t="s">
        <v>4356</v>
      </c>
      <c r="P13492" s="82">
        <v>1287</v>
      </c>
      <c r="Q13492" s="82" t="s">
        <v>80680</v>
      </c>
      <c r="R13492"/>
    </row>
    <row r="13493" spans="12:18" x14ac:dyDescent="0.25">
      <c r="L13493" t="s">
        <v>1816</v>
      </c>
      <c r="M13493" t="s">
        <v>34955</v>
      </c>
      <c r="N13493" t="s">
        <v>50759</v>
      </c>
      <c r="O13493" s="76" t="s">
        <v>4356</v>
      </c>
      <c r="P13493" s="82">
        <v>4635</v>
      </c>
      <c r="Q13493" s="82" t="s">
        <v>80681</v>
      </c>
      <c r="R13493"/>
    </row>
    <row r="13494" spans="12:18" x14ac:dyDescent="0.25">
      <c r="L13494" t="s">
        <v>1816</v>
      </c>
      <c r="M13494" t="s">
        <v>34956</v>
      </c>
      <c r="N13494" t="s">
        <v>50760</v>
      </c>
      <c r="O13494" s="76" t="s">
        <v>4356</v>
      </c>
      <c r="P13494" s="82">
        <v>4086</v>
      </c>
      <c r="Q13494" s="82" t="s">
        <v>80682</v>
      </c>
      <c r="R13494"/>
    </row>
    <row r="13495" spans="12:18" x14ac:dyDescent="0.25">
      <c r="L13495" t="s">
        <v>1816</v>
      </c>
      <c r="M13495" t="s">
        <v>11231</v>
      </c>
      <c r="N13495" t="s">
        <v>50761</v>
      </c>
      <c r="O13495" s="76" t="s">
        <v>4356</v>
      </c>
      <c r="P13495" s="82">
        <v>1143</v>
      </c>
      <c r="Q13495" s="82" t="s">
        <v>80684</v>
      </c>
      <c r="R13495"/>
    </row>
    <row r="13496" spans="12:18" x14ac:dyDescent="0.25">
      <c r="L13496" t="s">
        <v>1816</v>
      </c>
      <c r="M13496" t="s">
        <v>11233</v>
      </c>
      <c r="N13496" t="s">
        <v>50762</v>
      </c>
      <c r="O13496" s="76" t="s">
        <v>4356</v>
      </c>
      <c r="P13496" s="82">
        <v>1296</v>
      </c>
      <c r="Q13496" s="82" t="s">
        <v>80685</v>
      </c>
      <c r="R13496"/>
    </row>
    <row r="13497" spans="12:18" x14ac:dyDescent="0.25">
      <c r="L13497" t="s">
        <v>1816</v>
      </c>
      <c r="M13497" t="s">
        <v>19547</v>
      </c>
      <c r="N13497" t="s">
        <v>50763</v>
      </c>
      <c r="O13497" s="76" t="s">
        <v>4356</v>
      </c>
      <c r="P13497" s="82">
        <v>410</v>
      </c>
      <c r="Q13497" s="82" t="s">
        <v>80686</v>
      </c>
      <c r="R13497"/>
    </row>
    <row r="13498" spans="12:18" x14ac:dyDescent="0.25">
      <c r="L13498" t="s">
        <v>1816</v>
      </c>
      <c r="M13498" t="s">
        <v>11235</v>
      </c>
      <c r="N13498" t="s">
        <v>50764</v>
      </c>
      <c r="O13498" s="76" t="s">
        <v>4356</v>
      </c>
      <c r="P13498" s="82">
        <v>2298</v>
      </c>
      <c r="Q13498" s="82" t="s">
        <v>80687</v>
      </c>
      <c r="R13498"/>
    </row>
    <row r="13499" spans="12:18" x14ac:dyDescent="0.25">
      <c r="L13499" t="s">
        <v>1816</v>
      </c>
      <c r="M13499" t="s">
        <v>11237</v>
      </c>
      <c r="N13499" t="s">
        <v>50765</v>
      </c>
      <c r="O13499" s="76" t="s">
        <v>4356</v>
      </c>
      <c r="P13499" s="82">
        <v>1033</v>
      </c>
      <c r="Q13499" s="82" t="s">
        <v>80688</v>
      </c>
      <c r="R13499"/>
    </row>
    <row r="13500" spans="12:18" x14ac:dyDescent="0.25">
      <c r="L13500" t="s">
        <v>1816</v>
      </c>
      <c r="M13500" t="s">
        <v>9164</v>
      </c>
      <c r="N13500" t="s">
        <v>50766</v>
      </c>
      <c r="O13500" s="76" t="s">
        <v>4356</v>
      </c>
      <c r="P13500" s="82">
        <v>828</v>
      </c>
      <c r="Q13500" s="82" t="s">
        <v>80690</v>
      </c>
      <c r="R13500"/>
    </row>
    <row r="13501" spans="12:18" x14ac:dyDescent="0.25">
      <c r="L13501" t="s">
        <v>1816</v>
      </c>
      <c r="M13501" t="s">
        <v>21322</v>
      </c>
      <c r="N13501" t="s">
        <v>50767</v>
      </c>
      <c r="O13501" s="76" t="s">
        <v>4356</v>
      </c>
      <c r="P13501" s="82">
        <v>1511</v>
      </c>
      <c r="Q13501" s="82" t="s">
        <v>80691</v>
      </c>
      <c r="R13501"/>
    </row>
    <row r="13502" spans="12:18" x14ac:dyDescent="0.25">
      <c r="L13502" t="s">
        <v>1816</v>
      </c>
      <c r="M13502" t="s">
        <v>9165</v>
      </c>
      <c r="N13502" t="s">
        <v>50768</v>
      </c>
      <c r="O13502" s="76" t="s">
        <v>4356</v>
      </c>
      <c r="P13502" s="82">
        <v>566</v>
      </c>
      <c r="Q13502" s="82" t="s">
        <v>80692</v>
      </c>
      <c r="R13502"/>
    </row>
    <row r="13503" spans="12:18" x14ac:dyDescent="0.25">
      <c r="L13503" t="s">
        <v>1816</v>
      </c>
      <c r="M13503" t="s">
        <v>21323</v>
      </c>
      <c r="N13503" t="s">
        <v>50769</v>
      </c>
      <c r="O13503" s="76" t="s">
        <v>4356</v>
      </c>
      <c r="P13503" s="82">
        <v>1840</v>
      </c>
      <c r="Q13503" s="82" t="s">
        <v>80693</v>
      </c>
      <c r="R13503"/>
    </row>
    <row r="13504" spans="12:18" x14ac:dyDescent="0.25">
      <c r="L13504" t="s">
        <v>1816</v>
      </c>
      <c r="M13504" t="s">
        <v>21324</v>
      </c>
      <c r="N13504" t="s">
        <v>50770</v>
      </c>
      <c r="O13504" s="76" t="s">
        <v>4356</v>
      </c>
      <c r="P13504" s="82">
        <v>907</v>
      </c>
      <c r="Q13504" s="82" t="s">
        <v>80694</v>
      </c>
      <c r="R13504"/>
    </row>
    <row r="13505" spans="12:18" x14ac:dyDescent="0.25">
      <c r="L13505" t="s">
        <v>1816</v>
      </c>
      <c r="M13505" t="s">
        <v>20247</v>
      </c>
      <c r="N13505" t="s">
        <v>50771</v>
      </c>
      <c r="O13505" s="76" t="s">
        <v>4356</v>
      </c>
      <c r="P13505" s="82">
        <v>809</v>
      </c>
      <c r="Q13505" s="82" t="s">
        <v>80696</v>
      </c>
      <c r="R13505"/>
    </row>
    <row r="13506" spans="12:18" x14ac:dyDescent="0.25">
      <c r="L13506" t="s">
        <v>1816</v>
      </c>
      <c r="M13506" t="s">
        <v>9166</v>
      </c>
      <c r="N13506" t="s">
        <v>50772</v>
      </c>
      <c r="O13506" s="76" t="s">
        <v>4356</v>
      </c>
      <c r="P13506" s="82">
        <v>1332</v>
      </c>
      <c r="Q13506" s="82" t="s">
        <v>80695</v>
      </c>
      <c r="R13506"/>
    </row>
    <row r="13507" spans="12:18" x14ac:dyDescent="0.25">
      <c r="L13507" t="s">
        <v>1816</v>
      </c>
      <c r="M13507" t="s">
        <v>7681</v>
      </c>
      <c r="N13507" t="s">
        <v>50773</v>
      </c>
      <c r="O13507" s="76" t="s">
        <v>4356</v>
      </c>
      <c r="P13507" s="82">
        <v>603</v>
      </c>
      <c r="Q13507" s="82" t="s">
        <v>80697</v>
      </c>
      <c r="R13507"/>
    </row>
    <row r="13508" spans="12:18" x14ac:dyDescent="0.25">
      <c r="L13508" t="s">
        <v>1816</v>
      </c>
      <c r="M13508" t="s">
        <v>21325</v>
      </c>
      <c r="N13508" t="s">
        <v>50774</v>
      </c>
      <c r="O13508" s="76" t="s">
        <v>4356</v>
      </c>
      <c r="P13508" s="82">
        <v>915</v>
      </c>
      <c r="Q13508" s="82" t="s">
        <v>80698</v>
      </c>
      <c r="R13508"/>
    </row>
    <row r="13509" spans="12:18" x14ac:dyDescent="0.25">
      <c r="L13509" t="s">
        <v>1816</v>
      </c>
      <c r="M13509" t="s">
        <v>34958</v>
      </c>
      <c r="N13509" t="s">
        <v>50775</v>
      </c>
      <c r="O13509" s="76" t="s">
        <v>4356</v>
      </c>
      <c r="P13509" s="82">
        <v>2084</v>
      </c>
      <c r="Q13509" s="82" t="s">
        <v>80699</v>
      </c>
      <c r="R13509"/>
    </row>
    <row r="13510" spans="12:18" x14ac:dyDescent="0.25">
      <c r="L13510" t="s">
        <v>1816</v>
      </c>
      <c r="M13510" t="s">
        <v>9167</v>
      </c>
      <c r="N13510" t="s">
        <v>50776</v>
      </c>
      <c r="O13510" s="76" t="s">
        <v>4356</v>
      </c>
      <c r="P13510" s="82">
        <v>537</v>
      </c>
      <c r="Q13510" s="82" t="s">
        <v>80700</v>
      </c>
      <c r="R13510"/>
    </row>
    <row r="13511" spans="12:18" x14ac:dyDescent="0.25">
      <c r="L13511" t="s">
        <v>1816</v>
      </c>
      <c r="M13511" t="s">
        <v>9156</v>
      </c>
      <c r="N13511" t="s">
        <v>50777</v>
      </c>
      <c r="O13511" s="76" t="s">
        <v>4356</v>
      </c>
      <c r="P13511" s="82">
        <v>1018</v>
      </c>
      <c r="Q13511" s="82" t="s">
        <v>80642</v>
      </c>
      <c r="R13511"/>
    </row>
    <row r="13512" spans="12:18" x14ac:dyDescent="0.25">
      <c r="L13512" t="s">
        <v>1816</v>
      </c>
      <c r="M13512" t="s">
        <v>6694</v>
      </c>
      <c r="N13512" t="s">
        <v>50778</v>
      </c>
      <c r="O13512" s="76" t="s">
        <v>4356</v>
      </c>
      <c r="P13512" s="82">
        <v>351</v>
      </c>
      <c r="Q13512" s="82" t="s">
        <v>80654</v>
      </c>
      <c r="R13512"/>
    </row>
    <row r="13513" spans="12:18" x14ac:dyDescent="0.25">
      <c r="L13513" t="s">
        <v>1816</v>
      </c>
      <c r="M13513" t="s">
        <v>5207</v>
      </c>
      <c r="N13513" t="s">
        <v>50779</v>
      </c>
      <c r="O13513" s="76" t="s">
        <v>4356</v>
      </c>
      <c r="P13513" s="82">
        <v>2249</v>
      </c>
      <c r="Q13513" s="82" t="s">
        <v>80678</v>
      </c>
      <c r="R13513"/>
    </row>
    <row r="13514" spans="12:18" x14ac:dyDescent="0.25">
      <c r="L13514" t="s">
        <v>1816</v>
      </c>
      <c r="M13514" t="s">
        <v>21328</v>
      </c>
      <c r="N13514" t="s">
        <v>50780</v>
      </c>
      <c r="O13514" s="76" t="s">
        <v>4356</v>
      </c>
      <c r="P13514" s="82">
        <v>1001</v>
      </c>
      <c r="Q13514" s="82" t="s">
        <v>80709</v>
      </c>
      <c r="R13514"/>
    </row>
    <row r="13515" spans="12:18" x14ac:dyDescent="0.25">
      <c r="L13515" t="s">
        <v>1816</v>
      </c>
      <c r="M13515" t="s">
        <v>34959</v>
      </c>
      <c r="N13515" t="s">
        <v>50781</v>
      </c>
      <c r="O13515" s="76" t="s">
        <v>4356</v>
      </c>
      <c r="P13515" s="82">
        <v>2488</v>
      </c>
      <c r="Q13515" s="82" t="s">
        <v>80710</v>
      </c>
      <c r="R13515"/>
    </row>
    <row r="13516" spans="12:18" x14ac:dyDescent="0.25">
      <c r="L13516" t="s">
        <v>1816</v>
      </c>
      <c r="M13516" t="s">
        <v>19557</v>
      </c>
      <c r="N13516" t="s">
        <v>50782</v>
      </c>
      <c r="O13516" s="76" t="s">
        <v>4356</v>
      </c>
      <c r="P13516" s="82">
        <v>1061</v>
      </c>
      <c r="Q13516" s="82" t="s">
        <v>80711</v>
      </c>
      <c r="R13516"/>
    </row>
    <row r="13517" spans="12:18" x14ac:dyDescent="0.25">
      <c r="L13517" t="s">
        <v>1816</v>
      </c>
      <c r="M13517" t="s">
        <v>19559</v>
      </c>
      <c r="N13517" t="s">
        <v>50783</v>
      </c>
      <c r="O13517" s="76" t="s">
        <v>4374</v>
      </c>
      <c r="P13517" s="82">
        <v>8463</v>
      </c>
      <c r="Q13517" s="82" t="s">
        <v>72645</v>
      </c>
      <c r="R13517"/>
    </row>
    <row r="13518" spans="12:18" x14ac:dyDescent="0.25">
      <c r="L13518" t="s">
        <v>1816</v>
      </c>
      <c r="M13518" t="s">
        <v>11245</v>
      </c>
      <c r="N13518" t="s">
        <v>50784</v>
      </c>
      <c r="O13518" s="76" t="s">
        <v>4356</v>
      </c>
      <c r="P13518" s="82">
        <v>802</v>
      </c>
      <c r="Q13518" s="82" t="s">
        <v>80713</v>
      </c>
      <c r="R13518"/>
    </row>
    <row r="13519" spans="12:18" x14ac:dyDescent="0.25">
      <c r="L13519" t="s">
        <v>1816</v>
      </c>
      <c r="M13519" t="s">
        <v>11247</v>
      </c>
      <c r="N13519" t="s">
        <v>50785</v>
      </c>
      <c r="O13519" s="76" t="s">
        <v>4356</v>
      </c>
      <c r="P13519" s="82">
        <v>3635</v>
      </c>
      <c r="Q13519" s="82" t="s">
        <v>80715</v>
      </c>
      <c r="R13519"/>
    </row>
    <row r="13520" spans="12:18" x14ac:dyDescent="0.25">
      <c r="L13520" t="s">
        <v>1816</v>
      </c>
      <c r="M13520" t="s">
        <v>34960</v>
      </c>
      <c r="N13520" t="s">
        <v>50786</v>
      </c>
      <c r="O13520" s="76" t="s">
        <v>4356</v>
      </c>
      <c r="P13520" s="82">
        <v>1187</v>
      </c>
      <c r="Q13520" s="82" t="s">
        <v>80716</v>
      </c>
      <c r="R13520"/>
    </row>
    <row r="13521" spans="12:18" x14ac:dyDescent="0.25">
      <c r="L13521" t="s">
        <v>1816</v>
      </c>
      <c r="M13521" t="s">
        <v>9168</v>
      </c>
      <c r="N13521" t="s">
        <v>50787</v>
      </c>
      <c r="O13521" s="76" t="s">
        <v>4356</v>
      </c>
      <c r="P13521" s="82">
        <v>583</v>
      </c>
      <c r="Q13521" s="82" t="s">
        <v>80717</v>
      </c>
      <c r="R13521"/>
    </row>
    <row r="13522" spans="12:18" x14ac:dyDescent="0.25">
      <c r="L13522" t="s">
        <v>1816</v>
      </c>
      <c r="M13522" t="s">
        <v>19561</v>
      </c>
      <c r="N13522" t="s">
        <v>50788</v>
      </c>
      <c r="O13522" s="76" t="s">
        <v>4356</v>
      </c>
      <c r="P13522" s="82">
        <v>1257</v>
      </c>
      <c r="Q13522" s="82" t="s">
        <v>80718</v>
      </c>
      <c r="R13522"/>
    </row>
    <row r="13523" spans="12:18" x14ac:dyDescent="0.25">
      <c r="L13523" t="s">
        <v>1816</v>
      </c>
      <c r="M13523" t="s">
        <v>21330</v>
      </c>
      <c r="N13523" t="s">
        <v>50789</v>
      </c>
      <c r="O13523" s="76" t="s">
        <v>4356</v>
      </c>
      <c r="P13523" s="82">
        <v>343</v>
      </c>
      <c r="Q13523" s="82" t="s">
        <v>80719</v>
      </c>
      <c r="R13523"/>
    </row>
    <row r="13524" spans="12:18" x14ac:dyDescent="0.25">
      <c r="L13524" t="s">
        <v>1816</v>
      </c>
      <c r="M13524" t="s">
        <v>21331</v>
      </c>
      <c r="N13524" t="s">
        <v>50790</v>
      </c>
      <c r="O13524" s="76" t="s">
        <v>4356</v>
      </c>
      <c r="P13524" s="82">
        <v>1255</v>
      </c>
      <c r="Q13524" s="82" t="s">
        <v>80720</v>
      </c>
      <c r="R13524"/>
    </row>
    <row r="13525" spans="12:18" x14ac:dyDescent="0.25">
      <c r="L13525" t="s">
        <v>1816</v>
      </c>
      <c r="M13525" t="s">
        <v>19563</v>
      </c>
      <c r="N13525" t="s">
        <v>50791</v>
      </c>
      <c r="O13525" s="76" t="s">
        <v>4356</v>
      </c>
      <c r="P13525" s="82">
        <v>884</v>
      </c>
      <c r="Q13525" s="82" t="s">
        <v>80721</v>
      </c>
      <c r="R13525"/>
    </row>
    <row r="13526" spans="12:18" x14ac:dyDescent="0.25">
      <c r="L13526" t="s">
        <v>1816</v>
      </c>
      <c r="M13526" t="s">
        <v>21332</v>
      </c>
      <c r="N13526" t="s">
        <v>50792</v>
      </c>
      <c r="O13526" s="76" t="s">
        <v>4356</v>
      </c>
      <c r="P13526" s="82">
        <v>214</v>
      </c>
      <c r="Q13526" s="82" t="s">
        <v>80722</v>
      </c>
      <c r="R13526"/>
    </row>
    <row r="13527" spans="12:18" x14ac:dyDescent="0.25">
      <c r="L13527" t="s">
        <v>1816</v>
      </c>
      <c r="M13527" t="s">
        <v>11098</v>
      </c>
      <c r="N13527" t="s">
        <v>50793</v>
      </c>
      <c r="O13527" s="76" t="s">
        <v>4356</v>
      </c>
      <c r="P13527" s="82">
        <v>4191</v>
      </c>
      <c r="Q13527" s="82" t="s">
        <v>80441</v>
      </c>
      <c r="R13527"/>
    </row>
    <row r="13528" spans="12:18" x14ac:dyDescent="0.25">
      <c r="L13528" t="s">
        <v>1816</v>
      </c>
      <c r="M13528" t="s">
        <v>9144</v>
      </c>
      <c r="N13528" t="s">
        <v>50794</v>
      </c>
      <c r="O13528" s="76" t="s">
        <v>4356</v>
      </c>
      <c r="P13528" s="82">
        <v>3980</v>
      </c>
      <c r="Q13528" s="82" t="s">
        <v>80574</v>
      </c>
      <c r="R13528"/>
    </row>
    <row r="13529" spans="12:18" x14ac:dyDescent="0.25">
      <c r="L13529" t="s">
        <v>1816</v>
      </c>
      <c r="M13529" t="s">
        <v>11249</v>
      </c>
      <c r="N13529" t="s">
        <v>50795</v>
      </c>
      <c r="O13529" s="76" t="s">
        <v>4356</v>
      </c>
      <c r="P13529" s="82">
        <v>2590</v>
      </c>
      <c r="Q13529" s="82" t="s">
        <v>80723</v>
      </c>
      <c r="R13529"/>
    </row>
    <row r="13530" spans="12:18" x14ac:dyDescent="0.25">
      <c r="L13530" t="s">
        <v>1816</v>
      </c>
      <c r="M13530" t="s">
        <v>21333</v>
      </c>
      <c r="N13530" t="s">
        <v>50796</v>
      </c>
      <c r="O13530" s="76" t="s">
        <v>4356</v>
      </c>
      <c r="P13530" s="82">
        <v>804</v>
      </c>
      <c r="Q13530" s="82" t="s">
        <v>80724</v>
      </c>
      <c r="R13530"/>
    </row>
    <row r="13531" spans="12:18" x14ac:dyDescent="0.25">
      <c r="L13531" t="s">
        <v>1816</v>
      </c>
      <c r="M13531" t="s">
        <v>34961</v>
      </c>
      <c r="N13531" t="s">
        <v>50797</v>
      </c>
      <c r="O13531" s="76" t="s">
        <v>4374</v>
      </c>
      <c r="P13531" s="82">
        <v>7911</v>
      </c>
      <c r="Q13531" s="82" t="s">
        <v>72645</v>
      </c>
      <c r="R13531"/>
    </row>
    <row r="13532" spans="12:18" x14ac:dyDescent="0.25">
      <c r="L13532" t="s">
        <v>1816</v>
      </c>
      <c r="M13532" t="s">
        <v>19564</v>
      </c>
      <c r="N13532" t="s">
        <v>50798</v>
      </c>
      <c r="O13532" s="76" t="s">
        <v>4356</v>
      </c>
      <c r="P13532" s="82">
        <v>5727</v>
      </c>
      <c r="Q13532" s="82" t="s">
        <v>80726</v>
      </c>
      <c r="R13532"/>
    </row>
    <row r="13533" spans="12:18" x14ac:dyDescent="0.25">
      <c r="L13533" t="s">
        <v>1816</v>
      </c>
      <c r="M13533" t="s">
        <v>21335</v>
      </c>
      <c r="N13533" t="s">
        <v>50799</v>
      </c>
      <c r="O13533" s="76" t="s">
        <v>4356</v>
      </c>
      <c r="P13533" s="82">
        <v>315</v>
      </c>
      <c r="Q13533" s="82" t="s">
        <v>80727</v>
      </c>
      <c r="R13533"/>
    </row>
    <row r="13534" spans="12:18" x14ac:dyDescent="0.25">
      <c r="L13534" t="s">
        <v>1816</v>
      </c>
      <c r="M13534" t="s">
        <v>21336</v>
      </c>
      <c r="N13534" t="s">
        <v>50800</v>
      </c>
      <c r="O13534" s="76" t="s">
        <v>4356</v>
      </c>
      <c r="P13534" s="82">
        <v>1216</v>
      </c>
      <c r="Q13534" s="82" t="s">
        <v>80728</v>
      </c>
      <c r="R13534"/>
    </row>
    <row r="13535" spans="12:18" x14ac:dyDescent="0.25">
      <c r="L13535" t="s">
        <v>1816</v>
      </c>
      <c r="M13535" t="s">
        <v>19565</v>
      </c>
      <c r="N13535" t="s">
        <v>50801</v>
      </c>
      <c r="O13535" s="76" t="s">
        <v>4356</v>
      </c>
      <c r="P13535" s="82">
        <v>1910</v>
      </c>
      <c r="Q13535" s="82" t="s">
        <v>80729</v>
      </c>
      <c r="R13535"/>
    </row>
    <row r="13536" spans="12:18" x14ac:dyDescent="0.25">
      <c r="L13536" t="s">
        <v>1816</v>
      </c>
      <c r="M13536" t="s">
        <v>21337</v>
      </c>
      <c r="N13536" t="s">
        <v>50802</v>
      </c>
      <c r="O13536" s="76" t="s">
        <v>4356</v>
      </c>
      <c r="P13536" s="82">
        <v>313</v>
      </c>
      <c r="Q13536" s="82" t="s">
        <v>80730</v>
      </c>
      <c r="R13536"/>
    </row>
    <row r="13537" spans="12:18" x14ac:dyDescent="0.25">
      <c r="L13537" t="s">
        <v>1816</v>
      </c>
      <c r="M13537" t="s">
        <v>19567</v>
      </c>
      <c r="N13537" t="s">
        <v>50803</v>
      </c>
      <c r="O13537" s="76" t="s">
        <v>4356</v>
      </c>
      <c r="P13537" s="82">
        <v>823</v>
      </c>
      <c r="Q13537" s="82" t="s">
        <v>80732</v>
      </c>
      <c r="R13537"/>
    </row>
    <row r="13538" spans="12:18" x14ac:dyDescent="0.25">
      <c r="L13538" t="s">
        <v>1816</v>
      </c>
      <c r="M13538" t="s">
        <v>11251</v>
      </c>
      <c r="N13538" t="s">
        <v>50804</v>
      </c>
      <c r="O13538" s="76" t="s">
        <v>4374</v>
      </c>
      <c r="P13538" s="82">
        <v>18037</v>
      </c>
      <c r="Q13538" s="82" t="s">
        <v>80733</v>
      </c>
      <c r="R13538"/>
    </row>
    <row r="13539" spans="12:18" x14ac:dyDescent="0.25">
      <c r="L13539" t="s">
        <v>1866</v>
      </c>
      <c r="M13539" t="s">
        <v>9169</v>
      </c>
      <c r="N13539" t="s">
        <v>50805</v>
      </c>
      <c r="O13539" s="76" t="s">
        <v>4356</v>
      </c>
      <c r="P13539" s="82">
        <v>1428</v>
      </c>
      <c r="Q13539" s="82" t="s">
        <v>81605</v>
      </c>
      <c r="R13539"/>
    </row>
    <row r="13540" spans="12:18" x14ac:dyDescent="0.25">
      <c r="L13540" t="s">
        <v>1866</v>
      </c>
      <c r="M13540" t="s">
        <v>19568</v>
      </c>
      <c r="N13540" t="s">
        <v>50806</v>
      </c>
      <c r="O13540" s="76" t="s">
        <v>4366</v>
      </c>
      <c r="P13540" s="82">
        <v>116</v>
      </c>
      <c r="Q13540" s="82" t="s">
        <v>81606</v>
      </c>
      <c r="R13540"/>
    </row>
    <row r="13541" spans="12:18" x14ac:dyDescent="0.25">
      <c r="L13541" t="s">
        <v>1866</v>
      </c>
      <c r="M13541" t="s">
        <v>34962</v>
      </c>
      <c r="N13541" t="s">
        <v>50807</v>
      </c>
      <c r="O13541" s="76" t="s">
        <v>4356</v>
      </c>
      <c r="P13541" s="82">
        <v>894</v>
      </c>
      <c r="Q13541" s="82" t="s">
        <v>81607</v>
      </c>
      <c r="R13541"/>
    </row>
    <row r="13542" spans="12:18" x14ac:dyDescent="0.25">
      <c r="L13542" t="s">
        <v>1866</v>
      </c>
      <c r="M13542" t="s">
        <v>11255</v>
      </c>
      <c r="N13542" t="s">
        <v>50808</v>
      </c>
      <c r="O13542" s="76" t="s">
        <v>4366</v>
      </c>
      <c r="P13542" s="82">
        <v>331</v>
      </c>
      <c r="Q13542" s="82" t="s">
        <v>81608</v>
      </c>
      <c r="R13542"/>
    </row>
    <row r="13543" spans="12:18" x14ac:dyDescent="0.25">
      <c r="L13543" t="s">
        <v>1866</v>
      </c>
      <c r="M13543" t="s">
        <v>11257</v>
      </c>
      <c r="N13543" t="s">
        <v>50809</v>
      </c>
      <c r="O13543" s="76" t="s">
        <v>4356</v>
      </c>
      <c r="P13543" s="82">
        <v>3860</v>
      </c>
      <c r="Q13543" s="82" t="s">
        <v>81609</v>
      </c>
      <c r="R13543"/>
    </row>
    <row r="13544" spans="12:18" x14ac:dyDescent="0.25">
      <c r="L13544" t="s">
        <v>1866</v>
      </c>
      <c r="M13544" t="s">
        <v>9170</v>
      </c>
      <c r="N13544" t="s">
        <v>50810</v>
      </c>
      <c r="O13544" s="76" t="s">
        <v>4374</v>
      </c>
      <c r="P13544" s="82">
        <v>4927</v>
      </c>
      <c r="Q13544" s="82" t="s">
        <v>81610</v>
      </c>
      <c r="R13544"/>
    </row>
    <row r="13545" spans="12:18" x14ac:dyDescent="0.25">
      <c r="L13545" t="s">
        <v>1866</v>
      </c>
      <c r="M13545" t="s">
        <v>19569</v>
      </c>
      <c r="N13545" t="s">
        <v>50811</v>
      </c>
      <c r="O13545" s="76" t="s">
        <v>4366</v>
      </c>
      <c r="P13545" s="82">
        <v>603</v>
      </c>
      <c r="Q13545" s="82" t="s">
        <v>81611</v>
      </c>
      <c r="R13545"/>
    </row>
    <row r="13546" spans="12:18" x14ac:dyDescent="0.25">
      <c r="L13546" t="s">
        <v>1866</v>
      </c>
      <c r="M13546" t="s">
        <v>7625</v>
      </c>
      <c r="N13546" t="s">
        <v>50812</v>
      </c>
      <c r="O13546" s="76" t="s">
        <v>4366</v>
      </c>
      <c r="P13546" s="82">
        <v>223</v>
      </c>
      <c r="Q13546" s="82" t="s">
        <v>81612</v>
      </c>
      <c r="R13546"/>
    </row>
    <row r="13547" spans="12:18" x14ac:dyDescent="0.25">
      <c r="L13547" t="s">
        <v>1866</v>
      </c>
      <c r="M13547" t="s">
        <v>34963</v>
      </c>
      <c r="N13547" t="s">
        <v>50813</v>
      </c>
      <c r="O13547" s="76" t="s">
        <v>4356</v>
      </c>
      <c r="P13547" s="82">
        <v>1250</v>
      </c>
      <c r="Q13547" s="82" t="s">
        <v>81613</v>
      </c>
      <c r="R13547"/>
    </row>
    <row r="13548" spans="12:18" x14ac:dyDescent="0.25">
      <c r="L13548" t="s">
        <v>1866</v>
      </c>
      <c r="M13548" t="s">
        <v>9171</v>
      </c>
      <c r="N13548" t="s">
        <v>50814</v>
      </c>
      <c r="O13548" s="76" t="s">
        <v>4356</v>
      </c>
      <c r="P13548" s="82">
        <v>862</v>
      </c>
      <c r="Q13548" s="82" t="s">
        <v>81614</v>
      </c>
      <c r="R13548"/>
    </row>
    <row r="13549" spans="12:18" x14ac:dyDescent="0.25">
      <c r="L13549" t="s">
        <v>1866</v>
      </c>
      <c r="M13549" t="s">
        <v>34990</v>
      </c>
      <c r="N13549" t="s">
        <v>50815</v>
      </c>
      <c r="O13549" s="76" t="s">
        <v>4356</v>
      </c>
      <c r="P13549" s="82">
        <v>751</v>
      </c>
      <c r="Q13549" s="82" t="s">
        <v>81758</v>
      </c>
      <c r="R13549"/>
    </row>
    <row r="13550" spans="12:18" x14ac:dyDescent="0.25">
      <c r="L13550" t="s">
        <v>1866</v>
      </c>
      <c r="M13550" t="s">
        <v>6405</v>
      </c>
      <c r="N13550" t="s">
        <v>50816</v>
      </c>
      <c r="O13550" s="76" t="s">
        <v>4366</v>
      </c>
      <c r="P13550" s="82">
        <v>174</v>
      </c>
      <c r="Q13550" s="82" t="s">
        <v>81615</v>
      </c>
      <c r="R13550"/>
    </row>
    <row r="13551" spans="12:18" x14ac:dyDescent="0.25">
      <c r="L13551" t="s">
        <v>1866</v>
      </c>
      <c r="M13551" t="s">
        <v>21339</v>
      </c>
      <c r="N13551" t="s">
        <v>50817</v>
      </c>
      <c r="O13551" s="76" t="s">
        <v>4366</v>
      </c>
      <c r="P13551" s="82">
        <v>351</v>
      </c>
      <c r="Q13551" s="82" t="s">
        <v>81616</v>
      </c>
      <c r="R13551"/>
    </row>
    <row r="13552" spans="12:18" x14ac:dyDescent="0.25">
      <c r="L13552" t="s">
        <v>1866</v>
      </c>
      <c r="M13552" t="s">
        <v>21340</v>
      </c>
      <c r="N13552" t="s">
        <v>50818</v>
      </c>
      <c r="O13552" s="76" t="s">
        <v>4366</v>
      </c>
      <c r="P13552" s="82">
        <v>438</v>
      </c>
      <c r="Q13552" s="82" t="s">
        <v>81617</v>
      </c>
      <c r="R13552"/>
    </row>
    <row r="13553" spans="12:18" x14ac:dyDescent="0.25">
      <c r="L13553" t="s">
        <v>1866</v>
      </c>
      <c r="M13553" t="s">
        <v>11258</v>
      </c>
      <c r="N13553" t="s">
        <v>50819</v>
      </c>
      <c r="O13553" s="76" t="s">
        <v>4366</v>
      </c>
      <c r="P13553" s="82">
        <v>205</v>
      </c>
      <c r="Q13553" s="82" t="s">
        <v>81618</v>
      </c>
      <c r="R13553"/>
    </row>
    <row r="13554" spans="12:18" x14ac:dyDescent="0.25">
      <c r="L13554" t="s">
        <v>1866</v>
      </c>
      <c r="M13554" t="s">
        <v>7262</v>
      </c>
      <c r="N13554" t="s">
        <v>50820</v>
      </c>
      <c r="O13554" s="76" t="s">
        <v>4366</v>
      </c>
      <c r="P13554" s="82">
        <v>55</v>
      </c>
      <c r="Q13554" s="82" t="s">
        <v>81619</v>
      </c>
      <c r="R13554"/>
    </row>
    <row r="13555" spans="12:18" x14ac:dyDescent="0.25">
      <c r="L13555" t="s">
        <v>1866</v>
      </c>
      <c r="M13555" t="s">
        <v>21341</v>
      </c>
      <c r="N13555" t="s">
        <v>50821</v>
      </c>
      <c r="O13555" s="76" t="s">
        <v>4356</v>
      </c>
      <c r="P13555" s="82">
        <v>968</v>
      </c>
      <c r="Q13555" s="82" t="s">
        <v>81620</v>
      </c>
      <c r="R13555"/>
    </row>
    <row r="13556" spans="12:18" x14ac:dyDescent="0.25">
      <c r="L13556" t="s">
        <v>1866</v>
      </c>
      <c r="M13556" t="s">
        <v>21344</v>
      </c>
      <c r="N13556" t="s">
        <v>50822</v>
      </c>
      <c r="O13556" s="76" t="s">
        <v>4366</v>
      </c>
      <c r="P13556" s="82">
        <v>305</v>
      </c>
      <c r="Q13556" s="82" t="s">
        <v>81623</v>
      </c>
      <c r="R13556"/>
    </row>
    <row r="13557" spans="12:18" x14ac:dyDescent="0.25">
      <c r="L13557" t="s">
        <v>1866</v>
      </c>
      <c r="M13557" t="s">
        <v>7435</v>
      </c>
      <c r="N13557" t="s">
        <v>50823</v>
      </c>
      <c r="O13557" s="76" t="s">
        <v>4366</v>
      </c>
      <c r="P13557" s="82">
        <v>79</v>
      </c>
      <c r="Q13557" s="82" t="s">
        <v>81624</v>
      </c>
      <c r="R13557"/>
    </row>
    <row r="13558" spans="12:18" x14ac:dyDescent="0.25">
      <c r="L13558" t="s">
        <v>1866</v>
      </c>
      <c r="M13558" t="s">
        <v>9172</v>
      </c>
      <c r="N13558" t="s">
        <v>50824</v>
      </c>
      <c r="O13558" s="76" t="s">
        <v>4366</v>
      </c>
      <c r="P13558" s="82">
        <v>439</v>
      </c>
      <c r="Q13558" s="82" t="s">
        <v>81626</v>
      </c>
      <c r="R13558"/>
    </row>
    <row r="13559" spans="12:18" x14ac:dyDescent="0.25">
      <c r="L13559" t="s">
        <v>1866</v>
      </c>
      <c r="M13559" t="s">
        <v>11260</v>
      </c>
      <c r="N13559" t="s">
        <v>50825</v>
      </c>
      <c r="O13559" s="76" t="s">
        <v>4366</v>
      </c>
      <c r="P13559" s="82">
        <v>266</v>
      </c>
      <c r="Q13559" s="82" t="s">
        <v>81627</v>
      </c>
      <c r="R13559"/>
    </row>
    <row r="13560" spans="12:18" x14ac:dyDescent="0.25">
      <c r="L13560" t="s">
        <v>1866</v>
      </c>
      <c r="M13560" t="s">
        <v>9173</v>
      </c>
      <c r="N13560" t="s">
        <v>50826</v>
      </c>
      <c r="O13560" s="76" t="s">
        <v>4366</v>
      </c>
      <c r="P13560" s="82">
        <v>147</v>
      </c>
      <c r="Q13560" s="82" t="s">
        <v>81628</v>
      </c>
      <c r="R13560"/>
    </row>
    <row r="13561" spans="12:18" x14ac:dyDescent="0.25">
      <c r="L13561" t="s">
        <v>1866</v>
      </c>
      <c r="M13561" t="s">
        <v>21345</v>
      </c>
      <c r="N13561" t="s">
        <v>50827</v>
      </c>
      <c r="O13561" s="76" t="s">
        <v>4356</v>
      </c>
      <c r="P13561" s="82">
        <v>605</v>
      </c>
      <c r="Q13561" s="82" t="s">
        <v>81629</v>
      </c>
      <c r="R13561"/>
    </row>
    <row r="13562" spans="12:18" x14ac:dyDescent="0.25">
      <c r="L13562" t="s">
        <v>1866</v>
      </c>
      <c r="M13562" t="s">
        <v>9975</v>
      </c>
      <c r="N13562" t="s">
        <v>50828</v>
      </c>
      <c r="O13562" s="76" t="s">
        <v>4356</v>
      </c>
      <c r="P13562" s="82">
        <v>572</v>
      </c>
      <c r="Q13562" s="82" t="s">
        <v>81630</v>
      </c>
      <c r="R13562"/>
    </row>
    <row r="13563" spans="12:18" x14ac:dyDescent="0.25">
      <c r="L13563" t="s">
        <v>1866</v>
      </c>
      <c r="M13563" t="s">
        <v>29335</v>
      </c>
      <c r="N13563" t="s">
        <v>50829</v>
      </c>
      <c r="O13563" s="76" t="s">
        <v>4366</v>
      </c>
      <c r="P13563" s="82">
        <v>258</v>
      </c>
      <c r="Q13563" s="82" t="s">
        <v>81631</v>
      </c>
      <c r="R13563"/>
    </row>
    <row r="13564" spans="12:18" x14ac:dyDescent="0.25">
      <c r="L13564" t="s">
        <v>1866</v>
      </c>
      <c r="M13564" t="s">
        <v>19574</v>
      </c>
      <c r="N13564" t="s">
        <v>50830</v>
      </c>
      <c r="O13564" s="76" t="s">
        <v>4366</v>
      </c>
      <c r="P13564" s="82">
        <v>222</v>
      </c>
      <c r="Q13564" s="82" t="s">
        <v>81633</v>
      </c>
      <c r="R13564"/>
    </row>
    <row r="13565" spans="12:18" x14ac:dyDescent="0.25">
      <c r="L13565" t="s">
        <v>1866</v>
      </c>
      <c r="M13565" t="s">
        <v>19576</v>
      </c>
      <c r="N13565" t="s">
        <v>50831</v>
      </c>
      <c r="O13565" s="76" t="s">
        <v>4366</v>
      </c>
      <c r="P13565" s="82">
        <v>256</v>
      </c>
      <c r="Q13565" s="82" t="s">
        <v>81634</v>
      </c>
      <c r="R13565"/>
    </row>
    <row r="13566" spans="12:18" x14ac:dyDescent="0.25">
      <c r="L13566" t="s">
        <v>1866</v>
      </c>
      <c r="M13566" t="s">
        <v>11262</v>
      </c>
      <c r="N13566" t="s">
        <v>50832</v>
      </c>
      <c r="O13566" s="76" t="s">
        <v>4356</v>
      </c>
      <c r="P13566" s="82">
        <v>4505</v>
      </c>
      <c r="Q13566" s="82" t="s">
        <v>81635</v>
      </c>
      <c r="R13566"/>
    </row>
    <row r="13567" spans="12:18" x14ac:dyDescent="0.25">
      <c r="L13567" t="s">
        <v>1866</v>
      </c>
      <c r="M13567" t="s">
        <v>9175</v>
      </c>
      <c r="N13567" t="s">
        <v>50833</v>
      </c>
      <c r="O13567" s="76" t="s">
        <v>4356</v>
      </c>
      <c r="P13567" s="82">
        <v>727</v>
      </c>
      <c r="Q13567" s="82" t="s">
        <v>81636</v>
      </c>
      <c r="R13567"/>
    </row>
    <row r="13568" spans="12:18" x14ac:dyDescent="0.25">
      <c r="L13568" t="s">
        <v>1866</v>
      </c>
      <c r="M13568" t="s">
        <v>11264</v>
      </c>
      <c r="N13568" t="s">
        <v>50834</v>
      </c>
      <c r="O13568" s="76" t="s">
        <v>4356</v>
      </c>
      <c r="P13568" s="82">
        <v>407</v>
      </c>
      <c r="Q13568" s="82" t="s">
        <v>81637</v>
      </c>
      <c r="R13568"/>
    </row>
    <row r="13569" spans="12:18" x14ac:dyDescent="0.25">
      <c r="L13569" t="s">
        <v>1866</v>
      </c>
      <c r="M13569" t="s">
        <v>34964</v>
      </c>
      <c r="N13569" t="s">
        <v>50835</v>
      </c>
      <c r="O13569" s="76" t="s">
        <v>4356</v>
      </c>
      <c r="P13569" s="82">
        <v>2750</v>
      </c>
      <c r="Q13569" s="82" t="s">
        <v>81638</v>
      </c>
      <c r="R13569"/>
    </row>
    <row r="13570" spans="12:18" x14ac:dyDescent="0.25">
      <c r="L13570" t="s">
        <v>1866</v>
      </c>
      <c r="M13570" t="s">
        <v>9176</v>
      </c>
      <c r="N13570" t="s">
        <v>50836</v>
      </c>
      <c r="O13570" s="76" t="s">
        <v>4366</v>
      </c>
      <c r="P13570" s="82">
        <v>1095</v>
      </c>
      <c r="Q13570" s="82" t="s">
        <v>81639</v>
      </c>
      <c r="R13570"/>
    </row>
    <row r="13571" spans="12:18" x14ac:dyDescent="0.25">
      <c r="L13571" t="s">
        <v>1866</v>
      </c>
      <c r="M13571" t="s">
        <v>11266</v>
      </c>
      <c r="N13571" t="s">
        <v>50837</v>
      </c>
      <c r="O13571" s="76" t="s">
        <v>4366</v>
      </c>
      <c r="P13571" s="82">
        <v>140</v>
      </c>
      <c r="Q13571" s="82" t="s">
        <v>81640</v>
      </c>
      <c r="R13571"/>
    </row>
    <row r="13572" spans="12:18" x14ac:dyDescent="0.25">
      <c r="L13572" t="s">
        <v>1866</v>
      </c>
      <c r="M13572" t="s">
        <v>34965</v>
      </c>
      <c r="N13572" t="s">
        <v>50838</v>
      </c>
      <c r="O13572" s="76" t="s">
        <v>4366</v>
      </c>
      <c r="P13572" s="82">
        <v>153</v>
      </c>
      <c r="Q13572" s="82" t="s">
        <v>81642</v>
      </c>
      <c r="R13572"/>
    </row>
    <row r="13573" spans="12:18" x14ac:dyDescent="0.25">
      <c r="L13573" t="s">
        <v>1866</v>
      </c>
      <c r="M13573" t="s">
        <v>11269</v>
      </c>
      <c r="N13573" t="s">
        <v>50839</v>
      </c>
      <c r="O13573" s="76" t="s">
        <v>4366</v>
      </c>
      <c r="P13573" s="82">
        <v>702</v>
      </c>
      <c r="Q13573" s="82" t="s">
        <v>81645</v>
      </c>
      <c r="R13573"/>
    </row>
    <row r="13574" spans="12:18" x14ac:dyDescent="0.25">
      <c r="L13574" t="s">
        <v>1866</v>
      </c>
      <c r="M13574" t="s">
        <v>21346</v>
      </c>
      <c r="N13574" t="s">
        <v>50840</v>
      </c>
      <c r="O13574" s="76" t="s">
        <v>4366</v>
      </c>
      <c r="P13574" s="82">
        <v>568</v>
      </c>
      <c r="Q13574" s="82" t="s">
        <v>81646</v>
      </c>
      <c r="R13574"/>
    </row>
    <row r="13575" spans="12:18" x14ac:dyDescent="0.25">
      <c r="L13575" t="s">
        <v>1866</v>
      </c>
      <c r="M13575" t="s">
        <v>9178</v>
      </c>
      <c r="N13575" t="s">
        <v>50841</v>
      </c>
      <c r="O13575" s="76" t="s">
        <v>4374</v>
      </c>
      <c r="P13575" s="82">
        <v>43741</v>
      </c>
      <c r="Q13575" s="82" t="s">
        <v>72645</v>
      </c>
      <c r="R13575"/>
    </row>
    <row r="13576" spans="12:18" x14ac:dyDescent="0.25">
      <c r="L13576" t="s">
        <v>1866</v>
      </c>
      <c r="M13576" t="s">
        <v>34966</v>
      </c>
      <c r="N13576" t="s">
        <v>50842</v>
      </c>
      <c r="O13576" s="76" t="s">
        <v>4356</v>
      </c>
      <c r="P13576" s="82">
        <v>2567</v>
      </c>
      <c r="Q13576" s="82" t="s">
        <v>81647</v>
      </c>
      <c r="R13576"/>
    </row>
    <row r="13577" spans="12:18" x14ac:dyDescent="0.25">
      <c r="L13577" t="s">
        <v>1866</v>
      </c>
      <c r="M13577" t="s">
        <v>19584</v>
      </c>
      <c r="N13577" t="s">
        <v>50843</v>
      </c>
      <c r="O13577" s="76" t="s">
        <v>4366</v>
      </c>
      <c r="P13577" s="82">
        <v>271</v>
      </c>
      <c r="Q13577" s="82" t="s">
        <v>81650</v>
      </c>
      <c r="R13577"/>
    </row>
    <row r="13578" spans="12:18" x14ac:dyDescent="0.25">
      <c r="L13578" t="s">
        <v>1866</v>
      </c>
      <c r="M13578" t="s">
        <v>34967</v>
      </c>
      <c r="N13578" t="s">
        <v>50844</v>
      </c>
      <c r="O13578" s="76" t="s">
        <v>4366</v>
      </c>
      <c r="P13578" s="82">
        <v>122</v>
      </c>
      <c r="Q13578" s="82" t="s">
        <v>81651</v>
      </c>
      <c r="R13578"/>
    </row>
    <row r="13579" spans="12:18" x14ac:dyDescent="0.25">
      <c r="L13579" t="s">
        <v>1866</v>
      </c>
      <c r="M13579" t="s">
        <v>19679</v>
      </c>
      <c r="N13579" t="s">
        <v>50845</v>
      </c>
      <c r="O13579" s="76" t="s">
        <v>4356</v>
      </c>
      <c r="P13579" s="82">
        <v>476</v>
      </c>
      <c r="Q13579" s="82" t="s">
        <v>81652</v>
      </c>
      <c r="R13579"/>
    </row>
    <row r="13580" spans="12:18" x14ac:dyDescent="0.25">
      <c r="L13580" t="s">
        <v>1866</v>
      </c>
      <c r="M13580" t="s">
        <v>21347</v>
      </c>
      <c r="N13580" t="s">
        <v>50846</v>
      </c>
      <c r="O13580" s="76" t="s">
        <v>4356</v>
      </c>
      <c r="P13580" s="82">
        <v>182</v>
      </c>
      <c r="Q13580" s="82" t="s">
        <v>81653</v>
      </c>
      <c r="R13580"/>
    </row>
    <row r="13581" spans="12:18" x14ac:dyDescent="0.25">
      <c r="L13581" t="s">
        <v>1866</v>
      </c>
      <c r="M13581" t="s">
        <v>21348</v>
      </c>
      <c r="N13581" t="s">
        <v>50847</v>
      </c>
      <c r="O13581" s="76" t="s">
        <v>4366</v>
      </c>
      <c r="P13581" s="82">
        <v>153</v>
      </c>
      <c r="Q13581" s="82" t="s">
        <v>81654</v>
      </c>
      <c r="R13581"/>
    </row>
    <row r="13582" spans="12:18" x14ac:dyDescent="0.25">
      <c r="L13582" t="s">
        <v>1866</v>
      </c>
      <c r="M13582" t="s">
        <v>19586</v>
      </c>
      <c r="N13582" t="s">
        <v>50848</v>
      </c>
      <c r="O13582" s="76" t="s">
        <v>4366</v>
      </c>
      <c r="P13582" s="82">
        <v>572</v>
      </c>
      <c r="Q13582" s="82" t="s">
        <v>81655</v>
      </c>
      <c r="R13582"/>
    </row>
    <row r="13583" spans="12:18" x14ac:dyDescent="0.25">
      <c r="L13583" t="s">
        <v>1866</v>
      </c>
      <c r="M13583" t="s">
        <v>21349</v>
      </c>
      <c r="N13583" t="s">
        <v>50849</v>
      </c>
      <c r="O13583" s="76" t="s">
        <v>4366</v>
      </c>
      <c r="P13583" s="82">
        <v>246</v>
      </c>
      <c r="Q13583" s="82" t="s">
        <v>81656</v>
      </c>
      <c r="R13583"/>
    </row>
    <row r="13584" spans="12:18" x14ac:dyDescent="0.25">
      <c r="L13584" t="s">
        <v>1866</v>
      </c>
      <c r="M13584" t="s">
        <v>13148</v>
      </c>
      <c r="N13584" t="s">
        <v>50850</v>
      </c>
      <c r="O13584" s="76" t="s">
        <v>4356</v>
      </c>
      <c r="P13584" s="82">
        <v>1023</v>
      </c>
      <c r="Q13584" s="82" t="s">
        <v>81657</v>
      </c>
      <c r="R13584"/>
    </row>
    <row r="13585" spans="12:18" x14ac:dyDescent="0.25">
      <c r="L13585" t="s">
        <v>1866</v>
      </c>
      <c r="M13585" t="s">
        <v>9179</v>
      </c>
      <c r="N13585" t="s">
        <v>50851</v>
      </c>
      <c r="O13585" s="76" t="s">
        <v>4356</v>
      </c>
      <c r="P13585" s="82">
        <v>996</v>
      </c>
      <c r="Q13585" s="82" t="s">
        <v>81658</v>
      </c>
      <c r="R13585"/>
    </row>
    <row r="13586" spans="12:18" x14ac:dyDescent="0.25">
      <c r="L13586" t="s">
        <v>1866</v>
      </c>
      <c r="M13586" t="s">
        <v>21350</v>
      </c>
      <c r="N13586" t="s">
        <v>50852</v>
      </c>
      <c r="O13586" s="76" t="s">
        <v>4356</v>
      </c>
      <c r="P13586" s="82">
        <v>880</v>
      </c>
      <c r="Q13586" s="82" t="s">
        <v>81659</v>
      </c>
      <c r="R13586"/>
    </row>
    <row r="13587" spans="12:18" x14ac:dyDescent="0.25">
      <c r="L13587" t="s">
        <v>1866</v>
      </c>
      <c r="M13587" t="s">
        <v>34968</v>
      </c>
      <c r="N13587" t="s">
        <v>50853</v>
      </c>
      <c r="O13587" s="76" t="s">
        <v>4356</v>
      </c>
      <c r="P13587" s="82">
        <v>649</v>
      </c>
      <c r="Q13587" s="82" t="s">
        <v>81660</v>
      </c>
      <c r="R13587"/>
    </row>
    <row r="13588" spans="12:18" x14ac:dyDescent="0.25">
      <c r="L13588" t="s">
        <v>1866</v>
      </c>
      <c r="M13588" t="s">
        <v>9180</v>
      </c>
      <c r="N13588" t="s">
        <v>50854</v>
      </c>
      <c r="O13588" s="76" t="s">
        <v>4366</v>
      </c>
      <c r="P13588" s="82">
        <v>238</v>
      </c>
      <c r="Q13588" s="82" t="s">
        <v>81661</v>
      </c>
      <c r="R13588"/>
    </row>
    <row r="13589" spans="12:18" x14ac:dyDescent="0.25">
      <c r="L13589" t="s">
        <v>1866</v>
      </c>
      <c r="M13589" t="s">
        <v>19588</v>
      </c>
      <c r="N13589" t="s">
        <v>50855</v>
      </c>
      <c r="O13589" s="76" t="s">
        <v>4366</v>
      </c>
      <c r="P13589" s="82">
        <v>718</v>
      </c>
      <c r="Q13589" s="82" t="s">
        <v>81662</v>
      </c>
      <c r="R13589"/>
    </row>
    <row r="13590" spans="12:18" x14ac:dyDescent="0.25">
      <c r="L13590" t="s">
        <v>1866</v>
      </c>
      <c r="M13590" t="s">
        <v>21351</v>
      </c>
      <c r="N13590" t="s">
        <v>50856</v>
      </c>
      <c r="O13590" s="76" t="s">
        <v>4366</v>
      </c>
      <c r="P13590" s="82">
        <v>340</v>
      </c>
      <c r="Q13590" s="82" t="s">
        <v>81663</v>
      </c>
      <c r="R13590"/>
    </row>
    <row r="13591" spans="12:18" x14ac:dyDescent="0.25">
      <c r="L13591" t="s">
        <v>1866</v>
      </c>
      <c r="M13591" t="s">
        <v>34969</v>
      </c>
      <c r="N13591" t="s">
        <v>50857</v>
      </c>
      <c r="O13591" s="76" t="s">
        <v>4366</v>
      </c>
      <c r="P13591" s="82">
        <v>441</v>
      </c>
      <c r="Q13591" s="82" t="s">
        <v>81664</v>
      </c>
      <c r="R13591"/>
    </row>
    <row r="13592" spans="12:18" x14ac:dyDescent="0.25">
      <c r="L13592" t="s">
        <v>1866</v>
      </c>
      <c r="M13592" t="s">
        <v>21352</v>
      </c>
      <c r="N13592" t="s">
        <v>50858</v>
      </c>
      <c r="O13592" s="76" t="s">
        <v>4374</v>
      </c>
      <c r="P13592" s="82">
        <v>7513</v>
      </c>
      <c r="Q13592" s="82" t="s">
        <v>81665</v>
      </c>
      <c r="R13592"/>
    </row>
    <row r="13593" spans="12:18" x14ac:dyDescent="0.25">
      <c r="L13593" t="s">
        <v>1866</v>
      </c>
      <c r="M13593" t="s">
        <v>9181</v>
      </c>
      <c r="N13593" t="s">
        <v>50859</v>
      </c>
      <c r="O13593" s="76" t="s">
        <v>4356</v>
      </c>
      <c r="P13593" s="82">
        <v>785</v>
      </c>
      <c r="Q13593" s="82" t="s">
        <v>81666</v>
      </c>
      <c r="R13593"/>
    </row>
    <row r="13594" spans="12:18" x14ac:dyDescent="0.25">
      <c r="L13594" t="s">
        <v>1866</v>
      </c>
      <c r="M13594" t="s">
        <v>6572</v>
      </c>
      <c r="N13594" t="s">
        <v>50860</v>
      </c>
      <c r="O13594" s="76" t="s">
        <v>4366</v>
      </c>
      <c r="P13594" s="82">
        <v>256</v>
      </c>
      <c r="Q13594" s="82" t="s">
        <v>81667</v>
      </c>
      <c r="R13594"/>
    </row>
    <row r="13595" spans="12:18" x14ac:dyDescent="0.25">
      <c r="L13595" t="s">
        <v>1866</v>
      </c>
      <c r="M13595" t="s">
        <v>34970</v>
      </c>
      <c r="N13595" t="s">
        <v>50861</v>
      </c>
      <c r="O13595" s="76" t="s">
        <v>4366</v>
      </c>
      <c r="P13595" s="82">
        <v>445</v>
      </c>
      <c r="Q13595" s="82" t="s">
        <v>81668</v>
      </c>
      <c r="R13595"/>
    </row>
    <row r="13596" spans="12:18" x14ac:dyDescent="0.25">
      <c r="L13596" t="s">
        <v>1866</v>
      </c>
      <c r="M13596" t="s">
        <v>34972</v>
      </c>
      <c r="N13596" t="s">
        <v>50862</v>
      </c>
      <c r="O13596" s="76" t="s">
        <v>4366</v>
      </c>
      <c r="P13596" s="82">
        <v>426</v>
      </c>
      <c r="Q13596" s="82" t="s">
        <v>81670</v>
      </c>
      <c r="R13596"/>
    </row>
    <row r="13597" spans="12:18" x14ac:dyDescent="0.25">
      <c r="L13597" t="s">
        <v>1866</v>
      </c>
      <c r="M13597" t="s">
        <v>34971</v>
      </c>
      <c r="N13597" t="s">
        <v>50863</v>
      </c>
      <c r="O13597" s="76" t="s">
        <v>4366</v>
      </c>
      <c r="P13597" s="82">
        <v>101</v>
      </c>
      <c r="Q13597" s="82" t="s">
        <v>81669</v>
      </c>
      <c r="R13597"/>
    </row>
    <row r="13598" spans="12:18" x14ac:dyDescent="0.25">
      <c r="L13598" t="s">
        <v>1866</v>
      </c>
      <c r="M13598" t="s">
        <v>34973</v>
      </c>
      <c r="N13598" t="s">
        <v>50864</v>
      </c>
      <c r="O13598" s="76" t="s">
        <v>4356</v>
      </c>
      <c r="P13598" s="82">
        <v>1261</v>
      </c>
      <c r="Q13598" s="82" t="s">
        <v>81671</v>
      </c>
      <c r="R13598"/>
    </row>
    <row r="13599" spans="12:18" x14ac:dyDescent="0.25">
      <c r="L13599" t="s">
        <v>1866</v>
      </c>
      <c r="M13599" t="s">
        <v>11271</v>
      </c>
      <c r="N13599" t="s">
        <v>50865</v>
      </c>
      <c r="O13599" s="76" t="s">
        <v>4356</v>
      </c>
      <c r="P13599" s="82">
        <v>1384</v>
      </c>
      <c r="Q13599" s="82" t="s">
        <v>81672</v>
      </c>
      <c r="R13599"/>
    </row>
    <row r="13600" spans="12:18" x14ac:dyDescent="0.25">
      <c r="L13600" t="s">
        <v>1866</v>
      </c>
      <c r="M13600" t="s">
        <v>11273</v>
      </c>
      <c r="N13600" t="s">
        <v>50866</v>
      </c>
      <c r="O13600" s="76" t="s">
        <v>4356</v>
      </c>
      <c r="P13600" s="82">
        <v>1008</v>
      </c>
      <c r="Q13600" s="82" t="s">
        <v>81673</v>
      </c>
      <c r="R13600"/>
    </row>
    <row r="13601" spans="12:18" x14ac:dyDescent="0.25">
      <c r="L13601" t="s">
        <v>1866</v>
      </c>
      <c r="M13601" t="s">
        <v>21353</v>
      </c>
      <c r="N13601" t="s">
        <v>50867</v>
      </c>
      <c r="O13601" s="76" t="s">
        <v>4366</v>
      </c>
      <c r="P13601" s="82">
        <v>211</v>
      </c>
      <c r="Q13601" s="82" t="s">
        <v>81674</v>
      </c>
      <c r="R13601"/>
    </row>
    <row r="13602" spans="12:18" x14ac:dyDescent="0.25">
      <c r="L13602" t="s">
        <v>1866</v>
      </c>
      <c r="M13602" t="s">
        <v>9182</v>
      </c>
      <c r="N13602" t="s">
        <v>50868</v>
      </c>
      <c r="O13602" s="76" t="s">
        <v>4356</v>
      </c>
      <c r="P13602" s="82">
        <v>552</v>
      </c>
      <c r="Q13602" s="82" t="s">
        <v>81675</v>
      </c>
      <c r="R13602"/>
    </row>
    <row r="13603" spans="12:18" x14ac:dyDescent="0.25">
      <c r="L13603" t="s">
        <v>1866</v>
      </c>
      <c r="M13603" t="s">
        <v>4402</v>
      </c>
      <c r="N13603" t="s">
        <v>50869</v>
      </c>
      <c r="O13603" s="76" t="s">
        <v>4366</v>
      </c>
      <c r="P13603" s="82">
        <v>88</v>
      </c>
      <c r="Q13603" s="82" t="s">
        <v>81676</v>
      </c>
      <c r="R13603"/>
    </row>
    <row r="13604" spans="12:18" x14ac:dyDescent="0.25">
      <c r="L13604" t="s">
        <v>1866</v>
      </c>
      <c r="M13604" t="s">
        <v>21354</v>
      </c>
      <c r="N13604" t="s">
        <v>50870</v>
      </c>
      <c r="O13604" s="76" t="s">
        <v>4356</v>
      </c>
      <c r="P13604" s="82">
        <v>249</v>
      </c>
      <c r="Q13604" s="82" t="s">
        <v>81677</v>
      </c>
      <c r="R13604"/>
    </row>
    <row r="13605" spans="12:18" x14ac:dyDescent="0.25">
      <c r="L13605" t="s">
        <v>1866</v>
      </c>
      <c r="M13605" t="s">
        <v>19592</v>
      </c>
      <c r="N13605" t="s">
        <v>50871</v>
      </c>
      <c r="O13605" s="76" t="s">
        <v>4356</v>
      </c>
      <c r="P13605" s="82">
        <v>238</v>
      </c>
      <c r="Q13605" s="82" t="s">
        <v>81678</v>
      </c>
      <c r="R13605"/>
    </row>
    <row r="13606" spans="12:18" x14ac:dyDescent="0.25">
      <c r="L13606" t="s">
        <v>1866</v>
      </c>
      <c r="M13606" t="s">
        <v>19594</v>
      </c>
      <c r="N13606" t="s">
        <v>50872</v>
      </c>
      <c r="O13606" s="76" t="s">
        <v>4366</v>
      </c>
      <c r="P13606" s="82">
        <v>350</v>
      </c>
      <c r="Q13606" s="82" t="s">
        <v>81679</v>
      </c>
      <c r="R13606"/>
    </row>
    <row r="13607" spans="12:18" x14ac:dyDescent="0.25">
      <c r="L13607" t="s">
        <v>1866</v>
      </c>
      <c r="M13607" t="s">
        <v>11275</v>
      </c>
      <c r="N13607" t="s">
        <v>50873</v>
      </c>
      <c r="O13607" s="76" t="s">
        <v>4366</v>
      </c>
      <c r="P13607" s="82">
        <v>78</v>
      </c>
      <c r="Q13607" s="82" t="s">
        <v>81680</v>
      </c>
      <c r="R13607"/>
    </row>
    <row r="13608" spans="12:18" x14ac:dyDescent="0.25">
      <c r="L13608" t="s">
        <v>1866</v>
      </c>
      <c r="M13608" t="s">
        <v>9183</v>
      </c>
      <c r="N13608" t="s">
        <v>50874</v>
      </c>
      <c r="O13608" s="76" t="s">
        <v>4366</v>
      </c>
      <c r="P13608" s="82">
        <v>71</v>
      </c>
      <c r="Q13608" s="82" t="s">
        <v>81681</v>
      </c>
      <c r="R13608"/>
    </row>
    <row r="13609" spans="12:18" x14ac:dyDescent="0.25">
      <c r="L13609" t="s">
        <v>1866</v>
      </c>
      <c r="M13609" t="s">
        <v>9184</v>
      </c>
      <c r="N13609" t="s">
        <v>50875</v>
      </c>
      <c r="O13609" s="76" t="s">
        <v>4366</v>
      </c>
      <c r="P13609" s="82">
        <v>285</v>
      </c>
      <c r="Q13609" s="82" t="s">
        <v>81682</v>
      </c>
      <c r="R13609"/>
    </row>
    <row r="13610" spans="12:18" x14ac:dyDescent="0.25">
      <c r="L13610" t="s">
        <v>1866</v>
      </c>
      <c r="M13610" t="s">
        <v>11277</v>
      </c>
      <c r="N13610" t="s">
        <v>50876</v>
      </c>
      <c r="O13610" s="76" t="s">
        <v>4366</v>
      </c>
      <c r="P13610" s="82">
        <v>255</v>
      </c>
      <c r="Q13610" s="82" t="s">
        <v>81683</v>
      </c>
      <c r="R13610"/>
    </row>
    <row r="13611" spans="12:18" x14ac:dyDescent="0.25">
      <c r="L13611" t="s">
        <v>1866</v>
      </c>
      <c r="M13611" t="s">
        <v>34974</v>
      </c>
      <c r="N13611" t="s">
        <v>50877</v>
      </c>
      <c r="O13611" s="76" t="s">
        <v>4366</v>
      </c>
      <c r="P13611" s="82">
        <v>116</v>
      </c>
      <c r="Q13611" s="82" t="s">
        <v>81684</v>
      </c>
      <c r="R13611"/>
    </row>
    <row r="13612" spans="12:18" x14ac:dyDescent="0.25">
      <c r="L13612" t="s">
        <v>1866</v>
      </c>
      <c r="M13612" t="s">
        <v>11279</v>
      </c>
      <c r="N13612" t="s">
        <v>50878</v>
      </c>
      <c r="O13612" s="76" t="s">
        <v>4366</v>
      </c>
      <c r="P13612" s="82">
        <v>290</v>
      </c>
      <c r="Q13612" s="82" t="s">
        <v>81685</v>
      </c>
      <c r="R13612"/>
    </row>
    <row r="13613" spans="12:18" x14ac:dyDescent="0.25">
      <c r="L13613" t="s">
        <v>1866</v>
      </c>
      <c r="M13613" t="s">
        <v>19596</v>
      </c>
      <c r="N13613" t="s">
        <v>50879</v>
      </c>
      <c r="O13613" s="76" t="s">
        <v>4366</v>
      </c>
      <c r="P13613" s="82">
        <v>244</v>
      </c>
      <c r="Q13613" s="82" t="s">
        <v>81686</v>
      </c>
      <c r="R13613"/>
    </row>
    <row r="13614" spans="12:18" x14ac:dyDescent="0.25">
      <c r="L13614" t="s">
        <v>1866</v>
      </c>
      <c r="M13614" t="s">
        <v>11281</v>
      </c>
      <c r="N13614" t="s">
        <v>50880</v>
      </c>
      <c r="O13614" s="76" t="s">
        <v>4366</v>
      </c>
      <c r="P13614" s="82">
        <v>394</v>
      </c>
      <c r="Q13614" s="82" t="s">
        <v>81687</v>
      </c>
      <c r="R13614"/>
    </row>
    <row r="13615" spans="12:18" x14ac:dyDescent="0.25">
      <c r="L13615" t="s">
        <v>1866</v>
      </c>
      <c r="M13615" t="s">
        <v>19597</v>
      </c>
      <c r="N13615" t="s">
        <v>50881</v>
      </c>
      <c r="O13615" s="76" t="s">
        <v>4366</v>
      </c>
      <c r="P13615" s="82">
        <v>317</v>
      </c>
      <c r="Q13615" s="82" t="s">
        <v>81688</v>
      </c>
      <c r="R13615"/>
    </row>
    <row r="13616" spans="12:18" x14ac:dyDescent="0.25">
      <c r="L13616" t="s">
        <v>1866</v>
      </c>
      <c r="M13616" t="s">
        <v>34975</v>
      </c>
      <c r="N13616" t="s">
        <v>50882</v>
      </c>
      <c r="O13616" s="76" t="s">
        <v>4374</v>
      </c>
      <c r="P13616" s="82">
        <v>11905</v>
      </c>
      <c r="Q13616" s="82" t="s">
        <v>81689</v>
      </c>
      <c r="R13616"/>
    </row>
    <row r="13617" spans="12:18" x14ac:dyDescent="0.25">
      <c r="L13617" t="s">
        <v>1866</v>
      </c>
      <c r="M13617" t="s">
        <v>34976</v>
      </c>
      <c r="N13617" t="s">
        <v>50883</v>
      </c>
      <c r="O13617" s="76" t="s">
        <v>4366</v>
      </c>
      <c r="P13617" s="82">
        <v>394</v>
      </c>
      <c r="Q13617" s="82" t="s">
        <v>81690</v>
      </c>
      <c r="R13617"/>
    </row>
    <row r="13618" spans="12:18" x14ac:dyDescent="0.25">
      <c r="L13618" t="s">
        <v>1866</v>
      </c>
      <c r="M13618" t="s">
        <v>11283</v>
      </c>
      <c r="N13618" t="s">
        <v>50884</v>
      </c>
      <c r="O13618" s="76" t="s">
        <v>4366</v>
      </c>
      <c r="P13618" s="82">
        <v>127</v>
      </c>
      <c r="Q13618" s="82" t="s">
        <v>81691</v>
      </c>
      <c r="R13618"/>
    </row>
    <row r="13619" spans="12:18" x14ac:dyDescent="0.25">
      <c r="L13619" t="s">
        <v>1866</v>
      </c>
      <c r="M13619" t="s">
        <v>21342</v>
      </c>
      <c r="N13619" t="s">
        <v>50885</v>
      </c>
      <c r="O13619" s="76" t="s">
        <v>4366</v>
      </c>
      <c r="P13619" s="82">
        <v>397</v>
      </c>
      <c r="Q13619" s="82" t="s">
        <v>81621</v>
      </c>
      <c r="R13619"/>
    </row>
    <row r="13620" spans="12:18" x14ac:dyDescent="0.25">
      <c r="L13620" t="s">
        <v>1866</v>
      </c>
      <c r="M13620" t="s">
        <v>9174</v>
      </c>
      <c r="N13620" t="s">
        <v>50886</v>
      </c>
      <c r="O13620" s="76" t="s">
        <v>4366</v>
      </c>
      <c r="P13620" s="82">
        <v>109</v>
      </c>
      <c r="Q13620" s="82" t="s">
        <v>81632</v>
      </c>
      <c r="R13620"/>
    </row>
    <row r="13621" spans="12:18" x14ac:dyDescent="0.25">
      <c r="L13621" t="s">
        <v>1866</v>
      </c>
      <c r="M13621" t="s">
        <v>9177</v>
      </c>
      <c r="N13621" t="s">
        <v>50887</v>
      </c>
      <c r="O13621" s="76" t="s">
        <v>4366</v>
      </c>
      <c r="P13621" s="82">
        <v>268</v>
      </c>
      <c r="Q13621" s="82" t="s">
        <v>81641</v>
      </c>
      <c r="R13621"/>
    </row>
    <row r="13622" spans="12:18" x14ac:dyDescent="0.25">
      <c r="L13622" t="s">
        <v>1866</v>
      </c>
      <c r="M13622" t="s">
        <v>19578</v>
      </c>
      <c r="N13622" t="s">
        <v>50888</v>
      </c>
      <c r="O13622" s="76" t="s">
        <v>4366</v>
      </c>
      <c r="P13622" s="82">
        <v>111</v>
      </c>
      <c r="Q13622" s="82" t="s">
        <v>81643</v>
      </c>
      <c r="R13622"/>
    </row>
    <row r="13623" spans="12:18" x14ac:dyDescent="0.25">
      <c r="L13623" t="s">
        <v>1866</v>
      </c>
      <c r="M13623" t="s">
        <v>11267</v>
      </c>
      <c r="N13623" t="s">
        <v>50889</v>
      </c>
      <c r="O13623" s="76" t="s">
        <v>4366</v>
      </c>
      <c r="P13623" s="82">
        <v>148</v>
      </c>
      <c r="Q13623" s="82" t="s">
        <v>81644</v>
      </c>
      <c r="R13623"/>
    </row>
    <row r="13624" spans="12:18" x14ac:dyDescent="0.25">
      <c r="L13624" t="s">
        <v>1866</v>
      </c>
      <c r="M13624" t="s">
        <v>19580</v>
      </c>
      <c r="N13624" t="s">
        <v>50890</v>
      </c>
      <c r="O13624" s="76" t="s">
        <v>4356</v>
      </c>
      <c r="P13624" s="82">
        <v>4109</v>
      </c>
      <c r="Q13624" s="82" t="s">
        <v>81648</v>
      </c>
      <c r="R13624"/>
    </row>
    <row r="13625" spans="12:18" x14ac:dyDescent="0.25">
      <c r="L13625" t="s">
        <v>1866</v>
      </c>
      <c r="M13625" t="s">
        <v>19582</v>
      </c>
      <c r="N13625" t="s">
        <v>50891</v>
      </c>
      <c r="O13625" s="76" t="s">
        <v>4366</v>
      </c>
      <c r="P13625" s="82">
        <v>521</v>
      </c>
      <c r="Q13625" s="82" t="s">
        <v>81649</v>
      </c>
      <c r="R13625"/>
    </row>
    <row r="13626" spans="12:18" x14ac:dyDescent="0.25">
      <c r="L13626" t="s">
        <v>1866</v>
      </c>
      <c r="M13626" t="s">
        <v>19611</v>
      </c>
      <c r="N13626" t="s">
        <v>50892</v>
      </c>
      <c r="O13626" s="76" t="s">
        <v>4366</v>
      </c>
      <c r="P13626" s="82">
        <v>58</v>
      </c>
      <c r="Q13626" s="82" t="s">
        <v>81733</v>
      </c>
      <c r="R13626"/>
    </row>
    <row r="13627" spans="12:18" x14ac:dyDescent="0.25">
      <c r="L13627" t="s">
        <v>1866</v>
      </c>
      <c r="M13627" t="s">
        <v>9198</v>
      </c>
      <c r="N13627" t="s">
        <v>50893</v>
      </c>
      <c r="O13627" s="76" t="s">
        <v>4356</v>
      </c>
      <c r="P13627" s="82">
        <v>457</v>
      </c>
      <c r="Q13627" s="82" t="s">
        <v>81757</v>
      </c>
      <c r="R13627"/>
    </row>
    <row r="13628" spans="12:18" x14ac:dyDescent="0.25">
      <c r="L13628" t="s">
        <v>1866</v>
      </c>
      <c r="M13628" t="s">
        <v>34997</v>
      </c>
      <c r="N13628" t="s">
        <v>50894</v>
      </c>
      <c r="O13628" s="76" t="s">
        <v>4356</v>
      </c>
      <c r="P13628" s="82">
        <v>748</v>
      </c>
      <c r="Q13628" s="82" t="s">
        <v>81830</v>
      </c>
      <c r="R13628"/>
    </row>
    <row r="13629" spans="12:18" x14ac:dyDescent="0.25">
      <c r="L13629" t="s">
        <v>1866</v>
      </c>
      <c r="M13629" t="s">
        <v>11285</v>
      </c>
      <c r="N13629" t="s">
        <v>50895</v>
      </c>
      <c r="O13629" s="76" t="s">
        <v>4356</v>
      </c>
      <c r="P13629" s="82">
        <v>653</v>
      </c>
      <c r="Q13629" s="82" t="s">
        <v>81692</v>
      </c>
      <c r="R13629"/>
    </row>
    <row r="13630" spans="12:18" x14ac:dyDescent="0.25">
      <c r="L13630" t="s">
        <v>1866</v>
      </c>
      <c r="M13630" t="s">
        <v>9185</v>
      </c>
      <c r="N13630" t="s">
        <v>50896</v>
      </c>
      <c r="O13630" s="76" t="s">
        <v>4366</v>
      </c>
      <c r="P13630" s="82">
        <v>285</v>
      </c>
      <c r="Q13630" s="82" t="s">
        <v>81693</v>
      </c>
      <c r="R13630"/>
    </row>
    <row r="13631" spans="12:18" x14ac:dyDescent="0.25">
      <c r="L13631" t="s">
        <v>1866</v>
      </c>
      <c r="M13631" t="s">
        <v>21343</v>
      </c>
      <c r="N13631" t="s">
        <v>50897</v>
      </c>
      <c r="O13631" s="76" t="s">
        <v>4356</v>
      </c>
      <c r="P13631" s="82">
        <v>6389</v>
      </c>
      <c r="Q13631" s="82" t="s">
        <v>81622</v>
      </c>
      <c r="R13631"/>
    </row>
    <row r="13632" spans="12:18" x14ac:dyDescent="0.25">
      <c r="L13632" t="s">
        <v>1866</v>
      </c>
      <c r="M13632" t="s">
        <v>9189</v>
      </c>
      <c r="N13632" t="s">
        <v>50898</v>
      </c>
      <c r="O13632" s="76" t="s">
        <v>4356</v>
      </c>
      <c r="P13632" s="82">
        <v>1085</v>
      </c>
      <c r="Q13632" s="82" t="s">
        <v>81710</v>
      </c>
      <c r="R13632"/>
    </row>
    <row r="13633" spans="12:18" x14ac:dyDescent="0.25">
      <c r="L13633" t="s">
        <v>1866</v>
      </c>
      <c r="M13633" t="s">
        <v>11291</v>
      </c>
      <c r="N13633" t="s">
        <v>50899</v>
      </c>
      <c r="O13633" s="76" t="s">
        <v>4356</v>
      </c>
      <c r="P13633" s="82">
        <v>430</v>
      </c>
      <c r="Q13633" s="82" t="s">
        <v>81718</v>
      </c>
      <c r="R13633"/>
    </row>
    <row r="13634" spans="12:18" x14ac:dyDescent="0.25">
      <c r="L13634" t="s">
        <v>1866</v>
      </c>
      <c r="M13634" t="s">
        <v>34988</v>
      </c>
      <c r="N13634" t="s">
        <v>50900</v>
      </c>
      <c r="O13634" s="76" t="s">
        <v>4374</v>
      </c>
      <c r="P13634" s="82">
        <v>1863</v>
      </c>
      <c r="Q13634" s="82" t="s">
        <v>81754</v>
      </c>
      <c r="R13634"/>
    </row>
    <row r="13635" spans="12:18" x14ac:dyDescent="0.25">
      <c r="L13635" t="s">
        <v>1866</v>
      </c>
      <c r="M13635" t="s">
        <v>21366</v>
      </c>
      <c r="N13635" t="s">
        <v>50901</v>
      </c>
      <c r="O13635" s="76" t="s">
        <v>4374</v>
      </c>
      <c r="P13635" s="82">
        <v>5851</v>
      </c>
      <c r="Q13635" s="82" t="s">
        <v>81759</v>
      </c>
      <c r="R13635"/>
    </row>
    <row r="13636" spans="12:18" x14ac:dyDescent="0.25">
      <c r="L13636" t="s">
        <v>1866</v>
      </c>
      <c r="M13636" t="s">
        <v>21367</v>
      </c>
      <c r="N13636" t="s">
        <v>50902</v>
      </c>
      <c r="O13636" s="76" t="s">
        <v>4356</v>
      </c>
      <c r="P13636" s="82">
        <v>925</v>
      </c>
      <c r="Q13636" s="82" t="s">
        <v>81761</v>
      </c>
      <c r="R13636"/>
    </row>
    <row r="13637" spans="12:18" x14ac:dyDescent="0.25">
      <c r="L13637" t="s">
        <v>1866</v>
      </c>
      <c r="M13637" t="s">
        <v>34995</v>
      </c>
      <c r="N13637" t="s">
        <v>50903</v>
      </c>
      <c r="O13637" s="76" t="s">
        <v>4366</v>
      </c>
      <c r="P13637" s="82">
        <v>176</v>
      </c>
      <c r="Q13637" s="82" t="s">
        <v>81822</v>
      </c>
      <c r="R13637"/>
    </row>
    <row r="13638" spans="12:18" x14ac:dyDescent="0.25">
      <c r="L13638" t="s">
        <v>1866</v>
      </c>
      <c r="M13638" t="s">
        <v>9785</v>
      </c>
      <c r="N13638" t="s">
        <v>50904</v>
      </c>
      <c r="O13638" s="76" t="s">
        <v>4356</v>
      </c>
      <c r="P13638" s="82">
        <v>895</v>
      </c>
      <c r="Q13638" s="82" t="s">
        <v>81625</v>
      </c>
      <c r="R13638"/>
    </row>
    <row r="13639" spans="12:18" x14ac:dyDescent="0.25">
      <c r="L13639" t="s">
        <v>1866</v>
      </c>
      <c r="M13639" t="s">
        <v>21355</v>
      </c>
      <c r="N13639" t="s">
        <v>50905</v>
      </c>
      <c r="O13639" s="76" t="s">
        <v>4356</v>
      </c>
      <c r="P13639" s="82">
        <v>2947</v>
      </c>
      <c r="Q13639" s="82" t="s">
        <v>81694</v>
      </c>
      <c r="R13639"/>
    </row>
    <row r="13640" spans="12:18" x14ac:dyDescent="0.25">
      <c r="L13640" t="s">
        <v>1866</v>
      </c>
      <c r="M13640" t="s">
        <v>34977</v>
      </c>
      <c r="N13640" t="s">
        <v>50906</v>
      </c>
      <c r="O13640" s="76" t="s">
        <v>4366</v>
      </c>
      <c r="P13640" s="82">
        <v>459</v>
      </c>
      <c r="Q13640" s="82" t="s">
        <v>81695</v>
      </c>
      <c r="R13640"/>
    </row>
    <row r="13641" spans="12:18" x14ac:dyDescent="0.25">
      <c r="L13641" t="s">
        <v>1866</v>
      </c>
      <c r="M13641" t="s">
        <v>11379</v>
      </c>
      <c r="N13641" t="s">
        <v>50907</v>
      </c>
      <c r="O13641" s="76" t="s">
        <v>4366</v>
      </c>
      <c r="P13641" s="82">
        <v>101</v>
      </c>
      <c r="Q13641" s="82" t="s">
        <v>81696</v>
      </c>
      <c r="R13641"/>
    </row>
    <row r="13642" spans="12:18" x14ac:dyDescent="0.25">
      <c r="L13642" t="s">
        <v>1866</v>
      </c>
      <c r="M13642" t="s">
        <v>21356</v>
      </c>
      <c r="N13642" t="s">
        <v>50908</v>
      </c>
      <c r="O13642" s="76" t="s">
        <v>4366</v>
      </c>
      <c r="P13642" s="82">
        <v>229</v>
      </c>
      <c r="Q13642" s="82" t="s">
        <v>81697</v>
      </c>
      <c r="R13642"/>
    </row>
    <row r="13643" spans="12:18" x14ac:dyDescent="0.25">
      <c r="L13643" t="s">
        <v>1866</v>
      </c>
      <c r="M13643" t="s">
        <v>34978</v>
      </c>
      <c r="N13643" t="s">
        <v>50909</v>
      </c>
      <c r="O13643" s="76" t="s">
        <v>4356</v>
      </c>
      <c r="P13643" s="82">
        <v>325</v>
      </c>
      <c r="Q13643" s="82" t="s">
        <v>81698</v>
      </c>
      <c r="R13643"/>
    </row>
    <row r="13644" spans="12:18" x14ac:dyDescent="0.25">
      <c r="L13644" t="s">
        <v>1866</v>
      </c>
      <c r="M13644" t="s">
        <v>19599</v>
      </c>
      <c r="N13644" t="s">
        <v>50910</v>
      </c>
      <c r="O13644" s="76" t="s">
        <v>4366</v>
      </c>
      <c r="P13644" s="82">
        <v>82</v>
      </c>
      <c r="Q13644" s="82" t="s">
        <v>81699</v>
      </c>
      <c r="R13644"/>
    </row>
    <row r="13645" spans="12:18" x14ac:dyDescent="0.25">
      <c r="L13645" t="s">
        <v>1866</v>
      </c>
      <c r="M13645" t="s">
        <v>21357</v>
      </c>
      <c r="N13645" t="s">
        <v>50911</v>
      </c>
      <c r="O13645" s="76" t="s">
        <v>4366</v>
      </c>
      <c r="P13645" s="82">
        <v>315</v>
      </c>
      <c r="Q13645" s="82" t="s">
        <v>81700</v>
      </c>
      <c r="R13645"/>
    </row>
    <row r="13646" spans="12:18" x14ac:dyDescent="0.25">
      <c r="L13646" t="s">
        <v>1866</v>
      </c>
      <c r="M13646" t="s">
        <v>9186</v>
      </c>
      <c r="N13646" t="s">
        <v>50912</v>
      </c>
      <c r="O13646" s="76" t="s">
        <v>4366</v>
      </c>
      <c r="P13646" s="82">
        <v>270</v>
      </c>
      <c r="Q13646" s="82" t="s">
        <v>81701</v>
      </c>
      <c r="R13646"/>
    </row>
    <row r="13647" spans="12:18" x14ac:dyDescent="0.25">
      <c r="L13647" t="s">
        <v>1866</v>
      </c>
      <c r="M13647" t="s">
        <v>21358</v>
      </c>
      <c r="N13647" t="s">
        <v>50913</v>
      </c>
      <c r="O13647" s="76" t="s">
        <v>4356</v>
      </c>
      <c r="P13647" s="82">
        <v>1504</v>
      </c>
      <c r="Q13647" s="82" t="s">
        <v>81702</v>
      </c>
      <c r="R13647"/>
    </row>
    <row r="13648" spans="12:18" x14ac:dyDescent="0.25">
      <c r="L13648" t="s">
        <v>1866</v>
      </c>
      <c r="M13648" t="s">
        <v>19601</v>
      </c>
      <c r="N13648" t="s">
        <v>50914</v>
      </c>
      <c r="O13648" s="76" t="s">
        <v>4366</v>
      </c>
      <c r="P13648" s="82">
        <v>99</v>
      </c>
      <c r="Q13648" s="82" t="s">
        <v>81703</v>
      </c>
      <c r="R13648"/>
    </row>
    <row r="13649" spans="12:18" x14ac:dyDescent="0.25">
      <c r="L13649" t="s">
        <v>1866</v>
      </c>
      <c r="M13649" t="s">
        <v>21359</v>
      </c>
      <c r="N13649" t="s">
        <v>50915</v>
      </c>
      <c r="O13649" s="76" t="s">
        <v>4356</v>
      </c>
      <c r="P13649" s="82">
        <v>1366</v>
      </c>
      <c r="Q13649" s="82" t="s">
        <v>81704</v>
      </c>
      <c r="R13649"/>
    </row>
    <row r="13650" spans="12:18" x14ac:dyDescent="0.25">
      <c r="L13650" t="s">
        <v>1866</v>
      </c>
      <c r="M13650" t="s">
        <v>19603</v>
      </c>
      <c r="N13650" t="s">
        <v>50916</v>
      </c>
      <c r="O13650" s="76" t="s">
        <v>4356</v>
      </c>
      <c r="P13650" s="82">
        <v>249</v>
      </c>
      <c r="Q13650" s="82" t="s">
        <v>81705</v>
      </c>
      <c r="R13650"/>
    </row>
    <row r="13651" spans="12:18" x14ac:dyDescent="0.25">
      <c r="L13651" t="s">
        <v>1866</v>
      </c>
      <c r="M13651" t="s">
        <v>9187</v>
      </c>
      <c r="N13651" t="s">
        <v>50917</v>
      </c>
      <c r="O13651" s="76" t="s">
        <v>4366</v>
      </c>
      <c r="P13651" s="82">
        <v>263</v>
      </c>
      <c r="Q13651" s="82" t="s">
        <v>81706</v>
      </c>
      <c r="R13651"/>
    </row>
    <row r="13652" spans="12:18" x14ac:dyDescent="0.25">
      <c r="L13652" t="s">
        <v>1866</v>
      </c>
      <c r="M13652" t="s">
        <v>9188</v>
      </c>
      <c r="N13652" t="s">
        <v>50918</v>
      </c>
      <c r="O13652" s="76" t="s">
        <v>4366</v>
      </c>
      <c r="P13652" s="82">
        <v>153</v>
      </c>
      <c r="Q13652" s="82" t="s">
        <v>81707</v>
      </c>
      <c r="R13652"/>
    </row>
    <row r="13653" spans="12:18" x14ac:dyDescent="0.25">
      <c r="L13653" t="s">
        <v>1866</v>
      </c>
      <c r="M13653" t="s">
        <v>11287</v>
      </c>
      <c r="N13653" t="s">
        <v>50919</v>
      </c>
      <c r="O13653" s="76" t="s">
        <v>4356</v>
      </c>
      <c r="P13653" s="82">
        <v>740</v>
      </c>
      <c r="Q13653" s="82" t="s">
        <v>81708</v>
      </c>
      <c r="R13653"/>
    </row>
    <row r="13654" spans="12:18" x14ac:dyDescent="0.25">
      <c r="L13654" t="s">
        <v>1866</v>
      </c>
      <c r="M13654" t="s">
        <v>19605</v>
      </c>
      <c r="N13654" t="s">
        <v>50920</v>
      </c>
      <c r="O13654" s="76" t="s">
        <v>4356</v>
      </c>
      <c r="P13654" s="82">
        <v>221</v>
      </c>
      <c r="Q13654" s="82" t="s">
        <v>81709</v>
      </c>
      <c r="R13654"/>
    </row>
    <row r="13655" spans="12:18" x14ac:dyDescent="0.25">
      <c r="L13655" t="s">
        <v>1866</v>
      </c>
      <c r="M13655" t="s">
        <v>6594</v>
      </c>
      <c r="N13655" t="s">
        <v>50921</v>
      </c>
      <c r="O13655" s="76" t="s">
        <v>4366</v>
      </c>
      <c r="P13655" s="82">
        <v>263</v>
      </c>
      <c r="Q13655" s="82" t="s">
        <v>81711</v>
      </c>
      <c r="R13655"/>
    </row>
    <row r="13656" spans="12:18" x14ac:dyDescent="0.25">
      <c r="L13656" t="s">
        <v>1866</v>
      </c>
      <c r="M13656" t="s">
        <v>9190</v>
      </c>
      <c r="N13656" t="s">
        <v>50922</v>
      </c>
      <c r="O13656" s="76" t="s">
        <v>4366</v>
      </c>
      <c r="P13656" s="82">
        <v>195</v>
      </c>
      <c r="Q13656" s="82" t="s">
        <v>81712</v>
      </c>
      <c r="R13656"/>
    </row>
    <row r="13657" spans="12:18" x14ac:dyDescent="0.25">
      <c r="L13657" t="s">
        <v>1866</v>
      </c>
      <c r="M13657" t="s">
        <v>11289</v>
      </c>
      <c r="N13657" t="s">
        <v>50923</v>
      </c>
      <c r="O13657" s="76" t="s">
        <v>4356</v>
      </c>
      <c r="P13657" s="82">
        <v>762</v>
      </c>
      <c r="Q13657" s="82" t="s">
        <v>81713</v>
      </c>
      <c r="R13657"/>
    </row>
    <row r="13658" spans="12:18" x14ac:dyDescent="0.25">
      <c r="L13658" t="s">
        <v>1866</v>
      </c>
      <c r="M13658" t="s">
        <v>21360</v>
      </c>
      <c r="N13658" t="s">
        <v>50924</v>
      </c>
      <c r="O13658" s="76" t="s">
        <v>4356</v>
      </c>
      <c r="P13658" s="82">
        <v>952</v>
      </c>
      <c r="Q13658" s="82" t="s">
        <v>81714</v>
      </c>
      <c r="R13658"/>
    </row>
    <row r="13659" spans="12:18" x14ac:dyDescent="0.25">
      <c r="L13659" t="s">
        <v>1866</v>
      </c>
      <c r="M13659" t="s">
        <v>34979</v>
      </c>
      <c r="N13659" t="s">
        <v>50925</v>
      </c>
      <c r="O13659" s="76" t="s">
        <v>4366</v>
      </c>
      <c r="P13659" s="82">
        <v>310</v>
      </c>
      <c r="Q13659" s="82" t="s">
        <v>81715</v>
      </c>
      <c r="R13659"/>
    </row>
    <row r="13660" spans="12:18" x14ac:dyDescent="0.25">
      <c r="L13660" t="s">
        <v>1866</v>
      </c>
      <c r="M13660" t="s">
        <v>21361</v>
      </c>
      <c r="N13660" t="s">
        <v>50926</v>
      </c>
      <c r="O13660" s="76" t="s">
        <v>4366</v>
      </c>
      <c r="P13660" s="82">
        <v>118</v>
      </c>
      <c r="Q13660" s="82" t="s">
        <v>81716</v>
      </c>
      <c r="R13660"/>
    </row>
    <row r="13661" spans="12:18" x14ac:dyDescent="0.25">
      <c r="L13661" t="s">
        <v>1866</v>
      </c>
      <c r="M13661" t="s">
        <v>21362</v>
      </c>
      <c r="N13661" t="s">
        <v>50927</v>
      </c>
      <c r="O13661" s="76" t="s">
        <v>4366</v>
      </c>
      <c r="P13661" s="82">
        <v>118</v>
      </c>
      <c r="Q13661" s="82" t="s">
        <v>81717</v>
      </c>
      <c r="R13661"/>
    </row>
    <row r="13662" spans="12:18" x14ac:dyDescent="0.25">
      <c r="L13662" t="s">
        <v>1866</v>
      </c>
      <c r="M13662" t="s">
        <v>34980</v>
      </c>
      <c r="N13662" t="s">
        <v>50928</v>
      </c>
      <c r="O13662" s="76" t="s">
        <v>4356</v>
      </c>
      <c r="P13662" s="82">
        <v>374</v>
      </c>
      <c r="Q13662" s="82" t="s">
        <v>81719</v>
      </c>
      <c r="R13662"/>
    </row>
    <row r="13663" spans="12:18" x14ac:dyDescent="0.25">
      <c r="L13663" t="s">
        <v>1866</v>
      </c>
      <c r="M13663" t="s">
        <v>9191</v>
      </c>
      <c r="N13663" t="s">
        <v>50929</v>
      </c>
      <c r="O13663" s="76" t="s">
        <v>4366</v>
      </c>
      <c r="P13663" s="82">
        <v>537</v>
      </c>
      <c r="Q13663" s="82" t="s">
        <v>81720</v>
      </c>
      <c r="R13663"/>
    </row>
    <row r="13664" spans="12:18" x14ac:dyDescent="0.25">
      <c r="L13664" t="s">
        <v>1866</v>
      </c>
      <c r="M13664" t="s">
        <v>9192</v>
      </c>
      <c r="N13664" t="s">
        <v>50930</v>
      </c>
      <c r="O13664" s="76" t="s">
        <v>4356</v>
      </c>
      <c r="P13664" s="82">
        <v>653</v>
      </c>
      <c r="Q13664" s="82" t="s">
        <v>81721</v>
      </c>
      <c r="R13664"/>
    </row>
    <row r="13665" spans="12:18" x14ac:dyDescent="0.25">
      <c r="L13665" t="s">
        <v>1866</v>
      </c>
      <c r="M13665" t="s">
        <v>9193</v>
      </c>
      <c r="N13665" t="s">
        <v>50931</v>
      </c>
      <c r="O13665" s="76" t="s">
        <v>4366</v>
      </c>
      <c r="P13665" s="82">
        <v>174</v>
      </c>
      <c r="Q13665" s="82" t="s">
        <v>81722</v>
      </c>
      <c r="R13665"/>
    </row>
    <row r="13666" spans="12:18" x14ac:dyDescent="0.25">
      <c r="L13666" t="s">
        <v>1866</v>
      </c>
      <c r="M13666" t="s">
        <v>19607</v>
      </c>
      <c r="N13666" t="s">
        <v>50932</v>
      </c>
      <c r="O13666" s="76" t="s">
        <v>4366</v>
      </c>
      <c r="P13666" s="82">
        <v>194</v>
      </c>
      <c r="Q13666" s="82" t="s">
        <v>81723</v>
      </c>
      <c r="R13666"/>
    </row>
    <row r="13667" spans="12:18" x14ac:dyDescent="0.25">
      <c r="L13667" t="s">
        <v>1866</v>
      </c>
      <c r="M13667" t="s">
        <v>9194</v>
      </c>
      <c r="N13667" t="s">
        <v>50933</v>
      </c>
      <c r="O13667" s="76" t="s">
        <v>4356</v>
      </c>
      <c r="P13667" s="82">
        <v>1001</v>
      </c>
      <c r="Q13667" s="82" t="s">
        <v>81724</v>
      </c>
      <c r="R13667"/>
    </row>
    <row r="13668" spans="12:18" x14ac:dyDescent="0.25">
      <c r="L13668" t="s">
        <v>1866</v>
      </c>
      <c r="M13668" t="s">
        <v>21363</v>
      </c>
      <c r="N13668" t="s">
        <v>50934</v>
      </c>
      <c r="O13668" s="76" t="s">
        <v>4366</v>
      </c>
      <c r="P13668" s="82">
        <v>275</v>
      </c>
      <c r="Q13668" s="82" t="s">
        <v>81725</v>
      </c>
      <c r="R13668"/>
    </row>
    <row r="13669" spans="12:18" x14ac:dyDescent="0.25">
      <c r="L13669" t="s">
        <v>1866</v>
      </c>
      <c r="M13669" t="s">
        <v>19609</v>
      </c>
      <c r="N13669" t="s">
        <v>50935</v>
      </c>
      <c r="O13669" s="76" t="s">
        <v>4366</v>
      </c>
      <c r="P13669" s="82">
        <v>129</v>
      </c>
      <c r="Q13669" s="82" t="s">
        <v>81726</v>
      </c>
      <c r="R13669"/>
    </row>
    <row r="13670" spans="12:18" x14ac:dyDescent="0.25">
      <c r="L13670" t="s">
        <v>1866</v>
      </c>
      <c r="M13670" t="s">
        <v>9195</v>
      </c>
      <c r="N13670" t="s">
        <v>50936</v>
      </c>
      <c r="O13670" s="76" t="s">
        <v>4366</v>
      </c>
      <c r="P13670" s="82">
        <v>451</v>
      </c>
      <c r="Q13670" s="82" t="s">
        <v>81727</v>
      </c>
      <c r="R13670"/>
    </row>
    <row r="13671" spans="12:18" x14ac:dyDescent="0.25">
      <c r="L13671" t="s">
        <v>1866</v>
      </c>
      <c r="M13671" t="s">
        <v>9196</v>
      </c>
      <c r="N13671" t="s">
        <v>50937</v>
      </c>
      <c r="O13671" s="76" t="s">
        <v>4356</v>
      </c>
      <c r="P13671" s="82">
        <v>1600</v>
      </c>
      <c r="Q13671" s="82" t="s">
        <v>81728</v>
      </c>
      <c r="R13671"/>
    </row>
    <row r="13672" spans="12:18" x14ac:dyDescent="0.25">
      <c r="L13672" t="s">
        <v>1866</v>
      </c>
      <c r="M13672" t="s">
        <v>11293</v>
      </c>
      <c r="N13672" t="s">
        <v>50938</v>
      </c>
      <c r="O13672" s="76" t="s">
        <v>4356</v>
      </c>
      <c r="P13672" s="82">
        <v>1643</v>
      </c>
      <c r="Q13672" s="82" t="s">
        <v>81729</v>
      </c>
      <c r="R13672"/>
    </row>
    <row r="13673" spans="12:18" x14ac:dyDescent="0.25">
      <c r="L13673" t="s">
        <v>1866</v>
      </c>
      <c r="M13673" t="s">
        <v>9197</v>
      </c>
      <c r="N13673" t="s">
        <v>50939</v>
      </c>
      <c r="O13673" s="76" t="s">
        <v>4356</v>
      </c>
      <c r="P13673" s="82">
        <v>556</v>
      </c>
      <c r="Q13673" s="82" t="s">
        <v>81730</v>
      </c>
      <c r="R13673"/>
    </row>
    <row r="13674" spans="12:18" x14ac:dyDescent="0.25">
      <c r="L13674" t="s">
        <v>1866</v>
      </c>
      <c r="M13674" t="s">
        <v>21364</v>
      </c>
      <c r="N13674" t="s">
        <v>50940</v>
      </c>
      <c r="O13674" s="76" t="s">
        <v>4366</v>
      </c>
      <c r="P13674" s="82">
        <v>115</v>
      </c>
      <c r="Q13674" s="82" t="s">
        <v>81731</v>
      </c>
      <c r="R13674"/>
    </row>
    <row r="13675" spans="12:18" x14ac:dyDescent="0.25">
      <c r="L13675" t="s">
        <v>1866</v>
      </c>
      <c r="M13675" t="s">
        <v>11295</v>
      </c>
      <c r="N13675" t="s">
        <v>50941</v>
      </c>
      <c r="O13675" s="76" t="s">
        <v>4366</v>
      </c>
      <c r="P13675" s="82">
        <v>474</v>
      </c>
      <c r="Q13675" s="82" t="s">
        <v>81732</v>
      </c>
      <c r="R13675"/>
    </row>
    <row r="13676" spans="12:18" x14ac:dyDescent="0.25">
      <c r="L13676" t="s">
        <v>1866</v>
      </c>
      <c r="M13676" t="s">
        <v>34981</v>
      </c>
      <c r="N13676" t="s">
        <v>50942</v>
      </c>
      <c r="O13676" s="76" t="s">
        <v>4366</v>
      </c>
      <c r="P13676" s="82">
        <v>229</v>
      </c>
      <c r="Q13676" s="82" t="s">
        <v>81734</v>
      </c>
      <c r="R13676"/>
    </row>
    <row r="13677" spans="12:18" x14ac:dyDescent="0.25">
      <c r="L13677" t="s">
        <v>1866</v>
      </c>
      <c r="M13677" t="s">
        <v>34982</v>
      </c>
      <c r="N13677" t="s">
        <v>50943</v>
      </c>
      <c r="O13677" s="76" t="s">
        <v>4366</v>
      </c>
      <c r="P13677" s="82">
        <v>414</v>
      </c>
      <c r="Q13677" s="82" t="s">
        <v>81735</v>
      </c>
      <c r="R13677"/>
    </row>
    <row r="13678" spans="12:18" x14ac:dyDescent="0.25">
      <c r="L13678" t="s">
        <v>1866</v>
      </c>
      <c r="M13678" t="s">
        <v>34983</v>
      </c>
      <c r="N13678" t="s">
        <v>50944</v>
      </c>
      <c r="O13678" s="76" t="s">
        <v>4366</v>
      </c>
      <c r="P13678" s="82">
        <v>293</v>
      </c>
      <c r="Q13678" s="82" t="s">
        <v>81736</v>
      </c>
      <c r="R13678"/>
    </row>
    <row r="13679" spans="12:18" x14ac:dyDescent="0.25">
      <c r="L13679" t="s">
        <v>1866</v>
      </c>
      <c r="M13679" t="s">
        <v>31964</v>
      </c>
      <c r="N13679" t="s">
        <v>50945</v>
      </c>
      <c r="O13679" s="76" t="s">
        <v>4366</v>
      </c>
      <c r="P13679" s="82">
        <v>127</v>
      </c>
      <c r="Q13679" s="82" t="s">
        <v>81737</v>
      </c>
      <c r="R13679"/>
    </row>
    <row r="13680" spans="12:18" x14ac:dyDescent="0.25">
      <c r="L13680" t="s">
        <v>1866</v>
      </c>
      <c r="M13680" t="s">
        <v>19613</v>
      </c>
      <c r="N13680" t="s">
        <v>50946</v>
      </c>
      <c r="O13680" s="76" t="s">
        <v>4366</v>
      </c>
      <c r="P13680" s="82">
        <v>381</v>
      </c>
      <c r="Q13680" s="82" t="s">
        <v>81738</v>
      </c>
      <c r="R13680"/>
    </row>
    <row r="13681" spans="12:18" x14ac:dyDescent="0.25">
      <c r="L13681" t="s">
        <v>1866</v>
      </c>
      <c r="M13681" t="s">
        <v>11297</v>
      </c>
      <c r="N13681" t="s">
        <v>50947</v>
      </c>
      <c r="O13681" s="76" t="s">
        <v>4366</v>
      </c>
      <c r="P13681" s="82">
        <v>191</v>
      </c>
      <c r="Q13681" s="82" t="s">
        <v>81739</v>
      </c>
      <c r="R13681"/>
    </row>
    <row r="13682" spans="12:18" x14ac:dyDescent="0.25">
      <c r="L13682" t="s">
        <v>1866</v>
      </c>
      <c r="M13682" t="s">
        <v>34984</v>
      </c>
      <c r="N13682" t="s">
        <v>50948</v>
      </c>
      <c r="O13682" s="76" t="s">
        <v>4356</v>
      </c>
      <c r="P13682" s="82">
        <v>659</v>
      </c>
      <c r="Q13682" s="82" t="s">
        <v>81740</v>
      </c>
      <c r="R13682"/>
    </row>
    <row r="13683" spans="12:18" x14ac:dyDescent="0.25">
      <c r="L13683" t="s">
        <v>1866</v>
      </c>
      <c r="M13683" t="s">
        <v>34985</v>
      </c>
      <c r="N13683" t="s">
        <v>50949</v>
      </c>
      <c r="O13683" s="76" t="s">
        <v>4356</v>
      </c>
      <c r="P13683" s="82">
        <v>1196</v>
      </c>
      <c r="Q13683" s="82" t="s">
        <v>81741</v>
      </c>
      <c r="R13683"/>
    </row>
    <row r="13684" spans="12:18" x14ac:dyDescent="0.25">
      <c r="L13684" t="s">
        <v>1866</v>
      </c>
      <c r="M13684" t="s">
        <v>19615</v>
      </c>
      <c r="N13684" t="s">
        <v>50950</v>
      </c>
      <c r="O13684" s="76" t="s">
        <v>4356</v>
      </c>
      <c r="P13684" s="82">
        <v>1653</v>
      </c>
      <c r="Q13684" s="82" t="s">
        <v>81742</v>
      </c>
      <c r="R13684"/>
    </row>
    <row r="13685" spans="12:18" x14ac:dyDescent="0.25">
      <c r="L13685" t="s">
        <v>1866</v>
      </c>
      <c r="M13685" t="s">
        <v>34986</v>
      </c>
      <c r="N13685" t="s">
        <v>50951</v>
      </c>
      <c r="O13685" s="76" t="s">
        <v>4356</v>
      </c>
      <c r="P13685" s="82">
        <v>1586</v>
      </c>
      <c r="Q13685" s="82" t="s">
        <v>81743</v>
      </c>
      <c r="R13685"/>
    </row>
    <row r="13686" spans="12:18" x14ac:dyDescent="0.25">
      <c r="L13686" t="s">
        <v>1866</v>
      </c>
      <c r="M13686" t="s">
        <v>19617</v>
      </c>
      <c r="N13686" t="s">
        <v>50952</v>
      </c>
      <c r="O13686" s="76" t="s">
        <v>4366</v>
      </c>
      <c r="P13686" s="82">
        <v>450</v>
      </c>
      <c r="Q13686" s="82" t="s">
        <v>81744</v>
      </c>
      <c r="R13686"/>
    </row>
    <row r="13687" spans="12:18" x14ac:dyDescent="0.25">
      <c r="L13687" t="s">
        <v>1866</v>
      </c>
      <c r="M13687" t="s">
        <v>21365</v>
      </c>
      <c r="N13687" t="s">
        <v>50953</v>
      </c>
      <c r="O13687" s="76" t="s">
        <v>4366</v>
      </c>
      <c r="P13687" s="82">
        <v>305</v>
      </c>
      <c r="Q13687" s="82" t="s">
        <v>81745</v>
      </c>
      <c r="R13687"/>
    </row>
    <row r="13688" spans="12:18" x14ac:dyDescent="0.25">
      <c r="L13688" t="s">
        <v>1866</v>
      </c>
      <c r="M13688" t="s">
        <v>34987</v>
      </c>
      <c r="N13688" t="s">
        <v>50954</v>
      </c>
      <c r="O13688" s="76" t="s">
        <v>4366</v>
      </c>
      <c r="P13688" s="82">
        <v>191</v>
      </c>
      <c r="Q13688" s="82" t="s">
        <v>81746</v>
      </c>
      <c r="R13688"/>
    </row>
    <row r="13689" spans="12:18" x14ac:dyDescent="0.25">
      <c r="L13689" t="s">
        <v>1866</v>
      </c>
      <c r="M13689" t="s">
        <v>19619</v>
      </c>
      <c r="N13689" t="s">
        <v>50955</v>
      </c>
      <c r="O13689" s="76" t="s">
        <v>4366</v>
      </c>
      <c r="P13689" s="82">
        <v>758</v>
      </c>
      <c r="Q13689" s="82" t="s">
        <v>81747</v>
      </c>
      <c r="R13689"/>
    </row>
    <row r="13690" spans="12:18" x14ac:dyDescent="0.25">
      <c r="L13690" t="s">
        <v>1866</v>
      </c>
      <c r="M13690" t="s">
        <v>11299</v>
      </c>
      <c r="N13690" t="s">
        <v>50956</v>
      </c>
      <c r="O13690" s="76" t="s">
        <v>4366</v>
      </c>
      <c r="P13690" s="82">
        <v>138</v>
      </c>
      <c r="Q13690" s="82" t="s">
        <v>81748</v>
      </c>
      <c r="R13690"/>
    </row>
    <row r="13691" spans="12:18" x14ac:dyDescent="0.25">
      <c r="L13691" t="s">
        <v>1866</v>
      </c>
      <c r="M13691" t="s">
        <v>19621</v>
      </c>
      <c r="N13691" t="s">
        <v>50957</v>
      </c>
      <c r="O13691" s="76" t="s">
        <v>4366</v>
      </c>
      <c r="P13691" s="82">
        <v>409</v>
      </c>
      <c r="Q13691" s="82" t="s">
        <v>81749</v>
      </c>
      <c r="R13691"/>
    </row>
    <row r="13692" spans="12:18" x14ac:dyDescent="0.25">
      <c r="L13692" t="s">
        <v>1866</v>
      </c>
      <c r="M13692" t="s">
        <v>19623</v>
      </c>
      <c r="N13692" t="s">
        <v>50958</v>
      </c>
      <c r="O13692" s="76" t="s">
        <v>4356</v>
      </c>
      <c r="P13692" s="82">
        <v>789</v>
      </c>
      <c r="Q13692" s="82" t="s">
        <v>81750</v>
      </c>
      <c r="R13692"/>
    </row>
    <row r="13693" spans="12:18" x14ac:dyDescent="0.25">
      <c r="L13693" t="s">
        <v>1866</v>
      </c>
      <c r="M13693" t="s">
        <v>9890</v>
      </c>
      <c r="N13693" t="s">
        <v>50959</v>
      </c>
      <c r="O13693" s="76" t="s">
        <v>4366</v>
      </c>
      <c r="P13693" s="82">
        <v>501</v>
      </c>
      <c r="Q13693" s="82" t="s">
        <v>81751</v>
      </c>
      <c r="R13693"/>
    </row>
    <row r="13694" spans="12:18" x14ac:dyDescent="0.25">
      <c r="L13694" t="s">
        <v>1866</v>
      </c>
      <c r="M13694" t="s">
        <v>11302</v>
      </c>
      <c r="N13694" t="s">
        <v>50960</v>
      </c>
      <c r="O13694" s="76" t="s">
        <v>4366</v>
      </c>
      <c r="P13694" s="82">
        <v>452</v>
      </c>
      <c r="Q13694" s="82" t="s">
        <v>81752</v>
      </c>
      <c r="R13694"/>
    </row>
    <row r="13695" spans="12:18" x14ac:dyDescent="0.25">
      <c r="L13695" t="s">
        <v>1866</v>
      </c>
      <c r="M13695" t="s">
        <v>19624</v>
      </c>
      <c r="N13695" t="s">
        <v>50961</v>
      </c>
      <c r="O13695" s="76" t="s">
        <v>4366</v>
      </c>
      <c r="P13695" s="82">
        <v>323</v>
      </c>
      <c r="Q13695" s="82" t="s">
        <v>81753</v>
      </c>
      <c r="R13695"/>
    </row>
    <row r="13696" spans="12:18" x14ac:dyDescent="0.25">
      <c r="L13696" t="s">
        <v>1866</v>
      </c>
      <c r="M13696" t="s">
        <v>19626</v>
      </c>
      <c r="N13696" t="s">
        <v>50962</v>
      </c>
      <c r="O13696" s="76" t="s">
        <v>4356</v>
      </c>
      <c r="P13696" s="82">
        <v>758</v>
      </c>
      <c r="Q13696" s="82" t="s">
        <v>81755</v>
      </c>
      <c r="R13696"/>
    </row>
    <row r="13697" spans="12:18" x14ac:dyDescent="0.25">
      <c r="L13697" t="s">
        <v>1866</v>
      </c>
      <c r="M13697" t="s">
        <v>34989</v>
      </c>
      <c r="N13697" t="s">
        <v>50963</v>
      </c>
      <c r="O13697" s="76" t="s">
        <v>4366</v>
      </c>
      <c r="P13697" s="82">
        <v>362</v>
      </c>
      <c r="Q13697" s="82" t="s">
        <v>81756</v>
      </c>
      <c r="R13697"/>
    </row>
    <row r="13698" spans="12:18" x14ac:dyDescent="0.25">
      <c r="L13698" t="s">
        <v>1866</v>
      </c>
      <c r="M13698" t="s">
        <v>23896</v>
      </c>
      <c r="N13698" t="s">
        <v>50964</v>
      </c>
      <c r="O13698" s="76" t="s">
        <v>4366</v>
      </c>
      <c r="P13698" s="82">
        <v>224</v>
      </c>
      <c r="Q13698" s="82" t="s">
        <v>81760</v>
      </c>
      <c r="R13698"/>
    </row>
    <row r="13699" spans="12:18" x14ac:dyDescent="0.25">
      <c r="L13699" t="s">
        <v>1866</v>
      </c>
      <c r="M13699" t="s">
        <v>21368</v>
      </c>
      <c r="N13699" t="s">
        <v>50965</v>
      </c>
      <c r="O13699" s="76" t="s">
        <v>4356</v>
      </c>
      <c r="P13699" s="82">
        <v>845</v>
      </c>
      <c r="Q13699" s="82" t="s">
        <v>81762</v>
      </c>
      <c r="R13699"/>
    </row>
    <row r="13700" spans="12:18" x14ac:dyDescent="0.25">
      <c r="L13700" t="s">
        <v>1866</v>
      </c>
      <c r="M13700" t="s">
        <v>9199</v>
      </c>
      <c r="N13700" t="s">
        <v>50966</v>
      </c>
      <c r="O13700" s="76" t="s">
        <v>4356</v>
      </c>
      <c r="P13700" s="82">
        <v>720</v>
      </c>
      <c r="Q13700" s="82" t="s">
        <v>81763</v>
      </c>
      <c r="R13700"/>
    </row>
    <row r="13701" spans="12:18" x14ac:dyDescent="0.25">
      <c r="L13701" t="s">
        <v>1866</v>
      </c>
      <c r="M13701" t="s">
        <v>11304</v>
      </c>
      <c r="N13701" t="s">
        <v>50967</v>
      </c>
      <c r="O13701" s="76" t="s">
        <v>4366</v>
      </c>
      <c r="P13701" s="82">
        <v>222</v>
      </c>
      <c r="Q13701" s="82" t="s">
        <v>81764</v>
      </c>
      <c r="R13701"/>
    </row>
    <row r="13702" spans="12:18" x14ac:dyDescent="0.25">
      <c r="L13702" t="s">
        <v>1866</v>
      </c>
      <c r="M13702" t="s">
        <v>9200</v>
      </c>
      <c r="N13702" t="s">
        <v>50968</v>
      </c>
      <c r="O13702" s="76" t="s">
        <v>4366</v>
      </c>
      <c r="P13702" s="82">
        <v>1069</v>
      </c>
      <c r="Q13702" s="82" t="s">
        <v>81765</v>
      </c>
      <c r="R13702"/>
    </row>
    <row r="13703" spans="12:18" x14ac:dyDescent="0.25">
      <c r="L13703" t="s">
        <v>1866</v>
      </c>
      <c r="M13703" t="s">
        <v>11730</v>
      </c>
      <c r="N13703" t="s">
        <v>50969</v>
      </c>
      <c r="O13703" s="76" t="s">
        <v>4366</v>
      </c>
      <c r="P13703" s="82">
        <v>161</v>
      </c>
      <c r="Q13703" s="82" t="s">
        <v>81766</v>
      </c>
      <c r="R13703"/>
    </row>
    <row r="13704" spans="12:18" x14ac:dyDescent="0.25">
      <c r="L13704" t="s">
        <v>1866</v>
      </c>
      <c r="M13704" t="s">
        <v>9201</v>
      </c>
      <c r="N13704" t="s">
        <v>50970</v>
      </c>
      <c r="O13704" s="76" t="s">
        <v>4356</v>
      </c>
      <c r="P13704" s="82">
        <v>162</v>
      </c>
      <c r="Q13704" s="82" t="s">
        <v>81767</v>
      </c>
      <c r="R13704"/>
    </row>
    <row r="13705" spans="12:18" x14ac:dyDescent="0.25">
      <c r="L13705" t="s">
        <v>1866</v>
      </c>
      <c r="M13705" t="s">
        <v>11306</v>
      </c>
      <c r="N13705" t="s">
        <v>50971</v>
      </c>
      <c r="O13705" s="76" t="s">
        <v>4366</v>
      </c>
      <c r="P13705" s="82">
        <v>613</v>
      </c>
      <c r="Q13705" s="82" t="s">
        <v>81768</v>
      </c>
      <c r="R13705"/>
    </row>
    <row r="13706" spans="12:18" x14ac:dyDescent="0.25">
      <c r="L13706" t="s">
        <v>1866</v>
      </c>
      <c r="M13706" t="s">
        <v>21369</v>
      </c>
      <c r="N13706" t="s">
        <v>50972</v>
      </c>
      <c r="O13706" s="76" t="s">
        <v>4356</v>
      </c>
      <c r="P13706" s="82">
        <v>515</v>
      </c>
      <c r="Q13706" s="82" t="s">
        <v>81769</v>
      </c>
      <c r="R13706"/>
    </row>
    <row r="13707" spans="12:18" x14ac:dyDescent="0.25">
      <c r="L13707" t="s">
        <v>1866</v>
      </c>
      <c r="M13707" t="s">
        <v>21370</v>
      </c>
      <c r="N13707" t="s">
        <v>50973</v>
      </c>
      <c r="O13707" s="76" t="s">
        <v>4366</v>
      </c>
      <c r="P13707" s="82">
        <v>109</v>
      </c>
      <c r="Q13707" s="82" t="s">
        <v>81770</v>
      </c>
      <c r="R13707"/>
    </row>
    <row r="13708" spans="12:18" x14ac:dyDescent="0.25">
      <c r="L13708" t="s">
        <v>1866</v>
      </c>
      <c r="M13708" t="s">
        <v>20660</v>
      </c>
      <c r="N13708" t="s">
        <v>50974</v>
      </c>
      <c r="O13708" s="76" t="s">
        <v>4356</v>
      </c>
      <c r="P13708" s="82">
        <v>2025</v>
      </c>
      <c r="Q13708" s="82" t="s">
        <v>81771</v>
      </c>
      <c r="R13708"/>
    </row>
    <row r="13709" spans="12:18" x14ac:dyDescent="0.25">
      <c r="L13709" t="s">
        <v>1866</v>
      </c>
      <c r="M13709" t="s">
        <v>19628</v>
      </c>
      <c r="N13709" t="s">
        <v>50975</v>
      </c>
      <c r="O13709" s="76" t="s">
        <v>4356</v>
      </c>
      <c r="P13709" s="82">
        <v>566</v>
      </c>
      <c r="Q13709" s="82" t="s">
        <v>81772</v>
      </c>
      <c r="R13709"/>
    </row>
    <row r="13710" spans="12:18" x14ac:dyDescent="0.25">
      <c r="L13710" t="s">
        <v>1866</v>
      </c>
      <c r="M13710" t="s">
        <v>21556</v>
      </c>
      <c r="N13710" t="s">
        <v>50976</v>
      </c>
      <c r="O13710" s="76" t="s">
        <v>4356</v>
      </c>
      <c r="P13710" s="82">
        <v>519</v>
      </c>
      <c r="Q13710" s="82" t="s">
        <v>81773</v>
      </c>
      <c r="R13710"/>
    </row>
    <row r="13711" spans="12:18" x14ac:dyDescent="0.25">
      <c r="L13711" t="s">
        <v>1866</v>
      </c>
      <c r="M13711" t="s">
        <v>15037</v>
      </c>
      <c r="N13711" t="s">
        <v>50977</v>
      </c>
      <c r="O13711" s="76" t="s">
        <v>4366</v>
      </c>
      <c r="P13711" s="82">
        <v>360</v>
      </c>
      <c r="Q13711" s="82" t="s">
        <v>81774</v>
      </c>
      <c r="R13711"/>
    </row>
    <row r="13712" spans="12:18" x14ac:dyDescent="0.25">
      <c r="L13712" t="s">
        <v>1866</v>
      </c>
      <c r="M13712" t="s">
        <v>21371</v>
      </c>
      <c r="N13712" t="s">
        <v>50978</v>
      </c>
      <c r="O13712" s="76" t="s">
        <v>4366</v>
      </c>
      <c r="P13712" s="82">
        <v>286</v>
      </c>
      <c r="Q13712" s="82" t="s">
        <v>81775</v>
      </c>
      <c r="R13712"/>
    </row>
    <row r="13713" spans="12:18" x14ac:dyDescent="0.25">
      <c r="L13713" t="s">
        <v>1866</v>
      </c>
      <c r="M13713" t="s">
        <v>13048</v>
      </c>
      <c r="N13713" t="s">
        <v>50979</v>
      </c>
      <c r="O13713" s="76" t="s">
        <v>4356</v>
      </c>
      <c r="P13713" s="82">
        <v>589</v>
      </c>
      <c r="Q13713" s="82" t="s">
        <v>81776</v>
      </c>
      <c r="R13713"/>
    </row>
    <row r="13714" spans="12:18" x14ac:dyDescent="0.25">
      <c r="L13714" t="s">
        <v>1866</v>
      </c>
      <c r="M13714" t="s">
        <v>19630</v>
      </c>
      <c r="N13714" t="s">
        <v>50980</v>
      </c>
      <c r="O13714" s="76" t="s">
        <v>4366</v>
      </c>
      <c r="P13714" s="82">
        <v>318</v>
      </c>
      <c r="Q13714" s="82" t="s">
        <v>81777</v>
      </c>
      <c r="R13714"/>
    </row>
    <row r="13715" spans="12:18" x14ac:dyDescent="0.25">
      <c r="L13715" t="s">
        <v>1866</v>
      </c>
      <c r="M13715" t="s">
        <v>19643</v>
      </c>
      <c r="N13715" t="s">
        <v>50981</v>
      </c>
      <c r="O13715" s="76" t="s">
        <v>4366</v>
      </c>
      <c r="P13715" s="82">
        <v>307</v>
      </c>
      <c r="Q13715" s="82" t="s">
        <v>81807</v>
      </c>
      <c r="R13715"/>
    </row>
    <row r="13716" spans="12:18" x14ac:dyDescent="0.25">
      <c r="L13716" t="s">
        <v>1866</v>
      </c>
      <c r="M13716" t="s">
        <v>21379</v>
      </c>
      <c r="N13716" t="s">
        <v>50982</v>
      </c>
      <c r="O13716" s="76" t="s">
        <v>4366</v>
      </c>
      <c r="P13716" s="82">
        <v>477</v>
      </c>
      <c r="Q13716" s="82" t="s">
        <v>81808</v>
      </c>
      <c r="R13716"/>
    </row>
    <row r="13717" spans="12:18" x14ac:dyDescent="0.25">
      <c r="L13717" t="s">
        <v>1866</v>
      </c>
      <c r="M13717" t="s">
        <v>9206</v>
      </c>
      <c r="N13717" t="s">
        <v>50983</v>
      </c>
      <c r="O13717" s="76" t="s">
        <v>4366</v>
      </c>
      <c r="P13717" s="82">
        <v>157</v>
      </c>
      <c r="Q13717" s="82" t="s">
        <v>81809</v>
      </c>
      <c r="R13717"/>
    </row>
    <row r="13718" spans="12:18" x14ac:dyDescent="0.25">
      <c r="L13718" t="s">
        <v>1866</v>
      </c>
      <c r="M13718" t="s">
        <v>21380</v>
      </c>
      <c r="N13718" t="s">
        <v>50984</v>
      </c>
      <c r="O13718" s="76" t="s">
        <v>4356</v>
      </c>
      <c r="P13718" s="82">
        <v>245</v>
      </c>
      <c r="Q13718" s="82" t="s">
        <v>81810</v>
      </c>
      <c r="R13718"/>
    </row>
    <row r="13719" spans="12:18" x14ac:dyDescent="0.25">
      <c r="L13719" t="s">
        <v>1866</v>
      </c>
      <c r="M13719" t="s">
        <v>9207</v>
      </c>
      <c r="N13719" t="s">
        <v>50985</v>
      </c>
      <c r="O13719" s="76" t="s">
        <v>4366</v>
      </c>
      <c r="P13719" s="82">
        <v>302</v>
      </c>
      <c r="Q13719" s="82" t="s">
        <v>81811</v>
      </c>
      <c r="R13719"/>
    </row>
    <row r="13720" spans="12:18" x14ac:dyDescent="0.25">
      <c r="L13720" t="s">
        <v>1866</v>
      </c>
      <c r="M13720" t="s">
        <v>21381</v>
      </c>
      <c r="N13720" t="s">
        <v>50986</v>
      </c>
      <c r="O13720" s="76" t="s">
        <v>4366</v>
      </c>
      <c r="P13720" s="82">
        <v>504</v>
      </c>
      <c r="Q13720" s="82" t="s">
        <v>81812</v>
      </c>
      <c r="R13720"/>
    </row>
    <row r="13721" spans="12:18" x14ac:dyDescent="0.25">
      <c r="L13721" t="s">
        <v>1866</v>
      </c>
      <c r="M13721" t="s">
        <v>19645</v>
      </c>
      <c r="N13721" t="s">
        <v>50987</v>
      </c>
      <c r="O13721" s="76" t="s">
        <v>4366</v>
      </c>
      <c r="P13721" s="82">
        <v>70</v>
      </c>
      <c r="Q13721" s="82" t="s">
        <v>81813</v>
      </c>
      <c r="R13721"/>
    </row>
    <row r="13722" spans="12:18" x14ac:dyDescent="0.25">
      <c r="L13722" t="s">
        <v>1866</v>
      </c>
      <c r="M13722" t="s">
        <v>21382</v>
      </c>
      <c r="N13722" t="s">
        <v>50988</v>
      </c>
      <c r="O13722" s="76" t="s">
        <v>4366</v>
      </c>
      <c r="P13722" s="82">
        <v>101</v>
      </c>
      <c r="Q13722" s="82" t="s">
        <v>81814</v>
      </c>
      <c r="R13722"/>
    </row>
    <row r="13723" spans="12:18" x14ac:dyDescent="0.25">
      <c r="L13723" t="s">
        <v>1866</v>
      </c>
      <c r="M13723" t="s">
        <v>9208</v>
      </c>
      <c r="N13723" t="s">
        <v>50989</v>
      </c>
      <c r="O13723" s="76" t="s">
        <v>4366</v>
      </c>
      <c r="P13723" s="82">
        <v>143</v>
      </c>
      <c r="Q13723" s="82" t="s">
        <v>81815</v>
      </c>
      <c r="R13723"/>
    </row>
    <row r="13724" spans="12:18" x14ac:dyDescent="0.25">
      <c r="L13724" t="s">
        <v>1866</v>
      </c>
      <c r="M13724" t="s">
        <v>19632</v>
      </c>
      <c r="N13724" t="s">
        <v>50990</v>
      </c>
      <c r="O13724" s="76" t="s">
        <v>4366</v>
      </c>
      <c r="P13724" s="82">
        <v>282</v>
      </c>
      <c r="Q13724" s="82" t="s">
        <v>81778</v>
      </c>
      <c r="R13724"/>
    </row>
    <row r="13725" spans="12:18" x14ac:dyDescent="0.25">
      <c r="L13725" t="s">
        <v>1866</v>
      </c>
      <c r="M13725" t="s">
        <v>34991</v>
      </c>
      <c r="N13725" t="s">
        <v>50991</v>
      </c>
      <c r="O13725" s="76" t="s">
        <v>4366</v>
      </c>
      <c r="P13725" s="82">
        <v>227</v>
      </c>
      <c r="Q13725" s="82" t="s">
        <v>81779</v>
      </c>
      <c r="R13725"/>
    </row>
    <row r="13726" spans="12:18" x14ac:dyDescent="0.25">
      <c r="L13726" t="s">
        <v>1866</v>
      </c>
      <c r="M13726" t="s">
        <v>21372</v>
      </c>
      <c r="N13726" t="s">
        <v>50992</v>
      </c>
      <c r="O13726" s="76" t="s">
        <v>4356</v>
      </c>
      <c r="P13726" s="82">
        <v>836</v>
      </c>
      <c r="Q13726" s="82" t="s">
        <v>81780</v>
      </c>
      <c r="R13726"/>
    </row>
    <row r="13727" spans="12:18" x14ac:dyDescent="0.25">
      <c r="L13727" t="s">
        <v>1866</v>
      </c>
      <c r="M13727" t="s">
        <v>9949</v>
      </c>
      <c r="N13727" t="s">
        <v>50993</v>
      </c>
      <c r="O13727" s="76" t="s">
        <v>4366</v>
      </c>
      <c r="P13727" s="82">
        <v>180</v>
      </c>
      <c r="Q13727" s="82" t="s">
        <v>81781</v>
      </c>
      <c r="R13727"/>
    </row>
    <row r="13728" spans="12:18" x14ac:dyDescent="0.25">
      <c r="L13728" t="s">
        <v>1866</v>
      </c>
      <c r="M13728" t="s">
        <v>34992</v>
      </c>
      <c r="N13728" t="s">
        <v>50994</v>
      </c>
      <c r="O13728" s="76" t="s">
        <v>4356</v>
      </c>
      <c r="P13728" s="82">
        <v>602</v>
      </c>
      <c r="Q13728" s="82" t="s">
        <v>81782</v>
      </c>
      <c r="R13728"/>
    </row>
    <row r="13729" spans="12:18" x14ac:dyDescent="0.25">
      <c r="L13729" t="s">
        <v>1866</v>
      </c>
      <c r="M13729" t="s">
        <v>21373</v>
      </c>
      <c r="N13729" t="s">
        <v>50995</v>
      </c>
      <c r="O13729" s="76" t="s">
        <v>4356</v>
      </c>
      <c r="P13729" s="82">
        <v>510</v>
      </c>
      <c r="Q13729" s="82" t="s">
        <v>81783</v>
      </c>
      <c r="R13729"/>
    </row>
    <row r="13730" spans="12:18" x14ac:dyDescent="0.25">
      <c r="L13730" t="s">
        <v>1866</v>
      </c>
      <c r="M13730" t="s">
        <v>19634</v>
      </c>
      <c r="N13730" t="s">
        <v>50996</v>
      </c>
      <c r="O13730" s="76" t="s">
        <v>4366</v>
      </c>
      <c r="P13730" s="82">
        <v>379</v>
      </c>
      <c r="Q13730" s="82" t="s">
        <v>81784</v>
      </c>
      <c r="R13730"/>
    </row>
    <row r="13731" spans="12:18" x14ac:dyDescent="0.25">
      <c r="L13731" t="s">
        <v>1866</v>
      </c>
      <c r="M13731" t="s">
        <v>11308</v>
      </c>
      <c r="N13731" t="s">
        <v>50997</v>
      </c>
      <c r="O13731" s="76" t="s">
        <v>4366</v>
      </c>
      <c r="P13731" s="82">
        <v>257</v>
      </c>
      <c r="Q13731" s="82" t="s">
        <v>81785</v>
      </c>
      <c r="R13731"/>
    </row>
    <row r="13732" spans="12:18" x14ac:dyDescent="0.25">
      <c r="L13732" t="s">
        <v>1866</v>
      </c>
      <c r="M13732" t="s">
        <v>21374</v>
      </c>
      <c r="N13732" t="s">
        <v>50998</v>
      </c>
      <c r="O13732" s="76" t="s">
        <v>4366</v>
      </c>
      <c r="P13732" s="82">
        <v>140</v>
      </c>
      <c r="Q13732" s="82" t="s">
        <v>81786</v>
      </c>
      <c r="R13732"/>
    </row>
    <row r="13733" spans="12:18" x14ac:dyDescent="0.25">
      <c r="L13733" t="s">
        <v>1866</v>
      </c>
      <c r="M13733" t="s">
        <v>11310</v>
      </c>
      <c r="N13733" t="s">
        <v>50999</v>
      </c>
      <c r="O13733" s="76" t="s">
        <v>4356</v>
      </c>
      <c r="P13733" s="82">
        <v>216</v>
      </c>
      <c r="Q13733" s="82" t="s">
        <v>81787</v>
      </c>
      <c r="R13733"/>
    </row>
    <row r="13734" spans="12:18" x14ac:dyDescent="0.25">
      <c r="L13734" t="s">
        <v>1866</v>
      </c>
      <c r="M13734" t="s">
        <v>19636</v>
      </c>
      <c r="N13734" t="s">
        <v>51000</v>
      </c>
      <c r="O13734" s="76" t="s">
        <v>4356</v>
      </c>
      <c r="P13734" s="82">
        <v>971</v>
      </c>
      <c r="Q13734" s="82" t="s">
        <v>81788</v>
      </c>
      <c r="R13734"/>
    </row>
    <row r="13735" spans="12:18" x14ac:dyDescent="0.25">
      <c r="L13735" t="s">
        <v>1866</v>
      </c>
      <c r="M13735" t="s">
        <v>21375</v>
      </c>
      <c r="N13735" t="s">
        <v>51001</v>
      </c>
      <c r="O13735" s="76" t="s">
        <v>4356</v>
      </c>
      <c r="P13735" s="82">
        <v>534</v>
      </c>
      <c r="Q13735" s="82" t="s">
        <v>81790</v>
      </c>
      <c r="R13735"/>
    </row>
    <row r="13736" spans="12:18" x14ac:dyDescent="0.25">
      <c r="L13736" t="s">
        <v>1866</v>
      </c>
      <c r="M13736" t="s">
        <v>9202</v>
      </c>
      <c r="N13736" t="s">
        <v>51002</v>
      </c>
      <c r="O13736" s="76" t="s">
        <v>4356</v>
      </c>
      <c r="P13736" s="82">
        <v>1833</v>
      </c>
      <c r="Q13736" s="82" t="s">
        <v>81791</v>
      </c>
      <c r="R13736"/>
    </row>
    <row r="13737" spans="12:18" x14ac:dyDescent="0.25">
      <c r="L13737" t="s">
        <v>1866</v>
      </c>
      <c r="M13737" t="s">
        <v>11312</v>
      </c>
      <c r="N13737" t="s">
        <v>51003</v>
      </c>
      <c r="O13737" s="76" t="s">
        <v>4356</v>
      </c>
      <c r="P13737" s="82">
        <v>971</v>
      </c>
      <c r="Q13737" s="82" t="s">
        <v>81793</v>
      </c>
      <c r="R13737"/>
    </row>
    <row r="13738" spans="12:18" x14ac:dyDescent="0.25">
      <c r="L13738" t="s">
        <v>1866</v>
      </c>
      <c r="M13738" t="s">
        <v>21376</v>
      </c>
      <c r="N13738" t="s">
        <v>51004</v>
      </c>
      <c r="O13738" s="76" t="s">
        <v>4356</v>
      </c>
      <c r="P13738" s="82">
        <v>575</v>
      </c>
      <c r="Q13738" s="82" t="s">
        <v>81794</v>
      </c>
      <c r="R13738"/>
    </row>
    <row r="13739" spans="12:18" x14ac:dyDescent="0.25">
      <c r="L13739" t="s">
        <v>1866</v>
      </c>
      <c r="M13739" t="s">
        <v>9158</v>
      </c>
      <c r="N13739" t="s">
        <v>51005</v>
      </c>
      <c r="O13739" s="76" t="s">
        <v>4366</v>
      </c>
      <c r="P13739" s="82">
        <v>110</v>
      </c>
      <c r="Q13739" s="82" t="s">
        <v>81795</v>
      </c>
      <c r="R13739"/>
    </row>
    <row r="13740" spans="12:18" x14ac:dyDescent="0.25">
      <c r="L13740" t="s">
        <v>1866</v>
      </c>
      <c r="M13740" t="s">
        <v>21377</v>
      </c>
      <c r="N13740" t="s">
        <v>51006</v>
      </c>
      <c r="O13740" s="76" t="s">
        <v>4366</v>
      </c>
      <c r="P13740" s="82">
        <v>302</v>
      </c>
      <c r="Q13740" s="82" t="s">
        <v>81796</v>
      </c>
      <c r="R13740"/>
    </row>
    <row r="13741" spans="12:18" x14ac:dyDescent="0.25">
      <c r="L13741" t="s">
        <v>1866</v>
      </c>
      <c r="M13741" t="s">
        <v>19638</v>
      </c>
      <c r="N13741" t="s">
        <v>51007</v>
      </c>
      <c r="O13741" s="76" t="s">
        <v>4366</v>
      </c>
      <c r="P13741" s="82">
        <v>423</v>
      </c>
      <c r="Q13741" s="82" t="s">
        <v>81797</v>
      </c>
      <c r="R13741"/>
    </row>
    <row r="13742" spans="12:18" x14ac:dyDescent="0.25">
      <c r="L13742" t="s">
        <v>1866</v>
      </c>
      <c r="M13742" t="s">
        <v>15511</v>
      </c>
      <c r="N13742" t="s">
        <v>51008</v>
      </c>
      <c r="O13742" s="76" t="s">
        <v>4374</v>
      </c>
      <c r="P13742" s="82">
        <v>1585</v>
      </c>
      <c r="Q13742" s="82" t="s">
        <v>81799</v>
      </c>
      <c r="R13742"/>
    </row>
    <row r="13743" spans="12:18" x14ac:dyDescent="0.25">
      <c r="L13743" t="s">
        <v>1866</v>
      </c>
      <c r="M13743" t="s">
        <v>5465</v>
      </c>
      <c r="N13743" t="s">
        <v>51009</v>
      </c>
      <c r="O13743" s="76" t="s">
        <v>4356</v>
      </c>
      <c r="P13743" s="82">
        <v>3642</v>
      </c>
      <c r="Q13743" s="82" t="s">
        <v>81800</v>
      </c>
      <c r="R13743"/>
    </row>
    <row r="13744" spans="12:18" x14ac:dyDescent="0.25">
      <c r="L13744" t="s">
        <v>1866</v>
      </c>
      <c r="M13744" t="s">
        <v>9203</v>
      </c>
      <c r="N13744" t="s">
        <v>51010</v>
      </c>
      <c r="O13744" s="76" t="s">
        <v>4366</v>
      </c>
      <c r="P13744" s="82">
        <v>48</v>
      </c>
      <c r="Q13744" s="82" t="s">
        <v>81801</v>
      </c>
      <c r="R13744"/>
    </row>
    <row r="13745" spans="12:18" x14ac:dyDescent="0.25">
      <c r="L13745" t="s">
        <v>1866</v>
      </c>
      <c r="M13745" t="s">
        <v>34994</v>
      </c>
      <c r="N13745" t="s">
        <v>51011</v>
      </c>
      <c r="O13745" s="76" t="s">
        <v>4366</v>
      </c>
      <c r="P13745" s="82">
        <v>323</v>
      </c>
      <c r="Q13745" s="82" t="s">
        <v>81802</v>
      </c>
      <c r="R13745"/>
    </row>
    <row r="13746" spans="12:18" x14ac:dyDescent="0.25">
      <c r="L13746" t="s">
        <v>1866</v>
      </c>
      <c r="M13746" t="s">
        <v>9204</v>
      </c>
      <c r="N13746" t="s">
        <v>51012</v>
      </c>
      <c r="O13746" s="76" t="s">
        <v>4366</v>
      </c>
      <c r="P13746" s="82">
        <v>122</v>
      </c>
      <c r="Q13746" s="82" t="s">
        <v>81803</v>
      </c>
      <c r="R13746"/>
    </row>
    <row r="13747" spans="12:18" x14ac:dyDescent="0.25">
      <c r="L13747" t="s">
        <v>1866</v>
      </c>
      <c r="M13747" t="s">
        <v>9205</v>
      </c>
      <c r="N13747" t="s">
        <v>51013</v>
      </c>
      <c r="O13747" s="76" t="s">
        <v>4366</v>
      </c>
      <c r="P13747" s="82">
        <v>616</v>
      </c>
      <c r="Q13747" s="82" t="s">
        <v>81804</v>
      </c>
      <c r="R13747"/>
    </row>
    <row r="13748" spans="12:18" x14ac:dyDescent="0.25">
      <c r="L13748" t="s">
        <v>1866</v>
      </c>
      <c r="M13748" t="s">
        <v>11314</v>
      </c>
      <c r="N13748" t="s">
        <v>51014</v>
      </c>
      <c r="O13748" s="76" t="s">
        <v>4366</v>
      </c>
      <c r="P13748" s="82">
        <v>279</v>
      </c>
      <c r="Q13748" s="82" t="s">
        <v>81806</v>
      </c>
      <c r="R13748"/>
    </row>
    <row r="13749" spans="12:18" x14ac:dyDescent="0.25">
      <c r="L13749" t="s">
        <v>1866</v>
      </c>
      <c r="M13749" t="s">
        <v>34993</v>
      </c>
      <c r="N13749" t="s">
        <v>51015</v>
      </c>
      <c r="O13749" s="76" t="s">
        <v>4366</v>
      </c>
      <c r="P13749" s="82">
        <v>274</v>
      </c>
      <c r="Q13749" s="82" t="s">
        <v>81789</v>
      </c>
      <c r="R13749"/>
    </row>
    <row r="13750" spans="12:18" x14ac:dyDescent="0.25">
      <c r="L13750" t="s">
        <v>1866</v>
      </c>
      <c r="M13750" t="s">
        <v>4536</v>
      </c>
      <c r="N13750" t="s">
        <v>51016</v>
      </c>
      <c r="O13750" s="76" t="s">
        <v>4366</v>
      </c>
      <c r="P13750" s="82">
        <v>262</v>
      </c>
      <c r="Q13750" s="82" t="s">
        <v>81792</v>
      </c>
      <c r="R13750"/>
    </row>
    <row r="13751" spans="12:18" x14ac:dyDescent="0.25">
      <c r="L13751" t="s">
        <v>1866</v>
      </c>
      <c r="M13751" t="s">
        <v>21378</v>
      </c>
      <c r="N13751" t="s">
        <v>51017</v>
      </c>
      <c r="O13751" s="76" t="s">
        <v>4356</v>
      </c>
      <c r="P13751" s="82">
        <v>1176</v>
      </c>
      <c r="Q13751" s="82" t="s">
        <v>81798</v>
      </c>
      <c r="R13751"/>
    </row>
    <row r="13752" spans="12:18" x14ac:dyDescent="0.25">
      <c r="L13752" t="s">
        <v>1866</v>
      </c>
      <c r="M13752" t="s">
        <v>19641</v>
      </c>
      <c r="N13752" t="s">
        <v>51018</v>
      </c>
      <c r="O13752" s="76" t="s">
        <v>4356</v>
      </c>
      <c r="P13752" s="82">
        <v>776</v>
      </c>
      <c r="Q13752" s="82" t="s">
        <v>81805</v>
      </c>
      <c r="R13752"/>
    </row>
    <row r="13753" spans="12:18" x14ac:dyDescent="0.25">
      <c r="L13753" t="s">
        <v>1866</v>
      </c>
      <c r="M13753" t="s">
        <v>19647</v>
      </c>
      <c r="N13753" t="s">
        <v>51019</v>
      </c>
      <c r="O13753" s="76" t="s">
        <v>4366</v>
      </c>
      <c r="P13753" s="82">
        <v>648</v>
      </c>
      <c r="Q13753" s="82" t="s">
        <v>81816</v>
      </c>
      <c r="R13753"/>
    </row>
    <row r="13754" spans="12:18" x14ac:dyDescent="0.25">
      <c r="L13754" t="s">
        <v>1866</v>
      </c>
      <c r="M13754" t="s">
        <v>11971</v>
      </c>
      <c r="N13754" t="s">
        <v>51020</v>
      </c>
      <c r="O13754" s="76" t="s">
        <v>4356</v>
      </c>
      <c r="P13754" s="82">
        <v>891</v>
      </c>
      <c r="Q13754" s="82" t="s">
        <v>81817</v>
      </c>
      <c r="R13754"/>
    </row>
    <row r="13755" spans="12:18" x14ac:dyDescent="0.25">
      <c r="L13755" t="s">
        <v>1866</v>
      </c>
      <c r="M13755" t="s">
        <v>9209</v>
      </c>
      <c r="N13755" t="s">
        <v>51021</v>
      </c>
      <c r="O13755" s="76" t="s">
        <v>4366</v>
      </c>
      <c r="P13755" s="82">
        <v>389</v>
      </c>
      <c r="Q13755" s="82" t="s">
        <v>81818</v>
      </c>
      <c r="R13755"/>
    </row>
    <row r="13756" spans="12:18" x14ac:dyDescent="0.25">
      <c r="L13756" t="s">
        <v>1866</v>
      </c>
      <c r="M13756" t="s">
        <v>19757</v>
      </c>
      <c r="N13756" t="s">
        <v>51022</v>
      </c>
      <c r="O13756" s="76" t="s">
        <v>4366</v>
      </c>
      <c r="P13756" s="82">
        <v>232</v>
      </c>
      <c r="Q13756" s="82" t="s">
        <v>81819</v>
      </c>
      <c r="R13756"/>
    </row>
    <row r="13757" spans="12:18" x14ac:dyDescent="0.25">
      <c r="L13757" t="s">
        <v>1866</v>
      </c>
      <c r="M13757" t="s">
        <v>19649</v>
      </c>
      <c r="N13757" t="s">
        <v>51023</v>
      </c>
      <c r="O13757" s="76" t="s">
        <v>4366</v>
      </c>
      <c r="P13757" s="82">
        <v>137</v>
      </c>
      <c r="Q13757" s="82" t="s">
        <v>81820</v>
      </c>
      <c r="R13757"/>
    </row>
    <row r="13758" spans="12:18" x14ac:dyDescent="0.25">
      <c r="L13758" t="s">
        <v>1866</v>
      </c>
      <c r="M13758" t="s">
        <v>19650</v>
      </c>
      <c r="N13758" t="s">
        <v>51024</v>
      </c>
      <c r="O13758" s="76" t="s">
        <v>4356</v>
      </c>
      <c r="P13758" s="82">
        <v>1159</v>
      </c>
      <c r="Q13758" s="82" t="s">
        <v>81821</v>
      </c>
      <c r="R13758"/>
    </row>
    <row r="13759" spans="12:18" x14ac:dyDescent="0.25">
      <c r="L13759" t="s">
        <v>1866</v>
      </c>
      <c r="M13759" t="s">
        <v>11316</v>
      </c>
      <c r="N13759" t="s">
        <v>51025</v>
      </c>
      <c r="O13759" s="76" t="s">
        <v>4356</v>
      </c>
      <c r="P13759" s="82">
        <v>352</v>
      </c>
      <c r="Q13759" s="82" t="s">
        <v>81823</v>
      </c>
      <c r="R13759"/>
    </row>
    <row r="13760" spans="12:18" x14ac:dyDescent="0.25">
      <c r="L13760" t="s">
        <v>1866</v>
      </c>
      <c r="M13760" t="s">
        <v>34996</v>
      </c>
      <c r="N13760" t="s">
        <v>51026</v>
      </c>
      <c r="O13760" s="76" t="s">
        <v>4366</v>
      </c>
      <c r="P13760" s="82">
        <v>250</v>
      </c>
      <c r="Q13760" s="82" t="s">
        <v>81824</v>
      </c>
      <c r="R13760"/>
    </row>
    <row r="13761" spans="12:18" x14ac:dyDescent="0.25">
      <c r="L13761" t="s">
        <v>1866</v>
      </c>
      <c r="M13761" t="s">
        <v>11318</v>
      </c>
      <c r="N13761" t="s">
        <v>51027</v>
      </c>
      <c r="O13761" s="76" t="s">
        <v>4356</v>
      </c>
      <c r="P13761" s="82">
        <v>996</v>
      </c>
      <c r="Q13761" s="82" t="s">
        <v>81826</v>
      </c>
      <c r="R13761"/>
    </row>
    <row r="13762" spans="12:18" x14ac:dyDescent="0.25">
      <c r="L13762" t="s">
        <v>1866</v>
      </c>
      <c r="M13762" t="s">
        <v>21383</v>
      </c>
      <c r="N13762" t="s">
        <v>51028</v>
      </c>
      <c r="O13762" s="76" t="s">
        <v>4356</v>
      </c>
      <c r="P13762" s="82">
        <v>2367</v>
      </c>
      <c r="Q13762" s="82" t="s">
        <v>81825</v>
      </c>
      <c r="R13762"/>
    </row>
    <row r="13763" spans="12:18" x14ac:dyDescent="0.25">
      <c r="L13763" t="s">
        <v>1866</v>
      </c>
      <c r="M13763" t="s">
        <v>21384</v>
      </c>
      <c r="N13763" t="s">
        <v>51029</v>
      </c>
      <c r="O13763" s="76" t="s">
        <v>4356</v>
      </c>
      <c r="P13763" s="82">
        <v>1988</v>
      </c>
      <c r="Q13763" s="82" t="s">
        <v>81827</v>
      </c>
      <c r="R13763"/>
    </row>
    <row r="13764" spans="12:18" x14ac:dyDescent="0.25">
      <c r="L13764" t="s">
        <v>1866</v>
      </c>
      <c r="M13764" t="s">
        <v>9210</v>
      </c>
      <c r="N13764" t="s">
        <v>51030</v>
      </c>
      <c r="O13764" s="76" t="s">
        <v>4356</v>
      </c>
      <c r="P13764" s="82">
        <v>985</v>
      </c>
      <c r="Q13764" s="82" t="s">
        <v>81828</v>
      </c>
      <c r="R13764"/>
    </row>
    <row r="13765" spans="12:18" x14ac:dyDescent="0.25">
      <c r="L13765" t="s">
        <v>1866</v>
      </c>
      <c r="M13765" t="s">
        <v>19652</v>
      </c>
      <c r="N13765" t="s">
        <v>51031</v>
      </c>
      <c r="O13765" s="76" t="s">
        <v>4356</v>
      </c>
      <c r="P13765" s="82">
        <v>1064</v>
      </c>
      <c r="Q13765" s="82" t="s">
        <v>81829</v>
      </c>
      <c r="R13765"/>
    </row>
    <row r="13766" spans="12:18" x14ac:dyDescent="0.25">
      <c r="L13766" t="s">
        <v>1866</v>
      </c>
      <c r="M13766" t="s">
        <v>34998</v>
      </c>
      <c r="N13766" t="s">
        <v>51032</v>
      </c>
      <c r="O13766" s="76" t="s">
        <v>4356</v>
      </c>
      <c r="P13766" s="82">
        <v>309</v>
      </c>
      <c r="Q13766" s="82" t="s">
        <v>81831</v>
      </c>
      <c r="R13766"/>
    </row>
    <row r="13767" spans="12:18" x14ac:dyDescent="0.25">
      <c r="L13767" t="s">
        <v>1866</v>
      </c>
      <c r="M13767" t="s">
        <v>9211</v>
      </c>
      <c r="N13767" t="s">
        <v>51033</v>
      </c>
      <c r="O13767" s="76" t="s">
        <v>4356</v>
      </c>
      <c r="P13767" s="82">
        <v>376</v>
      </c>
      <c r="Q13767" s="82" t="s">
        <v>81832</v>
      </c>
      <c r="R13767"/>
    </row>
    <row r="13768" spans="12:18" x14ac:dyDescent="0.25">
      <c r="L13768" t="s">
        <v>1866</v>
      </c>
      <c r="M13768" t="s">
        <v>21385</v>
      </c>
      <c r="N13768" t="s">
        <v>51034</v>
      </c>
      <c r="O13768" s="76" t="s">
        <v>4366</v>
      </c>
      <c r="P13768" s="82">
        <v>319</v>
      </c>
      <c r="Q13768" s="82" t="s">
        <v>81833</v>
      </c>
      <c r="R13768"/>
    </row>
    <row r="13769" spans="12:18" x14ac:dyDescent="0.25">
      <c r="L13769" t="s">
        <v>1866</v>
      </c>
      <c r="M13769" t="s">
        <v>21386</v>
      </c>
      <c r="N13769" t="s">
        <v>51035</v>
      </c>
      <c r="O13769" s="76" t="s">
        <v>4356</v>
      </c>
      <c r="P13769" s="82">
        <v>729</v>
      </c>
      <c r="Q13769" s="82" t="s">
        <v>81834</v>
      </c>
      <c r="R13769"/>
    </row>
    <row r="13770" spans="12:18" x14ac:dyDescent="0.25">
      <c r="L13770" t="s">
        <v>1866</v>
      </c>
      <c r="M13770" t="s">
        <v>34999</v>
      </c>
      <c r="N13770" t="s">
        <v>51036</v>
      </c>
      <c r="O13770" s="76" t="s">
        <v>4366</v>
      </c>
      <c r="P13770" s="82">
        <v>102</v>
      </c>
      <c r="Q13770" s="82" t="s">
        <v>81835</v>
      </c>
      <c r="R13770"/>
    </row>
    <row r="13771" spans="12:18" x14ac:dyDescent="0.25">
      <c r="L13771" t="s">
        <v>1866</v>
      </c>
      <c r="M13771" t="s">
        <v>11320</v>
      </c>
      <c r="N13771" t="s">
        <v>51037</v>
      </c>
      <c r="O13771" s="76" t="s">
        <v>4366</v>
      </c>
      <c r="P13771" s="82">
        <v>461</v>
      </c>
      <c r="Q13771" s="82" t="s">
        <v>81836</v>
      </c>
      <c r="R13771"/>
    </row>
    <row r="13772" spans="12:18" x14ac:dyDescent="0.25">
      <c r="L13772" t="s">
        <v>1866</v>
      </c>
      <c r="M13772" t="s">
        <v>9212</v>
      </c>
      <c r="N13772" t="s">
        <v>51038</v>
      </c>
      <c r="O13772" s="76" t="s">
        <v>4366</v>
      </c>
      <c r="P13772" s="82">
        <v>303</v>
      </c>
      <c r="Q13772" s="82" t="s">
        <v>81837</v>
      </c>
      <c r="R13772"/>
    </row>
    <row r="13773" spans="12:18" x14ac:dyDescent="0.25">
      <c r="L13773" t="s">
        <v>1866</v>
      </c>
      <c r="M13773" t="s">
        <v>21387</v>
      </c>
      <c r="N13773" t="s">
        <v>51039</v>
      </c>
      <c r="O13773" s="76" t="s">
        <v>4356</v>
      </c>
      <c r="P13773" s="82">
        <v>2697</v>
      </c>
      <c r="Q13773" s="82" t="s">
        <v>81838</v>
      </c>
      <c r="R13773"/>
    </row>
    <row r="13774" spans="12:18" x14ac:dyDescent="0.25">
      <c r="L13774" t="s">
        <v>1866</v>
      </c>
      <c r="M13774" t="s">
        <v>11322</v>
      </c>
      <c r="N13774" t="s">
        <v>51040</v>
      </c>
      <c r="O13774" s="76" t="s">
        <v>4366</v>
      </c>
      <c r="P13774" s="82">
        <v>113</v>
      </c>
      <c r="Q13774" s="82" t="s">
        <v>81839</v>
      </c>
      <c r="R13774"/>
    </row>
    <row r="13775" spans="12:18" x14ac:dyDescent="0.25">
      <c r="L13775" t="s">
        <v>1866</v>
      </c>
      <c r="M13775" t="s">
        <v>9213</v>
      </c>
      <c r="N13775" t="s">
        <v>51041</v>
      </c>
      <c r="O13775" s="76" t="s">
        <v>4366</v>
      </c>
      <c r="P13775" s="82">
        <v>331</v>
      </c>
      <c r="Q13775" s="82" t="s">
        <v>81840</v>
      </c>
      <c r="R13775"/>
    </row>
    <row r="13776" spans="12:18" x14ac:dyDescent="0.25">
      <c r="L13776" t="s">
        <v>1866</v>
      </c>
      <c r="M13776" t="s">
        <v>9214</v>
      </c>
      <c r="N13776" t="s">
        <v>51042</v>
      </c>
      <c r="O13776" s="76" t="s">
        <v>4356</v>
      </c>
      <c r="P13776" s="82">
        <v>892</v>
      </c>
      <c r="Q13776" s="82" t="s">
        <v>81841</v>
      </c>
      <c r="R13776"/>
    </row>
    <row r="13777" spans="12:18" x14ac:dyDescent="0.25">
      <c r="L13777" t="s">
        <v>1866</v>
      </c>
      <c r="M13777" t="s">
        <v>19654</v>
      </c>
      <c r="N13777" t="s">
        <v>51043</v>
      </c>
      <c r="O13777" s="76" t="s">
        <v>4366</v>
      </c>
      <c r="P13777" s="82">
        <v>170</v>
      </c>
      <c r="Q13777" s="82" t="s">
        <v>81842</v>
      </c>
      <c r="R13777"/>
    </row>
    <row r="13778" spans="12:18" x14ac:dyDescent="0.25">
      <c r="L13778" t="s">
        <v>1866</v>
      </c>
      <c r="M13778" t="s">
        <v>9215</v>
      </c>
      <c r="N13778" t="s">
        <v>51044</v>
      </c>
      <c r="O13778" s="76" t="s">
        <v>4356</v>
      </c>
      <c r="P13778" s="82">
        <v>1228</v>
      </c>
      <c r="Q13778" s="82" t="s">
        <v>81843</v>
      </c>
      <c r="R13778"/>
    </row>
    <row r="13779" spans="12:18" x14ac:dyDescent="0.25">
      <c r="L13779" t="s">
        <v>1866</v>
      </c>
      <c r="M13779" t="s">
        <v>11324</v>
      </c>
      <c r="N13779" t="s">
        <v>51045</v>
      </c>
      <c r="O13779" s="76" t="s">
        <v>4366</v>
      </c>
      <c r="P13779" s="82">
        <v>234</v>
      </c>
      <c r="Q13779" s="82" t="s">
        <v>81844</v>
      </c>
      <c r="R13779"/>
    </row>
    <row r="13780" spans="12:18" x14ac:dyDescent="0.25">
      <c r="L13780" t="s">
        <v>1874</v>
      </c>
      <c r="M13780" t="s">
        <v>35000</v>
      </c>
      <c r="N13780" t="s">
        <v>51046</v>
      </c>
      <c r="O13780" s="76" t="s">
        <v>4356</v>
      </c>
      <c r="P13780" s="82">
        <v>1151</v>
      </c>
      <c r="Q13780" s="82" t="s">
        <v>81845</v>
      </c>
      <c r="R13780"/>
    </row>
    <row r="13781" spans="12:18" x14ac:dyDescent="0.25">
      <c r="L13781" t="s">
        <v>1874</v>
      </c>
      <c r="M13781" t="s">
        <v>9216</v>
      </c>
      <c r="N13781" t="s">
        <v>51047</v>
      </c>
      <c r="O13781" s="76" t="s">
        <v>4356</v>
      </c>
      <c r="P13781" s="82">
        <v>1786</v>
      </c>
      <c r="Q13781" s="82" t="s">
        <v>81846</v>
      </c>
      <c r="R13781"/>
    </row>
    <row r="13782" spans="12:18" x14ac:dyDescent="0.25">
      <c r="L13782" t="s">
        <v>1874</v>
      </c>
      <c r="M13782" t="s">
        <v>11326</v>
      </c>
      <c r="N13782" t="s">
        <v>51048</v>
      </c>
      <c r="O13782" s="76" t="s">
        <v>4374</v>
      </c>
      <c r="P13782" s="82">
        <v>12610</v>
      </c>
      <c r="Q13782" s="82" t="s">
        <v>72645</v>
      </c>
      <c r="R13782"/>
    </row>
    <row r="13783" spans="12:18" x14ac:dyDescent="0.25">
      <c r="L13783" t="s">
        <v>1874</v>
      </c>
      <c r="M13783" t="s">
        <v>19656</v>
      </c>
      <c r="N13783" t="s">
        <v>51049</v>
      </c>
      <c r="O13783" s="76" t="s">
        <v>4356</v>
      </c>
      <c r="P13783" s="82">
        <v>416</v>
      </c>
      <c r="Q13783" s="82" t="s">
        <v>81847</v>
      </c>
      <c r="R13783"/>
    </row>
    <row r="13784" spans="12:18" x14ac:dyDescent="0.25">
      <c r="L13784" t="s">
        <v>1874</v>
      </c>
      <c r="M13784" t="s">
        <v>21388</v>
      </c>
      <c r="N13784" t="s">
        <v>51050</v>
      </c>
      <c r="O13784" s="76" t="s">
        <v>4356</v>
      </c>
      <c r="P13784" s="82">
        <v>510</v>
      </c>
      <c r="Q13784" s="82" t="s">
        <v>81848</v>
      </c>
      <c r="R13784"/>
    </row>
    <row r="13785" spans="12:18" x14ac:dyDescent="0.25">
      <c r="L13785" t="s">
        <v>1874</v>
      </c>
      <c r="M13785" t="s">
        <v>19658</v>
      </c>
      <c r="N13785" t="s">
        <v>51051</v>
      </c>
      <c r="O13785" s="76" t="s">
        <v>4374</v>
      </c>
      <c r="P13785" s="82">
        <v>2628</v>
      </c>
      <c r="Q13785" s="82" t="s">
        <v>72645</v>
      </c>
      <c r="R13785"/>
    </row>
    <row r="13786" spans="12:18" x14ac:dyDescent="0.25">
      <c r="L13786" t="s">
        <v>1874</v>
      </c>
      <c r="M13786" t="s">
        <v>21389</v>
      </c>
      <c r="N13786" t="s">
        <v>51052</v>
      </c>
      <c r="O13786" s="76" t="s">
        <v>4366</v>
      </c>
      <c r="P13786" s="82">
        <v>166</v>
      </c>
      <c r="Q13786" s="82" t="s">
        <v>81849</v>
      </c>
      <c r="R13786"/>
    </row>
    <row r="13787" spans="12:18" x14ac:dyDescent="0.25">
      <c r="L13787" t="s">
        <v>1874</v>
      </c>
      <c r="M13787" t="s">
        <v>21390</v>
      </c>
      <c r="N13787" t="s">
        <v>51053</v>
      </c>
      <c r="O13787" s="76" t="s">
        <v>4356</v>
      </c>
      <c r="P13787" s="82">
        <v>2673</v>
      </c>
      <c r="Q13787" s="82" t="s">
        <v>81850</v>
      </c>
      <c r="R13787"/>
    </row>
    <row r="13788" spans="12:18" x14ac:dyDescent="0.25">
      <c r="L13788" t="s">
        <v>1874</v>
      </c>
      <c r="M13788" t="s">
        <v>35001</v>
      </c>
      <c r="N13788" t="s">
        <v>51054</v>
      </c>
      <c r="O13788" s="76" t="s">
        <v>4356</v>
      </c>
      <c r="P13788" s="82">
        <v>427</v>
      </c>
      <c r="Q13788" s="82" t="s">
        <v>81851</v>
      </c>
      <c r="R13788"/>
    </row>
    <row r="13789" spans="12:18" x14ac:dyDescent="0.25">
      <c r="L13789" t="s">
        <v>1874</v>
      </c>
      <c r="M13789" t="s">
        <v>11328</v>
      </c>
      <c r="N13789" t="s">
        <v>51055</v>
      </c>
      <c r="O13789" s="76" t="s">
        <v>4356</v>
      </c>
      <c r="P13789" s="82">
        <v>2216</v>
      </c>
      <c r="Q13789" s="82" t="s">
        <v>81852</v>
      </c>
      <c r="R13789"/>
    </row>
    <row r="13790" spans="12:18" x14ac:dyDescent="0.25">
      <c r="L13790" t="s">
        <v>1874</v>
      </c>
      <c r="M13790" t="s">
        <v>5493</v>
      </c>
      <c r="N13790" t="s">
        <v>51056</v>
      </c>
      <c r="O13790" s="76" t="s">
        <v>4356</v>
      </c>
      <c r="P13790" s="82">
        <v>1743</v>
      </c>
      <c r="Q13790" s="82" t="s">
        <v>81853</v>
      </c>
      <c r="R13790"/>
    </row>
    <row r="13791" spans="12:18" x14ac:dyDescent="0.25">
      <c r="L13791" t="s">
        <v>1874</v>
      </c>
      <c r="M13791" t="s">
        <v>11330</v>
      </c>
      <c r="N13791" t="s">
        <v>51057</v>
      </c>
      <c r="O13791" s="76" t="s">
        <v>4356</v>
      </c>
      <c r="P13791" s="82">
        <v>548</v>
      </c>
      <c r="Q13791" s="82" t="s">
        <v>81854</v>
      </c>
      <c r="R13791"/>
    </row>
    <row r="13792" spans="12:18" x14ac:dyDescent="0.25">
      <c r="L13792" t="s">
        <v>1874</v>
      </c>
      <c r="M13792" t="s">
        <v>19660</v>
      </c>
      <c r="N13792" t="s">
        <v>51058</v>
      </c>
      <c r="O13792" s="76" t="s">
        <v>4366</v>
      </c>
      <c r="P13792" s="82">
        <v>481</v>
      </c>
      <c r="Q13792" s="82" t="s">
        <v>81855</v>
      </c>
      <c r="R13792"/>
    </row>
    <row r="13793" spans="12:18" x14ac:dyDescent="0.25">
      <c r="L13793" t="s">
        <v>1874</v>
      </c>
      <c r="M13793" t="s">
        <v>21391</v>
      </c>
      <c r="N13793" t="s">
        <v>51059</v>
      </c>
      <c r="O13793" s="76" t="s">
        <v>4356</v>
      </c>
      <c r="P13793" s="82">
        <v>3491</v>
      </c>
      <c r="Q13793" s="82" t="s">
        <v>81856</v>
      </c>
      <c r="R13793"/>
    </row>
    <row r="13794" spans="12:18" x14ac:dyDescent="0.25">
      <c r="L13794" t="s">
        <v>1874</v>
      </c>
      <c r="M13794" t="s">
        <v>35002</v>
      </c>
      <c r="N13794" t="s">
        <v>51060</v>
      </c>
      <c r="O13794" s="76" t="s">
        <v>4374</v>
      </c>
      <c r="P13794" s="82">
        <v>3082</v>
      </c>
      <c r="Q13794" s="82" t="s">
        <v>72645</v>
      </c>
      <c r="R13794"/>
    </row>
    <row r="13795" spans="12:18" x14ac:dyDescent="0.25">
      <c r="L13795" t="s">
        <v>1874</v>
      </c>
      <c r="M13795" t="s">
        <v>35003</v>
      </c>
      <c r="N13795" t="s">
        <v>51061</v>
      </c>
      <c r="O13795" s="76" t="s">
        <v>4366</v>
      </c>
      <c r="P13795" s="82">
        <v>385</v>
      </c>
      <c r="Q13795" s="82" t="s">
        <v>81857</v>
      </c>
      <c r="R13795"/>
    </row>
    <row r="13796" spans="12:18" x14ac:dyDescent="0.25">
      <c r="L13796" t="s">
        <v>1874</v>
      </c>
      <c r="M13796" t="s">
        <v>35004</v>
      </c>
      <c r="N13796" t="s">
        <v>51062</v>
      </c>
      <c r="O13796" s="76" t="s">
        <v>4374</v>
      </c>
      <c r="P13796" s="82">
        <v>7975</v>
      </c>
      <c r="Q13796" s="82" t="s">
        <v>72645</v>
      </c>
      <c r="R13796"/>
    </row>
    <row r="13797" spans="12:18" x14ac:dyDescent="0.25">
      <c r="L13797" t="s">
        <v>1874</v>
      </c>
      <c r="M13797" t="s">
        <v>21392</v>
      </c>
      <c r="N13797" t="s">
        <v>51063</v>
      </c>
      <c r="O13797" s="76" t="s">
        <v>4356</v>
      </c>
      <c r="P13797" s="82">
        <v>470</v>
      </c>
      <c r="Q13797" s="82" t="s">
        <v>81858</v>
      </c>
      <c r="R13797"/>
    </row>
    <row r="13798" spans="12:18" x14ac:dyDescent="0.25">
      <c r="L13798" t="s">
        <v>1874</v>
      </c>
      <c r="M13798" t="s">
        <v>11332</v>
      </c>
      <c r="N13798" t="s">
        <v>51064</v>
      </c>
      <c r="O13798" s="76" t="s">
        <v>4374</v>
      </c>
      <c r="P13798" s="82">
        <v>1767</v>
      </c>
      <c r="Q13798" s="82" t="s">
        <v>81859</v>
      </c>
      <c r="R13798"/>
    </row>
    <row r="13799" spans="12:18" x14ac:dyDescent="0.25">
      <c r="L13799" t="s">
        <v>1874</v>
      </c>
      <c r="M13799" t="s">
        <v>11334</v>
      </c>
      <c r="N13799" t="s">
        <v>51065</v>
      </c>
      <c r="O13799" s="76" t="s">
        <v>4356</v>
      </c>
      <c r="P13799" s="82">
        <v>2699</v>
      </c>
      <c r="Q13799" s="82" t="s">
        <v>81861</v>
      </c>
      <c r="R13799"/>
    </row>
    <row r="13800" spans="12:18" x14ac:dyDescent="0.25">
      <c r="L13800" t="s">
        <v>1874</v>
      </c>
      <c r="M13800" t="s">
        <v>19662</v>
      </c>
      <c r="N13800" t="s">
        <v>51066</v>
      </c>
      <c r="O13800" s="76" t="s">
        <v>4356</v>
      </c>
      <c r="P13800" s="82">
        <v>1684</v>
      </c>
      <c r="Q13800" s="82" t="s">
        <v>81860</v>
      </c>
      <c r="R13800"/>
    </row>
    <row r="13801" spans="12:18" x14ac:dyDescent="0.25">
      <c r="L13801" t="s">
        <v>1874</v>
      </c>
      <c r="M13801" t="s">
        <v>19664</v>
      </c>
      <c r="N13801" t="s">
        <v>51067</v>
      </c>
      <c r="O13801" s="76" t="s">
        <v>4366</v>
      </c>
      <c r="P13801" s="82">
        <v>259</v>
      </c>
      <c r="Q13801" s="82" t="s">
        <v>81862</v>
      </c>
      <c r="R13801"/>
    </row>
    <row r="13802" spans="12:18" x14ac:dyDescent="0.25">
      <c r="L13802" t="s">
        <v>1874</v>
      </c>
      <c r="M13802" t="s">
        <v>11335</v>
      </c>
      <c r="N13802" t="s">
        <v>51068</v>
      </c>
      <c r="O13802" s="76" t="s">
        <v>4356</v>
      </c>
      <c r="P13802" s="82">
        <v>922</v>
      </c>
      <c r="Q13802" s="82" t="s">
        <v>81863</v>
      </c>
      <c r="R13802"/>
    </row>
    <row r="13803" spans="12:18" x14ac:dyDescent="0.25">
      <c r="L13803" t="s">
        <v>1874</v>
      </c>
      <c r="M13803" t="s">
        <v>35005</v>
      </c>
      <c r="N13803" t="s">
        <v>51069</v>
      </c>
      <c r="O13803" s="76" t="s">
        <v>4356</v>
      </c>
      <c r="P13803" s="82">
        <v>708</v>
      </c>
      <c r="Q13803" s="82" t="s">
        <v>81864</v>
      </c>
      <c r="R13803"/>
    </row>
    <row r="13804" spans="12:18" x14ac:dyDescent="0.25">
      <c r="L13804" t="s">
        <v>1874</v>
      </c>
      <c r="M13804" t="s">
        <v>19666</v>
      </c>
      <c r="N13804" t="s">
        <v>51070</v>
      </c>
      <c r="O13804" s="76" t="s">
        <v>4356</v>
      </c>
      <c r="P13804" s="82">
        <v>571</v>
      </c>
      <c r="Q13804" s="82" t="s">
        <v>81865</v>
      </c>
      <c r="R13804"/>
    </row>
    <row r="13805" spans="12:18" x14ac:dyDescent="0.25">
      <c r="L13805" t="s">
        <v>1874</v>
      </c>
      <c r="M13805" t="s">
        <v>21393</v>
      </c>
      <c r="N13805" t="s">
        <v>51071</v>
      </c>
      <c r="O13805" s="76" t="s">
        <v>4356</v>
      </c>
      <c r="P13805" s="82">
        <v>5272</v>
      </c>
      <c r="Q13805" s="82" t="s">
        <v>81866</v>
      </c>
      <c r="R13805"/>
    </row>
    <row r="13806" spans="12:18" x14ac:dyDescent="0.25">
      <c r="L13806" t="s">
        <v>1874</v>
      </c>
      <c r="M13806" t="s">
        <v>9217</v>
      </c>
      <c r="N13806" t="s">
        <v>51072</v>
      </c>
      <c r="O13806" s="76" t="s">
        <v>4356</v>
      </c>
      <c r="P13806" s="82">
        <v>758</v>
      </c>
      <c r="Q13806" s="82" t="s">
        <v>81867</v>
      </c>
      <c r="R13806"/>
    </row>
    <row r="13807" spans="12:18" x14ac:dyDescent="0.25">
      <c r="L13807" t="s">
        <v>1874</v>
      </c>
      <c r="M13807" t="s">
        <v>9218</v>
      </c>
      <c r="N13807" t="s">
        <v>51073</v>
      </c>
      <c r="O13807" s="76" t="s">
        <v>4366</v>
      </c>
      <c r="P13807" s="82">
        <v>330</v>
      </c>
      <c r="Q13807" s="82" t="s">
        <v>81868</v>
      </c>
      <c r="R13807"/>
    </row>
    <row r="13808" spans="12:18" x14ac:dyDescent="0.25">
      <c r="L13808" t="s">
        <v>1874</v>
      </c>
      <c r="M13808" t="s">
        <v>19668</v>
      </c>
      <c r="N13808" t="s">
        <v>51074</v>
      </c>
      <c r="O13808" s="76" t="s">
        <v>4356</v>
      </c>
      <c r="P13808" s="82">
        <v>3923</v>
      </c>
      <c r="Q13808" s="82" t="s">
        <v>81870</v>
      </c>
      <c r="R13808"/>
    </row>
    <row r="13809" spans="12:18" x14ac:dyDescent="0.25">
      <c r="L13809" t="s">
        <v>1874</v>
      </c>
      <c r="M13809" t="s">
        <v>9220</v>
      </c>
      <c r="N13809" t="s">
        <v>51075</v>
      </c>
      <c r="O13809" s="76" t="s">
        <v>4366</v>
      </c>
      <c r="P13809" s="82">
        <v>272</v>
      </c>
      <c r="Q13809" s="82" t="s">
        <v>81871</v>
      </c>
      <c r="R13809"/>
    </row>
    <row r="13810" spans="12:18" x14ac:dyDescent="0.25">
      <c r="L13810" t="s">
        <v>1874</v>
      </c>
      <c r="M13810" t="s">
        <v>21394</v>
      </c>
      <c r="N13810" t="s">
        <v>51076</v>
      </c>
      <c r="O13810" s="76" t="s">
        <v>4366</v>
      </c>
      <c r="P13810" s="82">
        <v>218</v>
      </c>
      <c r="Q13810" s="82" t="s">
        <v>81872</v>
      </c>
      <c r="R13810"/>
    </row>
    <row r="13811" spans="12:18" x14ac:dyDescent="0.25">
      <c r="L13811" t="s">
        <v>1874</v>
      </c>
      <c r="M13811" t="s">
        <v>35006</v>
      </c>
      <c r="N13811" t="s">
        <v>51077</v>
      </c>
      <c r="O13811" s="76" t="s">
        <v>4366</v>
      </c>
      <c r="P13811" s="82">
        <v>306</v>
      </c>
      <c r="Q13811" s="82" t="s">
        <v>81873</v>
      </c>
      <c r="R13811"/>
    </row>
    <row r="13812" spans="12:18" x14ac:dyDescent="0.25">
      <c r="L13812" t="s">
        <v>1874</v>
      </c>
      <c r="M13812" t="s">
        <v>19669</v>
      </c>
      <c r="N13812" t="s">
        <v>51078</v>
      </c>
      <c r="O13812" s="76" t="s">
        <v>4356</v>
      </c>
      <c r="P13812" s="82">
        <v>310</v>
      </c>
      <c r="Q13812" s="82" t="s">
        <v>81874</v>
      </c>
      <c r="R13812"/>
    </row>
    <row r="13813" spans="12:18" x14ac:dyDescent="0.25">
      <c r="L13813" t="s">
        <v>1874</v>
      </c>
      <c r="M13813" t="s">
        <v>19671</v>
      </c>
      <c r="N13813" t="s">
        <v>51079</v>
      </c>
      <c r="O13813" s="76" t="s">
        <v>4366</v>
      </c>
      <c r="P13813" s="82">
        <v>172</v>
      </c>
      <c r="Q13813" s="82" t="s">
        <v>81875</v>
      </c>
      <c r="R13813"/>
    </row>
    <row r="13814" spans="12:18" x14ac:dyDescent="0.25">
      <c r="L13814" t="s">
        <v>1874</v>
      </c>
      <c r="M13814" t="s">
        <v>11337</v>
      </c>
      <c r="N13814" t="s">
        <v>51080</v>
      </c>
      <c r="O13814" s="76" t="s">
        <v>4366</v>
      </c>
      <c r="P13814" s="82">
        <v>248</v>
      </c>
      <c r="Q13814" s="82" t="s">
        <v>81876</v>
      </c>
      <c r="R13814"/>
    </row>
    <row r="13815" spans="12:18" x14ac:dyDescent="0.25">
      <c r="L13815" t="s">
        <v>1874</v>
      </c>
      <c r="M13815" t="s">
        <v>9221</v>
      </c>
      <c r="N13815" t="s">
        <v>51081</v>
      </c>
      <c r="O13815" s="76" t="s">
        <v>4356</v>
      </c>
      <c r="P13815" s="82">
        <v>769</v>
      </c>
      <c r="Q13815" s="82" t="s">
        <v>81877</v>
      </c>
      <c r="R13815"/>
    </row>
    <row r="13816" spans="12:18" x14ac:dyDescent="0.25">
      <c r="L13816" t="s">
        <v>1874</v>
      </c>
      <c r="M13816" t="s">
        <v>19673</v>
      </c>
      <c r="N13816" t="s">
        <v>51082</v>
      </c>
      <c r="O13816" s="76" t="s">
        <v>4356</v>
      </c>
      <c r="P13816" s="82">
        <v>524</v>
      </c>
      <c r="Q13816" s="82" t="s">
        <v>81878</v>
      </c>
      <c r="R13816"/>
    </row>
    <row r="13817" spans="12:18" x14ac:dyDescent="0.25">
      <c r="L13817" t="s">
        <v>1874</v>
      </c>
      <c r="M13817" t="s">
        <v>9222</v>
      </c>
      <c r="N13817" t="s">
        <v>51083</v>
      </c>
      <c r="O13817" s="76" t="s">
        <v>4356</v>
      </c>
      <c r="P13817" s="82">
        <v>280</v>
      </c>
      <c r="Q13817" s="82" t="s">
        <v>81879</v>
      </c>
      <c r="R13817"/>
    </row>
    <row r="13818" spans="12:18" x14ac:dyDescent="0.25">
      <c r="L13818" t="s">
        <v>1874</v>
      </c>
      <c r="M13818" t="s">
        <v>21395</v>
      </c>
      <c r="N13818" t="s">
        <v>51084</v>
      </c>
      <c r="O13818" s="76" t="s">
        <v>4356</v>
      </c>
      <c r="P13818" s="82">
        <v>319</v>
      </c>
      <c r="Q13818" s="82" t="s">
        <v>81880</v>
      </c>
      <c r="R13818"/>
    </row>
    <row r="13819" spans="12:18" x14ac:dyDescent="0.25">
      <c r="L13819" t="s">
        <v>1874</v>
      </c>
      <c r="M13819" t="s">
        <v>19574</v>
      </c>
      <c r="N13819" t="s">
        <v>51085</v>
      </c>
      <c r="O13819" s="76" t="s">
        <v>4356</v>
      </c>
      <c r="P13819" s="82">
        <v>939</v>
      </c>
      <c r="Q13819" s="82" t="s">
        <v>98158</v>
      </c>
      <c r="R13819"/>
    </row>
    <row r="13820" spans="12:18" x14ac:dyDescent="0.25">
      <c r="L13820" t="s">
        <v>1874</v>
      </c>
      <c r="M13820" t="s">
        <v>35007</v>
      </c>
      <c r="N13820" t="s">
        <v>51086</v>
      </c>
      <c r="O13820" s="76" t="s">
        <v>4356</v>
      </c>
      <c r="P13820" s="82">
        <v>199</v>
      </c>
      <c r="Q13820" s="82" t="s">
        <v>81881</v>
      </c>
      <c r="R13820"/>
    </row>
    <row r="13821" spans="12:18" x14ac:dyDescent="0.25">
      <c r="L13821" t="s">
        <v>1874</v>
      </c>
      <c r="M13821" t="s">
        <v>21396</v>
      </c>
      <c r="N13821" t="s">
        <v>51087</v>
      </c>
      <c r="O13821" s="76" t="s">
        <v>4356</v>
      </c>
      <c r="P13821" s="82">
        <v>1062</v>
      </c>
      <c r="Q13821" s="82" t="s">
        <v>81882</v>
      </c>
      <c r="R13821"/>
    </row>
    <row r="13822" spans="12:18" x14ac:dyDescent="0.25">
      <c r="L13822" t="s">
        <v>1874</v>
      </c>
      <c r="M13822" t="s">
        <v>11341</v>
      </c>
      <c r="N13822" t="s">
        <v>51088</v>
      </c>
      <c r="O13822" s="76" t="s">
        <v>4366</v>
      </c>
      <c r="P13822" s="82">
        <v>459</v>
      </c>
      <c r="Q13822" s="82" t="s">
        <v>81885</v>
      </c>
      <c r="R13822"/>
    </row>
    <row r="13823" spans="12:18" x14ac:dyDescent="0.25">
      <c r="L13823" t="s">
        <v>1874</v>
      </c>
      <c r="M13823" t="s">
        <v>9223</v>
      </c>
      <c r="N13823" t="s">
        <v>51089</v>
      </c>
      <c r="O13823" s="76" t="s">
        <v>4356</v>
      </c>
      <c r="P13823" s="82">
        <v>1198</v>
      </c>
      <c r="Q13823" s="82" t="s">
        <v>81886</v>
      </c>
      <c r="R13823"/>
    </row>
    <row r="13824" spans="12:18" x14ac:dyDescent="0.25">
      <c r="L13824" t="s">
        <v>1874</v>
      </c>
      <c r="M13824" t="s">
        <v>7634</v>
      </c>
      <c r="N13824" t="s">
        <v>51090</v>
      </c>
      <c r="O13824" s="76" t="s">
        <v>4366</v>
      </c>
      <c r="P13824" s="82">
        <v>321</v>
      </c>
      <c r="Q13824" s="82" t="s">
        <v>81887</v>
      </c>
      <c r="R13824"/>
    </row>
    <row r="13825" spans="12:18" x14ac:dyDescent="0.25">
      <c r="L13825" t="s">
        <v>1874</v>
      </c>
      <c r="M13825" t="s">
        <v>9224</v>
      </c>
      <c r="N13825" t="s">
        <v>51091</v>
      </c>
      <c r="O13825" s="76" t="s">
        <v>4356</v>
      </c>
      <c r="P13825" s="82">
        <v>1291</v>
      </c>
      <c r="Q13825" s="82" t="s">
        <v>81888</v>
      </c>
      <c r="R13825"/>
    </row>
    <row r="13826" spans="12:18" x14ac:dyDescent="0.25">
      <c r="L13826" t="s">
        <v>1874</v>
      </c>
      <c r="M13826" t="s">
        <v>9225</v>
      </c>
      <c r="N13826" t="s">
        <v>51092</v>
      </c>
      <c r="O13826" s="76" t="s">
        <v>4450</v>
      </c>
      <c r="P13826" s="82">
        <v>11578</v>
      </c>
      <c r="Q13826" s="82" t="s">
        <v>72645</v>
      </c>
      <c r="R13826"/>
    </row>
    <row r="13827" spans="12:18" x14ac:dyDescent="0.25">
      <c r="L13827" t="s">
        <v>1874</v>
      </c>
      <c r="M13827" t="s">
        <v>21397</v>
      </c>
      <c r="N13827" t="s">
        <v>51093</v>
      </c>
      <c r="O13827" s="76" t="s">
        <v>4356</v>
      </c>
      <c r="P13827" s="82">
        <v>851</v>
      </c>
      <c r="Q13827" s="82" t="s">
        <v>81889</v>
      </c>
      <c r="R13827"/>
    </row>
    <row r="13828" spans="12:18" x14ac:dyDescent="0.25">
      <c r="L13828" t="s">
        <v>1874</v>
      </c>
      <c r="M13828" t="s">
        <v>11343</v>
      </c>
      <c r="N13828" t="s">
        <v>51094</v>
      </c>
      <c r="O13828" s="76" t="s">
        <v>4356</v>
      </c>
      <c r="P13828" s="82">
        <v>1137</v>
      </c>
      <c r="Q13828" s="82" t="s">
        <v>81890</v>
      </c>
      <c r="R13828"/>
    </row>
    <row r="13829" spans="12:18" x14ac:dyDescent="0.25">
      <c r="L13829" t="s">
        <v>1874</v>
      </c>
      <c r="M13829" t="s">
        <v>19675</v>
      </c>
      <c r="N13829" t="s">
        <v>51095</v>
      </c>
      <c r="O13829" s="76" t="s">
        <v>4366</v>
      </c>
      <c r="P13829" s="82">
        <v>129</v>
      </c>
      <c r="Q13829" s="82" t="s">
        <v>81891</v>
      </c>
      <c r="R13829"/>
    </row>
    <row r="13830" spans="12:18" x14ac:dyDescent="0.25">
      <c r="L13830" t="s">
        <v>1874</v>
      </c>
      <c r="M13830" t="s">
        <v>11345</v>
      </c>
      <c r="N13830" t="s">
        <v>51096</v>
      </c>
      <c r="O13830" s="76" t="s">
        <v>4374</v>
      </c>
      <c r="P13830" s="82">
        <v>3515</v>
      </c>
      <c r="Q13830" s="82" t="s">
        <v>72645</v>
      </c>
      <c r="R13830"/>
    </row>
    <row r="13831" spans="12:18" x14ac:dyDescent="0.25">
      <c r="L13831" t="s">
        <v>1874</v>
      </c>
      <c r="M13831" t="s">
        <v>35009</v>
      </c>
      <c r="N13831" t="s">
        <v>51097</v>
      </c>
      <c r="O13831" s="76" t="s">
        <v>4356</v>
      </c>
      <c r="P13831" s="82">
        <v>841</v>
      </c>
      <c r="Q13831" s="82" t="s">
        <v>81892</v>
      </c>
      <c r="R13831"/>
    </row>
    <row r="13832" spans="12:18" x14ac:dyDescent="0.25">
      <c r="L13832" t="s">
        <v>1874</v>
      </c>
      <c r="M13832" t="s">
        <v>19677</v>
      </c>
      <c r="N13832" t="s">
        <v>51098</v>
      </c>
      <c r="O13832" s="76" t="s">
        <v>4356</v>
      </c>
      <c r="P13832" s="82">
        <v>1257</v>
      </c>
      <c r="Q13832" s="82" t="s">
        <v>81896</v>
      </c>
      <c r="R13832"/>
    </row>
    <row r="13833" spans="12:18" x14ac:dyDescent="0.25">
      <c r="L13833" t="s">
        <v>1874</v>
      </c>
      <c r="M13833" t="s">
        <v>11347</v>
      </c>
      <c r="N13833" t="s">
        <v>51099</v>
      </c>
      <c r="O13833" s="76" t="s">
        <v>4356</v>
      </c>
      <c r="P13833" s="82">
        <v>1304</v>
      </c>
      <c r="Q13833" s="82" t="s">
        <v>81897</v>
      </c>
      <c r="R13833"/>
    </row>
    <row r="13834" spans="12:18" x14ac:dyDescent="0.25">
      <c r="L13834" t="s">
        <v>1874</v>
      </c>
      <c r="M13834" t="s">
        <v>21398</v>
      </c>
      <c r="N13834" t="s">
        <v>51100</v>
      </c>
      <c r="O13834" s="76" t="s">
        <v>4366</v>
      </c>
      <c r="P13834" s="82">
        <v>502</v>
      </c>
      <c r="Q13834" s="82" t="s">
        <v>81898</v>
      </c>
      <c r="R13834"/>
    </row>
    <row r="13835" spans="12:18" x14ac:dyDescent="0.25">
      <c r="L13835" t="s">
        <v>1874</v>
      </c>
      <c r="M13835" t="s">
        <v>11349</v>
      </c>
      <c r="N13835" t="s">
        <v>51101</v>
      </c>
      <c r="O13835" s="76" t="s">
        <v>4356</v>
      </c>
      <c r="P13835" s="82">
        <v>1780</v>
      </c>
      <c r="Q13835" s="82" t="s">
        <v>81899</v>
      </c>
      <c r="R13835"/>
    </row>
    <row r="13836" spans="12:18" x14ac:dyDescent="0.25">
      <c r="L13836" t="s">
        <v>1874</v>
      </c>
      <c r="M13836" t="s">
        <v>9228</v>
      </c>
      <c r="N13836" t="s">
        <v>51102</v>
      </c>
      <c r="O13836" s="76" t="s">
        <v>4374</v>
      </c>
      <c r="P13836" s="82">
        <v>5001</v>
      </c>
      <c r="Q13836" s="82" t="s">
        <v>72645</v>
      </c>
      <c r="R13836"/>
    </row>
    <row r="13837" spans="12:18" x14ac:dyDescent="0.25">
      <c r="L13837" t="s">
        <v>1874</v>
      </c>
      <c r="M13837" t="s">
        <v>11351</v>
      </c>
      <c r="N13837" t="s">
        <v>51103</v>
      </c>
      <c r="O13837" s="76" t="s">
        <v>4366</v>
      </c>
      <c r="P13837" s="82">
        <v>226</v>
      </c>
      <c r="Q13837" s="82" t="s">
        <v>81900</v>
      </c>
      <c r="R13837"/>
    </row>
    <row r="13838" spans="12:18" x14ac:dyDescent="0.25">
      <c r="L13838" t="s">
        <v>1874</v>
      </c>
      <c r="M13838" t="s">
        <v>35011</v>
      </c>
      <c r="N13838" t="s">
        <v>51104</v>
      </c>
      <c r="O13838" s="76" t="s">
        <v>4356</v>
      </c>
      <c r="P13838" s="82">
        <v>552</v>
      </c>
      <c r="Q13838" s="82" t="s">
        <v>81901</v>
      </c>
      <c r="R13838"/>
    </row>
    <row r="13839" spans="12:18" x14ac:dyDescent="0.25">
      <c r="L13839" t="s">
        <v>1874</v>
      </c>
      <c r="M13839" t="s">
        <v>9229</v>
      </c>
      <c r="N13839" t="s">
        <v>51105</v>
      </c>
      <c r="O13839" s="76" t="s">
        <v>4356</v>
      </c>
      <c r="P13839" s="82">
        <v>558</v>
      </c>
      <c r="Q13839" s="82" t="s">
        <v>81902</v>
      </c>
      <c r="R13839"/>
    </row>
    <row r="13840" spans="12:18" x14ac:dyDescent="0.25">
      <c r="L13840" t="s">
        <v>1874</v>
      </c>
      <c r="M13840" t="s">
        <v>9230</v>
      </c>
      <c r="N13840" t="s">
        <v>51106</v>
      </c>
      <c r="O13840" s="76" t="s">
        <v>4356</v>
      </c>
      <c r="P13840" s="82">
        <v>1801</v>
      </c>
      <c r="Q13840" s="82" t="s">
        <v>81903</v>
      </c>
      <c r="R13840"/>
    </row>
    <row r="13841" spans="12:18" x14ac:dyDescent="0.25">
      <c r="L13841" t="s">
        <v>1874</v>
      </c>
      <c r="M13841" t="s">
        <v>11353</v>
      </c>
      <c r="N13841" t="s">
        <v>51107</v>
      </c>
      <c r="O13841" s="76" t="s">
        <v>4356</v>
      </c>
      <c r="P13841" s="82">
        <v>719</v>
      </c>
      <c r="Q13841" s="82" t="s">
        <v>81904</v>
      </c>
      <c r="R13841"/>
    </row>
    <row r="13842" spans="12:18" x14ac:dyDescent="0.25">
      <c r="L13842" t="s">
        <v>1874</v>
      </c>
      <c r="M13842" t="s">
        <v>21399</v>
      </c>
      <c r="N13842" t="s">
        <v>51108</v>
      </c>
      <c r="O13842" s="76" t="s">
        <v>4366</v>
      </c>
      <c r="P13842" s="82">
        <v>222</v>
      </c>
      <c r="Q13842" s="82" t="s">
        <v>81905</v>
      </c>
      <c r="R13842"/>
    </row>
    <row r="13843" spans="12:18" x14ac:dyDescent="0.25">
      <c r="L13843" t="s">
        <v>1874</v>
      </c>
      <c r="M13843" t="s">
        <v>9231</v>
      </c>
      <c r="N13843" t="s">
        <v>51109</v>
      </c>
      <c r="O13843" s="76" t="s">
        <v>4356</v>
      </c>
      <c r="P13843" s="82">
        <v>351</v>
      </c>
      <c r="Q13843" s="82" t="s">
        <v>81906</v>
      </c>
      <c r="R13843"/>
    </row>
    <row r="13844" spans="12:18" x14ac:dyDescent="0.25">
      <c r="L13844" t="s">
        <v>1874</v>
      </c>
      <c r="M13844" t="s">
        <v>19679</v>
      </c>
      <c r="N13844" t="s">
        <v>51110</v>
      </c>
      <c r="O13844" s="76" t="s">
        <v>4366</v>
      </c>
      <c r="P13844" s="82">
        <v>133</v>
      </c>
      <c r="Q13844" s="82" t="s">
        <v>81907</v>
      </c>
      <c r="R13844"/>
    </row>
    <row r="13845" spans="12:18" x14ac:dyDescent="0.25">
      <c r="L13845" t="s">
        <v>1874</v>
      </c>
      <c r="M13845" t="s">
        <v>35012</v>
      </c>
      <c r="N13845" t="s">
        <v>51111</v>
      </c>
      <c r="O13845" s="76" t="s">
        <v>4374</v>
      </c>
      <c r="P13845" s="82">
        <v>8242</v>
      </c>
      <c r="Q13845" s="82" t="s">
        <v>81908</v>
      </c>
      <c r="R13845"/>
    </row>
    <row r="13846" spans="12:18" x14ac:dyDescent="0.25">
      <c r="L13846" t="s">
        <v>1874</v>
      </c>
      <c r="M13846" t="s">
        <v>9232</v>
      </c>
      <c r="N13846" t="s">
        <v>51112</v>
      </c>
      <c r="O13846" s="76" t="s">
        <v>4356</v>
      </c>
      <c r="P13846" s="82">
        <v>598</v>
      </c>
      <c r="Q13846" s="82" t="s">
        <v>81909</v>
      </c>
      <c r="R13846"/>
    </row>
    <row r="13847" spans="12:18" x14ac:dyDescent="0.25">
      <c r="L13847" t="s">
        <v>1874</v>
      </c>
      <c r="M13847" t="s">
        <v>11355</v>
      </c>
      <c r="N13847" t="s">
        <v>51113</v>
      </c>
      <c r="O13847" s="76" t="s">
        <v>4356</v>
      </c>
      <c r="P13847" s="82">
        <v>2081</v>
      </c>
      <c r="Q13847" s="82" t="s">
        <v>81910</v>
      </c>
      <c r="R13847"/>
    </row>
    <row r="13848" spans="12:18" x14ac:dyDescent="0.25">
      <c r="L13848" t="s">
        <v>1874</v>
      </c>
      <c r="M13848" t="s">
        <v>21400</v>
      </c>
      <c r="N13848" t="s">
        <v>51114</v>
      </c>
      <c r="O13848" s="76" t="s">
        <v>4356</v>
      </c>
      <c r="P13848" s="82">
        <v>434</v>
      </c>
      <c r="Q13848" s="82" t="s">
        <v>81911</v>
      </c>
      <c r="R13848"/>
    </row>
    <row r="13849" spans="12:18" x14ac:dyDescent="0.25">
      <c r="L13849" t="s">
        <v>1874</v>
      </c>
      <c r="M13849" t="s">
        <v>11357</v>
      </c>
      <c r="N13849" t="s">
        <v>51115</v>
      </c>
      <c r="O13849" s="76" t="s">
        <v>4356</v>
      </c>
      <c r="P13849" s="82">
        <v>423</v>
      </c>
      <c r="Q13849" s="82" t="s">
        <v>81912</v>
      </c>
      <c r="R13849"/>
    </row>
    <row r="13850" spans="12:18" x14ac:dyDescent="0.25">
      <c r="L13850" t="s">
        <v>1874</v>
      </c>
      <c r="M13850" t="s">
        <v>11358</v>
      </c>
      <c r="N13850" t="s">
        <v>51116</v>
      </c>
      <c r="O13850" s="76" t="s">
        <v>4356</v>
      </c>
      <c r="P13850" s="82">
        <v>3566</v>
      </c>
      <c r="Q13850" s="82" t="s">
        <v>81913</v>
      </c>
      <c r="R13850"/>
    </row>
    <row r="13851" spans="12:18" x14ac:dyDescent="0.25">
      <c r="L13851" t="s">
        <v>1874</v>
      </c>
      <c r="M13851" t="s">
        <v>19681</v>
      </c>
      <c r="N13851" t="s">
        <v>51117</v>
      </c>
      <c r="O13851" s="76" t="s">
        <v>4356</v>
      </c>
      <c r="P13851" s="82">
        <v>414</v>
      </c>
      <c r="Q13851" s="82" t="s">
        <v>81914</v>
      </c>
      <c r="R13851"/>
    </row>
    <row r="13852" spans="12:18" x14ac:dyDescent="0.25">
      <c r="L13852" t="s">
        <v>1874</v>
      </c>
      <c r="M13852" t="s">
        <v>9233</v>
      </c>
      <c r="N13852" t="s">
        <v>51118</v>
      </c>
      <c r="O13852" s="76" t="s">
        <v>4356</v>
      </c>
      <c r="P13852" s="82">
        <v>1840</v>
      </c>
      <c r="Q13852" s="82" t="s">
        <v>81915</v>
      </c>
      <c r="R13852"/>
    </row>
    <row r="13853" spans="12:18" x14ac:dyDescent="0.25">
      <c r="L13853" t="s">
        <v>1874</v>
      </c>
      <c r="M13853" t="s">
        <v>19683</v>
      </c>
      <c r="N13853" t="s">
        <v>51119</v>
      </c>
      <c r="O13853" s="76" t="s">
        <v>4366</v>
      </c>
      <c r="P13853" s="82">
        <v>202</v>
      </c>
      <c r="Q13853" s="82" t="s">
        <v>81916</v>
      </c>
      <c r="R13853"/>
    </row>
    <row r="13854" spans="12:18" x14ac:dyDescent="0.25">
      <c r="L13854" t="s">
        <v>1874</v>
      </c>
      <c r="M13854" t="s">
        <v>9234</v>
      </c>
      <c r="N13854" t="s">
        <v>51120</v>
      </c>
      <c r="O13854" s="76" t="s">
        <v>4356</v>
      </c>
      <c r="P13854" s="82">
        <v>1410</v>
      </c>
      <c r="Q13854" s="82" t="s">
        <v>81917</v>
      </c>
      <c r="R13854"/>
    </row>
    <row r="13855" spans="12:18" x14ac:dyDescent="0.25">
      <c r="L13855" t="s">
        <v>1874</v>
      </c>
      <c r="M13855" t="s">
        <v>9235</v>
      </c>
      <c r="N13855" t="s">
        <v>51121</v>
      </c>
      <c r="O13855" s="76" t="s">
        <v>4356</v>
      </c>
      <c r="P13855" s="82">
        <v>412</v>
      </c>
      <c r="Q13855" s="82" t="s">
        <v>81918</v>
      </c>
      <c r="R13855"/>
    </row>
    <row r="13856" spans="12:18" x14ac:dyDescent="0.25">
      <c r="L13856" t="s">
        <v>1874</v>
      </c>
      <c r="M13856" t="s">
        <v>19685</v>
      </c>
      <c r="N13856" t="s">
        <v>51122</v>
      </c>
      <c r="O13856" s="76" t="s">
        <v>4356</v>
      </c>
      <c r="P13856" s="82">
        <v>1780</v>
      </c>
      <c r="Q13856" s="82" t="s">
        <v>81919</v>
      </c>
      <c r="R13856"/>
    </row>
    <row r="13857" spans="12:18" x14ac:dyDescent="0.25">
      <c r="L13857" t="s">
        <v>1874</v>
      </c>
      <c r="M13857" t="s">
        <v>9265</v>
      </c>
      <c r="N13857" t="s">
        <v>51123</v>
      </c>
      <c r="O13857" s="76" t="s">
        <v>4356</v>
      </c>
      <c r="P13857" s="82">
        <v>1926</v>
      </c>
      <c r="Q13857" s="82" t="s">
        <v>82045</v>
      </c>
      <c r="R13857"/>
    </row>
    <row r="13858" spans="12:18" x14ac:dyDescent="0.25">
      <c r="L13858" t="s">
        <v>1874</v>
      </c>
      <c r="M13858" t="s">
        <v>19686</v>
      </c>
      <c r="N13858" t="s">
        <v>51124</v>
      </c>
      <c r="O13858" s="76" t="s">
        <v>4356</v>
      </c>
      <c r="P13858" s="82">
        <v>501</v>
      </c>
      <c r="Q13858" s="82" t="s">
        <v>81920</v>
      </c>
      <c r="R13858"/>
    </row>
    <row r="13859" spans="12:18" x14ac:dyDescent="0.25">
      <c r="L13859" t="s">
        <v>1874</v>
      </c>
      <c r="M13859" t="s">
        <v>21401</v>
      </c>
      <c r="N13859" t="s">
        <v>51125</v>
      </c>
      <c r="O13859" s="76" t="s">
        <v>4356</v>
      </c>
      <c r="P13859" s="82">
        <v>807</v>
      </c>
      <c r="Q13859" s="82" t="s">
        <v>81921</v>
      </c>
      <c r="R13859"/>
    </row>
    <row r="13860" spans="12:18" x14ac:dyDescent="0.25">
      <c r="L13860" t="s">
        <v>1874</v>
      </c>
      <c r="M13860" t="s">
        <v>19687</v>
      </c>
      <c r="N13860" t="s">
        <v>51126</v>
      </c>
      <c r="O13860" s="76" t="s">
        <v>4356</v>
      </c>
      <c r="P13860" s="82">
        <v>494</v>
      </c>
      <c r="Q13860" s="82" t="s">
        <v>81922</v>
      </c>
      <c r="R13860"/>
    </row>
    <row r="13861" spans="12:18" x14ac:dyDescent="0.25">
      <c r="L13861" t="s">
        <v>1874</v>
      </c>
      <c r="M13861" t="s">
        <v>9236</v>
      </c>
      <c r="N13861" t="s">
        <v>51127</v>
      </c>
      <c r="O13861" s="76" t="s">
        <v>4366</v>
      </c>
      <c r="P13861" s="82">
        <v>255</v>
      </c>
      <c r="Q13861" s="82" t="s">
        <v>81923</v>
      </c>
      <c r="R13861"/>
    </row>
    <row r="13862" spans="12:18" x14ac:dyDescent="0.25">
      <c r="L13862" t="s">
        <v>1874</v>
      </c>
      <c r="M13862" t="s">
        <v>9237</v>
      </c>
      <c r="N13862" t="s">
        <v>51128</v>
      </c>
      <c r="O13862" s="76" t="s">
        <v>4366</v>
      </c>
      <c r="P13862" s="82">
        <v>112</v>
      </c>
      <c r="Q13862" s="82" t="s">
        <v>81924</v>
      </c>
      <c r="R13862"/>
    </row>
    <row r="13863" spans="12:18" x14ac:dyDescent="0.25">
      <c r="L13863" t="s">
        <v>1874</v>
      </c>
      <c r="M13863" t="s">
        <v>35013</v>
      </c>
      <c r="N13863" t="s">
        <v>51129</v>
      </c>
      <c r="O13863" s="76" t="s">
        <v>4356</v>
      </c>
      <c r="P13863" s="82">
        <v>672</v>
      </c>
      <c r="Q13863" s="82" t="s">
        <v>81925</v>
      </c>
      <c r="R13863"/>
    </row>
    <row r="13864" spans="12:18" x14ac:dyDescent="0.25">
      <c r="L13864" t="s">
        <v>1874</v>
      </c>
      <c r="M13864" t="s">
        <v>9238</v>
      </c>
      <c r="N13864" t="s">
        <v>51130</v>
      </c>
      <c r="O13864" s="76" t="s">
        <v>4366</v>
      </c>
      <c r="P13864" s="82">
        <v>99</v>
      </c>
      <c r="Q13864" s="82" t="s">
        <v>81926</v>
      </c>
      <c r="R13864"/>
    </row>
    <row r="13865" spans="12:18" x14ac:dyDescent="0.25">
      <c r="L13865" t="s">
        <v>1874</v>
      </c>
      <c r="M13865" t="s">
        <v>35014</v>
      </c>
      <c r="N13865" t="s">
        <v>51131</v>
      </c>
      <c r="O13865" s="76" t="s">
        <v>4356</v>
      </c>
      <c r="P13865" s="82">
        <v>691</v>
      </c>
      <c r="Q13865" s="82" t="s">
        <v>81928</v>
      </c>
      <c r="R13865"/>
    </row>
    <row r="13866" spans="12:18" x14ac:dyDescent="0.25">
      <c r="L13866" t="s">
        <v>1874</v>
      </c>
      <c r="M13866" t="s">
        <v>9239</v>
      </c>
      <c r="N13866" t="s">
        <v>51132</v>
      </c>
      <c r="O13866" s="76" t="s">
        <v>4356</v>
      </c>
      <c r="P13866" s="82">
        <v>531</v>
      </c>
      <c r="Q13866" s="82" t="s">
        <v>81929</v>
      </c>
      <c r="R13866"/>
    </row>
    <row r="13867" spans="12:18" x14ac:dyDescent="0.25">
      <c r="L13867" t="s">
        <v>1874</v>
      </c>
      <c r="M13867" t="s">
        <v>19689</v>
      </c>
      <c r="N13867" t="s">
        <v>51133</v>
      </c>
      <c r="O13867" s="76" t="s">
        <v>4356</v>
      </c>
      <c r="P13867" s="82">
        <v>570</v>
      </c>
      <c r="Q13867" s="82" t="s">
        <v>81930</v>
      </c>
      <c r="R13867"/>
    </row>
    <row r="13868" spans="12:18" x14ac:dyDescent="0.25">
      <c r="L13868" t="s">
        <v>1874</v>
      </c>
      <c r="M13868" t="s">
        <v>19690</v>
      </c>
      <c r="N13868" t="s">
        <v>51134</v>
      </c>
      <c r="O13868" s="76" t="s">
        <v>4356</v>
      </c>
      <c r="P13868" s="82">
        <v>352</v>
      </c>
      <c r="Q13868" s="82" t="s">
        <v>81931</v>
      </c>
      <c r="R13868"/>
    </row>
    <row r="13869" spans="12:18" x14ac:dyDescent="0.25">
      <c r="L13869" t="s">
        <v>1874</v>
      </c>
      <c r="M13869" t="s">
        <v>21409</v>
      </c>
      <c r="N13869" t="s">
        <v>51135</v>
      </c>
      <c r="O13869" s="76" t="s">
        <v>4356</v>
      </c>
      <c r="P13869" s="82">
        <v>3489</v>
      </c>
      <c r="Q13869" s="82" t="s">
        <v>81949</v>
      </c>
      <c r="R13869"/>
    </row>
    <row r="13870" spans="12:18" x14ac:dyDescent="0.25">
      <c r="L13870" t="s">
        <v>1874</v>
      </c>
      <c r="M13870" t="s">
        <v>21403</v>
      </c>
      <c r="N13870" t="s">
        <v>51136</v>
      </c>
      <c r="O13870" s="76" t="s">
        <v>4356</v>
      </c>
      <c r="P13870" s="82">
        <v>608</v>
      </c>
      <c r="Q13870" s="82" t="s">
        <v>81932</v>
      </c>
      <c r="R13870"/>
    </row>
    <row r="13871" spans="12:18" x14ac:dyDescent="0.25">
      <c r="L13871" t="s">
        <v>1874</v>
      </c>
      <c r="M13871" t="s">
        <v>21404</v>
      </c>
      <c r="N13871" t="s">
        <v>51137</v>
      </c>
      <c r="O13871" s="76" t="s">
        <v>4356</v>
      </c>
      <c r="P13871" s="82">
        <v>671</v>
      </c>
      <c r="Q13871" s="82" t="s">
        <v>81933</v>
      </c>
      <c r="R13871"/>
    </row>
    <row r="13872" spans="12:18" x14ac:dyDescent="0.25">
      <c r="L13872" t="s">
        <v>1874</v>
      </c>
      <c r="M13872" t="s">
        <v>11360</v>
      </c>
      <c r="N13872" t="s">
        <v>51138</v>
      </c>
      <c r="O13872" s="76" t="s">
        <v>4356</v>
      </c>
      <c r="P13872" s="82">
        <v>745</v>
      </c>
      <c r="Q13872" s="82" t="s">
        <v>81934</v>
      </c>
      <c r="R13872"/>
    </row>
    <row r="13873" spans="12:18" x14ac:dyDescent="0.25">
      <c r="L13873" t="s">
        <v>1874</v>
      </c>
      <c r="M13873" t="s">
        <v>11362</v>
      </c>
      <c r="N13873" t="s">
        <v>51139</v>
      </c>
      <c r="O13873" s="76" t="s">
        <v>4356</v>
      </c>
      <c r="P13873" s="82">
        <v>950</v>
      </c>
      <c r="Q13873" s="82" t="s">
        <v>81935</v>
      </c>
      <c r="R13873"/>
    </row>
    <row r="13874" spans="12:18" x14ac:dyDescent="0.25">
      <c r="L13874" t="s">
        <v>1874</v>
      </c>
      <c r="M13874" t="s">
        <v>21405</v>
      </c>
      <c r="N13874" t="s">
        <v>51140</v>
      </c>
      <c r="O13874" s="76" t="s">
        <v>4356</v>
      </c>
      <c r="P13874" s="82">
        <v>423</v>
      </c>
      <c r="Q13874" s="82" t="s">
        <v>81936</v>
      </c>
      <c r="R13874"/>
    </row>
    <row r="13875" spans="12:18" x14ac:dyDescent="0.25">
      <c r="L13875" t="s">
        <v>1874</v>
      </c>
      <c r="M13875" t="s">
        <v>21406</v>
      </c>
      <c r="N13875" t="s">
        <v>51141</v>
      </c>
      <c r="O13875" s="76" t="s">
        <v>4366</v>
      </c>
      <c r="P13875" s="82">
        <v>159</v>
      </c>
      <c r="Q13875" s="82" t="s">
        <v>81937</v>
      </c>
      <c r="R13875"/>
    </row>
    <row r="13876" spans="12:18" x14ac:dyDescent="0.25">
      <c r="L13876" t="s">
        <v>1874</v>
      </c>
      <c r="M13876" t="s">
        <v>19692</v>
      </c>
      <c r="N13876" t="s">
        <v>51142</v>
      </c>
      <c r="O13876" s="76" t="s">
        <v>4366</v>
      </c>
      <c r="P13876" s="82">
        <v>144</v>
      </c>
      <c r="Q13876" s="82" t="s">
        <v>81938</v>
      </c>
      <c r="R13876"/>
    </row>
    <row r="13877" spans="12:18" x14ac:dyDescent="0.25">
      <c r="L13877" t="s">
        <v>1874</v>
      </c>
      <c r="M13877" t="s">
        <v>9240</v>
      </c>
      <c r="N13877" t="s">
        <v>51143</v>
      </c>
      <c r="O13877" s="76" t="s">
        <v>4356</v>
      </c>
      <c r="P13877" s="82">
        <v>6010</v>
      </c>
      <c r="Q13877" s="82" t="s">
        <v>81939</v>
      </c>
      <c r="R13877"/>
    </row>
    <row r="13878" spans="12:18" x14ac:dyDescent="0.25">
      <c r="L13878" t="s">
        <v>1874</v>
      </c>
      <c r="M13878" t="s">
        <v>35015</v>
      </c>
      <c r="N13878" t="s">
        <v>51144</v>
      </c>
      <c r="O13878" s="76" t="s">
        <v>4366</v>
      </c>
      <c r="P13878" s="82">
        <v>253</v>
      </c>
      <c r="Q13878" s="82" t="s">
        <v>81940</v>
      </c>
      <c r="R13878"/>
    </row>
    <row r="13879" spans="12:18" x14ac:dyDescent="0.25">
      <c r="L13879" t="s">
        <v>1874</v>
      </c>
      <c r="M13879" t="s">
        <v>21407</v>
      </c>
      <c r="N13879" t="s">
        <v>51145</v>
      </c>
      <c r="O13879" s="76" t="s">
        <v>4366</v>
      </c>
      <c r="P13879" s="82">
        <v>247</v>
      </c>
      <c r="Q13879" s="82" t="s">
        <v>81942</v>
      </c>
      <c r="R13879"/>
    </row>
    <row r="13880" spans="12:18" x14ac:dyDescent="0.25">
      <c r="L13880" t="s">
        <v>1874</v>
      </c>
      <c r="M13880" t="s">
        <v>35016</v>
      </c>
      <c r="N13880" t="s">
        <v>51146</v>
      </c>
      <c r="O13880" s="76" t="s">
        <v>4356</v>
      </c>
      <c r="P13880" s="82">
        <v>734</v>
      </c>
      <c r="Q13880" s="82" t="s">
        <v>81943</v>
      </c>
      <c r="R13880"/>
    </row>
    <row r="13881" spans="12:18" x14ac:dyDescent="0.25">
      <c r="L13881" t="s">
        <v>1874</v>
      </c>
      <c r="M13881" t="s">
        <v>19694</v>
      </c>
      <c r="N13881" t="s">
        <v>51147</v>
      </c>
      <c r="O13881" s="76" t="s">
        <v>4374</v>
      </c>
      <c r="P13881" s="82">
        <v>10307</v>
      </c>
      <c r="Q13881" s="82" t="s">
        <v>72645</v>
      </c>
      <c r="R13881"/>
    </row>
    <row r="13882" spans="12:18" x14ac:dyDescent="0.25">
      <c r="L13882" t="s">
        <v>1874</v>
      </c>
      <c r="M13882" t="s">
        <v>11364</v>
      </c>
      <c r="N13882" t="s">
        <v>51148</v>
      </c>
      <c r="O13882" s="76" t="s">
        <v>4356</v>
      </c>
      <c r="P13882" s="82">
        <v>1377</v>
      </c>
      <c r="Q13882" s="82" t="s">
        <v>81944</v>
      </c>
      <c r="R13882"/>
    </row>
    <row r="13883" spans="12:18" x14ac:dyDescent="0.25">
      <c r="L13883" t="s">
        <v>1874</v>
      </c>
      <c r="M13883" t="s">
        <v>9241</v>
      </c>
      <c r="N13883" t="s">
        <v>51149</v>
      </c>
      <c r="O13883" s="76" t="s">
        <v>4356</v>
      </c>
      <c r="P13883" s="82">
        <v>1521</v>
      </c>
      <c r="Q13883" s="82" t="s">
        <v>81945</v>
      </c>
      <c r="R13883"/>
    </row>
    <row r="13884" spans="12:18" x14ac:dyDescent="0.25">
      <c r="L13884" t="s">
        <v>1874</v>
      </c>
      <c r="M13884" t="s">
        <v>21408</v>
      </c>
      <c r="N13884" t="s">
        <v>51150</v>
      </c>
      <c r="O13884" s="76" t="s">
        <v>4356</v>
      </c>
      <c r="P13884" s="82">
        <v>390</v>
      </c>
      <c r="Q13884" s="82" t="s">
        <v>81946</v>
      </c>
      <c r="R13884"/>
    </row>
    <row r="13885" spans="12:18" x14ac:dyDescent="0.25">
      <c r="L13885" t="s">
        <v>1874</v>
      </c>
      <c r="M13885" t="s">
        <v>21410</v>
      </c>
      <c r="N13885" t="s">
        <v>51151</v>
      </c>
      <c r="O13885" s="76" t="s">
        <v>4356</v>
      </c>
      <c r="P13885" s="82">
        <v>886</v>
      </c>
      <c r="Q13885" s="82" t="s">
        <v>81951</v>
      </c>
      <c r="R13885"/>
    </row>
    <row r="13886" spans="12:18" x14ac:dyDescent="0.25">
      <c r="L13886" t="s">
        <v>1874</v>
      </c>
      <c r="M13886" t="s">
        <v>35018</v>
      </c>
      <c r="N13886" t="s">
        <v>51152</v>
      </c>
      <c r="O13886" s="76" t="s">
        <v>4356</v>
      </c>
      <c r="P13886" s="82">
        <v>1475</v>
      </c>
      <c r="Q13886" s="82" t="s">
        <v>81952</v>
      </c>
      <c r="R13886"/>
    </row>
    <row r="13887" spans="12:18" x14ac:dyDescent="0.25">
      <c r="L13887" t="s">
        <v>1874</v>
      </c>
      <c r="M13887" t="s">
        <v>9243</v>
      </c>
      <c r="N13887" t="s">
        <v>51153</v>
      </c>
      <c r="O13887" s="76" t="s">
        <v>4356</v>
      </c>
      <c r="P13887" s="82">
        <v>258</v>
      </c>
      <c r="Q13887" s="82" t="s">
        <v>81954</v>
      </c>
      <c r="R13887"/>
    </row>
    <row r="13888" spans="12:18" x14ac:dyDescent="0.25">
      <c r="L13888" t="s">
        <v>1874</v>
      </c>
      <c r="M13888" t="s">
        <v>9244</v>
      </c>
      <c r="N13888" t="s">
        <v>51154</v>
      </c>
      <c r="O13888" s="76" t="s">
        <v>4450</v>
      </c>
      <c r="P13888" s="82">
        <v>37893</v>
      </c>
      <c r="Q13888" s="82" t="s">
        <v>72645</v>
      </c>
      <c r="R13888"/>
    </row>
    <row r="13889" spans="12:18" x14ac:dyDescent="0.25">
      <c r="L13889" t="s">
        <v>1874</v>
      </c>
      <c r="M13889" t="s">
        <v>11366</v>
      </c>
      <c r="N13889" t="s">
        <v>51155</v>
      </c>
      <c r="O13889" s="76" t="s">
        <v>4356</v>
      </c>
      <c r="P13889" s="82">
        <v>1553</v>
      </c>
      <c r="Q13889" s="82" t="s">
        <v>81953</v>
      </c>
      <c r="R13889"/>
    </row>
    <row r="13890" spans="12:18" x14ac:dyDescent="0.25">
      <c r="L13890" t="s">
        <v>1874</v>
      </c>
      <c r="M13890" t="s">
        <v>11339</v>
      </c>
      <c r="N13890" t="s">
        <v>51156</v>
      </c>
      <c r="O13890" s="76" t="s">
        <v>4366</v>
      </c>
      <c r="P13890" s="82">
        <v>372</v>
      </c>
      <c r="Q13890" s="82" t="s">
        <v>81883</v>
      </c>
      <c r="R13890"/>
    </row>
    <row r="13891" spans="12:18" x14ac:dyDescent="0.25">
      <c r="L13891" t="s">
        <v>1874</v>
      </c>
      <c r="M13891" t="s">
        <v>35008</v>
      </c>
      <c r="N13891" t="s">
        <v>51157</v>
      </c>
      <c r="O13891" s="76" t="s">
        <v>4356</v>
      </c>
      <c r="P13891" s="82">
        <v>1080</v>
      </c>
      <c r="Q13891" s="82" t="s">
        <v>81884</v>
      </c>
      <c r="R13891"/>
    </row>
    <row r="13892" spans="12:18" x14ac:dyDescent="0.25">
      <c r="L13892" t="s">
        <v>1874</v>
      </c>
      <c r="M13892" t="s">
        <v>35010</v>
      </c>
      <c r="N13892" t="s">
        <v>51158</v>
      </c>
      <c r="O13892" s="76" t="s">
        <v>4356</v>
      </c>
      <c r="P13892" s="82">
        <v>571</v>
      </c>
      <c r="Q13892" s="82" t="s">
        <v>81893</v>
      </c>
      <c r="R13892"/>
    </row>
    <row r="13893" spans="12:18" x14ac:dyDescent="0.25">
      <c r="L13893" t="s">
        <v>1874</v>
      </c>
      <c r="M13893" t="s">
        <v>9226</v>
      </c>
      <c r="N13893" t="s">
        <v>51159</v>
      </c>
      <c r="O13893" s="76" t="s">
        <v>4356</v>
      </c>
      <c r="P13893" s="82">
        <v>685</v>
      </c>
      <c r="Q13893" s="82" t="s">
        <v>81894</v>
      </c>
      <c r="R13893"/>
    </row>
    <row r="13894" spans="12:18" x14ac:dyDescent="0.25">
      <c r="L13894" t="s">
        <v>1874</v>
      </c>
      <c r="M13894" t="s">
        <v>9227</v>
      </c>
      <c r="N13894" t="s">
        <v>51160</v>
      </c>
      <c r="O13894" s="76" t="s">
        <v>4356</v>
      </c>
      <c r="P13894" s="82">
        <v>1433</v>
      </c>
      <c r="Q13894" s="82" t="s">
        <v>81895</v>
      </c>
      <c r="R13894"/>
    </row>
    <row r="13895" spans="12:18" x14ac:dyDescent="0.25">
      <c r="L13895" t="s">
        <v>1874</v>
      </c>
      <c r="M13895" t="s">
        <v>21402</v>
      </c>
      <c r="N13895" t="s">
        <v>51161</v>
      </c>
      <c r="O13895" s="76" t="s">
        <v>4356</v>
      </c>
      <c r="P13895" s="82">
        <v>2294</v>
      </c>
      <c r="Q13895" s="82" t="s">
        <v>81927</v>
      </c>
      <c r="R13895"/>
    </row>
    <row r="13896" spans="12:18" x14ac:dyDescent="0.25">
      <c r="L13896" t="s">
        <v>1874</v>
      </c>
      <c r="M13896" t="s">
        <v>15812</v>
      </c>
      <c r="N13896" t="s">
        <v>51162</v>
      </c>
      <c r="O13896" s="76" t="s">
        <v>4366</v>
      </c>
      <c r="P13896" s="82">
        <v>310</v>
      </c>
      <c r="Q13896" s="82" t="s">
        <v>81941</v>
      </c>
      <c r="R13896"/>
    </row>
    <row r="13897" spans="12:18" x14ac:dyDescent="0.25">
      <c r="L13897" t="s">
        <v>1874</v>
      </c>
      <c r="M13897" t="s">
        <v>9242</v>
      </c>
      <c r="N13897" t="s">
        <v>51163</v>
      </c>
      <c r="O13897" s="76" t="s">
        <v>4366</v>
      </c>
      <c r="P13897" s="82">
        <v>180</v>
      </c>
      <c r="Q13897" s="82" t="s">
        <v>81948</v>
      </c>
      <c r="R13897"/>
    </row>
    <row r="13898" spans="12:18" x14ac:dyDescent="0.25">
      <c r="L13898" t="s">
        <v>1874</v>
      </c>
      <c r="M13898" t="s">
        <v>35021</v>
      </c>
      <c r="N13898" t="s">
        <v>51164</v>
      </c>
      <c r="O13898" s="76" t="s">
        <v>4374</v>
      </c>
      <c r="P13898" s="82">
        <v>3324</v>
      </c>
      <c r="Q13898" s="82" t="s">
        <v>72645</v>
      </c>
      <c r="R13898"/>
    </row>
    <row r="13899" spans="12:18" x14ac:dyDescent="0.25">
      <c r="L13899" t="s">
        <v>1874</v>
      </c>
      <c r="M13899" t="s">
        <v>21423</v>
      </c>
      <c r="N13899" t="s">
        <v>51165</v>
      </c>
      <c r="O13899" s="76" t="s">
        <v>4450</v>
      </c>
      <c r="P13899" s="82">
        <v>10448</v>
      </c>
      <c r="Q13899" s="82" t="s">
        <v>72645</v>
      </c>
      <c r="R13899"/>
    </row>
    <row r="13900" spans="12:18" x14ac:dyDescent="0.25">
      <c r="L13900" t="s">
        <v>1874</v>
      </c>
      <c r="M13900" t="s">
        <v>19732</v>
      </c>
      <c r="N13900" t="s">
        <v>51166</v>
      </c>
      <c r="O13900" s="76" t="s">
        <v>4356</v>
      </c>
      <c r="P13900" s="82">
        <v>518</v>
      </c>
      <c r="Q13900" s="82" t="s">
        <v>82021</v>
      </c>
      <c r="R13900"/>
    </row>
    <row r="13901" spans="12:18" x14ac:dyDescent="0.25">
      <c r="L13901" t="s">
        <v>1874</v>
      </c>
      <c r="M13901" t="s">
        <v>9269</v>
      </c>
      <c r="N13901" t="s">
        <v>51167</v>
      </c>
      <c r="O13901" s="76" t="s">
        <v>4356</v>
      </c>
      <c r="P13901" s="82">
        <v>523</v>
      </c>
      <c r="Q13901" s="82" t="s">
        <v>82070</v>
      </c>
      <c r="R13901"/>
    </row>
    <row r="13902" spans="12:18" x14ac:dyDescent="0.25">
      <c r="L13902" t="s">
        <v>1874</v>
      </c>
      <c r="M13902" t="s">
        <v>9272</v>
      </c>
      <c r="N13902" t="s">
        <v>51168</v>
      </c>
      <c r="O13902" s="76" t="s">
        <v>4374</v>
      </c>
      <c r="P13902" s="82">
        <v>5487</v>
      </c>
      <c r="Q13902" s="82" t="s">
        <v>72645</v>
      </c>
      <c r="R13902"/>
    </row>
    <row r="13903" spans="12:18" x14ac:dyDescent="0.25">
      <c r="L13903" t="s">
        <v>1874</v>
      </c>
      <c r="M13903" t="s">
        <v>9245</v>
      </c>
      <c r="N13903" t="s">
        <v>51169</v>
      </c>
      <c r="O13903" s="76" t="s">
        <v>4356</v>
      </c>
      <c r="P13903" s="82">
        <v>4666</v>
      </c>
      <c r="Q13903" s="82" t="s">
        <v>81955</v>
      </c>
      <c r="R13903"/>
    </row>
    <row r="13904" spans="12:18" x14ac:dyDescent="0.25">
      <c r="L13904" t="s">
        <v>1874</v>
      </c>
      <c r="M13904" t="s">
        <v>11368</v>
      </c>
      <c r="N13904" t="s">
        <v>51170</v>
      </c>
      <c r="O13904" s="76" t="s">
        <v>4374</v>
      </c>
      <c r="P13904" s="82">
        <v>2462</v>
      </c>
      <c r="Q13904" s="82" t="s">
        <v>72645</v>
      </c>
      <c r="R13904"/>
    </row>
    <row r="13905" spans="12:18" x14ac:dyDescent="0.25">
      <c r="L13905" t="s">
        <v>1874</v>
      </c>
      <c r="M13905" t="s">
        <v>9219</v>
      </c>
      <c r="N13905" t="s">
        <v>51171</v>
      </c>
      <c r="O13905" s="76" t="s">
        <v>4356</v>
      </c>
      <c r="P13905" s="82">
        <v>793</v>
      </c>
      <c r="Q13905" s="82" t="s">
        <v>81869</v>
      </c>
      <c r="R13905"/>
    </row>
    <row r="13906" spans="12:18" x14ac:dyDescent="0.25">
      <c r="L13906" t="s">
        <v>1874</v>
      </c>
      <c r="M13906" t="s">
        <v>19695</v>
      </c>
      <c r="N13906" t="s">
        <v>51172</v>
      </c>
      <c r="O13906" s="76" t="s">
        <v>4356</v>
      </c>
      <c r="P13906" s="82">
        <v>916</v>
      </c>
      <c r="Q13906" s="82" t="s">
        <v>81947</v>
      </c>
      <c r="R13906"/>
    </row>
    <row r="13907" spans="12:18" x14ac:dyDescent="0.25">
      <c r="L13907" t="s">
        <v>1874</v>
      </c>
      <c r="M13907" t="s">
        <v>9246</v>
      </c>
      <c r="N13907" t="s">
        <v>51173</v>
      </c>
      <c r="O13907" s="76" t="s">
        <v>4366</v>
      </c>
      <c r="P13907" s="82">
        <v>364</v>
      </c>
      <c r="Q13907" s="82" t="s">
        <v>81958</v>
      </c>
      <c r="R13907"/>
    </row>
    <row r="13908" spans="12:18" x14ac:dyDescent="0.25">
      <c r="L13908" t="s">
        <v>1874</v>
      </c>
      <c r="M13908" t="s">
        <v>35020</v>
      </c>
      <c r="N13908" t="s">
        <v>51174</v>
      </c>
      <c r="O13908" s="76" t="s">
        <v>4366</v>
      </c>
      <c r="P13908" s="82">
        <v>531</v>
      </c>
      <c r="Q13908" s="82" t="s">
        <v>81966</v>
      </c>
      <c r="R13908"/>
    </row>
    <row r="13909" spans="12:18" x14ac:dyDescent="0.25">
      <c r="L13909" t="s">
        <v>1874</v>
      </c>
      <c r="M13909" t="s">
        <v>19722</v>
      </c>
      <c r="N13909" t="s">
        <v>51175</v>
      </c>
      <c r="O13909" s="76" t="s">
        <v>4366</v>
      </c>
      <c r="P13909" s="82">
        <v>336</v>
      </c>
      <c r="Q13909" s="82" t="s">
        <v>82005</v>
      </c>
      <c r="R13909"/>
    </row>
    <row r="13910" spans="12:18" x14ac:dyDescent="0.25">
      <c r="L13910" t="s">
        <v>1874</v>
      </c>
      <c r="M13910" t="s">
        <v>21411</v>
      </c>
      <c r="N13910" t="s">
        <v>51176</v>
      </c>
      <c r="O13910" s="76" t="s">
        <v>4356</v>
      </c>
      <c r="P13910" s="82">
        <v>518</v>
      </c>
      <c r="Q13910" s="82" t="s">
        <v>81956</v>
      </c>
      <c r="R13910"/>
    </row>
    <row r="13911" spans="12:18" x14ac:dyDescent="0.25">
      <c r="L13911" t="s">
        <v>1874</v>
      </c>
      <c r="M13911" t="s">
        <v>11370</v>
      </c>
      <c r="N13911" t="s">
        <v>51177</v>
      </c>
      <c r="O13911" s="76" t="s">
        <v>4356</v>
      </c>
      <c r="P13911" s="82">
        <v>296</v>
      </c>
      <c r="Q13911" s="82" t="s">
        <v>81957</v>
      </c>
      <c r="R13911"/>
    </row>
    <row r="13912" spans="12:18" x14ac:dyDescent="0.25">
      <c r="L13912" t="s">
        <v>1874</v>
      </c>
      <c r="M13912" t="s">
        <v>35017</v>
      </c>
      <c r="N13912" t="s">
        <v>51178</v>
      </c>
      <c r="O13912" s="76" t="s">
        <v>4356</v>
      </c>
      <c r="P13912" s="82">
        <v>562</v>
      </c>
      <c r="Q13912" s="82" t="s">
        <v>81950</v>
      </c>
      <c r="R13912"/>
    </row>
    <row r="13913" spans="12:18" x14ac:dyDescent="0.25">
      <c r="L13913" t="s">
        <v>1874</v>
      </c>
      <c r="M13913" t="s">
        <v>11372</v>
      </c>
      <c r="N13913" t="s">
        <v>51179</v>
      </c>
      <c r="O13913" s="76" t="s">
        <v>4356</v>
      </c>
      <c r="P13913" s="82">
        <v>1308</v>
      </c>
      <c r="Q13913" s="82" t="s">
        <v>81959</v>
      </c>
      <c r="R13913"/>
    </row>
    <row r="13914" spans="12:18" x14ac:dyDescent="0.25">
      <c r="L13914" t="s">
        <v>1874</v>
      </c>
      <c r="M13914" t="s">
        <v>11374</v>
      </c>
      <c r="N13914" t="s">
        <v>51180</v>
      </c>
      <c r="O13914" s="76" t="s">
        <v>4356</v>
      </c>
      <c r="P13914" s="82">
        <v>1065</v>
      </c>
      <c r="Q13914" s="82" t="s">
        <v>81960</v>
      </c>
      <c r="R13914"/>
    </row>
    <row r="13915" spans="12:18" x14ac:dyDescent="0.25">
      <c r="L13915" t="s">
        <v>1874</v>
      </c>
      <c r="M13915" t="s">
        <v>19697</v>
      </c>
      <c r="N13915" t="s">
        <v>51181</v>
      </c>
      <c r="O13915" s="76" t="s">
        <v>4356</v>
      </c>
      <c r="P13915" s="82">
        <v>2188</v>
      </c>
      <c r="Q13915" s="82" t="s">
        <v>81961</v>
      </c>
      <c r="R13915"/>
    </row>
    <row r="13916" spans="12:18" x14ac:dyDescent="0.25">
      <c r="L13916" t="s">
        <v>1874</v>
      </c>
      <c r="M13916" t="s">
        <v>35019</v>
      </c>
      <c r="N13916" t="s">
        <v>51182</v>
      </c>
      <c r="O13916" s="76" t="s">
        <v>4356</v>
      </c>
      <c r="P13916" s="82">
        <v>1308</v>
      </c>
      <c r="Q13916" s="82" t="s">
        <v>81962</v>
      </c>
      <c r="R13916"/>
    </row>
    <row r="13917" spans="12:18" x14ac:dyDescent="0.25">
      <c r="L13917" t="s">
        <v>1874</v>
      </c>
      <c r="M13917" t="s">
        <v>21413</v>
      </c>
      <c r="N13917" t="s">
        <v>51183</v>
      </c>
      <c r="O13917" s="76" t="s">
        <v>4366</v>
      </c>
      <c r="P13917" s="82">
        <v>506</v>
      </c>
      <c r="Q13917" s="82" t="s">
        <v>81964</v>
      </c>
      <c r="R13917"/>
    </row>
    <row r="13918" spans="12:18" x14ac:dyDescent="0.25">
      <c r="L13918" t="s">
        <v>1874</v>
      </c>
      <c r="M13918" t="s">
        <v>21412</v>
      </c>
      <c r="N13918" t="s">
        <v>51184</v>
      </c>
      <c r="O13918" s="76" t="s">
        <v>4374</v>
      </c>
      <c r="P13918" s="82">
        <v>6277</v>
      </c>
      <c r="Q13918" s="82" t="s">
        <v>81963</v>
      </c>
      <c r="R13918"/>
    </row>
    <row r="13919" spans="12:18" x14ac:dyDescent="0.25">
      <c r="L13919" t="s">
        <v>1874</v>
      </c>
      <c r="M13919" t="s">
        <v>9247</v>
      </c>
      <c r="N13919" t="s">
        <v>51185</v>
      </c>
      <c r="O13919" s="76" t="s">
        <v>4356</v>
      </c>
      <c r="P13919" s="82">
        <v>648</v>
      </c>
      <c r="Q13919" s="82" t="s">
        <v>81965</v>
      </c>
      <c r="R13919"/>
    </row>
    <row r="13920" spans="12:18" x14ac:dyDescent="0.25">
      <c r="L13920" t="s">
        <v>1874</v>
      </c>
      <c r="M13920" t="s">
        <v>19699</v>
      </c>
      <c r="N13920" t="s">
        <v>51186</v>
      </c>
      <c r="O13920" s="76" t="s">
        <v>4366</v>
      </c>
      <c r="P13920" s="82">
        <v>144</v>
      </c>
      <c r="Q13920" s="82" t="s">
        <v>81967</v>
      </c>
      <c r="R13920"/>
    </row>
    <row r="13921" spans="12:18" x14ac:dyDescent="0.25">
      <c r="L13921" t="s">
        <v>1874</v>
      </c>
      <c r="M13921" t="s">
        <v>11376</v>
      </c>
      <c r="N13921" t="s">
        <v>51187</v>
      </c>
      <c r="O13921" s="76" t="s">
        <v>4356</v>
      </c>
      <c r="P13921" s="82">
        <v>789</v>
      </c>
      <c r="Q13921" s="82" t="s">
        <v>81968</v>
      </c>
      <c r="R13921"/>
    </row>
    <row r="13922" spans="12:18" x14ac:dyDescent="0.25">
      <c r="L13922" t="s">
        <v>1874</v>
      </c>
      <c r="M13922" t="s">
        <v>12582</v>
      </c>
      <c r="N13922" t="s">
        <v>51188</v>
      </c>
      <c r="O13922" s="76" t="s">
        <v>4356</v>
      </c>
      <c r="P13922" s="82">
        <v>5097</v>
      </c>
      <c r="Q13922" s="82" t="s">
        <v>81969</v>
      </c>
      <c r="R13922"/>
    </row>
    <row r="13923" spans="12:18" x14ac:dyDescent="0.25">
      <c r="L13923" t="s">
        <v>1874</v>
      </c>
      <c r="M13923" t="s">
        <v>9248</v>
      </c>
      <c r="N13923" t="s">
        <v>51189</v>
      </c>
      <c r="O13923" s="76" t="s">
        <v>4366</v>
      </c>
      <c r="P13923" s="82">
        <v>250</v>
      </c>
      <c r="Q13923" s="82" t="s">
        <v>81970</v>
      </c>
      <c r="R13923"/>
    </row>
    <row r="13924" spans="12:18" x14ac:dyDescent="0.25">
      <c r="L13924" t="s">
        <v>1874</v>
      </c>
      <c r="M13924" t="s">
        <v>19701</v>
      </c>
      <c r="N13924" t="s">
        <v>51190</v>
      </c>
      <c r="O13924" s="76" t="s">
        <v>4356</v>
      </c>
      <c r="P13924" s="82">
        <v>983</v>
      </c>
      <c r="Q13924" s="82" t="s">
        <v>81971</v>
      </c>
      <c r="R13924"/>
    </row>
    <row r="13925" spans="12:18" x14ac:dyDescent="0.25">
      <c r="L13925" t="s">
        <v>1874</v>
      </c>
      <c r="M13925" t="s">
        <v>21414</v>
      </c>
      <c r="N13925" t="s">
        <v>51191</v>
      </c>
      <c r="O13925" s="76" t="s">
        <v>4356</v>
      </c>
      <c r="P13925" s="82">
        <v>578</v>
      </c>
      <c r="Q13925" s="82" t="s">
        <v>81972</v>
      </c>
      <c r="R13925"/>
    </row>
    <row r="13926" spans="12:18" x14ac:dyDescent="0.25">
      <c r="L13926" t="s">
        <v>1874</v>
      </c>
      <c r="M13926" t="s">
        <v>19703</v>
      </c>
      <c r="N13926" t="s">
        <v>51192</v>
      </c>
      <c r="O13926" s="76" t="s">
        <v>4356</v>
      </c>
      <c r="P13926" s="82">
        <v>1363</v>
      </c>
      <c r="Q13926" s="82" t="s">
        <v>81973</v>
      </c>
      <c r="R13926"/>
    </row>
    <row r="13927" spans="12:18" x14ac:dyDescent="0.25">
      <c r="L13927" t="s">
        <v>1874</v>
      </c>
      <c r="M13927" t="s">
        <v>19705</v>
      </c>
      <c r="N13927" t="s">
        <v>51193</v>
      </c>
      <c r="O13927" s="76" t="s">
        <v>4356</v>
      </c>
      <c r="P13927" s="82">
        <v>519</v>
      </c>
      <c r="Q13927" s="82" t="s">
        <v>81974</v>
      </c>
      <c r="R13927"/>
    </row>
    <row r="13928" spans="12:18" x14ac:dyDescent="0.25">
      <c r="L13928" t="s">
        <v>1874</v>
      </c>
      <c r="M13928" t="s">
        <v>21415</v>
      </c>
      <c r="N13928" t="s">
        <v>51194</v>
      </c>
      <c r="O13928" s="76" t="s">
        <v>4366</v>
      </c>
      <c r="P13928" s="82">
        <v>242</v>
      </c>
      <c r="Q13928" s="82" t="s">
        <v>81975</v>
      </c>
      <c r="R13928"/>
    </row>
    <row r="13929" spans="12:18" x14ac:dyDescent="0.25">
      <c r="L13929" t="s">
        <v>1874</v>
      </c>
      <c r="M13929" t="s">
        <v>11378</v>
      </c>
      <c r="N13929" t="s">
        <v>51195</v>
      </c>
      <c r="O13929" s="76" t="s">
        <v>4366</v>
      </c>
      <c r="P13929" s="82">
        <v>230</v>
      </c>
      <c r="Q13929" s="82" t="s">
        <v>81976</v>
      </c>
      <c r="R13929"/>
    </row>
    <row r="13930" spans="12:18" x14ac:dyDescent="0.25">
      <c r="L13930" t="s">
        <v>1874</v>
      </c>
      <c r="M13930" t="s">
        <v>11380</v>
      </c>
      <c r="N13930" t="s">
        <v>51196</v>
      </c>
      <c r="O13930" s="76" t="s">
        <v>4356</v>
      </c>
      <c r="P13930" s="82">
        <v>554</v>
      </c>
      <c r="Q13930" s="82" t="s">
        <v>81977</v>
      </c>
      <c r="R13930"/>
    </row>
    <row r="13931" spans="12:18" x14ac:dyDescent="0.25">
      <c r="L13931" t="s">
        <v>1874</v>
      </c>
      <c r="M13931" t="s">
        <v>19707</v>
      </c>
      <c r="N13931" t="s">
        <v>51197</v>
      </c>
      <c r="O13931" s="76" t="s">
        <v>4356</v>
      </c>
      <c r="P13931" s="82">
        <v>595</v>
      </c>
      <c r="Q13931" s="82" t="s">
        <v>81978</v>
      </c>
      <c r="R13931"/>
    </row>
    <row r="13932" spans="12:18" x14ac:dyDescent="0.25">
      <c r="L13932" t="s">
        <v>1874</v>
      </c>
      <c r="M13932" t="s">
        <v>21416</v>
      </c>
      <c r="N13932" t="s">
        <v>51198</v>
      </c>
      <c r="O13932" s="76" t="s">
        <v>4366</v>
      </c>
      <c r="P13932" s="82">
        <v>471</v>
      </c>
      <c r="Q13932" s="82" t="s">
        <v>81979</v>
      </c>
      <c r="R13932"/>
    </row>
    <row r="13933" spans="12:18" x14ac:dyDescent="0.25">
      <c r="L13933" t="s">
        <v>1874</v>
      </c>
      <c r="M13933" t="s">
        <v>19709</v>
      </c>
      <c r="N13933" t="s">
        <v>51199</v>
      </c>
      <c r="O13933" s="76" t="s">
        <v>4356</v>
      </c>
      <c r="P13933" s="82">
        <v>1331</v>
      </c>
      <c r="Q13933" s="82" t="s">
        <v>81980</v>
      </c>
      <c r="R13933"/>
    </row>
    <row r="13934" spans="12:18" x14ac:dyDescent="0.25">
      <c r="L13934" t="s">
        <v>1874</v>
      </c>
      <c r="M13934" t="s">
        <v>35022</v>
      </c>
      <c r="N13934" t="s">
        <v>51200</v>
      </c>
      <c r="O13934" s="76" t="s">
        <v>4374</v>
      </c>
      <c r="P13934" s="82">
        <v>2068</v>
      </c>
      <c r="Q13934" s="82" t="s">
        <v>72645</v>
      </c>
      <c r="R13934"/>
    </row>
    <row r="13935" spans="12:18" x14ac:dyDescent="0.25">
      <c r="L13935" t="s">
        <v>1874</v>
      </c>
      <c r="M13935" t="s">
        <v>11382</v>
      </c>
      <c r="N13935" t="s">
        <v>51201</v>
      </c>
      <c r="O13935" s="76" t="s">
        <v>4356</v>
      </c>
      <c r="P13935" s="82">
        <v>4439</v>
      </c>
      <c r="Q13935" s="82" t="s">
        <v>81981</v>
      </c>
      <c r="R13935"/>
    </row>
    <row r="13936" spans="12:18" x14ac:dyDescent="0.25">
      <c r="L13936" t="s">
        <v>1874</v>
      </c>
      <c r="M13936" t="s">
        <v>35023</v>
      </c>
      <c r="N13936" t="s">
        <v>51202</v>
      </c>
      <c r="O13936" s="76" t="s">
        <v>4374</v>
      </c>
      <c r="P13936" s="82">
        <v>4313</v>
      </c>
      <c r="Q13936" s="82" t="s">
        <v>72645</v>
      </c>
      <c r="R13936"/>
    </row>
    <row r="13937" spans="12:18" x14ac:dyDescent="0.25">
      <c r="L13937" t="s">
        <v>1874</v>
      </c>
      <c r="M13937" t="s">
        <v>9249</v>
      </c>
      <c r="N13937" t="s">
        <v>51203</v>
      </c>
      <c r="O13937" s="76" t="s">
        <v>4356</v>
      </c>
      <c r="P13937" s="82">
        <v>631</v>
      </c>
      <c r="Q13937" s="82" t="s">
        <v>81982</v>
      </c>
      <c r="R13937"/>
    </row>
    <row r="13938" spans="12:18" x14ac:dyDescent="0.25">
      <c r="L13938" t="s">
        <v>1874</v>
      </c>
      <c r="M13938" t="s">
        <v>11384</v>
      </c>
      <c r="N13938" t="s">
        <v>51204</v>
      </c>
      <c r="O13938" s="76" t="s">
        <v>4374</v>
      </c>
      <c r="P13938" s="82">
        <v>10666</v>
      </c>
      <c r="Q13938" s="82" t="s">
        <v>72645</v>
      </c>
      <c r="R13938"/>
    </row>
    <row r="13939" spans="12:18" x14ac:dyDescent="0.25">
      <c r="L13939" t="s">
        <v>1874</v>
      </c>
      <c r="M13939" t="s">
        <v>35024</v>
      </c>
      <c r="N13939" t="s">
        <v>51205</v>
      </c>
      <c r="O13939" s="76" t="s">
        <v>4356</v>
      </c>
      <c r="P13939" s="82">
        <v>341</v>
      </c>
      <c r="Q13939" s="82" t="s">
        <v>81983</v>
      </c>
      <c r="R13939"/>
    </row>
    <row r="13940" spans="12:18" x14ac:dyDescent="0.25">
      <c r="L13940" t="s">
        <v>1874</v>
      </c>
      <c r="M13940" t="s">
        <v>21417</v>
      </c>
      <c r="N13940" t="s">
        <v>51206</v>
      </c>
      <c r="O13940" s="76" t="s">
        <v>4366</v>
      </c>
      <c r="P13940" s="82">
        <v>832</v>
      </c>
      <c r="Q13940" s="82" t="s">
        <v>81984</v>
      </c>
      <c r="R13940"/>
    </row>
    <row r="13941" spans="12:18" x14ac:dyDescent="0.25">
      <c r="L13941" t="s">
        <v>1874</v>
      </c>
      <c r="M13941" t="s">
        <v>9250</v>
      </c>
      <c r="N13941" t="s">
        <v>51207</v>
      </c>
      <c r="O13941" s="76" t="s">
        <v>4374</v>
      </c>
      <c r="P13941" s="82">
        <v>7794</v>
      </c>
      <c r="Q13941" s="82" t="s">
        <v>72645</v>
      </c>
      <c r="R13941"/>
    </row>
    <row r="13942" spans="12:18" x14ac:dyDescent="0.25">
      <c r="L13942" t="s">
        <v>1874</v>
      </c>
      <c r="M13942" t="s">
        <v>9251</v>
      </c>
      <c r="N13942" t="s">
        <v>51208</v>
      </c>
      <c r="O13942" s="76" t="s">
        <v>4366</v>
      </c>
      <c r="P13942" s="82">
        <v>347</v>
      </c>
      <c r="Q13942" s="82" t="s">
        <v>81985</v>
      </c>
      <c r="R13942"/>
    </row>
    <row r="13943" spans="12:18" x14ac:dyDescent="0.25">
      <c r="L13943" t="s">
        <v>1874</v>
      </c>
      <c r="M13943" t="s">
        <v>19711</v>
      </c>
      <c r="N13943" t="s">
        <v>51209</v>
      </c>
      <c r="O13943" s="76" t="s">
        <v>4356</v>
      </c>
      <c r="P13943" s="82">
        <v>804</v>
      </c>
      <c r="Q13943" s="82" t="s">
        <v>81986</v>
      </c>
      <c r="R13943"/>
    </row>
    <row r="13944" spans="12:18" x14ac:dyDescent="0.25">
      <c r="L13944" t="s">
        <v>1874</v>
      </c>
      <c r="M13944" t="s">
        <v>4897</v>
      </c>
      <c r="N13944" t="s">
        <v>51210</v>
      </c>
      <c r="O13944" s="76" t="s">
        <v>4356</v>
      </c>
      <c r="P13944" s="82">
        <v>474</v>
      </c>
      <c r="Q13944" s="82" t="s">
        <v>81987</v>
      </c>
      <c r="R13944"/>
    </row>
    <row r="13945" spans="12:18" x14ac:dyDescent="0.25">
      <c r="L13945" t="s">
        <v>1874</v>
      </c>
      <c r="M13945" t="s">
        <v>19714</v>
      </c>
      <c r="N13945" t="s">
        <v>51211</v>
      </c>
      <c r="O13945" s="76" t="s">
        <v>4374</v>
      </c>
      <c r="P13945" s="82">
        <v>3532</v>
      </c>
      <c r="Q13945" s="82" t="s">
        <v>72645</v>
      </c>
      <c r="R13945"/>
    </row>
    <row r="13946" spans="12:18" x14ac:dyDescent="0.25">
      <c r="L13946" t="s">
        <v>1874</v>
      </c>
      <c r="M13946" t="s">
        <v>19715</v>
      </c>
      <c r="N13946" t="s">
        <v>51212</v>
      </c>
      <c r="O13946" s="76" t="s">
        <v>4356</v>
      </c>
      <c r="P13946" s="82">
        <v>440</v>
      </c>
      <c r="Q13946" s="82" t="s">
        <v>81988</v>
      </c>
      <c r="R13946"/>
    </row>
    <row r="13947" spans="12:18" x14ac:dyDescent="0.25">
      <c r="L13947" t="s">
        <v>1874</v>
      </c>
      <c r="M13947" t="s">
        <v>9252</v>
      </c>
      <c r="N13947" t="s">
        <v>51213</v>
      </c>
      <c r="O13947" s="76" t="s">
        <v>4356</v>
      </c>
      <c r="P13947" s="82">
        <v>794</v>
      </c>
      <c r="Q13947" s="82" t="s">
        <v>81989</v>
      </c>
      <c r="R13947"/>
    </row>
    <row r="13948" spans="12:18" x14ac:dyDescent="0.25">
      <c r="L13948" t="s">
        <v>1874</v>
      </c>
      <c r="M13948" t="s">
        <v>9253</v>
      </c>
      <c r="N13948" t="s">
        <v>51214</v>
      </c>
      <c r="O13948" s="76" t="s">
        <v>4356</v>
      </c>
      <c r="P13948" s="82">
        <v>2004</v>
      </c>
      <c r="Q13948" s="82" t="s">
        <v>81990</v>
      </c>
      <c r="R13948"/>
    </row>
    <row r="13949" spans="12:18" x14ac:dyDescent="0.25">
      <c r="L13949" t="s">
        <v>1874</v>
      </c>
      <c r="M13949" t="s">
        <v>35025</v>
      </c>
      <c r="N13949" t="s">
        <v>51215</v>
      </c>
      <c r="O13949" s="76" t="s">
        <v>4366</v>
      </c>
      <c r="P13949" s="82">
        <v>300</v>
      </c>
      <c r="Q13949" s="82" t="s">
        <v>81991</v>
      </c>
      <c r="R13949"/>
    </row>
    <row r="13950" spans="12:18" x14ac:dyDescent="0.25">
      <c r="L13950" t="s">
        <v>1874</v>
      </c>
      <c r="M13950" t="s">
        <v>35026</v>
      </c>
      <c r="N13950" t="s">
        <v>51216</v>
      </c>
      <c r="O13950" s="76" t="s">
        <v>4356</v>
      </c>
      <c r="P13950" s="82">
        <v>899</v>
      </c>
      <c r="Q13950" s="82" t="s">
        <v>81992</v>
      </c>
      <c r="R13950"/>
    </row>
    <row r="13951" spans="12:18" x14ac:dyDescent="0.25">
      <c r="L13951" t="s">
        <v>1874</v>
      </c>
      <c r="M13951" t="s">
        <v>19717</v>
      </c>
      <c r="N13951" t="s">
        <v>51217</v>
      </c>
      <c r="O13951" s="76" t="s">
        <v>4356</v>
      </c>
      <c r="P13951" s="82">
        <v>1078</v>
      </c>
      <c r="Q13951" s="82" t="s">
        <v>81993</v>
      </c>
      <c r="R13951"/>
    </row>
    <row r="13952" spans="12:18" x14ac:dyDescent="0.25">
      <c r="L13952" t="s">
        <v>1874</v>
      </c>
      <c r="M13952" t="s">
        <v>21418</v>
      </c>
      <c r="N13952" t="s">
        <v>51218</v>
      </c>
      <c r="O13952" s="76" t="s">
        <v>4356</v>
      </c>
      <c r="P13952" s="82">
        <v>1139</v>
      </c>
      <c r="Q13952" s="82" t="s">
        <v>81994</v>
      </c>
      <c r="R13952"/>
    </row>
    <row r="13953" spans="12:18" x14ac:dyDescent="0.25">
      <c r="L13953" t="s">
        <v>1874</v>
      </c>
      <c r="M13953" t="s">
        <v>21419</v>
      </c>
      <c r="N13953" t="s">
        <v>51219</v>
      </c>
      <c r="O13953" s="76" t="s">
        <v>4374</v>
      </c>
      <c r="P13953" s="82">
        <v>4125</v>
      </c>
      <c r="Q13953" s="82" t="s">
        <v>72645</v>
      </c>
      <c r="R13953"/>
    </row>
    <row r="13954" spans="12:18" x14ac:dyDescent="0.25">
      <c r="L13954" t="s">
        <v>1874</v>
      </c>
      <c r="M13954" t="s">
        <v>35027</v>
      </c>
      <c r="N13954" t="s">
        <v>51220</v>
      </c>
      <c r="O13954" s="76" t="s">
        <v>4356</v>
      </c>
      <c r="P13954" s="82">
        <v>750</v>
      </c>
      <c r="Q13954" s="82" t="s">
        <v>81995</v>
      </c>
      <c r="R13954"/>
    </row>
    <row r="13955" spans="12:18" x14ac:dyDescent="0.25">
      <c r="L13955" t="s">
        <v>1874</v>
      </c>
      <c r="M13955" t="s">
        <v>11386</v>
      </c>
      <c r="N13955" t="s">
        <v>51221</v>
      </c>
      <c r="O13955" s="76" t="s">
        <v>4356</v>
      </c>
      <c r="P13955" s="82">
        <v>823</v>
      </c>
      <c r="Q13955" s="82" t="s">
        <v>81996</v>
      </c>
      <c r="R13955"/>
    </row>
    <row r="13956" spans="12:18" x14ac:dyDescent="0.25">
      <c r="L13956" t="s">
        <v>1874</v>
      </c>
      <c r="M13956" t="s">
        <v>11387</v>
      </c>
      <c r="N13956" t="s">
        <v>51222</v>
      </c>
      <c r="O13956" s="76" t="s">
        <v>4356</v>
      </c>
      <c r="P13956" s="82">
        <v>1250</v>
      </c>
      <c r="Q13956" s="82" t="s">
        <v>81997</v>
      </c>
      <c r="R13956"/>
    </row>
    <row r="13957" spans="12:18" x14ac:dyDescent="0.25">
      <c r="L13957" t="s">
        <v>1874</v>
      </c>
      <c r="M13957" t="s">
        <v>19719</v>
      </c>
      <c r="N13957" t="s">
        <v>51223</v>
      </c>
      <c r="O13957" s="76" t="s">
        <v>4356</v>
      </c>
      <c r="P13957" s="82">
        <v>1215</v>
      </c>
      <c r="Q13957" s="82" t="s">
        <v>81998</v>
      </c>
      <c r="R13957"/>
    </row>
    <row r="13958" spans="12:18" x14ac:dyDescent="0.25">
      <c r="L13958" t="s">
        <v>1874</v>
      </c>
      <c r="M13958" t="s">
        <v>35028</v>
      </c>
      <c r="N13958" t="s">
        <v>51224</v>
      </c>
      <c r="O13958" s="76" t="s">
        <v>4356</v>
      </c>
      <c r="P13958" s="82">
        <v>732</v>
      </c>
      <c r="Q13958" s="82" t="s">
        <v>81999</v>
      </c>
      <c r="R13958"/>
    </row>
    <row r="13959" spans="12:18" x14ac:dyDescent="0.25">
      <c r="L13959" t="s">
        <v>1874</v>
      </c>
      <c r="M13959" t="s">
        <v>19720</v>
      </c>
      <c r="N13959" t="s">
        <v>51225</v>
      </c>
      <c r="O13959" s="76" t="s">
        <v>4356</v>
      </c>
      <c r="P13959" s="82">
        <v>595</v>
      </c>
      <c r="Q13959" s="82" t="s">
        <v>82000</v>
      </c>
      <c r="R13959"/>
    </row>
    <row r="13960" spans="12:18" x14ac:dyDescent="0.25">
      <c r="L13960" t="s">
        <v>1874</v>
      </c>
      <c r="M13960" t="s">
        <v>11389</v>
      </c>
      <c r="N13960" t="s">
        <v>51226</v>
      </c>
      <c r="O13960" s="76" t="s">
        <v>4374</v>
      </c>
      <c r="P13960" s="82">
        <v>2369</v>
      </c>
      <c r="Q13960" s="82" t="s">
        <v>72645</v>
      </c>
      <c r="R13960"/>
    </row>
    <row r="13961" spans="12:18" x14ac:dyDescent="0.25">
      <c r="L13961" t="s">
        <v>1874</v>
      </c>
      <c r="M13961" t="s">
        <v>11391</v>
      </c>
      <c r="N13961" t="s">
        <v>51227</v>
      </c>
      <c r="O13961" s="76" t="s">
        <v>4356</v>
      </c>
      <c r="P13961" s="82">
        <v>644</v>
      </c>
      <c r="Q13961" s="82" t="s">
        <v>82001</v>
      </c>
      <c r="R13961"/>
    </row>
    <row r="13962" spans="12:18" x14ac:dyDescent="0.25">
      <c r="L13962" t="s">
        <v>1874</v>
      </c>
      <c r="M13962" t="s">
        <v>11393</v>
      </c>
      <c r="N13962" t="s">
        <v>51228</v>
      </c>
      <c r="O13962" s="76" t="s">
        <v>4366</v>
      </c>
      <c r="P13962" s="82">
        <v>233</v>
      </c>
      <c r="Q13962" s="82" t="s">
        <v>82002</v>
      </c>
      <c r="R13962"/>
    </row>
    <row r="13963" spans="12:18" x14ac:dyDescent="0.25">
      <c r="L13963" t="s">
        <v>1874</v>
      </c>
      <c r="M13963" t="s">
        <v>9254</v>
      </c>
      <c r="N13963" t="s">
        <v>51229</v>
      </c>
      <c r="O13963" s="76" t="s">
        <v>4356</v>
      </c>
      <c r="P13963" s="82">
        <v>1349</v>
      </c>
      <c r="Q13963" s="82" t="s">
        <v>82003</v>
      </c>
      <c r="R13963"/>
    </row>
    <row r="13964" spans="12:18" x14ac:dyDescent="0.25">
      <c r="L13964" t="s">
        <v>1874</v>
      </c>
      <c r="M13964" t="s">
        <v>11395</v>
      </c>
      <c r="N13964" t="s">
        <v>51230</v>
      </c>
      <c r="O13964" s="76" t="s">
        <v>4356</v>
      </c>
      <c r="P13964" s="82">
        <v>1486</v>
      </c>
      <c r="Q13964" s="82" t="s">
        <v>82004</v>
      </c>
      <c r="R13964"/>
    </row>
    <row r="13965" spans="12:18" x14ac:dyDescent="0.25">
      <c r="L13965" t="s">
        <v>1874</v>
      </c>
      <c r="M13965" t="s">
        <v>19724</v>
      </c>
      <c r="N13965" t="s">
        <v>51231</v>
      </c>
      <c r="O13965" s="76" t="s">
        <v>4374</v>
      </c>
      <c r="P13965" s="82">
        <v>1639</v>
      </c>
      <c r="Q13965" s="82" t="s">
        <v>82006</v>
      </c>
      <c r="R13965"/>
    </row>
    <row r="13966" spans="12:18" x14ac:dyDescent="0.25">
      <c r="L13966" t="s">
        <v>1874</v>
      </c>
      <c r="M13966" t="s">
        <v>9255</v>
      </c>
      <c r="N13966" t="s">
        <v>51232</v>
      </c>
      <c r="O13966" s="76" t="s">
        <v>4374</v>
      </c>
      <c r="P13966" s="82">
        <v>1189</v>
      </c>
      <c r="Q13966" s="82" t="s">
        <v>72645</v>
      </c>
      <c r="R13966"/>
    </row>
    <row r="13967" spans="12:18" x14ac:dyDescent="0.25">
      <c r="L13967" t="s">
        <v>1874</v>
      </c>
      <c r="M13967" t="s">
        <v>21420</v>
      </c>
      <c r="N13967" t="s">
        <v>51233</v>
      </c>
      <c r="O13967" s="76" t="s">
        <v>4356</v>
      </c>
      <c r="P13967" s="82">
        <v>359</v>
      </c>
      <c r="Q13967" s="82" t="s">
        <v>82007</v>
      </c>
      <c r="R13967"/>
    </row>
    <row r="13968" spans="12:18" x14ac:dyDescent="0.25">
      <c r="L13968" t="s">
        <v>1874</v>
      </c>
      <c r="M13968" t="s">
        <v>9256</v>
      </c>
      <c r="N13968" t="s">
        <v>51234</v>
      </c>
      <c r="O13968" s="76" t="s">
        <v>4356</v>
      </c>
      <c r="P13968" s="82">
        <v>878</v>
      </c>
      <c r="Q13968" s="82" t="s">
        <v>82008</v>
      </c>
      <c r="R13968"/>
    </row>
    <row r="13969" spans="12:18" x14ac:dyDescent="0.25">
      <c r="L13969" t="s">
        <v>1874</v>
      </c>
      <c r="M13969" t="s">
        <v>21421</v>
      </c>
      <c r="N13969" t="s">
        <v>51235</v>
      </c>
      <c r="O13969" s="76" t="s">
        <v>4356</v>
      </c>
      <c r="P13969" s="82">
        <v>1003</v>
      </c>
      <c r="Q13969" s="82" t="s">
        <v>82009</v>
      </c>
      <c r="R13969"/>
    </row>
    <row r="13970" spans="12:18" x14ac:dyDescent="0.25">
      <c r="L13970" t="s">
        <v>1874</v>
      </c>
      <c r="M13970" t="s">
        <v>35029</v>
      </c>
      <c r="N13970" t="s">
        <v>51236</v>
      </c>
      <c r="O13970" s="76" t="s">
        <v>4366</v>
      </c>
      <c r="P13970" s="82">
        <v>168</v>
      </c>
      <c r="Q13970" s="82" t="s">
        <v>82010</v>
      </c>
      <c r="R13970"/>
    </row>
    <row r="13971" spans="12:18" x14ac:dyDescent="0.25">
      <c r="L13971" t="s">
        <v>1874</v>
      </c>
      <c r="M13971" t="s">
        <v>11397</v>
      </c>
      <c r="N13971" t="s">
        <v>51237</v>
      </c>
      <c r="O13971" s="76" t="s">
        <v>4366</v>
      </c>
      <c r="P13971" s="82">
        <v>236</v>
      </c>
      <c r="Q13971" s="82" t="s">
        <v>82011</v>
      </c>
      <c r="R13971"/>
    </row>
    <row r="13972" spans="12:18" x14ac:dyDescent="0.25">
      <c r="L13972" t="s">
        <v>1874</v>
      </c>
      <c r="M13972" t="s">
        <v>21422</v>
      </c>
      <c r="N13972" t="s">
        <v>51238</v>
      </c>
      <c r="O13972" s="76" t="s">
        <v>4356</v>
      </c>
      <c r="P13972" s="82">
        <v>1238</v>
      </c>
      <c r="Q13972" s="82" t="s">
        <v>82012</v>
      </c>
      <c r="R13972"/>
    </row>
    <row r="13973" spans="12:18" x14ac:dyDescent="0.25">
      <c r="L13973" t="s">
        <v>1874</v>
      </c>
      <c r="M13973" t="s">
        <v>9257</v>
      </c>
      <c r="N13973" t="s">
        <v>51239</v>
      </c>
      <c r="O13973" s="76" t="s">
        <v>4356</v>
      </c>
      <c r="P13973" s="82">
        <v>1226</v>
      </c>
      <c r="Q13973" s="82" t="s">
        <v>82013</v>
      </c>
      <c r="R13973"/>
    </row>
    <row r="13974" spans="12:18" x14ac:dyDescent="0.25">
      <c r="L13974" t="s">
        <v>1874</v>
      </c>
      <c r="M13974" t="s">
        <v>6605</v>
      </c>
      <c r="N13974" t="s">
        <v>51240</v>
      </c>
      <c r="O13974" s="76" t="s">
        <v>4356</v>
      </c>
      <c r="P13974" s="82">
        <v>1690</v>
      </c>
      <c r="Q13974" s="82" t="s">
        <v>82014</v>
      </c>
      <c r="R13974"/>
    </row>
    <row r="13975" spans="12:18" x14ac:dyDescent="0.25">
      <c r="L13975" t="s">
        <v>1874</v>
      </c>
      <c r="M13975" t="s">
        <v>35030</v>
      </c>
      <c r="N13975" t="s">
        <v>51241</v>
      </c>
      <c r="O13975" s="76" t="s">
        <v>4356</v>
      </c>
      <c r="P13975" s="82">
        <v>1716</v>
      </c>
      <c r="Q13975" s="82" t="s">
        <v>82015</v>
      </c>
      <c r="R13975"/>
    </row>
    <row r="13976" spans="12:18" x14ac:dyDescent="0.25">
      <c r="L13976" t="s">
        <v>1874</v>
      </c>
      <c r="M13976" t="s">
        <v>19727</v>
      </c>
      <c r="N13976" t="s">
        <v>51242</v>
      </c>
      <c r="O13976" s="76" t="s">
        <v>4356</v>
      </c>
      <c r="P13976" s="82">
        <v>501</v>
      </c>
      <c r="Q13976" s="82" t="s">
        <v>82016</v>
      </c>
      <c r="R13976"/>
    </row>
    <row r="13977" spans="12:18" x14ac:dyDescent="0.25">
      <c r="L13977" t="s">
        <v>1874</v>
      </c>
      <c r="M13977" t="s">
        <v>11399</v>
      </c>
      <c r="N13977" t="s">
        <v>51243</v>
      </c>
      <c r="O13977" s="76" t="s">
        <v>4356</v>
      </c>
      <c r="P13977" s="82">
        <v>306</v>
      </c>
      <c r="Q13977" s="82" t="s">
        <v>82017</v>
      </c>
      <c r="R13977"/>
    </row>
    <row r="13978" spans="12:18" x14ac:dyDescent="0.25">
      <c r="L13978" t="s">
        <v>1874</v>
      </c>
      <c r="M13978" t="s">
        <v>19729</v>
      </c>
      <c r="N13978" t="s">
        <v>51244</v>
      </c>
      <c r="O13978" s="76" t="s">
        <v>4356</v>
      </c>
      <c r="P13978" s="82">
        <v>489</v>
      </c>
      <c r="Q13978" s="82" t="s">
        <v>82018</v>
      </c>
      <c r="R13978"/>
    </row>
    <row r="13979" spans="12:18" x14ac:dyDescent="0.25">
      <c r="L13979" t="s">
        <v>1874</v>
      </c>
      <c r="M13979" t="s">
        <v>19628</v>
      </c>
      <c r="N13979" t="s">
        <v>51245</v>
      </c>
      <c r="O13979" s="76" t="s">
        <v>4356</v>
      </c>
      <c r="P13979" s="82">
        <v>1004</v>
      </c>
      <c r="Q13979" s="82" t="s">
        <v>82019</v>
      </c>
      <c r="R13979"/>
    </row>
    <row r="13980" spans="12:18" x14ac:dyDescent="0.25">
      <c r="L13980" t="s">
        <v>1874</v>
      </c>
      <c r="M13980" t="s">
        <v>11401</v>
      </c>
      <c r="N13980" t="s">
        <v>51246</v>
      </c>
      <c r="O13980" s="76" t="s">
        <v>4356</v>
      </c>
      <c r="P13980" s="82">
        <v>696</v>
      </c>
      <c r="Q13980" s="82" t="s">
        <v>82020</v>
      </c>
      <c r="R13980"/>
    </row>
    <row r="13981" spans="12:18" x14ac:dyDescent="0.25">
      <c r="L13981" t="s">
        <v>1874</v>
      </c>
      <c r="M13981" t="s">
        <v>9258</v>
      </c>
      <c r="N13981" t="s">
        <v>51247</v>
      </c>
      <c r="O13981" s="76" t="s">
        <v>4374</v>
      </c>
      <c r="P13981" s="82">
        <v>3146</v>
      </c>
      <c r="Q13981" s="82" t="s">
        <v>72645</v>
      </c>
      <c r="R13981"/>
    </row>
    <row r="13982" spans="12:18" x14ac:dyDescent="0.25">
      <c r="L13982" t="s">
        <v>1874</v>
      </c>
      <c r="M13982" t="s">
        <v>21424</v>
      </c>
      <c r="N13982" t="s">
        <v>51248</v>
      </c>
      <c r="O13982" s="76" t="s">
        <v>4356</v>
      </c>
      <c r="P13982" s="82">
        <v>1317</v>
      </c>
      <c r="Q13982" s="82" t="s">
        <v>82022</v>
      </c>
      <c r="R13982"/>
    </row>
    <row r="13983" spans="12:18" x14ac:dyDescent="0.25">
      <c r="L13983" t="s">
        <v>1874</v>
      </c>
      <c r="M13983" t="s">
        <v>11403</v>
      </c>
      <c r="N13983" t="s">
        <v>51249</v>
      </c>
      <c r="O13983" s="76" t="s">
        <v>4356</v>
      </c>
      <c r="P13983" s="82">
        <v>1392</v>
      </c>
      <c r="Q13983" s="82" t="s">
        <v>82023</v>
      </c>
      <c r="R13983"/>
    </row>
    <row r="13984" spans="12:18" x14ac:dyDescent="0.25">
      <c r="L13984" t="s">
        <v>1874</v>
      </c>
      <c r="M13984" t="s">
        <v>11408</v>
      </c>
      <c r="N13984" t="s">
        <v>51250</v>
      </c>
      <c r="O13984" s="76" t="s">
        <v>4356</v>
      </c>
      <c r="P13984" s="82">
        <v>696</v>
      </c>
      <c r="Q13984" s="82" t="s">
        <v>82050</v>
      </c>
      <c r="R13984"/>
    </row>
    <row r="13985" spans="12:18" x14ac:dyDescent="0.25">
      <c r="L13985" t="s">
        <v>1874</v>
      </c>
      <c r="M13985" t="s">
        <v>19744</v>
      </c>
      <c r="N13985" t="s">
        <v>51251</v>
      </c>
      <c r="O13985" s="76" t="s">
        <v>4356</v>
      </c>
      <c r="P13985" s="82">
        <v>1349</v>
      </c>
      <c r="Q13985" s="82" t="s">
        <v>82051</v>
      </c>
      <c r="R13985"/>
    </row>
    <row r="13986" spans="12:18" x14ac:dyDescent="0.25">
      <c r="L13986" t="s">
        <v>1874</v>
      </c>
      <c r="M13986" t="s">
        <v>11410</v>
      </c>
      <c r="N13986" t="s">
        <v>51252</v>
      </c>
      <c r="O13986" s="76" t="s">
        <v>4356</v>
      </c>
      <c r="P13986" s="82">
        <v>1542</v>
      </c>
      <c r="Q13986" s="82" t="s">
        <v>82052</v>
      </c>
      <c r="R13986"/>
    </row>
    <row r="13987" spans="12:18" x14ac:dyDescent="0.25">
      <c r="L13987" t="s">
        <v>1874</v>
      </c>
      <c r="M13987" t="s">
        <v>11412</v>
      </c>
      <c r="N13987" t="s">
        <v>51253</v>
      </c>
      <c r="O13987" s="76" t="s">
        <v>4356</v>
      </c>
      <c r="P13987" s="82">
        <v>3152</v>
      </c>
      <c r="Q13987" s="82" t="s">
        <v>82053</v>
      </c>
      <c r="R13987"/>
    </row>
    <row r="13988" spans="12:18" x14ac:dyDescent="0.25">
      <c r="L13988" t="s">
        <v>1874</v>
      </c>
      <c r="M13988" t="s">
        <v>19746</v>
      </c>
      <c r="N13988" t="s">
        <v>51254</v>
      </c>
      <c r="O13988" s="76" t="s">
        <v>4366</v>
      </c>
      <c r="P13988" s="82">
        <v>237</v>
      </c>
      <c r="Q13988" s="82" t="s">
        <v>82054</v>
      </c>
      <c r="R13988"/>
    </row>
    <row r="13989" spans="12:18" x14ac:dyDescent="0.25">
      <c r="L13989" t="s">
        <v>1874</v>
      </c>
      <c r="M13989" t="s">
        <v>35040</v>
      </c>
      <c r="N13989" t="s">
        <v>51255</v>
      </c>
      <c r="O13989" s="76" t="s">
        <v>4356</v>
      </c>
      <c r="P13989" s="82">
        <v>2171</v>
      </c>
      <c r="Q13989" s="82" t="s">
        <v>82055</v>
      </c>
      <c r="R13989"/>
    </row>
    <row r="13990" spans="12:18" x14ac:dyDescent="0.25">
      <c r="L13990" t="s">
        <v>1874</v>
      </c>
      <c r="M13990" t="s">
        <v>35041</v>
      </c>
      <c r="N13990" t="s">
        <v>51256</v>
      </c>
      <c r="O13990" s="76" t="s">
        <v>4366</v>
      </c>
      <c r="P13990" s="82">
        <v>209</v>
      </c>
      <c r="Q13990" s="82" t="s">
        <v>82056</v>
      </c>
      <c r="R13990"/>
    </row>
    <row r="13991" spans="12:18" x14ac:dyDescent="0.25">
      <c r="L13991" t="s">
        <v>1874</v>
      </c>
      <c r="M13991" t="s">
        <v>11414</v>
      </c>
      <c r="N13991" t="s">
        <v>51257</v>
      </c>
      <c r="O13991" s="76" t="s">
        <v>4356</v>
      </c>
      <c r="P13991" s="82">
        <v>630</v>
      </c>
      <c r="Q13991" s="82" t="s">
        <v>82057</v>
      </c>
      <c r="R13991"/>
    </row>
    <row r="13992" spans="12:18" x14ac:dyDescent="0.25">
      <c r="L13992" t="s">
        <v>1874</v>
      </c>
      <c r="M13992" t="s">
        <v>19748</v>
      </c>
      <c r="N13992" t="s">
        <v>51258</v>
      </c>
      <c r="O13992" s="76" t="s">
        <v>4356</v>
      </c>
      <c r="P13992" s="82">
        <v>359</v>
      </c>
      <c r="Q13992" s="82" t="s">
        <v>82058</v>
      </c>
      <c r="R13992"/>
    </row>
    <row r="13993" spans="12:18" x14ac:dyDescent="0.25">
      <c r="L13993" t="s">
        <v>1874</v>
      </c>
      <c r="M13993" t="s">
        <v>19750</v>
      </c>
      <c r="N13993" t="s">
        <v>51259</v>
      </c>
      <c r="O13993" s="76" t="s">
        <v>4356</v>
      </c>
      <c r="P13993" s="82">
        <v>1387</v>
      </c>
      <c r="Q13993" s="82" t="s">
        <v>82059</v>
      </c>
      <c r="R13993"/>
    </row>
    <row r="13994" spans="12:18" x14ac:dyDescent="0.25">
      <c r="L13994" t="s">
        <v>1874</v>
      </c>
      <c r="M13994" t="s">
        <v>19752</v>
      </c>
      <c r="N13994" t="s">
        <v>51260</v>
      </c>
      <c r="O13994" s="76" t="s">
        <v>4356</v>
      </c>
      <c r="P13994" s="82">
        <v>2643</v>
      </c>
      <c r="Q13994" s="82" t="s">
        <v>82060</v>
      </c>
      <c r="R13994"/>
    </row>
    <row r="13995" spans="12:18" x14ac:dyDescent="0.25">
      <c r="L13995" t="s">
        <v>1874</v>
      </c>
      <c r="M13995" t="s">
        <v>11416</v>
      </c>
      <c r="N13995" t="s">
        <v>51261</v>
      </c>
      <c r="O13995" s="76" t="s">
        <v>4356</v>
      </c>
      <c r="P13995" s="82">
        <v>840</v>
      </c>
      <c r="Q13995" s="82" t="s">
        <v>82061</v>
      </c>
      <c r="R13995"/>
    </row>
    <row r="13996" spans="12:18" x14ac:dyDescent="0.25">
      <c r="L13996" t="s">
        <v>1874</v>
      </c>
      <c r="M13996" t="s">
        <v>19753</v>
      </c>
      <c r="N13996" t="s">
        <v>51262</v>
      </c>
      <c r="O13996" s="76" t="s">
        <v>4356</v>
      </c>
      <c r="P13996" s="82">
        <v>391</v>
      </c>
      <c r="Q13996" s="82" t="s">
        <v>82062</v>
      </c>
      <c r="R13996"/>
    </row>
    <row r="13997" spans="12:18" x14ac:dyDescent="0.25">
      <c r="L13997" t="s">
        <v>1874</v>
      </c>
      <c r="M13997" t="s">
        <v>35031</v>
      </c>
      <c r="N13997" t="s">
        <v>51263</v>
      </c>
      <c r="O13997" s="76" t="s">
        <v>4356</v>
      </c>
      <c r="P13997" s="82">
        <v>1720</v>
      </c>
      <c r="Q13997" s="82" t="s">
        <v>82024</v>
      </c>
      <c r="R13997"/>
    </row>
    <row r="13998" spans="12:18" x14ac:dyDescent="0.25">
      <c r="L13998" t="s">
        <v>1874</v>
      </c>
      <c r="M13998" t="s">
        <v>19734</v>
      </c>
      <c r="N13998" t="s">
        <v>51264</v>
      </c>
      <c r="O13998" s="76" t="s">
        <v>4366</v>
      </c>
      <c r="P13998" s="82">
        <v>315</v>
      </c>
      <c r="Q13998" s="82" t="s">
        <v>82025</v>
      </c>
      <c r="R13998"/>
    </row>
    <row r="13999" spans="12:18" x14ac:dyDescent="0.25">
      <c r="L13999" t="s">
        <v>1874</v>
      </c>
      <c r="M13999" t="s">
        <v>19735</v>
      </c>
      <c r="N13999" t="s">
        <v>51265</v>
      </c>
      <c r="O13999" s="76" t="s">
        <v>4450</v>
      </c>
      <c r="P13999" s="82">
        <v>15025</v>
      </c>
      <c r="Q13999" s="82" t="s">
        <v>72645</v>
      </c>
      <c r="R13999"/>
    </row>
    <row r="14000" spans="12:18" x14ac:dyDescent="0.25">
      <c r="L14000" t="s">
        <v>1874</v>
      </c>
      <c r="M14000" t="s">
        <v>21425</v>
      </c>
      <c r="N14000" t="s">
        <v>51266</v>
      </c>
      <c r="O14000" s="76" t="s">
        <v>4356</v>
      </c>
      <c r="P14000" s="82">
        <v>851</v>
      </c>
      <c r="Q14000" s="82" t="s">
        <v>82026</v>
      </c>
      <c r="R14000"/>
    </row>
    <row r="14001" spans="12:18" x14ac:dyDescent="0.25">
      <c r="L14001" t="s">
        <v>1874</v>
      </c>
      <c r="M14001" t="s">
        <v>9259</v>
      </c>
      <c r="N14001" t="s">
        <v>51267</v>
      </c>
      <c r="O14001" s="76" t="s">
        <v>4356</v>
      </c>
      <c r="P14001" s="82">
        <v>2607</v>
      </c>
      <c r="Q14001" s="82" t="s">
        <v>82027</v>
      </c>
      <c r="R14001"/>
    </row>
    <row r="14002" spans="12:18" x14ac:dyDescent="0.25">
      <c r="L14002" t="s">
        <v>1874</v>
      </c>
      <c r="M14002" t="s">
        <v>21426</v>
      </c>
      <c r="N14002" t="s">
        <v>51268</v>
      </c>
      <c r="O14002" s="76" t="s">
        <v>4356</v>
      </c>
      <c r="P14002" s="82">
        <v>1127</v>
      </c>
      <c r="Q14002" s="82" t="s">
        <v>82029</v>
      </c>
      <c r="R14002"/>
    </row>
    <row r="14003" spans="12:18" x14ac:dyDescent="0.25">
      <c r="L14003" t="s">
        <v>1874</v>
      </c>
      <c r="M14003" t="s">
        <v>35033</v>
      </c>
      <c r="N14003" t="s">
        <v>51269</v>
      </c>
      <c r="O14003" s="76" t="s">
        <v>4450</v>
      </c>
      <c r="P14003" s="82">
        <v>15960</v>
      </c>
      <c r="Q14003" s="82" t="s">
        <v>72645</v>
      </c>
      <c r="R14003"/>
    </row>
    <row r="14004" spans="12:18" x14ac:dyDescent="0.25">
      <c r="L14004" t="s">
        <v>1874</v>
      </c>
      <c r="M14004" t="s">
        <v>35034</v>
      </c>
      <c r="N14004" t="s">
        <v>51270</v>
      </c>
      <c r="O14004" s="76" t="s">
        <v>4356</v>
      </c>
      <c r="P14004" s="82">
        <v>1572</v>
      </c>
      <c r="Q14004" s="82" t="s">
        <v>82030</v>
      </c>
      <c r="R14004"/>
    </row>
    <row r="14005" spans="12:18" x14ac:dyDescent="0.25">
      <c r="L14005" t="s">
        <v>1874</v>
      </c>
      <c r="M14005" t="s">
        <v>19736</v>
      </c>
      <c r="N14005" t="s">
        <v>51271</v>
      </c>
      <c r="O14005" s="76" t="s">
        <v>4356</v>
      </c>
      <c r="P14005" s="82">
        <v>1606</v>
      </c>
      <c r="Q14005" s="82" t="s">
        <v>82031</v>
      </c>
      <c r="R14005"/>
    </row>
    <row r="14006" spans="12:18" x14ac:dyDescent="0.25">
      <c r="L14006" t="s">
        <v>1874</v>
      </c>
      <c r="M14006" t="s">
        <v>35035</v>
      </c>
      <c r="N14006" t="s">
        <v>51272</v>
      </c>
      <c r="O14006" s="76" t="s">
        <v>4356</v>
      </c>
      <c r="P14006" s="82">
        <v>566</v>
      </c>
      <c r="Q14006" s="82" t="s">
        <v>82032</v>
      </c>
      <c r="R14006"/>
    </row>
    <row r="14007" spans="12:18" x14ac:dyDescent="0.25">
      <c r="L14007" t="s">
        <v>1874</v>
      </c>
      <c r="M14007" t="s">
        <v>35036</v>
      </c>
      <c r="N14007" t="s">
        <v>51273</v>
      </c>
      <c r="O14007" s="76" t="s">
        <v>4356</v>
      </c>
      <c r="P14007" s="82">
        <v>1050</v>
      </c>
      <c r="Q14007" s="82" t="s">
        <v>82033</v>
      </c>
      <c r="R14007"/>
    </row>
    <row r="14008" spans="12:18" x14ac:dyDescent="0.25">
      <c r="L14008" t="s">
        <v>1874</v>
      </c>
      <c r="M14008" t="s">
        <v>35037</v>
      </c>
      <c r="N14008" t="s">
        <v>51274</v>
      </c>
      <c r="O14008" s="76" t="s">
        <v>4356</v>
      </c>
      <c r="P14008" s="82">
        <v>375</v>
      </c>
      <c r="Q14008" s="82" t="s">
        <v>82034</v>
      </c>
      <c r="R14008"/>
    </row>
    <row r="14009" spans="12:18" x14ac:dyDescent="0.25">
      <c r="L14009" t="s">
        <v>1874</v>
      </c>
      <c r="M14009" t="s">
        <v>9260</v>
      </c>
      <c r="N14009" t="s">
        <v>51275</v>
      </c>
      <c r="O14009" s="76" t="s">
        <v>4356</v>
      </c>
      <c r="P14009" s="82">
        <v>646</v>
      </c>
      <c r="Q14009" s="82" t="s">
        <v>82035</v>
      </c>
      <c r="R14009"/>
    </row>
    <row r="14010" spans="12:18" x14ac:dyDescent="0.25">
      <c r="L14010" t="s">
        <v>1874</v>
      </c>
      <c r="M14010" t="s">
        <v>11405</v>
      </c>
      <c r="N14010" t="s">
        <v>51276</v>
      </c>
      <c r="O14010" s="76" t="s">
        <v>4356</v>
      </c>
      <c r="P14010" s="82">
        <v>762</v>
      </c>
      <c r="Q14010" s="82" t="s">
        <v>82036</v>
      </c>
      <c r="R14010"/>
    </row>
    <row r="14011" spans="12:18" x14ac:dyDescent="0.25">
      <c r="L14011" t="s">
        <v>1874</v>
      </c>
      <c r="M14011" t="s">
        <v>19738</v>
      </c>
      <c r="N14011" t="s">
        <v>51277</v>
      </c>
      <c r="O14011" s="76" t="s">
        <v>4356</v>
      </c>
      <c r="P14011" s="82">
        <v>322</v>
      </c>
      <c r="Q14011" s="82" t="s">
        <v>82037</v>
      </c>
      <c r="R14011"/>
    </row>
    <row r="14012" spans="12:18" x14ac:dyDescent="0.25">
      <c r="L14012" t="s">
        <v>1874</v>
      </c>
      <c r="M14012" t="s">
        <v>9261</v>
      </c>
      <c r="N14012" t="s">
        <v>51278</v>
      </c>
      <c r="O14012" s="76" t="s">
        <v>4356</v>
      </c>
      <c r="P14012" s="82">
        <v>948</v>
      </c>
      <c r="Q14012" s="82" t="s">
        <v>82038</v>
      </c>
      <c r="R14012"/>
    </row>
    <row r="14013" spans="12:18" x14ac:dyDescent="0.25">
      <c r="L14013" t="s">
        <v>1874</v>
      </c>
      <c r="M14013" t="s">
        <v>9262</v>
      </c>
      <c r="N14013" t="s">
        <v>51279</v>
      </c>
      <c r="O14013" s="76" t="s">
        <v>4356</v>
      </c>
      <c r="P14013" s="82">
        <v>3156</v>
      </c>
      <c r="Q14013" s="82" t="s">
        <v>82039</v>
      </c>
      <c r="R14013"/>
    </row>
    <row r="14014" spans="12:18" x14ac:dyDescent="0.25">
      <c r="L14014" t="s">
        <v>1874</v>
      </c>
      <c r="M14014" t="s">
        <v>9263</v>
      </c>
      <c r="N14014" t="s">
        <v>51280</v>
      </c>
      <c r="O14014" s="76" t="s">
        <v>4356</v>
      </c>
      <c r="P14014" s="82">
        <v>1109</v>
      </c>
      <c r="Q14014" s="82" t="s">
        <v>82041</v>
      </c>
      <c r="R14014"/>
    </row>
    <row r="14015" spans="12:18" x14ac:dyDescent="0.25">
      <c r="L14015" t="s">
        <v>1874</v>
      </c>
      <c r="M14015" t="s">
        <v>9264</v>
      </c>
      <c r="N14015" t="s">
        <v>51281</v>
      </c>
      <c r="O14015" s="76" t="s">
        <v>4366</v>
      </c>
      <c r="P14015" s="82">
        <v>261</v>
      </c>
      <c r="Q14015" s="82" t="s">
        <v>82042</v>
      </c>
      <c r="R14015"/>
    </row>
    <row r="14016" spans="12:18" x14ac:dyDescent="0.25">
      <c r="L14016" t="s">
        <v>1874</v>
      </c>
      <c r="M14016" t="s">
        <v>19739</v>
      </c>
      <c r="N14016" t="s">
        <v>51282</v>
      </c>
      <c r="O14016" s="76" t="s">
        <v>4356</v>
      </c>
      <c r="P14016" s="82">
        <v>1016</v>
      </c>
      <c r="Q14016" s="82" t="s">
        <v>82043</v>
      </c>
      <c r="R14016"/>
    </row>
    <row r="14017" spans="12:18" x14ac:dyDescent="0.25">
      <c r="L14017" t="s">
        <v>1874</v>
      </c>
      <c r="M14017" t="s">
        <v>19740</v>
      </c>
      <c r="N14017" t="s">
        <v>51283</v>
      </c>
      <c r="O14017" s="76" t="s">
        <v>4356</v>
      </c>
      <c r="P14017" s="82">
        <v>1665</v>
      </c>
      <c r="Q14017" s="82" t="s">
        <v>82044</v>
      </c>
      <c r="R14017"/>
    </row>
    <row r="14018" spans="12:18" x14ac:dyDescent="0.25">
      <c r="L14018" t="s">
        <v>1874</v>
      </c>
      <c r="M14018" t="s">
        <v>19741</v>
      </c>
      <c r="N14018" t="s">
        <v>51284</v>
      </c>
      <c r="O14018" s="76" t="s">
        <v>4450</v>
      </c>
      <c r="P14018" s="82">
        <v>15838</v>
      </c>
      <c r="Q14018" s="82" t="s">
        <v>72645</v>
      </c>
      <c r="R14018"/>
    </row>
    <row r="14019" spans="12:18" x14ac:dyDescent="0.25">
      <c r="L14019" t="s">
        <v>1874</v>
      </c>
      <c r="M14019" t="s">
        <v>21427</v>
      </c>
      <c r="N14019" t="s">
        <v>51285</v>
      </c>
      <c r="O14019" s="76" t="s">
        <v>4356</v>
      </c>
      <c r="P14019" s="82">
        <v>510</v>
      </c>
      <c r="Q14019" s="82" t="s">
        <v>82046</v>
      </c>
      <c r="R14019"/>
    </row>
    <row r="14020" spans="12:18" x14ac:dyDescent="0.25">
      <c r="L14020" t="s">
        <v>1874</v>
      </c>
      <c r="M14020" t="s">
        <v>9266</v>
      </c>
      <c r="N14020" t="s">
        <v>51286</v>
      </c>
      <c r="O14020" s="76" t="s">
        <v>4356</v>
      </c>
      <c r="P14020" s="82">
        <v>609</v>
      </c>
      <c r="Q14020" s="82" t="s">
        <v>82047</v>
      </c>
      <c r="R14020"/>
    </row>
    <row r="14021" spans="12:18" x14ac:dyDescent="0.25">
      <c r="L14021" t="s">
        <v>1874</v>
      </c>
      <c r="M14021" t="s">
        <v>12369</v>
      </c>
      <c r="N14021" t="s">
        <v>51287</v>
      </c>
      <c r="O14021" s="76" t="s">
        <v>4356</v>
      </c>
      <c r="P14021" s="82">
        <v>1255</v>
      </c>
      <c r="Q14021" s="82" t="s">
        <v>82048</v>
      </c>
      <c r="R14021"/>
    </row>
    <row r="14022" spans="12:18" x14ac:dyDescent="0.25">
      <c r="L14022" t="s">
        <v>1874</v>
      </c>
      <c r="M14022" t="s">
        <v>35039</v>
      </c>
      <c r="N14022" t="s">
        <v>51288</v>
      </c>
      <c r="O14022" s="76" t="s">
        <v>4356</v>
      </c>
      <c r="P14022" s="82">
        <v>570</v>
      </c>
      <c r="Q14022" s="82" t="s">
        <v>82049</v>
      </c>
      <c r="R14022"/>
    </row>
    <row r="14023" spans="12:18" x14ac:dyDescent="0.25">
      <c r="L14023" t="s">
        <v>1874</v>
      </c>
      <c r="M14023" t="s">
        <v>35032</v>
      </c>
      <c r="N14023" t="s">
        <v>51289</v>
      </c>
      <c r="O14023" s="76" t="s">
        <v>4356</v>
      </c>
      <c r="P14023" s="82">
        <v>761</v>
      </c>
      <c r="Q14023" s="82" t="s">
        <v>82028</v>
      </c>
      <c r="R14023"/>
    </row>
    <row r="14024" spans="12:18" x14ac:dyDescent="0.25">
      <c r="L14024" t="s">
        <v>1874</v>
      </c>
      <c r="M14024" t="s">
        <v>35038</v>
      </c>
      <c r="N14024" t="s">
        <v>51290</v>
      </c>
      <c r="O14024" s="76" t="s">
        <v>4356</v>
      </c>
      <c r="P14024" s="82">
        <v>4214</v>
      </c>
      <c r="Q14024" s="82" t="s">
        <v>82040</v>
      </c>
      <c r="R14024"/>
    </row>
    <row r="14025" spans="12:18" x14ac:dyDescent="0.25">
      <c r="L14025" t="s">
        <v>1874</v>
      </c>
      <c r="M14025" t="s">
        <v>11418</v>
      </c>
      <c r="N14025" t="s">
        <v>51291</v>
      </c>
      <c r="O14025" s="76" t="s">
        <v>4366</v>
      </c>
      <c r="P14025" s="82">
        <v>191</v>
      </c>
      <c r="Q14025" s="82" t="s">
        <v>82063</v>
      </c>
      <c r="R14025"/>
    </row>
    <row r="14026" spans="12:18" x14ac:dyDescent="0.25">
      <c r="L14026" t="s">
        <v>1874</v>
      </c>
      <c r="M14026" t="s">
        <v>9267</v>
      </c>
      <c r="N14026" t="s">
        <v>51292</v>
      </c>
      <c r="O14026" s="76" t="s">
        <v>4356</v>
      </c>
      <c r="P14026" s="82">
        <v>1691</v>
      </c>
      <c r="Q14026" s="82" t="s">
        <v>82064</v>
      </c>
      <c r="R14026"/>
    </row>
    <row r="14027" spans="12:18" x14ac:dyDescent="0.25">
      <c r="L14027" t="s">
        <v>1874</v>
      </c>
      <c r="M14027" t="s">
        <v>11420</v>
      </c>
      <c r="N14027" t="s">
        <v>51293</v>
      </c>
      <c r="O14027" s="76" t="s">
        <v>4356</v>
      </c>
      <c r="P14027" s="82">
        <v>263</v>
      </c>
      <c r="Q14027" s="82" t="s">
        <v>82065</v>
      </c>
      <c r="R14027"/>
    </row>
    <row r="14028" spans="12:18" x14ac:dyDescent="0.25">
      <c r="L14028" t="s">
        <v>1874</v>
      </c>
      <c r="M14028" t="s">
        <v>19755</v>
      </c>
      <c r="N14028" t="s">
        <v>51294</v>
      </c>
      <c r="O14028" s="76" t="s">
        <v>4366</v>
      </c>
      <c r="P14028" s="82">
        <v>298</v>
      </c>
      <c r="Q14028" s="82" t="s">
        <v>82066</v>
      </c>
      <c r="R14028"/>
    </row>
    <row r="14029" spans="12:18" x14ac:dyDescent="0.25">
      <c r="L14029" t="s">
        <v>1874</v>
      </c>
      <c r="M14029" t="s">
        <v>9268</v>
      </c>
      <c r="N14029" t="s">
        <v>51295</v>
      </c>
      <c r="O14029" s="76" t="s">
        <v>4356</v>
      </c>
      <c r="P14029" s="82">
        <v>1721</v>
      </c>
      <c r="Q14029" s="82" t="s">
        <v>82067</v>
      </c>
      <c r="R14029"/>
    </row>
    <row r="14030" spans="12:18" x14ac:dyDescent="0.25">
      <c r="L14030" t="s">
        <v>1874</v>
      </c>
      <c r="M14030" t="s">
        <v>19757</v>
      </c>
      <c r="N14030" t="s">
        <v>51296</v>
      </c>
      <c r="O14030" s="76" t="s">
        <v>4356</v>
      </c>
      <c r="P14030" s="82">
        <v>281</v>
      </c>
      <c r="Q14030" s="82" t="s">
        <v>82068</v>
      </c>
      <c r="R14030"/>
    </row>
    <row r="14031" spans="12:18" x14ac:dyDescent="0.25">
      <c r="L14031" t="s">
        <v>1874</v>
      </c>
      <c r="M14031" t="s">
        <v>19759</v>
      </c>
      <c r="N14031" t="s">
        <v>51297</v>
      </c>
      <c r="O14031" s="76" t="s">
        <v>4356</v>
      </c>
      <c r="P14031" s="82">
        <v>459</v>
      </c>
      <c r="Q14031" s="82" t="s">
        <v>82069</v>
      </c>
      <c r="R14031"/>
    </row>
    <row r="14032" spans="12:18" x14ac:dyDescent="0.25">
      <c r="L14032" t="s">
        <v>1874</v>
      </c>
      <c r="M14032" t="s">
        <v>11422</v>
      </c>
      <c r="N14032" t="s">
        <v>51298</v>
      </c>
      <c r="O14032" s="76" t="s">
        <v>4450</v>
      </c>
      <c r="P14032" s="82">
        <v>135787</v>
      </c>
      <c r="Q14032" s="82" t="s">
        <v>72645</v>
      </c>
      <c r="R14032"/>
    </row>
    <row r="14033" spans="12:18" x14ac:dyDescent="0.25">
      <c r="L14033" t="s">
        <v>1874</v>
      </c>
      <c r="M14033" t="s">
        <v>21428</v>
      </c>
      <c r="N14033" t="s">
        <v>51299</v>
      </c>
      <c r="O14033" s="76" t="s">
        <v>4366</v>
      </c>
      <c r="P14033" s="82">
        <v>310</v>
      </c>
      <c r="Q14033" s="82" t="s">
        <v>82071</v>
      </c>
      <c r="R14033"/>
    </row>
    <row r="14034" spans="12:18" x14ac:dyDescent="0.25">
      <c r="L14034" t="s">
        <v>1874</v>
      </c>
      <c r="M14034" t="s">
        <v>11424</v>
      </c>
      <c r="N14034" t="s">
        <v>51300</v>
      </c>
      <c r="O14034" s="76" t="s">
        <v>4356</v>
      </c>
      <c r="P14034" s="82">
        <v>2433</v>
      </c>
      <c r="Q14034" s="82" t="s">
        <v>82072</v>
      </c>
      <c r="R14034"/>
    </row>
    <row r="14035" spans="12:18" x14ac:dyDescent="0.25">
      <c r="L14035" t="s">
        <v>1874</v>
      </c>
      <c r="M14035" t="s">
        <v>19761</v>
      </c>
      <c r="N14035" t="s">
        <v>51301</v>
      </c>
      <c r="O14035" s="76" t="s">
        <v>4356</v>
      </c>
      <c r="P14035" s="82">
        <v>1244</v>
      </c>
      <c r="Q14035" s="82" t="s">
        <v>82073</v>
      </c>
      <c r="R14035"/>
    </row>
    <row r="14036" spans="12:18" x14ac:dyDescent="0.25">
      <c r="L14036" t="s">
        <v>1874</v>
      </c>
      <c r="M14036" t="s">
        <v>8843</v>
      </c>
      <c r="N14036" t="s">
        <v>51302</v>
      </c>
      <c r="O14036" s="76" t="s">
        <v>4356</v>
      </c>
      <c r="P14036" s="82">
        <v>246</v>
      </c>
      <c r="Q14036" s="82" t="s">
        <v>82074</v>
      </c>
      <c r="R14036"/>
    </row>
    <row r="14037" spans="12:18" x14ac:dyDescent="0.25">
      <c r="L14037" t="s">
        <v>1874</v>
      </c>
      <c r="M14037" t="s">
        <v>19763</v>
      </c>
      <c r="N14037" t="s">
        <v>51303</v>
      </c>
      <c r="O14037" s="76" t="s">
        <v>4374</v>
      </c>
      <c r="P14037" s="82">
        <v>6266</v>
      </c>
      <c r="Q14037" s="82" t="s">
        <v>72645</v>
      </c>
      <c r="R14037"/>
    </row>
    <row r="14038" spans="12:18" x14ac:dyDescent="0.25">
      <c r="L14038" t="s">
        <v>1874</v>
      </c>
      <c r="M14038" t="s">
        <v>21429</v>
      </c>
      <c r="N14038" t="s">
        <v>51304</v>
      </c>
      <c r="O14038" s="76" t="s">
        <v>4374</v>
      </c>
      <c r="P14038" s="82">
        <v>4496</v>
      </c>
      <c r="Q14038" s="82" t="s">
        <v>72645</v>
      </c>
      <c r="R14038"/>
    </row>
    <row r="14039" spans="12:18" x14ac:dyDescent="0.25">
      <c r="L14039" t="s">
        <v>1874</v>
      </c>
      <c r="M14039" t="s">
        <v>9270</v>
      </c>
      <c r="N14039" t="s">
        <v>51305</v>
      </c>
      <c r="O14039" s="76" t="s">
        <v>4366</v>
      </c>
      <c r="P14039" s="82">
        <v>126</v>
      </c>
      <c r="Q14039" s="82" t="s">
        <v>82075</v>
      </c>
      <c r="R14039"/>
    </row>
    <row r="14040" spans="12:18" x14ac:dyDescent="0.25">
      <c r="L14040" t="s">
        <v>1874</v>
      </c>
      <c r="M14040" t="s">
        <v>35042</v>
      </c>
      <c r="N14040" t="s">
        <v>51306</v>
      </c>
      <c r="O14040" s="76" t="s">
        <v>4366</v>
      </c>
      <c r="P14040" s="82">
        <v>480</v>
      </c>
      <c r="Q14040" s="82" t="s">
        <v>82076</v>
      </c>
      <c r="R14040"/>
    </row>
    <row r="14041" spans="12:18" x14ac:dyDescent="0.25">
      <c r="L14041" t="s">
        <v>1874</v>
      </c>
      <c r="M14041" t="s">
        <v>21430</v>
      </c>
      <c r="N14041" t="s">
        <v>51307</v>
      </c>
      <c r="O14041" s="76" t="s">
        <v>4356</v>
      </c>
      <c r="P14041" s="82">
        <v>2707</v>
      </c>
      <c r="Q14041" s="82" t="s">
        <v>82077</v>
      </c>
      <c r="R14041"/>
    </row>
    <row r="14042" spans="12:18" x14ac:dyDescent="0.25">
      <c r="L14042" t="s">
        <v>1874</v>
      </c>
      <c r="M14042" t="s">
        <v>11426</v>
      </c>
      <c r="N14042" t="s">
        <v>51308</v>
      </c>
      <c r="O14042" s="76" t="s">
        <v>4356</v>
      </c>
      <c r="P14042" s="82">
        <v>1067</v>
      </c>
      <c r="Q14042" s="82" t="s">
        <v>82078</v>
      </c>
      <c r="R14042"/>
    </row>
    <row r="14043" spans="12:18" x14ac:dyDescent="0.25">
      <c r="L14043" t="s">
        <v>1874</v>
      </c>
      <c r="M14043" t="s">
        <v>9271</v>
      </c>
      <c r="N14043" t="s">
        <v>51309</v>
      </c>
      <c r="O14043" s="76" t="s">
        <v>4356</v>
      </c>
      <c r="P14043" s="82">
        <v>1114</v>
      </c>
      <c r="Q14043" s="82" t="s">
        <v>82079</v>
      </c>
      <c r="R14043"/>
    </row>
    <row r="14044" spans="12:18" x14ac:dyDescent="0.25">
      <c r="L14044" t="s">
        <v>1874</v>
      </c>
      <c r="M14044" t="s">
        <v>11428</v>
      </c>
      <c r="N14044" t="s">
        <v>51310</v>
      </c>
      <c r="O14044" s="76" t="s">
        <v>4356</v>
      </c>
      <c r="P14044" s="82">
        <v>298</v>
      </c>
      <c r="Q14044" s="82" t="s">
        <v>82080</v>
      </c>
      <c r="R14044"/>
    </row>
    <row r="14045" spans="12:18" x14ac:dyDescent="0.25">
      <c r="L14045" t="s">
        <v>1874</v>
      </c>
      <c r="M14045" t="s">
        <v>9273</v>
      </c>
      <c r="N14045" t="s">
        <v>51311</v>
      </c>
      <c r="O14045" s="76" t="s">
        <v>4366</v>
      </c>
      <c r="P14045" s="82">
        <v>115</v>
      </c>
      <c r="Q14045" s="82" t="s">
        <v>82081</v>
      </c>
      <c r="R14045"/>
    </row>
    <row r="14046" spans="12:18" x14ac:dyDescent="0.25">
      <c r="L14046" t="s">
        <v>1874</v>
      </c>
      <c r="M14046" t="s">
        <v>11430</v>
      </c>
      <c r="N14046" t="s">
        <v>51312</v>
      </c>
      <c r="O14046" s="76" t="s">
        <v>4356</v>
      </c>
      <c r="P14046" s="82">
        <v>1359</v>
      </c>
      <c r="Q14046" s="82" t="s">
        <v>82082</v>
      </c>
      <c r="R14046"/>
    </row>
    <row r="14047" spans="12:18" x14ac:dyDescent="0.25">
      <c r="L14047" t="s">
        <v>1874</v>
      </c>
      <c r="M14047" t="s">
        <v>21431</v>
      </c>
      <c r="N14047" t="s">
        <v>51313</v>
      </c>
      <c r="O14047" s="76" t="s">
        <v>4356</v>
      </c>
      <c r="P14047" s="82">
        <v>599</v>
      </c>
      <c r="Q14047" s="82" t="s">
        <v>82083</v>
      </c>
      <c r="R14047"/>
    </row>
    <row r="14048" spans="12:18" x14ac:dyDescent="0.25">
      <c r="L14048" t="s">
        <v>1874</v>
      </c>
      <c r="M14048" t="s">
        <v>35043</v>
      </c>
      <c r="N14048" t="s">
        <v>51314</v>
      </c>
      <c r="O14048" s="76" t="s">
        <v>4356</v>
      </c>
      <c r="P14048" s="82">
        <v>1030</v>
      </c>
      <c r="Q14048" s="82" t="s">
        <v>82084</v>
      </c>
      <c r="R14048"/>
    </row>
    <row r="14049" spans="12:18" x14ac:dyDescent="0.25">
      <c r="L14049" t="s">
        <v>1874</v>
      </c>
      <c r="M14049" t="s">
        <v>35044</v>
      </c>
      <c r="N14049" t="s">
        <v>51315</v>
      </c>
      <c r="O14049" s="76" t="s">
        <v>4356</v>
      </c>
      <c r="P14049" s="82">
        <v>756</v>
      </c>
      <c r="Q14049" s="82" t="s">
        <v>82085</v>
      </c>
      <c r="R14049"/>
    </row>
    <row r="14050" spans="12:18" x14ac:dyDescent="0.25">
      <c r="L14050" t="s">
        <v>1874</v>
      </c>
      <c r="M14050" t="s">
        <v>35045</v>
      </c>
      <c r="N14050" t="s">
        <v>51316</v>
      </c>
      <c r="O14050" s="76" t="s">
        <v>4366</v>
      </c>
      <c r="P14050" s="82">
        <v>199</v>
      </c>
      <c r="Q14050" s="82" t="s">
        <v>82086</v>
      </c>
      <c r="R14050"/>
    </row>
    <row r="14051" spans="12:18" x14ac:dyDescent="0.25">
      <c r="L14051" t="s">
        <v>1874</v>
      </c>
      <c r="M14051" t="s">
        <v>9274</v>
      </c>
      <c r="N14051" t="s">
        <v>51317</v>
      </c>
      <c r="O14051" s="76" t="s">
        <v>4356</v>
      </c>
      <c r="P14051" s="82">
        <v>3238</v>
      </c>
      <c r="Q14051" s="82" t="s">
        <v>82087</v>
      </c>
      <c r="R14051"/>
    </row>
    <row r="14052" spans="12:18" x14ac:dyDescent="0.25">
      <c r="L14052" t="s">
        <v>1874</v>
      </c>
      <c r="M14052" t="s">
        <v>21432</v>
      </c>
      <c r="N14052" t="s">
        <v>51318</v>
      </c>
      <c r="O14052" s="76" t="s">
        <v>4356</v>
      </c>
      <c r="P14052" s="82">
        <v>1380</v>
      </c>
      <c r="Q14052" s="82" t="s">
        <v>82088</v>
      </c>
      <c r="R14052"/>
    </row>
    <row r="14053" spans="12:18" x14ac:dyDescent="0.25">
      <c r="L14053" t="s">
        <v>1880</v>
      </c>
      <c r="M14053" t="s">
        <v>11434</v>
      </c>
      <c r="N14053" t="s">
        <v>51319</v>
      </c>
      <c r="O14053" s="76" t="s">
        <v>4356</v>
      </c>
      <c r="P14053" s="82">
        <v>1106</v>
      </c>
      <c r="Q14053" s="82" t="s">
        <v>74232</v>
      </c>
      <c r="R14053"/>
    </row>
    <row r="14054" spans="12:18" x14ac:dyDescent="0.25">
      <c r="L14054" t="s">
        <v>1880</v>
      </c>
      <c r="M14054" t="s">
        <v>19765</v>
      </c>
      <c r="N14054" t="s">
        <v>51320</v>
      </c>
      <c r="O14054" s="76" t="s">
        <v>4356</v>
      </c>
      <c r="P14054" s="82">
        <v>971</v>
      </c>
      <c r="Q14054" s="82" t="s">
        <v>74234</v>
      </c>
      <c r="R14054"/>
    </row>
    <row r="14055" spans="12:18" x14ac:dyDescent="0.25">
      <c r="L14055" t="s">
        <v>1880</v>
      </c>
      <c r="M14055" t="s">
        <v>35046</v>
      </c>
      <c r="N14055" t="s">
        <v>51321</v>
      </c>
      <c r="O14055" s="76" t="s">
        <v>4374</v>
      </c>
      <c r="P14055" s="82">
        <v>4102</v>
      </c>
      <c r="Q14055" s="82" t="s">
        <v>72645</v>
      </c>
      <c r="R14055"/>
    </row>
    <row r="14056" spans="12:18" x14ac:dyDescent="0.25">
      <c r="L14056" t="s">
        <v>1880</v>
      </c>
      <c r="M14056" t="s">
        <v>9278</v>
      </c>
      <c r="N14056" t="s">
        <v>51322</v>
      </c>
      <c r="O14056" s="76" t="s">
        <v>4366</v>
      </c>
      <c r="P14056" s="82">
        <v>28</v>
      </c>
      <c r="Q14056" s="82" t="s">
        <v>74235</v>
      </c>
      <c r="R14056"/>
    </row>
    <row r="14057" spans="12:18" x14ac:dyDescent="0.25">
      <c r="L14057" t="s">
        <v>1880</v>
      </c>
      <c r="M14057" t="s">
        <v>9279</v>
      </c>
      <c r="N14057" t="s">
        <v>51323</v>
      </c>
      <c r="O14057" s="76" t="s">
        <v>4356</v>
      </c>
      <c r="P14057" s="82">
        <v>1013</v>
      </c>
      <c r="Q14057" s="82" t="s">
        <v>74236</v>
      </c>
      <c r="R14057"/>
    </row>
    <row r="14058" spans="12:18" x14ac:dyDescent="0.25">
      <c r="L14058" t="s">
        <v>1880</v>
      </c>
      <c r="M14058" t="s">
        <v>9280</v>
      </c>
      <c r="N14058" t="s">
        <v>51324</v>
      </c>
      <c r="O14058" s="76" t="s">
        <v>4356</v>
      </c>
      <c r="P14058" s="82">
        <v>676</v>
      </c>
      <c r="Q14058" s="82" t="s">
        <v>74237</v>
      </c>
      <c r="R14058"/>
    </row>
    <row r="14059" spans="12:18" x14ac:dyDescent="0.25">
      <c r="L14059" t="s">
        <v>1880</v>
      </c>
      <c r="M14059" t="s">
        <v>19767</v>
      </c>
      <c r="N14059" t="s">
        <v>51325</v>
      </c>
      <c r="O14059" s="76" t="s">
        <v>4374</v>
      </c>
      <c r="P14059" s="82">
        <v>1061</v>
      </c>
      <c r="Q14059" s="82" t="s">
        <v>72645</v>
      </c>
      <c r="R14059"/>
    </row>
    <row r="14060" spans="12:18" x14ac:dyDescent="0.25">
      <c r="L14060" t="s">
        <v>1880</v>
      </c>
      <c r="M14060" t="s">
        <v>35047</v>
      </c>
      <c r="N14060" t="s">
        <v>51326</v>
      </c>
      <c r="O14060" s="76" t="s">
        <v>4356</v>
      </c>
      <c r="P14060" s="82">
        <v>2878</v>
      </c>
      <c r="Q14060" s="82" t="s">
        <v>74238</v>
      </c>
      <c r="R14060"/>
    </row>
    <row r="14061" spans="12:18" x14ac:dyDescent="0.25">
      <c r="L14061" t="s">
        <v>1880</v>
      </c>
      <c r="M14061" t="s">
        <v>35048</v>
      </c>
      <c r="N14061" t="s">
        <v>51327</v>
      </c>
      <c r="O14061" s="76" t="s">
        <v>4356</v>
      </c>
      <c r="P14061" s="82">
        <v>3313</v>
      </c>
      <c r="Q14061" s="82" t="s">
        <v>74239</v>
      </c>
      <c r="R14061"/>
    </row>
    <row r="14062" spans="12:18" x14ac:dyDescent="0.25">
      <c r="L14062" t="s">
        <v>1880</v>
      </c>
      <c r="M14062" t="s">
        <v>19865</v>
      </c>
      <c r="N14062" t="s">
        <v>51328</v>
      </c>
      <c r="O14062" s="76" t="s">
        <v>4356</v>
      </c>
      <c r="P14062" s="82">
        <v>1809</v>
      </c>
      <c r="Q14062" s="82" t="s">
        <v>74445</v>
      </c>
      <c r="R14062"/>
    </row>
    <row r="14063" spans="12:18" x14ac:dyDescent="0.25">
      <c r="L14063" t="s">
        <v>1880</v>
      </c>
      <c r="M14063" t="s">
        <v>11436</v>
      </c>
      <c r="N14063" t="s">
        <v>51329</v>
      </c>
      <c r="O14063" s="76" t="s">
        <v>4356</v>
      </c>
      <c r="P14063" s="82">
        <v>1809</v>
      </c>
      <c r="Q14063" s="82" t="s">
        <v>74240</v>
      </c>
      <c r="R14063"/>
    </row>
    <row r="14064" spans="12:18" x14ac:dyDescent="0.25">
      <c r="L14064" t="s">
        <v>1880</v>
      </c>
      <c r="M14064" t="s">
        <v>35049</v>
      </c>
      <c r="N14064" t="s">
        <v>51330</v>
      </c>
      <c r="O14064" s="76" t="s">
        <v>4356</v>
      </c>
      <c r="P14064" s="82">
        <v>1472</v>
      </c>
      <c r="Q14064" s="82" t="s">
        <v>74241</v>
      </c>
      <c r="R14064"/>
    </row>
    <row r="14065" spans="12:18" x14ac:dyDescent="0.25">
      <c r="L14065" t="s">
        <v>1880</v>
      </c>
      <c r="M14065" t="s">
        <v>19768</v>
      </c>
      <c r="N14065" t="s">
        <v>51331</v>
      </c>
      <c r="O14065" s="76" t="s">
        <v>4356</v>
      </c>
      <c r="P14065" s="82">
        <v>376</v>
      </c>
      <c r="Q14065" s="82" t="s">
        <v>74242</v>
      </c>
      <c r="R14065"/>
    </row>
    <row r="14066" spans="12:18" x14ac:dyDescent="0.25">
      <c r="L14066" t="s">
        <v>1880</v>
      </c>
      <c r="M14066" t="s">
        <v>11438</v>
      </c>
      <c r="N14066" t="s">
        <v>51332</v>
      </c>
      <c r="O14066" s="76" t="s">
        <v>4374</v>
      </c>
      <c r="P14066" s="82">
        <v>1484</v>
      </c>
      <c r="Q14066" s="82" t="s">
        <v>72645</v>
      </c>
      <c r="R14066"/>
    </row>
    <row r="14067" spans="12:18" x14ac:dyDescent="0.25">
      <c r="L14067" t="s">
        <v>1880</v>
      </c>
      <c r="M14067" t="s">
        <v>35050</v>
      </c>
      <c r="N14067" t="s">
        <v>51333</v>
      </c>
      <c r="O14067" s="76" t="s">
        <v>4366</v>
      </c>
      <c r="P14067" s="82">
        <v>190</v>
      </c>
      <c r="Q14067" s="82" t="s">
        <v>74243</v>
      </c>
      <c r="R14067"/>
    </row>
    <row r="14068" spans="12:18" x14ac:dyDescent="0.25">
      <c r="L14068" t="s">
        <v>1880</v>
      </c>
      <c r="M14068" t="s">
        <v>9322</v>
      </c>
      <c r="N14068" t="s">
        <v>51334</v>
      </c>
      <c r="O14068" s="76" t="s">
        <v>4356</v>
      </c>
      <c r="P14068" s="82">
        <v>3000</v>
      </c>
      <c r="Q14068" s="82" t="s">
        <v>74388</v>
      </c>
      <c r="R14068"/>
    </row>
    <row r="14069" spans="12:18" x14ac:dyDescent="0.25">
      <c r="L14069" t="s">
        <v>1880</v>
      </c>
      <c r="M14069" t="s">
        <v>35051</v>
      </c>
      <c r="N14069" t="s">
        <v>51335</v>
      </c>
      <c r="O14069" s="76" t="s">
        <v>4366</v>
      </c>
      <c r="P14069" s="82">
        <v>197</v>
      </c>
      <c r="Q14069" s="82" t="s">
        <v>74245</v>
      </c>
      <c r="R14069"/>
    </row>
    <row r="14070" spans="12:18" x14ac:dyDescent="0.25">
      <c r="L14070" t="s">
        <v>1880</v>
      </c>
      <c r="M14070" t="s">
        <v>9282</v>
      </c>
      <c r="N14070" t="s">
        <v>51336</v>
      </c>
      <c r="O14070" s="76" t="s">
        <v>4374</v>
      </c>
      <c r="P14070" s="82">
        <v>1886</v>
      </c>
      <c r="Q14070" s="82" t="s">
        <v>72645</v>
      </c>
      <c r="R14070"/>
    </row>
    <row r="14071" spans="12:18" x14ac:dyDescent="0.25">
      <c r="L14071" t="s">
        <v>1880</v>
      </c>
      <c r="M14071" t="s">
        <v>9284</v>
      </c>
      <c r="N14071" t="s">
        <v>51337</v>
      </c>
      <c r="O14071" s="76" t="s">
        <v>4374</v>
      </c>
      <c r="P14071" s="82">
        <v>1682</v>
      </c>
      <c r="Q14071" s="82" t="s">
        <v>72645</v>
      </c>
      <c r="R14071"/>
    </row>
    <row r="14072" spans="12:18" x14ac:dyDescent="0.25">
      <c r="L14072" t="s">
        <v>1880</v>
      </c>
      <c r="M14072" t="s">
        <v>19770</v>
      </c>
      <c r="N14072" t="s">
        <v>51338</v>
      </c>
      <c r="O14072" s="76" t="s">
        <v>4366</v>
      </c>
      <c r="P14072" s="82">
        <v>20</v>
      </c>
      <c r="Q14072" s="82" t="s">
        <v>74248</v>
      </c>
      <c r="R14072"/>
    </row>
    <row r="14073" spans="12:18" x14ac:dyDescent="0.25">
      <c r="L14073" t="s">
        <v>1880</v>
      </c>
      <c r="M14073" t="s">
        <v>5230</v>
      </c>
      <c r="N14073" t="s">
        <v>51339</v>
      </c>
      <c r="O14073" s="76" t="s">
        <v>4356</v>
      </c>
      <c r="P14073" s="82">
        <v>548</v>
      </c>
      <c r="Q14073" s="82" t="s">
        <v>74249</v>
      </c>
      <c r="R14073"/>
    </row>
    <row r="14074" spans="12:18" x14ac:dyDescent="0.25">
      <c r="L14074" t="s">
        <v>1880</v>
      </c>
      <c r="M14074" t="s">
        <v>7262</v>
      </c>
      <c r="N14074" t="s">
        <v>51340</v>
      </c>
      <c r="O14074" s="76" t="s">
        <v>4356</v>
      </c>
      <c r="P14074" s="82">
        <v>638</v>
      </c>
      <c r="Q14074" s="82" t="s">
        <v>74250</v>
      </c>
      <c r="R14074"/>
    </row>
    <row r="14075" spans="12:18" x14ac:dyDescent="0.25">
      <c r="L14075" t="s">
        <v>1880</v>
      </c>
      <c r="M14075" t="s">
        <v>5365</v>
      </c>
      <c r="N14075" t="s">
        <v>51341</v>
      </c>
      <c r="O14075" s="76" t="s">
        <v>4356</v>
      </c>
      <c r="P14075" s="82">
        <v>4921</v>
      </c>
      <c r="Q14075" s="82" t="s">
        <v>74251</v>
      </c>
      <c r="R14075"/>
    </row>
    <row r="14076" spans="12:18" x14ac:dyDescent="0.25">
      <c r="L14076" t="s">
        <v>1880</v>
      </c>
      <c r="M14076" t="s">
        <v>19773</v>
      </c>
      <c r="N14076" t="s">
        <v>51342</v>
      </c>
      <c r="O14076" s="76" t="s">
        <v>4356</v>
      </c>
      <c r="P14076" s="82">
        <v>1121</v>
      </c>
      <c r="Q14076" s="82" t="s">
        <v>74252</v>
      </c>
      <c r="R14076"/>
    </row>
    <row r="14077" spans="12:18" x14ac:dyDescent="0.25">
      <c r="L14077" t="s">
        <v>1880</v>
      </c>
      <c r="M14077" t="s">
        <v>9285</v>
      </c>
      <c r="N14077" t="s">
        <v>51343</v>
      </c>
      <c r="O14077" s="76" t="s">
        <v>4356</v>
      </c>
      <c r="P14077" s="82">
        <v>92</v>
      </c>
      <c r="Q14077" s="82" t="s">
        <v>74253</v>
      </c>
      <c r="R14077"/>
    </row>
    <row r="14078" spans="12:18" x14ac:dyDescent="0.25">
      <c r="L14078" t="s">
        <v>1880</v>
      </c>
      <c r="M14078" t="s">
        <v>19775</v>
      </c>
      <c r="N14078" t="s">
        <v>51344</v>
      </c>
      <c r="O14078" s="76" t="s">
        <v>4356</v>
      </c>
      <c r="P14078" s="82">
        <v>990</v>
      </c>
      <c r="Q14078" s="82" t="s">
        <v>74254</v>
      </c>
      <c r="R14078"/>
    </row>
    <row r="14079" spans="12:18" x14ac:dyDescent="0.25">
      <c r="L14079" t="s">
        <v>1880</v>
      </c>
      <c r="M14079" t="s">
        <v>8128</v>
      </c>
      <c r="N14079" t="s">
        <v>51345</v>
      </c>
      <c r="O14079" s="76" t="s">
        <v>4356</v>
      </c>
      <c r="P14079" s="82">
        <v>598</v>
      </c>
      <c r="Q14079" s="82" t="s">
        <v>74255</v>
      </c>
      <c r="R14079"/>
    </row>
    <row r="14080" spans="12:18" x14ac:dyDescent="0.25">
      <c r="L14080" t="s">
        <v>1880</v>
      </c>
      <c r="M14080" t="s">
        <v>11442</v>
      </c>
      <c r="N14080" t="s">
        <v>51346</v>
      </c>
      <c r="O14080" s="76" t="s">
        <v>4374</v>
      </c>
      <c r="P14080" s="82">
        <v>3072</v>
      </c>
      <c r="Q14080" s="82" t="s">
        <v>72645</v>
      </c>
      <c r="R14080"/>
    </row>
    <row r="14081" spans="12:18" x14ac:dyDescent="0.25">
      <c r="L14081" t="s">
        <v>1880</v>
      </c>
      <c r="M14081" t="s">
        <v>7419</v>
      </c>
      <c r="N14081" t="s">
        <v>51347</v>
      </c>
      <c r="O14081" s="76" t="s">
        <v>4366</v>
      </c>
      <c r="P14081" s="82">
        <v>126</v>
      </c>
      <c r="Q14081" s="82" t="s">
        <v>74256</v>
      </c>
      <c r="R14081"/>
    </row>
    <row r="14082" spans="12:18" x14ac:dyDescent="0.25">
      <c r="L14082" t="s">
        <v>1880</v>
      </c>
      <c r="M14082" t="s">
        <v>21433</v>
      </c>
      <c r="N14082" t="s">
        <v>51348</v>
      </c>
      <c r="O14082" s="76" t="s">
        <v>4356</v>
      </c>
      <c r="P14082" s="82">
        <v>116</v>
      </c>
      <c r="Q14082" s="82" t="s">
        <v>74257</v>
      </c>
      <c r="R14082"/>
    </row>
    <row r="14083" spans="12:18" x14ac:dyDescent="0.25">
      <c r="L14083" t="s">
        <v>1880</v>
      </c>
      <c r="M14083" t="s">
        <v>9286</v>
      </c>
      <c r="N14083" t="s">
        <v>51349</v>
      </c>
      <c r="O14083" s="76" t="s">
        <v>4356</v>
      </c>
      <c r="P14083" s="82">
        <v>1008</v>
      </c>
      <c r="Q14083" s="82" t="s">
        <v>74258</v>
      </c>
      <c r="R14083"/>
    </row>
    <row r="14084" spans="12:18" x14ac:dyDescent="0.25">
      <c r="L14084" t="s">
        <v>1880</v>
      </c>
      <c r="M14084" t="s">
        <v>11444</v>
      </c>
      <c r="N14084" t="s">
        <v>51350</v>
      </c>
      <c r="O14084" s="76" t="s">
        <v>4356</v>
      </c>
      <c r="P14084" s="82">
        <v>1544</v>
      </c>
      <c r="Q14084" s="82" t="s">
        <v>74259</v>
      </c>
      <c r="R14084"/>
    </row>
    <row r="14085" spans="12:18" x14ac:dyDescent="0.25">
      <c r="L14085" t="s">
        <v>1880</v>
      </c>
      <c r="M14085" t="s">
        <v>19777</v>
      </c>
      <c r="N14085" t="s">
        <v>51351</v>
      </c>
      <c r="O14085" s="76" t="s">
        <v>4356</v>
      </c>
      <c r="P14085" s="82">
        <v>1419</v>
      </c>
      <c r="Q14085" s="82" t="s">
        <v>74260</v>
      </c>
      <c r="R14085"/>
    </row>
    <row r="14086" spans="12:18" x14ac:dyDescent="0.25">
      <c r="L14086" t="s">
        <v>1880</v>
      </c>
      <c r="M14086" t="s">
        <v>19779</v>
      </c>
      <c r="N14086" t="s">
        <v>51352</v>
      </c>
      <c r="O14086" s="76" t="s">
        <v>4450</v>
      </c>
      <c r="P14086" s="82">
        <v>2386</v>
      </c>
      <c r="Q14086" s="82" t="s">
        <v>72645</v>
      </c>
      <c r="R14086"/>
    </row>
    <row r="14087" spans="12:18" x14ac:dyDescent="0.25">
      <c r="L14087" t="s">
        <v>1880</v>
      </c>
      <c r="M14087" t="s">
        <v>9287</v>
      </c>
      <c r="N14087" t="s">
        <v>51353</v>
      </c>
      <c r="O14087" s="76" t="s">
        <v>4356</v>
      </c>
      <c r="P14087" s="82">
        <v>963</v>
      </c>
      <c r="Q14087" s="82" t="s">
        <v>74261</v>
      </c>
      <c r="R14087"/>
    </row>
    <row r="14088" spans="12:18" x14ac:dyDescent="0.25">
      <c r="L14088" t="s">
        <v>1880</v>
      </c>
      <c r="M14088" t="s">
        <v>21434</v>
      </c>
      <c r="N14088" t="s">
        <v>51354</v>
      </c>
      <c r="O14088" s="76" t="s">
        <v>4356</v>
      </c>
      <c r="P14088" s="82">
        <v>145</v>
      </c>
      <c r="Q14088" s="82" t="s">
        <v>74262</v>
      </c>
      <c r="R14088"/>
    </row>
    <row r="14089" spans="12:18" x14ac:dyDescent="0.25">
      <c r="L14089" t="s">
        <v>1880</v>
      </c>
      <c r="M14089" t="s">
        <v>11445</v>
      </c>
      <c r="N14089" t="s">
        <v>51355</v>
      </c>
      <c r="O14089" s="76" t="s">
        <v>4356</v>
      </c>
      <c r="P14089" s="82">
        <v>1096</v>
      </c>
      <c r="Q14089" s="82" t="s">
        <v>74263</v>
      </c>
      <c r="R14089"/>
    </row>
    <row r="14090" spans="12:18" x14ac:dyDescent="0.25">
      <c r="L14090" t="s">
        <v>1880</v>
      </c>
      <c r="M14090" t="s">
        <v>11447</v>
      </c>
      <c r="N14090" t="s">
        <v>51356</v>
      </c>
      <c r="O14090" s="76" t="s">
        <v>4356</v>
      </c>
      <c r="P14090" s="82">
        <v>294</v>
      </c>
      <c r="Q14090" s="82" t="s">
        <v>74264</v>
      </c>
      <c r="R14090"/>
    </row>
    <row r="14091" spans="12:18" x14ac:dyDescent="0.25">
      <c r="L14091" t="s">
        <v>1880</v>
      </c>
      <c r="M14091" t="s">
        <v>19781</v>
      </c>
      <c r="N14091" t="s">
        <v>51357</v>
      </c>
      <c r="O14091" s="76" t="s">
        <v>4356</v>
      </c>
      <c r="P14091" s="82">
        <v>1375</v>
      </c>
      <c r="Q14091" s="82" t="s">
        <v>74266</v>
      </c>
      <c r="R14091"/>
    </row>
    <row r="14092" spans="12:18" x14ac:dyDescent="0.25">
      <c r="L14092" t="s">
        <v>1880</v>
      </c>
      <c r="M14092" t="s">
        <v>11451</v>
      </c>
      <c r="N14092" t="s">
        <v>51358</v>
      </c>
      <c r="O14092" s="76" t="s">
        <v>4374</v>
      </c>
      <c r="P14092" s="82">
        <v>28387</v>
      </c>
      <c r="Q14092" s="82" t="s">
        <v>72645</v>
      </c>
      <c r="R14092"/>
    </row>
    <row r="14093" spans="12:18" x14ac:dyDescent="0.25">
      <c r="L14093" t="s">
        <v>1880</v>
      </c>
      <c r="M14093" t="s">
        <v>19786</v>
      </c>
      <c r="N14093" t="s">
        <v>51359</v>
      </c>
      <c r="O14093" s="76" t="s">
        <v>4356</v>
      </c>
      <c r="P14093" s="82">
        <v>1512</v>
      </c>
      <c r="Q14093" s="82" t="s">
        <v>74268</v>
      </c>
      <c r="R14093"/>
    </row>
    <row r="14094" spans="12:18" x14ac:dyDescent="0.25">
      <c r="L14094" t="s">
        <v>1880</v>
      </c>
      <c r="M14094" t="s">
        <v>21435</v>
      </c>
      <c r="N14094" t="s">
        <v>51360</v>
      </c>
      <c r="O14094" s="76" t="s">
        <v>4356</v>
      </c>
      <c r="P14094" s="82">
        <v>626</v>
      </c>
      <c r="Q14094" s="82" t="s">
        <v>74269</v>
      </c>
      <c r="R14094"/>
    </row>
    <row r="14095" spans="12:18" x14ac:dyDescent="0.25">
      <c r="L14095" t="s">
        <v>1880</v>
      </c>
      <c r="M14095" t="s">
        <v>35052</v>
      </c>
      <c r="N14095" t="s">
        <v>51361</v>
      </c>
      <c r="O14095" s="76" t="s">
        <v>4356</v>
      </c>
      <c r="P14095" s="82">
        <v>93</v>
      </c>
      <c r="Q14095" s="82" t="s">
        <v>74270</v>
      </c>
      <c r="R14095"/>
    </row>
    <row r="14096" spans="12:18" x14ac:dyDescent="0.25">
      <c r="L14096" t="s">
        <v>1880</v>
      </c>
      <c r="M14096" t="s">
        <v>19788</v>
      </c>
      <c r="N14096" t="s">
        <v>51362</v>
      </c>
      <c r="O14096" s="76" t="s">
        <v>4374</v>
      </c>
      <c r="P14096" s="82">
        <v>684</v>
      </c>
      <c r="Q14096" s="82" t="s">
        <v>72645</v>
      </c>
      <c r="R14096"/>
    </row>
    <row r="14097" spans="12:18" x14ac:dyDescent="0.25">
      <c r="L14097" t="s">
        <v>1880</v>
      </c>
      <c r="M14097" t="s">
        <v>9288</v>
      </c>
      <c r="N14097" t="s">
        <v>51363</v>
      </c>
      <c r="O14097" s="76" t="s">
        <v>4356</v>
      </c>
      <c r="P14097" s="82">
        <v>2132</v>
      </c>
      <c r="Q14097" s="82" t="s">
        <v>74271</v>
      </c>
      <c r="R14097"/>
    </row>
    <row r="14098" spans="12:18" x14ac:dyDescent="0.25">
      <c r="L14098" t="s">
        <v>1880</v>
      </c>
      <c r="M14098" t="s">
        <v>21436</v>
      </c>
      <c r="N14098" t="s">
        <v>51364</v>
      </c>
      <c r="O14098" s="76" t="s">
        <v>4374</v>
      </c>
      <c r="P14098" s="82">
        <v>2556</v>
      </c>
      <c r="Q14098" s="82" t="s">
        <v>72645</v>
      </c>
      <c r="R14098"/>
    </row>
    <row r="14099" spans="12:18" x14ac:dyDescent="0.25">
      <c r="L14099" t="s">
        <v>1880</v>
      </c>
      <c r="M14099" t="s">
        <v>9975</v>
      </c>
      <c r="N14099" t="s">
        <v>51365</v>
      </c>
      <c r="O14099" s="76" t="s">
        <v>4356</v>
      </c>
      <c r="P14099" s="82">
        <v>144</v>
      </c>
      <c r="Q14099" s="82" t="s">
        <v>74272</v>
      </c>
      <c r="R14099"/>
    </row>
    <row r="14100" spans="12:18" x14ac:dyDescent="0.25">
      <c r="L14100" t="s">
        <v>1880</v>
      </c>
      <c r="M14100" t="s">
        <v>19791</v>
      </c>
      <c r="N14100" t="s">
        <v>51366</v>
      </c>
      <c r="O14100" s="76" t="s">
        <v>4356</v>
      </c>
      <c r="P14100" s="82">
        <v>423</v>
      </c>
      <c r="Q14100" s="82" t="s">
        <v>74274</v>
      </c>
      <c r="R14100"/>
    </row>
    <row r="14101" spans="12:18" x14ac:dyDescent="0.25">
      <c r="L14101" t="s">
        <v>1880</v>
      </c>
      <c r="M14101" t="s">
        <v>21437</v>
      </c>
      <c r="N14101" t="s">
        <v>51367</v>
      </c>
      <c r="O14101" s="76" t="s">
        <v>4356</v>
      </c>
      <c r="P14101" s="82">
        <v>2984</v>
      </c>
      <c r="Q14101" s="82" t="s">
        <v>74275</v>
      </c>
      <c r="R14101"/>
    </row>
    <row r="14102" spans="12:18" x14ac:dyDescent="0.25">
      <c r="L14102" t="s">
        <v>1880</v>
      </c>
      <c r="M14102" t="s">
        <v>11453</v>
      </c>
      <c r="N14102" t="s">
        <v>51368</v>
      </c>
      <c r="O14102" s="76" t="s">
        <v>4356</v>
      </c>
      <c r="P14102" s="82">
        <v>2075</v>
      </c>
      <c r="Q14102" s="82" t="s">
        <v>74276</v>
      </c>
      <c r="R14102"/>
    </row>
    <row r="14103" spans="12:18" x14ac:dyDescent="0.25">
      <c r="L14103" t="s">
        <v>1880</v>
      </c>
      <c r="M14103" t="s">
        <v>35055</v>
      </c>
      <c r="N14103" t="s">
        <v>51369</v>
      </c>
      <c r="O14103" s="76" t="s">
        <v>4356</v>
      </c>
      <c r="P14103" s="82">
        <v>180</v>
      </c>
      <c r="Q14103" s="82" t="s">
        <v>74277</v>
      </c>
      <c r="R14103"/>
    </row>
    <row r="14104" spans="12:18" x14ac:dyDescent="0.25">
      <c r="L14104" t="s">
        <v>1880</v>
      </c>
      <c r="M14104" t="s">
        <v>9289</v>
      </c>
      <c r="N14104" t="s">
        <v>51370</v>
      </c>
      <c r="O14104" s="76" t="s">
        <v>4356</v>
      </c>
      <c r="P14104" s="82">
        <v>1674</v>
      </c>
      <c r="Q14104" s="82" t="s">
        <v>74278</v>
      </c>
      <c r="R14104"/>
    </row>
    <row r="14105" spans="12:18" x14ac:dyDescent="0.25">
      <c r="L14105" t="s">
        <v>1880</v>
      </c>
      <c r="M14105" t="s">
        <v>21438</v>
      </c>
      <c r="N14105" t="s">
        <v>51371</v>
      </c>
      <c r="O14105" s="76" t="s">
        <v>4374</v>
      </c>
      <c r="P14105" s="82">
        <v>3007</v>
      </c>
      <c r="Q14105" s="82" t="s">
        <v>72645</v>
      </c>
      <c r="R14105"/>
    </row>
    <row r="14106" spans="12:18" x14ac:dyDescent="0.25">
      <c r="L14106" t="s">
        <v>1880</v>
      </c>
      <c r="M14106" t="s">
        <v>19793</v>
      </c>
      <c r="N14106" t="s">
        <v>51372</v>
      </c>
      <c r="O14106" s="76" t="s">
        <v>4374</v>
      </c>
      <c r="P14106" s="82">
        <v>1226</v>
      </c>
      <c r="Q14106" s="82" t="s">
        <v>72645</v>
      </c>
      <c r="R14106"/>
    </row>
    <row r="14107" spans="12:18" x14ac:dyDescent="0.25">
      <c r="L14107" t="s">
        <v>1880</v>
      </c>
      <c r="M14107" t="s">
        <v>19794</v>
      </c>
      <c r="N14107" t="s">
        <v>51373</v>
      </c>
      <c r="O14107" s="76" t="s">
        <v>4356</v>
      </c>
      <c r="P14107" s="82">
        <v>1400</v>
      </c>
      <c r="Q14107" s="82" t="s">
        <v>74279</v>
      </c>
      <c r="R14107"/>
    </row>
    <row r="14108" spans="12:18" x14ac:dyDescent="0.25">
      <c r="L14108" t="s">
        <v>1880</v>
      </c>
      <c r="M14108" t="s">
        <v>35137</v>
      </c>
      <c r="N14108" t="s">
        <v>51374</v>
      </c>
      <c r="O14108" s="76" t="s">
        <v>4366</v>
      </c>
      <c r="P14108" s="82">
        <v>422</v>
      </c>
      <c r="Q14108" s="82" t="s">
        <v>74639</v>
      </c>
      <c r="R14108"/>
    </row>
    <row r="14109" spans="12:18" x14ac:dyDescent="0.25">
      <c r="L14109" t="s">
        <v>1880</v>
      </c>
      <c r="M14109" t="s">
        <v>21439</v>
      </c>
      <c r="N14109" t="s">
        <v>51375</v>
      </c>
      <c r="O14109" s="76" t="s">
        <v>4374</v>
      </c>
      <c r="P14109" s="82">
        <v>2589</v>
      </c>
      <c r="Q14109" s="82" t="s">
        <v>74280</v>
      </c>
      <c r="R14109"/>
    </row>
    <row r="14110" spans="12:18" x14ac:dyDescent="0.25">
      <c r="L14110" t="s">
        <v>1880</v>
      </c>
      <c r="M14110" t="s">
        <v>11454</v>
      </c>
      <c r="N14110" t="s">
        <v>51376</v>
      </c>
      <c r="O14110" s="76" t="s">
        <v>4366</v>
      </c>
      <c r="P14110" s="82">
        <v>203</v>
      </c>
      <c r="Q14110" s="82" t="s">
        <v>74281</v>
      </c>
      <c r="R14110"/>
    </row>
    <row r="14111" spans="12:18" x14ac:dyDescent="0.25">
      <c r="L14111" t="s">
        <v>1880</v>
      </c>
      <c r="M14111" t="s">
        <v>19798</v>
      </c>
      <c r="N14111" t="s">
        <v>51377</v>
      </c>
      <c r="O14111" s="76" t="s">
        <v>4356</v>
      </c>
      <c r="P14111" s="82">
        <v>337</v>
      </c>
      <c r="Q14111" s="82" t="s">
        <v>74282</v>
      </c>
      <c r="R14111"/>
    </row>
    <row r="14112" spans="12:18" x14ac:dyDescent="0.25">
      <c r="L14112" t="s">
        <v>1880</v>
      </c>
      <c r="M14112" t="s">
        <v>9290</v>
      </c>
      <c r="N14112" t="s">
        <v>51378</v>
      </c>
      <c r="O14112" s="76" t="s">
        <v>4356</v>
      </c>
      <c r="P14112" s="82">
        <v>3010</v>
      </c>
      <c r="Q14112" s="82" t="s">
        <v>74283</v>
      </c>
      <c r="R14112"/>
    </row>
    <row r="14113" spans="12:18" x14ac:dyDescent="0.25">
      <c r="L14113" t="s">
        <v>1880</v>
      </c>
      <c r="M14113" t="s">
        <v>9291</v>
      </c>
      <c r="N14113" t="s">
        <v>51379</v>
      </c>
      <c r="O14113" s="76" t="s">
        <v>4356</v>
      </c>
      <c r="P14113" s="82">
        <v>774</v>
      </c>
      <c r="Q14113" s="82" t="s">
        <v>74287</v>
      </c>
      <c r="R14113"/>
    </row>
    <row r="14114" spans="12:18" x14ac:dyDescent="0.25">
      <c r="L14114" t="s">
        <v>1880</v>
      </c>
      <c r="M14114" t="s">
        <v>9292</v>
      </c>
      <c r="N14114" t="s">
        <v>51380</v>
      </c>
      <c r="O14114" s="76" t="s">
        <v>4356</v>
      </c>
      <c r="P14114" s="82">
        <v>1911</v>
      </c>
      <c r="Q14114" s="82" t="s">
        <v>74288</v>
      </c>
      <c r="R14114"/>
    </row>
    <row r="14115" spans="12:18" x14ac:dyDescent="0.25">
      <c r="L14115" t="s">
        <v>1880</v>
      </c>
      <c r="M14115" t="s">
        <v>19800</v>
      </c>
      <c r="N14115" t="s">
        <v>51381</v>
      </c>
      <c r="O14115" s="76" t="s">
        <v>4356</v>
      </c>
      <c r="P14115" s="82">
        <v>1925</v>
      </c>
      <c r="Q14115" s="82" t="s">
        <v>74289</v>
      </c>
      <c r="R14115"/>
    </row>
    <row r="14116" spans="12:18" x14ac:dyDescent="0.25">
      <c r="L14116" t="s">
        <v>1880</v>
      </c>
      <c r="M14116" t="s">
        <v>35058</v>
      </c>
      <c r="N14116" t="s">
        <v>51382</v>
      </c>
      <c r="O14116" s="76" t="s">
        <v>4356</v>
      </c>
      <c r="P14116" s="82">
        <v>459</v>
      </c>
      <c r="Q14116" s="82" t="s">
        <v>74290</v>
      </c>
      <c r="R14116"/>
    </row>
    <row r="14117" spans="12:18" x14ac:dyDescent="0.25">
      <c r="L14117" t="s">
        <v>1880</v>
      </c>
      <c r="M14117" t="s">
        <v>21441</v>
      </c>
      <c r="N14117" t="s">
        <v>51383</v>
      </c>
      <c r="O14117" s="76" t="s">
        <v>4374</v>
      </c>
      <c r="P14117" s="82">
        <v>1438</v>
      </c>
      <c r="Q14117" s="82" t="s">
        <v>72645</v>
      </c>
      <c r="R14117"/>
    </row>
    <row r="14118" spans="12:18" x14ac:dyDescent="0.25">
      <c r="L14118" t="s">
        <v>1880</v>
      </c>
      <c r="M14118" t="s">
        <v>11456</v>
      </c>
      <c r="N14118" t="s">
        <v>51384</v>
      </c>
      <c r="O14118" s="76" t="s">
        <v>4374</v>
      </c>
      <c r="P14118" s="82">
        <v>9661</v>
      </c>
      <c r="Q14118" s="82" t="s">
        <v>72645</v>
      </c>
      <c r="R14118"/>
    </row>
    <row r="14119" spans="12:18" x14ac:dyDescent="0.25">
      <c r="L14119" t="s">
        <v>1880</v>
      </c>
      <c r="M14119" t="s">
        <v>35059</v>
      </c>
      <c r="N14119" t="s">
        <v>51385</v>
      </c>
      <c r="O14119" s="76" t="s">
        <v>4374</v>
      </c>
      <c r="P14119" s="82">
        <v>6048</v>
      </c>
      <c r="Q14119" s="82" t="s">
        <v>72645</v>
      </c>
      <c r="R14119"/>
    </row>
    <row r="14120" spans="12:18" x14ac:dyDescent="0.25">
      <c r="L14120" t="s">
        <v>1880</v>
      </c>
      <c r="M14120" t="s">
        <v>9293</v>
      </c>
      <c r="N14120" t="s">
        <v>51386</v>
      </c>
      <c r="O14120" s="76" t="s">
        <v>4356</v>
      </c>
      <c r="P14120" s="82">
        <v>406</v>
      </c>
      <c r="Q14120" s="82" t="s">
        <v>74291</v>
      </c>
      <c r="R14120"/>
    </row>
    <row r="14121" spans="12:18" x14ac:dyDescent="0.25">
      <c r="L14121" t="s">
        <v>1880</v>
      </c>
      <c r="M14121" t="s">
        <v>21442</v>
      </c>
      <c r="N14121" t="s">
        <v>51387</v>
      </c>
      <c r="O14121" s="76" t="s">
        <v>4356</v>
      </c>
      <c r="P14121" s="82">
        <v>232</v>
      </c>
      <c r="Q14121" s="82" t="s">
        <v>74292</v>
      </c>
      <c r="R14121"/>
    </row>
    <row r="14122" spans="12:18" x14ac:dyDescent="0.25">
      <c r="L14122" t="s">
        <v>1880</v>
      </c>
      <c r="M14122" t="s">
        <v>35060</v>
      </c>
      <c r="N14122" t="s">
        <v>51388</v>
      </c>
      <c r="O14122" s="76" t="s">
        <v>4356</v>
      </c>
      <c r="P14122" s="82">
        <v>267</v>
      </c>
      <c r="Q14122" s="82" t="s">
        <v>74293</v>
      </c>
      <c r="R14122"/>
    </row>
    <row r="14123" spans="12:18" x14ac:dyDescent="0.25">
      <c r="L14123" t="s">
        <v>1880</v>
      </c>
      <c r="M14123" t="s">
        <v>19802</v>
      </c>
      <c r="N14123" t="s">
        <v>51389</v>
      </c>
      <c r="O14123" s="76" t="s">
        <v>4356</v>
      </c>
      <c r="P14123" s="82">
        <v>716</v>
      </c>
      <c r="Q14123" s="82" t="s">
        <v>74294</v>
      </c>
      <c r="R14123"/>
    </row>
    <row r="14124" spans="12:18" x14ac:dyDescent="0.25">
      <c r="L14124" t="s">
        <v>1880</v>
      </c>
      <c r="M14124" t="s">
        <v>19889</v>
      </c>
      <c r="N14124" t="s">
        <v>51390</v>
      </c>
      <c r="O14124" s="76" t="s">
        <v>4366</v>
      </c>
      <c r="P14124" s="82">
        <v>449</v>
      </c>
      <c r="Q14124" s="82" t="s">
        <v>74563</v>
      </c>
      <c r="R14124"/>
    </row>
    <row r="14125" spans="12:18" x14ac:dyDescent="0.25">
      <c r="L14125" t="s">
        <v>1880</v>
      </c>
      <c r="M14125" t="s">
        <v>11459</v>
      </c>
      <c r="N14125" t="s">
        <v>51391</v>
      </c>
      <c r="O14125" s="76" t="s">
        <v>4366</v>
      </c>
      <c r="P14125" s="82">
        <v>88</v>
      </c>
      <c r="Q14125" s="82" t="s">
        <v>74295</v>
      </c>
      <c r="R14125"/>
    </row>
    <row r="14126" spans="12:18" x14ac:dyDescent="0.25">
      <c r="L14126" t="s">
        <v>1880</v>
      </c>
      <c r="M14126" t="s">
        <v>6340</v>
      </c>
      <c r="N14126" t="s">
        <v>51392</v>
      </c>
      <c r="O14126" s="76" t="s">
        <v>4356</v>
      </c>
      <c r="P14126" s="82">
        <v>440</v>
      </c>
      <c r="Q14126" s="82" t="s">
        <v>74296</v>
      </c>
      <c r="R14126"/>
    </row>
    <row r="14127" spans="12:18" x14ac:dyDescent="0.25">
      <c r="L14127" t="s">
        <v>1880</v>
      </c>
      <c r="M14127" t="s">
        <v>9442</v>
      </c>
      <c r="N14127" t="s">
        <v>51393</v>
      </c>
      <c r="O14127" s="76" t="s">
        <v>4356</v>
      </c>
      <c r="P14127" s="82">
        <v>2072</v>
      </c>
      <c r="Q14127" s="82" t="s">
        <v>74297</v>
      </c>
      <c r="R14127"/>
    </row>
    <row r="14128" spans="12:18" x14ac:dyDescent="0.25">
      <c r="L14128" t="s">
        <v>1880</v>
      </c>
      <c r="M14128" t="s">
        <v>11462</v>
      </c>
      <c r="N14128" t="s">
        <v>51394</v>
      </c>
      <c r="O14128" s="76" t="s">
        <v>4356</v>
      </c>
      <c r="P14128" s="82">
        <v>2512</v>
      </c>
      <c r="Q14128" s="82" t="s">
        <v>74298</v>
      </c>
      <c r="R14128"/>
    </row>
    <row r="14129" spans="12:18" x14ac:dyDescent="0.25">
      <c r="L14129" t="s">
        <v>1880</v>
      </c>
      <c r="M14129" t="s">
        <v>21443</v>
      </c>
      <c r="N14129" t="s">
        <v>51395</v>
      </c>
      <c r="O14129" s="76" t="s">
        <v>4374</v>
      </c>
      <c r="P14129" s="82">
        <v>4685</v>
      </c>
      <c r="Q14129" s="82" t="s">
        <v>72645</v>
      </c>
      <c r="R14129"/>
    </row>
    <row r="14130" spans="12:18" x14ac:dyDescent="0.25">
      <c r="L14130" t="s">
        <v>1880</v>
      </c>
      <c r="M14130" t="s">
        <v>21444</v>
      </c>
      <c r="N14130" t="s">
        <v>51396</v>
      </c>
      <c r="O14130" s="76" t="s">
        <v>4356</v>
      </c>
      <c r="P14130" s="82">
        <v>676</v>
      </c>
      <c r="Q14130" s="82" t="s">
        <v>74299</v>
      </c>
      <c r="R14130"/>
    </row>
    <row r="14131" spans="12:18" x14ac:dyDescent="0.25">
      <c r="L14131" t="s">
        <v>1880</v>
      </c>
      <c r="M14131" t="s">
        <v>18223</v>
      </c>
      <c r="N14131" t="s">
        <v>51397</v>
      </c>
      <c r="O14131" s="76" t="s">
        <v>4356</v>
      </c>
      <c r="P14131" s="82">
        <v>708</v>
      </c>
      <c r="Q14131" s="82" t="s">
        <v>74300</v>
      </c>
      <c r="R14131"/>
    </row>
    <row r="14132" spans="12:18" x14ac:dyDescent="0.25">
      <c r="L14132" t="s">
        <v>1880</v>
      </c>
      <c r="M14132" t="s">
        <v>9294</v>
      </c>
      <c r="N14132" t="s">
        <v>51398</v>
      </c>
      <c r="O14132" s="76" t="s">
        <v>4356</v>
      </c>
      <c r="P14132" s="82">
        <v>1024</v>
      </c>
      <c r="Q14132" s="82" t="s">
        <v>74302</v>
      </c>
      <c r="R14132"/>
    </row>
    <row r="14133" spans="12:18" x14ac:dyDescent="0.25">
      <c r="L14133" t="s">
        <v>1880</v>
      </c>
      <c r="M14133" t="s">
        <v>35061</v>
      </c>
      <c r="N14133" t="s">
        <v>51399</v>
      </c>
      <c r="O14133" s="76" t="s">
        <v>4356</v>
      </c>
      <c r="P14133" s="82">
        <v>596</v>
      </c>
      <c r="Q14133" s="82" t="s">
        <v>74303</v>
      </c>
      <c r="R14133"/>
    </row>
    <row r="14134" spans="12:18" x14ac:dyDescent="0.25">
      <c r="L14134" t="s">
        <v>1880</v>
      </c>
      <c r="M14134" t="s">
        <v>19804</v>
      </c>
      <c r="N14134" t="s">
        <v>51400</v>
      </c>
      <c r="O14134" s="76" t="s">
        <v>4366</v>
      </c>
      <c r="P14134" s="82">
        <v>305</v>
      </c>
      <c r="Q14134" s="82" t="s">
        <v>74304</v>
      </c>
      <c r="R14134"/>
    </row>
    <row r="14135" spans="12:18" x14ac:dyDescent="0.25">
      <c r="L14135" t="s">
        <v>1880</v>
      </c>
      <c r="M14135" t="s">
        <v>11466</v>
      </c>
      <c r="N14135" t="s">
        <v>51401</v>
      </c>
      <c r="O14135" s="76" t="s">
        <v>4356</v>
      </c>
      <c r="P14135" s="82">
        <v>1452</v>
      </c>
      <c r="Q14135" s="82" t="s">
        <v>74305</v>
      </c>
      <c r="R14135"/>
    </row>
    <row r="14136" spans="12:18" x14ac:dyDescent="0.25">
      <c r="L14136" t="s">
        <v>1880</v>
      </c>
      <c r="M14136" t="s">
        <v>9295</v>
      </c>
      <c r="N14136" t="s">
        <v>51402</v>
      </c>
      <c r="O14136" s="76" t="s">
        <v>4356</v>
      </c>
      <c r="P14136" s="82">
        <v>2337</v>
      </c>
      <c r="Q14136" s="82" t="s">
        <v>74306</v>
      </c>
      <c r="R14136"/>
    </row>
    <row r="14137" spans="12:18" x14ac:dyDescent="0.25">
      <c r="L14137" t="s">
        <v>1880</v>
      </c>
      <c r="M14137" t="s">
        <v>19806</v>
      </c>
      <c r="N14137" t="s">
        <v>51403</v>
      </c>
      <c r="O14137" s="76" t="s">
        <v>4356</v>
      </c>
      <c r="P14137" s="82">
        <v>329</v>
      </c>
      <c r="Q14137" s="82" t="s">
        <v>74307</v>
      </c>
      <c r="R14137"/>
    </row>
    <row r="14138" spans="12:18" x14ac:dyDescent="0.25">
      <c r="L14138" t="s">
        <v>1880</v>
      </c>
      <c r="M14138" t="s">
        <v>21445</v>
      </c>
      <c r="N14138" t="s">
        <v>51404</v>
      </c>
      <c r="O14138" s="76" t="s">
        <v>4374</v>
      </c>
      <c r="P14138" s="82">
        <v>1668</v>
      </c>
      <c r="Q14138" s="82" t="s">
        <v>72645</v>
      </c>
      <c r="R14138"/>
    </row>
    <row r="14139" spans="12:18" x14ac:dyDescent="0.25">
      <c r="L14139" t="s">
        <v>1880</v>
      </c>
      <c r="M14139" t="s">
        <v>19808</v>
      </c>
      <c r="N14139" t="s">
        <v>51405</v>
      </c>
      <c r="O14139" s="76" t="s">
        <v>4366</v>
      </c>
      <c r="P14139" s="82">
        <v>121</v>
      </c>
      <c r="Q14139" s="82" t="s">
        <v>74308</v>
      </c>
      <c r="R14139"/>
    </row>
    <row r="14140" spans="12:18" x14ac:dyDescent="0.25">
      <c r="L14140" t="s">
        <v>1880</v>
      </c>
      <c r="M14140" t="s">
        <v>9296</v>
      </c>
      <c r="N14140" t="s">
        <v>51406</v>
      </c>
      <c r="O14140" s="76" t="s">
        <v>4356</v>
      </c>
      <c r="P14140" s="82">
        <v>1064</v>
      </c>
      <c r="Q14140" s="82" t="s">
        <v>74309</v>
      </c>
      <c r="R14140"/>
    </row>
    <row r="14141" spans="12:18" x14ac:dyDescent="0.25">
      <c r="L14141" t="s">
        <v>1880</v>
      </c>
      <c r="M14141" t="s">
        <v>19809</v>
      </c>
      <c r="N14141" t="s">
        <v>51407</v>
      </c>
      <c r="O14141" s="76" t="s">
        <v>4356</v>
      </c>
      <c r="P14141" s="82">
        <v>2181</v>
      </c>
      <c r="Q14141" s="82" t="s">
        <v>74310</v>
      </c>
      <c r="R14141"/>
    </row>
    <row r="14142" spans="12:18" x14ac:dyDescent="0.25">
      <c r="L14142" t="s">
        <v>1880</v>
      </c>
      <c r="M14142" t="s">
        <v>7447</v>
      </c>
      <c r="N14142" t="s">
        <v>51408</v>
      </c>
      <c r="O14142" s="76" t="s">
        <v>4374</v>
      </c>
      <c r="P14142" s="82">
        <v>7932</v>
      </c>
      <c r="Q14142" s="82" t="s">
        <v>72645</v>
      </c>
      <c r="R14142"/>
    </row>
    <row r="14143" spans="12:18" x14ac:dyDescent="0.25">
      <c r="L14143" t="s">
        <v>1880</v>
      </c>
      <c r="M14143" t="s">
        <v>21446</v>
      </c>
      <c r="N14143" t="s">
        <v>51409</v>
      </c>
      <c r="O14143" s="76" t="s">
        <v>4366</v>
      </c>
      <c r="P14143" s="82">
        <v>101</v>
      </c>
      <c r="Q14143" s="82" t="s">
        <v>74311</v>
      </c>
      <c r="R14143"/>
    </row>
    <row r="14144" spans="12:18" x14ac:dyDescent="0.25">
      <c r="L14144" t="s">
        <v>1880</v>
      </c>
      <c r="M14144" t="s">
        <v>104730</v>
      </c>
      <c r="N14144" t="s">
        <v>104731</v>
      </c>
      <c r="O14144" s="76" t="s">
        <v>4356</v>
      </c>
      <c r="P14144" s="82">
        <v>543</v>
      </c>
      <c r="Q14144" s="82" t="s">
        <v>74312</v>
      </c>
      <c r="R14144"/>
    </row>
    <row r="14145" spans="12:18" x14ac:dyDescent="0.25">
      <c r="L14145" t="s">
        <v>1880</v>
      </c>
      <c r="M14145" t="s">
        <v>19811</v>
      </c>
      <c r="N14145" t="s">
        <v>51410</v>
      </c>
      <c r="O14145" s="76" t="s">
        <v>4374</v>
      </c>
      <c r="P14145" s="82">
        <v>1458</v>
      </c>
      <c r="Q14145" s="82" t="s">
        <v>72645</v>
      </c>
      <c r="R14145"/>
    </row>
    <row r="14146" spans="12:18" x14ac:dyDescent="0.25">
      <c r="L14146" t="s">
        <v>1880</v>
      </c>
      <c r="M14146" t="s">
        <v>11469</v>
      </c>
      <c r="N14146" t="s">
        <v>51411</v>
      </c>
      <c r="O14146" s="76" t="s">
        <v>4366</v>
      </c>
      <c r="P14146" s="82">
        <v>42</v>
      </c>
      <c r="Q14146" s="82" t="s">
        <v>74314</v>
      </c>
      <c r="R14146"/>
    </row>
    <row r="14147" spans="12:18" x14ac:dyDescent="0.25">
      <c r="L14147" t="s">
        <v>1880</v>
      </c>
      <c r="M14147" t="s">
        <v>9297</v>
      </c>
      <c r="N14147" t="s">
        <v>51412</v>
      </c>
      <c r="O14147" s="76" t="s">
        <v>4356</v>
      </c>
      <c r="P14147" s="82">
        <v>635</v>
      </c>
      <c r="Q14147" s="82" t="s">
        <v>74315</v>
      </c>
      <c r="R14147"/>
    </row>
    <row r="14148" spans="12:18" x14ac:dyDescent="0.25">
      <c r="L14148" t="s">
        <v>1880</v>
      </c>
      <c r="M14148" t="s">
        <v>21447</v>
      </c>
      <c r="N14148" t="s">
        <v>51413</v>
      </c>
      <c r="O14148" s="76" t="s">
        <v>4356</v>
      </c>
      <c r="P14148" s="82">
        <v>1574</v>
      </c>
      <c r="Q14148" s="82" t="s">
        <v>74316</v>
      </c>
      <c r="R14148"/>
    </row>
    <row r="14149" spans="12:18" x14ac:dyDescent="0.25">
      <c r="L14149" t="s">
        <v>1880</v>
      </c>
      <c r="M14149" t="s">
        <v>21449</v>
      </c>
      <c r="N14149" t="s">
        <v>51414</v>
      </c>
      <c r="O14149" s="76" t="s">
        <v>4356</v>
      </c>
      <c r="P14149" s="82">
        <v>2235</v>
      </c>
      <c r="Q14149" s="82" t="s">
        <v>74318</v>
      </c>
      <c r="R14149"/>
    </row>
    <row r="14150" spans="12:18" x14ac:dyDescent="0.25">
      <c r="L14150" t="s">
        <v>1880</v>
      </c>
      <c r="M14150" t="s">
        <v>21450</v>
      </c>
      <c r="N14150" t="s">
        <v>51415</v>
      </c>
      <c r="O14150" s="76" t="s">
        <v>4374</v>
      </c>
      <c r="P14150" s="82">
        <v>4013</v>
      </c>
      <c r="Q14150" s="82" t="s">
        <v>72645</v>
      </c>
      <c r="R14150"/>
    </row>
    <row r="14151" spans="12:18" x14ac:dyDescent="0.25">
      <c r="L14151" t="s">
        <v>1880</v>
      </c>
      <c r="M14151" t="s">
        <v>35063</v>
      </c>
      <c r="N14151" t="s">
        <v>51416</v>
      </c>
      <c r="O14151" s="76" t="s">
        <v>4366</v>
      </c>
      <c r="P14151" s="82">
        <v>165</v>
      </c>
      <c r="Q14151" s="82" t="s">
        <v>74319</v>
      </c>
      <c r="R14151"/>
    </row>
    <row r="14152" spans="12:18" x14ac:dyDescent="0.25">
      <c r="L14152" t="s">
        <v>1880</v>
      </c>
      <c r="M14152" t="s">
        <v>11471</v>
      </c>
      <c r="N14152" t="s">
        <v>51417</v>
      </c>
      <c r="O14152" s="76" t="s">
        <v>4356</v>
      </c>
      <c r="P14152" s="82">
        <v>486</v>
      </c>
      <c r="Q14152" s="82" t="s">
        <v>74320</v>
      </c>
      <c r="R14152"/>
    </row>
    <row r="14153" spans="12:18" x14ac:dyDescent="0.25">
      <c r="L14153" t="s">
        <v>1880</v>
      </c>
      <c r="M14153" t="s">
        <v>19812</v>
      </c>
      <c r="N14153" t="s">
        <v>51418</v>
      </c>
      <c r="O14153" s="76" t="s">
        <v>4356</v>
      </c>
      <c r="P14153" s="82">
        <v>354</v>
      </c>
      <c r="Q14153" s="82" t="s">
        <v>74321</v>
      </c>
      <c r="R14153"/>
    </row>
    <row r="14154" spans="12:18" x14ac:dyDescent="0.25">
      <c r="L14154" t="s">
        <v>1880</v>
      </c>
      <c r="M14154" t="s">
        <v>9299</v>
      </c>
      <c r="N14154" t="s">
        <v>51419</v>
      </c>
      <c r="O14154" s="76" t="s">
        <v>4374</v>
      </c>
      <c r="P14154" s="82">
        <v>4836</v>
      </c>
      <c r="Q14154" s="82" t="s">
        <v>72645</v>
      </c>
      <c r="R14154"/>
    </row>
    <row r="14155" spans="12:18" x14ac:dyDescent="0.25">
      <c r="L14155" t="s">
        <v>1880</v>
      </c>
      <c r="M14155" t="s">
        <v>35064</v>
      </c>
      <c r="N14155" t="s">
        <v>51420</v>
      </c>
      <c r="O14155" s="76" t="s">
        <v>4356</v>
      </c>
      <c r="P14155" s="82">
        <v>879</v>
      </c>
      <c r="Q14155" s="82" t="s">
        <v>74325</v>
      </c>
      <c r="R14155"/>
    </row>
    <row r="14156" spans="12:18" x14ac:dyDescent="0.25">
      <c r="L14156" t="s">
        <v>1880</v>
      </c>
      <c r="M14156" t="s">
        <v>19814</v>
      </c>
      <c r="N14156" t="s">
        <v>51421</v>
      </c>
      <c r="O14156" s="76" t="s">
        <v>4356</v>
      </c>
      <c r="P14156" s="82">
        <v>1276</v>
      </c>
      <c r="Q14156" s="82" t="s">
        <v>74326</v>
      </c>
      <c r="R14156"/>
    </row>
    <row r="14157" spans="12:18" x14ac:dyDescent="0.25">
      <c r="L14157" t="s">
        <v>1880</v>
      </c>
      <c r="M14157" t="s">
        <v>21451</v>
      </c>
      <c r="N14157" t="s">
        <v>51422</v>
      </c>
      <c r="O14157" s="76" t="s">
        <v>4356</v>
      </c>
      <c r="P14157" s="82">
        <v>508</v>
      </c>
      <c r="Q14157" s="82" t="s">
        <v>74327</v>
      </c>
      <c r="R14157"/>
    </row>
    <row r="14158" spans="12:18" x14ac:dyDescent="0.25">
      <c r="L14158" t="s">
        <v>1880</v>
      </c>
      <c r="M14158" t="s">
        <v>19816</v>
      </c>
      <c r="N14158" t="s">
        <v>51423</v>
      </c>
      <c r="O14158" s="76" t="s">
        <v>4356</v>
      </c>
      <c r="P14158" s="82">
        <v>438</v>
      </c>
      <c r="Q14158" s="82" t="s">
        <v>74328</v>
      </c>
      <c r="R14158"/>
    </row>
    <row r="14159" spans="12:18" x14ac:dyDescent="0.25">
      <c r="L14159" t="s">
        <v>1880</v>
      </c>
      <c r="M14159" t="s">
        <v>19818</v>
      </c>
      <c r="N14159" t="s">
        <v>51424</v>
      </c>
      <c r="O14159" s="76" t="s">
        <v>4356</v>
      </c>
      <c r="P14159" s="82">
        <v>3282</v>
      </c>
      <c r="Q14159" s="82" t="s">
        <v>74329</v>
      </c>
      <c r="R14159"/>
    </row>
    <row r="14160" spans="12:18" x14ac:dyDescent="0.25">
      <c r="L14160" t="s">
        <v>1880</v>
      </c>
      <c r="M14160" t="s">
        <v>9367</v>
      </c>
      <c r="N14160" t="s">
        <v>51425</v>
      </c>
      <c r="O14160" s="76" t="s">
        <v>4374</v>
      </c>
      <c r="P14160" s="82">
        <v>3339</v>
      </c>
      <c r="Q14160" s="82" t="s">
        <v>72645</v>
      </c>
      <c r="R14160"/>
    </row>
    <row r="14161" spans="12:18" x14ac:dyDescent="0.25">
      <c r="L14161" t="s">
        <v>1880</v>
      </c>
      <c r="M14161" t="s">
        <v>11475</v>
      </c>
      <c r="N14161" t="s">
        <v>51426</v>
      </c>
      <c r="O14161" s="76" t="s">
        <v>4356</v>
      </c>
      <c r="P14161" s="82">
        <v>1503</v>
      </c>
      <c r="Q14161" s="82" t="s">
        <v>74330</v>
      </c>
      <c r="R14161"/>
    </row>
    <row r="14162" spans="12:18" x14ac:dyDescent="0.25">
      <c r="L14162" t="s">
        <v>1880</v>
      </c>
      <c r="M14162" t="s">
        <v>19821</v>
      </c>
      <c r="N14162" t="s">
        <v>51427</v>
      </c>
      <c r="O14162" s="76" t="s">
        <v>4374</v>
      </c>
      <c r="P14162" s="82">
        <v>8247</v>
      </c>
      <c r="Q14162" s="82" t="s">
        <v>72645</v>
      </c>
      <c r="R14162"/>
    </row>
    <row r="14163" spans="12:18" x14ac:dyDescent="0.25">
      <c r="L14163" t="s">
        <v>1880</v>
      </c>
      <c r="M14163" t="s">
        <v>21452</v>
      </c>
      <c r="N14163" t="s">
        <v>51428</v>
      </c>
      <c r="O14163" s="76" t="s">
        <v>4356</v>
      </c>
      <c r="P14163" s="82">
        <v>745</v>
      </c>
      <c r="Q14163" s="82" t="s">
        <v>74331</v>
      </c>
      <c r="R14163"/>
    </row>
    <row r="14164" spans="12:18" x14ac:dyDescent="0.25">
      <c r="L14164" t="s">
        <v>1880</v>
      </c>
      <c r="M14164" t="s">
        <v>21453</v>
      </c>
      <c r="N14164" t="s">
        <v>51429</v>
      </c>
      <c r="O14164" s="76" t="s">
        <v>4356</v>
      </c>
      <c r="P14164" s="82">
        <v>2722</v>
      </c>
      <c r="Q14164" s="82" t="s">
        <v>74332</v>
      </c>
      <c r="R14164"/>
    </row>
    <row r="14165" spans="12:18" x14ac:dyDescent="0.25">
      <c r="L14165" t="s">
        <v>1880</v>
      </c>
      <c r="M14165" t="s">
        <v>11477</v>
      </c>
      <c r="N14165" t="s">
        <v>51430</v>
      </c>
      <c r="O14165" s="76" t="s">
        <v>4356</v>
      </c>
      <c r="P14165" s="82">
        <v>837</v>
      </c>
      <c r="Q14165" s="82" t="s">
        <v>74333</v>
      </c>
      <c r="R14165"/>
    </row>
    <row r="14166" spans="12:18" x14ac:dyDescent="0.25">
      <c r="L14166" t="s">
        <v>1880</v>
      </c>
      <c r="M14166" t="s">
        <v>35065</v>
      </c>
      <c r="N14166" t="s">
        <v>51431</v>
      </c>
      <c r="O14166" s="76" t="s">
        <v>4356</v>
      </c>
      <c r="P14166" s="82">
        <v>881</v>
      </c>
      <c r="Q14166" s="82" t="s">
        <v>74334</v>
      </c>
      <c r="R14166"/>
    </row>
    <row r="14167" spans="12:18" x14ac:dyDescent="0.25">
      <c r="L14167" t="s">
        <v>1880</v>
      </c>
      <c r="M14167" t="s">
        <v>9300</v>
      </c>
      <c r="N14167" t="s">
        <v>51432</v>
      </c>
      <c r="O14167" s="76" t="s">
        <v>4356</v>
      </c>
      <c r="P14167" s="82">
        <v>3167</v>
      </c>
      <c r="Q14167" s="82" t="s">
        <v>74335</v>
      </c>
      <c r="R14167"/>
    </row>
    <row r="14168" spans="12:18" x14ac:dyDescent="0.25">
      <c r="L14168" t="s">
        <v>1880</v>
      </c>
      <c r="M14168" t="s">
        <v>21454</v>
      </c>
      <c r="N14168" t="s">
        <v>51433</v>
      </c>
      <c r="O14168" s="76" t="s">
        <v>4374</v>
      </c>
      <c r="P14168" s="82">
        <v>1661</v>
      </c>
      <c r="Q14168" s="82" t="s">
        <v>72645</v>
      </c>
      <c r="R14168"/>
    </row>
    <row r="14169" spans="12:18" x14ac:dyDescent="0.25">
      <c r="L14169" t="s">
        <v>1880</v>
      </c>
      <c r="M14169" t="s">
        <v>9301</v>
      </c>
      <c r="N14169" t="s">
        <v>51434</v>
      </c>
      <c r="O14169" s="76" t="s">
        <v>4374</v>
      </c>
      <c r="P14169" s="82">
        <v>6745</v>
      </c>
      <c r="Q14169" s="82" t="s">
        <v>72645</v>
      </c>
      <c r="R14169"/>
    </row>
    <row r="14170" spans="12:18" x14ac:dyDescent="0.25">
      <c r="L14170" t="s">
        <v>1880</v>
      </c>
      <c r="M14170" t="s">
        <v>19823</v>
      </c>
      <c r="N14170" t="s">
        <v>51435</v>
      </c>
      <c r="O14170" s="76" t="s">
        <v>4450</v>
      </c>
      <c r="P14170" s="82">
        <v>36840</v>
      </c>
      <c r="Q14170" s="82" t="s">
        <v>72645</v>
      </c>
      <c r="R14170"/>
    </row>
    <row r="14171" spans="12:18" x14ac:dyDescent="0.25">
      <c r="L14171" t="s">
        <v>1880</v>
      </c>
      <c r="M14171" t="s">
        <v>11479</v>
      </c>
      <c r="N14171" t="s">
        <v>51436</v>
      </c>
      <c r="O14171" s="76" t="s">
        <v>4356</v>
      </c>
      <c r="P14171" s="82">
        <v>1434</v>
      </c>
      <c r="Q14171" s="82" t="s">
        <v>74336</v>
      </c>
      <c r="R14171"/>
    </row>
    <row r="14172" spans="12:18" x14ac:dyDescent="0.25">
      <c r="L14172" t="s">
        <v>1880</v>
      </c>
      <c r="M14172" t="s">
        <v>11481</v>
      </c>
      <c r="N14172" t="s">
        <v>51437</v>
      </c>
      <c r="O14172" s="76" t="s">
        <v>4356</v>
      </c>
      <c r="P14172" s="82">
        <v>465</v>
      </c>
      <c r="Q14172" s="82" t="s">
        <v>74337</v>
      </c>
      <c r="R14172"/>
    </row>
    <row r="14173" spans="12:18" x14ac:dyDescent="0.25">
      <c r="L14173" t="s">
        <v>1880</v>
      </c>
      <c r="M14173" t="s">
        <v>5792</v>
      </c>
      <c r="N14173" t="s">
        <v>51438</v>
      </c>
      <c r="O14173" s="76" t="s">
        <v>4366</v>
      </c>
      <c r="P14173" s="82">
        <v>230</v>
      </c>
      <c r="Q14173" s="82" t="s">
        <v>74338</v>
      </c>
      <c r="R14173"/>
    </row>
    <row r="14174" spans="12:18" x14ac:dyDescent="0.25">
      <c r="L14174" t="s">
        <v>1880</v>
      </c>
      <c r="M14174" t="s">
        <v>9302</v>
      </c>
      <c r="N14174" t="s">
        <v>51439</v>
      </c>
      <c r="O14174" s="76" t="s">
        <v>4356</v>
      </c>
      <c r="P14174" s="82">
        <v>1763</v>
      </c>
      <c r="Q14174" s="82" t="s">
        <v>74339</v>
      </c>
      <c r="R14174"/>
    </row>
    <row r="14175" spans="12:18" x14ac:dyDescent="0.25">
      <c r="L14175" t="s">
        <v>1880</v>
      </c>
      <c r="M14175" t="s">
        <v>19825</v>
      </c>
      <c r="N14175" t="s">
        <v>51440</v>
      </c>
      <c r="O14175" s="76" t="s">
        <v>4356</v>
      </c>
      <c r="P14175" s="82">
        <v>3365</v>
      </c>
      <c r="Q14175" s="82" t="s">
        <v>74341</v>
      </c>
      <c r="R14175"/>
    </row>
    <row r="14176" spans="12:18" x14ac:dyDescent="0.25">
      <c r="L14176" t="s">
        <v>1880</v>
      </c>
      <c r="M14176" t="s">
        <v>9304</v>
      </c>
      <c r="N14176" t="s">
        <v>51441</v>
      </c>
      <c r="O14176" s="76" t="s">
        <v>4450</v>
      </c>
      <c r="P14176" s="82">
        <v>10185</v>
      </c>
      <c r="Q14176" s="82" t="s">
        <v>72645</v>
      </c>
      <c r="R14176"/>
    </row>
    <row r="14177" spans="12:18" x14ac:dyDescent="0.25">
      <c r="L14177" t="s">
        <v>1880</v>
      </c>
      <c r="M14177" t="s">
        <v>19827</v>
      </c>
      <c r="N14177" t="s">
        <v>51442</v>
      </c>
      <c r="O14177" s="76" t="s">
        <v>4356</v>
      </c>
      <c r="P14177" s="82">
        <v>533</v>
      </c>
      <c r="Q14177" s="82" t="s">
        <v>74342</v>
      </c>
      <c r="R14177"/>
    </row>
    <row r="14178" spans="12:18" x14ac:dyDescent="0.25">
      <c r="L14178" t="s">
        <v>1880</v>
      </c>
      <c r="M14178" t="s">
        <v>35066</v>
      </c>
      <c r="N14178" t="s">
        <v>51443</v>
      </c>
      <c r="O14178" s="76" t="s">
        <v>4356</v>
      </c>
      <c r="P14178" s="82">
        <v>2252</v>
      </c>
      <c r="Q14178" s="82" t="s">
        <v>74343</v>
      </c>
      <c r="R14178"/>
    </row>
    <row r="14179" spans="12:18" x14ac:dyDescent="0.25">
      <c r="L14179" t="s">
        <v>1880</v>
      </c>
      <c r="M14179" t="s">
        <v>6352</v>
      </c>
      <c r="N14179" t="s">
        <v>51444</v>
      </c>
      <c r="O14179" s="76" t="s">
        <v>4356</v>
      </c>
      <c r="P14179" s="82">
        <v>1038</v>
      </c>
      <c r="Q14179" s="82" t="s">
        <v>74344</v>
      </c>
      <c r="R14179"/>
    </row>
    <row r="14180" spans="12:18" x14ac:dyDescent="0.25">
      <c r="L14180" t="s">
        <v>1880</v>
      </c>
      <c r="M14180" t="s">
        <v>9305</v>
      </c>
      <c r="N14180" t="s">
        <v>51445</v>
      </c>
      <c r="O14180" s="76" t="s">
        <v>4356</v>
      </c>
      <c r="P14180" s="82">
        <v>1445</v>
      </c>
      <c r="Q14180" s="82" t="s">
        <v>74345</v>
      </c>
      <c r="R14180"/>
    </row>
    <row r="14181" spans="12:18" x14ac:dyDescent="0.25">
      <c r="L14181" t="s">
        <v>1880</v>
      </c>
      <c r="M14181" t="s">
        <v>9307</v>
      </c>
      <c r="N14181" t="s">
        <v>51446</v>
      </c>
      <c r="O14181" s="76" t="s">
        <v>4356</v>
      </c>
      <c r="P14181" s="82">
        <v>524</v>
      </c>
      <c r="Q14181" s="82" t="s">
        <v>74348</v>
      </c>
      <c r="R14181"/>
    </row>
    <row r="14182" spans="12:18" x14ac:dyDescent="0.25">
      <c r="L14182" t="s">
        <v>1880</v>
      </c>
      <c r="M14182" t="s">
        <v>19831</v>
      </c>
      <c r="N14182" t="s">
        <v>51447</v>
      </c>
      <c r="O14182" s="76" t="s">
        <v>4450</v>
      </c>
      <c r="P14182" s="82">
        <v>22523</v>
      </c>
      <c r="Q14182" s="82" t="s">
        <v>72645</v>
      </c>
      <c r="R14182"/>
    </row>
    <row r="14183" spans="12:18" x14ac:dyDescent="0.25">
      <c r="L14183" t="s">
        <v>1880</v>
      </c>
      <c r="M14183" t="s">
        <v>35067</v>
      </c>
      <c r="N14183" t="s">
        <v>51448</v>
      </c>
      <c r="O14183" s="76" t="s">
        <v>4374</v>
      </c>
      <c r="P14183" s="82">
        <v>2710</v>
      </c>
      <c r="Q14183" s="82" t="s">
        <v>72645</v>
      </c>
      <c r="R14183"/>
    </row>
    <row r="14184" spans="12:18" x14ac:dyDescent="0.25">
      <c r="L14184" t="s">
        <v>1880</v>
      </c>
      <c r="M14184" t="s">
        <v>9308</v>
      </c>
      <c r="N14184" t="s">
        <v>51449</v>
      </c>
      <c r="O14184" s="76" t="s">
        <v>4356</v>
      </c>
      <c r="P14184" s="82">
        <v>1494</v>
      </c>
      <c r="Q14184" s="82" t="s">
        <v>74350</v>
      </c>
      <c r="R14184"/>
    </row>
    <row r="14185" spans="12:18" x14ac:dyDescent="0.25">
      <c r="L14185" t="s">
        <v>1880</v>
      </c>
      <c r="M14185" t="s">
        <v>21456</v>
      </c>
      <c r="N14185" t="s">
        <v>51450</v>
      </c>
      <c r="O14185" s="76" t="s">
        <v>4374</v>
      </c>
      <c r="P14185" s="82">
        <v>3331</v>
      </c>
      <c r="Q14185" s="82" t="s">
        <v>72645</v>
      </c>
      <c r="R14185"/>
    </row>
    <row r="14186" spans="12:18" x14ac:dyDescent="0.25">
      <c r="L14186" t="s">
        <v>1880</v>
      </c>
      <c r="M14186" t="s">
        <v>19833</v>
      </c>
      <c r="N14186" t="s">
        <v>51451</v>
      </c>
      <c r="O14186" s="76" t="s">
        <v>4356</v>
      </c>
      <c r="P14186" s="82">
        <v>2069</v>
      </c>
      <c r="Q14186" s="82" t="s">
        <v>74353</v>
      </c>
      <c r="R14186"/>
    </row>
    <row r="14187" spans="12:18" x14ac:dyDescent="0.25">
      <c r="L14187" t="s">
        <v>1880</v>
      </c>
      <c r="M14187" t="s">
        <v>35069</v>
      </c>
      <c r="N14187" t="s">
        <v>51452</v>
      </c>
      <c r="O14187" s="76" t="s">
        <v>4450</v>
      </c>
      <c r="P14187" s="82">
        <v>6779</v>
      </c>
      <c r="Q14187" s="82" t="s">
        <v>72645</v>
      </c>
      <c r="R14187"/>
    </row>
    <row r="14188" spans="12:18" x14ac:dyDescent="0.25">
      <c r="L14188" t="s">
        <v>1880</v>
      </c>
      <c r="M14188" t="s">
        <v>19835</v>
      </c>
      <c r="N14188" t="s">
        <v>51453</v>
      </c>
      <c r="O14188" s="76" t="s">
        <v>4356</v>
      </c>
      <c r="P14188" s="82">
        <v>1012</v>
      </c>
      <c r="Q14188" s="82" t="s">
        <v>74355</v>
      </c>
      <c r="R14188"/>
    </row>
    <row r="14189" spans="12:18" x14ac:dyDescent="0.25">
      <c r="L14189" t="s">
        <v>1880</v>
      </c>
      <c r="M14189" t="s">
        <v>11486</v>
      </c>
      <c r="N14189" t="s">
        <v>51454</v>
      </c>
      <c r="O14189" s="76" t="s">
        <v>4356</v>
      </c>
      <c r="P14189" s="82">
        <v>2425</v>
      </c>
      <c r="Q14189" s="82" t="s">
        <v>74356</v>
      </c>
      <c r="R14189"/>
    </row>
    <row r="14190" spans="12:18" x14ac:dyDescent="0.25">
      <c r="L14190" t="s">
        <v>1880</v>
      </c>
      <c r="M14190" t="s">
        <v>9309</v>
      </c>
      <c r="N14190" t="s">
        <v>51455</v>
      </c>
      <c r="O14190" s="76" t="s">
        <v>4356</v>
      </c>
      <c r="P14190" s="82">
        <v>501</v>
      </c>
      <c r="Q14190" s="82" t="s">
        <v>74358</v>
      </c>
      <c r="R14190"/>
    </row>
    <row r="14191" spans="12:18" x14ac:dyDescent="0.25">
      <c r="L14191" t="s">
        <v>1880</v>
      </c>
      <c r="M14191" t="s">
        <v>9310</v>
      </c>
      <c r="N14191" t="s">
        <v>51456</v>
      </c>
      <c r="O14191" s="76" t="s">
        <v>4356</v>
      </c>
      <c r="P14191" s="82">
        <v>1606</v>
      </c>
      <c r="Q14191" s="82" t="s">
        <v>74359</v>
      </c>
      <c r="R14191"/>
    </row>
    <row r="14192" spans="12:18" x14ac:dyDescent="0.25">
      <c r="L14192" t="s">
        <v>1880</v>
      </c>
      <c r="M14192" t="s">
        <v>35070</v>
      </c>
      <c r="N14192" t="s">
        <v>51457</v>
      </c>
      <c r="O14192" s="76" t="s">
        <v>4450</v>
      </c>
      <c r="P14192" s="82">
        <v>158454</v>
      </c>
      <c r="Q14192" s="82" t="s">
        <v>72645</v>
      </c>
      <c r="R14192"/>
    </row>
    <row r="14193" spans="12:18" x14ac:dyDescent="0.25">
      <c r="L14193" t="s">
        <v>1880</v>
      </c>
      <c r="M14193" t="s">
        <v>35071</v>
      </c>
      <c r="N14193" t="s">
        <v>51458</v>
      </c>
      <c r="O14193" s="76" t="s">
        <v>4366</v>
      </c>
      <c r="P14193" s="82">
        <v>395</v>
      </c>
      <c r="Q14193" s="82" t="s">
        <v>74360</v>
      </c>
      <c r="R14193"/>
    </row>
    <row r="14194" spans="12:18" x14ac:dyDescent="0.25">
      <c r="L14194" t="s">
        <v>1880</v>
      </c>
      <c r="M14194" t="s">
        <v>9311</v>
      </c>
      <c r="N14194" t="s">
        <v>51459</v>
      </c>
      <c r="O14194" s="76" t="s">
        <v>4374</v>
      </c>
      <c r="P14194" s="82">
        <v>1361</v>
      </c>
      <c r="Q14194" s="82" t="s">
        <v>72645</v>
      </c>
      <c r="R14194"/>
    </row>
    <row r="14195" spans="12:18" x14ac:dyDescent="0.25">
      <c r="L14195" t="s">
        <v>1880</v>
      </c>
      <c r="M14195" t="s">
        <v>11489</v>
      </c>
      <c r="N14195" t="s">
        <v>51460</v>
      </c>
      <c r="O14195" s="76" t="s">
        <v>4356</v>
      </c>
      <c r="P14195" s="82">
        <v>4731</v>
      </c>
      <c r="Q14195" s="82" t="s">
        <v>74361</v>
      </c>
      <c r="R14195"/>
    </row>
    <row r="14196" spans="12:18" x14ac:dyDescent="0.25">
      <c r="L14196" t="s">
        <v>1880</v>
      </c>
      <c r="M14196" t="s">
        <v>9312</v>
      </c>
      <c r="N14196" t="s">
        <v>51461</v>
      </c>
      <c r="O14196" s="76" t="s">
        <v>4356</v>
      </c>
      <c r="P14196" s="82">
        <v>1192</v>
      </c>
      <c r="Q14196" s="82" t="s">
        <v>74362</v>
      </c>
      <c r="R14196"/>
    </row>
    <row r="14197" spans="12:18" x14ac:dyDescent="0.25">
      <c r="L14197" t="s">
        <v>1880</v>
      </c>
      <c r="M14197" t="s">
        <v>9313</v>
      </c>
      <c r="N14197" t="s">
        <v>51462</v>
      </c>
      <c r="O14197" s="76" t="s">
        <v>4356</v>
      </c>
      <c r="P14197" s="82">
        <v>1307</v>
      </c>
      <c r="Q14197" s="82" t="s">
        <v>74363</v>
      </c>
      <c r="R14197"/>
    </row>
    <row r="14198" spans="12:18" x14ac:dyDescent="0.25">
      <c r="L14198" t="s">
        <v>1880</v>
      </c>
      <c r="M14198" t="s">
        <v>19838</v>
      </c>
      <c r="N14198" t="s">
        <v>51463</v>
      </c>
      <c r="O14198" s="76" t="s">
        <v>4356</v>
      </c>
      <c r="P14198" s="82">
        <v>168</v>
      </c>
      <c r="Q14198" s="82" t="s">
        <v>74364</v>
      </c>
      <c r="R14198"/>
    </row>
    <row r="14199" spans="12:18" x14ac:dyDescent="0.25">
      <c r="L14199" t="s">
        <v>1880</v>
      </c>
      <c r="M14199" t="s">
        <v>21457</v>
      </c>
      <c r="N14199" t="s">
        <v>51464</v>
      </c>
      <c r="O14199" s="76" t="s">
        <v>4356</v>
      </c>
      <c r="P14199" s="82">
        <v>2147</v>
      </c>
      <c r="Q14199" s="82" t="s">
        <v>74365</v>
      </c>
      <c r="R14199"/>
    </row>
    <row r="14200" spans="12:18" x14ac:dyDescent="0.25">
      <c r="L14200" t="s">
        <v>1880</v>
      </c>
      <c r="M14200" t="s">
        <v>35072</v>
      </c>
      <c r="N14200" t="s">
        <v>51465</v>
      </c>
      <c r="O14200" s="76" t="s">
        <v>4356</v>
      </c>
      <c r="P14200" s="82">
        <v>726</v>
      </c>
      <c r="Q14200" s="82" t="s">
        <v>74366</v>
      </c>
      <c r="R14200"/>
    </row>
    <row r="14201" spans="12:18" x14ac:dyDescent="0.25">
      <c r="L14201" t="s">
        <v>1880</v>
      </c>
      <c r="M14201" t="s">
        <v>35073</v>
      </c>
      <c r="N14201" t="s">
        <v>51466</v>
      </c>
      <c r="O14201" s="76" t="s">
        <v>4356</v>
      </c>
      <c r="P14201" s="82">
        <v>1829</v>
      </c>
      <c r="Q14201" s="82" t="s">
        <v>74367</v>
      </c>
      <c r="R14201"/>
    </row>
    <row r="14202" spans="12:18" x14ac:dyDescent="0.25">
      <c r="L14202" t="s">
        <v>1880</v>
      </c>
      <c r="M14202" t="s">
        <v>9315</v>
      </c>
      <c r="N14202" t="s">
        <v>51467</v>
      </c>
      <c r="O14202" s="76" t="s">
        <v>4356</v>
      </c>
      <c r="P14202" s="82">
        <v>1037</v>
      </c>
      <c r="Q14202" s="82" t="s">
        <v>74368</v>
      </c>
      <c r="R14202"/>
    </row>
    <row r="14203" spans="12:18" x14ac:dyDescent="0.25">
      <c r="L14203" t="s">
        <v>1880</v>
      </c>
      <c r="M14203" t="s">
        <v>35074</v>
      </c>
      <c r="N14203" t="s">
        <v>51468</v>
      </c>
      <c r="O14203" s="76" t="s">
        <v>4374</v>
      </c>
      <c r="P14203" s="82">
        <v>2207</v>
      </c>
      <c r="Q14203" s="82" t="s">
        <v>72645</v>
      </c>
      <c r="R14203"/>
    </row>
    <row r="14204" spans="12:18" x14ac:dyDescent="0.25">
      <c r="L14204" t="s">
        <v>1880</v>
      </c>
      <c r="M14204" t="s">
        <v>9316</v>
      </c>
      <c r="N14204" t="s">
        <v>51469</v>
      </c>
      <c r="O14204" s="76" t="s">
        <v>4374</v>
      </c>
      <c r="P14204" s="82">
        <v>3746</v>
      </c>
      <c r="Q14204" s="82" t="s">
        <v>72645</v>
      </c>
      <c r="R14204"/>
    </row>
    <row r="14205" spans="12:18" x14ac:dyDescent="0.25">
      <c r="L14205" t="s">
        <v>1880</v>
      </c>
      <c r="M14205" t="s">
        <v>9277</v>
      </c>
      <c r="N14205" t="s">
        <v>51470</v>
      </c>
      <c r="O14205" s="76" t="s">
        <v>4356</v>
      </c>
      <c r="P14205" s="82">
        <v>1244</v>
      </c>
      <c r="Q14205" s="82" t="s">
        <v>74233</v>
      </c>
      <c r="R14205"/>
    </row>
    <row r="14206" spans="12:18" x14ac:dyDescent="0.25">
      <c r="L14206" t="s">
        <v>1880</v>
      </c>
      <c r="M14206" t="s">
        <v>9314</v>
      </c>
      <c r="N14206" t="s">
        <v>51471</v>
      </c>
      <c r="O14206" s="76" t="s">
        <v>4374</v>
      </c>
      <c r="P14206" s="82">
        <v>16124</v>
      </c>
      <c r="Q14206" s="82" t="s">
        <v>72645</v>
      </c>
      <c r="R14206"/>
    </row>
    <row r="14207" spans="12:18" x14ac:dyDescent="0.25">
      <c r="L14207" t="s">
        <v>1880</v>
      </c>
      <c r="M14207" t="s">
        <v>11440</v>
      </c>
      <c r="N14207" t="s">
        <v>51472</v>
      </c>
      <c r="O14207" s="76" t="s">
        <v>4356</v>
      </c>
      <c r="P14207" s="82">
        <v>1060</v>
      </c>
      <c r="Q14207" s="82" t="s">
        <v>74246</v>
      </c>
      <c r="R14207"/>
    </row>
    <row r="14208" spans="12:18" x14ac:dyDescent="0.25">
      <c r="L14208" t="s">
        <v>1880</v>
      </c>
      <c r="M14208" t="s">
        <v>9283</v>
      </c>
      <c r="N14208" t="s">
        <v>51473</v>
      </c>
      <c r="O14208" s="76" t="s">
        <v>4356</v>
      </c>
      <c r="P14208" s="82">
        <v>1919</v>
      </c>
      <c r="Q14208" s="82" t="s">
        <v>74247</v>
      </c>
      <c r="R14208"/>
    </row>
    <row r="14209" spans="12:18" x14ac:dyDescent="0.25">
      <c r="L14209" t="s">
        <v>1880</v>
      </c>
      <c r="M14209" t="s">
        <v>35053</v>
      </c>
      <c r="N14209" t="s">
        <v>51474</v>
      </c>
      <c r="O14209" s="76" t="s">
        <v>4374</v>
      </c>
      <c r="P14209" s="82">
        <v>3142</v>
      </c>
      <c r="Q14209" s="82" t="s">
        <v>72645</v>
      </c>
      <c r="R14209"/>
    </row>
    <row r="14210" spans="12:18" x14ac:dyDescent="0.25">
      <c r="L14210" t="s">
        <v>1880</v>
      </c>
      <c r="M14210" t="s">
        <v>35054</v>
      </c>
      <c r="N14210" t="s">
        <v>51475</v>
      </c>
      <c r="O14210" s="76" t="s">
        <v>4356</v>
      </c>
      <c r="P14210" s="82">
        <v>669</v>
      </c>
      <c r="Q14210" s="82" t="s">
        <v>74273</v>
      </c>
      <c r="R14210"/>
    </row>
    <row r="14211" spans="12:18" x14ac:dyDescent="0.25">
      <c r="L14211" t="s">
        <v>1880</v>
      </c>
      <c r="M14211" t="s">
        <v>35056</v>
      </c>
      <c r="N14211" t="s">
        <v>51476</v>
      </c>
      <c r="O14211" s="76" t="s">
        <v>4356</v>
      </c>
      <c r="P14211" s="82">
        <v>1807</v>
      </c>
      <c r="Q14211" s="82" t="s">
        <v>74284</v>
      </c>
      <c r="R14211"/>
    </row>
    <row r="14212" spans="12:18" x14ac:dyDescent="0.25">
      <c r="L14212" t="s">
        <v>1880</v>
      </c>
      <c r="M14212" t="s">
        <v>21440</v>
      </c>
      <c r="N14212" t="s">
        <v>51477</v>
      </c>
      <c r="O14212" s="76" t="s">
        <v>4356</v>
      </c>
      <c r="P14212" s="82">
        <v>751</v>
      </c>
      <c r="Q14212" s="82" t="s">
        <v>74285</v>
      </c>
      <c r="R14212"/>
    </row>
    <row r="14213" spans="12:18" x14ac:dyDescent="0.25">
      <c r="L14213" t="s">
        <v>1880</v>
      </c>
      <c r="M14213" t="s">
        <v>35057</v>
      </c>
      <c r="N14213" t="s">
        <v>51478</v>
      </c>
      <c r="O14213" s="76" t="s">
        <v>4356</v>
      </c>
      <c r="P14213" s="82">
        <v>571</v>
      </c>
      <c r="Q14213" s="82" t="s">
        <v>74286</v>
      </c>
      <c r="R14213"/>
    </row>
    <row r="14214" spans="12:18" x14ac:dyDescent="0.25">
      <c r="L14214" t="s">
        <v>1880</v>
      </c>
      <c r="M14214" t="s">
        <v>21448</v>
      </c>
      <c r="N14214" t="s">
        <v>51479</v>
      </c>
      <c r="O14214" s="76" t="s">
        <v>4356</v>
      </c>
      <c r="P14214" s="82">
        <v>701</v>
      </c>
      <c r="Q14214" s="82" t="s">
        <v>74317</v>
      </c>
      <c r="R14214"/>
    </row>
    <row r="14215" spans="12:18" x14ac:dyDescent="0.25">
      <c r="L14215" t="s">
        <v>1880</v>
      </c>
      <c r="M14215" t="s">
        <v>11473</v>
      </c>
      <c r="N14215" t="s">
        <v>51480</v>
      </c>
      <c r="O14215" s="76" t="s">
        <v>4356</v>
      </c>
      <c r="P14215" s="82">
        <v>4811</v>
      </c>
      <c r="Q14215" s="82" t="s">
        <v>74322</v>
      </c>
      <c r="R14215"/>
    </row>
    <row r="14216" spans="12:18" x14ac:dyDescent="0.25">
      <c r="L14216" t="s">
        <v>1880</v>
      </c>
      <c r="M14216" t="s">
        <v>9306</v>
      </c>
      <c r="N14216" t="s">
        <v>51481</v>
      </c>
      <c r="O14216" s="76" t="s">
        <v>4356</v>
      </c>
      <c r="P14216" s="82">
        <v>490</v>
      </c>
      <c r="Q14216" s="82" t="s">
        <v>74347</v>
      </c>
      <c r="R14216"/>
    </row>
    <row r="14217" spans="12:18" x14ac:dyDescent="0.25">
      <c r="L14217" t="s">
        <v>1880</v>
      </c>
      <c r="M14217" t="s">
        <v>35068</v>
      </c>
      <c r="N14217" t="s">
        <v>51482</v>
      </c>
      <c r="O14217" s="76" t="s">
        <v>4356</v>
      </c>
      <c r="P14217" s="82">
        <v>322</v>
      </c>
      <c r="Q14217" s="82" t="s">
        <v>74349</v>
      </c>
      <c r="R14217"/>
    </row>
    <row r="14218" spans="12:18" x14ac:dyDescent="0.25">
      <c r="L14218" t="s">
        <v>1880</v>
      </c>
      <c r="M14218" t="s">
        <v>27348</v>
      </c>
      <c r="N14218" t="s">
        <v>51483</v>
      </c>
      <c r="O14218" s="76" t="s">
        <v>4356</v>
      </c>
      <c r="P14218" s="82">
        <v>1094</v>
      </c>
      <c r="Q14218" s="82" t="s">
        <v>74352</v>
      </c>
      <c r="R14218"/>
    </row>
    <row r="14219" spans="12:18" x14ac:dyDescent="0.25">
      <c r="L14219" t="s">
        <v>1880</v>
      </c>
      <c r="M14219" t="s">
        <v>11484</v>
      </c>
      <c r="N14219" t="s">
        <v>51484</v>
      </c>
      <c r="O14219" s="76" t="s">
        <v>4356</v>
      </c>
      <c r="P14219" s="82">
        <v>98</v>
      </c>
      <c r="Q14219" s="82" t="s">
        <v>74354</v>
      </c>
      <c r="R14219"/>
    </row>
    <row r="14220" spans="12:18" x14ac:dyDescent="0.25">
      <c r="L14220" t="s">
        <v>1880</v>
      </c>
      <c r="M14220" t="s">
        <v>9330</v>
      </c>
      <c r="N14220" t="s">
        <v>51485</v>
      </c>
      <c r="O14220" s="76" t="s">
        <v>4366</v>
      </c>
      <c r="P14220" s="82">
        <v>132</v>
      </c>
      <c r="Q14220" s="82" t="s">
        <v>74418</v>
      </c>
      <c r="R14220"/>
    </row>
    <row r="14221" spans="12:18" x14ac:dyDescent="0.25">
      <c r="L14221" t="s">
        <v>1880</v>
      </c>
      <c r="M14221" t="s">
        <v>35082</v>
      </c>
      <c r="N14221" t="s">
        <v>51486</v>
      </c>
      <c r="O14221" s="76" t="s">
        <v>4356</v>
      </c>
      <c r="P14221" s="82">
        <v>1712</v>
      </c>
      <c r="Q14221" s="82" t="s">
        <v>74419</v>
      </c>
      <c r="R14221"/>
    </row>
    <row r="14222" spans="12:18" x14ac:dyDescent="0.25">
      <c r="L14222" t="s">
        <v>1880</v>
      </c>
      <c r="M14222" t="s">
        <v>11508</v>
      </c>
      <c r="N14222" t="s">
        <v>51487</v>
      </c>
      <c r="O14222" s="76" t="s">
        <v>4356</v>
      </c>
      <c r="P14222" s="82">
        <v>444</v>
      </c>
      <c r="Q14222" s="82" t="s">
        <v>74420</v>
      </c>
      <c r="R14222"/>
    </row>
    <row r="14223" spans="12:18" x14ac:dyDescent="0.25">
      <c r="L14223" t="s">
        <v>1880</v>
      </c>
      <c r="M14223" t="s">
        <v>9331</v>
      </c>
      <c r="N14223" t="s">
        <v>51488</v>
      </c>
      <c r="O14223" s="76" t="s">
        <v>4374</v>
      </c>
      <c r="P14223" s="82">
        <v>4948</v>
      </c>
      <c r="Q14223" s="82" t="s">
        <v>72645</v>
      </c>
      <c r="R14223"/>
    </row>
    <row r="14224" spans="12:18" x14ac:dyDescent="0.25">
      <c r="L14224" t="s">
        <v>1880</v>
      </c>
      <c r="M14224" t="s">
        <v>35083</v>
      </c>
      <c r="N14224" t="s">
        <v>51489</v>
      </c>
      <c r="O14224" s="76" t="s">
        <v>4374</v>
      </c>
      <c r="P14224" s="82">
        <v>1884</v>
      </c>
      <c r="Q14224" s="82" t="s">
        <v>72645</v>
      </c>
      <c r="R14224"/>
    </row>
    <row r="14225" spans="12:18" x14ac:dyDescent="0.25">
      <c r="L14225" t="s">
        <v>1880</v>
      </c>
      <c r="M14225" t="s">
        <v>19867</v>
      </c>
      <c r="N14225" t="s">
        <v>51490</v>
      </c>
      <c r="O14225" s="76" t="s">
        <v>4356</v>
      </c>
      <c r="P14225" s="82">
        <v>574</v>
      </c>
      <c r="Q14225" s="82" t="s">
        <v>74450</v>
      </c>
      <c r="R14225"/>
    </row>
    <row r="14226" spans="12:18" x14ac:dyDescent="0.25">
      <c r="L14226" t="s">
        <v>1880</v>
      </c>
      <c r="M14226" t="s">
        <v>11541</v>
      </c>
      <c r="N14226" t="s">
        <v>51491</v>
      </c>
      <c r="O14226" s="76" t="s">
        <v>4356</v>
      </c>
      <c r="P14226" s="82">
        <v>747</v>
      </c>
      <c r="Q14226" s="82" t="s">
        <v>74472</v>
      </c>
      <c r="R14226"/>
    </row>
    <row r="14227" spans="12:18" x14ac:dyDescent="0.25">
      <c r="L14227" t="s">
        <v>1880</v>
      </c>
      <c r="M14227" t="s">
        <v>35120</v>
      </c>
      <c r="N14227" t="s">
        <v>51492</v>
      </c>
      <c r="O14227" s="76" t="s">
        <v>4366</v>
      </c>
      <c r="P14227" s="82">
        <v>65</v>
      </c>
      <c r="Q14227" s="82" t="s">
        <v>74574</v>
      </c>
      <c r="R14227"/>
    </row>
    <row r="14228" spans="12:18" x14ac:dyDescent="0.25">
      <c r="L14228" t="s">
        <v>1880</v>
      </c>
      <c r="M14228" t="s">
        <v>35121</v>
      </c>
      <c r="N14228" t="s">
        <v>51493</v>
      </c>
      <c r="O14228" s="76" t="s">
        <v>4356</v>
      </c>
      <c r="P14228" s="82">
        <v>318</v>
      </c>
      <c r="Q14228" s="82" t="s">
        <v>74575</v>
      </c>
      <c r="R14228"/>
    </row>
    <row r="14229" spans="12:18" x14ac:dyDescent="0.25">
      <c r="L14229" t="s">
        <v>1880</v>
      </c>
      <c r="M14229" t="s">
        <v>19895</v>
      </c>
      <c r="N14229" t="s">
        <v>51494</v>
      </c>
      <c r="O14229" s="76" t="s">
        <v>4356</v>
      </c>
      <c r="P14229" s="82">
        <v>584</v>
      </c>
      <c r="Q14229" s="82" t="s">
        <v>74592</v>
      </c>
      <c r="R14229"/>
    </row>
    <row r="14230" spans="12:18" x14ac:dyDescent="0.25">
      <c r="L14230" t="s">
        <v>1880</v>
      </c>
      <c r="M14230" t="s">
        <v>19880</v>
      </c>
      <c r="N14230" t="s">
        <v>51495</v>
      </c>
      <c r="O14230" s="76" t="s">
        <v>4356</v>
      </c>
      <c r="P14230" s="82">
        <v>984</v>
      </c>
      <c r="Q14230" s="82" t="s">
        <v>74528</v>
      </c>
      <c r="R14230"/>
    </row>
    <row r="14231" spans="12:18" x14ac:dyDescent="0.25">
      <c r="L14231" t="s">
        <v>1880</v>
      </c>
      <c r="M14231" t="s">
        <v>9376</v>
      </c>
      <c r="N14231" t="s">
        <v>51496</v>
      </c>
      <c r="O14231" s="76" t="s">
        <v>4374</v>
      </c>
      <c r="P14231" s="82">
        <v>2539</v>
      </c>
      <c r="Q14231" s="82" t="s">
        <v>72645</v>
      </c>
      <c r="R14231"/>
    </row>
    <row r="14232" spans="12:18" x14ac:dyDescent="0.25">
      <c r="L14232" t="s">
        <v>1880</v>
      </c>
      <c r="M14232" t="s">
        <v>35126</v>
      </c>
      <c r="N14232" t="s">
        <v>51497</v>
      </c>
      <c r="O14232" s="76" t="s">
        <v>4374</v>
      </c>
      <c r="P14232" s="82">
        <v>8080</v>
      </c>
      <c r="Q14232" s="82" t="s">
        <v>74601</v>
      </c>
      <c r="R14232"/>
    </row>
    <row r="14233" spans="12:18" x14ac:dyDescent="0.25">
      <c r="L14233" t="s">
        <v>1880</v>
      </c>
      <c r="M14233" t="s">
        <v>21505</v>
      </c>
      <c r="N14233" t="s">
        <v>51498</v>
      </c>
      <c r="O14233" s="76" t="s">
        <v>4450</v>
      </c>
      <c r="P14233" s="82">
        <v>6596</v>
      </c>
      <c r="Q14233" s="82" t="s">
        <v>72645</v>
      </c>
      <c r="R14233"/>
    </row>
    <row r="14234" spans="12:18" x14ac:dyDescent="0.25">
      <c r="L14234" t="s">
        <v>1880</v>
      </c>
      <c r="M14234" t="s">
        <v>19898</v>
      </c>
      <c r="N14234" t="s">
        <v>51499</v>
      </c>
      <c r="O14234" s="76" t="s">
        <v>4366</v>
      </c>
      <c r="P14234" s="82">
        <v>71</v>
      </c>
      <c r="Q14234" s="82" t="s">
        <v>74610</v>
      </c>
      <c r="R14234"/>
    </row>
    <row r="14235" spans="12:18" x14ac:dyDescent="0.25">
      <c r="L14235" t="s">
        <v>1880</v>
      </c>
      <c r="M14235" t="s">
        <v>35129</v>
      </c>
      <c r="N14235" t="s">
        <v>51500</v>
      </c>
      <c r="O14235" s="76" t="s">
        <v>4374</v>
      </c>
      <c r="P14235" s="82">
        <v>7226</v>
      </c>
      <c r="Q14235" s="82" t="s">
        <v>72645</v>
      </c>
      <c r="R14235"/>
    </row>
    <row r="14236" spans="12:18" x14ac:dyDescent="0.25">
      <c r="L14236" t="s">
        <v>1880</v>
      </c>
      <c r="M14236" t="s">
        <v>11491</v>
      </c>
      <c r="N14236" t="s">
        <v>51501</v>
      </c>
      <c r="O14236" s="76" t="s">
        <v>4356</v>
      </c>
      <c r="P14236" s="82">
        <v>455</v>
      </c>
      <c r="Q14236" s="82" t="s">
        <v>74369</v>
      </c>
      <c r="R14236"/>
    </row>
    <row r="14237" spans="12:18" x14ac:dyDescent="0.25">
      <c r="L14237" t="s">
        <v>1880</v>
      </c>
      <c r="M14237" t="s">
        <v>21458</v>
      </c>
      <c r="N14237" t="s">
        <v>51502</v>
      </c>
      <c r="O14237" s="76" t="s">
        <v>4366</v>
      </c>
      <c r="P14237" s="82">
        <v>193</v>
      </c>
      <c r="Q14237" s="82" t="s">
        <v>74370</v>
      </c>
      <c r="R14237"/>
    </row>
    <row r="14238" spans="12:18" x14ac:dyDescent="0.25">
      <c r="L14238" t="s">
        <v>1880</v>
      </c>
      <c r="M14238" t="s">
        <v>9317</v>
      </c>
      <c r="N14238" t="s">
        <v>51503</v>
      </c>
      <c r="O14238" s="76" t="s">
        <v>4356</v>
      </c>
      <c r="P14238" s="82">
        <v>2651</v>
      </c>
      <c r="Q14238" s="82" t="s">
        <v>74371</v>
      </c>
      <c r="R14238"/>
    </row>
    <row r="14239" spans="12:18" x14ac:dyDescent="0.25">
      <c r="L14239" t="s">
        <v>1880</v>
      </c>
      <c r="M14239" t="s">
        <v>35075</v>
      </c>
      <c r="N14239" t="s">
        <v>51504</v>
      </c>
      <c r="O14239" s="76" t="s">
        <v>4356</v>
      </c>
      <c r="P14239" s="82">
        <v>984</v>
      </c>
      <c r="Q14239" s="82" t="s">
        <v>74372</v>
      </c>
      <c r="R14239"/>
    </row>
    <row r="14240" spans="12:18" x14ac:dyDescent="0.25">
      <c r="L14240" t="s">
        <v>1880</v>
      </c>
      <c r="M14240" t="s">
        <v>21459</v>
      </c>
      <c r="N14240" t="s">
        <v>51505</v>
      </c>
      <c r="O14240" s="76" t="s">
        <v>4366</v>
      </c>
      <c r="P14240" s="82">
        <v>151</v>
      </c>
      <c r="Q14240" s="82" t="s">
        <v>74373</v>
      </c>
      <c r="R14240"/>
    </row>
    <row r="14241" spans="12:18" x14ac:dyDescent="0.25">
      <c r="L14241" t="s">
        <v>1880</v>
      </c>
      <c r="M14241" t="s">
        <v>19840</v>
      </c>
      <c r="N14241" t="s">
        <v>51506</v>
      </c>
      <c r="O14241" s="76" t="s">
        <v>4366</v>
      </c>
      <c r="P14241" s="82">
        <v>148</v>
      </c>
      <c r="Q14241" s="82" t="s">
        <v>74374</v>
      </c>
      <c r="R14241"/>
    </row>
    <row r="14242" spans="12:18" x14ac:dyDescent="0.25">
      <c r="L14242" t="s">
        <v>1880</v>
      </c>
      <c r="M14242" t="s">
        <v>11449</v>
      </c>
      <c r="N14242" t="s">
        <v>51507</v>
      </c>
      <c r="O14242" s="76" t="s">
        <v>4356</v>
      </c>
      <c r="P14242" s="82">
        <v>623</v>
      </c>
      <c r="Q14242" s="82" t="s">
        <v>74265</v>
      </c>
      <c r="R14242"/>
    </row>
    <row r="14243" spans="12:18" x14ac:dyDescent="0.25">
      <c r="L14243" t="s">
        <v>1880</v>
      </c>
      <c r="M14243" t="s">
        <v>19783</v>
      </c>
      <c r="N14243" t="s">
        <v>51508</v>
      </c>
      <c r="O14243" s="76" t="s">
        <v>4356</v>
      </c>
      <c r="P14243" s="82">
        <v>3278</v>
      </c>
      <c r="Q14243" s="82" t="s">
        <v>74267</v>
      </c>
      <c r="R14243"/>
    </row>
    <row r="14244" spans="12:18" x14ac:dyDescent="0.25">
      <c r="L14244" t="s">
        <v>1880</v>
      </c>
      <c r="M14244" t="s">
        <v>19796</v>
      </c>
      <c r="N14244" t="s">
        <v>51509</v>
      </c>
      <c r="O14244" s="76" t="s">
        <v>4374</v>
      </c>
      <c r="P14244" s="82">
        <v>1197</v>
      </c>
      <c r="Q14244" s="82" t="s">
        <v>72645</v>
      </c>
      <c r="R14244"/>
    </row>
    <row r="14245" spans="12:18" x14ac:dyDescent="0.25">
      <c r="L14245" t="s">
        <v>1880</v>
      </c>
      <c r="M14245" t="s">
        <v>11464</v>
      </c>
      <c r="N14245" t="s">
        <v>51510</v>
      </c>
      <c r="O14245" s="76" t="s">
        <v>4356</v>
      </c>
      <c r="P14245" s="82">
        <v>2566</v>
      </c>
      <c r="Q14245" s="82" t="s">
        <v>74301</v>
      </c>
      <c r="R14245"/>
    </row>
    <row r="14246" spans="12:18" x14ac:dyDescent="0.25">
      <c r="L14246" t="s">
        <v>1880</v>
      </c>
      <c r="M14246" t="s">
        <v>21455</v>
      </c>
      <c r="N14246" t="s">
        <v>51511</v>
      </c>
      <c r="O14246" s="76" t="s">
        <v>4356</v>
      </c>
      <c r="P14246" s="82">
        <v>252</v>
      </c>
      <c r="Q14246" s="82" t="s">
        <v>74351</v>
      </c>
      <c r="R14246"/>
    </row>
    <row r="14247" spans="12:18" x14ac:dyDescent="0.25">
      <c r="L14247" t="s">
        <v>1880</v>
      </c>
      <c r="M14247" t="s">
        <v>11488</v>
      </c>
      <c r="N14247" t="s">
        <v>51512</v>
      </c>
      <c r="O14247" s="76" t="s">
        <v>4356</v>
      </c>
      <c r="P14247" s="82">
        <v>3094</v>
      </c>
      <c r="Q14247" s="82" t="s">
        <v>74357</v>
      </c>
      <c r="R14247"/>
    </row>
    <row r="14248" spans="12:18" x14ac:dyDescent="0.25">
      <c r="L14248" t="s">
        <v>1880</v>
      </c>
      <c r="M14248" t="s">
        <v>13178</v>
      </c>
      <c r="N14248" t="s">
        <v>51513</v>
      </c>
      <c r="O14248" s="76" t="s">
        <v>4374</v>
      </c>
      <c r="P14248" s="82">
        <v>1779</v>
      </c>
      <c r="Q14248" s="82" t="s">
        <v>72645</v>
      </c>
      <c r="R14248"/>
    </row>
    <row r="14249" spans="12:18" x14ac:dyDescent="0.25">
      <c r="L14249" t="s">
        <v>1880</v>
      </c>
      <c r="M14249" t="s">
        <v>19829</v>
      </c>
      <c r="N14249" t="s">
        <v>51514</v>
      </c>
      <c r="O14249" s="76" t="s">
        <v>4366</v>
      </c>
      <c r="P14249" s="82">
        <v>398</v>
      </c>
      <c r="Q14249" s="82" t="s">
        <v>74346</v>
      </c>
      <c r="R14249"/>
    </row>
    <row r="14250" spans="12:18" x14ac:dyDescent="0.25">
      <c r="L14250" t="s">
        <v>1880</v>
      </c>
      <c r="M14250" t="s">
        <v>19852</v>
      </c>
      <c r="N14250" t="s">
        <v>51515</v>
      </c>
      <c r="O14250" s="76" t="s">
        <v>4366</v>
      </c>
      <c r="P14250" s="82">
        <v>251</v>
      </c>
      <c r="Q14250" s="82" t="s">
        <v>74400</v>
      </c>
      <c r="R14250"/>
    </row>
    <row r="14251" spans="12:18" x14ac:dyDescent="0.25">
      <c r="L14251" t="s">
        <v>1880</v>
      </c>
      <c r="M14251" t="s">
        <v>11510</v>
      </c>
      <c r="N14251" t="s">
        <v>51516</v>
      </c>
      <c r="O14251" s="76" t="s">
        <v>4356</v>
      </c>
      <c r="P14251" s="82">
        <v>715</v>
      </c>
      <c r="Q14251" s="82" t="s">
        <v>74421</v>
      </c>
      <c r="R14251"/>
    </row>
    <row r="14252" spans="12:18" x14ac:dyDescent="0.25">
      <c r="L14252" t="s">
        <v>1880</v>
      </c>
      <c r="M14252" t="s">
        <v>19856</v>
      </c>
      <c r="N14252" t="s">
        <v>51517</v>
      </c>
      <c r="O14252" s="76" t="s">
        <v>4356</v>
      </c>
      <c r="P14252" s="82">
        <v>261</v>
      </c>
      <c r="Q14252" s="82" t="s">
        <v>74422</v>
      </c>
      <c r="R14252"/>
    </row>
    <row r="14253" spans="12:18" x14ac:dyDescent="0.25">
      <c r="L14253" t="s">
        <v>1880</v>
      </c>
      <c r="M14253" t="s">
        <v>9339</v>
      </c>
      <c r="N14253" t="s">
        <v>51518</v>
      </c>
      <c r="O14253" s="76" t="s">
        <v>4356</v>
      </c>
      <c r="P14253" s="82">
        <v>793</v>
      </c>
      <c r="Q14253" s="82" t="s">
        <v>74444</v>
      </c>
      <c r="R14253"/>
    </row>
    <row r="14254" spans="12:18" x14ac:dyDescent="0.25">
      <c r="L14254" t="s">
        <v>1880</v>
      </c>
      <c r="M14254" t="s">
        <v>11524</v>
      </c>
      <c r="N14254" t="s">
        <v>51519</v>
      </c>
      <c r="O14254" s="76" t="s">
        <v>4374</v>
      </c>
      <c r="P14254" s="82">
        <v>6680</v>
      </c>
      <c r="Q14254" s="82" t="s">
        <v>74446</v>
      </c>
      <c r="R14254"/>
    </row>
    <row r="14255" spans="12:18" x14ac:dyDescent="0.25">
      <c r="L14255" t="s">
        <v>1880</v>
      </c>
      <c r="M14255" t="s">
        <v>19866</v>
      </c>
      <c r="N14255" t="s">
        <v>51520</v>
      </c>
      <c r="O14255" s="76" t="s">
        <v>4366</v>
      </c>
      <c r="P14255" s="82">
        <v>172</v>
      </c>
      <c r="Q14255" s="82" t="s">
        <v>74449</v>
      </c>
      <c r="R14255"/>
    </row>
    <row r="14256" spans="12:18" x14ac:dyDescent="0.25">
      <c r="L14256" t="s">
        <v>1880</v>
      </c>
      <c r="M14256" t="s">
        <v>27246</v>
      </c>
      <c r="N14256" t="s">
        <v>51521</v>
      </c>
      <c r="O14256" s="76" t="s">
        <v>4374</v>
      </c>
      <c r="P14256" s="82">
        <v>3630</v>
      </c>
      <c r="Q14256" s="82" t="s">
        <v>74456</v>
      </c>
      <c r="R14256"/>
    </row>
    <row r="14257" spans="12:18" x14ac:dyDescent="0.25">
      <c r="L14257" t="s">
        <v>1880</v>
      </c>
      <c r="M14257" t="s">
        <v>35091</v>
      </c>
      <c r="N14257" t="s">
        <v>51522</v>
      </c>
      <c r="O14257" s="76" t="s">
        <v>4450</v>
      </c>
      <c r="P14257" s="82">
        <v>10435</v>
      </c>
      <c r="Q14257" s="82" t="s">
        <v>72645</v>
      </c>
      <c r="R14257"/>
    </row>
    <row r="14258" spans="12:18" x14ac:dyDescent="0.25">
      <c r="L14258" t="s">
        <v>1880</v>
      </c>
      <c r="M14258" t="s">
        <v>21494</v>
      </c>
      <c r="N14258" t="s">
        <v>51523</v>
      </c>
      <c r="O14258" s="76" t="s">
        <v>4356</v>
      </c>
      <c r="P14258" s="82">
        <v>1121</v>
      </c>
      <c r="Q14258" s="82" t="s">
        <v>74576</v>
      </c>
      <c r="R14258"/>
    </row>
    <row r="14259" spans="12:18" x14ac:dyDescent="0.25">
      <c r="L14259" t="s">
        <v>1880</v>
      </c>
      <c r="M14259" t="s">
        <v>21502</v>
      </c>
      <c r="N14259" t="s">
        <v>51524</v>
      </c>
      <c r="O14259" s="76" t="s">
        <v>4356</v>
      </c>
      <c r="P14259" s="82">
        <v>3229</v>
      </c>
      <c r="Q14259" s="82" t="s">
        <v>74602</v>
      </c>
      <c r="R14259"/>
    </row>
    <row r="14260" spans="12:18" x14ac:dyDescent="0.25">
      <c r="L14260" t="s">
        <v>1880</v>
      </c>
      <c r="M14260" t="s">
        <v>11610</v>
      </c>
      <c r="N14260" t="s">
        <v>51525</v>
      </c>
      <c r="O14260" s="76" t="s">
        <v>4374</v>
      </c>
      <c r="P14260" s="82">
        <v>4818</v>
      </c>
      <c r="Q14260" s="82" t="s">
        <v>72645</v>
      </c>
      <c r="R14260"/>
    </row>
    <row r="14261" spans="12:18" x14ac:dyDescent="0.25">
      <c r="L14261" t="s">
        <v>1880</v>
      </c>
      <c r="M14261" t="s">
        <v>11493</v>
      </c>
      <c r="N14261" t="s">
        <v>51526</v>
      </c>
      <c r="O14261" s="76" t="s">
        <v>4356</v>
      </c>
      <c r="P14261" s="82">
        <v>222</v>
      </c>
      <c r="Q14261" s="82" t="s">
        <v>74375</v>
      </c>
      <c r="R14261"/>
    </row>
    <row r="14262" spans="12:18" x14ac:dyDescent="0.25">
      <c r="L14262" t="s">
        <v>1880</v>
      </c>
      <c r="M14262" t="s">
        <v>9275</v>
      </c>
      <c r="N14262" t="s">
        <v>51527</v>
      </c>
      <c r="O14262" s="76" t="s">
        <v>4356</v>
      </c>
      <c r="P14262" s="82">
        <v>6311</v>
      </c>
      <c r="Q14262" s="82" t="s">
        <v>74230</v>
      </c>
      <c r="R14262"/>
    </row>
    <row r="14263" spans="12:18" x14ac:dyDescent="0.25">
      <c r="L14263" t="s">
        <v>1880</v>
      </c>
      <c r="M14263" t="s">
        <v>9276</v>
      </c>
      <c r="N14263" t="s">
        <v>51528</v>
      </c>
      <c r="O14263" s="76" t="s">
        <v>4356</v>
      </c>
      <c r="P14263" s="82">
        <v>1006</v>
      </c>
      <c r="Q14263" s="82" t="s">
        <v>74231</v>
      </c>
      <c r="R14263"/>
    </row>
    <row r="14264" spans="12:18" x14ac:dyDescent="0.25">
      <c r="L14264" t="s">
        <v>1880</v>
      </c>
      <c r="M14264" t="s">
        <v>9281</v>
      </c>
      <c r="N14264" t="s">
        <v>51529</v>
      </c>
      <c r="O14264" s="76" t="s">
        <v>4356</v>
      </c>
      <c r="P14264" s="82">
        <v>7739</v>
      </c>
      <c r="Q14264" s="82" t="s">
        <v>74244</v>
      </c>
      <c r="R14264"/>
    </row>
    <row r="14265" spans="12:18" x14ac:dyDescent="0.25">
      <c r="L14265" t="s">
        <v>1880</v>
      </c>
      <c r="M14265" t="s">
        <v>9298</v>
      </c>
      <c r="N14265" t="s">
        <v>51530</v>
      </c>
      <c r="O14265" s="76" t="s">
        <v>4356</v>
      </c>
      <c r="P14265" s="82">
        <v>2026</v>
      </c>
      <c r="Q14265" s="82" t="s">
        <v>74323</v>
      </c>
      <c r="R14265"/>
    </row>
    <row r="14266" spans="12:18" x14ac:dyDescent="0.25">
      <c r="L14266" t="s">
        <v>1880</v>
      </c>
      <c r="M14266" t="s">
        <v>19813</v>
      </c>
      <c r="N14266" t="s">
        <v>51531</v>
      </c>
      <c r="O14266" s="76" t="s">
        <v>4366</v>
      </c>
      <c r="P14266" s="82">
        <v>70</v>
      </c>
      <c r="Q14266" s="82" t="s">
        <v>74324</v>
      </c>
      <c r="R14266"/>
    </row>
    <row r="14267" spans="12:18" x14ac:dyDescent="0.25">
      <c r="L14267" t="s">
        <v>1880</v>
      </c>
      <c r="M14267" t="s">
        <v>9328</v>
      </c>
      <c r="N14267" t="s">
        <v>51532</v>
      </c>
      <c r="O14267" s="76" t="s">
        <v>4356</v>
      </c>
      <c r="P14267" s="82">
        <v>1908</v>
      </c>
      <c r="Q14267" s="82" t="s">
        <v>74408</v>
      </c>
      <c r="R14267"/>
    </row>
    <row r="14268" spans="12:18" x14ac:dyDescent="0.25">
      <c r="L14268" t="s">
        <v>1880</v>
      </c>
      <c r="M14268" t="s">
        <v>9303</v>
      </c>
      <c r="N14268" t="s">
        <v>51533</v>
      </c>
      <c r="O14268" s="76" t="s">
        <v>4356</v>
      </c>
      <c r="P14268" s="82">
        <v>985</v>
      </c>
      <c r="Q14268" s="82" t="s">
        <v>74340</v>
      </c>
      <c r="R14268"/>
    </row>
    <row r="14269" spans="12:18" x14ac:dyDescent="0.25">
      <c r="L14269" t="s">
        <v>1880</v>
      </c>
      <c r="M14269" t="s">
        <v>21475</v>
      </c>
      <c r="N14269" t="s">
        <v>51534</v>
      </c>
      <c r="O14269" s="76" t="s">
        <v>4374</v>
      </c>
      <c r="P14269" s="82">
        <v>1925</v>
      </c>
      <c r="Q14269" s="82" t="s">
        <v>72645</v>
      </c>
      <c r="R14269"/>
    </row>
    <row r="14270" spans="12:18" x14ac:dyDescent="0.25">
      <c r="L14270" t="s">
        <v>1880</v>
      </c>
      <c r="M14270" t="s">
        <v>35076</v>
      </c>
      <c r="N14270" t="s">
        <v>51535</v>
      </c>
      <c r="O14270" s="76" t="s">
        <v>4356</v>
      </c>
      <c r="P14270" s="82">
        <v>838</v>
      </c>
      <c r="Q14270" s="82" t="s">
        <v>74376</v>
      </c>
      <c r="R14270"/>
    </row>
    <row r="14271" spans="12:18" x14ac:dyDescent="0.25">
      <c r="L14271" t="s">
        <v>1880</v>
      </c>
      <c r="M14271" t="s">
        <v>19842</v>
      </c>
      <c r="N14271" t="s">
        <v>51536</v>
      </c>
      <c r="O14271" s="76" t="s">
        <v>4356</v>
      </c>
      <c r="P14271" s="82">
        <v>341</v>
      </c>
      <c r="Q14271" s="82" t="s">
        <v>74377</v>
      </c>
      <c r="R14271"/>
    </row>
    <row r="14272" spans="12:18" x14ac:dyDescent="0.25">
      <c r="L14272" t="s">
        <v>1880</v>
      </c>
      <c r="M14272" t="s">
        <v>11495</v>
      </c>
      <c r="N14272" t="s">
        <v>51537</v>
      </c>
      <c r="O14272" s="76" t="s">
        <v>4356</v>
      </c>
      <c r="P14272" s="82">
        <v>1315</v>
      </c>
      <c r="Q14272" s="82" t="s">
        <v>74378</v>
      </c>
      <c r="R14272"/>
    </row>
    <row r="14273" spans="12:18" x14ac:dyDescent="0.25">
      <c r="L14273" t="s">
        <v>1880</v>
      </c>
      <c r="M14273" t="s">
        <v>11497</v>
      </c>
      <c r="N14273" t="s">
        <v>51538</v>
      </c>
      <c r="O14273" s="76" t="s">
        <v>4356</v>
      </c>
      <c r="P14273" s="82">
        <v>571</v>
      </c>
      <c r="Q14273" s="82" t="s">
        <v>74379</v>
      </c>
      <c r="R14273"/>
    </row>
    <row r="14274" spans="12:18" x14ac:dyDescent="0.25">
      <c r="L14274" t="s">
        <v>1880</v>
      </c>
      <c r="M14274" t="s">
        <v>9318</v>
      </c>
      <c r="N14274" t="s">
        <v>51539</v>
      </c>
      <c r="O14274" s="76" t="s">
        <v>4374</v>
      </c>
      <c r="P14274" s="82">
        <v>2136</v>
      </c>
      <c r="Q14274" s="82" t="s">
        <v>72645</v>
      </c>
      <c r="R14274"/>
    </row>
    <row r="14275" spans="12:18" x14ac:dyDescent="0.25">
      <c r="L14275" t="s">
        <v>1880</v>
      </c>
      <c r="M14275" t="s">
        <v>19844</v>
      </c>
      <c r="N14275" t="s">
        <v>51540</v>
      </c>
      <c r="O14275" s="76" t="s">
        <v>4356</v>
      </c>
      <c r="P14275" s="82">
        <v>2302</v>
      </c>
      <c r="Q14275" s="82" t="s">
        <v>74380</v>
      </c>
      <c r="R14275"/>
    </row>
    <row r="14276" spans="12:18" x14ac:dyDescent="0.25">
      <c r="L14276" t="s">
        <v>1880</v>
      </c>
      <c r="M14276" t="s">
        <v>9319</v>
      </c>
      <c r="N14276" t="s">
        <v>51541</v>
      </c>
      <c r="O14276" s="76" t="s">
        <v>4366</v>
      </c>
      <c r="P14276" s="82">
        <v>53</v>
      </c>
      <c r="Q14276" s="82" t="s">
        <v>74381</v>
      </c>
      <c r="R14276"/>
    </row>
    <row r="14277" spans="12:18" x14ac:dyDescent="0.25">
      <c r="L14277" t="s">
        <v>1880</v>
      </c>
      <c r="M14277" t="s">
        <v>35077</v>
      </c>
      <c r="N14277" t="s">
        <v>51542</v>
      </c>
      <c r="O14277" s="76" t="s">
        <v>4366</v>
      </c>
      <c r="P14277" s="82">
        <v>72</v>
      </c>
      <c r="Q14277" s="82" t="s">
        <v>74382</v>
      </c>
      <c r="R14277"/>
    </row>
    <row r="14278" spans="12:18" x14ac:dyDescent="0.25">
      <c r="L14278" t="s">
        <v>1880</v>
      </c>
      <c r="M14278" t="s">
        <v>21460</v>
      </c>
      <c r="N14278" t="s">
        <v>51543</v>
      </c>
      <c r="O14278" s="76" t="s">
        <v>4356</v>
      </c>
      <c r="P14278" s="82">
        <v>1104</v>
      </c>
      <c r="Q14278" s="82" t="s">
        <v>74383</v>
      </c>
      <c r="R14278"/>
    </row>
    <row r="14279" spans="12:18" x14ac:dyDescent="0.25">
      <c r="L14279" t="s">
        <v>1880</v>
      </c>
      <c r="M14279" t="s">
        <v>9320</v>
      </c>
      <c r="N14279" t="s">
        <v>51544</v>
      </c>
      <c r="O14279" s="76" t="s">
        <v>4356</v>
      </c>
      <c r="P14279" s="82">
        <v>670</v>
      </c>
      <c r="Q14279" s="82" t="s">
        <v>74384</v>
      </c>
      <c r="R14279"/>
    </row>
    <row r="14280" spans="12:18" x14ac:dyDescent="0.25">
      <c r="L14280" t="s">
        <v>1880</v>
      </c>
      <c r="M14280" t="s">
        <v>35078</v>
      </c>
      <c r="N14280" t="s">
        <v>51545</v>
      </c>
      <c r="O14280" s="76" t="s">
        <v>4366</v>
      </c>
      <c r="P14280" s="82">
        <v>147</v>
      </c>
      <c r="Q14280" s="82" t="s">
        <v>74385</v>
      </c>
      <c r="R14280"/>
    </row>
    <row r="14281" spans="12:18" x14ac:dyDescent="0.25">
      <c r="L14281" t="s">
        <v>1880</v>
      </c>
      <c r="M14281" t="s">
        <v>19846</v>
      </c>
      <c r="N14281" t="s">
        <v>51546</v>
      </c>
      <c r="O14281" s="76" t="s">
        <v>4356</v>
      </c>
      <c r="P14281" s="82">
        <v>747</v>
      </c>
      <c r="Q14281" s="82" t="s">
        <v>74386</v>
      </c>
      <c r="R14281"/>
    </row>
    <row r="14282" spans="12:18" x14ac:dyDescent="0.25">
      <c r="L14282" t="s">
        <v>1880</v>
      </c>
      <c r="M14282" t="s">
        <v>9321</v>
      </c>
      <c r="N14282" t="s">
        <v>51547</v>
      </c>
      <c r="O14282" s="76" t="s">
        <v>4374</v>
      </c>
      <c r="P14282" s="82">
        <v>1745</v>
      </c>
      <c r="Q14282" s="82" t="s">
        <v>72645</v>
      </c>
      <c r="R14282"/>
    </row>
    <row r="14283" spans="12:18" x14ac:dyDescent="0.25">
      <c r="L14283" t="s">
        <v>1880</v>
      </c>
      <c r="M14283" t="s">
        <v>21461</v>
      </c>
      <c r="N14283" t="s">
        <v>51548</v>
      </c>
      <c r="O14283" s="76" t="s">
        <v>4366</v>
      </c>
      <c r="P14283" s="82">
        <v>97</v>
      </c>
      <c r="Q14283" s="82" t="s">
        <v>74387</v>
      </c>
      <c r="R14283"/>
    </row>
    <row r="14284" spans="12:18" x14ac:dyDescent="0.25">
      <c r="L14284" t="s">
        <v>1880</v>
      </c>
      <c r="M14284" t="s">
        <v>35079</v>
      </c>
      <c r="N14284" t="s">
        <v>51549</v>
      </c>
      <c r="O14284" s="76" t="s">
        <v>4356</v>
      </c>
      <c r="P14284" s="82">
        <v>1397</v>
      </c>
      <c r="Q14284" s="82" t="s">
        <v>74389</v>
      </c>
      <c r="R14284"/>
    </row>
    <row r="14285" spans="12:18" x14ac:dyDescent="0.25">
      <c r="L14285" t="s">
        <v>1880</v>
      </c>
      <c r="M14285" t="s">
        <v>11500</v>
      </c>
      <c r="N14285" t="s">
        <v>51550</v>
      </c>
      <c r="O14285" s="76" t="s">
        <v>4356</v>
      </c>
      <c r="P14285" s="82">
        <v>487</v>
      </c>
      <c r="Q14285" s="82" t="s">
        <v>74390</v>
      </c>
      <c r="R14285"/>
    </row>
    <row r="14286" spans="12:18" x14ac:dyDescent="0.25">
      <c r="L14286" t="s">
        <v>1880</v>
      </c>
      <c r="M14286" t="s">
        <v>9962</v>
      </c>
      <c r="N14286" t="s">
        <v>51551</v>
      </c>
      <c r="O14286" s="76" t="s">
        <v>4450</v>
      </c>
      <c r="P14286" s="82">
        <v>17129</v>
      </c>
      <c r="Q14286" s="82" t="s">
        <v>72645</v>
      </c>
      <c r="R14286"/>
    </row>
    <row r="14287" spans="12:18" x14ac:dyDescent="0.25">
      <c r="L14287" t="s">
        <v>1880</v>
      </c>
      <c r="M14287" t="s">
        <v>11502</v>
      </c>
      <c r="N14287" t="s">
        <v>51552</v>
      </c>
      <c r="O14287" s="76" t="s">
        <v>4374</v>
      </c>
      <c r="P14287" s="82">
        <v>995</v>
      </c>
      <c r="Q14287" s="82" t="s">
        <v>72645</v>
      </c>
      <c r="R14287"/>
    </row>
    <row r="14288" spans="12:18" x14ac:dyDescent="0.25">
      <c r="L14288" t="s">
        <v>1880</v>
      </c>
      <c r="M14288" t="s">
        <v>21462</v>
      </c>
      <c r="N14288" t="s">
        <v>51553</v>
      </c>
      <c r="O14288" s="76" t="s">
        <v>4356</v>
      </c>
      <c r="P14288" s="82">
        <v>1015</v>
      </c>
      <c r="Q14288" s="82" t="s">
        <v>74391</v>
      </c>
      <c r="R14288"/>
    </row>
    <row r="14289" spans="12:18" x14ac:dyDescent="0.25">
      <c r="L14289" t="s">
        <v>1880</v>
      </c>
      <c r="M14289" t="s">
        <v>21463</v>
      </c>
      <c r="N14289" t="s">
        <v>51554</v>
      </c>
      <c r="O14289" s="76" t="s">
        <v>4356</v>
      </c>
      <c r="P14289" s="82">
        <v>637</v>
      </c>
      <c r="Q14289" s="82" t="s">
        <v>74392</v>
      </c>
      <c r="R14289"/>
    </row>
    <row r="14290" spans="12:18" x14ac:dyDescent="0.25">
      <c r="L14290" t="s">
        <v>1880</v>
      </c>
      <c r="M14290" t="s">
        <v>21464</v>
      </c>
      <c r="N14290" t="s">
        <v>51555</v>
      </c>
      <c r="O14290" s="76" t="s">
        <v>4356</v>
      </c>
      <c r="P14290" s="82">
        <v>433</v>
      </c>
      <c r="Q14290" s="82" t="s">
        <v>74393</v>
      </c>
      <c r="R14290"/>
    </row>
    <row r="14291" spans="12:18" x14ac:dyDescent="0.25">
      <c r="L14291" t="s">
        <v>1880</v>
      </c>
      <c r="M14291" t="s">
        <v>21465</v>
      </c>
      <c r="N14291" t="s">
        <v>51556</v>
      </c>
      <c r="O14291" s="76" t="s">
        <v>4356</v>
      </c>
      <c r="P14291" s="82">
        <v>1721</v>
      </c>
      <c r="Q14291" s="82" t="s">
        <v>74394</v>
      </c>
      <c r="R14291"/>
    </row>
    <row r="14292" spans="12:18" x14ac:dyDescent="0.25">
      <c r="L14292" t="s">
        <v>1880</v>
      </c>
      <c r="M14292" t="s">
        <v>35080</v>
      </c>
      <c r="N14292" t="s">
        <v>51557</v>
      </c>
      <c r="O14292" s="76" t="s">
        <v>4366</v>
      </c>
      <c r="P14292" s="82">
        <v>191</v>
      </c>
      <c r="Q14292" s="82" t="s">
        <v>74395</v>
      </c>
      <c r="R14292"/>
    </row>
    <row r="14293" spans="12:18" x14ac:dyDescent="0.25">
      <c r="L14293" t="s">
        <v>1880</v>
      </c>
      <c r="M14293" t="s">
        <v>9323</v>
      </c>
      <c r="N14293" t="s">
        <v>51558</v>
      </c>
      <c r="O14293" s="76" t="s">
        <v>4356</v>
      </c>
      <c r="P14293" s="82">
        <v>1889</v>
      </c>
      <c r="Q14293" s="82" t="s">
        <v>74396</v>
      </c>
      <c r="R14293"/>
    </row>
    <row r="14294" spans="12:18" x14ac:dyDescent="0.25">
      <c r="L14294" t="s">
        <v>1880</v>
      </c>
      <c r="M14294" t="s">
        <v>19848</v>
      </c>
      <c r="N14294" t="s">
        <v>51559</v>
      </c>
      <c r="O14294" s="76" t="s">
        <v>4374</v>
      </c>
      <c r="P14294" s="82">
        <v>7852</v>
      </c>
      <c r="Q14294" s="82" t="s">
        <v>72645</v>
      </c>
      <c r="R14294"/>
    </row>
    <row r="14295" spans="12:18" x14ac:dyDescent="0.25">
      <c r="L14295" t="s">
        <v>1880</v>
      </c>
      <c r="M14295" t="s">
        <v>11503</v>
      </c>
      <c r="N14295" t="s">
        <v>51560</v>
      </c>
      <c r="O14295" s="76" t="s">
        <v>4356</v>
      </c>
      <c r="P14295" s="82">
        <v>707</v>
      </c>
      <c r="Q14295" s="82" t="s">
        <v>74397</v>
      </c>
      <c r="R14295"/>
    </row>
    <row r="14296" spans="12:18" x14ac:dyDescent="0.25">
      <c r="L14296" t="s">
        <v>1880</v>
      </c>
      <c r="M14296" t="s">
        <v>19850</v>
      </c>
      <c r="N14296" t="s">
        <v>51561</v>
      </c>
      <c r="O14296" s="76" t="s">
        <v>4366</v>
      </c>
      <c r="P14296" s="82">
        <v>21</v>
      </c>
      <c r="Q14296" s="82" t="s">
        <v>74398</v>
      </c>
      <c r="R14296"/>
    </row>
    <row r="14297" spans="12:18" x14ac:dyDescent="0.25">
      <c r="L14297" t="s">
        <v>1880</v>
      </c>
      <c r="M14297" t="s">
        <v>9324</v>
      </c>
      <c r="N14297" t="s">
        <v>51562</v>
      </c>
      <c r="O14297" s="76" t="s">
        <v>4356</v>
      </c>
      <c r="P14297" s="82">
        <v>1427</v>
      </c>
      <c r="Q14297" s="82" t="s">
        <v>74399</v>
      </c>
      <c r="R14297"/>
    </row>
    <row r="14298" spans="12:18" x14ac:dyDescent="0.25">
      <c r="L14298" t="s">
        <v>1880</v>
      </c>
      <c r="M14298" t="s">
        <v>9325</v>
      </c>
      <c r="N14298" t="s">
        <v>51563</v>
      </c>
      <c r="O14298" s="76" t="s">
        <v>4356</v>
      </c>
      <c r="P14298" s="82">
        <v>792</v>
      </c>
      <c r="Q14298" s="82" t="s">
        <v>74401</v>
      </c>
      <c r="R14298"/>
    </row>
    <row r="14299" spans="12:18" x14ac:dyDescent="0.25">
      <c r="L14299" t="s">
        <v>1880</v>
      </c>
      <c r="M14299" t="s">
        <v>21469</v>
      </c>
      <c r="N14299" t="s">
        <v>51564</v>
      </c>
      <c r="O14299" s="76" t="s">
        <v>4366</v>
      </c>
      <c r="P14299" s="82">
        <v>79</v>
      </c>
      <c r="Q14299" s="82" t="s">
        <v>74413</v>
      </c>
      <c r="R14299"/>
    </row>
    <row r="14300" spans="12:18" x14ac:dyDescent="0.25">
      <c r="L14300" t="s">
        <v>1880</v>
      </c>
      <c r="M14300" t="s">
        <v>11505</v>
      </c>
      <c r="N14300" t="s">
        <v>51565</v>
      </c>
      <c r="O14300" s="76" t="s">
        <v>4356</v>
      </c>
      <c r="P14300" s="82">
        <v>266</v>
      </c>
      <c r="Q14300" s="82" t="s">
        <v>74402</v>
      </c>
      <c r="R14300"/>
    </row>
    <row r="14301" spans="12:18" x14ac:dyDescent="0.25">
      <c r="L14301" t="s">
        <v>1880</v>
      </c>
      <c r="M14301" t="s">
        <v>21466</v>
      </c>
      <c r="N14301" t="s">
        <v>51566</v>
      </c>
      <c r="O14301" s="76" t="s">
        <v>4356</v>
      </c>
      <c r="P14301" s="82">
        <v>1084</v>
      </c>
      <c r="Q14301" s="82" t="s">
        <v>74403</v>
      </c>
      <c r="R14301"/>
    </row>
    <row r="14302" spans="12:18" x14ac:dyDescent="0.25">
      <c r="L14302" t="s">
        <v>1880</v>
      </c>
      <c r="M14302" t="s">
        <v>19854</v>
      </c>
      <c r="N14302" t="s">
        <v>51567</v>
      </c>
      <c r="O14302" s="76" t="s">
        <v>4356</v>
      </c>
      <c r="P14302" s="82">
        <v>3368</v>
      </c>
      <c r="Q14302" s="82" t="s">
        <v>74404</v>
      </c>
      <c r="R14302"/>
    </row>
    <row r="14303" spans="12:18" x14ac:dyDescent="0.25">
      <c r="L14303" t="s">
        <v>1880</v>
      </c>
      <c r="M14303" t="s">
        <v>9326</v>
      </c>
      <c r="N14303" t="s">
        <v>51568</v>
      </c>
      <c r="O14303" s="76" t="s">
        <v>4356</v>
      </c>
      <c r="P14303" s="82">
        <v>543</v>
      </c>
      <c r="Q14303" s="82" t="s">
        <v>74405</v>
      </c>
      <c r="R14303"/>
    </row>
    <row r="14304" spans="12:18" x14ac:dyDescent="0.25">
      <c r="L14304" t="s">
        <v>1880</v>
      </c>
      <c r="M14304" t="s">
        <v>21467</v>
      </c>
      <c r="N14304" t="s">
        <v>51569</v>
      </c>
      <c r="O14304" s="76" t="s">
        <v>4374</v>
      </c>
      <c r="P14304" s="82">
        <v>5134</v>
      </c>
      <c r="Q14304" s="82" t="s">
        <v>72645</v>
      </c>
      <c r="R14304"/>
    </row>
    <row r="14305" spans="12:18" x14ac:dyDescent="0.25">
      <c r="L14305" t="s">
        <v>1880</v>
      </c>
      <c r="M14305" t="s">
        <v>9327</v>
      </c>
      <c r="N14305" t="s">
        <v>51570</v>
      </c>
      <c r="O14305" s="76" t="s">
        <v>4356</v>
      </c>
      <c r="P14305" s="82">
        <v>532</v>
      </c>
      <c r="Q14305" s="82" t="s">
        <v>74406</v>
      </c>
      <c r="R14305"/>
    </row>
    <row r="14306" spans="12:18" x14ac:dyDescent="0.25">
      <c r="L14306" t="s">
        <v>1880</v>
      </c>
      <c r="M14306" t="s">
        <v>21468</v>
      </c>
      <c r="N14306" t="s">
        <v>51571</v>
      </c>
      <c r="O14306" s="76" t="s">
        <v>4356</v>
      </c>
      <c r="P14306" s="82">
        <v>339</v>
      </c>
      <c r="Q14306" s="82" t="s">
        <v>74407</v>
      </c>
      <c r="R14306"/>
    </row>
    <row r="14307" spans="12:18" x14ac:dyDescent="0.25">
      <c r="L14307" t="s">
        <v>1880</v>
      </c>
      <c r="M14307" t="s">
        <v>9329</v>
      </c>
      <c r="N14307" t="s">
        <v>51572</v>
      </c>
      <c r="O14307" s="76" t="s">
        <v>4356</v>
      </c>
      <c r="P14307" s="82">
        <v>487</v>
      </c>
      <c r="Q14307" s="82" t="s">
        <v>74409</v>
      </c>
      <c r="R14307"/>
    </row>
    <row r="14308" spans="12:18" x14ac:dyDescent="0.25">
      <c r="L14308" t="s">
        <v>1880</v>
      </c>
      <c r="M14308" t="s">
        <v>35081</v>
      </c>
      <c r="N14308" t="s">
        <v>51573</v>
      </c>
      <c r="O14308" s="76" t="s">
        <v>4356</v>
      </c>
      <c r="P14308" s="82">
        <v>133</v>
      </c>
      <c r="Q14308" s="82" t="s">
        <v>74410</v>
      </c>
      <c r="R14308"/>
    </row>
    <row r="14309" spans="12:18" x14ac:dyDescent="0.25">
      <c r="L14309" t="s">
        <v>1880</v>
      </c>
      <c r="M14309" t="s">
        <v>28650</v>
      </c>
      <c r="N14309" t="s">
        <v>51574</v>
      </c>
      <c r="O14309" s="76" t="s">
        <v>4356</v>
      </c>
      <c r="P14309" s="82">
        <v>1786</v>
      </c>
      <c r="Q14309" s="82" t="s">
        <v>74411</v>
      </c>
      <c r="R14309"/>
    </row>
    <row r="14310" spans="12:18" x14ac:dyDescent="0.25">
      <c r="L14310" t="s">
        <v>1880</v>
      </c>
      <c r="M14310" t="s">
        <v>9455</v>
      </c>
      <c r="N14310" t="s">
        <v>51575</v>
      </c>
      <c r="O14310" s="76" t="s">
        <v>4356</v>
      </c>
      <c r="P14310" s="82">
        <v>451</v>
      </c>
      <c r="Q14310" s="82" t="s">
        <v>74412</v>
      </c>
      <c r="R14310"/>
    </row>
    <row r="14311" spans="12:18" x14ac:dyDescent="0.25">
      <c r="L14311" t="s">
        <v>1880</v>
      </c>
      <c r="M14311" t="s">
        <v>21470</v>
      </c>
      <c r="N14311" t="s">
        <v>51576</v>
      </c>
      <c r="O14311" s="76" t="s">
        <v>4356</v>
      </c>
      <c r="P14311" s="82">
        <v>961</v>
      </c>
      <c r="Q14311" s="82" t="s">
        <v>74414</v>
      </c>
      <c r="R14311"/>
    </row>
    <row r="14312" spans="12:18" x14ac:dyDescent="0.25">
      <c r="L14312" t="s">
        <v>1880</v>
      </c>
      <c r="M14312" t="s">
        <v>21471</v>
      </c>
      <c r="N14312" t="s">
        <v>51577</v>
      </c>
      <c r="O14312" s="76" t="s">
        <v>4356</v>
      </c>
      <c r="P14312" s="82">
        <v>511</v>
      </c>
      <c r="Q14312" s="82" t="s">
        <v>74415</v>
      </c>
      <c r="R14312"/>
    </row>
    <row r="14313" spans="12:18" x14ac:dyDescent="0.25">
      <c r="L14313" t="s">
        <v>1880</v>
      </c>
      <c r="M14313" t="s">
        <v>11507</v>
      </c>
      <c r="N14313" t="s">
        <v>51578</v>
      </c>
      <c r="O14313" s="76" t="s">
        <v>4356</v>
      </c>
      <c r="P14313" s="82">
        <v>4469</v>
      </c>
      <c r="Q14313" s="82" t="s">
        <v>74416</v>
      </c>
      <c r="R14313"/>
    </row>
    <row r="14314" spans="12:18" x14ac:dyDescent="0.25">
      <c r="L14314" t="s">
        <v>1880</v>
      </c>
      <c r="M14314" t="s">
        <v>19855</v>
      </c>
      <c r="N14314" t="s">
        <v>51579</v>
      </c>
      <c r="O14314" s="76" t="s">
        <v>4356</v>
      </c>
      <c r="P14314" s="82">
        <v>428</v>
      </c>
      <c r="Q14314" s="82" t="s">
        <v>74417</v>
      </c>
      <c r="R14314"/>
    </row>
    <row r="14315" spans="12:18" x14ac:dyDescent="0.25">
      <c r="L14315" t="s">
        <v>1880</v>
      </c>
      <c r="M14315" t="s">
        <v>19857</v>
      </c>
      <c r="N14315" t="s">
        <v>51580</v>
      </c>
      <c r="O14315" s="76" t="s">
        <v>4374</v>
      </c>
      <c r="P14315" s="82">
        <v>882</v>
      </c>
      <c r="Q14315" s="82" t="s">
        <v>72645</v>
      </c>
      <c r="R14315"/>
    </row>
    <row r="14316" spans="12:18" x14ac:dyDescent="0.25">
      <c r="L14316" t="s">
        <v>1880</v>
      </c>
      <c r="M14316" t="s">
        <v>9332</v>
      </c>
      <c r="N14316" t="s">
        <v>51581</v>
      </c>
      <c r="O14316" s="76" t="s">
        <v>4356</v>
      </c>
      <c r="P14316" s="82">
        <v>397</v>
      </c>
      <c r="Q14316" s="82" t="s">
        <v>74423</v>
      </c>
      <c r="R14316"/>
    </row>
    <row r="14317" spans="12:18" x14ac:dyDescent="0.25">
      <c r="L14317" t="s">
        <v>1880</v>
      </c>
      <c r="M14317" t="s">
        <v>11512</v>
      </c>
      <c r="N14317" t="s">
        <v>51582</v>
      </c>
      <c r="O14317" s="76" t="s">
        <v>4366</v>
      </c>
      <c r="P14317" s="82">
        <v>466</v>
      </c>
      <c r="Q14317" s="82" t="s">
        <v>74424</v>
      </c>
      <c r="R14317"/>
    </row>
    <row r="14318" spans="12:18" x14ac:dyDescent="0.25">
      <c r="L14318" t="s">
        <v>1880</v>
      </c>
      <c r="M14318" t="s">
        <v>11516</v>
      </c>
      <c r="N14318" t="s">
        <v>51583</v>
      </c>
      <c r="O14318" s="76" t="s">
        <v>4374</v>
      </c>
      <c r="P14318" s="82">
        <v>2649</v>
      </c>
      <c r="Q14318" s="82" t="s">
        <v>74426</v>
      </c>
      <c r="R14318"/>
    </row>
    <row r="14319" spans="12:18" x14ac:dyDescent="0.25">
      <c r="L14319" t="s">
        <v>1880</v>
      </c>
      <c r="M14319" t="s">
        <v>11518</v>
      </c>
      <c r="N14319" t="s">
        <v>51584</v>
      </c>
      <c r="O14319" s="76" t="s">
        <v>4356</v>
      </c>
      <c r="P14319" s="82">
        <v>518</v>
      </c>
      <c r="Q14319" s="82" t="s">
        <v>74427</v>
      </c>
      <c r="R14319"/>
    </row>
    <row r="14320" spans="12:18" x14ac:dyDescent="0.25">
      <c r="L14320" t="s">
        <v>1880</v>
      </c>
      <c r="M14320" t="s">
        <v>19858</v>
      </c>
      <c r="N14320" t="s">
        <v>51585</v>
      </c>
      <c r="O14320" s="76" t="s">
        <v>4356</v>
      </c>
      <c r="P14320" s="82">
        <v>492</v>
      </c>
      <c r="Q14320" s="82" t="s">
        <v>74428</v>
      </c>
      <c r="R14320"/>
    </row>
    <row r="14321" spans="12:18" x14ac:dyDescent="0.25">
      <c r="L14321" t="s">
        <v>1880</v>
      </c>
      <c r="M14321" t="s">
        <v>9333</v>
      </c>
      <c r="N14321" t="s">
        <v>51586</v>
      </c>
      <c r="O14321" s="76" t="s">
        <v>4374</v>
      </c>
      <c r="P14321" s="82">
        <v>1147</v>
      </c>
      <c r="Q14321" s="82" t="s">
        <v>72645</v>
      </c>
      <c r="R14321"/>
    </row>
    <row r="14322" spans="12:18" x14ac:dyDescent="0.25">
      <c r="L14322" t="s">
        <v>1880</v>
      </c>
      <c r="M14322" t="s">
        <v>9334</v>
      </c>
      <c r="N14322" t="s">
        <v>51587</v>
      </c>
      <c r="O14322" s="76" t="s">
        <v>4356</v>
      </c>
      <c r="P14322" s="82">
        <v>509</v>
      </c>
      <c r="Q14322" s="82" t="s">
        <v>74429</v>
      </c>
      <c r="R14322"/>
    </row>
    <row r="14323" spans="12:18" x14ac:dyDescent="0.25">
      <c r="L14323" t="s">
        <v>1880</v>
      </c>
      <c r="M14323" t="s">
        <v>19859</v>
      </c>
      <c r="N14323" t="s">
        <v>51588</v>
      </c>
      <c r="O14323" s="76" t="s">
        <v>4356</v>
      </c>
      <c r="P14323" s="82">
        <v>2223</v>
      </c>
      <c r="Q14323" s="82" t="s">
        <v>74430</v>
      </c>
      <c r="R14323"/>
    </row>
    <row r="14324" spans="12:18" x14ac:dyDescent="0.25">
      <c r="L14324" t="s">
        <v>1880</v>
      </c>
      <c r="M14324" t="s">
        <v>19860</v>
      </c>
      <c r="N14324" t="s">
        <v>51589</v>
      </c>
      <c r="O14324" s="76" t="s">
        <v>4356</v>
      </c>
      <c r="P14324" s="82">
        <v>843</v>
      </c>
      <c r="Q14324" s="82" t="s">
        <v>74431</v>
      </c>
      <c r="R14324"/>
    </row>
    <row r="14325" spans="12:18" x14ac:dyDescent="0.25">
      <c r="L14325" t="s">
        <v>1880</v>
      </c>
      <c r="M14325" t="s">
        <v>19861</v>
      </c>
      <c r="N14325" t="s">
        <v>51590</v>
      </c>
      <c r="O14325" s="76" t="s">
        <v>4366</v>
      </c>
      <c r="P14325" s="82">
        <v>114</v>
      </c>
      <c r="Q14325" s="82" t="s">
        <v>74432</v>
      </c>
      <c r="R14325"/>
    </row>
    <row r="14326" spans="12:18" x14ac:dyDescent="0.25">
      <c r="L14326" t="s">
        <v>1880</v>
      </c>
      <c r="M14326" t="s">
        <v>9335</v>
      </c>
      <c r="N14326" t="s">
        <v>51591</v>
      </c>
      <c r="O14326" s="76" t="s">
        <v>4356</v>
      </c>
      <c r="P14326" s="82">
        <v>844</v>
      </c>
      <c r="Q14326" s="82" t="s">
        <v>74433</v>
      </c>
      <c r="R14326"/>
    </row>
    <row r="14327" spans="12:18" x14ac:dyDescent="0.25">
      <c r="L14327" t="s">
        <v>1880</v>
      </c>
      <c r="M14327" t="s">
        <v>9336</v>
      </c>
      <c r="N14327" t="s">
        <v>51592</v>
      </c>
      <c r="O14327" s="76" t="s">
        <v>4366</v>
      </c>
      <c r="P14327" s="82">
        <v>152</v>
      </c>
      <c r="Q14327" s="82" t="s">
        <v>74434</v>
      </c>
      <c r="R14327"/>
    </row>
    <row r="14328" spans="12:18" x14ac:dyDescent="0.25">
      <c r="L14328" t="s">
        <v>1880</v>
      </c>
      <c r="M14328" t="s">
        <v>19862</v>
      </c>
      <c r="N14328" t="s">
        <v>51593</v>
      </c>
      <c r="O14328" s="76" t="s">
        <v>4366</v>
      </c>
      <c r="P14328" s="82">
        <v>7</v>
      </c>
      <c r="Q14328" s="82" t="s">
        <v>74435</v>
      </c>
      <c r="R14328"/>
    </row>
    <row r="14329" spans="12:18" x14ac:dyDescent="0.25">
      <c r="L14329" t="s">
        <v>1880</v>
      </c>
      <c r="M14329" t="s">
        <v>21472</v>
      </c>
      <c r="N14329" t="s">
        <v>51594</v>
      </c>
      <c r="O14329" s="76" t="s">
        <v>4356</v>
      </c>
      <c r="P14329" s="82">
        <v>1006</v>
      </c>
      <c r="Q14329" s="82" t="s">
        <v>74436</v>
      </c>
      <c r="R14329"/>
    </row>
    <row r="14330" spans="12:18" x14ac:dyDescent="0.25">
      <c r="L14330" t="s">
        <v>1880</v>
      </c>
      <c r="M14330" t="s">
        <v>11520</v>
      </c>
      <c r="N14330" t="s">
        <v>51595</v>
      </c>
      <c r="O14330" s="76" t="s">
        <v>4356</v>
      </c>
      <c r="P14330" s="82">
        <v>1637</v>
      </c>
      <c r="Q14330" s="82" t="s">
        <v>74437</v>
      </c>
      <c r="R14330"/>
    </row>
    <row r="14331" spans="12:18" x14ac:dyDescent="0.25">
      <c r="L14331" t="s">
        <v>1880</v>
      </c>
      <c r="M14331" t="s">
        <v>19863</v>
      </c>
      <c r="N14331" t="s">
        <v>51596</v>
      </c>
      <c r="O14331" s="76" t="s">
        <v>4366</v>
      </c>
      <c r="P14331" s="82">
        <v>235</v>
      </c>
      <c r="Q14331" s="82" t="s">
        <v>74438</v>
      </c>
      <c r="R14331"/>
    </row>
    <row r="14332" spans="12:18" x14ac:dyDescent="0.25">
      <c r="L14332" t="s">
        <v>1880</v>
      </c>
      <c r="M14332" t="s">
        <v>11522</v>
      </c>
      <c r="N14332" t="s">
        <v>51597</v>
      </c>
      <c r="O14332" s="76" t="s">
        <v>4356</v>
      </c>
      <c r="P14332" s="82">
        <v>841</v>
      </c>
      <c r="Q14332" s="82" t="s">
        <v>74439</v>
      </c>
      <c r="R14332"/>
    </row>
    <row r="14333" spans="12:18" x14ac:dyDescent="0.25">
      <c r="L14333" t="s">
        <v>1880</v>
      </c>
      <c r="M14333" t="s">
        <v>9337</v>
      </c>
      <c r="N14333" t="s">
        <v>51598</v>
      </c>
      <c r="O14333" s="76" t="s">
        <v>4356</v>
      </c>
      <c r="P14333" s="82">
        <v>1146</v>
      </c>
      <c r="Q14333" s="82" t="s">
        <v>74440</v>
      </c>
      <c r="R14333"/>
    </row>
    <row r="14334" spans="12:18" x14ac:dyDescent="0.25">
      <c r="L14334" t="s">
        <v>1880</v>
      </c>
      <c r="M14334" t="s">
        <v>19864</v>
      </c>
      <c r="N14334" t="s">
        <v>51599</v>
      </c>
      <c r="O14334" s="76" t="s">
        <v>4356</v>
      </c>
      <c r="P14334" s="82">
        <v>666</v>
      </c>
      <c r="Q14334" s="82" t="s">
        <v>74442</v>
      </c>
      <c r="R14334"/>
    </row>
    <row r="14335" spans="12:18" x14ac:dyDescent="0.25">
      <c r="L14335" t="s">
        <v>1880</v>
      </c>
      <c r="M14335" t="s">
        <v>21473</v>
      </c>
      <c r="N14335" t="s">
        <v>51600</v>
      </c>
      <c r="O14335" s="76" t="s">
        <v>4356</v>
      </c>
      <c r="P14335" s="82">
        <v>709</v>
      </c>
      <c r="Q14335" s="82" t="s">
        <v>74443</v>
      </c>
      <c r="R14335"/>
    </row>
    <row r="14336" spans="12:18" x14ac:dyDescent="0.25">
      <c r="L14336" t="s">
        <v>1880</v>
      </c>
      <c r="M14336" t="s">
        <v>35084</v>
      </c>
      <c r="N14336" t="s">
        <v>51601</v>
      </c>
      <c r="O14336" s="76" t="s">
        <v>4366</v>
      </c>
      <c r="P14336" s="82">
        <v>136</v>
      </c>
      <c r="Q14336" s="82" t="s">
        <v>74447</v>
      </c>
      <c r="R14336"/>
    </row>
    <row r="14337" spans="12:18" x14ac:dyDescent="0.25">
      <c r="L14337" t="s">
        <v>1880</v>
      </c>
      <c r="M14337" t="s">
        <v>35085</v>
      </c>
      <c r="N14337" t="s">
        <v>51602</v>
      </c>
      <c r="O14337" s="76" t="s">
        <v>4356</v>
      </c>
      <c r="P14337" s="82">
        <v>350</v>
      </c>
      <c r="Q14337" s="82" t="s">
        <v>74448</v>
      </c>
      <c r="R14337"/>
    </row>
    <row r="14338" spans="12:18" x14ac:dyDescent="0.25">
      <c r="L14338" t="s">
        <v>1880</v>
      </c>
      <c r="M14338" t="s">
        <v>35086</v>
      </c>
      <c r="N14338" t="s">
        <v>51603</v>
      </c>
      <c r="O14338" s="76" t="s">
        <v>4356</v>
      </c>
      <c r="P14338" s="82">
        <v>1496</v>
      </c>
      <c r="Q14338" s="82" t="s">
        <v>74451</v>
      </c>
      <c r="R14338"/>
    </row>
    <row r="14339" spans="12:18" x14ac:dyDescent="0.25">
      <c r="L14339" t="s">
        <v>1880</v>
      </c>
      <c r="M14339" t="s">
        <v>9340</v>
      </c>
      <c r="N14339" t="s">
        <v>51604</v>
      </c>
      <c r="O14339" s="76" t="s">
        <v>4356</v>
      </c>
      <c r="P14339" s="82">
        <v>531</v>
      </c>
      <c r="Q14339" s="82" t="s">
        <v>74452</v>
      </c>
      <c r="R14339"/>
    </row>
    <row r="14340" spans="12:18" x14ac:dyDescent="0.25">
      <c r="L14340" t="s">
        <v>1880</v>
      </c>
      <c r="M14340" t="s">
        <v>9341</v>
      </c>
      <c r="N14340" t="s">
        <v>51605</v>
      </c>
      <c r="O14340" s="76" t="s">
        <v>4366</v>
      </c>
      <c r="P14340" s="82">
        <v>261</v>
      </c>
      <c r="Q14340" s="82" t="s">
        <v>74453</v>
      </c>
      <c r="R14340"/>
    </row>
    <row r="14341" spans="12:18" x14ac:dyDescent="0.25">
      <c r="L14341" t="s">
        <v>1880</v>
      </c>
      <c r="M14341" t="s">
        <v>11569</v>
      </c>
      <c r="N14341" t="s">
        <v>51606</v>
      </c>
      <c r="O14341" s="76" t="s">
        <v>4356</v>
      </c>
      <c r="P14341" s="82">
        <v>2434</v>
      </c>
      <c r="Q14341" s="82" t="s">
        <v>74519</v>
      </c>
      <c r="R14341"/>
    </row>
    <row r="14342" spans="12:18" x14ac:dyDescent="0.25">
      <c r="L14342" t="s">
        <v>1880</v>
      </c>
      <c r="M14342" t="s">
        <v>35087</v>
      </c>
      <c r="N14342" t="s">
        <v>51607</v>
      </c>
      <c r="O14342" s="76" t="s">
        <v>4450</v>
      </c>
      <c r="P14342" s="82">
        <v>2168</v>
      </c>
      <c r="Q14342" s="82" t="s">
        <v>72645</v>
      </c>
      <c r="R14342"/>
    </row>
    <row r="14343" spans="12:18" x14ac:dyDescent="0.25">
      <c r="L14343" t="s">
        <v>1880</v>
      </c>
      <c r="M14343" t="s">
        <v>35088</v>
      </c>
      <c r="N14343" t="s">
        <v>51608</v>
      </c>
      <c r="O14343" s="76" t="s">
        <v>4356</v>
      </c>
      <c r="P14343" s="82">
        <v>1188</v>
      </c>
      <c r="Q14343" s="82" t="s">
        <v>74454</v>
      </c>
      <c r="R14343"/>
    </row>
    <row r="14344" spans="12:18" x14ac:dyDescent="0.25">
      <c r="L14344" t="s">
        <v>1880</v>
      </c>
      <c r="M14344" t="s">
        <v>11526</v>
      </c>
      <c r="N14344" t="s">
        <v>51609</v>
      </c>
      <c r="O14344" s="76" t="s">
        <v>4356</v>
      </c>
      <c r="P14344" s="82">
        <v>704</v>
      </c>
      <c r="Q14344" s="82" t="s">
        <v>74455</v>
      </c>
      <c r="R14344"/>
    </row>
    <row r="14345" spans="12:18" x14ac:dyDescent="0.25">
      <c r="L14345" t="s">
        <v>1880</v>
      </c>
      <c r="M14345" t="s">
        <v>9342</v>
      </c>
      <c r="N14345" t="s">
        <v>51610</v>
      </c>
      <c r="O14345" s="76" t="s">
        <v>4374</v>
      </c>
      <c r="P14345" s="82">
        <v>291</v>
      </c>
      <c r="Q14345" s="82" t="s">
        <v>72645</v>
      </c>
      <c r="R14345"/>
    </row>
    <row r="14346" spans="12:18" x14ac:dyDescent="0.25">
      <c r="L14346" t="s">
        <v>1880</v>
      </c>
      <c r="M14346" t="s">
        <v>35090</v>
      </c>
      <c r="N14346" t="s">
        <v>51611</v>
      </c>
      <c r="O14346" s="76" t="s">
        <v>4374</v>
      </c>
      <c r="P14346" s="82">
        <v>5772</v>
      </c>
      <c r="Q14346" s="82" t="s">
        <v>72645</v>
      </c>
      <c r="R14346"/>
    </row>
    <row r="14347" spans="12:18" x14ac:dyDescent="0.25">
      <c r="L14347" t="s">
        <v>1880</v>
      </c>
      <c r="M14347" t="s">
        <v>19868</v>
      </c>
      <c r="N14347" t="s">
        <v>51612</v>
      </c>
      <c r="O14347" s="76" t="s">
        <v>4356</v>
      </c>
      <c r="P14347" s="82">
        <v>774</v>
      </c>
      <c r="Q14347" s="82" t="s">
        <v>74457</v>
      </c>
      <c r="R14347"/>
    </row>
    <row r="14348" spans="12:18" x14ac:dyDescent="0.25">
      <c r="L14348" t="s">
        <v>1880</v>
      </c>
      <c r="M14348" t="s">
        <v>11528</v>
      </c>
      <c r="N14348" t="s">
        <v>51613</v>
      </c>
      <c r="O14348" s="76" t="s">
        <v>4374</v>
      </c>
      <c r="P14348" s="82">
        <v>5210</v>
      </c>
      <c r="Q14348" s="82" t="s">
        <v>72645</v>
      </c>
      <c r="R14348"/>
    </row>
    <row r="14349" spans="12:18" x14ac:dyDescent="0.25">
      <c r="L14349" t="s">
        <v>1880</v>
      </c>
      <c r="M14349" t="s">
        <v>35089</v>
      </c>
      <c r="N14349" t="s">
        <v>51614</v>
      </c>
      <c r="O14349" s="76" t="s">
        <v>4374</v>
      </c>
      <c r="P14349" s="82">
        <v>7344</v>
      </c>
      <c r="Q14349" s="82" t="s">
        <v>72645</v>
      </c>
      <c r="R14349"/>
    </row>
    <row r="14350" spans="12:18" x14ac:dyDescent="0.25">
      <c r="L14350" t="s">
        <v>1880</v>
      </c>
      <c r="M14350" t="s">
        <v>9343</v>
      </c>
      <c r="N14350" t="s">
        <v>51615</v>
      </c>
      <c r="O14350" s="76" t="s">
        <v>4356</v>
      </c>
      <c r="P14350" s="82">
        <v>1766</v>
      </c>
      <c r="Q14350" s="82" t="s">
        <v>74458</v>
      </c>
      <c r="R14350"/>
    </row>
    <row r="14351" spans="12:18" x14ac:dyDescent="0.25">
      <c r="L14351" t="s">
        <v>1880</v>
      </c>
      <c r="M14351" t="s">
        <v>9371</v>
      </c>
      <c r="N14351" t="s">
        <v>51616</v>
      </c>
      <c r="O14351" s="76" t="s">
        <v>4356</v>
      </c>
      <c r="P14351" s="82">
        <v>2015</v>
      </c>
      <c r="Q14351" s="82" t="s">
        <v>74582</v>
      </c>
      <c r="R14351"/>
    </row>
    <row r="14352" spans="12:18" x14ac:dyDescent="0.25">
      <c r="L14352" t="s">
        <v>1880</v>
      </c>
      <c r="M14352" t="s">
        <v>21474</v>
      </c>
      <c r="N14352" t="s">
        <v>51617</v>
      </c>
      <c r="O14352" s="76" t="s">
        <v>4366</v>
      </c>
      <c r="P14352" s="82">
        <v>164</v>
      </c>
      <c r="Q14352" s="82" t="s">
        <v>74459</v>
      </c>
      <c r="R14352"/>
    </row>
    <row r="14353" spans="12:18" x14ac:dyDescent="0.25">
      <c r="L14353" t="s">
        <v>1880</v>
      </c>
      <c r="M14353" t="s">
        <v>11530</v>
      </c>
      <c r="N14353" t="s">
        <v>51618</v>
      </c>
      <c r="O14353" s="76" t="s">
        <v>4366</v>
      </c>
      <c r="P14353" s="82">
        <v>87</v>
      </c>
      <c r="Q14353" s="82" t="s">
        <v>74460</v>
      </c>
      <c r="R14353"/>
    </row>
    <row r="14354" spans="12:18" x14ac:dyDescent="0.25">
      <c r="L14354" t="s">
        <v>1880</v>
      </c>
      <c r="M14354" t="s">
        <v>35092</v>
      </c>
      <c r="N14354" t="s">
        <v>51619</v>
      </c>
      <c r="O14354" s="76" t="s">
        <v>4356</v>
      </c>
      <c r="P14354" s="82">
        <v>1156</v>
      </c>
      <c r="Q14354" s="82" t="s">
        <v>74461</v>
      </c>
      <c r="R14354"/>
    </row>
    <row r="14355" spans="12:18" x14ac:dyDescent="0.25">
      <c r="L14355" t="s">
        <v>1880</v>
      </c>
      <c r="M14355" t="s">
        <v>19869</v>
      </c>
      <c r="N14355" t="s">
        <v>51620</v>
      </c>
      <c r="O14355" s="76" t="s">
        <v>4356</v>
      </c>
      <c r="P14355" s="82">
        <v>720</v>
      </c>
      <c r="Q14355" s="82" t="s">
        <v>74462</v>
      </c>
      <c r="R14355"/>
    </row>
    <row r="14356" spans="12:18" x14ac:dyDescent="0.25">
      <c r="L14356" t="s">
        <v>1880</v>
      </c>
      <c r="M14356" t="s">
        <v>19870</v>
      </c>
      <c r="N14356" t="s">
        <v>51621</v>
      </c>
      <c r="O14356" s="76" t="s">
        <v>4356</v>
      </c>
      <c r="P14356" s="82">
        <v>507</v>
      </c>
      <c r="Q14356" s="82" t="s">
        <v>74463</v>
      </c>
      <c r="R14356"/>
    </row>
    <row r="14357" spans="12:18" x14ac:dyDescent="0.25">
      <c r="L14357" t="s">
        <v>1880</v>
      </c>
      <c r="M14357" t="s">
        <v>11532</v>
      </c>
      <c r="N14357" t="s">
        <v>51622</v>
      </c>
      <c r="O14357" s="76" t="s">
        <v>4356</v>
      </c>
      <c r="P14357" s="82">
        <v>355</v>
      </c>
      <c r="Q14357" s="82" t="s">
        <v>74464</v>
      </c>
      <c r="R14357"/>
    </row>
    <row r="14358" spans="12:18" x14ac:dyDescent="0.25">
      <c r="L14358" t="s">
        <v>1880</v>
      </c>
      <c r="M14358" t="s">
        <v>11534</v>
      </c>
      <c r="N14358" t="s">
        <v>51623</v>
      </c>
      <c r="O14358" s="76" t="s">
        <v>4356</v>
      </c>
      <c r="P14358" s="82">
        <v>893</v>
      </c>
      <c r="Q14358" s="82" t="s">
        <v>74465</v>
      </c>
      <c r="R14358"/>
    </row>
    <row r="14359" spans="12:18" x14ac:dyDescent="0.25">
      <c r="L14359" t="s">
        <v>1880</v>
      </c>
      <c r="M14359" t="s">
        <v>19871</v>
      </c>
      <c r="N14359" t="s">
        <v>51624</v>
      </c>
      <c r="O14359" s="76" t="s">
        <v>4366</v>
      </c>
      <c r="P14359" s="82">
        <v>67</v>
      </c>
      <c r="Q14359" s="82" t="s">
        <v>74466</v>
      </c>
      <c r="R14359"/>
    </row>
    <row r="14360" spans="12:18" x14ac:dyDescent="0.25">
      <c r="L14360" t="s">
        <v>1880</v>
      </c>
      <c r="M14360" t="s">
        <v>9344</v>
      </c>
      <c r="N14360" t="s">
        <v>51625</v>
      </c>
      <c r="O14360" s="76" t="s">
        <v>4366</v>
      </c>
      <c r="P14360" s="82">
        <v>103</v>
      </c>
      <c r="Q14360" s="82" t="s">
        <v>74467</v>
      </c>
      <c r="R14360"/>
    </row>
    <row r="14361" spans="12:18" x14ac:dyDescent="0.25">
      <c r="L14361" t="s">
        <v>1880</v>
      </c>
      <c r="M14361" t="s">
        <v>19872</v>
      </c>
      <c r="N14361" t="s">
        <v>51626</v>
      </c>
      <c r="O14361" s="76" t="s">
        <v>4374</v>
      </c>
      <c r="P14361" s="82">
        <v>1021</v>
      </c>
      <c r="Q14361" s="82" t="s">
        <v>72645</v>
      </c>
      <c r="R14361"/>
    </row>
    <row r="14362" spans="12:18" x14ac:dyDescent="0.25">
      <c r="L14362" t="s">
        <v>1880</v>
      </c>
      <c r="M14362" t="s">
        <v>35093</v>
      </c>
      <c r="N14362" t="s">
        <v>51627</v>
      </c>
      <c r="O14362" s="76" t="s">
        <v>4374</v>
      </c>
      <c r="P14362" s="82">
        <v>3507</v>
      </c>
      <c r="Q14362" s="82" t="s">
        <v>72645</v>
      </c>
      <c r="R14362"/>
    </row>
    <row r="14363" spans="12:18" x14ac:dyDescent="0.25">
      <c r="L14363" t="s">
        <v>1880</v>
      </c>
      <c r="M14363" t="s">
        <v>19873</v>
      </c>
      <c r="N14363" t="s">
        <v>51628</v>
      </c>
      <c r="O14363" s="76" t="s">
        <v>4366</v>
      </c>
      <c r="P14363" s="82">
        <v>322</v>
      </c>
      <c r="Q14363" s="82" t="s">
        <v>74468</v>
      </c>
      <c r="R14363"/>
    </row>
    <row r="14364" spans="12:18" x14ac:dyDescent="0.25">
      <c r="L14364" t="s">
        <v>1880</v>
      </c>
      <c r="M14364" t="s">
        <v>6662</v>
      </c>
      <c r="N14364" t="s">
        <v>51629</v>
      </c>
      <c r="O14364" s="76" t="s">
        <v>4356</v>
      </c>
      <c r="P14364" s="82">
        <v>1314</v>
      </c>
      <c r="Q14364" s="82" t="s">
        <v>74469</v>
      </c>
      <c r="R14364"/>
    </row>
    <row r="14365" spans="12:18" x14ac:dyDescent="0.25">
      <c r="L14365" t="s">
        <v>1880</v>
      </c>
      <c r="M14365" t="s">
        <v>11536</v>
      </c>
      <c r="N14365" t="s">
        <v>51630</v>
      </c>
      <c r="O14365" s="76" t="s">
        <v>4356</v>
      </c>
      <c r="P14365" s="82">
        <v>1053</v>
      </c>
      <c r="Q14365" s="82" t="s">
        <v>74470</v>
      </c>
      <c r="R14365"/>
    </row>
    <row r="14366" spans="12:18" x14ac:dyDescent="0.25">
      <c r="L14366" t="s">
        <v>1880</v>
      </c>
      <c r="M14366" t="s">
        <v>35094</v>
      </c>
      <c r="N14366" t="s">
        <v>51631</v>
      </c>
      <c r="O14366" s="76" t="s">
        <v>4356</v>
      </c>
      <c r="P14366" s="82">
        <v>1909</v>
      </c>
      <c r="Q14366" s="82" t="s">
        <v>74471</v>
      </c>
      <c r="R14366"/>
    </row>
    <row r="14367" spans="12:18" x14ac:dyDescent="0.25">
      <c r="L14367" t="s">
        <v>1880</v>
      </c>
      <c r="M14367" t="s">
        <v>11539</v>
      </c>
      <c r="N14367" t="s">
        <v>51632</v>
      </c>
      <c r="O14367" s="76" t="s">
        <v>4374</v>
      </c>
      <c r="P14367" s="82">
        <v>6476</v>
      </c>
      <c r="Q14367" s="82" t="s">
        <v>72645</v>
      </c>
      <c r="R14367"/>
    </row>
    <row r="14368" spans="12:18" x14ac:dyDescent="0.25">
      <c r="L14368" t="s">
        <v>1880</v>
      </c>
      <c r="M14368" t="s">
        <v>11543</v>
      </c>
      <c r="N14368" t="s">
        <v>51633</v>
      </c>
      <c r="O14368" s="76" t="s">
        <v>4356</v>
      </c>
      <c r="P14368" s="82">
        <v>2083</v>
      </c>
      <c r="Q14368" s="82" t="s">
        <v>74473</v>
      </c>
      <c r="R14368"/>
    </row>
    <row r="14369" spans="12:18" x14ac:dyDescent="0.25">
      <c r="L14369" t="s">
        <v>1880</v>
      </c>
      <c r="M14369" t="s">
        <v>9345</v>
      </c>
      <c r="N14369" t="s">
        <v>51634</v>
      </c>
      <c r="O14369" s="76" t="s">
        <v>4356</v>
      </c>
      <c r="P14369" s="82">
        <v>1116</v>
      </c>
      <c r="Q14369" s="82" t="s">
        <v>74474</v>
      </c>
      <c r="R14369"/>
    </row>
    <row r="14370" spans="12:18" x14ac:dyDescent="0.25">
      <c r="L14370" t="s">
        <v>1880</v>
      </c>
      <c r="M14370" t="s">
        <v>21476</v>
      </c>
      <c r="N14370" t="s">
        <v>51635</v>
      </c>
      <c r="O14370" s="76" t="s">
        <v>4366</v>
      </c>
      <c r="P14370" s="82">
        <v>306</v>
      </c>
      <c r="Q14370" s="82" t="s">
        <v>74475</v>
      </c>
      <c r="R14370"/>
    </row>
    <row r="14371" spans="12:18" x14ac:dyDescent="0.25">
      <c r="L14371" t="s">
        <v>1880</v>
      </c>
      <c r="M14371" t="s">
        <v>11545</v>
      </c>
      <c r="N14371" t="s">
        <v>51636</v>
      </c>
      <c r="O14371" s="76" t="s">
        <v>4356</v>
      </c>
      <c r="P14371" s="82">
        <v>1580</v>
      </c>
      <c r="Q14371" s="82" t="s">
        <v>74476</v>
      </c>
      <c r="R14371"/>
    </row>
    <row r="14372" spans="12:18" x14ac:dyDescent="0.25">
      <c r="L14372" t="s">
        <v>1880</v>
      </c>
      <c r="M14372" t="s">
        <v>9346</v>
      </c>
      <c r="N14372" t="s">
        <v>51637</v>
      </c>
      <c r="O14372" s="76" t="s">
        <v>4374</v>
      </c>
      <c r="P14372" s="82">
        <v>8455</v>
      </c>
      <c r="Q14372" s="82" t="s">
        <v>74477</v>
      </c>
      <c r="R14372"/>
    </row>
    <row r="14373" spans="12:18" x14ac:dyDescent="0.25">
      <c r="L14373" t="s">
        <v>1880</v>
      </c>
      <c r="M14373" t="s">
        <v>19874</v>
      </c>
      <c r="N14373" t="s">
        <v>51638</v>
      </c>
      <c r="O14373" s="76" t="s">
        <v>4356</v>
      </c>
      <c r="P14373" s="82">
        <v>609</v>
      </c>
      <c r="Q14373" s="82" t="s">
        <v>74478</v>
      </c>
      <c r="R14373"/>
    </row>
    <row r="14374" spans="12:18" x14ac:dyDescent="0.25">
      <c r="L14374" t="s">
        <v>1880</v>
      </c>
      <c r="M14374" t="s">
        <v>35095</v>
      </c>
      <c r="N14374" t="s">
        <v>51639</v>
      </c>
      <c r="O14374" s="76" t="s">
        <v>4356</v>
      </c>
      <c r="P14374" s="82">
        <v>396</v>
      </c>
      <c r="Q14374" s="82" t="s">
        <v>74479</v>
      </c>
      <c r="R14374"/>
    </row>
    <row r="14375" spans="12:18" x14ac:dyDescent="0.25">
      <c r="L14375" t="s">
        <v>1880</v>
      </c>
      <c r="M14375" t="s">
        <v>9347</v>
      </c>
      <c r="N14375" t="s">
        <v>51640</v>
      </c>
      <c r="O14375" s="76" t="s">
        <v>4356</v>
      </c>
      <c r="P14375" s="82">
        <v>1157</v>
      </c>
      <c r="Q14375" s="82" t="s">
        <v>74480</v>
      </c>
      <c r="R14375"/>
    </row>
    <row r="14376" spans="12:18" x14ac:dyDescent="0.25">
      <c r="L14376" t="s">
        <v>1880</v>
      </c>
      <c r="M14376" t="s">
        <v>9348</v>
      </c>
      <c r="N14376" t="s">
        <v>51641</v>
      </c>
      <c r="O14376" s="76" t="s">
        <v>4374</v>
      </c>
      <c r="P14376" s="82">
        <v>4529</v>
      </c>
      <c r="Q14376" s="82" t="s">
        <v>72645</v>
      </c>
      <c r="R14376"/>
    </row>
    <row r="14377" spans="12:18" x14ac:dyDescent="0.25">
      <c r="L14377" t="s">
        <v>1880</v>
      </c>
      <c r="M14377" t="s">
        <v>19249</v>
      </c>
      <c r="N14377" t="s">
        <v>51642</v>
      </c>
      <c r="O14377" s="76" t="s">
        <v>4356</v>
      </c>
      <c r="P14377" s="82">
        <v>2309</v>
      </c>
      <c r="Q14377" s="82" t="s">
        <v>74481</v>
      </c>
      <c r="R14377"/>
    </row>
    <row r="14378" spans="12:18" x14ac:dyDescent="0.25">
      <c r="L14378" t="s">
        <v>1880</v>
      </c>
      <c r="M14378" t="s">
        <v>19893</v>
      </c>
      <c r="N14378" t="s">
        <v>51643</v>
      </c>
      <c r="O14378" s="76" t="s">
        <v>4356</v>
      </c>
      <c r="P14378" s="82">
        <v>1420</v>
      </c>
      <c r="Q14378" s="82" t="s">
        <v>74572</v>
      </c>
      <c r="R14378"/>
    </row>
    <row r="14379" spans="12:18" x14ac:dyDescent="0.25">
      <c r="L14379" t="s">
        <v>1880</v>
      </c>
      <c r="M14379" t="s">
        <v>35119</v>
      </c>
      <c r="N14379" t="s">
        <v>51644</v>
      </c>
      <c r="O14379" s="76" t="s">
        <v>4374</v>
      </c>
      <c r="P14379" s="82">
        <v>4513</v>
      </c>
      <c r="Q14379" s="82" t="s">
        <v>74573</v>
      </c>
      <c r="R14379"/>
    </row>
    <row r="14380" spans="12:18" x14ac:dyDescent="0.25">
      <c r="L14380" t="s">
        <v>1880</v>
      </c>
      <c r="M14380" t="s">
        <v>21495</v>
      </c>
      <c r="N14380" t="s">
        <v>51645</v>
      </c>
      <c r="O14380" s="76" t="s">
        <v>4366</v>
      </c>
      <c r="P14380" s="82">
        <v>189</v>
      </c>
      <c r="Q14380" s="82" t="s">
        <v>74577</v>
      </c>
      <c r="R14380"/>
    </row>
    <row r="14381" spans="12:18" x14ac:dyDescent="0.25">
      <c r="L14381" t="s">
        <v>1880</v>
      </c>
      <c r="M14381" t="s">
        <v>11589</v>
      </c>
      <c r="N14381" t="s">
        <v>51646</v>
      </c>
      <c r="O14381" s="76" t="s">
        <v>4356</v>
      </c>
      <c r="P14381" s="82">
        <v>1124</v>
      </c>
      <c r="Q14381" s="82" t="s">
        <v>74578</v>
      </c>
      <c r="R14381"/>
    </row>
    <row r="14382" spans="12:18" x14ac:dyDescent="0.25">
      <c r="L14382" t="s">
        <v>1880</v>
      </c>
      <c r="M14382" t="s">
        <v>35122</v>
      </c>
      <c r="N14382" t="s">
        <v>51647</v>
      </c>
      <c r="O14382" s="76" t="s">
        <v>4450</v>
      </c>
      <c r="P14382" s="82">
        <v>11376</v>
      </c>
      <c r="Q14382" s="82" t="s">
        <v>72645</v>
      </c>
      <c r="R14382"/>
    </row>
    <row r="14383" spans="12:18" x14ac:dyDescent="0.25">
      <c r="L14383" t="s">
        <v>1880</v>
      </c>
      <c r="M14383" t="s">
        <v>9370</v>
      </c>
      <c r="N14383" t="s">
        <v>51648</v>
      </c>
      <c r="O14383" s="76" t="s">
        <v>4356</v>
      </c>
      <c r="P14383" s="82">
        <v>2419</v>
      </c>
      <c r="Q14383" s="82" t="s">
        <v>74579</v>
      </c>
      <c r="R14383"/>
    </row>
    <row r="14384" spans="12:18" x14ac:dyDescent="0.25">
      <c r="L14384" t="s">
        <v>1880</v>
      </c>
      <c r="M14384" t="s">
        <v>21496</v>
      </c>
      <c r="N14384" t="s">
        <v>51649</v>
      </c>
      <c r="O14384" s="76" t="s">
        <v>4356</v>
      </c>
      <c r="P14384" s="82">
        <v>895</v>
      </c>
      <c r="Q14384" s="82" t="s">
        <v>74580</v>
      </c>
      <c r="R14384"/>
    </row>
    <row r="14385" spans="12:18" x14ac:dyDescent="0.25">
      <c r="L14385" t="s">
        <v>1880</v>
      </c>
      <c r="M14385" t="s">
        <v>11592</v>
      </c>
      <c r="N14385" t="s">
        <v>51650</v>
      </c>
      <c r="O14385" s="76" t="s">
        <v>4356</v>
      </c>
      <c r="P14385" s="82">
        <v>1052</v>
      </c>
      <c r="Q14385" s="82" t="s">
        <v>74581</v>
      </c>
      <c r="R14385"/>
    </row>
    <row r="14386" spans="12:18" x14ac:dyDescent="0.25">
      <c r="L14386" t="s">
        <v>1880</v>
      </c>
      <c r="M14386" t="s">
        <v>9372</v>
      </c>
      <c r="N14386" t="s">
        <v>51651</v>
      </c>
      <c r="O14386" s="76" t="s">
        <v>4356</v>
      </c>
      <c r="P14386" s="82">
        <v>2063</v>
      </c>
      <c r="Q14386" s="82" t="s">
        <v>74583</v>
      </c>
      <c r="R14386"/>
    </row>
    <row r="14387" spans="12:18" x14ac:dyDescent="0.25">
      <c r="L14387" t="s">
        <v>1880</v>
      </c>
      <c r="M14387" t="s">
        <v>9373</v>
      </c>
      <c r="N14387" t="s">
        <v>51652</v>
      </c>
      <c r="O14387" s="76" t="s">
        <v>4356</v>
      </c>
      <c r="P14387" s="82">
        <v>1057</v>
      </c>
      <c r="Q14387" s="82" t="s">
        <v>74584</v>
      </c>
      <c r="R14387"/>
    </row>
    <row r="14388" spans="12:18" x14ac:dyDescent="0.25">
      <c r="L14388" t="s">
        <v>1880</v>
      </c>
      <c r="M14388" t="s">
        <v>11594</v>
      </c>
      <c r="N14388" t="s">
        <v>51653</v>
      </c>
      <c r="O14388" s="76" t="s">
        <v>4356</v>
      </c>
      <c r="P14388" s="82">
        <v>1668</v>
      </c>
      <c r="Q14388" s="82" t="s">
        <v>74585</v>
      </c>
      <c r="R14388"/>
    </row>
    <row r="14389" spans="12:18" x14ac:dyDescent="0.25">
      <c r="L14389" t="s">
        <v>1880</v>
      </c>
      <c r="M14389" t="s">
        <v>21497</v>
      </c>
      <c r="N14389" t="s">
        <v>51654</v>
      </c>
      <c r="O14389" s="76" t="s">
        <v>4356</v>
      </c>
      <c r="P14389" s="82">
        <v>1939</v>
      </c>
      <c r="Q14389" s="82" t="s">
        <v>74586</v>
      </c>
      <c r="R14389"/>
    </row>
    <row r="14390" spans="12:18" x14ac:dyDescent="0.25">
      <c r="L14390" t="s">
        <v>1880</v>
      </c>
      <c r="M14390" t="s">
        <v>11514</v>
      </c>
      <c r="N14390" t="s">
        <v>51655</v>
      </c>
      <c r="O14390" s="76" t="s">
        <v>4356</v>
      </c>
      <c r="P14390" s="82">
        <v>296</v>
      </c>
      <c r="Q14390" s="82" t="s">
        <v>74425</v>
      </c>
      <c r="R14390"/>
    </row>
    <row r="14391" spans="12:18" x14ac:dyDescent="0.25">
      <c r="L14391" t="s">
        <v>1880</v>
      </c>
      <c r="M14391" t="s">
        <v>9374</v>
      </c>
      <c r="N14391" t="s">
        <v>51656</v>
      </c>
      <c r="O14391" s="76" t="s">
        <v>4450</v>
      </c>
      <c r="P14391" s="82">
        <v>12013</v>
      </c>
      <c r="Q14391" s="82" t="s">
        <v>72645</v>
      </c>
      <c r="R14391"/>
    </row>
    <row r="14392" spans="12:18" x14ac:dyDescent="0.25">
      <c r="L14392" t="s">
        <v>1880</v>
      </c>
      <c r="M14392" t="s">
        <v>9375</v>
      </c>
      <c r="N14392" t="s">
        <v>51657</v>
      </c>
      <c r="O14392" s="76" t="s">
        <v>4450</v>
      </c>
      <c r="P14392" s="82">
        <v>7685</v>
      </c>
      <c r="Q14392" s="82" t="s">
        <v>72645</v>
      </c>
      <c r="R14392"/>
    </row>
    <row r="14393" spans="12:18" x14ac:dyDescent="0.25">
      <c r="L14393" t="s">
        <v>1880</v>
      </c>
      <c r="M14393" t="s">
        <v>35123</v>
      </c>
      <c r="N14393" t="s">
        <v>51658</v>
      </c>
      <c r="O14393" s="76" t="s">
        <v>4374</v>
      </c>
      <c r="P14393" s="82">
        <v>2003</v>
      </c>
      <c r="Q14393" s="82" t="s">
        <v>72645</v>
      </c>
      <c r="R14393"/>
    </row>
    <row r="14394" spans="12:18" x14ac:dyDescent="0.25">
      <c r="L14394" t="s">
        <v>1880</v>
      </c>
      <c r="M14394" t="s">
        <v>11596</v>
      </c>
      <c r="N14394" t="s">
        <v>51659</v>
      </c>
      <c r="O14394" s="76" t="s">
        <v>4356</v>
      </c>
      <c r="P14394" s="82">
        <v>583</v>
      </c>
      <c r="Q14394" s="82" t="s">
        <v>74587</v>
      </c>
      <c r="R14394"/>
    </row>
    <row r="14395" spans="12:18" x14ac:dyDescent="0.25">
      <c r="L14395" t="s">
        <v>1880</v>
      </c>
      <c r="M14395" t="s">
        <v>21498</v>
      </c>
      <c r="N14395" t="s">
        <v>51660</v>
      </c>
      <c r="O14395" s="76" t="s">
        <v>4366</v>
      </c>
      <c r="P14395" s="82">
        <v>136</v>
      </c>
      <c r="Q14395" s="82" t="s">
        <v>74588</v>
      </c>
      <c r="R14395"/>
    </row>
    <row r="14396" spans="12:18" x14ac:dyDescent="0.25">
      <c r="L14396" t="s">
        <v>1880</v>
      </c>
      <c r="M14396" t="s">
        <v>11598</v>
      </c>
      <c r="N14396" t="s">
        <v>51661</v>
      </c>
      <c r="O14396" s="76" t="s">
        <v>4356</v>
      </c>
      <c r="P14396" s="82">
        <v>1909</v>
      </c>
      <c r="Q14396" s="82" t="s">
        <v>74589</v>
      </c>
      <c r="R14396"/>
    </row>
    <row r="14397" spans="12:18" x14ac:dyDescent="0.25">
      <c r="L14397" t="s">
        <v>1880</v>
      </c>
      <c r="M14397" t="s">
        <v>21499</v>
      </c>
      <c r="N14397" t="s">
        <v>51662</v>
      </c>
      <c r="O14397" s="76" t="s">
        <v>4356</v>
      </c>
      <c r="P14397" s="82">
        <v>692</v>
      </c>
      <c r="Q14397" s="82" t="s">
        <v>74590</v>
      </c>
      <c r="R14397"/>
    </row>
    <row r="14398" spans="12:18" x14ac:dyDescent="0.25">
      <c r="L14398" t="s">
        <v>1880</v>
      </c>
      <c r="M14398" t="s">
        <v>19894</v>
      </c>
      <c r="N14398" t="s">
        <v>51663</v>
      </c>
      <c r="O14398" s="76" t="s">
        <v>4356</v>
      </c>
      <c r="P14398" s="82">
        <v>777</v>
      </c>
      <c r="Q14398" s="82" t="s">
        <v>74591</v>
      </c>
      <c r="R14398"/>
    </row>
    <row r="14399" spans="12:18" x14ac:dyDescent="0.25">
      <c r="L14399" t="s">
        <v>1880</v>
      </c>
      <c r="M14399" t="s">
        <v>21500</v>
      </c>
      <c r="N14399" t="s">
        <v>51664</v>
      </c>
      <c r="O14399" s="76" t="s">
        <v>4356</v>
      </c>
      <c r="P14399" s="82">
        <v>1241</v>
      </c>
      <c r="Q14399" s="82" t="s">
        <v>74593</v>
      </c>
      <c r="R14399"/>
    </row>
    <row r="14400" spans="12:18" x14ac:dyDescent="0.25">
      <c r="L14400" t="s">
        <v>1880</v>
      </c>
      <c r="M14400" t="s">
        <v>21501</v>
      </c>
      <c r="N14400" t="s">
        <v>51665</v>
      </c>
      <c r="O14400" s="76" t="s">
        <v>4356</v>
      </c>
      <c r="P14400" s="82">
        <v>140</v>
      </c>
      <c r="Q14400" s="82" t="s">
        <v>74594</v>
      </c>
      <c r="R14400"/>
    </row>
    <row r="14401" spans="12:18" x14ac:dyDescent="0.25">
      <c r="L14401" t="s">
        <v>1880</v>
      </c>
      <c r="M14401" t="s">
        <v>19875</v>
      </c>
      <c r="N14401" t="s">
        <v>51666</v>
      </c>
      <c r="O14401" s="76" t="s">
        <v>4356</v>
      </c>
      <c r="P14401" s="82">
        <v>1043</v>
      </c>
      <c r="Q14401" s="82" t="s">
        <v>74483</v>
      </c>
      <c r="R14401"/>
    </row>
    <row r="14402" spans="12:18" x14ac:dyDescent="0.25">
      <c r="L14402" t="s">
        <v>1880</v>
      </c>
      <c r="M14402" t="s">
        <v>21477</v>
      </c>
      <c r="N14402" t="s">
        <v>51667</v>
      </c>
      <c r="O14402" s="76" t="s">
        <v>4374</v>
      </c>
      <c r="P14402" s="82">
        <v>1982</v>
      </c>
      <c r="Q14402" s="82" t="s">
        <v>72645</v>
      </c>
      <c r="R14402"/>
    </row>
    <row r="14403" spans="12:18" x14ac:dyDescent="0.25">
      <c r="L14403" t="s">
        <v>1880</v>
      </c>
      <c r="M14403" t="s">
        <v>21478</v>
      </c>
      <c r="N14403" t="s">
        <v>51668</v>
      </c>
      <c r="O14403" s="76" t="s">
        <v>4374</v>
      </c>
      <c r="P14403" s="82">
        <v>842</v>
      </c>
      <c r="Q14403" s="82" t="s">
        <v>72645</v>
      </c>
      <c r="R14403"/>
    </row>
    <row r="14404" spans="12:18" x14ac:dyDescent="0.25">
      <c r="L14404" t="s">
        <v>1880</v>
      </c>
      <c r="M14404" t="s">
        <v>35096</v>
      </c>
      <c r="N14404" t="s">
        <v>51669</v>
      </c>
      <c r="O14404" s="76" t="s">
        <v>4356</v>
      </c>
      <c r="P14404" s="82">
        <v>405</v>
      </c>
      <c r="Q14404" s="82" t="s">
        <v>74484</v>
      </c>
      <c r="R14404"/>
    </row>
    <row r="14405" spans="12:18" x14ac:dyDescent="0.25">
      <c r="L14405" t="s">
        <v>1880</v>
      </c>
      <c r="M14405" t="s">
        <v>11547</v>
      </c>
      <c r="N14405" t="s">
        <v>51670</v>
      </c>
      <c r="O14405" s="76" t="s">
        <v>4356</v>
      </c>
      <c r="P14405" s="82">
        <v>122</v>
      </c>
      <c r="Q14405" s="82" t="s">
        <v>74485</v>
      </c>
      <c r="R14405"/>
    </row>
    <row r="14406" spans="12:18" x14ac:dyDescent="0.25">
      <c r="L14406" t="s">
        <v>1880</v>
      </c>
      <c r="M14406" t="s">
        <v>9349</v>
      </c>
      <c r="N14406" t="s">
        <v>51671</v>
      </c>
      <c r="O14406" s="76" t="s">
        <v>4356</v>
      </c>
      <c r="P14406" s="82">
        <v>315</v>
      </c>
      <c r="Q14406" s="82" t="s">
        <v>74486</v>
      </c>
      <c r="R14406"/>
    </row>
    <row r="14407" spans="12:18" x14ac:dyDescent="0.25">
      <c r="L14407" t="s">
        <v>1880</v>
      </c>
      <c r="M14407" t="s">
        <v>35097</v>
      </c>
      <c r="N14407" t="s">
        <v>51672</v>
      </c>
      <c r="O14407" s="76" t="s">
        <v>4356</v>
      </c>
      <c r="P14407" s="82">
        <v>2793</v>
      </c>
      <c r="Q14407" s="82" t="s">
        <v>74487</v>
      </c>
      <c r="R14407"/>
    </row>
    <row r="14408" spans="12:18" x14ac:dyDescent="0.25">
      <c r="L14408" t="s">
        <v>1880</v>
      </c>
      <c r="M14408" t="s">
        <v>21480</v>
      </c>
      <c r="N14408" t="s">
        <v>51673</v>
      </c>
      <c r="O14408" s="76" t="s">
        <v>4356</v>
      </c>
      <c r="P14408" s="82">
        <v>1155</v>
      </c>
      <c r="Q14408" s="82" t="s">
        <v>74489</v>
      </c>
      <c r="R14408"/>
    </row>
    <row r="14409" spans="12:18" x14ac:dyDescent="0.25">
      <c r="L14409" t="s">
        <v>1880</v>
      </c>
      <c r="M14409" t="s">
        <v>11549</v>
      </c>
      <c r="N14409" t="s">
        <v>51674</v>
      </c>
      <c r="O14409" s="76" t="s">
        <v>4356</v>
      </c>
      <c r="P14409" s="82">
        <v>409</v>
      </c>
      <c r="Q14409" s="82" t="s">
        <v>74490</v>
      </c>
      <c r="R14409"/>
    </row>
    <row r="14410" spans="12:18" x14ac:dyDescent="0.25">
      <c r="L14410" t="s">
        <v>1880</v>
      </c>
      <c r="M14410" t="s">
        <v>9350</v>
      </c>
      <c r="N14410" t="s">
        <v>51675</v>
      </c>
      <c r="O14410" s="76" t="s">
        <v>4366</v>
      </c>
      <c r="P14410" s="82">
        <v>84</v>
      </c>
      <c r="Q14410" s="82" t="s">
        <v>74491</v>
      </c>
      <c r="R14410"/>
    </row>
    <row r="14411" spans="12:18" x14ac:dyDescent="0.25">
      <c r="L14411" t="s">
        <v>1880</v>
      </c>
      <c r="M14411" t="s">
        <v>11551</v>
      </c>
      <c r="N14411" t="s">
        <v>51676</v>
      </c>
      <c r="O14411" s="76" t="s">
        <v>4356</v>
      </c>
      <c r="P14411" s="82">
        <v>1137</v>
      </c>
      <c r="Q14411" s="82" t="s">
        <v>74492</v>
      </c>
      <c r="R14411"/>
    </row>
    <row r="14412" spans="12:18" x14ac:dyDescent="0.25">
      <c r="L14412" t="s">
        <v>1880</v>
      </c>
      <c r="M14412" t="s">
        <v>4405</v>
      </c>
      <c r="N14412" t="s">
        <v>104739</v>
      </c>
      <c r="O14412" s="76" t="s">
        <v>4356</v>
      </c>
      <c r="P14412" s="82">
        <v>941</v>
      </c>
      <c r="Q14412" s="82" t="s">
        <v>74493</v>
      </c>
      <c r="R14412"/>
    </row>
    <row r="14413" spans="12:18" x14ac:dyDescent="0.25">
      <c r="L14413" t="s">
        <v>1880</v>
      </c>
      <c r="M14413" t="s">
        <v>19876</v>
      </c>
      <c r="N14413" t="s">
        <v>51677</v>
      </c>
      <c r="O14413" s="76" t="s">
        <v>4356</v>
      </c>
      <c r="P14413" s="82">
        <v>433</v>
      </c>
      <c r="Q14413" s="82" t="s">
        <v>74494</v>
      </c>
      <c r="R14413"/>
    </row>
    <row r="14414" spans="12:18" x14ac:dyDescent="0.25">
      <c r="L14414" t="s">
        <v>1880</v>
      </c>
      <c r="M14414" t="s">
        <v>9351</v>
      </c>
      <c r="N14414" t="s">
        <v>51678</v>
      </c>
      <c r="O14414" s="76" t="s">
        <v>4356</v>
      </c>
      <c r="P14414" s="82">
        <v>814</v>
      </c>
      <c r="Q14414" s="82" t="s">
        <v>74495</v>
      </c>
      <c r="R14414"/>
    </row>
    <row r="14415" spans="12:18" x14ac:dyDescent="0.25">
      <c r="L14415" t="s">
        <v>1880</v>
      </c>
      <c r="M14415" t="s">
        <v>9352</v>
      </c>
      <c r="N14415" t="s">
        <v>51679</v>
      </c>
      <c r="O14415" s="76" t="s">
        <v>4366</v>
      </c>
      <c r="P14415" s="82">
        <v>257</v>
      </c>
      <c r="Q14415" s="82" t="s">
        <v>74496</v>
      </c>
      <c r="R14415"/>
    </row>
    <row r="14416" spans="12:18" x14ac:dyDescent="0.25">
      <c r="L14416" t="s">
        <v>1880</v>
      </c>
      <c r="M14416" t="s">
        <v>35098</v>
      </c>
      <c r="N14416" t="s">
        <v>51680</v>
      </c>
      <c r="O14416" s="76" t="s">
        <v>4374</v>
      </c>
      <c r="P14416" s="82">
        <v>1062</v>
      </c>
      <c r="Q14416" s="82" t="s">
        <v>72645</v>
      </c>
      <c r="R14416"/>
    </row>
    <row r="14417" spans="12:18" x14ac:dyDescent="0.25">
      <c r="L14417" t="s">
        <v>1880</v>
      </c>
      <c r="M14417" t="s">
        <v>19877</v>
      </c>
      <c r="N14417" t="s">
        <v>51681</v>
      </c>
      <c r="O14417" s="76" t="s">
        <v>4356</v>
      </c>
      <c r="P14417" s="82">
        <v>634</v>
      </c>
      <c r="Q14417" s="82" t="s">
        <v>74498</v>
      </c>
      <c r="R14417"/>
    </row>
    <row r="14418" spans="12:18" x14ac:dyDescent="0.25">
      <c r="L14418" t="s">
        <v>1880</v>
      </c>
      <c r="M14418" t="s">
        <v>11553</v>
      </c>
      <c r="N14418" t="s">
        <v>51682</v>
      </c>
      <c r="O14418" s="76" t="s">
        <v>4356</v>
      </c>
      <c r="P14418" s="82">
        <v>723</v>
      </c>
      <c r="Q14418" s="82" t="s">
        <v>74499</v>
      </c>
      <c r="R14418"/>
    </row>
    <row r="14419" spans="12:18" x14ac:dyDescent="0.25">
      <c r="L14419" t="s">
        <v>1880</v>
      </c>
      <c r="M14419" t="s">
        <v>11555</v>
      </c>
      <c r="N14419" t="s">
        <v>51683</v>
      </c>
      <c r="O14419" s="76" t="s">
        <v>4356</v>
      </c>
      <c r="P14419" s="82">
        <v>1162</v>
      </c>
      <c r="Q14419" s="82" t="s">
        <v>74500</v>
      </c>
      <c r="R14419"/>
    </row>
    <row r="14420" spans="12:18" x14ac:dyDescent="0.25">
      <c r="L14420" t="s">
        <v>1880</v>
      </c>
      <c r="M14420" t="s">
        <v>19878</v>
      </c>
      <c r="N14420" t="s">
        <v>51684</v>
      </c>
      <c r="O14420" s="76" t="s">
        <v>4356</v>
      </c>
      <c r="P14420" s="82">
        <v>3585</v>
      </c>
      <c r="Q14420" s="82" t="s">
        <v>74501</v>
      </c>
      <c r="R14420"/>
    </row>
    <row r="14421" spans="12:18" x14ac:dyDescent="0.25">
      <c r="L14421" t="s">
        <v>1880</v>
      </c>
      <c r="M14421" t="s">
        <v>35099</v>
      </c>
      <c r="N14421" t="s">
        <v>51685</v>
      </c>
      <c r="O14421" s="76" t="s">
        <v>4366</v>
      </c>
      <c r="P14421" s="82">
        <v>107</v>
      </c>
      <c r="Q14421" s="82" t="s">
        <v>74502</v>
      </c>
      <c r="R14421"/>
    </row>
    <row r="14422" spans="12:18" x14ac:dyDescent="0.25">
      <c r="L14422" t="s">
        <v>1880</v>
      </c>
      <c r="M14422" t="s">
        <v>35100</v>
      </c>
      <c r="N14422" t="s">
        <v>51686</v>
      </c>
      <c r="O14422" s="76" t="s">
        <v>4356</v>
      </c>
      <c r="P14422" s="82">
        <v>838</v>
      </c>
      <c r="Q14422" s="82" t="s">
        <v>74503</v>
      </c>
      <c r="R14422"/>
    </row>
    <row r="14423" spans="12:18" x14ac:dyDescent="0.25">
      <c r="L14423" t="s">
        <v>1880</v>
      </c>
      <c r="M14423" t="s">
        <v>11557</v>
      </c>
      <c r="N14423" t="s">
        <v>51687</v>
      </c>
      <c r="O14423" s="76" t="s">
        <v>4374</v>
      </c>
      <c r="P14423" s="82">
        <v>3424</v>
      </c>
      <c r="Q14423" s="82" t="s">
        <v>74504</v>
      </c>
      <c r="R14423"/>
    </row>
    <row r="14424" spans="12:18" x14ac:dyDescent="0.25">
      <c r="L14424" t="s">
        <v>1880</v>
      </c>
      <c r="M14424" t="s">
        <v>35101</v>
      </c>
      <c r="N14424" t="s">
        <v>51688</v>
      </c>
      <c r="O14424" s="76" t="s">
        <v>4374</v>
      </c>
      <c r="P14424" s="82">
        <v>3817</v>
      </c>
      <c r="Q14424" s="82" t="s">
        <v>72645</v>
      </c>
      <c r="R14424"/>
    </row>
    <row r="14425" spans="12:18" x14ac:dyDescent="0.25">
      <c r="L14425" t="s">
        <v>1880</v>
      </c>
      <c r="M14425" t="s">
        <v>35102</v>
      </c>
      <c r="N14425" t="s">
        <v>51689</v>
      </c>
      <c r="O14425" s="76" t="s">
        <v>4356</v>
      </c>
      <c r="P14425" s="82">
        <v>282</v>
      </c>
      <c r="Q14425" s="82" t="s">
        <v>74505</v>
      </c>
      <c r="R14425"/>
    </row>
    <row r="14426" spans="12:18" x14ac:dyDescent="0.25">
      <c r="L14426" t="s">
        <v>1880</v>
      </c>
      <c r="M14426" t="s">
        <v>21481</v>
      </c>
      <c r="N14426" t="s">
        <v>51690</v>
      </c>
      <c r="O14426" s="76" t="s">
        <v>4356</v>
      </c>
      <c r="P14426" s="82">
        <v>302</v>
      </c>
      <c r="Q14426" s="82" t="s">
        <v>74506</v>
      </c>
      <c r="R14426"/>
    </row>
    <row r="14427" spans="12:18" x14ac:dyDescent="0.25">
      <c r="L14427" t="s">
        <v>1880</v>
      </c>
      <c r="M14427" t="s">
        <v>11559</v>
      </c>
      <c r="N14427" t="s">
        <v>51691</v>
      </c>
      <c r="O14427" s="76" t="s">
        <v>4356</v>
      </c>
      <c r="P14427" s="82">
        <v>2045</v>
      </c>
      <c r="Q14427" s="82" t="s">
        <v>74507</v>
      </c>
      <c r="R14427"/>
    </row>
    <row r="14428" spans="12:18" x14ac:dyDescent="0.25">
      <c r="L14428" t="s">
        <v>1880</v>
      </c>
      <c r="M14428" t="s">
        <v>11561</v>
      </c>
      <c r="N14428" t="s">
        <v>51692</v>
      </c>
      <c r="O14428" s="76" t="s">
        <v>4450</v>
      </c>
      <c r="P14428" s="82">
        <v>15838</v>
      </c>
      <c r="Q14428" s="82" t="s">
        <v>72645</v>
      </c>
      <c r="R14428"/>
    </row>
    <row r="14429" spans="12:18" x14ac:dyDescent="0.25">
      <c r="L14429" t="s">
        <v>1880</v>
      </c>
      <c r="M14429" t="s">
        <v>19879</v>
      </c>
      <c r="N14429" t="s">
        <v>51693</v>
      </c>
      <c r="O14429" s="76" t="s">
        <v>4356</v>
      </c>
      <c r="P14429" s="82">
        <v>2542</v>
      </c>
      <c r="Q14429" s="82" t="s">
        <v>74508</v>
      </c>
      <c r="R14429"/>
    </row>
    <row r="14430" spans="12:18" x14ac:dyDescent="0.25">
      <c r="L14430" t="s">
        <v>1880</v>
      </c>
      <c r="M14430" t="s">
        <v>11563</v>
      </c>
      <c r="N14430" t="s">
        <v>51694</v>
      </c>
      <c r="O14430" s="76" t="s">
        <v>4356</v>
      </c>
      <c r="P14430" s="82">
        <v>3225</v>
      </c>
      <c r="Q14430" s="82" t="s">
        <v>74509</v>
      </c>
      <c r="R14430"/>
    </row>
    <row r="14431" spans="12:18" x14ac:dyDescent="0.25">
      <c r="L14431" t="s">
        <v>1880</v>
      </c>
      <c r="M14431" t="s">
        <v>9354</v>
      </c>
      <c r="N14431" t="s">
        <v>51695</v>
      </c>
      <c r="O14431" s="76" t="s">
        <v>4356</v>
      </c>
      <c r="P14431" s="82">
        <v>2399</v>
      </c>
      <c r="Q14431" s="82" t="s">
        <v>74510</v>
      </c>
      <c r="R14431"/>
    </row>
    <row r="14432" spans="12:18" x14ac:dyDescent="0.25">
      <c r="L14432" t="s">
        <v>1880</v>
      </c>
      <c r="M14432" t="s">
        <v>35103</v>
      </c>
      <c r="N14432" t="s">
        <v>51696</v>
      </c>
      <c r="O14432" s="76" t="s">
        <v>4356</v>
      </c>
      <c r="P14432" s="82">
        <v>516</v>
      </c>
      <c r="Q14432" s="82" t="s">
        <v>74511</v>
      </c>
      <c r="R14432"/>
    </row>
    <row r="14433" spans="12:18" x14ac:dyDescent="0.25">
      <c r="L14433" t="s">
        <v>1880</v>
      </c>
      <c r="M14433" t="s">
        <v>9355</v>
      </c>
      <c r="N14433" t="s">
        <v>51697</v>
      </c>
      <c r="O14433" s="76" t="s">
        <v>4356</v>
      </c>
      <c r="P14433" s="82">
        <v>3354</v>
      </c>
      <c r="Q14433" s="82" t="s">
        <v>74513</v>
      </c>
      <c r="R14433"/>
    </row>
    <row r="14434" spans="12:18" x14ac:dyDescent="0.25">
      <c r="L14434" t="s">
        <v>1880</v>
      </c>
      <c r="M14434" t="s">
        <v>11565</v>
      </c>
      <c r="N14434" t="s">
        <v>51698</v>
      </c>
      <c r="O14434" s="76" t="s">
        <v>4356</v>
      </c>
      <c r="P14434" s="82">
        <v>2276</v>
      </c>
      <c r="Q14434" s="82" t="s">
        <v>74512</v>
      </c>
      <c r="R14434"/>
    </row>
    <row r="14435" spans="12:18" x14ac:dyDescent="0.25">
      <c r="L14435" t="s">
        <v>1880</v>
      </c>
      <c r="M14435" t="s">
        <v>7215</v>
      </c>
      <c r="N14435" t="s">
        <v>51699</v>
      </c>
      <c r="O14435" s="76" t="s">
        <v>4356</v>
      </c>
      <c r="P14435" s="82">
        <v>549</v>
      </c>
      <c r="Q14435" s="82" t="s">
        <v>74514</v>
      </c>
      <c r="R14435"/>
    </row>
    <row r="14436" spans="12:18" x14ac:dyDescent="0.25">
      <c r="L14436" t="s">
        <v>1880</v>
      </c>
      <c r="M14436" t="s">
        <v>21838</v>
      </c>
      <c r="N14436" t="s">
        <v>51700</v>
      </c>
      <c r="O14436" s="76" t="s">
        <v>4366</v>
      </c>
      <c r="P14436" s="82">
        <v>258</v>
      </c>
      <c r="Q14436" s="82" t="s">
        <v>74515</v>
      </c>
      <c r="R14436"/>
    </row>
    <row r="14437" spans="12:18" x14ac:dyDescent="0.25">
      <c r="L14437" t="s">
        <v>1880</v>
      </c>
      <c r="M14437" t="s">
        <v>9356</v>
      </c>
      <c r="N14437" t="s">
        <v>51701</v>
      </c>
      <c r="O14437" s="76" t="s">
        <v>4356</v>
      </c>
      <c r="P14437" s="82">
        <v>636</v>
      </c>
      <c r="Q14437" s="82" t="s">
        <v>74516</v>
      </c>
      <c r="R14437"/>
    </row>
    <row r="14438" spans="12:18" x14ac:dyDescent="0.25">
      <c r="L14438" t="s">
        <v>1880</v>
      </c>
      <c r="M14438" t="s">
        <v>11567</v>
      </c>
      <c r="N14438" t="s">
        <v>51702</v>
      </c>
      <c r="O14438" s="76" t="s">
        <v>4356</v>
      </c>
      <c r="P14438" s="82">
        <v>1504</v>
      </c>
      <c r="Q14438" s="82" t="s">
        <v>74517</v>
      </c>
      <c r="R14438"/>
    </row>
    <row r="14439" spans="12:18" x14ac:dyDescent="0.25">
      <c r="L14439" t="s">
        <v>1880</v>
      </c>
      <c r="M14439" t="s">
        <v>35104</v>
      </c>
      <c r="N14439" t="s">
        <v>51703</v>
      </c>
      <c r="O14439" s="76" t="s">
        <v>4356</v>
      </c>
      <c r="P14439" s="82">
        <v>1886</v>
      </c>
      <c r="Q14439" s="82" t="s">
        <v>74518</v>
      </c>
      <c r="R14439"/>
    </row>
    <row r="14440" spans="12:18" x14ac:dyDescent="0.25">
      <c r="L14440" t="s">
        <v>1880</v>
      </c>
      <c r="M14440" t="s">
        <v>27971</v>
      </c>
      <c r="N14440" t="s">
        <v>51704</v>
      </c>
      <c r="O14440" s="76" t="s">
        <v>4356</v>
      </c>
      <c r="P14440" s="82">
        <v>814</v>
      </c>
      <c r="Q14440" s="82" t="s">
        <v>74520</v>
      </c>
      <c r="R14440"/>
    </row>
    <row r="14441" spans="12:18" x14ac:dyDescent="0.25">
      <c r="L14441" t="s">
        <v>1880</v>
      </c>
      <c r="M14441" t="s">
        <v>21482</v>
      </c>
      <c r="N14441" t="s">
        <v>51705</v>
      </c>
      <c r="O14441" s="76" t="s">
        <v>4374</v>
      </c>
      <c r="P14441" s="82">
        <v>6966</v>
      </c>
      <c r="Q14441" s="82" t="s">
        <v>72645</v>
      </c>
      <c r="R14441"/>
    </row>
    <row r="14442" spans="12:18" x14ac:dyDescent="0.25">
      <c r="L14442" t="s">
        <v>1880</v>
      </c>
      <c r="M14442" t="s">
        <v>11572</v>
      </c>
      <c r="N14442" t="s">
        <v>51706</v>
      </c>
      <c r="O14442" s="76" t="s">
        <v>4356</v>
      </c>
      <c r="P14442" s="82">
        <v>966</v>
      </c>
      <c r="Q14442" s="82" t="s">
        <v>74521</v>
      </c>
      <c r="R14442"/>
    </row>
    <row r="14443" spans="12:18" x14ac:dyDescent="0.25">
      <c r="L14443" t="s">
        <v>1880</v>
      </c>
      <c r="M14443" t="s">
        <v>9357</v>
      </c>
      <c r="N14443" t="s">
        <v>51707</v>
      </c>
      <c r="O14443" s="76" t="s">
        <v>4366</v>
      </c>
      <c r="P14443" s="82">
        <v>288</v>
      </c>
      <c r="Q14443" s="82" t="s">
        <v>74524</v>
      </c>
      <c r="R14443"/>
    </row>
    <row r="14444" spans="12:18" x14ac:dyDescent="0.25">
      <c r="L14444" t="s">
        <v>1880</v>
      </c>
      <c r="M14444" t="s">
        <v>21483</v>
      </c>
      <c r="N14444" t="s">
        <v>51708</v>
      </c>
      <c r="O14444" s="76" t="s">
        <v>4356</v>
      </c>
      <c r="P14444" s="82">
        <v>4594</v>
      </c>
      <c r="Q14444" s="82" t="s">
        <v>74522</v>
      </c>
      <c r="R14444"/>
    </row>
    <row r="14445" spans="12:18" x14ac:dyDescent="0.25">
      <c r="L14445" t="s">
        <v>1880</v>
      </c>
      <c r="M14445" t="s">
        <v>11573</v>
      </c>
      <c r="N14445" t="s">
        <v>51709</v>
      </c>
      <c r="O14445" s="76" t="s">
        <v>4374</v>
      </c>
      <c r="P14445" s="82">
        <v>3536</v>
      </c>
      <c r="Q14445" s="82" t="s">
        <v>72645</v>
      </c>
      <c r="R14445"/>
    </row>
    <row r="14446" spans="12:18" x14ac:dyDescent="0.25">
      <c r="L14446" t="s">
        <v>1880</v>
      </c>
      <c r="M14446" t="s">
        <v>21484</v>
      </c>
      <c r="N14446" t="s">
        <v>51710</v>
      </c>
      <c r="O14446" s="76" t="s">
        <v>4374</v>
      </c>
      <c r="P14446" s="82">
        <v>1585</v>
      </c>
      <c r="Q14446" s="82" t="s">
        <v>72645</v>
      </c>
      <c r="R14446"/>
    </row>
    <row r="14447" spans="12:18" x14ac:dyDescent="0.25">
      <c r="L14447" t="s">
        <v>1880</v>
      </c>
      <c r="M14447" t="s">
        <v>21485</v>
      </c>
      <c r="N14447" t="s">
        <v>51711</v>
      </c>
      <c r="O14447" s="76" t="s">
        <v>4356</v>
      </c>
      <c r="P14447" s="82">
        <v>532</v>
      </c>
      <c r="Q14447" s="82" t="s">
        <v>74523</v>
      </c>
      <c r="R14447"/>
    </row>
    <row r="14448" spans="12:18" x14ac:dyDescent="0.25">
      <c r="L14448" t="s">
        <v>1880</v>
      </c>
      <c r="M14448" t="s">
        <v>5973</v>
      </c>
      <c r="N14448" t="s">
        <v>51712</v>
      </c>
      <c r="O14448" s="76" t="s">
        <v>4356</v>
      </c>
      <c r="P14448" s="82">
        <v>292</v>
      </c>
      <c r="Q14448" s="82" t="s">
        <v>74525</v>
      </c>
      <c r="R14448"/>
    </row>
    <row r="14449" spans="12:18" x14ac:dyDescent="0.25">
      <c r="L14449" t="s">
        <v>1880</v>
      </c>
      <c r="M14449" t="s">
        <v>21486</v>
      </c>
      <c r="N14449" t="s">
        <v>51713</v>
      </c>
      <c r="O14449" s="76" t="s">
        <v>4356</v>
      </c>
      <c r="P14449" s="82">
        <v>1219</v>
      </c>
      <c r="Q14449" s="82" t="s">
        <v>74526</v>
      </c>
      <c r="R14449"/>
    </row>
    <row r="14450" spans="12:18" x14ac:dyDescent="0.25">
      <c r="L14450" t="s">
        <v>1880</v>
      </c>
      <c r="M14450" t="s">
        <v>35105</v>
      </c>
      <c r="N14450" t="s">
        <v>51714</v>
      </c>
      <c r="O14450" s="76" t="s">
        <v>4356</v>
      </c>
      <c r="P14450" s="82">
        <v>149</v>
      </c>
      <c r="Q14450" s="82" t="s">
        <v>74527</v>
      </c>
      <c r="R14450"/>
    </row>
    <row r="14451" spans="12:18" x14ac:dyDescent="0.25">
      <c r="L14451" t="s">
        <v>1880</v>
      </c>
      <c r="M14451" t="s">
        <v>21487</v>
      </c>
      <c r="N14451" t="s">
        <v>51715</v>
      </c>
      <c r="O14451" s="76" t="s">
        <v>4356</v>
      </c>
      <c r="P14451" s="82">
        <v>2568</v>
      </c>
      <c r="Q14451" s="82" t="s">
        <v>74529</v>
      </c>
      <c r="R14451"/>
    </row>
    <row r="14452" spans="12:18" x14ac:dyDescent="0.25">
      <c r="L14452" t="s">
        <v>1880</v>
      </c>
      <c r="M14452" t="s">
        <v>19881</v>
      </c>
      <c r="N14452" t="s">
        <v>51716</v>
      </c>
      <c r="O14452" s="76" t="s">
        <v>4356</v>
      </c>
      <c r="P14452" s="82">
        <v>1212</v>
      </c>
      <c r="Q14452" s="82" t="s">
        <v>74530</v>
      </c>
      <c r="R14452"/>
    </row>
    <row r="14453" spans="12:18" x14ac:dyDescent="0.25">
      <c r="L14453" t="s">
        <v>1880</v>
      </c>
      <c r="M14453" t="s">
        <v>35106</v>
      </c>
      <c r="N14453" t="s">
        <v>51717</v>
      </c>
      <c r="O14453" s="76" t="s">
        <v>4356</v>
      </c>
      <c r="P14453" s="82">
        <v>1338</v>
      </c>
      <c r="Q14453" s="82" t="s">
        <v>74531</v>
      </c>
      <c r="R14453"/>
    </row>
    <row r="14454" spans="12:18" x14ac:dyDescent="0.25">
      <c r="L14454" t="s">
        <v>1880</v>
      </c>
      <c r="M14454" t="s">
        <v>21488</v>
      </c>
      <c r="N14454" t="s">
        <v>51718</v>
      </c>
      <c r="O14454" s="76" t="s">
        <v>4356</v>
      </c>
      <c r="P14454" s="82">
        <v>4531</v>
      </c>
      <c r="Q14454" s="82" t="s">
        <v>74532</v>
      </c>
      <c r="R14454"/>
    </row>
    <row r="14455" spans="12:18" x14ac:dyDescent="0.25">
      <c r="L14455" t="s">
        <v>1880</v>
      </c>
      <c r="M14455" t="s">
        <v>9358</v>
      </c>
      <c r="N14455" t="s">
        <v>51719</v>
      </c>
      <c r="O14455" s="76" t="s">
        <v>4366</v>
      </c>
      <c r="P14455" s="82">
        <v>454</v>
      </c>
      <c r="Q14455" s="82" t="s">
        <v>74533</v>
      </c>
      <c r="R14455"/>
    </row>
    <row r="14456" spans="12:18" x14ac:dyDescent="0.25">
      <c r="L14456" t="s">
        <v>1880</v>
      </c>
      <c r="M14456" t="s">
        <v>9360</v>
      </c>
      <c r="N14456" t="s">
        <v>51720</v>
      </c>
      <c r="O14456" s="76" t="s">
        <v>4356</v>
      </c>
      <c r="P14456" s="82">
        <v>1393</v>
      </c>
      <c r="Q14456" s="82" t="s">
        <v>74535</v>
      </c>
      <c r="R14456"/>
    </row>
    <row r="14457" spans="12:18" x14ac:dyDescent="0.25">
      <c r="L14457" t="s">
        <v>1880</v>
      </c>
      <c r="M14457" t="s">
        <v>35107</v>
      </c>
      <c r="N14457" t="s">
        <v>51721</v>
      </c>
      <c r="O14457" s="76" t="s">
        <v>4374</v>
      </c>
      <c r="P14457" s="82">
        <v>7903</v>
      </c>
      <c r="Q14457" s="82" t="s">
        <v>74536</v>
      </c>
      <c r="R14457"/>
    </row>
    <row r="14458" spans="12:18" x14ac:dyDescent="0.25">
      <c r="L14458" t="s">
        <v>1880</v>
      </c>
      <c r="M14458" t="s">
        <v>21489</v>
      </c>
      <c r="N14458" t="s">
        <v>51722</v>
      </c>
      <c r="O14458" s="76" t="s">
        <v>4450</v>
      </c>
      <c r="P14458" s="82">
        <v>38487</v>
      </c>
      <c r="Q14458" s="82" t="s">
        <v>72645</v>
      </c>
      <c r="R14458"/>
    </row>
    <row r="14459" spans="12:18" x14ac:dyDescent="0.25">
      <c r="L14459" t="s">
        <v>1880</v>
      </c>
      <c r="M14459" t="s">
        <v>11576</v>
      </c>
      <c r="N14459" t="s">
        <v>51723</v>
      </c>
      <c r="O14459" s="76" t="s">
        <v>4374</v>
      </c>
      <c r="P14459" s="82">
        <v>5451</v>
      </c>
      <c r="Q14459" s="82" t="s">
        <v>72645</v>
      </c>
      <c r="R14459"/>
    </row>
    <row r="14460" spans="12:18" x14ac:dyDescent="0.25">
      <c r="L14460" t="s">
        <v>1880</v>
      </c>
      <c r="M14460" t="s">
        <v>19882</v>
      </c>
      <c r="N14460" t="s">
        <v>51724</v>
      </c>
      <c r="O14460" s="76" t="s">
        <v>4366</v>
      </c>
      <c r="P14460" s="82">
        <v>186</v>
      </c>
      <c r="Q14460" s="82" t="s">
        <v>74539</v>
      </c>
      <c r="R14460"/>
    </row>
    <row r="14461" spans="12:18" x14ac:dyDescent="0.25">
      <c r="L14461" t="s">
        <v>1880</v>
      </c>
      <c r="M14461" t="s">
        <v>35062</v>
      </c>
      <c r="N14461" t="s">
        <v>51725</v>
      </c>
      <c r="O14461" s="76" t="s">
        <v>4356</v>
      </c>
      <c r="P14461" s="82">
        <v>717</v>
      </c>
      <c r="Q14461" s="82" t="s">
        <v>74313</v>
      </c>
      <c r="R14461"/>
    </row>
    <row r="14462" spans="12:18" x14ac:dyDescent="0.25">
      <c r="L14462" t="s">
        <v>1880</v>
      </c>
      <c r="M14462" t="s">
        <v>19883</v>
      </c>
      <c r="N14462" t="s">
        <v>51726</v>
      </c>
      <c r="O14462" s="76" t="s">
        <v>4356</v>
      </c>
      <c r="P14462" s="82">
        <v>260</v>
      </c>
      <c r="Q14462" s="82" t="s">
        <v>74540</v>
      </c>
      <c r="R14462"/>
    </row>
    <row r="14463" spans="12:18" x14ac:dyDescent="0.25">
      <c r="L14463" t="s">
        <v>1880</v>
      </c>
      <c r="M14463" t="s">
        <v>19884</v>
      </c>
      <c r="N14463" t="s">
        <v>51727</v>
      </c>
      <c r="O14463" s="76" t="s">
        <v>4450</v>
      </c>
      <c r="P14463" s="82">
        <v>5778</v>
      </c>
      <c r="Q14463" s="82" t="s">
        <v>72645</v>
      </c>
      <c r="R14463"/>
    </row>
    <row r="14464" spans="12:18" x14ac:dyDescent="0.25">
      <c r="L14464" t="s">
        <v>1880</v>
      </c>
      <c r="M14464" t="s">
        <v>19885</v>
      </c>
      <c r="N14464" t="s">
        <v>51728</v>
      </c>
      <c r="O14464" s="76" t="s">
        <v>4366</v>
      </c>
      <c r="P14464" s="82">
        <v>155</v>
      </c>
      <c r="Q14464" s="82" t="s">
        <v>74541</v>
      </c>
      <c r="R14464"/>
    </row>
    <row r="14465" spans="12:18" x14ac:dyDescent="0.25">
      <c r="L14465" t="s">
        <v>1880</v>
      </c>
      <c r="M14465" t="s">
        <v>9362</v>
      </c>
      <c r="N14465" t="s">
        <v>51729</v>
      </c>
      <c r="O14465" s="76" t="s">
        <v>4374</v>
      </c>
      <c r="P14465" s="82">
        <v>6141</v>
      </c>
      <c r="Q14465" s="82" t="s">
        <v>74542</v>
      </c>
      <c r="R14465"/>
    </row>
    <row r="14466" spans="12:18" x14ac:dyDescent="0.25">
      <c r="L14466" t="s">
        <v>1880</v>
      </c>
      <c r="M14466" t="s">
        <v>10564</v>
      </c>
      <c r="N14466" t="s">
        <v>51730</v>
      </c>
      <c r="O14466" s="76" t="s">
        <v>4356</v>
      </c>
      <c r="P14466" s="82">
        <v>654</v>
      </c>
      <c r="Q14466" s="82" t="s">
        <v>74543</v>
      </c>
      <c r="R14466"/>
    </row>
    <row r="14467" spans="12:18" x14ac:dyDescent="0.25">
      <c r="L14467" t="s">
        <v>1880</v>
      </c>
      <c r="M14467" t="s">
        <v>35108</v>
      </c>
      <c r="N14467" t="s">
        <v>51731</v>
      </c>
      <c r="O14467" s="76" t="s">
        <v>4356</v>
      </c>
      <c r="P14467" s="82">
        <v>304</v>
      </c>
      <c r="Q14467" s="82" t="s">
        <v>74544</v>
      </c>
      <c r="R14467"/>
    </row>
    <row r="14468" spans="12:18" x14ac:dyDescent="0.25">
      <c r="L14468" t="s">
        <v>1880</v>
      </c>
      <c r="M14468" t="s">
        <v>9363</v>
      </c>
      <c r="N14468" t="s">
        <v>51732</v>
      </c>
      <c r="O14468" s="76" t="s">
        <v>4366</v>
      </c>
      <c r="P14468" s="82">
        <v>31</v>
      </c>
      <c r="Q14468" s="82" t="s">
        <v>74545</v>
      </c>
      <c r="R14468"/>
    </row>
    <row r="14469" spans="12:18" x14ac:dyDescent="0.25">
      <c r="L14469" t="s">
        <v>1880</v>
      </c>
      <c r="M14469" t="s">
        <v>21490</v>
      </c>
      <c r="N14469" t="s">
        <v>51733</v>
      </c>
      <c r="O14469" s="76" t="s">
        <v>4366</v>
      </c>
      <c r="P14469" s="82">
        <v>269</v>
      </c>
      <c r="Q14469" s="82" t="s">
        <v>74546</v>
      </c>
      <c r="R14469"/>
    </row>
    <row r="14470" spans="12:18" x14ac:dyDescent="0.25">
      <c r="L14470" t="s">
        <v>1880</v>
      </c>
      <c r="M14470" t="s">
        <v>19886</v>
      </c>
      <c r="N14470" t="s">
        <v>51734</v>
      </c>
      <c r="O14470" s="76" t="s">
        <v>4356</v>
      </c>
      <c r="P14470" s="82">
        <v>320</v>
      </c>
      <c r="Q14470" s="82" t="s">
        <v>74547</v>
      </c>
      <c r="R14470"/>
    </row>
    <row r="14471" spans="12:18" x14ac:dyDescent="0.25">
      <c r="L14471" t="s">
        <v>1880</v>
      </c>
      <c r="M14471" t="s">
        <v>9364</v>
      </c>
      <c r="N14471" t="s">
        <v>51735</v>
      </c>
      <c r="O14471" s="76" t="s">
        <v>4374</v>
      </c>
      <c r="P14471" s="82">
        <v>2955</v>
      </c>
      <c r="Q14471" s="82" t="s">
        <v>72645</v>
      </c>
      <c r="R14471"/>
    </row>
    <row r="14472" spans="12:18" x14ac:dyDescent="0.25">
      <c r="L14472" t="s">
        <v>1880</v>
      </c>
      <c r="M14472" t="s">
        <v>35109</v>
      </c>
      <c r="N14472" t="s">
        <v>51736</v>
      </c>
      <c r="O14472" s="76" t="s">
        <v>4356</v>
      </c>
      <c r="P14472" s="82">
        <v>938</v>
      </c>
      <c r="Q14472" s="82" t="s">
        <v>74548</v>
      </c>
      <c r="R14472"/>
    </row>
    <row r="14473" spans="12:18" x14ac:dyDescent="0.25">
      <c r="L14473" t="s">
        <v>1880</v>
      </c>
      <c r="M14473" t="s">
        <v>9365</v>
      </c>
      <c r="N14473" t="s">
        <v>51737</v>
      </c>
      <c r="O14473" s="76" t="s">
        <v>4356</v>
      </c>
      <c r="P14473" s="82">
        <v>1098</v>
      </c>
      <c r="Q14473" s="82" t="s">
        <v>74549</v>
      </c>
      <c r="R14473"/>
    </row>
    <row r="14474" spans="12:18" x14ac:dyDescent="0.25">
      <c r="L14474" t="s">
        <v>1880</v>
      </c>
      <c r="M14474" t="s">
        <v>11579</v>
      </c>
      <c r="N14474" t="s">
        <v>51738</v>
      </c>
      <c r="O14474" s="76" t="s">
        <v>4356</v>
      </c>
      <c r="P14474" s="82">
        <v>640</v>
      </c>
      <c r="Q14474" s="82" t="s">
        <v>74550</v>
      </c>
      <c r="R14474"/>
    </row>
    <row r="14475" spans="12:18" x14ac:dyDescent="0.25">
      <c r="L14475" t="s">
        <v>1880</v>
      </c>
      <c r="M14475" t="s">
        <v>21491</v>
      </c>
      <c r="N14475" t="s">
        <v>51739</v>
      </c>
      <c r="O14475" s="76" t="s">
        <v>4356</v>
      </c>
      <c r="P14475" s="82">
        <v>295</v>
      </c>
      <c r="Q14475" s="82" t="s">
        <v>74551</v>
      </c>
      <c r="R14475"/>
    </row>
    <row r="14476" spans="12:18" x14ac:dyDescent="0.25">
      <c r="L14476" t="s">
        <v>1880</v>
      </c>
      <c r="M14476" t="s">
        <v>19887</v>
      </c>
      <c r="N14476" t="s">
        <v>51740</v>
      </c>
      <c r="O14476" s="76" t="s">
        <v>4374</v>
      </c>
      <c r="P14476" s="82">
        <v>2173</v>
      </c>
      <c r="Q14476" s="82" t="s">
        <v>72645</v>
      </c>
      <c r="R14476"/>
    </row>
    <row r="14477" spans="12:18" x14ac:dyDescent="0.25">
      <c r="L14477" t="s">
        <v>1880</v>
      </c>
      <c r="M14477" t="s">
        <v>9366</v>
      </c>
      <c r="N14477" t="s">
        <v>51741</v>
      </c>
      <c r="O14477" s="76" t="s">
        <v>4356</v>
      </c>
      <c r="P14477" s="82">
        <v>267</v>
      </c>
      <c r="Q14477" s="82" t="s">
        <v>74552</v>
      </c>
      <c r="R14477"/>
    </row>
    <row r="14478" spans="12:18" x14ac:dyDescent="0.25">
      <c r="L14478" t="s">
        <v>1880</v>
      </c>
      <c r="M14478" t="s">
        <v>19888</v>
      </c>
      <c r="N14478" t="s">
        <v>51742</v>
      </c>
      <c r="O14478" s="76" t="s">
        <v>4356</v>
      </c>
      <c r="P14478" s="82">
        <v>571</v>
      </c>
      <c r="Q14478" s="82" t="s">
        <v>74557</v>
      </c>
      <c r="R14478"/>
    </row>
    <row r="14479" spans="12:18" x14ac:dyDescent="0.25">
      <c r="L14479" t="s">
        <v>1880</v>
      </c>
      <c r="M14479" t="s">
        <v>11582</v>
      </c>
      <c r="N14479" t="s">
        <v>51743</v>
      </c>
      <c r="O14479" s="76" t="s">
        <v>4356</v>
      </c>
      <c r="P14479" s="82">
        <v>761</v>
      </c>
      <c r="Q14479" s="82" t="s">
        <v>74553</v>
      </c>
      <c r="R14479"/>
    </row>
    <row r="14480" spans="12:18" x14ac:dyDescent="0.25">
      <c r="L14480" t="s">
        <v>1880</v>
      </c>
      <c r="M14480" t="s">
        <v>35110</v>
      </c>
      <c r="N14480" t="s">
        <v>51744</v>
      </c>
      <c r="O14480" s="76" t="s">
        <v>4356</v>
      </c>
      <c r="P14480" s="82">
        <v>1015</v>
      </c>
      <c r="Q14480" s="82" t="s">
        <v>74554</v>
      </c>
      <c r="R14480"/>
    </row>
    <row r="14481" spans="12:18" x14ac:dyDescent="0.25">
      <c r="L14481" t="s">
        <v>1880</v>
      </c>
      <c r="M14481" t="s">
        <v>21492</v>
      </c>
      <c r="N14481" t="s">
        <v>51745</v>
      </c>
      <c r="O14481" s="76" t="s">
        <v>4356</v>
      </c>
      <c r="P14481" s="82">
        <v>464</v>
      </c>
      <c r="Q14481" s="82" t="s">
        <v>74555</v>
      </c>
      <c r="R14481"/>
    </row>
    <row r="14482" spans="12:18" x14ac:dyDescent="0.25">
      <c r="L14482" t="s">
        <v>1880</v>
      </c>
      <c r="M14482" t="s">
        <v>21493</v>
      </c>
      <c r="N14482" t="s">
        <v>51746</v>
      </c>
      <c r="O14482" s="76" t="s">
        <v>4366</v>
      </c>
      <c r="P14482" s="82">
        <v>126</v>
      </c>
      <c r="Q14482" s="82" t="s">
        <v>74556</v>
      </c>
      <c r="R14482"/>
    </row>
    <row r="14483" spans="12:18" x14ac:dyDescent="0.25">
      <c r="L14483" t="s">
        <v>1880</v>
      </c>
      <c r="M14483" t="s">
        <v>35111</v>
      </c>
      <c r="N14483" t="s">
        <v>51747</v>
      </c>
      <c r="O14483" s="76" t="s">
        <v>4374</v>
      </c>
      <c r="P14483" s="82">
        <v>764</v>
      </c>
      <c r="Q14483" s="82" t="s">
        <v>72645</v>
      </c>
      <c r="R14483"/>
    </row>
    <row r="14484" spans="12:18" x14ac:dyDescent="0.25">
      <c r="L14484" t="s">
        <v>1880</v>
      </c>
      <c r="M14484" t="s">
        <v>35112</v>
      </c>
      <c r="N14484" t="s">
        <v>51748</v>
      </c>
      <c r="O14484" s="76" t="s">
        <v>4374</v>
      </c>
      <c r="P14484" s="82">
        <v>1372</v>
      </c>
      <c r="Q14484" s="82" t="s">
        <v>72645</v>
      </c>
      <c r="R14484"/>
    </row>
    <row r="14485" spans="12:18" x14ac:dyDescent="0.25">
      <c r="L14485" t="s">
        <v>1880</v>
      </c>
      <c r="M14485" t="s">
        <v>9368</v>
      </c>
      <c r="N14485" t="s">
        <v>51749</v>
      </c>
      <c r="O14485" s="76" t="s">
        <v>4374</v>
      </c>
      <c r="P14485" s="82">
        <v>6103</v>
      </c>
      <c r="Q14485" s="82" t="s">
        <v>72645</v>
      </c>
      <c r="R14485"/>
    </row>
    <row r="14486" spans="12:18" x14ac:dyDescent="0.25">
      <c r="L14486" t="s">
        <v>1880</v>
      </c>
      <c r="M14486" t="s">
        <v>35113</v>
      </c>
      <c r="N14486" t="s">
        <v>51750</v>
      </c>
      <c r="O14486" s="76" t="s">
        <v>4356</v>
      </c>
      <c r="P14486" s="82">
        <v>1451</v>
      </c>
      <c r="Q14486" s="82" t="s">
        <v>74558</v>
      </c>
      <c r="R14486"/>
    </row>
    <row r="14487" spans="12:18" x14ac:dyDescent="0.25">
      <c r="L14487" t="s">
        <v>1880</v>
      </c>
      <c r="M14487" t="s">
        <v>35114</v>
      </c>
      <c r="N14487" t="s">
        <v>51751</v>
      </c>
      <c r="O14487" s="76" t="s">
        <v>4374</v>
      </c>
      <c r="P14487" s="82">
        <v>3288</v>
      </c>
      <c r="Q14487" s="82" t="s">
        <v>72645</v>
      </c>
      <c r="R14487"/>
    </row>
    <row r="14488" spans="12:18" x14ac:dyDescent="0.25">
      <c r="L14488" t="s">
        <v>1880</v>
      </c>
      <c r="M14488" t="s">
        <v>9369</v>
      </c>
      <c r="N14488" t="s">
        <v>51752</v>
      </c>
      <c r="O14488" s="76" t="s">
        <v>4356</v>
      </c>
      <c r="P14488" s="82">
        <v>353</v>
      </c>
      <c r="Q14488" s="82" t="s">
        <v>74559</v>
      </c>
      <c r="R14488"/>
    </row>
    <row r="14489" spans="12:18" x14ac:dyDescent="0.25">
      <c r="L14489" t="s">
        <v>1880</v>
      </c>
      <c r="M14489" t="s">
        <v>11584</v>
      </c>
      <c r="N14489" t="s">
        <v>51753</v>
      </c>
      <c r="O14489" s="76" t="s">
        <v>4356</v>
      </c>
      <c r="P14489" s="82">
        <v>1778</v>
      </c>
      <c r="Q14489" s="82" t="s">
        <v>74560</v>
      </c>
      <c r="R14489"/>
    </row>
    <row r="14490" spans="12:18" x14ac:dyDescent="0.25">
      <c r="L14490" t="s">
        <v>1880</v>
      </c>
      <c r="M14490" t="s">
        <v>6697</v>
      </c>
      <c r="N14490" t="s">
        <v>51754</v>
      </c>
      <c r="O14490" s="76" t="s">
        <v>4374</v>
      </c>
      <c r="P14490" s="82">
        <v>2098</v>
      </c>
      <c r="Q14490" s="82" t="s">
        <v>74561</v>
      </c>
      <c r="R14490"/>
    </row>
    <row r="14491" spans="12:18" x14ac:dyDescent="0.25">
      <c r="L14491" t="s">
        <v>1880</v>
      </c>
      <c r="M14491" t="s">
        <v>17469</v>
      </c>
      <c r="N14491" t="s">
        <v>51755</v>
      </c>
      <c r="O14491" s="76" t="s">
        <v>4356</v>
      </c>
      <c r="P14491" s="82">
        <v>4076</v>
      </c>
      <c r="Q14491" s="82" t="s">
        <v>74562</v>
      </c>
      <c r="R14491"/>
    </row>
    <row r="14492" spans="12:18" x14ac:dyDescent="0.25">
      <c r="L14492" t="s">
        <v>1880</v>
      </c>
      <c r="M14492" t="s">
        <v>19891</v>
      </c>
      <c r="N14492" t="s">
        <v>51756</v>
      </c>
      <c r="O14492" s="76" t="s">
        <v>4356</v>
      </c>
      <c r="P14492" s="82">
        <v>2887</v>
      </c>
      <c r="Q14492" s="82" t="s">
        <v>74564</v>
      </c>
      <c r="R14492"/>
    </row>
    <row r="14493" spans="12:18" x14ac:dyDescent="0.25">
      <c r="L14493" t="s">
        <v>1880</v>
      </c>
      <c r="M14493" t="s">
        <v>11585</v>
      </c>
      <c r="N14493" t="s">
        <v>51757</v>
      </c>
      <c r="O14493" s="76" t="s">
        <v>4356</v>
      </c>
      <c r="P14493" s="82">
        <v>627</v>
      </c>
      <c r="Q14493" s="82" t="s">
        <v>74565</v>
      </c>
      <c r="R14493"/>
    </row>
    <row r="14494" spans="12:18" x14ac:dyDescent="0.25">
      <c r="L14494" t="s">
        <v>1880</v>
      </c>
      <c r="M14494" t="s">
        <v>35115</v>
      </c>
      <c r="N14494" t="s">
        <v>51758</v>
      </c>
      <c r="O14494" s="76" t="s">
        <v>4356</v>
      </c>
      <c r="P14494" s="82">
        <v>878</v>
      </c>
      <c r="Q14494" s="82" t="s">
        <v>74566</v>
      </c>
      <c r="R14494"/>
    </row>
    <row r="14495" spans="12:18" x14ac:dyDescent="0.25">
      <c r="L14495" t="s">
        <v>1880</v>
      </c>
      <c r="M14495" t="s">
        <v>35116</v>
      </c>
      <c r="N14495" t="s">
        <v>51759</v>
      </c>
      <c r="O14495" s="76" t="s">
        <v>4356</v>
      </c>
      <c r="P14495" s="82">
        <v>430</v>
      </c>
      <c r="Q14495" s="82" t="s">
        <v>74567</v>
      </c>
      <c r="R14495"/>
    </row>
    <row r="14496" spans="12:18" x14ac:dyDescent="0.25">
      <c r="L14496" t="s">
        <v>1880</v>
      </c>
      <c r="M14496" t="s">
        <v>35117</v>
      </c>
      <c r="N14496" t="s">
        <v>51760</v>
      </c>
      <c r="O14496" s="76" t="s">
        <v>4356</v>
      </c>
      <c r="P14496" s="82">
        <v>521</v>
      </c>
      <c r="Q14496" s="82" t="s">
        <v>74568</v>
      </c>
      <c r="R14496"/>
    </row>
    <row r="14497" spans="12:18" x14ac:dyDescent="0.25">
      <c r="L14497" t="s">
        <v>1880</v>
      </c>
      <c r="M14497" t="s">
        <v>25292</v>
      </c>
      <c r="N14497" t="s">
        <v>51761</v>
      </c>
      <c r="O14497" s="76" t="s">
        <v>4374</v>
      </c>
      <c r="P14497" s="82">
        <v>1721</v>
      </c>
      <c r="Q14497" s="82" t="s">
        <v>72645</v>
      </c>
      <c r="R14497"/>
    </row>
    <row r="14498" spans="12:18" x14ac:dyDescent="0.25">
      <c r="L14498" t="s">
        <v>1880</v>
      </c>
      <c r="M14498" t="s">
        <v>11587</v>
      </c>
      <c r="N14498" t="s">
        <v>51762</v>
      </c>
      <c r="O14498" s="76" t="s">
        <v>4356</v>
      </c>
      <c r="P14498" s="82">
        <v>2240</v>
      </c>
      <c r="Q14498" s="82" t="s">
        <v>74569</v>
      </c>
      <c r="R14498"/>
    </row>
    <row r="14499" spans="12:18" x14ac:dyDescent="0.25">
      <c r="L14499" t="s">
        <v>1880</v>
      </c>
      <c r="M14499" t="s">
        <v>35118</v>
      </c>
      <c r="N14499" t="s">
        <v>51763</v>
      </c>
      <c r="O14499" s="76" t="s">
        <v>4356</v>
      </c>
      <c r="P14499" s="82">
        <v>1092</v>
      </c>
      <c r="Q14499" s="82" t="s">
        <v>74570</v>
      </c>
      <c r="R14499"/>
    </row>
    <row r="14500" spans="12:18" x14ac:dyDescent="0.25">
      <c r="L14500" t="s">
        <v>1880</v>
      </c>
      <c r="M14500" t="s">
        <v>19892</v>
      </c>
      <c r="N14500" t="s">
        <v>51764</v>
      </c>
      <c r="O14500" s="76" t="s">
        <v>4356</v>
      </c>
      <c r="P14500" s="82">
        <v>1519</v>
      </c>
      <c r="Q14500" s="82" t="s">
        <v>74571</v>
      </c>
      <c r="R14500"/>
    </row>
    <row r="14501" spans="12:18" x14ac:dyDescent="0.25">
      <c r="L14501" t="s">
        <v>1880</v>
      </c>
      <c r="M14501" t="s">
        <v>6731</v>
      </c>
      <c r="N14501" t="s">
        <v>51765</v>
      </c>
      <c r="O14501" s="76" t="s">
        <v>4356</v>
      </c>
      <c r="P14501" s="82">
        <v>563</v>
      </c>
      <c r="Q14501" s="82" t="s">
        <v>74482</v>
      </c>
      <c r="R14501"/>
    </row>
    <row r="14502" spans="12:18" x14ac:dyDescent="0.25">
      <c r="L14502" t="s">
        <v>1880</v>
      </c>
      <c r="M14502" t="s">
        <v>21479</v>
      </c>
      <c r="N14502" t="s">
        <v>51766</v>
      </c>
      <c r="O14502" s="76" t="s">
        <v>4356</v>
      </c>
      <c r="P14502" s="82">
        <v>692</v>
      </c>
      <c r="Q14502" s="82" t="s">
        <v>74488</v>
      </c>
      <c r="R14502"/>
    </row>
    <row r="14503" spans="12:18" x14ac:dyDescent="0.25">
      <c r="L14503" t="s">
        <v>1880</v>
      </c>
      <c r="M14503" t="s">
        <v>9353</v>
      </c>
      <c r="N14503" t="s">
        <v>51767</v>
      </c>
      <c r="O14503" s="76" t="s">
        <v>4356</v>
      </c>
      <c r="P14503" s="82">
        <v>977</v>
      </c>
      <c r="Q14503" s="82" t="s">
        <v>74497</v>
      </c>
      <c r="R14503"/>
    </row>
    <row r="14504" spans="12:18" x14ac:dyDescent="0.25">
      <c r="L14504" t="s">
        <v>1880</v>
      </c>
      <c r="M14504" t="s">
        <v>9359</v>
      </c>
      <c r="N14504" t="s">
        <v>51768</v>
      </c>
      <c r="O14504" s="76" t="s">
        <v>4366</v>
      </c>
      <c r="P14504" s="82">
        <v>43</v>
      </c>
      <c r="Q14504" s="82" t="s">
        <v>74534</v>
      </c>
      <c r="R14504"/>
    </row>
    <row r="14505" spans="12:18" x14ac:dyDescent="0.25">
      <c r="L14505" t="s">
        <v>1880</v>
      </c>
      <c r="M14505" t="s">
        <v>9361</v>
      </c>
      <c r="N14505" t="s">
        <v>51769</v>
      </c>
      <c r="O14505" s="76" t="s">
        <v>4356</v>
      </c>
      <c r="P14505" s="82">
        <v>478</v>
      </c>
      <c r="Q14505" s="82" t="s">
        <v>74537</v>
      </c>
      <c r="R14505"/>
    </row>
    <row r="14506" spans="12:18" x14ac:dyDescent="0.25">
      <c r="L14506" t="s">
        <v>1880</v>
      </c>
      <c r="M14506" t="s">
        <v>4417</v>
      </c>
      <c r="N14506" t="s">
        <v>51770</v>
      </c>
      <c r="O14506" s="76" t="s">
        <v>4366</v>
      </c>
      <c r="P14506" s="82">
        <v>237</v>
      </c>
      <c r="Q14506" s="82" t="s">
        <v>74538</v>
      </c>
      <c r="R14506"/>
    </row>
    <row r="14507" spans="12:18" x14ac:dyDescent="0.25">
      <c r="L14507" t="s">
        <v>1880</v>
      </c>
      <c r="M14507" t="s">
        <v>35124</v>
      </c>
      <c r="N14507" t="s">
        <v>51771</v>
      </c>
      <c r="O14507" s="76" t="s">
        <v>4356</v>
      </c>
      <c r="P14507" s="82">
        <v>735</v>
      </c>
      <c r="Q14507" s="82" t="s">
        <v>74595</v>
      </c>
      <c r="R14507"/>
    </row>
    <row r="14508" spans="12:18" x14ac:dyDescent="0.25">
      <c r="L14508" t="s">
        <v>1880</v>
      </c>
      <c r="M14508" t="s">
        <v>19896</v>
      </c>
      <c r="N14508" t="s">
        <v>51772</v>
      </c>
      <c r="O14508" s="76" t="s">
        <v>4374</v>
      </c>
      <c r="P14508" s="82">
        <v>1272</v>
      </c>
      <c r="Q14508" s="82" t="s">
        <v>72645</v>
      </c>
      <c r="R14508"/>
    </row>
    <row r="14509" spans="12:18" x14ac:dyDescent="0.25">
      <c r="L14509" t="s">
        <v>1880</v>
      </c>
      <c r="M14509" t="s">
        <v>11600</v>
      </c>
      <c r="N14509" t="s">
        <v>51773</v>
      </c>
      <c r="O14509" s="76" t="s">
        <v>4356</v>
      </c>
      <c r="P14509" s="82">
        <v>574</v>
      </c>
      <c r="Q14509" s="82" t="s">
        <v>74596</v>
      </c>
      <c r="R14509"/>
    </row>
    <row r="14510" spans="12:18" x14ac:dyDescent="0.25">
      <c r="L14510" t="s">
        <v>1880</v>
      </c>
      <c r="M14510" t="s">
        <v>11602</v>
      </c>
      <c r="N14510" t="s">
        <v>51774</v>
      </c>
      <c r="O14510" s="76" t="s">
        <v>4356</v>
      </c>
      <c r="P14510" s="82">
        <v>2095</v>
      </c>
      <c r="Q14510" s="82" t="s">
        <v>74597</v>
      </c>
      <c r="R14510"/>
    </row>
    <row r="14511" spans="12:18" x14ac:dyDescent="0.25">
      <c r="L14511" t="s">
        <v>1880</v>
      </c>
      <c r="M14511" t="s">
        <v>9377</v>
      </c>
      <c r="N14511" t="s">
        <v>51775</v>
      </c>
      <c r="O14511" s="76" t="s">
        <v>4356</v>
      </c>
      <c r="P14511" s="82">
        <v>1961</v>
      </c>
      <c r="Q14511" s="82" t="s">
        <v>74598</v>
      </c>
      <c r="R14511"/>
    </row>
    <row r="14512" spans="12:18" x14ac:dyDescent="0.25">
      <c r="L14512" t="s">
        <v>1880</v>
      </c>
      <c r="M14512" t="s">
        <v>9378</v>
      </c>
      <c r="N14512" t="s">
        <v>51776</v>
      </c>
      <c r="O14512" s="76" t="s">
        <v>4356</v>
      </c>
      <c r="P14512" s="82">
        <v>743</v>
      </c>
      <c r="Q14512" s="82" t="s">
        <v>74599</v>
      </c>
      <c r="R14512"/>
    </row>
    <row r="14513" spans="12:18" x14ac:dyDescent="0.25">
      <c r="L14513" t="s">
        <v>1880</v>
      </c>
      <c r="M14513" t="s">
        <v>11604</v>
      </c>
      <c r="N14513" t="s">
        <v>51777</v>
      </c>
      <c r="O14513" s="76" t="s">
        <v>4374</v>
      </c>
      <c r="P14513" s="82">
        <v>7249</v>
      </c>
      <c r="Q14513" s="82" t="s">
        <v>72645</v>
      </c>
      <c r="R14513"/>
    </row>
    <row r="14514" spans="12:18" x14ac:dyDescent="0.25">
      <c r="L14514" t="s">
        <v>1880</v>
      </c>
      <c r="M14514" t="s">
        <v>35125</v>
      </c>
      <c r="N14514" t="s">
        <v>51778</v>
      </c>
      <c r="O14514" s="76" t="s">
        <v>4356</v>
      </c>
      <c r="P14514" s="82">
        <v>739</v>
      </c>
      <c r="Q14514" s="82" t="s">
        <v>74600</v>
      </c>
      <c r="R14514"/>
    </row>
    <row r="14515" spans="12:18" x14ac:dyDescent="0.25">
      <c r="L14515" t="s">
        <v>1880</v>
      </c>
      <c r="M14515" t="s">
        <v>21503</v>
      </c>
      <c r="N14515" t="s">
        <v>51779</v>
      </c>
      <c r="O14515" s="76" t="s">
        <v>4356</v>
      </c>
      <c r="P14515" s="82">
        <v>754</v>
      </c>
      <c r="Q14515" s="82" t="s">
        <v>74603</v>
      </c>
      <c r="R14515"/>
    </row>
    <row r="14516" spans="12:18" x14ac:dyDescent="0.25">
      <c r="L14516" t="s">
        <v>1880</v>
      </c>
      <c r="M14516" t="s">
        <v>9379</v>
      </c>
      <c r="N14516" t="s">
        <v>51780</v>
      </c>
      <c r="O14516" s="76" t="s">
        <v>4366</v>
      </c>
      <c r="P14516" s="82">
        <v>292</v>
      </c>
      <c r="Q14516" s="82" t="s">
        <v>74604</v>
      </c>
      <c r="R14516"/>
    </row>
    <row r="14517" spans="12:18" x14ac:dyDescent="0.25">
      <c r="L14517" t="s">
        <v>1880</v>
      </c>
      <c r="M14517" t="s">
        <v>21504</v>
      </c>
      <c r="N14517" t="s">
        <v>51781</v>
      </c>
      <c r="O14517" s="76" t="s">
        <v>4366</v>
      </c>
      <c r="P14517" s="82">
        <v>178</v>
      </c>
      <c r="Q14517" s="82" t="s">
        <v>74605</v>
      </c>
      <c r="R14517"/>
    </row>
    <row r="14518" spans="12:18" x14ac:dyDescent="0.25">
      <c r="L14518" t="s">
        <v>1880</v>
      </c>
      <c r="M14518" t="s">
        <v>19897</v>
      </c>
      <c r="N14518" t="s">
        <v>51782</v>
      </c>
      <c r="O14518" s="76" t="s">
        <v>4356</v>
      </c>
      <c r="P14518" s="82">
        <v>2170</v>
      </c>
      <c r="Q14518" s="82" t="s">
        <v>74606</v>
      </c>
      <c r="R14518"/>
    </row>
    <row r="14519" spans="12:18" x14ac:dyDescent="0.25">
      <c r="L14519" t="s">
        <v>1880</v>
      </c>
      <c r="M14519" t="s">
        <v>9380</v>
      </c>
      <c r="N14519" t="s">
        <v>51783</v>
      </c>
      <c r="O14519" s="76" t="s">
        <v>4374</v>
      </c>
      <c r="P14519" s="82">
        <v>7680</v>
      </c>
      <c r="Q14519" s="82" t="s">
        <v>72645</v>
      </c>
      <c r="R14519"/>
    </row>
    <row r="14520" spans="12:18" x14ac:dyDescent="0.25">
      <c r="L14520" t="s">
        <v>1880</v>
      </c>
      <c r="M14520" t="s">
        <v>11620</v>
      </c>
      <c r="N14520" t="s">
        <v>51784</v>
      </c>
      <c r="O14520" s="76" t="s">
        <v>4356</v>
      </c>
      <c r="P14520" s="82">
        <v>1539</v>
      </c>
      <c r="Q14520" s="82" t="s">
        <v>74636</v>
      </c>
      <c r="R14520"/>
    </row>
    <row r="14521" spans="12:18" x14ac:dyDescent="0.25">
      <c r="L14521" t="s">
        <v>1880</v>
      </c>
      <c r="M14521" t="s">
        <v>21506</v>
      </c>
      <c r="N14521" t="s">
        <v>51785</v>
      </c>
      <c r="O14521" s="76" t="s">
        <v>4356</v>
      </c>
      <c r="P14521" s="82">
        <v>495</v>
      </c>
      <c r="Q14521" s="82" t="s">
        <v>74607</v>
      </c>
      <c r="R14521"/>
    </row>
    <row r="14522" spans="12:18" x14ac:dyDescent="0.25">
      <c r="L14522" t="s">
        <v>1880</v>
      </c>
      <c r="M14522" t="s">
        <v>21507</v>
      </c>
      <c r="N14522" t="s">
        <v>51786</v>
      </c>
      <c r="O14522" s="76" t="s">
        <v>4356</v>
      </c>
      <c r="P14522" s="82">
        <v>2799</v>
      </c>
      <c r="Q14522" s="82" t="s">
        <v>74608</v>
      </c>
      <c r="R14522"/>
    </row>
    <row r="14523" spans="12:18" x14ac:dyDescent="0.25">
      <c r="L14523" t="s">
        <v>1880</v>
      </c>
      <c r="M14523" t="s">
        <v>9381</v>
      </c>
      <c r="N14523" t="s">
        <v>51787</v>
      </c>
      <c r="O14523" s="76" t="s">
        <v>4356</v>
      </c>
      <c r="P14523" s="82">
        <v>689</v>
      </c>
      <c r="Q14523" s="82" t="s">
        <v>74609</v>
      </c>
      <c r="R14523"/>
    </row>
    <row r="14524" spans="12:18" x14ac:dyDescent="0.25">
      <c r="L14524" t="s">
        <v>1880</v>
      </c>
      <c r="M14524" t="s">
        <v>19899</v>
      </c>
      <c r="N14524" t="s">
        <v>51788</v>
      </c>
      <c r="O14524" s="76" t="s">
        <v>4366</v>
      </c>
      <c r="P14524" s="82">
        <v>135</v>
      </c>
      <c r="Q14524" s="82" t="s">
        <v>74611</v>
      </c>
      <c r="R14524"/>
    </row>
    <row r="14525" spans="12:18" x14ac:dyDescent="0.25">
      <c r="L14525" t="s">
        <v>1880</v>
      </c>
      <c r="M14525" t="s">
        <v>9382</v>
      </c>
      <c r="N14525" t="s">
        <v>51789</v>
      </c>
      <c r="O14525" s="76" t="s">
        <v>4356</v>
      </c>
      <c r="P14525" s="82">
        <v>854</v>
      </c>
      <c r="Q14525" s="82" t="s">
        <v>74612</v>
      </c>
      <c r="R14525"/>
    </row>
    <row r="14526" spans="12:18" x14ac:dyDescent="0.25">
      <c r="L14526" t="s">
        <v>1880</v>
      </c>
      <c r="M14526" t="s">
        <v>21508</v>
      </c>
      <c r="N14526" t="s">
        <v>51790</v>
      </c>
      <c r="O14526" s="76" t="s">
        <v>4374</v>
      </c>
      <c r="P14526" s="82">
        <v>8250</v>
      </c>
      <c r="Q14526" s="82" t="s">
        <v>72645</v>
      </c>
      <c r="R14526"/>
    </row>
    <row r="14527" spans="12:18" x14ac:dyDescent="0.25">
      <c r="L14527" t="s">
        <v>1880</v>
      </c>
      <c r="M14527" t="s">
        <v>9383</v>
      </c>
      <c r="N14527" t="s">
        <v>51791</v>
      </c>
      <c r="O14527" s="76" t="s">
        <v>4356</v>
      </c>
      <c r="P14527" s="82">
        <v>474</v>
      </c>
      <c r="Q14527" s="82" t="s">
        <v>74613</v>
      </c>
      <c r="R14527"/>
    </row>
    <row r="14528" spans="12:18" x14ac:dyDescent="0.25">
      <c r="L14528" t="s">
        <v>1880</v>
      </c>
      <c r="M14528" t="s">
        <v>21509</v>
      </c>
      <c r="N14528" t="s">
        <v>51792</v>
      </c>
      <c r="O14528" s="76" t="s">
        <v>4356</v>
      </c>
      <c r="P14528" s="82">
        <v>365</v>
      </c>
      <c r="Q14528" s="82" t="s">
        <v>74614</v>
      </c>
      <c r="R14528"/>
    </row>
    <row r="14529" spans="12:18" x14ac:dyDescent="0.25">
      <c r="L14529" t="s">
        <v>1880</v>
      </c>
      <c r="M14529" t="s">
        <v>21510</v>
      </c>
      <c r="N14529" t="s">
        <v>51793</v>
      </c>
      <c r="O14529" s="76" t="s">
        <v>4366</v>
      </c>
      <c r="P14529" s="82">
        <v>337</v>
      </c>
      <c r="Q14529" s="82" t="s">
        <v>74615</v>
      </c>
      <c r="R14529"/>
    </row>
    <row r="14530" spans="12:18" x14ac:dyDescent="0.25">
      <c r="L14530" t="s">
        <v>1880</v>
      </c>
      <c r="M14530" t="s">
        <v>21511</v>
      </c>
      <c r="N14530" t="s">
        <v>51794</v>
      </c>
      <c r="O14530" s="76" t="s">
        <v>4356</v>
      </c>
      <c r="P14530" s="82">
        <v>1282</v>
      </c>
      <c r="Q14530" s="82" t="s">
        <v>74616</v>
      </c>
      <c r="R14530"/>
    </row>
    <row r="14531" spans="12:18" x14ac:dyDescent="0.25">
      <c r="L14531" t="s">
        <v>1880</v>
      </c>
      <c r="M14531" t="s">
        <v>11606</v>
      </c>
      <c r="N14531" t="s">
        <v>51795</v>
      </c>
      <c r="O14531" s="76" t="s">
        <v>4374</v>
      </c>
      <c r="P14531" s="82">
        <v>3867</v>
      </c>
      <c r="Q14531" s="82" t="s">
        <v>72645</v>
      </c>
      <c r="R14531"/>
    </row>
    <row r="14532" spans="12:18" x14ac:dyDescent="0.25">
      <c r="L14532" t="s">
        <v>1880</v>
      </c>
      <c r="M14532" t="s">
        <v>35127</v>
      </c>
      <c r="N14532" t="s">
        <v>51796</v>
      </c>
      <c r="O14532" s="76" t="s">
        <v>4374</v>
      </c>
      <c r="P14532" s="82">
        <v>2553</v>
      </c>
      <c r="Q14532" s="82" t="s">
        <v>72645</v>
      </c>
      <c r="R14532"/>
    </row>
    <row r="14533" spans="12:18" x14ac:dyDescent="0.25">
      <c r="L14533" t="s">
        <v>1880</v>
      </c>
      <c r="M14533" t="s">
        <v>9384</v>
      </c>
      <c r="N14533" t="s">
        <v>51797</v>
      </c>
      <c r="O14533" s="76" t="s">
        <v>4356</v>
      </c>
      <c r="P14533" s="82">
        <v>537</v>
      </c>
      <c r="Q14533" s="82" t="s">
        <v>74617</v>
      </c>
      <c r="R14533"/>
    </row>
    <row r="14534" spans="12:18" x14ac:dyDescent="0.25">
      <c r="L14534" t="s">
        <v>1880</v>
      </c>
      <c r="M14534" t="s">
        <v>9385</v>
      </c>
      <c r="N14534" t="s">
        <v>51798</v>
      </c>
      <c r="O14534" s="76" t="s">
        <v>4356</v>
      </c>
      <c r="P14534" s="82">
        <v>846</v>
      </c>
      <c r="Q14534" s="82" t="s">
        <v>74618</v>
      </c>
      <c r="R14534"/>
    </row>
    <row r="14535" spans="12:18" x14ac:dyDescent="0.25">
      <c r="L14535" t="s">
        <v>1880</v>
      </c>
      <c r="M14535" t="s">
        <v>11608</v>
      </c>
      <c r="N14535" t="s">
        <v>51799</v>
      </c>
      <c r="O14535" s="76" t="s">
        <v>4374</v>
      </c>
      <c r="P14535" s="82">
        <v>729</v>
      </c>
      <c r="Q14535" s="82" t="s">
        <v>72645</v>
      </c>
      <c r="R14535"/>
    </row>
    <row r="14536" spans="12:18" x14ac:dyDescent="0.25">
      <c r="L14536" t="s">
        <v>1880</v>
      </c>
      <c r="M14536" t="s">
        <v>35128</v>
      </c>
      <c r="N14536" t="s">
        <v>51800</v>
      </c>
      <c r="O14536" s="76" t="s">
        <v>4356</v>
      </c>
      <c r="P14536" s="82">
        <v>266</v>
      </c>
      <c r="Q14536" s="82" t="s">
        <v>74619</v>
      </c>
      <c r="R14536"/>
    </row>
    <row r="14537" spans="12:18" x14ac:dyDescent="0.25">
      <c r="L14537" t="s">
        <v>1880</v>
      </c>
      <c r="M14537" t="s">
        <v>21512</v>
      </c>
      <c r="N14537" t="s">
        <v>51801</v>
      </c>
      <c r="O14537" s="76" t="s">
        <v>4356</v>
      </c>
      <c r="P14537" s="82">
        <v>1294</v>
      </c>
      <c r="Q14537" s="82" t="s">
        <v>74620</v>
      </c>
      <c r="R14537"/>
    </row>
    <row r="14538" spans="12:18" x14ac:dyDescent="0.25">
      <c r="L14538" t="s">
        <v>1880</v>
      </c>
      <c r="M14538" t="s">
        <v>19900</v>
      </c>
      <c r="N14538" t="s">
        <v>51802</v>
      </c>
      <c r="O14538" s="76" t="s">
        <v>4374</v>
      </c>
      <c r="P14538" s="82">
        <v>639</v>
      </c>
      <c r="Q14538" s="82" t="s">
        <v>72645</v>
      </c>
      <c r="R14538"/>
    </row>
    <row r="14539" spans="12:18" x14ac:dyDescent="0.25">
      <c r="L14539" t="s">
        <v>1880</v>
      </c>
      <c r="M14539" t="s">
        <v>9386</v>
      </c>
      <c r="N14539" t="s">
        <v>51803</v>
      </c>
      <c r="O14539" s="76" t="s">
        <v>4356</v>
      </c>
      <c r="P14539" s="82">
        <v>1438</v>
      </c>
      <c r="Q14539" s="82" t="s">
        <v>74621</v>
      </c>
      <c r="R14539"/>
    </row>
    <row r="14540" spans="12:18" x14ac:dyDescent="0.25">
      <c r="L14540" t="s">
        <v>1880</v>
      </c>
      <c r="M14540" t="s">
        <v>11612</v>
      </c>
      <c r="N14540" t="s">
        <v>51804</v>
      </c>
      <c r="O14540" s="76" t="s">
        <v>4356</v>
      </c>
      <c r="P14540" s="82">
        <v>336</v>
      </c>
      <c r="Q14540" s="82" t="s">
        <v>74622</v>
      </c>
      <c r="R14540"/>
    </row>
    <row r="14541" spans="12:18" x14ac:dyDescent="0.25">
      <c r="L14541" t="s">
        <v>1880</v>
      </c>
      <c r="M14541" t="s">
        <v>9387</v>
      </c>
      <c r="N14541" t="s">
        <v>51805</v>
      </c>
      <c r="O14541" s="76" t="s">
        <v>4356</v>
      </c>
      <c r="P14541" s="82">
        <v>2129</v>
      </c>
      <c r="Q14541" s="82" t="s">
        <v>74623</v>
      </c>
      <c r="R14541"/>
    </row>
    <row r="14542" spans="12:18" x14ac:dyDescent="0.25">
      <c r="L14542" t="s">
        <v>1880</v>
      </c>
      <c r="M14542" t="s">
        <v>35130</v>
      </c>
      <c r="N14542" t="s">
        <v>51806</v>
      </c>
      <c r="O14542" s="76" t="s">
        <v>4374</v>
      </c>
      <c r="P14542" s="82">
        <v>29306</v>
      </c>
      <c r="Q14542" s="82" t="s">
        <v>72645</v>
      </c>
      <c r="R14542"/>
    </row>
    <row r="14543" spans="12:18" x14ac:dyDescent="0.25">
      <c r="L14543" t="s">
        <v>1880</v>
      </c>
      <c r="M14543" t="s">
        <v>35131</v>
      </c>
      <c r="N14543" t="s">
        <v>51807</v>
      </c>
      <c r="O14543" s="76" t="s">
        <v>4374</v>
      </c>
      <c r="P14543" s="82">
        <v>8532</v>
      </c>
      <c r="Q14543" s="82" t="s">
        <v>72645</v>
      </c>
      <c r="R14543"/>
    </row>
    <row r="14544" spans="12:18" x14ac:dyDescent="0.25">
      <c r="L14544" t="s">
        <v>1880</v>
      </c>
      <c r="M14544" t="s">
        <v>11614</v>
      </c>
      <c r="N14544" t="s">
        <v>51808</v>
      </c>
      <c r="O14544" s="76" t="s">
        <v>4356</v>
      </c>
      <c r="P14544" s="82">
        <v>1015</v>
      </c>
      <c r="Q14544" s="82" t="s">
        <v>74624</v>
      </c>
      <c r="R14544"/>
    </row>
    <row r="14545" spans="12:18" x14ac:dyDescent="0.25">
      <c r="L14545" t="s">
        <v>1880</v>
      </c>
      <c r="M14545" t="s">
        <v>9338</v>
      </c>
      <c r="N14545" t="s">
        <v>51809</v>
      </c>
      <c r="O14545" s="76" t="s">
        <v>4356</v>
      </c>
      <c r="P14545" s="82">
        <v>2485</v>
      </c>
      <c r="Q14545" s="82" t="s">
        <v>74441</v>
      </c>
      <c r="R14545"/>
    </row>
    <row r="14546" spans="12:18" x14ac:dyDescent="0.25">
      <c r="L14546" t="s">
        <v>1880</v>
      </c>
      <c r="M14546" t="s">
        <v>9388</v>
      </c>
      <c r="N14546" t="s">
        <v>51810</v>
      </c>
      <c r="O14546" s="76" t="s">
        <v>4374</v>
      </c>
      <c r="P14546" s="82">
        <v>7107</v>
      </c>
      <c r="Q14546" s="82" t="s">
        <v>72645</v>
      </c>
      <c r="R14546"/>
    </row>
    <row r="14547" spans="12:18" x14ac:dyDescent="0.25">
      <c r="L14547" t="s">
        <v>1880</v>
      </c>
      <c r="M14547" t="s">
        <v>19901</v>
      </c>
      <c r="N14547" t="s">
        <v>51811</v>
      </c>
      <c r="O14547" s="76" t="s">
        <v>4356</v>
      </c>
      <c r="P14547" s="82">
        <v>4210</v>
      </c>
      <c r="Q14547" s="82" t="s">
        <v>74625</v>
      </c>
      <c r="R14547"/>
    </row>
    <row r="14548" spans="12:18" x14ac:dyDescent="0.25">
      <c r="L14548" t="s">
        <v>1880</v>
      </c>
      <c r="M14548" t="s">
        <v>11617</v>
      </c>
      <c r="N14548" t="s">
        <v>51812</v>
      </c>
      <c r="O14548" s="76" t="s">
        <v>4366</v>
      </c>
      <c r="P14548" s="82">
        <v>27</v>
      </c>
      <c r="Q14548" s="82" t="s">
        <v>74626</v>
      </c>
      <c r="R14548"/>
    </row>
    <row r="14549" spans="12:18" x14ac:dyDescent="0.25">
      <c r="L14549" t="s">
        <v>1880</v>
      </c>
      <c r="M14549" t="s">
        <v>35132</v>
      </c>
      <c r="N14549" t="s">
        <v>51813</v>
      </c>
      <c r="O14549" s="76" t="s">
        <v>4366</v>
      </c>
      <c r="P14549" s="82">
        <v>56</v>
      </c>
      <c r="Q14549" s="82" t="s">
        <v>74627</v>
      </c>
      <c r="R14549"/>
    </row>
    <row r="14550" spans="12:18" x14ac:dyDescent="0.25">
      <c r="L14550" t="s">
        <v>1880</v>
      </c>
      <c r="M14550" t="s">
        <v>9389</v>
      </c>
      <c r="N14550" t="s">
        <v>51814</v>
      </c>
      <c r="O14550" s="76" t="s">
        <v>4366</v>
      </c>
      <c r="P14550" s="82">
        <v>43</v>
      </c>
      <c r="Q14550" s="82" t="s">
        <v>74628</v>
      </c>
      <c r="R14550"/>
    </row>
    <row r="14551" spans="12:18" x14ac:dyDescent="0.25">
      <c r="L14551" t="s">
        <v>1880</v>
      </c>
      <c r="M14551" t="s">
        <v>21513</v>
      </c>
      <c r="N14551" t="s">
        <v>51815</v>
      </c>
      <c r="O14551" s="76" t="s">
        <v>4356</v>
      </c>
      <c r="P14551" s="82">
        <v>406</v>
      </c>
      <c r="Q14551" s="82" t="s">
        <v>74629</v>
      </c>
      <c r="R14551"/>
    </row>
    <row r="14552" spans="12:18" x14ac:dyDescent="0.25">
      <c r="L14552" t="s">
        <v>1880</v>
      </c>
      <c r="M14552" t="s">
        <v>35135</v>
      </c>
      <c r="N14552" t="s">
        <v>51816</v>
      </c>
      <c r="O14552" s="76" t="s">
        <v>4356</v>
      </c>
      <c r="P14552" s="82">
        <v>1173</v>
      </c>
      <c r="Q14552" s="82" t="s">
        <v>74632</v>
      </c>
      <c r="R14552"/>
    </row>
    <row r="14553" spans="12:18" x14ac:dyDescent="0.25">
      <c r="L14553" t="s">
        <v>1880</v>
      </c>
      <c r="M14553" t="s">
        <v>35133</v>
      </c>
      <c r="N14553" t="s">
        <v>51817</v>
      </c>
      <c r="O14553" s="76" t="s">
        <v>4374</v>
      </c>
      <c r="P14553" s="82">
        <v>18763</v>
      </c>
      <c r="Q14553" s="82" t="s">
        <v>72645</v>
      </c>
      <c r="R14553"/>
    </row>
    <row r="14554" spans="12:18" x14ac:dyDescent="0.25">
      <c r="L14554" t="s">
        <v>1880</v>
      </c>
      <c r="M14554" t="s">
        <v>35134</v>
      </c>
      <c r="N14554" t="s">
        <v>51818</v>
      </c>
      <c r="O14554" s="76" t="s">
        <v>4356</v>
      </c>
      <c r="P14554" s="82">
        <v>1852</v>
      </c>
      <c r="Q14554" s="82" t="s">
        <v>74630</v>
      </c>
      <c r="R14554"/>
    </row>
    <row r="14555" spans="12:18" x14ac:dyDescent="0.25">
      <c r="L14555" t="s">
        <v>1880</v>
      </c>
      <c r="M14555" t="s">
        <v>21514</v>
      </c>
      <c r="N14555" t="s">
        <v>51819</v>
      </c>
      <c r="O14555" s="76" t="s">
        <v>4356</v>
      </c>
      <c r="P14555" s="82">
        <v>1147</v>
      </c>
      <c r="Q14555" s="82" t="s">
        <v>74631</v>
      </c>
      <c r="R14555"/>
    </row>
    <row r="14556" spans="12:18" x14ac:dyDescent="0.25">
      <c r="L14556" t="s">
        <v>1880</v>
      </c>
      <c r="M14556" t="s">
        <v>9390</v>
      </c>
      <c r="N14556" t="s">
        <v>51820</v>
      </c>
      <c r="O14556" s="76" t="s">
        <v>4356</v>
      </c>
      <c r="P14556" s="82">
        <v>4936</v>
      </c>
      <c r="Q14556" s="82" t="s">
        <v>74633</v>
      </c>
      <c r="R14556"/>
    </row>
    <row r="14557" spans="12:18" x14ac:dyDescent="0.25">
      <c r="L14557" t="s">
        <v>1880</v>
      </c>
      <c r="M14557" t="s">
        <v>21515</v>
      </c>
      <c r="N14557" t="s">
        <v>51821</v>
      </c>
      <c r="O14557" s="76" t="s">
        <v>4356</v>
      </c>
      <c r="P14557" s="82">
        <v>1872</v>
      </c>
      <c r="Q14557" s="82" t="s">
        <v>74634</v>
      </c>
      <c r="R14557"/>
    </row>
    <row r="14558" spans="12:18" x14ac:dyDescent="0.25">
      <c r="L14558" t="s">
        <v>1880</v>
      </c>
      <c r="M14558" t="s">
        <v>4568</v>
      </c>
      <c r="N14558" t="s">
        <v>51822</v>
      </c>
      <c r="O14558" s="76" t="s">
        <v>4356</v>
      </c>
      <c r="P14558" s="82">
        <v>4251</v>
      </c>
      <c r="Q14558" s="82" t="s">
        <v>74635</v>
      </c>
      <c r="R14558"/>
    </row>
    <row r="14559" spans="12:18" x14ac:dyDescent="0.25">
      <c r="L14559" t="s">
        <v>1880</v>
      </c>
      <c r="M14559" t="s">
        <v>19902</v>
      </c>
      <c r="N14559" t="s">
        <v>51823</v>
      </c>
      <c r="O14559" s="76" t="s">
        <v>4356</v>
      </c>
      <c r="P14559" s="82">
        <v>1630</v>
      </c>
      <c r="Q14559" s="82" t="s">
        <v>74637</v>
      </c>
      <c r="R14559"/>
    </row>
    <row r="14560" spans="12:18" x14ac:dyDescent="0.25">
      <c r="L14560" t="s">
        <v>1880</v>
      </c>
      <c r="M14560" t="s">
        <v>21516</v>
      </c>
      <c r="N14560" t="s">
        <v>51824</v>
      </c>
      <c r="O14560" s="76" t="s">
        <v>4374</v>
      </c>
      <c r="P14560" s="82">
        <v>7361</v>
      </c>
      <c r="Q14560" s="82" t="s">
        <v>72645</v>
      </c>
      <c r="R14560"/>
    </row>
    <row r="14561" spans="12:18" x14ac:dyDescent="0.25">
      <c r="L14561" t="s">
        <v>1880</v>
      </c>
      <c r="M14561" t="s">
        <v>19903</v>
      </c>
      <c r="N14561" t="s">
        <v>51825</v>
      </c>
      <c r="O14561" s="76" t="s">
        <v>4374</v>
      </c>
      <c r="P14561" s="82">
        <v>20108</v>
      </c>
      <c r="Q14561" s="82" t="s">
        <v>72645</v>
      </c>
      <c r="R14561"/>
    </row>
    <row r="14562" spans="12:18" x14ac:dyDescent="0.25">
      <c r="L14562" t="s">
        <v>1880</v>
      </c>
      <c r="M14562" t="s">
        <v>35136</v>
      </c>
      <c r="N14562" t="s">
        <v>51826</v>
      </c>
      <c r="O14562" s="76" t="s">
        <v>4356</v>
      </c>
      <c r="P14562" s="82">
        <v>226</v>
      </c>
      <c r="Q14562" s="82" t="s">
        <v>74638</v>
      </c>
      <c r="R14562"/>
    </row>
    <row r="14563" spans="12:18" x14ac:dyDescent="0.25">
      <c r="L14563" t="s">
        <v>1880</v>
      </c>
      <c r="M14563" t="s">
        <v>9391</v>
      </c>
      <c r="N14563" t="s">
        <v>51827</v>
      </c>
      <c r="O14563" s="76" t="s">
        <v>4374</v>
      </c>
      <c r="P14563" s="82">
        <v>9293</v>
      </c>
      <c r="Q14563" s="82" t="s">
        <v>72645</v>
      </c>
      <c r="R14563"/>
    </row>
    <row r="14564" spans="12:18" x14ac:dyDescent="0.25">
      <c r="L14564" t="s">
        <v>1880</v>
      </c>
      <c r="M14564" t="s">
        <v>21517</v>
      </c>
      <c r="N14564" t="s">
        <v>51828</v>
      </c>
      <c r="O14564" s="76" t="s">
        <v>4374</v>
      </c>
      <c r="P14564" s="82">
        <v>1705</v>
      </c>
      <c r="Q14564" s="82" t="s">
        <v>72645</v>
      </c>
      <c r="R14564"/>
    </row>
    <row r="14565" spans="12:18" x14ac:dyDescent="0.25">
      <c r="L14565" t="s">
        <v>1915</v>
      </c>
      <c r="M14565" t="s">
        <v>9392</v>
      </c>
      <c r="N14565" t="s">
        <v>51829</v>
      </c>
      <c r="O14565" s="76" t="s">
        <v>4356</v>
      </c>
      <c r="P14565" s="82">
        <v>849</v>
      </c>
      <c r="Q14565" s="82" t="s">
        <v>77428</v>
      </c>
      <c r="R14565"/>
    </row>
    <row r="14566" spans="12:18" x14ac:dyDescent="0.25">
      <c r="L14566" t="s">
        <v>1915</v>
      </c>
      <c r="M14566" t="s">
        <v>9393</v>
      </c>
      <c r="N14566" t="s">
        <v>51830</v>
      </c>
      <c r="O14566" s="76" t="s">
        <v>4366</v>
      </c>
      <c r="P14566" s="82">
        <v>58</v>
      </c>
      <c r="Q14566" s="82" t="s">
        <v>77429</v>
      </c>
      <c r="R14566"/>
    </row>
    <row r="14567" spans="12:18" x14ac:dyDescent="0.25">
      <c r="L14567" t="s">
        <v>1915</v>
      </c>
      <c r="M14567" t="s">
        <v>11622</v>
      </c>
      <c r="N14567" t="s">
        <v>51831</v>
      </c>
      <c r="O14567" s="76" t="s">
        <v>4366</v>
      </c>
      <c r="P14567" s="82">
        <v>42</v>
      </c>
      <c r="Q14567" s="82" t="s">
        <v>77430</v>
      </c>
      <c r="R14567"/>
    </row>
    <row r="14568" spans="12:18" x14ac:dyDescent="0.25">
      <c r="L14568" t="s">
        <v>1915</v>
      </c>
      <c r="M14568" t="s">
        <v>21518</v>
      </c>
      <c r="N14568" t="s">
        <v>51832</v>
      </c>
      <c r="O14568" s="76" t="s">
        <v>4366</v>
      </c>
      <c r="P14568" s="82">
        <v>60</v>
      </c>
      <c r="Q14568" s="82" t="s">
        <v>77431</v>
      </c>
      <c r="R14568"/>
    </row>
    <row r="14569" spans="12:18" x14ac:dyDescent="0.25">
      <c r="L14569" t="s">
        <v>1915</v>
      </c>
      <c r="M14569" t="s">
        <v>19904</v>
      </c>
      <c r="N14569" t="s">
        <v>51833</v>
      </c>
      <c r="O14569" s="76" t="s">
        <v>4356</v>
      </c>
      <c r="P14569" s="82">
        <v>436</v>
      </c>
      <c r="Q14569" s="82" t="s">
        <v>77432</v>
      </c>
      <c r="R14569"/>
    </row>
    <row r="14570" spans="12:18" x14ac:dyDescent="0.25">
      <c r="L14570" t="s">
        <v>1915</v>
      </c>
      <c r="M14570" t="s">
        <v>35138</v>
      </c>
      <c r="N14570" t="s">
        <v>51834</v>
      </c>
      <c r="O14570" s="76" t="s">
        <v>4366</v>
      </c>
      <c r="P14570" s="82">
        <v>153</v>
      </c>
      <c r="Q14570" s="82" t="s">
        <v>77433</v>
      </c>
      <c r="R14570"/>
    </row>
    <row r="14571" spans="12:18" x14ac:dyDescent="0.25">
      <c r="L14571" t="s">
        <v>1915</v>
      </c>
      <c r="M14571" t="s">
        <v>9394</v>
      </c>
      <c r="N14571" t="s">
        <v>51835</v>
      </c>
      <c r="O14571" s="76" t="s">
        <v>4356</v>
      </c>
      <c r="P14571" s="82">
        <v>433</v>
      </c>
      <c r="Q14571" s="82" t="s">
        <v>77434</v>
      </c>
      <c r="R14571"/>
    </row>
    <row r="14572" spans="12:18" x14ac:dyDescent="0.25">
      <c r="L14572" t="s">
        <v>1915</v>
      </c>
      <c r="M14572" t="s">
        <v>19905</v>
      </c>
      <c r="N14572" t="s">
        <v>51836</v>
      </c>
      <c r="O14572" s="76" t="s">
        <v>4356</v>
      </c>
      <c r="P14572" s="82">
        <v>526</v>
      </c>
      <c r="Q14572" s="82" t="s">
        <v>77435</v>
      </c>
      <c r="R14572"/>
    </row>
    <row r="14573" spans="12:18" x14ac:dyDescent="0.25">
      <c r="L14573" t="s">
        <v>1915</v>
      </c>
      <c r="M14573" t="s">
        <v>11624</v>
      </c>
      <c r="N14573" t="s">
        <v>51837</v>
      </c>
      <c r="O14573" s="76" t="s">
        <v>4366</v>
      </c>
      <c r="P14573" s="82">
        <v>95</v>
      </c>
      <c r="Q14573" s="82" t="s">
        <v>77436</v>
      </c>
      <c r="R14573"/>
    </row>
    <row r="14574" spans="12:18" x14ac:dyDescent="0.25">
      <c r="L14574" t="s">
        <v>1915</v>
      </c>
      <c r="M14574" t="s">
        <v>11628</v>
      </c>
      <c r="N14574" t="s">
        <v>51838</v>
      </c>
      <c r="O14574" s="76" t="s">
        <v>4356</v>
      </c>
      <c r="P14574" s="82">
        <v>377</v>
      </c>
      <c r="Q14574" s="82" t="s">
        <v>77437</v>
      </c>
      <c r="R14574"/>
    </row>
    <row r="14575" spans="12:18" x14ac:dyDescent="0.25">
      <c r="L14575" t="s">
        <v>1915</v>
      </c>
      <c r="M14575" t="s">
        <v>19906</v>
      </c>
      <c r="N14575" t="s">
        <v>51839</v>
      </c>
      <c r="O14575" s="76" t="s">
        <v>4356</v>
      </c>
      <c r="P14575" s="82">
        <v>3336</v>
      </c>
      <c r="Q14575" s="82" t="s">
        <v>77438</v>
      </c>
      <c r="R14575"/>
    </row>
    <row r="14576" spans="12:18" x14ac:dyDescent="0.25">
      <c r="L14576" t="s">
        <v>1915</v>
      </c>
      <c r="M14576" t="s">
        <v>19907</v>
      </c>
      <c r="N14576" t="s">
        <v>51840</v>
      </c>
      <c r="O14576" s="76" t="s">
        <v>4356</v>
      </c>
      <c r="P14576" s="82">
        <v>218</v>
      </c>
      <c r="Q14576" s="82" t="s">
        <v>77439</v>
      </c>
      <c r="R14576"/>
    </row>
    <row r="14577" spans="12:18" x14ac:dyDescent="0.25">
      <c r="L14577" t="s">
        <v>1915</v>
      </c>
      <c r="M14577" t="s">
        <v>19908</v>
      </c>
      <c r="N14577" t="s">
        <v>51841</v>
      </c>
      <c r="O14577" s="76" t="s">
        <v>4366</v>
      </c>
      <c r="P14577" s="82">
        <v>115</v>
      </c>
      <c r="Q14577" s="82" t="s">
        <v>77440</v>
      </c>
      <c r="R14577"/>
    </row>
    <row r="14578" spans="12:18" x14ac:dyDescent="0.25">
      <c r="L14578" t="s">
        <v>1915</v>
      </c>
      <c r="M14578" t="s">
        <v>9500</v>
      </c>
      <c r="N14578" t="s">
        <v>51842</v>
      </c>
      <c r="O14578" s="76" t="s">
        <v>4366</v>
      </c>
      <c r="P14578" s="82">
        <v>32</v>
      </c>
      <c r="Q14578" s="82" t="s">
        <v>77920</v>
      </c>
      <c r="R14578"/>
    </row>
    <row r="14579" spans="12:18" x14ac:dyDescent="0.25">
      <c r="L14579" t="s">
        <v>1915</v>
      </c>
      <c r="M14579" t="s">
        <v>9395</v>
      </c>
      <c r="N14579" t="s">
        <v>51843</v>
      </c>
      <c r="O14579" s="76" t="s">
        <v>4356</v>
      </c>
      <c r="P14579" s="82">
        <v>1114</v>
      </c>
      <c r="Q14579" s="82" t="s">
        <v>77441</v>
      </c>
      <c r="R14579"/>
    </row>
    <row r="14580" spans="12:18" x14ac:dyDescent="0.25">
      <c r="L14580" t="s">
        <v>1915</v>
      </c>
      <c r="M14580" t="s">
        <v>19909</v>
      </c>
      <c r="N14580" t="s">
        <v>51844</v>
      </c>
      <c r="O14580" s="76" t="s">
        <v>4356</v>
      </c>
      <c r="P14580" s="82">
        <v>1227</v>
      </c>
      <c r="Q14580" s="82" t="s">
        <v>77442</v>
      </c>
      <c r="R14580"/>
    </row>
    <row r="14581" spans="12:18" x14ac:dyDescent="0.25">
      <c r="L14581" t="s">
        <v>1915</v>
      </c>
      <c r="M14581" t="s">
        <v>11630</v>
      </c>
      <c r="N14581" t="s">
        <v>51845</v>
      </c>
      <c r="O14581" s="76" t="s">
        <v>4366</v>
      </c>
      <c r="P14581" s="82">
        <v>652</v>
      </c>
      <c r="Q14581" s="82" t="s">
        <v>77443</v>
      </c>
      <c r="R14581"/>
    </row>
    <row r="14582" spans="12:18" x14ac:dyDescent="0.25">
      <c r="L14582" t="s">
        <v>1915</v>
      </c>
      <c r="M14582" t="s">
        <v>11633</v>
      </c>
      <c r="N14582" t="s">
        <v>51846</v>
      </c>
      <c r="O14582" s="76" t="s">
        <v>4366</v>
      </c>
      <c r="P14582" s="82">
        <v>101</v>
      </c>
      <c r="Q14582" s="82" t="s">
        <v>77445</v>
      </c>
      <c r="R14582"/>
    </row>
    <row r="14583" spans="12:18" x14ac:dyDescent="0.25">
      <c r="L14583" t="s">
        <v>1915</v>
      </c>
      <c r="M14583" t="s">
        <v>9397</v>
      </c>
      <c r="N14583" t="s">
        <v>51847</v>
      </c>
      <c r="O14583" s="76" t="s">
        <v>4356</v>
      </c>
      <c r="P14583" s="82">
        <v>731</v>
      </c>
      <c r="Q14583" s="82" t="s">
        <v>77447</v>
      </c>
      <c r="R14583"/>
    </row>
    <row r="14584" spans="12:18" x14ac:dyDescent="0.25">
      <c r="L14584" t="s">
        <v>1915</v>
      </c>
      <c r="M14584" t="s">
        <v>35140</v>
      </c>
      <c r="N14584" t="s">
        <v>51848</v>
      </c>
      <c r="O14584" s="76" t="s">
        <v>4356</v>
      </c>
      <c r="P14584" s="82">
        <v>270</v>
      </c>
      <c r="Q14584" s="82" t="s">
        <v>77448</v>
      </c>
      <c r="R14584"/>
    </row>
    <row r="14585" spans="12:18" x14ac:dyDescent="0.25">
      <c r="L14585" t="s">
        <v>1915</v>
      </c>
      <c r="M14585" t="s">
        <v>21519</v>
      </c>
      <c r="N14585" t="s">
        <v>51849</v>
      </c>
      <c r="O14585" s="76" t="s">
        <v>4356</v>
      </c>
      <c r="P14585" s="82">
        <v>277</v>
      </c>
      <c r="Q14585" s="82" t="s">
        <v>77449</v>
      </c>
      <c r="R14585"/>
    </row>
    <row r="14586" spans="12:18" x14ac:dyDescent="0.25">
      <c r="L14586" t="s">
        <v>1915</v>
      </c>
      <c r="M14586" t="s">
        <v>11636</v>
      </c>
      <c r="N14586" t="s">
        <v>51850</v>
      </c>
      <c r="O14586" s="76" t="s">
        <v>4356</v>
      </c>
      <c r="P14586" s="82">
        <v>178</v>
      </c>
      <c r="Q14586" s="82" t="s">
        <v>77450</v>
      </c>
      <c r="R14586"/>
    </row>
    <row r="14587" spans="12:18" x14ac:dyDescent="0.25">
      <c r="L14587" t="s">
        <v>1915</v>
      </c>
      <c r="M14587" t="s">
        <v>35141</v>
      </c>
      <c r="N14587" t="s">
        <v>51851</v>
      </c>
      <c r="O14587" s="76" t="s">
        <v>4366</v>
      </c>
      <c r="P14587" s="82">
        <v>201</v>
      </c>
      <c r="Q14587" s="82" t="s">
        <v>77451</v>
      </c>
      <c r="R14587"/>
    </row>
    <row r="14588" spans="12:18" x14ac:dyDescent="0.25">
      <c r="L14588" t="s">
        <v>1915</v>
      </c>
      <c r="M14588" t="s">
        <v>19910</v>
      </c>
      <c r="N14588" t="s">
        <v>51852</v>
      </c>
      <c r="O14588" s="76" t="s">
        <v>4356</v>
      </c>
      <c r="P14588" s="82">
        <v>468</v>
      </c>
      <c r="Q14588" s="82" t="s">
        <v>77452</v>
      </c>
      <c r="R14588"/>
    </row>
    <row r="14589" spans="12:18" x14ac:dyDescent="0.25">
      <c r="L14589" t="s">
        <v>1915</v>
      </c>
      <c r="M14589" t="s">
        <v>21520</v>
      </c>
      <c r="N14589" t="s">
        <v>51853</v>
      </c>
      <c r="O14589" s="76" t="s">
        <v>4356</v>
      </c>
      <c r="P14589" s="82">
        <v>366</v>
      </c>
      <c r="Q14589" s="82" t="s">
        <v>77453</v>
      </c>
      <c r="R14589"/>
    </row>
    <row r="14590" spans="12:18" x14ac:dyDescent="0.25">
      <c r="L14590" t="s">
        <v>1915</v>
      </c>
      <c r="M14590" t="s">
        <v>21521</v>
      </c>
      <c r="N14590" t="s">
        <v>51854</v>
      </c>
      <c r="O14590" s="76" t="s">
        <v>4356</v>
      </c>
      <c r="P14590" s="82">
        <v>821</v>
      </c>
      <c r="Q14590" s="82" t="s">
        <v>77454</v>
      </c>
      <c r="R14590"/>
    </row>
    <row r="14591" spans="12:18" x14ac:dyDescent="0.25">
      <c r="L14591" t="s">
        <v>1915</v>
      </c>
      <c r="M14591" t="s">
        <v>21522</v>
      </c>
      <c r="N14591" t="s">
        <v>51855</v>
      </c>
      <c r="O14591" s="76" t="s">
        <v>4366</v>
      </c>
      <c r="P14591" s="82">
        <v>201</v>
      </c>
      <c r="Q14591" s="82" t="s">
        <v>77455</v>
      </c>
      <c r="R14591"/>
    </row>
    <row r="14592" spans="12:18" x14ac:dyDescent="0.25">
      <c r="L14592" t="s">
        <v>1915</v>
      </c>
      <c r="M14592" t="s">
        <v>19911</v>
      </c>
      <c r="N14592" t="s">
        <v>51856</v>
      </c>
      <c r="O14592" s="76" t="s">
        <v>4374</v>
      </c>
      <c r="P14592" s="82">
        <v>383</v>
      </c>
      <c r="Q14592" s="82" t="s">
        <v>77456</v>
      </c>
      <c r="R14592"/>
    </row>
    <row r="14593" spans="12:18" x14ac:dyDescent="0.25">
      <c r="L14593" t="s">
        <v>1915</v>
      </c>
      <c r="M14593" t="s">
        <v>9398</v>
      </c>
      <c r="N14593" t="s">
        <v>51857</v>
      </c>
      <c r="O14593" s="76" t="s">
        <v>4356</v>
      </c>
      <c r="P14593" s="82">
        <v>309</v>
      </c>
      <c r="Q14593" s="82" t="s">
        <v>77457</v>
      </c>
      <c r="R14593"/>
    </row>
    <row r="14594" spans="12:18" x14ac:dyDescent="0.25">
      <c r="L14594" t="s">
        <v>1915</v>
      </c>
      <c r="M14594" t="s">
        <v>35142</v>
      </c>
      <c r="N14594" t="s">
        <v>51858</v>
      </c>
      <c r="O14594" s="76" t="s">
        <v>4356</v>
      </c>
      <c r="P14594" s="82">
        <v>349</v>
      </c>
      <c r="Q14594" s="82" t="s">
        <v>77458</v>
      </c>
      <c r="R14594"/>
    </row>
    <row r="14595" spans="12:18" x14ac:dyDescent="0.25">
      <c r="L14595" t="s">
        <v>1915</v>
      </c>
      <c r="M14595" t="s">
        <v>35143</v>
      </c>
      <c r="N14595" t="s">
        <v>51859</v>
      </c>
      <c r="O14595" s="76" t="s">
        <v>4356</v>
      </c>
      <c r="P14595" s="82">
        <v>191</v>
      </c>
      <c r="Q14595" s="82" t="s">
        <v>77459</v>
      </c>
      <c r="R14595"/>
    </row>
    <row r="14596" spans="12:18" x14ac:dyDescent="0.25">
      <c r="L14596" t="s">
        <v>1915</v>
      </c>
      <c r="M14596" t="s">
        <v>11638</v>
      </c>
      <c r="N14596" t="s">
        <v>51860</v>
      </c>
      <c r="O14596" s="76" t="s">
        <v>4366</v>
      </c>
      <c r="P14596" s="82">
        <v>150</v>
      </c>
      <c r="Q14596" s="82" t="s">
        <v>77460</v>
      </c>
      <c r="R14596"/>
    </row>
    <row r="14597" spans="12:18" x14ac:dyDescent="0.25">
      <c r="L14597" t="s">
        <v>1915</v>
      </c>
      <c r="M14597" t="s">
        <v>19912</v>
      </c>
      <c r="N14597" t="s">
        <v>51861</v>
      </c>
      <c r="O14597" s="76" t="s">
        <v>4356</v>
      </c>
      <c r="P14597" s="82">
        <v>178</v>
      </c>
      <c r="Q14597" s="82" t="s">
        <v>77462</v>
      </c>
      <c r="R14597"/>
    </row>
    <row r="14598" spans="12:18" x14ac:dyDescent="0.25">
      <c r="L14598" t="s">
        <v>1915</v>
      </c>
      <c r="M14598" t="s">
        <v>9399</v>
      </c>
      <c r="N14598" t="s">
        <v>51862</v>
      </c>
      <c r="O14598" s="76" t="s">
        <v>4366</v>
      </c>
      <c r="P14598" s="82">
        <v>162</v>
      </c>
      <c r="Q14598" s="82" t="s">
        <v>77463</v>
      </c>
      <c r="R14598"/>
    </row>
    <row r="14599" spans="12:18" x14ac:dyDescent="0.25">
      <c r="L14599" t="s">
        <v>1915</v>
      </c>
      <c r="M14599" t="s">
        <v>21523</v>
      </c>
      <c r="N14599" t="s">
        <v>51863</v>
      </c>
      <c r="O14599" s="76" t="s">
        <v>4374</v>
      </c>
      <c r="P14599" s="82">
        <v>500</v>
      </c>
      <c r="Q14599" s="82" t="s">
        <v>77464</v>
      </c>
      <c r="R14599"/>
    </row>
    <row r="14600" spans="12:18" x14ac:dyDescent="0.25">
      <c r="L14600" t="s">
        <v>1915</v>
      </c>
      <c r="M14600" t="s">
        <v>9400</v>
      </c>
      <c r="N14600" t="s">
        <v>51864</v>
      </c>
      <c r="O14600" s="76" t="s">
        <v>4356</v>
      </c>
      <c r="P14600" s="82">
        <v>1351</v>
      </c>
      <c r="Q14600" s="82" t="s">
        <v>77465</v>
      </c>
      <c r="R14600"/>
    </row>
    <row r="14601" spans="12:18" x14ac:dyDescent="0.25">
      <c r="L14601" t="s">
        <v>1915</v>
      </c>
      <c r="M14601" t="s">
        <v>35144</v>
      </c>
      <c r="N14601" t="s">
        <v>51865</v>
      </c>
      <c r="O14601" s="76" t="s">
        <v>4366</v>
      </c>
      <c r="P14601" s="82">
        <v>77</v>
      </c>
      <c r="Q14601" s="82" t="s">
        <v>77466</v>
      </c>
      <c r="R14601"/>
    </row>
    <row r="14602" spans="12:18" x14ac:dyDescent="0.25">
      <c r="L14602" t="s">
        <v>1915</v>
      </c>
      <c r="M14602" t="s">
        <v>21524</v>
      </c>
      <c r="N14602" t="s">
        <v>51866</v>
      </c>
      <c r="O14602" s="76" t="s">
        <v>4366</v>
      </c>
      <c r="P14602" s="82">
        <v>63</v>
      </c>
      <c r="Q14602" s="82" t="s">
        <v>77467</v>
      </c>
      <c r="R14602"/>
    </row>
    <row r="14603" spans="12:18" x14ac:dyDescent="0.25">
      <c r="L14603" t="s">
        <v>1915</v>
      </c>
      <c r="M14603" t="s">
        <v>4364</v>
      </c>
      <c r="N14603" t="s">
        <v>51867</v>
      </c>
      <c r="O14603" s="76" t="s">
        <v>4356</v>
      </c>
      <c r="P14603" s="82">
        <v>537</v>
      </c>
      <c r="Q14603" s="82" t="s">
        <v>77468</v>
      </c>
      <c r="R14603"/>
    </row>
    <row r="14604" spans="12:18" x14ac:dyDescent="0.25">
      <c r="L14604" t="s">
        <v>1915</v>
      </c>
      <c r="M14604" t="s">
        <v>8128</v>
      </c>
      <c r="N14604" t="s">
        <v>51868</v>
      </c>
      <c r="O14604" s="76" t="s">
        <v>4356</v>
      </c>
      <c r="P14604" s="82">
        <v>262</v>
      </c>
      <c r="Q14604" s="82" t="s">
        <v>77469</v>
      </c>
      <c r="R14604"/>
    </row>
    <row r="14605" spans="12:18" x14ac:dyDescent="0.25">
      <c r="L14605" t="s">
        <v>1915</v>
      </c>
      <c r="M14605" t="s">
        <v>11642</v>
      </c>
      <c r="N14605" t="s">
        <v>51869</v>
      </c>
      <c r="O14605" s="76" t="s">
        <v>4356</v>
      </c>
      <c r="P14605" s="82">
        <v>405</v>
      </c>
      <c r="Q14605" s="82" t="s">
        <v>77470</v>
      </c>
      <c r="R14605"/>
    </row>
    <row r="14606" spans="12:18" x14ac:dyDescent="0.25">
      <c r="L14606" t="s">
        <v>1915</v>
      </c>
      <c r="M14606" t="s">
        <v>35145</v>
      </c>
      <c r="N14606" t="s">
        <v>51870</v>
      </c>
      <c r="O14606" s="76" t="s">
        <v>4366</v>
      </c>
      <c r="P14606" s="82">
        <v>161</v>
      </c>
      <c r="Q14606" s="82" t="s">
        <v>77471</v>
      </c>
      <c r="R14606"/>
    </row>
    <row r="14607" spans="12:18" x14ac:dyDescent="0.25">
      <c r="L14607" t="s">
        <v>1915</v>
      </c>
      <c r="M14607" t="s">
        <v>21525</v>
      </c>
      <c r="N14607" t="s">
        <v>51871</v>
      </c>
      <c r="O14607" s="76" t="s">
        <v>4356</v>
      </c>
      <c r="P14607" s="82">
        <v>407</v>
      </c>
      <c r="Q14607" s="82" t="s">
        <v>77472</v>
      </c>
      <c r="R14607"/>
    </row>
    <row r="14608" spans="12:18" x14ac:dyDescent="0.25">
      <c r="L14608" t="s">
        <v>1915</v>
      </c>
      <c r="M14608" t="s">
        <v>19913</v>
      </c>
      <c r="N14608" t="s">
        <v>51872</v>
      </c>
      <c r="O14608" s="76" t="s">
        <v>4366</v>
      </c>
      <c r="P14608" s="82">
        <v>72</v>
      </c>
      <c r="Q14608" s="82" t="s">
        <v>77473</v>
      </c>
      <c r="R14608"/>
    </row>
    <row r="14609" spans="12:18" x14ac:dyDescent="0.25">
      <c r="L14609" t="s">
        <v>1915</v>
      </c>
      <c r="M14609" t="s">
        <v>21526</v>
      </c>
      <c r="N14609" t="s">
        <v>51873</v>
      </c>
      <c r="O14609" s="76" t="s">
        <v>4356</v>
      </c>
      <c r="P14609" s="82">
        <v>203</v>
      </c>
      <c r="Q14609" s="82" t="s">
        <v>77474</v>
      </c>
      <c r="R14609"/>
    </row>
    <row r="14610" spans="12:18" x14ac:dyDescent="0.25">
      <c r="L14610" t="s">
        <v>1915</v>
      </c>
      <c r="M14610" t="s">
        <v>35146</v>
      </c>
      <c r="N14610" t="s">
        <v>51874</v>
      </c>
      <c r="O14610" s="76" t="s">
        <v>4366</v>
      </c>
      <c r="P14610" s="82">
        <v>98</v>
      </c>
      <c r="Q14610" s="82" t="s">
        <v>77475</v>
      </c>
      <c r="R14610"/>
    </row>
    <row r="14611" spans="12:18" x14ac:dyDescent="0.25">
      <c r="L14611" t="s">
        <v>1915</v>
      </c>
      <c r="M14611" t="s">
        <v>11647</v>
      </c>
      <c r="N14611" t="s">
        <v>51875</v>
      </c>
      <c r="O14611" s="76" t="s">
        <v>4366</v>
      </c>
      <c r="P14611" s="82">
        <v>47</v>
      </c>
      <c r="Q14611" s="82" t="s">
        <v>77476</v>
      </c>
      <c r="R14611"/>
    </row>
    <row r="14612" spans="12:18" x14ac:dyDescent="0.25">
      <c r="L14612" t="s">
        <v>1915</v>
      </c>
      <c r="M14612" t="s">
        <v>19914</v>
      </c>
      <c r="N14612" t="s">
        <v>51876</v>
      </c>
      <c r="O14612" s="76" t="s">
        <v>4356</v>
      </c>
      <c r="P14612" s="82">
        <v>1446</v>
      </c>
      <c r="Q14612" s="82" t="s">
        <v>77477</v>
      </c>
      <c r="R14612"/>
    </row>
    <row r="14613" spans="12:18" x14ac:dyDescent="0.25">
      <c r="L14613" t="s">
        <v>1915</v>
      </c>
      <c r="M14613" t="s">
        <v>9401</v>
      </c>
      <c r="N14613" t="s">
        <v>51877</v>
      </c>
      <c r="O14613" s="76" t="s">
        <v>4366</v>
      </c>
      <c r="P14613" s="82">
        <v>105</v>
      </c>
      <c r="Q14613" s="82" t="s">
        <v>77478</v>
      </c>
      <c r="R14613"/>
    </row>
    <row r="14614" spans="12:18" x14ac:dyDescent="0.25">
      <c r="L14614" t="s">
        <v>1915</v>
      </c>
      <c r="M14614" t="s">
        <v>35147</v>
      </c>
      <c r="N14614" t="s">
        <v>51878</v>
      </c>
      <c r="O14614" s="76" t="s">
        <v>4366</v>
      </c>
      <c r="P14614" s="82">
        <v>162</v>
      </c>
      <c r="Q14614" s="82" t="s">
        <v>77479</v>
      </c>
      <c r="R14614"/>
    </row>
    <row r="14615" spans="12:18" x14ac:dyDescent="0.25">
      <c r="L14615" t="s">
        <v>1915</v>
      </c>
      <c r="M14615" t="s">
        <v>11648</v>
      </c>
      <c r="N14615" t="s">
        <v>51879</v>
      </c>
      <c r="O14615" s="76" t="s">
        <v>4356</v>
      </c>
      <c r="P14615" s="82">
        <v>1655</v>
      </c>
      <c r="Q14615" s="82" t="s">
        <v>77480</v>
      </c>
      <c r="R14615"/>
    </row>
    <row r="14616" spans="12:18" x14ac:dyDescent="0.25">
      <c r="L14616" t="s">
        <v>1915</v>
      </c>
      <c r="M14616" t="s">
        <v>21527</v>
      </c>
      <c r="N14616" t="s">
        <v>51880</v>
      </c>
      <c r="O14616" s="76" t="s">
        <v>4366</v>
      </c>
      <c r="P14616" s="82">
        <v>57</v>
      </c>
      <c r="Q14616" s="82" t="s">
        <v>77481</v>
      </c>
      <c r="R14616"/>
    </row>
    <row r="14617" spans="12:18" x14ac:dyDescent="0.25">
      <c r="L14617" t="s">
        <v>1915</v>
      </c>
      <c r="M14617" t="s">
        <v>19915</v>
      </c>
      <c r="N14617" t="s">
        <v>51881</v>
      </c>
      <c r="O14617" s="76" t="s">
        <v>4366</v>
      </c>
      <c r="P14617" s="82">
        <v>118</v>
      </c>
      <c r="Q14617" s="82" t="s">
        <v>77482</v>
      </c>
      <c r="R14617"/>
    </row>
    <row r="14618" spans="12:18" x14ac:dyDescent="0.25">
      <c r="L14618" t="s">
        <v>1915</v>
      </c>
      <c r="M14618" t="s">
        <v>19916</v>
      </c>
      <c r="N14618" t="s">
        <v>51882</v>
      </c>
      <c r="O14618" s="76" t="s">
        <v>4366</v>
      </c>
      <c r="P14618" s="82">
        <v>261</v>
      </c>
      <c r="Q14618" s="82" t="s">
        <v>77484</v>
      </c>
      <c r="R14618"/>
    </row>
    <row r="14619" spans="12:18" x14ac:dyDescent="0.25">
      <c r="L14619" t="s">
        <v>1915</v>
      </c>
      <c r="M14619" t="s">
        <v>11650</v>
      </c>
      <c r="N14619" t="s">
        <v>51883</v>
      </c>
      <c r="O14619" s="76" t="s">
        <v>4366</v>
      </c>
      <c r="P14619" s="82">
        <v>104</v>
      </c>
      <c r="Q14619" s="82" t="s">
        <v>77485</v>
      </c>
      <c r="R14619"/>
    </row>
    <row r="14620" spans="12:18" x14ac:dyDescent="0.25">
      <c r="L14620" t="s">
        <v>1915</v>
      </c>
      <c r="M14620" t="s">
        <v>35148</v>
      </c>
      <c r="N14620" t="s">
        <v>51884</v>
      </c>
      <c r="O14620" s="76" t="s">
        <v>4366</v>
      </c>
      <c r="P14620" s="82">
        <v>176</v>
      </c>
      <c r="Q14620" s="82" t="s">
        <v>77486</v>
      </c>
      <c r="R14620"/>
    </row>
    <row r="14621" spans="12:18" x14ac:dyDescent="0.25">
      <c r="L14621" t="s">
        <v>1915</v>
      </c>
      <c r="M14621" t="s">
        <v>19918</v>
      </c>
      <c r="N14621" t="s">
        <v>51885</v>
      </c>
      <c r="O14621" s="76" t="s">
        <v>4356</v>
      </c>
      <c r="P14621" s="82">
        <v>94</v>
      </c>
      <c r="Q14621" s="82" t="s">
        <v>77488</v>
      </c>
      <c r="R14621"/>
    </row>
    <row r="14622" spans="12:18" x14ac:dyDescent="0.25">
      <c r="L14622" t="s">
        <v>1915</v>
      </c>
      <c r="M14622" t="s">
        <v>9402</v>
      </c>
      <c r="N14622" t="s">
        <v>51886</v>
      </c>
      <c r="O14622" s="76" t="s">
        <v>4356</v>
      </c>
      <c r="P14622" s="82">
        <v>273</v>
      </c>
      <c r="Q14622" s="82" t="s">
        <v>77489</v>
      </c>
      <c r="R14622"/>
    </row>
    <row r="14623" spans="12:18" x14ac:dyDescent="0.25">
      <c r="L14623" t="s">
        <v>1915</v>
      </c>
      <c r="M14623" t="s">
        <v>35149</v>
      </c>
      <c r="N14623" t="s">
        <v>51887</v>
      </c>
      <c r="O14623" s="76" t="s">
        <v>4366</v>
      </c>
      <c r="P14623" s="82">
        <v>171</v>
      </c>
      <c r="Q14623" s="82" t="s">
        <v>77490</v>
      </c>
      <c r="R14623"/>
    </row>
    <row r="14624" spans="12:18" x14ac:dyDescent="0.25">
      <c r="L14624" t="s">
        <v>1915</v>
      </c>
      <c r="M14624" t="s">
        <v>21528</v>
      </c>
      <c r="N14624" t="s">
        <v>51888</v>
      </c>
      <c r="O14624" s="76" t="s">
        <v>4366</v>
      </c>
      <c r="P14624" s="82">
        <v>216</v>
      </c>
      <c r="Q14624" s="82" t="s">
        <v>77491</v>
      </c>
      <c r="R14624"/>
    </row>
    <row r="14625" spans="12:18" x14ac:dyDescent="0.25">
      <c r="L14625" t="s">
        <v>1915</v>
      </c>
      <c r="M14625" t="s">
        <v>9403</v>
      </c>
      <c r="N14625" t="s">
        <v>51889</v>
      </c>
      <c r="O14625" s="76" t="s">
        <v>4366</v>
      </c>
      <c r="P14625" s="82">
        <v>40</v>
      </c>
      <c r="Q14625" s="82" t="s">
        <v>77493</v>
      </c>
      <c r="R14625"/>
    </row>
    <row r="14626" spans="12:18" x14ac:dyDescent="0.25">
      <c r="L14626" t="s">
        <v>1915</v>
      </c>
      <c r="M14626" t="s">
        <v>11652</v>
      </c>
      <c r="N14626" t="s">
        <v>51890</v>
      </c>
      <c r="O14626" s="76" t="s">
        <v>4374</v>
      </c>
      <c r="P14626" s="82">
        <v>669</v>
      </c>
      <c r="Q14626" s="82" t="s">
        <v>77494</v>
      </c>
      <c r="R14626"/>
    </row>
    <row r="14627" spans="12:18" x14ac:dyDescent="0.25">
      <c r="L14627" t="s">
        <v>1915</v>
      </c>
      <c r="M14627" t="s">
        <v>21529</v>
      </c>
      <c r="N14627" t="s">
        <v>51891</v>
      </c>
      <c r="O14627" s="76" t="s">
        <v>4366</v>
      </c>
      <c r="P14627" s="82">
        <v>204</v>
      </c>
      <c r="Q14627" s="82" t="s">
        <v>77495</v>
      </c>
      <c r="R14627"/>
    </row>
    <row r="14628" spans="12:18" x14ac:dyDescent="0.25">
      <c r="L14628" t="s">
        <v>1915</v>
      </c>
      <c r="M14628" t="s">
        <v>19919</v>
      </c>
      <c r="N14628" t="s">
        <v>51892</v>
      </c>
      <c r="O14628" s="76" t="s">
        <v>4366</v>
      </c>
      <c r="P14628" s="82">
        <v>65</v>
      </c>
      <c r="Q14628" s="82" t="s">
        <v>77496</v>
      </c>
      <c r="R14628"/>
    </row>
    <row r="14629" spans="12:18" x14ac:dyDescent="0.25">
      <c r="L14629" t="s">
        <v>1915</v>
      </c>
      <c r="M14629" t="s">
        <v>11653</v>
      </c>
      <c r="N14629" t="s">
        <v>51893</v>
      </c>
      <c r="O14629" s="76" t="s">
        <v>4356</v>
      </c>
      <c r="P14629" s="82">
        <v>385</v>
      </c>
      <c r="Q14629" s="82" t="s">
        <v>77497</v>
      </c>
      <c r="R14629"/>
    </row>
    <row r="14630" spans="12:18" x14ac:dyDescent="0.25">
      <c r="L14630" t="s">
        <v>1915</v>
      </c>
      <c r="M14630" t="s">
        <v>19920</v>
      </c>
      <c r="N14630" t="s">
        <v>51894</v>
      </c>
      <c r="O14630" s="76" t="s">
        <v>4366</v>
      </c>
      <c r="P14630" s="82">
        <v>301</v>
      </c>
      <c r="Q14630" s="82" t="s">
        <v>77498</v>
      </c>
      <c r="R14630"/>
    </row>
    <row r="14631" spans="12:18" x14ac:dyDescent="0.25">
      <c r="L14631" t="s">
        <v>1915</v>
      </c>
      <c r="M14631" t="s">
        <v>21530</v>
      </c>
      <c r="N14631" t="s">
        <v>51895</v>
      </c>
      <c r="O14631" s="76" t="s">
        <v>4366</v>
      </c>
      <c r="P14631" s="82">
        <v>140</v>
      </c>
      <c r="Q14631" s="82" t="s">
        <v>77499</v>
      </c>
      <c r="R14631"/>
    </row>
    <row r="14632" spans="12:18" x14ac:dyDescent="0.25">
      <c r="L14632" t="s">
        <v>1915</v>
      </c>
      <c r="M14632" t="s">
        <v>19921</v>
      </c>
      <c r="N14632" t="s">
        <v>51896</v>
      </c>
      <c r="O14632" s="76" t="s">
        <v>4366</v>
      </c>
      <c r="P14632" s="82">
        <v>88</v>
      </c>
      <c r="Q14632" s="82" t="s">
        <v>77500</v>
      </c>
      <c r="R14632"/>
    </row>
    <row r="14633" spans="12:18" x14ac:dyDescent="0.25">
      <c r="L14633" t="s">
        <v>1915</v>
      </c>
      <c r="M14633" t="s">
        <v>19922</v>
      </c>
      <c r="N14633" t="s">
        <v>51897</v>
      </c>
      <c r="O14633" s="76" t="s">
        <v>4366</v>
      </c>
      <c r="P14633" s="82">
        <v>251</v>
      </c>
      <c r="Q14633" s="82" t="s">
        <v>77501</v>
      </c>
      <c r="R14633"/>
    </row>
    <row r="14634" spans="12:18" x14ac:dyDescent="0.25">
      <c r="L14634" t="s">
        <v>1915</v>
      </c>
      <c r="M14634" t="s">
        <v>19923</v>
      </c>
      <c r="N14634" t="s">
        <v>51898</v>
      </c>
      <c r="O14634" s="76" t="s">
        <v>4356</v>
      </c>
      <c r="P14634" s="82">
        <v>392</v>
      </c>
      <c r="Q14634" s="82" t="s">
        <v>77502</v>
      </c>
      <c r="R14634"/>
    </row>
    <row r="14635" spans="12:18" x14ac:dyDescent="0.25">
      <c r="L14635" t="s">
        <v>1915</v>
      </c>
      <c r="M14635" t="s">
        <v>35150</v>
      </c>
      <c r="N14635" t="s">
        <v>51899</v>
      </c>
      <c r="O14635" s="76" t="s">
        <v>4356</v>
      </c>
      <c r="P14635" s="82">
        <v>181</v>
      </c>
      <c r="Q14635" s="82" t="s">
        <v>77503</v>
      </c>
      <c r="R14635"/>
    </row>
    <row r="14636" spans="12:18" x14ac:dyDescent="0.25">
      <c r="L14636" t="s">
        <v>1915</v>
      </c>
      <c r="M14636" t="s">
        <v>35151</v>
      </c>
      <c r="N14636" t="s">
        <v>51900</v>
      </c>
      <c r="O14636" s="76" t="s">
        <v>4366</v>
      </c>
      <c r="P14636" s="82">
        <v>175</v>
      </c>
      <c r="Q14636" s="82" t="s">
        <v>77505</v>
      </c>
      <c r="R14636"/>
    </row>
    <row r="14637" spans="12:18" x14ac:dyDescent="0.25">
      <c r="L14637" t="s">
        <v>1915</v>
      </c>
      <c r="M14637" t="s">
        <v>9404</v>
      </c>
      <c r="N14637" t="s">
        <v>51901</v>
      </c>
      <c r="O14637" s="76" t="s">
        <v>4356</v>
      </c>
      <c r="P14637" s="82">
        <v>424</v>
      </c>
      <c r="Q14637" s="82" t="s">
        <v>77506</v>
      </c>
      <c r="R14637"/>
    </row>
    <row r="14638" spans="12:18" x14ac:dyDescent="0.25">
      <c r="L14638" t="s">
        <v>1915</v>
      </c>
      <c r="M14638" t="s">
        <v>21531</v>
      </c>
      <c r="N14638" t="s">
        <v>51902</v>
      </c>
      <c r="O14638" s="76" t="s">
        <v>4356</v>
      </c>
      <c r="P14638" s="82">
        <v>166</v>
      </c>
      <c r="Q14638" s="82" t="s">
        <v>77507</v>
      </c>
      <c r="R14638"/>
    </row>
    <row r="14639" spans="12:18" x14ac:dyDescent="0.25">
      <c r="L14639" t="s">
        <v>1915</v>
      </c>
      <c r="M14639" t="s">
        <v>21532</v>
      </c>
      <c r="N14639" t="s">
        <v>51903</v>
      </c>
      <c r="O14639" s="76" t="s">
        <v>4366</v>
      </c>
      <c r="P14639" s="82">
        <v>125</v>
      </c>
      <c r="Q14639" s="82" t="s">
        <v>77508</v>
      </c>
      <c r="R14639"/>
    </row>
    <row r="14640" spans="12:18" x14ac:dyDescent="0.25">
      <c r="L14640" t="s">
        <v>1915</v>
      </c>
      <c r="M14640" t="s">
        <v>8136</v>
      </c>
      <c r="N14640" t="s">
        <v>51904</v>
      </c>
      <c r="O14640" s="76" t="s">
        <v>4356</v>
      </c>
      <c r="P14640" s="82">
        <v>480</v>
      </c>
      <c r="Q14640" s="82" t="s">
        <v>77509</v>
      </c>
      <c r="R14640"/>
    </row>
    <row r="14641" spans="12:18" x14ac:dyDescent="0.25">
      <c r="L14641" t="s">
        <v>1915</v>
      </c>
      <c r="M14641" t="s">
        <v>9405</v>
      </c>
      <c r="N14641" t="s">
        <v>51905</v>
      </c>
      <c r="O14641" s="76" t="s">
        <v>4374</v>
      </c>
      <c r="P14641" s="82">
        <v>7958</v>
      </c>
      <c r="Q14641" s="82" t="s">
        <v>77510</v>
      </c>
      <c r="R14641"/>
    </row>
    <row r="14642" spans="12:18" x14ac:dyDescent="0.25">
      <c r="L14642" t="s">
        <v>1915</v>
      </c>
      <c r="M14642" t="s">
        <v>21533</v>
      </c>
      <c r="N14642" t="s">
        <v>51906</v>
      </c>
      <c r="O14642" s="76" t="s">
        <v>4356</v>
      </c>
      <c r="P14642" s="82">
        <v>429</v>
      </c>
      <c r="Q14642" s="82" t="s">
        <v>77511</v>
      </c>
      <c r="R14642"/>
    </row>
    <row r="14643" spans="12:18" x14ac:dyDescent="0.25">
      <c r="L14643" t="s">
        <v>1915</v>
      </c>
      <c r="M14643" t="s">
        <v>11655</v>
      </c>
      <c r="N14643" t="s">
        <v>51907</v>
      </c>
      <c r="O14643" s="76" t="s">
        <v>4366</v>
      </c>
      <c r="P14643" s="82">
        <v>101</v>
      </c>
      <c r="Q14643" s="82" t="s">
        <v>77512</v>
      </c>
      <c r="R14643"/>
    </row>
    <row r="14644" spans="12:18" x14ac:dyDescent="0.25">
      <c r="L14644" t="s">
        <v>1915</v>
      </c>
      <c r="M14644" t="s">
        <v>19925</v>
      </c>
      <c r="N14644" t="s">
        <v>51908</v>
      </c>
      <c r="O14644" s="76" t="s">
        <v>4356</v>
      </c>
      <c r="P14644" s="82">
        <v>1414</v>
      </c>
      <c r="Q14644" s="82" t="s">
        <v>77513</v>
      </c>
      <c r="R14644"/>
    </row>
    <row r="14645" spans="12:18" x14ac:dyDescent="0.25">
      <c r="L14645" t="s">
        <v>1915</v>
      </c>
      <c r="M14645" t="s">
        <v>9406</v>
      </c>
      <c r="N14645" t="s">
        <v>104748</v>
      </c>
      <c r="O14645" s="76" t="s">
        <v>4356</v>
      </c>
      <c r="P14645" s="82">
        <v>226</v>
      </c>
      <c r="Q14645" s="82" t="s">
        <v>77514</v>
      </c>
      <c r="R14645"/>
    </row>
    <row r="14646" spans="12:18" x14ac:dyDescent="0.25">
      <c r="L14646" t="s">
        <v>1915</v>
      </c>
      <c r="M14646" t="s">
        <v>9408</v>
      </c>
      <c r="N14646" t="s">
        <v>51909</v>
      </c>
      <c r="O14646" s="76" t="s">
        <v>4356</v>
      </c>
      <c r="P14646" s="82">
        <v>602</v>
      </c>
      <c r="Q14646" s="82" t="s">
        <v>77516</v>
      </c>
      <c r="R14646"/>
    </row>
    <row r="14647" spans="12:18" x14ac:dyDescent="0.25">
      <c r="L14647" t="s">
        <v>1915</v>
      </c>
      <c r="M14647" t="s">
        <v>11657</v>
      </c>
      <c r="N14647" t="s">
        <v>51910</v>
      </c>
      <c r="O14647" s="76" t="s">
        <v>4366</v>
      </c>
      <c r="P14647" s="82">
        <v>224</v>
      </c>
      <c r="Q14647" s="82" t="s">
        <v>77517</v>
      </c>
      <c r="R14647"/>
    </row>
    <row r="14648" spans="12:18" x14ac:dyDescent="0.25">
      <c r="L14648" t="s">
        <v>1915</v>
      </c>
      <c r="M14648" t="s">
        <v>21534</v>
      </c>
      <c r="N14648" t="s">
        <v>51911</v>
      </c>
      <c r="O14648" s="76" t="s">
        <v>4356</v>
      </c>
      <c r="P14648" s="82">
        <v>280</v>
      </c>
      <c r="Q14648" s="82" t="s">
        <v>77518</v>
      </c>
      <c r="R14648"/>
    </row>
    <row r="14649" spans="12:18" x14ac:dyDescent="0.25">
      <c r="L14649" t="s">
        <v>1915</v>
      </c>
      <c r="M14649" t="s">
        <v>19926</v>
      </c>
      <c r="N14649" t="s">
        <v>51912</v>
      </c>
      <c r="O14649" s="76" t="s">
        <v>4366</v>
      </c>
      <c r="P14649" s="82">
        <v>129</v>
      </c>
      <c r="Q14649" s="82" t="s">
        <v>77519</v>
      </c>
      <c r="R14649"/>
    </row>
    <row r="14650" spans="12:18" x14ac:dyDescent="0.25">
      <c r="L14650" t="s">
        <v>1915</v>
      </c>
      <c r="M14650" t="s">
        <v>35152</v>
      </c>
      <c r="N14650" t="s">
        <v>51913</v>
      </c>
      <c r="O14650" s="76" t="s">
        <v>4366</v>
      </c>
      <c r="P14650" s="82">
        <v>55</v>
      </c>
      <c r="Q14650" s="82" t="s">
        <v>77520</v>
      </c>
      <c r="R14650"/>
    </row>
    <row r="14651" spans="12:18" x14ac:dyDescent="0.25">
      <c r="L14651" t="s">
        <v>1915</v>
      </c>
      <c r="M14651" t="s">
        <v>11659</v>
      </c>
      <c r="N14651" t="s">
        <v>51914</v>
      </c>
      <c r="O14651" s="76" t="s">
        <v>4366</v>
      </c>
      <c r="P14651" s="82">
        <v>175</v>
      </c>
      <c r="Q14651" s="82" t="s">
        <v>77521</v>
      </c>
      <c r="R14651"/>
    </row>
    <row r="14652" spans="12:18" x14ac:dyDescent="0.25">
      <c r="L14652" t="s">
        <v>1915</v>
      </c>
      <c r="M14652" t="s">
        <v>21535</v>
      </c>
      <c r="N14652" t="s">
        <v>51915</v>
      </c>
      <c r="O14652" s="76" t="s">
        <v>4366</v>
      </c>
      <c r="P14652" s="82">
        <v>40</v>
      </c>
      <c r="Q14652" s="82" t="s">
        <v>77523</v>
      </c>
      <c r="R14652"/>
    </row>
    <row r="14653" spans="12:18" x14ac:dyDescent="0.25">
      <c r="L14653" t="s">
        <v>1915</v>
      </c>
      <c r="M14653" t="s">
        <v>21565</v>
      </c>
      <c r="N14653" t="s">
        <v>51916</v>
      </c>
      <c r="O14653" s="76" t="s">
        <v>4356</v>
      </c>
      <c r="P14653" s="82">
        <v>1131</v>
      </c>
      <c r="Q14653" s="82" t="s">
        <v>77717</v>
      </c>
      <c r="R14653"/>
    </row>
    <row r="14654" spans="12:18" x14ac:dyDescent="0.25">
      <c r="L14654" t="s">
        <v>1915</v>
      </c>
      <c r="M14654" t="s">
        <v>19927</v>
      </c>
      <c r="N14654" t="s">
        <v>51917</v>
      </c>
      <c r="O14654" s="76" t="s">
        <v>4356</v>
      </c>
      <c r="P14654" s="82">
        <v>146</v>
      </c>
      <c r="Q14654" s="82" t="s">
        <v>77525</v>
      </c>
      <c r="R14654"/>
    </row>
    <row r="14655" spans="12:18" x14ac:dyDescent="0.25">
      <c r="L14655" t="s">
        <v>1915</v>
      </c>
      <c r="M14655" t="s">
        <v>9409</v>
      </c>
      <c r="N14655" t="s">
        <v>51918</v>
      </c>
      <c r="O14655" s="76" t="s">
        <v>4366</v>
      </c>
      <c r="P14655" s="82">
        <v>51</v>
      </c>
      <c r="Q14655" s="82" t="s">
        <v>77528</v>
      </c>
      <c r="R14655"/>
    </row>
    <row r="14656" spans="12:18" x14ac:dyDescent="0.25">
      <c r="L14656" t="s">
        <v>1915</v>
      </c>
      <c r="M14656" t="s">
        <v>35155</v>
      </c>
      <c r="N14656" t="s">
        <v>51919</v>
      </c>
      <c r="O14656" s="76" t="s">
        <v>4366</v>
      </c>
      <c r="P14656" s="82">
        <v>106</v>
      </c>
      <c r="Q14656" s="82" t="s">
        <v>77527</v>
      </c>
      <c r="R14656"/>
    </row>
    <row r="14657" spans="12:18" x14ac:dyDescent="0.25">
      <c r="L14657" t="s">
        <v>1915</v>
      </c>
      <c r="M14657" t="s">
        <v>35156</v>
      </c>
      <c r="N14657" t="s">
        <v>51920</v>
      </c>
      <c r="O14657" s="76" t="s">
        <v>4366</v>
      </c>
      <c r="P14657" s="82">
        <v>138</v>
      </c>
      <c r="Q14657" s="82" t="s">
        <v>77530</v>
      </c>
      <c r="R14657"/>
    </row>
    <row r="14658" spans="12:18" x14ac:dyDescent="0.25">
      <c r="L14658" t="s">
        <v>1915</v>
      </c>
      <c r="M14658" t="s">
        <v>17610</v>
      </c>
      <c r="N14658" t="s">
        <v>51921</v>
      </c>
      <c r="O14658" s="76" t="s">
        <v>4356</v>
      </c>
      <c r="P14658" s="82">
        <v>389</v>
      </c>
      <c r="Q14658" s="82" t="s">
        <v>77531</v>
      </c>
      <c r="R14658"/>
    </row>
    <row r="14659" spans="12:18" x14ac:dyDescent="0.25">
      <c r="L14659" t="s">
        <v>1915</v>
      </c>
      <c r="M14659" t="s">
        <v>21536</v>
      </c>
      <c r="N14659" t="s">
        <v>51922</v>
      </c>
      <c r="O14659" s="76" t="s">
        <v>4366</v>
      </c>
      <c r="P14659" s="82">
        <v>112</v>
      </c>
      <c r="Q14659" s="82" t="s">
        <v>77532</v>
      </c>
      <c r="R14659"/>
    </row>
    <row r="14660" spans="12:18" x14ac:dyDescent="0.25">
      <c r="L14660" t="s">
        <v>1915</v>
      </c>
      <c r="M14660" t="s">
        <v>35157</v>
      </c>
      <c r="N14660" t="s">
        <v>51923</v>
      </c>
      <c r="O14660" s="76" t="s">
        <v>4356</v>
      </c>
      <c r="P14660" s="82">
        <v>482</v>
      </c>
      <c r="Q14660" s="82" t="s">
        <v>77533</v>
      </c>
      <c r="R14660"/>
    </row>
    <row r="14661" spans="12:18" x14ac:dyDescent="0.25">
      <c r="L14661" t="s">
        <v>1915</v>
      </c>
      <c r="M14661" t="s">
        <v>35159</v>
      </c>
      <c r="N14661" t="s">
        <v>51924</v>
      </c>
      <c r="O14661" s="76" t="s">
        <v>4356</v>
      </c>
      <c r="P14661" s="82">
        <v>100</v>
      </c>
      <c r="Q14661" s="82" t="s">
        <v>77535</v>
      </c>
      <c r="R14661"/>
    </row>
    <row r="14662" spans="12:18" x14ac:dyDescent="0.25">
      <c r="L14662" t="s">
        <v>1915</v>
      </c>
      <c r="M14662" t="s">
        <v>19928</v>
      </c>
      <c r="N14662" t="s">
        <v>51925</v>
      </c>
      <c r="O14662" s="76" t="s">
        <v>4356</v>
      </c>
      <c r="P14662" s="82">
        <v>1630</v>
      </c>
      <c r="Q14662" s="82" t="s">
        <v>77536</v>
      </c>
      <c r="R14662"/>
    </row>
    <row r="14663" spans="12:18" x14ac:dyDescent="0.25">
      <c r="L14663" t="s">
        <v>1915</v>
      </c>
      <c r="M14663" t="s">
        <v>21537</v>
      </c>
      <c r="N14663" t="s">
        <v>51926</v>
      </c>
      <c r="O14663" s="76" t="s">
        <v>4366</v>
      </c>
      <c r="P14663" s="82">
        <v>71</v>
      </c>
      <c r="Q14663" s="82" t="s">
        <v>77541</v>
      </c>
      <c r="R14663"/>
    </row>
    <row r="14664" spans="12:18" x14ac:dyDescent="0.25">
      <c r="L14664" t="s">
        <v>1915</v>
      </c>
      <c r="M14664" t="s">
        <v>11665</v>
      </c>
      <c r="N14664" t="s">
        <v>51927</v>
      </c>
      <c r="O14664" s="76" t="s">
        <v>4356</v>
      </c>
      <c r="P14664" s="82">
        <v>404</v>
      </c>
      <c r="Q14664" s="82" t="s">
        <v>77537</v>
      </c>
      <c r="R14664"/>
    </row>
    <row r="14665" spans="12:18" x14ac:dyDescent="0.25">
      <c r="L14665" t="s">
        <v>1915</v>
      </c>
      <c r="M14665" t="s">
        <v>9411</v>
      </c>
      <c r="N14665" t="s">
        <v>51928</v>
      </c>
      <c r="O14665" s="76" t="s">
        <v>4356</v>
      </c>
      <c r="P14665" s="82">
        <v>544</v>
      </c>
      <c r="Q14665" s="82" t="s">
        <v>77539</v>
      </c>
      <c r="R14665"/>
    </row>
    <row r="14666" spans="12:18" x14ac:dyDescent="0.25">
      <c r="L14666" t="s">
        <v>1915</v>
      </c>
      <c r="M14666" t="s">
        <v>35161</v>
      </c>
      <c r="N14666" t="s">
        <v>51929</v>
      </c>
      <c r="O14666" s="76" t="s">
        <v>4366</v>
      </c>
      <c r="P14666" s="82">
        <v>226</v>
      </c>
      <c r="Q14666" s="82" t="s">
        <v>77542</v>
      </c>
      <c r="R14666"/>
    </row>
    <row r="14667" spans="12:18" x14ac:dyDescent="0.25">
      <c r="L14667" t="s">
        <v>1915</v>
      </c>
      <c r="M14667" t="s">
        <v>35162</v>
      </c>
      <c r="N14667" t="s">
        <v>51930</v>
      </c>
      <c r="O14667" s="76" t="s">
        <v>4366</v>
      </c>
      <c r="P14667" s="82">
        <v>37</v>
      </c>
      <c r="Q14667" s="82" t="s">
        <v>77543</v>
      </c>
      <c r="R14667"/>
    </row>
    <row r="14668" spans="12:18" x14ac:dyDescent="0.25">
      <c r="L14668" t="s">
        <v>1915</v>
      </c>
      <c r="M14668" t="s">
        <v>11669</v>
      </c>
      <c r="N14668" t="s">
        <v>51931</v>
      </c>
      <c r="O14668" s="76" t="s">
        <v>4366</v>
      </c>
      <c r="P14668" s="82">
        <v>343</v>
      </c>
      <c r="Q14668" s="82" t="s">
        <v>77545</v>
      </c>
      <c r="R14668"/>
    </row>
    <row r="14669" spans="12:18" x14ac:dyDescent="0.25">
      <c r="L14669" t="s">
        <v>1915</v>
      </c>
      <c r="M14669" t="s">
        <v>21539</v>
      </c>
      <c r="N14669" t="s">
        <v>51932</v>
      </c>
      <c r="O14669" s="76" t="s">
        <v>4356</v>
      </c>
      <c r="P14669" s="82">
        <v>64</v>
      </c>
      <c r="Q14669" s="82" t="s">
        <v>77546</v>
      </c>
      <c r="R14669"/>
    </row>
    <row r="14670" spans="12:18" x14ac:dyDescent="0.25">
      <c r="L14670" t="s">
        <v>1915</v>
      </c>
      <c r="M14670" t="s">
        <v>35163</v>
      </c>
      <c r="N14670" t="s">
        <v>51933</v>
      </c>
      <c r="O14670" s="76" t="s">
        <v>4356</v>
      </c>
      <c r="P14670" s="82">
        <v>36</v>
      </c>
      <c r="Q14670" s="82" t="s">
        <v>77547</v>
      </c>
      <c r="R14670"/>
    </row>
    <row r="14671" spans="12:18" x14ac:dyDescent="0.25">
      <c r="L14671" t="s">
        <v>1915</v>
      </c>
      <c r="M14671" t="s">
        <v>21540</v>
      </c>
      <c r="N14671" t="s">
        <v>51934</v>
      </c>
      <c r="O14671" s="76" t="s">
        <v>4366</v>
      </c>
      <c r="P14671" s="82">
        <v>280</v>
      </c>
      <c r="Q14671" s="82" t="s">
        <v>77548</v>
      </c>
      <c r="R14671"/>
    </row>
    <row r="14672" spans="12:18" x14ac:dyDescent="0.25">
      <c r="L14672" t="s">
        <v>1915</v>
      </c>
      <c r="M14672" t="s">
        <v>9413</v>
      </c>
      <c r="N14672" t="s">
        <v>51935</v>
      </c>
      <c r="O14672" s="76" t="s">
        <v>4356</v>
      </c>
      <c r="P14672" s="82">
        <v>122</v>
      </c>
      <c r="Q14672" s="82" t="s">
        <v>77549</v>
      </c>
      <c r="R14672"/>
    </row>
    <row r="14673" spans="12:18" x14ac:dyDescent="0.25">
      <c r="L14673" t="s">
        <v>1915</v>
      </c>
      <c r="M14673" t="s">
        <v>19929</v>
      </c>
      <c r="N14673" t="s">
        <v>51936</v>
      </c>
      <c r="O14673" s="76" t="s">
        <v>4366</v>
      </c>
      <c r="P14673" s="82">
        <v>32</v>
      </c>
      <c r="Q14673" s="82" t="s">
        <v>77550</v>
      </c>
      <c r="R14673"/>
    </row>
    <row r="14674" spans="12:18" x14ac:dyDescent="0.25">
      <c r="L14674" t="s">
        <v>1915</v>
      </c>
      <c r="M14674" t="s">
        <v>9414</v>
      </c>
      <c r="N14674" t="s">
        <v>51937</v>
      </c>
      <c r="O14674" s="76" t="s">
        <v>4356</v>
      </c>
      <c r="P14674" s="82">
        <v>293</v>
      </c>
      <c r="Q14674" s="82" t="s">
        <v>77551</v>
      </c>
      <c r="R14674"/>
    </row>
    <row r="14675" spans="12:18" x14ac:dyDescent="0.25">
      <c r="L14675" t="s">
        <v>1915</v>
      </c>
      <c r="M14675" t="s">
        <v>19930</v>
      </c>
      <c r="N14675" t="s">
        <v>51938</v>
      </c>
      <c r="O14675" s="76" t="s">
        <v>4374</v>
      </c>
      <c r="P14675" s="82">
        <v>667</v>
      </c>
      <c r="Q14675" s="82" t="s">
        <v>77552</v>
      </c>
      <c r="R14675"/>
    </row>
    <row r="14676" spans="12:18" x14ac:dyDescent="0.25">
      <c r="L14676" t="s">
        <v>1915</v>
      </c>
      <c r="M14676" t="s">
        <v>19931</v>
      </c>
      <c r="N14676" t="s">
        <v>51939</v>
      </c>
      <c r="O14676" s="76" t="s">
        <v>4366</v>
      </c>
      <c r="P14676" s="82">
        <v>114</v>
      </c>
      <c r="Q14676" s="82" t="s">
        <v>77553</v>
      </c>
      <c r="R14676"/>
    </row>
    <row r="14677" spans="12:18" x14ac:dyDescent="0.25">
      <c r="L14677" t="s">
        <v>1915</v>
      </c>
      <c r="M14677" t="s">
        <v>9415</v>
      </c>
      <c r="N14677" t="s">
        <v>51940</v>
      </c>
      <c r="O14677" s="76" t="s">
        <v>4356</v>
      </c>
      <c r="P14677" s="82">
        <v>320</v>
      </c>
      <c r="Q14677" s="82" t="s">
        <v>77554</v>
      </c>
      <c r="R14677"/>
    </row>
    <row r="14678" spans="12:18" x14ac:dyDescent="0.25">
      <c r="L14678" t="s">
        <v>1915</v>
      </c>
      <c r="M14678" t="s">
        <v>9416</v>
      </c>
      <c r="N14678" t="s">
        <v>51941</v>
      </c>
      <c r="O14678" s="76" t="s">
        <v>4374</v>
      </c>
      <c r="P14678" s="82">
        <v>1050</v>
      </c>
      <c r="Q14678" s="82" t="s">
        <v>77555</v>
      </c>
      <c r="R14678"/>
    </row>
    <row r="14679" spans="12:18" x14ac:dyDescent="0.25">
      <c r="L14679" t="s">
        <v>1915</v>
      </c>
      <c r="M14679" t="s">
        <v>9417</v>
      </c>
      <c r="N14679" t="s">
        <v>51942</v>
      </c>
      <c r="O14679" s="76" t="s">
        <v>4366</v>
      </c>
      <c r="P14679" s="82">
        <v>119</v>
      </c>
      <c r="Q14679" s="82" t="s">
        <v>77556</v>
      </c>
      <c r="R14679"/>
    </row>
    <row r="14680" spans="12:18" x14ac:dyDescent="0.25">
      <c r="L14680" t="s">
        <v>1915</v>
      </c>
      <c r="M14680" t="s">
        <v>23756</v>
      </c>
      <c r="N14680" t="s">
        <v>51943</v>
      </c>
      <c r="O14680" s="76" t="s">
        <v>4374</v>
      </c>
      <c r="P14680" s="82">
        <v>788</v>
      </c>
      <c r="Q14680" s="82" t="s">
        <v>77557</v>
      </c>
      <c r="R14680"/>
    </row>
    <row r="14681" spans="12:18" x14ac:dyDescent="0.25">
      <c r="L14681" t="s">
        <v>1915</v>
      </c>
      <c r="M14681" t="s">
        <v>35164</v>
      </c>
      <c r="N14681" t="s">
        <v>51944</v>
      </c>
      <c r="O14681" s="76" t="s">
        <v>4356</v>
      </c>
      <c r="P14681" s="82">
        <v>1451</v>
      </c>
      <c r="Q14681" s="82" t="s">
        <v>77558</v>
      </c>
      <c r="R14681"/>
    </row>
    <row r="14682" spans="12:18" x14ac:dyDescent="0.25">
      <c r="L14682" t="s">
        <v>1915</v>
      </c>
      <c r="M14682" t="s">
        <v>35165</v>
      </c>
      <c r="N14682" t="s">
        <v>51945</v>
      </c>
      <c r="O14682" s="76" t="s">
        <v>4366</v>
      </c>
      <c r="P14682" s="82">
        <v>78</v>
      </c>
      <c r="Q14682" s="82" t="s">
        <v>77559</v>
      </c>
      <c r="R14682"/>
    </row>
    <row r="14683" spans="12:18" x14ac:dyDescent="0.25">
      <c r="L14683" t="s">
        <v>1915</v>
      </c>
      <c r="M14683" t="s">
        <v>35166</v>
      </c>
      <c r="N14683" t="s">
        <v>51946</v>
      </c>
      <c r="O14683" s="76" t="s">
        <v>4356</v>
      </c>
      <c r="P14683" s="82">
        <v>252</v>
      </c>
      <c r="Q14683" s="82" t="s">
        <v>77560</v>
      </c>
      <c r="R14683"/>
    </row>
    <row r="14684" spans="12:18" x14ac:dyDescent="0.25">
      <c r="L14684" t="s">
        <v>1915</v>
      </c>
      <c r="M14684" t="s">
        <v>35167</v>
      </c>
      <c r="N14684" t="s">
        <v>51947</v>
      </c>
      <c r="O14684" s="76" t="s">
        <v>4366</v>
      </c>
      <c r="P14684" s="82">
        <v>52</v>
      </c>
      <c r="Q14684" s="82" t="s">
        <v>77561</v>
      </c>
      <c r="R14684"/>
    </row>
    <row r="14685" spans="12:18" x14ac:dyDescent="0.25">
      <c r="L14685" t="s">
        <v>1915</v>
      </c>
      <c r="M14685" t="s">
        <v>9418</v>
      </c>
      <c r="N14685" t="s">
        <v>51948</v>
      </c>
      <c r="O14685" s="76" t="s">
        <v>4366</v>
      </c>
      <c r="P14685" s="82">
        <v>264</v>
      </c>
      <c r="Q14685" s="82" t="s">
        <v>77562</v>
      </c>
      <c r="R14685"/>
    </row>
    <row r="14686" spans="12:18" x14ac:dyDescent="0.25">
      <c r="L14686" t="s">
        <v>1915</v>
      </c>
      <c r="M14686" t="s">
        <v>19932</v>
      </c>
      <c r="N14686" t="s">
        <v>51949</v>
      </c>
      <c r="O14686" s="76" t="s">
        <v>4356</v>
      </c>
      <c r="P14686" s="82">
        <v>890</v>
      </c>
      <c r="Q14686" s="82" t="s">
        <v>77563</v>
      </c>
      <c r="R14686"/>
    </row>
    <row r="14687" spans="12:18" x14ac:dyDescent="0.25">
      <c r="L14687" t="s">
        <v>1915</v>
      </c>
      <c r="M14687" t="s">
        <v>11671</v>
      </c>
      <c r="N14687" t="s">
        <v>51950</v>
      </c>
      <c r="O14687" s="76" t="s">
        <v>4356</v>
      </c>
      <c r="P14687" s="82">
        <v>272</v>
      </c>
      <c r="Q14687" s="82" t="s">
        <v>77564</v>
      </c>
      <c r="R14687"/>
    </row>
    <row r="14688" spans="12:18" x14ac:dyDescent="0.25">
      <c r="L14688" t="s">
        <v>1915</v>
      </c>
      <c r="M14688" t="s">
        <v>16823</v>
      </c>
      <c r="N14688" t="s">
        <v>51951</v>
      </c>
      <c r="O14688" s="76" t="s">
        <v>4366</v>
      </c>
      <c r="P14688" s="82">
        <v>109</v>
      </c>
      <c r="Q14688" s="82" t="s">
        <v>77565</v>
      </c>
      <c r="R14688"/>
    </row>
    <row r="14689" spans="12:18" x14ac:dyDescent="0.25">
      <c r="L14689" t="s">
        <v>1915</v>
      </c>
      <c r="M14689" t="s">
        <v>19933</v>
      </c>
      <c r="N14689" t="s">
        <v>51952</v>
      </c>
      <c r="O14689" s="76" t="s">
        <v>4374</v>
      </c>
      <c r="P14689" s="82">
        <v>668</v>
      </c>
      <c r="Q14689" s="82" t="s">
        <v>77566</v>
      </c>
      <c r="R14689"/>
    </row>
    <row r="14690" spans="12:18" x14ac:dyDescent="0.25">
      <c r="L14690" t="s">
        <v>1915</v>
      </c>
      <c r="M14690" t="s">
        <v>9419</v>
      </c>
      <c r="N14690" t="s">
        <v>51953</v>
      </c>
      <c r="O14690" s="76" t="s">
        <v>4366</v>
      </c>
      <c r="P14690" s="82">
        <v>56</v>
      </c>
      <c r="Q14690" s="82" t="s">
        <v>77567</v>
      </c>
      <c r="R14690"/>
    </row>
    <row r="14691" spans="12:18" x14ac:dyDescent="0.25">
      <c r="L14691" t="s">
        <v>1915</v>
      </c>
      <c r="M14691" t="s">
        <v>9420</v>
      </c>
      <c r="N14691" t="s">
        <v>51954</v>
      </c>
      <c r="O14691" s="76" t="s">
        <v>4366</v>
      </c>
      <c r="P14691" s="82">
        <v>218</v>
      </c>
      <c r="Q14691" s="82" t="s">
        <v>77568</v>
      </c>
      <c r="R14691"/>
    </row>
    <row r="14692" spans="12:18" x14ac:dyDescent="0.25">
      <c r="L14692" t="s">
        <v>1915</v>
      </c>
      <c r="M14692" t="s">
        <v>11673</v>
      </c>
      <c r="N14692" t="s">
        <v>51955</v>
      </c>
      <c r="O14692" s="76" t="s">
        <v>4366</v>
      </c>
      <c r="P14692" s="82">
        <v>364</v>
      </c>
      <c r="Q14692" s="82" t="s">
        <v>77569</v>
      </c>
      <c r="R14692"/>
    </row>
    <row r="14693" spans="12:18" x14ac:dyDescent="0.25">
      <c r="L14693" t="s">
        <v>1915</v>
      </c>
      <c r="M14693" t="s">
        <v>9485</v>
      </c>
      <c r="N14693" t="s">
        <v>51956</v>
      </c>
      <c r="O14693" s="76" t="s">
        <v>4356</v>
      </c>
      <c r="P14693" s="82">
        <v>2397</v>
      </c>
      <c r="Q14693" s="82" t="s">
        <v>77843</v>
      </c>
      <c r="R14693"/>
    </row>
    <row r="14694" spans="12:18" x14ac:dyDescent="0.25">
      <c r="L14694" t="s">
        <v>1915</v>
      </c>
      <c r="M14694" t="s">
        <v>21541</v>
      </c>
      <c r="N14694" t="s">
        <v>51957</v>
      </c>
      <c r="O14694" s="76" t="s">
        <v>4366</v>
      </c>
      <c r="P14694" s="82">
        <v>51</v>
      </c>
      <c r="Q14694" s="82" t="s">
        <v>77570</v>
      </c>
      <c r="R14694"/>
    </row>
    <row r="14695" spans="12:18" x14ac:dyDescent="0.25">
      <c r="L14695" t="s">
        <v>1915</v>
      </c>
      <c r="M14695" t="s">
        <v>21542</v>
      </c>
      <c r="N14695" t="s">
        <v>51958</v>
      </c>
      <c r="O14695" s="76" t="s">
        <v>4374</v>
      </c>
      <c r="P14695" s="82">
        <v>590</v>
      </c>
      <c r="Q14695" s="82" t="s">
        <v>77571</v>
      </c>
      <c r="R14695"/>
    </row>
    <row r="14696" spans="12:18" x14ac:dyDescent="0.25">
      <c r="L14696" t="s">
        <v>1915</v>
      </c>
      <c r="M14696" t="s">
        <v>19934</v>
      </c>
      <c r="N14696" t="s">
        <v>51959</v>
      </c>
      <c r="O14696" s="76" t="s">
        <v>4356</v>
      </c>
      <c r="P14696" s="82">
        <v>926</v>
      </c>
      <c r="Q14696" s="82" t="s">
        <v>77572</v>
      </c>
      <c r="R14696"/>
    </row>
    <row r="14697" spans="12:18" x14ac:dyDescent="0.25">
      <c r="L14697" t="s">
        <v>1915</v>
      </c>
      <c r="M14697" t="s">
        <v>35168</v>
      </c>
      <c r="N14697" t="s">
        <v>51960</v>
      </c>
      <c r="O14697" s="76" t="s">
        <v>4356</v>
      </c>
      <c r="P14697" s="82">
        <v>1106</v>
      </c>
      <c r="Q14697" s="82" t="s">
        <v>77573</v>
      </c>
      <c r="R14697"/>
    </row>
    <row r="14698" spans="12:18" x14ac:dyDescent="0.25">
      <c r="L14698" t="s">
        <v>1915</v>
      </c>
      <c r="M14698" t="s">
        <v>9421</v>
      </c>
      <c r="N14698" t="s">
        <v>51961</v>
      </c>
      <c r="O14698" s="76" t="s">
        <v>4356</v>
      </c>
      <c r="P14698" s="82">
        <v>249</v>
      </c>
      <c r="Q14698" s="82" t="s">
        <v>77574</v>
      </c>
      <c r="R14698"/>
    </row>
    <row r="14699" spans="12:18" x14ac:dyDescent="0.25">
      <c r="L14699" t="s">
        <v>1915</v>
      </c>
      <c r="M14699" t="s">
        <v>35169</v>
      </c>
      <c r="N14699" t="s">
        <v>51962</v>
      </c>
      <c r="O14699" s="76" t="s">
        <v>4356</v>
      </c>
      <c r="P14699" s="82">
        <v>1308</v>
      </c>
      <c r="Q14699" s="82" t="s">
        <v>77575</v>
      </c>
      <c r="R14699"/>
    </row>
    <row r="14700" spans="12:18" x14ac:dyDescent="0.25">
      <c r="L14700" t="s">
        <v>1915</v>
      </c>
      <c r="M14700" t="s">
        <v>35170</v>
      </c>
      <c r="N14700" t="s">
        <v>51963</v>
      </c>
      <c r="O14700" s="76" t="s">
        <v>4366</v>
      </c>
      <c r="P14700" s="82">
        <v>65</v>
      </c>
      <c r="Q14700" s="82" t="s">
        <v>77576</v>
      </c>
      <c r="R14700"/>
    </row>
    <row r="14701" spans="12:18" x14ac:dyDescent="0.25">
      <c r="L14701" t="s">
        <v>1915</v>
      </c>
      <c r="M14701" t="s">
        <v>21543</v>
      </c>
      <c r="N14701" t="s">
        <v>51964</v>
      </c>
      <c r="O14701" s="76" t="s">
        <v>4366</v>
      </c>
      <c r="P14701" s="82">
        <v>73</v>
      </c>
      <c r="Q14701" s="82" t="s">
        <v>77577</v>
      </c>
      <c r="R14701"/>
    </row>
    <row r="14702" spans="12:18" x14ac:dyDescent="0.25">
      <c r="L14702" t="s">
        <v>1915</v>
      </c>
      <c r="M14702" t="s">
        <v>19936</v>
      </c>
      <c r="N14702" t="s">
        <v>51965</v>
      </c>
      <c r="O14702" s="76" t="s">
        <v>4356</v>
      </c>
      <c r="P14702" s="82">
        <v>524</v>
      </c>
      <c r="Q14702" s="82" t="s">
        <v>77578</v>
      </c>
      <c r="R14702"/>
    </row>
    <row r="14703" spans="12:18" x14ac:dyDescent="0.25">
      <c r="L14703" t="s">
        <v>1915</v>
      </c>
      <c r="M14703" t="s">
        <v>11675</v>
      </c>
      <c r="N14703" t="s">
        <v>51966</v>
      </c>
      <c r="O14703" s="76" t="s">
        <v>4366</v>
      </c>
      <c r="P14703" s="82">
        <v>74</v>
      </c>
      <c r="Q14703" s="82" t="s">
        <v>77580</v>
      </c>
      <c r="R14703"/>
    </row>
    <row r="14704" spans="12:18" x14ac:dyDescent="0.25">
      <c r="L14704" t="s">
        <v>1915</v>
      </c>
      <c r="M14704" t="s">
        <v>21544</v>
      </c>
      <c r="N14704" t="s">
        <v>51967</v>
      </c>
      <c r="O14704" s="76" t="s">
        <v>4366</v>
      </c>
      <c r="P14704" s="82">
        <v>239</v>
      </c>
      <c r="Q14704" s="82" t="s">
        <v>77581</v>
      </c>
      <c r="R14704"/>
    </row>
    <row r="14705" spans="12:18" x14ac:dyDescent="0.25">
      <c r="L14705" t="s">
        <v>1915</v>
      </c>
      <c r="M14705" t="s">
        <v>9422</v>
      </c>
      <c r="N14705" t="s">
        <v>51968</v>
      </c>
      <c r="O14705" s="76" t="s">
        <v>4366</v>
      </c>
      <c r="P14705" s="82">
        <v>258</v>
      </c>
      <c r="Q14705" s="82" t="s">
        <v>77582</v>
      </c>
      <c r="R14705"/>
    </row>
    <row r="14706" spans="12:18" x14ac:dyDescent="0.25">
      <c r="L14706" t="s">
        <v>1915</v>
      </c>
      <c r="M14706" t="s">
        <v>19938</v>
      </c>
      <c r="N14706" t="s">
        <v>51969</v>
      </c>
      <c r="O14706" s="76" t="s">
        <v>4374</v>
      </c>
      <c r="P14706" s="82">
        <v>653</v>
      </c>
      <c r="Q14706" s="82" t="s">
        <v>77583</v>
      </c>
      <c r="R14706"/>
    </row>
    <row r="14707" spans="12:18" x14ac:dyDescent="0.25">
      <c r="L14707" t="s">
        <v>1915</v>
      </c>
      <c r="M14707" t="s">
        <v>9423</v>
      </c>
      <c r="N14707" t="s">
        <v>51970</v>
      </c>
      <c r="O14707" s="76" t="s">
        <v>4356</v>
      </c>
      <c r="P14707" s="82">
        <v>640</v>
      </c>
      <c r="Q14707" s="82" t="s">
        <v>77584</v>
      </c>
      <c r="R14707"/>
    </row>
    <row r="14708" spans="12:18" x14ac:dyDescent="0.25">
      <c r="L14708" t="s">
        <v>1915</v>
      </c>
      <c r="M14708" t="s">
        <v>9424</v>
      </c>
      <c r="N14708" t="s">
        <v>51971</v>
      </c>
      <c r="O14708" s="76" t="s">
        <v>4356</v>
      </c>
      <c r="P14708" s="82">
        <v>392</v>
      </c>
      <c r="Q14708" s="82" t="s">
        <v>77586</v>
      </c>
      <c r="R14708"/>
    </row>
    <row r="14709" spans="12:18" x14ac:dyDescent="0.25">
      <c r="L14709" t="s">
        <v>1915</v>
      </c>
      <c r="M14709" t="s">
        <v>35171</v>
      </c>
      <c r="N14709" t="s">
        <v>51972</v>
      </c>
      <c r="O14709" s="76" t="s">
        <v>4366</v>
      </c>
      <c r="P14709" s="82">
        <v>262</v>
      </c>
      <c r="Q14709" s="82" t="s">
        <v>77587</v>
      </c>
      <c r="R14709"/>
    </row>
    <row r="14710" spans="12:18" x14ac:dyDescent="0.25">
      <c r="L14710" t="s">
        <v>1915</v>
      </c>
      <c r="M14710" t="s">
        <v>21545</v>
      </c>
      <c r="N14710" t="s">
        <v>51973</v>
      </c>
      <c r="O14710" s="76" t="s">
        <v>4366</v>
      </c>
      <c r="P14710" s="82">
        <v>342</v>
      </c>
      <c r="Q14710" s="82" t="s">
        <v>77588</v>
      </c>
      <c r="R14710"/>
    </row>
    <row r="14711" spans="12:18" x14ac:dyDescent="0.25">
      <c r="L14711" t="s">
        <v>1915</v>
      </c>
      <c r="M14711" t="s">
        <v>21546</v>
      </c>
      <c r="N14711" t="s">
        <v>51974</v>
      </c>
      <c r="O14711" s="76" t="s">
        <v>4374</v>
      </c>
      <c r="P14711" s="82">
        <v>2694</v>
      </c>
      <c r="Q14711" s="82" t="s">
        <v>77589</v>
      </c>
      <c r="R14711"/>
    </row>
    <row r="14712" spans="12:18" x14ac:dyDescent="0.25">
      <c r="L14712" t="s">
        <v>1915</v>
      </c>
      <c r="M14712" t="s">
        <v>14154</v>
      </c>
      <c r="N14712" t="s">
        <v>51975</v>
      </c>
      <c r="O14712" s="76" t="s">
        <v>4356</v>
      </c>
      <c r="P14712" s="82">
        <v>1278</v>
      </c>
      <c r="Q14712" s="82" t="s">
        <v>77590</v>
      </c>
      <c r="R14712"/>
    </row>
    <row r="14713" spans="12:18" x14ac:dyDescent="0.25">
      <c r="L14713" t="s">
        <v>1915</v>
      </c>
      <c r="M14713" t="s">
        <v>19940</v>
      </c>
      <c r="N14713" t="s">
        <v>51976</v>
      </c>
      <c r="O14713" s="76" t="s">
        <v>4366</v>
      </c>
      <c r="P14713" s="82">
        <v>92</v>
      </c>
      <c r="Q14713" s="82" t="s">
        <v>77591</v>
      </c>
      <c r="R14713"/>
    </row>
    <row r="14714" spans="12:18" x14ac:dyDescent="0.25">
      <c r="L14714" t="s">
        <v>1915</v>
      </c>
      <c r="M14714" t="s">
        <v>35172</v>
      </c>
      <c r="N14714" t="s">
        <v>51977</v>
      </c>
      <c r="O14714" s="76" t="s">
        <v>4366</v>
      </c>
      <c r="P14714" s="82">
        <v>72</v>
      </c>
      <c r="Q14714" s="82" t="s">
        <v>77592</v>
      </c>
      <c r="R14714"/>
    </row>
    <row r="14715" spans="12:18" x14ac:dyDescent="0.25">
      <c r="L14715" t="s">
        <v>1915</v>
      </c>
      <c r="M14715" t="s">
        <v>35173</v>
      </c>
      <c r="N14715" t="s">
        <v>51978</v>
      </c>
      <c r="O14715" s="76" t="s">
        <v>4356</v>
      </c>
      <c r="P14715" s="82">
        <v>481</v>
      </c>
      <c r="Q14715" s="82" t="s">
        <v>77594</v>
      </c>
      <c r="R14715"/>
    </row>
    <row r="14716" spans="12:18" x14ac:dyDescent="0.25">
      <c r="L14716" t="s">
        <v>1915</v>
      </c>
      <c r="M14716" t="s">
        <v>11677</v>
      </c>
      <c r="N14716" t="s">
        <v>51979</v>
      </c>
      <c r="O14716" s="76" t="s">
        <v>4356</v>
      </c>
      <c r="P14716" s="82">
        <v>350</v>
      </c>
      <c r="Q14716" s="82" t="s">
        <v>77596</v>
      </c>
      <c r="R14716"/>
    </row>
    <row r="14717" spans="12:18" x14ac:dyDescent="0.25">
      <c r="L14717" t="s">
        <v>1915</v>
      </c>
      <c r="M14717" t="s">
        <v>11679</v>
      </c>
      <c r="N14717" t="s">
        <v>51980</v>
      </c>
      <c r="O14717" s="76" t="s">
        <v>4374</v>
      </c>
      <c r="P14717" s="82">
        <v>23708</v>
      </c>
      <c r="Q14717" s="82" t="s">
        <v>72645</v>
      </c>
      <c r="R14717"/>
    </row>
    <row r="14718" spans="12:18" x14ac:dyDescent="0.25">
      <c r="L14718" t="s">
        <v>1915</v>
      </c>
      <c r="M14718" t="s">
        <v>11681</v>
      </c>
      <c r="N14718" t="s">
        <v>51981</v>
      </c>
      <c r="O14718" s="76" t="s">
        <v>4356</v>
      </c>
      <c r="P14718" s="82">
        <v>1232</v>
      </c>
      <c r="Q14718" s="82" t="s">
        <v>77597</v>
      </c>
      <c r="R14718"/>
    </row>
    <row r="14719" spans="12:18" x14ac:dyDescent="0.25">
      <c r="L14719" t="s">
        <v>1915</v>
      </c>
      <c r="M14719" t="s">
        <v>19941</v>
      </c>
      <c r="N14719" t="s">
        <v>51982</v>
      </c>
      <c r="O14719" s="76" t="s">
        <v>4366</v>
      </c>
      <c r="P14719" s="82">
        <v>230</v>
      </c>
      <c r="Q14719" s="82" t="s">
        <v>77598</v>
      </c>
      <c r="R14719"/>
    </row>
    <row r="14720" spans="12:18" x14ac:dyDescent="0.25">
      <c r="L14720" t="s">
        <v>1915</v>
      </c>
      <c r="M14720" t="s">
        <v>19942</v>
      </c>
      <c r="N14720" t="s">
        <v>51983</v>
      </c>
      <c r="O14720" s="76" t="s">
        <v>4366</v>
      </c>
      <c r="P14720" s="82">
        <v>298</v>
      </c>
      <c r="Q14720" s="82" t="s">
        <v>77599</v>
      </c>
      <c r="R14720"/>
    </row>
    <row r="14721" spans="12:18" x14ac:dyDescent="0.25">
      <c r="L14721" t="s">
        <v>1915</v>
      </c>
      <c r="M14721" t="s">
        <v>11683</v>
      </c>
      <c r="N14721" t="s">
        <v>51984</v>
      </c>
      <c r="O14721" s="76" t="s">
        <v>4366</v>
      </c>
      <c r="P14721" s="82">
        <v>140</v>
      </c>
      <c r="Q14721" s="82" t="s">
        <v>77600</v>
      </c>
      <c r="R14721"/>
    </row>
    <row r="14722" spans="12:18" x14ac:dyDescent="0.25">
      <c r="L14722" t="s">
        <v>1915</v>
      </c>
      <c r="M14722" t="s">
        <v>35175</v>
      </c>
      <c r="N14722" t="s">
        <v>51985</v>
      </c>
      <c r="O14722" s="76" t="s">
        <v>4366</v>
      </c>
      <c r="P14722" s="82">
        <v>101</v>
      </c>
      <c r="Q14722" s="82" t="s">
        <v>77601</v>
      </c>
      <c r="R14722"/>
    </row>
    <row r="14723" spans="12:18" x14ac:dyDescent="0.25">
      <c r="L14723" t="s">
        <v>1915</v>
      </c>
      <c r="M14723" t="s">
        <v>11684</v>
      </c>
      <c r="N14723" t="s">
        <v>51986</v>
      </c>
      <c r="O14723" s="76" t="s">
        <v>4366</v>
      </c>
      <c r="P14723" s="82">
        <v>29</v>
      </c>
      <c r="Q14723" s="82" t="s">
        <v>77602</v>
      </c>
      <c r="R14723"/>
    </row>
    <row r="14724" spans="12:18" x14ac:dyDescent="0.25">
      <c r="L14724" t="s">
        <v>1915</v>
      </c>
      <c r="M14724" t="s">
        <v>11686</v>
      </c>
      <c r="N14724" t="s">
        <v>51987</v>
      </c>
      <c r="O14724" s="76" t="s">
        <v>4366</v>
      </c>
      <c r="P14724" s="82">
        <v>387</v>
      </c>
      <c r="Q14724" s="82" t="s">
        <v>77603</v>
      </c>
      <c r="R14724"/>
    </row>
    <row r="14725" spans="12:18" x14ac:dyDescent="0.25">
      <c r="L14725" t="s">
        <v>1915</v>
      </c>
      <c r="M14725" t="s">
        <v>19943</v>
      </c>
      <c r="N14725" t="s">
        <v>51988</v>
      </c>
      <c r="O14725" s="76" t="s">
        <v>4356</v>
      </c>
      <c r="P14725" s="82">
        <v>224</v>
      </c>
      <c r="Q14725" s="82" t="s">
        <v>77604</v>
      </c>
      <c r="R14725"/>
    </row>
    <row r="14726" spans="12:18" x14ac:dyDescent="0.25">
      <c r="L14726" t="s">
        <v>1915</v>
      </c>
      <c r="M14726" t="s">
        <v>11688</v>
      </c>
      <c r="N14726" t="s">
        <v>51989</v>
      </c>
      <c r="O14726" s="76" t="s">
        <v>4366</v>
      </c>
      <c r="P14726" s="82">
        <v>83</v>
      </c>
      <c r="Q14726" s="82" t="s">
        <v>77605</v>
      </c>
      <c r="R14726"/>
    </row>
    <row r="14727" spans="12:18" x14ac:dyDescent="0.25">
      <c r="L14727" t="s">
        <v>1915</v>
      </c>
      <c r="M14727" t="s">
        <v>11690</v>
      </c>
      <c r="N14727" t="s">
        <v>51990</v>
      </c>
      <c r="O14727" s="76" t="s">
        <v>4366</v>
      </c>
      <c r="P14727" s="82">
        <v>142</v>
      </c>
      <c r="Q14727" s="82" t="s">
        <v>77606</v>
      </c>
      <c r="R14727"/>
    </row>
    <row r="14728" spans="12:18" x14ac:dyDescent="0.25">
      <c r="L14728" t="s">
        <v>1915</v>
      </c>
      <c r="M14728" t="s">
        <v>11693</v>
      </c>
      <c r="N14728" t="s">
        <v>51991</v>
      </c>
      <c r="O14728" s="76" t="s">
        <v>4356</v>
      </c>
      <c r="P14728" s="82">
        <v>582</v>
      </c>
      <c r="Q14728" s="82" t="s">
        <v>77608</v>
      </c>
      <c r="R14728"/>
    </row>
    <row r="14729" spans="12:18" x14ac:dyDescent="0.25">
      <c r="L14729" t="s">
        <v>1915</v>
      </c>
      <c r="M14729" t="s">
        <v>19944</v>
      </c>
      <c r="N14729" t="s">
        <v>51992</v>
      </c>
      <c r="O14729" s="76" t="s">
        <v>4366</v>
      </c>
      <c r="P14729" s="82">
        <v>119</v>
      </c>
      <c r="Q14729" s="82" t="s">
        <v>77610</v>
      </c>
      <c r="R14729"/>
    </row>
    <row r="14730" spans="12:18" x14ac:dyDescent="0.25">
      <c r="L14730" t="s">
        <v>1915</v>
      </c>
      <c r="M14730" t="s">
        <v>19945</v>
      </c>
      <c r="N14730" t="s">
        <v>51993</v>
      </c>
      <c r="O14730" s="76" t="s">
        <v>4356</v>
      </c>
      <c r="P14730" s="82">
        <v>308</v>
      </c>
      <c r="Q14730" s="82" t="s">
        <v>77611</v>
      </c>
      <c r="R14730"/>
    </row>
    <row r="14731" spans="12:18" x14ac:dyDescent="0.25">
      <c r="L14731" t="s">
        <v>1915</v>
      </c>
      <c r="M14731" t="s">
        <v>19947</v>
      </c>
      <c r="N14731" t="s">
        <v>51994</v>
      </c>
      <c r="O14731" s="76" t="s">
        <v>4356</v>
      </c>
      <c r="P14731" s="82">
        <v>430</v>
      </c>
      <c r="Q14731" s="82" t="s">
        <v>77613</v>
      </c>
      <c r="R14731"/>
    </row>
    <row r="14732" spans="12:18" x14ac:dyDescent="0.25">
      <c r="L14732" t="s">
        <v>1915</v>
      </c>
      <c r="M14732" t="s">
        <v>21547</v>
      </c>
      <c r="N14732" t="s">
        <v>51995</v>
      </c>
      <c r="O14732" s="76" t="s">
        <v>4356</v>
      </c>
      <c r="P14732" s="82">
        <v>644</v>
      </c>
      <c r="Q14732" s="82" t="s">
        <v>77614</v>
      </c>
      <c r="R14732"/>
    </row>
    <row r="14733" spans="12:18" x14ac:dyDescent="0.25">
      <c r="L14733" t="s">
        <v>1915</v>
      </c>
      <c r="M14733" t="s">
        <v>19948</v>
      </c>
      <c r="N14733" t="s">
        <v>51996</v>
      </c>
      <c r="O14733" s="76" t="s">
        <v>4356</v>
      </c>
      <c r="P14733" s="82">
        <v>393</v>
      </c>
      <c r="Q14733" s="82" t="s">
        <v>77615</v>
      </c>
      <c r="R14733"/>
    </row>
    <row r="14734" spans="12:18" x14ac:dyDescent="0.25">
      <c r="L14734" t="s">
        <v>1915</v>
      </c>
      <c r="M14734" t="s">
        <v>11695</v>
      </c>
      <c r="N14734" t="s">
        <v>51997</v>
      </c>
      <c r="O14734" s="76" t="s">
        <v>4366</v>
      </c>
      <c r="P14734" s="82">
        <v>85</v>
      </c>
      <c r="Q14734" s="82" t="s">
        <v>77617</v>
      </c>
      <c r="R14734"/>
    </row>
    <row r="14735" spans="12:18" x14ac:dyDescent="0.25">
      <c r="L14735" t="s">
        <v>1915</v>
      </c>
      <c r="M14735" t="s">
        <v>19950</v>
      </c>
      <c r="N14735" t="s">
        <v>51998</v>
      </c>
      <c r="O14735" s="76" t="s">
        <v>4366</v>
      </c>
      <c r="P14735" s="82">
        <v>192</v>
      </c>
      <c r="Q14735" s="82" t="s">
        <v>77620</v>
      </c>
      <c r="R14735"/>
    </row>
    <row r="14736" spans="12:18" x14ac:dyDescent="0.25">
      <c r="L14736" t="s">
        <v>1915</v>
      </c>
      <c r="M14736" t="s">
        <v>9429</v>
      </c>
      <c r="N14736" t="s">
        <v>51999</v>
      </c>
      <c r="O14736" s="76" t="s">
        <v>4356</v>
      </c>
      <c r="P14736" s="82">
        <v>1063</v>
      </c>
      <c r="Q14736" s="82" t="s">
        <v>77621</v>
      </c>
      <c r="R14736"/>
    </row>
    <row r="14737" spans="12:18" x14ac:dyDescent="0.25">
      <c r="L14737" t="s">
        <v>1915</v>
      </c>
      <c r="M14737" t="s">
        <v>11697</v>
      </c>
      <c r="N14737" t="s">
        <v>52000</v>
      </c>
      <c r="O14737" s="76" t="s">
        <v>4366</v>
      </c>
      <c r="P14737" s="82">
        <v>202</v>
      </c>
      <c r="Q14737" s="82" t="s">
        <v>77622</v>
      </c>
      <c r="R14737"/>
    </row>
    <row r="14738" spans="12:18" x14ac:dyDescent="0.25">
      <c r="L14738" t="s">
        <v>1915</v>
      </c>
      <c r="M14738" t="s">
        <v>9430</v>
      </c>
      <c r="N14738" t="s">
        <v>52001</v>
      </c>
      <c r="O14738" s="76" t="s">
        <v>4366</v>
      </c>
      <c r="P14738" s="82">
        <v>75</v>
      </c>
      <c r="Q14738" s="82" t="s">
        <v>77623</v>
      </c>
      <c r="R14738"/>
    </row>
    <row r="14739" spans="12:18" x14ac:dyDescent="0.25">
      <c r="L14739" t="s">
        <v>1915</v>
      </c>
      <c r="M14739" t="s">
        <v>19951</v>
      </c>
      <c r="N14739" t="s">
        <v>52002</v>
      </c>
      <c r="O14739" s="76" t="s">
        <v>4356</v>
      </c>
      <c r="P14739" s="82">
        <v>443</v>
      </c>
      <c r="Q14739" s="82" t="s">
        <v>77624</v>
      </c>
      <c r="R14739"/>
    </row>
    <row r="14740" spans="12:18" x14ac:dyDescent="0.25">
      <c r="L14740" t="s">
        <v>1915</v>
      </c>
      <c r="M14740" t="s">
        <v>11699</v>
      </c>
      <c r="N14740" t="s">
        <v>52003</v>
      </c>
      <c r="O14740" s="76" t="s">
        <v>4374</v>
      </c>
      <c r="P14740" s="82">
        <v>2193</v>
      </c>
      <c r="Q14740" s="82" t="s">
        <v>77625</v>
      </c>
      <c r="R14740"/>
    </row>
    <row r="14741" spans="12:18" x14ac:dyDescent="0.25">
      <c r="L14741" t="s">
        <v>1915</v>
      </c>
      <c r="M14741" t="s">
        <v>11701</v>
      </c>
      <c r="N14741" t="s">
        <v>52004</v>
      </c>
      <c r="O14741" s="76" t="s">
        <v>4366</v>
      </c>
      <c r="P14741" s="82">
        <v>84</v>
      </c>
      <c r="Q14741" s="82" t="s">
        <v>77626</v>
      </c>
      <c r="R14741"/>
    </row>
    <row r="14742" spans="12:18" x14ac:dyDescent="0.25">
      <c r="L14742" t="s">
        <v>1915</v>
      </c>
      <c r="M14742" t="s">
        <v>21548</v>
      </c>
      <c r="N14742" t="s">
        <v>52005</v>
      </c>
      <c r="O14742" s="76" t="s">
        <v>4356</v>
      </c>
      <c r="P14742" s="82">
        <v>1215</v>
      </c>
      <c r="Q14742" s="82" t="s">
        <v>77627</v>
      </c>
      <c r="R14742"/>
    </row>
    <row r="14743" spans="12:18" x14ac:dyDescent="0.25">
      <c r="L14743" t="s">
        <v>1915</v>
      </c>
      <c r="M14743" t="s">
        <v>4488</v>
      </c>
      <c r="N14743" t="s">
        <v>52006</v>
      </c>
      <c r="O14743" s="76" t="s">
        <v>4356</v>
      </c>
      <c r="P14743" s="82">
        <v>55</v>
      </c>
      <c r="Q14743" s="82" t="s">
        <v>77628</v>
      </c>
      <c r="R14743"/>
    </row>
    <row r="14744" spans="12:18" x14ac:dyDescent="0.25">
      <c r="L14744" t="s">
        <v>1915</v>
      </c>
      <c r="M14744" t="s">
        <v>9431</v>
      </c>
      <c r="N14744" t="s">
        <v>52007</v>
      </c>
      <c r="O14744" s="76" t="s">
        <v>4366</v>
      </c>
      <c r="P14744" s="82">
        <v>49</v>
      </c>
      <c r="Q14744" s="82" t="s">
        <v>77629</v>
      </c>
      <c r="R14744"/>
    </row>
    <row r="14745" spans="12:18" x14ac:dyDescent="0.25">
      <c r="L14745" t="s">
        <v>1915</v>
      </c>
      <c r="M14745" t="s">
        <v>21549</v>
      </c>
      <c r="N14745" t="s">
        <v>52008</v>
      </c>
      <c r="O14745" s="76" t="s">
        <v>4366</v>
      </c>
      <c r="P14745" s="82">
        <v>119</v>
      </c>
      <c r="Q14745" s="82" t="s">
        <v>77630</v>
      </c>
      <c r="R14745"/>
    </row>
    <row r="14746" spans="12:18" x14ac:dyDescent="0.25">
      <c r="L14746" t="s">
        <v>1915</v>
      </c>
      <c r="M14746" t="s">
        <v>19952</v>
      </c>
      <c r="N14746" t="s">
        <v>52009</v>
      </c>
      <c r="O14746" s="76" t="s">
        <v>4356</v>
      </c>
      <c r="P14746" s="82">
        <v>373</v>
      </c>
      <c r="Q14746" s="82" t="s">
        <v>77633</v>
      </c>
      <c r="R14746"/>
    </row>
    <row r="14747" spans="12:18" x14ac:dyDescent="0.25">
      <c r="L14747" t="s">
        <v>1915</v>
      </c>
      <c r="M14747" t="s">
        <v>21551</v>
      </c>
      <c r="N14747" t="s">
        <v>52010</v>
      </c>
      <c r="O14747" s="76" t="s">
        <v>4356</v>
      </c>
      <c r="P14747" s="82">
        <v>172</v>
      </c>
      <c r="Q14747" s="82" t="s">
        <v>77634</v>
      </c>
      <c r="R14747"/>
    </row>
    <row r="14748" spans="12:18" x14ac:dyDescent="0.25">
      <c r="L14748" t="s">
        <v>1915</v>
      </c>
      <c r="M14748" t="s">
        <v>19953</v>
      </c>
      <c r="N14748" t="s">
        <v>52011</v>
      </c>
      <c r="O14748" s="76" t="s">
        <v>4356</v>
      </c>
      <c r="P14748" s="82">
        <v>371</v>
      </c>
      <c r="Q14748" s="82" t="s">
        <v>77635</v>
      </c>
      <c r="R14748"/>
    </row>
    <row r="14749" spans="12:18" x14ac:dyDescent="0.25">
      <c r="L14749" t="s">
        <v>1915</v>
      </c>
      <c r="M14749" t="s">
        <v>21552</v>
      </c>
      <c r="N14749" t="s">
        <v>52012</v>
      </c>
      <c r="O14749" s="76" t="s">
        <v>4356</v>
      </c>
      <c r="P14749" s="82">
        <v>428</v>
      </c>
      <c r="Q14749" s="82" t="s">
        <v>77636</v>
      </c>
      <c r="R14749"/>
    </row>
    <row r="14750" spans="12:18" x14ac:dyDescent="0.25">
      <c r="L14750" t="s">
        <v>1915</v>
      </c>
      <c r="M14750" t="s">
        <v>9432</v>
      </c>
      <c r="N14750" t="s">
        <v>52013</v>
      </c>
      <c r="O14750" s="76" t="s">
        <v>4366</v>
      </c>
      <c r="P14750" s="82">
        <v>68</v>
      </c>
      <c r="Q14750" s="82" t="s">
        <v>77637</v>
      </c>
      <c r="R14750"/>
    </row>
    <row r="14751" spans="12:18" x14ac:dyDescent="0.25">
      <c r="L14751" t="s">
        <v>1915</v>
      </c>
      <c r="M14751" t="s">
        <v>35178</v>
      </c>
      <c r="N14751" t="s">
        <v>52014</v>
      </c>
      <c r="O14751" s="76" t="s">
        <v>4366</v>
      </c>
      <c r="P14751" s="82">
        <v>42</v>
      </c>
      <c r="Q14751" s="82" t="s">
        <v>77638</v>
      </c>
      <c r="R14751"/>
    </row>
    <row r="14752" spans="12:18" x14ac:dyDescent="0.25">
      <c r="L14752" t="s">
        <v>1915</v>
      </c>
      <c r="M14752" t="s">
        <v>11703</v>
      </c>
      <c r="N14752" t="s">
        <v>52015</v>
      </c>
      <c r="O14752" s="76" t="s">
        <v>4366</v>
      </c>
      <c r="P14752" s="82">
        <v>78</v>
      </c>
      <c r="Q14752" s="82" t="s">
        <v>77639</v>
      </c>
      <c r="R14752"/>
    </row>
    <row r="14753" spans="12:18" x14ac:dyDescent="0.25">
      <c r="L14753" t="s">
        <v>1915</v>
      </c>
      <c r="M14753" t="s">
        <v>19954</v>
      </c>
      <c r="N14753" t="s">
        <v>52016</v>
      </c>
      <c r="O14753" s="76" t="s">
        <v>4366</v>
      </c>
      <c r="P14753" s="82">
        <v>169</v>
      </c>
      <c r="Q14753" s="82" t="s">
        <v>77640</v>
      </c>
      <c r="R14753"/>
    </row>
    <row r="14754" spans="12:18" x14ac:dyDescent="0.25">
      <c r="L14754" t="s">
        <v>1915</v>
      </c>
      <c r="M14754" t="s">
        <v>35179</v>
      </c>
      <c r="N14754" t="s">
        <v>52017</v>
      </c>
      <c r="O14754" s="76" t="s">
        <v>4356</v>
      </c>
      <c r="P14754" s="82">
        <v>451</v>
      </c>
      <c r="Q14754" s="82" t="s">
        <v>77641</v>
      </c>
      <c r="R14754"/>
    </row>
    <row r="14755" spans="12:18" x14ac:dyDescent="0.25">
      <c r="L14755" t="s">
        <v>1915</v>
      </c>
      <c r="M14755" t="s">
        <v>19955</v>
      </c>
      <c r="N14755" t="s">
        <v>52018</v>
      </c>
      <c r="O14755" s="76" t="s">
        <v>4356</v>
      </c>
      <c r="P14755" s="82">
        <v>692</v>
      </c>
      <c r="Q14755" s="82" t="s">
        <v>77642</v>
      </c>
      <c r="R14755"/>
    </row>
    <row r="14756" spans="12:18" x14ac:dyDescent="0.25">
      <c r="L14756" t="s">
        <v>1915</v>
      </c>
      <c r="M14756" t="s">
        <v>19956</v>
      </c>
      <c r="N14756" t="s">
        <v>52019</v>
      </c>
      <c r="O14756" s="76" t="s">
        <v>4366</v>
      </c>
      <c r="P14756" s="82">
        <v>281</v>
      </c>
      <c r="Q14756" s="82" t="s">
        <v>77643</v>
      </c>
      <c r="R14756"/>
    </row>
    <row r="14757" spans="12:18" x14ac:dyDescent="0.25">
      <c r="L14757" t="s">
        <v>1915</v>
      </c>
      <c r="M14757" t="s">
        <v>11705</v>
      </c>
      <c r="N14757" t="s">
        <v>52020</v>
      </c>
      <c r="O14757" s="76" t="s">
        <v>4366</v>
      </c>
      <c r="P14757" s="82">
        <v>136</v>
      </c>
      <c r="Q14757" s="82" t="s">
        <v>77644</v>
      </c>
      <c r="R14757"/>
    </row>
    <row r="14758" spans="12:18" x14ac:dyDescent="0.25">
      <c r="L14758" t="s">
        <v>1915</v>
      </c>
      <c r="M14758" t="s">
        <v>9433</v>
      </c>
      <c r="N14758" t="s">
        <v>52021</v>
      </c>
      <c r="O14758" s="76" t="s">
        <v>4356</v>
      </c>
      <c r="P14758" s="82">
        <v>236</v>
      </c>
      <c r="Q14758" s="82" t="s">
        <v>77645</v>
      </c>
      <c r="R14758"/>
    </row>
    <row r="14759" spans="12:18" x14ac:dyDescent="0.25">
      <c r="L14759" t="s">
        <v>1915</v>
      </c>
      <c r="M14759" t="s">
        <v>21553</v>
      </c>
      <c r="N14759" t="s">
        <v>52022</v>
      </c>
      <c r="O14759" s="76" t="s">
        <v>4366</v>
      </c>
      <c r="P14759" s="82">
        <v>628</v>
      </c>
      <c r="Q14759" s="82" t="s">
        <v>77646</v>
      </c>
      <c r="R14759"/>
    </row>
    <row r="14760" spans="12:18" x14ac:dyDescent="0.25">
      <c r="L14760" t="s">
        <v>1915</v>
      </c>
      <c r="M14760" t="s">
        <v>19957</v>
      </c>
      <c r="N14760" t="s">
        <v>52023</v>
      </c>
      <c r="O14760" s="76" t="s">
        <v>4366</v>
      </c>
      <c r="P14760" s="82">
        <v>35</v>
      </c>
      <c r="Q14760" s="82" t="s">
        <v>77647</v>
      </c>
      <c r="R14760"/>
    </row>
    <row r="14761" spans="12:18" x14ac:dyDescent="0.25">
      <c r="L14761" t="s">
        <v>1915</v>
      </c>
      <c r="M14761" t="s">
        <v>19958</v>
      </c>
      <c r="N14761" t="s">
        <v>52024</v>
      </c>
      <c r="O14761" s="76" t="s">
        <v>4366</v>
      </c>
      <c r="P14761" s="82">
        <v>139</v>
      </c>
      <c r="Q14761" s="82" t="s">
        <v>77648</v>
      </c>
      <c r="R14761"/>
    </row>
    <row r="14762" spans="12:18" x14ac:dyDescent="0.25">
      <c r="L14762" t="s">
        <v>1915</v>
      </c>
      <c r="M14762" t="s">
        <v>11707</v>
      </c>
      <c r="N14762" t="s">
        <v>52025</v>
      </c>
      <c r="O14762" s="76" t="s">
        <v>4356</v>
      </c>
      <c r="P14762" s="82">
        <v>136</v>
      </c>
      <c r="Q14762" s="82" t="s">
        <v>77649</v>
      </c>
      <c r="R14762"/>
    </row>
    <row r="14763" spans="12:18" x14ac:dyDescent="0.25">
      <c r="L14763" t="s">
        <v>1915</v>
      </c>
      <c r="M14763" t="s">
        <v>11709</v>
      </c>
      <c r="N14763" t="s">
        <v>52026</v>
      </c>
      <c r="O14763" s="76" t="s">
        <v>4356</v>
      </c>
      <c r="P14763" s="82">
        <v>420</v>
      </c>
      <c r="Q14763" s="82" t="s">
        <v>77650</v>
      </c>
      <c r="R14763"/>
    </row>
    <row r="14764" spans="12:18" x14ac:dyDescent="0.25">
      <c r="L14764" t="s">
        <v>1915</v>
      </c>
      <c r="M14764" t="s">
        <v>21554</v>
      </c>
      <c r="N14764" t="s">
        <v>52027</v>
      </c>
      <c r="O14764" s="76" t="s">
        <v>4356</v>
      </c>
      <c r="P14764" s="82">
        <v>191</v>
      </c>
      <c r="Q14764" s="82" t="s">
        <v>77651</v>
      </c>
      <c r="R14764"/>
    </row>
    <row r="14765" spans="12:18" x14ac:dyDescent="0.25">
      <c r="L14765" t="s">
        <v>1915</v>
      </c>
      <c r="M14765" t="s">
        <v>19937</v>
      </c>
      <c r="N14765" t="s">
        <v>52028</v>
      </c>
      <c r="O14765" s="76" t="s">
        <v>4356</v>
      </c>
      <c r="P14765" s="82">
        <v>951</v>
      </c>
      <c r="Q14765" s="82" t="s">
        <v>77579</v>
      </c>
      <c r="R14765"/>
    </row>
    <row r="14766" spans="12:18" x14ac:dyDescent="0.25">
      <c r="L14766" t="s">
        <v>1915</v>
      </c>
      <c r="M14766" t="s">
        <v>19968</v>
      </c>
      <c r="N14766" t="s">
        <v>52029</v>
      </c>
      <c r="O14766" s="76" t="s">
        <v>4374</v>
      </c>
      <c r="P14766" s="82">
        <v>5350</v>
      </c>
      <c r="Q14766" s="82" t="s">
        <v>77741</v>
      </c>
      <c r="R14766"/>
    </row>
    <row r="14767" spans="12:18" x14ac:dyDescent="0.25">
      <c r="L14767" t="s">
        <v>1915</v>
      </c>
      <c r="M14767" t="s">
        <v>35181</v>
      </c>
      <c r="N14767" t="s">
        <v>52030</v>
      </c>
      <c r="O14767" s="76" t="s">
        <v>4366</v>
      </c>
      <c r="P14767" s="82">
        <v>96</v>
      </c>
      <c r="Q14767" s="82" t="s">
        <v>77653</v>
      </c>
      <c r="R14767"/>
    </row>
    <row r="14768" spans="12:18" x14ac:dyDescent="0.25">
      <c r="L14768" t="s">
        <v>1915</v>
      </c>
      <c r="M14768" t="s">
        <v>21555</v>
      </c>
      <c r="N14768" t="s">
        <v>52031</v>
      </c>
      <c r="O14768" s="76" t="s">
        <v>4366</v>
      </c>
      <c r="P14768" s="82">
        <v>61</v>
      </c>
      <c r="Q14768" s="82" t="s">
        <v>77654</v>
      </c>
      <c r="R14768"/>
    </row>
    <row r="14769" spans="12:18" x14ac:dyDescent="0.25">
      <c r="L14769" t="s">
        <v>1915</v>
      </c>
      <c r="M14769" t="s">
        <v>9434</v>
      </c>
      <c r="N14769" t="s">
        <v>52032</v>
      </c>
      <c r="O14769" s="76" t="s">
        <v>4366</v>
      </c>
      <c r="P14769" s="82">
        <v>270</v>
      </c>
      <c r="Q14769" s="82" t="s">
        <v>77655</v>
      </c>
      <c r="R14769"/>
    </row>
    <row r="14770" spans="12:18" x14ac:dyDescent="0.25">
      <c r="L14770" t="s">
        <v>1915</v>
      </c>
      <c r="M14770" t="s">
        <v>11710</v>
      </c>
      <c r="N14770" t="s">
        <v>52033</v>
      </c>
      <c r="O14770" s="76" t="s">
        <v>4356</v>
      </c>
      <c r="P14770" s="82">
        <v>563</v>
      </c>
      <c r="Q14770" s="82" t="s">
        <v>77656</v>
      </c>
      <c r="R14770"/>
    </row>
    <row r="14771" spans="12:18" x14ac:dyDescent="0.25">
      <c r="L14771" t="s">
        <v>1915</v>
      </c>
      <c r="M14771" t="s">
        <v>19946</v>
      </c>
      <c r="N14771" t="s">
        <v>52034</v>
      </c>
      <c r="O14771" s="76" t="s">
        <v>4356</v>
      </c>
      <c r="P14771" s="82">
        <v>563</v>
      </c>
      <c r="Q14771" s="82" t="s">
        <v>77612</v>
      </c>
      <c r="R14771"/>
    </row>
    <row r="14772" spans="12:18" x14ac:dyDescent="0.25">
      <c r="L14772" t="s">
        <v>1915</v>
      </c>
      <c r="M14772" t="s">
        <v>11640</v>
      </c>
      <c r="N14772" t="s">
        <v>52035</v>
      </c>
      <c r="O14772" s="76" t="s">
        <v>4356</v>
      </c>
      <c r="P14772" s="82">
        <v>232</v>
      </c>
      <c r="Q14772" s="82" t="s">
        <v>77461</v>
      </c>
      <c r="R14772"/>
    </row>
    <row r="14773" spans="12:18" x14ac:dyDescent="0.25">
      <c r="L14773" t="s">
        <v>1915</v>
      </c>
      <c r="M14773" t="s">
        <v>10191</v>
      </c>
      <c r="N14773" t="s">
        <v>52036</v>
      </c>
      <c r="O14773" s="76" t="s">
        <v>4366</v>
      </c>
      <c r="P14773" s="82">
        <v>68</v>
      </c>
      <c r="Q14773" s="82" t="s">
        <v>77483</v>
      </c>
      <c r="R14773"/>
    </row>
    <row r="14774" spans="12:18" x14ac:dyDescent="0.25">
      <c r="L14774" t="s">
        <v>1915</v>
      </c>
      <c r="M14774" t="s">
        <v>14207</v>
      </c>
      <c r="N14774" t="s">
        <v>52037</v>
      </c>
      <c r="O14774" s="76" t="s">
        <v>4356</v>
      </c>
      <c r="P14774" s="82">
        <v>220</v>
      </c>
      <c r="Q14774" s="82" t="s">
        <v>77492</v>
      </c>
      <c r="R14774"/>
    </row>
    <row r="14775" spans="12:18" x14ac:dyDescent="0.25">
      <c r="L14775" t="s">
        <v>1915</v>
      </c>
      <c r="M14775" t="s">
        <v>9396</v>
      </c>
      <c r="N14775" t="s">
        <v>52038</v>
      </c>
      <c r="O14775" s="76" t="s">
        <v>4366</v>
      </c>
      <c r="P14775" s="82">
        <v>602</v>
      </c>
      <c r="Q14775" s="82" t="s">
        <v>77446</v>
      </c>
      <c r="R14775"/>
    </row>
    <row r="14776" spans="12:18" x14ac:dyDescent="0.25">
      <c r="L14776" t="s">
        <v>1915</v>
      </c>
      <c r="M14776" t="s">
        <v>9407</v>
      </c>
      <c r="N14776" t="s">
        <v>52039</v>
      </c>
      <c r="O14776" s="76" t="s">
        <v>4366</v>
      </c>
      <c r="P14776" s="82">
        <v>315</v>
      </c>
      <c r="Q14776" s="82" t="s">
        <v>77515</v>
      </c>
      <c r="R14776"/>
    </row>
    <row r="14777" spans="12:18" x14ac:dyDescent="0.25">
      <c r="L14777" t="s">
        <v>1915</v>
      </c>
      <c r="M14777" t="s">
        <v>35153</v>
      </c>
      <c r="N14777" t="s">
        <v>52040</v>
      </c>
      <c r="O14777" s="76" t="s">
        <v>4366</v>
      </c>
      <c r="P14777" s="82">
        <v>68</v>
      </c>
      <c r="Q14777" s="82" t="s">
        <v>77522</v>
      </c>
      <c r="R14777"/>
    </row>
    <row r="14778" spans="12:18" x14ac:dyDescent="0.25">
      <c r="L14778" t="s">
        <v>1915</v>
      </c>
      <c r="M14778" t="s">
        <v>11661</v>
      </c>
      <c r="N14778" t="s">
        <v>52041</v>
      </c>
      <c r="O14778" s="76" t="s">
        <v>4366</v>
      </c>
      <c r="P14778" s="82">
        <v>119</v>
      </c>
      <c r="Q14778" s="82" t="s">
        <v>77524</v>
      </c>
      <c r="R14778"/>
    </row>
    <row r="14779" spans="12:18" x14ac:dyDescent="0.25">
      <c r="L14779" t="s">
        <v>1915</v>
      </c>
      <c r="M14779" t="s">
        <v>35154</v>
      </c>
      <c r="N14779" t="s">
        <v>52042</v>
      </c>
      <c r="O14779" s="76" t="s">
        <v>4366</v>
      </c>
      <c r="P14779" s="82">
        <v>139</v>
      </c>
      <c r="Q14779" s="82" t="s">
        <v>77526</v>
      </c>
      <c r="R14779"/>
    </row>
    <row r="14780" spans="12:18" x14ac:dyDescent="0.25">
      <c r="L14780" t="s">
        <v>1915</v>
      </c>
      <c r="M14780" t="s">
        <v>35158</v>
      </c>
      <c r="N14780" t="s">
        <v>52043</v>
      </c>
      <c r="O14780" s="76" t="s">
        <v>4356</v>
      </c>
      <c r="P14780" s="82">
        <v>402</v>
      </c>
      <c r="Q14780" s="82" t="s">
        <v>77534</v>
      </c>
      <c r="R14780"/>
    </row>
    <row r="14781" spans="12:18" x14ac:dyDescent="0.25">
      <c r="L14781" t="s">
        <v>1915</v>
      </c>
      <c r="M14781" t="s">
        <v>35160</v>
      </c>
      <c r="N14781" t="s">
        <v>52044</v>
      </c>
      <c r="O14781" s="76" t="s">
        <v>4366</v>
      </c>
      <c r="P14781" s="82">
        <v>39</v>
      </c>
      <c r="Q14781" s="82" t="s">
        <v>77540</v>
      </c>
      <c r="R14781"/>
    </row>
    <row r="14782" spans="12:18" x14ac:dyDescent="0.25">
      <c r="L14782" t="s">
        <v>1915</v>
      </c>
      <c r="M14782" t="s">
        <v>9428</v>
      </c>
      <c r="N14782" t="s">
        <v>52045</v>
      </c>
      <c r="O14782" s="76" t="s">
        <v>4366</v>
      </c>
      <c r="P14782" s="82">
        <v>28</v>
      </c>
      <c r="Q14782" s="82" t="s">
        <v>77616</v>
      </c>
      <c r="R14782"/>
    </row>
    <row r="14783" spans="12:18" x14ac:dyDescent="0.25">
      <c r="L14783" t="s">
        <v>1915</v>
      </c>
      <c r="M14783" t="s">
        <v>35176</v>
      </c>
      <c r="N14783" t="s">
        <v>52046</v>
      </c>
      <c r="O14783" s="76" t="s">
        <v>4366</v>
      </c>
      <c r="P14783" s="82">
        <v>198</v>
      </c>
      <c r="Q14783" s="82" t="s">
        <v>77618</v>
      </c>
      <c r="R14783"/>
    </row>
    <row r="14784" spans="12:18" x14ac:dyDescent="0.25">
      <c r="L14784" t="s">
        <v>1915</v>
      </c>
      <c r="M14784" t="s">
        <v>35177</v>
      </c>
      <c r="N14784" t="s">
        <v>52047</v>
      </c>
      <c r="O14784" s="76" t="s">
        <v>4366</v>
      </c>
      <c r="P14784" s="82">
        <v>39</v>
      </c>
      <c r="Q14784" s="82" t="s">
        <v>77631</v>
      </c>
      <c r="R14784"/>
    </row>
    <row r="14785" spans="12:18" x14ac:dyDescent="0.25">
      <c r="L14785" t="s">
        <v>1915</v>
      </c>
      <c r="M14785" t="s">
        <v>11718</v>
      </c>
      <c r="N14785" t="s">
        <v>52048</v>
      </c>
      <c r="O14785" s="76" t="s">
        <v>4366</v>
      </c>
      <c r="P14785" s="82">
        <v>73</v>
      </c>
      <c r="Q14785" s="82" t="s">
        <v>77667</v>
      </c>
      <c r="R14785"/>
    </row>
    <row r="14786" spans="12:18" x14ac:dyDescent="0.25">
      <c r="L14786" t="s">
        <v>1915</v>
      </c>
      <c r="M14786" t="s">
        <v>9447</v>
      </c>
      <c r="N14786" t="s">
        <v>52049</v>
      </c>
      <c r="O14786" s="76" t="s">
        <v>4356</v>
      </c>
      <c r="P14786" s="82">
        <v>551</v>
      </c>
      <c r="Q14786" s="82" t="s">
        <v>77687</v>
      </c>
      <c r="R14786"/>
    </row>
    <row r="14787" spans="12:18" x14ac:dyDescent="0.25">
      <c r="L14787" t="s">
        <v>1915</v>
      </c>
      <c r="M14787" t="s">
        <v>9448</v>
      </c>
      <c r="N14787" t="s">
        <v>52050</v>
      </c>
      <c r="O14787" s="76" t="s">
        <v>4356</v>
      </c>
      <c r="P14787" s="82">
        <v>338</v>
      </c>
      <c r="Q14787" s="82" t="s">
        <v>77696</v>
      </c>
      <c r="R14787"/>
    </row>
    <row r="14788" spans="12:18" x14ac:dyDescent="0.25">
      <c r="L14788" t="s">
        <v>1915</v>
      </c>
      <c r="M14788" t="s">
        <v>11770</v>
      </c>
      <c r="N14788" t="s">
        <v>52051</v>
      </c>
      <c r="O14788" s="76" t="s">
        <v>4366</v>
      </c>
      <c r="P14788" s="82">
        <v>343</v>
      </c>
      <c r="Q14788" s="82" t="s">
        <v>77778</v>
      </c>
      <c r="R14788"/>
    </row>
    <row r="14789" spans="12:18" x14ac:dyDescent="0.25">
      <c r="L14789" t="s">
        <v>1915</v>
      </c>
      <c r="M14789" t="s">
        <v>11784</v>
      </c>
      <c r="N14789" t="s">
        <v>52052</v>
      </c>
      <c r="O14789" s="76" t="s">
        <v>4356</v>
      </c>
      <c r="P14789" s="82">
        <v>193</v>
      </c>
      <c r="Q14789" s="82" t="s">
        <v>77816</v>
      </c>
      <c r="R14789"/>
    </row>
    <row r="14790" spans="12:18" x14ac:dyDescent="0.25">
      <c r="L14790" t="s">
        <v>1915</v>
      </c>
      <c r="M14790" t="s">
        <v>9493</v>
      </c>
      <c r="N14790" t="s">
        <v>52053</v>
      </c>
      <c r="O14790" s="76" t="s">
        <v>4366</v>
      </c>
      <c r="P14790" s="82">
        <v>231</v>
      </c>
      <c r="Q14790" s="82" t="s">
        <v>77879</v>
      </c>
      <c r="R14790"/>
    </row>
    <row r="14791" spans="12:18" x14ac:dyDescent="0.25">
      <c r="L14791" t="s">
        <v>1915</v>
      </c>
      <c r="M14791" t="s">
        <v>9495</v>
      </c>
      <c r="N14791" t="s">
        <v>52054</v>
      </c>
      <c r="O14791" s="76" t="s">
        <v>4356</v>
      </c>
      <c r="P14791" s="82">
        <v>404</v>
      </c>
      <c r="Q14791" s="82" t="s">
        <v>77899</v>
      </c>
      <c r="R14791"/>
    </row>
    <row r="14792" spans="12:18" x14ac:dyDescent="0.25">
      <c r="L14792" t="s">
        <v>1915</v>
      </c>
      <c r="M14792" t="s">
        <v>35182</v>
      </c>
      <c r="N14792" t="s">
        <v>52055</v>
      </c>
      <c r="O14792" s="76" t="s">
        <v>4356</v>
      </c>
      <c r="P14792" s="82">
        <v>394</v>
      </c>
      <c r="Q14792" s="82" t="s">
        <v>77657</v>
      </c>
      <c r="R14792"/>
    </row>
    <row r="14793" spans="12:18" x14ac:dyDescent="0.25">
      <c r="L14793" t="s">
        <v>1915</v>
      </c>
      <c r="M14793" t="s">
        <v>35183</v>
      </c>
      <c r="N14793" t="s">
        <v>52056</v>
      </c>
      <c r="O14793" s="76" t="s">
        <v>4366</v>
      </c>
      <c r="P14793" s="82">
        <v>52</v>
      </c>
      <c r="Q14793" s="82" t="s">
        <v>77658</v>
      </c>
      <c r="R14793"/>
    </row>
    <row r="14794" spans="12:18" x14ac:dyDescent="0.25">
      <c r="L14794" t="s">
        <v>1915</v>
      </c>
      <c r="M14794" t="s">
        <v>9436</v>
      </c>
      <c r="N14794" t="s">
        <v>52057</v>
      </c>
      <c r="O14794" s="76" t="s">
        <v>4366</v>
      </c>
      <c r="P14794" s="82">
        <v>262</v>
      </c>
      <c r="Q14794" s="82" t="s">
        <v>77660</v>
      </c>
      <c r="R14794"/>
    </row>
    <row r="14795" spans="12:18" x14ac:dyDescent="0.25">
      <c r="L14795" t="s">
        <v>1915</v>
      </c>
      <c r="M14795" t="s">
        <v>19959</v>
      </c>
      <c r="N14795" t="s">
        <v>52058</v>
      </c>
      <c r="O14795" s="76" t="s">
        <v>4356</v>
      </c>
      <c r="P14795" s="82">
        <v>642</v>
      </c>
      <c r="Q14795" s="82" t="s">
        <v>77661</v>
      </c>
      <c r="R14795"/>
    </row>
    <row r="14796" spans="12:18" x14ac:dyDescent="0.25">
      <c r="L14796" t="s">
        <v>1915</v>
      </c>
      <c r="M14796" t="s">
        <v>9437</v>
      </c>
      <c r="N14796" t="s">
        <v>52059</v>
      </c>
      <c r="O14796" s="76" t="s">
        <v>4366</v>
      </c>
      <c r="P14796" s="82">
        <v>153</v>
      </c>
      <c r="Q14796" s="82" t="s">
        <v>77663</v>
      </c>
      <c r="R14796"/>
    </row>
    <row r="14797" spans="12:18" x14ac:dyDescent="0.25">
      <c r="L14797" t="s">
        <v>1915</v>
      </c>
      <c r="M14797" t="s">
        <v>9438</v>
      </c>
      <c r="N14797" t="s">
        <v>52060</v>
      </c>
      <c r="O14797" s="76" t="s">
        <v>4356</v>
      </c>
      <c r="P14797" s="82">
        <v>603</v>
      </c>
      <c r="Q14797" s="82" t="s">
        <v>77664</v>
      </c>
      <c r="R14797"/>
    </row>
    <row r="14798" spans="12:18" x14ac:dyDescent="0.25">
      <c r="L14798" t="s">
        <v>1915</v>
      </c>
      <c r="M14798" t="s">
        <v>11714</v>
      </c>
      <c r="N14798" t="s">
        <v>52061</v>
      </c>
      <c r="O14798" s="76" t="s">
        <v>4366</v>
      </c>
      <c r="P14798" s="82">
        <v>103</v>
      </c>
      <c r="Q14798" s="82" t="s">
        <v>77665</v>
      </c>
      <c r="R14798"/>
    </row>
    <row r="14799" spans="12:18" x14ac:dyDescent="0.25">
      <c r="L14799" t="s">
        <v>1915</v>
      </c>
      <c r="M14799" t="s">
        <v>35184</v>
      </c>
      <c r="N14799" t="s">
        <v>104749</v>
      </c>
      <c r="O14799" s="76" t="s">
        <v>4356</v>
      </c>
      <c r="P14799" s="82">
        <v>646</v>
      </c>
      <c r="Q14799" s="82" t="s">
        <v>77668</v>
      </c>
      <c r="R14799"/>
    </row>
    <row r="14800" spans="12:18" x14ac:dyDescent="0.25">
      <c r="L14800" t="s">
        <v>1915</v>
      </c>
      <c r="M14800" t="s">
        <v>9439</v>
      </c>
      <c r="N14800" t="s">
        <v>52062</v>
      </c>
      <c r="O14800" s="76" t="s">
        <v>4356</v>
      </c>
      <c r="P14800" s="82">
        <v>138</v>
      </c>
      <c r="Q14800" s="82" t="s">
        <v>77669</v>
      </c>
      <c r="R14800"/>
    </row>
    <row r="14801" spans="12:18" x14ac:dyDescent="0.25">
      <c r="L14801" t="s">
        <v>1915</v>
      </c>
      <c r="M14801" t="s">
        <v>35185</v>
      </c>
      <c r="N14801" t="s">
        <v>52063</v>
      </c>
      <c r="O14801" s="76" t="s">
        <v>4366</v>
      </c>
      <c r="P14801" s="82">
        <v>324</v>
      </c>
      <c r="Q14801" s="82" t="s">
        <v>77670</v>
      </c>
      <c r="R14801"/>
    </row>
    <row r="14802" spans="12:18" x14ac:dyDescent="0.25">
      <c r="L14802" t="s">
        <v>1915</v>
      </c>
      <c r="M14802" t="s">
        <v>9440</v>
      </c>
      <c r="N14802" t="s">
        <v>52064</v>
      </c>
      <c r="O14802" s="76" t="s">
        <v>4356</v>
      </c>
      <c r="P14802" s="82">
        <v>2437</v>
      </c>
      <c r="Q14802" s="82" t="s">
        <v>77671</v>
      </c>
      <c r="R14802"/>
    </row>
    <row r="14803" spans="12:18" x14ac:dyDescent="0.25">
      <c r="L14803" t="s">
        <v>1915</v>
      </c>
      <c r="M14803" t="s">
        <v>11720</v>
      </c>
      <c r="N14803" t="s">
        <v>52065</v>
      </c>
      <c r="O14803" s="76" t="s">
        <v>4356</v>
      </c>
      <c r="P14803" s="82">
        <v>378</v>
      </c>
      <c r="Q14803" s="82" t="s">
        <v>77672</v>
      </c>
      <c r="R14803"/>
    </row>
    <row r="14804" spans="12:18" x14ac:dyDescent="0.25">
      <c r="L14804" t="s">
        <v>1915</v>
      </c>
      <c r="M14804" t="s">
        <v>11663</v>
      </c>
      <c r="N14804" t="s">
        <v>52066</v>
      </c>
      <c r="O14804" s="76" t="s">
        <v>4366</v>
      </c>
      <c r="P14804" s="82">
        <v>87</v>
      </c>
      <c r="Q14804" s="82" t="s">
        <v>77529</v>
      </c>
      <c r="R14804"/>
    </row>
    <row r="14805" spans="12:18" x14ac:dyDescent="0.25">
      <c r="L14805" t="s">
        <v>1915</v>
      </c>
      <c r="M14805" t="s">
        <v>9425</v>
      </c>
      <c r="N14805" t="s">
        <v>52067</v>
      </c>
      <c r="O14805" s="76" t="s">
        <v>4356</v>
      </c>
      <c r="P14805" s="82">
        <v>1021</v>
      </c>
      <c r="Q14805" s="82" t="s">
        <v>77593</v>
      </c>
      <c r="R14805"/>
    </row>
    <row r="14806" spans="12:18" x14ac:dyDescent="0.25">
      <c r="L14806" t="s">
        <v>1915</v>
      </c>
      <c r="M14806" t="s">
        <v>19949</v>
      </c>
      <c r="N14806" t="s">
        <v>52068</v>
      </c>
      <c r="O14806" s="76" t="s">
        <v>4366</v>
      </c>
      <c r="P14806" s="82">
        <v>204</v>
      </c>
      <c r="Q14806" s="82" t="s">
        <v>77619</v>
      </c>
      <c r="R14806"/>
    </row>
    <row r="14807" spans="12:18" x14ac:dyDescent="0.25">
      <c r="L14807" t="s">
        <v>1915</v>
      </c>
      <c r="M14807" t="s">
        <v>21550</v>
      </c>
      <c r="N14807" t="s">
        <v>52069</v>
      </c>
      <c r="O14807" s="76" t="s">
        <v>4366</v>
      </c>
      <c r="P14807" s="82">
        <v>160</v>
      </c>
      <c r="Q14807" s="82" t="s">
        <v>77632</v>
      </c>
      <c r="R14807"/>
    </row>
    <row r="14808" spans="12:18" x14ac:dyDescent="0.25">
      <c r="L14808" t="s">
        <v>1915</v>
      </c>
      <c r="M14808" t="s">
        <v>11712</v>
      </c>
      <c r="N14808" t="s">
        <v>52070</v>
      </c>
      <c r="O14808" s="76" t="s">
        <v>4366</v>
      </c>
      <c r="P14808" s="82">
        <v>74</v>
      </c>
      <c r="Q14808" s="82" t="s">
        <v>77662</v>
      </c>
      <c r="R14808"/>
    </row>
    <row r="14809" spans="12:18" x14ac:dyDescent="0.25">
      <c r="L14809" t="s">
        <v>1915</v>
      </c>
      <c r="M14809" t="s">
        <v>11716</v>
      </c>
      <c r="N14809" t="s">
        <v>52071</v>
      </c>
      <c r="O14809" s="76" t="s">
        <v>4366</v>
      </c>
      <c r="P14809" s="82">
        <v>81</v>
      </c>
      <c r="Q14809" s="82" t="s">
        <v>77666</v>
      </c>
      <c r="R14809"/>
    </row>
    <row r="14810" spans="12:18" x14ac:dyDescent="0.25">
      <c r="L14810" t="s">
        <v>1915</v>
      </c>
      <c r="M14810" t="s">
        <v>9446</v>
      </c>
      <c r="N14810" t="s">
        <v>52072</v>
      </c>
      <c r="O14810" s="76" t="s">
        <v>4356</v>
      </c>
      <c r="P14810" s="82">
        <v>211</v>
      </c>
      <c r="Q14810" s="82" t="s">
        <v>77686</v>
      </c>
      <c r="R14810"/>
    </row>
    <row r="14811" spans="12:18" x14ac:dyDescent="0.25">
      <c r="L14811" t="s">
        <v>1915</v>
      </c>
      <c r="M14811" t="s">
        <v>35203</v>
      </c>
      <c r="N14811" t="s">
        <v>52073</v>
      </c>
      <c r="O14811" s="76" t="s">
        <v>4366</v>
      </c>
      <c r="P14811" s="82">
        <v>251</v>
      </c>
      <c r="Q14811" s="82" t="s">
        <v>77772</v>
      </c>
      <c r="R14811"/>
    </row>
    <row r="14812" spans="12:18" x14ac:dyDescent="0.25">
      <c r="L14812" t="s">
        <v>1915</v>
      </c>
      <c r="M14812" t="s">
        <v>6604</v>
      </c>
      <c r="N14812" t="s">
        <v>52074</v>
      </c>
      <c r="O14812" s="76" t="s">
        <v>4356</v>
      </c>
      <c r="P14812" s="82">
        <v>241</v>
      </c>
      <c r="Q14812" s="82" t="s">
        <v>77783</v>
      </c>
      <c r="R14812"/>
    </row>
    <row r="14813" spans="12:18" x14ac:dyDescent="0.25">
      <c r="L14813" t="s">
        <v>1915</v>
      </c>
      <c r="M14813" t="s">
        <v>21599</v>
      </c>
      <c r="N14813" t="s">
        <v>52075</v>
      </c>
      <c r="O14813" s="76" t="s">
        <v>4366</v>
      </c>
      <c r="P14813" s="82">
        <v>175</v>
      </c>
      <c r="Q14813" s="82" t="s">
        <v>77886</v>
      </c>
      <c r="R14813"/>
    </row>
    <row r="14814" spans="12:18" x14ac:dyDescent="0.25">
      <c r="L14814" t="s">
        <v>1915</v>
      </c>
      <c r="M14814" t="s">
        <v>11812</v>
      </c>
      <c r="N14814" t="s">
        <v>52076</v>
      </c>
      <c r="O14814" s="76" t="s">
        <v>4356</v>
      </c>
      <c r="P14814" s="82">
        <v>308</v>
      </c>
      <c r="Q14814" s="82" t="s">
        <v>77893</v>
      </c>
      <c r="R14814"/>
    </row>
    <row r="14815" spans="12:18" x14ac:dyDescent="0.25">
      <c r="L14815" t="s">
        <v>1915</v>
      </c>
      <c r="M14815" t="s">
        <v>11822</v>
      </c>
      <c r="N14815" t="s">
        <v>52077</v>
      </c>
      <c r="O14815" s="76" t="s">
        <v>4356</v>
      </c>
      <c r="P14815" s="82">
        <v>89</v>
      </c>
      <c r="Q14815" s="82" t="s">
        <v>77911</v>
      </c>
      <c r="R14815"/>
    </row>
    <row r="14816" spans="12:18" x14ac:dyDescent="0.25">
      <c r="L14816" t="s">
        <v>1915</v>
      </c>
      <c r="M14816" t="s">
        <v>11722</v>
      </c>
      <c r="N14816" t="s">
        <v>52078</v>
      </c>
      <c r="O14816" s="76" t="s">
        <v>4366</v>
      </c>
      <c r="P14816" s="82">
        <v>354</v>
      </c>
      <c r="Q14816" s="82" t="s">
        <v>77673</v>
      </c>
      <c r="R14816"/>
    </row>
    <row r="14817" spans="12:18" x14ac:dyDescent="0.25">
      <c r="L14817" t="s">
        <v>1915</v>
      </c>
      <c r="M14817" t="s">
        <v>35186</v>
      </c>
      <c r="N14817" t="s">
        <v>52079</v>
      </c>
      <c r="O14817" s="76" t="s">
        <v>4366</v>
      </c>
      <c r="P14817" s="82">
        <v>238</v>
      </c>
      <c r="Q14817" s="82" t="s">
        <v>77675</v>
      </c>
      <c r="R14817"/>
    </row>
    <row r="14818" spans="12:18" x14ac:dyDescent="0.25">
      <c r="L14818" t="s">
        <v>1915</v>
      </c>
      <c r="M14818" t="s">
        <v>6359</v>
      </c>
      <c r="N14818" t="s">
        <v>52080</v>
      </c>
      <c r="O14818" s="76" t="s">
        <v>4356</v>
      </c>
      <c r="P14818" s="82">
        <v>150</v>
      </c>
      <c r="Q14818" s="82" t="s">
        <v>77676</v>
      </c>
      <c r="R14818"/>
    </row>
    <row r="14819" spans="12:18" x14ac:dyDescent="0.25">
      <c r="L14819" t="s">
        <v>1915</v>
      </c>
      <c r="M14819" t="s">
        <v>35139</v>
      </c>
      <c r="N14819" t="s">
        <v>52081</v>
      </c>
      <c r="O14819" s="76" t="s">
        <v>4366</v>
      </c>
      <c r="P14819" s="82">
        <v>230</v>
      </c>
      <c r="Q14819" s="82" t="s">
        <v>77444</v>
      </c>
      <c r="R14819"/>
    </row>
    <row r="14820" spans="12:18" x14ac:dyDescent="0.25">
      <c r="L14820" t="s">
        <v>1915</v>
      </c>
      <c r="M14820" t="s">
        <v>19917</v>
      </c>
      <c r="N14820" t="s">
        <v>52082</v>
      </c>
      <c r="O14820" s="76" t="s">
        <v>4366</v>
      </c>
      <c r="P14820" s="82">
        <v>317</v>
      </c>
      <c r="Q14820" s="82" t="s">
        <v>77487</v>
      </c>
      <c r="R14820"/>
    </row>
    <row r="14821" spans="12:18" x14ac:dyDescent="0.25">
      <c r="L14821" t="s">
        <v>1915</v>
      </c>
      <c r="M14821" t="s">
        <v>19924</v>
      </c>
      <c r="N14821" t="s">
        <v>52083</v>
      </c>
      <c r="O14821" s="76" t="s">
        <v>4366</v>
      </c>
      <c r="P14821" s="82">
        <v>96</v>
      </c>
      <c r="Q14821" s="82" t="s">
        <v>77504</v>
      </c>
      <c r="R14821"/>
    </row>
    <row r="14822" spans="12:18" x14ac:dyDescent="0.25">
      <c r="L14822" t="s">
        <v>1915</v>
      </c>
      <c r="M14822" t="s">
        <v>19939</v>
      </c>
      <c r="N14822" t="s">
        <v>52084</v>
      </c>
      <c r="O14822" s="76" t="s">
        <v>4366</v>
      </c>
      <c r="P14822" s="82">
        <v>199</v>
      </c>
      <c r="Q14822" s="82" t="s">
        <v>77585</v>
      </c>
      <c r="R14822"/>
    </row>
    <row r="14823" spans="12:18" x14ac:dyDescent="0.25">
      <c r="L14823" t="s">
        <v>1915</v>
      </c>
      <c r="M14823" t="s">
        <v>35174</v>
      </c>
      <c r="N14823" t="s">
        <v>52085</v>
      </c>
      <c r="O14823" s="76" t="s">
        <v>4366</v>
      </c>
      <c r="P14823" s="82">
        <v>106</v>
      </c>
      <c r="Q14823" s="82" t="s">
        <v>77595</v>
      </c>
      <c r="R14823"/>
    </row>
    <row r="14824" spans="12:18" x14ac:dyDescent="0.25">
      <c r="L14824" t="s">
        <v>1915</v>
      </c>
      <c r="M14824" t="s">
        <v>9427</v>
      </c>
      <c r="N14824" t="s">
        <v>52086</v>
      </c>
      <c r="O14824" s="76" t="s">
        <v>4356</v>
      </c>
      <c r="P14824" s="82">
        <v>260</v>
      </c>
      <c r="Q14824" s="82" t="s">
        <v>77609</v>
      </c>
      <c r="R14824"/>
    </row>
    <row r="14825" spans="12:18" x14ac:dyDescent="0.25">
      <c r="L14825" t="s">
        <v>1915</v>
      </c>
      <c r="M14825" t="s">
        <v>35180</v>
      </c>
      <c r="N14825" t="s">
        <v>52087</v>
      </c>
      <c r="O14825" s="76" t="s">
        <v>4356</v>
      </c>
      <c r="P14825" s="82">
        <v>331</v>
      </c>
      <c r="Q14825" s="82" t="s">
        <v>77652</v>
      </c>
      <c r="R14825"/>
    </row>
    <row r="14826" spans="12:18" x14ac:dyDescent="0.25">
      <c r="L14826" t="s">
        <v>1915</v>
      </c>
      <c r="M14826" t="s">
        <v>9458</v>
      </c>
      <c r="N14826" t="s">
        <v>52088</v>
      </c>
      <c r="O14826" s="76" t="s">
        <v>4366</v>
      </c>
      <c r="P14826" s="82">
        <v>167</v>
      </c>
      <c r="Q14826" s="82" t="s">
        <v>77744</v>
      </c>
      <c r="R14826"/>
    </row>
    <row r="14827" spans="12:18" x14ac:dyDescent="0.25">
      <c r="L14827" t="s">
        <v>1915</v>
      </c>
      <c r="M14827" t="s">
        <v>21573</v>
      </c>
      <c r="N14827" t="s">
        <v>52089</v>
      </c>
      <c r="O14827" s="76" t="s">
        <v>4366</v>
      </c>
      <c r="P14827" s="82">
        <v>91</v>
      </c>
      <c r="Q14827" s="82" t="s">
        <v>77751</v>
      </c>
      <c r="R14827"/>
    </row>
    <row r="14828" spans="12:18" x14ac:dyDescent="0.25">
      <c r="L14828" t="s">
        <v>1915</v>
      </c>
      <c r="M14828" t="s">
        <v>9472</v>
      </c>
      <c r="N14828" t="s">
        <v>52090</v>
      </c>
      <c r="O14828" s="76" t="s">
        <v>4366</v>
      </c>
      <c r="P14828" s="82">
        <v>164</v>
      </c>
      <c r="Q14828" s="82" t="s">
        <v>77786</v>
      </c>
      <c r="R14828"/>
    </row>
    <row r="14829" spans="12:18" x14ac:dyDescent="0.25">
      <c r="L14829" t="s">
        <v>1915</v>
      </c>
      <c r="M14829" t="s">
        <v>19973</v>
      </c>
      <c r="N14829" t="s">
        <v>52091</v>
      </c>
      <c r="O14829" s="76" t="s">
        <v>4366</v>
      </c>
      <c r="P14829" s="82">
        <v>96</v>
      </c>
      <c r="Q14829" s="82" t="s">
        <v>77787</v>
      </c>
      <c r="R14829"/>
    </row>
    <row r="14830" spans="12:18" x14ac:dyDescent="0.25">
      <c r="L14830" t="s">
        <v>1915</v>
      </c>
      <c r="M14830" t="s">
        <v>35206</v>
      </c>
      <c r="N14830" t="s">
        <v>52092</v>
      </c>
      <c r="O14830" s="76" t="s">
        <v>4366</v>
      </c>
      <c r="P14830" s="82">
        <v>52</v>
      </c>
      <c r="Q14830" s="82" t="s">
        <v>77814</v>
      </c>
      <c r="R14830"/>
    </row>
    <row r="14831" spans="12:18" x14ac:dyDescent="0.25">
      <c r="L14831" t="s">
        <v>1915</v>
      </c>
      <c r="M14831" t="s">
        <v>9481</v>
      </c>
      <c r="N14831" t="s">
        <v>52093</v>
      </c>
      <c r="O14831" s="76" t="s">
        <v>4356</v>
      </c>
      <c r="P14831" s="82">
        <v>3630</v>
      </c>
      <c r="Q14831" s="82" t="s">
        <v>77826</v>
      </c>
      <c r="R14831"/>
    </row>
    <row r="14832" spans="12:18" x14ac:dyDescent="0.25">
      <c r="L14832" t="s">
        <v>1915</v>
      </c>
      <c r="M14832" t="s">
        <v>9460</v>
      </c>
      <c r="N14832" t="s">
        <v>52094</v>
      </c>
      <c r="O14832" s="76" t="s">
        <v>4356</v>
      </c>
      <c r="P14832" s="82">
        <v>774</v>
      </c>
      <c r="Q14832" s="82" t="s">
        <v>77748</v>
      </c>
      <c r="R14832"/>
    </row>
    <row r="14833" spans="12:18" x14ac:dyDescent="0.25">
      <c r="L14833" t="s">
        <v>1915</v>
      </c>
      <c r="M14833" t="s">
        <v>9443</v>
      </c>
      <c r="N14833" t="s">
        <v>52095</v>
      </c>
      <c r="O14833" s="76" t="s">
        <v>4366</v>
      </c>
      <c r="P14833" s="82">
        <v>209</v>
      </c>
      <c r="Q14833" s="82" t="s">
        <v>77677</v>
      </c>
      <c r="R14833"/>
    </row>
    <row r="14834" spans="12:18" x14ac:dyDescent="0.25">
      <c r="L14834" t="s">
        <v>1915</v>
      </c>
      <c r="M14834" t="s">
        <v>35187</v>
      </c>
      <c r="N14834" t="s">
        <v>52096</v>
      </c>
      <c r="O14834" s="76" t="s">
        <v>4366</v>
      </c>
      <c r="P14834" s="82">
        <v>166</v>
      </c>
      <c r="Q14834" s="82" t="s">
        <v>77678</v>
      </c>
      <c r="R14834"/>
    </row>
    <row r="14835" spans="12:18" x14ac:dyDescent="0.25">
      <c r="L14835" t="s">
        <v>1915</v>
      </c>
      <c r="M14835" t="s">
        <v>9444</v>
      </c>
      <c r="N14835" t="s">
        <v>52097</v>
      </c>
      <c r="O14835" s="76" t="s">
        <v>4356</v>
      </c>
      <c r="P14835" s="82">
        <v>211</v>
      </c>
      <c r="Q14835" s="82" t="s">
        <v>77679</v>
      </c>
      <c r="R14835"/>
    </row>
    <row r="14836" spans="12:18" x14ac:dyDescent="0.25">
      <c r="L14836" t="s">
        <v>1915</v>
      </c>
      <c r="M14836" t="s">
        <v>9445</v>
      </c>
      <c r="N14836" t="s">
        <v>52098</v>
      </c>
      <c r="O14836" s="76" t="s">
        <v>4356</v>
      </c>
      <c r="P14836" s="82">
        <v>1167</v>
      </c>
      <c r="Q14836" s="82" t="s">
        <v>77680</v>
      </c>
      <c r="R14836"/>
    </row>
    <row r="14837" spans="12:18" x14ac:dyDescent="0.25">
      <c r="L14837" t="s">
        <v>1915</v>
      </c>
      <c r="M14837" t="s">
        <v>35188</v>
      </c>
      <c r="N14837" t="s">
        <v>52099</v>
      </c>
      <c r="O14837" s="76" t="s">
        <v>4366</v>
      </c>
      <c r="P14837" s="82">
        <v>63</v>
      </c>
      <c r="Q14837" s="82" t="s">
        <v>77681</v>
      </c>
      <c r="R14837"/>
    </row>
    <row r="14838" spans="12:18" x14ac:dyDescent="0.25">
      <c r="L14838" t="s">
        <v>1915</v>
      </c>
      <c r="M14838" t="s">
        <v>19960</v>
      </c>
      <c r="N14838" t="s">
        <v>52100</v>
      </c>
      <c r="O14838" s="76" t="s">
        <v>4356</v>
      </c>
      <c r="P14838" s="82">
        <v>505</v>
      </c>
      <c r="Q14838" s="82" t="s">
        <v>77682</v>
      </c>
      <c r="R14838"/>
    </row>
    <row r="14839" spans="12:18" x14ac:dyDescent="0.25">
      <c r="L14839" t="s">
        <v>1915</v>
      </c>
      <c r="M14839" t="s">
        <v>35189</v>
      </c>
      <c r="N14839" t="s">
        <v>52101</v>
      </c>
      <c r="O14839" s="76" t="s">
        <v>4374</v>
      </c>
      <c r="P14839" s="82">
        <v>17291</v>
      </c>
      <c r="Q14839" s="82" t="s">
        <v>77683</v>
      </c>
      <c r="R14839"/>
    </row>
    <row r="14840" spans="12:18" x14ac:dyDescent="0.25">
      <c r="L14840" t="s">
        <v>1915</v>
      </c>
      <c r="M14840" t="s">
        <v>35190</v>
      </c>
      <c r="N14840" t="s">
        <v>52102</v>
      </c>
      <c r="O14840" s="76" t="s">
        <v>4366</v>
      </c>
      <c r="P14840" s="82">
        <v>172</v>
      </c>
      <c r="Q14840" s="82" t="s">
        <v>77684</v>
      </c>
      <c r="R14840"/>
    </row>
    <row r="14841" spans="12:18" x14ac:dyDescent="0.25">
      <c r="L14841" t="s">
        <v>1915</v>
      </c>
      <c r="M14841" t="s">
        <v>21557</v>
      </c>
      <c r="N14841" t="s">
        <v>52103</v>
      </c>
      <c r="O14841" s="76" t="s">
        <v>4366</v>
      </c>
      <c r="P14841" s="82">
        <v>97</v>
      </c>
      <c r="Q14841" s="82" t="s">
        <v>77685</v>
      </c>
      <c r="R14841"/>
    </row>
    <row r="14842" spans="12:18" x14ac:dyDescent="0.25">
      <c r="L14842" t="s">
        <v>1915</v>
      </c>
      <c r="M14842" t="s">
        <v>11726</v>
      </c>
      <c r="N14842" t="s">
        <v>52104</v>
      </c>
      <c r="O14842" s="76" t="s">
        <v>4374</v>
      </c>
      <c r="P14842" s="82">
        <v>974</v>
      </c>
      <c r="Q14842" s="82" t="s">
        <v>77688</v>
      </c>
      <c r="R14842"/>
    </row>
    <row r="14843" spans="12:18" x14ac:dyDescent="0.25">
      <c r="L14843" t="s">
        <v>1915</v>
      </c>
      <c r="M14843" t="s">
        <v>19961</v>
      </c>
      <c r="N14843" t="s">
        <v>52105</v>
      </c>
      <c r="O14843" s="76" t="s">
        <v>4356</v>
      </c>
      <c r="P14843" s="82">
        <v>329</v>
      </c>
      <c r="Q14843" s="82" t="s">
        <v>77689</v>
      </c>
      <c r="R14843"/>
    </row>
    <row r="14844" spans="12:18" x14ac:dyDescent="0.25">
      <c r="L14844" t="s">
        <v>1915</v>
      </c>
      <c r="M14844" t="s">
        <v>35191</v>
      </c>
      <c r="N14844" t="s">
        <v>52106</v>
      </c>
      <c r="O14844" s="76" t="s">
        <v>4366</v>
      </c>
      <c r="P14844" s="82">
        <v>321</v>
      </c>
      <c r="Q14844" s="82" t="s">
        <v>77690</v>
      </c>
      <c r="R14844"/>
    </row>
    <row r="14845" spans="12:18" x14ac:dyDescent="0.25">
      <c r="L14845" t="s">
        <v>1915</v>
      </c>
      <c r="M14845" t="s">
        <v>21558</v>
      </c>
      <c r="N14845" t="s">
        <v>52107</v>
      </c>
      <c r="O14845" s="76" t="s">
        <v>4356</v>
      </c>
      <c r="P14845" s="82">
        <v>454</v>
      </c>
      <c r="Q14845" s="82" t="s">
        <v>77691</v>
      </c>
      <c r="R14845"/>
    </row>
    <row r="14846" spans="12:18" x14ac:dyDescent="0.25">
      <c r="L14846" t="s">
        <v>1915</v>
      </c>
      <c r="M14846" t="s">
        <v>19962</v>
      </c>
      <c r="N14846" t="s">
        <v>52108</v>
      </c>
      <c r="O14846" s="76" t="s">
        <v>4366</v>
      </c>
      <c r="P14846" s="82">
        <v>116</v>
      </c>
      <c r="Q14846" s="82" t="s">
        <v>77692</v>
      </c>
      <c r="R14846"/>
    </row>
    <row r="14847" spans="12:18" x14ac:dyDescent="0.25">
      <c r="L14847" t="s">
        <v>1915</v>
      </c>
      <c r="M14847" t="s">
        <v>4512</v>
      </c>
      <c r="N14847" t="s">
        <v>52109</v>
      </c>
      <c r="O14847" s="76" t="s">
        <v>4366</v>
      </c>
      <c r="P14847" s="82">
        <v>207</v>
      </c>
      <c r="Q14847" s="82" t="s">
        <v>77693</v>
      </c>
      <c r="R14847"/>
    </row>
    <row r="14848" spans="12:18" x14ac:dyDescent="0.25">
      <c r="L14848" t="s">
        <v>1915</v>
      </c>
      <c r="M14848" t="s">
        <v>11727</v>
      </c>
      <c r="N14848" t="s">
        <v>52110</v>
      </c>
      <c r="O14848" s="76" t="s">
        <v>4366</v>
      </c>
      <c r="P14848" s="82">
        <v>90</v>
      </c>
      <c r="Q14848" s="82" t="s">
        <v>77694</v>
      </c>
      <c r="R14848"/>
    </row>
    <row r="14849" spans="12:18" x14ac:dyDescent="0.25">
      <c r="L14849" t="s">
        <v>1915</v>
      </c>
      <c r="M14849" t="s">
        <v>21559</v>
      </c>
      <c r="N14849" t="s">
        <v>52111</v>
      </c>
      <c r="O14849" s="76" t="s">
        <v>4356</v>
      </c>
      <c r="P14849" s="82">
        <v>404</v>
      </c>
      <c r="Q14849" s="82" t="s">
        <v>77695</v>
      </c>
      <c r="R14849"/>
    </row>
    <row r="14850" spans="12:18" x14ac:dyDescent="0.25">
      <c r="L14850" t="s">
        <v>1915</v>
      </c>
      <c r="M14850" t="s">
        <v>21560</v>
      </c>
      <c r="N14850" t="s">
        <v>52112</v>
      </c>
      <c r="O14850" s="76" t="s">
        <v>4366</v>
      </c>
      <c r="P14850" s="82">
        <v>194</v>
      </c>
      <c r="Q14850" s="82" t="s">
        <v>77697</v>
      </c>
      <c r="R14850"/>
    </row>
    <row r="14851" spans="12:18" x14ac:dyDescent="0.25">
      <c r="L14851" t="s">
        <v>1915</v>
      </c>
      <c r="M14851" t="s">
        <v>21561</v>
      </c>
      <c r="N14851" t="s">
        <v>52113</v>
      </c>
      <c r="O14851" s="76" t="s">
        <v>4356</v>
      </c>
      <c r="P14851" s="82">
        <v>143</v>
      </c>
      <c r="Q14851" s="82" t="s">
        <v>77698</v>
      </c>
      <c r="R14851"/>
    </row>
    <row r="14852" spans="12:18" x14ac:dyDescent="0.25">
      <c r="L14852" t="s">
        <v>1915</v>
      </c>
      <c r="M14852" t="s">
        <v>35192</v>
      </c>
      <c r="N14852" t="s">
        <v>52114</v>
      </c>
      <c r="O14852" s="76" t="s">
        <v>4356</v>
      </c>
      <c r="P14852" s="82">
        <v>338</v>
      </c>
      <c r="Q14852" s="82" t="s">
        <v>77699</v>
      </c>
      <c r="R14852"/>
    </row>
    <row r="14853" spans="12:18" x14ac:dyDescent="0.25">
      <c r="L14853" t="s">
        <v>1915</v>
      </c>
      <c r="M14853" t="s">
        <v>9449</v>
      </c>
      <c r="N14853" t="s">
        <v>52115</v>
      </c>
      <c r="O14853" s="76" t="s">
        <v>4366</v>
      </c>
      <c r="P14853" s="82">
        <v>159</v>
      </c>
      <c r="Q14853" s="82" t="s">
        <v>77700</v>
      </c>
      <c r="R14853"/>
    </row>
    <row r="14854" spans="12:18" x14ac:dyDescent="0.25">
      <c r="L14854" t="s">
        <v>1915</v>
      </c>
      <c r="M14854" t="s">
        <v>11729</v>
      </c>
      <c r="N14854" t="s">
        <v>52116</v>
      </c>
      <c r="O14854" s="76" t="s">
        <v>4366</v>
      </c>
      <c r="P14854" s="82">
        <v>56</v>
      </c>
      <c r="Q14854" s="82" t="s">
        <v>77701</v>
      </c>
      <c r="R14854"/>
    </row>
    <row r="14855" spans="12:18" x14ac:dyDescent="0.25">
      <c r="L14855" t="s">
        <v>1915</v>
      </c>
      <c r="M14855" t="s">
        <v>35193</v>
      </c>
      <c r="N14855" t="s">
        <v>52117</v>
      </c>
      <c r="O14855" s="76" t="s">
        <v>4356</v>
      </c>
      <c r="P14855" s="82">
        <v>306</v>
      </c>
      <c r="Q14855" s="82" t="s">
        <v>77702</v>
      </c>
      <c r="R14855"/>
    </row>
    <row r="14856" spans="12:18" x14ac:dyDescent="0.25">
      <c r="L14856" t="s">
        <v>1915</v>
      </c>
      <c r="M14856" t="s">
        <v>11731</v>
      </c>
      <c r="N14856" t="s">
        <v>52118</v>
      </c>
      <c r="O14856" s="76" t="s">
        <v>4366</v>
      </c>
      <c r="P14856" s="82">
        <v>8</v>
      </c>
      <c r="Q14856" s="82" t="s">
        <v>77703</v>
      </c>
      <c r="R14856"/>
    </row>
    <row r="14857" spans="12:18" x14ac:dyDescent="0.25">
      <c r="L14857" t="s">
        <v>1915</v>
      </c>
      <c r="M14857" t="s">
        <v>35194</v>
      </c>
      <c r="N14857" t="s">
        <v>52119</v>
      </c>
      <c r="O14857" s="76" t="s">
        <v>4356</v>
      </c>
      <c r="P14857" s="82">
        <v>583</v>
      </c>
      <c r="Q14857" s="82" t="s">
        <v>77704</v>
      </c>
      <c r="R14857"/>
    </row>
    <row r="14858" spans="12:18" x14ac:dyDescent="0.25">
      <c r="L14858" t="s">
        <v>1915</v>
      </c>
      <c r="M14858" t="s">
        <v>21562</v>
      </c>
      <c r="N14858" t="s">
        <v>52120</v>
      </c>
      <c r="O14858" s="76" t="s">
        <v>4356</v>
      </c>
      <c r="P14858" s="82">
        <v>187</v>
      </c>
      <c r="Q14858" s="82" t="s">
        <v>77705</v>
      </c>
      <c r="R14858"/>
    </row>
    <row r="14859" spans="12:18" x14ac:dyDescent="0.25">
      <c r="L14859" t="s">
        <v>1915</v>
      </c>
      <c r="M14859" t="s">
        <v>35195</v>
      </c>
      <c r="N14859" t="s">
        <v>52121</v>
      </c>
      <c r="O14859" s="76" t="s">
        <v>4356</v>
      </c>
      <c r="P14859" s="82">
        <v>842</v>
      </c>
      <c r="Q14859" s="82" t="s">
        <v>77706</v>
      </c>
      <c r="R14859"/>
    </row>
    <row r="14860" spans="12:18" x14ac:dyDescent="0.25">
      <c r="L14860" t="s">
        <v>1915</v>
      </c>
      <c r="M14860" t="s">
        <v>35196</v>
      </c>
      <c r="N14860" t="s">
        <v>52122</v>
      </c>
      <c r="O14860" s="76" t="s">
        <v>4356</v>
      </c>
      <c r="P14860" s="82">
        <v>420</v>
      </c>
      <c r="Q14860" s="82" t="s">
        <v>77707</v>
      </c>
      <c r="R14860"/>
    </row>
    <row r="14861" spans="12:18" x14ac:dyDescent="0.25">
      <c r="L14861" t="s">
        <v>1915</v>
      </c>
      <c r="M14861" t="s">
        <v>11733</v>
      </c>
      <c r="N14861" t="s">
        <v>52123</v>
      </c>
      <c r="O14861" s="76" t="s">
        <v>4356</v>
      </c>
      <c r="P14861" s="82">
        <v>166</v>
      </c>
      <c r="Q14861" s="82" t="s">
        <v>77708</v>
      </c>
      <c r="R14861"/>
    </row>
    <row r="14862" spans="12:18" x14ac:dyDescent="0.25">
      <c r="L14862" t="s">
        <v>1915</v>
      </c>
      <c r="M14862" t="s">
        <v>35197</v>
      </c>
      <c r="N14862" t="s">
        <v>52124</v>
      </c>
      <c r="O14862" s="76" t="s">
        <v>4366</v>
      </c>
      <c r="P14862" s="82">
        <v>152</v>
      </c>
      <c r="Q14862" s="82" t="s">
        <v>77709</v>
      </c>
      <c r="R14862"/>
    </row>
    <row r="14863" spans="12:18" x14ac:dyDescent="0.25">
      <c r="L14863" t="s">
        <v>1915</v>
      </c>
      <c r="M14863" t="s">
        <v>11736</v>
      </c>
      <c r="N14863" t="s">
        <v>52125</v>
      </c>
      <c r="O14863" s="76" t="s">
        <v>4356</v>
      </c>
      <c r="P14863" s="82">
        <v>819</v>
      </c>
      <c r="Q14863" s="82" t="s">
        <v>77710</v>
      </c>
      <c r="R14863"/>
    </row>
    <row r="14864" spans="12:18" x14ac:dyDescent="0.25">
      <c r="L14864" t="s">
        <v>1915</v>
      </c>
      <c r="M14864" t="s">
        <v>21563</v>
      </c>
      <c r="N14864" t="s">
        <v>52126</v>
      </c>
      <c r="O14864" s="76" t="s">
        <v>4356</v>
      </c>
      <c r="P14864" s="82">
        <v>2099</v>
      </c>
      <c r="Q14864" s="82" t="s">
        <v>77711</v>
      </c>
      <c r="R14864"/>
    </row>
    <row r="14865" spans="12:18" x14ac:dyDescent="0.25">
      <c r="L14865" t="s">
        <v>1915</v>
      </c>
      <c r="M14865" t="s">
        <v>35198</v>
      </c>
      <c r="N14865" t="s">
        <v>52127</v>
      </c>
      <c r="O14865" s="76" t="s">
        <v>4366</v>
      </c>
      <c r="P14865" s="82">
        <v>130</v>
      </c>
      <c r="Q14865" s="82" t="s">
        <v>77712</v>
      </c>
      <c r="R14865"/>
    </row>
    <row r="14866" spans="12:18" x14ac:dyDescent="0.25">
      <c r="L14866" t="s">
        <v>1915</v>
      </c>
      <c r="M14866" t="s">
        <v>11738</v>
      </c>
      <c r="N14866" t="s">
        <v>52128</v>
      </c>
      <c r="O14866" s="76" t="s">
        <v>4356</v>
      </c>
      <c r="P14866" s="82">
        <v>563</v>
      </c>
      <c r="Q14866" s="82" t="s">
        <v>77713</v>
      </c>
      <c r="R14866"/>
    </row>
    <row r="14867" spans="12:18" x14ac:dyDescent="0.25">
      <c r="L14867" t="s">
        <v>1915</v>
      </c>
      <c r="M14867" t="s">
        <v>9450</v>
      </c>
      <c r="N14867" t="s">
        <v>52129</v>
      </c>
      <c r="O14867" s="76" t="s">
        <v>4366</v>
      </c>
      <c r="P14867" s="82">
        <v>105</v>
      </c>
      <c r="Q14867" s="82" t="s">
        <v>77714</v>
      </c>
      <c r="R14867"/>
    </row>
    <row r="14868" spans="12:18" x14ac:dyDescent="0.25">
      <c r="L14868" t="s">
        <v>1915</v>
      </c>
      <c r="M14868" t="s">
        <v>11740</v>
      </c>
      <c r="N14868" t="s">
        <v>52130</v>
      </c>
      <c r="O14868" s="76" t="s">
        <v>4356</v>
      </c>
      <c r="P14868" s="82">
        <v>90</v>
      </c>
      <c r="Q14868" s="82" t="s">
        <v>77715</v>
      </c>
      <c r="R14868"/>
    </row>
    <row r="14869" spans="12:18" x14ac:dyDescent="0.25">
      <c r="L14869" t="s">
        <v>1915</v>
      </c>
      <c r="M14869" t="s">
        <v>21564</v>
      </c>
      <c r="N14869" t="s">
        <v>52131</v>
      </c>
      <c r="O14869" s="76" t="s">
        <v>4356</v>
      </c>
      <c r="P14869" s="82">
        <v>501</v>
      </c>
      <c r="Q14869" s="82" t="s">
        <v>77716</v>
      </c>
      <c r="R14869"/>
    </row>
    <row r="14870" spans="12:18" x14ac:dyDescent="0.25">
      <c r="L14870" t="s">
        <v>1915</v>
      </c>
      <c r="M14870" t="s">
        <v>19964</v>
      </c>
      <c r="N14870" t="s">
        <v>52132</v>
      </c>
      <c r="O14870" s="76" t="s">
        <v>4356</v>
      </c>
      <c r="P14870" s="82">
        <v>124</v>
      </c>
      <c r="Q14870" s="82" t="s">
        <v>77718</v>
      </c>
      <c r="R14870"/>
    </row>
    <row r="14871" spans="12:18" x14ac:dyDescent="0.25">
      <c r="L14871" t="s">
        <v>1915</v>
      </c>
      <c r="M14871" t="s">
        <v>21566</v>
      </c>
      <c r="N14871" t="s">
        <v>52133</v>
      </c>
      <c r="O14871" s="76" t="s">
        <v>4356</v>
      </c>
      <c r="P14871" s="82">
        <v>343</v>
      </c>
      <c r="Q14871" s="82" t="s">
        <v>77720</v>
      </c>
      <c r="R14871"/>
    </row>
    <row r="14872" spans="12:18" x14ac:dyDescent="0.25">
      <c r="L14872" t="s">
        <v>1915</v>
      </c>
      <c r="M14872" t="s">
        <v>9451</v>
      </c>
      <c r="N14872" t="s">
        <v>52134</v>
      </c>
      <c r="O14872" s="76" t="s">
        <v>4366</v>
      </c>
      <c r="P14872" s="82">
        <v>14</v>
      </c>
      <c r="Q14872" s="82" t="s">
        <v>77719</v>
      </c>
      <c r="R14872"/>
    </row>
    <row r="14873" spans="12:18" x14ac:dyDescent="0.25">
      <c r="L14873" t="s">
        <v>1915</v>
      </c>
      <c r="M14873" t="s">
        <v>20230</v>
      </c>
      <c r="N14873" t="s">
        <v>52135</v>
      </c>
      <c r="O14873" s="76" t="s">
        <v>4374</v>
      </c>
      <c r="P14873" s="82">
        <v>422</v>
      </c>
      <c r="Q14873" s="82" t="s">
        <v>77721</v>
      </c>
      <c r="R14873"/>
    </row>
    <row r="14874" spans="12:18" x14ac:dyDescent="0.25">
      <c r="L14874" t="s">
        <v>1915</v>
      </c>
      <c r="M14874" t="s">
        <v>21570</v>
      </c>
      <c r="N14874" t="s">
        <v>52136</v>
      </c>
      <c r="O14874" s="76" t="s">
        <v>4356</v>
      </c>
      <c r="P14874" s="82">
        <v>1265</v>
      </c>
      <c r="Q14874" s="82" t="s">
        <v>77738</v>
      </c>
      <c r="R14874"/>
    </row>
    <row r="14875" spans="12:18" x14ac:dyDescent="0.25">
      <c r="L14875" t="s">
        <v>1915</v>
      </c>
      <c r="M14875" t="s">
        <v>19967</v>
      </c>
      <c r="N14875" t="s">
        <v>52137</v>
      </c>
      <c r="O14875" s="76" t="s">
        <v>4366</v>
      </c>
      <c r="P14875" s="82">
        <v>248</v>
      </c>
      <c r="Q14875" s="82" t="s">
        <v>77739</v>
      </c>
      <c r="R14875"/>
    </row>
    <row r="14876" spans="12:18" x14ac:dyDescent="0.25">
      <c r="L14876" t="s">
        <v>1915</v>
      </c>
      <c r="M14876" t="s">
        <v>9452</v>
      </c>
      <c r="N14876" t="s">
        <v>52138</v>
      </c>
      <c r="O14876" s="76" t="s">
        <v>4366</v>
      </c>
      <c r="P14876" s="82">
        <v>119</v>
      </c>
      <c r="Q14876" s="82" t="s">
        <v>77722</v>
      </c>
      <c r="R14876"/>
    </row>
    <row r="14877" spans="12:18" x14ac:dyDescent="0.25">
      <c r="L14877" t="s">
        <v>1915</v>
      </c>
      <c r="M14877" t="s">
        <v>9453</v>
      </c>
      <c r="N14877" t="s">
        <v>52139</v>
      </c>
      <c r="O14877" s="76" t="s">
        <v>4374</v>
      </c>
      <c r="P14877" s="82">
        <v>437</v>
      </c>
      <c r="Q14877" s="82" t="s">
        <v>77723</v>
      </c>
      <c r="R14877"/>
    </row>
    <row r="14878" spans="12:18" x14ac:dyDescent="0.25">
      <c r="L14878" t="s">
        <v>1915</v>
      </c>
      <c r="M14878" t="s">
        <v>21567</v>
      </c>
      <c r="N14878" t="s">
        <v>52140</v>
      </c>
      <c r="O14878" s="76" t="s">
        <v>4356</v>
      </c>
      <c r="P14878" s="82">
        <v>509</v>
      </c>
      <c r="Q14878" s="82" t="s">
        <v>77724</v>
      </c>
      <c r="R14878"/>
    </row>
    <row r="14879" spans="12:18" x14ac:dyDescent="0.25">
      <c r="L14879" t="s">
        <v>1915</v>
      </c>
      <c r="M14879" t="s">
        <v>11742</v>
      </c>
      <c r="N14879" t="s">
        <v>52141</v>
      </c>
      <c r="O14879" s="76" t="s">
        <v>4356</v>
      </c>
      <c r="P14879" s="82">
        <v>317</v>
      </c>
      <c r="Q14879" s="82" t="s">
        <v>77725</v>
      </c>
      <c r="R14879"/>
    </row>
    <row r="14880" spans="12:18" x14ac:dyDescent="0.25">
      <c r="L14880" t="s">
        <v>1915</v>
      </c>
      <c r="M14880" t="s">
        <v>11744</v>
      </c>
      <c r="N14880" t="s">
        <v>52142</v>
      </c>
      <c r="O14880" s="76" t="s">
        <v>4366</v>
      </c>
      <c r="P14880" s="82">
        <v>156</v>
      </c>
      <c r="Q14880" s="82" t="s">
        <v>77726</v>
      </c>
      <c r="R14880"/>
    </row>
    <row r="14881" spans="12:18" x14ac:dyDescent="0.25">
      <c r="L14881" t="s">
        <v>1915</v>
      </c>
      <c r="M14881" t="s">
        <v>9454</v>
      </c>
      <c r="N14881" t="s">
        <v>52143</v>
      </c>
      <c r="O14881" s="76" t="s">
        <v>4356</v>
      </c>
      <c r="P14881" s="82">
        <v>132</v>
      </c>
      <c r="Q14881" s="82" t="s">
        <v>77727</v>
      </c>
      <c r="R14881"/>
    </row>
    <row r="14882" spans="12:18" x14ac:dyDescent="0.25">
      <c r="L14882" t="s">
        <v>1915</v>
      </c>
      <c r="M14882" t="s">
        <v>19965</v>
      </c>
      <c r="N14882" t="s">
        <v>52144</v>
      </c>
      <c r="O14882" s="76" t="s">
        <v>4366</v>
      </c>
      <c r="P14882" s="82">
        <v>182</v>
      </c>
      <c r="Q14882" s="82" t="s">
        <v>77728</v>
      </c>
      <c r="R14882"/>
    </row>
    <row r="14883" spans="12:18" x14ac:dyDescent="0.25">
      <c r="L14883" t="s">
        <v>1915</v>
      </c>
      <c r="M14883" t="s">
        <v>11746</v>
      </c>
      <c r="N14883" t="s">
        <v>52145</v>
      </c>
      <c r="O14883" s="76" t="s">
        <v>4356</v>
      </c>
      <c r="P14883" s="82">
        <v>359</v>
      </c>
      <c r="Q14883" s="82" t="s">
        <v>77729</v>
      </c>
      <c r="R14883"/>
    </row>
    <row r="14884" spans="12:18" x14ac:dyDescent="0.25">
      <c r="L14884" t="s">
        <v>1915</v>
      </c>
      <c r="M14884" t="s">
        <v>11748</v>
      </c>
      <c r="N14884" t="s">
        <v>52146</v>
      </c>
      <c r="O14884" s="76" t="s">
        <v>4356</v>
      </c>
      <c r="P14884" s="82">
        <v>254</v>
      </c>
      <c r="Q14884" s="82" t="s">
        <v>77730</v>
      </c>
      <c r="R14884"/>
    </row>
    <row r="14885" spans="12:18" x14ac:dyDescent="0.25">
      <c r="L14885" t="s">
        <v>1915</v>
      </c>
      <c r="M14885" t="s">
        <v>21568</v>
      </c>
      <c r="N14885" t="s">
        <v>52147</v>
      </c>
      <c r="O14885" s="76" t="s">
        <v>4356</v>
      </c>
      <c r="P14885" s="82">
        <v>199</v>
      </c>
      <c r="Q14885" s="82" t="s">
        <v>77731</v>
      </c>
      <c r="R14885"/>
    </row>
    <row r="14886" spans="12:18" x14ac:dyDescent="0.25">
      <c r="L14886" t="s">
        <v>1915</v>
      </c>
      <c r="M14886" t="s">
        <v>9435</v>
      </c>
      <c r="N14886" t="s">
        <v>52148</v>
      </c>
      <c r="O14886" s="76" t="s">
        <v>4366</v>
      </c>
      <c r="P14886" s="82">
        <v>246</v>
      </c>
      <c r="Q14886" s="82" t="s">
        <v>77659</v>
      </c>
      <c r="R14886"/>
    </row>
    <row r="14887" spans="12:18" x14ac:dyDescent="0.25">
      <c r="L14887" t="s">
        <v>1915</v>
      </c>
      <c r="M14887" t="s">
        <v>35199</v>
      </c>
      <c r="N14887" t="s">
        <v>52149</v>
      </c>
      <c r="O14887" s="76" t="s">
        <v>4366</v>
      </c>
      <c r="P14887" s="82">
        <v>31</v>
      </c>
      <c r="Q14887" s="82" t="s">
        <v>77732</v>
      </c>
      <c r="R14887"/>
    </row>
    <row r="14888" spans="12:18" x14ac:dyDescent="0.25">
      <c r="L14888" t="s">
        <v>1915</v>
      </c>
      <c r="M14888" t="s">
        <v>21569</v>
      </c>
      <c r="N14888" t="s">
        <v>52150</v>
      </c>
      <c r="O14888" s="76" t="s">
        <v>4366</v>
      </c>
      <c r="P14888" s="82">
        <v>176</v>
      </c>
      <c r="Q14888" s="82" t="s">
        <v>77733</v>
      </c>
      <c r="R14888"/>
    </row>
    <row r="14889" spans="12:18" x14ac:dyDescent="0.25">
      <c r="L14889" t="s">
        <v>1915</v>
      </c>
      <c r="M14889" t="s">
        <v>35200</v>
      </c>
      <c r="N14889" t="s">
        <v>52151</v>
      </c>
      <c r="O14889" s="76" t="s">
        <v>4366</v>
      </c>
      <c r="P14889" s="82">
        <v>197</v>
      </c>
      <c r="Q14889" s="82" t="s">
        <v>77734</v>
      </c>
      <c r="R14889"/>
    </row>
    <row r="14890" spans="12:18" x14ac:dyDescent="0.25">
      <c r="L14890" t="s">
        <v>1915</v>
      </c>
      <c r="M14890" t="s">
        <v>19966</v>
      </c>
      <c r="N14890" t="s">
        <v>52152</v>
      </c>
      <c r="O14890" s="76" t="s">
        <v>4374</v>
      </c>
      <c r="P14890" s="82">
        <v>3036</v>
      </c>
      <c r="Q14890" s="82" t="s">
        <v>77735</v>
      </c>
      <c r="R14890"/>
    </row>
    <row r="14891" spans="12:18" x14ac:dyDescent="0.25">
      <c r="L14891" t="s">
        <v>1915</v>
      </c>
      <c r="M14891" t="s">
        <v>9455</v>
      </c>
      <c r="N14891" t="s">
        <v>52153</v>
      </c>
      <c r="O14891" s="76" t="s">
        <v>4366</v>
      </c>
      <c r="P14891" s="82">
        <v>90</v>
      </c>
      <c r="Q14891" s="82" t="s">
        <v>77736</v>
      </c>
      <c r="R14891"/>
    </row>
    <row r="14892" spans="12:18" x14ac:dyDescent="0.25">
      <c r="L14892" t="s">
        <v>1915</v>
      </c>
      <c r="M14892" t="s">
        <v>13599</v>
      </c>
      <c r="N14892" t="s">
        <v>52154</v>
      </c>
      <c r="O14892" s="76" t="s">
        <v>4356</v>
      </c>
      <c r="P14892" s="82">
        <v>492</v>
      </c>
      <c r="Q14892" s="82" t="s">
        <v>77737</v>
      </c>
      <c r="R14892"/>
    </row>
    <row r="14893" spans="12:18" x14ac:dyDescent="0.25">
      <c r="L14893" t="s">
        <v>1915</v>
      </c>
      <c r="M14893" t="s">
        <v>9456</v>
      </c>
      <c r="N14893" t="s">
        <v>52155</v>
      </c>
      <c r="O14893" s="76" t="s">
        <v>4374</v>
      </c>
      <c r="P14893" s="82">
        <v>2292</v>
      </c>
      <c r="Q14893" s="82" t="s">
        <v>77740</v>
      </c>
      <c r="R14893"/>
    </row>
    <row r="14894" spans="12:18" x14ac:dyDescent="0.25">
      <c r="L14894" t="s">
        <v>1915</v>
      </c>
      <c r="M14894" t="s">
        <v>9457</v>
      </c>
      <c r="N14894" t="s">
        <v>52156</v>
      </c>
      <c r="O14894" s="76" t="s">
        <v>4356</v>
      </c>
      <c r="P14894" s="82">
        <v>1101</v>
      </c>
      <c r="Q14894" s="82" t="s">
        <v>77742</v>
      </c>
      <c r="R14894"/>
    </row>
    <row r="14895" spans="12:18" x14ac:dyDescent="0.25">
      <c r="L14895" t="s">
        <v>1915</v>
      </c>
      <c r="M14895" t="s">
        <v>21571</v>
      </c>
      <c r="N14895" t="s">
        <v>52157</v>
      </c>
      <c r="O14895" s="76" t="s">
        <v>4366</v>
      </c>
      <c r="P14895" s="82">
        <v>89</v>
      </c>
      <c r="Q14895" s="82" t="s">
        <v>77743</v>
      </c>
      <c r="R14895"/>
    </row>
    <row r="14896" spans="12:18" x14ac:dyDescent="0.25">
      <c r="L14896" t="s">
        <v>1915</v>
      </c>
      <c r="M14896" t="s">
        <v>9459</v>
      </c>
      <c r="N14896" t="s">
        <v>52158</v>
      </c>
      <c r="O14896" s="76" t="s">
        <v>4366</v>
      </c>
      <c r="P14896" s="82">
        <v>132</v>
      </c>
      <c r="Q14896" s="82" t="s">
        <v>77745</v>
      </c>
      <c r="R14896"/>
    </row>
    <row r="14897" spans="12:18" x14ac:dyDescent="0.25">
      <c r="L14897" t="s">
        <v>1915</v>
      </c>
      <c r="M14897" t="s">
        <v>35201</v>
      </c>
      <c r="N14897" t="s">
        <v>52159</v>
      </c>
      <c r="O14897" s="76" t="s">
        <v>4366</v>
      </c>
      <c r="P14897" s="82">
        <v>72</v>
      </c>
      <c r="Q14897" s="82" t="s">
        <v>77746</v>
      </c>
      <c r="R14897"/>
    </row>
    <row r="14898" spans="12:18" x14ac:dyDescent="0.25">
      <c r="L14898" t="s">
        <v>1915</v>
      </c>
      <c r="M14898" t="s">
        <v>21572</v>
      </c>
      <c r="N14898" t="s">
        <v>52160</v>
      </c>
      <c r="O14898" s="76" t="s">
        <v>4366</v>
      </c>
      <c r="P14898" s="82">
        <v>171</v>
      </c>
      <c r="Q14898" s="82" t="s">
        <v>77747</v>
      </c>
      <c r="R14898"/>
    </row>
    <row r="14899" spans="12:18" x14ac:dyDescent="0.25">
      <c r="L14899" t="s">
        <v>1915</v>
      </c>
      <c r="M14899" t="s">
        <v>9461</v>
      </c>
      <c r="N14899" t="s">
        <v>52161</v>
      </c>
      <c r="O14899" s="76" t="s">
        <v>4356</v>
      </c>
      <c r="P14899" s="82">
        <v>519</v>
      </c>
      <c r="Q14899" s="82" t="s">
        <v>77749</v>
      </c>
      <c r="R14899"/>
    </row>
    <row r="14900" spans="12:18" x14ac:dyDescent="0.25">
      <c r="L14900" t="s">
        <v>1915</v>
      </c>
      <c r="M14900" t="s">
        <v>9410</v>
      </c>
      <c r="N14900" t="s">
        <v>52162</v>
      </c>
      <c r="O14900" s="76" t="s">
        <v>4356</v>
      </c>
      <c r="P14900" s="82">
        <v>806</v>
      </c>
      <c r="Q14900" s="82" t="s">
        <v>77538</v>
      </c>
      <c r="R14900"/>
    </row>
    <row r="14901" spans="12:18" x14ac:dyDescent="0.25">
      <c r="L14901" t="s">
        <v>1915</v>
      </c>
      <c r="M14901" t="s">
        <v>9462</v>
      </c>
      <c r="N14901" t="s">
        <v>52163</v>
      </c>
      <c r="O14901" s="76" t="s">
        <v>4366</v>
      </c>
      <c r="P14901" s="82">
        <v>46</v>
      </c>
      <c r="Q14901" s="82" t="s">
        <v>77750</v>
      </c>
      <c r="R14901"/>
    </row>
    <row r="14902" spans="12:18" x14ac:dyDescent="0.25">
      <c r="L14902" t="s">
        <v>1915</v>
      </c>
      <c r="M14902" t="s">
        <v>11752</v>
      </c>
      <c r="N14902" t="s">
        <v>52164</v>
      </c>
      <c r="O14902" s="76" t="s">
        <v>4356</v>
      </c>
      <c r="P14902" s="82">
        <v>545</v>
      </c>
      <c r="Q14902" s="82" t="s">
        <v>77752</v>
      </c>
      <c r="R14902"/>
    </row>
    <row r="14903" spans="12:18" x14ac:dyDescent="0.25">
      <c r="L14903" t="s">
        <v>1915</v>
      </c>
      <c r="M14903" t="s">
        <v>11754</v>
      </c>
      <c r="N14903" t="s">
        <v>52165</v>
      </c>
      <c r="O14903" s="76" t="s">
        <v>4356</v>
      </c>
      <c r="P14903" s="82">
        <v>87</v>
      </c>
      <c r="Q14903" s="82" t="s">
        <v>77753</v>
      </c>
      <c r="R14903"/>
    </row>
    <row r="14904" spans="12:18" x14ac:dyDescent="0.25">
      <c r="L14904" t="s">
        <v>1915</v>
      </c>
      <c r="M14904" t="s">
        <v>9463</v>
      </c>
      <c r="N14904" t="s">
        <v>52166</v>
      </c>
      <c r="O14904" s="76" t="s">
        <v>4366</v>
      </c>
      <c r="P14904" s="82">
        <v>281</v>
      </c>
      <c r="Q14904" s="82" t="s">
        <v>77754</v>
      </c>
      <c r="R14904"/>
    </row>
    <row r="14905" spans="12:18" x14ac:dyDescent="0.25">
      <c r="L14905" t="s">
        <v>1915</v>
      </c>
      <c r="M14905" t="s">
        <v>9464</v>
      </c>
      <c r="N14905" t="s">
        <v>52167</v>
      </c>
      <c r="O14905" s="76" t="s">
        <v>4356</v>
      </c>
      <c r="P14905" s="82">
        <v>205</v>
      </c>
      <c r="Q14905" s="82" t="s">
        <v>77755</v>
      </c>
      <c r="R14905"/>
    </row>
    <row r="14906" spans="12:18" x14ac:dyDescent="0.25">
      <c r="L14906" t="s">
        <v>1915</v>
      </c>
      <c r="M14906" t="s">
        <v>11756</v>
      </c>
      <c r="N14906" t="s">
        <v>52168</v>
      </c>
      <c r="O14906" s="76" t="s">
        <v>4356</v>
      </c>
      <c r="P14906" s="82">
        <v>574</v>
      </c>
      <c r="Q14906" s="82" t="s">
        <v>77756</v>
      </c>
      <c r="R14906"/>
    </row>
    <row r="14907" spans="12:18" x14ac:dyDescent="0.25">
      <c r="L14907" t="s">
        <v>1915</v>
      </c>
      <c r="M14907" t="s">
        <v>9465</v>
      </c>
      <c r="N14907" t="s">
        <v>52169</v>
      </c>
      <c r="O14907" s="76" t="s">
        <v>4356</v>
      </c>
      <c r="P14907" s="82">
        <v>295</v>
      </c>
      <c r="Q14907" s="82" t="s">
        <v>77757</v>
      </c>
      <c r="R14907"/>
    </row>
    <row r="14908" spans="12:18" x14ac:dyDescent="0.25">
      <c r="L14908" t="s">
        <v>1915</v>
      </c>
      <c r="M14908" t="s">
        <v>11758</v>
      </c>
      <c r="N14908" t="s">
        <v>52170</v>
      </c>
      <c r="O14908" s="76" t="s">
        <v>4356</v>
      </c>
      <c r="P14908" s="82">
        <v>437</v>
      </c>
      <c r="Q14908" s="82" t="s">
        <v>77758</v>
      </c>
      <c r="R14908"/>
    </row>
    <row r="14909" spans="12:18" x14ac:dyDescent="0.25">
      <c r="L14909" t="s">
        <v>1915</v>
      </c>
      <c r="M14909" t="s">
        <v>9466</v>
      </c>
      <c r="N14909" t="s">
        <v>52171</v>
      </c>
      <c r="O14909" s="76" t="s">
        <v>4366</v>
      </c>
      <c r="P14909" s="82">
        <v>198</v>
      </c>
      <c r="Q14909" s="82" t="s">
        <v>77759</v>
      </c>
      <c r="R14909"/>
    </row>
    <row r="14910" spans="12:18" x14ac:dyDescent="0.25">
      <c r="L14910" t="s">
        <v>1915</v>
      </c>
      <c r="M14910" t="s">
        <v>21574</v>
      </c>
      <c r="N14910" t="s">
        <v>52172</v>
      </c>
      <c r="O14910" s="76" t="s">
        <v>4366</v>
      </c>
      <c r="P14910" s="82">
        <v>65</v>
      </c>
      <c r="Q14910" s="82" t="s">
        <v>77760</v>
      </c>
      <c r="R14910"/>
    </row>
    <row r="14911" spans="12:18" x14ac:dyDescent="0.25">
      <c r="L14911" t="s">
        <v>1915</v>
      </c>
      <c r="M14911" t="s">
        <v>19969</v>
      </c>
      <c r="N14911" t="s">
        <v>52173</v>
      </c>
      <c r="O14911" s="76" t="s">
        <v>4366</v>
      </c>
      <c r="P14911" s="82">
        <v>72</v>
      </c>
      <c r="Q14911" s="82" t="s">
        <v>77761</v>
      </c>
      <c r="R14911"/>
    </row>
    <row r="14912" spans="12:18" x14ac:dyDescent="0.25">
      <c r="L14912" t="s">
        <v>1915</v>
      </c>
      <c r="M14912" t="s">
        <v>11760</v>
      </c>
      <c r="N14912" t="s">
        <v>52174</v>
      </c>
      <c r="O14912" s="76" t="s">
        <v>4356</v>
      </c>
      <c r="P14912" s="82">
        <v>1121</v>
      </c>
      <c r="Q14912" s="82" t="s">
        <v>77762</v>
      </c>
      <c r="R14912"/>
    </row>
    <row r="14913" spans="12:18" x14ac:dyDescent="0.25">
      <c r="L14913" t="s">
        <v>1915</v>
      </c>
      <c r="M14913" t="s">
        <v>11762</v>
      </c>
      <c r="N14913" t="s">
        <v>52175</v>
      </c>
      <c r="O14913" s="76" t="s">
        <v>4356</v>
      </c>
      <c r="P14913" s="82">
        <v>1596</v>
      </c>
      <c r="Q14913" s="82" t="s">
        <v>77763</v>
      </c>
      <c r="R14913"/>
    </row>
    <row r="14914" spans="12:18" x14ac:dyDescent="0.25">
      <c r="L14914" t="s">
        <v>1915</v>
      </c>
      <c r="M14914" t="s">
        <v>11765</v>
      </c>
      <c r="N14914" t="s">
        <v>52176</v>
      </c>
      <c r="O14914" s="76" t="s">
        <v>4356</v>
      </c>
      <c r="P14914" s="82">
        <v>375</v>
      </c>
      <c r="Q14914" s="82" t="s">
        <v>77764</v>
      </c>
      <c r="R14914"/>
    </row>
    <row r="14915" spans="12:18" x14ac:dyDescent="0.25">
      <c r="L14915" t="s">
        <v>1915</v>
      </c>
      <c r="M14915" t="s">
        <v>35202</v>
      </c>
      <c r="N14915" t="s">
        <v>52177</v>
      </c>
      <c r="O14915" s="76" t="s">
        <v>4356</v>
      </c>
      <c r="P14915" s="82">
        <v>369</v>
      </c>
      <c r="Q14915" s="82" t="s">
        <v>77765</v>
      </c>
      <c r="R14915"/>
    </row>
    <row r="14916" spans="12:18" x14ac:dyDescent="0.25">
      <c r="L14916" t="s">
        <v>1915</v>
      </c>
      <c r="M14916" t="s">
        <v>21575</v>
      </c>
      <c r="N14916" t="s">
        <v>52178</v>
      </c>
      <c r="O14916" s="76" t="s">
        <v>4356</v>
      </c>
      <c r="P14916" s="82">
        <v>140</v>
      </c>
      <c r="Q14916" s="82" t="s">
        <v>77766</v>
      </c>
      <c r="R14916"/>
    </row>
    <row r="14917" spans="12:18" x14ac:dyDescent="0.25">
      <c r="L14917" t="s">
        <v>1915</v>
      </c>
      <c r="M14917" t="s">
        <v>9467</v>
      </c>
      <c r="N14917" t="s">
        <v>52179</v>
      </c>
      <c r="O14917" s="76" t="s">
        <v>4356</v>
      </c>
      <c r="P14917" s="82">
        <v>233</v>
      </c>
      <c r="Q14917" s="82" t="s">
        <v>77767</v>
      </c>
      <c r="R14917"/>
    </row>
    <row r="14918" spans="12:18" x14ac:dyDescent="0.25">
      <c r="L14918" t="s">
        <v>1915</v>
      </c>
      <c r="M14918" t="s">
        <v>11767</v>
      </c>
      <c r="N14918" t="s">
        <v>52180</v>
      </c>
      <c r="O14918" s="76" t="s">
        <v>4356</v>
      </c>
      <c r="P14918" s="82">
        <v>324</v>
      </c>
      <c r="Q14918" s="82" t="s">
        <v>77768</v>
      </c>
      <c r="R14918"/>
    </row>
    <row r="14919" spans="12:18" x14ac:dyDescent="0.25">
      <c r="L14919" t="s">
        <v>1915</v>
      </c>
      <c r="M14919" t="s">
        <v>21576</v>
      </c>
      <c r="N14919" t="s">
        <v>52181</v>
      </c>
      <c r="O14919" s="76" t="s">
        <v>4356</v>
      </c>
      <c r="P14919" s="82">
        <v>230</v>
      </c>
      <c r="Q14919" s="82" t="s">
        <v>77769</v>
      </c>
      <c r="R14919"/>
    </row>
    <row r="14920" spans="12:18" x14ac:dyDescent="0.25">
      <c r="L14920" t="s">
        <v>1915</v>
      </c>
      <c r="M14920" t="s">
        <v>9468</v>
      </c>
      <c r="N14920" t="s">
        <v>52182</v>
      </c>
      <c r="O14920" s="76" t="s">
        <v>4356</v>
      </c>
      <c r="P14920" s="82">
        <v>483</v>
      </c>
      <c r="Q14920" s="82" t="s">
        <v>77770</v>
      </c>
      <c r="R14920"/>
    </row>
    <row r="14921" spans="12:18" x14ac:dyDescent="0.25">
      <c r="L14921" t="s">
        <v>1915</v>
      </c>
      <c r="M14921" t="s">
        <v>21577</v>
      </c>
      <c r="N14921" t="s">
        <v>52183</v>
      </c>
      <c r="O14921" s="76" t="s">
        <v>4356</v>
      </c>
      <c r="P14921" s="82">
        <v>974</v>
      </c>
      <c r="Q14921" s="82" t="s">
        <v>77771</v>
      </c>
      <c r="R14921"/>
    </row>
    <row r="14922" spans="12:18" x14ac:dyDescent="0.25">
      <c r="L14922" t="s">
        <v>1915</v>
      </c>
      <c r="M14922" t="s">
        <v>9469</v>
      </c>
      <c r="N14922" t="s">
        <v>52184</v>
      </c>
      <c r="O14922" s="76" t="s">
        <v>4356</v>
      </c>
      <c r="P14922" s="82">
        <v>345</v>
      </c>
      <c r="Q14922" s="82" t="s">
        <v>77773</v>
      </c>
      <c r="R14922"/>
    </row>
    <row r="14923" spans="12:18" x14ac:dyDescent="0.25">
      <c r="L14923" t="s">
        <v>1915</v>
      </c>
      <c r="M14923" t="s">
        <v>19970</v>
      </c>
      <c r="N14923" t="s">
        <v>52185</v>
      </c>
      <c r="O14923" s="76" t="s">
        <v>4356</v>
      </c>
      <c r="P14923" s="82">
        <v>140</v>
      </c>
      <c r="Q14923" s="82" t="s">
        <v>77774</v>
      </c>
      <c r="R14923"/>
    </row>
    <row r="14924" spans="12:18" x14ac:dyDescent="0.25">
      <c r="L14924" t="s">
        <v>1915</v>
      </c>
      <c r="M14924" t="s">
        <v>9470</v>
      </c>
      <c r="N14924" t="s">
        <v>52186</v>
      </c>
      <c r="O14924" s="76" t="s">
        <v>4366</v>
      </c>
      <c r="P14924" s="82">
        <v>127</v>
      </c>
      <c r="Q14924" s="82" t="s">
        <v>77775</v>
      </c>
      <c r="R14924"/>
    </row>
    <row r="14925" spans="12:18" x14ac:dyDescent="0.25">
      <c r="L14925" t="s">
        <v>1915</v>
      </c>
      <c r="M14925" t="s">
        <v>19971</v>
      </c>
      <c r="N14925" t="s">
        <v>52187</v>
      </c>
      <c r="O14925" s="76" t="s">
        <v>4374</v>
      </c>
      <c r="P14925" s="82">
        <v>1523</v>
      </c>
      <c r="Q14925" s="82" t="s">
        <v>77776</v>
      </c>
      <c r="R14925"/>
    </row>
    <row r="14926" spans="12:18" x14ac:dyDescent="0.25">
      <c r="L14926" t="s">
        <v>1915</v>
      </c>
      <c r="M14926" t="s">
        <v>11768</v>
      </c>
      <c r="N14926" t="s">
        <v>52188</v>
      </c>
      <c r="O14926" s="76" t="s">
        <v>4356</v>
      </c>
      <c r="P14926" s="82">
        <v>320</v>
      </c>
      <c r="Q14926" s="82" t="s">
        <v>77777</v>
      </c>
      <c r="R14926"/>
    </row>
    <row r="14927" spans="12:18" x14ac:dyDescent="0.25">
      <c r="L14927" t="s">
        <v>1915</v>
      </c>
      <c r="M14927" t="s">
        <v>19972</v>
      </c>
      <c r="N14927" t="s">
        <v>52189</v>
      </c>
      <c r="O14927" s="76" t="s">
        <v>4356</v>
      </c>
      <c r="P14927" s="82">
        <v>1093</v>
      </c>
      <c r="Q14927" s="82" t="s">
        <v>77779</v>
      </c>
      <c r="R14927"/>
    </row>
    <row r="14928" spans="12:18" x14ac:dyDescent="0.25">
      <c r="L14928" t="s">
        <v>1915</v>
      </c>
      <c r="M14928" t="s">
        <v>35204</v>
      </c>
      <c r="N14928" t="s">
        <v>52190</v>
      </c>
      <c r="O14928" s="76" t="s">
        <v>4366</v>
      </c>
      <c r="P14928" s="82">
        <v>101</v>
      </c>
      <c r="Q14928" s="82" t="s">
        <v>77780</v>
      </c>
      <c r="R14928"/>
    </row>
    <row r="14929" spans="12:18" x14ac:dyDescent="0.25">
      <c r="L14929" t="s">
        <v>1915</v>
      </c>
      <c r="M14929" t="s">
        <v>11772</v>
      </c>
      <c r="N14929" t="s">
        <v>52191</v>
      </c>
      <c r="O14929" s="76" t="s">
        <v>4366</v>
      </c>
      <c r="P14929" s="82">
        <v>58</v>
      </c>
      <c r="Q14929" s="82" t="s">
        <v>77781</v>
      </c>
      <c r="R14929"/>
    </row>
    <row r="14930" spans="12:18" x14ac:dyDescent="0.25">
      <c r="L14930" t="s">
        <v>1915</v>
      </c>
      <c r="M14930" t="s">
        <v>21578</v>
      </c>
      <c r="N14930" t="s">
        <v>52192</v>
      </c>
      <c r="O14930" s="76" t="s">
        <v>4366</v>
      </c>
      <c r="P14930" s="82">
        <v>198</v>
      </c>
      <c r="Q14930" s="82" t="s">
        <v>77782</v>
      </c>
      <c r="R14930"/>
    </row>
    <row r="14931" spans="12:18" x14ac:dyDescent="0.25">
      <c r="L14931" t="s">
        <v>1915</v>
      </c>
      <c r="M14931" t="s">
        <v>9471</v>
      </c>
      <c r="N14931" t="s">
        <v>52193</v>
      </c>
      <c r="O14931" s="76" t="s">
        <v>4356</v>
      </c>
      <c r="P14931" s="82">
        <v>528</v>
      </c>
      <c r="Q14931" s="82" t="s">
        <v>77784</v>
      </c>
      <c r="R14931"/>
    </row>
    <row r="14932" spans="12:18" x14ac:dyDescent="0.25">
      <c r="L14932" t="s">
        <v>1915</v>
      </c>
      <c r="M14932" t="s">
        <v>21579</v>
      </c>
      <c r="N14932" t="s">
        <v>52194</v>
      </c>
      <c r="O14932" s="76" t="s">
        <v>4366</v>
      </c>
      <c r="P14932" s="82">
        <v>107</v>
      </c>
      <c r="Q14932" s="82" t="s">
        <v>77785</v>
      </c>
      <c r="R14932"/>
    </row>
    <row r="14933" spans="12:18" x14ac:dyDescent="0.25">
      <c r="L14933" t="s">
        <v>1915</v>
      </c>
      <c r="M14933" t="s">
        <v>19974</v>
      </c>
      <c r="N14933" t="s">
        <v>52195</v>
      </c>
      <c r="O14933" s="76" t="s">
        <v>4366</v>
      </c>
      <c r="P14933" s="82">
        <v>218</v>
      </c>
      <c r="Q14933" s="82" t="s">
        <v>77788</v>
      </c>
      <c r="R14933"/>
    </row>
    <row r="14934" spans="12:18" x14ac:dyDescent="0.25">
      <c r="L14934" t="s">
        <v>1915</v>
      </c>
      <c r="M14934" t="s">
        <v>9473</v>
      </c>
      <c r="N14934" t="s">
        <v>52196</v>
      </c>
      <c r="O14934" s="76" t="s">
        <v>4366</v>
      </c>
      <c r="P14934" s="82">
        <v>62</v>
      </c>
      <c r="Q14934" s="82" t="s">
        <v>77789</v>
      </c>
      <c r="R14934"/>
    </row>
    <row r="14935" spans="12:18" x14ac:dyDescent="0.25">
      <c r="L14935" t="s">
        <v>1915</v>
      </c>
      <c r="M14935" t="s">
        <v>21580</v>
      </c>
      <c r="N14935" t="s">
        <v>52197</v>
      </c>
      <c r="O14935" s="76" t="s">
        <v>4366</v>
      </c>
      <c r="P14935" s="82">
        <v>25</v>
      </c>
      <c r="Q14935" s="82" t="s">
        <v>77790</v>
      </c>
      <c r="R14935"/>
    </row>
    <row r="14936" spans="12:18" x14ac:dyDescent="0.25">
      <c r="L14936" t="s">
        <v>1915</v>
      </c>
      <c r="M14936" t="s">
        <v>21581</v>
      </c>
      <c r="N14936" t="s">
        <v>52198</v>
      </c>
      <c r="O14936" s="76" t="s">
        <v>4356</v>
      </c>
      <c r="P14936" s="82">
        <v>429</v>
      </c>
      <c r="Q14936" s="82" t="s">
        <v>77791</v>
      </c>
      <c r="R14936"/>
    </row>
    <row r="14937" spans="12:18" x14ac:dyDescent="0.25">
      <c r="L14937" t="s">
        <v>1915</v>
      </c>
      <c r="M14937" t="s">
        <v>21582</v>
      </c>
      <c r="N14937" t="s">
        <v>52199</v>
      </c>
      <c r="O14937" s="76" t="s">
        <v>4366</v>
      </c>
      <c r="P14937" s="82">
        <v>103</v>
      </c>
      <c r="Q14937" s="82" t="s">
        <v>77792</v>
      </c>
      <c r="R14937"/>
    </row>
    <row r="14938" spans="12:18" x14ac:dyDescent="0.25">
      <c r="L14938" t="s">
        <v>1915</v>
      </c>
      <c r="M14938" t="s">
        <v>21583</v>
      </c>
      <c r="N14938" t="s">
        <v>52200</v>
      </c>
      <c r="O14938" s="76" t="s">
        <v>4356</v>
      </c>
      <c r="P14938" s="82">
        <v>333</v>
      </c>
      <c r="Q14938" s="82" t="s">
        <v>77793</v>
      </c>
      <c r="R14938"/>
    </row>
    <row r="14939" spans="12:18" x14ac:dyDescent="0.25">
      <c r="L14939" t="s">
        <v>1915</v>
      </c>
      <c r="M14939" t="s">
        <v>19975</v>
      </c>
      <c r="N14939" t="s">
        <v>52201</v>
      </c>
      <c r="O14939" s="76" t="s">
        <v>4366</v>
      </c>
      <c r="P14939" s="82">
        <v>126</v>
      </c>
      <c r="Q14939" s="82" t="s">
        <v>77794</v>
      </c>
      <c r="R14939"/>
    </row>
    <row r="14940" spans="12:18" x14ac:dyDescent="0.25">
      <c r="L14940" t="s">
        <v>1915</v>
      </c>
      <c r="M14940" t="s">
        <v>6691</v>
      </c>
      <c r="N14940" t="s">
        <v>52202</v>
      </c>
      <c r="O14940" s="76" t="s">
        <v>4356</v>
      </c>
      <c r="P14940" s="82">
        <v>4047</v>
      </c>
      <c r="Q14940" s="82" t="s">
        <v>77795</v>
      </c>
      <c r="R14940"/>
    </row>
    <row r="14941" spans="12:18" x14ac:dyDescent="0.25">
      <c r="L14941" t="s">
        <v>1915</v>
      </c>
      <c r="M14941" t="s">
        <v>9474</v>
      </c>
      <c r="N14941" t="s">
        <v>52203</v>
      </c>
      <c r="O14941" s="76" t="s">
        <v>4366</v>
      </c>
      <c r="P14941" s="82">
        <v>234</v>
      </c>
      <c r="Q14941" s="82" t="s">
        <v>77797</v>
      </c>
      <c r="R14941"/>
    </row>
    <row r="14942" spans="12:18" x14ac:dyDescent="0.25">
      <c r="L14942" t="s">
        <v>1915</v>
      </c>
      <c r="M14942" t="s">
        <v>19976</v>
      </c>
      <c r="N14942" t="s">
        <v>52204</v>
      </c>
      <c r="O14942" s="76" t="s">
        <v>4356</v>
      </c>
      <c r="P14942" s="82">
        <v>647</v>
      </c>
      <c r="Q14942" s="82" t="s">
        <v>77796</v>
      </c>
      <c r="R14942"/>
    </row>
    <row r="14943" spans="12:18" x14ac:dyDescent="0.25">
      <c r="L14943" t="s">
        <v>1915</v>
      </c>
      <c r="M14943" t="s">
        <v>21584</v>
      </c>
      <c r="N14943" t="s">
        <v>52205</v>
      </c>
      <c r="O14943" s="76" t="s">
        <v>4356</v>
      </c>
      <c r="P14943" s="82">
        <v>275</v>
      </c>
      <c r="Q14943" s="82" t="s">
        <v>77798</v>
      </c>
      <c r="R14943"/>
    </row>
    <row r="14944" spans="12:18" x14ac:dyDescent="0.25">
      <c r="L14944" t="s">
        <v>1915</v>
      </c>
      <c r="M14944" t="s">
        <v>21585</v>
      </c>
      <c r="N14944" t="s">
        <v>52206</v>
      </c>
      <c r="O14944" s="76" t="s">
        <v>4356</v>
      </c>
      <c r="P14944" s="82">
        <v>526</v>
      </c>
      <c r="Q14944" s="82" t="s">
        <v>77799</v>
      </c>
      <c r="R14944"/>
    </row>
    <row r="14945" spans="12:18" x14ac:dyDescent="0.25">
      <c r="L14945" t="s">
        <v>1915</v>
      </c>
      <c r="M14945" t="s">
        <v>9476</v>
      </c>
      <c r="N14945" t="s">
        <v>52207</v>
      </c>
      <c r="O14945" s="76" t="s">
        <v>4356</v>
      </c>
      <c r="P14945" s="82">
        <v>1188</v>
      </c>
      <c r="Q14945" s="82" t="s">
        <v>77800</v>
      </c>
      <c r="R14945"/>
    </row>
    <row r="14946" spans="12:18" x14ac:dyDescent="0.25">
      <c r="L14946" t="s">
        <v>1915</v>
      </c>
      <c r="M14946" t="s">
        <v>9477</v>
      </c>
      <c r="N14946" t="s">
        <v>52208</v>
      </c>
      <c r="O14946" s="76" t="s">
        <v>4366</v>
      </c>
      <c r="P14946" s="82">
        <v>132</v>
      </c>
      <c r="Q14946" s="82" t="s">
        <v>77801</v>
      </c>
      <c r="R14946"/>
    </row>
    <row r="14947" spans="12:18" x14ac:dyDescent="0.25">
      <c r="L14947" t="s">
        <v>1915</v>
      </c>
      <c r="M14947" t="s">
        <v>35205</v>
      </c>
      <c r="N14947" t="s">
        <v>52209</v>
      </c>
      <c r="O14947" s="76" t="s">
        <v>4366</v>
      </c>
      <c r="P14947" s="82">
        <v>61</v>
      </c>
      <c r="Q14947" s="82" t="s">
        <v>77802</v>
      </c>
      <c r="R14947"/>
    </row>
    <row r="14948" spans="12:18" x14ac:dyDescent="0.25">
      <c r="L14948" t="s">
        <v>1915</v>
      </c>
      <c r="M14948" t="s">
        <v>11776</v>
      </c>
      <c r="N14948" t="s">
        <v>52210</v>
      </c>
      <c r="O14948" s="76" t="s">
        <v>4366</v>
      </c>
      <c r="P14948" s="82">
        <v>285</v>
      </c>
      <c r="Q14948" s="82" t="s">
        <v>77803</v>
      </c>
      <c r="R14948"/>
    </row>
    <row r="14949" spans="12:18" x14ac:dyDescent="0.25">
      <c r="L14949" t="s">
        <v>1915</v>
      </c>
      <c r="M14949" t="s">
        <v>19977</v>
      </c>
      <c r="N14949" t="s">
        <v>52211</v>
      </c>
      <c r="O14949" s="76" t="s">
        <v>4366</v>
      </c>
      <c r="P14949" s="82">
        <v>237</v>
      </c>
      <c r="Q14949" s="82" t="s">
        <v>77804</v>
      </c>
      <c r="R14949"/>
    </row>
    <row r="14950" spans="12:18" x14ac:dyDescent="0.25">
      <c r="L14950" t="s">
        <v>1915</v>
      </c>
      <c r="M14950" t="s">
        <v>19978</v>
      </c>
      <c r="N14950" t="s">
        <v>52212</v>
      </c>
      <c r="O14950" s="76" t="s">
        <v>4366</v>
      </c>
      <c r="P14950" s="82">
        <v>248</v>
      </c>
      <c r="Q14950" s="82" t="s">
        <v>77805</v>
      </c>
      <c r="R14950"/>
    </row>
    <row r="14951" spans="12:18" x14ac:dyDescent="0.25">
      <c r="L14951" t="s">
        <v>1915</v>
      </c>
      <c r="M14951" t="s">
        <v>14355</v>
      </c>
      <c r="N14951" t="s">
        <v>52213</v>
      </c>
      <c r="O14951" s="76" t="s">
        <v>4356</v>
      </c>
      <c r="P14951" s="82">
        <v>508</v>
      </c>
      <c r="Q14951" s="82" t="s">
        <v>77806</v>
      </c>
      <c r="R14951"/>
    </row>
    <row r="14952" spans="12:18" x14ac:dyDescent="0.25">
      <c r="L14952" t="s">
        <v>1915</v>
      </c>
      <c r="M14952" t="s">
        <v>21586</v>
      </c>
      <c r="N14952" t="s">
        <v>52214</v>
      </c>
      <c r="O14952" s="76" t="s">
        <v>4356</v>
      </c>
      <c r="P14952" s="82">
        <v>269</v>
      </c>
      <c r="Q14952" s="82" t="s">
        <v>77807</v>
      </c>
      <c r="R14952"/>
    </row>
    <row r="14953" spans="12:18" x14ac:dyDescent="0.25">
      <c r="L14953" t="s">
        <v>1915</v>
      </c>
      <c r="M14953" t="s">
        <v>11778</v>
      </c>
      <c r="N14953" t="s">
        <v>52215</v>
      </c>
      <c r="O14953" s="76" t="s">
        <v>4356</v>
      </c>
      <c r="P14953" s="82">
        <v>495</v>
      </c>
      <c r="Q14953" s="82" t="s">
        <v>77808</v>
      </c>
      <c r="R14953"/>
    </row>
    <row r="14954" spans="12:18" x14ac:dyDescent="0.25">
      <c r="L14954" t="s">
        <v>1915</v>
      </c>
      <c r="M14954" t="s">
        <v>11780</v>
      </c>
      <c r="N14954" t="s">
        <v>52216</v>
      </c>
      <c r="O14954" s="76" t="s">
        <v>4356</v>
      </c>
      <c r="P14954" s="82">
        <v>535</v>
      </c>
      <c r="Q14954" s="82" t="s">
        <v>77809</v>
      </c>
      <c r="R14954"/>
    </row>
    <row r="14955" spans="12:18" x14ac:dyDescent="0.25">
      <c r="L14955" t="s">
        <v>1915</v>
      </c>
      <c r="M14955" t="s">
        <v>11782</v>
      </c>
      <c r="N14955" t="s">
        <v>52217</v>
      </c>
      <c r="O14955" s="76" t="s">
        <v>4356</v>
      </c>
      <c r="P14955" s="82">
        <v>476</v>
      </c>
      <c r="Q14955" s="82" t="s">
        <v>77810</v>
      </c>
      <c r="R14955"/>
    </row>
    <row r="14956" spans="12:18" x14ac:dyDescent="0.25">
      <c r="L14956" t="s">
        <v>1915</v>
      </c>
      <c r="M14956" t="s">
        <v>9478</v>
      </c>
      <c r="N14956" t="s">
        <v>52218</v>
      </c>
      <c r="O14956" s="76" t="s">
        <v>4366</v>
      </c>
      <c r="P14956" s="82">
        <v>90</v>
      </c>
      <c r="Q14956" s="82" t="s">
        <v>77811</v>
      </c>
      <c r="R14956"/>
    </row>
    <row r="14957" spans="12:18" x14ac:dyDescent="0.25">
      <c r="L14957" t="s">
        <v>1915</v>
      </c>
      <c r="M14957" t="s">
        <v>19979</v>
      </c>
      <c r="N14957" t="s">
        <v>52219</v>
      </c>
      <c r="O14957" s="76" t="s">
        <v>4366</v>
      </c>
      <c r="P14957" s="82">
        <v>59</v>
      </c>
      <c r="Q14957" s="82" t="s">
        <v>77812</v>
      </c>
      <c r="R14957"/>
    </row>
    <row r="14958" spans="12:18" x14ac:dyDescent="0.25">
      <c r="L14958" t="s">
        <v>1915</v>
      </c>
      <c r="M14958" t="s">
        <v>19980</v>
      </c>
      <c r="N14958" t="s">
        <v>52220</v>
      </c>
      <c r="O14958" s="76" t="s">
        <v>4356</v>
      </c>
      <c r="P14958" s="82">
        <v>341</v>
      </c>
      <c r="Q14958" s="82" t="s">
        <v>77813</v>
      </c>
      <c r="R14958"/>
    </row>
    <row r="14959" spans="12:18" x14ac:dyDescent="0.25">
      <c r="L14959" t="s">
        <v>1915</v>
      </c>
      <c r="M14959" t="s">
        <v>21587</v>
      </c>
      <c r="N14959" t="s">
        <v>52221</v>
      </c>
      <c r="O14959" s="76" t="s">
        <v>4366</v>
      </c>
      <c r="P14959" s="82">
        <v>248</v>
      </c>
      <c r="Q14959" s="82" t="s">
        <v>77815</v>
      </c>
      <c r="R14959"/>
    </row>
    <row r="14960" spans="12:18" x14ac:dyDescent="0.25">
      <c r="L14960" t="s">
        <v>1915</v>
      </c>
      <c r="M14960" t="s">
        <v>19981</v>
      </c>
      <c r="N14960" t="s">
        <v>52222</v>
      </c>
      <c r="O14960" s="76" t="s">
        <v>4356</v>
      </c>
      <c r="P14960" s="82">
        <v>78</v>
      </c>
      <c r="Q14960" s="82" t="s">
        <v>77817</v>
      </c>
      <c r="R14960"/>
    </row>
    <row r="14961" spans="12:18" x14ac:dyDescent="0.25">
      <c r="L14961" t="s">
        <v>1915</v>
      </c>
      <c r="M14961" t="s">
        <v>19982</v>
      </c>
      <c r="N14961" t="s">
        <v>52223</v>
      </c>
      <c r="O14961" s="76" t="s">
        <v>4356</v>
      </c>
      <c r="P14961" s="82">
        <v>679</v>
      </c>
      <c r="Q14961" s="82" t="s">
        <v>77818</v>
      </c>
      <c r="R14961"/>
    </row>
    <row r="14962" spans="12:18" x14ac:dyDescent="0.25">
      <c r="L14962" t="s">
        <v>1915</v>
      </c>
      <c r="M14962" t="s">
        <v>9479</v>
      </c>
      <c r="N14962" t="s">
        <v>52224</v>
      </c>
      <c r="O14962" s="76" t="s">
        <v>4366</v>
      </c>
      <c r="P14962" s="82">
        <v>227</v>
      </c>
      <c r="Q14962" s="82" t="s">
        <v>77819</v>
      </c>
      <c r="R14962"/>
    </row>
    <row r="14963" spans="12:18" x14ac:dyDescent="0.25">
      <c r="L14963" t="s">
        <v>1915</v>
      </c>
      <c r="M14963" t="s">
        <v>8223</v>
      </c>
      <c r="N14963" t="s">
        <v>52225</v>
      </c>
      <c r="O14963" s="76" t="s">
        <v>4356</v>
      </c>
      <c r="P14963" s="82">
        <v>204</v>
      </c>
      <c r="Q14963" s="82" t="s">
        <v>77820</v>
      </c>
      <c r="R14963"/>
    </row>
    <row r="14964" spans="12:18" x14ac:dyDescent="0.25">
      <c r="L14964" t="s">
        <v>1915</v>
      </c>
      <c r="M14964" t="s">
        <v>19983</v>
      </c>
      <c r="N14964" t="s">
        <v>52226</v>
      </c>
      <c r="O14964" s="76" t="s">
        <v>4356</v>
      </c>
      <c r="P14964" s="82">
        <v>199</v>
      </c>
      <c r="Q14964" s="82" t="s">
        <v>77821</v>
      </c>
      <c r="R14964"/>
    </row>
    <row r="14965" spans="12:18" x14ac:dyDescent="0.25">
      <c r="L14965" t="s">
        <v>1915</v>
      </c>
      <c r="M14965" t="s">
        <v>11785</v>
      </c>
      <c r="N14965" t="s">
        <v>52227</v>
      </c>
      <c r="O14965" s="76" t="s">
        <v>4366</v>
      </c>
      <c r="P14965" s="82">
        <v>125</v>
      </c>
      <c r="Q14965" s="82" t="s">
        <v>77822</v>
      </c>
      <c r="R14965"/>
    </row>
    <row r="14966" spans="12:18" x14ac:dyDescent="0.25">
      <c r="L14966" t="s">
        <v>1915</v>
      </c>
      <c r="M14966" t="s">
        <v>11787</v>
      </c>
      <c r="N14966" t="s">
        <v>52228</v>
      </c>
      <c r="O14966" s="76" t="s">
        <v>4356</v>
      </c>
      <c r="P14966" s="82">
        <v>161</v>
      </c>
      <c r="Q14966" s="82" t="s">
        <v>77823</v>
      </c>
      <c r="R14966"/>
    </row>
    <row r="14967" spans="12:18" x14ac:dyDescent="0.25">
      <c r="L14967" t="s">
        <v>1915</v>
      </c>
      <c r="M14967" t="s">
        <v>9480</v>
      </c>
      <c r="N14967" t="s">
        <v>52229</v>
      </c>
      <c r="O14967" s="76" t="s">
        <v>4366</v>
      </c>
      <c r="P14967" s="82">
        <v>135</v>
      </c>
      <c r="Q14967" s="82" t="s">
        <v>77824</v>
      </c>
      <c r="R14967"/>
    </row>
    <row r="14968" spans="12:18" x14ac:dyDescent="0.25">
      <c r="L14968" t="s">
        <v>1915</v>
      </c>
      <c r="M14968" t="s">
        <v>11789</v>
      </c>
      <c r="N14968" t="s">
        <v>52230</v>
      </c>
      <c r="O14968" s="76" t="s">
        <v>4366</v>
      </c>
      <c r="P14968" s="82">
        <v>104</v>
      </c>
      <c r="Q14968" s="82" t="s">
        <v>77825</v>
      </c>
      <c r="R14968"/>
    </row>
    <row r="14969" spans="12:18" x14ac:dyDescent="0.25">
      <c r="L14969" t="s">
        <v>1915</v>
      </c>
      <c r="M14969" t="s">
        <v>21588</v>
      </c>
      <c r="N14969" t="s">
        <v>52231</v>
      </c>
      <c r="O14969" s="76" t="s">
        <v>4356</v>
      </c>
      <c r="P14969" s="82">
        <v>734</v>
      </c>
      <c r="Q14969" s="82" t="s">
        <v>77827</v>
      </c>
      <c r="R14969"/>
    </row>
    <row r="14970" spans="12:18" x14ac:dyDescent="0.25">
      <c r="L14970" t="s">
        <v>1915</v>
      </c>
      <c r="M14970" t="s">
        <v>21589</v>
      </c>
      <c r="N14970" t="s">
        <v>52232</v>
      </c>
      <c r="O14970" s="76" t="s">
        <v>4356</v>
      </c>
      <c r="P14970" s="82">
        <v>218</v>
      </c>
      <c r="Q14970" s="82" t="s">
        <v>77828</v>
      </c>
      <c r="R14970"/>
    </row>
    <row r="14971" spans="12:18" x14ac:dyDescent="0.25">
      <c r="L14971" t="s">
        <v>1915</v>
      </c>
      <c r="M14971" t="s">
        <v>21590</v>
      </c>
      <c r="N14971" t="s">
        <v>52233</v>
      </c>
      <c r="O14971" s="76" t="s">
        <v>4366</v>
      </c>
      <c r="P14971" s="82">
        <v>102</v>
      </c>
      <c r="Q14971" s="82" t="s">
        <v>77829</v>
      </c>
      <c r="R14971"/>
    </row>
    <row r="14972" spans="12:18" x14ac:dyDescent="0.25">
      <c r="L14972" t="s">
        <v>1915</v>
      </c>
      <c r="M14972" t="s">
        <v>19987</v>
      </c>
      <c r="N14972" t="s">
        <v>52234</v>
      </c>
      <c r="O14972" s="76" t="s">
        <v>4366</v>
      </c>
      <c r="P14972" s="82">
        <v>95</v>
      </c>
      <c r="Q14972" s="82" t="s">
        <v>77848</v>
      </c>
      <c r="R14972"/>
    </row>
    <row r="14973" spans="12:18" x14ac:dyDescent="0.25">
      <c r="L14973" t="s">
        <v>1915</v>
      </c>
      <c r="M14973" t="s">
        <v>21594</v>
      </c>
      <c r="N14973" t="s">
        <v>52235</v>
      </c>
      <c r="O14973" s="76" t="s">
        <v>4356</v>
      </c>
      <c r="P14973" s="82">
        <v>591</v>
      </c>
      <c r="Q14973" s="82" t="s">
        <v>77849</v>
      </c>
      <c r="R14973"/>
    </row>
    <row r="14974" spans="12:18" x14ac:dyDescent="0.25">
      <c r="L14974" t="s">
        <v>1915</v>
      </c>
      <c r="M14974" t="s">
        <v>19988</v>
      </c>
      <c r="N14974" t="s">
        <v>52236</v>
      </c>
      <c r="O14974" s="76" t="s">
        <v>4366</v>
      </c>
      <c r="P14974" s="82">
        <v>185</v>
      </c>
      <c r="Q14974" s="82" t="s">
        <v>77850</v>
      </c>
      <c r="R14974"/>
    </row>
    <row r="14975" spans="12:18" x14ac:dyDescent="0.25">
      <c r="L14975" t="s">
        <v>1915</v>
      </c>
      <c r="M14975" t="s">
        <v>11797</v>
      </c>
      <c r="N14975" t="s">
        <v>52237</v>
      </c>
      <c r="O14975" s="76" t="s">
        <v>4356</v>
      </c>
      <c r="P14975" s="82">
        <v>2586</v>
      </c>
      <c r="Q14975" s="82" t="s">
        <v>77851</v>
      </c>
      <c r="R14975"/>
    </row>
    <row r="14976" spans="12:18" x14ac:dyDescent="0.25">
      <c r="L14976" t="s">
        <v>1915</v>
      </c>
      <c r="M14976" t="s">
        <v>19989</v>
      </c>
      <c r="N14976" t="s">
        <v>52238</v>
      </c>
      <c r="O14976" s="76" t="s">
        <v>4374</v>
      </c>
      <c r="P14976" s="82">
        <v>1165</v>
      </c>
      <c r="Q14976" s="82" t="s">
        <v>77852</v>
      </c>
      <c r="R14976"/>
    </row>
    <row r="14977" spans="12:18" x14ac:dyDescent="0.25">
      <c r="L14977" t="s">
        <v>1915</v>
      </c>
      <c r="M14977" t="s">
        <v>35209</v>
      </c>
      <c r="N14977" t="s">
        <v>52239</v>
      </c>
      <c r="O14977" s="76" t="s">
        <v>4356</v>
      </c>
      <c r="P14977" s="82">
        <v>297</v>
      </c>
      <c r="Q14977" s="82" t="s">
        <v>77853</v>
      </c>
      <c r="R14977"/>
    </row>
    <row r="14978" spans="12:18" x14ac:dyDescent="0.25">
      <c r="L14978" t="s">
        <v>1915</v>
      </c>
      <c r="M14978" t="s">
        <v>19990</v>
      </c>
      <c r="N14978" t="s">
        <v>52240</v>
      </c>
      <c r="O14978" s="76" t="s">
        <v>4356</v>
      </c>
      <c r="P14978" s="82">
        <v>374</v>
      </c>
      <c r="Q14978" s="82" t="s">
        <v>77854</v>
      </c>
      <c r="R14978"/>
    </row>
    <row r="14979" spans="12:18" x14ac:dyDescent="0.25">
      <c r="L14979" t="s">
        <v>1915</v>
      </c>
      <c r="M14979" t="s">
        <v>9486</v>
      </c>
      <c r="N14979" t="s">
        <v>52241</v>
      </c>
      <c r="O14979" s="76" t="s">
        <v>4366</v>
      </c>
      <c r="P14979" s="82">
        <v>230</v>
      </c>
      <c r="Q14979" s="82" t="s">
        <v>77855</v>
      </c>
      <c r="R14979"/>
    </row>
    <row r="14980" spans="12:18" x14ac:dyDescent="0.25">
      <c r="L14980" t="s">
        <v>1915</v>
      </c>
      <c r="M14980" t="s">
        <v>11799</v>
      </c>
      <c r="N14980" t="s">
        <v>52242</v>
      </c>
      <c r="O14980" s="76" t="s">
        <v>4366</v>
      </c>
      <c r="P14980" s="82">
        <v>66</v>
      </c>
      <c r="Q14980" s="82" t="s">
        <v>77856</v>
      </c>
      <c r="R14980"/>
    </row>
    <row r="14981" spans="12:18" x14ac:dyDescent="0.25">
      <c r="L14981" t="s">
        <v>1915</v>
      </c>
      <c r="M14981" t="s">
        <v>11801</v>
      </c>
      <c r="N14981" t="s">
        <v>52243</v>
      </c>
      <c r="O14981" s="76" t="s">
        <v>4366</v>
      </c>
      <c r="P14981" s="82">
        <v>77</v>
      </c>
      <c r="Q14981" s="82" t="s">
        <v>77857</v>
      </c>
      <c r="R14981"/>
    </row>
    <row r="14982" spans="12:18" x14ac:dyDescent="0.25">
      <c r="L14982" t="s">
        <v>1915</v>
      </c>
      <c r="M14982" t="s">
        <v>9487</v>
      </c>
      <c r="N14982" t="s">
        <v>52244</v>
      </c>
      <c r="O14982" s="76" t="s">
        <v>4356</v>
      </c>
      <c r="P14982" s="82">
        <v>744</v>
      </c>
      <c r="Q14982" s="82" t="s">
        <v>77858</v>
      </c>
      <c r="R14982"/>
    </row>
    <row r="14983" spans="12:18" x14ac:dyDescent="0.25">
      <c r="L14983" t="s">
        <v>1915</v>
      </c>
      <c r="M14983" t="s">
        <v>9488</v>
      </c>
      <c r="N14983" t="s">
        <v>52245</v>
      </c>
      <c r="O14983" s="76" t="s">
        <v>4356</v>
      </c>
      <c r="P14983" s="82">
        <v>829</v>
      </c>
      <c r="Q14983" s="82" t="s">
        <v>77859</v>
      </c>
      <c r="R14983"/>
    </row>
    <row r="14984" spans="12:18" x14ac:dyDescent="0.25">
      <c r="L14984" t="s">
        <v>1915</v>
      </c>
      <c r="M14984" t="s">
        <v>19991</v>
      </c>
      <c r="N14984" t="s">
        <v>52246</v>
      </c>
      <c r="O14984" s="76" t="s">
        <v>4366</v>
      </c>
      <c r="P14984" s="82">
        <v>65</v>
      </c>
      <c r="Q14984" s="82" t="s">
        <v>77860</v>
      </c>
      <c r="R14984"/>
    </row>
    <row r="14985" spans="12:18" x14ac:dyDescent="0.25">
      <c r="L14985" t="s">
        <v>1915</v>
      </c>
      <c r="M14985" t="s">
        <v>19992</v>
      </c>
      <c r="N14985" t="s">
        <v>52247</v>
      </c>
      <c r="O14985" s="76" t="s">
        <v>4356</v>
      </c>
      <c r="P14985" s="82">
        <v>52</v>
      </c>
      <c r="Q14985" s="82" t="s">
        <v>77861</v>
      </c>
      <c r="R14985"/>
    </row>
    <row r="14986" spans="12:18" x14ac:dyDescent="0.25">
      <c r="L14986" t="s">
        <v>1915</v>
      </c>
      <c r="M14986" t="s">
        <v>11803</v>
      </c>
      <c r="N14986" t="s">
        <v>52248</v>
      </c>
      <c r="O14986" s="76" t="s">
        <v>4366</v>
      </c>
      <c r="P14986" s="82">
        <v>249</v>
      </c>
      <c r="Q14986" s="82" t="s">
        <v>77862</v>
      </c>
      <c r="R14986"/>
    </row>
    <row r="14987" spans="12:18" x14ac:dyDescent="0.25">
      <c r="L14987" t="s">
        <v>1915</v>
      </c>
      <c r="M14987" t="s">
        <v>19993</v>
      </c>
      <c r="N14987" t="s">
        <v>52249</v>
      </c>
      <c r="O14987" s="76" t="s">
        <v>4366</v>
      </c>
      <c r="P14987" s="82">
        <v>188</v>
      </c>
      <c r="Q14987" s="82" t="s">
        <v>77863</v>
      </c>
      <c r="R14987"/>
    </row>
    <row r="14988" spans="12:18" x14ac:dyDescent="0.25">
      <c r="L14988" t="s">
        <v>1915</v>
      </c>
      <c r="M14988" t="s">
        <v>19994</v>
      </c>
      <c r="N14988" t="s">
        <v>52250</v>
      </c>
      <c r="O14988" s="76" t="s">
        <v>4356</v>
      </c>
      <c r="P14988" s="82">
        <v>524</v>
      </c>
      <c r="Q14988" s="82" t="s">
        <v>77864</v>
      </c>
      <c r="R14988"/>
    </row>
    <row r="14989" spans="12:18" x14ac:dyDescent="0.25">
      <c r="L14989" t="s">
        <v>1915</v>
      </c>
      <c r="M14989" t="s">
        <v>21595</v>
      </c>
      <c r="N14989" t="s">
        <v>52251</v>
      </c>
      <c r="O14989" s="76" t="s">
        <v>4366</v>
      </c>
      <c r="P14989" s="82">
        <v>69</v>
      </c>
      <c r="Q14989" s="82" t="s">
        <v>77865</v>
      </c>
      <c r="R14989"/>
    </row>
    <row r="14990" spans="12:18" x14ac:dyDescent="0.25">
      <c r="L14990" t="s">
        <v>1915</v>
      </c>
      <c r="M14990" t="s">
        <v>21596</v>
      </c>
      <c r="N14990" t="s">
        <v>52252</v>
      </c>
      <c r="O14990" s="76" t="s">
        <v>4366</v>
      </c>
      <c r="P14990" s="82">
        <v>187</v>
      </c>
      <c r="Q14990" s="82" t="s">
        <v>77866</v>
      </c>
      <c r="R14990"/>
    </row>
    <row r="14991" spans="12:18" x14ac:dyDescent="0.25">
      <c r="L14991" t="s">
        <v>1915</v>
      </c>
      <c r="M14991" t="s">
        <v>11805</v>
      </c>
      <c r="N14991" t="s">
        <v>52253</v>
      </c>
      <c r="O14991" s="76" t="s">
        <v>4356</v>
      </c>
      <c r="P14991" s="82">
        <v>483</v>
      </c>
      <c r="Q14991" s="82" t="s">
        <v>77867</v>
      </c>
      <c r="R14991"/>
    </row>
    <row r="14992" spans="12:18" x14ac:dyDescent="0.25">
      <c r="L14992" t="s">
        <v>1915</v>
      </c>
      <c r="M14992" t="s">
        <v>19984</v>
      </c>
      <c r="N14992" t="s">
        <v>52254</v>
      </c>
      <c r="O14992" s="76" t="s">
        <v>4356</v>
      </c>
      <c r="P14992" s="82">
        <v>2378</v>
      </c>
      <c r="Q14992" s="82" t="s">
        <v>77831</v>
      </c>
      <c r="R14992"/>
    </row>
    <row r="14993" spans="12:18" x14ac:dyDescent="0.25">
      <c r="L14993" t="s">
        <v>1915</v>
      </c>
      <c r="M14993" t="s">
        <v>9949</v>
      </c>
      <c r="N14993" t="s">
        <v>52255</v>
      </c>
      <c r="O14993" s="76" t="s">
        <v>4356</v>
      </c>
      <c r="P14993" s="82">
        <v>1800</v>
      </c>
      <c r="Q14993" s="82" t="s">
        <v>77832</v>
      </c>
      <c r="R14993"/>
    </row>
    <row r="14994" spans="12:18" x14ac:dyDescent="0.25">
      <c r="L14994" t="s">
        <v>1915</v>
      </c>
      <c r="M14994" t="s">
        <v>21591</v>
      </c>
      <c r="N14994" t="s">
        <v>52256</v>
      </c>
      <c r="O14994" s="76" t="s">
        <v>4356</v>
      </c>
      <c r="P14994" s="82">
        <v>261</v>
      </c>
      <c r="Q14994" s="82" t="s">
        <v>77833</v>
      </c>
      <c r="R14994"/>
    </row>
    <row r="14995" spans="12:18" x14ac:dyDescent="0.25">
      <c r="L14995" t="s">
        <v>1915</v>
      </c>
      <c r="M14995" t="s">
        <v>9482</v>
      </c>
      <c r="N14995" t="s">
        <v>52257</v>
      </c>
      <c r="O14995" s="76" t="s">
        <v>4374</v>
      </c>
      <c r="P14995" s="82">
        <v>9279</v>
      </c>
      <c r="Q14995" s="82" t="s">
        <v>77834</v>
      </c>
      <c r="R14995"/>
    </row>
    <row r="14996" spans="12:18" x14ac:dyDescent="0.25">
      <c r="L14996" t="s">
        <v>1915</v>
      </c>
      <c r="M14996" t="s">
        <v>9484</v>
      </c>
      <c r="N14996" t="s">
        <v>52258</v>
      </c>
      <c r="O14996" s="76" t="s">
        <v>4366</v>
      </c>
      <c r="P14996" s="82">
        <v>242</v>
      </c>
      <c r="Q14996" s="82" t="s">
        <v>77835</v>
      </c>
      <c r="R14996"/>
    </row>
    <row r="14997" spans="12:18" x14ac:dyDescent="0.25">
      <c r="L14997" t="s">
        <v>1915</v>
      </c>
      <c r="M14997" t="s">
        <v>7850</v>
      </c>
      <c r="N14997" t="s">
        <v>52259</v>
      </c>
      <c r="O14997" s="76" t="s">
        <v>4366</v>
      </c>
      <c r="P14997" s="82">
        <v>269</v>
      </c>
      <c r="Q14997" s="82" t="s">
        <v>77836</v>
      </c>
      <c r="R14997"/>
    </row>
    <row r="14998" spans="12:18" x14ac:dyDescent="0.25">
      <c r="L14998" t="s">
        <v>1915</v>
      </c>
      <c r="M14998" t="s">
        <v>19985</v>
      </c>
      <c r="N14998" t="s">
        <v>52260</v>
      </c>
      <c r="O14998" s="76" t="s">
        <v>4356</v>
      </c>
      <c r="P14998" s="82">
        <v>407</v>
      </c>
      <c r="Q14998" s="82" t="s">
        <v>77837</v>
      </c>
      <c r="R14998"/>
    </row>
    <row r="14999" spans="12:18" x14ac:dyDescent="0.25">
      <c r="L14999" t="s">
        <v>1915</v>
      </c>
      <c r="M14999" t="s">
        <v>9412</v>
      </c>
      <c r="N14999" t="s">
        <v>52261</v>
      </c>
      <c r="O14999" s="76" t="s">
        <v>4366</v>
      </c>
      <c r="P14999" s="82">
        <v>437</v>
      </c>
      <c r="Q14999" s="82" t="s">
        <v>77544</v>
      </c>
      <c r="R14999"/>
    </row>
    <row r="15000" spans="12:18" x14ac:dyDescent="0.25">
      <c r="L15000" t="s">
        <v>1915</v>
      </c>
      <c r="M15000" t="s">
        <v>11792</v>
      </c>
      <c r="N15000" t="s">
        <v>52262</v>
      </c>
      <c r="O15000" s="76" t="s">
        <v>4366</v>
      </c>
      <c r="P15000" s="82">
        <v>115</v>
      </c>
      <c r="Q15000" s="82" t="s">
        <v>77839</v>
      </c>
      <c r="R15000"/>
    </row>
    <row r="15001" spans="12:18" x14ac:dyDescent="0.25">
      <c r="L15001" t="s">
        <v>1915</v>
      </c>
      <c r="M15001" t="s">
        <v>21592</v>
      </c>
      <c r="N15001" t="s">
        <v>52263</v>
      </c>
      <c r="O15001" s="76" t="s">
        <v>4356</v>
      </c>
      <c r="P15001" s="82">
        <v>1807</v>
      </c>
      <c r="Q15001" s="82" t="s">
        <v>77840</v>
      </c>
      <c r="R15001"/>
    </row>
    <row r="15002" spans="12:18" x14ac:dyDescent="0.25">
      <c r="L15002" t="s">
        <v>1915</v>
      </c>
      <c r="M15002" t="s">
        <v>21593</v>
      </c>
      <c r="N15002" t="s">
        <v>52264</v>
      </c>
      <c r="O15002" s="76" t="s">
        <v>4356</v>
      </c>
      <c r="P15002" s="82">
        <v>471</v>
      </c>
      <c r="Q15002" s="82" t="s">
        <v>77841</v>
      </c>
      <c r="R15002"/>
    </row>
    <row r="15003" spans="12:18" x14ac:dyDescent="0.25">
      <c r="L15003" t="s">
        <v>1915</v>
      </c>
      <c r="M15003" t="s">
        <v>9617</v>
      </c>
      <c r="N15003" t="s">
        <v>52265</v>
      </c>
      <c r="O15003" s="76" t="s">
        <v>4366</v>
      </c>
      <c r="P15003" s="82">
        <v>272</v>
      </c>
      <c r="Q15003" s="82" t="s">
        <v>77842</v>
      </c>
      <c r="R15003"/>
    </row>
    <row r="15004" spans="12:18" x14ac:dyDescent="0.25">
      <c r="L15004" t="s">
        <v>1915</v>
      </c>
      <c r="M15004" t="s">
        <v>5465</v>
      </c>
      <c r="N15004" t="s">
        <v>52266</v>
      </c>
      <c r="O15004" s="76" t="s">
        <v>4366</v>
      </c>
      <c r="P15004" s="82">
        <v>233</v>
      </c>
      <c r="Q15004" s="82" t="s">
        <v>77844</v>
      </c>
      <c r="R15004"/>
    </row>
    <row r="15005" spans="12:18" x14ac:dyDescent="0.25">
      <c r="L15005" t="s">
        <v>1915</v>
      </c>
      <c r="M15005" t="s">
        <v>35207</v>
      </c>
      <c r="N15005" t="s">
        <v>52267</v>
      </c>
      <c r="O15005" s="76" t="s">
        <v>4366</v>
      </c>
      <c r="P15005" s="82">
        <v>242</v>
      </c>
      <c r="Q15005" s="82" t="s">
        <v>77845</v>
      </c>
      <c r="R15005"/>
    </row>
    <row r="15006" spans="12:18" x14ac:dyDescent="0.25">
      <c r="L15006" t="s">
        <v>1915</v>
      </c>
      <c r="M15006" t="s">
        <v>8835</v>
      </c>
      <c r="N15006" t="s">
        <v>52268</v>
      </c>
      <c r="O15006" s="76" t="s">
        <v>4356</v>
      </c>
      <c r="P15006" s="82">
        <v>342</v>
      </c>
      <c r="Q15006" s="82" t="s">
        <v>77846</v>
      </c>
      <c r="R15006"/>
    </row>
    <row r="15007" spans="12:18" x14ac:dyDescent="0.25">
      <c r="L15007" t="s">
        <v>1915</v>
      </c>
      <c r="M15007" t="s">
        <v>35208</v>
      </c>
      <c r="N15007" t="s">
        <v>52269</v>
      </c>
      <c r="O15007" s="76" t="s">
        <v>4366</v>
      </c>
      <c r="P15007" s="82">
        <v>58</v>
      </c>
      <c r="Q15007" s="82" t="s">
        <v>77847</v>
      </c>
      <c r="R15007"/>
    </row>
    <row r="15008" spans="12:18" x14ac:dyDescent="0.25">
      <c r="L15008" t="s">
        <v>1915</v>
      </c>
      <c r="M15008" t="s">
        <v>6731</v>
      </c>
      <c r="N15008" t="s">
        <v>52270</v>
      </c>
      <c r="O15008" s="76" t="s">
        <v>4356</v>
      </c>
      <c r="P15008" s="82">
        <v>355</v>
      </c>
      <c r="Q15008" s="82" t="s">
        <v>77830</v>
      </c>
      <c r="R15008"/>
    </row>
    <row r="15009" spans="12:18" x14ac:dyDescent="0.25">
      <c r="L15009" t="s">
        <v>1915</v>
      </c>
      <c r="M15009" t="s">
        <v>9489</v>
      </c>
      <c r="N15009" t="s">
        <v>52271</v>
      </c>
      <c r="O15009" s="76" t="s">
        <v>4366</v>
      </c>
      <c r="P15009" s="82">
        <v>102</v>
      </c>
      <c r="Q15009" s="82" t="s">
        <v>77868</v>
      </c>
      <c r="R15009"/>
    </row>
    <row r="15010" spans="12:18" x14ac:dyDescent="0.25">
      <c r="L15010" t="s">
        <v>1915</v>
      </c>
      <c r="M15010" t="s">
        <v>35210</v>
      </c>
      <c r="N15010" t="s">
        <v>52272</v>
      </c>
      <c r="O15010" s="76" t="s">
        <v>4366</v>
      </c>
      <c r="P15010" s="82">
        <v>189</v>
      </c>
      <c r="Q15010" s="82" t="s">
        <v>77869</v>
      </c>
      <c r="R15010"/>
    </row>
    <row r="15011" spans="12:18" x14ac:dyDescent="0.25">
      <c r="L15011" t="s">
        <v>1915</v>
      </c>
      <c r="M15011" t="s">
        <v>35211</v>
      </c>
      <c r="N15011" t="s">
        <v>52273</v>
      </c>
      <c r="O15011" s="76" t="s">
        <v>4356</v>
      </c>
      <c r="P15011" s="82">
        <v>394</v>
      </c>
      <c r="Q15011" s="82" t="s">
        <v>77870</v>
      </c>
      <c r="R15011"/>
    </row>
    <row r="15012" spans="12:18" x14ac:dyDescent="0.25">
      <c r="L15012" t="s">
        <v>1915</v>
      </c>
      <c r="M15012" t="s">
        <v>35212</v>
      </c>
      <c r="N15012" t="s">
        <v>52274</v>
      </c>
      <c r="O15012" s="76" t="s">
        <v>4374</v>
      </c>
      <c r="P15012" s="82">
        <v>3918</v>
      </c>
      <c r="Q15012" s="82" t="s">
        <v>77871</v>
      </c>
      <c r="R15012"/>
    </row>
    <row r="15013" spans="12:18" x14ac:dyDescent="0.25">
      <c r="L15013" t="s">
        <v>1915</v>
      </c>
      <c r="M15013" t="s">
        <v>9490</v>
      </c>
      <c r="N15013" t="s">
        <v>52275</v>
      </c>
      <c r="O15013" s="76" t="s">
        <v>4366</v>
      </c>
      <c r="P15013" s="82">
        <v>109</v>
      </c>
      <c r="Q15013" s="82" t="s">
        <v>77872</v>
      </c>
      <c r="R15013"/>
    </row>
    <row r="15014" spans="12:18" x14ac:dyDescent="0.25">
      <c r="L15014" t="s">
        <v>1915</v>
      </c>
      <c r="M15014" t="s">
        <v>35213</v>
      </c>
      <c r="N15014" t="s">
        <v>52276</v>
      </c>
      <c r="O15014" s="76" t="s">
        <v>4356</v>
      </c>
      <c r="P15014" s="82">
        <v>385</v>
      </c>
      <c r="Q15014" s="82" t="s">
        <v>77873</v>
      </c>
      <c r="R15014"/>
    </row>
    <row r="15015" spans="12:18" x14ac:dyDescent="0.25">
      <c r="L15015" t="s">
        <v>1915</v>
      </c>
      <c r="M15015" t="s">
        <v>9491</v>
      </c>
      <c r="N15015" t="s">
        <v>52277</v>
      </c>
      <c r="O15015" s="76" t="s">
        <v>4366</v>
      </c>
      <c r="P15015" s="82">
        <v>66</v>
      </c>
      <c r="Q15015" s="82" t="s">
        <v>77874</v>
      </c>
      <c r="R15015"/>
    </row>
    <row r="15016" spans="12:18" x14ac:dyDescent="0.25">
      <c r="L15016" t="s">
        <v>1915</v>
      </c>
      <c r="M15016" t="s">
        <v>9492</v>
      </c>
      <c r="N15016" t="s">
        <v>52278</v>
      </c>
      <c r="O15016" s="76" t="s">
        <v>4356</v>
      </c>
      <c r="P15016" s="82">
        <v>868</v>
      </c>
      <c r="Q15016" s="82" t="s">
        <v>77875</v>
      </c>
      <c r="R15016"/>
    </row>
    <row r="15017" spans="12:18" x14ac:dyDescent="0.25">
      <c r="L15017" t="s">
        <v>1915</v>
      </c>
      <c r="M15017" t="s">
        <v>35214</v>
      </c>
      <c r="N15017" t="s">
        <v>52279</v>
      </c>
      <c r="O15017" s="76" t="s">
        <v>4366</v>
      </c>
      <c r="P15017" s="82">
        <v>192</v>
      </c>
      <c r="Q15017" s="82" t="s">
        <v>77876</v>
      </c>
      <c r="R15017"/>
    </row>
    <row r="15018" spans="12:18" x14ac:dyDescent="0.25">
      <c r="L15018" t="s">
        <v>1915</v>
      </c>
      <c r="M15018" t="s">
        <v>21597</v>
      </c>
      <c r="N15018" t="s">
        <v>52280</v>
      </c>
      <c r="O15018" s="76" t="s">
        <v>4366</v>
      </c>
      <c r="P15018" s="82">
        <v>36</v>
      </c>
      <c r="Q15018" s="82" t="s">
        <v>77877</v>
      </c>
      <c r="R15018"/>
    </row>
    <row r="15019" spans="12:18" x14ac:dyDescent="0.25">
      <c r="L15019" t="s">
        <v>1915</v>
      </c>
      <c r="M15019" t="s">
        <v>19995</v>
      </c>
      <c r="N15019" t="s">
        <v>52281</v>
      </c>
      <c r="O15019" s="76" t="s">
        <v>4356</v>
      </c>
      <c r="P15019" s="82">
        <v>221</v>
      </c>
      <c r="Q15019" s="82" t="s">
        <v>77878</v>
      </c>
      <c r="R15019"/>
    </row>
    <row r="15020" spans="12:18" x14ac:dyDescent="0.25">
      <c r="L15020" t="s">
        <v>1915</v>
      </c>
      <c r="M15020" t="s">
        <v>21598</v>
      </c>
      <c r="N15020" t="s">
        <v>52282</v>
      </c>
      <c r="O15020" s="76" t="s">
        <v>4356</v>
      </c>
      <c r="P15020" s="82">
        <v>473</v>
      </c>
      <c r="Q15020" s="82" t="s">
        <v>77880</v>
      </c>
      <c r="R15020"/>
    </row>
    <row r="15021" spans="12:18" x14ac:dyDescent="0.25">
      <c r="L15021" t="s">
        <v>1915</v>
      </c>
      <c r="M15021" t="s">
        <v>19996</v>
      </c>
      <c r="N15021" t="s">
        <v>52283</v>
      </c>
      <c r="O15021" s="76" t="s">
        <v>4366</v>
      </c>
      <c r="P15021" s="82">
        <v>459</v>
      </c>
      <c r="Q15021" s="82" t="s">
        <v>77881</v>
      </c>
      <c r="R15021"/>
    </row>
    <row r="15022" spans="12:18" x14ac:dyDescent="0.25">
      <c r="L15022" t="s">
        <v>1915</v>
      </c>
      <c r="M15022" t="s">
        <v>19997</v>
      </c>
      <c r="N15022" t="s">
        <v>52284</v>
      </c>
      <c r="O15022" s="76" t="s">
        <v>4366</v>
      </c>
      <c r="P15022" s="82">
        <v>55</v>
      </c>
      <c r="Q15022" s="82" t="s">
        <v>77882</v>
      </c>
      <c r="R15022"/>
    </row>
    <row r="15023" spans="12:18" x14ac:dyDescent="0.25">
      <c r="L15023" t="s">
        <v>1915</v>
      </c>
      <c r="M15023" t="s">
        <v>19998</v>
      </c>
      <c r="N15023" t="s">
        <v>52285</v>
      </c>
      <c r="O15023" s="76" t="s">
        <v>4356</v>
      </c>
      <c r="P15023" s="82">
        <v>278</v>
      </c>
      <c r="Q15023" s="82" t="s">
        <v>77883</v>
      </c>
      <c r="R15023"/>
    </row>
    <row r="15024" spans="12:18" x14ac:dyDescent="0.25">
      <c r="L15024" t="s">
        <v>1915</v>
      </c>
      <c r="M15024" t="s">
        <v>9426</v>
      </c>
      <c r="N15024" t="s">
        <v>52286</v>
      </c>
      <c r="O15024" s="76" t="s">
        <v>4366</v>
      </c>
      <c r="P15024" s="82">
        <v>343</v>
      </c>
      <c r="Q15024" s="82" t="s">
        <v>77607</v>
      </c>
      <c r="R15024"/>
    </row>
    <row r="15025" spans="12:18" x14ac:dyDescent="0.25">
      <c r="L15025" t="s">
        <v>1915</v>
      </c>
      <c r="M15025" t="s">
        <v>9497</v>
      </c>
      <c r="N15025" t="s">
        <v>52287</v>
      </c>
      <c r="O15025" s="76" t="s">
        <v>4356</v>
      </c>
      <c r="P15025" s="82">
        <v>912</v>
      </c>
      <c r="Q15025" s="82" t="s">
        <v>77912</v>
      </c>
      <c r="R15025"/>
    </row>
    <row r="15026" spans="12:18" x14ac:dyDescent="0.25">
      <c r="L15026" t="s">
        <v>1915</v>
      </c>
      <c r="M15026" t="s">
        <v>19986</v>
      </c>
      <c r="N15026" t="s">
        <v>52288</v>
      </c>
      <c r="O15026" s="76" t="s">
        <v>4356</v>
      </c>
      <c r="P15026" s="82">
        <v>787</v>
      </c>
      <c r="Q15026" s="82" t="s">
        <v>77838</v>
      </c>
      <c r="R15026"/>
    </row>
    <row r="15027" spans="12:18" x14ac:dyDescent="0.25">
      <c r="L15027" t="s">
        <v>1915</v>
      </c>
      <c r="M15027" t="s">
        <v>11807</v>
      </c>
      <c r="N15027" t="s">
        <v>52289</v>
      </c>
      <c r="O15027" s="76" t="s">
        <v>4366</v>
      </c>
      <c r="P15027" s="82">
        <v>193</v>
      </c>
      <c r="Q15027" s="82" t="s">
        <v>77884</v>
      </c>
      <c r="R15027"/>
    </row>
    <row r="15028" spans="12:18" x14ac:dyDescent="0.25">
      <c r="L15028" t="s">
        <v>1915</v>
      </c>
      <c r="M15028" t="s">
        <v>9441</v>
      </c>
      <c r="N15028" t="s">
        <v>52290</v>
      </c>
      <c r="O15028" s="76" t="s">
        <v>4366</v>
      </c>
      <c r="P15028" s="82">
        <v>497</v>
      </c>
      <c r="Q15028" s="82" t="s">
        <v>77674</v>
      </c>
      <c r="R15028"/>
    </row>
    <row r="15029" spans="12:18" x14ac:dyDescent="0.25">
      <c r="L15029" t="s">
        <v>1915</v>
      </c>
      <c r="M15029" t="s">
        <v>35215</v>
      </c>
      <c r="N15029" t="s">
        <v>52291</v>
      </c>
      <c r="O15029" s="76" t="s">
        <v>4366</v>
      </c>
      <c r="P15029" s="82">
        <v>207</v>
      </c>
      <c r="Q15029" s="82" t="s">
        <v>77885</v>
      </c>
      <c r="R15029"/>
    </row>
    <row r="15030" spans="12:18" x14ac:dyDescent="0.25">
      <c r="L15030" t="s">
        <v>1915</v>
      </c>
      <c r="M15030" t="s">
        <v>9494</v>
      </c>
      <c r="N15030" t="s">
        <v>52292</v>
      </c>
      <c r="O15030" s="76" t="s">
        <v>4356</v>
      </c>
      <c r="P15030" s="82">
        <v>373</v>
      </c>
      <c r="Q15030" s="82" t="s">
        <v>77887</v>
      </c>
      <c r="R15030"/>
    </row>
    <row r="15031" spans="12:18" x14ac:dyDescent="0.25">
      <c r="L15031" t="s">
        <v>1915</v>
      </c>
      <c r="M15031" t="s">
        <v>11809</v>
      </c>
      <c r="N15031" t="s">
        <v>52293</v>
      </c>
      <c r="O15031" s="76" t="s">
        <v>4356</v>
      </c>
      <c r="P15031" s="82">
        <v>693</v>
      </c>
      <c r="Q15031" s="82" t="s">
        <v>77888</v>
      </c>
      <c r="R15031"/>
    </row>
    <row r="15032" spans="12:18" x14ac:dyDescent="0.25">
      <c r="L15032" t="s">
        <v>1915</v>
      </c>
      <c r="M15032" t="s">
        <v>35216</v>
      </c>
      <c r="N15032" t="s">
        <v>52294</v>
      </c>
      <c r="O15032" s="76" t="s">
        <v>4356</v>
      </c>
      <c r="P15032" s="82">
        <v>77</v>
      </c>
      <c r="Q15032" s="82" t="s">
        <v>77889</v>
      </c>
      <c r="R15032"/>
    </row>
    <row r="15033" spans="12:18" x14ac:dyDescent="0.25">
      <c r="L15033" t="s">
        <v>1915</v>
      </c>
      <c r="M15033" t="s">
        <v>35217</v>
      </c>
      <c r="N15033" t="s">
        <v>52295</v>
      </c>
      <c r="O15033" s="76" t="s">
        <v>4366</v>
      </c>
      <c r="P15033" s="82">
        <v>191</v>
      </c>
      <c r="Q15033" s="82" t="s">
        <v>77890</v>
      </c>
      <c r="R15033"/>
    </row>
    <row r="15034" spans="12:18" x14ac:dyDescent="0.25">
      <c r="L15034" t="s">
        <v>1915</v>
      </c>
      <c r="M15034" t="s">
        <v>11810</v>
      </c>
      <c r="N15034" t="s">
        <v>52296</v>
      </c>
      <c r="O15034" s="76" t="s">
        <v>4366</v>
      </c>
      <c r="P15034" s="82">
        <v>117</v>
      </c>
      <c r="Q15034" s="82" t="s">
        <v>77891</v>
      </c>
      <c r="R15034"/>
    </row>
    <row r="15035" spans="12:18" x14ac:dyDescent="0.25">
      <c r="L15035" t="s">
        <v>1915</v>
      </c>
      <c r="M15035" t="s">
        <v>21600</v>
      </c>
      <c r="N15035" t="s">
        <v>52297</v>
      </c>
      <c r="O15035" s="76" t="s">
        <v>4356</v>
      </c>
      <c r="P15035" s="82">
        <v>328</v>
      </c>
      <c r="Q15035" s="82" t="s">
        <v>77892</v>
      </c>
      <c r="R15035"/>
    </row>
    <row r="15036" spans="12:18" x14ac:dyDescent="0.25">
      <c r="L15036" t="s">
        <v>1915</v>
      </c>
      <c r="M15036" t="s">
        <v>19999</v>
      </c>
      <c r="N15036" t="s">
        <v>52298</v>
      </c>
      <c r="O15036" s="76" t="s">
        <v>4366</v>
      </c>
      <c r="P15036" s="82">
        <v>234</v>
      </c>
      <c r="Q15036" s="82" t="s">
        <v>77894</v>
      </c>
      <c r="R15036"/>
    </row>
    <row r="15037" spans="12:18" x14ac:dyDescent="0.25">
      <c r="L15037" t="s">
        <v>1915</v>
      </c>
      <c r="M15037" t="s">
        <v>11814</v>
      </c>
      <c r="N15037" t="s">
        <v>52299</v>
      </c>
      <c r="O15037" s="76" t="s">
        <v>4366</v>
      </c>
      <c r="P15037" s="82">
        <v>238</v>
      </c>
      <c r="Q15037" s="82" t="s">
        <v>77895</v>
      </c>
      <c r="R15037"/>
    </row>
    <row r="15038" spans="12:18" x14ac:dyDescent="0.25">
      <c r="L15038" t="s">
        <v>1915</v>
      </c>
      <c r="M15038" t="s">
        <v>20000</v>
      </c>
      <c r="N15038" t="s">
        <v>52300</v>
      </c>
      <c r="O15038" s="76" t="s">
        <v>4366</v>
      </c>
      <c r="P15038" s="82">
        <v>94</v>
      </c>
      <c r="Q15038" s="82" t="s">
        <v>77896</v>
      </c>
      <c r="R15038"/>
    </row>
    <row r="15039" spans="12:18" x14ac:dyDescent="0.25">
      <c r="L15039" t="s">
        <v>1915</v>
      </c>
      <c r="M15039" t="s">
        <v>35218</v>
      </c>
      <c r="N15039" t="s">
        <v>52301</v>
      </c>
      <c r="O15039" s="76" t="s">
        <v>4366</v>
      </c>
      <c r="P15039" s="82">
        <v>193</v>
      </c>
      <c r="Q15039" s="82" t="s">
        <v>77897</v>
      </c>
      <c r="R15039"/>
    </row>
    <row r="15040" spans="12:18" x14ac:dyDescent="0.25">
      <c r="L15040" t="s">
        <v>1915</v>
      </c>
      <c r="M15040" t="s">
        <v>11816</v>
      </c>
      <c r="N15040" t="s">
        <v>52302</v>
      </c>
      <c r="O15040" s="76" t="s">
        <v>4366</v>
      </c>
      <c r="P15040" s="82">
        <v>274</v>
      </c>
      <c r="Q15040" s="82" t="s">
        <v>77898</v>
      </c>
      <c r="R15040"/>
    </row>
    <row r="15041" spans="12:18" x14ac:dyDescent="0.25">
      <c r="L15041" t="s">
        <v>1915</v>
      </c>
      <c r="M15041" t="s">
        <v>21601</v>
      </c>
      <c r="N15041" t="s">
        <v>52303</v>
      </c>
      <c r="O15041" s="76" t="s">
        <v>4356</v>
      </c>
      <c r="P15041" s="82">
        <v>618</v>
      </c>
      <c r="Q15041" s="82" t="s">
        <v>77900</v>
      </c>
      <c r="R15041"/>
    </row>
    <row r="15042" spans="12:18" x14ac:dyDescent="0.25">
      <c r="L15042" t="s">
        <v>1915</v>
      </c>
      <c r="M15042" t="s">
        <v>21602</v>
      </c>
      <c r="N15042" t="s">
        <v>52304</v>
      </c>
      <c r="O15042" s="76" t="s">
        <v>4356</v>
      </c>
      <c r="P15042" s="82">
        <v>409</v>
      </c>
      <c r="Q15042" s="82" t="s">
        <v>77901</v>
      </c>
      <c r="R15042"/>
    </row>
    <row r="15043" spans="12:18" x14ac:dyDescent="0.25">
      <c r="L15043" t="s">
        <v>1915</v>
      </c>
      <c r="M15043" t="s">
        <v>20001</v>
      </c>
      <c r="N15043" t="s">
        <v>52305</v>
      </c>
      <c r="O15043" s="76" t="s">
        <v>4366</v>
      </c>
      <c r="P15043" s="82">
        <v>87</v>
      </c>
      <c r="Q15043" s="82" t="s">
        <v>77902</v>
      </c>
      <c r="R15043"/>
    </row>
    <row r="15044" spans="12:18" x14ac:dyDescent="0.25">
      <c r="L15044" t="s">
        <v>1915</v>
      </c>
      <c r="M15044" t="s">
        <v>35219</v>
      </c>
      <c r="N15044" t="s">
        <v>52306</v>
      </c>
      <c r="O15044" s="76" t="s">
        <v>4356</v>
      </c>
      <c r="P15044" s="82">
        <v>291</v>
      </c>
      <c r="Q15044" s="82" t="s">
        <v>77903</v>
      </c>
      <c r="R15044"/>
    </row>
    <row r="15045" spans="12:18" x14ac:dyDescent="0.25">
      <c r="L15045" t="s">
        <v>1915</v>
      </c>
      <c r="M15045" t="s">
        <v>20003</v>
      </c>
      <c r="N15045" t="s">
        <v>52307</v>
      </c>
      <c r="O15045" s="76" t="s">
        <v>4356</v>
      </c>
      <c r="P15045" s="82">
        <v>666</v>
      </c>
      <c r="Q15045" s="82" t="s">
        <v>77905</v>
      </c>
      <c r="R15045"/>
    </row>
    <row r="15046" spans="12:18" x14ac:dyDescent="0.25">
      <c r="L15046" t="s">
        <v>1915</v>
      </c>
      <c r="M15046" t="s">
        <v>20004</v>
      </c>
      <c r="N15046" t="s">
        <v>52308</v>
      </c>
      <c r="O15046" s="76" t="s">
        <v>4356</v>
      </c>
      <c r="P15046" s="82">
        <v>212</v>
      </c>
      <c r="Q15046" s="82" t="s">
        <v>77906</v>
      </c>
      <c r="R15046"/>
    </row>
    <row r="15047" spans="12:18" x14ac:dyDescent="0.25">
      <c r="L15047" t="s">
        <v>1915</v>
      </c>
      <c r="M15047" t="s">
        <v>11818</v>
      </c>
      <c r="N15047" t="s">
        <v>52309</v>
      </c>
      <c r="O15047" s="76" t="s">
        <v>4356</v>
      </c>
      <c r="P15047" s="82">
        <v>231</v>
      </c>
      <c r="Q15047" s="82" t="s">
        <v>77907</v>
      </c>
      <c r="R15047"/>
    </row>
    <row r="15048" spans="12:18" x14ac:dyDescent="0.25">
      <c r="L15048" t="s">
        <v>1915</v>
      </c>
      <c r="M15048" t="s">
        <v>20002</v>
      </c>
      <c r="N15048" t="s">
        <v>52310</v>
      </c>
      <c r="O15048" s="76" t="s">
        <v>4366</v>
      </c>
      <c r="P15048" s="82">
        <v>51</v>
      </c>
      <c r="Q15048" s="82" t="s">
        <v>77904</v>
      </c>
      <c r="R15048"/>
    </row>
    <row r="15049" spans="12:18" x14ac:dyDescent="0.25">
      <c r="L15049" t="s">
        <v>1915</v>
      </c>
      <c r="M15049" t="s">
        <v>35220</v>
      </c>
      <c r="N15049" t="s">
        <v>52311</v>
      </c>
      <c r="O15049" s="76" t="s">
        <v>4356</v>
      </c>
      <c r="P15049" s="82">
        <v>386</v>
      </c>
      <c r="Q15049" s="82" t="s">
        <v>77908</v>
      </c>
      <c r="R15049"/>
    </row>
    <row r="15050" spans="12:18" x14ac:dyDescent="0.25">
      <c r="L15050" t="s">
        <v>1915</v>
      </c>
      <c r="M15050" t="s">
        <v>9496</v>
      </c>
      <c r="N15050" t="s">
        <v>52312</v>
      </c>
      <c r="O15050" s="76" t="s">
        <v>4374</v>
      </c>
      <c r="P15050" s="82">
        <v>771</v>
      </c>
      <c r="Q15050" s="82" t="s">
        <v>77909</v>
      </c>
      <c r="R15050"/>
    </row>
    <row r="15051" spans="12:18" x14ac:dyDescent="0.25">
      <c r="L15051" t="s">
        <v>1915</v>
      </c>
      <c r="M15051" t="s">
        <v>11820</v>
      </c>
      <c r="N15051" t="s">
        <v>52313</v>
      </c>
      <c r="O15051" s="76" t="s">
        <v>4356</v>
      </c>
      <c r="P15051" s="82">
        <v>712</v>
      </c>
      <c r="Q15051" s="82" t="s">
        <v>77910</v>
      </c>
      <c r="R15051"/>
    </row>
    <row r="15052" spans="12:18" x14ac:dyDescent="0.25">
      <c r="L15052" t="s">
        <v>1915</v>
      </c>
      <c r="M15052" t="s">
        <v>11824</v>
      </c>
      <c r="N15052" t="s">
        <v>52314</v>
      </c>
      <c r="O15052" s="76" t="s">
        <v>4356</v>
      </c>
      <c r="P15052" s="82">
        <v>394</v>
      </c>
      <c r="Q15052" s="82" t="s">
        <v>77913</v>
      </c>
      <c r="R15052"/>
    </row>
    <row r="15053" spans="12:18" x14ac:dyDescent="0.25">
      <c r="L15053" t="s">
        <v>1915</v>
      </c>
      <c r="M15053" t="s">
        <v>20005</v>
      </c>
      <c r="N15053" t="s">
        <v>52315</v>
      </c>
      <c r="O15053" s="76" t="s">
        <v>4356</v>
      </c>
      <c r="P15053" s="82">
        <v>927</v>
      </c>
      <c r="Q15053" s="82" t="s">
        <v>77914</v>
      </c>
      <c r="R15053"/>
    </row>
    <row r="15054" spans="12:18" x14ac:dyDescent="0.25">
      <c r="L15054" t="s">
        <v>1915</v>
      </c>
      <c r="M15054" t="s">
        <v>9498</v>
      </c>
      <c r="N15054" t="s">
        <v>52316</v>
      </c>
      <c r="O15054" s="76" t="s">
        <v>4356</v>
      </c>
      <c r="P15054" s="82">
        <v>286</v>
      </c>
      <c r="Q15054" s="82" t="s">
        <v>77915</v>
      </c>
      <c r="R15054"/>
    </row>
    <row r="15055" spans="12:18" x14ac:dyDescent="0.25">
      <c r="L15055" t="s">
        <v>1915</v>
      </c>
      <c r="M15055" t="s">
        <v>21603</v>
      </c>
      <c r="N15055" t="s">
        <v>52317</v>
      </c>
      <c r="O15055" s="76" t="s">
        <v>4356</v>
      </c>
      <c r="P15055" s="82">
        <v>746</v>
      </c>
      <c r="Q15055" s="82" t="s">
        <v>77916</v>
      </c>
      <c r="R15055"/>
    </row>
    <row r="15056" spans="12:18" x14ac:dyDescent="0.25">
      <c r="L15056" t="s">
        <v>1915</v>
      </c>
      <c r="M15056" t="s">
        <v>9499</v>
      </c>
      <c r="N15056" t="s">
        <v>52318</v>
      </c>
      <c r="O15056" s="76" t="s">
        <v>4366</v>
      </c>
      <c r="P15056" s="82">
        <v>185</v>
      </c>
      <c r="Q15056" s="82" t="s">
        <v>77917</v>
      </c>
      <c r="R15056"/>
    </row>
    <row r="15057" spans="12:18" x14ac:dyDescent="0.25">
      <c r="L15057" t="s">
        <v>1915</v>
      </c>
      <c r="M15057" t="s">
        <v>35221</v>
      </c>
      <c r="N15057" t="s">
        <v>52319</v>
      </c>
      <c r="O15057" s="76" t="s">
        <v>4366</v>
      </c>
      <c r="P15057" s="82">
        <v>156</v>
      </c>
      <c r="Q15057" s="82" t="s">
        <v>77918</v>
      </c>
      <c r="R15057"/>
    </row>
    <row r="15058" spans="12:18" x14ac:dyDescent="0.25">
      <c r="L15058" t="s">
        <v>1915</v>
      </c>
      <c r="M15058" t="s">
        <v>11827</v>
      </c>
      <c r="N15058" t="s">
        <v>52320</v>
      </c>
      <c r="O15058" s="76" t="s">
        <v>4366</v>
      </c>
      <c r="P15058" s="82">
        <v>20</v>
      </c>
      <c r="Q15058" s="82" t="s">
        <v>77919</v>
      </c>
      <c r="R15058"/>
    </row>
    <row r="15059" spans="12:18" x14ac:dyDescent="0.25">
      <c r="L15059" t="s">
        <v>37272</v>
      </c>
      <c r="M15059" t="s">
        <v>21604</v>
      </c>
      <c r="N15059" t="s">
        <v>52321</v>
      </c>
      <c r="O15059" s="76" t="s">
        <v>4356</v>
      </c>
      <c r="P15059" s="82">
        <v>6129</v>
      </c>
      <c r="Q15059" s="82" t="s">
        <v>96729</v>
      </c>
      <c r="R15059"/>
    </row>
    <row r="15060" spans="12:18" x14ac:dyDescent="0.25">
      <c r="L15060" t="s">
        <v>37272</v>
      </c>
      <c r="M15060" t="s">
        <v>35222</v>
      </c>
      <c r="N15060" t="s">
        <v>52322</v>
      </c>
      <c r="O15060" s="76" t="s">
        <v>4356</v>
      </c>
      <c r="P15060" s="82">
        <v>1540</v>
      </c>
      <c r="Q15060" s="82" t="s">
        <v>96730</v>
      </c>
      <c r="R15060"/>
    </row>
    <row r="15061" spans="12:18" x14ac:dyDescent="0.25">
      <c r="L15061" t="s">
        <v>37272</v>
      </c>
      <c r="M15061" t="s">
        <v>9501</v>
      </c>
      <c r="N15061" t="s">
        <v>52323</v>
      </c>
      <c r="O15061" s="76" t="s">
        <v>4356</v>
      </c>
      <c r="P15061" s="82">
        <v>281</v>
      </c>
      <c r="Q15061" s="82" t="s">
        <v>96731</v>
      </c>
      <c r="R15061"/>
    </row>
    <row r="15062" spans="12:18" x14ac:dyDescent="0.25">
      <c r="L15062" t="s">
        <v>37272</v>
      </c>
      <c r="M15062" t="s">
        <v>9502</v>
      </c>
      <c r="N15062" t="s">
        <v>52324</v>
      </c>
      <c r="O15062" s="76" t="s">
        <v>4374</v>
      </c>
      <c r="P15062" s="82">
        <v>2003</v>
      </c>
      <c r="Q15062" s="82" t="s">
        <v>96732</v>
      </c>
      <c r="R15062"/>
    </row>
    <row r="15063" spans="12:18" x14ac:dyDescent="0.25">
      <c r="L15063" t="s">
        <v>37272</v>
      </c>
      <c r="M15063" t="s">
        <v>11829</v>
      </c>
      <c r="N15063" t="s">
        <v>52325</v>
      </c>
      <c r="O15063" s="76" t="s">
        <v>4356</v>
      </c>
      <c r="P15063" s="82">
        <v>201</v>
      </c>
      <c r="Q15063" s="82" t="s">
        <v>96733</v>
      </c>
      <c r="R15063"/>
    </row>
    <row r="15064" spans="12:18" x14ac:dyDescent="0.25">
      <c r="L15064" t="s">
        <v>37272</v>
      </c>
      <c r="M15064" t="s">
        <v>11830</v>
      </c>
      <c r="N15064" t="s">
        <v>52326</v>
      </c>
      <c r="O15064" s="76" t="s">
        <v>4356</v>
      </c>
      <c r="P15064" s="82">
        <v>683</v>
      </c>
      <c r="Q15064" s="82" t="s">
        <v>96734</v>
      </c>
      <c r="R15064"/>
    </row>
    <row r="15065" spans="12:18" x14ac:dyDescent="0.25">
      <c r="L15065" t="s">
        <v>37272</v>
      </c>
      <c r="M15065" t="s">
        <v>19107</v>
      </c>
      <c r="N15065" t="s">
        <v>52327</v>
      </c>
      <c r="O15065" s="76" t="s">
        <v>4366</v>
      </c>
      <c r="P15065" s="82">
        <v>165</v>
      </c>
      <c r="Q15065" s="82" t="s">
        <v>96735</v>
      </c>
      <c r="R15065"/>
    </row>
    <row r="15066" spans="12:18" x14ac:dyDescent="0.25">
      <c r="L15066" t="s">
        <v>37272</v>
      </c>
      <c r="M15066" t="s">
        <v>11832</v>
      </c>
      <c r="N15066" t="s">
        <v>52328</v>
      </c>
      <c r="O15066" s="76" t="s">
        <v>4366</v>
      </c>
      <c r="P15066" s="82">
        <v>93</v>
      </c>
      <c r="Q15066" s="82" t="s">
        <v>96736</v>
      </c>
      <c r="R15066"/>
    </row>
    <row r="15067" spans="12:18" x14ac:dyDescent="0.25">
      <c r="L15067" t="s">
        <v>37272</v>
      </c>
      <c r="M15067" t="s">
        <v>11833</v>
      </c>
      <c r="N15067" t="s">
        <v>52329</v>
      </c>
      <c r="O15067" s="76" t="s">
        <v>4356</v>
      </c>
      <c r="P15067" s="82">
        <v>340</v>
      </c>
      <c r="Q15067" s="82" t="s">
        <v>96737</v>
      </c>
      <c r="R15067"/>
    </row>
    <row r="15068" spans="12:18" x14ac:dyDescent="0.25">
      <c r="L15068" t="s">
        <v>37272</v>
      </c>
      <c r="M15068" t="s">
        <v>21605</v>
      </c>
      <c r="N15068" t="s">
        <v>52330</v>
      </c>
      <c r="O15068" s="76" t="s">
        <v>4356</v>
      </c>
      <c r="P15068" s="82">
        <v>250</v>
      </c>
      <c r="Q15068" s="82" t="s">
        <v>96738</v>
      </c>
      <c r="R15068"/>
    </row>
    <row r="15069" spans="12:18" x14ac:dyDescent="0.25">
      <c r="L15069" t="s">
        <v>37272</v>
      </c>
      <c r="M15069" t="s">
        <v>11835</v>
      </c>
      <c r="N15069" t="s">
        <v>52331</v>
      </c>
      <c r="O15069" s="76" t="s">
        <v>4366</v>
      </c>
      <c r="P15069" s="82">
        <v>110</v>
      </c>
      <c r="Q15069" s="82" t="s">
        <v>96739</v>
      </c>
      <c r="R15069"/>
    </row>
    <row r="15070" spans="12:18" x14ac:dyDescent="0.25">
      <c r="L15070" t="s">
        <v>37272</v>
      </c>
      <c r="M15070" t="s">
        <v>21606</v>
      </c>
      <c r="N15070" t="s">
        <v>52332</v>
      </c>
      <c r="O15070" s="76" t="s">
        <v>4366</v>
      </c>
      <c r="P15070" s="82">
        <v>348</v>
      </c>
      <c r="Q15070" s="82" t="s">
        <v>96740</v>
      </c>
      <c r="R15070"/>
    </row>
    <row r="15071" spans="12:18" x14ac:dyDescent="0.25">
      <c r="L15071" t="s">
        <v>37272</v>
      </c>
      <c r="M15071" t="s">
        <v>21607</v>
      </c>
      <c r="N15071" t="s">
        <v>52333</v>
      </c>
      <c r="O15071" s="76" t="s">
        <v>4366</v>
      </c>
      <c r="P15071" s="82">
        <v>58</v>
      </c>
      <c r="Q15071" s="82" t="s">
        <v>96741</v>
      </c>
      <c r="R15071"/>
    </row>
    <row r="15072" spans="12:18" x14ac:dyDescent="0.25">
      <c r="L15072" t="s">
        <v>37272</v>
      </c>
      <c r="M15072" t="s">
        <v>9503</v>
      </c>
      <c r="N15072" t="s">
        <v>52334</v>
      </c>
      <c r="O15072" s="76" t="s">
        <v>4356</v>
      </c>
      <c r="P15072" s="82">
        <v>250</v>
      </c>
      <c r="Q15072" s="82" t="s">
        <v>96742</v>
      </c>
      <c r="R15072"/>
    </row>
    <row r="15073" spans="12:18" x14ac:dyDescent="0.25">
      <c r="L15073" t="s">
        <v>37272</v>
      </c>
      <c r="M15073" t="s">
        <v>35223</v>
      </c>
      <c r="N15073" t="s">
        <v>52335</v>
      </c>
      <c r="O15073" s="76" t="s">
        <v>4356</v>
      </c>
      <c r="P15073" s="82">
        <v>395</v>
      </c>
      <c r="Q15073" s="82" t="s">
        <v>96743</v>
      </c>
      <c r="R15073"/>
    </row>
    <row r="15074" spans="12:18" x14ac:dyDescent="0.25">
      <c r="L15074" t="s">
        <v>37272</v>
      </c>
      <c r="M15074" t="s">
        <v>21608</v>
      </c>
      <c r="N15074" t="s">
        <v>52336</v>
      </c>
      <c r="O15074" s="76" t="s">
        <v>4356</v>
      </c>
      <c r="P15074" s="82">
        <v>373</v>
      </c>
      <c r="Q15074" s="82" t="s">
        <v>96744</v>
      </c>
      <c r="R15074"/>
    </row>
    <row r="15075" spans="12:18" x14ac:dyDescent="0.25">
      <c r="L15075" t="s">
        <v>37272</v>
      </c>
      <c r="M15075" t="s">
        <v>9504</v>
      </c>
      <c r="N15075" t="s">
        <v>52337</v>
      </c>
      <c r="O15075" s="76" t="s">
        <v>4356</v>
      </c>
      <c r="P15075" s="82">
        <v>1064</v>
      </c>
      <c r="Q15075" s="82" t="s">
        <v>96745</v>
      </c>
      <c r="R15075"/>
    </row>
    <row r="15076" spans="12:18" x14ac:dyDescent="0.25">
      <c r="L15076" t="s">
        <v>37272</v>
      </c>
      <c r="M15076" t="s">
        <v>21609</v>
      </c>
      <c r="N15076" t="s">
        <v>52338</v>
      </c>
      <c r="O15076" s="76" t="s">
        <v>4356</v>
      </c>
      <c r="P15076" s="82">
        <v>609</v>
      </c>
      <c r="Q15076" s="82" t="s">
        <v>96746</v>
      </c>
      <c r="R15076"/>
    </row>
    <row r="15077" spans="12:18" x14ac:dyDescent="0.25">
      <c r="L15077" t="s">
        <v>37272</v>
      </c>
      <c r="M15077" t="s">
        <v>9505</v>
      </c>
      <c r="N15077" t="s">
        <v>52339</v>
      </c>
      <c r="O15077" s="76" t="s">
        <v>4356</v>
      </c>
      <c r="P15077" s="82">
        <v>842</v>
      </c>
      <c r="Q15077" s="82" t="s">
        <v>96747</v>
      </c>
      <c r="R15077"/>
    </row>
    <row r="15078" spans="12:18" x14ac:dyDescent="0.25">
      <c r="L15078" t="s">
        <v>37272</v>
      </c>
      <c r="M15078" t="s">
        <v>9506</v>
      </c>
      <c r="N15078" t="s">
        <v>52340</v>
      </c>
      <c r="O15078" s="76" t="s">
        <v>4356</v>
      </c>
      <c r="P15078" s="82">
        <v>409</v>
      </c>
      <c r="Q15078" s="82" t="s">
        <v>96748</v>
      </c>
      <c r="R15078"/>
    </row>
    <row r="15079" spans="12:18" x14ac:dyDescent="0.25">
      <c r="L15079" t="s">
        <v>37272</v>
      </c>
      <c r="M15079" t="s">
        <v>35224</v>
      </c>
      <c r="N15079" t="s">
        <v>52341</v>
      </c>
      <c r="O15079" s="76" t="s">
        <v>4356</v>
      </c>
      <c r="P15079" s="82">
        <v>364</v>
      </c>
      <c r="Q15079" s="82" t="s">
        <v>96749</v>
      </c>
      <c r="R15079"/>
    </row>
    <row r="15080" spans="12:18" x14ac:dyDescent="0.25">
      <c r="L15080" t="s">
        <v>37272</v>
      </c>
      <c r="M15080" t="s">
        <v>21610</v>
      </c>
      <c r="N15080" t="s">
        <v>52342</v>
      </c>
      <c r="O15080" s="76" t="s">
        <v>4356</v>
      </c>
      <c r="P15080" s="82">
        <v>277</v>
      </c>
      <c r="Q15080" s="82" t="s">
        <v>96750</v>
      </c>
      <c r="R15080"/>
    </row>
    <row r="15081" spans="12:18" x14ac:dyDescent="0.25">
      <c r="L15081" t="s">
        <v>37272</v>
      </c>
      <c r="M15081" t="s">
        <v>35225</v>
      </c>
      <c r="N15081" t="s">
        <v>52343</v>
      </c>
      <c r="O15081" s="76" t="s">
        <v>4366</v>
      </c>
      <c r="P15081" s="82">
        <v>360</v>
      </c>
      <c r="Q15081" s="82" t="s">
        <v>96752</v>
      </c>
      <c r="R15081"/>
    </row>
    <row r="15082" spans="12:18" x14ac:dyDescent="0.25">
      <c r="L15082" t="s">
        <v>37272</v>
      </c>
      <c r="M15082" t="s">
        <v>9507</v>
      </c>
      <c r="N15082" t="s">
        <v>52344</v>
      </c>
      <c r="O15082" s="76" t="s">
        <v>4356</v>
      </c>
      <c r="P15082" s="82">
        <v>845</v>
      </c>
      <c r="Q15082" s="82" t="s">
        <v>96751</v>
      </c>
      <c r="R15082"/>
    </row>
    <row r="15083" spans="12:18" x14ac:dyDescent="0.25">
      <c r="L15083" t="s">
        <v>37272</v>
      </c>
      <c r="M15083" t="s">
        <v>35226</v>
      </c>
      <c r="N15083" t="s">
        <v>52345</v>
      </c>
      <c r="O15083" s="76" t="s">
        <v>4356</v>
      </c>
      <c r="P15083" s="82">
        <v>155</v>
      </c>
      <c r="Q15083" s="82" t="s">
        <v>96753</v>
      </c>
      <c r="R15083"/>
    </row>
    <row r="15084" spans="12:18" x14ac:dyDescent="0.25">
      <c r="L15084" t="s">
        <v>37272</v>
      </c>
      <c r="M15084" t="s">
        <v>21611</v>
      </c>
      <c r="N15084" t="s">
        <v>52346</v>
      </c>
      <c r="O15084" s="76" t="s">
        <v>4356</v>
      </c>
      <c r="P15084" s="82">
        <v>255</v>
      </c>
      <c r="Q15084" s="82" t="s">
        <v>96754</v>
      </c>
      <c r="R15084"/>
    </row>
    <row r="15085" spans="12:18" x14ac:dyDescent="0.25">
      <c r="L15085" t="s">
        <v>37272</v>
      </c>
      <c r="M15085" t="s">
        <v>35227</v>
      </c>
      <c r="N15085" t="s">
        <v>52347</v>
      </c>
      <c r="O15085" s="76" t="s">
        <v>4356</v>
      </c>
      <c r="P15085" s="82">
        <v>304</v>
      </c>
      <c r="Q15085" s="82" t="s">
        <v>96755</v>
      </c>
      <c r="R15085"/>
    </row>
    <row r="15086" spans="12:18" x14ac:dyDescent="0.25">
      <c r="L15086" t="s">
        <v>37272</v>
      </c>
      <c r="M15086" t="s">
        <v>11837</v>
      </c>
      <c r="N15086" t="s">
        <v>52348</v>
      </c>
      <c r="O15086" s="76" t="s">
        <v>4366</v>
      </c>
      <c r="P15086" s="82">
        <v>54</v>
      </c>
      <c r="Q15086" s="82" t="s">
        <v>96756</v>
      </c>
      <c r="R15086"/>
    </row>
    <row r="15087" spans="12:18" x14ac:dyDescent="0.25">
      <c r="L15087" t="s">
        <v>37272</v>
      </c>
      <c r="M15087" t="s">
        <v>21612</v>
      </c>
      <c r="N15087" t="s">
        <v>52349</v>
      </c>
      <c r="O15087" s="76" t="s">
        <v>4356</v>
      </c>
      <c r="P15087" s="82">
        <v>1167</v>
      </c>
      <c r="Q15087" s="82" t="s">
        <v>96757</v>
      </c>
      <c r="R15087"/>
    </row>
    <row r="15088" spans="12:18" x14ac:dyDescent="0.25">
      <c r="L15088" t="s">
        <v>37272</v>
      </c>
      <c r="M15088" t="s">
        <v>21613</v>
      </c>
      <c r="N15088" t="s">
        <v>52350</v>
      </c>
      <c r="O15088" s="76" t="s">
        <v>4366</v>
      </c>
      <c r="P15088" s="82">
        <v>198</v>
      </c>
      <c r="Q15088" s="82" t="s">
        <v>96758</v>
      </c>
      <c r="R15088"/>
    </row>
    <row r="15089" spans="12:18" x14ac:dyDescent="0.25">
      <c r="L15089" t="s">
        <v>37272</v>
      </c>
      <c r="M15089" t="s">
        <v>20006</v>
      </c>
      <c r="N15089" t="s">
        <v>52351</v>
      </c>
      <c r="O15089" s="76" t="s">
        <v>4366</v>
      </c>
      <c r="P15089" s="82">
        <v>165</v>
      </c>
      <c r="Q15089" s="82" t="s">
        <v>96759</v>
      </c>
      <c r="R15089"/>
    </row>
    <row r="15090" spans="12:18" x14ac:dyDescent="0.25">
      <c r="L15090" t="s">
        <v>37272</v>
      </c>
      <c r="M15090" t="s">
        <v>21614</v>
      </c>
      <c r="N15090" t="s">
        <v>52352</v>
      </c>
      <c r="O15090" s="76" t="s">
        <v>4356</v>
      </c>
      <c r="P15090" s="82">
        <v>602</v>
      </c>
      <c r="Q15090" s="82" t="s">
        <v>96760</v>
      </c>
      <c r="R15090"/>
    </row>
    <row r="15091" spans="12:18" x14ac:dyDescent="0.25">
      <c r="L15091" t="s">
        <v>37272</v>
      </c>
      <c r="M15091" t="s">
        <v>9508</v>
      </c>
      <c r="N15091" t="s">
        <v>52353</v>
      </c>
      <c r="O15091" s="76" t="s">
        <v>4356</v>
      </c>
      <c r="P15091" s="82">
        <v>529</v>
      </c>
      <c r="Q15091" s="82" t="s">
        <v>96761</v>
      </c>
      <c r="R15091"/>
    </row>
    <row r="15092" spans="12:18" x14ac:dyDescent="0.25">
      <c r="L15092" t="s">
        <v>37272</v>
      </c>
      <c r="M15092" t="s">
        <v>11839</v>
      </c>
      <c r="N15092" t="s">
        <v>52354</v>
      </c>
      <c r="O15092" s="76" t="s">
        <v>4356</v>
      </c>
      <c r="P15092" s="82">
        <v>3234</v>
      </c>
      <c r="Q15092" s="82" t="s">
        <v>96762</v>
      </c>
      <c r="R15092"/>
    </row>
    <row r="15093" spans="12:18" x14ac:dyDescent="0.25">
      <c r="L15093" t="s">
        <v>37272</v>
      </c>
      <c r="M15093" t="s">
        <v>35228</v>
      </c>
      <c r="N15093" t="s">
        <v>52355</v>
      </c>
      <c r="O15093" s="76" t="s">
        <v>4356</v>
      </c>
      <c r="P15093" s="82">
        <v>1732</v>
      </c>
      <c r="Q15093" s="82" t="s">
        <v>96763</v>
      </c>
      <c r="R15093"/>
    </row>
    <row r="15094" spans="12:18" x14ac:dyDescent="0.25">
      <c r="L15094" t="s">
        <v>37272</v>
      </c>
      <c r="M15094" t="s">
        <v>11841</v>
      </c>
      <c r="N15094" t="s">
        <v>52356</v>
      </c>
      <c r="O15094" s="76" t="s">
        <v>4366</v>
      </c>
      <c r="P15094" s="82">
        <v>98</v>
      </c>
      <c r="Q15094" s="82" t="s">
        <v>96764</v>
      </c>
      <c r="R15094"/>
    </row>
    <row r="15095" spans="12:18" x14ac:dyDescent="0.25">
      <c r="L15095" t="s">
        <v>37272</v>
      </c>
      <c r="M15095" t="s">
        <v>9509</v>
      </c>
      <c r="N15095" t="s">
        <v>52357</v>
      </c>
      <c r="O15095" s="76" t="s">
        <v>4366</v>
      </c>
      <c r="P15095" s="82">
        <v>149</v>
      </c>
      <c r="Q15095" s="82" t="s">
        <v>96765</v>
      </c>
      <c r="R15095"/>
    </row>
    <row r="15096" spans="12:18" x14ac:dyDescent="0.25">
      <c r="L15096" t="s">
        <v>37272</v>
      </c>
      <c r="M15096" t="s">
        <v>35229</v>
      </c>
      <c r="N15096" t="s">
        <v>52358</v>
      </c>
      <c r="O15096" s="76" t="s">
        <v>4366</v>
      </c>
      <c r="P15096" s="82">
        <v>365</v>
      </c>
      <c r="Q15096" s="82" t="s">
        <v>96766</v>
      </c>
      <c r="R15096"/>
    </row>
    <row r="15097" spans="12:18" x14ac:dyDescent="0.25">
      <c r="L15097" t="s">
        <v>37272</v>
      </c>
      <c r="M15097" t="s">
        <v>9510</v>
      </c>
      <c r="N15097" t="s">
        <v>52359</v>
      </c>
      <c r="O15097" s="76" t="s">
        <v>4356</v>
      </c>
      <c r="P15097" s="82">
        <v>128</v>
      </c>
      <c r="Q15097" s="82" t="s">
        <v>96767</v>
      </c>
      <c r="R15097"/>
    </row>
    <row r="15098" spans="12:18" x14ac:dyDescent="0.25">
      <c r="L15098" t="s">
        <v>37272</v>
      </c>
      <c r="M15098" t="s">
        <v>9511</v>
      </c>
      <c r="N15098" t="s">
        <v>52360</v>
      </c>
      <c r="O15098" s="76" t="s">
        <v>4356</v>
      </c>
      <c r="P15098" s="82">
        <v>289</v>
      </c>
      <c r="Q15098" s="82" t="s">
        <v>96768</v>
      </c>
      <c r="R15098"/>
    </row>
    <row r="15099" spans="12:18" x14ac:dyDescent="0.25">
      <c r="L15099" t="s">
        <v>37272</v>
      </c>
      <c r="M15099" t="s">
        <v>20007</v>
      </c>
      <c r="N15099" t="s">
        <v>52361</v>
      </c>
      <c r="O15099" s="76" t="s">
        <v>4356</v>
      </c>
      <c r="P15099" s="82">
        <v>739</v>
      </c>
      <c r="Q15099" s="82" t="s">
        <v>96769</v>
      </c>
      <c r="R15099"/>
    </row>
    <row r="15100" spans="12:18" x14ac:dyDescent="0.25">
      <c r="L15100" t="s">
        <v>37272</v>
      </c>
      <c r="M15100" t="s">
        <v>21615</v>
      </c>
      <c r="N15100" t="s">
        <v>52362</v>
      </c>
      <c r="O15100" s="76" t="s">
        <v>4356</v>
      </c>
      <c r="P15100" s="82">
        <v>908</v>
      </c>
      <c r="Q15100" s="82" t="s">
        <v>96770</v>
      </c>
      <c r="R15100"/>
    </row>
    <row r="15101" spans="12:18" x14ac:dyDescent="0.25">
      <c r="L15101" t="s">
        <v>37272</v>
      </c>
      <c r="M15101" t="s">
        <v>21616</v>
      </c>
      <c r="N15101" t="s">
        <v>52363</v>
      </c>
      <c r="O15101" s="76" t="s">
        <v>4374</v>
      </c>
      <c r="P15101" s="82">
        <v>14182</v>
      </c>
      <c r="Q15101" s="82" t="s">
        <v>96771</v>
      </c>
      <c r="R15101"/>
    </row>
    <row r="15102" spans="12:18" x14ac:dyDescent="0.25">
      <c r="L15102" t="s">
        <v>37272</v>
      </c>
      <c r="M15102" t="s">
        <v>35230</v>
      </c>
      <c r="N15102" t="s">
        <v>52364</v>
      </c>
      <c r="O15102" s="76" t="s">
        <v>4356</v>
      </c>
      <c r="P15102" s="82">
        <v>274</v>
      </c>
      <c r="Q15102" s="82" t="s">
        <v>96772</v>
      </c>
      <c r="R15102"/>
    </row>
    <row r="15103" spans="12:18" x14ac:dyDescent="0.25">
      <c r="L15103" t="s">
        <v>37272</v>
      </c>
      <c r="M15103" t="s">
        <v>11843</v>
      </c>
      <c r="N15103" t="s">
        <v>52365</v>
      </c>
      <c r="O15103" s="76" t="s">
        <v>4366</v>
      </c>
      <c r="P15103" s="82">
        <v>369</v>
      </c>
      <c r="Q15103" s="82" t="s">
        <v>96773</v>
      </c>
      <c r="R15103"/>
    </row>
    <row r="15104" spans="12:18" x14ac:dyDescent="0.25">
      <c r="L15104" t="s">
        <v>37272</v>
      </c>
      <c r="M15104" t="s">
        <v>9512</v>
      </c>
      <c r="N15104" t="s">
        <v>52366</v>
      </c>
      <c r="O15104" s="76" t="s">
        <v>4366</v>
      </c>
      <c r="P15104" s="82">
        <v>201</v>
      </c>
      <c r="Q15104" s="82" t="s">
        <v>96774</v>
      </c>
      <c r="R15104"/>
    </row>
    <row r="15105" spans="12:18" x14ac:dyDescent="0.25">
      <c r="L15105" t="s">
        <v>37272</v>
      </c>
      <c r="M15105" t="s">
        <v>11845</v>
      </c>
      <c r="N15105" t="s">
        <v>52367</v>
      </c>
      <c r="O15105" s="76" t="s">
        <v>4356</v>
      </c>
      <c r="P15105" s="82">
        <v>774</v>
      </c>
      <c r="Q15105" s="82" t="s">
        <v>96775</v>
      </c>
      <c r="R15105"/>
    </row>
    <row r="15106" spans="12:18" x14ac:dyDescent="0.25">
      <c r="L15106" t="s">
        <v>37272</v>
      </c>
      <c r="M15106" t="s">
        <v>20008</v>
      </c>
      <c r="N15106" t="s">
        <v>52368</v>
      </c>
      <c r="O15106" s="76" t="s">
        <v>4366</v>
      </c>
      <c r="P15106" s="82">
        <v>252</v>
      </c>
      <c r="Q15106" s="82" t="s">
        <v>96776</v>
      </c>
      <c r="R15106"/>
    </row>
    <row r="15107" spans="12:18" x14ac:dyDescent="0.25">
      <c r="L15107" t="s">
        <v>37272</v>
      </c>
      <c r="M15107" t="s">
        <v>35231</v>
      </c>
      <c r="N15107" t="s">
        <v>52369</v>
      </c>
      <c r="O15107" s="76" t="s">
        <v>4366</v>
      </c>
      <c r="P15107" s="82">
        <v>310</v>
      </c>
      <c r="Q15107" s="82" t="s">
        <v>96777</v>
      </c>
      <c r="R15107"/>
    </row>
    <row r="15108" spans="12:18" x14ac:dyDescent="0.25">
      <c r="L15108" t="s">
        <v>37272</v>
      </c>
      <c r="M15108" t="s">
        <v>11847</v>
      </c>
      <c r="N15108" t="s">
        <v>52370</v>
      </c>
      <c r="O15108" s="76" t="s">
        <v>4366</v>
      </c>
      <c r="P15108" s="82">
        <v>267</v>
      </c>
      <c r="Q15108" s="82" t="s">
        <v>96778</v>
      </c>
      <c r="R15108"/>
    </row>
    <row r="15109" spans="12:18" x14ac:dyDescent="0.25">
      <c r="L15109" t="s">
        <v>37272</v>
      </c>
      <c r="M15109" t="s">
        <v>35232</v>
      </c>
      <c r="N15109" t="s">
        <v>52371</v>
      </c>
      <c r="O15109" s="76" t="s">
        <v>4356</v>
      </c>
      <c r="P15109" s="82">
        <v>1544</v>
      </c>
      <c r="Q15109" s="82" t="s">
        <v>96779</v>
      </c>
      <c r="R15109"/>
    </row>
    <row r="15110" spans="12:18" x14ac:dyDescent="0.25">
      <c r="L15110" t="s">
        <v>37272</v>
      </c>
      <c r="M15110" t="s">
        <v>21617</v>
      </c>
      <c r="N15110" t="s">
        <v>52372</v>
      </c>
      <c r="O15110" s="76" t="s">
        <v>4356</v>
      </c>
      <c r="P15110" s="82">
        <v>789</v>
      </c>
      <c r="Q15110" s="82" t="s">
        <v>96780</v>
      </c>
      <c r="R15110"/>
    </row>
    <row r="15111" spans="12:18" x14ac:dyDescent="0.25">
      <c r="L15111" t="s">
        <v>37272</v>
      </c>
      <c r="M15111" t="s">
        <v>11849</v>
      </c>
      <c r="N15111" t="s">
        <v>52373</v>
      </c>
      <c r="O15111" s="76" t="s">
        <v>4356</v>
      </c>
      <c r="P15111" s="82">
        <v>259</v>
      </c>
      <c r="Q15111" s="82" t="s">
        <v>96781</v>
      </c>
      <c r="R15111"/>
    </row>
    <row r="15112" spans="12:18" x14ac:dyDescent="0.25">
      <c r="L15112" t="s">
        <v>37272</v>
      </c>
      <c r="M15112" t="s">
        <v>11851</v>
      </c>
      <c r="N15112" t="s">
        <v>52374</v>
      </c>
      <c r="O15112" s="76" t="s">
        <v>4366</v>
      </c>
      <c r="P15112" s="82">
        <v>226</v>
      </c>
      <c r="Q15112" s="82" t="s">
        <v>96782</v>
      </c>
      <c r="R15112"/>
    </row>
    <row r="15113" spans="12:18" x14ac:dyDescent="0.25">
      <c r="L15113" t="s">
        <v>37272</v>
      </c>
      <c r="M15113" t="s">
        <v>20009</v>
      </c>
      <c r="N15113" t="s">
        <v>52375</v>
      </c>
      <c r="O15113" s="76" t="s">
        <v>4356</v>
      </c>
      <c r="P15113" s="82">
        <v>760</v>
      </c>
      <c r="Q15113" s="82" t="s">
        <v>96783</v>
      </c>
      <c r="R15113"/>
    </row>
    <row r="15114" spans="12:18" x14ac:dyDescent="0.25">
      <c r="L15114" t="s">
        <v>37272</v>
      </c>
      <c r="M15114" t="s">
        <v>21618</v>
      </c>
      <c r="N15114" t="s">
        <v>52376</v>
      </c>
      <c r="O15114" s="76" t="s">
        <v>4366</v>
      </c>
      <c r="P15114" s="82">
        <v>144</v>
      </c>
      <c r="Q15114" s="82" t="s">
        <v>96784</v>
      </c>
      <c r="R15114"/>
    </row>
    <row r="15115" spans="12:18" x14ac:dyDescent="0.25">
      <c r="L15115" t="s">
        <v>37272</v>
      </c>
      <c r="M15115" t="s">
        <v>8027</v>
      </c>
      <c r="N15115" t="s">
        <v>52377</v>
      </c>
      <c r="O15115" s="76" t="s">
        <v>4356</v>
      </c>
      <c r="P15115" s="82">
        <v>998</v>
      </c>
      <c r="Q15115" s="82" t="s">
        <v>96785</v>
      </c>
      <c r="R15115"/>
    </row>
    <row r="15116" spans="12:18" x14ac:dyDescent="0.25">
      <c r="L15116" t="s">
        <v>37272</v>
      </c>
      <c r="M15116" t="s">
        <v>20010</v>
      </c>
      <c r="N15116" t="s">
        <v>52378</v>
      </c>
      <c r="O15116" s="76" t="s">
        <v>4356</v>
      </c>
      <c r="P15116" s="82">
        <v>441</v>
      </c>
      <c r="Q15116" s="82" t="s">
        <v>96786</v>
      </c>
      <c r="R15116"/>
    </row>
    <row r="15117" spans="12:18" x14ac:dyDescent="0.25">
      <c r="L15117" t="s">
        <v>37272</v>
      </c>
      <c r="M15117" t="s">
        <v>20011</v>
      </c>
      <c r="N15117" t="s">
        <v>52379</v>
      </c>
      <c r="O15117" s="76" t="s">
        <v>4356</v>
      </c>
      <c r="P15117" s="82">
        <v>807</v>
      </c>
      <c r="Q15117" s="82" t="s">
        <v>96787</v>
      </c>
      <c r="R15117"/>
    </row>
    <row r="15118" spans="12:18" x14ac:dyDescent="0.25">
      <c r="L15118" t="s">
        <v>37272</v>
      </c>
      <c r="M15118" t="s">
        <v>9513</v>
      </c>
      <c r="N15118" t="s">
        <v>52380</v>
      </c>
      <c r="O15118" s="76" t="s">
        <v>4366</v>
      </c>
      <c r="P15118" s="82">
        <v>158</v>
      </c>
      <c r="Q15118" s="82" t="s">
        <v>96788</v>
      </c>
      <c r="R15118"/>
    </row>
    <row r="15119" spans="12:18" x14ac:dyDescent="0.25">
      <c r="L15119" t="s">
        <v>37272</v>
      </c>
      <c r="M15119" t="s">
        <v>9514</v>
      </c>
      <c r="N15119" t="s">
        <v>52381</v>
      </c>
      <c r="O15119" s="76" t="s">
        <v>4374</v>
      </c>
      <c r="P15119" s="82">
        <v>8769</v>
      </c>
      <c r="Q15119" s="82" t="s">
        <v>96789</v>
      </c>
      <c r="R15119"/>
    </row>
    <row r="15120" spans="12:18" x14ac:dyDescent="0.25">
      <c r="L15120" t="s">
        <v>37272</v>
      </c>
      <c r="M15120" t="s">
        <v>20012</v>
      </c>
      <c r="N15120" t="s">
        <v>52382</v>
      </c>
      <c r="O15120" s="76" t="s">
        <v>4356</v>
      </c>
      <c r="P15120" s="82">
        <v>519</v>
      </c>
      <c r="Q15120" s="82" t="s">
        <v>96790</v>
      </c>
      <c r="R15120"/>
    </row>
    <row r="15121" spans="12:18" x14ac:dyDescent="0.25">
      <c r="L15121" t="s">
        <v>37272</v>
      </c>
      <c r="M15121" t="s">
        <v>21619</v>
      </c>
      <c r="N15121" t="s">
        <v>52383</v>
      </c>
      <c r="O15121" s="76" t="s">
        <v>4356</v>
      </c>
      <c r="P15121" s="82">
        <v>634</v>
      </c>
      <c r="Q15121" s="82" t="s">
        <v>96791</v>
      </c>
      <c r="R15121"/>
    </row>
    <row r="15122" spans="12:18" x14ac:dyDescent="0.25">
      <c r="L15122" t="s">
        <v>37272</v>
      </c>
      <c r="M15122" t="s">
        <v>11853</v>
      </c>
      <c r="N15122" t="s">
        <v>52384</v>
      </c>
      <c r="O15122" s="76" t="s">
        <v>4356</v>
      </c>
      <c r="P15122" s="82">
        <v>578</v>
      </c>
      <c r="Q15122" s="82" t="s">
        <v>96792</v>
      </c>
      <c r="R15122"/>
    </row>
    <row r="15123" spans="12:18" x14ac:dyDescent="0.25">
      <c r="L15123" t="s">
        <v>37272</v>
      </c>
      <c r="M15123" t="s">
        <v>35233</v>
      </c>
      <c r="N15123" t="s">
        <v>52385</v>
      </c>
      <c r="O15123" s="76" t="s">
        <v>4356</v>
      </c>
      <c r="P15123" s="82">
        <v>394</v>
      </c>
      <c r="Q15123" s="82" t="s">
        <v>96793</v>
      </c>
      <c r="R15123"/>
    </row>
    <row r="15124" spans="12:18" x14ac:dyDescent="0.25">
      <c r="L15124" t="s">
        <v>37272</v>
      </c>
      <c r="M15124" t="s">
        <v>9515</v>
      </c>
      <c r="N15124" t="s">
        <v>52386</v>
      </c>
      <c r="O15124" s="76" t="s">
        <v>4356</v>
      </c>
      <c r="P15124" s="82">
        <v>398</v>
      </c>
      <c r="Q15124" s="82" t="s">
        <v>96794</v>
      </c>
      <c r="R15124"/>
    </row>
    <row r="15125" spans="12:18" x14ac:dyDescent="0.25">
      <c r="L15125" t="s">
        <v>37272</v>
      </c>
      <c r="M15125" t="s">
        <v>20015</v>
      </c>
      <c r="N15125" t="s">
        <v>52387</v>
      </c>
      <c r="O15125" s="76" t="s">
        <v>4356</v>
      </c>
      <c r="P15125" s="82">
        <v>543</v>
      </c>
      <c r="Q15125" s="82" t="s">
        <v>96798</v>
      </c>
      <c r="R15125"/>
    </row>
    <row r="15126" spans="12:18" x14ac:dyDescent="0.25">
      <c r="L15126" t="s">
        <v>37272</v>
      </c>
      <c r="M15126" t="s">
        <v>9516</v>
      </c>
      <c r="N15126" t="s">
        <v>52388</v>
      </c>
      <c r="O15126" s="76" t="s">
        <v>4356</v>
      </c>
      <c r="P15126" s="82">
        <v>601</v>
      </c>
      <c r="Q15126" s="82" t="s">
        <v>96795</v>
      </c>
      <c r="R15126"/>
    </row>
    <row r="15127" spans="12:18" x14ac:dyDescent="0.25">
      <c r="L15127" t="s">
        <v>37272</v>
      </c>
      <c r="M15127" t="s">
        <v>20013</v>
      </c>
      <c r="N15127" t="s">
        <v>52389</v>
      </c>
      <c r="O15127" s="76" t="s">
        <v>4356</v>
      </c>
      <c r="P15127" s="82">
        <v>193</v>
      </c>
      <c r="Q15127" s="82" t="s">
        <v>96796</v>
      </c>
      <c r="R15127"/>
    </row>
    <row r="15128" spans="12:18" x14ac:dyDescent="0.25">
      <c r="L15128" t="s">
        <v>37272</v>
      </c>
      <c r="M15128" t="s">
        <v>20014</v>
      </c>
      <c r="N15128" t="s">
        <v>52390</v>
      </c>
      <c r="O15128" s="76" t="s">
        <v>4356</v>
      </c>
      <c r="P15128" s="82">
        <v>107</v>
      </c>
      <c r="Q15128" s="82" t="s">
        <v>96797</v>
      </c>
      <c r="R15128"/>
    </row>
    <row r="15129" spans="12:18" x14ac:dyDescent="0.25">
      <c r="L15129" t="s">
        <v>37272</v>
      </c>
      <c r="M15129" t="s">
        <v>11854</v>
      </c>
      <c r="N15129" t="s">
        <v>52391</v>
      </c>
      <c r="O15129" s="76" t="s">
        <v>4356</v>
      </c>
      <c r="P15129" s="82">
        <v>2388</v>
      </c>
      <c r="Q15129" s="82" t="s">
        <v>96799</v>
      </c>
      <c r="R15129"/>
    </row>
    <row r="15130" spans="12:18" x14ac:dyDescent="0.25">
      <c r="L15130" t="s">
        <v>37272</v>
      </c>
      <c r="M15130" t="s">
        <v>9517</v>
      </c>
      <c r="N15130" t="s">
        <v>52392</v>
      </c>
      <c r="O15130" s="76" t="s">
        <v>4356</v>
      </c>
      <c r="P15130" s="82">
        <v>444</v>
      </c>
      <c r="Q15130" s="82" t="s">
        <v>96800</v>
      </c>
      <c r="R15130"/>
    </row>
    <row r="15131" spans="12:18" x14ac:dyDescent="0.25">
      <c r="L15131" t="s">
        <v>37272</v>
      </c>
      <c r="M15131" t="s">
        <v>11856</v>
      </c>
      <c r="N15131" t="s">
        <v>52393</v>
      </c>
      <c r="O15131" s="76" t="s">
        <v>4356</v>
      </c>
      <c r="P15131" s="82">
        <v>799</v>
      </c>
      <c r="Q15131" s="82" t="s">
        <v>96801</v>
      </c>
      <c r="R15131"/>
    </row>
    <row r="15132" spans="12:18" x14ac:dyDescent="0.25">
      <c r="L15132" t="s">
        <v>37272</v>
      </c>
      <c r="M15132" t="s">
        <v>11858</v>
      </c>
      <c r="N15132" t="s">
        <v>52394</v>
      </c>
      <c r="O15132" s="76" t="s">
        <v>4356</v>
      </c>
      <c r="P15132" s="82">
        <v>404</v>
      </c>
      <c r="Q15132" s="82" t="s">
        <v>96802</v>
      </c>
      <c r="R15132"/>
    </row>
    <row r="15133" spans="12:18" x14ac:dyDescent="0.25">
      <c r="L15133" t="s">
        <v>37272</v>
      </c>
      <c r="M15133" t="s">
        <v>10791</v>
      </c>
      <c r="N15133" t="s">
        <v>52395</v>
      </c>
      <c r="O15133" s="76" t="s">
        <v>4356</v>
      </c>
      <c r="P15133" s="82">
        <v>134</v>
      </c>
      <c r="Q15133" s="82" t="s">
        <v>96803</v>
      </c>
      <c r="R15133"/>
    </row>
    <row r="15134" spans="12:18" x14ac:dyDescent="0.25">
      <c r="L15134" t="s">
        <v>37272</v>
      </c>
      <c r="M15134" t="s">
        <v>20016</v>
      </c>
      <c r="N15134" t="s">
        <v>52396</v>
      </c>
      <c r="O15134" s="76" t="s">
        <v>4356</v>
      </c>
      <c r="P15134" s="82">
        <v>1070</v>
      </c>
      <c r="Q15134" s="82" t="s">
        <v>96804</v>
      </c>
      <c r="R15134"/>
    </row>
    <row r="15135" spans="12:18" x14ac:dyDescent="0.25">
      <c r="L15135" t="s">
        <v>37272</v>
      </c>
      <c r="M15135" t="s">
        <v>11860</v>
      </c>
      <c r="N15135" t="s">
        <v>52397</v>
      </c>
      <c r="O15135" s="76" t="s">
        <v>4356</v>
      </c>
      <c r="P15135" s="82">
        <v>411</v>
      </c>
      <c r="Q15135" s="82" t="s">
        <v>96805</v>
      </c>
      <c r="R15135"/>
    </row>
    <row r="15136" spans="12:18" x14ac:dyDescent="0.25">
      <c r="L15136" t="s">
        <v>37272</v>
      </c>
      <c r="M15136" t="s">
        <v>21620</v>
      </c>
      <c r="N15136" t="s">
        <v>52398</v>
      </c>
      <c r="O15136" s="76" t="s">
        <v>4356</v>
      </c>
      <c r="P15136" s="82">
        <v>271</v>
      </c>
      <c r="Q15136" s="82" t="s">
        <v>96806</v>
      </c>
      <c r="R15136"/>
    </row>
    <row r="15137" spans="12:18" x14ac:dyDescent="0.25">
      <c r="L15137" t="s">
        <v>37272</v>
      </c>
      <c r="M15137" t="s">
        <v>20017</v>
      </c>
      <c r="N15137" t="s">
        <v>52399</v>
      </c>
      <c r="O15137" s="76" t="s">
        <v>4366</v>
      </c>
      <c r="P15137" s="82">
        <v>128</v>
      </c>
      <c r="Q15137" s="82" t="s">
        <v>96807</v>
      </c>
      <c r="R15137"/>
    </row>
    <row r="15138" spans="12:18" x14ac:dyDescent="0.25">
      <c r="L15138" t="s">
        <v>37272</v>
      </c>
      <c r="M15138" t="s">
        <v>14022</v>
      </c>
      <c r="N15138" t="s">
        <v>52400</v>
      </c>
      <c r="O15138" s="76" t="s">
        <v>4356</v>
      </c>
      <c r="P15138" s="82">
        <v>773</v>
      </c>
      <c r="Q15138" s="82" t="s">
        <v>96808</v>
      </c>
      <c r="R15138"/>
    </row>
    <row r="15139" spans="12:18" x14ac:dyDescent="0.25">
      <c r="L15139" t="s">
        <v>37272</v>
      </c>
      <c r="M15139" t="s">
        <v>11862</v>
      </c>
      <c r="N15139" t="s">
        <v>52401</v>
      </c>
      <c r="O15139" s="76" t="s">
        <v>4356</v>
      </c>
      <c r="P15139" s="82">
        <v>432</v>
      </c>
      <c r="Q15139" s="82" t="s">
        <v>96809</v>
      </c>
      <c r="R15139"/>
    </row>
    <row r="15140" spans="12:18" x14ac:dyDescent="0.25">
      <c r="L15140" t="s">
        <v>37272</v>
      </c>
      <c r="M15140" t="s">
        <v>21621</v>
      </c>
      <c r="N15140" t="s">
        <v>52402</v>
      </c>
      <c r="O15140" s="76" t="s">
        <v>4356</v>
      </c>
      <c r="P15140" s="82">
        <v>451</v>
      </c>
      <c r="Q15140" s="82" t="s">
        <v>96810</v>
      </c>
      <c r="R15140"/>
    </row>
    <row r="15141" spans="12:18" x14ac:dyDescent="0.25">
      <c r="L15141" t="s">
        <v>37272</v>
      </c>
      <c r="M15141" t="s">
        <v>11864</v>
      </c>
      <c r="N15141" t="s">
        <v>52403</v>
      </c>
      <c r="O15141" s="76" t="s">
        <v>4366</v>
      </c>
      <c r="P15141" s="82">
        <v>362</v>
      </c>
      <c r="Q15141" s="82" t="s">
        <v>96811</v>
      </c>
      <c r="R15141"/>
    </row>
    <row r="15142" spans="12:18" x14ac:dyDescent="0.25">
      <c r="L15142" t="s">
        <v>37272</v>
      </c>
      <c r="M15142" t="s">
        <v>11866</v>
      </c>
      <c r="N15142" t="s">
        <v>52404</v>
      </c>
      <c r="O15142" s="76" t="s">
        <v>4374</v>
      </c>
      <c r="P15142" s="82">
        <v>20681</v>
      </c>
      <c r="Q15142" s="82" t="s">
        <v>72645</v>
      </c>
      <c r="R15142"/>
    </row>
    <row r="15143" spans="12:18" x14ac:dyDescent="0.25">
      <c r="L15143" t="s">
        <v>37272</v>
      </c>
      <c r="M15143" t="s">
        <v>9518</v>
      </c>
      <c r="N15143" t="s">
        <v>52405</v>
      </c>
      <c r="O15143" s="76" t="s">
        <v>4356</v>
      </c>
      <c r="P15143" s="82">
        <v>858</v>
      </c>
      <c r="Q15143" s="82" t="s">
        <v>96812</v>
      </c>
      <c r="R15143"/>
    </row>
    <row r="15144" spans="12:18" x14ac:dyDescent="0.25">
      <c r="L15144" t="s">
        <v>37272</v>
      </c>
      <c r="M15144" t="s">
        <v>9519</v>
      </c>
      <c r="N15144" t="s">
        <v>52406</v>
      </c>
      <c r="O15144" s="76" t="s">
        <v>4356</v>
      </c>
      <c r="P15144" s="82">
        <v>481</v>
      </c>
      <c r="Q15144" s="82" t="s">
        <v>96813</v>
      </c>
      <c r="R15144"/>
    </row>
    <row r="15145" spans="12:18" x14ac:dyDescent="0.25">
      <c r="L15145" t="s">
        <v>37272</v>
      </c>
      <c r="M15145" t="s">
        <v>20018</v>
      </c>
      <c r="N15145" t="s">
        <v>52407</v>
      </c>
      <c r="O15145" s="76" t="s">
        <v>4366</v>
      </c>
      <c r="P15145" s="82">
        <v>664</v>
      </c>
      <c r="Q15145" s="82" t="s">
        <v>96814</v>
      </c>
      <c r="R15145"/>
    </row>
    <row r="15146" spans="12:18" x14ac:dyDescent="0.25">
      <c r="L15146" t="s">
        <v>37272</v>
      </c>
      <c r="M15146" t="s">
        <v>21622</v>
      </c>
      <c r="N15146" t="s">
        <v>52408</v>
      </c>
      <c r="O15146" s="76" t="s">
        <v>4356</v>
      </c>
      <c r="P15146" s="82">
        <v>236</v>
      </c>
      <c r="Q15146" s="82" t="s">
        <v>96815</v>
      </c>
      <c r="R15146"/>
    </row>
    <row r="15147" spans="12:18" x14ac:dyDescent="0.25">
      <c r="L15147" t="s">
        <v>37272</v>
      </c>
      <c r="M15147" t="s">
        <v>35234</v>
      </c>
      <c r="N15147" t="s">
        <v>52409</v>
      </c>
      <c r="O15147" s="76" t="s">
        <v>4356</v>
      </c>
      <c r="P15147" s="82">
        <v>259</v>
      </c>
      <c r="Q15147" s="82" t="s">
        <v>96816</v>
      </c>
      <c r="R15147"/>
    </row>
    <row r="15148" spans="12:18" x14ac:dyDescent="0.25">
      <c r="L15148" t="s">
        <v>37272</v>
      </c>
      <c r="M15148" t="s">
        <v>9520</v>
      </c>
      <c r="N15148" t="s">
        <v>52410</v>
      </c>
      <c r="O15148" s="76" t="s">
        <v>4356</v>
      </c>
      <c r="P15148" s="82">
        <v>721</v>
      </c>
      <c r="Q15148" s="82" t="s">
        <v>96817</v>
      </c>
      <c r="R15148"/>
    </row>
    <row r="15149" spans="12:18" x14ac:dyDescent="0.25">
      <c r="L15149" t="s">
        <v>37272</v>
      </c>
      <c r="M15149" t="s">
        <v>21623</v>
      </c>
      <c r="N15149" t="s">
        <v>52411</v>
      </c>
      <c r="O15149" s="76" t="s">
        <v>4356</v>
      </c>
      <c r="P15149" s="82">
        <v>699</v>
      </c>
      <c r="Q15149" s="82" t="s">
        <v>96818</v>
      </c>
      <c r="R15149"/>
    </row>
    <row r="15150" spans="12:18" x14ac:dyDescent="0.25">
      <c r="L15150" t="s">
        <v>37272</v>
      </c>
      <c r="M15150" t="s">
        <v>20019</v>
      </c>
      <c r="N15150" t="s">
        <v>52412</v>
      </c>
      <c r="O15150" s="76" t="s">
        <v>4366</v>
      </c>
      <c r="P15150" s="82">
        <v>121</v>
      </c>
      <c r="Q15150" s="82" t="s">
        <v>96819</v>
      </c>
      <c r="R15150"/>
    </row>
    <row r="15151" spans="12:18" x14ac:dyDescent="0.25">
      <c r="L15151" t="s">
        <v>37272</v>
      </c>
      <c r="M15151" t="s">
        <v>35235</v>
      </c>
      <c r="N15151" t="s">
        <v>52413</v>
      </c>
      <c r="O15151" s="76" t="s">
        <v>4356</v>
      </c>
      <c r="P15151" s="82">
        <v>446</v>
      </c>
      <c r="Q15151" s="82" t="s">
        <v>96820</v>
      </c>
      <c r="R15151"/>
    </row>
    <row r="15152" spans="12:18" x14ac:dyDescent="0.25">
      <c r="L15152" t="s">
        <v>37272</v>
      </c>
      <c r="M15152" t="s">
        <v>9521</v>
      </c>
      <c r="N15152" t="s">
        <v>52414</v>
      </c>
      <c r="O15152" s="76" t="s">
        <v>4356</v>
      </c>
      <c r="P15152" s="82">
        <v>365</v>
      </c>
      <c r="Q15152" s="82" t="s">
        <v>96821</v>
      </c>
      <c r="R15152"/>
    </row>
    <row r="15153" spans="12:18" x14ac:dyDescent="0.25">
      <c r="L15153" t="s">
        <v>37272</v>
      </c>
      <c r="M15153" t="s">
        <v>9522</v>
      </c>
      <c r="N15153" t="s">
        <v>52415</v>
      </c>
      <c r="O15153" s="76" t="s">
        <v>4366</v>
      </c>
      <c r="P15153" s="82">
        <v>330</v>
      </c>
      <c r="Q15153" s="82" t="s">
        <v>96822</v>
      </c>
      <c r="R15153"/>
    </row>
    <row r="15154" spans="12:18" x14ac:dyDescent="0.25">
      <c r="L15154" t="s">
        <v>37272</v>
      </c>
      <c r="M15154" t="s">
        <v>9524</v>
      </c>
      <c r="N15154" t="s">
        <v>52416</v>
      </c>
      <c r="O15154" s="76" t="s">
        <v>4356</v>
      </c>
      <c r="P15154" s="82">
        <v>496</v>
      </c>
      <c r="Q15154" s="82" t="s">
        <v>96824</v>
      </c>
      <c r="R15154"/>
    </row>
    <row r="15155" spans="12:18" x14ac:dyDescent="0.25">
      <c r="L15155" t="s">
        <v>37272</v>
      </c>
      <c r="M15155" t="s">
        <v>35236</v>
      </c>
      <c r="N15155" t="s">
        <v>52417</v>
      </c>
      <c r="O15155" s="76" t="s">
        <v>4356</v>
      </c>
      <c r="P15155" s="82">
        <v>1295</v>
      </c>
      <c r="Q15155" s="82" t="s">
        <v>96825</v>
      </c>
      <c r="R15155"/>
    </row>
    <row r="15156" spans="12:18" x14ac:dyDescent="0.25">
      <c r="L15156" t="s">
        <v>37272</v>
      </c>
      <c r="M15156" t="s">
        <v>35237</v>
      </c>
      <c r="N15156" t="s">
        <v>52418</v>
      </c>
      <c r="O15156" s="76" t="s">
        <v>4356</v>
      </c>
      <c r="P15156" s="82">
        <v>613</v>
      </c>
      <c r="Q15156" s="82" t="s">
        <v>96826</v>
      </c>
      <c r="R15156"/>
    </row>
    <row r="15157" spans="12:18" x14ac:dyDescent="0.25">
      <c r="L15157" t="s">
        <v>37272</v>
      </c>
      <c r="M15157" t="s">
        <v>9525</v>
      </c>
      <c r="N15157" t="s">
        <v>52419</v>
      </c>
      <c r="O15157" s="76" t="s">
        <v>4356</v>
      </c>
      <c r="P15157" s="82">
        <v>1319</v>
      </c>
      <c r="Q15157" s="82" t="s">
        <v>96827</v>
      </c>
      <c r="R15157"/>
    </row>
    <row r="15158" spans="12:18" x14ac:dyDescent="0.25">
      <c r="L15158" t="s">
        <v>37272</v>
      </c>
      <c r="M15158" t="s">
        <v>21624</v>
      </c>
      <c r="N15158" t="s">
        <v>52420</v>
      </c>
      <c r="O15158" s="76" t="s">
        <v>4356</v>
      </c>
      <c r="P15158" s="82">
        <v>436</v>
      </c>
      <c r="Q15158" s="82" t="s">
        <v>96828</v>
      </c>
      <c r="R15158"/>
    </row>
    <row r="15159" spans="12:18" x14ac:dyDescent="0.25">
      <c r="L15159" t="s">
        <v>37272</v>
      </c>
      <c r="M15159" t="s">
        <v>20020</v>
      </c>
      <c r="N15159" t="s">
        <v>52421</v>
      </c>
      <c r="O15159" s="76" t="s">
        <v>4356</v>
      </c>
      <c r="P15159" s="82">
        <v>205</v>
      </c>
      <c r="Q15159" s="82" t="s">
        <v>96829</v>
      </c>
      <c r="R15159"/>
    </row>
    <row r="15160" spans="12:18" x14ac:dyDescent="0.25">
      <c r="L15160" t="s">
        <v>37272</v>
      </c>
      <c r="M15160" t="s">
        <v>9526</v>
      </c>
      <c r="N15160" t="s">
        <v>52422</v>
      </c>
      <c r="O15160" s="76" t="s">
        <v>4356</v>
      </c>
      <c r="P15160" s="82">
        <v>816</v>
      </c>
      <c r="Q15160" s="82" t="s">
        <v>96830</v>
      </c>
      <c r="R15160"/>
    </row>
    <row r="15161" spans="12:18" x14ac:dyDescent="0.25">
      <c r="L15161" t="s">
        <v>37272</v>
      </c>
      <c r="M15161" t="s">
        <v>35238</v>
      </c>
      <c r="N15161" t="s">
        <v>52423</v>
      </c>
      <c r="O15161" s="76" t="s">
        <v>4356</v>
      </c>
      <c r="P15161" s="82">
        <v>435</v>
      </c>
      <c r="Q15161" s="82" t="s">
        <v>96831</v>
      </c>
      <c r="R15161"/>
    </row>
    <row r="15162" spans="12:18" x14ac:dyDescent="0.25">
      <c r="L15162" t="s">
        <v>37272</v>
      </c>
      <c r="M15162" t="s">
        <v>20021</v>
      </c>
      <c r="N15162" t="s">
        <v>52424</v>
      </c>
      <c r="O15162" s="76" t="s">
        <v>4356</v>
      </c>
      <c r="P15162" s="82">
        <v>668</v>
      </c>
      <c r="Q15162" s="82" t="s">
        <v>96832</v>
      </c>
      <c r="R15162"/>
    </row>
    <row r="15163" spans="12:18" x14ac:dyDescent="0.25">
      <c r="L15163" t="s">
        <v>37272</v>
      </c>
      <c r="M15163" t="s">
        <v>35239</v>
      </c>
      <c r="N15163" t="s">
        <v>52425</v>
      </c>
      <c r="O15163" s="76" t="s">
        <v>4356</v>
      </c>
      <c r="P15163" s="82">
        <v>704</v>
      </c>
      <c r="Q15163" s="82" t="s">
        <v>96833</v>
      </c>
      <c r="R15163"/>
    </row>
    <row r="15164" spans="12:18" x14ac:dyDescent="0.25">
      <c r="L15164" t="s">
        <v>37272</v>
      </c>
      <c r="M15164" t="s">
        <v>21625</v>
      </c>
      <c r="N15164" t="s">
        <v>52426</v>
      </c>
      <c r="O15164" s="76" t="s">
        <v>4356</v>
      </c>
      <c r="P15164" s="82">
        <v>102</v>
      </c>
      <c r="Q15164" s="82" t="s">
        <v>96834</v>
      </c>
      <c r="R15164"/>
    </row>
    <row r="15165" spans="12:18" x14ac:dyDescent="0.25">
      <c r="L15165" t="s">
        <v>37272</v>
      </c>
      <c r="M15165" t="s">
        <v>11868</v>
      </c>
      <c r="N15165" t="s">
        <v>52427</v>
      </c>
      <c r="O15165" s="76" t="s">
        <v>4356</v>
      </c>
      <c r="P15165" s="82">
        <v>519</v>
      </c>
      <c r="Q15165" s="82" t="s">
        <v>96835</v>
      </c>
      <c r="R15165"/>
    </row>
    <row r="15166" spans="12:18" x14ac:dyDescent="0.25">
      <c r="L15166" t="s">
        <v>37272</v>
      </c>
      <c r="M15166" t="s">
        <v>21626</v>
      </c>
      <c r="N15166" t="s">
        <v>52428</v>
      </c>
      <c r="O15166" s="76" t="s">
        <v>4366</v>
      </c>
      <c r="P15166" s="82">
        <v>372</v>
      </c>
      <c r="Q15166" s="82" t="s">
        <v>96836</v>
      </c>
      <c r="R15166"/>
    </row>
    <row r="15167" spans="12:18" x14ac:dyDescent="0.25">
      <c r="L15167" t="s">
        <v>37272</v>
      </c>
      <c r="M15167" t="s">
        <v>11870</v>
      </c>
      <c r="N15167" t="s">
        <v>52429</v>
      </c>
      <c r="O15167" s="76" t="s">
        <v>4356</v>
      </c>
      <c r="P15167" s="82">
        <v>312</v>
      </c>
      <c r="Q15167" s="82" t="s">
        <v>96837</v>
      </c>
      <c r="R15167"/>
    </row>
    <row r="15168" spans="12:18" x14ac:dyDescent="0.25">
      <c r="L15168" t="s">
        <v>37272</v>
      </c>
      <c r="M15168" t="s">
        <v>11872</v>
      </c>
      <c r="N15168" t="s">
        <v>52430</v>
      </c>
      <c r="O15168" s="76" t="s">
        <v>4356</v>
      </c>
      <c r="P15168" s="82">
        <v>276</v>
      </c>
      <c r="Q15168" s="82" t="s">
        <v>96838</v>
      </c>
      <c r="R15168"/>
    </row>
    <row r="15169" spans="12:18" x14ac:dyDescent="0.25">
      <c r="L15169" t="s">
        <v>37272</v>
      </c>
      <c r="M15169" t="s">
        <v>35240</v>
      </c>
      <c r="N15169" t="s">
        <v>52431</v>
      </c>
      <c r="O15169" s="76" t="s">
        <v>4356</v>
      </c>
      <c r="P15169" s="82">
        <v>2487</v>
      </c>
      <c r="Q15169" s="82" t="s">
        <v>96839</v>
      </c>
      <c r="R15169"/>
    </row>
    <row r="15170" spans="12:18" x14ac:dyDescent="0.25">
      <c r="L15170" t="s">
        <v>37272</v>
      </c>
      <c r="M15170" t="s">
        <v>11874</v>
      </c>
      <c r="N15170" t="s">
        <v>52432</v>
      </c>
      <c r="O15170" s="76" t="s">
        <v>4356</v>
      </c>
      <c r="P15170" s="82">
        <v>1503</v>
      </c>
      <c r="Q15170" s="82" t="s">
        <v>96840</v>
      </c>
      <c r="R15170"/>
    </row>
    <row r="15171" spans="12:18" x14ac:dyDescent="0.25">
      <c r="L15171" t="s">
        <v>37272</v>
      </c>
      <c r="M15171" t="s">
        <v>11876</v>
      </c>
      <c r="N15171" t="s">
        <v>52433</v>
      </c>
      <c r="O15171" s="76" t="s">
        <v>4356</v>
      </c>
      <c r="P15171" s="82">
        <v>4690</v>
      </c>
      <c r="Q15171" s="82" t="s">
        <v>96841</v>
      </c>
      <c r="R15171"/>
    </row>
    <row r="15172" spans="12:18" x14ac:dyDescent="0.25">
      <c r="L15172" t="s">
        <v>37272</v>
      </c>
      <c r="M15172" t="s">
        <v>35241</v>
      </c>
      <c r="N15172" t="s">
        <v>52434</v>
      </c>
      <c r="O15172" s="76" t="s">
        <v>4356</v>
      </c>
      <c r="P15172" s="82">
        <v>579</v>
      </c>
      <c r="Q15172" s="82" t="s">
        <v>96842</v>
      </c>
      <c r="R15172"/>
    </row>
    <row r="15173" spans="12:18" x14ac:dyDescent="0.25">
      <c r="L15173" t="s">
        <v>37272</v>
      </c>
      <c r="M15173" t="s">
        <v>21627</v>
      </c>
      <c r="N15173" t="s">
        <v>52435</v>
      </c>
      <c r="O15173" s="76" t="s">
        <v>4356</v>
      </c>
      <c r="P15173" s="82">
        <v>278</v>
      </c>
      <c r="Q15173" s="82" t="s">
        <v>96843</v>
      </c>
      <c r="R15173"/>
    </row>
    <row r="15174" spans="12:18" x14ac:dyDescent="0.25">
      <c r="L15174" t="s">
        <v>37272</v>
      </c>
      <c r="M15174" t="s">
        <v>9527</v>
      </c>
      <c r="N15174" t="s">
        <v>52436</v>
      </c>
      <c r="O15174" s="76" t="s">
        <v>4356</v>
      </c>
      <c r="P15174" s="82">
        <v>948</v>
      </c>
      <c r="Q15174" s="82" t="s">
        <v>96844</v>
      </c>
      <c r="R15174"/>
    </row>
    <row r="15175" spans="12:18" x14ac:dyDescent="0.25">
      <c r="L15175" t="s">
        <v>37272</v>
      </c>
      <c r="M15175" t="s">
        <v>35242</v>
      </c>
      <c r="N15175" t="s">
        <v>52437</v>
      </c>
      <c r="O15175" s="76" t="s">
        <v>4356</v>
      </c>
      <c r="P15175" s="82">
        <v>1129</v>
      </c>
      <c r="Q15175" s="82" t="s">
        <v>96845</v>
      </c>
      <c r="R15175"/>
    </row>
    <row r="15176" spans="12:18" x14ac:dyDescent="0.25">
      <c r="L15176" t="s">
        <v>37272</v>
      </c>
      <c r="M15176" t="s">
        <v>35243</v>
      </c>
      <c r="N15176" t="s">
        <v>52438</v>
      </c>
      <c r="O15176" s="76" t="s">
        <v>4366</v>
      </c>
      <c r="P15176" s="82">
        <v>142</v>
      </c>
      <c r="Q15176" s="82" t="s">
        <v>96846</v>
      </c>
      <c r="R15176"/>
    </row>
    <row r="15177" spans="12:18" x14ac:dyDescent="0.25">
      <c r="L15177" t="s">
        <v>37272</v>
      </c>
      <c r="M15177" t="s">
        <v>35244</v>
      </c>
      <c r="N15177" t="s">
        <v>52439</v>
      </c>
      <c r="O15177" s="76" t="s">
        <v>4356</v>
      </c>
      <c r="P15177" s="82">
        <v>1343</v>
      </c>
      <c r="Q15177" s="82" t="s">
        <v>96847</v>
      </c>
      <c r="R15177"/>
    </row>
    <row r="15178" spans="12:18" x14ac:dyDescent="0.25">
      <c r="L15178" t="s">
        <v>37272</v>
      </c>
      <c r="M15178" t="s">
        <v>21628</v>
      </c>
      <c r="N15178" t="s">
        <v>52440</v>
      </c>
      <c r="O15178" s="76" t="s">
        <v>4356</v>
      </c>
      <c r="P15178" s="82">
        <v>1883</v>
      </c>
      <c r="Q15178" s="82" t="s">
        <v>96848</v>
      </c>
      <c r="R15178"/>
    </row>
    <row r="15179" spans="12:18" x14ac:dyDescent="0.25">
      <c r="L15179" t="s">
        <v>37272</v>
      </c>
      <c r="M15179" t="s">
        <v>11878</v>
      </c>
      <c r="N15179" t="s">
        <v>52441</v>
      </c>
      <c r="O15179" s="76" t="s">
        <v>4356</v>
      </c>
      <c r="P15179" s="82">
        <v>603</v>
      </c>
      <c r="Q15179" s="82" t="s">
        <v>96849</v>
      </c>
      <c r="R15179"/>
    </row>
    <row r="15180" spans="12:18" x14ac:dyDescent="0.25">
      <c r="L15180" t="s">
        <v>37272</v>
      </c>
      <c r="M15180" t="s">
        <v>20022</v>
      </c>
      <c r="N15180" t="s">
        <v>52442</v>
      </c>
      <c r="O15180" s="76" t="s">
        <v>4356</v>
      </c>
      <c r="P15180" s="82">
        <v>687</v>
      </c>
      <c r="Q15180" s="82" t="s">
        <v>96850</v>
      </c>
      <c r="R15180"/>
    </row>
    <row r="15181" spans="12:18" x14ac:dyDescent="0.25">
      <c r="L15181" t="s">
        <v>37272</v>
      </c>
      <c r="M15181" t="s">
        <v>11880</v>
      </c>
      <c r="N15181" t="s">
        <v>52443</v>
      </c>
      <c r="O15181" s="76" t="s">
        <v>4356</v>
      </c>
      <c r="P15181" s="82">
        <v>850</v>
      </c>
      <c r="Q15181" s="82" t="s">
        <v>96851</v>
      </c>
      <c r="R15181"/>
    </row>
    <row r="15182" spans="12:18" x14ac:dyDescent="0.25">
      <c r="L15182" t="s">
        <v>37272</v>
      </c>
      <c r="M15182" t="s">
        <v>11882</v>
      </c>
      <c r="N15182" t="s">
        <v>52444</v>
      </c>
      <c r="O15182" s="76" t="s">
        <v>4356</v>
      </c>
      <c r="P15182" s="82">
        <v>150</v>
      </c>
      <c r="Q15182" s="82" t="s">
        <v>96852</v>
      </c>
      <c r="R15182"/>
    </row>
    <row r="15183" spans="12:18" x14ac:dyDescent="0.25">
      <c r="L15183" t="s">
        <v>37272</v>
      </c>
      <c r="M15183" t="s">
        <v>11884</v>
      </c>
      <c r="N15183" t="s">
        <v>52445</v>
      </c>
      <c r="O15183" s="76" t="s">
        <v>4356</v>
      </c>
      <c r="P15183" s="82">
        <v>687</v>
      </c>
      <c r="Q15183" s="82" t="s">
        <v>96853</v>
      </c>
      <c r="R15183"/>
    </row>
    <row r="15184" spans="12:18" x14ac:dyDescent="0.25">
      <c r="L15184" t="s">
        <v>37272</v>
      </c>
      <c r="M15184" t="s">
        <v>9528</v>
      </c>
      <c r="N15184" t="s">
        <v>52446</v>
      </c>
      <c r="O15184" s="76" t="s">
        <v>4356</v>
      </c>
      <c r="P15184" s="82">
        <v>1427</v>
      </c>
      <c r="Q15184" s="82" t="s">
        <v>96854</v>
      </c>
      <c r="R15184"/>
    </row>
    <row r="15185" spans="12:18" x14ac:dyDescent="0.25">
      <c r="L15185" t="s">
        <v>37272</v>
      </c>
      <c r="M15185" t="s">
        <v>35245</v>
      </c>
      <c r="N15185" t="s">
        <v>52447</v>
      </c>
      <c r="O15185" s="76" t="s">
        <v>4356</v>
      </c>
      <c r="P15185" s="82">
        <v>6616</v>
      </c>
      <c r="Q15185" s="82" t="s">
        <v>96855</v>
      </c>
      <c r="R15185"/>
    </row>
    <row r="15186" spans="12:18" x14ac:dyDescent="0.25">
      <c r="L15186" t="s">
        <v>37272</v>
      </c>
      <c r="M15186" t="s">
        <v>11886</v>
      </c>
      <c r="N15186" t="s">
        <v>52448</v>
      </c>
      <c r="O15186" s="76" t="s">
        <v>4356</v>
      </c>
      <c r="P15186" s="82">
        <v>2731</v>
      </c>
      <c r="Q15186" s="82" t="s">
        <v>96856</v>
      </c>
      <c r="R15186"/>
    </row>
    <row r="15187" spans="12:18" x14ac:dyDescent="0.25">
      <c r="L15187" t="s">
        <v>37272</v>
      </c>
      <c r="M15187" t="s">
        <v>35246</v>
      </c>
      <c r="N15187" t="s">
        <v>52449</v>
      </c>
      <c r="O15187" s="76" t="s">
        <v>4356</v>
      </c>
      <c r="P15187" s="82">
        <v>864</v>
      </c>
      <c r="Q15187" s="82" t="s">
        <v>96857</v>
      </c>
      <c r="R15187"/>
    </row>
    <row r="15188" spans="12:18" x14ac:dyDescent="0.25">
      <c r="L15188" t="s">
        <v>37272</v>
      </c>
      <c r="M15188" t="s">
        <v>9529</v>
      </c>
      <c r="N15188" t="s">
        <v>52450</v>
      </c>
      <c r="O15188" s="76" t="s">
        <v>4356</v>
      </c>
      <c r="P15188" s="82">
        <v>153</v>
      </c>
      <c r="Q15188" s="82" t="s">
        <v>96858</v>
      </c>
      <c r="R15188"/>
    </row>
    <row r="15189" spans="12:18" x14ac:dyDescent="0.25">
      <c r="L15189" t="s">
        <v>37272</v>
      </c>
      <c r="M15189" t="s">
        <v>35247</v>
      </c>
      <c r="N15189" t="s">
        <v>52451</v>
      </c>
      <c r="O15189" s="76" t="s">
        <v>4366</v>
      </c>
      <c r="P15189" s="82">
        <v>280</v>
      </c>
      <c r="Q15189" s="82" t="s">
        <v>96859</v>
      </c>
      <c r="R15189"/>
    </row>
    <row r="15190" spans="12:18" x14ac:dyDescent="0.25">
      <c r="L15190" t="s">
        <v>37272</v>
      </c>
      <c r="M15190" t="s">
        <v>35248</v>
      </c>
      <c r="N15190" t="s">
        <v>52452</v>
      </c>
      <c r="O15190" s="76" t="s">
        <v>4356</v>
      </c>
      <c r="P15190" s="82">
        <v>267</v>
      </c>
      <c r="Q15190" s="82" t="s">
        <v>96860</v>
      </c>
      <c r="R15190"/>
    </row>
    <row r="15191" spans="12:18" x14ac:dyDescent="0.25">
      <c r="L15191" t="s">
        <v>37272</v>
      </c>
      <c r="M15191" t="s">
        <v>35249</v>
      </c>
      <c r="N15191" t="s">
        <v>52453</v>
      </c>
      <c r="O15191" s="76" t="s">
        <v>4356</v>
      </c>
      <c r="P15191" s="82">
        <v>550</v>
      </c>
      <c r="Q15191" s="82" t="s">
        <v>96861</v>
      </c>
      <c r="R15191"/>
    </row>
    <row r="15192" spans="12:18" x14ac:dyDescent="0.25">
      <c r="L15192" t="s">
        <v>37272</v>
      </c>
      <c r="M15192" t="s">
        <v>6037</v>
      </c>
      <c r="N15192" t="s">
        <v>52454</v>
      </c>
      <c r="O15192" s="76" t="s">
        <v>4366</v>
      </c>
      <c r="P15192" s="82">
        <v>192</v>
      </c>
      <c r="Q15192" s="82" t="s">
        <v>96862</v>
      </c>
      <c r="R15192"/>
    </row>
    <row r="15193" spans="12:18" x14ac:dyDescent="0.25">
      <c r="L15193" t="s">
        <v>37272</v>
      </c>
      <c r="M15193" t="s">
        <v>9530</v>
      </c>
      <c r="N15193" t="s">
        <v>52455</v>
      </c>
      <c r="O15193" s="76" t="s">
        <v>4356</v>
      </c>
      <c r="P15193" s="82">
        <v>317</v>
      </c>
      <c r="Q15193" s="82" t="s">
        <v>96863</v>
      </c>
      <c r="R15193"/>
    </row>
    <row r="15194" spans="12:18" x14ac:dyDescent="0.25">
      <c r="L15194" t="s">
        <v>37272</v>
      </c>
      <c r="M15194" t="s">
        <v>35250</v>
      </c>
      <c r="N15194" t="s">
        <v>52456</v>
      </c>
      <c r="O15194" s="76" t="s">
        <v>4356</v>
      </c>
      <c r="P15194" s="82">
        <v>1019</v>
      </c>
      <c r="Q15194" s="82" t="s">
        <v>96864</v>
      </c>
      <c r="R15194"/>
    </row>
    <row r="15195" spans="12:18" x14ac:dyDescent="0.25">
      <c r="L15195" t="s">
        <v>37272</v>
      </c>
      <c r="M15195" t="s">
        <v>9531</v>
      </c>
      <c r="N15195" t="s">
        <v>52457</v>
      </c>
      <c r="O15195" s="76" t="s">
        <v>4356</v>
      </c>
      <c r="P15195" s="82">
        <v>312</v>
      </c>
      <c r="Q15195" s="82" t="s">
        <v>96865</v>
      </c>
      <c r="R15195"/>
    </row>
    <row r="15196" spans="12:18" x14ac:dyDescent="0.25">
      <c r="L15196" t="s">
        <v>37272</v>
      </c>
      <c r="M15196" t="s">
        <v>9532</v>
      </c>
      <c r="N15196" t="s">
        <v>52458</v>
      </c>
      <c r="O15196" s="76" t="s">
        <v>4356</v>
      </c>
      <c r="P15196" s="82">
        <v>242</v>
      </c>
      <c r="Q15196" s="82" t="s">
        <v>96866</v>
      </c>
      <c r="R15196"/>
    </row>
    <row r="15197" spans="12:18" x14ac:dyDescent="0.25">
      <c r="L15197" t="s">
        <v>37272</v>
      </c>
      <c r="M15197" t="s">
        <v>11888</v>
      </c>
      <c r="N15197" t="s">
        <v>52459</v>
      </c>
      <c r="O15197" s="76" t="s">
        <v>4356</v>
      </c>
      <c r="P15197" s="82">
        <v>657</v>
      </c>
      <c r="Q15197" s="82" t="s">
        <v>96867</v>
      </c>
      <c r="R15197"/>
    </row>
    <row r="15198" spans="12:18" x14ac:dyDescent="0.25">
      <c r="L15198" t="s">
        <v>37272</v>
      </c>
      <c r="M15198" t="s">
        <v>20023</v>
      </c>
      <c r="N15198" t="s">
        <v>52460</v>
      </c>
      <c r="O15198" s="76" t="s">
        <v>4366</v>
      </c>
      <c r="P15198" s="82">
        <v>156</v>
      </c>
      <c r="Q15198" s="82" t="s">
        <v>96868</v>
      </c>
      <c r="R15198"/>
    </row>
    <row r="15199" spans="12:18" x14ac:dyDescent="0.25">
      <c r="L15199" t="s">
        <v>37272</v>
      </c>
      <c r="M15199" t="s">
        <v>20024</v>
      </c>
      <c r="N15199" t="s">
        <v>52461</v>
      </c>
      <c r="O15199" s="76" t="s">
        <v>4356</v>
      </c>
      <c r="P15199" s="82">
        <v>387</v>
      </c>
      <c r="Q15199" s="82" t="s">
        <v>96869</v>
      </c>
      <c r="R15199"/>
    </row>
    <row r="15200" spans="12:18" x14ac:dyDescent="0.25">
      <c r="L15200" t="s">
        <v>37272</v>
      </c>
      <c r="M15200" t="s">
        <v>9062</v>
      </c>
      <c r="N15200" t="s">
        <v>52462</v>
      </c>
      <c r="O15200" s="76" t="s">
        <v>4366</v>
      </c>
      <c r="P15200" s="82">
        <v>85</v>
      </c>
      <c r="Q15200" s="82" t="s">
        <v>96870</v>
      </c>
      <c r="R15200"/>
    </row>
    <row r="15201" spans="12:18" x14ac:dyDescent="0.25">
      <c r="L15201" t="s">
        <v>37272</v>
      </c>
      <c r="M15201" t="s">
        <v>9523</v>
      </c>
      <c r="N15201" t="s">
        <v>52463</v>
      </c>
      <c r="O15201" s="76" t="s">
        <v>4366</v>
      </c>
      <c r="P15201" s="82">
        <v>400</v>
      </c>
      <c r="Q15201" s="82" t="s">
        <v>96823</v>
      </c>
      <c r="R15201"/>
    </row>
    <row r="15202" spans="12:18" x14ac:dyDescent="0.25">
      <c r="L15202" t="s">
        <v>37272</v>
      </c>
      <c r="M15202" t="s">
        <v>11890</v>
      </c>
      <c r="N15202" t="s">
        <v>52464</v>
      </c>
      <c r="O15202" s="76" t="s">
        <v>4366</v>
      </c>
      <c r="P15202" s="82">
        <v>251</v>
      </c>
      <c r="Q15202" s="82" t="s">
        <v>96875</v>
      </c>
      <c r="R15202"/>
    </row>
    <row r="15203" spans="12:18" x14ac:dyDescent="0.25">
      <c r="L15203" t="s">
        <v>37272</v>
      </c>
      <c r="M15203" t="s">
        <v>35283</v>
      </c>
      <c r="N15203" t="s">
        <v>52465</v>
      </c>
      <c r="O15203" s="76" t="s">
        <v>4366</v>
      </c>
      <c r="P15203" s="82">
        <v>227</v>
      </c>
      <c r="Q15203" s="82" t="s">
        <v>97016</v>
      </c>
      <c r="R15203"/>
    </row>
    <row r="15204" spans="12:18" x14ac:dyDescent="0.25">
      <c r="L15204" t="s">
        <v>37272</v>
      </c>
      <c r="M15204" t="s">
        <v>21659</v>
      </c>
      <c r="N15204" t="s">
        <v>52466</v>
      </c>
      <c r="O15204" s="76" t="s">
        <v>4356</v>
      </c>
      <c r="P15204" s="82">
        <v>490</v>
      </c>
      <c r="Q15204" s="82" t="s">
        <v>97046</v>
      </c>
      <c r="R15204"/>
    </row>
    <row r="15205" spans="12:18" x14ac:dyDescent="0.25">
      <c r="L15205" t="s">
        <v>37272</v>
      </c>
      <c r="M15205" t="s">
        <v>9533</v>
      </c>
      <c r="N15205" t="s">
        <v>52467</v>
      </c>
      <c r="O15205" s="76" t="s">
        <v>4356</v>
      </c>
      <c r="P15205" s="82">
        <v>380</v>
      </c>
      <c r="Q15205" s="82" t="s">
        <v>96871</v>
      </c>
      <c r="R15205"/>
    </row>
    <row r="15206" spans="12:18" x14ac:dyDescent="0.25">
      <c r="L15206" t="s">
        <v>37272</v>
      </c>
      <c r="M15206" t="s">
        <v>21629</v>
      </c>
      <c r="N15206" t="s">
        <v>52468</v>
      </c>
      <c r="O15206" s="76" t="s">
        <v>4356</v>
      </c>
      <c r="P15206" s="82">
        <v>1940</v>
      </c>
      <c r="Q15206" s="82" t="s">
        <v>96872</v>
      </c>
      <c r="R15206"/>
    </row>
    <row r="15207" spans="12:18" x14ac:dyDescent="0.25">
      <c r="L15207" t="s">
        <v>37272</v>
      </c>
      <c r="M15207" t="s">
        <v>20025</v>
      </c>
      <c r="N15207" t="s">
        <v>52469</v>
      </c>
      <c r="O15207" s="76" t="s">
        <v>4366</v>
      </c>
      <c r="P15207" s="82">
        <v>439</v>
      </c>
      <c r="Q15207" s="82" t="s">
        <v>96873</v>
      </c>
      <c r="R15207"/>
    </row>
    <row r="15208" spans="12:18" x14ac:dyDescent="0.25">
      <c r="L15208" t="s">
        <v>37272</v>
      </c>
      <c r="M15208" t="s">
        <v>6771</v>
      </c>
      <c r="N15208" t="s">
        <v>52470</v>
      </c>
      <c r="O15208" s="76" t="s">
        <v>4356</v>
      </c>
      <c r="P15208" s="82">
        <v>1043</v>
      </c>
      <c r="Q15208" s="82" t="s">
        <v>96874</v>
      </c>
      <c r="R15208"/>
    </row>
    <row r="15209" spans="12:18" x14ac:dyDescent="0.25">
      <c r="L15209" t="s">
        <v>37272</v>
      </c>
      <c r="M15209" t="s">
        <v>35251</v>
      </c>
      <c r="N15209" t="s">
        <v>52471</v>
      </c>
      <c r="O15209" s="76" t="s">
        <v>4366</v>
      </c>
      <c r="P15209" s="82">
        <v>316</v>
      </c>
      <c r="Q15209" s="82" t="s">
        <v>96876</v>
      </c>
      <c r="R15209"/>
    </row>
    <row r="15210" spans="12:18" x14ac:dyDescent="0.25">
      <c r="L15210" t="s">
        <v>37272</v>
      </c>
      <c r="M15210" t="s">
        <v>11892</v>
      </c>
      <c r="N15210" t="s">
        <v>52472</v>
      </c>
      <c r="O15210" s="76" t="s">
        <v>4356</v>
      </c>
      <c r="P15210" s="82">
        <v>1479</v>
      </c>
      <c r="Q15210" s="82" t="s">
        <v>96877</v>
      </c>
      <c r="R15210"/>
    </row>
    <row r="15211" spans="12:18" x14ac:dyDescent="0.25">
      <c r="L15211" t="s">
        <v>37272</v>
      </c>
      <c r="M15211" t="s">
        <v>11894</v>
      </c>
      <c r="N15211" t="s">
        <v>52473</v>
      </c>
      <c r="O15211" s="76" t="s">
        <v>4356</v>
      </c>
      <c r="P15211" s="82">
        <v>534</v>
      </c>
      <c r="Q15211" s="82" t="s">
        <v>96878</v>
      </c>
      <c r="R15211"/>
    </row>
    <row r="15212" spans="12:18" x14ac:dyDescent="0.25">
      <c r="L15212" t="s">
        <v>37272</v>
      </c>
      <c r="M15212" t="s">
        <v>9534</v>
      </c>
      <c r="N15212" t="s">
        <v>52474</v>
      </c>
      <c r="O15212" s="76" t="s">
        <v>4356</v>
      </c>
      <c r="P15212" s="82">
        <v>1606</v>
      </c>
      <c r="Q15212" s="82" t="s">
        <v>96879</v>
      </c>
      <c r="R15212"/>
    </row>
    <row r="15213" spans="12:18" x14ac:dyDescent="0.25">
      <c r="L15213" t="s">
        <v>37272</v>
      </c>
      <c r="M15213" t="s">
        <v>11896</v>
      </c>
      <c r="N15213" t="s">
        <v>52475</v>
      </c>
      <c r="O15213" s="76" t="s">
        <v>4366</v>
      </c>
      <c r="P15213" s="82">
        <v>275</v>
      </c>
      <c r="Q15213" s="82" t="s">
        <v>96880</v>
      </c>
      <c r="R15213"/>
    </row>
    <row r="15214" spans="12:18" x14ac:dyDescent="0.25">
      <c r="L15214" t="s">
        <v>37272</v>
      </c>
      <c r="M15214" t="s">
        <v>21630</v>
      </c>
      <c r="N15214" t="s">
        <v>52476</v>
      </c>
      <c r="O15214" s="76" t="s">
        <v>4356</v>
      </c>
      <c r="P15214" s="82">
        <v>301</v>
      </c>
      <c r="Q15214" s="82" t="s">
        <v>96881</v>
      </c>
      <c r="R15214"/>
    </row>
    <row r="15215" spans="12:18" x14ac:dyDescent="0.25">
      <c r="L15215" t="s">
        <v>37272</v>
      </c>
      <c r="M15215" t="s">
        <v>9535</v>
      </c>
      <c r="N15215" t="s">
        <v>52477</v>
      </c>
      <c r="O15215" s="76" t="s">
        <v>4356</v>
      </c>
      <c r="P15215" s="82">
        <v>178</v>
      </c>
      <c r="Q15215" s="82" t="s">
        <v>96882</v>
      </c>
      <c r="R15215"/>
    </row>
    <row r="15216" spans="12:18" x14ac:dyDescent="0.25">
      <c r="L15216" t="s">
        <v>37272</v>
      </c>
      <c r="M15216" t="s">
        <v>35252</v>
      </c>
      <c r="N15216" t="s">
        <v>52478</v>
      </c>
      <c r="O15216" s="76" t="s">
        <v>4366</v>
      </c>
      <c r="P15216" s="82">
        <v>104</v>
      </c>
      <c r="Q15216" s="82" t="s">
        <v>96883</v>
      </c>
      <c r="R15216"/>
    </row>
    <row r="15217" spans="12:18" x14ac:dyDescent="0.25">
      <c r="L15217" t="s">
        <v>37272</v>
      </c>
      <c r="M15217" t="s">
        <v>20026</v>
      </c>
      <c r="N15217" t="s">
        <v>52479</v>
      </c>
      <c r="O15217" s="76" t="s">
        <v>4356</v>
      </c>
      <c r="P15217" s="82">
        <v>573</v>
      </c>
      <c r="Q15217" s="82" t="s">
        <v>96884</v>
      </c>
      <c r="R15217"/>
    </row>
    <row r="15218" spans="12:18" x14ac:dyDescent="0.25">
      <c r="L15218" t="s">
        <v>37272</v>
      </c>
      <c r="M15218" t="s">
        <v>9536</v>
      </c>
      <c r="N15218" t="s">
        <v>52480</v>
      </c>
      <c r="O15218" s="76" t="s">
        <v>4366</v>
      </c>
      <c r="P15218" s="82">
        <v>562</v>
      </c>
      <c r="Q15218" s="82" t="s">
        <v>96885</v>
      </c>
      <c r="R15218"/>
    </row>
    <row r="15219" spans="12:18" x14ac:dyDescent="0.25">
      <c r="L15219" t="s">
        <v>37272</v>
      </c>
      <c r="M15219" t="s">
        <v>11897</v>
      </c>
      <c r="N15219" t="s">
        <v>52481</v>
      </c>
      <c r="O15219" s="76" t="s">
        <v>4366</v>
      </c>
      <c r="P15219" s="82">
        <v>399</v>
      </c>
      <c r="Q15219" s="82" t="s">
        <v>96887</v>
      </c>
      <c r="R15219"/>
    </row>
    <row r="15220" spans="12:18" x14ac:dyDescent="0.25">
      <c r="L15220" t="s">
        <v>37272</v>
      </c>
      <c r="M15220" t="s">
        <v>11899</v>
      </c>
      <c r="N15220" t="s">
        <v>52482</v>
      </c>
      <c r="O15220" s="76" t="s">
        <v>4366</v>
      </c>
      <c r="P15220" s="82">
        <v>73</v>
      </c>
      <c r="Q15220" s="82" t="s">
        <v>96888</v>
      </c>
      <c r="R15220"/>
    </row>
    <row r="15221" spans="12:18" x14ac:dyDescent="0.25">
      <c r="L15221" t="s">
        <v>37272</v>
      </c>
      <c r="M15221" t="s">
        <v>20027</v>
      </c>
      <c r="N15221" t="s">
        <v>52483</v>
      </c>
      <c r="O15221" s="76" t="s">
        <v>4356</v>
      </c>
      <c r="P15221" s="82">
        <v>664</v>
      </c>
      <c r="Q15221" s="82" t="s">
        <v>96889</v>
      </c>
      <c r="R15221"/>
    </row>
    <row r="15222" spans="12:18" x14ac:dyDescent="0.25">
      <c r="L15222" t="s">
        <v>37272</v>
      </c>
      <c r="M15222" t="s">
        <v>9537</v>
      </c>
      <c r="N15222" t="s">
        <v>52484</v>
      </c>
      <c r="O15222" s="76" t="s">
        <v>4356</v>
      </c>
      <c r="P15222" s="82">
        <v>2175</v>
      </c>
      <c r="Q15222" s="82" t="s">
        <v>96890</v>
      </c>
      <c r="R15222"/>
    </row>
    <row r="15223" spans="12:18" x14ac:dyDescent="0.25">
      <c r="L15223" t="s">
        <v>37272</v>
      </c>
      <c r="M15223" t="s">
        <v>21631</v>
      </c>
      <c r="N15223" t="s">
        <v>52485</v>
      </c>
      <c r="O15223" s="76" t="s">
        <v>4366</v>
      </c>
      <c r="P15223" s="82">
        <v>133</v>
      </c>
      <c r="Q15223" s="82" t="s">
        <v>96891</v>
      </c>
      <c r="R15223"/>
    </row>
    <row r="15224" spans="12:18" x14ac:dyDescent="0.25">
      <c r="L15224" t="s">
        <v>37272</v>
      </c>
      <c r="M15224" t="s">
        <v>20028</v>
      </c>
      <c r="N15224" t="s">
        <v>52486</v>
      </c>
      <c r="O15224" s="76" t="s">
        <v>4366</v>
      </c>
      <c r="P15224" s="82">
        <v>243</v>
      </c>
      <c r="Q15224" s="82" t="s">
        <v>96892</v>
      </c>
      <c r="R15224"/>
    </row>
    <row r="15225" spans="12:18" x14ac:dyDescent="0.25">
      <c r="L15225" t="s">
        <v>37272</v>
      </c>
      <c r="M15225" t="s">
        <v>35254</v>
      </c>
      <c r="N15225" t="s">
        <v>52487</v>
      </c>
      <c r="O15225" s="76" t="s">
        <v>4366</v>
      </c>
      <c r="P15225" s="82">
        <v>125</v>
      </c>
      <c r="Q15225" s="82" t="s">
        <v>96893</v>
      </c>
      <c r="R15225"/>
    </row>
    <row r="15226" spans="12:18" x14ac:dyDescent="0.25">
      <c r="L15226" t="s">
        <v>37272</v>
      </c>
      <c r="M15226" t="s">
        <v>21632</v>
      </c>
      <c r="N15226" t="s">
        <v>52488</v>
      </c>
      <c r="O15226" s="76" t="s">
        <v>4366</v>
      </c>
      <c r="P15226" s="82">
        <v>271</v>
      </c>
      <c r="Q15226" s="82" t="s">
        <v>96894</v>
      </c>
      <c r="R15226"/>
    </row>
    <row r="15227" spans="12:18" x14ac:dyDescent="0.25">
      <c r="L15227" t="s">
        <v>37272</v>
      </c>
      <c r="M15227" t="s">
        <v>20029</v>
      </c>
      <c r="N15227" t="s">
        <v>52489</v>
      </c>
      <c r="O15227" s="76" t="s">
        <v>4356</v>
      </c>
      <c r="P15227" s="82">
        <v>139</v>
      </c>
      <c r="Q15227" s="82" t="s">
        <v>96895</v>
      </c>
      <c r="R15227"/>
    </row>
    <row r="15228" spans="12:18" x14ac:dyDescent="0.25">
      <c r="L15228" t="s">
        <v>37272</v>
      </c>
      <c r="M15228" t="s">
        <v>21633</v>
      </c>
      <c r="N15228" t="s">
        <v>52490</v>
      </c>
      <c r="O15228" s="76" t="s">
        <v>4366</v>
      </c>
      <c r="P15228" s="82">
        <v>90</v>
      </c>
      <c r="Q15228" s="82" t="s">
        <v>96896</v>
      </c>
      <c r="R15228"/>
    </row>
    <row r="15229" spans="12:18" x14ac:dyDescent="0.25">
      <c r="L15229" t="s">
        <v>37272</v>
      </c>
      <c r="M15229" t="s">
        <v>35255</v>
      </c>
      <c r="N15229" t="s">
        <v>52491</v>
      </c>
      <c r="O15229" s="76" t="s">
        <v>4356</v>
      </c>
      <c r="P15229" s="82">
        <v>442</v>
      </c>
      <c r="Q15229" s="82" t="s">
        <v>96897</v>
      </c>
      <c r="R15229"/>
    </row>
    <row r="15230" spans="12:18" x14ac:dyDescent="0.25">
      <c r="L15230" t="s">
        <v>37272</v>
      </c>
      <c r="M15230" t="s">
        <v>35256</v>
      </c>
      <c r="N15230" t="s">
        <v>52492</v>
      </c>
      <c r="O15230" s="76" t="s">
        <v>4366</v>
      </c>
      <c r="P15230" s="82">
        <v>93</v>
      </c>
      <c r="Q15230" s="82" t="s">
        <v>96898</v>
      </c>
      <c r="R15230"/>
    </row>
    <row r="15231" spans="12:18" x14ac:dyDescent="0.25">
      <c r="L15231" t="s">
        <v>37272</v>
      </c>
      <c r="M15231" t="s">
        <v>11901</v>
      </c>
      <c r="N15231" t="s">
        <v>52493</v>
      </c>
      <c r="O15231" s="76" t="s">
        <v>4356</v>
      </c>
      <c r="P15231" s="82">
        <v>315</v>
      </c>
      <c r="Q15231" s="82" t="s">
        <v>96899</v>
      </c>
      <c r="R15231"/>
    </row>
    <row r="15232" spans="12:18" x14ac:dyDescent="0.25">
      <c r="L15232" t="s">
        <v>37272</v>
      </c>
      <c r="M15232" t="s">
        <v>5945</v>
      </c>
      <c r="N15232" t="s">
        <v>52494</v>
      </c>
      <c r="O15232" s="76" t="s">
        <v>4356</v>
      </c>
      <c r="P15232" s="82">
        <v>633</v>
      </c>
      <c r="Q15232" s="82" t="s">
        <v>96900</v>
      </c>
      <c r="R15232"/>
    </row>
    <row r="15233" spans="12:18" x14ac:dyDescent="0.25">
      <c r="L15233" t="s">
        <v>37272</v>
      </c>
      <c r="M15233" t="s">
        <v>35257</v>
      </c>
      <c r="N15233" t="s">
        <v>52495</v>
      </c>
      <c r="O15233" s="76" t="s">
        <v>4356</v>
      </c>
      <c r="P15233" s="82">
        <v>1805</v>
      </c>
      <c r="Q15233" s="82" t="s">
        <v>96901</v>
      </c>
      <c r="R15233"/>
    </row>
    <row r="15234" spans="12:18" x14ac:dyDescent="0.25">
      <c r="L15234" t="s">
        <v>37272</v>
      </c>
      <c r="M15234" t="s">
        <v>19040</v>
      </c>
      <c r="N15234" t="s">
        <v>52496</v>
      </c>
      <c r="O15234" s="76" t="s">
        <v>4356</v>
      </c>
      <c r="P15234" s="82">
        <v>1140</v>
      </c>
      <c r="Q15234" s="82" t="s">
        <v>96902</v>
      </c>
      <c r="R15234"/>
    </row>
    <row r="15235" spans="12:18" x14ac:dyDescent="0.25">
      <c r="L15235" t="s">
        <v>37272</v>
      </c>
      <c r="M15235" t="s">
        <v>15629</v>
      </c>
      <c r="N15235" t="s">
        <v>52497</v>
      </c>
      <c r="O15235" s="76" t="s">
        <v>4356</v>
      </c>
      <c r="P15235" s="82">
        <v>968</v>
      </c>
      <c r="Q15235" s="82" t="s">
        <v>96903</v>
      </c>
      <c r="R15235"/>
    </row>
    <row r="15236" spans="12:18" x14ac:dyDescent="0.25">
      <c r="L15236" t="s">
        <v>37272</v>
      </c>
      <c r="M15236" t="s">
        <v>35258</v>
      </c>
      <c r="N15236" t="s">
        <v>52498</v>
      </c>
      <c r="O15236" s="76" t="s">
        <v>4356</v>
      </c>
      <c r="P15236" s="82">
        <v>824</v>
      </c>
      <c r="Q15236" s="82" t="s">
        <v>96904</v>
      </c>
      <c r="R15236"/>
    </row>
    <row r="15237" spans="12:18" x14ac:dyDescent="0.25">
      <c r="L15237" t="s">
        <v>37272</v>
      </c>
      <c r="M15237" t="s">
        <v>35259</v>
      </c>
      <c r="N15237" t="s">
        <v>52499</v>
      </c>
      <c r="O15237" s="76" t="s">
        <v>4356</v>
      </c>
      <c r="P15237" s="82">
        <v>1000</v>
      </c>
      <c r="Q15237" s="82" t="s">
        <v>96905</v>
      </c>
      <c r="R15237"/>
    </row>
    <row r="15238" spans="12:18" x14ac:dyDescent="0.25">
      <c r="L15238" t="s">
        <v>37272</v>
      </c>
      <c r="M15238" t="s">
        <v>20030</v>
      </c>
      <c r="N15238" t="s">
        <v>52500</v>
      </c>
      <c r="O15238" s="76" t="s">
        <v>4356</v>
      </c>
      <c r="P15238" s="82">
        <v>7018</v>
      </c>
      <c r="Q15238" s="82" t="s">
        <v>96906</v>
      </c>
      <c r="R15238"/>
    </row>
    <row r="15239" spans="12:18" x14ac:dyDescent="0.25">
      <c r="L15239" t="s">
        <v>37272</v>
      </c>
      <c r="M15239" t="s">
        <v>20031</v>
      </c>
      <c r="N15239" t="s">
        <v>52501</v>
      </c>
      <c r="O15239" s="76" t="s">
        <v>4366</v>
      </c>
      <c r="P15239" s="82">
        <v>359</v>
      </c>
      <c r="Q15239" s="82" t="s">
        <v>96907</v>
      </c>
      <c r="R15239"/>
    </row>
    <row r="15240" spans="12:18" x14ac:dyDescent="0.25">
      <c r="L15240" t="s">
        <v>37272</v>
      </c>
      <c r="M15240" t="s">
        <v>20032</v>
      </c>
      <c r="N15240" t="s">
        <v>52502</v>
      </c>
      <c r="O15240" s="76" t="s">
        <v>4356</v>
      </c>
      <c r="P15240" s="82">
        <v>781</v>
      </c>
      <c r="Q15240" s="82" t="s">
        <v>96908</v>
      </c>
      <c r="R15240"/>
    </row>
    <row r="15241" spans="12:18" x14ac:dyDescent="0.25">
      <c r="L15241" t="s">
        <v>37272</v>
      </c>
      <c r="M15241" t="s">
        <v>35260</v>
      </c>
      <c r="N15241" t="s">
        <v>52503</v>
      </c>
      <c r="O15241" s="76" t="s">
        <v>4356</v>
      </c>
      <c r="P15241" s="82">
        <v>1170</v>
      </c>
      <c r="Q15241" s="82" t="s">
        <v>96909</v>
      </c>
      <c r="R15241"/>
    </row>
    <row r="15242" spans="12:18" x14ac:dyDescent="0.25">
      <c r="L15242" t="s">
        <v>37272</v>
      </c>
      <c r="M15242" t="s">
        <v>9538</v>
      </c>
      <c r="N15242" t="s">
        <v>52504</v>
      </c>
      <c r="O15242" s="76" t="s">
        <v>4356</v>
      </c>
      <c r="P15242" s="82">
        <v>462</v>
      </c>
      <c r="Q15242" s="82" t="s">
        <v>96910</v>
      </c>
      <c r="R15242"/>
    </row>
    <row r="15243" spans="12:18" x14ac:dyDescent="0.25">
      <c r="L15243" t="s">
        <v>37272</v>
      </c>
      <c r="M15243" t="s">
        <v>21634</v>
      </c>
      <c r="N15243" t="s">
        <v>52505</v>
      </c>
      <c r="O15243" s="76" t="s">
        <v>4366</v>
      </c>
      <c r="P15243" s="82">
        <v>91</v>
      </c>
      <c r="Q15243" s="82" t="s">
        <v>96911</v>
      </c>
      <c r="R15243"/>
    </row>
    <row r="15244" spans="12:18" x14ac:dyDescent="0.25">
      <c r="L15244" t="s">
        <v>37272</v>
      </c>
      <c r="M15244" t="s">
        <v>9539</v>
      </c>
      <c r="N15244" t="s">
        <v>52506</v>
      </c>
      <c r="O15244" s="76" t="s">
        <v>4356</v>
      </c>
      <c r="P15244" s="82">
        <v>391</v>
      </c>
      <c r="Q15244" s="82" t="s">
        <v>96912</v>
      </c>
      <c r="R15244"/>
    </row>
    <row r="15245" spans="12:18" x14ac:dyDescent="0.25">
      <c r="L15245" t="s">
        <v>37272</v>
      </c>
      <c r="M15245" t="s">
        <v>20033</v>
      </c>
      <c r="N15245" t="s">
        <v>52507</v>
      </c>
      <c r="O15245" s="76" t="s">
        <v>4374</v>
      </c>
      <c r="P15245" s="82">
        <v>29554</v>
      </c>
      <c r="Q15245" s="82" t="s">
        <v>72645</v>
      </c>
      <c r="R15245"/>
    </row>
    <row r="15246" spans="12:18" x14ac:dyDescent="0.25">
      <c r="L15246" t="s">
        <v>37272</v>
      </c>
      <c r="M15246" t="s">
        <v>8906</v>
      </c>
      <c r="N15246" t="s">
        <v>52508</v>
      </c>
      <c r="O15246" s="76" t="s">
        <v>4356</v>
      </c>
      <c r="P15246" s="82">
        <v>626</v>
      </c>
      <c r="Q15246" s="82" t="s">
        <v>96913</v>
      </c>
      <c r="R15246"/>
    </row>
    <row r="15247" spans="12:18" x14ac:dyDescent="0.25">
      <c r="L15247" t="s">
        <v>37272</v>
      </c>
      <c r="M15247" t="s">
        <v>8908</v>
      </c>
      <c r="N15247" t="s">
        <v>52509</v>
      </c>
      <c r="O15247" s="76" t="s">
        <v>4366</v>
      </c>
      <c r="P15247" s="82">
        <v>71</v>
      </c>
      <c r="Q15247" s="82" t="s">
        <v>96914</v>
      </c>
      <c r="R15247"/>
    </row>
    <row r="15248" spans="12:18" x14ac:dyDescent="0.25">
      <c r="L15248" t="s">
        <v>37272</v>
      </c>
      <c r="M15248" t="s">
        <v>9540</v>
      </c>
      <c r="N15248" t="s">
        <v>52510</v>
      </c>
      <c r="O15248" s="76" t="s">
        <v>4356</v>
      </c>
      <c r="P15248" s="82">
        <v>1177</v>
      </c>
      <c r="Q15248" s="82" t="s">
        <v>96915</v>
      </c>
      <c r="R15248"/>
    </row>
    <row r="15249" spans="12:18" x14ac:dyDescent="0.25">
      <c r="L15249" t="s">
        <v>37272</v>
      </c>
      <c r="M15249" t="s">
        <v>6056</v>
      </c>
      <c r="N15249" t="s">
        <v>52511</v>
      </c>
      <c r="O15249" s="76" t="s">
        <v>4356</v>
      </c>
      <c r="P15249" s="82">
        <v>631</v>
      </c>
      <c r="Q15249" s="82" t="s">
        <v>96916</v>
      </c>
      <c r="R15249"/>
    </row>
    <row r="15250" spans="12:18" x14ac:dyDescent="0.25">
      <c r="L15250" t="s">
        <v>37272</v>
      </c>
      <c r="M15250" t="s">
        <v>35261</v>
      </c>
      <c r="N15250" t="s">
        <v>52512</v>
      </c>
      <c r="O15250" s="76" t="s">
        <v>4356</v>
      </c>
      <c r="P15250" s="82">
        <v>570</v>
      </c>
      <c r="Q15250" s="82" t="s">
        <v>96917</v>
      </c>
      <c r="R15250"/>
    </row>
    <row r="15251" spans="12:18" x14ac:dyDescent="0.25">
      <c r="L15251" t="s">
        <v>37272</v>
      </c>
      <c r="M15251" t="s">
        <v>21635</v>
      </c>
      <c r="N15251" t="s">
        <v>52513</v>
      </c>
      <c r="O15251" s="76" t="s">
        <v>4356</v>
      </c>
      <c r="P15251" s="82">
        <v>5052</v>
      </c>
      <c r="Q15251" s="82" t="s">
        <v>96918</v>
      </c>
      <c r="R15251"/>
    </row>
    <row r="15252" spans="12:18" x14ac:dyDescent="0.25">
      <c r="L15252" t="s">
        <v>37272</v>
      </c>
      <c r="M15252" t="s">
        <v>20034</v>
      </c>
      <c r="N15252" t="s">
        <v>52514</v>
      </c>
      <c r="O15252" s="76" t="s">
        <v>4356</v>
      </c>
      <c r="P15252" s="82">
        <v>173</v>
      </c>
      <c r="Q15252" s="82" t="s">
        <v>96919</v>
      </c>
      <c r="R15252"/>
    </row>
    <row r="15253" spans="12:18" x14ac:dyDescent="0.25">
      <c r="L15253" t="s">
        <v>37272</v>
      </c>
      <c r="M15253" t="s">
        <v>21636</v>
      </c>
      <c r="N15253" t="s">
        <v>52515</v>
      </c>
      <c r="O15253" s="76" t="s">
        <v>4356</v>
      </c>
      <c r="P15253" s="82">
        <v>268</v>
      </c>
      <c r="Q15253" s="82" t="s">
        <v>96920</v>
      </c>
      <c r="R15253"/>
    </row>
    <row r="15254" spans="12:18" x14ac:dyDescent="0.25">
      <c r="L15254" t="s">
        <v>37272</v>
      </c>
      <c r="M15254" t="s">
        <v>11904</v>
      </c>
      <c r="N15254" t="s">
        <v>52516</v>
      </c>
      <c r="O15254" s="76" t="s">
        <v>4356</v>
      </c>
      <c r="P15254" s="82">
        <v>695</v>
      </c>
      <c r="Q15254" s="82" t="s">
        <v>96921</v>
      </c>
      <c r="R15254"/>
    </row>
    <row r="15255" spans="12:18" x14ac:dyDescent="0.25">
      <c r="L15255" t="s">
        <v>37272</v>
      </c>
      <c r="M15255" t="s">
        <v>35262</v>
      </c>
      <c r="N15255" t="s">
        <v>52517</v>
      </c>
      <c r="O15255" s="76" t="s">
        <v>4356</v>
      </c>
      <c r="P15255" s="82">
        <v>1382</v>
      </c>
      <c r="Q15255" s="82" t="s">
        <v>96922</v>
      </c>
      <c r="R15255"/>
    </row>
    <row r="15256" spans="12:18" x14ac:dyDescent="0.25">
      <c r="L15256" t="s">
        <v>37272</v>
      </c>
      <c r="M15256" t="s">
        <v>35263</v>
      </c>
      <c r="N15256" t="s">
        <v>52518</v>
      </c>
      <c r="O15256" s="76" t="s">
        <v>4374</v>
      </c>
      <c r="P15256" s="82">
        <v>3210</v>
      </c>
      <c r="Q15256" s="82" t="s">
        <v>96923</v>
      </c>
      <c r="R15256"/>
    </row>
    <row r="15257" spans="12:18" x14ac:dyDescent="0.25">
      <c r="L15257" t="s">
        <v>37272</v>
      </c>
      <c r="M15257" t="s">
        <v>9541</v>
      </c>
      <c r="N15257" t="s">
        <v>52519</v>
      </c>
      <c r="O15257" s="76" t="s">
        <v>4356</v>
      </c>
      <c r="P15257" s="82">
        <v>344</v>
      </c>
      <c r="Q15257" s="82" t="s">
        <v>96924</v>
      </c>
      <c r="R15257"/>
    </row>
    <row r="15258" spans="12:18" x14ac:dyDescent="0.25">
      <c r="L15258" t="s">
        <v>37272</v>
      </c>
      <c r="M15258" t="s">
        <v>21637</v>
      </c>
      <c r="N15258" t="s">
        <v>52520</v>
      </c>
      <c r="O15258" s="76" t="s">
        <v>4356</v>
      </c>
      <c r="P15258" s="82">
        <v>273</v>
      </c>
      <c r="Q15258" s="82" t="s">
        <v>96925</v>
      </c>
      <c r="R15258"/>
    </row>
    <row r="15259" spans="12:18" x14ac:dyDescent="0.25">
      <c r="L15259" t="s">
        <v>37272</v>
      </c>
      <c r="M15259" t="s">
        <v>20035</v>
      </c>
      <c r="N15259" t="s">
        <v>52521</v>
      </c>
      <c r="O15259" s="76" t="s">
        <v>4356</v>
      </c>
      <c r="P15259" s="82">
        <v>244</v>
      </c>
      <c r="Q15259" s="82" t="s">
        <v>96926</v>
      </c>
      <c r="R15259"/>
    </row>
    <row r="15260" spans="12:18" x14ac:dyDescent="0.25">
      <c r="L15260" t="s">
        <v>37272</v>
      </c>
      <c r="M15260" t="s">
        <v>9542</v>
      </c>
      <c r="N15260" t="s">
        <v>52522</v>
      </c>
      <c r="O15260" s="76" t="s">
        <v>4356</v>
      </c>
      <c r="P15260" s="82">
        <v>344</v>
      </c>
      <c r="Q15260" s="82" t="s">
        <v>96927</v>
      </c>
      <c r="R15260"/>
    </row>
    <row r="15261" spans="12:18" x14ac:dyDescent="0.25">
      <c r="L15261" t="s">
        <v>37272</v>
      </c>
      <c r="M15261" t="s">
        <v>21638</v>
      </c>
      <c r="N15261" t="s">
        <v>52523</v>
      </c>
      <c r="O15261" s="76" t="s">
        <v>4356</v>
      </c>
      <c r="P15261" s="82">
        <v>1508</v>
      </c>
      <c r="Q15261" s="82" t="s">
        <v>96928</v>
      </c>
      <c r="R15261"/>
    </row>
    <row r="15262" spans="12:18" x14ac:dyDescent="0.25">
      <c r="L15262" t="s">
        <v>37272</v>
      </c>
      <c r="M15262" t="s">
        <v>35264</v>
      </c>
      <c r="N15262" t="s">
        <v>52524</v>
      </c>
      <c r="O15262" s="76" t="s">
        <v>4356</v>
      </c>
      <c r="P15262" s="82">
        <v>372</v>
      </c>
      <c r="Q15262" s="82" t="s">
        <v>96929</v>
      </c>
      <c r="R15262"/>
    </row>
    <row r="15263" spans="12:18" x14ac:dyDescent="0.25">
      <c r="L15263" t="s">
        <v>37272</v>
      </c>
      <c r="M15263" t="s">
        <v>35265</v>
      </c>
      <c r="N15263" t="s">
        <v>52525</v>
      </c>
      <c r="O15263" s="76" t="s">
        <v>4374</v>
      </c>
      <c r="P15263" s="82">
        <v>5358</v>
      </c>
      <c r="Q15263" s="82" t="s">
        <v>72645</v>
      </c>
      <c r="R15263"/>
    </row>
    <row r="15264" spans="12:18" x14ac:dyDescent="0.25">
      <c r="L15264" t="s">
        <v>37272</v>
      </c>
      <c r="M15264" t="s">
        <v>21639</v>
      </c>
      <c r="N15264" t="s">
        <v>52526</v>
      </c>
      <c r="O15264" s="76" t="s">
        <v>4356</v>
      </c>
      <c r="P15264" s="82">
        <v>1009</v>
      </c>
      <c r="Q15264" s="82" t="s">
        <v>96930</v>
      </c>
      <c r="R15264"/>
    </row>
    <row r="15265" spans="12:18" x14ac:dyDescent="0.25">
      <c r="L15265" t="s">
        <v>37272</v>
      </c>
      <c r="M15265" t="s">
        <v>35266</v>
      </c>
      <c r="N15265" t="s">
        <v>52527</v>
      </c>
      <c r="O15265" s="76" t="s">
        <v>4356</v>
      </c>
      <c r="P15265" s="82">
        <v>722</v>
      </c>
      <c r="Q15265" s="82" t="s">
        <v>96931</v>
      </c>
      <c r="R15265"/>
    </row>
    <row r="15266" spans="12:18" x14ac:dyDescent="0.25">
      <c r="L15266" t="s">
        <v>37272</v>
      </c>
      <c r="M15266" t="s">
        <v>21640</v>
      </c>
      <c r="N15266" t="s">
        <v>52528</v>
      </c>
      <c r="O15266" s="76" t="s">
        <v>4356</v>
      </c>
      <c r="P15266" s="82">
        <v>936</v>
      </c>
      <c r="Q15266" s="82" t="s">
        <v>96932</v>
      </c>
      <c r="R15266"/>
    </row>
    <row r="15267" spans="12:18" x14ac:dyDescent="0.25">
      <c r="L15267" t="s">
        <v>37272</v>
      </c>
      <c r="M15267" t="s">
        <v>35267</v>
      </c>
      <c r="N15267" t="s">
        <v>52529</v>
      </c>
      <c r="O15267" s="76" t="s">
        <v>4356</v>
      </c>
      <c r="P15267" s="82">
        <v>624</v>
      </c>
      <c r="Q15267" s="82" t="s">
        <v>96933</v>
      </c>
      <c r="R15267"/>
    </row>
    <row r="15268" spans="12:18" x14ac:dyDescent="0.25">
      <c r="L15268" t="s">
        <v>37272</v>
      </c>
      <c r="M15268" t="s">
        <v>21641</v>
      </c>
      <c r="N15268" t="s">
        <v>52530</v>
      </c>
      <c r="O15268" s="76" t="s">
        <v>4356</v>
      </c>
      <c r="P15268" s="82">
        <v>504</v>
      </c>
      <c r="Q15268" s="82" t="s">
        <v>96934</v>
      </c>
      <c r="R15268"/>
    </row>
    <row r="15269" spans="12:18" x14ac:dyDescent="0.25">
      <c r="L15269" t="s">
        <v>37272</v>
      </c>
      <c r="M15269" t="s">
        <v>20036</v>
      </c>
      <c r="N15269" t="s">
        <v>52531</v>
      </c>
      <c r="O15269" s="76" t="s">
        <v>4356</v>
      </c>
      <c r="P15269" s="82">
        <v>277</v>
      </c>
      <c r="Q15269" s="82" t="s">
        <v>96935</v>
      </c>
      <c r="R15269"/>
    </row>
    <row r="15270" spans="12:18" x14ac:dyDescent="0.25">
      <c r="L15270" t="s">
        <v>37272</v>
      </c>
      <c r="M15270" t="s">
        <v>21642</v>
      </c>
      <c r="N15270" t="s">
        <v>52532</v>
      </c>
      <c r="O15270" s="76" t="s">
        <v>4356</v>
      </c>
      <c r="P15270" s="82">
        <v>203</v>
      </c>
      <c r="Q15270" s="82" t="s">
        <v>96936</v>
      </c>
      <c r="R15270"/>
    </row>
    <row r="15271" spans="12:18" x14ac:dyDescent="0.25">
      <c r="L15271" t="s">
        <v>37272</v>
      </c>
      <c r="M15271" t="s">
        <v>9543</v>
      </c>
      <c r="N15271" t="s">
        <v>52533</v>
      </c>
      <c r="O15271" s="76" t="s">
        <v>4374</v>
      </c>
      <c r="P15271" s="82">
        <v>6236</v>
      </c>
      <c r="Q15271" s="82" t="s">
        <v>96937</v>
      </c>
      <c r="R15271"/>
    </row>
    <row r="15272" spans="12:18" x14ac:dyDescent="0.25">
      <c r="L15272" t="s">
        <v>37272</v>
      </c>
      <c r="M15272" t="s">
        <v>35268</v>
      </c>
      <c r="N15272" t="s">
        <v>52534</v>
      </c>
      <c r="O15272" s="76" t="s">
        <v>4366</v>
      </c>
      <c r="P15272" s="82">
        <v>506</v>
      </c>
      <c r="Q15272" s="82" t="s">
        <v>96938</v>
      </c>
      <c r="R15272"/>
    </row>
    <row r="15273" spans="12:18" x14ac:dyDescent="0.25">
      <c r="L15273" t="s">
        <v>37272</v>
      </c>
      <c r="M15273" t="s">
        <v>11906</v>
      </c>
      <c r="N15273" t="s">
        <v>52535</v>
      </c>
      <c r="O15273" s="76" t="s">
        <v>4366</v>
      </c>
      <c r="P15273" s="82">
        <v>106</v>
      </c>
      <c r="Q15273" s="82" t="s">
        <v>96939</v>
      </c>
      <c r="R15273"/>
    </row>
    <row r="15274" spans="12:18" x14ac:dyDescent="0.25">
      <c r="L15274" t="s">
        <v>37272</v>
      </c>
      <c r="M15274" t="s">
        <v>21643</v>
      </c>
      <c r="N15274" t="s">
        <v>52536</v>
      </c>
      <c r="O15274" s="76" t="s">
        <v>4356</v>
      </c>
      <c r="P15274" s="82">
        <v>140</v>
      </c>
      <c r="Q15274" s="82" t="s">
        <v>96940</v>
      </c>
      <c r="R15274"/>
    </row>
    <row r="15275" spans="12:18" x14ac:dyDescent="0.25">
      <c r="L15275" t="s">
        <v>37272</v>
      </c>
      <c r="M15275" t="s">
        <v>9544</v>
      </c>
      <c r="N15275" t="s">
        <v>52537</v>
      </c>
      <c r="O15275" s="76" t="s">
        <v>4366</v>
      </c>
      <c r="P15275" s="82">
        <v>350</v>
      </c>
      <c r="Q15275" s="82" t="s">
        <v>96941</v>
      </c>
      <c r="R15275"/>
    </row>
    <row r="15276" spans="12:18" x14ac:dyDescent="0.25">
      <c r="L15276" t="s">
        <v>37272</v>
      </c>
      <c r="M15276" t="s">
        <v>9545</v>
      </c>
      <c r="N15276" t="s">
        <v>52538</v>
      </c>
      <c r="O15276" s="76" t="s">
        <v>4356</v>
      </c>
      <c r="P15276" s="82">
        <v>676</v>
      </c>
      <c r="Q15276" s="82" t="s">
        <v>96942</v>
      </c>
      <c r="R15276"/>
    </row>
    <row r="15277" spans="12:18" x14ac:dyDescent="0.25">
      <c r="L15277" t="s">
        <v>37272</v>
      </c>
      <c r="M15277" t="s">
        <v>9546</v>
      </c>
      <c r="N15277" t="s">
        <v>52539</v>
      </c>
      <c r="O15277" s="76" t="s">
        <v>4366</v>
      </c>
      <c r="P15277" s="82">
        <v>242</v>
      </c>
      <c r="Q15277" s="82" t="s">
        <v>96943</v>
      </c>
      <c r="R15277"/>
    </row>
    <row r="15278" spans="12:18" x14ac:dyDescent="0.25">
      <c r="L15278" t="s">
        <v>37272</v>
      </c>
      <c r="M15278" t="s">
        <v>9547</v>
      </c>
      <c r="N15278" t="s">
        <v>52540</v>
      </c>
      <c r="O15278" s="76" t="s">
        <v>4356</v>
      </c>
      <c r="P15278" s="82">
        <v>3695</v>
      </c>
      <c r="Q15278" s="82" t="s">
        <v>96944</v>
      </c>
      <c r="R15278"/>
    </row>
    <row r="15279" spans="12:18" x14ac:dyDescent="0.25">
      <c r="L15279" t="s">
        <v>37272</v>
      </c>
      <c r="M15279" t="s">
        <v>35269</v>
      </c>
      <c r="N15279" t="s">
        <v>52541</v>
      </c>
      <c r="O15279" s="76" t="s">
        <v>4356</v>
      </c>
      <c r="P15279" s="82">
        <v>202</v>
      </c>
      <c r="Q15279" s="82" t="s">
        <v>96945</v>
      </c>
      <c r="R15279"/>
    </row>
    <row r="15280" spans="12:18" x14ac:dyDescent="0.25">
      <c r="L15280" t="s">
        <v>37272</v>
      </c>
      <c r="M15280" t="s">
        <v>20037</v>
      </c>
      <c r="N15280" t="s">
        <v>52542</v>
      </c>
      <c r="O15280" s="76" t="s">
        <v>4366</v>
      </c>
      <c r="P15280" s="82">
        <v>210</v>
      </c>
      <c r="Q15280" s="82" t="s">
        <v>96946</v>
      </c>
      <c r="R15280"/>
    </row>
    <row r="15281" spans="12:18" x14ac:dyDescent="0.25">
      <c r="L15281" t="s">
        <v>37272</v>
      </c>
      <c r="M15281" t="s">
        <v>21644</v>
      </c>
      <c r="N15281" t="s">
        <v>52543</v>
      </c>
      <c r="O15281" s="76" t="s">
        <v>4356</v>
      </c>
      <c r="P15281" s="82">
        <v>1441</v>
      </c>
      <c r="Q15281" s="82" t="s">
        <v>96947</v>
      </c>
      <c r="R15281"/>
    </row>
    <row r="15282" spans="12:18" x14ac:dyDescent="0.25">
      <c r="L15282" t="s">
        <v>37272</v>
      </c>
      <c r="M15282" t="s">
        <v>35270</v>
      </c>
      <c r="N15282" t="s">
        <v>52544</v>
      </c>
      <c r="O15282" s="76" t="s">
        <v>4356</v>
      </c>
      <c r="P15282" s="82">
        <v>1550</v>
      </c>
      <c r="Q15282" s="82" t="s">
        <v>96948</v>
      </c>
      <c r="R15282"/>
    </row>
    <row r="15283" spans="12:18" x14ac:dyDescent="0.25">
      <c r="L15283" t="s">
        <v>37272</v>
      </c>
      <c r="M15283" t="s">
        <v>9548</v>
      </c>
      <c r="N15283" t="s">
        <v>52545</v>
      </c>
      <c r="O15283" s="76" t="s">
        <v>4356</v>
      </c>
      <c r="P15283" s="82">
        <v>1596</v>
      </c>
      <c r="Q15283" s="82" t="s">
        <v>96949</v>
      </c>
      <c r="R15283"/>
    </row>
    <row r="15284" spans="12:18" x14ac:dyDescent="0.25">
      <c r="L15284" t="s">
        <v>37272</v>
      </c>
      <c r="M15284" t="s">
        <v>35271</v>
      </c>
      <c r="N15284" t="s">
        <v>52546</v>
      </c>
      <c r="O15284" s="76" t="s">
        <v>4356</v>
      </c>
      <c r="P15284" s="82">
        <v>2810</v>
      </c>
      <c r="Q15284" s="82" t="s">
        <v>96950</v>
      </c>
      <c r="R15284"/>
    </row>
    <row r="15285" spans="12:18" x14ac:dyDescent="0.25">
      <c r="L15285" t="s">
        <v>37272</v>
      </c>
      <c r="M15285" t="s">
        <v>21645</v>
      </c>
      <c r="N15285" t="s">
        <v>52547</v>
      </c>
      <c r="O15285" s="76" t="s">
        <v>4356</v>
      </c>
      <c r="P15285" s="82">
        <v>1076</v>
      </c>
      <c r="Q15285" s="82" t="s">
        <v>96951</v>
      </c>
      <c r="R15285"/>
    </row>
    <row r="15286" spans="12:18" x14ac:dyDescent="0.25">
      <c r="L15286" t="s">
        <v>37272</v>
      </c>
      <c r="M15286" t="s">
        <v>35272</v>
      </c>
      <c r="N15286" t="s">
        <v>52548</v>
      </c>
      <c r="O15286" s="76" t="s">
        <v>4366</v>
      </c>
      <c r="P15286" s="82">
        <v>225</v>
      </c>
      <c r="Q15286" s="82" t="s">
        <v>96952</v>
      </c>
      <c r="R15286"/>
    </row>
    <row r="15287" spans="12:18" x14ac:dyDescent="0.25">
      <c r="L15287" t="s">
        <v>37272</v>
      </c>
      <c r="M15287" t="s">
        <v>16686</v>
      </c>
      <c r="N15287" t="s">
        <v>52549</v>
      </c>
      <c r="O15287" s="76" t="s">
        <v>4356</v>
      </c>
      <c r="P15287" s="82">
        <v>3072</v>
      </c>
      <c r="Q15287" s="82" t="s">
        <v>96953</v>
      </c>
      <c r="R15287"/>
    </row>
    <row r="15288" spans="12:18" x14ac:dyDescent="0.25">
      <c r="L15288" t="s">
        <v>37272</v>
      </c>
      <c r="M15288" t="s">
        <v>9549</v>
      </c>
      <c r="N15288" t="s">
        <v>52550</v>
      </c>
      <c r="O15288" s="76" t="s">
        <v>4356</v>
      </c>
      <c r="P15288" s="82">
        <v>916</v>
      </c>
      <c r="Q15288" s="82" t="s">
        <v>96954</v>
      </c>
      <c r="R15288"/>
    </row>
    <row r="15289" spans="12:18" x14ac:dyDescent="0.25">
      <c r="L15289" t="s">
        <v>37272</v>
      </c>
      <c r="M15289" t="s">
        <v>11908</v>
      </c>
      <c r="N15289" t="s">
        <v>52551</v>
      </c>
      <c r="O15289" s="76" t="s">
        <v>4356</v>
      </c>
      <c r="P15289" s="82">
        <v>688</v>
      </c>
      <c r="Q15289" s="82" t="s">
        <v>96955</v>
      </c>
      <c r="R15289"/>
    </row>
    <row r="15290" spans="12:18" x14ac:dyDescent="0.25">
      <c r="L15290" t="s">
        <v>37272</v>
      </c>
      <c r="M15290" t="s">
        <v>9550</v>
      </c>
      <c r="N15290" t="s">
        <v>52552</v>
      </c>
      <c r="O15290" s="76" t="s">
        <v>4356</v>
      </c>
      <c r="P15290" s="82">
        <v>833</v>
      </c>
      <c r="Q15290" s="82" t="s">
        <v>96956</v>
      </c>
      <c r="R15290"/>
    </row>
    <row r="15291" spans="12:18" x14ac:dyDescent="0.25">
      <c r="L15291" t="s">
        <v>37272</v>
      </c>
      <c r="M15291" t="s">
        <v>20038</v>
      </c>
      <c r="N15291" t="s">
        <v>52553</v>
      </c>
      <c r="O15291" s="76" t="s">
        <v>4356</v>
      </c>
      <c r="P15291" s="82">
        <v>733</v>
      </c>
      <c r="Q15291" s="82" t="s">
        <v>96957</v>
      </c>
      <c r="R15291"/>
    </row>
    <row r="15292" spans="12:18" x14ac:dyDescent="0.25">
      <c r="L15292" t="s">
        <v>37272</v>
      </c>
      <c r="M15292" t="s">
        <v>9551</v>
      </c>
      <c r="N15292" t="s">
        <v>52554</v>
      </c>
      <c r="O15292" s="76" t="s">
        <v>4356</v>
      </c>
      <c r="P15292" s="82">
        <v>628</v>
      </c>
      <c r="Q15292" s="82" t="s">
        <v>96958</v>
      </c>
      <c r="R15292"/>
    </row>
    <row r="15293" spans="12:18" x14ac:dyDescent="0.25">
      <c r="L15293" t="s">
        <v>37272</v>
      </c>
      <c r="M15293" t="s">
        <v>9552</v>
      </c>
      <c r="N15293" t="s">
        <v>52555</v>
      </c>
      <c r="O15293" s="76" t="s">
        <v>4366</v>
      </c>
      <c r="P15293" s="82">
        <v>108</v>
      </c>
      <c r="Q15293" s="82" t="s">
        <v>96959</v>
      </c>
      <c r="R15293"/>
    </row>
    <row r="15294" spans="12:18" x14ac:dyDescent="0.25">
      <c r="L15294" t="s">
        <v>37272</v>
      </c>
      <c r="M15294" t="s">
        <v>21646</v>
      </c>
      <c r="N15294" t="s">
        <v>52556</v>
      </c>
      <c r="O15294" s="76" t="s">
        <v>4356</v>
      </c>
      <c r="P15294" s="82">
        <v>537</v>
      </c>
      <c r="Q15294" s="82" t="s">
        <v>96960</v>
      </c>
      <c r="R15294"/>
    </row>
    <row r="15295" spans="12:18" x14ac:dyDescent="0.25">
      <c r="L15295" t="s">
        <v>37272</v>
      </c>
      <c r="M15295" t="s">
        <v>35253</v>
      </c>
      <c r="N15295" t="s">
        <v>52557</v>
      </c>
      <c r="O15295" s="76" t="s">
        <v>4366</v>
      </c>
      <c r="P15295" s="82">
        <v>350</v>
      </c>
      <c r="Q15295" s="82" t="s">
        <v>96886</v>
      </c>
      <c r="R15295"/>
    </row>
    <row r="15296" spans="12:18" x14ac:dyDescent="0.25">
      <c r="L15296" t="s">
        <v>37272</v>
      </c>
      <c r="M15296" t="s">
        <v>11909</v>
      </c>
      <c r="N15296" t="s">
        <v>52558</v>
      </c>
      <c r="O15296" s="76" t="s">
        <v>4366</v>
      </c>
      <c r="P15296" s="82">
        <v>105</v>
      </c>
      <c r="Q15296" s="82" t="s">
        <v>96961</v>
      </c>
      <c r="R15296"/>
    </row>
    <row r="15297" spans="12:18" x14ac:dyDescent="0.25">
      <c r="L15297" t="s">
        <v>37272</v>
      </c>
      <c r="M15297" t="s">
        <v>9553</v>
      </c>
      <c r="N15297" t="s">
        <v>52559</v>
      </c>
      <c r="O15297" s="76" t="s">
        <v>4356</v>
      </c>
      <c r="P15297" s="82">
        <v>2986</v>
      </c>
      <c r="Q15297" s="82" t="s">
        <v>96962</v>
      </c>
      <c r="R15297"/>
    </row>
    <row r="15298" spans="12:18" x14ac:dyDescent="0.25">
      <c r="L15298" t="s">
        <v>37272</v>
      </c>
      <c r="M15298" t="s">
        <v>35273</v>
      </c>
      <c r="N15298" t="s">
        <v>52560</v>
      </c>
      <c r="O15298" s="76" t="s">
        <v>4356</v>
      </c>
      <c r="P15298" s="82">
        <v>1217</v>
      </c>
      <c r="Q15298" s="82" t="s">
        <v>96963</v>
      </c>
      <c r="R15298"/>
    </row>
    <row r="15299" spans="12:18" x14ac:dyDescent="0.25">
      <c r="L15299" t="s">
        <v>37272</v>
      </c>
      <c r="M15299" t="s">
        <v>7241</v>
      </c>
      <c r="N15299" t="s">
        <v>52561</v>
      </c>
      <c r="O15299" s="76" t="s">
        <v>4356</v>
      </c>
      <c r="P15299" s="82">
        <v>1892</v>
      </c>
      <c r="Q15299" s="82" t="s">
        <v>96964</v>
      </c>
      <c r="R15299"/>
    </row>
    <row r="15300" spans="12:18" x14ac:dyDescent="0.25">
      <c r="L15300" t="s">
        <v>37272</v>
      </c>
      <c r="M15300" t="s">
        <v>35274</v>
      </c>
      <c r="N15300" t="s">
        <v>52562</v>
      </c>
      <c r="O15300" s="76" t="s">
        <v>4356</v>
      </c>
      <c r="P15300" s="82">
        <v>1174</v>
      </c>
      <c r="Q15300" s="82" t="s">
        <v>96965</v>
      </c>
      <c r="R15300"/>
    </row>
    <row r="15301" spans="12:18" x14ac:dyDescent="0.25">
      <c r="L15301" t="s">
        <v>37272</v>
      </c>
      <c r="M15301" t="s">
        <v>11928</v>
      </c>
      <c r="N15301" t="s">
        <v>52563</v>
      </c>
      <c r="O15301" s="76" t="s">
        <v>4356</v>
      </c>
      <c r="P15301" s="82">
        <v>1152</v>
      </c>
      <c r="Q15301" s="82" t="s">
        <v>97005</v>
      </c>
      <c r="R15301"/>
    </row>
    <row r="15302" spans="12:18" x14ac:dyDescent="0.25">
      <c r="L15302" t="s">
        <v>37272</v>
      </c>
      <c r="M15302" t="s">
        <v>35279</v>
      </c>
      <c r="N15302" t="s">
        <v>52564</v>
      </c>
      <c r="O15302" s="76" t="s">
        <v>4356</v>
      </c>
      <c r="P15302" s="82">
        <v>4185</v>
      </c>
      <c r="Q15302" s="82" t="s">
        <v>97006</v>
      </c>
      <c r="R15302"/>
    </row>
    <row r="15303" spans="12:18" x14ac:dyDescent="0.25">
      <c r="L15303" t="s">
        <v>37272</v>
      </c>
      <c r="M15303" t="s">
        <v>11930</v>
      </c>
      <c r="N15303" t="s">
        <v>52565</v>
      </c>
      <c r="O15303" s="76" t="s">
        <v>4356</v>
      </c>
      <c r="P15303" s="82">
        <v>1176</v>
      </c>
      <c r="Q15303" s="82" t="s">
        <v>97007</v>
      </c>
      <c r="R15303"/>
    </row>
    <row r="15304" spans="12:18" x14ac:dyDescent="0.25">
      <c r="L15304" t="s">
        <v>37272</v>
      </c>
      <c r="M15304" t="s">
        <v>35280</v>
      </c>
      <c r="N15304" t="s">
        <v>52566</v>
      </c>
      <c r="O15304" s="76" t="s">
        <v>4356</v>
      </c>
      <c r="P15304" s="82">
        <v>240</v>
      </c>
      <c r="Q15304" s="82" t="s">
        <v>97008</v>
      </c>
      <c r="R15304"/>
    </row>
    <row r="15305" spans="12:18" x14ac:dyDescent="0.25">
      <c r="L15305" t="s">
        <v>37272</v>
      </c>
      <c r="M15305" t="s">
        <v>21654</v>
      </c>
      <c r="N15305" t="s">
        <v>52567</v>
      </c>
      <c r="O15305" s="76" t="s">
        <v>4356</v>
      </c>
      <c r="P15305" s="82">
        <v>110</v>
      </c>
      <c r="Q15305" s="82" t="s">
        <v>97009</v>
      </c>
      <c r="R15305"/>
    </row>
    <row r="15306" spans="12:18" x14ac:dyDescent="0.25">
      <c r="L15306" t="s">
        <v>37272</v>
      </c>
      <c r="M15306" t="s">
        <v>35281</v>
      </c>
      <c r="N15306" t="s">
        <v>52568</v>
      </c>
      <c r="O15306" s="76" t="s">
        <v>4374</v>
      </c>
      <c r="P15306" s="82">
        <v>1499</v>
      </c>
      <c r="Q15306" s="82" t="s">
        <v>97010</v>
      </c>
      <c r="R15306"/>
    </row>
    <row r="15307" spans="12:18" x14ac:dyDescent="0.25">
      <c r="L15307" t="s">
        <v>37272</v>
      </c>
      <c r="M15307" t="s">
        <v>9562</v>
      </c>
      <c r="N15307" t="s">
        <v>52569</v>
      </c>
      <c r="O15307" s="76" t="s">
        <v>4356</v>
      </c>
      <c r="P15307" s="82">
        <v>1415</v>
      </c>
      <c r="Q15307" s="82" t="s">
        <v>97011</v>
      </c>
      <c r="R15307"/>
    </row>
    <row r="15308" spans="12:18" x14ac:dyDescent="0.25">
      <c r="L15308" t="s">
        <v>37272</v>
      </c>
      <c r="M15308" t="s">
        <v>20044</v>
      </c>
      <c r="N15308" t="s">
        <v>52570</v>
      </c>
      <c r="O15308" s="76" t="s">
        <v>4356</v>
      </c>
      <c r="P15308" s="82">
        <v>1120</v>
      </c>
      <c r="Q15308" s="82" t="s">
        <v>97012</v>
      </c>
      <c r="R15308"/>
    </row>
    <row r="15309" spans="12:18" x14ac:dyDescent="0.25">
      <c r="L15309" t="s">
        <v>37272</v>
      </c>
      <c r="M15309" t="s">
        <v>35282</v>
      </c>
      <c r="N15309" t="s">
        <v>52571</v>
      </c>
      <c r="O15309" s="76" t="s">
        <v>4374</v>
      </c>
      <c r="P15309" s="82">
        <v>1542</v>
      </c>
      <c r="Q15309" s="82" t="s">
        <v>97013</v>
      </c>
      <c r="R15309"/>
    </row>
    <row r="15310" spans="12:18" x14ac:dyDescent="0.25">
      <c r="L15310" t="s">
        <v>37272</v>
      </c>
      <c r="M15310" t="s">
        <v>9563</v>
      </c>
      <c r="N15310" t="s">
        <v>52572</v>
      </c>
      <c r="O15310" s="76" t="s">
        <v>4356</v>
      </c>
      <c r="P15310" s="82">
        <v>1035</v>
      </c>
      <c r="Q15310" s="82" t="s">
        <v>97014</v>
      </c>
      <c r="R15310"/>
    </row>
    <row r="15311" spans="12:18" x14ac:dyDescent="0.25">
      <c r="L15311" t="s">
        <v>37272</v>
      </c>
      <c r="M15311" t="s">
        <v>21655</v>
      </c>
      <c r="N15311" t="s">
        <v>52573</v>
      </c>
      <c r="O15311" s="76" t="s">
        <v>4374</v>
      </c>
      <c r="P15311" s="82">
        <v>3872</v>
      </c>
      <c r="Q15311" s="82" t="s">
        <v>97015</v>
      </c>
      <c r="R15311"/>
    </row>
    <row r="15312" spans="12:18" x14ac:dyDescent="0.25">
      <c r="L15312" t="s">
        <v>37272</v>
      </c>
      <c r="M15312" t="s">
        <v>11932</v>
      </c>
      <c r="N15312" t="s">
        <v>52574</v>
      </c>
      <c r="O15312" s="76" t="s">
        <v>4356</v>
      </c>
      <c r="P15312" s="82">
        <v>394</v>
      </c>
      <c r="Q15312" s="82" t="s">
        <v>97017</v>
      </c>
      <c r="R15312"/>
    </row>
    <row r="15313" spans="12:18" x14ac:dyDescent="0.25">
      <c r="L15313" t="s">
        <v>37272</v>
      </c>
      <c r="M15313" t="s">
        <v>20045</v>
      </c>
      <c r="N15313" t="s">
        <v>52575</v>
      </c>
      <c r="O15313" s="76" t="s">
        <v>4356</v>
      </c>
      <c r="P15313" s="82">
        <v>194</v>
      </c>
      <c r="Q15313" s="82" t="s">
        <v>97018</v>
      </c>
      <c r="R15313"/>
    </row>
    <row r="15314" spans="12:18" x14ac:dyDescent="0.25">
      <c r="L15314" t="s">
        <v>37272</v>
      </c>
      <c r="M15314" t="s">
        <v>20046</v>
      </c>
      <c r="N15314" t="s">
        <v>52576</v>
      </c>
      <c r="O15314" s="76" t="s">
        <v>4374</v>
      </c>
      <c r="P15314" s="82">
        <v>922</v>
      </c>
      <c r="Q15314" s="82" t="s">
        <v>97019</v>
      </c>
      <c r="R15314"/>
    </row>
    <row r="15315" spans="12:18" x14ac:dyDescent="0.25">
      <c r="L15315" t="s">
        <v>37272</v>
      </c>
      <c r="M15315" t="s">
        <v>20047</v>
      </c>
      <c r="N15315" t="s">
        <v>52577</v>
      </c>
      <c r="O15315" s="76" t="s">
        <v>4366</v>
      </c>
      <c r="P15315" s="82">
        <v>138</v>
      </c>
      <c r="Q15315" s="82" t="s">
        <v>97020</v>
      </c>
      <c r="R15315"/>
    </row>
    <row r="15316" spans="12:18" x14ac:dyDescent="0.25">
      <c r="L15316" t="s">
        <v>37272</v>
      </c>
      <c r="M15316" t="s">
        <v>9564</v>
      </c>
      <c r="N15316" t="s">
        <v>52578</v>
      </c>
      <c r="O15316" s="76" t="s">
        <v>4366</v>
      </c>
      <c r="P15316" s="82">
        <v>324</v>
      </c>
      <c r="Q15316" s="82" t="s">
        <v>97021</v>
      </c>
      <c r="R15316"/>
    </row>
    <row r="15317" spans="12:18" x14ac:dyDescent="0.25">
      <c r="L15317" t="s">
        <v>37272</v>
      </c>
      <c r="M15317" t="s">
        <v>35284</v>
      </c>
      <c r="N15317" t="s">
        <v>52579</v>
      </c>
      <c r="O15317" s="76" t="s">
        <v>4374</v>
      </c>
      <c r="P15317" s="82">
        <v>3580</v>
      </c>
      <c r="Q15317" s="82" t="s">
        <v>97022</v>
      </c>
      <c r="R15317"/>
    </row>
    <row r="15318" spans="12:18" x14ac:dyDescent="0.25">
      <c r="L15318" t="s">
        <v>37272</v>
      </c>
      <c r="M15318" t="s">
        <v>19116</v>
      </c>
      <c r="N15318" t="s">
        <v>52580</v>
      </c>
      <c r="O15318" s="76" t="s">
        <v>4366</v>
      </c>
      <c r="P15318" s="82">
        <v>197</v>
      </c>
      <c r="Q15318" s="82" t="s">
        <v>97023</v>
      </c>
      <c r="R15318"/>
    </row>
    <row r="15319" spans="12:18" x14ac:dyDescent="0.25">
      <c r="L15319" t="s">
        <v>37272</v>
      </c>
      <c r="M15319" t="s">
        <v>20048</v>
      </c>
      <c r="N15319" t="s">
        <v>52581</v>
      </c>
      <c r="O15319" s="76" t="s">
        <v>4356</v>
      </c>
      <c r="P15319" s="82">
        <v>631</v>
      </c>
      <c r="Q15319" s="82" t="s">
        <v>97024</v>
      </c>
      <c r="R15319"/>
    </row>
    <row r="15320" spans="12:18" x14ac:dyDescent="0.25">
      <c r="L15320" t="s">
        <v>37272</v>
      </c>
      <c r="M15320" t="s">
        <v>35285</v>
      </c>
      <c r="N15320" t="s">
        <v>52582</v>
      </c>
      <c r="O15320" s="76" t="s">
        <v>4356</v>
      </c>
      <c r="P15320" s="82">
        <v>1122</v>
      </c>
      <c r="Q15320" s="82" t="s">
        <v>97025</v>
      </c>
      <c r="R15320"/>
    </row>
    <row r="15321" spans="12:18" x14ac:dyDescent="0.25">
      <c r="L15321" t="s">
        <v>37272</v>
      </c>
      <c r="M15321" t="s">
        <v>9565</v>
      </c>
      <c r="N15321" t="s">
        <v>52583</v>
      </c>
      <c r="O15321" s="76" t="s">
        <v>4356</v>
      </c>
      <c r="P15321" s="82">
        <v>945</v>
      </c>
      <c r="Q15321" s="82" t="s">
        <v>97026</v>
      </c>
      <c r="R15321"/>
    </row>
    <row r="15322" spans="12:18" x14ac:dyDescent="0.25">
      <c r="L15322" t="s">
        <v>37272</v>
      </c>
      <c r="M15322" t="s">
        <v>35286</v>
      </c>
      <c r="N15322" t="s">
        <v>52584</v>
      </c>
      <c r="O15322" s="76" t="s">
        <v>4356</v>
      </c>
      <c r="P15322" s="82">
        <v>1122</v>
      </c>
      <c r="Q15322" s="82" t="s">
        <v>97027</v>
      </c>
      <c r="R15322"/>
    </row>
    <row r="15323" spans="12:18" x14ac:dyDescent="0.25">
      <c r="L15323" t="s">
        <v>37272</v>
      </c>
      <c r="M15323" t="s">
        <v>35287</v>
      </c>
      <c r="N15323" t="s">
        <v>52585</v>
      </c>
      <c r="O15323" s="76" t="s">
        <v>4374</v>
      </c>
      <c r="P15323" s="82">
        <v>7877</v>
      </c>
      <c r="Q15323" s="82" t="s">
        <v>97028</v>
      </c>
      <c r="R15323"/>
    </row>
    <row r="15324" spans="12:18" x14ac:dyDescent="0.25">
      <c r="L15324" t="s">
        <v>37272</v>
      </c>
      <c r="M15324" t="s">
        <v>11911</v>
      </c>
      <c r="N15324" t="s">
        <v>52586</v>
      </c>
      <c r="O15324" s="76" t="s">
        <v>4356</v>
      </c>
      <c r="P15324" s="82">
        <v>188</v>
      </c>
      <c r="Q15324" s="82" t="s">
        <v>96966</v>
      </c>
      <c r="R15324"/>
    </row>
    <row r="15325" spans="12:18" x14ac:dyDescent="0.25">
      <c r="L15325" t="s">
        <v>37272</v>
      </c>
      <c r="M15325" t="s">
        <v>11913</v>
      </c>
      <c r="N15325" t="s">
        <v>52587</v>
      </c>
      <c r="O15325" s="76" t="s">
        <v>4356</v>
      </c>
      <c r="P15325" s="82">
        <v>1766</v>
      </c>
      <c r="Q15325" s="82" t="s">
        <v>96967</v>
      </c>
      <c r="R15325"/>
    </row>
    <row r="15326" spans="12:18" x14ac:dyDescent="0.25">
      <c r="L15326" t="s">
        <v>37272</v>
      </c>
      <c r="M15326" t="s">
        <v>9949</v>
      </c>
      <c r="N15326" t="s">
        <v>52588</v>
      </c>
      <c r="O15326" s="76" t="s">
        <v>4356</v>
      </c>
      <c r="P15326" s="82">
        <v>503</v>
      </c>
      <c r="Q15326" s="82" t="s">
        <v>96968</v>
      </c>
      <c r="R15326"/>
    </row>
    <row r="15327" spans="12:18" x14ac:dyDescent="0.25">
      <c r="L15327" t="s">
        <v>37272</v>
      </c>
      <c r="M15327" t="s">
        <v>19037</v>
      </c>
      <c r="N15327" t="s">
        <v>52589</v>
      </c>
      <c r="O15327" s="76" t="s">
        <v>4356</v>
      </c>
      <c r="P15327" s="82">
        <v>672</v>
      </c>
      <c r="Q15327" s="82" t="s">
        <v>96969</v>
      </c>
      <c r="R15327"/>
    </row>
    <row r="15328" spans="12:18" x14ac:dyDescent="0.25">
      <c r="L15328" t="s">
        <v>37272</v>
      </c>
      <c r="M15328" t="s">
        <v>4405</v>
      </c>
      <c r="N15328" t="s">
        <v>52590</v>
      </c>
      <c r="O15328" s="76" t="s">
        <v>4356</v>
      </c>
      <c r="P15328" s="82">
        <v>422</v>
      </c>
      <c r="Q15328" s="82" t="s">
        <v>96970</v>
      </c>
      <c r="R15328"/>
    </row>
    <row r="15329" spans="12:18" x14ac:dyDescent="0.25">
      <c r="L15329" t="s">
        <v>37272</v>
      </c>
      <c r="M15329" t="s">
        <v>11915</v>
      </c>
      <c r="N15329" t="s">
        <v>52591</v>
      </c>
      <c r="O15329" s="76" t="s">
        <v>4356</v>
      </c>
      <c r="P15329" s="82">
        <v>641</v>
      </c>
      <c r="Q15329" s="82" t="s">
        <v>96972</v>
      </c>
      <c r="R15329"/>
    </row>
    <row r="15330" spans="12:18" x14ac:dyDescent="0.25">
      <c r="L15330" t="s">
        <v>37272</v>
      </c>
      <c r="M15330" t="s">
        <v>21647</v>
      </c>
      <c r="N15330" t="s">
        <v>52592</v>
      </c>
      <c r="O15330" s="76" t="s">
        <v>4356</v>
      </c>
      <c r="P15330" s="82">
        <v>422</v>
      </c>
      <c r="Q15330" s="82" t="s">
        <v>96973</v>
      </c>
      <c r="R15330"/>
    </row>
    <row r="15331" spans="12:18" x14ac:dyDescent="0.25">
      <c r="L15331" t="s">
        <v>37272</v>
      </c>
      <c r="M15331" t="s">
        <v>11917</v>
      </c>
      <c r="N15331" t="s">
        <v>52593</v>
      </c>
      <c r="O15331" s="76" t="s">
        <v>4356</v>
      </c>
      <c r="P15331" s="82">
        <v>482</v>
      </c>
      <c r="Q15331" s="82" t="s">
        <v>96974</v>
      </c>
      <c r="R15331"/>
    </row>
    <row r="15332" spans="12:18" x14ac:dyDescent="0.25">
      <c r="L15332" t="s">
        <v>37272</v>
      </c>
      <c r="M15332" t="s">
        <v>20039</v>
      </c>
      <c r="N15332" t="s">
        <v>52594</v>
      </c>
      <c r="O15332" s="76" t="s">
        <v>4356</v>
      </c>
      <c r="P15332" s="82">
        <v>704</v>
      </c>
      <c r="Q15332" s="82" t="s">
        <v>96975</v>
      </c>
      <c r="R15332"/>
    </row>
    <row r="15333" spans="12:18" x14ac:dyDescent="0.25">
      <c r="L15333" t="s">
        <v>37272</v>
      </c>
      <c r="M15333" t="s">
        <v>21649</v>
      </c>
      <c r="N15333" t="s">
        <v>52595</v>
      </c>
      <c r="O15333" s="76" t="s">
        <v>4356</v>
      </c>
      <c r="P15333" s="82">
        <v>433</v>
      </c>
      <c r="Q15333" s="82" t="s">
        <v>96978</v>
      </c>
      <c r="R15333"/>
    </row>
    <row r="15334" spans="12:18" x14ac:dyDescent="0.25">
      <c r="L15334" t="s">
        <v>37272</v>
      </c>
      <c r="M15334" t="s">
        <v>20040</v>
      </c>
      <c r="N15334" t="s">
        <v>52596</v>
      </c>
      <c r="O15334" s="76" t="s">
        <v>4356</v>
      </c>
      <c r="P15334" s="82">
        <v>413</v>
      </c>
      <c r="Q15334" s="82" t="s">
        <v>96979</v>
      </c>
      <c r="R15334"/>
    </row>
    <row r="15335" spans="12:18" x14ac:dyDescent="0.25">
      <c r="L15335" t="s">
        <v>37272</v>
      </c>
      <c r="M15335" t="s">
        <v>21650</v>
      </c>
      <c r="N15335" t="s">
        <v>52597</v>
      </c>
      <c r="O15335" s="76" t="s">
        <v>4356</v>
      </c>
      <c r="P15335" s="82">
        <v>2673</v>
      </c>
      <c r="Q15335" s="82" t="s">
        <v>96980</v>
      </c>
      <c r="R15335"/>
    </row>
    <row r="15336" spans="12:18" x14ac:dyDescent="0.25">
      <c r="L15336" t="s">
        <v>37272</v>
      </c>
      <c r="M15336" t="s">
        <v>11919</v>
      </c>
      <c r="N15336" t="s">
        <v>52598</v>
      </c>
      <c r="O15336" s="76" t="s">
        <v>4366</v>
      </c>
      <c r="P15336" s="82">
        <v>302</v>
      </c>
      <c r="Q15336" s="82" t="s">
        <v>96981</v>
      </c>
      <c r="R15336"/>
    </row>
    <row r="15337" spans="12:18" x14ac:dyDescent="0.25">
      <c r="L15337" t="s">
        <v>37272</v>
      </c>
      <c r="M15337" t="s">
        <v>35275</v>
      </c>
      <c r="N15337" t="s">
        <v>52599</v>
      </c>
      <c r="O15337" s="76" t="s">
        <v>4356</v>
      </c>
      <c r="P15337" s="82">
        <v>414</v>
      </c>
      <c r="Q15337" s="82" t="s">
        <v>96982</v>
      </c>
      <c r="R15337"/>
    </row>
    <row r="15338" spans="12:18" x14ac:dyDescent="0.25">
      <c r="L15338" t="s">
        <v>37272</v>
      </c>
      <c r="M15338" t="s">
        <v>11921</v>
      </c>
      <c r="N15338" t="s">
        <v>52600</v>
      </c>
      <c r="O15338" s="76" t="s">
        <v>4356</v>
      </c>
      <c r="P15338" s="82">
        <v>1614</v>
      </c>
      <c r="Q15338" s="82" t="s">
        <v>96983</v>
      </c>
      <c r="R15338"/>
    </row>
    <row r="15339" spans="12:18" x14ac:dyDescent="0.25">
      <c r="L15339" t="s">
        <v>37272</v>
      </c>
      <c r="M15339" t="s">
        <v>21651</v>
      </c>
      <c r="N15339" t="s">
        <v>52601</v>
      </c>
      <c r="O15339" s="76" t="s">
        <v>4366</v>
      </c>
      <c r="P15339" s="82">
        <v>108</v>
      </c>
      <c r="Q15339" s="82" t="s">
        <v>96984</v>
      </c>
      <c r="R15339"/>
    </row>
    <row r="15340" spans="12:18" x14ac:dyDescent="0.25">
      <c r="L15340" t="s">
        <v>37272</v>
      </c>
      <c r="M15340" t="s">
        <v>20041</v>
      </c>
      <c r="N15340" t="s">
        <v>52602</v>
      </c>
      <c r="O15340" s="76" t="s">
        <v>4356</v>
      </c>
      <c r="P15340" s="82">
        <v>1643</v>
      </c>
      <c r="Q15340" s="82" t="s">
        <v>96985</v>
      </c>
      <c r="R15340"/>
    </row>
    <row r="15341" spans="12:18" x14ac:dyDescent="0.25">
      <c r="L15341" t="s">
        <v>37272</v>
      </c>
      <c r="M15341" t="s">
        <v>19090</v>
      </c>
      <c r="N15341" t="s">
        <v>52603</v>
      </c>
      <c r="O15341" s="76" t="s">
        <v>4356</v>
      </c>
      <c r="P15341" s="82">
        <v>974</v>
      </c>
      <c r="Q15341" s="82" t="s">
        <v>96986</v>
      </c>
      <c r="R15341"/>
    </row>
    <row r="15342" spans="12:18" x14ac:dyDescent="0.25">
      <c r="L15342" t="s">
        <v>37272</v>
      </c>
      <c r="M15342" t="s">
        <v>11923</v>
      </c>
      <c r="N15342" t="s">
        <v>52604</v>
      </c>
      <c r="O15342" s="76" t="s">
        <v>4356</v>
      </c>
      <c r="P15342" s="82">
        <v>657</v>
      </c>
      <c r="Q15342" s="82" t="s">
        <v>96987</v>
      </c>
      <c r="R15342"/>
    </row>
    <row r="15343" spans="12:18" x14ac:dyDescent="0.25">
      <c r="L15343" t="s">
        <v>37272</v>
      </c>
      <c r="M15343" t="s">
        <v>11924</v>
      </c>
      <c r="N15343" t="s">
        <v>52605</v>
      </c>
      <c r="O15343" s="76" t="s">
        <v>4356</v>
      </c>
      <c r="P15343" s="82">
        <v>1208</v>
      </c>
      <c r="Q15343" s="82" t="s">
        <v>96988</v>
      </c>
      <c r="R15343"/>
    </row>
    <row r="15344" spans="12:18" x14ac:dyDescent="0.25">
      <c r="L15344" t="s">
        <v>37272</v>
      </c>
      <c r="M15344" t="s">
        <v>9556</v>
      </c>
      <c r="N15344" t="s">
        <v>52606</v>
      </c>
      <c r="O15344" s="76" t="s">
        <v>4356</v>
      </c>
      <c r="P15344" s="82">
        <v>443</v>
      </c>
      <c r="Q15344" s="82" t="s">
        <v>96989</v>
      </c>
      <c r="R15344"/>
    </row>
    <row r="15345" spans="12:18" x14ac:dyDescent="0.25">
      <c r="L15345" t="s">
        <v>37272</v>
      </c>
      <c r="M15345" t="s">
        <v>35276</v>
      </c>
      <c r="N15345" t="s">
        <v>52607</v>
      </c>
      <c r="O15345" s="76" t="s">
        <v>4356</v>
      </c>
      <c r="P15345" s="82">
        <v>1396</v>
      </c>
      <c r="Q15345" s="82" t="s">
        <v>96993</v>
      </c>
      <c r="R15345"/>
    </row>
    <row r="15346" spans="12:18" x14ac:dyDescent="0.25">
      <c r="L15346" t="s">
        <v>37272</v>
      </c>
      <c r="M15346" t="s">
        <v>21652</v>
      </c>
      <c r="N15346" t="s">
        <v>52608</v>
      </c>
      <c r="O15346" s="76" t="s">
        <v>4356</v>
      </c>
      <c r="P15346" s="82">
        <v>1480</v>
      </c>
      <c r="Q15346" s="82" t="s">
        <v>96991</v>
      </c>
      <c r="R15346"/>
    </row>
    <row r="15347" spans="12:18" x14ac:dyDescent="0.25">
      <c r="L15347" t="s">
        <v>37272</v>
      </c>
      <c r="M15347" t="s">
        <v>21653</v>
      </c>
      <c r="N15347" t="s">
        <v>52609</v>
      </c>
      <c r="O15347" s="76" t="s">
        <v>4356</v>
      </c>
      <c r="P15347" s="82">
        <v>5488</v>
      </c>
      <c r="Q15347" s="82" t="s">
        <v>96992</v>
      </c>
      <c r="R15347"/>
    </row>
    <row r="15348" spans="12:18" x14ac:dyDescent="0.25">
      <c r="L15348" t="s">
        <v>37272</v>
      </c>
      <c r="M15348" t="s">
        <v>20042</v>
      </c>
      <c r="N15348" t="s">
        <v>52610</v>
      </c>
      <c r="O15348" s="76" t="s">
        <v>4356</v>
      </c>
      <c r="P15348" s="82">
        <v>584</v>
      </c>
      <c r="Q15348" s="82" t="s">
        <v>96994</v>
      </c>
      <c r="R15348"/>
    </row>
    <row r="15349" spans="12:18" x14ac:dyDescent="0.25">
      <c r="L15349" t="s">
        <v>37272</v>
      </c>
      <c r="M15349" t="s">
        <v>9558</v>
      </c>
      <c r="N15349" t="s">
        <v>52611</v>
      </c>
      <c r="O15349" s="76" t="s">
        <v>4366</v>
      </c>
      <c r="P15349" s="82">
        <v>305</v>
      </c>
      <c r="Q15349" s="82" t="s">
        <v>96995</v>
      </c>
      <c r="R15349"/>
    </row>
    <row r="15350" spans="12:18" x14ac:dyDescent="0.25">
      <c r="L15350" t="s">
        <v>37272</v>
      </c>
      <c r="M15350" t="s">
        <v>35277</v>
      </c>
      <c r="N15350" t="s">
        <v>52612</v>
      </c>
      <c r="O15350" s="76" t="s">
        <v>4356</v>
      </c>
      <c r="P15350" s="82">
        <v>715</v>
      </c>
      <c r="Q15350" s="82" t="s">
        <v>96996</v>
      </c>
      <c r="R15350"/>
    </row>
    <row r="15351" spans="12:18" x14ac:dyDescent="0.25">
      <c r="L15351" t="s">
        <v>37272</v>
      </c>
      <c r="M15351" t="s">
        <v>20043</v>
      </c>
      <c r="N15351" t="s">
        <v>52613</v>
      </c>
      <c r="O15351" s="76" t="s">
        <v>4356</v>
      </c>
      <c r="P15351" s="82">
        <v>956</v>
      </c>
      <c r="Q15351" s="82" t="s">
        <v>96997</v>
      </c>
      <c r="R15351"/>
    </row>
    <row r="15352" spans="12:18" x14ac:dyDescent="0.25">
      <c r="L15352" t="s">
        <v>37272</v>
      </c>
      <c r="M15352" t="s">
        <v>35278</v>
      </c>
      <c r="N15352" t="s">
        <v>52614</v>
      </c>
      <c r="O15352" s="76" t="s">
        <v>4374</v>
      </c>
      <c r="P15352" s="82">
        <v>13413</v>
      </c>
      <c r="Q15352" s="82" t="s">
        <v>96998</v>
      </c>
      <c r="R15352"/>
    </row>
    <row r="15353" spans="12:18" x14ac:dyDescent="0.25">
      <c r="L15353" t="s">
        <v>37272</v>
      </c>
      <c r="M15353" t="s">
        <v>9559</v>
      </c>
      <c r="N15353" t="s">
        <v>52615</v>
      </c>
      <c r="O15353" s="76" t="s">
        <v>4356</v>
      </c>
      <c r="P15353" s="82">
        <v>1726</v>
      </c>
      <c r="Q15353" s="82" t="s">
        <v>96999</v>
      </c>
      <c r="R15353"/>
    </row>
    <row r="15354" spans="12:18" x14ac:dyDescent="0.25">
      <c r="L15354" t="s">
        <v>37272</v>
      </c>
      <c r="M15354" t="s">
        <v>5208</v>
      </c>
      <c r="N15354" t="s">
        <v>52616</v>
      </c>
      <c r="O15354" s="76" t="s">
        <v>4374</v>
      </c>
      <c r="P15354" s="82">
        <v>9561</v>
      </c>
      <c r="Q15354" s="82" t="s">
        <v>97000</v>
      </c>
      <c r="R15354"/>
    </row>
    <row r="15355" spans="12:18" x14ac:dyDescent="0.25">
      <c r="L15355" t="s">
        <v>37272</v>
      </c>
      <c r="M15355" t="s">
        <v>11926</v>
      </c>
      <c r="N15355" t="s">
        <v>52617</v>
      </c>
      <c r="O15355" s="76" t="s">
        <v>4356</v>
      </c>
      <c r="P15355" s="82">
        <v>4955</v>
      </c>
      <c r="Q15355" s="82" t="s">
        <v>97001</v>
      </c>
      <c r="R15355"/>
    </row>
    <row r="15356" spans="12:18" x14ac:dyDescent="0.25">
      <c r="L15356" t="s">
        <v>37272</v>
      </c>
      <c r="M15356" t="s">
        <v>9028</v>
      </c>
      <c r="N15356" t="s">
        <v>52618</v>
      </c>
      <c r="O15356" s="76" t="s">
        <v>4356</v>
      </c>
      <c r="P15356" s="82">
        <v>3126</v>
      </c>
      <c r="Q15356" s="82" t="s">
        <v>97002</v>
      </c>
      <c r="R15356"/>
    </row>
    <row r="15357" spans="12:18" x14ac:dyDescent="0.25">
      <c r="L15357" t="s">
        <v>37272</v>
      </c>
      <c r="M15357" t="s">
        <v>9560</v>
      </c>
      <c r="N15357" t="s">
        <v>52619</v>
      </c>
      <c r="O15357" s="76" t="s">
        <v>4374</v>
      </c>
      <c r="P15357" s="82">
        <v>7593</v>
      </c>
      <c r="Q15357" s="82" t="s">
        <v>97003</v>
      </c>
      <c r="R15357"/>
    </row>
    <row r="15358" spans="12:18" x14ac:dyDescent="0.25">
      <c r="L15358" t="s">
        <v>37272</v>
      </c>
      <c r="M15358" t="s">
        <v>9561</v>
      </c>
      <c r="N15358" t="s">
        <v>52620</v>
      </c>
      <c r="O15358" s="76" t="s">
        <v>4356</v>
      </c>
      <c r="P15358" s="82">
        <v>629</v>
      </c>
      <c r="Q15358" s="82" t="s">
        <v>97004</v>
      </c>
      <c r="R15358"/>
    </row>
    <row r="15359" spans="12:18" x14ac:dyDescent="0.25">
      <c r="L15359" t="s">
        <v>37272</v>
      </c>
      <c r="M15359" t="s">
        <v>6694</v>
      </c>
      <c r="N15359" t="s">
        <v>52621</v>
      </c>
      <c r="O15359" s="76" t="s">
        <v>4356</v>
      </c>
      <c r="P15359" s="82">
        <v>666</v>
      </c>
      <c r="Q15359" s="82" t="s">
        <v>96971</v>
      </c>
      <c r="R15359"/>
    </row>
    <row r="15360" spans="12:18" x14ac:dyDescent="0.25">
      <c r="L15360" t="s">
        <v>37272</v>
      </c>
      <c r="M15360" t="s">
        <v>21648</v>
      </c>
      <c r="N15360" t="s">
        <v>52622</v>
      </c>
      <c r="O15360" s="76" t="s">
        <v>4356</v>
      </c>
      <c r="P15360" s="82">
        <v>1265</v>
      </c>
      <c r="Q15360" s="82" t="s">
        <v>96976</v>
      </c>
      <c r="R15360"/>
    </row>
    <row r="15361" spans="12:18" x14ac:dyDescent="0.25">
      <c r="L15361" t="s">
        <v>37272</v>
      </c>
      <c r="M15361" t="s">
        <v>9555</v>
      </c>
      <c r="N15361" t="s">
        <v>52623</v>
      </c>
      <c r="O15361" s="76" t="s">
        <v>4366</v>
      </c>
      <c r="P15361" s="82">
        <v>253</v>
      </c>
      <c r="Q15361" s="82" t="s">
        <v>96977</v>
      </c>
      <c r="R15361"/>
    </row>
    <row r="15362" spans="12:18" x14ac:dyDescent="0.25">
      <c r="L15362" t="s">
        <v>37272</v>
      </c>
      <c r="M15362" t="s">
        <v>9557</v>
      </c>
      <c r="N15362" t="s">
        <v>52624</v>
      </c>
      <c r="O15362" s="76" t="s">
        <v>4356</v>
      </c>
      <c r="P15362" s="82">
        <v>1184</v>
      </c>
      <c r="Q15362" s="82" t="s">
        <v>96990</v>
      </c>
      <c r="R15362"/>
    </row>
    <row r="15363" spans="12:18" x14ac:dyDescent="0.25">
      <c r="L15363" t="s">
        <v>37272</v>
      </c>
      <c r="M15363" t="s">
        <v>35288</v>
      </c>
      <c r="N15363" t="s">
        <v>52625</v>
      </c>
      <c r="O15363" s="76" t="s">
        <v>4356</v>
      </c>
      <c r="P15363" s="82">
        <v>606</v>
      </c>
      <c r="Q15363" s="82" t="s">
        <v>97029</v>
      </c>
      <c r="R15363"/>
    </row>
    <row r="15364" spans="12:18" x14ac:dyDescent="0.25">
      <c r="L15364" t="s">
        <v>37272</v>
      </c>
      <c r="M15364" t="s">
        <v>35289</v>
      </c>
      <c r="N15364" t="s">
        <v>52626</v>
      </c>
      <c r="O15364" s="76" t="s">
        <v>4374</v>
      </c>
      <c r="P15364" s="82">
        <v>12264</v>
      </c>
      <c r="Q15364" s="82" t="s">
        <v>72645</v>
      </c>
      <c r="R15364"/>
    </row>
    <row r="15365" spans="12:18" x14ac:dyDescent="0.25">
      <c r="L15365" t="s">
        <v>37272</v>
      </c>
      <c r="M15365" t="s">
        <v>35290</v>
      </c>
      <c r="N15365" t="s">
        <v>52627</v>
      </c>
      <c r="O15365" s="76" t="s">
        <v>4356</v>
      </c>
      <c r="P15365" s="82">
        <v>3260</v>
      </c>
      <c r="Q15365" s="82" t="s">
        <v>97030</v>
      </c>
      <c r="R15365"/>
    </row>
    <row r="15366" spans="12:18" x14ac:dyDescent="0.25">
      <c r="L15366" t="s">
        <v>37272</v>
      </c>
      <c r="M15366" t="s">
        <v>20049</v>
      </c>
      <c r="N15366" t="s">
        <v>52628</v>
      </c>
      <c r="O15366" s="76" t="s">
        <v>4356</v>
      </c>
      <c r="P15366" s="82">
        <v>1203</v>
      </c>
      <c r="Q15366" s="82" t="s">
        <v>97031</v>
      </c>
      <c r="R15366"/>
    </row>
    <row r="15367" spans="12:18" x14ac:dyDescent="0.25">
      <c r="L15367" t="s">
        <v>37272</v>
      </c>
      <c r="M15367" t="s">
        <v>21656</v>
      </c>
      <c r="N15367" t="s">
        <v>52629</v>
      </c>
      <c r="O15367" s="76" t="s">
        <v>4356</v>
      </c>
      <c r="P15367" s="82">
        <v>759</v>
      </c>
      <c r="Q15367" s="82" t="s">
        <v>97032</v>
      </c>
      <c r="R15367"/>
    </row>
    <row r="15368" spans="12:18" x14ac:dyDescent="0.25">
      <c r="L15368" t="s">
        <v>37272</v>
      </c>
      <c r="M15368" t="s">
        <v>35291</v>
      </c>
      <c r="N15368" t="s">
        <v>52630</v>
      </c>
      <c r="O15368" s="76" t="s">
        <v>4356</v>
      </c>
      <c r="P15368" s="82">
        <v>813</v>
      </c>
      <c r="Q15368" s="82" t="s">
        <v>97033</v>
      </c>
      <c r="R15368"/>
    </row>
    <row r="15369" spans="12:18" x14ac:dyDescent="0.25">
      <c r="L15369" t="s">
        <v>37272</v>
      </c>
      <c r="M15369" t="s">
        <v>11934</v>
      </c>
      <c r="N15369" t="s">
        <v>52631</v>
      </c>
      <c r="O15369" s="76" t="s">
        <v>4374</v>
      </c>
      <c r="P15369" s="82">
        <v>2927</v>
      </c>
      <c r="Q15369" s="82" t="s">
        <v>97034</v>
      </c>
      <c r="R15369"/>
    </row>
    <row r="15370" spans="12:18" x14ac:dyDescent="0.25">
      <c r="L15370" t="s">
        <v>37272</v>
      </c>
      <c r="M15370" t="s">
        <v>21657</v>
      </c>
      <c r="N15370" t="s">
        <v>52632</v>
      </c>
      <c r="O15370" s="76" t="s">
        <v>4356</v>
      </c>
      <c r="P15370" s="82">
        <v>322</v>
      </c>
      <c r="Q15370" s="82" t="s">
        <v>97035</v>
      </c>
      <c r="R15370"/>
    </row>
    <row r="15371" spans="12:18" x14ac:dyDescent="0.25">
      <c r="L15371" t="s">
        <v>37272</v>
      </c>
      <c r="M15371" t="s">
        <v>35292</v>
      </c>
      <c r="N15371" t="s">
        <v>52633</v>
      </c>
      <c r="O15371" s="76" t="s">
        <v>4366</v>
      </c>
      <c r="P15371" s="82">
        <v>245</v>
      </c>
      <c r="Q15371" s="82" t="s">
        <v>97036</v>
      </c>
      <c r="R15371"/>
    </row>
    <row r="15372" spans="12:18" x14ac:dyDescent="0.25">
      <c r="L15372" t="s">
        <v>37272</v>
      </c>
      <c r="M15372" t="s">
        <v>35293</v>
      </c>
      <c r="N15372" t="s">
        <v>52634</v>
      </c>
      <c r="O15372" s="76" t="s">
        <v>4366</v>
      </c>
      <c r="P15372" s="82">
        <v>589</v>
      </c>
      <c r="Q15372" s="82" t="s">
        <v>97037</v>
      </c>
      <c r="R15372"/>
    </row>
    <row r="15373" spans="12:18" x14ac:dyDescent="0.25">
      <c r="L15373" t="s">
        <v>37272</v>
      </c>
      <c r="M15373" t="s">
        <v>20050</v>
      </c>
      <c r="N15373" t="s">
        <v>52635</v>
      </c>
      <c r="O15373" s="76" t="s">
        <v>4356</v>
      </c>
      <c r="P15373" s="82">
        <v>252</v>
      </c>
      <c r="Q15373" s="82" t="s">
        <v>97038</v>
      </c>
      <c r="R15373"/>
    </row>
    <row r="15374" spans="12:18" x14ac:dyDescent="0.25">
      <c r="L15374" t="s">
        <v>37272</v>
      </c>
      <c r="M15374" t="s">
        <v>9566</v>
      </c>
      <c r="N15374" t="s">
        <v>52636</v>
      </c>
      <c r="O15374" s="76" t="s">
        <v>4366</v>
      </c>
      <c r="P15374" s="82">
        <v>195</v>
      </c>
      <c r="Q15374" s="82" t="s">
        <v>97039</v>
      </c>
      <c r="R15374"/>
    </row>
    <row r="15375" spans="12:18" x14ac:dyDescent="0.25">
      <c r="L15375" t="s">
        <v>37272</v>
      </c>
      <c r="M15375" t="s">
        <v>9567</v>
      </c>
      <c r="N15375" t="s">
        <v>52637</v>
      </c>
      <c r="O15375" s="76" t="s">
        <v>4366</v>
      </c>
      <c r="P15375" s="82">
        <v>270</v>
      </c>
      <c r="Q15375" s="82" t="s">
        <v>97040</v>
      </c>
      <c r="R15375"/>
    </row>
    <row r="15376" spans="12:18" x14ac:dyDescent="0.25">
      <c r="L15376" t="s">
        <v>37272</v>
      </c>
      <c r="M15376" t="s">
        <v>11936</v>
      </c>
      <c r="N15376" t="s">
        <v>52638</v>
      </c>
      <c r="O15376" s="76" t="s">
        <v>4356</v>
      </c>
      <c r="P15376" s="82">
        <v>262</v>
      </c>
      <c r="Q15376" s="82" t="s">
        <v>97041</v>
      </c>
      <c r="R15376"/>
    </row>
    <row r="15377" spans="12:18" x14ac:dyDescent="0.25">
      <c r="L15377" t="s">
        <v>37272</v>
      </c>
      <c r="M15377" t="s">
        <v>21658</v>
      </c>
      <c r="N15377" t="s">
        <v>52639</v>
      </c>
      <c r="O15377" s="76" t="s">
        <v>4366</v>
      </c>
      <c r="P15377" s="82">
        <v>229</v>
      </c>
      <c r="Q15377" s="82" t="s">
        <v>97044</v>
      </c>
      <c r="R15377"/>
    </row>
    <row r="15378" spans="12:18" x14ac:dyDescent="0.25">
      <c r="L15378" t="s">
        <v>37272</v>
      </c>
      <c r="M15378" t="s">
        <v>11940</v>
      </c>
      <c r="N15378" t="s">
        <v>52640</v>
      </c>
      <c r="O15378" s="76" t="s">
        <v>4356</v>
      </c>
      <c r="P15378" s="82">
        <v>1305</v>
      </c>
      <c r="Q15378" s="82" t="s">
        <v>97043</v>
      </c>
      <c r="R15378"/>
    </row>
    <row r="15379" spans="12:18" x14ac:dyDescent="0.25">
      <c r="L15379" t="s">
        <v>37272</v>
      </c>
      <c r="M15379" t="s">
        <v>11938</v>
      </c>
      <c r="N15379" t="s">
        <v>52641</v>
      </c>
      <c r="O15379" s="76" t="s">
        <v>4356</v>
      </c>
      <c r="P15379" s="82">
        <v>257</v>
      </c>
      <c r="Q15379" s="82" t="s">
        <v>97042</v>
      </c>
      <c r="R15379"/>
    </row>
    <row r="15380" spans="12:18" x14ac:dyDescent="0.25">
      <c r="L15380" t="s">
        <v>37272</v>
      </c>
      <c r="M15380" t="s">
        <v>35294</v>
      </c>
      <c r="N15380" t="s">
        <v>52642</v>
      </c>
      <c r="O15380" s="76" t="s">
        <v>4356</v>
      </c>
      <c r="P15380" s="82">
        <v>1618</v>
      </c>
      <c r="Q15380" s="82" t="s">
        <v>97045</v>
      </c>
      <c r="R15380"/>
    </row>
    <row r="15381" spans="12:18" x14ac:dyDescent="0.25">
      <c r="L15381" t="s">
        <v>37272</v>
      </c>
      <c r="M15381" t="s">
        <v>20051</v>
      </c>
      <c r="N15381" t="s">
        <v>52643</v>
      </c>
      <c r="O15381" s="76" t="s">
        <v>4366</v>
      </c>
      <c r="P15381" s="82">
        <v>326</v>
      </c>
      <c r="Q15381" s="82" t="s">
        <v>97047</v>
      </c>
      <c r="R15381"/>
    </row>
    <row r="15382" spans="12:18" x14ac:dyDescent="0.25">
      <c r="L15382" t="s">
        <v>37272</v>
      </c>
      <c r="M15382" t="s">
        <v>20052</v>
      </c>
      <c r="N15382" t="s">
        <v>52644</v>
      </c>
      <c r="O15382" s="76" t="s">
        <v>4356</v>
      </c>
      <c r="P15382" s="82">
        <v>2413</v>
      </c>
      <c r="Q15382" s="82" t="s">
        <v>97048</v>
      </c>
      <c r="R15382"/>
    </row>
    <row r="15383" spans="12:18" x14ac:dyDescent="0.25">
      <c r="L15383" t="s">
        <v>37272</v>
      </c>
      <c r="M15383" t="s">
        <v>35295</v>
      </c>
      <c r="N15383" t="s">
        <v>52645</v>
      </c>
      <c r="O15383" s="76" t="s">
        <v>4356</v>
      </c>
      <c r="P15383" s="82">
        <v>2281</v>
      </c>
      <c r="Q15383" s="82" t="s">
        <v>97049</v>
      </c>
      <c r="R15383"/>
    </row>
    <row r="15384" spans="12:18" x14ac:dyDescent="0.25">
      <c r="L15384" t="s">
        <v>37272</v>
      </c>
      <c r="M15384" t="s">
        <v>20053</v>
      </c>
      <c r="N15384" t="s">
        <v>52646</v>
      </c>
      <c r="O15384" s="76" t="s">
        <v>4356</v>
      </c>
      <c r="P15384" s="82">
        <v>1322</v>
      </c>
      <c r="Q15384" s="82" t="s">
        <v>97050</v>
      </c>
      <c r="R15384"/>
    </row>
    <row r="15385" spans="12:18" x14ac:dyDescent="0.25">
      <c r="L15385" t="s">
        <v>37272</v>
      </c>
      <c r="M15385" t="s">
        <v>21660</v>
      </c>
      <c r="N15385" t="s">
        <v>52647</v>
      </c>
      <c r="O15385" s="76" t="s">
        <v>4356</v>
      </c>
      <c r="P15385" s="82">
        <v>367</v>
      </c>
      <c r="Q15385" s="82" t="s">
        <v>97051</v>
      </c>
      <c r="R15385"/>
    </row>
    <row r="15386" spans="12:18" x14ac:dyDescent="0.25">
      <c r="L15386" t="s">
        <v>1924</v>
      </c>
      <c r="M15386" t="s">
        <v>21661</v>
      </c>
      <c r="N15386" t="s">
        <v>52648</v>
      </c>
      <c r="O15386" s="76" t="s">
        <v>4366</v>
      </c>
      <c r="P15386" s="82">
        <v>185</v>
      </c>
      <c r="Q15386" s="82" t="s">
        <v>82089</v>
      </c>
      <c r="R15386"/>
    </row>
    <row r="15387" spans="12:18" x14ac:dyDescent="0.25">
      <c r="L15387" t="s">
        <v>1924</v>
      </c>
      <c r="M15387" t="s">
        <v>11942</v>
      </c>
      <c r="N15387" t="s">
        <v>52649</v>
      </c>
      <c r="O15387" s="76" t="s">
        <v>4356</v>
      </c>
      <c r="P15387" s="82">
        <v>882</v>
      </c>
      <c r="Q15387" s="82" t="s">
        <v>82090</v>
      </c>
      <c r="R15387"/>
    </row>
    <row r="15388" spans="12:18" x14ac:dyDescent="0.25">
      <c r="L15388" t="s">
        <v>1924</v>
      </c>
      <c r="M15388" t="s">
        <v>20054</v>
      </c>
      <c r="N15388" t="s">
        <v>52650</v>
      </c>
      <c r="O15388" s="76" t="s">
        <v>4374</v>
      </c>
      <c r="P15388" s="82">
        <v>616</v>
      </c>
      <c r="Q15388" s="82" t="s">
        <v>82091</v>
      </c>
      <c r="R15388"/>
    </row>
    <row r="15389" spans="12:18" x14ac:dyDescent="0.25">
      <c r="L15389" t="s">
        <v>1924</v>
      </c>
      <c r="M15389" t="s">
        <v>21662</v>
      </c>
      <c r="N15389" t="s">
        <v>52651</v>
      </c>
      <c r="O15389" s="76" t="s">
        <v>4356</v>
      </c>
      <c r="P15389" s="82">
        <v>264</v>
      </c>
      <c r="Q15389" s="82" t="s">
        <v>82092</v>
      </c>
      <c r="R15389"/>
    </row>
    <row r="15390" spans="12:18" x14ac:dyDescent="0.25">
      <c r="L15390" t="s">
        <v>1924</v>
      </c>
      <c r="M15390" t="s">
        <v>9568</v>
      </c>
      <c r="N15390" t="s">
        <v>52652</v>
      </c>
      <c r="O15390" s="76" t="s">
        <v>4356</v>
      </c>
      <c r="P15390" s="82">
        <v>444</v>
      </c>
      <c r="Q15390" s="82" t="s">
        <v>82093</v>
      </c>
      <c r="R15390"/>
    </row>
    <row r="15391" spans="12:18" x14ac:dyDescent="0.25">
      <c r="L15391" t="s">
        <v>1924</v>
      </c>
      <c r="M15391" t="s">
        <v>11437</v>
      </c>
      <c r="N15391" t="s">
        <v>52653</v>
      </c>
      <c r="O15391" s="76" t="s">
        <v>4356</v>
      </c>
      <c r="P15391" s="82">
        <v>721</v>
      </c>
      <c r="Q15391" s="82" t="s">
        <v>82094</v>
      </c>
      <c r="R15391"/>
    </row>
    <row r="15392" spans="12:18" x14ac:dyDescent="0.25">
      <c r="L15392" t="s">
        <v>1924</v>
      </c>
      <c r="M15392" t="s">
        <v>35296</v>
      </c>
      <c r="N15392" t="s">
        <v>52654</v>
      </c>
      <c r="O15392" s="76" t="s">
        <v>4356</v>
      </c>
      <c r="P15392" s="82">
        <v>737</v>
      </c>
      <c r="Q15392" s="82" t="s">
        <v>82095</v>
      </c>
      <c r="R15392"/>
    </row>
    <row r="15393" spans="12:18" x14ac:dyDescent="0.25">
      <c r="L15393" t="s">
        <v>1924</v>
      </c>
      <c r="M15393" t="s">
        <v>11944</v>
      </c>
      <c r="N15393" t="s">
        <v>52655</v>
      </c>
      <c r="O15393" s="76" t="s">
        <v>4356</v>
      </c>
      <c r="P15393" s="82">
        <v>697</v>
      </c>
      <c r="Q15393" s="82" t="s">
        <v>82096</v>
      </c>
      <c r="R15393"/>
    </row>
    <row r="15394" spans="12:18" x14ac:dyDescent="0.25">
      <c r="L15394" t="s">
        <v>1924</v>
      </c>
      <c r="M15394" t="s">
        <v>4686</v>
      </c>
      <c r="N15394" t="s">
        <v>52656</v>
      </c>
      <c r="O15394" s="76" t="s">
        <v>4356</v>
      </c>
      <c r="P15394" s="82">
        <v>1033</v>
      </c>
      <c r="Q15394" s="82" t="s">
        <v>82097</v>
      </c>
      <c r="R15394"/>
    </row>
    <row r="15395" spans="12:18" x14ac:dyDescent="0.25">
      <c r="L15395" t="s">
        <v>1924</v>
      </c>
      <c r="M15395" t="s">
        <v>9569</v>
      </c>
      <c r="N15395" t="s">
        <v>52657</v>
      </c>
      <c r="O15395" s="76" t="s">
        <v>4366</v>
      </c>
      <c r="P15395" s="82">
        <v>226</v>
      </c>
      <c r="Q15395" s="82" t="s">
        <v>82098</v>
      </c>
      <c r="R15395"/>
    </row>
    <row r="15396" spans="12:18" x14ac:dyDescent="0.25">
      <c r="L15396" t="s">
        <v>1924</v>
      </c>
      <c r="M15396" t="s">
        <v>21663</v>
      </c>
      <c r="N15396" t="s">
        <v>52658</v>
      </c>
      <c r="O15396" s="76" t="s">
        <v>4366</v>
      </c>
      <c r="P15396" s="82">
        <v>278</v>
      </c>
      <c r="Q15396" s="82" t="s">
        <v>82099</v>
      </c>
      <c r="R15396"/>
    </row>
    <row r="15397" spans="12:18" x14ac:dyDescent="0.25">
      <c r="L15397" t="s">
        <v>1924</v>
      </c>
      <c r="M15397" t="s">
        <v>9608</v>
      </c>
      <c r="N15397" t="s">
        <v>52659</v>
      </c>
      <c r="O15397" s="76" t="s">
        <v>4356</v>
      </c>
      <c r="P15397" s="82">
        <v>3484</v>
      </c>
      <c r="Q15397" s="82" t="s">
        <v>82242</v>
      </c>
      <c r="R15397"/>
    </row>
    <row r="15398" spans="12:18" x14ac:dyDescent="0.25">
      <c r="L15398" t="s">
        <v>1924</v>
      </c>
      <c r="M15398" t="s">
        <v>20055</v>
      </c>
      <c r="N15398" t="s">
        <v>52660</v>
      </c>
      <c r="O15398" s="76" t="s">
        <v>4366</v>
      </c>
      <c r="P15398" s="82">
        <v>173</v>
      </c>
      <c r="Q15398" s="82" t="s">
        <v>82100</v>
      </c>
      <c r="R15398"/>
    </row>
    <row r="15399" spans="12:18" x14ac:dyDescent="0.25">
      <c r="L15399" t="s">
        <v>1924</v>
      </c>
      <c r="M15399" t="s">
        <v>6555</v>
      </c>
      <c r="N15399" t="s">
        <v>52661</v>
      </c>
      <c r="O15399" s="76" t="s">
        <v>4356</v>
      </c>
      <c r="P15399" s="82">
        <v>1020</v>
      </c>
      <c r="Q15399" s="82" t="s">
        <v>82101</v>
      </c>
      <c r="R15399"/>
    </row>
    <row r="15400" spans="12:18" x14ac:dyDescent="0.25">
      <c r="L15400" t="s">
        <v>1924</v>
      </c>
      <c r="M15400" t="s">
        <v>20056</v>
      </c>
      <c r="N15400" t="s">
        <v>52662</v>
      </c>
      <c r="O15400" s="76" t="s">
        <v>4366</v>
      </c>
      <c r="P15400" s="82">
        <v>686</v>
      </c>
      <c r="Q15400" s="82" t="s">
        <v>82102</v>
      </c>
      <c r="R15400"/>
    </row>
    <row r="15401" spans="12:18" x14ac:dyDescent="0.25">
      <c r="L15401" t="s">
        <v>1924</v>
      </c>
      <c r="M15401" t="s">
        <v>11947</v>
      </c>
      <c r="N15401" t="s">
        <v>52663</v>
      </c>
      <c r="O15401" s="76" t="s">
        <v>4374</v>
      </c>
      <c r="P15401" s="82">
        <v>46086</v>
      </c>
      <c r="Q15401" s="82" t="s">
        <v>72645</v>
      </c>
      <c r="R15401"/>
    </row>
    <row r="15402" spans="12:18" x14ac:dyDescent="0.25">
      <c r="L15402" t="s">
        <v>1924</v>
      </c>
      <c r="M15402" t="s">
        <v>21664</v>
      </c>
      <c r="N15402" t="s">
        <v>52664</v>
      </c>
      <c r="O15402" s="76" t="s">
        <v>4366</v>
      </c>
      <c r="P15402" s="82">
        <v>99</v>
      </c>
      <c r="Q15402" s="82" t="s">
        <v>82103</v>
      </c>
      <c r="R15402"/>
    </row>
    <row r="15403" spans="12:18" x14ac:dyDescent="0.25">
      <c r="L15403" t="s">
        <v>1924</v>
      </c>
      <c r="M15403" t="s">
        <v>20057</v>
      </c>
      <c r="N15403" t="s">
        <v>52665</v>
      </c>
      <c r="O15403" s="76" t="s">
        <v>4356</v>
      </c>
      <c r="P15403" s="82">
        <v>467</v>
      </c>
      <c r="Q15403" s="82" t="s">
        <v>82104</v>
      </c>
      <c r="R15403"/>
    </row>
    <row r="15404" spans="12:18" x14ac:dyDescent="0.25">
      <c r="L15404" t="s">
        <v>1924</v>
      </c>
      <c r="M15404" t="s">
        <v>9570</v>
      </c>
      <c r="N15404" t="s">
        <v>52666</v>
      </c>
      <c r="O15404" s="76" t="s">
        <v>4366</v>
      </c>
      <c r="P15404" s="82">
        <v>134</v>
      </c>
      <c r="Q15404" s="82" t="s">
        <v>82105</v>
      </c>
      <c r="R15404"/>
    </row>
    <row r="15405" spans="12:18" x14ac:dyDescent="0.25">
      <c r="L15405" t="s">
        <v>1924</v>
      </c>
      <c r="M15405" t="s">
        <v>11949</v>
      </c>
      <c r="N15405" t="s">
        <v>52667</v>
      </c>
      <c r="O15405" s="76" t="s">
        <v>4366</v>
      </c>
      <c r="P15405" s="82">
        <v>166</v>
      </c>
      <c r="Q15405" s="82" t="s">
        <v>82106</v>
      </c>
      <c r="R15405"/>
    </row>
    <row r="15406" spans="12:18" x14ac:dyDescent="0.25">
      <c r="L15406" t="s">
        <v>1924</v>
      </c>
      <c r="M15406" t="s">
        <v>20058</v>
      </c>
      <c r="N15406" t="s">
        <v>52668</v>
      </c>
      <c r="O15406" s="76" t="s">
        <v>4356</v>
      </c>
      <c r="P15406" s="82">
        <v>1305</v>
      </c>
      <c r="Q15406" s="82" t="s">
        <v>82107</v>
      </c>
      <c r="R15406"/>
    </row>
    <row r="15407" spans="12:18" x14ac:dyDescent="0.25">
      <c r="L15407" t="s">
        <v>1924</v>
      </c>
      <c r="M15407" t="s">
        <v>11951</v>
      </c>
      <c r="N15407" t="s">
        <v>52669</v>
      </c>
      <c r="O15407" s="76" t="s">
        <v>4366</v>
      </c>
      <c r="P15407" s="82">
        <v>170</v>
      </c>
      <c r="Q15407" s="82" t="s">
        <v>82108</v>
      </c>
      <c r="R15407"/>
    </row>
    <row r="15408" spans="12:18" x14ac:dyDescent="0.25">
      <c r="L15408" t="s">
        <v>1924</v>
      </c>
      <c r="M15408" t="s">
        <v>35297</v>
      </c>
      <c r="N15408" t="s">
        <v>52670</v>
      </c>
      <c r="O15408" s="76" t="s">
        <v>4366</v>
      </c>
      <c r="P15408" s="82">
        <v>147</v>
      </c>
      <c r="Q15408" s="82" t="s">
        <v>82109</v>
      </c>
      <c r="R15408"/>
    </row>
    <row r="15409" spans="12:18" x14ac:dyDescent="0.25">
      <c r="L15409" t="s">
        <v>1924</v>
      </c>
      <c r="M15409" t="s">
        <v>35298</v>
      </c>
      <c r="N15409" t="s">
        <v>52671</v>
      </c>
      <c r="O15409" s="76" t="s">
        <v>4356</v>
      </c>
      <c r="P15409" s="82">
        <v>439</v>
      </c>
      <c r="Q15409" s="82" t="s">
        <v>82110</v>
      </c>
      <c r="R15409"/>
    </row>
    <row r="15410" spans="12:18" x14ac:dyDescent="0.25">
      <c r="L15410" t="s">
        <v>1924</v>
      </c>
      <c r="M15410" t="s">
        <v>9571</v>
      </c>
      <c r="N15410" t="s">
        <v>52672</v>
      </c>
      <c r="O15410" s="76" t="s">
        <v>4356</v>
      </c>
      <c r="P15410" s="82">
        <v>1497</v>
      </c>
      <c r="Q15410" s="82" t="s">
        <v>82111</v>
      </c>
      <c r="R15410"/>
    </row>
    <row r="15411" spans="12:18" x14ac:dyDescent="0.25">
      <c r="L15411" t="s">
        <v>1924</v>
      </c>
      <c r="M15411" t="s">
        <v>11953</v>
      </c>
      <c r="N15411" t="s">
        <v>52673</v>
      </c>
      <c r="O15411" s="76" t="s">
        <v>4366</v>
      </c>
      <c r="P15411" s="82">
        <v>225</v>
      </c>
      <c r="Q15411" s="82" t="s">
        <v>82112</v>
      </c>
      <c r="R15411"/>
    </row>
    <row r="15412" spans="12:18" x14ac:dyDescent="0.25">
      <c r="L15412" t="s">
        <v>1924</v>
      </c>
      <c r="M15412" t="s">
        <v>12965</v>
      </c>
      <c r="N15412" t="s">
        <v>52674</v>
      </c>
      <c r="O15412" s="76" t="s">
        <v>4356</v>
      </c>
      <c r="P15412" s="82">
        <v>2633</v>
      </c>
      <c r="Q15412" s="82" t="s">
        <v>82113</v>
      </c>
      <c r="R15412"/>
    </row>
    <row r="15413" spans="12:18" x14ac:dyDescent="0.25">
      <c r="L15413" t="s">
        <v>1924</v>
      </c>
      <c r="M15413" t="s">
        <v>9572</v>
      </c>
      <c r="N15413" t="s">
        <v>52675</v>
      </c>
      <c r="O15413" s="76" t="s">
        <v>4356</v>
      </c>
      <c r="P15413" s="82">
        <v>2680</v>
      </c>
      <c r="Q15413" s="82" t="s">
        <v>82114</v>
      </c>
      <c r="R15413"/>
    </row>
    <row r="15414" spans="12:18" x14ac:dyDescent="0.25">
      <c r="L15414" t="s">
        <v>1924</v>
      </c>
      <c r="M15414" t="s">
        <v>9573</v>
      </c>
      <c r="N15414" t="s">
        <v>52676</v>
      </c>
      <c r="O15414" s="76" t="s">
        <v>4366</v>
      </c>
      <c r="P15414" s="82">
        <v>93</v>
      </c>
      <c r="Q15414" s="82" t="s">
        <v>82115</v>
      </c>
      <c r="R15414"/>
    </row>
    <row r="15415" spans="12:18" x14ac:dyDescent="0.25">
      <c r="L15415" t="s">
        <v>1924</v>
      </c>
      <c r="M15415" t="s">
        <v>35299</v>
      </c>
      <c r="N15415" t="s">
        <v>52677</v>
      </c>
      <c r="O15415" s="76" t="s">
        <v>4356</v>
      </c>
      <c r="P15415" s="82">
        <v>604</v>
      </c>
      <c r="Q15415" s="82" t="s">
        <v>82116</v>
      </c>
      <c r="R15415"/>
    </row>
    <row r="15416" spans="12:18" x14ac:dyDescent="0.25">
      <c r="L15416" t="s">
        <v>1924</v>
      </c>
      <c r="M15416" t="s">
        <v>11955</v>
      </c>
      <c r="N15416" t="s">
        <v>52678</v>
      </c>
      <c r="O15416" s="76" t="s">
        <v>4356</v>
      </c>
      <c r="P15416" s="82">
        <v>459</v>
      </c>
      <c r="Q15416" s="82" t="s">
        <v>82117</v>
      </c>
      <c r="R15416"/>
    </row>
    <row r="15417" spans="12:18" x14ac:dyDescent="0.25">
      <c r="L15417" t="s">
        <v>1924</v>
      </c>
      <c r="M15417" t="s">
        <v>9575</v>
      </c>
      <c r="N15417" t="s">
        <v>52679</v>
      </c>
      <c r="O15417" s="76" t="s">
        <v>4356</v>
      </c>
      <c r="P15417" s="82">
        <v>538</v>
      </c>
      <c r="Q15417" s="82" t="s">
        <v>82123</v>
      </c>
      <c r="R15417"/>
    </row>
    <row r="15418" spans="12:18" x14ac:dyDescent="0.25">
      <c r="L15418" t="s">
        <v>1924</v>
      </c>
      <c r="M15418" t="s">
        <v>11963</v>
      </c>
      <c r="N15418" t="s">
        <v>52680</v>
      </c>
      <c r="O15418" s="76" t="s">
        <v>4356</v>
      </c>
      <c r="P15418" s="82">
        <v>1722</v>
      </c>
      <c r="Q15418" s="82" t="s">
        <v>82124</v>
      </c>
      <c r="R15418"/>
    </row>
    <row r="15419" spans="12:18" x14ac:dyDescent="0.25">
      <c r="L15419" t="s">
        <v>1924</v>
      </c>
      <c r="M15419" t="s">
        <v>9576</v>
      </c>
      <c r="N15419" t="s">
        <v>52681</v>
      </c>
      <c r="O15419" s="76" t="s">
        <v>4356</v>
      </c>
      <c r="P15419" s="82">
        <v>1097</v>
      </c>
      <c r="Q15419" s="82" t="s">
        <v>82125</v>
      </c>
      <c r="R15419"/>
    </row>
    <row r="15420" spans="12:18" x14ac:dyDescent="0.25">
      <c r="L15420" t="s">
        <v>1924</v>
      </c>
      <c r="M15420" t="s">
        <v>21666</v>
      </c>
      <c r="N15420" t="s">
        <v>52682</v>
      </c>
      <c r="O15420" s="76" t="s">
        <v>4356</v>
      </c>
      <c r="P15420" s="82">
        <v>1086</v>
      </c>
      <c r="Q15420" s="82" t="s">
        <v>82126</v>
      </c>
      <c r="R15420"/>
    </row>
    <row r="15421" spans="12:18" x14ac:dyDescent="0.25">
      <c r="L15421" t="s">
        <v>1924</v>
      </c>
      <c r="M15421" t="s">
        <v>20059</v>
      </c>
      <c r="N15421" t="s">
        <v>52683</v>
      </c>
      <c r="O15421" s="76" t="s">
        <v>4356</v>
      </c>
      <c r="P15421" s="82">
        <v>1074</v>
      </c>
      <c r="Q15421" s="82" t="s">
        <v>82127</v>
      </c>
      <c r="R15421"/>
    </row>
    <row r="15422" spans="12:18" x14ac:dyDescent="0.25">
      <c r="L15422" t="s">
        <v>1924</v>
      </c>
      <c r="M15422" t="s">
        <v>21668</v>
      </c>
      <c r="N15422" t="s">
        <v>52684</v>
      </c>
      <c r="O15422" s="76" t="s">
        <v>4366</v>
      </c>
      <c r="P15422" s="82">
        <v>220</v>
      </c>
      <c r="Q15422" s="82" t="s">
        <v>82129</v>
      </c>
      <c r="R15422"/>
    </row>
    <row r="15423" spans="12:18" x14ac:dyDescent="0.25">
      <c r="L15423" t="s">
        <v>1924</v>
      </c>
      <c r="M15423" t="s">
        <v>20060</v>
      </c>
      <c r="N15423" t="s">
        <v>52685</v>
      </c>
      <c r="O15423" s="76" t="s">
        <v>4356</v>
      </c>
      <c r="P15423" s="82">
        <v>971</v>
      </c>
      <c r="Q15423" s="82" t="s">
        <v>82130</v>
      </c>
      <c r="R15423"/>
    </row>
    <row r="15424" spans="12:18" x14ac:dyDescent="0.25">
      <c r="L15424" t="s">
        <v>1924</v>
      </c>
      <c r="M15424" t="s">
        <v>21669</v>
      </c>
      <c r="N15424" t="s">
        <v>52686</v>
      </c>
      <c r="O15424" s="76" t="s">
        <v>4356</v>
      </c>
      <c r="P15424" s="82">
        <v>956</v>
      </c>
      <c r="Q15424" s="82" t="s">
        <v>82131</v>
      </c>
      <c r="R15424"/>
    </row>
    <row r="15425" spans="12:18" x14ac:dyDescent="0.25">
      <c r="L15425" t="s">
        <v>1924</v>
      </c>
      <c r="M15425" t="s">
        <v>9577</v>
      </c>
      <c r="N15425" t="s">
        <v>52687</v>
      </c>
      <c r="O15425" s="76" t="s">
        <v>4356</v>
      </c>
      <c r="P15425" s="82">
        <v>1127</v>
      </c>
      <c r="Q15425" s="82" t="s">
        <v>82132</v>
      </c>
      <c r="R15425"/>
    </row>
    <row r="15426" spans="12:18" x14ac:dyDescent="0.25">
      <c r="L15426" t="s">
        <v>1924</v>
      </c>
      <c r="M15426" t="s">
        <v>11965</v>
      </c>
      <c r="N15426" t="s">
        <v>52688</v>
      </c>
      <c r="O15426" s="76" t="s">
        <v>4356</v>
      </c>
      <c r="P15426" s="82">
        <v>1068</v>
      </c>
      <c r="Q15426" s="82" t="s">
        <v>82133</v>
      </c>
      <c r="R15426"/>
    </row>
    <row r="15427" spans="12:18" x14ac:dyDescent="0.25">
      <c r="L15427" t="s">
        <v>1924</v>
      </c>
      <c r="M15427" t="s">
        <v>20061</v>
      </c>
      <c r="N15427" t="s">
        <v>52689</v>
      </c>
      <c r="O15427" s="76" t="s">
        <v>4356</v>
      </c>
      <c r="P15427" s="82">
        <v>529</v>
      </c>
      <c r="Q15427" s="82" t="s">
        <v>82134</v>
      </c>
      <c r="R15427"/>
    </row>
    <row r="15428" spans="12:18" x14ac:dyDescent="0.25">
      <c r="L15428" t="s">
        <v>1924</v>
      </c>
      <c r="M15428" t="s">
        <v>20062</v>
      </c>
      <c r="N15428" t="s">
        <v>52690</v>
      </c>
      <c r="O15428" s="76" t="s">
        <v>4356</v>
      </c>
      <c r="P15428" s="82">
        <v>338</v>
      </c>
      <c r="Q15428" s="82" t="s">
        <v>82135</v>
      </c>
      <c r="R15428"/>
    </row>
    <row r="15429" spans="12:18" x14ac:dyDescent="0.25">
      <c r="L15429" t="s">
        <v>1924</v>
      </c>
      <c r="M15429" t="s">
        <v>21670</v>
      </c>
      <c r="N15429" t="s">
        <v>52691</v>
      </c>
      <c r="O15429" s="76" t="s">
        <v>4366</v>
      </c>
      <c r="P15429" s="82">
        <v>175</v>
      </c>
      <c r="Q15429" s="82" t="s">
        <v>82137</v>
      </c>
      <c r="R15429"/>
    </row>
    <row r="15430" spans="12:18" x14ac:dyDescent="0.25">
      <c r="L15430" t="s">
        <v>1924</v>
      </c>
      <c r="M15430" t="s">
        <v>11969</v>
      </c>
      <c r="N15430" t="s">
        <v>52692</v>
      </c>
      <c r="O15430" s="76" t="s">
        <v>4366</v>
      </c>
      <c r="P15430" s="82">
        <v>176</v>
      </c>
      <c r="Q15430" s="82" t="s">
        <v>82138</v>
      </c>
      <c r="R15430"/>
    </row>
    <row r="15431" spans="12:18" x14ac:dyDescent="0.25">
      <c r="L15431" t="s">
        <v>1924</v>
      </c>
      <c r="M15431" t="s">
        <v>21671</v>
      </c>
      <c r="N15431" t="s">
        <v>52693</v>
      </c>
      <c r="O15431" s="76" t="s">
        <v>4356</v>
      </c>
      <c r="P15431" s="82">
        <v>690</v>
      </c>
      <c r="Q15431" s="82" t="s">
        <v>82140</v>
      </c>
      <c r="R15431"/>
    </row>
    <row r="15432" spans="12:18" x14ac:dyDescent="0.25">
      <c r="L15432" t="s">
        <v>1924</v>
      </c>
      <c r="M15432" t="s">
        <v>9581</v>
      </c>
      <c r="N15432" t="s">
        <v>52694</v>
      </c>
      <c r="O15432" s="76" t="s">
        <v>4356</v>
      </c>
      <c r="P15432" s="82">
        <v>1560</v>
      </c>
      <c r="Q15432" s="82" t="s">
        <v>82141</v>
      </c>
      <c r="R15432"/>
    </row>
    <row r="15433" spans="12:18" x14ac:dyDescent="0.25">
      <c r="L15433" t="s">
        <v>1924</v>
      </c>
      <c r="M15433" t="s">
        <v>35301</v>
      </c>
      <c r="N15433" t="s">
        <v>52695</v>
      </c>
      <c r="O15433" s="76" t="s">
        <v>4356</v>
      </c>
      <c r="P15433" s="82">
        <v>546</v>
      </c>
      <c r="Q15433" s="82" t="s">
        <v>82142</v>
      </c>
      <c r="R15433"/>
    </row>
    <row r="15434" spans="12:18" x14ac:dyDescent="0.25">
      <c r="L15434" t="s">
        <v>1924</v>
      </c>
      <c r="M15434" t="s">
        <v>9627</v>
      </c>
      <c r="N15434" t="s">
        <v>52696</v>
      </c>
      <c r="O15434" s="76" t="s">
        <v>4366</v>
      </c>
      <c r="P15434" s="82">
        <v>1065</v>
      </c>
      <c r="Q15434" s="82" t="s">
        <v>82310</v>
      </c>
      <c r="R15434"/>
    </row>
    <row r="15435" spans="12:18" x14ac:dyDescent="0.25">
      <c r="L15435" t="s">
        <v>1924</v>
      </c>
      <c r="M15435" t="s">
        <v>9582</v>
      </c>
      <c r="N15435" t="s">
        <v>52697</v>
      </c>
      <c r="O15435" s="76" t="s">
        <v>4356</v>
      </c>
      <c r="P15435" s="82">
        <v>497</v>
      </c>
      <c r="Q15435" s="82" t="s">
        <v>82143</v>
      </c>
      <c r="R15435"/>
    </row>
    <row r="15436" spans="12:18" x14ac:dyDescent="0.25">
      <c r="L15436" t="s">
        <v>1924</v>
      </c>
      <c r="M15436" t="s">
        <v>35302</v>
      </c>
      <c r="N15436" t="s">
        <v>52698</v>
      </c>
      <c r="O15436" s="76" t="s">
        <v>4356</v>
      </c>
      <c r="P15436" s="82">
        <v>557</v>
      </c>
      <c r="Q15436" s="82" t="s">
        <v>82144</v>
      </c>
      <c r="R15436"/>
    </row>
    <row r="15437" spans="12:18" x14ac:dyDescent="0.25">
      <c r="L15437" t="s">
        <v>1924</v>
      </c>
      <c r="M15437" t="s">
        <v>21672</v>
      </c>
      <c r="N15437" t="s">
        <v>52699</v>
      </c>
      <c r="O15437" s="76" t="s">
        <v>4356</v>
      </c>
      <c r="P15437" s="82">
        <v>2845</v>
      </c>
      <c r="Q15437" s="82" t="s">
        <v>82146</v>
      </c>
      <c r="R15437"/>
    </row>
    <row r="15438" spans="12:18" x14ac:dyDescent="0.25">
      <c r="L15438" t="s">
        <v>1924</v>
      </c>
      <c r="M15438" t="s">
        <v>9584</v>
      </c>
      <c r="N15438" t="s">
        <v>52700</v>
      </c>
      <c r="O15438" s="76" t="s">
        <v>4356</v>
      </c>
      <c r="P15438" s="82">
        <v>266</v>
      </c>
      <c r="Q15438" s="82" t="s">
        <v>82148</v>
      </c>
      <c r="R15438"/>
    </row>
    <row r="15439" spans="12:18" x14ac:dyDescent="0.25">
      <c r="L15439" t="s">
        <v>1924</v>
      </c>
      <c r="M15439" t="s">
        <v>21542</v>
      </c>
      <c r="N15439" t="s">
        <v>52701</v>
      </c>
      <c r="O15439" s="76" t="s">
        <v>4356</v>
      </c>
      <c r="P15439" s="82">
        <v>435</v>
      </c>
      <c r="Q15439" s="82" t="s">
        <v>82145</v>
      </c>
      <c r="R15439"/>
    </row>
    <row r="15440" spans="12:18" x14ac:dyDescent="0.25">
      <c r="L15440" t="s">
        <v>1924</v>
      </c>
      <c r="M15440" t="s">
        <v>9583</v>
      </c>
      <c r="N15440" t="s">
        <v>52702</v>
      </c>
      <c r="O15440" s="76" t="s">
        <v>4356</v>
      </c>
      <c r="P15440" s="82">
        <v>509</v>
      </c>
      <c r="Q15440" s="82" t="s">
        <v>82147</v>
      </c>
      <c r="R15440"/>
    </row>
    <row r="15441" spans="12:18" x14ac:dyDescent="0.25">
      <c r="L15441" t="s">
        <v>1924</v>
      </c>
      <c r="M15441" t="s">
        <v>20063</v>
      </c>
      <c r="N15441" t="s">
        <v>52703</v>
      </c>
      <c r="O15441" s="76" t="s">
        <v>4356</v>
      </c>
      <c r="P15441" s="82">
        <v>537</v>
      </c>
      <c r="Q15441" s="82" t="s">
        <v>82150</v>
      </c>
      <c r="R15441"/>
    </row>
    <row r="15442" spans="12:18" x14ac:dyDescent="0.25">
      <c r="L15442" t="s">
        <v>1924</v>
      </c>
      <c r="M15442" t="s">
        <v>21673</v>
      </c>
      <c r="N15442" t="s">
        <v>52704</v>
      </c>
      <c r="O15442" s="76" t="s">
        <v>4366</v>
      </c>
      <c r="P15442" s="82">
        <v>381</v>
      </c>
      <c r="Q15442" s="82" t="s">
        <v>82151</v>
      </c>
      <c r="R15442"/>
    </row>
    <row r="15443" spans="12:18" x14ac:dyDescent="0.25">
      <c r="L15443" t="s">
        <v>1924</v>
      </c>
      <c r="M15443" t="s">
        <v>11974</v>
      </c>
      <c r="N15443" t="s">
        <v>52705</v>
      </c>
      <c r="O15443" s="76" t="s">
        <v>4356</v>
      </c>
      <c r="P15443" s="82">
        <v>694</v>
      </c>
      <c r="Q15443" s="82" t="s">
        <v>82152</v>
      </c>
      <c r="R15443"/>
    </row>
    <row r="15444" spans="12:18" x14ac:dyDescent="0.25">
      <c r="L15444" t="s">
        <v>1924</v>
      </c>
      <c r="M15444" t="s">
        <v>35303</v>
      </c>
      <c r="N15444" t="s">
        <v>52706</v>
      </c>
      <c r="O15444" s="76" t="s">
        <v>4356</v>
      </c>
      <c r="P15444" s="82">
        <v>1233</v>
      </c>
      <c r="Q15444" s="82" t="s">
        <v>82153</v>
      </c>
      <c r="R15444"/>
    </row>
    <row r="15445" spans="12:18" x14ac:dyDescent="0.25">
      <c r="L15445" t="s">
        <v>1924</v>
      </c>
      <c r="M15445" t="s">
        <v>35304</v>
      </c>
      <c r="N15445" t="s">
        <v>52707</v>
      </c>
      <c r="O15445" s="76" t="s">
        <v>4356</v>
      </c>
      <c r="P15445" s="82">
        <v>992</v>
      </c>
      <c r="Q15445" s="82" t="s">
        <v>82154</v>
      </c>
      <c r="R15445"/>
    </row>
    <row r="15446" spans="12:18" x14ac:dyDescent="0.25">
      <c r="L15446" t="s">
        <v>1924</v>
      </c>
      <c r="M15446" t="s">
        <v>11976</v>
      </c>
      <c r="N15446" t="s">
        <v>52708</v>
      </c>
      <c r="O15446" s="76" t="s">
        <v>4366</v>
      </c>
      <c r="P15446" s="82">
        <v>136</v>
      </c>
      <c r="Q15446" s="82" t="s">
        <v>82155</v>
      </c>
      <c r="R15446"/>
    </row>
    <row r="15447" spans="12:18" x14ac:dyDescent="0.25">
      <c r="L15447" t="s">
        <v>1924</v>
      </c>
      <c r="M15447" t="s">
        <v>9586</v>
      </c>
      <c r="N15447" t="s">
        <v>52709</v>
      </c>
      <c r="O15447" s="76" t="s">
        <v>4356</v>
      </c>
      <c r="P15447" s="82">
        <v>831</v>
      </c>
      <c r="Q15447" s="82" t="s">
        <v>82156</v>
      </c>
      <c r="R15447"/>
    </row>
    <row r="15448" spans="12:18" x14ac:dyDescent="0.25">
      <c r="L15448" t="s">
        <v>1924</v>
      </c>
      <c r="M15448" t="s">
        <v>35305</v>
      </c>
      <c r="N15448" t="s">
        <v>52710</v>
      </c>
      <c r="O15448" s="76" t="s">
        <v>4356</v>
      </c>
      <c r="P15448" s="82">
        <v>1386</v>
      </c>
      <c r="Q15448" s="82" t="s">
        <v>82158</v>
      </c>
      <c r="R15448"/>
    </row>
    <row r="15449" spans="12:18" x14ac:dyDescent="0.25">
      <c r="L15449" t="s">
        <v>1924</v>
      </c>
      <c r="M15449" t="s">
        <v>35306</v>
      </c>
      <c r="N15449" t="s">
        <v>52711</v>
      </c>
      <c r="O15449" s="76" t="s">
        <v>4366</v>
      </c>
      <c r="P15449" s="82">
        <v>243</v>
      </c>
      <c r="Q15449" s="82" t="s">
        <v>82159</v>
      </c>
      <c r="R15449"/>
    </row>
    <row r="15450" spans="12:18" x14ac:dyDescent="0.25">
      <c r="L15450" t="s">
        <v>1924</v>
      </c>
      <c r="M15450" t="s">
        <v>9587</v>
      </c>
      <c r="N15450" t="s">
        <v>52712</v>
      </c>
      <c r="O15450" s="76" t="s">
        <v>4366</v>
      </c>
      <c r="P15450" s="82">
        <v>337</v>
      </c>
      <c r="Q15450" s="82" t="s">
        <v>82164</v>
      </c>
      <c r="R15450"/>
    </row>
    <row r="15451" spans="12:18" x14ac:dyDescent="0.25">
      <c r="L15451" t="s">
        <v>1924</v>
      </c>
      <c r="M15451" t="s">
        <v>11978</v>
      </c>
      <c r="N15451" t="s">
        <v>52713</v>
      </c>
      <c r="O15451" s="76" t="s">
        <v>4366</v>
      </c>
      <c r="P15451" s="82">
        <v>225</v>
      </c>
      <c r="Q15451" s="82" t="s">
        <v>82165</v>
      </c>
      <c r="R15451"/>
    </row>
    <row r="15452" spans="12:18" x14ac:dyDescent="0.25">
      <c r="L15452" t="s">
        <v>1924</v>
      </c>
      <c r="M15452" t="s">
        <v>20066</v>
      </c>
      <c r="N15452" t="s">
        <v>52714</v>
      </c>
      <c r="O15452" s="76" t="s">
        <v>4366</v>
      </c>
      <c r="P15452" s="82">
        <v>633</v>
      </c>
      <c r="Q15452" s="82" t="s">
        <v>82163</v>
      </c>
      <c r="R15452"/>
    </row>
    <row r="15453" spans="12:18" x14ac:dyDescent="0.25">
      <c r="L15453" t="s">
        <v>1924</v>
      </c>
      <c r="M15453" t="s">
        <v>20067</v>
      </c>
      <c r="N15453" t="s">
        <v>52715</v>
      </c>
      <c r="O15453" s="76" t="s">
        <v>4356</v>
      </c>
      <c r="P15453" s="82">
        <v>269</v>
      </c>
      <c r="Q15453" s="82" t="s">
        <v>82167</v>
      </c>
      <c r="R15453"/>
    </row>
    <row r="15454" spans="12:18" x14ac:dyDescent="0.25">
      <c r="L15454" t="s">
        <v>1924</v>
      </c>
      <c r="M15454" t="s">
        <v>9589</v>
      </c>
      <c r="N15454" t="s">
        <v>52716</v>
      </c>
      <c r="O15454" s="76" t="s">
        <v>4356</v>
      </c>
      <c r="P15454" s="82">
        <v>1308</v>
      </c>
      <c r="Q15454" s="82" t="s">
        <v>82168</v>
      </c>
      <c r="R15454"/>
    </row>
    <row r="15455" spans="12:18" x14ac:dyDescent="0.25">
      <c r="L15455" t="s">
        <v>1924</v>
      </c>
      <c r="M15455" t="s">
        <v>11980</v>
      </c>
      <c r="N15455" t="s">
        <v>52717</v>
      </c>
      <c r="O15455" s="76" t="s">
        <v>4366</v>
      </c>
      <c r="P15455" s="82">
        <v>273</v>
      </c>
      <c r="Q15455" s="82" t="s">
        <v>82169</v>
      </c>
      <c r="R15455"/>
    </row>
    <row r="15456" spans="12:18" x14ac:dyDescent="0.25">
      <c r="L15456" t="s">
        <v>1924</v>
      </c>
      <c r="M15456" t="s">
        <v>15576</v>
      </c>
      <c r="N15456" t="s">
        <v>52718</v>
      </c>
      <c r="O15456" s="76" t="s">
        <v>4356</v>
      </c>
      <c r="P15456" s="82">
        <v>1145</v>
      </c>
      <c r="Q15456" s="82" t="s">
        <v>82170</v>
      </c>
      <c r="R15456"/>
    </row>
    <row r="15457" spans="12:18" x14ac:dyDescent="0.25">
      <c r="L15457" t="s">
        <v>1924</v>
      </c>
      <c r="M15457" t="s">
        <v>9590</v>
      </c>
      <c r="N15457" t="s">
        <v>52719</v>
      </c>
      <c r="O15457" s="76" t="s">
        <v>4356</v>
      </c>
      <c r="P15457" s="82">
        <v>1083</v>
      </c>
      <c r="Q15457" s="82" t="s">
        <v>82171</v>
      </c>
      <c r="R15457"/>
    </row>
    <row r="15458" spans="12:18" x14ac:dyDescent="0.25">
      <c r="L15458" t="s">
        <v>1924</v>
      </c>
      <c r="M15458" t="s">
        <v>20069</v>
      </c>
      <c r="N15458" t="s">
        <v>52720</v>
      </c>
      <c r="O15458" s="76" t="s">
        <v>4356</v>
      </c>
      <c r="P15458" s="82">
        <v>2396</v>
      </c>
      <c r="Q15458" s="82" t="s">
        <v>82173</v>
      </c>
      <c r="R15458"/>
    </row>
    <row r="15459" spans="12:18" x14ac:dyDescent="0.25">
      <c r="L15459" t="s">
        <v>1924</v>
      </c>
      <c r="M15459" t="s">
        <v>9591</v>
      </c>
      <c r="N15459" t="s">
        <v>52721</v>
      </c>
      <c r="O15459" s="76" t="s">
        <v>4366</v>
      </c>
      <c r="P15459" s="82">
        <v>188</v>
      </c>
      <c r="Q15459" s="82" t="s">
        <v>82174</v>
      </c>
      <c r="R15459"/>
    </row>
    <row r="15460" spans="12:18" x14ac:dyDescent="0.25">
      <c r="L15460" t="s">
        <v>1924</v>
      </c>
      <c r="M15460" t="s">
        <v>11982</v>
      </c>
      <c r="N15460" t="s">
        <v>52722</v>
      </c>
      <c r="O15460" s="76" t="s">
        <v>4356</v>
      </c>
      <c r="P15460" s="82">
        <v>499</v>
      </c>
      <c r="Q15460" s="82" t="s">
        <v>82175</v>
      </c>
      <c r="R15460"/>
    </row>
    <row r="15461" spans="12:18" x14ac:dyDescent="0.25">
      <c r="L15461" t="s">
        <v>1924</v>
      </c>
      <c r="M15461" t="s">
        <v>21677</v>
      </c>
      <c r="N15461" t="s">
        <v>52723</v>
      </c>
      <c r="O15461" s="76" t="s">
        <v>4356</v>
      </c>
      <c r="P15461" s="82">
        <v>1249</v>
      </c>
      <c r="Q15461" s="82" t="s">
        <v>82177</v>
      </c>
      <c r="R15461"/>
    </row>
    <row r="15462" spans="12:18" x14ac:dyDescent="0.25">
      <c r="L15462" t="s">
        <v>1924</v>
      </c>
      <c r="M15462" t="s">
        <v>16994</v>
      </c>
      <c r="N15462" t="s">
        <v>52724</v>
      </c>
      <c r="O15462" s="76" t="s">
        <v>4356</v>
      </c>
      <c r="P15462" s="82">
        <v>387</v>
      </c>
      <c r="Q15462" s="82" t="s">
        <v>82178</v>
      </c>
      <c r="R15462"/>
    </row>
    <row r="15463" spans="12:18" x14ac:dyDescent="0.25">
      <c r="L15463" t="s">
        <v>1924</v>
      </c>
      <c r="M15463" t="s">
        <v>9592</v>
      </c>
      <c r="N15463" t="s">
        <v>52725</v>
      </c>
      <c r="O15463" s="76" t="s">
        <v>4356</v>
      </c>
      <c r="P15463" s="82">
        <v>423</v>
      </c>
      <c r="Q15463" s="82" t="s">
        <v>82179</v>
      </c>
      <c r="R15463"/>
    </row>
    <row r="15464" spans="12:18" x14ac:dyDescent="0.25">
      <c r="L15464" t="s">
        <v>1924</v>
      </c>
      <c r="M15464" t="s">
        <v>11984</v>
      </c>
      <c r="N15464" t="s">
        <v>52726</v>
      </c>
      <c r="O15464" s="76" t="s">
        <v>4356</v>
      </c>
      <c r="P15464" s="82">
        <v>2281</v>
      </c>
      <c r="Q15464" s="82" t="s">
        <v>82180</v>
      </c>
      <c r="R15464"/>
    </row>
    <row r="15465" spans="12:18" x14ac:dyDescent="0.25">
      <c r="L15465" t="s">
        <v>1924</v>
      </c>
      <c r="M15465" t="s">
        <v>11985</v>
      </c>
      <c r="N15465" t="s">
        <v>52727</v>
      </c>
      <c r="O15465" s="76" t="s">
        <v>4356</v>
      </c>
      <c r="P15465" s="82">
        <v>887</v>
      </c>
      <c r="Q15465" s="82" t="s">
        <v>82181</v>
      </c>
      <c r="R15465"/>
    </row>
    <row r="15466" spans="12:18" x14ac:dyDescent="0.25">
      <c r="L15466" t="s">
        <v>1924</v>
      </c>
      <c r="M15466" t="s">
        <v>11957</v>
      </c>
      <c r="N15466" t="s">
        <v>52728</v>
      </c>
      <c r="O15466" s="76" t="s">
        <v>4366</v>
      </c>
      <c r="P15466" s="82">
        <v>211</v>
      </c>
      <c r="Q15466" s="82" t="s">
        <v>82118</v>
      </c>
      <c r="R15466"/>
    </row>
    <row r="15467" spans="12:18" x14ac:dyDescent="0.25">
      <c r="L15467" t="s">
        <v>1924</v>
      </c>
      <c r="M15467" t="s">
        <v>11959</v>
      </c>
      <c r="N15467" t="s">
        <v>52729</v>
      </c>
      <c r="O15467" s="76" t="s">
        <v>4356</v>
      </c>
      <c r="P15467" s="82">
        <v>435</v>
      </c>
      <c r="Q15467" s="82" t="s">
        <v>82119</v>
      </c>
      <c r="R15467"/>
    </row>
    <row r="15468" spans="12:18" x14ac:dyDescent="0.25">
      <c r="L15468" t="s">
        <v>1924</v>
      </c>
      <c r="M15468" t="s">
        <v>11961</v>
      </c>
      <c r="N15468" t="s">
        <v>52730</v>
      </c>
      <c r="O15468" s="76" t="s">
        <v>4366</v>
      </c>
      <c r="P15468" s="82">
        <v>730</v>
      </c>
      <c r="Q15468" s="82" t="s">
        <v>82120</v>
      </c>
      <c r="R15468"/>
    </row>
    <row r="15469" spans="12:18" x14ac:dyDescent="0.25">
      <c r="L15469" t="s">
        <v>1924</v>
      </c>
      <c r="M15469" t="s">
        <v>21665</v>
      </c>
      <c r="N15469" t="s">
        <v>52731</v>
      </c>
      <c r="O15469" s="76" t="s">
        <v>4356</v>
      </c>
      <c r="P15469" s="82">
        <v>783</v>
      </c>
      <c r="Q15469" s="82" t="s">
        <v>82121</v>
      </c>
      <c r="R15469"/>
    </row>
    <row r="15470" spans="12:18" x14ac:dyDescent="0.25">
      <c r="L15470" t="s">
        <v>1924</v>
      </c>
      <c r="M15470" t="s">
        <v>9574</v>
      </c>
      <c r="N15470" t="s">
        <v>52732</v>
      </c>
      <c r="O15470" s="76" t="s">
        <v>4366</v>
      </c>
      <c r="P15470" s="82">
        <v>169</v>
      </c>
      <c r="Q15470" s="82" t="s">
        <v>82122</v>
      </c>
      <c r="R15470"/>
    </row>
    <row r="15471" spans="12:18" x14ac:dyDescent="0.25">
      <c r="L15471" t="s">
        <v>1924</v>
      </c>
      <c r="M15471" t="s">
        <v>21667</v>
      </c>
      <c r="N15471" t="s">
        <v>52733</v>
      </c>
      <c r="O15471" s="76" t="s">
        <v>4374</v>
      </c>
      <c r="P15471" s="82">
        <v>4503</v>
      </c>
      <c r="Q15471" s="82" t="s">
        <v>82128</v>
      </c>
      <c r="R15471"/>
    </row>
    <row r="15472" spans="12:18" x14ac:dyDescent="0.25">
      <c r="L15472" t="s">
        <v>1924</v>
      </c>
      <c r="M15472" t="s">
        <v>21674</v>
      </c>
      <c r="N15472" t="s">
        <v>52734</v>
      </c>
      <c r="O15472" s="76" t="s">
        <v>4356</v>
      </c>
      <c r="P15472" s="82">
        <v>525</v>
      </c>
      <c r="Q15472" s="82" t="s">
        <v>82160</v>
      </c>
      <c r="R15472"/>
    </row>
    <row r="15473" spans="12:18" x14ac:dyDescent="0.25">
      <c r="L15473" t="s">
        <v>1924</v>
      </c>
      <c r="M15473" t="s">
        <v>20065</v>
      </c>
      <c r="N15473" t="s">
        <v>52735</v>
      </c>
      <c r="O15473" s="76" t="s">
        <v>4356</v>
      </c>
      <c r="P15473" s="82">
        <v>975</v>
      </c>
      <c r="Q15473" s="82" t="s">
        <v>82161</v>
      </c>
      <c r="R15473"/>
    </row>
    <row r="15474" spans="12:18" x14ac:dyDescent="0.25">
      <c r="L15474" t="s">
        <v>1924</v>
      </c>
      <c r="M15474" t="s">
        <v>21675</v>
      </c>
      <c r="N15474" t="s">
        <v>52736</v>
      </c>
      <c r="O15474" s="76" t="s">
        <v>4356</v>
      </c>
      <c r="P15474" s="82">
        <v>1056</v>
      </c>
      <c r="Q15474" s="82" t="s">
        <v>82162</v>
      </c>
      <c r="R15474"/>
    </row>
    <row r="15475" spans="12:18" x14ac:dyDescent="0.25">
      <c r="L15475" t="s">
        <v>1924</v>
      </c>
      <c r="M15475" t="s">
        <v>9588</v>
      </c>
      <c r="N15475" t="s">
        <v>52737</v>
      </c>
      <c r="O15475" s="76" t="s">
        <v>4366</v>
      </c>
      <c r="P15475" s="82">
        <v>195</v>
      </c>
      <c r="Q15475" s="82" t="s">
        <v>82166</v>
      </c>
      <c r="R15475"/>
    </row>
    <row r="15476" spans="12:18" x14ac:dyDescent="0.25">
      <c r="L15476" t="s">
        <v>1924</v>
      </c>
      <c r="M15476" t="s">
        <v>21683</v>
      </c>
      <c r="N15476" t="s">
        <v>52738</v>
      </c>
      <c r="O15476" s="76" t="s">
        <v>4366</v>
      </c>
      <c r="P15476" s="82">
        <v>30</v>
      </c>
      <c r="Q15476" s="82" t="s">
        <v>82195</v>
      </c>
      <c r="R15476"/>
    </row>
    <row r="15477" spans="12:18" x14ac:dyDescent="0.25">
      <c r="L15477" t="s">
        <v>1924</v>
      </c>
      <c r="M15477" t="s">
        <v>20074</v>
      </c>
      <c r="N15477" t="s">
        <v>52739</v>
      </c>
      <c r="O15477" s="76" t="s">
        <v>4356</v>
      </c>
      <c r="P15477" s="82">
        <v>344</v>
      </c>
      <c r="Q15477" s="82" t="s">
        <v>82201</v>
      </c>
      <c r="R15477"/>
    </row>
    <row r="15478" spans="12:18" x14ac:dyDescent="0.25">
      <c r="L15478" t="s">
        <v>1924</v>
      </c>
      <c r="M15478" t="s">
        <v>9631</v>
      </c>
      <c r="N15478" t="s">
        <v>52740</v>
      </c>
      <c r="O15478" s="76" t="s">
        <v>4356</v>
      </c>
      <c r="P15478" s="82">
        <v>1273</v>
      </c>
      <c r="Q15478" s="82" t="s">
        <v>82332</v>
      </c>
      <c r="R15478"/>
    </row>
    <row r="15479" spans="12:18" x14ac:dyDescent="0.25">
      <c r="L15479" t="s">
        <v>1924</v>
      </c>
      <c r="M15479" t="s">
        <v>21678</v>
      </c>
      <c r="N15479" t="s">
        <v>52741</v>
      </c>
      <c r="O15479" s="76" t="s">
        <v>4356</v>
      </c>
      <c r="P15479" s="82">
        <v>4724</v>
      </c>
      <c r="Q15479" s="82" t="s">
        <v>82182</v>
      </c>
      <c r="R15479"/>
    </row>
    <row r="15480" spans="12:18" x14ac:dyDescent="0.25">
      <c r="L15480" t="s">
        <v>1924</v>
      </c>
      <c r="M15480" t="s">
        <v>21679</v>
      </c>
      <c r="N15480" t="s">
        <v>52742</v>
      </c>
      <c r="O15480" s="76" t="s">
        <v>4356</v>
      </c>
      <c r="P15480" s="82">
        <v>473</v>
      </c>
      <c r="Q15480" s="82" t="s">
        <v>82183</v>
      </c>
      <c r="R15480"/>
    </row>
    <row r="15481" spans="12:18" x14ac:dyDescent="0.25">
      <c r="L15481" t="s">
        <v>1924</v>
      </c>
      <c r="M15481" t="s">
        <v>20070</v>
      </c>
      <c r="N15481" t="s">
        <v>52743</v>
      </c>
      <c r="O15481" s="76" t="s">
        <v>4366</v>
      </c>
      <c r="P15481" s="82">
        <v>122</v>
      </c>
      <c r="Q15481" s="82" t="s">
        <v>82184</v>
      </c>
      <c r="R15481"/>
    </row>
    <row r="15482" spans="12:18" x14ac:dyDescent="0.25">
      <c r="L15482" t="s">
        <v>1924</v>
      </c>
      <c r="M15482" t="s">
        <v>20071</v>
      </c>
      <c r="N15482" t="s">
        <v>52744</v>
      </c>
      <c r="O15482" s="76" t="s">
        <v>4356</v>
      </c>
      <c r="P15482" s="82">
        <v>750</v>
      </c>
      <c r="Q15482" s="82" t="s">
        <v>82185</v>
      </c>
      <c r="R15482"/>
    </row>
    <row r="15483" spans="12:18" x14ac:dyDescent="0.25">
      <c r="L15483" t="s">
        <v>1924</v>
      </c>
      <c r="M15483" t="s">
        <v>11987</v>
      </c>
      <c r="N15483" t="s">
        <v>52745</v>
      </c>
      <c r="O15483" s="76" t="s">
        <v>4356</v>
      </c>
      <c r="P15483" s="82">
        <v>812</v>
      </c>
      <c r="Q15483" s="82" t="s">
        <v>82186</v>
      </c>
      <c r="R15483"/>
    </row>
    <row r="15484" spans="12:18" x14ac:dyDescent="0.25">
      <c r="L15484" t="s">
        <v>1924</v>
      </c>
      <c r="M15484" t="s">
        <v>21680</v>
      </c>
      <c r="N15484" t="s">
        <v>52746</v>
      </c>
      <c r="O15484" s="76" t="s">
        <v>4366</v>
      </c>
      <c r="P15484" s="82">
        <v>249</v>
      </c>
      <c r="Q15484" s="82" t="s">
        <v>82187</v>
      </c>
      <c r="R15484"/>
    </row>
    <row r="15485" spans="12:18" x14ac:dyDescent="0.25">
      <c r="L15485" t="s">
        <v>1924</v>
      </c>
      <c r="M15485" t="s">
        <v>29399</v>
      </c>
      <c r="N15485" t="s">
        <v>52747</v>
      </c>
      <c r="O15485" s="76" t="s">
        <v>4356</v>
      </c>
      <c r="P15485" s="82">
        <v>183</v>
      </c>
      <c r="Q15485" s="82" t="s">
        <v>82188</v>
      </c>
      <c r="R15485"/>
    </row>
    <row r="15486" spans="12:18" x14ac:dyDescent="0.25">
      <c r="L15486" t="s">
        <v>1924</v>
      </c>
      <c r="M15486" t="s">
        <v>9579</v>
      </c>
      <c r="N15486" t="s">
        <v>52748</v>
      </c>
      <c r="O15486" s="76" t="s">
        <v>4356</v>
      </c>
      <c r="P15486" s="82">
        <v>6866</v>
      </c>
      <c r="Q15486" s="82" t="s">
        <v>82139</v>
      </c>
      <c r="R15486"/>
    </row>
    <row r="15487" spans="12:18" x14ac:dyDescent="0.25">
      <c r="L15487" t="s">
        <v>1924</v>
      </c>
      <c r="M15487" t="s">
        <v>20068</v>
      </c>
      <c r="N15487" t="s">
        <v>52749</v>
      </c>
      <c r="O15487" s="76" t="s">
        <v>4366</v>
      </c>
      <c r="P15487" s="82">
        <v>341</v>
      </c>
      <c r="Q15487" s="82" t="s">
        <v>82172</v>
      </c>
      <c r="R15487"/>
    </row>
    <row r="15488" spans="12:18" x14ac:dyDescent="0.25">
      <c r="L15488" t="s">
        <v>1924</v>
      </c>
      <c r="M15488" t="s">
        <v>12005</v>
      </c>
      <c r="N15488" t="s">
        <v>52750</v>
      </c>
      <c r="O15488" s="76" t="s">
        <v>4366</v>
      </c>
      <c r="P15488" s="82">
        <v>167</v>
      </c>
      <c r="Q15488" s="82" t="s">
        <v>82246</v>
      </c>
      <c r="R15488"/>
    </row>
    <row r="15489" spans="12:18" x14ac:dyDescent="0.25">
      <c r="L15489" t="s">
        <v>1924</v>
      </c>
      <c r="M15489" t="s">
        <v>12007</v>
      </c>
      <c r="N15489" t="s">
        <v>52751</v>
      </c>
      <c r="O15489" s="76" t="s">
        <v>4366</v>
      </c>
      <c r="P15489" s="82">
        <v>70</v>
      </c>
      <c r="Q15489" s="82" t="s">
        <v>82247</v>
      </c>
      <c r="R15489"/>
    </row>
    <row r="15490" spans="12:18" x14ac:dyDescent="0.25">
      <c r="L15490" t="s">
        <v>1924</v>
      </c>
      <c r="M15490" t="s">
        <v>9610</v>
      </c>
      <c r="N15490" t="s">
        <v>52752</v>
      </c>
      <c r="O15490" s="76" t="s">
        <v>4366</v>
      </c>
      <c r="P15490" s="82">
        <v>181</v>
      </c>
      <c r="Q15490" s="82" t="s">
        <v>82248</v>
      </c>
      <c r="R15490"/>
    </row>
    <row r="15491" spans="12:18" x14ac:dyDescent="0.25">
      <c r="L15491" t="s">
        <v>1924</v>
      </c>
      <c r="M15491" t="s">
        <v>10963</v>
      </c>
      <c r="N15491" t="s">
        <v>52753</v>
      </c>
      <c r="O15491" s="76" t="s">
        <v>4366</v>
      </c>
      <c r="P15491" s="82">
        <v>187</v>
      </c>
      <c r="Q15491" s="82" t="s">
        <v>82316</v>
      </c>
      <c r="R15491"/>
    </row>
    <row r="15492" spans="12:18" x14ac:dyDescent="0.25">
      <c r="L15492" t="s">
        <v>1924</v>
      </c>
      <c r="M15492" t="s">
        <v>20064</v>
      </c>
      <c r="N15492" t="s">
        <v>52754</v>
      </c>
      <c r="O15492" s="76" t="s">
        <v>4356</v>
      </c>
      <c r="P15492" s="82">
        <v>108</v>
      </c>
      <c r="Q15492" s="82" t="s">
        <v>82157</v>
      </c>
      <c r="R15492"/>
    </row>
    <row r="15493" spans="12:18" x14ac:dyDescent="0.25">
      <c r="L15493" t="s">
        <v>1924</v>
      </c>
      <c r="M15493" t="s">
        <v>21676</v>
      </c>
      <c r="N15493" t="s">
        <v>52755</v>
      </c>
      <c r="O15493" s="76" t="s">
        <v>4366</v>
      </c>
      <c r="P15493" s="82">
        <v>176</v>
      </c>
      <c r="Q15493" s="82" t="s">
        <v>82176</v>
      </c>
      <c r="R15493"/>
    </row>
    <row r="15494" spans="12:18" x14ac:dyDescent="0.25">
      <c r="L15494" t="s">
        <v>1924</v>
      </c>
      <c r="M15494" t="s">
        <v>35312</v>
      </c>
      <c r="N15494" t="s">
        <v>52756</v>
      </c>
      <c r="O15494" s="76" t="s">
        <v>4356</v>
      </c>
      <c r="P15494" s="82">
        <v>1943</v>
      </c>
      <c r="Q15494" s="82" t="s">
        <v>82220</v>
      </c>
      <c r="R15494"/>
    </row>
    <row r="15495" spans="12:18" x14ac:dyDescent="0.25">
      <c r="L15495" t="s">
        <v>1924</v>
      </c>
      <c r="M15495" t="s">
        <v>21696</v>
      </c>
      <c r="N15495" t="s">
        <v>52757</v>
      </c>
      <c r="O15495" s="76" t="s">
        <v>4356</v>
      </c>
      <c r="P15495" s="82">
        <v>279</v>
      </c>
      <c r="Q15495" s="82" t="s">
        <v>82260</v>
      </c>
      <c r="R15495"/>
    </row>
    <row r="15496" spans="12:18" x14ac:dyDescent="0.25">
      <c r="L15496" t="s">
        <v>1924</v>
      </c>
      <c r="M15496" t="s">
        <v>21681</v>
      </c>
      <c r="N15496" t="s">
        <v>52758</v>
      </c>
      <c r="O15496" s="76" t="s">
        <v>4356</v>
      </c>
      <c r="P15496" s="82">
        <v>290</v>
      </c>
      <c r="Q15496" s="82" t="s">
        <v>82189</v>
      </c>
      <c r="R15496"/>
    </row>
    <row r="15497" spans="12:18" x14ac:dyDescent="0.25">
      <c r="L15497" t="s">
        <v>1924</v>
      </c>
      <c r="M15497" t="s">
        <v>12185</v>
      </c>
      <c r="N15497" t="s">
        <v>52759</v>
      </c>
      <c r="O15497" s="76" t="s">
        <v>4366</v>
      </c>
      <c r="P15497" s="82">
        <v>380</v>
      </c>
      <c r="Q15497" s="82" t="s">
        <v>82190</v>
      </c>
      <c r="R15497"/>
    </row>
    <row r="15498" spans="12:18" x14ac:dyDescent="0.25">
      <c r="L15498" t="s">
        <v>1924</v>
      </c>
      <c r="M15498" t="s">
        <v>20072</v>
      </c>
      <c r="N15498" t="s">
        <v>52760</v>
      </c>
      <c r="O15498" s="76" t="s">
        <v>4356</v>
      </c>
      <c r="P15498" s="82">
        <v>195</v>
      </c>
      <c r="Q15498" s="82" t="s">
        <v>82191</v>
      </c>
      <c r="R15498"/>
    </row>
    <row r="15499" spans="12:18" x14ac:dyDescent="0.25">
      <c r="L15499" t="s">
        <v>1924</v>
      </c>
      <c r="M15499" t="s">
        <v>35307</v>
      </c>
      <c r="N15499" t="s">
        <v>52761</v>
      </c>
      <c r="O15499" s="76" t="s">
        <v>4366</v>
      </c>
      <c r="P15499" s="82">
        <v>209</v>
      </c>
      <c r="Q15499" s="82" t="s">
        <v>82192</v>
      </c>
      <c r="R15499"/>
    </row>
    <row r="15500" spans="12:18" x14ac:dyDescent="0.25">
      <c r="L15500" t="s">
        <v>1924</v>
      </c>
      <c r="M15500" t="s">
        <v>11989</v>
      </c>
      <c r="N15500" t="s">
        <v>52762</v>
      </c>
      <c r="O15500" s="76" t="s">
        <v>4366</v>
      </c>
      <c r="P15500" s="82">
        <v>352</v>
      </c>
      <c r="Q15500" s="82" t="s">
        <v>82193</v>
      </c>
      <c r="R15500"/>
    </row>
    <row r="15501" spans="12:18" x14ac:dyDescent="0.25">
      <c r="L15501" t="s">
        <v>1924</v>
      </c>
      <c r="M15501" t="s">
        <v>21682</v>
      </c>
      <c r="N15501" t="s">
        <v>52763</v>
      </c>
      <c r="O15501" s="76" t="s">
        <v>4356</v>
      </c>
      <c r="P15501" s="82">
        <v>1267</v>
      </c>
      <c r="Q15501" s="82" t="s">
        <v>82194</v>
      </c>
      <c r="R15501"/>
    </row>
    <row r="15502" spans="12:18" x14ac:dyDescent="0.25">
      <c r="L15502" t="s">
        <v>1924</v>
      </c>
      <c r="M15502" t="s">
        <v>20073</v>
      </c>
      <c r="N15502" t="s">
        <v>52764</v>
      </c>
      <c r="O15502" s="76" t="s">
        <v>4366</v>
      </c>
      <c r="P15502" s="82">
        <v>233</v>
      </c>
      <c r="Q15502" s="82" t="s">
        <v>82196</v>
      </c>
      <c r="R15502"/>
    </row>
    <row r="15503" spans="12:18" x14ac:dyDescent="0.25">
      <c r="L15503" t="s">
        <v>1924</v>
      </c>
      <c r="M15503" t="s">
        <v>9593</v>
      </c>
      <c r="N15503" t="s">
        <v>52765</v>
      </c>
      <c r="O15503" s="76" t="s">
        <v>4356</v>
      </c>
      <c r="P15503" s="82">
        <v>659</v>
      </c>
      <c r="Q15503" s="82" t="s">
        <v>82197</v>
      </c>
      <c r="R15503"/>
    </row>
    <row r="15504" spans="12:18" x14ac:dyDescent="0.25">
      <c r="L15504" t="s">
        <v>1924</v>
      </c>
      <c r="M15504" t="s">
        <v>35308</v>
      </c>
      <c r="N15504" t="s">
        <v>52766</v>
      </c>
      <c r="O15504" s="76" t="s">
        <v>4356</v>
      </c>
      <c r="P15504" s="82">
        <v>348</v>
      </c>
      <c r="Q15504" s="82" t="s">
        <v>82198</v>
      </c>
      <c r="R15504"/>
    </row>
    <row r="15505" spans="12:18" x14ac:dyDescent="0.25">
      <c r="L15505" t="s">
        <v>1924</v>
      </c>
      <c r="M15505" t="s">
        <v>21684</v>
      </c>
      <c r="N15505" t="s">
        <v>52767</v>
      </c>
      <c r="O15505" s="76" t="s">
        <v>4356</v>
      </c>
      <c r="P15505" s="82">
        <v>735</v>
      </c>
      <c r="Q15505" s="82" t="s">
        <v>82199</v>
      </c>
      <c r="R15505"/>
    </row>
    <row r="15506" spans="12:18" x14ac:dyDescent="0.25">
      <c r="L15506" t="s">
        <v>1924</v>
      </c>
      <c r="M15506" t="s">
        <v>9594</v>
      </c>
      <c r="N15506" t="s">
        <v>52768</v>
      </c>
      <c r="O15506" s="76" t="s">
        <v>4356</v>
      </c>
      <c r="P15506" s="82">
        <v>1142</v>
      </c>
      <c r="Q15506" s="82" t="s">
        <v>82200</v>
      </c>
      <c r="R15506"/>
    </row>
    <row r="15507" spans="12:18" x14ac:dyDescent="0.25">
      <c r="L15507" t="s">
        <v>1924</v>
      </c>
      <c r="M15507" t="s">
        <v>16348</v>
      </c>
      <c r="N15507" t="s">
        <v>52769</v>
      </c>
      <c r="O15507" s="76" t="s">
        <v>4356</v>
      </c>
      <c r="P15507" s="82">
        <v>725</v>
      </c>
      <c r="Q15507" s="82" t="s">
        <v>82202</v>
      </c>
      <c r="R15507"/>
    </row>
    <row r="15508" spans="12:18" x14ac:dyDescent="0.25">
      <c r="L15508" t="s">
        <v>1924</v>
      </c>
      <c r="M15508" t="s">
        <v>11991</v>
      </c>
      <c r="N15508" t="s">
        <v>52770</v>
      </c>
      <c r="O15508" s="76" t="s">
        <v>4356</v>
      </c>
      <c r="P15508" s="82">
        <v>702</v>
      </c>
      <c r="Q15508" s="82" t="s">
        <v>82203</v>
      </c>
      <c r="R15508"/>
    </row>
    <row r="15509" spans="12:18" x14ac:dyDescent="0.25">
      <c r="L15509" t="s">
        <v>1924</v>
      </c>
      <c r="M15509" t="s">
        <v>35309</v>
      </c>
      <c r="N15509" t="s">
        <v>52771</v>
      </c>
      <c r="O15509" s="76" t="s">
        <v>4366</v>
      </c>
      <c r="P15509" s="82">
        <v>661</v>
      </c>
      <c r="Q15509" s="82" t="s">
        <v>82204</v>
      </c>
      <c r="R15509"/>
    </row>
    <row r="15510" spans="12:18" x14ac:dyDescent="0.25">
      <c r="L15510" t="s">
        <v>1924</v>
      </c>
      <c r="M15510" t="s">
        <v>9595</v>
      </c>
      <c r="N15510" t="s">
        <v>52772</v>
      </c>
      <c r="O15510" s="76" t="s">
        <v>4356</v>
      </c>
      <c r="P15510" s="82">
        <v>855</v>
      </c>
      <c r="Q15510" s="82" t="s">
        <v>82205</v>
      </c>
      <c r="R15510"/>
    </row>
    <row r="15511" spans="12:18" x14ac:dyDescent="0.25">
      <c r="L15511" t="s">
        <v>1924</v>
      </c>
      <c r="M15511" t="s">
        <v>21685</v>
      </c>
      <c r="N15511" t="s">
        <v>52773</v>
      </c>
      <c r="O15511" s="76" t="s">
        <v>4356</v>
      </c>
      <c r="P15511" s="82">
        <v>338</v>
      </c>
      <c r="Q15511" s="82" t="s">
        <v>82206</v>
      </c>
      <c r="R15511"/>
    </row>
    <row r="15512" spans="12:18" x14ac:dyDescent="0.25">
      <c r="L15512" t="s">
        <v>1924</v>
      </c>
      <c r="M15512" t="s">
        <v>35310</v>
      </c>
      <c r="N15512" t="s">
        <v>52774</v>
      </c>
      <c r="O15512" s="76" t="s">
        <v>4356</v>
      </c>
      <c r="P15512" s="82">
        <v>626</v>
      </c>
      <c r="Q15512" s="82" t="s">
        <v>82207</v>
      </c>
      <c r="R15512"/>
    </row>
    <row r="15513" spans="12:18" x14ac:dyDescent="0.25">
      <c r="L15513" t="s">
        <v>1924</v>
      </c>
      <c r="M15513" t="s">
        <v>35311</v>
      </c>
      <c r="N15513" t="s">
        <v>52775</v>
      </c>
      <c r="O15513" s="76" t="s">
        <v>4356</v>
      </c>
      <c r="P15513" s="82">
        <v>885</v>
      </c>
      <c r="Q15513" s="82" t="s">
        <v>82208</v>
      </c>
      <c r="R15513"/>
    </row>
    <row r="15514" spans="12:18" x14ac:dyDescent="0.25">
      <c r="L15514" t="s">
        <v>1924</v>
      </c>
      <c r="M15514" t="s">
        <v>9596</v>
      </c>
      <c r="N15514" t="s">
        <v>52776</v>
      </c>
      <c r="O15514" s="76" t="s">
        <v>4374</v>
      </c>
      <c r="P15514" s="82">
        <v>6238</v>
      </c>
      <c r="Q15514" s="82" t="s">
        <v>82209</v>
      </c>
      <c r="R15514"/>
    </row>
    <row r="15515" spans="12:18" x14ac:dyDescent="0.25">
      <c r="L15515" t="s">
        <v>1924</v>
      </c>
      <c r="M15515" t="s">
        <v>20075</v>
      </c>
      <c r="N15515" t="s">
        <v>52777</v>
      </c>
      <c r="O15515" s="76" t="s">
        <v>4356</v>
      </c>
      <c r="P15515" s="82">
        <v>565</v>
      </c>
      <c r="Q15515" s="82" t="s">
        <v>82210</v>
      </c>
      <c r="R15515"/>
    </row>
    <row r="15516" spans="12:18" x14ac:dyDescent="0.25">
      <c r="L15516" t="s">
        <v>1924</v>
      </c>
      <c r="M15516" t="s">
        <v>7318</v>
      </c>
      <c r="N15516" t="s">
        <v>52778</v>
      </c>
      <c r="O15516" s="76" t="s">
        <v>4356</v>
      </c>
      <c r="P15516" s="82">
        <v>312</v>
      </c>
      <c r="Q15516" s="82" t="s">
        <v>82211</v>
      </c>
      <c r="R15516"/>
    </row>
    <row r="15517" spans="12:18" x14ac:dyDescent="0.25">
      <c r="L15517" t="s">
        <v>1924</v>
      </c>
      <c r="M15517" t="s">
        <v>20076</v>
      </c>
      <c r="N15517" t="s">
        <v>52779</v>
      </c>
      <c r="O15517" s="76" t="s">
        <v>4356</v>
      </c>
      <c r="P15517" s="82">
        <v>1097</v>
      </c>
      <c r="Q15517" s="82" t="s">
        <v>82212</v>
      </c>
      <c r="R15517"/>
    </row>
    <row r="15518" spans="12:18" x14ac:dyDescent="0.25">
      <c r="L15518" t="s">
        <v>1924</v>
      </c>
      <c r="M15518" t="s">
        <v>21686</v>
      </c>
      <c r="N15518" t="s">
        <v>52780</v>
      </c>
      <c r="O15518" s="76" t="s">
        <v>4356</v>
      </c>
      <c r="P15518" s="82">
        <v>780</v>
      </c>
      <c r="Q15518" s="82" t="s">
        <v>82213</v>
      </c>
      <c r="R15518"/>
    </row>
    <row r="15519" spans="12:18" x14ac:dyDescent="0.25">
      <c r="L15519" t="s">
        <v>1924</v>
      </c>
      <c r="M15519" t="s">
        <v>21687</v>
      </c>
      <c r="N15519" t="s">
        <v>52781</v>
      </c>
      <c r="O15519" s="76" t="s">
        <v>4366</v>
      </c>
      <c r="P15519" s="82">
        <v>365</v>
      </c>
      <c r="Q15519" s="82" t="s">
        <v>82214</v>
      </c>
      <c r="R15519"/>
    </row>
    <row r="15520" spans="12:18" x14ac:dyDescent="0.25">
      <c r="L15520" t="s">
        <v>1924</v>
      </c>
      <c r="M15520" t="s">
        <v>20077</v>
      </c>
      <c r="N15520" t="s">
        <v>52782</v>
      </c>
      <c r="O15520" s="76" t="s">
        <v>4356</v>
      </c>
      <c r="P15520" s="82">
        <v>1335</v>
      </c>
      <c r="Q15520" s="82" t="s">
        <v>82216</v>
      </c>
      <c r="R15520"/>
    </row>
    <row r="15521" spans="12:18" x14ac:dyDescent="0.25">
      <c r="L15521" t="s">
        <v>1924</v>
      </c>
      <c r="M15521" t="s">
        <v>35313</v>
      </c>
      <c r="N15521" t="s">
        <v>52783</v>
      </c>
      <c r="O15521" s="76" t="s">
        <v>4356</v>
      </c>
      <c r="P15521" s="82">
        <v>3297</v>
      </c>
      <c r="Q15521" s="82" t="s">
        <v>82223</v>
      </c>
      <c r="R15521"/>
    </row>
    <row r="15522" spans="12:18" x14ac:dyDescent="0.25">
      <c r="L15522" t="s">
        <v>1924</v>
      </c>
      <c r="M15522" t="s">
        <v>21688</v>
      </c>
      <c r="N15522" t="s">
        <v>52784</v>
      </c>
      <c r="O15522" s="76" t="s">
        <v>4356</v>
      </c>
      <c r="P15522" s="82">
        <v>768</v>
      </c>
      <c r="Q15522" s="82" t="s">
        <v>82217</v>
      </c>
      <c r="R15522"/>
    </row>
    <row r="15523" spans="12:18" x14ac:dyDescent="0.25">
      <c r="L15523" t="s">
        <v>1924</v>
      </c>
      <c r="M15523" t="s">
        <v>9597</v>
      </c>
      <c r="N15523" t="s">
        <v>52785</v>
      </c>
      <c r="O15523" s="76" t="s">
        <v>4356</v>
      </c>
      <c r="P15523" s="82">
        <v>811</v>
      </c>
      <c r="Q15523" s="82" t="s">
        <v>82218</v>
      </c>
      <c r="R15523"/>
    </row>
    <row r="15524" spans="12:18" x14ac:dyDescent="0.25">
      <c r="L15524" t="s">
        <v>1924</v>
      </c>
      <c r="M15524" t="s">
        <v>9598</v>
      </c>
      <c r="N15524" t="s">
        <v>52786</v>
      </c>
      <c r="O15524" s="76" t="s">
        <v>4356</v>
      </c>
      <c r="P15524" s="82">
        <v>964</v>
      </c>
      <c r="Q15524" s="82" t="s">
        <v>82219</v>
      </c>
      <c r="R15524"/>
    </row>
    <row r="15525" spans="12:18" x14ac:dyDescent="0.25">
      <c r="L15525" t="s">
        <v>1924</v>
      </c>
      <c r="M15525" t="s">
        <v>11995</v>
      </c>
      <c r="N15525" t="s">
        <v>52787</v>
      </c>
      <c r="O15525" s="76" t="s">
        <v>4356</v>
      </c>
      <c r="P15525" s="82">
        <v>1377</v>
      </c>
      <c r="Q15525" s="82" t="s">
        <v>82221</v>
      </c>
      <c r="R15525"/>
    </row>
    <row r="15526" spans="12:18" x14ac:dyDescent="0.25">
      <c r="L15526" t="s">
        <v>1924</v>
      </c>
      <c r="M15526" t="s">
        <v>9599</v>
      </c>
      <c r="N15526" t="s">
        <v>52788</v>
      </c>
      <c r="O15526" s="76" t="s">
        <v>4356</v>
      </c>
      <c r="P15526" s="82">
        <v>3782</v>
      </c>
      <c r="Q15526" s="82" t="s">
        <v>82222</v>
      </c>
      <c r="R15526"/>
    </row>
    <row r="15527" spans="12:18" x14ac:dyDescent="0.25">
      <c r="L15527" t="s">
        <v>1924</v>
      </c>
      <c r="M15527" t="s">
        <v>9600</v>
      </c>
      <c r="N15527" t="s">
        <v>52789</v>
      </c>
      <c r="O15527" s="76" t="s">
        <v>4356</v>
      </c>
      <c r="P15527" s="82">
        <v>3810</v>
      </c>
      <c r="Q15527" s="82" t="s">
        <v>82224</v>
      </c>
      <c r="R15527"/>
    </row>
    <row r="15528" spans="12:18" x14ac:dyDescent="0.25">
      <c r="L15528" t="s">
        <v>1924</v>
      </c>
      <c r="M15528" t="s">
        <v>21689</v>
      </c>
      <c r="N15528" t="s">
        <v>52790</v>
      </c>
      <c r="O15528" s="76" t="s">
        <v>4356</v>
      </c>
      <c r="P15528" s="82">
        <v>651</v>
      </c>
      <c r="Q15528" s="82" t="s">
        <v>82225</v>
      </c>
      <c r="R15528"/>
    </row>
    <row r="15529" spans="12:18" x14ac:dyDescent="0.25">
      <c r="L15529" t="s">
        <v>1924</v>
      </c>
      <c r="M15529" t="s">
        <v>35314</v>
      </c>
      <c r="N15529" t="s">
        <v>52791</v>
      </c>
      <c r="O15529" s="76" t="s">
        <v>4366</v>
      </c>
      <c r="P15529" s="82">
        <v>154</v>
      </c>
      <c r="Q15529" s="82" t="s">
        <v>82226</v>
      </c>
      <c r="R15529"/>
    </row>
    <row r="15530" spans="12:18" x14ac:dyDescent="0.25">
      <c r="L15530" t="s">
        <v>1924</v>
      </c>
      <c r="M15530" t="s">
        <v>35315</v>
      </c>
      <c r="N15530" t="s">
        <v>52792</v>
      </c>
      <c r="O15530" s="76" t="s">
        <v>4356</v>
      </c>
      <c r="P15530" s="82">
        <v>1071</v>
      </c>
      <c r="Q15530" s="82" t="s">
        <v>82227</v>
      </c>
      <c r="R15530"/>
    </row>
    <row r="15531" spans="12:18" x14ac:dyDescent="0.25">
      <c r="L15531" t="s">
        <v>1924</v>
      </c>
      <c r="M15531" t="s">
        <v>9601</v>
      </c>
      <c r="N15531" t="s">
        <v>52793</v>
      </c>
      <c r="O15531" s="76" t="s">
        <v>4356</v>
      </c>
      <c r="P15531" s="82">
        <v>1259</v>
      </c>
      <c r="Q15531" s="82" t="s">
        <v>82228</v>
      </c>
      <c r="R15531"/>
    </row>
    <row r="15532" spans="12:18" x14ac:dyDescent="0.25">
      <c r="L15532" t="s">
        <v>1924</v>
      </c>
      <c r="M15532" t="s">
        <v>20078</v>
      </c>
      <c r="N15532" t="s">
        <v>52794</v>
      </c>
      <c r="O15532" s="76" t="s">
        <v>4356</v>
      </c>
      <c r="P15532" s="82">
        <v>502</v>
      </c>
      <c r="Q15532" s="82" t="s">
        <v>82229</v>
      </c>
      <c r="R15532"/>
    </row>
    <row r="15533" spans="12:18" x14ac:dyDescent="0.25">
      <c r="L15533" t="s">
        <v>1924</v>
      </c>
      <c r="M15533" t="s">
        <v>21690</v>
      </c>
      <c r="N15533" t="s">
        <v>52795</v>
      </c>
      <c r="O15533" s="76" t="s">
        <v>4356</v>
      </c>
      <c r="P15533" s="82">
        <v>1519</v>
      </c>
      <c r="Q15533" s="82" t="s">
        <v>82230</v>
      </c>
      <c r="R15533"/>
    </row>
    <row r="15534" spans="12:18" x14ac:dyDescent="0.25">
      <c r="L15534" t="s">
        <v>1924</v>
      </c>
      <c r="M15534" t="s">
        <v>21691</v>
      </c>
      <c r="N15534" t="s">
        <v>52796</v>
      </c>
      <c r="O15534" s="76" t="s">
        <v>4374</v>
      </c>
      <c r="P15534" s="82">
        <v>2361</v>
      </c>
      <c r="Q15534" s="82" t="s">
        <v>82231</v>
      </c>
      <c r="R15534"/>
    </row>
    <row r="15535" spans="12:18" x14ac:dyDescent="0.25">
      <c r="L15535" t="s">
        <v>1924</v>
      </c>
      <c r="M15535" t="s">
        <v>20079</v>
      </c>
      <c r="N15535" t="s">
        <v>52797</v>
      </c>
      <c r="O15535" s="76" t="s">
        <v>4356</v>
      </c>
      <c r="P15535" s="82">
        <v>1226</v>
      </c>
      <c r="Q15535" s="82" t="s">
        <v>82232</v>
      </c>
      <c r="R15535"/>
    </row>
    <row r="15536" spans="12:18" x14ac:dyDescent="0.25">
      <c r="L15536" t="s">
        <v>1924</v>
      </c>
      <c r="M15536" t="s">
        <v>9602</v>
      </c>
      <c r="N15536" t="s">
        <v>52798</v>
      </c>
      <c r="O15536" s="76" t="s">
        <v>4366</v>
      </c>
      <c r="P15536" s="82">
        <v>319</v>
      </c>
      <c r="Q15536" s="82" t="s">
        <v>82233</v>
      </c>
      <c r="R15536"/>
    </row>
    <row r="15537" spans="12:18" x14ac:dyDescent="0.25">
      <c r="L15537" t="s">
        <v>1924</v>
      </c>
      <c r="M15537" t="s">
        <v>9603</v>
      </c>
      <c r="N15537" t="s">
        <v>52799</v>
      </c>
      <c r="O15537" s="76" t="s">
        <v>4356</v>
      </c>
      <c r="P15537" s="82">
        <v>2326</v>
      </c>
      <c r="Q15537" s="82" t="s">
        <v>82234</v>
      </c>
      <c r="R15537"/>
    </row>
    <row r="15538" spans="12:18" x14ac:dyDescent="0.25">
      <c r="L15538" t="s">
        <v>1924</v>
      </c>
      <c r="M15538" t="s">
        <v>21692</v>
      </c>
      <c r="N15538" t="s">
        <v>52800</v>
      </c>
      <c r="O15538" s="76" t="s">
        <v>4366</v>
      </c>
      <c r="P15538" s="82">
        <v>109</v>
      </c>
      <c r="Q15538" s="82" t="s">
        <v>82235</v>
      </c>
      <c r="R15538"/>
    </row>
    <row r="15539" spans="12:18" x14ac:dyDescent="0.25">
      <c r="L15539" t="s">
        <v>1924</v>
      </c>
      <c r="M15539" t="s">
        <v>9604</v>
      </c>
      <c r="N15539" t="s">
        <v>52801</v>
      </c>
      <c r="O15539" s="76" t="s">
        <v>4356</v>
      </c>
      <c r="P15539" s="82">
        <v>2728</v>
      </c>
      <c r="Q15539" s="82" t="s">
        <v>82236</v>
      </c>
      <c r="R15539"/>
    </row>
    <row r="15540" spans="12:18" x14ac:dyDescent="0.25">
      <c r="L15540" t="s">
        <v>1924</v>
      </c>
      <c r="M15540" t="s">
        <v>11997</v>
      </c>
      <c r="N15540" t="s">
        <v>52802</v>
      </c>
      <c r="O15540" s="76" t="s">
        <v>4366</v>
      </c>
      <c r="P15540" s="82">
        <v>377</v>
      </c>
      <c r="Q15540" s="82" t="s">
        <v>82237</v>
      </c>
      <c r="R15540"/>
    </row>
    <row r="15541" spans="12:18" x14ac:dyDescent="0.25">
      <c r="L15541" t="s">
        <v>1924</v>
      </c>
      <c r="M15541" t="s">
        <v>12000</v>
      </c>
      <c r="N15541" t="s">
        <v>52803</v>
      </c>
      <c r="O15541" s="76" t="s">
        <v>4366</v>
      </c>
      <c r="P15541" s="82">
        <v>235</v>
      </c>
      <c r="Q15541" s="82" t="s">
        <v>82239</v>
      </c>
      <c r="R15541"/>
    </row>
    <row r="15542" spans="12:18" x14ac:dyDescent="0.25">
      <c r="L15542" t="s">
        <v>1924</v>
      </c>
      <c r="M15542" t="s">
        <v>9606</v>
      </c>
      <c r="N15542" t="s">
        <v>52804</v>
      </c>
      <c r="O15542" s="76" t="s">
        <v>4356</v>
      </c>
      <c r="P15542" s="82">
        <v>1724</v>
      </c>
      <c r="Q15542" s="82" t="s">
        <v>82240</v>
      </c>
      <c r="R15542"/>
    </row>
    <row r="15543" spans="12:18" x14ac:dyDescent="0.25">
      <c r="L15543" t="s">
        <v>1924</v>
      </c>
      <c r="M15543" t="s">
        <v>9607</v>
      </c>
      <c r="N15543" t="s">
        <v>52805</v>
      </c>
      <c r="O15543" s="76" t="s">
        <v>4366</v>
      </c>
      <c r="P15543" s="82">
        <v>243</v>
      </c>
      <c r="Q15543" s="82" t="s">
        <v>82241</v>
      </c>
      <c r="R15543"/>
    </row>
    <row r="15544" spans="12:18" x14ac:dyDescent="0.25">
      <c r="L15544" t="s">
        <v>1924</v>
      </c>
      <c r="M15544" t="s">
        <v>12003</v>
      </c>
      <c r="N15544" t="s">
        <v>52806</v>
      </c>
      <c r="O15544" s="76" t="s">
        <v>4356</v>
      </c>
      <c r="P15544" s="82">
        <v>177</v>
      </c>
      <c r="Q15544" s="82" t="s">
        <v>82243</v>
      </c>
      <c r="R15544"/>
    </row>
    <row r="15545" spans="12:18" x14ac:dyDescent="0.25">
      <c r="L15545" t="s">
        <v>1924</v>
      </c>
      <c r="M15545" t="s">
        <v>21693</v>
      </c>
      <c r="N15545" t="s">
        <v>52807</v>
      </c>
      <c r="O15545" s="76" t="s">
        <v>4356</v>
      </c>
      <c r="P15545" s="82">
        <v>1119</v>
      </c>
      <c r="Q15545" s="82" t="s">
        <v>82244</v>
      </c>
      <c r="R15545"/>
    </row>
    <row r="15546" spans="12:18" x14ac:dyDescent="0.25">
      <c r="L15546" t="s">
        <v>1924</v>
      </c>
      <c r="M15546" t="s">
        <v>9609</v>
      </c>
      <c r="N15546" t="s">
        <v>52808</v>
      </c>
      <c r="O15546" s="76" t="s">
        <v>4356</v>
      </c>
      <c r="P15546" s="82">
        <v>789</v>
      </c>
      <c r="Q15546" s="82" t="s">
        <v>82245</v>
      </c>
      <c r="R15546"/>
    </row>
    <row r="15547" spans="12:18" x14ac:dyDescent="0.25">
      <c r="L15547" t="s">
        <v>1924</v>
      </c>
      <c r="M15547" t="s">
        <v>9611</v>
      </c>
      <c r="N15547" t="s">
        <v>52809</v>
      </c>
      <c r="O15547" s="76" t="s">
        <v>4356</v>
      </c>
      <c r="P15547" s="82">
        <v>1524</v>
      </c>
      <c r="Q15547" s="82" t="s">
        <v>82249</v>
      </c>
      <c r="R15547"/>
    </row>
    <row r="15548" spans="12:18" x14ac:dyDescent="0.25">
      <c r="L15548" t="s">
        <v>1924</v>
      </c>
      <c r="M15548" t="s">
        <v>20080</v>
      </c>
      <c r="N15548" t="s">
        <v>52810</v>
      </c>
      <c r="O15548" s="76" t="s">
        <v>4356</v>
      </c>
      <c r="P15548" s="82">
        <v>796</v>
      </c>
      <c r="Q15548" s="82" t="s">
        <v>82250</v>
      </c>
      <c r="R15548"/>
    </row>
    <row r="15549" spans="12:18" x14ac:dyDescent="0.25">
      <c r="L15549" t="s">
        <v>1924</v>
      </c>
      <c r="M15549" t="s">
        <v>9612</v>
      </c>
      <c r="N15549" t="s">
        <v>52811</v>
      </c>
      <c r="O15549" s="76" t="s">
        <v>4366</v>
      </c>
      <c r="P15549" s="82">
        <v>292</v>
      </c>
      <c r="Q15549" s="82" t="s">
        <v>82251</v>
      </c>
      <c r="R15549"/>
    </row>
    <row r="15550" spans="12:18" x14ac:dyDescent="0.25">
      <c r="L15550" t="s">
        <v>1924</v>
      </c>
      <c r="M15550" t="s">
        <v>21694</v>
      </c>
      <c r="N15550" t="s">
        <v>52812</v>
      </c>
      <c r="O15550" s="76" t="s">
        <v>4356</v>
      </c>
      <c r="P15550" s="82">
        <v>612</v>
      </c>
      <c r="Q15550" s="82" t="s">
        <v>82252</v>
      </c>
      <c r="R15550"/>
    </row>
    <row r="15551" spans="12:18" x14ac:dyDescent="0.25">
      <c r="L15551" t="s">
        <v>1924</v>
      </c>
      <c r="M15551" t="s">
        <v>20081</v>
      </c>
      <c r="N15551" t="s">
        <v>52813</v>
      </c>
      <c r="O15551" s="76" t="s">
        <v>4356</v>
      </c>
      <c r="P15551" s="82">
        <v>2388</v>
      </c>
      <c r="Q15551" s="82" t="s">
        <v>82253</v>
      </c>
      <c r="R15551"/>
    </row>
    <row r="15552" spans="12:18" x14ac:dyDescent="0.25">
      <c r="L15552" t="s">
        <v>1924</v>
      </c>
      <c r="M15552" t="s">
        <v>21695</v>
      </c>
      <c r="N15552" t="s">
        <v>52814</v>
      </c>
      <c r="O15552" s="76" t="s">
        <v>4366</v>
      </c>
      <c r="P15552" s="82">
        <v>325</v>
      </c>
      <c r="Q15552" s="82" t="s">
        <v>82254</v>
      </c>
      <c r="R15552"/>
    </row>
    <row r="15553" spans="12:18" x14ac:dyDescent="0.25">
      <c r="L15553" t="s">
        <v>1924</v>
      </c>
      <c r="M15553" t="s">
        <v>12009</v>
      </c>
      <c r="N15553" t="s">
        <v>52815</v>
      </c>
      <c r="O15553" s="76" t="s">
        <v>4366</v>
      </c>
      <c r="P15553" s="82">
        <v>171</v>
      </c>
      <c r="Q15553" s="82" t="s">
        <v>82255</v>
      </c>
      <c r="R15553"/>
    </row>
    <row r="15554" spans="12:18" x14ac:dyDescent="0.25">
      <c r="L15554" t="s">
        <v>1924</v>
      </c>
      <c r="M15554" t="s">
        <v>12011</v>
      </c>
      <c r="N15554" t="s">
        <v>52816</v>
      </c>
      <c r="O15554" s="76" t="s">
        <v>4366</v>
      </c>
      <c r="P15554" s="82">
        <v>123</v>
      </c>
      <c r="Q15554" s="82" t="s">
        <v>82256</v>
      </c>
      <c r="R15554"/>
    </row>
    <row r="15555" spans="12:18" x14ac:dyDescent="0.25">
      <c r="L15555" t="s">
        <v>1924</v>
      </c>
      <c r="M15555" t="s">
        <v>35316</v>
      </c>
      <c r="N15555" t="s">
        <v>52817</v>
      </c>
      <c r="O15555" s="76" t="s">
        <v>4356</v>
      </c>
      <c r="P15555" s="82">
        <v>474</v>
      </c>
      <c r="Q15555" s="82" t="s">
        <v>82257</v>
      </c>
      <c r="R15555"/>
    </row>
    <row r="15556" spans="12:18" x14ac:dyDescent="0.25">
      <c r="L15556" t="s">
        <v>1924</v>
      </c>
      <c r="M15556" t="s">
        <v>20082</v>
      </c>
      <c r="N15556" t="s">
        <v>52818</v>
      </c>
      <c r="O15556" s="76" t="s">
        <v>4366</v>
      </c>
      <c r="P15556" s="82">
        <v>218</v>
      </c>
      <c r="Q15556" s="82" t="s">
        <v>82258</v>
      </c>
      <c r="R15556"/>
    </row>
    <row r="15557" spans="12:18" x14ac:dyDescent="0.25">
      <c r="L15557" t="s">
        <v>1924</v>
      </c>
      <c r="M15557" t="s">
        <v>7993</v>
      </c>
      <c r="N15557" t="s">
        <v>52819</v>
      </c>
      <c r="O15557" s="76" t="s">
        <v>4366</v>
      </c>
      <c r="P15557" s="82">
        <v>69</v>
      </c>
      <c r="Q15557" s="82" t="s">
        <v>82259</v>
      </c>
      <c r="R15557"/>
    </row>
    <row r="15558" spans="12:18" x14ac:dyDescent="0.25">
      <c r="L15558" t="s">
        <v>1924</v>
      </c>
      <c r="M15558" t="s">
        <v>20083</v>
      </c>
      <c r="N15558" t="s">
        <v>52820</v>
      </c>
      <c r="O15558" s="76" t="s">
        <v>4366</v>
      </c>
      <c r="P15558" s="82">
        <v>140</v>
      </c>
      <c r="Q15558" s="82" t="s">
        <v>82261</v>
      </c>
      <c r="R15558"/>
    </row>
    <row r="15559" spans="12:18" x14ac:dyDescent="0.25">
      <c r="L15559" t="s">
        <v>1924</v>
      </c>
      <c r="M15559" t="s">
        <v>21697</v>
      </c>
      <c r="N15559" t="s">
        <v>52821</v>
      </c>
      <c r="O15559" s="76" t="s">
        <v>4374</v>
      </c>
      <c r="P15559" s="82">
        <v>17754</v>
      </c>
      <c r="Q15559" s="82" t="s">
        <v>82262</v>
      </c>
      <c r="R15559"/>
    </row>
    <row r="15560" spans="12:18" x14ac:dyDescent="0.25">
      <c r="L15560" t="s">
        <v>1924</v>
      </c>
      <c r="M15560" t="s">
        <v>9613</v>
      </c>
      <c r="N15560" t="s">
        <v>52822</v>
      </c>
      <c r="O15560" s="76" t="s">
        <v>4366</v>
      </c>
      <c r="P15560" s="82">
        <v>159</v>
      </c>
      <c r="Q15560" s="82" t="s">
        <v>82263</v>
      </c>
      <c r="R15560"/>
    </row>
    <row r="15561" spans="12:18" x14ac:dyDescent="0.25">
      <c r="L15561" t="s">
        <v>1924</v>
      </c>
      <c r="M15561" t="s">
        <v>21698</v>
      </c>
      <c r="N15561" t="s">
        <v>52823</v>
      </c>
      <c r="O15561" s="76" t="s">
        <v>4366</v>
      </c>
      <c r="P15561" s="82">
        <v>94</v>
      </c>
      <c r="Q15561" s="82" t="s">
        <v>82264</v>
      </c>
      <c r="R15561"/>
    </row>
    <row r="15562" spans="12:18" x14ac:dyDescent="0.25">
      <c r="L15562" t="s">
        <v>1924</v>
      </c>
      <c r="M15562" t="s">
        <v>9620</v>
      </c>
      <c r="N15562" t="s">
        <v>52824</v>
      </c>
      <c r="O15562" s="76" t="s">
        <v>4356</v>
      </c>
      <c r="P15562" s="82">
        <v>5166</v>
      </c>
      <c r="Q15562" s="82" t="s">
        <v>82296</v>
      </c>
      <c r="R15562"/>
    </row>
    <row r="15563" spans="12:18" x14ac:dyDescent="0.25">
      <c r="L15563" t="s">
        <v>1924</v>
      </c>
      <c r="M15563" t="s">
        <v>12033</v>
      </c>
      <c r="N15563" t="s">
        <v>52825</v>
      </c>
      <c r="O15563" s="76" t="s">
        <v>4356</v>
      </c>
      <c r="P15563" s="82">
        <v>940</v>
      </c>
      <c r="Q15563" s="82" t="s">
        <v>82297</v>
      </c>
      <c r="R15563"/>
    </row>
    <row r="15564" spans="12:18" x14ac:dyDescent="0.25">
      <c r="L15564" t="s">
        <v>1924</v>
      </c>
      <c r="M15564" t="s">
        <v>7856</v>
      </c>
      <c r="N15564" t="s">
        <v>52826</v>
      </c>
      <c r="O15564" s="76" t="s">
        <v>4366</v>
      </c>
      <c r="P15564" s="82">
        <v>290</v>
      </c>
      <c r="Q15564" s="82" t="s">
        <v>82298</v>
      </c>
      <c r="R15564"/>
    </row>
    <row r="15565" spans="12:18" x14ac:dyDescent="0.25">
      <c r="L15565" t="s">
        <v>1924</v>
      </c>
      <c r="M15565" t="s">
        <v>9621</v>
      </c>
      <c r="N15565" t="s">
        <v>52827</v>
      </c>
      <c r="O15565" s="76" t="s">
        <v>4356</v>
      </c>
      <c r="P15565" s="82">
        <v>1041</v>
      </c>
      <c r="Q15565" s="82" t="s">
        <v>82299</v>
      </c>
      <c r="R15565"/>
    </row>
    <row r="15566" spans="12:18" x14ac:dyDescent="0.25">
      <c r="L15566" t="s">
        <v>1924</v>
      </c>
      <c r="M15566" t="s">
        <v>12035</v>
      </c>
      <c r="N15566" t="s">
        <v>52828</v>
      </c>
      <c r="O15566" s="76" t="s">
        <v>4366</v>
      </c>
      <c r="P15566" s="82">
        <v>112</v>
      </c>
      <c r="Q15566" s="82" t="s">
        <v>82300</v>
      </c>
      <c r="R15566"/>
    </row>
    <row r="15567" spans="12:18" x14ac:dyDescent="0.25">
      <c r="L15567" t="s">
        <v>1924</v>
      </c>
      <c r="M15567" t="s">
        <v>9622</v>
      </c>
      <c r="N15567" t="s">
        <v>52829</v>
      </c>
      <c r="O15567" s="76" t="s">
        <v>4356</v>
      </c>
      <c r="P15567" s="82">
        <v>1023</v>
      </c>
      <c r="Q15567" s="82" t="s">
        <v>82301</v>
      </c>
      <c r="R15567"/>
    </row>
    <row r="15568" spans="12:18" x14ac:dyDescent="0.25">
      <c r="L15568" t="s">
        <v>1924</v>
      </c>
      <c r="M15568" t="s">
        <v>9623</v>
      </c>
      <c r="N15568" t="s">
        <v>52830</v>
      </c>
      <c r="O15568" s="76" t="s">
        <v>4356</v>
      </c>
      <c r="P15568" s="82">
        <v>2017</v>
      </c>
      <c r="Q15568" s="82" t="s">
        <v>82302</v>
      </c>
      <c r="R15568"/>
    </row>
    <row r="15569" spans="12:18" x14ac:dyDescent="0.25">
      <c r="L15569" t="s">
        <v>1924</v>
      </c>
      <c r="M15569" t="s">
        <v>12037</v>
      </c>
      <c r="N15569" t="s">
        <v>52831</v>
      </c>
      <c r="O15569" s="76" t="s">
        <v>4356</v>
      </c>
      <c r="P15569" s="82">
        <v>1055</v>
      </c>
      <c r="Q15569" s="82" t="s">
        <v>82303</v>
      </c>
      <c r="R15569"/>
    </row>
    <row r="15570" spans="12:18" x14ac:dyDescent="0.25">
      <c r="L15570" t="s">
        <v>1924</v>
      </c>
      <c r="M15570" t="s">
        <v>35320</v>
      </c>
      <c r="N15570" t="s">
        <v>52832</v>
      </c>
      <c r="O15570" s="76" t="s">
        <v>4356</v>
      </c>
      <c r="P15570" s="82">
        <v>1337</v>
      </c>
      <c r="Q15570" s="82" t="s">
        <v>82304</v>
      </c>
      <c r="R15570"/>
    </row>
    <row r="15571" spans="12:18" x14ac:dyDescent="0.25">
      <c r="L15571" t="s">
        <v>1924</v>
      </c>
      <c r="M15571" t="s">
        <v>12039</v>
      </c>
      <c r="N15571" t="s">
        <v>52833</v>
      </c>
      <c r="O15571" s="76" t="s">
        <v>4356</v>
      </c>
      <c r="P15571" s="82">
        <v>4567</v>
      </c>
      <c r="Q15571" s="82" t="s">
        <v>82305</v>
      </c>
      <c r="R15571"/>
    </row>
    <row r="15572" spans="12:18" x14ac:dyDescent="0.25">
      <c r="L15572" t="s">
        <v>1924</v>
      </c>
      <c r="M15572" t="s">
        <v>20088</v>
      </c>
      <c r="N15572" t="s">
        <v>52834</v>
      </c>
      <c r="O15572" s="76" t="s">
        <v>4356</v>
      </c>
      <c r="P15572" s="82">
        <v>813</v>
      </c>
      <c r="Q15572" s="82" t="s">
        <v>82306</v>
      </c>
      <c r="R15572"/>
    </row>
    <row r="15573" spans="12:18" x14ac:dyDescent="0.25">
      <c r="L15573" t="s">
        <v>1924</v>
      </c>
      <c r="M15573" t="s">
        <v>9624</v>
      </c>
      <c r="N15573" t="s">
        <v>52835</v>
      </c>
      <c r="O15573" s="76" t="s">
        <v>4366</v>
      </c>
      <c r="P15573" s="82">
        <v>376</v>
      </c>
      <c r="Q15573" s="82" t="s">
        <v>82307</v>
      </c>
      <c r="R15573"/>
    </row>
    <row r="15574" spans="12:18" x14ac:dyDescent="0.25">
      <c r="L15574" t="s">
        <v>1924</v>
      </c>
      <c r="M15574" t="s">
        <v>9625</v>
      </c>
      <c r="N15574" t="s">
        <v>52836</v>
      </c>
      <c r="O15574" s="76" t="s">
        <v>4356</v>
      </c>
      <c r="P15574" s="82">
        <v>477</v>
      </c>
      <c r="Q15574" s="82" t="s">
        <v>82308</v>
      </c>
      <c r="R15574"/>
    </row>
    <row r="15575" spans="12:18" x14ac:dyDescent="0.25">
      <c r="L15575" t="s">
        <v>1924</v>
      </c>
      <c r="M15575" t="s">
        <v>9626</v>
      </c>
      <c r="N15575" t="s">
        <v>52837</v>
      </c>
      <c r="O15575" s="76" t="s">
        <v>4356</v>
      </c>
      <c r="P15575" s="82">
        <v>1614</v>
      </c>
      <c r="Q15575" s="82" t="s">
        <v>82309</v>
      </c>
      <c r="R15575"/>
    </row>
    <row r="15576" spans="12:18" x14ac:dyDescent="0.25">
      <c r="L15576" t="s">
        <v>1924</v>
      </c>
      <c r="M15576" t="s">
        <v>35321</v>
      </c>
      <c r="N15576" t="s">
        <v>52838</v>
      </c>
      <c r="O15576" s="76" t="s">
        <v>4356</v>
      </c>
      <c r="P15576" s="82">
        <v>1059</v>
      </c>
      <c r="Q15576" s="82" t="s">
        <v>82311</v>
      </c>
      <c r="R15576"/>
    </row>
    <row r="15577" spans="12:18" x14ac:dyDescent="0.25">
      <c r="L15577" t="s">
        <v>1924</v>
      </c>
      <c r="M15577" t="s">
        <v>9208</v>
      </c>
      <c r="N15577" t="s">
        <v>52839</v>
      </c>
      <c r="O15577" s="76" t="s">
        <v>4356</v>
      </c>
      <c r="P15577" s="82">
        <v>479</v>
      </c>
      <c r="Q15577" s="82" t="s">
        <v>82312</v>
      </c>
      <c r="R15577"/>
    </row>
    <row r="15578" spans="12:18" x14ac:dyDescent="0.25">
      <c r="L15578" t="s">
        <v>1924</v>
      </c>
      <c r="M15578" t="s">
        <v>12042</v>
      </c>
      <c r="N15578" t="s">
        <v>52840</v>
      </c>
      <c r="O15578" s="76" t="s">
        <v>4356</v>
      </c>
      <c r="P15578" s="82">
        <v>524</v>
      </c>
      <c r="Q15578" s="82" t="s">
        <v>82313</v>
      </c>
      <c r="R15578"/>
    </row>
    <row r="15579" spans="12:18" x14ac:dyDescent="0.25">
      <c r="L15579" t="s">
        <v>1924</v>
      </c>
      <c r="M15579" t="s">
        <v>4984</v>
      </c>
      <c r="N15579" t="s">
        <v>52841</v>
      </c>
      <c r="O15579" s="76" t="s">
        <v>4356</v>
      </c>
      <c r="P15579" s="82">
        <v>2849</v>
      </c>
      <c r="Q15579" s="82" t="s">
        <v>82265</v>
      </c>
      <c r="R15579"/>
    </row>
    <row r="15580" spans="12:18" x14ac:dyDescent="0.25">
      <c r="L15580" t="s">
        <v>1924</v>
      </c>
      <c r="M15580" t="s">
        <v>20084</v>
      </c>
      <c r="N15580" t="s">
        <v>52842</v>
      </c>
      <c r="O15580" s="76" t="s">
        <v>4356</v>
      </c>
      <c r="P15580" s="82">
        <v>1224</v>
      </c>
      <c r="Q15580" s="82" t="s">
        <v>82266</v>
      </c>
      <c r="R15580"/>
    </row>
    <row r="15581" spans="12:18" x14ac:dyDescent="0.25">
      <c r="L15581" t="s">
        <v>1924</v>
      </c>
      <c r="M15581" t="s">
        <v>12014</v>
      </c>
      <c r="N15581" t="s">
        <v>52843</v>
      </c>
      <c r="O15581" s="76" t="s">
        <v>4366</v>
      </c>
      <c r="P15581" s="82">
        <v>321</v>
      </c>
      <c r="Q15581" s="82" t="s">
        <v>82268</v>
      </c>
      <c r="R15581"/>
    </row>
    <row r="15582" spans="12:18" x14ac:dyDescent="0.25">
      <c r="L15582" t="s">
        <v>1924</v>
      </c>
      <c r="M15582" t="s">
        <v>9614</v>
      </c>
      <c r="N15582" t="s">
        <v>52844</v>
      </c>
      <c r="O15582" s="76" t="s">
        <v>4366</v>
      </c>
      <c r="P15582" s="82">
        <v>497</v>
      </c>
      <c r="Q15582" s="82" t="s">
        <v>82269</v>
      </c>
      <c r="R15582"/>
    </row>
    <row r="15583" spans="12:18" x14ac:dyDescent="0.25">
      <c r="L15583" t="s">
        <v>1924</v>
      </c>
      <c r="M15583" t="s">
        <v>9615</v>
      </c>
      <c r="N15583" t="s">
        <v>52845</v>
      </c>
      <c r="O15583" s="76" t="s">
        <v>4374</v>
      </c>
      <c r="P15583" s="82">
        <v>1783</v>
      </c>
      <c r="Q15583" s="82" t="s">
        <v>82270</v>
      </c>
      <c r="R15583"/>
    </row>
    <row r="15584" spans="12:18" x14ac:dyDescent="0.25">
      <c r="L15584" t="s">
        <v>1924</v>
      </c>
      <c r="M15584" t="s">
        <v>35317</v>
      </c>
      <c r="N15584" t="s">
        <v>52846</v>
      </c>
      <c r="O15584" s="76" t="s">
        <v>4366</v>
      </c>
      <c r="P15584" s="82">
        <v>174</v>
      </c>
      <c r="Q15584" s="82" t="s">
        <v>82271</v>
      </c>
      <c r="R15584"/>
    </row>
    <row r="15585" spans="12:18" x14ac:dyDescent="0.25">
      <c r="L15585" t="s">
        <v>1924</v>
      </c>
      <c r="M15585" t="s">
        <v>12016</v>
      </c>
      <c r="N15585" t="s">
        <v>52847</v>
      </c>
      <c r="O15585" s="76" t="s">
        <v>4356</v>
      </c>
      <c r="P15585" s="82">
        <v>837</v>
      </c>
      <c r="Q15585" s="82" t="s">
        <v>82272</v>
      </c>
      <c r="R15585"/>
    </row>
    <row r="15586" spans="12:18" x14ac:dyDescent="0.25">
      <c r="L15586" t="s">
        <v>1924</v>
      </c>
      <c r="M15586" t="s">
        <v>21699</v>
      </c>
      <c r="N15586" t="s">
        <v>52848</v>
      </c>
      <c r="O15586" s="76" t="s">
        <v>4356</v>
      </c>
      <c r="P15586" s="82">
        <v>1140</v>
      </c>
      <c r="Q15586" s="82" t="s">
        <v>82273</v>
      </c>
      <c r="R15586"/>
    </row>
    <row r="15587" spans="12:18" x14ac:dyDescent="0.25">
      <c r="L15587" t="s">
        <v>1924</v>
      </c>
      <c r="M15587" t="s">
        <v>9616</v>
      </c>
      <c r="N15587" t="s">
        <v>52849</v>
      </c>
      <c r="O15587" s="76" t="s">
        <v>4366</v>
      </c>
      <c r="P15587" s="82">
        <v>111</v>
      </c>
      <c r="Q15587" s="82" t="s">
        <v>82274</v>
      </c>
      <c r="R15587"/>
    </row>
    <row r="15588" spans="12:18" x14ac:dyDescent="0.25">
      <c r="L15588" t="s">
        <v>1924</v>
      </c>
      <c r="M15588" t="s">
        <v>20085</v>
      </c>
      <c r="N15588" t="s">
        <v>52850</v>
      </c>
      <c r="O15588" s="76" t="s">
        <v>4356</v>
      </c>
      <c r="P15588" s="82">
        <v>824</v>
      </c>
      <c r="Q15588" s="82" t="s">
        <v>82275</v>
      </c>
      <c r="R15588"/>
    </row>
    <row r="15589" spans="12:18" x14ac:dyDescent="0.25">
      <c r="L15589" t="s">
        <v>1924</v>
      </c>
      <c r="M15589" t="s">
        <v>35318</v>
      </c>
      <c r="N15589" t="s">
        <v>52851</v>
      </c>
      <c r="O15589" s="76" t="s">
        <v>4356</v>
      </c>
      <c r="P15589" s="82">
        <v>2691</v>
      </c>
      <c r="Q15589" s="82" t="s">
        <v>82276</v>
      </c>
      <c r="R15589"/>
    </row>
    <row r="15590" spans="12:18" x14ac:dyDescent="0.25">
      <c r="L15590" t="s">
        <v>1924</v>
      </c>
      <c r="M15590" t="s">
        <v>12018</v>
      </c>
      <c r="N15590" t="s">
        <v>52852</v>
      </c>
      <c r="O15590" s="76" t="s">
        <v>4374</v>
      </c>
      <c r="P15590" s="82">
        <v>3201</v>
      </c>
      <c r="Q15590" s="82" t="s">
        <v>82277</v>
      </c>
      <c r="R15590"/>
    </row>
    <row r="15591" spans="12:18" x14ac:dyDescent="0.25">
      <c r="L15591" t="s">
        <v>1924</v>
      </c>
      <c r="M15591" t="s">
        <v>21700</v>
      </c>
      <c r="N15591" t="s">
        <v>52853</v>
      </c>
      <c r="O15591" s="76" t="s">
        <v>4366</v>
      </c>
      <c r="P15591" s="82">
        <v>113</v>
      </c>
      <c r="Q15591" s="82" t="s">
        <v>82278</v>
      </c>
      <c r="R15591"/>
    </row>
    <row r="15592" spans="12:18" x14ac:dyDescent="0.25">
      <c r="L15592" t="s">
        <v>1924</v>
      </c>
      <c r="M15592" t="s">
        <v>12020</v>
      </c>
      <c r="N15592" t="s">
        <v>52854</v>
      </c>
      <c r="O15592" s="76" t="s">
        <v>4356</v>
      </c>
      <c r="P15592" s="82">
        <v>717</v>
      </c>
      <c r="Q15592" s="82" t="s">
        <v>82279</v>
      </c>
      <c r="R15592"/>
    </row>
    <row r="15593" spans="12:18" x14ac:dyDescent="0.25">
      <c r="L15593" t="s">
        <v>1924</v>
      </c>
      <c r="M15593" t="s">
        <v>12022</v>
      </c>
      <c r="N15593" t="s">
        <v>52855</v>
      </c>
      <c r="O15593" s="76" t="s">
        <v>4356</v>
      </c>
      <c r="P15593" s="82">
        <v>91</v>
      </c>
      <c r="Q15593" s="82" t="s">
        <v>82280</v>
      </c>
      <c r="R15593"/>
    </row>
    <row r="15594" spans="12:18" x14ac:dyDescent="0.25">
      <c r="L15594" t="s">
        <v>1924</v>
      </c>
      <c r="M15594" t="s">
        <v>12024</v>
      </c>
      <c r="N15594" t="s">
        <v>52856</v>
      </c>
      <c r="O15594" s="76" t="s">
        <v>4356</v>
      </c>
      <c r="P15594" s="82">
        <v>548</v>
      </c>
      <c r="Q15594" s="82" t="s">
        <v>82281</v>
      </c>
      <c r="R15594"/>
    </row>
    <row r="15595" spans="12:18" x14ac:dyDescent="0.25">
      <c r="L15595" t="s">
        <v>1924</v>
      </c>
      <c r="M15595" t="s">
        <v>20086</v>
      </c>
      <c r="N15595" t="s">
        <v>52857</v>
      </c>
      <c r="O15595" s="76" t="s">
        <v>4356</v>
      </c>
      <c r="P15595" s="82">
        <v>756</v>
      </c>
      <c r="Q15595" s="82" t="s">
        <v>82282</v>
      </c>
      <c r="R15595"/>
    </row>
    <row r="15596" spans="12:18" x14ac:dyDescent="0.25">
      <c r="L15596" t="s">
        <v>1924</v>
      </c>
      <c r="M15596" t="s">
        <v>12026</v>
      </c>
      <c r="N15596" t="s">
        <v>52858</v>
      </c>
      <c r="O15596" s="76" t="s">
        <v>4356</v>
      </c>
      <c r="P15596" s="82">
        <v>768</v>
      </c>
      <c r="Q15596" s="82" t="s">
        <v>82283</v>
      </c>
      <c r="R15596"/>
    </row>
    <row r="15597" spans="12:18" x14ac:dyDescent="0.25">
      <c r="L15597" t="s">
        <v>1924</v>
      </c>
      <c r="M15597" t="s">
        <v>10277</v>
      </c>
      <c r="N15597" t="s">
        <v>52859</v>
      </c>
      <c r="O15597" s="76" t="s">
        <v>4366</v>
      </c>
      <c r="P15597" s="82">
        <v>287</v>
      </c>
      <c r="Q15597" s="82" t="s">
        <v>82284</v>
      </c>
      <c r="R15597"/>
    </row>
    <row r="15598" spans="12:18" x14ac:dyDescent="0.25">
      <c r="L15598" t="s">
        <v>1924</v>
      </c>
      <c r="M15598" t="s">
        <v>21701</v>
      </c>
      <c r="N15598" t="s">
        <v>52860</v>
      </c>
      <c r="O15598" s="76" t="s">
        <v>4356</v>
      </c>
      <c r="P15598" s="82">
        <v>4357</v>
      </c>
      <c r="Q15598" s="82" t="s">
        <v>82285</v>
      </c>
      <c r="R15598"/>
    </row>
    <row r="15599" spans="12:18" x14ac:dyDescent="0.25">
      <c r="L15599" t="s">
        <v>1924</v>
      </c>
      <c r="M15599" t="s">
        <v>12029</v>
      </c>
      <c r="N15599" t="s">
        <v>52861</v>
      </c>
      <c r="O15599" s="76" t="s">
        <v>4356</v>
      </c>
      <c r="P15599" s="82">
        <v>644</v>
      </c>
      <c r="Q15599" s="82" t="s">
        <v>82286</v>
      </c>
      <c r="R15599"/>
    </row>
    <row r="15600" spans="12:18" x14ac:dyDescent="0.25">
      <c r="L15600" t="s">
        <v>1924</v>
      </c>
      <c r="M15600" t="s">
        <v>9617</v>
      </c>
      <c r="N15600" t="s">
        <v>52862</v>
      </c>
      <c r="O15600" s="76" t="s">
        <v>4356</v>
      </c>
      <c r="P15600" s="82">
        <v>375</v>
      </c>
      <c r="Q15600" s="82" t="s">
        <v>82287</v>
      </c>
      <c r="R15600"/>
    </row>
    <row r="15601" spans="12:18" x14ac:dyDescent="0.25">
      <c r="L15601" t="s">
        <v>1924</v>
      </c>
      <c r="M15601" t="s">
        <v>12031</v>
      </c>
      <c r="N15601" t="s">
        <v>52863</v>
      </c>
      <c r="O15601" s="76" t="s">
        <v>4356</v>
      </c>
      <c r="P15601" s="82">
        <v>718</v>
      </c>
      <c r="Q15601" s="82" t="s">
        <v>82288</v>
      </c>
      <c r="R15601"/>
    </row>
    <row r="15602" spans="12:18" x14ac:dyDescent="0.25">
      <c r="L15602" t="s">
        <v>1924</v>
      </c>
      <c r="M15602" t="s">
        <v>21702</v>
      </c>
      <c r="N15602" t="s">
        <v>52864</v>
      </c>
      <c r="O15602" s="76" t="s">
        <v>4366</v>
      </c>
      <c r="P15602" s="82">
        <v>183</v>
      </c>
      <c r="Q15602" s="82" t="s">
        <v>82289</v>
      </c>
      <c r="R15602"/>
    </row>
    <row r="15603" spans="12:18" x14ac:dyDescent="0.25">
      <c r="L15603" t="s">
        <v>1924</v>
      </c>
      <c r="M15603" t="s">
        <v>21703</v>
      </c>
      <c r="N15603" t="s">
        <v>52865</v>
      </c>
      <c r="O15603" s="76" t="s">
        <v>4366</v>
      </c>
      <c r="P15603" s="82">
        <v>579</v>
      </c>
      <c r="Q15603" s="82" t="s">
        <v>82290</v>
      </c>
      <c r="R15603"/>
    </row>
    <row r="15604" spans="12:18" x14ac:dyDescent="0.25">
      <c r="L15604" t="s">
        <v>1924</v>
      </c>
      <c r="M15604" t="s">
        <v>9618</v>
      </c>
      <c r="N15604" t="s">
        <v>52866</v>
      </c>
      <c r="O15604" s="76" t="s">
        <v>4374</v>
      </c>
      <c r="P15604" s="82">
        <v>3189</v>
      </c>
      <c r="Q15604" s="82" t="s">
        <v>82291</v>
      </c>
      <c r="R15604"/>
    </row>
    <row r="15605" spans="12:18" x14ac:dyDescent="0.25">
      <c r="L15605" t="s">
        <v>1924</v>
      </c>
      <c r="M15605" t="s">
        <v>21704</v>
      </c>
      <c r="N15605" t="s">
        <v>52867</v>
      </c>
      <c r="O15605" s="76" t="s">
        <v>4356</v>
      </c>
      <c r="P15605" s="82">
        <v>291</v>
      </c>
      <c r="Q15605" s="82" t="s">
        <v>82292</v>
      </c>
      <c r="R15605"/>
    </row>
    <row r="15606" spans="12:18" x14ac:dyDescent="0.25">
      <c r="L15606" t="s">
        <v>1924</v>
      </c>
      <c r="M15606" t="s">
        <v>35319</v>
      </c>
      <c r="N15606" t="s">
        <v>52868</v>
      </c>
      <c r="O15606" s="76" t="s">
        <v>4356</v>
      </c>
      <c r="P15606" s="82">
        <v>1478</v>
      </c>
      <c r="Q15606" s="82" t="s">
        <v>82293</v>
      </c>
      <c r="R15606"/>
    </row>
    <row r="15607" spans="12:18" x14ac:dyDescent="0.25">
      <c r="L15607" t="s">
        <v>1924</v>
      </c>
      <c r="M15607" t="s">
        <v>20087</v>
      </c>
      <c r="N15607" t="s">
        <v>52869</v>
      </c>
      <c r="O15607" s="76" t="s">
        <v>4356</v>
      </c>
      <c r="P15607" s="82">
        <v>1855</v>
      </c>
      <c r="Q15607" s="82" t="s">
        <v>82294</v>
      </c>
      <c r="R15607"/>
    </row>
    <row r="15608" spans="12:18" x14ac:dyDescent="0.25">
      <c r="L15608" t="s">
        <v>1924</v>
      </c>
      <c r="M15608" t="s">
        <v>9619</v>
      </c>
      <c r="N15608" t="s">
        <v>52870</v>
      </c>
      <c r="O15608" s="76" t="s">
        <v>4356</v>
      </c>
      <c r="P15608" s="82">
        <v>1196</v>
      </c>
      <c r="Q15608" s="82" t="s">
        <v>82295</v>
      </c>
      <c r="R15608"/>
    </row>
    <row r="15609" spans="12:18" x14ac:dyDescent="0.25">
      <c r="L15609" t="s">
        <v>1924</v>
      </c>
      <c r="M15609" t="s">
        <v>10752</v>
      </c>
      <c r="N15609" t="s">
        <v>52871</v>
      </c>
      <c r="O15609" s="76" t="s">
        <v>4356</v>
      </c>
      <c r="P15609" s="82">
        <v>459</v>
      </c>
      <c r="Q15609" s="82" t="s">
        <v>82267</v>
      </c>
      <c r="R15609"/>
    </row>
    <row r="15610" spans="12:18" x14ac:dyDescent="0.25">
      <c r="L15610" t="s">
        <v>1924</v>
      </c>
      <c r="M15610" t="s">
        <v>21706</v>
      </c>
      <c r="N15610" t="s">
        <v>52872</v>
      </c>
      <c r="O15610" s="76" t="s">
        <v>4356</v>
      </c>
      <c r="P15610" s="82">
        <v>1693</v>
      </c>
      <c r="Q15610" s="82" t="s">
        <v>82314</v>
      </c>
      <c r="R15610"/>
    </row>
    <row r="15611" spans="12:18" x14ac:dyDescent="0.25">
      <c r="L15611" t="s">
        <v>1924</v>
      </c>
      <c r="M15611" t="s">
        <v>21707</v>
      </c>
      <c r="N15611" t="s">
        <v>52873</v>
      </c>
      <c r="O15611" s="76" t="s">
        <v>4366</v>
      </c>
      <c r="P15611" s="82">
        <v>243</v>
      </c>
      <c r="Q15611" s="82" t="s">
        <v>82315</v>
      </c>
      <c r="R15611"/>
    </row>
    <row r="15612" spans="12:18" x14ac:dyDescent="0.25">
      <c r="L15612" t="s">
        <v>1924</v>
      </c>
      <c r="M15612" t="s">
        <v>21708</v>
      </c>
      <c r="N15612" t="s">
        <v>52874</v>
      </c>
      <c r="O15612" s="76" t="s">
        <v>4366</v>
      </c>
      <c r="P15612" s="82">
        <v>336</v>
      </c>
      <c r="Q15612" s="82" t="s">
        <v>82317</v>
      </c>
      <c r="R15612"/>
    </row>
    <row r="15613" spans="12:18" x14ac:dyDescent="0.25">
      <c r="L15613" t="s">
        <v>1924</v>
      </c>
      <c r="M15613" t="s">
        <v>9628</v>
      </c>
      <c r="N15613" t="s">
        <v>52875</v>
      </c>
      <c r="O15613" s="76" t="s">
        <v>4356</v>
      </c>
      <c r="P15613" s="82">
        <v>1260</v>
      </c>
      <c r="Q15613" s="82" t="s">
        <v>82318</v>
      </c>
      <c r="R15613"/>
    </row>
    <row r="15614" spans="12:18" x14ac:dyDescent="0.25">
      <c r="L15614" t="s">
        <v>1924</v>
      </c>
      <c r="M15614" t="s">
        <v>21709</v>
      </c>
      <c r="N15614" t="s">
        <v>52876</v>
      </c>
      <c r="O15614" s="76" t="s">
        <v>4356</v>
      </c>
      <c r="P15614" s="82">
        <v>1132</v>
      </c>
      <c r="Q15614" s="82" t="s">
        <v>82319</v>
      </c>
      <c r="R15614"/>
    </row>
    <row r="15615" spans="12:18" x14ac:dyDescent="0.25">
      <c r="L15615" t="s">
        <v>1924</v>
      </c>
      <c r="M15615" t="s">
        <v>20089</v>
      </c>
      <c r="N15615" t="s">
        <v>52877</v>
      </c>
      <c r="O15615" s="76" t="s">
        <v>4356</v>
      </c>
      <c r="P15615" s="82">
        <v>885</v>
      </c>
      <c r="Q15615" s="82" t="s">
        <v>82320</v>
      </c>
      <c r="R15615"/>
    </row>
    <row r="15616" spans="12:18" x14ac:dyDescent="0.25">
      <c r="L15616" t="s">
        <v>1924</v>
      </c>
      <c r="M15616" t="s">
        <v>9629</v>
      </c>
      <c r="N15616" t="s">
        <v>52878</v>
      </c>
      <c r="O15616" s="76" t="s">
        <v>4356</v>
      </c>
      <c r="P15616" s="82">
        <v>420</v>
      </c>
      <c r="Q15616" s="82" t="s">
        <v>82321</v>
      </c>
      <c r="R15616"/>
    </row>
    <row r="15617" spans="12:18" x14ac:dyDescent="0.25">
      <c r="L15617" t="s">
        <v>1924</v>
      </c>
      <c r="M15617" t="s">
        <v>20091</v>
      </c>
      <c r="N15617" t="s">
        <v>52879</v>
      </c>
      <c r="O15617" s="76" t="s">
        <v>4356</v>
      </c>
      <c r="P15617" s="82">
        <v>1117</v>
      </c>
      <c r="Q15617" s="82" t="s">
        <v>82323</v>
      </c>
      <c r="R15617"/>
    </row>
    <row r="15618" spans="12:18" x14ac:dyDescent="0.25">
      <c r="L15618" t="s">
        <v>1924</v>
      </c>
      <c r="M15618" t="s">
        <v>20090</v>
      </c>
      <c r="N15618" t="s">
        <v>52880</v>
      </c>
      <c r="O15618" s="76" t="s">
        <v>4366</v>
      </c>
      <c r="P15618" s="82">
        <v>134</v>
      </c>
      <c r="Q15618" s="82" t="s">
        <v>82322</v>
      </c>
      <c r="R15618"/>
    </row>
    <row r="15619" spans="12:18" x14ac:dyDescent="0.25">
      <c r="L15619" t="s">
        <v>1924</v>
      </c>
      <c r="M15619" t="s">
        <v>12043</v>
      </c>
      <c r="N15619" t="s">
        <v>52881</v>
      </c>
      <c r="O15619" s="76" t="s">
        <v>4356</v>
      </c>
      <c r="P15619" s="82">
        <v>297</v>
      </c>
      <c r="Q15619" s="82" t="s">
        <v>82324</v>
      </c>
      <c r="R15619"/>
    </row>
    <row r="15620" spans="12:18" x14ac:dyDescent="0.25">
      <c r="L15620" t="s">
        <v>1924</v>
      </c>
      <c r="M15620" t="s">
        <v>21710</v>
      </c>
      <c r="N15620" t="s">
        <v>52882</v>
      </c>
      <c r="O15620" s="76" t="s">
        <v>4366</v>
      </c>
      <c r="P15620" s="82">
        <v>86</v>
      </c>
      <c r="Q15620" s="82" t="s">
        <v>82325</v>
      </c>
      <c r="R15620"/>
    </row>
    <row r="15621" spans="12:18" x14ac:dyDescent="0.25">
      <c r="L15621" t="s">
        <v>1924</v>
      </c>
      <c r="M15621" t="s">
        <v>11993</v>
      </c>
      <c r="N15621" t="s">
        <v>52883</v>
      </c>
      <c r="O15621" s="76" t="s">
        <v>4356</v>
      </c>
      <c r="P15621" s="82">
        <v>2398</v>
      </c>
      <c r="Q15621" s="82" t="s">
        <v>82215</v>
      </c>
      <c r="R15621"/>
    </row>
    <row r="15622" spans="12:18" x14ac:dyDescent="0.25">
      <c r="L15622" t="s">
        <v>1924</v>
      </c>
      <c r="M15622" t="s">
        <v>9585</v>
      </c>
      <c r="N15622" t="s">
        <v>52884</v>
      </c>
      <c r="O15622" s="76" t="s">
        <v>4356</v>
      </c>
      <c r="P15622" s="82">
        <v>523</v>
      </c>
      <c r="Q15622" s="82" t="s">
        <v>82149</v>
      </c>
      <c r="R15622"/>
    </row>
    <row r="15623" spans="12:18" x14ac:dyDescent="0.25">
      <c r="L15623" t="s">
        <v>1924</v>
      </c>
      <c r="M15623" t="s">
        <v>35322</v>
      </c>
      <c r="N15623" t="s">
        <v>52885</v>
      </c>
      <c r="O15623" s="76" t="s">
        <v>4356</v>
      </c>
      <c r="P15623" s="82">
        <v>937</v>
      </c>
      <c r="Q15623" s="82" t="s">
        <v>82326</v>
      </c>
      <c r="R15623"/>
    </row>
    <row r="15624" spans="12:18" x14ac:dyDescent="0.25">
      <c r="L15624" t="s">
        <v>1924</v>
      </c>
      <c r="M15624" t="s">
        <v>9578</v>
      </c>
      <c r="N15624" t="s">
        <v>52886</v>
      </c>
      <c r="O15624" s="76" t="s">
        <v>4356</v>
      </c>
      <c r="P15624" s="82">
        <v>2438</v>
      </c>
      <c r="Q15624" s="82" t="s">
        <v>82136</v>
      </c>
      <c r="R15624"/>
    </row>
    <row r="15625" spans="12:18" x14ac:dyDescent="0.25">
      <c r="L15625" t="s">
        <v>1924</v>
      </c>
      <c r="M15625" t="s">
        <v>21711</v>
      </c>
      <c r="N15625" t="s">
        <v>52887</v>
      </c>
      <c r="O15625" s="76" t="s">
        <v>4366</v>
      </c>
      <c r="P15625" s="82">
        <v>161</v>
      </c>
      <c r="Q15625" s="82" t="s">
        <v>82327</v>
      </c>
      <c r="R15625"/>
    </row>
    <row r="15626" spans="12:18" x14ac:dyDescent="0.25">
      <c r="L15626" t="s">
        <v>1924</v>
      </c>
      <c r="M15626" t="s">
        <v>20092</v>
      </c>
      <c r="N15626" t="s">
        <v>52888</v>
      </c>
      <c r="O15626" s="76" t="s">
        <v>4374</v>
      </c>
      <c r="P15626" s="82">
        <v>16569</v>
      </c>
      <c r="Q15626" s="82" t="s">
        <v>82328</v>
      </c>
      <c r="R15626"/>
    </row>
    <row r="15627" spans="12:18" x14ac:dyDescent="0.25">
      <c r="L15627" t="s">
        <v>1924</v>
      </c>
      <c r="M15627" t="s">
        <v>9630</v>
      </c>
      <c r="N15627" t="s">
        <v>52889</v>
      </c>
      <c r="O15627" s="76" t="s">
        <v>4356</v>
      </c>
      <c r="P15627" s="82">
        <v>624</v>
      </c>
      <c r="Q15627" s="82" t="s">
        <v>82329</v>
      </c>
      <c r="R15627"/>
    </row>
    <row r="15628" spans="12:18" x14ac:dyDescent="0.25">
      <c r="L15628" t="s">
        <v>1924</v>
      </c>
      <c r="M15628" t="s">
        <v>9605</v>
      </c>
      <c r="N15628" t="s">
        <v>52890</v>
      </c>
      <c r="O15628" s="76" t="s">
        <v>4356</v>
      </c>
      <c r="P15628" s="82">
        <v>3503</v>
      </c>
      <c r="Q15628" s="82" t="s">
        <v>82238</v>
      </c>
      <c r="R15628"/>
    </row>
    <row r="15629" spans="12:18" x14ac:dyDescent="0.25">
      <c r="L15629" t="s">
        <v>1924</v>
      </c>
      <c r="M15629" t="s">
        <v>20093</v>
      </c>
      <c r="N15629" t="s">
        <v>52891</v>
      </c>
      <c r="O15629" s="76" t="s">
        <v>4366</v>
      </c>
      <c r="P15629" s="82">
        <v>453</v>
      </c>
      <c r="Q15629" s="82" t="s">
        <v>82330</v>
      </c>
      <c r="R15629"/>
    </row>
    <row r="15630" spans="12:18" x14ac:dyDescent="0.25">
      <c r="L15630" t="s">
        <v>1924</v>
      </c>
      <c r="M15630" t="s">
        <v>20094</v>
      </c>
      <c r="N15630" t="s">
        <v>52892</v>
      </c>
      <c r="O15630" s="76" t="s">
        <v>4356</v>
      </c>
      <c r="P15630" s="82">
        <v>128</v>
      </c>
      <c r="Q15630" s="82" t="s">
        <v>82331</v>
      </c>
      <c r="R15630"/>
    </row>
    <row r="15631" spans="12:18" x14ac:dyDescent="0.25">
      <c r="L15631" t="s">
        <v>1924</v>
      </c>
      <c r="M15631" t="s">
        <v>21712</v>
      </c>
      <c r="N15631" t="s">
        <v>52893</v>
      </c>
      <c r="O15631" s="76" t="s">
        <v>4374</v>
      </c>
      <c r="P15631" s="82">
        <v>2460</v>
      </c>
      <c r="Q15631" s="82" t="s">
        <v>82333</v>
      </c>
      <c r="R15631"/>
    </row>
    <row r="15632" spans="12:18" x14ac:dyDescent="0.25">
      <c r="L15632" t="s">
        <v>1924</v>
      </c>
      <c r="M15632" t="s">
        <v>9632</v>
      </c>
      <c r="N15632" t="s">
        <v>52894</v>
      </c>
      <c r="O15632" s="76" t="s">
        <v>4366</v>
      </c>
      <c r="P15632" s="82">
        <v>140</v>
      </c>
      <c r="Q15632" s="82" t="s">
        <v>82334</v>
      </c>
      <c r="R15632"/>
    </row>
    <row r="15633" spans="12:18" x14ac:dyDescent="0.25">
      <c r="L15633" t="s">
        <v>1924</v>
      </c>
      <c r="M15633" t="s">
        <v>9633</v>
      </c>
      <c r="N15633" t="s">
        <v>52895</v>
      </c>
      <c r="O15633" s="76" t="s">
        <v>4366</v>
      </c>
      <c r="P15633" s="82">
        <v>276</v>
      </c>
      <c r="Q15633" s="82" t="s">
        <v>82335</v>
      </c>
      <c r="R15633"/>
    </row>
    <row r="15634" spans="12:18" x14ac:dyDescent="0.25">
      <c r="L15634" t="s">
        <v>1924</v>
      </c>
      <c r="M15634" t="s">
        <v>12045</v>
      </c>
      <c r="N15634" t="s">
        <v>52896</v>
      </c>
      <c r="O15634" s="76" t="s">
        <v>4366</v>
      </c>
      <c r="P15634" s="82">
        <v>414</v>
      </c>
      <c r="Q15634" s="82" t="s">
        <v>82336</v>
      </c>
      <c r="R15634"/>
    </row>
    <row r="15635" spans="12:18" x14ac:dyDescent="0.25">
      <c r="L15635" t="s">
        <v>1924</v>
      </c>
      <c r="M15635" t="s">
        <v>9634</v>
      </c>
      <c r="N15635" t="s">
        <v>52897</v>
      </c>
      <c r="O15635" s="76" t="s">
        <v>4356</v>
      </c>
      <c r="P15635" s="82">
        <v>2667</v>
      </c>
      <c r="Q15635" s="82" t="s">
        <v>82337</v>
      </c>
      <c r="R15635"/>
    </row>
    <row r="15636" spans="12:18" x14ac:dyDescent="0.25">
      <c r="L15636" t="s">
        <v>1924</v>
      </c>
      <c r="M15636" t="s">
        <v>21713</v>
      </c>
      <c r="N15636" t="s">
        <v>52898</v>
      </c>
      <c r="O15636" s="76" t="s">
        <v>4366</v>
      </c>
      <c r="P15636" s="82">
        <v>424</v>
      </c>
      <c r="Q15636" s="82" t="s">
        <v>82338</v>
      </c>
      <c r="R15636"/>
    </row>
    <row r="15637" spans="12:18" x14ac:dyDescent="0.25">
      <c r="L15637" t="s">
        <v>1924</v>
      </c>
      <c r="M15637" t="s">
        <v>20095</v>
      </c>
      <c r="N15637" t="s">
        <v>52899</v>
      </c>
      <c r="O15637" s="76" t="s">
        <v>4366</v>
      </c>
      <c r="P15637" s="82">
        <v>471</v>
      </c>
      <c r="Q15637" s="82" t="s">
        <v>82339</v>
      </c>
      <c r="R15637"/>
    </row>
    <row r="15638" spans="12:18" x14ac:dyDescent="0.25">
      <c r="L15638" t="s">
        <v>1924</v>
      </c>
      <c r="M15638" t="s">
        <v>35323</v>
      </c>
      <c r="N15638" t="s">
        <v>52900</v>
      </c>
      <c r="O15638" s="76" t="s">
        <v>4366</v>
      </c>
      <c r="P15638" s="82">
        <v>277</v>
      </c>
      <c r="Q15638" s="82" t="s">
        <v>82340</v>
      </c>
      <c r="R15638"/>
    </row>
    <row r="15639" spans="12:18" x14ac:dyDescent="0.25">
      <c r="L15639" t="s">
        <v>1924</v>
      </c>
      <c r="M15639" t="s">
        <v>35324</v>
      </c>
      <c r="N15639" t="s">
        <v>52901</v>
      </c>
      <c r="O15639" s="76" t="s">
        <v>4366</v>
      </c>
      <c r="P15639" s="82">
        <v>61</v>
      </c>
      <c r="Q15639" s="82" t="s">
        <v>82341</v>
      </c>
      <c r="R15639"/>
    </row>
    <row r="15640" spans="12:18" x14ac:dyDescent="0.25">
      <c r="L15640" t="s">
        <v>1924</v>
      </c>
      <c r="M15640" t="s">
        <v>20096</v>
      </c>
      <c r="N15640" t="s">
        <v>52902</v>
      </c>
      <c r="O15640" s="76" t="s">
        <v>4356</v>
      </c>
      <c r="P15640" s="82">
        <v>493</v>
      </c>
      <c r="Q15640" s="82" t="s">
        <v>82342</v>
      </c>
      <c r="R15640"/>
    </row>
    <row r="15641" spans="12:18" x14ac:dyDescent="0.25">
      <c r="L15641" t="s">
        <v>1924</v>
      </c>
      <c r="M15641" t="s">
        <v>20097</v>
      </c>
      <c r="N15641" t="s">
        <v>52903</v>
      </c>
      <c r="O15641" s="76" t="s">
        <v>4366</v>
      </c>
      <c r="P15641" s="82">
        <v>153</v>
      </c>
      <c r="Q15641" s="82" t="s">
        <v>82343</v>
      </c>
      <c r="R15641"/>
    </row>
    <row r="15642" spans="12:18" x14ac:dyDescent="0.25">
      <c r="L15642" t="s">
        <v>1924</v>
      </c>
      <c r="M15642" t="s">
        <v>20098</v>
      </c>
      <c r="N15642" t="s">
        <v>52904</v>
      </c>
      <c r="O15642" s="76" t="s">
        <v>4356</v>
      </c>
      <c r="P15642" s="82">
        <v>520</v>
      </c>
      <c r="Q15642" s="82" t="s">
        <v>82344</v>
      </c>
      <c r="R15642"/>
    </row>
    <row r="15643" spans="12:18" x14ac:dyDescent="0.25">
      <c r="L15643" t="s">
        <v>1924</v>
      </c>
      <c r="M15643" t="s">
        <v>9635</v>
      </c>
      <c r="N15643" t="s">
        <v>52905</v>
      </c>
      <c r="O15643" s="76" t="s">
        <v>4356</v>
      </c>
      <c r="P15643" s="82">
        <v>799</v>
      </c>
      <c r="Q15643" s="82" t="s">
        <v>82345</v>
      </c>
      <c r="R15643"/>
    </row>
    <row r="15644" spans="12:18" x14ac:dyDescent="0.25">
      <c r="L15644" t="s">
        <v>1924</v>
      </c>
      <c r="M15644" t="s">
        <v>12047</v>
      </c>
      <c r="N15644" t="s">
        <v>52906</v>
      </c>
      <c r="O15644" s="76" t="s">
        <v>4366</v>
      </c>
      <c r="P15644" s="82">
        <v>398</v>
      </c>
      <c r="Q15644" s="82" t="s">
        <v>82346</v>
      </c>
      <c r="R15644"/>
    </row>
    <row r="15645" spans="12:18" x14ac:dyDescent="0.25">
      <c r="L15645" t="s">
        <v>1924</v>
      </c>
      <c r="M15645" t="s">
        <v>9636</v>
      </c>
      <c r="N15645" t="s">
        <v>52907</v>
      </c>
      <c r="O15645" s="76" t="s">
        <v>4356</v>
      </c>
      <c r="P15645" s="82">
        <v>240</v>
      </c>
      <c r="Q15645" s="82" t="s">
        <v>82347</v>
      </c>
      <c r="R15645"/>
    </row>
    <row r="15646" spans="12:18" x14ac:dyDescent="0.25">
      <c r="L15646" t="s">
        <v>1924</v>
      </c>
      <c r="M15646" t="s">
        <v>20099</v>
      </c>
      <c r="N15646" t="s">
        <v>52908</v>
      </c>
      <c r="O15646" s="76" t="s">
        <v>4356</v>
      </c>
      <c r="P15646" s="82">
        <v>322</v>
      </c>
      <c r="Q15646" s="82" t="s">
        <v>82348</v>
      </c>
      <c r="R15646"/>
    </row>
    <row r="15647" spans="12:18" x14ac:dyDescent="0.25">
      <c r="L15647" t="s">
        <v>1924</v>
      </c>
      <c r="M15647" t="s">
        <v>35325</v>
      </c>
      <c r="N15647" t="s">
        <v>52909</v>
      </c>
      <c r="O15647" s="76" t="s">
        <v>4366</v>
      </c>
      <c r="P15647" s="82">
        <v>201</v>
      </c>
      <c r="Q15647" s="82" t="s">
        <v>82349</v>
      </c>
      <c r="R15647"/>
    </row>
    <row r="15648" spans="12:18" x14ac:dyDescent="0.25">
      <c r="L15648" t="s">
        <v>1924</v>
      </c>
      <c r="M15648" t="s">
        <v>12051</v>
      </c>
      <c r="N15648" t="s">
        <v>52910</v>
      </c>
      <c r="O15648" s="76" t="s">
        <v>4356</v>
      </c>
      <c r="P15648" s="82">
        <v>1131</v>
      </c>
      <c r="Q15648" s="82" t="s">
        <v>82351</v>
      </c>
      <c r="R15648"/>
    </row>
    <row r="15649" spans="12:18" x14ac:dyDescent="0.25">
      <c r="L15649" t="s">
        <v>1924</v>
      </c>
      <c r="M15649" t="s">
        <v>12049</v>
      </c>
      <c r="N15649" t="s">
        <v>52911</v>
      </c>
      <c r="O15649" s="76" t="s">
        <v>4366</v>
      </c>
      <c r="P15649" s="82">
        <v>255</v>
      </c>
      <c r="Q15649" s="82" t="s">
        <v>82350</v>
      </c>
      <c r="R15649"/>
    </row>
    <row r="15650" spans="12:18" x14ac:dyDescent="0.25">
      <c r="L15650" t="s">
        <v>1924</v>
      </c>
      <c r="M15650" t="s">
        <v>9215</v>
      </c>
      <c r="N15650" t="s">
        <v>52912</v>
      </c>
      <c r="O15650" s="76" t="s">
        <v>4374</v>
      </c>
      <c r="P15650" s="82">
        <v>7815</v>
      </c>
      <c r="Q15650" s="82" t="s">
        <v>82352</v>
      </c>
      <c r="R15650"/>
    </row>
    <row r="15651" spans="12:18" x14ac:dyDescent="0.25">
      <c r="L15651" t="s">
        <v>1924</v>
      </c>
      <c r="M15651" t="s">
        <v>12053</v>
      </c>
      <c r="N15651" t="s">
        <v>52913</v>
      </c>
      <c r="O15651" s="76" t="s">
        <v>4356</v>
      </c>
      <c r="P15651" s="82">
        <v>1483</v>
      </c>
      <c r="Q15651" s="82" t="s">
        <v>82353</v>
      </c>
      <c r="R15651"/>
    </row>
    <row r="15652" spans="12:18" x14ac:dyDescent="0.25">
      <c r="L15652" t="s">
        <v>1924</v>
      </c>
      <c r="M15652" t="s">
        <v>35326</v>
      </c>
      <c r="N15652" t="s">
        <v>52914</v>
      </c>
      <c r="O15652" s="76" t="s">
        <v>4356</v>
      </c>
      <c r="P15652" s="82">
        <v>728</v>
      </c>
      <c r="Q15652" s="82" t="s">
        <v>82354</v>
      </c>
      <c r="R15652"/>
    </row>
    <row r="15653" spans="12:18" x14ac:dyDescent="0.25">
      <c r="L15653" t="s">
        <v>1952</v>
      </c>
      <c r="M15653" t="s">
        <v>21714</v>
      </c>
      <c r="N15653" t="s">
        <v>52915</v>
      </c>
      <c r="O15653" s="76" t="s">
        <v>4356</v>
      </c>
      <c r="P15653" s="82">
        <v>439</v>
      </c>
      <c r="Q15653" s="82" t="s">
        <v>74640</v>
      </c>
      <c r="R15653"/>
    </row>
    <row r="15654" spans="12:18" x14ac:dyDescent="0.25">
      <c r="L15654" t="s">
        <v>1952</v>
      </c>
      <c r="M15654" t="s">
        <v>21715</v>
      </c>
      <c r="N15654" t="s">
        <v>52916</v>
      </c>
      <c r="O15654" s="76" t="s">
        <v>4356</v>
      </c>
      <c r="P15654" s="82">
        <v>164</v>
      </c>
      <c r="Q15654" s="82" t="s">
        <v>74641</v>
      </c>
      <c r="R15654"/>
    </row>
    <row r="15655" spans="12:18" x14ac:dyDescent="0.25">
      <c r="L15655" t="s">
        <v>1952</v>
      </c>
      <c r="M15655" t="s">
        <v>20100</v>
      </c>
      <c r="N15655" t="s">
        <v>52917</v>
      </c>
      <c r="O15655" s="76" t="s">
        <v>4356</v>
      </c>
      <c r="P15655" s="82">
        <v>1915</v>
      </c>
      <c r="Q15655" s="82" t="s">
        <v>74642</v>
      </c>
      <c r="R15655"/>
    </row>
    <row r="15656" spans="12:18" x14ac:dyDescent="0.25">
      <c r="L15656" t="s">
        <v>1952</v>
      </c>
      <c r="M15656" t="s">
        <v>20101</v>
      </c>
      <c r="N15656" t="s">
        <v>52918</v>
      </c>
      <c r="O15656" s="76" t="s">
        <v>4374</v>
      </c>
      <c r="P15656" s="82">
        <v>9790</v>
      </c>
      <c r="Q15656" s="82" t="s">
        <v>72645</v>
      </c>
      <c r="R15656"/>
    </row>
    <row r="15657" spans="12:18" x14ac:dyDescent="0.25">
      <c r="L15657" t="s">
        <v>1952</v>
      </c>
      <c r="M15657" t="s">
        <v>12055</v>
      </c>
      <c r="N15657" t="s">
        <v>52919</v>
      </c>
      <c r="O15657" s="76" t="s">
        <v>4366</v>
      </c>
      <c r="P15657" s="82">
        <v>416</v>
      </c>
      <c r="Q15657" s="82" t="s">
        <v>74643</v>
      </c>
      <c r="R15657"/>
    </row>
    <row r="15658" spans="12:18" x14ac:dyDescent="0.25">
      <c r="L15658" t="s">
        <v>1952</v>
      </c>
      <c r="M15658" t="s">
        <v>9637</v>
      </c>
      <c r="N15658" t="s">
        <v>52920</v>
      </c>
      <c r="O15658" s="76" t="s">
        <v>4356</v>
      </c>
      <c r="P15658" s="82">
        <v>212</v>
      </c>
      <c r="Q15658" s="82" t="s">
        <v>74644</v>
      </c>
      <c r="R15658"/>
    </row>
    <row r="15659" spans="12:18" x14ac:dyDescent="0.25">
      <c r="L15659" t="s">
        <v>1952</v>
      </c>
      <c r="M15659" t="s">
        <v>12057</v>
      </c>
      <c r="N15659" t="s">
        <v>52921</v>
      </c>
      <c r="O15659" s="76" t="s">
        <v>4366</v>
      </c>
      <c r="P15659" s="82">
        <v>108</v>
      </c>
      <c r="Q15659" s="82" t="s">
        <v>74645</v>
      </c>
      <c r="R15659"/>
    </row>
    <row r="15660" spans="12:18" x14ac:dyDescent="0.25">
      <c r="L15660" t="s">
        <v>1952</v>
      </c>
      <c r="M15660" t="s">
        <v>35327</v>
      </c>
      <c r="N15660" t="s">
        <v>52922</v>
      </c>
      <c r="O15660" s="76" t="s">
        <v>4356</v>
      </c>
      <c r="P15660" s="82">
        <v>542</v>
      </c>
      <c r="Q15660" s="82" t="s">
        <v>74646</v>
      </c>
      <c r="R15660"/>
    </row>
    <row r="15661" spans="12:18" x14ac:dyDescent="0.25">
      <c r="L15661" t="s">
        <v>1952</v>
      </c>
      <c r="M15661" t="s">
        <v>35328</v>
      </c>
      <c r="N15661" t="s">
        <v>52923</v>
      </c>
      <c r="O15661" s="76" t="s">
        <v>4356</v>
      </c>
      <c r="P15661" s="82">
        <v>1647</v>
      </c>
      <c r="Q15661" s="82" t="s">
        <v>74647</v>
      </c>
      <c r="R15661"/>
    </row>
    <row r="15662" spans="12:18" x14ac:dyDescent="0.25">
      <c r="L15662" t="s">
        <v>1952</v>
      </c>
      <c r="M15662" t="s">
        <v>35329</v>
      </c>
      <c r="N15662" t="s">
        <v>52924</v>
      </c>
      <c r="O15662" s="76" t="s">
        <v>4356</v>
      </c>
      <c r="P15662" s="82">
        <v>2965</v>
      </c>
      <c r="Q15662" s="82" t="s">
        <v>74648</v>
      </c>
      <c r="R15662"/>
    </row>
    <row r="15663" spans="12:18" x14ac:dyDescent="0.25">
      <c r="L15663" t="s">
        <v>1952</v>
      </c>
      <c r="M15663" t="s">
        <v>21716</v>
      </c>
      <c r="N15663" t="s">
        <v>52925</v>
      </c>
      <c r="O15663" s="76" t="s">
        <v>4356</v>
      </c>
      <c r="P15663" s="82">
        <v>664</v>
      </c>
      <c r="Q15663" s="82" t="s">
        <v>74649</v>
      </c>
      <c r="R15663"/>
    </row>
    <row r="15664" spans="12:18" x14ac:dyDescent="0.25">
      <c r="L15664" t="s">
        <v>1952</v>
      </c>
      <c r="M15664" t="s">
        <v>12059</v>
      </c>
      <c r="N15664" t="s">
        <v>52926</v>
      </c>
      <c r="O15664" s="76" t="s">
        <v>4356</v>
      </c>
      <c r="P15664" s="82">
        <v>2004</v>
      </c>
      <c r="Q15664" s="82" t="s">
        <v>74650</v>
      </c>
      <c r="R15664"/>
    </row>
    <row r="15665" spans="12:18" x14ac:dyDescent="0.25">
      <c r="L15665" t="s">
        <v>1952</v>
      </c>
      <c r="M15665" t="s">
        <v>9638</v>
      </c>
      <c r="N15665" t="s">
        <v>52927</v>
      </c>
      <c r="O15665" s="76" t="s">
        <v>4356</v>
      </c>
      <c r="P15665" s="82">
        <v>312</v>
      </c>
      <c r="Q15665" s="82" t="s">
        <v>74651</v>
      </c>
      <c r="R15665"/>
    </row>
    <row r="15666" spans="12:18" x14ac:dyDescent="0.25">
      <c r="L15666" t="s">
        <v>1952</v>
      </c>
      <c r="M15666" t="s">
        <v>12061</v>
      </c>
      <c r="N15666" t="s">
        <v>52928</v>
      </c>
      <c r="O15666" s="76" t="s">
        <v>4356</v>
      </c>
      <c r="P15666" s="82">
        <v>1491</v>
      </c>
      <c r="Q15666" s="82" t="s">
        <v>74652</v>
      </c>
      <c r="R15666"/>
    </row>
    <row r="15667" spans="12:18" x14ac:dyDescent="0.25">
      <c r="L15667" t="s">
        <v>1952</v>
      </c>
      <c r="M15667" t="s">
        <v>21717</v>
      </c>
      <c r="N15667" t="s">
        <v>52929</v>
      </c>
      <c r="O15667" s="76" t="s">
        <v>4356</v>
      </c>
      <c r="P15667" s="82">
        <v>457</v>
      </c>
      <c r="Q15667" s="82" t="s">
        <v>74655</v>
      </c>
      <c r="R15667"/>
    </row>
    <row r="15668" spans="12:18" x14ac:dyDescent="0.25">
      <c r="L15668" t="s">
        <v>1952</v>
      </c>
      <c r="M15668" t="s">
        <v>9639</v>
      </c>
      <c r="N15668" t="s">
        <v>52930</v>
      </c>
      <c r="O15668" s="76" t="s">
        <v>4356</v>
      </c>
      <c r="P15668" s="82">
        <v>3309</v>
      </c>
      <c r="Q15668" s="82" t="s">
        <v>74656</v>
      </c>
      <c r="R15668"/>
    </row>
    <row r="15669" spans="12:18" x14ac:dyDescent="0.25">
      <c r="L15669" t="s">
        <v>1952</v>
      </c>
      <c r="M15669" t="s">
        <v>12065</v>
      </c>
      <c r="N15669" t="s">
        <v>52931</v>
      </c>
      <c r="O15669" s="76" t="s">
        <v>4374</v>
      </c>
      <c r="P15669" s="82">
        <v>1167</v>
      </c>
      <c r="Q15669" s="82" t="s">
        <v>72645</v>
      </c>
      <c r="R15669"/>
    </row>
    <row r="15670" spans="12:18" x14ac:dyDescent="0.25">
      <c r="L15670" t="s">
        <v>1952</v>
      </c>
      <c r="M15670" t="s">
        <v>21718</v>
      </c>
      <c r="N15670" t="s">
        <v>52932</v>
      </c>
      <c r="O15670" s="76" t="s">
        <v>4356</v>
      </c>
      <c r="P15670" s="82">
        <v>1223</v>
      </c>
      <c r="Q15670" s="82" t="s">
        <v>74657</v>
      </c>
      <c r="R15670"/>
    </row>
    <row r="15671" spans="12:18" x14ac:dyDescent="0.25">
      <c r="L15671" t="s">
        <v>1952</v>
      </c>
      <c r="M15671" t="s">
        <v>12067</v>
      </c>
      <c r="N15671" t="s">
        <v>52933</v>
      </c>
      <c r="O15671" s="76" t="s">
        <v>4374</v>
      </c>
      <c r="P15671" s="82">
        <v>3889</v>
      </c>
      <c r="Q15671" s="82" t="s">
        <v>72645</v>
      </c>
      <c r="R15671"/>
    </row>
    <row r="15672" spans="12:18" x14ac:dyDescent="0.25">
      <c r="L15672" t="s">
        <v>1952</v>
      </c>
      <c r="M15672" t="s">
        <v>35330</v>
      </c>
      <c r="N15672" t="s">
        <v>52934</v>
      </c>
      <c r="O15672" s="76" t="s">
        <v>4356</v>
      </c>
      <c r="P15672" s="82">
        <v>2922</v>
      </c>
      <c r="Q15672" s="82" t="s">
        <v>74658</v>
      </c>
      <c r="R15672"/>
    </row>
    <row r="15673" spans="12:18" x14ac:dyDescent="0.25">
      <c r="L15673" t="s">
        <v>1952</v>
      </c>
      <c r="M15673" t="s">
        <v>21719</v>
      </c>
      <c r="N15673" t="s">
        <v>52935</v>
      </c>
      <c r="O15673" s="76" t="s">
        <v>4356</v>
      </c>
      <c r="P15673" s="82">
        <v>199</v>
      </c>
      <c r="Q15673" s="82" t="s">
        <v>74659</v>
      </c>
      <c r="R15673"/>
    </row>
    <row r="15674" spans="12:18" x14ac:dyDescent="0.25">
      <c r="L15674" t="s">
        <v>1952</v>
      </c>
      <c r="M15674" t="s">
        <v>9640</v>
      </c>
      <c r="N15674" t="s">
        <v>52936</v>
      </c>
      <c r="O15674" s="76" t="s">
        <v>4356</v>
      </c>
      <c r="P15674" s="82">
        <v>1692</v>
      </c>
      <c r="Q15674" s="82" t="s">
        <v>74660</v>
      </c>
      <c r="R15674"/>
    </row>
    <row r="15675" spans="12:18" x14ac:dyDescent="0.25">
      <c r="L15675" t="s">
        <v>1952</v>
      </c>
      <c r="M15675" t="s">
        <v>20103</v>
      </c>
      <c r="N15675" t="s">
        <v>52937</v>
      </c>
      <c r="O15675" s="76" t="s">
        <v>4366</v>
      </c>
      <c r="P15675" s="82">
        <v>408</v>
      </c>
      <c r="Q15675" s="82" t="s">
        <v>74661</v>
      </c>
      <c r="R15675"/>
    </row>
    <row r="15676" spans="12:18" x14ac:dyDescent="0.25">
      <c r="L15676" t="s">
        <v>1952</v>
      </c>
      <c r="M15676" t="s">
        <v>12069</v>
      </c>
      <c r="N15676" t="s">
        <v>52938</v>
      </c>
      <c r="O15676" s="76" t="s">
        <v>4366</v>
      </c>
      <c r="P15676" s="82">
        <v>368</v>
      </c>
      <c r="Q15676" s="82" t="s">
        <v>74662</v>
      </c>
      <c r="R15676"/>
    </row>
    <row r="15677" spans="12:18" x14ac:dyDescent="0.25">
      <c r="L15677" t="s">
        <v>1952</v>
      </c>
      <c r="M15677" t="s">
        <v>5771</v>
      </c>
      <c r="N15677" t="s">
        <v>52939</v>
      </c>
      <c r="O15677" s="76" t="s">
        <v>4356</v>
      </c>
      <c r="P15677" s="82">
        <v>1545</v>
      </c>
      <c r="Q15677" s="82" t="s">
        <v>74663</v>
      </c>
      <c r="R15677"/>
    </row>
    <row r="15678" spans="12:18" x14ac:dyDescent="0.25">
      <c r="L15678" t="s">
        <v>1952</v>
      </c>
      <c r="M15678" t="s">
        <v>12071</v>
      </c>
      <c r="N15678" t="s">
        <v>52940</v>
      </c>
      <c r="O15678" s="76" t="s">
        <v>4356</v>
      </c>
      <c r="P15678" s="82">
        <v>537</v>
      </c>
      <c r="Q15678" s="82" t="s">
        <v>74664</v>
      </c>
      <c r="R15678"/>
    </row>
    <row r="15679" spans="12:18" x14ac:dyDescent="0.25">
      <c r="L15679" t="s">
        <v>1952</v>
      </c>
      <c r="M15679" t="s">
        <v>9641</v>
      </c>
      <c r="N15679" t="s">
        <v>52941</v>
      </c>
      <c r="O15679" s="76" t="s">
        <v>4366</v>
      </c>
      <c r="P15679" s="82">
        <v>316</v>
      </c>
      <c r="Q15679" s="82" t="s">
        <v>74665</v>
      </c>
      <c r="R15679"/>
    </row>
    <row r="15680" spans="12:18" x14ac:dyDescent="0.25">
      <c r="L15680" t="s">
        <v>1952</v>
      </c>
      <c r="M15680" t="s">
        <v>9642</v>
      </c>
      <c r="N15680" t="s">
        <v>52942</v>
      </c>
      <c r="O15680" s="76" t="s">
        <v>4374</v>
      </c>
      <c r="P15680" s="82">
        <v>1697</v>
      </c>
      <c r="Q15680" s="82" t="s">
        <v>72645</v>
      </c>
      <c r="R15680"/>
    </row>
    <row r="15681" spans="12:18" x14ac:dyDescent="0.25">
      <c r="L15681" t="s">
        <v>1952</v>
      </c>
      <c r="M15681" t="s">
        <v>21720</v>
      </c>
      <c r="N15681" t="s">
        <v>52943</v>
      </c>
      <c r="O15681" s="76" t="s">
        <v>4366</v>
      </c>
      <c r="P15681" s="82">
        <v>120</v>
      </c>
      <c r="Q15681" s="82" t="s">
        <v>74667</v>
      </c>
      <c r="R15681"/>
    </row>
    <row r="15682" spans="12:18" x14ac:dyDescent="0.25">
      <c r="L15682" t="s">
        <v>1952</v>
      </c>
      <c r="M15682" t="s">
        <v>9643</v>
      </c>
      <c r="N15682" t="s">
        <v>52944</v>
      </c>
      <c r="O15682" s="76" t="s">
        <v>4356</v>
      </c>
      <c r="P15682" s="82">
        <v>219</v>
      </c>
      <c r="Q15682" s="82" t="s">
        <v>74668</v>
      </c>
      <c r="R15682"/>
    </row>
    <row r="15683" spans="12:18" x14ac:dyDescent="0.25">
      <c r="L15683" t="s">
        <v>1952</v>
      </c>
      <c r="M15683" t="s">
        <v>20104</v>
      </c>
      <c r="N15683" t="s">
        <v>52945</v>
      </c>
      <c r="O15683" s="76" t="s">
        <v>4374</v>
      </c>
      <c r="P15683" s="82">
        <v>490</v>
      </c>
      <c r="Q15683" s="82" t="s">
        <v>72645</v>
      </c>
      <c r="R15683"/>
    </row>
    <row r="15684" spans="12:18" x14ac:dyDescent="0.25">
      <c r="L15684" t="s">
        <v>1952</v>
      </c>
      <c r="M15684" t="s">
        <v>21721</v>
      </c>
      <c r="N15684" t="s">
        <v>52946</v>
      </c>
      <c r="O15684" s="76" t="s">
        <v>4356</v>
      </c>
      <c r="P15684" s="82">
        <v>557</v>
      </c>
      <c r="Q15684" s="82" t="s">
        <v>74669</v>
      </c>
      <c r="R15684"/>
    </row>
    <row r="15685" spans="12:18" x14ac:dyDescent="0.25">
      <c r="L15685" t="s">
        <v>1952</v>
      </c>
      <c r="M15685" t="s">
        <v>35332</v>
      </c>
      <c r="N15685" t="s">
        <v>52947</v>
      </c>
      <c r="O15685" s="76" t="s">
        <v>4356</v>
      </c>
      <c r="P15685" s="82">
        <v>705</v>
      </c>
      <c r="Q15685" s="82" t="s">
        <v>74670</v>
      </c>
      <c r="R15685"/>
    </row>
    <row r="15686" spans="12:18" x14ac:dyDescent="0.25">
      <c r="L15686" t="s">
        <v>1952</v>
      </c>
      <c r="M15686" t="s">
        <v>20105</v>
      </c>
      <c r="N15686" t="s">
        <v>52948</v>
      </c>
      <c r="O15686" s="76" t="s">
        <v>4366</v>
      </c>
      <c r="P15686" s="82">
        <v>451</v>
      </c>
      <c r="Q15686" s="82" t="s">
        <v>74671</v>
      </c>
      <c r="R15686"/>
    </row>
    <row r="15687" spans="12:18" x14ac:dyDescent="0.25">
      <c r="L15687" t="s">
        <v>1952</v>
      </c>
      <c r="M15687" t="s">
        <v>20106</v>
      </c>
      <c r="N15687" t="s">
        <v>52949</v>
      </c>
      <c r="O15687" s="76" t="s">
        <v>4356</v>
      </c>
      <c r="P15687" s="82">
        <v>562</v>
      </c>
      <c r="Q15687" s="82" t="s">
        <v>74673</v>
      </c>
      <c r="R15687"/>
    </row>
    <row r="15688" spans="12:18" x14ac:dyDescent="0.25">
      <c r="L15688" t="s">
        <v>1952</v>
      </c>
      <c r="M15688" t="s">
        <v>12073</v>
      </c>
      <c r="N15688" t="s">
        <v>52950</v>
      </c>
      <c r="O15688" s="76" t="s">
        <v>4356</v>
      </c>
      <c r="P15688" s="82">
        <v>1000</v>
      </c>
      <c r="Q15688" s="82" t="s">
        <v>74674</v>
      </c>
      <c r="R15688"/>
    </row>
    <row r="15689" spans="12:18" x14ac:dyDescent="0.25">
      <c r="L15689" t="s">
        <v>1952</v>
      </c>
      <c r="M15689" t="s">
        <v>21722</v>
      </c>
      <c r="N15689" t="s">
        <v>52951</v>
      </c>
      <c r="O15689" s="76" t="s">
        <v>4374</v>
      </c>
      <c r="P15689" s="82">
        <v>1711</v>
      </c>
      <c r="Q15689" s="82" t="s">
        <v>72645</v>
      </c>
      <c r="R15689"/>
    </row>
    <row r="15690" spans="12:18" x14ac:dyDescent="0.25">
      <c r="L15690" t="s">
        <v>1952</v>
      </c>
      <c r="M15690" t="s">
        <v>35335</v>
      </c>
      <c r="N15690" t="s">
        <v>52952</v>
      </c>
      <c r="O15690" s="76" t="s">
        <v>4356</v>
      </c>
      <c r="P15690" s="82">
        <v>1919</v>
      </c>
      <c r="Q15690" s="82" t="s">
        <v>74676</v>
      </c>
      <c r="R15690"/>
    </row>
    <row r="15691" spans="12:18" x14ac:dyDescent="0.25">
      <c r="L15691" t="s">
        <v>1952</v>
      </c>
      <c r="M15691" t="s">
        <v>35336</v>
      </c>
      <c r="N15691" t="s">
        <v>52953</v>
      </c>
      <c r="O15691" s="76" t="s">
        <v>4366</v>
      </c>
      <c r="P15691" s="82">
        <v>329</v>
      </c>
      <c r="Q15691" s="82" t="s">
        <v>74677</v>
      </c>
      <c r="R15691"/>
    </row>
    <row r="15692" spans="12:18" x14ac:dyDescent="0.25">
      <c r="L15692" t="s">
        <v>1952</v>
      </c>
      <c r="M15692" t="s">
        <v>21724</v>
      </c>
      <c r="N15692" t="s">
        <v>52954</v>
      </c>
      <c r="O15692" s="76" t="s">
        <v>4356</v>
      </c>
      <c r="P15692" s="82">
        <v>1484</v>
      </c>
      <c r="Q15692" s="82" t="s">
        <v>74678</v>
      </c>
      <c r="R15692"/>
    </row>
    <row r="15693" spans="12:18" x14ac:dyDescent="0.25">
      <c r="L15693" t="s">
        <v>1952</v>
      </c>
      <c r="M15693" t="s">
        <v>20107</v>
      </c>
      <c r="N15693" t="s">
        <v>52955</v>
      </c>
      <c r="O15693" s="76" t="s">
        <v>4356</v>
      </c>
      <c r="P15693" s="82">
        <v>637</v>
      </c>
      <c r="Q15693" s="82" t="s">
        <v>74679</v>
      </c>
      <c r="R15693"/>
    </row>
    <row r="15694" spans="12:18" x14ac:dyDescent="0.25">
      <c r="L15694" t="s">
        <v>1952</v>
      </c>
      <c r="M15694" t="s">
        <v>20108</v>
      </c>
      <c r="N15694" t="s">
        <v>52956</v>
      </c>
      <c r="O15694" s="76" t="s">
        <v>4356</v>
      </c>
      <c r="P15694" s="82">
        <v>3667</v>
      </c>
      <c r="Q15694" s="82" t="s">
        <v>74682</v>
      </c>
      <c r="R15694"/>
    </row>
    <row r="15695" spans="12:18" x14ac:dyDescent="0.25">
      <c r="L15695" t="s">
        <v>1952</v>
      </c>
      <c r="M15695" t="s">
        <v>9644</v>
      </c>
      <c r="N15695" t="s">
        <v>52957</v>
      </c>
      <c r="O15695" s="76" t="s">
        <v>4374</v>
      </c>
      <c r="P15695" s="82">
        <v>1599</v>
      </c>
      <c r="Q15695" s="82" t="s">
        <v>72645</v>
      </c>
      <c r="R15695"/>
    </row>
    <row r="15696" spans="12:18" x14ac:dyDescent="0.25">
      <c r="L15696" t="s">
        <v>1952</v>
      </c>
      <c r="M15696" t="s">
        <v>35156</v>
      </c>
      <c r="N15696" t="s">
        <v>52958</v>
      </c>
      <c r="O15696" s="76" t="s">
        <v>4356</v>
      </c>
      <c r="P15696" s="82">
        <v>335</v>
      </c>
      <c r="Q15696" s="82" t="s">
        <v>74683</v>
      </c>
      <c r="R15696"/>
    </row>
    <row r="15697" spans="12:18" x14ac:dyDescent="0.25">
      <c r="L15697" t="s">
        <v>1952</v>
      </c>
      <c r="M15697" t="s">
        <v>11459</v>
      </c>
      <c r="N15697" t="s">
        <v>52959</v>
      </c>
      <c r="O15697" s="76" t="s">
        <v>4356</v>
      </c>
      <c r="P15697" s="82">
        <v>137</v>
      </c>
      <c r="Q15697" s="82" t="s">
        <v>74684</v>
      </c>
      <c r="R15697"/>
    </row>
    <row r="15698" spans="12:18" x14ac:dyDescent="0.25">
      <c r="L15698" t="s">
        <v>1952</v>
      </c>
      <c r="M15698" t="s">
        <v>12188</v>
      </c>
      <c r="N15698" t="s">
        <v>52960</v>
      </c>
      <c r="O15698" s="76" t="s">
        <v>4366</v>
      </c>
      <c r="P15698" s="82">
        <v>224</v>
      </c>
      <c r="Q15698" s="82" t="s">
        <v>74918</v>
      </c>
      <c r="R15698"/>
    </row>
    <row r="15699" spans="12:18" x14ac:dyDescent="0.25">
      <c r="L15699" t="s">
        <v>1952</v>
      </c>
      <c r="M15699" t="s">
        <v>35337</v>
      </c>
      <c r="N15699" t="s">
        <v>52961</v>
      </c>
      <c r="O15699" s="76" t="s">
        <v>4356</v>
      </c>
      <c r="P15699" s="82">
        <v>2885</v>
      </c>
      <c r="Q15699" s="82" t="s">
        <v>74685</v>
      </c>
      <c r="R15699"/>
    </row>
    <row r="15700" spans="12:18" x14ac:dyDescent="0.25">
      <c r="L15700" t="s">
        <v>1952</v>
      </c>
      <c r="M15700" t="s">
        <v>35338</v>
      </c>
      <c r="N15700" t="s">
        <v>52962</v>
      </c>
      <c r="O15700" s="76" t="s">
        <v>4356</v>
      </c>
      <c r="P15700" s="82">
        <v>272</v>
      </c>
      <c r="Q15700" s="82" t="s">
        <v>74686</v>
      </c>
      <c r="R15700"/>
    </row>
    <row r="15701" spans="12:18" x14ac:dyDescent="0.25">
      <c r="L15701" t="s">
        <v>1952</v>
      </c>
      <c r="M15701" t="s">
        <v>21727</v>
      </c>
      <c r="N15701" t="s">
        <v>52963</v>
      </c>
      <c r="O15701" s="76" t="s">
        <v>4356</v>
      </c>
      <c r="P15701" s="82">
        <v>5357</v>
      </c>
      <c r="Q15701" s="82" t="s">
        <v>74687</v>
      </c>
      <c r="R15701"/>
    </row>
    <row r="15702" spans="12:18" x14ac:dyDescent="0.25">
      <c r="L15702" t="s">
        <v>1952</v>
      </c>
      <c r="M15702" t="s">
        <v>21790</v>
      </c>
      <c r="N15702" t="s">
        <v>52964</v>
      </c>
      <c r="O15702" s="76" t="s">
        <v>4356</v>
      </c>
      <c r="P15702" s="82">
        <v>523</v>
      </c>
      <c r="Q15702" s="82" t="s">
        <v>74688</v>
      </c>
      <c r="R15702"/>
    </row>
    <row r="15703" spans="12:18" x14ac:dyDescent="0.25">
      <c r="L15703" t="s">
        <v>1952</v>
      </c>
      <c r="M15703" t="s">
        <v>12075</v>
      </c>
      <c r="N15703" t="s">
        <v>52965</v>
      </c>
      <c r="O15703" s="76" t="s">
        <v>4366</v>
      </c>
      <c r="P15703" s="82">
        <v>559</v>
      </c>
      <c r="Q15703" s="82" t="s">
        <v>74689</v>
      </c>
      <c r="R15703"/>
    </row>
    <row r="15704" spans="12:18" x14ac:dyDescent="0.25">
      <c r="L15704" t="s">
        <v>1952</v>
      </c>
      <c r="M15704" t="s">
        <v>18223</v>
      </c>
      <c r="N15704" t="s">
        <v>52966</v>
      </c>
      <c r="O15704" s="76" t="s">
        <v>4356</v>
      </c>
      <c r="P15704" s="82">
        <v>1128</v>
      </c>
      <c r="Q15704" s="82" t="s">
        <v>74690</v>
      </c>
      <c r="R15704"/>
    </row>
    <row r="15705" spans="12:18" x14ac:dyDescent="0.25">
      <c r="L15705" t="s">
        <v>1952</v>
      </c>
      <c r="M15705" t="s">
        <v>12077</v>
      </c>
      <c r="N15705" t="s">
        <v>52967</v>
      </c>
      <c r="O15705" s="76" t="s">
        <v>4356</v>
      </c>
      <c r="P15705" s="82">
        <v>400</v>
      </c>
      <c r="Q15705" s="82" t="s">
        <v>74691</v>
      </c>
      <c r="R15705"/>
    </row>
    <row r="15706" spans="12:18" x14ac:dyDescent="0.25">
      <c r="L15706" t="s">
        <v>1952</v>
      </c>
      <c r="M15706" t="s">
        <v>9645</v>
      </c>
      <c r="N15706" t="s">
        <v>52968</v>
      </c>
      <c r="O15706" s="76" t="s">
        <v>4356</v>
      </c>
      <c r="P15706" s="82">
        <v>775</v>
      </c>
      <c r="Q15706" s="82" t="s">
        <v>74692</v>
      </c>
      <c r="R15706"/>
    </row>
    <row r="15707" spans="12:18" x14ac:dyDescent="0.25">
      <c r="L15707" t="s">
        <v>1952</v>
      </c>
      <c r="M15707" t="s">
        <v>9646</v>
      </c>
      <c r="N15707" t="s">
        <v>52969</v>
      </c>
      <c r="O15707" s="76" t="s">
        <v>4356</v>
      </c>
      <c r="P15707" s="82">
        <v>1359</v>
      </c>
      <c r="Q15707" s="82" t="s">
        <v>74693</v>
      </c>
      <c r="R15707"/>
    </row>
    <row r="15708" spans="12:18" x14ac:dyDescent="0.25">
      <c r="L15708" t="s">
        <v>1952</v>
      </c>
      <c r="M15708" t="s">
        <v>21728</v>
      </c>
      <c r="N15708" t="s">
        <v>52970</v>
      </c>
      <c r="O15708" s="76" t="s">
        <v>4356</v>
      </c>
      <c r="P15708" s="82">
        <v>529</v>
      </c>
      <c r="Q15708" s="82" t="s">
        <v>74694</v>
      </c>
      <c r="R15708"/>
    </row>
    <row r="15709" spans="12:18" x14ac:dyDescent="0.25">
      <c r="L15709" t="s">
        <v>1952</v>
      </c>
      <c r="M15709" t="s">
        <v>8037</v>
      </c>
      <c r="N15709" t="s">
        <v>52971</v>
      </c>
      <c r="O15709" s="76" t="s">
        <v>4356</v>
      </c>
      <c r="P15709" s="82">
        <v>305</v>
      </c>
      <c r="Q15709" s="82" t="s">
        <v>74695</v>
      </c>
      <c r="R15709"/>
    </row>
    <row r="15710" spans="12:18" x14ac:dyDescent="0.25">
      <c r="L15710" t="s">
        <v>1952</v>
      </c>
      <c r="M15710" t="s">
        <v>9647</v>
      </c>
      <c r="N15710" t="s">
        <v>52972</v>
      </c>
      <c r="O15710" s="76" t="s">
        <v>4356</v>
      </c>
      <c r="P15710" s="82">
        <v>439</v>
      </c>
      <c r="Q15710" s="82" t="s">
        <v>74696</v>
      </c>
      <c r="R15710"/>
    </row>
    <row r="15711" spans="12:18" x14ac:dyDescent="0.25">
      <c r="L15711" t="s">
        <v>1952</v>
      </c>
      <c r="M15711" t="s">
        <v>20109</v>
      </c>
      <c r="N15711" t="s">
        <v>52973</v>
      </c>
      <c r="O15711" s="76" t="s">
        <v>4374</v>
      </c>
      <c r="P15711" s="82">
        <v>2955</v>
      </c>
      <c r="Q15711" s="82" t="s">
        <v>74697</v>
      </c>
      <c r="R15711"/>
    </row>
    <row r="15712" spans="12:18" x14ac:dyDescent="0.25">
      <c r="L15712" t="s">
        <v>1952</v>
      </c>
      <c r="M15712" t="s">
        <v>20110</v>
      </c>
      <c r="N15712" t="s">
        <v>52974</v>
      </c>
      <c r="O15712" s="76" t="s">
        <v>4356</v>
      </c>
      <c r="P15712" s="82">
        <v>916</v>
      </c>
      <c r="Q15712" s="82" t="s">
        <v>74698</v>
      </c>
      <c r="R15712"/>
    </row>
    <row r="15713" spans="12:18" x14ac:dyDescent="0.25">
      <c r="L15713" t="s">
        <v>1952</v>
      </c>
      <c r="M15713" t="s">
        <v>20111</v>
      </c>
      <c r="N15713" t="s">
        <v>52975</v>
      </c>
      <c r="O15713" s="76" t="s">
        <v>4356</v>
      </c>
      <c r="P15713" s="82">
        <v>719</v>
      </c>
      <c r="Q15713" s="82" t="s">
        <v>74701</v>
      </c>
      <c r="R15713"/>
    </row>
    <row r="15714" spans="12:18" x14ac:dyDescent="0.25">
      <c r="L15714" t="s">
        <v>1952</v>
      </c>
      <c r="M15714" t="s">
        <v>9648</v>
      </c>
      <c r="N15714" t="s">
        <v>52976</v>
      </c>
      <c r="O15714" s="76" t="s">
        <v>4356</v>
      </c>
      <c r="P15714" s="82">
        <v>1101</v>
      </c>
      <c r="Q15714" s="82" t="s">
        <v>74702</v>
      </c>
      <c r="R15714"/>
    </row>
    <row r="15715" spans="12:18" x14ac:dyDescent="0.25">
      <c r="L15715" t="s">
        <v>1952</v>
      </c>
      <c r="M15715" t="s">
        <v>35340</v>
      </c>
      <c r="N15715" t="s">
        <v>52977</v>
      </c>
      <c r="O15715" s="76" t="s">
        <v>4356</v>
      </c>
      <c r="P15715" s="82">
        <v>1328</v>
      </c>
      <c r="Q15715" s="82" t="s">
        <v>74703</v>
      </c>
      <c r="R15715"/>
    </row>
    <row r="15716" spans="12:18" x14ac:dyDescent="0.25">
      <c r="L15716" t="s">
        <v>1952</v>
      </c>
      <c r="M15716" t="s">
        <v>9649</v>
      </c>
      <c r="N15716" t="s">
        <v>52978</v>
      </c>
      <c r="O15716" s="76" t="s">
        <v>4356</v>
      </c>
      <c r="P15716" s="82">
        <v>904</v>
      </c>
      <c r="Q15716" s="82" t="s">
        <v>74704</v>
      </c>
      <c r="R15716"/>
    </row>
    <row r="15717" spans="12:18" x14ac:dyDescent="0.25">
      <c r="L15717" t="s">
        <v>1952</v>
      </c>
      <c r="M15717" t="s">
        <v>12078</v>
      </c>
      <c r="N15717" t="s">
        <v>52979</v>
      </c>
      <c r="O15717" s="76" t="s">
        <v>4356</v>
      </c>
      <c r="P15717" s="82">
        <v>314</v>
      </c>
      <c r="Q15717" s="82" t="s">
        <v>74705</v>
      </c>
      <c r="R15717"/>
    </row>
    <row r="15718" spans="12:18" x14ac:dyDescent="0.25">
      <c r="L15718" t="s">
        <v>1952</v>
      </c>
      <c r="M15718" t="s">
        <v>9650</v>
      </c>
      <c r="N15718" t="s">
        <v>52980</v>
      </c>
      <c r="O15718" s="76" t="s">
        <v>4356</v>
      </c>
      <c r="P15718" s="82">
        <v>728</v>
      </c>
      <c r="Q15718" s="82" t="s">
        <v>74707</v>
      </c>
      <c r="R15718"/>
    </row>
    <row r="15719" spans="12:18" x14ac:dyDescent="0.25">
      <c r="L15719" t="s">
        <v>1952</v>
      </c>
      <c r="M15719" t="s">
        <v>21731</v>
      </c>
      <c r="N15719" t="s">
        <v>52981</v>
      </c>
      <c r="O15719" s="76" t="s">
        <v>4356</v>
      </c>
      <c r="P15719" s="82">
        <v>1525</v>
      </c>
      <c r="Q15719" s="82" t="s">
        <v>74708</v>
      </c>
      <c r="R15719"/>
    </row>
    <row r="15720" spans="12:18" x14ac:dyDescent="0.25">
      <c r="L15720" t="s">
        <v>1952</v>
      </c>
      <c r="M15720" t="s">
        <v>12079</v>
      </c>
      <c r="N15720" t="s">
        <v>52982</v>
      </c>
      <c r="O15720" s="76" t="s">
        <v>4356</v>
      </c>
      <c r="P15720" s="82">
        <v>521</v>
      </c>
      <c r="Q15720" s="82" t="s">
        <v>74709</v>
      </c>
      <c r="R15720"/>
    </row>
    <row r="15721" spans="12:18" x14ac:dyDescent="0.25">
      <c r="L15721" t="s">
        <v>1952</v>
      </c>
      <c r="M15721" t="s">
        <v>21732</v>
      </c>
      <c r="N15721" t="s">
        <v>52983</v>
      </c>
      <c r="O15721" s="76" t="s">
        <v>4356</v>
      </c>
      <c r="P15721" s="82">
        <v>156</v>
      </c>
      <c r="Q15721" s="82" t="s">
        <v>74710</v>
      </c>
      <c r="R15721"/>
    </row>
    <row r="15722" spans="12:18" x14ac:dyDescent="0.25">
      <c r="L15722" t="s">
        <v>1952</v>
      </c>
      <c r="M15722" t="s">
        <v>21733</v>
      </c>
      <c r="N15722" t="s">
        <v>52984</v>
      </c>
      <c r="O15722" s="76" t="s">
        <v>4356</v>
      </c>
      <c r="P15722" s="82">
        <v>831</v>
      </c>
      <c r="Q15722" s="82" t="s">
        <v>74711</v>
      </c>
      <c r="R15722"/>
    </row>
    <row r="15723" spans="12:18" x14ac:dyDescent="0.25">
      <c r="L15723" t="s">
        <v>1952</v>
      </c>
      <c r="M15723" t="s">
        <v>35341</v>
      </c>
      <c r="N15723" t="s">
        <v>52985</v>
      </c>
      <c r="O15723" s="76" t="s">
        <v>4356</v>
      </c>
      <c r="P15723" s="82">
        <v>537</v>
      </c>
      <c r="Q15723" s="82" t="s">
        <v>74712</v>
      </c>
      <c r="R15723"/>
    </row>
    <row r="15724" spans="12:18" x14ac:dyDescent="0.25">
      <c r="L15724" t="s">
        <v>1952</v>
      </c>
      <c r="M15724" t="s">
        <v>21734</v>
      </c>
      <c r="N15724" t="s">
        <v>52986</v>
      </c>
      <c r="O15724" s="76" t="s">
        <v>4374</v>
      </c>
      <c r="P15724" s="82">
        <v>1212</v>
      </c>
      <c r="Q15724" s="82" t="s">
        <v>74713</v>
      </c>
      <c r="R15724"/>
    </row>
    <row r="15725" spans="12:18" x14ac:dyDescent="0.25">
      <c r="L15725" t="s">
        <v>1952</v>
      </c>
      <c r="M15725" t="s">
        <v>35342</v>
      </c>
      <c r="N15725" t="s">
        <v>52987</v>
      </c>
      <c r="O15725" s="76" t="s">
        <v>4356</v>
      </c>
      <c r="P15725" s="82">
        <v>738</v>
      </c>
      <c r="Q15725" s="82" t="s">
        <v>74714</v>
      </c>
      <c r="R15725"/>
    </row>
    <row r="15726" spans="12:18" x14ac:dyDescent="0.25">
      <c r="L15726" t="s">
        <v>1952</v>
      </c>
      <c r="M15726" t="s">
        <v>21735</v>
      </c>
      <c r="N15726" t="s">
        <v>52988</v>
      </c>
      <c r="O15726" s="76" t="s">
        <v>4356</v>
      </c>
      <c r="P15726" s="82">
        <v>696</v>
      </c>
      <c r="Q15726" s="82" t="s">
        <v>74715</v>
      </c>
      <c r="R15726"/>
    </row>
    <row r="15727" spans="12:18" x14ac:dyDescent="0.25">
      <c r="L15727" t="s">
        <v>1952</v>
      </c>
      <c r="M15727" t="s">
        <v>35343</v>
      </c>
      <c r="N15727" t="s">
        <v>52989</v>
      </c>
      <c r="O15727" s="76" t="s">
        <v>4356</v>
      </c>
      <c r="P15727" s="82">
        <v>490</v>
      </c>
      <c r="Q15727" s="82" t="s">
        <v>74716</v>
      </c>
      <c r="R15727"/>
    </row>
    <row r="15728" spans="12:18" x14ac:dyDescent="0.25">
      <c r="L15728" t="s">
        <v>1952</v>
      </c>
      <c r="M15728" t="s">
        <v>11367</v>
      </c>
      <c r="N15728" t="s">
        <v>52990</v>
      </c>
      <c r="O15728" s="76" t="s">
        <v>4356</v>
      </c>
      <c r="P15728" s="82">
        <v>686</v>
      </c>
      <c r="Q15728" s="82" t="s">
        <v>74717</v>
      </c>
      <c r="R15728"/>
    </row>
    <row r="15729" spans="12:18" x14ac:dyDescent="0.25">
      <c r="L15729" t="s">
        <v>1952</v>
      </c>
      <c r="M15729" t="s">
        <v>35344</v>
      </c>
      <c r="N15729" t="s">
        <v>52991</v>
      </c>
      <c r="O15729" s="76" t="s">
        <v>4374</v>
      </c>
      <c r="P15729" s="82">
        <v>1408</v>
      </c>
      <c r="Q15729" s="82" t="s">
        <v>72645</v>
      </c>
      <c r="R15729"/>
    </row>
    <row r="15730" spans="12:18" x14ac:dyDescent="0.25">
      <c r="L15730" t="s">
        <v>1952</v>
      </c>
      <c r="M15730" t="s">
        <v>35345</v>
      </c>
      <c r="N15730" t="s">
        <v>52992</v>
      </c>
      <c r="O15730" s="76" t="s">
        <v>4374</v>
      </c>
      <c r="P15730" s="82">
        <v>8173</v>
      </c>
      <c r="Q15730" s="82" t="s">
        <v>74718</v>
      </c>
      <c r="R15730"/>
    </row>
    <row r="15731" spans="12:18" x14ac:dyDescent="0.25">
      <c r="L15731" t="s">
        <v>1952</v>
      </c>
      <c r="M15731" t="s">
        <v>20112</v>
      </c>
      <c r="N15731" t="s">
        <v>52993</v>
      </c>
      <c r="O15731" s="76" t="s">
        <v>4374</v>
      </c>
      <c r="P15731" s="82">
        <v>17135</v>
      </c>
      <c r="Q15731" s="82" t="s">
        <v>72645</v>
      </c>
      <c r="R15731"/>
    </row>
    <row r="15732" spans="12:18" x14ac:dyDescent="0.25">
      <c r="L15732" t="s">
        <v>1952</v>
      </c>
      <c r="M15732" t="s">
        <v>9652</v>
      </c>
      <c r="N15732" t="s">
        <v>52994</v>
      </c>
      <c r="O15732" s="76" t="s">
        <v>4356</v>
      </c>
      <c r="P15732" s="82">
        <v>678</v>
      </c>
      <c r="Q15732" s="82" t="s">
        <v>74719</v>
      </c>
      <c r="R15732"/>
    </row>
    <row r="15733" spans="12:18" x14ac:dyDescent="0.25">
      <c r="L15733" t="s">
        <v>1952</v>
      </c>
      <c r="M15733" t="s">
        <v>21736</v>
      </c>
      <c r="N15733" t="s">
        <v>52995</v>
      </c>
      <c r="O15733" s="76" t="s">
        <v>4356</v>
      </c>
      <c r="P15733" s="82">
        <v>588</v>
      </c>
      <c r="Q15733" s="82" t="s">
        <v>74720</v>
      </c>
      <c r="R15733"/>
    </row>
    <row r="15734" spans="12:18" x14ac:dyDescent="0.25">
      <c r="L15734" t="s">
        <v>1952</v>
      </c>
      <c r="M15734" t="s">
        <v>35346</v>
      </c>
      <c r="N15734" t="s">
        <v>52996</v>
      </c>
      <c r="O15734" s="76" t="s">
        <v>4374</v>
      </c>
      <c r="P15734" s="82">
        <v>3723</v>
      </c>
      <c r="Q15734" s="82" t="s">
        <v>72645</v>
      </c>
      <c r="R15734"/>
    </row>
    <row r="15735" spans="12:18" x14ac:dyDescent="0.25">
      <c r="L15735" t="s">
        <v>1952</v>
      </c>
      <c r="M15735" t="s">
        <v>9673</v>
      </c>
      <c r="N15735" t="s">
        <v>52997</v>
      </c>
      <c r="O15735" s="76" t="s">
        <v>4374</v>
      </c>
      <c r="P15735" s="82">
        <v>3896</v>
      </c>
      <c r="Q15735" s="82" t="s">
        <v>72645</v>
      </c>
      <c r="R15735"/>
    </row>
    <row r="15736" spans="12:18" x14ac:dyDescent="0.25">
      <c r="L15736" t="s">
        <v>1952</v>
      </c>
      <c r="M15736" t="s">
        <v>12081</v>
      </c>
      <c r="N15736" t="s">
        <v>52998</v>
      </c>
      <c r="O15736" s="76" t="s">
        <v>4366</v>
      </c>
      <c r="P15736" s="82">
        <v>146</v>
      </c>
      <c r="Q15736" s="82" t="s">
        <v>74722</v>
      </c>
      <c r="R15736"/>
    </row>
    <row r="15737" spans="12:18" x14ac:dyDescent="0.25">
      <c r="L15737" t="s">
        <v>1952</v>
      </c>
      <c r="M15737" t="s">
        <v>12082</v>
      </c>
      <c r="N15737" t="s">
        <v>52999</v>
      </c>
      <c r="O15737" s="76" t="s">
        <v>4356</v>
      </c>
      <c r="P15737" s="82">
        <v>906</v>
      </c>
      <c r="Q15737" s="82" t="s">
        <v>74723</v>
      </c>
      <c r="R15737"/>
    </row>
    <row r="15738" spans="12:18" x14ac:dyDescent="0.25">
      <c r="L15738" t="s">
        <v>1952</v>
      </c>
      <c r="M15738" t="s">
        <v>9654</v>
      </c>
      <c r="N15738" t="s">
        <v>53000</v>
      </c>
      <c r="O15738" s="76" t="s">
        <v>4366</v>
      </c>
      <c r="P15738" s="82">
        <v>233</v>
      </c>
      <c r="Q15738" s="82" t="s">
        <v>74725</v>
      </c>
      <c r="R15738"/>
    </row>
    <row r="15739" spans="12:18" x14ac:dyDescent="0.25">
      <c r="L15739" t="s">
        <v>1952</v>
      </c>
      <c r="M15739" t="s">
        <v>20114</v>
      </c>
      <c r="N15739" t="s">
        <v>53001</v>
      </c>
      <c r="O15739" s="76" t="s">
        <v>4366</v>
      </c>
      <c r="P15739" s="82">
        <v>267</v>
      </c>
      <c r="Q15739" s="82" t="s">
        <v>74726</v>
      </c>
      <c r="R15739"/>
    </row>
    <row r="15740" spans="12:18" x14ac:dyDescent="0.25">
      <c r="L15740" t="s">
        <v>1952</v>
      </c>
      <c r="M15740" t="s">
        <v>21737</v>
      </c>
      <c r="N15740" t="s">
        <v>53002</v>
      </c>
      <c r="O15740" s="76" t="s">
        <v>4356</v>
      </c>
      <c r="P15740" s="82">
        <v>322</v>
      </c>
      <c r="Q15740" s="82" t="s">
        <v>74727</v>
      </c>
      <c r="R15740"/>
    </row>
    <row r="15741" spans="12:18" x14ac:dyDescent="0.25">
      <c r="L15741" t="s">
        <v>1952</v>
      </c>
      <c r="M15741" t="s">
        <v>21740</v>
      </c>
      <c r="N15741" t="s">
        <v>53003</v>
      </c>
      <c r="O15741" s="76" t="s">
        <v>4356</v>
      </c>
      <c r="P15741" s="82">
        <v>435</v>
      </c>
      <c r="Q15741" s="82" t="s">
        <v>74730</v>
      </c>
      <c r="R15741"/>
    </row>
    <row r="15742" spans="12:18" x14ac:dyDescent="0.25">
      <c r="L15742" t="s">
        <v>1952</v>
      </c>
      <c r="M15742" t="s">
        <v>9655</v>
      </c>
      <c r="N15742" t="s">
        <v>53004</v>
      </c>
      <c r="O15742" s="76" t="s">
        <v>4356</v>
      </c>
      <c r="P15742" s="82">
        <v>222</v>
      </c>
      <c r="Q15742" s="82" t="s">
        <v>74731</v>
      </c>
      <c r="R15742"/>
    </row>
    <row r="15743" spans="12:18" x14ac:dyDescent="0.25">
      <c r="L15743" t="s">
        <v>1952</v>
      </c>
      <c r="M15743" t="s">
        <v>20115</v>
      </c>
      <c r="N15743" t="s">
        <v>53005</v>
      </c>
      <c r="O15743" s="76" t="s">
        <v>4356</v>
      </c>
      <c r="P15743" s="82">
        <v>1170</v>
      </c>
      <c r="Q15743" s="82" t="s">
        <v>74732</v>
      </c>
      <c r="R15743"/>
    </row>
    <row r="15744" spans="12:18" x14ac:dyDescent="0.25">
      <c r="L15744" t="s">
        <v>1952</v>
      </c>
      <c r="M15744" t="s">
        <v>9656</v>
      </c>
      <c r="N15744" t="s">
        <v>53006</v>
      </c>
      <c r="O15744" s="76" t="s">
        <v>4366</v>
      </c>
      <c r="P15744" s="82">
        <v>242</v>
      </c>
      <c r="Q15744" s="82" t="s">
        <v>74733</v>
      </c>
      <c r="R15744"/>
    </row>
    <row r="15745" spans="12:18" x14ac:dyDescent="0.25">
      <c r="L15745" t="s">
        <v>1952</v>
      </c>
      <c r="M15745" t="s">
        <v>9651</v>
      </c>
      <c r="N15745" t="s">
        <v>53007</v>
      </c>
      <c r="O15745" s="76" t="s">
        <v>4450</v>
      </c>
      <c r="P15745" s="82">
        <v>2531</v>
      </c>
      <c r="Q15745" s="82" t="s">
        <v>72645</v>
      </c>
      <c r="R15745"/>
    </row>
    <row r="15746" spans="12:18" x14ac:dyDescent="0.25">
      <c r="L15746" t="s">
        <v>1952</v>
      </c>
      <c r="M15746" t="s">
        <v>12086</v>
      </c>
      <c r="N15746" t="s">
        <v>53008</v>
      </c>
      <c r="O15746" s="76" t="s">
        <v>4356</v>
      </c>
      <c r="P15746" s="82">
        <v>1054</v>
      </c>
      <c r="Q15746" s="82" t="s">
        <v>74728</v>
      </c>
      <c r="R15746"/>
    </row>
    <row r="15747" spans="12:18" x14ac:dyDescent="0.25">
      <c r="L15747" t="s">
        <v>1952</v>
      </c>
      <c r="M15747" t="s">
        <v>21738</v>
      </c>
      <c r="N15747" t="s">
        <v>53009</v>
      </c>
      <c r="O15747" s="76" t="s">
        <v>4356</v>
      </c>
      <c r="P15747" s="82">
        <v>110</v>
      </c>
      <c r="Q15747" s="82" t="s">
        <v>74729</v>
      </c>
      <c r="R15747"/>
    </row>
    <row r="15748" spans="12:18" x14ac:dyDescent="0.25">
      <c r="L15748" t="s">
        <v>1952</v>
      </c>
      <c r="M15748" t="s">
        <v>21739</v>
      </c>
      <c r="N15748" t="s">
        <v>53010</v>
      </c>
      <c r="O15748" s="76" t="s">
        <v>4374</v>
      </c>
      <c r="P15748" s="82">
        <v>4790</v>
      </c>
      <c r="Q15748" s="82" t="s">
        <v>72645</v>
      </c>
      <c r="R15748"/>
    </row>
    <row r="15749" spans="12:18" x14ac:dyDescent="0.25">
      <c r="L15749" t="s">
        <v>1952</v>
      </c>
      <c r="M15749" t="s">
        <v>12063</v>
      </c>
      <c r="N15749" t="s">
        <v>53011</v>
      </c>
      <c r="O15749" s="76" t="s">
        <v>4356</v>
      </c>
      <c r="P15749" s="82">
        <v>418</v>
      </c>
      <c r="Q15749" s="82" t="s">
        <v>74653</v>
      </c>
      <c r="R15749"/>
    </row>
    <row r="15750" spans="12:18" x14ac:dyDescent="0.25">
      <c r="L15750" t="s">
        <v>1952</v>
      </c>
      <c r="M15750" t="s">
        <v>35333</v>
      </c>
      <c r="N15750" t="s">
        <v>53012</v>
      </c>
      <c r="O15750" s="76" t="s">
        <v>4366</v>
      </c>
      <c r="P15750" s="82">
        <v>50</v>
      </c>
      <c r="Q15750" s="82" t="s">
        <v>74672</v>
      </c>
      <c r="R15750"/>
    </row>
    <row r="15751" spans="12:18" x14ac:dyDescent="0.25">
      <c r="L15751" t="s">
        <v>1952</v>
      </c>
      <c r="M15751" t="s">
        <v>21723</v>
      </c>
      <c r="N15751" t="s">
        <v>53013</v>
      </c>
      <c r="O15751" s="76" t="s">
        <v>4366</v>
      </c>
      <c r="P15751" s="82">
        <v>42</v>
      </c>
      <c r="Q15751" s="82" t="s">
        <v>74675</v>
      </c>
      <c r="R15751"/>
    </row>
    <row r="15752" spans="12:18" x14ac:dyDescent="0.25">
      <c r="L15752" t="s">
        <v>1952</v>
      </c>
      <c r="M15752" t="s">
        <v>21725</v>
      </c>
      <c r="N15752" t="s">
        <v>53014</v>
      </c>
      <c r="O15752" s="76" t="s">
        <v>4366</v>
      </c>
      <c r="P15752" s="82">
        <v>113</v>
      </c>
      <c r="Q15752" s="82" t="s">
        <v>74680</v>
      </c>
      <c r="R15752"/>
    </row>
    <row r="15753" spans="12:18" x14ac:dyDescent="0.25">
      <c r="L15753" t="s">
        <v>1952</v>
      </c>
      <c r="M15753" t="s">
        <v>21726</v>
      </c>
      <c r="N15753" t="s">
        <v>53015</v>
      </c>
      <c r="O15753" s="76" t="s">
        <v>4356</v>
      </c>
      <c r="P15753" s="82">
        <v>530</v>
      </c>
      <c r="Q15753" s="82" t="s">
        <v>74681</v>
      </c>
      <c r="R15753"/>
    </row>
    <row r="15754" spans="12:18" x14ac:dyDescent="0.25">
      <c r="L15754" t="s">
        <v>1952</v>
      </c>
      <c r="M15754" t="s">
        <v>35339</v>
      </c>
      <c r="N15754" t="s">
        <v>53016</v>
      </c>
      <c r="O15754" s="76" t="s">
        <v>4366</v>
      </c>
      <c r="P15754" s="82">
        <v>68</v>
      </c>
      <c r="Q15754" s="82" t="s">
        <v>74700</v>
      </c>
      <c r="R15754"/>
    </row>
    <row r="15755" spans="12:18" x14ac:dyDescent="0.25">
      <c r="L15755" t="s">
        <v>1952</v>
      </c>
      <c r="M15755" t="s">
        <v>9653</v>
      </c>
      <c r="N15755" t="s">
        <v>53017</v>
      </c>
      <c r="O15755" s="76" t="s">
        <v>4374</v>
      </c>
      <c r="P15755" s="82">
        <v>4501</v>
      </c>
      <c r="Q15755" s="82" t="s">
        <v>72645</v>
      </c>
      <c r="R15755"/>
    </row>
    <row r="15756" spans="12:18" x14ac:dyDescent="0.25">
      <c r="L15756" t="s">
        <v>1952</v>
      </c>
      <c r="M15756" t="s">
        <v>20113</v>
      </c>
      <c r="N15756" t="s">
        <v>53018</v>
      </c>
      <c r="O15756" s="76" t="s">
        <v>4356</v>
      </c>
      <c r="P15756" s="82">
        <v>277</v>
      </c>
      <c r="Q15756" s="82" t="s">
        <v>74721</v>
      </c>
      <c r="R15756"/>
    </row>
    <row r="15757" spans="12:18" x14ac:dyDescent="0.25">
      <c r="L15757" t="s">
        <v>1952</v>
      </c>
      <c r="M15757" t="s">
        <v>35347</v>
      </c>
      <c r="N15757" t="s">
        <v>53019</v>
      </c>
      <c r="O15757" s="76" t="s">
        <v>4374</v>
      </c>
      <c r="P15757" s="82">
        <v>5136</v>
      </c>
      <c r="Q15757" s="82" t="s">
        <v>72645</v>
      </c>
      <c r="R15757"/>
    </row>
    <row r="15758" spans="12:18" x14ac:dyDescent="0.25">
      <c r="L15758" t="s">
        <v>1952</v>
      </c>
      <c r="M15758" t="s">
        <v>12084</v>
      </c>
      <c r="N15758" t="s">
        <v>53020</v>
      </c>
      <c r="O15758" s="76" t="s">
        <v>4356</v>
      </c>
      <c r="P15758" s="82">
        <v>842</v>
      </c>
      <c r="Q15758" s="82" t="s">
        <v>74724</v>
      </c>
      <c r="R15758"/>
    </row>
    <row r="15759" spans="12:18" x14ac:dyDescent="0.25">
      <c r="L15759" t="s">
        <v>1952</v>
      </c>
      <c r="M15759" t="s">
        <v>12104</v>
      </c>
      <c r="N15759" t="s">
        <v>53021</v>
      </c>
      <c r="O15759" s="76" t="s">
        <v>4356</v>
      </c>
      <c r="P15759" s="82">
        <v>1057</v>
      </c>
      <c r="Q15759" s="82" t="s">
        <v>74777</v>
      </c>
      <c r="R15759"/>
    </row>
    <row r="15760" spans="12:18" x14ac:dyDescent="0.25">
      <c r="L15760" t="s">
        <v>1952</v>
      </c>
      <c r="M15760" t="s">
        <v>20132</v>
      </c>
      <c r="N15760" t="s">
        <v>53022</v>
      </c>
      <c r="O15760" s="76" t="s">
        <v>4450</v>
      </c>
      <c r="P15760" s="82">
        <v>7906</v>
      </c>
      <c r="Q15760" s="82" t="s">
        <v>72645</v>
      </c>
      <c r="R15760"/>
    </row>
    <row r="15761" spans="12:18" x14ac:dyDescent="0.25">
      <c r="L15761" t="s">
        <v>1952</v>
      </c>
      <c r="M15761" t="s">
        <v>12171</v>
      </c>
      <c r="N15761" t="s">
        <v>53023</v>
      </c>
      <c r="O15761" s="76" t="s">
        <v>4374</v>
      </c>
      <c r="P15761" s="82">
        <v>6860</v>
      </c>
      <c r="Q15761" s="82" t="s">
        <v>72645</v>
      </c>
      <c r="R15761"/>
    </row>
    <row r="15762" spans="12:18" x14ac:dyDescent="0.25">
      <c r="L15762" t="s">
        <v>1952</v>
      </c>
      <c r="M15762" t="s">
        <v>20152</v>
      </c>
      <c r="N15762" t="s">
        <v>53024</v>
      </c>
      <c r="O15762" s="76" t="s">
        <v>4356</v>
      </c>
      <c r="P15762" s="82">
        <v>785</v>
      </c>
      <c r="Q15762" s="82" t="s">
        <v>74893</v>
      </c>
      <c r="R15762"/>
    </row>
    <row r="15763" spans="12:18" x14ac:dyDescent="0.25">
      <c r="L15763" t="s">
        <v>1952</v>
      </c>
      <c r="M15763" t="s">
        <v>20154</v>
      </c>
      <c r="N15763" t="s">
        <v>53025</v>
      </c>
      <c r="O15763" s="76" t="s">
        <v>4374</v>
      </c>
      <c r="P15763" s="82">
        <v>1479</v>
      </c>
      <c r="Q15763" s="82" t="s">
        <v>72645</v>
      </c>
      <c r="R15763"/>
    </row>
    <row r="15764" spans="12:18" x14ac:dyDescent="0.25">
      <c r="L15764" t="s">
        <v>1952</v>
      </c>
      <c r="M15764" t="s">
        <v>7739</v>
      </c>
      <c r="N15764" t="s">
        <v>53026</v>
      </c>
      <c r="O15764" s="76" t="s">
        <v>4356</v>
      </c>
      <c r="P15764" s="82">
        <v>584</v>
      </c>
      <c r="Q15764" s="82" t="s">
        <v>74895</v>
      </c>
      <c r="R15764"/>
    </row>
    <row r="15765" spans="12:18" x14ac:dyDescent="0.25">
      <c r="L15765" t="s">
        <v>1952</v>
      </c>
      <c r="M15765" t="s">
        <v>20155</v>
      </c>
      <c r="N15765" t="s">
        <v>53027</v>
      </c>
      <c r="O15765" s="76" t="s">
        <v>4366</v>
      </c>
      <c r="P15765" s="82">
        <v>289</v>
      </c>
      <c r="Q15765" s="82" t="s">
        <v>74897</v>
      </c>
      <c r="R15765"/>
    </row>
    <row r="15766" spans="12:18" x14ac:dyDescent="0.25">
      <c r="L15766" t="s">
        <v>1952</v>
      </c>
      <c r="M15766" t="s">
        <v>12181</v>
      </c>
      <c r="N15766" t="s">
        <v>53028</v>
      </c>
      <c r="O15766" s="76" t="s">
        <v>4356</v>
      </c>
      <c r="P15766" s="82">
        <v>1042</v>
      </c>
      <c r="Q15766" s="82" t="s">
        <v>74904</v>
      </c>
      <c r="R15766"/>
    </row>
    <row r="15767" spans="12:18" x14ac:dyDescent="0.25">
      <c r="L15767" t="s">
        <v>1952</v>
      </c>
      <c r="M15767" t="s">
        <v>12179</v>
      </c>
      <c r="N15767" t="s">
        <v>53029</v>
      </c>
      <c r="O15767" s="76" t="s">
        <v>4366</v>
      </c>
      <c r="P15767" s="82">
        <v>104</v>
      </c>
      <c r="Q15767" s="82" t="s">
        <v>74903</v>
      </c>
      <c r="R15767"/>
    </row>
    <row r="15768" spans="12:18" x14ac:dyDescent="0.25">
      <c r="L15768" t="s">
        <v>1952</v>
      </c>
      <c r="M15768" t="s">
        <v>21780</v>
      </c>
      <c r="N15768" t="s">
        <v>53030</v>
      </c>
      <c r="O15768" s="76" t="s">
        <v>4356</v>
      </c>
      <c r="P15768" s="82">
        <v>373</v>
      </c>
      <c r="Q15768" s="82" t="s">
        <v>74909</v>
      </c>
      <c r="R15768"/>
    </row>
    <row r="15769" spans="12:18" x14ac:dyDescent="0.25">
      <c r="L15769" t="s">
        <v>1952</v>
      </c>
      <c r="M15769" t="s">
        <v>9657</v>
      </c>
      <c r="N15769" t="s">
        <v>53031</v>
      </c>
      <c r="O15769" s="76" t="s">
        <v>4366</v>
      </c>
      <c r="P15769" s="82">
        <v>116</v>
      </c>
      <c r="Q15769" s="82" t="s">
        <v>74734</v>
      </c>
      <c r="R15769"/>
    </row>
    <row r="15770" spans="12:18" x14ac:dyDescent="0.25">
      <c r="L15770" t="s">
        <v>1952</v>
      </c>
      <c r="M15770" t="s">
        <v>35348</v>
      </c>
      <c r="N15770" t="s">
        <v>53032</v>
      </c>
      <c r="O15770" s="76" t="s">
        <v>4356</v>
      </c>
      <c r="P15770" s="82">
        <v>745</v>
      </c>
      <c r="Q15770" s="82" t="s">
        <v>74735</v>
      </c>
      <c r="R15770"/>
    </row>
    <row r="15771" spans="12:18" x14ac:dyDescent="0.25">
      <c r="L15771" t="s">
        <v>1952</v>
      </c>
      <c r="M15771" t="s">
        <v>20102</v>
      </c>
      <c r="N15771" t="s">
        <v>53033</v>
      </c>
      <c r="O15771" s="76" t="s">
        <v>4356</v>
      </c>
      <c r="P15771" s="82">
        <v>446</v>
      </c>
      <c r="Q15771" s="82" t="s">
        <v>74654</v>
      </c>
      <c r="R15771"/>
    </row>
    <row r="15772" spans="12:18" x14ac:dyDescent="0.25">
      <c r="L15772" t="s">
        <v>1952</v>
      </c>
      <c r="M15772" t="s">
        <v>35331</v>
      </c>
      <c r="N15772" t="s">
        <v>53034</v>
      </c>
      <c r="O15772" s="76" t="s">
        <v>4356</v>
      </c>
      <c r="P15772" s="82">
        <v>642</v>
      </c>
      <c r="Q15772" s="82" t="s">
        <v>74666</v>
      </c>
      <c r="R15772"/>
    </row>
    <row r="15773" spans="12:18" x14ac:dyDescent="0.25">
      <c r="L15773" t="s">
        <v>1952</v>
      </c>
      <c r="M15773" t="s">
        <v>35334</v>
      </c>
      <c r="N15773" t="s">
        <v>53035</v>
      </c>
      <c r="O15773" s="76" t="s">
        <v>4374</v>
      </c>
      <c r="P15773" s="82">
        <v>12317</v>
      </c>
      <c r="Q15773" s="82" t="s">
        <v>72645</v>
      </c>
      <c r="R15773"/>
    </row>
    <row r="15774" spans="12:18" x14ac:dyDescent="0.25">
      <c r="L15774" t="s">
        <v>1952</v>
      </c>
      <c r="M15774" t="s">
        <v>21729</v>
      </c>
      <c r="N15774" t="s">
        <v>53036</v>
      </c>
      <c r="O15774" s="76" t="s">
        <v>4374</v>
      </c>
      <c r="P15774" s="82">
        <v>6872</v>
      </c>
      <c r="Q15774" s="82" t="s">
        <v>74699</v>
      </c>
      <c r="R15774"/>
    </row>
    <row r="15775" spans="12:18" x14ac:dyDescent="0.25">
      <c r="L15775" t="s">
        <v>1952</v>
      </c>
      <c r="M15775" t="s">
        <v>21730</v>
      </c>
      <c r="N15775" t="s">
        <v>53037</v>
      </c>
      <c r="O15775" s="76" t="s">
        <v>4356</v>
      </c>
      <c r="P15775" s="82">
        <v>272</v>
      </c>
      <c r="Q15775" s="82" t="s">
        <v>74706</v>
      </c>
      <c r="R15775"/>
    </row>
    <row r="15776" spans="12:18" x14ac:dyDescent="0.25">
      <c r="L15776" t="s">
        <v>1952</v>
      </c>
      <c r="M15776" t="s">
        <v>21741</v>
      </c>
      <c r="N15776" t="s">
        <v>53038</v>
      </c>
      <c r="O15776" s="76" t="s">
        <v>4356</v>
      </c>
      <c r="P15776" s="82">
        <v>377</v>
      </c>
      <c r="Q15776" s="82" t="s">
        <v>74736</v>
      </c>
      <c r="R15776"/>
    </row>
    <row r="15777" spans="12:18" x14ac:dyDescent="0.25">
      <c r="L15777" t="s">
        <v>1952</v>
      </c>
      <c r="M15777" t="s">
        <v>35349</v>
      </c>
      <c r="N15777" t="s">
        <v>53039</v>
      </c>
      <c r="O15777" s="76" t="s">
        <v>4356</v>
      </c>
      <c r="P15777" s="82">
        <v>1736</v>
      </c>
      <c r="Q15777" s="82" t="s">
        <v>74737</v>
      </c>
      <c r="R15777"/>
    </row>
    <row r="15778" spans="12:18" x14ac:dyDescent="0.25">
      <c r="L15778" t="s">
        <v>1952</v>
      </c>
      <c r="M15778" t="s">
        <v>20116</v>
      </c>
      <c r="N15778" t="s">
        <v>53040</v>
      </c>
      <c r="O15778" s="76" t="s">
        <v>4366</v>
      </c>
      <c r="P15778" s="82">
        <v>143</v>
      </c>
      <c r="Q15778" s="82" t="s">
        <v>74738</v>
      </c>
      <c r="R15778"/>
    </row>
    <row r="15779" spans="12:18" x14ac:dyDescent="0.25">
      <c r="L15779" t="s">
        <v>1952</v>
      </c>
      <c r="M15779" t="s">
        <v>21747</v>
      </c>
      <c r="N15779" t="s">
        <v>53041</v>
      </c>
      <c r="O15779" s="76" t="s">
        <v>4366</v>
      </c>
      <c r="P15779" s="82">
        <v>208</v>
      </c>
      <c r="Q15779" s="82" t="s">
        <v>74772</v>
      </c>
      <c r="R15779"/>
    </row>
    <row r="15780" spans="12:18" x14ac:dyDescent="0.25">
      <c r="L15780" t="s">
        <v>1952</v>
      </c>
      <c r="M15780" t="s">
        <v>21775</v>
      </c>
      <c r="N15780" t="s">
        <v>53042</v>
      </c>
      <c r="O15780" s="76" t="s">
        <v>4356</v>
      </c>
      <c r="P15780" s="82">
        <v>541</v>
      </c>
      <c r="Q15780" s="82" t="s">
        <v>74883</v>
      </c>
      <c r="R15780"/>
    </row>
    <row r="15781" spans="12:18" x14ac:dyDescent="0.25">
      <c r="L15781" t="s">
        <v>1952</v>
      </c>
      <c r="M15781" t="s">
        <v>9658</v>
      </c>
      <c r="N15781" t="s">
        <v>53043</v>
      </c>
      <c r="O15781" s="76" t="s">
        <v>4356</v>
      </c>
      <c r="P15781" s="82">
        <v>1695</v>
      </c>
      <c r="Q15781" s="82" t="s">
        <v>74739</v>
      </c>
      <c r="R15781"/>
    </row>
    <row r="15782" spans="12:18" x14ac:dyDescent="0.25">
      <c r="L15782" t="s">
        <v>1952</v>
      </c>
      <c r="M15782" t="s">
        <v>12088</v>
      </c>
      <c r="N15782" t="s">
        <v>53044</v>
      </c>
      <c r="O15782" s="76" t="s">
        <v>4374</v>
      </c>
      <c r="P15782" s="82">
        <v>4700</v>
      </c>
      <c r="Q15782" s="82" t="s">
        <v>72645</v>
      </c>
      <c r="R15782"/>
    </row>
    <row r="15783" spans="12:18" x14ac:dyDescent="0.25">
      <c r="L15783" t="s">
        <v>1952</v>
      </c>
      <c r="M15783" t="s">
        <v>21742</v>
      </c>
      <c r="N15783" t="s">
        <v>53045</v>
      </c>
      <c r="O15783" s="76" t="s">
        <v>4356</v>
      </c>
      <c r="P15783" s="82">
        <v>307</v>
      </c>
      <c r="Q15783" s="82" t="s">
        <v>74740</v>
      </c>
      <c r="R15783"/>
    </row>
    <row r="15784" spans="12:18" x14ac:dyDescent="0.25">
      <c r="L15784" t="s">
        <v>1952</v>
      </c>
      <c r="M15784" t="s">
        <v>20117</v>
      </c>
      <c r="N15784" t="s">
        <v>53046</v>
      </c>
      <c r="O15784" s="76" t="s">
        <v>4366</v>
      </c>
      <c r="P15784" s="82">
        <v>142</v>
      </c>
      <c r="Q15784" s="82" t="s">
        <v>74741</v>
      </c>
      <c r="R15784"/>
    </row>
    <row r="15785" spans="12:18" x14ac:dyDescent="0.25">
      <c r="L15785" t="s">
        <v>1952</v>
      </c>
      <c r="M15785" t="s">
        <v>9659</v>
      </c>
      <c r="N15785" t="s">
        <v>53047</v>
      </c>
      <c r="O15785" s="76" t="s">
        <v>4356</v>
      </c>
      <c r="P15785" s="82">
        <v>1311</v>
      </c>
      <c r="Q15785" s="82" t="s">
        <v>74742</v>
      </c>
      <c r="R15785"/>
    </row>
    <row r="15786" spans="12:18" x14ac:dyDescent="0.25">
      <c r="L15786" t="s">
        <v>1952</v>
      </c>
      <c r="M15786" t="s">
        <v>12090</v>
      </c>
      <c r="N15786" t="s">
        <v>53048</v>
      </c>
      <c r="O15786" s="76" t="s">
        <v>4374</v>
      </c>
      <c r="P15786" s="82">
        <v>7605</v>
      </c>
      <c r="Q15786" s="82" t="s">
        <v>74743</v>
      </c>
      <c r="R15786"/>
    </row>
    <row r="15787" spans="12:18" x14ac:dyDescent="0.25">
      <c r="L15787" t="s">
        <v>1952</v>
      </c>
      <c r="M15787" t="s">
        <v>12091</v>
      </c>
      <c r="N15787" t="s">
        <v>53049</v>
      </c>
      <c r="O15787" s="76" t="s">
        <v>4356</v>
      </c>
      <c r="P15787" s="82">
        <v>382</v>
      </c>
      <c r="Q15787" s="82" t="s">
        <v>74744</v>
      </c>
      <c r="R15787"/>
    </row>
    <row r="15788" spans="12:18" x14ac:dyDescent="0.25">
      <c r="L15788" t="s">
        <v>1952</v>
      </c>
      <c r="M15788" t="s">
        <v>21743</v>
      </c>
      <c r="N15788" t="s">
        <v>53050</v>
      </c>
      <c r="O15788" s="76" t="s">
        <v>4356</v>
      </c>
      <c r="P15788" s="82">
        <v>1804</v>
      </c>
      <c r="Q15788" s="82" t="s">
        <v>74745</v>
      </c>
      <c r="R15788"/>
    </row>
    <row r="15789" spans="12:18" x14ac:dyDescent="0.25">
      <c r="L15789" t="s">
        <v>1952</v>
      </c>
      <c r="M15789" t="s">
        <v>20118</v>
      </c>
      <c r="N15789" t="s">
        <v>53051</v>
      </c>
      <c r="O15789" s="76" t="s">
        <v>4356</v>
      </c>
      <c r="P15789" s="82">
        <v>578</v>
      </c>
      <c r="Q15789" s="82" t="s">
        <v>74746</v>
      </c>
      <c r="R15789"/>
    </row>
    <row r="15790" spans="12:18" x14ac:dyDescent="0.25">
      <c r="L15790" t="s">
        <v>1952</v>
      </c>
      <c r="M15790" t="s">
        <v>20119</v>
      </c>
      <c r="N15790" t="s">
        <v>53052</v>
      </c>
      <c r="O15790" s="76" t="s">
        <v>4356</v>
      </c>
      <c r="P15790" s="82">
        <v>337</v>
      </c>
      <c r="Q15790" s="82" t="s">
        <v>74747</v>
      </c>
      <c r="R15790"/>
    </row>
    <row r="15791" spans="12:18" x14ac:dyDescent="0.25">
      <c r="L15791" t="s">
        <v>1952</v>
      </c>
      <c r="M15791" t="s">
        <v>21744</v>
      </c>
      <c r="N15791" t="s">
        <v>53053</v>
      </c>
      <c r="O15791" s="76" t="s">
        <v>4356</v>
      </c>
      <c r="P15791" s="82">
        <v>578</v>
      </c>
      <c r="Q15791" s="82" t="s">
        <v>74748</v>
      </c>
      <c r="R15791"/>
    </row>
    <row r="15792" spans="12:18" x14ac:dyDescent="0.25">
      <c r="L15792" t="s">
        <v>1952</v>
      </c>
      <c r="M15792" t="s">
        <v>9660</v>
      </c>
      <c r="N15792" t="s">
        <v>53054</v>
      </c>
      <c r="O15792" s="76" t="s">
        <v>4356</v>
      </c>
      <c r="P15792" s="82">
        <v>710</v>
      </c>
      <c r="Q15792" s="82" t="s">
        <v>74749</v>
      </c>
      <c r="R15792"/>
    </row>
    <row r="15793" spans="12:18" x14ac:dyDescent="0.25">
      <c r="L15793" t="s">
        <v>1952</v>
      </c>
      <c r="M15793" t="s">
        <v>12092</v>
      </c>
      <c r="N15793" t="s">
        <v>53055</v>
      </c>
      <c r="O15793" s="76" t="s">
        <v>4356</v>
      </c>
      <c r="P15793" s="82">
        <v>1390</v>
      </c>
      <c r="Q15793" s="82" t="s">
        <v>74750</v>
      </c>
      <c r="R15793"/>
    </row>
    <row r="15794" spans="12:18" x14ac:dyDescent="0.25">
      <c r="L15794" t="s">
        <v>1952</v>
      </c>
      <c r="M15794" t="s">
        <v>20120</v>
      </c>
      <c r="N15794" t="s">
        <v>53056</v>
      </c>
      <c r="O15794" s="76" t="s">
        <v>4356</v>
      </c>
      <c r="P15794" s="82">
        <v>503</v>
      </c>
      <c r="Q15794" s="82" t="s">
        <v>74751</v>
      </c>
      <c r="R15794"/>
    </row>
    <row r="15795" spans="12:18" x14ac:dyDescent="0.25">
      <c r="L15795" t="s">
        <v>1952</v>
      </c>
      <c r="M15795" t="s">
        <v>9661</v>
      </c>
      <c r="N15795" t="s">
        <v>53057</v>
      </c>
      <c r="O15795" s="76" t="s">
        <v>4356</v>
      </c>
      <c r="P15795" s="82">
        <v>735</v>
      </c>
      <c r="Q15795" s="82" t="s">
        <v>74752</v>
      </c>
      <c r="R15795"/>
    </row>
    <row r="15796" spans="12:18" x14ac:dyDescent="0.25">
      <c r="L15796" t="s">
        <v>1952</v>
      </c>
      <c r="M15796" t="s">
        <v>9662</v>
      </c>
      <c r="N15796" t="s">
        <v>53058</v>
      </c>
      <c r="O15796" s="76" t="s">
        <v>4356</v>
      </c>
      <c r="P15796" s="82">
        <v>805</v>
      </c>
      <c r="Q15796" s="82" t="s">
        <v>74753</v>
      </c>
      <c r="R15796"/>
    </row>
    <row r="15797" spans="12:18" x14ac:dyDescent="0.25">
      <c r="L15797" t="s">
        <v>1952</v>
      </c>
      <c r="M15797" t="s">
        <v>21745</v>
      </c>
      <c r="N15797" t="s">
        <v>53059</v>
      </c>
      <c r="O15797" s="76" t="s">
        <v>4356</v>
      </c>
      <c r="P15797" s="82">
        <v>666</v>
      </c>
      <c r="Q15797" s="82" t="s">
        <v>74754</v>
      </c>
      <c r="R15797"/>
    </row>
    <row r="15798" spans="12:18" x14ac:dyDescent="0.25">
      <c r="L15798" t="s">
        <v>1952</v>
      </c>
      <c r="M15798" t="s">
        <v>35350</v>
      </c>
      <c r="N15798" t="s">
        <v>53060</v>
      </c>
      <c r="O15798" s="76" t="s">
        <v>4356</v>
      </c>
      <c r="P15798" s="82">
        <v>1292</v>
      </c>
      <c r="Q15798" s="82" t="s">
        <v>74755</v>
      </c>
      <c r="R15798"/>
    </row>
    <row r="15799" spans="12:18" x14ac:dyDescent="0.25">
      <c r="L15799" t="s">
        <v>1952</v>
      </c>
      <c r="M15799" t="s">
        <v>20121</v>
      </c>
      <c r="N15799" t="s">
        <v>53061</v>
      </c>
      <c r="O15799" s="76" t="s">
        <v>4366</v>
      </c>
      <c r="P15799" s="82">
        <v>416</v>
      </c>
      <c r="Q15799" s="82" t="s">
        <v>74756</v>
      </c>
      <c r="R15799"/>
    </row>
    <row r="15800" spans="12:18" x14ac:dyDescent="0.25">
      <c r="L15800" t="s">
        <v>1952</v>
      </c>
      <c r="M15800" t="s">
        <v>11713</v>
      </c>
      <c r="N15800" t="s">
        <v>53062</v>
      </c>
      <c r="O15800" s="76" t="s">
        <v>4356</v>
      </c>
      <c r="P15800" s="82">
        <v>560</v>
      </c>
      <c r="Q15800" s="82" t="s">
        <v>74757</v>
      </c>
      <c r="R15800"/>
    </row>
    <row r="15801" spans="12:18" x14ac:dyDescent="0.25">
      <c r="L15801" t="s">
        <v>1952</v>
      </c>
      <c r="M15801" t="s">
        <v>20122</v>
      </c>
      <c r="N15801" t="s">
        <v>53063</v>
      </c>
      <c r="O15801" s="76" t="s">
        <v>4366</v>
      </c>
      <c r="P15801" s="82">
        <v>320</v>
      </c>
      <c r="Q15801" s="82" t="s">
        <v>74758</v>
      </c>
      <c r="R15801"/>
    </row>
    <row r="15802" spans="12:18" x14ac:dyDescent="0.25">
      <c r="L15802" t="s">
        <v>1952</v>
      </c>
      <c r="M15802" t="s">
        <v>21746</v>
      </c>
      <c r="N15802" t="s">
        <v>53064</v>
      </c>
      <c r="O15802" s="76" t="s">
        <v>4356</v>
      </c>
      <c r="P15802" s="82">
        <v>453</v>
      </c>
      <c r="Q15802" s="82" t="s">
        <v>74759</v>
      </c>
      <c r="R15802"/>
    </row>
    <row r="15803" spans="12:18" x14ac:dyDescent="0.25">
      <c r="L15803" t="s">
        <v>1952</v>
      </c>
      <c r="M15803" t="s">
        <v>20123</v>
      </c>
      <c r="N15803" t="s">
        <v>53065</v>
      </c>
      <c r="O15803" s="76" t="s">
        <v>4356</v>
      </c>
      <c r="P15803" s="82">
        <v>1049</v>
      </c>
      <c r="Q15803" s="82" t="s">
        <v>74760</v>
      </c>
      <c r="R15803"/>
    </row>
    <row r="15804" spans="12:18" x14ac:dyDescent="0.25">
      <c r="L15804" t="s">
        <v>1952</v>
      </c>
      <c r="M15804" t="s">
        <v>35351</v>
      </c>
      <c r="N15804" t="s">
        <v>53066</v>
      </c>
      <c r="O15804" s="76" t="s">
        <v>4366</v>
      </c>
      <c r="P15804" s="82">
        <v>67</v>
      </c>
      <c r="Q15804" s="82" t="s">
        <v>74761</v>
      </c>
      <c r="R15804"/>
    </row>
    <row r="15805" spans="12:18" x14ac:dyDescent="0.25">
      <c r="L15805" t="s">
        <v>1952</v>
      </c>
      <c r="M15805" t="s">
        <v>20124</v>
      </c>
      <c r="N15805" t="s">
        <v>53067</v>
      </c>
      <c r="O15805" s="76" t="s">
        <v>4374</v>
      </c>
      <c r="P15805" s="82">
        <v>15641</v>
      </c>
      <c r="Q15805" s="82" t="s">
        <v>74762</v>
      </c>
      <c r="R15805"/>
    </row>
    <row r="15806" spans="12:18" x14ac:dyDescent="0.25">
      <c r="L15806" t="s">
        <v>1952</v>
      </c>
      <c r="M15806" t="s">
        <v>35352</v>
      </c>
      <c r="N15806" t="s">
        <v>53068</v>
      </c>
      <c r="O15806" s="76" t="s">
        <v>4356</v>
      </c>
      <c r="P15806" s="82">
        <v>492</v>
      </c>
      <c r="Q15806" s="82" t="s">
        <v>74763</v>
      </c>
      <c r="R15806"/>
    </row>
    <row r="15807" spans="12:18" x14ac:dyDescent="0.25">
      <c r="L15807" t="s">
        <v>1952</v>
      </c>
      <c r="M15807" t="s">
        <v>20125</v>
      </c>
      <c r="N15807" t="s">
        <v>53069</v>
      </c>
      <c r="O15807" s="76" t="s">
        <v>4374</v>
      </c>
      <c r="P15807" s="82">
        <v>5302</v>
      </c>
      <c r="Q15807" s="82" t="s">
        <v>72645</v>
      </c>
      <c r="R15807"/>
    </row>
    <row r="15808" spans="12:18" x14ac:dyDescent="0.25">
      <c r="L15808" t="s">
        <v>1952</v>
      </c>
      <c r="M15808" t="s">
        <v>12093</v>
      </c>
      <c r="N15808" t="s">
        <v>53070</v>
      </c>
      <c r="O15808" s="76" t="s">
        <v>4356</v>
      </c>
      <c r="P15808" s="82">
        <v>1381</v>
      </c>
      <c r="Q15808" s="82" t="s">
        <v>74764</v>
      </c>
      <c r="R15808"/>
    </row>
    <row r="15809" spans="12:18" x14ac:dyDescent="0.25">
      <c r="L15809" t="s">
        <v>1952</v>
      </c>
      <c r="M15809" t="s">
        <v>20126</v>
      </c>
      <c r="N15809" t="s">
        <v>53071</v>
      </c>
      <c r="O15809" s="76" t="s">
        <v>4366</v>
      </c>
      <c r="P15809" s="82">
        <v>407</v>
      </c>
      <c r="Q15809" s="82" t="s">
        <v>74765</v>
      </c>
      <c r="R15809"/>
    </row>
    <row r="15810" spans="12:18" x14ac:dyDescent="0.25">
      <c r="L15810" t="s">
        <v>1952</v>
      </c>
      <c r="M15810" t="s">
        <v>35353</v>
      </c>
      <c r="N15810" t="s">
        <v>53072</v>
      </c>
      <c r="O15810" s="76" t="s">
        <v>4356</v>
      </c>
      <c r="P15810" s="82">
        <v>521</v>
      </c>
      <c r="Q15810" s="82" t="s">
        <v>74766</v>
      </c>
      <c r="R15810"/>
    </row>
    <row r="15811" spans="12:18" x14ac:dyDescent="0.25">
      <c r="L15811" t="s">
        <v>1952</v>
      </c>
      <c r="M15811" t="s">
        <v>12095</v>
      </c>
      <c r="N15811" t="s">
        <v>53073</v>
      </c>
      <c r="O15811" s="76" t="s">
        <v>4356</v>
      </c>
      <c r="P15811" s="82">
        <v>480</v>
      </c>
      <c r="Q15811" s="82" t="s">
        <v>74767</v>
      </c>
      <c r="R15811"/>
    </row>
    <row r="15812" spans="12:18" x14ac:dyDescent="0.25">
      <c r="L15812" t="s">
        <v>1952</v>
      </c>
      <c r="M15812" t="s">
        <v>9663</v>
      </c>
      <c r="N15812" t="s">
        <v>53074</v>
      </c>
      <c r="O15812" s="76" t="s">
        <v>4356</v>
      </c>
      <c r="P15812" s="82">
        <v>457</v>
      </c>
      <c r="Q15812" s="82" t="s">
        <v>74768</v>
      </c>
      <c r="R15812"/>
    </row>
    <row r="15813" spans="12:18" x14ac:dyDescent="0.25">
      <c r="L15813" t="s">
        <v>1952</v>
      </c>
      <c r="M15813" t="s">
        <v>12097</v>
      </c>
      <c r="N15813" t="s">
        <v>53075</v>
      </c>
      <c r="O15813" s="76" t="s">
        <v>4356</v>
      </c>
      <c r="P15813" s="82">
        <v>993</v>
      </c>
      <c r="Q15813" s="82" t="s">
        <v>74769</v>
      </c>
      <c r="R15813"/>
    </row>
    <row r="15814" spans="12:18" x14ac:dyDescent="0.25">
      <c r="L15814" t="s">
        <v>1952</v>
      </c>
      <c r="M15814" t="s">
        <v>12099</v>
      </c>
      <c r="N15814" t="s">
        <v>53076</v>
      </c>
      <c r="O15814" s="76" t="s">
        <v>4356</v>
      </c>
      <c r="P15814" s="82">
        <v>1366</v>
      </c>
      <c r="Q15814" s="82" t="s">
        <v>74770</v>
      </c>
      <c r="R15814"/>
    </row>
    <row r="15815" spans="12:18" x14ac:dyDescent="0.25">
      <c r="L15815" t="s">
        <v>1952</v>
      </c>
      <c r="M15815" t="s">
        <v>12101</v>
      </c>
      <c r="N15815" t="s">
        <v>53077</v>
      </c>
      <c r="O15815" s="76" t="s">
        <v>4356</v>
      </c>
      <c r="P15815" s="82">
        <v>802</v>
      </c>
      <c r="Q15815" s="82" t="s">
        <v>74771</v>
      </c>
      <c r="R15815"/>
    </row>
    <row r="15816" spans="12:18" x14ac:dyDescent="0.25">
      <c r="L15816" t="s">
        <v>1952</v>
      </c>
      <c r="M15816" t="s">
        <v>12103</v>
      </c>
      <c r="N15816" t="s">
        <v>53078</v>
      </c>
      <c r="O15816" s="76" t="s">
        <v>4356</v>
      </c>
      <c r="P15816" s="82">
        <v>1588</v>
      </c>
      <c r="Q15816" s="82" t="s">
        <v>74773</v>
      </c>
      <c r="R15816"/>
    </row>
    <row r="15817" spans="12:18" x14ac:dyDescent="0.25">
      <c r="L15817" t="s">
        <v>1952</v>
      </c>
      <c r="M15817" t="s">
        <v>20127</v>
      </c>
      <c r="N15817" t="s">
        <v>53079</v>
      </c>
      <c r="O15817" s="76" t="s">
        <v>4366</v>
      </c>
      <c r="P15817" s="82">
        <v>197</v>
      </c>
      <c r="Q15817" s="82" t="s">
        <v>74774</v>
      </c>
      <c r="R15817"/>
    </row>
    <row r="15818" spans="12:18" x14ac:dyDescent="0.25">
      <c r="L15818" t="s">
        <v>1952</v>
      </c>
      <c r="M15818" t="s">
        <v>35354</v>
      </c>
      <c r="N15818" t="s">
        <v>53080</v>
      </c>
      <c r="O15818" s="76" t="s">
        <v>4356</v>
      </c>
      <c r="P15818" s="82">
        <v>566</v>
      </c>
      <c r="Q15818" s="82" t="s">
        <v>74775</v>
      </c>
      <c r="R15818"/>
    </row>
    <row r="15819" spans="12:18" x14ac:dyDescent="0.25">
      <c r="L15819" t="s">
        <v>1952</v>
      </c>
      <c r="M15819" t="s">
        <v>35355</v>
      </c>
      <c r="N15819" t="s">
        <v>53081</v>
      </c>
      <c r="O15819" s="76" t="s">
        <v>4356</v>
      </c>
      <c r="P15819" s="82">
        <v>1158</v>
      </c>
      <c r="Q15819" s="82" t="s">
        <v>74776</v>
      </c>
      <c r="R15819"/>
    </row>
    <row r="15820" spans="12:18" x14ac:dyDescent="0.25">
      <c r="L15820" t="s">
        <v>1952</v>
      </c>
      <c r="M15820" t="s">
        <v>21748</v>
      </c>
      <c r="N15820" t="s">
        <v>53082</v>
      </c>
      <c r="O15820" s="76" t="s">
        <v>4366</v>
      </c>
      <c r="P15820" s="82">
        <v>78</v>
      </c>
      <c r="Q15820" s="82" t="s">
        <v>74778</v>
      </c>
      <c r="R15820"/>
    </row>
    <row r="15821" spans="12:18" x14ac:dyDescent="0.25">
      <c r="L15821" t="s">
        <v>1952</v>
      </c>
      <c r="M15821" t="s">
        <v>21749</v>
      </c>
      <c r="N15821" t="s">
        <v>53083</v>
      </c>
      <c r="O15821" s="76" t="s">
        <v>4356</v>
      </c>
      <c r="P15821" s="82">
        <v>2929</v>
      </c>
      <c r="Q15821" s="82" t="s">
        <v>74779</v>
      </c>
      <c r="R15821"/>
    </row>
    <row r="15822" spans="12:18" x14ac:dyDescent="0.25">
      <c r="L15822" t="s">
        <v>1952</v>
      </c>
      <c r="M15822" t="s">
        <v>9664</v>
      </c>
      <c r="N15822" t="s">
        <v>53084</v>
      </c>
      <c r="O15822" s="76" t="s">
        <v>4356</v>
      </c>
      <c r="P15822" s="82">
        <v>609</v>
      </c>
      <c r="Q15822" s="82" t="s">
        <v>74780</v>
      </c>
      <c r="R15822"/>
    </row>
    <row r="15823" spans="12:18" x14ac:dyDescent="0.25">
      <c r="L15823" t="s">
        <v>1952</v>
      </c>
      <c r="M15823" t="s">
        <v>12106</v>
      </c>
      <c r="N15823" t="s">
        <v>53085</v>
      </c>
      <c r="O15823" s="76" t="s">
        <v>4356</v>
      </c>
      <c r="P15823" s="82">
        <v>354</v>
      </c>
      <c r="Q15823" s="82" t="s">
        <v>74781</v>
      </c>
      <c r="R15823"/>
    </row>
    <row r="15824" spans="12:18" x14ac:dyDescent="0.25">
      <c r="L15824" t="s">
        <v>1952</v>
      </c>
      <c r="M15824" t="s">
        <v>12108</v>
      </c>
      <c r="N15824" t="s">
        <v>53086</v>
      </c>
      <c r="O15824" s="76" t="s">
        <v>4356</v>
      </c>
      <c r="P15824" s="82">
        <v>3765</v>
      </c>
      <c r="Q15824" s="82" t="s">
        <v>74782</v>
      </c>
      <c r="R15824"/>
    </row>
    <row r="15825" spans="12:18" x14ac:dyDescent="0.25">
      <c r="L15825" t="s">
        <v>1952</v>
      </c>
      <c r="M15825" t="s">
        <v>12109</v>
      </c>
      <c r="N15825" t="s">
        <v>53087</v>
      </c>
      <c r="O15825" s="76" t="s">
        <v>4356</v>
      </c>
      <c r="P15825" s="82">
        <v>1512</v>
      </c>
      <c r="Q15825" s="82" t="s">
        <v>74783</v>
      </c>
      <c r="R15825"/>
    </row>
    <row r="15826" spans="12:18" x14ac:dyDescent="0.25">
      <c r="L15826" t="s">
        <v>1952</v>
      </c>
      <c r="M15826" t="s">
        <v>20128</v>
      </c>
      <c r="N15826" t="s">
        <v>53088</v>
      </c>
      <c r="O15826" s="76" t="s">
        <v>4356</v>
      </c>
      <c r="P15826" s="82">
        <v>2114</v>
      </c>
      <c r="Q15826" s="82" t="s">
        <v>74784</v>
      </c>
      <c r="R15826"/>
    </row>
    <row r="15827" spans="12:18" x14ac:dyDescent="0.25">
      <c r="L15827" t="s">
        <v>1952</v>
      </c>
      <c r="M15827" t="s">
        <v>21750</v>
      </c>
      <c r="N15827" t="s">
        <v>53089</v>
      </c>
      <c r="O15827" s="76" t="s">
        <v>4356</v>
      </c>
      <c r="P15827" s="82">
        <v>284</v>
      </c>
      <c r="Q15827" s="82" t="s">
        <v>74785</v>
      </c>
      <c r="R15827"/>
    </row>
    <row r="15828" spans="12:18" x14ac:dyDescent="0.25">
      <c r="L15828" t="s">
        <v>1952</v>
      </c>
      <c r="M15828" t="s">
        <v>20129</v>
      </c>
      <c r="N15828" t="s">
        <v>53090</v>
      </c>
      <c r="O15828" s="76" t="s">
        <v>4356</v>
      </c>
      <c r="P15828" s="82">
        <v>1039</v>
      </c>
      <c r="Q15828" s="82" t="s">
        <v>74786</v>
      </c>
      <c r="R15828"/>
    </row>
    <row r="15829" spans="12:18" x14ac:dyDescent="0.25">
      <c r="L15829" t="s">
        <v>1952</v>
      </c>
      <c r="M15829" t="s">
        <v>21751</v>
      </c>
      <c r="N15829" t="s">
        <v>53091</v>
      </c>
      <c r="O15829" s="76" t="s">
        <v>4366</v>
      </c>
      <c r="P15829" s="82">
        <v>359</v>
      </c>
      <c r="Q15829" s="82" t="s">
        <v>74787</v>
      </c>
      <c r="R15829"/>
    </row>
    <row r="15830" spans="12:18" x14ac:dyDescent="0.25">
      <c r="L15830" t="s">
        <v>1952</v>
      </c>
      <c r="M15830" t="s">
        <v>12111</v>
      </c>
      <c r="N15830" t="s">
        <v>53092</v>
      </c>
      <c r="O15830" s="76" t="s">
        <v>4356</v>
      </c>
      <c r="P15830" s="82">
        <v>1097</v>
      </c>
      <c r="Q15830" s="82" t="s">
        <v>74788</v>
      </c>
      <c r="R15830"/>
    </row>
    <row r="15831" spans="12:18" x14ac:dyDescent="0.25">
      <c r="L15831" t="s">
        <v>1952</v>
      </c>
      <c r="M15831" t="s">
        <v>21752</v>
      </c>
      <c r="N15831" t="s">
        <v>53093</v>
      </c>
      <c r="O15831" s="76" t="s">
        <v>4356</v>
      </c>
      <c r="P15831" s="82">
        <v>1239</v>
      </c>
      <c r="Q15831" s="82" t="s">
        <v>74789</v>
      </c>
      <c r="R15831"/>
    </row>
    <row r="15832" spans="12:18" x14ac:dyDescent="0.25">
      <c r="L15832" t="s">
        <v>1952</v>
      </c>
      <c r="M15832" t="s">
        <v>12113</v>
      </c>
      <c r="N15832" t="s">
        <v>53094</v>
      </c>
      <c r="O15832" s="76" t="s">
        <v>4356</v>
      </c>
      <c r="P15832" s="82">
        <v>2123</v>
      </c>
      <c r="Q15832" s="82" t="s">
        <v>74790</v>
      </c>
      <c r="R15832"/>
    </row>
    <row r="15833" spans="12:18" x14ac:dyDescent="0.25">
      <c r="L15833" t="s">
        <v>1952</v>
      </c>
      <c r="M15833" t="s">
        <v>12115</v>
      </c>
      <c r="N15833" t="s">
        <v>53095</v>
      </c>
      <c r="O15833" s="76" t="s">
        <v>4356</v>
      </c>
      <c r="P15833" s="82">
        <v>2471</v>
      </c>
      <c r="Q15833" s="82" t="s">
        <v>74791</v>
      </c>
      <c r="R15833"/>
    </row>
    <row r="15834" spans="12:18" x14ac:dyDescent="0.25">
      <c r="L15834" t="s">
        <v>1952</v>
      </c>
      <c r="M15834" t="s">
        <v>20130</v>
      </c>
      <c r="N15834" t="s">
        <v>53096</v>
      </c>
      <c r="O15834" s="76" t="s">
        <v>4356</v>
      </c>
      <c r="P15834" s="82">
        <v>803</v>
      </c>
      <c r="Q15834" s="82" t="s">
        <v>74792</v>
      </c>
      <c r="R15834"/>
    </row>
    <row r="15835" spans="12:18" x14ac:dyDescent="0.25">
      <c r="L15835" t="s">
        <v>1952</v>
      </c>
      <c r="M15835" t="s">
        <v>20131</v>
      </c>
      <c r="N15835" t="s">
        <v>53097</v>
      </c>
      <c r="O15835" s="76" t="s">
        <v>4356</v>
      </c>
      <c r="P15835" s="82">
        <v>847</v>
      </c>
      <c r="Q15835" s="82" t="s">
        <v>74793</v>
      </c>
      <c r="R15835"/>
    </row>
    <row r="15836" spans="12:18" x14ac:dyDescent="0.25">
      <c r="L15836" t="s">
        <v>1952</v>
      </c>
      <c r="M15836" t="s">
        <v>9665</v>
      </c>
      <c r="N15836" t="s">
        <v>53098</v>
      </c>
      <c r="O15836" s="76" t="s">
        <v>4356</v>
      </c>
      <c r="P15836" s="82">
        <v>1031</v>
      </c>
      <c r="Q15836" s="82" t="s">
        <v>74794</v>
      </c>
      <c r="R15836"/>
    </row>
    <row r="15837" spans="12:18" x14ac:dyDescent="0.25">
      <c r="L15837" t="s">
        <v>1952</v>
      </c>
      <c r="M15837" t="s">
        <v>9666</v>
      </c>
      <c r="N15837" t="s">
        <v>53099</v>
      </c>
      <c r="O15837" s="76" t="s">
        <v>4356</v>
      </c>
      <c r="P15837" s="82">
        <v>1525</v>
      </c>
      <c r="Q15837" s="82" t="s">
        <v>74795</v>
      </c>
      <c r="R15837"/>
    </row>
    <row r="15838" spans="12:18" x14ac:dyDescent="0.25">
      <c r="L15838" t="s">
        <v>1952</v>
      </c>
      <c r="M15838" t="s">
        <v>35356</v>
      </c>
      <c r="N15838" t="s">
        <v>53100</v>
      </c>
      <c r="O15838" s="76" t="s">
        <v>4356</v>
      </c>
      <c r="P15838" s="82">
        <v>3143</v>
      </c>
      <c r="Q15838" s="82" t="s">
        <v>74796</v>
      </c>
      <c r="R15838"/>
    </row>
    <row r="15839" spans="12:18" x14ac:dyDescent="0.25">
      <c r="L15839" t="s">
        <v>1952</v>
      </c>
      <c r="M15839" t="s">
        <v>21753</v>
      </c>
      <c r="N15839" t="s">
        <v>53101</v>
      </c>
      <c r="O15839" s="76" t="s">
        <v>4374</v>
      </c>
      <c r="P15839" s="82">
        <v>10774</v>
      </c>
      <c r="Q15839" s="82" t="s">
        <v>74797</v>
      </c>
      <c r="R15839"/>
    </row>
    <row r="15840" spans="12:18" x14ac:dyDescent="0.25">
      <c r="L15840" t="s">
        <v>1952</v>
      </c>
      <c r="M15840" t="s">
        <v>12117</v>
      </c>
      <c r="N15840" t="s">
        <v>53102</v>
      </c>
      <c r="O15840" s="76" t="s">
        <v>4356</v>
      </c>
      <c r="P15840" s="82">
        <v>663</v>
      </c>
      <c r="Q15840" s="82" t="s">
        <v>74798</v>
      </c>
      <c r="R15840"/>
    </row>
    <row r="15841" spans="12:18" x14ac:dyDescent="0.25">
      <c r="L15841" t="s">
        <v>1952</v>
      </c>
      <c r="M15841" t="s">
        <v>9667</v>
      </c>
      <c r="N15841" t="s">
        <v>53103</v>
      </c>
      <c r="O15841" s="76" t="s">
        <v>4374</v>
      </c>
      <c r="P15841" s="82">
        <v>15184</v>
      </c>
      <c r="Q15841" s="82" t="s">
        <v>72645</v>
      </c>
      <c r="R15841"/>
    </row>
    <row r="15842" spans="12:18" x14ac:dyDescent="0.25">
      <c r="L15842" t="s">
        <v>1952</v>
      </c>
      <c r="M15842" t="s">
        <v>20133</v>
      </c>
      <c r="N15842" t="s">
        <v>53104</v>
      </c>
      <c r="O15842" s="76" t="s">
        <v>4374</v>
      </c>
      <c r="P15842" s="82">
        <v>34366</v>
      </c>
      <c r="Q15842" s="82" t="s">
        <v>72645</v>
      </c>
      <c r="R15842"/>
    </row>
    <row r="15843" spans="12:18" x14ac:dyDescent="0.25">
      <c r="L15843" t="s">
        <v>1952</v>
      </c>
      <c r="M15843" t="s">
        <v>11543</v>
      </c>
      <c r="N15843" t="s">
        <v>53105</v>
      </c>
      <c r="O15843" s="76" t="s">
        <v>4366</v>
      </c>
      <c r="P15843" s="82">
        <v>254</v>
      </c>
      <c r="Q15843" s="82" t="s">
        <v>74799</v>
      </c>
      <c r="R15843"/>
    </row>
    <row r="15844" spans="12:18" x14ac:dyDescent="0.25">
      <c r="L15844" t="s">
        <v>1952</v>
      </c>
      <c r="M15844" t="s">
        <v>21754</v>
      </c>
      <c r="N15844" t="s">
        <v>53106</v>
      </c>
      <c r="O15844" s="76" t="s">
        <v>4374</v>
      </c>
      <c r="P15844" s="82">
        <v>9697</v>
      </c>
      <c r="Q15844" s="82" t="s">
        <v>72645</v>
      </c>
      <c r="R15844"/>
    </row>
    <row r="15845" spans="12:18" x14ac:dyDescent="0.25">
      <c r="L15845" t="s">
        <v>1952</v>
      </c>
      <c r="M15845" t="s">
        <v>35357</v>
      </c>
      <c r="N15845" t="s">
        <v>53107</v>
      </c>
      <c r="O15845" s="76" t="s">
        <v>4356</v>
      </c>
      <c r="P15845" s="82">
        <v>936</v>
      </c>
      <c r="Q15845" s="82" t="s">
        <v>74800</v>
      </c>
      <c r="R15845"/>
    </row>
    <row r="15846" spans="12:18" x14ac:dyDescent="0.25">
      <c r="L15846" t="s">
        <v>1952</v>
      </c>
      <c r="M15846" t="s">
        <v>12120</v>
      </c>
      <c r="N15846" t="s">
        <v>53108</v>
      </c>
      <c r="O15846" s="76" t="s">
        <v>4356</v>
      </c>
      <c r="P15846" s="82">
        <v>447</v>
      </c>
      <c r="Q15846" s="82" t="s">
        <v>74801</v>
      </c>
      <c r="R15846"/>
    </row>
    <row r="15847" spans="12:18" x14ac:dyDescent="0.25">
      <c r="L15847" t="s">
        <v>1952</v>
      </c>
      <c r="M15847" t="s">
        <v>12122</v>
      </c>
      <c r="N15847" t="s">
        <v>53109</v>
      </c>
      <c r="O15847" s="76" t="s">
        <v>4356</v>
      </c>
      <c r="P15847" s="82">
        <v>1444</v>
      </c>
      <c r="Q15847" s="82" t="s">
        <v>74802</v>
      </c>
      <c r="R15847"/>
    </row>
    <row r="15848" spans="12:18" x14ac:dyDescent="0.25">
      <c r="L15848" t="s">
        <v>1952</v>
      </c>
      <c r="M15848" t="s">
        <v>20134</v>
      </c>
      <c r="N15848" t="s">
        <v>53110</v>
      </c>
      <c r="O15848" s="76" t="s">
        <v>4366</v>
      </c>
      <c r="P15848" s="82">
        <v>200</v>
      </c>
      <c r="Q15848" s="82" t="s">
        <v>74803</v>
      </c>
      <c r="R15848"/>
    </row>
    <row r="15849" spans="12:18" x14ac:dyDescent="0.25">
      <c r="L15849" t="s">
        <v>1952</v>
      </c>
      <c r="M15849" t="s">
        <v>20135</v>
      </c>
      <c r="N15849" t="s">
        <v>53111</v>
      </c>
      <c r="O15849" s="76" t="s">
        <v>4356</v>
      </c>
      <c r="P15849" s="82">
        <v>941</v>
      </c>
      <c r="Q15849" s="82" t="s">
        <v>74804</v>
      </c>
      <c r="R15849"/>
    </row>
    <row r="15850" spans="12:18" x14ac:dyDescent="0.25">
      <c r="L15850" t="s">
        <v>1952</v>
      </c>
      <c r="M15850" t="s">
        <v>35373</v>
      </c>
      <c r="N15850" t="s">
        <v>53112</v>
      </c>
      <c r="O15850" s="76" t="s">
        <v>4356</v>
      </c>
      <c r="P15850" s="82">
        <v>544</v>
      </c>
      <c r="Q15850" s="82" t="s">
        <v>74884</v>
      </c>
      <c r="R15850"/>
    </row>
    <row r="15851" spans="12:18" x14ac:dyDescent="0.25">
      <c r="L15851" t="s">
        <v>1952</v>
      </c>
      <c r="M15851" t="s">
        <v>35374</v>
      </c>
      <c r="N15851" t="s">
        <v>53113</v>
      </c>
      <c r="O15851" s="76" t="s">
        <v>4356</v>
      </c>
      <c r="P15851" s="82">
        <v>589</v>
      </c>
      <c r="Q15851" s="82" t="s">
        <v>74885</v>
      </c>
      <c r="R15851"/>
    </row>
    <row r="15852" spans="12:18" x14ac:dyDescent="0.25">
      <c r="L15852" t="s">
        <v>1952</v>
      </c>
      <c r="M15852" t="s">
        <v>12165</v>
      </c>
      <c r="N15852" t="s">
        <v>53114</v>
      </c>
      <c r="O15852" s="76" t="s">
        <v>4356</v>
      </c>
      <c r="P15852" s="82">
        <v>380</v>
      </c>
      <c r="Q15852" s="82" t="s">
        <v>74886</v>
      </c>
      <c r="R15852"/>
    </row>
    <row r="15853" spans="12:18" x14ac:dyDescent="0.25">
      <c r="L15853" t="s">
        <v>1952</v>
      </c>
      <c r="M15853" t="s">
        <v>6387</v>
      </c>
      <c r="N15853" t="s">
        <v>53115</v>
      </c>
      <c r="O15853" s="76" t="s">
        <v>4374</v>
      </c>
      <c r="P15853" s="82">
        <v>3432</v>
      </c>
      <c r="Q15853" s="82" t="s">
        <v>74887</v>
      </c>
      <c r="R15853"/>
    </row>
    <row r="15854" spans="12:18" x14ac:dyDescent="0.25">
      <c r="L15854" t="s">
        <v>1952</v>
      </c>
      <c r="M15854" t="s">
        <v>20151</v>
      </c>
      <c r="N15854" t="s">
        <v>53116</v>
      </c>
      <c r="O15854" s="76" t="s">
        <v>4356</v>
      </c>
      <c r="P15854" s="82">
        <v>647</v>
      </c>
      <c r="Q15854" s="82" t="s">
        <v>74888</v>
      </c>
      <c r="R15854"/>
    </row>
    <row r="15855" spans="12:18" x14ac:dyDescent="0.25">
      <c r="L15855" t="s">
        <v>1952</v>
      </c>
      <c r="M15855" t="s">
        <v>12167</v>
      </c>
      <c r="N15855" t="s">
        <v>53117</v>
      </c>
      <c r="O15855" s="76" t="s">
        <v>4356</v>
      </c>
      <c r="P15855" s="82">
        <v>654</v>
      </c>
      <c r="Q15855" s="82" t="s">
        <v>74889</v>
      </c>
      <c r="R15855"/>
    </row>
    <row r="15856" spans="12:18" x14ac:dyDescent="0.25">
      <c r="L15856" t="s">
        <v>1952</v>
      </c>
      <c r="M15856" t="s">
        <v>6699</v>
      </c>
      <c r="N15856" t="s">
        <v>53118</v>
      </c>
      <c r="O15856" s="76" t="s">
        <v>4374</v>
      </c>
      <c r="P15856" s="82">
        <v>7933</v>
      </c>
      <c r="Q15856" s="82" t="s">
        <v>72645</v>
      </c>
      <c r="R15856"/>
    </row>
    <row r="15857" spans="12:18" x14ac:dyDescent="0.25">
      <c r="L15857" t="s">
        <v>1952</v>
      </c>
      <c r="M15857" t="s">
        <v>35375</v>
      </c>
      <c r="N15857" t="s">
        <v>53119</v>
      </c>
      <c r="O15857" s="76" t="s">
        <v>4366</v>
      </c>
      <c r="P15857" s="82">
        <v>288</v>
      </c>
      <c r="Q15857" s="82" t="s">
        <v>74890</v>
      </c>
      <c r="R15857"/>
    </row>
    <row r="15858" spans="12:18" x14ac:dyDescent="0.25">
      <c r="L15858" t="s">
        <v>1952</v>
      </c>
      <c r="M15858" t="s">
        <v>35358</v>
      </c>
      <c r="N15858" t="s">
        <v>53120</v>
      </c>
      <c r="O15858" s="76" t="s">
        <v>4356</v>
      </c>
      <c r="P15858" s="82">
        <v>969</v>
      </c>
      <c r="Q15858" s="82" t="s">
        <v>74807</v>
      </c>
      <c r="R15858"/>
    </row>
    <row r="15859" spans="12:18" x14ac:dyDescent="0.25">
      <c r="L15859" t="s">
        <v>1952</v>
      </c>
      <c r="M15859" t="s">
        <v>21755</v>
      </c>
      <c r="N15859" t="s">
        <v>53121</v>
      </c>
      <c r="O15859" s="76" t="s">
        <v>4356</v>
      </c>
      <c r="P15859" s="82">
        <v>1946</v>
      </c>
      <c r="Q15859" s="82" t="s">
        <v>74808</v>
      </c>
      <c r="R15859"/>
    </row>
    <row r="15860" spans="12:18" x14ac:dyDescent="0.25">
      <c r="L15860" t="s">
        <v>1952</v>
      </c>
      <c r="M15860" t="s">
        <v>35359</v>
      </c>
      <c r="N15860" t="s">
        <v>53122</v>
      </c>
      <c r="O15860" s="76" t="s">
        <v>4374</v>
      </c>
      <c r="P15860" s="82">
        <v>1539</v>
      </c>
      <c r="Q15860" s="82" t="s">
        <v>72645</v>
      </c>
      <c r="R15860"/>
    </row>
    <row r="15861" spans="12:18" x14ac:dyDescent="0.25">
      <c r="L15861" t="s">
        <v>1952</v>
      </c>
      <c r="M15861" t="s">
        <v>11549</v>
      </c>
      <c r="N15861" t="s">
        <v>53123</v>
      </c>
      <c r="O15861" s="76" t="s">
        <v>4356</v>
      </c>
      <c r="P15861" s="82">
        <v>678</v>
      </c>
      <c r="Q15861" s="82" t="s">
        <v>74809</v>
      </c>
      <c r="R15861"/>
    </row>
    <row r="15862" spans="12:18" x14ac:dyDescent="0.25">
      <c r="L15862" t="s">
        <v>1952</v>
      </c>
      <c r="M15862" t="s">
        <v>9668</v>
      </c>
      <c r="N15862" t="s">
        <v>53124</v>
      </c>
      <c r="O15862" s="76" t="s">
        <v>4356</v>
      </c>
      <c r="P15862" s="82">
        <v>684</v>
      </c>
      <c r="Q15862" s="82" t="s">
        <v>74810</v>
      </c>
      <c r="R15862"/>
    </row>
    <row r="15863" spans="12:18" x14ac:dyDescent="0.25">
      <c r="L15863" t="s">
        <v>1952</v>
      </c>
      <c r="M15863" t="s">
        <v>20136</v>
      </c>
      <c r="N15863" t="s">
        <v>53125</v>
      </c>
      <c r="O15863" s="76" t="s">
        <v>4366</v>
      </c>
      <c r="P15863" s="82">
        <v>318</v>
      </c>
      <c r="Q15863" s="82" t="s">
        <v>74811</v>
      </c>
      <c r="R15863"/>
    </row>
    <row r="15864" spans="12:18" x14ac:dyDescent="0.25">
      <c r="L15864" t="s">
        <v>1952</v>
      </c>
      <c r="M15864" t="s">
        <v>12128</v>
      </c>
      <c r="N15864" t="s">
        <v>53126</v>
      </c>
      <c r="O15864" s="76" t="s">
        <v>4356</v>
      </c>
      <c r="P15864" s="82">
        <v>1527</v>
      </c>
      <c r="Q15864" s="82" t="s">
        <v>74812</v>
      </c>
      <c r="R15864"/>
    </row>
    <row r="15865" spans="12:18" x14ac:dyDescent="0.25">
      <c r="L15865" t="s">
        <v>1952</v>
      </c>
      <c r="M15865" t="s">
        <v>9669</v>
      </c>
      <c r="N15865" t="s">
        <v>53127</v>
      </c>
      <c r="O15865" s="76" t="s">
        <v>4356</v>
      </c>
      <c r="P15865" s="82">
        <v>687</v>
      </c>
      <c r="Q15865" s="82" t="s">
        <v>74813</v>
      </c>
      <c r="R15865"/>
    </row>
    <row r="15866" spans="12:18" x14ac:dyDescent="0.25">
      <c r="L15866" t="s">
        <v>1952</v>
      </c>
      <c r="M15866" t="s">
        <v>12129</v>
      </c>
      <c r="N15866" t="s">
        <v>53128</v>
      </c>
      <c r="O15866" s="76" t="s">
        <v>4374</v>
      </c>
      <c r="P15866" s="82">
        <v>1638</v>
      </c>
      <c r="Q15866" s="82" t="s">
        <v>72645</v>
      </c>
      <c r="R15866"/>
    </row>
    <row r="15867" spans="12:18" x14ac:dyDescent="0.25">
      <c r="L15867" t="s">
        <v>1952</v>
      </c>
      <c r="M15867" t="s">
        <v>9670</v>
      </c>
      <c r="N15867" t="s">
        <v>53129</v>
      </c>
      <c r="O15867" s="76" t="s">
        <v>4374</v>
      </c>
      <c r="P15867" s="82">
        <v>34967</v>
      </c>
      <c r="Q15867" s="82" t="s">
        <v>72645</v>
      </c>
      <c r="R15867"/>
    </row>
    <row r="15868" spans="12:18" x14ac:dyDescent="0.25">
      <c r="L15868" t="s">
        <v>1952</v>
      </c>
      <c r="M15868" t="s">
        <v>35360</v>
      </c>
      <c r="N15868" t="s">
        <v>53130</v>
      </c>
      <c r="O15868" s="76" t="s">
        <v>4356</v>
      </c>
      <c r="P15868" s="82">
        <v>1891</v>
      </c>
      <c r="Q15868" s="82" t="s">
        <v>74814</v>
      </c>
      <c r="R15868"/>
    </row>
    <row r="15869" spans="12:18" x14ac:dyDescent="0.25">
      <c r="L15869" t="s">
        <v>1952</v>
      </c>
      <c r="M15869" t="s">
        <v>13468</v>
      </c>
      <c r="N15869" t="s">
        <v>53131</v>
      </c>
      <c r="O15869" s="76" t="s">
        <v>4374</v>
      </c>
      <c r="P15869" s="82">
        <v>2485</v>
      </c>
      <c r="Q15869" s="82" t="s">
        <v>72645</v>
      </c>
      <c r="R15869"/>
    </row>
    <row r="15870" spans="12:18" x14ac:dyDescent="0.25">
      <c r="L15870" t="s">
        <v>1952</v>
      </c>
      <c r="M15870" t="s">
        <v>21756</v>
      </c>
      <c r="N15870" t="s">
        <v>53132</v>
      </c>
      <c r="O15870" s="76" t="s">
        <v>4356</v>
      </c>
      <c r="P15870" s="82">
        <v>917</v>
      </c>
      <c r="Q15870" s="82" t="s">
        <v>74817</v>
      </c>
      <c r="R15870"/>
    </row>
    <row r="15871" spans="12:18" x14ac:dyDescent="0.25">
      <c r="L15871" t="s">
        <v>1952</v>
      </c>
      <c r="M15871" t="s">
        <v>20138</v>
      </c>
      <c r="N15871" t="s">
        <v>53133</v>
      </c>
      <c r="O15871" s="76" t="s">
        <v>4366</v>
      </c>
      <c r="P15871" s="82">
        <v>304</v>
      </c>
      <c r="Q15871" s="82" t="s">
        <v>74818</v>
      </c>
      <c r="R15871"/>
    </row>
    <row r="15872" spans="12:18" x14ac:dyDescent="0.25">
      <c r="L15872" t="s">
        <v>1952</v>
      </c>
      <c r="M15872" t="s">
        <v>12133</v>
      </c>
      <c r="N15872" t="s">
        <v>53134</v>
      </c>
      <c r="O15872" s="76" t="s">
        <v>4356</v>
      </c>
      <c r="P15872" s="82">
        <v>1042</v>
      </c>
      <c r="Q15872" s="82" t="s">
        <v>74819</v>
      </c>
      <c r="R15872"/>
    </row>
    <row r="15873" spans="12:18" x14ac:dyDescent="0.25">
      <c r="L15873" t="s">
        <v>1952</v>
      </c>
      <c r="M15873" t="s">
        <v>21757</v>
      </c>
      <c r="N15873" t="s">
        <v>53135</v>
      </c>
      <c r="O15873" s="76" t="s">
        <v>4356</v>
      </c>
      <c r="P15873" s="82">
        <v>1251</v>
      </c>
      <c r="Q15873" s="82" t="s">
        <v>74820</v>
      </c>
      <c r="R15873"/>
    </row>
    <row r="15874" spans="12:18" x14ac:dyDescent="0.25">
      <c r="L15874" t="s">
        <v>1952</v>
      </c>
      <c r="M15874" t="s">
        <v>20139</v>
      </c>
      <c r="N15874" t="s">
        <v>53136</v>
      </c>
      <c r="O15874" s="76" t="s">
        <v>4356</v>
      </c>
      <c r="P15874" s="82">
        <v>657</v>
      </c>
      <c r="Q15874" s="82" t="s">
        <v>74821</v>
      </c>
      <c r="R15874"/>
    </row>
    <row r="15875" spans="12:18" x14ac:dyDescent="0.25">
      <c r="L15875" t="s">
        <v>1952</v>
      </c>
      <c r="M15875" t="s">
        <v>35361</v>
      </c>
      <c r="N15875" t="s">
        <v>53137</v>
      </c>
      <c r="O15875" s="76" t="s">
        <v>4366</v>
      </c>
      <c r="P15875" s="82">
        <v>417</v>
      </c>
      <c r="Q15875" s="82" t="s">
        <v>74822</v>
      </c>
      <c r="R15875"/>
    </row>
    <row r="15876" spans="12:18" x14ac:dyDescent="0.25">
      <c r="L15876" t="s">
        <v>1952</v>
      </c>
      <c r="M15876" t="s">
        <v>9671</v>
      </c>
      <c r="N15876" t="s">
        <v>53138</v>
      </c>
      <c r="O15876" s="76" t="s">
        <v>4450</v>
      </c>
      <c r="P15876" s="82">
        <v>172565</v>
      </c>
      <c r="Q15876" s="82" t="s">
        <v>72645</v>
      </c>
      <c r="R15876"/>
    </row>
    <row r="15877" spans="12:18" x14ac:dyDescent="0.25">
      <c r="L15877" t="s">
        <v>1952</v>
      </c>
      <c r="M15877" t="s">
        <v>35362</v>
      </c>
      <c r="N15877" t="s">
        <v>53139</v>
      </c>
      <c r="O15877" s="76" t="s">
        <v>4356</v>
      </c>
      <c r="P15877" s="82">
        <v>1019</v>
      </c>
      <c r="Q15877" s="82" t="s">
        <v>74823</v>
      </c>
      <c r="R15877"/>
    </row>
    <row r="15878" spans="12:18" x14ac:dyDescent="0.25">
      <c r="L15878" t="s">
        <v>1952</v>
      </c>
      <c r="M15878" t="s">
        <v>12135</v>
      </c>
      <c r="N15878" t="s">
        <v>53140</v>
      </c>
      <c r="O15878" s="76" t="s">
        <v>4356</v>
      </c>
      <c r="P15878" s="82">
        <v>646</v>
      </c>
      <c r="Q15878" s="82" t="s">
        <v>74824</v>
      </c>
      <c r="R15878"/>
    </row>
    <row r="15879" spans="12:18" x14ac:dyDescent="0.25">
      <c r="L15879" t="s">
        <v>1952</v>
      </c>
      <c r="M15879" t="s">
        <v>21758</v>
      </c>
      <c r="N15879" t="s">
        <v>53141</v>
      </c>
      <c r="O15879" s="76" t="s">
        <v>4374</v>
      </c>
      <c r="P15879" s="82">
        <v>5722</v>
      </c>
      <c r="Q15879" s="82" t="s">
        <v>72645</v>
      </c>
      <c r="R15879"/>
    </row>
    <row r="15880" spans="12:18" x14ac:dyDescent="0.25">
      <c r="L15880" t="s">
        <v>1952</v>
      </c>
      <c r="M15880" t="s">
        <v>20140</v>
      </c>
      <c r="N15880" t="s">
        <v>53142</v>
      </c>
      <c r="O15880" s="76" t="s">
        <v>4374</v>
      </c>
      <c r="P15880" s="82">
        <v>6131</v>
      </c>
      <c r="Q15880" s="82" t="s">
        <v>72645</v>
      </c>
      <c r="R15880"/>
    </row>
    <row r="15881" spans="12:18" x14ac:dyDescent="0.25">
      <c r="L15881" t="s">
        <v>1952</v>
      </c>
      <c r="M15881" t="s">
        <v>9672</v>
      </c>
      <c r="N15881" t="s">
        <v>53143</v>
      </c>
      <c r="O15881" s="76" t="s">
        <v>4356</v>
      </c>
      <c r="P15881" s="82">
        <v>2861</v>
      </c>
      <c r="Q15881" s="82" t="s">
        <v>74826</v>
      </c>
      <c r="R15881"/>
    </row>
    <row r="15882" spans="12:18" x14ac:dyDescent="0.25">
      <c r="L15882" t="s">
        <v>1952</v>
      </c>
      <c r="M15882" t="s">
        <v>21759</v>
      </c>
      <c r="N15882" t="s">
        <v>53144</v>
      </c>
      <c r="O15882" s="76" t="s">
        <v>4356</v>
      </c>
      <c r="P15882" s="82">
        <v>419</v>
      </c>
      <c r="Q15882" s="82" t="s">
        <v>74827</v>
      </c>
      <c r="R15882"/>
    </row>
    <row r="15883" spans="12:18" x14ac:dyDescent="0.25">
      <c r="L15883" t="s">
        <v>1952</v>
      </c>
      <c r="M15883" t="s">
        <v>21760</v>
      </c>
      <c r="N15883" t="s">
        <v>53145</v>
      </c>
      <c r="O15883" s="76" t="s">
        <v>4356</v>
      </c>
      <c r="P15883" s="82">
        <v>420</v>
      </c>
      <c r="Q15883" s="82" t="s">
        <v>74828</v>
      </c>
      <c r="R15883"/>
    </row>
    <row r="15884" spans="12:18" x14ac:dyDescent="0.25">
      <c r="L15884" t="s">
        <v>1952</v>
      </c>
      <c r="M15884" t="s">
        <v>20141</v>
      </c>
      <c r="N15884" t="s">
        <v>53146</v>
      </c>
      <c r="O15884" s="76" t="s">
        <v>4356</v>
      </c>
      <c r="P15884" s="82">
        <v>1440</v>
      </c>
      <c r="Q15884" s="82" t="s">
        <v>74829</v>
      </c>
      <c r="R15884"/>
    </row>
    <row r="15885" spans="12:18" x14ac:dyDescent="0.25">
      <c r="L15885" t="s">
        <v>1952</v>
      </c>
      <c r="M15885" t="s">
        <v>35363</v>
      </c>
      <c r="N15885" t="s">
        <v>53147</v>
      </c>
      <c r="O15885" s="76" t="s">
        <v>4356</v>
      </c>
      <c r="P15885" s="82">
        <v>240</v>
      </c>
      <c r="Q15885" s="82" t="s">
        <v>74830</v>
      </c>
      <c r="R15885"/>
    </row>
    <row r="15886" spans="12:18" x14ac:dyDescent="0.25">
      <c r="L15886" t="s">
        <v>1952</v>
      </c>
      <c r="M15886" t="s">
        <v>25887</v>
      </c>
      <c r="N15886" t="s">
        <v>53148</v>
      </c>
      <c r="O15886" s="76" t="s">
        <v>4356</v>
      </c>
      <c r="P15886" s="82">
        <v>1635</v>
      </c>
      <c r="Q15886" s="82" t="s">
        <v>74831</v>
      </c>
      <c r="R15886"/>
    </row>
    <row r="15887" spans="12:18" x14ac:dyDescent="0.25">
      <c r="L15887" t="s">
        <v>1952</v>
      </c>
      <c r="M15887" t="s">
        <v>21761</v>
      </c>
      <c r="N15887" t="s">
        <v>53149</v>
      </c>
      <c r="O15887" s="76" t="s">
        <v>4356</v>
      </c>
      <c r="P15887" s="82">
        <v>1251</v>
      </c>
      <c r="Q15887" s="82" t="s">
        <v>74832</v>
      </c>
      <c r="R15887"/>
    </row>
    <row r="15888" spans="12:18" x14ac:dyDescent="0.25">
      <c r="L15888" t="s">
        <v>1952</v>
      </c>
      <c r="M15888" t="s">
        <v>20142</v>
      </c>
      <c r="N15888" t="s">
        <v>53150</v>
      </c>
      <c r="O15888" s="76" t="s">
        <v>4356</v>
      </c>
      <c r="P15888" s="82">
        <v>638</v>
      </c>
      <c r="Q15888" s="82" t="s">
        <v>74833</v>
      </c>
      <c r="R15888"/>
    </row>
    <row r="15889" spans="12:18" x14ac:dyDescent="0.25">
      <c r="L15889" t="s">
        <v>1952</v>
      </c>
      <c r="M15889" t="s">
        <v>12140</v>
      </c>
      <c r="N15889" t="s">
        <v>53151</v>
      </c>
      <c r="O15889" s="76" t="s">
        <v>4356</v>
      </c>
      <c r="P15889" s="82">
        <v>958</v>
      </c>
      <c r="Q15889" s="82" t="s">
        <v>74834</v>
      </c>
      <c r="R15889"/>
    </row>
    <row r="15890" spans="12:18" x14ac:dyDescent="0.25">
      <c r="L15890" t="s">
        <v>1952</v>
      </c>
      <c r="M15890" t="s">
        <v>21762</v>
      </c>
      <c r="N15890" t="s">
        <v>53152</v>
      </c>
      <c r="O15890" s="76" t="s">
        <v>4356</v>
      </c>
      <c r="P15890" s="82">
        <v>3592</v>
      </c>
      <c r="Q15890" s="82" t="s">
        <v>74835</v>
      </c>
      <c r="R15890"/>
    </row>
    <row r="15891" spans="12:18" x14ac:dyDescent="0.25">
      <c r="L15891" t="s">
        <v>1952</v>
      </c>
      <c r="M15891" t="s">
        <v>9674</v>
      </c>
      <c r="N15891" t="s">
        <v>53153</v>
      </c>
      <c r="O15891" s="76" t="s">
        <v>4366</v>
      </c>
      <c r="P15891" s="82">
        <v>335</v>
      </c>
      <c r="Q15891" s="82" t="s">
        <v>74836</v>
      </c>
      <c r="R15891"/>
    </row>
    <row r="15892" spans="12:18" x14ac:dyDescent="0.25">
      <c r="L15892" t="s">
        <v>1952</v>
      </c>
      <c r="M15892" t="s">
        <v>12142</v>
      </c>
      <c r="N15892" t="s">
        <v>53154</v>
      </c>
      <c r="O15892" s="76" t="s">
        <v>4356</v>
      </c>
      <c r="P15892" s="82">
        <v>535</v>
      </c>
      <c r="Q15892" s="82" t="s">
        <v>74837</v>
      </c>
      <c r="R15892"/>
    </row>
    <row r="15893" spans="12:18" x14ac:dyDescent="0.25">
      <c r="L15893" t="s">
        <v>1952</v>
      </c>
      <c r="M15893" t="s">
        <v>20143</v>
      </c>
      <c r="N15893" t="s">
        <v>53155</v>
      </c>
      <c r="O15893" s="76" t="s">
        <v>4374</v>
      </c>
      <c r="P15893" s="82">
        <v>6638</v>
      </c>
      <c r="Q15893" s="82" t="s">
        <v>72645</v>
      </c>
      <c r="R15893"/>
    </row>
    <row r="15894" spans="12:18" x14ac:dyDescent="0.25">
      <c r="L15894" t="s">
        <v>1952</v>
      </c>
      <c r="M15894" t="s">
        <v>21763</v>
      </c>
      <c r="N15894" t="s">
        <v>53156</v>
      </c>
      <c r="O15894" s="76" t="s">
        <v>4356</v>
      </c>
      <c r="P15894" s="82">
        <v>316</v>
      </c>
      <c r="Q15894" s="82" t="s">
        <v>74838</v>
      </c>
      <c r="R15894"/>
    </row>
    <row r="15895" spans="12:18" x14ac:dyDescent="0.25">
      <c r="L15895" t="s">
        <v>1952</v>
      </c>
      <c r="M15895" t="s">
        <v>9675</v>
      </c>
      <c r="N15895" t="s">
        <v>53157</v>
      </c>
      <c r="O15895" s="76" t="s">
        <v>4356</v>
      </c>
      <c r="P15895" s="82">
        <v>860</v>
      </c>
      <c r="Q15895" s="82" t="s">
        <v>74840</v>
      </c>
      <c r="R15895"/>
    </row>
    <row r="15896" spans="12:18" x14ac:dyDescent="0.25">
      <c r="L15896" t="s">
        <v>1952</v>
      </c>
      <c r="M15896" t="s">
        <v>12143</v>
      </c>
      <c r="N15896" t="s">
        <v>53158</v>
      </c>
      <c r="O15896" s="76" t="s">
        <v>4356</v>
      </c>
      <c r="P15896" s="82">
        <v>1148</v>
      </c>
      <c r="Q15896" s="82" t="s">
        <v>74839</v>
      </c>
      <c r="R15896"/>
    </row>
    <row r="15897" spans="12:18" x14ac:dyDescent="0.25">
      <c r="L15897" t="s">
        <v>1952</v>
      </c>
      <c r="M15897" t="s">
        <v>9676</v>
      </c>
      <c r="N15897" t="s">
        <v>53159</v>
      </c>
      <c r="O15897" s="76" t="s">
        <v>4356</v>
      </c>
      <c r="P15897" s="82">
        <v>414</v>
      </c>
      <c r="Q15897" s="82" t="s">
        <v>74841</v>
      </c>
      <c r="R15897"/>
    </row>
    <row r="15898" spans="12:18" x14ac:dyDescent="0.25">
      <c r="L15898" t="s">
        <v>1952</v>
      </c>
      <c r="M15898" t="s">
        <v>20144</v>
      </c>
      <c r="N15898" t="s">
        <v>53160</v>
      </c>
      <c r="O15898" s="76" t="s">
        <v>4374</v>
      </c>
      <c r="P15898" s="82">
        <v>1901</v>
      </c>
      <c r="Q15898" s="82" t="s">
        <v>72645</v>
      </c>
      <c r="R15898"/>
    </row>
    <row r="15899" spans="12:18" x14ac:dyDescent="0.25">
      <c r="L15899" t="s">
        <v>1952</v>
      </c>
      <c r="M15899" t="s">
        <v>21764</v>
      </c>
      <c r="N15899" t="s">
        <v>53161</v>
      </c>
      <c r="O15899" s="76" t="s">
        <v>4356</v>
      </c>
      <c r="P15899" s="82">
        <v>272</v>
      </c>
      <c r="Q15899" s="82" t="s">
        <v>74842</v>
      </c>
      <c r="R15899"/>
    </row>
    <row r="15900" spans="12:18" x14ac:dyDescent="0.25">
      <c r="L15900" t="s">
        <v>1952</v>
      </c>
      <c r="M15900" t="s">
        <v>9677</v>
      </c>
      <c r="N15900" t="s">
        <v>53162</v>
      </c>
      <c r="O15900" s="76" t="s">
        <v>4356</v>
      </c>
      <c r="P15900" s="82">
        <v>1147</v>
      </c>
      <c r="Q15900" s="82" t="s">
        <v>74844</v>
      </c>
      <c r="R15900"/>
    </row>
    <row r="15901" spans="12:18" x14ac:dyDescent="0.25">
      <c r="L15901" t="s">
        <v>1952</v>
      </c>
      <c r="M15901" t="s">
        <v>21766</v>
      </c>
      <c r="N15901" t="s">
        <v>53163</v>
      </c>
      <c r="O15901" s="76" t="s">
        <v>4366</v>
      </c>
      <c r="P15901" s="82">
        <v>289</v>
      </c>
      <c r="Q15901" s="82" t="s">
        <v>74845</v>
      </c>
      <c r="R15901"/>
    </row>
    <row r="15902" spans="12:18" x14ac:dyDescent="0.25">
      <c r="L15902" t="s">
        <v>1952</v>
      </c>
      <c r="M15902" t="s">
        <v>12145</v>
      </c>
      <c r="N15902" t="s">
        <v>53164</v>
      </c>
      <c r="O15902" s="76" t="s">
        <v>4356</v>
      </c>
      <c r="P15902" s="82">
        <v>1141</v>
      </c>
      <c r="Q15902" s="82" t="s">
        <v>74846</v>
      </c>
      <c r="R15902"/>
    </row>
    <row r="15903" spans="12:18" x14ac:dyDescent="0.25">
      <c r="L15903" t="s">
        <v>1952</v>
      </c>
      <c r="M15903" t="s">
        <v>9678</v>
      </c>
      <c r="N15903" t="s">
        <v>53165</v>
      </c>
      <c r="O15903" s="76" t="s">
        <v>4356</v>
      </c>
      <c r="P15903" s="82">
        <v>1642</v>
      </c>
      <c r="Q15903" s="82" t="s">
        <v>74847</v>
      </c>
      <c r="R15903"/>
    </row>
    <row r="15904" spans="12:18" x14ac:dyDescent="0.25">
      <c r="L15904" t="s">
        <v>1952</v>
      </c>
      <c r="M15904" t="s">
        <v>20147</v>
      </c>
      <c r="N15904" t="s">
        <v>53166</v>
      </c>
      <c r="O15904" s="76" t="s">
        <v>4374</v>
      </c>
      <c r="P15904" s="82">
        <v>15083</v>
      </c>
      <c r="Q15904" s="82" t="s">
        <v>72645</v>
      </c>
      <c r="R15904"/>
    </row>
    <row r="15905" spans="12:18" x14ac:dyDescent="0.25">
      <c r="L15905" t="s">
        <v>1952</v>
      </c>
      <c r="M15905" t="s">
        <v>21767</v>
      </c>
      <c r="N15905" t="s">
        <v>53167</v>
      </c>
      <c r="O15905" s="76" t="s">
        <v>4356</v>
      </c>
      <c r="P15905" s="82">
        <v>608</v>
      </c>
      <c r="Q15905" s="82" t="s">
        <v>74848</v>
      </c>
      <c r="R15905"/>
    </row>
    <row r="15906" spans="12:18" x14ac:dyDescent="0.25">
      <c r="L15906" t="s">
        <v>1952</v>
      </c>
      <c r="M15906" t="s">
        <v>20145</v>
      </c>
      <c r="N15906" t="s">
        <v>53168</v>
      </c>
      <c r="O15906" s="76" t="s">
        <v>4366</v>
      </c>
      <c r="P15906" s="82">
        <v>246</v>
      </c>
      <c r="Q15906" s="82" t="s">
        <v>74849</v>
      </c>
      <c r="R15906"/>
    </row>
    <row r="15907" spans="12:18" x14ac:dyDescent="0.25">
      <c r="L15907" t="s">
        <v>1952</v>
      </c>
      <c r="M15907" t="s">
        <v>35364</v>
      </c>
      <c r="N15907" t="s">
        <v>53169</v>
      </c>
      <c r="O15907" s="76" t="s">
        <v>4356</v>
      </c>
      <c r="P15907" s="82">
        <v>1145</v>
      </c>
      <c r="Q15907" s="82" t="s">
        <v>74850</v>
      </c>
      <c r="R15907"/>
    </row>
    <row r="15908" spans="12:18" x14ac:dyDescent="0.25">
      <c r="L15908" t="s">
        <v>1952</v>
      </c>
      <c r="M15908" t="s">
        <v>21768</v>
      </c>
      <c r="N15908" t="s">
        <v>53170</v>
      </c>
      <c r="O15908" s="76" t="s">
        <v>4366</v>
      </c>
      <c r="P15908" s="82">
        <v>290</v>
      </c>
      <c r="Q15908" s="82" t="s">
        <v>74852</v>
      </c>
      <c r="R15908"/>
    </row>
    <row r="15909" spans="12:18" x14ac:dyDescent="0.25">
      <c r="L15909" t="s">
        <v>1952</v>
      </c>
      <c r="M15909" t="s">
        <v>35365</v>
      </c>
      <c r="N15909" t="s">
        <v>53171</v>
      </c>
      <c r="O15909" s="76" t="s">
        <v>4366</v>
      </c>
      <c r="P15909" s="82">
        <v>809</v>
      </c>
      <c r="Q15909" s="82" t="s">
        <v>74851</v>
      </c>
      <c r="R15909"/>
    </row>
    <row r="15910" spans="12:18" x14ac:dyDescent="0.25">
      <c r="L15910" t="s">
        <v>1952</v>
      </c>
      <c r="M15910" t="s">
        <v>21769</v>
      </c>
      <c r="N15910" t="s">
        <v>53172</v>
      </c>
      <c r="O15910" s="76" t="s">
        <v>4356</v>
      </c>
      <c r="P15910" s="82">
        <v>4848</v>
      </c>
      <c r="Q15910" s="82" t="s">
        <v>74853</v>
      </c>
      <c r="R15910"/>
    </row>
    <row r="15911" spans="12:18" x14ac:dyDescent="0.25">
      <c r="L15911" t="s">
        <v>1952</v>
      </c>
      <c r="M15911" t="s">
        <v>35366</v>
      </c>
      <c r="N15911" t="s">
        <v>53173</v>
      </c>
      <c r="O15911" s="76" t="s">
        <v>4356</v>
      </c>
      <c r="P15911" s="82">
        <v>839</v>
      </c>
      <c r="Q15911" s="82" t="s">
        <v>74854</v>
      </c>
      <c r="R15911"/>
    </row>
    <row r="15912" spans="12:18" x14ac:dyDescent="0.25">
      <c r="L15912" t="s">
        <v>1952</v>
      </c>
      <c r="M15912" t="s">
        <v>9679</v>
      </c>
      <c r="N15912" t="s">
        <v>53174</v>
      </c>
      <c r="O15912" s="76" t="s">
        <v>4374</v>
      </c>
      <c r="P15912" s="82">
        <v>3755</v>
      </c>
      <c r="Q15912" s="82" t="s">
        <v>72645</v>
      </c>
      <c r="R15912"/>
    </row>
    <row r="15913" spans="12:18" x14ac:dyDescent="0.25">
      <c r="L15913" t="s">
        <v>1952</v>
      </c>
      <c r="M15913" t="s">
        <v>9680</v>
      </c>
      <c r="N15913" t="s">
        <v>53175</v>
      </c>
      <c r="O15913" s="76" t="s">
        <v>4356</v>
      </c>
      <c r="P15913" s="82">
        <v>955</v>
      </c>
      <c r="Q15913" s="82" t="s">
        <v>74855</v>
      </c>
      <c r="R15913"/>
    </row>
    <row r="15914" spans="12:18" x14ac:dyDescent="0.25">
      <c r="L15914" t="s">
        <v>1952</v>
      </c>
      <c r="M15914" t="s">
        <v>35367</v>
      </c>
      <c r="N15914" t="s">
        <v>53176</v>
      </c>
      <c r="O15914" s="76" t="s">
        <v>4356</v>
      </c>
      <c r="P15914" s="82">
        <v>895</v>
      </c>
      <c r="Q15914" s="82" t="s">
        <v>74856</v>
      </c>
      <c r="R15914"/>
    </row>
    <row r="15915" spans="12:18" x14ac:dyDescent="0.25">
      <c r="L15915" t="s">
        <v>1952</v>
      </c>
      <c r="M15915" t="s">
        <v>21770</v>
      </c>
      <c r="N15915" t="s">
        <v>53177</v>
      </c>
      <c r="O15915" s="76" t="s">
        <v>4356</v>
      </c>
      <c r="P15915" s="82">
        <v>1813</v>
      </c>
      <c r="Q15915" s="82" t="s">
        <v>74857</v>
      </c>
      <c r="R15915"/>
    </row>
    <row r="15916" spans="12:18" x14ac:dyDescent="0.25">
      <c r="L15916" t="s">
        <v>1952</v>
      </c>
      <c r="M15916" t="s">
        <v>12147</v>
      </c>
      <c r="N15916" t="s">
        <v>53178</v>
      </c>
      <c r="O15916" s="76" t="s">
        <v>4356</v>
      </c>
      <c r="P15916" s="82">
        <v>1040</v>
      </c>
      <c r="Q15916" s="82" t="s">
        <v>74858</v>
      </c>
      <c r="R15916"/>
    </row>
    <row r="15917" spans="12:18" x14ac:dyDescent="0.25">
      <c r="L15917" t="s">
        <v>1952</v>
      </c>
      <c r="M15917" t="s">
        <v>12149</v>
      </c>
      <c r="N15917" t="s">
        <v>53179</v>
      </c>
      <c r="O15917" s="76" t="s">
        <v>4356</v>
      </c>
      <c r="P15917" s="82">
        <v>826</v>
      </c>
      <c r="Q15917" s="82" t="s">
        <v>74859</v>
      </c>
      <c r="R15917"/>
    </row>
    <row r="15918" spans="12:18" x14ac:dyDescent="0.25">
      <c r="L15918" t="s">
        <v>1952</v>
      </c>
      <c r="M15918" t="s">
        <v>9681</v>
      </c>
      <c r="N15918" t="s">
        <v>53180</v>
      </c>
      <c r="O15918" s="76" t="s">
        <v>4356</v>
      </c>
      <c r="P15918" s="82">
        <v>666</v>
      </c>
      <c r="Q15918" s="82" t="s">
        <v>74860</v>
      </c>
      <c r="R15918"/>
    </row>
    <row r="15919" spans="12:18" x14ac:dyDescent="0.25">
      <c r="L15919" t="s">
        <v>1952</v>
      </c>
      <c r="M15919" t="s">
        <v>9682</v>
      </c>
      <c r="N15919" t="s">
        <v>53181</v>
      </c>
      <c r="O15919" s="76" t="s">
        <v>4356</v>
      </c>
      <c r="P15919" s="82">
        <v>1702</v>
      </c>
      <c r="Q15919" s="82" t="s">
        <v>74861</v>
      </c>
      <c r="R15919"/>
    </row>
    <row r="15920" spans="12:18" x14ac:dyDescent="0.25">
      <c r="L15920" t="s">
        <v>1952</v>
      </c>
      <c r="M15920" t="s">
        <v>12153</v>
      </c>
      <c r="N15920" t="s">
        <v>53182</v>
      </c>
      <c r="O15920" s="76" t="s">
        <v>4356</v>
      </c>
      <c r="P15920" s="82">
        <v>170</v>
      </c>
      <c r="Q15920" s="82" t="s">
        <v>74863</v>
      </c>
      <c r="R15920"/>
    </row>
    <row r="15921" spans="12:18" x14ac:dyDescent="0.25">
      <c r="L15921" t="s">
        <v>1952</v>
      </c>
      <c r="M15921" t="s">
        <v>12155</v>
      </c>
      <c r="N15921" t="s">
        <v>53183</v>
      </c>
      <c r="O15921" s="76" t="s">
        <v>4374</v>
      </c>
      <c r="P15921" s="82">
        <v>1364</v>
      </c>
      <c r="Q15921" s="82" t="s">
        <v>72645</v>
      </c>
      <c r="R15921"/>
    </row>
    <row r="15922" spans="12:18" x14ac:dyDescent="0.25">
      <c r="L15922" t="s">
        <v>1952</v>
      </c>
      <c r="M15922" t="s">
        <v>21771</v>
      </c>
      <c r="N15922" t="s">
        <v>53184</v>
      </c>
      <c r="O15922" s="76" t="s">
        <v>4374</v>
      </c>
      <c r="P15922" s="82">
        <v>4844</v>
      </c>
      <c r="Q15922" s="82" t="s">
        <v>72645</v>
      </c>
      <c r="R15922"/>
    </row>
    <row r="15923" spans="12:18" x14ac:dyDescent="0.25">
      <c r="L15923" t="s">
        <v>1952</v>
      </c>
      <c r="M15923" t="s">
        <v>21772</v>
      </c>
      <c r="N15923" t="s">
        <v>53185</v>
      </c>
      <c r="O15923" s="76" t="s">
        <v>4356</v>
      </c>
      <c r="P15923" s="82">
        <v>1726</v>
      </c>
      <c r="Q15923" s="82" t="s">
        <v>74864</v>
      </c>
      <c r="R15923"/>
    </row>
    <row r="15924" spans="12:18" x14ac:dyDescent="0.25">
      <c r="L15924" t="s">
        <v>1952</v>
      </c>
      <c r="M15924" t="s">
        <v>35368</v>
      </c>
      <c r="N15924" t="s">
        <v>53186</v>
      </c>
      <c r="O15924" s="76" t="s">
        <v>4356</v>
      </c>
      <c r="P15924" s="82">
        <v>383</v>
      </c>
      <c r="Q15924" s="82" t="s">
        <v>74865</v>
      </c>
      <c r="R15924"/>
    </row>
    <row r="15925" spans="12:18" x14ac:dyDescent="0.25">
      <c r="L15925" t="s">
        <v>1952</v>
      </c>
      <c r="M15925" t="s">
        <v>12157</v>
      </c>
      <c r="N15925" t="s">
        <v>53187</v>
      </c>
      <c r="O15925" s="76" t="s">
        <v>4356</v>
      </c>
      <c r="P15925" s="82">
        <v>259</v>
      </c>
      <c r="Q15925" s="82" t="s">
        <v>74866</v>
      </c>
      <c r="R15925"/>
    </row>
    <row r="15926" spans="12:18" x14ac:dyDescent="0.25">
      <c r="L15926" t="s">
        <v>1952</v>
      </c>
      <c r="M15926" t="s">
        <v>9683</v>
      </c>
      <c r="N15926" t="s">
        <v>53188</v>
      </c>
      <c r="O15926" s="76" t="s">
        <v>4450</v>
      </c>
      <c r="P15926" s="82">
        <v>6120</v>
      </c>
      <c r="Q15926" s="82" t="s">
        <v>72645</v>
      </c>
      <c r="R15926"/>
    </row>
    <row r="15927" spans="12:18" x14ac:dyDescent="0.25">
      <c r="L15927" t="s">
        <v>1952</v>
      </c>
      <c r="M15927" t="s">
        <v>12159</v>
      </c>
      <c r="N15927" t="s">
        <v>53189</v>
      </c>
      <c r="O15927" s="76" t="s">
        <v>4356</v>
      </c>
      <c r="P15927" s="82">
        <v>433</v>
      </c>
      <c r="Q15927" s="82" t="s">
        <v>74867</v>
      </c>
      <c r="R15927"/>
    </row>
    <row r="15928" spans="12:18" x14ac:dyDescent="0.25">
      <c r="L15928" t="s">
        <v>1952</v>
      </c>
      <c r="M15928" t="s">
        <v>20146</v>
      </c>
      <c r="N15928" t="s">
        <v>53190</v>
      </c>
      <c r="O15928" s="76" t="s">
        <v>4366</v>
      </c>
      <c r="P15928" s="82">
        <v>350</v>
      </c>
      <c r="Q15928" s="82" t="s">
        <v>74868</v>
      </c>
      <c r="R15928"/>
    </row>
    <row r="15929" spans="12:18" x14ac:dyDescent="0.25">
      <c r="L15929" t="s">
        <v>1952</v>
      </c>
      <c r="M15929" t="s">
        <v>21773</v>
      </c>
      <c r="N15929" t="s">
        <v>53191</v>
      </c>
      <c r="O15929" s="76" t="s">
        <v>4356</v>
      </c>
      <c r="P15929" s="82">
        <v>148</v>
      </c>
      <c r="Q15929" s="82" t="s">
        <v>74869</v>
      </c>
      <c r="R15929"/>
    </row>
    <row r="15930" spans="12:18" x14ac:dyDescent="0.25">
      <c r="L15930" t="s">
        <v>1952</v>
      </c>
      <c r="M15930" t="s">
        <v>21774</v>
      </c>
      <c r="N15930" t="s">
        <v>53192</v>
      </c>
      <c r="O15930" s="76" t="s">
        <v>4366</v>
      </c>
      <c r="P15930" s="82">
        <v>387</v>
      </c>
      <c r="Q15930" s="82" t="s">
        <v>74870</v>
      </c>
      <c r="R15930"/>
    </row>
    <row r="15931" spans="12:18" x14ac:dyDescent="0.25">
      <c r="L15931" t="s">
        <v>1952</v>
      </c>
      <c r="M15931" t="s">
        <v>12161</v>
      </c>
      <c r="N15931" t="s">
        <v>53193</v>
      </c>
      <c r="O15931" s="76" t="s">
        <v>4366</v>
      </c>
      <c r="P15931" s="82">
        <v>140</v>
      </c>
      <c r="Q15931" s="82" t="s">
        <v>74871</v>
      </c>
      <c r="R15931"/>
    </row>
    <row r="15932" spans="12:18" x14ac:dyDescent="0.25">
      <c r="L15932" t="s">
        <v>1952</v>
      </c>
      <c r="M15932" t="s">
        <v>20148</v>
      </c>
      <c r="N15932" t="s">
        <v>53194</v>
      </c>
      <c r="O15932" s="76" t="s">
        <v>4366</v>
      </c>
      <c r="P15932" s="82">
        <v>260</v>
      </c>
      <c r="Q15932" s="82" t="s">
        <v>74872</v>
      </c>
      <c r="R15932"/>
    </row>
    <row r="15933" spans="12:18" x14ac:dyDescent="0.25">
      <c r="L15933" t="s">
        <v>1952</v>
      </c>
      <c r="M15933" t="s">
        <v>9684</v>
      </c>
      <c r="N15933" t="s">
        <v>53195</v>
      </c>
      <c r="O15933" s="76" t="s">
        <v>4356</v>
      </c>
      <c r="P15933" s="82">
        <v>1226</v>
      </c>
      <c r="Q15933" s="82" t="s">
        <v>74873</v>
      </c>
      <c r="R15933"/>
    </row>
    <row r="15934" spans="12:18" x14ac:dyDescent="0.25">
      <c r="L15934" t="s">
        <v>1952</v>
      </c>
      <c r="M15934" t="s">
        <v>20149</v>
      </c>
      <c r="N15934" t="s">
        <v>53196</v>
      </c>
      <c r="O15934" s="76" t="s">
        <v>4356</v>
      </c>
      <c r="P15934" s="82">
        <v>1434</v>
      </c>
      <c r="Q15934" s="82" t="s">
        <v>74874</v>
      </c>
      <c r="R15934"/>
    </row>
    <row r="15935" spans="12:18" x14ac:dyDescent="0.25">
      <c r="L15935" t="s">
        <v>1952</v>
      </c>
      <c r="M15935" t="s">
        <v>35369</v>
      </c>
      <c r="N15935" t="s">
        <v>53197</v>
      </c>
      <c r="O15935" s="76" t="s">
        <v>4356</v>
      </c>
      <c r="P15935" s="82">
        <v>3998</v>
      </c>
      <c r="Q15935" s="82" t="s">
        <v>74875</v>
      </c>
      <c r="R15935"/>
    </row>
    <row r="15936" spans="12:18" x14ac:dyDescent="0.25">
      <c r="L15936" t="s">
        <v>1952</v>
      </c>
      <c r="M15936" t="s">
        <v>35370</v>
      </c>
      <c r="N15936" t="s">
        <v>53198</v>
      </c>
      <c r="O15936" s="76" t="s">
        <v>4356</v>
      </c>
      <c r="P15936" s="82">
        <v>960</v>
      </c>
      <c r="Q15936" s="82" t="s">
        <v>74876</v>
      </c>
      <c r="R15936"/>
    </row>
    <row r="15937" spans="12:18" x14ac:dyDescent="0.25">
      <c r="L15937" t="s">
        <v>1952</v>
      </c>
      <c r="M15937" t="s">
        <v>35371</v>
      </c>
      <c r="N15937" t="s">
        <v>53199</v>
      </c>
      <c r="O15937" s="76" t="s">
        <v>4356</v>
      </c>
      <c r="P15937" s="82">
        <v>1095</v>
      </c>
      <c r="Q15937" s="82" t="s">
        <v>74877</v>
      </c>
      <c r="R15937"/>
    </row>
    <row r="15938" spans="12:18" x14ac:dyDescent="0.25">
      <c r="L15938" t="s">
        <v>1952</v>
      </c>
      <c r="M15938" t="s">
        <v>12163</v>
      </c>
      <c r="N15938" t="s">
        <v>53200</v>
      </c>
      <c r="O15938" s="76" t="s">
        <v>4356</v>
      </c>
      <c r="P15938" s="82">
        <v>710</v>
      </c>
      <c r="Q15938" s="82" t="s">
        <v>74878</v>
      </c>
      <c r="R15938"/>
    </row>
    <row r="15939" spans="12:18" x14ac:dyDescent="0.25">
      <c r="L15939" t="s">
        <v>1952</v>
      </c>
      <c r="M15939" t="s">
        <v>35372</v>
      </c>
      <c r="N15939" t="s">
        <v>53201</v>
      </c>
      <c r="O15939" s="76" t="s">
        <v>4356</v>
      </c>
      <c r="P15939" s="82">
        <v>1887</v>
      </c>
      <c r="Q15939" s="82" t="s">
        <v>74879</v>
      </c>
      <c r="R15939"/>
    </row>
    <row r="15940" spans="12:18" x14ac:dyDescent="0.25">
      <c r="L15940" t="s">
        <v>1952</v>
      </c>
      <c r="M15940" t="s">
        <v>9685</v>
      </c>
      <c r="N15940" t="s">
        <v>53202</v>
      </c>
      <c r="O15940" s="76" t="s">
        <v>4356</v>
      </c>
      <c r="P15940" s="82">
        <v>595</v>
      </c>
      <c r="Q15940" s="82" t="s">
        <v>74880</v>
      </c>
      <c r="R15940"/>
    </row>
    <row r="15941" spans="12:18" x14ac:dyDescent="0.25">
      <c r="L15941" t="s">
        <v>1952</v>
      </c>
      <c r="M15941" t="s">
        <v>20150</v>
      </c>
      <c r="N15941" t="s">
        <v>53203</v>
      </c>
      <c r="O15941" s="76" t="s">
        <v>4356</v>
      </c>
      <c r="P15941" s="82">
        <v>1181</v>
      </c>
      <c r="Q15941" s="82" t="s">
        <v>74881</v>
      </c>
      <c r="R15941"/>
    </row>
    <row r="15942" spans="12:18" x14ac:dyDescent="0.25">
      <c r="L15942" t="s">
        <v>1952</v>
      </c>
      <c r="M15942" t="s">
        <v>9686</v>
      </c>
      <c r="N15942" t="s">
        <v>53204</v>
      </c>
      <c r="O15942" s="76" t="s">
        <v>4356</v>
      </c>
      <c r="P15942" s="82">
        <v>966</v>
      </c>
      <c r="Q15942" s="82" t="s">
        <v>74882</v>
      </c>
      <c r="R15942"/>
    </row>
    <row r="15943" spans="12:18" x14ac:dyDescent="0.25">
      <c r="L15943" t="s">
        <v>1952</v>
      </c>
      <c r="M15943" t="s">
        <v>12124</v>
      </c>
      <c r="N15943" t="s">
        <v>53205</v>
      </c>
      <c r="O15943" s="76" t="s">
        <v>4356</v>
      </c>
      <c r="P15943" s="82">
        <v>129</v>
      </c>
      <c r="Q15943" s="82" t="s">
        <v>74805</v>
      </c>
      <c r="R15943"/>
    </row>
    <row r="15944" spans="12:18" x14ac:dyDescent="0.25">
      <c r="L15944" t="s">
        <v>1952</v>
      </c>
      <c r="M15944" t="s">
        <v>12126</v>
      </c>
      <c r="N15944" t="s">
        <v>53206</v>
      </c>
      <c r="O15944" s="76" t="s">
        <v>4356</v>
      </c>
      <c r="P15944" s="82">
        <v>1023</v>
      </c>
      <c r="Q15944" s="82" t="s">
        <v>74806</v>
      </c>
      <c r="R15944"/>
    </row>
    <row r="15945" spans="12:18" x14ac:dyDescent="0.25">
      <c r="L15945" t="s">
        <v>1952</v>
      </c>
      <c r="M15945" t="s">
        <v>12131</v>
      </c>
      <c r="N15945" t="s">
        <v>53207</v>
      </c>
      <c r="O15945" s="76" t="s">
        <v>4366</v>
      </c>
      <c r="P15945" s="82">
        <v>408</v>
      </c>
      <c r="Q15945" s="82" t="s">
        <v>74815</v>
      </c>
      <c r="R15945"/>
    </row>
    <row r="15946" spans="12:18" x14ac:dyDescent="0.25">
      <c r="L15946" t="s">
        <v>1952</v>
      </c>
      <c r="M15946" t="s">
        <v>20137</v>
      </c>
      <c r="N15946" t="s">
        <v>53208</v>
      </c>
      <c r="O15946" s="76" t="s">
        <v>4356</v>
      </c>
      <c r="P15946" s="82">
        <v>478</v>
      </c>
      <c r="Q15946" s="82" t="s">
        <v>74816</v>
      </c>
      <c r="R15946"/>
    </row>
    <row r="15947" spans="12:18" x14ac:dyDescent="0.25">
      <c r="L15947" t="s">
        <v>1952</v>
      </c>
      <c r="M15947" t="s">
        <v>12137</v>
      </c>
      <c r="N15947" t="s">
        <v>53209</v>
      </c>
      <c r="O15947" s="76" t="s">
        <v>4356</v>
      </c>
      <c r="P15947" s="82">
        <v>512</v>
      </c>
      <c r="Q15947" s="82" t="s">
        <v>74825</v>
      </c>
      <c r="R15947"/>
    </row>
    <row r="15948" spans="12:18" x14ac:dyDescent="0.25">
      <c r="L15948" t="s">
        <v>1952</v>
      </c>
      <c r="M15948" t="s">
        <v>12169</v>
      </c>
      <c r="N15948" t="s">
        <v>53210</v>
      </c>
      <c r="O15948" s="76" t="s">
        <v>4374</v>
      </c>
      <c r="P15948" s="82">
        <v>6552</v>
      </c>
      <c r="Q15948" s="82" t="s">
        <v>72645</v>
      </c>
      <c r="R15948"/>
    </row>
    <row r="15949" spans="12:18" x14ac:dyDescent="0.25">
      <c r="L15949" t="s">
        <v>1952</v>
      </c>
      <c r="M15949" t="s">
        <v>21776</v>
      </c>
      <c r="N15949" t="s">
        <v>53211</v>
      </c>
      <c r="O15949" s="76" t="s">
        <v>4356</v>
      </c>
      <c r="P15949" s="82">
        <v>475</v>
      </c>
      <c r="Q15949" s="82" t="s">
        <v>74891</v>
      </c>
      <c r="R15949"/>
    </row>
    <row r="15950" spans="12:18" x14ac:dyDescent="0.25">
      <c r="L15950" t="s">
        <v>1952</v>
      </c>
      <c r="M15950" t="s">
        <v>21777</v>
      </c>
      <c r="N15950" t="s">
        <v>53212</v>
      </c>
      <c r="O15950" s="76" t="s">
        <v>4356</v>
      </c>
      <c r="P15950" s="82">
        <v>854</v>
      </c>
      <c r="Q15950" s="82" t="s">
        <v>74892</v>
      </c>
      <c r="R15950"/>
    </row>
    <row r="15951" spans="12:18" x14ac:dyDescent="0.25">
      <c r="L15951" t="s">
        <v>1952</v>
      </c>
      <c r="M15951" t="s">
        <v>20153</v>
      </c>
      <c r="N15951" t="s">
        <v>53213</v>
      </c>
      <c r="O15951" s="76" t="s">
        <v>4356</v>
      </c>
      <c r="P15951" s="82">
        <v>158</v>
      </c>
      <c r="Q15951" s="82" t="s">
        <v>74894</v>
      </c>
      <c r="R15951"/>
    </row>
    <row r="15952" spans="12:18" x14ac:dyDescent="0.25">
      <c r="L15952" t="s">
        <v>1952</v>
      </c>
      <c r="M15952" t="s">
        <v>12173</v>
      </c>
      <c r="N15952" t="s">
        <v>53214</v>
      </c>
      <c r="O15952" s="76" t="s">
        <v>4356</v>
      </c>
      <c r="P15952" s="82">
        <v>654</v>
      </c>
      <c r="Q15952" s="82" t="s">
        <v>74896</v>
      </c>
      <c r="R15952"/>
    </row>
    <row r="15953" spans="12:18" x14ac:dyDescent="0.25">
      <c r="L15953" t="s">
        <v>1952</v>
      </c>
      <c r="M15953" t="s">
        <v>20156</v>
      </c>
      <c r="N15953" t="s">
        <v>53215</v>
      </c>
      <c r="O15953" s="76" t="s">
        <v>4356</v>
      </c>
      <c r="P15953" s="82">
        <v>433</v>
      </c>
      <c r="Q15953" s="82" t="s">
        <v>74898</v>
      </c>
      <c r="R15953"/>
    </row>
    <row r="15954" spans="12:18" x14ac:dyDescent="0.25">
      <c r="L15954" t="s">
        <v>1952</v>
      </c>
      <c r="M15954" t="s">
        <v>12175</v>
      </c>
      <c r="N15954" t="s">
        <v>53216</v>
      </c>
      <c r="O15954" s="76" t="s">
        <v>4374</v>
      </c>
      <c r="P15954" s="82">
        <v>8597</v>
      </c>
      <c r="Q15954" s="82" t="s">
        <v>72645</v>
      </c>
      <c r="R15954"/>
    </row>
    <row r="15955" spans="12:18" x14ac:dyDescent="0.25">
      <c r="L15955" t="s">
        <v>1952</v>
      </c>
      <c r="M15955" t="s">
        <v>35376</v>
      </c>
      <c r="N15955" t="s">
        <v>53217</v>
      </c>
      <c r="O15955" s="76" t="s">
        <v>4366</v>
      </c>
      <c r="P15955" s="82">
        <v>130</v>
      </c>
      <c r="Q15955" s="82" t="s">
        <v>74899</v>
      </c>
      <c r="R15955"/>
    </row>
    <row r="15956" spans="12:18" x14ac:dyDescent="0.25">
      <c r="L15956" t="s">
        <v>1952</v>
      </c>
      <c r="M15956" t="s">
        <v>9687</v>
      </c>
      <c r="N15956" t="s">
        <v>53218</v>
      </c>
      <c r="O15956" s="76" t="s">
        <v>4356</v>
      </c>
      <c r="P15956" s="82">
        <v>1482</v>
      </c>
      <c r="Q15956" s="82" t="s">
        <v>74900</v>
      </c>
      <c r="R15956"/>
    </row>
    <row r="15957" spans="12:18" x14ac:dyDescent="0.25">
      <c r="L15957" t="s">
        <v>1952</v>
      </c>
      <c r="M15957" t="s">
        <v>12177</v>
      </c>
      <c r="N15957" t="s">
        <v>53219</v>
      </c>
      <c r="O15957" s="76" t="s">
        <v>4356</v>
      </c>
      <c r="P15957" s="82">
        <v>737</v>
      </c>
      <c r="Q15957" s="82" t="s">
        <v>74901</v>
      </c>
      <c r="R15957"/>
    </row>
    <row r="15958" spans="12:18" x14ac:dyDescent="0.25">
      <c r="L15958" t="s">
        <v>1952</v>
      </c>
      <c r="M15958" t="s">
        <v>20157</v>
      </c>
      <c r="N15958" t="s">
        <v>53220</v>
      </c>
      <c r="O15958" s="76" t="s">
        <v>4356</v>
      </c>
      <c r="P15958" s="82">
        <v>708</v>
      </c>
      <c r="Q15958" s="82" t="s">
        <v>74902</v>
      </c>
      <c r="R15958"/>
    </row>
    <row r="15959" spans="12:18" x14ac:dyDescent="0.25">
      <c r="L15959" t="s">
        <v>1952</v>
      </c>
      <c r="M15959" t="s">
        <v>35377</v>
      </c>
      <c r="N15959" t="s">
        <v>53221</v>
      </c>
      <c r="O15959" s="76" t="s">
        <v>4374</v>
      </c>
      <c r="P15959" s="82">
        <v>8984</v>
      </c>
      <c r="Q15959" s="82" t="s">
        <v>72645</v>
      </c>
      <c r="R15959"/>
    </row>
    <row r="15960" spans="12:18" x14ac:dyDescent="0.25">
      <c r="L15960" t="s">
        <v>1952</v>
      </c>
      <c r="M15960" t="s">
        <v>35378</v>
      </c>
      <c r="N15960" t="s">
        <v>53222</v>
      </c>
      <c r="O15960" s="76" t="s">
        <v>4374</v>
      </c>
      <c r="P15960" s="82">
        <v>1180</v>
      </c>
      <c r="Q15960" s="82" t="s">
        <v>72645</v>
      </c>
      <c r="R15960"/>
    </row>
    <row r="15961" spans="12:18" x14ac:dyDescent="0.25">
      <c r="L15961" t="s">
        <v>1952</v>
      </c>
      <c r="M15961" t="s">
        <v>21778</v>
      </c>
      <c r="N15961" t="s">
        <v>53223</v>
      </c>
      <c r="O15961" s="76" t="s">
        <v>4356</v>
      </c>
      <c r="P15961" s="82">
        <v>371</v>
      </c>
      <c r="Q15961" s="82" t="s">
        <v>74905</v>
      </c>
      <c r="R15961"/>
    </row>
    <row r="15962" spans="12:18" x14ac:dyDescent="0.25">
      <c r="L15962" t="s">
        <v>1952</v>
      </c>
      <c r="M15962" t="s">
        <v>35379</v>
      </c>
      <c r="N15962" t="s">
        <v>53224</v>
      </c>
      <c r="O15962" s="76" t="s">
        <v>4356</v>
      </c>
      <c r="P15962" s="82">
        <v>835</v>
      </c>
      <c r="Q15962" s="82" t="s">
        <v>74906</v>
      </c>
      <c r="R15962"/>
    </row>
    <row r="15963" spans="12:18" x14ac:dyDescent="0.25">
      <c r="L15963" t="s">
        <v>1952</v>
      </c>
      <c r="M15963" t="s">
        <v>20158</v>
      </c>
      <c r="N15963" t="s">
        <v>53225</v>
      </c>
      <c r="O15963" s="76" t="s">
        <v>4356</v>
      </c>
      <c r="P15963" s="82">
        <v>669</v>
      </c>
      <c r="Q15963" s="82" t="s">
        <v>74907</v>
      </c>
      <c r="R15963"/>
    </row>
    <row r="15964" spans="12:18" x14ac:dyDescent="0.25">
      <c r="L15964" t="s">
        <v>1952</v>
      </c>
      <c r="M15964" t="s">
        <v>21779</v>
      </c>
      <c r="N15964" t="s">
        <v>53226</v>
      </c>
      <c r="O15964" s="76" t="s">
        <v>4356</v>
      </c>
      <c r="P15964" s="82">
        <v>705</v>
      </c>
      <c r="Q15964" s="82" t="s">
        <v>74908</v>
      </c>
      <c r="R15964"/>
    </row>
    <row r="15965" spans="12:18" x14ac:dyDescent="0.25">
      <c r="L15965" t="s">
        <v>1952</v>
      </c>
      <c r="M15965" t="s">
        <v>21765</v>
      </c>
      <c r="N15965" t="s">
        <v>53227</v>
      </c>
      <c r="O15965" s="76" t="s">
        <v>4356</v>
      </c>
      <c r="P15965" s="82">
        <v>550</v>
      </c>
      <c r="Q15965" s="82" t="s">
        <v>74843</v>
      </c>
      <c r="R15965"/>
    </row>
    <row r="15966" spans="12:18" x14ac:dyDescent="0.25">
      <c r="L15966" t="s">
        <v>1952</v>
      </c>
      <c r="M15966" t="s">
        <v>12151</v>
      </c>
      <c r="N15966" t="s">
        <v>53228</v>
      </c>
      <c r="O15966" s="76" t="s">
        <v>4366</v>
      </c>
      <c r="P15966" s="82">
        <v>789</v>
      </c>
      <c r="Q15966" s="82" t="s">
        <v>74862</v>
      </c>
      <c r="R15966"/>
    </row>
    <row r="15967" spans="12:18" x14ac:dyDescent="0.25">
      <c r="L15967" t="s">
        <v>1952</v>
      </c>
      <c r="M15967" t="s">
        <v>8523</v>
      </c>
      <c r="N15967" t="s">
        <v>53229</v>
      </c>
      <c r="O15967" s="76" t="s">
        <v>4450</v>
      </c>
      <c r="P15967" s="82">
        <v>7970</v>
      </c>
      <c r="Q15967" s="82" t="s">
        <v>72645</v>
      </c>
      <c r="R15967"/>
    </row>
    <row r="15968" spans="12:18" x14ac:dyDescent="0.25">
      <c r="L15968" t="s">
        <v>1952</v>
      </c>
      <c r="M15968" t="s">
        <v>21781</v>
      </c>
      <c r="N15968" t="s">
        <v>53230</v>
      </c>
      <c r="O15968" s="76" t="s">
        <v>4356</v>
      </c>
      <c r="P15968" s="82">
        <v>1017</v>
      </c>
      <c r="Q15968" s="82" t="s">
        <v>74910</v>
      </c>
      <c r="R15968"/>
    </row>
    <row r="15969" spans="12:18" x14ac:dyDescent="0.25">
      <c r="L15969" t="s">
        <v>1952</v>
      </c>
      <c r="M15969" t="s">
        <v>21782</v>
      </c>
      <c r="N15969" t="s">
        <v>53231</v>
      </c>
      <c r="O15969" s="76" t="s">
        <v>4374</v>
      </c>
      <c r="P15969" s="82">
        <v>4902</v>
      </c>
      <c r="Q15969" s="82" t="s">
        <v>74911</v>
      </c>
      <c r="R15969"/>
    </row>
    <row r="15970" spans="12:18" x14ac:dyDescent="0.25">
      <c r="L15970" t="s">
        <v>1952</v>
      </c>
      <c r="M15970" t="s">
        <v>31896</v>
      </c>
      <c r="N15970" t="s">
        <v>53232</v>
      </c>
      <c r="O15970" s="76" t="s">
        <v>4356</v>
      </c>
      <c r="P15970" s="82">
        <v>585</v>
      </c>
      <c r="Q15970" s="82" t="s">
        <v>74912</v>
      </c>
      <c r="R15970"/>
    </row>
    <row r="15971" spans="12:18" x14ac:dyDescent="0.25">
      <c r="L15971" t="s">
        <v>1952</v>
      </c>
      <c r="M15971" t="s">
        <v>20159</v>
      </c>
      <c r="N15971" t="s">
        <v>53233</v>
      </c>
      <c r="O15971" s="76" t="s">
        <v>4356</v>
      </c>
      <c r="P15971" s="82">
        <v>1239</v>
      </c>
      <c r="Q15971" s="82" t="s">
        <v>74913</v>
      </c>
      <c r="R15971"/>
    </row>
    <row r="15972" spans="12:18" x14ac:dyDescent="0.25">
      <c r="L15972" t="s">
        <v>1952</v>
      </c>
      <c r="M15972" t="s">
        <v>12184</v>
      </c>
      <c r="N15972" t="s">
        <v>53234</v>
      </c>
      <c r="O15972" s="76" t="s">
        <v>4356</v>
      </c>
      <c r="P15972" s="82">
        <v>457</v>
      </c>
      <c r="Q15972" s="82" t="s">
        <v>74914</v>
      </c>
      <c r="R15972"/>
    </row>
    <row r="15973" spans="12:18" x14ac:dyDescent="0.25">
      <c r="L15973" t="s">
        <v>1952</v>
      </c>
      <c r="M15973" t="s">
        <v>9688</v>
      </c>
      <c r="N15973" t="s">
        <v>53235</v>
      </c>
      <c r="O15973" s="76" t="s">
        <v>4356</v>
      </c>
      <c r="P15973" s="82">
        <v>631</v>
      </c>
      <c r="Q15973" s="82" t="s">
        <v>74915</v>
      </c>
      <c r="R15973"/>
    </row>
    <row r="15974" spans="12:18" x14ac:dyDescent="0.25">
      <c r="L15974" t="s">
        <v>1952</v>
      </c>
      <c r="M15974" t="s">
        <v>20160</v>
      </c>
      <c r="N15974" t="s">
        <v>53236</v>
      </c>
      <c r="O15974" s="76" t="s">
        <v>4366</v>
      </c>
      <c r="P15974" s="82">
        <v>230</v>
      </c>
      <c r="Q15974" s="82" t="s">
        <v>74916</v>
      </c>
      <c r="R15974"/>
    </row>
    <row r="15975" spans="12:18" x14ac:dyDescent="0.25">
      <c r="L15975" t="s">
        <v>1952</v>
      </c>
      <c r="M15975" t="s">
        <v>12186</v>
      </c>
      <c r="N15975" t="s">
        <v>53237</v>
      </c>
      <c r="O15975" s="76" t="s">
        <v>4356</v>
      </c>
      <c r="P15975" s="82">
        <v>1466</v>
      </c>
      <c r="Q15975" s="82" t="s">
        <v>74917</v>
      </c>
      <c r="R15975"/>
    </row>
    <row r="15976" spans="12:18" x14ac:dyDescent="0.25">
      <c r="L15976" t="s">
        <v>2000</v>
      </c>
      <c r="M15976" t="s">
        <v>12190</v>
      </c>
      <c r="N15976" t="s">
        <v>53238</v>
      </c>
      <c r="O15976" s="76" t="s">
        <v>4366</v>
      </c>
      <c r="P15976" s="82">
        <v>187</v>
      </c>
      <c r="Q15976" s="82" t="s">
        <v>74919</v>
      </c>
      <c r="R15976"/>
    </row>
    <row r="15977" spans="12:18" x14ac:dyDescent="0.25">
      <c r="L15977" t="s">
        <v>2000</v>
      </c>
      <c r="M15977" t="s">
        <v>20161</v>
      </c>
      <c r="N15977" t="s">
        <v>53239</v>
      </c>
      <c r="O15977" s="76" t="s">
        <v>4374</v>
      </c>
      <c r="P15977" s="82">
        <v>1511</v>
      </c>
      <c r="Q15977" s="82" t="s">
        <v>74920</v>
      </c>
      <c r="R15977"/>
    </row>
    <row r="15978" spans="12:18" x14ac:dyDescent="0.25">
      <c r="L15978" t="s">
        <v>2000</v>
      </c>
      <c r="M15978" t="s">
        <v>12192</v>
      </c>
      <c r="N15978" t="s">
        <v>53240</v>
      </c>
      <c r="O15978" s="76" t="s">
        <v>4356</v>
      </c>
      <c r="P15978" s="82">
        <v>907</v>
      </c>
      <c r="Q15978" s="82" t="s">
        <v>74921</v>
      </c>
      <c r="R15978"/>
    </row>
    <row r="15979" spans="12:18" x14ac:dyDescent="0.25">
      <c r="L15979" t="s">
        <v>2000</v>
      </c>
      <c r="M15979" t="s">
        <v>35380</v>
      </c>
      <c r="N15979" t="s">
        <v>53241</v>
      </c>
      <c r="O15979" s="76" t="s">
        <v>4366</v>
      </c>
      <c r="P15979" s="82">
        <v>117</v>
      </c>
      <c r="Q15979" s="82" t="s">
        <v>74922</v>
      </c>
      <c r="R15979"/>
    </row>
    <row r="15980" spans="12:18" x14ac:dyDescent="0.25">
      <c r="L15980" t="s">
        <v>2000</v>
      </c>
      <c r="M15980" t="s">
        <v>35381</v>
      </c>
      <c r="N15980" t="s">
        <v>53242</v>
      </c>
      <c r="O15980" s="76" t="s">
        <v>4366</v>
      </c>
      <c r="P15980" s="82">
        <v>161</v>
      </c>
      <c r="Q15980" s="82" t="s">
        <v>74923</v>
      </c>
      <c r="R15980"/>
    </row>
    <row r="15981" spans="12:18" x14ac:dyDescent="0.25">
      <c r="L15981" t="s">
        <v>2000</v>
      </c>
      <c r="M15981" t="s">
        <v>9689</v>
      </c>
      <c r="N15981" t="s">
        <v>53243</v>
      </c>
      <c r="O15981" s="76" t="s">
        <v>4366</v>
      </c>
      <c r="P15981" s="82">
        <v>139</v>
      </c>
      <c r="Q15981" s="82" t="s">
        <v>74924</v>
      </c>
      <c r="R15981"/>
    </row>
    <row r="15982" spans="12:18" x14ac:dyDescent="0.25">
      <c r="L15982" t="s">
        <v>2000</v>
      </c>
      <c r="M15982" t="s">
        <v>9690</v>
      </c>
      <c r="N15982" t="s">
        <v>53244</v>
      </c>
      <c r="O15982" s="76" t="s">
        <v>4356</v>
      </c>
      <c r="P15982" s="82">
        <v>597</v>
      </c>
      <c r="Q15982" s="82" t="s">
        <v>74925</v>
      </c>
      <c r="R15982"/>
    </row>
    <row r="15983" spans="12:18" x14ac:dyDescent="0.25">
      <c r="L15983" t="s">
        <v>2000</v>
      </c>
      <c r="M15983" t="s">
        <v>35382</v>
      </c>
      <c r="N15983" t="s">
        <v>53245</v>
      </c>
      <c r="O15983" s="76" t="s">
        <v>4366</v>
      </c>
      <c r="P15983" s="82">
        <v>138</v>
      </c>
      <c r="Q15983" s="82" t="s">
        <v>74926</v>
      </c>
      <c r="R15983"/>
    </row>
    <row r="15984" spans="12:18" x14ac:dyDescent="0.25">
      <c r="L15984" t="s">
        <v>2000</v>
      </c>
      <c r="M15984" t="s">
        <v>20162</v>
      </c>
      <c r="N15984" t="s">
        <v>53246</v>
      </c>
      <c r="O15984" s="76" t="s">
        <v>4366</v>
      </c>
      <c r="P15984" s="82">
        <v>24</v>
      </c>
      <c r="Q15984" s="82" t="s">
        <v>74927</v>
      </c>
      <c r="R15984"/>
    </row>
    <row r="15985" spans="12:18" x14ac:dyDescent="0.25">
      <c r="L15985" t="s">
        <v>2000</v>
      </c>
      <c r="M15985" t="s">
        <v>12194</v>
      </c>
      <c r="N15985" t="s">
        <v>53247</v>
      </c>
      <c r="O15985" s="76" t="s">
        <v>4356</v>
      </c>
      <c r="P15985" s="82">
        <v>1208</v>
      </c>
      <c r="Q15985" s="82" t="s">
        <v>74928</v>
      </c>
      <c r="R15985"/>
    </row>
    <row r="15986" spans="12:18" x14ac:dyDescent="0.25">
      <c r="L15986" t="s">
        <v>2000</v>
      </c>
      <c r="M15986" t="s">
        <v>9691</v>
      </c>
      <c r="N15986" t="s">
        <v>53248</v>
      </c>
      <c r="O15986" s="76" t="s">
        <v>4366</v>
      </c>
      <c r="P15986" s="82">
        <v>178</v>
      </c>
      <c r="Q15986" s="82" t="s">
        <v>74929</v>
      </c>
      <c r="R15986"/>
    </row>
    <row r="15987" spans="12:18" x14ac:dyDescent="0.25">
      <c r="L15987" t="s">
        <v>2000</v>
      </c>
      <c r="M15987" t="s">
        <v>12196</v>
      </c>
      <c r="N15987" t="s">
        <v>53249</v>
      </c>
      <c r="O15987" s="76" t="s">
        <v>4374</v>
      </c>
      <c r="P15987" s="82">
        <v>6111</v>
      </c>
      <c r="Q15987" s="82" t="s">
        <v>72645</v>
      </c>
      <c r="R15987"/>
    </row>
    <row r="15988" spans="12:18" x14ac:dyDescent="0.25">
      <c r="L15988" t="s">
        <v>2000</v>
      </c>
      <c r="M15988" t="s">
        <v>21783</v>
      </c>
      <c r="N15988" t="s">
        <v>53250</v>
      </c>
      <c r="O15988" s="76" t="s">
        <v>4366</v>
      </c>
      <c r="P15988" s="82">
        <v>63</v>
      </c>
      <c r="Q15988" s="82" t="s">
        <v>74931</v>
      </c>
      <c r="R15988"/>
    </row>
    <row r="15989" spans="12:18" x14ac:dyDescent="0.25">
      <c r="L15989" t="s">
        <v>2000</v>
      </c>
      <c r="M15989" t="s">
        <v>12906</v>
      </c>
      <c r="N15989" t="s">
        <v>53251</v>
      </c>
      <c r="O15989" s="76" t="s">
        <v>4366</v>
      </c>
      <c r="P15989" s="82">
        <v>54</v>
      </c>
      <c r="Q15989" s="82" t="s">
        <v>74932</v>
      </c>
      <c r="R15989"/>
    </row>
    <row r="15990" spans="12:18" x14ac:dyDescent="0.25">
      <c r="L15990" t="s">
        <v>2000</v>
      </c>
      <c r="M15990" t="s">
        <v>35383</v>
      </c>
      <c r="N15990" t="s">
        <v>53252</v>
      </c>
      <c r="O15990" s="76" t="s">
        <v>4356</v>
      </c>
      <c r="P15990" s="82">
        <v>896</v>
      </c>
      <c r="Q15990" s="82" t="s">
        <v>74933</v>
      </c>
      <c r="R15990"/>
    </row>
    <row r="15991" spans="12:18" x14ac:dyDescent="0.25">
      <c r="L15991" t="s">
        <v>2000</v>
      </c>
      <c r="M15991" t="s">
        <v>8014</v>
      </c>
      <c r="N15991" t="s">
        <v>53253</v>
      </c>
      <c r="O15991" s="76" t="s">
        <v>4366</v>
      </c>
      <c r="P15991" s="82">
        <v>273</v>
      </c>
      <c r="Q15991" s="82" t="s">
        <v>74934</v>
      </c>
      <c r="R15991"/>
    </row>
    <row r="15992" spans="12:18" x14ac:dyDescent="0.25">
      <c r="L15992" t="s">
        <v>2000</v>
      </c>
      <c r="M15992" t="s">
        <v>12201</v>
      </c>
      <c r="N15992" t="s">
        <v>53254</v>
      </c>
      <c r="O15992" s="76" t="s">
        <v>4356</v>
      </c>
      <c r="P15992" s="82">
        <v>1353</v>
      </c>
      <c r="Q15992" s="82" t="s">
        <v>74935</v>
      </c>
      <c r="R15992"/>
    </row>
    <row r="15993" spans="12:18" x14ac:dyDescent="0.25">
      <c r="L15993" t="s">
        <v>2000</v>
      </c>
      <c r="M15993" t="s">
        <v>9692</v>
      </c>
      <c r="N15993" t="s">
        <v>53255</v>
      </c>
      <c r="O15993" s="76" t="s">
        <v>4366</v>
      </c>
      <c r="P15993" s="82">
        <v>96</v>
      </c>
      <c r="Q15993" s="82" t="s">
        <v>74936</v>
      </c>
      <c r="R15993"/>
    </row>
    <row r="15994" spans="12:18" x14ac:dyDescent="0.25">
      <c r="L15994" t="s">
        <v>2000</v>
      </c>
      <c r="M15994" t="s">
        <v>20163</v>
      </c>
      <c r="N15994" t="s">
        <v>53256</v>
      </c>
      <c r="O15994" s="76" t="s">
        <v>4356</v>
      </c>
      <c r="P15994" s="82">
        <v>4348</v>
      </c>
      <c r="Q15994" s="82" t="s">
        <v>74937</v>
      </c>
      <c r="R15994"/>
    </row>
    <row r="15995" spans="12:18" x14ac:dyDescent="0.25">
      <c r="L15995" t="s">
        <v>2000</v>
      </c>
      <c r="M15995" t="s">
        <v>7262</v>
      </c>
      <c r="N15995" t="s">
        <v>53257</v>
      </c>
      <c r="O15995" s="76" t="s">
        <v>4356</v>
      </c>
      <c r="P15995" s="82">
        <v>1029</v>
      </c>
      <c r="Q15995" s="82" t="s">
        <v>74938</v>
      </c>
      <c r="R15995"/>
    </row>
    <row r="15996" spans="12:18" x14ac:dyDescent="0.25">
      <c r="L15996" t="s">
        <v>2000</v>
      </c>
      <c r="M15996" t="s">
        <v>7699</v>
      </c>
      <c r="N15996" t="s">
        <v>53258</v>
      </c>
      <c r="O15996" s="76" t="s">
        <v>4366</v>
      </c>
      <c r="P15996" s="82">
        <v>286</v>
      </c>
      <c r="Q15996" s="82" t="s">
        <v>74939</v>
      </c>
      <c r="R15996"/>
    </row>
    <row r="15997" spans="12:18" x14ac:dyDescent="0.25">
      <c r="L15997" t="s">
        <v>2000</v>
      </c>
      <c r="M15997" t="s">
        <v>9693</v>
      </c>
      <c r="N15997" t="s">
        <v>53259</v>
      </c>
      <c r="O15997" s="76" t="s">
        <v>4366</v>
      </c>
      <c r="P15997" s="82">
        <v>221</v>
      </c>
      <c r="Q15997" s="82" t="s">
        <v>74940</v>
      </c>
      <c r="R15997"/>
    </row>
    <row r="15998" spans="12:18" x14ac:dyDescent="0.25">
      <c r="L15998" t="s">
        <v>2000</v>
      </c>
      <c r="M15998" t="s">
        <v>12203</v>
      </c>
      <c r="N15998" t="s">
        <v>53260</v>
      </c>
      <c r="O15998" s="76" t="s">
        <v>4366</v>
      </c>
      <c r="P15998" s="82">
        <v>845</v>
      </c>
      <c r="Q15998" s="82" t="s">
        <v>74941</v>
      </c>
      <c r="R15998"/>
    </row>
    <row r="15999" spans="12:18" x14ac:dyDescent="0.25">
      <c r="L15999" t="s">
        <v>2000</v>
      </c>
      <c r="M15999" t="s">
        <v>35384</v>
      </c>
      <c r="N15999" t="s">
        <v>53261</v>
      </c>
      <c r="O15999" s="76" t="s">
        <v>4356</v>
      </c>
      <c r="P15999" s="82">
        <v>2936</v>
      </c>
      <c r="Q15999" s="82" t="s">
        <v>74942</v>
      </c>
      <c r="R15999"/>
    </row>
    <row r="16000" spans="12:18" x14ac:dyDescent="0.25">
      <c r="L16000" t="s">
        <v>2000</v>
      </c>
      <c r="M16000" t="s">
        <v>12205</v>
      </c>
      <c r="N16000" t="s">
        <v>53262</v>
      </c>
      <c r="O16000" s="76" t="s">
        <v>4366</v>
      </c>
      <c r="P16000" s="82">
        <v>419</v>
      </c>
      <c r="Q16000" s="82" t="s">
        <v>74943</v>
      </c>
      <c r="R16000"/>
    </row>
    <row r="16001" spans="12:18" x14ac:dyDescent="0.25">
      <c r="L16001" t="s">
        <v>2000</v>
      </c>
      <c r="M16001" t="s">
        <v>20164</v>
      </c>
      <c r="N16001" t="s">
        <v>53263</v>
      </c>
      <c r="O16001" s="76" t="s">
        <v>4366</v>
      </c>
      <c r="P16001" s="82">
        <v>47</v>
      </c>
      <c r="Q16001" s="82" t="s">
        <v>74944</v>
      </c>
      <c r="R16001"/>
    </row>
    <row r="16002" spans="12:18" x14ac:dyDescent="0.25">
      <c r="L16002" t="s">
        <v>2000</v>
      </c>
      <c r="M16002" t="s">
        <v>9694</v>
      </c>
      <c r="N16002" t="s">
        <v>53264</v>
      </c>
      <c r="O16002" s="76" t="s">
        <v>4356</v>
      </c>
      <c r="P16002" s="82">
        <v>458</v>
      </c>
      <c r="Q16002" s="82" t="s">
        <v>74945</v>
      </c>
      <c r="R16002"/>
    </row>
    <row r="16003" spans="12:18" x14ac:dyDescent="0.25">
      <c r="L16003" t="s">
        <v>2000</v>
      </c>
      <c r="M16003" t="s">
        <v>26396</v>
      </c>
      <c r="N16003" t="s">
        <v>53265</v>
      </c>
      <c r="O16003" s="76" t="s">
        <v>4356</v>
      </c>
      <c r="P16003" s="82">
        <v>402</v>
      </c>
      <c r="Q16003" s="82" t="s">
        <v>74947</v>
      </c>
      <c r="R16003"/>
    </row>
    <row r="16004" spans="12:18" x14ac:dyDescent="0.25">
      <c r="L16004" t="s">
        <v>2000</v>
      </c>
      <c r="M16004" t="s">
        <v>9695</v>
      </c>
      <c r="N16004" t="s">
        <v>53266</v>
      </c>
      <c r="O16004" s="76" t="s">
        <v>4366</v>
      </c>
      <c r="P16004" s="82">
        <v>136</v>
      </c>
      <c r="Q16004" s="82" t="s">
        <v>74948</v>
      </c>
      <c r="R16004"/>
    </row>
    <row r="16005" spans="12:18" x14ac:dyDescent="0.25">
      <c r="L16005" t="s">
        <v>2000</v>
      </c>
      <c r="M16005" t="s">
        <v>21784</v>
      </c>
      <c r="N16005" t="s">
        <v>53267</v>
      </c>
      <c r="O16005" s="76" t="s">
        <v>4356</v>
      </c>
      <c r="P16005" s="82">
        <v>1656</v>
      </c>
      <c r="Q16005" s="82" t="s">
        <v>74949</v>
      </c>
      <c r="R16005"/>
    </row>
    <row r="16006" spans="12:18" x14ac:dyDescent="0.25">
      <c r="L16006" t="s">
        <v>2000</v>
      </c>
      <c r="M16006" t="s">
        <v>21785</v>
      </c>
      <c r="N16006" t="s">
        <v>53268</v>
      </c>
      <c r="O16006" s="76" t="s">
        <v>4356</v>
      </c>
      <c r="P16006" s="82">
        <v>637</v>
      </c>
      <c r="Q16006" s="82" t="s">
        <v>74950</v>
      </c>
      <c r="R16006"/>
    </row>
    <row r="16007" spans="12:18" x14ac:dyDescent="0.25">
      <c r="L16007" t="s">
        <v>2000</v>
      </c>
      <c r="M16007" t="s">
        <v>12208</v>
      </c>
      <c r="N16007" t="s">
        <v>53269</v>
      </c>
      <c r="O16007" s="76" t="s">
        <v>4366</v>
      </c>
      <c r="P16007" s="82">
        <v>345</v>
      </c>
      <c r="Q16007" s="82" t="s">
        <v>74951</v>
      </c>
      <c r="R16007"/>
    </row>
    <row r="16008" spans="12:18" x14ac:dyDescent="0.25">
      <c r="L16008" t="s">
        <v>2000</v>
      </c>
      <c r="M16008" t="s">
        <v>18297</v>
      </c>
      <c r="N16008" t="s">
        <v>53270</v>
      </c>
      <c r="O16008" s="76" t="s">
        <v>4366</v>
      </c>
      <c r="P16008" s="82">
        <v>70</v>
      </c>
      <c r="Q16008" s="82" t="s">
        <v>74952</v>
      </c>
      <c r="R16008"/>
    </row>
    <row r="16009" spans="12:18" x14ac:dyDescent="0.25">
      <c r="L16009" t="s">
        <v>2000</v>
      </c>
      <c r="M16009" t="s">
        <v>24103</v>
      </c>
      <c r="N16009" t="s">
        <v>53271</v>
      </c>
      <c r="O16009" s="76" t="s">
        <v>4356</v>
      </c>
      <c r="P16009" s="82">
        <v>413</v>
      </c>
      <c r="Q16009" s="82" t="s">
        <v>74953</v>
      </c>
      <c r="R16009"/>
    </row>
    <row r="16010" spans="12:18" x14ac:dyDescent="0.25">
      <c r="L16010" t="s">
        <v>2000</v>
      </c>
      <c r="M16010" t="s">
        <v>12210</v>
      </c>
      <c r="N16010" t="s">
        <v>53272</v>
      </c>
      <c r="O16010" s="76" t="s">
        <v>4356</v>
      </c>
      <c r="P16010" s="82">
        <v>991</v>
      </c>
      <c r="Q16010" s="82" t="s">
        <v>74955</v>
      </c>
      <c r="R16010"/>
    </row>
    <row r="16011" spans="12:18" x14ac:dyDescent="0.25">
      <c r="L16011" t="s">
        <v>2000</v>
      </c>
      <c r="M16011" t="s">
        <v>35386</v>
      </c>
      <c r="N16011" t="s">
        <v>53273</v>
      </c>
      <c r="O16011" s="76" t="s">
        <v>4374</v>
      </c>
      <c r="P16011" s="82">
        <v>6721</v>
      </c>
      <c r="Q16011" s="82" t="s">
        <v>74957</v>
      </c>
      <c r="R16011"/>
    </row>
    <row r="16012" spans="12:18" x14ac:dyDescent="0.25">
      <c r="L16012" t="s">
        <v>2000</v>
      </c>
      <c r="M16012" t="s">
        <v>20165</v>
      </c>
      <c r="N16012" t="s">
        <v>53274</v>
      </c>
      <c r="O16012" s="76" t="s">
        <v>4374</v>
      </c>
      <c r="P16012" s="82">
        <v>4085</v>
      </c>
      <c r="Q16012" s="82" t="s">
        <v>74958</v>
      </c>
      <c r="R16012"/>
    </row>
    <row r="16013" spans="12:18" x14ac:dyDescent="0.25">
      <c r="L16013" t="s">
        <v>2000</v>
      </c>
      <c r="M16013" t="s">
        <v>12212</v>
      </c>
      <c r="N16013" t="s">
        <v>53275</v>
      </c>
      <c r="O16013" s="76" t="s">
        <v>4356</v>
      </c>
      <c r="P16013" s="82">
        <v>729</v>
      </c>
      <c r="Q16013" s="82" t="s">
        <v>74959</v>
      </c>
      <c r="R16013"/>
    </row>
    <row r="16014" spans="12:18" x14ac:dyDescent="0.25">
      <c r="L16014" t="s">
        <v>2000</v>
      </c>
      <c r="M16014" t="s">
        <v>35387</v>
      </c>
      <c r="N16014" t="s">
        <v>53276</v>
      </c>
      <c r="O16014" s="76" t="s">
        <v>4366</v>
      </c>
      <c r="P16014" s="82">
        <v>474</v>
      </c>
      <c r="Q16014" s="82" t="s">
        <v>74960</v>
      </c>
      <c r="R16014"/>
    </row>
    <row r="16015" spans="12:18" x14ac:dyDescent="0.25">
      <c r="L16015" t="s">
        <v>2000</v>
      </c>
      <c r="M16015" t="s">
        <v>9697</v>
      </c>
      <c r="N16015" t="s">
        <v>53277</v>
      </c>
      <c r="O16015" s="76" t="s">
        <v>4366</v>
      </c>
      <c r="P16015" s="82">
        <v>209</v>
      </c>
      <c r="Q16015" s="82" t="s">
        <v>74961</v>
      </c>
      <c r="R16015"/>
    </row>
    <row r="16016" spans="12:18" x14ac:dyDescent="0.25">
      <c r="L16016" t="s">
        <v>2000</v>
      </c>
      <c r="M16016" t="s">
        <v>9698</v>
      </c>
      <c r="N16016" t="s">
        <v>53278</v>
      </c>
      <c r="O16016" s="76" t="s">
        <v>4356</v>
      </c>
      <c r="P16016" s="82">
        <v>416</v>
      </c>
      <c r="Q16016" s="82" t="s">
        <v>74962</v>
      </c>
      <c r="R16016"/>
    </row>
    <row r="16017" spans="12:18" x14ac:dyDescent="0.25">
      <c r="L16017" t="s">
        <v>2000</v>
      </c>
      <c r="M16017" t="s">
        <v>35388</v>
      </c>
      <c r="N16017" t="s">
        <v>53279</v>
      </c>
      <c r="O16017" s="76" t="s">
        <v>4374</v>
      </c>
      <c r="P16017" s="82">
        <v>2516</v>
      </c>
      <c r="Q16017" s="82" t="s">
        <v>74963</v>
      </c>
      <c r="R16017"/>
    </row>
    <row r="16018" spans="12:18" x14ac:dyDescent="0.25">
      <c r="L16018" t="s">
        <v>2000</v>
      </c>
      <c r="M16018" t="s">
        <v>20166</v>
      </c>
      <c r="N16018" t="s">
        <v>53280</v>
      </c>
      <c r="O16018" s="76" t="s">
        <v>4366</v>
      </c>
      <c r="P16018" s="82">
        <v>292</v>
      </c>
      <c r="Q16018" s="82" t="s">
        <v>74964</v>
      </c>
      <c r="R16018"/>
    </row>
    <row r="16019" spans="12:18" x14ac:dyDescent="0.25">
      <c r="L16019" t="s">
        <v>2000</v>
      </c>
      <c r="M16019" t="s">
        <v>9699</v>
      </c>
      <c r="N16019" t="s">
        <v>53281</v>
      </c>
      <c r="O16019" s="76" t="s">
        <v>4356</v>
      </c>
      <c r="P16019" s="82">
        <v>491</v>
      </c>
      <c r="Q16019" s="82" t="s">
        <v>74966</v>
      </c>
      <c r="R16019"/>
    </row>
    <row r="16020" spans="12:18" x14ac:dyDescent="0.25">
      <c r="L16020" t="s">
        <v>2000</v>
      </c>
      <c r="M16020" t="s">
        <v>35389</v>
      </c>
      <c r="N16020" t="s">
        <v>53282</v>
      </c>
      <c r="O16020" s="76" t="s">
        <v>4366</v>
      </c>
      <c r="P16020" s="82">
        <v>116</v>
      </c>
      <c r="Q16020" s="82" t="s">
        <v>74967</v>
      </c>
      <c r="R16020"/>
    </row>
    <row r="16021" spans="12:18" x14ac:dyDescent="0.25">
      <c r="L16021" t="s">
        <v>2000</v>
      </c>
      <c r="M16021" t="s">
        <v>35390</v>
      </c>
      <c r="N16021" t="s">
        <v>53283</v>
      </c>
      <c r="O16021" s="76" t="s">
        <v>4366</v>
      </c>
      <c r="P16021" s="82">
        <v>206</v>
      </c>
      <c r="Q16021" s="82" t="s">
        <v>74969</v>
      </c>
      <c r="R16021"/>
    </row>
    <row r="16022" spans="12:18" x14ac:dyDescent="0.25">
      <c r="L16022" t="s">
        <v>2000</v>
      </c>
      <c r="M16022" t="s">
        <v>20167</v>
      </c>
      <c r="N16022" t="s">
        <v>53284</v>
      </c>
      <c r="O16022" s="76" t="s">
        <v>4366</v>
      </c>
      <c r="P16022" s="82">
        <v>201</v>
      </c>
      <c r="Q16022" s="82" t="s">
        <v>74970</v>
      </c>
      <c r="R16022"/>
    </row>
    <row r="16023" spans="12:18" x14ac:dyDescent="0.25">
      <c r="L16023" t="s">
        <v>2000</v>
      </c>
      <c r="M16023" t="s">
        <v>20168</v>
      </c>
      <c r="N16023" t="s">
        <v>53285</v>
      </c>
      <c r="O16023" s="76" t="s">
        <v>4366</v>
      </c>
      <c r="P16023" s="82">
        <v>181</v>
      </c>
      <c r="Q16023" s="82" t="s">
        <v>74971</v>
      </c>
      <c r="R16023"/>
    </row>
    <row r="16024" spans="12:18" x14ac:dyDescent="0.25">
      <c r="L16024" t="s">
        <v>2000</v>
      </c>
      <c r="M16024" t="s">
        <v>21787</v>
      </c>
      <c r="N16024" t="s">
        <v>53286</v>
      </c>
      <c r="O16024" s="76" t="s">
        <v>4366</v>
      </c>
      <c r="P16024" s="82">
        <v>172</v>
      </c>
      <c r="Q16024" s="82" t="s">
        <v>74972</v>
      </c>
      <c r="R16024"/>
    </row>
    <row r="16025" spans="12:18" x14ac:dyDescent="0.25">
      <c r="L16025" t="s">
        <v>2000</v>
      </c>
      <c r="M16025" t="s">
        <v>21788</v>
      </c>
      <c r="N16025" t="s">
        <v>53287</v>
      </c>
      <c r="O16025" s="76" t="s">
        <v>4356</v>
      </c>
      <c r="P16025" s="82">
        <v>441</v>
      </c>
      <c r="Q16025" s="82" t="s">
        <v>74973</v>
      </c>
      <c r="R16025"/>
    </row>
    <row r="16026" spans="12:18" x14ac:dyDescent="0.25">
      <c r="L16026" t="s">
        <v>2000</v>
      </c>
      <c r="M16026" t="s">
        <v>9703</v>
      </c>
      <c r="N16026" t="s">
        <v>53288</v>
      </c>
      <c r="O16026" s="76" t="s">
        <v>4366</v>
      </c>
      <c r="P16026" s="82">
        <v>71</v>
      </c>
      <c r="Q16026" s="82" t="s">
        <v>74977</v>
      </c>
      <c r="R16026"/>
    </row>
    <row r="16027" spans="12:18" x14ac:dyDescent="0.25">
      <c r="L16027" t="s">
        <v>2000</v>
      </c>
      <c r="M16027" t="s">
        <v>12214</v>
      </c>
      <c r="N16027" t="s">
        <v>53289</v>
      </c>
      <c r="O16027" s="76" t="s">
        <v>4356</v>
      </c>
      <c r="P16027" s="82">
        <v>845</v>
      </c>
      <c r="Q16027" s="82" t="s">
        <v>74978</v>
      </c>
      <c r="R16027"/>
    </row>
    <row r="16028" spans="12:18" x14ac:dyDescent="0.25">
      <c r="L16028" t="s">
        <v>2000</v>
      </c>
      <c r="M16028" t="s">
        <v>35392</v>
      </c>
      <c r="N16028" t="s">
        <v>53290</v>
      </c>
      <c r="O16028" s="76" t="s">
        <v>4356</v>
      </c>
      <c r="P16028" s="82">
        <v>778</v>
      </c>
      <c r="Q16028" s="82" t="s">
        <v>74979</v>
      </c>
      <c r="R16028"/>
    </row>
    <row r="16029" spans="12:18" x14ac:dyDescent="0.25">
      <c r="L16029" t="s">
        <v>2000</v>
      </c>
      <c r="M16029" t="s">
        <v>6812</v>
      </c>
      <c r="N16029" t="s">
        <v>53291</v>
      </c>
      <c r="O16029" s="76" t="s">
        <v>4366</v>
      </c>
      <c r="P16029" s="82">
        <v>157</v>
      </c>
      <c r="Q16029" s="82" t="s">
        <v>74980</v>
      </c>
      <c r="R16029"/>
    </row>
    <row r="16030" spans="12:18" x14ac:dyDescent="0.25">
      <c r="L16030" t="s">
        <v>2000</v>
      </c>
      <c r="M16030" t="s">
        <v>21346</v>
      </c>
      <c r="N16030" t="s">
        <v>53292</v>
      </c>
      <c r="O16030" s="76" t="s">
        <v>4366</v>
      </c>
      <c r="P16030" s="82">
        <v>62</v>
      </c>
      <c r="Q16030" s="82" t="s">
        <v>74981</v>
      </c>
      <c r="R16030"/>
    </row>
    <row r="16031" spans="12:18" x14ac:dyDescent="0.25">
      <c r="L16031" t="s">
        <v>2000</v>
      </c>
      <c r="M16031" t="s">
        <v>21789</v>
      </c>
      <c r="N16031" t="s">
        <v>53293</v>
      </c>
      <c r="O16031" s="76" t="s">
        <v>4366</v>
      </c>
      <c r="P16031" s="82">
        <v>129</v>
      </c>
      <c r="Q16031" s="82" t="s">
        <v>74982</v>
      </c>
      <c r="R16031"/>
    </row>
    <row r="16032" spans="12:18" x14ac:dyDescent="0.25">
      <c r="L16032" t="s">
        <v>2000</v>
      </c>
      <c r="M16032" t="s">
        <v>35393</v>
      </c>
      <c r="N16032" t="s">
        <v>53294</v>
      </c>
      <c r="O16032" s="76" t="s">
        <v>4366</v>
      </c>
      <c r="P16032" s="82">
        <v>107</v>
      </c>
      <c r="Q16032" s="82" t="s">
        <v>74983</v>
      </c>
      <c r="R16032"/>
    </row>
    <row r="16033" spans="12:18" x14ac:dyDescent="0.25">
      <c r="L16033" t="s">
        <v>2000</v>
      </c>
      <c r="M16033" t="s">
        <v>12216</v>
      </c>
      <c r="N16033" t="s">
        <v>53295</v>
      </c>
      <c r="O16033" s="76" t="s">
        <v>4366</v>
      </c>
      <c r="P16033" s="82">
        <v>275</v>
      </c>
      <c r="Q16033" s="82" t="s">
        <v>74984</v>
      </c>
      <c r="R16033"/>
    </row>
    <row r="16034" spans="12:18" x14ac:dyDescent="0.25">
      <c r="L16034" t="s">
        <v>2000</v>
      </c>
      <c r="M16034" t="s">
        <v>11750</v>
      </c>
      <c r="N16034" t="s">
        <v>53296</v>
      </c>
      <c r="O16034" s="76" t="s">
        <v>4366</v>
      </c>
      <c r="P16034" s="82">
        <v>35</v>
      </c>
      <c r="Q16034" s="82" t="s">
        <v>74985</v>
      </c>
      <c r="R16034"/>
    </row>
    <row r="16035" spans="12:18" x14ac:dyDescent="0.25">
      <c r="L16035" t="s">
        <v>2000</v>
      </c>
      <c r="M16035" t="s">
        <v>21790</v>
      </c>
      <c r="N16035" t="s">
        <v>53297</v>
      </c>
      <c r="O16035" s="76" t="s">
        <v>4356</v>
      </c>
      <c r="P16035" s="82">
        <v>325</v>
      </c>
      <c r="Q16035" s="82" t="s">
        <v>74986</v>
      </c>
      <c r="R16035"/>
    </row>
    <row r="16036" spans="12:18" x14ac:dyDescent="0.25">
      <c r="L16036" t="s">
        <v>2000</v>
      </c>
      <c r="M16036" t="s">
        <v>20169</v>
      </c>
      <c r="N16036" t="s">
        <v>53298</v>
      </c>
      <c r="O16036" s="76" t="s">
        <v>4366</v>
      </c>
      <c r="P16036" s="82">
        <v>181</v>
      </c>
      <c r="Q16036" s="82" t="s">
        <v>74987</v>
      </c>
      <c r="R16036"/>
    </row>
    <row r="16037" spans="12:18" x14ac:dyDescent="0.25">
      <c r="L16037" t="s">
        <v>2000</v>
      </c>
      <c r="M16037" t="s">
        <v>35394</v>
      </c>
      <c r="N16037" t="s">
        <v>53299</v>
      </c>
      <c r="O16037" s="76" t="s">
        <v>4366</v>
      </c>
      <c r="P16037" s="82">
        <v>475</v>
      </c>
      <c r="Q16037" s="82" t="s">
        <v>74988</v>
      </c>
      <c r="R16037"/>
    </row>
    <row r="16038" spans="12:18" x14ac:dyDescent="0.25">
      <c r="L16038" t="s">
        <v>2000</v>
      </c>
      <c r="M16038" t="s">
        <v>12218</v>
      </c>
      <c r="N16038" t="s">
        <v>53300</v>
      </c>
      <c r="O16038" s="76" t="s">
        <v>4366</v>
      </c>
      <c r="P16038" s="82">
        <v>140</v>
      </c>
      <c r="Q16038" s="82" t="s">
        <v>74990</v>
      </c>
      <c r="R16038"/>
    </row>
    <row r="16039" spans="12:18" x14ac:dyDescent="0.25">
      <c r="L16039" t="s">
        <v>2000</v>
      </c>
      <c r="M16039" t="s">
        <v>35395</v>
      </c>
      <c r="N16039" t="s">
        <v>53301</v>
      </c>
      <c r="O16039" s="76" t="s">
        <v>4356</v>
      </c>
      <c r="P16039" s="82">
        <v>863</v>
      </c>
      <c r="Q16039" s="82" t="s">
        <v>74991</v>
      </c>
      <c r="R16039"/>
    </row>
    <row r="16040" spans="12:18" x14ac:dyDescent="0.25">
      <c r="L16040" t="s">
        <v>2000</v>
      </c>
      <c r="M16040" t="s">
        <v>20170</v>
      </c>
      <c r="N16040" t="s">
        <v>53302</v>
      </c>
      <c r="O16040" s="76" t="s">
        <v>4366</v>
      </c>
      <c r="P16040" s="82">
        <v>78</v>
      </c>
      <c r="Q16040" s="82" t="s">
        <v>74992</v>
      </c>
      <c r="R16040"/>
    </row>
    <row r="16041" spans="12:18" x14ac:dyDescent="0.25">
      <c r="L16041" t="s">
        <v>2000</v>
      </c>
      <c r="M16041" t="s">
        <v>21791</v>
      </c>
      <c r="N16041" t="s">
        <v>53303</v>
      </c>
      <c r="O16041" s="76" t="s">
        <v>4366</v>
      </c>
      <c r="P16041" s="82">
        <v>146</v>
      </c>
      <c r="Q16041" s="82" t="s">
        <v>74993</v>
      </c>
      <c r="R16041"/>
    </row>
    <row r="16042" spans="12:18" x14ac:dyDescent="0.25">
      <c r="L16042" t="s">
        <v>2000</v>
      </c>
      <c r="M16042" t="s">
        <v>20171</v>
      </c>
      <c r="N16042" t="s">
        <v>53304</v>
      </c>
      <c r="O16042" s="76" t="s">
        <v>4356</v>
      </c>
      <c r="P16042" s="82">
        <v>544</v>
      </c>
      <c r="Q16042" s="82" t="s">
        <v>74994</v>
      </c>
      <c r="R16042"/>
    </row>
    <row r="16043" spans="12:18" x14ac:dyDescent="0.25">
      <c r="L16043" t="s">
        <v>2000</v>
      </c>
      <c r="M16043" t="s">
        <v>12220</v>
      </c>
      <c r="N16043" t="s">
        <v>53305</v>
      </c>
      <c r="O16043" s="76" t="s">
        <v>4374</v>
      </c>
      <c r="P16043" s="82">
        <v>3243</v>
      </c>
      <c r="Q16043" s="82" t="s">
        <v>74995</v>
      </c>
      <c r="R16043"/>
    </row>
    <row r="16044" spans="12:18" x14ac:dyDescent="0.25">
      <c r="L16044" t="s">
        <v>2000</v>
      </c>
      <c r="M16044" t="s">
        <v>9705</v>
      </c>
      <c r="N16044" t="s">
        <v>53306</v>
      </c>
      <c r="O16044" s="76" t="s">
        <v>4366</v>
      </c>
      <c r="P16044" s="82">
        <v>301</v>
      </c>
      <c r="Q16044" s="82" t="s">
        <v>74996</v>
      </c>
      <c r="R16044"/>
    </row>
    <row r="16045" spans="12:18" x14ac:dyDescent="0.25">
      <c r="L16045" t="s">
        <v>2000</v>
      </c>
      <c r="M16045" t="s">
        <v>12222</v>
      </c>
      <c r="N16045" t="s">
        <v>53307</v>
      </c>
      <c r="O16045" s="76" t="s">
        <v>4356</v>
      </c>
      <c r="P16045" s="82">
        <v>1982</v>
      </c>
      <c r="Q16045" s="82" t="s">
        <v>74997</v>
      </c>
      <c r="R16045"/>
    </row>
    <row r="16046" spans="12:18" x14ac:dyDescent="0.25">
      <c r="L16046" t="s">
        <v>2000</v>
      </c>
      <c r="M16046" t="s">
        <v>35396</v>
      </c>
      <c r="N16046" t="s">
        <v>53308</v>
      </c>
      <c r="O16046" s="76" t="s">
        <v>4366</v>
      </c>
      <c r="P16046" s="82">
        <v>75</v>
      </c>
      <c r="Q16046" s="82" t="s">
        <v>74998</v>
      </c>
      <c r="R16046"/>
    </row>
    <row r="16047" spans="12:18" x14ac:dyDescent="0.25">
      <c r="L16047" t="s">
        <v>2000</v>
      </c>
      <c r="M16047" t="s">
        <v>20172</v>
      </c>
      <c r="N16047" t="s">
        <v>53309</v>
      </c>
      <c r="O16047" s="76" t="s">
        <v>4366</v>
      </c>
      <c r="P16047" s="82">
        <v>152</v>
      </c>
      <c r="Q16047" s="82" t="s">
        <v>74999</v>
      </c>
      <c r="R16047"/>
    </row>
    <row r="16048" spans="12:18" x14ac:dyDescent="0.25">
      <c r="L16048" t="s">
        <v>2000</v>
      </c>
      <c r="M16048" t="s">
        <v>35397</v>
      </c>
      <c r="N16048" t="s">
        <v>53310</v>
      </c>
      <c r="O16048" s="76" t="s">
        <v>4356</v>
      </c>
      <c r="P16048" s="82">
        <v>1710</v>
      </c>
      <c r="Q16048" s="82" t="s">
        <v>75000</v>
      </c>
      <c r="R16048"/>
    </row>
    <row r="16049" spans="12:18" x14ac:dyDescent="0.25">
      <c r="L16049" t="s">
        <v>2000</v>
      </c>
      <c r="M16049" t="s">
        <v>35398</v>
      </c>
      <c r="N16049" t="s">
        <v>53311</v>
      </c>
      <c r="O16049" s="76" t="s">
        <v>4366</v>
      </c>
      <c r="P16049" s="82">
        <v>59</v>
      </c>
      <c r="Q16049" s="82" t="s">
        <v>75001</v>
      </c>
      <c r="R16049"/>
    </row>
    <row r="16050" spans="12:18" x14ac:dyDescent="0.25">
      <c r="L16050" t="s">
        <v>2000</v>
      </c>
      <c r="M16050" t="s">
        <v>21792</v>
      </c>
      <c r="N16050" t="s">
        <v>53312</v>
      </c>
      <c r="O16050" s="76" t="s">
        <v>4366</v>
      </c>
      <c r="P16050" s="82">
        <v>194</v>
      </c>
      <c r="Q16050" s="82" t="s">
        <v>75002</v>
      </c>
      <c r="R16050"/>
    </row>
    <row r="16051" spans="12:18" x14ac:dyDescent="0.25">
      <c r="L16051" t="s">
        <v>2000</v>
      </c>
      <c r="M16051" t="s">
        <v>21793</v>
      </c>
      <c r="N16051" t="s">
        <v>53313</v>
      </c>
      <c r="O16051" s="76" t="s">
        <v>4356</v>
      </c>
      <c r="P16051" s="82">
        <v>2787</v>
      </c>
      <c r="Q16051" s="82" t="s">
        <v>75003</v>
      </c>
      <c r="R16051"/>
    </row>
    <row r="16052" spans="12:18" x14ac:dyDescent="0.25">
      <c r="L16052" t="s">
        <v>2000</v>
      </c>
      <c r="M16052" t="s">
        <v>20173</v>
      </c>
      <c r="N16052" t="s">
        <v>53314</v>
      </c>
      <c r="O16052" s="76" t="s">
        <v>4366</v>
      </c>
      <c r="P16052" s="82">
        <v>304</v>
      </c>
      <c r="Q16052" s="82" t="s">
        <v>75004</v>
      </c>
      <c r="R16052"/>
    </row>
    <row r="16053" spans="12:18" x14ac:dyDescent="0.25">
      <c r="L16053" t="s">
        <v>2000</v>
      </c>
      <c r="M16053" t="s">
        <v>12224</v>
      </c>
      <c r="N16053" t="s">
        <v>53315</v>
      </c>
      <c r="O16053" s="76" t="s">
        <v>4374</v>
      </c>
      <c r="P16053" s="82">
        <v>3513</v>
      </c>
      <c r="Q16053" s="82" t="s">
        <v>75005</v>
      </c>
      <c r="R16053"/>
    </row>
    <row r="16054" spans="12:18" x14ac:dyDescent="0.25">
      <c r="L16054" t="s">
        <v>2000</v>
      </c>
      <c r="M16054" t="s">
        <v>9706</v>
      </c>
      <c r="N16054" t="s">
        <v>53316</v>
      </c>
      <c r="O16054" s="76" t="s">
        <v>4366</v>
      </c>
      <c r="P16054" s="82">
        <v>126</v>
      </c>
      <c r="Q16054" s="82" t="s">
        <v>75006</v>
      </c>
      <c r="R16054"/>
    </row>
    <row r="16055" spans="12:18" x14ac:dyDescent="0.25">
      <c r="L16055" t="s">
        <v>2000</v>
      </c>
      <c r="M16055" t="s">
        <v>9707</v>
      </c>
      <c r="N16055" t="s">
        <v>53317</v>
      </c>
      <c r="O16055" s="76" t="s">
        <v>4366</v>
      </c>
      <c r="P16055" s="82">
        <v>363</v>
      </c>
      <c r="Q16055" s="82" t="s">
        <v>75008</v>
      </c>
      <c r="R16055"/>
    </row>
    <row r="16056" spans="12:18" x14ac:dyDescent="0.25">
      <c r="L16056" t="s">
        <v>2000</v>
      </c>
      <c r="M16056" t="s">
        <v>6759</v>
      </c>
      <c r="N16056" t="s">
        <v>53318</v>
      </c>
      <c r="O16056" s="76" t="s">
        <v>4366</v>
      </c>
      <c r="P16056" s="82">
        <v>318</v>
      </c>
      <c r="Q16056" s="82" t="s">
        <v>75009</v>
      </c>
      <c r="R16056"/>
    </row>
    <row r="16057" spans="12:18" x14ac:dyDescent="0.25">
      <c r="L16057" t="s">
        <v>2000</v>
      </c>
      <c r="M16057" t="s">
        <v>9708</v>
      </c>
      <c r="N16057" t="s">
        <v>53319</v>
      </c>
      <c r="O16057" s="76" t="s">
        <v>4366</v>
      </c>
      <c r="P16057" s="82">
        <v>81</v>
      </c>
      <c r="Q16057" s="82" t="s">
        <v>75010</v>
      </c>
      <c r="R16057"/>
    </row>
    <row r="16058" spans="12:18" x14ac:dyDescent="0.25">
      <c r="L16058" t="s">
        <v>2000</v>
      </c>
      <c r="M16058" t="s">
        <v>35399</v>
      </c>
      <c r="N16058" t="s">
        <v>53320</v>
      </c>
      <c r="O16058" s="76" t="s">
        <v>4366</v>
      </c>
      <c r="P16058" s="82">
        <v>123</v>
      </c>
      <c r="Q16058" s="82" t="s">
        <v>75011</v>
      </c>
      <c r="R16058"/>
    </row>
    <row r="16059" spans="12:18" x14ac:dyDescent="0.25">
      <c r="L16059" t="s">
        <v>2000</v>
      </c>
      <c r="M16059" t="s">
        <v>21794</v>
      </c>
      <c r="N16059" t="s">
        <v>53321</v>
      </c>
      <c r="O16059" s="76" t="s">
        <v>4356</v>
      </c>
      <c r="P16059" s="82">
        <v>952</v>
      </c>
      <c r="Q16059" s="82" t="s">
        <v>75012</v>
      </c>
      <c r="R16059"/>
    </row>
    <row r="16060" spans="12:18" x14ac:dyDescent="0.25">
      <c r="L16060" t="s">
        <v>2000</v>
      </c>
      <c r="M16060" t="s">
        <v>12228</v>
      </c>
      <c r="N16060" t="s">
        <v>53322</v>
      </c>
      <c r="O16060" s="76" t="s">
        <v>4366</v>
      </c>
      <c r="P16060" s="82">
        <v>106</v>
      </c>
      <c r="Q16060" s="82" t="s">
        <v>75013</v>
      </c>
      <c r="R16060"/>
    </row>
    <row r="16061" spans="12:18" x14ac:dyDescent="0.25">
      <c r="L16061" t="s">
        <v>2000</v>
      </c>
      <c r="M16061" t="s">
        <v>9709</v>
      </c>
      <c r="N16061" t="s">
        <v>53323</v>
      </c>
      <c r="O16061" s="76" t="s">
        <v>4366</v>
      </c>
      <c r="P16061" s="82">
        <v>104</v>
      </c>
      <c r="Q16061" s="82" t="s">
        <v>75014</v>
      </c>
      <c r="R16061"/>
    </row>
    <row r="16062" spans="12:18" x14ac:dyDescent="0.25">
      <c r="L16062" t="s">
        <v>2000</v>
      </c>
      <c r="M16062" t="s">
        <v>12230</v>
      </c>
      <c r="N16062" t="s">
        <v>53324</v>
      </c>
      <c r="O16062" s="76" t="s">
        <v>4356</v>
      </c>
      <c r="P16062" s="82">
        <v>557</v>
      </c>
      <c r="Q16062" s="82" t="s">
        <v>75015</v>
      </c>
      <c r="R16062"/>
    </row>
    <row r="16063" spans="12:18" x14ac:dyDescent="0.25">
      <c r="L16063" t="s">
        <v>2000</v>
      </c>
      <c r="M16063" t="s">
        <v>9710</v>
      </c>
      <c r="N16063" t="s">
        <v>53325</v>
      </c>
      <c r="O16063" s="76" t="s">
        <v>4366</v>
      </c>
      <c r="P16063" s="82">
        <v>159</v>
      </c>
      <c r="Q16063" s="82" t="s">
        <v>75016</v>
      </c>
      <c r="R16063"/>
    </row>
    <row r="16064" spans="12:18" x14ac:dyDescent="0.25">
      <c r="L16064" t="s">
        <v>2000</v>
      </c>
      <c r="M16064" t="s">
        <v>9711</v>
      </c>
      <c r="N16064" t="s">
        <v>53326</v>
      </c>
      <c r="O16064" s="76" t="s">
        <v>4366</v>
      </c>
      <c r="P16064" s="82">
        <v>60</v>
      </c>
      <c r="Q16064" s="82" t="s">
        <v>75017</v>
      </c>
      <c r="R16064"/>
    </row>
    <row r="16065" spans="12:18" x14ac:dyDescent="0.25">
      <c r="L16065" t="s">
        <v>2000</v>
      </c>
      <c r="M16065" t="s">
        <v>12232</v>
      </c>
      <c r="N16065" t="s">
        <v>53327</v>
      </c>
      <c r="O16065" s="76" t="s">
        <v>4356</v>
      </c>
      <c r="P16065" s="82">
        <v>1063</v>
      </c>
      <c r="Q16065" s="82" t="s">
        <v>75018</v>
      </c>
      <c r="R16065"/>
    </row>
    <row r="16066" spans="12:18" x14ac:dyDescent="0.25">
      <c r="L16066" t="s">
        <v>2000</v>
      </c>
      <c r="M16066" t="s">
        <v>12234</v>
      </c>
      <c r="N16066" t="s">
        <v>53328</v>
      </c>
      <c r="O16066" s="76" t="s">
        <v>4366</v>
      </c>
      <c r="P16066" s="82">
        <v>115</v>
      </c>
      <c r="Q16066" s="82" t="s">
        <v>75019</v>
      </c>
      <c r="R16066"/>
    </row>
    <row r="16067" spans="12:18" x14ac:dyDescent="0.25">
      <c r="L16067" t="s">
        <v>2000</v>
      </c>
      <c r="M16067" t="s">
        <v>12236</v>
      </c>
      <c r="N16067" t="s">
        <v>53329</v>
      </c>
      <c r="O16067" s="76" t="s">
        <v>4366</v>
      </c>
      <c r="P16067" s="82">
        <v>198</v>
      </c>
      <c r="Q16067" s="82" t="s">
        <v>75020</v>
      </c>
      <c r="R16067"/>
    </row>
    <row r="16068" spans="12:18" x14ac:dyDescent="0.25">
      <c r="L16068" t="s">
        <v>2000</v>
      </c>
      <c r="M16068" t="s">
        <v>20174</v>
      </c>
      <c r="N16068" t="s">
        <v>53330</v>
      </c>
      <c r="O16068" s="76" t="s">
        <v>4366</v>
      </c>
      <c r="P16068" s="82">
        <v>189</v>
      </c>
      <c r="Q16068" s="82" t="s">
        <v>75021</v>
      </c>
      <c r="R16068"/>
    </row>
    <row r="16069" spans="12:18" x14ac:dyDescent="0.25">
      <c r="L16069" t="s">
        <v>2000</v>
      </c>
      <c r="M16069" t="s">
        <v>12238</v>
      </c>
      <c r="N16069" t="s">
        <v>53331</v>
      </c>
      <c r="O16069" s="76" t="s">
        <v>4366</v>
      </c>
      <c r="P16069" s="82">
        <v>147</v>
      </c>
      <c r="Q16069" s="82" t="s">
        <v>75022</v>
      </c>
      <c r="R16069"/>
    </row>
    <row r="16070" spans="12:18" x14ac:dyDescent="0.25">
      <c r="L16070" t="s">
        <v>2000</v>
      </c>
      <c r="M16070" t="s">
        <v>12240</v>
      </c>
      <c r="N16070" t="s">
        <v>53332</v>
      </c>
      <c r="O16070" s="76" t="s">
        <v>4366</v>
      </c>
      <c r="P16070" s="82">
        <v>84</v>
      </c>
      <c r="Q16070" s="82" t="s">
        <v>75023</v>
      </c>
      <c r="R16070"/>
    </row>
    <row r="16071" spans="12:18" x14ac:dyDescent="0.25">
      <c r="L16071" t="s">
        <v>2000</v>
      </c>
      <c r="M16071" t="s">
        <v>20175</v>
      </c>
      <c r="N16071" t="s">
        <v>53333</v>
      </c>
      <c r="O16071" s="76" t="s">
        <v>4366</v>
      </c>
      <c r="P16071" s="82">
        <v>442</v>
      </c>
      <c r="Q16071" s="82" t="s">
        <v>75024</v>
      </c>
      <c r="R16071"/>
    </row>
    <row r="16072" spans="12:18" x14ac:dyDescent="0.25">
      <c r="L16072" t="s">
        <v>2000</v>
      </c>
      <c r="M16072" t="s">
        <v>12207</v>
      </c>
      <c r="N16072" t="s">
        <v>53334</v>
      </c>
      <c r="O16072" s="76" t="s">
        <v>4366</v>
      </c>
      <c r="P16072" s="82">
        <v>100</v>
      </c>
      <c r="Q16072" s="82" t="s">
        <v>74946</v>
      </c>
      <c r="R16072"/>
    </row>
    <row r="16073" spans="12:18" x14ac:dyDescent="0.25">
      <c r="L16073" t="s">
        <v>2000</v>
      </c>
      <c r="M16073" t="s">
        <v>21786</v>
      </c>
      <c r="N16073" t="s">
        <v>53335</v>
      </c>
      <c r="O16073" s="76" t="s">
        <v>4356</v>
      </c>
      <c r="P16073" s="82">
        <v>620</v>
      </c>
      <c r="Q16073" s="82" t="s">
        <v>74965</v>
      </c>
      <c r="R16073"/>
    </row>
    <row r="16074" spans="12:18" x14ac:dyDescent="0.25">
      <c r="L16074" t="s">
        <v>2000</v>
      </c>
      <c r="M16074" t="s">
        <v>35391</v>
      </c>
      <c r="N16074" t="s">
        <v>53336</v>
      </c>
      <c r="O16074" s="76" t="s">
        <v>4366</v>
      </c>
      <c r="P16074" s="82">
        <v>48</v>
      </c>
      <c r="Q16074" s="82" t="s">
        <v>74974</v>
      </c>
      <c r="R16074"/>
    </row>
    <row r="16075" spans="12:18" x14ac:dyDescent="0.25">
      <c r="L16075" t="s">
        <v>2000</v>
      </c>
      <c r="M16075" t="s">
        <v>9701</v>
      </c>
      <c r="N16075" t="s">
        <v>53337</v>
      </c>
      <c r="O16075" s="76" t="s">
        <v>4356</v>
      </c>
      <c r="P16075" s="82">
        <v>1019</v>
      </c>
      <c r="Q16075" s="82" t="s">
        <v>74975</v>
      </c>
      <c r="R16075"/>
    </row>
    <row r="16076" spans="12:18" x14ac:dyDescent="0.25">
      <c r="L16076" t="s">
        <v>2000</v>
      </c>
      <c r="M16076" t="s">
        <v>9702</v>
      </c>
      <c r="N16076" t="s">
        <v>53338</v>
      </c>
      <c r="O16076" s="76" t="s">
        <v>4366</v>
      </c>
      <c r="P16076" s="82">
        <v>110</v>
      </c>
      <c r="Q16076" s="82" t="s">
        <v>74976</v>
      </c>
      <c r="R16076"/>
    </row>
    <row r="16077" spans="12:18" x14ac:dyDescent="0.25">
      <c r="L16077" t="s">
        <v>2000</v>
      </c>
      <c r="M16077" t="s">
        <v>9704</v>
      </c>
      <c r="N16077" t="s">
        <v>53339</v>
      </c>
      <c r="O16077" s="76" t="s">
        <v>4366</v>
      </c>
      <c r="P16077" s="82">
        <v>154</v>
      </c>
      <c r="Q16077" s="82" t="s">
        <v>74989</v>
      </c>
      <c r="R16077"/>
    </row>
    <row r="16078" spans="12:18" x14ac:dyDescent="0.25">
      <c r="L16078" t="s">
        <v>2000</v>
      </c>
      <c r="M16078" t="s">
        <v>12298</v>
      </c>
      <c r="N16078" t="s">
        <v>53340</v>
      </c>
      <c r="O16078" s="76" t="s">
        <v>4356</v>
      </c>
      <c r="P16078" s="82">
        <v>1470</v>
      </c>
      <c r="Q16078" s="82" t="s">
        <v>75143</v>
      </c>
      <c r="R16078"/>
    </row>
    <row r="16079" spans="12:18" x14ac:dyDescent="0.25">
      <c r="L16079" t="s">
        <v>2000</v>
      </c>
      <c r="M16079" t="s">
        <v>11702</v>
      </c>
      <c r="N16079" t="s">
        <v>53341</v>
      </c>
      <c r="O16079" s="76" t="s">
        <v>4366</v>
      </c>
      <c r="P16079" s="82">
        <v>72</v>
      </c>
      <c r="Q16079" s="82" t="s">
        <v>75025</v>
      </c>
      <c r="R16079"/>
    </row>
    <row r="16080" spans="12:18" x14ac:dyDescent="0.25">
      <c r="L16080" t="s">
        <v>2000</v>
      </c>
      <c r="M16080" t="s">
        <v>9531</v>
      </c>
      <c r="N16080" t="s">
        <v>53342</v>
      </c>
      <c r="O16080" s="76" t="s">
        <v>4356</v>
      </c>
      <c r="P16080" s="82">
        <v>859</v>
      </c>
      <c r="Q16080" s="82" t="s">
        <v>75026</v>
      </c>
      <c r="R16080"/>
    </row>
    <row r="16081" spans="12:18" x14ac:dyDescent="0.25">
      <c r="L16081" t="s">
        <v>2000</v>
      </c>
      <c r="M16081" t="s">
        <v>20176</v>
      </c>
      <c r="N16081" t="s">
        <v>53343</v>
      </c>
      <c r="O16081" s="76" t="s">
        <v>4356</v>
      </c>
      <c r="P16081" s="82">
        <v>891</v>
      </c>
      <c r="Q16081" s="82" t="s">
        <v>75027</v>
      </c>
      <c r="R16081"/>
    </row>
    <row r="16082" spans="12:18" x14ac:dyDescent="0.25">
      <c r="L16082" t="s">
        <v>2000</v>
      </c>
      <c r="M16082" t="s">
        <v>21795</v>
      </c>
      <c r="N16082" t="s">
        <v>53344</v>
      </c>
      <c r="O16082" s="76" t="s">
        <v>4356</v>
      </c>
      <c r="P16082" s="82">
        <v>3662</v>
      </c>
      <c r="Q16082" s="82" t="s">
        <v>75028</v>
      </c>
      <c r="R16082"/>
    </row>
    <row r="16083" spans="12:18" x14ac:dyDescent="0.25">
      <c r="L16083" t="s">
        <v>2000</v>
      </c>
      <c r="M16083" t="s">
        <v>20178</v>
      </c>
      <c r="N16083" t="s">
        <v>53345</v>
      </c>
      <c r="O16083" s="76" t="s">
        <v>4356</v>
      </c>
      <c r="P16083" s="82">
        <v>1928</v>
      </c>
      <c r="Q16083" s="82" t="s">
        <v>75029</v>
      </c>
      <c r="R16083"/>
    </row>
    <row r="16084" spans="12:18" x14ac:dyDescent="0.25">
      <c r="L16084" t="s">
        <v>2000</v>
      </c>
      <c r="M16084" t="s">
        <v>9712</v>
      </c>
      <c r="N16084" t="s">
        <v>53346</v>
      </c>
      <c r="O16084" s="76" t="s">
        <v>4356</v>
      </c>
      <c r="P16084" s="82">
        <v>1715</v>
      </c>
      <c r="Q16084" s="82" t="s">
        <v>75030</v>
      </c>
      <c r="R16084"/>
    </row>
    <row r="16085" spans="12:18" x14ac:dyDescent="0.25">
      <c r="L16085" t="s">
        <v>2000</v>
      </c>
      <c r="M16085" t="s">
        <v>12244</v>
      </c>
      <c r="N16085" t="s">
        <v>53347</v>
      </c>
      <c r="O16085" s="76" t="s">
        <v>4356</v>
      </c>
      <c r="P16085" s="82">
        <v>1010</v>
      </c>
      <c r="Q16085" s="82" t="s">
        <v>75031</v>
      </c>
      <c r="R16085"/>
    </row>
    <row r="16086" spans="12:18" x14ac:dyDescent="0.25">
      <c r="L16086" t="s">
        <v>2000</v>
      </c>
      <c r="M16086" t="s">
        <v>9713</v>
      </c>
      <c r="N16086" t="s">
        <v>53348</v>
      </c>
      <c r="O16086" s="76" t="s">
        <v>4366</v>
      </c>
      <c r="P16086" s="82">
        <v>63</v>
      </c>
      <c r="Q16086" s="82" t="s">
        <v>75032</v>
      </c>
      <c r="R16086"/>
    </row>
    <row r="16087" spans="12:18" x14ac:dyDescent="0.25">
      <c r="L16087" t="s">
        <v>2000</v>
      </c>
      <c r="M16087" t="s">
        <v>21796</v>
      </c>
      <c r="N16087" t="s">
        <v>53349</v>
      </c>
      <c r="O16087" s="76" t="s">
        <v>4366</v>
      </c>
      <c r="P16087" s="82">
        <v>243</v>
      </c>
      <c r="Q16087" s="82" t="s">
        <v>75033</v>
      </c>
      <c r="R16087"/>
    </row>
    <row r="16088" spans="12:18" x14ac:dyDescent="0.25">
      <c r="L16088" t="s">
        <v>2000</v>
      </c>
      <c r="M16088" t="s">
        <v>21797</v>
      </c>
      <c r="N16088" t="s">
        <v>53350</v>
      </c>
      <c r="O16088" s="76" t="s">
        <v>4356</v>
      </c>
      <c r="P16088" s="82">
        <v>281</v>
      </c>
      <c r="Q16088" s="82" t="s">
        <v>75034</v>
      </c>
      <c r="R16088"/>
    </row>
    <row r="16089" spans="12:18" x14ac:dyDescent="0.25">
      <c r="L16089" t="s">
        <v>2000</v>
      </c>
      <c r="M16089" t="s">
        <v>35400</v>
      </c>
      <c r="N16089" t="s">
        <v>53351</v>
      </c>
      <c r="O16089" s="76" t="s">
        <v>4356</v>
      </c>
      <c r="P16089" s="82">
        <v>840</v>
      </c>
      <c r="Q16089" s="82" t="s">
        <v>75035</v>
      </c>
      <c r="R16089"/>
    </row>
    <row r="16090" spans="12:18" x14ac:dyDescent="0.25">
      <c r="L16090" t="s">
        <v>2000</v>
      </c>
      <c r="M16090" t="s">
        <v>9696</v>
      </c>
      <c r="N16090" t="s">
        <v>53352</v>
      </c>
      <c r="O16090" s="76" t="s">
        <v>4366</v>
      </c>
      <c r="P16090" s="82">
        <v>280</v>
      </c>
      <c r="Q16090" s="82" t="s">
        <v>74954</v>
      </c>
      <c r="R16090"/>
    </row>
    <row r="16091" spans="12:18" x14ac:dyDescent="0.25">
      <c r="L16091" t="s">
        <v>2000</v>
      </c>
      <c r="M16091" t="s">
        <v>35385</v>
      </c>
      <c r="N16091" t="s">
        <v>53353</v>
      </c>
      <c r="O16091" s="76" t="s">
        <v>4366</v>
      </c>
      <c r="P16091" s="82">
        <v>601</v>
      </c>
      <c r="Q16091" s="82" t="s">
        <v>74956</v>
      </c>
      <c r="R16091"/>
    </row>
    <row r="16092" spans="12:18" x14ac:dyDescent="0.25">
      <c r="L16092" t="s">
        <v>2000</v>
      </c>
      <c r="M16092" t="s">
        <v>9700</v>
      </c>
      <c r="N16092" t="s">
        <v>53354</v>
      </c>
      <c r="O16092" s="76" t="s">
        <v>4356</v>
      </c>
      <c r="P16092" s="82">
        <v>2470</v>
      </c>
      <c r="Q16092" s="82" t="s">
        <v>74968</v>
      </c>
      <c r="R16092"/>
    </row>
    <row r="16093" spans="12:18" x14ac:dyDescent="0.25">
      <c r="L16093" t="s">
        <v>2000</v>
      </c>
      <c r="M16093" t="s">
        <v>20183</v>
      </c>
      <c r="N16093" t="s">
        <v>53355</v>
      </c>
      <c r="O16093" s="76" t="s">
        <v>4366</v>
      </c>
      <c r="P16093" s="82">
        <v>168</v>
      </c>
      <c r="Q16093" s="82" t="s">
        <v>75045</v>
      </c>
      <c r="R16093"/>
    </row>
    <row r="16094" spans="12:18" x14ac:dyDescent="0.25">
      <c r="L16094" t="s">
        <v>2000</v>
      </c>
      <c r="M16094" t="s">
        <v>35402</v>
      </c>
      <c r="N16094" t="s">
        <v>53356</v>
      </c>
      <c r="O16094" s="76" t="s">
        <v>4356</v>
      </c>
      <c r="P16094" s="82">
        <v>1789</v>
      </c>
      <c r="Q16094" s="82" t="s">
        <v>75051</v>
      </c>
      <c r="R16094"/>
    </row>
    <row r="16095" spans="12:18" x14ac:dyDescent="0.25">
      <c r="L16095" t="s">
        <v>2000</v>
      </c>
      <c r="M16095" t="s">
        <v>7395</v>
      </c>
      <c r="N16095" t="s">
        <v>53357</v>
      </c>
      <c r="O16095" s="76" t="s">
        <v>4374</v>
      </c>
      <c r="P16095" s="82">
        <v>670</v>
      </c>
      <c r="Q16095" s="82" t="s">
        <v>75055</v>
      </c>
      <c r="R16095"/>
    </row>
    <row r="16096" spans="12:18" x14ac:dyDescent="0.25">
      <c r="L16096" t="s">
        <v>2000</v>
      </c>
      <c r="M16096" t="s">
        <v>12258</v>
      </c>
      <c r="N16096" t="s">
        <v>53358</v>
      </c>
      <c r="O16096" s="76" t="s">
        <v>4356</v>
      </c>
      <c r="P16096" s="82">
        <v>455</v>
      </c>
      <c r="Q16096" s="82" t="s">
        <v>75064</v>
      </c>
      <c r="R16096"/>
    </row>
    <row r="16097" spans="12:18" x14ac:dyDescent="0.25">
      <c r="L16097" t="s">
        <v>2000</v>
      </c>
      <c r="M16097" t="s">
        <v>12262</v>
      </c>
      <c r="N16097" t="s">
        <v>53359</v>
      </c>
      <c r="O16097" s="76" t="s">
        <v>4374</v>
      </c>
      <c r="P16097" s="82">
        <v>18995</v>
      </c>
      <c r="Q16097" s="82" t="s">
        <v>75070</v>
      </c>
      <c r="R16097"/>
    </row>
    <row r="16098" spans="12:18" x14ac:dyDescent="0.25">
      <c r="L16098" t="s">
        <v>2000</v>
      </c>
      <c r="M16098" t="s">
        <v>6675</v>
      </c>
      <c r="N16098" t="s">
        <v>53360</v>
      </c>
      <c r="O16098" s="76" t="s">
        <v>4366</v>
      </c>
      <c r="P16098" s="82">
        <v>24</v>
      </c>
      <c r="Q16098" s="82" t="s">
        <v>75164</v>
      </c>
      <c r="R16098"/>
    </row>
    <row r="16099" spans="12:18" x14ac:dyDescent="0.25">
      <c r="L16099" t="s">
        <v>2000</v>
      </c>
      <c r="M16099" t="s">
        <v>20179</v>
      </c>
      <c r="N16099" t="s">
        <v>53361</v>
      </c>
      <c r="O16099" s="76" t="s">
        <v>4356</v>
      </c>
      <c r="P16099" s="82">
        <v>1342</v>
      </c>
      <c r="Q16099" s="82" t="s">
        <v>75036</v>
      </c>
      <c r="R16099"/>
    </row>
    <row r="16100" spans="12:18" x14ac:dyDescent="0.25">
      <c r="L16100" t="s">
        <v>2000</v>
      </c>
      <c r="M16100" t="s">
        <v>20180</v>
      </c>
      <c r="N16100" t="s">
        <v>53362</v>
      </c>
      <c r="O16100" s="76" t="s">
        <v>4366</v>
      </c>
      <c r="P16100" s="82">
        <v>234</v>
      </c>
      <c r="Q16100" s="82" t="s">
        <v>75037</v>
      </c>
      <c r="R16100"/>
    </row>
    <row r="16101" spans="12:18" x14ac:dyDescent="0.25">
      <c r="L16101" t="s">
        <v>2000</v>
      </c>
      <c r="M16101" t="s">
        <v>12226</v>
      </c>
      <c r="N16101" t="s">
        <v>53363</v>
      </c>
      <c r="O16101" s="76" t="s">
        <v>4366</v>
      </c>
      <c r="P16101" s="82">
        <v>333</v>
      </c>
      <c r="Q16101" s="82" t="s">
        <v>75007</v>
      </c>
      <c r="R16101"/>
    </row>
    <row r="16102" spans="12:18" x14ac:dyDescent="0.25">
      <c r="L16102" t="s">
        <v>2000</v>
      </c>
      <c r="M16102" t="s">
        <v>9737</v>
      </c>
      <c r="N16102" t="s">
        <v>53364</v>
      </c>
      <c r="O16102" s="76" t="s">
        <v>4366</v>
      </c>
      <c r="P16102" s="82">
        <v>203</v>
      </c>
      <c r="Q16102" s="82" t="s">
        <v>75158</v>
      </c>
      <c r="R16102"/>
    </row>
    <row r="16103" spans="12:18" x14ac:dyDescent="0.25">
      <c r="L16103" t="s">
        <v>2000</v>
      </c>
      <c r="M16103" t="s">
        <v>9738</v>
      </c>
      <c r="N16103" t="s">
        <v>53365</v>
      </c>
      <c r="O16103" s="76" t="s">
        <v>4356</v>
      </c>
      <c r="P16103" s="82">
        <v>1423</v>
      </c>
      <c r="Q16103" s="82" t="s">
        <v>75169</v>
      </c>
      <c r="R16103"/>
    </row>
    <row r="16104" spans="12:18" x14ac:dyDescent="0.25">
      <c r="L16104" t="s">
        <v>2000</v>
      </c>
      <c r="M16104" t="s">
        <v>7391</v>
      </c>
      <c r="N16104" t="s">
        <v>53366</v>
      </c>
      <c r="O16104" s="76" t="s">
        <v>4366</v>
      </c>
      <c r="P16104" s="82">
        <v>37</v>
      </c>
      <c r="Q16104" s="82" t="s">
        <v>72645</v>
      </c>
      <c r="R16104"/>
    </row>
    <row r="16105" spans="12:18" x14ac:dyDescent="0.25">
      <c r="L16105" t="s">
        <v>2000</v>
      </c>
      <c r="M16105" t="s">
        <v>20181</v>
      </c>
      <c r="N16105" t="s">
        <v>53367</v>
      </c>
      <c r="O16105" s="76" t="s">
        <v>4366</v>
      </c>
      <c r="P16105" s="82">
        <v>275</v>
      </c>
      <c r="Q16105" s="82" t="s">
        <v>75038</v>
      </c>
      <c r="R16105"/>
    </row>
    <row r="16106" spans="12:18" x14ac:dyDescent="0.25">
      <c r="L16106" t="s">
        <v>2000</v>
      </c>
      <c r="M16106" t="s">
        <v>21798</v>
      </c>
      <c r="N16106" t="s">
        <v>53368</v>
      </c>
      <c r="O16106" s="76" t="s">
        <v>4366</v>
      </c>
      <c r="P16106" s="82">
        <v>374</v>
      </c>
      <c r="Q16106" s="82" t="s">
        <v>75039</v>
      </c>
      <c r="R16106"/>
    </row>
    <row r="16107" spans="12:18" x14ac:dyDescent="0.25">
      <c r="L16107" t="s">
        <v>2000</v>
      </c>
      <c r="M16107" t="s">
        <v>35401</v>
      </c>
      <c r="N16107" t="s">
        <v>53369</v>
      </c>
      <c r="O16107" s="76" t="s">
        <v>4356</v>
      </c>
      <c r="P16107" s="82">
        <v>918</v>
      </c>
      <c r="Q16107" s="82" t="s">
        <v>75040</v>
      </c>
      <c r="R16107"/>
    </row>
    <row r="16108" spans="12:18" x14ac:dyDescent="0.25">
      <c r="L16108" t="s">
        <v>2000</v>
      </c>
      <c r="M16108" t="s">
        <v>12246</v>
      </c>
      <c r="N16108" t="s">
        <v>53370</v>
      </c>
      <c r="O16108" s="76" t="s">
        <v>4366</v>
      </c>
      <c r="P16108" s="82">
        <v>85</v>
      </c>
      <c r="Q16108" s="82" t="s">
        <v>75041</v>
      </c>
      <c r="R16108"/>
    </row>
    <row r="16109" spans="12:18" x14ac:dyDescent="0.25">
      <c r="L16109" t="s">
        <v>2000</v>
      </c>
      <c r="M16109" t="s">
        <v>12248</v>
      </c>
      <c r="N16109" t="s">
        <v>53371</v>
      </c>
      <c r="O16109" s="76" t="s">
        <v>4356</v>
      </c>
      <c r="P16109" s="82">
        <v>754</v>
      </c>
      <c r="Q16109" s="82" t="s">
        <v>75042</v>
      </c>
      <c r="R16109"/>
    </row>
    <row r="16110" spans="12:18" x14ac:dyDescent="0.25">
      <c r="L16110" t="s">
        <v>2000</v>
      </c>
      <c r="M16110" t="s">
        <v>21799</v>
      </c>
      <c r="N16110" t="s">
        <v>53372</v>
      </c>
      <c r="O16110" s="76" t="s">
        <v>4366</v>
      </c>
      <c r="P16110" s="82">
        <v>835</v>
      </c>
      <c r="Q16110" s="82" t="s">
        <v>75043</v>
      </c>
      <c r="R16110"/>
    </row>
    <row r="16111" spans="12:18" x14ac:dyDescent="0.25">
      <c r="L16111" t="s">
        <v>2000</v>
      </c>
      <c r="M16111" t="s">
        <v>20182</v>
      </c>
      <c r="N16111" t="s">
        <v>53373</v>
      </c>
      <c r="O16111" s="76" t="s">
        <v>4366</v>
      </c>
      <c r="P16111" s="82">
        <v>135</v>
      </c>
      <c r="Q16111" s="82" t="s">
        <v>75044</v>
      </c>
      <c r="R16111"/>
    </row>
    <row r="16112" spans="12:18" x14ac:dyDescent="0.25">
      <c r="L16112" t="s">
        <v>2000</v>
      </c>
      <c r="M16112" t="s">
        <v>12250</v>
      </c>
      <c r="N16112" t="s">
        <v>53374</v>
      </c>
      <c r="O16112" s="76" t="s">
        <v>4366</v>
      </c>
      <c r="P16112" s="82">
        <v>200</v>
      </c>
      <c r="Q16112" s="82" t="s">
        <v>75047</v>
      </c>
      <c r="R16112"/>
    </row>
    <row r="16113" spans="12:18" x14ac:dyDescent="0.25">
      <c r="L16113" t="s">
        <v>2000</v>
      </c>
      <c r="M16113" t="s">
        <v>20184</v>
      </c>
      <c r="N16113" t="s">
        <v>53375</v>
      </c>
      <c r="O16113" s="76" t="s">
        <v>4356</v>
      </c>
      <c r="P16113" s="82">
        <v>1109</v>
      </c>
      <c r="Q16113" s="82" t="s">
        <v>75046</v>
      </c>
      <c r="R16113"/>
    </row>
    <row r="16114" spans="12:18" x14ac:dyDescent="0.25">
      <c r="L16114" t="s">
        <v>2000</v>
      </c>
      <c r="M16114" t="s">
        <v>21800</v>
      </c>
      <c r="N16114" t="s">
        <v>53376</v>
      </c>
      <c r="O16114" s="76" t="s">
        <v>4366</v>
      </c>
      <c r="P16114" s="82">
        <v>1480</v>
      </c>
      <c r="Q16114" s="82" t="s">
        <v>75048</v>
      </c>
      <c r="R16114"/>
    </row>
    <row r="16115" spans="12:18" x14ac:dyDescent="0.25">
      <c r="L16115" t="s">
        <v>2000</v>
      </c>
      <c r="M16115" t="s">
        <v>20185</v>
      </c>
      <c r="N16115" t="s">
        <v>53377</v>
      </c>
      <c r="O16115" s="76" t="s">
        <v>4366</v>
      </c>
      <c r="P16115" s="82">
        <v>139</v>
      </c>
      <c r="Q16115" s="82" t="s">
        <v>75049</v>
      </c>
      <c r="R16115"/>
    </row>
    <row r="16116" spans="12:18" x14ac:dyDescent="0.25">
      <c r="L16116" t="s">
        <v>2000</v>
      </c>
      <c r="M16116" t="s">
        <v>12252</v>
      </c>
      <c r="N16116" t="s">
        <v>53378</v>
      </c>
      <c r="O16116" s="76" t="s">
        <v>4356</v>
      </c>
      <c r="P16116" s="82">
        <v>158</v>
      </c>
      <c r="Q16116" s="82" t="s">
        <v>75050</v>
      </c>
      <c r="R16116"/>
    </row>
    <row r="16117" spans="12:18" x14ac:dyDescent="0.25">
      <c r="L16117" t="s">
        <v>2000</v>
      </c>
      <c r="M16117" t="s">
        <v>9714</v>
      </c>
      <c r="N16117" t="s">
        <v>53379</v>
      </c>
      <c r="O16117" s="76" t="s">
        <v>4366</v>
      </c>
      <c r="P16117" s="82">
        <v>202</v>
      </c>
      <c r="Q16117" s="82" t="s">
        <v>75052</v>
      </c>
      <c r="R16117"/>
    </row>
    <row r="16118" spans="12:18" x14ac:dyDescent="0.25">
      <c r="L16118" t="s">
        <v>2000</v>
      </c>
      <c r="M16118" t="s">
        <v>9715</v>
      </c>
      <c r="N16118" t="s">
        <v>53380</v>
      </c>
      <c r="O16118" s="76" t="s">
        <v>4374</v>
      </c>
      <c r="P16118" s="82">
        <v>8718</v>
      </c>
      <c r="Q16118" s="82" t="s">
        <v>72645</v>
      </c>
      <c r="R16118"/>
    </row>
    <row r="16119" spans="12:18" x14ac:dyDescent="0.25">
      <c r="L16119" t="s">
        <v>2000</v>
      </c>
      <c r="M16119" t="s">
        <v>20186</v>
      </c>
      <c r="N16119" t="s">
        <v>53381</v>
      </c>
      <c r="O16119" s="76" t="s">
        <v>4366</v>
      </c>
      <c r="P16119" s="82">
        <v>420</v>
      </c>
      <c r="Q16119" s="82" t="s">
        <v>75053</v>
      </c>
      <c r="R16119"/>
    </row>
    <row r="16120" spans="12:18" x14ac:dyDescent="0.25">
      <c r="L16120" t="s">
        <v>2000</v>
      </c>
      <c r="M16120" t="s">
        <v>9716</v>
      </c>
      <c r="N16120" t="s">
        <v>53382</v>
      </c>
      <c r="O16120" s="76" t="s">
        <v>4366</v>
      </c>
      <c r="P16120" s="82">
        <v>55</v>
      </c>
      <c r="Q16120" s="82" t="s">
        <v>75054</v>
      </c>
      <c r="R16120"/>
    </row>
    <row r="16121" spans="12:18" x14ac:dyDescent="0.25">
      <c r="L16121" t="s">
        <v>2000</v>
      </c>
      <c r="M16121" t="s">
        <v>9717</v>
      </c>
      <c r="N16121" t="s">
        <v>53383</v>
      </c>
      <c r="O16121" s="76" t="s">
        <v>4356</v>
      </c>
      <c r="P16121" s="82">
        <v>1202</v>
      </c>
      <c r="Q16121" s="82" t="s">
        <v>75056</v>
      </c>
      <c r="R16121"/>
    </row>
    <row r="16122" spans="12:18" x14ac:dyDescent="0.25">
      <c r="L16122" t="s">
        <v>2000</v>
      </c>
      <c r="M16122" t="s">
        <v>21801</v>
      </c>
      <c r="N16122" t="s">
        <v>53384</v>
      </c>
      <c r="O16122" s="76" t="s">
        <v>4366</v>
      </c>
      <c r="P16122" s="82">
        <v>596</v>
      </c>
      <c r="Q16122" s="82" t="s">
        <v>75057</v>
      </c>
      <c r="R16122"/>
    </row>
    <row r="16123" spans="12:18" x14ac:dyDescent="0.25">
      <c r="L16123" t="s">
        <v>2000</v>
      </c>
      <c r="M16123" t="s">
        <v>21802</v>
      </c>
      <c r="N16123" t="s">
        <v>53385</v>
      </c>
      <c r="O16123" s="76" t="s">
        <v>4366</v>
      </c>
      <c r="P16123" s="82">
        <v>138</v>
      </c>
      <c r="Q16123" s="82" t="s">
        <v>75058</v>
      </c>
      <c r="R16123"/>
    </row>
    <row r="16124" spans="12:18" x14ac:dyDescent="0.25">
      <c r="L16124" t="s">
        <v>2000</v>
      </c>
      <c r="M16124" t="s">
        <v>35403</v>
      </c>
      <c r="N16124" t="s">
        <v>53386</v>
      </c>
      <c r="O16124" s="76" t="s">
        <v>4366</v>
      </c>
      <c r="P16124" s="82">
        <v>100</v>
      </c>
      <c r="Q16124" s="82" t="s">
        <v>75059</v>
      </c>
      <c r="R16124"/>
    </row>
    <row r="16125" spans="12:18" x14ac:dyDescent="0.25">
      <c r="L16125" t="s">
        <v>2000</v>
      </c>
      <c r="M16125" t="s">
        <v>21803</v>
      </c>
      <c r="N16125" t="s">
        <v>53387</v>
      </c>
      <c r="O16125" s="76" t="s">
        <v>4366</v>
      </c>
      <c r="P16125" s="82">
        <v>57</v>
      </c>
      <c r="Q16125" s="82" t="s">
        <v>75060</v>
      </c>
      <c r="R16125"/>
    </row>
    <row r="16126" spans="12:18" x14ac:dyDescent="0.25">
      <c r="L16126" t="s">
        <v>2000</v>
      </c>
      <c r="M16126" t="s">
        <v>12254</v>
      </c>
      <c r="N16126" t="s">
        <v>53388</v>
      </c>
      <c r="O16126" s="76" t="s">
        <v>4374</v>
      </c>
      <c r="P16126" s="82">
        <v>636</v>
      </c>
      <c r="Q16126" s="82" t="s">
        <v>75061</v>
      </c>
      <c r="R16126"/>
    </row>
    <row r="16127" spans="12:18" x14ac:dyDescent="0.25">
      <c r="L16127" t="s">
        <v>2000</v>
      </c>
      <c r="M16127" t="s">
        <v>12256</v>
      </c>
      <c r="N16127" t="s">
        <v>53389</v>
      </c>
      <c r="O16127" s="76" t="s">
        <v>4356</v>
      </c>
      <c r="P16127" s="82">
        <v>876</v>
      </c>
      <c r="Q16127" s="82" t="s">
        <v>75062</v>
      </c>
      <c r="R16127"/>
    </row>
    <row r="16128" spans="12:18" x14ac:dyDescent="0.25">
      <c r="L16128" t="s">
        <v>2000</v>
      </c>
      <c r="M16128" t="s">
        <v>20187</v>
      </c>
      <c r="N16128" t="s">
        <v>53390</v>
      </c>
      <c r="O16128" s="76" t="s">
        <v>4366</v>
      </c>
      <c r="P16128" s="82">
        <v>114</v>
      </c>
      <c r="Q16128" s="82" t="s">
        <v>75063</v>
      </c>
      <c r="R16128"/>
    </row>
    <row r="16129" spans="12:18" x14ac:dyDescent="0.25">
      <c r="L16129" t="s">
        <v>2000</v>
      </c>
      <c r="M16129" t="s">
        <v>9718</v>
      </c>
      <c r="N16129" t="s">
        <v>53391</v>
      </c>
      <c r="O16129" s="76" t="s">
        <v>4366</v>
      </c>
      <c r="P16129" s="82">
        <v>192</v>
      </c>
      <c r="Q16129" s="82" t="s">
        <v>75065</v>
      </c>
      <c r="R16129"/>
    </row>
    <row r="16130" spans="12:18" x14ac:dyDescent="0.25">
      <c r="L16130" t="s">
        <v>2000</v>
      </c>
      <c r="M16130" t="s">
        <v>15183</v>
      </c>
      <c r="N16130" t="s">
        <v>53392</v>
      </c>
      <c r="O16130" s="76" t="s">
        <v>4356</v>
      </c>
      <c r="P16130" s="82">
        <v>2814</v>
      </c>
      <c r="Q16130" s="82" t="s">
        <v>75066</v>
      </c>
      <c r="R16130"/>
    </row>
    <row r="16131" spans="12:18" x14ac:dyDescent="0.25">
      <c r="L16131" t="s">
        <v>2000</v>
      </c>
      <c r="M16131" t="s">
        <v>12260</v>
      </c>
      <c r="N16131" t="s">
        <v>53393</v>
      </c>
      <c r="O16131" s="76" t="s">
        <v>4374</v>
      </c>
      <c r="P16131" s="82">
        <v>2019</v>
      </c>
      <c r="Q16131" s="82" t="s">
        <v>72645</v>
      </c>
      <c r="R16131"/>
    </row>
    <row r="16132" spans="12:18" x14ac:dyDescent="0.25">
      <c r="L16132" t="s">
        <v>2000</v>
      </c>
      <c r="M16132" t="s">
        <v>20188</v>
      </c>
      <c r="N16132" t="s">
        <v>53394</v>
      </c>
      <c r="O16132" s="76" t="s">
        <v>4356</v>
      </c>
      <c r="P16132" s="82">
        <v>549</v>
      </c>
      <c r="Q16132" s="82" t="s">
        <v>75067</v>
      </c>
      <c r="R16132"/>
    </row>
    <row r="16133" spans="12:18" x14ac:dyDescent="0.25">
      <c r="L16133" t="s">
        <v>2000</v>
      </c>
      <c r="M16133" t="s">
        <v>9992</v>
      </c>
      <c r="N16133" t="s">
        <v>53395</v>
      </c>
      <c r="O16133" s="76" t="s">
        <v>4366</v>
      </c>
      <c r="P16133" s="82">
        <v>64</v>
      </c>
      <c r="Q16133" s="82" t="s">
        <v>75068</v>
      </c>
      <c r="R16133"/>
    </row>
    <row r="16134" spans="12:18" x14ac:dyDescent="0.25">
      <c r="L16134" t="s">
        <v>2000</v>
      </c>
      <c r="M16134" t="s">
        <v>20189</v>
      </c>
      <c r="N16134" t="s">
        <v>53396</v>
      </c>
      <c r="O16134" s="76" t="s">
        <v>4366</v>
      </c>
      <c r="P16134" s="82">
        <v>116</v>
      </c>
      <c r="Q16134" s="82" t="s">
        <v>75069</v>
      </c>
      <c r="R16134"/>
    </row>
    <row r="16135" spans="12:18" x14ac:dyDescent="0.25">
      <c r="L16135" t="s">
        <v>2000</v>
      </c>
      <c r="M16135" t="s">
        <v>9719</v>
      </c>
      <c r="N16135" t="s">
        <v>53397</v>
      </c>
      <c r="O16135" s="76" t="s">
        <v>4356</v>
      </c>
      <c r="P16135" s="82">
        <v>305</v>
      </c>
      <c r="Q16135" s="82" t="s">
        <v>75071</v>
      </c>
      <c r="R16135"/>
    </row>
    <row r="16136" spans="12:18" x14ac:dyDescent="0.25">
      <c r="L16136" t="s">
        <v>2000</v>
      </c>
      <c r="M16136" t="s">
        <v>21804</v>
      </c>
      <c r="N16136" t="s">
        <v>53398</v>
      </c>
      <c r="O16136" s="76" t="s">
        <v>4356</v>
      </c>
      <c r="P16136" s="82">
        <v>923</v>
      </c>
      <c r="Q16136" s="82" t="s">
        <v>75072</v>
      </c>
      <c r="R16136"/>
    </row>
    <row r="16137" spans="12:18" x14ac:dyDescent="0.25">
      <c r="L16137" t="s">
        <v>2000</v>
      </c>
      <c r="M16137" t="s">
        <v>9720</v>
      </c>
      <c r="N16137" t="s">
        <v>53399</v>
      </c>
      <c r="O16137" s="76" t="s">
        <v>4366</v>
      </c>
      <c r="P16137" s="82">
        <v>195</v>
      </c>
      <c r="Q16137" s="82" t="s">
        <v>75073</v>
      </c>
      <c r="R16137"/>
    </row>
    <row r="16138" spans="12:18" x14ac:dyDescent="0.25">
      <c r="L16138" t="s">
        <v>2000</v>
      </c>
      <c r="M16138" t="s">
        <v>12264</v>
      </c>
      <c r="N16138" t="s">
        <v>53400</v>
      </c>
      <c r="O16138" s="76" t="s">
        <v>4356</v>
      </c>
      <c r="P16138" s="82">
        <v>2929</v>
      </c>
      <c r="Q16138" s="82" t="s">
        <v>75074</v>
      </c>
      <c r="R16138"/>
    </row>
    <row r="16139" spans="12:18" x14ac:dyDescent="0.25">
      <c r="L16139" t="s">
        <v>2000</v>
      </c>
      <c r="M16139" t="s">
        <v>20190</v>
      </c>
      <c r="N16139" t="s">
        <v>53401</v>
      </c>
      <c r="O16139" s="76" t="s">
        <v>4356</v>
      </c>
      <c r="P16139" s="82">
        <v>1174</v>
      </c>
      <c r="Q16139" s="82" t="s">
        <v>75075</v>
      </c>
      <c r="R16139"/>
    </row>
    <row r="16140" spans="12:18" x14ac:dyDescent="0.25">
      <c r="L16140" t="s">
        <v>2000</v>
      </c>
      <c r="M16140" t="s">
        <v>35404</v>
      </c>
      <c r="N16140" t="s">
        <v>53402</v>
      </c>
      <c r="O16140" s="76" t="s">
        <v>4366</v>
      </c>
      <c r="P16140" s="82">
        <v>500</v>
      </c>
      <c r="Q16140" s="82" t="s">
        <v>75076</v>
      </c>
      <c r="R16140"/>
    </row>
    <row r="16141" spans="12:18" x14ac:dyDescent="0.25">
      <c r="L16141" t="s">
        <v>2000</v>
      </c>
      <c r="M16141" t="s">
        <v>6779</v>
      </c>
      <c r="N16141" t="s">
        <v>53403</v>
      </c>
      <c r="O16141" s="76" t="s">
        <v>4356</v>
      </c>
      <c r="P16141" s="82">
        <v>1528</v>
      </c>
      <c r="Q16141" s="82" t="s">
        <v>75077</v>
      </c>
      <c r="R16141"/>
    </row>
    <row r="16142" spans="12:18" x14ac:dyDescent="0.25">
      <c r="L16142" t="s">
        <v>2000</v>
      </c>
      <c r="M16142" t="s">
        <v>12294</v>
      </c>
      <c r="N16142" t="s">
        <v>53404</v>
      </c>
      <c r="O16142" s="76" t="s">
        <v>4366</v>
      </c>
      <c r="P16142" s="82">
        <v>136</v>
      </c>
      <c r="Q16142" s="82" t="s">
        <v>75139</v>
      </c>
      <c r="R16142"/>
    </row>
    <row r="16143" spans="12:18" x14ac:dyDescent="0.25">
      <c r="L16143" t="s">
        <v>2000</v>
      </c>
      <c r="M16143" t="s">
        <v>35415</v>
      </c>
      <c r="N16143" t="s">
        <v>53405</v>
      </c>
      <c r="O16143" s="76" t="s">
        <v>4356</v>
      </c>
      <c r="P16143" s="82">
        <v>362</v>
      </c>
      <c r="Q16143" s="82" t="s">
        <v>75140</v>
      </c>
      <c r="R16143"/>
    </row>
    <row r="16144" spans="12:18" x14ac:dyDescent="0.25">
      <c r="L16144" t="s">
        <v>2000</v>
      </c>
      <c r="M16144" t="s">
        <v>21814</v>
      </c>
      <c r="N16144" t="s">
        <v>53406</v>
      </c>
      <c r="O16144" s="76" t="s">
        <v>4356</v>
      </c>
      <c r="P16144" s="82">
        <v>1116</v>
      </c>
      <c r="Q16144" s="82" t="s">
        <v>75141</v>
      </c>
      <c r="R16144"/>
    </row>
    <row r="16145" spans="12:18" x14ac:dyDescent="0.25">
      <c r="L16145" t="s">
        <v>2000</v>
      </c>
      <c r="M16145" t="s">
        <v>12296</v>
      </c>
      <c r="N16145" t="s">
        <v>53407</v>
      </c>
      <c r="O16145" s="76" t="s">
        <v>4356</v>
      </c>
      <c r="P16145" s="82">
        <v>1736</v>
      </c>
      <c r="Q16145" s="82" t="s">
        <v>75142</v>
      </c>
      <c r="R16145"/>
    </row>
    <row r="16146" spans="12:18" x14ac:dyDescent="0.25">
      <c r="L16146" t="s">
        <v>2000</v>
      </c>
      <c r="M16146" t="s">
        <v>20204</v>
      </c>
      <c r="N16146" t="s">
        <v>53408</v>
      </c>
      <c r="O16146" s="76" t="s">
        <v>4366</v>
      </c>
      <c r="P16146" s="82">
        <v>229</v>
      </c>
      <c r="Q16146" s="82" t="s">
        <v>75144</v>
      </c>
      <c r="R16146"/>
    </row>
    <row r="16147" spans="12:18" x14ac:dyDescent="0.25">
      <c r="L16147" t="s">
        <v>2000</v>
      </c>
      <c r="M16147" t="s">
        <v>12300</v>
      </c>
      <c r="N16147" t="s">
        <v>53409</v>
      </c>
      <c r="O16147" s="76" t="s">
        <v>4366</v>
      </c>
      <c r="P16147" s="82">
        <v>310</v>
      </c>
      <c r="Q16147" s="82" t="s">
        <v>75145</v>
      </c>
      <c r="R16147"/>
    </row>
    <row r="16148" spans="12:18" x14ac:dyDescent="0.25">
      <c r="L16148" t="s">
        <v>2000</v>
      </c>
      <c r="M16148" t="s">
        <v>9734</v>
      </c>
      <c r="N16148" t="s">
        <v>53410</v>
      </c>
      <c r="O16148" s="76" t="s">
        <v>4356</v>
      </c>
      <c r="P16148" s="82">
        <v>799</v>
      </c>
      <c r="Q16148" s="82" t="s">
        <v>75146</v>
      </c>
      <c r="R16148"/>
    </row>
    <row r="16149" spans="12:18" x14ac:dyDescent="0.25">
      <c r="L16149" t="s">
        <v>2000</v>
      </c>
      <c r="M16149" t="s">
        <v>9735</v>
      </c>
      <c r="N16149" t="s">
        <v>53411</v>
      </c>
      <c r="O16149" s="76" t="s">
        <v>4366</v>
      </c>
      <c r="P16149" s="82">
        <v>243</v>
      </c>
      <c r="Q16149" s="82" t="s">
        <v>75147</v>
      </c>
      <c r="R16149"/>
    </row>
    <row r="16150" spans="12:18" x14ac:dyDescent="0.25">
      <c r="L16150" t="s">
        <v>2000</v>
      </c>
      <c r="M16150" t="s">
        <v>20205</v>
      </c>
      <c r="N16150" t="s">
        <v>53412</v>
      </c>
      <c r="O16150" s="76" t="s">
        <v>4356</v>
      </c>
      <c r="P16150" s="82">
        <v>1270</v>
      </c>
      <c r="Q16150" s="82" t="s">
        <v>75148</v>
      </c>
      <c r="R16150"/>
    </row>
    <row r="16151" spans="12:18" x14ac:dyDescent="0.25">
      <c r="L16151" t="s">
        <v>2000</v>
      </c>
      <c r="M16151" t="s">
        <v>35405</v>
      </c>
      <c r="N16151" t="s">
        <v>53413</v>
      </c>
      <c r="O16151" s="76" t="s">
        <v>4366</v>
      </c>
      <c r="P16151" s="82">
        <v>356</v>
      </c>
      <c r="Q16151" s="82" t="s">
        <v>75078</v>
      </c>
      <c r="R16151"/>
    </row>
    <row r="16152" spans="12:18" x14ac:dyDescent="0.25">
      <c r="L16152" t="s">
        <v>2000</v>
      </c>
      <c r="M16152" t="s">
        <v>21805</v>
      </c>
      <c r="N16152" t="s">
        <v>53414</v>
      </c>
      <c r="O16152" s="76" t="s">
        <v>4366</v>
      </c>
      <c r="P16152" s="82">
        <v>189</v>
      </c>
      <c r="Q16152" s="82" t="s">
        <v>75079</v>
      </c>
      <c r="R16152"/>
    </row>
    <row r="16153" spans="12:18" x14ac:dyDescent="0.25">
      <c r="L16153" t="s">
        <v>2000</v>
      </c>
      <c r="M16153" t="s">
        <v>20191</v>
      </c>
      <c r="N16153" t="s">
        <v>53415</v>
      </c>
      <c r="O16153" s="76" t="s">
        <v>4366</v>
      </c>
      <c r="P16153" s="82">
        <v>121</v>
      </c>
      <c r="Q16153" s="82" t="s">
        <v>75080</v>
      </c>
      <c r="R16153"/>
    </row>
    <row r="16154" spans="12:18" x14ac:dyDescent="0.25">
      <c r="L16154" t="s">
        <v>2000</v>
      </c>
      <c r="M16154" t="s">
        <v>9721</v>
      </c>
      <c r="N16154" t="s">
        <v>53416</v>
      </c>
      <c r="O16154" s="76" t="s">
        <v>4366</v>
      </c>
      <c r="P16154" s="82">
        <v>45</v>
      </c>
      <c r="Q16154" s="82" t="s">
        <v>75081</v>
      </c>
      <c r="R16154"/>
    </row>
    <row r="16155" spans="12:18" x14ac:dyDescent="0.25">
      <c r="L16155" t="s">
        <v>2000</v>
      </c>
      <c r="M16155" t="s">
        <v>5834</v>
      </c>
      <c r="N16155" t="s">
        <v>53417</v>
      </c>
      <c r="O16155" s="76" t="s">
        <v>4366</v>
      </c>
      <c r="P16155" s="82">
        <v>415</v>
      </c>
      <c r="Q16155" s="82" t="s">
        <v>75082</v>
      </c>
      <c r="R16155"/>
    </row>
    <row r="16156" spans="12:18" x14ac:dyDescent="0.25">
      <c r="L16156" t="s">
        <v>2000</v>
      </c>
      <c r="M16156" t="s">
        <v>35406</v>
      </c>
      <c r="N16156" t="s">
        <v>53418</v>
      </c>
      <c r="O16156" s="76" t="s">
        <v>4366</v>
      </c>
      <c r="P16156" s="82">
        <v>90</v>
      </c>
      <c r="Q16156" s="82" t="s">
        <v>75083</v>
      </c>
      <c r="R16156"/>
    </row>
    <row r="16157" spans="12:18" x14ac:dyDescent="0.25">
      <c r="L16157" t="s">
        <v>2000</v>
      </c>
      <c r="M16157" t="s">
        <v>20192</v>
      </c>
      <c r="N16157" t="s">
        <v>53419</v>
      </c>
      <c r="O16157" s="76" t="s">
        <v>4366</v>
      </c>
      <c r="P16157" s="82">
        <v>244</v>
      </c>
      <c r="Q16157" s="82" t="s">
        <v>75084</v>
      </c>
      <c r="R16157"/>
    </row>
    <row r="16158" spans="12:18" x14ac:dyDescent="0.25">
      <c r="L16158" t="s">
        <v>2000</v>
      </c>
      <c r="M16158" t="s">
        <v>20193</v>
      </c>
      <c r="N16158" t="s">
        <v>53420</v>
      </c>
      <c r="O16158" s="76" t="s">
        <v>4366</v>
      </c>
      <c r="P16158" s="82">
        <v>91</v>
      </c>
      <c r="Q16158" s="82" t="s">
        <v>75085</v>
      </c>
      <c r="R16158"/>
    </row>
    <row r="16159" spans="12:18" x14ac:dyDescent="0.25">
      <c r="L16159" t="s">
        <v>2000</v>
      </c>
      <c r="M16159" t="s">
        <v>35407</v>
      </c>
      <c r="N16159" t="s">
        <v>53421</v>
      </c>
      <c r="O16159" s="76" t="s">
        <v>4366</v>
      </c>
      <c r="P16159" s="82">
        <v>953</v>
      </c>
      <c r="Q16159" s="82" t="s">
        <v>75086</v>
      </c>
      <c r="R16159"/>
    </row>
    <row r="16160" spans="12:18" x14ac:dyDescent="0.25">
      <c r="L16160" t="s">
        <v>2000</v>
      </c>
      <c r="M16160" t="s">
        <v>9722</v>
      </c>
      <c r="N16160" t="s">
        <v>53422</v>
      </c>
      <c r="O16160" s="76" t="s">
        <v>4356</v>
      </c>
      <c r="P16160" s="82">
        <v>163</v>
      </c>
      <c r="Q16160" s="82" t="s">
        <v>75087</v>
      </c>
      <c r="R16160"/>
    </row>
    <row r="16161" spans="12:18" x14ac:dyDescent="0.25">
      <c r="L16161" t="s">
        <v>2000</v>
      </c>
      <c r="M16161" t="s">
        <v>20194</v>
      </c>
      <c r="N16161" t="s">
        <v>53423</v>
      </c>
      <c r="O16161" s="76" t="s">
        <v>4356</v>
      </c>
      <c r="P16161" s="82">
        <v>3403</v>
      </c>
      <c r="Q16161" s="82" t="s">
        <v>75088</v>
      </c>
      <c r="R16161"/>
    </row>
    <row r="16162" spans="12:18" x14ac:dyDescent="0.25">
      <c r="L16162" t="s">
        <v>2000</v>
      </c>
      <c r="M16162" t="s">
        <v>12266</v>
      </c>
      <c r="N16162" t="s">
        <v>53424</v>
      </c>
      <c r="O16162" s="76" t="s">
        <v>4366</v>
      </c>
      <c r="P16162" s="82">
        <v>195</v>
      </c>
      <c r="Q16162" s="82" t="s">
        <v>75089</v>
      </c>
      <c r="R16162"/>
    </row>
    <row r="16163" spans="12:18" x14ac:dyDescent="0.25">
      <c r="L16163" t="s">
        <v>2000</v>
      </c>
      <c r="M16163" t="s">
        <v>21806</v>
      </c>
      <c r="N16163" t="s">
        <v>53425</v>
      </c>
      <c r="O16163" s="76" t="s">
        <v>4366</v>
      </c>
      <c r="P16163" s="82">
        <v>100</v>
      </c>
      <c r="Q16163" s="82" t="s">
        <v>75090</v>
      </c>
      <c r="R16163"/>
    </row>
    <row r="16164" spans="12:18" x14ac:dyDescent="0.25">
      <c r="L16164" t="s">
        <v>2000</v>
      </c>
      <c r="M16164" t="s">
        <v>12268</v>
      </c>
      <c r="N16164" t="s">
        <v>53426</v>
      </c>
      <c r="O16164" s="76" t="s">
        <v>4356</v>
      </c>
      <c r="P16164" s="82">
        <v>759</v>
      </c>
      <c r="Q16164" s="82" t="s">
        <v>75091</v>
      </c>
      <c r="R16164"/>
    </row>
    <row r="16165" spans="12:18" x14ac:dyDescent="0.25">
      <c r="L16165" t="s">
        <v>2000</v>
      </c>
      <c r="M16165" t="s">
        <v>9723</v>
      </c>
      <c r="N16165" t="s">
        <v>53427</v>
      </c>
      <c r="O16165" s="76" t="s">
        <v>4366</v>
      </c>
      <c r="P16165" s="82">
        <v>55</v>
      </c>
      <c r="Q16165" s="82" t="s">
        <v>75092</v>
      </c>
      <c r="R16165"/>
    </row>
    <row r="16166" spans="12:18" x14ac:dyDescent="0.25">
      <c r="L16166" t="s">
        <v>2000</v>
      </c>
      <c r="M16166" t="s">
        <v>20195</v>
      </c>
      <c r="N16166" t="s">
        <v>53428</v>
      </c>
      <c r="O16166" s="76" t="s">
        <v>4374</v>
      </c>
      <c r="P16166" s="82">
        <v>2464</v>
      </c>
      <c r="Q16166" s="82" t="s">
        <v>72645</v>
      </c>
      <c r="R16166"/>
    </row>
    <row r="16167" spans="12:18" x14ac:dyDescent="0.25">
      <c r="L16167" t="s">
        <v>2000</v>
      </c>
      <c r="M16167" t="s">
        <v>21807</v>
      </c>
      <c r="N16167" t="s">
        <v>53429</v>
      </c>
      <c r="O16167" s="76" t="s">
        <v>4366</v>
      </c>
      <c r="P16167" s="82">
        <v>403</v>
      </c>
      <c r="Q16167" s="82" t="s">
        <v>75095</v>
      </c>
      <c r="R16167"/>
    </row>
    <row r="16168" spans="12:18" x14ac:dyDescent="0.25">
      <c r="L16168" t="s">
        <v>2000</v>
      </c>
      <c r="M16168" t="s">
        <v>20196</v>
      </c>
      <c r="N16168" t="s">
        <v>53430</v>
      </c>
      <c r="O16168" s="76" t="s">
        <v>4366</v>
      </c>
      <c r="P16168" s="82">
        <v>317</v>
      </c>
      <c r="Q16168" s="82" t="s">
        <v>75096</v>
      </c>
      <c r="R16168"/>
    </row>
    <row r="16169" spans="12:18" x14ac:dyDescent="0.25">
      <c r="L16169" t="s">
        <v>2000</v>
      </c>
      <c r="M16169" t="s">
        <v>12272</v>
      </c>
      <c r="N16169" t="s">
        <v>53431</v>
      </c>
      <c r="O16169" s="76" t="s">
        <v>4366</v>
      </c>
      <c r="P16169" s="82">
        <v>466</v>
      </c>
      <c r="Q16169" s="82" t="s">
        <v>75097</v>
      </c>
      <c r="R16169"/>
    </row>
    <row r="16170" spans="12:18" x14ac:dyDescent="0.25">
      <c r="L16170" t="s">
        <v>2000</v>
      </c>
      <c r="M16170" t="s">
        <v>20197</v>
      </c>
      <c r="N16170" t="s">
        <v>53432</v>
      </c>
      <c r="O16170" s="76" t="s">
        <v>4366</v>
      </c>
      <c r="P16170" s="82">
        <v>527</v>
      </c>
      <c r="Q16170" s="82" t="s">
        <v>75098</v>
      </c>
      <c r="R16170"/>
    </row>
    <row r="16171" spans="12:18" x14ac:dyDescent="0.25">
      <c r="L16171" t="s">
        <v>2000</v>
      </c>
      <c r="M16171" t="s">
        <v>12274</v>
      </c>
      <c r="N16171" t="s">
        <v>53433</v>
      </c>
      <c r="O16171" s="76" t="s">
        <v>4356</v>
      </c>
      <c r="P16171" s="82">
        <v>3634</v>
      </c>
      <c r="Q16171" s="82" t="s">
        <v>75099</v>
      </c>
      <c r="R16171"/>
    </row>
    <row r="16172" spans="12:18" x14ac:dyDescent="0.25">
      <c r="L16172" t="s">
        <v>2000</v>
      </c>
      <c r="M16172" t="s">
        <v>35408</v>
      </c>
      <c r="N16172" t="s">
        <v>53434</v>
      </c>
      <c r="O16172" s="76" t="s">
        <v>4366</v>
      </c>
      <c r="P16172" s="82">
        <v>258</v>
      </c>
      <c r="Q16172" s="82" t="s">
        <v>75100</v>
      </c>
      <c r="R16172"/>
    </row>
    <row r="16173" spans="12:18" x14ac:dyDescent="0.25">
      <c r="L16173" t="s">
        <v>2000</v>
      </c>
      <c r="M16173" t="s">
        <v>21808</v>
      </c>
      <c r="N16173" t="s">
        <v>53435</v>
      </c>
      <c r="O16173" s="76" t="s">
        <v>4366</v>
      </c>
      <c r="P16173" s="82">
        <v>300</v>
      </c>
      <c r="Q16173" s="82" t="s">
        <v>75101</v>
      </c>
      <c r="R16173"/>
    </row>
    <row r="16174" spans="12:18" x14ac:dyDescent="0.25">
      <c r="L16174" t="s">
        <v>2000</v>
      </c>
      <c r="M16174" t="s">
        <v>7429</v>
      </c>
      <c r="N16174" t="s">
        <v>53436</v>
      </c>
      <c r="O16174" s="76" t="s">
        <v>4366</v>
      </c>
      <c r="P16174" s="82">
        <v>158</v>
      </c>
      <c r="Q16174" s="82" t="s">
        <v>75102</v>
      </c>
      <c r="R16174"/>
    </row>
    <row r="16175" spans="12:18" x14ac:dyDescent="0.25">
      <c r="L16175" t="s">
        <v>2000</v>
      </c>
      <c r="M16175" t="s">
        <v>21809</v>
      </c>
      <c r="N16175" t="s">
        <v>53437</v>
      </c>
      <c r="O16175" s="76" t="s">
        <v>4356</v>
      </c>
      <c r="P16175" s="82">
        <v>755</v>
      </c>
      <c r="Q16175" s="82" t="s">
        <v>75103</v>
      </c>
      <c r="R16175"/>
    </row>
    <row r="16176" spans="12:18" x14ac:dyDescent="0.25">
      <c r="L16176" t="s">
        <v>2000</v>
      </c>
      <c r="M16176" t="s">
        <v>21810</v>
      </c>
      <c r="N16176" t="s">
        <v>53438</v>
      </c>
      <c r="O16176" s="76" t="s">
        <v>4366</v>
      </c>
      <c r="P16176" s="82">
        <v>189</v>
      </c>
      <c r="Q16176" s="82" t="s">
        <v>75104</v>
      </c>
      <c r="R16176"/>
    </row>
    <row r="16177" spans="12:18" x14ac:dyDescent="0.25">
      <c r="L16177" t="s">
        <v>2000</v>
      </c>
      <c r="M16177" t="s">
        <v>21811</v>
      </c>
      <c r="N16177" t="s">
        <v>53439</v>
      </c>
      <c r="O16177" s="76" t="s">
        <v>4366</v>
      </c>
      <c r="P16177" s="82">
        <v>177</v>
      </c>
      <c r="Q16177" s="82" t="s">
        <v>75105</v>
      </c>
      <c r="R16177"/>
    </row>
    <row r="16178" spans="12:18" x14ac:dyDescent="0.25">
      <c r="L16178" t="s">
        <v>2000</v>
      </c>
      <c r="M16178" t="s">
        <v>12277</v>
      </c>
      <c r="N16178" t="s">
        <v>53440</v>
      </c>
      <c r="O16178" s="76" t="s">
        <v>4366</v>
      </c>
      <c r="P16178" s="82">
        <v>355</v>
      </c>
      <c r="Q16178" s="82" t="s">
        <v>75106</v>
      </c>
      <c r="R16178"/>
    </row>
    <row r="16179" spans="12:18" x14ac:dyDescent="0.25">
      <c r="L16179" t="s">
        <v>2000</v>
      </c>
      <c r="M16179" t="s">
        <v>9725</v>
      </c>
      <c r="N16179" t="s">
        <v>53441</v>
      </c>
      <c r="O16179" s="76" t="s">
        <v>4366</v>
      </c>
      <c r="P16179" s="82">
        <v>289</v>
      </c>
      <c r="Q16179" s="82" t="s">
        <v>75107</v>
      </c>
      <c r="R16179"/>
    </row>
    <row r="16180" spans="12:18" x14ac:dyDescent="0.25">
      <c r="L16180" t="s">
        <v>2000</v>
      </c>
      <c r="M16180" t="s">
        <v>12279</v>
      </c>
      <c r="N16180" t="s">
        <v>53442</v>
      </c>
      <c r="O16180" s="76" t="s">
        <v>4366</v>
      </c>
      <c r="P16180" s="82">
        <v>964</v>
      </c>
      <c r="Q16180" s="82" t="s">
        <v>75108</v>
      </c>
      <c r="R16180"/>
    </row>
    <row r="16181" spans="12:18" x14ac:dyDescent="0.25">
      <c r="L16181" t="s">
        <v>2000</v>
      </c>
      <c r="M16181" t="s">
        <v>9726</v>
      </c>
      <c r="N16181" t="s">
        <v>53443</v>
      </c>
      <c r="O16181" s="76" t="s">
        <v>4356</v>
      </c>
      <c r="P16181" s="82">
        <v>1920</v>
      </c>
      <c r="Q16181" s="82" t="s">
        <v>75109</v>
      </c>
      <c r="R16181"/>
    </row>
    <row r="16182" spans="12:18" x14ac:dyDescent="0.25">
      <c r="L16182" t="s">
        <v>2000</v>
      </c>
      <c r="M16182" t="s">
        <v>20198</v>
      </c>
      <c r="N16182" t="s">
        <v>53444</v>
      </c>
      <c r="O16182" s="76" t="s">
        <v>4366</v>
      </c>
      <c r="P16182" s="82">
        <v>247</v>
      </c>
      <c r="Q16182" s="82" t="s">
        <v>75110</v>
      </c>
      <c r="R16182"/>
    </row>
    <row r="16183" spans="12:18" x14ac:dyDescent="0.25">
      <c r="L16183" t="s">
        <v>2000</v>
      </c>
      <c r="M16183" t="s">
        <v>35409</v>
      </c>
      <c r="N16183" t="s">
        <v>53445</v>
      </c>
      <c r="O16183" s="76" t="s">
        <v>4366</v>
      </c>
      <c r="P16183" s="82">
        <v>67</v>
      </c>
      <c r="Q16183" s="82" t="s">
        <v>75111</v>
      </c>
      <c r="R16183"/>
    </row>
    <row r="16184" spans="12:18" x14ac:dyDescent="0.25">
      <c r="L16184" t="s">
        <v>2000</v>
      </c>
      <c r="M16184" t="s">
        <v>20199</v>
      </c>
      <c r="N16184" t="s">
        <v>53446</v>
      </c>
      <c r="O16184" s="76" t="s">
        <v>4356</v>
      </c>
      <c r="P16184" s="82">
        <v>471</v>
      </c>
      <c r="Q16184" s="82" t="s">
        <v>75112</v>
      </c>
      <c r="R16184"/>
    </row>
    <row r="16185" spans="12:18" x14ac:dyDescent="0.25">
      <c r="L16185" t="s">
        <v>2000</v>
      </c>
      <c r="M16185" t="s">
        <v>12281</v>
      </c>
      <c r="N16185" t="s">
        <v>53447</v>
      </c>
      <c r="O16185" s="76" t="s">
        <v>4366</v>
      </c>
      <c r="P16185" s="82">
        <v>176</v>
      </c>
      <c r="Q16185" s="82" t="s">
        <v>75113</v>
      </c>
      <c r="R16185"/>
    </row>
    <row r="16186" spans="12:18" x14ac:dyDescent="0.25">
      <c r="L16186" t="s">
        <v>2000</v>
      </c>
      <c r="M16186" t="s">
        <v>35410</v>
      </c>
      <c r="N16186" t="s">
        <v>53448</v>
      </c>
      <c r="O16186" s="76" t="s">
        <v>4356</v>
      </c>
      <c r="P16186" s="82">
        <v>4194</v>
      </c>
      <c r="Q16186" s="82" t="s">
        <v>75114</v>
      </c>
      <c r="R16186"/>
    </row>
    <row r="16187" spans="12:18" x14ac:dyDescent="0.25">
      <c r="L16187" t="s">
        <v>2000</v>
      </c>
      <c r="M16187" t="s">
        <v>12283</v>
      </c>
      <c r="N16187" t="s">
        <v>53449</v>
      </c>
      <c r="O16187" s="76" t="s">
        <v>4366</v>
      </c>
      <c r="P16187" s="82">
        <v>426</v>
      </c>
      <c r="Q16187" s="82" t="s">
        <v>75115</v>
      </c>
      <c r="R16187"/>
    </row>
    <row r="16188" spans="12:18" x14ac:dyDescent="0.25">
      <c r="L16188" t="s">
        <v>2000</v>
      </c>
      <c r="M16188" t="s">
        <v>9727</v>
      </c>
      <c r="N16188" t="s">
        <v>53450</v>
      </c>
      <c r="O16188" s="76" t="s">
        <v>4366</v>
      </c>
      <c r="P16188" s="82">
        <v>257</v>
      </c>
      <c r="Q16188" s="82" t="s">
        <v>75116</v>
      </c>
      <c r="R16188"/>
    </row>
    <row r="16189" spans="12:18" x14ac:dyDescent="0.25">
      <c r="L16189" t="s">
        <v>2000</v>
      </c>
      <c r="M16189" t="s">
        <v>35411</v>
      </c>
      <c r="N16189" t="s">
        <v>53451</v>
      </c>
      <c r="O16189" s="76" t="s">
        <v>4366</v>
      </c>
      <c r="P16189" s="82">
        <v>219</v>
      </c>
      <c r="Q16189" s="82" t="s">
        <v>75118</v>
      </c>
      <c r="R16189"/>
    </row>
    <row r="16190" spans="12:18" x14ac:dyDescent="0.25">
      <c r="L16190" t="s">
        <v>2000</v>
      </c>
      <c r="M16190" t="s">
        <v>35412</v>
      </c>
      <c r="N16190" t="s">
        <v>53452</v>
      </c>
      <c r="O16190" s="76" t="s">
        <v>4356</v>
      </c>
      <c r="P16190" s="82">
        <v>2597</v>
      </c>
      <c r="Q16190" s="82" t="s">
        <v>75119</v>
      </c>
      <c r="R16190"/>
    </row>
    <row r="16191" spans="12:18" x14ac:dyDescent="0.25">
      <c r="L16191" t="s">
        <v>2000</v>
      </c>
      <c r="M16191" t="s">
        <v>9728</v>
      </c>
      <c r="N16191" t="s">
        <v>53453</v>
      </c>
      <c r="O16191" s="76" t="s">
        <v>4356</v>
      </c>
      <c r="P16191" s="82">
        <v>1016</v>
      </c>
      <c r="Q16191" s="82" t="s">
        <v>75120</v>
      </c>
      <c r="R16191"/>
    </row>
    <row r="16192" spans="12:18" x14ac:dyDescent="0.25">
      <c r="L16192" t="s">
        <v>2000</v>
      </c>
      <c r="M16192" t="s">
        <v>9729</v>
      </c>
      <c r="N16192" t="s">
        <v>53454</v>
      </c>
      <c r="O16192" s="76" t="s">
        <v>4356</v>
      </c>
      <c r="P16192" s="82">
        <v>2281</v>
      </c>
      <c r="Q16192" s="82" t="s">
        <v>75121</v>
      </c>
      <c r="R16192"/>
    </row>
    <row r="16193" spans="12:18" x14ac:dyDescent="0.25">
      <c r="L16193" t="s">
        <v>2000</v>
      </c>
      <c r="M16193" t="s">
        <v>35413</v>
      </c>
      <c r="N16193" t="s">
        <v>53455</v>
      </c>
      <c r="O16193" s="76" t="s">
        <v>4366</v>
      </c>
      <c r="P16193" s="82">
        <v>109</v>
      </c>
      <c r="Q16193" s="82" t="s">
        <v>75122</v>
      </c>
      <c r="R16193"/>
    </row>
    <row r="16194" spans="12:18" x14ac:dyDescent="0.25">
      <c r="L16194" t="s">
        <v>2000</v>
      </c>
      <c r="M16194" t="s">
        <v>12287</v>
      </c>
      <c r="N16194" t="s">
        <v>53456</v>
      </c>
      <c r="O16194" s="76" t="s">
        <v>4366</v>
      </c>
      <c r="P16194" s="82">
        <v>194</v>
      </c>
      <c r="Q16194" s="82" t="s">
        <v>75123</v>
      </c>
      <c r="R16194"/>
    </row>
    <row r="16195" spans="12:18" x14ac:dyDescent="0.25">
      <c r="L16195" t="s">
        <v>2000</v>
      </c>
      <c r="M16195" t="s">
        <v>20200</v>
      </c>
      <c r="N16195" t="s">
        <v>53457</v>
      </c>
      <c r="O16195" s="76" t="s">
        <v>4356</v>
      </c>
      <c r="P16195" s="82">
        <v>2416</v>
      </c>
      <c r="Q16195" s="82" t="s">
        <v>75124</v>
      </c>
      <c r="R16195"/>
    </row>
    <row r="16196" spans="12:18" x14ac:dyDescent="0.25">
      <c r="L16196" t="s">
        <v>2000</v>
      </c>
      <c r="M16196" t="s">
        <v>9730</v>
      </c>
      <c r="N16196" t="s">
        <v>53458</v>
      </c>
      <c r="O16196" s="76" t="s">
        <v>4366</v>
      </c>
      <c r="P16196" s="82">
        <v>530</v>
      </c>
      <c r="Q16196" s="82" t="s">
        <v>75125</v>
      </c>
      <c r="R16196"/>
    </row>
    <row r="16197" spans="12:18" x14ac:dyDescent="0.25">
      <c r="L16197" t="s">
        <v>2000</v>
      </c>
      <c r="M16197" t="s">
        <v>35414</v>
      </c>
      <c r="N16197" t="s">
        <v>53459</v>
      </c>
      <c r="O16197" s="76" t="s">
        <v>4356</v>
      </c>
      <c r="P16197" s="82">
        <v>1147</v>
      </c>
      <c r="Q16197" s="82" t="s">
        <v>75126</v>
      </c>
      <c r="R16197"/>
    </row>
    <row r="16198" spans="12:18" x14ac:dyDescent="0.25">
      <c r="L16198" t="s">
        <v>2000</v>
      </c>
      <c r="M16198" t="s">
        <v>21812</v>
      </c>
      <c r="N16198" t="s">
        <v>53460</v>
      </c>
      <c r="O16198" s="76" t="s">
        <v>4366</v>
      </c>
      <c r="P16198" s="82">
        <v>107</v>
      </c>
      <c r="Q16198" s="82" t="s">
        <v>75127</v>
      </c>
      <c r="R16198"/>
    </row>
    <row r="16199" spans="12:18" x14ac:dyDescent="0.25">
      <c r="L16199" t="s">
        <v>2000</v>
      </c>
      <c r="M16199" t="s">
        <v>9731</v>
      </c>
      <c r="N16199" t="s">
        <v>53461</v>
      </c>
      <c r="O16199" s="76" t="s">
        <v>4366</v>
      </c>
      <c r="P16199" s="82">
        <v>165</v>
      </c>
      <c r="Q16199" s="82" t="s">
        <v>75128</v>
      </c>
      <c r="R16199"/>
    </row>
    <row r="16200" spans="12:18" x14ac:dyDescent="0.25">
      <c r="L16200" t="s">
        <v>2000</v>
      </c>
      <c r="M16200" t="s">
        <v>21813</v>
      </c>
      <c r="N16200" t="s">
        <v>53462</v>
      </c>
      <c r="O16200" s="76" t="s">
        <v>4366</v>
      </c>
      <c r="P16200" s="82">
        <v>398</v>
      </c>
      <c r="Q16200" s="82" t="s">
        <v>75129</v>
      </c>
      <c r="R16200"/>
    </row>
    <row r="16201" spans="12:18" x14ac:dyDescent="0.25">
      <c r="L16201" t="s">
        <v>2000</v>
      </c>
      <c r="M16201" t="s">
        <v>20201</v>
      </c>
      <c r="N16201" t="s">
        <v>53463</v>
      </c>
      <c r="O16201" s="76" t="s">
        <v>4366</v>
      </c>
      <c r="P16201" s="82">
        <v>157</v>
      </c>
      <c r="Q16201" s="82" t="s">
        <v>75130</v>
      </c>
      <c r="R16201"/>
    </row>
    <row r="16202" spans="12:18" x14ac:dyDescent="0.25">
      <c r="L16202" t="s">
        <v>2000</v>
      </c>
      <c r="M16202" t="s">
        <v>9732</v>
      </c>
      <c r="N16202" t="s">
        <v>53464</v>
      </c>
      <c r="O16202" s="76" t="s">
        <v>4356</v>
      </c>
      <c r="P16202" s="82">
        <v>1093</v>
      </c>
      <c r="Q16202" s="82" t="s">
        <v>75131</v>
      </c>
      <c r="R16202"/>
    </row>
    <row r="16203" spans="12:18" x14ac:dyDescent="0.25">
      <c r="L16203" t="s">
        <v>2000</v>
      </c>
      <c r="M16203" t="s">
        <v>20202</v>
      </c>
      <c r="N16203" t="s">
        <v>53465</v>
      </c>
      <c r="O16203" s="76" t="s">
        <v>4366</v>
      </c>
      <c r="P16203" s="82">
        <v>52</v>
      </c>
      <c r="Q16203" s="82" t="s">
        <v>75133</v>
      </c>
      <c r="R16203"/>
    </row>
    <row r="16204" spans="12:18" x14ac:dyDescent="0.25">
      <c r="L16204" t="s">
        <v>2000</v>
      </c>
      <c r="M16204" t="s">
        <v>9733</v>
      </c>
      <c r="N16204" t="s">
        <v>53466</v>
      </c>
      <c r="O16204" s="76" t="s">
        <v>4366</v>
      </c>
      <c r="P16204" s="82">
        <v>112</v>
      </c>
      <c r="Q16204" s="82" t="s">
        <v>75134</v>
      </c>
      <c r="R16204"/>
    </row>
    <row r="16205" spans="12:18" x14ac:dyDescent="0.25">
      <c r="L16205" t="s">
        <v>2000</v>
      </c>
      <c r="M16205" t="s">
        <v>12291</v>
      </c>
      <c r="N16205" t="s">
        <v>53467</v>
      </c>
      <c r="O16205" s="76" t="s">
        <v>4356</v>
      </c>
      <c r="P16205" s="82">
        <v>818</v>
      </c>
      <c r="Q16205" s="82" t="s">
        <v>75135</v>
      </c>
      <c r="R16205"/>
    </row>
    <row r="16206" spans="12:18" x14ac:dyDescent="0.25">
      <c r="L16206" t="s">
        <v>2000</v>
      </c>
      <c r="M16206" t="s">
        <v>20203</v>
      </c>
      <c r="N16206" t="s">
        <v>53468</v>
      </c>
      <c r="O16206" s="76" t="s">
        <v>4366</v>
      </c>
      <c r="P16206" s="82">
        <v>89</v>
      </c>
      <c r="Q16206" s="82" t="s">
        <v>75136</v>
      </c>
      <c r="R16206"/>
    </row>
    <row r="16207" spans="12:18" x14ac:dyDescent="0.25">
      <c r="L16207" t="s">
        <v>2000</v>
      </c>
      <c r="M16207" t="s">
        <v>12293</v>
      </c>
      <c r="N16207" t="s">
        <v>53469</v>
      </c>
      <c r="O16207" s="76" t="s">
        <v>4356</v>
      </c>
      <c r="P16207" s="82">
        <v>603</v>
      </c>
      <c r="Q16207" s="82" t="s">
        <v>75137</v>
      </c>
      <c r="R16207"/>
    </row>
    <row r="16208" spans="12:18" x14ac:dyDescent="0.25">
      <c r="L16208" t="s">
        <v>2000</v>
      </c>
      <c r="M16208" t="s">
        <v>5853</v>
      </c>
      <c r="N16208" t="s">
        <v>53470</v>
      </c>
      <c r="O16208" s="76" t="s">
        <v>4356</v>
      </c>
      <c r="P16208" s="82">
        <v>1012</v>
      </c>
      <c r="Q16208" s="82" t="s">
        <v>75138</v>
      </c>
      <c r="R16208"/>
    </row>
    <row r="16209" spans="12:18" x14ac:dyDescent="0.25">
      <c r="L16209" t="s">
        <v>2000</v>
      </c>
      <c r="M16209" t="s">
        <v>9724</v>
      </c>
      <c r="N16209" t="s">
        <v>53471</v>
      </c>
      <c r="O16209" s="76" t="s">
        <v>4366</v>
      </c>
      <c r="P16209" s="82">
        <v>107</v>
      </c>
      <c r="Q16209" s="82" t="s">
        <v>75093</v>
      </c>
      <c r="R16209"/>
    </row>
    <row r="16210" spans="12:18" x14ac:dyDescent="0.25">
      <c r="L16210" t="s">
        <v>2000</v>
      </c>
      <c r="M16210" t="s">
        <v>12270</v>
      </c>
      <c r="N16210" t="s">
        <v>53472</v>
      </c>
      <c r="O16210" s="76" t="s">
        <v>4374</v>
      </c>
      <c r="P16210" s="82">
        <v>3154</v>
      </c>
      <c r="Q16210" s="82" t="s">
        <v>75094</v>
      </c>
      <c r="R16210"/>
    </row>
    <row r="16211" spans="12:18" x14ac:dyDescent="0.25">
      <c r="L16211" t="s">
        <v>2000</v>
      </c>
      <c r="M16211" t="s">
        <v>12285</v>
      </c>
      <c r="N16211" t="s">
        <v>53473</v>
      </c>
      <c r="O16211" s="76" t="s">
        <v>4366</v>
      </c>
      <c r="P16211" s="82">
        <v>43</v>
      </c>
      <c r="Q16211" s="82" t="s">
        <v>75117</v>
      </c>
      <c r="R16211"/>
    </row>
    <row r="16212" spans="12:18" x14ac:dyDescent="0.25">
      <c r="L16212" t="s">
        <v>2000</v>
      </c>
      <c r="M16212" t="s">
        <v>12289</v>
      </c>
      <c r="N16212" t="s">
        <v>53474</v>
      </c>
      <c r="O16212" s="76" t="s">
        <v>4356</v>
      </c>
      <c r="P16212" s="82">
        <v>5959</v>
      </c>
      <c r="Q16212" s="82" t="s">
        <v>75132</v>
      </c>
      <c r="R16212"/>
    </row>
    <row r="16213" spans="12:18" x14ac:dyDescent="0.25">
      <c r="L16213" t="s">
        <v>2000</v>
      </c>
      <c r="M16213" t="s">
        <v>9736</v>
      </c>
      <c r="N16213" t="s">
        <v>53475</v>
      </c>
      <c r="O16213" s="76" t="s">
        <v>4366</v>
      </c>
      <c r="P16213" s="82">
        <v>72</v>
      </c>
      <c r="Q16213" s="82" t="s">
        <v>75149</v>
      </c>
      <c r="R16213"/>
    </row>
    <row r="16214" spans="12:18" x14ac:dyDescent="0.25">
      <c r="L16214" t="s">
        <v>2000</v>
      </c>
      <c r="M16214" t="s">
        <v>21815</v>
      </c>
      <c r="N16214" t="s">
        <v>53476</v>
      </c>
      <c r="O16214" s="76" t="s">
        <v>4356</v>
      </c>
      <c r="P16214" s="82">
        <v>3098</v>
      </c>
      <c r="Q16214" s="82" t="s">
        <v>75150</v>
      </c>
      <c r="R16214"/>
    </row>
    <row r="16215" spans="12:18" x14ac:dyDescent="0.25">
      <c r="L16215" t="s">
        <v>2000</v>
      </c>
      <c r="M16215" t="s">
        <v>12302</v>
      </c>
      <c r="N16215" t="s">
        <v>53477</v>
      </c>
      <c r="O16215" s="76" t="s">
        <v>4366</v>
      </c>
      <c r="P16215" s="82">
        <v>229</v>
      </c>
      <c r="Q16215" s="82" t="s">
        <v>75151</v>
      </c>
      <c r="R16215"/>
    </row>
    <row r="16216" spans="12:18" x14ac:dyDescent="0.25">
      <c r="L16216" t="s">
        <v>2000</v>
      </c>
      <c r="M16216" t="s">
        <v>35416</v>
      </c>
      <c r="N16216" t="s">
        <v>53478</v>
      </c>
      <c r="O16216" s="76" t="s">
        <v>4366</v>
      </c>
      <c r="P16216" s="82">
        <v>479</v>
      </c>
      <c r="Q16216" s="82" t="s">
        <v>75152</v>
      </c>
      <c r="R16216"/>
    </row>
    <row r="16217" spans="12:18" x14ac:dyDescent="0.25">
      <c r="L16217" t="s">
        <v>2000</v>
      </c>
      <c r="M16217" t="s">
        <v>20206</v>
      </c>
      <c r="N16217" t="s">
        <v>53479</v>
      </c>
      <c r="O16217" s="76" t="s">
        <v>4366</v>
      </c>
      <c r="P16217" s="82">
        <v>68</v>
      </c>
      <c r="Q16217" s="82" t="s">
        <v>75153</v>
      </c>
      <c r="R16217"/>
    </row>
    <row r="16218" spans="12:18" x14ac:dyDescent="0.25">
      <c r="L16218" t="s">
        <v>2000</v>
      </c>
      <c r="M16218" t="s">
        <v>20207</v>
      </c>
      <c r="N16218" t="s">
        <v>53480</v>
      </c>
      <c r="O16218" s="76" t="s">
        <v>4366</v>
      </c>
      <c r="P16218" s="82">
        <v>509</v>
      </c>
      <c r="Q16218" s="82" t="s">
        <v>75154</v>
      </c>
      <c r="R16218"/>
    </row>
    <row r="16219" spans="12:18" x14ac:dyDescent="0.25">
      <c r="L16219" t="s">
        <v>2000</v>
      </c>
      <c r="M16219" t="s">
        <v>20208</v>
      </c>
      <c r="N16219" t="s">
        <v>53481</v>
      </c>
      <c r="O16219" s="76" t="s">
        <v>4366</v>
      </c>
      <c r="P16219" s="82">
        <v>44</v>
      </c>
      <c r="Q16219" s="82" t="s">
        <v>75155</v>
      </c>
      <c r="R16219"/>
    </row>
    <row r="16220" spans="12:18" x14ac:dyDescent="0.25">
      <c r="L16220" t="s">
        <v>2000</v>
      </c>
      <c r="M16220" t="s">
        <v>12304</v>
      </c>
      <c r="N16220" t="s">
        <v>53482</v>
      </c>
      <c r="O16220" s="76" t="s">
        <v>4374</v>
      </c>
      <c r="P16220" s="82">
        <v>3396</v>
      </c>
      <c r="Q16220" s="82" t="s">
        <v>75156</v>
      </c>
      <c r="R16220"/>
    </row>
    <row r="16221" spans="12:18" x14ac:dyDescent="0.25">
      <c r="L16221" t="s">
        <v>2000</v>
      </c>
      <c r="M16221" t="s">
        <v>20209</v>
      </c>
      <c r="N16221" t="s">
        <v>53483</v>
      </c>
      <c r="O16221" s="76" t="s">
        <v>4366</v>
      </c>
      <c r="P16221" s="82">
        <v>24</v>
      </c>
      <c r="Q16221" s="82" t="s">
        <v>75157</v>
      </c>
      <c r="R16221"/>
    </row>
    <row r="16222" spans="12:18" x14ac:dyDescent="0.25">
      <c r="L16222" t="s">
        <v>2000</v>
      </c>
      <c r="M16222" t="s">
        <v>21816</v>
      </c>
      <c r="N16222" t="s">
        <v>53484</v>
      </c>
      <c r="O16222" s="76" t="s">
        <v>4366</v>
      </c>
      <c r="P16222" s="82">
        <v>253</v>
      </c>
      <c r="Q16222" s="82" t="s">
        <v>75159</v>
      </c>
      <c r="R16222"/>
    </row>
    <row r="16223" spans="12:18" x14ac:dyDescent="0.25">
      <c r="L16223" t="s">
        <v>2000</v>
      </c>
      <c r="M16223" t="s">
        <v>12306</v>
      </c>
      <c r="N16223" t="s">
        <v>53485</v>
      </c>
      <c r="O16223" s="76" t="s">
        <v>4366</v>
      </c>
      <c r="P16223" s="82">
        <v>347</v>
      </c>
      <c r="Q16223" s="82" t="s">
        <v>75160</v>
      </c>
      <c r="R16223"/>
    </row>
    <row r="16224" spans="12:18" x14ac:dyDescent="0.25">
      <c r="L16224" t="s">
        <v>2000</v>
      </c>
      <c r="M16224" t="s">
        <v>35417</v>
      </c>
      <c r="N16224" t="s">
        <v>53486</v>
      </c>
      <c r="O16224" s="76" t="s">
        <v>4366</v>
      </c>
      <c r="P16224" s="82">
        <v>502</v>
      </c>
      <c r="Q16224" s="82" t="s">
        <v>75161</v>
      </c>
      <c r="R16224"/>
    </row>
    <row r="16225" spans="12:18" x14ac:dyDescent="0.25">
      <c r="L16225" t="s">
        <v>2000</v>
      </c>
      <c r="M16225" t="s">
        <v>21817</v>
      </c>
      <c r="N16225" t="s">
        <v>53487</v>
      </c>
      <c r="O16225" s="76" t="s">
        <v>4356</v>
      </c>
      <c r="P16225" s="82">
        <v>1851</v>
      </c>
      <c r="Q16225" s="82" t="s">
        <v>75162</v>
      </c>
      <c r="R16225"/>
    </row>
    <row r="16226" spans="12:18" x14ac:dyDescent="0.25">
      <c r="L16226" t="s">
        <v>2000</v>
      </c>
      <c r="M16226" t="s">
        <v>35418</v>
      </c>
      <c r="N16226" t="s">
        <v>53488</v>
      </c>
      <c r="O16226" s="76" t="s">
        <v>4366</v>
      </c>
      <c r="P16226" s="82">
        <v>355</v>
      </c>
      <c r="Q16226" s="82" t="s">
        <v>75163</v>
      </c>
      <c r="R16226"/>
    </row>
    <row r="16227" spans="12:18" x14ac:dyDescent="0.25">
      <c r="L16227" t="s">
        <v>2000</v>
      </c>
      <c r="M16227" t="s">
        <v>21818</v>
      </c>
      <c r="N16227" t="s">
        <v>53489</v>
      </c>
      <c r="O16227" s="76" t="s">
        <v>4356</v>
      </c>
      <c r="P16227" s="82">
        <v>593</v>
      </c>
      <c r="Q16227" s="82" t="s">
        <v>75165</v>
      </c>
      <c r="R16227"/>
    </row>
    <row r="16228" spans="12:18" x14ac:dyDescent="0.25">
      <c r="L16228" t="s">
        <v>2000</v>
      </c>
      <c r="M16228" t="s">
        <v>12308</v>
      </c>
      <c r="N16228" t="s">
        <v>53490</v>
      </c>
      <c r="O16228" s="76" t="s">
        <v>4356</v>
      </c>
      <c r="P16228" s="82">
        <v>1194</v>
      </c>
      <c r="Q16228" s="82" t="s">
        <v>75166</v>
      </c>
      <c r="R16228"/>
    </row>
    <row r="16229" spans="12:18" x14ac:dyDescent="0.25">
      <c r="L16229" t="s">
        <v>2000</v>
      </c>
      <c r="M16229" t="s">
        <v>12310</v>
      </c>
      <c r="N16229" t="s">
        <v>53491</v>
      </c>
      <c r="O16229" s="76" t="s">
        <v>4366</v>
      </c>
      <c r="P16229" s="82">
        <v>55</v>
      </c>
      <c r="Q16229" s="82" t="s">
        <v>75167</v>
      </c>
      <c r="R16229"/>
    </row>
    <row r="16230" spans="12:18" x14ac:dyDescent="0.25">
      <c r="L16230" t="s">
        <v>2000</v>
      </c>
      <c r="M16230" t="s">
        <v>21819</v>
      </c>
      <c r="N16230" t="s">
        <v>53492</v>
      </c>
      <c r="O16230" s="76" t="s">
        <v>4366</v>
      </c>
      <c r="P16230" s="82">
        <v>290</v>
      </c>
      <c r="Q16230" s="82" t="s">
        <v>75168</v>
      </c>
      <c r="R16230"/>
    </row>
    <row r="16231" spans="12:18" x14ac:dyDescent="0.25">
      <c r="L16231" t="s">
        <v>2000</v>
      </c>
      <c r="M16231" t="s">
        <v>12198</v>
      </c>
      <c r="N16231" t="s">
        <v>53493</v>
      </c>
      <c r="O16231" s="76" t="s">
        <v>4366</v>
      </c>
      <c r="P16231" s="82">
        <v>327</v>
      </c>
      <c r="Q16231" s="82" t="s">
        <v>74930</v>
      </c>
      <c r="R16231"/>
    </row>
    <row r="16232" spans="12:18" x14ac:dyDescent="0.25">
      <c r="L16232" t="s">
        <v>2000</v>
      </c>
      <c r="M16232" t="s">
        <v>9739</v>
      </c>
      <c r="N16232" t="s">
        <v>53494</v>
      </c>
      <c r="O16232" s="76" t="s">
        <v>4356</v>
      </c>
      <c r="P16232" s="82">
        <v>1447</v>
      </c>
      <c r="Q16232" s="82" t="s">
        <v>75170</v>
      </c>
      <c r="R16232"/>
    </row>
    <row r="16233" spans="12:18" x14ac:dyDescent="0.25">
      <c r="L16233" t="s">
        <v>2000</v>
      </c>
      <c r="M16233" t="s">
        <v>9740</v>
      </c>
      <c r="N16233" t="s">
        <v>53495</v>
      </c>
      <c r="O16233" s="76" t="s">
        <v>4356</v>
      </c>
      <c r="P16233" s="82">
        <v>7202</v>
      </c>
      <c r="Q16233" s="82" t="s">
        <v>75171</v>
      </c>
      <c r="R16233"/>
    </row>
    <row r="16234" spans="12:18" x14ac:dyDescent="0.25">
      <c r="L16234" t="s">
        <v>37273</v>
      </c>
      <c r="M16234" t="s">
        <v>20210</v>
      </c>
      <c r="N16234" t="s">
        <v>53496</v>
      </c>
      <c r="O16234" s="76" t="s">
        <v>4356</v>
      </c>
      <c r="P16234" s="82">
        <v>2088</v>
      </c>
      <c r="Q16234" s="82" t="s">
        <v>102784</v>
      </c>
      <c r="R16234"/>
    </row>
    <row r="16235" spans="12:18" x14ac:dyDescent="0.25">
      <c r="L16235" t="s">
        <v>37273</v>
      </c>
      <c r="M16235" t="s">
        <v>35419</v>
      </c>
      <c r="N16235" t="s">
        <v>53497</v>
      </c>
      <c r="O16235" s="76" t="s">
        <v>4356</v>
      </c>
      <c r="P16235" s="82">
        <v>3936</v>
      </c>
      <c r="Q16235" s="82" t="s">
        <v>102785</v>
      </c>
      <c r="R16235"/>
    </row>
    <row r="16236" spans="12:18" x14ac:dyDescent="0.25">
      <c r="L16236" t="s">
        <v>37273</v>
      </c>
      <c r="M16236" t="s">
        <v>21820</v>
      </c>
      <c r="N16236" t="s">
        <v>53498</v>
      </c>
      <c r="O16236" s="76" t="s">
        <v>4374</v>
      </c>
      <c r="P16236" s="82">
        <v>10802</v>
      </c>
      <c r="Q16236" s="82" t="s">
        <v>102786</v>
      </c>
      <c r="R16236"/>
    </row>
    <row r="16237" spans="12:18" x14ac:dyDescent="0.25">
      <c r="L16237" t="s">
        <v>37273</v>
      </c>
      <c r="M16237" t="s">
        <v>21821</v>
      </c>
      <c r="N16237" t="s">
        <v>53499</v>
      </c>
      <c r="O16237" s="76" t="s">
        <v>4356</v>
      </c>
      <c r="P16237" s="82">
        <v>1790</v>
      </c>
      <c r="Q16237" s="82" t="s">
        <v>102788</v>
      </c>
      <c r="R16237"/>
    </row>
    <row r="16238" spans="12:18" x14ac:dyDescent="0.25">
      <c r="L16238" t="s">
        <v>37273</v>
      </c>
      <c r="M16238" t="s">
        <v>9742</v>
      </c>
      <c r="N16238" t="s">
        <v>53500</v>
      </c>
      <c r="O16238" s="76" t="s">
        <v>4356</v>
      </c>
      <c r="P16238" s="82">
        <v>2476</v>
      </c>
      <c r="Q16238" s="82" t="s">
        <v>102789</v>
      </c>
      <c r="R16238"/>
    </row>
    <row r="16239" spans="12:18" x14ac:dyDescent="0.25">
      <c r="L16239" t="s">
        <v>37273</v>
      </c>
      <c r="M16239" t="s">
        <v>35420</v>
      </c>
      <c r="N16239" t="s">
        <v>53501</v>
      </c>
      <c r="O16239" s="76" t="s">
        <v>4374</v>
      </c>
      <c r="P16239" s="82">
        <v>9036</v>
      </c>
      <c r="Q16239" s="82" t="s">
        <v>72645</v>
      </c>
      <c r="R16239"/>
    </row>
    <row r="16240" spans="12:18" x14ac:dyDescent="0.25">
      <c r="L16240" t="s">
        <v>37273</v>
      </c>
      <c r="M16240" t="s">
        <v>12312</v>
      </c>
      <c r="N16240" t="s">
        <v>53502</v>
      </c>
      <c r="O16240" s="76" t="s">
        <v>4374</v>
      </c>
      <c r="P16240" s="82">
        <v>2906</v>
      </c>
      <c r="Q16240" s="82" t="s">
        <v>102790</v>
      </c>
      <c r="R16240"/>
    </row>
    <row r="16241" spans="12:18" x14ac:dyDescent="0.25">
      <c r="L16241" t="s">
        <v>37273</v>
      </c>
      <c r="M16241" t="s">
        <v>9743</v>
      </c>
      <c r="N16241" t="s">
        <v>53503</v>
      </c>
      <c r="O16241" s="76" t="s">
        <v>4356</v>
      </c>
      <c r="P16241" s="82">
        <v>3051</v>
      </c>
      <c r="Q16241" s="82" t="s">
        <v>102792</v>
      </c>
      <c r="R16241"/>
    </row>
    <row r="16242" spans="12:18" x14ac:dyDescent="0.25">
      <c r="L16242" t="s">
        <v>37273</v>
      </c>
      <c r="M16242" t="s">
        <v>20211</v>
      </c>
      <c r="N16242" t="s">
        <v>53504</v>
      </c>
      <c r="O16242" s="76" t="s">
        <v>4374</v>
      </c>
      <c r="P16242" s="82">
        <v>9793</v>
      </c>
      <c r="Q16242" s="82" t="s">
        <v>72645</v>
      </c>
      <c r="R16242"/>
    </row>
    <row r="16243" spans="12:18" x14ac:dyDescent="0.25">
      <c r="L16243" t="s">
        <v>37273</v>
      </c>
      <c r="M16243" t="s">
        <v>21822</v>
      </c>
      <c r="N16243" t="s">
        <v>53505</v>
      </c>
      <c r="O16243" s="76" t="s">
        <v>4374</v>
      </c>
      <c r="P16243" s="82">
        <v>7844</v>
      </c>
      <c r="Q16243" s="82" t="s">
        <v>72645</v>
      </c>
      <c r="R16243"/>
    </row>
    <row r="16244" spans="12:18" x14ac:dyDescent="0.25">
      <c r="L16244" t="s">
        <v>37273</v>
      </c>
      <c r="M16244" t="s">
        <v>20212</v>
      </c>
      <c r="N16244" t="s">
        <v>53506</v>
      </c>
      <c r="O16244" s="76" t="s">
        <v>4356</v>
      </c>
      <c r="P16244" s="82">
        <v>991</v>
      </c>
      <c r="Q16244" s="82" t="s">
        <v>102795</v>
      </c>
      <c r="R16244"/>
    </row>
    <row r="16245" spans="12:18" x14ac:dyDescent="0.25">
      <c r="L16245" t="s">
        <v>37273</v>
      </c>
      <c r="M16245" t="s">
        <v>9746</v>
      </c>
      <c r="N16245" t="s">
        <v>53507</v>
      </c>
      <c r="O16245" s="76" t="s">
        <v>4374</v>
      </c>
      <c r="P16245" s="82">
        <v>19331</v>
      </c>
      <c r="Q16245" s="82" t="s">
        <v>72645</v>
      </c>
      <c r="R16245"/>
    </row>
    <row r="16246" spans="12:18" x14ac:dyDescent="0.25">
      <c r="L16246" t="s">
        <v>37273</v>
      </c>
      <c r="M16246" t="s">
        <v>21394</v>
      </c>
      <c r="N16246" t="s">
        <v>53508</v>
      </c>
      <c r="O16246" s="76" t="s">
        <v>4356</v>
      </c>
      <c r="P16246" s="82">
        <v>2621</v>
      </c>
      <c r="Q16246" s="82" t="s">
        <v>102797</v>
      </c>
      <c r="R16246"/>
    </row>
    <row r="16247" spans="12:18" x14ac:dyDescent="0.25">
      <c r="L16247" t="s">
        <v>37273</v>
      </c>
      <c r="M16247" t="s">
        <v>35422</v>
      </c>
      <c r="N16247" t="s">
        <v>53509</v>
      </c>
      <c r="O16247" s="76" t="s">
        <v>4356</v>
      </c>
      <c r="P16247" s="82">
        <v>3115</v>
      </c>
      <c r="Q16247" s="82" t="s">
        <v>102798</v>
      </c>
      <c r="R16247"/>
    </row>
    <row r="16248" spans="12:18" x14ac:dyDescent="0.25">
      <c r="L16248" t="s">
        <v>37273</v>
      </c>
      <c r="M16248" t="s">
        <v>20213</v>
      </c>
      <c r="N16248" t="s">
        <v>53510</v>
      </c>
      <c r="O16248" s="76" t="s">
        <v>4356</v>
      </c>
      <c r="P16248" s="82">
        <v>2840</v>
      </c>
      <c r="Q16248" s="82" t="s">
        <v>102799</v>
      </c>
      <c r="R16248"/>
    </row>
    <row r="16249" spans="12:18" x14ac:dyDescent="0.25">
      <c r="L16249" t="s">
        <v>37273</v>
      </c>
      <c r="M16249" t="s">
        <v>21823</v>
      </c>
      <c r="N16249" t="s">
        <v>53511</v>
      </c>
      <c r="O16249" s="76" t="s">
        <v>4356</v>
      </c>
      <c r="P16249" s="82">
        <v>3998</v>
      </c>
      <c r="Q16249" s="82" t="s">
        <v>102800</v>
      </c>
      <c r="R16249"/>
    </row>
    <row r="16250" spans="12:18" x14ac:dyDescent="0.25">
      <c r="L16250" t="s">
        <v>37273</v>
      </c>
      <c r="M16250" t="s">
        <v>20214</v>
      </c>
      <c r="N16250" t="s">
        <v>53512</v>
      </c>
      <c r="O16250" s="76" t="s">
        <v>4374</v>
      </c>
      <c r="P16250" s="82">
        <v>19805</v>
      </c>
      <c r="Q16250" s="82" t="s">
        <v>72645</v>
      </c>
      <c r="R16250"/>
    </row>
    <row r="16251" spans="12:18" x14ac:dyDescent="0.25">
      <c r="L16251" t="s">
        <v>37273</v>
      </c>
      <c r="M16251" t="s">
        <v>20215</v>
      </c>
      <c r="N16251" t="s">
        <v>53513</v>
      </c>
      <c r="O16251" s="76" t="s">
        <v>4356</v>
      </c>
      <c r="P16251" s="82">
        <v>2303</v>
      </c>
      <c r="Q16251" s="82" t="s">
        <v>102801</v>
      </c>
      <c r="R16251"/>
    </row>
    <row r="16252" spans="12:18" x14ac:dyDescent="0.25">
      <c r="L16252" t="s">
        <v>37273</v>
      </c>
      <c r="M16252" t="s">
        <v>20218</v>
      </c>
      <c r="N16252" t="s">
        <v>53514</v>
      </c>
      <c r="O16252" s="76" t="s">
        <v>4356</v>
      </c>
      <c r="P16252" s="82">
        <v>3026</v>
      </c>
      <c r="Q16252" s="82" t="s">
        <v>102809</v>
      </c>
      <c r="R16252"/>
    </row>
    <row r="16253" spans="12:18" x14ac:dyDescent="0.25">
      <c r="L16253" t="s">
        <v>37273</v>
      </c>
      <c r="M16253" t="s">
        <v>35424</v>
      </c>
      <c r="N16253" t="s">
        <v>53515</v>
      </c>
      <c r="O16253" s="76" t="s">
        <v>4374</v>
      </c>
      <c r="P16253" s="82">
        <v>11974</v>
      </c>
      <c r="Q16253" s="82" t="s">
        <v>102808</v>
      </c>
      <c r="R16253"/>
    </row>
    <row r="16254" spans="12:18" x14ac:dyDescent="0.25">
      <c r="L16254" t="s">
        <v>37273</v>
      </c>
      <c r="M16254" t="s">
        <v>9741</v>
      </c>
      <c r="N16254" t="s">
        <v>53516</v>
      </c>
      <c r="O16254" s="76" t="s">
        <v>4356</v>
      </c>
      <c r="P16254" s="82">
        <v>6759</v>
      </c>
      <c r="Q16254" s="82" t="s">
        <v>102787</v>
      </c>
      <c r="R16254"/>
    </row>
    <row r="16255" spans="12:18" x14ac:dyDescent="0.25">
      <c r="L16255" t="s">
        <v>37273</v>
      </c>
      <c r="M16255" t="s">
        <v>9750</v>
      </c>
      <c r="N16255" t="s">
        <v>53517</v>
      </c>
      <c r="O16255" s="76" t="s">
        <v>4356</v>
      </c>
      <c r="P16255" s="82">
        <v>2876</v>
      </c>
      <c r="Q16255" s="82" t="s">
        <v>102810</v>
      </c>
      <c r="R16255"/>
    </row>
    <row r="16256" spans="12:18" x14ac:dyDescent="0.25">
      <c r="L16256" t="s">
        <v>37273</v>
      </c>
      <c r="M16256" t="s">
        <v>20219</v>
      </c>
      <c r="N16256" t="s">
        <v>53518</v>
      </c>
      <c r="O16256" s="76" t="s">
        <v>4356</v>
      </c>
      <c r="P16256" s="82">
        <v>1067</v>
      </c>
      <c r="Q16256" s="82" t="s">
        <v>102811</v>
      </c>
      <c r="R16256"/>
    </row>
    <row r="16257" spans="12:18" x14ac:dyDescent="0.25">
      <c r="L16257" t="s">
        <v>37273</v>
      </c>
      <c r="M16257" t="s">
        <v>21824</v>
      </c>
      <c r="N16257" t="s">
        <v>53519</v>
      </c>
      <c r="O16257" s="76" t="s">
        <v>4374</v>
      </c>
      <c r="P16257" s="82">
        <v>7187</v>
      </c>
      <c r="Q16257" s="82" t="s">
        <v>72645</v>
      </c>
      <c r="R16257"/>
    </row>
    <row r="16258" spans="12:18" x14ac:dyDescent="0.25">
      <c r="L16258" t="s">
        <v>37273</v>
      </c>
      <c r="M16258" t="s">
        <v>21825</v>
      </c>
      <c r="N16258" t="s">
        <v>53520</v>
      </c>
      <c r="O16258" s="76" t="s">
        <v>4356</v>
      </c>
      <c r="P16258" s="82">
        <v>1116</v>
      </c>
      <c r="Q16258" s="82" t="s">
        <v>102812</v>
      </c>
      <c r="R16258"/>
    </row>
    <row r="16259" spans="12:18" x14ac:dyDescent="0.25">
      <c r="L16259" t="s">
        <v>37273</v>
      </c>
      <c r="M16259" t="s">
        <v>12381</v>
      </c>
      <c r="N16259" t="s">
        <v>53521</v>
      </c>
      <c r="O16259" s="76" t="s">
        <v>4356</v>
      </c>
      <c r="P16259" s="82">
        <v>2927</v>
      </c>
      <c r="Q16259" s="82" t="s">
        <v>102899</v>
      </c>
      <c r="R16259"/>
    </row>
    <row r="16260" spans="12:18" x14ac:dyDescent="0.25">
      <c r="L16260" t="s">
        <v>37273</v>
      </c>
      <c r="M16260" t="s">
        <v>20220</v>
      </c>
      <c r="N16260" t="s">
        <v>53522</v>
      </c>
      <c r="O16260" s="76" t="s">
        <v>4356</v>
      </c>
      <c r="P16260" s="82">
        <v>3705</v>
      </c>
      <c r="Q16260" s="82" t="s">
        <v>102813</v>
      </c>
      <c r="R16260"/>
    </row>
    <row r="16261" spans="12:18" x14ac:dyDescent="0.25">
      <c r="L16261" t="s">
        <v>37273</v>
      </c>
      <c r="M16261" t="s">
        <v>20221</v>
      </c>
      <c r="N16261" t="s">
        <v>53523</v>
      </c>
      <c r="O16261" s="76" t="s">
        <v>4356</v>
      </c>
      <c r="P16261" s="82">
        <v>2667</v>
      </c>
      <c r="Q16261" s="82" t="s">
        <v>102814</v>
      </c>
      <c r="R16261"/>
    </row>
    <row r="16262" spans="12:18" x14ac:dyDescent="0.25">
      <c r="L16262" t="s">
        <v>37273</v>
      </c>
      <c r="M16262" t="s">
        <v>9751</v>
      </c>
      <c r="N16262" t="s">
        <v>53524</v>
      </c>
      <c r="O16262" s="76" t="s">
        <v>4374</v>
      </c>
      <c r="P16262" s="82">
        <v>21372</v>
      </c>
      <c r="Q16262" s="82" t="s">
        <v>72645</v>
      </c>
      <c r="R16262"/>
    </row>
    <row r="16263" spans="12:18" x14ac:dyDescent="0.25">
      <c r="L16263" t="s">
        <v>37273</v>
      </c>
      <c r="M16263" t="s">
        <v>20222</v>
      </c>
      <c r="N16263" t="s">
        <v>53525</v>
      </c>
      <c r="O16263" s="76" t="s">
        <v>4356</v>
      </c>
      <c r="P16263" s="82">
        <v>2563</v>
      </c>
      <c r="Q16263" s="82" t="s">
        <v>102815</v>
      </c>
      <c r="R16263"/>
    </row>
    <row r="16264" spans="12:18" x14ac:dyDescent="0.25">
      <c r="L16264" t="s">
        <v>37273</v>
      </c>
      <c r="M16264" t="s">
        <v>35426</v>
      </c>
      <c r="N16264" t="s">
        <v>53526</v>
      </c>
      <c r="O16264" s="76" t="s">
        <v>4356</v>
      </c>
      <c r="P16264" s="82">
        <v>2952</v>
      </c>
      <c r="Q16264" s="82" t="s">
        <v>102817</v>
      </c>
      <c r="R16264"/>
    </row>
    <row r="16265" spans="12:18" x14ac:dyDescent="0.25">
      <c r="L16265" t="s">
        <v>37273</v>
      </c>
      <c r="M16265" t="s">
        <v>12318</v>
      </c>
      <c r="N16265" t="s">
        <v>53527</v>
      </c>
      <c r="O16265" s="76" t="s">
        <v>4356</v>
      </c>
      <c r="P16265" s="82">
        <v>3489</v>
      </c>
      <c r="Q16265" s="82" t="s">
        <v>102818</v>
      </c>
      <c r="R16265"/>
    </row>
    <row r="16266" spans="12:18" x14ac:dyDescent="0.25">
      <c r="L16266" t="s">
        <v>37273</v>
      </c>
      <c r="M16266" t="s">
        <v>12314</v>
      </c>
      <c r="N16266" t="s">
        <v>53528</v>
      </c>
      <c r="O16266" s="76" t="s">
        <v>4356</v>
      </c>
      <c r="P16266" s="82">
        <v>6844</v>
      </c>
      <c r="Q16266" s="82" t="s">
        <v>102803</v>
      </c>
      <c r="R16266"/>
    </row>
    <row r="16267" spans="12:18" x14ac:dyDescent="0.25">
      <c r="L16267" t="s">
        <v>37273</v>
      </c>
      <c r="M16267" t="s">
        <v>20223</v>
      </c>
      <c r="N16267" t="s">
        <v>53529</v>
      </c>
      <c r="O16267" s="76" t="s">
        <v>4356</v>
      </c>
      <c r="P16267" s="82">
        <v>7961</v>
      </c>
      <c r="Q16267" s="82" t="s">
        <v>102819</v>
      </c>
      <c r="R16267"/>
    </row>
    <row r="16268" spans="12:18" x14ac:dyDescent="0.25">
      <c r="L16268" t="s">
        <v>37273</v>
      </c>
      <c r="M16268" t="s">
        <v>12320</v>
      </c>
      <c r="N16268" t="s">
        <v>53530</v>
      </c>
      <c r="O16268" s="76" t="s">
        <v>4356</v>
      </c>
      <c r="P16268" s="82">
        <v>2228</v>
      </c>
      <c r="Q16268" s="82" t="s">
        <v>102820</v>
      </c>
      <c r="R16268"/>
    </row>
    <row r="16269" spans="12:18" x14ac:dyDescent="0.25">
      <c r="L16269" t="s">
        <v>37273</v>
      </c>
      <c r="M16269" t="s">
        <v>21827</v>
      </c>
      <c r="N16269" t="s">
        <v>53531</v>
      </c>
      <c r="O16269" s="76" t="s">
        <v>4356</v>
      </c>
      <c r="P16269" s="82">
        <v>3006</v>
      </c>
      <c r="Q16269" s="82" t="s">
        <v>102821</v>
      </c>
      <c r="R16269"/>
    </row>
    <row r="16270" spans="12:18" x14ac:dyDescent="0.25">
      <c r="L16270" t="s">
        <v>37273</v>
      </c>
      <c r="M16270" t="s">
        <v>9752</v>
      </c>
      <c r="N16270" t="s">
        <v>53532</v>
      </c>
      <c r="O16270" s="76" t="s">
        <v>4356</v>
      </c>
      <c r="P16270" s="82">
        <v>3618</v>
      </c>
      <c r="Q16270" s="82" t="s">
        <v>102822</v>
      </c>
      <c r="R16270"/>
    </row>
    <row r="16271" spans="12:18" x14ac:dyDescent="0.25">
      <c r="L16271" t="s">
        <v>37273</v>
      </c>
      <c r="M16271" t="s">
        <v>12322</v>
      </c>
      <c r="N16271" t="s">
        <v>53533</v>
      </c>
      <c r="O16271" s="76" t="s">
        <v>4356</v>
      </c>
      <c r="P16271" s="82">
        <v>2445</v>
      </c>
      <c r="Q16271" s="82" t="s">
        <v>102823</v>
      </c>
      <c r="R16271"/>
    </row>
    <row r="16272" spans="12:18" x14ac:dyDescent="0.25">
      <c r="L16272" t="s">
        <v>37273</v>
      </c>
      <c r="M16272" t="s">
        <v>35427</v>
      </c>
      <c r="N16272" t="s">
        <v>53534</v>
      </c>
      <c r="O16272" s="76" t="s">
        <v>4356</v>
      </c>
      <c r="P16272" s="82">
        <v>474</v>
      </c>
      <c r="Q16272" s="82" t="s">
        <v>102824</v>
      </c>
      <c r="R16272"/>
    </row>
    <row r="16273" spans="12:18" x14ac:dyDescent="0.25">
      <c r="L16273" t="s">
        <v>37273</v>
      </c>
      <c r="M16273" t="s">
        <v>35428</v>
      </c>
      <c r="N16273" t="s">
        <v>53535</v>
      </c>
      <c r="O16273" s="76" t="s">
        <v>4356</v>
      </c>
      <c r="P16273" s="82">
        <v>3221</v>
      </c>
      <c r="Q16273" s="82" t="s">
        <v>102825</v>
      </c>
      <c r="R16273"/>
    </row>
    <row r="16274" spans="12:18" x14ac:dyDescent="0.25">
      <c r="L16274" t="s">
        <v>37273</v>
      </c>
      <c r="M16274" t="s">
        <v>35456</v>
      </c>
      <c r="N16274" t="s">
        <v>53536</v>
      </c>
      <c r="O16274" s="76" t="s">
        <v>4356</v>
      </c>
      <c r="P16274" s="82">
        <v>3641</v>
      </c>
      <c r="Q16274" s="82" t="s">
        <v>102942</v>
      </c>
      <c r="R16274"/>
    </row>
    <row r="16275" spans="12:18" x14ac:dyDescent="0.25">
      <c r="L16275" t="s">
        <v>37273</v>
      </c>
      <c r="M16275" t="s">
        <v>9753</v>
      </c>
      <c r="N16275" t="s">
        <v>53537</v>
      </c>
      <c r="O16275" s="76" t="s">
        <v>4374</v>
      </c>
      <c r="P16275" s="82">
        <v>3669</v>
      </c>
      <c r="Q16275" s="82" t="s">
        <v>72645</v>
      </c>
      <c r="R16275"/>
    </row>
    <row r="16276" spans="12:18" x14ac:dyDescent="0.25">
      <c r="L16276" t="s">
        <v>37273</v>
      </c>
      <c r="M16276" t="s">
        <v>21828</v>
      </c>
      <c r="N16276" t="s">
        <v>53538</v>
      </c>
      <c r="O16276" s="76" t="s">
        <v>4374</v>
      </c>
      <c r="P16276" s="82">
        <v>4658</v>
      </c>
      <c r="Q16276" s="82" t="s">
        <v>72645</v>
      </c>
      <c r="R16276"/>
    </row>
    <row r="16277" spans="12:18" x14ac:dyDescent="0.25">
      <c r="L16277" t="s">
        <v>37273</v>
      </c>
      <c r="M16277" t="s">
        <v>12324</v>
      </c>
      <c r="N16277" t="s">
        <v>53539</v>
      </c>
      <c r="O16277" s="76" t="s">
        <v>4356</v>
      </c>
      <c r="P16277" s="82">
        <v>768</v>
      </c>
      <c r="Q16277" s="82" t="s">
        <v>102827</v>
      </c>
      <c r="R16277"/>
    </row>
    <row r="16278" spans="12:18" x14ac:dyDescent="0.25">
      <c r="L16278" t="s">
        <v>37273</v>
      </c>
      <c r="M16278" t="s">
        <v>12325</v>
      </c>
      <c r="N16278" t="s">
        <v>53540</v>
      </c>
      <c r="O16278" s="76" t="s">
        <v>4356</v>
      </c>
      <c r="P16278" s="82">
        <v>6016</v>
      </c>
      <c r="Q16278" s="82" t="s">
        <v>102828</v>
      </c>
      <c r="R16278"/>
    </row>
    <row r="16279" spans="12:18" x14ac:dyDescent="0.25">
      <c r="L16279" t="s">
        <v>37273</v>
      </c>
      <c r="M16279" t="s">
        <v>12326</v>
      </c>
      <c r="N16279" t="s">
        <v>53541</v>
      </c>
      <c r="O16279" s="76" t="s">
        <v>4356</v>
      </c>
      <c r="P16279" s="82">
        <v>5200</v>
      </c>
      <c r="Q16279" s="82" t="s">
        <v>102829</v>
      </c>
      <c r="R16279"/>
    </row>
    <row r="16280" spans="12:18" x14ac:dyDescent="0.25">
      <c r="L16280" t="s">
        <v>37273</v>
      </c>
      <c r="M16280" t="s">
        <v>9754</v>
      </c>
      <c r="N16280" t="s">
        <v>53542</v>
      </c>
      <c r="O16280" s="76" t="s">
        <v>4356</v>
      </c>
      <c r="P16280" s="82">
        <v>3349</v>
      </c>
      <c r="Q16280" s="82" t="s">
        <v>102830</v>
      </c>
      <c r="R16280"/>
    </row>
    <row r="16281" spans="12:18" x14ac:dyDescent="0.25">
      <c r="L16281" t="s">
        <v>37273</v>
      </c>
      <c r="M16281" t="s">
        <v>12329</v>
      </c>
      <c r="N16281" t="s">
        <v>53543</v>
      </c>
      <c r="O16281" s="76" t="s">
        <v>4374</v>
      </c>
      <c r="P16281" s="82">
        <v>15873</v>
      </c>
      <c r="Q16281" s="82" t="s">
        <v>72645</v>
      </c>
      <c r="R16281"/>
    </row>
    <row r="16282" spans="12:18" x14ac:dyDescent="0.25">
      <c r="L16282" t="s">
        <v>37273</v>
      </c>
      <c r="M16282" t="s">
        <v>35430</v>
      </c>
      <c r="N16282" t="s">
        <v>53544</v>
      </c>
      <c r="O16282" s="76" t="s">
        <v>4374</v>
      </c>
      <c r="P16282" s="82">
        <v>5764</v>
      </c>
      <c r="Q16282" s="82" t="s">
        <v>72645</v>
      </c>
      <c r="R16282"/>
    </row>
    <row r="16283" spans="12:18" x14ac:dyDescent="0.25">
      <c r="L16283" t="s">
        <v>37273</v>
      </c>
      <c r="M16283" t="s">
        <v>12333</v>
      </c>
      <c r="N16283" t="s">
        <v>53545</v>
      </c>
      <c r="O16283" s="76" t="s">
        <v>4356</v>
      </c>
      <c r="P16283" s="82">
        <v>6822</v>
      </c>
      <c r="Q16283" s="82" t="s">
        <v>102831</v>
      </c>
      <c r="R16283"/>
    </row>
    <row r="16284" spans="12:18" x14ac:dyDescent="0.25">
      <c r="L16284" t="s">
        <v>37273</v>
      </c>
      <c r="M16284" t="s">
        <v>12335</v>
      </c>
      <c r="N16284" t="s">
        <v>53546</v>
      </c>
      <c r="O16284" s="76" t="s">
        <v>4356</v>
      </c>
      <c r="P16284" s="82">
        <v>6049</v>
      </c>
      <c r="Q16284" s="82" t="s">
        <v>102832</v>
      </c>
      <c r="R16284"/>
    </row>
    <row r="16285" spans="12:18" x14ac:dyDescent="0.25">
      <c r="L16285" t="s">
        <v>37273</v>
      </c>
      <c r="M16285" t="s">
        <v>12337</v>
      </c>
      <c r="N16285" t="s">
        <v>53547</v>
      </c>
      <c r="O16285" s="76" t="s">
        <v>4374</v>
      </c>
      <c r="P16285" s="82">
        <v>3969</v>
      </c>
      <c r="Q16285" s="82" t="s">
        <v>72645</v>
      </c>
      <c r="R16285"/>
    </row>
    <row r="16286" spans="12:18" x14ac:dyDescent="0.25">
      <c r="L16286" t="s">
        <v>37273</v>
      </c>
      <c r="M16286" t="s">
        <v>4497</v>
      </c>
      <c r="N16286" t="s">
        <v>53548</v>
      </c>
      <c r="O16286" s="76" t="s">
        <v>4356</v>
      </c>
      <c r="P16286" s="82">
        <v>1833</v>
      </c>
      <c r="Q16286" s="82" t="s">
        <v>102833</v>
      </c>
      <c r="R16286"/>
    </row>
    <row r="16287" spans="12:18" x14ac:dyDescent="0.25">
      <c r="L16287" t="s">
        <v>37273</v>
      </c>
      <c r="M16287" t="s">
        <v>35431</v>
      </c>
      <c r="N16287" t="s">
        <v>53549</v>
      </c>
      <c r="O16287" s="76" t="s">
        <v>4356</v>
      </c>
      <c r="P16287" s="82">
        <v>1370</v>
      </c>
      <c r="Q16287" s="82" t="s">
        <v>102834</v>
      </c>
      <c r="R16287"/>
    </row>
    <row r="16288" spans="12:18" x14ac:dyDescent="0.25">
      <c r="L16288" t="s">
        <v>37273</v>
      </c>
      <c r="M16288" t="s">
        <v>12340</v>
      </c>
      <c r="N16288" t="s">
        <v>53550</v>
      </c>
      <c r="O16288" s="76" t="s">
        <v>4356</v>
      </c>
      <c r="P16288" s="82">
        <v>2482</v>
      </c>
      <c r="Q16288" s="82" t="s">
        <v>102835</v>
      </c>
      <c r="R16288"/>
    </row>
    <row r="16289" spans="12:18" x14ac:dyDescent="0.25">
      <c r="L16289" t="s">
        <v>37273</v>
      </c>
      <c r="M16289" t="s">
        <v>20225</v>
      </c>
      <c r="N16289" t="s">
        <v>53551</v>
      </c>
      <c r="O16289" s="76" t="s">
        <v>4356</v>
      </c>
      <c r="P16289" s="82">
        <v>345</v>
      </c>
      <c r="Q16289" s="82" t="s">
        <v>102836</v>
      </c>
      <c r="R16289"/>
    </row>
    <row r="16290" spans="12:18" x14ac:dyDescent="0.25">
      <c r="L16290" t="s">
        <v>37273</v>
      </c>
      <c r="M16290" t="s">
        <v>20224</v>
      </c>
      <c r="N16290" t="s">
        <v>53552</v>
      </c>
      <c r="O16290" s="76" t="s">
        <v>4374</v>
      </c>
      <c r="P16290" s="82">
        <v>16132</v>
      </c>
      <c r="Q16290" s="82" t="s">
        <v>72645</v>
      </c>
      <c r="R16290"/>
    </row>
    <row r="16291" spans="12:18" x14ac:dyDescent="0.25">
      <c r="L16291" t="s">
        <v>37273</v>
      </c>
      <c r="M16291" t="s">
        <v>35421</v>
      </c>
      <c r="N16291" t="s">
        <v>53553</v>
      </c>
      <c r="O16291" s="76" t="s">
        <v>4356</v>
      </c>
      <c r="P16291" s="82">
        <v>2968</v>
      </c>
      <c r="Q16291" s="82" t="s">
        <v>102791</v>
      </c>
      <c r="R16291"/>
    </row>
    <row r="16292" spans="12:18" x14ac:dyDescent="0.25">
      <c r="L16292" t="s">
        <v>37273</v>
      </c>
      <c r="M16292" t="s">
        <v>9745</v>
      </c>
      <c r="N16292" t="s">
        <v>53554</v>
      </c>
      <c r="O16292" s="76" t="s">
        <v>4356</v>
      </c>
      <c r="P16292" s="82">
        <v>1045</v>
      </c>
      <c r="Q16292" s="82" t="s">
        <v>102794</v>
      </c>
      <c r="R16292"/>
    </row>
    <row r="16293" spans="12:18" x14ac:dyDescent="0.25">
      <c r="L16293" t="s">
        <v>37273</v>
      </c>
      <c r="M16293" t="s">
        <v>12316</v>
      </c>
      <c r="N16293" t="s">
        <v>53555</v>
      </c>
      <c r="O16293" s="76" t="s">
        <v>4356</v>
      </c>
      <c r="P16293" s="82">
        <v>4185</v>
      </c>
      <c r="Q16293" s="82" t="s">
        <v>102804</v>
      </c>
      <c r="R16293"/>
    </row>
    <row r="16294" spans="12:18" x14ac:dyDescent="0.25">
      <c r="L16294" t="s">
        <v>37273</v>
      </c>
      <c r="M16294" t="s">
        <v>9749</v>
      </c>
      <c r="N16294" t="s">
        <v>53556</v>
      </c>
      <c r="O16294" s="76" t="s">
        <v>4356</v>
      </c>
      <c r="P16294" s="82">
        <v>812</v>
      </c>
      <c r="Q16294" s="82" t="s">
        <v>102805</v>
      </c>
      <c r="R16294"/>
    </row>
    <row r="16295" spans="12:18" x14ac:dyDescent="0.25">
      <c r="L16295" t="s">
        <v>37273</v>
      </c>
      <c r="M16295" t="s">
        <v>35423</v>
      </c>
      <c r="N16295" t="s">
        <v>53557</v>
      </c>
      <c r="O16295" s="76" t="s">
        <v>4356</v>
      </c>
      <c r="P16295" s="82">
        <v>3263</v>
      </c>
      <c r="Q16295" s="82" t="s">
        <v>102806</v>
      </c>
      <c r="R16295"/>
    </row>
    <row r="16296" spans="12:18" x14ac:dyDescent="0.25">
      <c r="L16296" t="s">
        <v>37273</v>
      </c>
      <c r="M16296" t="s">
        <v>20216</v>
      </c>
      <c r="N16296" t="s">
        <v>53558</v>
      </c>
      <c r="O16296" s="76" t="s">
        <v>4356</v>
      </c>
      <c r="P16296" s="82">
        <v>3052</v>
      </c>
      <c r="Q16296" s="82" t="s">
        <v>102807</v>
      </c>
      <c r="R16296"/>
    </row>
    <row r="16297" spans="12:18" x14ac:dyDescent="0.25">
      <c r="L16297" t="s">
        <v>37273</v>
      </c>
      <c r="M16297" t="s">
        <v>20217</v>
      </c>
      <c r="N16297" t="s">
        <v>53559</v>
      </c>
      <c r="O16297" s="76" t="s">
        <v>4374</v>
      </c>
      <c r="P16297" s="82">
        <v>19609</v>
      </c>
      <c r="Q16297" s="82" t="s">
        <v>72645</v>
      </c>
      <c r="R16297"/>
    </row>
    <row r="16298" spans="12:18" x14ac:dyDescent="0.25">
      <c r="L16298" t="s">
        <v>37273</v>
      </c>
      <c r="M16298" t="s">
        <v>9777</v>
      </c>
      <c r="N16298" t="s">
        <v>53560</v>
      </c>
      <c r="O16298" s="76" t="s">
        <v>4356</v>
      </c>
      <c r="P16298" s="82">
        <v>1549</v>
      </c>
      <c r="Q16298" s="82" t="s">
        <v>102940</v>
      </c>
      <c r="R16298"/>
    </row>
    <row r="16299" spans="12:18" x14ac:dyDescent="0.25">
      <c r="L16299" t="s">
        <v>37273</v>
      </c>
      <c r="M16299" t="s">
        <v>35425</v>
      </c>
      <c r="N16299" t="s">
        <v>53561</v>
      </c>
      <c r="O16299" s="76" t="s">
        <v>4374</v>
      </c>
      <c r="P16299" s="82">
        <v>5589</v>
      </c>
      <c r="Q16299" s="82" t="s">
        <v>72645</v>
      </c>
      <c r="R16299"/>
    </row>
    <row r="16300" spans="12:18" x14ac:dyDescent="0.25">
      <c r="L16300" t="s">
        <v>37273</v>
      </c>
      <c r="M16300" t="s">
        <v>35457</v>
      </c>
      <c r="N16300" t="s">
        <v>53562</v>
      </c>
      <c r="O16300" s="76" t="s">
        <v>4356</v>
      </c>
      <c r="P16300" s="82">
        <v>1675</v>
      </c>
      <c r="Q16300" s="82" t="s">
        <v>102943</v>
      </c>
      <c r="R16300"/>
    </row>
    <row r="16301" spans="12:18" x14ac:dyDescent="0.25">
      <c r="L16301" t="s">
        <v>37273</v>
      </c>
      <c r="M16301" t="s">
        <v>12331</v>
      </c>
      <c r="N16301" t="s">
        <v>53563</v>
      </c>
      <c r="O16301" s="76" t="s">
        <v>4374</v>
      </c>
      <c r="P16301" s="82">
        <v>4659</v>
      </c>
      <c r="Q16301" s="82" t="s">
        <v>72645</v>
      </c>
      <c r="R16301"/>
    </row>
    <row r="16302" spans="12:18" x14ac:dyDescent="0.25">
      <c r="L16302" t="s">
        <v>37273</v>
      </c>
      <c r="M16302" t="s">
        <v>9755</v>
      </c>
      <c r="N16302" t="s">
        <v>53564</v>
      </c>
      <c r="O16302" s="76" t="s">
        <v>4356</v>
      </c>
      <c r="P16302" s="82">
        <v>2414</v>
      </c>
      <c r="Q16302" s="82" t="s">
        <v>102841</v>
      </c>
      <c r="R16302"/>
    </row>
    <row r="16303" spans="12:18" x14ac:dyDescent="0.25">
      <c r="L16303" t="s">
        <v>37273</v>
      </c>
      <c r="M16303" t="s">
        <v>21832</v>
      </c>
      <c r="N16303" t="s">
        <v>53565</v>
      </c>
      <c r="O16303" s="76" t="s">
        <v>4356</v>
      </c>
      <c r="P16303" s="82">
        <v>1503</v>
      </c>
      <c r="Q16303" s="82" t="s">
        <v>102847</v>
      </c>
      <c r="R16303"/>
    </row>
    <row r="16304" spans="12:18" x14ac:dyDescent="0.25">
      <c r="L16304" t="s">
        <v>37273</v>
      </c>
      <c r="M16304" t="s">
        <v>12348</v>
      </c>
      <c r="N16304" t="s">
        <v>53566</v>
      </c>
      <c r="O16304" s="76" t="s">
        <v>4356</v>
      </c>
      <c r="P16304" s="82">
        <v>1527</v>
      </c>
      <c r="Q16304" s="82" t="s">
        <v>102851</v>
      </c>
      <c r="R16304"/>
    </row>
    <row r="16305" spans="12:18" x14ac:dyDescent="0.25">
      <c r="L16305" t="s">
        <v>37273</v>
      </c>
      <c r="M16305" t="s">
        <v>20231</v>
      </c>
      <c r="N16305" t="s">
        <v>53567</v>
      </c>
      <c r="O16305" s="76" t="s">
        <v>4374</v>
      </c>
      <c r="P16305" s="82">
        <v>6231</v>
      </c>
      <c r="Q16305" s="82" t="s">
        <v>72645</v>
      </c>
      <c r="R16305"/>
    </row>
    <row r="16306" spans="12:18" x14ac:dyDescent="0.25">
      <c r="L16306" t="s">
        <v>37273</v>
      </c>
      <c r="M16306" t="s">
        <v>20233</v>
      </c>
      <c r="N16306" t="s">
        <v>53568</v>
      </c>
      <c r="O16306" s="76" t="s">
        <v>4356</v>
      </c>
      <c r="P16306" s="82">
        <v>4266</v>
      </c>
      <c r="Q16306" s="82" t="s">
        <v>102877</v>
      </c>
      <c r="R16306"/>
    </row>
    <row r="16307" spans="12:18" x14ac:dyDescent="0.25">
      <c r="L16307" t="s">
        <v>37273</v>
      </c>
      <c r="M16307" t="s">
        <v>20234</v>
      </c>
      <c r="N16307" t="s">
        <v>53569</v>
      </c>
      <c r="O16307" s="76" t="s">
        <v>4356</v>
      </c>
      <c r="P16307" s="82">
        <v>2640</v>
      </c>
      <c r="Q16307" s="82" t="s">
        <v>102878</v>
      </c>
      <c r="R16307"/>
    </row>
    <row r="16308" spans="12:18" x14ac:dyDescent="0.25">
      <c r="L16308" t="s">
        <v>37273</v>
      </c>
      <c r="M16308" t="s">
        <v>12375</v>
      </c>
      <c r="N16308" t="s">
        <v>53570</v>
      </c>
      <c r="O16308" s="76" t="s">
        <v>4356</v>
      </c>
      <c r="P16308" s="82">
        <v>1527</v>
      </c>
      <c r="Q16308" s="82" t="s">
        <v>102887</v>
      </c>
      <c r="R16308"/>
    </row>
    <row r="16309" spans="12:18" x14ac:dyDescent="0.25">
      <c r="L16309" t="s">
        <v>37273</v>
      </c>
      <c r="M16309" t="s">
        <v>21840</v>
      </c>
      <c r="N16309" t="s">
        <v>53571</v>
      </c>
      <c r="O16309" s="76" t="s">
        <v>4356</v>
      </c>
      <c r="P16309" s="82">
        <v>1285</v>
      </c>
      <c r="Q16309" s="82" t="s">
        <v>102888</v>
      </c>
      <c r="R16309"/>
    </row>
    <row r="16310" spans="12:18" x14ac:dyDescent="0.25">
      <c r="L16310" t="s">
        <v>37273</v>
      </c>
      <c r="M16310" t="s">
        <v>20252</v>
      </c>
      <c r="N16310" t="s">
        <v>53572</v>
      </c>
      <c r="O16310" s="76" t="s">
        <v>4356</v>
      </c>
      <c r="P16310" s="82">
        <v>1194</v>
      </c>
      <c r="Q16310" s="82" t="s">
        <v>102941</v>
      </c>
      <c r="R16310"/>
    </row>
    <row r="16311" spans="12:18" x14ac:dyDescent="0.25">
      <c r="L16311" t="s">
        <v>37273</v>
      </c>
      <c r="M16311" t="s">
        <v>12406</v>
      </c>
      <c r="N16311" t="s">
        <v>53573</v>
      </c>
      <c r="O16311" s="76" t="s">
        <v>4356</v>
      </c>
      <c r="P16311" s="82">
        <v>4426</v>
      </c>
      <c r="Q16311" s="82" t="s">
        <v>102932</v>
      </c>
      <c r="R16311"/>
    </row>
    <row r="16312" spans="12:18" x14ac:dyDescent="0.25">
      <c r="L16312" t="s">
        <v>37273</v>
      </c>
      <c r="M16312" t="s">
        <v>21830</v>
      </c>
      <c r="N16312" t="s">
        <v>53574</v>
      </c>
      <c r="O16312" s="76" t="s">
        <v>4356</v>
      </c>
      <c r="P16312" s="82">
        <v>767</v>
      </c>
      <c r="Q16312" s="82" t="s">
        <v>102838</v>
      </c>
      <c r="R16312"/>
    </row>
    <row r="16313" spans="12:18" x14ac:dyDescent="0.25">
      <c r="L16313" t="s">
        <v>37273</v>
      </c>
      <c r="M16313" t="s">
        <v>9744</v>
      </c>
      <c r="N16313" t="s">
        <v>53575</v>
      </c>
      <c r="O16313" s="76" t="s">
        <v>4356</v>
      </c>
      <c r="P16313" s="82">
        <v>3770</v>
      </c>
      <c r="Q16313" s="82" t="s">
        <v>102793</v>
      </c>
      <c r="R16313"/>
    </row>
    <row r="16314" spans="12:18" x14ac:dyDescent="0.25">
      <c r="L16314" t="s">
        <v>37273</v>
      </c>
      <c r="M16314" t="s">
        <v>9748</v>
      </c>
      <c r="N16314" t="s">
        <v>53576</v>
      </c>
      <c r="O16314" s="76" t="s">
        <v>4356</v>
      </c>
      <c r="P16314" s="82">
        <v>3793</v>
      </c>
      <c r="Q16314" s="82" t="s">
        <v>102802</v>
      </c>
      <c r="R16314"/>
    </row>
    <row r="16315" spans="12:18" x14ac:dyDescent="0.25">
      <c r="L16315" t="s">
        <v>37273</v>
      </c>
      <c r="M16315" t="s">
        <v>21826</v>
      </c>
      <c r="N16315" t="s">
        <v>53577</v>
      </c>
      <c r="O16315" s="76" t="s">
        <v>4374</v>
      </c>
      <c r="P16315" s="82">
        <v>4093</v>
      </c>
      <c r="Q16315" s="82" t="s">
        <v>102816</v>
      </c>
      <c r="R16315"/>
    </row>
    <row r="16316" spans="12:18" x14ac:dyDescent="0.25">
      <c r="L16316" t="s">
        <v>37273</v>
      </c>
      <c r="M16316" t="s">
        <v>35429</v>
      </c>
      <c r="N16316" t="s">
        <v>53578</v>
      </c>
      <c r="O16316" s="76" t="s">
        <v>4356</v>
      </c>
      <c r="P16316" s="82">
        <v>1796</v>
      </c>
      <c r="Q16316" s="82" t="s">
        <v>102826</v>
      </c>
      <c r="R16316"/>
    </row>
    <row r="16317" spans="12:18" x14ac:dyDescent="0.25">
      <c r="L16317" t="s">
        <v>37273</v>
      </c>
      <c r="M16317" t="s">
        <v>21829</v>
      </c>
      <c r="N16317" t="s">
        <v>53579</v>
      </c>
      <c r="O16317" s="76" t="s">
        <v>4356</v>
      </c>
      <c r="P16317" s="82">
        <v>2995</v>
      </c>
      <c r="Q16317" s="82" t="s">
        <v>102837</v>
      </c>
      <c r="R16317"/>
    </row>
    <row r="16318" spans="12:18" x14ac:dyDescent="0.25">
      <c r="L16318" t="s">
        <v>37273</v>
      </c>
      <c r="M16318" t="s">
        <v>20226</v>
      </c>
      <c r="N16318" t="s">
        <v>53580</v>
      </c>
      <c r="O16318" s="76" t="s">
        <v>4374</v>
      </c>
      <c r="P16318" s="82">
        <v>8227</v>
      </c>
      <c r="Q16318" s="82" t="s">
        <v>72645</v>
      </c>
      <c r="R16318"/>
    </row>
    <row r="16319" spans="12:18" x14ac:dyDescent="0.25">
      <c r="L16319" t="s">
        <v>37273</v>
      </c>
      <c r="M16319" t="s">
        <v>21837</v>
      </c>
      <c r="N16319" t="s">
        <v>53581</v>
      </c>
      <c r="O16319" s="76" t="s">
        <v>4356</v>
      </c>
      <c r="P16319" s="82">
        <v>3239</v>
      </c>
      <c r="Q16319" s="82" t="s">
        <v>102869</v>
      </c>
      <c r="R16319"/>
    </row>
    <row r="16320" spans="12:18" x14ac:dyDescent="0.25">
      <c r="L16320" t="s">
        <v>37273</v>
      </c>
      <c r="M16320" t="s">
        <v>9762</v>
      </c>
      <c r="N16320" t="s">
        <v>53582</v>
      </c>
      <c r="O16320" s="76" t="s">
        <v>4374</v>
      </c>
      <c r="P16320" s="82">
        <v>5100</v>
      </c>
      <c r="Q16320" s="82" t="s">
        <v>72645</v>
      </c>
      <c r="R16320"/>
    </row>
    <row r="16321" spans="12:18" x14ac:dyDescent="0.25">
      <c r="L16321" t="s">
        <v>37273</v>
      </c>
      <c r="M16321" t="s">
        <v>6604</v>
      </c>
      <c r="N16321" t="s">
        <v>53583</v>
      </c>
      <c r="O16321" s="76" t="s">
        <v>4356</v>
      </c>
      <c r="P16321" s="82">
        <v>754</v>
      </c>
      <c r="Q16321" s="82" t="s">
        <v>102875</v>
      </c>
      <c r="R16321"/>
    </row>
    <row r="16322" spans="12:18" x14ac:dyDescent="0.25">
      <c r="L16322" t="s">
        <v>37273</v>
      </c>
      <c r="M16322" t="s">
        <v>21839</v>
      </c>
      <c r="N16322" t="s">
        <v>53584</v>
      </c>
      <c r="O16322" s="76" t="s">
        <v>4374</v>
      </c>
      <c r="P16322" s="82">
        <v>4275</v>
      </c>
      <c r="Q16322" s="82" t="s">
        <v>102882</v>
      </c>
      <c r="R16322"/>
    </row>
    <row r="16323" spans="12:18" x14ac:dyDescent="0.25">
      <c r="L16323" t="s">
        <v>37273</v>
      </c>
      <c r="M16323" t="s">
        <v>35453</v>
      </c>
      <c r="N16323" t="s">
        <v>53585</v>
      </c>
      <c r="O16323" s="76" t="s">
        <v>4356</v>
      </c>
      <c r="P16323" s="82">
        <v>1967</v>
      </c>
      <c r="Q16323" s="82" t="s">
        <v>102927</v>
      </c>
      <c r="R16323"/>
    </row>
    <row r="16324" spans="12:18" x14ac:dyDescent="0.25">
      <c r="L16324" t="s">
        <v>37273</v>
      </c>
      <c r="M16324" t="s">
        <v>21831</v>
      </c>
      <c r="N16324" t="s">
        <v>53586</v>
      </c>
      <c r="O16324" s="76" t="s">
        <v>4356</v>
      </c>
      <c r="P16324" s="82">
        <v>4514</v>
      </c>
      <c r="Q16324" s="82" t="s">
        <v>102839</v>
      </c>
      <c r="R16324"/>
    </row>
    <row r="16325" spans="12:18" x14ac:dyDescent="0.25">
      <c r="L16325" t="s">
        <v>37273</v>
      </c>
      <c r="M16325" t="s">
        <v>9758</v>
      </c>
      <c r="N16325" t="s">
        <v>53587</v>
      </c>
      <c r="O16325" s="76" t="s">
        <v>4356</v>
      </c>
      <c r="P16325" s="82">
        <v>1640</v>
      </c>
      <c r="Q16325" s="82" t="s">
        <v>102860</v>
      </c>
      <c r="R16325"/>
    </row>
    <row r="16326" spans="12:18" x14ac:dyDescent="0.25">
      <c r="L16326" t="s">
        <v>37273</v>
      </c>
      <c r="M16326" t="s">
        <v>9772</v>
      </c>
      <c r="N16326" t="s">
        <v>53588</v>
      </c>
      <c r="O16326" s="76" t="s">
        <v>4450</v>
      </c>
      <c r="P16326" s="82">
        <v>8541</v>
      </c>
      <c r="Q16326" s="82" t="s">
        <v>72645</v>
      </c>
      <c r="R16326"/>
    </row>
    <row r="16327" spans="12:18" x14ac:dyDescent="0.25">
      <c r="L16327" t="s">
        <v>37273</v>
      </c>
      <c r="M16327" t="s">
        <v>9774</v>
      </c>
      <c r="N16327" t="s">
        <v>53589</v>
      </c>
      <c r="O16327" s="76" t="s">
        <v>4356</v>
      </c>
      <c r="P16327" s="82">
        <v>2474</v>
      </c>
      <c r="Q16327" s="82" t="s">
        <v>102928</v>
      </c>
      <c r="R16327"/>
    </row>
    <row r="16328" spans="12:18" x14ac:dyDescent="0.25">
      <c r="L16328" t="s">
        <v>37273</v>
      </c>
      <c r="M16328" t="s">
        <v>33549</v>
      </c>
      <c r="N16328" t="s">
        <v>53590</v>
      </c>
      <c r="O16328" s="76" t="s">
        <v>4356</v>
      </c>
      <c r="P16328" s="82">
        <v>5174</v>
      </c>
      <c r="Q16328" s="82" t="s">
        <v>102840</v>
      </c>
      <c r="R16328"/>
    </row>
    <row r="16329" spans="12:18" x14ac:dyDescent="0.25">
      <c r="L16329" t="s">
        <v>37273</v>
      </c>
      <c r="M16329" t="s">
        <v>12408</v>
      </c>
      <c r="N16329" t="s">
        <v>53591</v>
      </c>
      <c r="O16329" s="76" t="s">
        <v>4356</v>
      </c>
      <c r="P16329" s="82">
        <v>7522</v>
      </c>
      <c r="Q16329" s="82" t="s">
        <v>102934</v>
      </c>
      <c r="R16329"/>
    </row>
    <row r="16330" spans="12:18" x14ac:dyDescent="0.25">
      <c r="L16330" t="s">
        <v>37273</v>
      </c>
      <c r="M16330" t="s">
        <v>12342</v>
      </c>
      <c r="N16330" t="s">
        <v>53592</v>
      </c>
      <c r="O16330" s="76" t="s">
        <v>4356</v>
      </c>
      <c r="P16330" s="82">
        <v>1029</v>
      </c>
      <c r="Q16330" s="82" t="s">
        <v>102842</v>
      </c>
      <c r="R16330"/>
    </row>
    <row r="16331" spans="12:18" x14ac:dyDescent="0.25">
      <c r="L16331" t="s">
        <v>37273</v>
      </c>
      <c r="M16331" t="s">
        <v>20227</v>
      </c>
      <c r="N16331" t="s">
        <v>53593</v>
      </c>
      <c r="O16331" s="76" t="s">
        <v>4356</v>
      </c>
      <c r="P16331" s="82">
        <v>1047</v>
      </c>
      <c r="Q16331" s="82" t="s">
        <v>102843</v>
      </c>
      <c r="R16331"/>
    </row>
    <row r="16332" spans="12:18" x14ac:dyDescent="0.25">
      <c r="L16332" t="s">
        <v>37273</v>
      </c>
      <c r="M16332" t="s">
        <v>9756</v>
      </c>
      <c r="N16332" t="s">
        <v>53594</v>
      </c>
      <c r="O16332" s="76" t="s">
        <v>4356</v>
      </c>
      <c r="P16332" s="82">
        <v>7473</v>
      </c>
      <c r="Q16332" s="82" t="s">
        <v>102844</v>
      </c>
      <c r="R16332"/>
    </row>
    <row r="16333" spans="12:18" x14ac:dyDescent="0.25">
      <c r="L16333" t="s">
        <v>37273</v>
      </c>
      <c r="M16333" t="s">
        <v>20228</v>
      </c>
      <c r="N16333" t="s">
        <v>53595</v>
      </c>
      <c r="O16333" s="76" t="s">
        <v>4356</v>
      </c>
      <c r="P16333" s="82">
        <v>2942</v>
      </c>
      <c r="Q16333" s="82" t="s">
        <v>102845</v>
      </c>
      <c r="R16333"/>
    </row>
    <row r="16334" spans="12:18" x14ac:dyDescent="0.25">
      <c r="L16334" t="s">
        <v>37273</v>
      </c>
      <c r="M16334" t="s">
        <v>9757</v>
      </c>
      <c r="N16334" t="s">
        <v>53596</v>
      </c>
      <c r="O16334" s="76" t="s">
        <v>4356</v>
      </c>
      <c r="P16334" s="82">
        <v>3463</v>
      </c>
      <c r="Q16334" s="82" t="s">
        <v>102846</v>
      </c>
      <c r="R16334"/>
    </row>
    <row r="16335" spans="12:18" x14ac:dyDescent="0.25">
      <c r="L16335" t="s">
        <v>37273</v>
      </c>
      <c r="M16335" t="s">
        <v>12344</v>
      </c>
      <c r="N16335" t="s">
        <v>53597</v>
      </c>
      <c r="O16335" s="76" t="s">
        <v>4356</v>
      </c>
      <c r="P16335" s="82">
        <v>1507</v>
      </c>
      <c r="Q16335" s="82" t="s">
        <v>102848</v>
      </c>
      <c r="R16335"/>
    </row>
    <row r="16336" spans="12:18" x14ac:dyDescent="0.25">
      <c r="L16336" t="s">
        <v>37273</v>
      </c>
      <c r="M16336" t="s">
        <v>35432</v>
      </c>
      <c r="N16336" t="s">
        <v>53598</v>
      </c>
      <c r="O16336" s="76" t="s">
        <v>4356</v>
      </c>
      <c r="P16336" s="82">
        <v>691</v>
      </c>
      <c r="Q16336" s="82" t="s">
        <v>102849</v>
      </c>
      <c r="R16336"/>
    </row>
    <row r="16337" spans="12:18" x14ac:dyDescent="0.25">
      <c r="L16337" t="s">
        <v>37273</v>
      </c>
      <c r="M16337" t="s">
        <v>12346</v>
      </c>
      <c r="N16337" t="s">
        <v>53599</v>
      </c>
      <c r="O16337" s="76" t="s">
        <v>4356</v>
      </c>
      <c r="P16337" s="82">
        <v>3215</v>
      </c>
      <c r="Q16337" s="82" t="s">
        <v>102850</v>
      </c>
      <c r="R16337"/>
    </row>
    <row r="16338" spans="12:18" x14ac:dyDescent="0.25">
      <c r="L16338" t="s">
        <v>37273</v>
      </c>
      <c r="M16338" t="s">
        <v>20229</v>
      </c>
      <c r="N16338" t="s">
        <v>53600</v>
      </c>
      <c r="O16338" s="76" t="s">
        <v>4356</v>
      </c>
      <c r="P16338" s="82">
        <v>4687</v>
      </c>
      <c r="Q16338" s="82" t="s">
        <v>102852</v>
      </c>
      <c r="R16338"/>
    </row>
    <row r="16339" spans="12:18" x14ac:dyDescent="0.25">
      <c r="L16339" t="s">
        <v>37273</v>
      </c>
      <c r="M16339" t="s">
        <v>21833</v>
      </c>
      <c r="N16339" t="s">
        <v>53601</v>
      </c>
      <c r="O16339" s="76" t="s">
        <v>4356</v>
      </c>
      <c r="P16339" s="82">
        <v>1941</v>
      </c>
      <c r="Q16339" s="82" t="s">
        <v>102853</v>
      </c>
      <c r="R16339"/>
    </row>
    <row r="16340" spans="12:18" x14ac:dyDescent="0.25">
      <c r="L16340" t="s">
        <v>37273</v>
      </c>
      <c r="M16340" t="s">
        <v>12350</v>
      </c>
      <c r="N16340" t="s">
        <v>53602</v>
      </c>
      <c r="O16340" s="76" t="s">
        <v>4356</v>
      </c>
      <c r="P16340" s="82">
        <v>5342</v>
      </c>
      <c r="Q16340" s="82" t="s">
        <v>102854</v>
      </c>
      <c r="R16340"/>
    </row>
    <row r="16341" spans="12:18" x14ac:dyDescent="0.25">
      <c r="L16341" t="s">
        <v>37273</v>
      </c>
      <c r="M16341" t="s">
        <v>12352</v>
      </c>
      <c r="N16341" t="s">
        <v>53603</v>
      </c>
      <c r="O16341" s="76" t="s">
        <v>4356</v>
      </c>
      <c r="P16341" s="82">
        <v>1951</v>
      </c>
      <c r="Q16341" s="82" t="s">
        <v>102855</v>
      </c>
      <c r="R16341"/>
    </row>
    <row r="16342" spans="12:18" x14ac:dyDescent="0.25">
      <c r="L16342" t="s">
        <v>37273</v>
      </c>
      <c r="M16342" t="s">
        <v>20230</v>
      </c>
      <c r="N16342" t="s">
        <v>53604</v>
      </c>
      <c r="O16342" s="76" t="s">
        <v>4356</v>
      </c>
      <c r="P16342" s="82">
        <v>2239</v>
      </c>
      <c r="Q16342" s="82" t="s">
        <v>102856</v>
      </c>
      <c r="R16342"/>
    </row>
    <row r="16343" spans="12:18" x14ac:dyDescent="0.25">
      <c r="L16343" t="s">
        <v>37273</v>
      </c>
      <c r="M16343" t="s">
        <v>21834</v>
      </c>
      <c r="N16343" t="s">
        <v>53605</v>
      </c>
      <c r="O16343" s="76" t="s">
        <v>4356</v>
      </c>
      <c r="P16343" s="82">
        <v>3125</v>
      </c>
      <c r="Q16343" s="82" t="s">
        <v>102857</v>
      </c>
      <c r="R16343"/>
    </row>
    <row r="16344" spans="12:18" x14ac:dyDescent="0.25">
      <c r="L16344" t="s">
        <v>37273</v>
      </c>
      <c r="M16344" t="s">
        <v>35433</v>
      </c>
      <c r="N16344" t="s">
        <v>53606</v>
      </c>
      <c r="O16344" s="76" t="s">
        <v>4374</v>
      </c>
      <c r="P16344" s="82">
        <v>7088</v>
      </c>
      <c r="Q16344" s="82" t="s">
        <v>72645</v>
      </c>
      <c r="R16344"/>
    </row>
    <row r="16345" spans="12:18" x14ac:dyDescent="0.25">
      <c r="L16345" t="s">
        <v>37273</v>
      </c>
      <c r="M16345" t="s">
        <v>12354</v>
      </c>
      <c r="N16345" t="s">
        <v>53607</v>
      </c>
      <c r="O16345" s="76" t="s">
        <v>4356</v>
      </c>
      <c r="P16345" s="82">
        <v>852</v>
      </c>
      <c r="Q16345" s="82" t="s">
        <v>102858</v>
      </c>
      <c r="R16345"/>
    </row>
    <row r="16346" spans="12:18" x14ac:dyDescent="0.25">
      <c r="L16346" t="s">
        <v>37273</v>
      </c>
      <c r="M16346" t="s">
        <v>12356</v>
      </c>
      <c r="N16346" t="s">
        <v>53608</v>
      </c>
      <c r="O16346" s="76" t="s">
        <v>4356</v>
      </c>
      <c r="P16346" s="82">
        <v>385</v>
      </c>
      <c r="Q16346" s="82" t="s">
        <v>102859</v>
      </c>
      <c r="R16346"/>
    </row>
    <row r="16347" spans="12:18" x14ac:dyDescent="0.25">
      <c r="L16347" t="s">
        <v>37273</v>
      </c>
      <c r="M16347" t="s">
        <v>12358</v>
      </c>
      <c r="N16347" t="s">
        <v>53609</v>
      </c>
      <c r="O16347" s="76" t="s">
        <v>4356</v>
      </c>
      <c r="P16347" s="82">
        <v>1889</v>
      </c>
      <c r="Q16347" s="82" t="s">
        <v>102861</v>
      </c>
      <c r="R16347"/>
    </row>
    <row r="16348" spans="12:18" x14ac:dyDescent="0.25">
      <c r="L16348" t="s">
        <v>37273</v>
      </c>
      <c r="M16348" t="s">
        <v>21835</v>
      </c>
      <c r="N16348" t="s">
        <v>53610</v>
      </c>
      <c r="O16348" s="76" t="s">
        <v>4356</v>
      </c>
      <c r="P16348" s="82">
        <v>2830</v>
      </c>
      <c r="Q16348" s="82" t="s">
        <v>102862</v>
      </c>
      <c r="R16348"/>
    </row>
    <row r="16349" spans="12:18" x14ac:dyDescent="0.25">
      <c r="L16349" t="s">
        <v>37273</v>
      </c>
      <c r="M16349" t="s">
        <v>9759</v>
      </c>
      <c r="N16349" t="s">
        <v>53611</v>
      </c>
      <c r="O16349" s="76" t="s">
        <v>4450</v>
      </c>
      <c r="P16349" s="82">
        <v>309346</v>
      </c>
      <c r="Q16349" s="82" t="s">
        <v>72645</v>
      </c>
      <c r="R16349"/>
    </row>
    <row r="16350" spans="12:18" x14ac:dyDescent="0.25">
      <c r="L16350" t="s">
        <v>37273</v>
      </c>
      <c r="M16350" t="s">
        <v>35434</v>
      </c>
      <c r="N16350" t="s">
        <v>53612</v>
      </c>
      <c r="O16350" s="76" t="s">
        <v>4356</v>
      </c>
      <c r="P16350" s="82">
        <v>8763</v>
      </c>
      <c r="Q16350" s="82" t="s">
        <v>102863</v>
      </c>
      <c r="R16350"/>
    </row>
    <row r="16351" spans="12:18" x14ac:dyDescent="0.25">
      <c r="L16351" t="s">
        <v>37273</v>
      </c>
      <c r="M16351" t="s">
        <v>21836</v>
      </c>
      <c r="N16351" t="s">
        <v>53613</v>
      </c>
      <c r="O16351" s="76" t="s">
        <v>4356</v>
      </c>
      <c r="P16351" s="82">
        <v>2184</v>
      </c>
      <c r="Q16351" s="82" t="s">
        <v>102864</v>
      </c>
      <c r="R16351"/>
    </row>
    <row r="16352" spans="12:18" x14ac:dyDescent="0.25">
      <c r="L16352" t="s">
        <v>37273</v>
      </c>
      <c r="M16352" t="s">
        <v>35435</v>
      </c>
      <c r="N16352" t="s">
        <v>53614</v>
      </c>
      <c r="O16352" s="76" t="s">
        <v>4356</v>
      </c>
      <c r="P16352" s="82">
        <v>592</v>
      </c>
      <c r="Q16352" s="82" t="s">
        <v>102865</v>
      </c>
      <c r="R16352"/>
    </row>
    <row r="16353" spans="12:18" x14ac:dyDescent="0.25">
      <c r="L16353" t="s">
        <v>37273</v>
      </c>
      <c r="M16353" t="s">
        <v>9760</v>
      </c>
      <c r="N16353" t="s">
        <v>53615</v>
      </c>
      <c r="O16353" s="76" t="s">
        <v>4356</v>
      </c>
      <c r="P16353" s="82">
        <v>4150</v>
      </c>
      <c r="Q16353" s="82" t="s">
        <v>102866</v>
      </c>
      <c r="R16353"/>
    </row>
    <row r="16354" spans="12:18" x14ac:dyDescent="0.25">
      <c r="L16354" t="s">
        <v>37273</v>
      </c>
      <c r="M16354" t="s">
        <v>12361</v>
      </c>
      <c r="N16354" t="s">
        <v>53616</v>
      </c>
      <c r="O16354" s="76" t="s">
        <v>4450</v>
      </c>
      <c r="P16354" s="82">
        <v>26355</v>
      </c>
      <c r="Q16354" s="82" t="s">
        <v>72645</v>
      </c>
      <c r="R16354"/>
    </row>
    <row r="16355" spans="12:18" x14ac:dyDescent="0.25">
      <c r="L16355" t="s">
        <v>37273</v>
      </c>
      <c r="M16355" t="s">
        <v>35436</v>
      </c>
      <c r="N16355" t="s">
        <v>53617</v>
      </c>
      <c r="O16355" s="76" t="s">
        <v>4356</v>
      </c>
      <c r="P16355" s="82">
        <v>3805</v>
      </c>
      <c r="Q16355" s="82" t="s">
        <v>102867</v>
      </c>
      <c r="R16355"/>
    </row>
    <row r="16356" spans="12:18" x14ac:dyDescent="0.25">
      <c r="L16356" t="s">
        <v>37273</v>
      </c>
      <c r="M16356" t="s">
        <v>20232</v>
      </c>
      <c r="N16356" t="s">
        <v>53618</v>
      </c>
      <c r="O16356" s="76" t="s">
        <v>4356</v>
      </c>
      <c r="P16356" s="82">
        <v>3090</v>
      </c>
      <c r="Q16356" s="82" t="s">
        <v>102868</v>
      </c>
      <c r="R16356"/>
    </row>
    <row r="16357" spans="12:18" x14ac:dyDescent="0.25">
      <c r="L16357" t="s">
        <v>37273</v>
      </c>
      <c r="M16357" t="s">
        <v>35437</v>
      </c>
      <c r="N16357" t="s">
        <v>53619</v>
      </c>
      <c r="O16357" s="76" t="s">
        <v>4356</v>
      </c>
      <c r="P16357" s="82">
        <v>1364</v>
      </c>
      <c r="Q16357" s="82" t="s">
        <v>102870</v>
      </c>
      <c r="R16357"/>
    </row>
    <row r="16358" spans="12:18" x14ac:dyDescent="0.25">
      <c r="L16358" t="s">
        <v>37273</v>
      </c>
      <c r="M16358" t="s">
        <v>9761</v>
      </c>
      <c r="N16358" t="s">
        <v>53620</v>
      </c>
      <c r="O16358" s="76" t="s">
        <v>4356</v>
      </c>
      <c r="P16358" s="82">
        <v>1981</v>
      </c>
      <c r="Q16358" s="82" t="s">
        <v>102871</v>
      </c>
      <c r="R16358"/>
    </row>
    <row r="16359" spans="12:18" x14ac:dyDescent="0.25">
      <c r="L16359" t="s">
        <v>37273</v>
      </c>
      <c r="M16359" t="s">
        <v>12363</v>
      </c>
      <c r="N16359" t="s">
        <v>53621</v>
      </c>
      <c r="O16359" s="76" t="s">
        <v>4366</v>
      </c>
      <c r="P16359" s="82">
        <v>428</v>
      </c>
      <c r="Q16359" s="82" t="s">
        <v>102872</v>
      </c>
      <c r="R16359"/>
    </row>
    <row r="16360" spans="12:18" x14ac:dyDescent="0.25">
      <c r="L16360" t="s">
        <v>37273</v>
      </c>
      <c r="M16360" t="s">
        <v>35438</v>
      </c>
      <c r="N16360" t="s">
        <v>53622</v>
      </c>
      <c r="O16360" s="76" t="s">
        <v>4356</v>
      </c>
      <c r="P16360" s="82">
        <v>3601</v>
      </c>
      <c r="Q16360" s="82" t="s">
        <v>102873</v>
      </c>
      <c r="R16360"/>
    </row>
    <row r="16361" spans="12:18" x14ac:dyDescent="0.25">
      <c r="L16361" t="s">
        <v>37273</v>
      </c>
      <c r="M16361" t="s">
        <v>35439</v>
      </c>
      <c r="N16361" t="s">
        <v>53623</v>
      </c>
      <c r="O16361" s="76" t="s">
        <v>4356</v>
      </c>
      <c r="P16361" s="82">
        <v>976</v>
      </c>
      <c r="Q16361" s="82" t="s">
        <v>102874</v>
      </c>
      <c r="R16361"/>
    </row>
    <row r="16362" spans="12:18" x14ac:dyDescent="0.25">
      <c r="L16362" t="s">
        <v>37273</v>
      </c>
      <c r="M16362" t="s">
        <v>35440</v>
      </c>
      <c r="N16362" t="s">
        <v>53624</v>
      </c>
      <c r="O16362" s="76" t="s">
        <v>4356</v>
      </c>
      <c r="P16362" s="82">
        <v>2245</v>
      </c>
      <c r="Q16362" s="82" t="s">
        <v>102876</v>
      </c>
      <c r="R16362"/>
    </row>
    <row r="16363" spans="12:18" x14ac:dyDescent="0.25">
      <c r="L16363" t="s">
        <v>37273</v>
      </c>
      <c r="M16363" t="s">
        <v>12366</v>
      </c>
      <c r="N16363" t="s">
        <v>53625</v>
      </c>
      <c r="O16363" s="76" t="s">
        <v>4356</v>
      </c>
      <c r="P16363" s="82">
        <v>5248</v>
      </c>
      <c r="Q16363" s="82" t="s">
        <v>102879</v>
      </c>
      <c r="R16363"/>
    </row>
    <row r="16364" spans="12:18" x14ac:dyDescent="0.25">
      <c r="L16364" t="s">
        <v>37273</v>
      </c>
      <c r="M16364" t="s">
        <v>12371</v>
      </c>
      <c r="N16364" t="s">
        <v>53626</v>
      </c>
      <c r="O16364" s="76" t="s">
        <v>4374</v>
      </c>
      <c r="P16364" s="82">
        <v>6037</v>
      </c>
      <c r="Q16364" s="82" t="s">
        <v>72645</v>
      </c>
      <c r="R16364"/>
    </row>
    <row r="16365" spans="12:18" x14ac:dyDescent="0.25">
      <c r="L16365" t="s">
        <v>37273</v>
      </c>
      <c r="M16365" t="s">
        <v>12368</v>
      </c>
      <c r="N16365" t="s">
        <v>53627</v>
      </c>
      <c r="O16365" s="76" t="s">
        <v>4374</v>
      </c>
      <c r="P16365" s="82">
        <v>10684</v>
      </c>
      <c r="Q16365" s="82" t="s">
        <v>72645</v>
      </c>
      <c r="R16365"/>
    </row>
    <row r="16366" spans="12:18" x14ac:dyDescent="0.25">
      <c r="L16366" t="s">
        <v>37273</v>
      </c>
      <c r="M16366" t="s">
        <v>9763</v>
      </c>
      <c r="N16366" t="s">
        <v>53628</v>
      </c>
      <c r="O16366" s="76" t="s">
        <v>4374</v>
      </c>
      <c r="P16366" s="82">
        <v>15018</v>
      </c>
      <c r="Q16366" s="82" t="s">
        <v>102880</v>
      </c>
      <c r="R16366"/>
    </row>
    <row r="16367" spans="12:18" x14ac:dyDescent="0.25">
      <c r="L16367" t="s">
        <v>37273</v>
      </c>
      <c r="M16367" t="s">
        <v>35441</v>
      </c>
      <c r="N16367" t="s">
        <v>53629</v>
      </c>
      <c r="O16367" s="76" t="s">
        <v>4374</v>
      </c>
      <c r="P16367" s="82">
        <v>10669</v>
      </c>
      <c r="Q16367" s="82" t="s">
        <v>72645</v>
      </c>
      <c r="R16367"/>
    </row>
    <row r="16368" spans="12:18" x14ac:dyDescent="0.25">
      <c r="L16368" t="s">
        <v>37273</v>
      </c>
      <c r="M16368" t="s">
        <v>35442</v>
      </c>
      <c r="N16368" t="s">
        <v>53630</v>
      </c>
      <c r="O16368" s="76" t="s">
        <v>4374</v>
      </c>
      <c r="P16368" s="82">
        <v>2913</v>
      </c>
      <c r="Q16368" s="82" t="s">
        <v>72645</v>
      </c>
      <c r="R16368"/>
    </row>
    <row r="16369" spans="12:18" x14ac:dyDescent="0.25">
      <c r="L16369" t="s">
        <v>37273</v>
      </c>
      <c r="M16369" t="s">
        <v>35443</v>
      </c>
      <c r="N16369" t="s">
        <v>53631</v>
      </c>
      <c r="O16369" s="76" t="s">
        <v>4356</v>
      </c>
      <c r="P16369" s="82">
        <v>1051</v>
      </c>
      <c r="Q16369" s="82" t="s">
        <v>102881</v>
      </c>
      <c r="R16369"/>
    </row>
    <row r="16370" spans="12:18" x14ac:dyDescent="0.25">
      <c r="L16370" t="s">
        <v>37273</v>
      </c>
      <c r="M16370" t="s">
        <v>35444</v>
      </c>
      <c r="N16370" t="s">
        <v>53632</v>
      </c>
      <c r="O16370" s="76" t="s">
        <v>4356</v>
      </c>
      <c r="P16370" s="82">
        <v>1246</v>
      </c>
      <c r="Q16370" s="82" t="s">
        <v>102883</v>
      </c>
      <c r="R16370"/>
    </row>
    <row r="16371" spans="12:18" x14ac:dyDescent="0.25">
      <c r="L16371" t="s">
        <v>37273</v>
      </c>
      <c r="M16371" t="s">
        <v>20235</v>
      </c>
      <c r="N16371" t="s">
        <v>53633</v>
      </c>
      <c r="O16371" s="76" t="s">
        <v>4356</v>
      </c>
      <c r="P16371" s="82">
        <v>3459</v>
      </c>
      <c r="Q16371" s="82" t="s">
        <v>102884</v>
      </c>
      <c r="R16371"/>
    </row>
    <row r="16372" spans="12:18" x14ac:dyDescent="0.25">
      <c r="L16372" t="s">
        <v>37273</v>
      </c>
      <c r="M16372" t="s">
        <v>12373</v>
      </c>
      <c r="N16372" t="s">
        <v>53634</v>
      </c>
      <c r="O16372" s="76" t="s">
        <v>4356</v>
      </c>
      <c r="P16372" s="82">
        <v>1128</v>
      </c>
      <c r="Q16372" s="82" t="s">
        <v>102885</v>
      </c>
      <c r="R16372"/>
    </row>
    <row r="16373" spans="12:18" x14ac:dyDescent="0.25">
      <c r="L16373" t="s">
        <v>37273</v>
      </c>
      <c r="M16373" t="s">
        <v>11912</v>
      </c>
      <c r="N16373" t="s">
        <v>53635</v>
      </c>
      <c r="O16373" s="76" t="s">
        <v>4356</v>
      </c>
      <c r="P16373" s="82">
        <v>1380</v>
      </c>
      <c r="Q16373" s="82" t="s">
        <v>102886</v>
      </c>
      <c r="R16373"/>
    </row>
    <row r="16374" spans="12:18" x14ac:dyDescent="0.25">
      <c r="L16374" t="s">
        <v>37273</v>
      </c>
      <c r="M16374" t="s">
        <v>12377</v>
      </c>
      <c r="N16374" t="s">
        <v>53636</v>
      </c>
      <c r="O16374" s="76" t="s">
        <v>4356</v>
      </c>
      <c r="P16374" s="82">
        <v>1903</v>
      </c>
      <c r="Q16374" s="82" t="s">
        <v>102889</v>
      </c>
      <c r="R16374"/>
    </row>
    <row r="16375" spans="12:18" x14ac:dyDescent="0.25">
      <c r="L16375" t="s">
        <v>37273</v>
      </c>
      <c r="M16375" t="s">
        <v>35445</v>
      </c>
      <c r="N16375" t="s">
        <v>53637</v>
      </c>
      <c r="O16375" s="76" t="s">
        <v>4450</v>
      </c>
      <c r="P16375" s="82">
        <v>41411</v>
      </c>
      <c r="Q16375" s="82" t="s">
        <v>72645</v>
      </c>
      <c r="R16375"/>
    </row>
    <row r="16376" spans="12:18" x14ac:dyDescent="0.25">
      <c r="L16376" t="s">
        <v>37273</v>
      </c>
      <c r="M16376" t="s">
        <v>20236</v>
      </c>
      <c r="N16376" t="s">
        <v>53638</v>
      </c>
      <c r="O16376" s="76" t="s">
        <v>4356</v>
      </c>
      <c r="P16376" s="82">
        <v>2333</v>
      </c>
      <c r="Q16376" s="82" t="s">
        <v>102890</v>
      </c>
      <c r="R16376"/>
    </row>
    <row r="16377" spans="12:18" x14ac:dyDescent="0.25">
      <c r="L16377" t="s">
        <v>37273</v>
      </c>
      <c r="M16377" t="s">
        <v>9764</v>
      </c>
      <c r="N16377" t="s">
        <v>53639</v>
      </c>
      <c r="O16377" s="76" t="s">
        <v>4356</v>
      </c>
      <c r="P16377" s="82">
        <v>2956</v>
      </c>
      <c r="Q16377" s="82" t="s">
        <v>102891</v>
      </c>
      <c r="R16377"/>
    </row>
    <row r="16378" spans="12:18" x14ac:dyDescent="0.25">
      <c r="L16378" t="s">
        <v>37273</v>
      </c>
      <c r="M16378" t="s">
        <v>21841</v>
      </c>
      <c r="N16378" t="s">
        <v>53640</v>
      </c>
      <c r="O16378" s="76" t="s">
        <v>4356</v>
      </c>
      <c r="P16378" s="82">
        <v>2230</v>
      </c>
      <c r="Q16378" s="82" t="s">
        <v>102892</v>
      </c>
      <c r="R16378"/>
    </row>
    <row r="16379" spans="12:18" x14ac:dyDescent="0.25">
      <c r="L16379" t="s">
        <v>37273</v>
      </c>
      <c r="M16379" t="s">
        <v>12379</v>
      </c>
      <c r="N16379" t="s">
        <v>53641</v>
      </c>
      <c r="O16379" s="76" t="s">
        <v>4356</v>
      </c>
      <c r="P16379" s="82">
        <v>703</v>
      </c>
      <c r="Q16379" s="82" t="s">
        <v>102893</v>
      </c>
      <c r="R16379"/>
    </row>
    <row r="16380" spans="12:18" x14ac:dyDescent="0.25">
      <c r="L16380" t="s">
        <v>37273</v>
      </c>
      <c r="M16380" t="s">
        <v>20237</v>
      </c>
      <c r="N16380" t="s">
        <v>53642</v>
      </c>
      <c r="O16380" s="76" t="s">
        <v>4356</v>
      </c>
      <c r="P16380" s="82">
        <v>3907</v>
      </c>
      <c r="Q16380" s="82" t="s">
        <v>102894</v>
      </c>
      <c r="R16380"/>
    </row>
    <row r="16381" spans="12:18" x14ac:dyDescent="0.25">
      <c r="L16381" t="s">
        <v>37273</v>
      </c>
      <c r="M16381" t="s">
        <v>35452</v>
      </c>
      <c r="N16381" t="s">
        <v>53643</v>
      </c>
      <c r="O16381" s="76" t="s">
        <v>4374</v>
      </c>
      <c r="P16381" s="82">
        <v>8192</v>
      </c>
      <c r="Q16381" s="82" t="s">
        <v>72645</v>
      </c>
      <c r="R16381"/>
    </row>
    <row r="16382" spans="12:18" x14ac:dyDescent="0.25">
      <c r="L16382" t="s">
        <v>37273</v>
      </c>
      <c r="M16382" t="s">
        <v>20248</v>
      </c>
      <c r="N16382" t="s">
        <v>53644</v>
      </c>
      <c r="O16382" s="76" t="s">
        <v>4374</v>
      </c>
      <c r="P16382" s="82">
        <v>8679</v>
      </c>
      <c r="Q16382" s="82" t="s">
        <v>72645</v>
      </c>
      <c r="R16382"/>
    </row>
    <row r="16383" spans="12:18" x14ac:dyDescent="0.25">
      <c r="L16383" t="s">
        <v>37273</v>
      </c>
      <c r="M16383" t="s">
        <v>12399</v>
      </c>
      <c r="N16383" t="s">
        <v>53645</v>
      </c>
      <c r="O16383" s="76" t="s">
        <v>4356</v>
      </c>
      <c r="P16383" s="82">
        <v>1627</v>
      </c>
      <c r="Q16383" s="82" t="s">
        <v>102922</v>
      </c>
      <c r="R16383"/>
    </row>
    <row r="16384" spans="12:18" x14ac:dyDescent="0.25">
      <c r="L16384" t="s">
        <v>37273</v>
      </c>
      <c r="M16384" t="s">
        <v>9771</v>
      </c>
      <c r="N16384" t="s">
        <v>53646</v>
      </c>
      <c r="O16384" s="76" t="s">
        <v>4356</v>
      </c>
      <c r="P16384" s="82">
        <v>1583</v>
      </c>
      <c r="Q16384" s="82" t="s">
        <v>102923</v>
      </c>
      <c r="R16384"/>
    </row>
    <row r="16385" spans="12:18" x14ac:dyDescent="0.25">
      <c r="L16385" t="s">
        <v>37273</v>
      </c>
      <c r="M16385" t="s">
        <v>20249</v>
      </c>
      <c r="N16385" t="s">
        <v>53647</v>
      </c>
      <c r="O16385" s="76" t="s">
        <v>4356</v>
      </c>
      <c r="P16385" s="82">
        <v>1997</v>
      </c>
      <c r="Q16385" s="82" t="s">
        <v>102924</v>
      </c>
      <c r="R16385"/>
    </row>
    <row r="16386" spans="12:18" x14ac:dyDescent="0.25">
      <c r="L16386" t="s">
        <v>37273</v>
      </c>
      <c r="M16386" t="s">
        <v>21851</v>
      </c>
      <c r="N16386" t="s">
        <v>53648</v>
      </c>
      <c r="O16386" s="76" t="s">
        <v>4356</v>
      </c>
      <c r="P16386" s="82">
        <v>350</v>
      </c>
      <c r="Q16386" s="82" t="s">
        <v>102925</v>
      </c>
      <c r="R16386"/>
    </row>
    <row r="16387" spans="12:18" x14ac:dyDescent="0.25">
      <c r="L16387" t="s">
        <v>37273</v>
      </c>
      <c r="M16387" t="s">
        <v>35446</v>
      </c>
      <c r="N16387" t="s">
        <v>53649</v>
      </c>
      <c r="O16387" s="76" t="s">
        <v>4374</v>
      </c>
      <c r="P16387" s="82">
        <v>3944</v>
      </c>
      <c r="Q16387" s="82" t="s">
        <v>72645</v>
      </c>
      <c r="R16387"/>
    </row>
    <row r="16388" spans="12:18" x14ac:dyDescent="0.25">
      <c r="L16388" t="s">
        <v>37273</v>
      </c>
      <c r="M16388" t="s">
        <v>15852</v>
      </c>
      <c r="N16388" t="s">
        <v>53650</v>
      </c>
      <c r="O16388" s="76" t="s">
        <v>4356</v>
      </c>
      <c r="P16388" s="82">
        <v>6473</v>
      </c>
      <c r="Q16388" s="82" t="s">
        <v>102895</v>
      </c>
      <c r="R16388"/>
    </row>
    <row r="16389" spans="12:18" x14ac:dyDescent="0.25">
      <c r="L16389" t="s">
        <v>37273</v>
      </c>
      <c r="M16389" t="s">
        <v>21842</v>
      </c>
      <c r="N16389" t="s">
        <v>53651</v>
      </c>
      <c r="O16389" s="76" t="s">
        <v>4366</v>
      </c>
      <c r="P16389" s="82">
        <v>1795</v>
      </c>
      <c r="Q16389" s="82" t="s">
        <v>102897</v>
      </c>
      <c r="R16389"/>
    </row>
    <row r="16390" spans="12:18" x14ac:dyDescent="0.25">
      <c r="L16390" t="s">
        <v>37273</v>
      </c>
      <c r="M16390" t="s">
        <v>20239</v>
      </c>
      <c r="N16390" t="s">
        <v>53652</v>
      </c>
      <c r="O16390" s="76" t="s">
        <v>4374</v>
      </c>
      <c r="P16390" s="82">
        <v>13802</v>
      </c>
      <c r="Q16390" s="82" t="s">
        <v>72645</v>
      </c>
      <c r="R16390"/>
    </row>
    <row r="16391" spans="12:18" x14ac:dyDescent="0.25">
      <c r="L16391" t="s">
        <v>37273</v>
      </c>
      <c r="M16391" t="s">
        <v>20240</v>
      </c>
      <c r="N16391" t="s">
        <v>53653</v>
      </c>
      <c r="O16391" s="76" t="s">
        <v>4356</v>
      </c>
      <c r="P16391" s="82">
        <v>3355</v>
      </c>
      <c r="Q16391" s="82" t="s">
        <v>102898</v>
      </c>
      <c r="R16391"/>
    </row>
    <row r="16392" spans="12:18" x14ac:dyDescent="0.25">
      <c r="L16392" t="s">
        <v>37273</v>
      </c>
      <c r="M16392" t="s">
        <v>35447</v>
      </c>
      <c r="N16392" t="s">
        <v>53654</v>
      </c>
      <c r="O16392" s="76" t="s">
        <v>4356</v>
      </c>
      <c r="P16392" s="82">
        <v>1733</v>
      </c>
      <c r="Q16392" s="82" t="s">
        <v>102900</v>
      </c>
      <c r="R16392"/>
    </row>
    <row r="16393" spans="12:18" x14ac:dyDescent="0.25">
      <c r="L16393" t="s">
        <v>37273</v>
      </c>
      <c r="M16393" t="s">
        <v>35448</v>
      </c>
      <c r="N16393" t="s">
        <v>53655</v>
      </c>
      <c r="O16393" s="76" t="s">
        <v>4374</v>
      </c>
      <c r="P16393" s="82">
        <v>7129</v>
      </c>
      <c r="Q16393" s="82" t="s">
        <v>72645</v>
      </c>
      <c r="R16393"/>
    </row>
    <row r="16394" spans="12:18" x14ac:dyDescent="0.25">
      <c r="L16394" t="s">
        <v>37273</v>
      </c>
      <c r="M16394" t="s">
        <v>9765</v>
      </c>
      <c r="N16394" t="s">
        <v>53656</v>
      </c>
      <c r="O16394" s="76" t="s">
        <v>4356</v>
      </c>
      <c r="P16394" s="82">
        <v>1207</v>
      </c>
      <c r="Q16394" s="82" t="s">
        <v>102901</v>
      </c>
      <c r="R16394"/>
    </row>
    <row r="16395" spans="12:18" x14ac:dyDescent="0.25">
      <c r="L16395" t="s">
        <v>37273</v>
      </c>
      <c r="M16395" t="s">
        <v>21843</v>
      </c>
      <c r="N16395" t="s">
        <v>53657</v>
      </c>
      <c r="O16395" s="76" t="s">
        <v>4356</v>
      </c>
      <c r="P16395" s="82">
        <v>3774</v>
      </c>
      <c r="Q16395" s="82" t="s">
        <v>102902</v>
      </c>
      <c r="R16395"/>
    </row>
    <row r="16396" spans="12:18" x14ac:dyDescent="0.25">
      <c r="L16396" t="s">
        <v>37273</v>
      </c>
      <c r="M16396" t="s">
        <v>20241</v>
      </c>
      <c r="N16396" t="s">
        <v>53658</v>
      </c>
      <c r="O16396" s="76" t="s">
        <v>4450</v>
      </c>
      <c r="P16396" s="82">
        <v>46268</v>
      </c>
      <c r="Q16396" s="82" t="s">
        <v>72645</v>
      </c>
      <c r="R16396"/>
    </row>
    <row r="16397" spans="12:18" x14ac:dyDescent="0.25">
      <c r="L16397" t="s">
        <v>37273</v>
      </c>
      <c r="M16397" t="s">
        <v>20243</v>
      </c>
      <c r="N16397" t="s">
        <v>53659</v>
      </c>
      <c r="O16397" s="76" t="s">
        <v>4356</v>
      </c>
      <c r="P16397" s="82">
        <v>2287</v>
      </c>
      <c r="Q16397" s="82" t="s">
        <v>102904</v>
      </c>
      <c r="R16397"/>
    </row>
    <row r="16398" spans="12:18" x14ac:dyDescent="0.25">
      <c r="L16398" t="s">
        <v>37273</v>
      </c>
      <c r="M16398" t="s">
        <v>12384</v>
      </c>
      <c r="N16398" t="s">
        <v>53660</v>
      </c>
      <c r="O16398" s="76" t="s">
        <v>4356</v>
      </c>
      <c r="P16398" s="82">
        <v>2285</v>
      </c>
      <c r="Q16398" s="82" t="s">
        <v>102905</v>
      </c>
      <c r="R16398"/>
    </row>
    <row r="16399" spans="12:18" x14ac:dyDescent="0.25">
      <c r="L16399" t="s">
        <v>37273</v>
      </c>
      <c r="M16399" t="s">
        <v>20244</v>
      </c>
      <c r="N16399" t="s">
        <v>53661</v>
      </c>
      <c r="O16399" s="76" t="s">
        <v>4374</v>
      </c>
      <c r="P16399" s="82">
        <v>5827</v>
      </c>
      <c r="Q16399" s="82" t="s">
        <v>72645</v>
      </c>
      <c r="R16399"/>
    </row>
    <row r="16400" spans="12:18" x14ac:dyDescent="0.25">
      <c r="L16400" t="s">
        <v>37273</v>
      </c>
      <c r="M16400" t="s">
        <v>21844</v>
      </c>
      <c r="N16400" t="s">
        <v>53662</v>
      </c>
      <c r="O16400" s="76" t="s">
        <v>4374</v>
      </c>
      <c r="P16400" s="82">
        <v>4033</v>
      </c>
      <c r="Q16400" s="82" t="s">
        <v>72645</v>
      </c>
      <c r="R16400"/>
    </row>
    <row r="16401" spans="12:18" x14ac:dyDescent="0.25">
      <c r="L16401" t="s">
        <v>37273</v>
      </c>
      <c r="M16401" t="s">
        <v>12386</v>
      </c>
      <c r="N16401" t="s">
        <v>53663</v>
      </c>
      <c r="O16401" s="76" t="s">
        <v>4356</v>
      </c>
      <c r="P16401" s="82">
        <v>6917</v>
      </c>
      <c r="Q16401" s="82" t="s">
        <v>102906</v>
      </c>
      <c r="R16401"/>
    </row>
    <row r="16402" spans="12:18" x14ac:dyDescent="0.25">
      <c r="L16402" t="s">
        <v>37273</v>
      </c>
      <c r="M16402" t="s">
        <v>12388</v>
      </c>
      <c r="N16402" t="s">
        <v>53664</v>
      </c>
      <c r="O16402" s="76" t="s">
        <v>4356</v>
      </c>
      <c r="P16402" s="82">
        <v>984</v>
      </c>
      <c r="Q16402" s="82" t="s">
        <v>102907</v>
      </c>
      <c r="R16402"/>
    </row>
    <row r="16403" spans="12:18" x14ac:dyDescent="0.25">
      <c r="L16403" t="s">
        <v>37273</v>
      </c>
      <c r="M16403" t="s">
        <v>35449</v>
      </c>
      <c r="N16403" t="s">
        <v>53665</v>
      </c>
      <c r="O16403" s="76" t="s">
        <v>4374</v>
      </c>
      <c r="P16403" s="82">
        <v>1844</v>
      </c>
      <c r="Q16403" s="82" t="s">
        <v>72645</v>
      </c>
      <c r="R16403"/>
    </row>
    <row r="16404" spans="12:18" x14ac:dyDescent="0.25">
      <c r="L16404" t="s">
        <v>37273</v>
      </c>
      <c r="M16404" t="s">
        <v>9766</v>
      </c>
      <c r="N16404" t="s">
        <v>53666</v>
      </c>
      <c r="O16404" s="76" t="s">
        <v>4356</v>
      </c>
      <c r="P16404" s="82">
        <v>2103</v>
      </c>
      <c r="Q16404" s="82" t="s">
        <v>102908</v>
      </c>
      <c r="R16404"/>
    </row>
    <row r="16405" spans="12:18" x14ac:dyDescent="0.25">
      <c r="L16405" t="s">
        <v>37273</v>
      </c>
      <c r="M16405" t="s">
        <v>20245</v>
      </c>
      <c r="N16405" t="s">
        <v>53667</v>
      </c>
      <c r="O16405" s="76" t="s">
        <v>4356</v>
      </c>
      <c r="P16405" s="82">
        <v>2162</v>
      </c>
      <c r="Q16405" s="82" t="s">
        <v>102909</v>
      </c>
      <c r="R16405"/>
    </row>
    <row r="16406" spans="12:18" x14ac:dyDescent="0.25">
      <c r="L16406" t="s">
        <v>37273</v>
      </c>
      <c r="M16406" t="s">
        <v>20246</v>
      </c>
      <c r="N16406" t="s">
        <v>53668</v>
      </c>
      <c r="O16406" s="76" t="s">
        <v>4356</v>
      </c>
      <c r="P16406" s="82">
        <v>4760</v>
      </c>
      <c r="Q16406" s="82" t="s">
        <v>102910</v>
      </c>
      <c r="R16406"/>
    </row>
    <row r="16407" spans="12:18" x14ac:dyDescent="0.25">
      <c r="L16407" t="s">
        <v>37273</v>
      </c>
      <c r="M16407" t="s">
        <v>9767</v>
      </c>
      <c r="N16407" t="s">
        <v>53669</v>
      </c>
      <c r="O16407" s="76" t="s">
        <v>4374</v>
      </c>
      <c r="P16407" s="82">
        <v>3166</v>
      </c>
      <c r="Q16407" s="82" t="s">
        <v>72645</v>
      </c>
      <c r="R16407"/>
    </row>
    <row r="16408" spans="12:18" x14ac:dyDescent="0.25">
      <c r="L16408" t="s">
        <v>37273</v>
      </c>
      <c r="M16408" t="s">
        <v>12390</v>
      </c>
      <c r="N16408" t="s">
        <v>53670</v>
      </c>
      <c r="O16408" s="76" t="s">
        <v>4356</v>
      </c>
      <c r="P16408" s="82">
        <v>2610</v>
      </c>
      <c r="Q16408" s="82" t="s">
        <v>102911</v>
      </c>
      <c r="R16408"/>
    </row>
    <row r="16409" spans="12:18" x14ac:dyDescent="0.25">
      <c r="L16409" t="s">
        <v>37273</v>
      </c>
      <c r="M16409" t="s">
        <v>21846</v>
      </c>
      <c r="N16409" t="s">
        <v>53671</v>
      </c>
      <c r="O16409" s="76" t="s">
        <v>4356</v>
      </c>
      <c r="P16409" s="82">
        <v>4899</v>
      </c>
      <c r="Q16409" s="82" t="s">
        <v>102912</v>
      </c>
      <c r="R16409"/>
    </row>
    <row r="16410" spans="12:18" x14ac:dyDescent="0.25">
      <c r="L16410" t="s">
        <v>37273</v>
      </c>
      <c r="M16410" t="s">
        <v>35450</v>
      </c>
      <c r="N16410" t="s">
        <v>53672</v>
      </c>
      <c r="O16410" s="76" t="s">
        <v>4374</v>
      </c>
      <c r="P16410" s="82">
        <v>4993</v>
      </c>
      <c r="Q16410" s="82" t="s">
        <v>102914</v>
      </c>
      <c r="R16410"/>
    </row>
    <row r="16411" spans="12:18" x14ac:dyDescent="0.25">
      <c r="L16411" t="s">
        <v>37273</v>
      </c>
      <c r="M16411" t="s">
        <v>12392</v>
      </c>
      <c r="N16411" t="s">
        <v>53673</v>
      </c>
      <c r="O16411" s="76" t="s">
        <v>4356</v>
      </c>
      <c r="P16411" s="82">
        <v>2622</v>
      </c>
      <c r="Q16411" s="82" t="s">
        <v>102915</v>
      </c>
      <c r="R16411"/>
    </row>
    <row r="16412" spans="12:18" x14ac:dyDescent="0.25">
      <c r="L16412" t="s">
        <v>37273</v>
      </c>
      <c r="M16412" t="s">
        <v>9008</v>
      </c>
      <c r="N16412" t="s">
        <v>53674</v>
      </c>
      <c r="O16412" s="76" t="s">
        <v>4374</v>
      </c>
      <c r="P16412" s="82">
        <v>69993</v>
      </c>
      <c r="Q16412" s="82" t="s">
        <v>72645</v>
      </c>
      <c r="R16412"/>
    </row>
    <row r="16413" spans="12:18" x14ac:dyDescent="0.25">
      <c r="L16413" t="s">
        <v>37273</v>
      </c>
      <c r="M16413" t="s">
        <v>12395</v>
      </c>
      <c r="N16413" t="s">
        <v>53675</v>
      </c>
      <c r="O16413" s="76" t="s">
        <v>4374</v>
      </c>
      <c r="P16413" s="82">
        <v>3179</v>
      </c>
      <c r="Q16413" s="82" t="s">
        <v>102916</v>
      </c>
      <c r="R16413"/>
    </row>
    <row r="16414" spans="12:18" x14ac:dyDescent="0.25">
      <c r="L16414" t="s">
        <v>37273</v>
      </c>
      <c r="M16414" t="s">
        <v>12397</v>
      </c>
      <c r="N16414" t="s">
        <v>53676</v>
      </c>
      <c r="O16414" s="76" t="s">
        <v>4356</v>
      </c>
      <c r="P16414" s="82">
        <v>4564</v>
      </c>
      <c r="Q16414" s="82" t="s">
        <v>102917</v>
      </c>
      <c r="R16414"/>
    </row>
    <row r="16415" spans="12:18" x14ac:dyDescent="0.25">
      <c r="L16415" t="s">
        <v>37273</v>
      </c>
      <c r="M16415" t="s">
        <v>9770</v>
      </c>
      <c r="N16415" t="s">
        <v>53677</v>
      </c>
      <c r="O16415" s="76" t="s">
        <v>4356</v>
      </c>
      <c r="P16415" s="82">
        <v>8921</v>
      </c>
      <c r="Q16415" s="82" t="s">
        <v>102918</v>
      </c>
      <c r="R16415"/>
    </row>
    <row r="16416" spans="12:18" x14ac:dyDescent="0.25">
      <c r="L16416" t="s">
        <v>37273</v>
      </c>
      <c r="M16416" t="s">
        <v>21848</v>
      </c>
      <c r="N16416" t="s">
        <v>53678</v>
      </c>
      <c r="O16416" s="76" t="s">
        <v>4450</v>
      </c>
      <c r="P16416" s="82">
        <v>26838</v>
      </c>
      <c r="Q16416" s="82" t="s">
        <v>72645</v>
      </c>
      <c r="R16416"/>
    </row>
    <row r="16417" spans="12:18" x14ac:dyDescent="0.25">
      <c r="L16417" t="s">
        <v>37273</v>
      </c>
      <c r="M16417" t="s">
        <v>21849</v>
      </c>
      <c r="N16417" t="s">
        <v>53679</v>
      </c>
      <c r="O16417" s="76" t="s">
        <v>4356</v>
      </c>
      <c r="P16417" s="82">
        <v>2510</v>
      </c>
      <c r="Q16417" s="82" t="s">
        <v>102920</v>
      </c>
      <c r="R16417"/>
    </row>
    <row r="16418" spans="12:18" x14ac:dyDescent="0.25">
      <c r="L16418" t="s">
        <v>37273</v>
      </c>
      <c r="M16418" t="s">
        <v>21850</v>
      </c>
      <c r="N16418" t="s">
        <v>53680</v>
      </c>
      <c r="O16418" s="76" t="s">
        <v>4356</v>
      </c>
      <c r="P16418" s="82">
        <v>1528</v>
      </c>
      <c r="Q16418" s="82" t="s">
        <v>102921</v>
      </c>
      <c r="R16418"/>
    </row>
    <row r="16419" spans="12:18" x14ac:dyDescent="0.25">
      <c r="L16419" t="s">
        <v>37273</v>
      </c>
      <c r="M16419" t="s">
        <v>20238</v>
      </c>
      <c r="N16419" t="s">
        <v>53681</v>
      </c>
      <c r="O16419" s="76" t="s">
        <v>4356</v>
      </c>
      <c r="P16419" s="82">
        <v>2967</v>
      </c>
      <c r="Q16419" s="82" t="s">
        <v>102896</v>
      </c>
      <c r="R16419"/>
    </row>
    <row r="16420" spans="12:18" x14ac:dyDescent="0.25">
      <c r="L16420" t="s">
        <v>37273</v>
      </c>
      <c r="M16420" t="s">
        <v>21845</v>
      </c>
      <c r="N16420" t="s">
        <v>53682</v>
      </c>
      <c r="O16420" s="76" t="s">
        <v>4450</v>
      </c>
      <c r="P16420" s="82">
        <v>15360</v>
      </c>
      <c r="Q16420" s="82" t="s">
        <v>72645</v>
      </c>
      <c r="R16420"/>
    </row>
    <row r="16421" spans="12:18" x14ac:dyDescent="0.25">
      <c r="L16421" t="s">
        <v>37273</v>
      </c>
      <c r="M16421" t="s">
        <v>21847</v>
      </c>
      <c r="N16421" t="s">
        <v>53683</v>
      </c>
      <c r="O16421" s="76" t="s">
        <v>4374</v>
      </c>
      <c r="P16421" s="82">
        <v>6774</v>
      </c>
      <c r="Q16421" s="82" t="s">
        <v>72645</v>
      </c>
      <c r="R16421"/>
    </row>
    <row r="16422" spans="12:18" x14ac:dyDescent="0.25">
      <c r="L16422" t="s">
        <v>37273</v>
      </c>
      <c r="M16422" t="s">
        <v>35451</v>
      </c>
      <c r="N16422" t="s">
        <v>53684</v>
      </c>
      <c r="O16422" s="76" t="s">
        <v>4356</v>
      </c>
      <c r="P16422" s="82">
        <v>2374</v>
      </c>
      <c r="Q16422" s="82" t="s">
        <v>102919</v>
      </c>
      <c r="R16422"/>
    </row>
    <row r="16423" spans="12:18" x14ac:dyDescent="0.25">
      <c r="L16423" t="s">
        <v>37273</v>
      </c>
      <c r="M16423" t="s">
        <v>12401</v>
      </c>
      <c r="N16423" t="s">
        <v>53685</v>
      </c>
      <c r="O16423" s="76" t="s">
        <v>4374</v>
      </c>
      <c r="P16423" s="82">
        <v>7023</v>
      </c>
      <c r="Q16423" s="82" t="s">
        <v>72645</v>
      </c>
      <c r="R16423"/>
    </row>
    <row r="16424" spans="12:18" x14ac:dyDescent="0.25">
      <c r="L16424" t="s">
        <v>37273</v>
      </c>
      <c r="M16424" t="s">
        <v>29528</v>
      </c>
      <c r="N16424" t="s">
        <v>53686</v>
      </c>
      <c r="O16424" s="76" t="s">
        <v>4356</v>
      </c>
      <c r="P16424" s="82">
        <v>1791</v>
      </c>
      <c r="Q16424" s="82" t="s">
        <v>102926</v>
      </c>
      <c r="R16424"/>
    </row>
    <row r="16425" spans="12:18" x14ac:dyDescent="0.25">
      <c r="L16425" t="s">
        <v>37273</v>
      </c>
      <c r="M16425" t="s">
        <v>9773</v>
      </c>
      <c r="N16425" t="s">
        <v>53687</v>
      </c>
      <c r="O16425" s="76" t="s">
        <v>4374</v>
      </c>
      <c r="P16425" s="82">
        <v>10025</v>
      </c>
      <c r="Q16425" s="82" t="s">
        <v>72645</v>
      </c>
      <c r="R16425"/>
    </row>
    <row r="16426" spans="12:18" x14ac:dyDescent="0.25">
      <c r="L16426" t="s">
        <v>37273</v>
      </c>
      <c r="M16426" t="s">
        <v>12402</v>
      </c>
      <c r="N16426" t="s">
        <v>53688</v>
      </c>
      <c r="O16426" s="76" t="s">
        <v>4356</v>
      </c>
      <c r="P16426" s="82">
        <v>1828</v>
      </c>
      <c r="Q16426" s="82" t="s">
        <v>102929</v>
      </c>
      <c r="R16426"/>
    </row>
    <row r="16427" spans="12:18" x14ac:dyDescent="0.25">
      <c r="L16427" t="s">
        <v>37273</v>
      </c>
      <c r="M16427" t="s">
        <v>12404</v>
      </c>
      <c r="N16427" t="s">
        <v>53689</v>
      </c>
      <c r="O16427" s="76" t="s">
        <v>4356</v>
      </c>
      <c r="P16427" s="82">
        <v>1077</v>
      </c>
      <c r="Q16427" s="82" t="s">
        <v>102930</v>
      </c>
      <c r="R16427"/>
    </row>
    <row r="16428" spans="12:18" x14ac:dyDescent="0.25">
      <c r="L16428" t="s">
        <v>37273</v>
      </c>
      <c r="M16428" t="s">
        <v>35454</v>
      </c>
      <c r="N16428" t="s">
        <v>53690</v>
      </c>
      <c r="O16428" s="76" t="s">
        <v>4356</v>
      </c>
      <c r="P16428" s="82">
        <v>883</v>
      </c>
      <c r="Q16428" s="82" t="s">
        <v>102931</v>
      </c>
      <c r="R16428"/>
    </row>
    <row r="16429" spans="12:18" x14ac:dyDescent="0.25">
      <c r="L16429" t="s">
        <v>37273</v>
      </c>
      <c r="M16429" t="s">
        <v>35455</v>
      </c>
      <c r="N16429" t="s">
        <v>53691</v>
      </c>
      <c r="O16429" s="76" t="s">
        <v>4374</v>
      </c>
      <c r="P16429" s="82">
        <v>9219</v>
      </c>
      <c r="Q16429" s="82" t="s">
        <v>72645</v>
      </c>
      <c r="R16429"/>
    </row>
    <row r="16430" spans="12:18" x14ac:dyDescent="0.25">
      <c r="L16430" t="s">
        <v>37273</v>
      </c>
      <c r="M16430" t="s">
        <v>9775</v>
      </c>
      <c r="N16430" t="s">
        <v>53692</v>
      </c>
      <c r="O16430" s="76" t="s">
        <v>4374</v>
      </c>
      <c r="P16430" s="82">
        <v>7868</v>
      </c>
      <c r="Q16430" s="82" t="s">
        <v>72645</v>
      </c>
      <c r="R16430"/>
    </row>
    <row r="16431" spans="12:18" x14ac:dyDescent="0.25">
      <c r="L16431" t="s">
        <v>37273</v>
      </c>
      <c r="M16431" t="s">
        <v>20242</v>
      </c>
      <c r="N16431" t="s">
        <v>53693</v>
      </c>
      <c r="O16431" s="76" t="s">
        <v>4356</v>
      </c>
      <c r="P16431" s="82">
        <v>4671</v>
      </c>
      <c r="Q16431" s="82" t="s">
        <v>102903</v>
      </c>
      <c r="R16431"/>
    </row>
    <row r="16432" spans="12:18" x14ac:dyDescent="0.25">
      <c r="L16432" t="s">
        <v>37273</v>
      </c>
      <c r="M16432" t="s">
        <v>13194</v>
      </c>
      <c r="N16432" t="s">
        <v>53694</v>
      </c>
      <c r="O16432" s="76" t="s">
        <v>4356</v>
      </c>
      <c r="P16432" s="82">
        <v>9015</v>
      </c>
      <c r="Q16432" s="82" t="s">
        <v>102933</v>
      </c>
      <c r="R16432"/>
    </row>
    <row r="16433" spans="12:18" x14ac:dyDescent="0.25">
      <c r="L16433" t="s">
        <v>37273</v>
      </c>
      <c r="M16433" t="s">
        <v>9768</v>
      </c>
      <c r="N16433" t="s">
        <v>53695</v>
      </c>
      <c r="O16433" s="76" t="s">
        <v>4356</v>
      </c>
      <c r="P16433" s="82">
        <v>6556</v>
      </c>
      <c r="Q16433" s="82" t="s">
        <v>102913</v>
      </c>
      <c r="R16433"/>
    </row>
    <row r="16434" spans="12:18" x14ac:dyDescent="0.25">
      <c r="L16434" t="s">
        <v>37273</v>
      </c>
      <c r="M16434" t="s">
        <v>20250</v>
      </c>
      <c r="N16434" t="s">
        <v>53696</v>
      </c>
      <c r="O16434" s="76" t="s">
        <v>4356</v>
      </c>
      <c r="P16434" s="82">
        <v>2046</v>
      </c>
      <c r="Q16434" s="82" t="s">
        <v>102935</v>
      </c>
      <c r="R16434"/>
    </row>
    <row r="16435" spans="12:18" x14ac:dyDescent="0.25">
      <c r="L16435" t="s">
        <v>37273</v>
      </c>
      <c r="M16435" t="s">
        <v>12411</v>
      </c>
      <c r="N16435" t="s">
        <v>53697</v>
      </c>
      <c r="O16435" s="76" t="s">
        <v>4374</v>
      </c>
      <c r="P16435" s="82">
        <v>24219</v>
      </c>
      <c r="Q16435" s="82" t="s">
        <v>72645</v>
      </c>
      <c r="R16435"/>
    </row>
    <row r="16436" spans="12:18" x14ac:dyDescent="0.25">
      <c r="L16436" t="s">
        <v>37273</v>
      </c>
      <c r="M16436" t="s">
        <v>8845</v>
      </c>
      <c r="N16436" t="s">
        <v>53698</v>
      </c>
      <c r="O16436" s="76" t="s">
        <v>4356</v>
      </c>
      <c r="P16436" s="82">
        <v>3959</v>
      </c>
      <c r="Q16436" s="82" t="s">
        <v>102936</v>
      </c>
      <c r="R16436"/>
    </row>
    <row r="16437" spans="12:18" x14ac:dyDescent="0.25">
      <c r="L16437" t="s">
        <v>37273</v>
      </c>
      <c r="M16437" t="s">
        <v>20251</v>
      </c>
      <c r="N16437" t="s">
        <v>53699</v>
      </c>
      <c r="O16437" s="76" t="s">
        <v>4356</v>
      </c>
      <c r="P16437" s="82">
        <v>6030</v>
      </c>
      <c r="Q16437" s="82" t="s">
        <v>102937</v>
      </c>
      <c r="R16437"/>
    </row>
    <row r="16438" spans="12:18" x14ac:dyDescent="0.25">
      <c r="L16438" t="s">
        <v>37273</v>
      </c>
      <c r="M16438" t="s">
        <v>9747</v>
      </c>
      <c r="N16438" t="s">
        <v>53700</v>
      </c>
      <c r="O16438" s="76" t="s">
        <v>4356</v>
      </c>
      <c r="P16438" s="82">
        <v>4929</v>
      </c>
      <c r="Q16438" s="82" t="s">
        <v>102796</v>
      </c>
      <c r="R16438"/>
    </row>
    <row r="16439" spans="12:18" x14ac:dyDescent="0.25">
      <c r="L16439" t="s">
        <v>37273</v>
      </c>
      <c r="M16439" t="s">
        <v>12412</v>
      </c>
      <c r="N16439" t="s">
        <v>53701</v>
      </c>
      <c r="O16439" s="76" t="s">
        <v>4356</v>
      </c>
      <c r="P16439" s="82">
        <v>669</v>
      </c>
      <c r="Q16439" s="82" t="s">
        <v>102938</v>
      </c>
      <c r="R16439"/>
    </row>
    <row r="16440" spans="12:18" x14ac:dyDescent="0.25">
      <c r="L16440" t="s">
        <v>37273</v>
      </c>
      <c r="M16440" t="s">
        <v>9776</v>
      </c>
      <c r="N16440" t="s">
        <v>53702</v>
      </c>
      <c r="O16440" s="76" t="s">
        <v>4356</v>
      </c>
      <c r="P16440" s="82">
        <v>1638</v>
      </c>
      <c r="Q16440" s="82" t="s">
        <v>102939</v>
      </c>
      <c r="R16440"/>
    </row>
    <row r="16441" spans="12:18" x14ac:dyDescent="0.25">
      <c r="L16441" t="s">
        <v>2126</v>
      </c>
      <c r="M16441" t="s">
        <v>20253</v>
      </c>
      <c r="N16441" t="s">
        <v>53703</v>
      </c>
      <c r="O16441" s="76" t="s">
        <v>4366</v>
      </c>
      <c r="P16441" s="82">
        <v>220</v>
      </c>
      <c r="Q16441" s="82" t="s">
        <v>82355</v>
      </c>
      <c r="R16441"/>
    </row>
    <row r="16442" spans="12:18" x14ac:dyDescent="0.25">
      <c r="L16442" t="s">
        <v>2126</v>
      </c>
      <c r="M16442" t="s">
        <v>21852</v>
      </c>
      <c r="N16442" t="s">
        <v>53704</v>
      </c>
      <c r="O16442" s="76" t="s">
        <v>4366</v>
      </c>
      <c r="P16442" s="82">
        <v>398</v>
      </c>
      <c r="Q16442" s="82" t="s">
        <v>82356</v>
      </c>
      <c r="R16442"/>
    </row>
    <row r="16443" spans="12:18" x14ac:dyDescent="0.25">
      <c r="L16443" t="s">
        <v>2126</v>
      </c>
      <c r="M16443" t="s">
        <v>12413</v>
      </c>
      <c r="N16443" t="s">
        <v>53705</v>
      </c>
      <c r="O16443" s="76" t="s">
        <v>4374</v>
      </c>
      <c r="P16443" s="82">
        <v>12977</v>
      </c>
      <c r="Q16443" s="82" t="s">
        <v>82357</v>
      </c>
      <c r="R16443"/>
    </row>
    <row r="16444" spans="12:18" x14ac:dyDescent="0.25">
      <c r="L16444" t="s">
        <v>2126</v>
      </c>
      <c r="M16444" t="s">
        <v>9778</v>
      </c>
      <c r="N16444" t="s">
        <v>53706</v>
      </c>
      <c r="O16444" s="76" t="s">
        <v>4366</v>
      </c>
      <c r="P16444" s="82">
        <v>246</v>
      </c>
      <c r="Q16444" s="82" t="s">
        <v>82358</v>
      </c>
      <c r="R16444"/>
    </row>
    <row r="16445" spans="12:18" x14ac:dyDescent="0.25">
      <c r="L16445" t="s">
        <v>2126</v>
      </c>
      <c r="M16445" t="s">
        <v>19908</v>
      </c>
      <c r="N16445" t="s">
        <v>53707</v>
      </c>
      <c r="O16445" s="76" t="s">
        <v>4356</v>
      </c>
      <c r="P16445" s="82">
        <v>1117</v>
      </c>
      <c r="Q16445" s="82" t="s">
        <v>82359</v>
      </c>
      <c r="R16445"/>
    </row>
    <row r="16446" spans="12:18" x14ac:dyDescent="0.25">
      <c r="L16446" t="s">
        <v>2126</v>
      </c>
      <c r="M16446" t="s">
        <v>35458</v>
      </c>
      <c r="N16446" t="s">
        <v>53708</v>
      </c>
      <c r="O16446" s="76" t="s">
        <v>4356</v>
      </c>
      <c r="P16446" s="82">
        <v>1890</v>
      </c>
      <c r="Q16446" s="82" t="s">
        <v>82360</v>
      </c>
      <c r="R16446"/>
    </row>
    <row r="16447" spans="12:18" x14ac:dyDescent="0.25">
      <c r="L16447" t="s">
        <v>2126</v>
      </c>
      <c r="M16447" t="s">
        <v>9779</v>
      </c>
      <c r="N16447" t="s">
        <v>53709</v>
      </c>
      <c r="O16447" s="76" t="s">
        <v>4356</v>
      </c>
      <c r="P16447" s="82">
        <v>1145</v>
      </c>
      <c r="Q16447" s="82" t="s">
        <v>82361</v>
      </c>
      <c r="R16447"/>
    </row>
    <row r="16448" spans="12:18" x14ac:dyDescent="0.25">
      <c r="L16448" t="s">
        <v>2126</v>
      </c>
      <c r="M16448" t="s">
        <v>21853</v>
      </c>
      <c r="N16448" t="s">
        <v>53710</v>
      </c>
      <c r="O16448" s="76" t="s">
        <v>4356</v>
      </c>
      <c r="P16448" s="82">
        <v>1164</v>
      </c>
      <c r="Q16448" s="82" t="s">
        <v>82362</v>
      </c>
      <c r="R16448"/>
    </row>
    <row r="16449" spans="12:18" x14ac:dyDescent="0.25">
      <c r="L16449" t="s">
        <v>2126</v>
      </c>
      <c r="M16449" t="s">
        <v>20254</v>
      </c>
      <c r="N16449" t="s">
        <v>53711</v>
      </c>
      <c r="O16449" s="76" t="s">
        <v>4356</v>
      </c>
      <c r="P16449" s="82">
        <v>211</v>
      </c>
      <c r="Q16449" s="82" t="s">
        <v>82363</v>
      </c>
      <c r="R16449"/>
    </row>
    <row r="16450" spans="12:18" x14ac:dyDescent="0.25">
      <c r="L16450" t="s">
        <v>2126</v>
      </c>
      <c r="M16450" t="s">
        <v>21854</v>
      </c>
      <c r="N16450" t="s">
        <v>53712</v>
      </c>
      <c r="O16450" s="76" t="s">
        <v>4366</v>
      </c>
      <c r="P16450" s="82">
        <v>190</v>
      </c>
      <c r="Q16450" s="82" t="s">
        <v>82364</v>
      </c>
      <c r="R16450"/>
    </row>
    <row r="16451" spans="12:18" x14ac:dyDescent="0.25">
      <c r="L16451" t="s">
        <v>2126</v>
      </c>
      <c r="M16451" t="s">
        <v>20255</v>
      </c>
      <c r="N16451" t="s">
        <v>53713</v>
      </c>
      <c r="O16451" s="76" t="s">
        <v>4356</v>
      </c>
      <c r="P16451" s="82">
        <v>232</v>
      </c>
      <c r="Q16451" s="82" t="s">
        <v>82365</v>
      </c>
      <c r="R16451"/>
    </row>
    <row r="16452" spans="12:18" x14ac:dyDescent="0.25">
      <c r="L16452" t="s">
        <v>2126</v>
      </c>
      <c r="M16452" t="s">
        <v>35459</v>
      </c>
      <c r="N16452" t="s">
        <v>53714</v>
      </c>
      <c r="O16452" s="76" t="s">
        <v>4356</v>
      </c>
      <c r="P16452" s="82">
        <v>506</v>
      </c>
      <c r="Q16452" s="82" t="s">
        <v>82366</v>
      </c>
      <c r="R16452"/>
    </row>
    <row r="16453" spans="12:18" x14ac:dyDescent="0.25">
      <c r="L16453" t="s">
        <v>2126</v>
      </c>
      <c r="M16453" t="s">
        <v>20256</v>
      </c>
      <c r="N16453" t="s">
        <v>53715</v>
      </c>
      <c r="O16453" s="76" t="s">
        <v>4356</v>
      </c>
      <c r="P16453" s="82">
        <v>688</v>
      </c>
      <c r="Q16453" s="82" t="s">
        <v>82367</v>
      </c>
      <c r="R16453"/>
    </row>
    <row r="16454" spans="12:18" x14ac:dyDescent="0.25">
      <c r="L16454" t="s">
        <v>2126</v>
      </c>
      <c r="M16454" t="s">
        <v>9780</v>
      </c>
      <c r="N16454" t="s">
        <v>53716</v>
      </c>
      <c r="O16454" s="76" t="s">
        <v>4356</v>
      </c>
      <c r="P16454" s="82">
        <v>961</v>
      </c>
      <c r="Q16454" s="82" t="s">
        <v>82368</v>
      </c>
      <c r="R16454"/>
    </row>
    <row r="16455" spans="12:18" x14ac:dyDescent="0.25">
      <c r="L16455" t="s">
        <v>2126</v>
      </c>
      <c r="M16455" t="s">
        <v>9781</v>
      </c>
      <c r="N16455" t="s">
        <v>53717</v>
      </c>
      <c r="O16455" s="76" t="s">
        <v>4366</v>
      </c>
      <c r="P16455" s="82">
        <v>360</v>
      </c>
      <c r="Q16455" s="82" t="s">
        <v>82369</v>
      </c>
      <c r="R16455"/>
    </row>
    <row r="16456" spans="12:18" x14ac:dyDescent="0.25">
      <c r="L16456" t="s">
        <v>2126</v>
      </c>
      <c r="M16456" t="s">
        <v>12414</v>
      </c>
      <c r="N16456" t="s">
        <v>53718</v>
      </c>
      <c r="O16456" s="76" t="s">
        <v>4356</v>
      </c>
      <c r="P16456" s="82">
        <v>987</v>
      </c>
      <c r="Q16456" s="82" t="s">
        <v>82370</v>
      </c>
      <c r="R16456"/>
    </row>
    <row r="16457" spans="12:18" x14ac:dyDescent="0.25">
      <c r="L16457" t="s">
        <v>2126</v>
      </c>
      <c r="M16457" t="s">
        <v>12416</v>
      </c>
      <c r="N16457" t="s">
        <v>53719</v>
      </c>
      <c r="O16457" s="76" t="s">
        <v>4356</v>
      </c>
      <c r="P16457" s="82">
        <v>690</v>
      </c>
      <c r="Q16457" s="82" t="s">
        <v>82371</v>
      </c>
      <c r="R16457"/>
    </row>
    <row r="16458" spans="12:18" x14ac:dyDescent="0.25">
      <c r="L16458" t="s">
        <v>2126</v>
      </c>
      <c r="M16458" t="s">
        <v>20257</v>
      </c>
      <c r="N16458" t="s">
        <v>53720</v>
      </c>
      <c r="O16458" s="76" t="s">
        <v>4356</v>
      </c>
      <c r="P16458" s="82">
        <v>324</v>
      </c>
      <c r="Q16458" s="82" t="s">
        <v>82373</v>
      </c>
      <c r="R16458"/>
    </row>
    <row r="16459" spans="12:18" x14ac:dyDescent="0.25">
      <c r="L16459" t="s">
        <v>2126</v>
      </c>
      <c r="M16459" t="s">
        <v>20258</v>
      </c>
      <c r="N16459" t="s">
        <v>53721</v>
      </c>
      <c r="O16459" s="76" t="s">
        <v>4356</v>
      </c>
      <c r="P16459" s="82">
        <v>458</v>
      </c>
      <c r="Q16459" s="82" t="s">
        <v>82374</v>
      </c>
      <c r="R16459"/>
    </row>
    <row r="16460" spans="12:18" x14ac:dyDescent="0.25">
      <c r="L16460" t="s">
        <v>2126</v>
      </c>
      <c r="M16460" t="s">
        <v>21855</v>
      </c>
      <c r="N16460" t="s">
        <v>53722</v>
      </c>
      <c r="O16460" s="76" t="s">
        <v>4366</v>
      </c>
      <c r="P16460" s="82">
        <v>116</v>
      </c>
      <c r="Q16460" s="82" t="s">
        <v>82375</v>
      </c>
      <c r="R16460"/>
    </row>
    <row r="16461" spans="12:18" x14ac:dyDescent="0.25">
      <c r="L16461" t="s">
        <v>2126</v>
      </c>
      <c r="M16461" t="s">
        <v>9782</v>
      </c>
      <c r="N16461" t="s">
        <v>53723</v>
      </c>
      <c r="O16461" s="76" t="s">
        <v>4374</v>
      </c>
      <c r="P16461" s="82">
        <v>2073</v>
      </c>
      <c r="Q16461" s="82" t="s">
        <v>72645</v>
      </c>
      <c r="R16461"/>
    </row>
    <row r="16462" spans="12:18" x14ac:dyDescent="0.25">
      <c r="L16462" t="s">
        <v>2126</v>
      </c>
      <c r="M16462" t="s">
        <v>35461</v>
      </c>
      <c r="N16462" t="s">
        <v>53724</v>
      </c>
      <c r="O16462" s="76" t="s">
        <v>4356</v>
      </c>
      <c r="P16462" s="82">
        <v>1538</v>
      </c>
      <c r="Q16462" s="82" t="s">
        <v>82376</v>
      </c>
      <c r="R16462"/>
    </row>
    <row r="16463" spans="12:18" x14ac:dyDescent="0.25">
      <c r="L16463" t="s">
        <v>2126</v>
      </c>
      <c r="M16463" t="s">
        <v>35462</v>
      </c>
      <c r="N16463" t="s">
        <v>53725</v>
      </c>
      <c r="O16463" s="76" t="s">
        <v>4356</v>
      </c>
      <c r="P16463" s="82">
        <v>946</v>
      </c>
      <c r="Q16463" s="82" t="s">
        <v>82377</v>
      </c>
      <c r="R16463"/>
    </row>
    <row r="16464" spans="12:18" x14ac:dyDescent="0.25">
      <c r="L16464" t="s">
        <v>2126</v>
      </c>
      <c r="M16464" t="s">
        <v>20259</v>
      </c>
      <c r="N16464" t="s">
        <v>53726</v>
      </c>
      <c r="O16464" s="76" t="s">
        <v>4356</v>
      </c>
      <c r="P16464" s="82">
        <v>405</v>
      </c>
      <c r="Q16464" s="82" t="s">
        <v>82378</v>
      </c>
      <c r="R16464"/>
    </row>
    <row r="16465" spans="12:18" x14ac:dyDescent="0.25">
      <c r="L16465" t="s">
        <v>2126</v>
      </c>
      <c r="M16465" t="s">
        <v>12418</v>
      </c>
      <c r="N16465" t="s">
        <v>53727</v>
      </c>
      <c r="O16465" s="76" t="s">
        <v>4374</v>
      </c>
      <c r="P16465" s="82">
        <v>7298</v>
      </c>
      <c r="Q16465" s="82" t="s">
        <v>72645</v>
      </c>
      <c r="R16465"/>
    </row>
    <row r="16466" spans="12:18" x14ac:dyDescent="0.25">
      <c r="L16466" t="s">
        <v>2126</v>
      </c>
      <c r="M16466" t="s">
        <v>35463</v>
      </c>
      <c r="N16466" t="s">
        <v>53728</v>
      </c>
      <c r="O16466" s="76" t="s">
        <v>4356</v>
      </c>
      <c r="P16466" s="82">
        <v>1815</v>
      </c>
      <c r="Q16466" s="82" t="s">
        <v>82379</v>
      </c>
      <c r="R16466"/>
    </row>
    <row r="16467" spans="12:18" x14ac:dyDescent="0.25">
      <c r="L16467" t="s">
        <v>2126</v>
      </c>
      <c r="M16467" t="s">
        <v>12420</v>
      </c>
      <c r="N16467" t="s">
        <v>53729</v>
      </c>
      <c r="O16467" s="76" t="s">
        <v>4356</v>
      </c>
      <c r="P16467" s="82">
        <v>2008</v>
      </c>
      <c r="Q16467" s="82" t="s">
        <v>82380</v>
      </c>
      <c r="R16467"/>
    </row>
    <row r="16468" spans="12:18" x14ac:dyDescent="0.25">
      <c r="L16468" t="s">
        <v>2126</v>
      </c>
      <c r="M16468" t="s">
        <v>8856</v>
      </c>
      <c r="N16468" t="s">
        <v>53730</v>
      </c>
      <c r="O16468" s="76" t="s">
        <v>4356</v>
      </c>
      <c r="P16468" s="82">
        <v>1620</v>
      </c>
      <c r="Q16468" s="82" t="s">
        <v>82381</v>
      </c>
      <c r="R16468"/>
    </row>
    <row r="16469" spans="12:18" x14ac:dyDescent="0.25">
      <c r="L16469" t="s">
        <v>2126</v>
      </c>
      <c r="M16469" t="s">
        <v>21856</v>
      </c>
      <c r="N16469" t="s">
        <v>53731</v>
      </c>
      <c r="O16469" s="76" t="s">
        <v>4356</v>
      </c>
      <c r="P16469" s="82">
        <v>380</v>
      </c>
      <c r="Q16469" s="82" t="s">
        <v>82383</v>
      </c>
      <c r="R16469"/>
    </row>
    <row r="16470" spans="12:18" x14ac:dyDescent="0.25">
      <c r="L16470" t="s">
        <v>2126</v>
      </c>
      <c r="M16470" t="s">
        <v>21857</v>
      </c>
      <c r="N16470" t="s">
        <v>53732</v>
      </c>
      <c r="O16470" s="76" t="s">
        <v>4374</v>
      </c>
      <c r="P16470" s="82">
        <v>2128</v>
      </c>
      <c r="Q16470" s="82" t="s">
        <v>72645</v>
      </c>
      <c r="R16470"/>
    </row>
    <row r="16471" spans="12:18" x14ac:dyDescent="0.25">
      <c r="L16471" t="s">
        <v>2126</v>
      </c>
      <c r="M16471" t="s">
        <v>20260</v>
      </c>
      <c r="N16471" t="s">
        <v>53733</v>
      </c>
      <c r="O16471" s="76" t="s">
        <v>4356</v>
      </c>
      <c r="P16471" s="82">
        <v>1140</v>
      </c>
      <c r="Q16471" s="82" t="s">
        <v>82384</v>
      </c>
      <c r="R16471"/>
    </row>
    <row r="16472" spans="12:18" x14ac:dyDescent="0.25">
      <c r="L16472" t="s">
        <v>2126</v>
      </c>
      <c r="M16472" t="s">
        <v>9783</v>
      </c>
      <c r="N16472" t="s">
        <v>53734</v>
      </c>
      <c r="O16472" s="76" t="s">
        <v>4356</v>
      </c>
      <c r="P16472" s="82">
        <v>815</v>
      </c>
      <c r="Q16472" s="82" t="s">
        <v>82385</v>
      </c>
      <c r="R16472"/>
    </row>
    <row r="16473" spans="12:18" x14ac:dyDescent="0.25">
      <c r="L16473" t="s">
        <v>2126</v>
      </c>
      <c r="M16473" t="s">
        <v>20261</v>
      </c>
      <c r="N16473" t="s">
        <v>53735</v>
      </c>
      <c r="O16473" s="76" t="s">
        <v>4356</v>
      </c>
      <c r="P16473" s="82">
        <v>497</v>
      </c>
      <c r="Q16473" s="82" t="s">
        <v>82386</v>
      </c>
      <c r="R16473"/>
    </row>
    <row r="16474" spans="12:18" x14ac:dyDescent="0.25">
      <c r="L16474" t="s">
        <v>2126</v>
      </c>
      <c r="M16474" t="s">
        <v>20262</v>
      </c>
      <c r="N16474" t="s">
        <v>53736</v>
      </c>
      <c r="O16474" s="76" t="s">
        <v>4374</v>
      </c>
      <c r="P16474" s="82">
        <v>412</v>
      </c>
      <c r="Q16474" s="82" t="s">
        <v>82387</v>
      </c>
      <c r="R16474"/>
    </row>
    <row r="16475" spans="12:18" x14ac:dyDescent="0.25">
      <c r="L16475" t="s">
        <v>2126</v>
      </c>
      <c r="M16475" t="s">
        <v>9784</v>
      </c>
      <c r="N16475" t="s">
        <v>53737</v>
      </c>
      <c r="O16475" s="76" t="s">
        <v>4356</v>
      </c>
      <c r="P16475" s="82">
        <v>713</v>
      </c>
      <c r="Q16475" s="82" t="s">
        <v>82388</v>
      </c>
      <c r="R16475"/>
    </row>
    <row r="16476" spans="12:18" x14ac:dyDescent="0.25">
      <c r="L16476" t="s">
        <v>2126</v>
      </c>
      <c r="M16476" t="s">
        <v>21858</v>
      </c>
      <c r="N16476" t="s">
        <v>53738</v>
      </c>
      <c r="O16476" s="76" t="s">
        <v>4356</v>
      </c>
      <c r="P16476" s="82">
        <v>1952</v>
      </c>
      <c r="Q16476" s="82" t="s">
        <v>82389</v>
      </c>
      <c r="R16476"/>
    </row>
    <row r="16477" spans="12:18" x14ac:dyDescent="0.25">
      <c r="L16477" t="s">
        <v>2126</v>
      </c>
      <c r="M16477" t="s">
        <v>12423</v>
      </c>
      <c r="N16477" t="s">
        <v>53739</v>
      </c>
      <c r="O16477" s="76" t="s">
        <v>4366</v>
      </c>
      <c r="P16477" s="82">
        <v>112</v>
      </c>
      <c r="Q16477" s="82" t="s">
        <v>82390</v>
      </c>
      <c r="R16477"/>
    </row>
    <row r="16478" spans="12:18" x14ac:dyDescent="0.25">
      <c r="L16478" t="s">
        <v>2126</v>
      </c>
      <c r="M16478" t="s">
        <v>9786</v>
      </c>
      <c r="N16478" t="s">
        <v>53740</v>
      </c>
      <c r="O16478" s="76" t="s">
        <v>4356</v>
      </c>
      <c r="P16478" s="82">
        <v>958</v>
      </c>
      <c r="Q16478" s="82" t="s">
        <v>82392</v>
      </c>
      <c r="R16478"/>
    </row>
    <row r="16479" spans="12:18" x14ac:dyDescent="0.25">
      <c r="L16479" t="s">
        <v>2126</v>
      </c>
      <c r="M16479" t="s">
        <v>12425</v>
      </c>
      <c r="N16479" t="s">
        <v>53741</v>
      </c>
      <c r="O16479" s="76" t="s">
        <v>4356</v>
      </c>
      <c r="P16479" s="82">
        <v>159</v>
      </c>
      <c r="Q16479" s="82" t="s">
        <v>82393</v>
      </c>
      <c r="R16479"/>
    </row>
    <row r="16480" spans="12:18" x14ac:dyDescent="0.25">
      <c r="L16480" t="s">
        <v>2126</v>
      </c>
      <c r="M16480" t="s">
        <v>9787</v>
      </c>
      <c r="N16480" t="s">
        <v>53742</v>
      </c>
      <c r="O16480" s="76" t="s">
        <v>4356</v>
      </c>
      <c r="P16480" s="82">
        <v>319</v>
      </c>
      <c r="Q16480" s="82" t="s">
        <v>82394</v>
      </c>
      <c r="R16480"/>
    </row>
    <row r="16481" spans="12:18" x14ac:dyDescent="0.25">
      <c r="L16481" t="s">
        <v>2126</v>
      </c>
      <c r="M16481" t="s">
        <v>35465</v>
      </c>
      <c r="N16481" t="s">
        <v>53743</v>
      </c>
      <c r="O16481" s="76" t="s">
        <v>4356</v>
      </c>
      <c r="P16481" s="82">
        <v>982</v>
      </c>
      <c r="Q16481" s="82" t="s">
        <v>82395</v>
      </c>
      <c r="R16481"/>
    </row>
    <row r="16482" spans="12:18" x14ac:dyDescent="0.25">
      <c r="L16482" t="s">
        <v>2126</v>
      </c>
      <c r="M16482" t="s">
        <v>9788</v>
      </c>
      <c r="N16482" t="s">
        <v>53744</v>
      </c>
      <c r="O16482" s="76" t="s">
        <v>4356</v>
      </c>
      <c r="P16482" s="82">
        <v>428</v>
      </c>
      <c r="Q16482" s="82" t="s">
        <v>82396</v>
      </c>
      <c r="R16482"/>
    </row>
    <row r="16483" spans="12:18" x14ac:dyDescent="0.25">
      <c r="L16483" t="s">
        <v>2126</v>
      </c>
      <c r="M16483" t="s">
        <v>12427</v>
      </c>
      <c r="N16483" t="s">
        <v>53745</v>
      </c>
      <c r="O16483" s="76" t="s">
        <v>4356</v>
      </c>
      <c r="P16483" s="82">
        <v>1221</v>
      </c>
      <c r="Q16483" s="82" t="s">
        <v>82397</v>
      </c>
      <c r="R16483"/>
    </row>
    <row r="16484" spans="12:18" x14ac:dyDescent="0.25">
      <c r="L16484" t="s">
        <v>2126</v>
      </c>
      <c r="M16484" t="s">
        <v>21859</v>
      </c>
      <c r="N16484" t="s">
        <v>53746</v>
      </c>
      <c r="O16484" s="76" t="s">
        <v>4356</v>
      </c>
      <c r="P16484" s="82">
        <v>1355</v>
      </c>
      <c r="Q16484" s="82" t="s">
        <v>82398</v>
      </c>
      <c r="R16484"/>
    </row>
    <row r="16485" spans="12:18" x14ac:dyDescent="0.25">
      <c r="L16485" t="s">
        <v>2126</v>
      </c>
      <c r="M16485" t="s">
        <v>12429</v>
      </c>
      <c r="N16485" t="s">
        <v>53747</v>
      </c>
      <c r="O16485" s="76" t="s">
        <v>4356</v>
      </c>
      <c r="P16485" s="82">
        <v>1746</v>
      </c>
      <c r="Q16485" s="82" t="s">
        <v>82399</v>
      </c>
      <c r="R16485"/>
    </row>
    <row r="16486" spans="12:18" x14ac:dyDescent="0.25">
      <c r="L16486" t="s">
        <v>2126</v>
      </c>
      <c r="M16486" t="s">
        <v>35466</v>
      </c>
      <c r="N16486" t="s">
        <v>53748</v>
      </c>
      <c r="O16486" s="76" t="s">
        <v>4366</v>
      </c>
      <c r="P16486" s="82">
        <v>90</v>
      </c>
      <c r="Q16486" s="82" t="s">
        <v>82400</v>
      </c>
      <c r="R16486"/>
    </row>
    <row r="16487" spans="12:18" x14ac:dyDescent="0.25">
      <c r="L16487" t="s">
        <v>2126</v>
      </c>
      <c r="M16487" t="s">
        <v>9789</v>
      </c>
      <c r="N16487" t="s">
        <v>53749</v>
      </c>
      <c r="O16487" s="76" t="s">
        <v>4356</v>
      </c>
      <c r="P16487" s="82">
        <v>5209</v>
      </c>
      <c r="Q16487" s="82" t="s">
        <v>82401</v>
      </c>
      <c r="R16487"/>
    </row>
    <row r="16488" spans="12:18" x14ac:dyDescent="0.25">
      <c r="L16488" t="s">
        <v>2126</v>
      </c>
      <c r="M16488" t="s">
        <v>12431</v>
      </c>
      <c r="N16488" t="s">
        <v>53750</v>
      </c>
      <c r="O16488" s="76" t="s">
        <v>4356</v>
      </c>
      <c r="P16488" s="82">
        <v>544</v>
      </c>
      <c r="Q16488" s="82" t="s">
        <v>82402</v>
      </c>
      <c r="R16488"/>
    </row>
    <row r="16489" spans="12:18" x14ac:dyDescent="0.25">
      <c r="L16489" t="s">
        <v>2126</v>
      </c>
      <c r="M16489" t="s">
        <v>21860</v>
      </c>
      <c r="N16489" t="s">
        <v>53751</v>
      </c>
      <c r="O16489" s="76" t="s">
        <v>4356</v>
      </c>
      <c r="P16489" s="82">
        <v>554</v>
      </c>
      <c r="Q16489" s="82" t="s">
        <v>82403</v>
      </c>
      <c r="R16489"/>
    </row>
    <row r="16490" spans="12:18" x14ac:dyDescent="0.25">
      <c r="L16490" t="s">
        <v>2126</v>
      </c>
      <c r="M16490" t="s">
        <v>20263</v>
      </c>
      <c r="N16490" t="s">
        <v>53752</v>
      </c>
      <c r="O16490" s="76" t="s">
        <v>4366</v>
      </c>
      <c r="P16490" s="82">
        <v>329</v>
      </c>
      <c r="Q16490" s="82" t="s">
        <v>82404</v>
      </c>
      <c r="R16490"/>
    </row>
    <row r="16491" spans="12:18" x14ac:dyDescent="0.25">
      <c r="L16491" t="s">
        <v>2126</v>
      </c>
      <c r="M16491" t="s">
        <v>35467</v>
      </c>
      <c r="N16491" t="s">
        <v>53753</v>
      </c>
      <c r="O16491" s="76" t="s">
        <v>4366</v>
      </c>
      <c r="P16491" s="82">
        <v>171</v>
      </c>
      <c r="Q16491" s="82" t="s">
        <v>82405</v>
      </c>
      <c r="R16491"/>
    </row>
    <row r="16492" spans="12:18" x14ac:dyDescent="0.25">
      <c r="L16492" t="s">
        <v>2126</v>
      </c>
      <c r="M16492" t="s">
        <v>35468</v>
      </c>
      <c r="N16492" t="s">
        <v>53754</v>
      </c>
      <c r="O16492" s="76" t="s">
        <v>4366</v>
      </c>
      <c r="P16492" s="82">
        <v>191</v>
      </c>
      <c r="Q16492" s="82" t="s">
        <v>82406</v>
      </c>
      <c r="R16492"/>
    </row>
    <row r="16493" spans="12:18" x14ac:dyDescent="0.25">
      <c r="L16493" t="s">
        <v>2126</v>
      </c>
      <c r="M16493" t="s">
        <v>12433</v>
      </c>
      <c r="N16493" t="s">
        <v>53755</v>
      </c>
      <c r="O16493" s="76" t="s">
        <v>4374</v>
      </c>
      <c r="P16493" s="82">
        <v>2367</v>
      </c>
      <c r="Q16493" s="82" t="s">
        <v>82408</v>
      </c>
      <c r="R16493"/>
    </row>
    <row r="16494" spans="12:18" x14ac:dyDescent="0.25">
      <c r="L16494" t="s">
        <v>2126</v>
      </c>
      <c r="M16494" t="s">
        <v>20264</v>
      </c>
      <c r="N16494" t="s">
        <v>53756</v>
      </c>
      <c r="O16494" s="76" t="s">
        <v>4356</v>
      </c>
      <c r="P16494" s="82">
        <v>1459</v>
      </c>
      <c r="Q16494" s="82" t="s">
        <v>82409</v>
      </c>
      <c r="R16494"/>
    </row>
    <row r="16495" spans="12:18" x14ac:dyDescent="0.25">
      <c r="L16495" t="s">
        <v>2126</v>
      </c>
      <c r="M16495" t="s">
        <v>9790</v>
      </c>
      <c r="N16495" t="s">
        <v>53757</v>
      </c>
      <c r="O16495" s="76" t="s">
        <v>4356</v>
      </c>
      <c r="P16495" s="82">
        <v>942</v>
      </c>
      <c r="Q16495" s="82" t="s">
        <v>82410</v>
      </c>
      <c r="R16495"/>
    </row>
    <row r="16496" spans="12:18" x14ac:dyDescent="0.25">
      <c r="L16496" t="s">
        <v>2126</v>
      </c>
      <c r="M16496" t="s">
        <v>20265</v>
      </c>
      <c r="N16496" t="s">
        <v>53758</v>
      </c>
      <c r="O16496" s="76" t="s">
        <v>4356</v>
      </c>
      <c r="P16496" s="82">
        <v>451</v>
      </c>
      <c r="Q16496" s="82" t="s">
        <v>82411</v>
      </c>
      <c r="R16496"/>
    </row>
    <row r="16497" spans="12:18" x14ac:dyDescent="0.25">
      <c r="L16497" t="s">
        <v>2126</v>
      </c>
      <c r="M16497" t="s">
        <v>12435</v>
      </c>
      <c r="N16497" t="s">
        <v>53759</v>
      </c>
      <c r="O16497" s="76" t="s">
        <v>4366</v>
      </c>
      <c r="P16497" s="82">
        <v>273</v>
      </c>
      <c r="Q16497" s="82" t="s">
        <v>82412</v>
      </c>
      <c r="R16497"/>
    </row>
    <row r="16498" spans="12:18" x14ac:dyDescent="0.25">
      <c r="L16498" t="s">
        <v>2126</v>
      </c>
      <c r="M16498" t="s">
        <v>9791</v>
      </c>
      <c r="N16498" t="s">
        <v>53760</v>
      </c>
      <c r="O16498" s="76" t="s">
        <v>4356</v>
      </c>
      <c r="P16498" s="82">
        <v>683</v>
      </c>
      <c r="Q16498" s="82" t="s">
        <v>82413</v>
      </c>
      <c r="R16498"/>
    </row>
    <row r="16499" spans="12:18" x14ac:dyDescent="0.25">
      <c r="L16499" t="s">
        <v>2126</v>
      </c>
      <c r="M16499" t="s">
        <v>20266</v>
      </c>
      <c r="N16499" t="s">
        <v>53761</v>
      </c>
      <c r="O16499" s="76" t="s">
        <v>4374</v>
      </c>
      <c r="P16499" s="82">
        <v>3663</v>
      </c>
      <c r="Q16499" s="82" t="s">
        <v>72645</v>
      </c>
      <c r="R16499"/>
    </row>
    <row r="16500" spans="12:18" x14ac:dyDescent="0.25">
      <c r="L16500" t="s">
        <v>2126</v>
      </c>
      <c r="M16500" t="s">
        <v>21862</v>
      </c>
      <c r="N16500" t="s">
        <v>53762</v>
      </c>
      <c r="O16500" s="76" t="s">
        <v>4374</v>
      </c>
      <c r="P16500" s="82">
        <v>12576</v>
      </c>
      <c r="Q16500" s="82" t="s">
        <v>82414</v>
      </c>
      <c r="R16500"/>
    </row>
    <row r="16501" spans="12:18" x14ac:dyDescent="0.25">
      <c r="L16501" t="s">
        <v>2126</v>
      </c>
      <c r="M16501" t="s">
        <v>9792</v>
      </c>
      <c r="N16501" t="s">
        <v>53763</v>
      </c>
      <c r="O16501" s="76" t="s">
        <v>4356</v>
      </c>
      <c r="P16501" s="82">
        <v>942</v>
      </c>
      <c r="Q16501" s="82" t="s">
        <v>82415</v>
      </c>
      <c r="R16501"/>
    </row>
    <row r="16502" spans="12:18" x14ac:dyDescent="0.25">
      <c r="L16502" t="s">
        <v>2126</v>
      </c>
      <c r="M16502" t="s">
        <v>21863</v>
      </c>
      <c r="N16502" t="s">
        <v>53764</v>
      </c>
      <c r="O16502" s="76" t="s">
        <v>4366</v>
      </c>
      <c r="P16502" s="82">
        <v>55</v>
      </c>
      <c r="Q16502" s="82" t="s">
        <v>82416</v>
      </c>
      <c r="R16502"/>
    </row>
    <row r="16503" spans="12:18" x14ac:dyDescent="0.25">
      <c r="L16503" t="s">
        <v>2126</v>
      </c>
      <c r="M16503" t="s">
        <v>12437</v>
      </c>
      <c r="N16503" t="s">
        <v>53765</v>
      </c>
      <c r="O16503" s="76" t="s">
        <v>4356</v>
      </c>
      <c r="P16503" s="82">
        <v>1470</v>
      </c>
      <c r="Q16503" s="82" t="s">
        <v>82417</v>
      </c>
      <c r="R16503"/>
    </row>
    <row r="16504" spans="12:18" x14ac:dyDescent="0.25">
      <c r="L16504" t="s">
        <v>2126</v>
      </c>
      <c r="M16504" t="s">
        <v>20267</v>
      </c>
      <c r="N16504" t="s">
        <v>53766</v>
      </c>
      <c r="O16504" s="76" t="s">
        <v>4356</v>
      </c>
      <c r="P16504" s="82">
        <v>494</v>
      </c>
      <c r="Q16504" s="82" t="s">
        <v>82418</v>
      </c>
      <c r="R16504"/>
    </row>
    <row r="16505" spans="12:18" x14ac:dyDescent="0.25">
      <c r="L16505" t="s">
        <v>2126</v>
      </c>
      <c r="M16505" t="s">
        <v>12441</v>
      </c>
      <c r="N16505" t="s">
        <v>53767</v>
      </c>
      <c r="O16505" s="76" t="s">
        <v>4356</v>
      </c>
      <c r="P16505" s="82">
        <v>257</v>
      </c>
      <c r="Q16505" s="82" t="s">
        <v>82422</v>
      </c>
      <c r="R16505"/>
    </row>
    <row r="16506" spans="12:18" x14ac:dyDescent="0.25">
      <c r="L16506" t="s">
        <v>2126</v>
      </c>
      <c r="M16506" t="s">
        <v>9794</v>
      </c>
      <c r="N16506" t="s">
        <v>53768</v>
      </c>
      <c r="O16506" s="76" t="s">
        <v>4366</v>
      </c>
      <c r="P16506" s="82">
        <v>367</v>
      </c>
      <c r="Q16506" s="82" t="s">
        <v>82424</v>
      </c>
      <c r="R16506"/>
    </row>
    <row r="16507" spans="12:18" x14ac:dyDescent="0.25">
      <c r="L16507" t="s">
        <v>2126</v>
      </c>
      <c r="M16507" t="s">
        <v>20269</v>
      </c>
      <c r="N16507" t="s">
        <v>53769</v>
      </c>
      <c r="O16507" s="76" t="s">
        <v>4356</v>
      </c>
      <c r="P16507" s="82">
        <v>616</v>
      </c>
      <c r="Q16507" s="82" t="s">
        <v>82425</v>
      </c>
      <c r="R16507"/>
    </row>
    <row r="16508" spans="12:18" x14ac:dyDescent="0.25">
      <c r="L16508" t="s">
        <v>2126</v>
      </c>
      <c r="M16508" t="s">
        <v>35470</v>
      </c>
      <c r="N16508" t="s">
        <v>53770</v>
      </c>
      <c r="O16508" s="76" t="s">
        <v>4356</v>
      </c>
      <c r="P16508" s="82">
        <v>2187</v>
      </c>
      <c r="Q16508" s="82" t="s">
        <v>82426</v>
      </c>
      <c r="R16508"/>
    </row>
    <row r="16509" spans="12:18" x14ac:dyDescent="0.25">
      <c r="L16509" t="s">
        <v>2126</v>
      </c>
      <c r="M16509" t="s">
        <v>9795</v>
      </c>
      <c r="N16509" t="s">
        <v>53771</v>
      </c>
      <c r="O16509" s="76" t="s">
        <v>4374</v>
      </c>
      <c r="P16509" s="82">
        <v>8126</v>
      </c>
      <c r="Q16509" s="82" t="s">
        <v>72645</v>
      </c>
      <c r="R16509"/>
    </row>
    <row r="16510" spans="12:18" x14ac:dyDescent="0.25">
      <c r="L16510" t="s">
        <v>2126</v>
      </c>
      <c r="M16510" t="s">
        <v>12443</v>
      </c>
      <c r="N16510" t="s">
        <v>53772</v>
      </c>
      <c r="O16510" s="76" t="s">
        <v>4356</v>
      </c>
      <c r="P16510" s="82">
        <v>471</v>
      </c>
      <c r="Q16510" s="82" t="s">
        <v>82427</v>
      </c>
      <c r="R16510"/>
    </row>
    <row r="16511" spans="12:18" x14ac:dyDescent="0.25">
      <c r="L16511" t="s">
        <v>2126</v>
      </c>
      <c r="M16511" t="s">
        <v>35471</v>
      </c>
      <c r="N16511" t="s">
        <v>53773</v>
      </c>
      <c r="O16511" s="76" t="s">
        <v>4356</v>
      </c>
      <c r="P16511" s="82">
        <v>1889</v>
      </c>
      <c r="Q16511" s="82" t="s">
        <v>82428</v>
      </c>
      <c r="R16511"/>
    </row>
    <row r="16512" spans="12:18" x14ac:dyDescent="0.25">
      <c r="L16512" t="s">
        <v>2126</v>
      </c>
      <c r="M16512" t="s">
        <v>35472</v>
      </c>
      <c r="N16512" t="s">
        <v>53774</v>
      </c>
      <c r="O16512" s="76" t="s">
        <v>4366</v>
      </c>
      <c r="P16512" s="82">
        <v>276</v>
      </c>
      <c r="Q16512" s="82" t="s">
        <v>82429</v>
      </c>
      <c r="R16512"/>
    </row>
    <row r="16513" spans="12:18" x14ac:dyDescent="0.25">
      <c r="L16513" t="s">
        <v>2126</v>
      </c>
      <c r="M16513" t="s">
        <v>21865</v>
      </c>
      <c r="N16513" t="s">
        <v>53775</v>
      </c>
      <c r="O16513" s="76" t="s">
        <v>4356</v>
      </c>
      <c r="P16513" s="82">
        <v>3144</v>
      </c>
      <c r="Q16513" s="82" t="s">
        <v>82430</v>
      </c>
      <c r="R16513"/>
    </row>
    <row r="16514" spans="12:18" x14ac:dyDescent="0.25">
      <c r="L16514" t="s">
        <v>2126</v>
      </c>
      <c r="M16514" t="s">
        <v>20270</v>
      </c>
      <c r="N16514" t="s">
        <v>53776</v>
      </c>
      <c r="O16514" s="76" t="s">
        <v>4366</v>
      </c>
      <c r="P16514" s="82">
        <v>316</v>
      </c>
      <c r="Q16514" s="82" t="s">
        <v>82431</v>
      </c>
      <c r="R16514"/>
    </row>
    <row r="16515" spans="12:18" x14ac:dyDescent="0.25">
      <c r="L16515" t="s">
        <v>2126</v>
      </c>
      <c r="M16515" t="s">
        <v>12445</v>
      </c>
      <c r="N16515" t="s">
        <v>53777</v>
      </c>
      <c r="O16515" s="76" t="s">
        <v>4374</v>
      </c>
      <c r="P16515" s="82">
        <v>8667</v>
      </c>
      <c r="Q16515" s="82" t="s">
        <v>72645</v>
      </c>
      <c r="R16515"/>
    </row>
    <row r="16516" spans="12:18" x14ac:dyDescent="0.25">
      <c r="L16516" t="s">
        <v>2126</v>
      </c>
      <c r="M16516" t="s">
        <v>9796</v>
      </c>
      <c r="N16516" t="s">
        <v>53778</v>
      </c>
      <c r="O16516" s="76" t="s">
        <v>4366</v>
      </c>
      <c r="P16516" s="82">
        <v>320</v>
      </c>
      <c r="Q16516" s="82" t="s">
        <v>82432</v>
      </c>
      <c r="R16516"/>
    </row>
    <row r="16517" spans="12:18" x14ac:dyDescent="0.25">
      <c r="L16517" t="s">
        <v>2126</v>
      </c>
      <c r="M16517" t="s">
        <v>9797</v>
      </c>
      <c r="N16517" t="s">
        <v>53779</v>
      </c>
      <c r="O16517" s="76" t="s">
        <v>4356</v>
      </c>
      <c r="P16517" s="82">
        <v>1422</v>
      </c>
      <c r="Q16517" s="82" t="s">
        <v>82433</v>
      </c>
      <c r="R16517"/>
    </row>
    <row r="16518" spans="12:18" x14ac:dyDescent="0.25">
      <c r="L16518" t="s">
        <v>2126</v>
      </c>
      <c r="M16518" t="s">
        <v>35473</v>
      </c>
      <c r="N16518" t="s">
        <v>53780</v>
      </c>
      <c r="O16518" s="76" t="s">
        <v>4356</v>
      </c>
      <c r="P16518" s="82">
        <v>2662</v>
      </c>
      <c r="Q16518" s="82" t="s">
        <v>82434</v>
      </c>
      <c r="R16518"/>
    </row>
    <row r="16519" spans="12:18" x14ac:dyDescent="0.25">
      <c r="L16519" t="s">
        <v>2126</v>
      </c>
      <c r="M16519" t="s">
        <v>21866</v>
      </c>
      <c r="N16519" t="s">
        <v>53781</v>
      </c>
      <c r="O16519" s="76" t="s">
        <v>4366</v>
      </c>
      <c r="P16519" s="82">
        <v>226</v>
      </c>
      <c r="Q16519" s="82" t="s">
        <v>82435</v>
      </c>
      <c r="R16519"/>
    </row>
    <row r="16520" spans="12:18" x14ac:dyDescent="0.25">
      <c r="L16520" t="s">
        <v>2126</v>
      </c>
      <c r="M16520" t="s">
        <v>9798</v>
      </c>
      <c r="N16520" t="s">
        <v>53782</v>
      </c>
      <c r="O16520" s="76" t="s">
        <v>4356</v>
      </c>
      <c r="P16520" s="82">
        <v>1992</v>
      </c>
      <c r="Q16520" s="82" t="s">
        <v>82436</v>
      </c>
      <c r="R16520"/>
    </row>
    <row r="16521" spans="12:18" x14ac:dyDescent="0.25">
      <c r="L16521" t="s">
        <v>2126</v>
      </c>
      <c r="M16521" t="s">
        <v>21868</v>
      </c>
      <c r="N16521" t="s">
        <v>53783</v>
      </c>
      <c r="O16521" s="76" t="s">
        <v>4356</v>
      </c>
      <c r="P16521" s="82">
        <v>1196</v>
      </c>
      <c r="Q16521" s="82" t="s">
        <v>82438</v>
      </c>
      <c r="R16521"/>
    </row>
    <row r="16522" spans="12:18" x14ac:dyDescent="0.25">
      <c r="L16522" t="s">
        <v>2126</v>
      </c>
      <c r="M16522" t="s">
        <v>20271</v>
      </c>
      <c r="N16522" t="s">
        <v>53784</v>
      </c>
      <c r="O16522" s="76" t="s">
        <v>4356</v>
      </c>
      <c r="P16522" s="82">
        <v>3443</v>
      </c>
      <c r="Q16522" s="82" t="s">
        <v>82439</v>
      </c>
      <c r="R16522"/>
    </row>
    <row r="16523" spans="12:18" x14ac:dyDescent="0.25">
      <c r="L16523" t="s">
        <v>2126</v>
      </c>
      <c r="M16523" t="s">
        <v>20272</v>
      </c>
      <c r="N16523" t="s">
        <v>53785</v>
      </c>
      <c r="O16523" s="76" t="s">
        <v>4356</v>
      </c>
      <c r="P16523" s="82">
        <v>543</v>
      </c>
      <c r="Q16523" s="82" t="s">
        <v>82440</v>
      </c>
      <c r="R16523"/>
    </row>
    <row r="16524" spans="12:18" x14ac:dyDescent="0.25">
      <c r="L16524" t="s">
        <v>2126</v>
      </c>
      <c r="M16524" t="s">
        <v>20273</v>
      </c>
      <c r="N16524" t="s">
        <v>53786</v>
      </c>
      <c r="O16524" s="76" t="s">
        <v>4374</v>
      </c>
      <c r="P16524" s="82">
        <v>498</v>
      </c>
      <c r="Q16524" s="82" t="s">
        <v>72645</v>
      </c>
      <c r="R16524"/>
    </row>
    <row r="16525" spans="12:18" x14ac:dyDescent="0.25">
      <c r="L16525" t="s">
        <v>2126</v>
      </c>
      <c r="M16525" t="s">
        <v>12447</v>
      </c>
      <c r="N16525" t="s">
        <v>53787</v>
      </c>
      <c r="O16525" s="76" t="s">
        <v>4356</v>
      </c>
      <c r="P16525" s="82">
        <v>276</v>
      </c>
      <c r="Q16525" s="82" t="s">
        <v>82441</v>
      </c>
      <c r="R16525"/>
    </row>
    <row r="16526" spans="12:18" x14ac:dyDescent="0.25">
      <c r="L16526" t="s">
        <v>2126</v>
      </c>
      <c r="M16526" t="s">
        <v>21869</v>
      </c>
      <c r="N16526" t="s">
        <v>53788</v>
      </c>
      <c r="O16526" s="76" t="s">
        <v>4356</v>
      </c>
      <c r="P16526" s="82">
        <v>365</v>
      </c>
      <c r="Q16526" s="82" t="s">
        <v>82442</v>
      </c>
      <c r="R16526"/>
    </row>
    <row r="16527" spans="12:18" x14ac:dyDescent="0.25">
      <c r="L16527" t="s">
        <v>2126</v>
      </c>
      <c r="M16527" t="s">
        <v>21870</v>
      </c>
      <c r="N16527" t="s">
        <v>53789</v>
      </c>
      <c r="O16527" s="76" t="s">
        <v>4356</v>
      </c>
      <c r="P16527" s="82">
        <v>1544</v>
      </c>
      <c r="Q16527" s="82" t="s">
        <v>82443</v>
      </c>
      <c r="R16527"/>
    </row>
    <row r="16528" spans="12:18" x14ac:dyDescent="0.25">
      <c r="L16528" t="s">
        <v>2126</v>
      </c>
      <c r="M16528" t="s">
        <v>35474</v>
      </c>
      <c r="N16528" t="s">
        <v>53790</v>
      </c>
      <c r="O16528" s="76" t="s">
        <v>4374</v>
      </c>
      <c r="P16528" s="82">
        <v>2792</v>
      </c>
      <c r="Q16528" s="82" t="s">
        <v>82444</v>
      </c>
      <c r="R16528"/>
    </row>
    <row r="16529" spans="12:18" x14ac:dyDescent="0.25">
      <c r="L16529" t="s">
        <v>2126</v>
      </c>
      <c r="M16529" t="s">
        <v>20274</v>
      </c>
      <c r="N16529" t="s">
        <v>53791</v>
      </c>
      <c r="O16529" s="76" t="s">
        <v>4366</v>
      </c>
      <c r="P16529" s="82">
        <v>76</v>
      </c>
      <c r="Q16529" s="82" t="s">
        <v>82445</v>
      </c>
      <c r="R16529"/>
    </row>
    <row r="16530" spans="12:18" x14ac:dyDescent="0.25">
      <c r="L16530" t="s">
        <v>2126</v>
      </c>
      <c r="M16530" t="s">
        <v>35475</v>
      </c>
      <c r="N16530" t="s">
        <v>53792</v>
      </c>
      <c r="O16530" s="76" t="s">
        <v>4356</v>
      </c>
      <c r="P16530" s="82">
        <v>322</v>
      </c>
      <c r="Q16530" s="82" t="s">
        <v>82446</v>
      </c>
      <c r="R16530"/>
    </row>
    <row r="16531" spans="12:18" x14ac:dyDescent="0.25">
      <c r="L16531" t="s">
        <v>2126</v>
      </c>
      <c r="M16531" t="s">
        <v>21871</v>
      </c>
      <c r="N16531" t="s">
        <v>53793</v>
      </c>
      <c r="O16531" s="76" t="s">
        <v>4356</v>
      </c>
      <c r="P16531" s="82">
        <v>2370</v>
      </c>
      <c r="Q16531" s="82" t="s">
        <v>82447</v>
      </c>
      <c r="R16531"/>
    </row>
    <row r="16532" spans="12:18" x14ac:dyDescent="0.25">
      <c r="L16532" t="s">
        <v>2126</v>
      </c>
      <c r="M16532" t="s">
        <v>21872</v>
      </c>
      <c r="N16532" t="s">
        <v>53794</v>
      </c>
      <c r="O16532" s="76" t="s">
        <v>4356</v>
      </c>
      <c r="P16532" s="82">
        <v>536</v>
      </c>
      <c r="Q16532" s="82" t="s">
        <v>82448</v>
      </c>
      <c r="R16532"/>
    </row>
    <row r="16533" spans="12:18" x14ac:dyDescent="0.25">
      <c r="L16533" t="s">
        <v>2126</v>
      </c>
      <c r="M16533" t="s">
        <v>9799</v>
      </c>
      <c r="N16533" t="s">
        <v>53795</v>
      </c>
      <c r="O16533" s="76" t="s">
        <v>4366</v>
      </c>
      <c r="P16533" s="82">
        <v>309</v>
      </c>
      <c r="Q16533" s="82" t="s">
        <v>82449</v>
      </c>
      <c r="R16533"/>
    </row>
    <row r="16534" spans="12:18" x14ac:dyDescent="0.25">
      <c r="L16534" t="s">
        <v>2126</v>
      </c>
      <c r="M16534" t="s">
        <v>12449</v>
      </c>
      <c r="N16534" t="s">
        <v>53796</v>
      </c>
      <c r="O16534" s="76" t="s">
        <v>4356</v>
      </c>
      <c r="P16534" s="82">
        <v>442</v>
      </c>
      <c r="Q16534" s="82" t="s">
        <v>82450</v>
      </c>
      <c r="R16534"/>
    </row>
    <row r="16535" spans="12:18" x14ac:dyDescent="0.25">
      <c r="L16535" t="s">
        <v>2126</v>
      </c>
      <c r="M16535" t="s">
        <v>12451</v>
      </c>
      <c r="N16535" t="s">
        <v>53797</v>
      </c>
      <c r="O16535" s="76" t="s">
        <v>4356</v>
      </c>
      <c r="P16535" s="82">
        <v>257</v>
      </c>
      <c r="Q16535" s="82" t="s">
        <v>82452</v>
      </c>
      <c r="R16535"/>
    </row>
    <row r="16536" spans="12:18" x14ac:dyDescent="0.25">
      <c r="L16536" t="s">
        <v>2126</v>
      </c>
      <c r="M16536" t="s">
        <v>20275</v>
      </c>
      <c r="N16536" t="s">
        <v>53798</v>
      </c>
      <c r="O16536" s="76" t="s">
        <v>4366</v>
      </c>
      <c r="P16536" s="82">
        <v>235</v>
      </c>
      <c r="Q16536" s="82" t="s">
        <v>82453</v>
      </c>
      <c r="R16536"/>
    </row>
    <row r="16537" spans="12:18" x14ac:dyDescent="0.25">
      <c r="L16537" t="s">
        <v>2126</v>
      </c>
      <c r="M16537" t="s">
        <v>19814</v>
      </c>
      <c r="N16537" t="s">
        <v>53799</v>
      </c>
      <c r="O16537" s="76" t="s">
        <v>4356</v>
      </c>
      <c r="P16537" s="82">
        <v>4018</v>
      </c>
      <c r="Q16537" s="82" t="s">
        <v>82454</v>
      </c>
      <c r="R16537"/>
    </row>
    <row r="16538" spans="12:18" x14ac:dyDescent="0.25">
      <c r="L16538" t="s">
        <v>2126</v>
      </c>
      <c r="M16538" t="s">
        <v>21873</v>
      </c>
      <c r="N16538" t="s">
        <v>53800</v>
      </c>
      <c r="O16538" s="76" t="s">
        <v>4356</v>
      </c>
      <c r="P16538" s="82">
        <v>977</v>
      </c>
      <c r="Q16538" s="82" t="s">
        <v>82455</v>
      </c>
      <c r="R16538"/>
    </row>
    <row r="16539" spans="12:18" x14ac:dyDescent="0.25">
      <c r="L16539" t="s">
        <v>2126</v>
      </c>
      <c r="M16539" t="s">
        <v>9800</v>
      </c>
      <c r="N16539" t="s">
        <v>53801</v>
      </c>
      <c r="O16539" s="76" t="s">
        <v>4366</v>
      </c>
      <c r="P16539" s="82">
        <v>339</v>
      </c>
      <c r="Q16539" s="82" t="s">
        <v>82456</v>
      </c>
      <c r="R16539"/>
    </row>
    <row r="16540" spans="12:18" x14ac:dyDescent="0.25">
      <c r="L16540" t="s">
        <v>2126</v>
      </c>
      <c r="M16540" t="s">
        <v>9801</v>
      </c>
      <c r="N16540" t="s">
        <v>53802</v>
      </c>
      <c r="O16540" s="76" t="s">
        <v>4356</v>
      </c>
      <c r="P16540" s="82">
        <v>2433</v>
      </c>
      <c r="Q16540" s="82" t="s">
        <v>82457</v>
      </c>
      <c r="R16540"/>
    </row>
    <row r="16541" spans="12:18" x14ac:dyDescent="0.25">
      <c r="L16541" t="s">
        <v>2126</v>
      </c>
      <c r="M16541" t="s">
        <v>12453</v>
      </c>
      <c r="N16541" t="s">
        <v>53803</v>
      </c>
      <c r="O16541" s="76" t="s">
        <v>4366</v>
      </c>
      <c r="P16541" s="82">
        <v>173</v>
      </c>
      <c r="Q16541" s="82" t="s">
        <v>82458</v>
      </c>
      <c r="R16541"/>
    </row>
    <row r="16542" spans="12:18" x14ac:dyDescent="0.25">
      <c r="L16542" t="s">
        <v>2126</v>
      </c>
      <c r="M16542" t="s">
        <v>20276</v>
      </c>
      <c r="N16542" t="s">
        <v>53804</v>
      </c>
      <c r="O16542" s="76" t="s">
        <v>4356</v>
      </c>
      <c r="P16542" s="82">
        <v>489</v>
      </c>
      <c r="Q16542" s="82" t="s">
        <v>82459</v>
      </c>
      <c r="R16542"/>
    </row>
    <row r="16543" spans="12:18" x14ac:dyDescent="0.25">
      <c r="L16543" t="s">
        <v>2126</v>
      </c>
      <c r="M16543" t="s">
        <v>21874</v>
      </c>
      <c r="N16543" t="s">
        <v>53805</v>
      </c>
      <c r="O16543" s="76" t="s">
        <v>4356</v>
      </c>
      <c r="P16543" s="82">
        <v>1508</v>
      </c>
      <c r="Q16543" s="82" t="s">
        <v>82460</v>
      </c>
      <c r="R16543"/>
    </row>
    <row r="16544" spans="12:18" x14ac:dyDescent="0.25">
      <c r="L16544" t="s">
        <v>2126</v>
      </c>
      <c r="M16544" t="s">
        <v>9802</v>
      </c>
      <c r="N16544" t="s">
        <v>53806</v>
      </c>
      <c r="O16544" s="76" t="s">
        <v>4374</v>
      </c>
      <c r="P16544" s="82">
        <v>1865</v>
      </c>
      <c r="Q16544" s="82" t="s">
        <v>72645</v>
      </c>
      <c r="R16544"/>
    </row>
    <row r="16545" spans="12:18" x14ac:dyDescent="0.25">
      <c r="L16545" t="s">
        <v>2126</v>
      </c>
      <c r="M16545" t="s">
        <v>20277</v>
      </c>
      <c r="N16545" t="s">
        <v>53807</v>
      </c>
      <c r="O16545" s="76" t="s">
        <v>4366</v>
      </c>
      <c r="P16545" s="82">
        <v>170</v>
      </c>
      <c r="Q16545" s="82" t="s">
        <v>82461</v>
      </c>
      <c r="R16545"/>
    </row>
    <row r="16546" spans="12:18" x14ac:dyDescent="0.25">
      <c r="L16546" t="s">
        <v>2126</v>
      </c>
      <c r="M16546" t="s">
        <v>21875</v>
      </c>
      <c r="N16546" t="s">
        <v>53808</v>
      </c>
      <c r="O16546" s="76" t="s">
        <v>4356</v>
      </c>
      <c r="P16546" s="82">
        <v>115</v>
      </c>
      <c r="Q16546" s="82" t="s">
        <v>82462</v>
      </c>
      <c r="R16546"/>
    </row>
    <row r="16547" spans="12:18" x14ac:dyDescent="0.25">
      <c r="L16547" t="s">
        <v>2126</v>
      </c>
      <c r="M16547" t="s">
        <v>20278</v>
      </c>
      <c r="N16547" t="s">
        <v>53809</v>
      </c>
      <c r="O16547" s="76" t="s">
        <v>4356</v>
      </c>
      <c r="P16547" s="82">
        <v>2854</v>
      </c>
      <c r="Q16547" s="82" t="s">
        <v>82463</v>
      </c>
      <c r="R16547"/>
    </row>
    <row r="16548" spans="12:18" x14ac:dyDescent="0.25">
      <c r="L16548" t="s">
        <v>2126</v>
      </c>
      <c r="M16548" t="s">
        <v>9803</v>
      </c>
      <c r="N16548" t="s">
        <v>53810</v>
      </c>
      <c r="O16548" s="76" t="s">
        <v>4356</v>
      </c>
      <c r="P16548" s="82">
        <v>3313</v>
      </c>
      <c r="Q16548" s="82" t="s">
        <v>82464</v>
      </c>
      <c r="R16548"/>
    </row>
    <row r="16549" spans="12:18" x14ac:dyDescent="0.25">
      <c r="L16549" t="s">
        <v>2126</v>
      </c>
      <c r="M16549" t="s">
        <v>9804</v>
      </c>
      <c r="N16549" t="s">
        <v>53811</v>
      </c>
      <c r="O16549" s="76" t="s">
        <v>4366</v>
      </c>
      <c r="P16549" s="82">
        <v>1385</v>
      </c>
      <c r="Q16549" s="82" t="s">
        <v>82465</v>
      </c>
      <c r="R16549"/>
    </row>
    <row r="16550" spans="12:18" x14ac:dyDescent="0.25">
      <c r="L16550" t="s">
        <v>2126</v>
      </c>
      <c r="M16550" t="s">
        <v>12455</v>
      </c>
      <c r="N16550" t="s">
        <v>53812</v>
      </c>
      <c r="O16550" s="76" t="s">
        <v>4356</v>
      </c>
      <c r="P16550" s="82">
        <v>1391</v>
      </c>
      <c r="Q16550" s="82" t="s">
        <v>82466</v>
      </c>
      <c r="R16550"/>
    </row>
    <row r="16551" spans="12:18" x14ac:dyDescent="0.25">
      <c r="L16551" t="s">
        <v>2126</v>
      </c>
      <c r="M16551" t="s">
        <v>9806</v>
      </c>
      <c r="N16551" t="s">
        <v>53813</v>
      </c>
      <c r="O16551" s="76" t="s">
        <v>4356</v>
      </c>
      <c r="P16551" s="82">
        <v>396</v>
      </c>
      <c r="Q16551" s="82" t="s">
        <v>82467</v>
      </c>
      <c r="R16551"/>
    </row>
    <row r="16552" spans="12:18" x14ac:dyDescent="0.25">
      <c r="L16552" t="s">
        <v>2126</v>
      </c>
      <c r="M16552" t="s">
        <v>12457</v>
      </c>
      <c r="N16552" t="s">
        <v>53814</v>
      </c>
      <c r="O16552" s="76" t="s">
        <v>4366</v>
      </c>
      <c r="P16552" s="82">
        <v>360</v>
      </c>
      <c r="Q16552" s="82" t="s">
        <v>82468</v>
      </c>
      <c r="R16552"/>
    </row>
    <row r="16553" spans="12:18" x14ac:dyDescent="0.25">
      <c r="L16553" t="s">
        <v>2126</v>
      </c>
      <c r="M16553" t="s">
        <v>12459</v>
      </c>
      <c r="N16553" t="s">
        <v>53815</v>
      </c>
      <c r="O16553" s="76" t="s">
        <v>4366</v>
      </c>
      <c r="P16553" s="82">
        <v>564</v>
      </c>
      <c r="Q16553" s="82" t="s">
        <v>82469</v>
      </c>
      <c r="R16553"/>
    </row>
    <row r="16554" spans="12:18" x14ac:dyDescent="0.25">
      <c r="L16554" t="s">
        <v>2126</v>
      </c>
      <c r="M16554" t="s">
        <v>35477</v>
      </c>
      <c r="N16554" t="s">
        <v>53816</v>
      </c>
      <c r="O16554" s="76" t="s">
        <v>4356</v>
      </c>
      <c r="P16554" s="82">
        <v>1435</v>
      </c>
      <c r="Q16554" s="82" t="s">
        <v>82470</v>
      </c>
      <c r="R16554"/>
    </row>
    <row r="16555" spans="12:18" x14ac:dyDescent="0.25">
      <c r="L16555" t="s">
        <v>2126</v>
      </c>
      <c r="M16555" t="s">
        <v>12461</v>
      </c>
      <c r="N16555" t="s">
        <v>53817</v>
      </c>
      <c r="O16555" s="76" t="s">
        <v>4366</v>
      </c>
      <c r="P16555" s="82">
        <v>307</v>
      </c>
      <c r="Q16555" s="82" t="s">
        <v>82471</v>
      </c>
      <c r="R16555"/>
    </row>
    <row r="16556" spans="12:18" x14ac:dyDescent="0.25">
      <c r="L16556" t="s">
        <v>2126</v>
      </c>
      <c r="M16556" t="s">
        <v>21876</v>
      </c>
      <c r="N16556" t="s">
        <v>53818</v>
      </c>
      <c r="O16556" s="76" t="s">
        <v>4356</v>
      </c>
      <c r="P16556" s="82">
        <v>546</v>
      </c>
      <c r="Q16556" s="82" t="s">
        <v>82472</v>
      </c>
      <c r="R16556"/>
    </row>
    <row r="16557" spans="12:18" x14ac:dyDescent="0.25">
      <c r="L16557" t="s">
        <v>2126</v>
      </c>
      <c r="M16557" t="s">
        <v>9807</v>
      </c>
      <c r="N16557" t="s">
        <v>53819</v>
      </c>
      <c r="O16557" s="76" t="s">
        <v>4356</v>
      </c>
      <c r="P16557" s="82">
        <v>732</v>
      </c>
      <c r="Q16557" s="82" t="s">
        <v>82473</v>
      </c>
      <c r="R16557"/>
    </row>
    <row r="16558" spans="12:18" x14ac:dyDescent="0.25">
      <c r="L16558" t="s">
        <v>2126</v>
      </c>
      <c r="M16558" t="s">
        <v>21877</v>
      </c>
      <c r="N16558" t="s">
        <v>53820</v>
      </c>
      <c r="O16558" s="76" t="s">
        <v>4366</v>
      </c>
      <c r="P16558" s="82">
        <v>52</v>
      </c>
      <c r="Q16558" s="82" t="s">
        <v>82474</v>
      </c>
      <c r="R16558"/>
    </row>
    <row r="16559" spans="12:18" x14ac:dyDescent="0.25">
      <c r="L16559" t="s">
        <v>2126</v>
      </c>
      <c r="M16559" t="s">
        <v>21878</v>
      </c>
      <c r="N16559" t="s">
        <v>53821</v>
      </c>
      <c r="O16559" s="76" t="s">
        <v>4356</v>
      </c>
      <c r="P16559" s="82">
        <v>514</v>
      </c>
      <c r="Q16559" s="82" t="s">
        <v>82475</v>
      </c>
      <c r="R16559"/>
    </row>
    <row r="16560" spans="12:18" x14ac:dyDescent="0.25">
      <c r="L16560" t="s">
        <v>2126</v>
      </c>
      <c r="M16560" t="s">
        <v>35478</v>
      </c>
      <c r="N16560" t="s">
        <v>53822</v>
      </c>
      <c r="O16560" s="76" t="s">
        <v>4366</v>
      </c>
      <c r="P16560" s="82">
        <v>154</v>
      </c>
      <c r="Q16560" s="82" t="s">
        <v>82476</v>
      </c>
      <c r="R16560"/>
    </row>
    <row r="16561" spans="12:18" x14ac:dyDescent="0.25">
      <c r="L16561" t="s">
        <v>2126</v>
      </c>
      <c r="M16561" t="s">
        <v>21879</v>
      </c>
      <c r="N16561" t="s">
        <v>53823</v>
      </c>
      <c r="O16561" s="76" t="s">
        <v>4356</v>
      </c>
      <c r="P16561" s="82">
        <v>3756</v>
      </c>
      <c r="Q16561" s="82" t="s">
        <v>82477</v>
      </c>
      <c r="R16561"/>
    </row>
    <row r="16562" spans="12:18" x14ac:dyDescent="0.25">
      <c r="L16562" t="s">
        <v>2126</v>
      </c>
      <c r="M16562" t="s">
        <v>20279</v>
      </c>
      <c r="N16562" t="s">
        <v>53824</v>
      </c>
      <c r="O16562" s="76" t="s">
        <v>4366</v>
      </c>
      <c r="P16562" s="82">
        <v>35</v>
      </c>
      <c r="Q16562" s="82" t="s">
        <v>82478</v>
      </c>
      <c r="R16562"/>
    </row>
    <row r="16563" spans="12:18" x14ac:dyDescent="0.25">
      <c r="L16563" t="s">
        <v>2126</v>
      </c>
      <c r="M16563" t="s">
        <v>12463</v>
      </c>
      <c r="N16563" t="s">
        <v>53825</v>
      </c>
      <c r="O16563" s="76" t="s">
        <v>4356</v>
      </c>
      <c r="P16563" s="82">
        <v>1153</v>
      </c>
      <c r="Q16563" s="82" t="s">
        <v>82479</v>
      </c>
      <c r="R16563"/>
    </row>
    <row r="16564" spans="12:18" x14ac:dyDescent="0.25">
      <c r="L16564" t="s">
        <v>2126</v>
      </c>
      <c r="M16564" t="s">
        <v>20280</v>
      </c>
      <c r="N16564" t="s">
        <v>53826</v>
      </c>
      <c r="O16564" s="76" t="s">
        <v>4356</v>
      </c>
      <c r="P16564" s="82">
        <v>3687</v>
      </c>
      <c r="Q16564" s="82" t="s">
        <v>82480</v>
      </c>
      <c r="R16564"/>
    </row>
    <row r="16565" spans="12:18" x14ac:dyDescent="0.25">
      <c r="L16565" t="s">
        <v>2126</v>
      </c>
      <c r="M16565" t="s">
        <v>35479</v>
      </c>
      <c r="N16565" t="s">
        <v>53827</v>
      </c>
      <c r="O16565" s="76" t="s">
        <v>4450</v>
      </c>
      <c r="P16565" s="82">
        <v>21026</v>
      </c>
      <c r="Q16565" s="82" t="s">
        <v>72645</v>
      </c>
      <c r="R16565"/>
    </row>
    <row r="16566" spans="12:18" x14ac:dyDescent="0.25">
      <c r="L16566" t="s">
        <v>2126</v>
      </c>
      <c r="M16566" t="s">
        <v>35480</v>
      </c>
      <c r="N16566" t="s">
        <v>53828</v>
      </c>
      <c r="O16566" s="76" t="s">
        <v>4356</v>
      </c>
      <c r="P16566" s="82">
        <v>1720</v>
      </c>
      <c r="Q16566" s="82" t="s">
        <v>82481</v>
      </c>
      <c r="R16566"/>
    </row>
    <row r="16567" spans="12:18" x14ac:dyDescent="0.25">
      <c r="L16567" t="s">
        <v>2126</v>
      </c>
      <c r="M16567" t="s">
        <v>9809</v>
      </c>
      <c r="N16567" t="s">
        <v>53829</v>
      </c>
      <c r="O16567" s="76" t="s">
        <v>4356</v>
      </c>
      <c r="P16567" s="82">
        <v>278</v>
      </c>
      <c r="Q16567" s="82" t="s">
        <v>82482</v>
      </c>
      <c r="R16567"/>
    </row>
    <row r="16568" spans="12:18" x14ac:dyDescent="0.25">
      <c r="L16568" t="s">
        <v>2126</v>
      </c>
      <c r="M16568" t="s">
        <v>20281</v>
      </c>
      <c r="N16568" t="s">
        <v>53830</v>
      </c>
      <c r="O16568" s="76" t="s">
        <v>4366</v>
      </c>
      <c r="P16568" s="82">
        <v>180</v>
      </c>
      <c r="Q16568" s="82" t="s">
        <v>82483</v>
      </c>
      <c r="R16568"/>
    </row>
    <row r="16569" spans="12:18" x14ac:dyDescent="0.25">
      <c r="L16569" t="s">
        <v>2126</v>
      </c>
      <c r="M16569" t="s">
        <v>21880</v>
      </c>
      <c r="N16569" t="s">
        <v>53831</v>
      </c>
      <c r="O16569" s="76" t="s">
        <v>4366</v>
      </c>
      <c r="P16569" s="82">
        <v>257</v>
      </c>
      <c r="Q16569" s="82" t="s">
        <v>82484</v>
      </c>
      <c r="R16569"/>
    </row>
    <row r="16570" spans="12:18" x14ac:dyDescent="0.25">
      <c r="L16570" t="s">
        <v>2126</v>
      </c>
      <c r="M16570" t="s">
        <v>12465</v>
      </c>
      <c r="N16570" t="s">
        <v>53832</v>
      </c>
      <c r="O16570" s="76" t="s">
        <v>4366</v>
      </c>
      <c r="P16570" s="82">
        <v>206</v>
      </c>
      <c r="Q16570" s="82" t="s">
        <v>82485</v>
      </c>
      <c r="R16570"/>
    </row>
    <row r="16571" spans="12:18" x14ac:dyDescent="0.25">
      <c r="L16571" t="s">
        <v>2126</v>
      </c>
      <c r="M16571" t="s">
        <v>21881</v>
      </c>
      <c r="N16571" t="s">
        <v>53833</v>
      </c>
      <c r="O16571" s="76" t="s">
        <v>4356</v>
      </c>
      <c r="P16571" s="82">
        <v>722</v>
      </c>
      <c r="Q16571" s="82" t="s">
        <v>82486</v>
      </c>
      <c r="R16571"/>
    </row>
    <row r="16572" spans="12:18" x14ac:dyDescent="0.25">
      <c r="L16572" t="s">
        <v>2126</v>
      </c>
      <c r="M16572" t="s">
        <v>9810</v>
      </c>
      <c r="N16572" t="s">
        <v>53834</v>
      </c>
      <c r="O16572" s="76" t="s">
        <v>4356</v>
      </c>
      <c r="P16572" s="82">
        <v>2009</v>
      </c>
      <c r="Q16572" s="82" t="s">
        <v>82487</v>
      </c>
      <c r="R16572"/>
    </row>
    <row r="16573" spans="12:18" x14ac:dyDescent="0.25">
      <c r="L16573" t="s">
        <v>2126</v>
      </c>
      <c r="M16573" t="s">
        <v>20282</v>
      </c>
      <c r="N16573" t="s">
        <v>53835</v>
      </c>
      <c r="O16573" s="76" t="s">
        <v>4374</v>
      </c>
      <c r="P16573" s="82">
        <v>14007</v>
      </c>
      <c r="Q16573" s="82" t="s">
        <v>82488</v>
      </c>
      <c r="R16573"/>
    </row>
    <row r="16574" spans="12:18" x14ac:dyDescent="0.25">
      <c r="L16574" t="s">
        <v>2126</v>
      </c>
      <c r="M16574" t="s">
        <v>32441</v>
      </c>
      <c r="N16574" t="s">
        <v>53836</v>
      </c>
      <c r="O16574" s="76" t="s">
        <v>4356</v>
      </c>
      <c r="P16574" s="82">
        <v>619</v>
      </c>
      <c r="Q16574" s="82" t="s">
        <v>82489</v>
      </c>
      <c r="R16574"/>
    </row>
    <row r="16575" spans="12:18" x14ac:dyDescent="0.25">
      <c r="L16575" t="s">
        <v>2126</v>
      </c>
      <c r="M16575" t="s">
        <v>20283</v>
      </c>
      <c r="N16575" t="s">
        <v>53837</v>
      </c>
      <c r="O16575" s="76" t="s">
        <v>4356</v>
      </c>
      <c r="P16575" s="82">
        <v>414</v>
      </c>
      <c r="Q16575" s="82" t="s">
        <v>82490</v>
      </c>
      <c r="R16575"/>
    </row>
    <row r="16576" spans="12:18" x14ac:dyDescent="0.25">
      <c r="L16576" t="s">
        <v>2126</v>
      </c>
      <c r="M16576" t="s">
        <v>9811</v>
      </c>
      <c r="N16576" t="s">
        <v>53838</v>
      </c>
      <c r="O16576" s="76" t="s">
        <v>4356</v>
      </c>
      <c r="P16576" s="82">
        <v>335</v>
      </c>
      <c r="Q16576" s="82" t="s">
        <v>82491</v>
      </c>
      <c r="R16576"/>
    </row>
    <row r="16577" spans="12:18" x14ac:dyDescent="0.25">
      <c r="L16577" t="s">
        <v>2126</v>
      </c>
      <c r="M16577" t="s">
        <v>12467</v>
      </c>
      <c r="N16577" t="s">
        <v>53839</v>
      </c>
      <c r="O16577" s="76" t="s">
        <v>4366</v>
      </c>
      <c r="P16577" s="82">
        <v>193</v>
      </c>
      <c r="Q16577" s="82" t="s">
        <v>82492</v>
      </c>
      <c r="R16577"/>
    </row>
    <row r="16578" spans="12:18" x14ac:dyDescent="0.25">
      <c r="L16578" t="s">
        <v>2126</v>
      </c>
      <c r="M16578" t="s">
        <v>9812</v>
      </c>
      <c r="N16578" t="s">
        <v>53840</v>
      </c>
      <c r="O16578" s="76" t="s">
        <v>4356</v>
      </c>
      <c r="P16578" s="82">
        <v>700</v>
      </c>
      <c r="Q16578" s="82" t="s">
        <v>82493</v>
      </c>
      <c r="R16578"/>
    </row>
    <row r="16579" spans="12:18" x14ac:dyDescent="0.25">
      <c r="L16579" t="s">
        <v>2126</v>
      </c>
      <c r="M16579" t="s">
        <v>15586</v>
      </c>
      <c r="N16579" t="s">
        <v>53841</v>
      </c>
      <c r="O16579" s="76" t="s">
        <v>4356</v>
      </c>
      <c r="P16579" s="82">
        <v>792</v>
      </c>
      <c r="Q16579" s="82" t="s">
        <v>82494</v>
      </c>
      <c r="R16579"/>
    </row>
    <row r="16580" spans="12:18" x14ac:dyDescent="0.25">
      <c r="L16580" t="s">
        <v>2126</v>
      </c>
      <c r="M16580" t="s">
        <v>21882</v>
      </c>
      <c r="N16580" t="s">
        <v>53842</v>
      </c>
      <c r="O16580" s="76" t="s">
        <v>4366</v>
      </c>
      <c r="P16580" s="82">
        <v>529</v>
      </c>
      <c r="Q16580" s="82" t="s">
        <v>82495</v>
      </c>
      <c r="R16580"/>
    </row>
    <row r="16581" spans="12:18" x14ac:dyDescent="0.25">
      <c r="L16581" t="s">
        <v>2126</v>
      </c>
      <c r="M16581" t="s">
        <v>19596</v>
      </c>
      <c r="N16581" t="s">
        <v>53843</v>
      </c>
      <c r="O16581" s="76" t="s">
        <v>4356</v>
      </c>
      <c r="P16581" s="82">
        <v>644</v>
      </c>
      <c r="Q16581" s="82" t="s">
        <v>82496</v>
      </c>
      <c r="R16581"/>
    </row>
    <row r="16582" spans="12:18" x14ac:dyDescent="0.25">
      <c r="L16582" t="s">
        <v>2126</v>
      </c>
      <c r="M16582" t="s">
        <v>35481</v>
      </c>
      <c r="N16582" t="s">
        <v>53844</v>
      </c>
      <c r="O16582" s="76" t="s">
        <v>4356</v>
      </c>
      <c r="P16582" s="82">
        <v>628</v>
      </c>
      <c r="Q16582" s="82" t="s">
        <v>82497</v>
      </c>
      <c r="R16582"/>
    </row>
    <row r="16583" spans="12:18" x14ac:dyDescent="0.25">
      <c r="L16583" t="s">
        <v>2126</v>
      </c>
      <c r="M16583" t="s">
        <v>35482</v>
      </c>
      <c r="N16583" t="s">
        <v>53845</v>
      </c>
      <c r="O16583" s="76" t="s">
        <v>4366</v>
      </c>
      <c r="P16583" s="82">
        <v>283</v>
      </c>
      <c r="Q16583" s="82" t="s">
        <v>82498</v>
      </c>
      <c r="R16583"/>
    </row>
    <row r="16584" spans="12:18" x14ac:dyDescent="0.25">
      <c r="L16584" t="s">
        <v>2126</v>
      </c>
      <c r="M16584" t="s">
        <v>35483</v>
      </c>
      <c r="N16584" t="s">
        <v>53846</v>
      </c>
      <c r="O16584" s="76" t="s">
        <v>4356</v>
      </c>
      <c r="P16584" s="82">
        <v>1655</v>
      </c>
      <c r="Q16584" s="82" t="s">
        <v>82499</v>
      </c>
      <c r="R16584"/>
    </row>
    <row r="16585" spans="12:18" x14ac:dyDescent="0.25">
      <c r="L16585" t="s">
        <v>2126</v>
      </c>
      <c r="M16585" t="s">
        <v>35484</v>
      </c>
      <c r="N16585" t="s">
        <v>53847</v>
      </c>
      <c r="O16585" s="76" t="s">
        <v>4356</v>
      </c>
      <c r="P16585" s="82">
        <v>537</v>
      </c>
      <c r="Q16585" s="82" t="s">
        <v>82500</v>
      </c>
      <c r="R16585"/>
    </row>
    <row r="16586" spans="12:18" x14ac:dyDescent="0.25">
      <c r="L16586" t="s">
        <v>2126</v>
      </c>
      <c r="M16586" t="s">
        <v>12469</v>
      </c>
      <c r="N16586" t="s">
        <v>53848</v>
      </c>
      <c r="O16586" s="76" t="s">
        <v>4450</v>
      </c>
      <c r="P16586" s="82">
        <v>9087</v>
      </c>
      <c r="Q16586" s="82" t="s">
        <v>72645</v>
      </c>
      <c r="R16586"/>
    </row>
    <row r="16587" spans="12:18" x14ac:dyDescent="0.25">
      <c r="L16587" t="s">
        <v>2126</v>
      </c>
      <c r="M16587" t="s">
        <v>21883</v>
      </c>
      <c r="N16587" t="s">
        <v>53849</v>
      </c>
      <c r="O16587" s="76" t="s">
        <v>4366</v>
      </c>
      <c r="P16587" s="82">
        <v>140</v>
      </c>
      <c r="Q16587" s="82" t="s">
        <v>82501</v>
      </c>
      <c r="R16587"/>
    </row>
    <row r="16588" spans="12:18" x14ac:dyDescent="0.25">
      <c r="L16588" t="s">
        <v>2126</v>
      </c>
      <c r="M16588" t="s">
        <v>9813</v>
      </c>
      <c r="N16588" t="s">
        <v>53850</v>
      </c>
      <c r="O16588" s="76" t="s">
        <v>4356</v>
      </c>
      <c r="P16588" s="82">
        <v>556</v>
      </c>
      <c r="Q16588" s="82" t="s">
        <v>82502</v>
      </c>
      <c r="R16588"/>
    </row>
    <row r="16589" spans="12:18" x14ac:dyDescent="0.25">
      <c r="L16589" t="s">
        <v>2126</v>
      </c>
      <c r="M16589" t="s">
        <v>12471</v>
      </c>
      <c r="N16589" t="s">
        <v>53851</v>
      </c>
      <c r="O16589" s="76" t="s">
        <v>4374</v>
      </c>
      <c r="P16589" s="82">
        <v>4604</v>
      </c>
      <c r="Q16589" s="82" t="s">
        <v>72645</v>
      </c>
      <c r="R16589"/>
    </row>
    <row r="16590" spans="12:18" x14ac:dyDescent="0.25">
      <c r="L16590" t="s">
        <v>2126</v>
      </c>
      <c r="M16590" t="s">
        <v>9814</v>
      </c>
      <c r="N16590" t="s">
        <v>53852</v>
      </c>
      <c r="O16590" s="76" t="s">
        <v>4366</v>
      </c>
      <c r="P16590" s="82">
        <v>272</v>
      </c>
      <c r="Q16590" s="82" t="s">
        <v>82503</v>
      </c>
      <c r="R16590"/>
    </row>
    <row r="16591" spans="12:18" x14ac:dyDescent="0.25">
      <c r="L16591" t="s">
        <v>2126</v>
      </c>
      <c r="M16591" t="s">
        <v>9815</v>
      </c>
      <c r="N16591" t="s">
        <v>53853</v>
      </c>
      <c r="O16591" s="76" t="s">
        <v>4356</v>
      </c>
      <c r="P16591" s="82">
        <v>1350</v>
      </c>
      <c r="Q16591" s="82" t="s">
        <v>82504</v>
      </c>
      <c r="R16591"/>
    </row>
    <row r="16592" spans="12:18" x14ac:dyDescent="0.25">
      <c r="L16592" t="s">
        <v>2126</v>
      </c>
      <c r="M16592" t="s">
        <v>35485</v>
      </c>
      <c r="N16592" t="s">
        <v>53854</v>
      </c>
      <c r="O16592" s="76" t="s">
        <v>4356</v>
      </c>
      <c r="P16592" s="82">
        <v>442</v>
      </c>
      <c r="Q16592" s="82" t="s">
        <v>82505</v>
      </c>
      <c r="R16592"/>
    </row>
    <row r="16593" spans="12:18" x14ac:dyDescent="0.25">
      <c r="L16593" t="s">
        <v>2126</v>
      </c>
      <c r="M16593" t="s">
        <v>21861</v>
      </c>
      <c r="N16593" t="s">
        <v>53855</v>
      </c>
      <c r="O16593" s="76" t="s">
        <v>4356</v>
      </c>
      <c r="P16593" s="82">
        <v>805</v>
      </c>
      <c r="Q16593" s="82" t="s">
        <v>82407</v>
      </c>
      <c r="R16593"/>
    </row>
    <row r="16594" spans="12:18" x14ac:dyDescent="0.25">
      <c r="L16594" t="s">
        <v>2126</v>
      </c>
      <c r="M16594" t="s">
        <v>12439</v>
      </c>
      <c r="N16594" t="s">
        <v>53856</v>
      </c>
      <c r="O16594" s="76" t="s">
        <v>4366</v>
      </c>
      <c r="P16594" s="82">
        <v>124</v>
      </c>
      <c r="Q16594" s="82" t="s">
        <v>82419</v>
      </c>
      <c r="R16594"/>
    </row>
    <row r="16595" spans="12:18" x14ac:dyDescent="0.25">
      <c r="L16595" t="s">
        <v>2126</v>
      </c>
      <c r="M16595" t="s">
        <v>35469</v>
      </c>
      <c r="N16595" t="s">
        <v>53857</v>
      </c>
      <c r="O16595" s="76" t="s">
        <v>4450</v>
      </c>
      <c r="P16595" s="82">
        <v>10353</v>
      </c>
      <c r="Q16595" s="82" t="s">
        <v>72645</v>
      </c>
      <c r="R16595"/>
    </row>
    <row r="16596" spans="12:18" x14ac:dyDescent="0.25">
      <c r="L16596" t="s">
        <v>2126</v>
      </c>
      <c r="M16596" t="s">
        <v>20268</v>
      </c>
      <c r="N16596" t="s">
        <v>53858</v>
      </c>
      <c r="O16596" s="76" t="s">
        <v>4366</v>
      </c>
      <c r="P16596" s="82">
        <v>241</v>
      </c>
      <c r="Q16596" s="82" t="s">
        <v>82420</v>
      </c>
      <c r="R16596"/>
    </row>
    <row r="16597" spans="12:18" x14ac:dyDescent="0.25">
      <c r="L16597" t="s">
        <v>2126</v>
      </c>
      <c r="M16597" t="s">
        <v>9793</v>
      </c>
      <c r="N16597" t="s">
        <v>53859</v>
      </c>
      <c r="O16597" s="76" t="s">
        <v>4356</v>
      </c>
      <c r="P16597" s="82">
        <v>636</v>
      </c>
      <c r="Q16597" s="82" t="s">
        <v>82421</v>
      </c>
      <c r="R16597"/>
    </row>
    <row r="16598" spans="12:18" x14ac:dyDescent="0.25">
      <c r="L16598" t="s">
        <v>2126</v>
      </c>
      <c r="M16598" t="s">
        <v>35476</v>
      </c>
      <c r="N16598" t="s">
        <v>53860</v>
      </c>
      <c r="O16598" s="76" t="s">
        <v>4356</v>
      </c>
      <c r="P16598" s="82">
        <v>350</v>
      </c>
      <c r="Q16598" s="82" t="s">
        <v>82451</v>
      </c>
      <c r="R16598"/>
    </row>
    <row r="16599" spans="12:18" x14ac:dyDescent="0.25">
      <c r="L16599" t="s">
        <v>2126</v>
      </c>
      <c r="M16599" t="s">
        <v>9808</v>
      </c>
      <c r="N16599" t="s">
        <v>53861</v>
      </c>
      <c r="O16599" s="76" t="s">
        <v>4374</v>
      </c>
      <c r="P16599" s="82">
        <v>7454</v>
      </c>
      <c r="Q16599" s="82" t="s">
        <v>72645</v>
      </c>
      <c r="R16599"/>
    </row>
    <row r="16600" spans="12:18" x14ac:dyDescent="0.25">
      <c r="L16600" t="s">
        <v>2126</v>
      </c>
      <c r="M16600" t="s">
        <v>12492</v>
      </c>
      <c r="N16600" t="s">
        <v>53862</v>
      </c>
      <c r="O16600" s="76" t="s">
        <v>4356</v>
      </c>
      <c r="P16600" s="82">
        <v>386</v>
      </c>
      <c r="Q16600" s="82" t="s">
        <v>82546</v>
      </c>
      <c r="R16600"/>
    </row>
    <row r="16601" spans="12:18" x14ac:dyDescent="0.25">
      <c r="L16601" t="s">
        <v>2126</v>
      </c>
      <c r="M16601" t="s">
        <v>35505</v>
      </c>
      <c r="N16601" t="s">
        <v>53863</v>
      </c>
      <c r="O16601" s="76" t="s">
        <v>4356</v>
      </c>
      <c r="P16601" s="82">
        <v>810</v>
      </c>
      <c r="Q16601" s="82" t="s">
        <v>82608</v>
      </c>
      <c r="R16601"/>
    </row>
    <row r="16602" spans="12:18" x14ac:dyDescent="0.25">
      <c r="L16602" t="s">
        <v>2126</v>
      </c>
      <c r="M16602" t="s">
        <v>21906</v>
      </c>
      <c r="N16602" t="s">
        <v>53864</v>
      </c>
      <c r="O16602" s="76" t="s">
        <v>4356</v>
      </c>
      <c r="P16602" s="82">
        <v>1109</v>
      </c>
      <c r="Q16602" s="82" t="s">
        <v>82609</v>
      </c>
      <c r="R16602"/>
    </row>
    <row r="16603" spans="12:18" x14ac:dyDescent="0.25">
      <c r="L16603" t="s">
        <v>2126</v>
      </c>
      <c r="M16603" t="s">
        <v>19194</v>
      </c>
      <c r="N16603" t="s">
        <v>53865</v>
      </c>
      <c r="O16603" s="76" t="s">
        <v>4366</v>
      </c>
      <c r="P16603" s="82">
        <v>236</v>
      </c>
      <c r="Q16603" s="82" t="s">
        <v>82506</v>
      </c>
      <c r="R16603"/>
    </row>
    <row r="16604" spans="12:18" x14ac:dyDescent="0.25">
      <c r="L16604" t="s">
        <v>2126</v>
      </c>
      <c r="M16604" t="s">
        <v>9816</v>
      </c>
      <c r="N16604" t="s">
        <v>53866</v>
      </c>
      <c r="O16604" s="76" t="s">
        <v>4356</v>
      </c>
      <c r="P16604" s="82">
        <v>1389</v>
      </c>
      <c r="Q16604" s="82" t="s">
        <v>82507</v>
      </c>
      <c r="R16604"/>
    </row>
    <row r="16605" spans="12:18" x14ac:dyDescent="0.25">
      <c r="L16605" t="s">
        <v>2126</v>
      </c>
      <c r="M16605" t="s">
        <v>21884</v>
      </c>
      <c r="N16605" t="s">
        <v>53867</v>
      </c>
      <c r="O16605" s="76" t="s">
        <v>4356</v>
      </c>
      <c r="P16605" s="82">
        <v>3112</v>
      </c>
      <c r="Q16605" s="82" t="s">
        <v>82508</v>
      </c>
      <c r="R16605"/>
    </row>
    <row r="16606" spans="12:18" x14ac:dyDescent="0.25">
      <c r="L16606" t="s">
        <v>2126</v>
      </c>
      <c r="M16606" t="s">
        <v>9817</v>
      </c>
      <c r="N16606" t="s">
        <v>53868</v>
      </c>
      <c r="O16606" s="76" t="s">
        <v>4366</v>
      </c>
      <c r="P16606" s="82">
        <v>79</v>
      </c>
      <c r="Q16606" s="82" t="s">
        <v>82509</v>
      </c>
      <c r="R16606"/>
    </row>
    <row r="16607" spans="12:18" x14ac:dyDescent="0.25">
      <c r="L16607" t="s">
        <v>2126</v>
      </c>
      <c r="M16607" t="s">
        <v>35460</v>
      </c>
      <c r="N16607" t="s">
        <v>53869</v>
      </c>
      <c r="O16607" s="76" t="s">
        <v>4356</v>
      </c>
      <c r="P16607" s="82">
        <v>1036</v>
      </c>
      <c r="Q16607" s="82" t="s">
        <v>82372</v>
      </c>
      <c r="R16607"/>
    </row>
    <row r="16608" spans="12:18" x14ac:dyDescent="0.25">
      <c r="L16608" t="s">
        <v>2126</v>
      </c>
      <c r="M16608" t="s">
        <v>35464</v>
      </c>
      <c r="N16608" t="s">
        <v>53870</v>
      </c>
      <c r="O16608" s="76" t="s">
        <v>4366</v>
      </c>
      <c r="P16608" s="82">
        <v>323</v>
      </c>
      <c r="Q16608" s="82" t="s">
        <v>82382</v>
      </c>
      <c r="R16608"/>
    </row>
    <row r="16609" spans="12:18" x14ac:dyDescent="0.25">
      <c r="L16609" t="s">
        <v>2126</v>
      </c>
      <c r="M16609" t="s">
        <v>21864</v>
      </c>
      <c r="N16609" t="s">
        <v>53871</v>
      </c>
      <c r="O16609" s="76" t="s">
        <v>4366</v>
      </c>
      <c r="P16609" s="82">
        <v>151</v>
      </c>
      <c r="Q16609" s="82" t="s">
        <v>82423</v>
      </c>
      <c r="R16609"/>
    </row>
    <row r="16610" spans="12:18" x14ac:dyDescent="0.25">
      <c r="L16610" t="s">
        <v>2126</v>
      </c>
      <c r="M16610" t="s">
        <v>9821</v>
      </c>
      <c r="N16610" t="s">
        <v>53872</v>
      </c>
      <c r="O16610" s="76" t="s">
        <v>4374</v>
      </c>
      <c r="P16610" s="82">
        <v>8201</v>
      </c>
      <c r="Q16610" s="82" t="s">
        <v>72645</v>
      </c>
      <c r="R16610"/>
    </row>
    <row r="16611" spans="12:18" x14ac:dyDescent="0.25">
      <c r="L16611" t="s">
        <v>2126</v>
      </c>
      <c r="M16611" t="s">
        <v>20288</v>
      </c>
      <c r="N16611" t="s">
        <v>53873</v>
      </c>
      <c r="O16611" s="76" t="s">
        <v>4366</v>
      </c>
      <c r="P16611" s="82">
        <v>119</v>
      </c>
      <c r="Q16611" s="82" t="s">
        <v>82540</v>
      </c>
      <c r="R16611"/>
    </row>
    <row r="16612" spans="12:18" x14ac:dyDescent="0.25">
      <c r="L16612" t="s">
        <v>2126</v>
      </c>
      <c r="M16612" t="s">
        <v>9818</v>
      </c>
      <c r="N16612" t="s">
        <v>53874</v>
      </c>
      <c r="O16612" s="76" t="s">
        <v>4366</v>
      </c>
      <c r="P16612" s="82">
        <v>83</v>
      </c>
      <c r="Q16612" s="82" t="s">
        <v>82510</v>
      </c>
      <c r="R16612"/>
    </row>
    <row r="16613" spans="12:18" x14ac:dyDescent="0.25">
      <c r="L16613" t="s">
        <v>2126</v>
      </c>
      <c r="M16613" t="s">
        <v>9785</v>
      </c>
      <c r="N16613" t="s">
        <v>53875</v>
      </c>
      <c r="O16613" s="76" t="s">
        <v>4356</v>
      </c>
      <c r="P16613" s="82">
        <v>1892</v>
      </c>
      <c r="Q16613" s="82" t="s">
        <v>82391</v>
      </c>
      <c r="R16613"/>
    </row>
    <row r="16614" spans="12:18" x14ac:dyDescent="0.25">
      <c r="L16614" t="s">
        <v>2126</v>
      </c>
      <c r="M16614" t="s">
        <v>21867</v>
      </c>
      <c r="N16614" t="s">
        <v>53876</v>
      </c>
      <c r="O16614" s="76" t="s">
        <v>4356</v>
      </c>
      <c r="P16614" s="82">
        <v>515</v>
      </c>
      <c r="Q16614" s="82" t="s">
        <v>82437</v>
      </c>
      <c r="R16614"/>
    </row>
    <row r="16615" spans="12:18" x14ac:dyDescent="0.25">
      <c r="L16615" t="s">
        <v>2126</v>
      </c>
      <c r="M16615" t="s">
        <v>9819</v>
      </c>
      <c r="N16615" t="s">
        <v>53877</v>
      </c>
      <c r="O16615" s="76" t="s">
        <v>4356</v>
      </c>
      <c r="P16615" s="82">
        <v>1236</v>
      </c>
      <c r="Q16615" s="82" t="s">
        <v>82511</v>
      </c>
      <c r="R16615"/>
    </row>
    <row r="16616" spans="12:18" x14ac:dyDescent="0.25">
      <c r="L16616" t="s">
        <v>2126</v>
      </c>
      <c r="M16616" t="s">
        <v>35486</v>
      </c>
      <c r="N16616" t="s">
        <v>53878</v>
      </c>
      <c r="O16616" s="76" t="s">
        <v>4366</v>
      </c>
      <c r="P16616" s="82">
        <v>140</v>
      </c>
      <c r="Q16616" s="82" t="s">
        <v>82512</v>
      </c>
      <c r="R16616"/>
    </row>
    <row r="16617" spans="12:18" x14ac:dyDescent="0.25">
      <c r="L16617" t="s">
        <v>2126</v>
      </c>
      <c r="M16617" t="s">
        <v>20284</v>
      </c>
      <c r="N16617" t="s">
        <v>53879</v>
      </c>
      <c r="O16617" s="76" t="s">
        <v>4366</v>
      </c>
      <c r="P16617" s="82">
        <v>405</v>
      </c>
      <c r="Q16617" s="82" t="s">
        <v>82513</v>
      </c>
      <c r="R16617"/>
    </row>
    <row r="16618" spans="12:18" x14ac:dyDescent="0.25">
      <c r="L16618" t="s">
        <v>2126</v>
      </c>
      <c r="M16618" t="s">
        <v>9820</v>
      </c>
      <c r="N16618" t="s">
        <v>53880</v>
      </c>
      <c r="O16618" s="76" t="s">
        <v>4356</v>
      </c>
      <c r="P16618" s="82">
        <v>303</v>
      </c>
      <c r="Q16618" s="82" t="s">
        <v>82514</v>
      </c>
      <c r="R16618"/>
    </row>
    <row r="16619" spans="12:18" x14ac:dyDescent="0.25">
      <c r="L16619" t="s">
        <v>2126</v>
      </c>
      <c r="M16619" t="s">
        <v>21885</v>
      </c>
      <c r="N16619" t="s">
        <v>53881</v>
      </c>
      <c r="O16619" s="76" t="s">
        <v>4356</v>
      </c>
      <c r="P16619" s="82">
        <v>560</v>
      </c>
      <c r="Q16619" s="82" t="s">
        <v>82515</v>
      </c>
      <c r="R16619"/>
    </row>
    <row r="16620" spans="12:18" x14ac:dyDescent="0.25">
      <c r="L16620" t="s">
        <v>2126</v>
      </c>
      <c r="M16620" t="s">
        <v>21886</v>
      </c>
      <c r="N16620" t="s">
        <v>53882</v>
      </c>
      <c r="O16620" s="76" t="s">
        <v>4356</v>
      </c>
      <c r="P16620" s="82">
        <v>2943</v>
      </c>
      <c r="Q16620" s="82" t="s">
        <v>82516</v>
      </c>
      <c r="R16620"/>
    </row>
    <row r="16621" spans="12:18" x14ac:dyDescent="0.25">
      <c r="L16621" t="s">
        <v>2126</v>
      </c>
      <c r="M16621" t="s">
        <v>21887</v>
      </c>
      <c r="N16621" t="s">
        <v>53883</v>
      </c>
      <c r="O16621" s="76" t="s">
        <v>4356</v>
      </c>
      <c r="P16621" s="82">
        <v>2452</v>
      </c>
      <c r="Q16621" s="82" t="s">
        <v>82517</v>
      </c>
      <c r="R16621"/>
    </row>
    <row r="16622" spans="12:18" x14ac:dyDescent="0.25">
      <c r="L16622" t="s">
        <v>2126</v>
      </c>
      <c r="M16622" t="s">
        <v>20285</v>
      </c>
      <c r="N16622" t="s">
        <v>53884</v>
      </c>
      <c r="O16622" s="76" t="s">
        <v>4366</v>
      </c>
      <c r="P16622" s="82">
        <v>266</v>
      </c>
      <c r="Q16622" s="82" t="s">
        <v>82518</v>
      </c>
      <c r="R16622"/>
    </row>
    <row r="16623" spans="12:18" x14ac:dyDescent="0.25">
      <c r="L16623" t="s">
        <v>2126</v>
      </c>
      <c r="M16623" t="s">
        <v>35487</v>
      </c>
      <c r="N16623" t="s">
        <v>53885</v>
      </c>
      <c r="O16623" s="76" t="s">
        <v>4356</v>
      </c>
      <c r="P16623" s="82">
        <v>2124</v>
      </c>
      <c r="Q16623" s="82" t="s">
        <v>82519</v>
      </c>
      <c r="R16623"/>
    </row>
    <row r="16624" spans="12:18" x14ac:dyDescent="0.25">
      <c r="L16624" t="s">
        <v>2126</v>
      </c>
      <c r="M16624" t="s">
        <v>12474</v>
      </c>
      <c r="N16624" t="s">
        <v>53886</v>
      </c>
      <c r="O16624" s="76" t="s">
        <v>4374</v>
      </c>
      <c r="P16624" s="82">
        <v>2816</v>
      </c>
      <c r="Q16624" s="82" t="s">
        <v>72645</v>
      </c>
      <c r="R16624"/>
    </row>
    <row r="16625" spans="12:18" x14ac:dyDescent="0.25">
      <c r="L16625" t="s">
        <v>2126</v>
      </c>
      <c r="M16625" t="s">
        <v>35488</v>
      </c>
      <c r="N16625" t="s">
        <v>53887</v>
      </c>
      <c r="O16625" s="76" t="s">
        <v>4356</v>
      </c>
      <c r="P16625" s="82">
        <v>576</v>
      </c>
      <c r="Q16625" s="82" t="s">
        <v>82520</v>
      </c>
      <c r="R16625"/>
    </row>
    <row r="16626" spans="12:18" x14ac:dyDescent="0.25">
      <c r="L16626" t="s">
        <v>2126</v>
      </c>
      <c r="M16626" t="s">
        <v>12477</v>
      </c>
      <c r="N16626" t="s">
        <v>53888</v>
      </c>
      <c r="O16626" s="76" t="s">
        <v>4356</v>
      </c>
      <c r="P16626" s="82">
        <v>1351</v>
      </c>
      <c r="Q16626" s="82" t="s">
        <v>82521</v>
      </c>
      <c r="R16626"/>
    </row>
    <row r="16627" spans="12:18" x14ac:dyDescent="0.25">
      <c r="L16627" t="s">
        <v>2126</v>
      </c>
      <c r="M16627" t="s">
        <v>21888</v>
      </c>
      <c r="N16627" t="s">
        <v>53889</v>
      </c>
      <c r="O16627" s="76" t="s">
        <v>4356</v>
      </c>
      <c r="P16627" s="82">
        <v>1560</v>
      </c>
      <c r="Q16627" s="82" t="s">
        <v>82522</v>
      </c>
      <c r="R16627"/>
    </row>
    <row r="16628" spans="12:18" x14ac:dyDescent="0.25">
      <c r="L16628" t="s">
        <v>2126</v>
      </c>
      <c r="M16628" t="s">
        <v>21889</v>
      </c>
      <c r="N16628" t="s">
        <v>53890</v>
      </c>
      <c r="O16628" s="76" t="s">
        <v>4356</v>
      </c>
      <c r="P16628" s="82">
        <v>297</v>
      </c>
      <c r="Q16628" s="82" t="s">
        <v>82523</v>
      </c>
      <c r="R16628"/>
    </row>
    <row r="16629" spans="12:18" x14ac:dyDescent="0.25">
      <c r="L16629" t="s">
        <v>2126</v>
      </c>
      <c r="M16629" t="s">
        <v>12479</v>
      </c>
      <c r="N16629" t="s">
        <v>53891</v>
      </c>
      <c r="O16629" s="76" t="s">
        <v>4356</v>
      </c>
      <c r="P16629" s="82">
        <v>504</v>
      </c>
      <c r="Q16629" s="82" t="s">
        <v>82524</v>
      </c>
      <c r="R16629"/>
    </row>
    <row r="16630" spans="12:18" x14ac:dyDescent="0.25">
      <c r="L16630" t="s">
        <v>2126</v>
      </c>
      <c r="M16630" t="s">
        <v>12480</v>
      </c>
      <c r="N16630" t="s">
        <v>53892</v>
      </c>
      <c r="O16630" s="76" t="s">
        <v>4356</v>
      </c>
      <c r="P16630" s="82">
        <v>1468</v>
      </c>
      <c r="Q16630" s="82" t="s">
        <v>82525</v>
      </c>
      <c r="R16630"/>
    </row>
    <row r="16631" spans="12:18" x14ac:dyDescent="0.25">
      <c r="L16631" t="s">
        <v>2126</v>
      </c>
      <c r="M16631" t="s">
        <v>12481</v>
      </c>
      <c r="N16631" t="s">
        <v>53893</v>
      </c>
      <c r="O16631" s="76" t="s">
        <v>4356</v>
      </c>
      <c r="P16631" s="82">
        <v>185</v>
      </c>
      <c r="Q16631" s="82" t="s">
        <v>82526</v>
      </c>
      <c r="R16631"/>
    </row>
    <row r="16632" spans="12:18" x14ac:dyDescent="0.25">
      <c r="L16632" t="s">
        <v>2126</v>
      </c>
      <c r="M16632" t="s">
        <v>9822</v>
      </c>
      <c r="N16632" t="s">
        <v>53894</v>
      </c>
      <c r="O16632" s="76" t="s">
        <v>4374</v>
      </c>
      <c r="P16632" s="82">
        <v>923</v>
      </c>
      <c r="Q16632" s="82" t="s">
        <v>72645</v>
      </c>
      <c r="R16632"/>
    </row>
    <row r="16633" spans="12:18" x14ac:dyDescent="0.25">
      <c r="L16633" t="s">
        <v>2126</v>
      </c>
      <c r="M16633" t="s">
        <v>35489</v>
      </c>
      <c r="N16633" t="s">
        <v>53895</v>
      </c>
      <c r="O16633" s="76" t="s">
        <v>4374</v>
      </c>
      <c r="P16633" s="82">
        <v>6440</v>
      </c>
      <c r="Q16633" s="82" t="s">
        <v>72645</v>
      </c>
      <c r="R16633"/>
    </row>
    <row r="16634" spans="12:18" x14ac:dyDescent="0.25">
      <c r="L16634" t="s">
        <v>2126</v>
      </c>
      <c r="M16634" t="s">
        <v>20286</v>
      </c>
      <c r="N16634" t="s">
        <v>53896</v>
      </c>
      <c r="O16634" s="76" t="s">
        <v>4356</v>
      </c>
      <c r="P16634" s="82">
        <v>272</v>
      </c>
      <c r="Q16634" s="82" t="s">
        <v>82528</v>
      </c>
      <c r="R16634"/>
    </row>
    <row r="16635" spans="12:18" x14ac:dyDescent="0.25">
      <c r="L16635" t="s">
        <v>2126</v>
      </c>
      <c r="M16635" t="s">
        <v>9823</v>
      </c>
      <c r="N16635" t="s">
        <v>53897</v>
      </c>
      <c r="O16635" s="76" t="s">
        <v>4356</v>
      </c>
      <c r="P16635" s="82">
        <v>824</v>
      </c>
      <c r="Q16635" s="82" t="s">
        <v>82527</v>
      </c>
      <c r="R16635"/>
    </row>
    <row r="16636" spans="12:18" x14ac:dyDescent="0.25">
      <c r="L16636" t="s">
        <v>2126</v>
      </c>
      <c r="M16636" t="s">
        <v>21890</v>
      </c>
      <c r="N16636" t="s">
        <v>53898</v>
      </c>
      <c r="O16636" s="76" t="s">
        <v>4356</v>
      </c>
      <c r="P16636" s="82">
        <v>320</v>
      </c>
      <c r="Q16636" s="82" t="s">
        <v>82529</v>
      </c>
      <c r="R16636"/>
    </row>
    <row r="16637" spans="12:18" x14ac:dyDescent="0.25">
      <c r="L16637" t="s">
        <v>2126</v>
      </c>
      <c r="M16637" t="s">
        <v>21891</v>
      </c>
      <c r="N16637" t="s">
        <v>53899</v>
      </c>
      <c r="O16637" s="76" t="s">
        <v>4356</v>
      </c>
      <c r="P16637" s="82">
        <v>395</v>
      </c>
      <c r="Q16637" s="82" t="s">
        <v>82530</v>
      </c>
      <c r="R16637"/>
    </row>
    <row r="16638" spans="12:18" x14ac:dyDescent="0.25">
      <c r="L16638" t="s">
        <v>2126</v>
      </c>
      <c r="M16638" t="s">
        <v>20287</v>
      </c>
      <c r="N16638" t="s">
        <v>53900</v>
      </c>
      <c r="O16638" s="76" t="s">
        <v>4374</v>
      </c>
      <c r="P16638" s="82">
        <v>14643</v>
      </c>
      <c r="Q16638" s="82" t="s">
        <v>82531</v>
      </c>
      <c r="R16638"/>
    </row>
    <row r="16639" spans="12:18" x14ac:dyDescent="0.25">
      <c r="L16639" t="s">
        <v>2126</v>
      </c>
      <c r="M16639" t="s">
        <v>35490</v>
      </c>
      <c r="N16639" t="s">
        <v>53901</v>
      </c>
      <c r="O16639" s="76" t="s">
        <v>4356</v>
      </c>
      <c r="P16639" s="82">
        <v>311</v>
      </c>
      <c r="Q16639" s="82" t="s">
        <v>82532</v>
      </c>
      <c r="R16639"/>
    </row>
    <row r="16640" spans="12:18" x14ac:dyDescent="0.25">
      <c r="L16640" t="s">
        <v>2126</v>
      </c>
      <c r="M16640" t="s">
        <v>12483</v>
      </c>
      <c r="N16640" t="s">
        <v>53902</v>
      </c>
      <c r="O16640" s="76" t="s">
        <v>4356</v>
      </c>
      <c r="P16640" s="82">
        <v>739</v>
      </c>
      <c r="Q16640" s="82" t="s">
        <v>82533</v>
      </c>
      <c r="R16640"/>
    </row>
    <row r="16641" spans="12:18" x14ac:dyDescent="0.25">
      <c r="L16641" t="s">
        <v>2126</v>
      </c>
      <c r="M16641" t="s">
        <v>9824</v>
      </c>
      <c r="N16641" t="s">
        <v>53903</v>
      </c>
      <c r="O16641" s="76" t="s">
        <v>4356</v>
      </c>
      <c r="P16641" s="82">
        <v>1281</v>
      </c>
      <c r="Q16641" s="82" t="s">
        <v>82534</v>
      </c>
      <c r="R16641"/>
    </row>
    <row r="16642" spans="12:18" x14ac:dyDescent="0.25">
      <c r="L16642" t="s">
        <v>2126</v>
      </c>
      <c r="M16642" t="s">
        <v>35491</v>
      </c>
      <c r="N16642" t="s">
        <v>53904</v>
      </c>
      <c r="O16642" s="76" t="s">
        <v>4356</v>
      </c>
      <c r="P16642" s="82">
        <v>608</v>
      </c>
      <c r="Q16642" s="82" t="s">
        <v>82535</v>
      </c>
      <c r="R16642"/>
    </row>
    <row r="16643" spans="12:18" x14ac:dyDescent="0.25">
      <c r="L16643" t="s">
        <v>2126</v>
      </c>
      <c r="M16643" t="s">
        <v>4781</v>
      </c>
      <c r="N16643" t="s">
        <v>53905</v>
      </c>
      <c r="O16643" s="76" t="s">
        <v>4356</v>
      </c>
      <c r="P16643" s="82">
        <v>246</v>
      </c>
      <c r="Q16643" s="82" t="s">
        <v>82536</v>
      </c>
      <c r="R16643"/>
    </row>
    <row r="16644" spans="12:18" x14ac:dyDescent="0.25">
      <c r="L16644" t="s">
        <v>2126</v>
      </c>
      <c r="M16644" t="s">
        <v>12486</v>
      </c>
      <c r="N16644" t="s">
        <v>53906</v>
      </c>
      <c r="O16644" s="76" t="s">
        <v>4366</v>
      </c>
      <c r="P16644" s="82">
        <v>235</v>
      </c>
      <c r="Q16644" s="82" t="s">
        <v>82537</v>
      </c>
      <c r="R16644"/>
    </row>
    <row r="16645" spans="12:18" x14ac:dyDescent="0.25">
      <c r="L16645" t="s">
        <v>2126</v>
      </c>
      <c r="M16645" t="s">
        <v>12488</v>
      </c>
      <c r="N16645" t="s">
        <v>53907</v>
      </c>
      <c r="O16645" s="76" t="s">
        <v>4366</v>
      </c>
      <c r="P16645" s="82">
        <v>120</v>
      </c>
      <c r="Q16645" s="82" t="s">
        <v>82538</v>
      </c>
      <c r="R16645"/>
    </row>
    <row r="16646" spans="12:18" x14ac:dyDescent="0.25">
      <c r="L16646" t="s">
        <v>2126</v>
      </c>
      <c r="M16646" t="s">
        <v>9825</v>
      </c>
      <c r="N16646" t="s">
        <v>53908</v>
      </c>
      <c r="O16646" s="76" t="s">
        <v>4366</v>
      </c>
      <c r="P16646" s="82">
        <v>168</v>
      </c>
      <c r="Q16646" s="82" t="s">
        <v>82539</v>
      </c>
      <c r="R16646"/>
    </row>
    <row r="16647" spans="12:18" x14ac:dyDescent="0.25">
      <c r="L16647" t="s">
        <v>2126</v>
      </c>
      <c r="M16647" t="s">
        <v>9826</v>
      </c>
      <c r="N16647" t="s">
        <v>53909</v>
      </c>
      <c r="O16647" s="76" t="s">
        <v>4366</v>
      </c>
      <c r="P16647" s="82">
        <v>195</v>
      </c>
      <c r="Q16647" s="82" t="s">
        <v>82541</v>
      </c>
      <c r="R16647"/>
    </row>
    <row r="16648" spans="12:18" x14ac:dyDescent="0.25">
      <c r="L16648" t="s">
        <v>2126</v>
      </c>
      <c r="M16648" t="s">
        <v>35492</v>
      </c>
      <c r="N16648" t="s">
        <v>53910</v>
      </c>
      <c r="O16648" s="76" t="s">
        <v>4356</v>
      </c>
      <c r="P16648" s="82">
        <v>599</v>
      </c>
      <c r="Q16648" s="82" t="s">
        <v>82542</v>
      </c>
      <c r="R16648"/>
    </row>
    <row r="16649" spans="12:18" x14ac:dyDescent="0.25">
      <c r="L16649" t="s">
        <v>2126</v>
      </c>
      <c r="M16649" t="s">
        <v>12490</v>
      </c>
      <c r="N16649" t="s">
        <v>53911</v>
      </c>
      <c r="O16649" s="76" t="s">
        <v>4356</v>
      </c>
      <c r="P16649" s="82">
        <v>1498</v>
      </c>
      <c r="Q16649" s="82" t="s">
        <v>82543</v>
      </c>
      <c r="R16649"/>
    </row>
    <row r="16650" spans="12:18" x14ac:dyDescent="0.25">
      <c r="L16650" t="s">
        <v>2126</v>
      </c>
      <c r="M16650" t="s">
        <v>21892</v>
      </c>
      <c r="N16650" t="s">
        <v>53912</v>
      </c>
      <c r="O16650" s="76" t="s">
        <v>4356</v>
      </c>
      <c r="P16650" s="82">
        <v>368</v>
      </c>
      <c r="Q16650" s="82" t="s">
        <v>82544</v>
      </c>
      <c r="R16650"/>
    </row>
    <row r="16651" spans="12:18" x14ac:dyDescent="0.25">
      <c r="L16651" t="s">
        <v>2126</v>
      </c>
      <c r="M16651" t="s">
        <v>21893</v>
      </c>
      <c r="N16651" t="s">
        <v>53913</v>
      </c>
      <c r="O16651" s="76" t="s">
        <v>4356</v>
      </c>
      <c r="P16651" s="82">
        <v>4714</v>
      </c>
      <c r="Q16651" s="82" t="s">
        <v>82545</v>
      </c>
      <c r="R16651"/>
    </row>
    <row r="16652" spans="12:18" x14ac:dyDescent="0.25">
      <c r="L16652" t="s">
        <v>2126</v>
      </c>
      <c r="M16652" t="s">
        <v>12494</v>
      </c>
      <c r="N16652" t="s">
        <v>53914</v>
      </c>
      <c r="O16652" s="76" t="s">
        <v>4356</v>
      </c>
      <c r="P16652" s="82">
        <v>1362</v>
      </c>
      <c r="Q16652" s="82" t="s">
        <v>82547</v>
      </c>
      <c r="R16652"/>
    </row>
    <row r="16653" spans="12:18" x14ac:dyDescent="0.25">
      <c r="L16653" t="s">
        <v>2126</v>
      </c>
      <c r="M16653" t="s">
        <v>35493</v>
      </c>
      <c r="N16653" t="s">
        <v>53915</v>
      </c>
      <c r="O16653" s="76" t="s">
        <v>4356</v>
      </c>
      <c r="P16653" s="82">
        <v>1171</v>
      </c>
      <c r="Q16653" s="82" t="s">
        <v>82548</v>
      </c>
      <c r="R16653"/>
    </row>
    <row r="16654" spans="12:18" x14ac:dyDescent="0.25">
      <c r="L16654" t="s">
        <v>2126</v>
      </c>
      <c r="M16654" t="s">
        <v>12496</v>
      </c>
      <c r="N16654" t="s">
        <v>53916</v>
      </c>
      <c r="O16654" s="76" t="s">
        <v>4356</v>
      </c>
      <c r="P16654" s="82">
        <v>1177</v>
      </c>
      <c r="Q16654" s="82" t="s">
        <v>82549</v>
      </c>
      <c r="R16654"/>
    </row>
    <row r="16655" spans="12:18" x14ac:dyDescent="0.25">
      <c r="L16655" t="s">
        <v>2126</v>
      </c>
      <c r="M16655" t="s">
        <v>21894</v>
      </c>
      <c r="N16655" t="s">
        <v>53917</v>
      </c>
      <c r="O16655" s="76" t="s">
        <v>4356</v>
      </c>
      <c r="P16655" s="82">
        <v>2556</v>
      </c>
      <c r="Q16655" s="82" t="s">
        <v>82550</v>
      </c>
      <c r="R16655"/>
    </row>
    <row r="16656" spans="12:18" x14ac:dyDescent="0.25">
      <c r="L16656" t="s">
        <v>2126</v>
      </c>
      <c r="M16656" t="s">
        <v>20650</v>
      </c>
      <c r="N16656" t="s">
        <v>53918</v>
      </c>
      <c r="O16656" s="76" t="s">
        <v>4356</v>
      </c>
      <c r="P16656" s="82">
        <v>756</v>
      </c>
      <c r="Q16656" s="82" t="s">
        <v>82551</v>
      </c>
      <c r="R16656"/>
    </row>
    <row r="16657" spans="12:18" x14ac:dyDescent="0.25">
      <c r="L16657" t="s">
        <v>2126</v>
      </c>
      <c r="M16657" t="s">
        <v>20289</v>
      </c>
      <c r="N16657" t="s">
        <v>53919</v>
      </c>
      <c r="O16657" s="76" t="s">
        <v>4366</v>
      </c>
      <c r="P16657" s="82">
        <v>130</v>
      </c>
      <c r="Q16657" s="82" t="s">
        <v>82552</v>
      </c>
      <c r="R16657"/>
    </row>
    <row r="16658" spans="12:18" x14ac:dyDescent="0.25">
      <c r="L16658" t="s">
        <v>2126</v>
      </c>
      <c r="M16658" t="s">
        <v>21895</v>
      </c>
      <c r="N16658" t="s">
        <v>53920</v>
      </c>
      <c r="O16658" s="76" t="s">
        <v>4450</v>
      </c>
      <c r="P16658" s="82">
        <v>21951</v>
      </c>
      <c r="Q16658" s="82" t="s">
        <v>72645</v>
      </c>
      <c r="R16658"/>
    </row>
    <row r="16659" spans="12:18" x14ac:dyDescent="0.25">
      <c r="L16659" t="s">
        <v>2126</v>
      </c>
      <c r="M16659" t="s">
        <v>35494</v>
      </c>
      <c r="N16659" t="s">
        <v>53921</v>
      </c>
      <c r="O16659" s="76" t="s">
        <v>4356</v>
      </c>
      <c r="P16659" s="82">
        <v>407</v>
      </c>
      <c r="Q16659" s="82" t="s">
        <v>82553</v>
      </c>
      <c r="R16659"/>
    </row>
    <row r="16660" spans="12:18" x14ac:dyDescent="0.25">
      <c r="L16660" t="s">
        <v>2126</v>
      </c>
      <c r="M16660" t="s">
        <v>12498</v>
      </c>
      <c r="N16660" t="s">
        <v>53922</v>
      </c>
      <c r="O16660" s="76" t="s">
        <v>4450</v>
      </c>
      <c r="P16660" s="82">
        <v>116685</v>
      </c>
      <c r="Q16660" s="82" t="s">
        <v>72645</v>
      </c>
      <c r="R16660"/>
    </row>
    <row r="16661" spans="12:18" x14ac:dyDescent="0.25">
      <c r="L16661" t="s">
        <v>2126</v>
      </c>
      <c r="M16661" t="s">
        <v>4525</v>
      </c>
      <c r="N16661" t="s">
        <v>53923</v>
      </c>
      <c r="O16661" s="76" t="s">
        <v>4374</v>
      </c>
      <c r="P16661" s="82">
        <v>4122</v>
      </c>
      <c r="Q16661" s="82" t="s">
        <v>72645</v>
      </c>
      <c r="R16661"/>
    </row>
    <row r="16662" spans="12:18" x14ac:dyDescent="0.25">
      <c r="L16662" t="s">
        <v>2126</v>
      </c>
      <c r="M16662" t="s">
        <v>11299</v>
      </c>
      <c r="N16662" t="s">
        <v>53924</v>
      </c>
      <c r="O16662" s="76" t="s">
        <v>4356</v>
      </c>
      <c r="P16662" s="82">
        <v>119</v>
      </c>
      <c r="Q16662" s="82" t="s">
        <v>82554</v>
      </c>
      <c r="R16662"/>
    </row>
    <row r="16663" spans="12:18" x14ac:dyDescent="0.25">
      <c r="L16663" t="s">
        <v>2126</v>
      </c>
      <c r="M16663" t="s">
        <v>21896</v>
      </c>
      <c r="N16663" t="s">
        <v>53925</v>
      </c>
      <c r="O16663" s="76" t="s">
        <v>4356</v>
      </c>
      <c r="P16663" s="82">
        <v>752</v>
      </c>
      <c r="Q16663" s="82" t="s">
        <v>82555</v>
      </c>
      <c r="R16663"/>
    </row>
    <row r="16664" spans="12:18" x14ac:dyDescent="0.25">
      <c r="L16664" t="s">
        <v>2126</v>
      </c>
      <c r="M16664" t="s">
        <v>20290</v>
      </c>
      <c r="N16664" t="s">
        <v>53926</v>
      </c>
      <c r="O16664" s="76" t="s">
        <v>4366</v>
      </c>
      <c r="P16664" s="82">
        <v>409</v>
      </c>
      <c r="Q16664" s="82" t="s">
        <v>82556</v>
      </c>
      <c r="R16664"/>
    </row>
    <row r="16665" spans="12:18" x14ac:dyDescent="0.25">
      <c r="L16665" t="s">
        <v>2126</v>
      </c>
      <c r="M16665" t="s">
        <v>9827</v>
      </c>
      <c r="N16665" t="s">
        <v>53927</v>
      </c>
      <c r="O16665" s="76" t="s">
        <v>4356</v>
      </c>
      <c r="P16665" s="82">
        <v>1337</v>
      </c>
      <c r="Q16665" s="82" t="s">
        <v>82557</v>
      </c>
      <c r="R16665"/>
    </row>
    <row r="16666" spans="12:18" x14ac:dyDescent="0.25">
      <c r="L16666" t="s">
        <v>2126</v>
      </c>
      <c r="M16666" t="s">
        <v>12500</v>
      </c>
      <c r="N16666" t="s">
        <v>53928</v>
      </c>
      <c r="O16666" s="76" t="s">
        <v>4356</v>
      </c>
      <c r="P16666" s="82">
        <v>558</v>
      </c>
      <c r="Q16666" s="82" t="s">
        <v>82558</v>
      </c>
      <c r="R16666"/>
    </row>
    <row r="16667" spans="12:18" x14ac:dyDescent="0.25">
      <c r="L16667" t="s">
        <v>2126</v>
      </c>
      <c r="M16667" t="s">
        <v>35495</v>
      </c>
      <c r="N16667" t="s">
        <v>53929</v>
      </c>
      <c r="O16667" s="76" t="s">
        <v>4366</v>
      </c>
      <c r="P16667" s="82">
        <v>244</v>
      </c>
      <c r="Q16667" s="82" t="s">
        <v>82559</v>
      </c>
      <c r="R16667"/>
    </row>
    <row r="16668" spans="12:18" x14ac:dyDescent="0.25">
      <c r="L16668" t="s">
        <v>2126</v>
      </c>
      <c r="M16668" t="s">
        <v>35496</v>
      </c>
      <c r="N16668" t="s">
        <v>53930</v>
      </c>
      <c r="O16668" s="76" t="s">
        <v>4356</v>
      </c>
      <c r="P16668" s="82">
        <v>313</v>
      </c>
      <c r="Q16668" s="82" t="s">
        <v>82560</v>
      </c>
      <c r="R16668"/>
    </row>
    <row r="16669" spans="12:18" x14ac:dyDescent="0.25">
      <c r="L16669" t="s">
        <v>2126</v>
      </c>
      <c r="M16669" t="s">
        <v>9828</v>
      </c>
      <c r="N16669" t="s">
        <v>53931</v>
      </c>
      <c r="O16669" s="76" t="s">
        <v>4356</v>
      </c>
      <c r="P16669" s="82">
        <v>2738</v>
      </c>
      <c r="Q16669" s="82" t="s">
        <v>82561</v>
      </c>
      <c r="R16669"/>
    </row>
    <row r="16670" spans="12:18" x14ac:dyDescent="0.25">
      <c r="L16670" t="s">
        <v>2126</v>
      </c>
      <c r="M16670" t="s">
        <v>20291</v>
      </c>
      <c r="N16670" t="s">
        <v>53932</v>
      </c>
      <c r="O16670" s="76" t="s">
        <v>4356</v>
      </c>
      <c r="P16670" s="82">
        <v>1131</v>
      </c>
      <c r="Q16670" s="82" t="s">
        <v>82562</v>
      </c>
      <c r="R16670"/>
    </row>
    <row r="16671" spans="12:18" x14ac:dyDescent="0.25">
      <c r="L16671" t="s">
        <v>2126</v>
      </c>
      <c r="M16671" t="s">
        <v>12502</v>
      </c>
      <c r="N16671" t="s">
        <v>53933</v>
      </c>
      <c r="O16671" s="76" t="s">
        <v>4356</v>
      </c>
      <c r="P16671" s="82">
        <v>131</v>
      </c>
      <c r="Q16671" s="82" t="s">
        <v>82563</v>
      </c>
      <c r="R16671"/>
    </row>
    <row r="16672" spans="12:18" x14ac:dyDescent="0.25">
      <c r="L16672" t="s">
        <v>2126</v>
      </c>
      <c r="M16672" t="s">
        <v>15143</v>
      </c>
      <c r="N16672" t="s">
        <v>53934</v>
      </c>
      <c r="O16672" s="76" t="s">
        <v>4374</v>
      </c>
      <c r="P16672" s="82">
        <v>3698</v>
      </c>
      <c r="Q16672" s="82" t="s">
        <v>82564</v>
      </c>
      <c r="R16672"/>
    </row>
    <row r="16673" spans="12:18" x14ac:dyDescent="0.25">
      <c r="L16673" t="s">
        <v>2126</v>
      </c>
      <c r="M16673" t="s">
        <v>9829</v>
      </c>
      <c r="N16673" t="s">
        <v>53935</v>
      </c>
      <c r="O16673" s="76" t="s">
        <v>4356</v>
      </c>
      <c r="P16673" s="82">
        <v>2190</v>
      </c>
      <c r="Q16673" s="82" t="s">
        <v>82565</v>
      </c>
      <c r="R16673"/>
    </row>
    <row r="16674" spans="12:18" x14ac:dyDescent="0.25">
      <c r="L16674" t="s">
        <v>2126</v>
      </c>
      <c r="M16674" t="s">
        <v>20292</v>
      </c>
      <c r="N16674" t="s">
        <v>53936</v>
      </c>
      <c r="O16674" s="76" t="s">
        <v>4356</v>
      </c>
      <c r="P16674" s="82">
        <v>904</v>
      </c>
      <c r="Q16674" s="82" t="s">
        <v>82566</v>
      </c>
      <c r="R16674"/>
    </row>
    <row r="16675" spans="12:18" x14ac:dyDescent="0.25">
      <c r="L16675" t="s">
        <v>2126</v>
      </c>
      <c r="M16675" t="s">
        <v>20293</v>
      </c>
      <c r="N16675" t="s">
        <v>53937</v>
      </c>
      <c r="O16675" s="76" t="s">
        <v>4366</v>
      </c>
      <c r="P16675" s="82">
        <v>256</v>
      </c>
      <c r="Q16675" s="82" t="s">
        <v>82567</v>
      </c>
      <c r="R16675"/>
    </row>
    <row r="16676" spans="12:18" x14ac:dyDescent="0.25">
      <c r="L16676" t="s">
        <v>2126</v>
      </c>
      <c r="M16676" t="s">
        <v>12504</v>
      </c>
      <c r="N16676" t="s">
        <v>53938</v>
      </c>
      <c r="O16676" s="76" t="s">
        <v>4366</v>
      </c>
      <c r="P16676" s="82">
        <v>309</v>
      </c>
      <c r="Q16676" s="82" t="s">
        <v>82568</v>
      </c>
      <c r="R16676"/>
    </row>
    <row r="16677" spans="12:18" x14ac:dyDescent="0.25">
      <c r="L16677" t="s">
        <v>2126</v>
      </c>
      <c r="M16677" t="s">
        <v>35497</v>
      </c>
      <c r="N16677" t="s">
        <v>53939</v>
      </c>
      <c r="O16677" s="76" t="s">
        <v>4374</v>
      </c>
      <c r="P16677" s="82">
        <v>8981</v>
      </c>
      <c r="Q16677" s="82" t="s">
        <v>82569</v>
      </c>
      <c r="R16677"/>
    </row>
    <row r="16678" spans="12:18" x14ac:dyDescent="0.25">
      <c r="L16678" t="s">
        <v>2126</v>
      </c>
      <c r="M16678" t="s">
        <v>21897</v>
      </c>
      <c r="N16678" t="s">
        <v>53940</v>
      </c>
      <c r="O16678" s="76" t="s">
        <v>4356</v>
      </c>
      <c r="P16678" s="82">
        <v>1813</v>
      </c>
      <c r="Q16678" s="82" t="s">
        <v>82570</v>
      </c>
      <c r="R16678"/>
    </row>
    <row r="16679" spans="12:18" x14ac:dyDescent="0.25">
      <c r="L16679" t="s">
        <v>2126</v>
      </c>
      <c r="M16679" t="s">
        <v>35498</v>
      </c>
      <c r="N16679" t="s">
        <v>53941</v>
      </c>
      <c r="O16679" s="76" t="s">
        <v>4356</v>
      </c>
      <c r="P16679" s="82">
        <v>2406</v>
      </c>
      <c r="Q16679" s="82" t="s">
        <v>82571</v>
      </c>
      <c r="R16679"/>
    </row>
    <row r="16680" spans="12:18" x14ac:dyDescent="0.25">
      <c r="L16680" t="s">
        <v>2126</v>
      </c>
      <c r="M16680" t="s">
        <v>35499</v>
      </c>
      <c r="N16680" t="s">
        <v>53942</v>
      </c>
      <c r="O16680" s="76" t="s">
        <v>4356</v>
      </c>
      <c r="P16680" s="82">
        <v>452</v>
      </c>
      <c r="Q16680" s="82" t="s">
        <v>82572</v>
      </c>
      <c r="R16680"/>
    </row>
    <row r="16681" spans="12:18" x14ac:dyDescent="0.25">
      <c r="L16681" t="s">
        <v>2126</v>
      </c>
      <c r="M16681" t="s">
        <v>9830</v>
      </c>
      <c r="N16681" t="s">
        <v>53943</v>
      </c>
      <c r="O16681" s="76" t="s">
        <v>4356</v>
      </c>
      <c r="P16681" s="82">
        <v>246</v>
      </c>
      <c r="Q16681" s="82" t="s">
        <v>82573</v>
      </c>
      <c r="R16681"/>
    </row>
    <row r="16682" spans="12:18" x14ac:dyDescent="0.25">
      <c r="L16682" t="s">
        <v>2126</v>
      </c>
      <c r="M16682" t="s">
        <v>12506</v>
      </c>
      <c r="N16682" t="s">
        <v>53944</v>
      </c>
      <c r="O16682" s="76" t="s">
        <v>4356</v>
      </c>
      <c r="P16682" s="82">
        <v>498</v>
      </c>
      <c r="Q16682" s="82" t="s">
        <v>82574</v>
      </c>
      <c r="R16682"/>
    </row>
    <row r="16683" spans="12:18" x14ac:dyDescent="0.25">
      <c r="L16683" t="s">
        <v>2126</v>
      </c>
      <c r="M16683" t="s">
        <v>20294</v>
      </c>
      <c r="N16683" t="s">
        <v>53945</v>
      </c>
      <c r="O16683" s="76" t="s">
        <v>4356</v>
      </c>
      <c r="P16683" s="82">
        <v>3416</v>
      </c>
      <c r="Q16683" s="82" t="s">
        <v>82575</v>
      </c>
      <c r="R16683"/>
    </row>
    <row r="16684" spans="12:18" x14ac:dyDescent="0.25">
      <c r="L16684" t="s">
        <v>2126</v>
      </c>
      <c r="M16684" t="s">
        <v>21898</v>
      </c>
      <c r="N16684" t="s">
        <v>53946</v>
      </c>
      <c r="O16684" s="76" t="s">
        <v>4356</v>
      </c>
      <c r="P16684" s="82">
        <v>1152</v>
      </c>
      <c r="Q16684" s="82" t="s">
        <v>82576</v>
      </c>
      <c r="R16684"/>
    </row>
    <row r="16685" spans="12:18" x14ac:dyDescent="0.25">
      <c r="L16685" t="s">
        <v>2126</v>
      </c>
      <c r="M16685" t="s">
        <v>12508</v>
      </c>
      <c r="N16685" t="s">
        <v>53947</v>
      </c>
      <c r="O16685" s="76" t="s">
        <v>4356</v>
      </c>
      <c r="P16685" s="82">
        <v>251</v>
      </c>
      <c r="Q16685" s="82" t="s">
        <v>82577</v>
      </c>
      <c r="R16685"/>
    </row>
    <row r="16686" spans="12:18" x14ac:dyDescent="0.25">
      <c r="L16686" t="s">
        <v>2126</v>
      </c>
      <c r="M16686" t="s">
        <v>9831</v>
      </c>
      <c r="N16686" t="s">
        <v>53948</v>
      </c>
      <c r="O16686" s="76" t="s">
        <v>4356</v>
      </c>
      <c r="P16686" s="82">
        <v>1324</v>
      </c>
      <c r="Q16686" s="82" t="s">
        <v>82578</v>
      </c>
      <c r="R16686"/>
    </row>
    <row r="16687" spans="12:18" x14ac:dyDescent="0.25">
      <c r="L16687" t="s">
        <v>2126</v>
      </c>
      <c r="M16687" t="s">
        <v>21899</v>
      </c>
      <c r="N16687" t="s">
        <v>53949</v>
      </c>
      <c r="O16687" s="76" t="s">
        <v>4366</v>
      </c>
      <c r="P16687" s="82">
        <v>142</v>
      </c>
      <c r="Q16687" s="82" t="s">
        <v>82579</v>
      </c>
      <c r="R16687"/>
    </row>
    <row r="16688" spans="12:18" x14ac:dyDescent="0.25">
      <c r="L16688" t="s">
        <v>2126</v>
      </c>
      <c r="M16688" t="s">
        <v>9832</v>
      </c>
      <c r="N16688" t="s">
        <v>53950</v>
      </c>
      <c r="O16688" s="76" t="s">
        <v>4366</v>
      </c>
      <c r="P16688" s="82">
        <v>281</v>
      </c>
      <c r="Q16688" s="82" t="s">
        <v>82580</v>
      </c>
      <c r="R16688"/>
    </row>
    <row r="16689" spans="12:18" x14ac:dyDescent="0.25">
      <c r="L16689" t="s">
        <v>2126</v>
      </c>
      <c r="M16689" t="s">
        <v>21900</v>
      </c>
      <c r="N16689" t="s">
        <v>53951</v>
      </c>
      <c r="O16689" s="76" t="s">
        <v>4366</v>
      </c>
      <c r="P16689" s="82">
        <v>194</v>
      </c>
      <c r="Q16689" s="82" t="s">
        <v>82581</v>
      </c>
      <c r="R16689"/>
    </row>
    <row r="16690" spans="12:18" x14ac:dyDescent="0.25">
      <c r="L16690" t="s">
        <v>2126</v>
      </c>
      <c r="M16690" t="s">
        <v>20295</v>
      </c>
      <c r="N16690" t="s">
        <v>53952</v>
      </c>
      <c r="O16690" s="76" t="s">
        <v>4356</v>
      </c>
      <c r="P16690" s="82">
        <v>418</v>
      </c>
      <c r="Q16690" s="82" t="s">
        <v>82582</v>
      </c>
      <c r="R16690"/>
    </row>
    <row r="16691" spans="12:18" x14ac:dyDescent="0.25">
      <c r="L16691" t="s">
        <v>2126</v>
      </c>
      <c r="M16691" t="s">
        <v>35500</v>
      </c>
      <c r="N16691" t="s">
        <v>53953</v>
      </c>
      <c r="O16691" s="76" t="s">
        <v>4366</v>
      </c>
      <c r="P16691" s="82">
        <v>205</v>
      </c>
      <c r="Q16691" s="82" t="s">
        <v>82583</v>
      </c>
      <c r="R16691"/>
    </row>
    <row r="16692" spans="12:18" x14ac:dyDescent="0.25">
      <c r="L16692" t="s">
        <v>2126</v>
      </c>
      <c r="M16692" t="s">
        <v>20301</v>
      </c>
      <c r="N16692" t="s">
        <v>53954</v>
      </c>
      <c r="O16692" s="76" t="s">
        <v>4356</v>
      </c>
      <c r="P16692" s="82">
        <v>3971</v>
      </c>
      <c r="Q16692" s="82" t="s">
        <v>82604</v>
      </c>
      <c r="R16692"/>
    </row>
    <row r="16693" spans="12:18" x14ac:dyDescent="0.25">
      <c r="L16693" t="s">
        <v>2126</v>
      </c>
      <c r="M16693" t="s">
        <v>20302</v>
      </c>
      <c r="N16693" t="s">
        <v>53955</v>
      </c>
      <c r="O16693" s="76" t="s">
        <v>4366</v>
      </c>
      <c r="P16693" s="82">
        <v>420</v>
      </c>
      <c r="Q16693" s="82" t="s">
        <v>82605</v>
      </c>
      <c r="R16693"/>
    </row>
    <row r="16694" spans="12:18" x14ac:dyDescent="0.25">
      <c r="L16694" t="s">
        <v>2126</v>
      </c>
      <c r="M16694" t="s">
        <v>35503</v>
      </c>
      <c r="N16694" t="s">
        <v>53956</v>
      </c>
      <c r="O16694" s="76" t="s">
        <v>4374</v>
      </c>
      <c r="P16694" s="82">
        <v>16365</v>
      </c>
      <c r="Q16694" s="82" t="s">
        <v>72645</v>
      </c>
      <c r="R16694"/>
    </row>
    <row r="16695" spans="12:18" x14ac:dyDescent="0.25">
      <c r="L16695" t="s">
        <v>2126</v>
      </c>
      <c r="M16695" t="s">
        <v>20303</v>
      </c>
      <c r="N16695" t="s">
        <v>53957</v>
      </c>
      <c r="O16695" s="76" t="s">
        <v>4366</v>
      </c>
      <c r="P16695" s="82">
        <v>635</v>
      </c>
      <c r="Q16695" s="82" t="s">
        <v>82606</v>
      </c>
      <c r="R16695"/>
    </row>
    <row r="16696" spans="12:18" x14ac:dyDescent="0.25">
      <c r="L16696" t="s">
        <v>2126</v>
      </c>
      <c r="M16696" t="s">
        <v>35504</v>
      </c>
      <c r="N16696" t="s">
        <v>53958</v>
      </c>
      <c r="O16696" s="76" t="s">
        <v>4366</v>
      </c>
      <c r="P16696" s="82">
        <v>207</v>
      </c>
      <c r="Q16696" s="82" t="s">
        <v>82607</v>
      </c>
      <c r="R16696"/>
    </row>
    <row r="16697" spans="12:18" x14ac:dyDescent="0.25">
      <c r="L16697" t="s">
        <v>2126</v>
      </c>
      <c r="M16697" t="s">
        <v>21907</v>
      </c>
      <c r="N16697" t="s">
        <v>53959</v>
      </c>
      <c r="O16697" s="76" t="s">
        <v>4450</v>
      </c>
      <c r="P16697" s="82">
        <v>3176</v>
      </c>
      <c r="Q16697" s="82" t="s">
        <v>72645</v>
      </c>
      <c r="R16697"/>
    </row>
    <row r="16698" spans="12:18" x14ac:dyDescent="0.25">
      <c r="L16698" t="s">
        <v>2126</v>
      </c>
      <c r="M16698" t="s">
        <v>21908</v>
      </c>
      <c r="N16698" t="s">
        <v>53960</v>
      </c>
      <c r="O16698" s="76" t="s">
        <v>4356</v>
      </c>
      <c r="P16698" s="82">
        <v>709</v>
      </c>
      <c r="Q16698" s="82" t="s">
        <v>82610</v>
      </c>
      <c r="R16698"/>
    </row>
    <row r="16699" spans="12:18" x14ac:dyDescent="0.25">
      <c r="L16699" t="s">
        <v>2126</v>
      </c>
      <c r="M16699" t="s">
        <v>20304</v>
      </c>
      <c r="N16699" t="s">
        <v>53961</v>
      </c>
      <c r="O16699" s="76" t="s">
        <v>4356</v>
      </c>
      <c r="P16699" s="82">
        <v>1646</v>
      </c>
      <c r="Q16699" s="82" t="s">
        <v>82611</v>
      </c>
      <c r="R16699"/>
    </row>
    <row r="16700" spans="12:18" x14ac:dyDescent="0.25">
      <c r="L16700" t="s">
        <v>2126</v>
      </c>
      <c r="M16700" t="s">
        <v>9840</v>
      </c>
      <c r="N16700" t="s">
        <v>53962</v>
      </c>
      <c r="O16700" s="76" t="s">
        <v>4356</v>
      </c>
      <c r="P16700" s="82">
        <v>678</v>
      </c>
      <c r="Q16700" s="82" t="s">
        <v>82612</v>
      </c>
      <c r="R16700"/>
    </row>
    <row r="16701" spans="12:18" x14ac:dyDescent="0.25">
      <c r="L16701" t="s">
        <v>2126</v>
      </c>
      <c r="M16701" t="s">
        <v>35506</v>
      </c>
      <c r="N16701" t="s">
        <v>53963</v>
      </c>
      <c r="O16701" s="76" t="s">
        <v>4356</v>
      </c>
      <c r="P16701" s="82">
        <v>469</v>
      </c>
      <c r="Q16701" s="82" t="s">
        <v>82613</v>
      </c>
      <c r="R16701"/>
    </row>
    <row r="16702" spans="12:18" x14ac:dyDescent="0.25">
      <c r="L16702" t="s">
        <v>2126</v>
      </c>
      <c r="M16702" t="s">
        <v>21909</v>
      </c>
      <c r="N16702" t="s">
        <v>53964</v>
      </c>
      <c r="O16702" s="76" t="s">
        <v>4356</v>
      </c>
      <c r="P16702" s="82">
        <v>826</v>
      </c>
      <c r="Q16702" s="82" t="s">
        <v>82614</v>
      </c>
      <c r="R16702"/>
    </row>
    <row r="16703" spans="12:18" x14ac:dyDescent="0.25">
      <c r="L16703" t="s">
        <v>2126</v>
      </c>
      <c r="M16703" t="s">
        <v>12510</v>
      </c>
      <c r="N16703" t="s">
        <v>53965</v>
      </c>
      <c r="O16703" s="76" t="s">
        <v>4356</v>
      </c>
      <c r="P16703" s="82">
        <v>606</v>
      </c>
      <c r="Q16703" s="82" t="s">
        <v>82584</v>
      </c>
      <c r="R16703"/>
    </row>
    <row r="16704" spans="12:18" x14ac:dyDescent="0.25">
      <c r="L16704" t="s">
        <v>2126</v>
      </c>
      <c r="M16704" t="s">
        <v>35501</v>
      </c>
      <c r="N16704" t="s">
        <v>53966</v>
      </c>
      <c r="O16704" s="76" t="s">
        <v>4374</v>
      </c>
      <c r="P16704" s="82">
        <v>3454</v>
      </c>
      <c r="Q16704" s="82" t="s">
        <v>72645</v>
      </c>
      <c r="R16704"/>
    </row>
    <row r="16705" spans="12:18" x14ac:dyDescent="0.25">
      <c r="L16705" t="s">
        <v>2126</v>
      </c>
      <c r="M16705" t="s">
        <v>20296</v>
      </c>
      <c r="N16705" t="s">
        <v>53967</v>
      </c>
      <c r="O16705" s="76" t="s">
        <v>4356</v>
      </c>
      <c r="P16705" s="82">
        <v>2030</v>
      </c>
      <c r="Q16705" s="82" t="s">
        <v>82585</v>
      </c>
      <c r="R16705"/>
    </row>
    <row r="16706" spans="12:18" x14ac:dyDescent="0.25">
      <c r="L16706" t="s">
        <v>2126</v>
      </c>
      <c r="M16706" t="s">
        <v>21901</v>
      </c>
      <c r="N16706" t="s">
        <v>53968</v>
      </c>
      <c r="O16706" s="76" t="s">
        <v>4356</v>
      </c>
      <c r="P16706" s="82">
        <v>981</v>
      </c>
      <c r="Q16706" s="82" t="s">
        <v>82586</v>
      </c>
      <c r="R16706"/>
    </row>
    <row r="16707" spans="12:18" x14ac:dyDescent="0.25">
      <c r="L16707" t="s">
        <v>2126</v>
      </c>
      <c r="M16707" t="s">
        <v>12512</v>
      </c>
      <c r="N16707" t="s">
        <v>53969</v>
      </c>
      <c r="O16707" s="76" t="s">
        <v>4374</v>
      </c>
      <c r="P16707" s="82">
        <v>3309</v>
      </c>
      <c r="Q16707" s="82" t="s">
        <v>72645</v>
      </c>
      <c r="R16707"/>
    </row>
    <row r="16708" spans="12:18" x14ac:dyDescent="0.25">
      <c r="L16708" t="s">
        <v>2126</v>
      </c>
      <c r="M16708" t="s">
        <v>21902</v>
      </c>
      <c r="N16708" t="s">
        <v>53970</v>
      </c>
      <c r="O16708" s="76" t="s">
        <v>4374</v>
      </c>
      <c r="P16708" s="82">
        <v>3045</v>
      </c>
      <c r="Q16708" s="82" t="s">
        <v>72645</v>
      </c>
      <c r="R16708"/>
    </row>
    <row r="16709" spans="12:18" x14ac:dyDescent="0.25">
      <c r="L16709" t="s">
        <v>2126</v>
      </c>
      <c r="M16709" t="s">
        <v>12514</v>
      </c>
      <c r="N16709" t="s">
        <v>53971</v>
      </c>
      <c r="O16709" s="76" t="s">
        <v>4450</v>
      </c>
      <c r="P16709" s="82">
        <v>7517</v>
      </c>
      <c r="Q16709" s="82" t="s">
        <v>72645</v>
      </c>
      <c r="R16709"/>
    </row>
    <row r="16710" spans="12:18" x14ac:dyDescent="0.25">
      <c r="L16710" t="s">
        <v>2126</v>
      </c>
      <c r="M16710" t="s">
        <v>20297</v>
      </c>
      <c r="N16710" t="s">
        <v>53972</v>
      </c>
      <c r="O16710" s="76" t="s">
        <v>4356</v>
      </c>
      <c r="P16710" s="82">
        <v>462</v>
      </c>
      <c r="Q16710" s="82" t="s">
        <v>82587</v>
      </c>
      <c r="R16710"/>
    </row>
    <row r="16711" spans="12:18" x14ac:dyDescent="0.25">
      <c r="L16711" t="s">
        <v>2126</v>
      </c>
      <c r="M16711" t="s">
        <v>21903</v>
      </c>
      <c r="N16711" t="s">
        <v>53973</v>
      </c>
      <c r="O16711" s="76" t="s">
        <v>4356</v>
      </c>
      <c r="P16711" s="82">
        <v>521</v>
      </c>
      <c r="Q16711" s="82" t="s">
        <v>82588</v>
      </c>
      <c r="R16711"/>
    </row>
    <row r="16712" spans="12:18" x14ac:dyDescent="0.25">
      <c r="L16712" t="s">
        <v>2126</v>
      </c>
      <c r="M16712" t="s">
        <v>8655</v>
      </c>
      <c r="N16712" t="s">
        <v>53974</v>
      </c>
      <c r="O16712" s="76" t="s">
        <v>4356</v>
      </c>
      <c r="P16712" s="82">
        <v>457</v>
      </c>
      <c r="Q16712" s="82" t="s">
        <v>82589</v>
      </c>
      <c r="R16712"/>
    </row>
    <row r="16713" spans="12:18" x14ac:dyDescent="0.25">
      <c r="L16713" t="s">
        <v>2126</v>
      </c>
      <c r="M16713" t="s">
        <v>8084</v>
      </c>
      <c r="N16713" t="s">
        <v>53975</v>
      </c>
      <c r="O16713" s="76" t="s">
        <v>4356</v>
      </c>
      <c r="P16713" s="82">
        <v>1916</v>
      </c>
      <c r="Q16713" s="82" t="s">
        <v>82591</v>
      </c>
      <c r="R16713"/>
    </row>
    <row r="16714" spans="12:18" x14ac:dyDescent="0.25">
      <c r="L16714" t="s">
        <v>2126</v>
      </c>
      <c r="M16714" t="s">
        <v>9833</v>
      </c>
      <c r="N16714" t="s">
        <v>53976</v>
      </c>
      <c r="O16714" s="76" t="s">
        <v>4356</v>
      </c>
      <c r="P16714" s="82">
        <v>1109</v>
      </c>
      <c r="Q16714" s="82" t="s">
        <v>82592</v>
      </c>
      <c r="R16714"/>
    </row>
    <row r="16715" spans="12:18" x14ac:dyDescent="0.25">
      <c r="L16715" t="s">
        <v>2126</v>
      </c>
      <c r="M16715" t="s">
        <v>35502</v>
      </c>
      <c r="N16715" t="s">
        <v>53977</v>
      </c>
      <c r="O16715" s="76" t="s">
        <v>4356</v>
      </c>
      <c r="P16715" s="82">
        <v>916</v>
      </c>
      <c r="Q16715" s="82" t="s">
        <v>82593</v>
      </c>
      <c r="R16715"/>
    </row>
    <row r="16716" spans="12:18" x14ac:dyDescent="0.25">
      <c r="L16716" t="s">
        <v>2126</v>
      </c>
      <c r="M16716" t="s">
        <v>9834</v>
      </c>
      <c r="N16716" t="s">
        <v>53978</v>
      </c>
      <c r="O16716" s="76" t="s">
        <v>4374</v>
      </c>
      <c r="P16716" s="82">
        <v>3040</v>
      </c>
      <c r="Q16716" s="82" t="s">
        <v>72645</v>
      </c>
      <c r="R16716"/>
    </row>
    <row r="16717" spans="12:18" x14ac:dyDescent="0.25">
      <c r="L16717" t="s">
        <v>2126</v>
      </c>
      <c r="M16717" t="s">
        <v>20298</v>
      </c>
      <c r="N16717" t="s">
        <v>53979</v>
      </c>
      <c r="O16717" s="76" t="s">
        <v>4366</v>
      </c>
      <c r="P16717" s="82">
        <v>175</v>
      </c>
      <c r="Q16717" s="82" t="s">
        <v>82594</v>
      </c>
      <c r="R16717"/>
    </row>
    <row r="16718" spans="12:18" x14ac:dyDescent="0.25">
      <c r="L16718" t="s">
        <v>2126</v>
      </c>
      <c r="M16718" t="s">
        <v>9835</v>
      </c>
      <c r="N16718" t="s">
        <v>53980</v>
      </c>
      <c r="O16718" s="76" t="s">
        <v>4450</v>
      </c>
      <c r="P16718" s="82">
        <v>20751</v>
      </c>
      <c r="Q16718" s="82" t="s">
        <v>72645</v>
      </c>
      <c r="R16718"/>
    </row>
    <row r="16719" spans="12:18" x14ac:dyDescent="0.25">
      <c r="L16719" t="s">
        <v>2126</v>
      </c>
      <c r="M16719" t="s">
        <v>9836</v>
      </c>
      <c r="N16719" t="s">
        <v>53981</v>
      </c>
      <c r="O16719" s="76" t="s">
        <v>4450</v>
      </c>
      <c r="P16719" s="82">
        <v>16273</v>
      </c>
      <c r="Q16719" s="82" t="s">
        <v>72645</v>
      </c>
      <c r="R16719"/>
    </row>
    <row r="16720" spans="12:18" x14ac:dyDescent="0.25">
      <c r="L16720" t="s">
        <v>2126</v>
      </c>
      <c r="M16720" t="s">
        <v>20299</v>
      </c>
      <c r="N16720" t="s">
        <v>53982</v>
      </c>
      <c r="O16720" s="76" t="s">
        <v>4450</v>
      </c>
      <c r="P16720" s="82">
        <v>8702</v>
      </c>
      <c r="Q16720" s="82" t="s">
        <v>72645</v>
      </c>
      <c r="R16720"/>
    </row>
    <row r="16721" spans="12:18" x14ac:dyDescent="0.25">
      <c r="L16721" t="s">
        <v>2126</v>
      </c>
      <c r="M16721" t="s">
        <v>9837</v>
      </c>
      <c r="N16721" t="s">
        <v>53983</v>
      </c>
      <c r="O16721" s="76" t="s">
        <v>4356</v>
      </c>
      <c r="P16721" s="82">
        <v>398</v>
      </c>
      <c r="Q16721" s="82" t="s">
        <v>82595</v>
      </c>
      <c r="R16721"/>
    </row>
    <row r="16722" spans="12:18" x14ac:dyDescent="0.25">
      <c r="L16722" t="s">
        <v>2126</v>
      </c>
      <c r="M16722" t="s">
        <v>9838</v>
      </c>
      <c r="N16722" t="s">
        <v>53984</v>
      </c>
      <c r="O16722" s="76" t="s">
        <v>4356</v>
      </c>
      <c r="P16722" s="82">
        <v>1170</v>
      </c>
      <c r="Q16722" s="82" t="s">
        <v>82596</v>
      </c>
      <c r="R16722"/>
    </row>
    <row r="16723" spans="12:18" x14ac:dyDescent="0.25">
      <c r="L16723" t="s">
        <v>2126</v>
      </c>
      <c r="M16723" t="s">
        <v>20300</v>
      </c>
      <c r="N16723" t="s">
        <v>53985</v>
      </c>
      <c r="O16723" s="76" t="s">
        <v>4374</v>
      </c>
      <c r="P16723" s="82">
        <v>1769</v>
      </c>
      <c r="Q16723" s="82" t="s">
        <v>72645</v>
      </c>
      <c r="R16723"/>
    </row>
    <row r="16724" spans="12:18" x14ac:dyDescent="0.25">
      <c r="L16724" t="s">
        <v>2126</v>
      </c>
      <c r="M16724" t="s">
        <v>12516</v>
      </c>
      <c r="N16724" t="s">
        <v>53986</v>
      </c>
      <c r="O16724" s="76" t="s">
        <v>4356</v>
      </c>
      <c r="P16724" s="82">
        <v>1240</v>
      </c>
      <c r="Q16724" s="82" t="s">
        <v>82597</v>
      </c>
      <c r="R16724"/>
    </row>
    <row r="16725" spans="12:18" x14ac:dyDescent="0.25">
      <c r="L16725" t="s">
        <v>2126</v>
      </c>
      <c r="M16725" t="s">
        <v>21904</v>
      </c>
      <c r="N16725" t="s">
        <v>53987</v>
      </c>
      <c r="O16725" s="76" t="s">
        <v>4356</v>
      </c>
      <c r="P16725" s="82">
        <v>865</v>
      </c>
      <c r="Q16725" s="82" t="s">
        <v>82598</v>
      </c>
      <c r="R16725"/>
    </row>
    <row r="16726" spans="12:18" x14ac:dyDescent="0.25">
      <c r="L16726" t="s">
        <v>2126</v>
      </c>
      <c r="M16726" t="s">
        <v>21905</v>
      </c>
      <c r="N16726" t="s">
        <v>53988</v>
      </c>
      <c r="O16726" s="76" t="s">
        <v>4356</v>
      </c>
      <c r="P16726" s="82">
        <v>1183</v>
      </c>
      <c r="Q16726" s="82" t="s">
        <v>82599</v>
      </c>
      <c r="R16726"/>
    </row>
    <row r="16727" spans="12:18" x14ac:dyDescent="0.25">
      <c r="L16727" t="s">
        <v>2126</v>
      </c>
      <c r="M16727" t="s">
        <v>4670</v>
      </c>
      <c r="N16727" t="s">
        <v>53989</v>
      </c>
      <c r="O16727" s="76" t="s">
        <v>4356</v>
      </c>
      <c r="P16727" s="82">
        <v>123</v>
      </c>
      <c r="Q16727" s="82" t="s">
        <v>82600</v>
      </c>
      <c r="R16727"/>
    </row>
    <row r="16728" spans="12:18" x14ac:dyDescent="0.25">
      <c r="L16728" t="s">
        <v>2126</v>
      </c>
      <c r="M16728" t="s">
        <v>9839</v>
      </c>
      <c r="N16728" t="s">
        <v>53990</v>
      </c>
      <c r="O16728" s="76" t="s">
        <v>4356</v>
      </c>
      <c r="P16728" s="82">
        <v>759</v>
      </c>
      <c r="Q16728" s="82" t="s">
        <v>82601</v>
      </c>
      <c r="R16728"/>
    </row>
    <row r="16729" spans="12:18" x14ac:dyDescent="0.25">
      <c r="L16729" t="s">
        <v>2126</v>
      </c>
      <c r="M16729" t="s">
        <v>12518</v>
      </c>
      <c r="N16729" t="s">
        <v>53991</v>
      </c>
      <c r="O16729" s="76" t="s">
        <v>4356</v>
      </c>
      <c r="P16729" s="82">
        <v>1049</v>
      </c>
      <c r="Q16729" s="82" t="s">
        <v>82602</v>
      </c>
      <c r="R16729"/>
    </row>
    <row r="16730" spans="12:18" x14ac:dyDescent="0.25">
      <c r="L16730" t="s">
        <v>2126</v>
      </c>
      <c r="M16730" t="s">
        <v>12520</v>
      </c>
      <c r="N16730" t="s">
        <v>53992</v>
      </c>
      <c r="O16730" s="76" t="s">
        <v>4450</v>
      </c>
      <c r="P16730" s="82">
        <v>5803</v>
      </c>
      <c r="Q16730" s="82" t="s">
        <v>72645</v>
      </c>
      <c r="R16730"/>
    </row>
    <row r="16731" spans="12:18" x14ac:dyDescent="0.25">
      <c r="L16731" t="s">
        <v>2126</v>
      </c>
      <c r="M16731" t="s">
        <v>12880</v>
      </c>
      <c r="N16731" t="s">
        <v>53993</v>
      </c>
      <c r="O16731" s="76" t="s">
        <v>4366</v>
      </c>
      <c r="P16731" s="82">
        <v>262</v>
      </c>
      <c r="Q16731" s="82" t="s">
        <v>82603</v>
      </c>
      <c r="R16731"/>
    </row>
    <row r="16732" spans="12:18" x14ac:dyDescent="0.25">
      <c r="L16732" t="s">
        <v>2126</v>
      </c>
      <c r="M16732" t="s">
        <v>32121</v>
      </c>
      <c r="N16732" t="s">
        <v>53994</v>
      </c>
      <c r="O16732" s="76" t="s">
        <v>4356</v>
      </c>
      <c r="P16732" s="82">
        <v>1083</v>
      </c>
      <c r="Q16732" s="82" t="s">
        <v>82590</v>
      </c>
      <c r="R16732"/>
    </row>
    <row r="16733" spans="12:18" x14ac:dyDescent="0.25">
      <c r="L16733" t="s">
        <v>2126</v>
      </c>
      <c r="M16733" t="s">
        <v>20305</v>
      </c>
      <c r="N16733" t="s">
        <v>53995</v>
      </c>
      <c r="O16733" s="76" t="s">
        <v>4356</v>
      </c>
      <c r="P16733" s="82">
        <v>431</v>
      </c>
      <c r="Q16733" s="82" t="s">
        <v>82615</v>
      </c>
      <c r="R16733"/>
    </row>
    <row r="16734" spans="12:18" x14ac:dyDescent="0.25">
      <c r="L16734" t="s">
        <v>2126</v>
      </c>
      <c r="M16734" t="s">
        <v>35507</v>
      </c>
      <c r="N16734" t="s">
        <v>53996</v>
      </c>
      <c r="O16734" s="76" t="s">
        <v>4374</v>
      </c>
      <c r="P16734" s="82">
        <v>5348</v>
      </c>
      <c r="Q16734" s="82" t="s">
        <v>82616</v>
      </c>
      <c r="R16734"/>
    </row>
    <row r="16735" spans="12:18" x14ac:dyDescent="0.25">
      <c r="L16735" t="s">
        <v>2126</v>
      </c>
      <c r="M16735" t="s">
        <v>9841</v>
      </c>
      <c r="N16735" t="s">
        <v>53997</v>
      </c>
      <c r="O16735" s="76" t="s">
        <v>4356</v>
      </c>
      <c r="P16735" s="82">
        <v>792</v>
      </c>
      <c r="Q16735" s="82" t="s">
        <v>82617</v>
      </c>
      <c r="R16735"/>
    </row>
    <row r="16736" spans="12:18" x14ac:dyDescent="0.25">
      <c r="L16736" t="s">
        <v>2126</v>
      </c>
      <c r="M16736" t="s">
        <v>20306</v>
      </c>
      <c r="N16736" t="s">
        <v>53998</v>
      </c>
      <c r="O16736" s="76" t="s">
        <v>4374</v>
      </c>
      <c r="P16736" s="82">
        <v>1346</v>
      </c>
      <c r="Q16736" s="82" t="s">
        <v>72645</v>
      </c>
      <c r="R16736"/>
    </row>
    <row r="16737" spans="12:18" x14ac:dyDescent="0.25">
      <c r="L16737" t="s">
        <v>2126</v>
      </c>
      <c r="M16737" t="s">
        <v>35508</v>
      </c>
      <c r="N16737" t="s">
        <v>53999</v>
      </c>
      <c r="O16737" s="76" t="s">
        <v>4356</v>
      </c>
      <c r="P16737" s="82">
        <v>400</v>
      </c>
      <c r="Q16737" s="82" t="s">
        <v>82618</v>
      </c>
      <c r="R16737"/>
    </row>
    <row r="16738" spans="12:18" x14ac:dyDescent="0.25">
      <c r="L16738" t="s">
        <v>2126</v>
      </c>
      <c r="M16738" t="s">
        <v>9842</v>
      </c>
      <c r="N16738" t="s">
        <v>54000</v>
      </c>
      <c r="O16738" s="76" t="s">
        <v>4356</v>
      </c>
      <c r="P16738" s="82">
        <v>737</v>
      </c>
      <c r="Q16738" s="82" t="s">
        <v>82619</v>
      </c>
      <c r="R16738"/>
    </row>
    <row r="16739" spans="12:18" x14ac:dyDescent="0.25">
      <c r="L16739" t="s">
        <v>2126</v>
      </c>
      <c r="M16739" t="s">
        <v>20307</v>
      </c>
      <c r="N16739" t="s">
        <v>54001</v>
      </c>
      <c r="O16739" s="76" t="s">
        <v>4366</v>
      </c>
      <c r="P16739" s="82">
        <v>179</v>
      </c>
      <c r="Q16739" s="82" t="s">
        <v>82620</v>
      </c>
      <c r="R16739"/>
    </row>
    <row r="16740" spans="12:18" x14ac:dyDescent="0.25">
      <c r="L16740" t="s">
        <v>2126</v>
      </c>
      <c r="M16740" t="s">
        <v>21910</v>
      </c>
      <c r="N16740" t="s">
        <v>54002</v>
      </c>
      <c r="O16740" s="76" t="s">
        <v>4366</v>
      </c>
      <c r="P16740" s="82">
        <v>229</v>
      </c>
      <c r="Q16740" s="82" t="s">
        <v>82621</v>
      </c>
      <c r="R16740"/>
    </row>
    <row r="16741" spans="12:18" x14ac:dyDescent="0.25">
      <c r="L16741" t="s">
        <v>2126</v>
      </c>
      <c r="M16741" t="s">
        <v>21911</v>
      </c>
      <c r="N16741" t="s">
        <v>54003</v>
      </c>
      <c r="O16741" s="76" t="s">
        <v>4356</v>
      </c>
      <c r="P16741" s="82">
        <v>2315</v>
      </c>
      <c r="Q16741" s="82" t="s">
        <v>82622</v>
      </c>
      <c r="R16741"/>
    </row>
    <row r="16742" spans="12:18" x14ac:dyDescent="0.25">
      <c r="L16742" t="s">
        <v>2126</v>
      </c>
      <c r="M16742" t="s">
        <v>21912</v>
      </c>
      <c r="N16742" t="s">
        <v>54004</v>
      </c>
      <c r="O16742" s="76" t="s">
        <v>4366</v>
      </c>
      <c r="P16742" s="82">
        <v>285</v>
      </c>
      <c r="Q16742" s="82" t="s">
        <v>82623</v>
      </c>
      <c r="R16742"/>
    </row>
    <row r="16743" spans="12:18" x14ac:dyDescent="0.25">
      <c r="L16743" t="s">
        <v>2126</v>
      </c>
      <c r="M16743" t="s">
        <v>20308</v>
      </c>
      <c r="N16743" t="s">
        <v>54005</v>
      </c>
      <c r="O16743" s="76" t="s">
        <v>4366</v>
      </c>
      <c r="P16743" s="82">
        <v>407</v>
      </c>
      <c r="Q16743" s="82" t="s">
        <v>82624</v>
      </c>
      <c r="R16743"/>
    </row>
    <row r="16744" spans="12:18" x14ac:dyDescent="0.25">
      <c r="L16744" t="s">
        <v>2126</v>
      </c>
      <c r="M16744" t="s">
        <v>9843</v>
      </c>
      <c r="N16744" t="s">
        <v>54006</v>
      </c>
      <c r="O16744" s="76" t="s">
        <v>4356</v>
      </c>
      <c r="P16744" s="82">
        <v>3343</v>
      </c>
      <c r="Q16744" s="82" t="s">
        <v>82625</v>
      </c>
      <c r="R16744"/>
    </row>
    <row r="16745" spans="12:18" x14ac:dyDescent="0.25">
      <c r="L16745" t="s">
        <v>2126</v>
      </c>
      <c r="M16745" t="s">
        <v>20309</v>
      </c>
      <c r="N16745" t="s">
        <v>54007</v>
      </c>
      <c r="O16745" s="76" t="s">
        <v>4366</v>
      </c>
      <c r="P16745" s="82">
        <v>287</v>
      </c>
      <c r="Q16745" s="82" t="s">
        <v>82626</v>
      </c>
      <c r="R16745"/>
    </row>
    <row r="16746" spans="12:18" x14ac:dyDescent="0.25">
      <c r="L16746" t="s">
        <v>2126</v>
      </c>
      <c r="M16746" t="s">
        <v>35509</v>
      </c>
      <c r="N16746" t="s">
        <v>54008</v>
      </c>
      <c r="O16746" s="76" t="s">
        <v>4356</v>
      </c>
      <c r="P16746" s="82">
        <v>1293</v>
      </c>
      <c r="Q16746" s="82" t="s">
        <v>82627</v>
      </c>
      <c r="R16746"/>
    </row>
    <row r="16747" spans="12:18" x14ac:dyDescent="0.25">
      <c r="L16747" t="s">
        <v>2126</v>
      </c>
      <c r="M16747" t="s">
        <v>35510</v>
      </c>
      <c r="N16747" t="s">
        <v>54009</v>
      </c>
      <c r="O16747" s="76" t="s">
        <v>4366</v>
      </c>
      <c r="P16747" s="82">
        <v>225</v>
      </c>
      <c r="Q16747" s="82" t="s">
        <v>82628</v>
      </c>
      <c r="R16747"/>
    </row>
    <row r="16748" spans="12:18" x14ac:dyDescent="0.25">
      <c r="L16748" t="s">
        <v>2126</v>
      </c>
      <c r="M16748" t="s">
        <v>9844</v>
      </c>
      <c r="N16748" t="s">
        <v>54010</v>
      </c>
      <c r="O16748" s="76" t="s">
        <v>4356</v>
      </c>
      <c r="P16748" s="82">
        <v>602</v>
      </c>
      <c r="Q16748" s="82" t="s">
        <v>82629</v>
      </c>
      <c r="R16748"/>
    </row>
    <row r="16749" spans="12:18" x14ac:dyDescent="0.25">
      <c r="L16749" t="s">
        <v>2126</v>
      </c>
      <c r="M16749" t="s">
        <v>21913</v>
      </c>
      <c r="N16749" t="s">
        <v>54011</v>
      </c>
      <c r="O16749" s="76" t="s">
        <v>4356</v>
      </c>
      <c r="P16749" s="82">
        <v>1489</v>
      </c>
      <c r="Q16749" s="82" t="s">
        <v>82630</v>
      </c>
      <c r="R16749"/>
    </row>
    <row r="16750" spans="12:18" x14ac:dyDescent="0.25">
      <c r="L16750" t="s">
        <v>2126</v>
      </c>
      <c r="M16750" t="s">
        <v>12522</v>
      </c>
      <c r="N16750" t="s">
        <v>54012</v>
      </c>
      <c r="O16750" s="76" t="s">
        <v>4356</v>
      </c>
      <c r="P16750" s="82">
        <v>1812</v>
      </c>
      <c r="Q16750" s="82" t="s">
        <v>82631</v>
      </c>
      <c r="R16750"/>
    </row>
    <row r="16751" spans="12:18" x14ac:dyDescent="0.25">
      <c r="L16751" t="s">
        <v>2126</v>
      </c>
      <c r="M16751" t="s">
        <v>12524</v>
      </c>
      <c r="N16751" t="s">
        <v>54013</v>
      </c>
      <c r="O16751" s="76" t="s">
        <v>4356</v>
      </c>
      <c r="P16751" s="82">
        <v>638</v>
      </c>
      <c r="Q16751" s="82" t="s">
        <v>82632</v>
      </c>
      <c r="R16751"/>
    </row>
    <row r="16752" spans="12:18" x14ac:dyDescent="0.25">
      <c r="L16752" t="s">
        <v>2126</v>
      </c>
      <c r="M16752" t="s">
        <v>20310</v>
      </c>
      <c r="N16752" t="s">
        <v>54014</v>
      </c>
      <c r="O16752" s="76" t="s">
        <v>4356</v>
      </c>
      <c r="P16752" s="82">
        <v>1942</v>
      </c>
      <c r="Q16752" s="82" t="s">
        <v>82633</v>
      </c>
      <c r="R16752"/>
    </row>
    <row r="16753" spans="12:18" x14ac:dyDescent="0.25">
      <c r="L16753" t="s">
        <v>2126</v>
      </c>
      <c r="M16753" t="s">
        <v>9845</v>
      </c>
      <c r="N16753" t="s">
        <v>54015</v>
      </c>
      <c r="O16753" s="76" t="s">
        <v>4356</v>
      </c>
      <c r="P16753" s="82">
        <v>871</v>
      </c>
      <c r="Q16753" s="82" t="s">
        <v>82634</v>
      </c>
      <c r="R16753"/>
    </row>
    <row r="16754" spans="12:18" x14ac:dyDescent="0.25">
      <c r="L16754" t="s">
        <v>2126</v>
      </c>
      <c r="M16754" t="s">
        <v>20311</v>
      </c>
      <c r="N16754" t="s">
        <v>54016</v>
      </c>
      <c r="O16754" s="76" t="s">
        <v>4366</v>
      </c>
      <c r="P16754" s="82">
        <v>285</v>
      </c>
      <c r="Q16754" s="82" t="s">
        <v>82635</v>
      </c>
      <c r="R16754"/>
    </row>
    <row r="16755" spans="12:18" x14ac:dyDescent="0.25">
      <c r="L16755" t="s">
        <v>2126</v>
      </c>
      <c r="M16755" t="s">
        <v>35511</v>
      </c>
      <c r="N16755" t="s">
        <v>54017</v>
      </c>
      <c r="O16755" s="76" t="s">
        <v>4374</v>
      </c>
      <c r="P16755" s="82">
        <v>6815</v>
      </c>
      <c r="Q16755" s="82" t="s">
        <v>82636</v>
      </c>
      <c r="R16755"/>
    </row>
    <row r="16756" spans="12:18" x14ac:dyDescent="0.25">
      <c r="L16756" t="s">
        <v>2126</v>
      </c>
      <c r="M16756" t="s">
        <v>9846</v>
      </c>
      <c r="N16756" t="s">
        <v>54018</v>
      </c>
      <c r="O16756" s="76" t="s">
        <v>4356</v>
      </c>
      <c r="P16756" s="82">
        <v>486</v>
      </c>
      <c r="Q16756" s="82" t="s">
        <v>82637</v>
      </c>
      <c r="R16756"/>
    </row>
    <row r="16757" spans="12:18" x14ac:dyDescent="0.25">
      <c r="L16757" t="s">
        <v>2126</v>
      </c>
      <c r="M16757" t="s">
        <v>20312</v>
      </c>
      <c r="N16757" t="s">
        <v>54019</v>
      </c>
      <c r="O16757" s="76" t="s">
        <v>4356</v>
      </c>
      <c r="P16757" s="82">
        <v>585</v>
      </c>
      <c r="Q16757" s="82" t="s">
        <v>82638</v>
      </c>
      <c r="R16757"/>
    </row>
    <row r="16758" spans="12:18" x14ac:dyDescent="0.25">
      <c r="L16758" t="s">
        <v>2126</v>
      </c>
      <c r="M16758" t="s">
        <v>21914</v>
      </c>
      <c r="N16758" t="s">
        <v>54020</v>
      </c>
      <c r="O16758" s="76" t="s">
        <v>4366</v>
      </c>
      <c r="P16758" s="82">
        <v>206</v>
      </c>
      <c r="Q16758" s="82" t="s">
        <v>82639</v>
      </c>
      <c r="R16758"/>
    </row>
    <row r="16759" spans="12:18" x14ac:dyDescent="0.25">
      <c r="L16759" t="s">
        <v>2126</v>
      </c>
      <c r="M16759" t="s">
        <v>5340</v>
      </c>
      <c r="N16759" t="s">
        <v>54021</v>
      </c>
      <c r="O16759" s="76" t="s">
        <v>4356</v>
      </c>
      <c r="P16759" s="82">
        <v>375</v>
      </c>
      <c r="Q16759" s="82" t="s">
        <v>82640</v>
      </c>
      <c r="R16759"/>
    </row>
    <row r="16760" spans="12:18" x14ac:dyDescent="0.25">
      <c r="L16760" t="s">
        <v>2126</v>
      </c>
      <c r="M16760" t="s">
        <v>21915</v>
      </c>
      <c r="N16760" t="s">
        <v>54022</v>
      </c>
      <c r="O16760" s="76" t="s">
        <v>4356</v>
      </c>
      <c r="P16760" s="82">
        <v>212</v>
      </c>
      <c r="Q16760" s="82" t="s">
        <v>82641</v>
      </c>
      <c r="R16760"/>
    </row>
    <row r="16761" spans="12:18" x14ac:dyDescent="0.25">
      <c r="L16761" t="s">
        <v>2126</v>
      </c>
      <c r="M16761" t="s">
        <v>9847</v>
      </c>
      <c r="N16761" t="s">
        <v>54023</v>
      </c>
      <c r="O16761" s="76" t="s">
        <v>4356</v>
      </c>
      <c r="P16761" s="82">
        <v>1132</v>
      </c>
      <c r="Q16761" s="82" t="s">
        <v>82642</v>
      </c>
      <c r="R16761"/>
    </row>
    <row r="16762" spans="12:18" x14ac:dyDescent="0.25">
      <c r="L16762" t="s">
        <v>2126</v>
      </c>
      <c r="M16762" t="s">
        <v>21916</v>
      </c>
      <c r="N16762" t="s">
        <v>54024</v>
      </c>
      <c r="O16762" s="76" t="s">
        <v>4356</v>
      </c>
      <c r="P16762" s="82">
        <v>1173</v>
      </c>
      <c r="Q16762" s="82" t="s">
        <v>82643</v>
      </c>
      <c r="R16762"/>
    </row>
    <row r="16763" spans="12:18" x14ac:dyDescent="0.25">
      <c r="L16763" t="s">
        <v>2126</v>
      </c>
      <c r="M16763" t="s">
        <v>20313</v>
      </c>
      <c r="N16763" t="s">
        <v>54025</v>
      </c>
      <c r="O16763" s="76" t="s">
        <v>4356</v>
      </c>
      <c r="P16763" s="82">
        <v>2185</v>
      </c>
      <c r="Q16763" s="82" t="s">
        <v>82644</v>
      </c>
      <c r="R16763"/>
    </row>
    <row r="16764" spans="12:18" x14ac:dyDescent="0.25">
      <c r="L16764" t="s">
        <v>2126</v>
      </c>
      <c r="M16764" t="s">
        <v>5558</v>
      </c>
      <c r="N16764" t="s">
        <v>54026</v>
      </c>
      <c r="O16764" s="76" t="s">
        <v>4356</v>
      </c>
      <c r="P16764" s="82">
        <v>823</v>
      </c>
      <c r="Q16764" s="82" t="s">
        <v>82645</v>
      </c>
      <c r="R16764"/>
    </row>
    <row r="16765" spans="12:18" x14ac:dyDescent="0.25">
      <c r="L16765" t="s">
        <v>2126</v>
      </c>
      <c r="M16765" t="s">
        <v>20314</v>
      </c>
      <c r="N16765" t="s">
        <v>54027</v>
      </c>
      <c r="O16765" s="76" t="s">
        <v>4366</v>
      </c>
      <c r="P16765" s="82">
        <v>702</v>
      </c>
      <c r="Q16765" s="82" t="s">
        <v>82646</v>
      </c>
      <c r="R16765"/>
    </row>
    <row r="16766" spans="12:18" x14ac:dyDescent="0.25">
      <c r="L16766" t="s">
        <v>2169</v>
      </c>
      <c r="M16766" t="s">
        <v>7082</v>
      </c>
      <c r="N16766" t="s">
        <v>54028</v>
      </c>
      <c r="O16766" s="76" t="s">
        <v>4356</v>
      </c>
      <c r="P16766" s="82">
        <v>525</v>
      </c>
      <c r="Q16766" s="82" t="s">
        <v>101158</v>
      </c>
      <c r="R16766"/>
    </row>
    <row r="16767" spans="12:18" x14ac:dyDescent="0.25">
      <c r="L16767" t="s">
        <v>2169</v>
      </c>
      <c r="M16767" t="s">
        <v>10580</v>
      </c>
      <c r="N16767" t="s">
        <v>54029</v>
      </c>
      <c r="O16767" s="76" t="s">
        <v>4366</v>
      </c>
      <c r="P16767" s="82">
        <v>70</v>
      </c>
      <c r="Q16767" s="82" t="s">
        <v>101159</v>
      </c>
      <c r="R16767"/>
    </row>
    <row r="16768" spans="12:18" x14ac:dyDescent="0.25">
      <c r="L16768" t="s">
        <v>2169</v>
      </c>
      <c r="M16768" t="s">
        <v>9848</v>
      </c>
      <c r="N16768" t="s">
        <v>54030</v>
      </c>
      <c r="O16768" s="76" t="s">
        <v>4356</v>
      </c>
      <c r="P16768" s="82">
        <v>720</v>
      </c>
      <c r="Q16768" s="82" t="s">
        <v>101160</v>
      </c>
      <c r="R16768"/>
    </row>
    <row r="16769" spans="12:18" x14ac:dyDescent="0.25">
      <c r="L16769" t="s">
        <v>2169</v>
      </c>
      <c r="M16769" t="s">
        <v>20315</v>
      </c>
      <c r="N16769" t="s">
        <v>54031</v>
      </c>
      <c r="O16769" s="76" t="s">
        <v>4356</v>
      </c>
      <c r="P16769" s="82">
        <v>214</v>
      </c>
      <c r="Q16769" s="82" t="s">
        <v>101161</v>
      </c>
      <c r="R16769"/>
    </row>
    <row r="16770" spans="12:18" x14ac:dyDescent="0.25">
      <c r="L16770" t="s">
        <v>2169</v>
      </c>
      <c r="M16770" t="s">
        <v>12527</v>
      </c>
      <c r="N16770" t="s">
        <v>54032</v>
      </c>
      <c r="O16770" s="76" t="s">
        <v>4356</v>
      </c>
      <c r="P16770" s="82">
        <v>326</v>
      </c>
      <c r="Q16770" s="82" t="s">
        <v>101162</v>
      </c>
      <c r="R16770"/>
    </row>
    <row r="16771" spans="12:18" x14ac:dyDescent="0.25">
      <c r="L16771" t="s">
        <v>2169</v>
      </c>
      <c r="M16771" t="s">
        <v>20316</v>
      </c>
      <c r="N16771" t="s">
        <v>54033</v>
      </c>
      <c r="O16771" s="76" t="s">
        <v>4356</v>
      </c>
      <c r="P16771" s="82">
        <v>365</v>
      </c>
      <c r="Q16771" s="82" t="s">
        <v>101163</v>
      </c>
      <c r="R16771"/>
    </row>
    <row r="16772" spans="12:18" x14ac:dyDescent="0.25">
      <c r="L16772" t="s">
        <v>2169</v>
      </c>
      <c r="M16772" t="s">
        <v>35512</v>
      </c>
      <c r="N16772" t="s">
        <v>54034</v>
      </c>
      <c r="O16772" s="76" t="s">
        <v>4356</v>
      </c>
      <c r="P16772" s="82">
        <v>994</v>
      </c>
      <c r="Q16772" s="82" t="s">
        <v>101164</v>
      </c>
      <c r="R16772"/>
    </row>
    <row r="16773" spans="12:18" x14ac:dyDescent="0.25">
      <c r="L16773" t="s">
        <v>2169</v>
      </c>
      <c r="M16773" t="s">
        <v>12529</v>
      </c>
      <c r="N16773" t="s">
        <v>54035</v>
      </c>
      <c r="O16773" s="76" t="s">
        <v>4356</v>
      </c>
      <c r="P16773" s="82">
        <v>651</v>
      </c>
      <c r="Q16773" s="82" t="s">
        <v>101166</v>
      </c>
      <c r="R16773"/>
    </row>
    <row r="16774" spans="12:18" x14ac:dyDescent="0.25">
      <c r="L16774" t="s">
        <v>2169</v>
      </c>
      <c r="M16774" t="s">
        <v>21917</v>
      </c>
      <c r="N16774" t="s">
        <v>54036</v>
      </c>
      <c r="O16774" s="76" t="s">
        <v>4356</v>
      </c>
      <c r="P16774" s="82">
        <v>364</v>
      </c>
      <c r="Q16774" s="82" t="s">
        <v>101167</v>
      </c>
      <c r="R16774"/>
    </row>
    <row r="16775" spans="12:18" x14ac:dyDescent="0.25">
      <c r="L16775" t="s">
        <v>2169</v>
      </c>
      <c r="M16775" t="s">
        <v>35513</v>
      </c>
      <c r="N16775" t="s">
        <v>54037</v>
      </c>
      <c r="O16775" s="76" t="s">
        <v>4356</v>
      </c>
      <c r="P16775" s="82">
        <v>358</v>
      </c>
      <c r="Q16775" s="82" t="s">
        <v>101168</v>
      </c>
      <c r="R16775"/>
    </row>
    <row r="16776" spans="12:18" x14ac:dyDescent="0.25">
      <c r="L16776" t="s">
        <v>2169</v>
      </c>
      <c r="M16776" t="s">
        <v>35514</v>
      </c>
      <c r="N16776" t="s">
        <v>54038</v>
      </c>
      <c r="O16776" s="76" t="s">
        <v>4356</v>
      </c>
      <c r="P16776" s="82">
        <v>550</v>
      </c>
      <c r="Q16776" s="82" t="s">
        <v>101169</v>
      </c>
      <c r="R16776"/>
    </row>
    <row r="16777" spans="12:18" x14ac:dyDescent="0.25">
      <c r="L16777" t="s">
        <v>2169</v>
      </c>
      <c r="M16777" t="s">
        <v>9850</v>
      </c>
      <c r="N16777" t="s">
        <v>54039</v>
      </c>
      <c r="O16777" s="76" t="s">
        <v>4366</v>
      </c>
      <c r="P16777" s="82">
        <v>178</v>
      </c>
      <c r="Q16777" s="82" t="s">
        <v>101170</v>
      </c>
      <c r="R16777"/>
    </row>
    <row r="16778" spans="12:18" x14ac:dyDescent="0.25">
      <c r="L16778" t="s">
        <v>2169</v>
      </c>
      <c r="M16778" t="s">
        <v>20317</v>
      </c>
      <c r="N16778" t="s">
        <v>54040</v>
      </c>
      <c r="O16778" s="76" t="s">
        <v>4356</v>
      </c>
      <c r="P16778" s="82">
        <v>1475</v>
      </c>
      <c r="Q16778" s="82" t="s">
        <v>101171</v>
      </c>
      <c r="R16778"/>
    </row>
    <row r="16779" spans="12:18" x14ac:dyDescent="0.25">
      <c r="L16779" t="s">
        <v>2169</v>
      </c>
      <c r="M16779" t="s">
        <v>21918</v>
      </c>
      <c r="N16779" t="s">
        <v>54041</v>
      </c>
      <c r="O16779" s="76" t="s">
        <v>4356</v>
      </c>
      <c r="P16779" s="82">
        <v>399</v>
      </c>
      <c r="Q16779" s="82" t="s">
        <v>101172</v>
      </c>
      <c r="R16779"/>
    </row>
    <row r="16780" spans="12:18" x14ac:dyDescent="0.25">
      <c r="L16780" t="s">
        <v>2169</v>
      </c>
      <c r="M16780" t="s">
        <v>9851</v>
      </c>
      <c r="N16780" t="s">
        <v>54042</v>
      </c>
      <c r="O16780" s="76" t="s">
        <v>4366</v>
      </c>
      <c r="P16780" s="82">
        <v>135</v>
      </c>
      <c r="Q16780" s="82" t="s">
        <v>101173</v>
      </c>
      <c r="R16780"/>
    </row>
    <row r="16781" spans="12:18" x14ac:dyDescent="0.25">
      <c r="L16781" t="s">
        <v>2169</v>
      </c>
      <c r="M16781" t="s">
        <v>9897</v>
      </c>
      <c r="N16781" t="s">
        <v>54043</v>
      </c>
      <c r="O16781" s="76" t="s">
        <v>4366</v>
      </c>
      <c r="P16781" s="82">
        <v>680</v>
      </c>
      <c r="Q16781" s="82" t="s">
        <v>101405</v>
      </c>
      <c r="R16781"/>
    </row>
    <row r="16782" spans="12:18" x14ac:dyDescent="0.25">
      <c r="L16782" t="s">
        <v>2169</v>
      </c>
      <c r="M16782" t="s">
        <v>10826</v>
      </c>
      <c r="N16782" t="s">
        <v>54044</v>
      </c>
      <c r="O16782" s="76" t="s">
        <v>4366</v>
      </c>
      <c r="P16782" s="82">
        <v>233</v>
      </c>
      <c r="Q16782" s="82" t="s">
        <v>101175</v>
      </c>
      <c r="R16782"/>
    </row>
    <row r="16783" spans="12:18" x14ac:dyDescent="0.25">
      <c r="L16783" t="s">
        <v>2169</v>
      </c>
      <c r="M16783" t="s">
        <v>35515</v>
      </c>
      <c r="N16783" t="s">
        <v>54045</v>
      </c>
      <c r="O16783" s="76" t="s">
        <v>4356</v>
      </c>
      <c r="P16783" s="82">
        <v>720</v>
      </c>
      <c r="Q16783" s="82" t="s">
        <v>101176</v>
      </c>
      <c r="R16783"/>
    </row>
    <row r="16784" spans="12:18" x14ac:dyDescent="0.25">
      <c r="L16784" t="s">
        <v>2169</v>
      </c>
      <c r="M16784" t="s">
        <v>21919</v>
      </c>
      <c r="N16784" t="s">
        <v>54046</v>
      </c>
      <c r="O16784" s="76" t="s">
        <v>4366</v>
      </c>
      <c r="P16784" s="82">
        <v>224</v>
      </c>
      <c r="Q16784" s="82" t="s">
        <v>101177</v>
      </c>
      <c r="R16784"/>
    </row>
    <row r="16785" spans="12:18" x14ac:dyDescent="0.25">
      <c r="L16785" t="s">
        <v>2169</v>
      </c>
      <c r="M16785" t="s">
        <v>12531</v>
      </c>
      <c r="N16785" t="s">
        <v>54047</v>
      </c>
      <c r="O16785" s="76" t="s">
        <v>4366</v>
      </c>
      <c r="P16785" s="82">
        <v>516</v>
      </c>
      <c r="Q16785" s="82" t="s">
        <v>101178</v>
      </c>
      <c r="R16785"/>
    </row>
    <row r="16786" spans="12:18" x14ac:dyDescent="0.25">
      <c r="L16786" t="s">
        <v>2169</v>
      </c>
      <c r="M16786" t="s">
        <v>9876</v>
      </c>
      <c r="N16786" t="s">
        <v>54048</v>
      </c>
      <c r="O16786" s="76" t="s">
        <v>4356</v>
      </c>
      <c r="P16786" s="82">
        <v>1230</v>
      </c>
      <c r="Q16786" s="82" t="s">
        <v>101302</v>
      </c>
      <c r="R16786"/>
    </row>
    <row r="16787" spans="12:18" x14ac:dyDescent="0.25">
      <c r="L16787" t="s">
        <v>2169</v>
      </c>
      <c r="M16787" t="s">
        <v>21920</v>
      </c>
      <c r="N16787" t="s">
        <v>54049</v>
      </c>
      <c r="O16787" s="76" t="s">
        <v>4356</v>
      </c>
      <c r="P16787" s="82">
        <v>401</v>
      </c>
      <c r="Q16787" s="82" t="s">
        <v>101179</v>
      </c>
      <c r="R16787"/>
    </row>
    <row r="16788" spans="12:18" x14ac:dyDescent="0.25">
      <c r="L16788" t="s">
        <v>2169</v>
      </c>
      <c r="M16788" t="s">
        <v>9853</v>
      </c>
      <c r="N16788" t="s">
        <v>54050</v>
      </c>
      <c r="O16788" s="76" t="s">
        <v>4366</v>
      </c>
      <c r="P16788" s="82">
        <v>101</v>
      </c>
      <c r="Q16788" s="82" t="s">
        <v>101180</v>
      </c>
      <c r="R16788"/>
    </row>
    <row r="16789" spans="12:18" x14ac:dyDescent="0.25">
      <c r="L16789" t="s">
        <v>2169</v>
      </c>
      <c r="M16789" t="s">
        <v>12533</v>
      </c>
      <c r="N16789" t="s">
        <v>54051</v>
      </c>
      <c r="O16789" s="76" t="s">
        <v>4366</v>
      </c>
      <c r="P16789" s="82">
        <v>116</v>
      </c>
      <c r="Q16789" s="82" t="s">
        <v>101181</v>
      </c>
      <c r="R16789"/>
    </row>
    <row r="16790" spans="12:18" x14ac:dyDescent="0.25">
      <c r="L16790" t="s">
        <v>2169</v>
      </c>
      <c r="M16790" t="s">
        <v>12636</v>
      </c>
      <c r="N16790" t="s">
        <v>54052</v>
      </c>
      <c r="O16790" s="76" t="s">
        <v>4366</v>
      </c>
      <c r="P16790" s="82">
        <v>81</v>
      </c>
      <c r="Q16790" s="82" t="s">
        <v>101468</v>
      </c>
      <c r="R16790"/>
    </row>
    <row r="16791" spans="12:18" x14ac:dyDescent="0.25">
      <c r="L16791" t="s">
        <v>2169</v>
      </c>
      <c r="M16791" t="s">
        <v>9854</v>
      </c>
      <c r="N16791" t="s">
        <v>54053</v>
      </c>
      <c r="O16791" s="76" t="s">
        <v>4356</v>
      </c>
      <c r="P16791" s="82">
        <v>1006</v>
      </c>
      <c r="Q16791" s="82" t="s">
        <v>101182</v>
      </c>
      <c r="R16791"/>
    </row>
    <row r="16792" spans="12:18" x14ac:dyDescent="0.25">
      <c r="L16792" t="s">
        <v>2169</v>
      </c>
      <c r="M16792" t="s">
        <v>9855</v>
      </c>
      <c r="N16792" t="s">
        <v>54054</v>
      </c>
      <c r="O16792" s="76" t="s">
        <v>4356</v>
      </c>
      <c r="P16792" s="82">
        <v>2139</v>
      </c>
      <c r="Q16792" s="82" t="s">
        <v>101183</v>
      </c>
      <c r="R16792"/>
    </row>
    <row r="16793" spans="12:18" x14ac:dyDescent="0.25">
      <c r="L16793" t="s">
        <v>2169</v>
      </c>
      <c r="M16793" t="s">
        <v>9856</v>
      </c>
      <c r="N16793" t="s">
        <v>54055</v>
      </c>
      <c r="O16793" s="76" t="s">
        <v>4356</v>
      </c>
      <c r="P16793" s="82">
        <v>348</v>
      </c>
      <c r="Q16793" s="82" t="s">
        <v>101184</v>
      </c>
      <c r="R16793"/>
    </row>
    <row r="16794" spans="12:18" x14ac:dyDescent="0.25">
      <c r="L16794" t="s">
        <v>2169</v>
      </c>
      <c r="M16794" t="s">
        <v>21921</v>
      </c>
      <c r="N16794" t="s">
        <v>54056</v>
      </c>
      <c r="O16794" s="76" t="s">
        <v>4366</v>
      </c>
      <c r="P16794" s="82">
        <v>138</v>
      </c>
      <c r="Q16794" s="82" t="s">
        <v>101185</v>
      </c>
      <c r="R16794"/>
    </row>
    <row r="16795" spans="12:18" x14ac:dyDescent="0.25">
      <c r="L16795" t="s">
        <v>2169</v>
      </c>
      <c r="M16795" t="s">
        <v>12535</v>
      </c>
      <c r="N16795" t="s">
        <v>54057</v>
      </c>
      <c r="O16795" s="76" t="s">
        <v>4356</v>
      </c>
      <c r="P16795" s="82">
        <v>397</v>
      </c>
      <c r="Q16795" s="82" t="s">
        <v>101186</v>
      </c>
      <c r="R16795"/>
    </row>
    <row r="16796" spans="12:18" x14ac:dyDescent="0.25">
      <c r="L16796" t="s">
        <v>2169</v>
      </c>
      <c r="M16796" t="s">
        <v>7170</v>
      </c>
      <c r="N16796" t="s">
        <v>54058</v>
      </c>
      <c r="O16796" s="76" t="s">
        <v>4356</v>
      </c>
      <c r="P16796" s="82">
        <v>185</v>
      </c>
      <c r="Q16796" s="82" t="s">
        <v>101189</v>
      </c>
      <c r="R16796"/>
    </row>
    <row r="16797" spans="12:18" x14ac:dyDescent="0.25">
      <c r="L16797" t="s">
        <v>2169</v>
      </c>
      <c r="M16797" t="s">
        <v>35517</v>
      </c>
      <c r="N16797" t="s">
        <v>54059</v>
      </c>
      <c r="O16797" s="76" t="s">
        <v>4366</v>
      </c>
      <c r="P16797" s="82">
        <v>84</v>
      </c>
      <c r="Q16797" s="82" t="s">
        <v>101191</v>
      </c>
      <c r="R16797"/>
    </row>
    <row r="16798" spans="12:18" x14ac:dyDescent="0.25">
      <c r="L16798" t="s">
        <v>2169</v>
      </c>
      <c r="M16798" t="s">
        <v>21922</v>
      </c>
      <c r="N16798" t="s">
        <v>54060</v>
      </c>
      <c r="O16798" s="76" t="s">
        <v>4366</v>
      </c>
      <c r="P16798" s="82">
        <v>211</v>
      </c>
      <c r="Q16798" s="82" t="s">
        <v>101193</v>
      </c>
      <c r="R16798"/>
    </row>
    <row r="16799" spans="12:18" x14ac:dyDescent="0.25">
      <c r="L16799" t="s">
        <v>2169</v>
      </c>
      <c r="M16799" t="s">
        <v>35518</v>
      </c>
      <c r="N16799" t="s">
        <v>54061</v>
      </c>
      <c r="O16799" s="76" t="s">
        <v>4356</v>
      </c>
      <c r="P16799" s="82">
        <v>1356</v>
      </c>
      <c r="Q16799" s="82" t="s">
        <v>101192</v>
      </c>
      <c r="R16799"/>
    </row>
    <row r="16800" spans="12:18" x14ac:dyDescent="0.25">
      <c r="L16800" t="s">
        <v>2169</v>
      </c>
      <c r="M16800" t="s">
        <v>21923</v>
      </c>
      <c r="N16800" t="s">
        <v>54062</v>
      </c>
      <c r="O16800" s="76" t="s">
        <v>4366</v>
      </c>
      <c r="P16800" s="82">
        <v>229</v>
      </c>
      <c r="Q16800" s="82" t="s">
        <v>101194</v>
      </c>
      <c r="R16800"/>
    </row>
    <row r="16801" spans="12:18" x14ac:dyDescent="0.25">
      <c r="L16801" t="s">
        <v>2169</v>
      </c>
      <c r="M16801" t="s">
        <v>20320</v>
      </c>
      <c r="N16801" t="s">
        <v>54063</v>
      </c>
      <c r="O16801" s="76" t="s">
        <v>4366</v>
      </c>
      <c r="P16801" s="82">
        <v>158</v>
      </c>
      <c r="Q16801" s="82" t="s">
        <v>101195</v>
      </c>
      <c r="R16801"/>
    </row>
    <row r="16802" spans="12:18" x14ac:dyDescent="0.25">
      <c r="L16802" t="s">
        <v>2169</v>
      </c>
      <c r="M16802" t="s">
        <v>9857</v>
      </c>
      <c r="N16802" t="s">
        <v>54064</v>
      </c>
      <c r="O16802" s="76" t="s">
        <v>4374</v>
      </c>
      <c r="P16802" s="82">
        <v>19878</v>
      </c>
      <c r="Q16802" s="82" t="s">
        <v>101196</v>
      </c>
      <c r="R16802"/>
    </row>
    <row r="16803" spans="12:18" x14ac:dyDescent="0.25">
      <c r="L16803" t="s">
        <v>2169</v>
      </c>
      <c r="M16803" t="s">
        <v>12538</v>
      </c>
      <c r="N16803" t="s">
        <v>54065</v>
      </c>
      <c r="O16803" s="76" t="s">
        <v>4356</v>
      </c>
      <c r="P16803" s="82">
        <v>206</v>
      </c>
      <c r="Q16803" s="82" t="s">
        <v>101197</v>
      </c>
      <c r="R16803"/>
    </row>
    <row r="16804" spans="12:18" x14ac:dyDescent="0.25">
      <c r="L16804" t="s">
        <v>2169</v>
      </c>
      <c r="M16804" t="s">
        <v>20321</v>
      </c>
      <c r="N16804" t="s">
        <v>54066</v>
      </c>
      <c r="O16804" s="76" t="s">
        <v>4356</v>
      </c>
      <c r="P16804" s="82">
        <v>599</v>
      </c>
      <c r="Q16804" s="82" t="s">
        <v>101198</v>
      </c>
      <c r="R16804"/>
    </row>
    <row r="16805" spans="12:18" x14ac:dyDescent="0.25">
      <c r="L16805" t="s">
        <v>2169</v>
      </c>
      <c r="M16805" t="s">
        <v>9858</v>
      </c>
      <c r="N16805" t="s">
        <v>54067</v>
      </c>
      <c r="O16805" s="76" t="s">
        <v>4356</v>
      </c>
      <c r="P16805" s="82">
        <v>1125</v>
      </c>
      <c r="Q16805" s="82" t="s">
        <v>101199</v>
      </c>
      <c r="R16805"/>
    </row>
    <row r="16806" spans="12:18" x14ac:dyDescent="0.25">
      <c r="L16806" t="s">
        <v>2169</v>
      </c>
      <c r="M16806" t="s">
        <v>20322</v>
      </c>
      <c r="N16806" t="s">
        <v>54068</v>
      </c>
      <c r="O16806" s="76" t="s">
        <v>4356</v>
      </c>
      <c r="P16806" s="82">
        <v>458</v>
      </c>
      <c r="Q16806" s="82" t="s">
        <v>101200</v>
      </c>
      <c r="R16806"/>
    </row>
    <row r="16807" spans="12:18" x14ac:dyDescent="0.25">
      <c r="L16807" t="s">
        <v>2169</v>
      </c>
      <c r="M16807" t="s">
        <v>25075</v>
      </c>
      <c r="N16807" t="s">
        <v>54069</v>
      </c>
      <c r="O16807" s="76" t="s">
        <v>4366</v>
      </c>
      <c r="P16807" s="82">
        <v>167</v>
      </c>
      <c r="Q16807" s="82" t="s">
        <v>101201</v>
      </c>
      <c r="R16807"/>
    </row>
    <row r="16808" spans="12:18" x14ac:dyDescent="0.25">
      <c r="L16808" t="s">
        <v>2169</v>
      </c>
      <c r="M16808" t="s">
        <v>21924</v>
      </c>
      <c r="N16808" t="s">
        <v>54070</v>
      </c>
      <c r="O16808" s="76" t="s">
        <v>4366</v>
      </c>
      <c r="P16808" s="82">
        <v>207</v>
      </c>
      <c r="Q16808" s="82" t="s">
        <v>101202</v>
      </c>
      <c r="R16808"/>
    </row>
    <row r="16809" spans="12:18" x14ac:dyDescent="0.25">
      <c r="L16809" t="s">
        <v>2169</v>
      </c>
      <c r="M16809" t="s">
        <v>35519</v>
      </c>
      <c r="N16809" t="s">
        <v>54071</v>
      </c>
      <c r="O16809" s="76" t="s">
        <v>4366</v>
      </c>
      <c r="P16809" s="82">
        <v>154</v>
      </c>
      <c r="Q16809" s="82" t="s">
        <v>101203</v>
      </c>
      <c r="R16809"/>
    </row>
    <row r="16810" spans="12:18" x14ac:dyDescent="0.25">
      <c r="L16810" t="s">
        <v>2169</v>
      </c>
      <c r="M16810" t="s">
        <v>9916</v>
      </c>
      <c r="N16810" t="s">
        <v>54072</v>
      </c>
      <c r="O16810" s="76" t="s">
        <v>4356</v>
      </c>
      <c r="P16810" s="82">
        <v>364</v>
      </c>
      <c r="Q16810" s="82" t="s">
        <v>101204</v>
      </c>
      <c r="R16810"/>
    </row>
    <row r="16811" spans="12:18" x14ac:dyDescent="0.25">
      <c r="L16811" t="s">
        <v>2169</v>
      </c>
      <c r="M16811" t="s">
        <v>12541</v>
      </c>
      <c r="N16811" t="s">
        <v>54073</v>
      </c>
      <c r="O16811" s="76" t="s">
        <v>4356</v>
      </c>
      <c r="P16811" s="82">
        <v>257</v>
      </c>
      <c r="Q16811" s="82" t="s">
        <v>101205</v>
      </c>
      <c r="R16811"/>
    </row>
    <row r="16812" spans="12:18" x14ac:dyDescent="0.25">
      <c r="L16812" t="s">
        <v>2169</v>
      </c>
      <c r="M16812" t="s">
        <v>9859</v>
      </c>
      <c r="N16812" t="s">
        <v>54074</v>
      </c>
      <c r="O16812" s="76" t="s">
        <v>4356</v>
      </c>
      <c r="P16812" s="82">
        <v>421</v>
      </c>
      <c r="Q16812" s="82" t="s">
        <v>101206</v>
      </c>
      <c r="R16812"/>
    </row>
    <row r="16813" spans="12:18" x14ac:dyDescent="0.25">
      <c r="L16813" t="s">
        <v>2169</v>
      </c>
      <c r="M16813" t="s">
        <v>20323</v>
      </c>
      <c r="N16813" t="s">
        <v>54075</v>
      </c>
      <c r="O16813" s="76" t="s">
        <v>4366</v>
      </c>
      <c r="P16813" s="82">
        <v>367</v>
      </c>
      <c r="Q16813" s="82" t="s">
        <v>101207</v>
      </c>
      <c r="R16813"/>
    </row>
    <row r="16814" spans="12:18" x14ac:dyDescent="0.25">
      <c r="L16814" t="s">
        <v>2169</v>
      </c>
      <c r="M16814" t="s">
        <v>21925</v>
      </c>
      <c r="N16814" t="s">
        <v>54076</v>
      </c>
      <c r="O16814" s="76" t="s">
        <v>4356</v>
      </c>
      <c r="P16814" s="82">
        <v>1105</v>
      </c>
      <c r="Q16814" s="82" t="s">
        <v>101208</v>
      </c>
      <c r="R16814"/>
    </row>
    <row r="16815" spans="12:18" x14ac:dyDescent="0.25">
      <c r="L16815" t="s">
        <v>2169</v>
      </c>
      <c r="M16815" t="s">
        <v>21926</v>
      </c>
      <c r="N16815" t="s">
        <v>54077</v>
      </c>
      <c r="O16815" s="76" t="s">
        <v>4366</v>
      </c>
      <c r="P16815" s="82">
        <v>101</v>
      </c>
      <c r="Q16815" s="82" t="s">
        <v>101209</v>
      </c>
      <c r="R16815"/>
    </row>
    <row r="16816" spans="12:18" x14ac:dyDescent="0.25">
      <c r="L16816" t="s">
        <v>2169</v>
      </c>
      <c r="M16816" t="s">
        <v>12543</v>
      </c>
      <c r="N16816" t="s">
        <v>54078</v>
      </c>
      <c r="O16816" s="76" t="s">
        <v>4356</v>
      </c>
      <c r="P16816" s="82">
        <v>602</v>
      </c>
      <c r="Q16816" s="82" t="s">
        <v>101210</v>
      </c>
      <c r="R16816"/>
    </row>
    <row r="16817" spans="12:18" x14ac:dyDescent="0.25">
      <c r="L16817" t="s">
        <v>2169</v>
      </c>
      <c r="M16817" t="s">
        <v>9860</v>
      </c>
      <c r="N16817" t="s">
        <v>54079</v>
      </c>
      <c r="O16817" s="76" t="s">
        <v>4356</v>
      </c>
      <c r="P16817" s="82">
        <v>408</v>
      </c>
      <c r="Q16817" s="82" t="s">
        <v>101211</v>
      </c>
      <c r="R16817"/>
    </row>
    <row r="16818" spans="12:18" x14ac:dyDescent="0.25">
      <c r="L16818" t="s">
        <v>2169</v>
      </c>
      <c r="M16818" t="s">
        <v>9861</v>
      </c>
      <c r="N16818" t="s">
        <v>54080</v>
      </c>
      <c r="O16818" s="76" t="s">
        <v>4366</v>
      </c>
      <c r="P16818" s="82">
        <v>220</v>
      </c>
      <c r="Q16818" s="82" t="s">
        <v>101212</v>
      </c>
      <c r="R16818"/>
    </row>
    <row r="16819" spans="12:18" x14ac:dyDescent="0.25">
      <c r="L16819" t="s">
        <v>2169</v>
      </c>
      <c r="M16819" t="s">
        <v>20324</v>
      </c>
      <c r="N16819" t="s">
        <v>54081</v>
      </c>
      <c r="O16819" s="76" t="s">
        <v>4366</v>
      </c>
      <c r="P16819" s="82">
        <v>219</v>
      </c>
      <c r="Q16819" s="82" t="s">
        <v>101213</v>
      </c>
      <c r="R16819"/>
    </row>
    <row r="16820" spans="12:18" x14ac:dyDescent="0.25">
      <c r="L16820" t="s">
        <v>2169</v>
      </c>
      <c r="M16820" t="s">
        <v>19492</v>
      </c>
      <c r="N16820" t="s">
        <v>54082</v>
      </c>
      <c r="O16820" s="76" t="s">
        <v>4366</v>
      </c>
      <c r="P16820" s="82">
        <v>181</v>
      </c>
      <c r="Q16820" s="82" t="s">
        <v>101214</v>
      </c>
      <c r="R16820"/>
    </row>
    <row r="16821" spans="12:18" x14ac:dyDescent="0.25">
      <c r="L16821" t="s">
        <v>2169</v>
      </c>
      <c r="M16821" t="s">
        <v>21927</v>
      </c>
      <c r="N16821" t="s">
        <v>54083</v>
      </c>
      <c r="O16821" s="76" t="s">
        <v>4356</v>
      </c>
      <c r="P16821" s="82">
        <v>426</v>
      </c>
      <c r="Q16821" s="82" t="s">
        <v>101215</v>
      </c>
      <c r="R16821"/>
    </row>
    <row r="16822" spans="12:18" x14ac:dyDescent="0.25">
      <c r="L16822" t="s">
        <v>2169</v>
      </c>
      <c r="M16822" t="s">
        <v>21928</v>
      </c>
      <c r="N16822" t="s">
        <v>54084</v>
      </c>
      <c r="O16822" s="76" t="s">
        <v>4356</v>
      </c>
      <c r="P16822" s="82">
        <v>1880</v>
      </c>
      <c r="Q16822" s="82" t="s">
        <v>101216</v>
      </c>
      <c r="R16822"/>
    </row>
    <row r="16823" spans="12:18" x14ac:dyDescent="0.25">
      <c r="L16823" t="s">
        <v>2169</v>
      </c>
      <c r="M16823" t="s">
        <v>21929</v>
      </c>
      <c r="N16823" t="s">
        <v>54085</v>
      </c>
      <c r="O16823" s="76" t="s">
        <v>4356</v>
      </c>
      <c r="P16823" s="82">
        <v>860</v>
      </c>
      <c r="Q16823" s="82" t="s">
        <v>101217</v>
      </c>
      <c r="R16823"/>
    </row>
    <row r="16824" spans="12:18" x14ac:dyDescent="0.25">
      <c r="L16824" t="s">
        <v>2169</v>
      </c>
      <c r="M16824" t="s">
        <v>21930</v>
      </c>
      <c r="N16824" t="s">
        <v>54086</v>
      </c>
      <c r="O16824" s="76" t="s">
        <v>4356</v>
      </c>
      <c r="P16824" s="82">
        <v>461</v>
      </c>
      <c r="Q16824" s="82" t="s">
        <v>101218</v>
      </c>
      <c r="R16824"/>
    </row>
    <row r="16825" spans="12:18" x14ac:dyDescent="0.25">
      <c r="L16825" t="s">
        <v>2169</v>
      </c>
      <c r="M16825" t="s">
        <v>20325</v>
      </c>
      <c r="N16825" t="s">
        <v>54087</v>
      </c>
      <c r="O16825" s="76" t="s">
        <v>4356</v>
      </c>
      <c r="P16825" s="82">
        <v>625</v>
      </c>
      <c r="Q16825" s="82" t="s">
        <v>101219</v>
      </c>
      <c r="R16825"/>
    </row>
    <row r="16826" spans="12:18" x14ac:dyDescent="0.25">
      <c r="L16826" t="s">
        <v>2169</v>
      </c>
      <c r="M16826" t="s">
        <v>35520</v>
      </c>
      <c r="N16826" t="s">
        <v>54088</v>
      </c>
      <c r="O16826" s="76" t="s">
        <v>4366</v>
      </c>
      <c r="P16826" s="82">
        <v>172</v>
      </c>
      <c r="Q16826" s="82" t="s">
        <v>101220</v>
      </c>
      <c r="R16826"/>
    </row>
    <row r="16827" spans="12:18" x14ac:dyDescent="0.25">
      <c r="L16827" t="s">
        <v>2169</v>
      </c>
      <c r="M16827" t="s">
        <v>8958</v>
      </c>
      <c r="N16827" t="s">
        <v>54089</v>
      </c>
      <c r="O16827" s="76" t="s">
        <v>4366</v>
      </c>
      <c r="P16827" s="82">
        <v>168</v>
      </c>
      <c r="Q16827" s="82" t="s">
        <v>101221</v>
      </c>
      <c r="R16827"/>
    </row>
    <row r="16828" spans="12:18" x14ac:dyDescent="0.25">
      <c r="L16828" t="s">
        <v>2169</v>
      </c>
      <c r="M16828" t="s">
        <v>35521</v>
      </c>
      <c r="N16828" t="s">
        <v>54090</v>
      </c>
      <c r="O16828" s="76" t="s">
        <v>4356</v>
      </c>
      <c r="P16828" s="82">
        <v>550</v>
      </c>
      <c r="Q16828" s="82" t="s">
        <v>101222</v>
      </c>
      <c r="R16828"/>
    </row>
    <row r="16829" spans="12:18" x14ac:dyDescent="0.25">
      <c r="L16829" t="s">
        <v>2169</v>
      </c>
      <c r="M16829" t="s">
        <v>9875</v>
      </c>
      <c r="N16829" t="s">
        <v>54091</v>
      </c>
      <c r="O16829" s="76" t="s">
        <v>4356</v>
      </c>
      <c r="P16829" s="82">
        <v>954</v>
      </c>
      <c r="Q16829" s="82" t="s">
        <v>101286</v>
      </c>
      <c r="R16829"/>
    </row>
    <row r="16830" spans="12:18" x14ac:dyDescent="0.25">
      <c r="L16830" t="s">
        <v>2169</v>
      </c>
      <c r="M16830" t="s">
        <v>9862</v>
      </c>
      <c r="N16830" t="s">
        <v>54092</v>
      </c>
      <c r="O16830" s="76" t="s">
        <v>4366</v>
      </c>
      <c r="P16830" s="82">
        <v>313</v>
      </c>
      <c r="Q16830" s="82" t="s">
        <v>101223</v>
      </c>
      <c r="R16830"/>
    </row>
    <row r="16831" spans="12:18" x14ac:dyDescent="0.25">
      <c r="L16831" t="s">
        <v>2169</v>
      </c>
      <c r="M16831" t="s">
        <v>9863</v>
      </c>
      <c r="N16831" t="s">
        <v>54093</v>
      </c>
      <c r="O16831" s="76" t="s">
        <v>4356</v>
      </c>
      <c r="P16831" s="82">
        <v>423</v>
      </c>
      <c r="Q16831" s="82" t="s">
        <v>101224</v>
      </c>
      <c r="R16831"/>
    </row>
    <row r="16832" spans="12:18" x14ac:dyDescent="0.25">
      <c r="L16832" t="s">
        <v>2169</v>
      </c>
      <c r="M16832" t="s">
        <v>12881</v>
      </c>
      <c r="N16832" t="s">
        <v>54094</v>
      </c>
      <c r="O16832" s="76" t="s">
        <v>4356</v>
      </c>
      <c r="P16832" s="82">
        <v>414</v>
      </c>
      <c r="Q16832" s="82" t="s">
        <v>101225</v>
      </c>
      <c r="R16832"/>
    </row>
    <row r="16833" spans="12:18" x14ac:dyDescent="0.25">
      <c r="L16833" t="s">
        <v>2169</v>
      </c>
      <c r="M16833" t="s">
        <v>12544</v>
      </c>
      <c r="N16833" t="s">
        <v>54095</v>
      </c>
      <c r="O16833" s="76" t="s">
        <v>4366</v>
      </c>
      <c r="P16833" s="82">
        <v>227</v>
      </c>
      <c r="Q16833" s="82" t="s">
        <v>101226</v>
      </c>
      <c r="R16833"/>
    </row>
    <row r="16834" spans="12:18" x14ac:dyDescent="0.25">
      <c r="L16834" t="s">
        <v>2169</v>
      </c>
      <c r="M16834" t="s">
        <v>9864</v>
      </c>
      <c r="N16834" t="s">
        <v>54096</v>
      </c>
      <c r="O16834" s="76" t="s">
        <v>4356</v>
      </c>
      <c r="P16834" s="82">
        <v>348</v>
      </c>
      <c r="Q16834" s="82" t="s">
        <v>101227</v>
      </c>
      <c r="R16834"/>
    </row>
    <row r="16835" spans="12:18" x14ac:dyDescent="0.25">
      <c r="L16835" t="s">
        <v>2169</v>
      </c>
      <c r="M16835" t="s">
        <v>35522</v>
      </c>
      <c r="N16835" t="s">
        <v>54097</v>
      </c>
      <c r="O16835" s="76" t="s">
        <v>4366</v>
      </c>
      <c r="P16835" s="82">
        <v>92</v>
      </c>
      <c r="Q16835" s="82" t="s">
        <v>101228</v>
      </c>
      <c r="R16835"/>
    </row>
    <row r="16836" spans="12:18" x14ac:dyDescent="0.25">
      <c r="L16836" t="s">
        <v>2169</v>
      </c>
      <c r="M16836" t="s">
        <v>19816</v>
      </c>
      <c r="N16836" t="s">
        <v>54098</v>
      </c>
      <c r="O16836" s="76" t="s">
        <v>4366</v>
      </c>
      <c r="P16836" s="82">
        <v>103</v>
      </c>
      <c r="Q16836" s="82" t="s">
        <v>101229</v>
      </c>
      <c r="R16836"/>
    </row>
    <row r="16837" spans="12:18" x14ac:dyDescent="0.25">
      <c r="L16837" t="s">
        <v>2169</v>
      </c>
      <c r="M16837" t="s">
        <v>9865</v>
      </c>
      <c r="N16837" t="s">
        <v>54099</v>
      </c>
      <c r="O16837" s="76" t="s">
        <v>4356</v>
      </c>
      <c r="P16837" s="82">
        <v>770</v>
      </c>
      <c r="Q16837" s="82" t="s">
        <v>101230</v>
      </c>
      <c r="R16837"/>
    </row>
    <row r="16838" spans="12:18" x14ac:dyDescent="0.25">
      <c r="L16838" t="s">
        <v>2169</v>
      </c>
      <c r="M16838" t="s">
        <v>20326</v>
      </c>
      <c r="N16838" t="s">
        <v>54100</v>
      </c>
      <c r="O16838" s="76" t="s">
        <v>4366</v>
      </c>
      <c r="P16838" s="82">
        <v>76</v>
      </c>
      <c r="Q16838" s="82" t="s">
        <v>101231</v>
      </c>
      <c r="R16838"/>
    </row>
    <row r="16839" spans="12:18" x14ac:dyDescent="0.25">
      <c r="L16839" t="s">
        <v>2169</v>
      </c>
      <c r="M16839" t="s">
        <v>9866</v>
      </c>
      <c r="N16839" t="s">
        <v>54101</v>
      </c>
      <c r="O16839" s="76" t="s">
        <v>4366</v>
      </c>
      <c r="P16839" s="82">
        <v>361</v>
      </c>
      <c r="Q16839" s="82" t="s">
        <v>101232</v>
      </c>
      <c r="R16839"/>
    </row>
    <row r="16840" spans="12:18" x14ac:dyDescent="0.25">
      <c r="L16840" t="s">
        <v>2169</v>
      </c>
      <c r="M16840" t="s">
        <v>21931</v>
      </c>
      <c r="N16840" t="s">
        <v>54102</v>
      </c>
      <c r="O16840" s="76" t="s">
        <v>4356</v>
      </c>
      <c r="P16840" s="82">
        <v>1136</v>
      </c>
      <c r="Q16840" s="82" t="s">
        <v>101233</v>
      </c>
      <c r="R16840"/>
    </row>
    <row r="16841" spans="12:18" x14ac:dyDescent="0.25">
      <c r="L16841" t="s">
        <v>2169</v>
      </c>
      <c r="M16841" t="s">
        <v>21933</v>
      </c>
      <c r="N16841" t="s">
        <v>54103</v>
      </c>
      <c r="O16841" s="76" t="s">
        <v>4356</v>
      </c>
      <c r="P16841" s="82">
        <v>305</v>
      </c>
      <c r="Q16841" s="82" t="s">
        <v>101234</v>
      </c>
      <c r="R16841"/>
    </row>
    <row r="16842" spans="12:18" x14ac:dyDescent="0.25">
      <c r="L16842" t="s">
        <v>2169</v>
      </c>
      <c r="M16842" t="s">
        <v>12546</v>
      </c>
      <c r="N16842" t="s">
        <v>54104</v>
      </c>
      <c r="O16842" s="76" t="s">
        <v>4356</v>
      </c>
      <c r="P16842" s="82">
        <v>241</v>
      </c>
      <c r="Q16842" s="82" t="s">
        <v>101235</v>
      </c>
      <c r="R16842"/>
    </row>
    <row r="16843" spans="12:18" x14ac:dyDescent="0.25">
      <c r="L16843" t="s">
        <v>2169</v>
      </c>
      <c r="M16843" t="s">
        <v>12548</v>
      </c>
      <c r="N16843" t="s">
        <v>54105</v>
      </c>
      <c r="O16843" s="76" t="s">
        <v>4366</v>
      </c>
      <c r="P16843" s="82">
        <v>607</v>
      </c>
      <c r="Q16843" s="82" t="s">
        <v>101236</v>
      </c>
      <c r="R16843"/>
    </row>
    <row r="16844" spans="12:18" x14ac:dyDescent="0.25">
      <c r="L16844" t="s">
        <v>2169</v>
      </c>
      <c r="M16844" t="s">
        <v>9867</v>
      </c>
      <c r="N16844" t="s">
        <v>54106</v>
      </c>
      <c r="O16844" s="76" t="s">
        <v>4356</v>
      </c>
      <c r="P16844" s="82">
        <v>667</v>
      </c>
      <c r="Q16844" s="82" t="s">
        <v>101237</v>
      </c>
      <c r="R16844"/>
    </row>
    <row r="16845" spans="12:18" x14ac:dyDescent="0.25">
      <c r="L16845" t="s">
        <v>2169</v>
      </c>
      <c r="M16845" t="s">
        <v>9868</v>
      </c>
      <c r="N16845" t="s">
        <v>54107</v>
      </c>
      <c r="O16845" s="76" t="s">
        <v>4356</v>
      </c>
      <c r="P16845" s="82">
        <v>816</v>
      </c>
      <c r="Q16845" s="82" t="s">
        <v>101238</v>
      </c>
      <c r="R16845"/>
    </row>
    <row r="16846" spans="12:18" x14ac:dyDescent="0.25">
      <c r="L16846" t="s">
        <v>2169</v>
      </c>
      <c r="M16846" t="s">
        <v>21934</v>
      </c>
      <c r="N16846" t="s">
        <v>54108</v>
      </c>
      <c r="O16846" s="76" t="s">
        <v>4356</v>
      </c>
      <c r="P16846" s="82">
        <v>965</v>
      </c>
      <c r="Q16846" s="82" t="s">
        <v>101239</v>
      </c>
      <c r="R16846"/>
    </row>
    <row r="16847" spans="12:18" x14ac:dyDescent="0.25">
      <c r="L16847" t="s">
        <v>2169</v>
      </c>
      <c r="M16847" t="s">
        <v>35523</v>
      </c>
      <c r="N16847" t="s">
        <v>54109</v>
      </c>
      <c r="O16847" s="76" t="s">
        <v>4366</v>
      </c>
      <c r="P16847" s="82">
        <v>141</v>
      </c>
      <c r="Q16847" s="82" t="s">
        <v>101240</v>
      </c>
      <c r="R16847"/>
    </row>
    <row r="16848" spans="12:18" x14ac:dyDescent="0.25">
      <c r="L16848" t="s">
        <v>2169</v>
      </c>
      <c r="M16848" t="s">
        <v>21935</v>
      </c>
      <c r="N16848" t="s">
        <v>54110</v>
      </c>
      <c r="O16848" s="76" t="s">
        <v>4366</v>
      </c>
      <c r="P16848" s="82">
        <v>209</v>
      </c>
      <c r="Q16848" s="82" t="s">
        <v>101241</v>
      </c>
      <c r="R16848"/>
    </row>
    <row r="16849" spans="12:18" x14ac:dyDescent="0.25">
      <c r="L16849" t="s">
        <v>2169</v>
      </c>
      <c r="M16849" t="s">
        <v>35524</v>
      </c>
      <c r="N16849" t="s">
        <v>54111</v>
      </c>
      <c r="O16849" s="76" t="s">
        <v>4366</v>
      </c>
      <c r="P16849" s="82">
        <v>224</v>
      </c>
      <c r="Q16849" s="82" t="s">
        <v>101242</v>
      </c>
      <c r="R16849"/>
    </row>
    <row r="16850" spans="12:18" x14ac:dyDescent="0.25">
      <c r="L16850" t="s">
        <v>2169</v>
      </c>
      <c r="M16850" t="s">
        <v>21936</v>
      </c>
      <c r="N16850" t="s">
        <v>54112</v>
      </c>
      <c r="O16850" s="76" t="s">
        <v>4366</v>
      </c>
      <c r="P16850" s="82">
        <v>91</v>
      </c>
      <c r="Q16850" s="82" t="s">
        <v>101243</v>
      </c>
      <c r="R16850"/>
    </row>
    <row r="16851" spans="12:18" x14ac:dyDescent="0.25">
      <c r="L16851" t="s">
        <v>2169</v>
      </c>
      <c r="M16851" t="s">
        <v>35525</v>
      </c>
      <c r="N16851" t="s">
        <v>54113</v>
      </c>
      <c r="O16851" s="76" t="s">
        <v>4366</v>
      </c>
      <c r="P16851" s="82">
        <v>270</v>
      </c>
      <c r="Q16851" s="82" t="s">
        <v>101244</v>
      </c>
      <c r="R16851"/>
    </row>
    <row r="16852" spans="12:18" x14ac:dyDescent="0.25">
      <c r="L16852" t="s">
        <v>2169</v>
      </c>
      <c r="M16852" t="s">
        <v>21937</v>
      </c>
      <c r="N16852" t="s">
        <v>54114</v>
      </c>
      <c r="O16852" s="76" t="s">
        <v>4356</v>
      </c>
      <c r="P16852" s="82">
        <v>1044</v>
      </c>
      <c r="Q16852" s="82" t="s">
        <v>101245</v>
      </c>
      <c r="R16852"/>
    </row>
    <row r="16853" spans="12:18" x14ac:dyDescent="0.25">
      <c r="L16853" t="s">
        <v>2169</v>
      </c>
      <c r="M16853" t="s">
        <v>9869</v>
      </c>
      <c r="N16853" t="s">
        <v>54115</v>
      </c>
      <c r="O16853" s="76" t="s">
        <v>4366</v>
      </c>
      <c r="P16853" s="82">
        <v>97</v>
      </c>
      <c r="Q16853" s="82" t="s">
        <v>101246</v>
      </c>
      <c r="R16853"/>
    </row>
    <row r="16854" spans="12:18" x14ac:dyDescent="0.25">
      <c r="L16854" t="s">
        <v>2169</v>
      </c>
      <c r="M16854" t="s">
        <v>20327</v>
      </c>
      <c r="N16854" t="s">
        <v>54116</v>
      </c>
      <c r="O16854" s="76" t="s">
        <v>4366</v>
      </c>
      <c r="P16854" s="82">
        <v>109</v>
      </c>
      <c r="Q16854" s="82" t="s">
        <v>101247</v>
      </c>
      <c r="R16854"/>
    </row>
    <row r="16855" spans="12:18" x14ac:dyDescent="0.25">
      <c r="L16855" t="s">
        <v>2169</v>
      </c>
      <c r="M16855" t="s">
        <v>21938</v>
      </c>
      <c r="N16855" t="s">
        <v>54117</v>
      </c>
      <c r="O16855" s="76" t="s">
        <v>4356</v>
      </c>
      <c r="P16855" s="82">
        <v>288</v>
      </c>
      <c r="Q16855" s="82" t="s">
        <v>101248</v>
      </c>
      <c r="R16855"/>
    </row>
    <row r="16856" spans="12:18" x14ac:dyDescent="0.25">
      <c r="L16856" t="s">
        <v>2169</v>
      </c>
      <c r="M16856" t="s">
        <v>35526</v>
      </c>
      <c r="N16856" t="s">
        <v>54118</v>
      </c>
      <c r="O16856" s="76" t="s">
        <v>4356</v>
      </c>
      <c r="P16856" s="82">
        <v>659</v>
      </c>
      <c r="Q16856" s="82" t="s">
        <v>101249</v>
      </c>
      <c r="R16856"/>
    </row>
    <row r="16857" spans="12:18" x14ac:dyDescent="0.25">
      <c r="L16857" t="s">
        <v>2169</v>
      </c>
      <c r="M16857" t="s">
        <v>35527</v>
      </c>
      <c r="N16857" t="s">
        <v>54119</v>
      </c>
      <c r="O16857" s="76" t="s">
        <v>4356</v>
      </c>
      <c r="P16857" s="82">
        <v>443</v>
      </c>
      <c r="Q16857" s="82" t="s">
        <v>101250</v>
      </c>
      <c r="R16857"/>
    </row>
    <row r="16858" spans="12:18" x14ac:dyDescent="0.25">
      <c r="L16858" t="s">
        <v>2169</v>
      </c>
      <c r="M16858" t="s">
        <v>12550</v>
      </c>
      <c r="N16858" t="s">
        <v>54120</v>
      </c>
      <c r="O16858" s="76" t="s">
        <v>4374</v>
      </c>
      <c r="P16858" s="82">
        <v>9792</v>
      </c>
      <c r="Q16858" s="82" t="s">
        <v>101251</v>
      </c>
      <c r="R16858"/>
    </row>
    <row r="16859" spans="12:18" x14ac:dyDescent="0.25">
      <c r="L16859" t="s">
        <v>2169</v>
      </c>
      <c r="M16859" t="s">
        <v>20329</v>
      </c>
      <c r="N16859" t="s">
        <v>54121</v>
      </c>
      <c r="O16859" s="76" t="s">
        <v>4366</v>
      </c>
      <c r="P16859" s="82">
        <v>99</v>
      </c>
      <c r="Q16859" s="82" t="s">
        <v>101253</v>
      </c>
      <c r="R16859"/>
    </row>
    <row r="16860" spans="12:18" x14ac:dyDescent="0.25">
      <c r="L16860" t="s">
        <v>2169</v>
      </c>
      <c r="M16860" t="s">
        <v>21939</v>
      </c>
      <c r="N16860" t="s">
        <v>54122</v>
      </c>
      <c r="O16860" s="76" t="s">
        <v>4356</v>
      </c>
      <c r="P16860" s="82">
        <v>772</v>
      </c>
      <c r="Q16860" s="82" t="s">
        <v>101254</v>
      </c>
      <c r="R16860"/>
    </row>
    <row r="16861" spans="12:18" x14ac:dyDescent="0.25">
      <c r="L16861" t="s">
        <v>2169</v>
      </c>
      <c r="M16861" t="s">
        <v>7544</v>
      </c>
      <c r="N16861" t="s">
        <v>54123</v>
      </c>
      <c r="O16861" s="76" t="s">
        <v>4366</v>
      </c>
      <c r="P16861" s="82">
        <v>258</v>
      </c>
      <c r="Q16861" s="82" t="s">
        <v>101255</v>
      </c>
      <c r="R16861"/>
    </row>
    <row r="16862" spans="12:18" x14ac:dyDescent="0.25">
      <c r="L16862" t="s">
        <v>2169</v>
      </c>
      <c r="M16862" t="s">
        <v>12552</v>
      </c>
      <c r="N16862" t="s">
        <v>54124</v>
      </c>
      <c r="O16862" s="76" t="s">
        <v>4366</v>
      </c>
      <c r="P16862" s="82">
        <v>163</v>
      </c>
      <c r="Q16862" s="82" t="s">
        <v>101256</v>
      </c>
      <c r="R16862"/>
    </row>
    <row r="16863" spans="12:18" x14ac:dyDescent="0.25">
      <c r="L16863" t="s">
        <v>2169</v>
      </c>
      <c r="M16863" t="s">
        <v>8686</v>
      </c>
      <c r="N16863" t="s">
        <v>54125</v>
      </c>
      <c r="O16863" s="76" t="s">
        <v>4356</v>
      </c>
      <c r="P16863" s="82">
        <v>405</v>
      </c>
      <c r="Q16863" s="82" t="s">
        <v>101257</v>
      </c>
      <c r="R16863"/>
    </row>
    <row r="16864" spans="12:18" x14ac:dyDescent="0.25">
      <c r="L16864" t="s">
        <v>2169</v>
      </c>
      <c r="M16864" t="s">
        <v>9652</v>
      </c>
      <c r="N16864" t="s">
        <v>54126</v>
      </c>
      <c r="O16864" s="76" t="s">
        <v>4356</v>
      </c>
      <c r="P16864" s="82">
        <v>476</v>
      </c>
      <c r="Q16864" s="82" t="s">
        <v>101258</v>
      </c>
      <c r="R16864"/>
    </row>
    <row r="16865" spans="12:18" x14ac:dyDescent="0.25">
      <c r="L16865" t="s">
        <v>2169</v>
      </c>
      <c r="M16865" t="s">
        <v>35528</v>
      </c>
      <c r="N16865" t="s">
        <v>54127</v>
      </c>
      <c r="O16865" s="76" t="s">
        <v>4356</v>
      </c>
      <c r="P16865" s="82">
        <v>161</v>
      </c>
      <c r="Q16865" s="82" t="s">
        <v>101259</v>
      </c>
      <c r="R16865"/>
    </row>
    <row r="16866" spans="12:18" x14ac:dyDescent="0.25">
      <c r="L16866" t="s">
        <v>2169</v>
      </c>
      <c r="M16866" t="s">
        <v>12556</v>
      </c>
      <c r="N16866" t="s">
        <v>54128</v>
      </c>
      <c r="O16866" s="76" t="s">
        <v>4366</v>
      </c>
      <c r="P16866" s="82">
        <v>220</v>
      </c>
      <c r="Q16866" s="82" t="s">
        <v>101260</v>
      </c>
      <c r="R16866"/>
    </row>
    <row r="16867" spans="12:18" x14ac:dyDescent="0.25">
      <c r="L16867" t="s">
        <v>2169</v>
      </c>
      <c r="M16867" t="s">
        <v>21940</v>
      </c>
      <c r="N16867" t="s">
        <v>54129</v>
      </c>
      <c r="O16867" s="76" t="s">
        <v>4366</v>
      </c>
      <c r="P16867" s="82">
        <v>304</v>
      </c>
      <c r="Q16867" s="82" t="s">
        <v>101261</v>
      </c>
      <c r="R16867"/>
    </row>
    <row r="16868" spans="12:18" x14ac:dyDescent="0.25">
      <c r="L16868" t="s">
        <v>2169</v>
      </c>
      <c r="M16868" t="s">
        <v>12558</v>
      </c>
      <c r="N16868" t="s">
        <v>54130</v>
      </c>
      <c r="O16868" s="76" t="s">
        <v>4366</v>
      </c>
      <c r="P16868" s="82">
        <v>358</v>
      </c>
      <c r="Q16868" s="82" t="s">
        <v>101262</v>
      </c>
      <c r="R16868"/>
    </row>
    <row r="16869" spans="12:18" x14ac:dyDescent="0.25">
      <c r="L16869" t="s">
        <v>2169</v>
      </c>
      <c r="M16869" t="s">
        <v>9870</v>
      </c>
      <c r="N16869" t="s">
        <v>54131</v>
      </c>
      <c r="O16869" s="76" t="s">
        <v>4366</v>
      </c>
      <c r="P16869" s="82">
        <v>167</v>
      </c>
      <c r="Q16869" s="82" t="s">
        <v>101263</v>
      </c>
      <c r="R16869"/>
    </row>
    <row r="16870" spans="12:18" x14ac:dyDescent="0.25">
      <c r="L16870" t="s">
        <v>2169</v>
      </c>
      <c r="M16870" t="s">
        <v>21175</v>
      </c>
      <c r="N16870" t="s">
        <v>54132</v>
      </c>
      <c r="O16870" s="76" t="s">
        <v>4356</v>
      </c>
      <c r="P16870" s="82">
        <v>69</v>
      </c>
      <c r="Q16870" s="82" t="s">
        <v>101264</v>
      </c>
      <c r="R16870"/>
    </row>
    <row r="16871" spans="12:18" x14ac:dyDescent="0.25">
      <c r="L16871" t="s">
        <v>2169</v>
      </c>
      <c r="M16871" t="s">
        <v>12560</v>
      </c>
      <c r="N16871" t="s">
        <v>54133</v>
      </c>
      <c r="O16871" s="76" t="s">
        <v>4356</v>
      </c>
      <c r="P16871" s="82">
        <v>671</v>
      </c>
      <c r="Q16871" s="82" t="s">
        <v>101265</v>
      </c>
      <c r="R16871"/>
    </row>
    <row r="16872" spans="12:18" x14ac:dyDescent="0.25">
      <c r="L16872" t="s">
        <v>2169</v>
      </c>
      <c r="M16872" t="s">
        <v>9060</v>
      </c>
      <c r="N16872" t="s">
        <v>54134</v>
      </c>
      <c r="O16872" s="76" t="s">
        <v>4356</v>
      </c>
      <c r="P16872" s="82">
        <v>666</v>
      </c>
      <c r="Q16872" s="82" t="s">
        <v>101266</v>
      </c>
      <c r="R16872"/>
    </row>
    <row r="16873" spans="12:18" x14ac:dyDescent="0.25">
      <c r="L16873" t="s">
        <v>2169</v>
      </c>
      <c r="M16873" t="s">
        <v>12562</v>
      </c>
      <c r="N16873" t="s">
        <v>54135</v>
      </c>
      <c r="O16873" s="76" t="s">
        <v>4366</v>
      </c>
      <c r="P16873" s="82">
        <v>275</v>
      </c>
      <c r="Q16873" s="82" t="s">
        <v>101267</v>
      </c>
      <c r="R16873"/>
    </row>
    <row r="16874" spans="12:18" x14ac:dyDescent="0.25">
      <c r="L16874" t="s">
        <v>2169</v>
      </c>
      <c r="M16874" t="s">
        <v>35529</v>
      </c>
      <c r="N16874" t="s">
        <v>54136</v>
      </c>
      <c r="O16874" s="76" t="s">
        <v>4356</v>
      </c>
      <c r="P16874" s="82">
        <v>321</v>
      </c>
      <c r="Q16874" s="82" t="s">
        <v>101268</v>
      </c>
      <c r="R16874"/>
    </row>
    <row r="16875" spans="12:18" x14ac:dyDescent="0.25">
      <c r="L16875" t="s">
        <v>2169</v>
      </c>
      <c r="M16875" t="s">
        <v>20330</v>
      </c>
      <c r="N16875" t="s">
        <v>54137</v>
      </c>
      <c r="O16875" s="76" t="s">
        <v>4366</v>
      </c>
      <c r="P16875" s="82">
        <v>154</v>
      </c>
      <c r="Q16875" s="82" t="s">
        <v>101269</v>
      </c>
      <c r="R16875"/>
    </row>
    <row r="16876" spans="12:18" x14ac:dyDescent="0.25">
      <c r="L16876" t="s">
        <v>2169</v>
      </c>
      <c r="M16876" t="s">
        <v>35530</v>
      </c>
      <c r="N16876" t="s">
        <v>54138</v>
      </c>
      <c r="O16876" s="76" t="s">
        <v>4356</v>
      </c>
      <c r="P16876" s="82">
        <v>103</v>
      </c>
      <c r="Q16876" s="82" t="s">
        <v>101270</v>
      </c>
      <c r="R16876"/>
    </row>
    <row r="16877" spans="12:18" x14ac:dyDescent="0.25">
      <c r="L16877" t="s">
        <v>2169</v>
      </c>
      <c r="M16877" t="s">
        <v>12564</v>
      </c>
      <c r="N16877" t="s">
        <v>54139</v>
      </c>
      <c r="O16877" s="76" t="s">
        <v>4356</v>
      </c>
      <c r="P16877" s="82">
        <v>379</v>
      </c>
      <c r="Q16877" s="82" t="s">
        <v>101271</v>
      </c>
      <c r="R16877"/>
    </row>
    <row r="16878" spans="12:18" x14ac:dyDescent="0.25">
      <c r="L16878" t="s">
        <v>2169</v>
      </c>
      <c r="M16878" t="s">
        <v>20331</v>
      </c>
      <c r="N16878" t="s">
        <v>54140</v>
      </c>
      <c r="O16878" s="76" t="s">
        <v>4366</v>
      </c>
      <c r="P16878" s="82">
        <v>308</v>
      </c>
      <c r="Q16878" s="82" t="s">
        <v>101272</v>
      </c>
      <c r="R16878"/>
    </row>
    <row r="16879" spans="12:18" x14ac:dyDescent="0.25">
      <c r="L16879" t="s">
        <v>2169</v>
      </c>
      <c r="M16879" t="s">
        <v>9871</v>
      </c>
      <c r="N16879" t="s">
        <v>54141</v>
      </c>
      <c r="O16879" s="76" t="s">
        <v>4366</v>
      </c>
      <c r="P16879" s="82">
        <v>325</v>
      </c>
      <c r="Q16879" s="82" t="s">
        <v>101273</v>
      </c>
      <c r="R16879"/>
    </row>
    <row r="16880" spans="12:18" x14ac:dyDescent="0.25">
      <c r="L16880" t="s">
        <v>2169</v>
      </c>
      <c r="M16880" t="s">
        <v>35531</v>
      </c>
      <c r="N16880" t="s">
        <v>54142</v>
      </c>
      <c r="O16880" s="76" t="s">
        <v>4366</v>
      </c>
      <c r="P16880" s="82">
        <v>225</v>
      </c>
      <c r="Q16880" s="82" t="s">
        <v>101274</v>
      </c>
      <c r="R16880"/>
    </row>
    <row r="16881" spans="12:18" x14ac:dyDescent="0.25">
      <c r="L16881" t="s">
        <v>2169</v>
      </c>
      <c r="M16881" t="s">
        <v>6717</v>
      </c>
      <c r="N16881" t="s">
        <v>54143</v>
      </c>
      <c r="O16881" s="76" t="s">
        <v>4356</v>
      </c>
      <c r="P16881" s="82">
        <v>4094</v>
      </c>
      <c r="Q16881" s="82" t="s">
        <v>101275</v>
      </c>
      <c r="R16881"/>
    </row>
    <row r="16882" spans="12:18" x14ac:dyDescent="0.25">
      <c r="L16882" t="s">
        <v>2169</v>
      </c>
      <c r="M16882" t="s">
        <v>21941</v>
      </c>
      <c r="N16882" t="s">
        <v>54144</v>
      </c>
      <c r="O16882" s="76" t="s">
        <v>4356</v>
      </c>
      <c r="P16882" s="82">
        <v>3528</v>
      </c>
      <c r="Q16882" s="82" t="s">
        <v>101276</v>
      </c>
      <c r="R16882"/>
    </row>
    <row r="16883" spans="12:18" x14ac:dyDescent="0.25">
      <c r="L16883" t="s">
        <v>2169</v>
      </c>
      <c r="M16883" t="s">
        <v>9872</v>
      </c>
      <c r="N16883" t="s">
        <v>54145</v>
      </c>
      <c r="O16883" s="76" t="s">
        <v>4366</v>
      </c>
      <c r="P16883" s="82">
        <v>282</v>
      </c>
      <c r="Q16883" s="82" t="s">
        <v>101277</v>
      </c>
      <c r="R16883"/>
    </row>
    <row r="16884" spans="12:18" x14ac:dyDescent="0.25">
      <c r="L16884" t="s">
        <v>2169</v>
      </c>
      <c r="M16884" t="s">
        <v>9873</v>
      </c>
      <c r="N16884" t="s">
        <v>54146</v>
      </c>
      <c r="O16884" s="76" t="s">
        <v>4366</v>
      </c>
      <c r="P16884" s="82">
        <v>224</v>
      </c>
      <c r="Q16884" s="82" t="s">
        <v>101278</v>
      </c>
      <c r="R16884"/>
    </row>
    <row r="16885" spans="12:18" x14ac:dyDescent="0.25">
      <c r="L16885" t="s">
        <v>2169</v>
      </c>
      <c r="M16885" t="s">
        <v>12236</v>
      </c>
      <c r="N16885" t="s">
        <v>54147</v>
      </c>
      <c r="O16885" s="76" t="s">
        <v>4366</v>
      </c>
      <c r="P16885" s="82">
        <v>175</v>
      </c>
      <c r="Q16885" s="82" t="s">
        <v>101279</v>
      </c>
      <c r="R16885"/>
    </row>
    <row r="16886" spans="12:18" x14ac:dyDescent="0.25">
      <c r="L16886" t="s">
        <v>2169</v>
      </c>
      <c r="M16886" t="s">
        <v>35532</v>
      </c>
      <c r="N16886" t="s">
        <v>54148</v>
      </c>
      <c r="O16886" s="76" t="s">
        <v>4356</v>
      </c>
      <c r="P16886" s="82">
        <v>516</v>
      </c>
      <c r="Q16886" s="82" t="s">
        <v>101280</v>
      </c>
      <c r="R16886"/>
    </row>
    <row r="16887" spans="12:18" x14ac:dyDescent="0.25">
      <c r="L16887" t="s">
        <v>2169</v>
      </c>
      <c r="M16887" t="s">
        <v>12566</v>
      </c>
      <c r="N16887" t="s">
        <v>54149</v>
      </c>
      <c r="O16887" s="76" t="s">
        <v>4366</v>
      </c>
      <c r="P16887" s="82">
        <v>241</v>
      </c>
      <c r="Q16887" s="82" t="s">
        <v>101281</v>
      </c>
      <c r="R16887"/>
    </row>
    <row r="16888" spans="12:18" x14ac:dyDescent="0.25">
      <c r="L16888" t="s">
        <v>2169</v>
      </c>
      <c r="M16888" t="s">
        <v>20332</v>
      </c>
      <c r="N16888" t="s">
        <v>54150</v>
      </c>
      <c r="O16888" s="76" t="s">
        <v>4366</v>
      </c>
      <c r="P16888" s="82">
        <v>49</v>
      </c>
      <c r="Q16888" s="82" t="s">
        <v>101283</v>
      </c>
      <c r="R16888"/>
    </row>
    <row r="16889" spans="12:18" x14ac:dyDescent="0.25">
      <c r="L16889" t="s">
        <v>2169</v>
      </c>
      <c r="M16889" t="s">
        <v>9874</v>
      </c>
      <c r="N16889" t="s">
        <v>54151</v>
      </c>
      <c r="O16889" s="76" t="s">
        <v>4366</v>
      </c>
      <c r="P16889" s="82">
        <v>269</v>
      </c>
      <c r="Q16889" s="82" t="s">
        <v>101284</v>
      </c>
      <c r="R16889"/>
    </row>
    <row r="16890" spans="12:18" x14ac:dyDescent="0.25">
      <c r="L16890" t="s">
        <v>2169</v>
      </c>
      <c r="M16890" t="s">
        <v>12568</v>
      </c>
      <c r="N16890" t="s">
        <v>54152</v>
      </c>
      <c r="O16890" s="76" t="s">
        <v>4356</v>
      </c>
      <c r="P16890" s="82">
        <v>1226</v>
      </c>
      <c r="Q16890" s="82" t="s">
        <v>101285</v>
      </c>
      <c r="R16890"/>
    </row>
    <row r="16891" spans="12:18" x14ac:dyDescent="0.25">
      <c r="L16891" t="s">
        <v>2169</v>
      </c>
      <c r="M16891" t="s">
        <v>21942</v>
      </c>
      <c r="N16891" t="s">
        <v>54153</v>
      </c>
      <c r="O16891" s="76" t="s">
        <v>4366</v>
      </c>
      <c r="P16891" s="82">
        <v>209</v>
      </c>
      <c r="Q16891" s="82" t="s">
        <v>101287</v>
      </c>
      <c r="R16891"/>
    </row>
    <row r="16892" spans="12:18" x14ac:dyDescent="0.25">
      <c r="L16892" t="s">
        <v>2169</v>
      </c>
      <c r="M16892" t="s">
        <v>35533</v>
      </c>
      <c r="N16892" t="s">
        <v>54154</v>
      </c>
      <c r="O16892" s="76" t="s">
        <v>4356</v>
      </c>
      <c r="P16892" s="82">
        <v>353</v>
      </c>
      <c r="Q16892" s="82" t="s">
        <v>101288</v>
      </c>
      <c r="R16892"/>
    </row>
    <row r="16893" spans="12:18" x14ac:dyDescent="0.25">
      <c r="L16893" t="s">
        <v>2169</v>
      </c>
      <c r="M16893" t="s">
        <v>21943</v>
      </c>
      <c r="N16893" t="s">
        <v>54155</v>
      </c>
      <c r="O16893" s="76" t="s">
        <v>4366</v>
      </c>
      <c r="P16893" s="82">
        <v>162</v>
      </c>
      <c r="Q16893" s="82" t="s">
        <v>101289</v>
      </c>
      <c r="R16893"/>
    </row>
    <row r="16894" spans="12:18" x14ac:dyDescent="0.25">
      <c r="L16894" t="s">
        <v>2169</v>
      </c>
      <c r="M16894" t="s">
        <v>35534</v>
      </c>
      <c r="N16894" t="s">
        <v>54156</v>
      </c>
      <c r="O16894" s="76" t="s">
        <v>4356</v>
      </c>
      <c r="P16894" s="82">
        <v>1272</v>
      </c>
      <c r="Q16894" s="82" t="s">
        <v>101290</v>
      </c>
      <c r="R16894"/>
    </row>
    <row r="16895" spans="12:18" x14ac:dyDescent="0.25">
      <c r="L16895" t="s">
        <v>2169</v>
      </c>
      <c r="M16895" t="s">
        <v>12571</v>
      </c>
      <c r="N16895" t="s">
        <v>54157</v>
      </c>
      <c r="O16895" s="76" t="s">
        <v>4366</v>
      </c>
      <c r="P16895" s="82">
        <v>262</v>
      </c>
      <c r="Q16895" s="82" t="s">
        <v>101291</v>
      </c>
      <c r="R16895"/>
    </row>
    <row r="16896" spans="12:18" x14ac:dyDescent="0.25">
      <c r="L16896" t="s">
        <v>2169</v>
      </c>
      <c r="M16896" t="s">
        <v>20333</v>
      </c>
      <c r="N16896" t="s">
        <v>54158</v>
      </c>
      <c r="O16896" s="76" t="s">
        <v>4356</v>
      </c>
      <c r="P16896" s="82">
        <v>792</v>
      </c>
      <c r="Q16896" s="82" t="s">
        <v>101292</v>
      </c>
      <c r="R16896"/>
    </row>
    <row r="16897" spans="12:18" x14ac:dyDescent="0.25">
      <c r="L16897" t="s">
        <v>2169</v>
      </c>
      <c r="M16897" t="s">
        <v>21944</v>
      </c>
      <c r="N16897" t="s">
        <v>54159</v>
      </c>
      <c r="O16897" s="76" t="s">
        <v>4366</v>
      </c>
      <c r="P16897" s="82">
        <v>97</v>
      </c>
      <c r="Q16897" s="82" t="s">
        <v>101293</v>
      </c>
      <c r="R16897"/>
    </row>
    <row r="16898" spans="12:18" x14ac:dyDescent="0.25">
      <c r="L16898" t="s">
        <v>2169</v>
      </c>
      <c r="M16898" t="s">
        <v>35535</v>
      </c>
      <c r="N16898" t="s">
        <v>54160</v>
      </c>
      <c r="O16898" s="76" t="s">
        <v>4356</v>
      </c>
      <c r="P16898" s="82">
        <v>124</v>
      </c>
      <c r="Q16898" s="82" t="s">
        <v>101294</v>
      </c>
      <c r="R16898"/>
    </row>
    <row r="16899" spans="12:18" x14ac:dyDescent="0.25">
      <c r="L16899" t="s">
        <v>2169</v>
      </c>
      <c r="M16899" t="s">
        <v>21945</v>
      </c>
      <c r="N16899" t="s">
        <v>54161</v>
      </c>
      <c r="O16899" s="76" t="s">
        <v>4356</v>
      </c>
      <c r="P16899" s="82">
        <v>1684</v>
      </c>
      <c r="Q16899" s="82" t="s">
        <v>101295</v>
      </c>
      <c r="R16899"/>
    </row>
    <row r="16900" spans="12:18" x14ac:dyDescent="0.25">
      <c r="L16900" t="s">
        <v>2169</v>
      </c>
      <c r="M16900" t="s">
        <v>35536</v>
      </c>
      <c r="N16900" t="s">
        <v>54162</v>
      </c>
      <c r="O16900" s="76" t="s">
        <v>4356</v>
      </c>
      <c r="P16900" s="82">
        <v>698</v>
      </c>
      <c r="Q16900" s="82" t="s">
        <v>101296</v>
      </c>
      <c r="R16900"/>
    </row>
    <row r="16901" spans="12:18" x14ac:dyDescent="0.25">
      <c r="L16901" t="s">
        <v>2169</v>
      </c>
      <c r="M16901" t="s">
        <v>12573</v>
      </c>
      <c r="N16901" t="s">
        <v>54163</v>
      </c>
      <c r="O16901" s="76" t="s">
        <v>4366</v>
      </c>
      <c r="P16901" s="82">
        <v>129</v>
      </c>
      <c r="Q16901" s="82" t="s">
        <v>101297</v>
      </c>
      <c r="R16901"/>
    </row>
    <row r="16902" spans="12:18" x14ac:dyDescent="0.25">
      <c r="L16902" t="s">
        <v>2169</v>
      </c>
      <c r="M16902" t="s">
        <v>20334</v>
      </c>
      <c r="N16902" t="s">
        <v>54164</v>
      </c>
      <c r="O16902" s="76" t="s">
        <v>4356</v>
      </c>
      <c r="P16902" s="82">
        <v>293</v>
      </c>
      <c r="Q16902" s="82" t="s">
        <v>101298</v>
      </c>
      <c r="R16902"/>
    </row>
    <row r="16903" spans="12:18" x14ac:dyDescent="0.25">
      <c r="L16903" t="s">
        <v>2169</v>
      </c>
      <c r="M16903" t="s">
        <v>20335</v>
      </c>
      <c r="N16903" t="s">
        <v>54165</v>
      </c>
      <c r="O16903" s="76" t="s">
        <v>4356</v>
      </c>
      <c r="P16903" s="82">
        <v>588</v>
      </c>
      <c r="Q16903" s="82" t="s">
        <v>101299</v>
      </c>
      <c r="R16903"/>
    </row>
    <row r="16904" spans="12:18" x14ac:dyDescent="0.25">
      <c r="L16904" t="s">
        <v>2169</v>
      </c>
      <c r="M16904" t="s">
        <v>21946</v>
      </c>
      <c r="N16904" t="s">
        <v>54166</v>
      </c>
      <c r="O16904" s="76" t="s">
        <v>4366</v>
      </c>
      <c r="P16904" s="82">
        <v>348</v>
      </c>
      <c r="Q16904" s="82" t="s">
        <v>101300</v>
      </c>
      <c r="R16904"/>
    </row>
    <row r="16905" spans="12:18" x14ac:dyDescent="0.25">
      <c r="L16905" t="s">
        <v>2169</v>
      </c>
      <c r="M16905" t="s">
        <v>35537</v>
      </c>
      <c r="N16905" t="s">
        <v>54167</v>
      </c>
      <c r="O16905" s="76" t="s">
        <v>4366</v>
      </c>
      <c r="P16905" s="82">
        <v>137</v>
      </c>
      <c r="Q16905" s="82" t="s">
        <v>101301</v>
      </c>
      <c r="R16905"/>
    </row>
    <row r="16906" spans="12:18" x14ac:dyDescent="0.25">
      <c r="L16906" t="s">
        <v>2169</v>
      </c>
      <c r="M16906" t="s">
        <v>12576</v>
      </c>
      <c r="N16906" t="s">
        <v>54168</v>
      </c>
      <c r="O16906" s="76" t="s">
        <v>4356</v>
      </c>
      <c r="P16906" s="82">
        <v>133</v>
      </c>
      <c r="Q16906" s="82" t="s">
        <v>101303</v>
      </c>
      <c r="R16906"/>
    </row>
    <row r="16907" spans="12:18" x14ac:dyDescent="0.25">
      <c r="L16907" t="s">
        <v>2169</v>
      </c>
      <c r="M16907" t="s">
        <v>9878</v>
      </c>
      <c r="N16907" t="s">
        <v>54169</v>
      </c>
      <c r="O16907" s="76" t="s">
        <v>4366</v>
      </c>
      <c r="P16907" s="82">
        <v>226</v>
      </c>
      <c r="Q16907" s="82" t="s">
        <v>101304</v>
      </c>
      <c r="R16907"/>
    </row>
    <row r="16908" spans="12:18" x14ac:dyDescent="0.25">
      <c r="L16908" t="s">
        <v>2169</v>
      </c>
      <c r="M16908" t="s">
        <v>12578</v>
      </c>
      <c r="N16908" t="s">
        <v>54170</v>
      </c>
      <c r="O16908" s="76" t="s">
        <v>4356</v>
      </c>
      <c r="P16908" s="82">
        <v>441</v>
      </c>
      <c r="Q16908" s="82" t="s">
        <v>101305</v>
      </c>
      <c r="R16908"/>
    </row>
    <row r="16909" spans="12:18" x14ac:dyDescent="0.25">
      <c r="L16909" t="s">
        <v>2169</v>
      </c>
      <c r="M16909" t="s">
        <v>20336</v>
      </c>
      <c r="N16909" t="s">
        <v>54171</v>
      </c>
      <c r="O16909" s="76" t="s">
        <v>4366</v>
      </c>
      <c r="P16909" s="82">
        <v>263</v>
      </c>
      <c r="Q16909" s="82" t="s">
        <v>101306</v>
      </c>
      <c r="R16909"/>
    </row>
    <row r="16910" spans="12:18" x14ac:dyDescent="0.25">
      <c r="L16910" t="s">
        <v>2169</v>
      </c>
      <c r="M16910" t="s">
        <v>20337</v>
      </c>
      <c r="N16910" t="s">
        <v>54172</v>
      </c>
      <c r="O16910" s="76" t="s">
        <v>4366</v>
      </c>
      <c r="P16910" s="82">
        <v>189</v>
      </c>
      <c r="Q16910" s="82" t="s">
        <v>101307</v>
      </c>
      <c r="R16910"/>
    </row>
    <row r="16911" spans="12:18" x14ac:dyDescent="0.25">
      <c r="L16911" t="s">
        <v>2169</v>
      </c>
      <c r="M16911" t="s">
        <v>21947</v>
      </c>
      <c r="N16911" t="s">
        <v>54173</v>
      </c>
      <c r="O16911" s="76" t="s">
        <v>4356</v>
      </c>
      <c r="P16911" s="82">
        <v>296</v>
      </c>
      <c r="Q16911" s="82" t="s">
        <v>101308</v>
      </c>
      <c r="R16911"/>
    </row>
    <row r="16912" spans="12:18" x14ac:dyDescent="0.25">
      <c r="L16912" t="s">
        <v>2169</v>
      </c>
      <c r="M16912" t="s">
        <v>21948</v>
      </c>
      <c r="N16912" t="s">
        <v>54174</v>
      </c>
      <c r="O16912" s="76" t="s">
        <v>4356</v>
      </c>
      <c r="P16912" s="82">
        <v>244</v>
      </c>
      <c r="Q16912" s="82" t="s">
        <v>101309</v>
      </c>
      <c r="R16912"/>
    </row>
    <row r="16913" spans="12:18" x14ac:dyDescent="0.25">
      <c r="L16913" t="s">
        <v>2169</v>
      </c>
      <c r="M16913" t="s">
        <v>12580</v>
      </c>
      <c r="N16913" t="s">
        <v>54175</v>
      </c>
      <c r="O16913" s="76" t="s">
        <v>4356</v>
      </c>
      <c r="P16913" s="82">
        <v>446</v>
      </c>
      <c r="Q16913" s="82" t="s">
        <v>101310</v>
      </c>
      <c r="R16913"/>
    </row>
    <row r="16914" spans="12:18" x14ac:dyDescent="0.25">
      <c r="L16914" t="s">
        <v>2169</v>
      </c>
      <c r="M16914" t="s">
        <v>9852</v>
      </c>
      <c r="N16914" t="s">
        <v>54176</v>
      </c>
      <c r="O16914" s="76" t="s">
        <v>4366</v>
      </c>
      <c r="P16914" s="82">
        <v>143</v>
      </c>
      <c r="Q16914" s="82" t="s">
        <v>101174</v>
      </c>
      <c r="R16914"/>
    </row>
    <row r="16915" spans="12:18" x14ac:dyDescent="0.25">
      <c r="L16915" t="s">
        <v>2169</v>
      </c>
      <c r="M16915" t="s">
        <v>35516</v>
      </c>
      <c r="N16915" t="s">
        <v>54177</v>
      </c>
      <c r="O16915" s="76" t="s">
        <v>4366</v>
      </c>
      <c r="P16915" s="82">
        <v>331</v>
      </c>
      <c r="Q16915" s="82" t="s">
        <v>101188</v>
      </c>
      <c r="R16915"/>
    </row>
    <row r="16916" spans="12:18" x14ac:dyDescent="0.25">
      <c r="L16916" t="s">
        <v>2169</v>
      </c>
      <c r="M16916" t="s">
        <v>20319</v>
      </c>
      <c r="N16916" t="s">
        <v>54178</v>
      </c>
      <c r="O16916" s="76" t="s">
        <v>4366</v>
      </c>
      <c r="P16916" s="82">
        <v>139</v>
      </c>
      <c r="Q16916" s="82" t="s">
        <v>101190</v>
      </c>
      <c r="R16916"/>
    </row>
    <row r="16917" spans="12:18" x14ac:dyDescent="0.25">
      <c r="L16917" t="s">
        <v>2169</v>
      </c>
      <c r="M16917" t="s">
        <v>12588</v>
      </c>
      <c r="N16917" t="s">
        <v>54179</v>
      </c>
      <c r="O16917" s="76" t="s">
        <v>4356</v>
      </c>
      <c r="P16917" s="82">
        <v>1036</v>
      </c>
      <c r="Q16917" s="82" t="s">
        <v>101341</v>
      </c>
      <c r="R16917"/>
    </row>
    <row r="16918" spans="12:18" x14ac:dyDescent="0.25">
      <c r="L16918" t="s">
        <v>2169</v>
      </c>
      <c r="M16918" t="s">
        <v>12603</v>
      </c>
      <c r="N16918" t="s">
        <v>54180</v>
      </c>
      <c r="O16918" s="76" t="s">
        <v>4356</v>
      </c>
      <c r="P16918" s="82">
        <v>220</v>
      </c>
      <c r="Q16918" s="82" t="s">
        <v>101383</v>
      </c>
      <c r="R16918"/>
    </row>
    <row r="16919" spans="12:18" x14ac:dyDescent="0.25">
      <c r="L16919" t="s">
        <v>2169</v>
      </c>
      <c r="M16919" t="s">
        <v>20360</v>
      </c>
      <c r="N16919" t="s">
        <v>54181</v>
      </c>
      <c r="O16919" s="76" t="s">
        <v>4356</v>
      </c>
      <c r="P16919" s="82">
        <v>1603</v>
      </c>
      <c r="Q16919" s="82" t="s">
        <v>101464</v>
      </c>
      <c r="R16919"/>
    </row>
    <row r="16920" spans="12:18" x14ac:dyDescent="0.25">
      <c r="L16920" t="s">
        <v>2169</v>
      </c>
      <c r="M16920" t="s">
        <v>35551</v>
      </c>
      <c r="N16920" t="s">
        <v>54182</v>
      </c>
      <c r="O16920" s="76" t="s">
        <v>4356</v>
      </c>
      <c r="P16920" s="82">
        <v>1014</v>
      </c>
      <c r="Q16920" s="82" t="s">
        <v>101376</v>
      </c>
      <c r="R16920"/>
    </row>
    <row r="16921" spans="12:18" x14ac:dyDescent="0.25">
      <c r="L16921" t="s">
        <v>2169</v>
      </c>
      <c r="M16921" t="s">
        <v>9896</v>
      </c>
      <c r="N16921" t="s">
        <v>54183</v>
      </c>
      <c r="O16921" s="76" t="s">
        <v>4366</v>
      </c>
      <c r="P16921" s="82">
        <v>642</v>
      </c>
      <c r="Q16921" s="82" t="s">
        <v>101404</v>
      </c>
      <c r="R16921"/>
    </row>
    <row r="16922" spans="12:18" x14ac:dyDescent="0.25">
      <c r="L16922" t="s">
        <v>2169</v>
      </c>
      <c r="M16922" t="s">
        <v>35538</v>
      </c>
      <c r="N16922" t="s">
        <v>54184</v>
      </c>
      <c r="O16922" s="76" t="s">
        <v>4366</v>
      </c>
      <c r="P16922" s="82">
        <v>99</v>
      </c>
      <c r="Q16922" s="82" t="s">
        <v>101311</v>
      </c>
      <c r="R16922"/>
    </row>
    <row r="16923" spans="12:18" x14ac:dyDescent="0.25">
      <c r="L16923" t="s">
        <v>2169</v>
      </c>
      <c r="M16923" t="s">
        <v>12583</v>
      </c>
      <c r="N16923" t="s">
        <v>54185</v>
      </c>
      <c r="O16923" s="76" t="s">
        <v>4356</v>
      </c>
      <c r="P16923" s="82">
        <v>179</v>
      </c>
      <c r="Q16923" s="82" t="s">
        <v>101312</v>
      </c>
      <c r="R16923"/>
    </row>
    <row r="16924" spans="12:18" x14ac:dyDescent="0.25">
      <c r="L16924" t="s">
        <v>2169</v>
      </c>
      <c r="M16924" t="s">
        <v>20338</v>
      </c>
      <c r="N16924" t="s">
        <v>54186</v>
      </c>
      <c r="O16924" s="76" t="s">
        <v>4356</v>
      </c>
      <c r="P16924" s="82">
        <v>210</v>
      </c>
      <c r="Q16924" s="82" t="s">
        <v>101313</v>
      </c>
      <c r="R16924"/>
    </row>
    <row r="16925" spans="12:18" x14ac:dyDescent="0.25">
      <c r="L16925" t="s">
        <v>2169</v>
      </c>
      <c r="M16925" t="s">
        <v>9849</v>
      </c>
      <c r="N16925" t="s">
        <v>54187</v>
      </c>
      <c r="O16925" s="76" t="s">
        <v>4366</v>
      </c>
      <c r="P16925" s="82">
        <v>195</v>
      </c>
      <c r="Q16925" s="82" t="s">
        <v>101165</v>
      </c>
      <c r="R16925"/>
    </row>
    <row r="16926" spans="12:18" x14ac:dyDescent="0.25">
      <c r="L16926" t="s">
        <v>2169</v>
      </c>
      <c r="M16926" t="s">
        <v>12567</v>
      </c>
      <c r="N16926" t="s">
        <v>54188</v>
      </c>
      <c r="O16926" s="76" t="s">
        <v>4356</v>
      </c>
      <c r="P16926" s="82">
        <v>269</v>
      </c>
      <c r="Q16926" s="82" t="s">
        <v>101282</v>
      </c>
      <c r="R16926"/>
    </row>
    <row r="16927" spans="12:18" x14ac:dyDescent="0.25">
      <c r="L16927" t="s">
        <v>2169</v>
      </c>
      <c r="M16927" t="s">
        <v>9894</v>
      </c>
      <c r="N16927" t="s">
        <v>54189</v>
      </c>
      <c r="O16927" s="76" t="s">
        <v>4366</v>
      </c>
      <c r="P16927" s="82">
        <v>310</v>
      </c>
      <c r="Q16927" s="82" t="s">
        <v>101395</v>
      </c>
      <c r="R16927"/>
    </row>
    <row r="16928" spans="12:18" x14ac:dyDescent="0.25">
      <c r="L16928" t="s">
        <v>2169</v>
      </c>
      <c r="M16928" t="s">
        <v>21949</v>
      </c>
      <c r="N16928" t="s">
        <v>54190</v>
      </c>
      <c r="O16928" s="76" t="s">
        <v>4356</v>
      </c>
      <c r="P16928" s="82">
        <v>933</v>
      </c>
      <c r="Q16928" s="82" t="s">
        <v>101314</v>
      </c>
      <c r="R16928"/>
    </row>
    <row r="16929" spans="12:18" x14ac:dyDescent="0.25">
      <c r="L16929" t="s">
        <v>2169</v>
      </c>
      <c r="M16929" t="s">
        <v>9879</v>
      </c>
      <c r="N16929" t="s">
        <v>54191</v>
      </c>
      <c r="O16929" s="76" t="s">
        <v>4366</v>
      </c>
      <c r="P16929" s="82">
        <v>229</v>
      </c>
      <c r="Q16929" s="82" t="s">
        <v>101315</v>
      </c>
      <c r="R16929"/>
    </row>
    <row r="16930" spans="12:18" x14ac:dyDescent="0.25">
      <c r="L16930" t="s">
        <v>2169</v>
      </c>
      <c r="M16930" t="s">
        <v>20339</v>
      </c>
      <c r="N16930" t="s">
        <v>54192</v>
      </c>
      <c r="O16930" s="76" t="s">
        <v>4356</v>
      </c>
      <c r="P16930" s="82">
        <v>496</v>
      </c>
      <c r="Q16930" s="82" t="s">
        <v>101316</v>
      </c>
      <c r="R16930"/>
    </row>
    <row r="16931" spans="12:18" x14ac:dyDescent="0.25">
      <c r="L16931" t="s">
        <v>2169</v>
      </c>
      <c r="M16931" t="s">
        <v>35539</v>
      </c>
      <c r="N16931" t="s">
        <v>54193</v>
      </c>
      <c r="O16931" s="76" t="s">
        <v>4356</v>
      </c>
      <c r="P16931" s="82">
        <v>762</v>
      </c>
      <c r="Q16931" s="82" t="s">
        <v>101317</v>
      </c>
      <c r="R16931"/>
    </row>
    <row r="16932" spans="12:18" x14ac:dyDescent="0.25">
      <c r="L16932" t="s">
        <v>2169</v>
      </c>
      <c r="M16932" t="s">
        <v>20340</v>
      </c>
      <c r="N16932" t="s">
        <v>54194</v>
      </c>
      <c r="O16932" s="76" t="s">
        <v>4366</v>
      </c>
      <c r="P16932" s="82">
        <v>223</v>
      </c>
      <c r="Q16932" s="82" t="s">
        <v>101318</v>
      </c>
      <c r="R16932"/>
    </row>
    <row r="16933" spans="12:18" x14ac:dyDescent="0.25">
      <c r="L16933" t="s">
        <v>2169</v>
      </c>
      <c r="M16933" t="s">
        <v>9880</v>
      </c>
      <c r="N16933" t="s">
        <v>54195</v>
      </c>
      <c r="O16933" s="76" t="s">
        <v>4356</v>
      </c>
      <c r="P16933" s="82">
        <v>918</v>
      </c>
      <c r="Q16933" s="82" t="s">
        <v>101319</v>
      </c>
      <c r="R16933"/>
    </row>
    <row r="16934" spans="12:18" x14ac:dyDescent="0.25">
      <c r="L16934" t="s">
        <v>2169</v>
      </c>
      <c r="M16934" t="s">
        <v>35540</v>
      </c>
      <c r="N16934" t="s">
        <v>54196</v>
      </c>
      <c r="O16934" s="76" t="s">
        <v>4356</v>
      </c>
      <c r="P16934" s="82">
        <v>680</v>
      </c>
      <c r="Q16934" s="82" t="s">
        <v>101320</v>
      </c>
      <c r="R16934"/>
    </row>
    <row r="16935" spans="12:18" x14ac:dyDescent="0.25">
      <c r="L16935" t="s">
        <v>2169</v>
      </c>
      <c r="M16935" t="s">
        <v>35541</v>
      </c>
      <c r="N16935" t="s">
        <v>54197</v>
      </c>
      <c r="O16935" s="76" t="s">
        <v>4356</v>
      </c>
      <c r="P16935" s="82">
        <v>537</v>
      </c>
      <c r="Q16935" s="82" t="s">
        <v>101321</v>
      </c>
      <c r="R16935"/>
    </row>
    <row r="16936" spans="12:18" x14ac:dyDescent="0.25">
      <c r="L16936" t="s">
        <v>2169</v>
      </c>
      <c r="M16936" t="s">
        <v>8981</v>
      </c>
      <c r="N16936" t="s">
        <v>54198</v>
      </c>
      <c r="O16936" s="76" t="s">
        <v>4356</v>
      </c>
      <c r="P16936" s="82">
        <v>260</v>
      </c>
      <c r="Q16936" s="82" t="s">
        <v>101322</v>
      </c>
      <c r="R16936"/>
    </row>
    <row r="16937" spans="12:18" x14ac:dyDescent="0.25">
      <c r="L16937" t="s">
        <v>2169</v>
      </c>
      <c r="M16937" t="s">
        <v>20341</v>
      </c>
      <c r="N16937" t="s">
        <v>54199</v>
      </c>
      <c r="O16937" s="76" t="s">
        <v>4366</v>
      </c>
      <c r="P16937" s="82">
        <v>127</v>
      </c>
      <c r="Q16937" s="82" t="s">
        <v>101323</v>
      </c>
      <c r="R16937"/>
    </row>
    <row r="16938" spans="12:18" x14ac:dyDescent="0.25">
      <c r="L16938" t="s">
        <v>2169</v>
      </c>
      <c r="M16938" t="s">
        <v>9881</v>
      </c>
      <c r="N16938" t="s">
        <v>54200</v>
      </c>
      <c r="O16938" s="76" t="s">
        <v>4356</v>
      </c>
      <c r="P16938" s="82">
        <v>567</v>
      </c>
      <c r="Q16938" s="82" t="s">
        <v>101324</v>
      </c>
      <c r="R16938"/>
    </row>
    <row r="16939" spans="12:18" x14ac:dyDescent="0.25">
      <c r="L16939" t="s">
        <v>2169</v>
      </c>
      <c r="M16939" t="s">
        <v>35542</v>
      </c>
      <c r="N16939" t="s">
        <v>54201</v>
      </c>
      <c r="O16939" s="76" t="s">
        <v>4366</v>
      </c>
      <c r="P16939" s="82">
        <v>100</v>
      </c>
      <c r="Q16939" s="82" t="s">
        <v>101325</v>
      </c>
      <c r="R16939"/>
    </row>
    <row r="16940" spans="12:18" x14ac:dyDescent="0.25">
      <c r="L16940" t="s">
        <v>2169</v>
      </c>
      <c r="M16940" t="s">
        <v>21950</v>
      </c>
      <c r="N16940" t="s">
        <v>54202</v>
      </c>
      <c r="O16940" s="76" t="s">
        <v>4356</v>
      </c>
      <c r="P16940" s="82">
        <v>1815</v>
      </c>
      <c r="Q16940" s="82" t="s">
        <v>101326</v>
      </c>
      <c r="R16940"/>
    </row>
    <row r="16941" spans="12:18" x14ac:dyDescent="0.25">
      <c r="L16941" t="s">
        <v>2169</v>
      </c>
      <c r="M16941" t="s">
        <v>20342</v>
      </c>
      <c r="N16941" t="s">
        <v>54203</v>
      </c>
      <c r="O16941" s="76" t="s">
        <v>4366</v>
      </c>
      <c r="P16941" s="82">
        <v>200</v>
      </c>
      <c r="Q16941" s="82" t="s">
        <v>101327</v>
      </c>
      <c r="R16941"/>
    </row>
    <row r="16942" spans="12:18" x14ac:dyDescent="0.25">
      <c r="L16942" t="s">
        <v>2169</v>
      </c>
      <c r="M16942" t="s">
        <v>20343</v>
      </c>
      <c r="N16942" t="s">
        <v>54204</v>
      </c>
      <c r="O16942" s="76" t="s">
        <v>4366</v>
      </c>
      <c r="P16942" s="82">
        <v>361</v>
      </c>
      <c r="Q16942" s="82" t="s">
        <v>101328</v>
      </c>
      <c r="R16942"/>
    </row>
    <row r="16943" spans="12:18" x14ac:dyDescent="0.25">
      <c r="L16943" t="s">
        <v>2169</v>
      </c>
      <c r="M16943" t="s">
        <v>21951</v>
      </c>
      <c r="N16943" t="s">
        <v>54205</v>
      </c>
      <c r="O16943" s="76" t="s">
        <v>4356</v>
      </c>
      <c r="P16943" s="82">
        <v>1597</v>
      </c>
      <c r="Q16943" s="82" t="s">
        <v>101329</v>
      </c>
      <c r="R16943"/>
    </row>
    <row r="16944" spans="12:18" x14ac:dyDescent="0.25">
      <c r="L16944" t="s">
        <v>2169</v>
      </c>
      <c r="M16944" t="s">
        <v>21952</v>
      </c>
      <c r="N16944" t="s">
        <v>54206</v>
      </c>
      <c r="O16944" s="76" t="s">
        <v>4356</v>
      </c>
      <c r="P16944" s="82">
        <v>361</v>
      </c>
      <c r="Q16944" s="82" t="s">
        <v>101330</v>
      </c>
      <c r="R16944"/>
    </row>
    <row r="16945" spans="12:18" x14ac:dyDescent="0.25">
      <c r="L16945" t="s">
        <v>2169</v>
      </c>
      <c r="M16945" t="s">
        <v>12584</v>
      </c>
      <c r="N16945" t="s">
        <v>54207</v>
      </c>
      <c r="O16945" s="76" t="s">
        <v>4356</v>
      </c>
      <c r="P16945" s="82">
        <v>526</v>
      </c>
      <c r="Q16945" s="82" t="s">
        <v>101331</v>
      </c>
      <c r="R16945"/>
    </row>
    <row r="16946" spans="12:18" x14ac:dyDescent="0.25">
      <c r="L16946" t="s">
        <v>2169</v>
      </c>
      <c r="M16946" t="s">
        <v>9882</v>
      </c>
      <c r="N16946" t="s">
        <v>54208</v>
      </c>
      <c r="O16946" s="76" t="s">
        <v>4366</v>
      </c>
      <c r="P16946" s="82">
        <v>305</v>
      </c>
      <c r="Q16946" s="82" t="s">
        <v>101332</v>
      </c>
      <c r="R16946"/>
    </row>
    <row r="16947" spans="12:18" x14ac:dyDescent="0.25">
      <c r="L16947" t="s">
        <v>2169</v>
      </c>
      <c r="M16947" t="s">
        <v>35568</v>
      </c>
      <c r="N16947" t="s">
        <v>54209</v>
      </c>
      <c r="O16947" s="76" t="s">
        <v>4356</v>
      </c>
      <c r="P16947" s="82">
        <v>249</v>
      </c>
      <c r="Q16947" s="82" t="s">
        <v>101467</v>
      </c>
      <c r="R16947"/>
    </row>
    <row r="16948" spans="12:18" x14ac:dyDescent="0.25">
      <c r="L16948" t="s">
        <v>2169</v>
      </c>
      <c r="M16948" t="s">
        <v>21953</v>
      </c>
      <c r="N16948" t="s">
        <v>54210</v>
      </c>
      <c r="O16948" s="76" t="s">
        <v>4356</v>
      </c>
      <c r="P16948" s="82">
        <v>511</v>
      </c>
      <c r="Q16948" s="82" t="s">
        <v>101333</v>
      </c>
      <c r="R16948"/>
    </row>
    <row r="16949" spans="12:18" x14ac:dyDescent="0.25">
      <c r="L16949" t="s">
        <v>2169</v>
      </c>
      <c r="M16949" t="s">
        <v>12586</v>
      </c>
      <c r="N16949" t="s">
        <v>54211</v>
      </c>
      <c r="O16949" s="76" t="s">
        <v>4366</v>
      </c>
      <c r="P16949" s="82">
        <v>125</v>
      </c>
      <c r="Q16949" s="82" t="s">
        <v>101334</v>
      </c>
      <c r="R16949"/>
    </row>
    <row r="16950" spans="12:18" x14ac:dyDescent="0.25">
      <c r="L16950" t="s">
        <v>2169</v>
      </c>
      <c r="M16950" t="s">
        <v>35543</v>
      </c>
      <c r="N16950" t="s">
        <v>54212</v>
      </c>
      <c r="O16950" s="76" t="s">
        <v>4356</v>
      </c>
      <c r="P16950" s="82">
        <v>1116</v>
      </c>
      <c r="Q16950" s="82" t="s">
        <v>101335</v>
      </c>
      <c r="R16950"/>
    </row>
    <row r="16951" spans="12:18" x14ac:dyDescent="0.25">
      <c r="L16951" t="s">
        <v>2169</v>
      </c>
      <c r="M16951" t="s">
        <v>20344</v>
      </c>
      <c r="N16951" t="s">
        <v>54213</v>
      </c>
      <c r="O16951" s="76" t="s">
        <v>4356</v>
      </c>
      <c r="P16951" s="82">
        <v>278</v>
      </c>
      <c r="Q16951" s="82" t="s">
        <v>101336</v>
      </c>
      <c r="R16951"/>
    </row>
    <row r="16952" spans="12:18" x14ac:dyDescent="0.25">
      <c r="L16952" t="s">
        <v>2169</v>
      </c>
      <c r="M16952" t="s">
        <v>21954</v>
      </c>
      <c r="N16952" t="s">
        <v>54214</v>
      </c>
      <c r="O16952" s="76" t="s">
        <v>4366</v>
      </c>
      <c r="P16952" s="82">
        <v>455</v>
      </c>
      <c r="Q16952" s="82" t="s">
        <v>101337</v>
      </c>
      <c r="R16952"/>
    </row>
    <row r="16953" spans="12:18" x14ac:dyDescent="0.25">
      <c r="L16953" t="s">
        <v>2169</v>
      </c>
      <c r="M16953" t="s">
        <v>21955</v>
      </c>
      <c r="N16953" t="s">
        <v>54215</v>
      </c>
      <c r="O16953" s="76" t="s">
        <v>4356</v>
      </c>
      <c r="P16953" s="82">
        <v>183</v>
      </c>
      <c r="Q16953" s="82" t="s">
        <v>101338</v>
      </c>
      <c r="R16953"/>
    </row>
    <row r="16954" spans="12:18" x14ac:dyDescent="0.25">
      <c r="L16954" t="s">
        <v>2169</v>
      </c>
      <c r="M16954" t="s">
        <v>16096</v>
      </c>
      <c r="N16954" t="s">
        <v>54216</v>
      </c>
      <c r="O16954" s="76" t="s">
        <v>4366</v>
      </c>
      <c r="P16954" s="82">
        <v>362</v>
      </c>
      <c r="Q16954" s="82" t="s">
        <v>101339</v>
      </c>
      <c r="R16954"/>
    </row>
    <row r="16955" spans="12:18" x14ac:dyDescent="0.25">
      <c r="L16955" t="s">
        <v>2169</v>
      </c>
      <c r="M16955" t="s">
        <v>9883</v>
      </c>
      <c r="N16955" t="s">
        <v>54217</v>
      </c>
      <c r="O16955" s="76" t="s">
        <v>4366</v>
      </c>
      <c r="P16955" s="82">
        <v>108</v>
      </c>
      <c r="Q16955" s="82" t="s">
        <v>101340</v>
      </c>
      <c r="R16955"/>
    </row>
    <row r="16956" spans="12:18" x14ac:dyDescent="0.25">
      <c r="L16956" t="s">
        <v>2169</v>
      </c>
      <c r="M16956" t="s">
        <v>12590</v>
      </c>
      <c r="N16956" t="s">
        <v>54218</v>
      </c>
      <c r="O16956" s="76" t="s">
        <v>4366</v>
      </c>
      <c r="P16956" s="82">
        <v>99</v>
      </c>
      <c r="Q16956" s="82" t="s">
        <v>101342</v>
      </c>
      <c r="R16956"/>
    </row>
    <row r="16957" spans="12:18" x14ac:dyDescent="0.25">
      <c r="L16957" t="s">
        <v>2169</v>
      </c>
      <c r="M16957" t="s">
        <v>20345</v>
      </c>
      <c r="N16957" t="s">
        <v>54219</v>
      </c>
      <c r="O16957" s="76" t="s">
        <v>4366</v>
      </c>
      <c r="P16957" s="82">
        <v>355</v>
      </c>
      <c r="Q16957" s="82" t="s">
        <v>101343</v>
      </c>
      <c r="R16957"/>
    </row>
    <row r="16958" spans="12:18" x14ac:dyDescent="0.25">
      <c r="L16958" t="s">
        <v>2169</v>
      </c>
      <c r="M16958" t="s">
        <v>9884</v>
      </c>
      <c r="N16958" t="s">
        <v>54220</v>
      </c>
      <c r="O16958" s="76" t="s">
        <v>4356</v>
      </c>
      <c r="P16958" s="82">
        <v>271</v>
      </c>
      <c r="Q16958" s="82" t="s">
        <v>101344</v>
      </c>
      <c r="R16958"/>
    </row>
    <row r="16959" spans="12:18" x14ac:dyDescent="0.25">
      <c r="L16959" t="s">
        <v>2169</v>
      </c>
      <c r="M16959" t="s">
        <v>9885</v>
      </c>
      <c r="N16959" t="s">
        <v>54221</v>
      </c>
      <c r="O16959" s="76" t="s">
        <v>4356</v>
      </c>
      <c r="P16959" s="82">
        <v>1706</v>
      </c>
      <c r="Q16959" s="82" t="s">
        <v>101345</v>
      </c>
      <c r="R16959"/>
    </row>
    <row r="16960" spans="12:18" x14ac:dyDescent="0.25">
      <c r="L16960" t="s">
        <v>2169</v>
      </c>
      <c r="M16960" t="s">
        <v>35544</v>
      </c>
      <c r="N16960" t="s">
        <v>54222</v>
      </c>
      <c r="O16960" s="76" t="s">
        <v>4356</v>
      </c>
      <c r="P16960" s="82">
        <v>538</v>
      </c>
      <c r="Q16960" s="82" t="s">
        <v>101346</v>
      </c>
      <c r="R16960"/>
    </row>
    <row r="16961" spans="12:18" x14ac:dyDescent="0.25">
      <c r="L16961" t="s">
        <v>2169</v>
      </c>
      <c r="M16961" t="s">
        <v>21956</v>
      </c>
      <c r="N16961" t="s">
        <v>54223</v>
      </c>
      <c r="O16961" s="76" t="s">
        <v>4356</v>
      </c>
      <c r="P16961" s="82">
        <v>218</v>
      </c>
      <c r="Q16961" s="82" t="s">
        <v>101347</v>
      </c>
      <c r="R16961"/>
    </row>
    <row r="16962" spans="12:18" x14ac:dyDescent="0.25">
      <c r="L16962" t="s">
        <v>2169</v>
      </c>
      <c r="M16962" t="s">
        <v>6497</v>
      </c>
      <c r="N16962" t="s">
        <v>54224</v>
      </c>
      <c r="O16962" s="76" t="s">
        <v>4356</v>
      </c>
      <c r="P16962" s="82">
        <v>592</v>
      </c>
      <c r="Q16962" s="82" t="s">
        <v>101348</v>
      </c>
      <c r="R16962"/>
    </row>
    <row r="16963" spans="12:18" x14ac:dyDescent="0.25">
      <c r="L16963" t="s">
        <v>2169</v>
      </c>
      <c r="M16963" t="s">
        <v>35545</v>
      </c>
      <c r="N16963" t="s">
        <v>54225</v>
      </c>
      <c r="O16963" s="76" t="s">
        <v>4366</v>
      </c>
      <c r="P16963" s="82">
        <v>339</v>
      </c>
      <c r="Q16963" s="82" t="s">
        <v>101349</v>
      </c>
      <c r="R16963"/>
    </row>
    <row r="16964" spans="12:18" x14ac:dyDescent="0.25">
      <c r="L16964" t="s">
        <v>2169</v>
      </c>
      <c r="M16964" t="s">
        <v>35546</v>
      </c>
      <c r="N16964" t="s">
        <v>54226</v>
      </c>
      <c r="O16964" s="76" t="s">
        <v>4366</v>
      </c>
      <c r="P16964" s="82">
        <v>123</v>
      </c>
      <c r="Q16964" s="82" t="s">
        <v>101350</v>
      </c>
      <c r="R16964"/>
    </row>
    <row r="16965" spans="12:18" x14ac:dyDescent="0.25">
      <c r="L16965" t="s">
        <v>2169</v>
      </c>
      <c r="M16965" t="s">
        <v>9886</v>
      </c>
      <c r="N16965" t="s">
        <v>54227</v>
      </c>
      <c r="O16965" s="76" t="s">
        <v>4366</v>
      </c>
      <c r="P16965" s="82">
        <v>297</v>
      </c>
      <c r="Q16965" s="82" t="s">
        <v>101351</v>
      </c>
      <c r="R16965"/>
    </row>
    <row r="16966" spans="12:18" x14ac:dyDescent="0.25">
      <c r="L16966" t="s">
        <v>2169</v>
      </c>
      <c r="M16966" t="s">
        <v>9887</v>
      </c>
      <c r="N16966" t="s">
        <v>54228</v>
      </c>
      <c r="O16966" s="76" t="s">
        <v>4366</v>
      </c>
      <c r="P16966" s="82">
        <v>286</v>
      </c>
      <c r="Q16966" s="82" t="s">
        <v>101352</v>
      </c>
      <c r="R16966"/>
    </row>
    <row r="16967" spans="12:18" x14ac:dyDescent="0.25">
      <c r="L16967" t="s">
        <v>2169</v>
      </c>
      <c r="M16967" t="s">
        <v>21957</v>
      </c>
      <c r="N16967" t="s">
        <v>54229</v>
      </c>
      <c r="O16967" s="76" t="s">
        <v>4366</v>
      </c>
      <c r="P16967" s="82">
        <v>159</v>
      </c>
      <c r="Q16967" s="82" t="s">
        <v>101353</v>
      </c>
      <c r="R16967"/>
    </row>
    <row r="16968" spans="12:18" x14ac:dyDescent="0.25">
      <c r="L16968" t="s">
        <v>2169</v>
      </c>
      <c r="M16968" t="s">
        <v>35547</v>
      </c>
      <c r="N16968" t="s">
        <v>54230</v>
      </c>
      <c r="O16968" s="76" t="s">
        <v>4366</v>
      </c>
      <c r="P16968" s="82">
        <v>61</v>
      </c>
      <c r="Q16968" s="82" t="s">
        <v>101354</v>
      </c>
      <c r="R16968"/>
    </row>
    <row r="16969" spans="12:18" x14ac:dyDescent="0.25">
      <c r="L16969" t="s">
        <v>2169</v>
      </c>
      <c r="M16969" t="s">
        <v>9888</v>
      </c>
      <c r="N16969" t="s">
        <v>54231</v>
      </c>
      <c r="O16969" s="76" t="s">
        <v>4356</v>
      </c>
      <c r="P16969" s="82">
        <v>372</v>
      </c>
      <c r="Q16969" s="82" t="s">
        <v>101355</v>
      </c>
      <c r="R16969"/>
    </row>
    <row r="16970" spans="12:18" x14ac:dyDescent="0.25">
      <c r="L16970" t="s">
        <v>2169</v>
      </c>
      <c r="M16970" t="s">
        <v>9889</v>
      </c>
      <c r="N16970" t="s">
        <v>54232</v>
      </c>
      <c r="O16970" s="76" t="s">
        <v>4366</v>
      </c>
      <c r="P16970" s="82">
        <v>72</v>
      </c>
      <c r="Q16970" s="82" t="s">
        <v>101356</v>
      </c>
      <c r="R16970"/>
    </row>
    <row r="16971" spans="12:18" x14ac:dyDescent="0.25">
      <c r="L16971" t="s">
        <v>2169</v>
      </c>
      <c r="M16971" t="s">
        <v>21958</v>
      </c>
      <c r="N16971" t="s">
        <v>54233</v>
      </c>
      <c r="O16971" s="76" t="s">
        <v>4366</v>
      </c>
      <c r="P16971" s="82">
        <v>158</v>
      </c>
      <c r="Q16971" s="82" t="s">
        <v>101357</v>
      </c>
      <c r="R16971"/>
    </row>
    <row r="16972" spans="12:18" x14ac:dyDescent="0.25">
      <c r="L16972" t="s">
        <v>2169</v>
      </c>
      <c r="M16972" t="s">
        <v>9890</v>
      </c>
      <c r="N16972" t="s">
        <v>54234</v>
      </c>
      <c r="O16972" s="76" t="s">
        <v>4356</v>
      </c>
      <c r="P16972" s="82">
        <v>377</v>
      </c>
      <c r="Q16972" s="82" t="s">
        <v>101358</v>
      </c>
      <c r="R16972"/>
    </row>
    <row r="16973" spans="12:18" x14ac:dyDescent="0.25">
      <c r="L16973" t="s">
        <v>2169</v>
      </c>
      <c r="M16973" t="s">
        <v>12592</v>
      </c>
      <c r="N16973" t="s">
        <v>54235</v>
      </c>
      <c r="O16973" s="76" t="s">
        <v>4356</v>
      </c>
      <c r="P16973" s="82">
        <v>620</v>
      </c>
      <c r="Q16973" s="82" t="s">
        <v>101359</v>
      </c>
      <c r="R16973"/>
    </row>
    <row r="16974" spans="12:18" x14ac:dyDescent="0.25">
      <c r="L16974" t="s">
        <v>2169</v>
      </c>
      <c r="M16974" t="s">
        <v>12593</v>
      </c>
      <c r="N16974" t="s">
        <v>54236</v>
      </c>
      <c r="O16974" s="76" t="s">
        <v>4356</v>
      </c>
      <c r="P16974" s="82">
        <v>671</v>
      </c>
      <c r="Q16974" s="82" t="s">
        <v>101360</v>
      </c>
      <c r="R16974"/>
    </row>
    <row r="16975" spans="12:18" x14ac:dyDescent="0.25">
      <c r="L16975" t="s">
        <v>2169</v>
      </c>
      <c r="M16975" t="s">
        <v>35548</v>
      </c>
      <c r="N16975" t="s">
        <v>54237</v>
      </c>
      <c r="O16975" s="76" t="s">
        <v>4366</v>
      </c>
      <c r="P16975" s="82">
        <v>449</v>
      </c>
      <c r="Q16975" s="82" t="s">
        <v>101361</v>
      </c>
      <c r="R16975"/>
    </row>
    <row r="16976" spans="12:18" x14ac:dyDescent="0.25">
      <c r="L16976" t="s">
        <v>2169</v>
      </c>
      <c r="M16976" t="s">
        <v>9891</v>
      </c>
      <c r="N16976" t="s">
        <v>54238</v>
      </c>
      <c r="O16976" s="76" t="s">
        <v>4356</v>
      </c>
      <c r="P16976" s="82">
        <v>190</v>
      </c>
      <c r="Q16976" s="82" t="s">
        <v>101362</v>
      </c>
      <c r="R16976"/>
    </row>
    <row r="16977" spans="12:18" x14ac:dyDescent="0.25">
      <c r="L16977" t="s">
        <v>2169</v>
      </c>
      <c r="M16977" t="s">
        <v>9892</v>
      </c>
      <c r="N16977" t="s">
        <v>54239</v>
      </c>
      <c r="O16977" s="76" t="s">
        <v>4366</v>
      </c>
      <c r="P16977" s="82">
        <v>354</v>
      </c>
      <c r="Q16977" s="82" t="s">
        <v>101363</v>
      </c>
      <c r="R16977"/>
    </row>
    <row r="16978" spans="12:18" x14ac:dyDescent="0.25">
      <c r="L16978" t="s">
        <v>2169</v>
      </c>
      <c r="M16978" t="s">
        <v>35549</v>
      </c>
      <c r="N16978" t="s">
        <v>54240</v>
      </c>
      <c r="O16978" s="76" t="s">
        <v>4356</v>
      </c>
      <c r="P16978" s="82">
        <v>774</v>
      </c>
      <c r="Q16978" s="82" t="s">
        <v>101364</v>
      </c>
      <c r="R16978"/>
    </row>
    <row r="16979" spans="12:18" x14ac:dyDescent="0.25">
      <c r="L16979" t="s">
        <v>2169</v>
      </c>
      <c r="M16979" t="s">
        <v>35550</v>
      </c>
      <c r="N16979" t="s">
        <v>54241</v>
      </c>
      <c r="O16979" s="76" t="s">
        <v>4356</v>
      </c>
      <c r="P16979" s="82">
        <v>525</v>
      </c>
      <c r="Q16979" s="82" t="s">
        <v>101365</v>
      </c>
      <c r="R16979"/>
    </row>
    <row r="16980" spans="12:18" x14ac:dyDescent="0.25">
      <c r="L16980" t="s">
        <v>2169</v>
      </c>
      <c r="M16980" t="s">
        <v>12594</v>
      </c>
      <c r="N16980" t="s">
        <v>54242</v>
      </c>
      <c r="O16980" s="76" t="s">
        <v>4366</v>
      </c>
      <c r="P16980" s="82">
        <v>189</v>
      </c>
      <c r="Q16980" s="82" t="s">
        <v>101366</v>
      </c>
      <c r="R16980"/>
    </row>
    <row r="16981" spans="12:18" x14ac:dyDescent="0.25">
      <c r="L16981" t="s">
        <v>2169</v>
      </c>
      <c r="M16981" t="s">
        <v>20346</v>
      </c>
      <c r="N16981" t="s">
        <v>54243</v>
      </c>
      <c r="O16981" s="76" t="s">
        <v>4366</v>
      </c>
      <c r="P16981" s="82">
        <v>158</v>
      </c>
      <c r="Q16981" s="82" t="s">
        <v>101367</v>
      </c>
      <c r="R16981"/>
    </row>
    <row r="16982" spans="12:18" x14ac:dyDescent="0.25">
      <c r="L16982" t="s">
        <v>2169</v>
      </c>
      <c r="M16982" t="s">
        <v>20318</v>
      </c>
      <c r="N16982" t="s">
        <v>54244</v>
      </c>
      <c r="O16982" s="76" t="s">
        <v>4366</v>
      </c>
      <c r="P16982" s="82">
        <v>576</v>
      </c>
      <c r="Q16982" s="82" t="s">
        <v>101187</v>
      </c>
      <c r="R16982"/>
    </row>
    <row r="16983" spans="12:18" x14ac:dyDescent="0.25">
      <c r="L16983" t="s">
        <v>2169</v>
      </c>
      <c r="M16983" t="s">
        <v>20130</v>
      </c>
      <c r="N16983" t="s">
        <v>54245</v>
      </c>
      <c r="O16983" s="76" t="s">
        <v>4374</v>
      </c>
      <c r="P16983" s="82">
        <v>3467</v>
      </c>
      <c r="Q16983" s="82" t="s">
        <v>101368</v>
      </c>
      <c r="R16983"/>
    </row>
    <row r="16984" spans="12:18" x14ac:dyDescent="0.25">
      <c r="L16984" t="s">
        <v>2169</v>
      </c>
      <c r="M16984" t="s">
        <v>12596</v>
      </c>
      <c r="N16984" t="s">
        <v>54246</v>
      </c>
      <c r="O16984" s="76" t="s">
        <v>4356</v>
      </c>
      <c r="P16984" s="82">
        <v>2397</v>
      </c>
      <c r="Q16984" s="82" t="s">
        <v>101369</v>
      </c>
      <c r="R16984"/>
    </row>
    <row r="16985" spans="12:18" x14ac:dyDescent="0.25">
      <c r="L16985" t="s">
        <v>2169</v>
      </c>
      <c r="M16985" t="s">
        <v>12597</v>
      </c>
      <c r="N16985" t="s">
        <v>54247</v>
      </c>
      <c r="O16985" s="76" t="s">
        <v>4366</v>
      </c>
      <c r="P16985" s="82">
        <v>230</v>
      </c>
      <c r="Q16985" s="82" t="s">
        <v>101370</v>
      </c>
      <c r="R16985"/>
    </row>
    <row r="16986" spans="12:18" x14ac:dyDescent="0.25">
      <c r="L16986" t="s">
        <v>2169</v>
      </c>
      <c r="M16986" t="s">
        <v>20347</v>
      </c>
      <c r="N16986" t="s">
        <v>54248</v>
      </c>
      <c r="O16986" s="76" t="s">
        <v>4366</v>
      </c>
      <c r="P16986" s="82">
        <v>226</v>
      </c>
      <c r="Q16986" s="82" t="s">
        <v>101371</v>
      </c>
      <c r="R16986"/>
    </row>
    <row r="16987" spans="12:18" x14ac:dyDescent="0.25">
      <c r="L16987" t="s">
        <v>2169</v>
      </c>
      <c r="M16987" t="s">
        <v>12599</v>
      </c>
      <c r="N16987" t="s">
        <v>54249</v>
      </c>
      <c r="O16987" s="76" t="s">
        <v>4356</v>
      </c>
      <c r="P16987" s="82">
        <v>715</v>
      </c>
      <c r="Q16987" s="82" t="s">
        <v>101372</v>
      </c>
      <c r="R16987"/>
    </row>
    <row r="16988" spans="12:18" x14ac:dyDescent="0.25">
      <c r="L16988" t="s">
        <v>2169</v>
      </c>
      <c r="M16988" t="s">
        <v>20348</v>
      </c>
      <c r="N16988" t="s">
        <v>54250</v>
      </c>
      <c r="O16988" s="76" t="s">
        <v>4356</v>
      </c>
      <c r="P16988" s="82">
        <v>1973</v>
      </c>
      <c r="Q16988" s="82" t="s">
        <v>101375</v>
      </c>
      <c r="R16988"/>
    </row>
    <row r="16989" spans="12:18" x14ac:dyDescent="0.25">
      <c r="L16989" t="s">
        <v>2169</v>
      </c>
      <c r="M16989" t="s">
        <v>12600</v>
      </c>
      <c r="N16989" t="s">
        <v>54251</v>
      </c>
      <c r="O16989" s="76" t="s">
        <v>4356</v>
      </c>
      <c r="P16989" s="82">
        <v>1005</v>
      </c>
      <c r="Q16989" s="82" t="s">
        <v>101373</v>
      </c>
      <c r="R16989"/>
    </row>
    <row r="16990" spans="12:18" x14ac:dyDescent="0.25">
      <c r="L16990" t="s">
        <v>2169</v>
      </c>
      <c r="M16990" t="s">
        <v>21959</v>
      </c>
      <c r="N16990" t="s">
        <v>54252</v>
      </c>
      <c r="O16990" s="76" t="s">
        <v>4366</v>
      </c>
      <c r="P16990" s="82">
        <v>89</v>
      </c>
      <c r="Q16990" s="82" t="s">
        <v>101374</v>
      </c>
      <c r="R16990"/>
    </row>
    <row r="16991" spans="12:18" x14ac:dyDescent="0.25">
      <c r="L16991" t="s">
        <v>2169</v>
      </c>
      <c r="M16991" t="s">
        <v>20349</v>
      </c>
      <c r="N16991" t="s">
        <v>54253</v>
      </c>
      <c r="O16991" s="76" t="s">
        <v>4366</v>
      </c>
      <c r="P16991" s="82">
        <v>112</v>
      </c>
      <c r="Q16991" s="82" t="s">
        <v>101377</v>
      </c>
      <c r="R16991"/>
    </row>
    <row r="16992" spans="12:18" x14ac:dyDescent="0.25">
      <c r="L16992" t="s">
        <v>2169</v>
      </c>
      <c r="M16992" t="s">
        <v>35552</v>
      </c>
      <c r="N16992" t="s">
        <v>54254</v>
      </c>
      <c r="O16992" s="76" t="s">
        <v>4356</v>
      </c>
      <c r="P16992" s="82">
        <v>98</v>
      </c>
      <c r="Q16992" s="82" t="s">
        <v>101378</v>
      </c>
      <c r="R16992"/>
    </row>
    <row r="16993" spans="12:18" x14ac:dyDescent="0.25">
      <c r="L16993" t="s">
        <v>2169</v>
      </c>
      <c r="M16993" t="s">
        <v>14891</v>
      </c>
      <c r="N16993" t="s">
        <v>54255</v>
      </c>
      <c r="O16993" s="76" t="s">
        <v>4366</v>
      </c>
      <c r="P16993" s="82">
        <v>172</v>
      </c>
      <c r="Q16993" s="82" t="s">
        <v>101379</v>
      </c>
      <c r="R16993"/>
    </row>
    <row r="16994" spans="12:18" x14ac:dyDescent="0.25">
      <c r="L16994" t="s">
        <v>2169</v>
      </c>
      <c r="M16994" t="s">
        <v>20350</v>
      </c>
      <c r="N16994" t="s">
        <v>54256</v>
      </c>
      <c r="O16994" s="76" t="s">
        <v>4366</v>
      </c>
      <c r="P16994" s="82">
        <v>130</v>
      </c>
      <c r="Q16994" s="82" t="s">
        <v>101380</v>
      </c>
      <c r="R16994"/>
    </row>
    <row r="16995" spans="12:18" x14ac:dyDescent="0.25">
      <c r="L16995" t="s">
        <v>2169</v>
      </c>
      <c r="M16995" t="s">
        <v>20351</v>
      </c>
      <c r="N16995" t="s">
        <v>54257</v>
      </c>
      <c r="O16995" s="76" t="s">
        <v>4356</v>
      </c>
      <c r="P16995" s="82">
        <v>386</v>
      </c>
      <c r="Q16995" s="82" t="s">
        <v>101381</v>
      </c>
      <c r="R16995"/>
    </row>
    <row r="16996" spans="12:18" x14ac:dyDescent="0.25">
      <c r="L16996" t="s">
        <v>2169</v>
      </c>
      <c r="M16996" t="s">
        <v>12539</v>
      </c>
      <c r="N16996" t="s">
        <v>54258</v>
      </c>
      <c r="O16996" s="76" t="s">
        <v>4366</v>
      </c>
      <c r="P16996" s="82">
        <v>266</v>
      </c>
      <c r="Q16996" s="82" t="s">
        <v>101382</v>
      </c>
      <c r="R16996"/>
    </row>
    <row r="16997" spans="12:18" x14ac:dyDescent="0.25">
      <c r="L16997" t="s">
        <v>2169</v>
      </c>
      <c r="M16997" t="s">
        <v>12605</v>
      </c>
      <c r="N16997" t="s">
        <v>54259</v>
      </c>
      <c r="O16997" s="76" t="s">
        <v>4366</v>
      </c>
      <c r="P16997" s="82">
        <v>606</v>
      </c>
      <c r="Q16997" s="82" t="s">
        <v>101384</v>
      </c>
      <c r="R16997"/>
    </row>
    <row r="16998" spans="12:18" x14ac:dyDescent="0.25">
      <c r="L16998" t="s">
        <v>2169</v>
      </c>
      <c r="M16998" t="s">
        <v>21960</v>
      </c>
      <c r="N16998" t="s">
        <v>54260</v>
      </c>
      <c r="O16998" s="76" t="s">
        <v>4356</v>
      </c>
      <c r="P16998" s="82">
        <v>186</v>
      </c>
      <c r="Q16998" s="82" t="s">
        <v>101385</v>
      </c>
      <c r="R16998"/>
    </row>
    <row r="16999" spans="12:18" x14ac:dyDescent="0.25">
      <c r="L16999" t="s">
        <v>2169</v>
      </c>
      <c r="M16999" t="s">
        <v>35553</v>
      </c>
      <c r="N16999" t="s">
        <v>54261</v>
      </c>
      <c r="O16999" s="76" t="s">
        <v>4366</v>
      </c>
      <c r="P16999" s="82">
        <v>173</v>
      </c>
      <c r="Q16999" s="82" t="s">
        <v>101386</v>
      </c>
      <c r="R16999"/>
    </row>
    <row r="17000" spans="12:18" x14ac:dyDescent="0.25">
      <c r="L17000" t="s">
        <v>2169</v>
      </c>
      <c r="M17000" t="s">
        <v>20352</v>
      </c>
      <c r="N17000" t="s">
        <v>54262</v>
      </c>
      <c r="O17000" s="76" t="s">
        <v>4366</v>
      </c>
      <c r="P17000" s="82">
        <v>196</v>
      </c>
      <c r="Q17000" s="82" t="s">
        <v>101387</v>
      </c>
      <c r="R17000"/>
    </row>
    <row r="17001" spans="12:18" x14ac:dyDescent="0.25">
      <c r="L17001" t="s">
        <v>2169</v>
      </c>
      <c r="M17001" t="s">
        <v>21961</v>
      </c>
      <c r="N17001" t="s">
        <v>54263</v>
      </c>
      <c r="O17001" s="76" t="s">
        <v>4366</v>
      </c>
      <c r="P17001" s="82">
        <v>96</v>
      </c>
      <c r="Q17001" s="82" t="s">
        <v>101388</v>
      </c>
      <c r="R17001"/>
    </row>
    <row r="17002" spans="12:18" x14ac:dyDescent="0.25">
      <c r="L17002" t="s">
        <v>2169</v>
      </c>
      <c r="M17002" t="s">
        <v>9893</v>
      </c>
      <c r="N17002" t="s">
        <v>54264</v>
      </c>
      <c r="O17002" s="76" t="s">
        <v>4366</v>
      </c>
      <c r="P17002" s="82">
        <v>79</v>
      </c>
      <c r="Q17002" s="82" t="s">
        <v>101389</v>
      </c>
      <c r="R17002"/>
    </row>
    <row r="17003" spans="12:18" x14ac:dyDescent="0.25">
      <c r="L17003" t="s">
        <v>2169</v>
      </c>
      <c r="M17003" t="s">
        <v>7404</v>
      </c>
      <c r="N17003" t="s">
        <v>54265</v>
      </c>
      <c r="O17003" s="76" t="s">
        <v>4356</v>
      </c>
      <c r="P17003" s="82">
        <v>78</v>
      </c>
      <c r="Q17003" s="82" t="s">
        <v>101390</v>
      </c>
      <c r="R17003"/>
    </row>
    <row r="17004" spans="12:18" x14ac:dyDescent="0.25">
      <c r="L17004" t="s">
        <v>2169</v>
      </c>
      <c r="M17004" t="s">
        <v>12608</v>
      </c>
      <c r="N17004" t="s">
        <v>54266</v>
      </c>
      <c r="O17004" s="76" t="s">
        <v>4366</v>
      </c>
      <c r="P17004" s="82">
        <v>159</v>
      </c>
      <c r="Q17004" s="82" t="s">
        <v>101391</v>
      </c>
      <c r="R17004"/>
    </row>
    <row r="17005" spans="12:18" x14ac:dyDescent="0.25">
      <c r="L17005" t="s">
        <v>2169</v>
      </c>
      <c r="M17005" t="s">
        <v>35559</v>
      </c>
      <c r="N17005" t="s">
        <v>54267</v>
      </c>
      <c r="O17005" s="76" t="s">
        <v>4356</v>
      </c>
      <c r="P17005" s="82">
        <v>1211</v>
      </c>
      <c r="Q17005" s="82" t="s">
        <v>101433</v>
      </c>
      <c r="R17005"/>
    </row>
    <row r="17006" spans="12:18" x14ac:dyDescent="0.25">
      <c r="L17006" t="s">
        <v>2169</v>
      </c>
      <c r="M17006" t="s">
        <v>20356</v>
      </c>
      <c r="N17006" t="s">
        <v>54268</v>
      </c>
      <c r="O17006" s="76" t="s">
        <v>4366</v>
      </c>
      <c r="P17006" s="82">
        <v>121</v>
      </c>
      <c r="Q17006" s="82" t="s">
        <v>101434</v>
      </c>
      <c r="R17006"/>
    </row>
    <row r="17007" spans="12:18" x14ac:dyDescent="0.25">
      <c r="L17007" t="s">
        <v>2169</v>
      </c>
      <c r="M17007" t="s">
        <v>18026</v>
      </c>
      <c r="N17007" t="s">
        <v>54269</v>
      </c>
      <c r="O17007" s="76" t="s">
        <v>4356</v>
      </c>
      <c r="P17007" s="82">
        <v>515</v>
      </c>
      <c r="Q17007" s="82" t="s">
        <v>101435</v>
      </c>
      <c r="R17007"/>
    </row>
    <row r="17008" spans="12:18" x14ac:dyDescent="0.25">
      <c r="L17008" t="s">
        <v>2169</v>
      </c>
      <c r="M17008" t="s">
        <v>9903</v>
      </c>
      <c r="N17008" t="s">
        <v>54270</v>
      </c>
      <c r="O17008" s="76" t="s">
        <v>4366</v>
      </c>
      <c r="P17008" s="82">
        <v>142</v>
      </c>
      <c r="Q17008" s="82" t="s">
        <v>101436</v>
      </c>
      <c r="R17008"/>
    </row>
    <row r="17009" spans="12:18" x14ac:dyDescent="0.25">
      <c r="L17009" t="s">
        <v>2169</v>
      </c>
      <c r="M17009" t="s">
        <v>35560</v>
      </c>
      <c r="N17009" t="s">
        <v>54271</v>
      </c>
      <c r="O17009" s="76" t="s">
        <v>4366</v>
      </c>
      <c r="P17009" s="82">
        <v>128</v>
      </c>
      <c r="Q17009" s="82" t="s">
        <v>101437</v>
      </c>
      <c r="R17009"/>
    </row>
    <row r="17010" spans="12:18" x14ac:dyDescent="0.25">
      <c r="L17010" t="s">
        <v>2169</v>
      </c>
      <c r="M17010" t="s">
        <v>21969</v>
      </c>
      <c r="N17010" t="s">
        <v>54272</v>
      </c>
      <c r="O17010" s="76" t="s">
        <v>4366</v>
      </c>
      <c r="P17010" s="82">
        <v>131</v>
      </c>
      <c r="Q17010" s="82" t="s">
        <v>101438</v>
      </c>
      <c r="R17010"/>
    </row>
    <row r="17011" spans="12:18" x14ac:dyDescent="0.25">
      <c r="L17011" t="s">
        <v>2169</v>
      </c>
      <c r="M17011" t="s">
        <v>12631</v>
      </c>
      <c r="N17011" t="s">
        <v>54273</v>
      </c>
      <c r="O17011" s="76" t="s">
        <v>4366</v>
      </c>
      <c r="P17011" s="82">
        <v>300</v>
      </c>
      <c r="Q17011" s="82" t="s">
        <v>101439</v>
      </c>
      <c r="R17011"/>
    </row>
    <row r="17012" spans="12:18" x14ac:dyDescent="0.25">
      <c r="L17012" t="s">
        <v>2169</v>
      </c>
      <c r="M17012" t="s">
        <v>35561</v>
      </c>
      <c r="N17012" t="s">
        <v>54274</v>
      </c>
      <c r="O17012" s="76" t="s">
        <v>4366</v>
      </c>
      <c r="P17012" s="82">
        <v>85</v>
      </c>
      <c r="Q17012" s="82" t="s">
        <v>101440</v>
      </c>
      <c r="R17012"/>
    </row>
    <row r="17013" spans="12:18" x14ac:dyDescent="0.25">
      <c r="L17013" t="s">
        <v>2169</v>
      </c>
      <c r="M17013" t="s">
        <v>35562</v>
      </c>
      <c r="N17013" t="s">
        <v>54275</v>
      </c>
      <c r="O17013" s="76" t="s">
        <v>4356</v>
      </c>
      <c r="P17013" s="82">
        <v>637</v>
      </c>
      <c r="Q17013" s="82" t="s">
        <v>101441</v>
      </c>
      <c r="R17013"/>
    </row>
    <row r="17014" spans="12:18" x14ac:dyDescent="0.25">
      <c r="L17014" t="s">
        <v>2169</v>
      </c>
      <c r="M17014" t="s">
        <v>20357</v>
      </c>
      <c r="N17014" t="s">
        <v>54276</v>
      </c>
      <c r="O17014" s="76" t="s">
        <v>4366</v>
      </c>
      <c r="P17014" s="82">
        <v>101</v>
      </c>
      <c r="Q17014" s="82" t="s">
        <v>101442</v>
      </c>
      <c r="R17014"/>
    </row>
    <row r="17015" spans="12:18" x14ac:dyDescent="0.25">
      <c r="L17015" t="s">
        <v>2169</v>
      </c>
      <c r="M17015" t="s">
        <v>21970</v>
      </c>
      <c r="N17015" t="s">
        <v>54277</v>
      </c>
      <c r="O17015" s="76" t="s">
        <v>4356</v>
      </c>
      <c r="P17015" s="82">
        <v>3284</v>
      </c>
      <c r="Q17015" s="82" t="s">
        <v>101443</v>
      </c>
      <c r="R17015"/>
    </row>
    <row r="17016" spans="12:18" x14ac:dyDescent="0.25">
      <c r="L17016" t="s">
        <v>2169</v>
      </c>
      <c r="M17016" t="s">
        <v>21971</v>
      </c>
      <c r="N17016" t="s">
        <v>54278</v>
      </c>
      <c r="O17016" s="76" t="s">
        <v>4366</v>
      </c>
      <c r="P17016" s="82">
        <v>120</v>
      </c>
      <c r="Q17016" s="82" t="s">
        <v>101444</v>
      </c>
      <c r="R17016"/>
    </row>
    <row r="17017" spans="12:18" x14ac:dyDescent="0.25">
      <c r="L17017" t="s">
        <v>2169</v>
      </c>
      <c r="M17017" t="s">
        <v>12632</v>
      </c>
      <c r="N17017" t="s">
        <v>54279</v>
      </c>
      <c r="O17017" s="76" t="s">
        <v>4366</v>
      </c>
      <c r="P17017" s="82">
        <v>1351</v>
      </c>
      <c r="Q17017" s="82" t="s">
        <v>101445</v>
      </c>
      <c r="R17017"/>
    </row>
    <row r="17018" spans="12:18" x14ac:dyDescent="0.25">
      <c r="L17018" t="s">
        <v>2169</v>
      </c>
      <c r="M17018" t="s">
        <v>12610</v>
      </c>
      <c r="N17018" t="s">
        <v>54280</v>
      </c>
      <c r="O17018" s="76" t="s">
        <v>4366</v>
      </c>
      <c r="P17018" s="82">
        <v>114</v>
      </c>
      <c r="Q17018" s="82" t="s">
        <v>101392</v>
      </c>
      <c r="R17018"/>
    </row>
    <row r="17019" spans="12:18" x14ac:dyDescent="0.25">
      <c r="L17019" t="s">
        <v>2169</v>
      </c>
      <c r="M17019" t="s">
        <v>11409</v>
      </c>
      <c r="N17019" t="s">
        <v>54281</v>
      </c>
      <c r="O17019" s="76" t="s">
        <v>4366</v>
      </c>
      <c r="P17019" s="82">
        <v>75</v>
      </c>
      <c r="Q17019" s="82" t="s">
        <v>101393</v>
      </c>
      <c r="R17019"/>
    </row>
    <row r="17020" spans="12:18" x14ac:dyDescent="0.25">
      <c r="L17020" t="s">
        <v>2169</v>
      </c>
      <c r="M17020" t="s">
        <v>12612</v>
      </c>
      <c r="N17020" t="s">
        <v>54282</v>
      </c>
      <c r="O17020" s="76" t="s">
        <v>4356</v>
      </c>
      <c r="P17020" s="82">
        <v>3462</v>
      </c>
      <c r="Q17020" s="82" t="s">
        <v>101394</v>
      </c>
      <c r="R17020"/>
    </row>
    <row r="17021" spans="12:18" x14ac:dyDescent="0.25">
      <c r="L17021" t="s">
        <v>2169</v>
      </c>
      <c r="M17021" t="s">
        <v>9895</v>
      </c>
      <c r="N17021" t="s">
        <v>54283</v>
      </c>
      <c r="O17021" s="76" t="s">
        <v>4366</v>
      </c>
      <c r="P17021" s="82">
        <v>187</v>
      </c>
      <c r="Q17021" s="82" t="s">
        <v>101396</v>
      </c>
      <c r="R17021"/>
    </row>
    <row r="17022" spans="12:18" x14ac:dyDescent="0.25">
      <c r="L17022" t="s">
        <v>2169</v>
      </c>
      <c r="M17022" t="s">
        <v>20353</v>
      </c>
      <c r="N17022" t="s">
        <v>54284</v>
      </c>
      <c r="O17022" s="76" t="s">
        <v>4366</v>
      </c>
      <c r="P17022" s="82">
        <v>141</v>
      </c>
      <c r="Q17022" s="82" t="s">
        <v>101397</v>
      </c>
      <c r="R17022"/>
    </row>
    <row r="17023" spans="12:18" x14ac:dyDescent="0.25">
      <c r="L17023" t="s">
        <v>2169</v>
      </c>
      <c r="M17023" t="s">
        <v>9722</v>
      </c>
      <c r="N17023" t="s">
        <v>54285</v>
      </c>
      <c r="O17023" s="76" t="s">
        <v>4366</v>
      </c>
      <c r="P17023" s="82">
        <v>350</v>
      </c>
      <c r="Q17023" s="82" t="s">
        <v>101398</v>
      </c>
      <c r="R17023"/>
    </row>
    <row r="17024" spans="12:18" x14ac:dyDescent="0.25">
      <c r="L17024" t="s">
        <v>2169</v>
      </c>
      <c r="M17024" t="s">
        <v>21962</v>
      </c>
      <c r="N17024" t="s">
        <v>54286</v>
      </c>
      <c r="O17024" s="76" t="s">
        <v>4366</v>
      </c>
      <c r="P17024" s="82">
        <v>203</v>
      </c>
      <c r="Q17024" s="82" t="s">
        <v>101399</v>
      </c>
      <c r="R17024"/>
    </row>
    <row r="17025" spans="12:18" x14ac:dyDescent="0.25">
      <c r="L17025" t="s">
        <v>2169</v>
      </c>
      <c r="M17025" t="s">
        <v>21963</v>
      </c>
      <c r="N17025" t="s">
        <v>54287</v>
      </c>
      <c r="O17025" s="76" t="s">
        <v>4356</v>
      </c>
      <c r="P17025" s="82">
        <v>128</v>
      </c>
      <c r="Q17025" s="82" t="s">
        <v>101400</v>
      </c>
      <c r="R17025"/>
    </row>
    <row r="17026" spans="12:18" x14ac:dyDescent="0.25">
      <c r="L17026" t="s">
        <v>2169</v>
      </c>
      <c r="M17026" t="s">
        <v>21964</v>
      </c>
      <c r="N17026" t="s">
        <v>54288</v>
      </c>
      <c r="O17026" s="76" t="s">
        <v>4366</v>
      </c>
      <c r="P17026" s="82">
        <v>159</v>
      </c>
      <c r="Q17026" s="82" t="s">
        <v>101401</v>
      </c>
      <c r="R17026"/>
    </row>
    <row r="17027" spans="12:18" x14ac:dyDescent="0.25">
      <c r="L17027" t="s">
        <v>2169</v>
      </c>
      <c r="M17027" t="s">
        <v>11745</v>
      </c>
      <c r="N17027" t="s">
        <v>54289</v>
      </c>
      <c r="O17027" s="76" t="s">
        <v>4366</v>
      </c>
      <c r="P17027" s="82">
        <v>145</v>
      </c>
      <c r="Q17027" s="82" t="s">
        <v>101402</v>
      </c>
      <c r="R17027"/>
    </row>
    <row r="17028" spans="12:18" x14ac:dyDescent="0.25">
      <c r="L17028" t="s">
        <v>2169</v>
      </c>
      <c r="M17028" t="s">
        <v>35554</v>
      </c>
      <c r="N17028" t="s">
        <v>54290</v>
      </c>
      <c r="O17028" s="76" t="s">
        <v>4356</v>
      </c>
      <c r="P17028" s="82">
        <v>181</v>
      </c>
      <c r="Q17028" s="82" t="s">
        <v>101406</v>
      </c>
      <c r="R17028"/>
    </row>
    <row r="17029" spans="12:18" x14ac:dyDescent="0.25">
      <c r="L17029" t="s">
        <v>2169</v>
      </c>
      <c r="M17029" t="s">
        <v>12613</v>
      </c>
      <c r="N17029" t="s">
        <v>54291</v>
      </c>
      <c r="O17029" s="76" t="s">
        <v>4356</v>
      </c>
      <c r="P17029" s="82">
        <v>333</v>
      </c>
      <c r="Q17029" s="82" t="s">
        <v>101407</v>
      </c>
      <c r="R17029"/>
    </row>
    <row r="17030" spans="12:18" x14ac:dyDescent="0.25">
      <c r="L17030" t="s">
        <v>2169</v>
      </c>
      <c r="M17030" t="s">
        <v>12614</v>
      </c>
      <c r="N17030" t="s">
        <v>54292</v>
      </c>
      <c r="O17030" s="76" t="s">
        <v>4356</v>
      </c>
      <c r="P17030" s="82">
        <v>522</v>
      </c>
      <c r="Q17030" s="82" t="s">
        <v>101408</v>
      </c>
      <c r="R17030"/>
    </row>
    <row r="17031" spans="12:18" x14ac:dyDescent="0.25">
      <c r="L17031" t="s">
        <v>2169</v>
      </c>
      <c r="M17031" t="s">
        <v>12616</v>
      </c>
      <c r="N17031" t="s">
        <v>54293</v>
      </c>
      <c r="O17031" s="76" t="s">
        <v>4356</v>
      </c>
      <c r="P17031" s="82">
        <v>562</v>
      </c>
      <c r="Q17031" s="82" t="s">
        <v>101409</v>
      </c>
      <c r="R17031"/>
    </row>
    <row r="17032" spans="12:18" x14ac:dyDescent="0.25">
      <c r="L17032" t="s">
        <v>2169</v>
      </c>
      <c r="M17032" t="s">
        <v>21965</v>
      </c>
      <c r="N17032" t="s">
        <v>54294</v>
      </c>
      <c r="O17032" s="76" t="s">
        <v>4356</v>
      </c>
      <c r="P17032" s="82">
        <v>863</v>
      </c>
      <c r="Q17032" s="82" t="s">
        <v>101410</v>
      </c>
      <c r="R17032"/>
    </row>
    <row r="17033" spans="12:18" x14ac:dyDescent="0.25">
      <c r="L17033" t="s">
        <v>2169</v>
      </c>
      <c r="M17033" t="s">
        <v>7429</v>
      </c>
      <c r="N17033" t="s">
        <v>54295</v>
      </c>
      <c r="O17033" s="76" t="s">
        <v>4366</v>
      </c>
      <c r="P17033" s="82">
        <v>66</v>
      </c>
      <c r="Q17033" s="82" t="s">
        <v>101411</v>
      </c>
      <c r="R17033"/>
    </row>
    <row r="17034" spans="12:18" x14ac:dyDescent="0.25">
      <c r="L17034" t="s">
        <v>2169</v>
      </c>
      <c r="M17034" t="s">
        <v>35555</v>
      </c>
      <c r="N17034" t="s">
        <v>54296</v>
      </c>
      <c r="O17034" s="76" t="s">
        <v>4366</v>
      </c>
      <c r="P17034" s="82">
        <v>237</v>
      </c>
      <c r="Q17034" s="82" t="s">
        <v>101412</v>
      </c>
      <c r="R17034"/>
    </row>
    <row r="17035" spans="12:18" x14ac:dyDescent="0.25">
      <c r="L17035" t="s">
        <v>2169</v>
      </c>
      <c r="M17035" t="s">
        <v>21976</v>
      </c>
      <c r="N17035" t="s">
        <v>54297</v>
      </c>
      <c r="O17035" s="76" t="s">
        <v>4356</v>
      </c>
      <c r="P17035" s="82">
        <v>336</v>
      </c>
      <c r="Q17035" s="82" t="s">
        <v>101469</v>
      </c>
      <c r="R17035"/>
    </row>
    <row r="17036" spans="12:18" x14ac:dyDescent="0.25">
      <c r="L17036" t="s">
        <v>2169</v>
      </c>
      <c r="M17036" t="s">
        <v>9899</v>
      </c>
      <c r="N17036" t="s">
        <v>54298</v>
      </c>
      <c r="O17036" s="76" t="s">
        <v>4356</v>
      </c>
      <c r="P17036" s="82">
        <v>393</v>
      </c>
      <c r="Q17036" s="82" t="s">
        <v>101413</v>
      </c>
      <c r="R17036"/>
    </row>
    <row r="17037" spans="12:18" x14ac:dyDescent="0.25">
      <c r="L17037" t="s">
        <v>2169</v>
      </c>
      <c r="M17037" t="s">
        <v>12618</v>
      </c>
      <c r="N17037" t="s">
        <v>54299</v>
      </c>
      <c r="O17037" s="76" t="s">
        <v>4356</v>
      </c>
      <c r="P17037" s="82">
        <v>240</v>
      </c>
      <c r="Q17037" s="82" t="s">
        <v>101414</v>
      </c>
      <c r="R17037"/>
    </row>
    <row r="17038" spans="12:18" x14ac:dyDescent="0.25">
      <c r="L17038" t="s">
        <v>2169</v>
      </c>
      <c r="M17038" t="s">
        <v>20354</v>
      </c>
      <c r="N17038" t="s">
        <v>54300</v>
      </c>
      <c r="O17038" s="76" t="s">
        <v>4356</v>
      </c>
      <c r="P17038" s="82">
        <v>891</v>
      </c>
      <c r="Q17038" s="82" t="s">
        <v>101415</v>
      </c>
      <c r="R17038"/>
    </row>
    <row r="17039" spans="12:18" x14ac:dyDescent="0.25">
      <c r="L17039" t="s">
        <v>2169</v>
      </c>
      <c r="M17039" t="s">
        <v>12619</v>
      </c>
      <c r="N17039" t="s">
        <v>54301</v>
      </c>
      <c r="O17039" s="76" t="s">
        <v>4366</v>
      </c>
      <c r="P17039" s="82">
        <v>186</v>
      </c>
      <c r="Q17039" s="82" t="s">
        <v>101416</v>
      </c>
      <c r="R17039"/>
    </row>
    <row r="17040" spans="12:18" x14ac:dyDescent="0.25">
      <c r="L17040" t="s">
        <v>2169</v>
      </c>
      <c r="M17040" t="s">
        <v>35556</v>
      </c>
      <c r="N17040" t="s">
        <v>54302</v>
      </c>
      <c r="O17040" s="76" t="s">
        <v>4356</v>
      </c>
      <c r="P17040" s="82">
        <v>210</v>
      </c>
      <c r="Q17040" s="82" t="s">
        <v>101417</v>
      </c>
      <c r="R17040"/>
    </row>
    <row r="17041" spans="12:18" x14ac:dyDescent="0.25">
      <c r="L17041" t="s">
        <v>2169</v>
      </c>
      <c r="M17041" t="s">
        <v>12621</v>
      </c>
      <c r="N17041" t="s">
        <v>54303</v>
      </c>
      <c r="O17041" s="76" t="s">
        <v>4366</v>
      </c>
      <c r="P17041" s="82">
        <v>218</v>
      </c>
      <c r="Q17041" s="82" t="s">
        <v>101418</v>
      </c>
      <c r="R17041"/>
    </row>
    <row r="17042" spans="12:18" x14ac:dyDescent="0.25">
      <c r="L17042" t="s">
        <v>2169</v>
      </c>
      <c r="M17042" t="s">
        <v>9203</v>
      </c>
      <c r="N17042" t="s">
        <v>54304</v>
      </c>
      <c r="O17042" s="76" t="s">
        <v>4356</v>
      </c>
      <c r="P17042" s="82">
        <v>177</v>
      </c>
      <c r="Q17042" s="82" t="s">
        <v>101419</v>
      </c>
      <c r="R17042"/>
    </row>
    <row r="17043" spans="12:18" x14ac:dyDescent="0.25">
      <c r="L17043" t="s">
        <v>2169</v>
      </c>
      <c r="M17043" t="s">
        <v>12623</v>
      </c>
      <c r="N17043" t="s">
        <v>54305</v>
      </c>
      <c r="O17043" s="76" t="s">
        <v>4356</v>
      </c>
      <c r="P17043" s="82">
        <v>202</v>
      </c>
      <c r="Q17043" s="82" t="s">
        <v>101420</v>
      </c>
      <c r="R17043"/>
    </row>
    <row r="17044" spans="12:18" x14ac:dyDescent="0.25">
      <c r="L17044" t="s">
        <v>2169</v>
      </c>
      <c r="M17044" t="s">
        <v>21967</v>
      </c>
      <c r="N17044" t="s">
        <v>54306</v>
      </c>
      <c r="O17044" s="76" t="s">
        <v>4366</v>
      </c>
      <c r="P17044" s="82">
        <v>93</v>
      </c>
      <c r="Q17044" s="82" t="s">
        <v>101421</v>
      </c>
      <c r="R17044"/>
    </row>
    <row r="17045" spans="12:18" x14ac:dyDescent="0.25">
      <c r="L17045" t="s">
        <v>2169</v>
      </c>
      <c r="M17045" t="s">
        <v>35557</v>
      </c>
      <c r="N17045" t="s">
        <v>54307</v>
      </c>
      <c r="O17045" s="76" t="s">
        <v>4356</v>
      </c>
      <c r="P17045" s="82">
        <v>318</v>
      </c>
      <c r="Q17045" s="82" t="s">
        <v>101422</v>
      </c>
      <c r="R17045"/>
    </row>
    <row r="17046" spans="12:18" x14ac:dyDescent="0.25">
      <c r="L17046" t="s">
        <v>2169</v>
      </c>
      <c r="M17046" t="s">
        <v>12625</v>
      </c>
      <c r="N17046" t="s">
        <v>54308</v>
      </c>
      <c r="O17046" s="76" t="s">
        <v>4356</v>
      </c>
      <c r="P17046" s="82">
        <v>401</v>
      </c>
      <c r="Q17046" s="82" t="s">
        <v>101423</v>
      </c>
      <c r="R17046"/>
    </row>
    <row r="17047" spans="12:18" x14ac:dyDescent="0.25">
      <c r="L17047" t="s">
        <v>2169</v>
      </c>
      <c r="M17047" t="s">
        <v>20355</v>
      </c>
      <c r="N17047" t="s">
        <v>54309</v>
      </c>
      <c r="O17047" s="76" t="s">
        <v>4366</v>
      </c>
      <c r="P17047" s="82">
        <v>181</v>
      </c>
      <c r="Q17047" s="82" t="s">
        <v>101424</v>
      </c>
      <c r="R17047"/>
    </row>
    <row r="17048" spans="12:18" x14ac:dyDescent="0.25">
      <c r="L17048" t="s">
        <v>2169</v>
      </c>
      <c r="M17048" t="s">
        <v>20328</v>
      </c>
      <c r="N17048" t="s">
        <v>54310</v>
      </c>
      <c r="O17048" s="76" t="s">
        <v>4366</v>
      </c>
      <c r="P17048" s="82">
        <v>997</v>
      </c>
      <c r="Q17048" s="82" t="s">
        <v>101252</v>
      </c>
      <c r="R17048"/>
    </row>
    <row r="17049" spans="12:18" x14ac:dyDescent="0.25">
      <c r="L17049" t="s">
        <v>2169</v>
      </c>
      <c r="M17049" t="s">
        <v>12627</v>
      </c>
      <c r="N17049" t="s">
        <v>54311</v>
      </c>
      <c r="O17049" s="76" t="s">
        <v>4356</v>
      </c>
      <c r="P17049" s="82">
        <v>211</v>
      </c>
      <c r="Q17049" s="82" t="s">
        <v>101425</v>
      </c>
      <c r="R17049"/>
    </row>
    <row r="17050" spans="12:18" x14ac:dyDescent="0.25">
      <c r="L17050" t="s">
        <v>2169</v>
      </c>
      <c r="M17050" t="s">
        <v>35569</v>
      </c>
      <c r="N17050" t="s">
        <v>54312</v>
      </c>
      <c r="O17050" s="76" t="s">
        <v>4356</v>
      </c>
      <c r="P17050" s="82">
        <v>367</v>
      </c>
      <c r="Q17050" s="82" t="s">
        <v>101470</v>
      </c>
      <c r="R17050"/>
    </row>
    <row r="17051" spans="12:18" x14ac:dyDescent="0.25">
      <c r="L17051" t="s">
        <v>2169</v>
      </c>
      <c r="M17051" t="s">
        <v>35558</v>
      </c>
      <c r="N17051" t="s">
        <v>54313</v>
      </c>
      <c r="O17051" s="76" t="s">
        <v>4356</v>
      </c>
      <c r="P17051" s="82">
        <v>153</v>
      </c>
      <c r="Q17051" s="82" t="s">
        <v>101426</v>
      </c>
      <c r="R17051"/>
    </row>
    <row r="17052" spans="12:18" x14ac:dyDescent="0.25">
      <c r="L17052" t="s">
        <v>2169</v>
      </c>
      <c r="M17052" t="s">
        <v>9900</v>
      </c>
      <c r="N17052" t="s">
        <v>54314</v>
      </c>
      <c r="O17052" s="76" t="s">
        <v>4356</v>
      </c>
      <c r="P17052" s="82">
        <v>342</v>
      </c>
      <c r="Q17052" s="82" t="s">
        <v>101427</v>
      </c>
      <c r="R17052"/>
    </row>
    <row r="17053" spans="12:18" x14ac:dyDescent="0.25">
      <c r="L17053" t="s">
        <v>2169</v>
      </c>
      <c r="M17053" t="s">
        <v>11286</v>
      </c>
      <c r="N17053" t="s">
        <v>54315</v>
      </c>
      <c r="O17053" s="76" t="s">
        <v>4366</v>
      </c>
      <c r="P17053" s="82">
        <v>172</v>
      </c>
      <c r="Q17053" s="82" t="s">
        <v>101428</v>
      </c>
      <c r="R17053"/>
    </row>
    <row r="17054" spans="12:18" x14ac:dyDescent="0.25">
      <c r="L17054" t="s">
        <v>2169</v>
      </c>
      <c r="M17054" t="s">
        <v>9901</v>
      </c>
      <c r="N17054" t="s">
        <v>54316</v>
      </c>
      <c r="O17054" s="76" t="s">
        <v>4356</v>
      </c>
      <c r="P17054" s="82">
        <v>468</v>
      </c>
      <c r="Q17054" s="82" t="s">
        <v>101429</v>
      </c>
      <c r="R17054"/>
    </row>
    <row r="17055" spans="12:18" x14ac:dyDescent="0.25">
      <c r="L17055" t="s">
        <v>2169</v>
      </c>
      <c r="M17055" t="s">
        <v>10958</v>
      </c>
      <c r="N17055" t="s">
        <v>54317</v>
      </c>
      <c r="O17055" s="76" t="s">
        <v>4366</v>
      </c>
      <c r="P17055" s="82">
        <v>144</v>
      </c>
      <c r="Q17055" s="82" t="s">
        <v>101430</v>
      </c>
      <c r="R17055"/>
    </row>
    <row r="17056" spans="12:18" x14ac:dyDescent="0.25">
      <c r="L17056" t="s">
        <v>2169</v>
      </c>
      <c r="M17056" t="s">
        <v>21968</v>
      </c>
      <c r="N17056" t="s">
        <v>54318</v>
      </c>
      <c r="O17056" s="76" t="s">
        <v>4356</v>
      </c>
      <c r="P17056" s="82">
        <v>191</v>
      </c>
      <c r="Q17056" s="82" t="s">
        <v>101431</v>
      </c>
      <c r="R17056"/>
    </row>
    <row r="17057" spans="12:18" x14ac:dyDescent="0.25">
      <c r="L17057" t="s">
        <v>2169</v>
      </c>
      <c r="M17057" t="s">
        <v>9902</v>
      </c>
      <c r="N17057" t="s">
        <v>54319</v>
      </c>
      <c r="O17057" s="76" t="s">
        <v>4366</v>
      </c>
      <c r="P17057" s="82">
        <v>443</v>
      </c>
      <c r="Q17057" s="82" t="s">
        <v>101432</v>
      </c>
      <c r="R17057"/>
    </row>
    <row r="17058" spans="12:18" x14ac:dyDescent="0.25">
      <c r="L17058" t="s">
        <v>2169</v>
      </c>
      <c r="M17058" t="s">
        <v>6694</v>
      </c>
      <c r="N17058" t="s">
        <v>54320</v>
      </c>
      <c r="O17058" s="76" t="s">
        <v>4356</v>
      </c>
      <c r="P17058" s="82">
        <v>208</v>
      </c>
      <c r="Q17058" s="82" t="s">
        <v>101403</v>
      </c>
      <c r="R17058"/>
    </row>
    <row r="17059" spans="12:18" x14ac:dyDescent="0.25">
      <c r="L17059" t="s">
        <v>2169</v>
      </c>
      <c r="M17059" t="s">
        <v>35563</v>
      </c>
      <c r="N17059" t="s">
        <v>54321</v>
      </c>
      <c r="O17059" s="76" t="s">
        <v>4356</v>
      </c>
      <c r="P17059" s="82">
        <v>271</v>
      </c>
      <c r="Q17059" s="82" t="s">
        <v>101446</v>
      </c>
      <c r="R17059"/>
    </row>
    <row r="17060" spans="12:18" x14ac:dyDescent="0.25">
      <c r="L17060" t="s">
        <v>2169</v>
      </c>
      <c r="M17060" t="s">
        <v>9034</v>
      </c>
      <c r="N17060" t="s">
        <v>54322</v>
      </c>
      <c r="O17060" s="76" t="s">
        <v>4356</v>
      </c>
      <c r="P17060" s="82">
        <v>418</v>
      </c>
      <c r="Q17060" s="82" t="s">
        <v>101447</v>
      </c>
      <c r="R17060"/>
    </row>
    <row r="17061" spans="12:18" x14ac:dyDescent="0.25">
      <c r="L17061" t="s">
        <v>2169</v>
      </c>
      <c r="M17061" t="s">
        <v>9904</v>
      </c>
      <c r="N17061" t="s">
        <v>54323</v>
      </c>
      <c r="O17061" s="76" t="s">
        <v>4366</v>
      </c>
      <c r="P17061" s="82">
        <v>168</v>
      </c>
      <c r="Q17061" s="82" t="s">
        <v>101448</v>
      </c>
      <c r="R17061"/>
    </row>
    <row r="17062" spans="12:18" x14ac:dyDescent="0.25">
      <c r="L17062" t="s">
        <v>2169</v>
      </c>
      <c r="M17062" t="s">
        <v>21972</v>
      </c>
      <c r="N17062" t="s">
        <v>54324</v>
      </c>
      <c r="O17062" s="76" t="s">
        <v>4366</v>
      </c>
      <c r="P17062" s="82">
        <v>173</v>
      </c>
      <c r="Q17062" s="82" t="s">
        <v>101449</v>
      </c>
      <c r="R17062"/>
    </row>
    <row r="17063" spans="12:18" x14ac:dyDescent="0.25">
      <c r="L17063" t="s">
        <v>2169</v>
      </c>
      <c r="M17063" t="s">
        <v>12634</v>
      </c>
      <c r="N17063" t="s">
        <v>54325</v>
      </c>
      <c r="O17063" s="76" t="s">
        <v>4366</v>
      </c>
      <c r="P17063" s="82">
        <v>296</v>
      </c>
      <c r="Q17063" s="82" t="s">
        <v>101450</v>
      </c>
      <c r="R17063"/>
    </row>
    <row r="17064" spans="12:18" x14ac:dyDescent="0.25">
      <c r="L17064" t="s">
        <v>2169</v>
      </c>
      <c r="M17064" t="s">
        <v>9905</v>
      </c>
      <c r="N17064" t="s">
        <v>54326</v>
      </c>
      <c r="O17064" s="76" t="s">
        <v>4356</v>
      </c>
      <c r="P17064" s="82">
        <v>472</v>
      </c>
      <c r="Q17064" s="82" t="s">
        <v>101451</v>
      </c>
      <c r="R17064"/>
    </row>
    <row r="17065" spans="12:18" x14ac:dyDescent="0.25">
      <c r="L17065" t="s">
        <v>2169</v>
      </c>
      <c r="M17065" t="s">
        <v>35564</v>
      </c>
      <c r="N17065" t="s">
        <v>54327</v>
      </c>
      <c r="O17065" s="76" t="s">
        <v>4356</v>
      </c>
      <c r="P17065" s="82">
        <v>218</v>
      </c>
      <c r="Q17065" s="82" t="s">
        <v>101452</v>
      </c>
      <c r="R17065"/>
    </row>
    <row r="17066" spans="12:18" x14ac:dyDescent="0.25">
      <c r="L17066" t="s">
        <v>2169</v>
      </c>
      <c r="M17066" t="s">
        <v>21973</v>
      </c>
      <c r="N17066" t="s">
        <v>54328</v>
      </c>
      <c r="O17066" s="76" t="s">
        <v>4366</v>
      </c>
      <c r="P17066" s="82">
        <v>169</v>
      </c>
      <c r="Q17066" s="82" t="s">
        <v>101453</v>
      </c>
      <c r="R17066"/>
    </row>
    <row r="17067" spans="12:18" x14ac:dyDescent="0.25">
      <c r="L17067" t="s">
        <v>2169</v>
      </c>
      <c r="M17067" t="s">
        <v>9906</v>
      </c>
      <c r="N17067" t="s">
        <v>54329</v>
      </c>
      <c r="O17067" s="76" t="s">
        <v>4356</v>
      </c>
      <c r="P17067" s="82">
        <v>323</v>
      </c>
      <c r="Q17067" s="82" t="s">
        <v>101454</v>
      </c>
      <c r="R17067"/>
    </row>
    <row r="17068" spans="12:18" x14ac:dyDescent="0.25">
      <c r="L17068" t="s">
        <v>2169</v>
      </c>
      <c r="M17068" t="s">
        <v>7470</v>
      </c>
      <c r="N17068" t="s">
        <v>54330</v>
      </c>
      <c r="O17068" s="76" t="s">
        <v>4356</v>
      </c>
      <c r="P17068" s="82">
        <v>373</v>
      </c>
      <c r="Q17068" s="82" t="s">
        <v>101455</v>
      </c>
      <c r="R17068"/>
    </row>
    <row r="17069" spans="12:18" x14ac:dyDescent="0.25">
      <c r="L17069" t="s">
        <v>2169</v>
      </c>
      <c r="M17069" t="s">
        <v>21974</v>
      </c>
      <c r="N17069" t="s">
        <v>54331</v>
      </c>
      <c r="O17069" s="76" t="s">
        <v>4356</v>
      </c>
      <c r="P17069" s="82">
        <v>812</v>
      </c>
      <c r="Q17069" s="82" t="s">
        <v>101456</v>
      </c>
      <c r="R17069"/>
    </row>
    <row r="17070" spans="12:18" x14ac:dyDescent="0.25">
      <c r="L17070" t="s">
        <v>2169</v>
      </c>
      <c r="M17070" t="s">
        <v>7738</v>
      </c>
      <c r="N17070" t="s">
        <v>54332</v>
      </c>
      <c r="O17070" s="76" t="s">
        <v>4366</v>
      </c>
      <c r="P17070" s="82">
        <v>95</v>
      </c>
      <c r="Q17070" s="82" t="s">
        <v>101457</v>
      </c>
      <c r="R17070"/>
    </row>
    <row r="17071" spans="12:18" x14ac:dyDescent="0.25">
      <c r="L17071" t="s">
        <v>2169</v>
      </c>
      <c r="M17071" t="s">
        <v>9907</v>
      </c>
      <c r="N17071" t="s">
        <v>54333</v>
      </c>
      <c r="O17071" s="76" t="s">
        <v>4366</v>
      </c>
      <c r="P17071" s="82">
        <v>216</v>
      </c>
      <c r="Q17071" s="82" t="s">
        <v>101458</v>
      </c>
      <c r="R17071"/>
    </row>
    <row r="17072" spans="12:18" x14ac:dyDescent="0.25">
      <c r="L17072" t="s">
        <v>2169</v>
      </c>
      <c r="M17072" t="s">
        <v>20358</v>
      </c>
      <c r="N17072" t="s">
        <v>54334</v>
      </c>
      <c r="O17072" s="76" t="s">
        <v>4356</v>
      </c>
      <c r="P17072" s="82">
        <v>314</v>
      </c>
      <c r="Q17072" s="82" t="s">
        <v>101459</v>
      </c>
      <c r="R17072"/>
    </row>
    <row r="17073" spans="12:18" x14ac:dyDescent="0.25">
      <c r="L17073" t="s">
        <v>2169</v>
      </c>
      <c r="M17073" t="s">
        <v>20359</v>
      </c>
      <c r="N17073" t="s">
        <v>54335</v>
      </c>
      <c r="O17073" s="76" t="s">
        <v>4366</v>
      </c>
      <c r="P17073" s="82">
        <v>323</v>
      </c>
      <c r="Q17073" s="82" t="s">
        <v>101460</v>
      </c>
      <c r="R17073"/>
    </row>
    <row r="17074" spans="12:18" x14ac:dyDescent="0.25">
      <c r="L17074" t="s">
        <v>2169</v>
      </c>
      <c r="M17074" t="s">
        <v>35565</v>
      </c>
      <c r="N17074" t="s">
        <v>54336</v>
      </c>
      <c r="O17074" s="76" t="s">
        <v>4356</v>
      </c>
      <c r="P17074" s="82">
        <v>1292</v>
      </c>
      <c r="Q17074" s="82" t="s">
        <v>101461</v>
      </c>
      <c r="R17074"/>
    </row>
    <row r="17075" spans="12:18" x14ac:dyDescent="0.25">
      <c r="L17075" t="s">
        <v>2169</v>
      </c>
      <c r="M17075" t="s">
        <v>21975</v>
      </c>
      <c r="N17075" t="s">
        <v>54337</v>
      </c>
      <c r="O17075" s="76" t="s">
        <v>4366</v>
      </c>
      <c r="P17075" s="82">
        <v>328</v>
      </c>
      <c r="Q17075" s="82" t="s">
        <v>101462</v>
      </c>
      <c r="R17075"/>
    </row>
    <row r="17076" spans="12:18" x14ac:dyDescent="0.25">
      <c r="L17076" t="s">
        <v>2169</v>
      </c>
      <c r="M17076" t="s">
        <v>12635</v>
      </c>
      <c r="N17076" t="s">
        <v>54338</v>
      </c>
      <c r="O17076" s="76" t="s">
        <v>4366</v>
      </c>
      <c r="P17076" s="82">
        <v>171</v>
      </c>
      <c r="Q17076" s="82" t="s">
        <v>101463</v>
      </c>
      <c r="R17076"/>
    </row>
    <row r="17077" spans="12:18" x14ac:dyDescent="0.25">
      <c r="L17077" t="s">
        <v>2169</v>
      </c>
      <c r="M17077" t="s">
        <v>35566</v>
      </c>
      <c r="N17077" t="s">
        <v>54339</v>
      </c>
      <c r="O17077" s="76" t="s">
        <v>4366</v>
      </c>
      <c r="P17077" s="82">
        <v>396</v>
      </c>
      <c r="Q17077" s="82" t="s">
        <v>101465</v>
      </c>
      <c r="R17077"/>
    </row>
    <row r="17078" spans="12:18" x14ac:dyDescent="0.25">
      <c r="L17078" t="s">
        <v>2169</v>
      </c>
      <c r="M17078" t="s">
        <v>35567</v>
      </c>
      <c r="N17078" t="s">
        <v>54340</v>
      </c>
      <c r="O17078" s="76" t="s">
        <v>4356</v>
      </c>
      <c r="P17078" s="82">
        <v>350</v>
      </c>
      <c r="Q17078" s="82" t="s">
        <v>101466</v>
      </c>
      <c r="R17078"/>
    </row>
    <row r="17079" spans="12:18" x14ac:dyDescent="0.25">
      <c r="L17079" t="s">
        <v>2539</v>
      </c>
      <c r="M17079" t="s">
        <v>12637</v>
      </c>
      <c r="N17079" t="s">
        <v>54341</v>
      </c>
      <c r="O17079" s="76" t="s">
        <v>4374</v>
      </c>
      <c r="P17079" s="82">
        <v>33576</v>
      </c>
      <c r="Q17079" s="82" t="s">
        <v>72645</v>
      </c>
      <c r="R17079"/>
    </row>
    <row r="17080" spans="12:18" x14ac:dyDescent="0.25">
      <c r="L17080" t="s">
        <v>2539</v>
      </c>
      <c r="M17080" t="s">
        <v>35570</v>
      </c>
      <c r="N17080" t="s">
        <v>54342</v>
      </c>
      <c r="O17080" s="76" t="s">
        <v>4366</v>
      </c>
      <c r="P17080" s="82">
        <v>104</v>
      </c>
      <c r="Q17080" s="82" t="s">
        <v>97052</v>
      </c>
      <c r="R17080"/>
    </row>
    <row r="17081" spans="12:18" x14ac:dyDescent="0.25">
      <c r="L17081" t="s">
        <v>2539</v>
      </c>
      <c r="M17081" t="s">
        <v>20361</v>
      </c>
      <c r="N17081" t="s">
        <v>54343</v>
      </c>
      <c r="O17081" s="76" t="s">
        <v>4356</v>
      </c>
      <c r="P17081" s="82">
        <v>422</v>
      </c>
      <c r="Q17081" s="82" t="s">
        <v>97053</v>
      </c>
      <c r="R17081"/>
    </row>
    <row r="17082" spans="12:18" x14ac:dyDescent="0.25">
      <c r="L17082" t="s">
        <v>2539</v>
      </c>
      <c r="M17082" t="s">
        <v>35571</v>
      </c>
      <c r="N17082" t="s">
        <v>54344</v>
      </c>
      <c r="O17082" s="76" t="s">
        <v>4356</v>
      </c>
      <c r="P17082" s="82">
        <v>4387</v>
      </c>
      <c r="Q17082" s="82" t="s">
        <v>97054</v>
      </c>
      <c r="R17082"/>
    </row>
    <row r="17083" spans="12:18" x14ac:dyDescent="0.25">
      <c r="L17083" t="s">
        <v>2539</v>
      </c>
      <c r="M17083" t="s">
        <v>21977</v>
      </c>
      <c r="N17083" t="s">
        <v>54345</v>
      </c>
      <c r="O17083" s="76" t="s">
        <v>4356</v>
      </c>
      <c r="P17083" s="82">
        <v>493</v>
      </c>
      <c r="Q17083" s="82" t="s">
        <v>97055</v>
      </c>
      <c r="R17083"/>
    </row>
    <row r="17084" spans="12:18" x14ac:dyDescent="0.25">
      <c r="L17084" t="s">
        <v>2539</v>
      </c>
      <c r="M17084" t="s">
        <v>20362</v>
      </c>
      <c r="N17084" t="s">
        <v>54346</v>
      </c>
      <c r="O17084" s="76" t="s">
        <v>4356</v>
      </c>
      <c r="P17084" s="82">
        <v>567</v>
      </c>
      <c r="Q17084" s="82" t="s">
        <v>97056</v>
      </c>
      <c r="R17084"/>
    </row>
    <row r="17085" spans="12:18" x14ac:dyDescent="0.25">
      <c r="L17085" t="s">
        <v>2539</v>
      </c>
      <c r="M17085" t="s">
        <v>13498</v>
      </c>
      <c r="N17085" t="s">
        <v>54347</v>
      </c>
      <c r="O17085" s="76" t="s">
        <v>4366</v>
      </c>
      <c r="P17085" s="82">
        <v>165</v>
      </c>
      <c r="Q17085" s="82" t="s">
        <v>97057</v>
      </c>
      <c r="R17085"/>
    </row>
    <row r="17086" spans="12:18" x14ac:dyDescent="0.25">
      <c r="L17086" t="s">
        <v>2539</v>
      </c>
      <c r="M17086" t="s">
        <v>35572</v>
      </c>
      <c r="N17086" t="s">
        <v>54348</v>
      </c>
      <c r="O17086" s="76" t="s">
        <v>4366</v>
      </c>
      <c r="P17086" s="82">
        <v>113</v>
      </c>
      <c r="Q17086" s="82" t="s">
        <v>97058</v>
      </c>
      <c r="R17086"/>
    </row>
    <row r="17087" spans="12:18" x14ac:dyDescent="0.25">
      <c r="L17087" t="s">
        <v>2539</v>
      </c>
      <c r="M17087" t="s">
        <v>9908</v>
      </c>
      <c r="N17087" t="s">
        <v>54349</v>
      </c>
      <c r="O17087" s="76" t="s">
        <v>4366</v>
      </c>
      <c r="P17087" s="82">
        <v>222</v>
      </c>
      <c r="Q17087" s="82" t="s">
        <v>97059</v>
      </c>
      <c r="R17087"/>
    </row>
    <row r="17088" spans="12:18" x14ac:dyDescent="0.25">
      <c r="L17088" t="s">
        <v>2539</v>
      </c>
      <c r="M17088" t="s">
        <v>9909</v>
      </c>
      <c r="N17088" t="s">
        <v>54350</v>
      </c>
      <c r="O17088" s="76" t="s">
        <v>4366</v>
      </c>
      <c r="P17088" s="82">
        <v>231</v>
      </c>
      <c r="Q17088" s="82" t="s">
        <v>97060</v>
      </c>
      <c r="R17088"/>
    </row>
    <row r="17089" spans="12:18" x14ac:dyDescent="0.25">
      <c r="L17089" t="s">
        <v>2539</v>
      </c>
      <c r="M17089" t="s">
        <v>35573</v>
      </c>
      <c r="N17089" t="s">
        <v>54351</v>
      </c>
      <c r="O17089" s="76" t="s">
        <v>4366</v>
      </c>
      <c r="P17089" s="82">
        <v>201</v>
      </c>
      <c r="Q17089" s="82" t="s">
        <v>97061</v>
      </c>
      <c r="R17089"/>
    </row>
    <row r="17090" spans="12:18" x14ac:dyDescent="0.25">
      <c r="L17090" t="s">
        <v>2539</v>
      </c>
      <c r="M17090" t="s">
        <v>21978</v>
      </c>
      <c r="N17090" t="s">
        <v>54352</v>
      </c>
      <c r="O17090" s="76" t="s">
        <v>4366</v>
      </c>
      <c r="P17090" s="82">
        <v>313</v>
      </c>
      <c r="Q17090" s="82" t="s">
        <v>97062</v>
      </c>
      <c r="R17090"/>
    </row>
    <row r="17091" spans="12:18" x14ac:dyDescent="0.25">
      <c r="L17091" t="s">
        <v>2539</v>
      </c>
      <c r="M17091" t="s">
        <v>21979</v>
      </c>
      <c r="N17091" t="s">
        <v>54353</v>
      </c>
      <c r="O17091" s="76" t="s">
        <v>4356</v>
      </c>
      <c r="P17091" s="82">
        <v>315</v>
      </c>
      <c r="Q17091" s="82" t="s">
        <v>97063</v>
      </c>
      <c r="R17091"/>
    </row>
    <row r="17092" spans="12:18" x14ac:dyDescent="0.25">
      <c r="L17092" t="s">
        <v>2539</v>
      </c>
      <c r="M17092" t="s">
        <v>12638</v>
      </c>
      <c r="N17092" t="s">
        <v>54354</v>
      </c>
      <c r="O17092" s="76" t="s">
        <v>4356</v>
      </c>
      <c r="P17092" s="82">
        <v>198</v>
      </c>
      <c r="Q17092" s="82" t="s">
        <v>97064</v>
      </c>
      <c r="R17092"/>
    </row>
    <row r="17093" spans="12:18" x14ac:dyDescent="0.25">
      <c r="L17093" t="s">
        <v>2539</v>
      </c>
      <c r="M17093" t="s">
        <v>35574</v>
      </c>
      <c r="N17093" t="s">
        <v>54355</v>
      </c>
      <c r="O17093" s="76" t="s">
        <v>4356</v>
      </c>
      <c r="P17093" s="82">
        <v>2050</v>
      </c>
      <c r="Q17093" s="82" t="s">
        <v>97065</v>
      </c>
      <c r="R17093"/>
    </row>
    <row r="17094" spans="12:18" x14ac:dyDescent="0.25">
      <c r="L17094" t="s">
        <v>2539</v>
      </c>
      <c r="M17094" t="s">
        <v>9910</v>
      </c>
      <c r="N17094" t="s">
        <v>54356</v>
      </c>
      <c r="O17094" s="76" t="s">
        <v>4356</v>
      </c>
      <c r="P17094" s="82">
        <v>1119</v>
      </c>
      <c r="Q17094" s="82" t="s">
        <v>97066</v>
      </c>
      <c r="R17094"/>
    </row>
    <row r="17095" spans="12:18" x14ac:dyDescent="0.25">
      <c r="L17095" t="s">
        <v>2539</v>
      </c>
      <c r="M17095" t="s">
        <v>35575</v>
      </c>
      <c r="N17095" t="s">
        <v>54357</v>
      </c>
      <c r="O17095" s="76" t="s">
        <v>4356</v>
      </c>
      <c r="P17095" s="82">
        <v>396</v>
      </c>
      <c r="Q17095" s="82" t="s">
        <v>97067</v>
      </c>
      <c r="R17095"/>
    </row>
    <row r="17096" spans="12:18" x14ac:dyDescent="0.25">
      <c r="L17096" t="s">
        <v>2539</v>
      </c>
      <c r="M17096" t="s">
        <v>21980</v>
      </c>
      <c r="N17096" t="s">
        <v>54358</v>
      </c>
      <c r="O17096" s="76" t="s">
        <v>4356</v>
      </c>
      <c r="P17096" s="82">
        <v>177</v>
      </c>
      <c r="Q17096" s="82" t="s">
        <v>97068</v>
      </c>
      <c r="R17096"/>
    </row>
    <row r="17097" spans="12:18" x14ac:dyDescent="0.25">
      <c r="L17097" t="s">
        <v>2539</v>
      </c>
      <c r="M17097" t="s">
        <v>20363</v>
      </c>
      <c r="N17097" t="s">
        <v>54359</v>
      </c>
      <c r="O17097" s="76" t="s">
        <v>4356</v>
      </c>
      <c r="P17097" s="82">
        <v>978</v>
      </c>
      <c r="Q17097" s="82" t="s">
        <v>97069</v>
      </c>
      <c r="R17097"/>
    </row>
    <row r="17098" spans="12:18" x14ac:dyDescent="0.25">
      <c r="L17098" t="s">
        <v>2539</v>
      </c>
      <c r="M17098" t="s">
        <v>12639</v>
      </c>
      <c r="N17098" t="s">
        <v>54360</v>
      </c>
      <c r="O17098" s="76" t="s">
        <v>4366</v>
      </c>
      <c r="P17098" s="82">
        <v>176</v>
      </c>
      <c r="Q17098" s="82" t="s">
        <v>97070</v>
      </c>
      <c r="R17098"/>
    </row>
    <row r="17099" spans="12:18" x14ac:dyDescent="0.25">
      <c r="L17099" t="s">
        <v>2539</v>
      </c>
      <c r="M17099" t="s">
        <v>12640</v>
      </c>
      <c r="N17099" t="s">
        <v>54361</v>
      </c>
      <c r="O17099" s="76" t="s">
        <v>4356</v>
      </c>
      <c r="P17099" s="82">
        <v>1522</v>
      </c>
      <c r="Q17099" s="82" t="s">
        <v>97071</v>
      </c>
      <c r="R17099"/>
    </row>
    <row r="17100" spans="12:18" x14ac:dyDescent="0.25">
      <c r="L17100" t="s">
        <v>2539</v>
      </c>
      <c r="M17100" t="s">
        <v>12641</v>
      </c>
      <c r="N17100" t="s">
        <v>54362</v>
      </c>
      <c r="O17100" s="76" t="s">
        <v>4356</v>
      </c>
      <c r="P17100" s="82">
        <v>546</v>
      </c>
      <c r="Q17100" s="82" t="s">
        <v>97072</v>
      </c>
      <c r="R17100"/>
    </row>
    <row r="17101" spans="12:18" x14ac:dyDescent="0.25">
      <c r="L17101" t="s">
        <v>2539</v>
      </c>
      <c r="M17101" t="s">
        <v>20364</v>
      </c>
      <c r="N17101" t="s">
        <v>54363</v>
      </c>
      <c r="O17101" s="76" t="s">
        <v>4366</v>
      </c>
      <c r="P17101" s="82">
        <v>359</v>
      </c>
      <c r="Q17101" s="82" t="s">
        <v>97073</v>
      </c>
      <c r="R17101"/>
    </row>
    <row r="17102" spans="12:18" x14ac:dyDescent="0.25">
      <c r="L17102" t="s">
        <v>2539</v>
      </c>
      <c r="M17102" t="s">
        <v>8758</v>
      </c>
      <c r="N17102" t="s">
        <v>54364</v>
      </c>
      <c r="O17102" s="76" t="s">
        <v>4356</v>
      </c>
      <c r="P17102" s="82">
        <v>1650</v>
      </c>
      <c r="Q17102" s="82" t="s">
        <v>97074</v>
      </c>
      <c r="R17102"/>
    </row>
    <row r="17103" spans="12:18" x14ac:dyDescent="0.25">
      <c r="L17103" t="s">
        <v>2539</v>
      </c>
      <c r="M17103" t="s">
        <v>8759</v>
      </c>
      <c r="N17103" t="s">
        <v>54365</v>
      </c>
      <c r="O17103" s="76" t="s">
        <v>4356</v>
      </c>
      <c r="P17103" s="82">
        <v>566</v>
      </c>
      <c r="Q17103" s="82" t="s">
        <v>97075</v>
      </c>
      <c r="R17103"/>
    </row>
    <row r="17104" spans="12:18" x14ac:dyDescent="0.25">
      <c r="L17104" t="s">
        <v>2539</v>
      </c>
      <c r="M17104" t="s">
        <v>20365</v>
      </c>
      <c r="N17104" t="s">
        <v>54366</v>
      </c>
      <c r="O17104" s="76" t="s">
        <v>4356</v>
      </c>
      <c r="P17104" s="82">
        <v>237</v>
      </c>
      <c r="Q17104" s="82" t="s">
        <v>97076</v>
      </c>
      <c r="R17104"/>
    </row>
    <row r="17105" spans="12:18" x14ac:dyDescent="0.25">
      <c r="L17105" t="s">
        <v>2539</v>
      </c>
      <c r="M17105" t="s">
        <v>20007</v>
      </c>
      <c r="N17105" t="s">
        <v>54367</v>
      </c>
      <c r="O17105" s="76" t="s">
        <v>4374</v>
      </c>
      <c r="P17105" s="82">
        <v>3031</v>
      </c>
      <c r="Q17105" s="82" t="s">
        <v>97077</v>
      </c>
      <c r="R17105"/>
    </row>
    <row r="17106" spans="12:18" x14ac:dyDescent="0.25">
      <c r="L17106" t="s">
        <v>2539</v>
      </c>
      <c r="M17106" t="s">
        <v>21981</v>
      </c>
      <c r="N17106" t="s">
        <v>54368</v>
      </c>
      <c r="O17106" s="76" t="s">
        <v>4356</v>
      </c>
      <c r="P17106" s="82">
        <v>843</v>
      </c>
      <c r="Q17106" s="82" t="s">
        <v>97078</v>
      </c>
      <c r="R17106"/>
    </row>
    <row r="17107" spans="12:18" x14ac:dyDescent="0.25">
      <c r="L17107" t="s">
        <v>2539</v>
      </c>
      <c r="M17107" t="s">
        <v>9911</v>
      </c>
      <c r="N17107" t="s">
        <v>54369</v>
      </c>
      <c r="O17107" s="76" t="s">
        <v>4366</v>
      </c>
      <c r="P17107" s="82">
        <v>470</v>
      </c>
      <c r="Q17107" s="82" t="s">
        <v>97079</v>
      </c>
      <c r="R17107"/>
    </row>
    <row r="17108" spans="12:18" x14ac:dyDescent="0.25">
      <c r="L17108" t="s">
        <v>2539</v>
      </c>
      <c r="M17108" t="s">
        <v>9912</v>
      </c>
      <c r="N17108" t="s">
        <v>54370</v>
      </c>
      <c r="O17108" s="76" t="s">
        <v>4366</v>
      </c>
      <c r="P17108" s="82">
        <v>209</v>
      </c>
      <c r="Q17108" s="82" t="s">
        <v>97080</v>
      </c>
      <c r="R17108"/>
    </row>
    <row r="17109" spans="12:18" x14ac:dyDescent="0.25">
      <c r="L17109" t="s">
        <v>2539</v>
      </c>
      <c r="M17109" t="s">
        <v>12642</v>
      </c>
      <c r="N17109" t="s">
        <v>54371</v>
      </c>
      <c r="O17109" s="76" t="s">
        <v>4374</v>
      </c>
      <c r="P17109" s="82">
        <v>5593</v>
      </c>
      <c r="Q17109" s="82" t="s">
        <v>97081</v>
      </c>
      <c r="R17109"/>
    </row>
    <row r="17110" spans="12:18" x14ac:dyDescent="0.25">
      <c r="L17110" t="s">
        <v>2539</v>
      </c>
      <c r="M17110" t="s">
        <v>12643</v>
      </c>
      <c r="N17110" t="s">
        <v>54372</v>
      </c>
      <c r="O17110" s="76" t="s">
        <v>4374</v>
      </c>
      <c r="P17110" s="82">
        <v>6199</v>
      </c>
      <c r="Q17110" s="82" t="s">
        <v>97082</v>
      </c>
      <c r="R17110"/>
    </row>
    <row r="17111" spans="12:18" x14ac:dyDescent="0.25">
      <c r="L17111" t="s">
        <v>2539</v>
      </c>
      <c r="M17111" t="s">
        <v>21982</v>
      </c>
      <c r="N17111" t="s">
        <v>54373</v>
      </c>
      <c r="O17111" s="76" t="s">
        <v>4356</v>
      </c>
      <c r="P17111" s="82">
        <v>414</v>
      </c>
      <c r="Q17111" s="82" t="s">
        <v>97083</v>
      </c>
      <c r="R17111"/>
    </row>
    <row r="17112" spans="12:18" x14ac:dyDescent="0.25">
      <c r="L17112" t="s">
        <v>2539</v>
      </c>
      <c r="M17112" t="s">
        <v>12645</v>
      </c>
      <c r="N17112" t="s">
        <v>54374</v>
      </c>
      <c r="O17112" s="76" t="s">
        <v>4356</v>
      </c>
      <c r="P17112" s="82">
        <v>616</v>
      </c>
      <c r="Q17112" s="82" t="s">
        <v>97084</v>
      </c>
      <c r="R17112"/>
    </row>
    <row r="17113" spans="12:18" x14ac:dyDescent="0.25">
      <c r="L17113" t="s">
        <v>2539</v>
      </c>
      <c r="M17113" t="s">
        <v>20366</v>
      </c>
      <c r="N17113" t="s">
        <v>54375</v>
      </c>
      <c r="O17113" s="76" t="s">
        <v>4366</v>
      </c>
      <c r="P17113" s="82">
        <v>321</v>
      </c>
      <c r="Q17113" s="82" t="s">
        <v>97085</v>
      </c>
      <c r="R17113"/>
    </row>
    <row r="17114" spans="12:18" x14ac:dyDescent="0.25">
      <c r="L17114" t="s">
        <v>2539</v>
      </c>
      <c r="M17114" t="s">
        <v>21983</v>
      </c>
      <c r="N17114" t="s">
        <v>54376</v>
      </c>
      <c r="O17114" s="76" t="s">
        <v>4366</v>
      </c>
      <c r="P17114" s="82">
        <v>380</v>
      </c>
      <c r="Q17114" s="82" t="s">
        <v>97086</v>
      </c>
      <c r="R17114"/>
    </row>
    <row r="17115" spans="12:18" x14ac:dyDescent="0.25">
      <c r="L17115" t="s">
        <v>2539</v>
      </c>
      <c r="M17115" t="s">
        <v>9913</v>
      </c>
      <c r="N17115" t="s">
        <v>54377</v>
      </c>
      <c r="O17115" s="76" t="s">
        <v>4366</v>
      </c>
      <c r="P17115" s="82">
        <v>246</v>
      </c>
      <c r="Q17115" s="82" t="s">
        <v>97087</v>
      </c>
      <c r="R17115"/>
    </row>
    <row r="17116" spans="12:18" x14ac:dyDescent="0.25">
      <c r="L17116" t="s">
        <v>2539</v>
      </c>
      <c r="M17116" t="s">
        <v>12647</v>
      </c>
      <c r="N17116" t="s">
        <v>54378</v>
      </c>
      <c r="O17116" s="76" t="s">
        <v>4356</v>
      </c>
      <c r="P17116" s="82">
        <v>616</v>
      </c>
      <c r="Q17116" s="82" t="s">
        <v>97088</v>
      </c>
      <c r="R17116"/>
    </row>
    <row r="17117" spans="12:18" x14ac:dyDescent="0.25">
      <c r="L17117" t="s">
        <v>2539</v>
      </c>
      <c r="M17117" t="s">
        <v>9914</v>
      </c>
      <c r="N17117" t="s">
        <v>54379</v>
      </c>
      <c r="O17117" s="76" t="s">
        <v>4366</v>
      </c>
      <c r="P17117" s="82">
        <v>37</v>
      </c>
      <c r="Q17117" s="82" t="s">
        <v>97089</v>
      </c>
      <c r="R17117"/>
    </row>
    <row r="17118" spans="12:18" x14ac:dyDescent="0.25">
      <c r="L17118" t="s">
        <v>2539</v>
      </c>
      <c r="M17118" t="s">
        <v>8767</v>
      </c>
      <c r="N17118" t="s">
        <v>54380</v>
      </c>
      <c r="O17118" s="76" t="s">
        <v>4374</v>
      </c>
      <c r="P17118" s="82">
        <v>2070</v>
      </c>
      <c r="Q17118" s="82" t="s">
        <v>97090</v>
      </c>
      <c r="R17118"/>
    </row>
    <row r="17119" spans="12:18" x14ac:dyDescent="0.25">
      <c r="L17119" t="s">
        <v>2539</v>
      </c>
      <c r="M17119" t="s">
        <v>9915</v>
      </c>
      <c r="N17119" t="s">
        <v>54381</v>
      </c>
      <c r="O17119" s="76" t="s">
        <v>4356</v>
      </c>
      <c r="P17119" s="82">
        <v>748</v>
      </c>
      <c r="Q17119" s="82" t="s">
        <v>97091</v>
      </c>
      <c r="R17119"/>
    </row>
    <row r="17120" spans="12:18" x14ac:dyDescent="0.25">
      <c r="L17120" t="s">
        <v>2539</v>
      </c>
      <c r="M17120" t="s">
        <v>12649</v>
      </c>
      <c r="N17120" t="s">
        <v>54382</v>
      </c>
      <c r="O17120" s="76" t="s">
        <v>4366</v>
      </c>
      <c r="P17120" s="82">
        <v>183</v>
      </c>
      <c r="Q17120" s="82" t="s">
        <v>97092</v>
      </c>
      <c r="R17120"/>
    </row>
    <row r="17121" spans="12:18" x14ac:dyDescent="0.25">
      <c r="L17121" t="s">
        <v>2539</v>
      </c>
      <c r="M17121" t="s">
        <v>20367</v>
      </c>
      <c r="N17121" t="s">
        <v>54383</v>
      </c>
      <c r="O17121" s="76" t="s">
        <v>4356</v>
      </c>
      <c r="P17121" s="82">
        <v>1284</v>
      </c>
      <c r="Q17121" s="82" t="s">
        <v>97093</v>
      </c>
      <c r="R17121"/>
    </row>
    <row r="17122" spans="12:18" x14ac:dyDescent="0.25">
      <c r="L17122" t="s">
        <v>2539</v>
      </c>
      <c r="M17122" t="s">
        <v>14288</v>
      </c>
      <c r="N17122" t="s">
        <v>54384</v>
      </c>
      <c r="O17122" s="76" t="s">
        <v>4356</v>
      </c>
      <c r="P17122" s="82">
        <v>307</v>
      </c>
      <c r="Q17122" s="82" t="s">
        <v>97094</v>
      </c>
      <c r="R17122"/>
    </row>
    <row r="17123" spans="12:18" x14ac:dyDescent="0.25">
      <c r="L17123" t="s">
        <v>2539</v>
      </c>
      <c r="M17123" t="s">
        <v>21984</v>
      </c>
      <c r="N17123" t="s">
        <v>54385</v>
      </c>
      <c r="O17123" s="76" t="s">
        <v>4356</v>
      </c>
      <c r="P17123" s="82">
        <v>478</v>
      </c>
      <c r="Q17123" s="82" t="s">
        <v>97095</v>
      </c>
      <c r="R17123"/>
    </row>
    <row r="17124" spans="12:18" x14ac:dyDescent="0.25">
      <c r="L17124" t="s">
        <v>2539</v>
      </c>
      <c r="M17124" t="s">
        <v>20368</v>
      </c>
      <c r="N17124" t="s">
        <v>54386</v>
      </c>
      <c r="O17124" s="76" t="s">
        <v>4356</v>
      </c>
      <c r="P17124" s="82">
        <v>648</v>
      </c>
      <c r="Q17124" s="82" t="s">
        <v>97096</v>
      </c>
      <c r="R17124"/>
    </row>
    <row r="17125" spans="12:18" x14ac:dyDescent="0.25">
      <c r="L17125" t="s">
        <v>2539</v>
      </c>
      <c r="M17125" t="s">
        <v>9916</v>
      </c>
      <c r="N17125" t="s">
        <v>54387</v>
      </c>
      <c r="O17125" s="76" t="s">
        <v>4356</v>
      </c>
      <c r="P17125" s="82">
        <v>180</v>
      </c>
      <c r="Q17125" s="82" t="s">
        <v>97097</v>
      </c>
      <c r="R17125"/>
    </row>
    <row r="17126" spans="12:18" x14ac:dyDescent="0.25">
      <c r="L17126" t="s">
        <v>2539</v>
      </c>
      <c r="M17126" t="s">
        <v>9917</v>
      </c>
      <c r="N17126" t="s">
        <v>54388</v>
      </c>
      <c r="O17126" s="76" t="s">
        <v>4356</v>
      </c>
      <c r="P17126" s="82">
        <v>1340</v>
      </c>
      <c r="Q17126" s="82" t="s">
        <v>97098</v>
      </c>
      <c r="R17126"/>
    </row>
    <row r="17127" spans="12:18" x14ac:dyDescent="0.25">
      <c r="L17127" t="s">
        <v>2539</v>
      </c>
      <c r="M17127" t="s">
        <v>35576</v>
      </c>
      <c r="N17127" t="s">
        <v>54389</v>
      </c>
      <c r="O17127" s="76" t="s">
        <v>4356</v>
      </c>
      <c r="P17127" s="82">
        <v>2386</v>
      </c>
      <c r="Q17127" s="82" t="s">
        <v>97099</v>
      </c>
      <c r="R17127"/>
    </row>
    <row r="17128" spans="12:18" x14ac:dyDescent="0.25">
      <c r="L17128" t="s">
        <v>2539</v>
      </c>
      <c r="M17128" t="s">
        <v>9918</v>
      </c>
      <c r="N17128" t="s">
        <v>54390</v>
      </c>
      <c r="O17128" s="76" t="s">
        <v>4356</v>
      </c>
      <c r="P17128" s="82">
        <v>125</v>
      </c>
      <c r="Q17128" s="82" t="s">
        <v>97100</v>
      </c>
      <c r="R17128"/>
    </row>
    <row r="17129" spans="12:18" x14ac:dyDescent="0.25">
      <c r="L17129" t="s">
        <v>2539</v>
      </c>
      <c r="M17129" t="s">
        <v>21985</v>
      </c>
      <c r="N17129" t="s">
        <v>54391</v>
      </c>
      <c r="O17129" s="76" t="s">
        <v>4374</v>
      </c>
      <c r="P17129" s="82">
        <v>2375</v>
      </c>
      <c r="Q17129" s="82" t="s">
        <v>97101</v>
      </c>
      <c r="R17129"/>
    </row>
    <row r="17130" spans="12:18" x14ac:dyDescent="0.25">
      <c r="L17130" t="s">
        <v>2539</v>
      </c>
      <c r="M17130" t="s">
        <v>20369</v>
      </c>
      <c r="N17130" t="s">
        <v>54392</v>
      </c>
      <c r="O17130" s="76" t="s">
        <v>4356</v>
      </c>
      <c r="P17130" s="82">
        <v>4579</v>
      </c>
      <c r="Q17130" s="82" t="s">
        <v>97102</v>
      </c>
      <c r="R17130"/>
    </row>
    <row r="17131" spans="12:18" x14ac:dyDescent="0.25">
      <c r="L17131" t="s">
        <v>2539</v>
      </c>
      <c r="M17131" t="s">
        <v>35577</v>
      </c>
      <c r="N17131" t="s">
        <v>54393</v>
      </c>
      <c r="O17131" s="76" t="s">
        <v>4356</v>
      </c>
      <c r="P17131" s="82">
        <v>367</v>
      </c>
      <c r="Q17131" s="82" t="s">
        <v>97103</v>
      </c>
      <c r="R17131"/>
    </row>
    <row r="17132" spans="12:18" x14ac:dyDescent="0.25">
      <c r="L17132" t="s">
        <v>2539</v>
      </c>
      <c r="M17132" t="s">
        <v>35578</v>
      </c>
      <c r="N17132" t="s">
        <v>54394</v>
      </c>
      <c r="O17132" s="76" t="s">
        <v>4356</v>
      </c>
      <c r="P17132" s="82">
        <v>1748</v>
      </c>
      <c r="Q17132" s="82" t="s">
        <v>97104</v>
      </c>
      <c r="R17132"/>
    </row>
    <row r="17133" spans="12:18" x14ac:dyDescent="0.25">
      <c r="L17133" t="s">
        <v>2539</v>
      </c>
      <c r="M17133" t="s">
        <v>12651</v>
      </c>
      <c r="N17133" t="s">
        <v>54395</v>
      </c>
      <c r="O17133" s="76" t="s">
        <v>4356</v>
      </c>
      <c r="P17133" s="82">
        <v>890</v>
      </c>
      <c r="Q17133" s="82" t="s">
        <v>97106</v>
      </c>
      <c r="R17133"/>
    </row>
    <row r="17134" spans="12:18" x14ac:dyDescent="0.25">
      <c r="L17134" t="s">
        <v>2539</v>
      </c>
      <c r="M17134" t="s">
        <v>20370</v>
      </c>
      <c r="N17134" t="s">
        <v>54396</v>
      </c>
      <c r="O17134" s="76" t="s">
        <v>4356</v>
      </c>
      <c r="P17134" s="82">
        <v>508</v>
      </c>
      <c r="Q17134" s="82" t="s">
        <v>97105</v>
      </c>
      <c r="R17134"/>
    </row>
    <row r="17135" spans="12:18" x14ac:dyDescent="0.25">
      <c r="L17135" t="s">
        <v>2539</v>
      </c>
      <c r="M17135" t="s">
        <v>21986</v>
      </c>
      <c r="N17135" t="s">
        <v>54397</v>
      </c>
      <c r="O17135" s="76" t="s">
        <v>4356</v>
      </c>
      <c r="P17135" s="82">
        <v>1417</v>
      </c>
      <c r="Q17135" s="82" t="s">
        <v>97107</v>
      </c>
      <c r="R17135"/>
    </row>
    <row r="17136" spans="12:18" x14ac:dyDescent="0.25">
      <c r="L17136" t="s">
        <v>2539</v>
      </c>
      <c r="M17136" t="s">
        <v>35579</v>
      </c>
      <c r="N17136" t="s">
        <v>54398</v>
      </c>
      <c r="O17136" s="76" t="s">
        <v>4366</v>
      </c>
      <c r="P17136" s="82">
        <v>253</v>
      </c>
      <c r="Q17136" s="82" t="s">
        <v>97108</v>
      </c>
      <c r="R17136"/>
    </row>
    <row r="17137" spans="12:18" x14ac:dyDescent="0.25">
      <c r="L17137" t="s">
        <v>2539</v>
      </c>
      <c r="M17137" t="s">
        <v>9919</v>
      </c>
      <c r="N17137" t="s">
        <v>54399</v>
      </c>
      <c r="O17137" s="76" t="s">
        <v>4366</v>
      </c>
      <c r="P17137" s="82">
        <v>255</v>
      </c>
      <c r="Q17137" s="82" t="s">
        <v>97109</v>
      </c>
      <c r="R17137"/>
    </row>
    <row r="17138" spans="12:18" x14ac:dyDescent="0.25">
      <c r="L17138" t="s">
        <v>2539</v>
      </c>
      <c r="M17138" t="s">
        <v>12653</v>
      </c>
      <c r="N17138" t="s">
        <v>54400</v>
      </c>
      <c r="O17138" s="76" t="s">
        <v>4356</v>
      </c>
      <c r="P17138" s="82">
        <v>1072</v>
      </c>
      <c r="Q17138" s="82" t="s">
        <v>97110</v>
      </c>
      <c r="R17138"/>
    </row>
    <row r="17139" spans="12:18" x14ac:dyDescent="0.25">
      <c r="L17139" t="s">
        <v>2539</v>
      </c>
      <c r="M17139" t="s">
        <v>20371</v>
      </c>
      <c r="N17139" t="s">
        <v>54401</v>
      </c>
      <c r="O17139" s="76" t="s">
        <v>4356</v>
      </c>
      <c r="P17139" s="82">
        <v>726</v>
      </c>
      <c r="Q17139" s="82" t="s">
        <v>97111</v>
      </c>
      <c r="R17139"/>
    </row>
    <row r="17140" spans="12:18" x14ac:dyDescent="0.25">
      <c r="L17140" t="s">
        <v>2539</v>
      </c>
      <c r="M17140" t="s">
        <v>12655</v>
      </c>
      <c r="N17140" t="s">
        <v>54402</v>
      </c>
      <c r="O17140" s="76" t="s">
        <v>4356</v>
      </c>
      <c r="P17140" s="82">
        <v>423</v>
      </c>
      <c r="Q17140" s="82" t="s">
        <v>97112</v>
      </c>
      <c r="R17140"/>
    </row>
    <row r="17141" spans="12:18" x14ac:dyDescent="0.25">
      <c r="L17141" t="s">
        <v>2539</v>
      </c>
      <c r="M17141" t="s">
        <v>21987</v>
      </c>
      <c r="N17141" t="s">
        <v>54403</v>
      </c>
      <c r="O17141" s="76" t="s">
        <v>4366</v>
      </c>
      <c r="P17141" s="82">
        <v>159</v>
      </c>
      <c r="Q17141" s="82" t="s">
        <v>97113</v>
      </c>
      <c r="R17141"/>
    </row>
    <row r="17142" spans="12:18" x14ac:dyDescent="0.25">
      <c r="L17142" t="s">
        <v>2539</v>
      </c>
      <c r="M17142" t="s">
        <v>35580</v>
      </c>
      <c r="N17142" t="s">
        <v>54404</v>
      </c>
      <c r="O17142" s="76" t="s">
        <v>4366</v>
      </c>
      <c r="P17142" s="82">
        <v>230</v>
      </c>
      <c r="Q17142" s="82" t="s">
        <v>97114</v>
      </c>
      <c r="R17142"/>
    </row>
    <row r="17143" spans="12:18" x14ac:dyDescent="0.25">
      <c r="L17143" t="s">
        <v>2539</v>
      </c>
      <c r="M17143" t="s">
        <v>9920</v>
      </c>
      <c r="N17143" t="s">
        <v>54405</v>
      </c>
      <c r="O17143" s="76" t="s">
        <v>4356</v>
      </c>
      <c r="P17143" s="82">
        <v>2622</v>
      </c>
      <c r="Q17143" s="82" t="s">
        <v>97115</v>
      </c>
      <c r="R17143"/>
    </row>
    <row r="17144" spans="12:18" x14ac:dyDescent="0.25">
      <c r="L17144" t="s">
        <v>2539</v>
      </c>
      <c r="M17144" t="s">
        <v>21988</v>
      </c>
      <c r="N17144" t="s">
        <v>54406</v>
      </c>
      <c r="O17144" s="76" t="s">
        <v>4356</v>
      </c>
      <c r="P17144" s="82">
        <v>876</v>
      </c>
      <c r="Q17144" s="82" t="s">
        <v>97116</v>
      </c>
      <c r="R17144"/>
    </row>
    <row r="17145" spans="12:18" x14ac:dyDescent="0.25">
      <c r="L17145" t="s">
        <v>2539</v>
      </c>
      <c r="M17145" t="s">
        <v>9921</v>
      </c>
      <c r="N17145" t="s">
        <v>54407</v>
      </c>
      <c r="O17145" s="76" t="s">
        <v>4356</v>
      </c>
      <c r="P17145" s="82">
        <v>382</v>
      </c>
      <c r="Q17145" s="82" t="s">
        <v>97117</v>
      </c>
      <c r="R17145"/>
    </row>
    <row r="17146" spans="12:18" x14ac:dyDescent="0.25">
      <c r="L17146" t="s">
        <v>2539</v>
      </c>
      <c r="M17146" t="s">
        <v>9922</v>
      </c>
      <c r="N17146" t="s">
        <v>54408</v>
      </c>
      <c r="O17146" s="76" t="s">
        <v>4356</v>
      </c>
      <c r="P17146" s="82">
        <v>1081</v>
      </c>
      <c r="Q17146" s="82" t="s">
        <v>97118</v>
      </c>
      <c r="R17146"/>
    </row>
    <row r="17147" spans="12:18" x14ac:dyDescent="0.25">
      <c r="L17147" t="s">
        <v>2539</v>
      </c>
      <c r="M17147" t="s">
        <v>35581</v>
      </c>
      <c r="N17147" t="s">
        <v>54409</v>
      </c>
      <c r="O17147" s="76" t="s">
        <v>4356</v>
      </c>
      <c r="P17147" s="82">
        <v>3074</v>
      </c>
      <c r="Q17147" s="82" t="s">
        <v>97119</v>
      </c>
      <c r="R17147"/>
    </row>
    <row r="17148" spans="12:18" x14ac:dyDescent="0.25">
      <c r="L17148" t="s">
        <v>2539</v>
      </c>
      <c r="M17148" t="s">
        <v>35582</v>
      </c>
      <c r="N17148" t="s">
        <v>54410</v>
      </c>
      <c r="O17148" s="76" t="s">
        <v>4356</v>
      </c>
      <c r="P17148" s="82">
        <v>854</v>
      </c>
      <c r="Q17148" s="82" t="s">
        <v>97120</v>
      </c>
      <c r="R17148"/>
    </row>
    <row r="17149" spans="12:18" x14ac:dyDescent="0.25">
      <c r="L17149" t="s">
        <v>2539</v>
      </c>
      <c r="M17149" t="s">
        <v>35583</v>
      </c>
      <c r="N17149" t="s">
        <v>54411</v>
      </c>
      <c r="O17149" s="76" t="s">
        <v>4366</v>
      </c>
      <c r="P17149" s="82">
        <v>238</v>
      </c>
      <c r="Q17149" s="82" t="s">
        <v>97121</v>
      </c>
      <c r="R17149"/>
    </row>
    <row r="17150" spans="12:18" x14ac:dyDescent="0.25">
      <c r="L17150" t="s">
        <v>2539</v>
      </c>
      <c r="M17150" t="s">
        <v>20372</v>
      </c>
      <c r="N17150" t="s">
        <v>54412</v>
      </c>
      <c r="O17150" s="76" t="s">
        <v>4366</v>
      </c>
      <c r="P17150" s="82">
        <v>114</v>
      </c>
      <c r="Q17150" s="82" t="s">
        <v>97122</v>
      </c>
      <c r="R17150"/>
    </row>
    <row r="17151" spans="12:18" x14ac:dyDescent="0.25">
      <c r="L17151" t="s">
        <v>2539</v>
      </c>
      <c r="M17151" t="s">
        <v>9877</v>
      </c>
      <c r="N17151" t="s">
        <v>54413</v>
      </c>
      <c r="O17151" s="76" t="s">
        <v>4356</v>
      </c>
      <c r="P17151" s="82">
        <v>202</v>
      </c>
      <c r="Q17151" s="82" t="s">
        <v>97123</v>
      </c>
      <c r="R17151"/>
    </row>
    <row r="17152" spans="12:18" x14ac:dyDescent="0.25">
      <c r="L17152" t="s">
        <v>2539</v>
      </c>
      <c r="M17152" t="s">
        <v>12657</v>
      </c>
      <c r="N17152" t="s">
        <v>54414</v>
      </c>
      <c r="O17152" s="76" t="s">
        <v>4356</v>
      </c>
      <c r="P17152" s="82">
        <v>339</v>
      </c>
      <c r="Q17152" s="82" t="s">
        <v>97124</v>
      </c>
      <c r="R17152"/>
    </row>
    <row r="17153" spans="12:18" x14ac:dyDescent="0.25">
      <c r="L17153" t="s">
        <v>2539</v>
      </c>
      <c r="M17153" t="s">
        <v>21989</v>
      </c>
      <c r="N17153" t="s">
        <v>54415</v>
      </c>
      <c r="O17153" s="76" t="s">
        <v>4366</v>
      </c>
      <c r="P17153" s="82">
        <v>268</v>
      </c>
      <c r="Q17153" s="82" t="s">
        <v>97126</v>
      </c>
      <c r="R17153"/>
    </row>
    <row r="17154" spans="12:18" x14ac:dyDescent="0.25">
      <c r="L17154" t="s">
        <v>2539</v>
      </c>
      <c r="M17154" t="s">
        <v>20373</v>
      </c>
      <c r="N17154" t="s">
        <v>54416</v>
      </c>
      <c r="O17154" s="76" t="s">
        <v>4356</v>
      </c>
      <c r="P17154" s="82">
        <v>849</v>
      </c>
      <c r="Q17154" s="82" t="s">
        <v>97127</v>
      </c>
      <c r="R17154"/>
    </row>
    <row r="17155" spans="12:18" x14ac:dyDescent="0.25">
      <c r="L17155" t="s">
        <v>2539</v>
      </c>
      <c r="M17155" t="s">
        <v>21990</v>
      </c>
      <c r="N17155" t="s">
        <v>54417</v>
      </c>
      <c r="O17155" s="76" t="s">
        <v>4356</v>
      </c>
      <c r="P17155" s="82">
        <v>1354</v>
      </c>
      <c r="Q17155" s="82" t="s">
        <v>97128</v>
      </c>
      <c r="R17155"/>
    </row>
    <row r="17156" spans="12:18" x14ac:dyDescent="0.25">
      <c r="L17156" t="s">
        <v>2539</v>
      </c>
      <c r="M17156" t="s">
        <v>21991</v>
      </c>
      <c r="N17156" t="s">
        <v>54418</v>
      </c>
      <c r="O17156" s="76" t="s">
        <v>4356</v>
      </c>
      <c r="P17156" s="82">
        <v>510</v>
      </c>
      <c r="Q17156" s="82" t="s">
        <v>97129</v>
      </c>
      <c r="R17156"/>
    </row>
    <row r="17157" spans="12:18" x14ac:dyDescent="0.25">
      <c r="L17157" t="s">
        <v>2539</v>
      </c>
      <c r="M17157" t="s">
        <v>35585</v>
      </c>
      <c r="N17157" t="s">
        <v>54419</v>
      </c>
      <c r="O17157" s="76" t="s">
        <v>4366</v>
      </c>
      <c r="P17157" s="82">
        <v>133</v>
      </c>
      <c r="Q17157" s="82" t="s">
        <v>97130</v>
      </c>
      <c r="R17157"/>
    </row>
    <row r="17158" spans="12:18" x14ac:dyDescent="0.25">
      <c r="L17158" t="s">
        <v>2539</v>
      </c>
      <c r="M17158" t="s">
        <v>9923</v>
      </c>
      <c r="N17158" t="s">
        <v>54420</v>
      </c>
      <c r="O17158" s="76" t="s">
        <v>4356</v>
      </c>
      <c r="P17158" s="82">
        <v>712</v>
      </c>
      <c r="Q17158" s="82" t="s">
        <v>97131</v>
      </c>
      <c r="R17158"/>
    </row>
    <row r="17159" spans="12:18" x14ac:dyDescent="0.25">
      <c r="L17159" t="s">
        <v>2539</v>
      </c>
      <c r="M17159" t="s">
        <v>20374</v>
      </c>
      <c r="N17159" t="s">
        <v>54421</v>
      </c>
      <c r="O17159" s="76" t="s">
        <v>4366</v>
      </c>
      <c r="P17159" s="82">
        <v>214</v>
      </c>
      <c r="Q17159" s="82" t="s">
        <v>97132</v>
      </c>
      <c r="R17159"/>
    </row>
    <row r="17160" spans="12:18" x14ac:dyDescent="0.25">
      <c r="L17160" t="s">
        <v>2539</v>
      </c>
      <c r="M17160" t="s">
        <v>21992</v>
      </c>
      <c r="N17160" t="s">
        <v>54422</v>
      </c>
      <c r="O17160" s="76" t="s">
        <v>4366</v>
      </c>
      <c r="P17160" s="82">
        <v>90</v>
      </c>
      <c r="Q17160" s="82" t="s">
        <v>97133</v>
      </c>
      <c r="R17160"/>
    </row>
    <row r="17161" spans="12:18" x14ac:dyDescent="0.25">
      <c r="L17161" t="s">
        <v>2539</v>
      </c>
      <c r="M17161" t="s">
        <v>20375</v>
      </c>
      <c r="N17161" t="s">
        <v>54423</v>
      </c>
      <c r="O17161" s="76" t="s">
        <v>4366</v>
      </c>
      <c r="P17161" s="82">
        <v>269</v>
      </c>
      <c r="Q17161" s="82" t="s">
        <v>97134</v>
      </c>
      <c r="R17161"/>
    </row>
    <row r="17162" spans="12:18" x14ac:dyDescent="0.25">
      <c r="L17162" t="s">
        <v>2539</v>
      </c>
      <c r="M17162" t="s">
        <v>21993</v>
      </c>
      <c r="N17162" t="s">
        <v>54424</v>
      </c>
      <c r="O17162" s="76" t="s">
        <v>4366</v>
      </c>
      <c r="P17162" s="82">
        <v>293</v>
      </c>
      <c r="Q17162" s="82" t="s">
        <v>97135</v>
      </c>
      <c r="R17162"/>
    </row>
    <row r="17163" spans="12:18" x14ac:dyDescent="0.25">
      <c r="L17163" t="s">
        <v>2539</v>
      </c>
      <c r="M17163" t="s">
        <v>9924</v>
      </c>
      <c r="N17163" t="s">
        <v>54425</v>
      </c>
      <c r="O17163" s="76" t="s">
        <v>4356</v>
      </c>
      <c r="P17163" s="82">
        <v>1284</v>
      </c>
      <c r="Q17163" s="82" t="s">
        <v>97136</v>
      </c>
      <c r="R17163"/>
    </row>
    <row r="17164" spans="12:18" x14ac:dyDescent="0.25">
      <c r="L17164" t="s">
        <v>2539</v>
      </c>
      <c r="M17164" t="s">
        <v>21994</v>
      </c>
      <c r="N17164" t="s">
        <v>54426</v>
      </c>
      <c r="O17164" s="76" t="s">
        <v>4366</v>
      </c>
      <c r="P17164" s="82">
        <v>169</v>
      </c>
      <c r="Q17164" s="82" t="s">
        <v>97137</v>
      </c>
      <c r="R17164"/>
    </row>
    <row r="17165" spans="12:18" x14ac:dyDescent="0.25">
      <c r="L17165" t="s">
        <v>2539</v>
      </c>
      <c r="M17165" t="s">
        <v>21995</v>
      </c>
      <c r="N17165" t="s">
        <v>54427</v>
      </c>
      <c r="O17165" s="76" t="s">
        <v>4356</v>
      </c>
      <c r="P17165" s="82">
        <v>600</v>
      </c>
      <c r="Q17165" s="82" t="s">
        <v>97138</v>
      </c>
      <c r="R17165"/>
    </row>
    <row r="17166" spans="12:18" x14ac:dyDescent="0.25">
      <c r="L17166" t="s">
        <v>2539</v>
      </c>
      <c r="M17166" t="s">
        <v>21996</v>
      </c>
      <c r="N17166" t="s">
        <v>54428</v>
      </c>
      <c r="O17166" s="76" t="s">
        <v>4366</v>
      </c>
      <c r="P17166" s="82">
        <v>151</v>
      </c>
      <c r="Q17166" s="82" t="s">
        <v>97139</v>
      </c>
      <c r="R17166"/>
    </row>
    <row r="17167" spans="12:18" x14ac:dyDescent="0.25">
      <c r="L17167" t="s">
        <v>2539</v>
      </c>
      <c r="M17167" t="s">
        <v>20376</v>
      </c>
      <c r="N17167" t="s">
        <v>54429</v>
      </c>
      <c r="O17167" s="76" t="s">
        <v>4366</v>
      </c>
      <c r="P17167" s="82">
        <v>374</v>
      </c>
      <c r="Q17167" s="82" t="s">
        <v>97140</v>
      </c>
      <c r="R17167"/>
    </row>
    <row r="17168" spans="12:18" x14ac:dyDescent="0.25">
      <c r="L17168" t="s">
        <v>2539</v>
      </c>
      <c r="M17168" t="s">
        <v>35586</v>
      </c>
      <c r="N17168" t="s">
        <v>54430</v>
      </c>
      <c r="O17168" s="76" t="s">
        <v>4374</v>
      </c>
      <c r="P17168" s="82">
        <v>2007</v>
      </c>
      <c r="Q17168" s="82" t="s">
        <v>97141</v>
      </c>
      <c r="R17168"/>
    </row>
    <row r="17169" spans="12:18" x14ac:dyDescent="0.25">
      <c r="L17169" t="s">
        <v>2539</v>
      </c>
      <c r="M17169" t="s">
        <v>9925</v>
      </c>
      <c r="N17169" t="s">
        <v>54431</v>
      </c>
      <c r="O17169" s="76" t="s">
        <v>4356</v>
      </c>
      <c r="P17169" s="82">
        <v>378</v>
      </c>
      <c r="Q17169" s="82" t="s">
        <v>97142</v>
      </c>
      <c r="R17169"/>
    </row>
    <row r="17170" spans="12:18" x14ac:dyDescent="0.25">
      <c r="L17170" t="s">
        <v>2539</v>
      </c>
      <c r="M17170" t="s">
        <v>20377</v>
      </c>
      <c r="N17170" t="s">
        <v>54432</v>
      </c>
      <c r="O17170" s="76" t="s">
        <v>4366</v>
      </c>
      <c r="P17170" s="82">
        <v>344</v>
      </c>
      <c r="Q17170" s="82" t="s">
        <v>97143</v>
      </c>
      <c r="R17170"/>
    </row>
    <row r="17171" spans="12:18" x14ac:dyDescent="0.25">
      <c r="L17171" t="s">
        <v>2539</v>
      </c>
      <c r="M17171" t="s">
        <v>21997</v>
      </c>
      <c r="N17171" t="s">
        <v>54433</v>
      </c>
      <c r="O17171" s="76" t="s">
        <v>4356</v>
      </c>
      <c r="P17171" s="82">
        <v>790</v>
      </c>
      <c r="Q17171" s="82" t="s">
        <v>97144</v>
      </c>
      <c r="R17171"/>
    </row>
    <row r="17172" spans="12:18" x14ac:dyDescent="0.25">
      <c r="L17172" t="s">
        <v>2539</v>
      </c>
      <c r="M17172" t="s">
        <v>35587</v>
      </c>
      <c r="N17172" t="s">
        <v>54434</v>
      </c>
      <c r="O17172" s="76" t="s">
        <v>4356</v>
      </c>
      <c r="P17172" s="82">
        <v>848</v>
      </c>
      <c r="Q17172" s="82" t="s">
        <v>97145</v>
      </c>
      <c r="R17172"/>
    </row>
    <row r="17173" spans="12:18" x14ac:dyDescent="0.25">
      <c r="L17173" t="s">
        <v>2539</v>
      </c>
      <c r="M17173" t="s">
        <v>21998</v>
      </c>
      <c r="N17173" t="s">
        <v>54435</v>
      </c>
      <c r="O17173" s="76" t="s">
        <v>4356</v>
      </c>
      <c r="P17173" s="82">
        <v>211</v>
      </c>
      <c r="Q17173" s="82" t="s">
        <v>97146</v>
      </c>
      <c r="R17173"/>
    </row>
    <row r="17174" spans="12:18" x14ac:dyDescent="0.25">
      <c r="L17174" t="s">
        <v>2539</v>
      </c>
      <c r="M17174" t="s">
        <v>9926</v>
      </c>
      <c r="N17174" t="s">
        <v>54436</v>
      </c>
      <c r="O17174" s="76" t="s">
        <v>4356</v>
      </c>
      <c r="P17174" s="82">
        <v>993</v>
      </c>
      <c r="Q17174" s="82" t="s">
        <v>97147</v>
      </c>
      <c r="R17174"/>
    </row>
    <row r="17175" spans="12:18" x14ac:dyDescent="0.25">
      <c r="L17175" t="s">
        <v>2539</v>
      </c>
      <c r="M17175" t="s">
        <v>12659</v>
      </c>
      <c r="N17175" t="s">
        <v>54437</v>
      </c>
      <c r="O17175" s="76" t="s">
        <v>4356</v>
      </c>
      <c r="P17175" s="82">
        <v>351</v>
      </c>
      <c r="Q17175" s="82" t="s">
        <v>97148</v>
      </c>
      <c r="R17175"/>
    </row>
    <row r="17176" spans="12:18" x14ac:dyDescent="0.25">
      <c r="L17176" t="s">
        <v>2539</v>
      </c>
      <c r="M17176" t="s">
        <v>9927</v>
      </c>
      <c r="N17176" t="s">
        <v>54438</v>
      </c>
      <c r="O17176" s="76" t="s">
        <v>4356</v>
      </c>
      <c r="P17176" s="82">
        <v>625</v>
      </c>
      <c r="Q17176" s="82" t="s">
        <v>97149</v>
      </c>
      <c r="R17176"/>
    </row>
    <row r="17177" spans="12:18" x14ac:dyDescent="0.25">
      <c r="L17177" t="s">
        <v>2539</v>
      </c>
      <c r="M17177" t="s">
        <v>21999</v>
      </c>
      <c r="N17177" t="s">
        <v>54439</v>
      </c>
      <c r="O17177" s="76" t="s">
        <v>4374</v>
      </c>
      <c r="P17177" s="82">
        <v>5430</v>
      </c>
      <c r="Q17177" s="82" t="s">
        <v>97150</v>
      </c>
      <c r="R17177"/>
    </row>
    <row r="17178" spans="12:18" x14ac:dyDescent="0.25">
      <c r="L17178" t="s">
        <v>2539</v>
      </c>
      <c r="M17178" t="s">
        <v>12660</v>
      </c>
      <c r="N17178" t="s">
        <v>54440</v>
      </c>
      <c r="O17178" s="76" t="s">
        <v>4356</v>
      </c>
      <c r="P17178" s="82">
        <v>1318</v>
      </c>
      <c r="Q17178" s="82" t="s">
        <v>97151</v>
      </c>
      <c r="R17178"/>
    </row>
    <row r="17179" spans="12:18" x14ac:dyDescent="0.25">
      <c r="L17179" t="s">
        <v>2539</v>
      </c>
      <c r="M17179" t="s">
        <v>9928</v>
      </c>
      <c r="N17179" t="s">
        <v>54441</v>
      </c>
      <c r="O17179" s="76" t="s">
        <v>4356</v>
      </c>
      <c r="P17179" s="82">
        <v>747</v>
      </c>
      <c r="Q17179" s="82" t="s">
        <v>97152</v>
      </c>
      <c r="R17179"/>
    </row>
    <row r="17180" spans="12:18" x14ac:dyDescent="0.25">
      <c r="L17180" t="s">
        <v>2539</v>
      </c>
      <c r="M17180" t="s">
        <v>9929</v>
      </c>
      <c r="N17180" t="s">
        <v>54442</v>
      </c>
      <c r="O17180" s="76" t="s">
        <v>4366</v>
      </c>
      <c r="P17180" s="82">
        <v>229</v>
      </c>
      <c r="Q17180" s="82" t="s">
        <v>97153</v>
      </c>
      <c r="R17180"/>
    </row>
    <row r="17181" spans="12:18" x14ac:dyDescent="0.25">
      <c r="L17181" t="s">
        <v>2539</v>
      </c>
      <c r="M17181" t="s">
        <v>20378</v>
      </c>
      <c r="N17181" t="s">
        <v>54443</v>
      </c>
      <c r="O17181" s="76" t="s">
        <v>4356</v>
      </c>
      <c r="P17181" s="82">
        <v>259</v>
      </c>
      <c r="Q17181" s="82" t="s">
        <v>97154</v>
      </c>
      <c r="R17181"/>
    </row>
    <row r="17182" spans="12:18" x14ac:dyDescent="0.25">
      <c r="L17182" t="s">
        <v>2539</v>
      </c>
      <c r="M17182" t="s">
        <v>22000</v>
      </c>
      <c r="N17182" t="s">
        <v>54444</v>
      </c>
      <c r="O17182" s="76" t="s">
        <v>4366</v>
      </c>
      <c r="P17182" s="82">
        <v>293</v>
      </c>
      <c r="Q17182" s="82" t="s">
        <v>97155</v>
      </c>
      <c r="R17182"/>
    </row>
    <row r="17183" spans="12:18" x14ac:dyDescent="0.25">
      <c r="L17183" t="s">
        <v>2539</v>
      </c>
      <c r="M17183" t="s">
        <v>20379</v>
      </c>
      <c r="N17183" t="s">
        <v>54445</v>
      </c>
      <c r="O17183" s="76" t="s">
        <v>4374</v>
      </c>
      <c r="P17183" s="82">
        <v>4834</v>
      </c>
      <c r="Q17183" s="82" t="s">
        <v>97156</v>
      </c>
      <c r="R17183"/>
    </row>
    <row r="17184" spans="12:18" x14ac:dyDescent="0.25">
      <c r="L17184" t="s">
        <v>2539</v>
      </c>
      <c r="M17184" t="s">
        <v>12661</v>
      </c>
      <c r="N17184" t="s">
        <v>54446</v>
      </c>
      <c r="O17184" s="76" t="s">
        <v>4356</v>
      </c>
      <c r="P17184" s="82">
        <v>316</v>
      </c>
      <c r="Q17184" s="82" t="s">
        <v>97157</v>
      </c>
      <c r="R17184"/>
    </row>
    <row r="17185" spans="12:18" x14ac:dyDescent="0.25">
      <c r="L17185" t="s">
        <v>2539</v>
      </c>
      <c r="M17185" t="s">
        <v>9930</v>
      </c>
      <c r="N17185" t="s">
        <v>54447</v>
      </c>
      <c r="O17185" s="76" t="s">
        <v>4356</v>
      </c>
      <c r="P17185" s="82">
        <v>255</v>
      </c>
      <c r="Q17185" s="82" t="s">
        <v>97158</v>
      </c>
      <c r="R17185"/>
    </row>
    <row r="17186" spans="12:18" x14ac:dyDescent="0.25">
      <c r="L17186" t="s">
        <v>2539</v>
      </c>
      <c r="M17186" t="s">
        <v>20380</v>
      </c>
      <c r="N17186" t="s">
        <v>54448</v>
      </c>
      <c r="O17186" s="76" t="s">
        <v>4366</v>
      </c>
      <c r="P17186" s="82">
        <v>284</v>
      </c>
      <c r="Q17186" s="82" t="s">
        <v>97159</v>
      </c>
      <c r="R17186"/>
    </row>
    <row r="17187" spans="12:18" x14ac:dyDescent="0.25">
      <c r="L17187" t="s">
        <v>2539</v>
      </c>
      <c r="M17187" t="s">
        <v>35588</v>
      </c>
      <c r="N17187" t="s">
        <v>54449</v>
      </c>
      <c r="O17187" s="76" t="s">
        <v>4356</v>
      </c>
      <c r="P17187" s="82">
        <v>1695</v>
      </c>
      <c r="Q17187" s="82" t="s">
        <v>97160</v>
      </c>
      <c r="R17187"/>
    </row>
    <row r="17188" spans="12:18" x14ac:dyDescent="0.25">
      <c r="L17188" t="s">
        <v>2539</v>
      </c>
      <c r="M17188" t="s">
        <v>12663</v>
      </c>
      <c r="N17188" t="s">
        <v>54450</v>
      </c>
      <c r="O17188" s="76" t="s">
        <v>4356</v>
      </c>
      <c r="P17188" s="82">
        <v>596</v>
      </c>
      <c r="Q17188" s="82" t="s">
        <v>97161</v>
      </c>
      <c r="R17188"/>
    </row>
    <row r="17189" spans="12:18" x14ac:dyDescent="0.25">
      <c r="L17189" t="s">
        <v>2539</v>
      </c>
      <c r="M17189" t="s">
        <v>20381</v>
      </c>
      <c r="N17189" t="s">
        <v>54451</v>
      </c>
      <c r="O17189" s="76" t="s">
        <v>4366</v>
      </c>
      <c r="P17189" s="82">
        <v>428</v>
      </c>
      <c r="Q17189" s="82" t="s">
        <v>97162</v>
      </c>
      <c r="R17189"/>
    </row>
    <row r="17190" spans="12:18" x14ac:dyDescent="0.25">
      <c r="L17190" t="s">
        <v>2539</v>
      </c>
      <c r="M17190" t="s">
        <v>22001</v>
      </c>
      <c r="N17190" t="s">
        <v>54452</v>
      </c>
      <c r="O17190" s="76" t="s">
        <v>4366</v>
      </c>
      <c r="P17190" s="82">
        <v>130</v>
      </c>
      <c r="Q17190" s="82" t="s">
        <v>97163</v>
      </c>
      <c r="R17190"/>
    </row>
    <row r="17191" spans="12:18" x14ac:dyDescent="0.25">
      <c r="L17191" t="s">
        <v>2539</v>
      </c>
      <c r="M17191" t="s">
        <v>12665</v>
      </c>
      <c r="N17191" t="s">
        <v>54453</v>
      </c>
      <c r="O17191" s="76" t="s">
        <v>4356</v>
      </c>
      <c r="P17191" s="82">
        <v>385</v>
      </c>
      <c r="Q17191" s="82" t="s">
        <v>97164</v>
      </c>
      <c r="R17191"/>
    </row>
    <row r="17192" spans="12:18" x14ac:dyDescent="0.25">
      <c r="L17192" t="s">
        <v>2539</v>
      </c>
      <c r="M17192" t="s">
        <v>20382</v>
      </c>
      <c r="N17192" t="s">
        <v>54454</v>
      </c>
      <c r="O17192" s="76" t="s">
        <v>4356</v>
      </c>
      <c r="P17192" s="82">
        <v>249</v>
      </c>
      <c r="Q17192" s="82" t="s">
        <v>97165</v>
      </c>
      <c r="R17192"/>
    </row>
    <row r="17193" spans="12:18" x14ac:dyDescent="0.25">
      <c r="L17193" t="s">
        <v>2539</v>
      </c>
      <c r="M17193" t="s">
        <v>35589</v>
      </c>
      <c r="N17193" t="s">
        <v>54455</v>
      </c>
      <c r="O17193" s="76" t="s">
        <v>4356</v>
      </c>
      <c r="P17193" s="82">
        <v>993</v>
      </c>
      <c r="Q17193" s="82" t="s">
        <v>97166</v>
      </c>
      <c r="R17193"/>
    </row>
    <row r="17194" spans="12:18" x14ac:dyDescent="0.25">
      <c r="L17194" t="s">
        <v>2539</v>
      </c>
      <c r="M17194" t="s">
        <v>35590</v>
      </c>
      <c r="N17194" t="s">
        <v>54456</v>
      </c>
      <c r="O17194" s="76" t="s">
        <v>4366</v>
      </c>
      <c r="P17194" s="82">
        <v>177</v>
      </c>
      <c r="Q17194" s="82" t="s">
        <v>97167</v>
      </c>
      <c r="R17194"/>
    </row>
    <row r="17195" spans="12:18" x14ac:dyDescent="0.25">
      <c r="L17195" t="s">
        <v>2539</v>
      </c>
      <c r="M17195" t="s">
        <v>22002</v>
      </c>
      <c r="N17195" t="s">
        <v>54457</v>
      </c>
      <c r="O17195" s="76" t="s">
        <v>4356</v>
      </c>
      <c r="P17195" s="82">
        <v>569</v>
      </c>
      <c r="Q17195" s="82" t="s">
        <v>97168</v>
      </c>
      <c r="R17195"/>
    </row>
    <row r="17196" spans="12:18" x14ac:dyDescent="0.25">
      <c r="L17196" t="s">
        <v>2539</v>
      </c>
      <c r="M17196" t="s">
        <v>9931</v>
      </c>
      <c r="N17196" t="s">
        <v>54458</v>
      </c>
      <c r="O17196" s="76" t="s">
        <v>4366</v>
      </c>
      <c r="P17196" s="82">
        <v>116</v>
      </c>
      <c r="Q17196" s="82" t="s">
        <v>97169</v>
      </c>
      <c r="R17196"/>
    </row>
    <row r="17197" spans="12:18" x14ac:dyDescent="0.25">
      <c r="L17197" t="s">
        <v>2539</v>
      </c>
      <c r="M17197" t="s">
        <v>35584</v>
      </c>
      <c r="N17197" t="s">
        <v>54459</v>
      </c>
      <c r="O17197" s="76" t="s">
        <v>4356</v>
      </c>
      <c r="P17197" s="82">
        <v>1053</v>
      </c>
      <c r="Q17197" s="82" t="s">
        <v>97125</v>
      </c>
      <c r="R17197"/>
    </row>
    <row r="17198" spans="12:18" x14ac:dyDescent="0.25">
      <c r="L17198" t="s">
        <v>2539</v>
      </c>
      <c r="M17198" t="s">
        <v>22022</v>
      </c>
      <c r="N17198" t="s">
        <v>54460</v>
      </c>
      <c r="O17198" s="76" t="s">
        <v>4356</v>
      </c>
      <c r="P17198" s="82">
        <v>488</v>
      </c>
      <c r="Q17198" s="82" t="s">
        <v>97268</v>
      </c>
      <c r="R17198"/>
    </row>
    <row r="17199" spans="12:18" x14ac:dyDescent="0.25">
      <c r="L17199" t="s">
        <v>2539</v>
      </c>
      <c r="M17199" t="s">
        <v>12721</v>
      </c>
      <c r="N17199" t="s">
        <v>54461</v>
      </c>
      <c r="O17199" s="76" t="s">
        <v>4356</v>
      </c>
      <c r="P17199" s="82">
        <v>536</v>
      </c>
      <c r="Q17199" s="82" t="s">
        <v>97331</v>
      </c>
      <c r="R17199"/>
    </row>
    <row r="17200" spans="12:18" x14ac:dyDescent="0.25">
      <c r="L17200" t="s">
        <v>2539</v>
      </c>
      <c r="M17200" t="s">
        <v>22030</v>
      </c>
      <c r="N17200" t="s">
        <v>54462</v>
      </c>
      <c r="O17200" s="76" t="s">
        <v>4356</v>
      </c>
      <c r="P17200" s="82">
        <v>535</v>
      </c>
      <c r="Q17200" s="82" t="s">
        <v>97332</v>
      </c>
      <c r="R17200"/>
    </row>
    <row r="17201" spans="12:18" x14ac:dyDescent="0.25">
      <c r="L17201" t="s">
        <v>2539</v>
      </c>
      <c r="M17201" t="s">
        <v>35615</v>
      </c>
      <c r="N17201" t="s">
        <v>54463</v>
      </c>
      <c r="O17201" s="76" t="s">
        <v>4356</v>
      </c>
      <c r="P17201" s="82">
        <v>633</v>
      </c>
      <c r="Q17201" s="82" t="s">
        <v>97333</v>
      </c>
      <c r="R17201"/>
    </row>
    <row r="17202" spans="12:18" x14ac:dyDescent="0.25">
      <c r="L17202" t="s">
        <v>2539</v>
      </c>
      <c r="M17202" t="s">
        <v>22003</v>
      </c>
      <c r="N17202" t="s">
        <v>54464</v>
      </c>
      <c r="O17202" s="76" t="s">
        <v>4366</v>
      </c>
      <c r="P17202" s="82">
        <v>308</v>
      </c>
      <c r="Q17202" s="82" t="s">
        <v>97170</v>
      </c>
      <c r="R17202"/>
    </row>
    <row r="17203" spans="12:18" x14ac:dyDescent="0.25">
      <c r="L17203" t="s">
        <v>2539</v>
      </c>
      <c r="M17203" t="s">
        <v>9932</v>
      </c>
      <c r="N17203" t="s">
        <v>54465</v>
      </c>
      <c r="O17203" s="76" t="s">
        <v>4366</v>
      </c>
      <c r="P17203" s="82">
        <v>180</v>
      </c>
      <c r="Q17203" s="82" t="s">
        <v>97171</v>
      </c>
      <c r="R17203"/>
    </row>
    <row r="17204" spans="12:18" x14ac:dyDescent="0.25">
      <c r="L17204" t="s">
        <v>2539</v>
      </c>
      <c r="M17204" t="s">
        <v>12667</v>
      </c>
      <c r="N17204" t="s">
        <v>54466</v>
      </c>
      <c r="O17204" s="76" t="s">
        <v>4356</v>
      </c>
      <c r="P17204" s="82">
        <v>423</v>
      </c>
      <c r="Q17204" s="82" t="s">
        <v>97172</v>
      </c>
      <c r="R17204"/>
    </row>
    <row r="17205" spans="12:18" x14ac:dyDescent="0.25">
      <c r="L17205" t="s">
        <v>2539</v>
      </c>
      <c r="M17205" t="s">
        <v>22004</v>
      </c>
      <c r="N17205" t="s">
        <v>54467</v>
      </c>
      <c r="O17205" s="76" t="s">
        <v>4366</v>
      </c>
      <c r="P17205" s="82">
        <v>216</v>
      </c>
      <c r="Q17205" s="82" t="s">
        <v>97173</v>
      </c>
      <c r="R17205"/>
    </row>
    <row r="17206" spans="12:18" x14ac:dyDescent="0.25">
      <c r="L17206" t="s">
        <v>2539</v>
      </c>
      <c r="M17206" t="s">
        <v>20383</v>
      </c>
      <c r="N17206" t="s">
        <v>54468</v>
      </c>
      <c r="O17206" s="76" t="s">
        <v>4366</v>
      </c>
      <c r="P17206" s="82">
        <v>320</v>
      </c>
      <c r="Q17206" s="82" t="s">
        <v>97174</v>
      </c>
      <c r="R17206"/>
    </row>
    <row r="17207" spans="12:18" x14ac:dyDescent="0.25">
      <c r="L17207" t="s">
        <v>2539</v>
      </c>
      <c r="M17207" t="s">
        <v>12669</v>
      </c>
      <c r="N17207" t="s">
        <v>54469</v>
      </c>
      <c r="O17207" s="76" t="s">
        <v>4356</v>
      </c>
      <c r="P17207" s="82">
        <v>84</v>
      </c>
      <c r="Q17207" s="82" t="s">
        <v>97175</v>
      </c>
      <c r="R17207"/>
    </row>
    <row r="17208" spans="12:18" x14ac:dyDescent="0.25">
      <c r="L17208" t="s">
        <v>2539</v>
      </c>
      <c r="M17208" t="s">
        <v>12671</v>
      </c>
      <c r="N17208" t="s">
        <v>54470</v>
      </c>
      <c r="O17208" s="76" t="s">
        <v>4356</v>
      </c>
      <c r="P17208" s="82">
        <v>827</v>
      </c>
      <c r="Q17208" s="82" t="s">
        <v>97176</v>
      </c>
      <c r="R17208"/>
    </row>
    <row r="17209" spans="12:18" x14ac:dyDescent="0.25">
      <c r="L17209" t="s">
        <v>2539</v>
      </c>
      <c r="M17209" t="s">
        <v>9933</v>
      </c>
      <c r="N17209" t="s">
        <v>54471</v>
      </c>
      <c r="O17209" s="76" t="s">
        <v>4374</v>
      </c>
      <c r="P17209" s="82">
        <v>1141</v>
      </c>
      <c r="Q17209" s="82" t="s">
        <v>97177</v>
      </c>
      <c r="R17209"/>
    </row>
    <row r="17210" spans="12:18" x14ac:dyDescent="0.25">
      <c r="L17210" t="s">
        <v>2539</v>
      </c>
      <c r="M17210" t="s">
        <v>20384</v>
      </c>
      <c r="N17210" t="s">
        <v>54472</v>
      </c>
      <c r="O17210" s="76" t="s">
        <v>4356</v>
      </c>
      <c r="P17210" s="82">
        <v>276</v>
      </c>
      <c r="Q17210" s="82" t="s">
        <v>97178</v>
      </c>
      <c r="R17210"/>
    </row>
    <row r="17211" spans="12:18" x14ac:dyDescent="0.25">
      <c r="L17211" t="s">
        <v>2539</v>
      </c>
      <c r="M17211" t="s">
        <v>20385</v>
      </c>
      <c r="N17211" t="s">
        <v>54473</v>
      </c>
      <c r="O17211" s="76" t="s">
        <v>4356</v>
      </c>
      <c r="P17211" s="82">
        <v>324</v>
      </c>
      <c r="Q17211" s="82" t="s">
        <v>97179</v>
      </c>
      <c r="R17211"/>
    </row>
    <row r="17212" spans="12:18" x14ac:dyDescent="0.25">
      <c r="L17212" t="s">
        <v>2539</v>
      </c>
      <c r="M17212" t="s">
        <v>22005</v>
      </c>
      <c r="N17212" t="s">
        <v>54474</v>
      </c>
      <c r="O17212" s="76" t="s">
        <v>4356</v>
      </c>
      <c r="P17212" s="82">
        <v>713</v>
      </c>
      <c r="Q17212" s="82" t="s">
        <v>97180</v>
      </c>
      <c r="R17212"/>
    </row>
    <row r="17213" spans="12:18" x14ac:dyDescent="0.25">
      <c r="L17213" t="s">
        <v>2539</v>
      </c>
      <c r="M17213" t="s">
        <v>12673</v>
      </c>
      <c r="N17213" t="s">
        <v>54475</v>
      </c>
      <c r="O17213" s="76" t="s">
        <v>4356</v>
      </c>
      <c r="P17213" s="82">
        <v>222</v>
      </c>
      <c r="Q17213" s="82" t="s">
        <v>97181</v>
      </c>
      <c r="R17213"/>
    </row>
    <row r="17214" spans="12:18" x14ac:dyDescent="0.25">
      <c r="L17214" t="s">
        <v>2539</v>
      </c>
      <c r="M17214" t="s">
        <v>20386</v>
      </c>
      <c r="N17214" t="s">
        <v>54476</v>
      </c>
      <c r="O17214" s="76" t="s">
        <v>4356</v>
      </c>
      <c r="P17214" s="82">
        <v>605</v>
      </c>
      <c r="Q17214" s="82" t="s">
        <v>97182</v>
      </c>
      <c r="R17214"/>
    </row>
    <row r="17215" spans="12:18" x14ac:dyDescent="0.25">
      <c r="L17215" t="s">
        <v>2539</v>
      </c>
      <c r="M17215" t="s">
        <v>14832</v>
      </c>
      <c r="N17215" t="s">
        <v>54477</v>
      </c>
      <c r="O17215" s="76" t="s">
        <v>4366</v>
      </c>
      <c r="P17215" s="82">
        <v>369</v>
      </c>
      <c r="Q17215" s="82" t="s">
        <v>97183</v>
      </c>
      <c r="R17215"/>
    </row>
    <row r="17216" spans="12:18" x14ac:dyDescent="0.25">
      <c r="L17216" t="s">
        <v>2539</v>
      </c>
      <c r="M17216" t="s">
        <v>20387</v>
      </c>
      <c r="N17216" t="s">
        <v>54478</v>
      </c>
      <c r="O17216" s="76" t="s">
        <v>4356</v>
      </c>
      <c r="P17216" s="82">
        <v>370</v>
      </c>
      <c r="Q17216" s="82" t="s">
        <v>97184</v>
      </c>
      <c r="R17216"/>
    </row>
    <row r="17217" spans="12:18" x14ac:dyDescent="0.25">
      <c r="L17217" t="s">
        <v>2539</v>
      </c>
      <c r="M17217" t="s">
        <v>22006</v>
      </c>
      <c r="N17217" t="s">
        <v>54479</v>
      </c>
      <c r="O17217" s="76" t="s">
        <v>4366</v>
      </c>
      <c r="P17217" s="82">
        <v>127</v>
      </c>
      <c r="Q17217" s="82" t="s">
        <v>97185</v>
      </c>
      <c r="R17217"/>
    </row>
    <row r="17218" spans="12:18" x14ac:dyDescent="0.25">
      <c r="L17218" t="s">
        <v>2539</v>
      </c>
      <c r="M17218" t="s">
        <v>9934</v>
      </c>
      <c r="N17218" t="s">
        <v>54480</v>
      </c>
      <c r="O17218" s="76" t="s">
        <v>4356</v>
      </c>
      <c r="P17218" s="82">
        <v>1390</v>
      </c>
      <c r="Q17218" s="82" t="s">
        <v>97186</v>
      </c>
      <c r="R17218"/>
    </row>
    <row r="17219" spans="12:18" x14ac:dyDescent="0.25">
      <c r="L17219" t="s">
        <v>2539</v>
      </c>
      <c r="M17219" t="s">
        <v>35591</v>
      </c>
      <c r="N17219" t="s">
        <v>54481</v>
      </c>
      <c r="O17219" s="76" t="s">
        <v>4356</v>
      </c>
      <c r="P17219" s="82">
        <v>1721</v>
      </c>
      <c r="Q17219" s="82" t="s">
        <v>97187</v>
      </c>
      <c r="R17219"/>
    </row>
    <row r="17220" spans="12:18" x14ac:dyDescent="0.25">
      <c r="L17220" t="s">
        <v>2539</v>
      </c>
      <c r="M17220" t="s">
        <v>20388</v>
      </c>
      <c r="N17220" t="s">
        <v>54482</v>
      </c>
      <c r="O17220" s="76" t="s">
        <v>4366</v>
      </c>
      <c r="P17220" s="82">
        <v>76</v>
      </c>
      <c r="Q17220" s="82" t="s">
        <v>97188</v>
      </c>
      <c r="R17220"/>
    </row>
    <row r="17221" spans="12:18" x14ac:dyDescent="0.25">
      <c r="L17221" t="s">
        <v>2539</v>
      </c>
      <c r="M17221" t="s">
        <v>35592</v>
      </c>
      <c r="N17221" t="s">
        <v>54483</v>
      </c>
      <c r="O17221" s="76" t="s">
        <v>4356</v>
      </c>
      <c r="P17221" s="82">
        <v>667</v>
      </c>
      <c r="Q17221" s="82" t="s">
        <v>97189</v>
      </c>
      <c r="R17221"/>
    </row>
    <row r="17222" spans="12:18" x14ac:dyDescent="0.25">
      <c r="L17222" t="s">
        <v>2539</v>
      </c>
      <c r="M17222" t="s">
        <v>35593</v>
      </c>
      <c r="N17222" t="s">
        <v>54484</v>
      </c>
      <c r="O17222" s="76" t="s">
        <v>4366</v>
      </c>
      <c r="P17222" s="82">
        <v>295</v>
      </c>
      <c r="Q17222" s="82" t="s">
        <v>97190</v>
      </c>
      <c r="R17222"/>
    </row>
    <row r="17223" spans="12:18" x14ac:dyDescent="0.25">
      <c r="L17223" t="s">
        <v>2539</v>
      </c>
      <c r="M17223" t="s">
        <v>35594</v>
      </c>
      <c r="N17223" t="s">
        <v>54485</v>
      </c>
      <c r="O17223" s="76" t="s">
        <v>4356</v>
      </c>
      <c r="P17223" s="82">
        <v>745</v>
      </c>
      <c r="Q17223" s="82" t="s">
        <v>97191</v>
      </c>
      <c r="R17223"/>
    </row>
    <row r="17224" spans="12:18" x14ac:dyDescent="0.25">
      <c r="L17224" t="s">
        <v>2539</v>
      </c>
      <c r="M17224" t="s">
        <v>9935</v>
      </c>
      <c r="N17224" t="s">
        <v>54486</v>
      </c>
      <c r="O17224" s="76" t="s">
        <v>4356</v>
      </c>
      <c r="P17224" s="82">
        <v>2260</v>
      </c>
      <c r="Q17224" s="82" t="s">
        <v>97192</v>
      </c>
      <c r="R17224"/>
    </row>
    <row r="17225" spans="12:18" x14ac:dyDescent="0.25">
      <c r="L17225" t="s">
        <v>2539</v>
      </c>
      <c r="M17225" t="s">
        <v>12580</v>
      </c>
      <c r="N17225" t="s">
        <v>54487</v>
      </c>
      <c r="O17225" s="76" t="s">
        <v>4356</v>
      </c>
      <c r="P17225" s="82">
        <v>593</v>
      </c>
      <c r="Q17225" s="82" t="s">
        <v>97193</v>
      </c>
      <c r="R17225"/>
    </row>
    <row r="17226" spans="12:18" x14ac:dyDescent="0.25">
      <c r="L17226" t="s">
        <v>2539</v>
      </c>
      <c r="M17226" t="s">
        <v>20389</v>
      </c>
      <c r="N17226" t="s">
        <v>54488</v>
      </c>
      <c r="O17226" s="76" t="s">
        <v>4356</v>
      </c>
      <c r="P17226" s="82">
        <v>3623</v>
      </c>
      <c r="Q17226" s="82" t="s">
        <v>97194</v>
      </c>
      <c r="R17226"/>
    </row>
    <row r="17227" spans="12:18" x14ac:dyDescent="0.25">
      <c r="L17227" t="s">
        <v>2539</v>
      </c>
      <c r="M17227" t="s">
        <v>12681</v>
      </c>
      <c r="N17227" t="s">
        <v>54489</v>
      </c>
      <c r="O17227" s="76" t="s">
        <v>4356</v>
      </c>
      <c r="P17227" s="82">
        <v>1490</v>
      </c>
      <c r="Q17227" s="82" t="s">
        <v>97206</v>
      </c>
      <c r="R17227"/>
    </row>
    <row r="17228" spans="12:18" x14ac:dyDescent="0.25">
      <c r="L17228" t="s">
        <v>2539</v>
      </c>
      <c r="M17228" t="s">
        <v>9339</v>
      </c>
      <c r="N17228" t="s">
        <v>54490</v>
      </c>
      <c r="O17228" s="76" t="s">
        <v>4374</v>
      </c>
      <c r="P17228" s="82">
        <v>9561</v>
      </c>
      <c r="Q17228" s="82" t="s">
        <v>97247</v>
      </c>
      <c r="R17228"/>
    </row>
    <row r="17229" spans="12:18" x14ac:dyDescent="0.25">
      <c r="L17229" t="s">
        <v>2539</v>
      </c>
      <c r="M17229" t="s">
        <v>9964</v>
      </c>
      <c r="N17229" t="s">
        <v>54491</v>
      </c>
      <c r="O17229" s="76" t="s">
        <v>4356</v>
      </c>
      <c r="P17229" s="82">
        <v>1027</v>
      </c>
      <c r="Q17229" s="82" t="s">
        <v>97348</v>
      </c>
      <c r="R17229"/>
    </row>
    <row r="17230" spans="12:18" x14ac:dyDescent="0.25">
      <c r="L17230" t="s">
        <v>2539</v>
      </c>
      <c r="M17230" t="s">
        <v>22007</v>
      </c>
      <c r="N17230" t="s">
        <v>54492</v>
      </c>
      <c r="O17230" s="76" t="s">
        <v>4356</v>
      </c>
      <c r="P17230" s="82">
        <v>1398</v>
      </c>
      <c r="Q17230" s="82" t="s">
        <v>97195</v>
      </c>
      <c r="R17230"/>
    </row>
    <row r="17231" spans="12:18" x14ac:dyDescent="0.25">
      <c r="L17231" t="s">
        <v>2539</v>
      </c>
      <c r="M17231" t="s">
        <v>20390</v>
      </c>
      <c r="N17231" t="s">
        <v>54493</v>
      </c>
      <c r="O17231" s="76" t="s">
        <v>4356</v>
      </c>
      <c r="P17231" s="82">
        <v>663</v>
      </c>
      <c r="Q17231" s="82" t="s">
        <v>97196</v>
      </c>
      <c r="R17231"/>
    </row>
    <row r="17232" spans="12:18" x14ac:dyDescent="0.25">
      <c r="L17232" t="s">
        <v>2539</v>
      </c>
      <c r="M17232" t="s">
        <v>12675</v>
      </c>
      <c r="N17232" t="s">
        <v>54494</v>
      </c>
      <c r="O17232" s="76" t="s">
        <v>4366</v>
      </c>
      <c r="P17232" s="82">
        <v>205</v>
      </c>
      <c r="Q17232" s="82" t="s">
        <v>97197</v>
      </c>
      <c r="R17232"/>
    </row>
    <row r="17233" spans="12:18" x14ac:dyDescent="0.25">
      <c r="L17233" t="s">
        <v>2539</v>
      </c>
      <c r="M17233" t="s">
        <v>4369</v>
      </c>
      <c r="N17233" t="s">
        <v>54495</v>
      </c>
      <c r="O17233" s="76" t="s">
        <v>4356</v>
      </c>
      <c r="P17233" s="82">
        <v>366</v>
      </c>
      <c r="Q17233" s="82" t="s">
        <v>97198</v>
      </c>
      <c r="R17233"/>
    </row>
    <row r="17234" spans="12:18" x14ac:dyDescent="0.25">
      <c r="L17234" t="s">
        <v>2539</v>
      </c>
      <c r="M17234" t="s">
        <v>12677</v>
      </c>
      <c r="N17234" t="s">
        <v>54496</v>
      </c>
      <c r="O17234" s="76" t="s">
        <v>4366</v>
      </c>
      <c r="P17234" s="82">
        <v>415</v>
      </c>
      <c r="Q17234" s="82" t="s">
        <v>97199</v>
      </c>
      <c r="R17234"/>
    </row>
    <row r="17235" spans="12:18" x14ac:dyDescent="0.25">
      <c r="L17235" t="s">
        <v>2539</v>
      </c>
      <c r="M17235" t="s">
        <v>12678</v>
      </c>
      <c r="N17235" t="s">
        <v>54497</v>
      </c>
      <c r="O17235" s="76" t="s">
        <v>4356</v>
      </c>
      <c r="P17235" s="82">
        <v>402</v>
      </c>
      <c r="Q17235" s="82" t="s">
        <v>97200</v>
      </c>
      <c r="R17235"/>
    </row>
    <row r="17236" spans="12:18" x14ac:dyDescent="0.25">
      <c r="L17236" t="s">
        <v>2539</v>
      </c>
      <c r="M17236" t="s">
        <v>20391</v>
      </c>
      <c r="N17236" t="s">
        <v>54498</v>
      </c>
      <c r="O17236" s="76" t="s">
        <v>4356</v>
      </c>
      <c r="P17236" s="82">
        <v>362</v>
      </c>
      <c r="Q17236" s="82" t="s">
        <v>97201</v>
      </c>
      <c r="R17236"/>
    </row>
    <row r="17237" spans="12:18" x14ac:dyDescent="0.25">
      <c r="L17237" t="s">
        <v>2539</v>
      </c>
      <c r="M17237" t="s">
        <v>12679</v>
      </c>
      <c r="N17237" t="s">
        <v>54499</v>
      </c>
      <c r="O17237" s="76" t="s">
        <v>4356</v>
      </c>
      <c r="P17237" s="82">
        <v>651</v>
      </c>
      <c r="Q17237" s="82" t="s">
        <v>97202</v>
      </c>
      <c r="R17237"/>
    </row>
    <row r="17238" spans="12:18" x14ac:dyDescent="0.25">
      <c r="L17238" t="s">
        <v>2539</v>
      </c>
      <c r="M17238" t="s">
        <v>35595</v>
      </c>
      <c r="N17238" t="s">
        <v>54500</v>
      </c>
      <c r="O17238" s="76" t="s">
        <v>4356</v>
      </c>
      <c r="P17238" s="82">
        <v>863</v>
      </c>
      <c r="Q17238" s="82" t="s">
        <v>97203</v>
      </c>
      <c r="R17238"/>
    </row>
    <row r="17239" spans="12:18" x14ac:dyDescent="0.25">
      <c r="L17239" t="s">
        <v>2539</v>
      </c>
      <c r="M17239" t="s">
        <v>20392</v>
      </c>
      <c r="N17239" t="s">
        <v>54501</v>
      </c>
      <c r="O17239" s="76" t="s">
        <v>4374</v>
      </c>
      <c r="P17239" s="82">
        <v>17691</v>
      </c>
      <c r="Q17239" s="82" t="s">
        <v>97204</v>
      </c>
      <c r="R17239"/>
    </row>
    <row r="17240" spans="12:18" x14ac:dyDescent="0.25">
      <c r="L17240" t="s">
        <v>2539</v>
      </c>
      <c r="M17240" t="s">
        <v>35596</v>
      </c>
      <c r="N17240" t="s">
        <v>54502</v>
      </c>
      <c r="O17240" s="76" t="s">
        <v>4366</v>
      </c>
      <c r="P17240" s="82">
        <v>169</v>
      </c>
      <c r="Q17240" s="82" t="s">
        <v>97205</v>
      </c>
      <c r="R17240"/>
    </row>
    <row r="17241" spans="12:18" x14ac:dyDescent="0.25">
      <c r="L17241" t="s">
        <v>2539</v>
      </c>
      <c r="M17241" t="s">
        <v>22008</v>
      </c>
      <c r="N17241" t="s">
        <v>54503</v>
      </c>
      <c r="O17241" s="76" t="s">
        <v>4366</v>
      </c>
      <c r="P17241" s="82">
        <v>181</v>
      </c>
      <c r="Q17241" s="82" t="s">
        <v>97207</v>
      </c>
      <c r="R17241"/>
    </row>
    <row r="17242" spans="12:18" x14ac:dyDescent="0.25">
      <c r="L17242" t="s">
        <v>2539</v>
      </c>
      <c r="M17242" t="s">
        <v>9936</v>
      </c>
      <c r="N17242" t="s">
        <v>54504</v>
      </c>
      <c r="O17242" s="76" t="s">
        <v>4366</v>
      </c>
      <c r="P17242" s="82">
        <v>115</v>
      </c>
      <c r="Q17242" s="82" t="s">
        <v>97208</v>
      </c>
      <c r="R17242"/>
    </row>
    <row r="17243" spans="12:18" x14ac:dyDescent="0.25">
      <c r="L17243" t="s">
        <v>2539</v>
      </c>
      <c r="M17243" t="s">
        <v>9937</v>
      </c>
      <c r="N17243" t="s">
        <v>54505</v>
      </c>
      <c r="O17243" s="76" t="s">
        <v>4366</v>
      </c>
      <c r="P17243" s="82">
        <v>215</v>
      </c>
      <c r="Q17243" s="82" t="s">
        <v>97209</v>
      </c>
      <c r="R17243"/>
    </row>
    <row r="17244" spans="12:18" x14ac:dyDescent="0.25">
      <c r="L17244" t="s">
        <v>2539</v>
      </c>
      <c r="M17244" t="s">
        <v>9938</v>
      </c>
      <c r="N17244" t="s">
        <v>54506</v>
      </c>
      <c r="O17244" s="76" t="s">
        <v>4356</v>
      </c>
      <c r="P17244" s="82">
        <v>593</v>
      </c>
      <c r="Q17244" s="82" t="s">
        <v>97210</v>
      </c>
      <c r="R17244"/>
    </row>
    <row r="17245" spans="12:18" x14ac:dyDescent="0.25">
      <c r="L17245" t="s">
        <v>2539</v>
      </c>
      <c r="M17245" t="s">
        <v>12683</v>
      </c>
      <c r="N17245" t="s">
        <v>54507</v>
      </c>
      <c r="O17245" s="76" t="s">
        <v>4366</v>
      </c>
      <c r="P17245" s="82">
        <v>127</v>
      </c>
      <c r="Q17245" s="82" t="s">
        <v>97211</v>
      </c>
      <c r="R17245"/>
    </row>
    <row r="17246" spans="12:18" x14ac:dyDescent="0.25">
      <c r="L17246" t="s">
        <v>2539</v>
      </c>
      <c r="M17246" t="s">
        <v>9939</v>
      </c>
      <c r="N17246" t="s">
        <v>54508</v>
      </c>
      <c r="O17246" s="76" t="s">
        <v>4356</v>
      </c>
      <c r="P17246" s="82">
        <v>1326</v>
      </c>
      <c r="Q17246" s="82" t="s">
        <v>97212</v>
      </c>
      <c r="R17246"/>
    </row>
    <row r="17247" spans="12:18" x14ac:dyDescent="0.25">
      <c r="L17247" t="s">
        <v>2539</v>
      </c>
      <c r="M17247" t="s">
        <v>12685</v>
      </c>
      <c r="N17247" t="s">
        <v>54509</v>
      </c>
      <c r="O17247" s="76" t="s">
        <v>4356</v>
      </c>
      <c r="P17247" s="82">
        <v>1554</v>
      </c>
      <c r="Q17247" s="82" t="s">
        <v>97213</v>
      </c>
      <c r="R17247"/>
    </row>
    <row r="17248" spans="12:18" x14ac:dyDescent="0.25">
      <c r="L17248" t="s">
        <v>2539</v>
      </c>
      <c r="M17248" t="s">
        <v>12687</v>
      </c>
      <c r="N17248" t="s">
        <v>54510</v>
      </c>
      <c r="O17248" s="76" t="s">
        <v>4356</v>
      </c>
      <c r="P17248" s="82">
        <v>3154</v>
      </c>
      <c r="Q17248" s="82" t="s">
        <v>97214</v>
      </c>
      <c r="R17248"/>
    </row>
    <row r="17249" spans="12:18" x14ac:dyDescent="0.25">
      <c r="L17249" t="s">
        <v>2539</v>
      </c>
      <c r="M17249" t="s">
        <v>35597</v>
      </c>
      <c r="N17249" t="s">
        <v>54511</v>
      </c>
      <c r="O17249" s="76" t="s">
        <v>4356</v>
      </c>
      <c r="P17249" s="82">
        <v>1156</v>
      </c>
      <c r="Q17249" s="82" t="s">
        <v>97215</v>
      </c>
      <c r="R17249"/>
    </row>
    <row r="17250" spans="12:18" x14ac:dyDescent="0.25">
      <c r="L17250" t="s">
        <v>2539</v>
      </c>
      <c r="M17250" t="s">
        <v>22009</v>
      </c>
      <c r="N17250" t="s">
        <v>54512</v>
      </c>
      <c r="O17250" s="76" t="s">
        <v>4356</v>
      </c>
      <c r="P17250" s="82">
        <v>596</v>
      </c>
      <c r="Q17250" s="82" t="s">
        <v>97216</v>
      </c>
      <c r="R17250"/>
    </row>
    <row r="17251" spans="12:18" x14ac:dyDescent="0.25">
      <c r="L17251" t="s">
        <v>2539</v>
      </c>
      <c r="M17251" t="s">
        <v>22010</v>
      </c>
      <c r="N17251" t="s">
        <v>54513</v>
      </c>
      <c r="O17251" s="76" t="s">
        <v>4356</v>
      </c>
      <c r="P17251" s="82">
        <v>421</v>
      </c>
      <c r="Q17251" s="82" t="s">
        <v>97217</v>
      </c>
      <c r="R17251"/>
    </row>
    <row r="17252" spans="12:18" x14ac:dyDescent="0.25">
      <c r="L17252" t="s">
        <v>2539</v>
      </c>
      <c r="M17252" t="s">
        <v>35598</v>
      </c>
      <c r="N17252" t="s">
        <v>54514</v>
      </c>
      <c r="O17252" s="76" t="s">
        <v>4356</v>
      </c>
      <c r="P17252" s="82">
        <v>614</v>
      </c>
      <c r="Q17252" s="82" t="s">
        <v>97218</v>
      </c>
      <c r="R17252"/>
    </row>
    <row r="17253" spans="12:18" x14ac:dyDescent="0.25">
      <c r="L17253" t="s">
        <v>2539</v>
      </c>
      <c r="M17253" t="s">
        <v>34707</v>
      </c>
      <c r="N17253" t="s">
        <v>54515</v>
      </c>
      <c r="O17253" s="76" t="s">
        <v>4356</v>
      </c>
      <c r="P17253" s="82">
        <v>871</v>
      </c>
      <c r="Q17253" s="82" t="s">
        <v>97219</v>
      </c>
      <c r="R17253"/>
    </row>
    <row r="17254" spans="12:18" x14ac:dyDescent="0.25">
      <c r="L17254" t="s">
        <v>2539</v>
      </c>
      <c r="M17254" t="s">
        <v>20393</v>
      </c>
      <c r="N17254" t="s">
        <v>54516</v>
      </c>
      <c r="O17254" s="76" t="s">
        <v>4366</v>
      </c>
      <c r="P17254" s="82">
        <v>733</v>
      </c>
      <c r="Q17254" s="82" t="s">
        <v>97220</v>
      </c>
      <c r="R17254"/>
    </row>
    <row r="17255" spans="12:18" x14ac:dyDescent="0.25">
      <c r="L17255" t="s">
        <v>2539</v>
      </c>
      <c r="M17255" t="s">
        <v>20394</v>
      </c>
      <c r="N17255" t="s">
        <v>54517</v>
      </c>
      <c r="O17255" s="76" t="s">
        <v>4356</v>
      </c>
      <c r="P17255" s="82">
        <v>2313</v>
      </c>
      <c r="Q17255" s="82" t="s">
        <v>97221</v>
      </c>
      <c r="R17255"/>
    </row>
    <row r="17256" spans="12:18" x14ac:dyDescent="0.25">
      <c r="L17256" t="s">
        <v>2539</v>
      </c>
      <c r="M17256" t="s">
        <v>35599</v>
      </c>
      <c r="N17256" t="s">
        <v>54518</v>
      </c>
      <c r="O17256" s="76" t="s">
        <v>4356</v>
      </c>
      <c r="P17256" s="82">
        <v>180</v>
      </c>
      <c r="Q17256" s="82" t="s">
        <v>97222</v>
      </c>
      <c r="R17256"/>
    </row>
    <row r="17257" spans="12:18" x14ac:dyDescent="0.25">
      <c r="L17257" t="s">
        <v>2539</v>
      </c>
      <c r="M17257" t="s">
        <v>22011</v>
      </c>
      <c r="N17257" t="s">
        <v>54519</v>
      </c>
      <c r="O17257" s="76" t="s">
        <v>4356</v>
      </c>
      <c r="P17257" s="82">
        <v>192</v>
      </c>
      <c r="Q17257" s="82" t="s">
        <v>97223</v>
      </c>
      <c r="R17257"/>
    </row>
    <row r="17258" spans="12:18" x14ac:dyDescent="0.25">
      <c r="L17258" t="s">
        <v>2539</v>
      </c>
      <c r="M17258" t="s">
        <v>9539</v>
      </c>
      <c r="N17258" t="s">
        <v>54520</v>
      </c>
      <c r="O17258" s="76" t="s">
        <v>4356</v>
      </c>
      <c r="P17258" s="82">
        <v>399</v>
      </c>
      <c r="Q17258" s="82" t="s">
        <v>97224</v>
      </c>
      <c r="R17258"/>
    </row>
    <row r="17259" spans="12:18" x14ac:dyDescent="0.25">
      <c r="L17259" t="s">
        <v>2539</v>
      </c>
      <c r="M17259" t="s">
        <v>35600</v>
      </c>
      <c r="N17259" t="s">
        <v>54521</v>
      </c>
      <c r="O17259" s="76" t="s">
        <v>4374</v>
      </c>
      <c r="P17259" s="82">
        <v>2091</v>
      </c>
      <c r="Q17259" s="82" t="s">
        <v>97225</v>
      </c>
      <c r="R17259"/>
    </row>
    <row r="17260" spans="12:18" x14ac:dyDescent="0.25">
      <c r="L17260" t="s">
        <v>2539</v>
      </c>
      <c r="M17260" t="s">
        <v>12689</v>
      </c>
      <c r="N17260" t="s">
        <v>54522</v>
      </c>
      <c r="O17260" s="76" t="s">
        <v>4356</v>
      </c>
      <c r="P17260" s="82">
        <v>615</v>
      </c>
      <c r="Q17260" s="82" t="s">
        <v>97226</v>
      </c>
      <c r="R17260"/>
    </row>
    <row r="17261" spans="12:18" x14ac:dyDescent="0.25">
      <c r="L17261" t="s">
        <v>2539</v>
      </c>
      <c r="M17261" t="s">
        <v>35601</v>
      </c>
      <c r="N17261" t="s">
        <v>54523</v>
      </c>
      <c r="O17261" s="76" t="s">
        <v>4366</v>
      </c>
      <c r="P17261" s="82">
        <v>273</v>
      </c>
      <c r="Q17261" s="82" t="s">
        <v>97227</v>
      </c>
      <c r="R17261"/>
    </row>
    <row r="17262" spans="12:18" x14ac:dyDescent="0.25">
      <c r="L17262" t="s">
        <v>2539</v>
      </c>
      <c r="M17262" t="s">
        <v>20395</v>
      </c>
      <c r="N17262" t="s">
        <v>54524</v>
      </c>
      <c r="O17262" s="76" t="s">
        <v>4366</v>
      </c>
      <c r="P17262" s="82">
        <v>265</v>
      </c>
      <c r="Q17262" s="82" t="s">
        <v>97228</v>
      </c>
      <c r="R17262"/>
    </row>
    <row r="17263" spans="12:18" x14ac:dyDescent="0.25">
      <c r="L17263" t="s">
        <v>2539</v>
      </c>
      <c r="M17263" t="s">
        <v>6103</v>
      </c>
      <c r="N17263" t="s">
        <v>54525</v>
      </c>
      <c r="O17263" s="76" t="s">
        <v>4366</v>
      </c>
      <c r="P17263" s="82">
        <v>173</v>
      </c>
      <c r="Q17263" s="82" t="s">
        <v>97229</v>
      </c>
      <c r="R17263"/>
    </row>
    <row r="17264" spans="12:18" x14ac:dyDescent="0.25">
      <c r="L17264" t="s">
        <v>2539</v>
      </c>
      <c r="M17264" t="s">
        <v>8906</v>
      </c>
      <c r="N17264" t="s">
        <v>54526</v>
      </c>
      <c r="O17264" s="76" t="s">
        <v>4366</v>
      </c>
      <c r="P17264" s="82">
        <v>251</v>
      </c>
      <c r="Q17264" s="82" t="s">
        <v>97230</v>
      </c>
      <c r="R17264"/>
    </row>
    <row r="17265" spans="12:18" x14ac:dyDescent="0.25">
      <c r="L17265" t="s">
        <v>2539</v>
      </c>
      <c r="M17265" t="s">
        <v>22012</v>
      </c>
      <c r="N17265" t="s">
        <v>54527</v>
      </c>
      <c r="O17265" s="76" t="s">
        <v>4356</v>
      </c>
      <c r="P17265" s="82">
        <v>2680</v>
      </c>
      <c r="Q17265" s="82" t="s">
        <v>97231</v>
      </c>
      <c r="R17265"/>
    </row>
    <row r="17266" spans="12:18" x14ac:dyDescent="0.25">
      <c r="L17266" t="s">
        <v>2539</v>
      </c>
      <c r="M17266" t="s">
        <v>11033</v>
      </c>
      <c r="N17266" t="s">
        <v>54528</v>
      </c>
      <c r="O17266" s="76" t="s">
        <v>4356</v>
      </c>
      <c r="P17266" s="82">
        <v>783</v>
      </c>
      <c r="Q17266" s="82" t="s">
        <v>97232</v>
      </c>
      <c r="R17266"/>
    </row>
    <row r="17267" spans="12:18" x14ac:dyDescent="0.25">
      <c r="L17267" t="s">
        <v>2539</v>
      </c>
      <c r="M17267" t="s">
        <v>22013</v>
      </c>
      <c r="N17267" t="s">
        <v>54529</v>
      </c>
      <c r="O17267" s="76" t="s">
        <v>4356</v>
      </c>
      <c r="P17267" s="82">
        <v>331</v>
      </c>
      <c r="Q17267" s="82" t="s">
        <v>97233</v>
      </c>
      <c r="R17267"/>
    </row>
    <row r="17268" spans="12:18" x14ac:dyDescent="0.25">
      <c r="L17268" t="s">
        <v>2539</v>
      </c>
      <c r="M17268" t="s">
        <v>35602</v>
      </c>
      <c r="N17268" t="s">
        <v>54530</v>
      </c>
      <c r="O17268" s="76" t="s">
        <v>4366</v>
      </c>
      <c r="P17268" s="82">
        <v>286</v>
      </c>
      <c r="Q17268" s="82" t="s">
        <v>97234</v>
      </c>
      <c r="R17268"/>
    </row>
    <row r="17269" spans="12:18" x14ac:dyDescent="0.25">
      <c r="L17269" t="s">
        <v>2539</v>
      </c>
      <c r="M17269" t="s">
        <v>20396</v>
      </c>
      <c r="N17269" t="s">
        <v>54531</v>
      </c>
      <c r="O17269" s="76" t="s">
        <v>4366</v>
      </c>
      <c r="P17269" s="82">
        <v>149</v>
      </c>
      <c r="Q17269" s="82" t="s">
        <v>97235</v>
      </c>
      <c r="R17269"/>
    </row>
    <row r="17270" spans="12:18" x14ac:dyDescent="0.25">
      <c r="L17270" t="s">
        <v>2539</v>
      </c>
      <c r="M17270" t="s">
        <v>8700</v>
      </c>
      <c r="N17270" t="s">
        <v>54532</v>
      </c>
      <c r="O17270" s="76" t="s">
        <v>4356</v>
      </c>
      <c r="P17270" s="82">
        <v>559</v>
      </c>
      <c r="Q17270" s="82" t="s">
        <v>97236</v>
      </c>
      <c r="R17270"/>
    </row>
    <row r="17271" spans="12:18" x14ac:dyDescent="0.25">
      <c r="L17271" t="s">
        <v>2539</v>
      </c>
      <c r="M17271" t="s">
        <v>22014</v>
      </c>
      <c r="N17271" t="s">
        <v>54533</v>
      </c>
      <c r="O17271" s="76" t="s">
        <v>4356</v>
      </c>
      <c r="P17271" s="82">
        <v>800</v>
      </c>
      <c r="Q17271" s="82" t="s">
        <v>97237</v>
      </c>
      <c r="R17271"/>
    </row>
    <row r="17272" spans="12:18" x14ac:dyDescent="0.25">
      <c r="L17272" t="s">
        <v>2539</v>
      </c>
      <c r="M17272" t="s">
        <v>22015</v>
      </c>
      <c r="N17272" t="s">
        <v>54534</v>
      </c>
      <c r="O17272" s="76" t="s">
        <v>4366</v>
      </c>
      <c r="P17272" s="82">
        <v>79</v>
      </c>
      <c r="Q17272" s="82" t="s">
        <v>97238</v>
      </c>
      <c r="R17272"/>
    </row>
    <row r="17273" spans="12:18" x14ac:dyDescent="0.25">
      <c r="L17273" t="s">
        <v>2539</v>
      </c>
      <c r="M17273" t="s">
        <v>11621</v>
      </c>
      <c r="N17273" t="s">
        <v>54535</v>
      </c>
      <c r="O17273" s="76" t="s">
        <v>4366</v>
      </c>
      <c r="P17273" s="82">
        <v>198</v>
      </c>
      <c r="Q17273" s="82" t="s">
        <v>97239</v>
      </c>
      <c r="R17273"/>
    </row>
    <row r="17274" spans="12:18" x14ac:dyDescent="0.25">
      <c r="L17274" t="s">
        <v>2539</v>
      </c>
      <c r="M17274" t="s">
        <v>12691</v>
      </c>
      <c r="N17274" t="s">
        <v>54536</v>
      </c>
      <c r="O17274" s="76" t="s">
        <v>4356</v>
      </c>
      <c r="P17274" s="82">
        <v>326</v>
      </c>
      <c r="Q17274" s="82" t="s">
        <v>97240</v>
      </c>
      <c r="R17274"/>
    </row>
    <row r="17275" spans="12:18" x14ac:dyDescent="0.25">
      <c r="L17275" t="s">
        <v>2539</v>
      </c>
      <c r="M17275" t="s">
        <v>20397</v>
      </c>
      <c r="N17275" t="s">
        <v>54537</v>
      </c>
      <c r="O17275" s="76" t="s">
        <v>4356</v>
      </c>
      <c r="P17275" s="82">
        <v>6827</v>
      </c>
      <c r="Q17275" s="82" t="s">
        <v>97241</v>
      </c>
      <c r="R17275"/>
    </row>
    <row r="17276" spans="12:18" x14ac:dyDescent="0.25">
      <c r="L17276" t="s">
        <v>2539</v>
      </c>
      <c r="M17276" t="s">
        <v>22016</v>
      </c>
      <c r="N17276" t="s">
        <v>54538</v>
      </c>
      <c r="O17276" s="76" t="s">
        <v>4356</v>
      </c>
      <c r="P17276" s="82">
        <v>225</v>
      </c>
      <c r="Q17276" s="82" t="s">
        <v>97242</v>
      </c>
      <c r="R17276"/>
    </row>
    <row r="17277" spans="12:18" x14ac:dyDescent="0.25">
      <c r="L17277" t="s">
        <v>2539</v>
      </c>
      <c r="M17277" t="s">
        <v>9940</v>
      </c>
      <c r="N17277" t="s">
        <v>54539</v>
      </c>
      <c r="O17277" s="76" t="s">
        <v>4366</v>
      </c>
      <c r="P17277" s="82">
        <v>255</v>
      </c>
      <c r="Q17277" s="82" t="s">
        <v>97243</v>
      </c>
      <c r="R17277"/>
    </row>
    <row r="17278" spans="12:18" x14ac:dyDescent="0.25">
      <c r="L17278" t="s">
        <v>2539</v>
      </c>
      <c r="M17278" t="s">
        <v>20398</v>
      </c>
      <c r="N17278" t="s">
        <v>54540</v>
      </c>
      <c r="O17278" s="76" t="s">
        <v>4356</v>
      </c>
      <c r="P17278" s="82">
        <v>339</v>
      </c>
      <c r="Q17278" s="82" t="s">
        <v>97244</v>
      </c>
      <c r="R17278"/>
    </row>
    <row r="17279" spans="12:18" x14ac:dyDescent="0.25">
      <c r="L17279" t="s">
        <v>2539</v>
      </c>
      <c r="M17279" t="s">
        <v>35603</v>
      </c>
      <c r="N17279" t="s">
        <v>54541</v>
      </c>
      <c r="O17279" s="76" t="s">
        <v>4366</v>
      </c>
      <c r="P17279" s="82">
        <v>308</v>
      </c>
      <c r="Q17279" s="82" t="s">
        <v>97245</v>
      </c>
      <c r="R17279"/>
    </row>
    <row r="17280" spans="12:18" x14ac:dyDescent="0.25">
      <c r="L17280" t="s">
        <v>2539</v>
      </c>
      <c r="M17280" t="s">
        <v>22017</v>
      </c>
      <c r="N17280" t="s">
        <v>54542</v>
      </c>
      <c r="O17280" s="76" t="s">
        <v>4366</v>
      </c>
      <c r="P17280" s="82">
        <v>116</v>
      </c>
      <c r="Q17280" s="82" t="s">
        <v>97246</v>
      </c>
      <c r="R17280"/>
    </row>
    <row r="17281" spans="12:18" x14ac:dyDescent="0.25">
      <c r="L17281" t="s">
        <v>2539</v>
      </c>
      <c r="M17281" t="s">
        <v>12693</v>
      </c>
      <c r="N17281" t="s">
        <v>54543</v>
      </c>
      <c r="O17281" s="76" t="s">
        <v>4366</v>
      </c>
      <c r="P17281" s="82">
        <v>308</v>
      </c>
      <c r="Q17281" s="82" t="s">
        <v>97248</v>
      </c>
      <c r="R17281"/>
    </row>
    <row r="17282" spans="12:18" x14ac:dyDescent="0.25">
      <c r="L17282" t="s">
        <v>2539</v>
      </c>
      <c r="M17282" t="s">
        <v>9941</v>
      </c>
      <c r="N17282" t="s">
        <v>54544</v>
      </c>
      <c r="O17282" s="76" t="s">
        <v>4356</v>
      </c>
      <c r="P17282" s="82">
        <v>2346</v>
      </c>
      <c r="Q17282" s="82" t="s">
        <v>97249</v>
      </c>
      <c r="R17282"/>
    </row>
    <row r="17283" spans="12:18" x14ac:dyDescent="0.25">
      <c r="L17283" t="s">
        <v>2539</v>
      </c>
      <c r="M17283" t="s">
        <v>35604</v>
      </c>
      <c r="N17283" t="s">
        <v>54545</v>
      </c>
      <c r="O17283" s="76" t="s">
        <v>4356</v>
      </c>
      <c r="P17283" s="82">
        <v>278</v>
      </c>
      <c r="Q17283" s="82" t="s">
        <v>97250</v>
      </c>
      <c r="R17283"/>
    </row>
    <row r="17284" spans="12:18" x14ac:dyDescent="0.25">
      <c r="L17284" t="s">
        <v>2539</v>
      </c>
      <c r="M17284" t="s">
        <v>22018</v>
      </c>
      <c r="N17284" t="s">
        <v>54546</v>
      </c>
      <c r="O17284" s="76" t="s">
        <v>4366</v>
      </c>
      <c r="P17284" s="82">
        <v>209</v>
      </c>
      <c r="Q17284" s="82" t="s">
        <v>97251</v>
      </c>
      <c r="R17284"/>
    </row>
    <row r="17285" spans="12:18" x14ac:dyDescent="0.25">
      <c r="L17285" t="s">
        <v>2539</v>
      </c>
      <c r="M17285" t="s">
        <v>20399</v>
      </c>
      <c r="N17285" t="s">
        <v>54547</v>
      </c>
      <c r="O17285" s="76" t="s">
        <v>4356</v>
      </c>
      <c r="P17285" s="82">
        <v>572</v>
      </c>
      <c r="Q17285" s="82" t="s">
        <v>97252</v>
      </c>
      <c r="R17285"/>
    </row>
    <row r="17286" spans="12:18" x14ac:dyDescent="0.25">
      <c r="L17286" t="s">
        <v>2539</v>
      </c>
      <c r="M17286" t="s">
        <v>20400</v>
      </c>
      <c r="N17286" t="s">
        <v>54548</v>
      </c>
      <c r="O17286" s="76" t="s">
        <v>4366</v>
      </c>
      <c r="P17286" s="82">
        <v>215</v>
      </c>
      <c r="Q17286" s="82" t="s">
        <v>97253</v>
      </c>
      <c r="R17286"/>
    </row>
    <row r="17287" spans="12:18" x14ac:dyDescent="0.25">
      <c r="L17287" t="s">
        <v>2539</v>
      </c>
      <c r="M17287" t="s">
        <v>12694</v>
      </c>
      <c r="N17287" t="s">
        <v>54549</v>
      </c>
      <c r="O17287" s="76" t="s">
        <v>4366</v>
      </c>
      <c r="P17287" s="82">
        <v>210</v>
      </c>
      <c r="Q17287" s="82" t="s">
        <v>97254</v>
      </c>
      <c r="R17287"/>
    </row>
    <row r="17288" spans="12:18" x14ac:dyDescent="0.25">
      <c r="L17288" t="s">
        <v>2539</v>
      </c>
      <c r="M17288" t="s">
        <v>22019</v>
      </c>
      <c r="N17288" t="s">
        <v>54550</v>
      </c>
      <c r="O17288" s="76" t="s">
        <v>4374</v>
      </c>
      <c r="P17288" s="82">
        <v>4212</v>
      </c>
      <c r="Q17288" s="82" t="s">
        <v>97255</v>
      </c>
      <c r="R17288"/>
    </row>
    <row r="17289" spans="12:18" x14ac:dyDescent="0.25">
      <c r="L17289" t="s">
        <v>2539</v>
      </c>
      <c r="M17289" t="s">
        <v>20401</v>
      </c>
      <c r="N17289" t="s">
        <v>54551</v>
      </c>
      <c r="O17289" s="76" t="s">
        <v>4356</v>
      </c>
      <c r="P17289" s="82">
        <v>1931</v>
      </c>
      <c r="Q17289" s="82" t="s">
        <v>97256</v>
      </c>
      <c r="R17289"/>
    </row>
    <row r="17290" spans="12:18" x14ac:dyDescent="0.25">
      <c r="L17290" t="s">
        <v>2539</v>
      </c>
      <c r="M17290" t="s">
        <v>22020</v>
      </c>
      <c r="N17290" t="s">
        <v>54552</v>
      </c>
      <c r="O17290" s="76" t="s">
        <v>4366</v>
      </c>
      <c r="P17290" s="82">
        <v>254</v>
      </c>
      <c r="Q17290" s="82" t="s">
        <v>97257</v>
      </c>
      <c r="R17290"/>
    </row>
    <row r="17291" spans="12:18" x14ac:dyDescent="0.25">
      <c r="L17291" t="s">
        <v>2539</v>
      </c>
      <c r="M17291" t="s">
        <v>20402</v>
      </c>
      <c r="N17291" t="s">
        <v>54553</v>
      </c>
      <c r="O17291" s="76" t="s">
        <v>4356</v>
      </c>
      <c r="P17291" s="82">
        <v>275</v>
      </c>
      <c r="Q17291" s="82" t="s">
        <v>97258</v>
      </c>
      <c r="R17291"/>
    </row>
    <row r="17292" spans="12:18" x14ac:dyDescent="0.25">
      <c r="L17292" t="s">
        <v>2539</v>
      </c>
      <c r="M17292" t="s">
        <v>22021</v>
      </c>
      <c r="N17292" t="s">
        <v>54554</v>
      </c>
      <c r="O17292" s="76" t="s">
        <v>4356</v>
      </c>
      <c r="P17292" s="82">
        <v>998</v>
      </c>
      <c r="Q17292" s="82" t="s">
        <v>97259</v>
      </c>
      <c r="R17292"/>
    </row>
    <row r="17293" spans="12:18" x14ac:dyDescent="0.25">
      <c r="L17293" t="s">
        <v>2539</v>
      </c>
      <c r="M17293" t="s">
        <v>9942</v>
      </c>
      <c r="N17293" t="s">
        <v>54555</v>
      </c>
      <c r="O17293" s="76" t="s">
        <v>4356</v>
      </c>
      <c r="P17293" s="82">
        <v>700</v>
      </c>
      <c r="Q17293" s="82" t="s">
        <v>97260</v>
      </c>
      <c r="R17293"/>
    </row>
    <row r="17294" spans="12:18" x14ac:dyDescent="0.25">
      <c r="L17294" t="s">
        <v>2539</v>
      </c>
      <c r="M17294" t="s">
        <v>9943</v>
      </c>
      <c r="N17294" t="s">
        <v>54556</v>
      </c>
      <c r="O17294" s="76" t="s">
        <v>4374</v>
      </c>
      <c r="P17294" s="82">
        <v>3635</v>
      </c>
      <c r="Q17294" s="82" t="s">
        <v>97261</v>
      </c>
      <c r="R17294"/>
    </row>
    <row r="17295" spans="12:18" x14ac:dyDescent="0.25">
      <c r="L17295" t="s">
        <v>2539</v>
      </c>
      <c r="M17295" t="s">
        <v>9944</v>
      </c>
      <c r="N17295" t="s">
        <v>54557</v>
      </c>
      <c r="O17295" s="76" t="s">
        <v>4356</v>
      </c>
      <c r="P17295" s="82">
        <v>656</v>
      </c>
      <c r="Q17295" s="82" t="s">
        <v>97262</v>
      </c>
      <c r="R17295"/>
    </row>
    <row r="17296" spans="12:18" x14ac:dyDescent="0.25">
      <c r="L17296" t="s">
        <v>2539</v>
      </c>
      <c r="M17296" t="s">
        <v>35605</v>
      </c>
      <c r="N17296" t="s">
        <v>54558</v>
      </c>
      <c r="O17296" s="76" t="s">
        <v>4356</v>
      </c>
      <c r="P17296" s="82">
        <v>930</v>
      </c>
      <c r="Q17296" s="82" t="s">
        <v>97263</v>
      </c>
      <c r="R17296"/>
    </row>
    <row r="17297" spans="12:18" x14ac:dyDescent="0.25">
      <c r="L17297" t="s">
        <v>2539</v>
      </c>
      <c r="M17297" t="s">
        <v>35606</v>
      </c>
      <c r="N17297" t="s">
        <v>54559</v>
      </c>
      <c r="O17297" s="76" t="s">
        <v>4356</v>
      </c>
      <c r="P17297" s="82">
        <v>245</v>
      </c>
      <c r="Q17297" s="82" t="s">
        <v>97264</v>
      </c>
      <c r="R17297"/>
    </row>
    <row r="17298" spans="12:18" x14ac:dyDescent="0.25">
      <c r="L17298" t="s">
        <v>2539</v>
      </c>
      <c r="M17298" t="s">
        <v>9945</v>
      </c>
      <c r="N17298" t="s">
        <v>54560</v>
      </c>
      <c r="O17298" s="76" t="s">
        <v>4366</v>
      </c>
      <c r="P17298" s="82">
        <v>179</v>
      </c>
      <c r="Q17298" s="82" t="s">
        <v>97265</v>
      </c>
      <c r="R17298"/>
    </row>
    <row r="17299" spans="12:18" x14ac:dyDescent="0.25">
      <c r="L17299" t="s">
        <v>2539</v>
      </c>
      <c r="M17299" t="s">
        <v>9946</v>
      </c>
      <c r="N17299" t="s">
        <v>54561</v>
      </c>
      <c r="O17299" s="76" t="s">
        <v>4356</v>
      </c>
      <c r="P17299" s="82">
        <v>305</v>
      </c>
      <c r="Q17299" s="82" t="s">
        <v>97266</v>
      </c>
      <c r="R17299"/>
    </row>
    <row r="17300" spans="12:18" x14ac:dyDescent="0.25">
      <c r="L17300" t="s">
        <v>2539</v>
      </c>
      <c r="M17300" t="s">
        <v>9947</v>
      </c>
      <c r="N17300" t="s">
        <v>54562</v>
      </c>
      <c r="O17300" s="76" t="s">
        <v>4366</v>
      </c>
      <c r="P17300" s="82">
        <v>606</v>
      </c>
      <c r="Q17300" s="82" t="s">
        <v>97267</v>
      </c>
      <c r="R17300"/>
    </row>
    <row r="17301" spans="12:18" x14ac:dyDescent="0.25">
      <c r="L17301" t="s">
        <v>2539</v>
      </c>
      <c r="M17301" t="s">
        <v>11538</v>
      </c>
      <c r="N17301" t="s">
        <v>54563</v>
      </c>
      <c r="O17301" s="76" t="s">
        <v>4366</v>
      </c>
      <c r="P17301" s="82">
        <v>221</v>
      </c>
      <c r="Q17301" s="82" t="s">
        <v>97269</v>
      </c>
      <c r="R17301"/>
    </row>
    <row r="17302" spans="12:18" x14ac:dyDescent="0.25">
      <c r="L17302" t="s">
        <v>2539</v>
      </c>
      <c r="M17302" t="s">
        <v>9948</v>
      </c>
      <c r="N17302" t="s">
        <v>54564</v>
      </c>
      <c r="O17302" s="76" t="s">
        <v>4366</v>
      </c>
      <c r="P17302" s="82">
        <v>166</v>
      </c>
      <c r="Q17302" s="82" t="s">
        <v>97270</v>
      </c>
      <c r="R17302"/>
    </row>
    <row r="17303" spans="12:18" x14ac:dyDescent="0.25">
      <c r="L17303" t="s">
        <v>2539</v>
      </c>
      <c r="M17303" t="s">
        <v>7241</v>
      </c>
      <c r="N17303" t="s">
        <v>54565</v>
      </c>
      <c r="O17303" s="76" t="s">
        <v>4374</v>
      </c>
      <c r="P17303" s="82">
        <v>1885</v>
      </c>
      <c r="Q17303" s="82" t="s">
        <v>97271</v>
      </c>
      <c r="R17303"/>
    </row>
    <row r="17304" spans="12:18" x14ac:dyDescent="0.25">
      <c r="L17304" t="s">
        <v>2539</v>
      </c>
      <c r="M17304" t="s">
        <v>35607</v>
      </c>
      <c r="N17304" t="s">
        <v>54566</v>
      </c>
      <c r="O17304" s="76" t="s">
        <v>4356</v>
      </c>
      <c r="P17304" s="82">
        <v>542</v>
      </c>
      <c r="Q17304" s="82" t="s">
        <v>97272</v>
      </c>
      <c r="R17304"/>
    </row>
    <row r="17305" spans="12:18" x14ac:dyDescent="0.25">
      <c r="L17305" t="s">
        <v>2539</v>
      </c>
      <c r="M17305" t="s">
        <v>4983</v>
      </c>
      <c r="N17305" t="s">
        <v>54567</v>
      </c>
      <c r="O17305" s="76" t="s">
        <v>4366</v>
      </c>
      <c r="P17305" s="82">
        <v>173</v>
      </c>
      <c r="Q17305" s="82" t="s">
        <v>97273</v>
      </c>
      <c r="R17305"/>
    </row>
    <row r="17306" spans="12:18" x14ac:dyDescent="0.25">
      <c r="L17306" t="s">
        <v>2539</v>
      </c>
      <c r="M17306" t="s">
        <v>12719</v>
      </c>
      <c r="N17306" t="s">
        <v>54568</v>
      </c>
      <c r="O17306" s="76" t="s">
        <v>4366</v>
      </c>
      <c r="P17306" s="82">
        <v>293</v>
      </c>
      <c r="Q17306" s="82" t="s">
        <v>97326</v>
      </c>
      <c r="R17306"/>
    </row>
    <row r="17307" spans="12:18" x14ac:dyDescent="0.25">
      <c r="L17307" t="s">
        <v>2539</v>
      </c>
      <c r="M17307" t="s">
        <v>35614</v>
      </c>
      <c r="N17307" t="s">
        <v>54569</v>
      </c>
      <c r="O17307" s="76" t="s">
        <v>4356</v>
      </c>
      <c r="P17307" s="82">
        <v>884</v>
      </c>
      <c r="Q17307" s="82" t="s">
        <v>97327</v>
      </c>
      <c r="R17307"/>
    </row>
    <row r="17308" spans="12:18" x14ac:dyDescent="0.25">
      <c r="L17308" t="s">
        <v>2539</v>
      </c>
      <c r="M17308" t="s">
        <v>20413</v>
      </c>
      <c r="N17308" t="s">
        <v>54570</v>
      </c>
      <c r="O17308" s="76" t="s">
        <v>4366</v>
      </c>
      <c r="P17308" s="82">
        <v>107</v>
      </c>
      <c r="Q17308" s="82" t="s">
        <v>97328</v>
      </c>
      <c r="R17308"/>
    </row>
    <row r="17309" spans="12:18" x14ac:dyDescent="0.25">
      <c r="L17309" t="s">
        <v>2539</v>
      </c>
      <c r="M17309" t="s">
        <v>22029</v>
      </c>
      <c r="N17309" t="s">
        <v>54571</v>
      </c>
      <c r="O17309" s="76" t="s">
        <v>4356</v>
      </c>
      <c r="P17309" s="82">
        <v>256</v>
      </c>
      <c r="Q17309" s="82" t="s">
        <v>97329</v>
      </c>
      <c r="R17309"/>
    </row>
    <row r="17310" spans="12:18" x14ac:dyDescent="0.25">
      <c r="L17310" t="s">
        <v>2539</v>
      </c>
      <c r="M17310" t="s">
        <v>20414</v>
      </c>
      <c r="N17310" t="s">
        <v>54572</v>
      </c>
      <c r="O17310" s="76" t="s">
        <v>4356</v>
      </c>
      <c r="P17310" s="82">
        <v>527</v>
      </c>
      <c r="Q17310" s="82" t="s">
        <v>97330</v>
      </c>
      <c r="R17310"/>
    </row>
    <row r="17311" spans="12:18" x14ac:dyDescent="0.25">
      <c r="L17311" t="s">
        <v>2539</v>
      </c>
      <c r="M17311" t="s">
        <v>35616</v>
      </c>
      <c r="N17311" t="s">
        <v>54573</v>
      </c>
      <c r="O17311" s="76" t="s">
        <v>4356</v>
      </c>
      <c r="P17311" s="82">
        <v>537</v>
      </c>
      <c r="Q17311" s="82" t="s">
        <v>97334</v>
      </c>
      <c r="R17311"/>
    </row>
    <row r="17312" spans="12:18" x14ac:dyDescent="0.25">
      <c r="L17312" t="s">
        <v>2539</v>
      </c>
      <c r="M17312" t="s">
        <v>9959</v>
      </c>
      <c r="N17312" t="s">
        <v>54574</v>
      </c>
      <c r="O17312" s="76" t="s">
        <v>4356</v>
      </c>
      <c r="P17312" s="82">
        <v>387</v>
      </c>
      <c r="Q17312" s="82" t="s">
        <v>97335</v>
      </c>
      <c r="R17312"/>
    </row>
    <row r="17313" spans="12:18" x14ac:dyDescent="0.25">
      <c r="L17313" t="s">
        <v>2539</v>
      </c>
      <c r="M17313" t="s">
        <v>9960</v>
      </c>
      <c r="N17313" t="s">
        <v>54575</v>
      </c>
      <c r="O17313" s="76" t="s">
        <v>4366</v>
      </c>
      <c r="P17313" s="82">
        <v>220</v>
      </c>
      <c r="Q17313" s="82" t="s">
        <v>97336</v>
      </c>
      <c r="R17313"/>
    </row>
    <row r="17314" spans="12:18" x14ac:dyDescent="0.25">
      <c r="L17314" t="s">
        <v>2539</v>
      </c>
      <c r="M17314" t="s">
        <v>20415</v>
      </c>
      <c r="N17314" t="s">
        <v>54576</v>
      </c>
      <c r="O17314" s="76" t="s">
        <v>4366</v>
      </c>
      <c r="P17314" s="82">
        <v>302</v>
      </c>
      <c r="Q17314" s="82" t="s">
        <v>97337</v>
      </c>
      <c r="R17314"/>
    </row>
    <row r="17315" spans="12:18" x14ac:dyDescent="0.25">
      <c r="L17315" t="s">
        <v>2539</v>
      </c>
      <c r="M17315" t="s">
        <v>6076</v>
      </c>
      <c r="N17315" t="s">
        <v>54577</v>
      </c>
      <c r="O17315" s="76" t="s">
        <v>4366</v>
      </c>
      <c r="P17315" s="82">
        <v>156</v>
      </c>
      <c r="Q17315" s="82" t="s">
        <v>97338</v>
      </c>
      <c r="R17315"/>
    </row>
    <row r="17316" spans="12:18" x14ac:dyDescent="0.25">
      <c r="L17316" t="s">
        <v>2539</v>
      </c>
      <c r="M17316" t="s">
        <v>20416</v>
      </c>
      <c r="N17316" t="s">
        <v>54578</v>
      </c>
      <c r="O17316" s="76" t="s">
        <v>4366</v>
      </c>
      <c r="P17316" s="82">
        <v>141</v>
      </c>
      <c r="Q17316" s="82" t="s">
        <v>97339</v>
      </c>
      <c r="R17316"/>
    </row>
    <row r="17317" spans="12:18" x14ac:dyDescent="0.25">
      <c r="L17317" t="s">
        <v>2539</v>
      </c>
      <c r="M17317" t="s">
        <v>12723</v>
      </c>
      <c r="N17317" t="s">
        <v>54579</v>
      </c>
      <c r="O17317" s="76" t="s">
        <v>4356</v>
      </c>
      <c r="P17317" s="82">
        <v>211</v>
      </c>
      <c r="Q17317" s="82" t="s">
        <v>97340</v>
      </c>
      <c r="R17317"/>
    </row>
    <row r="17318" spans="12:18" x14ac:dyDescent="0.25">
      <c r="L17318" t="s">
        <v>2539</v>
      </c>
      <c r="M17318" t="s">
        <v>35617</v>
      </c>
      <c r="N17318" t="s">
        <v>54580</v>
      </c>
      <c r="O17318" s="76" t="s">
        <v>4366</v>
      </c>
      <c r="P17318" s="82">
        <v>175</v>
      </c>
      <c r="Q17318" s="82" t="s">
        <v>97341</v>
      </c>
      <c r="R17318"/>
    </row>
    <row r="17319" spans="12:18" x14ac:dyDescent="0.25">
      <c r="L17319" t="s">
        <v>2539</v>
      </c>
      <c r="M17319" t="s">
        <v>12725</v>
      </c>
      <c r="N17319" t="s">
        <v>54581</v>
      </c>
      <c r="O17319" s="76" t="s">
        <v>4356</v>
      </c>
      <c r="P17319" s="82">
        <v>1172</v>
      </c>
      <c r="Q17319" s="82" t="s">
        <v>97342</v>
      </c>
      <c r="R17319"/>
    </row>
    <row r="17320" spans="12:18" x14ac:dyDescent="0.25">
      <c r="L17320" t="s">
        <v>2539</v>
      </c>
      <c r="M17320" t="s">
        <v>12727</v>
      </c>
      <c r="N17320" t="s">
        <v>54582</v>
      </c>
      <c r="O17320" s="76" t="s">
        <v>4356</v>
      </c>
      <c r="P17320" s="82">
        <v>1050</v>
      </c>
      <c r="Q17320" s="82" t="s">
        <v>97343</v>
      </c>
      <c r="R17320"/>
    </row>
    <row r="17321" spans="12:18" x14ac:dyDescent="0.25">
      <c r="L17321" t="s">
        <v>2539</v>
      </c>
      <c r="M17321" t="s">
        <v>9961</v>
      </c>
      <c r="N17321" t="s">
        <v>54583</v>
      </c>
      <c r="O17321" s="76" t="s">
        <v>4356</v>
      </c>
      <c r="P17321" s="82">
        <v>664</v>
      </c>
      <c r="Q17321" s="82" t="s">
        <v>97344</v>
      </c>
      <c r="R17321"/>
    </row>
    <row r="17322" spans="12:18" x14ac:dyDescent="0.25">
      <c r="L17322" t="s">
        <v>2539</v>
      </c>
      <c r="M17322" t="s">
        <v>20417</v>
      </c>
      <c r="N17322" t="s">
        <v>54584</v>
      </c>
      <c r="O17322" s="76" t="s">
        <v>4366</v>
      </c>
      <c r="P17322" s="82">
        <v>231</v>
      </c>
      <c r="Q17322" s="82" t="s">
        <v>97345</v>
      </c>
      <c r="R17322"/>
    </row>
    <row r="17323" spans="12:18" x14ac:dyDescent="0.25">
      <c r="L17323" t="s">
        <v>2539</v>
      </c>
      <c r="M17323" t="s">
        <v>20403</v>
      </c>
      <c r="N17323" t="s">
        <v>54585</v>
      </c>
      <c r="O17323" s="76" t="s">
        <v>4356</v>
      </c>
      <c r="P17323" s="82">
        <v>722</v>
      </c>
      <c r="Q17323" s="82" t="s">
        <v>97274</v>
      </c>
      <c r="R17323"/>
    </row>
    <row r="17324" spans="12:18" x14ac:dyDescent="0.25">
      <c r="L17324" t="s">
        <v>2539</v>
      </c>
      <c r="M17324" t="s">
        <v>14101</v>
      </c>
      <c r="N17324" t="s">
        <v>54586</v>
      </c>
      <c r="O17324" s="76" t="s">
        <v>4356</v>
      </c>
      <c r="P17324" s="82">
        <v>222</v>
      </c>
      <c r="Q17324" s="82" t="s">
        <v>97275</v>
      </c>
      <c r="R17324"/>
    </row>
    <row r="17325" spans="12:18" x14ac:dyDescent="0.25">
      <c r="L17325" t="s">
        <v>2539</v>
      </c>
      <c r="M17325" t="s">
        <v>9949</v>
      </c>
      <c r="N17325" t="s">
        <v>54587</v>
      </c>
      <c r="O17325" s="76" t="s">
        <v>4366</v>
      </c>
      <c r="P17325" s="82">
        <v>415</v>
      </c>
      <c r="Q17325" s="82" t="s">
        <v>97276</v>
      </c>
      <c r="R17325"/>
    </row>
    <row r="17326" spans="12:18" x14ac:dyDescent="0.25">
      <c r="L17326" t="s">
        <v>2539</v>
      </c>
      <c r="M17326" t="s">
        <v>19037</v>
      </c>
      <c r="N17326" t="s">
        <v>54588</v>
      </c>
      <c r="O17326" s="76" t="s">
        <v>4366</v>
      </c>
      <c r="P17326" s="82">
        <v>170</v>
      </c>
      <c r="Q17326" s="82" t="s">
        <v>97277</v>
      </c>
      <c r="R17326"/>
    </row>
    <row r="17327" spans="12:18" x14ac:dyDescent="0.25">
      <c r="L17327" t="s">
        <v>2539</v>
      </c>
      <c r="M17327" t="s">
        <v>12696</v>
      </c>
      <c r="N17327" t="s">
        <v>54589</v>
      </c>
      <c r="O17327" s="76" t="s">
        <v>4356</v>
      </c>
      <c r="P17327" s="82">
        <v>516</v>
      </c>
      <c r="Q17327" s="82" t="s">
        <v>97278</v>
      </c>
      <c r="R17327"/>
    </row>
    <row r="17328" spans="12:18" x14ac:dyDescent="0.25">
      <c r="L17328" t="s">
        <v>2539</v>
      </c>
      <c r="M17328" t="s">
        <v>9950</v>
      </c>
      <c r="N17328" t="s">
        <v>54590</v>
      </c>
      <c r="O17328" s="76" t="s">
        <v>4356</v>
      </c>
      <c r="P17328" s="82">
        <v>646</v>
      </c>
      <c r="Q17328" s="82" t="s">
        <v>97280</v>
      </c>
      <c r="R17328"/>
    </row>
    <row r="17329" spans="12:18" x14ac:dyDescent="0.25">
      <c r="L17329" t="s">
        <v>2539</v>
      </c>
      <c r="M17329" t="s">
        <v>9951</v>
      </c>
      <c r="N17329" t="s">
        <v>54591</v>
      </c>
      <c r="O17329" s="76" t="s">
        <v>4356</v>
      </c>
      <c r="P17329" s="82">
        <v>478</v>
      </c>
      <c r="Q17329" s="82" t="s">
        <v>97281</v>
      </c>
      <c r="R17329"/>
    </row>
    <row r="17330" spans="12:18" x14ac:dyDescent="0.25">
      <c r="L17330" t="s">
        <v>2539</v>
      </c>
      <c r="M17330" t="s">
        <v>20405</v>
      </c>
      <c r="N17330" t="s">
        <v>54592</v>
      </c>
      <c r="O17330" s="76" t="s">
        <v>4356</v>
      </c>
      <c r="P17330" s="82">
        <v>829</v>
      </c>
      <c r="Q17330" s="82" t="s">
        <v>97285</v>
      </c>
      <c r="R17330"/>
    </row>
    <row r="17331" spans="12:18" x14ac:dyDescent="0.25">
      <c r="L17331" t="s">
        <v>2539</v>
      </c>
      <c r="M17331" t="s">
        <v>12697</v>
      </c>
      <c r="N17331" t="s">
        <v>54593</v>
      </c>
      <c r="O17331" s="76" t="s">
        <v>4356</v>
      </c>
      <c r="P17331" s="82">
        <v>298</v>
      </c>
      <c r="Q17331" s="82" t="s">
        <v>97286</v>
      </c>
      <c r="R17331"/>
    </row>
    <row r="17332" spans="12:18" x14ac:dyDescent="0.25">
      <c r="L17332" t="s">
        <v>2539</v>
      </c>
      <c r="M17332" t="s">
        <v>12698</v>
      </c>
      <c r="N17332" t="s">
        <v>54594</v>
      </c>
      <c r="O17332" s="76" t="s">
        <v>4366</v>
      </c>
      <c r="P17332" s="82">
        <v>680</v>
      </c>
      <c r="Q17332" s="82" t="s">
        <v>97287</v>
      </c>
      <c r="R17332"/>
    </row>
    <row r="17333" spans="12:18" x14ac:dyDescent="0.25">
      <c r="L17333" t="s">
        <v>2539</v>
      </c>
      <c r="M17333" t="s">
        <v>20406</v>
      </c>
      <c r="N17333" t="s">
        <v>54595</v>
      </c>
      <c r="O17333" s="76" t="s">
        <v>4356</v>
      </c>
      <c r="P17333" s="82">
        <v>530</v>
      </c>
      <c r="Q17333" s="82" t="s">
        <v>97288</v>
      </c>
      <c r="R17333"/>
    </row>
    <row r="17334" spans="12:18" x14ac:dyDescent="0.25">
      <c r="L17334" t="s">
        <v>2539</v>
      </c>
      <c r="M17334" t="s">
        <v>9968</v>
      </c>
      <c r="N17334" t="s">
        <v>54596</v>
      </c>
      <c r="O17334" s="76" t="s">
        <v>4356</v>
      </c>
      <c r="P17334" s="82">
        <v>550</v>
      </c>
      <c r="Q17334" s="82" t="s">
        <v>97368</v>
      </c>
      <c r="R17334"/>
    </row>
    <row r="17335" spans="12:18" x14ac:dyDescent="0.25">
      <c r="L17335" t="s">
        <v>2539</v>
      </c>
      <c r="M17335" t="s">
        <v>35610</v>
      </c>
      <c r="N17335" t="s">
        <v>54597</v>
      </c>
      <c r="O17335" s="76" t="s">
        <v>4366</v>
      </c>
      <c r="P17335" s="82">
        <v>95</v>
      </c>
      <c r="Q17335" s="82" t="s">
        <v>97290</v>
      </c>
      <c r="R17335"/>
    </row>
    <row r="17336" spans="12:18" x14ac:dyDescent="0.25">
      <c r="L17336" t="s">
        <v>2539</v>
      </c>
      <c r="M17336" t="s">
        <v>22024</v>
      </c>
      <c r="N17336" t="s">
        <v>54598</v>
      </c>
      <c r="O17336" s="76" t="s">
        <v>4356</v>
      </c>
      <c r="P17336" s="82">
        <v>1491</v>
      </c>
      <c r="Q17336" s="82" t="s">
        <v>97291</v>
      </c>
      <c r="R17336"/>
    </row>
    <row r="17337" spans="12:18" x14ac:dyDescent="0.25">
      <c r="L17337" t="s">
        <v>2539</v>
      </c>
      <c r="M17337" t="s">
        <v>20407</v>
      </c>
      <c r="N17337" t="s">
        <v>54599</v>
      </c>
      <c r="O17337" s="76" t="s">
        <v>4366</v>
      </c>
      <c r="P17337" s="82">
        <v>245</v>
      </c>
      <c r="Q17337" s="82" t="s">
        <v>97292</v>
      </c>
      <c r="R17337"/>
    </row>
    <row r="17338" spans="12:18" x14ac:dyDescent="0.25">
      <c r="L17338" t="s">
        <v>2539</v>
      </c>
      <c r="M17338" t="s">
        <v>9953</v>
      </c>
      <c r="N17338" t="s">
        <v>54600</v>
      </c>
      <c r="O17338" s="76" t="s">
        <v>4356</v>
      </c>
      <c r="P17338" s="82">
        <v>560</v>
      </c>
      <c r="Q17338" s="82" t="s">
        <v>97293</v>
      </c>
      <c r="R17338"/>
    </row>
    <row r="17339" spans="12:18" x14ac:dyDescent="0.25">
      <c r="L17339" t="s">
        <v>2539</v>
      </c>
      <c r="M17339" t="s">
        <v>10671</v>
      </c>
      <c r="N17339" t="s">
        <v>54601</v>
      </c>
      <c r="O17339" s="76" t="s">
        <v>4356</v>
      </c>
      <c r="P17339" s="82">
        <v>525</v>
      </c>
      <c r="Q17339" s="82" t="s">
        <v>97294</v>
      </c>
      <c r="R17339"/>
    </row>
    <row r="17340" spans="12:18" x14ac:dyDescent="0.25">
      <c r="L17340" t="s">
        <v>2539</v>
      </c>
      <c r="M17340" t="s">
        <v>7433</v>
      </c>
      <c r="N17340" t="s">
        <v>54602</v>
      </c>
      <c r="O17340" s="76" t="s">
        <v>4356</v>
      </c>
      <c r="P17340" s="82">
        <v>133</v>
      </c>
      <c r="Q17340" s="82" t="s">
        <v>97295</v>
      </c>
      <c r="R17340"/>
    </row>
    <row r="17341" spans="12:18" x14ac:dyDescent="0.25">
      <c r="L17341" t="s">
        <v>2539</v>
      </c>
      <c r="M17341" t="s">
        <v>8831</v>
      </c>
      <c r="N17341" t="s">
        <v>54603</v>
      </c>
      <c r="O17341" s="76" t="s">
        <v>4356</v>
      </c>
      <c r="P17341" s="82">
        <v>322</v>
      </c>
      <c r="Q17341" s="82" t="s">
        <v>97296</v>
      </c>
      <c r="R17341"/>
    </row>
    <row r="17342" spans="12:18" x14ac:dyDescent="0.25">
      <c r="L17342" t="s">
        <v>2539</v>
      </c>
      <c r="M17342" t="s">
        <v>12702</v>
      </c>
      <c r="N17342" t="s">
        <v>54604</v>
      </c>
      <c r="O17342" s="76" t="s">
        <v>4366</v>
      </c>
      <c r="P17342" s="82">
        <v>313</v>
      </c>
      <c r="Q17342" s="82" t="s">
        <v>97299</v>
      </c>
      <c r="R17342"/>
    </row>
    <row r="17343" spans="12:18" x14ac:dyDescent="0.25">
      <c r="L17343" t="s">
        <v>2539</v>
      </c>
      <c r="M17343" t="s">
        <v>20409</v>
      </c>
      <c r="N17343" t="s">
        <v>54605</v>
      </c>
      <c r="O17343" s="76" t="s">
        <v>4366</v>
      </c>
      <c r="P17343" s="82">
        <v>177</v>
      </c>
      <c r="Q17343" s="82" t="s">
        <v>97300</v>
      </c>
      <c r="R17343"/>
    </row>
    <row r="17344" spans="12:18" x14ac:dyDescent="0.25">
      <c r="L17344" t="s">
        <v>2539</v>
      </c>
      <c r="M17344" t="s">
        <v>35611</v>
      </c>
      <c r="N17344" t="s">
        <v>54606</v>
      </c>
      <c r="O17344" s="76" t="s">
        <v>4366</v>
      </c>
      <c r="P17344" s="82">
        <v>107</v>
      </c>
      <c r="Q17344" s="82" t="s">
        <v>97301</v>
      </c>
      <c r="R17344"/>
    </row>
    <row r="17345" spans="12:18" x14ac:dyDescent="0.25">
      <c r="L17345" t="s">
        <v>2539</v>
      </c>
      <c r="M17345" t="s">
        <v>12704</v>
      </c>
      <c r="N17345" t="s">
        <v>54607</v>
      </c>
      <c r="O17345" s="76" t="s">
        <v>4356</v>
      </c>
      <c r="P17345" s="82">
        <v>586</v>
      </c>
      <c r="Q17345" s="82" t="s">
        <v>97302</v>
      </c>
      <c r="R17345"/>
    </row>
    <row r="17346" spans="12:18" x14ac:dyDescent="0.25">
      <c r="L17346" t="s">
        <v>2539</v>
      </c>
      <c r="M17346" t="s">
        <v>9954</v>
      </c>
      <c r="N17346" t="s">
        <v>54608</v>
      </c>
      <c r="O17346" s="76" t="s">
        <v>4366</v>
      </c>
      <c r="P17346" s="82">
        <v>106</v>
      </c>
      <c r="Q17346" s="82" t="s">
        <v>97304</v>
      </c>
      <c r="R17346"/>
    </row>
    <row r="17347" spans="12:18" x14ac:dyDescent="0.25">
      <c r="L17347" t="s">
        <v>2539</v>
      </c>
      <c r="M17347" t="s">
        <v>20410</v>
      </c>
      <c r="N17347" t="s">
        <v>54609</v>
      </c>
      <c r="O17347" s="76" t="s">
        <v>4366</v>
      </c>
      <c r="P17347" s="82">
        <v>454</v>
      </c>
      <c r="Q17347" s="82" t="s">
        <v>97305</v>
      </c>
      <c r="R17347"/>
    </row>
    <row r="17348" spans="12:18" x14ac:dyDescent="0.25">
      <c r="L17348" t="s">
        <v>2539</v>
      </c>
      <c r="M17348" t="s">
        <v>12708</v>
      </c>
      <c r="N17348" t="s">
        <v>54610</v>
      </c>
      <c r="O17348" s="76" t="s">
        <v>4356</v>
      </c>
      <c r="P17348" s="82">
        <v>408</v>
      </c>
      <c r="Q17348" s="82" t="s">
        <v>97306</v>
      </c>
      <c r="R17348"/>
    </row>
    <row r="17349" spans="12:18" x14ac:dyDescent="0.25">
      <c r="L17349" t="s">
        <v>2539</v>
      </c>
      <c r="M17349" t="s">
        <v>9955</v>
      </c>
      <c r="N17349" t="s">
        <v>54611</v>
      </c>
      <c r="O17349" s="76" t="s">
        <v>4356</v>
      </c>
      <c r="P17349" s="82">
        <v>612</v>
      </c>
      <c r="Q17349" s="82" t="s">
        <v>97307</v>
      </c>
      <c r="R17349"/>
    </row>
    <row r="17350" spans="12:18" x14ac:dyDescent="0.25">
      <c r="L17350" t="s">
        <v>2539</v>
      </c>
      <c r="M17350" t="s">
        <v>35612</v>
      </c>
      <c r="N17350" t="s">
        <v>54612</v>
      </c>
      <c r="O17350" s="76" t="s">
        <v>4356</v>
      </c>
      <c r="P17350" s="82">
        <v>1141</v>
      </c>
      <c r="Q17350" s="82" t="s">
        <v>97308</v>
      </c>
      <c r="R17350"/>
    </row>
    <row r="17351" spans="12:18" x14ac:dyDescent="0.25">
      <c r="L17351" t="s">
        <v>2539</v>
      </c>
      <c r="M17351" t="s">
        <v>20411</v>
      </c>
      <c r="N17351" t="s">
        <v>54613</v>
      </c>
      <c r="O17351" s="76" t="s">
        <v>4366</v>
      </c>
      <c r="P17351" s="82">
        <v>389</v>
      </c>
      <c r="Q17351" s="82" t="s">
        <v>97309</v>
      </c>
      <c r="R17351"/>
    </row>
    <row r="17352" spans="12:18" x14ac:dyDescent="0.25">
      <c r="L17352" t="s">
        <v>2539</v>
      </c>
      <c r="M17352" t="s">
        <v>22025</v>
      </c>
      <c r="N17352" t="s">
        <v>54614</v>
      </c>
      <c r="O17352" s="76" t="s">
        <v>4366</v>
      </c>
      <c r="P17352" s="82">
        <v>211</v>
      </c>
      <c r="Q17352" s="82" t="s">
        <v>97310</v>
      </c>
      <c r="R17352"/>
    </row>
    <row r="17353" spans="12:18" x14ac:dyDescent="0.25">
      <c r="L17353" t="s">
        <v>2539</v>
      </c>
      <c r="M17353" t="s">
        <v>12710</v>
      </c>
      <c r="N17353" t="s">
        <v>54615</v>
      </c>
      <c r="O17353" s="76" t="s">
        <v>4356</v>
      </c>
      <c r="P17353" s="82">
        <v>290</v>
      </c>
      <c r="Q17353" s="82" t="s">
        <v>97311</v>
      </c>
      <c r="R17353"/>
    </row>
    <row r="17354" spans="12:18" x14ac:dyDescent="0.25">
      <c r="L17354" t="s">
        <v>2539</v>
      </c>
      <c r="M17354" t="s">
        <v>22026</v>
      </c>
      <c r="N17354" t="s">
        <v>54616</v>
      </c>
      <c r="O17354" s="76" t="s">
        <v>4356</v>
      </c>
      <c r="P17354" s="82">
        <v>865</v>
      </c>
      <c r="Q17354" s="82" t="s">
        <v>97312</v>
      </c>
      <c r="R17354"/>
    </row>
    <row r="17355" spans="12:18" x14ac:dyDescent="0.25">
      <c r="L17355" t="s">
        <v>2539</v>
      </c>
      <c r="M17355" t="s">
        <v>9956</v>
      </c>
      <c r="N17355" t="s">
        <v>54617</v>
      </c>
      <c r="O17355" s="76" t="s">
        <v>4356</v>
      </c>
      <c r="P17355" s="82">
        <v>338</v>
      </c>
      <c r="Q17355" s="82" t="s">
        <v>97313</v>
      </c>
      <c r="R17355"/>
    </row>
    <row r="17356" spans="12:18" x14ac:dyDescent="0.25">
      <c r="L17356" t="s">
        <v>2539</v>
      </c>
      <c r="M17356" t="s">
        <v>35613</v>
      </c>
      <c r="N17356" t="s">
        <v>54618</v>
      </c>
      <c r="O17356" s="76" t="s">
        <v>4356</v>
      </c>
      <c r="P17356" s="82">
        <v>195</v>
      </c>
      <c r="Q17356" s="82" t="s">
        <v>97314</v>
      </c>
      <c r="R17356"/>
    </row>
    <row r="17357" spans="12:18" x14ac:dyDescent="0.25">
      <c r="L17357" t="s">
        <v>2539</v>
      </c>
      <c r="M17357" t="s">
        <v>9957</v>
      </c>
      <c r="N17357" t="s">
        <v>54619</v>
      </c>
      <c r="O17357" s="76" t="s">
        <v>4356</v>
      </c>
      <c r="P17357" s="82">
        <v>184</v>
      </c>
      <c r="Q17357" s="82" t="s">
        <v>97315</v>
      </c>
      <c r="R17357"/>
    </row>
    <row r="17358" spans="12:18" x14ac:dyDescent="0.25">
      <c r="L17358" t="s">
        <v>2539</v>
      </c>
      <c r="M17358" t="s">
        <v>12712</v>
      </c>
      <c r="N17358" t="s">
        <v>54620</v>
      </c>
      <c r="O17358" s="76" t="s">
        <v>4356</v>
      </c>
      <c r="P17358" s="82">
        <v>418</v>
      </c>
      <c r="Q17358" s="82" t="s">
        <v>97316</v>
      </c>
      <c r="R17358"/>
    </row>
    <row r="17359" spans="12:18" x14ac:dyDescent="0.25">
      <c r="L17359" t="s">
        <v>2539</v>
      </c>
      <c r="M17359" t="s">
        <v>20412</v>
      </c>
      <c r="N17359" t="s">
        <v>54621</v>
      </c>
      <c r="O17359" s="76" t="s">
        <v>4356</v>
      </c>
      <c r="P17359" s="82">
        <v>200</v>
      </c>
      <c r="Q17359" s="82" t="s">
        <v>97317</v>
      </c>
      <c r="R17359"/>
    </row>
    <row r="17360" spans="12:18" x14ac:dyDescent="0.25">
      <c r="L17360" t="s">
        <v>2539</v>
      </c>
      <c r="M17360" t="s">
        <v>31877</v>
      </c>
      <c r="N17360" t="s">
        <v>54622</v>
      </c>
      <c r="O17360" s="76" t="s">
        <v>4366</v>
      </c>
      <c r="P17360" s="82">
        <v>295</v>
      </c>
      <c r="Q17360" s="82" t="s">
        <v>97318</v>
      </c>
      <c r="R17360"/>
    </row>
    <row r="17361" spans="12:18" x14ac:dyDescent="0.25">
      <c r="L17361" t="s">
        <v>2539</v>
      </c>
      <c r="M17361" t="s">
        <v>22027</v>
      </c>
      <c r="N17361" t="s">
        <v>54623</v>
      </c>
      <c r="O17361" s="76" t="s">
        <v>4356</v>
      </c>
      <c r="P17361" s="82">
        <v>333</v>
      </c>
      <c r="Q17361" s="82" t="s">
        <v>97319</v>
      </c>
      <c r="R17361"/>
    </row>
    <row r="17362" spans="12:18" x14ac:dyDescent="0.25">
      <c r="L17362" t="s">
        <v>2539</v>
      </c>
      <c r="M17362" t="s">
        <v>6803</v>
      </c>
      <c r="N17362" t="s">
        <v>54624</v>
      </c>
      <c r="O17362" s="76" t="s">
        <v>4356</v>
      </c>
      <c r="P17362" s="82">
        <v>434</v>
      </c>
      <c r="Q17362" s="82" t="s">
        <v>97320</v>
      </c>
      <c r="R17362"/>
    </row>
    <row r="17363" spans="12:18" x14ac:dyDescent="0.25">
      <c r="L17363" t="s">
        <v>2539</v>
      </c>
      <c r="M17363" t="s">
        <v>12163</v>
      </c>
      <c r="N17363" t="s">
        <v>54625</v>
      </c>
      <c r="O17363" s="76" t="s">
        <v>4356</v>
      </c>
      <c r="P17363" s="82">
        <v>358</v>
      </c>
      <c r="Q17363" s="82" t="s">
        <v>97321</v>
      </c>
      <c r="R17363"/>
    </row>
    <row r="17364" spans="12:18" x14ac:dyDescent="0.25">
      <c r="L17364" t="s">
        <v>2539</v>
      </c>
      <c r="M17364" t="s">
        <v>22028</v>
      </c>
      <c r="N17364" t="s">
        <v>54626</v>
      </c>
      <c r="O17364" s="76" t="s">
        <v>4356</v>
      </c>
      <c r="P17364" s="82">
        <v>2296</v>
      </c>
      <c r="Q17364" s="82" t="s">
        <v>97322</v>
      </c>
      <c r="R17364"/>
    </row>
    <row r="17365" spans="12:18" x14ac:dyDescent="0.25">
      <c r="L17365" t="s">
        <v>2539</v>
      </c>
      <c r="M17365" t="s">
        <v>12714</v>
      </c>
      <c r="N17365" t="s">
        <v>54627</v>
      </c>
      <c r="O17365" s="76" t="s">
        <v>4366</v>
      </c>
      <c r="P17365" s="82">
        <v>236</v>
      </c>
      <c r="Q17365" s="82" t="s">
        <v>97323</v>
      </c>
      <c r="R17365"/>
    </row>
    <row r="17366" spans="12:18" x14ac:dyDescent="0.25">
      <c r="L17366" t="s">
        <v>2539</v>
      </c>
      <c r="M17366" t="s">
        <v>12716</v>
      </c>
      <c r="N17366" t="s">
        <v>54628</v>
      </c>
      <c r="O17366" s="76" t="s">
        <v>4356</v>
      </c>
      <c r="P17366" s="82">
        <v>245</v>
      </c>
      <c r="Q17366" s="82" t="s">
        <v>97324</v>
      </c>
      <c r="R17366"/>
    </row>
    <row r="17367" spans="12:18" x14ac:dyDescent="0.25">
      <c r="L17367" t="s">
        <v>2539</v>
      </c>
      <c r="M17367" t="s">
        <v>9958</v>
      </c>
      <c r="N17367" t="s">
        <v>54629</v>
      </c>
      <c r="O17367" s="76" t="s">
        <v>4356</v>
      </c>
      <c r="P17367" s="82">
        <v>1170</v>
      </c>
      <c r="Q17367" s="82" t="s">
        <v>97325</v>
      </c>
      <c r="R17367"/>
    </row>
    <row r="17368" spans="12:18" x14ac:dyDescent="0.25">
      <c r="L17368" t="s">
        <v>2539</v>
      </c>
      <c r="M17368" t="s">
        <v>35608</v>
      </c>
      <c r="N17368" t="s">
        <v>54630</v>
      </c>
      <c r="O17368" s="76" t="s">
        <v>4356</v>
      </c>
      <c r="P17368" s="82">
        <v>3136</v>
      </c>
      <c r="Q17368" s="82" t="s">
        <v>97279</v>
      </c>
      <c r="R17368"/>
    </row>
    <row r="17369" spans="12:18" x14ac:dyDescent="0.25">
      <c r="L17369" t="s">
        <v>2539</v>
      </c>
      <c r="M17369" t="s">
        <v>20404</v>
      </c>
      <c r="N17369" t="s">
        <v>54631</v>
      </c>
      <c r="O17369" s="76" t="s">
        <v>4366</v>
      </c>
      <c r="P17369" s="82">
        <v>105</v>
      </c>
      <c r="Q17369" s="82" t="s">
        <v>97282</v>
      </c>
      <c r="R17369"/>
    </row>
    <row r="17370" spans="12:18" x14ac:dyDescent="0.25">
      <c r="L17370" t="s">
        <v>2539</v>
      </c>
      <c r="M17370" t="s">
        <v>22023</v>
      </c>
      <c r="N17370" t="s">
        <v>54632</v>
      </c>
      <c r="O17370" s="76" t="s">
        <v>4356</v>
      </c>
      <c r="P17370" s="82">
        <v>492</v>
      </c>
      <c r="Q17370" s="82" t="s">
        <v>97283</v>
      </c>
      <c r="R17370"/>
    </row>
    <row r="17371" spans="12:18" x14ac:dyDescent="0.25">
      <c r="L17371" t="s">
        <v>2539</v>
      </c>
      <c r="M17371" t="s">
        <v>9952</v>
      </c>
      <c r="N17371" t="s">
        <v>54633</v>
      </c>
      <c r="O17371" s="76" t="s">
        <v>4356</v>
      </c>
      <c r="P17371" s="82">
        <v>1662</v>
      </c>
      <c r="Q17371" s="82" t="s">
        <v>97284</v>
      </c>
      <c r="R17371"/>
    </row>
    <row r="17372" spans="12:18" x14ac:dyDescent="0.25">
      <c r="L17372" t="s">
        <v>2539</v>
      </c>
      <c r="M17372" t="s">
        <v>35609</v>
      </c>
      <c r="N17372" t="s">
        <v>54634</v>
      </c>
      <c r="O17372" s="76" t="s">
        <v>4356</v>
      </c>
      <c r="P17372" s="82">
        <v>411</v>
      </c>
      <c r="Q17372" s="82" t="s">
        <v>97289</v>
      </c>
      <c r="R17372"/>
    </row>
    <row r="17373" spans="12:18" x14ac:dyDescent="0.25">
      <c r="L17373" t="s">
        <v>2539</v>
      </c>
      <c r="M17373" t="s">
        <v>20408</v>
      </c>
      <c r="N17373" t="s">
        <v>54635</v>
      </c>
      <c r="O17373" s="76" t="s">
        <v>4356</v>
      </c>
      <c r="P17373" s="82">
        <v>6459</v>
      </c>
      <c r="Q17373" s="82" t="s">
        <v>97297</v>
      </c>
      <c r="R17373"/>
    </row>
    <row r="17374" spans="12:18" x14ac:dyDescent="0.25">
      <c r="L17374" t="s">
        <v>2539</v>
      </c>
      <c r="M17374" t="s">
        <v>10279</v>
      </c>
      <c r="N17374" t="s">
        <v>54636</v>
      </c>
      <c r="O17374" s="76" t="s">
        <v>4356</v>
      </c>
      <c r="P17374" s="82">
        <v>605</v>
      </c>
      <c r="Q17374" s="82" t="s">
        <v>97298</v>
      </c>
      <c r="R17374"/>
    </row>
    <row r="17375" spans="12:18" x14ac:dyDescent="0.25">
      <c r="L17375" t="s">
        <v>2539</v>
      </c>
      <c r="M17375" t="s">
        <v>12706</v>
      </c>
      <c r="N17375" t="s">
        <v>54637</v>
      </c>
      <c r="O17375" s="76" t="s">
        <v>4366</v>
      </c>
      <c r="P17375" s="82">
        <v>332</v>
      </c>
      <c r="Q17375" s="82" t="s">
        <v>97303</v>
      </c>
      <c r="R17375"/>
    </row>
    <row r="17376" spans="12:18" x14ac:dyDescent="0.25">
      <c r="L17376" t="s">
        <v>2539</v>
      </c>
      <c r="M17376" t="s">
        <v>7609</v>
      </c>
      <c r="N17376" t="s">
        <v>54638</v>
      </c>
      <c r="O17376" s="76" t="s">
        <v>4366</v>
      </c>
      <c r="P17376" s="82">
        <v>65</v>
      </c>
      <c r="Q17376" s="82" t="s">
        <v>97346</v>
      </c>
      <c r="R17376"/>
    </row>
    <row r="17377" spans="12:18" x14ac:dyDescent="0.25">
      <c r="L17377" t="s">
        <v>2539</v>
      </c>
      <c r="M17377" t="s">
        <v>9963</v>
      </c>
      <c r="N17377" t="s">
        <v>54639</v>
      </c>
      <c r="O17377" s="76" t="s">
        <v>4356</v>
      </c>
      <c r="P17377" s="82">
        <v>397</v>
      </c>
      <c r="Q17377" s="82" t="s">
        <v>97347</v>
      </c>
      <c r="R17377"/>
    </row>
    <row r="17378" spans="12:18" x14ac:dyDescent="0.25">
      <c r="L17378" t="s">
        <v>2539</v>
      </c>
      <c r="M17378" t="s">
        <v>24758</v>
      </c>
      <c r="N17378" t="s">
        <v>54640</v>
      </c>
      <c r="O17378" s="76" t="s">
        <v>4366</v>
      </c>
      <c r="P17378" s="82">
        <v>200</v>
      </c>
      <c r="Q17378" s="82" t="s">
        <v>97349</v>
      </c>
      <c r="R17378"/>
    </row>
    <row r="17379" spans="12:18" x14ac:dyDescent="0.25">
      <c r="L17379" t="s">
        <v>2539</v>
      </c>
      <c r="M17379" t="s">
        <v>20418</v>
      </c>
      <c r="N17379" t="s">
        <v>54641</v>
      </c>
      <c r="O17379" s="76" t="s">
        <v>4356</v>
      </c>
      <c r="P17379" s="82">
        <v>218</v>
      </c>
      <c r="Q17379" s="82" t="s">
        <v>97350</v>
      </c>
      <c r="R17379"/>
    </row>
    <row r="17380" spans="12:18" x14ac:dyDescent="0.25">
      <c r="L17380" t="s">
        <v>2539</v>
      </c>
      <c r="M17380" t="s">
        <v>20419</v>
      </c>
      <c r="N17380" t="s">
        <v>54642</v>
      </c>
      <c r="O17380" s="76" t="s">
        <v>4356</v>
      </c>
      <c r="P17380" s="82">
        <v>460</v>
      </c>
      <c r="Q17380" s="82" t="s">
        <v>97351</v>
      </c>
      <c r="R17380"/>
    </row>
    <row r="17381" spans="12:18" x14ac:dyDescent="0.25">
      <c r="L17381" t="s">
        <v>2539</v>
      </c>
      <c r="M17381" t="s">
        <v>9965</v>
      </c>
      <c r="N17381" t="s">
        <v>54643</v>
      </c>
      <c r="O17381" s="76" t="s">
        <v>4374</v>
      </c>
      <c r="P17381" s="82">
        <v>9069</v>
      </c>
      <c r="Q17381" s="82" t="s">
        <v>97352</v>
      </c>
      <c r="R17381"/>
    </row>
    <row r="17382" spans="12:18" x14ac:dyDescent="0.25">
      <c r="L17382" t="s">
        <v>2539</v>
      </c>
      <c r="M17382" t="s">
        <v>9966</v>
      </c>
      <c r="N17382" t="s">
        <v>54644</v>
      </c>
      <c r="O17382" s="76" t="s">
        <v>4366</v>
      </c>
      <c r="P17382" s="82">
        <v>135</v>
      </c>
      <c r="Q17382" s="82" t="s">
        <v>97353</v>
      </c>
      <c r="R17382"/>
    </row>
    <row r="17383" spans="12:18" x14ac:dyDescent="0.25">
      <c r="L17383" t="s">
        <v>2539</v>
      </c>
      <c r="M17383" t="s">
        <v>35618</v>
      </c>
      <c r="N17383" t="s">
        <v>54645</v>
      </c>
      <c r="O17383" s="76" t="s">
        <v>4356</v>
      </c>
      <c r="P17383" s="82">
        <v>761</v>
      </c>
      <c r="Q17383" s="82" t="s">
        <v>97354</v>
      </c>
      <c r="R17383"/>
    </row>
    <row r="17384" spans="12:18" x14ac:dyDescent="0.25">
      <c r="L17384" t="s">
        <v>2539</v>
      </c>
      <c r="M17384" t="s">
        <v>12729</v>
      </c>
      <c r="N17384" t="s">
        <v>54646</v>
      </c>
      <c r="O17384" s="76" t="s">
        <v>4366</v>
      </c>
      <c r="P17384" s="82">
        <v>134</v>
      </c>
      <c r="Q17384" s="82" t="s">
        <v>97355</v>
      </c>
      <c r="R17384"/>
    </row>
    <row r="17385" spans="12:18" x14ac:dyDescent="0.25">
      <c r="L17385" t="s">
        <v>2539</v>
      </c>
      <c r="M17385" t="s">
        <v>12731</v>
      </c>
      <c r="N17385" t="s">
        <v>54647</v>
      </c>
      <c r="O17385" s="76" t="s">
        <v>4356</v>
      </c>
      <c r="P17385" s="82">
        <v>392</v>
      </c>
      <c r="Q17385" s="82" t="s">
        <v>97356</v>
      </c>
      <c r="R17385"/>
    </row>
    <row r="17386" spans="12:18" x14ac:dyDescent="0.25">
      <c r="L17386" t="s">
        <v>2539</v>
      </c>
      <c r="M17386" t="s">
        <v>20420</v>
      </c>
      <c r="N17386" t="s">
        <v>54648</v>
      </c>
      <c r="O17386" s="76" t="s">
        <v>4356</v>
      </c>
      <c r="P17386" s="82">
        <v>872</v>
      </c>
      <c r="Q17386" s="82" t="s">
        <v>97357</v>
      </c>
      <c r="R17386"/>
    </row>
    <row r="17387" spans="12:18" x14ac:dyDescent="0.25">
      <c r="L17387" t="s">
        <v>2539</v>
      </c>
      <c r="M17387" t="s">
        <v>12733</v>
      </c>
      <c r="N17387" t="s">
        <v>54649</v>
      </c>
      <c r="O17387" s="76" t="s">
        <v>4356</v>
      </c>
      <c r="P17387" s="82">
        <v>671</v>
      </c>
      <c r="Q17387" s="82" t="s">
        <v>97358</v>
      </c>
      <c r="R17387"/>
    </row>
    <row r="17388" spans="12:18" x14ac:dyDescent="0.25">
      <c r="L17388" t="s">
        <v>2539</v>
      </c>
      <c r="M17388" t="s">
        <v>20421</v>
      </c>
      <c r="N17388" t="s">
        <v>54650</v>
      </c>
      <c r="O17388" s="76" t="s">
        <v>4356</v>
      </c>
      <c r="P17388" s="82">
        <v>607</v>
      </c>
      <c r="Q17388" s="82" t="s">
        <v>97359</v>
      </c>
      <c r="R17388"/>
    </row>
    <row r="17389" spans="12:18" x14ac:dyDescent="0.25">
      <c r="L17389" t="s">
        <v>2539</v>
      </c>
      <c r="M17389" t="s">
        <v>9967</v>
      </c>
      <c r="N17389" t="s">
        <v>54651</v>
      </c>
      <c r="O17389" s="76" t="s">
        <v>4356</v>
      </c>
      <c r="P17389" s="82">
        <v>1016</v>
      </c>
      <c r="Q17389" s="82" t="s">
        <v>97360</v>
      </c>
      <c r="R17389"/>
    </row>
    <row r="17390" spans="12:18" x14ac:dyDescent="0.25">
      <c r="L17390" t="s">
        <v>2539</v>
      </c>
      <c r="M17390" t="s">
        <v>20422</v>
      </c>
      <c r="N17390" t="s">
        <v>54652</v>
      </c>
      <c r="O17390" s="76" t="s">
        <v>4366</v>
      </c>
      <c r="P17390" s="82">
        <v>100</v>
      </c>
      <c r="Q17390" s="82" t="s">
        <v>97361</v>
      </c>
      <c r="R17390"/>
    </row>
    <row r="17391" spans="12:18" x14ac:dyDescent="0.25">
      <c r="L17391" t="s">
        <v>2539</v>
      </c>
      <c r="M17391" t="s">
        <v>22031</v>
      </c>
      <c r="N17391" t="s">
        <v>54653</v>
      </c>
      <c r="O17391" s="76" t="s">
        <v>4356</v>
      </c>
      <c r="P17391" s="82">
        <v>390</v>
      </c>
      <c r="Q17391" s="82" t="s">
        <v>97362</v>
      </c>
      <c r="R17391"/>
    </row>
    <row r="17392" spans="12:18" x14ac:dyDescent="0.25">
      <c r="L17392" t="s">
        <v>2539</v>
      </c>
      <c r="M17392" t="s">
        <v>12735</v>
      </c>
      <c r="N17392" t="s">
        <v>54654</v>
      </c>
      <c r="O17392" s="76" t="s">
        <v>4356</v>
      </c>
      <c r="P17392" s="82">
        <v>319</v>
      </c>
      <c r="Q17392" s="82" t="s">
        <v>97363</v>
      </c>
      <c r="R17392"/>
    </row>
    <row r="17393" spans="12:18" x14ac:dyDescent="0.25">
      <c r="L17393" t="s">
        <v>2539</v>
      </c>
      <c r="M17393" t="s">
        <v>22032</v>
      </c>
      <c r="N17393" t="s">
        <v>54655</v>
      </c>
      <c r="O17393" s="76" t="s">
        <v>4374</v>
      </c>
      <c r="P17393" s="82">
        <v>22064</v>
      </c>
      <c r="Q17393" s="82" t="s">
        <v>72645</v>
      </c>
      <c r="R17393"/>
    </row>
    <row r="17394" spans="12:18" x14ac:dyDescent="0.25">
      <c r="L17394" t="s">
        <v>2539</v>
      </c>
      <c r="M17394" t="s">
        <v>12737</v>
      </c>
      <c r="N17394" t="s">
        <v>54656</v>
      </c>
      <c r="O17394" s="76" t="s">
        <v>4356</v>
      </c>
      <c r="P17394" s="82">
        <v>1279</v>
      </c>
      <c r="Q17394" s="82" t="s">
        <v>97364</v>
      </c>
      <c r="R17394"/>
    </row>
    <row r="17395" spans="12:18" x14ac:dyDescent="0.25">
      <c r="L17395" t="s">
        <v>2539</v>
      </c>
      <c r="M17395" t="s">
        <v>22033</v>
      </c>
      <c r="N17395" t="s">
        <v>54657</v>
      </c>
      <c r="O17395" s="76" t="s">
        <v>4356</v>
      </c>
      <c r="P17395" s="82">
        <v>456</v>
      </c>
      <c r="Q17395" s="82" t="s">
        <v>97365</v>
      </c>
      <c r="R17395"/>
    </row>
    <row r="17396" spans="12:18" x14ac:dyDescent="0.25">
      <c r="L17396" t="s">
        <v>2539</v>
      </c>
      <c r="M17396" t="s">
        <v>12739</v>
      </c>
      <c r="N17396" t="s">
        <v>54658</v>
      </c>
      <c r="O17396" s="76" t="s">
        <v>4356</v>
      </c>
      <c r="P17396" s="82">
        <v>1702</v>
      </c>
      <c r="Q17396" s="82" t="s">
        <v>97366</v>
      </c>
      <c r="R17396"/>
    </row>
    <row r="17397" spans="12:18" x14ac:dyDescent="0.25">
      <c r="L17397" t="s">
        <v>2539</v>
      </c>
      <c r="M17397" t="s">
        <v>35619</v>
      </c>
      <c r="N17397" t="s">
        <v>54659</v>
      </c>
      <c r="O17397" s="76" t="s">
        <v>4356</v>
      </c>
      <c r="P17397" s="82">
        <v>418</v>
      </c>
      <c r="Q17397" s="82" t="s">
        <v>97367</v>
      </c>
      <c r="R17397"/>
    </row>
    <row r="17398" spans="12:18" x14ac:dyDescent="0.25">
      <c r="L17398" t="s">
        <v>37274</v>
      </c>
      <c r="M17398" t="s">
        <v>22034</v>
      </c>
      <c r="N17398" t="s">
        <v>54660</v>
      </c>
      <c r="O17398" s="76" t="s">
        <v>4366</v>
      </c>
      <c r="P17398" s="82">
        <v>174</v>
      </c>
      <c r="Q17398" s="82" t="s">
        <v>101471</v>
      </c>
      <c r="R17398"/>
    </row>
    <row r="17399" spans="12:18" x14ac:dyDescent="0.25">
      <c r="L17399" t="s">
        <v>37274</v>
      </c>
      <c r="M17399" t="s">
        <v>12741</v>
      </c>
      <c r="N17399" t="s">
        <v>54661</v>
      </c>
      <c r="O17399" s="76" t="s">
        <v>4356</v>
      </c>
      <c r="P17399" s="82">
        <v>568</v>
      </c>
      <c r="Q17399" s="82" t="s">
        <v>101472</v>
      </c>
      <c r="R17399"/>
    </row>
    <row r="17400" spans="12:18" x14ac:dyDescent="0.25">
      <c r="L17400" t="s">
        <v>37274</v>
      </c>
      <c r="M17400" t="s">
        <v>22035</v>
      </c>
      <c r="N17400" t="s">
        <v>54662</v>
      </c>
      <c r="O17400" s="76" t="s">
        <v>4366</v>
      </c>
      <c r="P17400" s="82">
        <v>241</v>
      </c>
      <c r="Q17400" s="82" t="s">
        <v>101473</v>
      </c>
      <c r="R17400"/>
    </row>
    <row r="17401" spans="12:18" x14ac:dyDescent="0.25">
      <c r="L17401" t="s">
        <v>37274</v>
      </c>
      <c r="M17401" t="s">
        <v>12743</v>
      </c>
      <c r="N17401" t="s">
        <v>54663</v>
      </c>
      <c r="O17401" s="76" t="s">
        <v>4366</v>
      </c>
      <c r="P17401" s="82">
        <v>202</v>
      </c>
      <c r="Q17401" s="82" t="s">
        <v>101474</v>
      </c>
      <c r="R17401"/>
    </row>
    <row r="17402" spans="12:18" x14ac:dyDescent="0.25">
      <c r="L17402" t="s">
        <v>37274</v>
      </c>
      <c r="M17402" t="s">
        <v>12745</v>
      </c>
      <c r="N17402" t="s">
        <v>54664</v>
      </c>
      <c r="O17402" s="76" t="s">
        <v>4366</v>
      </c>
      <c r="P17402" s="82">
        <v>331</v>
      </c>
      <c r="Q17402" s="82" t="s">
        <v>101475</v>
      </c>
      <c r="R17402"/>
    </row>
    <row r="17403" spans="12:18" x14ac:dyDescent="0.25">
      <c r="L17403" t="s">
        <v>37274</v>
      </c>
      <c r="M17403" t="s">
        <v>9969</v>
      </c>
      <c r="N17403" t="s">
        <v>54665</v>
      </c>
      <c r="O17403" s="76" t="s">
        <v>4366</v>
      </c>
      <c r="P17403" s="82">
        <v>50</v>
      </c>
      <c r="Q17403" s="82" t="s">
        <v>101476</v>
      </c>
      <c r="R17403"/>
    </row>
    <row r="17404" spans="12:18" x14ac:dyDescent="0.25">
      <c r="L17404" t="s">
        <v>37274</v>
      </c>
      <c r="M17404" t="s">
        <v>12747</v>
      </c>
      <c r="N17404" t="s">
        <v>54666</v>
      </c>
      <c r="O17404" s="76" t="s">
        <v>4366</v>
      </c>
      <c r="P17404" s="82">
        <v>200</v>
      </c>
      <c r="Q17404" s="82" t="s">
        <v>101477</v>
      </c>
      <c r="R17404"/>
    </row>
    <row r="17405" spans="12:18" x14ac:dyDescent="0.25">
      <c r="L17405" t="s">
        <v>37274</v>
      </c>
      <c r="M17405" t="s">
        <v>35620</v>
      </c>
      <c r="N17405" t="s">
        <v>54667</v>
      </c>
      <c r="O17405" s="76" t="s">
        <v>4366</v>
      </c>
      <c r="P17405" s="82">
        <v>385</v>
      </c>
      <c r="Q17405" s="82" t="s">
        <v>101479</v>
      </c>
      <c r="R17405"/>
    </row>
    <row r="17406" spans="12:18" x14ac:dyDescent="0.25">
      <c r="L17406" t="s">
        <v>37274</v>
      </c>
      <c r="M17406" t="s">
        <v>22036</v>
      </c>
      <c r="N17406" t="s">
        <v>54668</v>
      </c>
      <c r="O17406" s="76" t="s">
        <v>4356</v>
      </c>
      <c r="P17406" s="82">
        <v>969</v>
      </c>
      <c r="Q17406" s="82" t="s">
        <v>101481</v>
      </c>
      <c r="R17406"/>
    </row>
    <row r="17407" spans="12:18" x14ac:dyDescent="0.25">
      <c r="L17407" t="s">
        <v>37274</v>
      </c>
      <c r="M17407" t="s">
        <v>35621</v>
      </c>
      <c r="N17407" t="s">
        <v>54669</v>
      </c>
      <c r="O17407" s="76" t="s">
        <v>4366</v>
      </c>
      <c r="P17407" s="82">
        <v>549</v>
      </c>
      <c r="Q17407" s="82" t="s">
        <v>101483</v>
      </c>
      <c r="R17407"/>
    </row>
    <row r="17408" spans="12:18" x14ac:dyDescent="0.25">
      <c r="L17408" t="s">
        <v>37274</v>
      </c>
      <c r="M17408" t="s">
        <v>35622</v>
      </c>
      <c r="N17408" t="s">
        <v>54670</v>
      </c>
      <c r="O17408" s="76" t="s">
        <v>4356</v>
      </c>
      <c r="P17408" s="82">
        <v>1044</v>
      </c>
      <c r="Q17408" s="82" t="s">
        <v>101484</v>
      </c>
      <c r="R17408"/>
    </row>
    <row r="17409" spans="12:18" x14ac:dyDescent="0.25">
      <c r="L17409" t="s">
        <v>37274</v>
      </c>
      <c r="M17409" t="s">
        <v>11975</v>
      </c>
      <c r="N17409" t="s">
        <v>54671</v>
      </c>
      <c r="O17409" s="76" t="s">
        <v>4366</v>
      </c>
      <c r="P17409" s="82">
        <v>751</v>
      </c>
      <c r="Q17409" s="82" t="s">
        <v>101485</v>
      </c>
      <c r="R17409"/>
    </row>
    <row r="17410" spans="12:18" x14ac:dyDescent="0.25">
      <c r="L17410" t="s">
        <v>37274</v>
      </c>
      <c r="M17410" t="s">
        <v>20423</v>
      </c>
      <c r="N17410" t="s">
        <v>54672</v>
      </c>
      <c r="O17410" s="76" t="s">
        <v>4366</v>
      </c>
      <c r="P17410" s="82">
        <v>202</v>
      </c>
      <c r="Q17410" s="82" t="s">
        <v>101486</v>
      </c>
      <c r="R17410"/>
    </row>
    <row r="17411" spans="12:18" x14ac:dyDescent="0.25">
      <c r="L17411" t="s">
        <v>37274</v>
      </c>
      <c r="M17411" t="s">
        <v>20424</v>
      </c>
      <c r="N17411" t="s">
        <v>54673</v>
      </c>
      <c r="O17411" s="76" t="s">
        <v>4366</v>
      </c>
      <c r="P17411" s="82">
        <v>61</v>
      </c>
      <c r="Q17411" s="82" t="s">
        <v>101487</v>
      </c>
      <c r="R17411"/>
    </row>
    <row r="17412" spans="12:18" x14ac:dyDescent="0.25">
      <c r="L17412" t="s">
        <v>37274</v>
      </c>
      <c r="M17412" t="s">
        <v>20431</v>
      </c>
      <c r="N17412" t="s">
        <v>54674</v>
      </c>
      <c r="O17412" s="76" t="s">
        <v>4356</v>
      </c>
      <c r="P17412" s="82">
        <v>471</v>
      </c>
      <c r="Q17412" s="82" t="s">
        <v>101509</v>
      </c>
      <c r="R17412"/>
    </row>
    <row r="17413" spans="12:18" x14ac:dyDescent="0.25">
      <c r="L17413" t="s">
        <v>37274</v>
      </c>
      <c r="M17413" t="s">
        <v>12760</v>
      </c>
      <c r="N17413" t="s">
        <v>54675</v>
      </c>
      <c r="O17413" s="76" t="s">
        <v>4366</v>
      </c>
      <c r="P17413" s="82">
        <v>526</v>
      </c>
      <c r="Q17413" s="82" t="s">
        <v>101500</v>
      </c>
      <c r="R17413"/>
    </row>
    <row r="17414" spans="12:18" x14ac:dyDescent="0.25">
      <c r="L17414" t="s">
        <v>37274</v>
      </c>
      <c r="M17414" t="s">
        <v>12753</v>
      </c>
      <c r="N17414" t="s">
        <v>54676</v>
      </c>
      <c r="O17414" s="76" t="s">
        <v>4366</v>
      </c>
      <c r="P17414" s="82">
        <v>258</v>
      </c>
      <c r="Q17414" s="82" t="s">
        <v>101490</v>
      </c>
      <c r="R17414"/>
    </row>
    <row r="17415" spans="12:18" x14ac:dyDescent="0.25">
      <c r="L17415" t="s">
        <v>37274</v>
      </c>
      <c r="M17415" t="s">
        <v>12775</v>
      </c>
      <c r="N17415" t="s">
        <v>54677</v>
      </c>
      <c r="O17415" s="76" t="s">
        <v>4356</v>
      </c>
      <c r="P17415" s="82">
        <v>2137</v>
      </c>
      <c r="Q17415" s="82" t="s">
        <v>101549</v>
      </c>
      <c r="R17415"/>
    </row>
    <row r="17416" spans="12:18" x14ac:dyDescent="0.25">
      <c r="L17416" t="s">
        <v>37274</v>
      </c>
      <c r="M17416" t="s">
        <v>20426</v>
      </c>
      <c r="N17416" t="s">
        <v>54678</v>
      </c>
      <c r="O17416" s="76" t="s">
        <v>4356</v>
      </c>
      <c r="P17416" s="82">
        <v>382</v>
      </c>
      <c r="Q17416" s="82" t="s">
        <v>101494</v>
      </c>
      <c r="R17416"/>
    </row>
    <row r="17417" spans="12:18" x14ac:dyDescent="0.25">
      <c r="L17417" t="s">
        <v>37274</v>
      </c>
      <c r="M17417" t="s">
        <v>9975</v>
      </c>
      <c r="N17417" t="s">
        <v>54679</v>
      </c>
      <c r="O17417" s="76" t="s">
        <v>4366</v>
      </c>
      <c r="P17417" s="82">
        <v>79</v>
      </c>
      <c r="Q17417" s="82" t="s">
        <v>101495</v>
      </c>
      <c r="R17417"/>
    </row>
    <row r="17418" spans="12:18" x14ac:dyDescent="0.25">
      <c r="L17418" t="s">
        <v>37274</v>
      </c>
      <c r="M17418" t="s">
        <v>20440</v>
      </c>
      <c r="N17418" t="s">
        <v>54680</v>
      </c>
      <c r="O17418" s="76" t="s">
        <v>4366</v>
      </c>
      <c r="P17418" s="82">
        <v>284</v>
      </c>
      <c r="Q17418" s="82" t="s">
        <v>101599</v>
      </c>
      <c r="R17418"/>
    </row>
    <row r="17419" spans="12:18" x14ac:dyDescent="0.25">
      <c r="L17419" t="s">
        <v>37274</v>
      </c>
      <c r="M17419" t="s">
        <v>20427</v>
      </c>
      <c r="N17419" t="s">
        <v>54681</v>
      </c>
      <c r="O17419" s="76" t="s">
        <v>4366</v>
      </c>
      <c r="P17419" s="82">
        <v>123</v>
      </c>
      <c r="Q17419" s="82" t="s">
        <v>101498</v>
      </c>
      <c r="R17419"/>
    </row>
    <row r="17420" spans="12:18" x14ac:dyDescent="0.25">
      <c r="L17420" t="s">
        <v>37274</v>
      </c>
      <c r="M17420" t="s">
        <v>22038</v>
      </c>
      <c r="N17420" t="s">
        <v>54682</v>
      </c>
      <c r="O17420" s="76" t="s">
        <v>4366</v>
      </c>
      <c r="P17420" s="82">
        <v>109</v>
      </c>
      <c r="Q17420" s="82" t="s">
        <v>101499</v>
      </c>
      <c r="R17420"/>
    </row>
    <row r="17421" spans="12:18" x14ac:dyDescent="0.25">
      <c r="L17421" t="s">
        <v>37274</v>
      </c>
      <c r="M17421" t="s">
        <v>20428</v>
      </c>
      <c r="N17421" t="s">
        <v>54683</v>
      </c>
      <c r="O17421" s="76" t="s">
        <v>4356</v>
      </c>
      <c r="P17421" s="82">
        <v>1455</v>
      </c>
      <c r="Q17421" s="82" t="s">
        <v>101501</v>
      </c>
      <c r="R17421"/>
    </row>
    <row r="17422" spans="12:18" x14ac:dyDescent="0.25">
      <c r="L17422" t="s">
        <v>37274</v>
      </c>
      <c r="M17422" t="s">
        <v>22039</v>
      </c>
      <c r="N17422" t="s">
        <v>54684</v>
      </c>
      <c r="O17422" s="76" t="s">
        <v>4366</v>
      </c>
      <c r="P17422" s="82">
        <v>78</v>
      </c>
      <c r="Q17422" s="82" t="s">
        <v>101502</v>
      </c>
      <c r="R17422"/>
    </row>
    <row r="17423" spans="12:18" x14ac:dyDescent="0.25">
      <c r="L17423" t="s">
        <v>37274</v>
      </c>
      <c r="M17423" t="s">
        <v>9976</v>
      </c>
      <c r="N17423" t="s">
        <v>54685</v>
      </c>
      <c r="O17423" s="76" t="s">
        <v>4356</v>
      </c>
      <c r="P17423" s="82">
        <v>882</v>
      </c>
      <c r="Q17423" s="82" t="s">
        <v>101503</v>
      </c>
      <c r="R17423"/>
    </row>
    <row r="17424" spans="12:18" x14ac:dyDescent="0.25">
      <c r="L17424" t="s">
        <v>37274</v>
      </c>
      <c r="M17424" t="s">
        <v>20429</v>
      </c>
      <c r="N17424" t="s">
        <v>54686</v>
      </c>
      <c r="O17424" s="76" t="s">
        <v>4356</v>
      </c>
      <c r="P17424" s="82">
        <v>550</v>
      </c>
      <c r="Q17424" s="82" t="s">
        <v>101504</v>
      </c>
      <c r="R17424"/>
    </row>
    <row r="17425" spans="12:18" x14ac:dyDescent="0.25">
      <c r="L17425" t="s">
        <v>37274</v>
      </c>
      <c r="M17425" t="s">
        <v>12762</v>
      </c>
      <c r="N17425" t="s">
        <v>54687</v>
      </c>
      <c r="O17425" s="76" t="s">
        <v>4366</v>
      </c>
      <c r="P17425" s="82">
        <v>90</v>
      </c>
      <c r="Q17425" s="82" t="s">
        <v>101505</v>
      </c>
      <c r="R17425"/>
    </row>
    <row r="17426" spans="12:18" x14ac:dyDescent="0.25">
      <c r="L17426" t="s">
        <v>37274</v>
      </c>
      <c r="M17426" t="s">
        <v>20430</v>
      </c>
      <c r="N17426" t="s">
        <v>54688</v>
      </c>
      <c r="O17426" s="76" t="s">
        <v>4366</v>
      </c>
      <c r="P17426" s="82">
        <v>305</v>
      </c>
      <c r="Q17426" s="82" t="s">
        <v>101506</v>
      </c>
      <c r="R17426"/>
    </row>
    <row r="17427" spans="12:18" x14ac:dyDescent="0.25">
      <c r="L17427" t="s">
        <v>37274</v>
      </c>
      <c r="M17427" t="s">
        <v>12764</v>
      </c>
      <c r="N17427" t="s">
        <v>54689</v>
      </c>
      <c r="O17427" s="76" t="s">
        <v>4366</v>
      </c>
      <c r="P17427" s="82">
        <v>70</v>
      </c>
      <c r="Q17427" s="82" t="s">
        <v>101507</v>
      </c>
      <c r="R17427"/>
    </row>
    <row r="17428" spans="12:18" x14ac:dyDescent="0.25">
      <c r="L17428" t="s">
        <v>37274</v>
      </c>
      <c r="M17428" t="s">
        <v>9977</v>
      </c>
      <c r="N17428" t="s">
        <v>54690</v>
      </c>
      <c r="O17428" s="76" t="s">
        <v>4366</v>
      </c>
      <c r="P17428" s="82">
        <v>64</v>
      </c>
      <c r="Q17428" s="82" t="s">
        <v>101508</v>
      </c>
      <c r="R17428"/>
    </row>
    <row r="17429" spans="12:18" x14ac:dyDescent="0.25">
      <c r="L17429" t="s">
        <v>37274</v>
      </c>
      <c r="M17429" t="s">
        <v>12765</v>
      </c>
      <c r="N17429" t="s">
        <v>54691</v>
      </c>
      <c r="O17429" s="76" t="s">
        <v>4366</v>
      </c>
      <c r="P17429" s="82">
        <v>179</v>
      </c>
      <c r="Q17429" s="82" t="s">
        <v>101511</v>
      </c>
      <c r="R17429"/>
    </row>
    <row r="17430" spans="12:18" x14ac:dyDescent="0.25">
      <c r="L17430" t="s">
        <v>37274</v>
      </c>
      <c r="M17430" t="s">
        <v>22040</v>
      </c>
      <c r="N17430" t="s">
        <v>54692</v>
      </c>
      <c r="O17430" s="76" t="s">
        <v>4366</v>
      </c>
      <c r="P17430" s="82">
        <v>53</v>
      </c>
      <c r="Q17430" s="82" t="s">
        <v>101512</v>
      </c>
      <c r="R17430"/>
    </row>
    <row r="17431" spans="12:18" x14ac:dyDescent="0.25">
      <c r="L17431" t="s">
        <v>37274</v>
      </c>
      <c r="M17431" t="s">
        <v>9979</v>
      </c>
      <c r="N17431" t="s">
        <v>54693</v>
      </c>
      <c r="O17431" s="76" t="s">
        <v>4366</v>
      </c>
      <c r="P17431" s="82">
        <v>165</v>
      </c>
      <c r="Q17431" s="82" t="s">
        <v>101513</v>
      </c>
      <c r="R17431"/>
    </row>
    <row r="17432" spans="12:18" x14ac:dyDescent="0.25">
      <c r="L17432" t="s">
        <v>37274</v>
      </c>
      <c r="M17432" t="s">
        <v>35623</v>
      </c>
      <c r="N17432" t="s">
        <v>54694</v>
      </c>
      <c r="O17432" s="76" t="s">
        <v>4356</v>
      </c>
      <c r="P17432" s="82">
        <v>392</v>
      </c>
      <c r="Q17432" s="82" t="s">
        <v>101514</v>
      </c>
      <c r="R17432"/>
    </row>
    <row r="17433" spans="12:18" x14ac:dyDescent="0.25">
      <c r="L17433" t="s">
        <v>37274</v>
      </c>
      <c r="M17433" t="s">
        <v>12766</v>
      </c>
      <c r="N17433" t="s">
        <v>54695</v>
      </c>
      <c r="O17433" s="76" t="s">
        <v>4356</v>
      </c>
      <c r="P17433" s="82">
        <v>2075</v>
      </c>
      <c r="Q17433" s="82" t="s">
        <v>101517</v>
      </c>
      <c r="R17433"/>
    </row>
    <row r="17434" spans="12:18" x14ac:dyDescent="0.25">
      <c r="L17434" t="s">
        <v>37274</v>
      </c>
      <c r="M17434" t="s">
        <v>35625</v>
      </c>
      <c r="N17434" t="s">
        <v>54696</v>
      </c>
      <c r="O17434" s="76" t="s">
        <v>4366</v>
      </c>
      <c r="P17434" s="82">
        <v>219</v>
      </c>
      <c r="Q17434" s="82" t="s">
        <v>101518</v>
      </c>
      <c r="R17434"/>
    </row>
    <row r="17435" spans="12:18" x14ac:dyDescent="0.25">
      <c r="L17435" t="s">
        <v>37274</v>
      </c>
      <c r="M17435" t="s">
        <v>35626</v>
      </c>
      <c r="N17435" t="s">
        <v>54697</v>
      </c>
      <c r="O17435" s="76" t="s">
        <v>4366</v>
      </c>
      <c r="P17435" s="82">
        <v>367</v>
      </c>
      <c r="Q17435" s="82" t="s">
        <v>101519</v>
      </c>
      <c r="R17435"/>
    </row>
    <row r="17436" spans="12:18" x14ac:dyDescent="0.25">
      <c r="L17436" t="s">
        <v>37274</v>
      </c>
      <c r="M17436" t="s">
        <v>35627</v>
      </c>
      <c r="N17436" t="s">
        <v>54698</v>
      </c>
      <c r="O17436" s="76" t="s">
        <v>4366</v>
      </c>
      <c r="P17436" s="82">
        <v>79</v>
      </c>
      <c r="Q17436" s="82" t="s">
        <v>101520</v>
      </c>
      <c r="R17436"/>
    </row>
    <row r="17437" spans="12:18" x14ac:dyDescent="0.25">
      <c r="L17437" t="s">
        <v>37274</v>
      </c>
      <c r="M17437" t="s">
        <v>24444</v>
      </c>
      <c r="N17437" t="s">
        <v>54699</v>
      </c>
      <c r="O17437" s="76" t="s">
        <v>4366</v>
      </c>
      <c r="P17437" s="82">
        <v>100</v>
      </c>
      <c r="Q17437" s="82" t="s">
        <v>101521</v>
      </c>
      <c r="R17437"/>
    </row>
    <row r="17438" spans="12:18" x14ac:dyDescent="0.25">
      <c r="L17438" t="s">
        <v>37274</v>
      </c>
      <c r="M17438" t="s">
        <v>12767</v>
      </c>
      <c r="N17438" t="s">
        <v>54700</v>
      </c>
      <c r="O17438" s="76" t="s">
        <v>4366</v>
      </c>
      <c r="P17438" s="82">
        <v>152</v>
      </c>
      <c r="Q17438" s="82" t="s">
        <v>101522</v>
      </c>
      <c r="R17438"/>
    </row>
    <row r="17439" spans="12:18" x14ac:dyDescent="0.25">
      <c r="L17439" t="s">
        <v>37274</v>
      </c>
      <c r="M17439" t="s">
        <v>22042</v>
      </c>
      <c r="N17439" t="s">
        <v>54701</v>
      </c>
      <c r="O17439" s="76" t="s">
        <v>4366</v>
      </c>
      <c r="P17439" s="82">
        <v>56</v>
      </c>
      <c r="Q17439" s="82" t="s">
        <v>101523</v>
      </c>
      <c r="R17439"/>
    </row>
    <row r="17440" spans="12:18" x14ac:dyDescent="0.25">
      <c r="L17440" t="s">
        <v>37274</v>
      </c>
      <c r="M17440" t="s">
        <v>9991</v>
      </c>
      <c r="N17440" t="s">
        <v>54702</v>
      </c>
      <c r="O17440" s="76" t="s">
        <v>4366</v>
      </c>
      <c r="P17440" s="82">
        <v>953</v>
      </c>
      <c r="Q17440" s="82" t="s">
        <v>101583</v>
      </c>
      <c r="R17440"/>
    </row>
    <row r="17441" spans="12:18" x14ac:dyDescent="0.25">
      <c r="L17441" t="s">
        <v>37274</v>
      </c>
      <c r="M17441" t="s">
        <v>9980</v>
      </c>
      <c r="N17441" t="s">
        <v>54703</v>
      </c>
      <c r="O17441" s="76" t="s">
        <v>4356</v>
      </c>
      <c r="P17441" s="82">
        <v>747</v>
      </c>
      <c r="Q17441" s="82" t="s">
        <v>101524</v>
      </c>
      <c r="R17441"/>
    </row>
    <row r="17442" spans="12:18" x14ac:dyDescent="0.25">
      <c r="L17442" t="s">
        <v>37274</v>
      </c>
      <c r="M17442" t="s">
        <v>35628</v>
      </c>
      <c r="N17442" t="s">
        <v>54704</v>
      </c>
      <c r="O17442" s="76" t="s">
        <v>4366</v>
      </c>
      <c r="P17442" s="82">
        <v>72</v>
      </c>
      <c r="Q17442" s="82" t="s">
        <v>101525</v>
      </c>
      <c r="R17442"/>
    </row>
    <row r="17443" spans="12:18" x14ac:dyDescent="0.25">
      <c r="L17443" t="s">
        <v>37274</v>
      </c>
      <c r="M17443" t="s">
        <v>12236</v>
      </c>
      <c r="N17443" t="s">
        <v>54705</v>
      </c>
      <c r="O17443" s="76" t="s">
        <v>4366</v>
      </c>
      <c r="P17443" s="82">
        <v>224</v>
      </c>
      <c r="Q17443" s="82" t="s">
        <v>101526</v>
      </c>
      <c r="R17443"/>
    </row>
    <row r="17444" spans="12:18" x14ac:dyDescent="0.25">
      <c r="L17444" t="s">
        <v>37274</v>
      </c>
      <c r="M17444" t="s">
        <v>20432</v>
      </c>
      <c r="N17444" t="s">
        <v>54706</v>
      </c>
      <c r="O17444" s="76" t="s">
        <v>4366</v>
      </c>
      <c r="P17444" s="82">
        <v>247</v>
      </c>
      <c r="Q17444" s="82" t="s">
        <v>101528</v>
      </c>
      <c r="R17444"/>
    </row>
    <row r="17445" spans="12:18" x14ac:dyDescent="0.25">
      <c r="L17445" t="s">
        <v>37274</v>
      </c>
      <c r="M17445" t="s">
        <v>9982</v>
      </c>
      <c r="N17445" t="s">
        <v>54707</v>
      </c>
      <c r="O17445" s="76" t="s">
        <v>4356</v>
      </c>
      <c r="P17445" s="82">
        <v>890</v>
      </c>
      <c r="Q17445" s="82" t="s">
        <v>101529</v>
      </c>
      <c r="R17445"/>
    </row>
    <row r="17446" spans="12:18" x14ac:dyDescent="0.25">
      <c r="L17446" t="s">
        <v>37274</v>
      </c>
      <c r="M17446" t="s">
        <v>22043</v>
      </c>
      <c r="N17446" t="s">
        <v>54708</v>
      </c>
      <c r="O17446" s="76" t="s">
        <v>4366</v>
      </c>
      <c r="P17446" s="82">
        <v>53</v>
      </c>
      <c r="Q17446" s="82" t="s">
        <v>101530</v>
      </c>
      <c r="R17446"/>
    </row>
    <row r="17447" spans="12:18" x14ac:dyDescent="0.25">
      <c r="L17447" t="s">
        <v>37274</v>
      </c>
      <c r="M17447" t="s">
        <v>12751</v>
      </c>
      <c r="N17447" t="s">
        <v>54709</v>
      </c>
      <c r="O17447" s="76" t="s">
        <v>4366</v>
      </c>
      <c r="P17447" s="82">
        <v>157</v>
      </c>
      <c r="Q17447" s="82" t="s">
        <v>101488</v>
      </c>
      <c r="R17447"/>
    </row>
    <row r="17448" spans="12:18" x14ac:dyDescent="0.25">
      <c r="L17448" t="s">
        <v>37274</v>
      </c>
      <c r="M17448" t="s">
        <v>12756</v>
      </c>
      <c r="N17448" t="s">
        <v>54710</v>
      </c>
      <c r="O17448" s="76" t="s">
        <v>4356</v>
      </c>
      <c r="P17448" s="82">
        <v>2161</v>
      </c>
      <c r="Q17448" s="82" t="s">
        <v>101497</v>
      </c>
      <c r="R17448"/>
    </row>
    <row r="17449" spans="12:18" x14ac:dyDescent="0.25">
      <c r="L17449" t="s">
        <v>37274</v>
      </c>
      <c r="M17449" t="s">
        <v>22041</v>
      </c>
      <c r="N17449" t="s">
        <v>54711</v>
      </c>
      <c r="O17449" s="76" t="s">
        <v>4366</v>
      </c>
      <c r="P17449" s="82">
        <v>155</v>
      </c>
      <c r="Q17449" s="82" t="s">
        <v>101515</v>
      </c>
      <c r="R17449"/>
    </row>
    <row r="17450" spans="12:18" x14ac:dyDescent="0.25">
      <c r="L17450" t="s">
        <v>37274</v>
      </c>
      <c r="M17450" t="s">
        <v>35624</v>
      </c>
      <c r="N17450" t="s">
        <v>54712</v>
      </c>
      <c r="O17450" s="76" t="s">
        <v>4366</v>
      </c>
      <c r="P17450" s="82">
        <v>303</v>
      </c>
      <c r="Q17450" s="82" t="s">
        <v>101516</v>
      </c>
      <c r="R17450"/>
    </row>
    <row r="17451" spans="12:18" x14ac:dyDescent="0.25">
      <c r="L17451" t="s">
        <v>37274</v>
      </c>
      <c r="M17451" t="s">
        <v>35632</v>
      </c>
      <c r="N17451" t="s">
        <v>54713</v>
      </c>
      <c r="O17451" s="76" t="s">
        <v>4366</v>
      </c>
      <c r="P17451" s="82">
        <v>138</v>
      </c>
      <c r="Q17451" s="82" t="s">
        <v>101539</v>
      </c>
      <c r="R17451"/>
    </row>
    <row r="17452" spans="12:18" x14ac:dyDescent="0.25">
      <c r="L17452" t="s">
        <v>37274</v>
      </c>
      <c r="M17452" t="s">
        <v>20436</v>
      </c>
      <c r="N17452" t="s">
        <v>54714</v>
      </c>
      <c r="O17452" s="76" t="s">
        <v>4366</v>
      </c>
      <c r="P17452" s="82">
        <v>77</v>
      </c>
      <c r="Q17452" s="82" t="s">
        <v>101556</v>
      </c>
      <c r="R17452"/>
    </row>
    <row r="17453" spans="12:18" x14ac:dyDescent="0.25">
      <c r="L17453" t="s">
        <v>37274</v>
      </c>
      <c r="M17453" t="s">
        <v>20443</v>
      </c>
      <c r="N17453" t="s">
        <v>54715</v>
      </c>
      <c r="O17453" s="76" t="s">
        <v>4366</v>
      </c>
      <c r="P17453" s="82">
        <v>91</v>
      </c>
      <c r="Q17453" s="82" t="s">
        <v>101618</v>
      </c>
      <c r="R17453"/>
    </row>
    <row r="17454" spans="12:18" x14ac:dyDescent="0.25">
      <c r="L17454" t="s">
        <v>37274</v>
      </c>
      <c r="M17454" t="s">
        <v>12779</v>
      </c>
      <c r="N17454" t="s">
        <v>54716</v>
      </c>
      <c r="O17454" s="76" t="s">
        <v>4366</v>
      </c>
      <c r="P17454" s="82">
        <v>344</v>
      </c>
      <c r="Q17454" s="82" t="s">
        <v>101567</v>
      </c>
      <c r="R17454"/>
    </row>
    <row r="17455" spans="12:18" x14ac:dyDescent="0.25">
      <c r="L17455" t="s">
        <v>37274</v>
      </c>
      <c r="M17455" t="s">
        <v>12769</v>
      </c>
      <c r="N17455" t="s">
        <v>54717</v>
      </c>
      <c r="O17455" s="76" t="s">
        <v>4366</v>
      </c>
      <c r="P17455" s="82">
        <v>106</v>
      </c>
      <c r="Q17455" s="82" t="s">
        <v>101531</v>
      </c>
      <c r="R17455"/>
    </row>
    <row r="17456" spans="12:18" x14ac:dyDescent="0.25">
      <c r="L17456" t="s">
        <v>37274</v>
      </c>
      <c r="M17456" t="s">
        <v>20433</v>
      </c>
      <c r="N17456" t="s">
        <v>54718</v>
      </c>
      <c r="O17456" s="76" t="s">
        <v>4356</v>
      </c>
      <c r="P17456" s="82">
        <v>2891</v>
      </c>
      <c r="Q17456" s="82" t="s">
        <v>101532</v>
      </c>
      <c r="R17456"/>
    </row>
    <row r="17457" spans="12:18" x14ac:dyDescent="0.25">
      <c r="L17457" t="s">
        <v>37274</v>
      </c>
      <c r="M17457" t="s">
        <v>20434</v>
      </c>
      <c r="N17457" t="s">
        <v>54719</v>
      </c>
      <c r="O17457" s="76" t="s">
        <v>4366</v>
      </c>
      <c r="P17457" s="82">
        <v>323</v>
      </c>
      <c r="Q17457" s="82" t="s">
        <v>101533</v>
      </c>
      <c r="R17457"/>
    </row>
    <row r="17458" spans="12:18" x14ac:dyDescent="0.25">
      <c r="L17458" t="s">
        <v>37274</v>
      </c>
      <c r="M17458" t="s">
        <v>35629</v>
      </c>
      <c r="N17458" t="s">
        <v>54720</v>
      </c>
      <c r="O17458" s="76" t="s">
        <v>4366</v>
      </c>
      <c r="P17458" s="82">
        <v>97</v>
      </c>
      <c r="Q17458" s="82" t="s">
        <v>101534</v>
      </c>
      <c r="R17458"/>
    </row>
    <row r="17459" spans="12:18" x14ac:dyDescent="0.25">
      <c r="L17459" t="s">
        <v>37274</v>
      </c>
      <c r="M17459" t="s">
        <v>35631</v>
      </c>
      <c r="N17459" t="s">
        <v>54721</v>
      </c>
      <c r="O17459" s="76" t="s">
        <v>4366</v>
      </c>
      <c r="P17459" s="82">
        <v>96</v>
      </c>
      <c r="Q17459" s="82" t="s">
        <v>101536</v>
      </c>
      <c r="R17459"/>
    </row>
    <row r="17460" spans="12:18" x14ac:dyDescent="0.25">
      <c r="L17460" t="s">
        <v>37274</v>
      </c>
      <c r="M17460" t="s">
        <v>13736</v>
      </c>
      <c r="N17460" t="s">
        <v>54722</v>
      </c>
      <c r="O17460" s="76" t="s">
        <v>4366</v>
      </c>
      <c r="P17460" s="82">
        <v>107</v>
      </c>
      <c r="Q17460" s="82" t="s">
        <v>72645</v>
      </c>
      <c r="R17460"/>
    </row>
    <row r="17461" spans="12:18" x14ac:dyDescent="0.25">
      <c r="L17461" t="s">
        <v>37274</v>
      </c>
      <c r="M17461" t="s">
        <v>34575</v>
      </c>
      <c r="N17461" t="s">
        <v>54723</v>
      </c>
      <c r="O17461" s="76" t="s">
        <v>4366</v>
      </c>
      <c r="P17461" s="82">
        <v>147</v>
      </c>
      <c r="Q17461" s="82" t="s">
        <v>101493</v>
      </c>
      <c r="R17461"/>
    </row>
    <row r="17462" spans="12:18" x14ac:dyDescent="0.25">
      <c r="L17462" t="s">
        <v>37274</v>
      </c>
      <c r="M17462" t="s">
        <v>14550</v>
      </c>
      <c r="N17462" t="s">
        <v>54724</v>
      </c>
      <c r="O17462" s="76" t="s">
        <v>4366</v>
      </c>
      <c r="P17462" s="82">
        <v>224</v>
      </c>
      <c r="Q17462" s="82" t="s">
        <v>101496</v>
      </c>
      <c r="R17462"/>
    </row>
    <row r="17463" spans="12:18" x14ac:dyDescent="0.25">
      <c r="L17463" t="s">
        <v>37274</v>
      </c>
      <c r="M17463" t="s">
        <v>9978</v>
      </c>
      <c r="N17463" t="s">
        <v>54725</v>
      </c>
      <c r="O17463" s="76" t="s">
        <v>4356</v>
      </c>
      <c r="P17463" s="82">
        <v>748</v>
      </c>
      <c r="Q17463" s="82" t="s">
        <v>101510</v>
      </c>
      <c r="R17463"/>
    </row>
    <row r="17464" spans="12:18" x14ac:dyDescent="0.25">
      <c r="L17464" t="s">
        <v>37274</v>
      </c>
      <c r="M17464" t="s">
        <v>35633</v>
      </c>
      <c r="N17464" t="s">
        <v>54726</v>
      </c>
      <c r="O17464" s="76" t="s">
        <v>4366</v>
      </c>
      <c r="P17464" s="82">
        <v>476</v>
      </c>
      <c r="Q17464" s="82" t="s">
        <v>101540</v>
      </c>
      <c r="R17464"/>
    </row>
    <row r="17465" spans="12:18" x14ac:dyDescent="0.25">
      <c r="L17465" t="s">
        <v>37274</v>
      </c>
      <c r="M17465" t="s">
        <v>35634</v>
      </c>
      <c r="N17465" t="s">
        <v>54727</v>
      </c>
      <c r="O17465" s="76" t="s">
        <v>4356</v>
      </c>
      <c r="P17465" s="82">
        <v>730</v>
      </c>
      <c r="Q17465" s="82" t="s">
        <v>101541</v>
      </c>
      <c r="R17465"/>
    </row>
    <row r="17466" spans="12:18" x14ac:dyDescent="0.25">
      <c r="L17466" t="s">
        <v>37274</v>
      </c>
      <c r="M17466" t="s">
        <v>9985</v>
      </c>
      <c r="N17466" t="s">
        <v>54728</v>
      </c>
      <c r="O17466" s="76" t="s">
        <v>4366</v>
      </c>
      <c r="P17466" s="82">
        <v>160</v>
      </c>
      <c r="Q17466" s="82" t="s">
        <v>101560</v>
      </c>
      <c r="R17466"/>
    </row>
    <row r="17467" spans="12:18" x14ac:dyDescent="0.25">
      <c r="L17467" t="s">
        <v>37274</v>
      </c>
      <c r="M17467" t="s">
        <v>35639</v>
      </c>
      <c r="N17467" t="s">
        <v>54729</v>
      </c>
      <c r="O17467" s="76" t="s">
        <v>4356</v>
      </c>
      <c r="P17467" s="82">
        <v>132</v>
      </c>
      <c r="Q17467" s="82" t="s">
        <v>101572</v>
      </c>
      <c r="R17467"/>
    </row>
    <row r="17468" spans="12:18" x14ac:dyDescent="0.25">
      <c r="L17468" t="s">
        <v>37274</v>
      </c>
      <c r="M17468" t="s">
        <v>9972</v>
      </c>
      <c r="N17468" t="s">
        <v>54730</v>
      </c>
      <c r="O17468" s="76" t="s">
        <v>4366</v>
      </c>
      <c r="P17468" s="82">
        <v>440</v>
      </c>
      <c r="Q17468" s="82" t="s">
        <v>101489</v>
      </c>
      <c r="R17468"/>
    </row>
    <row r="17469" spans="12:18" x14ac:dyDescent="0.25">
      <c r="L17469" t="s">
        <v>37274</v>
      </c>
      <c r="M17469" t="s">
        <v>20425</v>
      </c>
      <c r="N17469" t="s">
        <v>54731</v>
      </c>
      <c r="O17469" s="76" t="s">
        <v>4366</v>
      </c>
      <c r="P17469" s="82">
        <v>141</v>
      </c>
      <c r="Q17469" s="82" t="s">
        <v>101492</v>
      </c>
      <c r="R17469"/>
    </row>
    <row r="17470" spans="12:18" x14ac:dyDescent="0.25">
      <c r="L17470" t="s">
        <v>37274</v>
      </c>
      <c r="M17470" t="s">
        <v>9981</v>
      </c>
      <c r="N17470" t="s">
        <v>54732</v>
      </c>
      <c r="O17470" s="76" t="s">
        <v>4366</v>
      </c>
      <c r="P17470" s="82">
        <v>99</v>
      </c>
      <c r="Q17470" s="82" t="s">
        <v>101527</v>
      </c>
      <c r="R17470"/>
    </row>
    <row r="17471" spans="12:18" x14ac:dyDescent="0.25">
      <c r="L17471" t="s">
        <v>37274</v>
      </c>
      <c r="M17471" t="s">
        <v>35630</v>
      </c>
      <c r="N17471" t="s">
        <v>54733</v>
      </c>
      <c r="O17471" s="76" t="s">
        <v>4366</v>
      </c>
      <c r="P17471" s="82">
        <v>159</v>
      </c>
      <c r="Q17471" s="82" t="s">
        <v>101535</v>
      </c>
      <c r="R17471"/>
    </row>
    <row r="17472" spans="12:18" x14ac:dyDescent="0.25">
      <c r="L17472" t="s">
        <v>37274</v>
      </c>
      <c r="M17472" t="s">
        <v>9971</v>
      </c>
      <c r="N17472" t="s">
        <v>54734</v>
      </c>
      <c r="O17472" s="76" t="s">
        <v>4366</v>
      </c>
      <c r="P17472" s="82">
        <v>354</v>
      </c>
      <c r="Q17472" s="82" t="s">
        <v>101480</v>
      </c>
      <c r="R17472"/>
    </row>
    <row r="17473" spans="12:18" x14ac:dyDescent="0.25">
      <c r="L17473" t="s">
        <v>37274</v>
      </c>
      <c r="M17473" t="s">
        <v>10001</v>
      </c>
      <c r="N17473" t="s">
        <v>54735</v>
      </c>
      <c r="O17473" s="76" t="s">
        <v>4366</v>
      </c>
      <c r="P17473" s="82">
        <v>97</v>
      </c>
      <c r="Q17473" s="82" t="s">
        <v>101615</v>
      </c>
      <c r="R17473"/>
    </row>
    <row r="17474" spans="12:18" x14ac:dyDescent="0.25">
      <c r="L17474" t="s">
        <v>37274</v>
      </c>
      <c r="M17474" t="s">
        <v>24145</v>
      </c>
      <c r="N17474" t="s">
        <v>54736</v>
      </c>
      <c r="O17474" s="76" t="s">
        <v>4366</v>
      </c>
      <c r="P17474" s="82">
        <v>164</v>
      </c>
      <c r="Q17474" s="82" t="s">
        <v>101614</v>
      </c>
      <c r="R17474"/>
    </row>
    <row r="17475" spans="12:18" x14ac:dyDescent="0.25">
      <c r="L17475" t="s">
        <v>37274</v>
      </c>
      <c r="M17475" t="s">
        <v>22044</v>
      </c>
      <c r="N17475" t="s">
        <v>54737</v>
      </c>
      <c r="O17475" s="76" t="s">
        <v>4366</v>
      </c>
      <c r="P17475" s="82">
        <v>216</v>
      </c>
      <c r="Q17475" s="82" t="s">
        <v>101537</v>
      </c>
      <c r="R17475"/>
    </row>
    <row r="17476" spans="12:18" x14ac:dyDescent="0.25">
      <c r="L17476" t="s">
        <v>37274</v>
      </c>
      <c r="M17476" t="s">
        <v>33514</v>
      </c>
      <c r="N17476" t="s">
        <v>54738</v>
      </c>
      <c r="O17476" s="76" t="s">
        <v>4366</v>
      </c>
      <c r="P17476" s="82">
        <v>57</v>
      </c>
      <c r="Q17476" s="82" t="s">
        <v>101542</v>
      </c>
      <c r="R17476"/>
    </row>
    <row r="17477" spans="12:18" x14ac:dyDescent="0.25">
      <c r="L17477" t="s">
        <v>37274</v>
      </c>
      <c r="M17477" t="s">
        <v>35635</v>
      </c>
      <c r="N17477" t="s">
        <v>54739</v>
      </c>
      <c r="O17477" s="76" t="s">
        <v>4356</v>
      </c>
      <c r="P17477" s="82">
        <v>4722</v>
      </c>
      <c r="Q17477" s="82" t="s">
        <v>101543</v>
      </c>
      <c r="R17477"/>
    </row>
    <row r="17478" spans="12:18" x14ac:dyDescent="0.25">
      <c r="L17478" t="s">
        <v>37274</v>
      </c>
      <c r="M17478" t="s">
        <v>20438</v>
      </c>
      <c r="N17478" t="s">
        <v>54740</v>
      </c>
      <c r="O17478" s="76" t="s">
        <v>4366</v>
      </c>
      <c r="P17478" s="82">
        <v>113</v>
      </c>
      <c r="Q17478" s="82" t="s">
        <v>101580</v>
      </c>
      <c r="R17478"/>
    </row>
    <row r="17479" spans="12:18" x14ac:dyDescent="0.25">
      <c r="L17479" t="s">
        <v>37274</v>
      </c>
      <c r="M17479" t="s">
        <v>12772</v>
      </c>
      <c r="N17479" t="s">
        <v>54741</v>
      </c>
      <c r="O17479" s="76" t="s">
        <v>4366</v>
      </c>
      <c r="P17479" s="82">
        <v>991</v>
      </c>
      <c r="Q17479" s="82" t="s">
        <v>101544</v>
      </c>
      <c r="R17479"/>
    </row>
    <row r="17480" spans="12:18" x14ac:dyDescent="0.25">
      <c r="L17480" t="s">
        <v>37274</v>
      </c>
      <c r="M17480" t="s">
        <v>22045</v>
      </c>
      <c r="N17480" t="s">
        <v>54742</v>
      </c>
      <c r="O17480" s="76" t="s">
        <v>4374</v>
      </c>
      <c r="P17480" s="82">
        <v>12134</v>
      </c>
      <c r="Q17480" s="82" t="s">
        <v>101545</v>
      </c>
      <c r="R17480"/>
    </row>
    <row r="17481" spans="12:18" x14ac:dyDescent="0.25">
      <c r="L17481" t="s">
        <v>37274</v>
      </c>
      <c r="M17481" t="s">
        <v>12774</v>
      </c>
      <c r="N17481" t="s">
        <v>54743</v>
      </c>
      <c r="O17481" s="76" t="s">
        <v>4356</v>
      </c>
      <c r="P17481" s="82">
        <v>831</v>
      </c>
      <c r="Q17481" s="82" t="s">
        <v>101546</v>
      </c>
      <c r="R17481"/>
    </row>
    <row r="17482" spans="12:18" x14ac:dyDescent="0.25">
      <c r="L17482" t="s">
        <v>37274</v>
      </c>
      <c r="M17482" t="s">
        <v>9983</v>
      </c>
      <c r="N17482" t="s">
        <v>54744</v>
      </c>
      <c r="O17482" s="76" t="s">
        <v>4366</v>
      </c>
      <c r="P17482" s="82">
        <v>218</v>
      </c>
      <c r="Q17482" s="82" t="s">
        <v>101547</v>
      </c>
      <c r="R17482"/>
    </row>
    <row r="17483" spans="12:18" x14ac:dyDescent="0.25">
      <c r="L17483" t="s">
        <v>37274</v>
      </c>
      <c r="M17483" t="s">
        <v>35636</v>
      </c>
      <c r="N17483" t="s">
        <v>54745</v>
      </c>
      <c r="O17483" s="76" t="s">
        <v>4366</v>
      </c>
      <c r="P17483" s="82">
        <v>93</v>
      </c>
      <c r="Q17483" s="82" t="s">
        <v>101548</v>
      </c>
      <c r="R17483"/>
    </row>
    <row r="17484" spans="12:18" x14ac:dyDescent="0.25">
      <c r="L17484" t="s">
        <v>37274</v>
      </c>
      <c r="M17484" t="s">
        <v>9973</v>
      </c>
      <c r="N17484" t="s">
        <v>54746</v>
      </c>
      <c r="O17484" s="76" t="s">
        <v>4366</v>
      </c>
      <c r="P17484" s="82">
        <v>1041</v>
      </c>
      <c r="Q17484" s="82" t="s">
        <v>101491</v>
      </c>
      <c r="R17484"/>
    </row>
    <row r="17485" spans="12:18" x14ac:dyDescent="0.25">
      <c r="L17485" t="s">
        <v>37274</v>
      </c>
      <c r="M17485" t="s">
        <v>12044</v>
      </c>
      <c r="N17485" t="s">
        <v>54747</v>
      </c>
      <c r="O17485" s="76" t="s">
        <v>4366</v>
      </c>
      <c r="P17485" s="82">
        <v>114</v>
      </c>
      <c r="Q17485" s="82" t="s">
        <v>101550</v>
      </c>
      <c r="R17485"/>
    </row>
    <row r="17486" spans="12:18" x14ac:dyDescent="0.25">
      <c r="L17486" t="s">
        <v>37274</v>
      </c>
      <c r="M17486" t="s">
        <v>9984</v>
      </c>
      <c r="N17486" t="s">
        <v>54748</v>
      </c>
      <c r="O17486" s="76" t="s">
        <v>4356</v>
      </c>
      <c r="P17486" s="82">
        <v>1236</v>
      </c>
      <c r="Q17486" s="82" t="s">
        <v>101551</v>
      </c>
      <c r="R17486"/>
    </row>
    <row r="17487" spans="12:18" x14ac:dyDescent="0.25">
      <c r="L17487" t="s">
        <v>37274</v>
      </c>
      <c r="M17487" t="s">
        <v>9987</v>
      </c>
      <c r="N17487" t="s">
        <v>54749</v>
      </c>
      <c r="O17487" s="76" t="s">
        <v>4356</v>
      </c>
      <c r="P17487" s="82">
        <v>1301</v>
      </c>
      <c r="Q17487" s="82" t="s">
        <v>101568</v>
      </c>
      <c r="R17487"/>
    </row>
    <row r="17488" spans="12:18" x14ac:dyDescent="0.25">
      <c r="L17488" t="s">
        <v>37274</v>
      </c>
      <c r="M17488" t="s">
        <v>35637</v>
      </c>
      <c r="N17488" t="s">
        <v>54750</v>
      </c>
      <c r="O17488" s="76" t="s">
        <v>4366</v>
      </c>
      <c r="P17488" s="82">
        <v>528</v>
      </c>
      <c r="Q17488" s="82" t="s">
        <v>101552</v>
      </c>
      <c r="R17488"/>
    </row>
    <row r="17489" spans="12:18" x14ac:dyDescent="0.25">
      <c r="L17489" t="s">
        <v>37274</v>
      </c>
      <c r="M17489" t="s">
        <v>22046</v>
      </c>
      <c r="N17489" t="s">
        <v>54751</v>
      </c>
      <c r="O17489" s="76" t="s">
        <v>4366</v>
      </c>
      <c r="P17489" s="82">
        <v>356</v>
      </c>
      <c r="Q17489" s="82" t="s">
        <v>101553</v>
      </c>
      <c r="R17489"/>
    </row>
    <row r="17490" spans="12:18" x14ac:dyDescent="0.25">
      <c r="L17490" t="s">
        <v>37274</v>
      </c>
      <c r="M17490" t="s">
        <v>22047</v>
      </c>
      <c r="N17490" t="s">
        <v>54752</v>
      </c>
      <c r="O17490" s="76" t="s">
        <v>4366</v>
      </c>
      <c r="P17490" s="82">
        <v>99</v>
      </c>
      <c r="Q17490" s="82" t="s">
        <v>101554</v>
      </c>
      <c r="R17490"/>
    </row>
    <row r="17491" spans="12:18" x14ac:dyDescent="0.25">
      <c r="L17491" t="s">
        <v>37274</v>
      </c>
      <c r="M17491" t="s">
        <v>20435</v>
      </c>
      <c r="N17491" t="s">
        <v>54753</v>
      </c>
      <c r="O17491" s="76" t="s">
        <v>4366</v>
      </c>
      <c r="P17491" s="82">
        <v>182</v>
      </c>
      <c r="Q17491" s="82" t="s">
        <v>101555</v>
      </c>
      <c r="R17491"/>
    </row>
    <row r="17492" spans="12:18" x14ac:dyDescent="0.25">
      <c r="L17492" t="s">
        <v>37274</v>
      </c>
      <c r="M17492" t="s">
        <v>22048</v>
      </c>
      <c r="N17492" t="s">
        <v>54754</v>
      </c>
      <c r="O17492" s="76" t="s">
        <v>4366</v>
      </c>
      <c r="P17492" s="82">
        <v>101</v>
      </c>
      <c r="Q17492" s="82" t="s">
        <v>101557</v>
      </c>
      <c r="R17492"/>
    </row>
    <row r="17493" spans="12:18" x14ac:dyDescent="0.25">
      <c r="L17493" t="s">
        <v>37274</v>
      </c>
      <c r="M17493" t="s">
        <v>22049</v>
      </c>
      <c r="N17493" t="s">
        <v>54755</v>
      </c>
      <c r="O17493" s="76" t="s">
        <v>4366</v>
      </c>
      <c r="P17493" s="82">
        <v>234</v>
      </c>
      <c r="Q17493" s="82" t="s">
        <v>101558</v>
      </c>
      <c r="R17493"/>
    </row>
    <row r="17494" spans="12:18" x14ac:dyDescent="0.25">
      <c r="L17494" t="s">
        <v>37274</v>
      </c>
      <c r="M17494" t="s">
        <v>9970</v>
      </c>
      <c r="N17494" t="s">
        <v>54756</v>
      </c>
      <c r="O17494" s="76" t="s">
        <v>4366</v>
      </c>
      <c r="P17494" s="82">
        <v>2287</v>
      </c>
      <c r="Q17494" s="82" t="s">
        <v>101478</v>
      </c>
      <c r="R17494"/>
    </row>
    <row r="17495" spans="12:18" x14ac:dyDescent="0.25">
      <c r="L17495" t="s">
        <v>37274</v>
      </c>
      <c r="M17495" t="s">
        <v>22037</v>
      </c>
      <c r="N17495" t="s">
        <v>54757</v>
      </c>
      <c r="O17495" s="76" t="s">
        <v>4366</v>
      </c>
      <c r="P17495" s="82">
        <v>180</v>
      </c>
      <c r="Q17495" s="82" t="s">
        <v>101482</v>
      </c>
      <c r="R17495"/>
    </row>
    <row r="17496" spans="12:18" x14ac:dyDescent="0.25">
      <c r="L17496" t="s">
        <v>37274</v>
      </c>
      <c r="M17496" t="s">
        <v>7198</v>
      </c>
      <c r="N17496" t="s">
        <v>54758</v>
      </c>
      <c r="O17496" s="76" t="s">
        <v>4366</v>
      </c>
      <c r="P17496" s="82">
        <v>163</v>
      </c>
      <c r="Q17496" s="82" t="s">
        <v>101559</v>
      </c>
      <c r="R17496"/>
    </row>
    <row r="17497" spans="12:18" x14ac:dyDescent="0.25">
      <c r="L17497" t="s">
        <v>37274</v>
      </c>
      <c r="M17497" t="s">
        <v>20437</v>
      </c>
      <c r="N17497" t="s">
        <v>54759</v>
      </c>
      <c r="O17497" s="76" t="s">
        <v>4366</v>
      </c>
      <c r="P17497" s="82">
        <v>584</v>
      </c>
      <c r="Q17497" s="82" t="s">
        <v>101561</v>
      </c>
      <c r="R17497"/>
    </row>
    <row r="17498" spans="12:18" x14ac:dyDescent="0.25">
      <c r="L17498" t="s">
        <v>37274</v>
      </c>
      <c r="M17498" t="s">
        <v>9986</v>
      </c>
      <c r="N17498" t="s">
        <v>54760</v>
      </c>
      <c r="O17498" s="76" t="s">
        <v>4366</v>
      </c>
      <c r="P17498" s="82">
        <v>120</v>
      </c>
      <c r="Q17498" s="82" t="s">
        <v>101562</v>
      </c>
      <c r="R17498"/>
    </row>
    <row r="17499" spans="12:18" x14ac:dyDescent="0.25">
      <c r="L17499" t="s">
        <v>37274</v>
      </c>
      <c r="M17499" t="s">
        <v>35638</v>
      </c>
      <c r="N17499" t="s">
        <v>54761</v>
      </c>
      <c r="O17499" s="76" t="s">
        <v>4366</v>
      </c>
      <c r="P17499" s="82">
        <v>254</v>
      </c>
      <c r="Q17499" s="82" t="s">
        <v>101563</v>
      </c>
      <c r="R17499"/>
    </row>
    <row r="17500" spans="12:18" x14ac:dyDescent="0.25">
      <c r="L17500" t="s">
        <v>37274</v>
      </c>
      <c r="M17500" t="s">
        <v>12770</v>
      </c>
      <c r="N17500" t="s">
        <v>54762</v>
      </c>
      <c r="O17500" s="76" t="s">
        <v>4366</v>
      </c>
      <c r="P17500" s="82">
        <v>280</v>
      </c>
      <c r="Q17500" s="82" t="s">
        <v>101538</v>
      </c>
      <c r="R17500"/>
    </row>
    <row r="17501" spans="12:18" x14ac:dyDescent="0.25">
      <c r="L17501" t="s">
        <v>37274</v>
      </c>
      <c r="M17501" t="s">
        <v>11532</v>
      </c>
      <c r="N17501" t="s">
        <v>54763</v>
      </c>
      <c r="O17501" s="76" t="s">
        <v>4366</v>
      </c>
      <c r="P17501" s="82">
        <v>256</v>
      </c>
      <c r="Q17501" s="82" t="s">
        <v>101564</v>
      </c>
      <c r="R17501"/>
    </row>
    <row r="17502" spans="12:18" x14ac:dyDescent="0.25">
      <c r="L17502" t="s">
        <v>37274</v>
      </c>
      <c r="M17502" t="s">
        <v>12778</v>
      </c>
      <c r="N17502" t="s">
        <v>54764</v>
      </c>
      <c r="O17502" s="76" t="s">
        <v>4366</v>
      </c>
      <c r="P17502" s="82">
        <v>186</v>
      </c>
      <c r="Q17502" s="82" t="s">
        <v>101565</v>
      </c>
      <c r="R17502"/>
    </row>
    <row r="17503" spans="12:18" x14ac:dyDescent="0.25">
      <c r="L17503" t="s">
        <v>37274</v>
      </c>
      <c r="M17503" t="s">
        <v>22050</v>
      </c>
      <c r="N17503" t="s">
        <v>54765</v>
      </c>
      <c r="O17503" s="76" t="s">
        <v>4366</v>
      </c>
      <c r="P17503" s="82">
        <v>103</v>
      </c>
      <c r="Q17503" s="82" t="s">
        <v>101566</v>
      </c>
      <c r="R17503"/>
    </row>
    <row r="17504" spans="12:18" x14ac:dyDescent="0.25">
      <c r="L17504" t="s">
        <v>37274</v>
      </c>
      <c r="M17504" t="s">
        <v>9989</v>
      </c>
      <c r="N17504" t="s">
        <v>54766</v>
      </c>
      <c r="O17504" s="76" t="s">
        <v>4366</v>
      </c>
      <c r="P17504" s="82">
        <v>585</v>
      </c>
      <c r="Q17504" s="82" t="s">
        <v>101569</v>
      </c>
      <c r="R17504"/>
    </row>
    <row r="17505" spans="12:18" x14ac:dyDescent="0.25">
      <c r="L17505" t="s">
        <v>37274</v>
      </c>
      <c r="M17505" t="s">
        <v>6606</v>
      </c>
      <c r="N17505" t="s">
        <v>54767</v>
      </c>
      <c r="O17505" s="76" t="s">
        <v>4366</v>
      </c>
      <c r="P17505" s="82">
        <v>233</v>
      </c>
      <c r="Q17505" s="82" t="s">
        <v>101570</v>
      </c>
      <c r="R17505"/>
    </row>
    <row r="17506" spans="12:18" x14ac:dyDescent="0.25">
      <c r="L17506" t="s">
        <v>37274</v>
      </c>
      <c r="M17506" t="s">
        <v>12780</v>
      </c>
      <c r="N17506" t="s">
        <v>54768</v>
      </c>
      <c r="O17506" s="76" t="s">
        <v>4366</v>
      </c>
      <c r="P17506" s="82">
        <v>118</v>
      </c>
      <c r="Q17506" s="82" t="s">
        <v>101571</v>
      </c>
      <c r="R17506"/>
    </row>
    <row r="17507" spans="12:18" x14ac:dyDescent="0.25">
      <c r="L17507" t="s">
        <v>37274</v>
      </c>
      <c r="M17507" t="s">
        <v>22060</v>
      </c>
      <c r="N17507" t="s">
        <v>54769</v>
      </c>
      <c r="O17507" s="76" t="s">
        <v>4366</v>
      </c>
      <c r="P17507" s="82">
        <v>257</v>
      </c>
      <c r="Q17507" s="82" t="s">
        <v>101616</v>
      </c>
      <c r="R17507"/>
    </row>
    <row r="17508" spans="12:18" x14ac:dyDescent="0.25">
      <c r="L17508" t="s">
        <v>37274</v>
      </c>
      <c r="M17508" t="s">
        <v>12781</v>
      </c>
      <c r="N17508" t="s">
        <v>54770</v>
      </c>
      <c r="O17508" s="76" t="s">
        <v>4356</v>
      </c>
      <c r="P17508" s="82">
        <v>1349</v>
      </c>
      <c r="Q17508" s="82" t="s">
        <v>101573</v>
      </c>
      <c r="R17508"/>
    </row>
    <row r="17509" spans="12:18" x14ac:dyDescent="0.25">
      <c r="L17509" t="s">
        <v>37274</v>
      </c>
      <c r="M17509" t="s">
        <v>35640</v>
      </c>
      <c r="N17509" t="s">
        <v>54771</v>
      </c>
      <c r="O17509" s="76" t="s">
        <v>4366</v>
      </c>
      <c r="P17509" s="82">
        <v>183</v>
      </c>
      <c r="Q17509" s="82" t="s">
        <v>101574</v>
      </c>
      <c r="R17509"/>
    </row>
    <row r="17510" spans="12:18" x14ac:dyDescent="0.25">
      <c r="L17510" t="s">
        <v>37274</v>
      </c>
      <c r="M17510" t="s">
        <v>12782</v>
      </c>
      <c r="N17510" t="s">
        <v>54772</v>
      </c>
      <c r="O17510" s="76" t="s">
        <v>4366</v>
      </c>
      <c r="P17510" s="82">
        <v>134</v>
      </c>
      <c r="Q17510" s="82" t="s">
        <v>101575</v>
      </c>
      <c r="R17510"/>
    </row>
    <row r="17511" spans="12:18" x14ac:dyDescent="0.25">
      <c r="L17511" t="s">
        <v>37274</v>
      </c>
      <c r="M17511" t="s">
        <v>12783</v>
      </c>
      <c r="N17511" t="s">
        <v>54773</v>
      </c>
      <c r="O17511" s="76" t="s">
        <v>4356</v>
      </c>
      <c r="P17511" s="82">
        <v>621</v>
      </c>
      <c r="Q17511" s="82" t="s">
        <v>101576</v>
      </c>
      <c r="R17511"/>
    </row>
    <row r="17512" spans="12:18" x14ac:dyDescent="0.25">
      <c r="L17512" t="s">
        <v>37274</v>
      </c>
      <c r="M17512" t="s">
        <v>12785</v>
      </c>
      <c r="N17512" t="s">
        <v>54774</v>
      </c>
      <c r="O17512" s="76" t="s">
        <v>4366</v>
      </c>
      <c r="P17512" s="82">
        <v>68</v>
      </c>
      <c r="Q17512" s="82" t="s">
        <v>101577</v>
      </c>
      <c r="R17512"/>
    </row>
    <row r="17513" spans="12:18" x14ac:dyDescent="0.25">
      <c r="L17513" t="s">
        <v>37274</v>
      </c>
      <c r="M17513" t="s">
        <v>22051</v>
      </c>
      <c r="N17513" t="s">
        <v>54775</v>
      </c>
      <c r="O17513" s="76" t="s">
        <v>4366</v>
      </c>
      <c r="P17513" s="82">
        <v>253</v>
      </c>
      <c r="Q17513" s="82" t="s">
        <v>101578</v>
      </c>
      <c r="R17513"/>
    </row>
    <row r="17514" spans="12:18" x14ac:dyDescent="0.25">
      <c r="L17514" t="s">
        <v>37274</v>
      </c>
      <c r="M17514" t="s">
        <v>9990</v>
      </c>
      <c r="N17514" t="s">
        <v>54776</v>
      </c>
      <c r="O17514" s="76" t="s">
        <v>4356</v>
      </c>
      <c r="P17514" s="82">
        <v>4164</v>
      </c>
      <c r="Q17514" s="82" t="s">
        <v>101579</v>
      </c>
      <c r="R17514"/>
    </row>
    <row r="17515" spans="12:18" x14ac:dyDescent="0.25">
      <c r="L17515" t="s">
        <v>37274</v>
      </c>
      <c r="M17515" t="s">
        <v>12787</v>
      </c>
      <c r="N17515" t="s">
        <v>54777</v>
      </c>
      <c r="O17515" s="76" t="s">
        <v>4366</v>
      </c>
      <c r="P17515" s="82">
        <v>171</v>
      </c>
      <c r="Q17515" s="82" t="s">
        <v>101582</v>
      </c>
      <c r="R17515"/>
    </row>
    <row r="17516" spans="12:18" x14ac:dyDescent="0.25">
      <c r="L17516" t="s">
        <v>37274</v>
      </c>
      <c r="M17516" t="s">
        <v>22053</v>
      </c>
      <c r="N17516" t="s">
        <v>54778</v>
      </c>
      <c r="O17516" s="76" t="s">
        <v>4356</v>
      </c>
      <c r="P17516" s="82">
        <v>647</v>
      </c>
      <c r="Q17516" s="82" t="s">
        <v>101584</v>
      </c>
      <c r="R17516"/>
    </row>
    <row r="17517" spans="12:18" x14ac:dyDescent="0.25">
      <c r="L17517" t="s">
        <v>37274</v>
      </c>
      <c r="M17517" t="s">
        <v>20439</v>
      </c>
      <c r="N17517" t="s">
        <v>54779</v>
      </c>
      <c r="O17517" s="76" t="s">
        <v>4356</v>
      </c>
      <c r="P17517" s="82">
        <v>510</v>
      </c>
      <c r="Q17517" s="82" t="s">
        <v>101585</v>
      </c>
      <c r="R17517"/>
    </row>
    <row r="17518" spans="12:18" x14ac:dyDescent="0.25">
      <c r="L17518" t="s">
        <v>37274</v>
      </c>
      <c r="M17518" t="s">
        <v>9993</v>
      </c>
      <c r="N17518" t="s">
        <v>54780</v>
      </c>
      <c r="O17518" s="76" t="s">
        <v>4366</v>
      </c>
      <c r="P17518" s="82">
        <v>192</v>
      </c>
      <c r="Q17518" s="82" t="s">
        <v>101587</v>
      </c>
      <c r="R17518"/>
    </row>
    <row r="17519" spans="12:18" x14ac:dyDescent="0.25">
      <c r="L17519" t="s">
        <v>37274</v>
      </c>
      <c r="M17519" t="s">
        <v>12790</v>
      </c>
      <c r="N17519" t="s">
        <v>54781</v>
      </c>
      <c r="O17519" s="76" t="s">
        <v>4366</v>
      </c>
      <c r="P17519" s="82">
        <v>70</v>
      </c>
      <c r="Q17519" s="82" t="s">
        <v>101588</v>
      </c>
      <c r="R17519"/>
    </row>
    <row r="17520" spans="12:18" x14ac:dyDescent="0.25">
      <c r="L17520" t="s">
        <v>37274</v>
      </c>
      <c r="M17520" t="s">
        <v>22054</v>
      </c>
      <c r="N17520" t="s">
        <v>54782</v>
      </c>
      <c r="O17520" s="76" t="s">
        <v>4366</v>
      </c>
      <c r="P17520" s="82">
        <v>87</v>
      </c>
      <c r="Q17520" s="82" t="s">
        <v>101590</v>
      </c>
      <c r="R17520"/>
    </row>
    <row r="17521" spans="12:18" x14ac:dyDescent="0.25">
      <c r="L17521" t="s">
        <v>37274</v>
      </c>
      <c r="M17521" t="s">
        <v>12794</v>
      </c>
      <c r="N17521" t="s">
        <v>54783</v>
      </c>
      <c r="O17521" s="76" t="s">
        <v>4366</v>
      </c>
      <c r="P17521" s="82">
        <v>448</v>
      </c>
      <c r="Q17521" s="82" t="s">
        <v>101591</v>
      </c>
      <c r="R17521"/>
    </row>
    <row r="17522" spans="12:18" x14ac:dyDescent="0.25">
      <c r="L17522" t="s">
        <v>37274</v>
      </c>
      <c r="M17522" t="s">
        <v>9994</v>
      </c>
      <c r="N17522" t="s">
        <v>54784</v>
      </c>
      <c r="O17522" s="76" t="s">
        <v>4356</v>
      </c>
      <c r="P17522" s="82">
        <v>889</v>
      </c>
      <c r="Q17522" s="82" t="s">
        <v>101592</v>
      </c>
      <c r="R17522"/>
    </row>
    <row r="17523" spans="12:18" x14ac:dyDescent="0.25">
      <c r="L17523" t="s">
        <v>37274</v>
      </c>
      <c r="M17523" t="s">
        <v>12796</v>
      </c>
      <c r="N17523" t="s">
        <v>54785</v>
      </c>
      <c r="O17523" s="76" t="s">
        <v>4366</v>
      </c>
      <c r="P17523" s="82">
        <v>113</v>
      </c>
      <c r="Q17523" s="82" t="s">
        <v>101594</v>
      </c>
      <c r="R17523"/>
    </row>
    <row r="17524" spans="12:18" x14ac:dyDescent="0.25">
      <c r="L17524" t="s">
        <v>37274</v>
      </c>
      <c r="M17524" t="s">
        <v>22055</v>
      </c>
      <c r="N17524" t="s">
        <v>54786</v>
      </c>
      <c r="O17524" s="76" t="s">
        <v>4366</v>
      </c>
      <c r="P17524" s="82">
        <v>158</v>
      </c>
      <c r="Q17524" s="82" t="s">
        <v>101595</v>
      </c>
      <c r="R17524"/>
    </row>
    <row r="17525" spans="12:18" x14ac:dyDescent="0.25">
      <c r="L17525" t="s">
        <v>37274</v>
      </c>
      <c r="M17525" t="s">
        <v>12798</v>
      </c>
      <c r="N17525" t="s">
        <v>54787</v>
      </c>
      <c r="O17525" s="76" t="s">
        <v>4366</v>
      </c>
      <c r="P17525" s="82">
        <v>67</v>
      </c>
      <c r="Q17525" s="82" t="s">
        <v>101596</v>
      </c>
      <c r="R17525"/>
    </row>
    <row r="17526" spans="12:18" x14ac:dyDescent="0.25">
      <c r="L17526" t="s">
        <v>37274</v>
      </c>
      <c r="M17526" t="s">
        <v>22056</v>
      </c>
      <c r="N17526" t="s">
        <v>54788</v>
      </c>
      <c r="O17526" s="76" t="s">
        <v>4366</v>
      </c>
      <c r="P17526" s="82">
        <v>109</v>
      </c>
      <c r="Q17526" s="82" t="s">
        <v>101597</v>
      </c>
      <c r="R17526"/>
    </row>
    <row r="17527" spans="12:18" x14ac:dyDescent="0.25">
      <c r="L17527" t="s">
        <v>37274</v>
      </c>
      <c r="M17527" t="s">
        <v>35641</v>
      </c>
      <c r="N17527" t="s">
        <v>54789</v>
      </c>
      <c r="O17527" s="76" t="s">
        <v>4366</v>
      </c>
      <c r="P17527" s="82">
        <v>185</v>
      </c>
      <c r="Q17527" s="82" t="s">
        <v>101598</v>
      </c>
      <c r="R17527"/>
    </row>
    <row r="17528" spans="12:18" x14ac:dyDescent="0.25">
      <c r="L17528" t="s">
        <v>37274</v>
      </c>
      <c r="M17528" t="s">
        <v>20441</v>
      </c>
      <c r="N17528" t="s">
        <v>54790</v>
      </c>
      <c r="O17528" s="76" t="s">
        <v>4366</v>
      </c>
      <c r="P17528" s="82">
        <v>37</v>
      </c>
      <c r="Q17528" s="82" t="s">
        <v>101600</v>
      </c>
      <c r="R17528"/>
    </row>
    <row r="17529" spans="12:18" x14ac:dyDescent="0.25">
      <c r="L17529" t="s">
        <v>37274</v>
      </c>
      <c r="M17529" t="s">
        <v>20442</v>
      </c>
      <c r="N17529" t="s">
        <v>54791</v>
      </c>
      <c r="O17529" s="76" t="s">
        <v>4366</v>
      </c>
      <c r="P17529" s="82">
        <v>187</v>
      </c>
      <c r="Q17529" s="82" t="s">
        <v>101601</v>
      </c>
      <c r="R17529"/>
    </row>
    <row r="17530" spans="12:18" x14ac:dyDescent="0.25">
      <c r="L17530" t="s">
        <v>37274</v>
      </c>
      <c r="M17530" t="s">
        <v>9995</v>
      </c>
      <c r="N17530" t="s">
        <v>54792</v>
      </c>
      <c r="O17530" s="76" t="s">
        <v>4366</v>
      </c>
      <c r="P17530" s="82">
        <v>215</v>
      </c>
      <c r="Q17530" s="82" t="s">
        <v>101602</v>
      </c>
      <c r="R17530"/>
    </row>
    <row r="17531" spans="12:18" x14ac:dyDescent="0.25">
      <c r="L17531" t="s">
        <v>37274</v>
      </c>
      <c r="M17531" t="s">
        <v>22057</v>
      </c>
      <c r="N17531" t="s">
        <v>54793</v>
      </c>
      <c r="O17531" s="76" t="s">
        <v>4366</v>
      </c>
      <c r="P17531" s="82">
        <v>184</v>
      </c>
      <c r="Q17531" s="82" t="s">
        <v>101603</v>
      </c>
      <c r="R17531"/>
    </row>
    <row r="17532" spans="12:18" x14ac:dyDescent="0.25">
      <c r="L17532" t="s">
        <v>37274</v>
      </c>
      <c r="M17532" t="s">
        <v>9996</v>
      </c>
      <c r="N17532" t="s">
        <v>54794</v>
      </c>
      <c r="O17532" s="76" t="s">
        <v>4366</v>
      </c>
      <c r="P17532" s="82">
        <v>188</v>
      </c>
      <c r="Q17532" s="82" t="s">
        <v>101604</v>
      </c>
      <c r="R17532"/>
    </row>
    <row r="17533" spans="12:18" x14ac:dyDescent="0.25">
      <c r="L17533" t="s">
        <v>37274</v>
      </c>
      <c r="M17533" t="s">
        <v>9997</v>
      </c>
      <c r="N17533" t="s">
        <v>54795</v>
      </c>
      <c r="O17533" s="76" t="s">
        <v>4356</v>
      </c>
      <c r="P17533" s="82">
        <v>243</v>
      </c>
      <c r="Q17533" s="82" t="s">
        <v>101605</v>
      </c>
      <c r="R17533"/>
    </row>
    <row r="17534" spans="12:18" x14ac:dyDescent="0.25">
      <c r="L17534" t="s">
        <v>37274</v>
      </c>
      <c r="M17534" t="s">
        <v>12800</v>
      </c>
      <c r="N17534" t="s">
        <v>54796</v>
      </c>
      <c r="O17534" s="76" t="s">
        <v>4366</v>
      </c>
      <c r="P17534" s="82">
        <v>140</v>
      </c>
      <c r="Q17534" s="82" t="s">
        <v>101606</v>
      </c>
      <c r="R17534"/>
    </row>
    <row r="17535" spans="12:18" x14ac:dyDescent="0.25">
      <c r="L17535" t="s">
        <v>37274</v>
      </c>
      <c r="M17535" t="s">
        <v>22058</v>
      </c>
      <c r="N17535" t="s">
        <v>54797</v>
      </c>
      <c r="O17535" s="76" t="s">
        <v>4366</v>
      </c>
      <c r="P17535" s="82">
        <v>180</v>
      </c>
      <c r="Q17535" s="82" t="s">
        <v>101607</v>
      </c>
      <c r="R17535"/>
    </row>
    <row r="17536" spans="12:18" x14ac:dyDescent="0.25">
      <c r="L17536" t="s">
        <v>37274</v>
      </c>
      <c r="M17536" t="s">
        <v>9998</v>
      </c>
      <c r="N17536" t="s">
        <v>54798</v>
      </c>
      <c r="O17536" s="76" t="s">
        <v>4366</v>
      </c>
      <c r="P17536" s="82">
        <v>88</v>
      </c>
      <c r="Q17536" s="82" t="s">
        <v>101608</v>
      </c>
      <c r="R17536"/>
    </row>
    <row r="17537" spans="12:18" x14ac:dyDescent="0.25">
      <c r="L17537" t="s">
        <v>37274</v>
      </c>
      <c r="M17537" t="s">
        <v>9999</v>
      </c>
      <c r="N17537" t="s">
        <v>54799</v>
      </c>
      <c r="O17537" s="76" t="s">
        <v>4366</v>
      </c>
      <c r="P17537" s="82">
        <v>318</v>
      </c>
      <c r="Q17537" s="82" t="s">
        <v>101609</v>
      </c>
      <c r="R17537"/>
    </row>
    <row r="17538" spans="12:18" x14ac:dyDescent="0.25">
      <c r="L17538" t="s">
        <v>37274</v>
      </c>
      <c r="M17538" t="s">
        <v>12802</v>
      </c>
      <c r="N17538" t="s">
        <v>54800</v>
      </c>
      <c r="O17538" s="76" t="s">
        <v>4366</v>
      </c>
      <c r="P17538" s="82">
        <v>227</v>
      </c>
      <c r="Q17538" s="82" t="s">
        <v>101610</v>
      </c>
      <c r="R17538"/>
    </row>
    <row r="17539" spans="12:18" x14ac:dyDescent="0.25">
      <c r="L17539" t="s">
        <v>37274</v>
      </c>
      <c r="M17539" t="s">
        <v>10000</v>
      </c>
      <c r="N17539" t="s">
        <v>54801</v>
      </c>
      <c r="O17539" s="76" t="s">
        <v>4366</v>
      </c>
      <c r="P17539" s="82">
        <v>124</v>
      </c>
      <c r="Q17539" s="82" t="s">
        <v>101611</v>
      </c>
      <c r="R17539"/>
    </row>
    <row r="17540" spans="12:18" x14ac:dyDescent="0.25">
      <c r="L17540" t="s">
        <v>37274</v>
      </c>
      <c r="M17540" t="s">
        <v>7498</v>
      </c>
      <c r="N17540" t="s">
        <v>54802</v>
      </c>
      <c r="O17540" s="76" t="s">
        <v>4366</v>
      </c>
      <c r="P17540" s="82">
        <v>64</v>
      </c>
      <c r="Q17540" s="82" t="s">
        <v>101612</v>
      </c>
      <c r="R17540"/>
    </row>
    <row r="17541" spans="12:18" x14ac:dyDescent="0.25">
      <c r="L17541" t="s">
        <v>37274</v>
      </c>
      <c r="M17541" t="s">
        <v>22059</v>
      </c>
      <c r="N17541" t="s">
        <v>54803</v>
      </c>
      <c r="O17541" s="76" t="s">
        <v>4366</v>
      </c>
      <c r="P17541" s="82">
        <v>57</v>
      </c>
      <c r="Q17541" s="82" t="s">
        <v>101613</v>
      </c>
      <c r="R17541"/>
    </row>
    <row r="17542" spans="12:18" x14ac:dyDescent="0.25">
      <c r="L17542" t="s">
        <v>37274</v>
      </c>
      <c r="M17542" t="s">
        <v>22052</v>
      </c>
      <c r="N17542" t="s">
        <v>54804</v>
      </c>
      <c r="O17542" s="76" t="s">
        <v>4366</v>
      </c>
      <c r="P17542" s="82">
        <v>274</v>
      </c>
      <c r="Q17542" s="82" t="s">
        <v>101581</v>
      </c>
      <c r="R17542"/>
    </row>
    <row r="17543" spans="12:18" x14ac:dyDescent="0.25">
      <c r="L17543" t="s">
        <v>37274</v>
      </c>
      <c r="M17543" t="s">
        <v>10907</v>
      </c>
      <c r="N17543" t="s">
        <v>54805</v>
      </c>
      <c r="O17543" s="76" t="s">
        <v>4366</v>
      </c>
      <c r="P17543" s="82">
        <v>37</v>
      </c>
      <c r="Q17543" s="82" t="s">
        <v>101586</v>
      </c>
      <c r="R17543"/>
    </row>
    <row r="17544" spans="12:18" x14ac:dyDescent="0.25">
      <c r="L17544" t="s">
        <v>37274</v>
      </c>
      <c r="M17544" t="s">
        <v>9016</v>
      </c>
      <c r="N17544" t="s">
        <v>54806</v>
      </c>
      <c r="O17544" s="76" t="s">
        <v>4366</v>
      </c>
      <c r="P17544" s="82">
        <v>101</v>
      </c>
      <c r="Q17544" s="82" t="s">
        <v>101593</v>
      </c>
      <c r="R17544"/>
    </row>
    <row r="17545" spans="12:18" x14ac:dyDescent="0.25">
      <c r="L17545" t="s">
        <v>37274</v>
      </c>
      <c r="M17545" t="s">
        <v>12436</v>
      </c>
      <c r="N17545" t="s">
        <v>54807</v>
      </c>
      <c r="O17545" s="76" t="s">
        <v>4366</v>
      </c>
      <c r="P17545" s="82">
        <v>210</v>
      </c>
      <c r="Q17545" s="82" t="s">
        <v>101617</v>
      </c>
      <c r="R17545"/>
    </row>
    <row r="17546" spans="12:18" x14ac:dyDescent="0.25">
      <c r="L17546" t="s">
        <v>37274</v>
      </c>
      <c r="M17546" t="s">
        <v>20444</v>
      </c>
      <c r="N17546" t="s">
        <v>54808</v>
      </c>
      <c r="O17546" s="76" t="s">
        <v>4366</v>
      </c>
      <c r="P17546" s="82">
        <v>92</v>
      </c>
      <c r="Q17546" s="82" t="s">
        <v>101619</v>
      </c>
      <c r="R17546"/>
    </row>
    <row r="17547" spans="12:18" x14ac:dyDescent="0.25">
      <c r="L17547" t="s">
        <v>37274</v>
      </c>
      <c r="M17547" t="s">
        <v>12804</v>
      </c>
      <c r="N17547" t="s">
        <v>54809</v>
      </c>
      <c r="O17547" s="76" t="s">
        <v>4366</v>
      </c>
      <c r="P17547" s="82">
        <v>204</v>
      </c>
      <c r="Q17547" s="82" t="s">
        <v>101620</v>
      </c>
      <c r="R17547"/>
    </row>
    <row r="17548" spans="12:18" x14ac:dyDescent="0.25">
      <c r="L17548" t="s">
        <v>37274</v>
      </c>
      <c r="M17548" t="s">
        <v>12792</v>
      </c>
      <c r="N17548" t="s">
        <v>54810</v>
      </c>
      <c r="O17548" s="76" t="s">
        <v>4366</v>
      </c>
      <c r="P17548" s="82">
        <v>237</v>
      </c>
      <c r="Q17548" s="82" t="s">
        <v>101589</v>
      </c>
      <c r="R17548"/>
    </row>
    <row r="17549" spans="12:18" x14ac:dyDescent="0.25">
      <c r="L17549" t="s">
        <v>37274</v>
      </c>
      <c r="M17549" t="s">
        <v>10002</v>
      </c>
      <c r="N17549" t="s">
        <v>54811</v>
      </c>
      <c r="O17549" s="76" t="s">
        <v>4356</v>
      </c>
      <c r="P17549" s="82">
        <v>432</v>
      </c>
      <c r="Q17549" s="82" t="s">
        <v>101621</v>
      </c>
      <c r="R17549"/>
    </row>
    <row r="17550" spans="12:18" x14ac:dyDescent="0.25">
      <c r="L17550" t="s">
        <v>37274</v>
      </c>
      <c r="M17550" t="s">
        <v>20445</v>
      </c>
      <c r="N17550" t="s">
        <v>54812</v>
      </c>
      <c r="O17550" s="76" t="s">
        <v>4356</v>
      </c>
      <c r="P17550" s="82">
        <v>548</v>
      </c>
      <c r="Q17550" s="82" t="s">
        <v>101622</v>
      </c>
      <c r="R17550"/>
    </row>
    <row r="17551" spans="12:18" x14ac:dyDescent="0.25">
      <c r="L17551" t="s">
        <v>2838</v>
      </c>
      <c r="M17551" t="s">
        <v>12806</v>
      </c>
      <c r="N17551" t="s">
        <v>54813</v>
      </c>
      <c r="O17551" s="76" t="s">
        <v>4356</v>
      </c>
      <c r="P17551" s="82">
        <v>3029</v>
      </c>
      <c r="Q17551" s="82" t="s">
        <v>102944</v>
      </c>
      <c r="R17551"/>
    </row>
    <row r="17552" spans="12:18" x14ac:dyDescent="0.25">
      <c r="L17552" t="s">
        <v>2838</v>
      </c>
      <c r="M17552" t="s">
        <v>10003</v>
      </c>
      <c r="N17552" t="s">
        <v>54814</v>
      </c>
      <c r="O17552" s="76" t="s">
        <v>4450</v>
      </c>
      <c r="P17552" s="82">
        <v>152960</v>
      </c>
      <c r="Q17552" s="82" t="s">
        <v>72645</v>
      </c>
      <c r="R17552"/>
    </row>
    <row r="17553" spans="12:18" x14ac:dyDescent="0.25">
      <c r="L17553" t="s">
        <v>2838</v>
      </c>
      <c r="M17553" t="s">
        <v>12809</v>
      </c>
      <c r="N17553" t="s">
        <v>54815</v>
      </c>
      <c r="O17553" s="76" t="s">
        <v>4366</v>
      </c>
      <c r="P17553" s="82">
        <v>949</v>
      </c>
      <c r="Q17553" s="82" t="s">
        <v>102946</v>
      </c>
      <c r="R17553"/>
    </row>
    <row r="17554" spans="12:18" x14ac:dyDescent="0.25">
      <c r="L17554" t="s">
        <v>2838</v>
      </c>
      <c r="M17554" t="s">
        <v>20446</v>
      </c>
      <c r="N17554" t="s">
        <v>54816</v>
      </c>
      <c r="O17554" s="76" t="s">
        <v>4356</v>
      </c>
      <c r="P17554" s="82">
        <v>465</v>
      </c>
      <c r="Q17554" s="82" t="s">
        <v>102947</v>
      </c>
      <c r="R17554"/>
    </row>
    <row r="17555" spans="12:18" x14ac:dyDescent="0.25">
      <c r="L17555" t="s">
        <v>2838</v>
      </c>
      <c r="M17555" t="s">
        <v>10004</v>
      </c>
      <c r="N17555" t="s">
        <v>54817</v>
      </c>
      <c r="O17555" s="76" t="s">
        <v>4366</v>
      </c>
      <c r="P17555" s="82">
        <v>314</v>
      </c>
      <c r="Q17555" s="82" t="s">
        <v>102948</v>
      </c>
      <c r="R17555"/>
    </row>
    <row r="17556" spans="12:18" x14ac:dyDescent="0.25">
      <c r="L17556" t="s">
        <v>2838</v>
      </c>
      <c r="M17556" t="s">
        <v>22062</v>
      </c>
      <c r="N17556" t="s">
        <v>54818</v>
      </c>
      <c r="O17556" s="76" t="s">
        <v>4356</v>
      </c>
      <c r="P17556" s="82">
        <v>424</v>
      </c>
      <c r="Q17556" s="82" t="s">
        <v>102949</v>
      </c>
      <c r="R17556"/>
    </row>
    <row r="17557" spans="12:18" x14ac:dyDescent="0.25">
      <c r="L17557" t="s">
        <v>2838</v>
      </c>
      <c r="M17557" t="s">
        <v>20447</v>
      </c>
      <c r="N17557" t="s">
        <v>54819</v>
      </c>
      <c r="O17557" s="76" t="s">
        <v>4356</v>
      </c>
      <c r="P17557" s="82">
        <v>366</v>
      </c>
      <c r="Q17557" s="82" t="s">
        <v>102950</v>
      </c>
      <c r="R17557"/>
    </row>
    <row r="17558" spans="12:18" x14ac:dyDescent="0.25">
      <c r="L17558" t="s">
        <v>2838</v>
      </c>
      <c r="M17558" t="s">
        <v>12811</v>
      </c>
      <c r="N17558" t="s">
        <v>54820</v>
      </c>
      <c r="O17558" s="76" t="s">
        <v>4450</v>
      </c>
      <c r="P17558" s="82">
        <v>13692</v>
      </c>
      <c r="Q17558" s="82" t="s">
        <v>72645</v>
      </c>
      <c r="R17558"/>
    </row>
    <row r="17559" spans="12:18" x14ac:dyDescent="0.25">
      <c r="L17559" t="s">
        <v>2838</v>
      </c>
      <c r="M17559" t="s">
        <v>20448</v>
      </c>
      <c r="N17559" t="s">
        <v>54821</v>
      </c>
      <c r="O17559" s="76" t="s">
        <v>4356</v>
      </c>
      <c r="P17559" s="82">
        <v>580</v>
      </c>
      <c r="Q17559" s="82" t="s">
        <v>102951</v>
      </c>
      <c r="R17559"/>
    </row>
    <row r="17560" spans="12:18" x14ac:dyDescent="0.25">
      <c r="L17560" t="s">
        <v>2838</v>
      </c>
      <c r="M17560" t="s">
        <v>10005</v>
      </c>
      <c r="N17560" t="s">
        <v>54822</v>
      </c>
      <c r="O17560" s="76" t="s">
        <v>4356</v>
      </c>
      <c r="P17560" s="82">
        <v>11892</v>
      </c>
      <c r="Q17560" s="82" t="s">
        <v>102952</v>
      </c>
      <c r="R17560"/>
    </row>
    <row r="17561" spans="12:18" x14ac:dyDescent="0.25">
      <c r="L17561" t="s">
        <v>2838</v>
      </c>
      <c r="M17561" t="s">
        <v>10007</v>
      </c>
      <c r="N17561" t="s">
        <v>54823</v>
      </c>
      <c r="O17561" s="76" t="s">
        <v>4374</v>
      </c>
      <c r="P17561" s="82">
        <v>5156</v>
      </c>
      <c r="Q17561" s="82" t="s">
        <v>72645</v>
      </c>
      <c r="R17561"/>
    </row>
    <row r="17562" spans="12:18" x14ac:dyDescent="0.25">
      <c r="L17562" t="s">
        <v>2838</v>
      </c>
      <c r="M17562" t="s">
        <v>10008</v>
      </c>
      <c r="N17562" t="s">
        <v>54824</v>
      </c>
      <c r="O17562" s="76" t="s">
        <v>4374</v>
      </c>
      <c r="P17562" s="82">
        <v>7226</v>
      </c>
      <c r="Q17562" s="82" t="s">
        <v>72645</v>
      </c>
      <c r="R17562"/>
    </row>
    <row r="17563" spans="12:18" x14ac:dyDescent="0.25">
      <c r="L17563" t="s">
        <v>2838</v>
      </c>
      <c r="M17563" t="s">
        <v>12813</v>
      </c>
      <c r="N17563" t="s">
        <v>54825</v>
      </c>
      <c r="O17563" s="76" t="s">
        <v>4356</v>
      </c>
      <c r="P17563" s="82">
        <v>1391</v>
      </c>
      <c r="Q17563" s="82" t="s">
        <v>102953</v>
      </c>
      <c r="R17563"/>
    </row>
    <row r="17564" spans="12:18" x14ac:dyDescent="0.25">
      <c r="L17564" t="s">
        <v>2838</v>
      </c>
      <c r="M17564" t="s">
        <v>10009</v>
      </c>
      <c r="N17564" t="s">
        <v>54826</v>
      </c>
      <c r="O17564" s="76" t="s">
        <v>4356</v>
      </c>
      <c r="P17564" s="82">
        <v>23228</v>
      </c>
      <c r="Q17564" s="82" t="s">
        <v>102954</v>
      </c>
      <c r="R17564"/>
    </row>
    <row r="17565" spans="12:18" x14ac:dyDescent="0.25">
      <c r="L17565" t="s">
        <v>2838</v>
      </c>
      <c r="M17565" t="s">
        <v>10010</v>
      </c>
      <c r="N17565" t="s">
        <v>54827</v>
      </c>
      <c r="O17565" s="76" t="s">
        <v>4356</v>
      </c>
      <c r="P17565" s="82">
        <v>2803</v>
      </c>
      <c r="Q17565" s="82" t="s">
        <v>102955</v>
      </c>
      <c r="R17565"/>
    </row>
    <row r="17566" spans="12:18" x14ac:dyDescent="0.25">
      <c r="L17566" t="s">
        <v>2838</v>
      </c>
      <c r="M17566" t="s">
        <v>12818</v>
      </c>
      <c r="N17566" t="s">
        <v>54828</v>
      </c>
      <c r="O17566" s="76" t="s">
        <v>4356</v>
      </c>
      <c r="P17566" s="82">
        <v>2068</v>
      </c>
      <c r="Q17566" s="82" t="s">
        <v>102956</v>
      </c>
      <c r="R17566"/>
    </row>
    <row r="17567" spans="12:18" x14ac:dyDescent="0.25">
      <c r="L17567" t="s">
        <v>2838</v>
      </c>
      <c r="M17567" t="s">
        <v>35642</v>
      </c>
      <c r="N17567" t="s">
        <v>54829</v>
      </c>
      <c r="O17567" s="76" t="s">
        <v>4356</v>
      </c>
      <c r="P17567" s="82">
        <v>125</v>
      </c>
      <c r="Q17567" s="82" t="s">
        <v>102957</v>
      </c>
      <c r="R17567"/>
    </row>
    <row r="17568" spans="12:18" x14ac:dyDescent="0.25">
      <c r="L17568" t="s">
        <v>2838</v>
      </c>
      <c r="M17568" t="s">
        <v>10056</v>
      </c>
      <c r="N17568" t="s">
        <v>54830</v>
      </c>
      <c r="O17568" s="76" t="s">
        <v>4356</v>
      </c>
      <c r="P17568" s="82">
        <v>5730</v>
      </c>
      <c r="Q17568" s="82" t="s">
        <v>103087</v>
      </c>
      <c r="R17568"/>
    </row>
    <row r="17569" spans="12:18" x14ac:dyDescent="0.25">
      <c r="L17569" t="s">
        <v>2838</v>
      </c>
      <c r="M17569" t="s">
        <v>10016</v>
      </c>
      <c r="N17569" t="s">
        <v>54831</v>
      </c>
      <c r="O17569" s="76" t="s">
        <v>4356</v>
      </c>
      <c r="P17569" s="82">
        <v>3520</v>
      </c>
      <c r="Q17569" s="82" t="s">
        <v>102972</v>
      </c>
      <c r="R17569"/>
    </row>
    <row r="17570" spans="12:18" x14ac:dyDescent="0.25">
      <c r="L17570" t="s">
        <v>2838</v>
      </c>
      <c r="M17570" t="s">
        <v>10011</v>
      </c>
      <c r="N17570" t="s">
        <v>54832</v>
      </c>
      <c r="O17570" s="76" t="s">
        <v>4356</v>
      </c>
      <c r="P17570" s="82">
        <v>1250</v>
      </c>
      <c r="Q17570" s="82" t="s">
        <v>102958</v>
      </c>
      <c r="R17570"/>
    </row>
    <row r="17571" spans="12:18" x14ac:dyDescent="0.25">
      <c r="L17571" t="s">
        <v>2838</v>
      </c>
      <c r="M17571" t="s">
        <v>12821</v>
      </c>
      <c r="N17571" t="s">
        <v>54833</v>
      </c>
      <c r="O17571" s="76" t="s">
        <v>4356</v>
      </c>
      <c r="P17571" s="82">
        <v>994</v>
      </c>
      <c r="Q17571" s="82" t="s">
        <v>102959</v>
      </c>
      <c r="R17571"/>
    </row>
    <row r="17572" spans="12:18" x14ac:dyDescent="0.25">
      <c r="L17572" t="s">
        <v>2838</v>
      </c>
      <c r="M17572" t="s">
        <v>35643</v>
      </c>
      <c r="N17572" t="s">
        <v>54834</v>
      </c>
      <c r="O17572" s="76" t="s">
        <v>4374</v>
      </c>
      <c r="P17572" s="82">
        <v>6774</v>
      </c>
      <c r="Q17572" s="82" t="s">
        <v>72645</v>
      </c>
      <c r="R17572"/>
    </row>
    <row r="17573" spans="12:18" x14ac:dyDescent="0.25">
      <c r="L17573" t="s">
        <v>2838</v>
      </c>
      <c r="M17573" t="s">
        <v>20449</v>
      </c>
      <c r="N17573" t="s">
        <v>54835</v>
      </c>
      <c r="O17573" s="76" t="s">
        <v>4356</v>
      </c>
      <c r="P17573" s="82">
        <v>750</v>
      </c>
      <c r="Q17573" s="82" t="s">
        <v>102960</v>
      </c>
      <c r="R17573"/>
    </row>
    <row r="17574" spans="12:18" x14ac:dyDescent="0.25">
      <c r="L17574" t="s">
        <v>2838</v>
      </c>
      <c r="M17574" t="s">
        <v>12823</v>
      </c>
      <c r="N17574" t="s">
        <v>54836</v>
      </c>
      <c r="O17574" s="76" t="s">
        <v>4356</v>
      </c>
      <c r="P17574" s="82">
        <v>251</v>
      </c>
      <c r="Q17574" s="82" t="s">
        <v>102961</v>
      </c>
      <c r="R17574"/>
    </row>
    <row r="17575" spans="12:18" x14ac:dyDescent="0.25">
      <c r="L17575" t="s">
        <v>2838</v>
      </c>
      <c r="M17575" t="s">
        <v>12825</v>
      </c>
      <c r="N17575" t="s">
        <v>54837</v>
      </c>
      <c r="O17575" s="76" t="s">
        <v>4356</v>
      </c>
      <c r="P17575" s="82">
        <v>2003</v>
      </c>
      <c r="Q17575" s="82" t="s">
        <v>102962</v>
      </c>
      <c r="R17575"/>
    </row>
    <row r="17576" spans="12:18" x14ac:dyDescent="0.25">
      <c r="L17576" t="s">
        <v>2838</v>
      </c>
      <c r="M17576" t="s">
        <v>20450</v>
      </c>
      <c r="N17576" t="s">
        <v>54838</v>
      </c>
      <c r="O17576" s="76" t="s">
        <v>4356</v>
      </c>
      <c r="P17576" s="82">
        <v>2967</v>
      </c>
      <c r="Q17576" s="82" t="s">
        <v>102964</v>
      </c>
      <c r="R17576"/>
    </row>
    <row r="17577" spans="12:18" x14ac:dyDescent="0.25">
      <c r="L17577" t="s">
        <v>2838</v>
      </c>
      <c r="M17577" t="s">
        <v>10013</v>
      </c>
      <c r="N17577" t="s">
        <v>54839</v>
      </c>
      <c r="O17577" s="76" t="s">
        <v>4356</v>
      </c>
      <c r="P17577" s="82">
        <v>10807</v>
      </c>
      <c r="Q17577" s="82" t="s">
        <v>102965</v>
      </c>
      <c r="R17577"/>
    </row>
    <row r="17578" spans="12:18" x14ac:dyDescent="0.25">
      <c r="L17578" t="s">
        <v>2838</v>
      </c>
      <c r="M17578" t="s">
        <v>22063</v>
      </c>
      <c r="N17578" t="s">
        <v>54840</v>
      </c>
      <c r="O17578" s="76" t="s">
        <v>4356</v>
      </c>
      <c r="P17578" s="82">
        <v>364</v>
      </c>
      <c r="Q17578" s="82" t="s">
        <v>102966</v>
      </c>
      <c r="R17578"/>
    </row>
    <row r="17579" spans="12:18" x14ac:dyDescent="0.25">
      <c r="L17579" t="s">
        <v>2838</v>
      </c>
      <c r="M17579" t="s">
        <v>35644</v>
      </c>
      <c r="N17579" t="s">
        <v>54841</v>
      </c>
      <c r="O17579" s="76" t="s">
        <v>4356</v>
      </c>
      <c r="P17579" s="82">
        <v>2834</v>
      </c>
      <c r="Q17579" s="82" t="s">
        <v>102967</v>
      </c>
      <c r="R17579"/>
    </row>
    <row r="17580" spans="12:18" x14ac:dyDescent="0.25">
      <c r="L17580" t="s">
        <v>2838</v>
      </c>
      <c r="M17580" t="s">
        <v>10014</v>
      </c>
      <c r="N17580" t="s">
        <v>54842</v>
      </c>
      <c r="O17580" s="76" t="s">
        <v>4356</v>
      </c>
      <c r="P17580" s="82">
        <v>2303</v>
      </c>
      <c r="Q17580" s="82" t="s">
        <v>102968</v>
      </c>
      <c r="R17580"/>
    </row>
    <row r="17581" spans="12:18" x14ac:dyDescent="0.25">
      <c r="L17581" t="s">
        <v>2838</v>
      </c>
      <c r="M17581" t="s">
        <v>10015</v>
      </c>
      <c r="N17581" t="s">
        <v>54843</v>
      </c>
      <c r="O17581" s="76" t="s">
        <v>4366</v>
      </c>
      <c r="P17581" s="82">
        <v>260</v>
      </c>
      <c r="Q17581" s="82" t="s">
        <v>102969</v>
      </c>
      <c r="R17581"/>
    </row>
    <row r="17582" spans="12:18" x14ac:dyDescent="0.25">
      <c r="L17582" t="s">
        <v>2838</v>
      </c>
      <c r="M17582" t="s">
        <v>22064</v>
      </c>
      <c r="N17582" t="s">
        <v>54844</v>
      </c>
      <c r="O17582" s="76" t="s">
        <v>4366</v>
      </c>
      <c r="P17582" s="82">
        <v>354</v>
      </c>
      <c r="Q17582" s="82" t="s">
        <v>102970</v>
      </c>
      <c r="R17582"/>
    </row>
    <row r="17583" spans="12:18" x14ac:dyDescent="0.25">
      <c r="L17583" t="s">
        <v>2838</v>
      </c>
      <c r="M17583" t="s">
        <v>10017</v>
      </c>
      <c r="N17583" t="s">
        <v>54845</v>
      </c>
      <c r="O17583" s="76" t="s">
        <v>4356</v>
      </c>
      <c r="P17583" s="82">
        <v>808</v>
      </c>
      <c r="Q17583" s="82" t="s">
        <v>102973</v>
      </c>
      <c r="R17583"/>
    </row>
    <row r="17584" spans="12:18" x14ac:dyDescent="0.25">
      <c r="L17584" t="s">
        <v>2838</v>
      </c>
      <c r="M17584" t="s">
        <v>10018</v>
      </c>
      <c r="N17584" t="s">
        <v>54846</v>
      </c>
      <c r="O17584" s="76" t="s">
        <v>4356</v>
      </c>
      <c r="P17584" s="82">
        <v>6535</v>
      </c>
      <c r="Q17584" s="82" t="s">
        <v>102974</v>
      </c>
      <c r="R17584"/>
    </row>
    <row r="17585" spans="12:18" x14ac:dyDescent="0.25">
      <c r="L17585" t="s">
        <v>2838</v>
      </c>
      <c r="M17585" t="s">
        <v>12827</v>
      </c>
      <c r="N17585" t="s">
        <v>54847</v>
      </c>
      <c r="O17585" s="76" t="s">
        <v>4356</v>
      </c>
      <c r="P17585" s="82">
        <v>403</v>
      </c>
      <c r="Q17585" s="82" t="s">
        <v>102975</v>
      </c>
      <c r="R17585"/>
    </row>
    <row r="17586" spans="12:18" x14ac:dyDescent="0.25">
      <c r="L17586" t="s">
        <v>2838</v>
      </c>
      <c r="M17586" t="s">
        <v>20453</v>
      </c>
      <c r="N17586" t="s">
        <v>54848</v>
      </c>
      <c r="O17586" s="76" t="s">
        <v>4356</v>
      </c>
      <c r="P17586" s="82">
        <v>1868</v>
      </c>
      <c r="Q17586" s="82" t="s">
        <v>102977</v>
      </c>
      <c r="R17586"/>
    </row>
    <row r="17587" spans="12:18" x14ac:dyDescent="0.25">
      <c r="L17587" t="s">
        <v>2838</v>
      </c>
      <c r="M17587" t="s">
        <v>12828</v>
      </c>
      <c r="N17587" t="s">
        <v>54849</v>
      </c>
      <c r="O17587" s="76" t="s">
        <v>4356</v>
      </c>
      <c r="P17587" s="82">
        <v>700</v>
      </c>
      <c r="Q17587" s="82" t="s">
        <v>102979</v>
      </c>
      <c r="R17587"/>
    </row>
    <row r="17588" spans="12:18" x14ac:dyDescent="0.25">
      <c r="L17588" t="s">
        <v>2838</v>
      </c>
      <c r="M17588" t="s">
        <v>35645</v>
      </c>
      <c r="N17588" t="s">
        <v>54850</v>
      </c>
      <c r="O17588" s="76" t="s">
        <v>4356</v>
      </c>
      <c r="P17588" s="82">
        <v>952</v>
      </c>
      <c r="Q17588" s="82" t="s">
        <v>102982</v>
      </c>
      <c r="R17588"/>
    </row>
    <row r="17589" spans="12:18" x14ac:dyDescent="0.25">
      <c r="L17589" t="s">
        <v>2838</v>
      </c>
      <c r="M17589" t="s">
        <v>10021</v>
      </c>
      <c r="N17589" t="s">
        <v>54851</v>
      </c>
      <c r="O17589" s="76" t="s">
        <v>4356</v>
      </c>
      <c r="P17589" s="82">
        <v>1055</v>
      </c>
      <c r="Q17589" s="82" t="s">
        <v>102984</v>
      </c>
      <c r="R17589"/>
    </row>
    <row r="17590" spans="12:18" x14ac:dyDescent="0.25">
      <c r="L17590" t="s">
        <v>2838</v>
      </c>
      <c r="M17590" t="s">
        <v>20455</v>
      </c>
      <c r="N17590" t="s">
        <v>54852</v>
      </c>
      <c r="O17590" s="76" t="s">
        <v>4356</v>
      </c>
      <c r="P17590" s="82">
        <v>974</v>
      </c>
      <c r="Q17590" s="82" t="s">
        <v>102985</v>
      </c>
      <c r="R17590"/>
    </row>
    <row r="17591" spans="12:18" x14ac:dyDescent="0.25">
      <c r="L17591" t="s">
        <v>2838</v>
      </c>
      <c r="M17591" t="s">
        <v>10022</v>
      </c>
      <c r="N17591" t="s">
        <v>54853</v>
      </c>
      <c r="O17591" s="76" t="s">
        <v>4356</v>
      </c>
      <c r="P17591" s="82">
        <v>21392</v>
      </c>
      <c r="Q17591" s="82" t="s">
        <v>102986</v>
      </c>
      <c r="R17591"/>
    </row>
    <row r="17592" spans="12:18" x14ac:dyDescent="0.25">
      <c r="L17592" t="s">
        <v>2838</v>
      </c>
      <c r="M17592" t="s">
        <v>20452</v>
      </c>
      <c r="N17592" t="s">
        <v>54854</v>
      </c>
      <c r="O17592" s="76" t="s">
        <v>4366</v>
      </c>
      <c r="P17592" s="82">
        <v>351</v>
      </c>
      <c r="Q17592" s="82" t="s">
        <v>102976</v>
      </c>
      <c r="R17592"/>
    </row>
    <row r="17593" spans="12:18" x14ac:dyDescent="0.25">
      <c r="L17593" t="s">
        <v>2838</v>
      </c>
      <c r="M17593" t="s">
        <v>22066</v>
      </c>
      <c r="N17593" t="s">
        <v>54855</v>
      </c>
      <c r="O17593" s="76" t="s">
        <v>4374</v>
      </c>
      <c r="P17593" s="82">
        <v>53917</v>
      </c>
      <c r="Q17593" s="82" t="s">
        <v>72645</v>
      </c>
      <c r="R17593"/>
    </row>
    <row r="17594" spans="12:18" x14ac:dyDescent="0.25">
      <c r="L17594" t="s">
        <v>2838</v>
      </c>
      <c r="M17594" t="s">
        <v>10024</v>
      </c>
      <c r="N17594" t="s">
        <v>54856</v>
      </c>
      <c r="O17594" s="76" t="s">
        <v>4366</v>
      </c>
      <c r="P17594" s="82">
        <v>464</v>
      </c>
      <c r="Q17594" s="82" t="s">
        <v>102987</v>
      </c>
      <c r="R17594"/>
    </row>
    <row r="17595" spans="12:18" x14ac:dyDescent="0.25">
      <c r="L17595" t="s">
        <v>2838</v>
      </c>
      <c r="M17595" t="s">
        <v>20456</v>
      </c>
      <c r="N17595" t="s">
        <v>54857</v>
      </c>
      <c r="O17595" s="76" t="s">
        <v>4366</v>
      </c>
      <c r="P17595" s="82">
        <v>341</v>
      </c>
      <c r="Q17595" s="82" t="s">
        <v>102988</v>
      </c>
      <c r="R17595"/>
    </row>
    <row r="17596" spans="12:18" x14ac:dyDescent="0.25">
      <c r="L17596" t="s">
        <v>2838</v>
      </c>
      <c r="M17596" t="s">
        <v>35646</v>
      </c>
      <c r="N17596" t="s">
        <v>54858</v>
      </c>
      <c r="O17596" s="76" t="s">
        <v>4356</v>
      </c>
      <c r="P17596" s="82">
        <v>470</v>
      </c>
      <c r="Q17596" s="82" t="s">
        <v>102989</v>
      </c>
      <c r="R17596"/>
    </row>
    <row r="17597" spans="12:18" x14ac:dyDescent="0.25">
      <c r="L17597" t="s">
        <v>2838</v>
      </c>
      <c r="M17597" t="s">
        <v>10025</v>
      </c>
      <c r="N17597" t="s">
        <v>54859</v>
      </c>
      <c r="O17597" s="76" t="s">
        <v>4356</v>
      </c>
      <c r="P17597" s="82">
        <v>1593</v>
      </c>
      <c r="Q17597" s="82" t="s">
        <v>102990</v>
      </c>
      <c r="R17597"/>
    </row>
    <row r="17598" spans="12:18" x14ac:dyDescent="0.25">
      <c r="L17598" t="s">
        <v>2838</v>
      </c>
      <c r="M17598" t="s">
        <v>12833</v>
      </c>
      <c r="N17598" t="s">
        <v>54860</v>
      </c>
      <c r="O17598" s="76" t="s">
        <v>4356</v>
      </c>
      <c r="P17598" s="82">
        <v>1841</v>
      </c>
      <c r="Q17598" s="82" t="s">
        <v>102991</v>
      </c>
      <c r="R17598"/>
    </row>
    <row r="17599" spans="12:18" x14ac:dyDescent="0.25">
      <c r="L17599" t="s">
        <v>2838</v>
      </c>
      <c r="M17599" t="s">
        <v>11087</v>
      </c>
      <c r="N17599" t="s">
        <v>54861</v>
      </c>
      <c r="O17599" s="76" t="s">
        <v>4356</v>
      </c>
      <c r="P17599" s="82">
        <v>506</v>
      </c>
      <c r="Q17599" s="82" t="s">
        <v>102993</v>
      </c>
      <c r="R17599"/>
    </row>
    <row r="17600" spans="12:18" x14ac:dyDescent="0.25">
      <c r="L17600" t="s">
        <v>2838</v>
      </c>
      <c r="M17600" t="s">
        <v>35647</v>
      </c>
      <c r="N17600" t="s">
        <v>54862</v>
      </c>
      <c r="O17600" s="76" t="s">
        <v>4366</v>
      </c>
      <c r="P17600" s="82">
        <v>147</v>
      </c>
      <c r="Q17600" s="82" t="s">
        <v>102994</v>
      </c>
      <c r="R17600"/>
    </row>
    <row r="17601" spans="12:18" x14ac:dyDescent="0.25">
      <c r="L17601" t="s">
        <v>2838</v>
      </c>
      <c r="M17601" t="s">
        <v>10026</v>
      </c>
      <c r="N17601" t="s">
        <v>54863</v>
      </c>
      <c r="O17601" s="76" t="s">
        <v>4356</v>
      </c>
      <c r="P17601" s="82">
        <v>1394</v>
      </c>
      <c r="Q17601" s="82" t="s">
        <v>102995</v>
      </c>
      <c r="R17601"/>
    </row>
    <row r="17602" spans="12:18" x14ac:dyDescent="0.25">
      <c r="L17602" t="s">
        <v>2838</v>
      </c>
      <c r="M17602" t="s">
        <v>20457</v>
      </c>
      <c r="N17602" t="s">
        <v>54864</v>
      </c>
      <c r="O17602" s="76" t="s">
        <v>4356</v>
      </c>
      <c r="P17602" s="82">
        <v>470</v>
      </c>
      <c r="Q17602" s="82" t="s">
        <v>102996</v>
      </c>
      <c r="R17602"/>
    </row>
    <row r="17603" spans="12:18" x14ac:dyDescent="0.25">
      <c r="L17603" t="s">
        <v>2838</v>
      </c>
      <c r="M17603" t="s">
        <v>22068</v>
      </c>
      <c r="N17603" t="s">
        <v>54865</v>
      </c>
      <c r="O17603" s="76" t="s">
        <v>4356</v>
      </c>
      <c r="P17603" s="82">
        <v>1713</v>
      </c>
      <c r="Q17603" s="82" t="s">
        <v>102997</v>
      </c>
      <c r="R17603"/>
    </row>
    <row r="17604" spans="12:18" x14ac:dyDescent="0.25">
      <c r="L17604" t="s">
        <v>2838</v>
      </c>
      <c r="M17604" t="s">
        <v>12835</v>
      </c>
      <c r="N17604" t="s">
        <v>54866</v>
      </c>
      <c r="O17604" s="76" t="s">
        <v>4374</v>
      </c>
      <c r="P17604" s="82">
        <v>11005</v>
      </c>
      <c r="Q17604" s="82" t="s">
        <v>102998</v>
      </c>
      <c r="R17604"/>
    </row>
    <row r="17605" spans="12:18" x14ac:dyDescent="0.25">
      <c r="L17605" t="s">
        <v>2838</v>
      </c>
      <c r="M17605" t="s">
        <v>22069</v>
      </c>
      <c r="N17605" t="s">
        <v>54867</v>
      </c>
      <c r="O17605" s="76" t="s">
        <v>4356</v>
      </c>
      <c r="P17605" s="82">
        <v>3387</v>
      </c>
      <c r="Q17605" s="82" t="s">
        <v>102999</v>
      </c>
      <c r="R17605"/>
    </row>
    <row r="17606" spans="12:18" x14ac:dyDescent="0.25">
      <c r="L17606" t="s">
        <v>2838</v>
      </c>
      <c r="M17606" t="s">
        <v>35648</v>
      </c>
      <c r="N17606" t="s">
        <v>54868</v>
      </c>
      <c r="O17606" s="76" t="s">
        <v>4356</v>
      </c>
      <c r="P17606" s="82">
        <v>4159</v>
      </c>
      <c r="Q17606" s="82" t="s">
        <v>103000</v>
      </c>
      <c r="R17606"/>
    </row>
    <row r="17607" spans="12:18" x14ac:dyDescent="0.25">
      <c r="L17607" t="s">
        <v>2838</v>
      </c>
      <c r="M17607" t="s">
        <v>10027</v>
      </c>
      <c r="N17607" t="s">
        <v>54869</v>
      </c>
      <c r="O17607" s="76" t="s">
        <v>4356</v>
      </c>
      <c r="P17607" s="82">
        <v>639</v>
      </c>
      <c r="Q17607" s="82" t="s">
        <v>103001</v>
      </c>
      <c r="R17607"/>
    </row>
    <row r="17608" spans="12:18" x14ac:dyDescent="0.25">
      <c r="L17608" t="s">
        <v>2838</v>
      </c>
      <c r="M17608" t="s">
        <v>6452</v>
      </c>
      <c r="N17608" t="s">
        <v>54870</v>
      </c>
      <c r="O17608" s="76" t="s">
        <v>4366</v>
      </c>
      <c r="P17608" s="82">
        <v>761</v>
      </c>
      <c r="Q17608" s="82" t="s">
        <v>103002</v>
      </c>
      <c r="R17608"/>
    </row>
    <row r="17609" spans="12:18" x14ac:dyDescent="0.25">
      <c r="L17609" t="s">
        <v>2838</v>
      </c>
      <c r="M17609" t="s">
        <v>12892</v>
      </c>
      <c r="N17609" t="s">
        <v>54871</v>
      </c>
      <c r="O17609" s="76" t="s">
        <v>4356</v>
      </c>
      <c r="P17609" s="82">
        <v>5746</v>
      </c>
      <c r="Q17609" s="82" t="s">
        <v>103096</v>
      </c>
      <c r="R17609"/>
    </row>
    <row r="17610" spans="12:18" x14ac:dyDescent="0.25">
      <c r="L17610" t="s">
        <v>2838</v>
      </c>
      <c r="M17610" t="s">
        <v>20458</v>
      </c>
      <c r="N17610" t="s">
        <v>54872</v>
      </c>
      <c r="O17610" s="76" t="s">
        <v>4356</v>
      </c>
      <c r="P17610" s="82">
        <v>1549</v>
      </c>
      <c r="Q17610" s="82" t="s">
        <v>103003</v>
      </c>
      <c r="R17610"/>
    </row>
    <row r="17611" spans="12:18" x14ac:dyDescent="0.25">
      <c r="L17611" t="s">
        <v>2838</v>
      </c>
      <c r="M17611" t="s">
        <v>22070</v>
      </c>
      <c r="N17611" t="s">
        <v>54873</v>
      </c>
      <c r="O17611" s="76" t="s">
        <v>4356</v>
      </c>
      <c r="P17611" s="82">
        <v>2193</v>
      </c>
      <c r="Q17611" s="82" t="s">
        <v>103004</v>
      </c>
      <c r="R17611"/>
    </row>
    <row r="17612" spans="12:18" x14ac:dyDescent="0.25">
      <c r="L17612" t="s">
        <v>2838</v>
      </c>
      <c r="M17612" t="s">
        <v>22071</v>
      </c>
      <c r="N17612" t="s">
        <v>54874</v>
      </c>
      <c r="O17612" s="76" t="s">
        <v>4356</v>
      </c>
      <c r="P17612" s="82">
        <v>1536</v>
      </c>
      <c r="Q17612" s="82" t="s">
        <v>103006</v>
      </c>
      <c r="R17612"/>
    </row>
    <row r="17613" spans="12:18" x14ac:dyDescent="0.25">
      <c r="L17613" t="s">
        <v>2838</v>
      </c>
      <c r="M17613" t="s">
        <v>10044</v>
      </c>
      <c r="N17613" t="s">
        <v>54875</v>
      </c>
      <c r="O17613" s="76" t="s">
        <v>4356</v>
      </c>
      <c r="P17613" s="82">
        <v>8724</v>
      </c>
      <c r="Q17613" s="82" t="s">
        <v>103052</v>
      </c>
      <c r="R17613"/>
    </row>
    <row r="17614" spans="12:18" x14ac:dyDescent="0.25">
      <c r="L17614" t="s">
        <v>2838</v>
      </c>
      <c r="M17614" t="s">
        <v>20459</v>
      </c>
      <c r="N17614" t="s">
        <v>54876</v>
      </c>
      <c r="O17614" s="76" t="s">
        <v>4356</v>
      </c>
      <c r="P17614" s="82">
        <v>1441</v>
      </c>
      <c r="Q17614" s="82" t="s">
        <v>103007</v>
      </c>
      <c r="R17614"/>
    </row>
    <row r="17615" spans="12:18" x14ac:dyDescent="0.25">
      <c r="L17615" t="s">
        <v>2838</v>
      </c>
      <c r="M17615" t="s">
        <v>35649</v>
      </c>
      <c r="N17615" t="s">
        <v>54877</v>
      </c>
      <c r="O17615" s="76" t="s">
        <v>4356</v>
      </c>
      <c r="P17615" s="82">
        <v>1322</v>
      </c>
      <c r="Q17615" s="82" t="s">
        <v>103013</v>
      </c>
      <c r="R17615"/>
    </row>
    <row r="17616" spans="12:18" x14ac:dyDescent="0.25">
      <c r="L17616" t="s">
        <v>2838</v>
      </c>
      <c r="M17616" t="s">
        <v>22072</v>
      </c>
      <c r="N17616" t="s">
        <v>54878</v>
      </c>
      <c r="O17616" s="76" t="s">
        <v>4356</v>
      </c>
      <c r="P17616" s="82">
        <v>2624</v>
      </c>
      <c r="Q17616" s="82" t="s">
        <v>103008</v>
      </c>
      <c r="R17616"/>
    </row>
    <row r="17617" spans="12:18" x14ac:dyDescent="0.25">
      <c r="L17617" t="s">
        <v>2838</v>
      </c>
      <c r="M17617" t="s">
        <v>10028</v>
      </c>
      <c r="N17617" t="s">
        <v>54879</v>
      </c>
      <c r="O17617" s="76" t="s">
        <v>4356</v>
      </c>
      <c r="P17617" s="82">
        <v>2742</v>
      </c>
      <c r="Q17617" s="82" t="s">
        <v>103010</v>
      </c>
      <c r="R17617"/>
    </row>
    <row r="17618" spans="12:18" x14ac:dyDescent="0.25">
      <c r="L17618" t="s">
        <v>2838</v>
      </c>
      <c r="M17618" t="s">
        <v>22074</v>
      </c>
      <c r="N17618" t="s">
        <v>54880</v>
      </c>
      <c r="O17618" s="76" t="s">
        <v>4356</v>
      </c>
      <c r="P17618" s="82">
        <v>815</v>
      </c>
      <c r="Q17618" s="82" t="s">
        <v>103011</v>
      </c>
      <c r="R17618"/>
    </row>
    <row r="17619" spans="12:18" x14ac:dyDescent="0.25">
      <c r="L17619" t="s">
        <v>2838</v>
      </c>
      <c r="M17619" t="s">
        <v>10012</v>
      </c>
      <c r="N17619" t="s">
        <v>54881</v>
      </c>
      <c r="O17619" s="76" t="s">
        <v>4356</v>
      </c>
      <c r="P17619" s="82">
        <v>602</v>
      </c>
      <c r="Q17619" s="82" t="s">
        <v>102963</v>
      </c>
      <c r="R17619"/>
    </row>
    <row r="17620" spans="12:18" x14ac:dyDescent="0.25">
      <c r="L17620" t="s">
        <v>2838</v>
      </c>
      <c r="M17620" t="s">
        <v>22065</v>
      </c>
      <c r="N17620" t="s">
        <v>54882</v>
      </c>
      <c r="O17620" s="76" t="s">
        <v>4356</v>
      </c>
      <c r="P17620" s="82">
        <v>762</v>
      </c>
      <c r="Q17620" s="82" t="s">
        <v>102980</v>
      </c>
      <c r="R17620"/>
    </row>
    <row r="17621" spans="12:18" x14ac:dyDescent="0.25">
      <c r="L17621" t="s">
        <v>2838</v>
      </c>
      <c r="M17621" t="s">
        <v>20460</v>
      </c>
      <c r="N17621" t="s">
        <v>54883</v>
      </c>
      <c r="O17621" s="76" t="s">
        <v>4366</v>
      </c>
      <c r="P17621" s="82">
        <v>321</v>
      </c>
      <c r="Q17621" s="82" t="s">
        <v>103009</v>
      </c>
      <c r="R17621"/>
    </row>
    <row r="17622" spans="12:18" x14ac:dyDescent="0.25">
      <c r="L17622" t="s">
        <v>2838</v>
      </c>
      <c r="M17622" t="s">
        <v>10029</v>
      </c>
      <c r="N17622" t="s">
        <v>54884</v>
      </c>
      <c r="O17622" s="76" t="s">
        <v>4366</v>
      </c>
      <c r="P17622" s="82">
        <v>124</v>
      </c>
      <c r="Q17622" s="82" t="s">
        <v>103012</v>
      </c>
      <c r="R17622"/>
    </row>
    <row r="17623" spans="12:18" x14ac:dyDescent="0.25">
      <c r="L17623" t="s">
        <v>2838</v>
      </c>
      <c r="M17623" t="s">
        <v>12848</v>
      </c>
      <c r="N17623" t="s">
        <v>54885</v>
      </c>
      <c r="O17623" s="76" t="s">
        <v>4356</v>
      </c>
      <c r="P17623" s="82">
        <v>2072</v>
      </c>
      <c r="Q17623" s="82" t="s">
        <v>103025</v>
      </c>
      <c r="R17623"/>
    </row>
    <row r="17624" spans="12:18" x14ac:dyDescent="0.25">
      <c r="L17624" t="s">
        <v>2838</v>
      </c>
      <c r="M17624" t="s">
        <v>4704</v>
      </c>
      <c r="N17624" t="s">
        <v>54886</v>
      </c>
      <c r="O17624" s="76" t="s">
        <v>4366</v>
      </c>
      <c r="P17624" s="82">
        <v>139</v>
      </c>
      <c r="Q17624" s="82" t="s">
        <v>103042</v>
      </c>
      <c r="R17624"/>
    </row>
    <row r="17625" spans="12:18" x14ac:dyDescent="0.25">
      <c r="L17625" t="s">
        <v>2838</v>
      </c>
      <c r="M17625" t="s">
        <v>20468</v>
      </c>
      <c r="N17625" t="s">
        <v>54887</v>
      </c>
      <c r="O17625" s="76" t="s">
        <v>4356</v>
      </c>
      <c r="P17625" s="82">
        <v>1017</v>
      </c>
      <c r="Q17625" s="82" t="s">
        <v>103043</v>
      </c>
      <c r="R17625"/>
    </row>
    <row r="17626" spans="12:18" x14ac:dyDescent="0.25">
      <c r="L17626" t="s">
        <v>2838</v>
      </c>
      <c r="M17626" t="s">
        <v>35653</v>
      </c>
      <c r="N17626" t="s">
        <v>54888</v>
      </c>
      <c r="O17626" s="76" t="s">
        <v>4356</v>
      </c>
      <c r="P17626" s="82">
        <v>2437</v>
      </c>
      <c r="Q17626" s="82" t="s">
        <v>103046</v>
      </c>
      <c r="R17626"/>
    </row>
    <row r="17627" spans="12:18" x14ac:dyDescent="0.25">
      <c r="L17627" t="s">
        <v>2838</v>
      </c>
      <c r="M17627" t="s">
        <v>11922</v>
      </c>
      <c r="N17627" t="s">
        <v>54889</v>
      </c>
      <c r="O17627" s="76" t="s">
        <v>4356</v>
      </c>
      <c r="P17627" s="82">
        <v>1879</v>
      </c>
      <c r="Q17627" s="82" t="s">
        <v>103051</v>
      </c>
      <c r="R17627"/>
    </row>
    <row r="17628" spans="12:18" x14ac:dyDescent="0.25">
      <c r="L17628" t="s">
        <v>2838</v>
      </c>
      <c r="M17628" t="s">
        <v>35656</v>
      </c>
      <c r="N17628" t="s">
        <v>54890</v>
      </c>
      <c r="O17628" s="76" t="s">
        <v>4356</v>
      </c>
      <c r="P17628" s="82">
        <v>4150</v>
      </c>
      <c r="Q17628" s="82" t="s">
        <v>103078</v>
      </c>
      <c r="R17628"/>
    </row>
    <row r="17629" spans="12:18" x14ac:dyDescent="0.25">
      <c r="L17629" t="s">
        <v>2838</v>
      </c>
      <c r="M17629" t="s">
        <v>20479</v>
      </c>
      <c r="N17629" t="s">
        <v>54891</v>
      </c>
      <c r="O17629" s="76" t="s">
        <v>4356</v>
      </c>
      <c r="P17629" s="82">
        <v>3198</v>
      </c>
      <c r="Q17629" s="82" t="s">
        <v>103085</v>
      </c>
      <c r="R17629"/>
    </row>
    <row r="17630" spans="12:18" x14ac:dyDescent="0.25">
      <c r="L17630" t="s">
        <v>2838</v>
      </c>
      <c r="M17630" t="s">
        <v>22067</v>
      </c>
      <c r="N17630" t="s">
        <v>54892</v>
      </c>
      <c r="O17630" s="76" t="s">
        <v>4356</v>
      </c>
      <c r="P17630" s="82">
        <v>923</v>
      </c>
      <c r="Q17630" s="82" t="s">
        <v>102992</v>
      </c>
      <c r="R17630"/>
    </row>
    <row r="17631" spans="12:18" x14ac:dyDescent="0.25">
      <c r="L17631" t="s">
        <v>2838</v>
      </c>
      <c r="M17631" t="s">
        <v>20461</v>
      </c>
      <c r="N17631" t="s">
        <v>54893</v>
      </c>
      <c r="O17631" s="76" t="s">
        <v>4356</v>
      </c>
      <c r="P17631" s="82">
        <v>4924</v>
      </c>
      <c r="Q17631" s="82" t="s">
        <v>103014</v>
      </c>
      <c r="R17631"/>
    </row>
    <row r="17632" spans="12:18" x14ac:dyDescent="0.25">
      <c r="L17632" t="s">
        <v>2838</v>
      </c>
      <c r="M17632" t="s">
        <v>10031</v>
      </c>
      <c r="N17632" t="s">
        <v>54894</v>
      </c>
      <c r="O17632" s="76" t="s">
        <v>4356</v>
      </c>
      <c r="P17632" s="82">
        <v>3805</v>
      </c>
      <c r="Q17632" s="82" t="s">
        <v>103021</v>
      </c>
      <c r="R17632"/>
    </row>
    <row r="17633" spans="12:18" x14ac:dyDescent="0.25">
      <c r="L17633" t="s">
        <v>2838</v>
      </c>
      <c r="M17633" t="s">
        <v>10040</v>
      </c>
      <c r="N17633" t="s">
        <v>54895</v>
      </c>
      <c r="O17633" s="76" t="s">
        <v>4356</v>
      </c>
      <c r="P17633" s="82">
        <v>2381</v>
      </c>
      <c r="Q17633" s="82" t="s">
        <v>103044</v>
      </c>
      <c r="R17633"/>
    </row>
    <row r="17634" spans="12:18" x14ac:dyDescent="0.25">
      <c r="L17634" t="s">
        <v>2838</v>
      </c>
      <c r="M17634" t="s">
        <v>10043</v>
      </c>
      <c r="N17634" t="s">
        <v>54896</v>
      </c>
      <c r="O17634" s="76" t="s">
        <v>4356</v>
      </c>
      <c r="P17634" s="82">
        <v>1192</v>
      </c>
      <c r="Q17634" s="82" t="s">
        <v>103048</v>
      </c>
      <c r="R17634"/>
    </row>
    <row r="17635" spans="12:18" x14ac:dyDescent="0.25">
      <c r="L17635" t="s">
        <v>2838</v>
      </c>
      <c r="M17635" t="s">
        <v>12837</v>
      </c>
      <c r="N17635" t="s">
        <v>54897</v>
      </c>
      <c r="O17635" s="76" t="s">
        <v>4356</v>
      </c>
      <c r="P17635" s="82">
        <v>2653</v>
      </c>
      <c r="Q17635" s="82" t="s">
        <v>103005</v>
      </c>
      <c r="R17635"/>
    </row>
    <row r="17636" spans="12:18" x14ac:dyDescent="0.25">
      <c r="L17636" t="s">
        <v>2838</v>
      </c>
      <c r="M17636" t="s">
        <v>20451</v>
      </c>
      <c r="N17636" t="s">
        <v>54898</v>
      </c>
      <c r="O17636" s="76" t="s">
        <v>4356</v>
      </c>
      <c r="P17636" s="82">
        <v>873</v>
      </c>
      <c r="Q17636" s="82" t="s">
        <v>102971</v>
      </c>
      <c r="R17636"/>
    </row>
    <row r="17637" spans="12:18" x14ac:dyDescent="0.25">
      <c r="L17637" t="s">
        <v>2838</v>
      </c>
      <c r="M17637" t="s">
        <v>22073</v>
      </c>
      <c r="N17637" t="s">
        <v>54899</v>
      </c>
      <c r="O17637" s="76" t="s">
        <v>4374</v>
      </c>
      <c r="P17637" s="82">
        <v>4508</v>
      </c>
      <c r="Q17637" s="82" t="s">
        <v>72645</v>
      </c>
      <c r="R17637"/>
    </row>
    <row r="17638" spans="12:18" x14ac:dyDescent="0.25">
      <c r="L17638" t="s">
        <v>2838</v>
      </c>
      <c r="M17638" t="s">
        <v>10019</v>
      </c>
      <c r="N17638" t="s">
        <v>54900</v>
      </c>
      <c r="O17638" s="76" t="s">
        <v>4356</v>
      </c>
      <c r="P17638" s="82">
        <v>8759</v>
      </c>
      <c r="Q17638" s="82" t="s">
        <v>102981</v>
      </c>
      <c r="R17638"/>
    </row>
    <row r="17639" spans="12:18" x14ac:dyDescent="0.25">
      <c r="L17639" t="s">
        <v>2838</v>
      </c>
      <c r="M17639" t="s">
        <v>12865</v>
      </c>
      <c r="N17639" t="s">
        <v>54901</v>
      </c>
      <c r="O17639" s="76" t="s">
        <v>4450</v>
      </c>
      <c r="P17639" s="82">
        <v>12679</v>
      </c>
      <c r="Q17639" s="82" t="s">
        <v>72645</v>
      </c>
      <c r="R17639"/>
    </row>
    <row r="17640" spans="12:18" x14ac:dyDescent="0.25">
      <c r="L17640" t="s">
        <v>2838</v>
      </c>
      <c r="M17640" t="s">
        <v>20469</v>
      </c>
      <c r="N17640" t="s">
        <v>54902</v>
      </c>
      <c r="O17640" s="76" t="s">
        <v>4356</v>
      </c>
      <c r="P17640" s="82">
        <v>1013</v>
      </c>
      <c r="Q17640" s="82" t="s">
        <v>103049</v>
      </c>
      <c r="R17640"/>
    </row>
    <row r="17641" spans="12:18" x14ac:dyDescent="0.25">
      <c r="L17641" t="s">
        <v>2838</v>
      </c>
      <c r="M17641" t="s">
        <v>10058</v>
      </c>
      <c r="N17641" t="s">
        <v>54903</v>
      </c>
      <c r="O17641" s="76" t="s">
        <v>4356</v>
      </c>
      <c r="P17641" s="82">
        <v>579</v>
      </c>
      <c r="Q17641" s="82" t="s">
        <v>103092</v>
      </c>
      <c r="R17641"/>
    </row>
    <row r="17642" spans="12:18" x14ac:dyDescent="0.25">
      <c r="L17642" t="s">
        <v>2838</v>
      </c>
      <c r="M17642" t="s">
        <v>22075</v>
      </c>
      <c r="N17642" t="s">
        <v>54904</v>
      </c>
      <c r="O17642" s="76" t="s">
        <v>4356</v>
      </c>
      <c r="P17642" s="82">
        <v>864</v>
      </c>
      <c r="Q17642" s="82" t="s">
        <v>103015</v>
      </c>
      <c r="R17642"/>
    </row>
    <row r="17643" spans="12:18" x14ac:dyDescent="0.25">
      <c r="L17643" t="s">
        <v>2838</v>
      </c>
      <c r="M17643" t="s">
        <v>10050</v>
      </c>
      <c r="N17643" t="s">
        <v>54905</v>
      </c>
      <c r="O17643" s="76" t="s">
        <v>4356</v>
      </c>
      <c r="P17643" s="82">
        <v>15702</v>
      </c>
      <c r="Q17643" s="82" t="s">
        <v>103069</v>
      </c>
      <c r="R17643"/>
    </row>
    <row r="17644" spans="12:18" x14ac:dyDescent="0.25">
      <c r="L17644" t="s">
        <v>2838</v>
      </c>
      <c r="M17644" t="s">
        <v>20462</v>
      </c>
      <c r="N17644" t="s">
        <v>54906</v>
      </c>
      <c r="O17644" s="76" t="s">
        <v>4356</v>
      </c>
      <c r="P17644" s="82">
        <v>6794</v>
      </c>
      <c r="Q17644" s="82" t="s">
        <v>103016</v>
      </c>
      <c r="R17644"/>
    </row>
    <row r="17645" spans="12:18" x14ac:dyDescent="0.25">
      <c r="L17645" t="s">
        <v>2838</v>
      </c>
      <c r="M17645" t="s">
        <v>12844</v>
      </c>
      <c r="N17645" t="s">
        <v>54907</v>
      </c>
      <c r="O17645" s="76" t="s">
        <v>4356</v>
      </c>
      <c r="P17645" s="82">
        <v>6331</v>
      </c>
      <c r="Q17645" s="82" t="s">
        <v>103024</v>
      </c>
      <c r="R17645"/>
    </row>
    <row r="17646" spans="12:18" x14ac:dyDescent="0.25">
      <c r="L17646" t="s">
        <v>2838</v>
      </c>
      <c r="M17646" t="s">
        <v>35650</v>
      </c>
      <c r="N17646" t="s">
        <v>54908</v>
      </c>
      <c r="O17646" s="76" t="s">
        <v>4356</v>
      </c>
      <c r="P17646" s="82">
        <v>864</v>
      </c>
      <c r="Q17646" s="82" t="s">
        <v>103017</v>
      </c>
      <c r="R17646"/>
    </row>
    <row r="17647" spans="12:18" x14ac:dyDescent="0.25">
      <c r="L17647" t="s">
        <v>2838</v>
      </c>
      <c r="M17647" t="s">
        <v>12896</v>
      </c>
      <c r="N17647" t="s">
        <v>54909</v>
      </c>
      <c r="O17647" s="76" t="s">
        <v>4356</v>
      </c>
      <c r="P17647" s="82">
        <v>7880</v>
      </c>
      <c r="Q17647" s="82" t="s">
        <v>103101</v>
      </c>
      <c r="R17647"/>
    </row>
    <row r="17648" spans="12:18" x14ac:dyDescent="0.25">
      <c r="L17648" t="s">
        <v>2838</v>
      </c>
      <c r="M17648" t="s">
        <v>12840</v>
      </c>
      <c r="N17648" t="s">
        <v>54910</v>
      </c>
      <c r="O17648" s="76" t="s">
        <v>4356</v>
      </c>
      <c r="P17648" s="82">
        <v>841</v>
      </c>
      <c r="Q17648" s="82" t="s">
        <v>103019</v>
      </c>
      <c r="R17648"/>
    </row>
    <row r="17649" spans="12:18" x14ac:dyDescent="0.25">
      <c r="L17649" t="s">
        <v>2838</v>
      </c>
      <c r="M17649" t="s">
        <v>10041</v>
      </c>
      <c r="N17649" t="s">
        <v>54911</v>
      </c>
      <c r="O17649" s="76" t="s">
        <v>4356</v>
      </c>
      <c r="P17649" s="82">
        <v>18284</v>
      </c>
      <c r="Q17649" s="82" t="s">
        <v>103045</v>
      </c>
      <c r="R17649"/>
    </row>
    <row r="17650" spans="12:18" x14ac:dyDescent="0.25">
      <c r="L17650" t="s">
        <v>2838</v>
      </c>
      <c r="M17650" t="s">
        <v>12842</v>
      </c>
      <c r="N17650" t="s">
        <v>54912</v>
      </c>
      <c r="O17650" s="76" t="s">
        <v>4356</v>
      </c>
      <c r="P17650" s="82">
        <v>3176</v>
      </c>
      <c r="Q17650" s="82" t="s">
        <v>103020</v>
      </c>
      <c r="R17650"/>
    </row>
    <row r="17651" spans="12:18" x14ac:dyDescent="0.25">
      <c r="L17651" t="s">
        <v>2838</v>
      </c>
      <c r="M17651" t="s">
        <v>22076</v>
      </c>
      <c r="N17651" t="s">
        <v>54913</v>
      </c>
      <c r="O17651" s="76" t="s">
        <v>4356</v>
      </c>
      <c r="P17651" s="82">
        <v>5799</v>
      </c>
      <c r="Q17651" s="82" t="s">
        <v>103022</v>
      </c>
      <c r="R17651"/>
    </row>
    <row r="17652" spans="12:18" x14ac:dyDescent="0.25">
      <c r="L17652" t="s">
        <v>2838</v>
      </c>
      <c r="M17652" t="s">
        <v>20464</v>
      </c>
      <c r="N17652" t="s">
        <v>54914</v>
      </c>
      <c r="O17652" s="76" t="s">
        <v>4374</v>
      </c>
      <c r="P17652" s="82">
        <v>1177</v>
      </c>
      <c r="Q17652" s="82" t="s">
        <v>103023</v>
      </c>
      <c r="R17652"/>
    </row>
    <row r="17653" spans="12:18" x14ac:dyDescent="0.25">
      <c r="L17653" t="s">
        <v>2838</v>
      </c>
      <c r="M17653" t="s">
        <v>12850</v>
      </c>
      <c r="N17653" t="s">
        <v>54915</v>
      </c>
      <c r="O17653" s="76" t="s">
        <v>4356</v>
      </c>
      <c r="P17653" s="82">
        <v>984</v>
      </c>
      <c r="Q17653" s="82" t="s">
        <v>103026</v>
      </c>
      <c r="R17653"/>
    </row>
    <row r="17654" spans="12:18" x14ac:dyDescent="0.25">
      <c r="L17654" t="s">
        <v>2838</v>
      </c>
      <c r="M17654" t="s">
        <v>35651</v>
      </c>
      <c r="N17654" t="s">
        <v>54916</v>
      </c>
      <c r="O17654" s="76" t="s">
        <v>4356</v>
      </c>
      <c r="P17654" s="82">
        <v>423</v>
      </c>
      <c r="Q17654" s="82" t="s">
        <v>103027</v>
      </c>
      <c r="R17654"/>
    </row>
    <row r="17655" spans="12:18" x14ac:dyDescent="0.25">
      <c r="L17655" t="s">
        <v>2838</v>
      </c>
      <c r="M17655" t="s">
        <v>10032</v>
      </c>
      <c r="N17655" t="s">
        <v>54917</v>
      </c>
      <c r="O17655" s="76" t="s">
        <v>4356</v>
      </c>
      <c r="P17655" s="82">
        <v>1223</v>
      </c>
      <c r="Q17655" s="82" t="s">
        <v>103028</v>
      </c>
      <c r="R17655"/>
    </row>
    <row r="17656" spans="12:18" x14ac:dyDescent="0.25">
      <c r="L17656" t="s">
        <v>2838</v>
      </c>
      <c r="M17656" t="s">
        <v>20465</v>
      </c>
      <c r="N17656" t="s">
        <v>54918</v>
      </c>
      <c r="O17656" s="76" t="s">
        <v>4356</v>
      </c>
      <c r="P17656" s="82">
        <v>3822</v>
      </c>
      <c r="Q17656" s="82" t="s">
        <v>103029</v>
      </c>
      <c r="R17656"/>
    </row>
    <row r="17657" spans="12:18" x14ac:dyDescent="0.25">
      <c r="L17657" t="s">
        <v>2838</v>
      </c>
      <c r="M17657" t="s">
        <v>12851</v>
      </c>
      <c r="N17657" t="s">
        <v>54919</v>
      </c>
      <c r="O17657" s="76" t="s">
        <v>4374</v>
      </c>
      <c r="P17657" s="82">
        <v>7517</v>
      </c>
      <c r="Q17657" s="82" t="s">
        <v>72645</v>
      </c>
      <c r="R17657"/>
    </row>
    <row r="17658" spans="12:18" x14ac:dyDescent="0.25">
      <c r="L17658" t="s">
        <v>2838</v>
      </c>
      <c r="M17658" t="s">
        <v>22077</v>
      </c>
      <c r="N17658" t="s">
        <v>54920</v>
      </c>
      <c r="O17658" s="76" t="s">
        <v>4356</v>
      </c>
      <c r="P17658" s="82">
        <v>569</v>
      </c>
      <c r="Q17658" s="82" t="s">
        <v>103030</v>
      </c>
      <c r="R17658"/>
    </row>
    <row r="17659" spans="12:18" x14ac:dyDescent="0.25">
      <c r="L17659" t="s">
        <v>2838</v>
      </c>
      <c r="M17659" t="s">
        <v>35652</v>
      </c>
      <c r="N17659" t="s">
        <v>54921</v>
      </c>
      <c r="O17659" s="76" t="s">
        <v>4356</v>
      </c>
      <c r="P17659" s="82">
        <v>759</v>
      </c>
      <c r="Q17659" s="82" t="s">
        <v>103031</v>
      </c>
      <c r="R17659"/>
    </row>
    <row r="17660" spans="12:18" x14ac:dyDescent="0.25">
      <c r="L17660" t="s">
        <v>2838</v>
      </c>
      <c r="M17660" t="s">
        <v>10033</v>
      </c>
      <c r="N17660" t="s">
        <v>54922</v>
      </c>
      <c r="O17660" s="76" t="s">
        <v>4356</v>
      </c>
      <c r="P17660" s="82">
        <v>15859</v>
      </c>
      <c r="Q17660" s="82" t="s">
        <v>103032</v>
      </c>
      <c r="R17660"/>
    </row>
    <row r="17661" spans="12:18" x14ac:dyDescent="0.25">
      <c r="L17661" t="s">
        <v>2838</v>
      </c>
      <c r="M17661" t="s">
        <v>12855</v>
      </c>
      <c r="N17661" t="s">
        <v>54923</v>
      </c>
      <c r="O17661" s="76" t="s">
        <v>4356</v>
      </c>
      <c r="P17661" s="82">
        <v>446</v>
      </c>
      <c r="Q17661" s="82" t="s">
        <v>103033</v>
      </c>
      <c r="R17661"/>
    </row>
    <row r="17662" spans="12:18" x14ac:dyDescent="0.25">
      <c r="L17662" t="s">
        <v>2838</v>
      </c>
      <c r="M17662" t="s">
        <v>10034</v>
      </c>
      <c r="N17662" t="s">
        <v>54924</v>
      </c>
      <c r="O17662" s="76" t="s">
        <v>4356</v>
      </c>
      <c r="P17662" s="82">
        <v>3664</v>
      </c>
      <c r="Q17662" s="82" t="s">
        <v>103034</v>
      </c>
      <c r="R17662"/>
    </row>
    <row r="17663" spans="12:18" x14ac:dyDescent="0.25">
      <c r="L17663" t="s">
        <v>2838</v>
      </c>
      <c r="M17663" t="s">
        <v>20466</v>
      </c>
      <c r="N17663" t="s">
        <v>54925</v>
      </c>
      <c r="O17663" s="76" t="s">
        <v>4356</v>
      </c>
      <c r="P17663" s="82">
        <v>849</v>
      </c>
      <c r="Q17663" s="82" t="s">
        <v>103035</v>
      </c>
      <c r="R17663"/>
    </row>
    <row r="17664" spans="12:18" x14ac:dyDescent="0.25">
      <c r="L17664" t="s">
        <v>2838</v>
      </c>
      <c r="M17664" t="s">
        <v>10035</v>
      </c>
      <c r="N17664" t="s">
        <v>54926</v>
      </c>
      <c r="O17664" s="76" t="s">
        <v>4356</v>
      </c>
      <c r="P17664" s="82">
        <v>1991</v>
      </c>
      <c r="Q17664" s="82" t="s">
        <v>103036</v>
      </c>
      <c r="R17664"/>
    </row>
    <row r="17665" spans="12:18" x14ac:dyDescent="0.25">
      <c r="L17665" t="s">
        <v>2838</v>
      </c>
      <c r="M17665" t="s">
        <v>12857</v>
      </c>
      <c r="N17665" t="s">
        <v>54927</v>
      </c>
      <c r="O17665" s="76" t="s">
        <v>4374</v>
      </c>
      <c r="P17665" s="82">
        <v>5522</v>
      </c>
      <c r="Q17665" s="82" t="s">
        <v>72645</v>
      </c>
      <c r="R17665"/>
    </row>
    <row r="17666" spans="12:18" x14ac:dyDescent="0.25">
      <c r="L17666" t="s">
        <v>2838</v>
      </c>
      <c r="M17666" t="s">
        <v>10036</v>
      </c>
      <c r="N17666" t="s">
        <v>54928</v>
      </c>
      <c r="O17666" s="76" t="s">
        <v>4356</v>
      </c>
      <c r="P17666" s="82">
        <v>992</v>
      </c>
      <c r="Q17666" s="82" t="s">
        <v>103037</v>
      </c>
      <c r="R17666"/>
    </row>
    <row r="17667" spans="12:18" x14ac:dyDescent="0.25">
      <c r="L17667" t="s">
        <v>2838</v>
      </c>
      <c r="M17667" t="s">
        <v>10037</v>
      </c>
      <c r="N17667" t="s">
        <v>54929</v>
      </c>
      <c r="O17667" s="76" t="s">
        <v>4366</v>
      </c>
      <c r="P17667" s="82">
        <v>5633</v>
      </c>
      <c r="Q17667" s="82" t="s">
        <v>103038</v>
      </c>
      <c r="R17667"/>
    </row>
    <row r="17668" spans="12:18" x14ac:dyDescent="0.25">
      <c r="L17668" t="s">
        <v>2838</v>
      </c>
      <c r="M17668" t="s">
        <v>20467</v>
      </c>
      <c r="N17668" t="s">
        <v>54930</v>
      </c>
      <c r="O17668" s="76" t="s">
        <v>4356</v>
      </c>
      <c r="P17668" s="82">
        <v>1469</v>
      </c>
      <c r="Q17668" s="82" t="s">
        <v>103039</v>
      </c>
      <c r="R17668"/>
    </row>
    <row r="17669" spans="12:18" x14ac:dyDescent="0.25">
      <c r="L17669" t="s">
        <v>2838</v>
      </c>
      <c r="M17669" t="s">
        <v>10042</v>
      </c>
      <c r="N17669" t="s">
        <v>54931</v>
      </c>
      <c r="O17669" s="76" t="s">
        <v>4356</v>
      </c>
      <c r="P17669" s="82">
        <v>8998</v>
      </c>
      <c r="Q17669" s="82" t="s">
        <v>103047</v>
      </c>
      <c r="R17669"/>
    </row>
    <row r="17670" spans="12:18" x14ac:dyDescent="0.25">
      <c r="L17670" t="s">
        <v>2838</v>
      </c>
      <c r="M17670" t="s">
        <v>20454</v>
      </c>
      <c r="N17670" t="s">
        <v>54932</v>
      </c>
      <c r="O17670" s="76" t="s">
        <v>4356</v>
      </c>
      <c r="P17670" s="82">
        <v>16413</v>
      </c>
      <c r="Q17670" s="82" t="s">
        <v>102978</v>
      </c>
      <c r="R17670"/>
    </row>
    <row r="17671" spans="12:18" x14ac:dyDescent="0.25">
      <c r="L17671" t="s">
        <v>2838</v>
      </c>
      <c r="M17671" t="s">
        <v>10039</v>
      </c>
      <c r="N17671" t="s">
        <v>54933</v>
      </c>
      <c r="O17671" s="76" t="s">
        <v>4356</v>
      </c>
      <c r="P17671" s="82">
        <v>431</v>
      </c>
      <c r="Q17671" s="82" t="s">
        <v>103040</v>
      </c>
      <c r="R17671"/>
    </row>
    <row r="17672" spans="12:18" x14ac:dyDescent="0.25">
      <c r="L17672" t="s">
        <v>2838</v>
      </c>
      <c r="M17672" t="s">
        <v>12863</v>
      </c>
      <c r="N17672" t="s">
        <v>54934</v>
      </c>
      <c r="O17672" s="76" t="s">
        <v>4366</v>
      </c>
      <c r="P17672" s="82">
        <v>125</v>
      </c>
      <c r="Q17672" s="82" t="s">
        <v>103041</v>
      </c>
      <c r="R17672"/>
    </row>
    <row r="17673" spans="12:18" x14ac:dyDescent="0.25">
      <c r="L17673" t="s">
        <v>2838</v>
      </c>
      <c r="M17673" t="s">
        <v>10060</v>
      </c>
      <c r="N17673" t="s">
        <v>54935</v>
      </c>
      <c r="O17673" s="76" t="s">
        <v>4356</v>
      </c>
      <c r="P17673" s="82">
        <v>5560</v>
      </c>
      <c r="Q17673" s="82" t="s">
        <v>103103</v>
      </c>
      <c r="R17673"/>
    </row>
    <row r="17674" spans="12:18" x14ac:dyDescent="0.25">
      <c r="L17674" t="s">
        <v>2838</v>
      </c>
      <c r="M17674" t="s">
        <v>12866</v>
      </c>
      <c r="N17674" t="s">
        <v>54936</v>
      </c>
      <c r="O17674" s="76" t="s">
        <v>4356</v>
      </c>
      <c r="P17674" s="82">
        <v>2355</v>
      </c>
      <c r="Q17674" s="82" t="s">
        <v>103050</v>
      </c>
      <c r="R17674"/>
    </row>
    <row r="17675" spans="12:18" x14ac:dyDescent="0.25">
      <c r="L17675" t="s">
        <v>2838</v>
      </c>
      <c r="M17675" t="s">
        <v>12871</v>
      </c>
      <c r="N17675" t="s">
        <v>54937</v>
      </c>
      <c r="O17675" s="76" t="s">
        <v>4356</v>
      </c>
      <c r="P17675" s="82">
        <v>664</v>
      </c>
      <c r="Q17675" s="82" t="s">
        <v>103053</v>
      </c>
      <c r="R17675"/>
    </row>
    <row r="17676" spans="12:18" x14ac:dyDescent="0.25">
      <c r="L17676" t="s">
        <v>2838</v>
      </c>
      <c r="M17676" t="s">
        <v>22084</v>
      </c>
      <c r="N17676" t="s">
        <v>54938</v>
      </c>
      <c r="O17676" s="76" t="s">
        <v>4356</v>
      </c>
      <c r="P17676" s="82">
        <v>817</v>
      </c>
      <c r="Q17676" s="82" t="s">
        <v>103074</v>
      </c>
      <c r="R17676"/>
    </row>
    <row r="17677" spans="12:18" x14ac:dyDescent="0.25">
      <c r="L17677" t="s">
        <v>2838</v>
      </c>
      <c r="M17677" t="s">
        <v>10052</v>
      </c>
      <c r="N17677" t="s">
        <v>54939</v>
      </c>
      <c r="O17677" s="76" t="s">
        <v>4374</v>
      </c>
      <c r="P17677" s="82">
        <v>26734</v>
      </c>
      <c r="Q17677" s="82" t="s">
        <v>72645</v>
      </c>
      <c r="R17677"/>
    </row>
    <row r="17678" spans="12:18" x14ac:dyDescent="0.25">
      <c r="L17678" t="s">
        <v>2838</v>
      </c>
      <c r="M17678" t="s">
        <v>20476</v>
      </c>
      <c r="N17678" t="s">
        <v>54940</v>
      </c>
      <c r="O17678" s="76" t="s">
        <v>4356</v>
      </c>
      <c r="P17678" s="82">
        <v>1338</v>
      </c>
      <c r="Q17678" s="82" t="s">
        <v>103075</v>
      </c>
      <c r="R17678"/>
    </row>
    <row r="17679" spans="12:18" x14ac:dyDescent="0.25">
      <c r="L17679" t="s">
        <v>2838</v>
      </c>
      <c r="M17679" t="s">
        <v>22085</v>
      </c>
      <c r="N17679" t="s">
        <v>54941</v>
      </c>
      <c r="O17679" s="76" t="s">
        <v>4356</v>
      </c>
      <c r="P17679" s="82">
        <v>1195</v>
      </c>
      <c r="Q17679" s="82" t="s">
        <v>103076</v>
      </c>
      <c r="R17679"/>
    </row>
    <row r="17680" spans="12:18" x14ac:dyDescent="0.25">
      <c r="L17680" t="s">
        <v>2838</v>
      </c>
      <c r="M17680" t="s">
        <v>10053</v>
      </c>
      <c r="N17680" t="s">
        <v>54942</v>
      </c>
      <c r="O17680" s="76" t="s">
        <v>4356</v>
      </c>
      <c r="P17680" s="82">
        <v>17562</v>
      </c>
      <c r="Q17680" s="82" t="s">
        <v>103077</v>
      </c>
      <c r="R17680"/>
    </row>
    <row r="17681" spans="12:18" x14ac:dyDescent="0.25">
      <c r="L17681" t="s">
        <v>2838</v>
      </c>
      <c r="M17681" t="s">
        <v>12883</v>
      </c>
      <c r="N17681" t="s">
        <v>54943</v>
      </c>
      <c r="O17681" s="76" t="s">
        <v>4356</v>
      </c>
      <c r="P17681" s="82">
        <v>2978</v>
      </c>
      <c r="Q17681" s="82" t="s">
        <v>103079</v>
      </c>
      <c r="R17681"/>
    </row>
    <row r="17682" spans="12:18" x14ac:dyDescent="0.25">
      <c r="L17682" t="s">
        <v>2838</v>
      </c>
      <c r="M17682" t="s">
        <v>10054</v>
      </c>
      <c r="N17682" t="s">
        <v>54944</v>
      </c>
      <c r="O17682" s="76" t="s">
        <v>4356</v>
      </c>
      <c r="P17682" s="82">
        <v>329</v>
      </c>
      <c r="Q17682" s="82" t="s">
        <v>103080</v>
      </c>
      <c r="R17682"/>
    </row>
    <row r="17683" spans="12:18" x14ac:dyDescent="0.25">
      <c r="L17683" t="s">
        <v>2838</v>
      </c>
      <c r="M17683" t="s">
        <v>10048</v>
      </c>
      <c r="N17683" t="s">
        <v>54945</v>
      </c>
      <c r="O17683" s="76" t="s">
        <v>4356</v>
      </c>
      <c r="P17683" s="82">
        <v>25414</v>
      </c>
      <c r="Q17683" s="82" t="s">
        <v>103066</v>
      </c>
      <c r="R17683"/>
    </row>
    <row r="17684" spans="12:18" x14ac:dyDescent="0.25">
      <c r="L17684" t="s">
        <v>2838</v>
      </c>
      <c r="M17684" t="s">
        <v>10055</v>
      </c>
      <c r="N17684" t="s">
        <v>54946</v>
      </c>
      <c r="O17684" s="76" t="s">
        <v>4356</v>
      </c>
      <c r="P17684" s="82">
        <v>889</v>
      </c>
      <c r="Q17684" s="82" t="s">
        <v>103081</v>
      </c>
      <c r="R17684"/>
    </row>
    <row r="17685" spans="12:18" x14ac:dyDescent="0.25">
      <c r="L17685" t="s">
        <v>2838</v>
      </c>
      <c r="M17685" t="s">
        <v>22086</v>
      </c>
      <c r="N17685" t="s">
        <v>54947</v>
      </c>
      <c r="O17685" s="76" t="s">
        <v>4356</v>
      </c>
      <c r="P17685" s="82">
        <v>1423</v>
      </c>
      <c r="Q17685" s="82" t="s">
        <v>103082</v>
      </c>
      <c r="R17685"/>
    </row>
    <row r="17686" spans="12:18" x14ac:dyDescent="0.25">
      <c r="L17686" t="s">
        <v>2838</v>
      </c>
      <c r="M17686" t="s">
        <v>35657</v>
      </c>
      <c r="N17686" t="s">
        <v>54948</v>
      </c>
      <c r="O17686" s="76" t="s">
        <v>4356</v>
      </c>
      <c r="P17686" s="82">
        <v>1495</v>
      </c>
      <c r="Q17686" s="82" t="s">
        <v>103083</v>
      </c>
      <c r="R17686"/>
    </row>
    <row r="17687" spans="12:18" x14ac:dyDescent="0.25">
      <c r="L17687" t="s">
        <v>2838</v>
      </c>
      <c r="M17687" t="s">
        <v>20478</v>
      </c>
      <c r="N17687" t="s">
        <v>54949</v>
      </c>
      <c r="O17687" s="76" t="s">
        <v>4356</v>
      </c>
      <c r="P17687" s="82">
        <v>761</v>
      </c>
      <c r="Q17687" s="82" t="s">
        <v>103084</v>
      </c>
      <c r="R17687"/>
    </row>
    <row r="17688" spans="12:18" x14ac:dyDescent="0.25">
      <c r="L17688" t="s">
        <v>2838</v>
      </c>
      <c r="M17688" t="s">
        <v>20470</v>
      </c>
      <c r="N17688" t="s">
        <v>54950</v>
      </c>
      <c r="O17688" s="76" t="s">
        <v>4356</v>
      </c>
      <c r="P17688" s="82">
        <v>1218</v>
      </c>
      <c r="Q17688" s="82" t="s">
        <v>103054</v>
      </c>
      <c r="R17688"/>
    </row>
    <row r="17689" spans="12:18" x14ac:dyDescent="0.25">
      <c r="L17689" t="s">
        <v>2838</v>
      </c>
      <c r="M17689" t="s">
        <v>22079</v>
      </c>
      <c r="N17689" t="s">
        <v>54951</v>
      </c>
      <c r="O17689" s="76" t="s">
        <v>4450</v>
      </c>
      <c r="P17689" s="82">
        <v>9195</v>
      </c>
      <c r="Q17689" s="82" t="s">
        <v>72645</v>
      </c>
      <c r="R17689"/>
    </row>
    <row r="17690" spans="12:18" x14ac:dyDescent="0.25">
      <c r="L17690" t="s">
        <v>2838</v>
      </c>
      <c r="M17690" t="s">
        <v>12873</v>
      </c>
      <c r="N17690" t="s">
        <v>54952</v>
      </c>
      <c r="O17690" s="76" t="s">
        <v>4356</v>
      </c>
      <c r="P17690" s="82">
        <v>2755</v>
      </c>
      <c r="Q17690" s="82" t="s">
        <v>103055</v>
      </c>
      <c r="R17690"/>
    </row>
    <row r="17691" spans="12:18" x14ac:dyDescent="0.25">
      <c r="L17691" t="s">
        <v>2838</v>
      </c>
      <c r="M17691" t="s">
        <v>22080</v>
      </c>
      <c r="N17691" t="s">
        <v>54953</v>
      </c>
      <c r="O17691" s="76" t="s">
        <v>4356</v>
      </c>
      <c r="P17691" s="82">
        <v>2131</v>
      </c>
      <c r="Q17691" s="82" t="s">
        <v>103056</v>
      </c>
      <c r="R17691"/>
    </row>
    <row r="17692" spans="12:18" x14ac:dyDescent="0.25">
      <c r="L17692" t="s">
        <v>2838</v>
      </c>
      <c r="M17692" t="s">
        <v>22081</v>
      </c>
      <c r="N17692" t="s">
        <v>54954</v>
      </c>
      <c r="O17692" s="76" t="s">
        <v>4356</v>
      </c>
      <c r="P17692" s="82">
        <v>1106</v>
      </c>
      <c r="Q17692" s="82" t="s">
        <v>103057</v>
      </c>
      <c r="R17692"/>
    </row>
    <row r="17693" spans="12:18" x14ac:dyDescent="0.25">
      <c r="L17693" t="s">
        <v>2838</v>
      </c>
      <c r="M17693" t="s">
        <v>10046</v>
      </c>
      <c r="N17693" t="s">
        <v>54955</v>
      </c>
      <c r="O17693" s="76" t="s">
        <v>4356</v>
      </c>
      <c r="P17693" s="82">
        <v>3610</v>
      </c>
      <c r="Q17693" s="82" t="s">
        <v>103058</v>
      </c>
      <c r="R17693"/>
    </row>
    <row r="17694" spans="12:18" x14ac:dyDescent="0.25">
      <c r="L17694" t="s">
        <v>2838</v>
      </c>
      <c r="M17694" t="s">
        <v>8084</v>
      </c>
      <c r="N17694" t="s">
        <v>54956</v>
      </c>
      <c r="O17694" s="76" t="s">
        <v>4356</v>
      </c>
      <c r="P17694" s="82">
        <v>1398</v>
      </c>
      <c r="Q17694" s="82" t="s">
        <v>103059</v>
      </c>
      <c r="R17694"/>
    </row>
    <row r="17695" spans="12:18" x14ac:dyDescent="0.25">
      <c r="L17695" t="s">
        <v>2838</v>
      </c>
      <c r="M17695" t="s">
        <v>35654</v>
      </c>
      <c r="N17695" t="s">
        <v>54957</v>
      </c>
      <c r="O17695" s="76" t="s">
        <v>4356</v>
      </c>
      <c r="P17695" s="82">
        <v>229</v>
      </c>
      <c r="Q17695" s="82" t="s">
        <v>103060</v>
      </c>
      <c r="R17695"/>
    </row>
    <row r="17696" spans="12:18" x14ac:dyDescent="0.25">
      <c r="L17696" t="s">
        <v>2838</v>
      </c>
      <c r="M17696" t="s">
        <v>20471</v>
      </c>
      <c r="N17696" t="s">
        <v>54958</v>
      </c>
      <c r="O17696" s="76" t="s">
        <v>4356</v>
      </c>
      <c r="P17696" s="82">
        <v>389</v>
      </c>
      <c r="Q17696" s="82" t="s">
        <v>103061</v>
      </c>
      <c r="R17696"/>
    </row>
    <row r="17697" spans="12:18" x14ac:dyDescent="0.25">
      <c r="L17697" t="s">
        <v>2838</v>
      </c>
      <c r="M17697" t="s">
        <v>10047</v>
      </c>
      <c r="N17697" t="s">
        <v>54959</v>
      </c>
      <c r="O17697" s="76" t="s">
        <v>4356</v>
      </c>
      <c r="P17697" s="82">
        <v>2843</v>
      </c>
      <c r="Q17697" s="82" t="s">
        <v>103063</v>
      </c>
      <c r="R17697"/>
    </row>
    <row r="17698" spans="12:18" x14ac:dyDescent="0.25">
      <c r="L17698" t="s">
        <v>2838</v>
      </c>
      <c r="M17698" t="s">
        <v>20473</v>
      </c>
      <c r="N17698" t="s">
        <v>54960</v>
      </c>
      <c r="O17698" s="76" t="s">
        <v>4356</v>
      </c>
      <c r="P17698" s="82">
        <v>3597</v>
      </c>
      <c r="Q17698" s="82" t="s">
        <v>103064</v>
      </c>
      <c r="R17698"/>
    </row>
    <row r="17699" spans="12:18" x14ac:dyDescent="0.25">
      <c r="L17699" t="s">
        <v>2838</v>
      </c>
      <c r="M17699" t="s">
        <v>22082</v>
      </c>
      <c r="N17699" t="s">
        <v>54961</v>
      </c>
      <c r="O17699" s="76" t="s">
        <v>4356</v>
      </c>
      <c r="P17699" s="82">
        <v>2930</v>
      </c>
      <c r="Q17699" s="82" t="s">
        <v>103065</v>
      </c>
      <c r="R17699"/>
    </row>
    <row r="17700" spans="12:18" x14ac:dyDescent="0.25">
      <c r="L17700" t="s">
        <v>2838</v>
      </c>
      <c r="M17700" t="s">
        <v>20474</v>
      </c>
      <c r="N17700" t="s">
        <v>54962</v>
      </c>
      <c r="O17700" s="76" t="s">
        <v>4366</v>
      </c>
      <c r="P17700" s="82">
        <v>457</v>
      </c>
      <c r="Q17700" s="82" t="s">
        <v>103067</v>
      </c>
      <c r="R17700"/>
    </row>
    <row r="17701" spans="12:18" x14ac:dyDescent="0.25">
      <c r="L17701" t="s">
        <v>2838</v>
      </c>
      <c r="M17701" t="s">
        <v>20475</v>
      </c>
      <c r="N17701" t="s">
        <v>54963</v>
      </c>
      <c r="O17701" s="76" t="s">
        <v>4356</v>
      </c>
      <c r="P17701" s="82">
        <v>1674</v>
      </c>
      <c r="Q17701" s="82" t="s">
        <v>103068</v>
      </c>
      <c r="R17701"/>
    </row>
    <row r="17702" spans="12:18" x14ac:dyDescent="0.25">
      <c r="L17702" t="s">
        <v>2838</v>
      </c>
      <c r="M17702" t="s">
        <v>12878</v>
      </c>
      <c r="N17702" t="s">
        <v>54964</v>
      </c>
      <c r="O17702" s="76" t="s">
        <v>4356</v>
      </c>
      <c r="P17702" s="82">
        <v>2063</v>
      </c>
      <c r="Q17702" s="82" t="s">
        <v>103070</v>
      </c>
      <c r="R17702"/>
    </row>
    <row r="17703" spans="12:18" x14ac:dyDescent="0.25">
      <c r="L17703" t="s">
        <v>2838</v>
      </c>
      <c r="M17703" t="s">
        <v>35655</v>
      </c>
      <c r="N17703" t="s">
        <v>54965</v>
      </c>
      <c r="O17703" s="76" t="s">
        <v>4366</v>
      </c>
      <c r="P17703" s="82">
        <v>589</v>
      </c>
      <c r="Q17703" s="82" t="s">
        <v>103071</v>
      </c>
      <c r="R17703"/>
    </row>
    <row r="17704" spans="12:18" x14ac:dyDescent="0.25">
      <c r="L17704" t="s">
        <v>2838</v>
      </c>
      <c r="M17704" t="s">
        <v>10051</v>
      </c>
      <c r="N17704" t="s">
        <v>54966</v>
      </c>
      <c r="O17704" s="76" t="s">
        <v>4356</v>
      </c>
      <c r="P17704" s="82">
        <v>1309</v>
      </c>
      <c r="Q17704" s="82" t="s">
        <v>103072</v>
      </c>
      <c r="R17704"/>
    </row>
    <row r="17705" spans="12:18" x14ac:dyDescent="0.25">
      <c r="L17705" t="s">
        <v>2838</v>
      </c>
      <c r="M17705" t="s">
        <v>12880</v>
      </c>
      <c r="N17705" t="s">
        <v>54967</v>
      </c>
      <c r="O17705" s="76" t="s">
        <v>4366</v>
      </c>
      <c r="P17705" s="82">
        <v>381</v>
      </c>
      <c r="Q17705" s="82" t="s">
        <v>103073</v>
      </c>
      <c r="R17705"/>
    </row>
    <row r="17706" spans="12:18" x14ac:dyDescent="0.25">
      <c r="L17706" t="s">
        <v>2838</v>
      </c>
      <c r="M17706" t="s">
        <v>12875</v>
      </c>
      <c r="N17706" t="s">
        <v>54968</v>
      </c>
      <c r="O17706" s="76" t="s">
        <v>4374</v>
      </c>
      <c r="P17706" s="82">
        <v>3406</v>
      </c>
      <c r="Q17706" s="82" t="s">
        <v>72645</v>
      </c>
      <c r="R17706"/>
    </row>
    <row r="17707" spans="12:18" x14ac:dyDescent="0.25">
      <c r="L17707" t="s">
        <v>2838</v>
      </c>
      <c r="M17707" t="s">
        <v>10020</v>
      </c>
      <c r="N17707" t="s">
        <v>54969</v>
      </c>
      <c r="O17707" s="76" t="s">
        <v>4356</v>
      </c>
      <c r="P17707" s="82">
        <v>3967</v>
      </c>
      <c r="Q17707" s="82" t="s">
        <v>102983</v>
      </c>
      <c r="R17707"/>
    </row>
    <row r="17708" spans="12:18" x14ac:dyDescent="0.25">
      <c r="L17708" t="s">
        <v>2838</v>
      </c>
      <c r="M17708" t="s">
        <v>20480</v>
      </c>
      <c r="N17708" t="s">
        <v>54970</v>
      </c>
      <c r="O17708" s="76" t="s">
        <v>4356</v>
      </c>
      <c r="P17708" s="82">
        <v>1226</v>
      </c>
      <c r="Q17708" s="82" t="s">
        <v>103086</v>
      </c>
      <c r="R17708"/>
    </row>
    <row r="17709" spans="12:18" x14ac:dyDescent="0.25">
      <c r="L17709" t="s">
        <v>2838</v>
      </c>
      <c r="M17709" t="s">
        <v>20481</v>
      </c>
      <c r="N17709" t="s">
        <v>54971</v>
      </c>
      <c r="O17709" s="76" t="s">
        <v>4356</v>
      </c>
      <c r="P17709" s="82">
        <v>4381</v>
      </c>
      <c r="Q17709" s="82" t="s">
        <v>103088</v>
      </c>
      <c r="R17709"/>
    </row>
    <row r="17710" spans="12:18" x14ac:dyDescent="0.25">
      <c r="L17710" t="s">
        <v>2838</v>
      </c>
      <c r="M17710" t="s">
        <v>20482</v>
      </c>
      <c r="N17710" t="s">
        <v>54972</v>
      </c>
      <c r="O17710" s="76" t="s">
        <v>4356</v>
      </c>
      <c r="P17710" s="82">
        <v>1334</v>
      </c>
      <c r="Q17710" s="82" t="s">
        <v>103089</v>
      </c>
      <c r="R17710"/>
    </row>
    <row r="17711" spans="12:18" x14ac:dyDescent="0.25">
      <c r="L17711" t="s">
        <v>2838</v>
      </c>
      <c r="M17711" t="s">
        <v>20483</v>
      </c>
      <c r="N17711" t="s">
        <v>54973</v>
      </c>
      <c r="O17711" s="76" t="s">
        <v>4450</v>
      </c>
      <c r="P17711" s="82">
        <v>14658</v>
      </c>
      <c r="Q17711" s="82" t="s">
        <v>72645</v>
      </c>
      <c r="R17711"/>
    </row>
    <row r="17712" spans="12:18" x14ac:dyDescent="0.25">
      <c r="L17712" t="s">
        <v>2838</v>
      </c>
      <c r="M17712" t="s">
        <v>10057</v>
      </c>
      <c r="N17712" t="s">
        <v>54974</v>
      </c>
      <c r="O17712" s="76" t="s">
        <v>4356</v>
      </c>
      <c r="P17712" s="82">
        <v>3005</v>
      </c>
      <c r="Q17712" s="82" t="s">
        <v>103090</v>
      </c>
      <c r="R17712"/>
    </row>
    <row r="17713" spans="12:18" x14ac:dyDescent="0.25">
      <c r="L17713" t="s">
        <v>2838</v>
      </c>
      <c r="M17713" t="s">
        <v>22061</v>
      </c>
      <c r="N17713" t="s">
        <v>54975</v>
      </c>
      <c r="O17713" s="76" t="s">
        <v>4356</v>
      </c>
      <c r="P17713" s="82">
        <v>1772</v>
      </c>
      <c r="Q17713" s="82" t="s">
        <v>102945</v>
      </c>
      <c r="R17713"/>
    </row>
    <row r="17714" spans="12:18" x14ac:dyDescent="0.25">
      <c r="L17714" t="s">
        <v>2838</v>
      </c>
      <c r="M17714" t="s">
        <v>12886</v>
      </c>
      <c r="N17714" t="s">
        <v>54976</v>
      </c>
      <c r="O17714" s="76" t="s">
        <v>4356</v>
      </c>
      <c r="P17714" s="82">
        <v>576</v>
      </c>
      <c r="Q17714" s="82" t="s">
        <v>103091</v>
      </c>
      <c r="R17714"/>
    </row>
    <row r="17715" spans="12:18" x14ac:dyDescent="0.25">
      <c r="L17715" t="s">
        <v>2838</v>
      </c>
      <c r="M17715" t="s">
        <v>10030</v>
      </c>
      <c r="N17715" t="s">
        <v>54977</v>
      </c>
      <c r="O17715" s="76" t="s">
        <v>4356</v>
      </c>
      <c r="P17715" s="82">
        <v>4892</v>
      </c>
      <c r="Q17715" s="82" t="s">
        <v>103018</v>
      </c>
      <c r="R17715"/>
    </row>
    <row r="17716" spans="12:18" x14ac:dyDescent="0.25">
      <c r="L17716" t="s">
        <v>2838</v>
      </c>
      <c r="M17716" t="s">
        <v>20472</v>
      </c>
      <c r="N17716" t="s">
        <v>54978</v>
      </c>
      <c r="O17716" s="76" t="s">
        <v>4356</v>
      </c>
      <c r="P17716" s="82">
        <v>3402</v>
      </c>
      <c r="Q17716" s="82" t="s">
        <v>103062</v>
      </c>
      <c r="R17716"/>
    </row>
    <row r="17717" spans="12:18" x14ac:dyDescent="0.25">
      <c r="L17717" t="s">
        <v>2838</v>
      </c>
      <c r="M17717" t="s">
        <v>12888</v>
      </c>
      <c r="N17717" t="s">
        <v>54979</v>
      </c>
      <c r="O17717" s="76" t="s">
        <v>4356</v>
      </c>
      <c r="P17717" s="82">
        <v>1839</v>
      </c>
      <c r="Q17717" s="82" t="s">
        <v>103093</v>
      </c>
      <c r="R17717"/>
    </row>
    <row r="17718" spans="12:18" x14ac:dyDescent="0.25">
      <c r="L17718" t="s">
        <v>2838</v>
      </c>
      <c r="M17718" t="s">
        <v>20484</v>
      </c>
      <c r="N17718" t="s">
        <v>54980</v>
      </c>
      <c r="O17718" s="76" t="s">
        <v>4356</v>
      </c>
      <c r="P17718" s="82">
        <v>1221</v>
      </c>
      <c r="Q17718" s="82" t="s">
        <v>103094</v>
      </c>
      <c r="R17718"/>
    </row>
    <row r="17719" spans="12:18" x14ac:dyDescent="0.25">
      <c r="L17719" t="s">
        <v>2838</v>
      </c>
      <c r="M17719" t="s">
        <v>12890</v>
      </c>
      <c r="N17719" t="s">
        <v>54981</v>
      </c>
      <c r="O17719" s="76" t="s">
        <v>4356</v>
      </c>
      <c r="P17719" s="82">
        <v>1143</v>
      </c>
      <c r="Q17719" s="82" t="s">
        <v>103095</v>
      </c>
      <c r="R17719"/>
    </row>
    <row r="17720" spans="12:18" x14ac:dyDescent="0.25">
      <c r="L17720" t="s">
        <v>2838</v>
      </c>
      <c r="M17720" t="s">
        <v>20485</v>
      </c>
      <c r="N17720" t="s">
        <v>54982</v>
      </c>
      <c r="O17720" s="76" t="s">
        <v>4356</v>
      </c>
      <c r="P17720" s="82">
        <v>1997</v>
      </c>
      <c r="Q17720" s="82" t="s">
        <v>103097</v>
      </c>
      <c r="R17720"/>
    </row>
    <row r="17721" spans="12:18" x14ac:dyDescent="0.25">
      <c r="L17721" t="s">
        <v>2838</v>
      </c>
      <c r="M17721" t="s">
        <v>35658</v>
      </c>
      <c r="N17721" t="s">
        <v>54983</v>
      </c>
      <c r="O17721" s="76" t="s">
        <v>4356</v>
      </c>
      <c r="P17721" s="82">
        <v>1266</v>
      </c>
      <c r="Q17721" s="82" t="s">
        <v>103098</v>
      </c>
      <c r="R17721"/>
    </row>
    <row r="17722" spans="12:18" x14ac:dyDescent="0.25">
      <c r="L17722" t="s">
        <v>2838</v>
      </c>
      <c r="M17722" t="s">
        <v>35659</v>
      </c>
      <c r="N17722" t="s">
        <v>54984</v>
      </c>
      <c r="O17722" s="76" t="s">
        <v>4356</v>
      </c>
      <c r="P17722" s="82">
        <v>480</v>
      </c>
      <c r="Q17722" s="82" t="s">
        <v>103099</v>
      </c>
      <c r="R17722"/>
    </row>
    <row r="17723" spans="12:18" x14ac:dyDescent="0.25">
      <c r="L17723" t="s">
        <v>2838</v>
      </c>
      <c r="M17723" t="s">
        <v>22083</v>
      </c>
      <c r="N17723" t="s">
        <v>54985</v>
      </c>
      <c r="O17723" s="76" t="s">
        <v>4374</v>
      </c>
      <c r="P17723" s="82">
        <v>7153</v>
      </c>
      <c r="Q17723" s="82" t="s">
        <v>72645</v>
      </c>
      <c r="R17723"/>
    </row>
    <row r="17724" spans="12:18" x14ac:dyDescent="0.25">
      <c r="L17724" t="s">
        <v>2838</v>
      </c>
      <c r="M17724" t="s">
        <v>12894</v>
      </c>
      <c r="N17724" t="s">
        <v>54986</v>
      </c>
      <c r="O17724" s="76" t="s">
        <v>4356</v>
      </c>
      <c r="P17724" s="82">
        <v>1717</v>
      </c>
      <c r="Q17724" s="82" t="s">
        <v>103100</v>
      </c>
      <c r="R17724"/>
    </row>
    <row r="17725" spans="12:18" x14ac:dyDescent="0.25">
      <c r="L17725" t="s">
        <v>2838</v>
      </c>
      <c r="M17725" t="s">
        <v>10059</v>
      </c>
      <c r="N17725" t="s">
        <v>54987</v>
      </c>
      <c r="O17725" s="76" t="s">
        <v>4356</v>
      </c>
      <c r="P17725" s="82">
        <v>1490</v>
      </c>
      <c r="Q17725" s="82" t="s">
        <v>103102</v>
      </c>
      <c r="R17725"/>
    </row>
    <row r="17726" spans="12:18" x14ac:dyDescent="0.25">
      <c r="L17726" t="s">
        <v>2838</v>
      </c>
      <c r="M17726" t="s">
        <v>10061</v>
      </c>
      <c r="N17726" t="s">
        <v>54988</v>
      </c>
      <c r="O17726" s="76" t="s">
        <v>4356</v>
      </c>
      <c r="P17726" s="82">
        <v>2582</v>
      </c>
      <c r="Q17726" s="82" t="s">
        <v>103104</v>
      </c>
      <c r="R17726"/>
    </row>
    <row r="17727" spans="12:18" x14ac:dyDescent="0.25">
      <c r="L17727" t="s">
        <v>2838</v>
      </c>
      <c r="M17727" t="s">
        <v>12900</v>
      </c>
      <c r="N17727" t="s">
        <v>54989</v>
      </c>
      <c r="O17727" s="76" t="s">
        <v>4356</v>
      </c>
      <c r="P17727" s="82">
        <v>1841</v>
      </c>
      <c r="Q17727" s="82" t="s">
        <v>103105</v>
      </c>
      <c r="R17727"/>
    </row>
    <row r="17728" spans="12:18" x14ac:dyDescent="0.25">
      <c r="L17728" t="s">
        <v>2902</v>
      </c>
      <c r="M17728" t="s">
        <v>20486</v>
      </c>
      <c r="N17728" t="s">
        <v>54990</v>
      </c>
      <c r="O17728" s="76" t="s">
        <v>4374</v>
      </c>
      <c r="P17728" s="82">
        <v>4027</v>
      </c>
      <c r="Q17728" s="82" t="s">
        <v>92957</v>
      </c>
      <c r="R17728"/>
    </row>
    <row r="17729" spans="12:18" x14ac:dyDescent="0.25">
      <c r="L17729" t="s">
        <v>2902</v>
      </c>
      <c r="M17729" t="s">
        <v>22087</v>
      </c>
      <c r="N17729" t="s">
        <v>54991</v>
      </c>
      <c r="O17729" s="76" t="s">
        <v>4356</v>
      </c>
      <c r="P17729" s="82">
        <v>2791</v>
      </c>
      <c r="Q17729" s="82" t="s">
        <v>92958</v>
      </c>
      <c r="R17729"/>
    </row>
    <row r="17730" spans="12:18" x14ac:dyDescent="0.25">
      <c r="L17730" t="s">
        <v>2902</v>
      </c>
      <c r="M17730" t="s">
        <v>12902</v>
      </c>
      <c r="N17730" t="s">
        <v>54992</v>
      </c>
      <c r="O17730" s="76" t="s">
        <v>4356</v>
      </c>
      <c r="P17730" s="82">
        <v>547</v>
      </c>
      <c r="Q17730" s="82" t="s">
        <v>92959</v>
      </c>
      <c r="R17730"/>
    </row>
    <row r="17731" spans="12:18" x14ac:dyDescent="0.25">
      <c r="L17731" t="s">
        <v>2902</v>
      </c>
      <c r="M17731" t="s">
        <v>22088</v>
      </c>
      <c r="N17731" t="s">
        <v>54993</v>
      </c>
      <c r="O17731" s="76" t="s">
        <v>4366</v>
      </c>
      <c r="P17731" s="82">
        <v>147</v>
      </c>
      <c r="Q17731" s="82" t="s">
        <v>92960</v>
      </c>
      <c r="R17731"/>
    </row>
    <row r="17732" spans="12:18" x14ac:dyDescent="0.25">
      <c r="L17732" t="s">
        <v>2902</v>
      </c>
      <c r="M17732" t="s">
        <v>12904</v>
      </c>
      <c r="N17732" t="s">
        <v>54994</v>
      </c>
      <c r="O17732" s="76" t="s">
        <v>4374</v>
      </c>
      <c r="P17732" s="82">
        <v>450</v>
      </c>
      <c r="Q17732" s="82" t="s">
        <v>92961</v>
      </c>
      <c r="R17732"/>
    </row>
    <row r="17733" spans="12:18" x14ac:dyDescent="0.25">
      <c r="L17733" t="s">
        <v>2902</v>
      </c>
      <c r="M17733" t="s">
        <v>10062</v>
      </c>
      <c r="N17733" t="s">
        <v>54995</v>
      </c>
      <c r="O17733" s="76" t="s">
        <v>4356</v>
      </c>
      <c r="P17733" s="82">
        <v>390</v>
      </c>
      <c r="Q17733" s="82" t="s">
        <v>92962</v>
      </c>
      <c r="R17733"/>
    </row>
    <row r="17734" spans="12:18" x14ac:dyDescent="0.25">
      <c r="L17734" t="s">
        <v>2902</v>
      </c>
      <c r="M17734" t="s">
        <v>22089</v>
      </c>
      <c r="N17734" t="s">
        <v>54996</v>
      </c>
      <c r="O17734" s="76" t="s">
        <v>4356</v>
      </c>
      <c r="P17734" s="82">
        <v>672</v>
      </c>
      <c r="Q17734" s="82" t="s">
        <v>92963</v>
      </c>
      <c r="R17734"/>
    </row>
    <row r="17735" spans="12:18" x14ac:dyDescent="0.25">
      <c r="L17735" t="s">
        <v>2902</v>
      </c>
      <c r="M17735" t="s">
        <v>10063</v>
      </c>
      <c r="N17735" t="s">
        <v>54997</v>
      </c>
      <c r="O17735" s="76" t="s">
        <v>4366</v>
      </c>
      <c r="P17735" s="82">
        <v>178</v>
      </c>
      <c r="Q17735" s="82" t="s">
        <v>92964</v>
      </c>
      <c r="R17735"/>
    </row>
    <row r="17736" spans="12:18" x14ac:dyDescent="0.25">
      <c r="L17736" t="s">
        <v>2902</v>
      </c>
      <c r="M17736" t="s">
        <v>20487</v>
      </c>
      <c r="N17736" t="s">
        <v>54998</v>
      </c>
      <c r="O17736" s="76" t="s">
        <v>4356</v>
      </c>
      <c r="P17736" s="82">
        <v>427</v>
      </c>
      <c r="Q17736" s="82" t="s">
        <v>92965</v>
      </c>
      <c r="R17736"/>
    </row>
    <row r="17737" spans="12:18" x14ac:dyDescent="0.25">
      <c r="L17737" t="s">
        <v>2902</v>
      </c>
      <c r="M17737" t="s">
        <v>10064</v>
      </c>
      <c r="N17737" t="s">
        <v>54999</v>
      </c>
      <c r="O17737" s="76" t="s">
        <v>4366</v>
      </c>
      <c r="P17737" s="82">
        <v>79</v>
      </c>
      <c r="Q17737" s="82" t="s">
        <v>92966</v>
      </c>
      <c r="R17737"/>
    </row>
    <row r="17738" spans="12:18" x14ac:dyDescent="0.25">
      <c r="L17738" t="s">
        <v>2902</v>
      </c>
      <c r="M17738" t="s">
        <v>20488</v>
      </c>
      <c r="N17738" t="s">
        <v>55000</v>
      </c>
      <c r="O17738" s="76" t="s">
        <v>4356</v>
      </c>
      <c r="P17738" s="82">
        <v>114</v>
      </c>
      <c r="Q17738" s="82" t="s">
        <v>92967</v>
      </c>
      <c r="R17738"/>
    </row>
    <row r="17739" spans="12:18" x14ac:dyDescent="0.25">
      <c r="L17739" t="s">
        <v>2902</v>
      </c>
      <c r="M17739" t="s">
        <v>12906</v>
      </c>
      <c r="N17739" t="s">
        <v>55001</v>
      </c>
      <c r="O17739" s="76" t="s">
        <v>4356</v>
      </c>
      <c r="P17739" s="82">
        <v>675</v>
      </c>
      <c r="Q17739" s="82" t="s">
        <v>92968</v>
      </c>
      <c r="R17739"/>
    </row>
    <row r="17740" spans="12:18" x14ac:dyDescent="0.25">
      <c r="L17740" t="s">
        <v>2902</v>
      </c>
      <c r="M17740" t="s">
        <v>20489</v>
      </c>
      <c r="N17740" t="s">
        <v>55002</v>
      </c>
      <c r="O17740" s="76" t="s">
        <v>4356</v>
      </c>
      <c r="P17740" s="82">
        <v>174</v>
      </c>
      <c r="Q17740" s="82" t="s">
        <v>92969</v>
      </c>
      <c r="R17740"/>
    </row>
    <row r="17741" spans="12:18" x14ac:dyDescent="0.25">
      <c r="L17741" t="s">
        <v>2902</v>
      </c>
      <c r="M17741" t="s">
        <v>12908</v>
      </c>
      <c r="N17741" t="s">
        <v>55003</v>
      </c>
      <c r="O17741" s="76" t="s">
        <v>4374</v>
      </c>
      <c r="P17741" s="82">
        <v>10155</v>
      </c>
      <c r="Q17741" s="82" t="s">
        <v>92970</v>
      </c>
      <c r="R17741"/>
    </row>
    <row r="17742" spans="12:18" x14ac:dyDescent="0.25">
      <c r="L17742" t="s">
        <v>2902</v>
      </c>
      <c r="M17742" t="s">
        <v>35660</v>
      </c>
      <c r="N17742" t="s">
        <v>55004</v>
      </c>
      <c r="O17742" s="76" t="s">
        <v>4366</v>
      </c>
      <c r="P17742" s="82">
        <v>85</v>
      </c>
      <c r="Q17742" s="82" t="s">
        <v>92971</v>
      </c>
      <c r="R17742"/>
    </row>
    <row r="17743" spans="12:18" x14ac:dyDescent="0.25">
      <c r="L17743" t="s">
        <v>2902</v>
      </c>
      <c r="M17743" t="s">
        <v>22090</v>
      </c>
      <c r="N17743" t="s">
        <v>55005</v>
      </c>
      <c r="O17743" s="76" t="s">
        <v>4356</v>
      </c>
      <c r="P17743" s="82">
        <v>935</v>
      </c>
      <c r="Q17743" s="82" t="s">
        <v>92972</v>
      </c>
      <c r="R17743"/>
    </row>
    <row r="17744" spans="12:18" x14ac:dyDescent="0.25">
      <c r="L17744" t="s">
        <v>2902</v>
      </c>
      <c r="M17744" t="s">
        <v>35661</v>
      </c>
      <c r="N17744" t="s">
        <v>55006</v>
      </c>
      <c r="O17744" s="76" t="s">
        <v>4356</v>
      </c>
      <c r="P17744" s="82">
        <v>1172</v>
      </c>
      <c r="Q17744" s="82" t="s">
        <v>92974</v>
      </c>
      <c r="R17744"/>
    </row>
    <row r="17745" spans="12:18" x14ac:dyDescent="0.25">
      <c r="L17745" t="s">
        <v>2902</v>
      </c>
      <c r="M17745" t="s">
        <v>10065</v>
      </c>
      <c r="N17745" t="s">
        <v>55007</v>
      </c>
      <c r="O17745" s="76" t="s">
        <v>4356</v>
      </c>
      <c r="P17745" s="82">
        <v>570</v>
      </c>
      <c r="Q17745" s="82" t="s">
        <v>92975</v>
      </c>
      <c r="R17745"/>
    </row>
    <row r="17746" spans="12:18" x14ac:dyDescent="0.25">
      <c r="L17746" t="s">
        <v>2902</v>
      </c>
      <c r="M17746" t="s">
        <v>20490</v>
      </c>
      <c r="N17746" t="s">
        <v>55008</v>
      </c>
      <c r="O17746" s="76" t="s">
        <v>4356</v>
      </c>
      <c r="P17746" s="82">
        <v>2231</v>
      </c>
      <c r="Q17746" s="82" t="s">
        <v>92976</v>
      </c>
      <c r="R17746"/>
    </row>
    <row r="17747" spans="12:18" x14ac:dyDescent="0.25">
      <c r="L17747" t="s">
        <v>2902</v>
      </c>
      <c r="M17747" t="s">
        <v>13526</v>
      </c>
      <c r="N17747" t="s">
        <v>55009</v>
      </c>
      <c r="O17747" s="76" t="s">
        <v>4356</v>
      </c>
      <c r="P17747" s="82">
        <v>145</v>
      </c>
      <c r="Q17747" s="82" t="s">
        <v>92978</v>
      </c>
      <c r="R17747"/>
    </row>
    <row r="17748" spans="12:18" x14ac:dyDescent="0.25">
      <c r="L17748" t="s">
        <v>2902</v>
      </c>
      <c r="M17748" t="s">
        <v>12913</v>
      </c>
      <c r="N17748" t="s">
        <v>55010</v>
      </c>
      <c r="O17748" s="76" t="s">
        <v>4356</v>
      </c>
      <c r="P17748" s="82">
        <v>539</v>
      </c>
      <c r="Q17748" s="82" t="s">
        <v>92979</v>
      </c>
      <c r="R17748"/>
    </row>
    <row r="17749" spans="12:18" x14ac:dyDescent="0.25">
      <c r="L17749" t="s">
        <v>2902</v>
      </c>
      <c r="M17749" t="s">
        <v>10066</v>
      </c>
      <c r="N17749" t="s">
        <v>55011</v>
      </c>
      <c r="O17749" s="76" t="s">
        <v>4356</v>
      </c>
      <c r="P17749" s="82">
        <v>431</v>
      </c>
      <c r="Q17749" s="82" t="s">
        <v>92980</v>
      </c>
      <c r="R17749"/>
    </row>
    <row r="17750" spans="12:18" x14ac:dyDescent="0.25">
      <c r="L17750" t="s">
        <v>2902</v>
      </c>
      <c r="M17750" t="s">
        <v>22092</v>
      </c>
      <c r="N17750" t="s">
        <v>55012</v>
      </c>
      <c r="O17750" s="76" t="s">
        <v>4356</v>
      </c>
      <c r="P17750" s="82">
        <v>408</v>
      </c>
      <c r="Q17750" s="82" t="s">
        <v>92981</v>
      </c>
      <c r="R17750"/>
    </row>
    <row r="17751" spans="12:18" x14ac:dyDescent="0.25">
      <c r="L17751" t="s">
        <v>2902</v>
      </c>
      <c r="M17751" t="s">
        <v>22093</v>
      </c>
      <c r="N17751" t="s">
        <v>55013</v>
      </c>
      <c r="O17751" s="76" t="s">
        <v>4356</v>
      </c>
      <c r="P17751" s="82">
        <v>132</v>
      </c>
      <c r="Q17751" s="82" t="s">
        <v>92982</v>
      </c>
      <c r="R17751"/>
    </row>
    <row r="17752" spans="12:18" x14ac:dyDescent="0.25">
      <c r="L17752" t="s">
        <v>2902</v>
      </c>
      <c r="M17752" t="s">
        <v>20491</v>
      </c>
      <c r="N17752" t="s">
        <v>55014</v>
      </c>
      <c r="O17752" s="76" t="s">
        <v>4366</v>
      </c>
      <c r="P17752" s="82">
        <v>135</v>
      </c>
      <c r="Q17752" s="82" t="s">
        <v>92983</v>
      </c>
      <c r="R17752"/>
    </row>
    <row r="17753" spans="12:18" x14ac:dyDescent="0.25">
      <c r="L17753" t="s">
        <v>2902</v>
      </c>
      <c r="M17753" t="s">
        <v>12918</v>
      </c>
      <c r="N17753" t="s">
        <v>55015</v>
      </c>
      <c r="O17753" s="76" t="s">
        <v>4356</v>
      </c>
      <c r="P17753" s="82">
        <v>423</v>
      </c>
      <c r="Q17753" s="82" t="s">
        <v>92985</v>
      </c>
      <c r="R17753"/>
    </row>
    <row r="17754" spans="12:18" x14ac:dyDescent="0.25">
      <c r="L17754" t="s">
        <v>2902</v>
      </c>
      <c r="M17754" t="s">
        <v>22094</v>
      </c>
      <c r="N17754" t="s">
        <v>55016</v>
      </c>
      <c r="O17754" s="76" t="s">
        <v>4356</v>
      </c>
      <c r="P17754" s="82">
        <v>315</v>
      </c>
      <c r="Q17754" s="82" t="s">
        <v>92986</v>
      </c>
      <c r="R17754"/>
    </row>
    <row r="17755" spans="12:18" x14ac:dyDescent="0.25">
      <c r="L17755" t="s">
        <v>2902</v>
      </c>
      <c r="M17755" t="s">
        <v>20492</v>
      </c>
      <c r="N17755" t="s">
        <v>55017</v>
      </c>
      <c r="O17755" s="76" t="s">
        <v>4356</v>
      </c>
      <c r="P17755" s="82">
        <v>617</v>
      </c>
      <c r="Q17755" s="82" t="s">
        <v>92987</v>
      </c>
      <c r="R17755"/>
    </row>
    <row r="17756" spans="12:18" x14ac:dyDescent="0.25">
      <c r="L17756" t="s">
        <v>2902</v>
      </c>
      <c r="M17756" t="s">
        <v>35662</v>
      </c>
      <c r="N17756" t="s">
        <v>55018</v>
      </c>
      <c r="O17756" s="76" t="s">
        <v>4356</v>
      </c>
      <c r="P17756" s="82">
        <v>425</v>
      </c>
      <c r="Q17756" s="82" t="s">
        <v>92988</v>
      </c>
      <c r="R17756"/>
    </row>
    <row r="17757" spans="12:18" x14ac:dyDescent="0.25">
      <c r="L17757" t="s">
        <v>2902</v>
      </c>
      <c r="M17757" t="s">
        <v>10068</v>
      </c>
      <c r="N17757" t="s">
        <v>55019</v>
      </c>
      <c r="O17757" s="76" t="s">
        <v>4356</v>
      </c>
      <c r="P17757" s="82">
        <v>560</v>
      </c>
      <c r="Q17757" s="82" t="s">
        <v>92989</v>
      </c>
      <c r="R17757"/>
    </row>
    <row r="17758" spans="12:18" x14ac:dyDescent="0.25">
      <c r="L17758" t="s">
        <v>2902</v>
      </c>
      <c r="M17758" t="s">
        <v>12920</v>
      </c>
      <c r="N17758" t="s">
        <v>55020</v>
      </c>
      <c r="O17758" s="76" t="s">
        <v>4356</v>
      </c>
      <c r="P17758" s="82">
        <v>665</v>
      </c>
      <c r="Q17758" s="82" t="s">
        <v>92990</v>
      </c>
      <c r="R17758"/>
    </row>
    <row r="17759" spans="12:18" x14ac:dyDescent="0.25">
      <c r="L17759" t="s">
        <v>2902</v>
      </c>
      <c r="M17759" t="s">
        <v>22095</v>
      </c>
      <c r="N17759" t="s">
        <v>55021</v>
      </c>
      <c r="O17759" s="76" t="s">
        <v>4366</v>
      </c>
      <c r="P17759" s="82">
        <v>138</v>
      </c>
      <c r="Q17759" s="82" t="s">
        <v>92991</v>
      </c>
      <c r="R17759"/>
    </row>
    <row r="17760" spans="12:18" x14ac:dyDescent="0.25">
      <c r="L17760" t="s">
        <v>2902</v>
      </c>
      <c r="M17760" t="s">
        <v>12922</v>
      </c>
      <c r="N17760" t="s">
        <v>55022</v>
      </c>
      <c r="O17760" s="76" t="s">
        <v>4366</v>
      </c>
      <c r="P17760" s="82">
        <v>144</v>
      </c>
      <c r="Q17760" s="82" t="s">
        <v>92992</v>
      </c>
      <c r="R17760"/>
    </row>
    <row r="17761" spans="12:18" x14ac:dyDescent="0.25">
      <c r="L17761" t="s">
        <v>2902</v>
      </c>
      <c r="M17761" t="s">
        <v>12924</v>
      </c>
      <c r="N17761" t="s">
        <v>55023</v>
      </c>
      <c r="O17761" s="76" t="s">
        <v>4366</v>
      </c>
      <c r="P17761" s="82">
        <v>189</v>
      </c>
      <c r="Q17761" s="82" t="s">
        <v>92993</v>
      </c>
      <c r="R17761"/>
    </row>
    <row r="17762" spans="12:18" x14ac:dyDescent="0.25">
      <c r="L17762" t="s">
        <v>2902</v>
      </c>
      <c r="M17762" t="s">
        <v>20493</v>
      </c>
      <c r="N17762" t="s">
        <v>55024</v>
      </c>
      <c r="O17762" s="76" t="s">
        <v>4356</v>
      </c>
      <c r="P17762" s="82">
        <v>114</v>
      </c>
      <c r="Q17762" s="82" t="s">
        <v>92994</v>
      </c>
      <c r="R17762"/>
    </row>
    <row r="17763" spans="12:18" x14ac:dyDescent="0.25">
      <c r="L17763" t="s">
        <v>2902</v>
      </c>
      <c r="M17763" t="s">
        <v>20494</v>
      </c>
      <c r="N17763" t="s">
        <v>55025</v>
      </c>
      <c r="O17763" s="76" t="s">
        <v>4356</v>
      </c>
      <c r="P17763" s="82">
        <v>1653</v>
      </c>
      <c r="Q17763" s="82" t="s">
        <v>92995</v>
      </c>
      <c r="R17763"/>
    </row>
    <row r="17764" spans="12:18" x14ac:dyDescent="0.25">
      <c r="L17764" t="s">
        <v>2902</v>
      </c>
      <c r="M17764" t="s">
        <v>20495</v>
      </c>
      <c r="N17764" t="s">
        <v>55026</v>
      </c>
      <c r="O17764" s="76" t="s">
        <v>4356</v>
      </c>
      <c r="P17764" s="82">
        <v>313</v>
      </c>
      <c r="Q17764" s="82" t="s">
        <v>92996</v>
      </c>
      <c r="R17764"/>
    </row>
    <row r="17765" spans="12:18" x14ac:dyDescent="0.25">
      <c r="L17765" t="s">
        <v>2902</v>
      </c>
      <c r="M17765" t="s">
        <v>12926</v>
      </c>
      <c r="N17765" t="s">
        <v>55027</v>
      </c>
      <c r="O17765" s="76" t="s">
        <v>4356</v>
      </c>
      <c r="P17765" s="82">
        <v>113</v>
      </c>
      <c r="Q17765" s="82" t="s">
        <v>92998</v>
      </c>
      <c r="R17765"/>
    </row>
    <row r="17766" spans="12:18" x14ac:dyDescent="0.25">
      <c r="L17766" t="s">
        <v>2902</v>
      </c>
      <c r="M17766" t="s">
        <v>22096</v>
      </c>
      <c r="N17766" t="s">
        <v>55028</v>
      </c>
      <c r="O17766" s="76" t="s">
        <v>4356</v>
      </c>
      <c r="P17766" s="82">
        <v>344</v>
      </c>
      <c r="Q17766" s="82" t="s">
        <v>93001</v>
      </c>
      <c r="R17766"/>
    </row>
    <row r="17767" spans="12:18" x14ac:dyDescent="0.25">
      <c r="L17767" t="s">
        <v>2902</v>
      </c>
      <c r="M17767" t="s">
        <v>14495</v>
      </c>
      <c r="N17767" t="s">
        <v>55029</v>
      </c>
      <c r="O17767" s="76" t="s">
        <v>4356</v>
      </c>
      <c r="P17767" s="82">
        <v>3213</v>
      </c>
      <c r="Q17767" s="82" t="s">
        <v>93334</v>
      </c>
      <c r="R17767"/>
    </row>
    <row r="17768" spans="12:18" x14ac:dyDescent="0.25">
      <c r="L17768" t="s">
        <v>2902</v>
      </c>
      <c r="M17768" t="s">
        <v>22097</v>
      </c>
      <c r="N17768" t="s">
        <v>55030</v>
      </c>
      <c r="O17768" s="76" t="s">
        <v>4366</v>
      </c>
      <c r="P17768" s="82">
        <v>73</v>
      </c>
      <c r="Q17768" s="82" t="s">
        <v>93002</v>
      </c>
      <c r="R17768"/>
    </row>
    <row r="17769" spans="12:18" x14ac:dyDescent="0.25">
      <c r="L17769" t="s">
        <v>2902</v>
      </c>
      <c r="M17769" t="s">
        <v>10070</v>
      </c>
      <c r="N17769" t="s">
        <v>55031</v>
      </c>
      <c r="O17769" s="76" t="s">
        <v>4356</v>
      </c>
      <c r="P17769" s="82">
        <v>215</v>
      </c>
      <c r="Q17769" s="82" t="s">
        <v>93003</v>
      </c>
      <c r="R17769"/>
    </row>
    <row r="17770" spans="12:18" x14ac:dyDescent="0.25">
      <c r="L17770" t="s">
        <v>2902</v>
      </c>
      <c r="M17770" t="s">
        <v>12928</v>
      </c>
      <c r="N17770" t="s">
        <v>55032</v>
      </c>
      <c r="O17770" s="76" t="s">
        <v>4356</v>
      </c>
      <c r="P17770" s="82">
        <v>2120</v>
      </c>
      <c r="Q17770" s="82" t="s">
        <v>93004</v>
      </c>
      <c r="R17770"/>
    </row>
    <row r="17771" spans="12:18" x14ac:dyDescent="0.25">
      <c r="L17771" t="s">
        <v>2902</v>
      </c>
      <c r="M17771" t="s">
        <v>10071</v>
      </c>
      <c r="N17771" t="s">
        <v>55033</v>
      </c>
      <c r="O17771" s="76" t="s">
        <v>4356</v>
      </c>
      <c r="P17771" s="82">
        <v>3410</v>
      </c>
      <c r="Q17771" s="82" t="s">
        <v>93005</v>
      </c>
      <c r="R17771"/>
    </row>
    <row r="17772" spans="12:18" x14ac:dyDescent="0.25">
      <c r="L17772" t="s">
        <v>2902</v>
      </c>
      <c r="M17772" t="s">
        <v>35664</v>
      </c>
      <c r="N17772" t="s">
        <v>55034</v>
      </c>
      <c r="O17772" s="76" t="s">
        <v>4356</v>
      </c>
      <c r="P17772" s="82">
        <v>1074</v>
      </c>
      <c r="Q17772" s="82" t="s">
        <v>93006</v>
      </c>
      <c r="R17772"/>
    </row>
    <row r="17773" spans="12:18" x14ac:dyDescent="0.25">
      <c r="L17773" t="s">
        <v>2902</v>
      </c>
      <c r="M17773" t="s">
        <v>35665</v>
      </c>
      <c r="N17773" t="s">
        <v>55035</v>
      </c>
      <c r="O17773" s="76" t="s">
        <v>4366</v>
      </c>
      <c r="P17773" s="82">
        <v>382</v>
      </c>
      <c r="Q17773" s="82" t="s">
        <v>93007</v>
      </c>
      <c r="R17773"/>
    </row>
    <row r="17774" spans="12:18" x14ac:dyDescent="0.25">
      <c r="L17774" t="s">
        <v>2902</v>
      </c>
      <c r="M17774" t="s">
        <v>20497</v>
      </c>
      <c r="N17774" t="s">
        <v>55036</v>
      </c>
      <c r="O17774" s="76" t="s">
        <v>4356</v>
      </c>
      <c r="P17774" s="82">
        <v>422</v>
      </c>
      <c r="Q17774" s="82" t="s">
        <v>93008</v>
      </c>
      <c r="R17774"/>
    </row>
    <row r="17775" spans="12:18" x14ac:dyDescent="0.25">
      <c r="L17775" t="s">
        <v>2902</v>
      </c>
      <c r="M17775" t="s">
        <v>20498</v>
      </c>
      <c r="N17775" t="s">
        <v>55037</v>
      </c>
      <c r="O17775" s="76" t="s">
        <v>4356</v>
      </c>
      <c r="P17775" s="82">
        <v>778</v>
      </c>
      <c r="Q17775" s="82" t="s">
        <v>93009</v>
      </c>
      <c r="R17775"/>
    </row>
    <row r="17776" spans="12:18" x14ac:dyDescent="0.25">
      <c r="L17776" t="s">
        <v>2902</v>
      </c>
      <c r="M17776" t="s">
        <v>10072</v>
      </c>
      <c r="N17776" t="s">
        <v>55038</v>
      </c>
      <c r="O17776" s="76" t="s">
        <v>4356</v>
      </c>
      <c r="P17776" s="82">
        <v>5899</v>
      </c>
      <c r="Q17776" s="82" t="s">
        <v>93010</v>
      </c>
      <c r="R17776"/>
    </row>
    <row r="17777" spans="12:18" x14ac:dyDescent="0.25">
      <c r="L17777" t="s">
        <v>2902</v>
      </c>
      <c r="M17777" t="s">
        <v>35666</v>
      </c>
      <c r="N17777" t="s">
        <v>55039</v>
      </c>
      <c r="O17777" s="76" t="s">
        <v>4356</v>
      </c>
      <c r="P17777" s="82">
        <v>588</v>
      </c>
      <c r="Q17777" s="82" t="s">
        <v>93011</v>
      </c>
      <c r="R17777"/>
    </row>
    <row r="17778" spans="12:18" x14ac:dyDescent="0.25">
      <c r="L17778" t="s">
        <v>2902</v>
      </c>
      <c r="M17778" t="s">
        <v>10073</v>
      </c>
      <c r="N17778" t="s">
        <v>55040</v>
      </c>
      <c r="O17778" s="76" t="s">
        <v>4356</v>
      </c>
      <c r="P17778" s="82">
        <v>554</v>
      </c>
      <c r="Q17778" s="82" t="s">
        <v>93012</v>
      </c>
      <c r="R17778"/>
    </row>
    <row r="17779" spans="12:18" x14ac:dyDescent="0.25">
      <c r="L17779" t="s">
        <v>2902</v>
      </c>
      <c r="M17779" t="s">
        <v>22098</v>
      </c>
      <c r="N17779" t="s">
        <v>55041</v>
      </c>
      <c r="O17779" s="76" t="s">
        <v>4356</v>
      </c>
      <c r="P17779" s="82">
        <v>1212</v>
      </c>
      <c r="Q17779" s="82" t="s">
        <v>93013</v>
      </c>
      <c r="R17779"/>
    </row>
    <row r="17780" spans="12:18" x14ac:dyDescent="0.25">
      <c r="L17780" t="s">
        <v>2902</v>
      </c>
      <c r="M17780" t="s">
        <v>35667</v>
      </c>
      <c r="N17780" t="s">
        <v>55042</v>
      </c>
      <c r="O17780" s="76" t="s">
        <v>4356</v>
      </c>
      <c r="P17780" s="82">
        <v>325</v>
      </c>
      <c r="Q17780" s="82" t="s">
        <v>93014</v>
      </c>
      <c r="R17780"/>
    </row>
    <row r="17781" spans="12:18" x14ac:dyDescent="0.25">
      <c r="L17781" t="s">
        <v>2902</v>
      </c>
      <c r="M17781" t="s">
        <v>22099</v>
      </c>
      <c r="N17781" t="s">
        <v>55043</v>
      </c>
      <c r="O17781" s="76" t="s">
        <v>4356</v>
      </c>
      <c r="P17781" s="82">
        <v>2131</v>
      </c>
      <c r="Q17781" s="82" t="s">
        <v>93015</v>
      </c>
      <c r="R17781"/>
    </row>
    <row r="17782" spans="12:18" x14ac:dyDescent="0.25">
      <c r="L17782" t="s">
        <v>2902</v>
      </c>
      <c r="M17782" t="s">
        <v>12929</v>
      </c>
      <c r="N17782" t="s">
        <v>55044</v>
      </c>
      <c r="O17782" s="76" t="s">
        <v>4356</v>
      </c>
      <c r="P17782" s="82">
        <v>136</v>
      </c>
      <c r="Q17782" s="82" t="s">
        <v>93016</v>
      </c>
      <c r="R17782"/>
    </row>
    <row r="17783" spans="12:18" x14ac:dyDescent="0.25">
      <c r="L17783" t="s">
        <v>2902</v>
      </c>
      <c r="M17783" t="s">
        <v>22100</v>
      </c>
      <c r="N17783" t="s">
        <v>55045</v>
      </c>
      <c r="O17783" s="76" t="s">
        <v>4356</v>
      </c>
      <c r="P17783" s="82">
        <v>623</v>
      </c>
      <c r="Q17783" s="82" t="s">
        <v>93017</v>
      </c>
      <c r="R17783"/>
    </row>
    <row r="17784" spans="12:18" x14ac:dyDescent="0.25">
      <c r="L17784" t="s">
        <v>2902</v>
      </c>
      <c r="M17784" t="s">
        <v>12931</v>
      </c>
      <c r="N17784" t="s">
        <v>55046</v>
      </c>
      <c r="O17784" s="76" t="s">
        <v>4356</v>
      </c>
      <c r="P17784" s="82">
        <v>710</v>
      </c>
      <c r="Q17784" s="82" t="s">
        <v>93018</v>
      </c>
      <c r="R17784"/>
    </row>
    <row r="17785" spans="12:18" x14ac:dyDescent="0.25">
      <c r="L17785" t="s">
        <v>2902</v>
      </c>
      <c r="M17785" t="s">
        <v>20499</v>
      </c>
      <c r="N17785" t="s">
        <v>55047</v>
      </c>
      <c r="O17785" s="76" t="s">
        <v>4356</v>
      </c>
      <c r="P17785" s="82">
        <v>423</v>
      </c>
      <c r="Q17785" s="82" t="s">
        <v>93019</v>
      </c>
      <c r="R17785"/>
    </row>
    <row r="17786" spans="12:18" x14ac:dyDescent="0.25">
      <c r="L17786" t="s">
        <v>2902</v>
      </c>
      <c r="M17786" t="s">
        <v>22101</v>
      </c>
      <c r="N17786" t="s">
        <v>55048</v>
      </c>
      <c r="O17786" s="76" t="s">
        <v>4356</v>
      </c>
      <c r="P17786" s="82">
        <v>411</v>
      </c>
      <c r="Q17786" s="82" t="s">
        <v>93020</v>
      </c>
      <c r="R17786"/>
    </row>
    <row r="17787" spans="12:18" x14ac:dyDescent="0.25">
      <c r="L17787" t="s">
        <v>2902</v>
      </c>
      <c r="M17787" t="s">
        <v>10074</v>
      </c>
      <c r="N17787" t="s">
        <v>55049</v>
      </c>
      <c r="O17787" s="76" t="s">
        <v>4356</v>
      </c>
      <c r="P17787" s="82">
        <v>1796</v>
      </c>
      <c r="Q17787" s="82" t="s">
        <v>93021</v>
      </c>
      <c r="R17787"/>
    </row>
    <row r="17788" spans="12:18" x14ac:dyDescent="0.25">
      <c r="L17788" t="s">
        <v>2902</v>
      </c>
      <c r="M17788" t="s">
        <v>33440</v>
      </c>
      <c r="N17788" t="s">
        <v>55050</v>
      </c>
      <c r="O17788" s="76" t="s">
        <v>4356</v>
      </c>
      <c r="P17788" s="82">
        <v>208</v>
      </c>
      <c r="Q17788" s="82" t="s">
        <v>93022</v>
      </c>
      <c r="R17788"/>
    </row>
    <row r="17789" spans="12:18" x14ac:dyDescent="0.25">
      <c r="L17789" t="s">
        <v>2902</v>
      </c>
      <c r="M17789" t="s">
        <v>10075</v>
      </c>
      <c r="N17789" t="s">
        <v>55051</v>
      </c>
      <c r="O17789" s="76" t="s">
        <v>4356</v>
      </c>
      <c r="P17789" s="82">
        <v>129</v>
      </c>
      <c r="Q17789" s="82" t="s">
        <v>93023</v>
      </c>
      <c r="R17789"/>
    </row>
    <row r="17790" spans="12:18" x14ac:dyDescent="0.25">
      <c r="L17790" t="s">
        <v>2902</v>
      </c>
      <c r="M17790" t="s">
        <v>10076</v>
      </c>
      <c r="N17790" t="s">
        <v>55052</v>
      </c>
      <c r="O17790" s="76" t="s">
        <v>4356</v>
      </c>
      <c r="P17790" s="82">
        <v>638</v>
      </c>
      <c r="Q17790" s="82" t="s">
        <v>93024</v>
      </c>
      <c r="R17790"/>
    </row>
    <row r="17791" spans="12:18" x14ac:dyDescent="0.25">
      <c r="L17791" t="s">
        <v>2902</v>
      </c>
      <c r="M17791" t="s">
        <v>12932</v>
      </c>
      <c r="N17791" t="s">
        <v>55053</v>
      </c>
      <c r="O17791" s="76" t="s">
        <v>4374</v>
      </c>
      <c r="P17791" s="82">
        <v>10118</v>
      </c>
      <c r="Q17791" s="82" t="s">
        <v>93025</v>
      </c>
      <c r="R17791"/>
    </row>
    <row r="17792" spans="12:18" x14ac:dyDescent="0.25">
      <c r="L17792" t="s">
        <v>2902</v>
      </c>
      <c r="M17792" t="s">
        <v>20501</v>
      </c>
      <c r="N17792" t="s">
        <v>55054</v>
      </c>
      <c r="O17792" s="76" t="s">
        <v>4356</v>
      </c>
      <c r="P17792" s="82">
        <v>236</v>
      </c>
      <c r="Q17792" s="82" t="s">
        <v>93026</v>
      </c>
      <c r="R17792"/>
    </row>
    <row r="17793" spans="12:18" x14ac:dyDescent="0.25">
      <c r="L17793" t="s">
        <v>2902</v>
      </c>
      <c r="M17793" t="s">
        <v>12935</v>
      </c>
      <c r="N17793" t="s">
        <v>55055</v>
      </c>
      <c r="O17793" s="76" t="s">
        <v>4356</v>
      </c>
      <c r="P17793" s="82">
        <v>744</v>
      </c>
      <c r="Q17793" s="82" t="s">
        <v>93027</v>
      </c>
      <c r="R17793"/>
    </row>
    <row r="17794" spans="12:18" x14ac:dyDescent="0.25">
      <c r="L17794" t="s">
        <v>2902</v>
      </c>
      <c r="M17794" t="s">
        <v>20502</v>
      </c>
      <c r="N17794" t="s">
        <v>55056</v>
      </c>
      <c r="O17794" s="76" t="s">
        <v>4366</v>
      </c>
      <c r="P17794" s="82">
        <v>99</v>
      </c>
      <c r="Q17794" s="82" t="s">
        <v>93028</v>
      </c>
      <c r="R17794"/>
    </row>
    <row r="17795" spans="12:18" x14ac:dyDescent="0.25">
      <c r="L17795" t="s">
        <v>2902</v>
      </c>
      <c r="M17795" t="s">
        <v>12936</v>
      </c>
      <c r="N17795" t="s">
        <v>55057</v>
      </c>
      <c r="O17795" s="76" t="s">
        <v>4356</v>
      </c>
      <c r="P17795" s="82">
        <v>263</v>
      </c>
      <c r="Q17795" s="82" t="s">
        <v>93029</v>
      </c>
      <c r="R17795"/>
    </row>
    <row r="17796" spans="12:18" x14ac:dyDescent="0.25">
      <c r="L17796" t="s">
        <v>2902</v>
      </c>
      <c r="M17796" t="s">
        <v>35668</v>
      </c>
      <c r="N17796" t="s">
        <v>55058</v>
      </c>
      <c r="O17796" s="76" t="s">
        <v>4356</v>
      </c>
      <c r="P17796" s="82">
        <v>422</v>
      </c>
      <c r="Q17796" s="82" t="s">
        <v>93030</v>
      </c>
      <c r="R17796"/>
    </row>
    <row r="17797" spans="12:18" x14ac:dyDescent="0.25">
      <c r="L17797" t="s">
        <v>2902</v>
      </c>
      <c r="M17797" t="s">
        <v>12938</v>
      </c>
      <c r="N17797" t="s">
        <v>55059</v>
      </c>
      <c r="O17797" s="76" t="s">
        <v>4356</v>
      </c>
      <c r="P17797" s="82">
        <v>1819</v>
      </c>
      <c r="Q17797" s="82" t="s">
        <v>93031</v>
      </c>
      <c r="R17797"/>
    </row>
    <row r="17798" spans="12:18" x14ac:dyDescent="0.25">
      <c r="L17798" t="s">
        <v>2902</v>
      </c>
      <c r="M17798" t="s">
        <v>35669</v>
      </c>
      <c r="N17798" t="s">
        <v>55060</v>
      </c>
      <c r="O17798" s="76" t="s">
        <v>4356</v>
      </c>
      <c r="P17798" s="82">
        <v>1034</v>
      </c>
      <c r="Q17798" s="82" t="s">
        <v>93032</v>
      </c>
      <c r="R17798"/>
    </row>
    <row r="17799" spans="12:18" x14ac:dyDescent="0.25">
      <c r="L17799" t="s">
        <v>2902</v>
      </c>
      <c r="M17799" t="s">
        <v>12940</v>
      </c>
      <c r="N17799" t="s">
        <v>55061</v>
      </c>
      <c r="O17799" s="76" t="s">
        <v>4356</v>
      </c>
      <c r="P17799" s="82">
        <v>1043</v>
      </c>
      <c r="Q17799" s="82" t="s">
        <v>93033</v>
      </c>
      <c r="R17799"/>
    </row>
    <row r="17800" spans="12:18" x14ac:dyDescent="0.25">
      <c r="L17800" t="s">
        <v>2902</v>
      </c>
      <c r="M17800" t="s">
        <v>12944</v>
      </c>
      <c r="N17800" t="s">
        <v>55062</v>
      </c>
      <c r="O17800" s="76" t="s">
        <v>4356</v>
      </c>
      <c r="P17800" s="82">
        <v>360</v>
      </c>
      <c r="Q17800" s="82" t="s">
        <v>93036</v>
      </c>
      <c r="R17800"/>
    </row>
    <row r="17801" spans="12:18" x14ac:dyDescent="0.25">
      <c r="L17801" t="s">
        <v>2902</v>
      </c>
      <c r="M17801" t="s">
        <v>22102</v>
      </c>
      <c r="N17801" t="s">
        <v>55063</v>
      </c>
      <c r="O17801" s="76" t="s">
        <v>4356</v>
      </c>
      <c r="P17801" s="82">
        <v>337</v>
      </c>
      <c r="Q17801" s="82" t="s">
        <v>93037</v>
      </c>
      <c r="R17801"/>
    </row>
    <row r="17802" spans="12:18" x14ac:dyDescent="0.25">
      <c r="L17802" t="s">
        <v>2902</v>
      </c>
      <c r="M17802" t="s">
        <v>20605</v>
      </c>
      <c r="N17802" t="s">
        <v>55064</v>
      </c>
      <c r="O17802" s="76" t="s">
        <v>4356</v>
      </c>
      <c r="P17802" s="82">
        <v>356</v>
      </c>
      <c r="Q17802" s="82" t="s">
        <v>93038</v>
      </c>
      <c r="R17802"/>
    </row>
    <row r="17803" spans="12:18" x14ac:dyDescent="0.25">
      <c r="L17803" t="s">
        <v>2902</v>
      </c>
      <c r="M17803" t="s">
        <v>14486</v>
      </c>
      <c r="N17803" t="s">
        <v>55065</v>
      </c>
      <c r="O17803" s="76" t="s">
        <v>4366</v>
      </c>
      <c r="P17803" s="82">
        <v>295</v>
      </c>
      <c r="Q17803" s="82" t="s">
        <v>93312</v>
      </c>
      <c r="R17803"/>
    </row>
    <row r="17804" spans="12:18" x14ac:dyDescent="0.25">
      <c r="L17804" t="s">
        <v>2902</v>
      </c>
      <c r="M17804" t="s">
        <v>12949</v>
      </c>
      <c r="N17804" t="s">
        <v>55066</v>
      </c>
      <c r="O17804" s="76" t="s">
        <v>4356</v>
      </c>
      <c r="P17804" s="82">
        <v>128</v>
      </c>
      <c r="Q17804" s="82" t="s">
        <v>93041</v>
      </c>
      <c r="R17804"/>
    </row>
    <row r="17805" spans="12:18" x14ac:dyDescent="0.25">
      <c r="L17805" t="s">
        <v>2902</v>
      </c>
      <c r="M17805" t="s">
        <v>10077</v>
      </c>
      <c r="N17805" t="s">
        <v>55067</v>
      </c>
      <c r="O17805" s="76" t="s">
        <v>4450</v>
      </c>
      <c r="P17805" s="82">
        <v>79200</v>
      </c>
      <c r="Q17805" s="82" t="s">
        <v>72645</v>
      </c>
      <c r="R17805"/>
    </row>
    <row r="17806" spans="12:18" x14ac:dyDescent="0.25">
      <c r="L17806" t="s">
        <v>2902</v>
      </c>
      <c r="M17806" t="s">
        <v>22103</v>
      </c>
      <c r="N17806" t="s">
        <v>55068</v>
      </c>
      <c r="O17806" s="76" t="s">
        <v>4356</v>
      </c>
      <c r="P17806" s="82">
        <v>409</v>
      </c>
      <c r="Q17806" s="82" t="s">
        <v>93042</v>
      </c>
      <c r="R17806"/>
    </row>
    <row r="17807" spans="12:18" x14ac:dyDescent="0.25">
      <c r="L17807" t="s">
        <v>2902</v>
      </c>
      <c r="M17807" t="s">
        <v>12953</v>
      </c>
      <c r="N17807" t="s">
        <v>55069</v>
      </c>
      <c r="O17807" s="76" t="s">
        <v>4356</v>
      </c>
      <c r="P17807" s="82">
        <v>208</v>
      </c>
      <c r="Q17807" s="82" t="s">
        <v>93043</v>
      </c>
      <c r="R17807"/>
    </row>
    <row r="17808" spans="12:18" x14ac:dyDescent="0.25">
      <c r="L17808" t="s">
        <v>2902</v>
      </c>
      <c r="M17808" t="s">
        <v>22104</v>
      </c>
      <c r="N17808" t="s">
        <v>55070</v>
      </c>
      <c r="O17808" s="76" t="s">
        <v>4356</v>
      </c>
      <c r="P17808" s="82">
        <v>537</v>
      </c>
      <c r="Q17808" s="82" t="s">
        <v>93045</v>
      </c>
      <c r="R17808"/>
    </row>
    <row r="17809" spans="12:18" x14ac:dyDescent="0.25">
      <c r="L17809" t="s">
        <v>2902</v>
      </c>
      <c r="M17809" t="s">
        <v>10079</v>
      </c>
      <c r="N17809" t="s">
        <v>55071</v>
      </c>
      <c r="O17809" s="76" t="s">
        <v>4356</v>
      </c>
      <c r="P17809" s="82">
        <v>4027</v>
      </c>
      <c r="Q17809" s="82" t="s">
        <v>93046</v>
      </c>
      <c r="R17809"/>
    </row>
    <row r="17810" spans="12:18" x14ac:dyDescent="0.25">
      <c r="L17810" t="s">
        <v>2902</v>
      </c>
      <c r="M17810" t="s">
        <v>35670</v>
      </c>
      <c r="N17810" t="s">
        <v>55072</v>
      </c>
      <c r="O17810" s="76" t="s">
        <v>4356</v>
      </c>
      <c r="P17810" s="82">
        <v>856</v>
      </c>
      <c r="Q17810" s="82" t="s">
        <v>93048</v>
      </c>
      <c r="R17810"/>
    </row>
    <row r="17811" spans="12:18" x14ac:dyDescent="0.25">
      <c r="L17811" t="s">
        <v>2902</v>
      </c>
      <c r="M17811" t="s">
        <v>35671</v>
      </c>
      <c r="N17811" t="s">
        <v>55073</v>
      </c>
      <c r="O17811" s="76" t="s">
        <v>4356</v>
      </c>
      <c r="P17811" s="82">
        <v>559</v>
      </c>
      <c r="Q17811" s="82" t="s">
        <v>93049</v>
      </c>
      <c r="R17811"/>
    </row>
    <row r="17812" spans="12:18" x14ac:dyDescent="0.25">
      <c r="L17812" t="s">
        <v>2902</v>
      </c>
      <c r="M17812" t="s">
        <v>12709</v>
      </c>
      <c r="N17812" t="s">
        <v>55074</v>
      </c>
      <c r="O17812" s="76" t="s">
        <v>4356</v>
      </c>
      <c r="P17812" s="82">
        <v>596</v>
      </c>
      <c r="Q17812" s="82" t="s">
        <v>93050</v>
      </c>
      <c r="R17812"/>
    </row>
    <row r="17813" spans="12:18" x14ac:dyDescent="0.25">
      <c r="L17813" t="s">
        <v>2902</v>
      </c>
      <c r="M17813" t="s">
        <v>22105</v>
      </c>
      <c r="N17813" t="s">
        <v>55075</v>
      </c>
      <c r="O17813" s="76" t="s">
        <v>4366</v>
      </c>
      <c r="P17813" s="82">
        <v>229</v>
      </c>
      <c r="Q17813" s="82" t="s">
        <v>93051</v>
      </c>
      <c r="R17813"/>
    </row>
    <row r="17814" spans="12:18" x14ac:dyDescent="0.25">
      <c r="L17814" t="s">
        <v>2902</v>
      </c>
      <c r="M17814" t="s">
        <v>22106</v>
      </c>
      <c r="N17814" t="s">
        <v>55076</v>
      </c>
      <c r="O17814" s="76" t="s">
        <v>4374</v>
      </c>
      <c r="P17814" s="82">
        <v>8501</v>
      </c>
      <c r="Q17814" s="82" t="s">
        <v>93052</v>
      </c>
      <c r="R17814"/>
    </row>
    <row r="17815" spans="12:18" x14ac:dyDescent="0.25">
      <c r="L17815" t="s">
        <v>2902</v>
      </c>
      <c r="M17815" t="s">
        <v>12955</v>
      </c>
      <c r="N17815" t="s">
        <v>55077</v>
      </c>
      <c r="O17815" s="76" t="s">
        <v>4356</v>
      </c>
      <c r="P17815" s="82">
        <v>507</v>
      </c>
      <c r="Q17815" s="82" t="s">
        <v>93053</v>
      </c>
      <c r="R17815"/>
    </row>
    <row r="17816" spans="12:18" x14ac:dyDescent="0.25">
      <c r="L17816" t="s">
        <v>2902</v>
      </c>
      <c r="M17816" t="s">
        <v>35672</v>
      </c>
      <c r="N17816" t="s">
        <v>55078</v>
      </c>
      <c r="O17816" s="76" t="s">
        <v>4356</v>
      </c>
      <c r="P17816" s="82">
        <v>1143</v>
      </c>
      <c r="Q17816" s="82" t="s">
        <v>93054</v>
      </c>
      <c r="R17816"/>
    </row>
    <row r="17817" spans="12:18" x14ac:dyDescent="0.25">
      <c r="L17817" t="s">
        <v>2902</v>
      </c>
      <c r="M17817" t="s">
        <v>10081</v>
      </c>
      <c r="N17817" t="s">
        <v>55079</v>
      </c>
      <c r="O17817" s="76" t="s">
        <v>4356</v>
      </c>
      <c r="P17817" s="82">
        <v>242</v>
      </c>
      <c r="Q17817" s="82" t="s">
        <v>93055</v>
      </c>
      <c r="R17817"/>
    </row>
    <row r="17818" spans="12:18" x14ac:dyDescent="0.25">
      <c r="L17818" t="s">
        <v>2902</v>
      </c>
      <c r="M17818" t="s">
        <v>20503</v>
      </c>
      <c r="N17818" t="s">
        <v>55080</v>
      </c>
      <c r="O17818" s="76" t="s">
        <v>4356</v>
      </c>
      <c r="P17818" s="82">
        <v>2137</v>
      </c>
      <c r="Q17818" s="82" t="s">
        <v>93056</v>
      </c>
      <c r="R17818"/>
    </row>
    <row r="17819" spans="12:18" x14ac:dyDescent="0.25">
      <c r="L17819" t="s">
        <v>2902</v>
      </c>
      <c r="M17819" t="s">
        <v>35673</v>
      </c>
      <c r="N17819" t="s">
        <v>55081</v>
      </c>
      <c r="O17819" s="76" t="s">
        <v>4356</v>
      </c>
      <c r="P17819" s="82">
        <v>302</v>
      </c>
      <c r="Q17819" s="82" t="s">
        <v>93058</v>
      </c>
      <c r="R17819"/>
    </row>
    <row r="17820" spans="12:18" x14ac:dyDescent="0.25">
      <c r="L17820" t="s">
        <v>2902</v>
      </c>
      <c r="M17820" t="s">
        <v>22107</v>
      </c>
      <c r="N17820" t="s">
        <v>55082</v>
      </c>
      <c r="O17820" s="76" t="s">
        <v>4366</v>
      </c>
      <c r="P17820" s="82">
        <v>63</v>
      </c>
      <c r="Q17820" s="82" t="s">
        <v>93059</v>
      </c>
      <c r="R17820"/>
    </row>
    <row r="17821" spans="12:18" x14ac:dyDescent="0.25">
      <c r="L17821" t="s">
        <v>2902</v>
      </c>
      <c r="M17821" t="s">
        <v>4599</v>
      </c>
      <c r="N17821" t="s">
        <v>55083</v>
      </c>
      <c r="O17821" s="76" t="s">
        <v>4356</v>
      </c>
      <c r="P17821" s="82">
        <v>283</v>
      </c>
      <c r="Q17821" s="82" t="s">
        <v>93060</v>
      </c>
      <c r="R17821"/>
    </row>
    <row r="17822" spans="12:18" x14ac:dyDescent="0.25">
      <c r="L17822" t="s">
        <v>2902</v>
      </c>
      <c r="M17822" t="s">
        <v>22108</v>
      </c>
      <c r="N17822" t="s">
        <v>55084</v>
      </c>
      <c r="O17822" s="76" t="s">
        <v>4356</v>
      </c>
      <c r="P17822" s="82">
        <v>672</v>
      </c>
      <c r="Q17822" s="82" t="s">
        <v>93061</v>
      </c>
      <c r="R17822"/>
    </row>
    <row r="17823" spans="12:18" x14ac:dyDescent="0.25">
      <c r="L17823" t="s">
        <v>2902</v>
      </c>
      <c r="M17823" t="s">
        <v>12959</v>
      </c>
      <c r="N17823" t="s">
        <v>55085</v>
      </c>
      <c r="O17823" s="76" t="s">
        <v>4356</v>
      </c>
      <c r="P17823" s="82">
        <v>1546</v>
      </c>
      <c r="Q17823" s="82" t="s">
        <v>93063</v>
      </c>
      <c r="R17823"/>
    </row>
    <row r="17824" spans="12:18" x14ac:dyDescent="0.25">
      <c r="L17824" t="s">
        <v>2902</v>
      </c>
      <c r="M17824" t="s">
        <v>22109</v>
      </c>
      <c r="N17824" t="s">
        <v>55086</v>
      </c>
      <c r="O17824" s="76" t="s">
        <v>4356</v>
      </c>
      <c r="P17824" s="82">
        <v>1038</v>
      </c>
      <c r="Q17824" s="82" t="s">
        <v>93064</v>
      </c>
      <c r="R17824"/>
    </row>
    <row r="17825" spans="12:18" x14ac:dyDescent="0.25">
      <c r="L17825" t="s">
        <v>2902</v>
      </c>
      <c r="M17825" t="s">
        <v>22110</v>
      </c>
      <c r="N17825" t="s">
        <v>55087</v>
      </c>
      <c r="O17825" s="76" t="s">
        <v>4374</v>
      </c>
      <c r="P17825" s="82">
        <v>3166</v>
      </c>
      <c r="Q17825" s="82" t="s">
        <v>93065</v>
      </c>
      <c r="R17825"/>
    </row>
    <row r="17826" spans="12:18" x14ac:dyDescent="0.25">
      <c r="L17826" t="s">
        <v>2902</v>
      </c>
      <c r="M17826" t="s">
        <v>22111</v>
      </c>
      <c r="N17826" t="s">
        <v>55088</v>
      </c>
      <c r="O17826" s="76" t="s">
        <v>4356</v>
      </c>
      <c r="P17826" s="82">
        <v>321</v>
      </c>
      <c r="Q17826" s="82" t="s">
        <v>93066</v>
      </c>
      <c r="R17826"/>
    </row>
    <row r="17827" spans="12:18" x14ac:dyDescent="0.25">
      <c r="L17827" t="s">
        <v>2902</v>
      </c>
      <c r="M17827" t="s">
        <v>12960</v>
      </c>
      <c r="N17827" t="s">
        <v>55089</v>
      </c>
      <c r="O17827" s="76" t="s">
        <v>4356</v>
      </c>
      <c r="P17827" s="82">
        <v>824</v>
      </c>
      <c r="Q17827" s="82" t="s">
        <v>93067</v>
      </c>
      <c r="R17827"/>
    </row>
    <row r="17828" spans="12:18" x14ac:dyDescent="0.25">
      <c r="L17828" t="s">
        <v>2902</v>
      </c>
      <c r="M17828" t="s">
        <v>20504</v>
      </c>
      <c r="N17828" t="s">
        <v>55090</v>
      </c>
      <c r="O17828" s="76" t="s">
        <v>4356</v>
      </c>
      <c r="P17828" s="82">
        <v>2786</v>
      </c>
      <c r="Q17828" s="82" t="s">
        <v>93068</v>
      </c>
      <c r="R17828"/>
    </row>
    <row r="17829" spans="12:18" x14ac:dyDescent="0.25">
      <c r="L17829" t="s">
        <v>2902</v>
      </c>
      <c r="M17829" t="s">
        <v>22112</v>
      </c>
      <c r="N17829" t="s">
        <v>55091</v>
      </c>
      <c r="O17829" s="76" t="s">
        <v>4356</v>
      </c>
      <c r="P17829" s="82">
        <v>102</v>
      </c>
      <c r="Q17829" s="82" t="s">
        <v>93069</v>
      </c>
      <c r="R17829"/>
    </row>
    <row r="17830" spans="12:18" x14ac:dyDescent="0.25">
      <c r="L17830" t="s">
        <v>2902</v>
      </c>
      <c r="M17830" t="s">
        <v>12962</v>
      </c>
      <c r="N17830" t="s">
        <v>55092</v>
      </c>
      <c r="O17830" s="76" t="s">
        <v>4356</v>
      </c>
      <c r="P17830" s="82">
        <v>352</v>
      </c>
      <c r="Q17830" s="82" t="s">
        <v>93070</v>
      </c>
      <c r="R17830"/>
    </row>
    <row r="17831" spans="12:18" x14ac:dyDescent="0.25">
      <c r="L17831" t="s">
        <v>2902</v>
      </c>
      <c r="M17831" t="s">
        <v>22113</v>
      </c>
      <c r="N17831" t="s">
        <v>55093</v>
      </c>
      <c r="O17831" s="76" t="s">
        <v>4356</v>
      </c>
      <c r="P17831" s="82">
        <v>195</v>
      </c>
      <c r="Q17831" s="82" t="s">
        <v>93071</v>
      </c>
      <c r="R17831"/>
    </row>
    <row r="17832" spans="12:18" x14ac:dyDescent="0.25">
      <c r="L17832" t="s">
        <v>2902</v>
      </c>
      <c r="M17832" t="s">
        <v>20505</v>
      </c>
      <c r="N17832" t="s">
        <v>55094</v>
      </c>
      <c r="O17832" s="76" t="s">
        <v>4356</v>
      </c>
      <c r="P17832" s="82">
        <v>222</v>
      </c>
      <c r="Q17832" s="82" t="s">
        <v>93072</v>
      </c>
      <c r="R17832"/>
    </row>
    <row r="17833" spans="12:18" x14ac:dyDescent="0.25">
      <c r="L17833" t="s">
        <v>2902</v>
      </c>
      <c r="M17833" t="s">
        <v>20507</v>
      </c>
      <c r="N17833" t="s">
        <v>55095</v>
      </c>
      <c r="O17833" s="76" t="s">
        <v>4356</v>
      </c>
      <c r="P17833" s="82">
        <v>371</v>
      </c>
      <c r="Q17833" s="82" t="s">
        <v>93074</v>
      </c>
      <c r="R17833"/>
    </row>
    <row r="17834" spans="12:18" x14ac:dyDescent="0.25">
      <c r="L17834" t="s">
        <v>2902</v>
      </c>
      <c r="M17834" t="s">
        <v>35674</v>
      </c>
      <c r="N17834" t="s">
        <v>55096</v>
      </c>
      <c r="O17834" s="76" t="s">
        <v>4356</v>
      </c>
      <c r="P17834" s="82">
        <v>1281</v>
      </c>
      <c r="Q17834" s="82" t="s">
        <v>93075</v>
      </c>
      <c r="R17834"/>
    </row>
    <row r="17835" spans="12:18" x14ac:dyDescent="0.25">
      <c r="L17835" t="s">
        <v>2902</v>
      </c>
      <c r="M17835" t="s">
        <v>20508</v>
      </c>
      <c r="N17835" t="s">
        <v>55097</v>
      </c>
      <c r="O17835" s="76" t="s">
        <v>4356</v>
      </c>
      <c r="P17835" s="82">
        <v>333</v>
      </c>
      <c r="Q17835" s="82" t="s">
        <v>93076</v>
      </c>
      <c r="R17835"/>
    </row>
    <row r="17836" spans="12:18" x14ac:dyDescent="0.25">
      <c r="L17836" t="s">
        <v>2902</v>
      </c>
      <c r="M17836" t="s">
        <v>10083</v>
      </c>
      <c r="N17836" t="s">
        <v>55098</v>
      </c>
      <c r="O17836" s="76" t="s">
        <v>4356</v>
      </c>
      <c r="P17836" s="82">
        <v>339</v>
      </c>
      <c r="Q17836" s="82" t="s">
        <v>93078</v>
      </c>
      <c r="R17836"/>
    </row>
    <row r="17837" spans="12:18" x14ac:dyDescent="0.25">
      <c r="L17837" t="s">
        <v>2902</v>
      </c>
      <c r="M17837" t="s">
        <v>27853</v>
      </c>
      <c r="N17837" t="s">
        <v>55099</v>
      </c>
      <c r="O17837" s="76" t="s">
        <v>4356</v>
      </c>
      <c r="P17837" s="82">
        <v>1759</v>
      </c>
      <c r="Q17837" s="82" t="s">
        <v>93079</v>
      </c>
      <c r="R17837"/>
    </row>
    <row r="17838" spans="12:18" x14ac:dyDescent="0.25">
      <c r="L17838" t="s">
        <v>2902</v>
      </c>
      <c r="M17838" t="s">
        <v>13231</v>
      </c>
      <c r="N17838" t="s">
        <v>55100</v>
      </c>
      <c r="O17838" s="76" t="s">
        <v>4356</v>
      </c>
      <c r="P17838" s="82">
        <v>1035</v>
      </c>
      <c r="Q17838" s="82" t="s">
        <v>93080</v>
      </c>
      <c r="R17838"/>
    </row>
    <row r="17839" spans="12:18" x14ac:dyDescent="0.25">
      <c r="L17839" t="s">
        <v>2902</v>
      </c>
      <c r="M17839" t="s">
        <v>20509</v>
      </c>
      <c r="N17839" t="s">
        <v>55101</v>
      </c>
      <c r="O17839" s="76" t="s">
        <v>4356</v>
      </c>
      <c r="P17839" s="82">
        <v>196</v>
      </c>
      <c r="Q17839" s="82" t="s">
        <v>93081</v>
      </c>
      <c r="R17839"/>
    </row>
    <row r="17840" spans="12:18" x14ac:dyDescent="0.25">
      <c r="L17840" t="s">
        <v>2902</v>
      </c>
      <c r="M17840" t="s">
        <v>12964</v>
      </c>
      <c r="N17840" t="s">
        <v>55102</v>
      </c>
      <c r="O17840" s="76" t="s">
        <v>4356</v>
      </c>
      <c r="P17840" s="82">
        <v>1089</v>
      </c>
      <c r="Q17840" s="82" t="s">
        <v>93082</v>
      </c>
      <c r="R17840"/>
    </row>
    <row r="17841" spans="12:18" x14ac:dyDescent="0.25">
      <c r="L17841" t="s">
        <v>2902</v>
      </c>
      <c r="M17841" t="s">
        <v>10084</v>
      </c>
      <c r="N17841" t="s">
        <v>55103</v>
      </c>
      <c r="O17841" s="76" t="s">
        <v>4356</v>
      </c>
      <c r="P17841" s="82">
        <v>178</v>
      </c>
      <c r="Q17841" s="82" t="s">
        <v>93083</v>
      </c>
      <c r="R17841"/>
    </row>
    <row r="17842" spans="12:18" x14ac:dyDescent="0.25">
      <c r="L17842" t="s">
        <v>2902</v>
      </c>
      <c r="M17842" t="s">
        <v>21736</v>
      </c>
      <c r="N17842" t="s">
        <v>55104</v>
      </c>
      <c r="O17842" s="76" t="s">
        <v>4356</v>
      </c>
      <c r="P17842" s="82">
        <v>146</v>
      </c>
      <c r="Q17842" s="82" t="s">
        <v>93084</v>
      </c>
      <c r="R17842"/>
    </row>
    <row r="17843" spans="12:18" x14ac:dyDescent="0.25">
      <c r="L17843" t="s">
        <v>2902</v>
      </c>
      <c r="M17843" t="s">
        <v>22114</v>
      </c>
      <c r="N17843" t="s">
        <v>55105</v>
      </c>
      <c r="O17843" s="76" t="s">
        <v>4366</v>
      </c>
      <c r="P17843" s="82">
        <v>367</v>
      </c>
      <c r="Q17843" s="82" t="s">
        <v>93086</v>
      </c>
      <c r="R17843"/>
    </row>
    <row r="17844" spans="12:18" x14ac:dyDescent="0.25">
      <c r="L17844" t="s">
        <v>2902</v>
      </c>
      <c r="M17844" t="s">
        <v>22115</v>
      </c>
      <c r="N17844" t="s">
        <v>55106</v>
      </c>
      <c r="O17844" s="76" t="s">
        <v>4366</v>
      </c>
      <c r="P17844" s="82">
        <v>245</v>
      </c>
      <c r="Q17844" s="82" t="s">
        <v>93087</v>
      </c>
      <c r="R17844"/>
    </row>
    <row r="17845" spans="12:18" x14ac:dyDescent="0.25">
      <c r="L17845" t="s">
        <v>2902</v>
      </c>
      <c r="M17845" t="s">
        <v>35676</v>
      </c>
      <c r="N17845" t="s">
        <v>55107</v>
      </c>
      <c r="O17845" s="76" t="s">
        <v>4366</v>
      </c>
      <c r="P17845" s="82">
        <v>490</v>
      </c>
      <c r="Q17845" s="82" t="s">
        <v>93088</v>
      </c>
      <c r="R17845"/>
    </row>
    <row r="17846" spans="12:18" x14ac:dyDescent="0.25">
      <c r="L17846" t="s">
        <v>2902</v>
      </c>
      <c r="M17846" t="s">
        <v>10085</v>
      </c>
      <c r="N17846" t="s">
        <v>55108</v>
      </c>
      <c r="O17846" s="76" t="s">
        <v>4356</v>
      </c>
      <c r="P17846" s="82">
        <v>1966</v>
      </c>
      <c r="Q17846" s="82" t="s">
        <v>93089</v>
      </c>
      <c r="R17846"/>
    </row>
    <row r="17847" spans="12:18" x14ac:dyDescent="0.25">
      <c r="L17847" t="s">
        <v>2902</v>
      </c>
      <c r="M17847" t="s">
        <v>10086</v>
      </c>
      <c r="N17847" t="s">
        <v>55109</v>
      </c>
      <c r="O17847" s="76" t="s">
        <v>4356</v>
      </c>
      <c r="P17847" s="82">
        <v>440</v>
      </c>
      <c r="Q17847" s="82" t="s">
        <v>93090</v>
      </c>
      <c r="R17847"/>
    </row>
    <row r="17848" spans="12:18" x14ac:dyDescent="0.25">
      <c r="L17848" t="s">
        <v>2902</v>
      </c>
      <c r="M17848" t="s">
        <v>20510</v>
      </c>
      <c r="N17848" t="s">
        <v>55110</v>
      </c>
      <c r="O17848" s="76" t="s">
        <v>4356</v>
      </c>
      <c r="P17848" s="82">
        <v>435</v>
      </c>
      <c r="Q17848" s="82" t="s">
        <v>93091</v>
      </c>
      <c r="R17848"/>
    </row>
    <row r="17849" spans="12:18" x14ac:dyDescent="0.25">
      <c r="L17849" t="s">
        <v>2902</v>
      </c>
      <c r="M17849" t="s">
        <v>17410</v>
      </c>
      <c r="N17849" t="s">
        <v>55111</v>
      </c>
      <c r="O17849" s="76" t="s">
        <v>4356</v>
      </c>
      <c r="P17849" s="82">
        <v>806</v>
      </c>
      <c r="Q17849" s="82" t="s">
        <v>93092</v>
      </c>
      <c r="R17849"/>
    </row>
    <row r="17850" spans="12:18" x14ac:dyDescent="0.25">
      <c r="L17850" t="s">
        <v>2902</v>
      </c>
      <c r="M17850" t="s">
        <v>20511</v>
      </c>
      <c r="N17850" t="s">
        <v>55112</v>
      </c>
      <c r="O17850" s="76" t="s">
        <v>4356</v>
      </c>
      <c r="P17850" s="82">
        <v>174</v>
      </c>
      <c r="Q17850" s="82" t="s">
        <v>93094</v>
      </c>
      <c r="R17850"/>
    </row>
    <row r="17851" spans="12:18" x14ac:dyDescent="0.25">
      <c r="L17851" t="s">
        <v>2902</v>
      </c>
      <c r="M17851" t="s">
        <v>20512</v>
      </c>
      <c r="N17851" t="s">
        <v>55113</v>
      </c>
      <c r="O17851" s="76" t="s">
        <v>4366</v>
      </c>
      <c r="P17851" s="82">
        <v>151</v>
      </c>
      <c r="Q17851" s="82" t="s">
        <v>93095</v>
      </c>
      <c r="R17851"/>
    </row>
    <row r="17852" spans="12:18" x14ac:dyDescent="0.25">
      <c r="L17852" t="s">
        <v>2902</v>
      </c>
      <c r="M17852" t="s">
        <v>10087</v>
      </c>
      <c r="N17852" t="s">
        <v>55114</v>
      </c>
      <c r="O17852" s="76" t="s">
        <v>4356</v>
      </c>
      <c r="P17852" s="82">
        <v>1553</v>
      </c>
      <c r="Q17852" s="82" t="s">
        <v>93096</v>
      </c>
      <c r="R17852"/>
    </row>
    <row r="17853" spans="12:18" x14ac:dyDescent="0.25">
      <c r="L17853" t="s">
        <v>2902</v>
      </c>
      <c r="M17853" t="s">
        <v>21828</v>
      </c>
      <c r="N17853" t="s">
        <v>55115</v>
      </c>
      <c r="O17853" s="76" t="s">
        <v>4366</v>
      </c>
      <c r="P17853" s="82">
        <v>349</v>
      </c>
      <c r="Q17853" s="82" t="s">
        <v>93097</v>
      </c>
      <c r="R17853"/>
    </row>
    <row r="17854" spans="12:18" x14ac:dyDescent="0.25">
      <c r="L17854" t="s">
        <v>2902</v>
      </c>
      <c r="M17854" t="s">
        <v>10088</v>
      </c>
      <c r="N17854" t="s">
        <v>55116</v>
      </c>
      <c r="O17854" s="76" t="s">
        <v>4356</v>
      </c>
      <c r="P17854" s="82">
        <v>270</v>
      </c>
      <c r="Q17854" s="82" t="s">
        <v>93098</v>
      </c>
      <c r="R17854"/>
    </row>
    <row r="17855" spans="12:18" x14ac:dyDescent="0.25">
      <c r="L17855" t="s">
        <v>2902</v>
      </c>
      <c r="M17855" t="s">
        <v>10089</v>
      </c>
      <c r="N17855" t="s">
        <v>55117</v>
      </c>
      <c r="O17855" s="76" t="s">
        <v>4356</v>
      </c>
      <c r="P17855" s="82">
        <v>3173</v>
      </c>
      <c r="Q17855" s="82" t="s">
        <v>93099</v>
      </c>
      <c r="R17855"/>
    </row>
    <row r="17856" spans="12:18" x14ac:dyDescent="0.25">
      <c r="L17856" t="s">
        <v>2902</v>
      </c>
      <c r="M17856" t="s">
        <v>12967</v>
      </c>
      <c r="N17856" t="s">
        <v>55118</v>
      </c>
      <c r="O17856" s="76" t="s">
        <v>4356</v>
      </c>
      <c r="P17856" s="82">
        <v>802</v>
      </c>
      <c r="Q17856" s="82" t="s">
        <v>93100</v>
      </c>
      <c r="R17856"/>
    </row>
    <row r="17857" spans="12:18" x14ac:dyDescent="0.25">
      <c r="L17857" t="s">
        <v>2902</v>
      </c>
      <c r="M17857" t="s">
        <v>4388</v>
      </c>
      <c r="N17857" t="s">
        <v>55119</v>
      </c>
      <c r="O17857" s="76" t="s">
        <v>4356</v>
      </c>
      <c r="P17857" s="82">
        <v>2682</v>
      </c>
      <c r="Q17857" s="82" t="s">
        <v>93219</v>
      </c>
      <c r="R17857"/>
    </row>
    <row r="17858" spans="12:18" x14ac:dyDescent="0.25">
      <c r="L17858" t="s">
        <v>2902</v>
      </c>
      <c r="M17858" t="s">
        <v>22116</v>
      </c>
      <c r="N17858" t="s">
        <v>55120</v>
      </c>
      <c r="O17858" s="76" t="s">
        <v>4374</v>
      </c>
      <c r="P17858" s="82">
        <v>12580</v>
      </c>
      <c r="Q17858" s="82" t="s">
        <v>93102</v>
      </c>
      <c r="R17858"/>
    </row>
    <row r="17859" spans="12:18" x14ac:dyDescent="0.25">
      <c r="L17859" t="s">
        <v>2902</v>
      </c>
      <c r="M17859" t="s">
        <v>10090</v>
      </c>
      <c r="N17859" t="s">
        <v>55121</v>
      </c>
      <c r="O17859" s="76" t="s">
        <v>4356</v>
      </c>
      <c r="P17859" s="82">
        <v>656</v>
      </c>
      <c r="Q17859" s="82" t="s">
        <v>93103</v>
      </c>
      <c r="R17859"/>
    </row>
    <row r="17860" spans="12:18" x14ac:dyDescent="0.25">
      <c r="L17860" t="s">
        <v>2902</v>
      </c>
      <c r="M17860" t="s">
        <v>35679</v>
      </c>
      <c r="N17860" t="s">
        <v>55122</v>
      </c>
      <c r="O17860" s="76" t="s">
        <v>4356</v>
      </c>
      <c r="P17860" s="82">
        <v>61</v>
      </c>
      <c r="Q17860" s="82" t="s">
        <v>93104</v>
      </c>
      <c r="R17860"/>
    </row>
    <row r="17861" spans="12:18" x14ac:dyDescent="0.25">
      <c r="L17861" t="s">
        <v>2902</v>
      </c>
      <c r="M17861" t="s">
        <v>35680</v>
      </c>
      <c r="N17861" t="s">
        <v>55123</v>
      </c>
      <c r="O17861" s="76" t="s">
        <v>4356</v>
      </c>
      <c r="P17861" s="82">
        <v>787</v>
      </c>
      <c r="Q17861" s="82" t="s">
        <v>93105</v>
      </c>
      <c r="R17861"/>
    </row>
    <row r="17862" spans="12:18" x14ac:dyDescent="0.25">
      <c r="L17862" t="s">
        <v>2902</v>
      </c>
      <c r="M17862" t="s">
        <v>35681</v>
      </c>
      <c r="N17862" t="s">
        <v>55124</v>
      </c>
      <c r="O17862" s="76" t="s">
        <v>4356</v>
      </c>
      <c r="P17862" s="82">
        <v>1150</v>
      </c>
      <c r="Q17862" s="82" t="s">
        <v>93108</v>
      </c>
      <c r="R17862"/>
    </row>
    <row r="17863" spans="12:18" x14ac:dyDescent="0.25">
      <c r="L17863" t="s">
        <v>2902</v>
      </c>
      <c r="M17863" t="s">
        <v>20514</v>
      </c>
      <c r="N17863" t="s">
        <v>55125</v>
      </c>
      <c r="O17863" s="76" t="s">
        <v>4356</v>
      </c>
      <c r="P17863" s="82">
        <v>92</v>
      </c>
      <c r="Q17863" s="82" t="s">
        <v>93109</v>
      </c>
      <c r="R17863"/>
    </row>
    <row r="17864" spans="12:18" x14ac:dyDescent="0.25">
      <c r="L17864" t="s">
        <v>2902</v>
      </c>
      <c r="M17864" t="s">
        <v>4355</v>
      </c>
      <c r="N17864" t="s">
        <v>55126</v>
      </c>
      <c r="O17864" s="76" t="s">
        <v>4356</v>
      </c>
      <c r="P17864" s="82">
        <v>881</v>
      </c>
      <c r="Q17864" s="82" t="s">
        <v>93110</v>
      </c>
      <c r="R17864"/>
    </row>
    <row r="17865" spans="12:18" x14ac:dyDescent="0.25">
      <c r="L17865" t="s">
        <v>2902</v>
      </c>
      <c r="M17865" t="s">
        <v>22117</v>
      </c>
      <c r="N17865" t="s">
        <v>55127</v>
      </c>
      <c r="O17865" s="76" t="s">
        <v>4356</v>
      </c>
      <c r="P17865" s="82">
        <v>469</v>
      </c>
      <c r="Q17865" s="82" t="s">
        <v>93112</v>
      </c>
      <c r="R17865"/>
    </row>
    <row r="17866" spans="12:18" x14ac:dyDescent="0.25">
      <c r="L17866" t="s">
        <v>2902</v>
      </c>
      <c r="M17866" t="s">
        <v>14408</v>
      </c>
      <c r="N17866" t="s">
        <v>55128</v>
      </c>
      <c r="O17866" s="76" t="s">
        <v>4356</v>
      </c>
      <c r="P17866" s="82">
        <v>697</v>
      </c>
      <c r="Q17866" s="82" t="s">
        <v>93111</v>
      </c>
      <c r="R17866"/>
    </row>
    <row r="17867" spans="12:18" x14ac:dyDescent="0.25">
      <c r="L17867" t="s">
        <v>2902</v>
      </c>
      <c r="M17867" t="s">
        <v>35682</v>
      </c>
      <c r="N17867" t="s">
        <v>55129</v>
      </c>
      <c r="O17867" s="76" t="s">
        <v>4356</v>
      </c>
      <c r="P17867" s="82">
        <v>155</v>
      </c>
      <c r="Q17867" s="82" t="s">
        <v>93113</v>
      </c>
      <c r="R17867"/>
    </row>
    <row r="17868" spans="12:18" x14ac:dyDescent="0.25">
      <c r="L17868" t="s">
        <v>2902</v>
      </c>
      <c r="M17868" t="s">
        <v>22119</v>
      </c>
      <c r="N17868" t="s">
        <v>55130</v>
      </c>
      <c r="O17868" s="76" t="s">
        <v>4356</v>
      </c>
      <c r="P17868" s="82">
        <v>468</v>
      </c>
      <c r="Q17868" s="82" t="s">
        <v>93118</v>
      </c>
      <c r="R17868"/>
    </row>
    <row r="17869" spans="12:18" x14ac:dyDescent="0.25">
      <c r="L17869" t="s">
        <v>2902</v>
      </c>
      <c r="M17869" t="s">
        <v>35683</v>
      </c>
      <c r="N17869" t="s">
        <v>55131</v>
      </c>
      <c r="O17869" s="76" t="s">
        <v>4356</v>
      </c>
      <c r="P17869" s="82">
        <v>525</v>
      </c>
      <c r="Q17869" s="82" t="s">
        <v>93120</v>
      </c>
      <c r="R17869"/>
    </row>
    <row r="17870" spans="12:18" x14ac:dyDescent="0.25">
      <c r="L17870" t="s">
        <v>2902</v>
      </c>
      <c r="M17870" t="s">
        <v>14415</v>
      </c>
      <c r="N17870" t="s">
        <v>55132</v>
      </c>
      <c r="O17870" s="76" t="s">
        <v>4356</v>
      </c>
      <c r="P17870" s="82">
        <v>181</v>
      </c>
      <c r="Q17870" s="82" t="s">
        <v>93121</v>
      </c>
      <c r="R17870"/>
    </row>
    <row r="17871" spans="12:18" x14ac:dyDescent="0.25">
      <c r="L17871" t="s">
        <v>2902</v>
      </c>
      <c r="M17871" t="s">
        <v>4357</v>
      </c>
      <c r="N17871" t="s">
        <v>55133</v>
      </c>
      <c r="O17871" s="76" t="s">
        <v>4356</v>
      </c>
      <c r="P17871" s="82">
        <v>552</v>
      </c>
      <c r="Q17871" s="82" t="s">
        <v>93122</v>
      </c>
      <c r="R17871"/>
    </row>
    <row r="17872" spans="12:18" x14ac:dyDescent="0.25">
      <c r="L17872" t="s">
        <v>2902</v>
      </c>
      <c r="M17872" t="s">
        <v>4358</v>
      </c>
      <c r="N17872" t="s">
        <v>55134</v>
      </c>
      <c r="O17872" s="76" t="s">
        <v>4356</v>
      </c>
      <c r="P17872" s="82">
        <v>65</v>
      </c>
      <c r="Q17872" s="82" t="s">
        <v>93123</v>
      </c>
      <c r="R17872"/>
    </row>
    <row r="17873" spans="12:18" x14ac:dyDescent="0.25">
      <c r="L17873" t="s">
        <v>2902</v>
      </c>
      <c r="M17873" t="s">
        <v>4359</v>
      </c>
      <c r="N17873" t="s">
        <v>55135</v>
      </c>
      <c r="O17873" s="76" t="s">
        <v>4356</v>
      </c>
      <c r="P17873" s="82">
        <v>184</v>
      </c>
      <c r="Q17873" s="82" t="s">
        <v>93124</v>
      </c>
      <c r="R17873"/>
    </row>
    <row r="17874" spans="12:18" x14ac:dyDescent="0.25">
      <c r="L17874" t="s">
        <v>2902</v>
      </c>
      <c r="M17874" t="s">
        <v>4360</v>
      </c>
      <c r="N17874" t="s">
        <v>55136</v>
      </c>
      <c r="O17874" s="76" t="s">
        <v>4356</v>
      </c>
      <c r="P17874" s="82">
        <v>369</v>
      </c>
      <c r="Q17874" s="82" t="s">
        <v>93125</v>
      </c>
      <c r="R17874"/>
    </row>
    <row r="17875" spans="12:18" x14ac:dyDescent="0.25">
      <c r="L17875" t="s">
        <v>2902</v>
      </c>
      <c r="M17875" t="s">
        <v>4361</v>
      </c>
      <c r="N17875" t="s">
        <v>55137</v>
      </c>
      <c r="O17875" s="76" t="s">
        <v>4356</v>
      </c>
      <c r="P17875" s="82">
        <v>900</v>
      </c>
      <c r="Q17875" s="82" t="s">
        <v>93126</v>
      </c>
      <c r="R17875"/>
    </row>
    <row r="17876" spans="12:18" x14ac:dyDescent="0.25">
      <c r="L17876" t="s">
        <v>2902</v>
      </c>
      <c r="M17876" t="s">
        <v>14417</v>
      </c>
      <c r="N17876" t="s">
        <v>55138</v>
      </c>
      <c r="O17876" s="76" t="s">
        <v>4356</v>
      </c>
      <c r="P17876" s="82">
        <v>185</v>
      </c>
      <c r="Q17876" s="82" t="s">
        <v>93127</v>
      </c>
      <c r="R17876"/>
    </row>
    <row r="17877" spans="12:18" x14ac:dyDescent="0.25">
      <c r="L17877" t="s">
        <v>2902</v>
      </c>
      <c r="M17877" t="s">
        <v>4362</v>
      </c>
      <c r="N17877" t="s">
        <v>55139</v>
      </c>
      <c r="O17877" s="76" t="s">
        <v>4356</v>
      </c>
      <c r="P17877" s="82">
        <v>3319</v>
      </c>
      <c r="Q17877" s="82" t="s">
        <v>93128</v>
      </c>
      <c r="R17877"/>
    </row>
    <row r="17878" spans="12:18" x14ac:dyDescent="0.25">
      <c r="L17878" t="s">
        <v>2902</v>
      </c>
      <c r="M17878" t="s">
        <v>16442</v>
      </c>
      <c r="N17878" t="s">
        <v>55140</v>
      </c>
      <c r="O17878" s="76" t="s">
        <v>4356</v>
      </c>
      <c r="P17878" s="82">
        <v>109</v>
      </c>
      <c r="Q17878" s="82" t="s">
        <v>93129</v>
      </c>
      <c r="R17878"/>
    </row>
    <row r="17879" spans="12:18" x14ac:dyDescent="0.25">
      <c r="L17879" t="s">
        <v>2902</v>
      </c>
      <c r="M17879" t="s">
        <v>22120</v>
      </c>
      <c r="N17879" t="s">
        <v>55141</v>
      </c>
      <c r="O17879" s="76" t="s">
        <v>4356</v>
      </c>
      <c r="P17879" s="82">
        <v>656</v>
      </c>
      <c r="Q17879" s="82" t="s">
        <v>93130</v>
      </c>
      <c r="R17879"/>
    </row>
    <row r="17880" spans="12:18" x14ac:dyDescent="0.25">
      <c r="L17880" t="s">
        <v>2902</v>
      </c>
      <c r="M17880" t="s">
        <v>10069</v>
      </c>
      <c r="N17880" t="s">
        <v>55142</v>
      </c>
      <c r="O17880" s="76" t="s">
        <v>4356</v>
      </c>
      <c r="P17880" s="82">
        <v>2312</v>
      </c>
      <c r="Q17880" s="82" t="s">
        <v>93000</v>
      </c>
      <c r="R17880"/>
    </row>
    <row r="17881" spans="12:18" x14ac:dyDescent="0.25">
      <c r="L17881" t="s">
        <v>2902</v>
      </c>
      <c r="M17881" t="s">
        <v>4363</v>
      </c>
      <c r="N17881" t="s">
        <v>55143</v>
      </c>
      <c r="O17881" s="76" t="s">
        <v>4356</v>
      </c>
      <c r="P17881" s="82">
        <v>1700</v>
      </c>
      <c r="Q17881" s="82" t="s">
        <v>93131</v>
      </c>
      <c r="R17881"/>
    </row>
    <row r="17882" spans="12:18" x14ac:dyDescent="0.25">
      <c r="L17882" t="s">
        <v>2902</v>
      </c>
      <c r="M17882" t="s">
        <v>20506</v>
      </c>
      <c r="N17882" t="s">
        <v>55144</v>
      </c>
      <c r="O17882" s="76" t="s">
        <v>4356</v>
      </c>
      <c r="P17882" s="82">
        <v>341</v>
      </c>
      <c r="Q17882" s="82" t="s">
        <v>93073</v>
      </c>
      <c r="R17882"/>
    </row>
    <row r="17883" spans="12:18" x14ac:dyDescent="0.25">
      <c r="L17883" t="s">
        <v>2902</v>
      </c>
      <c r="M17883" t="s">
        <v>22091</v>
      </c>
      <c r="N17883" t="s">
        <v>55145</v>
      </c>
      <c r="O17883" s="76" t="s">
        <v>4366</v>
      </c>
      <c r="P17883" s="82">
        <v>91</v>
      </c>
      <c r="Q17883" s="82" t="s">
        <v>92973</v>
      </c>
      <c r="R17883"/>
    </row>
    <row r="17884" spans="12:18" x14ac:dyDescent="0.25">
      <c r="L17884" t="s">
        <v>2902</v>
      </c>
      <c r="M17884" t="s">
        <v>12911</v>
      </c>
      <c r="N17884" t="s">
        <v>55146</v>
      </c>
      <c r="O17884" s="76" t="s">
        <v>4356</v>
      </c>
      <c r="P17884" s="82">
        <v>1000</v>
      </c>
      <c r="Q17884" s="82" t="s">
        <v>92977</v>
      </c>
      <c r="R17884"/>
    </row>
    <row r="17885" spans="12:18" x14ac:dyDescent="0.25">
      <c r="L17885" t="s">
        <v>2902</v>
      </c>
      <c r="M17885" t="s">
        <v>35663</v>
      </c>
      <c r="N17885" t="s">
        <v>55147</v>
      </c>
      <c r="O17885" s="76" t="s">
        <v>4356</v>
      </c>
      <c r="P17885" s="82">
        <v>428</v>
      </c>
      <c r="Q17885" s="82" t="s">
        <v>92997</v>
      </c>
      <c r="R17885"/>
    </row>
    <row r="17886" spans="12:18" x14ac:dyDescent="0.25">
      <c r="L17886" t="s">
        <v>2902</v>
      </c>
      <c r="M17886" t="s">
        <v>20496</v>
      </c>
      <c r="N17886" t="s">
        <v>55148</v>
      </c>
      <c r="O17886" s="76" t="s">
        <v>4356</v>
      </c>
      <c r="P17886" s="82">
        <v>186</v>
      </c>
      <c r="Q17886" s="82" t="s">
        <v>92999</v>
      </c>
      <c r="R17886"/>
    </row>
    <row r="17887" spans="12:18" x14ac:dyDescent="0.25">
      <c r="L17887" t="s">
        <v>2902</v>
      </c>
      <c r="M17887" t="s">
        <v>12941</v>
      </c>
      <c r="N17887" t="s">
        <v>55149</v>
      </c>
      <c r="O17887" s="76" t="s">
        <v>4356</v>
      </c>
      <c r="P17887" s="82">
        <v>471</v>
      </c>
      <c r="Q17887" s="82" t="s">
        <v>93034</v>
      </c>
      <c r="R17887"/>
    </row>
    <row r="17888" spans="12:18" x14ac:dyDescent="0.25">
      <c r="L17888" t="s">
        <v>2902</v>
      </c>
      <c r="M17888" t="s">
        <v>12946</v>
      </c>
      <c r="N17888" t="s">
        <v>55150</v>
      </c>
      <c r="O17888" s="76" t="s">
        <v>4356</v>
      </c>
      <c r="P17888" s="82">
        <v>248</v>
      </c>
      <c r="Q17888" s="82" t="s">
        <v>93039</v>
      </c>
      <c r="R17888"/>
    </row>
    <row r="17889" spans="12:18" x14ac:dyDescent="0.25">
      <c r="L17889" t="s">
        <v>2902</v>
      </c>
      <c r="M17889" t="s">
        <v>12948</v>
      </c>
      <c r="N17889" t="s">
        <v>55151</v>
      </c>
      <c r="O17889" s="76" t="s">
        <v>4356</v>
      </c>
      <c r="P17889" s="82">
        <v>158</v>
      </c>
      <c r="Q17889" s="82" t="s">
        <v>93040</v>
      </c>
      <c r="R17889"/>
    </row>
    <row r="17890" spans="12:18" x14ac:dyDescent="0.25">
      <c r="L17890" t="s">
        <v>2902</v>
      </c>
      <c r="M17890" t="s">
        <v>10078</v>
      </c>
      <c r="N17890" t="s">
        <v>55152</v>
      </c>
      <c r="O17890" s="76" t="s">
        <v>4356</v>
      </c>
      <c r="P17890" s="82">
        <v>631</v>
      </c>
      <c r="Q17890" s="82" t="s">
        <v>93044</v>
      </c>
      <c r="R17890"/>
    </row>
    <row r="17891" spans="12:18" x14ac:dyDescent="0.25">
      <c r="L17891" t="s">
        <v>2902</v>
      </c>
      <c r="M17891" t="s">
        <v>27507</v>
      </c>
      <c r="N17891" t="s">
        <v>55153</v>
      </c>
      <c r="O17891" s="76" t="s">
        <v>4356</v>
      </c>
      <c r="P17891" s="82">
        <v>270</v>
      </c>
      <c r="Q17891" s="82" t="s">
        <v>93077</v>
      </c>
      <c r="R17891"/>
    </row>
    <row r="17892" spans="12:18" x14ac:dyDescent="0.25">
      <c r="L17892" t="s">
        <v>2902</v>
      </c>
      <c r="M17892" t="s">
        <v>35677</v>
      </c>
      <c r="N17892" t="s">
        <v>55154</v>
      </c>
      <c r="O17892" s="76" t="s">
        <v>4356</v>
      </c>
      <c r="P17892" s="82">
        <v>275</v>
      </c>
      <c r="Q17892" s="82" t="s">
        <v>93093</v>
      </c>
      <c r="R17892"/>
    </row>
    <row r="17893" spans="12:18" x14ac:dyDescent="0.25">
      <c r="L17893" t="s">
        <v>2902</v>
      </c>
      <c r="M17893" t="s">
        <v>10067</v>
      </c>
      <c r="N17893" t="s">
        <v>55155</v>
      </c>
      <c r="O17893" s="76" t="s">
        <v>4356</v>
      </c>
      <c r="P17893" s="82">
        <v>11634</v>
      </c>
      <c r="Q17893" s="82" t="s">
        <v>92984</v>
      </c>
      <c r="R17893"/>
    </row>
    <row r="17894" spans="12:18" x14ac:dyDescent="0.25">
      <c r="L17894" t="s">
        <v>2902</v>
      </c>
      <c r="M17894" t="s">
        <v>14411</v>
      </c>
      <c r="N17894" t="s">
        <v>55156</v>
      </c>
      <c r="O17894" s="76" t="s">
        <v>4356</v>
      </c>
      <c r="P17894" s="82">
        <v>4006</v>
      </c>
      <c r="Q17894" s="82" t="s">
        <v>93116</v>
      </c>
      <c r="R17894"/>
    </row>
    <row r="17895" spans="12:18" x14ac:dyDescent="0.25">
      <c r="L17895" t="s">
        <v>2902</v>
      </c>
      <c r="M17895" t="s">
        <v>14409</v>
      </c>
      <c r="N17895" t="s">
        <v>55157</v>
      </c>
      <c r="O17895" s="76" t="s">
        <v>4356</v>
      </c>
      <c r="P17895" s="82">
        <v>83</v>
      </c>
      <c r="Q17895" s="82" t="s">
        <v>93114</v>
      </c>
      <c r="R17895"/>
    </row>
    <row r="17896" spans="12:18" x14ac:dyDescent="0.25">
      <c r="L17896" t="s">
        <v>2902</v>
      </c>
      <c r="M17896" t="s">
        <v>22118</v>
      </c>
      <c r="N17896" t="s">
        <v>55158</v>
      </c>
      <c r="O17896" s="76" t="s">
        <v>4366</v>
      </c>
      <c r="P17896" s="82">
        <v>257</v>
      </c>
      <c r="Q17896" s="82" t="s">
        <v>93115</v>
      </c>
      <c r="R17896"/>
    </row>
    <row r="17897" spans="12:18" x14ac:dyDescent="0.25">
      <c r="L17897" t="s">
        <v>2902</v>
      </c>
      <c r="M17897" t="s">
        <v>14413</v>
      </c>
      <c r="N17897" t="s">
        <v>55159</v>
      </c>
      <c r="O17897" s="76" t="s">
        <v>4356</v>
      </c>
      <c r="P17897" s="82">
        <v>1330</v>
      </c>
      <c r="Q17897" s="82" t="s">
        <v>93117</v>
      </c>
      <c r="R17897"/>
    </row>
    <row r="17898" spans="12:18" x14ac:dyDescent="0.25">
      <c r="L17898" t="s">
        <v>2902</v>
      </c>
      <c r="M17898" t="s">
        <v>14421</v>
      </c>
      <c r="N17898" t="s">
        <v>55160</v>
      </c>
      <c r="O17898" s="76" t="s">
        <v>4356</v>
      </c>
      <c r="P17898" s="82">
        <v>518</v>
      </c>
      <c r="Q17898" s="82" t="s">
        <v>93133</v>
      </c>
      <c r="R17898"/>
    </row>
    <row r="17899" spans="12:18" x14ac:dyDescent="0.25">
      <c r="L17899" t="s">
        <v>2902</v>
      </c>
      <c r="M17899" t="s">
        <v>4370</v>
      </c>
      <c r="N17899" t="s">
        <v>55161</v>
      </c>
      <c r="O17899" s="76" t="s">
        <v>4356</v>
      </c>
      <c r="P17899" s="82">
        <v>780</v>
      </c>
      <c r="Q17899" s="82" t="s">
        <v>93150</v>
      </c>
      <c r="R17899"/>
    </row>
    <row r="17900" spans="12:18" x14ac:dyDescent="0.25">
      <c r="L17900" t="s">
        <v>2902</v>
      </c>
      <c r="M17900" t="s">
        <v>35688</v>
      </c>
      <c r="N17900" t="s">
        <v>55162</v>
      </c>
      <c r="O17900" s="76" t="s">
        <v>4356</v>
      </c>
      <c r="P17900" s="82">
        <v>76</v>
      </c>
      <c r="Q17900" s="82" t="s">
        <v>93152</v>
      </c>
      <c r="R17900"/>
    </row>
    <row r="17901" spans="12:18" x14ac:dyDescent="0.25">
      <c r="L17901" t="s">
        <v>2902</v>
      </c>
      <c r="M17901" t="s">
        <v>16458</v>
      </c>
      <c r="N17901" t="s">
        <v>55163</v>
      </c>
      <c r="O17901" s="76" t="s">
        <v>4356</v>
      </c>
      <c r="P17901" s="82">
        <v>1040</v>
      </c>
      <c r="Q17901" s="82" t="s">
        <v>93162</v>
      </c>
      <c r="R17901"/>
    </row>
    <row r="17902" spans="12:18" x14ac:dyDescent="0.25">
      <c r="L17902" t="s">
        <v>2902</v>
      </c>
      <c r="M17902" t="s">
        <v>16466</v>
      </c>
      <c r="N17902" t="s">
        <v>55164</v>
      </c>
      <c r="O17902" s="76" t="s">
        <v>4356</v>
      </c>
      <c r="P17902" s="82">
        <v>172</v>
      </c>
      <c r="Q17902" s="82" t="s">
        <v>93177</v>
      </c>
      <c r="R17902"/>
    </row>
    <row r="17903" spans="12:18" x14ac:dyDescent="0.25">
      <c r="L17903" t="s">
        <v>2902</v>
      </c>
      <c r="M17903" t="s">
        <v>14438</v>
      </c>
      <c r="N17903" t="s">
        <v>55165</v>
      </c>
      <c r="O17903" s="76" t="s">
        <v>4356</v>
      </c>
      <c r="P17903" s="82">
        <v>243</v>
      </c>
      <c r="Q17903" s="82" t="s">
        <v>93198</v>
      </c>
      <c r="R17903"/>
    </row>
    <row r="17904" spans="12:18" x14ac:dyDescent="0.25">
      <c r="L17904" t="s">
        <v>2902</v>
      </c>
      <c r="M17904" t="s">
        <v>4390</v>
      </c>
      <c r="N17904" t="s">
        <v>55166</v>
      </c>
      <c r="O17904" s="76" t="s">
        <v>4356</v>
      </c>
      <c r="P17904" s="82">
        <v>259</v>
      </c>
      <c r="Q17904" s="82" t="s">
        <v>93222</v>
      </c>
      <c r="R17904"/>
    </row>
    <row r="17905" spans="12:18" x14ac:dyDescent="0.25">
      <c r="L17905" t="s">
        <v>2902</v>
      </c>
      <c r="M17905" t="s">
        <v>10296</v>
      </c>
      <c r="N17905" t="s">
        <v>55167</v>
      </c>
      <c r="O17905" s="76" t="s">
        <v>4356</v>
      </c>
      <c r="P17905" s="82">
        <v>395</v>
      </c>
      <c r="Q17905" s="82" t="s">
        <v>93379</v>
      </c>
      <c r="R17905"/>
    </row>
    <row r="17906" spans="12:18" x14ac:dyDescent="0.25">
      <c r="L17906" t="s">
        <v>2902</v>
      </c>
      <c r="M17906" t="s">
        <v>4438</v>
      </c>
      <c r="N17906" t="s">
        <v>55168</v>
      </c>
      <c r="O17906" s="76" t="s">
        <v>4356</v>
      </c>
      <c r="P17906" s="82">
        <v>464</v>
      </c>
      <c r="Q17906" s="82" t="s">
        <v>93390</v>
      </c>
      <c r="R17906"/>
    </row>
    <row r="17907" spans="12:18" x14ac:dyDescent="0.25">
      <c r="L17907" t="s">
        <v>2902</v>
      </c>
      <c r="M17907" t="s">
        <v>22121</v>
      </c>
      <c r="N17907" t="s">
        <v>55169</v>
      </c>
      <c r="O17907" s="76" t="s">
        <v>4356</v>
      </c>
      <c r="P17907" s="82">
        <v>174</v>
      </c>
      <c r="Q17907" s="82" t="s">
        <v>93132</v>
      </c>
      <c r="R17907"/>
    </row>
    <row r="17908" spans="12:18" x14ac:dyDescent="0.25">
      <c r="L17908" t="s">
        <v>2902</v>
      </c>
      <c r="M17908" t="s">
        <v>16448</v>
      </c>
      <c r="N17908" t="s">
        <v>55170</v>
      </c>
      <c r="O17908" s="76" t="s">
        <v>4366</v>
      </c>
      <c r="P17908" s="82">
        <v>369</v>
      </c>
      <c r="Q17908" s="82" t="s">
        <v>93134</v>
      </c>
      <c r="R17908"/>
    </row>
    <row r="17909" spans="12:18" x14ac:dyDescent="0.25">
      <c r="L17909" t="s">
        <v>2902</v>
      </c>
      <c r="M17909" t="s">
        <v>4365</v>
      </c>
      <c r="N17909" t="s">
        <v>55171</v>
      </c>
      <c r="O17909" s="76" t="s">
        <v>4366</v>
      </c>
      <c r="P17909" s="82">
        <v>189</v>
      </c>
      <c r="Q17909" s="82" t="s">
        <v>93135</v>
      </c>
      <c r="R17909"/>
    </row>
    <row r="17910" spans="12:18" x14ac:dyDescent="0.25">
      <c r="L17910" t="s">
        <v>2902</v>
      </c>
      <c r="M17910" t="s">
        <v>12957</v>
      </c>
      <c r="N17910" t="s">
        <v>55172</v>
      </c>
      <c r="O17910" s="76" t="s">
        <v>4356</v>
      </c>
      <c r="P17910" s="82">
        <v>589</v>
      </c>
      <c r="Q17910" s="82" t="s">
        <v>93062</v>
      </c>
      <c r="R17910"/>
    </row>
    <row r="17911" spans="12:18" x14ac:dyDescent="0.25">
      <c r="L17911" t="s">
        <v>2902</v>
      </c>
      <c r="M17911" t="s">
        <v>35675</v>
      </c>
      <c r="N17911" t="s">
        <v>55173</v>
      </c>
      <c r="O17911" s="76" t="s">
        <v>4366</v>
      </c>
      <c r="P17911" s="82">
        <v>216</v>
      </c>
      <c r="Q17911" s="82" t="s">
        <v>93085</v>
      </c>
      <c r="R17911"/>
    </row>
    <row r="17912" spans="12:18" x14ac:dyDescent="0.25">
      <c r="L17912" t="s">
        <v>2902</v>
      </c>
      <c r="M17912" t="s">
        <v>35678</v>
      </c>
      <c r="N17912" t="s">
        <v>55174</v>
      </c>
      <c r="O17912" s="76" t="s">
        <v>4356</v>
      </c>
      <c r="P17912" s="82">
        <v>586</v>
      </c>
      <c r="Q17912" s="82" t="s">
        <v>93101</v>
      </c>
      <c r="R17912"/>
    </row>
    <row r="17913" spans="12:18" x14ac:dyDescent="0.25">
      <c r="L17913" t="s">
        <v>2902</v>
      </c>
      <c r="M17913" t="s">
        <v>12942</v>
      </c>
      <c r="N17913" t="s">
        <v>55175</v>
      </c>
      <c r="O17913" s="76" t="s">
        <v>4356</v>
      </c>
      <c r="P17913" s="82">
        <v>370</v>
      </c>
      <c r="Q17913" s="82" t="s">
        <v>93035</v>
      </c>
      <c r="R17913"/>
    </row>
    <row r="17914" spans="12:18" x14ac:dyDescent="0.25">
      <c r="L17914" t="s">
        <v>2902</v>
      </c>
      <c r="M17914" t="s">
        <v>20513</v>
      </c>
      <c r="N17914" t="s">
        <v>55176</v>
      </c>
      <c r="O17914" s="76" t="s">
        <v>4356</v>
      </c>
      <c r="P17914" s="82">
        <v>135</v>
      </c>
      <c r="Q17914" s="82" t="s">
        <v>93106</v>
      </c>
      <c r="R17914"/>
    </row>
    <row r="17915" spans="12:18" x14ac:dyDescent="0.25">
      <c r="L17915" t="s">
        <v>2902</v>
      </c>
      <c r="M17915" t="s">
        <v>10091</v>
      </c>
      <c r="N17915" t="s">
        <v>55177</v>
      </c>
      <c r="O17915" s="76" t="s">
        <v>4356</v>
      </c>
      <c r="P17915" s="82">
        <v>307</v>
      </c>
      <c r="Q17915" s="82" t="s">
        <v>93107</v>
      </c>
      <c r="R17915"/>
    </row>
    <row r="17916" spans="12:18" x14ac:dyDescent="0.25">
      <c r="L17916" t="s">
        <v>2902</v>
      </c>
      <c r="M17916" t="s">
        <v>22124</v>
      </c>
      <c r="N17916" t="s">
        <v>55178</v>
      </c>
      <c r="O17916" s="76" t="s">
        <v>4356</v>
      </c>
      <c r="P17916" s="82">
        <v>275</v>
      </c>
      <c r="Q17916" s="82" t="s">
        <v>93148</v>
      </c>
      <c r="R17916"/>
    </row>
    <row r="17917" spans="12:18" x14ac:dyDescent="0.25">
      <c r="L17917" t="s">
        <v>2902</v>
      </c>
      <c r="M17917" t="s">
        <v>35687</v>
      </c>
      <c r="N17917" t="s">
        <v>55179</v>
      </c>
      <c r="O17917" s="76" t="s">
        <v>4356</v>
      </c>
      <c r="P17917" s="82">
        <v>604</v>
      </c>
      <c r="Q17917" s="82" t="s">
        <v>93149</v>
      </c>
      <c r="R17917"/>
    </row>
    <row r="17918" spans="12:18" x14ac:dyDescent="0.25">
      <c r="L17918" t="s">
        <v>2902</v>
      </c>
      <c r="M17918" t="s">
        <v>4371</v>
      </c>
      <c r="N17918" t="s">
        <v>55180</v>
      </c>
      <c r="O17918" s="76" t="s">
        <v>4356</v>
      </c>
      <c r="P17918" s="82">
        <v>273</v>
      </c>
      <c r="Q17918" s="82" t="s">
        <v>93151</v>
      </c>
      <c r="R17918"/>
    </row>
    <row r="17919" spans="12:18" x14ac:dyDescent="0.25">
      <c r="L17919" t="s">
        <v>2902</v>
      </c>
      <c r="M17919" t="s">
        <v>35690</v>
      </c>
      <c r="N17919" t="s">
        <v>55181</v>
      </c>
      <c r="O17919" s="76" t="s">
        <v>4356</v>
      </c>
      <c r="P17919" s="82">
        <v>219</v>
      </c>
      <c r="Q17919" s="82" t="s">
        <v>93164</v>
      </c>
      <c r="R17919"/>
    </row>
    <row r="17920" spans="12:18" x14ac:dyDescent="0.25">
      <c r="L17920" t="s">
        <v>2902</v>
      </c>
      <c r="M17920" t="s">
        <v>22127</v>
      </c>
      <c r="N17920" t="s">
        <v>55182</v>
      </c>
      <c r="O17920" s="76" t="s">
        <v>4366</v>
      </c>
      <c r="P17920" s="82">
        <v>169</v>
      </c>
      <c r="Q17920" s="82" t="s">
        <v>93165</v>
      </c>
      <c r="R17920"/>
    </row>
    <row r="17921" spans="12:18" x14ac:dyDescent="0.25">
      <c r="L17921" t="s">
        <v>2902</v>
      </c>
      <c r="M17921" t="s">
        <v>16460</v>
      </c>
      <c r="N17921" t="s">
        <v>55183</v>
      </c>
      <c r="O17921" s="76" t="s">
        <v>4356</v>
      </c>
      <c r="P17921" s="82">
        <v>277</v>
      </c>
      <c r="Q17921" s="82" t="s">
        <v>93166</v>
      </c>
      <c r="R17921"/>
    </row>
    <row r="17922" spans="12:18" x14ac:dyDescent="0.25">
      <c r="L17922" t="s">
        <v>2902</v>
      </c>
      <c r="M17922" t="s">
        <v>35691</v>
      </c>
      <c r="N17922" t="s">
        <v>55184</v>
      </c>
      <c r="O17922" s="76" t="s">
        <v>4356</v>
      </c>
      <c r="P17922" s="82">
        <v>728</v>
      </c>
      <c r="Q17922" s="82" t="s">
        <v>93168</v>
      </c>
      <c r="R17922"/>
    </row>
    <row r="17923" spans="12:18" x14ac:dyDescent="0.25">
      <c r="L17923" t="s">
        <v>2902</v>
      </c>
      <c r="M17923" t="s">
        <v>22128</v>
      </c>
      <c r="N17923" t="s">
        <v>55185</v>
      </c>
      <c r="O17923" s="76" t="s">
        <v>4356</v>
      </c>
      <c r="P17923" s="82">
        <v>186</v>
      </c>
      <c r="Q17923" s="82" t="s">
        <v>93167</v>
      </c>
      <c r="R17923"/>
    </row>
    <row r="17924" spans="12:18" x14ac:dyDescent="0.25">
      <c r="L17924" t="s">
        <v>2902</v>
      </c>
      <c r="M17924" t="s">
        <v>16462</v>
      </c>
      <c r="N17924" t="s">
        <v>55186</v>
      </c>
      <c r="O17924" s="76" t="s">
        <v>4356</v>
      </c>
      <c r="P17924" s="82">
        <v>174</v>
      </c>
      <c r="Q17924" s="82" t="s">
        <v>93169</v>
      </c>
      <c r="R17924"/>
    </row>
    <row r="17925" spans="12:18" x14ac:dyDescent="0.25">
      <c r="L17925" t="s">
        <v>2902</v>
      </c>
      <c r="M17925" t="s">
        <v>35692</v>
      </c>
      <c r="N17925" t="s">
        <v>55187</v>
      </c>
      <c r="O17925" s="76" t="s">
        <v>4366</v>
      </c>
      <c r="P17925" s="82">
        <v>228</v>
      </c>
      <c r="Q17925" s="82" t="s">
        <v>93170</v>
      </c>
      <c r="R17925"/>
    </row>
    <row r="17926" spans="12:18" x14ac:dyDescent="0.25">
      <c r="L17926" t="s">
        <v>2902</v>
      </c>
      <c r="M17926" t="s">
        <v>16464</v>
      </c>
      <c r="N17926" t="s">
        <v>55188</v>
      </c>
      <c r="O17926" s="76" t="s">
        <v>4366</v>
      </c>
      <c r="P17926" s="82">
        <v>136</v>
      </c>
      <c r="Q17926" s="82" t="s">
        <v>93171</v>
      </c>
      <c r="R17926"/>
    </row>
    <row r="17927" spans="12:18" x14ac:dyDescent="0.25">
      <c r="L17927" t="s">
        <v>2902</v>
      </c>
      <c r="M17927" t="s">
        <v>14430</v>
      </c>
      <c r="N17927" t="s">
        <v>55189</v>
      </c>
      <c r="O17927" s="76" t="s">
        <v>4356</v>
      </c>
      <c r="P17927" s="82">
        <v>268</v>
      </c>
      <c r="Q17927" s="82" t="s">
        <v>93173</v>
      </c>
      <c r="R17927"/>
    </row>
    <row r="17928" spans="12:18" x14ac:dyDescent="0.25">
      <c r="L17928" t="s">
        <v>2902</v>
      </c>
      <c r="M17928" t="s">
        <v>4378</v>
      </c>
      <c r="N17928" t="s">
        <v>55190</v>
      </c>
      <c r="O17928" s="76" t="s">
        <v>4356</v>
      </c>
      <c r="P17928" s="82">
        <v>508</v>
      </c>
      <c r="Q17928" s="82" t="s">
        <v>93174</v>
      </c>
      <c r="R17928"/>
    </row>
    <row r="17929" spans="12:18" x14ac:dyDescent="0.25">
      <c r="L17929" t="s">
        <v>2902</v>
      </c>
      <c r="M17929" t="s">
        <v>4379</v>
      </c>
      <c r="N17929" t="s">
        <v>55191</v>
      </c>
      <c r="O17929" s="76" t="s">
        <v>4356</v>
      </c>
      <c r="P17929" s="82">
        <v>123</v>
      </c>
      <c r="Q17929" s="82" t="s">
        <v>93175</v>
      </c>
      <c r="R17929"/>
    </row>
    <row r="17930" spans="12:18" x14ac:dyDescent="0.25">
      <c r="L17930" t="s">
        <v>2902</v>
      </c>
      <c r="M17930" t="s">
        <v>22129</v>
      </c>
      <c r="N17930" t="s">
        <v>55192</v>
      </c>
      <c r="O17930" s="76" t="s">
        <v>4356</v>
      </c>
      <c r="P17930" s="82">
        <v>235</v>
      </c>
      <c r="Q17930" s="82" t="s">
        <v>93176</v>
      </c>
      <c r="R17930"/>
    </row>
    <row r="17931" spans="12:18" x14ac:dyDescent="0.25">
      <c r="L17931" t="s">
        <v>2902</v>
      </c>
      <c r="M17931" t="s">
        <v>14428</v>
      </c>
      <c r="N17931" t="s">
        <v>55193</v>
      </c>
      <c r="O17931" s="76" t="s">
        <v>4356</v>
      </c>
      <c r="P17931" s="82">
        <v>260</v>
      </c>
      <c r="Q17931" s="82" t="s">
        <v>93172</v>
      </c>
      <c r="R17931"/>
    </row>
    <row r="17932" spans="12:18" x14ac:dyDescent="0.25">
      <c r="L17932" t="s">
        <v>2902</v>
      </c>
      <c r="M17932" t="s">
        <v>4383</v>
      </c>
      <c r="N17932" t="s">
        <v>55194</v>
      </c>
      <c r="O17932" s="76" t="s">
        <v>4366</v>
      </c>
      <c r="P17932" s="82">
        <v>30</v>
      </c>
      <c r="Q17932" s="82" t="s">
        <v>93193</v>
      </c>
      <c r="R17932"/>
    </row>
    <row r="17933" spans="12:18" x14ac:dyDescent="0.25">
      <c r="L17933" t="s">
        <v>2902</v>
      </c>
      <c r="M17933" t="s">
        <v>14443</v>
      </c>
      <c r="N17933" t="s">
        <v>55195</v>
      </c>
      <c r="O17933" s="76" t="s">
        <v>4356</v>
      </c>
      <c r="P17933" s="82">
        <v>414</v>
      </c>
      <c r="Q17933" s="82" t="s">
        <v>93206</v>
      </c>
      <c r="R17933"/>
    </row>
    <row r="17934" spans="12:18" x14ac:dyDescent="0.25">
      <c r="L17934" t="s">
        <v>2902</v>
      </c>
      <c r="M17934" t="s">
        <v>4422</v>
      </c>
      <c r="N17934" t="s">
        <v>55196</v>
      </c>
      <c r="O17934" s="76" t="s">
        <v>4356</v>
      </c>
      <c r="P17934" s="82">
        <v>911</v>
      </c>
      <c r="Q17934" s="82" t="s">
        <v>93325</v>
      </c>
      <c r="R17934"/>
    </row>
    <row r="17935" spans="12:18" x14ac:dyDescent="0.25">
      <c r="L17935" t="s">
        <v>2902</v>
      </c>
      <c r="M17935" t="s">
        <v>22133</v>
      </c>
      <c r="N17935" t="s">
        <v>55197</v>
      </c>
      <c r="O17935" s="76" t="s">
        <v>4356</v>
      </c>
      <c r="P17935" s="82">
        <v>207</v>
      </c>
      <c r="Q17935" s="82" t="s">
        <v>93224</v>
      </c>
      <c r="R17935"/>
    </row>
    <row r="17936" spans="12:18" x14ac:dyDescent="0.25">
      <c r="L17936" t="s">
        <v>2902</v>
      </c>
      <c r="M17936" t="s">
        <v>4392</v>
      </c>
      <c r="N17936" t="s">
        <v>55198</v>
      </c>
      <c r="O17936" s="76" t="s">
        <v>4356</v>
      </c>
      <c r="P17936" s="82">
        <v>189</v>
      </c>
      <c r="Q17936" s="82" t="s">
        <v>93225</v>
      </c>
      <c r="R17936"/>
    </row>
    <row r="17937" spans="12:18" x14ac:dyDescent="0.25">
      <c r="L17937" t="s">
        <v>2902</v>
      </c>
      <c r="M17937" t="s">
        <v>22135</v>
      </c>
      <c r="N17937" t="s">
        <v>55199</v>
      </c>
      <c r="O17937" s="76" t="s">
        <v>4366</v>
      </c>
      <c r="P17937" s="82">
        <v>236</v>
      </c>
      <c r="Q17937" s="82" t="s">
        <v>93230</v>
      </c>
      <c r="R17937"/>
    </row>
    <row r="17938" spans="12:18" x14ac:dyDescent="0.25">
      <c r="L17938" t="s">
        <v>2902</v>
      </c>
      <c r="M17938" t="s">
        <v>14462</v>
      </c>
      <c r="N17938" t="s">
        <v>55200</v>
      </c>
      <c r="O17938" s="76" t="s">
        <v>4356</v>
      </c>
      <c r="P17938" s="82">
        <v>252</v>
      </c>
      <c r="Q17938" s="82" t="s">
        <v>93254</v>
      </c>
      <c r="R17938"/>
    </row>
    <row r="17939" spans="12:18" x14ac:dyDescent="0.25">
      <c r="L17939" t="s">
        <v>2902</v>
      </c>
      <c r="M17939" t="s">
        <v>16540</v>
      </c>
      <c r="N17939" t="s">
        <v>55201</v>
      </c>
      <c r="O17939" s="76" t="s">
        <v>4356</v>
      </c>
      <c r="P17939" s="82">
        <v>396</v>
      </c>
      <c r="Q17939" s="82" t="s">
        <v>93366</v>
      </c>
      <c r="R17939"/>
    </row>
    <row r="17940" spans="12:18" x14ac:dyDescent="0.25">
      <c r="L17940" t="s">
        <v>2902</v>
      </c>
      <c r="M17940" t="s">
        <v>4435</v>
      </c>
      <c r="N17940" t="s">
        <v>55202</v>
      </c>
      <c r="O17940" s="76" t="s">
        <v>4356</v>
      </c>
      <c r="P17940" s="82">
        <v>1683</v>
      </c>
      <c r="Q17940" s="82" t="s">
        <v>93367</v>
      </c>
      <c r="R17940"/>
    </row>
    <row r="17941" spans="12:18" x14ac:dyDescent="0.25">
      <c r="L17941" t="s">
        <v>2902</v>
      </c>
      <c r="M17941" t="s">
        <v>22159</v>
      </c>
      <c r="N17941" t="s">
        <v>55203</v>
      </c>
      <c r="O17941" s="76" t="s">
        <v>4374</v>
      </c>
      <c r="P17941" s="82">
        <v>2043</v>
      </c>
      <c r="Q17941" s="82" t="s">
        <v>93385</v>
      </c>
      <c r="R17941"/>
    </row>
    <row r="17942" spans="12:18" x14ac:dyDescent="0.25">
      <c r="L17942" t="s">
        <v>2902</v>
      </c>
      <c r="M17942" t="s">
        <v>35724</v>
      </c>
      <c r="N17942" t="s">
        <v>55204</v>
      </c>
      <c r="O17942" s="76" t="s">
        <v>4356</v>
      </c>
      <c r="P17942" s="82">
        <v>324</v>
      </c>
      <c r="Q17942" s="82" t="s">
        <v>93388</v>
      </c>
      <c r="R17942"/>
    </row>
    <row r="17943" spans="12:18" x14ac:dyDescent="0.25">
      <c r="L17943" t="s">
        <v>2902</v>
      </c>
      <c r="M17943" t="s">
        <v>35725</v>
      </c>
      <c r="N17943" t="s">
        <v>55205</v>
      </c>
      <c r="O17943" s="76" t="s">
        <v>4356</v>
      </c>
      <c r="P17943" s="82">
        <v>121</v>
      </c>
      <c r="Q17943" s="82" t="s">
        <v>93394</v>
      </c>
      <c r="R17943"/>
    </row>
    <row r="17944" spans="12:18" x14ac:dyDescent="0.25">
      <c r="L17944" t="s">
        <v>2902</v>
      </c>
      <c r="M17944" t="s">
        <v>35684</v>
      </c>
      <c r="N17944" t="s">
        <v>55206</v>
      </c>
      <c r="O17944" s="76" t="s">
        <v>4356</v>
      </c>
      <c r="P17944" s="82">
        <v>423</v>
      </c>
      <c r="Q17944" s="82" t="s">
        <v>93136</v>
      </c>
      <c r="R17944"/>
    </row>
    <row r="17945" spans="12:18" x14ac:dyDescent="0.25">
      <c r="L17945" t="s">
        <v>2902</v>
      </c>
      <c r="M17945" t="s">
        <v>10082</v>
      </c>
      <c r="N17945" t="s">
        <v>55207</v>
      </c>
      <c r="O17945" s="76" t="s">
        <v>4356</v>
      </c>
      <c r="P17945" s="82">
        <v>230</v>
      </c>
      <c r="Q17945" s="82" t="s">
        <v>93057</v>
      </c>
      <c r="R17945"/>
    </row>
    <row r="17946" spans="12:18" x14ac:dyDescent="0.25">
      <c r="L17946" t="s">
        <v>2902</v>
      </c>
      <c r="M17946" t="s">
        <v>16454</v>
      </c>
      <c r="N17946" t="s">
        <v>55208</v>
      </c>
      <c r="O17946" s="76" t="s">
        <v>4356</v>
      </c>
      <c r="P17946" s="82">
        <v>992</v>
      </c>
      <c r="Q17946" s="82" t="s">
        <v>93144</v>
      </c>
      <c r="R17946"/>
    </row>
    <row r="17947" spans="12:18" x14ac:dyDescent="0.25">
      <c r="L17947" t="s">
        <v>2902</v>
      </c>
      <c r="M17947" t="s">
        <v>35685</v>
      </c>
      <c r="N17947" t="s">
        <v>55209</v>
      </c>
      <c r="O17947" s="76" t="s">
        <v>4356</v>
      </c>
      <c r="P17947" s="82">
        <v>134</v>
      </c>
      <c r="Q17947" s="82" t="s">
        <v>93145</v>
      </c>
      <c r="R17947"/>
    </row>
    <row r="17948" spans="12:18" x14ac:dyDescent="0.25">
      <c r="L17948" t="s">
        <v>2902</v>
      </c>
      <c r="M17948" t="s">
        <v>35693</v>
      </c>
      <c r="N17948" t="s">
        <v>55210</v>
      </c>
      <c r="O17948" s="76" t="s">
        <v>4356</v>
      </c>
      <c r="P17948" s="82">
        <v>690</v>
      </c>
      <c r="Q17948" s="82" t="s">
        <v>93179</v>
      </c>
      <c r="R17948"/>
    </row>
    <row r="17949" spans="12:18" x14ac:dyDescent="0.25">
      <c r="L17949" t="s">
        <v>2902</v>
      </c>
      <c r="M17949" t="s">
        <v>22134</v>
      </c>
      <c r="N17949" t="s">
        <v>55211</v>
      </c>
      <c r="O17949" s="76" t="s">
        <v>4356</v>
      </c>
      <c r="P17949" s="82">
        <v>3223</v>
      </c>
      <c r="Q17949" s="82" t="s">
        <v>93228</v>
      </c>
      <c r="R17949"/>
    </row>
    <row r="17950" spans="12:18" x14ac:dyDescent="0.25">
      <c r="L17950" t="s">
        <v>2902</v>
      </c>
      <c r="M17950" t="s">
        <v>22122</v>
      </c>
      <c r="N17950" t="s">
        <v>55212</v>
      </c>
      <c r="O17950" s="76" t="s">
        <v>4356</v>
      </c>
      <c r="P17950" s="82">
        <v>2245</v>
      </c>
      <c r="Q17950" s="82" t="s">
        <v>93137</v>
      </c>
      <c r="R17950"/>
    </row>
    <row r="17951" spans="12:18" x14ac:dyDescent="0.25">
      <c r="L17951" t="s">
        <v>2902</v>
      </c>
      <c r="M17951" t="s">
        <v>4367</v>
      </c>
      <c r="N17951" t="s">
        <v>55213</v>
      </c>
      <c r="O17951" s="76" t="s">
        <v>4356</v>
      </c>
      <c r="P17951" s="82">
        <v>248</v>
      </c>
      <c r="Q17951" s="82" t="s">
        <v>93138</v>
      </c>
      <c r="R17951"/>
    </row>
    <row r="17952" spans="12:18" x14ac:dyDescent="0.25">
      <c r="L17952" t="s">
        <v>2902</v>
      </c>
      <c r="M17952" t="s">
        <v>14423</v>
      </c>
      <c r="N17952" t="s">
        <v>55214</v>
      </c>
      <c r="O17952" s="76" t="s">
        <v>4366</v>
      </c>
      <c r="P17952" s="82">
        <v>204</v>
      </c>
      <c r="Q17952" s="82" t="s">
        <v>93139</v>
      </c>
      <c r="R17952"/>
    </row>
    <row r="17953" spans="12:18" x14ac:dyDescent="0.25">
      <c r="L17953" t="s">
        <v>2902</v>
      </c>
      <c r="M17953" t="s">
        <v>16450</v>
      </c>
      <c r="N17953" t="s">
        <v>55215</v>
      </c>
      <c r="O17953" s="76" t="s">
        <v>4366</v>
      </c>
      <c r="P17953" s="82">
        <v>418</v>
      </c>
      <c r="Q17953" s="82" t="s">
        <v>93140</v>
      </c>
      <c r="R17953"/>
    </row>
    <row r="17954" spans="12:18" x14ac:dyDescent="0.25">
      <c r="L17954" t="s">
        <v>2902</v>
      </c>
      <c r="M17954" t="s">
        <v>16452</v>
      </c>
      <c r="N17954" t="s">
        <v>55216</v>
      </c>
      <c r="O17954" s="76" t="s">
        <v>4366</v>
      </c>
      <c r="P17954" s="82">
        <v>82</v>
      </c>
      <c r="Q17954" s="82" t="s">
        <v>93141</v>
      </c>
      <c r="R17954"/>
    </row>
    <row r="17955" spans="12:18" x14ac:dyDescent="0.25">
      <c r="L17955" t="s">
        <v>2902</v>
      </c>
      <c r="M17955" t="s">
        <v>22123</v>
      </c>
      <c r="N17955" t="s">
        <v>55217</v>
      </c>
      <c r="O17955" s="76" t="s">
        <v>4356</v>
      </c>
      <c r="P17955" s="82">
        <v>1011</v>
      </c>
      <c r="Q17955" s="82" t="s">
        <v>93142</v>
      </c>
      <c r="R17955"/>
    </row>
    <row r="17956" spans="12:18" x14ac:dyDescent="0.25">
      <c r="L17956" t="s">
        <v>2902</v>
      </c>
      <c r="M17956" t="s">
        <v>35686</v>
      </c>
      <c r="N17956" t="s">
        <v>55218</v>
      </c>
      <c r="O17956" s="76" t="s">
        <v>4356</v>
      </c>
      <c r="P17956" s="82">
        <v>566</v>
      </c>
      <c r="Q17956" s="82" t="s">
        <v>93146</v>
      </c>
      <c r="R17956"/>
    </row>
    <row r="17957" spans="12:18" x14ac:dyDescent="0.25">
      <c r="L17957" t="s">
        <v>2902</v>
      </c>
      <c r="M17957" t="s">
        <v>4369</v>
      </c>
      <c r="N17957" t="s">
        <v>55219</v>
      </c>
      <c r="O17957" s="76" t="s">
        <v>4356</v>
      </c>
      <c r="P17957" s="82">
        <v>604</v>
      </c>
      <c r="Q17957" s="82" t="s">
        <v>93147</v>
      </c>
      <c r="R17957"/>
    </row>
    <row r="17958" spans="12:18" x14ac:dyDescent="0.25">
      <c r="L17958" t="s">
        <v>2902</v>
      </c>
      <c r="M17958" t="s">
        <v>4372</v>
      </c>
      <c r="N17958" t="s">
        <v>55220</v>
      </c>
      <c r="O17958" s="76" t="s">
        <v>4356</v>
      </c>
      <c r="P17958" s="82">
        <v>330</v>
      </c>
      <c r="Q17958" s="82" t="s">
        <v>93153</v>
      </c>
      <c r="R17958"/>
    </row>
    <row r="17959" spans="12:18" x14ac:dyDescent="0.25">
      <c r="L17959" t="s">
        <v>2902</v>
      </c>
      <c r="M17959" t="s">
        <v>4373</v>
      </c>
      <c r="N17959" t="s">
        <v>55221</v>
      </c>
      <c r="O17959" s="76" t="s">
        <v>4374</v>
      </c>
      <c r="P17959" s="82">
        <v>1284</v>
      </c>
      <c r="Q17959" s="82" t="s">
        <v>93154</v>
      </c>
      <c r="R17959"/>
    </row>
    <row r="17960" spans="12:18" x14ac:dyDescent="0.25">
      <c r="L17960" t="s">
        <v>2902</v>
      </c>
      <c r="M17960" t="s">
        <v>4375</v>
      </c>
      <c r="N17960" t="s">
        <v>55222</v>
      </c>
      <c r="O17960" s="76" t="s">
        <v>4356</v>
      </c>
      <c r="P17960" s="82">
        <v>716</v>
      </c>
      <c r="Q17960" s="82" t="s">
        <v>93155</v>
      </c>
      <c r="R17960"/>
    </row>
    <row r="17961" spans="12:18" x14ac:dyDescent="0.25">
      <c r="L17961" t="s">
        <v>2902</v>
      </c>
      <c r="M17961" t="s">
        <v>22125</v>
      </c>
      <c r="N17961" t="s">
        <v>55223</v>
      </c>
      <c r="O17961" s="76" t="s">
        <v>4356</v>
      </c>
      <c r="P17961" s="82">
        <v>328</v>
      </c>
      <c r="Q17961" s="82" t="s">
        <v>93156</v>
      </c>
      <c r="R17961"/>
    </row>
    <row r="17962" spans="12:18" x14ac:dyDescent="0.25">
      <c r="L17962" t="s">
        <v>2902</v>
      </c>
      <c r="M17962" t="s">
        <v>4376</v>
      </c>
      <c r="N17962" t="s">
        <v>55224</v>
      </c>
      <c r="O17962" s="76" t="s">
        <v>4366</v>
      </c>
      <c r="P17962" s="82">
        <v>131</v>
      </c>
      <c r="Q17962" s="82" t="s">
        <v>93157</v>
      </c>
      <c r="R17962"/>
    </row>
    <row r="17963" spans="12:18" x14ac:dyDescent="0.25">
      <c r="L17963" t="s">
        <v>2902</v>
      </c>
      <c r="M17963" t="s">
        <v>14426</v>
      </c>
      <c r="N17963" t="s">
        <v>55225</v>
      </c>
      <c r="O17963" s="76" t="s">
        <v>4356</v>
      </c>
      <c r="P17963" s="82">
        <v>2645</v>
      </c>
      <c r="Q17963" s="82" t="s">
        <v>93158</v>
      </c>
      <c r="R17963"/>
    </row>
    <row r="17964" spans="12:18" x14ac:dyDescent="0.25">
      <c r="L17964" t="s">
        <v>2902</v>
      </c>
      <c r="M17964" t="s">
        <v>22126</v>
      </c>
      <c r="N17964" t="s">
        <v>55226</v>
      </c>
      <c r="O17964" s="76" t="s">
        <v>4356</v>
      </c>
      <c r="P17964" s="82">
        <v>1266</v>
      </c>
      <c r="Q17964" s="82" t="s">
        <v>93159</v>
      </c>
      <c r="R17964"/>
    </row>
    <row r="17965" spans="12:18" x14ac:dyDescent="0.25">
      <c r="L17965" t="s">
        <v>2902</v>
      </c>
      <c r="M17965" t="s">
        <v>16456</v>
      </c>
      <c r="N17965" t="s">
        <v>55227</v>
      </c>
      <c r="O17965" s="76" t="s">
        <v>4356</v>
      </c>
      <c r="P17965" s="82">
        <v>137</v>
      </c>
      <c r="Q17965" s="82" t="s">
        <v>93160</v>
      </c>
      <c r="R17965"/>
    </row>
    <row r="17966" spans="12:18" x14ac:dyDescent="0.25">
      <c r="L17966" t="s">
        <v>2902</v>
      </c>
      <c r="M17966" t="s">
        <v>35689</v>
      </c>
      <c r="N17966" t="s">
        <v>55228</v>
      </c>
      <c r="O17966" s="76" t="s">
        <v>4356</v>
      </c>
      <c r="P17966" s="82">
        <v>220</v>
      </c>
      <c r="Q17966" s="82" t="s">
        <v>93161</v>
      </c>
      <c r="R17966"/>
    </row>
    <row r="17967" spans="12:18" x14ac:dyDescent="0.25">
      <c r="L17967" t="s">
        <v>2902</v>
      </c>
      <c r="M17967" t="s">
        <v>4377</v>
      </c>
      <c r="N17967" t="s">
        <v>55229</v>
      </c>
      <c r="O17967" s="76" t="s">
        <v>4356</v>
      </c>
      <c r="P17967" s="82">
        <v>656</v>
      </c>
      <c r="Q17967" s="82" t="s">
        <v>93163</v>
      </c>
      <c r="R17967"/>
    </row>
    <row r="17968" spans="12:18" x14ac:dyDescent="0.25">
      <c r="L17968" t="s">
        <v>2902</v>
      </c>
      <c r="M17968" t="s">
        <v>4632</v>
      </c>
      <c r="N17968" t="s">
        <v>55230</v>
      </c>
      <c r="O17968" s="76" t="s">
        <v>4356</v>
      </c>
      <c r="P17968" s="82">
        <v>799</v>
      </c>
      <c r="Q17968" s="82" t="s">
        <v>93178</v>
      </c>
      <c r="R17968"/>
    </row>
    <row r="17969" spans="12:18" x14ac:dyDescent="0.25">
      <c r="L17969" t="s">
        <v>2902</v>
      </c>
      <c r="M17969" t="s">
        <v>22130</v>
      </c>
      <c r="N17969" t="s">
        <v>55231</v>
      </c>
      <c r="O17969" s="76" t="s">
        <v>4356</v>
      </c>
      <c r="P17969" s="82">
        <v>280</v>
      </c>
      <c r="Q17969" s="82" t="s">
        <v>93180</v>
      </c>
      <c r="R17969"/>
    </row>
    <row r="17970" spans="12:18" x14ac:dyDescent="0.25">
      <c r="L17970" t="s">
        <v>2902</v>
      </c>
      <c r="M17970" t="s">
        <v>16468</v>
      </c>
      <c r="N17970" t="s">
        <v>55232</v>
      </c>
      <c r="O17970" s="76" t="s">
        <v>4356</v>
      </c>
      <c r="P17970" s="82">
        <v>510</v>
      </c>
      <c r="Q17970" s="82" t="s">
        <v>93181</v>
      </c>
      <c r="R17970"/>
    </row>
    <row r="17971" spans="12:18" x14ac:dyDescent="0.25">
      <c r="L17971" t="s">
        <v>2902</v>
      </c>
      <c r="M17971" t="s">
        <v>4380</v>
      </c>
      <c r="N17971" t="s">
        <v>55233</v>
      </c>
      <c r="O17971" s="76" t="s">
        <v>4356</v>
      </c>
      <c r="P17971" s="82">
        <v>226</v>
      </c>
      <c r="Q17971" s="82" t="s">
        <v>93182</v>
      </c>
      <c r="R17971"/>
    </row>
    <row r="17972" spans="12:18" x14ac:dyDescent="0.25">
      <c r="L17972" t="s">
        <v>2902</v>
      </c>
      <c r="M17972" t="s">
        <v>4381</v>
      </c>
      <c r="N17972" t="s">
        <v>55234</v>
      </c>
      <c r="O17972" s="76" t="s">
        <v>4356</v>
      </c>
      <c r="P17972" s="82">
        <v>308</v>
      </c>
      <c r="Q17972" s="82" t="s">
        <v>93183</v>
      </c>
      <c r="R17972"/>
    </row>
    <row r="17973" spans="12:18" x14ac:dyDescent="0.25">
      <c r="L17973" t="s">
        <v>2902</v>
      </c>
      <c r="M17973" t="s">
        <v>14432</v>
      </c>
      <c r="N17973" t="s">
        <v>55235</v>
      </c>
      <c r="O17973" s="76" t="s">
        <v>4356</v>
      </c>
      <c r="P17973" s="82">
        <v>185</v>
      </c>
      <c r="Q17973" s="82" t="s">
        <v>93184</v>
      </c>
      <c r="R17973"/>
    </row>
    <row r="17974" spans="12:18" x14ac:dyDescent="0.25">
      <c r="L17974" t="s">
        <v>2902</v>
      </c>
      <c r="M17974" t="s">
        <v>35694</v>
      </c>
      <c r="N17974" t="s">
        <v>55236</v>
      </c>
      <c r="O17974" s="76" t="s">
        <v>4356</v>
      </c>
      <c r="P17974" s="82">
        <v>2096</v>
      </c>
      <c r="Q17974" s="82" t="s">
        <v>93185</v>
      </c>
      <c r="R17974"/>
    </row>
    <row r="17975" spans="12:18" x14ac:dyDescent="0.25">
      <c r="L17975" t="s">
        <v>2902</v>
      </c>
      <c r="M17975" t="s">
        <v>14434</v>
      </c>
      <c r="N17975" t="s">
        <v>55237</v>
      </c>
      <c r="O17975" s="76" t="s">
        <v>4356</v>
      </c>
      <c r="P17975" s="82">
        <v>808</v>
      </c>
      <c r="Q17975" s="82" t="s">
        <v>93186</v>
      </c>
      <c r="R17975"/>
    </row>
    <row r="17976" spans="12:18" x14ac:dyDescent="0.25">
      <c r="L17976" t="s">
        <v>2902</v>
      </c>
      <c r="M17976" t="s">
        <v>16469</v>
      </c>
      <c r="N17976" t="s">
        <v>55238</v>
      </c>
      <c r="O17976" s="76" t="s">
        <v>4356</v>
      </c>
      <c r="P17976" s="82">
        <v>680</v>
      </c>
      <c r="Q17976" s="82" t="s">
        <v>93187</v>
      </c>
      <c r="R17976"/>
    </row>
    <row r="17977" spans="12:18" x14ac:dyDescent="0.25">
      <c r="L17977" t="s">
        <v>2902</v>
      </c>
      <c r="M17977" t="s">
        <v>16471</v>
      </c>
      <c r="N17977" t="s">
        <v>55239</v>
      </c>
      <c r="O17977" s="76" t="s">
        <v>4356</v>
      </c>
      <c r="P17977" s="82">
        <v>243</v>
      </c>
      <c r="Q17977" s="82" t="s">
        <v>93188</v>
      </c>
      <c r="R17977"/>
    </row>
    <row r="17978" spans="12:18" x14ac:dyDescent="0.25">
      <c r="L17978" t="s">
        <v>2902</v>
      </c>
      <c r="M17978" t="s">
        <v>35695</v>
      </c>
      <c r="N17978" t="s">
        <v>55240</v>
      </c>
      <c r="O17978" s="76" t="s">
        <v>4356</v>
      </c>
      <c r="P17978" s="82">
        <v>1337</v>
      </c>
      <c r="Q17978" s="82" t="s">
        <v>93189</v>
      </c>
      <c r="R17978"/>
    </row>
    <row r="17979" spans="12:18" x14ac:dyDescent="0.25">
      <c r="L17979" t="s">
        <v>2902</v>
      </c>
      <c r="M17979" t="s">
        <v>16473</v>
      </c>
      <c r="N17979" t="s">
        <v>55241</v>
      </c>
      <c r="O17979" s="76" t="s">
        <v>4356</v>
      </c>
      <c r="P17979" s="82">
        <v>529</v>
      </c>
      <c r="Q17979" s="82" t="s">
        <v>93190</v>
      </c>
      <c r="R17979"/>
    </row>
    <row r="17980" spans="12:18" x14ac:dyDescent="0.25">
      <c r="L17980" t="s">
        <v>2902</v>
      </c>
      <c r="M17980" t="s">
        <v>16475</v>
      </c>
      <c r="N17980" t="s">
        <v>55242</v>
      </c>
      <c r="O17980" s="76" t="s">
        <v>4356</v>
      </c>
      <c r="P17980" s="82">
        <v>85</v>
      </c>
      <c r="Q17980" s="82" t="s">
        <v>93191</v>
      </c>
      <c r="R17980"/>
    </row>
    <row r="17981" spans="12:18" x14ac:dyDescent="0.25">
      <c r="L17981" t="s">
        <v>2902</v>
      </c>
      <c r="M17981" t="s">
        <v>4382</v>
      </c>
      <c r="N17981" t="s">
        <v>55243</v>
      </c>
      <c r="O17981" s="76" t="s">
        <v>4356</v>
      </c>
      <c r="P17981" s="82">
        <v>330</v>
      </c>
      <c r="Q17981" s="82" t="s">
        <v>93192</v>
      </c>
      <c r="R17981"/>
    </row>
    <row r="17982" spans="12:18" x14ac:dyDescent="0.25">
      <c r="L17982" t="s">
        <v>2902</v>
      </c>
      <c r="M17982" t="s">
        <v>4368</v>
      </c>
      <c r="N17982" t="s">
        <v>55244</v>
      </c>
      <c r="O17982" s="76" t="s">
        <v>4356</v>
      </c>
      <c r="P17982" s="82">
        <v>1407</v>
      </c>
      <c r="Q17982" s="82" t="s">
        <v>93143</v>
      </c>
      <c r="R17982"/>
    </row>
    <row r="17983" spans="12:18" x14ac:dyDescent="0.25">
      <c r="L17983" t="s">
        <v>2902</v>
      </c>
      <c r="M17983" t="s">
        <v>35696</v>
      </c>
      <c r="N17983" t="s">
        <v>55245</v>
      </c>
      <c r="O17983" s="76" t="s">
        <v>4356</v>
      </c>
      <c r="P17983" s="82">
        <v>842</v>
      </c>
      <c r="Q17983" s="82" t="s">
        <v>93194</v>
      </c>
      <c r="R17983"/>
    </row>
    <row r="17984" spans="12:18" x14ac:dyDescent="0.25">
      <c r="L17984" t="s">
        <v>2902</v>
      </c>
      <c r="M17984" t="s">
        <v>16477</v>
      </c>
      <c r="N17984" t="s">
        <v>55246</v>
      </c>
      <c r="O17984" s="76" t="s">
        <v>4366</v>
      </c>
      <c r="P17984" s="82">
        <v>84</v>
      </c>
      <c r="Q17984" s="82" t="s">
        <v>93195</v>
      </c>
      <c r="R17984"/>
    </row>
    <row r="17985" spans="12:18" x14ac:dyDescent="0.25">
      <c r="L17985" t="s">
        <v>2902</v>
      </c>
      <c r="M17985" t="s">
        <v>14436</v>
      </c>
      <c r="N17985" t="s">
        <v>55247</v>
      </c>
      <c r="O17985" s="76" t="s">
        <v>4356</v>
      </c>
      <c r="P17985" s="82">
        <v>2942</v>
      </c>
      <c r="Q17985" s="82" t="s">
        <v>93196</v>
      </c>
      <c r="R17985"/>
    </row>
    <row r="17986" spans="12:18" x14ac:dyDescent="0.25">
      <c r="L17986" t="s">
        <v>2902</v>
      </c>
      <c r="M17986" t="s">
        <v>29888</v>
      </c>
      <c r="N17986" t="s">
        <v>55248</v>
      </c>
      <c r="O17986" s="76" t="s">
        <v>4356</v>
      </c>
      <c r="P17986" s="82">
        <v>272</v>
      </c>
      <c r="Q17986" s="82" t="s">
        <v>93197</v>
      </c>
      <c r="R17986"/>
    </row>
    <row r="17987" spans="12:18" x14ac:dyDescent="0.25">
      <c r="L17987" t="s">
        <v>2902</v>
      </c>
      <c r="M17987" t="s">
        <v>12786</v>
      </c>
      <c r="N17987" t="s">
        <v>55249</v>
      </c>
      <c r="O17987" s="76" t="s">
        <v>4356</v>
      </c>
      <c r="P17987" s="82">
        <v>291</v>
      </c>
      <c r="Q17987" s="82" t="s">
        <v>93199</v>
      </c>
      <c r="R17987"/>
    </row>
    <row r="17988" spans="12:18" x14ac:dyDescent="0.25">
      <c r="L17988" t="s">
        <v>2902</v>
      </c>
      <c r="M17988" t="s">
        <v>14440</v>
      </c>
      <c r="N17988" t="s">
        <v>55250</v>
      </c>
      <c r="O17988" s="76" t="s">
        <v>4356</v>
      </c>
      <c r="P17988" s="82">
        <v>1478</v>
      </c>
      <c r="Q17988" s="82" t="s">
        <v>93200</v>
      </c>
      <c r="R17988"/>
    </row>
    <row r="17989" spans="12:18" x14ac:dyDescent="0.25">
      <c r="L17989" t="s">
        <v>2902</v>
      </c>
      <c r="M17989" t="s">
        <v>16481</v>
      </c>
      <c r="N17989" t="s">
        <v>55251</v>
      </c>
      <c r="O17989" s="76" t="s">
        <v>4356</v>
      </c>
      <c r="P17989" s="82">
        <v>693</v>
      </c>
      <c r="Q17989" s="82" t="s">
        <v>93201</v>
      </c>
      <c r="R17989"/>
    </row>
    <row r="17990" spans="12:18" x14ac:dyDescent="0.25">
      <c r="L17990" t="s">
        <v>2902</v>
      </c>
      <c r="M17990" t="s">
        <v>4384</v>
      </c>
      <c r="N17990" t="s">
        <v>55252</v>
      </c>
      <c r="O17990" s="76" t="s">
        <v>4356</v>
      </c>
      <c r="P17990" s="82">
        <v>475</v>
      </c>
      <c r="Q17990" s="82" t="s">
        <v>93202</v>
      </c>
      <c r="R17990"/>
    </row>
    <row r="17991" spans="12:18" x14ac:dyDescent="0.25">
      <c r="L17991" t="s">
        <v>2902</v>
      </c>
      <c r="M17991" t="s">
        <v>14442</v>
      </c>
      <c r="N17991" t="s">
        <v>55253</v>
      </c>
      <c r="O17991" s="76" t="s">
        <v>4366</v>
      </c>
      <c r="P17991" s="82">
        <v>70</v>
      </c>
      <c r="Q17991" s="82" t="s">
        <v>93203</v>
      </c>
      <c r="R17991"/>
    </row>
    <row r="17992" spans="12:18" x14ac:dyDescent="0.25">
      <c r="L17992" t="s">
        <v>2902</v>
      </c>
      <c r="M17992" t="s">
        <v>35697</v>
      </c>
      <c r="N17992" t="s">
        <v>55254</v>
      </c>
      <c r="O17992" s="76" t="s">
        <v>4356</v>
      </c>
      <c r="P17992" s="82">
        <v>810</v>
      </c>
      <c r="Q17992" s="82" t="s">
        <v>93204</v>
      </c>
      <c r="R17992"/>
    </row>
    <row r="17993" spans="12:18" x14ac:dyDescent="0.25">
      <c r="L17993" t="s">
        <v>2902</v>
      </c>
      <c r="M17993" t="s">
        <v>16483</v>
      </c>
      <c r="N17993" t="s">
        <v>55255</v>
      </c>
      <c r="O17993" s="76" t="s">
        <v>4356</v>
      </c>
      <c r="P17993" s="82">
        <v>626</v>
      </c>
      <c r="Q17993" s="82" t="s">
        <v>93205</v>
      </c>
      <c r="R17993"/>
    </row>
    <row r="17994" spans="12:18" x14ac:dyDescent="0.25">
      <c r="L17994" t="s">
        <v>2902</v>
      </c>
      <c r="M17994" t="s">
        <v>16485</v>
      </c>
      <c r="N17994" t="s">
        <v>55256</v>
      </c>
      <c r="O17994" s="76" t="s">
        <v>4356</v>
      </c>
      <c r="P17994" s="82">
        <v>193</v>
      </c>
      <c r="Q17994" s="82" t="s">
        <v>93207</v>
      </c>
      <c r="R17994"/>
    </row>
    <row r="17995" spans="12:18" x14ac:dyDescent="0.25">
      <c r="L17995" t="s">
        <v>2902</v>
      </c>
      <c r="M17995" t="s">
        <v>35698</v>
      </c>
      <c r="N17995" t="s">
        <v>55257</v>
      </c>
      <c r="O17995" s="76" t="s">
        <v>4366</v>
      </c>
      <c r="P17995" s="82">
        <v>90</v>
      </c>
      <c r="Q17995" s="82" t="s">
        <v>93208</v>
      </c>
      <c r="R17995"/>
    </row>
    <row r="17996" spans="12:18" x14ac:dyDescent="0.25">
      <c r="L17996" t="s">
        <v>2902</v>
      </c>
      <c r="M17996" t="s">
        <v>16486</v>
      </c>
      <c r="N17996" t="s">
        <v>55258</v>
      </c>
      <c r="O17996" s="76" t="s">
        <v>4366</v>
      </c>
      <c r="P17996" s="82">
        <v>35</v>
      </c>
      <c r="Q17996" s="82" t="s">
        <v>93209</v>
      </c>
      <c r="R17996"/>
    </row>
    <row r="17997" spans="12:18" x14ac:dyDescent="0.25">
      <c r="L17997" t="s">
        <v>2902</v>
      </c>
      <c r="M17997" t="s">
        <v>22131</v>
      </c>
      <c r="N17997" t="s">
        <v>55259</v>
      </c>
      <c r="O17997" s="76" t="s">
        <v>4356</v>
      </c>
      <c r="P17997" s="82">
        <v>409</v>
      </c>
      <c r="Q17997" s="82" t="s">
        <v>93210</v>
      </c>
      <c r="R17997"/>
    </row>
    <row r="17998" spans="12:18" x14ac:dyDescent="0.25">
      <c r="L17998" t="s">
        <v>2902</v>
      </c>
      <c r="M17998" t="s">
        <v>4385</v>
      </c>
      <c r="N17998" t="s">
        <v>55260</v>
      </c>
      <c r="O17998" s="76" t="s">
        <v>4356</v>
      </c>
      <c r="P17998" s="82">
        <v>648</v>
      </c>
      <c r="Q17998" s="82" t="s">
        <v>93211</v>
      </c>
      <c r="R17998"/>
    </row>
    <row r="17999" spans="12:18" x14ac:dyDescent="0.25">
      <c r="L17999" t="s">
        <v>2902</v>
      </c>
      <c r="M17999" t="s">
        <v>14445</v>
      </c>
      <c r="N17999" t="s">
        <v>55261</v>
      </c>
      <c r="O17999" s="76" t="s">
        <v>4356</v>
      </c>
      <c r="P17999" s="82">
        <v>147</v>
      </c>
      <c r="Q17999" s="82" t="s">
        <v>93212</v>
      </c>
      <c r="R17999"/>
    </row>
    <row r="18000" spans="12:18" x14ac:dyDescent="0.25">
      <c r="L18000" t="s">
        <v>2902</v>
      </c>
      <c r="M18000" t="s">
        <v>4386</v>
      </c>
      <c r="N18000" t="s">
        <v>55262</v>
      </c>
      <c r="O18000" s="76" t="s">
        <v>4356</v>
      </c>
      <c r="P18000" s="82">
        <v>603</v>
      </c>
      <c r="Q18000" s="82" t="s">
        <v>93213</v>
      </c>
      <c r="R18000"/>
    </row>
    <row r="18001" spans="12:18" x14ac:dyDescent="0.25">
      <c r="L18001" t="s">
        <v>2902</v>
      </c>
      <c r="M18001" t="s">
        <v>16487</v>
      </c>
      <c r="N18001" t="s">
        <v>55263</v>
      </c>
      <c r="O18001" s="76" t="s">
        <v>4356</v>
      </c>
      <c r="P18001" s="82">
        <v>218</v>
      </c>
      <c r="Q18001" s="82" t="s">
        <v>93214</v>
      </c>
      <c r="R18001"/>
    </row>
    <row r="18002" spans="12:18" x14ac:dyDescent="0.25">
      <c r="L18002" t="s">
        <v>2902</v>
      </c>
      <c r="M18002" t="s">
        <v>22132</v>
      </c>
      <c r="N18002" t="s">
        <v>55264</v>
      </c>
      <c r="O18002" s="76" t="s">
        <v>4356</v>
      </c>
      <c r="P18002" s="82">
        <v>371</v>
      </c>
      <c r="Q18002" s="82" t="s">
        <v>93215</v>
      </c>
      <c r="R18002"/>
    </row>
    <row r="18003" spans="12:18" x14ac:dyDescent="0.25">
      <c r="L18003" t="s">
        <v>2902</v>
      </c>
      <c r="M18003" t="s">
        <v>4387</v>
      </c>
      <c r="N18003" t="s">
        <v>55265</v>
      </c>
      <c r="O18003" s="76" t="s">
        <v>4356</v>
      </c>
      <c r="P18003" s="82">
        <v>1150</v>
      </c>
      <c r="Q18003" s="82" t="s">
        <v>93216</v>
      </c>
      <c r="R18003"/>
    </row>
    <row r="18004" spans="12:18" x14ac:dyDescent="0.25">
      <c r="L18004" t="s">
        <v>2902</v>
      </c>
      <c r="M18004" t="s">
        <v>16490</v>
      </c>
      <c r="N18004" t="s">
        <v>55266</v>
      </c>
      <c r="O18004" s="76" t="s">
        <v>4356</v>
      </c>
      <c r="P18004" s="82">
        <v>448</v>
      </c>
      <c r="Q18004" s="82" t="s">
        <v>93217</v>
      </c>
      <c r="R18004"/>
    </row>
    <row r="18005" spans="12:18" x14ac:dyDescent="0.25">
      <c r="L18005" t="s">
        <v>2902</v>
      </c>
      <c r="M18005" t="s">
        <v>35699</v>
      </c>
      <c r="N18005" t="s">
        <v>55267</v>
      </c>
      <c r="O18005" s="76" t="s">
        <v>4366</v>
      </c>
      <c r="P18005" s="82">
        <v>155</v>
      </c>
      <c r="Q18005" s="82" t="s">
        <v>93218</v>
      </c>
      <c r="R18005"/>
    </row>
    <row r="18006" spans="12:18" x14ac:dyDescent="0.25">
      <c r="L18006" t="s">
        <v>2902</v>
      </c>
      <c r="M18006" t="s">
        <v>16493</v>
      </c>
      <c r="N18006" t="s">
        <v>55268</v>
      </c>
      <c r="O18006" s="76" t="s">
        <v>4356</v>
      </c>
      <c r="P18006" s="82">
        <v>2583</v>
      </c>
      <c r="Q18006" s="82" t="s">
        <v>93220</v>
      </c>
      <c r="R18006"/>
    </row>
    <row r="18007" spans="12:18" x14ac:dyDescent="0.25">
      <c r="L18007" t="s">
        <v>2902</v>
      </c>
      <c r="M18007" t="s">
        <v>14447</v>
      </c>
      <c r="N18007" t="s">
        <v>55269</v>
      </c>
      <c r="O18007" s="76" t="s">
        <v>4356</v>
      </c>
      <c r="P18007" s="82">
        <v>2259</v>
      </c>
      <c r="Q18007" s="82" t="s">
        <v>93221</v>
      </c>
      <c r="R18007"/>
    </row>
    <row r="18008" spans="12:18" x14ac:dyDescent="0.25">
      <c r="L18008" t="s">
        <v>2902</v>
      </c>
      <c r="M18008" t="s">
        <v>4391</v>
      </c>
      <c r="N18008" t="s">
        <v>55270</v>
      </c>
      <c r="O18008" s="76" t="s">
        <v>4356</v>
      </c>
      <c r="P18008" s="82">
        <v>216</v>
      </c>
      <c r="Q18008" s="82" t="s">
        <v>93223</v>
      </c>
      <c r="R18008"/>
    </row>
    <row r="18009" spans="12:18" x14ac:dyDescent="0.25">
      <c r="L18009" t="s">
        <v>2902</v>
      </c>
      <c r="M18009" t="s">
        <v>14449</v>
      </c>
      <c r="N18009" t="s">
        <v>55271</v>
      </c>
      <c r="O18009" s="76" t="s">
        <v>4356</v>
      </c>
      <c r="P18009" s="82">
        <v>3278</v>
      </c>
      <c r="Q18009" s="82" t="s">
        <v>93226</v>
      </c>
      <c r="R18009"/>
    </row>
    <row r="18010" spans="12:18" x14ac:dyDescent="0.25">
      <c r="L18010" t="s">
        <v>2902</v>
      </c>
      <c r="M18010" t="s">
        <v>17192</v>
      </c>
      <c r="N18010" t="s">
        <v>55272</v>
      </c>
      <c r="O18010" s="76" t="s">
        <v>4356</v>
      </c>
      <c r="P18010" s="82">
        <v>735</v>
      </c>
      <c r="Q18010" s="82" t="s">
        <v>93227</v>
      </c>
      <c r="R18010"/>
    </row>
    <row r="18011" spans="12:18" x14ac:dyDescent="0.25">
      <c r="L18011" t="s">
        <v>2902</v>
      </c>
      <c r="M18011" t="s">
        <v>4393</v>
      </c>
      <c r="N18011" t="s">
        <v>55273</v>
      </c>
      <c r="O18011" s="76" t="s">
        <v>4356</v>
      </c>
      <c r="P18011" s="82">
        <v>1438</v>
      </c>
      <c r="Q18011" s="82" t="s">
        <v>93229</v>
      </c>
      <c r="R18011"/>
    </row>
    <row r="18012" spans="12:18" x14ac:dyDescent="0.25">
      <c r="L18012" t="s">
        <v>2902</v>
      </c>
      <c r="M18012" t="s">
        <v>16496</v>
      </c>
      <c r="N18012" t="s">
        <v>55274</v>
      </c>
      <c r="O18012" s="76" t="s">
        <v>4356</v>
      </c>
      <c r="P18012" s="82">
        <v>882</v>
      </c>
      <c r="Q18012" s="82" t="s">
        <v>93231</v>
      </c>
      <c r="R18012"/>
    </row>
    <row r="18013" spans="12:18" x14ac:dyDescent="0.25">
      <c r="L18013" t="s">
        <v>2902</v>
      </c>
      <c r="M18013" t="s">
        <v>22136</v>
      </c>
      <c r="N18013" t="s">
        <v>55275</v>
      </c>
      <c r="O18013" s="76" t="s">
        <v>4356</v>
      </c>
      <c r="P18013" s="82">
        <v>1987</v>
      </c>
      <c r="Q18013" s="82" t="s">
        <v>93233</v>
      </c>
      <c r="R18013"/>
    </row>
    <row r="18014" spans="12:18" x14ac:dyDescent="0.25">
      <c r="L18014" t="s">
        <v>2902</v>
      </c>
      <c r="M18014" t="s">
        <v>4394</v>
      </c>
      <c r="N18014" t="s">
        <v>55276</v>
      </c>
      <c r="O18014" s="76" t="s">
        <v>4356</v>
      </c>
      <c r="P18014" s="82">
        <v>555</v>
      </c>
      <c r="Q18014" s="82" t="s">
        <v>93232</v>
      </c>
      <c r="R18014"/>
    </row>
    <row r="18015" spans="12:18" x14ac:dyDescent="0.25">
      <c r="L18015" t="s">
        <v>2902</v>
      </c>
      <c r="M18015" t="s">
        <v>4395</v>
      </c>
      <c r="N18015" t="s">
        <v>55277</v>
      </c>
      <c r="O18015" s="76" t="s">
        <v>4356</v>
      </c>
      <c r="P18015" s="82">
        <v>4342</v>
      </c>
      <c r="Q18015" s="82" t="s">
        <v>93234</v>
      </c>
      <c r="R18015"/>
    </row>
    <row r="18016" spans="12:18" x14ac:dyDescent="0.25">
      <c r="L18016" t="s">
        <v>2902</v>
      </c>
      <c r="M18016" t="s">
        <v>16499</v>
      </c>
      <c r="N18016" t="s">
        <v>55278</v>
      </c>
      <c r="O18016" s="76" t="s">
        <v>4356</v>
      </c>
      <c r="P18016" s="82">
        <v>655</v>
      </c>
      <c r="Q18016" s="82" t="s">
        <v>93235</v>
      </c>
      <c r="R18016"/>
    </row>
    <row r="18017" spans="12:18" x14ac:dyDescent="0.25">
      <c r="L18017" t="s">
        <v>2902</v>
      </c>
      <c r="M18017" t="s">
        <v>4396</v>
      </c>
      <c r="N18017" t="s">
        <v>55279</v>
      </c>
      <c r="O18017" s="76" t="s">
        <v>4356</v>
      </c>
      <c r="P18017" s="82">
        <v>2588</v>
      </c>
      <c r="Q18017" s="82" t="s">
        <v>93236</v>
      </c>
      <c r="R18017"/>
    </row>
    <row r="18018" spans="12:18" x14ac:dyDescent="0.25">
      <c r="L18018" t="s">
        <v>2902</v>
      </c>
      <c r="M18018" t="s">
        <v>22137</v>
      </c>
      <c r="N18018" t="s">
        <v>55280</v>
      </c>
      <c r="O18018" s="76" t="s">
        <v>4356</v>
      </c>
      <c r="P18018" s="82">
        <v>550</v>
      </c>
      <c r="Q18018" s="82" t="s">
        <v>93237</v>
      </c>
      <c r="R18018"/>
    </row>
    <row r="18019" spans="12:18" x14ac:dyDescent="0.25">
      <c r="L18019" t="s">
        <v>2902</v>
      </c>
      <c r="M18019" t="s">
        <v>14453</v>
      </c>
      <c r="N18019" t="s">
        <v>55281</v>
      </c>
      <c r="O18019" s="76" t="s">
        <v>4356</v>
      </c>
      <c r="P18019" s="82">
        <v>1787</v>
      </c>
      <c r="Q18019" s="82" t="s">
        <v>93238</v>
      </c>
      <c r="R18019"/>
    </row>
    <row r="18020" spans="12:18" x14ac:dyDescent="0.25">
      <c r="L18020" t="s">
        <v>2902</v>
      </c>
      <c r="M18020" t="s">
        <v>4397</v>
      </c>
      <c r="N18020" t="s">
        <v>55282</v>
      </c>
      <c r="O18020" s="76" t="s">
        <v>4356</v>
      </c>
      <c r="P18020" s="82">
        <v>3194</v>
      </c>
      <c r="Q18020" s="82" t="s">
        <v>93239</v>
      </c>
      <c r="R18020"/>
    </row>
    <row r="18021" spans="12:18" x14ac:dyDescent="0.25">
      <c r="L18021" t="s">
        <v>2902</v>
      </c>
      <c r="M18021" t="s">
        <v>14456</v>
      </c>
      <c r="N18021" t="s">
        <v>55283</v>
      </c>
      <c r="O18021" s="76" t="s">
        <v>4356</v>
      </c>
      <c r="P18021" s="82">
        <v>914</v>
      </c>
      <c r="Q18021" s="82" t="s">
        <v>93240</v>
      </c>
      <c r="R18021"/>
    </row>
    <row r="18022" spans="12:18" x14ac:dyDescent="0.25">
      <c r="L18022" t="s">
        <v>2902</v>
      </c>
      <c r="M18022" t="s">
        <v>16502</v>
      </c>
      <c r="N18022" t="s">
        <v>55284</v>
      </c>
      <c r="O18022" s="76" t="s">
        <v>4356</v>
      </c>
      <c r="P18022" s="82">
        <v>273</v>
      </c>
      <c r="Q18022" s="82" t="s">
        <v>93241</v>
      </c>
      <c r="R18022"/>
    </row>
    <row r="18023" spans="12:18" x14ac:dyDescent="0.25">
      <c r="L18023" t="s">
        <v>2902</v>
      </c>
      <c r="M18023" t="s">
        <v>4398</v>
      </c>
      <c r="N18023" t="s">
        <v>55285</v>
      </c>
      <c r="O18023" s="76" t="s">
        <v>4356</v>
      </c>
      <c r="P18023" s="82">
        <v>192</v>
      </c>
      <c r="Q18023" s="82" t="s">
        <v>93242</v>
      </c>
      <c r="R18023"/>
    </row>
    <row r="18024" spans="12:18" x14ac:dyDescent="0.25">
      <c r="L18024" t="s">
        <v>2902</v>
      </c>
      <c r="M18024" t="s">
        <v>4399</v>
      </c>
      <c r="N18024" t="s">
        <v>55286</v>
      </c>
      <c r="O18024" s="76" t="s">
        <v>4356</v>
      </c>
      <c r="P18024" s="82">
        <v>204</v>
      </c>
      <c r="Q18024" s="82" t="s">
        <v>93243</v>
      </c>
      <c r="R18024"/>
    </row>
    <row r="18025" spans="12:18" x14ac:dyDescent="0.25">
      <c r="L18025" t="s">
        <v>2902</v>
      </c>
      <c r="M18025" t="s">
        <v>16504</v>
      </c>
      <c r="N18025" t="s">
        <v>55287</v>
      </c>
      <c r="O18025" s="76" t="s">
        <v>4356</v>
      </c>
      <c r="P18025" s="82">
        <v>1153</v>
      </c>
      <c r="Q18025" s="82" t="s">
        <v>93244</v>
      </c>
      <c r="R18025"/>
    </row>
    <row r="18026" spans="12:18" x14ac:dyDescent="0.25">
      <c r="L18026" t="s">
        <v>2902</v>
      </c>
      <c r="M18026" t="s">
        <v>16505</v>
      </c>
      <c r="N18026" t="s">
        <v>55288</v>
      </c>
      <c r="O18026" s="76" t="s">
        <v>4356</v>
      </c>
      <c r="P18026" s="82">
        <v>376</v>
      </c>
      <c r="Q18026" s="82" t="s">
        <v>93245</v>
      </c>
      <c r="R18026"/>
    </row>
    <row r="18027" spans="12:18" x14ac:dyDescent="0.25">
      <c r="L18027" t="s">
        <v>2902</v>
      </c>
      <c r="M18027" t="s">
        <v>16506</v>
      </c>
      <c r="N18027" t="s">
        <v>55289</v>
      </c>
      <c r="O18027" s="76" t="s">
        <v>4356</v>
      </c>
      <c r="P18027" s="82">
        <v>509</v>
      </c>
      <c r="Q18027" s="82" t="s">
        <v>93246</v>
      </c>
      <c r="R18027"/>
    </row>
    <row r="18028" spans="12:18" x14ac:dyDescent="0.25">
      <c r="L18028" t="s">
        <v>2902</v>
      </c>
      <c r="M18028" t="s">
        <v>4400</v>
      </c>
      <c r="N18028" t="s">
        <v>55290</v>
      </c>
      <c r="O18028" s="76" t="s">
        <v>4356</v>
      </c>
      <c r="P18028" s="82">
        <v>736</v>
      </c>
      <c r="Q18028" s="82" t="s">
        <v>93247</v>
      </c>
      <c r="R18028"/>
    </row>
    <row r="18029" spans="12:18" x14ac:dyDescent="0.25">
      <c r="L18029" t="s">
        <v>2902</v>
      </c>
      <c r="M18029" t="s">
        <v>14458</v>
      </c>
      <c r="N18029" t="s">
        <v>55291</v>
      </c>
      <c r="O18029" s="76" t="s">
        <v>4356</v>
      </c>
      <c r="P18029" s="82">
        <v>38</v>
      </c>
      <c r="Q18029" s="82" t="s">
        <v>93248</v>
      </c>
      <c r="R18029"/>
    </row>
    <row r="18030" spans="12:18" x14ac:dyDescent="0.25">
      <c r="L18030" t="s">
        <v>2902</v>
      </c>
      <c r="M18030" t="s">
        <v>14460</v>
      </c>
      <c r="N18030" t="s">
        <v>55292</v>
      </c>
      <c r="O18030" s="76" t="s">
        <v>4356</v>
      </c>
      <c r="P18030" s="82">
        <v>1103</v>
      </c>
      <c r="Q18030" s="82" t="s">
        <v>93249</v>
      </c>
      <c r="R18030"/>
    </row>
    <row r="18031" spans="12:18" x14ac:dyDescent="0.25">
      <c r="L18031" t="s">
        <v>2902</v>
      </c>
      <c r="M18031" t="s">
        <v>16508</v>
      </c>
      <c r="N18031" t="s">
        <v>55293</v>
      </c>
      <c r="O18031" s="76" t="s">
        <v>4356</v>
      </c>
      <c r="P18031" s="82">
        <v>1038</v>
      </c>
      <c r="Q18031" s="82" t="s">
        <v>93250</v>
      </c>
      <c r="R18031"/>
    </row>
    <row r="18032" spans="12:18" x14ac:dyDescent="0.25">
      <c r="L18032" t="s">
        <v>2902</v>
      </c>
      <c r="M18032" t="s">
        <v>33000</v>
      </c>
      <c r="N18032" t="s">
        <v>55294</v>
      </c>
      <c r="O18032" s="76" t="s">
        <v>4356</v>
      </c>
      <c r="P18032" s="82">
        <v>604</v>
      </c>
      <c r="Q18032" s="82" t="s">
        <v>93251</v>
      </c>
      <c r="R18032"/>
    </row>
    <row r="18033" spans="12:18" x14ac:dyDescent="0.25">
      <c r="L18033" t="s">
        <v>2902</v>
      </c>
      <c r="M18033" t="s">
        <v>4401</v>
      </c>
      <c r="N18033" t="s">
        <v>55295</v>
      </c>
      <c r="O18033" s="76" t="s">
        <v>4356</v>
      </c>
      <c r="P18033" s="82">
        <v>1318</v>
      </c>
      <c r="Q18033" s="82" t="s">
        <v>93252</v>
      </c>
      <c r="R18033"/>
    </row>
    <row r="18034" spans="12:18" x14ac:dyDescent="0.25">
      <c r="L18034" t="s">
        <v>2902</v>
      </c>
      <c r="M18034" t="s">
        <v>16510</v>
      </c>
      <c r="N18034" t="s">
        <v>55296</v>
      </c>
      <c r="O18034" s="76" t="s">
        <v>4356</v>
      </c>
      <c r="P18034" s="82">
        <v>804</v>
      </c>
      <c r="Q18034" s="82" t="s">
        <v>93253</v>
      </c>
      <c r="R18034"/>
    </row>
    <row r="18035" spans="12:18" x14ac:dyDescent="0.25">
      <c r="L18035" t="s">
        <v>2902</v>
      </c>
      <c r="M18035" t="s">
        <v>4403</v>
      </c>
      <c r="N18035" t="s">
        <v>55297</v>
      </c>
      <c r="O18035" s="76" t="s">
        <v>4366</v>
      </c>
      <c r="P18035" s="82">
        <v>516</v>
      </c>
      <c r="Q18035" s="82" t="s">
        <v>93255</v>
      </c>
      <c r="R18035"/>
    </row>
    <row r="18036" spans="12:18" x14ac:dyDescent="0.25">
      <c r="L18036" t="s">
        <v>2902</v>
      </c>
      <c r="M18036" t="s">
        <v>4430</v>
      </c>
      <c r="N18036" t="s">
        <v>55298</v>
      </c>
      <c r="O18036" s="76" t="s">
        <v>4356</v>
      </c>
      <c r="P18036" s="82">
        <v>2812</v>
      </c>
      <c r="Q18036" s="82" t="s">
        <v>93346</v>
      </c>
      <c r="R18036"/>
    </row>
    <row r="18037" spans="12:18" x14ac:dyDescent="0.25">
      <c r="L18037" t="s">
        <v>2902</v>
      </c>
      <c r="M18037" t="s">
        <v>35715</v>
      </c>
      <c r="N18037" t="s">
        <v>55299</v>
      </c>
      <c r="O18037" s="76" t="s">
        <v>4356</v>
      </c>
      <c r="P18037" s="82">
        <v>884</v>
      </c>
      <c r="Q18037" s="82" t="s">
        <v>93347</v>
      </c>
      <c r="R18037"/>
    </row>
    <row r="18038" spans="12:18" x14ac:dyDescent="0.25">
      <c r="L18038" t="s">
        <v>2902</v>
      </c>
      <c r="M18038" t="s">
        <v>14503</v>
      </c>
      <c r="N18038" t="s">
        <v>55300</v>
      </c>
      <c r="O18038" s="76" t="s">
        <v>4356</v>
      </c>
      <c r="P18038" s="82">
        <v>467</v>
      </c>
      <c r="Q18038" s="82" t="s">
        <v>93348</v>
      </c>
      <c r="R18038"/>
    </row>
    <row r="18039" spans="12:18" x14ac:dyDescent="0.25">
      <c r="L18039" t="s">
        <v>2902</v>
      </c>
      <c r="M18039" t="s">
        <v>27384</v>
      </c>
      <c r="N18039" t="s">
        <v>55301</v>
      </c>
      <c r="O18039" s="76" t="s">
        <v>4356</v>
      </c>
      <c r="P18039" s="82">
        <v>446</v>
      </c>
      <c r="Q18039" s="82" t="s">
        <v>93349</v>
      </c>
      <c r="R18039"/>
    </row>
    <row r="18040" spans="12:18" x14ac:dyDescent="0.25">
      <c r="L18040" t="s">
        <v>2902</v>
      </c>
      <c r="M18040" t="s">
        <v>35716</v>
      </c>
      <c r="N18040" t="s">
        <v>55302</v>
      </c>
      <c r="O18040" s="76" t="s">
        <v>4356</v>
      </c>
      <c r="P18040" s="82">
        <v>451</v>
      </c>
      <c r="Q18040" s="82" t="s">
        <v>93350</v>
      </c>
      <c r="R18040"/>
    </row>
    <row r="18041" spans="12:18" x14ac:dyDescent="0.25">
      <c r="L18041" t="s">
        <v>2902</v>
      </c>
      <c r="M18041" t="s">
        <v>16538</v>
      </c>
      <c r="N18041" t="s">
        <v>55303</v>
      </c>
      <c r="O18041" s="76" t="s">
        <v>4356</v>
      </c>
      <c r="P18041" s="82">
        <v>34</v>
      </c>
      <c r="Q18041" s="82" t="s">
        <v>93351</v>
      </c>
      <c r="R18041"/>
    </row>
    <row r="18042" spans="12:18" x14ac:dyDescent="0.25">
      <c r="L18042" t="s">
        <v>2902</v>
      </c>
      <c r="M18042" t="s">
        <v>14505</v>
      </c>
      <c r="N18042" t="s">
        <v>55304</v>
      </c>
      <c r="O18042" s="76" t="s">
        <v>4366</v>
      </c>
      <c r="P18042" s="82">
        <v>201</v>
      </c>
      <c r="Q18042" s="82" t="s">
        <v>93352</v>
      </c>
      <c r="R18042"/>
    </row>
    <row r="18043" spans="12:18" x14ac:dyDescent="0.25">
      <c r="L18043" t="s">
        <v>2902</v>
      </c>
      <c r="M18043" t="s">
        <v>14506</v>
      </c>
      <c r="N18043" t="s">
        <v>55305</v>
      </c>
      <c r="O18043" s="76" t="s">
        <v>4356</v>
      </c>
      <c r="P18043" s="82">
        <v>278</v>
      </c>
      <c r="Q18043" s="82" t="s">
        <v>93353</v>
      </c>
      <c r="R18043"/>
    </row>
    <row r="18044" spans="12:18" x14ac:dyDescent="0.25">
      <c r="L18044" t="s">
        <v>2902</v>
      </c>
      <c r="M18044" t="s">
        <v>22155</v>
      </c>
      <c r="N18044" t="s">
        <v>55306</v>
      </c>
      <c r="O18044" s="76" t="s">
        <v>4356</v>
      </c>
      <c r="P18044" s="82">
        <v>744</v>
      </c>
      <c r="Q18044" s="82" t="s">
        <v>93354</v>
      </c>
      <c r="R18044"/>
    </row>
    <row r="18045" spans="12:18" x14ac:dyDescent="0.25">
      <c r="L18045" t="s">
        <v>2902</v>
      </c>
      <c r="M18045" t="s">
        <v>22156</v>
      </c>
      <c r="N18045" t="s">
        <v>55307</v>
      </c>
      <c r="O18045" s="76" t="s">
        <v>4356</v>
      </c>
      <c r="P18045" s="82">
        <v>1033</v>
      </c>
      <c r="Q18045" s="82" t="s">
        <v>93355</v>
      </c>
      <c r="R18045"/>
    </row>
    <row r="18046" spans="12:18" x14ac:dyDescent="0.25">
      <c r="L18046" t="s">
        <v>2902</v>
      </c>
      <c r="M18046" t="s">
        <v>14508</v>
      </c>
      <c r="N18046" t="s">
        <v>55308</v>
      </c>
      <c r="O18046" s="76" t="s">
        <v>4366</v>
      </c>
      <c r="P18046" s="82">
        <v>87</v>
      </c>
      <c r="Q18046" s="82" t="s">
        <v>93357</v>
      </c>
      <c r="R18046"/>
    </row>
    <row r="18047" spans="12:18" x14ac:dyDescent="0.25">
      <c r="L18047" t="s">
        <v>2902</v>
      </c>
      <c r="M18047" t="s">
        <v>4431</v>
      </c>
      <c r="N18047" t="s">
        <v>55309</v>
      </c>
      <c r="O18047" s="76" t="s">
        <v>4356</v>
      </c>
      <c r="P18047" s="82">
        <v>313</v>
      </c>
      <c r="Q18047" s="82" t="s">
        <v>93356</v>
      </c>
      <c r="R18047"/>
    </row>
    <row r="18048" spans="12:18" x14ac:dyDescent="0.25">
      <c r="L18048" t="s">
        <v>2902</v>
      </c>
      <c r="M18048" t="s">
        <v>14510</v>
      </c>
      <c r="N18048" t="s">
        <v>55310</v>
      </c>
      <c r="O18048" s="76" t="s">
        <v>4356</v>
      </c>
      <c r="P18048" s="82">
        <v>1385</v>
      </c>
      <c r="Q18048" s="82" t="s">
        <v>93358</v>
      </c>
      <c r="R18048"/>
    </row>
    <row r="18049" spans="12:18" x14ac:dyDescent="0.25">
      <c r="L18049" t="s">
        <v>2902</v>
      </c>
      <c r="M18049" t="s">
        <v>35717</v>
      </c>
      <c r="N18049" t="s">
        <v>55311</v>
      </c>
      <c r="O18049" s="76" t="s">
        <v>4356</v>
      </c>
      <c r="P18049" s="82">
        <v>470</v>
      </c>
      <c r="Q18049" s="82" t="s">
        <v>93359</v>
      </c>
      <c r="R18049"/>
    </row>
    <row r="18050" spans="12:18" x14ac:dyDescent="0.25">
      <c r="L18050" t="s">
        <v>2902</v>
      </c>
      <c r="M18050" t="s">
        <v>16539</v>
      </c>
      <c r="N18050" t="s">
        <v>55312</v>
      </c>
      <c r="O18050" s="76" t="s">
        <v>4356</v>
      </c>
      <c r="P18050" s="82">
        <v>3173</v>
      </c>
      <c r="Q18050" s="82" t="s">
        <v>93360</v>
      </c>
      <c r="R18050"/>
    </row>
    <row r="18051" spans="12:18" x14ac:dyDescent="0.25">
      <c r="L18051" t="s">
        <v>2902</v>
      </c>
      <c r="M18051" t="s">
        <v>4404</v>
      </c>
      <c r="N18051" t="s">
        <v>55313</v>
      </c>
      <c r="O18051" s="76" t="s">
        <v>4356</v>
      </c>
      <c r="P18051" s="82">
        <v>2529</v>
      </c>
      <c r="Q18051" s="82" t="s">
        <v>93256</v>
      </c>
      <c r="R18051"/>
    </row>
    <row r="18052" spans="12:18" x14ac:dyDescent="0.25">
      <c r="L18052" t="s">
        <v>2902</v>
      </c>
      <c r="M18052" t="s">
        <v>16511</v>
      </c>
      <c r="N18052" t="s">
        <v>55314</v>
      </c>
      <c r="O18052" s="76" t="s">
        <v>4356</v>
      </c>
      <c r="P18052" s="82">
        <v>338</v>
      </c>
      <c r="Q18052" s="82" t="s">
        <v>93257</v>
      </c>
      <c r="R18052"/>
    </row>
    <row r="18053" spans="12:18" x14ac:dyDescent="0.25">
      <c r="L18053" t="s">
        <v>2902</v>
      </c>
      <c r="M18053" t="s">
        <v>22139</v>
      </c>
      <c r="N18053" t="s">
        <v>55315</v>
      </c>
      <c r="O18053" s="76" t="s">
        <v>4356</v>
      </c>
      <c r="P18053" s="82">
        <v>548</v>
      </c>
      <c r="Q18053" s="82" t="s">
        <v>93258</v>
      </c>
      <c r="R18053"/>
    </row>
    <row r="18054" spans="12:18" x14ac:dyDescent="0.25">
      <c r="L18054" t="s">
        <v>2902</v>
      </c>
      <c r="M18054" t="s">
        <v>35700</v>
      </c>
      <c r="N18054" t="s">
        <v>55316</v>
      </c>
      <c r="O18054" s="76" t="s">
        <v>4356</v>
      </c>
      <c r="P18054" s="82">
        <v>683</v>
      </c>
      <c r="Q18054" s="82" t="s">
        <v>93260</v>
      </c>
      <c r="R18054"/>
    </row>
    <row r="18055" spans="12:18" x14ac:dyDescent="0.25">
      <c r="L18055" t="s">
        <v>2902</v>
      </c>
      <c r="M18055" t="s">
        <v>22140</v>
      </c>
      <c r="N18055" t="s">
        <v>55317</v>
      </c>
      <c r="O18055" s="76" t="s">
        <v>4356</v>
      </c>
      <c r="P18055" s="82">
        <v>438</v>
      </c>
      <c r="Q18055" s="82" t="s">
        <v>93259</v>
      </c>
      <c r="R18055"/>
    </row>
    <row r="18056" spans="12:18" x14ac:dyDescent="0.25">
      <c r="L18056" t="s">
        <v>2902</v>
      </c>
      <c r="M18056" t="s">
        <v>4405</v>
      </c>
      <c r="N18056" t="s">
        <v>55318</v>
      </c>
      <c r="O18056" s="76" t="s">
        <v>4356</v>
      </c>
      <c r="P18056" s="82">
        <v>332</v>
      </c>
      <c r="Q18056" s="82" t="s">
        <v>93261</v>
      </c>
      <c r="R18056"/>
    </row>
    <row r="18057" spans="12:18" x14ac:dyDescent="0.25">
      <c r="L18057" t="s">
        <v>2902</v>
      </c>
      <c r="M18057" t="s">
        <v>10896</v>
      </c>
      <c r="N18057" t="s">
        <v>55319</v>
      </c>
      <c r="O18057" s="76" t="s">
        <v>4356</v>
      </c>
      <c r="P18057" s="82">
        <v>131</v>
      </c>
      <c r="Q18057" s="82" t="s">
        <v>93262</v>
      </c>
      <c r="R18057"/>
    </row>
    <row r="18058" spans="12:18" x14ac:dyDescent="0.25">
      <c r="L18058" t="s">
        <v>2902</v>
      </c>
      <c r="M18058" t="s">
        <v>4406</v>
      </c>
      <c r="N18058" t="s">
        <v>55320</v>
      </c>
      <c r="O18058" s="76" t="s">
        <v>4356</v>
      </c>
      <c r="P18058" s="82">
        <v>687</v>
      </c>
      <c r="Q18058" s="82" t="s">
        <v>93263</v>
      </c>
      <c r="R18058"/>
    </row>
    <row r="18059" spans="12:18" x14ac:dyDescent="0.25">
      <c r="L18059" t="s">
        <v>2902</v>
      </c>
      <c r="M18059" t="s">
        <v>14466</v>
      </c>
      <c r="N18059" t="s">
        <v>55321</v>
      </c>
      <c r="O18059" s="76" t="s">
        <v>4356</v>
      </c>
      <c r="P18059" s="82">
        <v>428</v>
      </c>
      <c r="Q18059" s="82" t="s">
        <v>93265</v>
      </c>
      <c r="R18059"/>
    </row>
    <row r="18060" spans="12:18" x14ac:dyDescent="0.25">
      <c r="L18060" t="s">
        <v>2902</v>
      </c>
      <c r="M18060" t="s">
        <v>35701</v>
      </c>
      <c r="N18060" t="s">
        <v>55322</v>
      </c>
      <c r="O18060" s="76" t="s">
        <v>4356</v>
      </c>
      <c r="P18060" s="82">
        <v>953</v>
      </c>
      <c r="Q18060" s="82" t="s">
        <v>93266</v>
      </c>
      <c r="R18060"/>
    </row>
    <row r="18061" spans="12:18" x14ac:dyDescent="0.25">
      <c r="L18061" t="s">
        <v>2902</v>
      </c>
      <c r="M18061" t="s">
        <v>4407</v>
      </c>
      <c r="N18061" t="s">
        <v>55323</v>
      </c>
      <c r="O18061" s="76" t="s">
        <v>4366</v>
      </c>
      <c r="P18061" s="82">
        <v>550</v>
      </c>
      <c r="Q18061" s="82" t="s">
        <v>93267</v>
      </c>
      <c r="R18061"/>
    </row>
    <row r="18062" spans="12:18" x14ac:dyDescent="0.25">
      <c r="L18062" t="s">
        <v>2902</v>
      </c>
      <c r="M18062" t="s">
        <v>16514</v>
      </c>
      <c r="N18062" t="s">
        <v>55324</v>
      </c>
      <c r="O18062" s="76" t="s">
        <v>4356</v>
      </c>
      <c r="P18062" s="82">
        <v>181</v>
      </c>
      <c r="Q18062" s="82" t="s">
        <v>93269</v>
      </c>
      <c r="R18062"/>
    </row>
    <row r="18063" spans="12:18" x14ac:dyDescent="0.25">
      <c r="L18063" t="s">
        <v>2902</v>
      </c>
      <c r="M18063" t="s">
        <v>35702</v>
      </c>
      <c r="N18063" t="s">
        <v>55325</v>
      </c>
      <c r="O18063" s="76" t="s">
        <v>4366</v>
      </c>
      <c r="P18063" s="82">
        <v>399</v>
      </c>
      <c r="Q18063" s="82" t="s">
        <v>93270</v>
      </c>
      <c r="R18063"/>
    </row>
    <row r="18064" spans="12:18" x14ac:dyDescent="0.25">
      <c r="L18064" t="s">
        <v>2902</v>
      </c>
      <c r="M18064" t="s">
        <v>35703</v>
      </c>
      <c r="N18064" t="s">
        <v>55326</v>
      </c>
      <c r="O18064" s="76" t="s">
        <v>4356</v>
      </c>
      <c r="P18064" s="82">
        <v>534</v>
      </c>
      <c r="Q18064" s="82" t="s">
        <v>93271</v>
      </c>
      <c r="R18064"/>
    </row>
    <row r="18065" spans="12:18" x14ac:dyDescent="0.25">
      <c r="L18065" t="s">
        <v>2902</v>
      </c>
      <c r="M18065" t="s">
        <v>14469</v>
      </c>
      <c r="N18065" t="s">
        <v>55327</v>
      </c>
      <c r="O18065" s="76" t="s">
        <v>4356</v>
      </c>
      <c r="P18065" s="82">
        <v>620</v>
      </c>
      <c r="Q18065" s="82" t="s">
        <v>93272</v>
      </c>
      <c r="R18065"/>
    </row>
    <row r="18066" spans="12:18" x14ac:dyDescent="0.25">
      <c r="L18066" t="s">
        <v>2902</v>
      </c>
      <c r="M18066" t="s">
        <v>14471</v>
      </c>
      <c r="N18066" t="s">
        <v>55328</v>
      </c>
      <c r="O18066" s="76" t="s">
        <v>4356</v>
      </c>
      <c r="P18066" s="82">
        <v>491</v>
      </c>
      <c r="Q18066" s="82" t="s">
        <v>93273</v>
      </c>
      <c r="R18066"/>
    </row>
    <row r="18067" spans="12:18" x14ac:dyDescent="0.25">
      <c r="L18067" t="s">
        <v>2902</v>
      </c>
      <c r="M18067" t="s">
        <v>14473</v>
      </c>
      <c r="N18067" t="s">
        <v>55329</v>
      </c>
      <c r="O18067" s="76" t="s">
        <v>4356</v>
      </c>
      <c r="P18067" s="82">
        <v>769</v>
      </c>
      <c r="Q18067" s="82" t="s">
        <v>93274</v>
      </c>
      <c r="R18067"/>
    </row>
    <row r="18068" spans="12:18" x14ac:dyDescent="0.25">
      <c r="L18068" t="s">
        <v>2902</v>
      </c>
      <c r="M18068" t="s">
        <v>35704</v>
      </c>
      <c r="N18068" t="s">
        <v>55330</v>
      </c>
      <c r="O18068" s="76" t="s">
        <v>4356</v>
      </c>
      <c r="P18068" s="82">
        <v>401</v>
      </c>
      <c r="Q18068" s="82" t="s">
        <v>93278</v>
      </c>
      <c r="R18068"/>
    </row>
    <row r="18069" spans="12:18" x14ac:dyDescent="0.25">
      <c r="L18069" t="s">
        <v>2902</v>
      </c>
      <c r="M18069" t="s">
        <v>22141</v>
      </c>
      <c r="N18069" t="s">
        <v>55331</v>
      </c>
      <c r="O18069" s="76" t="s">
        <v>4356</v>
      </c>
      <c r="P18069" s="82">
        <v>278</v>
      </c>
      <c r="Q18069" s="82" t="s">
        <v>93276</v>
      </c>
      <c r="R18069"/>
    </row>
    <row r="18070" spans="12:18" x14ac:dyDescent="0.25">
      <c r="L18070" t="s">
        <v>2902</v>
      </c>
      <c r="M18070" t="s">
        <v>16516</v>
      </c>
      <c r="N18070" t="s">
        <v>55332</v>
      </c>
      <c r="O18070" s="76" t="s">
        <v>4356</v>
      </c>
      <c r="P18070" s="82">
        <v>198</v>
      </c>
      <c r="Q18070" s="82" t="s">
        <v>93277</v>
      </c>
      <c r="R18070"/>
    </row>
    <row r="18071" spans="12:18" x14ac:dyDescent="0.25">
      <c r="L18071" t="s">
        <v>2902</v>
      </c>
      <c r="M18071" t="s">
        <v>35705</v>
      </c>
      <c r="N18071" t="s">
        <v>55333</v>
      </c>
      <c r="O18071" s="76" t="s">
        <v>4356</v>
      </c>
      <c r="P18071" s="82">
        <v>551</v>
      </c>
      <c r="Q18071" s="82" t="s">
        <v>93279</v>
      </c>
      <c r="R18071"/>
    </row>
    <row r="18072" spans="12:18" x14ac:dyDescent="0.25">
      <c r="L18072" t="s">
        <v>2902</v>
      </c>
      <c r="M18072" t="s">
        <v>4408</v>
      </c>
      <c r="N18072" t="s">
        <v>55334</v>
      </c>
      <c r="O18072" s="76" t="s">
        <v>4374</v>
      </c>
      <c r="P18072" s="82">
        <v>919</v>
      </c>
      <c r="Q18072" s="82" t="s">
        <v>93280</v>
      </c>
      <c r="R18072"/>
    </row>
    <row r="18073" spans="12:18" x14ac:dyDescent="0.25">
      <c r="L18073" t="s">
        <v>2902</v>
      </c>
      <c r="M18073" t="s">
        <v>35706</v>
      </c>
      <c r="N18073" t="s">
        <v>55335</v>
      </c>
      <c r="O18073" s="76" t="s">
        <v>4356</v>
      </c>
      <c r="P18073" s="82">
        <v>224</v>
      </c>
      <c r="Q18073" s="82" t="s">
        <v>93281</v>
      </c>
      <c r="R18073"/>
    </row>
    <row r="18074" spans="12:18" x14ac:dyDescent="0.25">
      <c r="L18074" t="s">
        <v>2902</v>
      </c>
      <c r="M18074" t="s">
        <v>35707</v>
      </c>
      <c r="N18074" t="s">
        <v>55336</v>
      </c>
      <c r="O18074" s="76" t="s">
        <v>4356</v>
      </c>
      <c r="P18074" s="82">
        <v>441</v>
      </c>
      <c r="Q18074" s="82" t="s">
        <v>93282</v>
      </c>
      <c r="R18074"/>
    </row>
    <row r="18075" spans="12:18" x14ac:dyDescent="0.25">
      <c r="L18075" t="s">
        <v>2902</v>
      </c>
      <c r="M18075" t="s">
        <v>14475</v>
      </c>
      <c r="N18075" t="s">
        <v>55337</v>
      </c>
      <c r="O18075" s="76" t="s">
        <v>4366</v>
      </c>
      <c r="P18075" s="82">
        <v>113</v>
      </c>
      <c r="Q18075" s="82" t="s">
        <v>93283</v>
      </c>
      <c r="R18075"/>
    </row>
    <row r="18076" spans="12:18" x14ac:dyDescent="0.25">
      <c r="L18076" t="s">
        <v>2902</v>
      </c>
      <c r="M18076" t="s">
        <v>4409</v>
      </c>
      <c r="N18076" t="s">
        <v>55338</v>
      </c>
      <c r="O18076" s="76" t="s">
        <v>4356</v>
      </c>
      <c r="P18076" s="82">
        <v>748</v>
      </c>
      <c r="Q18076" s="82" t="s">
        <v>93284</v>
      </c>
      <c r="R18076"/>
    </row>
    <row r="18077" spans="12:18" x14ac:dyDescent="0.25">
      <c r="L18077" t="s">
        <v>2902</v>
      </c>
      <c r="M18077" t="s">
        <v>4410</v>
      </c>
      <c r="N18077" t="s">
        <v>55339</v>
      </c>
      <c r="O18077" s="76" t="s">
        <v>4356</v>
      </c>
      <c r="P18077" s="82">
        <v>909</v>
      </c>
      <c r="Q18077" s="82" t="s">
        <v>93285</v>
      </c>
      <c r="R18077"/>
    </row>
    <row r="18078" spans="12:18" x14ac:dyDescent="0.25">
      <c r="L18078" t="s">
        <v>2902</v>
      </c>
      <c r="M18078" t="s">
        <v>4411</v>
      </c>
      <c r="N18078" t="s">
        <v>55340</v>
      </c>
      <c r="O18078" s="76" t="s">
        <v>4366</v>
      </c>
      <c r="P18078" s="82">
        <v>165</v>
      </c>
      <c r="Q18078" s="82" t="s">
        <v>93286</v>
      </c>
      <c r="R18078"/>
    </row>
    <row r="18079" spans="12:18" x14ac:dyDescent="0.25">
      <c r="L18079" t="s">
        <v>2902</v>
      </c>
      <c r="M18079" t="s">
        <v>9158</v>
      </c>
      <c r="N18079" t="s">
        <v>55341</v>
      </c>
      <c r="O18079" s="76" t="s">
        <v>4356</v>
      </c>
      <c r="P18079" s="82">
        <v>923</v>
      </c>
      <c r="Q18079" s="82" t="s">
        <v>93287</v>
      </c>
      <c r="R18079"/>
    </row>
    <row r="18080" spans="12:18" x14ac:dyDescent="0.25">
      <c r="L18080" t="s">
        <v>2902</v>
      </c>
      <c r="M18080" t="s">
        <v>14477</v>
      </c>
      <c r="N18080" t="s">
        <v>55342</v>
      </c>
      <c r="O18080" s="76" t="s">
        <v>4356</v>
      </c>
      <c r="P18080" s="82">
        <v>6094</v>
      </c>
      <c r="Q18080" s="82" t="s">
        <v>93288</v>
      </c>
      <c r="R18080"/>
    </row>
    <row r="18081" spans="12:18" x14ac:dyDescent="0.25">
      <c r="L18081" t="s">
        <v>2902</v>
      </c>
      <c r="M18081" t="s">
        <v>16517</v>
      </c>
      <c r="N18081" t="s">
        <v>55343</v>
      </c>
      <c r="O18081" s="76" t="s">
        <v>4356</v>
      </c>
      <c r="P18081" s="82">
        <v>608</v>
      </c>
      <c r="Q18081" s="82" t="s">
        <v>93289</v>
      </c>
      <c r="R18081"/>
    </row>
    <row r="18082" spans="12:18" x14ac:dyDescent="0.25">
      <c r="L18082" t="s">
        <v>2902</v>
      </c>
      <c r="M18082" t="s">
        <v>4412</v>
      </c>
      <c r="N18082" t="s">
        <v>55344</v>
      </c>
      <c r="O18082" s="76" t="s">
        <v>4356</v>
      </c>
      <c r="P18082" s="82">
        <v>4954</v>
      </c>
      <c r="Q18082" s="82" t="s">
        <v>93290</v>
      </c>
      <c r="R18082"/>
    </row>
    <row r="18083" spans="12:18" x14ac:dyDescent="0.25">
      <c r="L18083" t="s">
        <v>2902</v>
      </c>
      <c r="M18083" t="s">
        <v>4415</v>
      </c>
      <c r="N18083" t="s">
        <v>55345</v>
      </c>
      <c r="O18083" s="76" t="s">
        <v>4356</v>
      </c>
      <c r="P18083" s="82">
        <v>2460</v>
      </c>
      <c r="Q18083" s="82" t="s">
        <v>93295</v>
      </c>
      <c r="R18083"/>
    </row>
    <row r="18084" spans="12:18" x14ac:dyDescent="0.25">
      <c r="L18084" t="s">
        <v>2902</v>
      </c>
      <c r="M18084" t="s">
        <v>22142</v>
      </c>
      <c r="N18084" t="s">
        <v>55346</v>
      </c>
      <c r="O18084" s="76" t="s">
        <v>4356</v>
      </c>
      <c r="P18084" s="82">
        <v>629</v>
      </c>
      <c r="Q18084" s="82" t="s">
        <v>93291</v>
      </c>
      <c r="R18084"/>
    </row>
    <row r="18085" spans="12:18" x14ac:dyDescent="0.25">
      <c r="L18085" t="s">
        <v>2902</v>
      </c>
      <c r="M18085" t="s">
        <v>14480</v>
      </c>
      <c r="N18085" t="s">
        <v>55347</v>
      </c>
      <c r="O18085" s="76" t="s">
        <v>4356</v>
      </c>
      <c r="P18085" s="82">
        <v>521</v>
      </c>
      <c r="Q18085" s="82" t="s">
        <v>93292</v>
      </c>
      <c r="R18085"/>
    </row>
    <row r="18086" spans="12:18" x14ac:dyDescent="0.25">
      <c r="L18086" t="s">
        <v>2902</v>
      </c>
      <c r="M18086" t="s">
        <v>4413</v>
      </c>
      <c r="N18086" t="s">
        <v>55348</v>
      </c>
      <c r="O18086" s="76" t="s">
        <v>4356</v>
      </c>
      <c r="P18086" s="82">
        <v>350</v>
      </c>
      <c r="Q18086" s="82" t="s">
        <v>93293</v>
      </c>
      <c r="R18086"/>
    </row>
    <row r="18087" spans="12:18" x14ac:dyDescent="0.25">
      <c r="L18087" t="s">
        <v>2902</v>
      </c>
      <c r="M18087" t="s">
        <v>4414</v>
      </c>
      <c r="N18087" t="s">
        <v>55349</v>
      </c>
      <c r="O18087" s="76" t="s">
        <v>4356</v>
      </c>
      <c r="P18087" s="82">
        <v>446</v>
      </c>
      <c r="Q18087" s="82" t="s">
        <v>93294</v>
      </c>
      <c r="R18087"/>
    </row>
    <row r="18088" spans="12:18" x14ac:dyDescent="0.25">
      <c r="L18088" t="s">
        <v>2902</v>
      </c>
      <c r="M18088" t="s">
        <v>4416</v>
      </c>
      <c r="N18088" t="s">
        <v>55350</v>
      </c>
      <c r="O18088" s="76" t="s">
        <v>4356</v>
      </c>
      <c r="P18088" s="82">
        <v>1410</v>
      </c>
      <c r="Q18088" s="82" t="s">
        <v>93296</v>
      </c>
      <c r="R18088"/>
    </row>
    <row r="18089" spans="12:18" x14ac:dyDescent="0.25">
      <c r="L18089" t="s">
        <v>2902</v>
      </c>
      <c r="M18089" t="s">
        <v>22143</v>
      </c>
      <c r="N18089" t="s">
        <v>55351</v>
      </c>
      <c r="O18089" s="76" t="s">
        <v>4356</v>
      </c>
      <c r="P18089" s="82">
        <v>71</v>
      </c>
      <c r="Q18089" s="82" t="s">
        <v>93297</v>
      </c>
      <c r="R18089"/>
    </row>
    <row r="18090" spans="12:18" x14ac:dyDescent="0.25">
      <c r="L18090" t="s">
        <v>2902</v>
      </c>
      <c r="M18090" t="s">
        <v>14482</v>
      </c>
      <c r="N18090" t="s">
        <v>55352</v>
      </c>
      <c r="O18090" s="76" t="s">
        <v>4356</v>
      </c>
      <c r="P18090" s="82">
        <v>393</v>
      </c>
      <c r="Q18090" s="82" t="s">
        <v>93298</v>
      </c>
      <c r="R18090"/>
    </row>
    <row r="18091" spans="12:18" x14ac:dyDescent="0.25">
      <c r="L18091" t="s">
        <v>2902</v>
      </c>
      <c r="M18091" t="s">
        <v>20144</v>
      </c>
      <c r="N18091" t="s">
        <v>55353</v>
      </c>
      <c r="O18091" s="76" t="s">
        <v>4356</v>
      </c>
      <c r="P18091" s="82">
        <v>792</v>
      </c>
      <c r="Q18091" s="82" t="s">
        <v>93299</v>
      </c>
      <c r="R18091"/>
    </row>
    <row r="18092" spans="12:18" x14ac:dyDescent="0.25">
      <c r="L18092" t="s">
        <v>2902</v>
      </c>
      <c r="M18092" t="s">
        <v>35708</v>
      </c>
      <c r="N18092" t="s">
        <v>55354</v>
      </c>
      <c r="O18092" s="76" t="s">
        <v>4356</v>
      </c>
      <c r="P18092" s="82">
        <v>483</v>
      </c>
      <c r="Q18092" s="82" t="s">
        <v>93300</v>
      </c>
      <c r="R18092"/>
    </row>
    <row r="18093" spans="12:18" x14ac:dyDescent="0.25">
      <c r="L18093" t="s">
        <v>2902</v>
      </c>
      <c r="M18093" t="s">
        <v>22144</v>
      </c>
      <c r="N18093" t="s">
        <v>55355</v>
      </c>
      <c r="O18093" s="76" t="s">
        <v>4356</v>
      </c>
      <c r="P18093" s="82">
        <v>646</v>
      </c>
      <c r="Q18093" s="82" t="s">
        <v>93301</v>
      </c>
      <c r="R18093"/>
    </row>
    <row r="18094" spans="12:18" x14ac:dyDescent="0.25">
      <c r="L18094" t="s">
        <v>2902</v>
      </c>
      <c r="M18094" t="s">
        <v>22145</v>
      </c>
      <c r="N18094" t="s">
        <v>55356</v>
      </c>
      <c r="O18094" s="76" t="s">
        <v>4374</v>
      </c>
      <c r="P18094" s="82">
        <v>19116</v>
      </c>
      <c r="Q18094" s="82" t="s">
        <v>93302</v>
      </c>
      <c r="R18094"/>
    </row>
    <row r="18095" spans="12:18" x14ac:dyDescent="0.25">
      <c r="L18095" t="s">
        <v>2902</v>
      </c>
      <c r="M18095" t="s">
        <v>16521</v>
      </c>
      <c r="N18095" t="s">
        <v>55357</v>
      </c>
      <c r="O18095" s="76" t="s">
        <v>4356</v>
      </c>
      <c r="P18095" s="82">
        <v>205</v>
      </c>
      <c r="Q18095" s="82" t="s">
        <v>93303</v>
      </c>
      <c r="R18095"/>
    </row>
    <row r="18096" spans="12:18" x14ac:dyDescent="0.25">
      <c r="L18096" t="s">
        <v>2902</v>
      </c>
      <c r="M18096" t="s">
        <v>9617</v>
      </c>
      <c r="N18096" t="s">
        <v>55358</v>
      </c>
      <c r="O18096" s="76" t="s">
        <v>4356</v>
      </c>
      <c r="P18096" s="82">
        <v>708</v>
      </c>
      <c r="Q18096" s="82" t="s">
        <v>93304</v>
      </c>
      <c r="R18096"/>
    </row>
    <row r="18097" spans="12:18" x14ac:dyDescent="0.25">
      <c r="L18097" t="s">
        <v>2902</v>
      </c>
      <c r="M18097" t="s">
        <v>35709</v>
      </c>
      <c r="N18097" t="s">
        <v>55359</v>
      </c>
      <c r="O18097" s="76" t="s">
        <v>4356</v>
      </c>
      <c r="P18097" s="82">
        <v>479</v>
      </c>
      <c r="Q18097" s="82" t="s">
        <v>93305</v>
      </c>
      <c r="R18097"/>
    </row>
    <row r="18098" spans="12:18" x14ac:dyDescent="0.25">
      <c r="L18098" t="s">
        <v>2902</v>
      </c>
      <c r="M18098" t="s">
        <v>7348</v>
      </c>
      <c r="N18098" t="s">
        <v>55360</v>
      </c>
      <c r="O18098" s="76" t="s">
        <v>4366</v>
      </c>
      <c r="P18098" s="82">
        <v>341</v>
      </c>
      <c r="Q18098" s="82" t="s">
        <v>93306</v>
      </c>
      <c r="R18098"/>
    </row>
    <row r="18099" spans="12:18" x14ac:dyDescent="0.25">
      <c r="L18099" t="s">
        <v>2902</v>
      </c>
      <c r="M18099" t="s">
        <v>35710</v>
      </c>
      <c r="N18099" t="s">
        <v>55361</v>
      </c>
      <c r="O18099" s="76" t="s">
        <v>4356</v>
      </c>
      <c r="P18099" s="82">
        <v>595</v>
      </c>
      <c r="Q18099" s="82" t="s">
        <v>93308</v>
      </c>
      <c r="R18099"/>
    </row>
    <row r="18100" spans="12:18" x14ac:dyDescent="0.25">
      <c r="L18100" t="s">
        <v>2902</v>
      </c>
      <c r="M18100" t="s">
        <v>22146</v>
      </c>
      <c r="N18100" t="s">
        <v>55362</v>
      </c>
      <c r="O18100" s="76" t="s">
        <v>4366</v>
      </c>
      <c r="P18100" s="82">
        <v>131</v>
      </c>
      <c r="Q18100" s="82" t="s">
        <v>93309</v>
      </c>
      <c r="R18100"/>
    </row>
    <row r="18101" spans="12:18" x14ac:dyDescent="0.25">
      <c r="L18101" t="s">
        <v>2902</v>
      </c>
      <c r="M18101" t="s">
        <v>16522</v>
      </c>
      <c r="N18101" t="s">
        <v>55363</v>
      </c>
      <c r="O18101" s="76" t="s">
        <v>4356</v>
      </c>
      <c r="P18101" s="82">
        <v>529</v>
      </c>
      <c r="Q18101" s="82" t="s">
        <v>93310</v>
      </c>
      <c r="R18101"/>
    </row>
    <row r="18102" spans="12:18" x14ac:dyDescent="0.25">
      <c r="L18102" t="s">
        <v>2902</v>
      </c>
      <c r="M18102" t="s">
        <v>22147</v>
      </c>
      <c r="N18102" t="s">
        <v>55364</v>
      </c>
      <c r="O18102" s="76" t="s">
        <v>4366</v>
      </c>
      <c r="P18102" s="82">
        <v>182</v>
      </c>
      <c r="Q18102" s="82" t="s">
        <v>93311</v>
      </c>
      <c r="R18102"/>
    </row>
    <row r="18103" spans="12:18" x14ac:dyDescent="0.25">
      <c r="L18103" t="s">
        <v>2902</v>
      </c>
      <c r="M18103" t="s">
        <v>22148</v>
      </c>
      <c r="N18103" t="s">
        <v>55365</v>
      </c>
      <c r="O18103" s="76" t="s">
        <v>4366</v>
      </c>
      <c r="P18103" s="82">
        <v>181</v>
      </c>
      <c r="Q18103" s="82" t="s">
        <v>93313</v>
      </c>
      <c r="R18103"/>
    </row>
    <row r="18104" spans="12:18" x14ac:dyDescent="0.25">
      <c r="L18104" t="s">
        <v>2902</v>
      </c>
      <c r="M18104" t="s">
        <v>4418</v>
      </c>
      <c r="N18104" t="s">
        <v>55366</v>
      </c>
      <c r="O18104" s="76" t="s">
        <v>4356</v>
      </c>
      <c r="P18104" s="82">
        <v>318</v>
      </c>
      <c r="Q18104" s="82" t="s">
        <v>93314</v>
      </c>
      <c r="R18104"/>
    </row>
    <row r="18105" spans="12:18" x14ac:dyDescent="0.25">
      <c r="L18105" t="s">
        <v>2902</v>
      </c>
      <c r="M18105" t="s">
        <v>4419</v>
      </c>
      <c r="N18105" t="s">
        <v>55367</v>
      </c>
      <c r="O18105" s="76" t="s">
        <v>4356</v>
      </c>
      <c r="P18105" s="82">
        <v>515</v>
      </c>
      <c r="Q18105" s="82" t="s">
        <v>93315</v>
      </c>
      <c r="R18105"/>
    </row>
    <row r="18106" spans="12:18" x14ac:dyDescent="0.25">
      <c r="L18106" t="s">
        <v>2902</v>
      </c>
      <c r="M18106" t="s">
        <v>14487</v>
      </c>
      <c r="N18106" t="s">
        <v>55368</v>
      </c>
      <c r="O18106" s="76" t="s">
        <v>4356</v>
      </c>
      <c r="P18106" s="82">
        <v>151</v>
      </c>
      <c r="Q18106" s="82" t="s">
        <v>93316</v>
      </c>
      <c r="R18106"/>
    </row>
    <row r="18107" spans="12:18" x14ac:dyDescent="0.25">
      <c r="L18107" t="s">
        <v>2902</v>
      </c>
      <c r="M18107" t="s">
        <v>14489</v>
      </c>
      <c r="N18107" t="s">
        <v>55369</v>
      </c>
      <c r="O18107" s="76" t="s">
        <v>4356</v>
      </c>
      <c r="P18107" s="82">
        <v>257</v>
      </c>
      <c r="Q18107" s="82" t="s">
        <v>93317</v>
      </c>
      <c r="R18107"/>
    </row>
    <row r="18108" spans="12:18" x14ac:dyDescent="0.25">
      <c r="L18108" t="s">
        <v>2902</v>
      </c>
      <c r="M18108" t="s">
        <v>35711</v>
      </c>
      <c r="N18108" t="s">
        <v>55370</v>
      </c>
      <c r="O18108" s="76" t="s">
        <v>4366</v>
      </c>
      <c r="P18108" s="82">
        <v>314</v>
      </c>
      <c r="Q18108" s="82" t="s">
        <v>93319</v>
      </c>
      <c r="R18108"/>
    </row>
    <row r="18109" spans="12:18" x14ac:dyDescent="0.25">
      <c r="L18109" t="s">
        <v>2902</v>
      </c>
      <c r="M18109" t="s">
        <v>22149</v>
      </c>
      <c r="N18109" t="s">
        <v>55371</v>
      </c>
      <c r="O18109" s="76" t="s">
        <v>4356</v>
      </c>
      <c r="P18109" s="82">
        <v>306</v>
      </c>
      <c r="Q18109" s="82" t="s">
        <v>93320</v>
      </c>
      <c r="R18109"/>
    </row>
    <row r="18110" spans="12:18" x14ac:dyDescent="0.25">
      <c r="L18110" t="s">
        <v>2902</v>
      </c>
      <c r="M18110" t="s">
        <v>16527</v>
      </c>
      <c r="N18110" t="s">
        <v>55372</v>
      </c>
      <c r="O18110" s="76" t="s">
        <v>4366</v>
      </c>
      <c r="P18110" s="82">
        <v>86</v>
      </c>
      <c r="Q18110" s="82" t="s">
        <v>93321</v>
      </c>
      <c r="R18110"/>
    </row>
    <row r="18111" spans="12:18" x14ac:dyDescent="0.25">
      <c r="L18111" t="s">
        <v>2902</v>
      </c>
      <c r="M18111" t="s">
        <v>14490</v>
      </c>
      <c r="N18111" t="s">
        <v>55373</v>
      </c>
      <c r="O18111" s="76" t="s">
        <v>4356</v>
      </c>
      <c r="P18111" s="82">
        <v>768</v>
      </c>
      <c r="Q18111" s="82" t="s">
        <v>93322</v>
      </c>
      <c r="R18111"/>
    </row>
    <row r="18112" spans="12:18" x14ac:dyDescent="0.25">
      <c r="L18112" t="s">
        <v>2902</v>
      </c>
      <c r="M18112" t="s">
        <v>14492</v>
      </c>
      <c r="N18112" t="s">
        <v>55374</v>
      </c>
      <c r="O18112" s="76" t="s">
        <v>4356</v>
      </c>
      <c r="P18112" s="82">
        <v>4066</v>
      </c>
      <c r="Q18112" s="82" t="s">
        <v>93323</v>
      </c>
      <c r="R18112"/>
    </row>
    <row r="18113" spans="12:18" x14ac:dyDescent="0.25">
      <c r="L18113" t="s">
        <v>2902</v>
      </c>
      <c r="M18113" t="s">
        <v>4421</v>
      </c>
      <c r="N18113" t="s">
        <v>55375</v>
      </c>
      <c r="O18113" s="76" t="s">
        <v>4366</v>
      </c>
      <c r="P18113" s="82">
        <v>176</v>
      </c>
      <c r="Q18113" s="82" t="s">
        <v>93324</v>
      </c>
      <c r="R18113"/>
    </row>
    <row r="18114" spans="12:18" x14ac:dyDescent="0.25">
      <c r="L18114" t="s">
        <v>2902</v>
      </c>
      <c r="M18114" t="s">
        <v>4423</v>
      </c>
      <c r="N18114" t="s">
        <v>55376</v>
      </c>
      <c r="O18114" s="76" t="s">
        <v>4356</v>
      </c>
      <c r="P18114" s="82">
        <v>140</v>
      </c>
      <c r="Q18114" s="82" t="s">
        <v>93326</v>
      </c>
      <c r="R18114"/>
    </row>
    <row r="18115" spans="12:18" x14ac:dyDescent="0.25">
      <c r="L18115" t="s">
        <v>2902</v>
      </c>
      <c r="M18115" t="s">
        <v>22150</v>
      </c>
      <c r="N18115" t="s">
        <v>55377</v>
      </c>
      <c r="O18115" s="76" t="s">
        <v>4374</v>
      </c>
      <c r="P18115" s="82">
        <v>408</v>
      </c>
      <c r="Q18115" s="82" t="s">
        <v>93327</v>
      </c>
      <c r="R18115"/>
    </row>
    <row r="18116" spans="12:18" x14ac:dyDescent="0.25">
      <c r="L18116" t="s">
        <v>2902</v>
      </c>
      <c r="M18116" t="s">
        <v>35712</v>
      </c>
      <c r="N18116" t="s">
        <v>55378</v>
      </c>
      <c r="O18116" s="76" t="s">
        <v>4356</v>
      </c>
      <c r="P18116" s="82">
        <v>444</v>
      </c>
      <c r="Q18116" s="82" t="s">
        <v>93328</v>
      </c>
      <c r="R18116"/>
    </row>
    <row r="18117" spans="12:18" x14ac:dyDescent="0.25">
      <c r="L18117" t="s">
        <v>2902</v>
      </c>
      <c r="M18117" t="s">
        <v>4424</v>
      </c>
      <c r="N18117" t="s">
        <v>55379</v>
      </c>
      <c r="O18117" s="76" t="s">
        <v>4356</v>
      </c>
      <c r="P18117" s="82">
        <v>1803</v>
      </c>
      <c r="Q18117" s="82" t="s">
        <v>93329</v>
      </c>
      <c r="R18117"/>
    </row>
    <row r="18118" spans="12:18" x14ac:dyDescent="0.25">
      <c r="L18118" t="s">
        <v>2902</v>
      </c>
      <c r="M18118" t="s">
        <v>22151</v>
      </c>
      <c r="N18118" t="s">
        <v>55380</v>
      </c>
      <c r="O18118" s="76" t="s">
        <v>4356</v>
      </c>
      <c r="P18118" s="82">
        <v>601</v>
      </c>
      <c r="Q18118" s="82" t="s">
        <v>93330</v>
      </c>
      <c r="R18118"/>
    </row>
    <row r="18119" spans="12:18" x14ac:dyDescent="0.25">
      <c r="L18119" t="s">
        <v>2902</v>
      </c>
      <c r="M18119" t="s">
        <v>4425</v>
      </c>
      <c r="N18119" t="s">
        <v>55381</v>
      </c>
      <c r="O18119" s="76" t="s">
        <v>4356</v>
      </c>
      <c r="P18119" s="82">
        <v>1350</v>
      </c>
      <c r="Q18119" s="82" t="s">
        <v>93331</v>
      </c>
      <c r="R18119"/>
    </row>
    <row r="18120" spans="12:18" x14ac:dyDescent="0.25">
      <c r="L18120" t="s">
        <v>2902</v>
      </c>
      <c r="M18120" t="s">
        <v>35713</v>
      </c>
      <c r="N18120" t="s">
        <v>55382</v>
      </c>
      <c r="O18120" s="76" t="s">
        <v>4356</v>
      </c>
      <c r="P18120" s="82">
        <v>511</v>
      </c>
      <c r="Q18120" s="82" t="s">
        <v>93332</v>
      </c>
      <c r="R18120"/>
    </row>
    <row r="18121" spans="12:18" x14ac:dyDescent="0.25">
      <c r="L18121" t="s">
        <v>2902</v>
      </c>
      <c r="M18121" t="s">
        <v>16529</v>
      </c>
      <c r="N18121" t="s">
        <v>55383</v>
      </c>
      <c r="O18121" s="76" t="s">
        <v>4356</v>
      </c>
      <c r="P18121" s="82">
        <v>1296</v>
      </c>
      <c r="Q18121" s="82" t="s">
        <v>93333</v>
      </c>
      <c r="R18121"/>
    </row>
    <row r="18122" spans="12:18" x14ac:dyDescent="0.25">
      <c r="L18122" t="s">
        <v>2902</v>
      </c>
      <c r="M18122" t="s">
        <v>22152</v>
      </c>
      <c r="N18122" t="s">
        <v>55384</v>
      </c>
      <c r="O18122" s="76" t="s">
        <v>4366</v>
      </c>
      <c r="P18122" s="82">
        <v>128</v>
      </c>
      <c r="Q18122" s="82" t="s">
        <v>93335</v>
      </c>
      <c r="R18122"/>
    </row>
    <row r="18123" spans="12:18" x14ac:dyDescent="0.25">
      <c r="L18123" t="s">
        <v>2902</v>
      </c>
      <c r="M18123" t="s">
        <v>35714</v>
      </c>
      <c r="N18123" t="s">
        <v>55385</v>
      </c>
      <c r="O18123" s="76" t="s">
        <v>4356</v>
      </c>
      <c r="P18123" s="82">
        <v>376</v>
      </c>
      <c r="Q18123" s="82" t="s">
        <v>93336</v>
      </c>
      <c r="R18123"/>
    </row>
    <row r="18124" spans="12:18" x14ac:dyDescent="0.25">
      <c r="L18124" t="s">
        <v>2902</v>
      </c>
      <c r="M18124" t="s">
        <v>14498</v>
      </c>
      <c r="N18124" t="s">
        <v>55386</v>
      </c>
      <c r="O18124" s="76" t="s">
        <v>4356</v>
      </c>
      <c r="P18124" s="82">
        <v>2132</v>
      </c>
      <c r="Q18124" s="82" t="s">
        <v>93338</v>
      </c>
      <c r="R18124"/>
    </row>
    <row r="18125" spans="12:18" x14ac:dyDescent="0.25">
      <c r="L18125" t="s">
        <v>2902</v>
      </c>
      <c r="M18125" t="s">
        <v>4426</v>
      </c>
      <c r="N18125" t="s">
        <v>55387</v>
      </c>
      <c r="O18125" s="76" t="s">
        <v>4356</v>
      </c>
      <c r="P18125" s="82">
        <v>3588</v>
      </c>
      <c r="Q18125" s="82" t="s">
        <v>93337</v>
      </c>
      <c r="R18125"/>
    </row>
    <row r="18126" spans="12:18" x14ac:dyDescent="0.25">
      <c r="L18126" t="s">
        <v>2902</v>
      </c>
      <c r="M18126" t="s">
        <v>4427</v>
      </c>
      <c r="N18126" t="s">
        <v>55388</v>
      </c>
      <c r="O18126" s="76" t="s">
        <v>4356</v>
      </c>
      <c r="P18126" s="82">
        <v>334</v>
      </c>
      <c r="Q18126" s="82" t="s">
        <v>93339</v>
      </c>
      <c r="R18126"/>
    </row>
    <row r="18127" spans="12:18" x14ac:dyDescent="0.25">
      <c r="L18127" t="s">
        <v>2902</v>
      </c>
      <c r="M18127" t="s">
        <v>22153</v>
      </c>
      <c r="N18127" t="s">
        <v>55389</v>
      </c>
      <c r="O18127" s="76" t="s">
        <v>4366</v>
      </c>
      <c r="P18127" s="82">
        <v>368</v>
      </c>
      <c r="Q18127" s="82" t="s">
        <v>93340</v>
      </c>
      <c r="R18127"/>
    </row>
    <row r="18128" spans="12:18" x14ac:dyDescent="0.25">
      <c r="L18128" t="s">
        <v>2902</v>
      </c>
      <c r="M18128" t="s">
        <v>14500</v>
      </c>
      <c r="N18128" t="s">
        <v>55390</v>
      </c>
      <c r="O18128" s="76" t="s">
        <v>4374</v>
      </c>
      <c r="P18128" s="82">
        <v>1417</v>
      </c>
      <c r="Q18128" s="82" t="s">
        <v>93341</v>
      </c>
      <c r="R18128"/>
    </row>
    <row r="18129" spans="12:18" x14ac:dyDescent="0.25">
      <c r="L18129" t="s">
        <v>2902</v>
      </c>
      <c r="M18129" t="s">
        <v>4428</v>
      </c>
      <c r="N18129" t="s">
        <v>55391</v>
      </c>
      <c r="O18129" s="76" t="s">
        <v>4356</v>
      </c>
      <c r="P18129" s="82">
        <v>1730</v>
      </c>
      <c r="Q18129" s="82" t="s">
        <v>93343</v>
      </c>
      <c r="R18129"/>
    </row>
    <row r="18130" spans="12:18" x14ac:dyDescent="0.25">
      <c r="L18130" t="s">
        <v>2902</v>
      </c>
      <c r="M18130" t="s">
        <v>22154</v>
      </c>
      <c r="N18130" t="s">
        <v>55392</v>
      </c>
      <c r="O18130" s="76" t="s">
        <v>4366</v>
      </c>
      <c r="P18130" s="82">
        <v>285</v>
      </c>
      <c r="Q18130" s="82" t="s">
        <v>93344</v>
      </c>
      <c r="R18130"/>
    </row>
    <row r="18131" spans="12:18" x14ac:dyDescent="0.25">
      <c r="L18131" t="s">
        <v>2902</v>
      </c>
      <c r="M18131" t="s">
        <v>5620</v>
      </c>
      <c r="N18131" t="s">
        <v>55393</v>
      </c>
      <c r="O18131" s="76" t="s">
        <v>4356</v>
      </c>
      <c r="P18131" s="82">
        <v>816</v>
      </c>
      <c r="Q18131" s="82" t="s">
        <v>93264</v>
      </c>
      <c r="R18131"/>
    </row>
    <row r="18132" spans="12:18" x14ac:dyDescent="0.25">
      <c r="L18132" t="s">
        <v>2902</v>
      </c>
      <c r="M18132" t="s">
        <v>6694</v>
      </c>
      <c r="N18132" t="s">
        <v>55394</v>
      </c>
      <c r="O18132" s="76" t="s">
        <v>4356</v>
      </c>
      <c r="P18132" s="82">
        <v>210</v>
      </c>
      <c r="Q18132" s="82" t="s">
        <v>93268</v>
      </c>
      <c r="R18132"/>
    </row>
    <row r="18133" spans="12:18" x14ac:dyDescent="0.25">
      <c r="L18133" t="s">
        <v>2902</v>
      </c>
      <c r="M18133" t="s">
        <v>5462</v>
      </c>
      <c r="N18133" t="s">
        <v>55395</v>
      </c>
      <c r="O18133" s="76" t="s">
        <v>4356</v>
      </c>
      <c r="P18133" s="82">
        <v>318</v>
      </c>
      <c r="Q18133" s="82" t="s">
        <v>93275</v>
      </c>
      <c r="R18133"/>
    </row>
    <row r="18134" spans="12:18" x14ac:dyDescent="0.25">
      <c r="L18134" t="s">
        <v>2902</v>
      </c>
      <c r="M18134" t="s">
        <v>4417</v>
      </c>
      <c r="N18134" t="s">
        <v>55396</v>
      </c>
      <c r="O18134" s="76" t="s">
        <v>4366</v>
      </c>
      <c r="P18134" s="82">
        <v>720</v>
      </c>
      <c r="Q18134" s="82" t="s">
        <v>93307</v>
      </c>
      <c r="R18134"/>
    </row>
    <row r="18135" spans="12:18" x14ac:dyDescent="0.25">
      <c r="L18135" t="s">
        <v>2902</v>
      </c>
      <c r="M18135" t="s">
        <v>4420</v>
      </c>
      <c r="N18135" t="s">
        <v>55397</v>
      </c>
      <c r="O18135" s="76" t="s">
        <v>4356</v>
      </c>
      <c r="P18135" s="82">
        <v>3077</v>
      </c>
      <c r="Q18135" s="82" t="s">
        <v>93318</v>
      </c>
      <c r="R18135"/>
    </row>
    <row r="18136" spans="12:18" x14ac:dyDescent="0.25">
      <c r="L18136" t="s">
        <v>2902</v>
      </c>
      <c r="M18136" t="s">
        <v>16535</v>
      </c>
      <c r="N18136" t="s">
        <v>55398</v>
      </c>
      <c r="O18136" s="76" t="s">
        <v>4356</v>
      </c>
      <c r="P18136" s="82">
        <v>685</v>
      </c>
      <c r="Q18136" s="82" t="s">
        <v>93342</v>
      </c>
      <c r="R18136"/>
    </row>
    <row r="18137" spans="12:18" x14ac:dyDescent="0.25">
      <c r="L18137" t="s">
        <v>2902</v>
      </c>
      <c r="M18137" t="s">
        <v>14512</v>
      </c>
      <c r="N18137" t="s">
        <v>55399</v>
      </c>
      <c r="O18137" s="76" t="s">
        <v>4356</v>
      </c>
      <c r="P18137" s="82">
        <v>390</v>
      </c>
      <c r="Q18137" s="82" t="s">
        <v>93361</v>
      </c>
      <c r="R18137"/>
    </row>
    <row r="18138" spans="12:18" x14ac:dyDescent="0.25">
      <c r="L18138" t="s">
        <v>2902</v>
      </c>
      <c r="M18138" t="s">
        <v>4432</v>
      </c>
      <c r="N18138" t="s">
        <v>55400</v>
      </c>
      <c r="O18138" s="76" t="s">
        <v>4356</v>
      </c>
      <c r="P18138" s="82">
        <v>1180</v>
      </c>
      <c r="Q18138" s="82" t="s">
        <v>93362</v>
      </c>
      <c r="R18138"/>
    </row>
    <row r="18139" spans="12:18" x14ac:dyDescent="0.25">
      <c r="L18139" t="s">
        <v>2902</v>
      </c>
      <c r="M18139" t="s">
        <v>35718</v>
      </c>
      <c r="N18139" t="s">
        <v>55401</v>
      </c>
      <c r="O18139" s="76" t="s">
        <v>4366</v>
      </c>
      <c r="P18139" s="82">
        <v>21</v>
      </c>
      <c r="Q18139" s="82" t="s">
        <v>93363</v>
      </c>
      <c r="R18139"/>
    </row>
    <row r="18140" spans="12:18" x14ac:dyDescent="0.25">
      <c r="L18140" t="s">
        <v>2902</v>
      </c>
      <c r="M18140" t="s">
        <v>4433</v>
      </c>
      <c r="N18140" t="s">
        <v>55402</v>
      </c>
      <c r="O18140" s="76" t="s">
        <v>4356</v>
      </c>
      <c r="P18140" s="82">
        <v>659</v>
      </c>
      <c r="Q18140" s="82" t="s">
        <v>93364</v>
      </c>
      <c r="R18140"/>
    </row>
    <row r="18141" spans="12:18" x14ac:dyDescent="0.25">
      <c r="L18141" t="s">
        <v>2902</v>
      </c>
      <c r="M18141" t="s">
        <v>4434</v>
      </c>
      <c r="N18141" t="s">
        <v>55403</v>
      </c>
      <c r="O18141" s="76" t="s">
        <v>4356</v>
      </c>
      <c r="P18141" s="82">
        <v>293</v>
      </c>
      <c r="Q18141" s="82" t="s">
        <v>93365</v>
      </c>
      <c r="R18141"/>
    </row>
    <row r="18142" spans="12:18" x14ac:dyDescent="0.25">
      <c r="L18142" t="s">
        <v>2902</v>
      </c>
      <c r="M18142" t="s">
        <v>4429</v>
      </c>
      <c r="N18142" t="s">
        <v>55404</v>
      </c>
      <c r="O18142" s="76" t="s">
        <v>4356</v>
      </c>
      <c r="P18142" s="82">
        <v>1295</v>
      </c>
      <c r="Q18142" s="82" t="s">
        <v>93345</v>
      </c>
      <c r="R18142"/>
    </row>
    <row r="18143" spans="12:18" x14ac:dyDescent="0.25">
      <c r="L18143" t="s">
        <v>2902</v>
      </c>
      <c r="M18143" t="s">
        <v>14514</v>
      </c>
      <c r="N18143" t="s">
        <v>55405</v>
      </c>
      <c r="O18143" s="76" t="s">
        <v>4356</v>
      </c>
      <c r="P18143" s="82">
        <v>2357</v>
      </c>
      <c r="Q18143" s="82" t="s">
        <v>93368</v>
      </c>
      <c r="R18143"/>
    </row>
    <row r="18144" spans="12:18" x14ac:dyDescent="0.25">
      <c r="L18144" t="s">
        <v>2902</v>
      </c>
      <c r="M18144" t="s">
        <v>22157</v>
      </c>
      <c r="N18144" t="s">
        <v>55406</v>
      </c>
      <c r="O18144" s="76" t="s">
        <v>4366</v>
      </c>
      <c r="P18144" s="82">
        <v>591</v>
      </c>
      <c r="Q18144" s="82" t="s">
        <v>93369</v>
      </c>
      <c r="R18144"/>
    </row>
    <row r="18145" spans="12:18" x14ac:dyDescent="0.25">
      <c r="L18145" t="s">
        <v>2902</v>
      </c>
      <c r="M18145" t="s">
        <v>14516</v>
      </c>
      <c r="N18145" t="s">
        <v>55407</v>
      </c>
      <c r="O18145" s="76" t="s">
        <v>4356</v>
      </c>
      <c r="P18145" s="82">
        <v>1059</v>
      </c>
      <c r="Q18145" s="82" t="s">
        <v>93370</v>
      </c>
      <c r="R18145"/>
    </row>
    <row r="18146" spans="12:18" x14ac:dyDescent="0.25">
      <c r="L18146" t="s">
        <v>2902</v>
      </c>
      <c r="M18146" t="s">
        <v>16439</v>
      </c>
      <c r="N18146" t="s">
        <v>55408</v>
      </c>
      <c r="O18146" s="76" t="s">
        <v>4356</v>
      </c>
      <c r="P18146" s="82">
        <v>1800</v>
      </c>
      <c r="Q18146" s="82" t="s">
        <v>93119</v>
      </c>
      <c r="R18146"/>
    </row>
    <row r="18147" spans="12:18" x14ac:dyDescent="0.25">
      <c r="L18147" t="s">
        <v>2902</v>
      </c>
      <c r="M18147" t="s">
        <v>35719</v>
      </c>
      <c r="N18147" t="s">
        <v>55409</v>
      </c>
      <c r="O18147" s="76" t="s">
        <v>4356</v>
      </c>
      <c r="P18147" s="82">
        <v>330</v>
      </c>
      <c r="Q18147" s="82" t="s">
        <v>93371</v>
      </c>
      <c r="R18147"/>
    </row>
    <row r="18148" spans="12:18" x14ac:dyDescent="0.25">
      <c r="L18148" t="s">
        <v>2902</v>
      </c>
      <c r="M18148" t="s">
        <v>14518</v>
      </c>
      <c r="N18148" t="s">
        <v>55410</v>
      </c>
      <c r="O18148" s="76" t="s">
        <v>4356</v>
      </c>
      <c r="P18148" s="82">
        <v>947</v>
      </c>
      <c r="Q18148" s="82" t="s">
        <v>93372</v>
      </c>
      <c r="R18148"/>
    </row>
    <row r="18149" spans="12:18" x14ac:dyDescent="0.25">
      <c r="L18149" t="s">
        <v>2902</v>
      </c>
      <c r="M18149" t="s">
        <v>10292</v>
      </c>
      <c r="N18149" t="s">
        <v>55411</v>
      </c>
      <c r="O18149" s="76" t="s">
        <v>4356</v>
      </c>
      <c r="P18149" s="82">
        <v>278</v>
      </c>
      <c r="Q18149" s="82" t="s">
        <v>93373</v>
      </c>
      <c r="R18149"/>
    </row>
    <row r="18150" spans="12:18" x14ac:dyDescent="0.25">
      <c r="L18150" t="s">
        <v>2902</v>
      </c>
      <c r="M18150" t="s">
        <v>16546</v>
      </c>
      <c r="N18150" t="s">
        <v>55412</v>
      </c>
      <c r="O18150" s="76" t="s">
        <v>4356</v>
      </c>
      <c r="P18150" s="82">
        <v>1523</v>
      </c>
      <c r="Q18150" s="82" t="s">
        <v>93374</v>
      </c>
      <c r="R18150"/>
    </row>
    <row r="18151" spans="12:18" x14ac:dyDescent="0.25">
      <c r="L18151" t="s">
        <v>2902</v>
      </c>
      <c r="M18151" t="s">
        <v>4437</v>
      </c>
      <c r="N18151" t="s">
        <v>55413</v>
      </c>
      <c r="O18151" s="76" t="s">
        <v>4356</v>
      </c>
      <c r="P18151" s="82">
        <v>4352</v>
      </c>
      <c r="Q18151" s="82" t="s">
        <v>93375</v>
      </c>
      <c r="R18151"/>
    </row>
    <row r="18152" spans="12:18" x14ac:dyDescent="0.25">
      <c r="L18152" t="s">
        <v>2902</v>
      </c>
      <c r="M18152" t="s">
        <v>35720</v>
      </c>
      <c r="N18152" t="s">
        <v>55414</v>
      </c>
      <c r="O18152" s="76" t="s">
        <v>4356</v>
      </c>
      <c r="P18152" s="82">
        <v>785</v>
      </c>
      <c r="Q18152" s="82" t="s">
        <v>93376</v>
      </c>
      <c r="R18152"/>
    </row>
    <row r="18153" spans="12:18" x14ac:dyDescent="0.25">
      <c r="L18153" t="s">
        <v>2902</v>
      </c>
      <c r="M18153" t="s">
        <v>14519</v>
      </c>
      <c r="N18153" t="s">
        <v>55415</v>
      </c>
      <c r="O18153" s="76" t="s">
        <v>4356</v>
      </c>
      <c r="P18153" s="82">
        <v>735</v>
      </c>
      <c r="Q18153" s="82" t="s">
        <v>93377</v>
      </c>
      <c r="R18153"/>
    </row>
    <row r="18154" spans="12:18" x14ac:dyDescent="0.25">
      <c r="L18154" t="s">
        <v>2902</v>
      </c>
      <c r="M18154" t="s">
        <v>14520</v>
      </c>
      <c r="N18154" t="s">
        <v>55416</v>
      </c>
      <c r="O18154" s="76" t="s">
        <v>4356</v>
      </c>
      <c r="P18154" s="82">
        <v>533</v>
      </c>
      <c r="Q18154" s="82" t="s">
        <v>93378</v>
      </c>
      <c r="R18154"/>
    </row>
    <row r="18155" spans="12:18" x14ac:dyDescent="0.25">
      <c r="L18155" t="s">
        <v>2902</v>
      </c>
      <c r="M18155" t="s">
        <v>35721</v>
      </c>
      <c r="N18155" t="s">
        <v>55417</v>
      </c>
      <c r="O18155" s="76" t="s">
        <v>4366</v>
      </c>
      <c r="P18155" s="82">
        <v>138</v>
      </c>
      <c r="Q18155" s="82" t="s">
        <v>93380</v>
      </c>
      <c r="R18155"/>
    </row>
    <row r="18156" spans="12:18" x14ac:dyDescent="0.25">
      <c r="L18156" t="s">
        <v>2902</v>
      </c>
      <c r="M18156" t="s">
        <v>12269</v>
      </c>
      <c r="N18156" t="s">
        <v>55418</v>
      </c>
      <c r="O18156" s="76" t="s">
        <v>4356</v>
      </c>
      <c r="P18156" s="82">
        <v>210</v>
      </c>
      <c r="Q18156" s="82" t="s">
        <v>93381</v>
      </c>
      <c r="R18156"/>
    </row>
    <row r="18157" spans="12:18" x14ac:dyDescent="0.25">
      <c r="L18157" t="s">
        <v>2902</v>
      </c>
      <c r="M18157" t="s">
        <v>22158</v>
      </c>
      <c r="N18157" t="s">
        <v>55419</v>
      </c>
      <c r="O18157" s="76" t="s">
        <v>4356</v>
      </c>
      <c r="P18157" s="82">
        <v>722</v>
      </c>
      <c r="Q18157" s="82" t="s">
        <v>93382</v>
      </c>
      <c r="R18157"/>
    </row>
    <row r="18158" spans="12:18" x14ac:dyDescent="0.25">
      <c r="L18158" t="s">
        <v>2902</v>
      </c>
      <c r="M18158" t="s">
        <v>16548</v>
      </c>
      <c r="N18158" t="s">
        <v>55420</v>
      </c>
      <c r="O18158" s="76" t="s">
        <v>4356</v>
      </c>
      <c r="P18158" s="82">
        <v>416</v>
      </c>
      <c r="Q18158" s="82" t="s">
        <v>93383</v>
      </c>
      <c r="R18158"/>
    </row>
    <row r="18159" spans="12:18" x14ac:dyDescent="0.25">
      <c r="L18159" t="s">
        <v>2902</v>
      </c>
      <c r="M18159" t="s">
        <v>35722</v>
      </c>
      <c r="N18159" t="s">
        <v>55421</v>
      </c>
      <c r="O18159" s="76" t="s">
        <v>4374</v>
      </c>
      <c r="P18159" s="82">
        <v>6803</v>
      </c>
      <c r="Q18159" s="82" t="s">
        <v>93384</v>
      </c>
      <c r="R18159"/>
    </row>
    <row r="18160" spans="12:18" x14ac:dyDescent="0.25">
      <c r="L18160" t="s">
        <v>2902</v>
      </c>
      <c r="M18160" t="s">
        <v>14521</v>
      </c>
      <c r="N18160" t="s">
        <v>55422</v>
      </c>
      <c r="O18160" s="76" t="s">
        <v>4366</v>
      </c>
      <c r="P18160" s="82">
        <v>323</v>
      </c>
      <c r="Q18160" s="82" t="s">
        <v>93386</v>
      </c>
      <c r="R18160"/>
    </row>
    <row r="18161" spans="12:18" x14ac:dyDescent="0.25">
      <c r="L18161" t="s">
        <v>2902</v>
      </c>
      <c r="M18161" t="s">
        <v>35723</v>
      </c>
      <c r="N18161" t="s">
        <v>55423</v>
      </c>
      <c r="O18161" s="76" t="s">
        <v>4356</v>
      </c>
      <c r="P18161" s="82">
        <v>266</v>
      </c>
      <c r="Q18161" s="82" t="s">
        <v>93387</v>
      </c>
      <c r="R18161"/>
    </row>
    <row r="18162" spans="12:18" x14ac:dyDescent="0.25">
      <c r="L18162" t="s">
        <v>2902</v>
      </c>
      <c r="M18162" t="s">
        <v>16550</v>
      </c>
      <c r="N18162" t="s">
        <v>55424</v>
      </c>
      <c r="O18162" s="76" t="s">
        <v>4366</v>
      </c>
      <c r="P18162" s="82">
        <v>73</v>
      </c>
      <c r="Q18162" s="82" t="s">
        <v>93389</v>
      </c>
      <c r="R18162"/>
    </row>
    <row r="18163" spans="12:18" x14ac:dyDescent="0.25">
      <c r="L18163" t="s">
        <v>2902</v>
      </c>
      <c r="M18163" t="s">
        <v>16552</v>
      </c>
      <c r="N18163" t="s">
        <v>55425</v>
      </c>
      <c r="O18163" s="76" t="s">
        <v>4356</v>
      </c>
      <c r="P18163" s="82">
        <v>374</v>
      </c>
      <c r="Q18163" s="82" t="s">
        <v>93391</v>
      </c>
      <c r="R18163"/>
    </row>
    <row r="18164" spans="12:18" x14ac:dyDescent="0.25">
      <c r="L18164" t="s">
        <v>2902</v>
      </c>
      <c r="M18164" t="s">
        <v>22160</v>
      </c>
      <c r="N18164" t="s">
        <v>55426</v>
      </c>
      <c r="O18164" s="76" t="s">
        <v>4356</v>
      </c>
      <c r="P18164" s="82">
        <v>158</v>
      </c>
      <c r="Q18164" s="82" t="s">
        <v>93392</v>
      </c>
      <c r="R18164"/>
    </row>
    <row r="18165" spans="12:18" x14ac:dyDescent="0.25">
      <c r="L18165" t="s">
        <v>2902</v>
      </c>
      <c r="M18165" t="s">
        <v>8443</v>
      </c>
      <c r="N18165" t="s">
        <v>55427</v>
      </c>
      <c r="O18165" s="76" t="s">
        <v>4356</v>
      </c>
      <c r="P18165" s="82">
        <v>725</v>
      </c>
      <c r="Q18165" s="82" t="s">
        <v>93393</v>
      </c>
      <c r="R18165"/>
    </row>
    <row r="18166" spans="12:18" x14ac:dyDescent="0.25">
      <c r="L18166" t="s">
        <v>2902</v>
      </c>
      <c r="M18166" t="s">
        <v>10080</v>
      </c>
      <c r="N18166" t="s">
        <v>55428</v>
      </c>
      <c r="O18166" s="76" t="s">
        <v>4356</v>
      </c>
      <c r="P18166" s="82">
        <v>1033</v>
      </c>
      <c r="Q18166" s="82" t="s">
        <v>93047</v>
      </c>
      <c r="R18166"/>
    </row>
    <row r="18167" spans="12:18" x14ac:dyDescent="0.25">
      <c r="L18167" t="s">
        <v>2902</v>
      </c>
      <c r="M18167" t="s">
        <v>16555</v>
      </c>
      <c r="N18167" t="s">
        <v>55429</v>
      </c>
      <c r="O18167" s="76" t="s">
        <v>4366</v>
      </c>
      <c r="P18167" s="82">
        <v>81</v>
      </c>
      <c r="Q18167" s="82" t="s">
        <v>93395</v>
      </c>
      <c r="R18167"/>
    </row>
    <row r="18168" spans="12:18" x14ac:dyDescent="0.25">
      <c r="L18168" t="s">
        <v>2902</v>
      </c>
      <c r="M18168" t="s">
        <v>4439</v>
      </c>
      <c r="N18168" t="s">
        <v>55430</v>
      </c>
      <c r="O18168" s="76" t="s">
        <v>4356</v>
      </c>
      <c r="P18168" s="82">
        <v>310</v>
      </c>
      <c r="Q18168" s="82" t="s">
        <v>93396</v>
      </c>
      <c r="R18168"/>
    </row>
    <row r="18169" spans="12:18" x14ac:dyDescent="0.25">
      <c r="L18169" t="s">
        <v>2902</v>
      </c>
      <c r="M18169" t="s">
        <v>4440</v>
      </c>
      <c r="N18169" t="s">
        <v>55431</v>
      </c>
      <c r="O18169" s="76" t="s">
        <v>4356</v>
      </c>
      <c r="P18169" s="82">
        <v>3878</v>
      </c>
      <c r="Q18169" s="82" t="s">
        <v>93397</v>
      </c>
      <c r="R18169"/>
    </row>
    <row r="18170" spans="12:18" x14ac:dyDescent="0.25">
      <c r="L18170" t="s">
        <v>2902</v>
      </c>
      <c r="M18170" t="s">
        <v>14522</v>
      </c>
      <c r="N18170" t="s">
        <v>55432</v>
      </c>
      <c r="O18170" s="76" t="s">
        <v>4356</v>
      </c>
      <c r="P18170" s="82">
        <v>643</v>
      </c>
      <c r="Q18170" s="82" t="s">
        <v>93398</v>
      </c>
      <c r="R18170"/>
    </row>
    <row r="18171" spans="12:18" x14ac:dyDescent="0.25">
      <c r="L18171" t="s">
        <v>2902</v>
      </c>
      <c r="M18171" t="s">
        <v>14524</v>
      </c>
      <c r="N18171" t="s">
        <v>55433</v>
      </c>
      <c r="O18171" s="76" t="s">
        <v>4356</v>
      </c>
      <c r="P18171" s="82">
        <v>794</v>
      </c>
      <c r="Q18171" s="82" t="s">
        <v>93399</v>
      </c>
      <c r="R18171"/>
    </row>
    <row r="18172" spans="12:18" x14ac:dyDescent="0.25">
      <c r="L18172" t="s">
        <v>2902</v>
      </c>
      <c r="M18172" t="s">
        <v>35726</v>
      </c>
      <c r="N18172" t="s">
        <v>55434</v>
      </c>
      <c r="O18172" s="76" t="s">
        <v>4374</v>
      </c>
      <c r="P18172" s="82">
        <v>1091</v>
      </c>
      <c r="Q18172" s="82" t="s">
        <v>93400</v>
      </c>
      <c r="R18172"/>
    </row>
    <row r="18173" spans="12:18" x14ac:dyDescent="0.25">
      <c r="L18173" t="s">
        <v>2902</v>
      </c>
      <c r="M18173" t="s">
        <v>16557</v>
      </c>
      <c r="N18173" t="s">
        <v>55435</v>
      </c>
      <c r="O18173" s="76" t="s">
        <v>4356</v>
      </c>
      <c r="P18173" s="82">
        <v>1145</v>
      </c>
      <c r="Q18173" s="82" t="s">
        <v>93401</v>
      </c>
      <c r="R18173"/>
    </row>
    <row r="18174" spans="12:18" x14ac:dyDescent="0.25">
      <c r="L18174" t="s">
        <v>2926</v>
      </c>
      <c r="M18174" t="s">
        <v>35727</v>
      </c>
      <c r="N18174" t="s">
        <v>55436</v>
      </c>
      <c r="O18174" s="76" t="s">
        <v>4366</v>
      </c>
      <c r="P18174" s="82">
        <v>162</v>
      </c>
      <c r="Q18174" s="82" t="s">
        <v>83862</v>
      </c>
      <c r="R18174"/>
    </row>
    <row r="18175" spans="12:18" x14ac:dyDescent="0.25">
      <c r="L18175" t="s">
        <v>2926</v>
      </c>
      <c r="M18175" t="s">
        <v>22161</v>
      </c>
      <c r="N18175" t="s">
        <v>55437</v>
      </c>
      <c r="O18175" s="76" t="s">
        <v>4366</v>
      </c>
      <c r="P18175" s="82">
        <v>275</v>
      </c>
      <c r="Q18175" s="82" t="s">
        <v>83864</v>
      </c>
      <c r="R18175"/>
    </row>
    <row r="18176" spans="12:18" x14ac:dyDescent="0.25">
      <c r="L18176" t="s">
        <v>2926</v>
      </c>
      <c r="M18176" t="s">
        <v>14528</v>
      </c>
      <c r="N18176" t="s">
        <v>55438</v>
      </c>
      <c r="O18176" s="76" t="s">
        <v>4366</v>
      </c>
      <c r="P18176" s="82">
        <v>111</v>
      </c>
      <c r="Q18176" s="82" t="s">
        <v>83865</v>
      </c>
      <c r="R18176"/>
    </row>
    <row r="18177" spans="12:18" x14ac:dyDescent="0.25">
      <c r="L18177" t="s">
        <v>2926</v>
      </c>
      <c r="M18177" t="s">
        <v>10994</v>
      </c>
      <c r="N18177" t="s">
        <v>55439</v>
      </c>
      <c r="O18177" s="76" t="s">
        <v>4366</v>
      </c>
      <c r="P18177" s="82">
        <v>164</v>
      </c>
      <c r="Q18177" s="82" t="s">
        <v>83866</v>
      </c>
      <c r="R18177"/>
    </row>
    <row r="18178" spans="12:18" x14ac:dyDescent="0.25">
      <c r="L18178" t="s">
        <v>2926</v>
      </c>
      <c r="M18178" t="s">
        <v>14530</v>
      </c>
      <c r="N18178" t="s">
        <v>55440</v>
      </c>
      <c r="O18178" s="76" t="s">
        <v>4366</v>
      </c>
      <c r="P18178" s="82">
        <v>142</v>
      </c>
      <c r="Q18178" s="82" t="s">
        <v>83867</v>
      </c>
      <c r="R18178"/>
    </row>
    <row r="18179" spans="12:18" x14ac:dyDescent="0.25">
      <c r="L18179" t="s">
        <v>2926</v>
      </c>
      <c r="M18179" t="s">
        <v>16559</v>
      </c>
      <c r="N18179" t="s">
        <v>55441</v>
      </c>
      <c r="O18179" s="76" t="s">
        <v>4356</v>
      </c>
      <c r="P18179" s="82">
        <v>970</v>
      </c>
      <c r="Q18179" s="82" t="s">
        <v>83868</v>
      </c>
      <c r="R18179"/>
    </row>
    <row r="18180" spans="12:18" x14ac:dyDescent="0.25">
      <c r="L18180" t="s">
        <v>2926</v>
      </c>
      <c r="M18180" t="s">
        <v>22162</v>
      </c>
      <c r="N18180" t="s">
        <v>55442</v>
      </c>
      <c r="O18180" s="76" t="s">
        <v>4366</v>
      </c>
      <c r="P18180" s="82">
        <v>226</v>
      </c>
      <c r="Q18180" s="82" t="s">
        <v>83869</v>
      </c>
      <c r="R18180"/>
    </row>
    <row r="18181" spans="12:18" x14ac:dyDescent="0.25">
      <c r="L18181" t="s">
        <v>2926</v>
      </c>
      <c r="M18181" t="s">
        <v>22163</v>
      </c>
      <c r="N18181" t="s">
        <v>55443</v>
      </c>
      <c r="O18181" s="76" t="s">
        <v>4356</v>
      </c>
      <c r="P18181" s="82">
        <v>879</v>
      </c>
      <c r="Q18181" s="82" t="s">
        <v>83870</v>
      </c>
      <c r="R18181"/>
    </row>
    <row r="18182" spans="12:18" x14ac:dyDescent="0.25">
      <c r="L18182" t="s">
        <v>2926</v>
      </c>
      <c r="M18182" t="s">
        <v>35728</v>
      </c>
      <c r="N18182" t="s">
        <v>55444</v>
      </c>
      <c r="O18182" s="76" t="s">
        <v>4366</v>
      </c>
      <c r="P18182" s="82">
        <v>146</v>
      </c>
      <c r="Q18182" s="82" t="s">
        <v>83871</v>
      </c>
      <c r="R18182"/>
    </row>
    <row r="18183" spans="12:18" x14ac:dyDescent="0.25">
      <c r="L18183" t="s">
        <v>2926</v>
      </c>
      <c r="M18183" t="s">
        <v>4441</v>
      </c>
      <c r="N18183" t="s">
        <v>55445</v>
      </c>
      <c r="O18183" s="76" t="s">
        <v>4366</v>
      </c>
      <c r="P18183" s="82">
        <v>70</v>
      </c>
      <c r="Q18183" s="82" t="s">
        <v>83872</v>
      </c>
      <c r="R18183"/>
    </row>
    <row r="18184" spans="12:18" x14ac:dyDescent="0.25">
      <c r="L18184" t="s">
        <v>2926</v>
      </c>
      <c r="M18184" t="s">
        <v>35729</v>
      </c>
      <c r="N18184" t="s">
        <v>55446</v>
      </c>
      <c r="O18184" s="76" t="s">
        <v>4366</v>
      </c>
      <c r="P18184" s="82">
        <v>100</v>
      </c>
      <c r="Q18184" s="82" t="s">
        <v>83873</v>
      </c>
      <c r="R18184"/>
    </row>
    <row r="18185" spans="12:18" x14ac:dyDescent="0.25">
      <c r="L18185" t="s">
        <v>2926</v>
      </c>
      <c r="M18185" t="s">
        <v>35730</v>
      </c>
      <c r="N18185" t="s">
        <v>55447</v>
      </c>
      <c r="O18185" s="76" t="s">
        <v>4366</v>
      </c>
      <c r="P18185" s="82">
        <v>313</v>
      </c>
      <c r="Q18185" s="82" t="s">
        <v>83874</v>
      </c>
      <c r="R18185"/>
    </row>
    <row r="18186" spans="12:18" x14ac:dyDescent="0.25">
      <c r="L18186" t="s">
        <v>2926</v>
      </c>
      <c r="M18186" t="s">
        <v>4442</v>
      </c>
      <c r="N18186" t="s">
        <v>55448</v>
      </c>
      <c r="O18186" s="76" t="s">
        <v>4366</v>
      </c>
      <c r="P18186" s="82">
        <v>117</v>
      </c>
      <c r="Q18186" s="82" t="s">
        <v>83875</v>
      </c>
      <c r="R18186"/>
    </row>
    <row r="18187" spans="12:18" x14ac:dyDescent="0.25">
      <c r="L18187" t="s">
        <v>2926</v>
      </c>
      <c r="M18187" t="s">
        <v>4443</v>
      </c>
      <c r="N18187" t="s">
        <v>55449</v>
      </c>
      <c r="O18187" s="76" t="s">
        <v>4366</v>
      </c>
      <c r="P18187" s="82">
        <v>244</v>
      </c>
      <c r="Q18187" s="82" t="s">
        <v>83876</v>
      </c>
      <c r="R18187"/>
    </row>
    <row r="18188" spans="12:18" x14ac:dyDescent="0.25">
      <c r="L18188" t="s">
        <v>2926</v>
      </c>
      <c r="M18188" t="s">
        <v>14532</v>
      </c>
      <c r="N18188" t="s">
        <v>55450</v>
      </c>
      <c r="O18188" s="76" t="s">
        <v>4366</v>
      </c>
      <c r="P18188" s="82">
        <v>327</v>
      </c>
      <c r="Q18188" s="82" t="s">
        <v>83877</v>
      </c>
      <c r="R18188"/>
    </row>
    <row r="18189" spans="12:18" x14ac:dyDescent="0.25">
      <c r="L18189" t="s">
        <v>2926</v>
      </c>
      <c r="M18189" t="s">
        <v>35731</v>
      </c>
      <c r="N18189" t="s">
        <v>55451</v>
      </c>
      <c r="O18189" s="76" t="s">
        <v>4356</v>
      </c>
      <c r="P18189" s="82">
        <v>887</v>
      </c>
      <c r="Q18189" s="82" t="s">
        <v>83878</v>
      </c>
      <c r="R18189"/>
    </row>
    <row r="18190" spans="12:18" x14ac:dyDescent="0.25">
      <c r="L18190" t="s">
        <v>2926</v>
      </c>
      <c r="M18190" t="s">
        <v>14707</v>
      </c>
      <c r="N18190" t="s">
        <v>55452</v>
      </c>
      <c r="O18190" s="76" t="s">
        <v>4366</v>
      </c>
      <c r="P18190" s="82">
        <v>238</v>
      </c>
      <c r="Q18190" s="82" t="s">
        <v>83879</v>
      </c>
      <c r="R18190"/>
    </row>
    <row r="18191" spans="12:18" x14ac:dyDescent="0.25">
      <c r="L18191" t="s">
        <v>2926</v>
      </c>
      <c r="M18191" t="s">
        <v>14534</v>
      </c>
      <c r="N18191" t="s">
        <v>55453</v>
      </c>
      <c r="O18191" s="76" t="s">
        <v>4366</v>
      </c>
      <c r="P18191" s="82">
        <v>53</v>
      </c>
      <c r="Q18191" s="82" t="s">
        <v>83880</v>
      </c>
      <c r="R18191"/>
    </row>
    <row r="18192" spans="12:18" x14ac:dyDescent="0.25">
      <c r="L18192" t="s">
        <v>2926</v>
      </c>
      <c r="M18192" t="s">
        <v>35732</v>
      </c>
      <c r="N18192" t="s">
        <v>55454</v>
      </c>
      <c r="O18192" s="76" t="s">
        <v>4366</v>
      </c>
      <c r="P18192" s="82">
        <v>181</v>
      </c>
      <c r="Q18192" s="82" t="s">
        <v>83881</v>
      </c>
      <c r="R18192"/>
    </row>
    <row r="18193" spans="12:18" x14ac:dyDescent="0.25">
      <c r="L18193" t="s">
        <v>2926</v>
      </c>
      <c r="M18193" t="s">
        <v>35733</v>
      </c>
      <c r="N18193" t="s">
        <v>55455</v>
      </c>
      <c r="O18193" s="76" t="s">
        <v>4356</v>
      </c>
      <c r="P18193" s="82">
        <v>259</v>
      </c>
      <c r="Q18193" s="82" t="s">
        <v>83882</v>
      </c>
      <c r="R18193"/>
    </row>
    <row r="18194" spans="12:18" x14ac:dyDescent="0.25">
      <c r="L18194" t="s">
        <v>2926</v>
      </c>
      <c r="M18194" t="s">
        <v>14536</v>
      </c>
      <c r="N18194" t="s">
        <v>55456</v>
      </c>
      <c r="O18194" s="76" t="s">
        <v>4356</v>
      </c>
      <c r="P18194" s="82">
        <v>1048</v>
      </c>
      <c r="Q18194" s="82" t="s">
        <v>83883</v>
      </c>
      <c r="R18194"/>
    </row>
    <row r="18195" spans="12:18" x14ac:dyDescent="0.25">
      <c r="L18195" t="s">
        <v>2926</v>
      </c>
      <c r="M18195" t="s">
        <v>22164</v>
      </c>
      <c r="N18195" t="s">
        <v>55457</v>
      </c>
      <c r="O18195" s="76" t="s">
        <v>4366</v>
      </c>
      <c r="P18195" s="82">
        <v>298</v>
      </c>
      <c r="Q18195" s="82" t="s">
        <v>83884</v>
      </c>
      <c r="R18195"/>
    </row>
    <row r="18196" spans="12:18" x14ac:dyDescent="0.25">
      <c r="L18196" t="s">
        <v>2926</v>
      </c>
      <c r="M18196" t="s">
        <v>16560</v>
      </c>
      <c r="N18196" t="s">
        <v>55458</v>
      </c>
      <c r="O18196" s="76" t="s">
        <v>4356</v>
      </c>
      <c r="P18196" s="82">
        <v>1026</v>
      </c>
      <c r="Q18196" s="82" t="s">
        <v>83885</v>
      </c>
      <c r="R18196"/>
    </row>
    <row r="18197" spans="12:18" x14ac:dyDescent="0.25">
      <c r="L18197" t="s">
        <v>2926</v>
      </c>
      <c r="M18197" t="s">
        <v>22165</v>
      </c>
      <c r="N18197" t="s">
        <v>55459</v>
      </c>
      <c r="O18197" s="76" t="s">
        <v>4356</v>
      </c>
      <c r="P18197" s="82">
        <v>1740</v>
      </c>
      <c r="Q18197" s="82" t="s">
        <v>83886</v>
      </c>
      <c r="R18197"/>
    </row>
    <row r="18198" spans="12:18" x14ac:dyDescent="0.25">
      <c r="L18198" t="s">
        <v>2926</v>
      </c>
      <c r="M18198" t="s">
        <v>14538</v>
      </c>
      <c r="N18198" t="s">
        <v>55460</v>
      </c>
      <c r="O18198" s="76" t="s">
        <v>4356</v>
      </c>
      <c r="P18198" s="82">
        <v>5592</v>
      </c>
      <c r="Q18198" s="82" t="s">
        <v>83887</v>
      </c>
      <c r="R18198"/>
    </row>
    <row r="18199" spans="12:18" x14ac:dyDescent="0.25">
      <c r="L18199" t="s">
        <v>2926</v>
      </c>
      <c r="M18199" t="s">
        <v>22166</v>
      </c>
      <c r="N18199" t="s">
        <v>55461</v>
      </c>
      <c r="O18199" s="76" t="s">
        <v>4356</v>
      </c>
      <c r="P18199" s="82">
        <v>270</v>
      </c>
      <c r="Q18199" s="82" t="s">
        <v>83888</v>
      </c>
      <c r="R18199"/>
    </row>
    <row r="18200" spans="12:18" x14ac:dyDescent="0.25">
      <c r="L18200" t="s">
        <v>2926</v>
      </c>
      <c r="M18200" t="s">
        <v>6405</v>
      </c>
      <c r="N18200" t="s">
        <v>55462</v>
      </c>
      <c r="O18200" s="76" t="s">
        <v>4356</v>
      </c>
      <c r="P18200" s="82">
        <v>448</v>
      </c>
      <c r="Q18200" s="82" t="s">
        <v>83889</v>
      </c>
      <c r="R18200"/>
    </row>
    <row r="18201" spans="12:18" x14ac:dyDescent="0.25">
      <c r="L18201" t="s">
        <v>2926</v>
      </c>
      <c r="M18201" t="s">
        <v>7628</v>
      </c>
      <c r="N18201" t="s">
        <v>55463</v>
      </c>
      <c r="O18201" s="76" t="s">
        <v>4366</v>
      </c>
      <c r="P18201" s="82">
        <v>19</v>
      </c>
      <c r="Q18201" s="82" t="s">
        <v>83891</v>
      </c>
      <c r="R18201"/>
    </row>
    <row r="18202" spans="12:18" x14ac:dyDescent="0.25">
      <c r="L18202" t="s">
        <v>2926</v>
      </c>
      <c r="M18202" t="s">
        <v>9851</v>
      </c>
      <c r="N18202" t="s">
        <v>55464</v>
      </c>
      <c r="O18202" s="76" t="s">
        <v>4366</v>
      </c>
      <c r="P18202" s="82">
        <v>273</v>
      </c>
      <c r="Q18202" s="82" t="s">
        <v>83892</v>
      </c>
      <c r="R18202"/>
    </row>
    <row r="18203" spans="12:18" x14ac:dyDescent="0.25">
      <c r="L18203" t="s">
        <v>2926</v>
      </c>
      <c r="M18203" t="s">
        <v>22167</v>
      </c>
      <c r="N18203" t="s">
        <v>55465</v>
      </c>
      <c r="O18203" s="76" t="s">
        <v>4356</v>
      </c>
      <c r="P18203" s="82">
        <v>502</v>
      </c>
      <c r="Q18203" s="82" t="s">
        <v>83893</v>
      </c>
      <c r="R18203"/>
    </row>
    <row r="18204" spans="12:18" x14ac:dyDescent="0.25">
      <c r="L18204" t="s">
        <v>2926</v>
      </c>
      <c r="M18204" t="s">
        <v>35735</v>
      </c>
      <c r="N18204" t="s">
        <v>55466</v>
      </c>
      <c r="O18204" s="76" t="s">
        <v>4356</v>
      </c>
      <c r="P18204" s="82">
        <v>327</v>
      </c>
      <c r="Q18204" s="82" t="s">
        <v>83894</v>
      </c>
      <c r="R18204"/>
    </row>
    <row r="18205" spans="12:18" x14ac:dyDescent="0.25">
      <c r="L18205" t="s">
        <v>2926</v>
      </c>
      <c r="M18205" t="s">
        <v>35736</v>
      </c>
      <c r="N18205" t="s">
        <v>55467</v>
      </c>
      <c r="O18205" s="76" t="s">
        <v>4366</v>
      </c>
      <c r="P18205" s="82">
        <v>191</v>
      </c>
      <c r="Q18205" s="82" t="s">
        <v>83895</v>
      </c>
      <c r="R18205"/>
    </row>
    <row r="18206" spans="12:18" x14ac:dyDescent="0.25">
      <c r="L18206" t="s">
        <v>2926</v>
      </c>
      <c r="M18206" t="s">
        <v>14539</v>
      </c>
      <c r="N18206" t="s">
        <v>55468</v>
      </c>
      <c r="O18206" s="76" t="s">
        <v>4366</v>
      </c>
      <c r="P18206" s="82">
        <v>103</v>
      </c>
      <c r="Q18206" s="82" t="s">
        <v>83896</v>
      </c>
      <c r="R18206"/>
    </row>
    <row r="18207" spans="12:18" x14ac:dyDescent="0.25">
      <c r="L18207" t="s">
        <v>2926</v>
      </c>
      <c r="M18207" t="s">
        <v>22168</v>
      </c>
      <c r="N18207" t="s">
        <v>55469</v>
      </c>
      <c r="O18207" s="76" t="s">
        <v>4366</v>
      </c>
      <c r="P18207" s="82">
        <v>257</v>
      </c>
      <c r="Q18207" s="82" t="s">
        <v>83897</v>
      </c>
      <c r="R18207"/>
    </row>
    <row r="18208" spans="12:18" x14ac:dyDescent="0.25">
      <c r="L18208" t="s">
        <v>2926</v>
      </c>
      <c r="M18208" t="s">
        <v>4444</v>
      </c>
      <c r="N18208" t="s">
        <v>55470</v>
      </c>
      <c r="O18208" s="76" t="s">
        <v>4366</v>
      </c>
      <c r="P18208" s="82">
        <v>110</v>
      </c>
      <c r="Q18208" s="82" t="s">
        <v>83898</v>
      </c>
      <c r="R18208"/>
    </row>
    <row r="18209" spans="12:18" x14ac:dyDescent="0.25">
      <c r="L18209" t="s">
        <v>2926</v>
      </c>
      <c r="M18209" t="s">
        <v>16564</v>
      </c>
      <c r="N18209" t="s">
        <v>55471</v>
      </c>
      <c r="O18209" s="76" t="s">
        <v>4356</v>
      </c>
      <c r="P18209" s="82">
        <v>410</v>
      </c>
      <c r="Q18209" s="82" t="s">
        <v>83899</v>
      </c>
      <c r="R18209"/>
    </row>
    <row r="18210" spans="12:18" x14ac:dyDescent="0.25">
      <c r="L18210" t="s">
        <v>2926</v>
      </c>
      <c r="M18210" t="s">
        <v>4445</v>
      </c>
      <c r="N18210" t="s">
        <v>55472</v>
      </c>
      <c r="O18210" s="76" t="s">
        <v>4374</v>
      </c>
      <c r="P18210" s="82">
        <v>2212</v>
      </c>
      <c r="Q18210" s="82" t="s">
        <v>72645</v>
      </c>
      <c r="R18210"/>
    </row>
    <row r="18211" spans="12:18" x14ac:dyDescent="0.25">
      <c r="L18211" t="s">
        <v>2926</v>
      </c>
      <c r="M18211" t="s">
        <v>22169</v>
      </c>
      <c r="N18211" t="s">
        <v>55473</v>
      </c>
      <c r="O18211" s="76" t="s">
        <v>4356</v>
      </c>
      <c r="P18211" s="82">
        <v>825</v>
      </c>
      <c r="Q18211" s="82" t="s">
        <v>83900</v>
      </c>
      <c r="R18211"/>
    </row>
    <row r="18212" spans="12:18" x14ac:dyDescent="0.25">
      <c r="L18212" t="s">
        <v>2926</v>
      </c>
      <c r="M18212" t="s">
        <v>22170</v>
      </c>
      <c r="N18212" t="s">
        <v>55474</v>
      </c>
      <c r="O18212" s="76" t="s">
        <v>4366</v>
      </c>
      <c r="P18212" s="82">
        <v>106</v>
      </c>
      <c r="Q18212" s="82" t="s">
        <v>83901</v>
      </c>
      <c r="R18212"/>
    </row>
    <row r="18213" spans="12:18" x14ac:dyDescent="0.25">
      <c r="L18213" t="s">
        <v>2926</v>
      </c>
      <c r="M18213" t="s">
        <v>4446</v>
      </c>
      <c r="N18213" t="s">
        <v>55475</v>
      </c>
      <c r="O18213" s="76" t="s">
        <v>4356</v>
      </c>
      <c r="P18213" s="82">
        <v>1010</v>
      </c>
      <c r="Q18213" s="82" t="s">
        <v>83902</v>
      </c>
      <c r="R18213"/>
    </row>
    <row r="18214" spans="12:18" x14ac:dyDescent="0.25">
      <c r="L18214" t="s">
        <v>2926</v>
      </c>
      <c r="M18214" t="s">
        <v>35737</v>
      </c>
      <c r="N18214" t="s">
        <v>55476</v>
      </c>
      <c r="O18214" s="76" t="s">
        <v>4366</v>
      </c>
      <c r="P18214" s="82">
        <v>47</v>
      </c>
      <c r="Q18214" s="82" t="s">
        <v>83903</v>
      </c>
      <c r="R18214"/>
    </row>
    <row r="18215" spans="12:18" x14ac:dyDescent="0.25">
      <c r="L18215" t="s">
        <v>2926</v>
      </c>
      <c r="M18215" t="s">
        <v>35738</v>
      </c>
      <c r="N18215" t="s">
        <v>55477</v>
      </c>
      <c r="O18215" s="76" t="s">
        <v>4366</v>
      </c>
      <c r="P18215" s="82">
        <v>147</v>
      </c>
      <c r="Q18215" s="82" t="s">
        <v>83904</v>
      </c>
      <c r="R18215"/>
    </row>
    <row r="18216" spans="12:18" x14ac:dyDescent="0.25">
      <c r="L18216" t="s">
        <v>2926</v>
      </c>
      <c r="M18216" t="s">
        <v>4447</v>
      </c>
      <c r="N18216" t="s">
        <v>55478</v>
      </c>
      <c r="O18216" s="76" t="s">
        <v>4356</v>
      </c>
      <c r="P18216" s="82">
        <v>615</v>
      </c>
      <c r="Q18216" s="82" t="s">
        <v>83905</v>
      </c>
      <c r="R18216"/>
    </row>
    <row r="18217" spans="12:18" x14ac:dyDescent="0.25">
      <c r="L18217" t="s">
        <v>2926</v>
      </c>
      <c r="M18217" t="s">
        <v>35739</v>
      </c>
      <c r="N18217" t="s">
        <v>55479</v>
      </c>
      <c r="O18217" s="76" t="s">
        <v>4366</v>
      </c>
      <c r="P18217" s="82">
        <v>123</v>
      </c>
      <c r="Q18217" s="82" t="s">
        <v>83906</v>
      </c>
      <c r="R18217"/>
    </row>
    <row r="18218" spans="12:18" x14ac:dyDescent="0.25">
      <c r="L18218" t="s">
        <v>2926</v>
      </c>
      <c r="M18218" t="s">
        <v>22171</v>
      </c>
      <c r="N18218" t="s">
        <v>55480</v>
      </c>
      <c r="O18218" s="76" t="s">
        <v>4366</v>
      </c>
      <c r="P18218" s="82">
        <v>205</v>
      </c>
      <c r="Q18218" s="82" t="s">
        <v>83907</v>
      </c>
      <c r="R18218"/>
    </row>
    <row r="18219" spans="12:18" x14ac:dyDescent="0.25">
      <c r="L18219" t="s">
        <v>2926</v>
      </c>
      <c r="M18219" t="s">
        <v>4448</v>
      </c>
      <c r="N18219" t="s">
        <v>55481</v>
      </c>
      <c r="O18219" s="76" t="s">
        <v>4356</v>
      </c>
      <c r="P18219" s="82">
        <v>574</v>
      </c>
      <c r="Q18219" s="82" t="s">
        <v>83908</v>
      </c>
      <c r="R18219"/>
    </row>
    <row r="18220" spans="12:18" x14ac:dyDescent="0.25">
      <c r="L18220" t="s">
        <v>2926</v>
      </c>
      <c r="M18220" t="s">
        <v>35740</v>
      </c>
      <c r="N18220" t="s">
        <v>55482</v>
      </c>
      <c r="O18220" s="76" t="s">
        <v>4366</v>
      </c>
      <c r="P18220" s="82">
        <v>74</v>
      </c>
      <c r="Q18220" s="82" t="s">
        <v>83909</v>
      </c>
      <c r="R18220"/>
    </row>
    <row r="18221" spans="12:18" x14ac:dyDescent="0.25">
      <c r="L18221" t="s">
        <v>2926</v>
      </c>
      <c r="M18221" t="s">
        <v>35741</v>
      </c>
      <c r="N18221" t="s">
        <v>55483</v>
      </c>
      <c r="O18221" s="76" t="s">
        <v>4356</v>
      </c>
      <c r="P18221" s="82">
        <v>1275</v>
      </c>
      <c r="Q18221" s="82" t="s">
        <v>83910</v>
      </c>
      <c r="R18221"/>
    </row>
    <row r="18222" spans="12:18" x14ac:dyDescent="0.25">
      <c r="L18222" t="s">
        <v>2926</v>
      </c>
      <c r="M18222" t="s">
        <v>4449</v>
      </c>
      <c r="N18222" t="s">
        <v>55484</v>
      </c>
      <c r="O18222" s="76" t="s">
        <v>4450</v>
      </c>
      <c r="P18222" s="82">
        <v>6971</v>
      </c>
      <c r="Q18222" s="82" t="s">
        <v>72645</v>
      </c>
      <c r="R18222"/>
    </row>
    <row r="18223" spans="12:18" x14ac:dyDescent="0.25">
      <c r="L18223" t="s">
        <v>2926</v>
      </c>
      <c r="M18223" t="s">
        <v>4451</v>
      </c>
      <c r="N18223" t="s">
        <v>55485</v>
      </c>
      <c r="O18223" s="76" t="s">
        <v>4366</v>
      </c>
      <c r="P18223" s="82">
        <v>281</v>
      </c>
      <c r="Q18223" s="82" t="s">
        <v>83911</v>
      </c>
      <c r="R18223"/>
    </row>
    <row r="18224" spans="12:18" x14ac:dyDescent="0.25">
      <c r="L18224" t="s">
        <v>2926</v>
      </c>
      <c r="M18224" t="s">
        <v>22172</v>
      </c>
      <c r="N18224" t="s">
        <v>55486</v>
      </c>
      <c r="O18224" s="76" t="s">
        <v>4366</v>
      </c>
      <c r="P18224" s="82">
        <v>78</v>
      </c>
      <c r="Q18224" s="82" t="s">
        <v>83912</v>
      </c>
      <c r="R18224"/>
    </row>
    <row r="18225" spans="12:18" x14ac:dyDescent="0.25">
      <c r="L18225" t="s">
        <v>2926</v>
      </c>
      <c r="M18225" t="s">
        <v>35742</v>
      </c>
      <c r="N18225" t="s">
        <v>55487</v>
      </c>
      <c r="O18225" s="76" t="s">
        <v>4374</v>
      </c>
      <c r="P18225" s="82">
        <v>2121</v>
      </c>
      <c r="Q18225" s="82" t="s">
        <v>72645</v>
      </c>
      <c r="R18225"/>
    </row>
    <row r="18226" spans="12:18" x14ac:dyDescent="0.25">
      <c r="L18226" t="s">
        <v>2926</v>
      </c>
      <c r="M18226" t="s">
        <v>16566</v>
      </c>
      <c r="N18226" t="s">
        <v>55488</v>
      </c>
      <c r="O18226" s="76" t="s">
        <v>4356</v>
      </c>
      <c r="P18226" s="82">
        <v>343</v>
      </c>
      <c r="Q18226" s="82" t="s">
        <v>83913</v>
      </c>
      <c r="R18226"/>
    </row>
    <row r="18227" spans="12:18" x14ac:dyDescent="0.25">
      <c r="L18227" t="s">
        <v>2926</v>
      </c>
      <c r="M18227" t="s">
        <v>16568</v>
      </c>
      <c r="N18227" t="s">
        <v>55489</v>
      </c>
      <c r="O18227" s="76" t="s">
        <v>4366</v>
      </c>
      <c r="P18227" s="82">
        <v>190</v>
      </c>
      <c r="Q18227" s="82" t="s">
        <v>83914</v>
      </c>
      <c r="R18227"/>
    </row>
    <row r="18228" spans="12:18" x14ac:dyDescent="0.25">
      <c r="L18228" t="s">
        <v>2926</v>
      </c>
      <c r="M18228" t="s">
        <v>35743</v>
      </c>
      <c r="N18228" t="s">
        <v>55490</v>
      </c>
      <c r="O18228" s="76" t="s">
        <v>4366</v>
      </c>
      <c r="P18228" s="82">
        <v>121</v>
      </c>
      <c r="Q18228" s="82" t="s">
        <v>83915</v>
      </c>
      <c r="R18228"/>
    </row>
    <row r="18229" spans="12:18" x14ac:dyDescent="0.25">
      <c r="L18229" t="s">
        <v>2926</v>
      </c>
      <c r="M18229" t="s">
        <v>16570</v>
      </c>
      <c r="N18229" t="s">
        <v>55491</v>
      </c>
      <c r="O18229" s="76" t="s">
        <v>4366</v>
      </c>
      <c r="P18229" s="82">
        <v>99</v>
      </c>
      <c r="Q18229" s="82" t="s">
        <v>83916</v>
      </c>
      <c r="R18229"/>
    </row>
    <row r="18230" spans="12:18" x14ac:dyDescent="0.25">
      <c r="L18230" t="s">
        <v>2926</v>
      </c>
      <c r="M18230" t="s">
        <v>14541</v>
      </c>
      <c r="N18230" t="s">
        <v>55492</v>
      </c>
      <c r="O18230" s="76" t="s">
        <v>4356</v>
      </c>
      <c r="P18230" s="82">
        <v>169</v>
      </c>
      <c r="Q18230" s="82" t="s">
        <v>83917</v>
      </c>
      <c r="R18230"/>
    </row>
    <row r="18231" spans="12:18" x14ac:dyDescent="0.25">
      <c r="L18231" t="s">
        <v>2926</v>
      </c>
      <c r="M18231" t="s">
        <v>31916</v>
      </c>
      <c r="N18231" t="s">
        <v>55493</v>
      </c>
      <c r="O18231" s="76" t="s">
        <v>4356</v>
      </c>
      <c r="P18231" s="82">
        <v>657</v>
      </c>
      <c r="Q18231" s="82" t="s">
        <v>83918</v>
      </c>
      <c r="R18231"/>
    </row>
    <row r="18232" spans="12:18" x14ac:dyDescent="0.25">
      <c r="L18232" t="s">
        <v>2926</v>
      </c>
      <c r="M18232" t="s">
        <v>35744</v>
      </c>
      <c r="N18232" t="s">
        <v>55494</v>
      </c>
      <c r="O18232" s="76" t="s">
        <v>4356</v>
      </c>
      <c r="P18232" s="82">
        <v>342</v>
      </c>
      <c r="Q18232" s="82" t="s">
        <v>83919</v>
      </c>
      <c r="R18232"/>
    </row>
    <row r="18233" spans="12:18" x14ac:dyDescent="0.25">
      <c r="L18233" t="s">
        <v>2926</v>
      </c>
      <c r="M18233" t="s">
        <v>14691</v>
      </c>
      <c r="N18233" t="s">
        <v>55495</v>
      </c>
      <c r="O18233" s="76" t="s">
        <v>4356</v>
      </c>
      <c r="P18233" s="82">
        <v>3325</v>
      </c>
      <c r="Q18233" s="82" t="s">
        <v>84410</v>
      </c>
      <c r="R18233"/>
    </row>
    <row r="18234" spans="12:18" x14ac:dyDescent="0.25">
      <c r="L18234" t="s">
        <v>2926</v>
      </c>
      <c r="M18234" t="s">
        <v>22173</v>
      </c>
      <c r="N18234" t="s">
        <v>55496</v>
      </c>
      <c r="O18234" s="76" t="s">
        <v>4356</v>
      </c>
      <c r="P18234" s="82">
        <v>214</v>
      </c>
      <c r="Q18234" s="82" t="s">
        <v>83920</v>
      </c>
      <c r="R18234"/>
    </row>
    <row r="18235" spans="12:18" x14ac:dyDescent="0.25">
      <c r="L18235" t="s">
        <v>2926</v>
      </c>
      <c r="M18235" t="s">
        <v>4452</v>
      </c>
      <c r="N18235" t="s">
        <v>55497</v>
      </c>
      <c r="O18235" s="76" t="s">
        <v>4366</v>
      </c>
      <c r="P18235" s="82">
        <v>122</v>
      </c>
      <c r="Q18235" s="82" t="s">
        <v>83921</v>
      </c>
      <c r="R18235"/>
    </row>
    <row r="18236" spans="12:18" x14ac:dyDescent="0.25">
      <c r="L18236" t="s">
        <v>2926</v>
      </c>
      <c r="M18236" t="s">
        <v>22174</v>
      </c>
      <c r="N18236" t="s">
        <v>55498</v>
      </c>
      <c r="O18236" s="76" t="s">
        <v>4366</v>
      </c>
      <c r="P18236" s="82">
        <v>220</v>
      </c>
      <c r="Q18236" s="82" t="s">
        <v>83922</v>
      </c>
      <c r="R18236"/>
    </row>
    <row r="18237" spans="12:18" x14ac:dyDescent="0.25">
      <c r="L18237" t="s">
        <v>2926</v>
      </c>
      <c r="M18237" t="s">
        <v>4453</v>
      </c>
      <c r="N18237" t="s">
        <v>55499</v>
      </c>
      <c r="O18237" s="76" t="s">
        <v>4366</v>
      </c>
      <c r="P18237" s="82">
        <v>193</v>
      </c>
      <c r="Q18237" s="82" t="s">
        <v>83923</v>
      </c>
      <c r="R18237"/>
    </row>
    <row r="18238" spans="12:18" x14ac:dyDescent="0.25">
      <c r="L18238" t="s">
        <v>2926</v>
      </c>
      <c r="M18238" t="s">
        <v>16572</v>
      </c>
      <c r="N18238" t="s">
        <v>55500</v>
      </c>
      <c r="O18238" s="76" t="s">
        <v>4356</v>
      </c>
      <c r="P18238" s="82">
        <v>203</v>
      </c>
      <c r="Q18238" s="82" t="s">
        <v>83924</v>
      </c>
      <c r="R18238"/>
    </row>
    <row r="18239" spans="12:18" x14ac:dyDescent="0.25">
      <c r="L18239" t="s">
        <v>2926</v>
      </c>
      <c r="M18239" t="s">
        <v>16574</v>
      </c>
      <c r="N18239" t="s">
        <v>55501</v>
      </c>
      <c r="O18239" s="76" t="s">
        <v>4366</v>
      </c>
      <c r="P18239" s="82">
        <v>212</v>
      </c>
      <c r="Q18239" s="82" t="s">
        <v>83925</v>
      </c>
      <c r="R18239"/>
    </row>
    <row r="18240" spans="12:18" x14ac:dyDescent="0.25">
      <c r="L18240" t="s">
        <v>2926</v>
      </c>
      <c r="M18240" t="s">
        <v>4454</v>
      </c>
      <c r="N18240" t="s">
        <v>55502</v>
      </c>
      <c r="O18240" s="76" t="s">
        <v>4374</v>
      </c>
      <c r="P18240" s="82">
        <v>1705</v>
      </c>
      <c r="Q18240" s="82" t="s">
        <v>72645</v>
      </c>
      <c r="R18240"/>
    </row>
    <row r="18241" spans="12:18" x14ac:dyDescent="0.25">
      <c r="L18241" t="s">
        <v>2926</v>
      </c>
      <c r="M18241" t="s">
        <v>14543</v>
      </c>
      <c r="N18241" t="s">
        <v>55503</v>
      </c>
      <c r="O18241" s="76" t="s">
        <v>4356</v>
      </c>
      <c r="P18241" s="82">
        <v>1396</v>
      </c>
      <c r="Q18241" s="82" t="s">
        <v>83926</v>
      </c>
      <c r="R18241"/>
    </row>
    <row r="18242" spans="12:18" x14ac:dyDescent="0.25">
      <c r="L18242" t="s">
        <v>2926</v>
      </c>
      <c r="M18242" t="s">
        <v>14545</v>
      </c>
      <c r="N18242" t="s">
        <v>55504</v>
      </c>
      <c r="O18242" s="76" t="s">
        <v>4356</v>
      </c>
      <c r="P18242" s="82">
        <v>451</v>
      </c>
      <c r="Q18242" s="82" t="s">
        <v>83927</v>
      </c>
      <c r="R18242"/>
    </row>
    <row r="18243" spans="12:18" x14ac:dyDescent="0.25">
      <c r="L18243" t="s">
        <v>2926</v>
      </c>
      <c r="M18243" t="s">
        <v>22175</v>
      </c>
      <c r="N18243" t="s">
        <v>55505</v>
      </c>
      <c r="O18243" s="76" t="s">
        <v>4366</v>
      </c>
      <c r="P18243" s="82">
        <v>193</v>
      </c>
      <c r="Q18243" s="82" t="s">
        <v>83928</v>
      </c>
      <c r="R18243"/>
    </row>
    <row r="18244" spans="12:18" x14ac:dyDescent="0.25">
      <c r="L18244" t="s">
        <v>2926</v>
      </c>
      <c r="M18244" t="s">
        <v>16577</v>
      </c>
      <c r="N18244" t="s">
        <v>55506</v>
      </c>
      <c r="O18244" s="76" t="s">
        <v>4356</v>
      </c>
      <c r="P18244" s="82">
        <v>567</v>
      </c>
      <c r="Q18244" s="82" t="s">
        <v>83929</v>
      </c>
      <c r="R18244"/>
    </row>
    <row r="18245" spans="12:18" x14ac:dyDescent="0.25">
      <c r="L18245" t="s">
        <v>2926</v>
      </c>
      <c r="M18245" t="s">
        <v>16579</v>
      </c>
      <c r="N18245" t="s">
        <v>55507</v>
      </c>
      <c r="O18245" s="76" t="s">
        <v>4356</v>
      </c>
      <c r="P18245" s="82">
        <v>921</v>
      </c>
      <c r="Q18245" s="82" t="s">
        <v>83930</v>
      </c>
      <c r="R18245"/>
    </row>
    <row r="18246" spans="12:18" x14ac:dyDescent="0.25">
      <c r="L18246" t="s">
        <v>2926</v>
      </c>
      <c r="M18246" t="s">
        <v>22176</v>
      </c>
      <c r="N18246" t="s">
        <v>55508</v>
      </c>
      <c r="O18246" s="76" t="s">
        <v>4366</v>
      </c>
      <c r="P18246" s="82">
        <v>184</v>
      </c>
      <c r="Q18246" s="82" t="s">
        <v>83931</v>
      </c>
      <c r="R18246"/>
    </row>
    <row r="18247" spans="12:18" x14ac:dyDescent="0.25">
      <c r="L18247" t="s">
        <v>2926</v>
      </c>
      <c r="M18247" t="s">
        <v>22177</v>
      </c>
      <c r="N18247" t="s">
        <v>55509</v>
      </c>
      <c r="O18247" s="76" t="s">
        <v>4356</v>
      </c>
      <c r="P18247" s="82">
        <v>309</v>
      </c>
      <c r="Q18247" s="82" t="s">
        <v>83932</v>
      </c>
      <c r="R18247"/>
    </row>
    <row r="18248" spans="12:18" x14ac:dyDescent="0.25">
      <c r="L18248" t="s">
        <v>2926</v>
      </c>
      <c r="M18248" t="s">
        <v>16581</v>
      </c>
      <c r="N18248" t="s">
        <v>55510</v>
      </c>
      <c r="O18248" s="76" t="s">
        <v>4366</v>
      </c>
      <c r="P18248" s="82">
        <v>86</v>
      </c>
      <c r="Q18248" s="82" t="s">
        <v>83934</v>
      </c>
      <c r="R18248"/>
    </row>
    <row r="18249" spans="12:18" x14ac:dyDescent="0.25">
      <c r="L18249" t="s">
        <v>2926</v>
      </c>
      <c r="M18249" t="s">
        <v>14546</v>
      </c>
      <c r="N18249" t="s">
        <v>55511</v>
      </c>
      <c r="O18249" s="76" t="s">
        <v>4366</v>
      </c>
      <c r="P18249" s="82">
        <v>96</v>
      </c>
      <c r="Q18249" s="82" t="s">
        <v>83933</v>
      </c>
      <c r="R18249"/>
    </row>
    <row r="18250" spans="12:18" x14ac:dyDescent="0.25">
      <c r="L18250" t="s">
        <v>2926</v>
      </c>
      <c r="M18250" t="s">
        <v>14547</v>
      </c>
      <c r="N18250" t="s">
        <v>55512</v>
      </c>
      <c r="O18250" s="76" t="s">
        <v>4366</v>
      </c>
      <c r="P18250" s="82">
        <v>81</v>
      </c>
      <c r="Q18250" s="82" t="s">
        <v>83935</v>
      </c>
      <c r="R18250"/>
    </row>
    <row r="18251" spans="12:18" x14ac:dyDescent="0.25">
      <c r="L18251" t="s">
        <v>2926</v>
      </c>
      <c r="M18251" t="s">
        <v>4455</v>
      </c>
      <c r="N18251" t="s">
        <v>55513</v>
      </c>
      <c r="O18251" s="76" t="s">
        <v>4356</v>
      </c>
      <c r="P18251" s="82">
        <v>342</v>
      </c>
      <c r="Q18251" s="82" t="s">
        <v>83937</v>
      </c>
      <c r="R18251"/>
    </row>
    <row r="18252" spans="12:18" x14ac:dyDescent="0.25">
      <c r="L18252" t="s">
        <v>2926</v>
      </c>
      <c r="M18252" t="s">
        <v>22178</v>
      </c>
      <c r="N18252" t="s">
        <v>55514</v>
      </c>
      <c r="O18252" s="76" t="s">
        <v>4356</v>
      </c>
      <c r="P18252" s="82">
        <v>217</v>
      </c>
      <c r="Q18252" s="82" t="s">
        <v>83938</v>
      </c>
      <c r="R18252"/>
    </row>
    <row r="18253" spans="12:18" x14ac:dyDescent="0.25">
      <c r="L18253" t="s">
        <v>2926</v>
      </c>
      <c r="M18253" t="s">
        <v>22179</v>
      </c>
      <c r="N18253" t="s">
        <v>55515</v>
      </c>
      <c r="O18253" s="76" t="s">
        <v>4356</v>
      </c>
      <c r="P18253" s="82">
        <v>432</v>
      </c>
      <c r="Q18253" s="82" t="s">
        <v>83939</v>
      </c>
      <c r="R18253"/>
    </row>
    <row r="18254" spans="12:18" x14ac:dyDescent="0.25">
      <c r="L18254" t="s">
        <v>2926</v>
      </c>
      <c r="M18254" t="s">
        <v>22180</v>
      </c>
      <c r="N18254" t="s">
        <v>55516</v>
      </c>
      <c r="O18254" s="76" t="s">
        <v>4366</v>
      </c>
      <c r="P18254" s="82">
        <v>77</v>
      </c>
      <c r="Q18254" s="82" t="s">
        <v>83940</v>
      </c>
      <c r="R18254"/>
    </row>
    <row r="18255" spans="12:18" x14ac:dyDescent="0.25">
      <c r="L18255" t="s">
        <v>2926</v>
      </c>
      <c r="M18255" t="s">
        <v>16583</v>
      </c>
      <c r="N18255" t="s">
        <v>55517</v>
      </c>
      <c r="O18255" s="76" t="s">
        <v>4366</v>
      </c>
      <c r="P18255" s="82">
        <v>312</v>
      </c>
      <c r="Q18255" s="82" t="s">
        <v>83941</v>
      </c>
      <c r="R18255"/>
    </row>
    <row r="18256" spans="12:18" x14ac:dyDescent="0.25">
      <c r="L18256" t="s">
        <v>2926</v>
      </c>
      <c r="M18256" t="s">
        <v>4456</v>
      </c>
      <c r="N18256" t="s">
        <v>55518</v>
      </c>
      <c r="O18256" s="76" t="s">
        <v>4366</v>
      </c>
      <c r="P18256" s="82">
        <v>129</v>
      </c>
      <c r="Q18256" s="82" t="s">
        <v>83942</v>
      </c>
      <c r="R18256"/>
    </row>
    <row r="18257" spans="12:18" x14ac:dyDescent="0.25">
      <c r="L18257" t="s">
        <v>2926</v>
      </c>
      <c r="M18257" t="s">
        <v>16585</v>
      </c>
      <c r="N18257" t="s">
        <v>55519</v>
      </c>
      <c r="O18257" s="76" t="s">
        <v>4356</v>
      </c>
      <c r="P18257" s="82">
        <v>361</v>
      </c>
      <c r="Q18257" s="82" t="s">
        <v>83943</v>
      </c>
      <c r="R18257"/>
    </row>
    <row r="18258" spans="12:18" x14ac:dyDescent="0.25">
      <c r="L18258" t="s">
        <v>2926</v>
      </c>
      <c r="M18258" t="s">
        <v>35745</v>
      </c>
      <c r="N18258" t="s">
        <v>55520</v>
      </c>
      <c r="O18258" s="76" t="s">
        <v>4356</v>
      </c>
      <c r="P18258" s="82">
        <v>450</v>
      </c>
      <c r="Q18258" s="82" t="s">
        <v>83944</v>
      </c>
      <c r="R18258"/>
    </row>
    <row r="18259" spans="12:18" x14ac:dyDescent="0.25">
      <c r="L18259" t="s">
        <v>2926</v>
      </c>
      <c r="M18259" t="s">
        <v>14548</v>
      </c>
      <c r="N18259" t="s">
        <v>55521</v>
      </c>
      <c r="O18259" s="76" t="s">
        <v>4366</v>
      </c>
      <c r="P18259" s="82">
        <v>184</v>
      </c>
      <c r="Q18259" s="82" t="s">
        <v>83945</v>
      </c>
      <c r="R18259"/>
    </row>
    <row r="18260" spans="12:18" x14ac:dyDescent="0.25">
      <c r="L18260" t="s">
        <v>2926</v>
      </c>
      <c r="M18260" t="s">
        <v>22181</v>
      </c>
      <c r="N18260" t="s">
        <v>55522</v>
      </c>
      <c r="O18260" s="76" t="s">
        <v>4366</v>
      </c>
      <c r="P18260" s="82">
        <v>171</v>
      </c>
      <c r="Q18260" s="82" t="s">
        <v>83947</v>
      </c>
      <c r="R18260"/>
    </row>
    <row r="18261" spans="12:18" x14ac:dyDescent="0.25">
      <c r="L18261" t="s">
        <v>2926</v>
      </c>
      <c r="M18261" t="s">
        <v>30048</v>
      </c>
      <c r="N18261" t="s">
        <v>55523</v>
      </c>
      <c r="O18261" s="76" t="s">
        <v>4366</v>
      </c>
      <c r="P18261" s="82">
        <v>135</v>
      </c>
      <c r="Q18261" s="82" t="s">
        <v>83948</v>
      </c>
      <c r="R18261"/>
    </row>
    <row r="18262" spans="12:18" x14ac:dyDescent="0.25">
      <c r="L18262" t="s">
        <v>2926</v>
      </c>
      <c r="M18262" t="s">
        <v>16587</v>
      </c>
      <c r="N18262" t="s">
        <v>55524</v>
      </c>
      <c r="O18262" s="76" t="s">
        <v>4356</v>
      </c>
      <c r="P18262" s="82">
        <v>341</v>
      </c>
      <c r="Q18262" s="82" t="s">
        <v>83949</v>
      </c>
      <c r="R18262"/>
    </row>
    <row r="18263" spans="12:18" x14ac:dyDescent="0.25">
      <c r="L18263" t="s">
        <v>2926</v>
      </c>
      <c r="M18263" t="s">
        <v>4458</v>
      </c>
      <c r="N18263" t="s">
        <v>55525</v>
      </c>
      <c r="O18263" s="76" t="s">
        <v>4356</v>
      </c>
      <c r="P18263" s="82">
        <v>655</v>
      </c>
      <c r="Q18263" s="82" t="s">
        <v>83951</v>
      </c>
      <c r="R18263"/>
    </row>
    <row r="18264" spans="12:18" x14ac:dyDescent="0.25">
      <c r="L18264" t="s">
        <v>2926</v>
      </c>
      <c r="M18264" t="s">
        <v>22182</v>
      </c>
      <c r="N18264" t="s">
        <v>55526</v>
      </c>
      <c r="O18264" s="76" t="s">
        <v>4356</v>
      </c>
      <c r="P18264" s="82">
        <v>491</v>
      </c>
      <c r="Q18264" s="82" t="s">
        <v>83952</v>
      </c>
      <c r="R18264"/>
    </row>
    <row r="18265" spans="12:18" x14ac:dyDescent="0.25">
      <c r="L18265" t="s">
        <v>2926</v>
      </c>
      <c r="M18265" t="s">
        <v>16588</v>
      </c>
      <c r="N18265" t="s">
        <v>55527</v>
      </c>
      <c r="O18265" s="76" t="s">
        <v>4366</v>
      </c>
      <c r="P18265" s="82">
        <v>150</v>
      </c>
      <c r="Q18265" s="82" t="s">
        <v>83954</v>
      </c>
      <c r="R18265"/>
    </row>
    <row r="18266" spans="12:18" x14ac:dyDescent="0.25">
      <c r="L18266" t="s">
        <v>2926</v>
      </c>
      <c r="M18266" t="s">
        <v>22183</v>
      </c>
      <c r="N18266" t="s">
        <v>55528</v>
      </c>
      <c r="O18266" s="76" t="s">
        <v>4374</v>
      </c>
      <c r="P18266" s="82">
        <v>1426</v>
      </c>
      <c r="Q18266" s="82" t="s">
        <v>72645</v>
      </c>
      <c r="R18266"/>
    </row>
    <row r="18267" spans="12:18" x14ac:dyDescent="0.25">
      <c r="L18267" t="s">
        <v>2926</v>
      </c>
      <c r="M18267" t="s">
        <v>19922</v>
      </c>
      <c r="N18267" t="s">
        <v>55529</v>
      </c>
      <c r="O18267" s="76" t="s">
        <v>4366</v>
      </c>
      <c r="P18267" s="82">
        <v>128</v>
      </c>
      <c r="Q18267" s="82" t="s">
        <v>83955</v>
      </c>
      <c r="R18267"/>
    </row>
    <row r="18268" spans="12:18" x14ac:dyDescent="0.25">
      <c r="L18268" t="s">
        <v>2926</v>
      </c>
      <c r="M18268" t="s">
        <v>4460</v>
      </c>
      <c r="N18268" t="s">
        <v>55530</v>
      </c>
      <c r="O18268" s="76" t="s">
        <v>4356</v>
      </c>
      <c r="P18268" s="82">
        <v>329</v>
      </c>
      <c r="Q18268" s="82" t="s">
        <v>83956</v>
      </c>
      <c r="R18268"/>
    </row>
    <row r="18269" spans="12:18" x14ac:dyDescent="0.25">
      <c r="L18269" t="s">
        <v>2926</v>
      </c>
      <c r="M18269" t="s">
        <v>35746</v>
      </c>
      <c r="N18269" t="s">
        <v>55531</v>
      </c>
      <c r="O18269" s="76" t="s">
        <v>4374</v>
      </c>
      <c r="P18269" s="82">
        <v>44753</v>
      </c>
      <c r="Q18269" s="82" t="s">
        <v>72645</v>
      </c>
      <c r="R18269"/>
    </row>
    <row r="18270" spans="12:18" x14ac:dyDescent="0.25">
      <c r="L18270" t="s">
        <v>2926</v>
      </c>
      <c r="M18270" t="s">
        <v>35747</v>
      </c>
      <c r="N18270" t="s">
        <v>55532</v>
      </c>
      <c r="O18270" s="76" t="s">
        <v>4356</v>
      </c>
      <c r="P18270" s="82">
        <v>192</v>
      </c>
      <c r="Q18270" s="82" t="s">
        <v>83957</v>
      </c>
      <c r="R18270"/>
    </row>
    <row r="18271" spans="12:18" x14ac:dyDescent="0.25">
      <c r="L18271" t="s">
        <v>2926</v>
      </c>
      <c r="M18271" t="s">
        <v>16590</v>
      </c>
      <c r="N18271" t="s">
        <v>55533</v>
      </c>
      <c r="O18271" s="76" t="s">
        <v>4366</v>
      </c>
      <c r="P18271" s="82">
        <v>58</v>
      </c>
      <c r="Q18271" s="82" t="s">
        <v>83958</v>
      </c>
      <c r="R18271"/>
    </row>
    <row r="18272" spans="12:18" x14ac:dyDescent="0.25">
      <c r="L18272" t="s">
        <v>2926</v>
      </c>
      <c r="M18272" t="s">
        <v>35748</v>
      </c>
      <c r="N18272" t="s">
        <v>55534</v>
      </c>
      <c r="O18272" s="76" t="s">
        <v>4366</v>
      </c>
      <c r="P18272" s="82">
        <v>148</v>
      </c>
      <c r="Q18272" s="82" t="s">
        <v>83959</v>
      </c>
      <c r="R18272"/>
    </row>
    <row r="18273" spans="12:18" x14ac:dyDescent="0.25">
      <c r="L18273" t="s">
        <v>2926</v>
      </c>
      <c r="M18273" t="s">
        <v>35749</v>
      </c>
      <c r="N18273" t="s">
        <v>55535</v>
      </c>
      <c r="O18273" s="76" t="s">
        <v>4356</v>
      </c>
      <c r="P18273" s="82">
        <v>416</v>
      </c>
      <c r="Q18273" s="82" t="s">
        <v>83960</v>
      </c>
      <c r="R18273"/>
    </row>
    <row r="18274" spans="12:18" x14ac:dyDescent="0.25">
      <c r="L18274" t="s">
        <v>2926</v>
      </c>
      <c r="M18274" t="s">
        <v>4461</v>
      </c>
      <c r="N18274" t="s">
        <v>55536</v>
      </c>
      <c r="O18274" s="76" t="s">
        <v>4366</v>
      </c>
      <c r="P18274" s="82">
        <v>121</v>
      </c>
      <c r="Q18274" s="82" t="s">
        <v>83961</v>
      </c>
      <c r="R18274"/>
    </row>
    <row r="18275" spans="12:18" x14ac:dyDescent="0.25">
      <c r="L18275" t="s">
        <v>2926</v>
      </c>
      <c r="M18275" t="s">
        <v>14136</v>
      </c>
      <c r="N18275" t="s">
        <v>55537</v>
      </c>
      <c r="O18275" s="76" t="s">
        <v>4374</v>
      </c>
      <c r="P18275" s="82">
        <v>551</v>
      </c>
      <c r="Q18275" s="82" t="s">
        <v>72645</v>
      </c>
      <c r="R18275"/>
    </row>
    <row r="18276" spans="12:18" x14ac:dyDescent="0.25">
      <c r="L18276" t="s">
        <v>2926</v>
      </c>
      <c r="M18276" t="s">
        <v>4462</v>
      </c>
      <c r="N18276" t="s">
        <v>55538</v>
      </c>
      <c r="O18276" s="76" t="s">
        <v>4366</v>
      </c>
      <c r="P18276" s="82">
        <v>274</v>
      </c>
      <c r="Q18276" s="82" t="s">
        <v>83962</v>
      </c>
      <c r="R18276"/>
    </row>
    <row r="18277" spans="12:18" x14ac:dyDescent="0.25">
      <c r="L18277" t="s">
        <v>2926</v>
      </c>
      <c r="M18277" t="s">
        <v>22184</v>
      </c>
      <c r="N18277" t="s">
        <v>55539</v>
      </c>
      <c r="O18277" s="76" t="s">
        <v>4356</v>
      </c>
      <c r="P18277" s="82">
        <v>314</v>
      </c>
      <c r="Q18277" s="82" t="s">
        <v>83963</v>
      </c>
      <c r="R18277"/>
    </row>
    <row r="18278" spans="12:18" x14ac:dyDescent="0.25">
      <c r="L18278" t="s">
        <v>2926</v>
      </c>
      <c r="M18278" t="s">
        <v>22185</v>
      </c>
      <c r="N18278" t="s">
        <v>55540</v>
      </c>
      <c r="O18278" s="76" t="s">
        <v>4374</v>
      </c>
      <c r="P18278" s="82">
        <v>1493</v>
      </c>
      <c r="Q18278" s="82" t="s">
        <v>72645</v>
      </c>
      <c r="R18278"/>
    </row>
    <row r="18279" spans="12:18" x14ac:dyDescent="0.25">
      <c r="L18279" t="s">
        <v>2926</v>
      </c>
      <c r="M18279" t="s">
        <v>14552</v>
      </c>
      <c r="N18279" t="s">
        <v>55541</v>
      </c>
      <c r="O18279" s="76" t="s">
        <v>4374</v>
      </c>
      <c r="P18279" s="82">
        <v>505</v>
      </c>
      <c r="Q18279" s="82" t="s">
        <v>72645</v>
      </c>
      <c r="R18279"/>
    </row>
    <row r="18280" spans="12:18" x14ac:dyDescent="0.25">
      <c r="L18280" t="s">
        <v>2926</v>
      </c>
      <c r="M18280" t="s">
        <v>14554</v>
      </c>
      <c r="N18280" t="s">
        <v>55542</v>
      </c>
      <c r="O18280" s="76" t="s">
        <v>4366</v>
      </c>
      <c r="P18280" s="82">
        <v>165</v>
      </c>
      <c r="Q18280" s="82" t="s">
        <v>83964</v>
      </c>
      <c r="R18280"/>
    </row>
    <row r="18281" spans="12:18" x14ac:dyDescent="0.25">
      <c r="L18281" t="s">
        <v>2926</v>
      </c>
      <c r="M18281" t="s">
        <v>22186</v>
      </c>
      <c r="N18281" t="s">
        <v>55543</v>
      </c>
      <c r="O18281" s="76" t="s">
        <v>4366</v>
      </c>
      <c r="P18281" s="82">
        <v>249</v>
      </c>
      <c r="Q18281" s="82" t="s">
        <v>83965</v>
      </c>
      <c r="R18281"/>
    </row>
    <row r="18282" spans="12:18" x14ac:dyDescent="0.25">
      <c r="L18282" t="s">
        <v>2926</v>
      </c>
      <c r="M18282" t="s">
        <v>20107</v>
      </c>
      <c r="N18282" t="s">
        <v>55544</v>
      </c>
      <c r="O18282" s="76" t="s">
        <v>4366</v>
      </c>
      <c r="P18282" s="82">
        <v>118</v>
      </c>
      <c r="Q18282" s="82" t="s">
        <v>83966</v>
      </c>
      <c r="R18282"/>
    </row>
    <row r="18283" spans="12:18" x14ac:dyDescent="0.25">
      <c r="L18283" t="s">
        <v>2926</v>
      </c>
      <c r="M18283" t="s">
        <v>22187</v>
      </c>
      <c r="N18283" t="s">
        <v>55545</v>
      </c>
      <c r="O18283" s="76" t="s">
        <v>4366</v>
      </c>
      <c r="P18283" s="82">
        <v>44</v>
      </c>
      <c r="Q18283" s="82" t="s">
        <v>83967</v>
      </c>
      <c r="R18283"/>
    </row>
    <row r="18284" spans="12:18" x14ac:dyDescent="0.25">
      <c r="L18284" t="s">
        <v>2926</v>
      </c>
      <c r="M18284" t="s">
        <v>35750</v>
      </c>
      <c r="N18284" t="s">
        <v>55546</v>
      </c>
      <c r="O18284" s="76" t="s">
        <v>4366</v>
      </c>
      <c r="P18284" s="82">
        <v>49</v>
      </c>
      <c r="Q18284" s="82" t="s">
        <v>83968</v>
      </c>
      <c r="R18284"/>
    </row>
    <row r="18285" spans="12:18" x14ac:dyDescent="0.25">
      <c r="L18285" t="s">
        <v>2926</v>
      </c>
      <c r="M18285" t="s">
        <v>4465</v>
      </c>
      <c r="N18285" t="s">
        <v>55547</v>
      </c>
      <c r="O18285" s="76" t="s">
        <v>4366</v>
      </c>
      <c r="P18285" s="82">
        <v>238</v>
      </c>
      <c r="Q18285" s="82" t="s">
        <v>83972</v>
      </c>
      <c r="R18285"/>
    </row>
    <row r="18286" spans="12:18" x14ac:dyDescent="0.25">
      <c r="L18286" t="s">
        <v>2926</v>
      </c>
      <c r="M18286" t="s">
        <v>14556</v>
      </c>
      <c r="N18286" t="s">
        <v>55548</v>
      </c>
      <c r="O18286" s="76" t="s">
        <v>4366</v>
      </c>
      <c r="P18286" s="82">
        <v>227</v>
      </c>
      <c r="Q18286" s="82" t="s">
        <v>83973</v>
      </c>
      <c r="R18286"/>
    </row>
    <row r="18287" spans="12:18" x14ac:dyDescent="0.25">
      <c r="L18287" t="s">
        <v>2926</v>
      </c>
      <c r="M18287" t="s">
        <v>16594</v>
      </c>
      <c r="N18287" t="s">
        <v>55549</v>
      </c>
      <c r="O18287" s="76" t="s">
        <v>4366</v>
      </c>
      <c r="P18287" s="82">
        <v>233</v>
      </c>
      <c r="Q18287" s="82" t="s">
        <v>83976</v>
      </c>
      <c r="R18287"/>
    </row>
    <row r="18288" spans="12:18" x14ac:dyDescent="0.25">
      <c r="L18288" t="s">
        <v>2926</v>
      </c>
      <c r="M18288" t="s">
        <v>35751</v>
      </c>
      <c r="N18288" t="s">
        <v>55550</v>
      </c>
      <c r="O18288" s="76" t="s">
        <v>4366</v>
      </c>
      <c r="P18288" s="82">
        <v>77</v>
      </c>
      <c r="Q18288" s="82" t="s">
        <v>83977</v>
      </c>
      <c r="R18288"/>
    </row>
    <row r="18289" spans="12:18" x14ac:dyDescent="0.25">
      <c r="L18289" t="s">
        <v>2926</v>
      </c>
      <c r="M18289" t="s">
        <v>22190</v>
      </c>
      <c r="N18289" t="s">
        <v>55551</v>
      </c>
      <c r="O18289" s="76" t="s">
        <v>4356</v>
      </c>
      <c r="P18289" s="82">
        <v>668</v>
      </c>
      <c r="Q18289" s="82" t="s">
        <v>83978</v>
      </c>
      <c r="R18289"/>
    </row>
    <row r="18290" spans="12:18" x14ac:dyDescent="0.25">
      <c r="L18290" t="s">
        <v>2926</v>
      </c>
      <c r="M18290" t="s">
        <v>16596</v>
      </c>
      <c r="N18290" t="s">
        <v>55552</v>
      </c>
      <c r="O18290" s="76" t="s">
        <v>4366</v>
      </c>
      <c r="P18290" s="82">
        <v>217</v>
      </c>
      <c r="Q18290" s="82" t="s">
        <v>83979</v>
      </c>
      <c r="R18290"/>
    </row>
    <row r="18291" spans="12:18" x14ac:dyDescent="0.25">
      <c r="L18291" t="s">
        <v>2926</v>
      </c>
      <c r="M18291" t="s">
        <v>14558</v>
      </c>
      <c r="N18291" t="s">
        <v>55553</v>
      </c>
      <c r="O18291" s="76" t="s">
        <v>4366</v>
      </c>
      <c r="P18291" s="82">
        <v>34</v>
      </c>
      <c r="Q18291" s="82" t="s">
        <v>83980</v>
      </c>
      <c r="R18291"/>
    </row>
    <row r="18292" spans="12:18" x14ac:dyDescent="0.25">
      <c r="L18292" t="s">
        <v>2926</v>
      </c>
      <c r="M18292" t="s">
        <v>22191</v>
      </c>
      <c r="N18292" t="s">
        <v>55554</v>
      </c>
      <c r="O18292" s="76" t="s">
        <v>4356</v>
      </c>
      <c r="P18292" s="82">
        <v>320</v>
      </c>
      <c r="Q18292" s="82" t="s">
        <v>83981</v>
      </c>
      <c r="R18292"/>
    </row>
    <row r="18293" spans="12:18" x14ac:dyDescent="0.25">
      <c r="L18293" t="s">
        <v>2926</v>
      </c>
      <c r="M18293" t="s">
        <v>4466</v>
      </c>
      <c r="N18293" t="s">
        <v>55555</v>
      </c>
      <c r="O18293" s="76" t="s">
        <v>4356</v>
      </c>
      <c r="P18293" s="82">
        <v>378</v>
      </c>
      <c r="Q18293" s="82" t="s">
        <v>83982</v>
      </c>
      <c r="R18293"/>
    </row>
    <row r="18294" spans="12:18" x14ac:dyDescent="0.25">
      <c r="L18294" t="s">
        <v>2926</v>
      </c>
      <c r="M18294" t="s">
        <v>22192</v>
      </c>
      <c r="N18294" t="s">
        <v>55556</v>
      </c>
      <c r="O18294" s="76" t="s">
        <v>4356</v>
      </c>
      <c r="P18294" s="82">
        <v>343</v>
      </c>
      <c r="Q18294" s="82" t="s">
        <v>83984</v>
      </c>
      <c r="R18294"/>
    </row>
    <row r="18295" spans="12:18" x14ac:dyDescent="0.25">
      <c r="L18295" t="s">
        <v>2926</v>
      </c>
      <c r="M18295" t="s">
        <v>35752</v>
      </c>
      <c r="N18295" t="s">
        <v>55557</v>
      </c>
      <c r="O18295" s="76" t="s">
        <v>4356</v>
      </c>
      <c r="P18295" s="82">
        <v>609</v>
      </c>
      <c r="Q18295" s="82" t="s">
        <v>83986</v>
      </c>
      <c r="R18295"/>
    </row>
    <row r="18296" spans="12:18" x14ac:dyDescent="0.25">
      <c r="L18296" t="s">
        <v>2926</v>
      </c>
      <c r="M18296" t="s">
        <v>22193</v>
      </c>
      <c r="N18296" t="s">
        <v>55558</v>
      </c>
      <c r="O18296" s="76" t="s">
        <v>4356</v>
      </c>
      <c r="P18296" s="82">
        <v>227</v>
      </c>
      <c r="Q18296" s="82" t="s">
        <v>83987</v>
      </c>
      <c r="R18296"/>
    </row>
    <row r="18297" spans="12:18" x14ac:dyDescent="0.25">
      <c r="L18297" t="s">
        <v>2926</v>
      </c>
      <c r="M18297" t="s">
        <v>7975</v>
      </c>
      <c r="N18297" t="s">
        <v>55559</v>
      </c>
      <c r="O18297" s="76" t="s">
        <v>4366</v>
      </c>
      <c r="P18297" s="82">
        <v>107</v>
      </c>
      <c r="Q18297" s="82" t="s">
        <v>83988</v>
      </c>
      <c r="R18297"/>
    </row>
    <row r="18298" spans="12:18" x14ac:dyDescent="0.25">
      <c r="L18298" t="s">
        <v>2926</v>
      </c>
      <c r="M18298" t="s">
        <v>14560</v>
      </c>
      <c r="N18298" t="s">
        <v>55560</v>
      </c>
      <c r="O18298" s="76" t="s">
        <v>4356</v>
      </c>
      <c r="P18298" s="82">
        <v>177</v>
      </c>
      <c r="Q18298" s="82" t="s">
        <v>83990</v>
      </c>
      <c r="R18298"/>
    </row>
    <row r="18299" spans="12:18" x14ac:dyDescent="0.25">
      <c r="L18299" t="s">
        <v>2926</v>
      </c>
      <c r="M18299" t="s">
        <v>22195</v>
      </c>
      <c r="N18299" t="s">
        <v>55561</v>
      </c>
      <c r="O18299" s="76" t="s">
        <v>4374</v>
      </c>
      <c r="P18299" s="82">
        <v>429</v>
      </c>
      <c r="Q18299" s="82" t="s">
        <v>83991</v>
      </c>
      <c r="R18299"/>
    </row>
    <row r="18300" spans="12:18" x14ac:dyDescent="0.25">
      <c r="L18300" t="s">
        <v>2926</v>
      </c>
      <c r="M18300" t="s">
        <v>35753</v>
      </c>
      <c r="N18300" t="s">
        <v>55562</v>
      </c>
      <c r="O18300" s="76" t="s">
        <v>4366</v>
      </c>
      <c r="P18300" s="82">
        <v>81</v>
      </c>
      <c r="Q18300" s="82" t="s">
        <v>83992</v>
      </c>
      <c r="R18300"/>
    </row>
    <row r="18301" spans="12:18" x14ac:dyDescent="0.25">
      <c r="L18301" t="s">
        <v>2926</v>
      </c>
      <c r="M18301" t="s">
        <v>22196</v>
      </c>
      <c r="N18301" t="s">
        <v>55563</v>
      </c>
      <c r="O18301" s="76" t="s">
        <v>4366</v>
      </c>
      <c r="P18301" s="82">
        <v>175</v>
      </c>
      <c r="Q18301" s="82" t="s">
        <v>83993</v>
      </c>
      <c r="R18301"/>
    </row>
    <row r="18302" spans="12:18" x14ac:dyDescent="0.25">
      <c r="L18302" t="s">
        <v>2926</v>
      </c>
      <c r="M18302" t="s">
        <v>14562</v>
      </c>
      <c r="N18302" t="s">
        <v>55564</v>
      </c>
      <c r="O18302" s="76" t="s">
        <v>4356</v>
      </c>
      <c r="P18302" s="82">
        <v>556</v>
      </c>
      <c r="Q18302" s="82" t="s">
        <v>83994</v>
      </c>
      <c r="R18302"/>
    </row>
    <row r="18303" spans="12:18" x14ac:dyDescent="0.25">
      <c r="L18303" t="s">
        <v>2926</v>
      </c>
      <c r="M18303" t="s">
        <v>35754</v>
      </c>
      <c r="N18303" t="s">
        <v>55565</v>
      </c>
      <c r="O18303" s="76" t="s">
        <v>4356</v>
      </c>
      <c r="P18303" s="82">
        <v>1019</v>
      </c>
      <c r="Q18303" s="82" t="s">
        <v>83995</v>
      </c>
      <c r="R18303"/>
    </row>
    <row r="18304" spans="12:18" x14ac:dyDescent="0.25">
      <c r="L18304" t="s">
        <v>2926</v>
      </c>
      <c r="M18304" t="s">
        <v>14563</v>
      </c>
      <c r="N18304" t="s">
        <v>55566</v>
      </c>
      <c r="O18304" s="76" t="s">
        <v>4366</v>
      </c>
      <c r="P18304" s="82">
        <v>206</v>
      </c>
      <c r="Q18304" s="82" t="s">
        <v>83996</v>
      </c>
      <c r="R18304"/>
    </row>
    <row r="18305" spans="12:18" x14ac:dyDescent="0.25">
      <c r="L18305" t="s">
        <v>2926</v>
      </c>
      <c r="M18305" t="s">
        <v>22197</v>
      </c>
      <c r="N18305" t="s">
        <v>55567</v>
      </c>
      <c r="O18305" s="76" t="s">
        <v>4356</v>
      </c>
      <c r="P18305" s="82">
        <v>623</v>
      </c>
      <c r="Q18305" s="82" t="s">
        <v>83997</v>
      </c>
      <c r="R18305"/>
    </row>
    <row r="18306" spans="12:18" x14ac:dyDescent="0.25">
      <c r="L18306" t="s">
        <v>2926</v>
      </c>
      <c r="M18306" t="s">
        <v>16600</v>
      </c>
      <c r="N18306" t="s">
        <v>55568</v>
      </c>
      <c r="O18306" s="76" t="s">
        <v>4366</v>
      </c>
      <c r="P18306" s="82">
        <v>129</v>
      </c>
      <c r="Q18306" s="82" t="s">
        <v>83998</v>
      </c>
      <c r="R18306"/>
    </row>
    <row r="18307" spans="12:18" x14ac:dyDescent="0.25">
      <c r="L18307" t="s">
        <v>2926</v>
      </c>
      <c r="M18307" t="s">
        <v>4468</v>
      </c>
      <c r="N18307" t="s">
        <v>55569</v>
      </c>
      <c r="O18307" s="76" t="s">
        <v>4366</v>
      </c>
      <c r="P18307" s="82">
        <v>75</v>
      </c>
      <c r="Q18307" s="82" t="s">
        <v>83999</v>
      </c>
      <c r="R18307"/>
    </row>
    <row r="18308" spans="12:18" x14ac:dyDescent="0.25">
      <c r="L18308" t="s">
        <v>2926</v>
      </c>
      <c r="M18308" t="s">
        <v>16602</v>
      </c>
      <c r="N18308" t="s">
        <v>55570</v>
      </c>
      <c r="O18308" s="76" t="s">
        <v>4374</v>
      </c>
      <c r="P18308" s="82">
        <v>1490</v>
      </c>
      <c r="Q18308" s="82" t="s">
        <v>84001</v>
      </c>
      <c r="R18308"/>
    </row>
    <row r="18309" spans="12:18" x14ac:dyDescent="0.25">
      <c r="L18309" t="s">
        <v>2926</v>
      </c>
      <c r="M18309" t="s">
        <v>35755</v>
      </c>
      <c r="N18309" t="s">
        <v>55571</v>
      </c>
      <c r="O18309" s="76" t="s">
        <v>4356</v>
      </c>
      <c r="P18309" s="82">
        <v>805</v>
      </c>
      <c r="Q18309" s="82" t="s">
        <v>84002</v>
      </c>
      <c r="R18309"/>
    </row>
    <row r="18310" spans="12:18" x14ac:dyDescent="0.25">
      <c r="L18310" t="s">
        <v>2926</v>
      </c>
      <c r="M18310" t="s">
        <v>35756</v>
      </c>
      <c r="N18310" t="s">
        <v>55572</v>
      </c>
      <c r="O18310" s="76" t="s">
        <v>4356</v>
      </c>
      <c r="P18310" s="82">
        <v>641</v>
      </c>
      <c r="Q18310" s="82" t="s">
        <v>84003</v>
      </c>
      <c r="R18310"/>
    </row>
    <row r="18311" spans="12:18" x14ac:dyDescent="0.25">
      <c r="L18311" t="s">
        <v>2926</v>
      </c>
      <c r="M18311" t="s">
        <v>35757</v>
      </c>
      <c r="N18311" t="s">
        <v>55573</v>
      </c>
      <c r="O18311" s="76" t="s">
        <v>4366</v>
      </c>
      <c r="P18311" s="82">
        <v>262</v>
      </c>
      <c r="Q18311" s="82" t="s">
        <v>84004</v>
      </c>
      <c r="R18311"/>
    </row>
    <row r="18312" spans="12:18" x14ac:dyDescent="0.25">
      <c r="L18312" t="s">
        <v>2926</v>
      </c>
      <c r="M18312" t="s">
        <v>22198</v>
      </c>
      <c r="N18312" t="s">
        <v>55574</v>
      </c>
      <c r="O18312" s="76" t="s">
        <v>4366</v>
      </c>
      <c r="P18312" s="82">
        <v>159</v>
      </c>
      <c r="Q18312" s="82" t="s">
        <v>84005</v>
      </c>
      <c r="R18312"/>
    </row>
    <row r="18313" spans="12:18" x14ac:dyDescent="0.25">
      <c r="L18313" t="s">
        <v>2926</v>
      </c>
      <c r="M18313" t="s">
        <v>4469</v>
      </c>
      <c r="N18313" t="s">
        <v>55575</v>
      </c>
      <c r="O18313" s="76" t="s">
        <v>4356</v>
      </c>
      <c r="P18313" s="82">
        <v>1084</v>
      </c>
      <c r="Q18313" s="82" t="s">
        <v>84006</v>
      </c>
      <c r="R18313"/>
    </row>
    <row r="18314" spans="12:18" x14ac:dyDescent="0.25">
      <c r="L18314" t="s">
        <v>2926</v>
      </c>
      <c r="M18314" t="s">
        <v>14568</v>
      </c>
      <c r="N18314" t="s">
        <v>55576</v>
      </c>
      <c r="O18314" s="76" t="s">
        <v>4366</v>
      </c>
      <c r="P18314" s="82">
        <v>66</v>
      </c>
      <c r="Q18314" s="82" t="s">
        <v>84007</v>
      </c>
      <c r="R18314"/>
    </row>
    <row r="18315" spans="12:18" x14ac:dyDescent="0.25">
      <c r="L18315" t="s">
        <v>2926</v>
      </c>
      <c r="M18315" t="s">
        <v>35758</v>
      </c>
      <c r="N18315" t="s">
        <v>55577</v>
      </c>
      <c r="O18315" s="76" t="s">
        <v>4366</v>
      </c>
      <c r="P18315" s="82">
        <v>145</v>
      </c>
      <c r="Q18315" s="82" t="s">
        <v>84008</v>
      </c>
      <c r="R18315"/>
    </row>
    <row r="18316" spans="12:18" x14ac:dyDescent="0.25">
      <c r="L18316" t="s">
        <v>2926</v>
      </c>
      <c r="M18316" t="s">
        <v>35759</v>
      </c>
      <c r="N18316" t="s">
        <v>55578</v>
      </c>
      <c r="O18316" s="76" t="s">
        <v>4366</v>
      </c>
      <c r="P18316" s="82">
        <v>222</v>
      </c>
      <c r="Q18316" s="82" t="s">
        <v>84009</v>
      </c>
      <c r="R18316"/>
    </row>
    <row r="18317" spans="12:18" x14ac:dyDescent="0.25">
      <c r="L18317" t="s">
        <v>2926</v>
      </c>
      <c r="M18317" t="s">
        <v>4470</v>
      </c>
      <c r="N18317" t="s">
        <v>55579</v>
      </c>
      <c r="O18317" s="76" t="s">
        <v>4366</v>
      </c>
      <c r="P18317" s="82">
        <v>92</v>
      </c>
      <c r="Q18317" s="82" t="s">
        <v>84010</v>
      </c>
      <c r="R18317"/>
    </row>
    <row r="18318" spans="12:18" x14ac:dyDescent="0.25">
      <c r="L18318" t="s">
        <v>2926</v>
      </c>
      <c r="M18318" t="s">
        <v>22199</v>
      </c>
      <c r="N18318" t="s">
        <v>55580</v>
      </c>
      <c r="O18318" s="76" t="s">
        <v>4366</v>
      </c>
      <c r="P18318" s="82">
        <v>112</v>
      </c>
      <c r="Q18318" s="82" t="s">
        <v>84011</v>
      </c>
      <c r="R18318"/>
    </row>
    <row r="18319" spans="12:18" x14ac:dyDescent="0.25">
      <c r="L18319" t="s">
        <v>2926</v>
      </c>
      <c r="M18319" t="s">
        <v>22200</v>
      </c>
      <c r="N18319" t="s">
        <v>55581</v>
      </c>
      <c r="O18319" s="76" t="s">
        <v>4356</v>
      </c>
      <c r="P18319" s="82">
        <v>1476</v>
      </c>
      <c r="Q18319" s="82" t="s">
        <v>84012</v>
      </c>
      <c r="R18319"/>
    </row>
    <row r="18320" spans="12:18" x14ac:dyDescent="0.25">
      <c r="L18320" t="s">
        <v>2926</v>
      </c>
      <c r="M18320" t="s">
        <v>4471</v>
      </c>
      <c r="N18320" t="s">
        <v>55582</v>
      </c>
      <c r="O18320" s="76" t="s">
        <v>4450</v>
      </c>
      <c r="P18320" s="82">
        <v>6524</v>
      </c>
      <c r="Q18320" s="82" t="s">
        <v>72645</v>
      </c>
      <c r="R18320"/>
    </row>
    <row r="18321" spans="12:18" x14ac:dyDescent="0.25">
      <c r="L18321" t="s">
        <v>2926</v>
      </c>
      <c r="M18321" t="s">
        <v>35760</v>
      </c>
      <c r="N18321" t="s">
        <v>55583</v>
      </c>
      <c r="O18321" s="76" t="s">
        <v>4366</v>
      </c>
      <c r="P18321" s="82">
        <v>117</v>
      </c>
      <c r="Q18321" s="82" t="s">
        <v>84013</v>
      </c>
      <c r="R18321"/>
    </row>
    <row r="18322" spans="12:18" x14ac:dyDescent="0.25">
      <c r="L18322" t="s">
        <v>2926</v>
      </c>
      <c r="M18322" t="s">
        <v>16603</v>
      </c>
      <c r="N18322" t="s">
        <v>55584</v>
      </c>
      <c r="O18322" s="76" t="s">
        <v>4366</v>
      </c>
      <c r="P18322" s="82">
        <v>60</v>
      </c>
      <c r="Q18322" s="82" t="s">
        <v>84014</v>
      </c>
      <c r="R18322"/>
    </row>
    <row r="18323" spans="12:18" x14ac:dyDescent="0.25">
      <c r="L18323" t="s">
        <v>2926</v>
      </c>
      <c r="M18323" t="s">
        <v>14570</v>
      </c>
      <c r="N18323" t="s">
        <v>55585</v>
      </c>
      <c r="O18323" s="76" t="s">
        <v>4366</v>
      </c>
      <c r="P18323" s="82">
        <v>205</v>
      </c>
      <c r="Q18323" s="82" t="s">
        <v>84015</v>
      </c>
      <c r="R18323"/>
    </row>
    <row r="18324" spans="12:18" x14ac:dyDescent="0.25">
      <c r="L18324" t="s">
        <v>2926</v>
      </c>
      <c r="M18324" t="s">
        <v>16605</v>
      </c>
      <c r="N18324" t="s">
        <v>55586</v>
      </c>
      <c r="O18324" s="76" t="s">
        <v>4366</v>
      </c>
      <c r="P18324" s="82">
        <v>163</v>
      </c>
      <c r="Q18324" s="82" t="s">
        <v>84016</v>
      </c>
      <c r="R18324"/>
    </row>
    <row r="18325" spans="12:18" x14ac:dyDescent="0.25">
      <c r="L18325" t="s">
        <v>2926</v>
      </c>
      <c r="M18325" t="s">
        <v>35761</v>
      </c>
      <c r="N18325" t="s">
        <v>55587</v>
      </c>
      <c r="O18325" s="76" t="s">
        <v>4356</v>
      </c>
      <c r="P18325" s="82">
        <v>208</v>
      </c>
      <c r="Q18325" s="82" t="s">
        <v>84017</v>
      </c>
      <c r="R18325"/>
    </row>
    <row r="18326" spans="12:18" x14ac:dyDescent="0.25">
      <c r="L18326" t="s">
        <v>2926</v>
      </c>
      <c r="M18326" t="s">
        <v>16606</v>
      </c>
      <c r="N18326" t="s">
        <v>55588</v>
      </c>
      <c r="O18326" s="76" t="s">
        <v>4366</v>
      </c>
      <c r="P18326" s="82">
        <v>78</v>
      </c>
      <c r="Q18326" s="82" t="s">
        <v>84018</v>
      </c>
      <c r="R18326"/>
    </row>
    <row r="18327" spans="12:18" x14ac:dyDescent="0.25">
      <c r="L18327" t="s">
        <v>2926</v>
      </c>
      <c r="M18327" t="s">
        <v>35762</v>
      </c>
      <c r="N18327" t="s">
        <v>55589</v>
      </c>
      <c r="O18327" s="76" t="s">
        <v>4366</v>
      </c>
      <c r="P18327" s="82">
        <v>161</v>
      </c>
      <c r="Q18327" s="82" t="s">
        <v>84019</v>
      </c>
      <c r="R18327"/>
    </row>
    <row r="18328" spans="12:18" x14ac:dyDescent="0.25">
      <c r="L18328" t="s">
        <v>2926</v>
      </c>
      <c r="M18328" t="s">
        <v>14572</v>
      </c>
      <c r="N18328" t="s">
        <v>55590</v>
      </c>
      <c r="O18328" s="76" t="s">
        <v>4356</v>
      </c>
      <c r="P18328" s="82">
        <v>378</v>
      </c>
      <c r="Q18328" s="82" t="s">
        <v>84020</v>
      </c>
      <c r="R18328"/>
    </row>
    <row r="18329" spans="12:18" x14ac:dyDescent="0.25">
      <c r="L18329" t="s">
        <v>2926</v>
      </c>
      <c r="M18329" t="s">
        <v>35763</v>
      </c>
      <c r="N18329" t="s">
        <v>55591</v>
      </c>
      <c r="O18329" s="76" t="s">
        <v>4366</v>
      </c>
      <c r="P18329" s="82">
        <v>104</v>
      </c>
      <c r="Q18329" s="82" t="s">
        <v>84021</v>
      </c>
      <c r="R18329"/>
    </row>
    <row r="18330" spans="12:18" x14ac:dyDescent="0.25">
      <c r="L18330" t="s">
        <v>2926</v>
      </c>
      <c r="M18330" t="s">
        <v>12709</v>
      </c>
      <c r="N18330" t="s">
        <v>55592</v>
      </c>
      <c r="O18330" s="76" t="s">
        <v>4356</v>
      </c>
      <c r="P18330" s="82">
        <v>1053</v>
      </c>
      <c r="Q18330" s="82" t="s">
        <v>84022</v>
      </c>
      <c r="R18330"/>
    </row>
    <row r="18331" spans="12:18" x14ac:dyDescent="0.25">
      <c r="L18331" t="s">
        <v>2926</v>
      </c>
      <c r="M18331" t="s">
        <v>4472</v>
      </c>
      <c r="N18331" t="s">
        <v>55593</v>
      </c>
      <c r="O18331" s="76" t="s">
        <v>4356</v>
      </c>
      <c r="P18331" s="82">
        <v>392</v>
      </c>
      <c r="Q18331" s="82" t="s">
        <v>84023</v>
      </c>
      <c r="R18331"/>
    </row>
    <row r="18332" spans="12:18" x14ac:dyDescent="0.25">
      <c r="L18332" t="s">
        <v>2926</v>
      </c>
      <c r="M18332" t="s">
        <v>4473</v>
      </c>
      <c r="N18332" t="s">
        <v>55594</v>
      </c>
      <c r="O18332" s="76" t="s">
        <v>4366</v>
      </c>
      <c r="P18332" s="82">
        <v>328</v>
      </c>
      <c r="Q18332" s="82" t="s">
        <v>84024</v>
      </c>
      <c r="R18332"/>
    </row>
    <row r="18333" spans="12:18" x14ac:dyDescent="0.25">
      <c r="L18333" t="s">
        <v>2926</v>
      </c>
      <c r="M18333" t="s">
        <v>16607</v>
      </c>
      <c r="N18333" t="s">
        <v>55595</v>
      </c>
      <c r="O18333" s="76" t="s">
        <v>4366</v>
      </c>
      <c r="P18333" s="82">
        <v>46</v>
      </c>
      <c r="Q18333" s="82" t="s">
        <v>84025</v>
      </c>
      <c r="R18333"/>
    </row>
    <row r="18334" spans="12:18" x14ac:dyDescent="0.25">
      <c r="L18334" t="s">
        <v>2926</v>
      </c>
      <c r="M18334" t="s">
        <v>35764</v>
      </c>
      <c r="N18334" t="s">
        <v>55596</v>
      </c>
      <c r="O18334" s="76" t="s">
        <v>4356</v>
      </c>
      <c r="P18334" s="82">
        <v>288</v>
      </c>
      <c r="Q18334" s="82" t="s">
        <v>84026</v>
      </c>
      <c r="R18334"/>
    </row>
    <row r="18335" spans="12:18" x14ac:dyDescent="0.25">
      <c r="L18335" t="s">
        <v>2926</v>
      </c>
      <c r="M18335" t="s">
        <v>16608</v>
      </c>
      <c r="N18335" t="s">
        <v>55597</v>
      </c>
      <c r="O18335" s="76" t="s">
        <v>4356</v>
      </c>
      <c r="P18335" s="82">
        <v>209</v>
      </c>
      <c r="Q18335" s="82" t="s">
        <v>84027</v>
      </c>
      <c r="R18335"/>
    </row>
    <row r="18336" spans="12:18" x14ac:dyDescent="0.25">
      <c r="L18336" t="s">
        <v>2926</v>
      </c>
      <c r="M18336" t="s">
        <v>4474</v>
      </c>
      <c r="N18336" t="s">
        <v>55598</v>
      </c>
      <c r="O18336" s="76" t="s">
        <v>4366</v>
      </c>
      <c r="P18336" s="82">
        <v>63</v>
      </c>
      <c r="Q18336" s="82" t="s">
        <v>84028</v>
      </c>
      <c r="R18336"/>
    </row>
    <row r="18337" spans="12:18" x14ac:dyDescent="0.25">
      <c r="L18337" t="s">
        <v>2926</v>
      </c>
      <c r="M18337" t="s">
        <v>16609</v>
      </c>
      <c r="N18337" t="s">
        <v>55599</v>
      </c>
      <c r="O18337" s="76" t="s">
        <v>4366</v>
      </c>
      <c r="P18337" s="82">
        <v>61</v>
      </c>
      <c r="Q18337" s="82" t="s">
        <v>84029</v>
      </c>
      <c r="R18337"/>
    </row>
    <row r="18338" spans="12:18" x14ac:dyDescent="0.25">
      <c r="L18338" t="s">
        <v>2926</v>
      </c>
      <c r="M18338" t="s">
        <v>16610</v>
      </c>
      <c r="N18338" t="s">
        <v>55600</v>
      </c>
      <c r="O18338" s="76" t="s">
        <v>4356</v>
      </c>
      <c r="P18338" s="82">
        <v>360</v>
      </c>
      <c r="Q18338" s="82" t="s">
        <v>84030</v>
      </c>
      <c r="R18338"/>
    </row>
    <row r="18339" spans="12:18" x14ac:dyDescent="0.25">
      <c r="L18339" t="s">
        <v>2926</v>
      </c>
      <c r="M18339" t="s">
        <v>4475</v>
      </c>
      <c r="N18339" t="s">
        <v>55601</v>
      </c>
      <c r="O18339" s="76" t="s">
        <v>4356</v>
      </c>
      <c r="P18339" s="82">
        <v>2425</v>
      </c>
      <c r="Q18339" s="82" t="s">
        <v>84031</v>
      </c>
      <c r="R18339"/>
    </row>
    <row r="18340" spans="12:18" x14ac:dyDescent="0.25">
      <c r="L18340" t="s">
        <v>2926</v>
      </c>
      <c r="M18340" t="s">
        <v>22201</v>
      </c>
      <c r="N18340" t="s">
        <v>55602</v>
      </c>
      <c r="O18340" s="76" t="s">
        <v>4356</v>
      </c>
      <c r="P18340" s="82">
        <v>455</v>
      </c>
      <c r="Q18340" s="82" t="s">
        <v>84032</v>
      </c>
      <c r="R18340"/>
    </row>
    <row r="18341" spans="12:18" x14ac:dyDescent="0.25">
      <c r="L18341" t="s">
        <v>2926</v>
      </c>
      <c r="M18341" t="s">
        <v>35765</v>
      </c>
      <c r="N18341" t="s">
        <v>55603</v>
      </c>
      <c r="O18341" s="76" t="s">
        <v>4356</v>
      </c>
      <c r="P18341" s="82">
        <v>848</v>
      </c>
      <c r="Q18341" s="82" t="s">
        <v>84033</v>
      </c>
      <c r="R18341"/>
    </row>
    <row r="18342" spans="12:18" x14ac:dyDescent="0.25">
      <c r="L18342" t="s">
        <v>2926</v>
      </c>
      <c r="M18342" t="s">
        <v>4476</v>
      </c>
      <c r="N18342" t="s">
        <v>55604</v>
      </c>
      <c r="O18342" s="76" t="s">
        <v>4356</v>
      </c>
      <c r="P18342" s="82">
        <v>894</v>
      </c>
      <c r="Q18342" s="82" t="s">
        <v>84034</v>
      </c>
      <c r="R18342"/>
    </row>
    <row r="18343" spans="12:18" x14ac:dyDescent="0.25">
      <c r="L18343" t="s">
        <v>2926</v>
      </c>
      <c r="M18343" t="s">
        <v>22202</v>
      </c>
      <c r="N18343" t="s">
        <v>55605</v>
      </c>
      <c r="O18343" s="76" t="s">
        <v>4356</v>
      </c>
      <c r="P18343" s="82">
        <v>647</v>
      </c>
      <c r="Q18343" s="82" t="s">
        <v>84036</v>
      </c>
      <c r="R18343"/>
    </row>
    <row r="18344" spans="12:18" x14ac:dyDescent="0.25">
      <c r="L18344" t="s">
        <v>2926</v>
      </c>
      <c r="M18344" t="s">
        <v>22203</v>
      </c>
      <c r="N18344" t="s">
        <v>55606</v>
      </c>
      <c r="O18344" s="76" t="s">
        <v>4356</v>
      </c>
      <c r="P18344" s="82">
        <v>405</v>
      </c>
      <c r="Q18344" s="82" t="s">
        <v>84037</v>
      </c>
      <c r="R18344"/>
    </row>
    <row r="18345" spans="12:18" x14ac:dyDescent="0.25">
      <c r="L18345" t="s">
        <v>2926</v>
      </c>
      <c r="M18345" t="s">
        <v>35766</v>
      </c>
      <c r="N18345" t="s">
        <v>55607</v>
      </c>
      <c r="O18345" s="76" t="s">
        <v>4356</v>
      </c>
      <c r="P18345" s="82">
        <v>386</v>
      </c>
      <c r="Q18345" s="82" t="s">
        <v>84038</v>
      </c>
      <c r="R18345"/>
    </row>
    <row r="18346" spans="12:18" x14ac:dyDescent="0.25">
      <c r="L18346" t="s">
        <v>2926</v>
      </c>
      <c r="M18346" t="s">
        <v>4477</v>
      </c>
      <c r="N18346" t="s">
        <v>55608</v>
      </c>
      <c r="O18346" s="76" t="s">
        <v>4366</v>
      </c>
      <c r="P18346" s="82">
        <v>133</v>
      </c>
      <c r="Q18346" s="82" t="s">
        <v>84039</v>
      </c>
      <c r="R18346"/>
    </row>
    <row r="18347" spans="12:18" x14ac:dyDescent="0.25">
      <c r="L18347" t="s">
        <v>2926</v>
      </c>
      <c r="M18347" t="s">
        <v>22204</v>
      </c>
      <c r="N18347" t="s">
        <v>55609</v>
      </c>
      <c r="O18347" s="76" t="s">
        <v>4356</v>
      </c>
      <c r="P18347" s="82">
        <v>759</v>
      </c>
      <c r="Q18347" s="82" t="s">
        <v>84040</v>
      </c>
      <c r="R18347"/>
    </row>
    <row r="18348" spans="12:18" x14ac:dyDescent="0.25">
      <c r="L18348" t="s">
        <v>2926</v>
      </c>
      <c r="M18348" t="s">
        <v>4478</v>
      </c>
      <c r="N18348" t="s">
        <v>55610</v>
      </c>
      <c r="O18348" s="76" t="s">
        <v>4366</v>
      </c>
      <c r="P18348" s="82">
        <v>228</v>
      </c>
      <c r="Q18348" s="82" t="s">
        <v>84041</v>
      </c>
      <c r="R18348"/>
    </row>
    <row r="18349" spans="12:18" x14ac:dyDescent="0.25">
      <c r="L18349" t="s">
        <v>2926</v>
      </c>
      <c r="M18349" t="s">
        <v>31059</v>
      </c>
      <c r="N18349" t="s">
        <v>55611</v>
      </c>
      <c r="O18349" s="76" t="s">
        <v>4356</v>
      </c>
      <c r="P18349" s="82">
        <v>1438</v>
      </c>
      <c r="Q18349" s="82" t="s">
        <v>84042</v>
      </c>
      <c r="R18349"/>
    </row>
    <row r="18350" spans="12:18" x14ac:dyDescent="0.25">
      <c r="L18350" t="s">
        <v>2926</v>
      </c>
      <c r="M18350" t="s">
        <v>16614</v>
      </c>
      <c r="N18350" t="s">
        <v>55612</v>
      </c>
      <c r="O18350" s="76" t="s">
        <v>4356</v>
      </c>
      <c r="P18350" s="82">
        <v>273</v>
      </c>
      <c r="Q18350" s="82" t="s">
        <v>84043</v>
      </c>
      <c r="R18350"/>
    </row>
    <row r="18351" spans="12:18" x14ac:dyDescent="0.25">
      <c r="L18351" t="s">
        <v>2926</v>
      </c>
      <c r="M18351" t="s">
        <v>22205</v>
      </c>
      <c r="N18351" t="s">
        <v>55613</v>
      </c>
      <c r="O18351" s="76" t="s">
        <v>4366</v>
      </c>
      <c r="P18351" s="82">
        <v>106</v>
      </c>
      <c r="Q18351" s="82" t="s">
        <v>84044</v>
      </c>
      <c r="R18351"/>
    </row>
    <row r="18352" spans="12:18" x14ac:dyDescent="0.25">
      <c r="L18352" t="s">
        <v>2926</v>
      </c>
      <c r="M18352" t="s">
        <v>4479</v>
      </c>
      <c r="N18352" t="s">
        <v>55614</v>
      </c>
      <c r="O18352" s="76" t="s">
        <v>4366</v>
      </c>
      <c r="P18352" s="82">
        <v>113</v>
      </c>
      <c r="Q18352" s="82" t="s">
        <v>84045</v>
      </c>
      <c r="R18352"/>
    </row>
    <row r="18353" spans="12:18" x14ac:dyDescent="0.25">
      <c r="L18353" t="s">
        <v>2926</v>
      </c>
      <c r="M18353" t="s">
        <v>22206</v>
      </c>
      <c r="N18353" t="s">
        <v>55615</v>
      </c>
      <c r="O18353" s="76" t="s">
        <v>4374</v>
      </c>
      <c r="P18353" s="82">
        <v>1524</v>
      </c>
      <c r="Q18353" s="82" t="s">
        <v>84046</v>
      </c>
      <c r="R18353"/>
    </row>
    <row r="18354" spans="12:18" x14ac:dyDescent="0.25">
      <c r="L18354" t="s">
        <v>2926</v>
      </c>
      <c r="M18354" t="s">
        <v>22207</v>
      </c>
      <c r="N18354" t="s">
        <v>55616</v>
      </c>
      <c r="O18354" s="76" t="s">
        <v>4366</v>
      </c>
      <c r="P18354" s="82">
        <v>69</v>
      </c>
      <c r="Q18354" s="82" t="s">
        <v>84047</v>
      </c>
      <c r="R18354"/>
    </row>
    <row r="18355" spans="12:18" x14ac:dyDescent="0.25">
      <c r="L18355" t="s">
        <v>2926</v>
      </c>
      <c r="M18355" t="s">
        <v>4480</v>
      </c>
      <c r="N18355" t="s">
        <v>55617</v>
      </c>
      <c r="O18355" s="76" t="s">
        <v>4366</v>
      </c>
      <c r="P18355" s="82">
        <v>153</v>
      </c>
      <c r="Q18355" s="82" t="s">
        <v>84048</v>
      </c>
      <c r="R18355"/>
    </row>
    <row r="18356" spans="12:18" x14ac:dyDescent="0.25">
      <c r="L18356" t="s">
        <v>2926</v>
      </c>
      <c r="M18356" t="s">
        <v>4481</v>
      </c>
      <c r="N18356" t="s">
        <v>55618</v>
      </c>
      <c r="O18356" s="76" t="s">
        <v>4366</v>
      </c>
      <c r="P18356" s="82">
        <v>57</v>
      </c>
      <c r="Q18356" s="82" t="s">
        <v>84049</v>
      </c>
      <c r="R18356"/>
    </row>
    <row r="18357" spans="12:18" x14ac:dyDescent="0.25">
      <c r="L18357" t="s">
        <v>2926</v>
      </c>
      <c r="M18357" t="s">
        <v>35767</v>
      </c>
      <c r="N18357" t="s">
        <v>55619</v>
      </c>
      <c r="O18357" s="76" t="s">
        <v>4366</v>
      </c>
      <c r="P18357" s="82">
        <v>138</v>
      </c>
      <c r="Q18357" s="82" t="s">
        <v>84050</v>
      </c>
      <c r="R18357"/>
    </row>
    <row r="18358" spans="12:18" x14ac:dyDescent="0.25">
      <c r="L18358" t="s">
        <v>2926</v>
      </c>
      <c r="M18358" t="s">
        <v>16616</v>
      </c>
      <c r="N18358" t="s">
        <v>55620</v>
      </c>
      <c r="O18358" s="76" t="s">
        <v>4356</v>
      </c>
      <c r="P18358" s="82">
        <v>146</v>
      </c>
      <c r="Q18358" s="82" t="s">
        <v>84051</v>
      </c>
      <c r="R18358"/>
    </row>
    <row r="18359" spans="12:18" x14ac:dyDescent="0.25">
      <c r="L18359" t="s">
        <v>2926</v>
      </c>
      <c r="M18359" t="s">
        <v>14573</v>
      </c>
      <c r="N18359" t="s">
        <v>55621</v>
      </c>
      <c r="O18359" s="76" t="s">
        <v>4356</v>
      </c>
      <c r="P18359" s="82">
        <v>272</v>
      </c>
      <c r="Q18359" s="82" t="s">
        <v>84052</v>
      </c>
      <c r="R18359"/>
    </row>
    <row r="18360" spans="12:18" x14ac:dyDescent="0.25">
      <c r="L18360" t="s">
        <v>2926</v>
      </c>
      <c r="M18360" t="s">
        <v>14574</v>
      </c>
      <c r="N18360" t="s">
        <v>55622</v>
      </c>
      <c r="O18360" s="76" t="s">
        <v>4356</v>
      </c>
      <c r="P18360" s="82">
        <v>2921</v>
      </c>
      <c r="Q18360" s="82" t="s">
        <v>84053</v>
      </c>
      <c r="R18360"/>
    </row>
    <row r="18361" spans="12:18" x14ac:dyDescent="0.25">
      <c r="L18361" t="s">
        <v>2926</v>
      </c>
      <c r="M18361" t="s">
        <v>35768</v>
      </c>
      <c r="N18361" t="s">
        <v>55623</v>
      </c>
      <c r="O18361" s="76" t="s">
        <v>4366</v>
      </c>
      <c r="P18361" s="82">
        <v>216</v>
      </c>
      <c r="Q18361" s="82" t="s">
        <v>84055</v>
      </c>
      <c r="R18361"/>
    </row>
    <row r="18362" spans="12:18" x14ac:dyDescent="0.25">
      <c r="L18362" t="s">
        <v>2926</v>
      </c>
      <c r="M18362" t="s">
        <v>22208</v>
      </c>
      <c r="N18362" t="s">
        <v>55624</v>
      </c>
      <c r="O18362" s="76" t="s">
        <v>4356</v>
      </c>
      <c r="P18362" s="82">
        <v>135</v>
      </c>
      <c r="Q18362" s="82" t="s">
        <v>84056</v>
      </c>
      <c r="R18362"/>
    </row>
    <row r="18363" spans="12:18" x14ac:dyDescent="0.25">
      <c r="L18363" t="s">
        <v>2926</v>
      </c>
      <c r="M18363" t="s">
        <v>14575</v>
      </c>
      <c r="N18363" t="s">
        <v>55625</v>
      </c>
      <c r="O18363" s="76" t="s">
        <v>4366</v>
      </c>
      <c r="P18363" s="82">
        <v>96</v>
      </c>
      <c r="Q18363" s="82" t="s">
        <v>84057</v>
      </c>
      <c r="R18363"/>
    </row>
    <row r="18364" spans="12:18" x14ac:dyDescent="0.25">
      <c r="L18364" t="s">
        <v>2926</v>
      </c>
      <c r="M18364" t="s">
        <v>35769</v>
      </c>
      <c r="N18364" t="s">
        <v>55626</v>
      </c>
      <c r="O18364" s="76" t="s">
        <v>4366</v>
      </c>
      <c r="P18364" s="82">
        <v>53</v>
      </c>
      <c r="Q18364" s="82" t="s">
        <v>84058</v>
      </c>
      <c r="R18364"/>
    </row>
    <row r="18365" spans="12:18" x14ac:dyDescent="0.25">
      <c r="L18365" t="s">
        <v>2926</v>
      </c>
      <c r="M18365" t="s">
        <v>16620</v>
      </c>
      <c r="N18365" t="s">
        <v>55627</v>
      </c>
      <c r="O18365" s="76" t="s">
        <v>4366</v>
      </c>
      <c r="P18365" s="82">
        <v>174</v>
      </c>
      <c r="Q18365" s="82" t="s">
        <v>84059</v>
      </c>
      <c r="R18365"/>
    </row>
    <row r="18366" spans="12:18" x14ac:dyDescent="0.25">
      <c r="L18366" t="s">
        <v>2926</v>
      </c>
      <c r="M18366" t="s">
        <v>4482</v>
      </c>
      <c r="N18366" t="s">
        <v>55628</v>
      </c>
      <c r="O18366" s="76" t="s">
        <v>4356</v>
      </c>
      <c r="P18366" s="82">
        <v>304</v>
      </c>
      <c r="Q18366" s="82" t="s">
        <v>84060</v>
      </c>
      <c r="R18366"/>
    </row>
    <row r="18367" spans="12:18" x14ac:dyDescent="0.25">
      <c r="L18367" t="s">
        <v>2926</v>
      </c>
      <c r="M18367" t="s">
        <v>14576</v>
      </c>
      <c r="N18367" t="s">
        <v>55629</v>
      </c>
      <c r="O18367" s="76" t="s">
        <v>4366</v>
      </c>
      <c r="P18367" s="82">
        <v>59</v>
      </c>
      <c r="Q18367" s="82" t="s">
        <v>84061</v>
      </c>
      <c r="R18367"/>
    </row>
    <row r="18368" spans="12:18" x14ac:dyDescent="0.25">
      <c r="L18368" t="s">
        <v>2926</v>
      </c>
      <c r="M18368" t="s">
        <v>16622</v>
      </c>
      <c r="N18368" t="s">
        <v>55630</v>
      </c>
      <c r="O18368" s="76" t="s">
        <v>4356</v>
      </c>
      <c r="P18368" s="82">
        <v>501</v>
      </c>
      <c r="Q18368" s="82" t="s">
        <v>84062</v>
      </c>
      <c r="R18368"/>
    </row>
    <row r="18369" spans="12:18" x14ac:dyDescent="0.25">
      <c r="L18369" t="s">
        <v>2926</v>
      </c>
      <c r="M18369" t="s">
        <v>35770</v>
      </c>
      <c r="N18369" t="s">
        <v>55631</v>
      </c>
      <c r="O18369" s="76" t="s">
        <v>4366</v>
      </c>
      <c r="P18369" s="82">
        <v>96</v>
      </c>
      <c r="Q18369" s="82" t="s">
        <v>84063</v>
      </c>
      <c r="R18369"/>
    </row>
    <row r="18370" spans="12:18" x14ac:dyDescent="0.25">
      <c r="L18370" t="s">
        <v>2926</v>
      </c>
      <c r="M18370" t="s">
        <v>14577</v>
      </c>
      <c r="N18370" t="s">
        <v>55632</v>
      </c>
      <c r="O18370" s="76" t="s">
        <v>4366</v>
      </c>
      <c r="P18370" s="82">
        <v>124</v>
      </c>
      <c r="Q18370" s="82" t="s">
        <v>84064</v>
      </c>
      <c r="R18370"/>
    </row>
    <row r="18371" spans="12:18" x14ac:dyDescent="0.25">
      <c r="L18371" t="s">
        <v>2926</v>
      </c>
      <c r="M18371" t="s">
        <v>16624</v>
      </c>
      <c r="N18371" t="s">
        <v>55633</v>
      </c>
      <c r="O18371" s="76" t="s">
        <v>4374</v>
      </c>
      <c r="P18371" s="82">
        <v>22671</v>
      </c>
      <c r="Q18371" s="82" t="s">
        <v>72645</v>
      </c>
      <c r="R18371"/>
    </row>
    <row r="18372" spans="12:18" x14ac:dyDescent="0.25">
      <c r="L18372" t="s">
        <v>2926</v>
      </c>
      <c r="M18372" t="s">
        <v>22209</v>
      </c>
      <c r="N18372" t="s">
        <v>55634</v>
      </c>
      <c r="O18372" s="76" t="s">
        <v>4356</v>
      </c>
      <c r="P18372" s="82">
        <v>430</v>
      </c>
      <c r="Q18372" s="82" t="s">
        <v>84066</v>
      </c>
      <c r="R18372"/>
    </row>
    <row r="18373" spans="12:18" x14ac:dyDescent="0.25">
      <c r="L18373" t="s">
        <v>2926</v>
      </c>
      <c r="M18373" t="s">
        <v>22210</v>
      </c>
      <c r="N18373" t="s">
        <v>55635</v>
      </c>
      <c r="O18373" s="76" t="s">
        <v>4366</v>
      </c>
      <c r="P18373" s="82">
        <v>78</v>
      </c>
      <c r="Q18373" s="82" t="s">
        <v>84067</v>
      </c>
      <c r="R18373"/>
    </row>
    <row r="18374" spans="12:18" x14ac:dyDescent="0.25">
      <c r="L18374" t="s">
        <v>2926</v>
      </c>
      <c r="M18374" t="s">
        <v>22211</v>
      </c>
      <c r="N18374" t="s">
        <v>55636</v>
      </c>
      <c r="O18374" s="76" t="s">
        <v>4356</v>
      </c>
      <c r="P18374" s="82">
        <v>589</v>
      </c>
      <c r="Q18374" s="82" t="s">
        <v>84068</v>
      </c>
      <c r="R18374"/>
    </row>
    <row r="18375" spans="12:18" x14ac:dyDescent="0.25">
      <c r="L18375" t="s">
        <v>2926</v>
      </c>
      <c r="M18375" t="s">
        <v>4484</v>
      </c>
      <c r="N18375" t="s">
        <v>55637</v>
      </c>
      <c r="O18375" s="76" t="s">
        <v>4356</v>
      </c>
      <c r="P18375" s="82">
        <v>1871</v>
      </c>
      <c r="Q18375" s="82" t="s">
        <v>84071</v>
      </c>
      <c r="R18375"/>
    </row>
    <row r="18376" spans="12:18" x14ac:dyDescent="0.25">
      <c r="L18376" t="s">
        <v>2926</v>
      </c>
      <c r="M18376" t="s">
        <v>14580</v>
      </c>
      <c r="N18376" t="s">
        <v>55638</v>
      </c>
      <c r="O18376" s="76" t="s">
        <v>4356</v>
      </c>
      <c r="P18376" s="82">
        <v>469</v>
      </c>
      <c r="Q18376" s="82" t="s">
        <v>84072</v>
      </c>
      <c r="R18376"/>
    </row>
    <row r="18377" spans="12:18" x14ac:dyDescent="0.25">
      <c r="L18377" t="s">
        <v>2926</v>
      </c>
      <c r="M18377" t="s">
        <v>13319</v>
      </c>
      <c r="N18377" t="s">
        <v>55639</v>
      </c>
      <c r="O18377" s="76" t="s">
        <v>4366</v>
      </c>
      <c r="P18377" s="82">
        <v>108</v>
      </c>
      <c r="Q18377" s="82" t="s">
        <v>84073</v>
      </c>
      <c r="R18377"/>
    </row>
    <row r="18378" spans="12:18" x14ac:dyDescent="0.25">
      <c r="L18378" t="s">
        <v>2926</v>
      </c>
      <c r="M18378" t="s">
        <v>35772</v>
      </c>
      <c r="N18378" t="s">
        <v>55640</v>
      </c>
      <c r="O18378" s="76" t="s">
        <v>4366</v>
      </c>
      <c r="P18378" s="82">
        <v>139</v>
      </c>
      <c r="Q18378" s="82" t="s">
        <v>84074</v>
      </c>
      <c r="R18378"/>
    </row>
    <row r="18379" spans="12:18" x14ac:dyDescent="0.25">
      <c r="L18379" t="s">
        <v>2926</v>
      </c>
      <c r="M18379" t="s">
        <v>14581</v>
      </c>
      <c r="N18379" t="s">
        <v>55641</v>
      </c>
      <c r="O18379" s="76" t="s">
        <v>4366</v>
      </c>
      <c r="P18379" s="82">
        <v>83</v>
      </c>
      <c r="Q18379" s="82" t="s">
        <v>84075</v>
      </c>
      <c r="R18379"/>
    </row>
    <row r="18380" spans="12:18" x14ac:dyDescent="0.25">
      <c r="L18380" t="s">
        <v>2926</v>
      </c>
      <c r="M18380" t="s">
        <v>14582</v>
      </c>
      <c r="N18380" t="s">
        <v>55642</v>
      </c>
      <c r="O18380" s="76" t="s">
        <v>4374</v>
      </c>
      <c r="P18380" s="82">
        <v>4834</v>
      </c>
      <c r="Q18380" s="82" t="s">
        <v>84076</v>
      </c>
      <c r="R18380"/>
    </row>
    <row r="18381" spans="12:18" x14ac:dyDescent="0.25">
      <c r="L18381" t="s">
        <v>2926</v>
      </c>
      <c r="M18381" t="s">
        <v>35773</v>
      </c>
      <c r="N18381" t="s">
        <v>55643</v>
      </c>
      <c r="O18381" s="76" t="s">
        <v>4356</v>
      </c>
      <c r="P18381" s="82">
        <v>318</v>
      </c>
      <c r="Q18381" s="82" t="s">
        <v>84077</v>
      </c>
      <c r="R18381"/>
    </row>
    <row r="18382" spans="12:18" x14ac:dyDescent="0.25">
      <c r="L18382" t="s">
        <v>2926</v>
      </c>
      <c r="M18382" t="s">
        <v>4485</v>
      </c>
      <c r="N18382" t="s">
        <v>55644</v>
      </c>
      <c r="O18382" s="76" t="s">
        <v>4366</v>
      </c>
      <c r="P18382" s="82">
        <v>244</v>
      </c>
      <c r="Q18382" s="82" t="s">
        <v>84078</v>
      </c>
      <c r="R18382"/>
    </row>
    <row r="18383" spans="12:18" x14ac:dyDescent="0.25">
      <c r="L18383" t="s">
        <v>2926</v>
      </c>
      <c r="M18383" t="s">
        <v>14583</v>
      </c>
      <c r="N18383" t="s">
        <v>55645</v>
      </c>
      <c r="O18383" s="76" t="s">
        <v>4356</v>
      </c>
      <c r="P18383" s="82">
        <v>566</v>
      </c>
      <c r="Q18383" s="82" t="s">
        <v>84079</v>
      </c>
      <c r="R18383"/>
    </row>
    <row r="18384" spans="12:18" x14ac:dyDescent="0.25">
      <c r="L18384" t="s">
        <v>2926</v>
      </c>
      <c r="M18384" t="s">
        <v>4486</v>
      </c>
      <c r="N18384" t="s">
        <v>55646</v>
      </c>
      <c r="O18384" s="76" t="s">
        <v>4356</v>
      </c>
      <c r="P18384" s="82">
        <v>224</v>
      </c>
      <c r="Q18384" s="82" t="s">
        <v>84080</v>
      </c>
      <c r="R18384"/>
    </row>
    <row r="18385" spans="12:18" x14ac:dyDescent="0.25">
      <c r="L18385" t="s">
        <v>2926</v>
      </c>
      <c r="M18385" t="s">
        <v>22212</v>
      </c>
      <c r="N18385" t="s">
        <v>55647</v>
      </c>
      <c r="O18385" s="76" t="s">
        <v>4356</v>
      </c>
      <c r="P18385" s="82">
        <v>2145</v>
      </c>
      <c r="Q18385" s="82" t="s">
        <v>84082</v>
      </c>
      <c r="R18385"/>
    </row>
    <row r="18386" spans="12:18" x14ac:dyDescent="0.25">
      <c r="L18386" t="s">
        <v>2926</v>
      </c>
      <c r="M18386" t="s">
        <v>4487</v>
      </c>
      <c r="N18386" t="s">
        <v>55648</v>
      </c>
      <c r="O18386" s="76" t="s">
        <v>4356</v>
      </c>
      <c r="P18386" s="82">
        <v>151</v>
      </c>
      <c r="Q18386" s="82" t="s">
        <v>84081</v>
      </c>
      <c r="R18386"/>
    </row>
    <row r="18387" spans="12:18" x14ac:dyDescent="0.25">
      <c r="L18387" t="s">
        <v>2926</v>
      </c>
      <c r="M18387" t="s">
        <v>32436</v>
      </c>
      <c r="N18387" t="s">
        <v>55649</v>
      </c>
      <c r="O18387" s="76" t="s">
        <v>4356</v>
      </c>
      <c r="P18387" s="82">
        <v>399</v>
      </c>
      <c r="Q18387" s="82" t="s">
        <v>84083</v>
      </c>
      <c r="R18387"/>
    </row>
    <row r="18388" spans="12:18" x14ac:dyDescent="0.25">
      <c r="L18388" t="s">
        <v>2926</v>
      </c>
      <c r="M18388" t="s">
        <v>35774</v>
      </c>
      <c r="N18388" t="s">
        <v>55650</v>
      </c>
      <c r="O18388" s="76" t="s">
        <v>4356</v>
      </c>
      <c r="P18388" s="82">
        <v>5487</v>
      </c>
      <c r="Q18388" s="82" t="s">
        <v>84084</v>
      </c>
      <c r="R18388"/>
    </row>
    <row r="18389" spans="12:18" x14ac:dyDescent="0.25">
      <c r="L18389" t="s">
        <v>2926</v>
      </c>
      <c r="M18389" t="s">
        <v>13323</v>
      </c>
      <c r="N18389" t="s">
        <v>55651</v>
      </c>
      <c r="O18389" s="76" t="s">
        <v>4366</v>
      </c>
      <c r="P18389" s="82">
        <v>165</v>
      </c>
      <c r="Q18389" s="82" t="s">
        <v>84085</v>
      </c>
      <c r="R18389"/>
    </row>
    <row r="18390" spans="12:18" x14ac:dyDescent="0.25">
      <c r="L18390" t="s">
        <v>2926</v>
      </c>
      <c r="M18390" t="s">
        <v>22213</v>
      </c>
      <c r="N18390" t="s">
        <v>55652</v>
      </c>
      <c r="O18390" s="76" t="s">
        <v>4356</v>
      </c>
      <c r="P18390" s="82">
        <v>516</v>
      </c>
      <c r="Q18390" s="82" t="s">
        <v>84086</v>
      </c>
      <c r="R18390"/>
    </row>
    <row r="18391" spans="12:18" x14ac:dyDescent="0.25">
      <c r="L18391" t="s">
        <v>2926</v>
      </c>
      <c r="M18391" t="s">
        <v>14584</v>
      </c>
      <c r="N18391" t="s">
        <v>55653</v>
      </c>
      <c r="O18391" s="76" t="s">
        <v>4366</v>
      </c>
      <c r="P18391" s="82">
        <v>235</v>
      </c>
      <c r="Q18391" s="82" t="s">
        <v>84087</v>
      </c>
      <c r="R18391"/>
    </row>
    <row r="18392" spans="12:18" x14ac:dyDescent="0.25">
      <c r="L18392" t="s">
        <v>2926</v>
      </c>
      <c r="M18392" t="s">
        <v>16628</v>
      </c>
      <c r="N18392" t="s">
        <v>55654</v>
      </c>
      <c r="O18392" s="76" t="s">
        <v>4366</v>
      </c>
      <c r="P18392" s="82">
        <v>234</v>
      </c>
      <c r="Q18392" s="82" t="s">
        <v>84088</v>
      </c>
      <c r="R18392"/>
    </row>
    <row r="18393" spans="12:18" x14ac:dyDescent="0.25">
      <c r="L18393" t="s">
        <v>2926</v>
      </c>
      <c r="M18393" t="s">
        <v>22214</v>
      </c>
      <c r="N18393" t="s">
        <v>55655</v>
      </c>
      <c r="O18393" s="76" t="s">
        <v>4366</v>
      </c>
      <c r="P18393" s="82">
        <v>13</v>
      </c>
      <c r="Q18393" s="82" t="s">
        <v>84089</v>
      </c>
      <c r="R18393"/>
    </row>
    <row r="18394" spans="12:18" x14ac:dyDescent="0.25">
      <c r="L18394" t="s">
        <v>2926</v>
      </c>
      <c r="M18394" t="s">
        <v>14586</v>
      </c>
      <c r="N18394" t="s">
        <v>55656</v>
      </c>
      <c r="O18394" s="76" t="s">
        <v>4356</v>
      </c>
      <c r="P18394" s="82">
        <v>343</v>
      </c>
      <c r="Q18394" s="82" t="s">
        <v>84090</v>
      </c>
      <c r="R18394"/>
    </row>
    <row r="18395" spans="12:18" x14ac:dyDescent="0.25">
      <c r="L18395" t="s">
        <v>2926</v>
      </c>
      <c r="M18395" t="s">
        <v>4488</v>
      </c>
      <c r="N18395" t="s">
        <v>55657</v>
      </c>
      <c r="O18395" s="76" t="s">
        <v>4366</v>
      </c>
      <c r="P18395" s="82">
        <v>207</v>
      </c>
      <c r="Q18395" s="82" t="s">
        <v>84092</v>
      </c>
      <c r="R18395"/>
    </row>
    <row r="18396" spans="12:18" x14ac:dyDescent="0.25">
      <c r="L18396" t="s">
        <v>2926</v>
      </c>
      <c r="M18396" t="s">
        <v>16630</v>
      </c>
      <c r="N18396" t="s">
        <v>55658</v>
      </c>
      <c r="O18396" s="76" t="s">
        <v>4374</v>
      </c>
      <c r="P18396" s="82">
        <v>1876</v>
      </c>
      <c r="Q18396" s="82" t="s">
        <v>84094</v>
      </c>
      <c r="R18396"/>
    </row>
    <row r="18397" spans="12:18" x14ac:dyDescent="0.25">
      <c r="L18397" t="s">
        <v>2926</v>
      </c>
      <c r="M18397" t="s">
        <v>22216</v>
      </c>
      <c r="N18397" t="s">
        <v>55659</v>
      </c>
      <c r="O18397" s="76" t="s">
        <v>4356</v>
      </c>
      <c r="P18397" s="82">
        <v>377</v>
      </c>
      <c r="Q18397" s="82" t="s">
        <v>84095</v>
      </c>
      <c r="R18397"/>
    </row>
    <row r="18398" spans="12:18" x14ac:dyDescent="0.25">
      <c r="L18398" t="s">
        <v>2926</v>
      </c>
      <c r="M18398" t="s">
        <v>35775</v>
      </c>
      <c r="N18398" t="s">
        <v>55660</v>
      </c>
      <c r="O18398" s="76" t="s">
        <v>4356</v>
      </c>
      <c r="P18398" s="82">
        <v>588</v>
      </c>
      <c r="Q18398" s="82" t="s">
        <v>84097</v>
      </c>
      <c r="R18398"/>
    </row>
    <row r="18399" spans="12:18" x14ac:dyDescent="0.25">
      <c r="L18399" t="s">
        <v>2926</v>
      </c>
      <c r="M18399" t="s">
        <v>22217</v>
      </c>
      <c r="N18399" t="s">
        <v>55661</v>
      </c>
      <c r="O18399" s="76" t="s">
        <v>4356</v>
      </c>
      <c r="P18399" s="82">
        <v>514</v>
      </c>
      <c r="Q18399" s="82" t="s">
        <v>84098</v>
      </c>
      <c r="R18399"/>
    </row>
    <row r="18400" spans="12:18" x14ac:dyDescent="0.25">
      <c r="L18400" t="s">
        <v>2926</v>
      </c>
      <c r="M18400" t="s">
        <v>14590</v>
      </c>
      <c r="N18400" t="s">
        <v>55662</v>
      </c>
      <c r="O18400" s="76" t="s">
        <v>4356</v>
      </c>
      <c r="P18400" s="82">
        <v>180</v>
      </c>
      <c r="Q18400" s="82" t="s">
        <v>84099</v>
      </c>
      <c r="R18400"/>
    </row>
    <row r="18401" spans="12:18" x14ac:dyDescent="0.25">
      <c r="L18401" t="s">
        <v>2926</v>
      </c>
      <c r="M18401" t="s">
        <v>14591</v>
      </c>
      <c r="N18401" t="s">
        <v>55663</v>
      </c>
      <c r="O18401" s="76" t="s">
        <v>4366</v>
      </c>
      <c r="P18401" s="82">
        <v>174</v>
      </c>
      <c r="Q18401" s="82" t="s">
        <v>84100</v>
      </c>
      <c r="R18401"/>
    </row>
    <row r="18402" spans="12:18" x14ac:dyDescent="0.25">
      <c r="L18402" t="s">
        <v>2926</v>
      </c>
      <c r="M18402" t="s">
        <v>35776</v>
      </c>
      <c r="N18402" t="s">
        <v>55664</v>
      </c>
      <c r="O18402" s="76" t="s">
        <v>4366</v>
      </c>
      <c r="P18402" s="82">
        <v>272</v>
      </c>
      <c r="Q18402" s="82" t="s">
        <v>84101</v>
      </c>
      <c r="R18402"/>
    </row>
    <row r="18403" spans="12:18" x14ac:dyDescent="0.25">
      <c r="L18403" t="s">
        <v>2926</v>
      </c>
      <c r="M18403" t="s">
        <v>35777</v>
      </c>
      <c r="N18403" t="s">
        <v>55665</v>
      </c>
      <c r="O18403" s="76" t="s">
        <v>4366</v>
      </c>
      <c r="P18403" s="82">
        <v>228</v>
      </c>
      <c r="Q18403" s="82" t="s">
        <v>84102</v>
      </c>
      <c r="R18403"/>
    </row>
    <row r="18404" spans="12:18" x14ac:dyDescent="0.25">
      <c r="L18404" t="s">
        <v>2926</v>
      </c>
      <c r="M18404" t="s">
        <v>14592</v>
      </c>
      <c r="N18404" t="s">
        <v>55666</v>
      </c>
      <c r="O18404" s="76" t="s">
        <v>4356</v>
      </c>
      <c r="P18404" s="82">
        <v>448</v>
      </c>
      <c r="Q18404" s="82" t="s">
        <v>84103</v>
      </c>
      <c r="R18404"/>
    </row>
    <row r="18405" spans="12:18" x14ac:dyDescent="0.25">
      <c r="L18405" t="s">
        <v>2926</v>
      </c>
      <c r="M18405" t="s">
        <v>4489</v>
      </c>
      <c r="N18405" t="s">
        <v>55667</v>
      </c>
      <c r="O18405" s="76" t="s">
        <v>4366</v>
      </c>
      <c r="P18405" s="82">
        <v>72</v>
      </c>
      <c r="Q18405" s="82" t="s">
        <v>84104</v>
      </c>
      <c r="R18405"/>
    </row>
    <row r="18406" spans="12:18" x14ac:dyDescent="0.25">
      <c r="L18406" t="s">
        <v>2926</v>
      </c>
      <c r="M18406" t="s">
        <v>22218</v>
      </c>
      <c r="N18406" t="s">
        <v>55668</v>
      </c>
      <c r="O18406" s="76" t="s">
        <v>4366</v>
      </c>
      <c r="P18406" s="82">
        <v>115</v>
      </c>
      <c r="Q18406" s="82" t="s">
        <v>84105</v>
      </c>
      <c r="R18406"/>
    </row>
    <row r="18407" spans="12:18" x14ac:dyDescent="0.25">
      <c r="L18407" t="s">
        <v>2926</v>
      </c>
      <c r="M18407" t="s">
        <v>35778</v>
      </c>
      <c r="N18407" t="s">
        <v>55669</v>
      </c>
      <c r="O18407" s="76" t="s">
        <v>4356</v>
      </c>
      <c r="P18407" s="82">
        <v>189</v>
      </c>
      <c r="Q18407" s="82" t="s">
        <v>84106</v>
      </c>
      <c r="R18407"/>
    </row>
    <row r="18408" spans="12:18" x14ac:dyDescent="0.25">
      <c r="L18408" t="s">
        <v>2926</v>
      </c>
      <c r="M18408" t="s">
        <v>22219</v>
      </c>
      <c r="N18408" t="s">
        <v>55670</v>
      </c>
      <c r="O18408" s="76" t="s">
        <v>4366</v>
      </c>
      <c r="P18408" s="82">
        <v>149</v>
      </c>
      <c r="Q18408" s="82" t="s">
        <v>84107</v>
      </c>
      <c r="R18408"/>
    </row>
    <row r="18409" spans="12:18" x14ac:dyDescent="0.25">
      <c r="L18409" t="s">
        <v>2926</v>
      </c>
      <c r="M18409" t="s">
        <v>14594</v>
      </c>
      <c r="N18409" t="s">
        <v>55671</v>
      </c>
      <c r="O18409" s="76" t="s">
        <v>4366</v>
      </c>
      <c r="P18409" s="82">
        <v>184</v>
      </c>
      <c r="Q18409" s="82" t="s">
        <v>84110</v>
      </c>
      <c r="R18409"/>
    </row>
    <row r="18410" spans="12:18" x14ac:dyDescent="0.25">
      <c r="L18410" t="s">
        <v>2926</v>
      </c>
      <c r="M18410" t="s">
        <v>16636</v>
      </c>
      <c r="N18410" t="s">
        <v>55672</v>
      </c>
      <c r="O18410" s="76" t="s">
        <v>4366</v>
      </c>
      <c r="P18410" s="82">
        <v>28</v>
      </c>
      <c r="Q18410" s="82" t="s">
        <v>84111</v>
      </c>
      <c r="R18410"/>
    </row>
    <row r="18411" spans="12:18" x14ac:dyDescent="0.25">
      <c r="L18411" t="s">
        <v>2926</v>
      </c>
      <c r="M18411" t="s">
        <v>4490</v>
      </c>
      <c r="N18411" t="s">
        <v>55673</v>
      </c>
      <c r="O18411" s="76" t="s">
        <v>4356</v>
      </c>
      <c r="P18411" s="82">
        <v>619</v>
      </c>
      <c r="Q18411" s="82" t="s">
        <v>84112</v>
      </c>
      <c r="R18411"/>
    </row>
    <row r="18412" spans="12:18" x14ac:dyDescent="0.25">
      <c r="L18412" t="s">
        <v>2926</v>
      </c>
      <c r="M18412" t="s">
        <v>22221</v>
      </c>
      <c r="N18412" t="s">
        <v>55674</v>
      </c>
      <c r="O18412" s="76" t="s">
        <v>4356</v>
      </c>
      <c r="P18412" s="82">
        <v>1687</v>
      </c>
      <c r="Q18412" s="82" t="s">
        <v>84113</v>
      </c>
      <c r="R18412"/>
    </row>
    <row r="18413" spans="12:18" x14ac:dyDescent="0.25">
      <c r="L18413" t="s">
        <v>2926</v>
      </c>
      <c r="M18413" t="s">
        <v>14595</v>
      </c>
      <c r="N18413" t="s">
        <v>55675</v>
      </c>
      <c r="O18413" s="76" t="s">
        <v>4366</v>
      </c>
      <c r="P18413" s="82">
        <v>146</v>
      </c>
      <c r="Q18413" s="82" t="s">
        <v>84114</v>
      </c>
      <c r="R18413"/>
    </row>
    <row r="18414" spans="12:18" x14ac:dyDescent="0.25">
      <c r="L18414" t="s">
        <v>2926</v>
      </c>
      <c r="M18414" t="s">
        <v>14596</v>
      </c>
      <c r="N18414" t="s">
        <v>55676</v>
      </c>
      <c r="O18414" s="76" t="s">
        <v>4356</v>
      </c>
      <c r="P18414" s="82">
        <v>286</v>
      </c>
      <c r="Q18414" s="82" t="s">
        <v>84115</v>
      </c>
      <c r="R18414"/>
    </row>
    <row r="18415" spans="12:18" x14ac:dyDescent="0.25">
      <c r="L18415" t="s">
        <v>2926</v>
      </c>
      <c r="M18415" t="s">
        <v>22222</v>
      </c>
      <c r="N18415" t="s">
        <v>55677</v>
      </c>
      <c r="O18415" s="76" t="s">
        <v>4366</v>
      </c>
      <c r="P18415" s="82">
        <v>140</v>
      </c>
      <c r="Q18415" s="82" t="s">
        <v>84116</v>
      </c>
      <c r="R18415"/>
    </row>
    <row r="18416" spans="12:18" x14ac:dyDescent="0.25">
      <c r="L18416" t="s">
        <v>2926</v>
      </c>
      <c r="M18416" t="s">
        <v>4491</v>
      </c>
      <c r="N18416" t="s">
        <v>55678</v>
      </c>
      <c r="O18416" s="76" t="s">
        <v>4366</v>
      </c>
      <c r="P18416" s="82">
        <v>241</v>
      </c>
      <c r="Q18416" s="82" t="s">
        <v>84117</v>
      </c>
      <c r="R18416"/>
    </row>
    <row r="18417" spans="12:18" x14ac:dyDescent="0.25">
      <c r="L18417" t="s">
        <v>2926</v>
      </c>
      <c r="M18417" t="s">
        <v>4492</v>
      </c>
      <c r="N18417" t="s">
        <v>55679</v>
      </c>
      <c r="O18417" s="76" t="s">
        <v>4374</v>
      </c>
      <c r="P18417" s="82">
        <v>695</v>
      </c>
      <c r="Q18417" s="82" t="s">
        <v>84118</v>
      </c>
      <c r="R18417"/>
    </row>
    <row r="18418" spans="12:18" x14ac:dyDescent="0.25">
      <c r="L18418" t="s">
        <v>2926</v>
      </c>
      <c r="M18418" t="s">
        <v>22223</v>
      </c>
      <c r="N18418" t="s">
        <v>55680</v>
      </c>
      <c r="O18418" s="76" t="s">
        <v>4366</v>
      </c>
      <c r="P18418" s="82">
        <v>301</v>
      </c>
      <c r="Q18418" s="82" t="s">
        <v>84121</v>
      </c>
      <c r="R18418"/>
    </row>
    <row r="18419" spans="12:18" x14ac:dyDescent="0.25">
      <c r="L18419" t="s">
        <v>2926</v>
      </c>
      <c r="M18419" t="s">
        <v>4493</v>
      </c>
      <c r="N18419" t="s">
        <v>55681</v>
      </c>
      <c r="O18419" s="76" t="s">
        <v>4366</v>
      </c>
      <c r="P18419" s="82">
        <v>234</v>
      </c>
      <c r="Q18419" s="82" t="s">
        <v>84119</v>
      </c>
      <c r="R18419"/>
    </row>
    <row r="18420" spans="12:18" x14ac:dyDescent="0.25">
      <c r="L18420" t="s">
        <v>2926</v>
      </c>
      <c r="M18420" t="s">
        <v>35779</v>
      </c>
      <c r="N18420" t="s">
        <v>55682</v>
      </c>
      <c r="O18420" s="76" t="s">
        <v>4356</v>
      </c>
      <c r="P18420" s="82">
        <v>420</v>
      </c>
      <c r="Q18420" s="82" t="s">
        <v>84120</v>
      </c>
      <c r="R18420"/>
    </row>
    <row r="18421" spans="12:18" x14ac:dyDescent="0.25">
      <c r="L18421" t="s">
        <v>2926</v>
      </c>
      <c r="M18421" t="s">
        <v>35780</v>
      </c>
      <c r="N18421" t="s">
        <v>55683</v>
      </c>
      <c r="O18421" s="76" t="s">
        <v>4356</v>
      </c>
      <c r="P18421" s="82">
        <v>1417</v>
      </c>
      <c r="Q18421" s="82" t="s">
        <v>84122</v>
      </c>
      <c r="R18421"/>
    </row>
    <row r="18422" spans="12:18" x14ac:dyDescent="0.25">
      <c r="L18422" t="s">
        <v>2926</v>
      </c>
      <c r="M18422" t="s">
        <v>4494</v>
      </c>
      <c r="N18422" t="s">
        <v>55684</v>
      </c>
      <c r="O18422" s="76" t="s">
        <v>4366</v>
      </c>
      <c r="P18422" s="82">
        <v>136</v>
      </c>
      <c r="Q18422" s="82" t="s">
        <v>84123</v>
      </c>
      <c r="R18422"/>
    </row>
    <row r="18423" spans="12:18" x14ac:dyDescent="0.25">
      <c r="L18423" t="s">
        <v>2926</v>
      </c>
      <c r="M18423" t="s">
        <v>4495</v>
      </c>
      <c r="N18423" t="s">
        <v>55685</v>
      </c>
      <c r="O18423" s="76" t="s">
        <v>4356</v>
      </c>
      <c r="P18423" s="82">
        <v>444</v>
      </c>
      <c r="Q18423" s="82" t="s">
        <v>84124</v>
      </c>
      <c r="R18423"/>
    </row>
    <row r="18424" spans="12:18" x14ac:dyDescent="0.25">
      <c r="L18424" t="s">
        <v>2926</v>
      </c>
      <c r="M18424" t="s">
        <v>22224</v>
      </c>
      <c r="N18424" t="s">
        <v>55686</v>
      </c>
      <c r="O18424" s="76" t="s">
        <v>4366</v>
      </c>
      <c r="P18424" s="82">
        <v>81</v>
      </c>
      <c r="Q18424" s="82" t="s">
        <v>84125</v>
      </c>
      <c r="R18424"/>
    </row>
    <row r="18425" spans="12:18" x14ac:dyDescent="0.25">
      <c r="L18425" t="s">
        <v>2926</v>
      </c>
      <c r="M18425" t="s">
        <v>14597</v>
      </c>
      <c r="N18425" t="s">
        <v>55687</v>
      </c>
      <c r="O18425" s="76" t="s">
        <v>4356</v>
      </c>
      <c r="P18425" s="82">
        <v>302</v>
      </c>
      <c r="Q18425" s="82" t="s">
        <v>84126</v>
      </c>
      <c r="R18425"/>
    </row>
    <row r="18426" spans="12:18" x14ac:dyDescent="0.25">
      <c r="L18426" t="s">
        <v>2926</v>
      </c>
      <c r="M18426" t="s">
        <v>4496</v>
      </c>
      <c r="N18426" t="s">
        <v>55688</v>
      </c>
      <c r="O18426" s="76" t="s">
        <v>4366</v>
      </c>
      <c r="P18426" s="82">
        <v>79</v>
      </c>
      <c r="Q18426" s="82" t="s">
        <v>84127</v>
      </c>
      <c r="R18426"/>
    </row>
    <row r="18427" spans="12:18" x14ac:dyDescent="0.25">
      <c r="L18427" t="s">
        <v>2926</v>
      </c>
      <c r="M18427" t="s">
        <v>35781</v>
      </c>
      <c r="N18427" t="s">
        <v>55689</v>
      </c>
      <c r="O18427" s="76" t="s">
        <v>4356</v>
      </c>
      <c r="P18427" s="82">
        <v>412</v>
      </c>
      <c r="Q18427" s="82" t="s">
        <v>84128</v>
      </c>
      <c r="R18427"/>
    </row>
    <row r="18428" spans="12:18" x14ac:dyDescent="0.25">
      <c r="L18428" t="s">
        <v>2926</v>
      </c>
      <c r="M18428" t="s">
        <v>14599</v>
      </c>
      <c r="N18428" t="s">
        <v>55690</v>
      </c>
      <c r="O18428" s="76" t="s">
        <v>4366</v>
      </c>
      <c r="P18428" s="82">
        <v>99</v>
      </c>
      <c r="Q18428" s="82" t="s">
        <v>84129</v>
      </c>
      <c r="R18428"/>
    </row>
    <row r="18429" spans="12:18" x14ac:dyDescent="0.25">
      <c r="L18429" t="s">
        <v>2926</v>
      </c>
      <c r="M18429" t="s">
        <v>16638</v>
      </c>
      <c r="N18429" t="s">
        <v>55691</v>
      </c>
      <c r="O18429" s="76" t="s">
        <v>4374</v>
      </c>
      <c r="P18429" s="82">
        <v>898</v>
      </c>
      <c r="Q18429" s="82" t="s">
        <v>72645</v>
      </c>
      <c r="R18429"/>
    </row>
    <row r="18430" spans="12:18" x14ac:dyDescent="0.25">
      <c r="L18430" t="s">
        <v>2926</v>
      </c>
      <c r="M18430" t="s">
        <v>4497</v>
      </c>
      <c r="N18430" t="s">
        <v>55692</v>
      </c>
      <c r="O18430" s="76" t="s">
        <v>4366</v>
      </c>
      <c r="P18430" s="82">
        <v>115</v>
      </c>
      <c r="Q18430" s="82" t="s">
        <v>84130</v>
      </c>
      <c r="R18430"/>
    </row>
    <row r="18431" spans="12:18" x14ac:dyDescent="0.25">
      <c r="L18431" t="s">
        <v>2926</v>
      </c>
      <c r="M18431" t="s">
        <v>22225</v>
      </c>
      <c r="N18431" t="s">
        <v>55693</v>
      </c>
      <c r="O18431" s="76" t="s">
        <v>4356</v>
      </c>
      <c r="P18431" s="82">
        <v>561</v>
      </c>
      <c r="Q18431" s="82" t="s">
        <v>84132</v>
      </c>
      <c r="R18431"/>
    </row>
    <row r="18432" spans="12:18" x14ac:dyDescent="0.25">
      <c r="L18432" t="s">
        <v>2926</v>
      </c>
      <c r="M18432" t="s">
        <v>4499</v>
      </c>
      <c r="N18432" t="s">
        <v>55694</v>
      </c>
      <c r="O18432" s="76" t="s">
        <v>4366</v>
      </c>
      <c r="P18432" s="82">
        <v>167</v>
      </c>
      <c r="Q18432" s="82" t="s">
        <v>84133</v>
      </c>
      <c r="R18432"/>
    </row>
    <row r="18433" spans="12:18" x14ac:dyDescent="0.25">
      <c r="L18433" t="s">
        <v>2926</v>
      </c>
      <c r="M18433" t="s">
        <v>4500</v>
      </c>
      <c r="N18433" t="s">
        <v>55695</v>
      </c>
      <c r="O18433" s="76" t="s">
        <v>4356</v>
      </c>
      <c r="P18433" s="82">
        <v>131</v>
      </c>
      <c r="Q18433" s="82" t="s">
        <v>84134</v>
      </c>
      <c r="R18433"/>
    </row>
    <row r="18434" spans="12:18" x14ac:dyDescent="0.25">
      <c r="L18434" t="s">
        <v>2926</v>
      </c>
      <c r="M18434" t="s">
        <v>35782</v>
      </c>
      <c r="N18434" t="s">
        <v>55696</v>
      </c>
      <c r="O18434" s="76" t="s">
        <v>4366</v>
      </c>
      <c r="P18434" s="82">
        <v>100</v>
      </c>
      <c r="Q18434" s="82" t="s">
        <v>84135</v>
      </c>
      <c r="R18434"/>
    </row>
    <row r="18435" spans="12:18" x14ac:dyDescent="0.25">
      <c r="L18435" t="s">
        <v>2926</v>
      </c>
      <c r="M18435" t="s">
        <v>4501</v>
      </c>
      <c r="N18435" t="s">
        <v>55697</v>
      </c>
      <c r="O18435" s="76" t="s">
        <v>4366</v>
      </c>
      <c r="P18435" s="82">
        <v>222</v>
      </c>
      <c r="Q18435" s="82" t="s">
        <v>84136</v>
      </c>
      <c r="R18435"/>
    </row>
    <row r="18436" spans="12:18" x14ac:dyDescent="0.25">
      <c r="L18436" t="s">
        <v>2926</v>
      </c>
      <c r="M18436" t="s">
        <v>4502</v>
      </c>
      <c r="N18436" t="s">
        <v>55698</v>
      </c>
      <c r="O18436" s="76" t="s">
        <v>4356</v>
      </c>
      <c r="P18436" s="82">
        <v>1860</v>
      </c>
      <c r="Q18436" s="82" t="s">
        <v>84137</v>
      </c>
      <c r="R18436"/>
    </row>
    <row r="18437" spans="12:18" x14ac:dyDescent="0.25">
      <c r="L18437" t="s">
        <v>2926</v>
      </c>
      <c r="M18437" t="s">
        <v>22226</v>
      </c>
      <c r="N18437" t="s">
        <v>55699</v>
      </c>
      <c r="O18437" s="76" t="s">
        <v>4366</v>
      </c>
      <c r="P18437" s="82">
        <v>114</v>
      </c>
      <c r="Q18437" s="82" t="s">
        <v>84138</v>
      </c>
      <c r="R18437"/>
    </row>
    <row r="18438" spans="12:18" x14ac:dyDescent="0.25">
      <c r="L18438" t="s">
        <v>2926</v>
      </c>
      <c r="M18438" t="s">
        <v>16640</v>
      </c>
      <c r="N18438" t="s">
        <v>55700</v>
      </c>
      <c r="O18438" s="76" t="s">
        <v>4356</v>
      </c>
      <c r="P18438" s="82">
        <v>220</v>
      </c>
      <c r="Q18438" s="82" t="s">
        <v>84139</v>
      </c>
      <c r="R18438"/>
    </row>
    <row r="18439" spans="12:18" x14ac:dyDescent="0.25">
      <c r="L18439" t="s">
        <v>2926</v>
      </c>
      <c r="M18439" t="s">
        <v>22227</v>
      </c>
      <c r="N18439" t="s">
        <v>55701</v>
      </c>
      <c r="O18439" s="76" t="s">
        <v>4366</v>
      </c>
      <c r="P18439" s="82">
        <v>208</v>
      </c>
      <c r="Q18439" s="82" t="s">
        <v>84140</v>
      </c>
      <c r="R18439"/>
    </row>
    <row r="18440" spans="12:18" x14ac:dyDescent="0.25">
      <c r="L18440" t="s">
        <v>2926</v>
      </c>
      <c r="M18440" t="s">
        <v>6479</v>
      </c>
      <c r="N18440" t="s">
        <v>55702</v>
      </c>
      <c r="O18440" s="76" t="s">
        <v>4356</v>
      </c>
      <c r="P18440" s="82">
        <v>925</v>
      </c>
      <c r="Q18440" s="82" t="s">
        <v>84141</v>
      </c>
      <c r="R18440"/>
    </row>
    <row r="18441" spans="12:18" x14ac:dyDescent="0.25">
      <c r="L18441" t="s">
        <v>2926</v>
      </c>
      <c r="M18441" t="s">
        <v>4483</v>
      </c>
      <c r="N18441" t="s">
        <v>55703</v>
      </c>
      <c r="O18441" s="76" t="s">
        <v>4356</v>
      </c>
      <c r="P18441" s="82">
        <v>644</v>
      </c>
      <c r="Q18441" s="82" t="s">
        <v>84065</v>
      </c>
      <c r="R18441"/>
    </row>
    <row r="18442" spans="12:18" x14ac:dyDescent="0.25">
      <c r="L18442" t="s">
        <v>2926</v>
      </c>
      <c r="M18442" t="s">
        <v>4457</v>
      </c>
      <c r="N18442" t="s">
        <v>55704</v>
      </c>
      <c r="O18442" s="76" t="s">
        <v>4366</v>
      </c>
      <c r="P18442" s="82">
        <v>103</v>
      </c>
      <c r="Q18442" s="82" t="s">
        <v>83950</v>
      </c>
      <c r="R18442"/>
    </row>
    <row r="18443" spans="12:18" x14ac:dyDescent="0.25">
      <c r="L18443" t="s">
        <v>2926</v>
      </c>
      <c r="M18443" t="s">
        <v>4459</v>
      </c>
      <c r="N18443" t="s">
        <v>55705</v>
      </c>
      <c r="O18443" s="76" t="s">
        <v>4366</v>
      </c>
      <c r="P18443" s="82">
        <v>143</v>
      </c>
      <c r="Q18443" s="82" t="s">
        <v>83953</v>
      </c>
      <c r="R18443"/>
    </row>
    <row r="18444" spans="12:18" x14ac:dyDescent="0.25">
      <c r="L18444" t="s">
        <v>2926</v>
      </c>
      <c r="M18444" t="s">
        <v>4463</v>
      </c>
      <c r="N18444" t="s">
        <v>55706</v>
      </c>
      <c r="O18444" s="76" t="s">
        <v>4366</v>
      </c>
      <c r="P18444" s="82">
        <v>50</v>
      </c>
      <c r="Q18444" s="82" t="s">
        <v>83969</v>
      </c>
      <c r="R18444"/>
    </row>
    <row r="18445" spans="12:18" x14ac:dyDescent="0.25">
      <c r="L18445" t="s">
        <v>2926</v>
      </c>
      <c r="M18445" t="s">
        <v>22188</v>
      </c>
      <c r="N18445" t="s">
        <v>55707</v>
      </c>
      <c r="O18445" s="76" t="s">
        <v>4366</v>
      </c>
      <c r="P18445" s="82">
        <v>85</v>
      </c>
      <c r="Q18445" s="82" t="s">
        <v>83970</v>
      </c>
      <c r="R18445"/>
    </row>
    <row r="18446" spans="12:18" x14ac:dyDescent="0.25">
      <c r="L18446" t="s">
        <v>2926</v>
      </c>
      <c r="M18446" t="s">
        <v>4464</v>
      </c>
      <c r="N18446" t="s">
        <v>55708</v>
      </c>
      <c r="O18446" s="76" t="s">
        <v>4366</v>
      </c>
      <c r="P18446" s="82">
        <v>54</v>
      </c>
      <c r="Q18446" s="82" t="s">
        <v>83971</v>
      </c>
      <c r="R18446"/>
    </row>
    <row r="18447" spans="12:18" x14ac:dyDescent="0.25">
      <c r="L18447" t="s">
        <v>2926</v>
      </c>
      <c r="M18447" t="s">
        <v>4467</v>
      </c>
      <c r="N18447" t="s">
        <v>55709</v>
      </c>
      <c r="O18447" s="76" t="s">
        <v>4356</v>
      </c>
      <c r="P18447" s="82">
        <v>781</v>
      </c>
      <c r="Q18447" s="82" t="s">
        <v>83983</v>
      </c>
      <c r="R18447"/>
    </row>
    <row r="18448" spans="12:18" x14ac:dyDescent="0.25">
      <c r="L18448" t="s">
        <v>2926</v>
      </c>
      <c r="M18448" t="s">
        <v>22194</v>
      </c>
      <c r="N18448" t="s">
        <v>55710</v>
      </c>
      <c r="O18448" s="76" t="s">
        <v>4356</v>
      </c>
      <c r="P18448" s="82">
        <v>335</v>
      </c>
      <c r="Q18448" s="82" t="s">
        <v>83989</v>
      </c>
      <c r="R18448"/>
    </row>
    <row r="18449" spans="12:18" x14ac:dyDescent="0.25">
      <c r="L18449" t="s">
        <v>2926</v>
      </c>
      <c r="M18449" t="s">
        <v>16612</v>
      </c>
      <c r="N18449" t="s">
        <v>55711</v>
      </c>
      <c r="O18449" s="76" t="s">
        <v>4366</v>
      </c>
      <c r="P18449" s="82">
        <v>78</v>
      </c>
      <c r="Q18449" s="82" t="s">
        <v>84035</v>
      </c>
      <c r="R18449"/>
    </row>
    <row r="18450" spans="12:18" x14ac:dyDescent="0.25">
      <c r="L18450" t="s">
        <v>2926</v>
      </c>
      <c r="M18450" t="s">
        <v>14588</v>
      </c>
      <c r="N18450" t="s">
        <v>55712</v>
      </c>
      <c r="O18450" s="76" t="s">
        <v>4366</v>
      </c>
      <c r="P18450" s="82">
        <v>217</v>
      </c>
      <c r="Q18450" s="82" t="s">
        <v>84091</v>
      </c>
      <c r="R18450"/>
    </row>
    <row r="18451" spans="12:18" x14ac:dyDescent="0.25">
      <c r="L18451" t="s">
        <v>2926</v>
      </c>
      <c r="M18451" t="s">
        <v>22249</v>
      </c>
      <c r="N18451" t="s">
        <v>55713</v>
      </c>
      <c r="O18451" s="76" t="s">
        <v>4356</v>
      </c>
      <c r="P18451" s="82">
        <v>546</v>
      </c>
      <c r="Q18451" s="82" t="s">
        <v>84219</v>
      </c>
      <c r="R18451"/>
    </row>
    <row r="18452" spans="12:18" x14ac:dyDescent="0.25">
      <c r="L18452" t="s">
        <v>2926</v>
      </c>
      <c r="M18452" t="s">
        <v>16674</v>
      </c>
      <c r="N18452" t="s">
        <v>55714</v>
      </c>
      <c r="O18452" s="76" t="s">
        <v>4366</v>
      </c>
      <c r="P18452" s="82">
        <v>143</v>
      </c>
      <c r="Q18452" s="82" t="s">
        <v>84217</v>
      </c>
      <c r="R18452"/>
    </row>
    <row r="18453" spans="12:18" x14ac:dyDescent="0.25">
      <c r="L18453" t="s">
        <v>2926</v>
      </c>
      <c r="M18453" t="s">
        <v>16676</v>
      </c>
      <c r="N18453" t="s">
        <v>55715</v>
      </c>
      <c r="O18453" s="76" t="s">
        <v>4366</v>
      </c>
      <c r="P18453" s="82">
        <v>170</v>
      </c>
      <c r="Q18453" s="82" t="s">
        <v>84218</v>
      </c>
      <c r="R18453"/>
    </row>
    <row r="18454" spans="12:18" x14ac:dyDescent="0.25">
      <c r="L18454" t="s">
        <v>2926</v>
      </c>
      <c r="M18454" t="s">
        <v>14617</v>
      </c>
      <c r="N18454" t="s">
        <v>55716</v>
      </c>
      <c r="O18454" s="76" t="s">
        <v>4356</v>
      </c>
      <c r="P18454" s="82">
        <v>407</v>
      </c>
      <c r="Q18454" s="82" t="s">
        <v>84224</v>
      </c>
      <c r="R18454"/>
    </row>
    <row r="18455" spans="12:18" x14ac:dyDescent="0.25">
      <c r="L18455" t="s">
        <v>2926</v>
      </c>
      <c r="M18455" t="s">
        <v>4563</v>
      </c>
      <c r="N18455" t="s">
        <v>55717</v>
      </c>
      <c r="O18455" s="76" t="s">
        <v>4356</v>
      </c>
      <c r="P18455" s="82">
        <v>614</v>
      </c>
      <c r="Q18455" s="82" t="s">
        <v>84414</v>
      </c>
      <c r="R18455"/>
    </row>
    <row r="18456" spans="12:18" x14ac:dyDescent="0.25">
      <c r="L18456" t="s">
        <v>2926</v>
      </c>
      <c r="M18456" t="s">
        <v>16755</v>
      </c>
      <c r="N18456" t="s">
        <v>55718</v>
      </c>
      <c r="O18456" s="76" t="s">
        <v>4366</v>
      </c>
      <c r="P18456" s="82">
        <v>49</v>
      </c>
      <c r="Q18456" s="82" t="s">
        <v>84436</v>
      </c>
      <c r="R18456"/>
    </row>
    <row r="18457" spans="12:18" x14ac:dyDescent="0.25">
      <c r="L18457" t="s">
        <v>2926</v>
      </c>
      <c r="M18457" t="s">
        <v>35828</v>
      </c>
      <c r="N18457" t="s">
        <v>55719</v>
      </c>
      <c r="O18457" s="76" t="s">
        <v>4366</v>
      </c>
      <c r="P18457" s="82">
        <v>113</v>
      </c>
      <c r="Q18457" s="82" t="s">
        <v>84423</v>
      </c>
      <c r="R18457"/>
    </row>
    <row r="18458" spans="12:18" x14ac:dyDescent="0.25">
      <c r="L18458" t="s">
        <v>2926</v>
      </c>
      <c r="M18458" t="s">
        <v>22228</v>
      </c>
      <c r="N18458" t="s">
        <v>55720</v>
      </c>
      <c r="O18458" s="76" t="s">
        <v>4356</v>
      </c>
      <c r="P18458" s="82">
        <v>331</v>
      </c>
      <c r="Q18458" s="82" t="s">
        <v>84142</v>
      </c>
      <c r="R18458"/>
    </row>
    <row r="18459" spans="12:18" x14ac:dyDescent="0.25">
      <c r="L18459" t="s">
        <v>2926</v>
      </c>
      <c r="M18459" t="s">
        <v>35783</v>
      </c>
      <c r="N18459" t="s">
        <v>55721</v>
      </c>
      <c r="O18459" s="76" t="s">
        <v>4366</v>
      </c>
      <c r="P18459" s="82">
        <v>217</v>
      </c>
      <c r="Q18459" s="82" t="s">
        <v>84143</v>
      </c>
      <c r="R18459"/>
    </row>
    <row r="18460" spans="12:18" x14ac:dyDescent="0.25">
      <c r="L18460" t="s">
        <v>2926</v>
      </c>
      <c r="M18460" t="s">
        <v>6481</v>
      </c>
      <c r="N18460" t="s">
        <v>55722</v>
      </c>
      <c r="O18460" s="76" t="s">
        <v>4366</v>
      </c>
      <c r="P18460" s="82">
        <v>148</v>
      </c>
      <c r="Q18460" s="82" t="s">
        <v>84144</v>
      </c>
      <c r="R18460"/>
    </row>
    <row r="18461" spans="12:18" x14ac:dyDescent="0.25">
      <c r="L18461" t="s">
        <v>2926</v>
      </c>
      <c r="M18461" t="s">
        <v>14601</v>
      </c>
      <c r="N18461" t="s">
        <v>55723</v>
      </c>
      <c r="O18461" s="76" t="s">
        <v>4366</v>
      </c>
      <c r="P18461" s="82">
        <v>279</v>
      </c>
      <c r="Q18461" s="82" t="s">
        <v>84145</v>
      </c>
      <c r="R18461"/>
    </row>
    <row r="18462" spans="12:18" x14ac:dyDescent="0.25">
      <c r="L18462" t="s">
        <v>2926</v>
      </c>
      <c r="M18462" t="s">
        <v>16644</v>
      </c>
      <c r="N18462" t="s">
        <v>55724</v>
      </c>
      <c r="O18462" s="76" t="s">
        <v>4366</v>
      </c>
      <c r="P18462" s="82">
        <v>58</v>
      </c>
      <c r="Q18462" s="82" t="s">
        <v>84146</v>
      </c>
      <c r="R18462"/>
    </row>
    <row r="18463" spans="12:18" x14ac:dyDescent="0.25">
      <c r="L18463" t="s">
        <v>2926</v>
      </c>
      <c r="M18463" t="s">
        <v>4503</v>
      </c>
      <c r="N18463" t="s">
        <v>55725</v>
      </c>
      <c r="O18463" s="76" t="s">
        <v>4356</v>
      </c>
      <c r="P18463" s="82">
        <v>592</v>
      </c>
      <c r="Q18463" s="82" t="s">
        <v>84147</v>
      </c>
      <c r="R18463"/>
    </row>
    <row r="18464" spans="12:18" x14ac:dyDescent="0.25">
      <c r="L18464" t="s">
        <v>2926</v>
      </c>
      <c r="M18464" t="s">
        <v>35734</v>
      </c>
      <c r="N18464" t="s">
        <v>55726</v>
      </c>
      <c r="O18464" s="76" t="s">
        <v>4366</v>
      </c>
      <c r="P18464" s="82">
        <v>253</v>
      </c>
      <c r="Q18464" s="82" t="s">
        <v>83890</v>
      </c>
      <c r="R18464"/>
    </row>
    <row r="18465" spans="12:18" x14ac:dyDescent="0.25">
      <c r="L18465" t="s">
        <v>2926</v>
      </c>
      <c r="M18465" t="s">
        <v>11348</v>
      </c>
      <c r="N18465" t="s">
        <v>55727</v>
      </c>
      <c r="O18465" s="76" t="s">
        <v>4356</v>
      </c>
      <c r="P18465" s="82">
        <v>387</v>
      </c>
      <c r="Q18465" s="82" t="s">
        <v>83936</v>
      </c>
      <c r="R18465"/>
    </row>
    <row r="18466" spans="12:18" x14ac:dyDescent="0.25">
      <c r="L18466" t="s">
        <v>2926</v>
      </c>
      <c r="M18466" t="s">
        <v>14550</v>
      </c>
      <c r="N18466" t="s">
        <v>55728</v>
      </c>
      <c r="O18466" s="76" t="s">
        <v>4366</v>
      </c>
      <c r="P18466" s="82">
        <v>92</v>
      </c>
      <c r="Q18466" s="82" t="s">
        <v>83946</v>
      </c>
      <c r="R18466"/>
    </row>
    <row r="18467" spans="12:18" x14ac:dyDescent="0.25">
      <c r="L18467" t="s">
        <v>2926</v>
      </c>
      <c r="M18467" t="s">
        <v>16592</v>
      </c>
      <c r="N18467" t="s">
        <v>55729</v>
      </c>
      <c r="O18467" s="76" t="s">
        <v>4366</v>
      </c>
      <c r="P18467" s="82">
        <v>60</v>
      </c>
      <c r="Q18467" s="82" t="s">
        <v>83975</v>
      </c>
      <c r="R18467"/>
    </row>
    <row r="18468" spans="12:18" x14ac:dyDescent="0.25">
      <c r="L18468" t="s">
        <v>2926</v>
      </c>
      <c r="M18468" t="s">
        <v>16598</v>
      </c>
      <c r="N18468" t="s">
        <v>55730</v>
      </c>
      <c r="O18468" s="76" t="s">
        <v>4366</v>
      </c>
      <c r="P18468" s="82">
        <v>50</v>
      </c>
      <c r="Q18468" s="82" t="s">
        <v>83985</v>
      </c>
      <c r="R18468"/>
    </row>
    <row r="18469" spans="12:18" x14ac:dyDescent="0.25">
      <c r="L18469" t="s">
        <v>2926</v>
      </c>
      <c r="M18469" t="s">
        <v>22215</v>
      </c>
      <c r="N18469" t="s">
        <v>55731</v>
      </c>
      <c r="O18469" s="76" t="s">
        <v>4366</v>
      </c>
      <c r="P18469" s="82">
        <v>77</v>
      </c>
      <c r="Q18469" s="82" t="s">
        <v>84093</v>
      </c>
      <c r="R18469"/>
    </row>
    <row r="18470" spans="12:18" x14ac:dyDescent="0.25">
      <c r="L18470" t="s">
        <v>2926</v>
      </c>
      <c r="M18470" t="s">
        <v>16632</v>
      </c>
      <c r="N18470" t="s">
        <v>55732</v>
      </c>
      <c r="O18470" s="76" t="s">
        <v>4366</v>
      </c>
      <c r="P18470" s="82">
        <v>529</v>
      </c>
      <c r="Q18470" s="82" t="s">
        <v>84096</v>
      </c>
      <c r="R18470"/>
    </row>
    <row r="18471" spans="12:18" x14ac:dyDescent="0.25">
      <c r="L18471" t="s">
        <v>2926</v>
      </c>
      <c r="M18471" t="s">
        <v>4515</v>
      </c>
      <c r="N18471" t="s">
        <v>55733</v>
      </c>
      <c r="O18471" s="76" t="s">
        <v>4366</v>
      </c>
      <c r="P18471" s="82">
        <v>282</v>
      </c>
      <c r="Q18471" s="82" t="s">
        <v>84184</v>
      </c>
      <c r="R18471"/>
    </row>
    <row r="18472" spans="12:18" x14ac:dyDescent="0.25">
      <c r="L18472" t="s">
        <v>2926</v>
      </c>
      <c r="M18472" t="s">
        <v>22241</v>
      </c>
      <c r="N18472" t="s">
        <v>55734</v>
      </c>
      <c r="O18472" s="76" t="s">
        <v>4366</v>
      </c>
      <c r="P18472" s="82">
        <v>175</v>
      </c>
      <c r="Q18472" s="82" t="s">
        <v>84185</v>
      </c>
      <c r="R18472"/>
    </row>
    <row r="18473" spans="12:18" x14ac:dyDescent="0.25">
      <c r="L18473" t="s">
        <v>2926</v>
      </c>
      <c r="M18473" t="s">
        <v>14609</v>
      </c>
      <c r="N18473" t="s">
        <v>55735</v>
      </c>
      <c r="O18473" s="76" t="s">
        <v>4356</v>
      </c>
      <c r="P18473" s="82">
        <v>1109</v>
      </c>
      <c r="Q18473" s="82" t="s">
        <v>84190</v>
      </c>
      <c r="R18473"/>
    </row>
    <row r="18474" spans="12:18" x14ac:dyDescent="0.25">
      <c r="L18474" t="s">
        <v>2926</v>
      </c>
      <c r="M18474" t="s">
        <v>4552</v>
      </c>
      <c r="N18474" t="s">
        <v>55736</v>
      </c>
      <c r="O18474" s="76" t="s">
        <v>4366</v>
      </c>
      <c r="P18474" s="82">
        <v>103</v>
      </c>
      <c r="Q18474" s="82" t="s">
        <v>84372</v>
      </c>
      <c r="R18474"/>
    </row>
    <row r="18475" spans="12:18" x14ac:dyDescent="0.25">
      <c r="L18475" t="s">
        <v>2926</v>
      </c>
      <c r="M18475" t="s">
        <v>14693</v>
      </c>
      <c r="N18475" t="s">
        <v>55737</v>
      </c>
      <c r="O18475" s="76" t="s">
        <v>4366</v>
      </c>
      <c r="P18475" s="82">
        <v>191</v>
      </c>
      <c r="Q18475" s="82" t="s">
        <v>84415</v>
      </c>
      <c r="R18475"/>
    </row>
    <row r="18476" spans="12:18" x14ac:dyDescent="0.25">
      <c r="L18476" t="s">
        <v>2926</v>
      </c>
      <c r="M18476" t="s">
        <v>16749</v>
      </c>
      <c r="N18476" t="s">
        <v>55738</v>
      </c>
      <c r="O18476" s="76" t="s">
        <v>4366</v>
      </c>
      <c r="P18476" s="82">
        <v>115</v>
      </c>
      <c r="Q18476" s="82" t="s">
        <v>84416</v>
      </c>
      <c r="R18476"/>
    </row>
    <row r="18477" spans="12:18" x14ac:dyDescent="0.25">
      <c r="L18477" t="s">
        <v>2926</v>
      </c>
      <c r="M18477" t="s">
        <v>14603</v>
      </c>
      <c r="N18477" t="s">
        <v>55739</v>
      </c>
      <c r="O18477" s="76" t="s">
        <v>4366</v>
      </c>
      <c r="P18477" s="82">
        <v>95</v>
      </c>
      <c r="Q18477" s="82" t="s">
        <v>84148</v>
      </c>
      <c r="R18477"/>
    </row>
    <row r="18478" spans="12:18" x14ac:dyDescent="0.25">
      <c r="L18478" t="s">
        <v>2926</v>
      </c>
      <c r="M18478" t="s">
        <v>22189</v>
      </c>
      <c r="N18478" t="s">
        <v>55740</v>
      </c>
      <c r="O18478" s="76" t="s">
        <v>4366</v>
      </c>
      <c r="P18478" s="82">
        <v>118</v>
      </c>
      <c r="Q18478" s="82" t="s">
        <v>83974</v>
      </c>
      <c r="R18478"/>
    </row>
    <row r="18479" spans="12:18" x14ac:dyDescent="0.25">
      <c r="L18479" t="s">
        <v>2926</v>
      </c>
      <c r="M18479" t="s">
        <v>14578</v>
      </c>
      <c r="N18479" t="s">
        <v>55741</v>
      </c>
      <c r="O18479" s="76" t="s">
        <v>4366</v>
      </c>
      <c r="P18479" s="82">
        <v>143</v>
      </c>
      <c r="Q18479" s="82" t="s">
        <v>84070</v>
      </c>
      <c r="R18479"/>
    </row>
    <row r="18480" spans="12:18" x14ac:dyDescent="0.25">
      <c r="L18480" t="s">
        <v>2926</v>
      </c>
      <c r="M18480" t="s">
        <v>35771</v>
      </c>
      <c r="N18480" t="s">
        <v>55742</v>
      </c>
      <c r="O18480" s="76" t="s">
        <v>4366</v>
      </c>
      <c r="P18480" s="82">
        <v>255</v>
      </c>
      <c r="Q18480" s="82" t="s">
        <v>84069</v>
      </c>
      <c r="R18480"/>
    </row>
    <row r="18481" spans="12:18" x14ac:dyDescent="0.25">
      <c r="L18481" t="s">
        <v>2926</v>
      </c>
      <c r="M18481" t="s">
        <v>22220</v>
      </c>
      <c r="N18481" t="s">
        <v>55743</v>
      </c>
      <c r="O18481" s="76" t="s">
        <v>4366</v>
      </c>
      <c r="P18481" s="82">
        <v>274</v>
      </c>
      <c r="Q18481" s="82" t="s">
        <v>84109</v>
      </c>
      <c r="R18481"/>
    </row>
    <row r="18482" spans="12:18" x14ac:dyDescent="0.25">
      <c r="L18482" t="s">
        <v>2926</v>
      </c>
      <c r="M18482" t="s">
        <v>4498</v>
      </c>
      <c r="N18482" t="s">
        <v>55744</v>
      </c>
      <c r="O18482" s="76" t="s">
        <v>4366</v>
      </c>
      <c r="P18482" s="82">
        <v>97</v>
      </c>
      <c r="Q18482" s="82" t="s">
        <v>84131</v>
      </c>
      <c r="R18482"/>
    </row>
    <row r="18483" spans="12:18" x14ac:dyDescent="0.25">
      <c r="L18483" t="s">
        <v>2926</v>
      </c>
      <c r="M18483" t="s">
        <v>4517</v>
      </c>
      <c r="N18483" t="s">
        <v>55745</v>
      </c>
      <c r="O18483" s="76" t="s">
        <v>4356</v>
      </c>
      <c r="P18483" s="82">
        <v>861</v>
      </c>
      <c r="Q18483" s="82" t="s">
        <v>84189</v>
      </c>
      <c r="R18483"/>
    </row>
    <row r="18484" spans="12:18" x14ac:dyDescent="0.25">
      <c r="L18484" t="s">
        <v>2926</v>
      </c>
      <c r="M18484" t="s">
        <v>35793</v>
      </c>
      <c r="N18484" t="s">
        <v>55746</v>
      </c>
      <c r="O18484" s="76" t="s">
        <v>4356</v>
      </c>
      <c r="P18484" s="82">
        <v>482</v>
      </c>
      <c r="Q18484" s="82" t="s">
        <v>84241</v>
      </c>
      <c r="R18484"/>
    </row>
    <row r="18485" spans="12:18" x14ac:dyDescent="0.25">
      <c r="L18485" t="s">
        <v>2926</v>
      </c>
      <c r="M18485" t="s">
        <v>22264</v>
      </c>
      <c r="N18485" t="s">
        <v>55747</v>
      </c>
      <c r="O18485" s="76" t="s">
        <v>4366</v>
      </c>
      <c r="P18485" s="82">
        <v>180</v>
      </c>
      <c r="Q18485" s="82" t="s">
        <v>84274</v>
      </c>
      <c r="R18485"/>
    </row>
    <row r="18486" spans="12:18" x14ac:dyDescent="0.25">
      <c r="L18486" t="s">
        <v>2926</v>
      </c>
      <c r="M18486" t="s">
        <v>22229</v>
      </c>
      <c r="N18486" t="s">
        <v>55748</v>
      </c>
      <c r="O18486" s="76" t="s">
        <v>4356</v>
      </c>
      <c r="P18486" s="82">
        <v>338</v>
      </c>
      <c r="Q18486" s="82" t="s">
        <v>84149</v>
      </c>
      <c r="R18486"/>
    </row>
    <row r="18487" spans="12:18" x14ac:dyDescent="0.25">
      <c r="L18487" t="s">
        <v>2926</v>
      </c>
      <c r="M18487" t="s">
        <v>4504</v>
      </c>
      <c r="N18487" t="s">
        <v>55749</v>
      </c>
      <c r="O18487" s="76" t="s">
        <v>4366</v>
      </c>
      <c r="P18487" s="82">
        <v>83</v>
      </c>
      <c r="Q18487" s="82" t="s">
        <v>84150</v>
      </c>
      <c r="R18487"/>
    </row>
    <row r="18488" spans="12:18" x14ac:dyDescent="0.25">
      <c r="L18488" t="s">
        <v>2926</v>
      </c>
      <c r="M18488" t="s">
        <v>4505</v>
      </c>
      <c r="N18488" t="s">
        <v>55750</v>
      </c>
      <c r="O18488" s="76" t="s">
        <v>4366</v>
      </c>
      <c r="P18488" s="82">
        <v>127</v>
      </c>
      <c r="Q18488" s="82" t="s">
        <v>84151</v>
      </c>
      <c r="R18488"/>
    </row>
    <row r="18489" spans="12:18" x14ac:dyDescent="0.25">
      <c r="L18489" t="s">
        <v>2926</v>
      </c>
      <c r="M18489" t="s">
        <v>4506</v>
      </c>
      <c r="N18489" t="s">
        <v>55751</v>
      </c>
      <c r="O18489" s="76" t="s">
        <v>4366</v>
      </c>
      <c r="P18489" s="82">
        <v>108</v>
      </c>
      <c r="Q18489" s="82" t="s">
        <v>84152</v>
      </c>
      <c r="R18489"/>
    </row>
    <row r="18490" spans="12:18" x14ac:dyDescent="0.25">
      <c r="L18490" t="s">
        <v>2926</v>
      </c>
      <c r="M18490" t="s">
        <v>4507</v>
      </c>
      <c r="N18490" t="s">
        <v>55752</v>
      </c>
      <c r="O18490" s="76" t="s">
        <v>4366</v>
      </c>
      <c r="P18490" s="82">
        <v>117</v>
      </c>
      <c r="Q18490" s="82" t="s">
        <v>84153</v>
      </c>
      <c r="R18490"/>
    </row>
    <row r="18491" spans="12:18" x14ac:dyDescent="0.25">
      <c r="L18491" t="s">
        <v>2926</v>
      </c>
      <c r="M18491" t="s">
        <v>22230</v>
      </c>
      <c r="N18491" t="s">
        <v>55753</v>
      </c>
      <c r="O18491" s="76" t="s">
        <v>4366</v>
      </c>
      <c r="P18491" s="82">
        <v>122</v>
      </c>
      <c r="Q18491" s="82" t="s">
        <v>84154</v>
      </c>
      <c r="R18491"/>
    </row>
    <row r="18492" spans="12:18" x14ac:dyDescent="0.25">
      <c r="L18492" t="s">
        <v>2926</v>
      </c>
      <c r="M18492" t="s">
        <v>4508</v>
      </c>
      <c r="N18492" t="s">
        <v>55754</v>
      </c>
      <c r="O18492" s="76" t="s">
        <v>4356</v>
      </c>
      <c r="P18492" s="82">
        <v>1102</v>
      </c>
      <c r="Q18492" s="82" t="s">
        <v>84155</v>
      </c>
      <c r="R18492"/>
    </row>
    <row r="18493" spans="12:18" x14ac:dyDescent="0.25">
      <c r="L18493" t="s">
        <v>2926</v>
      </c>
      <c r="M18493" t="s">
        <v>14605</v>
      </c>
      <c r="N18493" t="s">
        <v>55755</v>
      </c>
      <c r="O18493" s="76" t="s">
        <v>4366</v>
      </c>
      <c r="P18493" s="82">
        <v>200</v>
      </c>
      <c r="Q18493" s="82" t="s">
        <v>84156</v>
      </c>
      <c r="R18493"/>
    </row>
    <row r="18494" spans="12:18" x14ac:dyDescent="0.25">
      <c r="L18494" t="s">
        <v>2926</v>
      </c>
      <c r="M18494" t="s">
        <v>16646</v>
      </c>
      <c r="N18494" t="s">
        <v>55756</v>
      </c>
      <c r="O18494" s="76" t="s">
        <v>4356</v>
      </c>
      <c r="P18494" s="82">
        <v>1097</v>
      </c>
      <c r="Q18494" s="82" t="s">
        <v>84157</v>
      </c>
      <c r="R18494"/>
    </row>
    <row r="18495" spans="12:18" x14ac:dyDescent="0.25">
      <c r="L18495" t="s">
        <v>2926</v>
      </c>
      <c r="M18495" t="s">
        <v>4509</v>
      </c>
      <c r="N18495" t="s">
        <v>55757</v>
      </c>
      <c r="O18495" s="76" t="s">
        <v>4356</v>
      </c>
      <c r="P18495" s="82">
        <v>1283</v>
      </c>
      <c r="Q18495" s="82" t="s">
        <v>84158</v>
      </c>
      <c r="R18495"/>
    </row>
    <row r="18496" spans="12:18" x14ac:dyDescent="0.25">
      <c r="L18496" t="s">
        <v>2926</v>
      </c>
      <c r="M18496" t="s">
        <v>22231</v>
      </c>
      <c r="N18496" t="s">
        <v>55758</v>
      </c>
      <c r="O18496" s="76" t="s">
        <v>4356</v>
      </c>
      <c r="P18496" s="82">
        <v>640</v>
      </c>
      <c r="Q18496" s="82" t="s">
        <v>84159</v>
      </c>
      <c r="R18496"/>
    </row>
    <row r="18497" spans="12:18" x14ac:dyDescent="0.25">
      <c r="L18497" t="s">
        <v>2926</v>
      </c>
      <c r="M18497" t="s">
        <v>16648</v>
      </c>
      <c r="N18497" t="s">
        <v>55759</v>
      </c>
      <c r="O18497" s="76" t="s">
        <v>4356</v>
      </c>
      <c r="P18497" s="82">
        <v>450</v>
      </c>
      <c r="Q18497" s="82" t="s">
        <v>84160</v>
      </c>
      <c r="R18497"/>
    </row>
    <row r="18498" spans="12:18" x14ac:dyDescent="0.25">
      <c r="L18498" t="s">
        <v>2926</v>
      </c>
      <c r="M18498" t="s">
        <v>35784</v>
      </c>
      <c r="N18498" t="s">
        <v>55760</v>
      </c>
      <c r="O18498" s="76" t="s">
        <v>4366</v>
      </c>
      <c r="P18498" s="82">
        <v>57</v>
      </c>
      <c r="Q18498" s="82" t="s">
        <v>84161</v>
      </c>
      <c r="R18498"/>
    </row>
    <row r="18499" spans="12:18" x14ac:dyDescent="0.25">
      <c r="L18499" t="s">
        <v>2926</v>
      </c>
      <c r="M18499" t="s">
        <v>35837</v>
      </c>
      <c r="N18499" t="s">
        <v>55761</v>
      </c>
      <c r="O18499" s="76" t="s">
        <v>4374</v>
      </c>
      <c r="P18499" s="82">
        <v>1708</v>
      </c>
      <c r="Q18499" s="82" t="s">
        <v>84456</v>
      </c>
      <c r="R18499"/>
    </row>
    <row r="18500" spans="12:18" x14ac:dyDescent="0.25">
      <c r="L18500" t="s">
        <v>2926</v>
      </c>
      <c r="M18500" t="s">
        <v>4627</v>
      </c>
      <c r="N18500" t="s">
        <v>55762</v>
      </c>
      <c r="O18500" s="76" t="s">
        <v>4356</v>
      </c>
      <c r="P18500" s="82">
        <v>279</v>
      </c>
      <c r="Q18500" s="82" t="s">
        <v>84162</v>
      </c>
      <c r="R18500"/>
    </row>
    <row r="18501" spans="12:18" x14ac:dyDescent="0.25">
      <c r="L18501" t="s">
        <v>2926</v>
      </c>
      <c r="M18501" t="s">
        <v>22232</v>
      </c>
      <c r="N18501" t="s">
        <v>55763</v>
      </c>
      <c r="O18501" s="76" t="s">
        <v>4356</v>
      </c>
      <c r="P18501" s="82">
        <v>661</v>
      </c>
      <c r="Q18501" s="82" t="s">
        <v>84163</v>
      </c>
      <c r="R18501"/>
    </row>
    <row r="18502" spans="12:18" x14ac:dyDescent="0.25">
      <c r="L18502" t="s">
        <v>2926</v>
      </c>
      <c r="M18502" t="s">
        <v>14607</v>
      </c>
      <c r="N18502" t="s">
        <v>55764</v>
      </c>
      <c r="O18502" s="76" t="s">
        <v>4356</v>
      </c>
      <c r="P18502" s="82">
        <v>546</v>
      </c>
      <c r="Q18502" s="82" t="s">
        <v>84164</v>
      </c>
      <c r="R18502"/>
    </row>
    <row r="18503" spans="12:18" x14ac:dyDescent="0.25">
      <c r="L18503" t="s">
        <v>2926</v>
      </c>
      <c r="M18503" t="s">
        <v>22233</v>
      </c>
      <c r="N18503" t="s">
        <v>55765</v>
      </c>
      <c r="O18503" s="76" t="s">
        <v>4356</v>
      </c>
      <c r="P18503" s="82">
        <v>532</v>
      </c>
      <c r="Q18503" s="82" t="s">
        <v>84165</v>
      </c>
      <c r="R18503"/>
    </row>
    <row r="18504" spans="12:18" x14ac:dyDescent="0.25">
      <c r="L18504" t="s">
        <v>2926</v>
      </c>
      <c r="M18504" t="s">
        <v>4510</v>
      </c>
      <c r="N18504" t="s">
        <v>55766</v>
      </c>
      <c r="O18504" s="76" t="s">
        <v>4366</v>
      </c>
      <c r="P18504" s="82">
        <v>33</v>
      </c>
      <c r="Q18504" s="82" t="s">
        <v>84166</v>
      </c>
      <c r="R18504"/>
    </row>
    <row r="18505" spans="12:18" x14ac:dyDescent="0.25">
      <c r="L18505" t="s">
        <v>2926</v>
      </c>
      <c r="M18505" t="s">
        <v>22234</v>
      </c>
      <c r="N18505" t="s">
        <v>55767</v>
      </c>
      <c r="O18505" s="76" t="s">
        <v>4356</v>
      </c>
      <c r="P18505" s="82">
        <v>253</v>
      </c>
      <c r="Q18505" s="82" t="s">
        <v>84167</v>
      </c>
      <c r="R18505"/>
    </row>
    <row r="18506" spans="12:18" x14ac:dyDescent="0.25">
      <c r="L18506" t="s">
        <v>2926</v>
      </c>
      <c r="M18506" t="s">
        <v>35785</v>
      </c>
      <c r="N18506" t="s">
        <v>55768</v>
      </c>
      <c r="O18506" s="76" t="s">
        <v>4356</v>
      </c>
      <c r="P18506" s="82">
        <v>639</v>
      </c>
      <c r="Q18506" s="82" t="s">
        <v>84168</v>
      </c>
      <c r="R18506"/>
    </row>
    <row r="18507" spans="12:18" x14ac:dyDescent="0.25">
      <c r="L18507" t="s">
        <v>2926</v>
      </c>
      <c r="M18507" t="s">
        <v>22235</v>
      </c>
      <c r="N18507" t="s">
        <v>55769</v>
      </c>
      <c r="O18507" s="76" t="s">
        <v>4374</v>
      </c>
      <c r="P18507" s="82">
        <v>1501</v>
      </c>
      <c r="Q18507" s="82" t="s">
        <v>84169</v>
      </c>
      <c r="R18507"/>
    </row>
    <row r="18508" spans="12:18" x14ac:dyDescent="0.25">
      <c r="L18508" t="s">
        <v>2926</v>
      </c>
      <c r="M18508" t="s">
        <v>22236</v>
      </c>
      <c r="N18508" t="s">
        <v>55770</v>
      </c>
      <c r="O18508" s="76" t="s">
        <v>4356</v>
      </c>
      <c r="P18508" s="82">
        <v>275</v>
      </c>
      <c r="Q18508" s="82" t="s">
        <v>84170</v>
      </c>
      <c r="R18508"/>
    </row>
    <row r="18509" spans="12:18" x14ac:dyDescent="0.25">
      <c r="L18509" t="s">
        <v>2926</v>
      </c>
      <c r="M18509" t="s">
        <v>4511</v>
      </c>
      <c r="N18509" t="s">
        <v>55771</v>
      </c>
      <c r="O18509" s="76" t="s">
        <v>4356</v>
      </c>
      <c r="P18509" s="82">
        <v>1166</v>
      </c>
      <c r="Q18509" s="82" t="s">
        <v>84171</v>
      </c>
      <c r="R18509"/>
    </row>
    <row r="18510" spans="12:18" x14ac:dyDescent="0.25">
      <c r="L18510" t="s">
        <v>2926</v>
      </c>
      <c r="M18510" t="s">
        <v>22237</v>
      </c>
      <c r="N18510" t="s">
        <v>55772</v>
      </c>
      <c r="O18510" s="76" t="s">
        <v>4366</v>
      </c>
      <c r="P18510" s="82">
        <v>123</v>
      </c>
      <c r="Q18510" s="82" t="s">
        <v>84172</v>
      </c>
      <c r="R18510"/>
    </row>
    <row r="18511" spans="12:18" x14ac:dyDescent="0.25">
      <c r="L18511" t="s">
        <v>2926</v>
      </c>
      <c r="M18511" t="s">
        <v>35786</v>
      </c>
      <c r="N18511" t="s">
        <v>55773</v>
      </c>
      <c r="O18511" s="76" t="s">
        <v>4366</v>
      </c>
      <c r="P18511" s="82">
        <v>181</v>
      </c>
      <c r="Q18511" s="82" t="s">
        <v>84173</v>
      </c>
      <c r="R18511"/>
    </row>
    <row r="18512" spans="12:18" x14ac:dyDescent="0.25">
      <c r="L18512" t="s">
        <v>2926</v>
      </c>
      <c r="M18512" t="s">
        <v>11883</v>
      </c>
      <c r="N18512" t="s">
        <v>55774</v>
      </c>
      <c r="O18512" s="76" t="s">
        <v>4366</v>
      </c>
      <c r="P18512" s="82">
        <v>121</v>
      </c>
      <c r="Q18512" s="82" t="s">
        <v>84174</v>
      </c>
      <c r="R18512"/>
    </row>
    <row r="18513" spans="12:18" x14ac:dyDescent="0.25">
      <c r="L18513" t="s">
        <v>2926</v>
      </c>
      <c r="M18513" t="s">
        <v>4512</v>
      </c>
      <c r="N18513" t="s">
        <v>55775</v>
      </c>
      <c r="O18513" s="76" t="s">
        <v>4366</v>
      </c>
      <c r="P18513" s="82">
        <v>107</v>
      </c>
      <c r="Q18513" s="82" t="s">
        <v>84175</v>
      </c>
      <c r="R18513"/>
    </row>
    <row r="18514" spans="12:18" x14ac:dyDescent="0.25">
      <c r="L18514" t="s">
        <v>2926</v>
      </c>
      <c r="M18514" t="s">
        <v>16348</v>
      </c>
      <c r="N18514" t="s">
        <v>55776</v>
      </c>
      <c r="O18514" s="76" t="s">
        <v>4356</v>
      </c>
      <c r="P18514" s="82">
        <v>894</v>
      </c>
      <c r="Q18514" s="82" t="s">
        <v>84176</v>
      </c>
      <c r="R18514"/>
    </row>
    <row r="18515" spans="12:18" x14ac:dyDescent="0.25">
      <c r="L18515" t="s">
        <v>2926</v>
      </c>
      <c r="M18515" t="s">
        <v>22238</v>
      </c>
      <c r="N18515" t="s">
        <v>55777</v>
      </c>
      <c r="O18515" s="76" t="s">
        <v>4366</v>
      </c>
      <c r="P18515" s="82">
        <v>48</v>
      </c>
      <c r="Q18515" s="82" t="s">
        <v>84177</v>
      </c>
      <c r="R18515"/>
    </row>
    <row r="18516" spans="12:18" x14ac:dyDescent="0.25">
      <c r="L18516" t="s">
        <v>2926</v>
      </c>
      <c r="M18516" t="s">
        <v>4513</v>
      </c>
      <c r="N18516" t="s">
        <v>55778</v>
      </c>
      <c r="O18516" s="76" t="s">
        <v>4366</v>
      </c>
      <c r="P18516" s="82">
        <v>290</v>
      </c>
      <c r="Q18516" s="82" t="s">
        <v>84178</v>
      </c>
      <c r="R18516"/>
    </row>
    <row r="18517" spans="12:18" x14ac:dyDescent="0.25">
      <c r="L18517" t="s">
        <v>2926</v>
      </c>
      <c r="M18517" t="s">
        <v>22239</v>
      </c>
      <c r="N18517" t="s">
        <v>55779</v>
      </c>
      <c r="O18517" s="76" t="s">
        <v>4366</v>
      </c>
      <c r="P18517" s="82">
        <v>49</v>
      </c>
      <c r="Q18517" s="82" t="s">
        <v>84179</v>
      </c>
      <c r="R18517"/>
    </row>
    <row r="18518" spans="12:18" x14ac:dyDescent="0.25">
      <c r="L18518" t="s">
        <v>2926</v>
      </c>
      <c r="M18518" t="s">
        <v>22240</v>
      </c>
      <c r="N18518" t="s">
        <v>55780</v>
      </c>
      <c r="O18518" s="76" t="s">
        <v>4366</v>
      </c>
      <c r="P18518" s="82">
        <v>146</v>
      </c>
      <c r="Q18518" s="82" t="s">
        <v>84180</v>
      </c>
      <c r="R18518"/>
    </row>
    <row r="18519" spans="12:18" x14ac:dyDescent="0.25">
      <c r="L18519" t="s">
        <v>2926</v>
      </c>
      <c r="M18519" t="s">
        <v>4514</v>
      </c>
      <c r="N18519" t="s">
        <v>55781</v>
      </c>
      <c r="O18519" s="76" t="s">
        <v>4356</v>
      </c>
      <c r="P18519" s="82">
        <v>591</v>
      </c>
      <c r="Q18519" s="82" t="s">
        <v>84181</v>
      </c>
      <c r="R18519"/>
    </row>
    <row r="18520" spans="12:18" x14ac:dyDescent="0.25">
      <c r="L18520" t="s">
        <v>2926</v>
      </c>
      <c r="M18520" t="s">
        <v>16651</v>
      </c>
      <c r="N18520" t="s">
        <v>55782</v>
      </c>
      <c r="O18520" s="76" t="s">
        <v>4356</v>
      </c>
      <c r="P18520" s="82">
        <v>582</v>
      </c>
      <c r="Q18520" s="82" t="s">
        <v>84182</v>
      </c>
      <c r="R18520"/>
    </row>
    <row r="18521" spans="12:18" x14ac:dyDescent="0.25">
      <c r="L18521" t="s">
        <v>2926</v>
      </c>
      <c r="M18521" t="s">
        <v>35787</v>
      </c>
      <c r="N18521" t="s">
        <v>55783</v>
      </c>
      <c r="O18521" s="76" t="s">
        <v>4366</v>
      </c>
      <c r="P18521" s="82">
        <v>204</v>
      </c>
      <c r="Q18521" s="82" t="s">
        <v>84183</v>
      </c>
      <c r="R18521"/>
    </row>
    <row r="18522" spans="12:18" x14ac:dyDescent="0.25">
      <c r="L18522" t="s">
        <v>2926</v>
      </c>
      <c r="M18522" t="s">
        <v>4516</v>
      </c>
      <c r="N18522" t="s">
        <v>55784</v>
      </c>
      <c r="O18522" s="76" t="s">
        <v>4356</v>
      </c>
      <c r="P18522" s="82">
        <v>605</v>
      </c>
      <c r="Q18522" s="82" t="s">
        <v>84186</v>
      </c>
      <c r="R18522"/>
    </row>
    <row r="18523" spans="12:18" x14ac:dyDescent="0.25">
      <c r="L18523" t="s">
        <v>2926</v>
      </c>
      <c r="M18523" t="s">
        <v>22242</v>
      </c>
      <c r="N18523" t="s">
        <v>55785</v>
      </c>
      <c r="O18523" s="76" t="s">
        <v>4366</v>
      </c>
      <c r="P18523" s="82">
        <v>237</v>
      </c>
      <c r="Q18523" s="82" t="s">
        <v>84187</v>
      </c>
      <c r="R18523"/>
    </row>
    <row r="18524" spans="12:18" x14ac:dyDescent="0.25">
      <c r="L18524" t="s">
        <v>2926</v>
      </c>
      <c r="M18524" t="s">
        <v>22243</v>
      </c>
      <c r="N18524" t="s">
        <v>55786</v>
      </c>
      <c r="O18524" s="76" t="s">
        <v>4366</v>
      </c>
      <c r="P18524" s="82">
        <v>61</v>
      </c>
      <c r="Q18524" s="82" t="s">
        <v>84188</v>
      </c>
      <c r="R18524"/>
    </row>
    <row r="18525" spans="12:18" x14ac:dyDescent="0.25">
      <c r="L18525" t="s">
        <v>2926</v>
      </c>
      <c r="M18525" t="s">
        <v>16653</v>
      </c>
      <c r="N18525" t="s">
        <v>55787</v>
      </c>
      <c r="O18525" s="76" t="s">
        <v>4366</v>
      </c>
      <c r="P18525" s="82">
        <v>50</v>
      </c>
      <c r="Q18525" s="82" t="s">
        <v>84191</v>
      </c>
      <c r="R18525"/>
    </row>
    <row r="18526" spans="12:18" x14ac:dyDescent="0.25">
      <c r="L18526" t="s">
        <v>2926</v>
      </c>
      <c r="M18526" t="s">
        <v>35788</v>
      </c>
      <c r="N18526" t="s">
        <v>55788</v>
      </c>
      <c r="O18526" s="76" t="s">
        <v>4366</v>
      </c>
      <c r="P18526" s="82">
        <v>319</v>
      </c>
      <c r="Q18526" s="82" t="s">
        <v>84192</v>
      </c>
      <c r="R18526"/>
    </row>
    <row r="18527" spans="12:18" x14ac:dyDescent="0.25">
      <c r="L18527" t="s">
        <v>2926</v>
      </c>
      <c r="M18527" t="s">
        <v>16655</v>
      </c>
      <c r="N18527" t="s">
        <v>55789</v>
      </c>
      <c r="O18527" s="76" t="s">
        <v>4366</v>
      </c>
      <c r="P18527" s="82">
        <v>199</v>
      </c>
      <c r="Q18527" s="82" t="s">
        <v>84193</v>
      </c>
      <c r="R18527"/>
    </row>
    <row r="18528" spans="12:18" x14ac:dyDescent="0.25">
      <c r="L18528" t="s">
        <v>2926</v>
      </c>
      <c r="M18528" t="s">
        <v>4518</v>
      </c>
      <c r="N18528" t="s">
        <v>55790</v>
      </c>
      <c r="O18528" s="76" t="s">
        <v>4366</v>
      </c>
      <c r="P18528" s="82">
        <v>62</v>
      </c>
      <c r="Q18528" s="82" t="s">
        <v>84194</v>
      </c>
      <c r="R18528"/>
    </row>
    <row r="18529" spans="12:18" x14ac:dyDescent="0.25">
      <c r="L18529" t="s">
        <v>2926</v>
      </c>
      <c r="M18529" t="s">
        <v>35789</v>
      </c>
      <c r="N18529" t="s">
        <v>55791</v>
      </c>
      <c r="O18529" s="76" t="s">
        <v>4366</v>
      </c>
      <c r="P18529" s="82">
        <v>95</v>
      </c>
      <c r="Q18529" s="82" t="s">
        <v>84196</v>
      </c>
      <c r="R18529"/>
    </row>
    <row r="18530" spans="12:18" x14ac:dyDescent="0.25">
      <c r="L18530" t="s">
        <v>2926</v>
      </c>
      <c r="M18530" t="s">
        <v>4519</v>
      </c>
      <c r="N18530" t="s">
        <v>55792</v>
      </c>
      <c r="O18530" s="76" t="s">
        <v>4374</v>
      </c>
      <c r="P18530" s="82">
        <v>535</v>
      </c>
      <c r="Q18530" s="82" t="s">
        <v>84195</v>
      </c>
      <c r="R18530"/>
    </row>
    <row r="18531" spans="12:18" x14ac:dyDescent="0.25">
      <c r="L18531" t="s">
        <v>2926</v>
      </c>
      <c r="M18531" t="s">
        <v>16657</v>
      </c>
      <c r="N18531" t="s">
        <v>55793</v>
      </c>
      <c r="O18531" s="76" t="s">
        <v>4366</v>
      </c>
      <c r="P18531" s="82">
        <v>29</v>
      </c>
      <c r="Q18531" s="82" t="s">
        <v>84197</v>
      </c>
      <c r="R18531"/>
    </row>
    <row r="18532" spans="12:18" x14ac:dyDescent="0.25">
      <c r="L18532" t="s">
        <v>2926</v>
      </c>
      <c r="M18532" t="s">
        <v>14611</v>
      </c>
      <c r="N18532" t="s">
        <v>55794</v>
      </c>
      <c r="O18532" s="76" t="s">
        <v>4366</v>
      </c>
      <c r="P18532" s="82">
        <v>127</v>
      </c>
      <c r="Q18532" s="82" t="s">
        <v>84205</v>
      </c>
      <c r="R18532"/>
    </row>
    <row r="18533" spans="12:18" x14ac:dyDescent="0.25">
      <c r="L18533" t="s">
        <v>2926</v>
      </c>
      <c r="M18533" t="s">
        <v>16659</v>
      </c>
      <c r="N18533" t="s">
        <v>55795</v>
      </c>
      <c r="O18533" s="76" t="s">
        <v>4356</v>
      </c>
      <c r="P18533" s="82">
        <v>278</v>
      </c>
      <c r="Q18533" s="82" t="s">
        <v>84198</v>
      </c>
      <c r="R18533"/>
    </row>
    <row r="18534" spans="12:18" x14ac:dyDescent="0.25">
      <c r="L18534" t="s">
        <v>2926</v>
      </c>
      <c r="M18534" t="s">
        <v>35790</v>
      </c>
      <c r="N18534" t="s">
        <v>55796</v>
      </c>
      <c r="O18534" s="76" t="s">
        <v>4366</v>
      </c>
      <c r="P18534" s="82">
        <v>45</v>
      </c>
      <c r="Q18534" s="82" t="s">
        <v>84200</v>
      </c>
      <c r="R18534"/>
    </row>
    <row r="18535" spans="12:18" x14ac:dyDescent="0.25">
      <c r="L18535" t="s">
        <v>2926</v>
      </c>
      <c r="M18535" t="s">
        <v>4520</v>
      </c>
      <c r="N18535" t="s">
        <v>55797</v>
      </c>
      <c r="O18535" s="76" t="s">
        <v>4366</v>
      </c>
      <c r="P18535" s="82">
        <v>154</v>
      </c>
      <c r="Q18535" s="82" t="s">
        <v>84199</v>
      </c>
      <c r="R18535"/>
    </row>
    <row r="18536" spans="12:18" x14ac:dyDescent="0.25">
      <c r="L18536" t="s">
        <v>2926</v>
      </c>
      <c r="M18536" t="s">
        <v>27391</v>
      </c>
      <c r="N18536" t="s">
        <v>55798</v>
      </c>
      <c r="O18536" s="76" t="s">
        <v>4356</v>
      </c>
      <c r="P18536" s="82">
        <v>353</v>
      </c>
      <c r="Q18536" s="82" t="s">
        <v>84201</v>
      </c>
      <c r="R18536"/>
    </row>
    <row r="18537" spans="12:18" x14ac:dyDescent="0.25">
      <c r="L18537" t="s">
        <v>2926</v>
      </c>
      <c r="M18537" t="s">
        <v>22244</v>
      </c>
      <c r="N18537" t="s">
        <v>55799</v>
      </c>
      <c r="O18537" s="76" t="s">
        <v>4356</v>
      </c>
      <c r="P18537" s="82">
        <v>516</v>
      </c>
      <c r="Q18537" s="82" t="s">
        <v>84202</v>
      </c>
      <c r="R18537"/>
    </row>
    <row r="18538" spans="12:18" x14ac:dyDescent="0.25">
      <c r="L18538" t="s">
        <v>2926</v>
      </c>
      <c r="M18538" t="s">
        <v>16661</v>
      </c>
      <c r="N18538" t="s">
        <v>55800</v>
      </c>
      <c r="O18538" s="76" t="s">
        <v>4356</v>
      </c>
      <c r="P18538" s="82">
        <v>3598</v>
      </c>
      <c r="Q18538" s="82" t="s">
        <v>84203</v>
      </c>
      <c r="R18538"/>
    </row>
    <row r="18539" spans="12:18" x14ac:dyDescent="0.25">
      <c r="L18539" t="s">
        <v>2926</v>
      </c>
      <c r="M18539" t="s">
        <v>16663</v>
      </c>
      <c r="N18539" t="s">
        <v>55801</v>
      </c>
      <c r="O18539" s="76" t="s">
        <v>4356</v>
      </c>
      <c r="P18539" s="82">
        <v>608</v>
      </c>
      <c r="Q18539" s="82" t="s">
        <v>84204</v>
      </c>
      <c r="R18539"/>
    </row>
    <row r="18540" spans="12:18" x14ac:dyDescent="0.25">
      <c r="L18540" t="s">
        <v>2926</v>
      </c>
      <c r="M18540" t="s">
        <v>22245</v>
      </c>
      <c r="N18540" t="s">
        <v>55802</v>
      </c>
      <c r="O18540" s="76" t="s">
        <v>4356</v>
      </c>
      <c r="P18540" s="82">
        <v>389</v>
      </c>
      <c r="Q18540" s="82" t="s">
        <v>84206</v>
      </c>
      <c r="R18540"/>
    </row>
    <row r="18541" spans="12:18" x14ac:dyDescent="0.25">
      <c r="L18541" t="s">
        <v>2926</v>
      </c>
      <c r="M18541" t="s">
        <v>22246</v>
      </c>
      <c r="N18541" t="s">
        <v>55803</v>
      </c>
      <c r="O18541" s="76" t="s">
        <v>4366</v>
      </c>
      <c r="P18541" s="82">
        <v>133</v>
      </c>
      <c r="Q18541" s="82" t="s">
        <v>84207</v>
      </c>
      <c r="R18541"/>
    </row>
    <row r="18542" spans="12:18" x14ac:dyDescent="0.25">
      <c r="L18542" t="s">
        <v>2926</v>
      </c>
      <c r="M18542" t="s">
        <v>14613</v>
      </c>
      <c r="N18542" t="s">
        <v>55804</v>
      </c>
      <c r="O18542" s="76" t="s">
        <v>4356</v>
      </c>
      <c r="P18542" s="82">
        <v>308</v>
      </c>
      <c r="Q18542" s="82" t="s">
        <v>84208</v>
      </c>
      <c r="R18542"/>
    </row>
    <row r="18543" spans="12:18" x14ac:dyDescent="0.25">
      <c r="L18543" t="s">
        <v>2926</v>
      </c>
      <c r="M18543" t="s">
        <v>22247</v>
      </c>
      <c r="N18543" t="s">
        <v>55805</v>
      </c>
      <c r="O18543" s="76" t="s">
        <v>4356</v>
      </c>
      <c r="P18543" s="82">
        <v>5085</v>
      </c>
      <c r="Q18543" s="82" t="s">
        <v>84209</v>
      </c>
      <c r="R18543"/>
    </row>
    <row r="18544" spans="12:18" x14ac:dyDescent="0.25">
      <c r="L18544" t="s">
        <v>2926</v>
      </c>
      <c r="M18544" t="s">
        <v>16666</v>
      </c>
      <c r="N18544" t="s">
        <v>55806</v>
      </c>
      <c r="O18544" s="76" t="s">
        <v>4356</v>
      </c>
      <c r="P18544" s="82">
        <v>813</v>
      </c>
      <c r="Q18544" s="82" t="s">
        <v>84210</v>
      </c>
      <c r="R18544"/>
    </row>
    <row r="18545" spans="12:18" x14ac:dyDescent="0.25">
      <c r="L18545" t="s">
        <v>2926</v>
      </c>
      <c r="M18545" t="s">
        <v>16668</v>
      </c>
      <c r="N18545" t="s">
        <v>55807</v>
      </c>
      <c r="O18545" s="76" t="s">
        <v>4374</v>
      </c>
      <c r="P18545" s="82">
        <v>761</v>
      </c>
      <c r="Q18545" s="82" t="s">
        <v>84211</v>
      </c>
      <c r="R18545"/>
    </row>
    <row r="18546" spans="12:18" x14ac:dyDescent="0.25">
      <c r="L18546" t="s">
        <v>2926</v>
      </c>
      <c r="M18546" t="s">
        <v>4521</v>
      </c>
      <c r="N18546" t="s">
        <v>55808</v>
      </c>
      <c r="O18546" s="76" t="s">
        <v>4356</v>
      </c>
      <c r="P18546" s="82">
        <v>2161</v>
      </c>
      <c r="Q18546" s="82" t="s">
        <v>84212</v>
      </c>
      <c r="R18546"/>
    </row>
    <row r="18547" spans="12:18" x14ac:dyDescent="0.25">
      <c r="L18547" t="s">
        <v>2926</v>
      </c>
      <c r="M18547" t="s">
        <v>16670</v>
      </c>
      <c r="N18547" t="s">
        <v>55809</v>
      </c>
      <c r="O18547" s="76" t="s">
        <v>4366</v>
      </c>
      <c r="P18547" s="82">
        <v>188</v>
      </c>
      <c r="Q18547" s="82" t="s">
        <v>84213</v>
      </c>
      <c r="R18547"/>
    </row>
    <row r="18548" spans="12:18" x14ac:dyDescent="0.25">
      <c r="L18548" t="s">
        <v>2926</v>
      </c>
      <c r="M18548" t="s">
        <v>16672</v>
      </c>
      <c r="N18548" t="s">
        <v>55810</v>
      </c>
      <c r="O18548" s="76" t="s">
        <v>4366</v>
      </c>
      <c r="P18548" s="82">
        <v>282</v>
      </c>
      <c r="Q18548" s="82" t="s">
        <v>84214</v>
      </c>
      <c r="R18548"/>
    </row>
    <row r="18549" spans="12:18" x14ac:dyDescent="0.25">
      <c r="L18549" t="s">
        <v>2926</v>
      </c>
      <c r="M18549" t="s">
        <v>14615</v>
      </c>
      <c r="N18549" t="s">
        <v>55811</v>
      </c>
      <c r="O18549" s="76" t="s">
        <v>4366</v>
      </c>
      <c r="P18549" s="82">
        <v>104</v>
      </c>
      <c r="Q18549" s="82" t="s">
        <v>84215</v>
      </c>
      <c r="R18549"/>
    </row>
    <row r="18550" spans="12:18" x14ac:dyDescent="0.25">
      <c r="L18550" t="s">
        <v>2926</v>
      </c>
      <c r="M18550" t="s">
        <v>22248</v>
      </c>
      <c r="N18550" t="s">
        <v>55812</v>
      </c>
      <c r="O18550" s="76" t="s">
        <v>4366</v>
      </c>
      <c r="P18550" s="82">
        <v>150</v>
      </c>
      <c r="Q18550" s="82" t="s">
        <v>84216</v>
      </c>
      <c r="R18550"/>
    </row>
    <row r="18551" spans="12:18" x14ac:dyDescent="0.25">
      <c r="L18551" t="s">
        <v>2926</v>
      </c>
      <c r="M18551" t="s">
        <v>9602</v>
      </c>
      <c r="N18551" t="s">
        <v>55813</v>
      </c>
      <c r="O18551" s="76" t="s">
        <v>4366</v>
      </c>
      <c r="P18551" s="82">
        <v>255</v>
      </c>
      <c r="Q18551" s="82" t="s">
        <v>84220</v>
      </c>
      <c r="R18551"/>
    </row>
    <row r="18552" spans="12:18" x14ac:dyDescent="0.25">
      <c r="L18552" t="s">
        <v>2926</v>
      </c>
      <c r="M18552" t="s">
        <v>35791</v>
      </c>
      <c r="N18552" t="s">
        <v>55814</v>
      </c>
      <c r="O18552" s="76" t="s">
        <v>4356</v>
      </c>
      <c r="P18552" s="82">
        <v>537</v>
      </c>
      <c r="Q18552" s="82" t="s">
        <v>84221</v>
      </c>
      <c r="R18552"/>
    </row>
    <row r="18553" spans="12:18" x14ac:dyDescent="0.25">
      <c r="L18553" t="s">
        <v>2926</v>
      </c>
      <c r="M18553" t="s">
        <v>25958</v>
      </c>
      <c r="N18553" t="s">
        <v>55815</v>
      </c>
      <c r="O18553" s="76" t="s">
        <v>4366</v>
      </c>
      <c r="P18553" s="82">
        <v>106</v>
      </c>
      <c r="Q18553" s="82" t="s">
        <v>84222</v>
      </c>
      <c r="R18553"/>
    </row>
    <row r="18554" spans="12:18" x14ac:dyDescent="0.25">
      <c r="L18554" t="s">
        <v>2926</v>
      </c>
      <c r="M18554" t="s">
        <v>4522</v>
      </c>
      <c r="N18554" t="s">
        <v>55816</v>
      </c>
      <c r="O18554" s="76" t="s">
        <v>4366</v>
      </c>
      <c r="P18554" s="82">
        <v>149</v>
      </c>
      <c r="Q18554" s="82" t="s">
        <v>84223</v>
      </c>
      <c r="R18554"/>
    </row>
    <row r="18555" spans="12:18" x14ac:dyDescent="0.25">
      <c r="L18555" t="s">
        <v>2926</v>
      </c>
      <c r="M18555" t="s">
        <v>22250</v>
      </c>
      <c r="N18555" t="s">
        <v>55817</v>
      </c>
      <c r="O18555" s="76" t="s">
        <v>4356</v>
      </c>
      <c r="P18555" s="82">
        <v>358</v>
      </c>
      <c r="Q18555" s="82" t="s">
        <v>84225</v>
      </c>
      <c r="R18555"/>
    </row>
    <row r="18556" spans="12:18" x14ac:dyDescent="0.25">
      <c r="L18556" t="s">
        <v>2926</v>
      </c>
      <c r="M18556" t="s">
        <v>16678</v>
      </c>
      <c r="N18556" t="s">
        <v>55818</v>
      </c>
      <c r="O18556" s="76" t="s">
        <v>4356</v>
      </c>
      <c r="P18556" s="82">
        <v>648</v>
      </c>
      <c r="Q18556" s="82" t="s">
        <v>84226</v>
      </c>
      <c r="R18556"/>
    </row>
    <row r="18557" spans="12:18" x14ac:dyDescent="0.25">
      <c r="L18557" t="s">
        <v>2926</v>
      </c>
      <c r="M18557" t="s">
        <v>4523</v>
      </c>
      <c r="N18557" t="s">
        <v>55819</v>
      </c>
      <c r="O18557" s="76" t="s">
        <v>4366</v>
      </c>
      <c r="P18557" s="82">
        <v>63</v>
      </c>
      <c r="Q18557" s="82" t="s">
        <v>84227</v>
      </c>
      <c r="R18557"/>
    </row>
    <row r="18558" spans="12:18" x14ac:dyDescent="0.25">
      <c r="L18558" t="s">
        <v>2926</v>
      </c>
      <c r="M18558" t="s">
        <v>16680</v>
      </c>
      <c r="N18558" t="s">
        <v>55820</v>
      </c>
      <c r="O18558" s="76" t="s">
        <v>4356</v>
      </c>
      <c r="P18558" s="82">
        <v>833</v>
      </c>
      <c r="Q18558" s="82" t="s">
        <v>84228</v>
      </c>
      <c r="R18558"/>
    </row>
    <row r="18559" spans="12:18" x14ac:dyDescent="0.25">
      <c r="L18559" t="s">
        <v>2926</v>
      </c>
      <c r="M18559" t="s">
        <v>22251</v>
      </c>
      <c r="N18559" t="s">
        <v>55821</v>
      </c>
      <c r="O18559" s="76" t="s">
        <v>4366</v>
      </c>
      <c r="P18559" s="82">
        <v>160</v>
      </c>
      <c r="Q18559" s="82" t="s">
        <v>84229</v>
      </c>
      <c r="R18559"/>
    </row>
    <row r="18560" spans="12:18" x14ac:dyDescent="0.25">
      <c r="L18560" t="s">
        <v>2926</v>
      </c>
      <c r="M18560" t="s">
        <v>14619</v>
      </c>
      <c r="N18560" t="s">
        <v>55822</v>
      </c>
      <c r="O18560" s="76" t="s">
        <v>4366</v>
      </c>
      <c r="P18560" s="82">
        <v>211</v>
      </c>
      <c r="Q18560" s="82" t="s">
        <v>84230</v>
      </c>
      <c r="R18560"/>
    </row>
    <row r="18561" spans="12:18" x14ac:dyDescent="0.25">
      <c r="L18561" t="s">
        <v>2926</v>
      </c>
      <c r="M18561" t="s">
        <v>16682</v>
      </c>
      <c r="N18561" t="s">
        <v>55823</v>
      </c>
      <c r="O18561" s="76" t="s">
        <v>4356</v>
      </c>
      <c r="P18561" s="82">
        <v>561</v>
      </c>
      <c r="Q18561" s="82" t="s">
        <v>84231</v>
      </c>
      <c r="R18561"/>
    </row>
    <row r="18562" spans="12:18" x14ac:dyDescent="0.25">
      <c r="L18562" t="s">
        <v>2926</v>
      </c>
      <c r="M18562" t="s">
        <v>4524</v>
      </c>
      <c r="N18562" t="s">
        <v>55824</v>
      </c>
      <c r="O18562" s="76" t="s">
        <v>4356</v>
      </c>
      <c r="P18562" s="82">
        <v>384</v>
      </c>
      <c r="Q18562" s="82" t="s">
        <v>84232</v>
      </c>
      <c r="R18562"/>
    </row>
    <row r="18563" spans="12:18" x14ac:dyDescent="0.25">
      <c r="L18563" t="s">
        <v>2926</v>
      </c>
      <c r="M18563" t="s">
        <v>4525</v>
      </c>
      <c r="N18563" t="s">
        <v>55825</v>
      </c>
      <c r="O18563" s="76" t="s">
        <v>4374</v>
      </c>
      <c r="P18563" s="82">
        <v>436</v>
      </c>
      <c r="Q18563" s="82" t="s">
        <v>72645</v>
      </c>
      <c r="R18563"/>
    </row>
    <row r="18564" spans="12:18" x14ac:dyDescent="0.25">
      <c r="L18564" t="s">
        <v>2926</v>
      </c>
      <c r="M18564" t="s">
        <v>22252</v>
      </c>
      <c r="N18564" t="s">
        <v>55826</v>
      </c>
      <c r="O18564" s="76" t="s">
        <v>4366</v>
      </c>
      <c r="P18564" s="82">
        <v>134</v>
      </c>
      <c r="Q18564" s="82" t="s">
        <v>84233</v>
      </c>
      <c r="R18564"/>
    </row>
    <row r="18565" spans="12:18" x14ac:dyDescent="0.25">
      <c r="L18565" t="s">
        <v>2926</v>
      </c>
      <c r="M18565" t="s">
        <v>14621</v>
      </c>
      <c r="N18565" t="s">
        <v>55827</v>
      </c>
      <c r="O18565" s="76" t="s">
        <v>4366</v>
      </c>
      <c r="P18565" s="82">
        <v>84</v>
      </c>
      <c r="Q18565" s="82" t="s">
        <v>84234</v>
      </c>
      <c r="R18565"/>
    </row>
    <row r="18566" spans="12:18" x14ac:dyDescent="0.25">
      <c r="L18566" t="s">
        <v>2926</v>
      </c>
      <c r="M18566" t="s">
        <v>22253</v>
      </c>
      <c r="N18566" t="s">
        <v>55828</v>
      </c>
      <c r="O18566" s="76" t="s">
        <v>4366</v>
      </c>
      <c r="P18566" s="82">
        <v>86</v>
      </c>
      <c r="Q18566" s="82" t="s">
        <v>84235</v>
      </c>
      <c r="R18566"/>
    </row>
    <row r="18567" spans="12:18" x14ac:dyDescent="0.25">
      <c r="L18567" t="s">
        <v>2926</v>
      </c>
      <c r="M18567" t="s">
        <v>14623</v>
      </c>
      <c r="N18567" t="s">
        <v>55829</v>
      </c>
      <c r="O18567" s="76" t="s">
        <v>4356</v>
      </c>
      <c r="P18567" s="82">
        <v>462</v>
      </c>
      <c r="Q18567" s="82" t="s">
        <v>84236</v>
      </c>
      <c r="R18567"/>
    </row>
    <row r="18568" spans="12:18" x14ac:dyDescent="0.25">
      <c r="L18568" t="s">
        <v>2926</v>
      </c>
      <c r="M18568" t="s">
        <v>4526</v>
      </c>
      <c r="N18568" t="s">
        <v>55830</v>
      </c>
      <c r="O18568" s="76" t="s">
        <v>4356</v>
      </c>
      <c r="P18568" s="82">
        <v>1855</v>
      </c>
      <c r="Q18568" s="82" t="s">
        <v>84237</v>
      </c>
      <c r="R18568"/>
    </row>
    <row r="18569" spans="12:18" x14ac:dyDescent="0.25">
      <c r="L18569" t="s">
        <v>2926</v>
      </c>
      <c r="M18569" t="s">
        <v>4527</v>
      </c>
      <c r="N18569" t="s">
        <v>55831</v>
      </c>
      <c r="O18569" s="76" t="s">
        <v>4366</v>
      </c>
      <c r="P18569" s="82">
        <v>209</v>
      </c>
      <c r="Q18569" s="82" t="s">
        <v>84238</v>
      </c>
      <c r="R18569"/>
    </row>
    <row r="18570" spans="12:18" x14ac:dyDescent="0.25">
      <c r="L18570" t="s">
        <v>2926</v>
      </c>
      <c r="M18570" t="s">
        <v>22254</v>
      </c>
      <c r="N18570" t="s">
        <v>55832</v>
      </c>
      <c r="O18570" s="76" t="s">
        <v>4356</v>
      </c>
      <c r="P18570" s="82">
        <v>380</v>
      </c>
      <c r="Q18570" s="82" t="s">
        <v>84239</v>
      </c>
      <c r="R18570"/>
    </row>
    <row r="18571" spans="12:18" x14ac:dyDescent="0.25">
      <c r="L18571" t="s">
        <v>2926</v>
      </c>
      <c r="M18571" t="s">
        <v>35792</v>
      </c>
      <c r="N18571" t="s">
        <v>55833</v>
      </c>
      <c r="O18571" s="76" t="s">
        <v>4366</v>
      </c>
      <c r="P18571" s="82">
        <v>67</v>
      </c>
      <c r="Q18571" s="82" t="s">
        <v>84240</v>
      </c>
      <c r="R18571"/>
    </row>
    <row r="18572" spans="12:18" x14ac:dyDescent="0.25">
      <c r="L18572" t="s">
        <v>2926</v>
      </c>
      <c r="M18572" t="s">
        <v>16684</v>
      </c>
      <c r="N18572" t="s">
        <v>55834</v>
      </c>
      <c r="O18572" s="76" t="s">
        <v>4366</v>
      </c>
      <c r="P18572" s="82">
        <v>204</v>
      </c>
      <c r="Q18572" s="82" t="s">
        <v>84242</v>
      </c>
      <c r="R18572"/>
    </row>
    <row r="18573" spans="12:18" x14ac:dyDescent="0.25">
      <c r="L18573" t="s">
        <v>2926</v>
      </c>
      <c r="M18573" t="s">
        <v>35794</v>
      </c>
      <c r="N18573" t="s">
        <v>55835</v>
      </c>
      <c r="O18573" s="76" t="s">
        <v>4366</v>
      </c>
      <c r="P18573" s="82">
        <v>91</v>
      </c>
      <c r="Q18573" s="82" t="s">
        <v>84243</v>
      </c>
      <c r="R18573"/>
    </row>
    <row r="18574" spans="12:18" x14ac:dyDescent="0.25">
      <c r="L18574" t="s">
        <v>2926</v>
      </c>
      <c r="M18574" t="s">
        <v>14625</v>
      </c>
      <c r="N18574" t="s">
        <v>55836</v>
      </c>
      <c r="O18574" s="76" t="s">
        <v>4374</v>
      </c>
      <c r="P18574" s="82">
        <v>1181</v>
      </c>
      <c r="Q18574" s="82" t="s">
        <v>84244</v>
      </c>
      <c r="R18574"/>
    </row>
    <row r="18575" spans="12:18" x14ac:dyDescent="0.25">
      <c r="L18575" t="s">
        <v>2926</v>
      </c>
      <c r="M18575" t="s">
        <v>14626</v>
      </c>
      <c r="N18575" t="s">
        <v>55837</v>
      </c>
      <c r="O18575" s="76" t="s">
        <v>4356</v>
      </c>
      <c r="P18575" s="82">
        <v>856</v>
      </c>
      <c r="Q18575" s="82" t="s">
        <v>84245</v>
      </c>
      <c r="R18575"/>
    </row>
    <row r="18576" spans="12:18" x14ac:dyDescent="0.25">
      <c r="L18576" t="s">
        <v>2926</v>
      </c>
      <c r="M18576" t="s">
        <v>14627</v>
      </c>
      <c r="N18576" t="s">
        <v>55838</v>
      </c>
      <c r="O18576" s="76" t="s">
        <v>4366</v>
      </c>
      <c r="P18576" s="82">
        <v>244</v>
      </c>
      <c r="Q18576" s="82" t="s">
        <v>84246</v>
      </c>
      <c r="R18576"/>
    </row>
    <row r="18577" spans="12:18" x14ac:dyDescent="0.25">
      <c r="L18577" t="s">
        <v>2926</v>
      </c>
      <c r="M18577" t="s">
        <v>14629</v>
      </c>
      <c r="N18577" t="s">
        <v>55839</v>
      </c>
      <c r="O18577" s="76" t="s">
        <v>4356</v>
      </c>
      <c r="P18577" s="82">
        <v>748</v>
      </c>
      <c r="Q18577" s="82" t="s">
        <v>84247</v>
      </c>
      <c r="R18577"/>
    </row>
    <row r="18578" spans="12:18" x14ac:dyDescent="0.25">
      <c r="L18578" t="s">
        <v>2926</v>
      </c>
      <c r="M18578" t="s">
        <v>35795</v>
      </c>
      <c r="N18578" t="s">
        <v>55840</v>
      </c>
      <c r="O18578" s="76" t="s">
        <v>4366</v>
      </c>
      <c r="P18578" s="82">
        <v>168</v>
      </c>
      <c r="Q18578" s="82" t="s">
        <v>84248</v>
      </c>
      <c r="R18578"/>
    </row>
    <row r="18579" spans="12:18" x14ac:dyDescent="0.25">
      <c r="L18579" t="s">
        <v>2926</v>
      </c>
      <c r="M18579" t="s">
        <v>4528</v>
      </c>
      <c r="N18579" t="s">
        <v>55841</v>
      </c>
      <c r="O18579" s="76" t="s">
        <v>4356</v>
      </c>
      <c r="P18579" s="82">
        <v>916</v>
      </c>
      <c r="Q18579" s="82" t="s">
        <v>84249</v>
      </c>
      <c r="R18579"/>
    </row>
    <row r="18580" spans="12:18" x14ac:dyDescent="0.25">
      <c r="L18580" t="s">
        <v>2926</v>
      </c>
      <c r="M18580" t="s">
        <v>22255</v>
      </c>
      <c r="N18580" t="s">
        <v>55842</v>
      </c>
      <c r="O18580" s="76" t="s">
        <v>4356</v>
      </c>
      <c r="P18580" s="82">
        <v>96</v>
      </c>
      <c r="Q18580" s="82" t="s">
        <v>84250</v>
      </c>
      <c r="R18580"/>
    </row>
    <row r="18581" spans="12:18" x14ac:dyDescent="0.25">
      <c r="L18581" t="s">
        <v>2926</v>
      </c>
      <c r="M18581" t="s">
        <v>4529</v>
      </c>
      <c r="N18581" t="s">
        <v>55843</v>
      </c>
      <c r="O18581" s="76" t="s">
        <v>4366</v>
      </c>
      <c r="P18581" s="82">
        <v>71</v>
      </c>
      <c r="Q18581" s="82" t="s">
        <v>84251</v>
      </c>
      <c r="R18581"/>
    </row>
    <row r="18582" spans="12:18" x14ac:dyDescent="0.25">
      <c r="L18582" t="s">
        <v>2926</v>
      </c>
      <c r="M18582" t="s">
        <v>4530</v>
      </c>
      <c r="N18582" t="s">
        <v>55844</v>
      </c>
      <c r="O18582" s="76" t="s">
        <v>4356</v>
      </c>
      <c r="P18582" s="82">
        <v>454</v>
      </c>
      <c r="Q18582" s="82" t="s">
        <v>84252</v>
      </c>
      <c r="R18582"/>
    </row>
    <row r="18583" spans="12:18" x14ac:dyDescent="0.25">
      <c r="L18583" t="s">
        <v>2926</v>
      </c>
      <c r="M18583" t="s">
        <v>22256</v>
      </c>
      <c r="N18583" t="s">
        <v>55845</v>
      </c>
      <c r="O18583" s="76" t="s">
        <v>4356</v>
      </c>
      <c r="P18583" s="82">
        <v>1753</v>
      </c>
      <c r="Q18583" s="82" t="s">
        <v>84253</v>
      </c>
      <c r="R18583"/>
    </row>
    <row r="18584" spans="12:18" x14ac:dyDescent="0.25">
      <c r="L18584" t="s">
        <v>2926</v>
      </c>
      <c r="M18584" t="s">
        <v>4531</v>
      </c>
      <c r="N18584" t="s">
        <v>55846</v>
      </c>
      <c r="O18584" s="76" t="s">
        <v>4366</v>
      </c>
      <c r="P18584" s="82">
        <v>109</v>
      </c>
      <c r="Q18584" s="82" t="s">
        <v>84254</v>
      </c>
      <c r="R18584"/>
    </row>
    <row r="18585" spans="12:18" x14ac:dyDescent="0.25">
      <c r="L18585" t="s">
        <v>2926</v>
      </c>
      <c r="M18585" t="s">
        <v>22257</v>
      </c>
      <c r="N18585" t="s">
        <v>55847</v>
      </c>
      <c r="O18585" s="76" t="s">
        <v>4366</v>
      </c>
      <c r="P18585" s="82">
        <v>159</v>
      </c>
      <c r="Q18585" s="82" t="s">
        <v>84255</v>
      </c>
      <c r="R18585"/>
    </row>
    <row r="18586" spans="12:18" x14ac:dyDescent="0.25">
      <c r="L18586" t="s">
        <v>2926</v>
      </c>
      <c r="M18586" t="s">
        <v>22258</v>
      </c>
      <c r="N18586" t="s">
        <v>55848</v>
      </c>
      <c r="O18586" s="76" t="s">
        <v>4366</v>
      </c>
      <c r="P18586" s="82">
        <v>131</v>
      </c>
      <c r="Q18586" s="82" t="s">
        <v>84256</v>
      </c>
      <c r="R18586"/>
    </row>
    <row r="18587" spans="12:18" x14ac:dyDescent="0.25">
      <c r="L18587" t="s">
        <v>2926</v>
      </c>
      <c r="M18587" t="s">
        <v>16686</v>
      </c>
      <c r="N18587" t="s">
        <v>55849</v>
      </c>
      <c r="O18587" s="76" t="s">
        <v>4356</v>
      </c>
      <c r="P18587" s="82">
        <v>494</v>
      </c>
      <c r="Q18587" s="82" t="s">
        <v>84257</v>
      </c>
      <c r="R18587"/>
    </row>
    <row r="18588" spans="12:18" x14ac:dyDescent="0.25">
      <c r="L18588" t="s">
        <v>2926</v>
      </c>
      <c r="M18588" t="s">
        <v>22259</v>
      </c>
      <c r="N18588" t="s">
        <v>55850</v>
      </c>
      <c r="O18588" s="76" t="s">
        <v>4366</v>
      </c>
      <c r="P18588" s="82">
        <v>193</v>
      </c>
      <c r="Q18588" s="82" t="s">
        <v>84258</v>
      </c>
      <c r="R18588"/>
    </row>
    <row r="18589" spans="12:18" x14ac:dyDescent="0.25">
      <c r="L18589" t="s">
        <v>2926</v>
      </c>
      <c r="M18589" t="s">
        <v>14630</v>
      </c>
      <c r="N18589" t="s">
        <v>55851</v>
      </c>
      <c r="O18589" s="76" t="s">
        <v>4356</v>
      </c>
      <c r="P18589" s="82">
        <v>417</v>
      </c>
      <c r="Q18589" s="82" t="s">
        <v>84259</v>
      </c>
      <c r="R18589"/>
    </row>
    <row r="18590" spans="12:18" x14ac:dyDescent="0.25">
      <c r="L18590" t="s">
        <v>2926</v>
      </c>
      <c r="M18590" t="s">
        <v>16688</v>
      </c>
      <c r="N18590" t="s">
        <v>55852</v>
      </c>
      <c r="O18590" s="76" t="s">
        <v>4356</v>
      </c>
      <c r="P18590" s="82">
        <v>490</v>
      </c>
      <c r="Q18590" s="82" t="s">
        <v>84260</v>
      </c>
      <c r="R18590"/>
    </row>
    <row r="18591" spans="12:18" x14ac:dyDescent="0.25">
      <c r="L18591" t="s">
        <v>2926</v>
      </c>
      <c r="M18591" t="s">
        <v>22260</v>
      </c>
      <c r="N18591" t="s">
        <v>55853</v>
      </c>
      <c r="O18591" s="76" t="s">
        <v>4356</v>
      </c>
      <c r="P18591" s="82">
        <v>560</v>
      </c>
      <c r="Q18591" s="82" t="s">
        <v>84261</v>
      </c>
      <c r="R18591"/>
    </row>
    <row r="18592" spans="12:18" x14ac:dyDescent="0.25">
      <c r="L18592" t="s">
        <v>2926</v>
      </c>
      <c r="M18592" t="s">
        <v>22261</v>
      </c>
      <c r="N18592" t="s">
        <v>55854</v>
      </c>
      <c r="O18592" s="76" t="s">
        <v>4356</v>
      </c>
      <c r="P18592" s="82">
        <v>1032</v>
      </c>
      <c r="Q18592" s="82" t="s">
        <v>84262</v>
      </c>
      <c r="R18592"/>
    </row>
    <row r="18593" spans="12:18" x14ac:dyDescent="0.25">
      <c r="L18593" t="s">
        <v>2926</v>
      </c>
      <c r="M18593" t="s">
        <v>35796</v>
      </c>
      <c r="N18593" t="s">
        <v>55855</v>
      </c>
      <c r="O18593" s="76" t="s">
        <v>4356</v>
      </c>
      <c r="P18593" s="82">
        <v>415</v>
      </c>
      <c r="Q18593" s="82" t="s">
        <v>84263</v>
      </c>
      <c r="R18593"/>
    </row>
    <row r="18594" spans="12:18" x14ac:dyDescent="0.25">
      <c r="L18594" t="s">
        <v>2926</v>
      </c>
      <c r="M18594" t="s">
        <v>4532</v>
      </c>
      <c r="N18594" t="s">
        <v>55856</v>
      </c>
      <c r="O18594" s="76" t="s">
        <v>4366</v>
      </c>
      <c r="P18594" s="82">
        <v>100</v>
      </c>
      <c r="Q18594" s="82" t="s">
        <v>84264</v>
      </c>
      <c r="R18594"/>
    </row>
    <row r="18595" spans="12:18" x14ac:dyDescent="0.25">
      <c r="L18595" t="s">
        <v>2926</v>
      </c>
      <c r="M18595" t="s">
        <v>35797</v>
      </c>
      <c r="N18595" t="s">
        <v>55857</v>
      </c>
      <c r="O18595" s="76" t="s">
        <v>4366</v>
      </c>
      <c r="P18595" s="82">
        <v>36</v>
      </c>
      <c r="Q18595" s="82" t="s">
        <v>84265</v>
      </c>
      <c r="R18595"/>
    </row>
    <row r="18596" spans="12:18" x14ac:dyDescent="0.25">
      <c r="L18596" t="s">
        <v>2926</v>
      </c>
      <c r="M18596" t="s">
        <v>35798</v>
      </c>
      <c r="N18596" t="s">
        <v>55858</v>
      </c>
      <c r="O18596" s="76" t="s">
        <v>4356</v>
      </c>
      <c r="P18596" s="82">
        <v>1031</v>
      </c>
      <c r="Q18596" s="82" t="s">
        <v>84266</v>
      </c>
      <c r="R18596"/>
    </row>
    <row r="18597" spans="12:18" x14ac:dyDescent="0.25">
      <c r="L18597" t="s">
        <v>2926</v>
      </c>
      <c r="M18597" t="s">
        <v>14632</v>
      </c>
      <c r="N18597" t="s">
        <v>55859</v>
      </c>
      <c r="O18597" s="76" t="s">
        <v>4450</v>
      </c>
      <c r="P18597" s="82">
        <v>182460</v>
      </c>
      <c r="Q18597" s="82" t="s">
        <v>72645</v>
      </c>
      <c r="R18597"/>
    </row>
    <row r="18598" spans="12:18" x14ac:dyDescent="0.25">
      <c r="L18598" t="s">
        <v>2926</v>
      </c>
      <c r="M18598" t="s">
        <v>22262</v>
      </c>
      <c r="N18598" t="s">
        <v>55860</v>
      </c>
      <c r="O18598" s="76" t="s">
        <v>4366</v>
      </c>
      <c r="P18598" s="82">
        <v>228</v>
      </c>
      <c r="Q18598" s="82" t="s">
        <v>84267</v>
      </c>
      <c r="R18598"/>
    </row>
    <row r="18599" spans="12:18" x14ac:dyDescent="0.25">
      <c r="L18599" t="s">
        <v>2926</v>
      </c>
      <c r="M18599" t="s">
        <v>22263</v>
      </c>
      <c r="N18599" t="s">
        <v>55861</v>
      </c>
      <c r="O18599" s="76" t="s">
        <v>4356</v>
      </c>
      <c r="P18599" s="82">
        <v>57</v>
      </c>
      <c r="Q18599" s="82" t="s">
        <v>84268</v>
      </c>
      <c r="R18599"/>
    </row>
    <row r="18600" spans="12:18" x14ac:dyDescent="0.25">
      <c r="L18600" t="s">
        <v>2926</v>
      </c>
      <c r="M18600" t="s">
        <v>14634</v>
      </c>
      <c r="N18600" t="s">
        <v>55862</v>
      </c>
      <c r="O18600" s="76" t="s">
        <v>4366</v>
      </c>
      <c r="P18600" s="82">
        <v>277</v>
      </c>
      <c r="Q18600" s="82" t="s">
        <v>84269</v>
      </c>
      <c r="R18600"/>
    </row>
    <row r="18601" spans="12:18" x14ac:dyDescent="0.25">
      <c r="L18601" t="s">
        <v>2926</v>
      </c>
      <c r="M18601" t="s">
        <v>35799</v>
      </c>
      <c r="N18601" t="s">
        <v>55863</v>
      </c>
      <c r="O18601" s="76" t="s">
        <v>4366</v>
      </c>
      <c r="P18601" s="82">
        <v>71</v>
      </c>
      <c r="Q18601" s="82" t="s">
        <v>84270</v>
      </c>
      <c r="R18601"/>
    </row>
    <row r="18602" spans="12:18" x14ac:dyDescent="0.25">
      <c r="L18602" t="s">
        <v>2926</v>
      </c>
      <c r="M18602" t="s">
        <v>35800</v>
      </c>
      <c r="N18602" t="s">
        <v>55864</v>
      </c>
      <c r="O18602" s="76" t="s">
        <v>4366</v>
      </c>
      <c r="P18602" s="82">
        <v>106</v>
      </c>
      <c r="Q18602" s="82" t="s">
        <v>84271</v>
      </c>
      <c r="R18602"/>
    </row>
    <row r="18603" spans="12:18" x14ac:dyDescent="0.25">
      <c r="L18603" t="s">
        <v>2926</v>
      </c>
      <c r="M18603" t="s">
        <v>16691</v>
      </c>
      <c r="N18603" t="s">
        <v>55865</v>
      </c>
      <c r="O18603" s="76" t="s">
        <v>4366</v>
      </c>
      <c r="P18603" s="82">
        <v>198</v>
      </c>
      <c r="Q18603" s="82" t="s">
        <v>84272</v>
      </c>
      <c r="R18603"/>
    </row>
    <row r="18604" spans="12:18" x14ac:dyDescent="0.25">
      <c r="L18604" t="s">
        <v>2926</v>
      </c>
      <c r="M18604" t="s">
        <v>35801</v>
      </c>
      <c r="N18604" t="s">
        <v>55866</v>
      </c>
      <c r="O18604" s="76" t="s">
        <v>4356</v>
      </c>
      <c r="P18604" s="82">
        <v>988</v>
      </c>
      <c r="Q18604" s="82" t="s">
        <v>84273</v>
      </c>
      <c r="R18604"/>
    </row>
    <row r="18605" spans="12:18" x14ac:dyDescent="0.25">
      <c r="L18605" t="s">
        <v>2926</v>
      </c>
      <c r="M18605" t="s">
        <v>8223</v>
      </c>
      <c r="N18605" t="s">
        <v>55867</v>
      </c>
      <c r="O18605" s="76" t="s">
        <v>4356</v>
      </c>
      <c r="P18605" s="82">
        <v>315</v>
      </c>
      <c r="Q18605" s="82" t="s">
        <v>84275</v>
      </c>
      <c r="R18605"/>
    </row>
    <row r="18606" spans="12:18" x14ac:dyDescent="0.25">
      <c r="L18606" t="s">
        <v>2926</v>
      </c>
      <c r="M18606" t="s">
        <v>4533</v>
      </c>
      <c r="N18606" t="s">
        <v>55868</v>
      </c>
      <c r="O18606" s="76" t="s">
        <v>4366</v>
      </c>
      <c r="P18606" s="82">
        <v>157</v>
      </c>
      <c r="Q18606" s="82" t="s">
        <v>84276</v>
      </c>
      <c r="R18606"/>
    </row>
    <row r="18607" spans="12:18" x14ac:dyDescent="0.25">
      <c r="L18607" t="s">
        <v>2926</v>
      </c>
      <c r="M18607" t="s">
        <v>35802</v>
      </c>
      <c r="N18607" t="s">
        <v>55869</v>
      </c>
      <c r="O18607" s="76" t="s">
        <v>4366</v>
      </c>
      <c r="P18607" s="82">
        <v>213</v>
      </c>
      <c r="Q18607" s="82" t="s">
        <v>84277</v>
      </c>
      <c r="R18607"/>
    </row>
    <row r="18608" spans="12:18" x14ac:dyDescent="0.25">
      <c r="L18608" t="s">
        <v>2926</v>
      </c>
      <c r="M18608" t="s">
        <v>21556</v>
      </c>
      <c r="N18608" t="s">
        <v>55870</v>
      </c>
      <c r="O18608" s="76" t="s">
        <v>4356</v>
      </c>
      <c r="P18608" s="82">
        <v>354</v>
      </c>
      <c r="Q18608" s="82" t="s">
        <v>84278</v>
      </c>
      <c r="R18608"/>
    </row>
    <row r="18609" spans="12:18" x14ac:dyDescent="0.25">
      <c r="L18609" t="s">
        <v>2926</v>
      </c>
      <c r="M18609" t="s">
        <v>35803</v>
      </c>
      <c r="N18609" t="s">
        <v>55871</v>
      </c>
      <c r="O18609" s="76" t="s">
        <v>4366</v>
      </c>
      <c r="P18609" s="82">
        <v>113</v>
      </c>
      <c r="Q18609" s="82" t="s">
        <v>84279</v>
      </c>
      <c r="R18609"/>
    </row>
    <row r="18610" spans="12:18" x14ac:dyDescent="0.25">
      <c r="L18610" t="s">
        <v>2926</v>
      </c>
      <c r="M18610" t="s">
        <v>14636</v>
      </c>
      <c r="N18610" t="s">
        <v>55872</v>
      </c>
      <c r="O18610" s="76" t="s">
        <v>4366</v>
      </c>
      <c r="P18610" s="82">
        <v>8</v>
      </c>
      <c r="Q18610" s="82" t="s">
        <v>84280</v>
      </c>
      <c r="R18610"/>
    </row>
    <row r="18611" spans="12:18" x14ac:dyDescent="0.25">
      <c r="L18611" t="s">
        <v>2926</v>
      </c>
      <c r="M18611" t="s">
        <v>22265</v>
      </c>
      <c r="N18611" t="s">
        <v>55873</v>
      </c>
      <c r="O18611" s="76" t="s">
        <v>4356</v>
      </c>
      <c r="P18611" s="82">
        <v>371</v>
      </c>
      <c r="Q18611" s="82" t="s">
        <v>84281</v>
      </c>
      <c r="R18611"/>
    </row>
    <row r="18612" spans="12:18" x14ac:dyDescent="0.25">
      <c r="L18612" t="s">
        <v>2926</v>
      </c>
      <c r="M18612" t="s">
        <v>4540</v>
      </c>
      <c r="N18612" t="s">
        <v>104756</v>
      </c>
      <c r="O18612" s="76" t="s">
        <v>4356</v>
      </c>
      <c r="P18612" s="82">
        <v>410</v>
      </c>
      <c r="Q18612" s="82" t="s">
        <v>84329</v>
      </c>
      <c r="R18612"/>
    </row>
    <row r="18613" spans="12:18" x14ac:dyDescent="0.25">
      <c r="L18613" t="s">
        <v>2926</v>
      </c>
      <c r="M18613" t="s">
        <v>4541</v>
      </c>
      <c r="N18613" t="s">
        <v>55874</v>
      </c>
      <c r="O18613" s="76" t="s">
        <v>4356</v>
      </c>
      <c r="P18613" s="82">
        <v>254</v>
      </c>
      <c r="Q18613" s="82" t="s">
        <v>84330</v>
      </c>
      <c r="R18613"/>
    </row>
    <row r="18614" spans="12:18" x14ac:dyDescent="0.25">
      <c r="L18614" t="s">
        <v>2926</v>
      </c>
      <c r="M18614" t="s">
        <v>35813</v>
      </c>
      <c r="N18614" t="s">
        <v>55875</v>
      </c>
      <c r="O18614" s="76" t="s">
        <v>4366</v>
      </c>
      <c r="P18614" s="82">
        <v>304</v>
      </c>
      <c r="Q18614" s="82" t="s">
        <v>84331</v>
      </c>
      <c r="R18614"/>
    </row>
    <row r="18615" spans="12:18" x14ac:dyDescent="0.25">
      <c r="L18615" t="s">
        <v>2926</v>
      </c>
      <c r="M18615" t="s">
        <v>22276</v>
      </c>
      <c r="N18615" t="s">
        <v>55876</v>
      </c>
      <c r="O18615" s="76" t="s">
        <v>4374</v>
      </c>
      <c r="P18615" s="82">
        <v>2046</v>
      </c>
      <c r="Q18615" s="82" t="s">
        <v>84332</v>
      </c>
      <c r="R18615"/>
    </row>
    <row r="18616" spans="12:18" x14ac:dyDescent="0.25">
      <c r="L18616" t="s">
        <v>2926</v>
      </c>
      <c r="M18616" t="s">
        <v>16712</v>
      </c>
      <c r="N18616" t="s">
        <v>55877</v>
      </c>
      <c r="O18616" s="76" t="s">
        <v>4356</v>
      </c>
      <c r="P18616" s="82">
        <v>369</v>
      </c>
      <c r="Q18616" s="82" t="s">
        <v>84333</v>
      </c>
      <c r="R18616"/>
    </row>
    <row r="18617" spans="12:18" x14ac:dyDescent="0.25">
      <c r="L18617" t="s">
        <v>2926</v>
      </c>
      <c r="M18617" t="s">
        <v>14653</v>
      </c>
      <c r="N18617" t="s">
        <v>55878</v>
      </c>
      <c r="O18617" s="76" t="s">
        <v>4366</v>
      </c>
      <c r="P18617" s="82">
        <v>270</v>
      </c>
      <c r="Q18617" s="82" t="s">
        <v>84334</v>
      </c>
      <c r="R18617"/>
    </row>
    <row r="18618" spans="12:18" x14ac:dyDescent="0.25">
      <c r="L18618" t="s">
        <v>2926</v>
      </c>
      <c r="M18618" t="s">
        <v>22277</v>
      </c>
      <c r="N18618" t="s">
        <v>55879</v>
      </c>
      <c r="O18618" s="76" t="s">
        <v>4366</v>
      </c>
      <c r="P18618" s="82">
        <v>132</v>
      </c>
      <c r="Q18618" s="82" t="s">
        <v>84335</v>
      </c>
      <c r="R18618"/>
    </row>
    <row r="18619" spans="12:18" x14ac:dyDescent="0.25">
      <c r="L18619" t="s">
        <v>2926</v>
      </c>
      <c r="M18619" t="s">
        <v>10289</v>
      </c>
      <c r="N18619" t="s">
        <v>55880</v>
      </c>
      <c r="O18619" s="76" t="s">
        <v>4356</v>
      </c>
      <c r="P18619" s="82">
        <v>405</v>
      </c>
      <c r="Q18619" s="82" t="s">
        <v>84336</v>
      </c>
      <c r="R18619"/>
    </row>
    <row r="18620" spans="12:18" x14ac:dyDescent="0.25">
      <c r="L18620" t="s">
        <v>2926</v>
      </c>
      <c r="M18620" t="s">
        <v>16714</v>
      </c>
      <c r="N18620" t="s">
        <v>55881</v>
      </c>
      <c r="O18620" s="76" t="s">
        <v>4356</v>
      </c>
      <c r="P18620" s="82">
        <v>615</v>
      </c>
      <c r="Q18620" s="82" t="s">
        <v>84337</v>
      </c>
      <c r="R18620"/>
    </row>
    <row r="18621" spans="12:18" x14ac:dyDescent="0.25">
      <c r="L18621" t="s">
        <v>2926</v>
      </c>
      <c r="M18621" t="s">
        <v>14655</v>
      </c>
      <c r="N18621" t="s">
        <v>55882</v>
      </c>
      <c r="O18621" s="76" t="s">
        <v>4356</v>
      </c>
      <c r="P18621" s="82">
        <v>1906</v>
      </c>
      <c r="Q18621" s="82" t="s">
        <v>84338</v>
      </c>
      <c r="R18621"/>
    </row>
    <row r="18622" spans="12:18" x14ac:dyDescent="0.25">
      <c r="L18622" t="s">
        <v>2926</v>
      </c>
      <c r="M18622" t="s">
        <v>14657</v>
      </c>
      <c r="N18622" t="s">
        <v>55883</v>
      </c>
      <c r="O18622" s="76" t="s">
        <v>4356</v>
      </c>
      <c r="P18622" s="82">
        <v>561</v>
      </c>
      <c r="Q18622" s="82" t="s">
        <v>84339</v>
      </c>
      <c r="R18622"/>
    </row>
    <row r="18623" spans="12:18" x14ac:dyDescent="0.25">
      <c r="L18623" t="s">
        <v>2926</v>
      </c>
      <c r="M18623" t="s">
        <v>16716</v>
      </c>
      <c r="N18623" t="s">
        <v>55884</v>
      </c>
      <c r="O18623" s="76" t="s">
        <v>4366</v>
      </c>
      <c r="P18623" s="82">
        <v>108</v>
      </c>
      <c r="Q18623" s="82" t="s">
        <v>84340</v>
      </c>
      <c r="R18623"/>
    </row>
    <row r="18624" spans="12:18" x14ac:dyDescent="0.25">
      <c r="L18624" t="s">
        <v>2926</v>
      </c>
      <c r="M18624" t="s">
        <v>4542</v>
      </c>
      <c r="N18624" t="s">
        <v>55885</v>
      </c>
      <c r="O18624" s="76" t="s">
        <v>4366</v>
      </c>
      <c r="P18624" s="82">
        <v>207</v>
      </c>
      <c r="Q18624" s="82" t="s">
        <v>84341</v>
      </c>
      <c r="R18624"/>
    </row>
    <row r="18625" spans="12:18" x14ac:dyDescent="0.25">
      <c r="L18625" t="s">
        <v>2926</v>
      </c>
      <c r="M18625" t="s">
        <v>35814</v>
      </c>
      <c r="N18625" t="s">
        <v>55886</v>
      </c>
      <c r="O18625" s="76" t="s">
        <v>4356</v>
      </c>
      <c r="P18625" s="82">
        <v>4834</v>
      </c>
      <c r="Q18625" s="82" t="s">
        <v>84342</v>
      </c>
      <c r="R18625"/>
    </row>
    <row r="18626" spans="12:18" x14ac:dyDescent="0.25">
      <c r="L18626" t="s">
        <v>2926</v>
      </c>
      <c r="M18626" t="s">
        <v>4543</v>
      </c>
      <c r="N18626" t="s">
        <v>55887</v>
      </c>
      <c r="O18626" s="76" t="s">
        <v>4356</v>
      </c>
      <c r="P18626" s="82">
        <v>1724</v>
      </c>
      <c r="Q18626" s="82" t="s">
        <v>84343</v>
      </c>
      <c r="R18626"/>
    </row>
    <row r="18627" spans="12:18" x14ac:dyDescent="0.25">
      <c r="L18627" t="s">
        <v>2926</v>
      </c>
      <c r="M18627" t="s">
        <v>4544</v>
      </c>
      <c r="N18627" t="s">
        <v>55888</v>
      </c>
      <c r="O18627" s="76" t="s">
        <v>4366</v>
      </c>
      <c r="P18627" s="82">
        <v>182</v>
      </c>
      <c r="Q18627" s="82" t="s">
        <v>84344</v>
      </c>
      <c r="R18627"/>
    </row>
    <row r="18628" spans="12:18" x14ac:dyDescent="0.25">
      <c r="L18628" t="s">
        <v>2926</v>
      </c>
      <c r="M18628" t="s">
        <v>22278</v>
      </c>
      <c r="N18628" t="s">
        <v>55889</v>
      </c>
      <c r="O18628" s="76" t="s">
        <v>4366</v>
      </c>
      <c r="P18628" s="82">
        <v>111</v>
      </c>
      <c r="Q18628" s="82" t="s">
        <v>84345</v>
      </c>
      <c r="R18628"/>
    </row>
    <row r="18629" spans="12:18" x14ac:dyDescent="0.25">
      <c r="L18629" t="s">
        <v>2926</v>
      </c>
      <c r="M18629" t="s">
        <v>16718</v>
      </c>
      <c r="N18629" t="s">
        <v>55890</v>
      </c>
      <c r="O18629" s="76" t="s">
        <v>4366</v>
      </c>
      <c r="P18629" s="82">
        <v>62</v>
      </c>
      <c r="Q18629" s="82" t="s">
        <v>84346</v>
      </c>
      <c r="R18629"/>
    </row>
    <row r="18630" spans="12:18" x14ac:dyDescent="0.25">
      <c r="L18630" t="s">
        <v>2926</v>
      </c>
      <c r="M18630" t="s">
        <v>14659</v>
      </c>
      <c r="N18630" t="s">
        <v>55891</v>
      </c>
      <c r="O18630" s="76" t="s">
        <v>4366</v>
      </c>
      <c r="P18630" s="82">
        <v>184</v>
      </c>
      <c r="Q18630" s="82" t="s">
        <v>84347</v>
      </c>
      <c r="R18630"/>
    </row>
    <row r="18631" spans="12:18" x14ac:dyDescent="0.25">
      <c r="L18631" t="s">
        <v>2926</v>
      </c>
      <c r="M18631" t="s">
        <v>4545</v>
      </c>
      <c r="N18631" t="s">
        <v>55892</v>
      </c>
      <c r="O18631" s="76" t="s">
        <v>4366</v>
      </c>
      <c r="P18631" s="82">
        <v>80</v>
      </c>
      <c r="Q18631" s="82" t="s">
        <v>84348</v>
      </c>
      <c r="R18631"/>
    </row>
    <row r="18632" spans="12:18" x14ac:dyDescent="0.25">
      <c r="L18632" t="s">
        <v>2926</v>
      </c>
      <c r="M18632" t="s">
        <v>22279</v>
      </c>
      <c r="N18632" t="s">
        <v>55893</v>
      </c>
      <c r="O18632" s="76" t="s">
        <v>4356</v>
      </c>
      <c r="P18632" s="82">
        <v>475</v>
      </c>
      <c r="Q18632" s="82" t="s">
        <v>84351</v>
      </c>
      <c r="R18632"/>
    </row>
    <row r="18633" spans="12:18" x14ac:dyDescent="0.25">
      <c r="L18633" t="s">
        <v>2926</v>
      </c>
      <c r="M18633" t="s">
        <v>4548</v>
      </c>
      <c r="N18633" t="s">
        <v>55894</v>
      </c>
      <c r="O18633" s="76" t="s">
        <v>4366</v>
      </c>
      <c r="P18633" s="82">
        <v>143</v>
      </c>
      <c r="Q18633" s="82" t="s">
        <v>84352</v>
      </c>
      <c r="R18633"/>
    </row>
    <row r="18634" spans="12:18" x14ac:dyDescent="0.25">
      <c r="L18634" t="s">
        <v>2926</v>
      </c>
      <c r="M18634" t="s">
        <v>4549</v>
      </c>
      <c r="N18634" t="s">
        <v>55895</v>
      </c>
      <c r="O18634" s="76" t="s">
        <v>4356</v>
      </c>
      <c r="P18634" s="82">
        <v>430</v>
      </c>
      <c r="Q18634" s="82" t="s">
        <v>84353</v>
      </c>
      <c r="R18634"/>
    </row>
    <row r="18635" spans="12:18" x14ac:dyDescent="0.25">
      <c r="L18635" t="s">
        <v>2926</v>
      </c>
      <c r="M18635" t="s">
        <v>22280</v>
      </c>
      <c r="N18635" t="s">
        <v>55896</v>
      </c>
      <c r="O18635" s="76" t="s">
        <v>4366</v>
      </c>
      <c r="P18635" s="82">
        <v>117</v>
      </c>
      <c r="Q18635" s="82" t="s">
        <v>84354</v>
      </c>
      <c r="R18635"/>
    </row>
    <row r="18636" spans="12:18" x14ac:dyDescent="0.25">
      <c r="L18636" t="s">
        <v>2926</v>
      </c>
      <c r="M18636" t="s">
        <v>4546</v>
      </c>
      <c r="N18636" t="s">
        <v>55897</v>
      </c>
      <c r="O18636" s="76" t="s">
        <v>4356</v>
      </c>
      <c r="P18636" s="82">
        <v>623</v>
      </c>
      <c r="Q18636" s="82" t="s">
        <v>84349</v>
      </c>
      <c r="R18636"/>
    </row>
    <row r="18637" spans="12:18" x14ac:dyDescent="0.25">
      <c r="L18637" t="s">
        <v>2926</v>
      </c>
      <c r="M18637" t="s">
        <v>4547</v>
      </c>
      <c r="N18637" t="s">
        <v>55898</v>
      </c>
      <c r="O18637" s="76" t="s">
        <v>4356</v>
      </c>
      <c r="P18637" s="82">
        <v>533</v>
      </c>
      <c r="Q18637" s="82" t="s">
        <v>84350</v>
      </c>
      <c r="R18637"/>
    </row>
    <row r="18638" spans="12:18" x14ac:dyDescent="0.25">
      <c r="L18638" t="s">
        <v>2926</v>
      </c>
      <c r="M18638" t="s">
        <v>22281</v>
      </c>
      <c r="N18638" t="s">
        <v>55899</v>
      </c>
      <c r="O18638" s="76" t="s">
        <v>4366</v>
      </c>
      <c r="P18638" s="82">
        <v>291</v>
      </c>
      <c r="Q18638" s="82" t="s">
        <v>84355</v>
      </c>
      <c r="R18638"/>
    </row>
    <row r="18639" spans="12:18" x14ac:dyDescent="0.25">
      <c r="L18639" t="s">
        <v>2926</v>
      </c>
      <c r="M18639" t="s">
        <v>35815</v>
      </c>
      <c r="N18639" t="s">
        <v>55900</v>
      </c>
      <c r="O18639" s="76" t="s">
        <v>4366</v>
      </c>
      <c r="P18639" s="82">
        <v>196</v>
      </c>
      <c r="Q18639" s="82" t="s">
        <v>84356</v>
      </c>
      <c r="R18639"/>
    </row>
    <row r="18640" spans="12:18" x14ac:dyDescent="0.25">
      <c r="L18640" t="s">
        <v>2926</v>
      </c>
      <c r="M18640" t="s">
        <v>16720</v>
      </c>
      <c r="N18640" t="s">
        <v>55901</v>
      </c>
      <c r="O18640" s="76" t="s">
        <v>4366</v>
      </c>
      <c r="P18640" s="82">
        <v>263</v>
      </c>
      <c r="Q18640" s="82" t="s">
        <v>84357</v>
      </c>
      <c r="R18640"/>
    </row>
    <row r="18641" spans="12:18" x14ac:dyDescent="0.25">
      <c r="L18641" t="s">
        <v>2926</v>
      </c>
      <c r="M18641" t="s">
        <v>16722</v>
      </c>
      <c r="N18641" t="s">
        <v>55902</v>
      </c>
      <c r="O18641" s="76" t="s">
        <v>4366</v>
      </c>
      <c r="P18641" s="82">
        <v>238</v>
      </c>
      <c r="Q18641" s="82" t="s">
        <v>84358</v>
      </c>
      <c r="R18641"/>
    </row>
    <row r="18642" spans="12:18" x14ac:dyDescent="0.25">
      <c r="L18642" t="s">
        <v>2926</v>
      </c>
      <c r="M18642" t="s">
        <v>16724</v>
      </c>
      <c r="N18642" t="s">
        <v>55903</v>
      </c>
      <c r="O18642" s="76" t="s">
        <v>4366</v>
      </c>
      <c r="P18642" s="82">
        <v>183</v>
      </c>
      <c r="Q18642" s="82" t="s">
        <v>84359</v>
      </c>
      <c r="R18642"/>
    </row>
    <row r="18643" spans="12:18" x14ac:dyDescent="0.25">
      <c r="L18643" t="s">
        <v>2926</v>
      </c>
      <c r="M18643" t="s">
        <v>16726</v>
      </c>
      <c r="N18643" t="s">
        <v>55904</v>
      </c>
      <c r="O18643" s="76" t="s">
        <v>4366</v>
      </c>
      <c r="P18643" s="82">
        <v>301</v>
      </c>
      <c r="Q18643" s="82" t="s">
        <v>84360</v>
      </c>
      <c r="R18643"/>
    </row>
    <row r="18644" spans="12:18" x14ac:dyDescent="0.25">
      <c r="L18644" t="s">
        <v>2926</v>
      </c>
      <c r="M18644" t="s">
        <v>4550</v>
      </c>
      <c r="N18644" t="s">
        <v>55905</v>
      </c>
      <c r="O18644" s="76" t="s">
        <v>4356</v>
      </c>
      <c r="P18644" s="82">
        <v>470</v>
      </c>
      <c r="Q18644" s="82" t="s">
        <v>84361</v>
      </c>
      <c r="R18644"/>
    </row>
    <row r="18645" spans="12:18" x14ac:dyDescent="0.25">
      <c r="L18645" t="s">
        <v>2926</v>
      </c>
      <c r="M18645" t="s">
        <v>22282</v>
      </c>
      <c r="N18645" t="s">
        <v>55906</v>
      </c>
      <c r="O18645" s="76" t="s">
        <v>4366</v>
      </c>
      <c r="P18645" s="82">
        <v>142</v>
      </c>
      <c r="Q18645" s="82" t="s">
        <v>84362</v>
      </c>
      <c r="R18645"/>
    </row>
    <row r="18646" spans="12:18" x14ac:dyDescent="0.25">
      <c r="L18646" t="s">
        <v>2926</v>
      </c>
      <c r="M18646" t="s">
        <v>22266</v>
      </c>
      <c r="N18646" t="s">
        <v>55907</v>
      </c>
      <c r="O18646" s="76" t="s">
        <v>4356</v>
      </c>
      <c r="P18646" s="82">
        <v>1024</v>
      </c>
      <c r="Q18646" s="82" t="s">
        <v>84282</v>
      </c>
      <c r="R18646"/>
    </row>
    <row r="18647" spans="12:18" x14ac:dyDescent="0.25">
      <c r="L18647" t="s">
        <v>2926</v>
      </c>
      <c r="M18647" t="s">
        <v>22267</v>
      </c>
      <c r="N18647" t="s">
        <v>55908</v>
      </c>
      <c r="O18647" s="76" t="s">
        <v>4366</v>
      </c>
      <c r="P18647" s="82">
        <v>113</v>
      </c>
      <c r="Q18647" s="82" t="s">
        <v>84283</v>
      </c>
      <c r="R18647"/>
    </row>
    <row r="18648" spans="12:18" x14ac:dyDescent="0.25">
      <c r="L18648" t="s">
        <v>2926</v>
      </c>
      <c r="M18648" t="s">
        <v>22268</v>
      </c>
      <c r="N18648" t="s">
        <v>55909</v>
      </c>
      <c r="O18648" s="76" t="s">
        <v>4450</v>
      </c>
      <c r="P18648" s="82">
        <v>3522</v>
      </c>
      <c r="Q18648" s="82" t="s">
        <v>72645</v>
      </c>
      <c r="R18648"/>
    </row>
    <row r="18649" spans="12:18" x14ac:dyDescent="0.25">
      <c r="L18649" t="s">
        <v>2926</v>
      </c>
      <c r="M18649" t="s">
        <v>4534</v>
      </c>
      <c r="N18649" t="s">
        <v>55910</v>
      </c>
      <c r="O18649" s="76" t="s">
        <v>4366</v>
      </c>
      <c r="P18649" s="82">
        <v>60</v>
      </c>
      <c r="Q18649" s="82" t="s">
        <v>84284</v>
      </c>
      <c r="R18649"/>
    </row>
    <row r="18650" spans="12:18" x14ac:dyDescent="0.25">
      <c r="L18650" t="s">
        <v>2926</v>
      </c>
      <c r="M18650" t="s">
        <v>4535</v>
      </c>
      <c r="N18650" t="s">
        <v>55911</v>
      </c>
      <c r="O18650" s="76" t="s">
        <v>4356</v>
      </c>
      <c r="P18650" s="82">
        <v>812</v>
      </c>
      <c r="Q18650" s="82" t="s">
        <v>84285</v>
      </c>
      <c r="R18650"/>
    </row>
    <row r="18651" spans="12:18" x14ac:dyDescent="0.25">
      <c r="L18651" t="s">
        <v>2926</v>
      </c>
      <c r="M18651" t="s">
        <v>14638</v>
      </c>
      <c r="N18651" t="s">
        <v>55912</v>
      </c>
      <c r="O18651" s="76" t="s">
        <v>4356</v>
      </c>
      <c r="P18651" s="82">
        <v>316</v>
      </c>
      <c r="Q18651" s="82" t="s">
        <v>84286</v>
      </c>
      <c r="R18651"/>
    </row>
    <row r="18652" spans="12:18" x14ac:dyDescent="0.25">
      <c r="L18652" t="s">
        <v>2926</v>
      </c>
      <c r="M18652" t="s">
        <v>14640</v>
      </c>
      <c r="N18652" t="s">
        <v>55913</v>
      </c>
      <c r="O18652" s="76" t="s">
        <v>4366</v>
      </c>
      <c r="P18652" s="82">
        <v>234</v>
      </c>
      <c r="Q18652" s="82" t="s">
        <v>84288</v>
      </c>
      <c r="R18652"/>
    </row>
    <row r="18653" spans="12:18" x14ac:dyDescent="0.25">
      <c r="L18653" t="s">
        <v>2926</v>
      </c>
      <c r="M18653" t="s">
        <v>35804</v>
      </c>
      <c r="N18653" t="s">
        <v>55914</v>
      </c>
      <c r="O18653" s="76" t="s">
        <v>4356</v>
      </c>
      <c r="P18653" s="82">
        <v>671</v>
      </c>
      <c r="Q18653" s="82" t="s">
        <v>84290</v>
      </c>
      <c r="R18653"/>
    </row>
    <row r="18654" spans="12:18" x14ac:dyDescent="0.25">
      <c r="L18654" t="s">
        <v>2926</v>
      </c>
      <c r="M18654" t="s">
        <v>16695</v>
      </c>
      <c r="N18654" t="s">
        <v>55915</v>
      </c>
      <c r="O18654" s="76" t="s">
        <v>4356</v>
      </c>
      <c r="P18654" s="82">
        <v>538</v>
      </c>
      <c r="Q18654" s="82" t="s">
        <v>84291</v>
      </c>
      <c r="R18654"/>
    </row>
    <row r="18655" spans="12:18" x14ac:dyDescent="0.25">
      <c r="L18655" t="s">
        <v>2926</v>
      </c>
      <c r="M18655" t="s">
        <v>9158</v>
      </c>
      <c r="N18655" t="s">
        <v>55916</v>
      </c>
      <c r="O18655" s="76" t="s">
        <v>4366</v>
      </c>
      <c r="P18655" s="82">
        <v>293</v>
      </c>
      <c r="Q18655" s="82" t="s">
        <v>84292</v>
      </c>
      <c r="R18655"/>
    </row>
    <row r="18656" spans="12:18" x14ac:dyDescent="0.25">
      <c r="L18656" t="s">
        <v>2926</v>
      </c>
      <c r="M18656" t="s">
        <v>22269</v>
      </c>
      <c r="N18656" t="s">
        <v>55917</v>
      </c>
      <c r="O18656" s="76" t="s">
        <v>4356</v>
      </c>
      <c r="P18656" s="82">
        <v>342</v>
      </c>
      <c r="Q18656" s="82" t="s">
        <v>84293</v>
      </c>
      <c r="R18656"/>
    </row>
    <row r="18657" spans="12:18" x14ac:dyDescent="0.25">
      <c r="L18657" t="s">
        <v>2926</v>
      </c>
      <c r="M18657" t="s">
        <v>16697</v>
      </c>
      <c r="N18657" t="s">
        <v>55918</v>
      </c>
      <c r="O18657" s="76" t="s">
        <v>4356</v>
      </c>
      <c r="P18657" s="82">
        <v>363</v>
      </c>
      <c r="Q18657" s="82" t="s">
        <v>84294</v>
      </c>
      <c r="R18657"/>
    </row>
    <row r="18658" spans="12:18" x14ac:dyDescent="0.25">
      <c r="L18658" t="s">
        <v>2926</v>
      </c>
      <c r="M18658" t="s">
        <v>35805</v>
      </c>
      <c r="N18658" t="s">
        <v>55919</v>
      </c>
      <c r="O18658" s="76" t="s">
        <v>4356</v>
      </c>
      <c r="P18658" s="82">
        <v>339</v>
      </c>
      <c r="Q18658" s="82" t="s">
        <v>84295</v>
      </c>
      <c r="R18658"/>
    </row>
    <row r="18659" spans="12:18" x14ac:dyDescent="0.25">
      <c r="L18659" t="s">
        <v>2926</v>
      </c>
      <c r="M18659" t="s">
        <v>35806</v>
      </c>
      <c r="N18659" t="s">
        <v>55920</v>
      </c>
      <c r="O18659" s="76" t="s">
        <v>4356</v>
      </c>
      <c r="P18659" s="82">
        <v>320</v>
      </c>
      <c r="Q18659" s="82" t="s">
        <v>84296</v>
      </c>
      <c r="R18659"/>
    </row>
    <row r="18660" spans="12:18" x14ac:dyDescent="0.25">
      <c r="L18660" t="s">
        <v>2926</v>
      </c>
      <c r="M18660" t="s">
        <v>4537</v>
      </c>
      <c r="N18660" t="s">
        <v>55921</v>
      </c>
      <c r="O18660" s="76" t="s">
        <v>4366</v>
      </c>
      <c r="P18660" s="82">
        <v>31</v>
      </c>
      <c r="Q18660" s="82" t="s">
        <v>84297</v>
      </c>
      <c r="R18660"/>
    </row>
    <row r="18661" spans="12:18" x14ac:dyDescent="0.25">
      <c r="L18661" t="s">
        <v>2926</v>
      </c>
      <c r="M18661" t="s">
        <v>22270</v>
      </c>
      <c r="N18661" t="s">
        <v>55922</v>
      </c>
      <c r="O18661" s="76" t="s">
        <v>4366</v>
      </c>
      <c r="P18661" s="82">
        <v>210</v>
      </c>
      <c r="Q18661" s="82" t="s">
        <v>84298</v>
      </c>
      <c r="R18661"/>
    </row>
    <row r="18662" spans="12:18" x14ac:dyDescent="0.25">
      <c r="L18662" t="s">
        <v>2926</v>
      </c>
      <c r="M18662" t="s">
        <v>22271</v>
      </c>
      <c r="N18662" t="s">
        <v>55923</v>
      </c>
      <c r="O18662" s="76" t="s">
        <v>4366</v>
      </c>
      <c r="P18662" s="82">
        <v>92</v>
      </c>
      <c r="Q18662" s="82" t="s">
        <v>84299</v>
      </c>
      <c r="R18662"/>
    </row>
    <row r="18663" spans="12:18" x14ac:dyDescent="0.25">
      <c r="L18663" t="s">
        <v>2926</v>
      </c>
      <c r="M18663" t="s">
        <v>35807</v>
      </c>
      <c r="N18663" t="s">
        <v>55924</v>
      </c>
      <c r="O18663" s="76" t="s">
        <v>4356</v>
      </c>
      <c r="P18663" s="82">
        <v>1461</v>
      </c>
      <c r="Q18663" s="82" t="s">
        <v>84300</v>
      </c>
      <c r="R18663"/>
    </row>
    <row r="18664" spans="12:18" x14ac:dyDescent="0.25">
      <c r="L18664" t="s">
        <v>2926</v>
      </c>
      <c r="M18664" t="s">
        <v>16878</v>
      </c>
      <c r="N18664" t="s">
        <v>55925</v>
      </c>
      <c r="O18664" s="76" t="s">
        <v>4356</v>
      </c>
      <c r="P18664" s="82">
        <v>106</v>
      </c>
      <c r="Q18664" s="82" t="s">
        <v>84301</v>
      </c>
      <c r="R18664"/>
    </row>
    <row r="18665" spans="12:18" x14ac:dyDescent="0.25">
      <c r="L18665" t="s">
        <v>2926</v>
      </c>
      <c r="M18665" t="s">
        <v>9617</v>
      </c>
      <c r="N18665" t="s">
        <v>55926</v>
      </c>
      <c r="O18665" s="76" t="s">
        <v>4366</v>
      </c>
      <c r="P18665" s="82">
        <v>87</v>
      </c>
      <c r="Q18665" s="82" t="s">
        <v>84302</v>
      </c>
      <c r="R18665"/>
    </row>
    <row r="18666" spans="12:18" x14ac:dyDescent="0.25">
      <c r="L18666" t="s">
        <v>2926</v>
      </c>
      <c r="M18666" t="s">
        <v>14643</v>
      </c>
      <c r="N18666" t="s">
        <v>55927</v>
      </c>
      <c r="O18666" s="76" t="s">
        <v>4366</v>
      </c>
      <c r="P18666" s="82">
        <v>263</v>
      </c>
      <c r="Q18666" s="82" t="s">
        <v>84303</v>
      </c>
      <c r="R18666"/>
    </row>
    <row r="18667" spans="12:18" x14ac:dyDescent="0.25">
      <c r="L18667" t="s">
        <v>2926</v>
      </c>
      <c r="M18667" t="s">
        <v>14645</v>
      </c>
      <c r="N18667" t="s">
        <v>55928</v>
      </c>
      <c r="O18667" s="76" t="s">
        <v>4366</v>
      </c>
      <c r="P18667" s="82">
        <v>49</v>
      </c>
      <c r="Q18667" s="82" t="s">
        <v>84304</v>
      </c>
      <c r="R18667"/>
    </row>
    <row r="18668" spans="12:18" x14ac:dyDescent="0.25">
      <c r="L18668" t="s">
        <v>2926</v>
      </c>
      <c r="M18668" t="s">
        <v>16699</v>
      </c>
      <c r="N18668" t="s">
        <v>55929</v>
      </c>
      <c r="O18668" s="76" t="s">
        <v>4366</v>
      </c>
      <c r="P18668" s="82">
        <v>163</v>
      </c>
      <c r="Q18668" s="82" t="s">
        <v>84306</v>
      </c>
      <c r="R18668"/>
    </row>
    <row r="18669" spans="12:18" x14ac:dyDescent="0.25">
      <c r="L18669" t="s">
        <v>2926</v>
      </c>
      <c r="M18669" t="s">
        <v>35808</v>
      </c>
      <c r="N18669" t="s">
        <v>55930</v>
      </c>
      <c r="O18669" s="76" t="s">
        <v>4366</v>
      </c>
      <c r="P18669" s="82">
        <v>64</v>
      </c>
      <c r="Q18669" s="82" t="s">
        <v>84305</v>
      </c>
      <c r="R18669"/>
    </row>
    <row r="18670" spans="12:18" x14ac:dyDescent="0.25">
      <c r="L18670" t="s">
        <v>2926</v>
      </c>
      <c r="M18670" t="s">
        <v>14647</v>
      </c>
      <c r="N18670" t="s">
        <v>55931</v>
      </c>
      <c r="O18670" s="76" t="s">
        <v>4366</v>
      </c>
      <c r="P18670" s="82">
        <v>118</v>
      </c>
      <c r="Q18670" s="82" t="s">
        <v>84307</v>
      </c>
      <c r="R18670"/>
    </row>
    <row r="18671" spans="12:18" x14ac:dyDescent="0.25">
      <c r="L18671" t="s">
        <v>2926</v>
      </c>
      <c r="M18671" t="s">
        <v>16700</v>
      </c>
      <c r="N18671" t="s">
        <v>55932</v>
      </c>
      <c r="O18671" s="76" t="s">
        <v>4366</v>
      </c>
      <c r="P18671" s="82">
        <v>104</v>
      </c>
      <c r="Q18671" s="82" t="s">
        <v>84309</v>
      </c>
      <c r="R18671"/>
    </row>
    <row r="18672" spans="12:18" x14ac:dyDescent="0.25">
      <c r="L18672" t="s">
        <v>2926</v>
      </c>
      <c r="M18672" t="s">
        <v>14526</v>
      </c>
      <c r="N18672" t="s">
        <v>55933</v>
      </c>
      <c r="O18672" s="76" t="s">
        <v>4356</v>
      </c>
      <c r="P18672" s="82">
        <v>1426</v>
      </c>
      <c r="Q18672" s="82" t="s">
        <v>83863</v>
      </c>
      <c r="R18672"/>
    </row>
    <row r="18673" spans="12:18" x14ac:dyDescent="0.25">
      <c r="L18673" t="s">
        <v>2926</v>
      </c>
      <c r="M18673" t="s">
        <v>35809</v>
      </c>
      <c r="N18673" t="s">
        <v>55934</v>
      </c>
      <c r="O18673" s="76" t="s">
        <v>4356</v>
      </c>
      <c r="P18673" s="82">
        <v>85</v>
      </c>
      <c r="Q18673" s="82" t="s">
        <v>84310</v>
      </c>
      <c r="R18673"/>
    </row>
    <row r="18674" spans="12:18" x14ac:dyDescent="0.25">
      <c r="L18674" t="s">
        <v>2926</v>
      </c>
      <c r="M18674" t="s">
        <v>22272</v>
      </c>
      <c r="N18674" t="s">
        <v>55935</v>
      </c>
      <c r="O18674" s="76" t="s">
        <v>4374</v>
      </c>
      <c r="P18674" s="82">
        <v>797</v>
      </c>
      <c r="Q18674" s="82" t="s">
        <v>84311</v>
      </c>
      <c r="R18674"/>
    </row>
    <row r="18675" spans="12:18" x14ac:dyDescent="0.25">
      <c r="L18675" t="s">
        <v>2926</v>
      </c>
      <c r="M18675" t="s">
        <v>14649</v>
      </c>
      <c r="N18675" t="s">
        <v>55936</v>
      </c>
      <c r="O18675" s="76" t="s">
        <v>4356</v>
      </c>
      <c r="P18675" s="82">
        <v>458</v>
      </c>
      <c r="Q18675" s="82" t="s">
        <v>84312</v>
      </c>
      <c r="R18675"/>
    </row>
    <row r="18676" spans="12:18" x14ac:dyDescent="0.25">
      <c r="L18676" t="s">
        <v>2926</v>
      </c>
      <c r="M18676" t="s">
        <v>16702</v>
      </c>
      <c r="N18676" t="s">
        <v>55937</v>
      </c>
      <c r="O18676" s="76" t="s">
        <v>4374</v>
      </c>
      <c r="P18676" s="82">
        <v>5511</v>
      </c>
      <c r="Q18676" s="82" t="s">
        <v>84313</v>
      </c>
      <c r="R18676"/>
    </row>
    <row r="18677" spans="12:18" x14ac:dyDescent="0.25">
      <c r="L18677" t="s">
        <v>2926</v>
      </c>
      <c r="M18677" t="s">
        <v>16706</v>
      </c>
      <c r="N18677" t="s">
        <v>55938</v>
      </c>
      <c r="O18677" s="76" t="s">
        <v>4366</v>
      </c>
      <c r="P18677" s="82">
        <v>205</v>
      </c>
      <c r="Q18677" s="82" t="s">
        <v>84315</v>
      </c>
      <c r="R18677"/>
    </row>
    <row r="18678" spans="12:18" x14ac:dyDescent="0.25">
      <c r="L18678" t="s">
        <v>2926</v>
      </c>
      <c r="M18678" t="s">
        <v>8835</v>
      </c>
      <c r="N18678" t="s">
        <v>55939</v>
      </c>
      <c r="O18678" s="76" t="s">
        <v>4356</v>
      </c>
      <c r="P18678" s="82">
        <v>301</v>
      </c>
      <c r="Q18678" s="82" t="s">
        <v>84316</v>
      </c>
      <c r="R18678"/>
    </row>
    <row r="18679" spans="12:18" x14ac:dyDescent="0.25">
      <c r="L18679" t="s">
        <v>2926</v>
      </c>
      <c r="M18679" t="s">
        <v>35810</v>
      </c>
      <c r="N18679" t="s">
        <v>55940</v>
      </c>
      <c r="O18679" s="76" t="s">
        <v>4366</v>
      </c>
      <c r="P18679" s="82">
        <v>121</v>
      </c>
      <c r="Q18679" s="82" t="s">
        <v>84318</v>
      </c>
      <c r="R18679"/>
    </row>
    <row r="18680" spans="12:18" x14ac:dyDescent="0.25">
      <c r="L18680" t="s">
        <v>2926</v>
      </c>
      <c r="M18680" t="s">
        <v>22273</v>
      </c>
      <c r="N18680" t="s">
        <v>55941</v>
      </c>
      <c r="O18680" s="76" t="s">
        <v>4366</v>
      </c>
      <c r="P18680" s="82">
        <v>139</v>
      </c>
      <c r="Q18680" s="82" t="s">
        <v>84317</v>
      </c>
      <c r="R18680"/>
    </row>
    <row r="18681" spans="12:18" x14ac:dyDescent="0.25">
      <c r="L18681" t="s">
        <v>2926</v>
      </c>
      <c r="M18681" t="s">
        <v>4539</v>
      </c>
      <c r="N18681" t="s">
        <v>55942</v>
      </c>
      <c r="O18681" s="76" t="s">
        <v>4356</v>
      </c>
      <c r="P18681" s="82">
        <v>104</v>
      </c>
      <c r="Q18681" s="82" t="s">
        <v>84319</v>
      </c>
      <c r="R18681"/>
    </row>
    <row r="18682" spans="12:18" x14ac:dyDescent="0.25">
      <c r="L18682" t="s">
        <v>2926</v>
      </c>
      <c r="M18682" t="s">
        <v>104754</v>
      </c>
      <c r="N18682" t="s">
        <v>104755</v>
      </c>
      <c r="O18682" s="76" t="s">
        <v>4356</v>
      </c>
      <c r="P18682" s="82">
        <v>518</v>
      </c>
      <c r="Q18682" s="82" t="s">
        <v>84320</v>
      </c>
      <c r="R18682"/>
    </row>
    <row r="18683" spans="12:18" x14ac:dyDescent="0.25">
      <c r="L18683" t="s">
        <v>2926</v>
      </c>
      <c r="M18683" t="s">
        <v>22274</v>
      </c>
      <c r="N18683" t="s">
        <v>55943</v>
      </c>
      <c r="O18683" s="76" t="s">
        <v>4366</v>
      </c>
      <c r="P18683" s="82">
        <v>105</v>
      </c>
      <c r="Q18683" s="82" t="s">
        <v>84321</v>
      </c>
      <c r="R18683"/>
    </row>
    <row r="18684" spans="12:18" x14ac:dyDescent="0.25">
      <c r="L18684" t="s">
        <v>2926</v>
      </c>
      <c r="M18684" t="s">
        <v>22275</v>
      </c>
      <c r="N18684" t="s">
        <v>55944</v>
      </c>
      <c r="O18684" s="76" t="s">
        <v>4356</v>
      </c>
      <c r="P18684" s="82">
        <v>343</v>
      </c>
      <c r="Q18684" s="82" t="s">
        <v>84322</v>
      </c>
      <c r="R18684"/>
    </row>
    <row r="18685" spans="12:18" x14ac:dyDescent="0.25">
      <c r="L18685" t="s">
        <v>2926</v>
      </c>
      <c r="M18685" t="s">
        <v>7498</v>
      </c>
      <c r="N18685" t="s">
        <v>55945</v>
      </c>
      <c r="O18685" s="76" t="s">
        <v>4366</v>
      </c>
      <c r="P18685" s="82">
        <v>59</v>
      </c>
      <c r="Q18685" s="82" t="s">
        <v>84323</v>
      </c>
      <c r="R18685"/>
    </row>
    <row r="18686" spans="12:18" x14ac:dyDescent="0.25">
      <c r="L18686" t="s">
        <v>2926</v>
      </c>
      <c r="M18686" t="s">
        <v>16709</v>
      </c>
      <c r="N18686" t="s">
        <v>55946</v>
      </c>
      <c r="O18686" s="76" t="s">
        <v>4366</v>
      </c>
      <c r="P18686" s="82">
        <v>125</v>
      </c>
      <c r="Q18686" s="82" t="s">
        <v>84324</v>
      </c>
      <c r="R18686"/>
    </row>
    <row r="18687" spans="12:18" x14ac:dyDescent="0.25">
      <c r="L18687" t="s">
        <v>2926</v>
      </c>
      <c r="M18687" t="s">
        <v>35811</v>
      </c>
      <c r="N18687" t="s">
        <v>55947</v>
      </c>
      <c r="O18687" s="76" t="s">
        <v>4356</v>
      </c>
      <c r="P18687" s="82">
        <v>627</v>
      </c>
      <c r="Q18687" s="82" t="s">
        <v>84325</v>
      </c>
      <c r="R18687"/>
    </row>
    <row r="18688" spans="12:18" x14ac:dyDescent="0.25">
      <c r="L18688" t="s">
        <v>2926</v>
      </c>
      <c r="M18688" t="s">
        <v>14651</v>
      </c>
      <c r="N18688" t="s">
        <v>55948</v>
      </c>
      <c r="O18688" s="76" t="s">
        <v>4366</v>
      </c>
      <c r="P18688" s="82">
        <v>40</v>
      </c>
      <c r="Q18688" s="82" t="s">
        <v>84326</v>
      </c>
      <c r="R18688"/>
    </row>
    <row r="18689" spans="12:18" x14ac:dyDescent="0.25">
      <c r="L18689" t="s">
        <v>2926</v>
      </c>
      <c r="M18689" t="s">
        <v>35812</v>
      </c>
      <c r="N18689" t="s">
        <v>55949</v>
      </c>
      <c r="O18689" s="76" t="s">
        <v>4366</v>
      </c>
      <c r="P18689" s="82">
        <v>79</v>
      </c>
      <c r="Q18689" s="82" t="s">
        <v>84327</v>
      </c>
      <c r="R18689"/>
    </row>
    <row r="18690" spans="12:18" x14ac:dyDescent="0.25">
      <c r="L18690" t="s">
        <v>2926</v>
      </c>
      <c r="M18690" t="s">
        <v>16711</v>
      </c>
      <c r="N18690" t="s">
        <v>55950</v>
      </c>
      <c r="O18690" s="76" t="s">
        <v>4366</v>
      </c>
      <c r="P18690" s="82">
        <v>233</v>
      </c>
      <c r="Q18690" s="82" t="s">
        <v>84328</v>
      </c>
      <c r="R18690"/>
    </row>
    <row r="18691" spans="12:18" x14ac:dyDescent="0.25">
      <c r="L18691" t="s">
        <v>2926</v>
      </c>
      <c r="M18691" t="s">
        <v>4536</v>
      </c>
      <c r="N18691" t="s">
        <v>55951</v>
      </c>
      <c r="O18691" s="76" t="s">
        <v>4366</v>
      </c>
      <c r="P18691" s="82">
        <v>139</v>
      </c>
      <c r="Q18691" s="82" t="s">
        <v>84289</v>
      </c>
      <c r="R18691"/>
    </row>
    <row r="18692" spans="12:18" x14ac:dyDescent="0.25">
      <c r="L18692" t="s">
        <v>2926</v>
      </c>
      <c r="M18692" t="s">
        <v>4538</v>
      </c>
      <c r="N18692" t="s">
        <v>55952</v>
      </c>
      <c r="O18692" s="76" t="s">
        <v>4366</v>
      </c>
      <c r="P18692" s="82">
        <v>198</v>
      </c>
      <c r="Q18692" s="82" t="s">
        <v>84308</v>
      </c>
      <c r="R18692"/>
    </row>
    <row r="18693" spans="12:18" x14ac:dyDescent="0.25">
      <c r="L18693" t="s">
        <v>2926</v>
      </c>
      <c r="M18693" t="s">
        <v>16634</v>
      </c>
      <c r="N18693" t="s">
        <v>55953</v>
      </c>
      <c r="O18693" s="76" t="s">
        <v>4366</v>
      </c>
      <c r="P18693" s="82">
        <v>268</v>
      </c>
      <c r="Q18693" s="82" t="s">
        <v>84108</v>
      </c>
      <c r="R18693"/>
    </row>
    <row r="18694" spans="12:18" x14ac:dyDescent="0.25">
      <c r="L18694" t="s">
        <v>2926</v>
      </c>
      <c r="M18694" t="s">
        <v>16704</v>
      </c>
      <c r="N18694" t="s">
        <v>55954</v>
      </c>
      <c r="O18694" s="76" t="s">
        <v>4356</v>
      </c>
      <c r="P18694" s="82">
        <v>4120</v>
      </c>
      <c r="Q18694" s="82" t="s">
        <v>84314</v>
      </c>
      <c r="R18694"/>
    </row>
    <row r="18695" spans="12:18" x14ac:dyDescent="0.25">
      <c r="L18695" t="s">
        <v>2926</v>
      </c>
      <c r="M18695" t="s">
        <v>16728</v>
      </c>
      <c r="N18695" t="s">
        <v>55955</v>
      </c>
      <c r="O18695" s="76" t="s">
        <v>4356</v>
      </c>
      <c r="P18695" s="82">
        <v>3913</v>
      </c>
      <c r="Q18695" s="82" t="s">
        <v>84363</v>
      </c>
      <c r="R18695"/>
    </row>
    <row r="18696" spans="12:18" x14ac:dyDescent="0.25">
      <c r="L18696" t="s">
        <v>2926</v>
      </c>
      <c r="M18696" t="s">
        <v>14661</v>
      </c>
      <c r="N18696" t="s">
        <v>55956</v>
      </c>
      <c r="O18696" s="76" t="s">
        <v>4356</v>
      </c>
      <c r="P18696" s="82">
        <v>107</v>
      </c>
      <c r="Q18696" s="82" t="s">
        <v>84364</v>
      </c>
      <c r="R18696"/>
    </row>
    <row r="18697" spans="12:18" x14ac:dyDescent="0.25">
      <c r="L18697" t="s">
        <v>2926</v>
      </c>
      <c r="M18697" t="s">
        <v>14663</v>
      </c>
      <c r="N18697" t="s">
        <v>55957</v>
      </c>
      <c r="O18697" s="76" t="s">
        <v>4356</v>
      </c>
      <c r="P18697" s="82">
        <v>2199</v>
      </c>
      <c r="Q18697" s="82" t="s">
        <v>84365</v>
      </c>
      <c r="R18697"/>
    </row>
    <row r="18698" spans="12:18" x14ac:dyDescent="0.25">
      <c r="L18698" t="s">
        <v>2926</v>
      </c>
      <c r="M18698" t="s">
        <v>22283</v>
      </c>
      <c r="N18698" t="s">
        <v>55958</v>
      </c>
      <c r="O18698" s="76" t="s">
        <v>4366</v>
      </c>
      <c r="P18698" s="82">
        <v>108</v>
      </c>
      <c r="Q18698" s="82" t="s">
        <v>84366</v>
      </c>
      <c r="R18698"/>
    </row>
    <row r="18699" spans="12:18" x14ac:dyDescent="0.25">
      <c r="L18699" t="s">
        <v>2926</v>
      </c>
      <c r="M18699" t="s">
        <v>14667</v>
      </c>
      <c r="N18699" t="s">
        <v>55959</v>
      </c>
      <c r="O18699" s="76" t="s">
        <v>4366</v>
      </c>
      <c r="P18699" s="82">
        <v>99</v>
      </c>
      <c r="Q18699" s="82" t="s">
        <v>84368</v>
      </c>
      <c r="R18699"/>
    </row>
    <row r="18700" spans="12:18" x14ac:dyDescent="0.25">
      <c r="L18700" t="s">
        <v>2926</v>
      </c>
      <c r="M18700" t="s">
        <v>4551</v>
      </c>
      <c r="N18700" t="s">
        <v>55960</v>
      </c>
      <c r="O18700" s="76" t="s">
        <v>4366</v>
      </c>
      <c r="P18700" s="82">
        <v>291</v>
      </c>
      <c r="Q18700" s="82" t="s">
        <v>84369</v>
      </c>
      <c r="R18700"/>
    </row>
    <row r="18701" spans="12:18" x14ac:dyDescent="0.25">
      <c r="L18701" t="s">
        <v>2926</v>
      </c>
      <c r="M18701" t="s">
        <v>14669</v>
      </c>
      <c r="N18701" t="s">
        <v>55961</v>
      </c>
      <c r="O18701" s="76" t="s">
        <v>4356</v>
      </c>
      <c r="P18701" s="82">
        <v>541</v>
      </c>
      <c r="Q18701" s="82" t="s">
        <v>84370</v>
      </c>
      <c r="R18701"/>
    </row>
    <row r="18702" spans="12:18" x14ac:dyDescent="0.25">
      <c r="L18702" t="s">
        <v>2926</v>
      </c>
      <c r="M18702" t="s">
        <v>10974</v>
      </c>
      <c r="N18702" t="s">
        <v>55962</v>
      </c>
      <c r="O18702" s="76" t="s">
        <v>4356</v>
      </c>
      <c r="P18702" s="82">
        <v>296</v>
      </c>
      <c r="Q18702" s="82" t="s">
        <v>84371</v>
      </c>
      <c r="R18702"/>
    </row>
    <row r="18703" spans="12:18" x14ac:dyDescent="0.25">
      <c r="L18703" t="s">
        <v>2926</v>
      </c>
      <c r="M18703" t="s">
        <v>14671</v>
      </c>
      <c r="N18703" t="s">
        <v>55963</v>
      </c>
      <c r="O18703" s="76" t="s">
        <v>4374</v>
      </c>
      <c r="P18703" s="82">
        <v>449</v>
      </c>
      <c r="Q18703" s="82" t="s">
        <v>72645</v>
      </c>
      <c r="R18703"/>
    </row>
    <row r="18704" spans="12:18" x14ac:dyDescent="0.25">
      <c r="L18704" t="s">
        <v>2926</v>
      </c>
      <c r="M18704" t="s">
        <v>4553</v>
      </c>
      <c r="N18704" t="s">
        <v>55964</v>
      </c>
      <c r="O18704" s="76" t="s">
        <v>4366</v>
      </c>
      <c r="P18704" s="82">
        <v>219</v>
      </c>
      <c r="Q18704" s="82" t="s">
        <v>84374</v>
      </c>
      <c r="R18704"/>
    </row>
    <row r="18705" spans="12:18" x14ac:dyDescent="0.25">
      <c r="L18705" t="s">
        <v>2926</v>
      </c>
      <c r="M18705" t="s">
        <v>4554</v>
      </c>
      <c r="N18705" t="s">
        <v>55965</v>
      </c>
      <c r="O18705" s="76" t="s">
        <v>4450</v>
      </c>
      <c r="P18705" s="82">
        <v>10030</v>
      </c>
      <c r="Q18705" s="82" t="s">
        <v>72645</v>
      </c>
      <c r="R18705"/>
    </row>
    <row r="18706" spans="12:18" x14ac:dyDescent="0.25">
      <c r="L18706" t="s">
        <v>2926</v>
      </c>
      <c r="M18706" t="s">
        <v>16731</v>
      </c>
      <c r="N18706" t="s">
        <v>55966</v>
      </c>
      <c r="O18706" s="76" t="s">
        <v>4356</v>
      </c>
      <c r="P18706" s="82">
        <v>137</v>
      </c>
      <c r="Q18706" s="82" t="s">
        <v>84375</v>
      </c>
      <c r="R18706"/>
    </row>
    <row r="18707" spans="12:18" x14ac:dyDescent="0.25">
      <c r="L18707" t="s">
        <v>2926</v>
      </c>
      <c r="M18707" t="s">
        <v>35816</v>
      </c>
      <c r="N18707" t="s">
        <v>55967</v>
      </c>
      <c r="O18707" s="76" t="s">
        <v>4356</v>
      </c>
      <c r="P18707" s="82">
        <v>1382</v>
      </c>
      <c r="Q18707" s="82" t="s">
        <v>84376</v>
      </c>
      <c r="R18707"/>
    </row>
    <row r="18708" spans="12:18" x14ac:dyDescent="0.25">
      <c r="L18708" t="s">
        <v>2926</v>
      </c>
      <c r="M18708" t="s">
        <v>35817</v>
      </c>
      <c r="N18708" t="s">
        <v>55968</v>
      </c>
      <c r="O18708" s="76" t="s">
        <v>4366</v>
      </c>
      <c r="P18708" s="82">
        <v>151</v>
      </c>
      <c r="Q18708" s="82" t="s">
        <v>84377</v>
      </c>
      <c r="R18708"/>
    </row>
    <row r="18709" spans="12:18" x14ac:dyDescent="0.25">
      <c r="L18709" t="s">
        <v>2926</v>
      </c>
      <c r="M18709" t="s">
        <v>35818</v>
      </c>
      <c r="N18709" t="s">
        <v>55969</v>
      </c>
      <c r="O18709" s="76" t="s">
        <v>4366</v>
      </c>
      <c r="P18709" s="82">
        <v>82</v>
      </c>
      <c r="Q18709" s="82" t="s">
        <v>84378</v>
      </c>
      <c r="R18709"/>
    </row>
    <row r="18710" spans="12:18" x14ac:dyDescent="0.25">
      <c r="L18710" t="s">
        <v>2926</v>
      </c>
      <c r="M18710" t="s">
        <v>16733</v>
      </c>
      <c r="N18710" t="s">
        <v>55970</v>
      </c>
      <c r="O18710" s="76" t="s">
        <v>4366</v>
      </c>
      <c r="P18710" s="82">
        <v>168</v>
      </c>
      <c r="Q18710" s="82" t="s">
        <v>84379</v>
      </c>
      <c r="R18710"/>
    </row>
    <row r="18711" spans="12:18" x14ac:dyDescent="0.25">
      <c r="L18711" t="s">
        <v>2926</v>
      </c>
      <c r="M18711" t="s">
        <v>14675</v>
      </c>
      <c r="N18711" t="s">
        <v>55971</v>
      </c>
      <c r="O18711" s="76" t="s">
        <v>4356</v>
      </c>
      <c r="P18711" s="82">
        <v>431</v>
      </c>
      <c r="Q18711" s="82" t="s">
        <v>84380</v>
      </c>
      <c r="R18711"/>
    </row>
    <row r="18712" spans="12:18" x14ac:dyDescent="0.25">
      <c r="L18712" t="s">
        <v>2926</v>
      </c>
      <c r="M18712" t="s">
        <v>4555</v>
      </c>
      <c r="N18712" t="s">
        <v>55972</v>
      </c>
      <c r="O18712" s="76" t="s">
        <v>4366</v>
      </c>
      <c r="P18712" s="82">
        <v>242</v>
      </c>
      <c r="Q18712" s="82" t="s">
        <v>84381</v>
      </c>
      <c r="R18712"/>
    </row>
    <row r="18713" spans="12:18" x14ac:dyDescent="0.25">
      <c r="L18713" t="s">
        <v>2926</v>
      </c>
      <c r="M18713" t="s">
        <v>16735</v>
      </c>
      <c r="N18713" t="s">
        <v>55973</v>
      </c>
      <c r="O18713" s="76" t="s">
        <v>4356</v>
      </c>
      <c r="P18713" s="82">
        <v>543</v>
      </c>
      <c r="Q18713" s="82" t="s">
        <v>84382</v>
      </c>
      <c r="R18713"/>
    </row>
    <row r="18714" spans="12:18" x14ac:dyDescent="0.25">
      <c r="L18714" t="s">
        <v>2926</v>
      </c>
      <c r="M18714" t="s">
        <v>14677</v>
      </c>
      <c r="N18714" t="s">
        <v>55974</v>
      </c>
      <c r="O18714" s="76" t="s">
        <v>4366</v>
      </c>
      <c r="P18714" s="82">
        <v>198</v>
      </c>
      <c r="Q18714" s="82" t="s">
        <v>84383</v>
      </c>
      <c r="R18714"/>
    </row>
    <row r="18715" spans="12:18" x14ac:dyDescent="0.25">
      <c r="L18715" t="s">
        <v>2926</v>
      </c>
      <c r="M18715" t="s">
        <v>4556</v>
      </c>
      <c r="N18715" t="s">
        <v>55975</v>
      </c>
      <c r="O18715" s="76" t="s">
        <v>4356</v>
      </c>
      <c r="P18715" s="82">
        <v>153</v>
      </c>
      <c r="Q18715" s="82" t="s">
        <v>84384</v>
      </c>
      <c r="R18715"/>
    </row>
    <row r="18716" spans="12:18" x14ac:dyDescent="0.25">
      <c r="L18716" t="s">
        <v>2926</v>
      </c>
      <c r="M18716" t="s">
        <v>35819</v>
      </c>
      <c r="N18716" t="s">
        <v>55976</v>
      </c>
      <c r="O18716" s="76" t="s">
        <v>4356</v>
      </c>
      <c r="P18716" s="82">
        <v>829</v>
      </c>
      <c r="Q18716" s="82" t="s">
        <v>84385</v>
      </c>
      <c r="R18716"/>
    </row>
    <row r="18717" spans="12:18" x14ac:dyDescent="0.25">
      <c r="L18717" t="s">
        <v>2926</v>
      </c>
      <c r="M18717" t="s">
        <v>14679</v>
      </c>
      <c r="N18717" t="s">
        <v>55977</v>
      </c>
      <c r="O18717" s="76" t="s">
        <v>4366</v>
      </c>
      <c r="P18717" s="82">
        <v>166</v>
      </c>
      <c r="Q18717" s="82" t="s">
        <v>84386</v>
      </c>
      <c r="R18717"/>
    </row>
    <row r="18718" spans="12:18" x14ac:dyDescent="0.25">
      <c r="L18718" t="s">
        <v>2926</v>
      </c>
      <c r="M18718" t="s">
        <v>14681</v>
      </c>
      <c r="N18718" t="s">
        <v>55978</v>
      </c>
      <c r="O18718" s="76" t="s">
        <v>4366</v>
      </c>
      <c r="P18718" s="82">
        <v>241</v>
      </c>
      <c r="Q18718" s="82" t="s">
        <v>84387</v>
      </c>
      <c r="R18718"/>
    </row>
    <row r="18719" spans="12:18" x14ac:dyDescent="0.25">
      <c r="L18719" t="s">
        <v>2926</v>
      </c>
      <c r="M18719" t="s">
        <v>14665</v>
      </c>
      <c r="N18719" t="s">
        <v>55979</v>
      </c>
      <c r="O18719" s="76" t="s">
        <v>4366</v>
      </c>
      <c r="P18719" s="82">
        <v>633</v>
      </c>
      <c r="Q18719" s="82" t="s">
        <v>84367</v>
      </c>
      <c r="R18719"/>
    </row>
    <row r="18720" spans="12:18" x14ac:dyDescent="0.25">
      <c r="L18720" t="s">
        <v>2926</v>
      </c>
      <c r="M18720" t="s">
        <v>14673</v>
      </c>
      <c r="N18720" t="s">
        <v>55980</v>
      </c>
      <c r="O18720" s="76" t="s">
        <v>4356</v>
      </c>
      <c r="P18720" s="82">
        <v>912</v>
      </c>
      <c r="Q18720" s="82" t="s">
        <v>84373</v>
      </c>
      <c r="R18720"/>
    </row>
    <row r="18721" spans="12:18" x14ac:dyDescent="0.25">
      <c r="L18721" t="s">
        <v>2926</v>
      </c>
      <c r="M18721" t="s">
        <v>16618</v>
      </c>
      <c r="N18721" t="s">
        <v>55981</v>
      </c>
      <c r="O18721" s="76" t="s">
        <v>4366</v>
      </c>
      <c r="P18721" s="82">
        <v>129</v>
      </c>
      <c r="Q18721" s="82" t="s">
        <v>84054</v>
      </c>
      <c r="R18721"/>
    </row>
    <row r="18722" spans="12:18" x14ac:dyDescent="0.25">
      <c r="L18722" t="s">
        <v>2926</v>
      </c>
      <c r="M18722" t="s">
        <v>14565</v>
      </c>
      <c r="N18722" t="s">
        <v>55982</v>
      </c>
      <c r="O18722" s="76" t="s">
        <v>4356</v>
      </c>
      <c r="P18722" s="82">
        <v>567</v>
      </c>
      <c r="Q18722" s="82" t="s">
        <v>84000</v>
      </c>
      <c r="R18722"/>
    </row>
    <row r="18723" spans="12:18" x14ac:dyDescent="0.25">
      <c r="L18723" t="s">
        <v>2926</v>
      </c>
      <c r="M18723" t="s">
        <v>16737</v>
      </c>
      <c r="N18723" t="s">
        <v>55983</v>
      </c>
      <c r="O18723" s="76" t="s">
        <v>4366</v>
      </c>
      <c r="P18723" s="82">
        <v>294</v>
      </c>
      <c r="Q18723" s="82" t="s">
        <v>84388</v>
      </c>
      <c r="R18723"/>
    </row>
    <row r="18724" spans="12:18" x14ac:dyDescent="0.25">
      <c r="L18724" t="s">
        <v>2926</v>
      </c>
      <c r="M18724" t="s">
        <v>14683</v>
      </c>
      <c r="N18724" t="s">
        <v>55984</v>
      </c>
      <c r="O18724" s="76" t="s">
        <v>4366</v>
      </c>
      <c r="P18724" s="82">
        <v>178</v>
      </c>
      <c r="Q18724" s="82" t="s">
        <v>84389</v>
      </c>
      <c r="R18724"/>
    </row>
    <row r="18725" spans="12:18" x14ac:dyDescent="0.25">
      <c r="L18725" t="s">
        <v>2926</v>
      </c>
      <c r="M18725" t="s">
        <v>14685</v>
      </c>
      <c r="N18725" t="s">
        <v>55985</v>
      </c>
      <c r="O18725" s="76" t="s">
        <v>4356</v>
      </c>
      <c r="P18725" s="82">
        <v>363</v>
      </c>
      <c r="Q18725" s="82" t="s">
        <v>84390</v>
      </c>
      <c r="R18725"/>
    </row>
    <row r="18726" spans="12:18" x14ac:dyDescent="0.25">
      <c r="L18726" t="s">
        <v>2926</v>
      </c>
      <c r="M18726" t="s">
        <v>4557</v>
      </c>
      <c r="N18726" t="s">
        <v>55986</v>
      </c>
      <c r="O18726" s="76" t="s">
        <v>4366</v>
      </c>
      <c r="P18726" s="82">
        <v>196</v>
      </c>
      <c r="Q18726" s="82" t="s">
        <v>84391</v>
      </c>
      <c r="R18726"/>
    </row>
    <row r="18727" spans="12:18" x14ac:dyDescent="0.25">
      <c r="L18727" t="s">
        <v>2926</v>
      </c>
      <c r="M18727" t="s">
        <v>4558</v>
      </c>
      <c r="N18727" t="s">
        <v>55987</v>
      </c>
      <c r="O18727" s="76" t="s">
        <v>4366</v>
      </c>
      <c r="P18727" s="82">
        <v>307</v>
      </c>
      <c r="Q18727" s="82" t="s">
        <v>84392</v>
      </c>
      <c r="R18727"/>
    </row>
    <row r="18728" spans="12:18" x14ac:dyDescent="0.25">
      <c r="L18728" t="s">
        <v>2926</v>
      </c>
      <c r="M18728" t="s">
        <v>35820</v>
      </c>
      <c r="N18728" t="s">
        <v>55988</v>
      </c>
      <c r="O18728" s="76" t="s">
        <v>4366</v>
      </c>
      <c r="P18728" s="82">
        <v>61</v>
      </c>
      <c r="Q18728" s="82" t="s">
        <v>84393</v>
      </c>
      <c r="R18728"/>
    </row>
    <row r="18729" spans="12:18" x14ac:dyDescent="0.25">
      <c r="L18729" t="s">
        <v>2926</v>
      </c>
      <c r="M18729" t="s">
        <v>35821</v>
      </c>
      <c r="N18729" t="s">
        <v>55989</v>
      </c>
      <c r="O18729" s="76" t="s">
        <v>4366</v>
      </c>
      <c r="P18729" s="82">
        <v>158</v>
      </c>
      <c r="Q18729" s="82" t="s">
        <v>84394</v>
      </c>
      <c r="R18729"/>
    </row>
    <row r="18730" spans="12:18" x14ac:dyDescent="0.25">
      <c r="L18730" t="s">
        <v>2926</v>
      </c>
      <c r="M18730" t="s">
        <v>4559</v>
      </c>
      <c r="N18730" t="s">
        <v>55990</v>
      </c>
      <c r="O18730" s="76" t="s">
        <v>4366</v>
      </c>
      <c r="P18730" s="82">
        <v>360</v>
      </c>
      <c r="Q18730" s="82" t="s">
        <v>84395</v>
      </c>
      <c r="R18730"/>
    </row>
    <row r="18731" spans="12:18" x14ac:dyDescent="0.25">
      <c r="L18731" t="s">
        <v>2926</v>
      </c>
      <c r="M18731" t="s">
        <v>35822</v>
      </c>
      <c r="N18731" t="s">
        <v>55991</v>
      </c>
      <c r="O18731" s="76" t="s">
        <v>4356</v>
      </c>
      <c r="P18731" s="82">
        <v>332</v>
      </c>
      <c r="Q18731" s="82" t="s">
        <v>84396</v>
      </c>
      <c r="R18731"/>
    </row>
    <row r="18732" spans="12:18" x14ac:dyDescent="0.25">
      <c r="L18732" t="s">
        <v>2926</v>
      </c>
      <c r="M18732" t="s">
        <v>14687</v>
      </c>
      <c r="N18732" t="s">
        <v>55992</v>
      </c>
      <c r="O18732" s="76" t="s">
        <v>4356</v>
      </c>
      <c r="P18732" s="82">
        <v>494</v>
      </c>
      <c r="Q18732" s="82" t="s">
        <v>84397</v>
      </c>
      <c r="R18732"/>
    </row>
    <row r="18733" spans="12:18" x14ac:dyDescent="0.25">
      <c r="L18733" t="s">
        <v>2926</v>
      </c>
      <c r="M18733" t="s">
        <v>35823</v>
      </c>
      <c r="N18733" t="s">
        <v>55993</v>
      </c>
      <c r="O18733" s="76" t="s">
        <v>4366</v>
      </c>
      <c r="P18733" s="82">
        <v>309</v>
      </c>
      <c r="Q18733" s="82" t="s">
        <v>84398</v>
      </c>
      <c r="R18733"/>
    </row>
    <row r="18734" spans="12:18" x14ac:dyDescent="0.25">
      <c r="L18734" t="s">
        <v>2926</v>
      </c>
      <c r="M18734" t="s">
        <v>16739</v>
      </c>
      <c r="N18734" t="s">
        <v>55994</v>
      </c>
      <c r="O18734" s="76" t="s">
        <v>4366</v>
      </c>
      <c r="P18734" s="82">
        <v>92</v>
      </c>
      <c r="Q18734" s="82" t="s">
        <v>84399</v>
      </c>
      <c r="R18734"/>
    </row>
    <row r="18735" spans="12:18" x14ac:dyDescent="0.25">
      <c r="L18735" t="s">
        <v>2926</v>
      </c>
      <c r="M18735" t="s">
        <v>35824</v>
      </c>
      <c r="N18735" t="s">
        <v>55995</v>
      </c>
      <c r="O18735" s="76" t="s">
        <v>4366</v>
      </c>
      <c r="P18735" s="82">
        <v>161</v>
      </c>
      <c r="Q18735" s="82" t="s">
        <v>84400</v>
      </c>
      <c r="R18735"/>
    </row>
    <row r="18736" spans="12:18" x14ac:dyDescent="0.25">
      <c r="L18736" t="s">
        <v>2926</v>
      </c>
      <c r="M18736" t="s">
        <v>22284</v>
      </c>
      <c r="N18736" t="s">
        <v>55996</v>
      </c>
      <c r="O18736" s="76" t="s">
        <v>4366</v>
      </c>
      <c r="P18736" s="82">
        <v>66</v>
      </c>
      <c r="Q18736" s="82" t="s">
        <v>84401</v>
      </c>
      <c r="R18736"/>
    </row>
    <row r="18737" spans="12:18" x14ac:dyDescent="0.25">
      <c r="L18737" t="s">
        <v>2926</v>
      </c>
      <c r="M18737" t="s">
        <v>35825</v>
      </c>
      <c r="N18737" t="s">
        <v>55997</v>
      </c>
      <c r="O18737" s="76" t="s">
        <v>4366</v>
      </c>
      <c r="P18737" s="82">
        <v>196</v>
      </c>
      <c r="Q18737" s="82" t="s">
        <v>84402</v>
      </c>
      <c r="R18737"/>
    </row>
    <row r="18738" spans="12:18" x14ac:dyDescent="0.25">
      <c r="L18738" t="s">
        <v>2926</v>
      </c>
      <c r="M18738" t="s">
        <v>14689</v>
      </c>
      <c r="N18738" t="s">
        <v>55998</v>
      </c>
      <c r="O18738" s="76" t="s">
        <v>4366</v>
      </c>
      <c r="P18738" s="82">
        <v>259</v>
      </c>
      <c r="Q18738" s="82" t="s">
        <v>84403</v>
      </c>
      <c r="R18738"/>
    </row>
    <row r="18739" spans="12:18" x14ac:dyDescent="0.25">
      <c r="L18739" t="s">
        <v>2926</v>
      </c>
      <c r="M18739" t="s">
        <v>16741</v>
      </c>
      <c r="N18739" t="s">
        <v>55999</v>
      </c>
      <c r="O18739" s="76" t="s">
        <v>4356</v>
      </c>
      <c r="P18739" s="82">
        <v>529</v>
      </c>
      <c r="Q18739" s="82" t="s">
        <v>84404</v>
      </c>
      <c r="R18739"/>
    </row>
    <row r="18740" spans="12:18" x14ac:dyDescent="0.25">
      <c r="L18740" t="s">
        <v>2926</v>
      </c>
      <c r="M18740" t="s">
        <v>8109</v>
      </c>
      <c r="N18740" t="s">
        <v>56000</v>
      </c>
      <c r="O18740" s="76" t="s">
        <v>4366</v>
      </c>
      <c r="P18740" s="82">
        <v>209</v>
      </c>
      <c r="Q18740" s="82" t="s">
        <v>84405</v>
      </c>
      <c r="R18740"/>
    </row>
    <row r="18741" spans="12:18" x14ac:dyDescent="0.25">
      <c r="L18741" t="s">
        <v>2926</v>
      </c>
      <c r="M18741" t="s">
        <v>16743</v>
      </c>
      <c r="N18741" t="s">
        <v>56001</v>
      </c>
      <c r="O18741" s="76" t="s">
        <v>4366</v>
      </c>
      <c r="P18741" s="82">
        <v>88</v>
      </c>
      <c r="Q18741" s="82" t="s">
        <v>84406</v>
      </c>
      <c r="R18741"/>
    </row>
    <row r="18742" spans="12:18" x14ac:dyDescent="0.25">
      <c r="L18742" t="s">
        <v>2926</v>
      </c>
      <c r="M18742" t="s">
        <v>4560</v>
      </c>
      <c r="N18742" t="s">
        <v>56002</v>
      </c>
      <c r="O18742" s="76" t="s">
        <v>4356</v>
      </c>
      <c r="P18742" s="82">
        <v>840</v>
      </c>
      <c r="Q18742" s="82" t="s">
        <v>84407</v>
      </c>
      <c r="R18742"/>
    </row>
    <row r="18743" spans="12:18" x14ac:dyDescent="0.25">
      <c r="L18743" t="s">
        <v>2926</v>
      </c>
      <c r="M18743" t="s">
        <v>6906</v>
      </c>
      <c r="N18743" t="s">
        <v>56003</v>
      </c>
      <c r="O18743" s="76" t="s">
        <v>4356</v>
      </c>
      <c r="P18743" s="82">
        <v>402</v>
      </c>
      <c r="Q18743" s="82" t="s">
        <v>84408</v>
      </c>
      <c r="R18743"/>
    </row>
    <row r="18744" spans="12:18" x14ac:dyDescent="0.25">
      <c r="L18744" t="s">
        <v>2926</v>
      </c>
      <c r="M18744" t="s">
        <v>4561</v>
      </c>
      <c r="N18744" t="s">
        <v>56004</v>
      </c>
      <c r="O18744" s="76" t="s">
        <v>4366</v>
      </c>
      <c r="P18744" s="82">
        <v>291</v>
      </c>
      <c r="Q18744" s="82" t="s">
        <v>84409</v>
      </c>
      <c r="R18744"/>
    </row>
    <row r="18745" spans="12:18" x14ac:dyDescent="0.25">
      <c r="L18745" t="s">
        <v>2926</v>
      </c>
      <c r="M18745" t="s">
        <v>35826</v>
      </c>
      <c r="N18745" t="s">
        <v>56005</v>
      </c>
      <c r="O18745" s="76" t="s">
        <v>4356</v>
      </c>
      <c r="P18745" s="82">
        <v>1052</v>
      </c>
      <c r="Q18745" s="82" t="s">
        <v>84411</v>
      </c>
      <c r="R18745"/>
    </row>
    <row r="18746" spans="12:18" x14ac:dyDescent="0.25">
      <c r="L18746" t="s">
        <v>2926</v>
      </c>
      <c r="M18746" t="s">
        <v>4562</v>
      </c>
      <c r="N18746" t="s">
        <v>56006</v>
      </c>
      <c r="O18746" s="76" t="s">
        <v>4356</v>
      </c>
      <c r="P18746" s="82">
        <v>974</v>
      </c>
      <c r="Q18746" s="82" t="s">
        <v>84412</v>
      </c>
      <c r="R18746"/>
    </row>
    <row r="18747" spans="12:18" x14ac:dyDescent="0.25">
      <c r="L18747" t="s">
        <v>2926</v>
      </c>
      <c r="M18747" t="s">
        <v>16747</v>
      </c>
      <c r="N18747" t="s">
        <v>56007</v>
      </c>
      <c r="O18747" s="76" t="s">
        <v>4366</v>
      </c>
      <c r="P18747" s="82">
        <v>237</v>
      </c>
      <c r="Q18747" s="82" t="s">
        <v>84413</v>
      </c>
      <c r="R18747"/>
    </row>
    <row r="18748" spans="12:18" x14ac:dyDescent="0.25">
      <c r="L18748" t="s">
        <v>2926</v>
      </c>
      <c r="M18748" t="s">
        <v>16751</v>
      </c>
      <c r="N18748" t="s">
        <v>56008</v>
      </c>
      <c r="O18748" s="76" t="s">
        <v>4366</v>
      </c>
      <c r="P18748" s="82">
        <v>173</v>
      </c>
      <c r="Q18748" s="82" t="s">
        <v>84417</v>
      </c>
      <c r="R18748"/>
    </row>
    <row r="18749" spans="12:18" x14ac:dyDescent="0.25">
      <c r="L18749" t="s">
        <v>2926</v>
      </c>
      <c r="M18749" t="s">
        <v>22285</v>
      </c>
      <c r="N18749" t="s">
        <v>56009</v>
      </c>
      <c r="O18749" s="76" t="s">
        <v>4356</v>
      </c>
      <c r="P18749" s="82">
        <v>520</v>
      </c>
      <c r="Q18749" s="82" t="s">
        <v>84418</v>
      </c>
      <c r="R18749"/>
    </row>
    <row r="18750" spans="12:18" x14ac:dyDescent="0.25">
      <c r="L18750" t="s">
        <v>2926</v>
      </c>
      <c r="M18750" t="s">
        <v>22286</v>
      </c>
      <c r="N18750" t="s">
        <v>56010</v>
      </c>
      <c r="O18750" s="76" t="s">
        <v>4356</v>
      </c>
      <c r="P18750" s="82">
        <v>401</v>
      </c>
      <c r="Q18750" s="82" t="s">
        <v>84419</v>
      </c>
      <c r="R18750"/>
    </row>
    <row r="18751" spans="12:18" x14ac:dyDescent="0.25">
      <c r="L18751" t="s">
        <v>2926</v>
      </c>
      <c r="M18751" t="s">
        <v>22287</v>
      </c>
      <c r="N18751" t="s">
        <v>56011</v>
      </c>
      <c r="O18751" s="76" t="s">
        <v>4366</v>
      </c>
      <c r="P18751" s="82">
        <v>279</v>
      </c>
      <c r="Q18751" s="82" t="s">
        <v>84420</v>
      </c>
      <c r="R18751"/>
    </row>
    <row r="18752" spans="12:18" x14ac:dyDescent="0.25">
      <c r="L18752" t="s">
        <v>2926</v>
      </c>
      <c r="M18752" t="s">
        <v>35827</v>
      </c>
      <c r="N18752" t="s">
        <v>56012</v>
      </c>
      <c r="O18752" s="76" t="s">
        <v>4356</v>
      </c>
      <c r="P18752" s="82">
        <v>657</v>
      </c>
      <c r="Q18752" s="82" t="s">
        <v>84421</v>
      </c>
      <c r="R18752"/>
    </row>
    <row r="18753" spans="12:18" x14ac:dyDescent="0.25">
      <c r="L18753" t="s">
        <v>2926</v>
      </c>
      <c r="M18753" t="s">
        <v>35831</v>
      </c>
      <c r="N18753" t="s">
        <v>56013</v>
      </c>
      <c r="O18753" s="76" t="s">
        <v>4366</v>
      </c>
      <c r="P18753" s="82">
        <v>219</v>
      </c>
      <c r="Q18753" s="82" t="s">
        <v>84437</v>
      </c>
      <c r="R18753"/>
    </row>
    <row r="18754" spans="12:18" x14ac:dyDescent="0.25">
      <c r="L18754" t="s">
        <v>2926</v>
      </c>
      <c r="M18754" t="s">
        <v>16753</v>
      </c>
      <c r="N18754" t="s">
        <v>56014</v>
      </c>
      <c r="O18754" s="76" t="s">
        <v>4366</v>
      </c>
      <c r="P18754" s="82">
        <v>285</v>
      </c>
      <c r="Q18754" s="82" t="s">
        <v>84422</v>
      </c>
      <c r="R18754"/>
    </row>
    <row r="18755" spans="12:18" x14ac:dyDescent="0.25">
      <c r="L18755" t="s">
        <v>2926</v>
      </c>
      <c r="M18755" t="s">
        <v>14695</v>
      </c>
      <c r="N18755" t="s">
        <v>56015</v>
      </c>
      <c r="O18755" s="76" t="s">
        <v>4356</v>
      </c>
      <c r="P18755" s="82">
        <v>316</v>
      </c>
      <c r="Q18755" s="82" t="s">
        <v>84424</v>
      </c>
      <c r="R18755"/>
    </row>
    <row r="18756" spans="12:18" x14ac:dyDescent="0.25">
      <c r="L18756" t="s">
        <v>2926</v>
      </c>
      <c r="M18756" t="s">
        <v>22288</v>
      </c>
      <c r="N18756" t="s">
        <v>56016</v>
      </c>
      <c r="O18756" s="76" t="s">
        <v>4366</v>
      </c>
      <c r="P18756" s="82">
        <v>123</v>
      </c>
      <c r="Q18756" s="82" t="s">
        <v>84425</v>
      </c>
      <c r="R18756"/>
    </row>
    <row r="18757" spans="12:18" x14ac:dyDescent="0.25">
      <c r="L18757" t="s">
        <v>2926</v>
      </c>
      <c r="M18757" t="s">
        <v>4564</v>
      </c>
      <c r="N18757" t="s">
        <v>56017</v>
      </c>
      <c r="O18757" s="76" t="s">
        <v>4356</v>
      </c>
      <c r="P18757" s="82">
        <v>885</v>
      </c>
      <c r="Q18757" s="82" t="s">
        <v>84426</v>
      </c>
      <c r="R18757"/>
    </row>
    <row r="18758" spans="12:18" x14ac:dyDescent="0.25">
      <c r="L18758" t="s">
        <v>2926</v>
      </c>
      <c r="M18758" t="s">
        <v>35829</v>
      </c>
      <c r="N18758" t="s">
        <v>56018</v>
      </c>
      <c r="O18758" s="76" t="s">
        <v>4356</v>
      </c>
      <c r="P18758" s="82">
        <v>326</v>
      </c>
      <c r="Q18758" s="82" t="s">
        <v>84427</v>
      </c>
      <c r="R18758"/>
    </row>
    <row r="18759" spans="12:18" x14ac:dyDescent="0.25">
      <c r="L18759" t="s">
        <v>2926</v>
      </c>
      <c r="M18759" t="s">
        <v>22289</v>
      </c>
      <c r="N18759" t="s">
        <v>56019</v>
      </c>
      <c r="O18759" s="76" t="s">
        <v>4366</v>
      </c>
      <c r="P18759" s="82">
        <v>188</v>
      </c>
      <c r="Q18759" s="82" t="s">
        <v>84428</v>
      </c>
      <c r="R18759"/>
    </row>
    <row r="18760" spans="12:18" x14ac:dyDescent="0.25">
      <c r="L18760" t="s">
        <v>2926</v>
      </c>
      <c r="M18760" t="s">
        <v>14697</v>
      </c>
      <c r="N18760" t="s">
        <v>56020</v>
      </c>
      <c r="O18760" s="76" t="s">
        <v>4366</v>
      </c>
      <c r="P18760" s="82">
        <v>232</v>
      </c>
      <c r="Q18760" s="82" t="s">
        <v>84429</v>
      </c>
      <c r="R18760"/>
    </row>
    <row r="18761" spans="12:18" x14ac:dyDescent="0.25">
      <c r="L18761" t="s">
        <v>2926</v>
      </c>
      <c r="M18761" t="s">
        <v>35830</v>
      </c>
      <c r="N18761" t="s">
        <v>56021</v>
      </c>
      <c r="O18761" s="76" t="s">
        <v>4356</v>
      </c>
      <c r="P18761" s="82">
        <v>297</v>
      </c>
      <c r="Q18761" s="82" t="s">
        <v>84430</v>
      </c>
      <c r="R18761"/>
    </row>
    <row r="18762" spans="12:18" x14ac:dyDescent="0.25">
      <c r="L18762" t="s">
        <v>2926</v>
      </c>
      <c r="M18762" t="s">
        <v>4565</v>
      </c>
      <c r="N18762" t="s">
        <v>56022</v>
      </c>
      <c r="O18762" s="76" t="s">
        <v>4356</v>
      </c>
      <c r="P18762" s="82">
        <v>254</v>
      </c>
      <c r="Q18762" s="82" t="s">
        <v>84431</v>
      </c>
      <c r="R18762"/>
    </row>
    <row r="18763" spans="12:18" x14ac:dyDescent="0.25">
      <c r="L18763" t="s">
        <v>2926</v>
      </c>
      <c r="M18763" t="s">
        <v>17489</v>
      </c>
      <c r="N18763" t="s">
        <v>56023</v>
      </c>
      <c r="O18763" s="76" t="s">
        <v>4366</v>
      </c>
      <c r="P18763" s="82">
        <v>117</v>
      </c>
      <c r="Q18763" s="82" t="s">
        <v>84432</v>
      </c>
      <c r="R18763"/>
    </row>
    <row r="18764" spans="12:18" x14ac:dyDescent="0.25">
      <c r="L18764" t="s">
        <v>2926</v>
      </c>
      <c r="M18764" t="s">
        <v>4566</v>
      </c>
      <c r="N18764" t="s">
        <v>56024</v>
      </c>
      <c r="O18764" s="76" t="s">
        <v>4356</v>
      </c>
      <c r="P18764" s="82">
        <v>524</v>
      </c>
      <c r="Q18764" s="82" t="s">
        <v>84433</v>
      </c>
      <c r="R18764"/>
    </row>
    <row r="18765" spans="12:18" x14ac:dyDescent="0.25">
      <c r="L18765" t="s">
        <v>2926</v>
      </c>
      <c r="M18765" t="s">
        <v>4567</v>
      </c>
      <c r="N18765" t="s">
        <v>56025</v>
      </c>
      <c r="O18765" s="76" t="s">
        <v>4356</v>
      </c>
      <c r="P18765" s="82">
        <v>215</v>
      </c>
      <c r="Q18765" s="82" t="s">
        <v>84434</v>
      </c>
      <c r="R18765"/>
    </row>
    <row r="18766" spans="12:18" x14ac:dyDescent="0.25">
      <c r="L18766" t="s">
        <v>2926</v>
      </c>
      <c r="M18766" t="s">
        <v>14699</v>
      </c>
      <c r="N18766" t="s">
        <v>56026</v>
      </c>
      <c r="O18766" s="76" t="s">
        <v>4366</v>
      </c>
      <c r="P18766" s="82">
        <v>221</v>
      </c>
      <c r="Q18766" s="82" t="s">
        <v>84435</v>
      </c>
      <c r="R18766"/>
    </row>
    <row r="18767" spans="12:18" x14ac:dyDescent="0.25">
      <c r="L18767" t="s">
        <v>2926</v>
      </c>
      <c r="M18767" t="s">
        <v>35832</v>
      </c>
      <c r="N18767" t="s">
        <v>56027</v>
      </c>
      <c r="O18767" s="76" t="s">
        <v>4366</v>
      </c>
      <c r="P18767" s="82">
        <v>215</v>
      </c>
      <c r="Q18767" s="82" t="s">
        <v>84438</v>
      </c>
      <c r="R18767"/>
    </row>
    <row r="18768" spans="12:18" x14ac:dyDescent="0.25">
      <c r="L18768" t="s">
        <v>2926</v>
      </c>
      <c r="M18768" t="s">
        <v>22290</v>
      </c>
      <c r="N18768" t="s">
        <v>56028</v>
      </c>
      <c r="O18768" s="76" t="s">
        <v>4366</v>
      </c>
      <c r="P18768" s="82">
        <v>109</v>
      </c>
      <c r="Q18768" s="82" t="s">
        <v>84439</v>
      </c>
      <c r="R18768"/>
    </row>
    <row r="18769" spans="12:18" x14ac:dyDescent="0.25">
      <c r="L18769" t="s">
        <v>2926</v>
      </c>
      <c r="M18769" t="s">
        <v>4568</v>
      </c>
      <c r="N18769" t="s">
        <v>56029</v>
      </c>
      <c r="O18769" s="76" t="s">
        <v>4356</v>
      </c>
      <c r="P18769" s="82">
        <v>589</v>
      </c>
      <c r="Q18769" s="82" t="s">
        <v>84440</v>
      </c>
      <c r="R18769"/>
    </row>
    <row r="18770" spans="12:18" x14ac:dyDescent="0.25">
      <c r="L18770" t="s">
        <v>2926</v>
      </c>
      <c r="M18770" t="s">
        <v>4569</v>
      </c>
      <c r="N18770" t="s">
        <v>56030</v>
      </c>
      <c r="O18770" s="76" t="s">
        <v>4356</v>
      </c>
      <c r="P18770" s="82">
        <v>290</v>
      </c>
      <c r="Q18770" s="82" t="s">
        <v>84441</v>
      </c>
      <c r="R18770"/>
    </row>
    <row r="18771" spans="12:18" x14ac:dyDescent="0.25">
      <c r="L18771" t="s">
        <v>2926</v>
      </c>
      <c r="M18771" t="s">
        <v>4570</v>
      </c>
      <c r="N18771" t="s">
        <v>56031</v>
      </c>
      <c r="O18771" s="76" t="s">
        <v>4366</v>
      </c>
      <c r="P18771" s="82">
        <v>116</v>
      </c>
      <c r="Q18771" s="82" t="s">
        <v>84442</v>
      </c>
      <c r="R18771"/>
    </row>
    <row r="18772" spans="12:18" x14ac:dyDescent="0.25">
      <c r="L18772" t="s">
        <v>2926</v>
      </c>
      <c r="M18772" t="s">
        <v>16757</v>
      </c>
      <c r="N18772" t="s">
        <v>56032</v>
      </c>
      <c r="O18772" s="76" t="s">
        <v>4366</v>
      </c>
      <c r="P18772" s="82">
        <v>84</v>
      </c>
      <c r="Q18772" s="82" t="s">
        <v>84443</v>
      </c>
      <c r="R18772"/>
    </row>
    <row r="18773" spans="12:18" x14ac:dyDescent="0.25">
      <c r="L18773" t="s">
        <v>2926</v>
      </c>
      <c r="M18773" t="s">
        <v>35833</v>
      </c>
      <c r="N18773" t="s">
        <v>56033</v>
      </c>
      <c r="O18773" s="76" t="s">
        <v>4356</v>
      </c>
      <c r="P18773" s="82">
        <v>828</v>
      </c>
      <c r="Q18773" s="82" t="s">
        <v>84444</v>
      </c>
      <c r="R18773"/>
    </row>
    <row r="18774" spans="12:18" x14ac:dyDescent="0.25">
      <c r="L18774" t="s">
        <v>2926</v>
      </c>
      <c r="M18774" t="s">
        <v>35834</v>
      </c>
      <c r="N18774" t="s">
        <v>56034</v>
      </c>
      <c r="O18774" s="76" t="s">
        <v>4356</v>
      </c>
      <c r="P18774" s="82">
        <v>377</v>
      </c>
      <c r="Q18774" s="82" t="s">
        <v>84445</v>
      </c>
      <c r="R18774"/>
    </row>
    <row r="18775" spans="12:18" x14ac:dyDescent="0.25">
      <c r="L18775" t="s">
        <v>2926</v>
      </c>
      <c r="M18775" t="s">
        <v>4571</v>
      </c>
      <c r="N18775" t="s">
        <v>56035</v>
      </c>
      <c r="O18775" s="76" t="s">
        <v>4374</v>
      </c>
      <c r="P18775" s="82">
        <v>12133</v>
      </c>
      <c r="Q18775" s="82" t="s">
        <v>84446</v>
      </c>
      <c r="R18775"/>
    </row>
    <row r="18776" spans="12:18" x14ac:dyDescent="0.25">
      <c r="L18776" t="s">
        <v>2926</v>
      </c>
      <c r="M18776" t="s">
        <v>35835</v>
      </c>
      <c r="N18776" t="s">
        <v>56036</v>
      </c>
      <c r="O18776" s="76" t="s">
        <v>4366</v>
      </c>
      <c r="P18776" s="82">
        <v>44</v>
      </c>
      <c r="Q18776" s="82" t="s">
        <v>84447</v>
      </c>
      <c r="R18776"/>
    </row>
    <row r="18777" spans="12:18" x14ac:dyDescent="0.25">
      <c r="L18777" t="s">
        <v>2926</v>
      </c>
      <c r="M18777" t="s">
        <v>22291</v>
      </c>
      <c r="N18777" t="s">
        <v>56037</v>
      </c>
      <c r="O18777" s="76" t="s">
        <v>4366</v>
      </c>
      <c r="P18777" s="82">
        <v>60</v>
      </c>
      <c r="Q18777" s="82" t="s">
        <v>84448</v>
      </c>
      <c r="R18777"/>
    </row>
    <row r="18778" spans="12:18" x14ac:dyDescent="0.25">
      <c r="L18778" t="s">
        <v>2926</v>
      </c>
      <c r="M18778" t="s">
        <v>22292</v>
      </c>
      <c r="N18778" t="s">
        <v>56038</v>
      </c>
      <c r="O18778" s="76" t="s">
        <v>4366</v>
      </c>
      <c r="P18778" s="82">
        <v>258</v>
      </c>
      <c r="Q18778" s="82" t="s">
        <v>84449</v>
      </c>
      <c r="R18778"/>
    </row>
    <row r="18779" spans="12:18" x14ac:dyDescent="0.25">
      <c r="L18779" t="s">
        <v>2926</v>
      </c>
      <c r="M18779" t="s">
        <v>35836</v>
      </c>
      <c r="N18779" t="s">
        <v>56039</v>
      </c>
      <c r="O18779" s="76" t="s">
        <v>4366</v>
      </c>
      <c r="P18779" s="82">
        <v>293</v>
      </c>
      <c r="Q18779" s="82" t="s">
        <v>84450</v>
      </c>
      <c r="R18779"/>
    </row>
    <row r="18780" spans="12:18" x14ac:dyDescent="0.25">
      <c r="L18780" t="s">
        <v>2926</v>
      </c>
      <c r="M18780" t="s">
        <v>4572</v>
      </c>
      <c r="N18780" t="s">
        <v>56040</v>
      </c>
      <c r="O18780" s="76" t="s">
        <v>4356</v>
      </c>
      <c r="P18780" s="82">
        <v>460</v>
      </c>
      <c r="Q18780" s="82" t="s">
        <v>84451</v>
      </c>
      <c r="R18780"/>
    </row>
    <row r="18781" spans="12:18" x14ac:dyDescent="0.25">
      <c r="L18781" t="s">
        <v>2926</v>
      </c>
      <c r="M18781" t="s">
        <v>5558</v>
      </c>
      <c r="N18781" t="s">
        <v>56041</v>
      </c>
      <c r="O18781" s="76" t="s">
        <v>4356</v>
      </c>
      <c r="P18781" s="82">
        <v>232</v>
      </c>
      <c r="Q18781" s="82" t="s">
        <v>84452</v>
      </c>
      <c r="R18781"/>
    </row>
    <row r="18782" spans="12:18" x14ac:dyDescent="0.25">
      <c r="L18782" t="s">
        <v>2926</v>
      </c>
      <c r="M18782" t="s">
        <v>22293</v>
      </c>
      <c r="N18782" t="s">
        <v>56042</v>
      </c>
      <c r="O18782" s="76" t="s">
        <v>4366</v>
      </c>
      <c r="P18782" s="82">
        <v>104</v>
      </c>
      <c r="Q18782" s="82" t="s">
        <v>84453</v>
      </c>
      <c r="R18782"/>
    </row>
    <row r="18783" spans="12:18" x14ac:dyDescent="0.25">
      <c r="L18783" t="s">
        <v>2926</v>
      </c>
      <c r="M18783" t="s">
        <v>16759</v>
      </c>
      <c r="N18783" t="s">
        <v>56043</v>
      </c>
      <c r="O18783" s="76" t="s">
        <v>4366</v>
      </c>
      <c r="P18783" s="82">
        <v>46</v>
      </c>
      <c r="Q18783" s="82" t="s">
        <v>84454</v>
      </c>
      <c r="R18783"/>
    </row>
    <row r="18784" spans="12:18" x14ac:dyDescent="0.25">
      <c r="L18784" t="s">
        <v>2926</v>
      </c>
      <c r="M18784" t="s">
        <v>4573</v>
      </c>
      <c r="N18784" t="s">
        <v>56044</v>
      </c>
      <c r="O18784" s="76" t="s">
        <v>4374</v>
      </c>
      <c r="P18784" s="82">
        <v>2468</v>
      </c>
      <c r="Q18784" s="82" t="s">
        <v>72645</v>
      </c>
      <c r="R18784"/>
    </row>
    <row r="18785" spans="12:18" x14ac:dyDescent="0.25">
      <c r="L18785" t="s">
        <v>2926</v>
      </c>
      <c r="M18785" t="s">
        <v>22294</v>
      </c>
      <c r="N18785" t="s">
        <v>56045</v>
      </c>
      <c r="O18785" s="76" t="s">
        <v>4356</v>
      </c>
      <c r="P18785" s="82">
        <v>5020</v>
      </c>
      <c r="Q18785" s="82" t="s">
        <v>84455</v>
      </c>
      <c r="R18785"/>
    </row>
    <row r="18786" spans="12:18" x14ac:dyDescent="0.25">
      <c r="L18786" t="s">
        <v>2944</v>
      </c>
      <c r="M18786" t="s">
        <v>4574</v>
      </c>
      <c r="N18786" t="s">
        <v>56046</v>
      </c>
      <c r="O18786" s="76" t="s">
        <v>4356</v>
      </c>
      <c r="P18786" s="82">
        <v>309</v>
      </c>
      <c r="Q18786" s="82" t="s">
        <v>84457</v>
      </c>
      <c r="R18786"/>
    </row>
    <row r="18787" spans="12:18" x14ac:dyDescent="0.25">
      <c r="L18787" t="s">
        <v>2944</v>
      </c>
      <c r="M18787" t="s">
        <v>4575</v>
      </c>
      <c r="N18787" t="s">
        <v>56047</v>
      </c>
      <c r="O18787" s="76" t="s">
        <v>4366</v>
      </c>
      <c r="P18787" s="82">
        <v>20</v>
      </c>
      <c r="Q18787" s="82" t="s">
        <v>84458</v>
      </c>
      <c r="R18787"/>
    </row>
    <row r="18788" spans="12:18" x14ac:dyDescent="0.25">
      <c r="L18788" t="s">
        <v>2944</v>
      </c>
      <c r="M18788" t="s">
        <v>4576</v>
      </c>
      <c r="N18788" t="s">
        <v>56048</v>
      </c>
      <c r="O18788" s="76" t="s">
        <v>4366</v>
      </c>
      <c r="P18788" s="82">
        <v>165</v>
      </c>
      <c r="Q18788" s="82" t="s">
        <v>84459</v>
      </c>
      <c r="R18788"/>
    </row>
    <row r="18789" spans="12:18" x14ac:dyDescent="0.25">
      <c r="L18789" t="s">
        <v>2944</v>
      </c>
      <c r="M18789" t="s">
        <v>35838</v>
      </c>
      <c r="N18789" t="s">
        <v>56049</v>
      </c>
      <c r="O18789" s="76" t="s">
        <v>4366</v>
      </c>
      <c r="P18789" s="82">
        <v>13</v>
      </c>
      <c r="Q18789" s="82" t="s">
        <v>84460</v>
      </c>
      <c r="R18789"/>
    </row>
    <row r="18790" spans="12:18" x14ac:dyDescent="0.25">
      <c r="L18790" t="s">
        <v>2944</v>
      </c>
      <c r="M18790" t="s">
        <v>16761</v>
      </c>
      <c r="N18790" t="s">
        <v>56050</v>
      </c>
      <c r="O18790" s="76" t="s">
        <v>4366</v>
      </c>
      <c r="P18790" s="82">
        <v>34</v>
      </c>
      <c r="Q18790" s="82" t="s">
        <v>84461</v>
      </c>
      <c r="R18790"/>
    </row>
    <row r="18791" spans="12:18" x14ac:dyDescent="0.25">
      <c r="L18791" t="s">
        <v>2944</v>
      </c>
      <c r="M18791" t="s">
        <v>14701</v>
      </c>
      <c r="N18791" t="s">
        <v>56051</v>
      </c>
      <c r="O18791" s="76" t="s">
        <v>4356</v>
      </c>
      <c r="P18791" s="82">
        <v>347</v>
      </c>
      <c r="Q18791" s="82" t="s">
        <v>84462</v>
      </c>
      <c r="R18791"/>
    </row>
    <row r="18792" spans="12:18" x14ac:dyDescent="0.25">
      <c r="L18792" t="s">
        <v>2944</v>
      </c>
      <c r="M18792" t="s">
        <v>16763</v>
      </c>
      <c r="N18792" t="s">
        <v>56052</v>
      </c>
      <c r="O18792" s="76" t="s">
        <v>4366</v>
      </c>
      <c r="P18792" s="82">
        <v>82</v>
      </c>
      <c r="Q18792" s="82" t="s">
        <v>84463</v>
      </c>
      <c r="R18792"/>
    </row>
    <row r="18793" spans="12:18" x14ac:dyDescent="0.25">
      <c r="L18793" t="s">
        <v>2944</v>
      </c>
      <c r="M18793" t="s">
        <v>14703</v>
      </c>
      <c r="N18793" t="s">
        <v>56053</v>
      </c>
      <c r="O18793" s="76" t="s">
        <v>4356</v>
      </c>
      <c r="P18793" s="82">
        <v>870</v>
      </c>
      <c r="Q18793" s="82" t="s">
        <v>84464</v>
      </c>
      <c r="R18793"/>
    </row>
    <row r="18794" spans="12:18" x14ac:dyDescent="0.25">
      <c r="L18794" t="s">
        <v>2944</v>
      </c>
      <c r="M18794" t="s">
        <v>35839</v>
      </c>
      <c r="N18794" t="s">
        <v>56054</v>
      </c>
      <c r="O18794" s="76" t="s">
        <v>4366</v>
      </c>
      <c r="P18794" s="82">
        <v>108</v>
      </c>
      <c r="Q18794" s="82" t="s">
        <v>84465</v>
      </c>
      <c r="R18794"/>
    </row>
    <row r="18795" spans="12:18" x14ac:dyDescent="0.25">
      <c r="L18795" t="s">
        <v>2944</v>
      </c>
      <c r="M18795" t="s">
        <v>16765</v>
      </c>
      <c r="N18795" t="s">
        <v>56055</v>
      </c>
      <c r="O18795" s="76" t="s">
        <v>4366</v>
      </c>
      <c r="P18795" s="82">
        <v>86</v>
      </c>
      <c r="Q18795" s="82" t="s">
        <v>84466</v>
      </c>
      <c r="R18795"/>
    </row>
    <row r="18796" spans="12:18" x14ac:dyDescent="0.25">
      <c r="L18796" t="s">
        <v>2944</v>
      </c>
      <c r="M18796" t="s">
        <v>35840</v>
      </c>
      <c r="N18796" t="s">
        <v>56056</v>
      </c>
      <c r="O18796" s="76" t="s">
        <v>4366</v>
      </c>
      <c r="P18796" s="82">
        <v>32</v>
      </c>
      <c r="Q18796" s="82" t="s">
        <v>84467</v>
      </c>
      <c r="R18796"/>
    </row>
    <row r="18797" spans="12:18" x14ac:dyDescent="0.25">
      <c r="L18797" t="s">
        <v>2944</v>
      </c>
      <c r="M18797" t="s">
        <v>4577</v>
      </c>
      <c r="N18797" t="s">
        <v>56057</v>
      </c>
      <c r="O18797" s="76" t="s">
        <v>4366</v>
      </c>
      <c r="P18797" s="82">
        <v>121</v>
      </c>
      <c r="Q18797" s="82" t="s">
        <v>84468</v>
      </c>
      <c r="R18797"/>
    </row>
    <row r="18798" spans="12:18" x14ac:dyDescent="0.25">
      <c r="L18798" t="s">
        <v>2944</v>
      </c>
      <c r="M18798" t="s">
        <v>22295</v>
      </c>
      <c r="N18798" t="s">
        <v>56058</v>
      </c>
      <c r="O18798" s="76" t="s">
        <v>4366</v>
      </c>
      <c r="P18798" s="82">
        <v>187</v>
      </c>
      <c r="Q18798" s="82" t="s">
        <v>84469</v>
      </c>
      <c r="R18798"/>
    </row>
    <row r="18799" spans="12:18" x14ac:dyDescent="0.25">
      <c r="L18799" t="s">
        <v>2944</v>
      </c>
      <c r="M18799" t="s">
        <v>14705</v>
      </c>
      <c r="N18799" t="s">
        <v>56059</v>
      </c>
      <c r="O18799" s="76" t="s">
        <v>4366</v>
      </c>
      <c r="P18799" s="82">
        <v>89</v>
      </c>
      <c r="Q18799" s="82" t="s">
        <v>84470</v>
      </c>
      <c r="R18799"/>
    </row>
    <row r="18800" spans="12:18" x14ac:dyDescent="0.25">
      <c r="L18800" t="s">
        <v>2944</v>
      </c>
      <c r="M18800" t="s">
        <v>16767</v>
      </c>
      <c r="N18800" t="s">
        <v>56060</v>
      </c>
      <c r="O18800" s="76" t="s">
        <v>4366</v>
      </c>
      <c r="P18800" s="82">
        <v>70</v>
      </c>
      <c r="Q18800" s="82" t="s">
        <v>84471</v>
      </c>
      <c r="R18800"/>
    </row>
    <row r="18801" spans="12:18" x14ac:dyDescent="0.25">
      <c r="L18801" t="s">
        <v>2944</v>
      </c>
      <c r="M18801" t="s">
        <v>22296</v>
      </c>
      <c r="N18801" t="s">
        <v>56061</v>
      </c>
      <c r="O18801" s="76" t="s">
        <v>4356</v>
      </c>
      <c r="P18801" s="82">
        <v>743</v>
      </c>
      <c r="Q18801" s="82" t="s">
        <v>84472</v>
      </c>
      <c r="R18801"/>
    </row>
    <row r="18802" spans="12:18" x14ac:dyDescent="0.25">
      <c r="L18802" t="s">
        <v>2944</v>
      </c>
      <c r="M18802" t="s">
        <v>16769</v>
      </c>
      <c r="N18802" t="s">
        <v>56062</v>
      </c>
      <c r="O18802" s="76" t="s">
        <v>4366</v>
      </c>
      <c r="P18802" s="82">
        <v>91</v>
      </c>
      <c r="Q18802" s="82" t="s">
        <v>84473</v>
      </c>
      <c r="R18802"/>
    </row>
    <row r="18803" spans="12:18" x14ac:dyDescent="0.25">
      <c r="L18803" t="s">
        <v>2944</v>
      </c>
      <c r="M18803" t="s">
        <v>16771</v>
      </c>
      <c r="N18803" t="s">
        <v>56063</v>
      </c>
      <c r="O18803" s="76" t="s">
        <v>4366</v>
      </c>
      <c r="P18803" s="82">
        <v>260</v>
      </c>
      <c r="Q18803" s="82" t="s">
        <v>84474</v>
      </c>
      <c r="R18803"/>
    </row>
    <row r="18804" spans="12:18" x14ac:dyDescent="0.25">
      <c r="L18804" t="s">
        <v>2944</v>
      </c>
      <c r="M18804" t="s">
        <v>4578</v>
      </c>
      <c r="N18804" t="s">
        <v>56064</v>
      </c>
      <c r="O18804" s="76" t="s">
        <v>4366</v>
      </c>
      <c r="P18804" s="82">
        <v>188</v>
      </c>
      <c r="Q18804" s="82" t="s">
        <v>84475</v>
      </c>
      <c r="R18804"/>
    </row>
    <row r="18805" spans="12:18" x14ac:dyDescent="0.25">
      <c r="L18805" t="s">
        <v>2944</v>
      </c>
      <c r="M18805" t="s">
        <v>14707</v>
      </c>
      <c r="N18805" t="s">
        <v>56065</v>
      </c>
      <c r="O18805" s="76" t="s">
        <v>4366</v>
      </c>
      <c r="P18805" s="82">
        <v>169</v>
      </c>
      <c r="Q18805" s="82" t="s">
        <v>84476</v>
      </c>
      <c r="R18805"/>
    </row>
    <row r="18806" spans="12:18" x14ac:dyDescent="0.25">
      <c r="L18806" t="s">
        <v>2944</v>
      </c>
      <c r="M18806" t="s">
        <v>22297</v>
      </c>
      <c r="N18806" t="s">
        <v>56066</v>
      </c>
      <c r="O18806" s="76" t="s">
        <v>4366</v>
      </c>
      <c r="P18806" s="82">
        <v>87</v>
      </c>
      <c r="Q18806" s="82" t="s">
        <v>84477</v>
      </c>
      <c r="R18806"/>
    </row>
    <row r="18807" spans="12:18" x14ac:dyDescent="0.25">
      <c r="L18807" t="s">
        <v>2944</v>
      </c>
      <c r="M18807" t="s">
        <v>16773</v>
      </c>
      <c r="N18807" t="s">
        <v>56067</v>
      </c>
      <c r="O18807" s="76" t="s">
        <v>4366</v>
      </c>
      <c r="P18807" s="82">
        <v>83</v>
      </c>
      <c r="Q18807" s="82" t="s">
        <v>84478</v>
      </c>
      <c r="R18807"/>
    </row>
    <row r="18808" spans="12:18" x14ac:dyDescent="0.25">
      <c r="L18808" t="s">
        <v>2944</v>
      </c>
      <c r="M18808" t="s">
        <v>16775</v>
      </c>
      <c r="N18808" t="s">
        <v>56068</v>
      </c>
      <c r="O18808" s="76" t="s">
        <v>4366</v>
      </c>
      <c r="P18808" s="82">
        <v>51</v>
      </c>
      <c r="Q18808" s="82" t="s">
        <v>84479</v>
      </c>
      <c r="R18808"/>
    </row>
    <row r="18809" spans="12:18" x14ac:dyDescent="0.25">
      <c r="L18809" t="s">
        <v>2944</v>
      </c>
      <c r="M18809" t="s">
        <v>4579</v>
      </c>
      <c r="N18809" t="s">
        <v>56069</v>
      </c>
      <c r="O18809" s="76" t="s">
        <v>4356</v>
      </c>
      <c r="P18809" s="82">
        <v>149</v>
      </c>
      <c r="Q18809" s="82" t="s">
        <v>84480</v>
      </c>
      <c r="R18809"/>
    </row>
    <row r="18810" spans="12:18" x14ac:dyDescent="0.25">
      <c r="L18810" t="s">
        <v>2944</v>
      </c>
      <c r="M18810" t="s">
        <v>4580</v>
      </c>
      <c r="N18810" t="s">
        <v>56070</v>
      </c>
      <c r="O18810" s="76" t="s">
        <v>4356</v>
      </c>
      <c r="P18810" s="82">
        <v>63</v>
      </c>
      <c r="Q18810" s="82" t="s">
        <v>84481</v>
      </c>
      <c r="R18810"/>
    </row>
    <row r="18811" spans="12:18" x14ac:dyDescent="0.25">
      <c r="L18811" t="s">
        <v>2944</v>
      </c>
      <c r="M18811" t="s">
        <v>4581</v>
      </c>
      <c r="N18811" t="s">
        <v>56071</v>
      </c>
      <c r="O18811" s="76" t="s">
        <v>4366</v>
      </c>
      <c r="P18811" s="82">
        <v>382</v>
      </c>
      <c r="Q18811" s="82" t="s">
        <v>84482</v>
      </c>
      <c r="R18811"/>
    </row>
    <row r="18812" spans="12:18" x14ac:dyDescent="0.25">
      <c r="L18812" t="s">
        <v>2944</v>
      </c>
      <c r="M18812" t="s">
        <v>4582</v>
      </c>
      <c r="N18812" t="s">
        <v>56072</v>
      </c>
      <c r="O18812" s="76" t="s">
        <v>4366</v>
      </c>
      <c r="P18812" s="82">
        <v>114</v>
      </c>
      <c r="Q18812" s="82" t="s">
        <v>84483</v>
      </c>
      <c r="R18812"/>
    </row>
    <row r="18813" spans="12:18" x14ac:dyDescent="0.25">
      <c r="L18813" t="s">
        <v>2944</v>
      </c>
      <c r="M18813" t="s">
        <v>22298</v>
      </c>
      <c r="N18813" t="s">
        <v>56073</v>
      </c>
      <c r="O18813" s="76" t="s">
        <v>4366</v>
      </c>
      <c r="P18813" s="82">
        <v>143</v>
      </c>
      <c r="Q18813" s="82" t="s">
        <v>84484</v>
      </c>
      <c r="R18813"/>
    </row>
    <row r="18814" spans="12:18" x14ac:dyDescent="0.25">
      <c r="L18814" t="s">
        <v>2944</v>
      </c>
      <c r="M18814" t="s">
        <v>16777</v>
      </c>
      <c r="N18814" t="s">
        <v>56074</v>
      </c>
      <c r="O18814" s="76" t="s">
        <v>4366</v>
      </c>
      <c r="P18814" s="82">
        <v>193</v>
      </c>
      <c r="Q18814" s="82" t="s">
        <v>84485</v>
      </c>
      <c r="R18814"/>
    </row>
    <row r="18815" spans="12:18" x14ac:dyDescent="0.25">
      <c r="L18815" t="s">
        <v>2944</v>
      </c>
      <c r="M18815" t="s">
        <v>9851</v>
      </c>
      <c r="N18815" t="s">
        <v>56075</v>
      </c>
      <c r="O18815" s="76" t="s">
        <v>4356</v>
      </c>
      <c r="P18815" s="82">
        <v>374</v>
      </c>
      <c r="Q18815" s="82" t="s">
        <v>84486</v>
      </c>
      <c r="R18815"/>
    </row>
    <row r="18816" spans="12:18" x14ac:dyDescent="0.25">
      <c r="L18816" t="s">
        <v>2944</v>
      </c>
      <c r="M18816" t="s">
        <v>14708</v>
      </c>
      <c r="N18816" t="s">
        <v>56076</v>
      </c>
      <c r="O18816" s="76" t="s">
        <v>4366</v>
      </c>
      <c r="P18816" s="82">
        <v>67</v>
      </c>
      <c r="Q18816" s="82" t="s">
        <v>84487</v>
      </c>
      <c r="R18816"/>
    </row>
    <row r="18817" spans="12:18" x14ac:dyDescent="0.25">
      <c r="L18817" t="s">
        <v>2944</v>
      </c>
      <c r="M18817" t="s">
        <v>5010</v>
      </c>
      <c r="N18817" t="s">
        <v>56077</v>
      </c>
      <c r="O18817" s="76" t="s">
        <v>4366</v>
      </c>
      <c r="P18817" s="82">
        <v>92</v>
      </c>
      <c r="Q18817" s="82" t="s">
        <v>84488</v>
      </c>
      <c r="R18817"/>
    </row>
    <row r="18818" spans="12:18" x14ac:dyDescent="0.25">
      <c r="L18818" t="s">
        <v>2944</v>
      </c>
      <c r="M18818" t="s">
        <v>22299</v>
      </c>
      <c r="N18818" t="s">
        <v>56078</v>
      </c>
      <c r="O18818" s="76" t="s">
        <v>4366</v>
      </c>
      <c r="P18818" s="82">
        <v>52</v>
      </c>
      <c r="Q18818" s="82" t="s">
        <v>84489</v>
      </c>
      <c r="R18818"/>
    </row>
    <row r="18819" spans="12:18" x14ac:dyDescent="0.25">
      <c r="L18819" t="s">
        <v>2944</v>
      </c>
      <c r="M18819" t="s">
        <v>14786</v>
      </c>
      <c r="N18819" t="s">
        <v>56079</v>
      </c>
      <c r="O18819" s="76" t="s">
        <v>4356</v>
      </c>
      <c r="P18819" s="82">
        <v>1322</v>
      </c>
      <c r="Q18819" s="82" t="s">
        <v>84661</v>
      </c>
      <c r="R18819"/>
    </row>
    <row r="18820" spans="12:18" x14ac:dyDescent="0.25">
      <c r="L18820" t="s">
        <v>2944</v>
      </c>
      <c r="M18820" t="s">
        <v>16780</v>
      </c>
      <c r="N18820" t="s">
        <v>56080</v>
      </c>
      <c r="O18820" s="76" t="s">
        <v>4366</v>
      </c>
      <c r="P18820" s="82">
        <v>104</v>
      </c>
      <c r="Q18820" s="82" t="s">
        <v>84490</v>
      </c>
      <c r="R18820"/>
    </row>
    <row r="18821" spans="12:18" x14ac:dyDescent="0.25">
      <c r="L18821" t="s">
        <v>2944</v>
      </c>
      <c r="M18821" t="s">
        <v>8128</v>
      </c>
      <c r="N18821" t="s">
        <v>56081</v>
      </c>
      <c r="O18821" s="76" t="s">
        <v>4366</v>
      </c>
      <c r="P18821" s="82">
        <v>57</v>
      </c>
      <c r="Q18821" s="82" t="s">
        <v>84491</v>
      </c>
      <c r="R18821"/>
    </row>
    <row r="18822" spans="12:18" x14ac:dyDescent="0.25">
      <c r="L18822" t="s">
        <v>2944</v>
      </c>
      <c r="M18822" t="s">
        <v>22300</v>
      </c>
      <c r="N18822" t="s">
        <v>56082</v>
      </c>
      <c r="O18822" s="76" t="s">
        <v>4374</v>
      </c>
      <c r="P18822" s="82">
        <v>1697</v>
      </c>
      <c r="Q18822" s="82" t="s">
        <v>84493</v>
      </c>
      <c r="R18822"/>
    </row>
    <row r="18823" spans="12:18" x14ac:dyDescent="0.25">
      <c r="L18823" t="s">
        <v>2944</v>
      </c>
      <c r="M18823" t="s">
        <v>16783</v>
      </c>
      <c r="N18823" t="s">
        <v>56083</v>
      </c>
      <c r="O18823" s="76" t="s">
        <v>4366</v>
      </c>
      <c r="P18823" s="82">
        <v>104</v>
      </c>
      <c r="Q18823" s="82" t="s">
        <v>84494</v>
      </c>
      <c r="R18823"/>
    </row>
    <row r="18824" spans="12:18" x14ac:dyDescent="0.25">
      <c r="L18824" t="s">
        <v>2944</v>
      </c>
      <c r="M18824" t="s">
        <v>14710</v>
      </c>
      <c r="N18824" t="s">
        <v>56084</v>
      </c>
      <c r="O18824" s="76" t="s">
        <v>4356</v>
      </c>
      <c r="P18824" s="82">
        <v>1352</v>
      </c>
      <c r="Q18824" s="82" t="s">
        <v>84495</v>
      </c>
      <c r="R18824"/>
    </row>
    <row r="18825" spans="12:18" x14ac:dyDescent="0.25">
      <c r="L18825" t="s">
        <v>2944</v>
      </c>
      <c r="M18825" t="s">
        <v>22301</v>
      </c>
      <c r="N18825" t="s">
        <v>56085</v>
      </c>
      <c r="O18825" s="76" t="s">
        <v>4366</v>
      </c>
      <c r="P18825" s="82">
        <v>92</v>
      </c>
      <c r="Q18825" s="82" t="s">
        <v>84496</v>
      </c>
      <c r="R18825"/>
    </row>
    <row r="18826" spans="12:18" x14ac:dyDescent="0.25">
      <c r="L18826" t="s">
        <v>2944</v>
      </c>
      <c r="M18826" t="s">
        <v>4583</v>
      </c>
      <c r="N18826" t="s">
        <v>56086</v>
      </c>
      <c r="O18826" s="76" t="s">
        <v>4366</v>
      </c>
      <c r="P18826" s="82">
        <v>75</v>
      </c>
      <c r="Q18826" s="82" t="s">
        <v>84497</v>
      </c>
      <c r="R18826"/>
    </row>
    <row r="18827" spans="12:18" x14ac:dyDescent="0.25">
      <c r="L18827" t="s">
        <v>2944</v>
      </c>
      <c r="M18827" t="s">
        <v>5233</v>
      </c>
      <c r="N18827" t="s">
        <v>56087</v>
      </c>
      <c r="O18827" s="76" t="s">
        <v>4366</v>
      </c>
      <c r="P18827" s="82">
        <v>112</v>
      </c>
      <c r="Q18827" s="82" t="s">
        <v>84498</v>
      </c>
      <c r="R18827"/>
    </row>
    <row r="18828" spans="12:18" x14ac:dyDescent="0.25">
      <c r="L18828" t="s">
        <v>2944</v>
      </c>
      <c r="M18828" t="s">
        <v>35841</v>
      </c>
      <c r="N18828" t="s">
        <v>56088</v>
      </c>
      <c r="O18828" s="76" t="s">
        <v>4366</v>
      </c>
      <c r="P18828" s="82">
        <v>196</v>
      </c>
      <c r="Q18828" s="82" t="s">
        <v>84499</v>
      </c>
      <c r="R18828"/>
    </row>
    <row r="18829" spans="12:18" x14ac:dyDescent="0.25">
      <c r="L18829" t="s">
        <v>2944</v>
      </c>
      <c r="M18829" t="s">
        <v>14712</v>
      </c>
      <c r="N18829" t="s">
        <v>56089</v>
      </c>
      <c r="O18829" s="76" t="s">
        <v>4366</v>
      </c>
      <c r="P18829" s="82">
        <v>109</v>
      </c>
      <c r="Q18829" s="82" t="s">
        <v>84500</v>
      </c>
      <c r="R18829"/>
    </row>
    <row r="18830" spans="12:18" x14ac:dyDescent="0.25">
      <c r="L18830" t="s">
        <v>2944</v>
      </c>
      <c r="M18830" t="s">
        <v>14714</v>
      </c>
      <c r="N18830" t="s">
        <v>56090</v>
      </c>
      <c r="O18830" s="76" t="s">
        <v>4356</v>
      </c>
      <c r="P18830" s="82">
        <v>1899</v>
      </c>
      <c r="Q18830" s="82" t="s">
        <v>84501</v>
      </c>
      <c r="R18830"/>
    </row>
    <row r="18831" spans="12:18" x14ac:dyDescent="0.25">
      <c r="L18831" t="s">
        <v>2944</v>
      </c>
      <c r="M18831" t="s">
        <v>35842</v>
      </c>
      <c r="N18831" t="s">
        <v>56091</v>
      </c>
      <c r="O18831" s="76" t="s">
        <v>4366</v>
      </c>
      <c r="P18831" s="82">
        <v>135</v>
      </c>
      <c r="Q18831" s="82" t="s">
        <v>84502</v>
      </c>
      <c r="R18831"/>
    </row>
    <row r="18832" spans="12:18" x14ac:dyDescent="0.25">
      <c r="L18832" t="s">
        <v>2944</v>
      </c>
      <c r="M18832" t="s">
        <v>14716</v>
      </c>
      <c r="N18832" t="s">
        <v>56092</v>
      </c>
      <c r="O18832" s="76" t="s">
        <v>4356</v>
      </c>
      <c r="P18832" s="82">
        <v>2073</v>
      </c>
      <c r="Q18832" s="82" t="s">
        <v>84503</v>
      </c>
      <c r="R18832"/>
    </row>
    <row r="18833" spans="12:18" x14ac:dyDescent="0.25">
      <c r="L18833" t="s">
        <v>2944</v>
      </c>
      <c r="M18833" t="s">
        <v>4584</v>
      </c>
      <c r="N18833" t="s">
        <v>56093</v>
      </c>
      <c r="O18833" s="76" t="s">
        <v>4366</v>
      </c>
      <c r="P18833" s="82">
        <v>285</v>
      </c>
      <c r="Q18833" s="82" t="s">
        <v>84504</v>
      </c>
      <c r="R18833"/>
    </row>
    <row r="18834" spans="12:18" x14ac:dyDescent="0.25">
      <c r="L18834" t="s">
        <v>2944</v>
      </c>
      <c r="M18834" t="s">
        <v>16786</v>
      </c>
      <c r="N18834" t="s">
        <v>56094</v>
      </c>
      <c r="O18834" s="76" t="s">
        <v>4366</v>
      </c>
      <c r="P18834" s="82">
        <v>156</v>
      </c>
      <c r="Q18834" s="82" t="s">
        <v>84505</v>
      </c>
      <c r="R18834"/>
    </row>
    <row r="18835" spans="12:18" x14ac:dyDescent="0.25">
      <c r="L18835" t="s">
        <v>2944</v>
      </c>
      <c r="M18835" t="s">
        <v>14719</v>
      </c>
      <c r="N18835" t="s">
        <v>56095</v>
      </c>
      <c r="O18835" s="76" t="s">
        <v>4366</v>
      </c>
      <c r="P18835" s="82">
        <v>101</v>
      </c>
      <c r="Q18835" s="82" t="s">
        <v>84506</v>
      </c>
      <c r="R18835"/>
    </row>
    <row r="18836" spans="12:18" x14ac:dyDescent="0.25">
      <c r="L18836" t="s">
        <v>2944</v>
      </c>
      <c r="M18836" t="s">
        <v>4585</v>
      </c>
      <c r="N18836" t="s">
        <v>56096</v>
      </c>
      <c r="O18836" s="76" t="s">
        <v>4356</v>
      </c>
      <c r="P18836" s="82">
        <v>803</v>
      </c>
      <c r="Q18836" s="82" t="s">
        <v>84507</v>
      </c>
      <c r="R18836"/>
    </row>
    <row r="18837" spans="12:18" x14ac:dyDescent="0.25">
      <c r="L18837" t="s">
        <v>2944</v>
      </c>
      <c r="M18837" t="s">
        <v>14721</v>
      </c>
      <c r="N18837" t="s">
        <v>56097</v>
      </c>
      <c r="O18837" s="76" t="s">
        <v>4366</v>
      </c>
      <c r="P18837" s="82">
        <v>65</v>
      </c>
      <c r="Q18837" s="82" t="s">
        <v>84508</v>
      </c>
      <c r="R18837"/>
    </row>
    <row r="18838" spans="12:18" x14ac:dyDescent="0.25">
      <c r="L18838" t="s">
        <v>2944</v>
      </c>
      <c r="M18838" t="s">
        <v>4586</v>
      </c>
      <c r="N18838" t="s">
        <v>56098</v>
      </c>
      <c r="O18838" s="76" t="s">
        <v>4366</v>
      </c>
      <c r="P18838" s="82">
        <v>61</v>
      </c>
      <c r="Q18838" s="82" t="s">
        <v>84509</v>
      </c>
      <c r="R18838"/>
    </row>
    <row r="18839" spans="12:18" x14ac:dyDescent="0.25">
      <c r="L18839" t="s">
        <v>2944</v>
      </c>
      <c r="M18839" t="s">
        <v>14722</v>
      </c>
      <c r="N18839" t="s">
        <v>56099</v>
      </c>
      <c r="O18839" s="76" t="s">
        <v>4366</v>
      </c>
      <c r="P18839" s="82">
        <v>78</v>
      </c>
      <c r="Q18839" s="82" t="s">
        <v>84510</v>
      </c>
      <c r="R18839"/>
    </row>
    <row r="18840" spans="12:18" x14ac:dyDescent="0.25">
      <c r="L18840" t="s">
        <v>2944</v>
      </c>
      <c r="M18840" t="s">
        <v>14724</v>
      </c>
      <c r="N18840" t="s">
        <v>56100</v>
      </c>
      <c r="O18840" s="76" t="s">
        <v>4366</v>
      </c>
      <c r="P18840" s="82">
        <v>145</v>
      </c>
      <c r="Q18840" s="82" t="s">
        <v>84511</v>
      </c>
      <c r="R18840"/>
    </row>
    <row r="18841" spans="12:18" x14ac:dyDescent="0.25">
      <c r="L18841" t="s">
        <v>2944</v>
      </c>
      <c r="M18841" t="s">
        <v>4587</v>
      </c>
      <c r="N18841" t="s">
        <v>56101</v>
      </c>
      <c r="O18841" s="76" t="s">
        <v>4366</v>
      </c>
      <c r="P18841" s="82">
        <v>133</v>
      </c>
      <c r="Q18841" s="82" t="s">
        <v>84512</v>
      </c>
      <c r="R18841"/>
    </row>
    <row r="18842" spans="12:18" x14ac:dyDescent="0.25">
      <c r="L18842" t="s">
        <v>2944</v>
      </c>
      <c r="M18842" t="s">
        <v>4588</v>
      </c>
      <c r="N18842" t="s">
        <v>56102</v>
      </c>
      <c r="O18842" s="76" t="s">
        <v>4356</v>
      </c>
      <c r="P18842" s="82">
        <v>368</v>
      </c>
      <c r="Q18842" s="82" t="s">
        <v>84513</v>
      </c>
      <c r="R18842"/>
    </row>
    <row r="18843" spans="12:18" x14ac:dyDescent="0.25">
      <c r="L18843" t="s">
        <v>2944</v>
      </c>
      <c r="M18843" t="s">
        <v>14726</v>
      </c>
      <c r="N18843" t="s">
        <v>56103</v>
      </c>
      <c r="O18843" s="76" t="s">
        <v>4356</v>
      </c>
      <c r="P18843" s="82">
        <v>678</v>
      </c>
      <c r="Q18843" s="82" t="s">
        <v>84514</v>
      </c>
      <c r="R18843"/>
    </row>
    <row r="18844" spans="12:18" x14ac:dyDescent="0.25">
      <c r="L18844" t="s">
        <v>2944</v>
      </c>
      <c r="M18844" t="s">
        <v>14727</v>
      </c>
      <c r="N18844" t="s">
        <v>56104</v>
      </c>
      <c r="O18844" s="76" t="s">
        <v>4366</v>
      </c>
      <c r="P18844" s="82">
        <v>181</v>
      </c>
      <c r="Q18844" s="82" t="s">
        <v>84515</v>
      </c>
      <c r="R18844"/>
    </row>
    <row r="18845" spans="12:18" x14ac:dyDescent="0.25">
      <c r="L18845" t="s">
        <v>2944</v>
      </c>
      <c r="M18845" t="s">
        <v>35843</v>
      </c>
      <c r="N18845" t="s">
        <v>56105</v>
      </c>
      <c r="O18845" s="76" t="s">
        <v>4356</v>
      </c>
      <c r="P18845" s="82">
        <v>449</v>
      </c>
      <c r="Q18845" s="82" t="s">
        <v>84516</v>
      </c>
      <c r="R18845"/>
    </row>
    <row r="18846" spans="12:18" x14ac:dyDescent="0.25">
      <c r="L18846" t="s">
        <v>2944</v>
      </c>
      <c r="M18846" t="s">
        <v>4589</v>
      </c>
      <c r="N18846" t="s">
        <v>56106</v>
      </c>
      <c r="O18846" s="76" t="s">
        <v>4356</v>
      </c>
      <c r="P18846" s="82">
        <v>694</v>
      </c>
      <c r="Q18846" s="82" t="s">
        <v>84517</v>
      </c>
      <c r="R18846"/>
    </row>
    <row r="18847" spans="12:18" x14ac:dyDescent="0.25">
      <c r="L18847" t="s">
        <v>2944</v>
      </c>
      <c r="M18847" t="s">
        <v>4590</v>
      </c>
      <c r="N18847" t="s">
        <v>56107</v>
      </c>
      <c r="O18847" s="76" t="s">
        <v>4366</v>
      </c>
      <c r="P18847" s="82">
        <v>153</v>
      </c>
      <c r="Q18847" s="82" t="s">
        <v>84518</v>
      </c>
      <c r="R18847"/>
    </row>
    <row r="18848" spans="12:18" x14ac:dyDescent="0.25">
      <c r="L18848" t="s">
        <v>2944</v>
      </c>
      <c r="M18848" t="s">
        <v>35844</v>
      </c>
      <c r="N18848" t="s">
        <v>56108</v>
      </c>
      <c r="O18848" s="76" t="s">
        <v>4366</v>
      </c>
      <c r="P18848" s="82">
        <v>39</v>
      </c>
      <c r="Q18848" s="82" t="s">
        <v>84520</v>
      </c>
      <c r="R18848"/>
    </row>
    <row r="18849" spans="12:18" x14ac:dyDescent="0.25">
      <c r="L18849" t="s">
        <v>2944</v>
      </c>
      <c r="M18849" t="s">
        <v>22303</v>
      </c>
      <c r="N18849" t="s">
        <v>56109</v>
      </c>
      <c r="O18849" s="76" t="s">
        <v>4366</v>
      </c>
      <c r="P18849" s="82">
        <v>26</v>
      </c>
      <c r="Q18849" s="82" t="s">
        <v>84521</v>
      </c>
      <c r="R18849"/>
    </row>
    <row r="18850" spans="12:18" x14ac:dyDescent="0.25">
      <c r="L18850" t="s">
        <v>2944</v>
      </c>
      <c r="M18850" t="s">
        <v>4591</v>
      </c>
      <c r="N18850" t="s">
        <v>56110</v>
      </c>
      <c r="O18850" s="76" t="s">
        <v>4366</v>
      </c>
      <c r="P18850" s="82">
        <v>195</v>
      </c>
      <c r="Q18850" s="82" t="s">
        <v>84522</v>
      </c>
      <c r="R18850"/>
    </row>
    <row r="18851" spans="12:18" x14ac:dyDescent="0.25">
      <c r="L18851" t="s">
        <v>2944</v>
      </c>
      <c r="M18851" t="s">
        <v>4592</v>
      </c>
      <c r="N18851" t="s">
        <v>56111</v>
      </c>
      <c r="O18851" s="76" t="s">
        <v>4356</v>
      </c>
      <c r="P18851" s="82">
        <v>635</v>
      </c>
      <c r="Q18851" s="82" t="s">
        <v>84523</v>
      </c>
      <c r="R18851"/>
    </row>
    <row r="18852" spans="12:18" x14ac:dyDescent="0.25">
      <c r="L18852" t="s">
        <v>2944</v>
      </c>
      <c r="M18852" t="s">
        <v>22304</v>
      </c>
      <c r="N18852" t="s">
        <v>56112</v>
      </c>
      <c r="O18852" s="76" t="s">
        <v>4366</v>
      </c>
      <c r="P18852" s="82">
        <v>83</v>
      </c>
      <c r="Q18852" s="82" t="s">
        <v>84524</v>
      </c>
      <c r="R18852"/>
    </row>
    <row r="18853" spans="12:18" x14ac:dyDescent="0.25">
      <c r="L18853" t="s">
        <v>2944</v>
      </c>
      <c r="M18853" t="s">
        <v>22305</v>
      </c>
      <c r="N18853" t="s">
        <v>56113</v>
      </c>
      <c r="O18853" s="76" t="s">
        <v>4366</v>
      </c>
      <c r="P18853" s="82">
        <v>105</v>
      </c>
      <c r="Q18853" s="82" t="s">
        <v>84525</v>
      </c>
      <c r="R18853"/>
    </row>
    <row r="18854" spans="12:18" x14ac:dyDescent="0.25">
      <c r="L18854" t="s">
        <v>2944</v>
      </c>
      <c r="M18854" t="s">
        <v>16788</v>
      </c>
      <c r="N18854" t="s">
        <v>56114</v>
      </c>
      <c r="O18854" s="76" t="s">
        <v>4366</v>
      </c>
      <c r="P18854" s="82">
        <v>83</v>
      </c>
      <c r="Q18854" s="82" t="s">
        <v>84526</v>
      </c>
      <c r="R18854"/>
    </row>
    <row r="18855" spans="12:18" x14ac:dyDescent="0.25">
      <c r="L18855" t="s">
        <v>2944</v>
      </c>
      <c r="M18855" t="s">
        <v>22306</v>
      </c>
      <c r="N18855" t="s">
        <v>56115</v>
      </c>
      <c r="O18855" s="76" t="s">
        <v>4366</v>
      </c>
      <c r="P18855" s="82">
        <v>105</v>
      </c>
      <c r="Q18855" s="82" t="s">
        <v>84527</v>
      </c>
      <c r="R18855"/>
    </row>
    <row r="18856" spans="12:18" x14ac:dyDescent="0.25">
      <c r="L18856" t="s">
        <v>2944</v>
      </c>
      <c r="M18856" t="s">
        <v>14728</v>
      </c>
      <c r="N18856" t="s">
        <v>56116</v>
      </c>
      <c r="O18856" s="76" t="s">
        <v>4356</v>
      </c>
      <c r="P18856" s="82">
        <v>2407</v>
      </c>
      <c r="Q18856" s="82" t="s">
        <v>84528</v>
      </c>
      <c r="R18856"/>
    </row>
    <row r="18857" spans="12:18" x14ac:dyDescent="0.25">
      <c r="L18857" t="s">
        <v>2944</v>
      </c>
      <c r="M18857" t="s">
        <v>16792</v>
      </c>
      <c r="N18857" t="s">
        <v>56117</v>
      </c>
      <c r="O18857" s="76" t="s">
        <v>4366</v>
      </c>
      <c r="P18857" s="82">
        <v>187</v>
      </c>
      <c r="Q18857" s="82" t="s">
        <v>84530</v>
      </c>
      <c r="R18857"/>
    </row>
    <row r="18858" spans="12:18" x14ac:dyDescent="0.25">
      <c r="L18858" t="s">
        <v>2944</v>
      </c>
      <c r="M18858" t="s">
        <v>16807</v>
      </c>
      <c r="N18858" t="s">
        <v>56118</v>
      </c>
      <c r="O18858" s="76" t="s">
        <v>4374</v>
      </c>
      <c r="P18858" s="82">
        <v>1034</v>
      </c>
      <c r="Q18858" s="82" t="s">
        <v>84553</v>
      </c>
      <c r="R18858"/>
    </row>
    <row r="18859" spans="12:18" x14ac:dyDescent="0.25">
      <c r="L18859" t="s">
        <v>2944</v>
      </c>
      <c r="M18859" t="s">
        <v>35845</v>
      </c>
      <c r="N18859" t="s">
        <v>56119</v>
      </c>
      <c r="O18859" s="76" t="s">
        <v>4366</v>
      </c>
      <c r="P18859" s="82">
        <v>49</v>
      </c>
      <c r="Q18859" s="82" t="s">
        <v>84531</v>
      </c>
      <c r="R18859"/>
    </row>
    <row r="18860" spans="12:18" x14ac:dyDescent="0.25">
      <c r="L18860" t="s">
        <v>2944</v>
      </c>
      <c r="M18860" t="s">
        <v>16794</v>
      </c>
      <c r="N18860" t="s">
        <v>56120</v>
      </c>
      <c r="O18860" s="76" t="s">
        <v>4356</v>
      </c>
      <c r="P18860" s="82">
        <v>806</v>
      </c>
      <c r="Q18860" s="82" t="s">
        <v>84532</v>
      </c>
      <c r="R18860"/>
    </row>
    <row r="18861" spans="12:18" x14ac:dyDescent="0.25">
      <c r="L18861" t="s">
        <v>2944</v>
      </c>
      <c r="M18861" t="s">
        <v>22307</v>
      </c>
      <c r="N18861" t="s">
        <v>56121</v>
      </c>
      <c r="O18861" s="76" t="s">
        <v>4366</v>
      </c>
      <c r="P18861" s="82">
        <v>44</v>
      </c>
      <c r="Q18861" s="82" t="s">
        <v>84533</v>
      </c>
      <c r="R18861"/>
    </row>
    <row r="18862" spans="12:18" x14ac:dyDescent="0.25">
      <c r="L18862" t="s">
        <v>2944</v>
      </c>
      <c r="M18862" t="s">
        <v>16796</v>
      </c>
      <c r="N18862" t="s">
        <v>56122</v>
      </c>
      <c r="O18862" s="76" t="s">
        <v>4356</v>
      </c>
      <c r="P18862" s="82">
        <v>426</v>
      </c>
      <c r="Q18862" s="82" t="s">
        <v>84534</v>
      </c>
      <c r="R18862"/>
    </row>
    <row r="18863" spans="12:18" x14ac:dyDescent="0.25">
      <c r="L18863" t="s">
        <v>2944</v>
      </c>
      <c r="M18863" t="s">
        <v>35846</v>
      </c>
      <c r="N18863" t="s">
        <v>56123</v>
      </c>
      <c r="O18863" s="76" t="s">
        <v>4366</v>
      </c>
      <c r="P18863" s="82">
        <v>115</v>
      </c>
      <c r="Q18863" s="82" t="s">
        <v>84535</v>
      </c>
      <c r="R18863"/>
    </row>
    <row r="18864" spans="12:18" x14ac:dyDescent="0.25">
      <c r="L18864" t="s">
        <v>2944</v>
      </c>
      <c r="M18864" t="s">
        <v>22302</v>
      </c>
      <c r="N18864" t="s">
        <v>56124</v>
      </c>
      <c r="O18864" s="76" t="s">
        <v>4356</v>
      </c>
      <c r="P18864" s="82">
        <v>734</v>
      </c>
      <c r="Q18864" s="82" t="s">
        <v>84519</v>
      </c>
      <c r="R18864"/>
    </row>
    <row r="18865" spans="12:18" x14ac:dyDescent="0.25">
      <c r="L18865" t="s">
        <v>2944</v>
      </c>
      <c r="M18865" t="s">
        <v>22308</v>
      </c>
      <c r="N18865" t="s">
        <v>56125</v>
      </c>
      <c r="O18865" s="76" t="s">
        <v>4374</v>
      </c>
      <c r="P18865" s="82">
        <v>1087</v>
      </c>
      <c r="Q18865" s="82" t="s">
        <v>84536</v>
      </c>
      <c r="R18865"/>
    </row>
    <row r="18866" spans="12:18" x14ac:dyDescent="0.25">
      <c r="L18866" t="s">
        <v>2944</v>
      </c>
      <c r="M18866" t="s">
        <v>35847</v>
      </c>
      <c r="N18866" t="s">
        <v>56126</v>
      </c>
      <c r="O18866" s="76" t="s">
        <v>4356</v>
      </c>
      <c r="P18866" s="82">
        <v>304</v>
      </c>
      <c r="Q18866" s="82" t="s">
        <v>84537</v>
      </c>
      <c r="R18866"/>
    </row>
    <row r="18867" spans="12:18" x14ac:dyDescent="0.25">
      <c r="L18867" t="s">
        <v>2944</v>
      </c>
      <c r="M18867" t="s">
        <v>16798</v>
      </c>
      <c r="N18867" t="s">
        <v>56127</v>
      </c>
      <c r="O18867" s="76" t="s">
        <v>4366</v>
      </c>
      <c r="P18867" s="82">
        <v>127</v>
      </c>
      <c r="Q18867" s="82" t="s">
        <v>84538</v>
      </c>
      <c r="R18867"/>
    </row>
    <row r="18868" spans="12:18" x14ac:dyDescent="0.25">
      <c r="L18868" t="s">
        <v>2944</v>
      </c>
      <c r="M18868" t="s">
        <v>22309</v>
      </c>
      <c r="N18868" t="s">
        <v>56128</v>
      </c>
      <c r="O18868" s="76" t="s">
        <v>4356</v>
      </c>
      <c r="P18868" s="82">
        <v>222</v>
      </c>
      <c r="Q18868" s="82" t="s">
        <v>84539</v>
      </c>
      <c r="R18868"/>
    </row>
    <row r="18869" spans="12:18" x14ac:dyDescent="0.25">
      <c r="L18869" t="s">
        <v>2944</v>
      </c>
      <c r="M18869" t="s">
        <v>13177</v>
      </c>
      <c r="N18869" t="s">
        <v>56129</v>
      </c>
      <c r="O18869" s="76" t="s">
        <v>4356</v>
      </c>
      <c r="P18869" s="82">
        <v>146</v>
      </c>
      <c r="Q18869" s="82" t="s">
        <v>84540</v>
      </c>
      <c r="R18869"/>
    </row>
    <row r="18870" spans="12:18" x14ac:dyDescent="0.25">
      <c r="L18870" t="s">
        <v>2944</v>
      </c>
      <c r="M18870" t="s">
        <v>16800</v>
      </c>
      <c r="N18870" t="s">
        <v>56130</v>
      </c>
      <c r="O18870" s="76" t="s">
        <v>4366</v>
      </c>
      <c r="P18870" s="82">
        <v>10</v>
      </c>
      <c r="Q18870" s="82" t="s">
        <v>84541</v>
      </c>
      <c r="R18870"/>
    </row>
    <row r="18871" spans="12:18" x14ac:dyDescent="0.25">
      <c r="L18871" t="s">
        <v>2944</v>
      </c>
      <c r="M18871" t="s">
        <v>4593</v>
      </c>
      <c r="N18871" t="s">
        <v>56131</v>
      </c>
      <c r="O18871" s="76" t="s">
        <v>4366</v>
      </c>
      <c r="P18871" s="82">
        <v>156</v>
      </c>
      <c r="Q18871" s="82" t="s">
        <v>84542</v>
      </c>
      <c r="R18871"/>
    </row>
    <row r="18872" spans="12:18" x14ac:dyDescent="0.25">
      <c r="L18872" t="s">
        <v>2944</v>
      </c>
      <c r="M18872" t="s">
        <v>22310</v>
      </c>
      <c r="N18872" t="s">
        <v>56132</v>
      </c>
      <c r="O18872" s="76" t="s">
        <v>4366</v>
      </c>
      <c r="P18872" s="82">
        <v>253</v>
      </c>
      <c r="Q18872" s="82" t="s">
        <v>84543</v>
      </c>
      <c r="R18872"/>
    </row>
    <row r="18873" spans="12:18" x14ac:dyDescent="0.25">
      <c r="L18873" t="s">
        <v>2944</v>
      </c>
      <c r="M18873" t="s">
        <v>14731</v>
      </c>
      <c r="N18873" t="s">
        <v>56133</v>
      </c>
      <c r="O18873" s="76" t="s">
        <v>4356</v>
      </c>
      <c r="P18873" s="82">
        <v>1584</v>
      </c>
      <c r="Q18873" s="82" t="s">
        <v>84544</v>
      </c>
      <c r="R18873"/>
    </row>
    <row r="18874" spans="12:18" x14ac:dyDescent="0.25">
      <c r="L18874" t="s">
        <v>2944</v>
      </c>
      <c r="M18874" t="s">
        <v>16802</v>
      </c>
      <c r="N18874" t="s">
        <v>56134</v>
      </c>
      <c r="O18874" s="76" t="s">
        <v>4366</v>
      </c>
      <c r="P18874" s="82">
        <v>105</v>
      </c>
      <c r="Q18874" s="82" t="s">
        <v>84545</v>
      </c>
      <c r="R18874"/>
    </row>
    <row r="18875" spans="12:18" x14ac:dyDescent="0.25">
      <c r="L18875" t="s">
        <v>2944</v>
      </c>
      <c r="M18875" t="s">
        <v>4594</v>
      </c>
      <c r="N18875" t="s">
        <v>56135</v>
      </c>
      <c r="O18875" s="76" t="s">
        <v>4366</v>
      </c>
      <c r="P18875" s="82">
        <v>52</v>
      </c>
      <c r="Q18875" s="82" t="s">
        <v>84546</v>
      </c>
      <c r="R18875"/>
    </row>
    <row r="18876" spans="12:18" x14ac:dyDescent="0.25">
      <c r="L18876" t="s">
        <v>2944</v>
      </c>
      <c r="M18876" t="s">
        <v>16804</v>
      </c>
      <c r="N18876" t="s">
        <v>56136</v>
      </c>
      <c r="O18876" s="76" t="s">
        <v>4356</v>
      </c>
      <c r="P18876" s="82">
        <v>298</v>
      </c>
      <c r="Q18876" s="82" t="s">
        <v>84547</v>
      </c>
      <c r="R18876"/>
    </row>
    <row r="18877" spans="12:18" x14ac:dyDescent="0.25">
      <c r="L18877" t="s">
        <v>2944</v>
      </c>
      <c r="M18877" t="s">
        <v>26943</v>
      </c>
      <c r="N18877" t="s">
        <v>56137</v>
      </c>
      <c r="O18877" s="76" t="s">
        <v>4356</v>
      </c>
      <c r="P18877" s="82">
        <v>345</v>
      </c>
      <c r="Q18877" s="82" t="s">
        <v>84548</v>
      </c>
      <c r="R18877"/>
    </row>
    <row r="18878" spans="12:18" x14ac:dyDescent="0.25">
      <c r="L18878" t="s">
        <v>2944</v>
      </c>
      <c r="M18878" t="s">
        <v>4595</v>
      </c>
      <c r="N18878" t="s">
        <v>56138</v>
      </c>
      <c r="O18878" s="76" t="s">
        <v>4366</v>
      </c>
      <c r="P18878" s="82">
        <v>204</v>
      </c>
      <c r="Q18878" s="82" t="s">
        <v>84549</v>
      </c>
      <c r="R18878"/>
    </row>
    <row r="18879" spans="12:18" x14ac:dyDescent="0.25">
      <c r="L18879" t="s">
        <v>2944</v>
      </c>
      <c r="M18879" t="s">
        <v>9483</v>
      </c>
      <c r="N18879" t="s">
        <v>56139</v>
      </c>
      <c r="O18879" s="76" t="s">
        <v>4374</v>
      </c>
      <c r="P18879" s="82">
        <v>21945</v>
      </c>
      <c r="Q18879" s="82" t="s">
        <v>72645</v>
      </c>
      <c r="R18879"/>
    </row>
    <row r="18880" spans="12:18" x14ac:dyDescent="0.25">
      <c r="L18880" t="s">
        <v>2944</v>
      </c>
      <c r="M18880" t="s">
        <v>14735</v>
      </c>
      <c r="N18880" t="s">
        <v>56140</v>
      </c>
      <c r="O18880" s="76" t="s">
        <v>4366</v>
      </c>
      <c r="P18880" s="82">
        <v>116</v>
      </c>
      <c r="Q18880" s="82" t="s">
        <v>84550</v>
      </c>
      <c r="R18880"/>
    </row>
    <row r="18881" spans="12:18" x14ac:dyDescent="0.25">
      <c r="L18881" t="s">
        <v>2944</v>
      </c>
      <c r="M18881" t="s">
        <v>4596</v>
      </c>
      <c r="N18881" t="s">
        <v>56141</v>
      </c>
      <c r="O18881" s="76" t="s">
        <v>4356</v>
      </c>
      <c r="P18881" s="82">
        <v>1313</v>
      </c>
      <c r="Q18881" s="82" t="s">
        <v>84551</v>
      </c>
      <c r="R18881"/>
    </row>
    <row r="18882" spans="12:18" x14ac:dyDescent="0.25">
      <c r="L18882" t="s">
        <v>2944</v>
      </c>
      <c r="M18882" t="s">
        <v>14737</v>
      </c>
      <c r="N18882" t="s">
        <v>56142</v>
      </c>
      <c r="O18882" s="76" t="s">
        <v>4366</v>
      </c>
      <c r="P18882" s="82">
        <v>72</v>
      </c>
      <c r="Q18882" s="82" t="s">
        <v>84552</v>
      </c>
      <c r="R18882"/>
    </row>
    <row r="18883" spans="12:18" x14ac:dyDescent="0.25">
      <c r="L18883" t="s">
        <v>2944</v>
      </c>
      <c r="M18883" t="s">
        <v>16809</v>
      </c>
      <c r="N18883" t="s">
        <v>56143</v>
      </c>
      <c r="O18883" s="76" t="s">
        <v>4366</v>
      </c>
      <c r="P18883" s="82">
        <v>162</v>
      </c>
      <c r="Q18883" s="82" t="s">
        <v>84554</v>
      </c>
      <c r="R18883"/>
    </row>
    <row r="18884" spans="12:18" x14ac:dyDescent="0.25">
      <c r="L18884" t="s">
        <v>2944</v>
      </c>
      <c r="M18884" t="s">
        <v>22311</v>
      </c>
      <c r="N18884" t="s">
        <v>56144</v>
      </c>
      <c r="O18884" s="76" t="s">
        <v>4366</v>
      </c>
      <c r="P18884" s="82">
        <v>78</v>
      </c>
      <c r="Q18884" s="82" t="s">
        <v>84555</v>
      </c>
      <c r="R18884"/>
    </row>
    <row r="18885" spans="12:18" x14ac:dyDescent="0.25">
      <c r="L18885" t="s">
        <v>2944</v>
      </c>
      <c r="M18885" t="s">
        <v>16811</v>
      </c>
      <c r="N18885" t="s">
        <v>56145</v>
      </c>
      <c r="O18885" s="76" t="s">
        <v>4366</v>
      </c>
      <c r="P18885" s="82">
        <v>140</v>
      </c>
      <c r="Q18885" s="82" t="s">
        <v>84556</v>
      </c>
      <c r="R18885"/>
    </row>
    <row r="18886" spans="12:18" x14ac:dyDescent="0.25">
      <c r="L18886" t="s">
        <v>2944</v>
      </c>
      <c r="M18886" t="s">
        <v>16813</v>
      </c>
      <c r="N18886" t="s">
        <v>56146</v>
      </c>
      <c r="O18886" s="76" t="s">
        <v>4366</v>
      </c>
      <c r="P18886" s="82">
        <v>119</v>
      </c>
      <c r="Q18886" s="82" t="s">
        <v>84557</v>
      </c>
      <c r="R18886"/>
    </row>
    <row r="18887" spans="12:18" x14ac:dyDescent="0.25">
      <c r="L18887" t="s">
        <v>2944</v>
      </c>
      <c r="M18887" t="s">
        <v>4597</v>
      </c>
      <c r="N18887" t="s">
        <v>56147</v>
      </c>
      <c r="O18887" s="76" t="s">
        <v>4366</v>
      </c>
      <c r="P18887" s="82">
        <v>186</v>
      </c>
      <c r="Q18887" s="82" t="s">
        <v>84558</v>
      </c>
      <c r="R18887"/>
    </row>
    <row r="18888" spans="12:18" x14ac:dyDescent="0.25">
      <c r="L18888" t="s">
        <v>2944</v>
      </c>
      <c r="M18888" t="s">
        <v>35848</v>
      </c>
      <c r="N18888" t="s">
        <v>56148</v>
      </c>
      <c r="O18888" s="76" t="s">
        <v>4366</v>
      </c>
      <c r="P18888" s="82">
        <v>77</v>
      </c>
      <c r="Q18888" s="82" t="s">
        <v>84559</v>
      </c>
      <c r="R18888"/>
    </row>
    <row r="18889" spans="12:18" x14ac:dyDescent="0.25">
      <c r="L18889" t="s">
        <v>2944</v>
      </c>
      <c r="M18889" t="s">
        <v>14738</v>
      </c>
      <c r="N18889" t="s">
        <v>56149</v>
      </c>
      <c r="O18889" s="76" t="s">
        <v>4366</v>
      </c>
      <c r="P18889" s="82">
        <v>176</v>
      </c>
      <c r="Q18889" s="82" t="s">
        <v>84560</v>
      </c>
      <c r="R18889"/>
    </row>
    <row r="18890" spans="12:18" x14ac:dyDescent="0.25">
      <c r="L18890" t="s">
        <v>2944</v>
      </c>
      <c r="M18890" t="s">
        <v>14740</v>
      </c>
      <c r="N18890" t="s">
        <v>56150</v>
      </c>
      <c r="O18890" s="76" t="s">
        <v>4366</v>
      </c>
      <c r="P18890" s="82">
        <v>77</v>
      </c>
      <c r="Q18890" s="82" t="s">
        <v>84561</v>
      </c>
      <c r="R18890"/>
    </row>
    <row r="18891" spans="12:18" x14ac:dyDescent="0.25">
      <c r="L18891" t="s">
        <v>2944</v>
      </c>
      <c r="M18891" t="s">
        <v>14742</v>
      </c>
      <c r="N18891" t="s">
        <v>56151</v>
      </c>
      <c r="O18891" s="76" t="s">
        <v>4366</v>
      </c>
      <c r="P18891" s="82">
        <v>233</v>
      </c>
      <c r="Q18891" s="82" t="s">
        <v>84562</v>
      </c>
      <c r="R18891"/>
    </row>
    <row r="18892" spans="12:18" x14ac:dyDescent="0.25">
      <c r="L18892" t="s">
        <v>2944</v>
      </c>
      <c r="M18892" t="s">
        <v>16815</v>
      </c>
      <c r="N18892" t="s">
        <v>56152</v>
      </c>
      <c r="O18892" s="76" t="s">
        <v>4366</v>
      </c>
      <c r="P18892" s="82">
        <v>92</v>
      </c>
      <c r="Q18892" s="82" t="s">
        <v>84563</v>
      </c>
      <c r="R18892"/>
    </row>
    <row r="18893" spans="12:18" x14ac:dyDescent="0.25">
      <c r="L18893" t="s">
        <v>2944</v>
      </c>
      <c r="M18893" t="s">
        <v>22312</v>
      </c>
      <c r="N18893" t="s">
        <v>56153</v>
      </c>
      <c r="O18893" s="76" t="s">
        <v>4366</v>
      </c>
      <c r="P18893" s="82">
        <v>116</v>
      </c>
      <c r="Q18893" s="82" t="s">
        <v>84564</v>
      </c>
      <c r="R18893"/>
    </row>
    <row r="18894" spans="12:18" x14ac:dyDescent="0.25">
      <c r="L18894" t="s">
        <v>2944</v>
      </c>
      <c r="M18894" t="s">
        <v>16817</v>
      </c>
      <c r="N18894" t="s">
        <v>56154</v>
      </c>
      <c r="O18894" s="76" t="s">
        <v>4366</v>
      </c>
      <c r="P18894" s="82">
        <v>22</v>
      </c>
      <c r="Q18894" s="82" t="s">
        <v>84565</v>
      </c>
      <c r="R18894"/>
    </row>
    <row r="18895" spans="12:18" x14ac:dyDescent="0.25">
      <c r="L18895" t="s">
        <v>2944</v>
      </c>
      <c r="M18895" t="s">
        <v>16819</v>
      </c>
      <c r="N18895" t="s">
        <v>56155</v>
      </c>
      <c r="O18895" s="76" t="s">
        <v>4366</v>
      </c>
      <c r="P18895" s="82">
        <v>59</v>
      </c>
      <c r="Q18895" s="82" t="s">
        <v>84566</v>
      </c>
      <c r="R18895"/>
    </row>
    <row r="18896" spans="12:18" x14ac:dyDescent="0.25">
      <c r="L18896" t="s">
        <v>2944</v>
      </c>
      <c r="M18896" t="s">
        <v>14744</v>
      </c>
      <c r="N18896" t="s">
        <v>56156</v>
      </c>
      <c r="O18896" s="76" t="s">
        <v>4366</v>
      </c>
      <c r="P18896" s="82">
        <v>714</v>
      </c>
      <c r="Q18896" s="82" t="s">
        <v>84567</v>
      </c>
      <c r="R18896"/>
    </row>
    <row r="18897" spans="12:18" x14ac:dyDescent="0.25">
      <c r="L18897" t="s">
        <v>2944</v>
      </c>
      <c r="M18897" t="s">
        <v>16823</v>
      </c>
      <c r="N18897" t="s">
        <v>56157</v>
      </c>
      <c r="O18897" s="76" t="s">
        <v>4356</v>
      </c>
      <c r="P18897" s="82">
        <v>304</v>
      </c>
      <c r="Q18897" s="82" t="s">
        <v>84568</v>
      </c>
      <c r="R18897"/>
    </row>
    <row r="18898" spans="12:18" x14ac:dyDescent="0.25">
      <c r="L18898" t="s">
        <v>2944</v>
      </c>
      <c r="M18898" t="s">
        <v>16825</v>
      </c>
      <c r="N18898" t="s">
        <v>56158</v>
      </c>
      <c r="O18898" s="76" t="s">
        <v>4366</v>
      </c>
      <c r="P18898" s="82">
        <v>69</v>
      </c>
      <c r="Q18898" s="82" t="s">
        <v>84569</v>
      </c>
      <c r="R18898"/>
    </row>
    <row r="18899" spans="12:18" x14ac:dyDescent="0.25">
      <c r="L18899" t="s">
        <v>2944</v>
      </c>
      <c r="M18899" t="s">
        <v>16827</v>
      </c>
      <c r="N18899" t="s">
        <v>56159</v>
      </c>
      <c r="O18899" s="76" t="s">
        <v>4366</v>
      </c>
      <c r="P18899" s="82">
        <v>117</v>
      </c>
      <c r="Q18899" s="82" t="s">
        <v>84570</v>
      </c>
      <c r="R18899"/>
    </row>
    <row r="18900" spans="12:18" x14ac:dyDescent="0.25">
      <c r="L18900" t="s">
        <v>2944</v>
      </c>
      <c r="M18900" t="s">
        <v>35849</v>
      </c>
      <c r="N18900" t="s">
        <v>56160</v>
      </c>
      <c r="O18900" s="76" t="s">
        <v>4366</v>
      </c>
      <c r="P18900" s="82">
        <v>146</v>
      </c>
      <c r="Q18900" s="82" t="s">
        <v>84571</v>
      </c>
      <c r="R18900"/>
    </row>
    <row r="18901" spans="12:18" x14ac:dyDescent="0.25">
      <c r="L18901" t="s">
        <v>2944</v>
      </c>
      <c r="M18901" t="s">
        <v>14748</v>
      </c>
      <c r="N18901" t="s">
        <v>56161</v>
      </c>
      <c r="O18901" s="76" t="s">
        <v>4366</v>
      </c>
      <c r="P18901" s="82">
        <v>159</v>
      </c>
      <c r="Q18901" s="82" t="s">
        <v>84574</v>
      </c>
      <c r="R18901"/>
    </row>
    <row r="18902" spans="12:18" x14ac:dyDescent="0.25">
      <c r="L18902" t="s">
        <v>2944</v>
      </c>
      <c r="M18902" t="s">
        <v>4598</v>
      </c>
      <c r="N18902" t="s">
        <v>56162</v>
      </c>
      <c r="O18902" s="76" t="s">
        <v>4366</v>
      </c>
      <c r="P18902" s="82">
        <v>90</v>
      </c>
      <c r="Q18902" s="82" t="s">
        <v>84572</v>
      </c>
      <c r="R18902"/>
    </row>
    <row r="18903" spans="12:18" x14ac:dyDescent="0.25">
      <c r="L18903" t="s">
        <v>2944</v>
      </c>
      <c r="M18903" t="s">
        <v>22313</v>
      </c>
      <c r="N18903" t="s">
        <v>56163</v>
      </c>
      <c r="O18903" s="76" t="s">
        <v>4366</v>
      </c>
      <c r="P18903" s="82">
        <v>98</v>
      </c>
      <c r="Q18903" s="82" t="s">
        <v>84573</v>
      </c>
      <c r="R18903"/>
    </row>
    <row r="18904" spans="12:18" x14ac:dyDescent="0.25">
      <c r="L18904" t="s">
        <v>2944</v>
      </c>
      <c r="M18904" t="s">
        <v>22314</v>
      </c>
      <c r="N18904" t="s">
        <v>56164</v>
      </c>
      <c r="O18904" s="76" t="s">
        <v>4356</v>
      </c>
      <c r="P18904" s="82">
        <v>539</v>
      </c>
      <c r="Q18904" s="82" t="s">
        <v>84575</v>
      </c>
      <c r="R18904"/>
    </row>
    <row r="18905" spans="12:18" x14ac:dyDescent="0.25">
      <c r="L18905" t="s">
        <v>2944</v>
      </c>
      <c r="M18905" t="s">
        <v>13525</v>
      </c>
      <c r="N18905" t="s">
        <v>56165</v>
      </c>
      <c r="O18905" s="76" t="s">
        <v>4356</v>
      </c>
      <c r="P18905" s="82">
        <v>412</v>
      </c>
      <c r="Q18905" s="82" t="s">
        <v>84576</v>
      </c>
      <c r="R18905"/>
    </row>
    <row r="18906" spans="12:18" x14ac:dyDescent="0.25">
      <c r="L18906" t="s">
        <v>2944</v>
      </c>
      <c r="M18906" t="s">
        <v>14750</v>
      </c>
      <c r="N18906" t="s">
        <v>56166</v>
      </c>
      <c r="O18906" s="76" t="s">
        <v>4366</v>
      </c>
      <c r="P18906" s="82">
        <v>12</v>
      </c>
      <c r="Q18906" s="82" t="s">
        <v>84577</v>
      </c>
      <c r="R18906"/>
    </row>
    <row r="18907" spans="12:18" x14ac:dyDescent="0.25">
      <c r="L18907" t="s">
        <v>2944</v>
      </c>
      <c r="M18907" t="s">
        <v>14751</v>
      </c>
      <c r="N18907" t="s">
        <v>56167</v>
      </c>
      <c r="O18907" s="76" t="s">
        <v>4366</v>
      </c>
      <c r="P18907" s="82">
        <v>282</v>
      </c>
      <c r="Q18907" s="82" t="s">
        <v>84578</v>
      </c>
      <c r="R18907"/>
    </row>
    <row r="18908" spans="12:18" x14ac:dyDescent="0.25">
      <c r="L18908" t="s">
        <v>2944</v>
      </c>
      <c r="M18908" t="s">
        <v>4599</v>
      </c>
      <c r="N18908" t="s">
        <v>56168</v>
      </c>
      <c r="O18908" s="76" t="s">
        <v>4366</v>
      </c>
      <c r="P18908" s="82">
        <v>25</v>
      </c>
      <c r="Q18908" s="82" t="s">
        <v>84579</v>
      </c>
      <c r="R18908"/>
    </row>
    <row r="18909" spans="12:18" x14ac:dyDescent="0.25">
      <c r="L18909" t="s">
        <v>2944</v>
      </c>
      <c r="M18909" t="s">
        <v>35850</v>
      </c>
      <c r="N18909" t="s">
        <v>56169</v>
      </c>
      <c r="O18909" s="76" t="s">
        <v>4366</v>
      </c>
      <c r="P18909" s="82">
        <v>67</v>
      </c>
      <c r="Q18909" s="82" t="s">
        <v>84580</v>
      </c>
      <c r="R18909"/>
    </row>
    <row r="18910" spans="12:18" x14ac:dyDescent="0.25">
      <c r="L18910" t="s">
        <v>2944</v>
      </c>
      <c r="M18910" t="s">
        <v>14752</v>
      </c>
      <c r="N18910" t="s">
        <v>56170</v>
      </c>
      <c r="O18910" s="76" t="s">
        <v>4366</v>
      </c>
      <c r="P18910" s="82">
        <v>74</v>
      </c>
      <c r="Q18910" s="82" t="s">
        <v>84581</v>
      </c>
      <c r="R18910"/>
    </row>
    <row r="18911" spans="12:18" x14ac:dyDescent="0.25">
      <c r="L18911" t="s">
        <v>2944</v>
      </c>
      <c r="M18911" t="s">
        <v>4600</v>
      </c>
      <c r="N18911" t="s">
        <v>56171</v>
      </c>
      <c r="O18911" s="76" t="s">
        <v>4366</v>
      </c>
      <c r="P18911" s="82">
        <v>198</v>
      </c>
      <c r="Q18911" s="82" t="s">
        <v>84582</v>
      </c>
      <c r="R18911"/>
    </row>
    <row r="18912" spans="12:18" x14ac:dyDescent="0.25">
      <c r="L18912" t="s">
        <v>2944</v>
      </c>
      <c r="M18912" t="s">
        <v>14154</v>
      </c>
      <c r="N18912" t="s">
        <v>56172</v>
      </c>
      <c r="O18912" s="76" t="s">
        <v>4356</v>
      </c>
      <c r="P18912" s="82">
        <v>387</v>
      </c>
      <c r="Q18912" s="82" t="s">
        <v>84583</v>
      </c>
      <c r="R18912"/>
    </row>
    <row r="18913" spans="12:18" x14ac:dyDescent="0.25">
      <c r="L18913" t="s">
        <v>2944</v>
      </c>
      <c r="M18913" t="s">
        <v>22315</v>
      </c>
      <c r="N18913" t="s">
        <v>56173</v>
      </c>
      <c r="O18913" s="76" t="s">
        <v>4366</v>
      </c>
      <c r="P18913" s="82">
        <v>197</v>
      </c>
      <c r="Q18913" s="82" t="s">
        <v>84584</v>
      </c>
      <c r="R18913"/>
    </row>
    <row r="18914" spans="12:18" x14ac:dyDescent="0.25">
      <c r="L18914" t="s">
        <v>2944</v>
      </c>
      <c r="M18914" t="s">
        <v>35851</v>
      </c>
      <c r="N18914" t="s">
        <v>56174</v>
      </c>
      <c r="O18914" s="76" t="s">
        <v>4366</v>
      </c>
      <c r="P18914" s="82">
        <v>189</v>
      </c>
      <c r="Q18914" s="82" t="s">
        <v>84585</v>
      </c>
      <c r="R18914"/>
    </row>
    <row r="18915" spans="12:18" x14ac:dyDescent="0.25">
      <c r="L18915" t="s">
        <v>2944</v>
      </c>
      <c r="M18915" t="s">
        <v>4601</v>
      </c>
      <c r="N18915" t="s">
        <v>56175</v>
      </c>
      <c r="O18915" s="76" t="s">
        <v>4366</v>
      </c>
      <c r="P18915" s="82">
        <v>260</v>
      </c>
      <c r="Q18915" s="82" t="s">
        <v>84586</v>
      </c>
      <c r="R18915"/>
    </row>
    <row r="18916" spans="12:18" x14ac:dyDescent="0.25">
      <c r="L18916" t="s">
        <v>2944</v>
      </c>
      <c r="M18916" t="s">
        <v>35852</v>
      </c>
      <c r="N18916" t="s">
        <v>56176</v>
      </c>
      <c r="O18916" s="76" t="s">
        <v>4366</v>
      </c>
      <c r="P18916" s="82">
        <v>56</v>
      </c>
      <c r="Q18916" s="82" t="s">
        <v>84587</v>
      </c>
      <c r="R18916"/>
    </row>
    <row r="18917" spans="12:18" x14ac:dyDescent="0.25">
      <c r="L18917" t="s">
        <v>2944</v>
      </c>
      <c r="M18917" t="s">
        <v>16830</v>
      </c>
      <c r="N18917" t="s">
        <v>56177</v>
      </c>
      <c r="O18917" s="76" t="s">
        <v>4366</v>
      </c>
      <c r="P18917" s="82">
        <v>80</v>
      </c>
      <c r="Q18917" s="82" t="s">
        <v>84588</v>
      </c>
      <c r="R18917"/>
    </row>
    <row r="18918" spans="12:18" x14ac:dyDescent="0.25">
      <c r="L18918" t="s">
        <v>2944</v>
      </c>
      <c r="M18918" t="s">
        <v>22316</v>
      </c>
      <c r="N18918" t="s">
        <v>56178</v>
      </c>
      <c r="O18918" s="76" t="s">
        <v>4366</v>
      </c>
      <c r="P18918" s="82">
        <v>161</v>
      </c>
      <c r="Q18918" s="82" t="s">
        <v>84589</v>
      </c>
      <c r="R18918"/>
    </row>
    <row r="18919" spans="12:18" x14ac:dyDescent="0.25">
      <c r="L18919" t="s">
        <v>2944</v>
      </c>
      <c r="M18919" t="s">
        <v>4602</v>
      </c>
      <c r="N18919" t="s">
        <v>56179</v>
      </c>
      <c r="O18919" s="76" t="s">
        <v>4356</v>
      </c>
      <c r="P18919" s="82">
        <v>248</v>
      </c>
      <c r="Q18919" s="82" t="s">
        <v>84590</v>
      </c>
      <c r="R18919"/>
    </row>
    <row r="18920" spans="12:18" x14ac:dyDescent="0.25">
      <c r="L18920" t="s">
        <v>2944</v>
      </c>
      <c r="M18920" t="s">
        <v>22317</v>
      </c>
      <c r="N18920" t="s">
        <v>56180</v>
      </c>
      <c r="O18920" s="76" t="s">
        <v>4366</v>
      </c>
      <c r="P18920" s="82">
        <v>276</v>
      </c>
      <c r="Q18920" s="82" t="s">
        <v>84591</v>
      </c>
      <c r="R18920"/>
    </row>
    <row r="18921" spans="12:18" x14ac:dyDescent="0.25">
      <c r="L18921" t="s">
        <v>2944</v>
      </c>
      <c r="M18921" t="s">
        <v>4603</v>
      </c>
      <c r="N18921" t="s">
        <v>56181</v>
      </c>
      <c r="O18921" s="76" t="s">
        <v>4366</v>
      </c>
      <c r="P18921" s="82">
        <v>78</v>
      </c>
      <c r="Q18921" s="82" t="s">
        <v>84592</v>
      </c>
      <c r="R18921"/>
    </row>
    <row r="18922" spans="12:18" x14ac:dyDescent="0.25">
      <c r="L18922" t="s">
        <v>2944</v>
      </c>
      <c r="M18922" t="s">
        <v>14754</v>
      </c>
      <c r="N18922" t="s">
        <v>56182</v>
      </c>
      <c r="O18922" s="76" t="s">
        <v>4366</v>
      </c>
      <c r="P18922" s="82">
        <v>39</v>
      </c>
      <c r="Q18922" s="82" t="s">
        <v>84593</v>
      </c>
      <c r="R18922"/>
    </row>
    <row r="18923" spans="12:18" x14ac:dyDescent="0.25">
      <c r="L18923" t="s">
        <v>2944</v>
      </c>
      <c r="M18923" t="s">
        <v>5041</v>
      </c>
      <c r="N18923" t="s">
        <v>56183</v>
      </c>
      <c r="O18923" s="76" t="s">
        <v>4356</v>
      </c>
      <c r="P18923" s="82">
        <v>386</v>
      </c>
      <c r="Q18923" s="82" t="s">
        <v>84594</v>
      </c>
      <c r="R18923"/>
    </row>
    <row r="18924" spans="12:18" x14ac:dyDescent="0.25">
      <c r="L18924" t="s">
        <v>2944</v>
      </c>
      <c r="M18924" t="s">
        <v>4604</v>
      </c>
      <c r="N18924" t="s">
        <v>56184</v>
      </c>
      <c r="O18924" s="76" t="s">
        <v>4356</v>
      </c>
      <c r="P18924" s="82">
        <v>816</v>
      </c>
      <c r="Q18924" s="82" t="s">
        <v>84595</v>
      </c>
      <c r="R18924"/>
    </row>
    <row r="18925" spans="12:18" x14ac:dyDescent="0.25">
      <c r="L18925" t="s">
        <v>2944</v>
      </c>
      <c r="M18925" t="s">
        <v>22318</v>
      </c>
      <c r="N18925" t="s">
        <v>56185</v>
      </c>
      <c r="O18925" s="76" t="s">
        <v>4356</v>
      </c>
      <c r="P18925" s="82">
        <v>363</v>
      </c>
      <c r="Q18925" s="82" t="s">
        <v>84596</v>
      </c>
      <c r="R18925"/>
    </row>
    <row r="18926" spans="12:18" x14ac:dyDescent="0.25">
      <c r="L18926" t="s">
        <v>2944</v>
      </c>
      <c r="M18926" t="s">
        <v>35853</v>
      </c>
      <c r="N18926" t="s">
        <v>56186</v>
      </c>
      <c r="O18926" s="76" t="s">
        <v>4356</v>
      </c>
      <c r="P18926" s="82">
        <v>26</v>
      </c>
      <c r="Q18926" s="82" t="s">
        <v>84597</v>
      </c>
      <c r="R18926"/>
    </row>
    <row r="18927" spans="12:18" x14ac:dyDescent="0.25">
      <c r="L18927" t="s">
        <v>2944</v>
      </c>
      <c r="M18927" t="s">
        <v>4605</v>
      </c>
      <c r="N18927" t="s">
        <v>56187</v>
      </c>
      <c r="O18927" s="76" t="s">
        <v>4366</v>
      </c>
      <c r="P18927" s="82">
        <v>92</v>
      </c>
      <c r="Q18927" s="82" t="s">
        <v>84598</v>
      </c>
      <c r="R18927"/>
    </row>
    <row r="18928" spans="12:18" x14ac:dyDescent="0.25">
      <c r="L18928" t="s">
        <v>2944</v>
      </c>
      <c r="M18928" t="s">
        <v>35854</v>
      </c>
      <c r="N18928" t="s">
        <v>56188</v>
      </c>
      <c r="O18928" s="76" t="s">
        <v>4356</v>
      </c>
      <c r="P18928" s="82">
        <v>2019</v>
      </c>
      <c r="Q18928" s="82" t="s">
        <v>84599</v>
      </c>
      <c r="R18928"/>
    </row>
    <row r="18929" spans="12:18" x14ac:dyDescent="0.25">
      <c r="L18929" t="s">
        <v>2944</v>
      </c>
      <c r="M18929" t="s">
        <v>35855</v>
      </c>
      <c r="N18929" t="s">
        <v>56189</v>
      </c>
      <c r="O18929" s="76" t="s">
        <v>4366</v>
      </c>
      <c r="P18929" s="82">
        <v>37</v>
      </c>
      <c r="Q18929" s="82" t="s">
        <v>84600</v>
      </c>
      <c r="R18929"/>
    </row>
    <row r="18930" spans="12:18" x14ac:dyDescent="0.25">
      <c r="L18930" t="s">
        <v>2944</v>
      </c>
      <c r="M18930" t="s">
        <v>35856</v>
      </c>
      <c r="N18930" t="s">
        <v>56190</v>
      </c>
      <c r="O18930" s="76" t="s">
        <v>4366</v>
      </c>
      <c r="P18930" s="82">
        <v>61</v>
      </c>
      <c r="Q18930" s="82" t="s">
        <v>84601</v>
      </c>
      <c r="R18930"/>
    </row>
    <row r="18931" spans="12:18" x14ac:dyDescent="0.25">
      <c r="L18931" t="s">
        <v>2944</v>
      </c>
      <c r="M18931" t="s">
        <v>22319</v>
      </c>
      <c r="N18931" t="s">
        <v>56191</v>
      </c>
      <c r="O18931" s="76" t="s">
        <v>4366</v>
      </c>
      <c r="P18931" s="82">
        <v>68</v>
      </c>
      <c r="Q18931" s="82" t="s">
        <v>84602</v>
      </c>
      <c r="R18931"/>
    </row>
    <row r="18932" spans="12:18" x14ac:dyDescent="0.25">
      <c r="L18932" t="s">
        <v>2944</v>
      </c>
      <c r="M18932" t="s">
        <v>4606</v>
      </c>
      <c r="N18932" t="s">
        <v>56192</v>
      </c>
      <c r="O18932" s="76" t="s">
        <v>4366</v>
      </c>
      <c r="P18932" s="82">
        <v>168</v>
      </c>
      <c r="Q18932" s="82" t="s">
        <v>84603</v>
      </c>
      <c r="R18932"/>
    </row>
    <row r="18933" spans="12:18" x14ac:dyDescent="0.25">
      <c r="L18933" t="s">
        <v>2944</v>
      </c>
      <c r="M18933" t="s">
        <v>35857</v>
      </c>
      <c r="N18933" t="s">
        <v>56193</v>
      </c>
      <c r="O18933" s="76" t="s">
        <v>4366</v>
      </c>
      <c r="P18933" s="82">
        <v>296</v>
      </c>
      <c r="Q18933" s="82" t="s">
        <v>84605</v>
      </c>
      <c r="R18933"/>
    </row>
    <row r="18934" spans="12:18" x14ac:dyDescent="0.25">
      <c r="L18934" t="s">
        <v>2944</v>
      </c>
      <c r="M18934" t="s">
        <v>35858</v>
      </c>
      <c r="N18934" t="s">
        <v>56194</v>
      </c>
      <c r="O18934" s="76" t="s">
        <v>4356</v>
      </c>
      <c r="P18934" s="82">
        <v>302</v>
      </c>
      <c r="Q18934" s="82" t="s">
        <v>84606</v>
      </c>
      <c r="R18934"/>
    </row>
    <row r="18935" spans="12:18" x14ac:dyDescent="0.25">
      <c r="L18935" t="s">
        <v>2944</v>
      </c>
      <c r="M18935" t="s">
        <v>14758</v>
      </c>
      <c r="N18935" t="s">
        <v>56195</v>
      </c>
      <c r="O18935" s="76" t="s">
        <v>4356</v>
      </c>
      <c r="P18935" s="82">
        <v>2065</v>
      </c>
      <c r="Q18935" s="82" t="s">
        <v>84607</v>
      </c>
      <c r="R18935"/>
    </row>
    <row r="18936" spans="12:18" x14ac:dyDescent="0.25">
      <c r="L18936" t="s">
        <v>2944</v>
      </c>
      <c r="M18936" t="s">
        <v>16835</v>
      </c>
      <c r="N18936" t="s">
        <v>56196</v>
      </c>
      <c r="O18936" s="76" t="s">
        <v>4366</v>
      </c>
      <c r="P18936" s="82">
        <v>39</v>
      </c>
      <c r="Q18936" s="82" t="s">
        <v>84608</v>
      </c>
      <c r="R18936"/>
    </row>
    <row r="18937" spans="12:18" x14ac:dyDescent="0.25">
      <c r="L18937" t="s">
        <v>2944</v>
      </c>
      <c r="M18937" t="s">
        <v>4608</v>
      </c>
      <c r="N18937" t="s">
        <v>56197</v>
      </c>
      <c r="O18937" s="76" t="s">
        <v>4366</v>
      </c>
      <c r="P18937" s="82">
        <v>101</v>
      </c>
      <c r="Q18937" s="82" t="s">
        <v>84609</v>
      </c>
      <c r="R18937"/>
    </row>
    <row r="18938" spans="12:18" x14ac:dyDescent="0.25">
      <c r="L18938" t="s">
        <v>2944</v>
      </c>
      <c r="M18938" t="s">
        <v>4609</v>
      </c>
      <c r="N18938" t="s">
        <v>56198</v>
      </c>
      <c r="O18938" s="76" t="s">
        <v>4356</v>
      </c>
      <c r="P18938" s="82">
        <v>1323</v>
      </c>
      <c r="Q18938" s="82" t="s">
        <v>84610</v>
      </c>
      <c r="R18938"/>
    </row>
    <row r="18939" spans="12:18" x14ac:dyDescent="0.25">
      <c r="L18939" t="s">
        <v>2944</v>
      </c>
      <c r="M18939" t="s">
        <v>32285</v>
      </c>
      <c r="N18939" t="s">
        <v>56199</v>
      </c>
      <c r="O18939" s="76" t="s">
        <v>4366</v>
      </c>
      <c r="P18939" s="82">
        <v>73</v>
      </c>
      <c r="Q18939" s="82" t="s">
        <v>84611</v>
      </c>
      <c r="R18939"/>
    </row>
    <row r="18940" spans="12:18" x14ac:dyDescent="0.25">
      <c r="L18940" t="s">
        <v>2944</v>
      </c>
      <c r="M18940" t="s">
        <v>14761</v>
      </c>
      <c r="N18940" t="s">
        <v>56200</v>
      </c>
      <c r="O18940" s="76" t="s">
        <v>4366</v>
      </c>
      <c r="P18940" s="82">
        <v>50</v>
      </c>
      <c r="Q18940" s="82" t="s">
        <v>84612</v>
      </c>
      <c r="R18940"/>
    </row>
    <row r="18941" spans="12:18" x14ac:dyDescent="0.25">
      <c r="L18941" t="s">
        <v>2944</v>
      </c>
      <c r="M18941" t="s">
        <v>14762</v>
      </c>
      <c r="N18941" t="s">
        <v>56201</v>
      </c>
      <c r="O18941" s="76" t="s">
        <v>4366</v>
      </c>
      <c r="P18941" s="82">
        <v>83</v>
      </c>
      <c r="Q18941" s="82" t="s">
        <v>84613</v>
      </c>
      <c r="R18941"/>
    </row>
    <row r="18942" spans="12:18" x14ac:dyDescent="0.25">
      <c r="L18942" t="s">
        <v>2944</v>
      </c>
      <c r="M18942" t="s">
        <v>4611</v>
      </c>
      <c r="N18942" t="s">
        <v>56202</v>
      </c>
      <c r="O18942" s="76" t="s">
        <v>4366</v>
      </c>
      <c r="P18942" s="82">
        <v>69</v>
      </c>
      <c r="Q18942" s="82" t="s">
        <v>84614</v>
      </c>
      <c r="R18942"/>
    </row>
    <row r="18943" spans="12:18" x14ac:dyDescent="0.25">
      <c r="L18943" t="s">
        <v>2944</v>
      </c>
      <c r="M18943" t="s">
        <v>22320</v>
      </c>
      <c r="N18943" t="s">
        <v>56203</v>
      </c>
      <c r="O18943" s="76" t="s">
        <v>4356</v>
      </c>
      <c r="P18943" s="82">
        <v>148</v>
      </c>
      <c r="Q18943" s="82" t="s">
        <v>84615</v>
      </c>
      <c r="R18943"/>
    </row>
    <row r="18944" spans="12:18" x14ac:dyDescent="0.25">
      <c r="L18944" t="s">
        <v>2944</v>
      </c>
      <c r="M18944" t="s">
        <v>14764</v>
      </c>
      <c r="N18944" t="s">
        <v>56204</v>
      </c>
      <c r="O18944" s="76" t="s">
        <v>4366</v>
      </c>
      <c r="P18944" s="82">
        <v>64</v>
      </c>
      <c r="Q18944" s="82" t="s">
        <v>84616</v>
      </c>
      <c r="R18944"/>
    </row>
    <row r="18945" spans="12:18" x14ac:dyDescent="0.25">
      <c r="L18945" t="s">
        <v>2944</v>
      </c>
      <c r="M18945" t="s">
        <v>16837</v>
      </c>
      <c r="N18945" t="s">
        <v>56205</v>
      </c>
      <c r="O18945" s="76" t="s">
        <v>4356</v>
      </c>
      <c r="P18945" s="82">
        <v>697</v>
      </c>
      <c r="Q18945" s="82" t="s">
        <v>84617</v>
      </c>
      <c r="R18945"/>
    </row>
    <row r="18946" spans="12:18" x14ac:dyDescent="0.25">
      <c r="L18946" t="s">
        <v>2944</v>
      </c>
      <c r="M18946" t="s">
        <v>22321</v>
      </c>
      <c r="N18946" t="s">
        <v>56206</v>
      </c>
      <c r="O18946" s="76" t="s">
        <v>4366</v>
      </c>
      <c r="P18946" s="82">
        <v>161</v>
      </c>
      <c r="Q18946" s="82" t="s">
        <v>84618</v>
      </c>
      <c r="R18946"/>
    </row>
    <row r="18947" spans="12:18" x14ac:dyDescent="0.25">
      <c r="L18947" t="s">
        <v>2944</v>
      </c>
      <c r="M18947" t="s">
        <v>16839</v>
      </c>
      <c r="N18947" t="s">
        <v>56207</v>
      </c>
      <c r="O18947" s="76" t="s">
        <v>4366</v>
      </c>
      <c r="P18947" s="82">
        <v>96</v>
      </c>
      <c r="Q18947" s="82" t="s">
        <v>84619</v>
      </c>
      <c r="R18947"/>
    </row>
    <row r="18948" spans="12:18" x14ac:dyDescent="0.25">
      <c r="L18948" t="s">
        <v>2944</v>
      </c>
      <c r="M18948" t="s">
        <v>35859</v>
      </c>
      <c r="N18948" t="s">
        <v>56208</v>
      </c>
      <c r="O18948" s="76" t="s">
        <v>4366</v>
      </c>
      <c r="P18948" s="82">
        <v>148</v>
      </c>
      <c r="Q18948" s="82" t="s">
        <v>84620</v>
      </c>
      <c r="R18948"/>
    </row>
    <row r="18949" spans="12:18" x14ac:dyDescent="0.25">
      <c r="L18949" t="s">
        <v>2944</v>
      </c>
      <c r="M18949" t="s">
        <v>4612</v>
      </c>
      <c r="N18949" t="s">
        <v>56209</v>
      </c>
      <c r="O18949" s="76" t="s">
        <v>4356</v>
      </c>
      <c r="P18949" s="82">
        <v>1521</v>
      </c>
      <c r="Q18949" s="82" t="s">
        <v>84621</v>
      </c>
      <c r="R18949"/>
    </row>
    <row r="18950" spans="12:18" x14ac:dyDescent="0.25">
      <c r="L18950" t="s">
        <v>2944</v>
      </c>
      <c r="M18950" t="s">
        <v>22322</v>
      </c>
      <c r="N18950" t="s">
        <v>56210</v>
      </c>
      <c r="O18950" s="76" t="s">
        <v>4356</v>
      </c>
      <c r="P18950" s="82">
        <v>323</v>
      </c>
      <c r="Q18950" s="82" t="s">
        <v>84622</v>
      </c>
      <c r="R18950"/>
    </row>
    <row r="18951" spans="12:18" x14ac:dyDescent="0.25">
      <c r="L18951" t="s">
        <v>2944</v>
      </c>
      <c r="M18951" t="s">
        <v>22323</v>
      </c>
      <c r="N18951" t="s">
        <v>56211</v>
      </c>
      <c r="O18951" s="76" t="s">
        <v>4366</v>
      </c>
      <c r="P18951" s="82">
        <v>132</v>
      </c>
      <c r="Q18951" s="82" t="s">
        <v>84623</v>
      </c>
      <c r="R18951"/>
    </row>
    <row r="18952" spans="12:18" x14ac:dyDescent="0.25">
      <c r="L18952" t="s">
        <v>2944</v>
      </c>
      <c r="M18952" t="s">
        <v>22324</v>
      </c>
      <c r="N18952" t="s">
        <v>56212</v>
      </c>
      <c r="O18952" s="76" t="s">
        <v>4366</v>
      </c>
      <c r="P18952" s="82">
        <v>41</v>
      </c>
      <c r="Q18952" s="82" t="s">
        <v>84625</v>
      </c>
      <c r="R18952"/>
    </row>
    <row r="18953" spans="12:18" x14ac:dyDescent="0.25">
      <c r="L18953" t="s">
        <v>2944</v>
      </c>
      <c r="M18953" t="s">
        <v>4613</v>
      </c>
      <c r="N18953" t="s">
        <v>56213</v>
      </c>
      <c r="O18953" s="76" t="s">
        <v>4366</v>
      </c>
      <c r="P18953" s="82">
        <v>89</v>
      </c>
      <c r="Q18953" s="82" t="s">
        <v>84626</v>
      </c>
      <c r="R18953"/>
    </row>
    <row r="18954" spans="12:18" x14ac:dyDescent="0.25">
      <c r="L18954" t="s">
        <v>2944</v>
      </c>
      <c r="M18954" t="s">
        <v>14767</v>
      </c>
      <c r="N18954" t="s">
        <v>56214</v>
      </c>
      <c r="O18954" s="76" t="s">
        <v>4366</v>
      </c>
      <c r="P18954" s="82">
        <v>45</v>
      </c>
      <c r="Q18954" s="82" t="s">
        <v>84627</v>
      </c>
      <c r="R18954"/>
    </row>
    <row r="18955" spans="12:18" x14ac:dyDescent="0.25">
      <c r="L18955" t="s">
        <v>2944</v>
      </c>
      <c r="M18955" t="s">
        <v>4614</v>
      </c>
      <c r="N18955" t="s">
        <v>56215</v>
      </c>
      <c r="O18955" s="76" t="s">
        <v>4366</v>
      </c>
      <c r="P18955" s="82">
        <v>18</v>
      </c>
      <c r="Q18955" s="82" t="s">
        <v>84628</v>
      </c>
      <c r="R18955"/>
    </row>
    <row r="18956" spans="12:18" x14ac:dyDescent="0.25">
      <c r="L18956" t="s">
        <v>2944</v>
      </c>
      <c r="M18956" t="s">
        <v>16841</v>
      </c>
      <c r="N18956" t="s">
        <v>56216</v>
      </c>
      <c r="O18956" s="76" t="s">
        <v>4366</v>
      </c>
      <c r="P18956" s="82">
        <v>130</v>
      </c>
      <c r="Q18956" s="82" t="s">
        <v>84629</v>
      </c>
      <c r="R18956"/>
    </row>
    <row r="18957" spans="12:18" x14ac:dyDescent="0.25">
      <c r="L18957" t="s">
        <v>2944</v>
      </c>
      <c r="M18957" t="s">
        <v>22325</v>
      </c>
      <c r="N18957" t="s">
        <v>56217</v>
      </c>
      <c r="O18957" s="76" t="s">
        <v>4366</v>
      </c>
      <c r="P18957" s="82">
        <v>120</v>
      </c>
      <c r="Q18957" s="82" t="s">
        <v>84630</v>
      </c>
      <c r="R18957"/>
    </row>
    <row r="18958" spans="12:18" x14ac:dyDescent="0.25">
      <c r="L18958" t="s">
        <v>2944</v>
      </c>
      <c r="M18958" t="s">
        <v>22326</v>
      </c>
      <c r="N18958" t="s">
        <v>56218</v>
      </c>
      <c r="O18958" s="76" t="s">
        <v>4366</v>
      </c>
      <c r="P18958" s="82">
        <v>37</v>
      </c>
      <c r="Q18958" s="82" t="s">
        <v>84631</v>
      </c>
      <c r="R18958"/>
    </row>
    <row r="18959" spans="12:18" x14ac:dyDescent="0.25">
      <c r="L18959" t="s">
        <v>2944</v>
      </c>
      <c r="M18959" t="s">
        <v>8175</v>
      </c>
      <c r="N18959" t="s">
        <v>56219</v>
      </c>
      <c r="O18959" s="76" t="s">
        <v>4366</v>
      </c>
      <c r="P18959" s="82">
        <v>67</v>
      </c>
      <c r="Q18959" s="82" t="s">
        <v>84632</v>
      </c>
      <c r="R18959"/>
    </row>
    <row r="18960" spans="12:18" x14ac:dyDescent="0.25">
      <c r="L18960" t="s">
        <v>2944</v>
      </c>
      <c r="M18960" t="s">
        <v>35860</v>
      </c>
      <c r="N18960" t="s">
        <v>56220</v>
      </c>
      <c r="O18960" s="76" t="s">
        <v>4366</v>
      </c>
      <c r="P18960" s="82">
        <v>232</v>
      </c>
      <c r="Q18960" s="82" t="s">
        <v>84633</v>
      </c>
      <c r="R18960"/>
    </row>
    <row r="18961" spans="12:18" x14ac:dyDescent="0.25">
      <c r="L18961" t="s">
        <v>2944</v>
      </c>
      <c r="M18961" t="s">
        <v>4615</v>
      </c>
      <c r="N18961" t="s">
        <v>56221</v>
      </c>
      <c r="O18961" s="76" t="s">
        <v>4366</v>
      </c>
      <c r="P18961" s="82">
        <v>74</v>
      </c>
      <c r="Q18961" s="82" t="s">
        <v>84634</v>
      </c>
      <c r="R18961"/>
    </row>
    <row r="18962" spans="12:18" x14ac:dyDescent="0.25">
      <c r="L18962" t="s">
        <v>2944</v>
      </c>
      <c r="M18962" t="s">
        <v>35861</v>
      </c>
      <c r="N18962" t="s">
        <v>56222</v>
      </c>
      <c r="O18962" s="76" t="s">
        <v>4366</v>
      </c>
      <c r="P18962" s="82">
        <v>148</v>
      </c>
      <c r="Q18962" s="82" t="s">
        <v>84635</v>
      </c>
      <c r="R18962"/>
    </row>
    <row r="18963" spans="12:18" x14ac:dyDescent="0.25">
      <c r="L18963" t="s">
        <v>2944</v>
      </c>
      <c r="M18963" t="s">
        <v>16842</v>
      </c>
      <c r="N18963" t="s">
        <v>56223</v>
      </c>
      <c r="O18963" s="76" t="s">
        <v>4366</v>
      </c>
      <c r="P18963" s="82">
        <v>291</v>
      </c>
      <c r="Q18963" s="82" t="s">
        <v>84636</v>
      </c>
      <c r="R18963"/>
    </row>
    <row r="18964" spans="12:18" x14ac:dyDescent="0.25">
      <c r="L18964" t="s">
        <v>2944</v>
      </c>
      <c r="M18964" t="s">
        <v>35862</v>
      </c>
      <c r="N18964" t="s">
        <v>56224</v>
      </c>
      <c r="O18964" s="76" t="s">
        <v>4366</v>
      </c>
      <c r="P18964" s="82">
        <v>93</v>
      </c>
      <c r="Q18964" s="82" t="s">
        <v>84637</v>
      </c>
      <c r="R18964"/>
    </row>
    <row r="18965" spans="12:18" x14ac:dyDescent="0.25">
      <c r="L18965" t="s">
        <v>2944</v>
      </c>
      <c r="M18965" t="s">
        <v>14770</v>
      </c>
      <c r="N18965" t="s">
        <v>56225</v>
      </c>
      <c r="O18965" s="76" t="s">
        <v>4366</v>
      </c>
      <c r="P18965" s="82">
        <v>59</v>
      </c>
      <c r="Q18965" s="82" t="s">
        <v>84638</v>
      </c>
      <c r="R18965"/>
    </row>
    <row r="18966" spans="12:18" x14ac:dyDescent="0.25">
      <c r="L18966" t="s">
        <v>2944</v>
      </c>
      <c r="M18966" t="s">
        <v>22327</v>
      </c>
      <c r="N18966" t="s">
        <v>56226</v>
      </c>
      <c r="O18966" s="76" t="s">
        <v>4366</v>
      </c>
      <c r="P18966" s="82">
        <v>107</v>
      </c>
      <c r="Q18966" s="82" t="s">
        <v>84639</v>
      </c>
      <c r="R18966"/>
    </row>
    <row r="18967" spans="12:18" x14ac:dyDescent="0.25">
      <c r="L18967" t="s">
        <v>2944</v>
      </c>
      <c r="M18967" t="s">
        <v>14771</v>
      </c>
      <c r="N18967" t="s">
        <v>56227</v>
      </c>
      <c r="O18967" s="76" t="s">
        <v>4366</v>
      </c>
      <c r="P18967" s="82">
        <v>39</v>
      </c>
      <c r="Q18967" s="82" t="s">
        <v>84640</v>
      </c>
      <c r="R18967"/>
    </row>
    <row r="18968" spans="12:18" x14ac:dyDescent="0.25">
      <c r="L18968" t="s">
        <v>2944</v>
      </c>
      <c r="M18968" t="s">
        <v>14773</v>
      </c>
      <c r="N18968" t="s">
        <v>56228</v>
      </c>
      <c r="O18968" s="76" t="s">
        <v>4356</v>
      </c>
      <c r="P18968" s="82">
        <v>285</v>
      </c>
      <c r="Q18968" s="82" t="s">
        <v>84641</v>
      </c>
      <c r="R18968"/>
    </row>
    <row r="18969" spans="12:18" x14ac:dyDescent="0.25">
      <c r="L18969" t="s">
        <v>2944</v>
      </c>
      <c r="M18969" t="s">
        <v>35863</v>
      </c>
      <c r="N18969" t="s">
        <v>56229</v>
      </c>
      <c r="O18969" s="76" t="s">
        <v>4366</v>
      </c>
      <c r="P18969" s="82">
        <v>292</v>
      </c>
      <c r="Q18969" s="82" t="s">
        <v>84642</v>
      </c>
      <c r="R18969"/>
    </row>
    <row r="18970" spans="12:18" x14ac:dyDescent="0.25">
      <c r="L18970" t="s">
        <v>2944</v>
      </c>
      <c r="M18970" t="s">
        <v>16845</v>
      </c>
      <c r="N18970" t="s">
        <v>56230</v>
      </c>
      <c r="O18970" s="76" t="s">
        <v>4356</v>
      </c>
      <c r="P18970" s="82">
        <v>956</v>
      </c>
      <c r="Q18970" s="82" t="s">
        <v>84644</v>
      </c>
      <c r="R18970"/>
    </row>
    <row r="18971" spans="12:18" x14ac:dyDescent="0.25">
      <c r="L18971" t="s">
        <v>2944</v>
      </c>
      <c r="M18971" t="s">
        <v>35864</v>
      </c>
      <c r="N18971" t="s">
        <v>56231</v>
      </c>
      <c r="O18971" s="76" t="s">
        <v>4366</v>
      </c>
      <c r="P18971" s="82">
        <v>209</v>
      </c>
      <c r="Q18971" s="82" t="s">
        <v>84643</v>
      </c>
      <c r="R18971"/>
    </row>
    <row r="18972" spans="12:18" x14ac:dyDescent="0.25">
      <c r="L18972" t="s">
        <v>2944</v>
      </c>
      <c r="M18972" t="s">
        <v>16850</v>
      </c>
      <c r="N18972" t="s">
        <v>56232</v>
      </c>
      <c r="O18972" s="76" t="s">
        <v>4366</v>
      </c>
      <c r="P18972" s="82">
        <v>118</v>
      </c>
      <c r="Q18972" s="82" t="s">
        <v>84645</v>
      </c>
      <c r="R18972"/>
    </row>
    <row r="18973" spans="12:18" x14ac:dyDescent="0.25">
      <c r="L18973" t="s">
        <v>2944</v>
      </c>
      <c r="M18973" t="s">
        <v>14774</v>
      </c>
      <c r="N18973" t="s">
        <v>56233</v>
      </c>
      <c r="O18973" s="76" t="s">
        <v>4356</v>
      </c>
      <c r="P18973" s="82">
        <v>780</v>
      </c>
      <c r="Q18973" s="82" t="s">
        <v>84646</v>
      </c>
      <c r="R18973"/>
    </row>
    <row r="18974" spans="12:18" x14ac:dyDescent="0.25">
      <c r="L18974" t="s">
        <v>2944</v>
      </c>
      <c r="M18974" t="s">
        <v>14776</v>
      </c>
      <c r="N18974" t="s">
        <v>56234</v>
      </c>
      <c r="O18974" s="76" t="s">
        <v>4356</v>
      </c>
      <c r="P18974" s="82">
        <v>67</v>
      </c>
      <c r="Q18974" s="82" t="s">
        <v>84647</v>
      </c>
      <c r="R18974"/>
    </row>
    <row r="18975" spans="12:18" x14ac:dyDescent="0.25">
      <c r="L18975" t="s">
        <v>2944</v>
      </c>
      <c r="M18975" t="s">
        <v>4616</v>
      </c>
      <c r="N18975" t="s">
        <v>56235</v>
      </c>
      <c r="O18975" s="76" t="s">
        <v>4356</v>
      </c>
      <c r="P18975" s="82">
        <v>570</v>
      </c>
      <c r="Q18975" s="82" t="s">
        <v>84648</v>
      </c>
      <c r="R18975"/>
    </row>
    <row r="18976" spans="12:18" x14ac:dyDescent="0.25">
      <c r="L18976" t="s">
        <v>2944</v>
      </c>
      <c r="M18976" t="s">
        <v>16852</v>
      </c>
      <c r="N18976" t="s">
        <v>56236</v>
      </c>
      <c r="O18976" s="76" t="s">
        <v>4366</v>
      </c>
      <c r="P18976" s="82">
        <v>220</v>
      </c>
      <c r="Q18976" s="82" t="s">
        <v>84649</v>
      </c>
      <c r="R18976"/>
    </row>
    <row r="18977" spans="12:18" x14ac:dyDescent="0.25">
      <c r="L18977" t="s">
        <v>2944</v>
      </c>
      <c r="M18977" t="s">
        <v>4617</v>
      </c>
      <c r="N18977" t="s">
        <v>56237</v>
      </c>
      <c r="O18977" s="76" t="s">
        <v>4356</v>
      </c>
      <c r="P18977" s="82">
        <v>542</v>
      </c>
      <c r="Q18977" s="82" t="s">
        <v>84650</v>
      </c>
      <c r="R18977"/>
    </row>
    <row r="18978" spans="12:18" x14ac:dyDescent="0.25">
      <c r="L18978" t="s">
        <v>2944</v>
      </c>
      <c r="M18978" t="s">
        <v>14778</v>
      </c>
      <c r="N18978" t="s">
        <v>56238</v>
      </c>
      <c r="O18978" s="76" t="s">
        <v>4366</v>
      </c>
      <c r="P18978" s="82">
        <v>150</v>
      </c>
      <c r="Q18978" s="82" t="s">
        <v>84651</v>
      </c>
      <c r="R18978"/>
    </row>
    <row r="18979" spans="12:18" x14ac:dyDescent="0.25">
      <c r="L18979" t="s">
        <v>2944</v>
      </c>
      <c r="M18979" t="s">
        <v>14780</v>
      </c>
      <c r="N18979" t="s">
        <v>56239</v>
      </c>
      <c r="O18979" s="76" t="s">
        <v>4356</v>
      </c>
      <c r="P18979" s="82">
        <v>3069</v>
      </c>
      <c r="Q18979" s="82" t="s">
        <v>84652</v>
      </c>
      <c r="R18979"/>
    </row>
    <row r="18980" spans="12:18" x14ac:dyDescent="0.25">
      <c r="L18980" t="s">
        <v>2944</v>
      </c>
      <c r="M18980" t="s">
        <v>4618</v>
      </c>
      <c r="N18980" t="s">
        <v>56240</v>
      </c>
      <c r="O18980" s="76" t="s">
        <v>4356</v>
      </c>
      <c r="P18980" s="82">
        <v>1014</v>
      </c>
      <c r="Q18980" s="82" t="s">
        <v>84653</v>
      </c>
      <c r="R18980"/>
    </row>
    <row r="18981" spans="12:18" x14ac:dyDescent="0.25">
      <c r="L18981" t="s">
        <v>2944</v>
      </c>
      <c r="M18981" t="s">
        <v>22328</v>
      </c>
      <c r="N18981" t="s">
        <v>56241</v>
      </c>
      <c r="O18981" s="76" t="s">
        <v>4366</v>
      </c>
      <c r="P18981" s="82">
        <v>213</v>
      </c>
      <c r="Q18981" s="82" t="s">
        <v>84654</v>
      </c>
      <c r="R18981"/>
    </row>
    <row r="18982" spans="12:18" x14ac:dyDescent="0.25">
      <c r="L18982" t="s">
        <v>2944</v>
      </c>
      <c r="M18982" t="s">
        <v>14766</v>
      </c>
      <c r="N18982" t="s">
        <v>56242</v>
      </c>
      <c r="O18982" s="76" t="s">
        <v>4366</v>
      </c>
      <c r="P18982" s="82">
        <v>32</v>
      </c>
      <c r="Q18982" s="82" t="s">
        <v>84624</v>
      </c>
      <c r="R18982"/>
    </row>
    <row r="18983" spans="12:18" x14ac:dyDescent="0.25">
      <c r="L18983" t="s">
        <v>2944</v>
      </c>
      <c r="M18983" t="s">
        <v>4633</v>
      </c>
      <c r="N18983" t="s">
        <v>56243</v>
      </c>
      <c r="O18983" s="76" t="s">
        <v>4356</v>
      </c>
      <c r="P18983" s="82">
        <v>2278</v>
      </c>
      <c r="Q18983" s="82" t="s">
        <v>84713</v>
      </c>
      <c r="R18983"/>
    </row>
    <row r="18984" spans="12:18" x14ac:dyDescent="0.25">
      <c r="L18984" t="s">
        <v>2944</v>
      </c>
      <c r="M18984" t="s">
        <v>14782</v>
      </c>
      <c r="N18984" t="s">
        <v>56244</v>
      </c>
      <c r="O18984" s="76" t="s">
        <v>4366</v>
      </c>
      <c r="P18984" s="82">
        <v>81</v>
      </c>
      <c r="Q18984" s="82" t="s">
        <v>84655</v>
      </c>
      <c r="R18984"/>
    </row>
    <row r="18985" spans="12:18" x14ac:dyDescent="0.25">
      <c r="L18985" t="s">
        <v>2944</v>
      </c>
      <c r="M18985" t="s">
        <v>22329</v>
      </c>
      <c r="N18985" t="s">
        <v>56245</v>
      </c>
      <c r="O18985" s="76" t="s">
        <v>4366</v>
      </c>
      <c r="P18985" s="82">
        <v>77</v>
      </c>
      <c r="Q18985" s="82" t="s">
        <v>84656</v>
      </c>
      <c r="R18985"/>
    </row>
    <row r="18986" spans="12:18" x14ac:dyDescent="0.25">
      <c r="L18986" t="s">
        <v>2944</v>
      </c>
      <c r="M18986" t="s">
        <v>22330</v>
      </c>
      <c r="N18986" t="s">
        <v>56246</v>
      </c>
      <c r="O18986" s="76" t="s">
        <v>4366</v>
      </c>
      <c r="P18986" s="82">
        <v>107</v>
      </c>
      <c r="Q18986" s="82" t="s">
        <v>84657</v>
      </c>
      <c r="R18986"/>
    </row>
    <row r="18987" spans="12:18" x14ac:dyDescent="0.25">
      <c r="L18987" t="s">
        <v>2944</v>
      </c>
      <c r="M18987" t="s">
        <v>35865</v>
      </c>
      <c r="N18987" t="s">
        <v>56247</v>
      </c>
      <c r="O18987" s="76" t="s">
        <v>4356</v>
      </c>
      <c r="P18987" s="82">
        <v>331</v>
      </c>
      <c r="Q18987" s="82" t="s">
        <v>84658</v>
      </c>
      <c r="R18987"/>
    </row>
    <row r="18988" spans="12:18" x14ac:dyDescent="0.25">
      <c r="L18988" t="s">
        <v>2944</v>
      </c>
      <c r="M18988" t="s">
        <v>14784</v>
      </c>
      <c r="N18988" t="s">
        <v>56248</v>
      </c>
      <c r="O18988" s="76" t="s">
        <v>4366</v>
      </c>
      <c r="P18988" s="82">
        <v>124</v>
      </c>
      <c r="Q18988" s="82" t="s">
        <v>84659</v>
      </c>
      <c r="R18988"/>
    </row>
    <row r="18989" spans="12:18" x14ac:dyDescent="0.25">
      <c r="L18989" t="s">
        <v>2944</v>
      </c>
      <c r="M18989" t="s">
        <v>35866</v>
      </c>
      <c r="N18989" t="s">
        <v>56249</v>
      </c>
      <c r="O18989" s="76" t="s">
        <v>4366</v>
      </c>
      <c r="P18989" s="82">
        <v>65</v>
      </c>
      <c r="Q18989" s="82" t="s">
        <v>84660</v>
      </c>
      <c r="R18989"/>
    </row>
    <row r="18990" spans="12:18" x14ac:dyDescent="0.25">
      <c r="L18990" t="s">
        <v>2944</v>
      </c>
      <c r="M18990" t="s">
        <v>16854</v>
      </c>
      <c r="N18990" t="s">
        <v>56250</v>
      </c>
      <c r="O18990" s="76" t="s">
        <v>4366</v>
      </c>
      <c r="P18990" s="82">
        <v>66</v>
      </c>
      <c r="Q18990" s="82" t="s">
        <v>84662</v>
      </c>
      <c r="R18990"/>
    </row>
    <row r="18991" spans="12:18" x14ac:dyDescent="0.25">
      <c r="L18991" t="s">
        <v>2944</v>
      </c>
      <c r="M18991" t="s">
        <v>4619</v>
      </c>
      <c r="N18991" t="s">
        <v>56251</v>
      </c>
      <c r="O18991" s="76" t="s">
        <v>4356</v>
      </c>
      <c r="P18991" s="82">
        <v>209</v>
      </c>
      <c r="Q18991" s="82" t="s">
        <v>84663</v>
      </c>
      <c r="R18991"/>
    </row>
    <row r="18992" spans="12:18" x14ac:dyDescent="0.25">
      <c r="L18992" t="s">
        <v>2944</v>
      </c>
      <c r="M18992" t="s">
        <v>14788</v>
      </c>
      <c r="N18992" t="s">
        <v>56252</v>
      </c>
      <c r="O18992" s="76" t="s">
        <v>4374</v>
      </c>
      <c r="P18992" s="82">
        <v>7731</v>
      </c>
      <c r="Q18992" s="82" t="s">
        <v>84664</v>
      </c>
      <c r="R18992"/>
    </row>
    <row r="18993" spans="12:18" x14ac:dyDescent="0.25">
      <c r="L18993" t="s">
        <v>2944</v>
      </c>
      <c r="M18993" t="s">
        <v>16856</v>
      </c>
      <c r="N18993" t="s">
        <v>56253</v>
      </c>
      <c r="O18993" s="76" t="s">
        <v>4366</v>
      </c>
      <c r="P18993" s="82">
        <v>186</v>
      </c>
      <c r="Q18993" s="82" t="s">
        <v>84665</v>
      </c>
      <c r="R18993"/>
    </row>
    <row r="18994" spans="12:18" x14ac:dyDescent="0.25">
      <c r="L18994" t="s">
        <v>2944</v>
      </c>
      <c r="M18994" t="s">
        <v>22331</v>
      </c>
      <c r="N18994" t="s">
        <v>56254</v>
      </c>
      <c r="O18994" s="76" t="s">
        <v>4366</v>
      </c>
      <c r="P18994" s="82">
        <v>121</v>
      </c>
      <c r="Q18994" s="82" t="s">
        <v>84666</v>
      </c>
      <c r="R18994"/>
    </row>
    <row r="18995" spans="12:18" x14ac:dyDescent="0.25">
      <c r="L18995" t="s">
        <v>2944</v>
      </c>
      <c r="M18995" t="s">
        <v>4620</v>
      </c>
      <c r="N18995" t="s">
        <v>56255</v>
      </c>
      <c r="O18995" s="76" t="s">
        <v>4366</v>
      </c>
      <c r="P18995" s="82">
        <v>117</v>
      </c>
      <c r="Q18995" s="82" t="s">
        <v>84667</v>
      </c>
      <c r="R18995"/>
    </row>
    <row r="18996" spans="12:18" x14ac:dyDescent="0.25">
      <c r="L18996" t="s">
        <v>2944</v>
      </c>
      <c r="M18996" t="s">
        <v>22332</v>
      </c>
      <c r="N18996" t="s">
        <v>56256</v>
      </c>
      <c r="O18996" s="76" t="s">
        <v>4366</v>
      </c>
      <c r="P18996" s="82">
        <v>295</v>
      </c>
      <c r="Q18996" s="82" t="s">
        <v>84668</v>
      </c>
      <c r="R18996"/>
    </row>
    <row r="18997" spans="12:18" x14ac:dyDescent="0.25">
      <c r="L18997" t="s">
        <v>2944</v>
      </c>
      <c r="M18997" t="s">
        <v>4621</v>
      </c>
      <c r="N18997" t="s">
        <v>56257</v>
      </c>
      <c r="O18997" s="76" t="s">
        <v>4366</v>
      </c>
      <c r="P18997" s="82">
        <v>76</v>
      </c>
      <c r="Q18997" s="82" t="s">
        <v>84669</v>
      </c>
      <c r="R18997"/>
    </row>
    <row r="18998" spans="12:18" x14ac:dyDescent="0.25">
      <c r="L18998" t="s">
        <v>2944</v>
      </c>
      <c r="M18998" t="s">
        <v>16858</v>
      </c>
      <c r="N18998" t="s">
        <v>56258</v>
      </c>
      <c r="O18998" s="76" t="s">
        <v>4366</v>
      </c>
      <c r="P18998" s="82">
        <v>205</v>
      </c>
      <c r="Q18998" s="82" t="s">
        <v>84670</v>
      </c>
      <c r="R18998"/>
    </row>
    <row r="18999" spans="12:18" x14ac:dyDescent="0.25">
      <c r="L18999" t="s">
        <v>2944</v>
      </c>
      <c r="M18999" t="s">
        <v>35867</v>
      </c>
      <c r="N18999" t="s">
        <v>56259</v>
      </c>
      <c r="O18999" s="76" t="s">
        <v>4366</v>
      </c>
      <c r="P18999" s="82">
        <v>60</v>
      </c>
      <c r="Q18999" s="82" t="s">
        <v>84671</v>
      </c>
      <c r="R18999"/>
    </row>
    <row r="19000" spans="12:18" x14ac:dyDescent="0.25">
      <c r="L19000" t="s">
        <v>2944</v>
      </c>
      <c r="M19000" t="s">
        <v>35868</v>
      </c>
      <c r="N19000" t="s">
        <v>56260</v>
      </c>
      <c r="O19000" s="76" t="s">
        <v>4366</v>
      </c>
      <c r="P19000" s="82">
        <v>78</v>
      </c>
      <c r="Q19000" s="82" t="s">
        <v>84672</v>
      </c>
      <c r="R19000"/>
    </row>
    <row r="19001" spans="12:18" x14ac:dyDescent="0.25">
      <c r="L19001" t="s">
        <v>2944</v>
      </c>
      <c r="M19001" t="s">
        <v>14819</v>
      </c>
      <c r="N19001" t="s">
        <v>56261</v>
      </c>
      <c r="O19001" s="76" t="s">
        <v>4366</v>
      </c>
      <c r="P19001" s="82">
        <v>150</v>
      </c>
      <c r="Q19001" s="82" t="s">
        <v>84767</v>
      </c>
      <c r="R19001"/>
    </row>
    <row r="19002" spans="12:18" x14ac:dyDescent="0.25">
      <c r="L19002" t="s">
        <v>2944</v>
      </c>
      <c r="M19002" t="s">
        <v>16893</v>
      </c>
      <c r="N19002" t="s">
        <v>56262</v>
      </c>
      <c r="O19002" s="76" t="s">
        <v>4356</v>
      </c>
      <c r="P19002" s="82">
        <v>1265</v>
      </c>
      <c r="Q19002" s="82" t="s">
        <v>84770</v>
      </c>
      <c r="R19002"/>
    </row>
    <row r="19003" spans="12:18" x14ac:dyDescent="0.25">
      <c r="L19003" t="s">
        <v>2944</v>
      </c>
      <c r="M19003" t="s">
        <v>35881</v>
      </c>
      <c r="N19003" t="s">
        <v>56263</v>
      </c>
      <c r="O19003" s="76" t="s">
        <v>4366</v>
      </c>
      <c r="P19003" s="82">
        <v>284</v>
      </c>
      <c r="Q19003" s="82" t="s">
        <v>84746</v>
      </c>
      <c r="R19003"/>
    </row>
    <row r="19004" spans="12:18" x14ac:dyDescent="0.25">
      <c r="L19004" t="s">
        <v>2944</v>
      </c>
      <c r="M19004" t="s">
        <v>4607</v>
      </c>
      <c r="N19004" t="s">
        <v>56264</v>
      </c>
      <c r="O19004" s="76" t="s">
        <v>4366</v>
      </c>
      <c r="P19004" s="82">
        <v>389</v>
      </c>
      <c r="Q19004" s="82" t="s">
        <v>84604</v>
      </c>
      <c r="R19004"/>
    </row>
    <row r="19005" spans="12:18" x14ac:dyDescent="0.25">
      <c r="L19005" t="s">
        <v>2944</v>
      </c>
      <c r="M19005" t="s">
        <v>4622</v>
      </c>
      <c r="N19005" t="s">
        <v>56265</v>
      </c>
      <c r="O19005" s="76" t="s">
        <v>4366</v>
      </c>
      <c r="P19005" s="82">
        <v>210</v>
      </c>
      <c r="Q19005" s="82" t="s">
        <v>84673</v>
      </c>
      <c r="R19005"/>
    </row>
    <row r="19006" spans="12:18" x14ac:dyDescent="0.25">
      <c r="L19006" t="s">
        <v>2944</v>
      </c>
      <c r="M19006" t="s">
        <v>35869</v>
      </c>
      <c r="N19006" t="s">
        <v>56266</v>
      </c>
      <c r="O19006" s="76" t="s">
        <v>4356</v>
      </c>
      <c r="P19006" s="82">
        <v>349</v>
      </c>
      <c r="Q19006" s="82" t="s">
        <v>84674</v>
      </c>
      <c r="R19006"/>
    </row>
    <row r="19007" spans="12:18" x14ac:dyDescent="0.25">
      <c r="L19007" t="s">
        <v>2944</v>
      </c>
      <c r="M19007" t="s">
        <v>12768</v>
      </c>
      <c r="N19007" t="s">
        <v>56267</v>
      </c>
      <c r="O19007" s="76" t="s">
        <v>4366</v>
      </c>
      <c r="P19007" s="82">
        <v>137</v>
      </c>
      <c r="Q19007" s="82" t="s">
        <v>84681</v>
      </c>
      <c r="R19007"/>
    </row>
    <row r="19008" spans="12:18" x14ac:dyDescent="0.25">
      <c r="L19008" t="s">
        <v>2944</v>
      </c>
      <c r="M19008" t="s">
        <v>35870</v>
      </c>
      <c r="N19008" t="s">
        <v>56268</v>
      </c>
      <c r="O19008" s="76" t="s">
        <v>4366</v>
      </c>
      <c r="P19008" s="82">
        <v>101</v>
      </c>
      <c r="Q19008" s="82" t="s">
        <v>84675</v>
      </c>
      <c r="R19008"/>
    </row>
    <row r="19009" spans="12:18" x14ac:dyDescent="0.25">
      <c r="L19009" t="s">
        <v>2944</v>
      </c>
      <c r="M19009" t="s">
        <v>22333</v>
      </c>
      <c r="N19009" t="s">
        <v>56269</v>
      </c>
      <c r="O19009" s="76" t="s">
        <v>4366</v>
      </c>
      <c r="P19009" s="82">
        <v>85</v>
      </c>
      <c r="Q19009" s="82" t="s">
        <v>84676</v>
      </c>
      <c r="R19009"/>
    </row>
    <row r="19010" spans="12:18" x14ac:dyDescent="0.25">
      <c r="L19010" t="s">
        <v>2944</v>
      </c>
      <c r="M19010" t="s">
        <v>16859</v>
      </c>
      <c r="N19010" t="s">
        <v>56270</v>
      </c>
      <c r="O19010" s="76" t="s">
        <v>4366</v>
      </c>
      <c r="P19010" s="82">
        <v>84</v>
      </c>
      <c r="Q19010" s="82" t="s">
        <v>84677</v>
      </c>
      <c r="R19010"/>
    </row>
    <row r="19011" spans="12:18" x14ac:dyDescent="0.25">
      <c r="L19011" t="s">
        <v>2944</v>
      </c>
      <c r="M19011" t="s">
        <v>22334</v>
      </c>
      <c r="N19011" t="s">
        <v>56271</v>
      </c>
      <c r="O19011" s="76" t="s">
        <v>4366</v>
      </c>
      <c r="P19011" s="82">
        <v>87</v>
      </c>
      <c r="Q19011" s="82" t="s">
        <v>84678</v>
      </c>
      <c r="R19011"/>
    </row>
    <row r="19012" spans="12:18" x14ac:dyDescent="0.25">
      <c r="L19012" t="s">
        <v>2944</v>
      </c>
      <c r="M19012" t="s">
        <v>16861</v>
      </c>
      <c r="N19012" t="s">
        <v>56272</v>
      </c>
      <c r="O19012" s="76" t="s">
        <v>4366</v>
      </c>
      <c r="P19012" s="82">
        <v>125</v>
      </c>
      <c r="Q19012" s="82" t="s">
        <v>84679</v>
      </c>
      <c r="R19012"/>
    </row>
    <row r="19013" spans="12:18" x14ac:dyDescent="0.25">
      <c r="L19013" t="s">
        <v>2944</v>
      </c>
      <c r="M19013" t="s">
        <v>4623</v>
      </c>
      <c r="N19013" t="s">
        <v>56273</v>
      </c>
      <c r="O19013" s="76" t="s">
        <v>4366</v>
      </c>
      <c r="P19013" s="82">
        <v>320</v>
      </c>
      <c r="Q19013" s="82" t="s">
        <v>84680</v>
      </c>
      <c r="R19013"/>
    </row>
    <row r="19014" spans="12:18" x14ac:dyDescent="0.25">
      <c r="L19014" t="s">
        <v>2944</v>
      </c>
      <c r="M19014" t="s">
        <v>13614</v>
      </c>
      <c r="N19014" t="s">
        <v>56274</v>
      </c>
      <c r="O19014" s="76" t="s">
        <v>4366</v>
      </c>
      <c r="P19014" s="82">
        <v>71</v>
      </c>
      <c r="Q19014" s="82" t="s">
        <v>84682</v>
      </c>
      <c r="R19014"/>
    </row>
    <row r="19015" spans="12:18" x14ac:dyDescent="0.25">
      <c r="L19015" t="s">
        <v>2944</v>
      </c>
      <c r="M19015" t="s">
        <v>14790</v>
      </c>
      <c r="N19015" t="s">
        <v>56275</v>
      </c>
      <c r="O19015" s="76" t="s">
        <v>4356</v>
      </c>
      <c r="P19015" s="82">
        <v>743</v>
      </c>
      <c r="Q19015" s="82" t="s">
        <v>84683</v>
      </c>
      <c r="R19015"/>
    </row>
    <row r="19016" spans="12:18" x14ac:dyDescent="0.25">
      <c r="L19016" t="s">
        <v>2944</v>
      </c>
      <c r="M19016" t="s">
        <v>4624</v>
      </c>
      <c r="N19016" t="s">
        <v>56276</v>
      </c>
      <c r="O19016" s="76" t="s">
        <v>4356</v>
      </c>
      <c r="P19016" s="82">
        <v>701</v>
      </c>
      <c r="Q19016" s="82" t="s">
        <v>84684</v>
      </c>
      <c r="R19016"/>
    </row>
    <row r="19017" spans="12:18" x14ac:dyDescent="0.25">
      <c r="L19017" t="s">
        <v>2944</v>
      </c>
      <c r="M19017" t="s">
        <v>4625</v>
      </c>
      <c r="N19017" t="s">
        <v>56277</v>
      </c>
      <c r="O19017" s="76" t="s">
        <v>4366</v>
      </c>
      <c r="P19017" s="82">
        <v>97</v>
      </c>
      <c r="Q19017" s="82" t="s">
        <v>84685</v>
      </c>
      <c r="R19017"/>
    </row>
    <row r="19018" spans="12:18" x14ac:dyDescent="0.25">
      <c r="L19018" t="s">
        <v>2944</v>
      </c>
      <c r="M19018" t="s">
        <v>22335</v>
      </c>
      <c r="N19018" t="s">
        <v>56278</v>
      </c>
      <c r="O19018" s="76" t="s">
        <v>4366</v>
      </c>
      <c r="P19018" s="82">
        <v>258</v>
      </c>
      <c r="Q19018" s="82" t="s">
        <v>84686</v>
      </c>
      <c r="R19018"/>
    </row>
    <row r="19019" spans="12:18" x14ac:dyDescent="0.25">
      <c r="L19019" t="s">
        <v>2944</v>
      </c>
      <c r="M19019" t="s">
        <v>4626</v>
      </c>
      <c r="N19019" t="s">
        <v>56279</v>
      </c>
      <c r="O19019" s="76" t="s">
        <v>4366</v>
      </c>
      <c r="P19019" s="82">
        <v>75</v>
      </c>
      <c r="Q19019" s="82" t="s">
        <v>84687</v>
      </c>
      <c r="R19019"/>
    </row>
    <row r="19020" spans="12:18" x14ac:dyDescent="0.25">
      <c r="L19020" t="s">
        <v>2944</v>
      </c>
      <c r="M19020" t="s">
        <v>4627</v>
      </c>
      <c r="N19020" t="s">
        <v>56280</v>
      </c>
      <c r="O19020" s="76" t="s">
        <v>4366</v>
      </c>
      <c r="P19020" s="82">
        <v>167</v>
      </c>
      <c r="Q19020" s="82" t="s">
        <v>84688</v>
      </c>
      <c r="R19020"/>
    </row>
    <row r="19021" spans="12:18" x14ac:dyDescent="0.25">
      <c r="L19021" t="s">
        <v>2944</v>
      </c>
      <c r="M19021" t="s">
        <v>29410</v>
      </c>
      <c r="N19021" t="s">
        <v>56281</v>
      </c>
      <c r="O19021" s="76" t="s">
        <v>4366</v>
      </c>
      <c r="P19021" s="82">
        <v>58</v>
      </c>
      <c r="Q19021" s="82" t="s">
        <v>84689</v>
      </c>
      <c r="R19021"/>
    </row>
    <row r="19022" spans="12:18" x14ac:dyDescent="0.25">
      <c r="L19022" t="s">
        <v>2944</v>
      </c>
      <c r="M19022" t="s">
        <v>5682</v>
      </c>
      <c r="N19022" t="s">
        <v>56282</v>
      </c>
      <c r="O19022" s="76" t="s">
        <v>4366</v>
      </c>
      <c r="P19022" s="82">
        <v>198</v>
      </c>
      <c r="Q19022" s="82" t="s">
        <v>84690</v>
      </c>
      <c r="R19022"/>
    </row>
    <row r="19023" spans="12:18" x14ac:dyDescent="0.25">
      <c r="L19023" t="s">
        <v>2944</v>
      </c>
      <c r="M19023" t="s">
        <v>16864</v>
      </c>
      <c r="N19023" t="s">
        <v>56283</v>
      </c>
      <c r="O19023" s="76" t="s">
        <v>4366</v>
      </c>
      <c r="P19023" s="82">
        <v>98</v>
      </c>
      <c r="Q19023" s="82" t="s">
        <v>84691</v>
      </c>
      <c r="R19023"/>
    </row>
    <row r="19024" spans="12:18" x14ac:dyDescent="0.25">
      <c r="L19024" t="s">
        <v>2944</v>
      </c>
      <c r="M19024" t="s">
        <v>4628</v>
      </c>
      <c r="N19024" t="s">
        <v>56284</v>
      </c>
      <c r="O19024" s="76" t="s">
        <v>4366</v>
      </c>
      <c r="P19024" s="82">
        <v>57</v>
      </c>
      <c r="Q19024" s="82" t="s">
        <v>84692</v>
      </c>
      <c r="R19024"/>
    </row>
    <row r="19025" spans="12:18" x14ac:dyDescent="0.25">
      <c r="L19025" t="s">
        <v>2944</v>
      </c>
      <c r="M19025" t="s">
        <v>22336</v>
      </c>
      <c r="N19025" t="s">
        <v>56285</v>
      </c>
      <c r="O19025" s="76" t="s">
        <v>4356</v>
      </c>
      <c r="P19025" s="82">
        <v>538</v>
      </c>
      <c r="Q19025" s="82" t="s">
        <v>84693</v>
      </c>
      <c r="R19025"/>
    </row>
    <row r="19026" spans="12:18" x14ac:dyDescent="0.25">
      <c r="L19026" t="s">
        <v>2944</v>
      </c>
      <c r="M19026" t="s">
        <v>35871</v>
      </c>
      <c r="N19026" t="s">
        <v>56286</v>
      </c>
      <c r="O19026" s="76" t="s">
        <v>4356</v>
      </c>
      <c r="P19026" s="82">
        <v>451</v>
      </c>
      <c r="Q19026" s="82" t="s">
        <v>84694</v>
      </c>
      <c r="R19026"/>
    </row>
    <row r="19027" spans="12:18" x14ac:dyDescent="0.25">
      <c r="L19027" t="s">
        <v>2944</v>
      </c>
      <c r="M19027" t="s">
        <v>4629</v>
      </c>
      <c r="N19027" t="s">
        <v>56287</v>
      </c>
      <c r="O19027" s="76" t="s">
        <v>4366</v>
      </c>
      <c r="P19027" s="82">
        <v>214</v>
      </c>
      <c r="Q19027" s="82" t="s">
        <v>84695</v>
      </c>
      <c r="R19027"/>
    </row>
    <row r="19028" spans="12:18" x14ac:dyDescent="0.25">
      <c r="L19028" t="s">
        <v>2944</v>
      </c>
      <c r="M19028" t="s">
        <v>14791</v>
      </c>
      <c r="N19028" t="s">
        <v>56288</v>
      </c>
      <c r="O19028" s="76" t="s">
        <v>4356</v>
      </c>
      <c r="P19028" s="82">
        <v>410</v>
      </c>
      <c r="Q19028" s="82" t="s">
        <v>84696</v>
      </c>
      <c r="R19028"/>
    </row>
    <row r="19029" spans="12:18" x14ac:dyDescent="0.25">
      <c r="L19029" t="s">
        <v>2944</v>
      </c>
      <c r="M19029" t="s">
        <v>22337</v>
      </c>
      <c r="N19029" t="s">
        <v>56289</v>
      </c>
      <c r="O19029" s="76" t="s">
        <v>4366</v>
      </c>
      <c r="P19029" s="82">
        <v>98</v>
      </c>
      <c r="Q19029" s="82" t="s">
        <v>84697</v>
      </c>
      <c r="R19029"/>
    </row>
    <row r="19030" spans="12:18" x14ac:dyDescent="0.25">
      <c r="L19030" t="s">
        <v>2944</v>
      </c>
      <c r="M19030" t="s">
        <v>22338</v>
      </c>
      <c r="N19030" t="s">
        <v>56290</v>
      </c>
      <c r="O19030" s="76" t="s">
        <v>4366</v>
      </c>
      <c r="P19030" s="82">
        <v>218</v>
      </c>
      <c r="Q19030" s="82" t="s">
        <v>84698</v>
      </c>
      <c r="R19030"/>
    </row>
    <row r="19031" spans="12:18" x14ac:dyDescent="0.25">
      <c r="L19031" t="s">
        <v>2944</v>
      </c>
      <c r="M19031" t="s">
        <v>22339</v>
      </c>
      <c r="N19031" t="s">
        <v>56291</v>
      </c>
      <c r="O19031" s="76" t="s">
        <v>4366</v>
      </c>
      <c r="P19031" s="82">
        <v>47</v>
      </c>
      <c r="Q19031" s="82" t="s">
        <v>84699</v>
      </c>
      <c r="R19031"/>
    </row>
    <row r="19032" spans="12:18" x14ac:dyDescent="0.25">
      <c r="L19032" t="s">
        <v>2944</v>
      </c>
      <c r="M19032" t="s">
        <v>22340</v>
      </c>
      <c r="N19032" t="s">
        <v>56292</v>
      </c>
      <c r="O19032" s="76" t="s">
        <v>4366</v>
      </c>
      <c r="P19032" s="82">
        <v>155</v>
      </c>
      <c r="Q19032" s="82" t="s">
        <v>84700</v>
      </c>
      <c r="R19032"/>
    </row>
    <row r="19033" spans="12:18" x14ac:dyDescent="0.25">
      <c r="L19033" t="s">
        <v>2944</v>
      </c>
      <c r="M19033" t="s">
        <v>16866</v>
      </c>
      <c r="N19033" t="s">
        <v>56293</v>
      </c>
      <c r="O19033" s="76" t="s">
        <v>4356</v>
      </c>
      <c r="P19033" s="82">
        <v>325</v>
      </c>
      <c r="Q19033" s="82" t="s">
        <v>84701</v>
      </c>
      <c r="R19033"/>
    </row>
    <row r="19034" spans="12:18" x14ac:dyDescent="0.25">
      <c r="L19034" t="s">
        <v>2944</v>
      </c>
      <c r="M19034" t="s">
        <v>16868</v>
      </c>
      <c r="N19034" t="s">
        <v>56294</v>
      </c>
      <c r="O19034" s="76" t="s">
        <v>4366</v>
      </c>
      <c r="P19034" s="82">
        <v>65</v>
      </c>
      <c r="Q19034" s="82" t="s">
        <v>84702</v>
      </c>
      <c r="R19034"/>
    </row>
    <row r="19035" spans="12:18" x14ac:dyDescent="0.25">
      <c r="L19035" t="s">
        <v>2944</v>
      </c>
      <c r="M19035" t="s">
        <v>10023</v>
      </c>
      <c r="N19035" t="s">
        <v>56295</v>
      </c>
      <c r="O19035" s="76" t="s">
        <v>4366</v>
      </c>
      <c r="P19035" s="82">
        <v>258</v>
      </c>
      <c r="Q19035" s="82" t="s">
        <v>84703</v>
      </c>
      <c r="R19035"/>
    </row>
    <row r="19036" spans="12:18" x14ac:dyDescent="0.25">
      <c r="L19036" t="s">
        <v>2944</v>
      </c>
      <c r="M19036" t="s">
        <v>4630</v>
      </c>
      <c r="N19036" t="s">
        <v>56296</v>
      </c>
      <c r="O19036" s="76" t="s">
        <v>4366</v>
      </c>
      <c r="P19036" s="82">
        <v>70</v>
      </c>
      <c r="Q19036" s="82" t="s">
        <v>84704</v>
      </c>
      <c r="R19036"/>
    </row>
    <row r="19037" spans="12:18" x14ac:dyDescent="0.25">
      <c r="L19037" t="s">
        <v>2944</v>
      </c>
      <c r="M19037" t="s">
        <v>4631</v>
      </c>
      <c r="N19037" t="s">
        <v>56297</v>
      </c>
      <c r="O19037" s="76" t="s">
        <v>4366</v>
      </c>
      <c r="P19037" s="82">
        <v>100</v>
      </c>
      <c r="Q19037" s="82" t="s">
        <v>84705</v>
      </c>
      <c r="R19037"/>
    </row>
    <row r="19038" spans="12:18" x14ac:dyDescent="0.25">
      <c r="L19038" t="s">
        <v>2944</v>
      </c>
      <c r="M19038" t="s">
        <v>16870</v>
      </c>
      <c r="N19038" t="s">
        <v>56298</v>
      </c>
      <c r="O19038" s="76" t="s">
        <v>4366</v>
      </c>
      <c r="P19038" s="82">
        <v>177</v>
      </c>
      <c r="Q19038" s="82" t="s">
        <v>84706</v>
      </c>
      <c r="R19038"/>
    </row>
    <row r="19039" spans="12:18" x14ac:dyDescent="0.25">
      <c r="L19039" t="s">
        <v>2944</v>
      </c>
      <c r="M19039" t="s">
        <v>22341</v>
      </c>
      <c r="N19039" t="s">
        <v>56299</v>
      </c>
      <c r="O19039" s="76" t="s">
        <v>4366</v>
      </c>
      <c r="P19039" s="82">
        <v>131</v>
      </c>
      <c r="Q19039" s="82" t="s">
        <v>84707</v>
      </c>
      <c r="R19039"/>
    </row>
    <row r="19040" spans="12:18" x14ac:dyDescent="0.25">
      <c r="L19040" t="s">
        <v>2944</v>
      </c>
      <c r="M19040" t="s">
        <v>4632</v>
      </c>
      <c r="N19040" t="s">
        <v>56300</v>
      </c>
      <c r="O19040" s="76" t="s">
        <v>4366</v>
      </c>
      <c r="P19040" s="82">
        <v>114</v>
      </c>
      <c r="Q19040" s="82" t="s">
        <v>84708</v>
      </c>
      <c r="R19040"/>
    </row>
    <row r="19041" spans="12:18" x14ac:dyDescent="0.25">
      <c r="L19041" t="s">
        <v>2944</v>
      </c>
      <c r="M19041" t="s">
        <v>22342</v>
      </c>
      <c r="N19041" t="s">
        <v>56301</v>
      </c>
      <c r="O19041" s="76" t="s">
        <v>4366</v>
      </c>
      <c r="P19041" s="82">
        <v>42</v>
      </c>
      <c r="Q19041" s="82" t="s">
        <v>84709</v>
      </c>
      <c r="R19041"/>
    </row>
    <row r="19042" spans="12:18" x14ac:dyDescent="0.25">
      <c r="L19042" t="s">
        <v>2944</v>
      </c>
      <c r="M19042" t="s">
        <v>16872</v>
      </c>
      <c r="N19042" t="s">
        <v>56302</v>
      </c>
      <c r="O19042" s="76" t="s">
        <v>4356</v>
      </c>
      <c r="P19042" s="82">
        <v>425</v>
      </c>
      <c r="Q19042" s="82" t="s">
        <v>84710</v>
      </c>
      <c r="R19042"/>
    </row>
    <row r="19043" spans="12:18" x14ac:dyDescent="0.25">
      <c r="L19043" t="s">
        <v>2944</v>
      </c>
      <c r="M19043" t="s">
        <v>35872</v>
      </c>
      <c r="N19043" t="s">
        <v>56303</v>
      </c>
      <c r="O19043" s="76" t="s">
        <v>4366</v>
      </c>
      <c r="P19043" s="82">
        <v>33</v>
      </c>
      <c r="Q19043" s="82" t="s">
        <v>84711</v>
      </c>
      <c r="R19043"/>
    </row>
    <row r="19044" spans="12:18" x14ac:dyDescent="0.25">
      <c r="L19044" t="s">
        <v>2944</v>
      </c>
      <c r="M19044" t="s">
        <v>35873</v>
      </c>
      <c r="N19044" t="s">
        <v>56304</v>
      </c>
      <c r="O19044" s="76" t="s">
        <v>4366</v>
      </c>
      <c r="P19044" s="82">
        <v>65</v>
      </c>
      <c r="Q19044" s="82" t="s">
        <v>84712</v>
      </c>
      <c r="R19044"/>
    </row>
    <row r="19045" spans="12:18" x14ac:dyDescent="0.25">
      <c r="L19045" t="s">
        <v>2944</v>
      </c>
      <c r="M19045" t="s">
        <v>22343</v>
      </c>
      <c r="N19045" t="s">
        <v>56305</v>
      </c>
      <c r="O19045" s="76" t="s">
        <v>4366</v>
      </c>
      <c r="P19045" s="82">
        <v>131</v>
      </c>
      <c r="Q19045" s="82" t="s">
        <v>84715</v>
      </c>
      <c r="R19045"/>
    </row>
    <row r="19046" spans="12:18" x14ac:dyDescent="0.25">
      <c r="L19046" t="s">
        <v>2944</v>
      </c>
      <c r="M19046" t="s">
        <v>16876</v>
      </c>
      <c r="N19046" t="s">
        <v>56306</v>
      </c>
      <c r="O19046" s="76" t="s">
        <v>4356</v>
      </c>
      <c r="P19046" s="82">
        <v>165</v>
      </c>
      <c r="Q19046" s="82" t="s">
        <v>84716</v>
      </c>
      <c r="R19046"/>
    </row>
    <row r="19047" spans="12:18" x14ac:dyDescent="0.25">
      <c r="L19047" t="s">
        <v>2944</v>
      </c>
      <c r="M19047" t="s">
        <v>4635</v>
      </c>
      <c r="N19047" t="s">
        <v>56307</v>
      </c>
      <c r="O19047" s="76" t="s">
        <v>4366</v>
      </c>
      <c r="P19047" s="82">
        <v>62</v>
      </c>
      <c r="Q19047" s="82" t="s">
        <v>84717</v>
      </c>
      <c r="R19047"/>
    </row>
    <row r="19048" spans="12:18" x14ac:dyDescent="0.25">
      <c r="L19048" t="s">
        <v>2944</v>
      </c>
      <c r="M19048" t="s">
        <v>16877</v>
      </c>
      <c r="N19048" t="s">
        <v>56308</v>
      </c>
      <c r="O19048" s="76" t="s">
        <v>4366</v>
      </c>
      <c r="P19048" s="82">
        <v>134</v>
      </c>
      <c r="Q19048" s="82" t="s">
        <v>84718</v>
      </c>
      <c r="R19048"/>
    </row>
    <row r="19049" spans="12:18" x14ac:dyDescent="0.25">
      <c r="L19049" t="s">
        <v>2944</v>
      </c>
      <c r="M19049" t="s">
        <v>35874</v>
      </c>
      <c r="N19049" t="s">
        <v>56309</v>
      </c>
      <c r="O19049" s="76" t="s">
        <v>4366</v>
      </c>
      <c r="P19049" s="82">
        <v>29</v>
      </c>
      <c r="Q19049" s="82" t="s">
        <v>84719</v>
      </c>
      <c r="R19049"/>
    </row>
    <row r="19050" spans="12:18" x14ac:dyDescent="0.25">
      <c r="L19050" t="s">
        <v>2944</v>
      </c>
      <c r="M19050" t="s">
        <v>14794</v>
      </c>
      <c r="N19050" t="s">
        <v>56310</v>
      </c>
      <c r="O19050" s="76" t="s">
        <v>4366</v>
      </c>
      <c r="P19050" s="82">
        <v>35</v>
      </c>
      <c r="Q19050" s="82" t="s">
        <v>84720</v>
      </c>
      <c r="R19050"/>
    </row>
    <row r="19051" spans="12:18" x14ac:dyDescent="0.25">
      <c r="L19051" t="s">
        <v>2944</v>
      </c>
      <c r="M19051" t="s">
        <v>4636</v>
      </c>
      <c r="N19051" t="s">
        <v>56311</v>
      </c>
      <c r="O19051" s="76" t="s">
        <v>4356</v>
      </c>
      <c r="P19051" s="82">
        <v>372</v>
      </c>
      <c r="Q19051" s="82" t="s">
        <v>84721</v>
      </c>
      <c r="R19051"/>
    </row>
    <row r="19052" spans="12:18" x14ac:dyDescent="0.25">
      <c r="L19052" t="s">
        <v>2944</v>
      </c>
      <c r="M19052" t="s">
        <v>14795</v>
      </c>
      <c r="N19052" t="s">
        <v>56312</v>
      </c>
      <c r="O19052" s="76" t="s">
        <v>4366</v>
      </c>
      <c r="P19052" s="82">
        <v>247</v>
      </c>
      <c r="Q19052" s="82" t="s">
        <v>84722</v>
      </c>
      <c r="R19052"/>
    </row>
    <row r="19053" spans="12:18" x14ac:dyDescent="0.25">
      <c r="L19053" t="s">
        <v>2944</v>
      </c>
      <c r="M19053" t="s">
        <v>22344</v>
      </c>
      <c r="N19053" t="s">
        <v>56313</v>
      </c>
      <c r="O19053" s="76" t="s">
        <v>4356</v>
      </c>
      <c r="P19053" s="82">
        <v>591</v>
      </c>
      <c r="Q19053" s="82" t="s">
        <v>84723</v>
      </c>
      <c r="R19053"/>
    </row>
    <row r="19054" spans="12:18" x14ac:dyDescent="0.25">
      <c r="L19054" t="s">
        <v>2944</v>
      </c>
      <c r="M19054" t="s">
        <v>14796</v>
      </c>
      <c r="N19054" t="s">
        <v>56314</v>
      </c>
      <c r="O19054" s="76" t="s">
        <v>4356</v>
      </c>
      <c r="P19054" s="82">
        <v>311</v>
      </c>
      <c r="Q19054" s="82" t="s">
        <v>84724</v>
      </c>
      <c r="R19054"/>
    </row>
    <row r="19055" spans="12:18" x14ac:dyDescent="0.25">
      <c r="L19055" t="s">
        <v>2944</v>
      </c>
      <c r="M19055" t="s">
        <v>35875</v>
      </c>
      <c r="N19055" t="s">
        <v>56315</v>
      </c>
      <c r="O19055" s="76" t="s">
        <v>4366</v>
      </c>
      <c r="P19055" s="82">
        <v>72</v>
      </c>
      <c r="Q19055" s="82" t="s">
        <v>84725</v>
      </c>
      <c r="R19055"/>
    </row>
    <row r="19056" spans="12:18" x14ac:dyDescent="0.25">
      <c r="L19056" t="s">
        <v>2944</v>
      </c>
      <c r="M19056" t="s">
        <v>14798</v>
      </c>
      <c r="N19056" t="s">
        <v>56316</v>
      </c>
      <c r="O19056" s="76" t="s">
        <v>4366</v>
      </c>
      <c r="P19056" s="82">
        <v>79</v>
      </c>
      <c r="Q19056" s="82" t="s">
        <v>84726</v>
      </c>
      <c r="R19056"/>
    </row>
    <row r="19057" spans="12:18" x14ac:dyDescent="0.25">
      <c r="L19057" t="s">
        <v>2944</v>
      </c>
      <c r="M19057" t="s">
        <v>4637</v>
      </c>
      <c r="N19057" t="s">
        <v>56317</v>
      </c>
      <c r="O19057" s="76" t="s">
        <v>4356</v>
      </c>
      <c r="P19057" s="82">
        <v>3752</v>
      </c>
      <c r="Q19057" s="82" t="s">
        <v>84727</v>
      </c>
      <c r="R19057"/>
    </row>
    <row r="19058" spans="12:18" x14ac:dyDescent="0.25">
      <c r="L19058" t="s">
        <v>2944</v>
      </c>
      <c r="M19058" t="s">
        <v>16879</v>
      </c>
      <c r="N19058" t="s">
        <v>56318</v>
      </c>
      <c r="O19058" s="76" t="s">
        <v>4366</v>
      </c>
      <c r="P19058" s="82">
        <v>82</v>
      </c>
      <c r="Q19058" s="82" t="s">
        <v>84728</v>
      </c>
      <c r="R19058"/>
    </row>
    <row r="19059" spans="12:18" x14ac:dyDescent="0.25">
      <c r="L19059" t="s">
        <v>2944</v>
      </c>
      <c r="M19059" t="s">
        <v>16881</v>
      </c>
      <c r="N19059" t="s">
        <v>56319</v>
      </c>
      <c r="O19059" s="76" t="s">
        <v>4366</v>
      </c>
      <c r="P19059" s="82">
        <v>160</v>
      </c>
      <c r="Q19059" s="82" t="s">
        <v>84729</v>
      </c>
      <c r="R19059"/>
    </row>
    <row r="19060" spans="12:18" x14ac:dyDescent="0.25">
      <c r="L19060" t="s">
        <v>2944</v>
      </c>
      <c r="M19060" t="s">
        <v>35876</v>
      </c>
      <c r="N19060" t="s">
        <v>56320</v>
      </c>
      <c r="O19060" s="76" t="s">
        <v>4366</v>
      </c>
      <c r="P19060" s="82">
        <v>110</v>
      </c>
      <c r="Q19060" s="82" t="s">
        <v>84730</v>
      </c>
      <c r="R19060"/>
    </row>
    <row r="19061" spans="12:18" x14ac:dyDescent="0.25">
      <c r="L19061" t="s">
        <v>2944</v>
      </c>
      <c r="M19061" t="s">
        <v>35877</v>
      </c>
      <c r="N19061" t="s">
        <v>56321</v>
      </c>
      <c r="O19061" s="76" t="s">
        <v>4366</v>
      </c>
      <c r="P19061" s="82">
        <v>176</v>
      </c>
      <c r="Q19061" s="82" t="s">
        <v>84731</v>
      </c>
      <c r="R19061"/>
    </row>
    <row r="19062" spans="12:18" x14ac:dyDescent="0.25">
      <c r="L19062" t="s">
        <v>2944</v>
      </c>
      <c r="M19062" t="s">
        <v>20650</v>
      </c>
      <c r="N19062" t="s">
        <v>56322</v>
      </c>
      <c r="O19062" s="76" t="s">
        <v>4366</v>
      </c>
      <c r="P19062" s="82">
        <v>83</v>
      </c>
      <c r="Q19062" s="82" t="s">
        <v>84732</v>
      </c>
      <c r="R19062"/>
    </row>
    <row r="19063" spans="12:18" x14ac:dyDescent="0.25">
      <c r="L19063" t="s">
        <v>2944</v>
      </c>
      <c r="M19063" t="s">
        <v>22345</v>
      </c>
      <c r="N19063" t="s">
        <v>56323</v>
      </c>
      <c r="O19063" s="76" t="s">
        <v>4366</v>
      </c>
      <c r="P19063" s="82">
        <v>161</v>
      </c>
      <c r="Q19063" s="82" t="s">
        <v>84733</v>
      </c>
      <c r="R19063"/>
    </row>
    <row r="19064" spans="12:18" x14ac:dyDescent="0.25">
      <c r="L19064" t="s">
        <v>2944</v>
      </c>
      <c r="M19064" t="s">
        <v>4638</v>
      </c>
      <c r="N19064" t="s">
        <v>56324</v>
      </c>
      <c r="O19064" s="76" t="s">
        <v>4366</v>
      </c>
      <c r="P19064" s="82">
        <v>157</v>
      </c>
      <c r="Q19064" s="82" t="s">
        <v>84734</v>
      </c>
      <c r="R19064"/>
    </row>
    <row r="19065" spans="12:18" x14ac:dyDescent="0.25">
      <c r="L19065" t="s">
        <v>2944</v>
      </c>
      <c r="M19065" t="s">
        <v>22346</v>
      </c>
      <c r="N19065" t="s">
        <v>56325</v>
      </c>
      <c r="O19065" s="76" t="s">
        <v>4366</v>
      </c>
      <c r="P19065" s="82">
        <v>133</v>
      </c>
      <c r="Q19065" s="82" t="s">
        <v>84735</v>
      </c>
      <c r="R19065"/>
    </row>
    <row r="19066" spans="12:18" x14ac:dyDescent="0.25">
      <c r="L19066" t="s">
        <v>2944</v>
      </c>
      <c r="M19066" t="s">
        <v>35878</v>
      </c>
      <c r="N19066" t="s">
        <v>56326</v>
      </c>
      <c r="O19066" s="76" t="s">
        <v>4366</v>
      </c>
      <c r="P19066" s="82">
        <v>96</v>
      </c>
      <c r="Q19066" s="82" t="s">
        <v>84736</v>
      </c>
      <c r="R19066"/>
    </row>
    <row r="19067" spans="12:18" x14ac:dyDescent="0.25">
      <c r="L19067" t="s">
        <v>2944</v>
      </c>
      <c r="M19067" t="s">
        <v>14799</v>
      </c>
      <c r="N19067" t="s">
        <v>56327</v>
      </c>
      <c r="O19067" s="76" t="s">
        <v>4366</v>
      </c>
      <c r="P19067" s="82">
        <v>99</v>
      </c>
      <c r="Q19067" s="82" t="s">
        <v>84737</v>
      </c>
      <c r="R19067"/>
    </row>
    <row r="19068" spans="12:18" x14ac:dyDescent="0.25">
      <c r="L19068" t="s">
        <v>2944</v>
      </c>
      <c r="M19068" t="s">
        <v>14801</v>
      </c>
      <c r="N19068" t="s">
        <v>56328</v>
      </c>
      <c r="O19068" s="76" t="s">
        <v>4356</v>
      </c>
      <c r="P19068" s="82">
        <v>354</v>
      </c>
      <c r="Q19068" s="82" t="s">
        <v>84738</v>
      </c>
      <c r="R19068"/>
    </row>
    <row r="19069" spans="12:18" x14ac:dyDescent="0.25">
      <c r="L19069" t="s">
        <v>2944</v>
      </c>
      <c r="M19069" t="s">
        <v>16883</v>
      </c>
      <c r="N19069" t="s">
        <v>56329</v>
      </c>
      <c r="O19069" s="76" t="s">
        <v>4366</v>
      </c>
      <c r="P19069" s="82">
        <v>79</v>
      </c>
      <c r="Q19069" s="82" t="s">
        <v>84739</v>
      </c>
      <c r="R19069"/>
    </row>
    <row r="19070" spans="12:18" x14ac:dyDescent="0.25">
      <c r="L19070" t="s">
        <v>2944</v>
      </c>
      <c r="M19070" t="s">
        <v>4639</v>
      </c>
      <c r="N19070" t="s">
        <v>56330</v>
      </c>
      <c r="O19070" s="76" t="s">
        <v>4366</v>
      </c>
      <c r="P19070" s="82">
        <v>43</v>
      </c>
      <c r="Q19070" s="82" t="s">
        <v>84740</v>
      </c>
      <c r="R19070"/>
    </row>
    <row r="19071" spans="12:18" x14ac:dyDescent="0.25">
      <c r="L19071" t="s">
        <v>2944</v>
      </c>
      <c r="M19071" t="s">
        <v>35879</v>
      </c>
      <c r="N19071" t="s">
        <v>56331</v>
      </c>
      <c r="O19071" s="76" t="s">
        <v>4366</v>
      </c>
      <c r="P19071" s="82">
        <v>80</v>
      </c>
      <c r="Q19071" s="82" t="s">
        <v>84741</v>
      </c>
      <c r="R19071"/>
    </row>
    <row r="19072" spans="12:18" x14ac:dyDescent="0.25">
      <c r="L19072" t="s">
        <v>2944</v>
      </c>
      <c r="M19072" t="s">
        <v>14803</v>
      </c>
      <c r="N19072" t="s">
        <v>56332</v>
      </c>
      <c r="O19072" s="76" t="s">
        <v>4366</v>
      </c>
      <c r="P19072" s="82">
        <v>257</v>
      </c>
      <c r="Q19072" s="82" t="s">
        <v>84742</v>
      </c>
      <c r="R19072"/>
    </row>
    <row r="19073" spans="12:18" x14ac:dyDescent="0.25">
      <c r="L19073" t="s">
        <v>2944</v>
      </c>
      <c r="M19073" t="s">
        <v>35880</v>
      </c>
      <c r="N19073" t="s">
        <v>56333</v>
      </c>
      <c r="O19073" s="76" t="s">
        <v>4366</v>
      </c>
      <c r="P19073" s="82">
        <v>143</v>
      </c>
      <c r="Q19073" s="82" t="s">
        <v>84743</v>
      </c>
      <c r="R19073"/>
    </row>
    <row r="19074" spans="12:18" x14ac:dyDescent="0.25">
      <c r="L19074" t="s">
        <v>2944</v>
      </c>
      <c r="M19074" t="s">
        <v>14805</v>
      </c>
      <c r="N19074" t="s">
        <v>56334</v>
      </c>
      <c r="O19074" s="76" t="s">
        <v>4366</v>
      </c>
      <c r="P19074" s="82">
        <v>90</v>
      </c>
      <c r="Q19074" s="82" t="s">
        <v>84744</v>
      </c>
      <c r="R19074"/>
    </row>
    <row r="19075" spans="12:18" x14ac:dyDescent="0.25">
      <c r="L19075" t="s">
        <v>2944</v>
      </c>
      <c r="M19075" t="s">
        <v>14807</v>
      </c>
      <c r="N19075" t="s">
        <v>56335</v>
      </c>
      <c r="O19075" s="76" t="s">
        <v>4366</v>
      </c>
      <c r="P19075" s="82">
        <v>39</v>
      </c>
      <c r="Q19075" s="82" t="s">
        <v>84745</v>
      </c>
      <c r="R19075"/>
    </row>
    <row r="19076" spans="12:18" x14ac:dyDescent="0.25">
      <c r="L19076" t="s">
        <v>2944</v>
      </c>
      <c r="M19076" t="s">
        <v>14809</v>
      </c>
      <c r="N19076" t="s">
        <v>56336</v>
      </c>
      <c r="O19076" s="76" t="s">
        <v>4366</v>
      </c>
      <c r="P19076" s="82">
        <v>59</v>
      </c>
      <c r="Q19076" s="82" t="s">
        <v>84747</v>
      </c>
      <c r="R19076"/>
    </row>
    <row r="19077" spans="12:18" x14ac:dyDescent="0.25">
      <c r="L19077" t="s">
        <v>2944</v>
      </c>
      <c r="M19077" t="s">
        <v>22347</v>
      </c>
      <c r="N19077" t="s">
        <v>56337</v>
      </c>
      <c r="O19077" s="76" t="s">
        <v>4366</v>
      </c>
      <c r="P19077" s="82">
        <v>97</v>
      </c>
      <c r="Q19077" s="82" t="s">
        <v>84748</v>
      </c>
      <c r="R19077"/>
    </row>
    <row r="19078" spans="12:18" x14ac:dyDescent="0.25">
      <c r="L19078" t="s">
        <v>2944</v>
      </c>
      <c r="M19078" t="s">
        <v>4640</v>
      </c>
      <c r="N19078" t="s">
        <v>56338</v>
      </c>
      <c r="O19078" s="76" t="s">
        <v>4366</v>
      </c>
      <c r="P19078" s="82">
        <v>299</v>
      </c>
      <c r="Q19078" s="82" t="s">
        <v>84749</v>
      </c>
      <c r="R19078"/>
    </row>
    <row r="19079" spans="12:18" x14ac:dyDescent="0.25">
      <c r="L19079" t="s">
        <v>2944</v>
      </c>
      <c r="M19079" t="s">
        <v>22348</v>
      </c>
      <c r="N19079" t="s">
        <v>56339</v>
      </c>
      <c r="O19079" s="76" t="s">
        <v>4366</v>
      </c>
      <c r="P19079" s="82">
        <v>47</v>
      </c>
      <c r="Q19079" s="82" t="s">
        <v>84750</v>
      </c>
      <c r="R19079"/>
    </row>
    <row r="19080" spans="12:18" x14ac:dyDescent="0.25">
      <c r="L19080" t="s">
        <v>2944</v>
      </c>
      <c r="M19080" t="s">
        <v>4641</v>
      </c>
      <c r="N19080" t="s">
        <v>56340</v>
      </c>
      <c r="O19080" s="76" t="s">
        <v>4356</v>
      </c>
      <c r="P19080" s="82">
        <v>376</v>
      </c>
      <c r="Q19080" s="82" t="s">
        <v>84751</v>
      </c>
      <c r="R19080"/>
    </row>
    <row r="19081" spans="12:18" x14ac:dyDescent="0.25">
      <c r="L19081" t="s">
        <v>2944</v>
      </c>
      <c r="M19081" t="s">
        <v>14810</v>
      </c>
      <c r="N19081" t="s">
        <v>56341</v>
      </c>
      <c r="O19081" s="76" t="s">
        <v>4366</v>
      </c>
      <c r="P19081" s="82">
        <v>293</v>
      </c>
      <c r="Q19081" s="82" t="s">
        <v>84752</v>
      </c>
      <c r="R19081"/>
    </row>
    <row r="19082" spans="12:18" x14ac:dyDescent="0.25">
      <c r="L19082" t="s">
        <v>2944</v>
      </c>
      <c r="M19082" t="s">
        <v>14812</v>
      </c>
      <c r="N19082" t="s">
        <v>56342</v>
      </c>
      <c r="O19082" s="76" t="s">
        <v>4366</v>
      </c>
      <c r="P19082" s="82">
        <v>114</v>
      </c>
      <c r="Q19082" s="82" t="s">
        <v>84753</v>
      </c>
      <c r="R19082"/>
    </row>
    <row r="19083" spans="12:18" x14ac:dyDescent="0.25">
      <c r="L19083" t="s">
        <v>2944</v>
      </c>
      <c r="M19083" t="s">
        <v>4642</v>
      </c>
      <c r="N19083" t="s">
        <v>56343</v>
      </c>
      <c r="O19083" s="76" t="s">
        <v>4366</v>
      </c>
      <c r="P19083" s="82">
        <v>31</v>
      </c>
      <c r="Q19083" s="82" t="s">
        <v>84754</v>
      </c>
      <c r="R19083"/>
    </row>
    <row r="19084" spans="12:18" x14ac:dyDescent="0.25">
      <c r="L19084" t="s">
        <v>2944</v>
      </c>
      <c r="M19084" t="s">
        <v>6876</v>
      </c>
      <c r="N19084" t="s">
        <v>56344</v>
      </c>
      <c r="O19084" s="76" t="s">
        <v>4356</v>
      </c>
      <c r="P19084" s="82">
        <v>526</v>
      </c>
      <c r="Q19084" s="82" t="s">
        <v>84755</v>
      </c>
      <c r="R19084"/>
    </row>
    <row r="19085" spans="12:18" x14ac:dyDescent="0.25">
      <c r="L19085" t="s">
        <v>2944</v>
      </c>
      <c r="M19085" t="s">
        <v>14814</v>
      </c>
      <c r="N19085" t="s">
        <v>56345</v>
      </c>
      <c r="O19085" s="76" t="s">
        <v>4366</v>
      </c>
      <c r="P19085" s="82">
        <v>143</v>
      </c>
      <c r="Q19085" s="82" t="s">
        <v>84756</v>
      </c>
      <c r="R19085"/>
    </row>
    <row r="19086" spans="12:18" x14ac:dyDescent="0.25">
      <c r="L19086" t="s">
        <v>2944</v>
      </c>
      <c r="M19086" t="s">
        <v>14816</v>
      </c>
      <c r="N19086" t="s">
        <v>56346</v>
      </c>
      <c r="O19086" s="76" t="s">
        <v>4366</v>
      </c>
      <c r="P19086" s="82">
        <v>51</v>
      </c>
      <c r="Q19086" s="82" t="s">
        <v>84757</v>
      </c>
      <c r="R19086"/>
    </row>
    <row r="19087" spans="12:18" x14ac:dyDescent="0.25">
      <c r="L19087" t="s">
        <v>2944</v>
      </c>
      <c r="M19087" t="s">
        <v>35882</v>
      </c>
      <c r="N19087" t="s">
        <v>56347</v>
      </c>
      <c r="O19087" s="76" t="s">
        <v>4366</v>
      </c>
      <c r="P19087" s="82">
        <v>304</v>
      </c>
      <c r="Q19087" s="82" t="s">
        <v>84758</v>
      </c>
      <c r="R19087"/>
    </row>
    <row r="19088" spans="12:18" x14ac:dyDescent="0.25">
      <c r="L19088" t="s">
        <v>2944</v>
      </c>
      <c r="M19088" t="s">
        <v>16887</v>
      </c>
      <c r="N19088" t="s">
        <v>56348</v>
      </c>
      <c r="O19088" s="76" t="s">
        <v>4366</v>
      </c>
      <c r="P19088" s="82">
        <v>115</v>
      </c>
      <c r="Q19088" s="82" t="s">
        <v>84759</v>
      </c>
      <c r="R19088"/>
    </row>
    <row r="19089" spans="12:18" x14ac:dyDescent="0.25">
      <c r="L19089" t="s">
        <v>2944</v>
      </c>
      <c r="M19089" t="s">
        <v>16889</v>
      </c>
      <c r="N19089" t="s">
        <v>56349</v>
      </c>
      <c r="O19089" s="76" t="s">
        <v>4366</v>
      </c>
      <c r="P19089" s="82">
        <v>52</v>
      </c>
      <c r="Q19089" s="82" t="s">
        <v>84760</v>
      </c>
      <c r="R19089"/>
    </row>
    <row r="19090" spans="12:18" x14ac:dyDescent="0.25">
      <c r="L19090" t="s">
        <v>2944</v>
      </c>
      <c r="M19090" t="s">
        <v>14817</v>
      </c>
      <c r="N19090" t="s">
        <v>56350</v>
      </c>
      <c r="O19090" s="76" t="s">
        <v>4366</v>
      </c>
      <c r="P19090" s="82">
        <v>222</v>
      </c>
      <c r="Q19090" s="82" t="s">
        <v>84761</v>
      </c>
      <c r="R19090"/>
    </row>
    <row r="19091" spans="12:18" x14ac:dyDescent="0.25">
      <c r="L19091" t="s">
        <v>2944</v>
      </c>
      <c r="M19091" t="s">
        <v>35883</v>
      </c>
      <c r="N19091" t="s">
        <v>56351</v>
      </c>
      <c r="O19091" s="76" t="s">
        <v>4366</v>
      </c>
      <c r="P19091" s="82">
        <v>45</v>
      </c>
      <c r="Q19091" s="82" t="s">
        <v>84762</v>
      </c>
      <c r="R19091"/>
    </row>
    <row r="19092" spans="12:18" x14ac:dyDescent="0.25">
      <c r="L19092" t="s">
        <v>2944</v>
      </c>
      <c r="M19092" t="s">
        <v>16891</v>
      </c>
      <c r="N19092" t="s">
        <v>56352</v>
      </c>
      <c r="O19092" s="76" t="s">
        <v>4366</v>
      </c>
      <c r="P19092" s="82">
        <v>143</v>
      </c>
      <c r="Q19092" s="82" t="s">
        <v>84763</v>
      </c>
      <c r="R19092"/>
    </row>
    <row r="19093" spans="12:18" x14ac:dyDescent="0.25">
      <c r="L19093" t="s">
        <v>2944</v>
      </c>
      <c r="M19093" t="s">
        <v>35884</v>
      </c>
      <c r="N19093" t="s">
        <v>56353</v>
      </c>
      <c r="O19093" s="76" t="s">
        <v>4366</v>
      </c>
      <c r="P19093" s="82">
        <v>71</v>
      </c>
      <c r="Q19093" s="82" t="s">
        <v>84764</v>
      </c>
      <c r="R19093"/>
    </row>
    <row r="19094" spans="12:18" x14ac:dyDescent="0.25">
      <c r="L19094" t="s">
        <v>2944</v>
      </c>
      <c r="M19094" t="s">
        <v>35885</v>
      </c>
      <c r="N19094" t="s">
        <v>56354</v>
      </c>
      <c r="O19094" s="76" t="s">
        <v>4356</v>
      </c>
      <c r="P19094" s="82">
        <v>667</v>
      </c>
      <c r="Q19094" s="82" t="s">
        <v>84765</v>
      </c>
      <c r="R19094"/>
    </row>
    <row r="19095" spans="12:18" x14ac:dyDescent="0.25">
      <c r="L19095" t="s">
        <v>2944</v>
      </c>
      <c r="M19095" t="s">
        <v>4643</v>
      </c>
      <c r="N19095" t="s">
        <v>56355</v>
      </c>
      <c r="O19095" s="76" t="s">
        <v>4366</v>
      </c>
      <c r="P19095" s="82">
        <v>120</v>
      </c>
      <c r="Q19095" s="82" t="s">
        <v>84766</v>
      </c>
      <c r="R19095"/>
    </row>
    <row r="19096" spans="12:18" x14ac:dyDescent="0.25">
      <c r="L19096" t="s">
        <v>2944</v>
      </c>
      <c r="M19096" t="s">
        <v>4644</v>
      </c>
      <c r="N19096" t="s">
        <v>56356</v>
      </c>
      <c r="O19096" s="76" t="s">
        <v>4356</v>
      </c>
      <c r="P19096" s="82">
        <v>386</v>
      </c>
      <c r="Q19096" s="82" t="s">
        <v>84768</v>
      </c>
      <c r="R19096"/>
    </row>
    <row r="19097" spans="12:18" x14ac:dyDescent="0.25">
      <c r="L19097" t="s">
        <v>2944</v>
      </c>
      <c r="M19097" t="s">
        <v>35886</v>
      </c>
      <c r="N19097" t="s">
        <v>56357</v>
      </c>
      <c r="O19097" s="76" t="s">
        <v>4366</v>
      </c>
      <c r="P19097" s="82">
        <v>74</v>
      </c>
      <c r="Q19097" s="82" t="s">
        <v>84769</v>
      </c>
      <c r="R19097"/>
    </row>
    <row r="19098" spans="12:18" x14ac:dyDescent="0.25">
      <c r="L19098" t="s">
        <v>2944</v>
      </c>
      <c r="M19098" t="s">
        <v>30954</v>
      </c>
      <c r="N19098" t="s">
        <v>56358</v>
      </c>
      <c r="O19098" s="76" t="s">
        <v>4366</v>
      </c>
      <c r="P19098" s="82">
        <v>200</v>
      </c>
      <c r="Q19098" s="82" t="s">
        <v>84771</v>
      </c>
      <c r="R19098"/>
    </row>
    <row r="19099" spans="12:18" x14ac:dyDescent="0.25">
      <c r="L19099" t="s">
        <v>2944</v>
      </c>
      <c r="M19099" t="s">
        <v>14821</v>
      </c>
      <c r="N19099" t="s">
        <v>56359</v>
      </c>
      <c r="O19099" s="76" t="s">
        <v>4366</v>
      </c>
      <c r="P19099" s="82">
        <v>296</v>
      </c>
      <c r="Q19099" s="82" t="s">
        <v>84772</v>
      </c>
      <c r="R19099"/>
    </row>
    <row r="19100" spans="12:18" x14ac:dyDescent="0.25">
      <c r="L19100" t="s">
        <v>2944</v>
      </c>
      <c r="M19100" t="s">
        <v>22349</v>
      </c>
      <c r="N19100" t="s">
        <v>56360</v>
      </c>
      <c r="O19100" s="76" t="s">
        <v>4356</v>
      </c>
      <c r="P19100" s="82">
        <v>779</v>
      </c>
      <c r="Q19100" s="82" t="s">
        <v>84775</v>
      </c>
      <c r="R19100"/>
    </row>
    <row r="19101" spans="12:18" x14ac:dyDescent="0.25">
      <c r="L19101" t="s">
        <v>2944</v>
      </c>
      <c r="M19101" t="s">
        <v>35887</v>
      </c>
      <c r="N19101" t="s">
        <v>56361</v>
      </c>
      <c r="O19101" s="76" t="s">
        <v>4356</v>
      </c>
      <c r="P19101" s="82">
        <v>105</v>
      </c>
      <c r="Q19101" s="82" t="s">
        <v>84774</v>
      </c>
      <c r="R19101"/>
    </row>
    <row r="19102" spans="12:18" x14ac:dyDescent="0.25">
      <c r="L19102" t="s">
        <v>2944</v>
      </c>
      <c r="M19102" t="s">
        <v>14823</v>
      </c>
      <c r="N19102" t="s">
        <v>56362</v>
      </c>
      <c r="O19102" s="76" t="s">
        <v>4366</v>
      </c>
      <c r="P19102" s="82">
        <v>106</v>
      </c>
      <c r="Q19102" s="82" t="s">
        <v>84776</v>
      </c>
      <c r="R19102"/>
    </row>
    <row r="19103" spans="12:18" x14ac:dyDescent="0.25">
      <c r="L19103" t="s">
        <v>2944</v>
      </c>
      <c r="M19103" t="s">
        <v>16897</v>
      </c>
      <c r="N19103" t="s">
        <v>56363</v>
      </c>
      <c r="O19103" s="76" t="s">
        <v>4366</v>
      </c>
      <c r="P19103" s="82">
        <v>64</v>
      </c>
      <c r="Q19103" s="82" t="s">
        <v>84777</v>
      </c>
      <c r="R19103"/>
    </row>
    <row r="19104" spans="12:18" x14ac:dyDescent="0.25">
      <c r="L19104" t="s">
        <v>2944</v>
      </c>
      <c r="M19104" t="s">
        <v>22350</v>
      </c>
      <c r="N19104" t="s">
        <v>56364</v>
      </c>
      <c r="O19104" s="76" t="s">
        <v>4356</v>
      </c>
      <c r="P19104" s="82">
        <v>136</v>
      </c>
      <c r="Q19104" s="82" t="s">
        <v>84778</v>
      </c>
      <c r="R19104"/>
    </row>
    <row r="19105" spans="12:18" x14ac:dyDescent="0.25">
      <c r="L19105" t="s">
        <v>2944</v>
      </c>
      <c r="M19105" t="s">
        <v>14825</v>
      </c>
      <c r="N19105" t="s">
        <v>56365</v>
      </c>
      <c r="O19105" s="76" t="s">
        <v>4366</v>
      </c>
      <c r="P19105" s="82">
        <v>119</v>
      </c>
      <c r="Q19105" s="82" t="s">
        <v>84779</v>
      </c>
      <c r="R19105"/>
    </row>
    <row r="19106" spans="12:18" x14ac:dyDescent="0.25">
      <c r="L19106" t="s">
        <v>2944</v>
      </c>
      <c r="M19106" t="s">
        <v>14826</v>
      </c>
      <c r="N19106" t="s">
        <v>56366</v>
      </c>
      <c r="O19106" s="76" t="s">
        <v>4356</v>
      </c>
      <c r="P19106" s="82">
        <v>473</v>
      </c>
      <c r="Q19106" s="82" t="s">
        <v>84780</v>
      </c>
      <c r="R19106"/>
    </row>
    <row r="19107" spans="12:18" x14ac:dyDescent="0.25">
      <c r="L19107" t="s">
        <v>2944</v>
      </c>
      <c r="M19107" t="s">
        <v>18835</v>
      </c>
      <c r="N19107" t="s">
        <v>56367</v>
      </c>
      <c r="O19107" s="76" t="s">
        <v>4366</v>
      </c>
      <c r="P19107" s="82">
        <v>274</v>
      </c>
      <c r="Q19107" s="82" t="s">
        <v>84781</v>
      </c>
      <c r="R19107"/>
    </row>
    <row r="19108" spans="12:18" x14ac:dyDescent="0.25">
      <c r="L19108" t="s">
        <v>2944</v>
      </c>
      <c r="M19108" t="s">
        <v>16899</v>
      </c>
      <c r="N19108" t="s">
        <v>56368</v>
      </c>
      <c r="O19108" s="76" t="s">
        <v>4356</v>
      </c>
      <c r="P19108" s="82">
        <v>671</v>
      </c>
      <c r="Q19108" s="82" t="s">
        <v>84782</v>
      </c>
      <c r="R19108"/>
    </row>
    <row r="19109" spans="12:18" x14ac:dyDescent="0.25">
      <c r="L19109" t="s">
        <v>2944</v>
      </c>
      <c r="M19109" t="s">
        <v>4645</v>
      </c>
      <c r="N19109" t="s">
        <v>56369</v>
      </c>
      <c r="O19109" s="76" t="s">
        <v>4356</v>
      </c>
      <c r="P19109" s="82">
        <v>1371</v>
      </c>
      <c r="Q19109" s="82" t="s">
        <v>84773</v>
      </c>
      <c r="R19109"/>
    </row>
    <row r="19110" spans="12:18" x14ac:dyDescent="0.25">
      <c r="L19110" t="s">
        <v>2944</v>
      </c>
      <c r="M19110" t="s">
        <v>22351</v>
      </c>
      <c r="N19110" t="s">
        <v>56370</v>
      </c>
      <c r="O19110" s="76" t="s">
        <v>4366</v>
      </c>
      <c r="P19110" s="82">
        <v>199</v>
      </c>
      <c r="Q19110" s="82" t="s">
        <v>84784</v>
      </c>
      <c r="R19110"/>
    </row>
    <row r="19111" spans="12:18" x14ac:dyDescent="0.25">
      <c r="L19111" t="s">
        <v>2944</v>
      </c>
      <c r="M19111" t="s">
        <v>4646</v>
      </c>
      <c r="N19111" t="s">
        <v>56371</v>
      </c>
      <c r="O19111" s="76" t="s">
        <v>4366</v>
      </c>
      <c r="P19111" s="82">
        <v>73</v>
      </c>
      <c r="Q19111" s="82" t="s">
        <v>84783</v>
      </c>
      <c r="R19111"/>
    </row>
    <row r="19112" spans="12:18" x14ac:dyDescent="0.25">
      <c r="L19112" t="s">
        <v>2944</v>
      </c>
      <c r="M19112" t="s">
        <v>22352</v>
      </c>
      <c r="N19112" t="s">
        <v>56372</v>
      </c>
      <c r="O19112" s="76" t="s">
        <v>4366</v>
      </c>
      <c r="P19112" s="82">
        <v>125</v>
      </c>
      <c r="Q19112" s="82" t="s">
        <v>84785</v>
      </c>
      <c r="R19112"/>
    </row>
    <row r="19113" spans="12:18" x14ac:dyDescent="0.25">
      <c r="L19113" t="s">
        <v>2944</v>
      </c>
      <c r="M19113" t="s">
        <v>14828</v>
      </c>
      <c r="N19113" t="s">
        <v>56373</v>
      </c>
      <c r="O19113" s="76" t="s">
        <v>4366</v>
      </c>
      <c r="P19113" s="82">
        <v>64</v>
      </c>
      <c r="Q19113" s="82" t="s">
        <v>84786</v>
      </c>
      <c r="R19113"/>
    </row>
    <row r="19114" spans="12:18" x14ac:dyDescent="0.25">
      <c r="L19114" t="s">
        <v>2944</v>
      </c>
      <c r="M19114" t="s">
        <v>14709</v>
      </c>
      <c r="N19114" t="s">
        <v>56374</v>
      </c>
      <c r="O19114" s="76" t="s">
        <v>4356</v>
      </c>
      <c r="P19114" s="82">
        <v>570</v>
      </c>
      <c r="Q19114" s="82" t="s">
        <v>84492</v>
      </c>
      <c r="R19114"/>
    </row>
    <row r="19115" spans="12:18" x14ac:dyDescent="0.25">
      <c r="L19115" t="s">
        <v>2944</v>
      </c>
      <c r="M19115" t="s">
        <v>35888</v>
      </c>
      <c r="N19115" t="s">
        <v>56375</v>
      </c>
      <c r="O19115" s="76" t="s">
        <v>4356</v>
      </c>
      <c r="P19115" s="82">
        <v>557</v>
      </c>
      <c r="Q19115" s="82" t="s">
        <v>84787</v>
      </c>
      <c r="R19115"/>
    </row>
    <row r="19116" spans="12:18" x14ac:dyDescent="0.25">
      <c r="L19116" t="s">
        <v>2944</v>
      </c>
      <c r="M19116" t="s">
        <v>4647</v>
      </c>
      <c r="N19116" t="s">
        <v>56376</v>
      </c>
      <c r="O19116" s="76" t="s">
        <v>4366</v>
      </c>
      <c r="P19116" s="82">
        <v>167</v>
      </c>
      <c r="Q19116" s="82" t="s">
        <v>84788</v>
      </c>
      <c r="R19116"/>
    </row>
    <row r="19117" spans="12:18" x14ac:dyDescent="0.25">
      <c r="L19117" t="s">
        <v>2944</v>
      </c>
      <c r="M19117" t="s">
        <v>14831</v>
      </c>
      <c r="N19117" t="s">
        <v>56377</v>
      </c>
      <c r="O19117" s="76" t="s">
        <v>4356</v>
      </c>
      <c r="P19117" s="82">
        <v>1478</v>
      </c>
      <c r="Q19117" s="82" t="s">
        <v>84789</v>
      </c>
      <c r="R19117"/>
    </row>
    <row r="19118" spans="12:18" x14ac:dyDescent="0.25">
      <c r="L19118" t="s">
        <v>2944</v>
      </c>
      <c r="M19118" t="s">
        <v>16903</v>
      </c>
      <c r="N19118" t="s">
        <v>56378</v>
      </c>
      <c r="O19118" s="76" t="s">
        <v>4366</v>
      </c>
      <c r="P19118" s="82">
        <v>104</v>
      </c>
      <c r="Q19118" s="82" t="s">
        <v>84790</v>
      </c>
      <c r="R19118"/>
    </row>
    <row r="19119" spans="12:18" x14ac:dyDescent="0.25">
      <c r="L19119" t="s">
        <v>2944</v>
      </c>
      <c r="M19119" t="s">
        <v>16905</v>
      </c>
      <c r="N19119" t="s">
        <v>56379</v>
      </c>
      <c r="O19119" s="76" t="s">
        <v>4366</v>
      </c>
      <c r="P19119" s="82">
        <v>47</v>
      </c>
      <c r="Q19119" s="82" t="s">
        <v>84791</v>
      </c>
      <c r="R19119"/>
    </row>
    <row r="19120" spans="12:18" x14ac:dyDescent="0.25">
      <c r="L19120" t="s">
        <v>2944</v>
      </c>
      <c r="M19120" t="s">
        <v>16907</v>
      </c>
      <c r="N19120" t="s">
        <v>56380</v>
      </c>
      <c r="O19120" s="76" t="s">
        <v>4366</v>
      </c>
      <c r="P19120" s="82">
        <v>25</v>
      </c>
      <c r="Q19120" s="82" t="s">
        <v>84792</v>
      </c>
      <c r="R19120"/>
    </row>
    <row r="19121" spans="12:18" x14ac:dyDescent="0.25">
      <c r="L19121" t="s">
        <v>2944</v>
      </c>
      <c r="M19121" t="s">
        <v>4648</v>
      </c>
      <c r="N19121" t="s">
        <v>56381</v>
      </c>
      <c r="O19121" s="76" t="s">
        <v>4366</v>
      </c>
      <c r="P19121" s="82">
        <v>110</v>
      </c>
      <c r="Q19121" s="82" t="s">
        <v>84793</v>
      </c>
      <c r="R19121"/>
    </row>
    <row r="19122" spans="12:18" x14ac:dyDescent="0.25">
      <c r="L19122" t="s">
        <v>2944</v>
      </c>
      <c r="M19122" t="s">
        <v>14834</v>
      </c>
      <c r="N19122" t="s">
        <v>56382</v>
      </c>
      <c r="O19122" s="76" t="s">
        <v>4366</v>
      </c>
      <c r="P19122" s="82">
        <v>96</v>
      </c>
      <c r="Q19122" s="82" t="s">
        <v>84794</v>
      </c>
      <c r="R19122"/>
    </row>
    <row r="19123" spans="12:18" x14ac:dyDescent="0.25">
      <c r="L19123" t="s">
        <v>2944</v>
      </c>
      <c r="M19123" t="s">
        <v>4649</v>
      </c>
      <c r="N19123" t="s">
        <v>56383</v>
      </c>
      <c r="O19123" s="76" t="s">
        <v>4356</v>
      </c>
      <c r="P19123" s="82">
        <v>384</v>
      </c>
      <c r="Q19123" s="82" t="s">
        <v>84795</v>
      </c>
      <c r="R19123"/>
    </row>
    <row r="19124" spans="12:18" x14ac:dyDescent="0.25">
      <c r="L19124" t="s">
        <v>2944</v>
      </c>
      <c r="M19124" t="s">
        <v>4650</v>
      </c>
      <c r="N19124" t="s">
        <v>56384</v>
      </c>
      <c r="O19124" s="76" t="s">
        <v>4356</v>
      </c>
      <c r="P19124" s="82">
        <v>338</v>
      </c>
      <c r="Q19124" s="82" t="s">
        <v>84796</v>
      </c>
      <c r="R19124"/>
    </row>
    <row r="19125" spans="12:18" x14ac:dyDescent="0.25">
      <c r="L19125" t="s">
        <v>2944</v>
      </c>
      <c r="M19125" t="s">
        <v>14836</v>
      </c>
      <c r="N19125" t="s">
        <v>56385</v>
      </c>
      <c r="O19125" s="76" t="s">
        <v>4366</v>
      </c>
      <c r="P19125" s="82">
        <v>33</v>
      </c>
      <c r="Q19125" s="82" t="s">
        <v>84797</v>
      </c>
      <c r="R19125"/>
    </row>
    <row r="19126" spans="12:18" x14ac:dyDescent="0.25">
      <c r="L19126" t="s">
        <v>2944</v>
      </c>
      <c r="M19126" t="s">
        <v>14840</v>
      </c>
      <c r="N19126" t="s">
        <v>56386</v>
      </c>
      <c r="O19126" s="76" t="s">
        <v>4356</v>
      </c>
      <c r="P19126" s="82">
        <v>1129</v>
      </c>
      <c r="Q19126" s="82" t="s">
        <v>84802</v>
      </c>
      <c r="R19126"/>
    </row>
    <row r="19127" spans="12:18" x14ac:dyDescent="0.25">
      <c r="L19127" t="s">
        <v>2944</v>
      </c>
      <c r="M19127" t="s">
        <v>4540</v>
      </c>
      <c r="N19127" t="s">
        <v>56387</v>
      </c>
      <c r="O19127" s="76" t="s">
        <v>4356</v>
      </c>
      <c r="P19127" s="82">
        <v>410</v>
      </c>
      <c r="Q19127" s="82" t="s">
        <v>84329</v>
      </c>
      <c r="R19127"/>
    </row>
    <row r="19128" spans="12:18" x14ac:dyDescent="0.25">
      <c r="L19128" t="s">
        <v>2944</v>
      </c>
      <c r="M19128" t="s">
        <v>4655</v>
      </c>
      <c r="N19128" t="s">
        <v>56388</v>
      </c>
      <c r="O19128" s="76" t="s">
        <v>4366</v>
      </c>
      <c r="P19128" s="82">
        <v>113</v>
      </c>
      <c r="Q19128" s="82" t="s">
        <v>84809</v>
      </c>
      <c r="R19128"/>
    </row>
    <row r="19129" spans="12:18" x14ac:dyDescent="0.25">
      <c r="L19129" t="s">
        <v>2944</v>
      </c>
      <c r="M19129" t="s">
        <v>14845</v>
      </c>
      <c r="N19129" t="s">
        <v>56389</v>
      </c>
      <c r="O19129" s="76" t="s">
        <v>4356</v>
      </c>
      <c r="P19129" s="82">
        <v>376</v>
      </c>
      <c r="Q19129" s="82" t="s">
        <v>84810</v>
      </c>
      <c r="R19129"/>
    </row>
    <row r="19130" spans="12:18" x14ac:dyDescent="0.25">
      <c r="L19130" t="s">
        <v>2944</v>
      </c>
      <c r="M19130" t="s">
        <v>14847</v>
      </c>
      <c r="N19130" t="s">
        <v>56390</v>
      </c>
      <c r="O19130" s="76" t="s">
        <v>4366</v>
      </c>
      <c r="P19130" s="82">
        <v>46</v>
      </c>
      <c r="Q19130" s="82" t="s">
        <v>84811</v>
      </c>
      <c r="R19130"/>
    </row>
    <row r="19131" spans="12:18" x14ac:dyDescent="0.25">
      <c r="L19131" t="s">
        <v>2944</v>
      </c>
      <c r="M19131" t="s">
        <v>22354</v>
      </c>
      <c r="N19131" t="s">
        <v>56391</v>
      </c>
      <c r="O19131" s="76" t="s">
        <v>4366</v>
      </c>
      <c r="P19131" s="82">
        <v>46</v>
      </c>
      <c r="Q19131" s="82" t="s">
        <v>84812</v>
      </c>
      <c r="R19131"/>
    </row>
    <row r="19132" spans="12:18" x14ac:dyDescent="0.25">
      <c r="L19132" t="s">
        <v>2944</v>
      </c>
      <c r="M19132" t="s">
        <v>19693</v>
      </c>
      <c r="N19132" t="s">
        <v>56392</v>
      </c>
      <c r="O19132" s="76" t="s">
        <v>4366</v>
      </c>
      <c r="P19132" s="82">
        <v>128</v>
      </c>
      <c r="Q19132" s="82" t="s">
        <v>84813</v>
      </c>
      <c r="R19132"/>
    </row>
    <row r="19133" spans="12:18" x14ac:dyDescent="0.25">
      <c r="L19133" t="s">
        <v>2944</v>
      </c>
      <c r="M19133" t="s">
        <v>27384</v>
      </c>
      <c r="N19133" t="s">
        <v>56393</v>
      </c>
      <c r="O19133" s="76" t="s">
        <v>4366</v>
      </c>
      <c r="P19133" s="82">
        <v>59</v>
      </c>
      <c r="Q19133" s="82" t="s">
        <v>84814</v>
      </c>
      <c r="R19133"/>
    </row>
    <row r="19134" spans="12:18" x14ac:dyDescent="0.25">
      <c r="L19134" t="s">
        <v>2944</v>
      </c>
      <c r="M19134" t="s">
        <v>14848</v>
      </c>
      <c r="N19134" t="s">
        <v>56394</v>
      </c>
      <c r="O19134" s="76" t="s">
        <v>4366</v>
      </c>
      <c r="P19134" s="82">
        <v>108</v>
      </c>
      <c r="Q19134" s="82" t="s">
        <v>84815</v>
      </c>
      <c r="R19134"/>
    </row>
    <row r="19135" spans="12:18" x14ac:dyDescent="0.25">
      <c r="L19135" t="s">
        <v>2944</v>
      </c>
      <c r="M19135" t="s">
        <v>4656</v>
      </c>
      <c r="N19135" t="s">
        <v>56395</v>
      </c>
      <c r="O19135" s="76" t="s">
        <v>4356</v>
      </c>
      <c r="P19135" s="82">
        <v>769</v>
      </c>
      <c r="Q19135" s="82" t="s">
        <v>84816</v>
      </c>
      <c r="R19135"/>
    </row>
    <row r="19136" spans="12:18" x14ac:dyDescent="0.25">
      <c r="L19136" t="s">
        <v>2944</v>
      </c>
      <c r="M19136" t="s">
        <v>16914</v>
      </c>
      <c r="N19136" t="s">
        <v>56396</v>
      </c>
      <c r="O19136" s="76" t="s">
        <v>4356</v>
      </c>
      <c r="P19136" s="82">
        <v>413</v>
      </c>
      <c r="Q19136" s="82" t="s">
        <v>84817</v>
      </c>
      <c r="R19136"/>
    </row>
    <row r="19137" spans="12:18" x14ac:dyDescent="0.25">
      <c r="L19137" t="s">
        <v>2944</v>
      </c>
      <c r="M19137" t="s">
        <v>35890</v>
      </c>
      <c r="N19137" t="s">
        <v>56397</v>
      </c>
      <c r="O19137" s="76" t="s">
        <v>4366</v>
      </c>
      <c r="P19137" s="82">
        <v>133</v>
      </c>
      <c r="Q19137" s="82" t="s">
        <v>84818</v>
      </c>
      <c r="R19137"/>
    </row>
    <row r="19138" spans="12:18" x14ac:dyDescent="0.25">
      <c r="L19138" t="s">
        <v>2944</v>
      </c>
      <c r="M19138" t="s">
        <v>35891</v>
      </c>
      <c r="N19138" t="s">
        <v>56398</v>
      </c>
      <c r="O19138" s="76" t="s">
        <v>4366</v>
      </c>
      <c r="P19138" s="82">
        <v>89</v>
      </c>
      <c r="Q19138" s="82" t="s">
        <v>84819</v>
      </c>
      <c r="R19138"/>
    </row>
    <row r="19139" spans="12:18" x14ac:dyDescent="0.25">
      <c r="L19139" t="s">
        <v>2944</v>
      </c>
      <c r="M19139" t="s">
        <v>35892</v>
      </c>
      <c r="N19139" t="s">
        <v>56399</v>
      </c>
      <c r="O19139" s="76" t="s">
        <v>4366</v>
      </c>
      <c r="P19139" s="82">
        <v>39</v>
      </c>
      <c r="Q19139" s="82" t="s">
        <v>84820</v>
      </c>
      <c r="R19139"/>
    </row>
    <row r="19140" spans="12:18" x14ac:dyDescent="0.25">
      <c r="L19140" t="s">
        <v>2944</v>
      </c>
      <c r="M19140" t="s">
        <v>14851</v>
      </c>
      <c r="N19140" t="s">
        <v>56400</v>
      </c>
      <c r="O19140" s="76" t="s">
        <v>4366</v>
      </c>
      <c r="P19140" s="82">
        <v>68</v>
      </c>
      <c r="Q19140" s="82" t="s">
        <v>84821</v>
      </c>
      <c r="R19140"/>
    </row>
    <row r="19141" spans="12:18" x14ac:dyDescent="0.25">
      <c r="L19141" t="s">
        <v>2944</v>
      </c>
      <c r="M19141" t="s">
        <v>22355</v>
      </c>
      <c r="N19141" t="s">
        <v>56401</v>
      </c>
      <c r="O19141" s="76" t="s">
        <v>4366</v>
      </c>
      <c r="P19141" s="82">
        <v>78</v>
      </c>
      <c r="Q19141" s="82" t="s">
        <v>84822</v>
      </c>
      <c r="R19141"/>
    </row>
    <row r="19142" spans="12:18" x14ac:dyDescent="0.25">
      <c r="L19142" t="s">
        <v>2944</v>
      </c>
      <c r="M19142" t="s">
        <v>16916</v>
      </c>
      <c r="N19142" t="s">
        <v>56402</v>
      </c>
      <c r="O19142" s="76" t="s">
        <v>4356</v>
      </c>
      <c r="P19142" s="82">
        <v>693</v>
      </c>
      <c r="Q19142" s="82" t="s">
        <v>84823</v>
      </c>
      <c r="R19142"/>
    </row>
    <row r="19143" spans="12:18" x14ac:dyDescent="0.25">
      <c r="L19143" t="s">
        <v>2944</v>
      </c>
      <c r="M19143" t="s">
        <v>4657</v>
      </c>
      <c r="N19143" t="s">
        <v>56403</v>
      </c>
      <c r="O19143" s="76" t="s">
        <v>4356</v>
      </c>
      <c r="P19143" s="82">
        <v>371</v>
      </c>
      <c r="Q19143" s="82" t="s">
        <v>84824</v>
      </c>
      <c r="R19143"/>
    </row>
    <row r="19144" spans="12:18" x14ac:dyDescent="0.25">
      <c r="L19144" t="s">
        <v>2944</v>
      </c>
      <c r="M19144" t="s">
        <v>16918</v>
      </c>
      <c r="N19144" t="s">
        <v>56404</v>
      </c>
      <c r="O19144" s="76" t="s">
        <v>4366</v>
      </c>
      <c r="P19144" s="82">
        <v>98</v>
      </c>
      <c r="Q19144" s="82" t="s">
        <v>84825</v>
      </c>
      <c r="R19144"/>
    </row>
    <row r="19145" spans="12:18" x14ac:dyDescent="0.25">
      <c r="L19145" t="s">
        <v>2944</v>
      </c>
      <c r="M19145" t="s">
        <v>22356</v>
      </c>
      <c r="N19145" t="s">
        <v>56405</v>
      </c>
      <c r="O19145" s="76" t="s">
        <v>4366</v>
      </c>
      <c r="P19145" s="82">
        <v>62</v>
      </c>
      <c r="Q19145" s="82" t="s">
        <v>84826</v>
      </c>
      <c r="R19145"/>
    </row>
    <row r="19146" spans="12:18" x14ac:dyDescent="0.25">
      <c r="L19146" t="s">
        <v>2944</v>
      </c>
      <c r="M19146" t="s">
        <v>14837</v>
      </c>
      <c r="N19146" t="s">
        <v>56406</v>
      </c>
      <c r="O19146" s="76" t="s">
        <v>4356</v>
      </c>
      <c r="P19146" s="82">
        <v>381</v>
      </c>
      <c r="Q19146" s="82" t="s">
        <v>84798</v>
      </c>
      <c r="R19146"/>
    </row>
    <row r="19147" spans="12:18" x14ac:dyDescent="0.25">
      <c r="L19147" t="s">
        <v>2944</v>
      </c>
      <c r="M19147" t="s">
        <v>14838</v>
      </c>
      <c r="N19147" t="s">
        <v>56407</v>
      </c>
      <c r="O19147" s="76" t="s">
        <v>4366</v>
      </c>
      <c r="P19147" s="82">
        <v>71</v>
      </c>
      <c r="Q19147" s="82" t="s">
        <v>84799</v>
      </c>
      <c r="R19147"/>
    </row>
    <row r="19148" spans="12:18" x14ac:dyDescent="0.25">
      <c r="L19148" t="s">
        <v>2944</v>
      </c>
      <c r="M19148" t="s">
        <v>16909</v>
      </c>
      <c r="N19148" t="s">
        <v>56408</v>
      </c>
      <c r="O19148" s="76" t="s">
        <v>4366</v>
      </c>
      <c r="P19148" s="82">
        <v>232</v>
      </c>
      <c r="Q19148" s="82" t="s">
        <v>84800</v>
      </c>
      <c r="R19148"/>
    </row>
    <row r="19149" spans="12:18" x14ac:dyDescent="0.25">
      <c r="L19149" t="s">
        <v>2944</v>
      </c>
      <c r="M19149" t="s">
        <v>16911</v>
      </c>
      <c r="N19149" t="s">
        <v>56409</v>
      </c>
      <c r="O19149" s="76" t="s">
        <v>4366</v>
      </c>
      <c r="P19149" s="82">
        <v>189</v>
      </c>
      <c r="Q19149" s="82" t="s">
        <v>84801</v>
      </c>
      <c r="R19149"/>
    </row>
    <row r="19150" spans="12:18" x14ac:dyDescent="0.25">
      <c r="L19150" t="s">
        <v>2944</v>
      </c>
      <c r="M19150" t="s">
        <v>35889</v>
      </c>
      <c r="N19150" t="s">
        <v>56410</v>
      </c>
      <c r="O19150" s="76" t="s">
        <v>4374</v>
      </c>
      <c r="P19150" s="82">
        <v>24012</v>
      </c>
      <c r="Q19150" s="82" t="s">
        <v>72645</v>
      </c>
      <c r="R19150"/>
    </row>
    <row r="19151" spans="12:18" x14ac:dyDescent="0.25">
      <c r="L19151" t="s">
        <v>2944</v>
      </c>
      <c r="M19151" t="s">
        <v>16693</v>
      </c>
      <c r="N19151" t="s">
        <v>56411</v>
      </c>
      <c r="O19151" s="76" t="s">
        <v>4356</v>
      </c>
      <c r="P19151" s="82">
        <v>440</v>
      </c>
      <c r="Q19151" s="82" t="s">
        <v>84287</v>
      </c>
      <c r="R19151"/>
    </row>
    <row r="19152" spans="12:18" x14ac:dyDescent="0.25">
      <c r="L19152" t="s">
        <v>2944</v>
      </c>
      <c r="M19152" t="s">
        <v>4651</v>
      </c>
      <c r="N19152" t="s">
        <v>56412</v>
      </c>
      <c r="O19152" s="76" t="s">
        <v>4366</v>
      </c>
      <c r="P19152" s="82">
        <v>142</v>
      </c>
      <c r="Q19152" s="82" t="s">
        <v>84803</v>
      </c>
      <c r="R19152"/>
    </row>
    <row r="19153" spans="12:18" x14ac:dyDescent="0.25">
      <c r="L19153" t="s">
        <v>2944</v>
      </c>
      <c r="M19153" t="s">
        <v>4652</v>
      </c>
      <c r="N19153" t="s">
        <v>56413</v>
      </c>
      <c r="O19153" s="76" t="s">
        <v>4366</v>
      </c>
      <c r="P19153" s="82">
        <v>111</v>
      </c>
      <c r="Q19153" s="82" t="s">
        <v>84804</v>
      </c>
      <c r="R19153"/>
    </row>
    <row r="19154" spans="12:18" x14ac:dyDescent="0.25">
      <c r="L19154" t="s">
        <v>2944</v>
      </c>
      <c r="M19154" t="s">
        <v>14841</v>
      </c>
      <c r="N19154" t="s">
        <v>56414</v>
      </c>
      <c r="O19154" s="76" t="s">
        <v>4366</v>
      </c>
      <c r="P19154" s="82">
        <v>135</v>
      </c>
      <c r="Q19154" s="82" t="s">
        <v>84805</v>
      </c>
      <c r="R19154"/>
    </row>
    <row r="19155" spans="12:18" x14ac:dyDescent="0.25">
      <c r="L19155" t="s">
        <v>2944</v>
      </c>
      <c r="M19155" t="s">
        <v>14843</v>
      </c>
      <c r="N19155" t="s">
        <v>56415</v>
      </c>
      <c r="O19155" s="76" t="s">
        <v>4356</v>
      </c>
      <c r="P19155" s="82">
        <v>238</v>
      </c>
      <c r="Q19155" s="82" t="s">
        <v>84806</v>
      </c>
      <c r="R19155"/>
    </row>
    <row r="19156" spans="12:18" x14ac:dyDescent="0.25">
      <c r="L19156" t="s">
        <v>2944</v>
      </c>
      <c r="M19156" t="s">
        <v>4653</v>
      </c>
      <c r="N19156" t="s">
        <v>56416</v>
      </c>
      <c r="O19156" s="76" t="s">
        <v>4356</v>
      </c>
      <c r="P19156" s="82">
        <v>643</v>
      </c>
      <c r="Q19156" s="82" t="s">
        <v>84807</v>
      </c>
      <c r="R19156"/>
    </row>
    <row r="19157" spans="12:18" x14ac:dyDescent="0.25">
      <c r="L19157" t="s">
        <v>2944</v>
      </c>
      <c r="M19157" t="s">
        <v>22353</v>
      </c>
      <c r="N19157" t="s">
        <v>56417</v>
      </c>
      <c r="O19157" s="76" t="s">
        <v>4366</v>
      </c>
      <c r="P19157" s="82">
        <v>176</v>
      </c>
      <c r="Q19157" s="82" t="s">
        <v>84808</v>
      </c>
      <c r="R19157"/>
    </row>
    <row r="19158" spans="12:18" x14ac:dyDescent="0.25">
      <c r="L19158" t="s">
        <v>2944</v>
      </c>
      <c r="M19158" t="s">
        <v>14853</v>
      </c>
      <c r="N19158" t="s">
        <v>56418</v>
      </c>
      <c r="O19158" s="76" t="s">
        <v>4356</v>
      </c>
      <c r="P19158" s="82">
        <v>370</v>
      </c>
      <c r="Q19158" s="82" t="s">
        <v>84827</v>
      </c>
      <c r="R19158"/>
    </row>
    <row r="19159" spans="12:18" x14ac:dyDescent="0.25">
      <c r="L19159" t="s">
        <v>2944</v>
      </c>
      <c r="M19159" t="s">
        <v>16919</v>
      </c>
      <c r="N19159" t="s">
        <v>56419</v>
      </c>
      <c r="O19159" s="76" t="s">
        <v>4366</v>
      </c>
      <c r="P19159" s="82">
        <v>63</v>
      </c>
      <c r="Q19159" s="82" t="s">
        <v>84828</v>
      </c>
      <c r="R19159"/>
    </row>
    <row r="19160" spans="12:18" x14ac:dyDescent="0.25">
      <c r="L19160" t="s">
        <v>2944</v>
      </c>
      <c r="M19160" t="s">
        <v>16921</v>
      </c>
      <c r="N19160" t="s">
        <v>56420</v>
      </c>
      <c r="O19160" s="76" t="s">
        <v>4366</v>
      </c>
      <c r="P19160" s="82">
        <v>76</v>
      </c>
      <c r="Q19160" s="82" t="s">
        <v>84829</v>
      </c>
      <c r="R19160"/>
    </row>
    <row r="19161" spans="12:18" x14ac:dyDescent="0.25">
      <c r="L19161" t="s">
        <v>2944</v>
      </c>
      <c r="M19161" t="s">
        <v>4658</v>
      </c>
      <c r="N19161" t="s">
        <v>56421</v>
      </c>
      <c r="O19161" s="76" t="s">
        <v>4366</v>
      </c>
      <c r="P19161" s="82">
        <v>272</v>
      </c>
      <c r="Q19161" s="82" t="s">
        <v>84830</v>
      </c>
      <c r="R19161"/>
    </row>
    <row r="19162" spans="12:18" x14ac:dyDescent="0.25">
      <c r="L19162" t="s">
        <v>2944</v>
      </c>
      <c r="M19162" t="s">
        <v>4659</v>
      </c>
      <c r="N19162" t="s">
        <v>56422</v>
      </c>
      <c r="O19162" s="76" t="s">
        <v>4366</v>
      </c>
      <c r="P19162" s="82">
        <v>34</v>
      </c>
      <c r="Q19162" s="82" t="s">
        <v>84831</v>
      </c>
      <c r="R19162"/>
    </row>
    <row r="19163" spans="12:18" x14ac:dyDescent="0.25">
      <c r="L19163" t="s">
        <v>2944</v>
      </c>
      <c r="M19163" t="s">
        <v>4660</v>
      </c>
      <c r="N19163" t="s">
        <v>56423</v>
      </c>
      <c r="O19163" s="76" t="s">
        <v>4356</v>
      </c>
      <c r="P19163" s="82">
        <v>717</v>
      </c>
      <c r="Q19163" s="82" t="s">
        <v>84832</v>
      </c>
      <c r="R19163"/>
    </row>
    <row r="19164" spans="12:18" x14ac:dyDescent="0.25">
      <c r="L19164" t="s">
        <v>2944</v>
      </c>
      <c r="M19164" t="s">
        <v>4661</v>
      </c>
      <c r="N19164" t="s">
        <v>56424</v>
      </c>
      <c r="O19164" s="76" t="s">
        <v>4366</v>
      </c>
      <c r="P19164" s="82">
        <v>114</v>
      </c>
      <c r="Q19164" s="82" t="s">
        <v>84833</v>
      </c>
      <c r="R19164"/>
    </row>
    <row r="19165" spans="12:18" x14ac:dyDescent="0.25">
      <c r="L19165" t="s">
        <v>2944</v>
      </c>
      <c r="M19165" t="s">
        <v>16924</v>
      </c>
      <c r="N19165" t="s">
        <v>56425</v>
      </c>
      <c r="O19165" s="76" t="s">
        <v>4356</v>
      </c>
      <c r="P19165" s="82">
        <v>551</v>
      </c>
      <c r="Q19165" s="82" t="s">
        <v>84834</v>
      </c>
      <c r="R19165"/>
    </row>
    <row r="19166" spans="12:18" x14ac:dyDescent="0.25">
      <c r="L19166" t="s">
        <v>2944</v>
      </c>
      <c r="M19166" t="s">
        <v>14855</v>
      </c>
      <c r="N19166" t="s">
        <v>56426</v>
      </c>
      <c r="O19166" s="76" t="s">
        <v>4366</v>
      </c>
      <c r="P19166" s="82">
        <v>32</v>
      </c>
      <c r="Q19166" s="82" t="s">
        <v>84835</v>
      </c>
      <c r="R19166"/>
    </row>
    <row r="19167" spans="12:18" x14ac:dyDescent="0.25">
      <c r="L19167" t="s">
        <v>2944</v>
      </c>
      <c r="M19167" t="s">
        <v>14856</v>
      </c>
      <c r="N19167" t="s">
        <v>56427</v>
      </c>
      <c r="O19167" s="76" t="s">
        <v>4366</v>
      </c>
      <c r="P19167" s="82">
        <v>230</v>
      </c>
      <c r="Q19167" s="82" t="s">
        <v>84836</v>
      </c>
      <c r="R19167"/>
    </row>
    <row r="19168" spans="12:18" x14ac:dyDescent="0.25">
      <c r="L19168" t="s">
        <v>2944</v>
      </c>
      <c r="M19168" t="s">
        <v>16926</v>
      </c>
      <c r="N19168" t="s">
        <v>56428</v>
      </c>
      <c r="O19168" s="76" t="s">
        <v>4366</v>
      </c>
      <c r="P19168" s="82">
        <v>86</v>
      </c>
      <c r="Q19168" s="82" t="s">
        <v>84837</v>
      </c>
      <c r="R19168"/>
    </row>
    <row r="19169" spans="12:18" x14ac:dyDescent="0.25">
      <c r="L19169" t="s">
        <v>2944</v>
      </c>
      <c r="M19169" t="s">
        <v>4662</v>
      </c>
      <c r="N19169" t="s">
        <v>56429</v>
      </c>
      <c r="O19169" s="76" t="s">
        <v>4366</v>
      </c>
      <c r="P19169" s="82">
        <v>429</v>
      </c>
      <c r="Q19169" s="82" t="s">
        <v>84838</v>
      </c>
      <c r="R19169"/>
    </row>
    <row r="19170" spans="12:18" x14ac:dyDescent="0.25">
      <c r="L19170" t="s">
        <v>2944</v>
      </c>
      <c r="M19170" t="s">
        <v>14858</v>
      </c>
      <c r="N19170" t="s">
        <v>56430</v>
      </c>
      <c r="O19170" s="76" t="s">
        <v>4366</v>
      </c>
      <c r="P19170" s="82">
        <v>42</v>
      </c>
      <c r="Q19170" s="82" t="s">
        <v>84839</v>
      </c>
      <c r="R19170"/>
    </row>
    <row r="19171" spans="12:18" x14ac:dyDescent="0.25">
      <c r="L19171" t="s">
        <v>2944</v>
      </c>
      <c r="M19171" t="s">
        <v>4634</v>
      </c>
      <c r="N19171" t="s">
        <v>56431</v>
      </c>
      <c r="O19171" s="76" t="s">
        <v>4356</v>
      </c>
      <c r="P19171" s="82">
        <v>1861</v>
      </c>
      <c r="Q19171" s="82" t="s">
        <v>84714</v>
      </c>
      <c r="R19171"/>
    </row>
    <row r="19172" spans="12:18" x14ac:dyDescent="0.25">
      <c r="L19172" t="s">
        <v>2944</v>
      </c>
      <c r="M19172" t="s">
        <v>4664</v>
      </c>
      <c r="N19172" t="s">
        <v>56432</v>
      </c>
      <c r="O19172" s="76" t="s">
        <v>4356</v>
      </c>
      <c r="P19172" s="82">
        <v>621</v>
      </c>
      <c r="Q19172" s="82" t="s">
        <v>84840</v>
      </c>
      <c r="R19172"/>
    </row>
    <row r="19173" spans="12:18" x14ac:dyDescent="0.25">
      <c r="L19173" t="s">
        <v>2944</v>
      </c>
      <c r="M19173" t="s">
        <v>35893</v>
      </c>
      <c r="N19173" t="s">
        <v>56433</v>
      </c>
      <c r="O19173" s="76" t="s">
        <v>4366</v>
      </c>
      <c r="P19173" s="82">
        <v>61</v>
      </c>
      <c r="Q19173" s="82" t="s">
        <v>84841</v>
      </c>
      <c r="R19173"/>
    </row>
    <row r="19174" spans="12:18" x14ac:dyDescent="0.25">
      <c r="L19174" t="s">
        <v>2944</v>
      </c>
      <c r="M19174" t="s">
        <v>15193</v>
      </c>
      <c r="N19174" t="s">
        <v>56434</v>
      </c>
      <c r="O19174" s="76" t="s">
        <v>4366</v>
      </c>
      <c r="P19174" s="82">
        <v>23</v>
      </c>
      <c r="Q19174" s="82" t="s">
        <v>84842</v>
      </c>
      <c r="R19174"/>
    </row>
    <row r="19175" spans="12:18" x14ac:dyDescent="0.25">
      <c r="L19175" t="s">
        <v>2944</v>
      </c>
      <c r="M19175" t="s">
        <v>14729</v>
      </c>
      <c r="N19175" t="s">
        <v>56435</v>
      </c>
      <c r="O19175" s="76" t="s">
        <v>4366</v>
      </c>
      <c r="P19175" s="82">
        <v>167</v>
      </c>
      <c r="Q19175" s="82" t="s">
        <v>84529</v>
      </c>
      <c r="R19175"/>
    </row>
    <row r="19176" spans="12:18" x14ac:dyDescent="0.25">
      <c r="L19176" t="s">
        <v>2944</v>
      </c>
      <c r="M19176" t="s">
        <v>16929</v>
      </c>
      <c r="N19176" t="s">
        <v>56436</v>
      </c>
      <c r="O19176" s="76" t="s">
        <v>4366</v>
      </c>
      <c r="P19176" s="82">
        <v>269</v>
      </c>
      <c r="Q19176" s="82" t="s">
        <v>84843</v>
      </c>
      <c r="R19176"/>
    </row>
    <row r="19177" spans="12:18" x14ac:dyDescent="0.25">
      <c r="L19177" t="s">
        <v>2944</v>
      </c>
      <c r="M19177" t="s">
        <v>16931</v>
      </c>
      <c r="N19177" t="s">
        <v>56437</v>
      </c>
      <c r="O19177" s="76" t="s">
        <v>4366</v>
      </c>
      <c r="P19177" s="82">
        <v>35</v>
      </c>
      <c r="Q19177" s="82" t="s">
        <v>84844</v>
      </c>
      <c r="R19177"/>
    </row>
    <row r="19178" spans="12:18" x14ac:dyDescent="0.25">
      <c r="L19178" t="s">
        <v>2944</v>
      </c>
      <c r="M19178" t="s">
        <v>14860</v>
      </c>
      <c r="N19178" t="s">
        <v>56438</v>
      </c>
      <c r="O19178" s="76" t="s">
        <v>4366</v>
      </c>
      <c r="P19178" s="82">
        <v>102</v>
      </c>
      <c r="Q19178" s="82" t="s">
        <v>84845</v>
      </c>
      <c r="R19178"/>
    </row>
    <row r="19179" spans="12:18" x14ac:dyDescent="0.25">
      <c r="L19179" t="s">
        <v>2944</v>
      </c>
      <c r="M19179" t="s">
        <v>14862</v>
      </c>
      <c r="N19179" t="s">
        <v>56439</v>
      </c>
      <c r="O19179" s="76" t="s">
        <v>4356</v>
      </c>
      <c r="P19179" s="82">
        <v>376</v>
      </c>
      <c r="Q19179" s="82" t="s">
        <v>84847</v>
      </c>
      <c r="R19179"/>
    </row>
    <row r="19180" spans="12:18" x14ac:dyDescent="0.25">
      <c r="L19180" t="s">
        <v>2944</v>
      </c>
      <c r="M19180" t="s">
        <v>16933</v>
      </c>
      <c r="N19180" t="s">
        <v>56440</v>
      </c>
      <c r="O19180" s="76" t="s">
        <v>4366</v>
      </c>
      <c r="P19180" s="82">
        <v>57</v>
      </c>
      <c r="Q19180" s="82" t="s">
        <v>84848</v>
      </c>
      <c r="R19180"/>
    </row>
    <row r="19181" spans="12:18" x14ac:dyDescent="0.25">
      <c r="L19181" t="s">
        <v>2944</v>
      </c>
      <c r="M19181" t="s">
        <v>4665</v>
      </c>
      <c r="N19181" t="s">
        <v>56441</v>
      </c>
      <c r="O19181" s="76" t="s">
        <v>4366</v>
      </c>
      <c r="P19181" s="82">
        <v>60</v>
      </c>
      <c r="Q19181" s="82" t="s">
        <v>84846</v>
      </c>
      <c r="R19181"/>
    </row>
    <row r="19182" spans="12:18" x14ac:dyDescent="0.25">
      <c r="L19182" t="s">
        <v>2944</v>
      </c>
      <c r="M19182" t="s">
        <v>16935</v>
      </c>
      <c r="N19182" t="s">
        <v>56442</v>
      </c>
      <c r="O19182" s="76" t="s">
        <v>4356</v>
      </c>
      <c r="P19182" s="82">
        <v>529</v>
      </c>
      <c r="Q19182" s="82" t="s">
        <v>84849</v>
      </c>
      <c r="R19182"/>
    </row>
    <row r="19183" spans="12:18" x14ac:dyDescent="0.25">
      <c r="L19183" t="s">
        <v>2944</v>
      </c>
      <c r="M19183" t="s">
        <v>9210</v>
      </c>
      <c r="N19183" t="s">
        <v>56443</v>
      </c>
      <c r="O19183" s="76" t="s">
        <v>4366</v>
      </c>
      <c r="P19183" s="82">
        <v>66</v>
      </c>
      <c r="Q19183" s="82" t="s">
        <v>84850</v>
      </c>
      <c r="R19183"/>
    </row>
    <row r="19184" spans="12:18" x14ac:dyDescent="0.25">
      <c r="L19184" t="s">
        <v>2944</v>
      </c>
      <c r="M19184" t="s">
        <v>22357</v>
      </c>
      <c r="N19184" t="s">
        <v>56444</v>
      </c>
      <c r="O19184" s="76" t="s">
        <v>4356</v>
      </c>
      <c r="P19184" s="82">
        <v>332</v>
      </c>
      <c r="Q19184" s="82" t="s">
        <v>84851</v>
      </c>
      <c r="R19184"/>
    </row>
    <row r="19185" spans="12:18" x14ac:dyDescent="0.25">
      <c r="L19185" t="s">
        <v>2944</v>
      </c>
      <c r="M19185" t="s">
        <v>35894</v>
      </c>
      <c r="N19185" t="s">
        <v>56445</v>
      </c>
      <c r="O19185" s="76" t="s">
        <v>4366</v>
      </c>
      <c r="P19185" s="82">
        <v>102</v>
      </c>
      <c r="Q19185" s="82" t="s">
        <v>84852</v>
      </c>
      <c r="R19185"/>
    </row>
    <row r="19186" spans="12:18" x14ac:dyDescent="0.25">
      <c r="L19186" t="s">
        <v>2944</v>
      </c>
      <c r="M19186" t="s">
        <v>14864</v>
      </c>
      <c r="N19186" t="s">
        <v>56446</v>
      </c>
      <c r="O19186" s="76" t="s">
        <v>4366</v>
      </c>
      <c r="P19186" s="82">
        <v>48</v>
      </c>
      <c r="Q19186" s="82" t="s">
        <v>84853</v>
      </c>
      <c r="R19186"/>
    </row>
    <row r="19187" spans="12:18" x14ac:dyDescent="0.25">
      <c r="L19187" t="s">
        <v>2944</v>
      </c>
      <c r="M19187" t="s">
        <v>22358</v>
      </c>
      <c r="N19187" t="s">
        <v>56447</v>
      </c>
      <c r="O19187" s="76" t="s">
        <v>4366</v>
      </c>
      <c r="P19187" s="82">
        <v>128</v>
      </c>
      <c r="Q19187" s="82" t="s">
        <v>84854</v>
      </c>
      <c r="R19187"/>
    </row>
    <row r="19188" spans="12:18" x14ac:dyDescent="0.25">
      <c r="L19188" t="s">
        <v>2944</v>
      </c>
      <c r="M19188" t="s">
        <v>16938</v>
      </c>
      <c r="N19188" t="s">
        <v>56448</v>
      </c>
      <c r="O19188" s="76" t="s">
        <v>4366</v>
      </c>
      <c r="P19188" s="82">
        <v>104</v>
      </c>
      <c r="Q19188" s="82" t="s">
        <v>84855</v>
      </c>
      <c r="R19188"/>
    </row>
    <row r="19189" spans="12:18" x14ac:dyDescent="0.25">
      <c r="L19189" t="s">
        <v>2944</v>
      </c>
      <c r="M19189" t="s">
        <v>35895</v>
      </c>
      <c r="N19189" t="s">
        <v>56449</v>
      </c>
      <c r="O19189" s="76" t="s">
        <v>4366</v>
      </c>
      <c r="P19189" s="82">
        <v>47</v>
      </c>
      <c r="Q19189" s="82" t="s">
        <v>84856</v>
      </c>
      <c r="R19189"/>
    </row>
    <row r="19190" spans="12:18" x14ac:dyDescent="0.25">
      <c r="L19190" t="s">
        <v>2944</v>
      </c>
      <c r="M19190" t="s">
        <v>6632</v>
      </c>
      <c r="N19190" t="s">
        <v>56450</v>
      </c>
      <c r="O19190" s="76" t="s">
        <v>4366</v>
      </c>
      <c r="P19190" s="82">
        <v>151</v>
      </c>
      <c r="Q19190" s="82" t="s">
        <v>84857</v>
      </c>
      <c r="R19190"/>
    </row>
    <row r="19191" spans="12:18" x14ac:dyDescent="0.25">
      <c r="L19191" t="s">
        <v>2944</v>
      </c>
      <c r="M19191" t="s">
        <v>4666</v>
      </c>
      <c r="N19191" t="s">
        <v>56451</v>
      </c>
      <c r="O19191" s="76" t="s">
        <v>4356</v>
      </c>
      <c r="P19191" s="82">
        <v>338</v>
      </c>
      <c r="Q19191" s="82" t="s">
        <v>84858</v>
      </c>
      <c r="R19191"/>
    </row>
    <row r="19192" spans="12:18" x14ac:dyDescent="0.25">
      <c r="L19192" t="s">
        <v>2944</v>
      </c>
      <c r="M19192" t="s">
        <v>35896</v>
      </c>
      <c r="N19192" t="s">
        <v>56452</v>
      </c>
      <c r="O19192" s="76" t="s">
        <v>4366</v>
      </c>
      <c r="P19192" s="82">
        <v>64</v>
      </c>
      <c r="Q19192" s="82" t="s">
        <v>84859</v>
      </c>
      <c r="R19192"/>
    </row>
    <row r="19193" spans="12:18" x14ac:dyDescent="0.25">
      <c r="L19193" t="s">
        <v>2944</v>
      </c>
      <c r="M19193" t="s">
        <v>35897</v>
      </c>
      <c r="N19193" t="s">
        <v>56453</v>
      </c>
      <c r="O19193" s="76" t="s">
        <v>4366</v>
      </c>
      <c r="P19193" s="82">
        <v>243</v>
      </c>
      <c r="Q19193" s="82" t="s">
        <v>84860</v>
      </c>
      <c r="R19193"/>
    </row>
    <row r="19194" spans="12:18" x14ac:dyDescent="0.25">
      <c r="L19194" t="s">
        <v>2944</v>
      </c>
      <c r="M19194" t="s">
        <v>4667</v>
      </c>
      <c r="N19194" t="s">
        <v>56454</v>
      </c>
      <c r="O19194" s="76" t="s">
        <v>4366</v>
      </c>
      <c r="P19194" s="82">
        <v>66</v>
      </c>
      <c r="Q19194" s="82" t="s">
        <v>84861</v>
      </c>
      <c r="R19194"/>
    </row>
    <row r="19195" spans="12:18" x14ac:dyDescent="0.25">
      <c r="L19195" t="s">
        <v>2944</v>
      </c>
      <c r="M19195" t="s">
        <v>16939</v>
      </c>
      <c r="N19195" t="s">
        <v>56455</v>
      </c>
      <c r="O19195" s="76" t="s">
        <v>4366</v>
      </c>
      <c r="P19195" s="82">
        <v>84</v>
      </c>
      <c r="Q19195" s="82" t="s">
        <v>84862</v>
      </c>
      <c r="R19195"/>
    </row>
    <row r="19196" spans="12:18" x14ac:dyDescent="0.25">
      <c r="L19196" t="s">
        <v>2944</v>
      </c>
      <c r="M19196" t="s">
        <v>4668</v>
      </c>
      <c r="N19196" t="s">
        <v>56456</v>
      </c>
      <c r="O19196" s="76" t="s">
        <v>4356</v>
      </c>
      <c r="P19196" s="82">
        <v>151</v>
      </c>
      <c r="Q19196" s="82" t="s">
        <v>84863</v>
      </c>
      <c r="R19196"/>
    </row>
    <row r="19197" spans="12:18" x14ac:dyDescent="0.25">
      <c r="L19197" t="s">
        <v>2944</v>
      </c>
      <c r="M19197" t="s">
        <v>4669</v>
      </c>
      <c r="N19197" t="s">
        <v>56457</v>
      </c>
      <c r="O19197" s="76" t="s">
        <v>4366</v>
      </c>
      <c r="P19197" s="82">
        <v>1002</v>
      </c>
      <c r="Q19197" s="82" t="s">
        <v>84864</v>
      </c>
      <c r="R19197"/>
    </row>
    <row r="19198" spans="12:18" x14ac:dyDescent="0.25">
      <c r="L19198" t="s">
        <v>2944</v>
      </c>
      <c r="M19198" t="s">
        <v>22359</v>
      </c>
      <c r="N19198" t="s">
        <v>56458</v>
      </c>
      <c r="O19198" s="76" t="s">
        <v>4356</v>
      </c>
      <c r="P19198" s="82">
        <v>1529</v>
      </c>
      <c r="Q19198" s="82" t="s">
        <v>84865</v>
      </c>
      <c r="R19198"/>
    </row>
    <row r="19199" spans="12:18" x14ac:dyDescent="0.25">
      <c r="L19199" t="s">
        <v>2944</v>
      </c>
      <c r="M19199" t="s">
        <v>12718</v>
      </c>
      <c r="N19199" t="s">
        <v>56459</v>
      </c>
      <c r="O19199" s="76" t="s">
        <v>4356</v>
      </c>
      <c r="P19199" s="82">
        <v>711</v>
      </c>
      <c r="Q19199" s="82" t="s">
        <v>84866</v>
      </c>
      <c r="R19199"/>
    </row>
    <row r="19200" spans="12:18" x14ac:dyDescent="0.25">
      <c r="L19200" t="s">
        <v>2944</v>
      </c>
      <c r="M19200" t="s">
        <v>4671</v>
      </c>
      <c r="N19200" t="s">
        <v>56460</v>
      </c>
      <c r="O19200" s="76" t="s">
        <v>4366</v>
      </c>
      <c r="P19200" s="82">
        <v>45</v>
      </c>
      <c r="Q19200" s="82" t="s">
        <v>84867</v>
      </c>
      <c r="R19200"/>
    </row>
    <row r="19201" spans="12:18" x14ac:dyDescent="0.25">
      <c r="L19201" t="s">
        <v>2944</v>
      </c>
      <c r="M19201" t="s">
        <v>14867</v>
      </c>
      <c r="N19201" t="s">
        <v>56461</v>
      </c>
      <c r="O19201" s="76" t="s">
        <v>4366</v>
      </c>
      <c r="P19201" s="82">
        <v>263</v>
      </c>
      <c r="Q19201" s="82" t="s">
        <v>84868</v>
      </c>
      <c r="R19201"/>
    </row>
    <row r="19202" spans="12:18" x14ac:dyDescent="0.25">
      <c r="L19202" t="s">
        <v>2944</v>
      </c>
      <c r="M19202" t="s">
        <v>14868</v>
      </c>
      <c r="N19202" t="s">
        <v>56462</v>
      </c>
      <c r="O19202" s="76" t="s">
        <v>4366</v>
      </c>
      <c r="P19202" s="82">
        <v>67</v>
      </c>
      <c r="Q19202" s="82" t="s">
        <v>84869</v>
      </c>
      <c r="R19202"/>
    </row>
    <row r="19203" spans="12:18" x14ac:dyDescent="0.25">
      <c r="L19203" t="s">
        <v>2944</v>
      </c>
      <c r="M19203" t="s">
        <v>22360</v>
      </c>
      <c r="N19203" t="s">
        <v>56463</v>
      </c>
      <c r="O19203" s="76" t="s">
        <v>4366</v>
      </c>
      <c r="P19203" s="82">
        <v>23</v>
      </c>
      <c r="Q19203" s="82" t="s">
        <v>84870</v>
      </c>
      <c r="R19203"/>
    </row>
    <row r="19204" spans="12:18" x14ac:dyDescent="0.25">
      <c r="L19204" t="s">
        <v>2944</v>
      </c>
      <c r="M19204" t="s">
        <v>4672</v>
      </c>
      <c r="N19204" t="s">
        <v>56464</v>
      </c>
      <c r="O19204" s="76" t="s">
        <v>4366</v>
      </c>
      <c r="P19204" s="82">
        <v>186</v>
      </c>
      <c r="Q19204" s="82" t="s">
        <v>84871</v>
      </c>
      <c r="R19204"/>
    </row>
    <row r="19205" spans="12:18" x14ac:dyDescent="0.25">
      <c r="L19205" t="s">
        <v>2944</v>
      </c>
      <c r="M19205" t="s">
        <v>16941</v>
      </c>
      <c r="N19205" t="s">
        <v>56465</v>
      </c>
      <c r="O19205" s="76" t="s">
        <v>4366</v>
      </c>
      <c r="P19205" s="82">
        <v>55</v>
      </c>
      <c r="Q19205" s="82" t="s">
        <v>84872</v>
      </c>
      <c r="R19205"/>
    </row>
    <row r="19206" spans="12:18" x14ac:dyDescent="0.25">
      <c r="L19206" t="s">
        <v>2944</v>
      </c>
      <c r="M19206" t="s">
        <v>14870</v>
      </c>
      <c r="N19206" t="s">
        <v>56466</v>
      </c>
      <c r="O19206" s="76" t="s">
        <v>4356</v>
      </c>
      <c r="P19206" s="82">
        <v>532</v>
      </c>
      <c r="Q19206" s="82" t="s">
        <v>84873</v>
      </c>
      <c r="R19206"/>
    </row>
    <row r="19207" spans="12:18" x14ac:dyDescent="0.25">
      <c r="L19207" t="s">
        <v>2944</v>
      </c>
      <c r="M19207" t="s">
        <v>22361</v>
      </c>
      <c r="N19207" t="s">
        <v>56467</v>
      </c>
      <c r="O19207" s="76" t="s">
        <v>4366</v>
      </c>
      <c r="P19207" s="82">
        <v>288</v>
      </c>
      <c r="Q19207" s="82" t="s">
        <v>84874</v>
      </c>
      <c r="R19207"/>
    </row>
    <row r="19208" spans="12:18" x14ac:dyDescent="0.25">
      <c r="L19208" t="s">
        <v>2944</v>
      </c>
      <c r="M19208" t="s">
        <v>14871</v>
      </c>
      <c r="N19208" t="s">
        <v>56468</v>
      </c>
      <c r="O19208" s="76" t="s">
        <v>4366</v>
      </c>
      <c r="P19208" s="82">
        <v>101</v>
      </c>
      <c r="Q19208" s="82" t="s">
        <v>84875</v>
      </c>
      <c r="R19208"/>
    </row>
    <row r="19209" spans="12:18" x14ac:dyDescent="0.25">
      <c r="L19209" t="s">
        <v>2944</v>
      </c>
      <c r="M19209" t="s">
        <v>16943</v>
      </c>
      <c r="N19209" t="s">
        <v>56469</v>
      </c>
      <c r="O19209" s="76" t="s">
        <v>4366</v>
      </c>
      <c r="P19209" s="82">
        <v>16</v>
      </c>
      <c r="Q19209" s="82" t="s">
        <v>84876</v>
      </c>
      <c r="R19209"/>
    </row>
    <row r="19210" spans="12:18" x14ac:dyDescent="0.25">
      <c r="L19210" t="s">
        <v>2944</v>
      </c>
      <c r="M19210" t="s">
        <v>4673</v>
      </c>
      <c r="N19210" t="s">
        <v>56470</v>
      </c>
      <c r="O19210" s="76" t="s">
        <v>4366</v>
      </c>
      <c r="P19210" s="82">
        <v>207</v>
      </c>
      <c r="Q19210" s="82" t="s">
        <v>84877</v>
      </c>
      <c r="R19210"/>
    </row>
    <row r="19211" spans="12:18" x14ac:dyDescent="0.25">
      <c r="L19211" t="s">
        <v>2944</v>
      </c>
      <c r="M19211" t="s">
        <v>16945</v>
      </c>
      <c r="N19211" t="s">
        <v>56471</v>
      </c>
      <c r="O19211" s="76" t="s">
        <v>4356</v>
      </c>
      <c r="P19211" s="82">
        <v>92</v>
      </c>
      <c r="Q19211" s="82" t="s">
        <v>84878</v>
      </c>
      <c r="R19211"/>
    </row>
    <row r="19212" spans="12:18" x14ac:dyDescent="0.25">
      <c r="L19212" t="s">
        <v>2944</v>
      </c>
      <c r="M19212" t="s">
        <v>22362</v>
      </c>
      <c r="N19212" t="s">
        <v>56472</v>
      </c>
      <c r="O19212" s="76" t="s">
        <v>4366</v>
      </c>
      <c r="P19212" s="82">
        <v>25</v>
      </c>
      <c r="Q19212" s="82" t="s">
        <v>84879</v>
      </c>
      <c r="R19212"/>
    </row>
    <row r="19213" spans="12:18" x14ac:dyDescent="0.25">
      <c r="L19213" t="s">
        <v>2944</v>
      </c>
      <c r="M19213" t="s">
        <v>4674</v>
      </c>
      <c r="N19213" t="s">
        <v>56473</v>
      </c>
      <c r="O19213" s="76" t="s">
        <v>4356</v>
      </c>
      <c r="P19213" s="82">
        <v>2905</v>
      </c>
      <c r="Q19213" s="82" t="s">
        <v>84880</v>
      </c>
      <c r="R19213"/>
    </row>
    <row r="19214" spans="12:18" x14ac:dyDescent="0.25">
      <c r="L19214" t="s">
        <v>2993</v>
      </c>
      <c r="M19214" t="s">
        <v>14873</v>
      </c>
      <c r="N19214" t="s">
        <v>56474</v>
      </c>
      <c r="O19214" s="76" t="s">
        <v>4356</v>
      </c>
      <c r="P19214" s="82">
        <v>1806</v>
      </c>
      <c r="Q19214" s="82" t="s">
        <v>103106</v>
      </c>
      <c r="R19214"/>
    </row>
    <row r="19215" spans="12:18" x14ac:dyDescent="0.25">
      <c r="L19215" t="s">
        <v>2993</v>
      </c>
      <c r="M19215" t="s">
        <v>22363</v>
      </c>
      <c r="N19215" t="s">
        <v>56475</v>
      </c>
      <c r="O19215" s="76" t="s">
        <v>4356</v>
      </c>
      <c r="P19215" s="82">
        <v>601</v>
      </c>
      <c r="Q19215" s="82" t="s">
        <v>103107</v>
      </c>
      <c r="R19215"/>
    </row>
    <row r="19216" spans="12:18" x14ac:dyDescent="0.25">
      <c r="L19216" t="s">
        <v>2993</v>
      </c>
      <c r="M19216" t="s">
        <v>14874</v>
      </c>
      <c r="N19216" t="s">
        <v>56476</v>
      </c>
      <c r="O19216" s="76" t="s">
        <v>4356</v>
      </c>
      <c r="P19216" s="82">
        <v>2739</v>
      </c>
      <c r="Q19216" s="82" t="s">
        <v>103108</v>
      </c>
      <c r="R19216"/>
    </row>
    <row r="19217" spans="12:18" x14ac:dyDescent="0.25">
      <c r="L19217" t="s">
        <v>2993</v>
      </c>
      <c r="M19217" t="s">
        <v>22364</v>
      </c>
      <c r="N19217" t="s">
        <v>56477</v>
      </c>
      <c r="O19217" s="76" t="s">
        <v>4356</v>
      </c>
      <c r="P19217" s="82">
        <v>2300</v>
      </c>
      <c r="Q19217" s="82" t="s">
        <v>103109</v>
      </c>
      <c r="R19217"/>
    </row>
    <row r="19218" spans="12:18" x14ac:dyDescent="0.25">
      <c r="L19218" t="s">
        <v>2993</v>
      </c>
      <c r="M19218" t="s">
        <v>4675</v>
      </c>
      <c r="N19218" t="s">
        <v>56478</v>
      </c>
      <c r="O19218" s="76" t="s">
        <v>4356</v>
      </c>
      <c r="P19218" s="82">
        <v>2814</v>
      </c>
      <c r="Q19218" s="82" t="s">
        <v>103110</v>
      </c>
      <c r="R19218"/>
    </row>
    <row r="19219" spans="12:18" x14ac:dyDescent="0.25">
      <c r="L19219" t="s">
        <v>2993</v>
      </c>
      <c r="M19219" t="s">
        <v>35898</v>
      </c>
      <c r="N19219" t="s">
        <v>56479</v>
      </c>
      <c r="O19219" s="76" t="s">
        <v>4356</v>
      </c>
      <c r="P19219" s="82">
        <v>1803</v>
      </c>
      <c r="Q19219" s="82" t="s">
        <v>103111</v>
      </c>
      <c r="R19219"/>
    </row>
    <row r="19220" spans="12:18" x14ac:dyDescent="0.25">
      <c r="L19220" t="s">
        <v>2993</v>
      </c>
      <c r="M19220" t="s">
        <v>4676</v>
      </c>
      <c r="N19220" t="s">
        <v>56480</v>
      </c>
      <c r="O19220" s="76" t="s">
        <v>4356</v>
      </c>
      <c r="P19220" s="82">
        <v>638</v>
      </c>
      <c r="Q19220" s="82" t="s">
        <v>103112</v>
      </c>
      <c r="R19220"/>
    </row>
    <row r="19221" spans="12:18" x14ac:dyDescent="0.25">
      <c r="L19221" t="s">
        <v>2993</v>
      </c>
      <c r="M19221" t="s">
        <v>14876</v>
      </c>
      <c r="N19221" t="s">
        <v>56481</v>
      </c>
      <c r="O19221" s="76" t="s">
        <v>4366</v>
      </c>
      <c r="P19221" s="82">
        <v>450</v>
      </c>
      <c r="Q19221" s="82" t="s">
        <v>103113</v>
      </c>
      <c r="R19221"/>
    </row>
    <row r="19222" spans="12:18" x14ac:dyDescent="0.25">
      <c r="L19222" t="s">
        <v>2993</v>
      </c>
      <c r="M19222" t="s">
        <v>16947</v>
      </c>
      <c r="N19222" t="s">
        <v>56482</v>
      </c>
      <c r="O19222" s="76" t="s">
        <v>4356</v>
      </c>
      <c r="P19222" s="82">
        <v>870</v>
      </c>
      <c r="Q19222" s="82" t="s">
        <v>103114</v>
      </c>
      <c r="R19222"/>
    </row>
    <row r="19223" spans="12:18" x14ac:dyDescent="0.25">
      <c r="L19223" t="s">
        <v>2993</v>
      </c>
      <c r="M19223" t="s">
        <v>14878</v>
      </c>
      <c r="N19223" t="s">
        <v>56483</v>
      </c>
      <c r="O19223" s="76" t="s">
        <v>4356</v>
      </c>
      <c r="P19223" s="82">
        <v>495</v>
      </c>
      <c r="Q19223" s="82" t="s">
        <v>103115</v>
      </c>
      <c r="R19223"/>
    </row>
    <row r="19224" spans="12:18" x14ac:dyDescent="0.25">
      <c r="L19224" t="s">
        <v>2993</v>
      </c>
      <c r="M19224" t="s">
        <v>14880</v>
      </c>
      <c r="N19224" t="s">
        <v>56484</v>
      </c>
      <c r="O19224" s="76" t="s">
        <v>4356</v>
      </c>
      <c r="P19224" s="82">
        <v>585</v>
      </c>
      <c r="Q19224" s="82" t="s">
        <v>103116</v>
      </c>
      <c r="R19224"/>
    </row>
    <row r="19225" spans="12:18" x14ac:dyDescent="0.25">
      <c r="L19225" t="s">
        <v>2993</v>
      </c>
      <c r="M19225" t="s">
        <v>16949</v>
      </c>
      <c r="N19225" t="s">
        <v>56485</v>
      </c>
      <c r="O19225" s="76" t="s">
        <v>4356</v>
      </c>
      <c r="P19225" s="82">
        <v>1239</v>
      </c>
      <c r="Q19225" s="82" t="s">
        <v>103118</v>
      </c>
      <c r="R19225"/>
    </row>
    <row r="19226" spans="12:18" x14ac:dyDescent="0.25">
      <c r="L19226" t="s">
        <v>2993</v>
      </c>
      <c r="M19226" t="s">
        <v>14882</v>
      </c>
      <c r="N19226" t="s">
        <v>56486</v>
      </c>
      <c r="O19226" s="76" t="s">
        <v>4356</v>
      </c>
      <c r="P19226" s="82">
        <v>1281</v>
      </c>
      <c r="Q19226" s="82" t="s">
        <v>103120</v>
      </c>
      <c r="R19226"/>
    </row>
    <row r="19227" spans="12:18" x14ac:dyDescent="0.25">
      <c r="L19227" t="s">
        <v>2993</v>
      </c>
      <c r="M19227" t="s">
        <v>9851</v>
      </c>
      <c r="N19227" t="s">
        <v>56487</v>
      </c>
      <c r="O19227" s="76" t="s">
        <v>4366</v>
      </c>
      <c r="P19227" s="82">
        <v>120</v>
      </c>
      <c r="Q19227" s="82" t="s">
        <v>103121</v>
      </c>
      <c r="R19227"/>
    </row>
    <row r="19228" spans="12:18" x14ac:dyDescent="0.25">
      <c r="L19228" t="s">
        <v>2993</v>
      </c>
      <c r="M19228" t="s">
        <v>14883</v>
      </c>
      <c r="N19228" t="s">
        <v>56488</v>
      </c>
      <c r="O19228" s="76" t="s">
        <v>4356</v>
      </c>
      <c r="P19228" s="82">
        <v>1106</v>
      </c>
      <c r="Q19228" s="82" t="s">
        <v>103125</v>
      </c>
      <c r="R19228"/>
    </row>
    <row r="19229" spans="12:18" x14ac:dyDescent="0.25">
      <c r="L19229" t="s">
        <v>2993</v>
      </c>
      <c r="M19229" t="s">
        <v>16953</v>
      </c>
      <c r="N19229" t="s">
        <v>56489</v>
      </c>
      <c r="O19229" s="76" t="s">
        <v>4366</v>
      </c>
      <c r="P19229" s="82">
        <v>519</v>
      </c>
      <c r="Q19229" s="82" t="s">
        <v>103126</v>
      </c>
      <c r="R19229"/>
    </row>
    <row r="19230" spans="12:18" x14ac:dyDescent="0.25">
      <c r="L19230" t="s">
        <v>2993</v>
      </c>
      <c r="M19230" t="s">
        <v>22366</v>
      </c>
      <c r="N19230" t="s">
        <v>56490</v>
      </c>
      <c r="O19230" s="76" t="s">
        <v>4366</v>
      </c>
      <c r="P19230" s="82">
        <v>190</v>
      </c>
      <c r="Q19230" s="82" t="s">
        <v>103127</v>
      </c>
      <c r="R19230"/>
    </row>
    <row r="19231" spans="12:18" x14ac:dyDescent="0.25">
      <c r="L19231" t="s">
        <v>2993</v>
      </c>
      <c r="M19231" t="s">
        <v>35901</v>
      </c>
      <c r="N19231" t="s">
        <v>56491</v>
      </c>
      <c r="O19231" s="76" t="s">
        <v>4356</v>
      </c>
      <c r="P19231" s="82">
        <v>616</v>
      </c>
      <c r="Q19231" s="82" t="s">
        <v>103128</v>
      </c>
      <c r="R19231"/>
    </row>
    <row r="19232" spans="12:18" x14ac:dyDescent="0.25">
      <c r="L19232" t="s">
        <v>2993</v>
      </c>
      <c r="M19232" t="s">
        <v>4678</v>
      </c>
      <c r="N19232" t="s">
        <v>56492</v>
      </c>
      <c r="O19232" s="76" t="s">
        <v>4356</v>
      </c>
      <c r="P19232" s="82">
        <v>1249</v>
      </c>
      <c r="Q19232" s="82" t="s">
        <v>103129</v>
      </c>
      <c r="R19232"/>
    </row>
    <row r="19233" spans="12:18" x14ac:dyDescent="0.25">
      <c r="L19233" t="s">
        <v>2993</v>
      </c>
      <c r="M19233" t="s">
        <v>14964</v>
      </c>
      <c r="N19233" t="s">
        <v>56493</v>
      </c>
      <c r="O19233" s="76" t="s">
        <v>4366</v>
      </c>
      <c r="P19233" s="82">
        <v>605</v>
      </c>
      <c r="Q19233" s="82" t="s">
        <v>103305</v>
      </c>
      <c r="R19233"/>
    </row>
    <row r="19234" spans="12:18" x14ac:dyDescent="0.25">
      <c r="L19234" t="s">
        <v>2993</v>
      </c>
      <c r="M19234" t="s">
        <v>14885</v>
      </c>
      <c r="N19234" t="s">
        <v>56494</v>
      </c>
      <c r="O19234" s="76" t="s">
        <v>4374</v>
      </c>
      <c r="P19234" s="82">
        <v>6037</v>
      </c>
      <c r="Q19234" s="82" t="s">
        <v>103133</v>
      </c>
      <c r="R19234"/>
    </row>
    <row r="19235" spans="12:18" x14ac:dyDescent="0.25">
      <c r="L19235" t="s">
        <v>2993</v>
      </c>
      <c r="M19235" t="s">
        <v>35902</v>
      </c>
      <c r="N19235" t="s">
        <v>56495</v>
      </c>
      <c r="O19235" s="76" t="s">
        <v>4356</v>
      </c>
      <c r="P19235" s="82">
        <v>564</v>
      </c>
      <c r="Q19235" s="82" t="s">
        <v>103134</v>
      </c>
      <c r="R19235"/>
    </row>
    <row r="19236" spans="12:18" x14ac:dyDescent="0.25">
      <c r="L19236" t="s">
        <v>2993</v>
      </c>
      <c r="M19236" t="s">
        <v>35903</v>
      </c>
      <c r="N19236" t="s">
        <v>56496</v>
      </c>
      <c r="O19236" s="76" t="s">
        <v>4356</v>
      </c>
      <c r="P19236" s="82">
        <v>1090</v>
      </c>
      <c r="Q19236" s="82" t="s">
        <v>103135</v>
      </c>
      <c r="R19236"/>
    </row>
    <row r="19237" spans="12:18" x14ac:dyDescent="0.25">
      <c r="L19237" t="s">
        <v>2993</v>
      </c>
      <c r="M19237" t="s">
        <v>14887</v>
      </c>
      <c r="N19237" t="s">
        <v>56497</v>
      </c>
      <c r="O19237" s="76" t="s">
        <v>4356</v>
      </c>
      <c r="P19237" s="82">
        <v>736</v>
      </c>
      <c r="Q19237" s="82" t="s">
        <v>103136</v>
      </c>
      <c r="R19237"/>
    </row>
    <row r="19238" spans="12:18" x14ac:dyDescent="0.25">
      <c r="L19238" t="s">
        <v>2993</v>
      </c>
      <c r="M19238" t="s">
        <v>35904</v>
      </c>
      <c r="N19238" t="s">
        <v>56498</v>
      </c>
      <c r="O19238" s="76" t="s">
        <v>4366</v>
      </c>
      <c r="P19238" s="82">
        <v>156</v>
      </c>
      <c r="Q19238" s="82" t="s">
        <v>103137</v>
      </c>
      <c r="R19238"/>
    </row>
    <row r="19239" spans="12:18" x14ac:dyDescent="0.25">
      <c r="L19239" t="s">
        <v>2993</v>
      </c>
      <c r="M19239" t="s">
        <v>35906</v>
      </c>
      <c r="N19239" t="s">
        <v>56499</v>
      </c>
      <c r="O19239" s="76" t="s">
        <v>4356</v>
      </c>
      <c r="P19239" s="82">
        <v>640</v>
      </c>
      <c r="Q19239" s="82" t="s">
        <v>103139</v>
      </c>
      <c r="R19239"/>
    </row>
    <row r="19240" spans="12:18" x14ac:dyDescent="0.25">
      <c r="L19240" t="s">
        <v>2993</v>
      </c>
      <c r="M19240" t="s">
        <v>4680</v>
      </c>
      <c r="N19240" t="s">
        <v>56500</v>
      </c>
      <c r="O19240" s="76" t="s">
        <v>4366</v>
      </c>
      <c r="P19240" s="82">
        <v>269</v>
      </c>
      <c r="Q19240" s="82" t="s">
        <v>103140</v>
      </c>
      <c r="R19240"/>
    </row>
    <row r="19241" spans="12:18" x14ac:dyDescent="0.25">
      <c r="L19241" t="s">
        <v>2993</v>
      </c>
      <c r="M19241" t="s">
        <v>14888</v>
      </c>
      <c r="N19241" t="s">
        <v>56501</v>
      </c>
      <c r="O19241" s="76" t="s">
        <v>4356</v>
      </c>
      <c r="P19241" s="82">
        <v>824</v>
      </c>
      <c r="Q19241" s="82" t="s">
        <v>103141</v>
      </c>
      <c r="R19241"/>
    </row>
    <row r="19242" spans="12:18" x14ac:dyDescent="0.25">
      <c r="L19242" t="s">
        <v>2993</v>
      </c>
      <c r="M19242" t="s">
        <v>16957</v>
      </c>
      <c r="N19242" t="s">
        <v>56502</v>
      </c>
      <c r="O19242" s="76" t="s">
        <v>4356</v>
      </c>
      <c r="P19242" s="82">
        <v>535</v>
      </c>
      <c r="Q19242" s="82" t="s">
        <v>103142</v>
      </c>
      <c r="R19242"/>
    </row>
    <row r="19243" spans="12:18" x14ac:dyDescent="0.25">
      <c r="L19243" t="s">
        <v>2993</v>
      </c>
      <c r="M19243" t="s">
        <v>35907</v>
      </c>
      <c r="N19243" t="s">
        <v>56503</v>
      </c>
      <c r="O19243" s="76" t="s">
        <v>4366</v>
      </c>
      <c r="P19243" s="82">
        <v>267</v>
      </c>
      <c r="Q19243" s="82" t="s">
        <v>103145</v>
      </c>
      <c r="R19243"/>
    </row>
    <row r="19244" spans="12:18" x14ac:dyDescent="0.25">
      <c r="L19244" t="s">
        <v>2993</v>
      </c>
      <c r="M19244" t="s">
        <v>16959</v>
      </c>
      <c r="N19244" t="s">
        <v>56504</v>
      </c>
      <c r="O19244" s="76" t="s">
        <v>4356</v>
      </c>
      <c r="P19244" s="82">
        <v>1171</v>
      </c>
      <c r="Q19244" s="82" t="s">
        <v>103146</v>
      </c>
      <c r="R19244"/>
    </row>
    <row r="19245" spans="12:18" x14ac:dyDescent="0.25">
      <c r="L19245" t="s">
        <v>2993</v>
      </c>
      <c r="M19245" t="s">
        <v>22370</v>
      </c>
      <c r="N19245" t="s">
        <v>56505</v>
      </c>
      <c r="O19245" s="76" t="s">
        <v>4356</v>
      </c>
      <c r="P19245" s="82">
        <v>708</v>
      </c>
      <c r="Q19245" s="82" t="s">
        <v>103147</v>
      </c>
      <c r="R19245"/>
    </row>
    <row r="19246" spans="12:18" x14ac:dyDescent="0.25">
      <c r="L19246" t="s">
        <v>2993</v>
      </c>
      <c r="M19246" t="s">
        <v>4681</v>
      </c>
      <c r="N19246" t="s">
        <v>56506</v>
      </c>
      <c r="O19246" s="76" t="s">
        <v>4356</v>
      </c>
      <c r="P19246" s="82">
        <v>585</v>
      </c>
      <c r="Q19246" s="82" t="s">
        <v>103148</v>
      </c>
      <c r="R19246"/>
    </row>
    <row r="19247" spans="12:18" x14ac:dyDescent="0.25">
      <c r="L19247" t="s">
        <v>2993</v>
      </c>
      <c r="M19247" t="s">
        <v>22371</v>
      </c>
      <c r="N19247" t="s">
        <v>56507</v>
      </c>
      <c r="O19247" s="76" t="s">
        <v>4356</v>
      </c>
      <c r="P19247" s="82">
        <v>309</v>
      </c>
      <c r="Q19247" s="82" t="s">
        <v>103149</v>
      </c>
      <c r="R19247"/>
    </row>
    <row r="19248" spans="12:18" x14ac:dyDescent="0.25">
      <c r="L19248" t="s">
        <v>2993</v>
      </c>
      <c r="M19248" t="s">
        <v>14890</v>
      </c>
      <c r="N19248" t="s">
        <v>56508</v>
      </c>
      <c r="O19248" s="76" t="s">
        <v>4366</v>
      </c>
      <c r="P19248" s="82">
        <v>515</v>
      </c>
      <c r="Q19248" s="82" t="s">
        <v>103150</v>
      </c>
      <c r="R19248"/>
    </row>
    <row r="19249" spans="12:18" x14ac:dyDescent="0.25">
      <c r="L19249" t="s">
        <v>2993</v>
      </c>
      <c r="M19249" t="s">
        <v>22372</v>
      </c>
      <c r="N19249" t="s">
        <v>56509</v>
      </c>
      <c r="O19249" s="76" t="s">
        <v>4374</v>
      </c>
      <c r="P19249" s="82">
        <v>6020</v>
      </c>
      <c r="Q19249" s="82" t="s">
        <v>103151</v>
      </c>
      <c r="R19249"/>
    </row>
    <row r="19250" spans="12:18" x14ac:dyDescent="0.25">
      <c r="L19250" t="s">
        <v>2993</v>
      </c>
      <c r="M19250" t="s">
        <v>4682</v>
      </c>
      <c r="N19250" t="s">
        <v>56510</v>
      </c>
      <c r="O19250" s="76" t="s">
        <v>4356</v>
      </c>
      <c r="P19250" s="82">
        <v>618</v>
      </c>
      <c r="Q19250" s="82" t="s">
        <v>103152</v>
      </c>
      <c r="R19250"/>
    </row>
    <row r="19251" spans="12:18" x14ac:dyDescent="0.25">
      <c r="L19251" t="s">
        <v>2993</v>
      </c>
      <c r="M19251" t="s">
        <v>35908</v>
      </c>
      <c r="N19251" t="s">
        <v>56511</v>
      </c>
      <c r="O19251" s="76" t="s">
        <v>4356</v>
      </c>
      <c r="P19251" s="82">
        <v>481</v>
      </c>
      <c r="Q19251" s="82" t="s">
        <v>103157</v>
      </c>
      <c r="R19251"/>
    </row>
    <row r="19252" spans="12:18" x14ac:dyDescent="0.25">
      <c r="L19252" t="s">
        <v>2993</v>
      </c>
      <c r="M19252" t="s">
        <v>4685</v>
      </c>
      <c r="N19252" t="s">
        <v>56512</v>
      </c>
      <c r="O19252" s="76" t="s">
        <v>4374</v>
      </c>
      <c r="P19252" s="82">
        <v>16776</v>
      </c>
      <c r="Q19252" s="82" t="s">
        <v>103158</v>
      </c>
      <c r="R19252"/>
    </row>
    <row r="19253" spans="12:18" x14ac:dyDescent="0.25">
      <c r="L19253" t="s">
        <v>2993</v>
      </c>
      <c r="M19253" t="s">
        <v>22373</v>
      </c>
      <c r="N19253" t="s">
        <v>56513</v>
      </c>
      <c r="O19253" s="76" t="s">
        <v>4356</v>
      </c>
      <c r="P19253" s="82">
        <v>469</v>
      </c>
      <c r="Q19253" s="82" t="s">
        <v>103159</v>
      </c>
      <c r="R19253"/>
    </row>
    <row r="19254" spans="12:18" x14ac:dyDescent="0.25">
      <c r="L19254" t="s">
        <v>2993</v>
      </c>
      <c r="M19254" t="s">
        <v>16964</v>
      </c>
      <c r="N19254" t="s">
        <v>56514</v>
      </c>
      <c r="O19254" s="76" t="s">
        <v>4356</v>
      </c>
      <c r="P19254" s="82">
        <v>1024</v>
      </c>
      <c r="Q19254" s="82" t="s">
        <v>103160</v>
      </c>
      <c r="R19254"/>
    </row>
    <row r="19255" spans="12:18" x14ac:dyDescent="0.25">
      <c r="L19255" t="s">
        <v>2993</v>
      </c>
      <c r="M19255" t="s">
        <v>16966</v>
      </c>
      <c r="N19255" t="s">
        <v>56515</v>
      </c>
      <c r="O19255" s="76" t="s">
        <v>4356</v>
      </c>
      <c r="P19255" s="82">
        <v>1361</v>
      </c>
      <c r="Q19255" s="82" t="s">
        <v>103161</v>
      </c>
      <c r="R19255"/>
    </row>
    <row r="19256" spans="12:18" x14ac:dyDescent="0.25">
      <c r="L19256" t="s">
        <v>2993</v>
      </c>
      <c r="M19256" t="s">
        <v>22374</v>
      </c>
      <c r="N19256" t="s">
        <v>56516</v>
      </c>
      <c r="O19256" s="76" t="s">
        <v>4356</v>
      </c>
      <c r="P19256" s="82">
        <v>402</v>
      </c>
      <c r="Q19256" s="82" t="s">
        <v>103162</v>
      </c>
      <c r="R19256"/>
    </row>
    <row r="19257" spans="12:18" x14ac:dyDescent="0.25">
      <c r="L19257" t="s">
        <v>2993</v>
      </c>
      <c r="M19257" t="s">
        <v>22375</v>
      </c>
      <c r="N19257" t="s">
        <v>56517</v>
      </c>
      <c r="O19257" s="76" t="s">
        <v>4366</v>
      </c>
      <c r="P19257" s="82">
        <v>164</v>
      </c>
      <c r="Q19257" s="82" t="s">
        <v>103163</v>
      </c>
      <c r="R19257"/>
    </row>
    <row r="19258" spans="12:18" x14ac:dyDescent="0.25">
      <c r="L19258" t="s">
        <v>2993</v>
      </c>
      <c r="M19258" t="s">
        <v>35909</v>
      </c>
      <c r="N19258" t="s">
        <v>56518</v>
      </c>
      <c r="O19258" s="76" t="s">
        <v>4366</v>
      </c>
      <c r="P19258" s="82">
        <v>173</v>
      </c>
      <c r="Q19258" s="82" t="s">
        <v>103164</v>
      </c>
      <c r="R19258"/>
    </row>
    <row r="19259" spans="12:18" x14ac:dyDescent="0.25">
      <c r="L19259" t="s">
        <v>2993</v>
      </c>
      <c r="M19259" t="s">
        <v>35910</v>
      </c>
      <c r="N19259" t="s">
        <v>56519</v>
      </c>
      <c r="O19259" s="76" t="s">
        <v>4356</v>
      </c>
      <c r="P19259" s="82">
        <v>485</v>
      </c>
      <c r="Q19259" s="82" t="s">
        <v>103165</v>
      </c>
      <c r="R19259"/>
    </row>
    <row r="19260" spans="12:18" x14ac:dyDescent="0.25">
      <c r="L19260" t="s">
        <v>2993</v>
      </c>
      <c r="M19260" t="s">
        <v>22376</v>
      </c>
      <c r="N19260" t="s">
        <v>56520</v>
      </c>
      <c r="O19260" s="76" t="s">
        <v>4356</v>
      </c>
      <c r="P19260" s="82">
        <v>1201</v>
      </c>
      <c r="Q19260" s="82" t="s">
        <v>103166</v>
      </c>
      <c r="R19260"/>
    </row>
    <row r="19261" spans="12:18" x14ac:dyDescent="0.25">
      <c r="L19261" t="s">
        <v>2993</v>
      </c>
      <c r="M19261" t="s">
        <v>16968</v>
      </c>
      <c r="N19261" t="s">
        <v>56521</v>
      </c>
      <c r="O19261" s="76" t="s">
        <v>4356</v>
      </c>
      <c r="P19261" s="82">
        <v>896</v>
      </c>
      <c r="Q19261" s="82" t="s">
        <v>103167</v>
      </c>
      <c r="R19261"/>
    </row>
    <row r="19262" spans="12:18" x14ac:dyDescent="0.25">
      <c r="L19262" t="s">
        <v>2993</v>
      </c>
      <c r="M19262" t="s">
        <v>16970</v>
      </c>
      <c r="N19262" t="s">
        <v>56522</v>
      </c>
      <c r="O19262" s="76" t="s">
        <v>4356</v>
      </c>
      <c r="P19262" s="82">
        <v>840</v>
      </c>
      <c r="Q19262" s="82" t="s">
        <v>103168</v>
      </c>
      <c r="R19262"/>
    </row>
    <row r="19263" spans="12:18" x14ac:dyDescent="0.25">
      <c r="L19263" t="s">
        <v>2993</v>
      </c>
      <c r="M19263" t="s">
        <v>16972</v>
      </c>
      <c r="N19263" t="s">
        <v>56523</v>
      </c>
      <c r="O19263" s="76" t="s">
        <v>4356</v>
      </c>
      <c r="P19263" s="82">
        <v>282</v>
      </c>
      <c r="Q19263" s="82" t="s">
        <v>103169</v>
      </c>
      <c r="R19263"/>
    </row>
    <row r="19264" spans="12:18" x14ac:dyDescent="0.25">
      <c r="L19264" t="s">
        <v>2993</v>
      </c>
      <c r="M19264" t="s">
        <v>22377</v>
      </c>
      <c r="N19264" t="s">
        <v>56524</v>
      </c>
      <c r="O19264" s="76" t="s">
        <v>4366</v>
      </c>
      <c r="P19264" s="82">
        <v>323</v>
      </c>
      <c r="Q19264" s="82" t="s">
        <v>103170</v>
      </c>
      <c r="R19264"/>
    </row>
    <row r="19265" spans="12:18" x14ac:dyDescent="0.25">
      <c r="L19265" t="s">
        <v>2993</v>
      </c>
      <c r="M19265" t="s">
        <v>35911</v>
      </c>
      <c r="N19265" t="s">
        <v>56525</v>
      </c>
      <c r="O19265" s="76" t="s">
        <v>4356</v>
      </c>
      <c r="P19265" s="82">
        <v>3134</v>
      </c>
      <c r="Q19265" s="82" t="s">
        <v>103171</v>
      </c>
      <c r="R19265"/>
    </row>
    <row r="19266" spans="12:18" x14ac:dyDescent="0.25">
      <c r="L19266" t="s">
        <v>2993</v>
      </c>
      <c r="M19266" t="s">
        <v>8354</v>
      </c>
      <c r="N19266" t="s">
        <v>56526</v>
      </c>
      <c r="O19266" s="76" t="s">
        <v>4356</v>
      </c>
      <c r="P19266" s="82">
        <v>855</v>
      </c>
      <c r="Q19266" s="82" t="s">
        <v>103172</v>
      </c>
      <c r="R19266"/>
    </row>
    <row r="19267" spans="12:18" x14ac:dyDescent="0.25">
      <c r="L19267" t="s">
        <v>2993</v>
      </c>
      <c r="M19267" t="s">
        <v>14895</v>
      </c>
      <c r="N19267" t="s">
        <v>56527</v>
      </c>
      <c r="O19267" s="76" t="s">
        <v>4366</v>
      </c>
      <c r="P19267" s="82">
        <v>370</v>
      </c>
      <c r="Q19267" s="82" t="s">
        <v>103173</v>
      </c>
      <c r="R19267"/>
    </row>
    <row r="19268" spans="12:18" x14ac:dyDescent="0.25">
      <c r="L19268" t="s">
        <v>2993</v>
      </c>
      <c r="M19268" t="s">
        <v>4687</v>
      </c>
      <c r="N19268" t="s">
        <v>56528</v>
      </c>
      <c r="O19268" s="76" t="s">
        <v>4366</v>
      </c>
      <c r="P19268" s="82">
        <v>131</v>
      </c>
      <c r="Q19268" s="82" t="s">
        <v>103174</v>
      </c>
      <c r="R19268"/>
    </row>
    <row r="19269" spans="12:18" x14ac:dyDescent="0.25">
      <c r="L19269" t="s">
        <v>2993</v>
      </c>
      <c r="M19269" t="s">
        <v>22378</v>
      </c>
      <c r="N19269" t="s">
        <v>56529</v>
      </c>
      <c r="O19269" s="76" t="s">
        <v>4356</v>
      </c>
      <c r="P19269" s="82">
        <v>640</v>
      </c>
      <c r="Q19269" s="82" t="s">
        <v>103175</v>
      </c>
      <c r="R19269"/>
    </row>
    <row r="19270" spans="12:18" x14ac:dyDescent="0.25">
      <c r="L19270" t="s">
        <v>2993</v>
      </c>
      <c r="M19270" t="s">
        <v>14898</v>
      </c>
      <c r="N19270" t="s">
        <v>56530</v>
      </c>
      <c r="O19270" s="76" t="s">
        <v>4356</v>
      </c>
      <c r="P19270" s="82">
        <v>906</v>
      </c>
      <c r="Q19270" s="82" t="s">
        <v>103176</v>
      </c>
      <c r="R19270"/>
    </row>
    <row r="19271" spans="12:18" x14ac:dyDescent="0.25">
      <c r="L19271" t="s">
        <v>2993</v>
      </c>
      <c r="M19271" t="s">
        <v>16974</v>
      </c>
      <c r="N19271" t="s">
        <v>56531</v>
      </c>
      <c r="O19271" s="76" t="s">
        <v>4356</v>
      </c>
      <c r="P19271" s="82">
        <v>4507</v>
      </c>
      <c r="Q19271" s="82" t="s">
        <v>103177</v>
      </c>
      <c r="R19271"/>
    </row>
    <row r="19272" spans="12:18" x14ac:dyDescent="0.25">
      <c r="L19272" t="s">
        <v>2993</v>
      </c>
      <c r="M19272" t="s">
        <v>14900</v>
      </c>
      <c r="N19272" t="s">
        <v>56532</v>
      </c>
      <c r="O19272" s="76" t="s">
        <v>4366</v>
      </c>
      <c r="P19272" s="82">
        <v>193</v>
      </c>
      <c r="Q19272" s="82" t="s">
        <v>103178</v>
      </c>
      <c r="R19272"/>
    </row>
    <row r="19273" spans="12:18" x14ac:dyDescent="0.25">
      <c r="L19273" t="s">
        <v>2993</v>
      </c>
      <c r="M19273" t="s">
        <v>4688</v>
      </c>
      <c r="N19273" t="s">
        <v>56533</v>
      </c>
      <c r="O19273" s="76" t="s">
        <v>4356</v>
      </c>
      <c r="P19273" s="82">
        <v>871</v>
      </c>
      <c r="Q19273" s="82" t="s">
        <v>103181</v>
      </c>
      <c r="R19273"/>
    </row>
    <row r="19274" spans="12:18" x14ac:dyDescent="0.25">
      <c r="L19274" t="s">
        <v>2993</v>
      </c>
      <c r="M19274" t="s">
        <v>14904</v>
      </c>
      <c r="N19274" t="s">
        <v>56534</v>
      </c>
      <c r="O19274" s="76" t="s">
        <v>4356</v>
      </c>
      <c r="P19274" s="82">
        <v>502</v>
      </c>
      <c r="Q19274" s="82" t="s">
        <v>103182</v>
      </c>
      <c r="R19274"/>
    </row>
    <row r="19275" spans="12:18" x14ac:dyDescent="0.25">
      <c r="L19275" t="s">
        <v>2993</v>
      </c>
      <c r="M19275" t="s">
        <v>4689</v>
      </c>
      <c r="N19275" t="s">
        <v>56535</v>
      </c>
      <c r="O19275" s="76" t="s">
        <v>4366</v>
      </c>
      <c r="P19275" s="82">
        <v>162</v>
      </c>
      <c r="Q19275" s="82" t="s">
        <v>103183</v>
      </c>
      <c r="R19275"/>
    </row>
    <row r="19276" spans="12:18" x14ac:dyDescent="0.25">
      <c r="L19276" t="s">
        <v>2993</v>
      </c>
      <c r="M19276" t="s">
        <v>16978</v>
      </c>
      <c r="N19276" t="s">
        <v>56536</v>
      </c>
      <c r="O19276" s="76" t="s">
        <v>4366</v>
      </c>
      <c r="P19276" s="82">
        <v>466</v>
      </c>
      <c r="Q19276" s="82" t="s">
        <v>103184</v>
      </c>
      <c r="R19276"/>
    </row>
    <row r="19277" spans="12:18" x14ac:dyDescent="0.25">
      <c r="L19277" t="s">
        <v>2993</v>
      </c>
      <c r="M19277" t="s">
        <v>16980</v>
      </c>
      <c r="N19277" t="s">
        <v>56537</v>
      </c>
      <c r="O19277" s="76" t="s">
        <v>4356</v>
      </c>
      <c r="P19277" s="82">
        <v>2256</v>
      </c>
      <c r="Q19277" s="82" t="s">
        <v>103186</v>
      </c>
      <c r="R19277"/>
    </row>
    <row r="19278" spans="12:18" x14ac:dyDescent="0.25">
      <c r="L19278" t="s">
        <v>2993</v>
      </c>
      <c r="M19278" t="s">
        <v>35912</v>
      </c>
      <c r="N19278" t="s">
        <v>56538</v>
      </c>
      <c r="O19278" s="76" t="s">
        <v>4356</v>
      </c>
      <c r="P19278" s="82">
        <v>5731</v>
      </c>
      <c r="Q19278" s="82" t="s">
        <v>103187</v>
      </c>
      <c r="R19278"/>
    </row>
    <row r="19279" spans="12:18" x14ac:dyDescent="0.25">
      <c r="L19279" t="s">
        <v>2993</v>
      </c>
      <c r="M19279" t="s">
        <v>4691</v>
      </c>
      <c r="N19279" t="s">
        <v>56539</v>
      </c>
      <c r="O19279" s="76" t="s">
        <v>4374</v>
      </c>
      <c r="P19279" s="82">
        <v>8671</v>
      </c>
      <c r="Q19279" s="82" t="s">
        <v>103188</v>
      </c>
      <c r="R19279"/>
    </row>
    <row r="19280" spans="12:18" x14ac:dyDescent="0.25">
      <c r="L19280" t="s">
        <v>2993</v>
      </c>
      <c r="M19280" t="s">
        <v>16984</v>
      </c>
      <c r="N19280" t="s">
        <v>56540</v>
      </c>
      <c r="O19280" s="76" t="s">
        <v>4366</v>
      </c>
      <c r="P19280" s="82">
        <v>441</v>
      </c>
      <c r="Q19280" s="82" t="s">
        <v>103189</v>
      </c>
      <c r="R19280"/>
    </row>
    <row r="19281" spans="12:18" x14ac:dyDescent="0.25">
      <c r="L19281" t="s">
        <v>2993</v>
      </c>
      <c r="M19281" t="s">
        <v>4692</v>
      </c>
      <c r="N19281" t="s">
        <v>56541</v>
      </c>
      <c r="O19281" s="76" t="s">
        <v>4356</v>
      </c>
      <c r="P19281" s="82">
        <v>1099</v>
      </c>
      <c r="Q19281" s="82" t="s">
        <v>103190</v>
      </c>
      <c r="R19281"/>
    </row>
    <row r="19282" spans="12:18" x14ac:dyDescent="0.25">
      <c r="L19282" t="s">
        <v>2993</v>
      </c>
      <c r="M19282" t="s">
        <v>16986</v>
      </c>
      <c r="N19282" t="s">
        <v>56542</v>
      </c>
      <c r="O19282" s="76" t="s">
        <v>4356</v>
      </c>
      <c r="P19282" s="82">
        <v>1205</v>
      </c>
      <c r="Q19282" s="82" t="s">
        <v>103191</v>
      </c>
      <c r="R19282"/>
    </row>
    <row r="19283" spans="12:18" x14ac:dyDescent="0.25">
      <c r="L19283" t="s">
        <v>2993</v>
      </c>
      <c r="M19283" t="s">
        <v>22216</v>
      </c>
      <c r="N19283" t="s">
        <v>56543</v>
      </c>
      <c r="O19283" s="76" t="s">
        <v>4356</v>
      </c>
      <c r="P19283" s="82">
        <v>831</v>
      </c>
      <c r="Q19283" s="82" t="s">
        <v>103192</v>
      </c>
      <c r="R19283"/>
    </row>
    <row r="19284" spans="12:18" x14ac:dyDescent="0.25">
      <c r="L19284" t="s">
        <v>2993</v>
      </c>
      <c r="M19284" t="s">
        <v>16988</v>
      </c>
      <c r="N19284" t="s">
        <v>56544</v>
      </c>
      <c r="O19284" s="76" t="s">
        <v>4356</v>
      </c>
      <c r="P19284" s="82">
        <v>166</v>
      </c>
      <c r="Q19284" s="82" t="s">
        <v>103193</v>
      </c>
      <c r="R19284"/>
    </row>
    <row r="19285" spans="12:18" x14ac:dyDescent="0.25">
      <c r="L19285" t="s">
        <v>2993</v>
      </c>
      <c r="M19285" t="s">
        <v>14908</v>
      </c>
      <c r="N19285" t="s">
        <v>56545</v>
      </c>
      <c r="O19285" s="76" t="s">
        <v>4356</v>
      </c>
      <c r="P19285" s="82">
        <v>1327</v>
      </c>
      <c r="Q19285" s="82" t="s">
        <v>103195</v>
      </c>
      <c r="R19285"/>
    </row>
    <row r="19286" spans="12:18" x14ac:dyDescent="0.25">
      <c r="L19286" t="s">
        <v>2993</v>
      </c>
      <c r="M19286" t="s">
        <v>4693</v>
      </c>
      <c r="N19286" t="s">
        <v>56546</v>
      </c>
      <c r="O19286" s="76" t="s">
        <v>4356</v>
      </c>
      <c r="P19286" s="82">
        <v>228</v>
      </c>
      <c r="Q19286" s="82" t="s">
        <v>103196</v>
      </c>
      <c r="R19286"/>
    </row>
    <row r="19287" spans="12:18" x14ac:dyDescent="0.25">
      <c r="L19287" t="s">
        <v>2993</v>
      </c>
      <c r="M19287" t="s">
        <v>22379</v>
      </c>
      <c r="N19287" t="s">
        <v>56547</v>
      </c>
      <c r="O19287" s="76" t="s">
        <v>4356</v>
      </c>
      <c r="P19287" s="82">
        <v>519</v>
      </c>
      <c r="Q19287" s="82" t="s">
        <v>103197</v>
      </c>
      <c r="R19287"/>
    </row>
    <row r="19288" spans="12:18" x14ac:dyDescent="0.25">
      <c r="L19288" t="s">
        <v>2993</v>
      </c>
      <c r="M19288" t="s">
        <v>4694</v>
      </c>
      <c r="N19288" t="s">
        <v>56548</v>
      </c>
      <c r="O19288" s="76" t="s">
        <v>4356</v>
      </c>
      <c r="P19288" s="82">
        <v>2560</v>
      </c>
      <c r="Q19288" s="82" t="s">
        <v>103198</v>
      </c>
      <c r="R19288"/>
    </row>
    <row r="19289" spans="12:18" x14ac:dyDescent="0.25">
      <c r="L19289" t="s">
        <v>2993</v>
      </c>
      <c r="M19289" t="s">
        <v>35913</v>
      </c>
      <c r="N19289" t="s">
        <v>56549</v>
      </c>
      <c r="O19289" s="76" t="s">
        <v>4356</v>
      </c>
      <c r="P19289" s="82">
        <v>615</v>
      </c>
      <c r="Q19289" s="82" t="s">
        <v>103200</v>
      </c>
      <c r="R19289"/>
    </row>
    <row r="19290" spans="12:18" x14ac:dyDescent="0.25">
      <c r="L19290" t="s">
        <v>2993</v>
      </c>
      <c r="M19290" t="s">
        <v>16991</v>
      </c>
      <c r="N19290" t="s">
        <v>56550</v>
      </c>
      <c r="O19290" s="76" t="s">
        <v>4356</v>
      </c>
      <c r="P19290" s="82">
        <v>1011</v>
      </c>
      <c r="Q19290" s="82" t="s">
        <v>103201</v>
      </c>
      <c r="R19290"/>
    </row>
    <row r="19291" spans="12:18" x14ac:dyDescent="0.25">
      <c r="L19291" t="s">
        <v>2993</v>
      </c>
      <c r="M19291" t="s">
        <v>4695</v>
      </c>
      <c r="N19291" t="s">
        <v>56551</v>
      </c>
      <c r="O19291" s="76" t="s">
        <v>4356</v>
      </c>
      <c r="P19291" s="82">
        <v>609</v>
      </c>
      <c r="Q19291" s="82" t="s">
        <v>103204</v>
      </c>
      <c r="R19291"/>
    </row>
    <row r="19292" spans="12:18" x14ac:dyDescent="0.25">
      <c r="L19292" t="s">
        <v>2993</v>
      </c>
      <c r="M19292" t="s">
        <v>22380</v>
      </c>
      <c r="N19292" t="s">
        <v>56552</v>
      </c>
      <c r="O19292" s="76" t="s">
        <v>4366</v>
      </c>
      <c r="P19292" s="82">
        <v>203</v>
      </c>
      <c r="Q19292" s="82" t="s">
        <v>103205</v>
      </c>
      <c r="R19292"/>
    </row>
    <row r="19293" spans="12:18" x14ac:dyDescent="0.25">
      <c r="L19293" t="s">
        <v>2993</v>
      </c>
      <c r="M19293" t="s">
        <v>4696</v>
      </c>
      <c r="N19293" t="s">
        <v>56553</v>
      </c>
      <c r="O19293" s="76" t="s">
        <v>4356</v>
      </c>
      <c r="P19293" s="82">
        <v>312</v>
      </c>
      <c r="Q19293" s="82" t="s">
        <v>103206</v>
      </c>
      <c r="R19293"/>
    </row>
    <row r="19294" spans="12:18" x14ac:dyDescent="0.25">
      <c r="L19294" t="s">
        <v>2993</v>
      </c>
      <c r="M19294" t="s">
        <v>16994</v>
      </c>
      <c r="N19294" t="s">
        <v>56554</v>
      </c>
      <c r="O19294" s="76" t="s">
        <v>4356</v>
      </c>
      <c r="P19294" s="82">
        <v>491</v>
      </c>
      <c r="Q19294" s="82" t="s">
        <v>103208</v>
      </c>
      <c r="R19294"/>
    </row>
    <row r="19295" spans="12:18" x14ac:dyDescent="0.25">
      <c r="L19295" t="s">
        <v>2993</v>
      </c>
      <c r="M19295" t="s">
        <v>22381</v>
      </c>
      <c r="N19295" t="s">
        <v>56555</v>
      </c>
      <c r="O19295" s="76" t="s">
        <v>4366</v>
      </c>
      <c r="P19295" s="82">
        <v>458</v>
      </c>
      <c r="Q19295" s="82" t="s">
        <v>103211</v>
      </c>
      <c r="R19295"/>
    </row>
    <row r="19296" spans="12:18" x14ac:dyDescent="0.25">
      <c r="L19296" t="s">
        <v>2993</v>
      </c>
      <c r="M19296" t="s">
        <v>14916</v>
      </c>
      <c r="N19296" t="s">
        <v>56556</v>
      </c>
      <c r="O19296" s="76" t="s">
        <v>4356</v>
      </c>
      <c r="P19296" s="82">
        <v>1378</v>
      </c>
      <c r="Q19296" s="82" t="s">
        <v>103212</v>
      </c>
      <c r="R19296"/>
    </row>
    <row r="19297" spans="12:18" x14ac:dyDescent="0.25">
      <c r="L19297" t="s">
        <v>2993</v>
      </c>
      <c r="M19297" t="s">
        <v>14919</v>
      </c>
      <c r="N19297" t="s">
        <v>56557</v>
      </c>
      <c r="O19297" s="76" t="s">
        <v>4356</v>
      </c>
      <c r="P19297" s="82">
        <v>734</v>
      </c>
      <c r="Q19297" s="82" t="s">
        <v>103213</v>
      </c>
      <c r="R19297"/>
    </row>
    <row r="19298" spans="12:18" x14ac:dyDescent="0.25">
      <c r="L19298" t="s">
        <v>2993</v>
      </c>
      <c r="M19298" t="s">
        <v>14920</v>
      </c>
      <c r="N19298" t="s">
        <v>56558</v>
      </c>
      <c r="O19298" s="76" t="s">
        <v>4366</v>
      </c>
      <c r="P19298" s="82">
        <v>1456</v>
      </c>
      <c r="Q19298" s="82" t="s">
        <v>103214</v>
      </c>
      <c r="R19298"/>
    </row>
    <row r="19299" spans="12:18" x14ac:dyDescent="0.25">
      <c r="L19299" t="s">
        <v>2993</v>
      </c>
      <c r="M19299" t="s">
        <v>14914</v>
      </c>
      <c r="N19299" t="s">
        <v>56559</v>
      </c>
      <c r="O19299" s="76" t="s">
        <v>4356</v>
      </c>
      <c r="P19299" s="82">
        <v>4244</v>
      </c>
      <c r="Q19299" s="82" t="s">
        <v>103210</v>
      </c>
      <c r="R19299"/>
    </row>
    <row r="19300" spans="12:18" x14ac:dyDescent="0.25">
      <c r="L19300" t="s">
        <v>2993</v>
      </c>
      <c r="M19300" t="s">
        <v>35899</v>
      </c>
      <c r="N19300" t="s">
        <v>56560</v>
      </c>
      <c r="O19300" s="76" t="s">
        <v>4356</v>
      </c>
      <c r="P19300" s="82">
        <v>1923</v>
      </c>
      <c r="Q19300" s="82" t="s">
        <v>103117</v>
      </c>
      <c r="R19300"/>
    </row>
    <row r="19301" spans="12:18" x14ac:dyDescent="0.25">
      <c r="L19301" t="s">
        <v>2993</v>
      </c>
      <c r="M19301" t="s">
        <v>22365</v>
      </c>
      <c r="N19301" t="s">
        <v>56561</v>
      </c>
      <c r="O19301" s="76" t="s">
        <v>4356</v>
      </c>
      <c r="P19301" s="82">
        <v>1015</v>
      </c>
      <c r="Q19301" s="82" t="s">
        <v>103122</v>
      </c>
      <c r="R19301"/>
    </row>
    <row r="19302" spans="12:18" x14ac:dyDescent="0.25">
      <c r="L19302" t="s">
        <v>2993</v>
      </c>
      <c r="M19302" t="s">
        <v>35900</v>
      </c>
      <c r="N19302" t="s">
        <v>56562</v>
      </c>
      <c r="O19302" s="76" t="s">
        <v>4356</v>
      </c>
      <c r="P19302" s="82">
        <v>516</v>
      </c>
      <c r="Q19302" s="82" t="s">
        <v>103123</v>
      </c>
      <c r="R19302"/>
    </row>
    <row r="19303" spans="12:18" x14ac:dyDescent="0.25">
      <c r="L19303" t="s">
        <v>2993</v>
      </c>
      <c r="M19303" t="s">
        <v>16951</v>
      </c>
      <c r="N19303" t="s">
        <v>56563</v>
      </c>
      <c r="O19303" s="76" t="s">
        <v>4356</v>
      </c>
      <c r="P19303" s="82">
        <v>544</v>
      </c>
      <c r="Q19303" s="82" t="s">
        <v>103124</v>
      </c>
      <c r="R19303"/>
    </row>
    <row r="19304" spans="12:18" x14ac:dyDescent="0.25">
      <c r="L19304" t="s">
        <v>2993</v>
      </c>
      <c r="M19304" t="s">
        <v>22367</v>
      </c>
      <c r="N19304" t="s">
        <v>56564</v>
      </c>
      <c r="O19304" s="76" t="s">
        <v>4356</v>
      </c>
      <c r="P19304" s="82">
        <v>498</v>
      </c>
      <c r="Q19304" s="82" t="s">
        <v>103131</v>
      </c>
      <c r="R19304"/>
    </row>
    <row r="19305" spans="12:18" x14ac:dyDescent="0.25">
      <c r="L19305" t="s">
        <v>2993</v>
      </c>
      <c r="M19305" t="s">
        <v>10191</v>
      </c>
      <c r="N19305" t="s">
        <v>56565</v>
      </c>
      <c r="O19305" s="76" t="s">
        <v>4366</v>
      </c>
      <c r="P19305" s="82">
        <v>117</v>
      </c>
      <c r="Q19305" s="82" t="s">
        <v>103132</v>
      </c>
      <c r="R19305"/>
    </row>
    <row r="19306" spans="12:18" x14ac:dyDescent="0.25">
      <c r="L19306" t="s">
        <v>2993</v>
      </c>
      <c r="M19306" t="s">
        <v>22368</v>
      </c>
      <c r="N19306" t="s">
        <v>56566</v>
      </c>
      <c r="O19306" s="76" t="s">
        <v>4356</v>
      </c>
      <c r="P19306" s="82">
        <v>697</v>
      </c>
      <c r="Q19306" s="82" t="s">
        <v>103143</v>
      </c>
      <c r="R19306"/>
    </row>
    <row r="19307" spans="12:18" x14ac:dyDescent="0.25">
      <c r="L19307" t="s">
        <v>2993</v>
      </c>
      <c r="M19307" t="s">
        <v>14892</v>
      </c>
      <c r="N19307" t="s">
        <v>56567</v>
      </c>
      <c r="O19307" s="76" t="s">
        <v>4356</v>
      </c>
      <c r="P19307" s="82">
        <v>1014</v>
      </c>
      <c r="Q19307" s="82" t="s">
        <v>103153</v>
      </c>
      <c r="R19307"/>
    </row>
    <row r="19308" spans="12:18" x14ac:dyDescent="0.25">
      <c r="L19308" t="s">
        <v>2993</v>
      </c>
      <c r="M19308" t="s">
        <v>16961</v>
      </c>
      <c r="N19308" t="s">
        <v>56568</v>
      </c>
      <c r="O19308" s="76" t="s">
        <v>4356</v>
      </c>
      <c r="P19308" s="82">
        <v>501</v>
      </c>
      <c r="Q19308" s="82" t="s">
        <v>103154</v>
      </c>
      <c r="R19308"/>
    </row>
    <row r="19309" spans="12:18" x14ac:dyDescent="0.25">
      <c r="L19309" t="s">
        <v>2993</v>
      </c>
      <c r="M19309" t="s">
        <v>4683</v>
      </c>
      <c r="N19309" t="s">
        <v>56569</v>
      </c>
      <c r="O19309" s="76" t="s">
        <v>4356</v>
      </c>
      <c r="P19309" s="82">
        <v>352</v>
      </c>
      <c r="Q19309" s="82" t="s">
        <v>103155</v>
      </c>
      <c r="R19309"/>
    </row>
    <row r="19310" spans="12:18" x14ac:dyDescent="0.25">
      <c r="L19310" t="s">
        <v>2993</v>
      </c>
      <c r="M19310" t="s">
        <v>4684</v>
      </c>
      <c r="N19310" t="s">
        <v>56570</v>
      </c>
      <c r="O19310" s="76" t="s">
        <v>4366</v>
      </c>
      <c r="P19310" s="82">
        <v>412</v>
      </c>
      <c r="Q19310" s="82" t="s">
        <v>103156</v>
      </c>
      <c r="R19310"/>
    </row>
    <row r="19311" spans="12:18" x14ac:dyDescent="0.25">
      <c r="L19311" t="s">
        <v>2993</v>
      </c>
      <c r="M19311" t="s">
        <v>16976</v>
      </c>
      <c r="N19311" t="s">
        <v>56571</v>
      </c>
      <c r="O19311" s="76" t="s">
        <v>4356</v>
      </c>
      <c r="P19311" s="82">
        <v>688</v>
      </c>
      <c r="Q19311" s="82" t="s">
        <v>103179</v>
      </c>
      <c r="R19311"/>
    </row>
    <row r="19312" spans="12:18" x14ac:dyDescent="0.25">
      <c r="L19312" t="s">
        <v>2993</v>
      </c>
      <c r="M19312" t="s">
        <v>14902</v>
      </c>
      <c r="N19312" t="s">
        <v>56572</v>
      </c>
      <c r="O19312" s="76" t="s">
        <v>4366</v>
      </c>
      <c r="P19312" s="82">
        <v>211</v>
      </c>
      <c r="Q19312" s="82" t="s">
        <v>103180</v>
      </c>
      <c r="R19312"/>
    </row>
    <row r="19313" spans="12:18" x14ac:dyDescent="0.25">
      <c r="L19313" t="s">
        <v>2993</v>
      </c>
      <c r="M19313" t="s">
        <v>4690</v>
      </c>
      <c r="N19313" t="s">
        <v>56573</v>
      </c>
      <c r="O19313" s="76" t="s">
        <v>4356</v>
      </c>
      <c r="P19313" s="82">
        <v>282</v>
      </c>
      <c r="Q19313" s="82" t="s">
        <v>103185</v>
      </c>
      <c r="R19313"/>
    </row>
    <row r="19314" spans="12:18" x14ac:dyDescent="0.25">
      <c r="L19314" t="s">
        <v>2993</v>
      </c>
      <c r="M19314" t="s">
        <v>14911</v>
      </c>
      <c r="N19314" t="s">
        <v>56574</v>
      </c>
      <c r="O19314" s="76" t="s">
        <v>4356</v>
      </c>
      <c r="P19314" s="82">
        <v>546</v>
      </c>
      <c r="Q19314" s="82" t="s">
        <v>103199</v>
      </c>
      <c r="R19314"/>
    </row>
    <row r="19315" spans="12:18" x14ac:dyDescent="0.25">
      <c r="L19315" t="s">
        <v>2993</v>
      </c>
      <c r="M19315" t="s">
        <v>35914</v>
      </c>
      <c r="N19315" t="s">
        <v>56575</v>
      </c>
      <c r="O19315" s="76" t="s">
        <v>4356</v>
      </c>
      <c r="P19315" s="82">
        <v>472</v>
      </c>
      <c r="Q19315" s="82" t="s">
        <v>103202</v>
      </c>
      <c r="R19315"/>
    </row>
    <row r="19316" spans="12:18" x14ac:dyDescent="0.25">
      <c r="L19316" t="s">
        <v>2993</v>
      </c>
      <c r="M19316" t="s">
        <v>22389</v>
      </c>
      <c r="N19316" t="s">
        <v>56576</v>
      </c>
      <c r="O19316" s="76" t="s">
        <v>4366</v>
      </c>
      <c r="P19316" s="82">
        <v>193</v>
      </c>
      <c r="Q19316" s="82" t="s">
        <v>103257</v>
      </c>
      <c r="R19316"/>
    </row>
    <row r="19317" spans="12:18" x14ac:dyDescent="0.25">
      <c r="L19317" t="s">
        <v>2993</v>
      </c>
      <c r="M19317" t="s">
        <v>4704</v>
      </c>
      <c r="N19317" t="s">
        <v>56577</v>
      </c>
      <c r="O19317" s="76" t="s">
        <v>4356</v>
      </c>
      <c r="P19317" s="82">
        <v>340</v>
      </c>
      <c r="Q19317" s="82" t="s">
        <v>103261</v>
      </c>
      <c r="R19317"/>
    </row>
    <row r="19318" spans="12:18" x14ac:dyDescent="0.25">
      <c r="L19318" t="s">
        <v>2993</v>
      </c>
      <c r="M19318" t="s">
        <v>14928</v>
      </c>
      <c r="N19318" t="s">
        <v>56578</v>
      </c>
      <c r="O19318" s="76" t="s">
        <v>4356</v>
      </c>
      <c r="P19318" s="82">
        <v>1167</v>
      </c>
      <c r="Q19318" s="82" t="s">
        <v>103226</v>
      </c>
      <c r="R19318"/>
    </row>
    <row r="19319" spans="12:18" x14ac:dyDescent="0.25">
      <c r="L19319" t="s">
        <v>2993</v>
      </c>
      <c r="M19319" t="s">
        <v>22392</v>
      </c>
      <c r="N19319" t="s">
        <v>56579</v>
      </c>
      <c r="O19319" s="76" t="s">
        <v>4366</v>
      </c>
      <c r="P19319" s="82">
        <v>245</v>
      </c>
      <c r="Q19319" s="82" t="s">
        <v>103274</v>
      </c>
      <c r="R19319"/>
    </row>
    <row r="19320" spans="12:18" x14ac:dyDescent="0.25">
      <c r="L19320" t="s">
        <v>2993</v>
      </c>
      <c r="M19320" t="s">
        <v>22393</v>
      </c>
      <c r="N19320" t="s">
        <v>56580</v>
      </c>
      <c r="O19320" s="76" t="s">
        <v>4366</v>
      </c>
      <c r="P19320" s="82">
        <v>328</v>
      </c>
      <c r="Q19320" s="82" t="s">
        <v>103275</v>
      </c>
      <c r="R19320"/>
    </row>
    <row r="19321" spans="12:18" x14ac:dyDescent="0.25">
      <c r="L19321" t="s">
        <v>2993</v>
      </c>
      <c r="M19321" t="s">
        <v>22399</v>
      </c>
      <c r="N19321" t="s">
        <v>56581</v>
      </c>
      <c r="O19321" s="76" t="s">
        <v>4356</v>
      </c>
      <c r="P19321" s="82">
        <v>941</v>
      </c>
      <c r="Q19321" s="82" t="s">
        <v>103330</v>
      </c>
      <c r="R19321"/>
    </row>
    <row r="19322" spans="12:18" x14ac:dyDescent="0.25">
      <c r="L19322" t="s">
        <v>2993</v>
      </c>
      <c r="M19322" t="s">
        <v>14924</v>
      </c>
      <c r="N19322" t="s">
        <v>56582</v>
      </c>
      <c r="O19322" s="76" t="s">
        <v>4356</v>
      </c>
      <c r="P19322" s="82">
        <v>1149</v>
      </c>
      <c r="Q19322" s="82" t="s">
        <v>103216</v>
      </c>
      <c r="R19322"/>
    </row>
    <row r="19323" spans="12:18" x14ac:dyDescent="0.25">
      <c r="L19323" t="s">
        <v>2993</v>
      </c>
      <c r="M19323" t="s">
        <v>23146</v>
      </c>
      <c r="N19323" t="s">
        <v>56583</v>
      </c>
      <c r="O19323" s="76" t="s">
        <v>4356</v>
      </c>
      <c r="P19323" s="82">
        <v>1110</v>
      </c>
      <c r="Q19323" s="82" t="s">
        <v>103217</v>
      </c>
      <c r="R19323"/>
    </row>
    <row r="19324" spans="12:18" x14ac:dyDescent="0.25">
      <c r="L19324" t="s">
        <v>2993</v>
      </c>
      <c r="M19324" t="s">
        <v>14926</v>
      </c>
      <c r="N19324" t="s">
        <v>56584</v>
      </c>
      <c r="O19324" s="76" t="s">
        <v>4356</v>
      </c>
      <c r="P19324" s="82">
        <v>2253</v>
      </c>
      <c r="Q19324" s="82" t="s">
        <v>103218</v>
      </c>
      <c r="R19324"/>
    </row>
    <row r="19325" spans="12:18" x14ac:dyDescent="0.25">
      <c r="L19325" t="s">
        <v>2993</v>
      </c>
      <c r="M19325" t="s">
        <v>35915</v>
      </c>
      <c r="N19325" t="s">
        <v>56585</v>
      </c>
      <c r="O19325" s="76" t="s">
        <v>4366</v>
      </c>
      <c r="P19325" s="82">
        <v>356</v>
      </c>
      <c r="Q19325" s="82" t="s">
        <v>103219</v>
      </c>
      <c r="R19325"/>
    </row>
    <row r="19326" spans="12:18" x14ac:dyDescent="0.25">
      <c r="L19326" t="s">
        <v>2993</v>
      </c>
      <c r="M19326" t="s">
        <v>16998</v>
      </c>
      <c r="N19326" t="s">
        <v>56586</v>
      </c>
      <c r="O19326" s="76" t="s">
        <v>4356</v>
      </c>
      <c r="P19326" s="82">
        <v>385</v>
      </c>
      <c r="Q19326" s="82" t="s">
        <v>103220</v>
      </c>
      <c r="R19326"/>
    </row>
    <row r="19327" spans="12:18" x14ac:dyDescent="0.25">
      <c r="L19327" t="s">
        <v>2993</v>
      </c>
      <c r="M19327" t="s">
        <v>35916</v>
      </c>
      <c r="N19327" t="s">
        <v>56587</v>
      </c>
      <c r="O19327" s="76" t="s">
        <v>4374</v>
      </c>
      <c r="P19327" s="82">
        <v>49728</v>
      </c>
      <c r="Q19327" s="82" t="s">
        <v>72645</v>
      </c>
      <c r="R19327"/>
    </row>
    <row r="19328" spans="12:18" x14ac:dyDescent="0.25">
      <c r="L19328" t="s">
        <v>2993</v>
      </c>
      <c r="M19328" t="s">
        <v>16955</v>
      </c>
      <c r="N19328" t="s">
        <v>56588</v>
      </c>
      <c r="O19328" s="76" t="s">
        <v>4366</v>
      </c>
      <c r="P19328" s="82">
        <v>336</v>
      </c>
      <c r="Q19328" s="82" t="s">
        <v>103130</v>
      </c>
      <c r="R19328"/>
    </row>
    <row r="19329" spans="12:18" x14ac:dyDescent="0.25">
      <c r="L19329" t="s">
        <v>2993</v>
      </c>
      <c r="M19329" t="s">
        <v>35905</v>
      </c>
      <c r="N19329" t="s">
        <v>56589</v>
      </c>
      <c r="O19329" s="76" t="s">
        <v>4356</v>
      </c>
      <c r="P19329" s="82">
        <v>1778</v>
      </c>
      <c r="Q19329" s="82" t="s">
        <v>103138</v>
      </c>
      <c r="R19329"/>
    </row>
    <row r="19330" spans="12:18" x14ac:dyDescent="0.25">
      <c r="L19330" t="s">
        <v>2993</v>
      </c>
      <c r="M19330" t="s">
        <v>22369</v>
      </c>
      <c r="N19330" t="s">
        <v>56590</v>
      </c>
      <c r="O19330" s="76" t="s">
        <v>4366</v>
      </c>
      <c r="P19330" s="82">
        <v>309</v>
      </c>
      <c r="Q19330" s="82" t="s">
        <v>103144</v>
      </c>
      <c r="R19330"/>
    </row>
    <row r="19331" spans="12:18" x14ac:dyDescent="0.25">
      <c r="L19331" t="s">
        <v>2993</v>
      </c>
      <c r="M19331" t="s">
        <v>14906</v>
      </c>
      <c r="N19331" t="s">
        <v>56591</v>
      </c>
      <c r="O19331" s="76" t="s">
        <v>4356</v>
      </c>
      <c r="P19331" s="82">
        <v>2135</v>
      </c>
      <c r="Q19331" s="82" t="s">
        <v>103194</v>
      </c>
      <c r="R19331"/>
    </row>
    <row r="19332" spans="12:18" x14ac:dyDescent="0.25">
      <c r="L19332" t="s">
        <v>2993</v>
      </c>
      <c r="M19332" t="s">
        <v>10091</v>
      </c>
      <c r="N19332" t="s">
        <v>56592</v>
      </c>
      <c r="O19332" s="76" t="s">
        <v>4366</v>
      </c>
      <c r="P19332" s="82">
        <v>395</v>
      </c>
      <c r="Q19332" s="82" t="s">
        <v>103203</v>
      </c>
      <c r="R19332"/>
    </row>
    <row r="19333" spans="12:18" x14ac:dyDescent="0.25">
      <c r="L19333" t="s">
        <v>2993</v>
      </c>
      <c r="M19333" t="s">
        <v>16993</v>
      </c>
      <c r="N19333" t="s">
        <v>56593</v>
      </c>
      <c r="O19333" s="76" t="s">
        <v>4356</v>
      </c>
      <c r="P19333" s="82">
        <v>744</v>
      </c>
      <c r="Q19333" s="82" t="s">
        <v>103207</v>
      </c>
      <c r="R19333"/>
    </row>
    <row r="19334" spans="12:18" x14ac:dyDescent="0.25">
      <c r="L19334" t="s">
        <v>2993</v>
      </c>
      <c r="M19334" t="s">
        <v>4697</v>
      </c>
      <c r="N19334" t="s">
        <v>56594</v>
      </c>
      <c r="O19334" s="76" t="s">
        <v>4366</v>
      </c>
      <c r="P19334" s="82">
        <v>247</v>
      </c>
      <c r="Q19334" s="82" t="s">
        <v>103209</v>
      </c>
      <c r="R19334"/>
    </row>
    <row r="19335" spans="12:18" x14ac:dyDescent="0.25">
      <c r="L19335" t="s">
        <v>2993</v>
      </c>
      <c r="M19335" t="s">
        <v>4703</v>
      </c>
      <c r="N19335" t="s">
        <v>56595</v>
      </c>
      <c r="O19335" s="76" t="s">
        <v>4366</v>
      </c>
      <c r="P19335" s="82">
        <v>548</v>
      </c>
      <c r="Q19335" s="82" t="s">
        <v>103260</v>
      </c>
      <c r="R19335"/>
    </row>
    <row r="19336" spans="12:18" x14ac:dyDescent="0.25">
      <c r="L19336" t="s">
        <v>2993</v>
      </c>
      <c r="M19336" t="s">
        <v>22391</v>
      </c>
      <c r="N19336" t="s">
        <v>56596</v>
      </c>
      <c r="O19336" s="76" t="s">
        <v>4356</v>
      </c>
      <c r="P19336" s="82">
        <v>460</v>
      </c>
      <c r="Q19336" s="82" t="s">
        <v>103273</v>
      </c>
      <c r="R19336"/>
    </row>
    <row r="19337" spans="12:18" x14ac:dyDescent="0.25">
      <c r="L19337" t="s">
        <v>2993</v>
      </c>
      <c r="M19337" t="s">
        <v>22382</v>
      </c>
      <c r="N19337" t="s">
        <v>56597</v>
      </c>
      <c r="O19337" s="76" t="s">
        <v>4356</v>
      </c>
      <c r="P19337" s="82">
        <v>194</v>
      </c>
      <c r="Q19337" s="82" t="s">
        <v>103221</v>
      </c>
      <c r="R19337"/>
    </row>
    <row r="19338" spans="12:18" x14ac:dyDescent="0.25">
      <c r="L19338" t="s">
        <v>2993</v>
      </c>
      <c r="M19338" t="s">
        <v>17000</v>
      </c>
      <c r="N19338" t="s">
        <v>56598</v>
      </c>
      <c r="O19338" s="76" t="s">
        <v>4366</v>
      </c>
      <c r="P19338" s="82">
        <v>289</v>
      </c>
      <c r="Q19338" s="82" t="s">
        <v>103222</v>
      </c>
      <c r="R19338"/>
    </row>
    <row r="19339" spans="12:18" x14ac:dyDescent="0.25">
      <c r="L19339" t="s">
        <v>2993</v>
      </c>
      <c r="M19339" t="s">
        <v>17001</v>
      </c>
      <c r="N19339" t="s">
        <v>56599</v>
      </c>
      <c r="O19339" s="76" t="s">
        <v>4366</v>
      </c>
      <c r="P19339" s="82">
        <v>742</v>
      </c>
      <c r="Q19339" s="82" t="s">
        <v>103223</v>
      </c>
      <c r="R19339"/>
    </row>
    <row r="19340" spans="12:18" x14ac:dyDescent="0.25">
      <c r="L19340" t="s">
        <v>2993</v>
      </c>
      <c r="M19340" t="s">
        <v>22383</v>
      </c>
      <c r="N19340" t="s">
        <v>56600</v>
      </c>
      <c r="O19340" s="76" t="s">
        <v>4356</v>
      </c>
      <c r="P19340" s="82">
        <v>158</v>
      </c>
      <c r="Q19340" s="82" t="s">
        <v>103224</v>
      </c>
      <c r="R19340"/>
    </row>
    <row r="19341" spans="12:18" x14ac:dyDescent="0.25">
      <c r="L19341" t="s">
        <v>2993</v>
      </c>
      <c r="M19341" t="s">
        <v>4698</v>
      </c>
      <c r="N19341" t="s">
        <v>56601</v>
      </c>
      <c r="O19341" s="76" t="s">
        <v>4356</v>
      </c>
      <c r="P19341" s="82">
        <v>745</v>
      </c>
      <c r="Q19341" s="82" t="s">
        <v>103225</v>
      </c>
      <c r="R19341"/>
    </row>
    <row r="19342" spans="12:18" x14ac:dyDescent="0.25">
      <c r="L19342" t="s">
        <v>2993</v>
      </c>
      <c r="M19342" t="s">
        <v>35917</v>
      </c>
      <c r="N19342" t="s">
        <v>56602</v>
      </c>
      <c r="O19342" s="76" t="s">
        <v>4356</v>
      </c>
      <c r="P19342" s="82">
        <v>2667</v>
      </c>
      <c r="Q19342" s="82" t="s">
        <v>103227</v>
      </c>
      <c r="R19342"/>
    </row>
    <row r="19343" spans="12:18" x14ac:dyDescent="0.25">
      <c r="L19343" t="s">
        <v>2993</v>
      </c>
      <c r="M19343" t="s">
        <v>17003</v>
      </c>
      <c r="N19343" t="s">
        <v>56603</v>
      </c>
      <c r="O19343" s="76" t="s">
        <v>4356</v>
      </c>
      <c r="P19343" s="82">
        <v>408</v>
      </c>
      <c r="Q19343" s="82" t="s">
        <v>103228</v>
      </c>
      <c r="R19343"/>
    </row>
    <row r="19344" spans="12:18" x14ac:dyDescent="0.25">
      <c r="L19344" t="s">
        <v>2993</v>
      </c>
      <c r="M19344" t="s">
        <v>17005</v>
      </c>
      <c r="N19344" t="s">
        <v>56604</v>
      </c>
      <c r="O19344" s="76" t="s">
        <v>4356</v>
      </c>
      <c r="P19344" s="82">
        <v>4302</v>
      </c>
      <c r="Q19344" s="82" t="s">
        <v>103229</v>
      </c>
      <c r="R19344"/>
    </row>
    <row r="19345" spans="12:18" x14ac:dyDescent="0.25">
      <c r="L19345" t="s">
        <v>2993</v>
      </c>
      <c r="M19345" t="s">
        <v>14930</v>
      </c>
      <c r="N19345" t="s">
        <v>56605</v>
      </c>
      <c r="O19345" s="76" t="s">
        <v>4356</v>
      </c>
      <c r="P19345" s="82">
        <v>1146</v>
      </c>
      <c r="Q19345" s="82" t="s">
        <v>103230</v>
      </c>
      <c r="R19345"/>
    </row>
    <row r="19346" spans="12:18" x14ac:dyDescent="0.25">
      <c r="L19346" t="s">
        <v>2993</v>
      </c>
      <c r="M19346" t="s">
        <v>17007</v>
      </c>
      <c r="N19346" t="s">
        <v>56606</v>
      </c>
      <c r="O19346" s="76" t="s">
        <v>4366</v>
      </c>
      <c r="P19346" s="82">
        <v>293</v>
      </c>
      <c r="Q19346" s="82" t="s">
        <v>103231</v>
      </c>
      <c r="R19346"/>
    </row>
    <row r="19347" spans="12:18" x14ac:dyDescent="0.25">
      <c r="L19347" t="s">
        <v>2993</v>
      </c>
      <c r="M19347" t="s">
        <v>17009</v>
      </c>
      <c r="N19347" t="s">
        <v>56607</v>
      </c>
      <c r="O19347" s="76" t="s">
        <v>4356</v>
      </c>
      <c r="P19347" s="82">
        <v>517</v>
      </c>
      <c r="Q19347" s="82" t="s">
        <v>103232</v>
      </c>
      <c r="R19347"/>
    </row>
    <row r="19348" spans="12:18" x14ac:dyDescent="0.25">
      <c r="L19348" t="s">
        <v>2993</v>
      </c>
      <c r="M19348" t="s">
        <v>22384</v>
      </c>
      <c r="N19348" t="s">
        <v>56608</v>
      </c>
      <c r="O19348" s="76" t="s">
        <v>4356</v>
      </c>
      <c r="P19348" s="82">
        <v>798</v>
      </c>
      <c r="Q19348" s="82" t="s">
        <v>103233</v>
      </c>
      <c r="R19348"/>
    </row>
    <row r="19349" spans="12:18" x14ac:dyDescent="0.25">
      <c r="L19349" t="s">
        <v>2993</v>
      </c>
      <c r="M19349" t="s">
        <v>17011</v>
      </c>
      <c r="N19349" t="s">
        <v>56609</v>
      </c>
      <c r="O19349" s="76" t="s">
        <v>4356</v>
      </c>
      <c r="P19349" s="82">
        <v>548</v>
      </c>
      <c r="Q19349" s="82" t="s">
        <v>103234</v>
      </c>
      <c r="R19349"/>
    </row>
    <row r="19350" spans="12:18" x14ac:dyDescent="0.25">
      <c r="L19350" t="s">
        <v>2993</v>
      </c>
      <c r="M19350" t="s">
        <v>22385</v>
      </c>
      <c r="N19350" t="s">
        <v>56610</v>
      </c>
      <c r="O19350" s="76" t="s">
        <v>4356</v>
      </c>
      <c r="P19350" s="82">
        <v>1853</v>
      </c>
      <c r="Q19350" s="82" t="s">
        <v>103235</v>
      </c>
      <c r="R19350"/>
    </row>
    <row r="19351" spans="12:18" x14ac:dyDescent="0.25">
      <c r="L19351" t="s">
        <v>2993</v>
      </c>
      <c r="M19351" t="s">
        <v>17013</v>
      </c>
      <c r="N19351" t="s">
        <v>56611</v>
      </c>
      <c r="O19351" s="76" t="s">
        <v>4374</v>
      </c>
      <c r="P19351" s="82">
        <v>12841</v>
      </c>
      <c r="Q19351" s="82" t="s">
        <v>103236</v>
      </c>
      <c r="R19351"/>
    </row>
    <row r="19352" spans="12:18" x14ac:dyDescent="0.25">
      <c r="L19352" t="s">
        <v>2993</v>
      </c>
      <c r="M19352" t="s">
        <v>35918</v>
      </c>
      <c r="N19352" t="s">
        <v>56612</v>
      </c>
      <c r="O19352" s="76" t="s">
        <v>4366</v>
      </c>
      <c r="P19352" s="82">
        <v>226</v>
      </c>
      <c r="Q19352" s="82" t="s">
        <v>103237</v>
      </c>
      <c r="R19352"/>
    </row>
    <row r="19353" spans="12:18" x14ac:dyDescent="0.25">
      <c r="L19353" t="s">
        <v>2993</v>
      </c>
      <c r="M19353" t="s">
        <v>17015</v>
      </c>
      <c r="N19353" t="s">
        <v>56613</v>
      </c>
      <c r="O19353" s="76" t="s">
        <v>4356</v>
      </c>
      <c r="P19353" s="82">
        <v>939</v>
      </c>
      <c r="Q19353" s="82" t="s">
        <v>103238</v>
      </c>
      <c r="R19353"/>
    </row>
    <row r="19354" spans="12:18" x14ac:dyDescent="0.25">
      <c r="L19354" t="s">
        <v>2993</v>
      </c>
      <c r="M19354" t="s">
        <v>35919</v>
      </c>
      <c r="N19354" t="s">
        <v>56614</v>
      </c>
      <c r="O19354" s="76" t="s">
        <v>4356</v>
      </c>
      <c r="P19354" s="82">
        <v>1098</v>
      </c>
      <c r="Q19354" s="82" t="s">
        <v>103239</v>
      </c>
      <c r="R19354"/>
    </row>
    <row r="19355" spans="12:18" x14ac:dyDescent="0.25">
      <c r="L19355" t="s">
        <v>2993</v>
      </c>
      <c r="M19355" t="s">
        <v>22386</v>
      </c>
      <c r="N19355" t="s">
        <v>56615</v>
      </c>
      <c r="O19355" s="76" t="s">
        <v>4356</v>
      </c>
      <c r="P19355" s="82">
        <v>2875</v>
      </c>
      <c r="Q19355" s="82" t="s">
        <v>103240</v>
      </c>
      <c r="R19355"/>
    </row>
    <row r="19356" spans="12:18" x14ac:dyDescent="0.25">
      <c r="L19356" t="s">
        <v>2993</v>
      </c>
      <c r="M19356" t="s">
        <v>4699</v>
      </c>
      <c r="N19356" t="s">
        <v>56616</v>
      </c>
      <c r="O19356" s="76" t="s">
        <v>4356</v>
      </c>
      <c r="P19356" s="82">
        <v>657</v>
      </c>
      <c r="Q19356" s="82" t="s">
        <v>103241</v>
      </c>
      <c r="R19356"/>
    </row>
    <row r="19357" spans="12:18" x14ac:dyDescent="0.25">
      <c r="L19357" t="s">
        <v>2993</v>
      </c>
      <c r="M19357" t="s">
        <v>17017</v>
      </c>
      <c r="N19357" t="s">
        <v>56617</v>
      </c>
      <c r="O19357" s="76" t="s">
        <v>4356</v>
      </c>
      <c r="P19357" s="82">
        <v>908</v>
      </c>
      <c r="Q19357" s="82" t="s">
        <v>103242</v>
      </c>
      <c r="R19357"/>
    </row>
    <row r="19358" spans="12:18" x14ac:dyDescent="0.25">
      <c r="L19358" t="s">
        <v>2993</v>
      </c>
      <c r="M19358" t="s">
        <v>35920</v>
      </c>
      <c r="N19358" t="s">
        <v>56618</v>
      </c>
      <c r="O19358" s="76" t="s">
        <v>4356</v>
      </c>
      <c r="P19358" s="82">
        <v>1361</v>
      </c>
      <c r="Q19358" s="82" t="s">
        <v>103243</v>
      </c>
      <c r="R19358"/>
    </row>
    <row r="19359" spans="12:18" x14ac:dyDescent="0.25">
      <c r="L19359" t="s">
        <v>2993</v>
      </c>
      <c r="M19359" t="s">
        <v>4700</v>
      </c>
      <c r="N19359" t="s">
        <v>56619</v>
      </c>
      <c r="O19359" s="76" t="s">
        <v>4356</v>
      </c>
      <c r="P19359" s="82">
        <v>253</v>
      </c>
      <c r="Q19359" s="82" t="s">
        <v>103244</v>
      </c>
      <c r="R19359"/>
    </row>
    <row r="19360" spans="12:18" x14ac:dyDescent="0.25">
      <c r="L19360" t="s">
        <v>2993</v>
      </c>
      <c r="M19360" t="s">
        <v>4701</v>
      </c>
      <c r="N19360" t="s">
        <v>56620</v>
      </c>
      <c r="O19360" s="76" t="s">
        <v>4356</v>
      </c>
      <c r="P19360" s="82">
        <v>1277</v>
      </c>
      <c r="Q19360" s="82" t="s">
        <v>103245</v>
      </c>
      <c r="R19360"/>
    </row>
    <row r="19361" spans="12:18" x14ac:dyDescent="0.25">
      <c r="L19361" t="s">
        <v>2993</v>
      </c>
      <c r="M19361" t="s">
        <v>15010</v>
      </c>
      <c r="N19361" t="s">
        <v>56621</v>
      </c>
      <c r="O19361" s="76" t="s">
        <v>4356</v>
      </c>
      <c r="P19361" s="82">
        <v>1036</v>
      </c>
      <c r="Q19361" s="82" t="s">
        <v>103246</v>
      </c>
      <c r="R19361"/>
    </row>
    <row r="19362" spans="12:18" x14ac:dyDescent="0.25">
      <c r="L19362" t="s">
        <v>2993</v>
      </c>
      <c r="M19362" t="s">
        <v>22387</v>
      </c>
      <c r="N19362" t="s">
        <v>56622</v>
      </c>
      <c r="O19362" s="76" t="s">
        <v>4356</v>
      </c>
      <c r="P19362" s="82">
        <v>371</v>
      </c>
      <c r="Q19362" s="82" t="s">
        <v>103247</v>
      </c>
      <c r="R19362"/>
    </row>
    <row r="19363" spans="12:18" x14ac:dyDescent="0.25">
      <c r="L19363" t="s">
        <v>2993</v>
      </c>
      <c r="M19363" t="s">
        <v>4702</v>
      </c>
      <c r="N19363" t="s">
        <v>56623</v>
      </c>
      <c r="O19363" s="76" t="s">
        <v>4356</v>
      </c>
      <c r="P19363" s="82">
        <v>3227</v>
      </c>
      <c r="Q19363" s="82" t="s">
        <v>103248</v>
      </c>
      <c r="R19363"/>
    </row>
    <row r="19364" spans="12:18" x14ac:dyDescent="0.25">
      <c r="L19364" t="s">
        <v>2993</v>
      </c>
      <c r="M19364" t="s">
        <v>35921</v>
      </c>
      <c r="N19364" t="s">
        <v>56624</v>
      </c>
      <c r="O19364" s="76" t="s">
        <v>4374</v>
      </c>
      <c r="P19364" s="82">
        <v>963</v>
      </c>
      <c r="Q19364" s="82" t="s">
        <v>103249</v>
      </c>
      <c r="R19364"/>
    </row>
    <row r="19365" spans="12:18" x14ac:dyDescent="0.25">
      <c r="L19365" t="s">
        <v>2993</v>
      </c>
      <c r="M19365" t="s">
        <v>17021</v>
      </c>
      <c r="N19365" t="s">
        <v>56625</v>
      </c>
      <c r="O19365" s="76" t="s">
        <v>4356</v>
      </c>
      <c r="P19365" s="82">
        <v>774</v>
      </c>
      <c r="Q19365" s="82" t="s">
        <v>103250</v>
      </c>
      <c r="R19365"/>
    </row>
    <row r="19366" spans="12:18" x14ac:dyDescent="0.25">
      <c r="L19366" t="s">
        <v>2993</v>
      </c>
      <c r="M19366" t="s">
        <v>14933</v>
      </c>
      <c r="N19366" t="s">
        <v>56626</v>
      </c>
      <c r="O19366" s="76" t="s">
        <v>4366</v>
      </c>
      <c r="P19366" s="82">
        <v>346</v>
      </c>
      <c r="Q19366" s="82" t="s">
        <v>103251</v>
      </c>
      <c r="R19366"/>
    </row>
    <row r="19367" spans="12:18" x14ac:dyDescent="0.25">
      <c r="L19367" t="s">
        <v>2993</v>
      </c>
      <c r="M19367" t="s">
        <v>17023</v>
      </c>
      <c r="N19367" t="s">
        <v>56627</v>
      </c>
      <c r="O19367" s="76" t="s">
        <v>4366</v>
      </c>
      <c r="P19367" s="82">
        <v>350</v>
      </c>
      <c r="Q19367" s="82" t="s">
        <v>103252</v>
      </c>
      <c r="R19367"/>
    </row>
    <row r="19368" spans="12:18" x14ac:dyDescent="0.25">
      <c r="L19368" t="s">
        <v>2993</v>
      </c>
      <c r="M19368" t="s">
        <v>17024</v>
      </c>
      <c r="N19368" t="s">
        <v>56628</v>
      </c>
      <c r="O19368" s="76" t="s">
        <v>4356</v>
      </c>
      <c r="P19368" s="82">
        <v>1210</v>
      </c>
      <c r="Q19368" s="82" t="s">
        <v>103253</v>
      </c>
      <c r="R19368"/>
    </row>
    <row r="19369" spans="12:18" x14ac:dyDescent="0.25">
      <c r="L19369" t="s">
        <v>2993</v>
      </c>
      <c r="M19369" t="s">
        <v>35922</v>
      </c>
      <c r="N19369" t="s">
        <v>56629</v>
      </c>
      <c r="O19369" s="76" t="s">
        <v>4356</v>
      </c>
      <c r="P19369" s="82">
        <v>1184</v>
      </c>
      <c r="Q19369" s="82" t="s">
        <v>103255</v>
      </c>
      <c r="R19369"/>
    </row>
    <row r="19370" spans="12:18" x14ac:dyDescent="0.25">
      <c r="L19370" t="s">
        <v>2993</v>
      </c>
      <c r="M19370" t="s">
        <v>21895</v>
      </c>
      <c r="N19370" t="s">
        <v>56630</v>
      </c>
      <c r="O19370" s="76" t="s">
        <v>4356</v>
      </c>
      <c r="P19370" s="82">
        <v>417</v>
      </c>
      <c r="Q19370" s="82" t="s">
        <v>103254</v>
      </c>
      <c r="R19370"/>
    </row>
    <row r="19371" spans="12:18" x14ac:dyDescent="0.25">
      <c r="L19371" t="s">
        <v>2993</v>
      </c>
      <c r="M19371" t="s">
        <v>22388</v>
      </c>
      <c r="N19371" t="s">
        <v>56631</v>
      </c>
      <c r="O19371" s="76" t="s">
        <v>4356</v>
      </c>
      <c r="P19371" s="82">
        <v>423</v>
      </c>
      <c r="Q19371" s="82" t="s">
        <v>103256</v>
      </c>
      <c r="R19371"/>
    </row>
    <row r="19372" spans="12:18" x14ac:dyDescent="0.25">
      <c r="L19372" t="s">
        <v>2993</v>
      </c>
      <c r="M19372" t="s">
        <v>17026</v>
      </c>
      <c r="N19372" t="s">
        <v>56632</v>
      </c>
      <c r="O19372" s="76" t="s">
        <v>4356</v>
      </c>
      <c r="P19372" s="82">
        <v>847</v>
      </c>
      <c r="Q19372" s="82" t="s">
        <v>103258</v>
      </c>
      <c r="R19372"/>
    </row>
    <row r="19373" spans="12:18" x14ac:dyDescent="0.25">
      <c r="L19373" t="s">
        <v>2993</v>
      </c>
      <c r="M19373" t="s">
        <v>35923</v>
      </c>
      <c r="N19373" t="s">
        <v>56633</v>
      </c>
      <c r="O19373" s="76" t="s">
        <v>4356</v>
      </c>
      <c r="P19373" s="82">
        <v>1348</v>
      </c>
      <c r="Q19373" s="82" t="s">
        <v>103259</v>
      </c>
      <c r="R19373"/>
    </row>
    <row r="19374" spans="12:18" x14ac:dyDescent="0.25">
      <c r="L19374" t="s">
        <v>2993</v>
      </c>
      <c r="M19374" t="s">
        <v>4705</v>
      </c>
      <c r="N19374" t="s">
        <v>56634</v>
      </c>
      <c r="O19374" s="76" t="s">
        <v>4356</v>
      </c>
      <c r="P19374" s="82">
        <v>227</v>
      </c>
      <c r="Q19374" s="82" t="s">
        <v>103262</v>
      </c>
      <c r="R19374"/>
    </row>
    <row r="19375" spans="12:18" x14ac:dyDescent="0.25">
      <c r="L19375" t="s">
        <v>2993</v>
      </c>
      <c r="M19375" t="s">
        <v>14935</v>
      </c>
      <c r="N19375" t="s">
        <v>56635</v>
      </c>
      <c r="O19375" s="76" t="s">
        <v>4366</v>
      </c>
      <c r="P19375" s="82">
        <v>340</v>
      </c>
      <c r="Q19375" s="82" t="s">
        <v>103263</v>
      </c>
      <c r="R19375"/>
    </row>
    <row r="19376" spans="12:18" x14ac:dyDescent="0.25">
      <c r="L19376" t="s">
        <v>2993</v>
      </c>
      <c r="M19376" t="s">
        <v>5112</v>
      </c>
      <c r="N19376" t="s">
        <v>56636</v>
      </c>
      <c r="O19376" s="76" t="s">
        <v>4356</v>
      </c>
      <c r="P19376" s="82">
        <v>652</v>
      </c>
      <c r="Q19376" s="82" t="s">
        <v>103264</v>
      </c>
      <c r="R19376"/>
    </row>
    <row r="19377" spans="12:18" x14ac:dyDescent="0.25">
      <c r="L19377" t="s">
        <v>2993</v>
      </c>
      <c r="M19377" t="s">
        <v>35924</v>
      </c>
      <c r="N19377" t="s">
        <v>56637</v>
      </c>
      <c r="O19377" s="76" t="s">
        <v>4356</v>
      </c>
      <c r="P19377" s="82">
        <v>825</v>
      </c>
      <c r="Q19377" s="82" t="s">
        <v>103265</v>
      </c>
      <c r="R19377"/>
    </row>
    <row r="19378" spans="12:18" x14ac:dyDescent="0.25">
      <c r="L19378" t="s">
        <v>2993</v>
      </c>
      <c r="M19378" t="s">
        <v>14937</v>
      </c>
      <c r="N19378" t="s">
        <v>56638</v>
      </c>
      <c r="O19378" s="76" t="s">
        <v>4356</v>
      </c>
      <c r="P19378" s="82">
        <v>1801</v>
      </c>
      <c r="Q19378" s="82" t="s">
        <v>103266</v>
      </c>
      <c r="R19378"/>
    </row>
    <row r="19379" spans="12:18" x14ac:dyDescent="0.25">
      <c r="L19379" t="s">
        <v>2993</v>
      </c>
      <c r="M19379" t="s">
        <v>4706</v>
      </c>
      <c r="N19379" t="s">
        <v>56639</v>
      </c>
      <c r="O19379" s="76" t="s">
        <v>4356</v>
      </c>
      <c r="P19379" s="82">
        <v>2331</v>
      </c>
      <c r="Q19379" s="82" t="s">
        <v>103268</v>
      </c>
      <c r="R19379"/>
    </row>
    <row r="19380" spans="12:18" x14ac:dyDescent="0.25">
      <c r="L19380" t="s">
        <v>2993</v>
      </c>
      <c r="M19380" t="s">
        <v>11730</v>
      </c>
      <c r="N19380" t="s">
        <v>56640</v>
      </c>
      <c r="O19380" s="76" t="s">
        <v>4366</v>
      </c>
      <c r="P19380" s="82">
        <v>166</v>
      </c>
      <c r="Q19380" s="82" t="s">
        <v>103267</v>
      </c>
      <c r="R19380"/>
    </row>
    <row r="19381" spans="12:18" x14ac:dyDescent="0.25">
      <c r="L19381" t="s">
        <v>2993</v>
      </c>
      <c r="M19381" t="s">
        <v>14922</v>
      </c>
      <c r="N19381" t="s">
        <v>56641</v>
      </c>
      <c r="O19381" s="76" t="s">
        <v>4356</v>
      </c>
      <c r="P19381" s="82">
        <v>1421</v>
      </c>
      <c r="Q19381" s="82" t="s">
        <v>103215</v>
      </c>
      <c r="R19381"/>
    </row>
    <row r="19382" spans="12:18" x14ac:dyDescent="0.25">
      <c r="L19382" t="s">
        <v>2993</v>
      </c>
      <c r="M19382" t="s">
        <v>4707</v>
      </c>
      <c r="N19382" t="s">
        <v>56642</v>
      </c>
      <c r="O19382" s="76" t="s">
        <v>4356</v>
      </c>
      <c r="P19382" s="82">
        <v>2157</v>
      </c>
      <c r="Q19382" s="82" t="s">
        <v>103269</v>
      </c>
      <c r="R19382"/>
    </row>
    <row r="19383" spans="12:18" x14ac:dyDescent="0.25">
      <c r="L19383" t="s">
        <v>2993</v>
      </c>
      <c r="M19383" t="s">
        <v>22390</v>
      </c>
      <c r="N19383" t="s">
        <v>56643</v>
      </c>
      <c r="O19383" s="76" t="s">
        <v>4356</v>
      </c>
      <c r="P19383" s="82">
        <v>233</v>
      </c>
      <c r="Q19383" s="82" t="s">
        <v>103270</v>
      </c>
      <c r="R19383"/>
    </row>
    <row r="19384" spans="12:18" x14ac:dyDescent="0.25">
      <c r="L19384" t="s">
        <v>2993</v>
      </c>
      <c r="M19384" t="s">
        <v>14939</v>
      </c>
      <c r="N19384" t="s">
        <v>56644</v>
      </c>
      <c r="O19384" s="76" t="s">
        <v>4356</v>
      </c>
      <c r="P19384" s="82">
        <v>2541</v>
      </c>
      <c r="Q19384" s="82" t="s">
        <v>103271</v>
      </c>
      <c r="R19384"/>
    </row>
    <row r="19385" spans="12:18" x14ac:dyDescent="0.25">
      <c r="L19385" t="s">
        <v>2993</v>
      </c>
      <c r="M19385" t="s">
        <v>17029</v>
      </c>
      <c r="N19385" t="s">
        <v>56645</v>
      </c>
      <c r="O19385" s="76" t="s">
        <v>4366</v>
      </c>
      <c r="P19385" s="82">
        <v>107</v>
      </c>
      <c r="Q19385" s="82" t="s">
        <v>103272</v>
      </c>
      <c r="R19385"/>
    </row>
    <row r="19386" spans="12:18" x14ac:dyDescent="0.25">
      <c r="L19386" t="s">
        <v>2993</v>
      </c>
      <c r="M19386" t="s">
        <v>14941</v>
      </c>
      <c r="N19386" t="s">
        <v>56646</v>
      </c>
      <c r="O19386" s="76" t="s">
        <v>4356</v>
      </c>
      <c r="P19386" s="82">
        <v>569</v>
      </c>
      <c r="Q19386" s="82" t="s">
        <v>103276</v>
      </c>
      <c r="R19386"/>
    </row>
    <row r="19387" spans="12:18" x14ac:dyDescent="0.25">
      <c r="L19387" t="s">
        <v>2993</v>
      </c>
      <c r="M19387" t="s">
        <v>14943</v>
      </c>
      <c r="N19387" t="s">
        <v>56647</v>
      </c>
      <c r="O19387" s="76" t="s">
        <v>4356</v>
      </c>
      <c r="P19387" s="82">
        <v>499</v>
      </c>
      <c r="Q19387" s="82" t="s">
        <v>103277</v>
      </c>
      <c r="R19387"/>
    </row>
    <row r="19388" spans="12:18" x14ac:dyDescent="0.25">
      <c r="L19388" t="s">
        <v>2993</v>
      </c>
      <c r="M19388" t="s">
        <v>14978</v>
      </c>
      <c r="N19388" t="s">
        <v>56648</v>
      </c>
      <c r="O19388" s="76" t="s">
        <v>4366</v>
      </c>
      <c r="P19388" s="82">
        <v>318</v>
      </c>
      <c r="Q19388" s="82" t="s">
        <v>103329</v>
      </c>
      <c r="R19388"/>
    </row>
    <row r="19389" spans="12:18" x14ac:dyDescent="0.25">
      <c r="L19389" t="s">
        <v>2993</v>
      </c>
      <c r="M19389" t="s">
        <v>17043</v>
      </c>
      <c r="N19389" t="s">
        <v>56649</v>
      </c>
      <c r="O19389" s="76" t="s">
        <v>4356</v>
      </c>
      <c r="P19389" s="82">
        <v>357</v>
      </c>
      <c r="Q19389" s="82" t="s">
        <v>103331</v>
      </c>
      <c r="R19389"/>
    </row>
    <row r="19390" spans="12:18" x14ac:dyDescent="0.25">
      <c r="L19390" t="s">
        <v>2993</v>
      </c>
      <c r="M19390" t="s">
        <v>14980</v>
      </c>
      <c r="N19390" t="s">
        <v>56650</v>
      </c>
      <c r="O19390" s="76" t="s">
        <v>4356</v>
      </c>
      <c r="P19390" s="82">
        <v>452</v>
      </c>
      <c r="Q19390" s="82" t="s">
        <v>103332</v>
      </c>
      <c r="R19390"/>
    </row>
    <row r="19391" spans="12:18" x14ac:dyDescent="0.25">
      <c r="L19391" t="s">
        <v>2993</v>
      </c>
      <c r="M19391" t="s">
        <v>14981</v>
      </c>
      <c r="N19391" t="s">
        <v>56651</v>
      </c>
      <c r="O19391" s="76" t="s">
        <v>4366</v>
      </c>
      <c r="P19391" s="82">
        <v>164</v>
      </c>
      <c r="Q19391" s="82" t="s">
        <v>103333</v>
      </c>
      <c r="R19391"/>
    </row>
    <row r="19392" spans="12:18" x14ac:dyDescent="0.25">
      <c r="L19392" t="s">
        <v>2993</v>
      </c>
      <c r="M19392" t="s">
        <v>17045</v>
      </c>
      <c r="N19392" t="s">
        <v>56652</v>
      </c>
      <c r="O19392" s="76" t="s">
        <v>4356</v>
      </c>
      <c r="P19392" s="82">
        <v>1084</v>
      </c>
      <c r="Q19392" s="82" t="s">
        <v>103334</v>
      </c>
      <c r="R19392"/>
    </row>
    <row r="19393" spans="12:18" x14ac:dyDescent="0.25">
      <c r="L19393" t="s">
        <v>2993</v>
      </c>
      <c r="M19393" t="s">
        <v>4708</v>
      </c>
      <c r="N19393" t="s">
        <v>56653</v>
      </c>
      <c r="O19393" s="76" t="s">
        <v>4356</v>
      </c>
      <c r="P19393" s="82">
        <v>374</v>
      </c>
      <c r="Q19393" s="82" t="s">
        <v>103278</v>
      </c>
      <c r="R19393"/>
    </row>
    <row r="19394" spans="12:18" x14ac:dyDescent="0.25">
      <c r="L19394" t="s">
        <v>2993</v>
      </c>
      <c r="M19394" t="s">
        <v>22394</v>
      </c>
      <c r="N19394" t="s">
        <v>56654</v>
      </c>
      <c r="O19394" s="76" t="s">
        <v>4356</v>
      </c>
      <c r="P19394" s="82">
        <v>894</v>
      </c>
      <c r="Q19394" s="82" t="s">
        <v>103279</v>
      </c>
      <c r="R19394"/>
    </row>
    <row r="19395" spans="12:18" x14ac:dyDescent="0.25">
      <c r="L19395" t="s">
        <v>2993</v>
      </c>
      <c r="M19395" t="s">
        <v>14945</v>
      </c>
      <c r="N19395" t="s">
        <v>56655</v>
      </c>
      <c r="O19395" s="76" t="s">
        <v>4366</v>
      </c>
      <c r="P19395" s="82">
        <v>240</v>
      </c>
      <c r="Q19395" s="82" t="s">
        <v>103280</v>
      </c>
      <c r="R19395"/>
    </row>
    <row r="19396" spans="12:18" x14ac:dyDescent="0.25">
      <c r="L19396" t="s">
        <v>2993</v>
      </c>
      <c r="M19396" t="s">
        <v>14947</v>
      </c>
      <c r="N19396" t="s">
        <v>56656</v>
      </c>
      <c r="O19396" s="76" t="s">
        <v>4366</v>
      </c>
      <c r="P19396" s="82">
        <v>217</v>
      </c>
      <c r="Q19396" s="82" t="s">
        <v>103281</v>
      </c>
      <c r="R19396"/>
    </row>
    <row r="19397" spans="12:18" x14ac:dyDescent="0.25">
      <c r="L19397" t="s">
        <v>2993</v>
      </c>
      <c r="M19397" t="s">
        <v>14949</v>
      </c>
      <c r="N19397" t="s">
        <v>56657</v>
      </c>
      <c r="O19397" s="76" t="s">
        <v>4374</v>
      </c>
      <c r="P19397" s="82">
        <v>1119</v>
      </c>
      <c r="Q19397" s="82" t="s">
        <v>103282</v>
      </c>
      <c r="R19397"/>
    </row>
    <row r="19398" spans="12:18" x14ac:dyDescent="0.25">
      <c r="L19398" t="s">
        <v>2993</v>
      </c>
      <c r="M19398" t="s">
        <v>22395</v>
      </c>
      <c r="N19398" t="s">
        <v>56658</v>
      </c>
      <c r="O19398" s="76" t="s">
        <v>4374</v>
      </c>
      <c r="P19398" s="82">
        <v>7344</v>
      </c>
      <c r="Q19398" s="82" t="s">
        <v>103283</v>
      </c>
      <c r="R19398"/>
    </row>
    <row r="19399" spans="12:18" x14ac:dyDescent="0.25">
      <c r="L19399" t="s">
        <v>2993</v>
      </c>
      <c r="M19399" t="s">
        <v>35925</v>
      </c>
      <c r="N19399" t="s">
        <v>56659</v>
      </c>
      <c r="O19399" s="76" t="s">
        <v>4366</v>
      </c>
      <c r="P19399" s="82">
        <v>332</v>
      </c>
      <c r="Q19399" s="82" t="s">
        <v>103284</v>
      </c>
      <c r="R19399"/>
    </row>
    <row r="19400" spans="12:18" x14ac:dyDescent="0.25">
      <c r="L19400" t="s">
        <v>2993</v>
      </c>
      <c r="M19400" t="s">
        <v>10896</v>
      </c>
      <c r="N19400" t="s">
        <v>56660</v>
      </c>
      <c r="O19400" s="76" t="s">
        <v>4356</v>
      </c>
      <c r="P19400" s="82">
        <v>528</v>
      </c>
      <c r="Q19400" s="82" t="s">
        <v>103285</v>
      </c>
      <c r="R19400"/>
    </row>
    <row r="19401" spans="12:18" x14ac:dyDescent="0.25">
      <c r="L19401" t="s">
        <v>2993</v>
      </c>
      <c r="M19401" t="s">
        <v>35926</v>
      </c>
      <c r="N19401" t="s">
        <v>56661</v>
      </c>
      <c r="O19401" s="76" t="s">
        <v>4366</v>
      </c>
      <c r="P19401" s="82">
        <v>387</v>
      </c>
      <c r="Q19401" s="82" t="s">
        <v>103286</v>
      </c>
      <c r="R19401"/>
    </row>
    <row r="19402" spans="12:18" x14ac:dyDescent="0.25">
      <c r="L19402" t="s">
        <v>2993</v>
      </c>
      <c r="M19402" t="s">
        <v>14950</v>
      </c>
      <c r="N19402" t="s">
        <v>56662</v>
      </c>
      <c r="O19402" s="76" t="s">
        <v>4366</v>
      </c>
      <c r="P19402" s="82">
        <v>203</v>
      </c>
      <c r="Q19402" s="82" t="s">
        <v>103287</v>
      </c>
      <c r="R19402"/>
    </row>
    <row r="19403" spans="12:18" x14ac:dyDescent="0.25">
      <c r="L19403" t="s">
        <v>2993</v>
      </c>
      <c r="M19403" t="s">
        <v>14952</v>
      </c>
      <c r="N19403" t="s">
        <v>56663</v>
      </c>
      <c r="O19403" s="76" t="s">
        <v>4356</v>
      </c>
      <c r="P19403" s="82">
        <v>490</v>
      </c>
      <c r="Q19403" s="82" t="s">
        <v>103288</v>
      </c>
      <c r="R19403"/>
    </row>
    <row r="19404" spans="12:18" x14ac:dyDescent="0.25">
      <c r="L19404" t="s">
        <v>2993</v>
      </c>
      <c r="M19404" t="s">
        <v>35927</v>
      </c>
      <c r="N19404" t="s">
        <v>56664</v>
      </c>
      <c r="O19404" s="76" t="s">
        <v>4356</v>
      </c>
      <c r="P19404" s="82">
        <v>544</v>
      </c>
      <c r="Q19404" s="82" t="s">
        <v>103289</v>
      </c>
      <c r="R19404"/>
    </row>
    <row r="19405" spans="12:18" x14ac:dyDescent="0.25">
      <c r="L19405" t="s">
        <v>2993</v>
      </c>
      <c r="M19405" t="s">
        <v>14954</v>
      </c>
      <c r="N19405" t="s">
        <v>56665</v>
      </c>
      <c r="O19405" s="76" t="s">
        <v>4356</v>
      </c>
      <c r="P19405" s="82">
        <v>1558</v>
      </c>
      <c r="Q19405" s="82" t="s">
        <v>103290</v>
      </c>
      <c r="R19405"/>
    </row>
    <row r="19406" spans="12:18" x14ac:dyDescent="0.25">
      <c r="L19406" t="s">
        <v>2993</v>
      </c>
      <c r="M19406" t="s">
        <v>14956</v>
      </c>
      <c r="N19406" t="s">
        <v>56666</v>
      </c>
      <c r="O19406" s="76" t="s">
        <v>4356</v>
      </c>
      <c r="P19406" s="82">
        <v>1509</v>
      </c>
      <c r="Q19406" s="82" t="s">
        <v>103291</v>
      </c>
      <c r="R19406"/>
    </row>
    <row r="19407" spans="12:18" x14ac:dyDescent="0.25">
      <c r="L19407" t="s">
        <v>2993</v>
      </c>
      <c r="M19407" t="s">
        <v>14958</v>
      </c>
      <c r="N19407" t="s">
        <v>56667</v>
      </c>
      <c r="O19407" s="76" t="s">
        <v>4356</v>
      </c>
      <c r="P19407" s="82">
        <v>428</v>
      </c>
      <c r="Q19407" s="82" t="s">
        <v>103292</v>
      </c>
      <c r="R19407"/>
    </row>
    <row r="19408" spans="12:18" x14ac:dyDescent="0.25">
      <c r="L19408" t="s">
        <v>2993</v>
      </c>
      <c r="M19408" t="s">
        <v>22396</v>
      </c>
      <c r="N19408" t="s">
        <v>56668</v>
      </c>
      <c r="O19408" s="76" t="s">
        <v>4356</v>
      </c>
      <c r="P19408" s="82">
        <v>510</v>
      </c>
      <c r="Q19408" s="82" t="s">
        <v>103293</v>
      </c>
      <c r="R19408"/>
    </row>
    <row r="19409" spans="12:18" x14ac:dyDescent="0.25">
      <c r="L19409" t="s">
        <v>2993</v>
      </c>
      <c r="M19409" t="s">
        <v>19529</v>
      </c>
      <c r="N19409" t="s">
        <v>56669</v>
      </c>
      <c r="O19409" s="76" t="s">
        <v>4356</v>
      </c>
      <c r="P19409" s="82">
        <v>172</v>
      </c>
      <c r="Q19409" s="82" t="s">
        <v>103294</v>
      </c>
      <c r="R19409"/>
    </row>
    <row r="19410" spans="12:18" x14ac:dyDescent="0.25">
      <c r="L19410" t="s">
        <v>2993</v>
      </c>
      <c r="M19410" t="s">
        <v>17030</v>
      </c>
      <c r="N19410" t="s">
        <v>56670</v>
      </c>
      <c r="O19410" s="76" t="s">
        <v>4356</v>
      </c>
      <c r="P19410" s="82">
        <v>1001</v>
      </c>
      <c r="Q19410" s="82" t="s">
        <v>103295</v>
      </c>
      <c r="R19410"/>
    </row>
    <row r="19411" spans="12:18" x14ac:dyDescent="0.25">
      <c r="L19411" t="s">
        <v>2993</v>
      </c>
      <c r="M19411" t="s">
        <v>4709</v>
      </c>
      <c r="N19411" t="s">
        <v>56671</v>
      </c>
      <c r="O19411" s="76" t="s">
        <v>4356</v>
      </c>
      <c r="P19411" s="82">
        <v>1443</v>
      </c>
      <c r="Q19411" s="82" t="s">
        <v>103297</v>
      </c>
      <c r="R19411"/>
    </row>
    <row r="19412" spans="12:18" x14ac:dyDescent="0.25">
      <c r="L19412" t="s">
        <v>2993</v>
      </c>
      <c r="M19412" t="s">
        <v>35929</v>
      </c>
      <c r="N19412" t="s">
        <v>56672</v>
      </c>
      <c r="O19412" s="76" t="s">
        <v>4356</v>
      </c>
      <c r="P19412" s="82">
        <v>418</v>
      </c>
      <c r="Q19412" s="82" t="s">
        <v>103298</v>
      </c>
      <c r="R19412"/>
    </row>
    <row r="19413" spans="12:18" x14ac:dyDescent="0.25">
      <c r="L19413" t="s">
        <v>2993</v>
      </c>
      <c r="M19413" t="s">
        <v>35930</v>
      </c>
      <c r="N19413" t="s">
        <v>56673</v>
      </c>
      <c r="O19413" s="76" t="s">
        <v>4356</v>
      </c>
      <c r="P19413" s="82">
        <v>385</v>
      </c>
      <c r="Q19413" s="82" t="s">
        <v>103299</v>
      </c>
      <c r="R19413"/>
    </row>
    <row r="19414" spans="12:18" x14ac:dyDescent="0.25">
      <c r="L19414" t="s">
        <v>2993</v>
      </c>
      <c r="M19414" t="s">
        <v>14961</v>
      </c>
      <c r="N19414" t="s">
        <v>56674</v>
      </c>
      <c r="O19414" s="76" t="s">
        <v>4356</v>
      </c>
      <c r="P19414" s="82">
        <v>388</v>
      </c>
      <c r="Q19414" s="82" t="s">
        <v>103300</v>
      </c>
      <c r="R19414"/>
    </row>
    <row r="19415" spans="12:18" x14ac:dyDescent="0.25">
      <c r="L19415" t="s">
        <v>2993</v>
      </c>
      <c r="M19415" t="s">
        <v>35931</v>
      </c>
      <c r="N19415" t="s">
        <v>56675</v>
      </c>
      <c r="O19415" s="76" t="s">
        <v>4366</v>
      </c>
      <c r="P19415" s="82">
        <v>348</v>
      </c>
      <c r="Q19415" s="82" t="s">
        <v>103301</v>
      </c>
      <c r="R19415"/>
    </row>
    <row r="19416" spans="12:18" x14ac:dyDescent="0.25">
      <c r="L19416" t="s">
        <v>2993</v>
      </c>
      <c r="M19416" t="s">
        <v>17031</v>
      </c>
      <c r="N19416" t="s">
        <v>56676</v>
      </c>
      <c r="O19416" s="76" t="s">
        <v>4356</v>
      </c>
      <c r="P19416" s="82">
        <v>1166</v>
      </c>
      <c r="Q19416" s="82" t="s">
        <v>103302</v>
      </c>
      <c r="R19416"/>
    </row>
    <row r="19417" spans="12:18" x14ac:dyDescent="0.25">
      <c r="L19417" t="s">
        <v>2993</v>
      </c>
      <c r="M19417" t="s">
        <v>4710</v>
      </c>
      <c r="N19417" t="s">
        <v>56677</v>
      </c>
      <c r="O19417" s="76" t="s">
        <v>4356</v>
      </c>
      <c r="P19417" s="82">
        <v>495</v>
      </c>
      <c r="Q19417" s="82" t="s">
        <v>103303</v>
      </c>
      <c r="R19417"/>
    </row>
    <row r="19418" spans="12:18" x14ac:dyDescent="0.25">
      <c r="L19418" t="s">
        <v>2993</v>
      </c>
      <c r="M19418" t="s">
        <v>14963</v>
      </c>
      <c r="N19418" t="s">
        <v>56678</v>
      </c>
      <c r="O19418" s="76" t="s">
        <v>4356</v>
      </c>
      <c r="P19418" s="82">
        <v>863</v>
      </c>
      <c r="Q19418" s="82" t="s">
        <v>103304</v>
      </c>
      <c r="R19418"/>
    </row>
    <row r="19419" spans="12:18" x14ac:dyDescent="0.25">
      <c r="L19419" t="s">
        <v>2993</v>
      </c>
      <c r="M19419" t="s">
        <v>35932</v>
      </c>
      <c r="N19419" t="s">
        <v>56679</v>
      </c>
      <c r="O19419" s="76" t="s">
        <v>4356</v>
      </c>
      <c r="P19419" s="82">
        <v>1653</v>
      </c>
      <c r="Q19419" s="82" t="s">
        <v>103306</v>
      </c>
      <c r="R19419"/>
    </row>
    <row r="19420" spans="12:18" x14ac:dyDescent="0.25">
      <c r="L19420" t="s">
        <v>2993</v>
      </c>
      <c r="M19420" t="s">
        <v>4711</v>
      </c>
      <c r="N19420" t="s">
        <v>56680</v>
      </c>
      <c r="O19420" s="76" t="s">
        <v>4366</v>
      </c>
      <c r="P19420" s="82">
        <v>235</v>
      </c>
      <c r="Q19420" s="82" t="s">
        <v>103307</v>
      </c>
      <c r="R19420"/>
    </row>
    <row r="19421" spans="12:18" x14ac:dyDescent="0.25">
      <c r="L19421" t="s">
        <v>2993</v>
      </c>
      <c r="M19421" t="s">
        <v>7433</v>
      </c>
      <c r="N19421" t="s">
        <v>56681</v>
      </c>
      <c r="O19421" s="76" t="s">
        <v>4366</v>
      </c>
      <c r="P19421" s="82">
        <v>308</v>
      </c>
      <c r="Q19421" s="82" t="s">
        <v>103308</v>
      </c>
      <c r="R19421"/>
    </row>
    <row r="19422" spans="12:18" x14ac:dyDescent="0.25">
      <c r="L19422" t="s">
        <v>2993</v>
      </c>
      <c r="M19422" t="s">
        <v>14966</v>
      </c>
      <c r="N19422" t="s">
        <v>56682</v>
      </c>
      <c r="O19422" s="76" t="s">
        <v>4356</v>
      </c>
      <c r="P19422" s="82">
        <v>364</v>
      </c>
      <c r="Q19422" s="82" t="s">
        <v>103309</v>
      </c>
      <c r="R19422"/>
    </row>
    <row r="19423" spans="12:18" x14ac:dyDescent="0.25">
      <c r="L19423" t="s">
        <v>2993</v>
      </c>
      <c r="M19423" t="s">
        <v>35933</v>
      </c>
      <c r="N19423" t="s">
        <v>56683</v>
      </c>
      <c r="O19423" s="76" t="s">
        <v>4356</v>
      </c>
      <c r="P19423" s="82">
        <v>365</v>
      </c>
      <c r="Q19423" s="82" t="s">
        <v>103310</v>
      </c>
      <c r="R19423"/>
    </row>
    <row r="19424" spans="12:18" x14ac:dyDescent="0.25">
      <c r="L19424" t="s">
        <v>2993</v>
      </c>
      <c r="M19424" t="s">
        <v>21846</v>
      </c>
      <c r="N19424" t="s">
        <v>56684</v>
      </c>
      <c r="O19424" s="76" t="s">
        <v>4366</v>
      </c>
      <c r="P19424" s="82">
        <v>166</v>
      </c>
      <c r="Q19424" s="82" t="s">
        <v>103312</v>
      </c>
      <c r="R19424"/>
    </row>
    <row r="19425" spans="12:18" x14ac:dyDescent="0.25">
      <c r="L19425" t="s">
        <v>2993</v>
      </c>
      <c r="M19425" t="s">
        <v>4712</v>
      </c>
      <c r="N19425" t="s">
        <v>56685</v>
      </c>
      <c r="O19425" s="76" t="s">
        <v>4356</v>
      </c>
      <c r="P19425" s="82">
        <v>469</v>
      </c>
      <c r="Q19425" s="82" t="s">
        <v>103313</v>
      </c>
      <c r="R19425"/>
    </row>
    <row r="19426" spans="12:18" x14ac:dyDescent="0.25">
      <c r="L19426" t="s">
        <v>2993</v>
      </c>
      <c r="M19426" t="s">
        <v>14968</v>
      </c>
      <c r="N19426" t="s">
        <v>56686</v>
      </c>
      <c r="O19426" s="76" t="s">
        <v>4356</v>
      </c>
      <c r="P19426" s="82">
        <v>538</v>
      </c>
      <c r="Q19426" s="82" t="s">
        <v>103314</v>
      </c>
      <c r="R19426"/>
    </row>
    <row r="19427" spans="12:18" x14ac:dyDescent="0.25">
      <c r="L19427" t="s">
        <v>2993</v>
      </c>
      <c r="M19427" t="s">
        <v>14970</v>
      </c>
      <c r="N19427" t="s">
        <v>56687</v>
      </c>
      <c r="O19427" s="76" t="s">
        <v>4356</v>
      </c>
      <c r="P19427" s="82">
        <v>421</v>
      </c>
      <c r="Q19427" s="82" t="s">
        <v>103315</v>
      </c>
      <c r="R19427"/>
    </row>
    <row r="19428" spans="12:18" x14ac:dyDescent="0.25">
      <c r="L19428" t="s">
        <v>2993</v>
      </c>
      <c r="M19428" t="s">
        <v>4713</v>
      </c>
      <c r="N19428" t="s">
        <v>56688</v>
      </c>
      <c r="O19428" s="76" t="s">
        <v>4356</v>
      </c>
      <c r="P19428" s="82">
        <v>444</v>
      </c>
      <c r="Q19428" s="82" t="s">
        <v>103316</v>
      </c>
      <c r="R19428"/>
    </row>
    <row r="19429" spans="12:18" x14ac:dyDescent="0.25">
      <c r="L19429" t="s">
        <v>2993</v>
      </c>
      <c r="M19429" t="s">
        <v>22397</v>
      </c>
      <c r="N19429" t="s">
        <v>56689</v>
      </c>
      <c r="O19429" s="76" t="s">
        <v>4366</v>
      </c>
      <c r="P19429" s="82">
        <v>265</v>
      </c>
      <c r="Q19429" s="82" t="s">
        <v>103317</v>
      </c>
      <c r="R19429"/>
    </row>
    <row r="19430" spans="12:18" x14ac:dyDescent="0.25">
      <c r="L19430" t="s">
        <v>2993</v>
      </c>
      <c r="M19430" t="s">
        <v>35934</v>
      </c>
      <c r="N19430" t="s">
        <v>56690</v>
      </c>
      <c r="O19430" s="76" t="s">
        <v>4356</v>
      </c>
      <c r="P19430" s="82">
        <v>1749</v>
      </c>
      <c r="Q19430" s="82" t="s">
        <v>103318</v>
      </c>
      <c r="R19430"/>
    </row>
    <row r="19431" spans="12:18" x14ac:dyDescent="0.25">
      <c r="L19431" t="s">
        <v>2993</v>
      </c>
      <c r="M19431" t="s">
        <v>17035</v>
      </c>
      <c r="N19431" t="s">
        <v>56691</v>
      </c>
      <c r="O19431" s="76" t="s">
        <v>4356</v>
      </c>
      <c r="P19431" s="82">
        <v>928</v>
      </c>
      <c r="Q19431" s="82" t="s">
        <v>103319</v>
      </c>
      <c r="R19431"/>
    </row>
    <row r="19432" spans="12:18" x14ac:dyDescent="0.25">
      <c r="L19432" t="s">
        <v>2993</v>
      </c>
      <c r="M19432" t="s">
        <v>4714</v>
      </c>
      <c r="N19432" t="s">
        <v>56692</v>
      </c>
      <c r="O19432" s="76" t="s">
        <v>4356</v>
      </c>
      <c r="P19432" s="82">
        <v>1990</v>
      </c>
      <c r="Q19432" s="82" t="s">
        <v>103320</v>
      </c>
      <c r="R19432"/>
    </row>
    <row r="19433" spans="12:18" x14ac:dyDescent="0.25">
      <c r="L19433" t="s">
        <v>2993</v>
      </c>
      <c r="M19433" t="s">
        <v>22398</v>
      </c>
      <c r="N19433" t="s">
        <v>56693</v>
      </c>
      <c r="O19433" s="76" t="s">
        <v>4356</v>
      </c>
      <c r="P19433" s="82">
        <v>2170</v>
      </c>
      <c r="Q19433" s="82" t="s">
        <v>103321</v>
      </c>
      <c r="R19433"/>
    </row>
    <row r="19434" spans="12:18" x14ac:dyDescent="0.25">
      <c r="L19434" t="s">
        <v>2993</v>
      </c>
      <c r="M19434" t="s">
        <v>17037</v>
      </c>
      <c r="N19434" t="s">
        <v>56694</v>
      </c>
      <c r="O19434" s="76" t="s">
        <v>4366</v>
      </c>
      <c r="P19434" s="82">
        <v>142</v>
      </c>
      <c r="Q19434" s="82" t="s">
        <v>103322</v>
      </c>
      <c r="R19434"/>
    </row>
    <row r="19435" spans="12:18" x14ac:dyDescent="0.25">
      <c r="L19435" t="s">
        <v>2993</v>
      </c>
      <c r="M19435" t="s">
        <v>14972</v>
      </c>
      <c r="N19435" t="s">
        <v>56695</v>
      </c>
      <c r="O19435" s="76" t="s">
        <v>4366</v>
      </c>
      <c r="P19435" s="82">
        <v>463</v>
      </c>
      <c r="Q19435" s="82" t="s">
        <v>103323</v>
      </c>
      <c r="R19435"/>
    </row>
    <row r="19436" spans="12:18" x14ac:dyDescent="0.25">
      <c r="L19436" t="s">
        <v>2993</v>
      </c>
      <c r="M19436" t="s">
        <v>17039</v>
      </c>
      <c r="N19436" t="s">
        <v>56696</v>
      </c>
      <c r="O19436" s="76" t="s">
        <v>4356</v>
      </c>
      <c r="P19436" s="82">
        <v>405</v>
      </c>
      <c r="Q19436" s="82" t="s">
        <v>103324</v>
      </c>
      <c r="R19436"/>
    </row>
    <row r="19437" spans="12:18" x14ac:dyDescent="0.25">
      <c r="L19437" t="s">
        <v>2993</v>
      </c>
      <c r="M19437" t="s">
        <v>14974</v>
      </c>
      <c r="N19437" t="s">
        <v>56697</v>
      </c>
      <c r="O19437" s="76" t="s">
        <v>4356</v>
      </c>
      <c r="P19437" s="82">
        <v>435</v>
      </c>
      <c r="Q19437" s="82" t="s">
        <v>103325</v>
      </c>
      <c r="R19437"/>
    </row>
    <row r="19438" spans="12:18" x14ac:dyDescent="0.25">
      <c r="L19438" t="s">
        <v>2993</v>
      </c>
      <c r="M19438" t="s">
        <v>35935</v>
      </c>
      <c r="N19438" t="s">
        <v>56698</v>
      </c>
      <c r="O19438" s="76" t="s">
        <v>4356</v>
      </c>
      <c r="P19438" s="82">
        <v>508</v>
      </c>
      <c r="Q19438" s="82" t="s">
        <v>103326</v>
      </c>
      <c r="R19438"/>
    </row>
    <row r="19439" spans="12:18" x14ac:dyDescent="0.25">
      <c r="L19439" t="s">
        <v>2993</v>
      </c>
      <c r="M19439" t="s">
        <v>17041</v>
      </c>
      <c r="N19439" t="s">
        <v>56699</v>
      </c>
      <c r="O19439" s="76" t="s">
        <v>4366</v>
      </c>
      <c r="P19439" s="82">
        <v>185</v>
      </c>
      <c r="Q19439" s="82" t="s">
        <v>103328</v>
      </c>
      <c r="R19439"/>
    </row>
    <row r="19440" spans="12:18" x14ac:dyDescent="0.25">
      <c r="L19440" t="s">
        <v>2993</v>
      </c>
      <c r="M19440" t="s">
        <v>35928</v>
      </c>
      <c r="N19440" t="s">
        <v>56700</v>
      </c>
      <c r="O19440" s="76" t="s">
        <v>4356</v>
      </c>
      <c r="P19440" s="82">
        <v>851</v>
      </c>
      <c r="Q19440" s="82" t="s">
        <v>103296</v>
      </c>
      <c r="R19440"/>
    </row>
    <row r="19441" spans="12:18" x14ac:dyDescent="0.25">
      <c r="L19441" t="s">
        <v>2993</v>
      </c>
      <c r="M19441" t="s">
        <v>17033</v>
      </c>
      <c r="N19441" t="s">
        <v>56701</v>
      </c>
      <c r="O19441" s="76" t="s">
        <v>4366</v>
      </c>
      <c r="P19441" s="82">
        <v>217</v>
      </c>
      <c r="Q19441" s="82" t="s">
        <v>103311</v>
      </c>
      <c r="R19441"/>
    </row>
    <row r="19442" spans="12:18" x14ac:dyDescent="0.25">
      <c r="L19442" t="s">
        <v>2993</v>
      </c>
      <c r="M19442" t="s">
        <v>14976</v>
      </c>
      <c r="N19442" t="s">
        <v>56702</v>
      </c>
      <c r="O19442" s="76" t="s">
        <v>4356</v>
      </c>
      <c r="P19442" s="82">
        <v>1280</v>
      </c>
      <c r="Q19442" s="82" t="s">
        <v>103327</v>
      </c>
      <c r="R19442"/>
    </row>
    <row r="19443" spans="12:18" x14ac:dyDescent="0.25">
      <c r="L19443" t="s">
        <v>2993</v>
      </c>
      <c r="M19443" t="s">
        <v>17047</v>
      </c>
      <c r="N19443" t="s">
        <v>56703</v>
      </c>
      <c r="O19443" s="76" t="s">
        <v>4366</v>
      </c>
      <c r="P19443" s="82">
        <v>195</v>
      </c>
      <c r="Q19443" s="82" t="s">
        <v>103336</v>
      </c>
      <c r="R19443"/>
    </row>
    <row r="19444" spans="12:18" x14ac:dyDescent="0.25">
      <c r="L19444" t="s">
        <v>2993</v>
      </c>
      <c r="M19444" t="s">
        <v>35936</v>
      </c>
      <c r="N19444" t="s">
        <v>56704</v>
      </c>
      <c r="O19444" s="76" t="s">
        <v>4366</v>
      </c>
      <c r="P19444" s="82">
        <v>289</v>
      </c>
      <c r="Q19444" s="82" t="s">
        <v>103335</v>
      </c>
      <c r="R19444"/>
    </row>
    <row r="19445" spans="12:18" x14ac:dyDescent="0.25">
      <c r="L19445" t="s">
        <v>2993</v>
      </c>
      <c r="M19445" t="s">
        <v>22400</v>
      </c>
      <c r="N19445" t="s">
        <v>56705</v>
      </c>
      <c r="O19445" s="76" t="s">
        <v>4356</v>
      </c>
      <c r="P19445" s="82">
        <v>756</v>
      </c>
      <c r="Q19445" s="82" t="s">
        <v>103337</v>
      </c>
      <c r="R19445"/>
    </row>
    <row r="19446" spans="12:18" x14ac:dyDescent="0.25">
      <c r="L19446" t="s">
        <v>2993</v>
      </c>
      <c r="M19446" t="s">
        <v>4715</v>
      </c>
      <c r="N19446" t="s">
        <v>56706</v>
      </c>
      <c r="O19446" s="76" t="s">
        <v>4366</v>
      </c>
      <c r="P19446" s="82">
        <v>232</v>
      </c>
      <c r="Q19446" s="82" t="s">
        <v>103338</v>
      </c>
      <c r="R19446"/>
    </row>
    <row r="19447" spans="12:18" x14ac:dyDescent="0.25">
      <c r="L19447" t="s">
        <v>2993</v>
      </c>
      <c r="M19447" t="s">
        <v>22401</v>
      </c>
      <c r="N19447" t="s">
        <v>56707</v>
      </c>
      <c r="O19447" s="76" t="s">
        <v>4356</v>
      </c>
      <c r="P19447" s="82">
        <v>1167</v>
      </c>
      <c r="Q19447" s="82" t="s">
        <v>103339</v>
      </c>
      <c r="R19447"/>
    </row>
    <row r="19448" spans="12:18" x14ac:dyDescent="0.25">
      <c r="L19448" t="s">
        <v>2993</v>
      </c>
      <c r="M19448" t="s">
        <v>4677</v>
      </c>
      <c r="N19448" t="s">
        <v>56708</v>
      </c>
      <c r="O19448" s="76" t="s">
        <v>4356</v>
      </c>
      <c r="P19448" s="82">
        <v>929</v>
      </c>
      <c r="Q19448" s="82" t="s">
        <v>103119</v>
      </c>
      <c r="R19448"/>
    </row>
    <row r="19449" spans="12:18" x14ac:dyDescent="0.25">
      <c r="L19449" t="s">
        <v>2993</v>
      </c>
      <c r="M19449" t="s">
        <v>14983</v>
      </c>
      <c r="N19449" t="s">
        <v>56709</v>
      </c>
      <c r="O19449" s="76" t="s">
        <v>4356</v>
      </c>
      <c r="P19449" s="82">
        <v>599</v>
      </c>
      <c r="Q19449" s="82" t="s">
        <v>103340</v>
      </c>
      <c r="R19449"/>
    </row>
    <row r="19450" spans="12:18" x14ac:dyDescent="0.25">
      <c r="L19450" t="s">
        <v>2993</v>
      </c>
      <c r="M19450" t="s">
        <v>17049</v>
      </c>
      <c r="N19450" t="s">
        <v>56710</v>
      </c>
      <c r="O19450" s="76" t="s">
        <v>4366</v>
      </c>
      <c r="P19450" s="82">
        <v>118</v>
      </c>
      <c r="Q19450" s="82" t="s">
        <v>103341</v>
      </c>
      <c r="R19450"/>
    </row>
    <row r="19451" spans="12:18" x14ac:dyDescent="0.25">
      <c r="L19451" t="s">
        <v>2993</v>
      </c>
      <c r="M19451" t="s">
        <v>22402</v>
      </c>
      <c r="N19451" t="s">
        <v>56711</v>
      </c>
      <c r="O19451" s="76" t="s">
        <v>4356</v>
      </c>
      <c r="P19451" s="82">
        <v>2808</v>
      </c>
      <c r="Q19451" s="82" t="s">
        <v>103342</v>
      </c>
      <c r="R19451"/>
    </row>
    <row r="19452" spans="12:18" x14ac:dyDescent="0.25">
      <c r="L19452" t="s">
        <v>2993</v>
      </c>
      <c r="M19452" t="s">
        <v>35937</v>
      </c>
      <c r="N19452" t="s">
        <v>56712</v>
      </c>
      <c r="O19452" s="76" t="s">
        <v>4366</v>
      </c>
      <c r="P19452" s="82">
        <v>177</v>
      </c>
      <c r="Q19452" s="82" t="s">
        <v>103343</v>
      </c>
      <c r="R19452"/>
    </row>
    <row r="19453" spans="12:18" x14ac:dyDescent="0.25">
      <c r="L19453" t="s">
        <v>2993</v>
      </c>
      <c r="M19453" t="s">
        <v>22403</v>
      </c>
      <c r="N19453" t="s">
        <v>56713</v>
      </c>
      <c r="O19453" s="76" t="s">
        <v>4356</v>
      </c>
      <c r="P19453" s="82">
        <v>1122</v>
      </c>
      <c r="Q19453" s="82" t="s">
        <v>103344</v>
      </c>
      <c r="R19453"/>
    </row>
    <row r="19454" spans="12:18" x14ac:dyDescent="0.25">
      <c r="L19454" t="s">
        <v>2993</v>
      </c>
      <c r="M19454" t="s">
        <v>35938</v>
      </c>
      <c r="N19454" t="s">
        <v>56714</v>
      </c>
      <c r="O19454" s="76" t="s">
        <v>4366</v>
      </c>
      <c r="P19454" s="82">
        <v>237</v>
      </c>
      <c r="Q19454" s="82" t="s">
        <v>103345</v>
      </c>
      <c r="R19454"/>
    </row>
    <row r="19455" spans="12:18" x14ac:dyDescent="0.25">
      <c r="L19455" t="s">
        <v>2993</v>
      </c>
      <c r="M19455" t="s">
        <v>14985</v>
      </c>
      <c r="N19455" t="s">
        <v>56715</v>
      </c>
      <c r="O19455" s="76" t="s">
        <v>4356</v>
      </c>
      <c r="P19455" s="82">
        <v>910</v>
      </c>
      <c r="Q19455" s="82" t="s">
        <v>103346</v>
      </c>
      <c r="R19455"/>
    </row>
    <row r="19456" spans="12:18" x14ac:dyDescent="0.25">
      <c r="L19456" t="s">
        <v>37275</v>
      </c>
      <c r="M19456" t="s">
        <v>14987</v>
      </c>
      <c r="N19456" t="s">
        <v>56716</v>
      </c>
      <c r="O19456" s="76" t="s">
        <v>4356</v>
      </c>
      <c r="P19456" s="82">
        <v>299</v>
      </c>
      <c r="Q19456" s="82" t="s">
        <v>84881</v>
      </c>
      <c r="R19456"/>
    </row>
    <row r="19457" spans="12:18" x14ac:dyDescent="0.25">
      <c r="L19457" t="s">
        <v>37275</v>
      </c>
      <c r="M19457" t="s">
        <v>35939</v>
      </c>
      <c r="N19457" t="s">
        <v>56717</v>
      </c>
      <c r="O19457" s="76" t="s">
        <v>4366</v>
      </c>
      <c r="P19457" s="82">
        <v>226</v>
      </c>
      <c r="Q19457" s="82" t="s">
        <v>84882</v>
      </c>
      <c r="R19457"/>
    </row>
    <row r="19458" spans="12:18" x14ac:dyDescent="0.25">
      <c r="L19458" t="s">
        <v>37275</v>
      </c>
      <c r="M19458" t="s">
        <v>4999</v>
      </c>
      <c r="N19458" t="s">
        <v>56718</v>
      </c>
      <c r="O19458" s="76" t="s">
        <v>4366</v>
      </c>
      <c r="P19458" s="82">
        <v>103</v>
      </c>
      <c r="Q19458" s="82" t="s">
        <v>84883</v>
      </c>
      <c r="R19458"/>
    </row>
    <row r="19459" spans="12:18" x14ac:dyDescent="0.25">
      <c r="L19459" t="s">
        <v>37275</v>
      </c>
      <c r="M19459" t="s">
        <v>35940</v>
      </c>
      <c r="N19459" t="s">
        <v>56719</v>
      </c>
      <c r="O19459" s="76" t="s">
        <v>4366</v>
      </c>
      <c r="P19459" s="82">
        <v>179</v>
      </c>
      <c r="Q19459" s="82" t="s">
        <v>84884</v>
      </c>
      <c r="R19459"/>
    </row>
    <row r="19460" spans="12:18" x14ac:dyDescent="0.25">
      <c r="L19460" t="s">
        <v>37275</v>
      </c>
      <c r="M19460" t="s">
        <v>35941</v>
      </c>
      <c r="N19460" t="s">
        <v>56720</v>
      </c>
      <c r="O19460" s="76" t="s">
        <v>4356</v>
      </c>
      <c r="P19460" s="82">
        <v>110</v>
      </c>
      <c r="Q19460" s="82" t="s">
        <v>84885</v>
      </c>
      <c r="R19460"/>
    </row>
    <row r="19461" spans="12:18" x14ac:dyDescent="0.25">
      <c r="L19461" t="s">
        <v>37275</v>
      </c>
      <c r="M19461" t="s">
        <v>22404</v>
      </c>
      <c r="N19461" t="s">
        <v>56721</v>
      </c>
      <c r="O19461" s="76" t="s">
        <v>4356</v>
      </c>
      <c r="P19461" s="82">
        <v>438</v>
      </c>
      <c r="Q19461" s="82" t="s">
        <v>84886</v>
      </c>
      <c r="R19461"/>
    </row>
    <row r="19462" spans="12:18" x14ac:dyDescent="0.25">
      <c r="L19462" t="s">
        <v>37275</v>
      </c>
      <c r="M19462" t="s">
        <v>22405</v>
      </c>
      <c r="N19462" t="s">
        <v>56722</v>
      </c>
      <c r="O19462" s="76" t="s">
        <v>4356</v>
      </c>
      <c r="P19462" s="82">
        <v>543</v>
      </c>
      <c r="Q19462" s="82" t="s">
        <v>84887</v>
      </c>
      <c r="R19462"/>
    </row>
    <row r="19463" spans="12:18" x14ac:dyDescent="0.25">
      <c r="L19463" t="s">
        <v>37275</v>
      </c>
      <c r="M19463" t="s">
        <v>22406</v>
      </c>
      <c r="N19463" t="s">
        <v>56723</v>
      </c>
      <c r="O19463" s="76" t="s">
        <v>4356</v>
      </c>
      <c r="P19463" s="82">
        <v>478</v>
      </c>
      <c r="Q19463" s="82" t="s">
        <v>84888</v>
      </c>
      <c r="R19463"/>
    </row>
    <row r="19464" spans="12:18" x14ac:dyDescent="0.25">
      <c r="L19464" t="s">
        <v>37275</v>
      </c>
      <c r="M19464" t="s">
        <v>22407</v>
      </c>
      <c r="N19464" t="s">
        <v>56724</v>
      </c>
      <c r="O19464" s="76" t="s">
        <v>4366</v>
      </c>
      <c r="P19464" s="82">
        <v>158</v>
      </c>
      <c r="Q19464" s="82" t="s">
        <v>84889</v>
      </c>
      <c r="R19464"/>
    </row>
    <row r="19465" spans="12:18" x14ac:dyDescent="0.25">
      <c r="L19465" t="s">
        <v>37275</v>
      </c>
      <c r="M19465" t="s">
        <v>14989</v>
      </c>
      <c r="N19465" t="s">
        <v>56725</v>
      </c>
      <c r="O19465" s="76" t="s">
        <v>4356</v>
      </c>
      <c r="P19465" s="82">
        <v>510</v>
      </c>
      <c r="Q19465" s="82" t="s">
        <v>84890</v>
      </c>
      <c r="R19465"/>
    </row>
    <row r="19466" spans="12:18" x14ac:dyDescent="0.25">
      <c r="L19466" t="s">
        <v>37275</v>
      </c>
      <c r="M19466" t="s">
        <v>17050</v>
      </c>
      <c r="N19466" t="s">
        <v>56726</v>
      </c>
      <c r="O19466" s="76" t="s">
        <v>4356</v>
      </c>
      <c r="P19466" s="82">
        <v>644</v>
      </c>
      <c r="Q19466" s="82" t="s">
        <v>84891</v>
      </c>
      <c r="R19466"/>
    </row>
    <row r="19467" spans="12:18" x14ac:dyDescent="0.25">
      <c r="L19467" t="s">
        <v>37275</v>
      </c>
      <c r="M19467" t="s">
        <v>4716</v>
      </c>
      <c r="N19467" t="s">
        <v>56727</v>
      </c>
      <c r="O19467" s="76" t="s">
        <v>4356</v>
      </c>
      <c r="P19467" s="82">
        <v>340</v>
      </c>
      <c r="Q19467" s="82" t="s">
        <v>84892</v>
      </c>
      <c r="R19467"/>
    </row>
    <row r="19468" spans="12:18" x14ac:dyDescent="0.25">
      <c r="L19468" t="s">
        <v>37275</v>
      </c>
      <c r="M19468" t="s">
        <v>35942</v>
      </c>
      <c r="N19468" t="s">
        <v>56728</v>
      </c>
      <c r="O19468" s="76" t="s">
        <v>4366</v>
      </c>
      <c r="P19468" s="82">
        <v>77</v>
      </c>
      <c r="Q19468" s="82" t="s">
        <v>84893</v>
      </c>
      <c r="R19468"/>
    </row>
    <row r="19469" spans="12:18" x14ac:dyDescent="0.25">
      <c r="L19469" t="s">
        <v>37275</v>
      </c>
      <c r="M19469" t="s">
        <v>35943</v>
      </c>
      <c r="N19469" t="s">
        <v>56729</v>
      </c>
      <c r="O19469" s="76" t="s">
        <v>4366</v>
      </c>
      <c r="P19469" s="82">
        <v>282</v>
      </c>
      <c r="Q19469" s="82" t="s">
        <v>84894</v>
      </c>
      <c r="R19469"/>
    </row>
    <row r="19470" spans="12:18" x14ac:dyDescent="0.25">
      <c r="L19470" t="s">
        <v>37275</v>
      </c>
      <c r="M19470" t="s">
        <v>4717</v>
      </c>
      <c r="N19470" t="s">
        <v>56730</v>
      </c>
      <c r="O19470" s="76" t="s">
        <v>4366</v>
      </c>
      <c r="P19470" s="82">
        <v>254</v>
      </c>
      <c r="Q19470" s="82" t="s">
        <v>84895</v>
      </c>
      <c r="R19470"/>
    </row>
    <row r="19471" spans="12:18" x14ac:dyDescent="0.25">
      <c r="L19471" t="s">
        <v>37275</v>
      </c>
      <c r="M19471" t="s">
        <v>15088</v>
      </c>
      <c r="N19471" t="s">
        <v>56731</v>
      </c>
      <c r="O19471" s="76" t="s">
        <v>4366</v>
      </c>
      <c r="P19471" s="82">
        <v>286</v>
      </c>
      <c r="Q19471" s="82" t="s">
        <v>84896</v>
      </c>
      <c r="R19471"/>
    </row>
    <row r="19472" spans="12:18" x14ac:dyDescent="0.25">
      <c r="L19472" t="s">
        <v>37275</v>
      </c>
      <c r="M19472" t="s">
        <v>4718</v>
      </c>
      <c r="N19472" t="s">
        <v>56732</v>
      </c>
      <c r="O19472" s="76" t="s">
        <v>4366</v>
      </c>
      <c r="P19472" s="82">
        <v>78</v>
      </c>
      <c r="Q19472" s="82" t="s">
        <v>84897</v>
      </c>
      <c r="R19472"/>
    </row>
    <row r="19473" spans="12:18" x14ac:dyDescent="0.25">
      <c r="L19473" t="s">
        <v>37275</v>
      </c>
      <c r="M19473" t="s">
        <v>4719</v>
      </c>
      <c r="N19473" t="s">
        <v>56733</v>
      </c>
      <c r="O19473" s="76" t="s">
        <v>4356</v>
      </c>
      <c r="P19473" s="82">
        <v>265</v>
      </c>
      <c r="Q19473" s="82" t="s">
        <v>84898</v>
      </c>
      <c r="R19473"/>
    </row>
    <row r="19474" spans="12:18" x14ac:dyDescent="0.25">
      <c r="L19474" t="s">
        <v>37275</v>
      </c>
      <c r="M19474" t="s">
        <v>17051</v>
      </c>
      <c r="N19474" t="s">
        <v>56734</v>
      </c>
      <c r="O19474" s="76" t="s">
        <v>4366</v>
      </c>
      <c r="P19474" s="82">
        <v>82</v>
      </c>
      <c r="Q19474" s="82" t="s">
        <v>84899</v>
      </c>
      <c r="R19474"/>
    </row>
    <row r="19475" spans="12:18" x14ac:dyDescent="0.25">
      <c r="L19475" t="s">
        <v>37275</v>
      </c>
      <c r="M19475" t="s">
        <v>35944</v>
      </c>
      <c r="N19475" t="s">
        <v>56735</v>
      </c>
      <c r="O19475" s="76" t="s">
        <v>4356</v>
      </c>
      <c r="P19475" s="82">
        <v>461</v>
      </c>
      <c r="Q19475" s="82" t="s">
        <v>84900</v>
      </c>
      <c r="R19475"/>
    </row>
    <row r="19476" spans="12:18" x14ac:dyDescent="0.25">
      <c r="L19476" t="s">
        <v>37275</v>
      </c>
      <c r="M19476" t="s">
        <v>22408</v>
      </c>
      <c r="N19476" t="s">
        <v>56736</v>
      </c>
      <c r="O19476" s="76" t="s">
        <v>4366</v>
      </c>
      <c r="P19476" s="82">
        <v>225</v>
      </c>
      <c r="Q19476" s="82" t="s">
        <v>84901</v>
      </c>
      <c r="R19476"/>
    </row>
    <row r="19477" spans="12:18" x14ac:dyDescent="0.25">
      <c r="L19477" t="s">
        <v>37275</v>
      </c>
      <c r="M19477" t="s">
        <v>17053</v>
      </c>
      <c r="N19477" t="s">
        <v>56737</v>
      </c>
      <c r="O19477" s="76" t="s">
        <v>4374</v>
      </c>
      <c r="P19477" s="82">
        <v>565</v>
      </c>
      <c r="Q19477" s="82" t="s">
        <v>72645</v>
      </c>
      <c r="R19477"/>
    </row>
    <row r="19478" spans="12:18" x14ac:dyDescent="0.25">
      <c r="L19478" t="s">
        <v>37275</v>
      </c>
      <c r="M19478" t="s">
        <v>14991</v>
      </c>
      <c r="N19478" t="s">
        <v>56738</v>
      </c>
      <c r="O19478" s="76" t="s">
        <v>4366</v>
      </c>
      <c r="P19478" s="82">
        <v>246</v>
      </c>
      <c r="Q19478" s="82" t="s">
        <v>84902</v>
      </c>
      <c r="R19478"/>
    </row>
    <row r="19479" spans="12:18" x14ac:dyDescent="0.25">
      <c r="L19479" t="s">
        <v>37275</v>
      </c>
      <c r="M19479" t="s">
        <v>17055</v>
      </c>
      <c r="N19479" t="s">
        <v>56739</v>
      </c>
      <c r="O19479" s="76" t="s">
        <v>4356</v>
      </c>
      <c r="P19479" s="82">
        <v>359</v>
      </c>
      <c r="Q19479" s="82" t="s">
        <v>84903</v>
      </c>
      <c r="R19479"/>
    </row>
    <row r="19480" spans="12:18" x14ac:dyDescent="0.25">
      <c r="L19480" t="s">
        <v>37275</v>
      </c>
      <c r="M19480" t="s">
        <v>4720</v>
      </c>
      <c r="N19480" t="s">
        <v>56740</v>
      </c>
      <c r="O19480" s="76" t="s">
        <v>4356</v>
      </c>
      <c r="P19480" s="82">
        <v>1470</v>
      </c>
      <c r="Q19480" s="82" t="s">
        <v>84904</v>
      </c>
      <c r="R19480"/>
    </row>
    <row r="19481" spans="12:18" x14ac:dyDescent="0.25">
      <c r="L19481" t="s">
        <v>37275</v>
      </c>
      <c r="M19481" t="s">
        <v>14993</v>
      </c>
      <c r="N19481" t="s">
        <v>56741</v>
      </c>
      <c r="O19481" s="76" t="s">
        <v>4366</v>
      </c>
      <c r="P19481" s="82">
        <v>176</v>
      </c>
      <c r="Q19481" s="82" t="s">
        <v>84905</v>
      </c>
      <c r="R19481"/>
    </row>
    <row r="19482" spans="12:18" x14ac:dyDescent="0.25">
      <c r="L19482" t="s">
        <v>37275</v>
      </c>
      <c r="M19482" t="s">
        <v>4721</v>
      </c>
      <c r="N19482" t="s">
        <v>56742</v>
      </c>
      <c r="O19482" s="76" t="s">
        <v>4356</v>
      </c>
      <c r="P19482" s="82">
        <v>832</v>
      </c>
      <c r="Q19482" s="82" t="s">
        <v>84906</v>
      </c>
      <c r="R19482"/>
    </row>
    <row r="19483" spans="12:18" x14ac:dyDescent="0.25">
      <c r="L19483" t="s">
        <v>37275</v>
      </c>
      <c r="M19483" t="s">
        <v>4722</v>
      </c>
      <c r="N19483" t="s">
        <v>56743</v>
      </c>
      <c r="O19483" s="76" t="s">
        <v>4374</v>
      </c>
      <c r="P19483" s="82">
        <v>2514</v>
      </c>
      <c r="Q19483" s="82" t="s">
        <v>84907</v>
      </c>
      <c r="R19483"/>
    </row>
    <row r="19484" spans="12:18" x14ac:dyDescent="0.25">
      <c r="L19484" t="s">
        <v>37275</v>
      </c>
      <c r="M19484" t="s">
        <v>17058</v>
      </c>
      <c r="N19484" t="s">
        <v>56744</v>
      </c>
      <c r="O19484" s="76" t="s">
        <v>4356</v>
      </c>
      <c r="P19484" s="82">
        <v>2462</v>
      </c>
      <c r="Q19484" s="82" t="s">
        <v>84908</v>
      </c>
      <c r="R19484"/>
    </row>
    <row r="19485" spans="12:18" x14ac:dyDescent="0.25">
      <c r="L19485" t="s">
        <v>37275</v>
      </c>
      <c r="M19485" t="s">
        <v>14995</v>
      </c>
      <c r="N19485" t="s">
        <v>56745</v>
      </c>
      <c r="O19485" s="76" t="s">
        <v>4366</v>
      </c>
      <c r="P19485" s="82">
        <v>82</v>
      </c>
      <c r="Q19485" s="82" t="s">
        <v>84909</v>
      </c>
      <c r="R19485"/>
    </row>
    <row r="19486" spans="12:18" x14ac:dyDescent="0.25">
      <c r="L19486" t="s">
        <v>37275</v>
      </c>
      <c r="M19486" t="s">
        <v>4723</v>
      </c>
      <c r="N19486" t="s">
        <v>56746</v>
      </c>
      <c r="O19486" s="76" t="s">
        <v>4356</v>
      </c>
      <c r="P19486" s="82">
        <v>277</v>
      </c>
      <c r="Q19486" s="82" t="s">
        <v>84910</v>
      </c>
      <c r="R19486"/>
    </row>
    <row r="19487" spans="12:18" x14ac:dyDescent="0.25">
      <c r="L19487" t="s">
        <v>37275</v>
      </c>
      <c r="M19487" t="s">
        <v>14997</v>
      </c>
      <c r="N19487" t="s">
        <v>56747</v>
      </c>
      <c r="O19487" s="76" t="s">
        <v>4356</v>
      </c>
      <c r="P19487" s="82">
        <v>186</v>
      </c>
      <c r="Q19487" s="82" t="s">
        <v>84911</v>
      </c>
      <c r="R19487"/>
    </row>
    <row r="19488" spans="12:18" x14ac:dyDescent="0.25">
      <c r="L19488" t="s">
        <v>37275</v>
      </c>
      <c r="M19488" t="s">
        <v>14998</v>
      </c>
      <c r="N19488" t="s">
        <v>56748</v>
      </c>
      <c r="O19488" s="76" t="s">
        <v>4366</v>
      </c>
      <c r="P19488" s="82">
        <v>123</v>
      </c>
      <c r="Q19488" s="82" t="s">
        <v>84912</v>
      </c>
      <c r="R19488"/>
    </row>
    <row r="19489" spans="12:18" x14ac:dyDescent="0.25">
      <c r="L19489" t="s">
        <v>37275</v>
      </c>
      <c r="M19489" t="s">
        <v>4663</v>
      </c>
      <c r="N19489" t="s">
        <v>56749</v>
      </c>
      <c r="O19489" s="76" t="s">
        <v>4366</v>
      </c>
      <c r="P19489" s="82">
        <v>219</v>
      </c>
      <c r="Q19489" s="82" t="s">
        <v>84913</v>
      </c>
      <c r="R19489"/>
    </row>
    <row r="19490" spans="12:18" x14ac:dyDescent="0.25">
      <c r="L19490" t="s">
        <v>37275</v>
      </c>
      <c r="M19490" t="s">
        <v>5361</v>
      </c>
      <c r="N19490" t="s">
        <v>56750</v>
      </c>
      <c r="O19490" s="76" t="s">
        <v>4356</v>
      </c>
      <c r="P19490" s="82">
        <v>386</v>
      </c>
      <c r="Q19490" s="82" t="s">
        <v>84914</v>
      </c>
      <c r="R19490"/>
    </row>
    <row r="19491" spans="12:18" x14ac:dyDescent="0.25">
      <c r="L19491" t="s">
        <v>37275</v>
      </c>
      <c r="M19491" t="s">
        <v>15000</v>
      </c>
      <c r="N19491" t="s">
        <v>56751</v>
      </c>
      <c r="O19491" s="76" t="s">
        <v>4356</v>
      </c>
      <c r="P19491" s="82">
        <v>1131</v>
      </c>
      <c r="Q19491" s="82" t="s">
        <v>84915</v>
      </c>
      <c r="R19491"/>
    </row>
    <row r="19492" spans="12:18" x14ac:dyDescent="0.25">
      <c r="L19492" t="s">
        <v>37275</v>
      </c>
      <c r="M19492" t="s">
        <v>17061</v>
      </c>
      <c r="N19492" t="s">
        <v>56752</v>
      </c>
      <c r="O19492" s="76" t="s">
        <v>4356</v>
      </c>
      <c r="P19492" s="82">
        <v>422</v>
      </c>
      <c r="Q19492" s="82" t="s">
        <v>84916</v>
      </c>
      <c r="R19492"/>
    </row>
    <row r="19493" spans="12:18" x14ac:dyDescent="0.25">
      <c r="L19493" t="s">
        <v>37275</v>
      </c>
      <c r="M19493" t="s">
        <v>35945</v>
      </c>
      <c r="N19493" t="s">
        <v>56753</v>
      </c>
      <c r="O19493" s="76" t="s">
        <v>4356</v>
      </c>
      <c r="P19493" s="82">
        <v>771</v>
      </c>
      <c r="Q19493" s="82" t="s">
        <v>84917</v>
      </c>
      <c r="R19493"/>
    </row>
    <row r="19494" spans="12:18" x14ac:dyDescent="0.25">
      <c r="L19494" t="s">
        <v>37275</v>
      </c>
      <c r="M19494" t="s">
        <v>15001</v>
      </c>
      <c r="N19494" t="s">
        <v>56754</v>
      </c>
      <c r="O19494" s="76" t="s">
        <v>4356</v>
      </c>
      <c r="P19494" s="82">
        <v>4330</v>
      </c>
      <c r="Q19494" s="82" t="s">
        <v>84918</v>
      </c>
      <c r="R19494"/>
    </row>
    <row r="19495" spans="12:18" x14ac:dyDescent="0.25">
      <c r="L19495" t="s">
        <v>37275</v>
      </c>
      <c r="M19495" t="s">
        <v>4724</v>
      </c>
      <c r="N19495" t="s">
        <v>56755</v>
      </c>
      <c r="O19495" s="76" t="s">
        <v>4356</v>
      </c>
      <c r="P19495" s="82">
        <v>1551</v>
      </c>
      <c r="Q19495" s="82" t="s">
        <v>84919</v>
      </c>
      <c r="R19495"/>
    </row>
    <row r="19496" spans="12:18" x14ac:dyDescent="0.25">
      <c r="L19496" t="s">
        <v>37275</v>
      </c>
      <c r="M19496" t="s">
        <v>6405</v>
      </c>
      <c r="N19496" t="s">
        <v>56756</v>
      </c>
      <c r="O19496" s="76" t="s">
        <v>4366</v>
      </c>
      <c r="P19496" s="82">
        <v>160</v>
      </c>
      <c r="Q19496" s="82" t="s">
        <v>84920</v>
      </c>
      <c r="R19496"/>
    </row>
    <row r="19497" spans="12:18" x14ac:dyDescent="0.25">
      <c r="L19497" t="s">
        <v>37275</v>
      </c>
      <c r="M19497" t="s">
        <v>22409</v>
      </c>
      <c r="N19497" t="s">
        <v>56757</v>
      </c>
      <c r="O19497" s="76" t="s">
        <v>4356</v>
      </c>
      <c r="P19497" s="82">
        <v>305</v>
      </c>
      <c r="Q19497" s="82" t="s">
        <v>84921</v>
      </c>
      <c r="R19497"/>
    </row>
    <row r="19498" spans="12:18" x14ac:dyDescent="0.25">
      <c r="L19498" t="s">
        <v>37275</v>
      </c>
      <c r="M19498" t="s">
        <v>35946</v>
      </c>
      <c r="N19498" t="s">
        <v>56758</v>
      </c>
      <c r="O19498" s="76" t="s">
        <v>4374</v>
      </c>
      <c r="P19498" s="82">
        <v>1396</v>
      </c>
      <c r="Q19498" s="82" t="s">
        <v>72645</v>
      </c>
      <c r="R19498"/>
    </row>
    <row r="19499" spans="12:18" x14ac:dyDescent="0.25">
      <c r="L19499" t="s">
        <v>37275</v>
      </c>
      <c r="M19499" t="s">
        <v>22410</v>
      </c>
      <c r="N19499" t="s">
        <v>56759</v>
      </c>
      <c r="O19499" s="76" t="s">
        <v>4366</v>
      </c>
      <c r="P19499" s="82">
        <v>191</v>
      </c>
      <c r="Q19499" s="82" t="s">
        <v>84922</v>
      </c>
      <c r="R19499"/>
    </row>
    <row r="19500" spans="12:18" x14ac:dyDescent="0.25">
      <c r="L19500" t="s">
        <v>37275</v>
      </c>
      <c r="M19500" t="s">
        <v>22411</v>
      </c>
      <c r="N19500" t="s">
        <v>56760</v>
      </c>
      <c r="O19500" s="76" t="s">
        <v>4356</v>
      </c>
      <c r="P19500" s="82">
        <v>437</v>
      </c>
      <c r="Q19500" s="82" t="s">
        <v>84923</v>
      </c>
      <c r="R19500"/>
    </row>
    <row r="19501" spans="12:18" x14ac:dyDescent="0.25">
      <c r="L19501" t="s">
        <v>37275</v>
      </c>
      <c r="M19501" t="s">
        <v>4725</v>
      </c>
      <c r="N19501" t="s">
        <v>56761</v>
      </c>
      <c r="O19501" s="76" t="s">
        <v>4356</v>
      </c>
      <c r="P19501" s="82">
        <v>399</v>
      </c>
      <c r="Q19501" s="82" t="s">
        <v>84924</v>
      </c>
      <c r="R19501"/>
    </row>
    <row r="19502" spans="12:18" x14ac:dyDescent="0.25">
      <c r="L19502" t="s">
        <v>37275</v>
      </c>
      <c r="M19502" t="s">
        <v>17064</v>
      </c>
      <c r="N19502" t="s">
        <v>56762</v>
      </c>
      <c r="O19502" s="76" t="s">
        <v>4366</v>
      </c>
      <c r="P19502" s="82">
        <v>226</v>
      </c>
      <c r="Q19502" s="82" t="s">
        <v>84925</v>
      </c>
      <c r="R19502"/>
    </row>
    <row r="19503" spans="12:18" x14ac:dyDescent="0.25">
      <c r="L19503" t="s">
        <v>37275</v>
      </c>
      <c r="M19503" t="s">
        <v>15003</v>
      </c>
      <c r="N19503" t="s">
        <v>56763</v>
      </c>
      <c r="O19503" s="76" t="s">
        <v>4356</v>
      </c>
      <c r="P19503" s="82">
        <v>581</v>
      </c>
      <c r="Q19503" s="82" t="s">
        <v>84927</v>
      </c>
      <c r="R19503"/>
    </row>
    <row r="19504" spans="12:18" x14ac:dyDescent="0.25">
      <c r="L19504" t="s">
        <v>37275</v>
      </c>
      <c r="M19504" t="s">
        <v>17066</v>
      </c>
      <c r="N19504" t="s">
        <v>56764</v>
      </c>
      <c r="O19504" s="76" t="s">
        <v>4366</v>
      </c>
      <c r="P19504" s="82">
        <v>64</v>
      </c>
      <c r="Q19504" s="82" t="s">
        <v>84928</v>
      </c>
      <c r="R19504"/>
    </row>
    <row r="19505" spans="12:18" x14ac:dyDescent="0.25">
      <c r="L19505" t="s">
        <v>37275</v>
      </c>
      <c r="M19505" t="s">
        <v>22412</v>
      </c>
      <c r="N19505" t="s">
        <v>56765</v>
      </c>
      <c r="O19505" s="76" t="s">
        <v>4356</v>
      </c>
      <c r="P19505" s="82">
        <v>1261</v>
      </c>
      <c r="Q19505" s="82" t="s">
        <v>84929</v>
      </c>
      <c r="R19505"/>
    </row>
    <row r="19506" spans="12:18" x14ac:dyDescent="0.25">
      <c r="L19506" t="s">
        <v>37275</v>
      </c>
      <c r="M19506" t="s">
        <v>4726</v>
      </c>
      <c r="N19506" t="s">
        <v>56766</v>
      </c>
      <c r="O19506" s="76" t="s">
        <v>4366</v>
      </c>
      <c r="P19506" s="82">
        <v>142</v>
      </c>
      <c r="Q19506" s="82" t="s">
        <v>84930</v>
      </c>
      <c r="R19506"/>
    </row>
    <row r="19507" spans="12:18" x14ac:dyDescent="0.25">
      <c r="L19507" t="s">
        <v>37275</v>
      </c>
      <c r="M19507" t="s">
        <v>4727</v>
      </c>
      <c r="N19507" t="s">
        <v>56767</v>
      </c>
      <c r="O19507" s="76" t="s">
        <v>4366</v>
      </c>
      <c r="P19507" s="82">
        <v>154</v>
      </c>
      <c r="Q19507" s="82" t="s">
        <v>84931</v>
      </c>
      <c r="R19507"/>
    </row>
    <row r="19508" spans="12:18" x14ac:dyDescent="0.25">
      <c r="L19508" t="s">
        <v>37275</v>
      </c>
      <c r="M19508" t="s">
        <v>4728</v>
      </c>
      <c r="N19508" t="s">
        <v>56768</v>
      </c>
      <c r="O19508" s="76" t="s">
        <v>4356</v>
      </c>
      <c r="P19508" s="82">
        <v>1610</v>
      </c>
      <c r="Q19508" s="82" t="s">
        <v>84932</v>
      </c>
      <c r="R19508"/>
    </row>
    <row r="19509" spans="12:18" x14ac:dyDescent="0.25">
      <c r="L19509" t="s">
        <v>37275</v>
      </c>
      <c r="M19509" t="s">
        <v>22413</v>
      </c>
      <c r="N19509" t="s">
        <v>56769</v>
      </c>
      <c r="O19509" s="76" t="s">
        <v>4356</v>
      </c>
      <c r="P19509" s="82">
        <v>301</v>
      </c>
      <c r="Q19509" s="82" t="s">
        <v>84933</v>
      </c>
      <c r="R19509"/>
    </row>
    <row r="19510" spans="12:18" x14ac:dyDescent="0.25">
      <c r="L19510" t="s">
        <v>37275</v>
      </c>
      <c r="M19510" t="s">
        <v>15004</v>
      </c>
      <c r="N19510" t="s">
        <v>56770</v>
      </c>
      <c r="O19510" s="76" t="s">
        <v>4356</v>
      </c>
      <c r="P19510" s="82">
        <v>142</v>
      </c>
      <c r="Q19510" s="82" t="s">
        <v>84934</v>
      </c>
      <c r="R19510"/>
    </row>
    <row r="19511" spans="12:18" x14ac:dyDescent="0.25">
      <c r="L19511" t="s">
        <v>37275</v>
      </c>
      <c r="M19511" t="s">
        <v>7699</v>
      </c>
      <c r="N19511" t="s">
        <v>56771</v>
      </c>
      <c r="O19511" s="76" t="s">
        <v>4366</v>
      </c>
      <c r="P19511" s="82">
        <v>72</v>
      </c>
      <c r="Q19511" s="82" t="s">
        <v>84935</v>
      </c>
      <c r="R19511"/>
    </row>
    <row r="19512" spans="12:18" x14ac:dyDescent="0.25">
      <c r="L19512" t="s">
        <v>37275</v>
      </c>
      <c r="M19512" t="s">
        <v>17068</v>
      </c>
      <c r="N19512" t="s">
        <v>56772</v>
      </c>
      <c r="O19512" s="76" t="s">
        <v>4366</v>
      </c>
      <c r="P19512" s="82">
        <v>86</v>
      </c>
      <c r="Q19512" s="82" t="s">
        <v>84936</v>
      </c>
      <c r="R19512"/>
    </row>
    <row r="19513" spans="12:18" x14ac:dyDescent="0.25">
      <c r="L19513" t="s">
        <v>37275</v>
      </c>
      <c r="M19513" t="s">
        <v>6409</v>
      </c>
      <c r="N19513" t="s">
        <v>56773</v>
      </c>
      <c r="O19513" s="76" t="s">
        <v>4366</v>
      </c>
      <c r="P19513" s="82">
        <v>746</v>
      </c>
      <c r="Q19513" s="82" t="s">
        <v>84937</v>
      </c>
      <c r="R19513"/>
    </row>
    <row r="19514" spans="12:18" x14ac:dyDescent="0.25">
      <c r="L19514" t="s">
        <v>37275</v>
      </c>
      <c r="M19514" t="s">
        <v>29321</v>
      </c>
      <c r="N19514" t="s">
        <v>56774</v>
      </c>
      <c r="O19514" s="76" t="s">
        <v>4356</v>
      </c>
      <c r="P19514" s="82">
        <v>1441</v>
      </c>
      <c r="Q19514" s="82" t="s">
        <v>84938</v>
      </c>
      <c r="R19514"/>
    </row>
    <row r="19515" spans="12:18" x14ac:dyDescent="0.25">
      <c r="L19515" t="s">
        <v>37275</v>
      </c>
      <c r="M19515" t="s">
        <v>15007</v>
      </c>
      <c r="N19515" t="s">
        <v>56775</v>
      </c>
      <c r="O19515" s="76" t="s">
        <v>4356</v>
      </c>
      <c r="P19515" s="82">
        <v>583</v>
      </c>
      <c r="Q19515" s="82" t="s">
        <v>84939</v>
      </c>
      <c r="R19515"/>
    </row>
    <row r="19516" spans="12:18" x14ac:dyDescent="0.25">
      <c r="L19516" t="s">
        <v>37275</v>
      </c>
      <c r="M19516" t="s">
        <v>22415</v>
      </c>
      <c r="N19516" t="s">
        <v>56776</v>
      </c>
      <c r="O19516" s="76" t="s">
        <v>4356</v>
      </c>
      <c r="P19516" s="82">
        <v>650</v>
      </c>
      <c r="Q19516" s="82" t="s">
        <v>84940</v>
      </c>
      <c r="R19516"/>
    </row>
    <row r="19517" spans="12:18" x14ac:dyDescent="0.25">
      <c r="L19517" t="s">
        <v>37275</v>
      </c>
      <c r="M19517" t="s">
        <v>15009</v>
      </c>
      <c r="N19517" t="s">
        <v>56777</v>
      </c>
      <c r="O19517" s="76" t="s">
        <v>4366</v>
      </c>
      <c r="P19517" s="82">
        <v>179</v>
      </c>
      <c r="Q19517" s="82" t="s">
        <v>84941</v>
      </c>
      <c r="R19517"/>
    </row>
    <row r="19518" spans="12:18" x14ac:dyDescent="0.25">
      <c r="L19518" t="s">
        <v>37275</v>
      </c>
      <c r="M19518" t="s">
        <v>4729</v>
      </c>
      <c r="N19518" t="s">
        <v>56778</v>
      </c>
      <c r="O19518" s="76" t="s">
        <v>4356</v>
      </c>
      <c r="P19518" s="82">
        <v>308</v>
      </c>
      <c r="Q19518" s="82" t="s">
        <v>84942</v>
      </c>
      <c r="R19518"/>
    </row>
    <row r="19519" spans="12:18" x14ac:dyDescent="0.25">
      <c r="L19519" t="s">
        <v>37275</v>
      </c>
      <c r="M19519" t="s">
        <v>17072</v>
      </c>
      <c r="N19519" t="s">
        <v>56779</v>
      </c>
      <c r="O19519" s="76" t="s">
        <v>4356</v>
      </c>
      <c r="P19519" s="82">
        <v>1094</v>
      </c>
      <c r="Q19519" s="82" t="s">
        <v>84943</v>
      </c>
      <c r="R19519"/>
    </row>
    <row r="19520" spans="12:18" x14ac:dyDescent="0.25">
      <c r="L19520" t="s">
        <v>37275</v>
      </c>
      <c r="M19520" t="s">
        <v>4730</v>
      </c>
      <c r="N19520" t="s">
        <v>56780</v>
      </c>
      <c r="O19520" s="76" t="s">
        <v>4356</v>
      </c>
      <c r="P19520" s="82">
        <v>391</v>
      </c>
      <c r="Q19520" s="82" t="s">
        <v>84944</v>
      </c>
      <c r="R19520"/>
    </row>
    <row r="19521" spans="12:18" x14ac:dyDescent="0.25">
      <c r="L19521" t="s">
        <v>37275</v>
      </c>
      <c r="M19521" t="s">
        <v>35948</v>
      </c>
      <c r="N19521" t="s">
        <v>56781</v>
      </c>
      <c r="O19521" s="76" t="s">
        <v>4356</v>
      </c>
      <c r="P19521" s="82">
        <v>760</v>
      </c>
      <c r="Q19521" s="82" t="s">
        <v>84945</v>
      </c>
      <c r="R19521"/>
    </row>
    <row r="19522" spans="12:18" x14ac:dyDescent="0.25">
      <c r="L19522" t="s">
        <v>37275</v>
      </c>
      <c r="M19522" t="s">
        <v>35949</v>
      </c>
      <c r="N19522" t="s">
        <v>56782</v>
      </c>
      <c r="O19522" s="76" t="s">
        <v>4366</v>
      </c>
      <c r="P19522" s="82">
        <v>96</v>
      </c>
      <c r="Q19522" s="82" t="s">
        <v>84946</v>
      </c>
      <c r="R19522"/>
    </row>
    <row r="19523" spans="12:18" x14ac:dyDescent="0.25">
      <c r="L19523" t="s">
        <v>37275</v>
      </c>
      <c r="M19523" t="s">
        <v>22416</v>
      </c>
      <c r="N19523" t="s">
        <v>56783</v>
      </c>
      <c r="O19523" s="76" t="s">
        <v>4356</v>
      </c>
      <c r="P19523" s="82">
        <v>424</v>
      </c>
      <c r="Q19523" s="82" t="s">
        <v>84947</v>
      </c>
      <c r="R19523"/>
    </row>
    <row r="19524" spans="12:18" x14ac:dyDescent="0.25">
      <c r="L19524" t="s">
        <v>37275</v>
      </c>
      <c r="M19524" t="s">
        <v>35950</v>
      </c>
      <c r="N19524" t="s">
        <v>56784</v>
      </c>
      <c r="O19524" s="76" t="s">
        <v>4356</v>
      </c>
      <c r="P19524" s="82">
        <v>169</v>
      </c>
      <c r="Q19524" s="82" t="s">
        <v>84948</v>
      </c>
      <c r="R19524"/>
    </row>
    <row r="19525" spans="12:18" x14ac:dyDescent="0.25">
      <c r="L19525" t="s">
        <v>37275</v>
      </c>
      <c r="M19525" t="s">
        <v>35951</v>
      </c>
      <c r="N19525" t="s">
        <v>56785</v>
      </c>
      <c r="O19525" s="76" t="s">
        <v>4366</v>
      </c>
      <c r="P19525" s="82">
        <v>158</v>
      </c>
      <c r="Q19525" s="82" t="s">
        <v>84949</v>
      </c>
      <c r="R19525"/>
    </row>
    <row r="19526" spans="12:18" x14ac:dyDescent="0.25">
      <c r="L19526" t="s">
        <v>37275</v>
      </c>
      <c r="M19526" t="s">
        <v>22417</v>
      </c>
      <c r="N19526" t="s">
        <v>56786</v>
      </c>
      <c r="O19526" s="76" t="s">
        <v>4356</v>
      </c>
      <c r="P19526" s="82">
        <v>263</v>
      </c>
      <c r="Q19526" s="82" t="s">
        <v>84950</v>
      </c>
      <c r="R19526"/>
    </row>
    <row r="19527" spans="12:18" x14ac:dyDescent="0.25">
      <c r="L19527" t="s">
        <v>37275</v>
      </c>
      <c r="M19527" t="s">
        <v>15011</v>
      </c>
      <c r="N19527" t="s">
        <v>56787</v>
      </c>
      <c r="O19527" s="76" t="s">
        <v>4356</v>
      </c>
      <c r="P19527" s="82">
        <v>902</v>
      </c>
      <c r="Q19527" s="82" t="s">
        <v>84951</v>
      </c>
      <c r="R19527"/>
    </row>
    <row r="19528" spans="12:18" x14ac:dyDescent="0.25">
      <c r="L19528" t="s">
        <v>37275</v>
      </c>
      <c r="M19528" t="s">
        <v>22418</v>
      </c>
      <c r="N19528" t="s">
        <v>56788</v>
      </c>
      <c r="O19528" s="76" t="s">
        <v>4366</v>
      </c>
      <c r="P19528" s="82">
        <v>34</v>
      </c>
      <c r="Q19528" s="82" t="s">
        <v>84952</v>
      </c>
      <c r="R19528"/>
    </row>
    <row r="19529" spans="12:18" x14ac:dyDescent="0.25">
      <c r="L19529" t="s">
        <v>37275</v>
      </c>
      <c r="M19529" t="s">
        <v>17074</v>
      </c>
      <c r="N19529" t="s">
        <v>56789</v>
      </c>
      <c r="O19529" s="76" t="s">
        <v>4366</v>
      </c>
      <c r="P19529" s="82">
        <v>116</v>
      </c>
      <c r="Q19529" s="82" t="s">
        <v>84953</v>
      </c>
      <c r="R19529"/>
    </row>
    <row r="19530" spans="12:18" x14ac:dyDescent="0.25">
      <c r="L19530" t="s">
        <v>37275</v>
      </c>
      <c r="M19530" t="s">
        <v>17076</v>
      </c>
      <c r="N19530" t="s">
        <v>56790</v>
      </c>
      <c r="O19530" s="76" t="s">
        <v>4374</v>
      </c>
      <c r="P19530" s="82">
        <v>4035</v>
      </c>
      <c r="Q19530" s="82" t="s">
        <v>72645</v>
      </c>
      <c r="R19530"/>
    </row>
    <row r="19531" spans="12:18" x14ac:dyDescent="0.25">
      <c r="L19531" t="s">
        <v>37275</v>
      </c>
      <c r="M19531" t="s">
        <v>4731</v>
      </c>
      <c r="N19531" t="s">
        <v>56791</v>
      </c>
      <c r="O19531" s="76" t="s">
        <v>4356</v>
      </c>
      <c r="P19531" s="82">
        <v>1072</v>
      </c>
      <c r="Q19531" s="82" t="s">
        <v>84954</v>
      </c>
      <c r="R19531"/>
    </row>
    <row r="19532" spans="12:18" x14ac:dyDescent="0.25">
      <c r="L19532" t="s">
        <v>37275</v>
      </c>
      <c r="M19532" t="s">
        <v>15012</v>
      </c>
      <c r="N19532" t="s">
        <v>56792</v>
      </c>
      <c r="O19532" s="76" t="s">
        <v>4366</v>
      </c>
      <c r="P19532" s="82">
        <v>63</v>
      </c>
      <c r="Q19532" s="82" t="s">
        <v>84955</v>
      </c>
      <c r="R19532"/>
    </row>
    <row r="19533" spans="12:18" x14ac:dyDescent="0.25">
      <c r="L19533" t="s">
        <v>37275</v>
      </c>
      <c r="M19533" t="s">
        <v>22419</v>
      </c>
      <c r="N19533" t="s">
        <v>56793</v>
      </c>
      <c r="O19533" s="76" t="s">
        <v>4374</v>
      </c>
      <c r="P19533" s="82">
        <v>4601</v>
      </c>
      <c r="Q19533" s="82" t="s">
        <v>84956</v>
      </c>
      <c r="R19533"/>
    </row>
    <row r="19534" spans="12:18" x14ac:dyDescent="0.25">
      <c r="L19534" t="s">
        <v>37275</v>
      </c>
      <c r="M19534" t="s">
        <v>22420</v>
      </c>
      <c r="N19534" t="s">
        <v>56794</v>
      </c>
      <c r="O19534" s="76" t="s">
        <v>4356</v>
      </c>
      <c r="P19534" s="82">
        <v>1078</v>
      </c>
      <c r="Q19534" s="82" t="s">
        <v>84957</v>
      </c>
      <c r="R19534"/>
    </row>
    <row r="19535" spans="12:18" x14ac:dyDescent="0.25">
      <c r="L19535" t="s">
        <v>37275</v>
      </c>
      <c r="M19535" t="s">
        <v>15199</v>
      </c>
      <c r="N19535" t="s">
        <v>56795</v>
      </c>
      <c r="O19535" s="76" t="s">
        <v>4356</v>
      </c>
      <c r="P19535" s="82">
        <v>2257</v>
      </c>
      <c r="Q19535" s="82" t="s">
        <v>85367</v>
      </c>
      <c r="R19535"/>
    </row>
    <row r="19536" spans="12:18" x14ac:dyDescent="0.25">
      <c r="L19536" t="s">
        <v>37275</v>
      </c>
      <c r="M19536" t="s">
        <v>22421</v>
      </c>
      <c r="N19536" t="s">
        <v>56796</v>
      </c>
      <c r="O19536" s="76" t="s">
        <v>4356</v>
      </c>
      <c r="P19536" s="82">
        <v>415</v>
      </c>
      <c r="Q19536" s="82" t="s">
        <v>84958</v>
      </c>
      <c r="R19536"/>
    </row>
    <row r="19537" spans="12:18" x14ac:dyDescent="0.25">
      <c r="L19537" t="s">
        <v>37275</v>
      </c>
      <c r="M19537" t="s">
        <v>18083</v>
      </c>
      <c r="N19537" t="s">
        <v>56797</v>
      </c>
      <c r="O19537" s="76" t="s">
        <v>4366</v>
      </c>
      <c r="P19537" s="82">
        <v>174</v>
      </c>
      <c r="Q19537" s="82" t="s">
        <v>84959</v>
      </c>
      <c r="R19537"/>
    </row>
    <row r="19538" spans="12:18" x14ac:dyDescent="0.25">
      <c r="L19538" t="s">
        <v>37275</v>
      </c>
      <c r="M19538" t="s">
        <v>15014</v>
      </c>
      <c r="N19538" t="s">
        <v>56798</v>
      </c>
      <c r="O19538" s="76" t="s">
        <v>4366</v>
      </c>
      <c r="P19538" s="82">
        <v>183</v>
      </c>
      <c r="Q19538" s="82" t="s">
        <v>84960</v>
      </c>
      <c r="R19538"/>
    </row>
    <row r="19539" spans="12:18" x14ac:dyDescent="0.25">
      <c r="L19539" t="s">
        <v>37275</v>
      </c>
      <c r="M19539" t="s">
        <v>4732</v>
      </c>
      <c r="N19539" t="s">
        <v>56799</v>
      </c>
      <c r="O19539" s="76" t="s">
        <v>4366</v>
      </c>
      <c r="P19539" s="82">
        <v>97</v>
      </c>
      <c r="Q19539" s="82" t="s">
        <v>84962</v>
      </c>
      <c r="R19539"/>
    </row>
    <row r="19540" spans="12:18" x14ac:dyDescent="0.25">
      <c r="L19540" t="s">
        <v>37275</v>
      </c>
      <c r="M19540" t="s">
        <v>15016</v>
      </c>
      <c r="N19540" t="s">
        <v>56800</v>
      </c>
      <c r="O19540" s="76" t="s">
        <v>4356</v>
      </c>
      <c r="P19540" s="82">
        <v>356</v>
      </c>
      <c r="Q19540" s="82" t="s">
        <v>84963</v>
      </c>
      <c r="R19540"/>
    </row>
    <row r="19541" spans="12:18" x14ac:dyDescent="0.25">
      <c r="L19541" t="s">
        <v>37275</v>
      </c>
      <c r="M19541" t="s">
        <v>35952</v>
      </c>
      <c r="N19541" t="s">
        <v>56801</v>
      </c>
      <c r="O19541" s="76" t="s">
        <v>4366</v>
      </c>
      <c r="P19541" s="82">
        <v>156</v>
      </c>
      <c r="Q19541" s="82" t="s">
        <v>84964</v>
      </c>
      <c r="R19541"/>
    </row>
    <row r="19542" spans="12:18" x14ac:dyDescent="0.25">
      <c r="L19542" t="s">
        <v>37275</v>
      </c>
      <c r="M19542" t="s">
        <v>35422</v>
      </c>
      <c r="N19542" t="s">
        <v>56802</v>
      </c>
      <c r="O19542" s="76" t="s">
        <v>4366</v>
      </c>
      <c r="P19542" s="82">
        <v>241</v>
      </c>
      <c r="Q19542" s="82" t="s">
        <v>84965</v>
      </c>
      <c r="R19542"/>
    </row>
    <row r="19543" spans="12:18" x14ac:dyDescent="0.25">
      <c r="L19543" t="s">
        <v>37275</v>
      </c>
      <c r="M19543" t="s">
        <v>4733</v>
      </c>
      <c r="N19543" t="s">
        <v>56803</v>
      </c>
      <c r="O19543" s="76" t="s">
        <v>4356</v>
      </c>
      <c r="P19543" s="82">
        <v>1422</v>
      </c>
      <c r="Q19543" s="82" t="s">
        <v>84966</v>
      </c>
      <c r="R19543"/>
    </row>
    <row r="19544" spans="12:18" x14ac:dyDescent="0.25">
      <c r="L19544" t="s">
        <v>37275</v>
      </c>
      <c r="M19544" t="s">
        <v>22422</v>
      </c>
      <c r="N19544" t="s">
        <v>56804</v>
      </c>
      <c r="O19544" s="76" t="s">
        <v>4374</v>
      </c>
      <c r="P19544" s="82">
        <v>4216</v>
      </c>
      <c r="Q19544" s="82" t="s">
        <v>72645</v>
      </c>
      <c r="R19544"/>
    </row>
    <row r="19545" spans="12:18" x14ac:dyDescent="0.25">
      <c r="L19545" t="s">
        <v>37275</v>
      </c>
      <c r="M19545" t="s">
        <v>4734</v>
      </c>
      <c r="N19545" t="s">
        <v>56805</v>
      </c>
      <c r="O19545" s="76" t="s">
        <v>4356</v>
      </c>
      <c r="P19545" s="82">
        <v>369</v>
      </c>
      <c r="Q19545" s="82" t="s">
        <v>84967</v>
      </c>
      <c r="R19545"/>
    </row>
    <row r="19546" spans="12:18" x14ac:dyDescent="0.25">
      <c r="L19546" t="s">
        <v>37275</v>
      </c>
      <c r="M19546" t="s">
        <v>22423</v>
      </c>
      <c r="N19546" t="s">
        <v>56806</v>
      </c>
      <c r="O19546" s="76" t="s">
        <v>4366</v>
      </c>
      <c r="P19546" s="82">
        <v>62</v>
      </c>
      <c r="Q19546" s="82" t="s">
        <v>84968</v>
      </c>
      <c r="R19546"/>
    </row>
    <row r="19547" spans="12:18" x14ac:dyDescent="0.25">
      <c r="L19547" t="s">
        <v>37275</v>
      </c>
      <c r="M19547" t="s">
        <v>10070</v>
      </c>
      <c r="N19547" t="s">
        <v>56807</v>
      </c>
      <c r="O19547" s="76" t="s">
        <v>4366</v>
      </c>
      <c r="P19547" s="82">
        <v>160</v>
      </c>
      <c r="Q19547" s="82" t="s">
        <v>84969</v>
      </c>
      <c r="R19547"/>
    </row>
    <row r="19548" spans="12:18" x14ac:dyDescent="0.25">
      <c r="L19548" t="s">
        <v>37275</v>
      </c>
      <c r="M19548" t="s">
        <v>15018</v>
      </c>
      <c r="N19548" t="s">
        <v>56808</v>
      </c>
      <c r="O19548" s="76" t="s">
        <v>4366</v>
      </c>
      <c r="P19548" s="82">
        <v>174</v>
      </c>
      <c r="Q19548" s="82" t="s">
        <v>84970</v>
      </c>
      <c r="R19548"/>
    </row>
    <row r="19549" spans="12:18" x14ac:dyDescent="0.25">
      <c r="L19549" t="s">
        <v>37275</v>
      </c>
      <c r="M19549" t="s">
        <v>35953</v>
      </c>
      <c r="N19549" t="s">
        <v>56809</v>
      </c>
      <c r="O19549" s="76" t="s">
        <v>4366</v>
      </c>
      <c r="P19549" s="82">
        <v>44</v>
      </c>
      <c r="Q19549" s="82" t="s">
        <v>84971</v>
      </c>
      <c r="R19549"/>
    </row>
    <row r="19550" spans="12:18" x14ac:dyDescent="0.25">
      <c r="L19550" t="s">
        <v>37275</v>
      </c>
      <c r="M19550" t="s">
        <v>35954</v>
      </c>
      <c r="N19550" t="s">
        <v>56810</v>
      </c>
      <c r="O19550" s="76" t="s">
        <v>4356</v>
      </c>
      <c r="P19550" s="82">
        <v>412</v>
      </c>
      <c r="Q19550" s="82" t="s">
        <v>84972</v>
      </c>
      <c r="R19550"/>
    </row>
    <row r="19551" spans="12:18" x14ac:dyDescent="0.25">
      <c r="L19551" t="s">
        <v>37275</v>
      </c>
      <c r="M19551" t="s">
        <v>17079</v>
      </c>
      <c r="N19551" t="s">
        <v>56811</v>
      </c>
      <c r="O19551" s="76" t="s">
        <v>4366</v>
      </c>
      <c r="P19551" s="82">
        <v>109</v>
      </c>
      <c r="Q19551" s="82" t="s">
        <v>84973</v>
      </c>
      <c r="R19551"/>
    </row>
    <row r="19552" spans="12:18" x14ac:dyDescent="0.25">
      <c r="L19552" t="s">
        <v>37275</v>
      </c>
      <c r="M19552" t="s">
        <v>22424</v>
      </c>
      <c r="N19552" t="s">
        <v>56812</v>
      </c>
      <c r="O19552" s="76" t="s">
        <v>4366</v>
      </c>
      <c r="P19552" s="82">
        <v>167</v>
      </c>
      <c r="Q19552" s="82" t="s">
        <v>84974</v>
      </c>
      <c r="R19552"/>
    </row>
    <row r="19553" spans="12:18" x14ac:dyDescent="0.25">
      <c r="L19553" t="s">
        <v>37275</v>
      </c>
      <c r="M19553" t="s">
        <v>15019</v>
      </c>
      <c r="N19553" t="s">
        <v>56813</v>
      </c>
      <c r="O19553" s="76" t="s">
        <v>4356</v>
      </c>
      <c r="P19553" s="82">
        <v>783</v>
      </c>
      <c r="Q19553" s="82" t="s">
        <v>84976</v>
      </c>
      <c r="R19553"/>
    </row>
    <row r="19554" spans="12:18" x14ac:dyDescent="0.25">
      <c r="L19554" t="s">
        <v>37275</v>
      </c>
      <c r="M19554" t="s">
        <v>17082</v>
      </c>
      <c r="N19554" t="s">
        <v>56814</v>
      </c>
      <c r="O19554" s="76" t="s">
        <v>4366</v>
      </c>
      <c r="P19554" s="82">
        <v>132</v>
      </c>
      <c r="Q19554" s="82" t="s">
        <v>84977</v>
      </c>
      <c r="R19554"/>
    </row>
    <row r="19555" spans="12:18" x14ac:dyDescent="0.25">
      <c r="L19555" t="s">
        <v>37275</v>
      </c>
      <c r="M19555" t="s">
        <v>35955</v>
      </c>
      <c r="N19555" t="s">
        <v>56815</v>
      </c>
      <c r="O19555" s="76" t="s">
        <v>4356</v>
      </c>
      <c r="P19555" s="82">
        <v>610</v>
      </c>
      <c r="Q19555" s="82" t="s">
        <v>84978</v>
      </c>
      <c r="R19555"/>
    </row>
    <row r="19556" spans="12:18" x14ac:dyDescent="0.25">
      <c r="L19556" t="s">
        <v>37275</v>
      </c>
      <c r="M19556" t="s">
        <v>17084</v>
      </c>
      <c r="N19556" t="s">
        <v>56816</v>
      </c>
      <c r="O19556" s="76" t="s">
        <v>4366</v>
      </c>
      <c r="P19556" s="82">
        <v>226</v>
      </c>
      <c r="Q19556" s="82" t="s">
        <v>84979</v>
      </c>
      <c r="R19556"/>
    </row>
    <row r="19557" spans="12:18" x14ac:dyDescent="0.25">
      <c r="L19557" t="s">
        <v>37275</v>
      </c>
      <c r="M19557" t="s">
        <v>22425</v>
      </c>
      <c r="N19557" t="s">
        <v>56817</v>
      </c>
      <c r="O19557" s="76" t="s">
        <v>4366</v>
      </c>
      <c r="P19557" s="82">
        <v>265</v>
      </c>
      <c r="Q19557" s="82" t="s">
        <v>84980</v>
      </c>
      <c r="R19557"/>
    </row>
    <row r="19558" spans="12:18" x14ac:dyDescent="0.25">
      <c r="L19558" t="s">
        <v>37275</v>
      </c>
      <c r="M19558" t="s">
        <v>17086</v>
      </c>
      <c r="N19558" t="s">
        <v>56818</v>
      </c>
      <c r="O19558" s="76" t="s">
        <v>4356</v>
      </c>
      <c r="P19558" s="82">
        <v>531</v>
      </c>
      <c r="Q19558" s="82" t="s">
        <v>84981</v>
      </c>
      <c r="R19558"/>
    </row>
    <row r="19559" spans="12:18" x14ac:dyDescent="0.25">
      <c r="L19559" t="s">
        <v>37275</v>
      </c>
      <c r="M19559" t="s">
        <v>15021</v>
      </c>
      <c r="N19559" t="s">
        <v>56819</v>
      </c>
      <c r="O19559" s="76" t="s">
        <v>4366</v>
      </c>
      <c r="P19559" s="82">
        <v>62</v>
      </c>
      <c r="Q19559" s="82" t="s">
        <v>84982</v>
      </c>
      <c r="R19559"/>
    </row>
    <row r="19560" spans="12:18" x14ac:dyDescent="0.25">
      <c r="L19560" t="s">
        <v>37275</v>
      </c>
      <c r="M19560" t="s">
        <v>15023</v>
      </c>
      <c r="N19560" t="s">
        <v>56820</v>
      </c>
      <c r="O19560" s="76" t="s">
        <v>4366</v>
      </c>
      <c r="P19560" s="82">
        <v>74</v>
      </c>
      <c r="Q19560" s="82" t="s">
        <v>84983</v>
      </c>
      <c r="R19560"/>
    </row>
    <row r="19561" spans="12:18" x14ac:dyDescent="0.25">
      <c r="L19561" t="s">
        <v>37275</v>
      </c>
      <c r="M19561" t="s">
        <v>22426</v>
      </c>
      <c r="N19561" t="s">
        <v>56821</v>
      </c>
      <c r="O19561" s="76" t="s">
        <v>4366</v>
      </c>
      <c r="P19561" s="82">
        <v>113</v>
      </c>
      <c r="Q19561" s="82" t="s">
        <v>84984</v>
      </c>
      <c r="R19561"/>
    </row>
    <row r="19562" spans="12:18" x14ac:dyDescent="0.25">
      <c r="L19562" t="s">
        <v>37275</v>
      </c>
      <c r="M19562" t="s">
        <v>15025</v>
      </c>
      <c r="N19562" t="s">
        <v>56822</v>
      </c>
      <c r="O19562" s="76" t="s">
        <v>4356</v>
      </c>
      <c r="P19562" s="82">
        <v>925</v>
      </c>
      <c r="Q19562" s="82" t="s">
        <v>84985</v>
      </c>
      <c r="R19562"/>
    </row>
    <row r="19563" spans="12:18" x14ac:dyDescent="0.25">
      <c r="L19563" t="s">
        <v>37275</v>
      </c>
      <c r="M19563" t="s">
        <v>35956</v>
      </c>
      <c r="N19563" t="s">
        <v>56823</v>
      </c>
      <c r="O19563" s="76" t="s">
        <v>4356</v>
      </c>
      <c r="P19563" s="82">
        <v>566</v>
      </c>
      <c r="Q19563" s="82" t="s">
        <v>84986</v>
      </c>
      <c r="R19563"/>
    </row>
    <row r="19564" spans="12:18" x14ac:dyDescent="0.25">
      <c r="L19564" t="s">
        <v>37275</v>
      </c>
      <c r="M19564" t="s">
        <v>17088</v>
      </c>
      <c r="N19564" t="s">
        <v>56824</v>
      </c>
      <c r="O19564" s="76" t="s">
        <v>4374</v>
      </c>
      <c r="P19564" s="82">
        <v>2858</v>
      </c>
      <c r="Q19564" s="82" t="s">
        <v>72645</v>
      </c>
      <c r="R19564"/>
    </row>
    <row r="19565" spans="12:18" x14ac:dyDescent="0.25">
      <c r="L19565" t="s">
        <v>37275</v>
      </c>
      <c r="M19565" t="s">
        <v>4736</v>
      </c>
      <c r="N19565" t="s">
        <v>56825</v>
      </c>
      <c r="O19565" s="76" t="s">
        <v>4356</v>
      </c>
      <c r="P19565" s="82">
        <v>695</v>
      </c>
      <c r="Q19565" s="82" t="s">
        <v>84987</v>
      </c>
      <c r="R19565"/>
    </row>
    <row r="19566" spans="12:18" x14ac:dyDescent="0.25">
      <c r="L19566" t="s">
        <v>37275</v>
      </c>
      <c r="M19566" t="s">
        <v>22427</v>
      </c>
      <c r="N19566" t="s">
        <v>56826</v>
      </c>
      <c r="O19566" s="76" t="s">
        <v>4356</v>
      </c>
      <c r="P19566" s="82">
        <v>1415</v>
      </c>
      <c r="Q19566" s="82" t="s">
        <v>84988</v>
      </c>
      <c r="R19566"/>
    </row>
    <row r="19567" spans="12:18" x14ac:dyDescent="0.25">
      <c r="L19567" t="s">
        <v>37275</v>
      </c>
      <c r="M19567" t="s">
        <v>35957</v>
      </c>
      <c r="N19567" t="s">
        <v>56827</v>
      </c>
      <c r="O19567" s="76" t="s">
        <v>4356</v>
      </c>
      <c r="P19567" s="82">
        <v>343</v>
      </c>
      <c r="Q19567" s="82" t="s">
        <v>84989</v>
      </c>
      <c r="R19567"/>
    </row>
    <row r="19568" spans="12:18" x14ac:dyDescent="0.25">
      <c r="L19568" t="s">
        <v>37275</v>
      </c>
      <c r="M19568" t="s">
        <v>4737</v>
      </c>
      <c r="N19568" t="s">
        <v>56828</v>
      </c>
      <c r="O19568" s="76" t="s">
        <v>4374</v>
      </c>
      <c r="P19568" s="82">
        <v>6745</v>
      </c>
      <c r="Q19568" s="82" t="s">
        <v>72645</v>
      </c>
      <c r="R19568"/>
    </row>
    <row r="19569" spans="12:18" x14ac:dyDescent="0.25">
      <c r="L19569" t="s">
        <v>37275</v>
      </c>
      <c r="M19569" t="s">
        <v>4738</v>
      </c>
      <c r="N19569" t="s">
        <v>56829</v>
      </c>
      <c r="O19569" s="76" t="s">
        <v>4374</v>
      </c>
      <c r="P19569" s="82">
        <v>2143</v>
      </c>
      <c r="Q19569" s="82" t="s">
        <v>72645</v>
      </c>
      <c r="R19569"/>
    </row>
    <row r="19570" spans="12:18" x14ac:dyDescent="0.25">
      <c r="L19570" t="s">
        <v>37275</v>
      </c>
      <c r="M19570" t="s">
        <v>15027</v>
      </c>
      <c r="N19570" t="s">
        <v>56830</v>
      </c>
      <c r="O19570" s="76" t="s">
        <v>4366</v>
      </c>
      <c r="P19570" s="82">
        <v>112</v>
      </c>
      <c r="Q19570" s="82" t="s">
        <v>84990</v>
      </c>
      <c r="R19570"/>
    </row>
    <row r="19571" spans="12:18" x14ac:dyDescent="0.25">
      <c r="L19571" t="s">
        <v>37275</v>
      </c>
      <c r="M19571" t="s">
        <v>35958</v>
      </c>
      <c r="N19571" t="s">
        <v>56831</v>
      </c>
      <c r="O19571" s="76" t="s">
        <v>4356</v>
      </c>
      <c r="P19571" s="82">
        <v>616</v>
      </c>
      <c r="Q19571" s="82" t="s">
        <v>84991</v>
      </c>
      <c r="R19571"/>
    </row>
    <row r="19572" spans="12:18" x14ac:dyDescent="0.25">
      <c r="L19572" t="s">
        <v>37275</v>
      </c>
      <c r="M19572" t="s">
        <v>22428</v>
      </c>
      <c r="N19572" t="s">
        <v>56832</v>
      </c>
      <c r="O19572" s="76" t="s">
        <v>4366</v>
      </c>
      <c r="P19572" s="82">
        <v>82</v>
      </c>
      <c r="Q19572" s="82" t="s">
        <v>84992</v>
      </c>
      <c r="R19572"/>
    </row>
    <row r="19573" spans="12:18" x14ac:dyDescent="0.25">
      <c r="L19573" t="s">
        <v>37275</v>
      </c>
      <c r="M19573" t="s">
        <v>35959</v>
      </c>
      <c r="N19573" t="s">
        <v>56833</v>
      </c>
      <c r="O19573" s="76" t="s">
        <v>4356</v>
      </c>
      <c r="P19573" s="82">
        <v>335</v>
      </c>
      <c r="Q19573" s="82" t="s">
        <v>84993</v>
      </c>
      <c r="R19573"/>
    </row>
    <row r="19574" spans="12:18" x14ac:dyDescent="0.25">
      <c r="L19574" t="s">
        <v>37275</v>
      </c>
      <c r="M19574" t="s">
        <v>4739</v>
      </c>
      <c r="N19574" t="s">
        <v>56834</v>
      </c>
      <c r="O19574" s="76" t="s">
        <v>4356</v>
      </c>
      <c r="P19574" s="82">
        <v>190</v>
      </c>
      <c r="Q19574" s="82" t="s">
        <v>84994</v>
      </c>
      <c r="R19574"/>
    </row>
    <row r="19575" spans="12:18" x14ac:dyDescent="0.25">
      <c r="L19575" t="s">
        <v>37275</v>
      </c>
      <c r="M19575" t="s">
        <v>15029</v>
      </c>
      <c r="N19575" t="s">
        <v>56835</v>
      </c>
      <c r="O19575" s="76" t="s">
        <v>4374</v>
      </c>
      <c r="P19575" s="82">
        <v>709</v>
      </c>
      <c r="Q19575" s="82" t="s">
        <v>72645</v>
      </c>
      <c r="R19575"/>
    </row>
    <row r="19576" spans="12:18" x14ac:dyDescent="0.25">
      <c r="L19576" t="s">
        <v>37275</v>
      </c>
      <c r="M19576" t="s">
        <v>6430</v>
      </c>
      <c r="N19576" t="s">
        <v>56836</v>
      </c>
      <c r="O19576" s="76" t="s">
        <v>4374</v>
      </c>
      <c r="P19576" s="82">
        <v>1843</v>
      </c>
      <c r="Q19576" s="82" t="s">
        <v>72645</v>
      </c>
      <c r="R19576"/>
    </row>
    <row r="19577" spans="12:18" x14ac:dyDescent="0.25">
      <c r="L19577" t="s">
        <v>37275</v>
      </c>
      <c r="M19577" t="s">
        <v>17090</v>
      </c>
      <c r="N19577" t="s">
        <v>56837</v>
      </c>
      <c r="O19577" s="76" t="s">
        <v>4366</v>
      </c>
      <c r="P19577" s="82">
        <v>44</v>
      </c>
      <c r="Q19577" s="82" t="s">
        <v>84995</v>
      </c>
      <c r="R19577"/>
    </row>
    <row r="19578" spans="12:18" x14ac:dyDescent="0.25">
      <c r="L19578" t="s">
        <v>37275</v>
      </c>
      <c r="M19578" t="s">
        <v>4740</v>
      </c>
      <c r="N19578" t="s">
        <v>56838</v>
      </c>
      <c r="O19578" s="76" t="s">
        <v>4356</v>
      </c>
      <c r="P19578" s="82">
        <v>495</v>
      </c>
      <c r="Q19578" s="82" t="s">
        <v>84996</v>
      </c>
      <c r="R19578"/>
    </row>
    <row r="19579" spans="12:18" x14ac:dyDescent="0.25">
      <c r="L19579" t="s">
        <v>37275</v>
      </c>
      <c r="M19579" t="s">
        <v>15031</v>
      </c>
      <c r="N19579" t="s">
        <v>56839</v>
      </c>
      <c r="O19579" s="76" t="s">
        <v>4366</v>
      </c>
      <c r="P19579" s="82">
        <v>227</v>
      </c>
      <c r="Q19579" s="82" t="s">
        <v>84997</v>
      </c>
      <c r="R19579"/>
    </row>
    <row r="19580" spans="12:18" x14ac:dyDescent="0.25">
      <c r="L19580" t="s">
        <v>37275</v>
      </c>
      <c r="M19580" t="s">
        <v>17092</v>
      </c>
      <c r="N19580" t="s">
        <v>56840</v>
      </c>
      <c r="O19580" s="76" t="s">
        <v>4374</v>
      </c>
      <c r="P19580" s="82">
        <v>632</v>
      </c>
      <c r="Q19580" s="82" t="s">
        <v>84998</v>
      </c>
      <c r="R19580"/>
    </row>
    <row r="19581" spans="12:18" x14ac:dyDescent="0.25">
      <c r="L19581" t="s">
        <v>37275</v>
      </c>
      <c r="M19581" t="s">
        <v>22429</v>
      </c>
      <c r="N19581" t="s">
        <v>56841</v>
      </c>
      <c r="O19581" s="76" t="s">
        <v>4356</v>
      </c>
      <c r="P19581" s="82">
        <v>736</v>
      </c>
      <c r="Q19581" s="82" t="s">
        <v>84999</v>
      </c>
      <c r="R19581"/>
    </row>
    <row r="19582" spans="12:18" x14ac:dyDescent="0.25">
      <c r="L19582" t="s">
        <v>37275</v>
      </c>
      <c r="M19582" t="s">
        <v>22430</v>
      </c>
      <c r="N19582" t="s">
        <v>56842</v>
      </c>
      <c r="O19582" s="76" t="s">
        <v>4356</v>
      </c>
      <c r="P19582" s="82">
        <v>1644</v>
      </c>
      <c r="Q19582" s="82" t="s">
        <v>85000</v>
      </c>
      <c r="R19582"/>
    </row>
    <row r="19583" spans="12:18" x14ac:dyDescent="0.25">
      <c r="L19583" t="s">
        <v>37275</v>
      </c>
      <c r="M19583" t="s">
        <v>17094</v>
      </c>
      <c r="N19583" t="s">
        <v>56843</v>
      </c>
      <c r="O19583" s="76" t="s">
        <v>4366</v>
      </c>
      <c r="P19583" s="82">
        <v>187</v>
      </c>
      <c r="Q19583" s="82" t="s">
        <v>85001</v>
      </c>
      <c r="R19583"/>
    </row>
    <row r="19584" spans="12:18" x14ac:dyDescent="0.25">
      <c r="L19584" t="s">
        <v>37275</v>
      </c>
      <c r="M19584" t="s">
        <v>4741</v>
      </c>
      <c r="N19584" t="s">
        <v>56844</v>
      </c>
      <c r="O19584" s="76" t="s">
        <v>4356</v>
      </c>
      <c r="P19584" s="82">
        <v>495</v>
      </c>
      <c r="Q19584" s="82" t="s">
        <v>85002</v>
      </c>
      <c r="R19584"/>
    </row>
    <row r="19585" spans="12:18" x14ac:dyDescent="0.25">
      <c r="L19585" t="s">
        <v>37275</v>
      </c>
      <c r="M19585" t="s">
        <v>22431</v>
      </c>
      <c r="N19585" t="s">
        <v>56845</v>
      </c>
      <c r="O19585" s="76" t="s">
        <v>4366</v>
      </c>
      <c r="P19585" s="82">
        <v>67</v>
      </c>
      <c r="Q19585" s="82" t="s">
        <v>85003</v>
      </c>
      <c r="R19585"/>
    </row>
    <row r="19586" spans="12:18" x14ac:dyDescent="0.25">
      <c r="L19586" t="s">
        <v>37275</v>
      </c>
      <c r="M19586" t="s">
        <v>22432</v>
      </c>
      <c r="N19586" t="s">
        <v>56846</v>
      </c>
      <c r="O19586" s="76" t="s">
        <v>4366</v>
      </c>
      <c r="P19586" s="82">
        <v>128</v>
      </c>
      <c r="Q19586" s="82" t="s">
        <v>85004</v>
      </c>
      <c r="R19586"/>
    </row>
    <row r="19587" spans="12:18" x14ac:dyDescent="0.25">
      <c r="L19587" t="s">
        <v>37275</v>
      </c>
      <c r="M19587" t="s">
        <v>15033</v>
      </c>
      <c r="N19587" t="s">
        <v>56847</v>
      </c>
      <c r="O19587" s="76" t="s">
        <v>4366</v>
      </c>
      <c r="P19587" s="82">
        <v>250</v>
      </c>
      <c r="Q19587" s="82" t="s">
        <v>85005</v>
      </c>
      <c r="R19587"/>
    </row>
    <row r="19588" spans="12:18" x14ac:dyDescent="0.25">
      <c r="L19588" t="s">
        <v>37275</v>
      </c>
      <c r="M19588" t="s">
        <v>35960</v>
      </c>
      <c r="N19588" t="s">
        <v>56848</v>
      </c>
      <c r="O19588" s="76" t="s">
        <v>4356</v>
      </c>
      <c r="P19588" s="82">
        <v>1459</v>
      </c>
      <c r="Q19588" s="82" t="s">
        <v>85006</v>
      </c>
      <c r="R19588"/>
    </row>
    <row r="19589" spans="12:18" x14ac:dyDescent="0.25">
      <c r="L19589" t="s">
        <v>37275</v>
      </c>
      <c r="M19589" t="s">
        <v>17097</v>
      </c>
      <c r="N19589" t="s">
        <v>56849</v>
      </c>
      <c r="O19589" s="76" t="s">
        <v>4374</v>
      </c>
      <c r="P19589" s="82">
        <v>2359</v>
      </c>
      <c r="Q19589" s="82" t="s">
        <v>85007</v>
      </c>
      <c r="R19589"/>
    </row>
    <row r="19590" spans="12:18" x14ac:dyDescent="0.25">
      <c r="L19590" t="s">
        <v>37275</v>
      </c>
      <c r="M19590" t="s">
        <v>17099</v>
      </c>
      <c r="N19590" t="s">
        <v>56850</v>
      </c>
      <c r="O19590" s="76" t="s">
        <v>4356</v>
      </c>
      <c r="P19590" s="82">
        <v>523</v>
      </c>
      <c r="Q19590" s="82" t="s">
        <v>85008</v>
      </c>
      <c r="R19590"/>
    </row>
    <row r="19591" spans="12:18" x14ac:dyDescent="0.25">
      <c r="L19591" t="s">
        <v>37275</v>
      </c>
      <c r="M19591" t="s">
        <v>4742</v>
      </c>
      <c r="N19591" t="s">
        <v>56851</v>
      </c>
      <c r="O19591" s="76" t="s">
        <v>4374</v>
      </c>
      <c r="P19591" s="82">
        <v>2690</v>
      </c>
      <c r="Q19591" s="82" t="s">
        <v>85009</v>
      </c>
      <c r="R19591"/>
    </row>
    <row r="19592" spans="12:18" x14ac:dyDescent="0.25">
      <c r="L19592" t="s">
        <v>37275</v>
      </c>
      <c r="M19592" t="s">
        <v>22433</v>
      </c>
      <c r="N19592" t="s">
        <v>56852</v>
      </c>
      <c r="O19592" s="76" t="s">
        <v>4356</v>
      </c>
      <c r="P19592" s="82">
        <v>337</v>
      </c>
      <c r="Q19592" s="82" t="s">
        <v>85010</v>
      </c>
      <c r="R19592"/>
    </row>
    <row r="19593" spans="12:18" x14ac:dyDescent="0.25">
      <c r="L19593" t="s">
        <v>37275</v>
      </c>
      <c r="M19593" t="s">
        <v>5179</v>
      </c>
      <c r="N19593" t="s">
        <v>56853</v>
      </c>
      <c r="O19593" s="76" t="s">
        <v>4366</v>
      </c>
      <c r="P19593" s="82">
        <v>104</v>
      </c>
      <c r="Q19593" s="82" t="s">
        <v>85011</v>
      </c>
      <c r="R19593"/>
    </row>
    <row r="19594" spans="12:18" x14ac:dyDescent="0.25">
      <c r="L19594" t="s">
        <v>37275</v>
      </c>
      <c r="M19594" t="s">
        <v>4743</v>
      </c>
      <c r="N19594" t="s">
        <v>56854</v>
      </c>
      <c r="O19594" s="76" t="s">
        <v>4366</v>
      </c>
      <c r="P19594" s="82">
        <v>141</v>
      </c>
      <c r="Q19594" s="82" t="s">
        <v>85012</v>
      </c>
      <c r="R19594"/>
    </row>
    <row r="19595" spans="12:18" x14ac:dyDescent="0.25">
      <c r="L19595" t="s">
        <v>37275</v>
      </c>
      <c r="M19595" t="s">
        <v>4744</v>
      </c>
      <c r="N19595" t="s">
        <v>56855</v>
      </c>
      <c r="O19595" s="76" t="s">
        <v>4366</v>
      </c>
      <c r="P19595" s="82">
        <v>152</v>
      </c>
      <c r="Q19595" s="82" t="s">
        <v>85013</v>
      </c>
      <c r="R19595"/>
    </row>
    <row r="19596" spans="12:18" x14ac:dyDescent="0.25">
      <c r="L19596" t="s">
        <v>37275</v>
      </c>
      <c r="M19596" t="s">
        <v>15035</v>
      </c>
      <c r="N19596" t="s">
        <v>56856</v>
      </c>
      <c r="O19596" s="76" t="s">
        <v>4356</v>
      </c>
      <c r="P19596" s="82">
        <v>394</v>
      </c>
      <c r="Q19596" s="82" t="s">
        <v>85014</v>
      </c>
      <c r="R19596"/>
    </row>
    <row r="19597" spans="12:18" x14ac:dyDescent="0.25">
      <c r="L19597" t="s">
        <v>37275</v>
      </c>
      <c r="M19597" t="s">
        <v>35961</v>
      </c>
      <c r="N19597" t="s">
        <v>56857</v>
      </c>
      <c r="O19597" s="76" t="s">
        <v>4356</v>
      </c>
      <c r="P19597" s="82">
        <v>393</v>
      </c>
      <c r="Q19597" s="82" t="s">
        <v>85015</v>
      </c>
      <c r="R19597"/>
    </row>
    <row r="19598" spans="12:18" x14ac:dyDescent="0.25">
      <c r="L19598" t="s">
        <v>37275</v>
      </c>
      <c r="M19598" t="s">
        <v>4745</v>
      </c>
      <c r="N19598" t="s">
        <v>56858</v>
      </c>
      <c r="O19598" s="76" t="s">
        <v>4374</v>
      </c>
      <c r="P19598" s="82">
        <v>913</v>
      </c>
      <c r="Q19598" s="82" t="s">
        <v>72645</v>
      </c>
      <c r="R19598"/>
    </row>
    <row r="19599" spans="12:18" x14ac:dyDescent="0.25">
      <c r="L19599" t="s">
        <v>37275</v>
      </c>
      <c r="M19599" t="s">
        <v>22434</v>
      </c>
      <c r="N19599" t="s">
        <v>56859</v>
      </c>
      <c r="O19599" s="76" t="s">
        <v>4366</v>
      </c>
      <c r="P19599" s="82">
        <v>282</v>
      </c>
      <c r="Q19599" s="82" t="s">
        <v>85016</v>
      </c>
      <c r="R19599"/>
    </row>
    <row r="19600" spans="12:18" x14ac:dyDescent="0.25">
      <c r="L19600" t="s">
        <v>37275</v>
      </c>
      <c r="M19600" t="s">
        <v>35962</v>
      </c>
      <c r="N19600" t="s">
        <v>56860</v>
      </c>
      <c r="O19600" s="76" t="s">
        <v>4366</v>
      </c>
      <c r="P19600" s="82">
        <v>96</v>
      </c>
      <c r="Q19600" s="82" t="s">
        <v>85017</v>
      </c>
      <c r="R19600"/>
    </row>
    <row r="19601" spans="12:18" x14ac:dyDescent="0.25">
      <c r="L19601" t="s">
        <v>37275</v>
      </c>
      <c r="M19601" t="s">
        <v>22435</v>
      </c>
      <c r="N19601" t="s">
        <v>56861</v>
      </c>
      <c r="O19601" s="76" t="s">
        <v>4356</v>
      </c>
      <c r="P19601" s="82">
        <v>640</v>
      </c>
      <c r="Q19601" s="82" t="s">
        <v>85018</v>
      </c>
      <c r="R19601"/>
    </row>
    <row r="19602" spans="12:18" x14ac:dyDescent="0.25">
      <c r="L19602" t="s">
        <v>37275</v>
      </c>
      <c r="M19602" t="s">
        <v>35963</v>
      </c>
      <c r="N19602" t="s">
        <v>56862</v>
      </c>
      <c r="O19602" s="76" t="s">
        <v>4356</v>
      </c>
      <c r="P19602" s="82">
        <v>1579</v>
      </c>
      <c r="Q19602" s="82" t="s">
        <v>85019</v>
      </c>
      <c r="R19602"/>
    </row>
    <row r="19603" spans="12:18" x14ac:dyDescent="0.25">
      <c r="L19603" t="s">
        <v>37275</v>
      </c>
      <c r="M19603" t="s">
        <v>35964</v>
      </c>
      <c r="N19603" t="s">
        <v>56863</v>
      </c>
      <c r="O19603" s="76" t="s">
        <v>4374</v>
      </c>
      <c r="P19603" s="82">
        <v>3079</v>
      </c>
      <c r="Q19603" s="82" t="s">
        <v>72645</v>
      </c>
      <c r="R19603"/>
    </row>
    <row r="19604" spans="12:18" x14ac:dyDescent="0.25">
      <c r="L19604" t="s">
        <v>37275</v>
      </c>
      <c r="M19604" t="s">
        <v>4746</v>
      </c>
      <c r="N19604" t="s">
        <v>56864</v>
      </c>
      <c r="O19604" s="76" t="s">
        <v>4374</v>
      </c>
      <c r="P19604" s="82">
        <v>1033</v>
      </c>
      <c r="Q19604" s="82" t="s">
        <v>85020</v>
      </c>
      <c r="R19604"/>
    </row>
    <row r="19605" spans="12:18" x14ac:dyDescent="0.25">
      <c r="L19605" t="s">
        <v>37275</v>
      </c>
      <c r="M19605" t="s">
        <v>22436</v>
      </c>
      <c r="N19605" t="s">
        <v>56865</v>
      </c>
      <c r="O19605" s="76" t="s">
        <v>4374</v>
      </c>
      <c r="P19605" s="82">
        <v>3217</v>
      </c>
      <c r="Q19605" s="82" t="s">
        <v>72645</v>
      </c>
      <c r="R19605"/>
    </row>
    <row r="19606" spans="12:18" x14ac:dyDescent="0.25">
      <c r="L19606" t="s">
        <v>37275</v>
      </c>
      <c r="M19606" t="s">
        <v>22437</v>
      </c>
      <c r="N19606" t="s">
        <v>56866</v>
      </c>
      <c r="O19606" s="76" t="s">
        <v>4366</v>
      </c>
      <c r="P19606" s="82">
        <v>58</v>
      </c>
      <c r="Q19606" s="82" t="s">
        <v>85021</v>
      </c>
      <c r="R19606"/>
    </row>
    <row r="19607" spans="12:18" x14ac:dyDescent="0.25">
      <c r="L19607" t="s">
        <v>37275</v>
      </c>
      <c r="M19607" t="s">
        <v>17102</v>
      </c>
      <c r="N19607" t="s">
        <v>56867</v>
      </c>
      <c r="O19607" s="76" t="s">
        <v>4356</v>
      </c>
      <c r="P19607" s="82">
        <v>522</v>
      </c>
      <c r="Q19607" s="82" t="s">
        <v>85022</v>
      </c>
      <c r="R19607"/>
    </row>
    <row r="19608" spans="12:18" x14ac:dyDescent="0.25">
      <c r="L19608" t="s">
        <v>37275</v>
      </c>
      <c r="M19608" t="s">
        <v>15036</v>
      </c>
      <c r="N19608" t="s">
        <v>56868</v>
      </c>
      <c r="O19608" s="76" t="s">
        <v>4356</v>
      </c>
      <c r="P19608" s="82">
        <v>423</v>
      </c>
      <c r="Q19608" s="82" t="s">
        <v>85023</v>
      </c>
      <c r="R19608"/>
    </row>
    <row r="19609" spans="12:18" x14ac:dyDescent="0.25">
      <c r="L19609" t="s">
        <v>37275</v>
      </c>
      <c r="M19609" t="s">
        <v>35965</v>
      </c>
      <c r="N19609" t="s">
        <v>56869</v>
      </c>
      <c r="O19609" s="76" t="s">
        <v>4356</v>
      </c>
      <c r="P19609" s="82">
        <v>539</v>
      </c>
      <c r="Q19609" s="82" t="s">
        <v>85024</v>
      </c>
      <c r="R19609"/>
    </row>
    <row r="19610" spans="12:18" x14ac:dyDescent="0.25">
      <c r="L19610" t="s">
        <v>37275</v>
      </c>
      <c r="M19610" t="s">
        <v>22438</v>
      </c>
      <c r="N19610" t="s">
        <v>56870</v>
      </c>
      <c r="O19610" s="76" t="s">
        <v>4356</v>
      </c>
      <c r="P19610" s="82">
        <v>4763</v>
      </c>
      <c r="Q19610" s="82" t="s">
        <v>85025</v>
      </c>
      <c r="R19610"/>
    </row>
    <row r="19611" spans="12:18" x14ac:dyDescent="0.25">
      <c r="L19611" t="s">
        <v>37275</v>
      </c>
      <c r="M19611" t="s">
        <v>15038</v>
      </c>
      <c r="N19611" t="s">
        <v>56871</v>
      </c>
      <c r="O19611" s="76" t="s">
        <v>4366</v>
      </c>
      <c r="P19611" s="82">
        <v>129</v>
      </c>
      <c r="Q19611" s="82" t="s">
        <v>85026</v>
      </c>
      <c r="R19611"/>
    </row>
    <row r="19612" spans="12:18" x14ac:dyDescent="0.25">
      <c r="L19612" t="s">
        <v>37275</v>
      </c>
      <c r="M19612" t="s">
        <v>4747</v>
      </c>
      <c r="N19612" t="s">
        <v>56872</v>
      </c>
      <c r="O19612" s="76" t="s">
        <v>4374</v>
      </c>
      <c r="P19612" s="82">
        <v>9734</v>
      </c>
      <c r="Q19612" s="82" t="s">
        <v>72645</v>
      </c>
      <c r="R19612"/>
    </row>
    <row r="19613" spans="12:18" x14ac:dyDescent="0.25">
      <c r="L19613" t="s">
        <v>37275</v>
      </c>
      <c r="M19613" t="s">
        <v>35966</v>
      </c>
      <c r="N19613" t="s">
        <v>56873</v>
      </c>
      <c r="O19613" s="76" t="s">
        <v>4356</v>
      </c>
      <c r="P19613" s="82">
        <v>385</v>
      </c>
      <c r="Q19613" s="82" t="s">
        <v>85027</v>
      </c>
      <c r="R19613"/>
    </row>
    <row r="19614" spans="12:18" x14ac:dyDescent="0.25">
      <c r="L19614" t="s">
        <v>37275</v>
      </c>
      <c r="M19614" t="s">
        <v>22439</v>
      </c>
      <c r="N19614" t="s">
        <v>56874</v>
      </c>
      <c r="O19614" s="76" t="s">
        <v>4366</v>
      </c>
      <c r="P19614" s="82">
        <v>296</v>
      </c>
      <c r="Q19614" s="82" t="s">
        <v>85028</v>
      </c>
      <c r="R19614"/>
    </row>
    <row r="19615" spans="12:18" x14ac:dyDescent="0.25">
      <c r="L19615" t="s">
        <v>37275</v>
      </c>
      <c r="M19615" t="s">
        <v>22440</v>
      </c>
      <c r="N19615" t="s">
        <v>56875</v>
      </c>
      <c r="O19615" s="76" t="s">
        <v>4356</v>
      </c>
      <c r="P19615" s="82">
        <v>1185</v>
      </c>
      <c r="Q19615" s="82" t="s">
        <v>85029</v>
      </c>
      <c r="R19615"/>
    </row>
    <row r="19616" spans="12:18" x14ac:dyDescent="0.25">
      <c r="L19616" t="s">
        <v>37275</v>
      </c>
      <c r="M19616" t="s">
        <v>22441</v>
      </c>
      <c r="N19616" t="s">
        <v>56876</v>
      </c>
      <c r="O19616" s="76" t="s">
        <v>4366</v>
      </c>
      <c r="P19616" s="82">
        <v>256</v>
      </c>
      <c r="Q19616" s="82" t="s">
        <v>85030</v>
      </c>
      <c r="R19616"/>
    </row>
    <row r="19617" spans="12:18" x14ac:dyDescent="0.25">
      <c r="L19617" t="s">
        <v>37275</v>
      </c>
      <c r="M19617" t="s">
        <v>35967</v>
      </c>
      <c r="N19617" t="s">
        <v>56877</v>
      </c>
      <c r="O19617" s="76" t="s">
        <v>4366</v>
      </c>
      <c r="P19617" s="82">
        <v>87</v>
      </c>
      <c r="Q19617" s="82" t="s">
        <v>85031</v>
      </c>
      <c r="R19617"/>
    </row>
    <row r="19618" spans="12:18" x14ac:dyDescent="0.25">
      <c r="L19618" t="s">
        <v>37275</v>
      </c>
      <c r="M19618" t="s">
        <v>4748</v>
      </c>
      <c r="N19618" t="s">
        <v>56878</v>
      </c>
      <c r="O19618" s="76" t="s">
        <v>4374</v>
      </c>
      <c r="P19618" s="82">
        <v>585</v>
      </c>
      <c r="Q19618" s="82" t="s">
        <v>72645</v>
      </c>
      <c r="R19618"/>
    </row>
    <row r="19619" spans="12:18" x14ac:dyDescent="0.25">
      <c r="L19619" t="s">
        <v>37275</v>
      </c>
      <c r="M19619" t="s">
        <v>15040</v>
      </c>
      <c r="N19619" t="s">
        <v>56879</v>
      </c>
      <c r="O19619" s="76" t="s">
        <v>4366</v>
      </c>
      <c r="P19619" s="82">
        <v>34</v>
      </c>
      <c r="Q19619" s="82" t="s">
        <v>85032</v>
      </c>
      <c r="R19619"/>
    </row>
    <row r="19620" spans="12:18" x14ac:dyDescent="0.25">
      <c r="L19620" t="s">
        <v>37275</v>
      </c>
      <c r="M19620" t="s">
        <v>17104</v>
      </c>
      <c r="N19620" t="s">
        <v>56880</v>
      </c>
      <c r="O19620" s="76" t="s">
        <v>4374</v>
      </c>
      <c r="P19620" s="82">
        <v>1984</v>
      </c>
      <c r="Q19620" s="82" t="s">
        <v>72645</v>
      </c>
      <c r="R19620"/>
    </row>
    <row r="19621" spans="12:18" x14ac:dyDescent="0.25">
      <c r="L19621" t="s">
        <v>37275</v>
      </c>
      <c r="M19621" t="s">
        <v>22442</v>
      </c>
      <c r="N19621" t="s">
        <v>56881</v>
      </c>
      <c r="O19621" s="76" t="s">
        <v>4356</v>
      </c>
      <c r="P19621" s="82">
        <v>278</v>
      </c>
      <c r="Q19621" s="82" t="s">
        <v>85033</v>
      </c>
      <c r="R19621"/>
    </row>
    <row r="19622" spans="12:18" x14ac:dyDescent="0.25">
      <c r="L19622" t="s">
        <v>37275</v>
      </c>
      <c r="M19622" t="s">
        <v>22443</v>
      </c>
      <c r="N19622" t="s">
        <v>56882</v>
      </c>
      <c r="O19622" s="76" t="s">
        <v>4366</v>
      </c>
      <c r="P19622" s="82">
        <v>87</v>
      </c>
      <c r="Q19622" s="82" t="s">
        <v>85034</v>
      </c>
      <c r="R19622"/>
    </row>
    <row r="19623" spans="12:18" x14ac:dyDescent="0.25">
      <c r="L19623" t="s">
        <v>37275</v>
      </c>
      <c r="M19623" t="s">
        <v>35968</v>
      </c>
      <c r="N19623" t="s">
        <v>56883</v>
      </c>
      <c r="O19623" s="76" t="s">
        <v>4366</v>
      </c>
      <c r="P19623" s="82">
        <v>71</v>
      </c>
      <c r="Q19623" s="82" t="s">
        <v>85035</v>
      </c>
      <c r="R19623"/>
    </row>
    <row r="19624" spans="12:18" x14ac:dyDescent="0.25">
      <c r="L19624" t="s">
        <v>37275</v>
      </c>
      <c r="M19624" t="s">
        <v>22444</v>
      </c>
      <c r="N19624" t="s">
        <v>56884</v>
      </c>
      <c r="O19624" s="76" t="s">
        <v>4356</v>
      </c>
      <c r="P19624" s="82">
        <v>1185</v>
      </c>
      <c r="Q19624" s="82" t="s">
        <v>85036</v>
      </c>
      <c r="R19624"/>
    </row>
    <row r="19625" spans="12:18" x14ac:dyDescent="0.25">
      <c r="L19625" t="s">
        <v>37275</v>
      </c>
      <c r="M19625" t="s">
        <v>35969</v>
      </c>
      <c r="N19625" t="s">
        <v>56885</v>
      </c>
      <c r="O19625" s="76" t="s">
        <v>4366</v>
      </c>
      <c r="P19625" s="82">
        <v>298</v>
      </c>
      <c r="Q19625" s="82" t="s">
        <v>85037</v>
      </c>
      <c r="R19625"/>
    </row>
    <row r="19626" spans="12:18" x14ac:dyDescent="0.25">
      <c r="L19626" t="s">
        <v>37275</v>
      </c>
      <c r="M19626" t="s">
        <v>22445</v>
      </c>
      <c r="N19626" t="s">
        <v>56886</v>
      </c>
      <c r="O19626" s="76" t="s">
        <v>4366</v>
      </c>
      <c r="P19626" s="82">
        <v>205</v>
      </c>
      <c r="Q19626" s="82" t="s">
        <v>85038</v>
      </c>
      <c r="R19626"/>
    </row>
    <row r="19627" spans="12:18" x14ac:dyDescent="0.25">
      <c r="L19627" t="s">
        <v>37275</v>
      </c>
      <c r="M19627" t="s">
        <v>4749</v>
      </c>
      <c r="N19627" t="s">
        <v>56887</v>
      </c>
      <c r="O19627" s="76" t="s">
        <v>4374</v>
      </c>
      <c r="P19627" s="82">
        <v>4376</v>
      </c>
      <c r="Q19627" s="82" t="s">
        <v>72645</v>
      </c>
      <c r="R19627"/>
    </row>
    <row r="19628" spans="12:18" x14ac:dyDescent="0.25">
      <c r="L19628" t="s">
        <v>37275</v>
      </c>
      <c r="M19628" t="s">
        <v>15042</v>
      </c>
      <c r="N19628" t="s">
        <v>56888</v>
      </c>
      <c r="O19628" s="76" t="s">
        <v>4356</v>
      </c>
      <c r="P19628" s="82">
        <v>363</v>
      </c>
      <c r="Q19628" s="82" t="s">
        <v>85039</v>
      </c>
      <c r="R19628"/>
    </row>
    <row r="19629" spans="12:18" x14ac:dyDescent="0.25">
      <c r="L19629" t="s">
        <v>37275</v>
      </c>
      <c r="M19629" t="s">
        <v>17105</v>
      </c>
      <c r="N19629" t="s">
        <v>56889</v>
      </c>
      <c r="O19629" s="76" t="s">
        <v>4356</v>
      </c>
      <c r="P19629" s="82">
        <v>1183</v>
      </c>
      <c r="Q19629" s="82" t="s">
        <v>85040</v>
      </c>
      <c r="R19629"/>
    </row>
    <row r="19630" spans="12:18" x14ac:dyDescent="0.25">
      <c r="L19630" t="s">
        <v>37275</v>
      </c>
      <c r="M19630" t="s">
        <v>4750</v>
      </c>
      <c r="N19630" t="s">
        <v>56890</v>
      </c>
      <c r="O19630" s="76" t="s">
        <v>4366</v>
      </c>
      <c r="P19630" s="82">
        <v>260</v>
      </c>
      <c r="Q19630" s="82" t="s">
        <v>85041</v>
      </c>
      <c r="R19630"/>
    </row>
    <row r="19631" spans="12:18" x14ac:dyDescent="0.25">
      <c r="L19631" t="s">
        <v>37275</v>
      </c>
      <c r="M19631" t="s">
        <v>22446</v>
      </c>
      <c r="N19631" t="s">
        <v>56891</v>
      </c>
      <c r="O19631" s="76" t="s">
        <v>4356</v>
      </c>
      <c r="P19631" s="82">
        <v>185</v>
      </c>
      <c r="Q19631" s="82" t="s">
        <v>85042</v>
      </c>
      <c r="R19631"/>
    </row>
    <row r="19632" spans="12:18" x14ac:dyDescent="0.25">
      <c r="L19632" t="s">
        <v>37275</v>
      </c>
      <c r="M19632" t="s">
        <v>22447</v>
      </c>
      <c r="N19632" t="s">
        <v>56892</v>
      </c>
      <c r="O19632" s="76" t="s">
        <v>4356</v>
      </c>
      <c r="P19632" s="82">
        <v>300</v>
      </c>
      <c r="Q19632" s="82" t="s">
        <v>85043</v>
      </c>
      <c r="R19632"/>
    </row>
    <row r="19633" spans="12:18" x14ac:dyDescent="0.25">
      <c r="L19633" t="s">
        <v>37275</v>
      </c>
      <c r="M19633" t="s">
        <v>17107</v>
      </c>
      <c r="N19633" t="s">
        <v>56893</v>
      </c>
      <c r="O19633" s="76" t="s">
        <v>4366</v>
      </c>
      <c r="P19633" s="82">
        <v>76</v>
      </c>
      <c r="Q19633" s="82" t="s">
        <v>85044</v>
      </c>
      <c r="R19633"/>
    </row>
    <row r="19634" spans="12:18" x14ac:dyDescent="0.25">
      <c r="L19634" t="s">
        <v>37275</v>
      </c>
      <c r="M19634" t="s">
        <v>17109</v>
      </c>
      <c r="N19634" t="s">
        <v>56894</v>
      </c>
      <c r="O19634" s="76" t="s">
        <v>4356</v>
      </c>
      <c r="P19634" s="82">
        <v>724</v>
      </c>
      <c r="Q19634" s="82" t="s">
        <v>85045</v>
      </c>
      <c r="R19634"/>
    </row>
    <row r="19635" spans="12:18" x14ac:dyDescent="0.25">
      <c r="L19635" t="s">
        <v>37275</v>
      </c>
      <c r="M19635" t="s">
        <v>17111</v>
      </c>
      <c r="N19635" t="s">
        <v>56895</v>
      </c>
      <c r="O19635" s="76" t="s">
        <v>4356</v>
      </c>
      <c r="P19635" s="82">
        <v>360</v>
      </c>
      <c r="Q19635" s="82" t="s">
        <v>85046</v>
      </c>
      <c r="R19635"/>
    </row>
    <row r="19636" spans="12:18" x14ac:dyDescent="0.25">
      <c r="L19636" t="s">
        <v>37275</v>
      </c>
      <c r="M19636" t="s">
        <v>35970</v>
      </c>
      <c r="N19636" t="s">
        <v>56896</v>
      </c>
      <c r="O19636" s="76" t="s">
        <v>4366</v>
      </c>
      <c r="P19636" s="82">
        <v>81</v>
      </c>
      <c r="Q19636" s="82" t="s">
        <v>85047</v>
      </c>
      <c r="R19636"/>
    </row>
    <row r="19637" spans="12:18" x14ac:dyDescent="0.25">
      <c r="L19637" t="s">
        <v>37275</v>
      </c>
      <c r="M19637" t="s">
        <v>35971</v>
      </c>
      <c r="N19637" t="s">
        <v>56897</v>
      </c>
      <c r="O19637" s="76" t="s">
        <v>4450</v>
      </c>
      <c r="P19637" s="82">
        <v>8823</v>
      </c>
      <c r="Q19637" s="82" t="s">
        <v>72645</v>
      </c>
      <c r="R19637"/>
    </row>
    <row r="19638" spans="12:18" x14ac:dyDescent="0.25">
      <c r="L19638" t="s">
        <v>37275</v>
      </c>
      <c r="M19638" t="s">
        <v>15044</v>
      </c>
      <c r="N19638" t="s">
        <v>56898</v>
      </c>
      <c r="O19638" s="76" t="s">
        <v>4366</v>
      </c>
      <c r="P19638" s="82">
        <v>61</v>
      </c>
      <c r="Q19638" s="82" t="s">
        <v>85048</v>
      </c>
      <c r="R19638"/>
    </row>
    <row r="19639" spans="12:18" x14ac:dyDescent="0.25">
      <c r="L19639" t="s">
        <v>37275</v>
      </c>
      <c r="M19639" t="s">
        <v>4751</v>
      </c>
      <c r="N19639" t="s">
        <v>56899</v>
      </c>
      <c r="O19639" s="76" t="s">
        <v>4356</v>
      </c>
      <c r="P19639" s="82">
        <v>1080</v>
      </c>
      <c r="Q19639" s="82" t="s">
        <v>85049</v>
      </c>
      <c r="R19639"/>
    </row>
    <row r="19640" spans="12:18" x14ac:dyDescent="0.25">
      <c r="L19640" t="s">
        <v>37275</v>
      </c>
      <c r="M19640" t="s">
        <v>15046</v>
      </c>
      <c r="N19640" t="s">
        <v>56900</v>
      </c>
      <c r="O19640" s="76" t="s">
        <v>4366</v>
      </c>
      <c r="P19640" s="82">
        <v>111</v>
      </c>
      <c r="Q19640" s="82" t="s">
        <v>85050</v>
      </c>
      <c r="R19640"/>
    </row>
    <row r="19641" spans="12:18" x14ac:dyDescent="0.25">
      <c r="L19641" t="s">
        <v>37275</v>
      </c>
      <c r="M19641" t="s">
        <v>22448</v>
      </c>
      <c r="N19641" t="s">
        <v>56901</v>
      </c>
      <c r="O19641" s="76" t="s">
        <v>4356</v>
      </c>
      <c r="P19641" s="82">
        <v>1344</v>
      </c>
      <c r="Q19641" s="82" t="s">
        <v>85051</v>
      </c>
      <c r="R19641"/>
    </row>
    <row r="19642" spans="12:18" x14ac:dyDescent="0.25">
      <c r="L19642" t="s">
        <v>37275</v>
      </c>
      <c r="M19642" t="s">
        <v>10326</v>
      </c>
      <c r="N19642" t="s">
        <v>56902</v>
      </c>
      <c r="O19642" s="76" t="s">
        <v>4356</v>
      </c>
      <c r="P19642" s="82">
        <v>591</v>
      </c>
      <c r="Q19642" s="82" t="s">
        <v>85052</v>
      </c>
      <c r="R19642"/>
    </row>
    <row r="19643" spans="12:18" x14ac:dyDescent="0.25">
      <c r="L19643" t="s">
        <v>37275</v>
      </c>
      <c r="M19643" t="s">
        <v>22449</v>
      </c>
      <c r="N19643" t="s">
        <v>56903</v>
      </c>
      <c r="O19643" s="76" t="s">
        <v>4366</v>
      </c>
      <c r="P19643" s="82">
        <v>109</v>
      </c>
      <c r="Q19643" s="82" t="s">
        <v>85053</v>
      </c>
      <c r="R19643"/>
    </row>
    <row r="19644" spans="12:18" x14ac:dyDescent="0.25">
      <c r="L19644" t="s">
        <v>37275</v>
      </c>
      <c r="M19644" t="s">
        <v>17113</v>
      </c>
      <c r="N19644" t="s">
        <v>56904</v>
      </c>
      <c r="O19644" s="76" t="s">
        <v>4356</v>
      </c>
      <c r="P19644" s="82">
        <v>95</v>
      </c>
      <c r="Q19644" s="82" t="s">
        <v>85054</v>
      </c>
      <c r="R19644"/>
    </row>
    <row r="19645" spans="12:18" x14ac:dyDescent="0.25">
      <c r="L19645" t="s">
        <v>37275</v>
      </c>
      <c r="M19645" t="s">
        <v>4436</v>
      </c>
      <c r="N19645" t="s">
        <v>56905</v>
      </c>
      <c r="O19645" s="76" t="s">
        <v>4356</v>
      </c>
      <c r="P19645" s="82">
        <v>296</v>
      </c>
      <c r="Q19645" s="82" t="s">
        <v>85055</v>
      </c>
      <c r="R19645"/>
    </row>
    <row r="19646" spans="12:18" x14ac:dyDescent="0.25">
      <c r="L19646" t="s">
        <v>37275</v>
      </c>
      <c r="M19646" t="s">
        <v>4752</v>
      </c>
      <c r="N19646" t="s">
        <v>56906</v>
      </c>
      <c r="O19646" s="76" t="s">
        <v>4366</v>
      </c>
      <c r="P19646" s="82">
        <v>78</v>
      </c>
      <c r="Q19646" s="82" t="s">
        <v>85056</v>
      </c>
      <c r="R19646"/>
    </row>
    <row r="19647" spans="12:18" x14ac:dyDescent="0.25">
      <c r="L19647" t="s">
        <v>37275</v>
      </c>
      <c r="M19647" t="s">
        <v>15049</v>
      </c>
      <c r="N19647" t="s">
        <v>56907</v>
      </c>
      <c r="O19647" s="76" t="s">
        <v>4356</v>
      </c>
      <c r="P19647" s="82">
        <v>510</v>
      </c>
      <c r="Q19647" s="82" t="s">
        <v>85057</v>
      </c>
      <c r="R19647"/>
    </row>
    <row r="19648" spans="12:18" x14ac:dyDescent="0.25">
      <c r="L19648" t="s">
        <v>37275</v>
      </c>
      <c r="M19648" t="s">
        <v>22450</v>
      </c>
      <c r="N19648" t="s">
        <v>56908</v>
      </c>
      <c r="O19648" s="76" t="s">
        <v>4366</v>
      </c>
      <c r="P19648" s="82">
        <v>204</v>
      </c>
      <c r="Q19648" s="82" t="s">
        <v>85058</v>
      </c>
      <c r="R19648"/>
    </row>
    <row r="19649" spans="12:18" x14ac:dyDescent="0.25">
      <c r="L19649" t="s">
        <v>37275</v>
      </c>
      <c r="M19649" t="s">
        <v>35972</v>
      </c>
      <c r="N19649" t="s">
        <v>56909</v>
      </c>
      <c r="O19649" s="76" t="s">
        <v>4374</v>
      </c>
      <c r="P19649" s="82">
        <v>1743</v>
      </c>
      <c r="Q19649" s="82" t="s">
        <v>72645</v>
      </c>
      <c r="R19649"/>
    </row>
    <row r="19650" spans="12:18" x14ac:dyDescent="0.25">
      <c r="L19650" t="s">
        <v>37275</v>
      </c>
      <c r="M19650" t="s">
        <v>4753</v>
      </c>
      <c r="N19650" t="s">
        <v>56910</v>
      </c>
      <c r="O19650" s="76" t="s">
        <v>4374</v>
      </c>
      <c r="P19650" s="82">
        <v>2263</v>
      </c>
      <c r="Q19650" s="82" t="s">
        <v>72645</v>
      </c>
      <c r="R19650"/>
    </row>
    <row r="19651" spans="12:18" x14ac:dyDescent="0.25">
      <c r="L19651" t="s">
        <v>37275</v>
      </c>
      <c r="M19651" t="s">
        <v>4754</v>
      </c>
      <c r="N19651" t="s">
        <v>56911</v>
      </c>
      <c r="O19651" s="76" t="s">
        <v>4366</v>
      </c>
      <c r="P19651" s="82">
        <v>320</v>
      </c>
      <c r="Q19651" s="82" t="s">
        <v>85059</v>
      </c>
      <c r="R19651"/>
    </row>
    <row r="19652" spans="12:18" x14ac:dyDescent="0.25">
      <c r="L19652" t="s">
        <v>37275</v>
      </c>
      <c r="M19652" t="s">
        <v>15051</v>
      </c>
      <c r="N19652" t="s">
        <v>56912</v>
      </c>
      <c r="O19652" s="76" t="s">
        <v>4356</v>
      </c>
      <c r="P19652" s="82">
        <v>378</v>
      </c>
      <c r="Q19652" s="82" t="s">
        <v>85060</v>
      </c>
      <c r="R19652"/>
    </row>
    <row r="19653" spans="12:18" x14ac:dyDescent="0.25">
      <c r="L19653" t="s">
        <v>37275</v>
      </c>
      <c r="M19653" t="s">
        <v>35973</v>
      </c>
      <c r="N19653" t="s">
        <v>56913</v>
      </c>
      <c r="O19653" s="76" t="s">
        <v>4366</v>
      </c>
      <c r="P19653" s="82">
        <v>151</v>
      </c>
      <c r="Q19653" s="82" t="s">
        <v>85061</v>
      </c>
      <c r="R19653"/>
    </row>
    <row r="19654" spans="12:18" x14ac:dyDescent="0.25">
      <c r="L19654" t="s">
        <v>37275</v>
      </c>
      <c r="M19654" t="s">
        <v>22451</v>
      </c>
      <c r="N19654" t="s">
        <v>56914</v>
      </c>
      <c r="O19654" s="76" t="s">
        <v>4356</v>
      </c>
      <c r="P19654" s="82">
        <v>315</v>
      </c>
      <c r="Q19654" s="82" t="s">
        <v>85062</v>
      </c>
      <c r="R19654"/>
    </row>
    <row r="19655" spans="12:18" x14ac:dyDescent="0.25">
      <c r="L19655" t="s">
        <v>37275</v>
      </c>
      <c r="M19655" t="s">
        <v>4755</v>
      </c>
      <c r="N19655" t="s">
        <v>56915</v>
      </c>
      <c r="O19655" s="76" t="s">
        <v>4356</v>
      </c>
      <c r="P19655" s="82">
        <v>374</v>
      </c>
      <c r="Q19655" s="82" t="s">
        <v>85063</v>
      </c>
      <c r="R19655"/>
    </row>
    <row r="19656" spans="12:18" x14ac:dyDescent="0.25">
      <c r="L19656" t="s">
        <v>37275</v>
      </c>
      <c r="M19656" t="s">
        <v>22453</v>
      </c>
      <c r="N19656" t="s">
        <v>56916</v>
      </c>
      <c r="O19656" s="76" t="s">
        <v>4366</v>
      </c>
      <c r="P19656" s="82">
        <v>94</v>
      </c>
      <c r="Q19656" s="82" t="s">
        <v>85065</v>
      </c>
      <c r="R19656"/>
    </row>
    <row r="19657" spans="12:18" x14ac:dyDescent="0.25">
      <c r="L19657" t="s">
        <v>37275</v>
      </c>
      <c r="M19657" t="s">
        <v>22452</v>
      </c>
      <c r="N19657" t="s">
        <v>56917</v>
      </c>
      <c r="O19657" s="76" t="s">
        <v>4366</v>
      </c>
      <c r="P19657" s="82">
        <v>143</v>
      </c>
      <c r="Q19657" s="82" t="s">
        <v>85064</v>
      </c>
      <c r="R19657"/>
    </row>
    <row r="19658" spans="12:18" x14ac:dyDescent="0.25">
      <c r="L19658" t="s">
        <v>37275</v>
      </c>
      <c r="M19658" t="s">
        <v>15052</v>
      </c>
      <c r="N19658" t="s">
        <v>56918</v>
      </c>
      <c r="O19658" s="76" t="s">
        <v>4356</v>
      </c>
      <c r="P19658" s="82">
        <v>2663</v>
      </c>
      <c r="Q19658" s="82" t="s">
        <v>85066</v>
      </c>
      <c r="R19658"/>
    </row>
    <row r="19659" spans="12:18" x14ac:dyDescent="0.25">
      <c r="L19659" t="s">
        <v>37275</v>
      </c>
      <c r="M19659" t="s">
        <v>15053</v>
      </c>
      <c r="N19659" t="s">
        <v>56919</v>
      </c>
      <c r="O19659" s="76" t="s">
        <v>4356</v>
      </c>
      <c r="P19659" s="82">
        <v>386</v>
      </c>
      <c r="Q19659" s="82" t="s">
        <v>85067</v>
      </c>
      <c r="R19659"/>
    </row>
    <row r="19660" spans="12:18" x14ac:dyDescent="0.25">
      <c r="L19660" t="s">
        <v>37275</v>
      </c>
      <c r="M19660" t="s">
        <v>4756</v>
      </c>
      <c r="N19660" t="s">
        <v>56920</v>
      </c>
      <c r="O19660" s="76" t="s">
        <v>4366</v>
      </c>
      <c r="P19660" s="82">
        <v>104</v>
      </c>
      <c r="Q19660" s="82" t="s">
        <v>85068</v>
      </c>
      <c r="R19660"/>
    </row>
    <row r="19661" spans="12:18" x14ac:dyDescent="0.25">
      <c r="L19661" t="s">
        <v>37275</v>
      </c>
      <c r="M19661" t="s">
        <v>4488</v>
      </c>
      <c r="N19661" t="s">
        <v>56921</v>
      </c>
      <c r="O19661" s="76" t="s">
        <v>4366</v>
      </c>
      <c r="P19661" s="82">
        <v>281</v>
      </c>
      <c r="Q19661" s="82" t="s">
        <v>85069</v>
      </c>
      <c r="R19661"/>
    </row>
    <row r="19662" spans="12:18" x14ac:dyDescent="0.25">
      <c r="L19662" t="s">
        <v>37275</v>
      </c>
      <c r="M19662" t="s">
        <v>22454</v>
      </c>
      <c r="N19662" t="s">
        <v>56922</v>
      </c>
      <c r="O19662" s="76" t="s">
        <v>4366</v>
      </c>
      <c r="P19662" s="82">
        <v>85</v>
      </c>
      <c r="Q19662" s="82" t="s">
        <v>85070</v>
      </c>
      <c r="R19662"/>
    </row>
    <row r="19663" spans="12:18" x14ac:dyDescent="0.25">
      <c r="L19663" t="s">
        <v>37275</v>
      </c>
      <c r="M19663" t="s">
        <v>35974</v>
      </c>
      <c r="N19663" t="s">
        <v>56923</v>
      </c>
      <c r="O19663" s="76" t="s">
        <v>4366</v>
      </c>
      <c r="P19663" s="82">
        <v>216</v>
      </c>
      <c r="Q19663" s="82" t="s">
        <v>85071</v>
      </c>
      <c r="R19663"/>
    </row>
    <row r="19664" spans="12:18" x14ac:dyDescent="0.25">
      <c r="L19664" t="s">
        <v>37275</v>
      </c>
      <c r="M19664" t="s">
        <v>4757</v>
      </c>
      <c r="N19664" t="s">
        <v>56924</v>
      </c>
      <c r="O19664" s="76" t="s">
        <v>4366</v>
      </c>
      <c r="P19664" s="82">
        <v>187</v>
      </c>
      <c r="Q19664" s="82" t="s">
        <v>85072</v>
      </c>
      <c r="R19664"/>
    </row>
    <row r="19665" spans="12:18" x14ac:dyDescent="0.25">
      <c r="L19665" t="s">
        <v>37275</v>
      </c>
      <c r="M19665" t="s">
        <v>17115</v>
      </c>
      <c r="N19665" t="s">
        <v>56925</v>
      </c>
      <c r="O19665" s="76" t="s">
        <v>4356</v>
      </c>
      <c r="P19665" s="82">
        <v>409</v>
      </c>
      <c r="Q19665" s="82" t="s">
        <v>85073</v>
      </c>
      <c r="R19665"/>
    </row>
    <row r="19666" spans="12:18" x14ac:dyDescent="0.25">
      <c r="L19666" t="s">
        <v>37275</v>
      </c>
      <c r="M19666" t="s">
        <v>17117</v>
      </c>
      <c r="N19666" t="s">
        <v>56926</v>
      </c>
      <c r="O19666" s="76" t="s">
        <v>4356</v>
      </c>
      <c r="P19666" s="82">
        <v>367</v>
      </c>
      <c r="Q19666" s="82" t="s">
        <v>85074</v>
      </c>
      <c r="R19666"/>
    </row>
    <row r="19667" spans="12:18" x14ac:dyDescent="0.25">
      <c r="L19667" t="s">
        <v>37275</v>
      </c>
      <c r="M19667" t="s">
        <v>15056</v>
      </c>
      <c r="N19667" t="s">
        <v>56927</v>
      </c>
      <c r="O19667" s="76" t="s">
        <v>4356</v>
      </c>
      <c r="P19667" s="82">
        <v>708</v>
      </c>
      <c r="Q19667" s="82" t="s">
        <v>85075</v>
      </c>
      <c r="R19667"/>
    </row>
    <row r="19668" spans="12:18" x14ac:dyDescent="0.25">
      <c r="L19668" t="s">
        <v>37275</v>
      </c>
      <c r="M19668" t="s">
        <v>22455</v>
      </c>
      <c r="N19668" t="s">
        <v>56928</v>
      </c>
      <c r="O19668" s="76" t="s">
        <v>4374</v>
      </c>
      <c r="P19668" s="82">
        <v>6563</v>
      </c>
      <c r="Q19668" s="82" t="s">
        <v>72645</v>
      </c>
      <c r="R19668"/>
    </row>
    <row r="19669" spans="12:18" x14ac:dyDescent="0.25">
      <c r="L19669" t="s">
        <v>37275</v>
      </c>
      <c r="M19669" t="s">
        <v>35975</v>
      </c>
      <c r="N19669" t="s">
        <v>56929</v>
      </c>
      <c r="O19669" s="76" t="s">
        <v>4366</v>
      </c>
      <c r="P19669" s="82">
        <v>125</v>
      </c>
      <c r="Q19669" s="82" t="s">
        <v>85076</v>
      </c>
      <c r="R19669"/>
    </row>
    <row r="19670" spans="12:18" x14ac:dyDescent="0.25">
      <c r="L19670" t="s">
        <v>37275</v>
      </c>
      <c r="M19670" t="s">
        <v>22456</v>
      </c>
      <c r="N19670" t="s">
        <v>56930</v>
      </c>
      <c r="O19670" s="76" t="s">
        <v>4366</v>
      </c>
      <c r="P19670" s="82">
        <v>167</v>
      </c>
      <c r="Q19670" s="82" t="s">
        <v>85077</v>
      </c>
      <c r="R19670"/>
    </row>
    <row r="19671" spans="12:18" x14ac:dyDescent="0.25">
      <c r="L19671" t="s">
        <v>37275</v>
      </c>
      <c r="M19671" t="s">
        <v>22457</v>
      </c>
      <c r="N19671" t="s">
        <v>56931</v>
      </c>
      <c r="O19671" s="76" t="s">
        <v>4366</v>
      </c>
      <c r="P19671" s="82">
        <v>68</v>
      </c>
      <c r="Q19671" s="82" t="s">
        <v>85078</v>
      </c>
      <c r="R19671"/>
    </row>
    <row r="19672" spans="12:18" x14ac:dyDescent="0.25">
      <c r="L19672" t="s">
        <v>37275</v>
      </c>
      <c r="M19672" t="s">
        <v>35976</v>
      </c>
      <c r="N19672" t="s">
        <v>56932</v>
      </c>
      <c r="O19672" s="76" t="s">
        <v>4366</v>
      </c>
      <c r="P19672" s="82">
        <v>77</v>
      </c>
      <c r="Q19672" s="82" t="s">
        <v>85079</v>
      </c>
      <c r="R19672"/>
    </row>
    <row r="19673" spans="12:18" x14ac:dyDescent="0.25">
      <c r="L19673" t="s">
        <v>37275</v>
      </c>
      <c r="M19673" t="s">
        <v>4758</v>
      </c>
      <c r="N19673" t="s">
        <v>56933</v>
      </c>
      <c r="O19673" s="76" t="s">
        <v>4366</v>
      </c>
      <c r="P19673" s="82">
        <v>75</v>
      </c>
      <c r="Q19673" s="82" t="s">
        <v>85080</v>
      </c>
      <c r="R19673"/>
    </row>
    <row r="19674" spans="12:18" x14ac:dyDescent="0.25">
      <c r="L19674" t="s">
        <v>37275</v>
      </c>
      <c r="M19674" t="s">
        <v>17119</v>
      </c>
      <c r="N19674" t="s">
        <v>56934</v>
      </c>
      <c r="O19674" s="76" t="s">
        <v>4366</v>
      </c>
      <c r="P19674" s="82">
        <v>230</v>
      </c>
      <c r="Q19674" s="82" t="s">
        <v>85081</v>
      </c>
      <c r="R19674"/>
    </row>
    <row r="19675" spans="12:18" x14ac:dyDescent="0.25">
      <c r="L19675" t="s">
        <v>37275</v>
      </c>
      <c r="M19675" t="s">
        <v>22458</v>
      </c>
      <c r="N19675" t="s">
        <v>56935</v>
      </c>
      <c r="O19675" s="76" t="s">
        <v>4356</v>
      </c>
      <c r="P19675" s="82">
        <v>1342</v>
      </c>
      <c r="Q19675" s="82" t="s">
        <v>85082</v>
      </c>
      <c r="R19675"/>
    </row>
    <row r="19676" spans="12:18" x14ac:dyDescent="0.25">
      <c r="L19676" t="s">
        <v>37275</v>
      </c>
      <c r="M19676" t="s">
        <v>22459</v>
      </c>
      <c r="N19676" t="s">
        <v>56936</v>
      </c>
      <c r="O19676" s="76" t="s">
        <v>4366</v>
      </c>
      <c r="P19676" s="82">
        <v>219</v>
      </c>
      <c r="Q19676" s="82" t="s">
        <v>85083</v>
      </c>
      <c r="R19676"/>
    </row>
    <row r="19677" spans="12:18" x14ac:dyDescent="0.25">
      <c r="L19677" t="s">
        <v>37275</v>
      </c>
      <c r="M19677" t="s">
        <v>22460</v>
      </c>
      <c r="N19677" t="s">
        <v>56937</v>
      </c>
      <c r="O19677" s="76" t="s">
        <v>4366</v>
      </c>
      <c r="P19677" s="82">
        <v>115</v>
      </c>
      <c r="Q19677" s="82" t="s">
        <v>85084</v>
      </c>
      <c r="R19677"/>
    </row>
    <row r="19678" spans="12:18" x14ac:dyDescent="0.25">
      <c r="L19678" t="s">
        <v>37275</v>
      </c>
      <c r="M19678" t="s">
        <v>15058</v>
      </c>
      <c r="N19678" t="s">
        <v>56938</v>
      </c>
      <c r="O19678" s="76" t="s">
        <v>4366</v>
      </c>
      <c r="P19678" s="82">
        <v>177</v>
      </c>
      <c r="Q19678" s="82" t="s">
        <v>85085</v>
      </c>
      <c r="R19678"/>
    </row>
    <row r="19679" spans="12:18" x14ac:dyDescent="0.25">
      <c r="L19679" t="s">
        <v>37275</v>
      </c>
      <c r="M19679" t="s">
        <v>15060</v>
      </c>
      <c r="N19679" t="s">
        <v>56939</v>
      </c>
      <c r="O19679" s="76" t="s">
        <v>4366</v>
      </c>
      <c r="P19679" s="82">
        <v>164</v>
      </c>
      <c r="Q19679" s="82" t="s">
        <v>85086</v>
      </c>
      <c r="R19679"/>
    </row>
    <row r="19680" spans="12:18" x14ac:dyDescent="0.25">
      <c r="L19680" t="s">
        <v>37275</v>
      </c>
      <c r="M19680" t="s">
        <v>22461</v>
      </c>
      <c r="N19680" t="s">
        <v>56940</v>
      </c>
      <c r="O19680" s="76" t="s">
        <v>4374</v>
      </c>
      <c r="P19680" s="82">
        <v>1320</v>
      </c>
      <c r="Q19680" s="82" t="s">
        <v>72645</v>
      </c>
      <c r="R19680"/>
    </row>
    <row r="19681" spans="12:18" x14ac:dyDescent="0.25">
      <c r="L19681" t="s">
        <v>37275</v>
      </c>
      <c r="M19681" t="s">
        <v>35977</v>
      </c>
      <c r="N19681" t="s">
        <v>56941</v>
      </c>
      <c r="O19681" s="76" t="s">
        <v>4366</v>
      </c>
      <c r="P19681" s="82">
        <v>70</v>
      </c>
      <c r="Q19681" s="82" t="s">
        <v>85087</v>
      </c>
      <c r="R19681"/>
    </row>
    <row r="19682" spans="12:18" x14ac:dyDescent="0.25">
      <c r="L19682" t="s">
        <v>37275</v>
      </c>
      <c r="M19682" t="s">
        <v>4759</v>
      </c>
      <c r="N19682" t="s">
        <v>56942</v>
      </c>
      <c r="O19682" s="76" t="s">
        <v>4356</v>
      </c>
      <c r="P19682" s="82">
        <v>359</v>
      </c>
      <c r="Q19682" s="82" t="s">
        <v>85088</v>
      </c>
      <c r="R19682"/>
    </row>
    <row r="19683" spans="12:18" x14ac:dyDescent="0.25">
      <c r="L19683" t="s">
        <v>37275</v>
      </c>
      <c r="M19683" t="s">
        <v>17121</v>
      </c>
      <c r="N19683" t="s">
        <v>56943</v>
      </c>
      <c r="O19683" s="76" t="s">
        <v>4366</v>
      </c>
      <c r="P19683" s="82">
        <v>46</v>
      </c>
      <c r="Q19683" s="82" t="s">
        <v>85089</v>
      </c>
      <c r="R19683"/>
    </row>
    <row r="19684" spans="12:18" x14ac:dyDescent="0.25">
      <c r="L19684" t="s">
        <v>37275</v>
      </c>
      <c r="M19684" t="s">
        <v>17123</v>
      </c>
      <c r="N19684" t="s">
        <v>56944</v>
      </c>
      <c r="O19684" s="76" t="s">
        <v>4366</v>
      </c>
      <c r="P19684" s="82">
        <v>177</v>
      </c>
      <c r="Q19684" s="82" t="s">
        <v>85090</v>
      </c>
      <c r="R19684"/>
    </row>
    <row r="19685" spans="12:18" x14ac:dyDescent="0.25">
      <c r="L19685" t="s">
        <v>37275</v>
      </c>
      <c r="M19685" t="s">
        <v>9811</v>
      </c>
      <c r="N19685" t="s">
        <v>56945</v>
      </c>
      <c r="O19685" s="76" t="s">
        <v>4356</v>
      </c>
      <c r="P19685" s="82">
        <v>2801</v>
      </c>
      <c r="Q19685" s="82" t="s">
        <v>85091</v>
      </c>
      <c r="R19685"/>
    </row>
    <row r="19686" spans="12:18" x14ac:dyDescent="0.25">
      <c r="L19686" t="s">
        <v>37275</v>
      </c>
      <c r="M19686" t="s">
        <v>22462</v>
      </c>
      <c r="N19686" t="s">
        <v>56946</v>
      </c>
      <c r="O19686" s="76" t="s">
        <v>4366</v>
      </c>
      <c r="P19686" s="82">
        <v>43</v>
      </c>
      <c r="Q19686" s="82" t="s">
        <v>85092</v>
      </c>
      <c r="R19686"/>
    </row>
    <row r="19687" spans="12:18" x14ac:dyDescent="0.25">
      <c r="L19687" t="s">
        <v>37275</v>
      </c>
      <c r="M19687" t="s">
        <v>35978</v>
      </c>
      <c r="N19687" t="s">
        <v>56947</v>
      </c>
      <c r="O19687" s="76" t="s">
        <v>4374</v>
      </c>
      <c r="P19687" s="82">
        <v>2763</v>
      </c>
      <c r="Q19687" s="82" t="s">
        <v>85093</v>
      </c>
      <c r="R19687"/>
    </row>
    <row r="19688" spans="12:18" x14ac:dyDescent="0.25">
      <c r="L19688" t="s">
        <v>37275</v>
      </c>
      <c r="M19688" t="s">
        <v>22463</v>
      </c>
      <c r="N19688" t="s">
        <v>56948</v>
      </c>
      <c r="O19688" s="76" t="s">
        <v>4356</v>
      </c>
      <c r="P19688" s="82">
        <v>425</v>
      </c>
      <c r="Q19688" s="82" t="s">
        <v>85094</v>
      </c>
      <c r="R19688"/>
    </row>
    <row r="19689" spans="12:18" x14ac:dyDescent="0.25">
      <c r="L19689" t="s">
        <v>37275</v>
      </c>
      <c r="M19689" t="s">
        <v>22464</v>
      </c>
      <c r="N19689" t="s">
        <v>56949</v>
      </c>
      <c r="O19689" s="76" t="s">
        <v>4366</v>
      </c>
      <c r="P19689" s="82">
        <v>334</v>
      </c>
      <c r="Q19689" s="82" t="s">
        <v>85095</v>
      </c>
      <c r="R19689"/>
    </row>
    <row r="19690" spans="12:18" x14ac:dyDescent="0.25">
      <c r="L19690" t="s">
        <v>37275</v>
      </c>
      <c r="M19690" t="s">
        <v>15061</v>
      </c>
      <c r="N19690" t="s">
        <v>56950</v>
      </c>
      <c r="O19690" s="76" t="s">
        <v>4366</v>
      </c>
      <c r="P19690" s="82">
        <v>89</v>
      </c>
      <c r="Q19690" s="82" t="s">
        <v>85096</v>
      </c>
      <c r="R19690"/>
    </row>
    <row r="19691" spans="12:18" x14ac:dyDescent="0.25">
      <c r="L19691" t="s">
        <v>37275</v>
      </c>
      <c r="M19691" t="s">
        <v>22465</v>
      </c>
      <c r="N19691" t="s">
        <v>56951</v>
      </c>
      <c r="O19691" s="76" t="s">
        <v>4366</v>
      </c>
      <c r="P19691" s="82">
        <v>285</v>
      </c>
      <c r="Q19691" s="82" t="s">
        <v>85097</v>
      </c>
      <c r="R19691"/>
    </row>
    <row r="19692" spans="12:18" x14ac:dyDescent="0.25">
      <c r="L19692" t="s">
        <v>37275</v>
      </c>
      <c r="M19692" t="s">
        <v>17125</v>
      </c>
      <c r="N19692" t="s">
        <v>56952</v>
      </c>
      <c r="O19692" s="76" t="s">
        <v>4356</v>
      </c>
      <c r="P19692" s="82">
        <v>132</v>
      </c>
      <c r="Q19692" s="82" t="s">
        <v>85098</v>
      </c>
      <c r="R19692"/>
    </row>
    <row r="19693" spans="12:18" x14ac:dyDescent="0.25">
      <c r="L19693" t="s">
        <v>37275</v>
      </c>
      <c r="M19693" t="s">
        <v>15063</v>
      </c>
      <c r="N19693" t="s">
        <v>56953</v>
      </c>
      <c r="O19693" s="76" t="s">
        <v>4366</v>
      </c>
      <c r="P19693" s="82">
        <v>63</v>
      </c>
      <c r="Q19693" s="82" t="s">
        <v>85099</v>
      </c>
      <c r="R19693"/>
    </row>
    <row r="19694" spans="12:18" x14ac:dyDescent="0.25">
      <c r="L19694" t="s">
        <v>37275</v>
      </c>
      <c r="M19694" t="s">
        <v>4760</v>
      </c>
      <c r="N19694" t="s">
        <v>56954</v>
      </c>
      <c r="O19694" s="76" t="s">
        <v>4366</v>
      </c>
      <c r="P19694" s="82">
        <v>76</v>
      </c>
      <c r="Q19694" s="82" t="s">
        <v>85100</v>
      </c>
      <c r="R19694"/>
    </row>
    <row r="19695" spans="12:18" x14ac:dyDescent="0.25">
      <c r="L19695" t="s">
        <v>37275</v>
      </c>
      <c r="M19695" t="s">
        <v>4761</v>
      </c>
      <c r="N19695" t="s">
        <v>56955</v>
      </c>
      <c r="O19695" s="76" t="s">
        <v>4366</v>
      </c>
      <c r="P19695" s="82">
        <v>251</v>
      </c>
      <c r="Q19695" s="82" t="s">
        <v>85101</v>
      </c>
      <c r="R19695"/>
    </row>
    <row r="19696" spans="12:18" x14ac:dyDescent="0.25">
      <c r="L19696" t="s">
        <v>37275</v>
      </c>
      <c r="M19696" t="s">
        <v>22466</v>
      </c>
      <c r="N19696" t="s">
        <v>56956</v>
      </c>
      <c r="O19696" s="76" t="s">
        <v>4366</v>
      </c>
      <c r="P19696" s="82">
        <v>219</v>
      </c>
      <c r="Q19696" s="82" t="s">
        <v>85102</v>
      </c>
      <c r="R19696"/>
    </row>
    <row r="19697" spans="12:18" x14ac:dyDescent="0.25">
      <c r="L19697" t="s">
        <v>37275</v>
      </c>
      <c r="M19697" t="s">
        <v>17127</v>
      </c>
      <c r="N19697" t="s">
        <v>56957</v>
      </c>
      <c r="O19697" s="76" t="s">
        <v>4366</v>
      </c>
      <c r="P19697" s="82">
        <v>113</v>
      </c>
      <c r="Q19697" s="82" t="s">
        <v>85103</v>
      </c>
      <c r="R19697"/>
    </row>
    <row r="19698" spans="12:18" x14ac:dyDescent="0.25">
      <c r="L19698" t="s">
        <v>37275</v>
      </c>
      <c r="M19698" t="s">
        <v>35979</v>
      </c>
      <c r="N19698" t="s">
        <v>56958</v>
      </c>
      <c r="O19698" s="76" t="s">
        <v>4366</v>
      </c>
      <c r="P19698" s="82">
        <v>58</v>
      </c>
      <c r="Q19698" s="82" t="s">
        <v>85104</v>
      </c>
      <c r="R19698"/>
    </row>
    <row r="19699" spans="12:18" x14ac:dyDescent="0.25">
      <c r="L19699" t="s">
        <v>37275</v>
      </c>
      <c r="M19699" t="s">
        <v>35980</v>
      </c>
      <c r="N19699" t="s">
        <v>56959</v>
      </c>
      <c r="O19699" s="76" t="s">
        <v>4366</v>
      </c>
      <c r="P19699" s="82">
        <v>71</v>
      </c>
      <c r="Q19699" s="82" t="s">
        <v>85105</v>
      </c>
      <c r="R19699"/>
    </row>
    <row r="19700" spans="12:18" x14ac:dyDescent="0.25">
      <c r="L19700" t="s">
        <v>37275</v>
      </c>
      <c r="M19700" t="s">
        <v>22467</v>
      </c>
      <c r="N19700" t="s">
        <v>56960</v>
      </c>
      <c r="O19700" s="76" t="s">
        <v>4366</v>
      </c>
      <c r="P19700" s="82">
        <v>177</v>
      </c>
      <c r="Q19700" s="82" t="s">
        <v>85106</v>
      </c>
      <c r="R19700"/>
    </row>
    <row r="19701" spans="12:18" x14ac:dyDescent="0.25">
      <c r="L19701" t="s">
        <v>37275</v>
      </c>
      <c r="M19701" t="s">
        <v>17129</v>
      </c>
      <c r="N19701" t="s">
        <v>56961</v>
      </c>
      <c r="O19701" s="76" t="s">
        <v>4366</v>
      </c>
      <c r="P19701" s="82">
        <v>96</v>
      </c>
      <c r="Q19701" s="82" t="s">
        <v>85107</v>
      </c>
      <c r="R19701"/>
    </row>
    <row r="19702" spans="12:18" x14ac:dyDescent="0.25">
      <c r="L19702" t="s">
        <v>37275</v>
      </c>
      <c r="M19702" t="s">
        <v>22531</v>
      </c>
      <c r="N19702" t="s">
        <v>56962</v>
      </c>
      <c r="O19702" s="76" t="s">
        <v>4366</v>
      </c>
      <c r="P19702" s="82">
        <v>152</v>
      </c>
      <c r="Q19702" s="82" t="s">
        <v>85410</v>
      </c>
      <c r="R19702"/>
    </row>
    <row r="19703" spans="12:18" x14ac:dyDescent="0.25">
      <c r="L19703" t="s">
        <v>37275</v>
      </c>
      <c r="M19703" t="s">
        <v>15065</v>
      </c>
      <c r="N19703" t="s">
        <v>56963</v>
      </c>
      <c r="O19703" s="76" t="s">
        <v>4366</v>
      </c>
      <c r="P19703" s="82">
        <v>259</v>
      </c>
      <c r="Q19703" s="82" t="s">
        <v>85108</v>
      </c>
      <c r="R19703"/>
    </row>
    <row r="19704" spans="12:18" x14ac:dyDescent="0.25">
      <c r="L19704" t="s">
        <v>37275</v>
      </c>
      <c r="M19704" t="s">
        <v>15067</v>
      </c>
      <c r="N19704" t="s">
        <v>56964</v>
      </c>
      <c r="O19704" s="76" t="s">
        <v>4356</v>
      </c>
      <c r="P19704" s="82">
        <v>734</v>
      </c>
      <c r="Q19704" s="82" t="s">
        <v>85109</v>
      </c>
      <c r="R19704"/>
    </row>
    <row r="19705" spans="12:18" x14ac:dyDescent="0.25">
      <c r="L19705" t="s">
        <v>37275</v>
      </c>
      <c r="M19705" t="s">
        <v>22468</v>
      </c>
      <c r="N19705" t="s">
        <v>56965</v>
      </c>
      <c r="O19705" s="76" t="s">
        <v>4366</v>
      </c>
      <c r="P19705" s="82">
        <v>118</v>
      </c>
      <c r="Q19705" s="82" t="s">
        <v>85110</v>
      </c>
      <c r="R19705"/>
    </row>
    <row r="19706" spans="12:18" x14ac:dyDescent="0.25">
      <c r="L19706" t="s">
        <v>37275</v>
      </c>
      <c r="M19706" t="s">
        <v>15069</v>
      </c>
      <c r="N19706" t="s">
        <v>56966</v>
      </c>
      <c r="O19706" s="76" t="s">
        <v>4356</v>
      </c>
      <c r="P19706" s="82">
        <v>510</v>
      </c>
      <c r="Q19706" s="82" t="s">
        <v>85111</v>
      </c>
      <c r="R19706"/>
    </row>
    <row r="19707" spans="12:18" x14ac:dyDescent="0.25">
      <c r="L19707" t="s">
        <v>37275</v>
      </c>
      <c r="M19707" t="s">
        <v>35981</v>
      </c>
      <c r="N19707" t="s">
        <v>56967</v>
      </c>
      <c r="O19707" s="76" t="s">
        <v>4356</v>
      </c>
      <c r="P19707" s="82">
        <v>769</v>
      </c>
      <c r="Q19707" s="82" t="s">
        <v>85112</v>
      </c>
      <c r="R19707"/>
    </row>
    <row r="19708" spans="12:18" x14ac:dyDescent="0.25">
      <c r="L19708" t="s">
        <v>37275</v>
      </c>
      <c r="M19708" t="s">
        <v>22469</v>
      </c>
      <c r="N19708" t="s">
        <v>56968</v>
      </c>
      <c r="O19708" s="76" t="s">
        <v>4374</v>
      </c>
      <c r="P19708" s="82">
        <v>3241</v>
      </c>
      <c r="Q19708" s="82" t="s">
        <v>85113</v>
      </c>
      <c r="R19708"/>
    </row>
    <row r="19709" spans="12:18" x14ac:dyDescent="0.25">
      <c r="L19709" t="s">
        <v>37275</v>
      </c>
      <c r="M19709" t="s">
        <v>22470</v>
      </c>
      <c r="N19709" t="s">
        <v>56969</v>
      </c>
      <c r="O19709" s="76" t="s">
        <v>4356</v>
      </c>
      <c r="P19709" s="82">
        <v>87</v>
      </c>
      <c r="Q19709" s="82" t="s">
        <v>85114</v>
      </c>
      <c r="R19709"/>
    </row>
    <row r="19710" spans="12:18" x14ac:dyDescent="0.25">
      <c r="L19710" t="s">
        <v>37275</v>
      </c>
      <c r="M19710" t="s">
        <v>15071</v>
      </c>
      <c r="N19710" t="s">
        <v>56970</v>
      </c>
      <c r="O19710" s="76" t="s">
        <v>4366</v>
      </c>
      <c r="P19710" s="82">
        <v>303</v>
      </c>
      <c r="Q19710" s="82" t="s">
        <v>85115</v>
      </c>
      <c r="R19710"/>
    </row>
    <row r="19711" spans="12:18" x14ac:dyDescent="0.25">
      <c r="L19711" t="s">
        <v>37275</v>
      </c>
      <c r="M19711" t="s">
        <v>17131</v>
      </c>
      <c r="N19711" t="s">
        <v>56971</v>
      </c>
      <c r="O19711" s="76" t="s">
        <v>4450</v>
      </c>
      <c r="P19711" s="82">
        <v>5527</v>
      </c>
      <c r="Q19711" s="82" t="s">
        <v>72645</v>
      </c>
      <c r="R19711"/>
    </row>
    <row r="19712" spans="12:18" x14ac:dyDescent="0.25">
      <c r="L19712" t="s">
        <v>37275</v>
      </c>
      <c r="M19712" t="s">
        <v>17133</v>
      </c>
      <c r="N19712" t="s">
        <v>56972</v>
      </c>
      <c r="O19712" s="76" t="s">
        <v>4366</v>
      </c>
      <c r="P19712" s="82">
        <v>147</v>
      </c>
      <c r="Q19712" s="82" t="s">
        <v>85116</v>
      </c>
      <c r="R19712"/>
    </row>
    <row r="19713" spans="12:18" x14ac:dyDescent="0.25">
      <c r="L19713" t="s">
        <v>37275</v>
      </c>
      <c r="M19713" t="s">
        <v>35982</v>
      </c>
      <c r="N19713" t="s">
        <v>56973</v>
      </c>
      <c r="O19713" s="76" t="s">
        <v>4366</v>
      </c>
      <c r="P19713" s="82">
        <v>236</v>
      </c>
      <c r="Q19713" s="82" t="s">
        <v>85117</v>
      </c>
      <c r="R19713"/>
    </row>
    <row r="19714" spans="12:18" x14ac:dyDescent="0.25">
      <c r="L19714" t="s">
        <v>37275</v>
      </c>
      <c r="M19714" t="s">
        <v>15073</v>
      </c>
      <c r="N19714" t="s">
        <v>56974</v>
      </c>
      <c r="O19714" s="76" t="s">
        <v>4374</v>
      </c>
      <c r="P19714" s="82">
        <v>956</v>
      </c>
      <c r="Q19714" s="82" t="s">
        <v>72645</v>
      </c>
      <c r="R19714"/>
    </row>
    <row r="19715" spans="12:18" x14ac:dyDescent="0.25">
      <c r="L19715" t="s">
        <v>37275</v>
      </c>
      <c r="M19715" t="s">
        <v>4762</v>
      </c>
      <c r="N19715" t="s">
        <v>56975</v>
      </c>
      <c r="O19715" s="76" t="s">
        <v>4374</v>
      </c>
      <c r="P19715" s="82">
        <v>4390</v>
      </c>
      <c r="Q19715" s="82" t="s">
        <v>72645</v>
      </c>
      <c r="R19715"/>
    </row>
    <row r="19716" spans="12:18" x14ac:dyDescent="0.25">
      <c r="L19716" t="s">
        <v>37275</v>
      </c>
      <c r="M19716" t="s">
        <v>15075</v>
      </c>
      <c r="N19716" t="s">
        <v>56976</v>
      </c>
      <c r="O19716" s="76" t="s">
        <v>4366</v>
      </c>
      <c r="P19716" s="82">
        <v>198</v>
      </c>
      <c r="Q19716" s="82" t="s">
        <v>85118</v>
      </c>
      <c r="R19716"/>
    </row>
    <row r="19717" spans="12:18" x14ac:dyDescent="0.25">
      <c r="L19717" t="s">
        <v>37275</v>
      </c>
      <c r="M19717" t="s">
        <v>15077</v>
      </c>
      <c r="N19717" t="s">
        <v>56977</v>
      </c>
      <c r="O19717" s="76" t="s">
        <v>4374</v>
      </c>
      <c r="P19717" s="82">
        <v>6176</v>
      </c>
      <c r="Q19717" s="82" t="s">
        <v>85119</v>
      </c>
      <c r="R19717"/>
    </row>
    <row r="19718" spans="12:18" x14ac:dyDescent="0.25">
      <c r="L19718" t="s">
        <v>37275</v>
      </c>
      <c r="M19718" t="s">
        <v>4763</v>
      </c>
      <c r="N19718" t="s">
        <v>56978</v>
      </c>
      <c r="O19718" s="76" t="s">
        <v>4366</v>
      </c>
      <c r="P19718" s="82">
        <v>212</v>
      </c>
      <c r="Q19718" s="82" t="s">
        <v>85120</v>
      </c>
      <c r="R19718"/>
    </row>
    <row r="19719" spans="12:18" x14ac:dyDescent="0.25">
      <c r="L19719" t="s">
        <v>37275</v>
      </c>
      <c r="M19719" t="s">
        <v>22471</v>
      </c>
      <c r="N19719" t="s">
        <v>56979</v>
      </c>
      <c r="O19719" s="76" t="s">
        <v>4374</v>
      </c>
      <c r="P19719" s="82">
        <v>2108</v>
      </c>
      <c r="Q19719" s="82" t="s">
        <v>72645</v>
      </c>
      <c r="R19719"/>
    </row>
    <row r="19720" spans="12:18" x14ac:dyDescent="0.25">
      <c r="L19720" t="s">
        <v>37275</v>
      </c>
      <c r="M19720" t="s">
        <v>22472</v>
      </c>
      <c r="N19720" t="s">
        <v>56980</v>
      </c>
      <c r="O19720" s="76" t="s">
        <v>4356</v>
      </c>
      <c r="P19720" s="82">
        <v>425</v>
      </c>
      <c r="Q19720" s="82" t="s">
        <v>85121</v>
      </c>
      <c r="R19720"/>
    </row>
    <row r="19721" spans="12:18" x14ac:dyDescent="0.25">
      <c r="L19721" t="s">
        <v>37275</v>
      </c>
      <c r="M19721" t="s">
        <v>17135</v>
      </c>
      <c r="N19721" t="s">
        <v>56981</v>
      </c>
      <c r="O19721" s="76" t="s">
        <v>4356</v>
      </c>
      <c r="P19721" s="82">
        <v>158</v>
      </c>
      <c r="Q19721" s="82" t="s">
        <v>85122</v>
      </c>
      <c r="R19721"/>
    </row>
    <row r="19722" spans="12:18" x14ac:dyDescent="0.25">
      <c r="L19722" t="s">
        <v>37275</v>
      </c>
      <c r="M19722" t="s">
        <v>15079</v>
      </c>
      <c r="N19722" t="s">
        <v>56982</v>
      </c>
      <c r="O19722" s="76" t="s">
        <v>4356</v>
      </c>
      <c r="P19722" s="82">
        <v>356</v>
      </c>
      <c r="Q19722" s="82" t="s">
        <v>85123</v>
      </c>
      <c r="R19722"/>
    </row>
    <row r="19723" spans="12:18" x14ac:dyDescent="0.25">
      <c r="L19723" t="s">
        <v>37275</v>
      </c>
      <c r="M19723" t="s">
        <v>22473</v>
      </c>
      <c r="N19723" t="s">
        <v>56983</v>
      </c>
      <c r="O19723" s="76" t="s">
        <v>4356</v>
      </c>
      <c r="P19723" s="82">
        <v>3571</v>
      </c>
      <c r="Q19723" s="82" t="s">
        <v>85124</v>
      </c>
      <c r="R19723"/>
    </row>
    <row r="19724" spans="12:18" x14ac:dyDescent="0.25">
      <c r="L19724" t="s">
        <v>37275</v>
      </c>
      <c r="M19724" t="s">
        <v>15081</v>
      </c>
      <c r="N19724" t="s">
        <v>56984</v>
      </c>
      <c r="O19724" s="76" t="s">
        <v>4356</v>
      </c>
      <c r="P19724" s="82">
        <v>124</v>
      </c>
      <c r="Q19724" s="82" t="s">
        <v>85125</v>
      </c>
      <c r="R19724"/>
    </row>
    <row r="19725" spans="12:18" x14ac:dyDescent="0.25">
      <c r="L19725" t="s">
        <v>37275</v>
      </c>
      <c r="M19725" t="s">
        <v>35983</v>
      </c>
      <c r="N19725" t="s">
        <v>56985</v>
      </c>
      <c r="O19725" s="76" t="s">
        <v>4356</v>
      </c>
      <c r="P19725" s="82">
        <v>478</v>
      </c>
      <c r="Q19725" s="82" t="s">
        <v>85126</v>
      </c>
      <c r="R19725"/>
    </row>
    <row r="19726" spans="12:18" x14ac:dyDescent="0.25">
      <c r="L19726" t="s">
        <v>37275</v>
      </c>
      <c r="M19726" t="s">
        <v>15083</v>
      </c>
      <c r="N19726" t="s">
        <v>56986</v>
      </c>
      <c r="O19726" s="76" t="s">
        <v>4374</v>
      </c>
      <c r="P19726" s="82">
        <v>8283</v>
      </c>
      <c r="Q19726" s="82" t="s">
        <v>85127</v>
      </c>
      <c r="R19726"/>
    </row>
    <row r="19727" spans="12:18" x14ac:dyDescent="0.25">
      <c r="L19727" t="s">
        <v>37275</v>
      </c>
      <c r="M19727" t="s">
        <v>4764</v>
      </c>
      <c r="N19727" t="s">
        <v>56987</v>
      </c>
      <c r="O19727" s="76" t="s">
        <v>4450</v>
      </c>
      <c r="P19727" s="82">
        <v>9264</v>
      </c>
      <c r="Q19727" s="82" t="s">
        <v>72645</v>
      </c>
      <c r="R19727"/>
    </row>
    <row r="19728" spans="12:18" x14ac:dyDescent="0.25">
      <c r="L19728" t="s">
        <v>37275</v>
      </c>
      <c r="M19728" t="s">
        <v>15085</v>
      </c>
      <c r="N19728" t="s">
        <v>56988</v>
      </c>
      <c r="O19728" s="76" t="s">
        <v>4356</v>
      </c>
      <c r="P19728" s="82">
        <v>203</v>
      </c>
      <c r="Q19728" s="82" t="s">
        <v>85128</v>
      </c>
      <c r="R19728"/>
    </row>
    <row r="19729" spans="12:18" x14ac:dyDescent="0.25">
      <c r="L19729" t="s">
        <v>37275</v>
      </c>
      <c r="M19729" t="s">
        <v>22474</v>
      </c>
      <c r="N19729" t="s">
        <v>56989</v>
      </c>
      <c r="O19729" s="76" t="s">
        <v>4356</v>
      </c>
      <c r="P19729" s="82">
        <v>811</v>
      </c>
      <c r="Q19729" s="82" t="s">
        <v>85129</v>
      </c>
      <c r="R19729"/>
    </row>
    <row r="19730" spans="12:18" x14ac:dyDescent="0.25">
      <c r="L19730" t="s">
        <v>37275</v>
      </c>
      <c r="M19730" t="s">
        <v>22475</v>
      </c>
      <c r="N19730" t="s">
        <v>56990</v>
      </c>
      <c r="O19730" s="76" t="s">
        <v>4356</v>
      </c>
      <c r="P19730" s="82">
        <v>374</v>
      </c>
      <c r="Q19730" s="82" t="s">
        <v>85130</v>
      </c>
      <c r="R19730"/>
    </row>
    <row r="19731" spans="12:18" x14ac:dyDescent="0.25">
      <c r="L19731" t="s">
        <v>37275</v>
      </c>
      <c r="M19731" t="s">
        <v>17137</v>
      </c>
      <c r="N19731" t="s">
        <v>56991</v>
      </c>
      <c r="O19731" s="76" t="s">
        <v>4366</v>
      </c>
      <c r="P19731" s="82">
        <v>99</v>
      </c>
      <c r="Q19731" s="82" t="s">
        <v>85131</v>
      </c>
      <c r="R19731"/>
    </row>
    <row r="19732" spans="12:18" x14ac:dyDescent="0.25">
      <c r="L19732" t="s">
        <v>37275</v>
      </c>
      <c r="M19732" t="s">
        <v>4765</v>
      </c>
      <c r="N19732" t="s">
        <v>56992</v>
      </c>
      <c r="O19732" s="76" t="s">
        <v>4374</v>
      </c>
      <c r="P19732" s="82">
        <v>960</v>
      </c>
      <c r="Q19732" s="82" t="s">
        <v>72645</v>
      </c>
      <c r="R19732"/>
    </row>
    <row r="19733" spans="12:18" x14ac:dyDescent="0.25">
      <c r="L19733" t="s">
        <v>37275</v>
      </c>
      <c r="M19733" t="s">
        <v>17139</v>
      </c>
      <c r="N19733" t="s">
        <v>56993</v>
      </c>
      <c r="O19733" s="76" t="s">
        <v>4374</v>
      </c>
      <c r="P19733" s="82">
        <v>6549</v>
      </c>
      <c r="Q19733" s="82" t="s">
        <v>85132</v>
      </c>
      <c r="R19733"/>
    </row>
    <row r="19734" spans="12:18" x14ac:dyDescent="0.25">
      <c r="L19734" t="s">
        <v>37275</v>
      </c>
      <c r="M19734" t="s">
        <v>17141</v>
      </c>
      <c r="N19734" t="s">
        <v>56994</v>
      </c>
      <c r="O19734" s="76" t="s">
        <v>4374</v>
      </c>
      <c r="P19734" s="82">
        <v>904</v>
      </c>
      <c r="Q19734" s="82" t="s">
        <v>72645</v>
      </c>
      <c r="R19734"/>
    </row>
    <row r="19735" spans="12:18" x14ac:dyDescent="0.25">
      <c r="L19735" t="s">
        <v>37275</v>
      </c>
      <c r="M19735" t="s">
        <v>17143</v>
      </c>
      <c r="N19735" t="s">
        <v>56995</v>
      </c>
      <c r="O19735" s="76" t="s">
        <v>4366</v>
      </c>
      <c r="P19735" s="82">
        <v>160</v>
      </c>
      <c r="Q19735" s="82" t="s">
        <v>85133</v>
      </c>
      <c r="R19735"/>
    </row>
    <row r="19736" spans="12:18" x14ac:dyDescent="0.25">
      <c r="L19736" t="s">
        <v>37275</v>
      </c>
      <c r="M19736" t="s">
        <v>35984</v>
      </c>
      <c r="N19736" t="s">
        <v>56996</v>
      </c>
      <c r="O19736" s="76" t="s">
        <v>4356</v>
      </c>
      <c r="P19736" s="82">
        <v>298</v>
      </c>
      <c r="Q19736" s="82" t="s">
        <v>85134</v>
      </c>
      <c r="R19736"/>
    </row>
    <row r="19737" spans="12:18" x14ac:dyDescent="0.25">
      <c r="L19737" t="s">
        <v>37275</v>
      </c>
      <c r="M19737" t="s">
        <v>15087</v>
      </c>
      <c r="N19737" t="s">
        <v>56997</v>
      </c>
      <c r="O19737" s="76" t="s">
        <v>4356</v>
      </c>
      <c r="P19737" s="82">
        <v>1170</v>
      </c>
      <c r="Q19737" s="82" t="s">
        <v>85135</v>
      </c>
      <c r="R19737"/>
    </row>
    <row r="19738" spans="12:18" x14ac:dyDescent="0.25">
      <c r="L19738" t="s">
        <v>37275</v>
      </c>
      <c r="M19738" t="s">
        <v>15089</v>
      </c>
      <c r="N19738" t="s">
        <v>56998</v>
      </c>
      <c r="O19738" s="76" t="s">
        <v>4366</v>
      </c>
      <c r="P19738" s="82">
        <v>58</v>
      </c>
      <c r="Q19738" s="82" t="s">
        <v>85136</v>
      </c>
      <c r="R19738"/>
    </row>
    <row r="19739" spans="12:18" x14ac:dyDescent="0.25">
      <c r="L19739" t="s">
        <v>37275</v>
      </c>
      <c r="M19739" t="s">
        <v>15091</v>
      </c>
      <c r="N19739" t="s">
        <v>56999</v>
      </c>
      <c r="O19739" s="76" t="s">
        <v>4374</v>
      </c>
      <c r="P19739" s="82">
        <v>1566</v>
      </c>
      <c r="Q19739" s="82" t="s">
        <v>72645</v>
      </c>
      <c r="R19739"/>
    </row>
    <row r="19740" spans="12:18" x14ac:dyDescent="0.25">
      <c r="L19740" t="s">
        <v>37275</v>
      </c>
      <c r="M19740" t="s">
        <v>12669</v>
      </c>
      <c r="N19740" t="s">
        <v>57000</v>
      </c>
      <c r="O19740" s="76" t="s">
        <v>4356</v>
      </c>
      <c r="P19740" s="82">
        <v>266</v>
      </c>
      <c r="Q19740" s="82" t="s">
        <v>85137</v>
      </c>
      <c r="R19740"/>
    </row>
    <row r="19741" spans="12:18" x14ac:dyDescent="0.25">
      <c r="L19741" t="s">
        <v>37275</v>
      </c>
      <c r="M19741" t="s">
        <v>22476</v>
      </c>
      <c r="N19741" t="s">
        <v>57001</v>
      </c>
      <c r="O19741" s="76" t="s">
        <v>4356</v>
      </c>
      <c r="P19741" s="82">
        <v>506</v>
      </c>
      <c r="Q19741" s="82" t="s">
        <v>85138</v>
      </c>
      <c r="R19741"/>
    </row>
    <row r="19742" spans="12:18" x14ac:dyDescent="0.25">
      <c r="L19742" t="s">
        <v>37275</v>
      </c>
      <c r="M19742" t="s">
        <v>22477</v>
      </c>
      <c r="N19742" t="s">
        <v>57002</v>
      </c>
      <c r="O19742" s="76" t="s">
        <v>4356</v>
      </c>
      <c r="P19742" s="82">
        <v>397</v>
      </c>
      <c r="Q19742" s="82" t="s">
        <v>85139</v>
      </c>
      <c r="R19742"/>
    </row>
    <row r="19743" spans="12:18" x14ac:dyDescent="0.25">
      <c r="L19743" t="s">
        <v>37275</v>
      </c>
      <c r="M19743" t="s">
        <v>35985</v>
      </c>
      <c r="N19743" t="s">
        <v>57003</v>
      </c>
      <c r="O19743" s="76" t="s">
        <v>4366</v>
      </c>
      <c r="P19743" s="82">
        <v>208</v>
      </c>
      <c r="Q19743" s="82" t="s">
        <v>85140</v>
      </c>
      <c r="R19743"/>
    </row>
    <row r="19744" spans="12:18" x14ac:dyDescent="0.25">
      <c r="L19744" t="s">
        <v>37275</v>
      </c>
      <c r="M19744" t="s">
        <v>22478</v>
      </c>
      <c r="N19744" t="s">
        <v>57004</v>
      </c>
      <c r="O19744" s="76" t="s">
        <v>4366</v>
      </c>
      <c r="P19744" s="82">
        <v>291</v>
      </c>
      <c r="Q19744" s="82" t="s">
        <v>85141</v>
      </c>
      <c r="R19744"/>
    </row>
    <row r="19745" spans="12:18" x14ac:dyDescent="0.25">
      <c r="L19745" t="s">
        <v>37275</v>
      </c>
      <c r="M19745" t="s">
        <v>17145</v>
      </c>
      <c r="N19745" t="s">
        <v>57005</v>
      </c>
      <c r="O19745" s="76" t="s">
        <v>4356</v>
      </c>
      <c r="P19745" s="82">
        <v>201</v>
      </c>
      <c r="Q19745" s="82" t="s">
        <v>85142</v>
      </c>
      <c r="R19745"/>
    </row>
    <row r="19746" spans="12:18" x14ac:dyDescent="0.25">
      <c r="L19746" t="s">
        <v>37275</v>
      </c>
      <c r="M19746" t="s">
        <v>35986</v>
      </c>
      <c r="N19746" t="s">
        <v>57006</v>
      </c>
      <c r="O19746" s="76" t="s">
        <v>4366</v>
      </c>
      <c r="P19746" s="82">
        <v>88</v>
      </c>
      <c r="Q19746" s="82" t="s">
        <v>85143</v>
      </c>
      <c r="R19746"/>
    </row>
    <row r="19747" spans="12:18" x14ac:dyDescent="0.25">
      <c r="L19747" t="s">
        <v>37275</v>
      </c>
      <c r="M19747" t="s">
        <v>15093</v>
      </c>
      <c r="N19747" t="s">
        <v>57007</v>
      </c>
      <c r="O19747" s="76" t="s">
        <v>4366</v>
      </c>
      <c r="P19747" s="82">
        <v>146</v>
      </c>
      <c r="Q19747" s="82" t="s">
        <v>85144</v>
      </c>
      <c r="R19747"/>
    </row>
    <row r="19748" spans="12:18" x14ac:dyDescent="0.25">
      <c r="L19748" t="s">
        <v>37275</v>
      </c>
      <c r="M19748" t="s">
        <v>4766</v>
      </c>
      <c r="N19748" t="s">
        <v>57008</v>
      </c>
      <c r="O19748" s="76" t="s">
        <v>4356</v>
      </c>
      <c r="P19748" s="82">
        <v>974</v>
      </c>
      <c r="Q19748" s="82" t="s">
        <v>85145</v>
      </c>
      <c r="R19748"/>
    </row>
    <row r="19749" spans="12:18" x14ac:dyDescent="0.25">
      <c r="L19749" t="s">
        <v>37275</v>
      </c>
      <c r="M19749" t="s">
        <v>15095</v>
      </c>
      <c r="N19749" t="s">
        <v>57009</v>
      </c>
      <c r="O19749" s="76" t="s">
        <v>4356</v>
      </c>
      <c r="P19749" s="82">
        <v>437</v>
      </c>
      <c r="Q19749" s="82" t="s">
        <v>85146</v>
      </c>
      <c r="R19749"/>
    </row>
    <row r="19750" spans="12:18" x14ac:dyDescent="0.25">
      <c r="L19750" t="s">
        <v>37275</v>
      </c>
      <c r="M19750" t="s">
        <v>4767</v>
      </c>
      <c r="N19750" t="s">
        <v>57010</v>
      </c>
      <c r="O19750" s="76" t="s">
        <v>4356</v>
      </c>
      <c r="P19750" s="82">
        <v>319</v>
      </c>
      <c r="Q19750" s="82" t="s">
        <v>85147</v>
      </c>
      <c r="R19750"/>
    </row>
    <row r="19751" spans="12:18" x14ac:dyDescent="0.25">
      <c r="L19751" t="s">
        <v>37275</v>
      </c>
      <c r="M19751" t="s">
        <v>22479</v>
      </c>
      <c r="N19751" t="s">
        <v>57011</v>
      </c>
      <c r="O19751" s="76" t="s">
        <v>4366</v>
      </c>
      <c r="P19751" s="82">
        <v>149</v>
      </c>
      <c r="Q19751" s="82" t="s">
        <v>85148</v>
      </c>
      <c r="R19751"/>
    </row>
    <row r="19752" spans="12:18" x14ac:dyDescent="0.25">
      <c r="L19752" t="s">
        <v>37275</v>
      </c>
      <c r="M19752" t="s">
        <v>4768</v>
      </c>
      <c r="N19752" t="s">
        <v>57012</v>
      </c>
      <c r="O19752" s="76" t="s">
        <v>4366</v>
      </c>
      <c r="P19752" s="82">
        <v>226</v>
      </c>
      <c r="Q19752" s="82" t="s">
        <v>85149</v>
      </c>
      <c r="R19752"/>
    </row>
    <row r="19753" spans="12:18" x14ac:dyDescent="0.25">
      <c r="L19753" t="s">
        <v>37275</v>
      </c>
      <c r="M19753" t="s">
        <v>15097</v>
      </c>
      <c r="N19753" t="s">
        <v>57013</v>
      </c>
      <c r="O19753" s="76" t="s">
        <v>4374</v>
      </c>
      <c r="P19753" s="82">
        <v>6541</v>
      </c>
      <c r="Q19753" s="82" t="s">
        <v>72645</v>
      </c>
      <c r="R19753"/>
    </row>
    <row r="19754" spans="12:18" x14ac:dyDescent="0.25">
      <c r="L19754" t="s">
        <v>37275</v>
      </c>
      <c r="M19754" t="s">
        <v>22480</v>
      </c>
      <c r="N19754" t="s">
        <v>57014</v>
      </c>
      <c r="O19754" s="76" t="s">
        <v>4356</v>
      </c>
      <c r="P19754" s="82">
        <v>130</v>
      </c>
      <c r="Q19754" s="82" t="s">
        <v>85150</v>
      </c>
      <c r="R19754"/>
    </row>
    <row r="19755" spans="12:18" x14ac:dyDescent="0.25">
      <c r="L19755" t="s">
        <v>37275</v>
      </c>
      <c r="M19755" t="s">
        <v>22481</v>
      </c>
      <c r="N19755" t="s">
        <v>57015</v>
      </c>
      <c r="O19755" s="76" t="s">
        <v>4356</v>
      </c>
      <c r="P19755" s="82">
        <v>765</v>
      </c>
      <c r="Q19755" s="82" t="s">
        <v>85151</v>
      </c>
      <c r="R19755"/>
    </row>
    <row r="19756" spans="12:18" x14ac:dyDescent="0.25">
      <c r="L19756" t="s">
        <v>37275</v>
      </c>
      <c r="M19756" t="s">
        <v>15100</v>
      </c>
      <c r="N19756" t="s">
        <v>57016</v>
      </c>
      <c r="O19756" s="76" t="s">
        <v>4356</v>
      </c>
      <c r="P19756" s="82">
        <v>371</v>
      </c>
      <c r="Q19756" s="82" t="s">
        <v>85152</v>
      </c>
      <c r="R19756"/>
    </row>
    <row r="19757" spans="12:18" x14ac:dyDescent="0.25">
      <c r="L19757" t="s">
        <v>37275</v>
      </c>
      <c r="M19757" t="s">
        <v>4769</v>
      </c>
      <c r="N19757" t="s">
        <v>57017</v>
      </c>
      <c r="O19757" s="76" t="s">
        <v>4450</v>
      </c>
      <c r="P19757" s="82">
        <v>14444</v>
      </c>
      <c r="Q19757" s="82" t="s">
        <v>72645</v>
      </c>
      <c r="R19757"/>
    </row>
    <row r="19758" spans="12:18" x14ac:dyDescent="0.25">
      <c r="L19758" t="s">
        <v>37275</v>
      </c>
      <c r="M19758" t="s">
        <v>22482</v>
      </c>
      <c r="N19758" t="s">
        <v>57018</v>
      </c>
      <c r="O19758" s="76" t="s">
        <v>4356</v>
      </c>
      <c r="P19758" s="82">
        <v>2441</v>
      </c>
      <c r="Q19758" s="82" t="s">
        <v>85153</v>
      </c>
      <c r="R19758"/>
    </row>
    <row r="19759" spans="12:18" x14ac:dyDescent="0.25">
      <c r="L19759" t="s">
        <v>37275</v>
      </c>
      <c r="M19759" t="s">
        <v>17147</v>
      </c>
      <c r="N19759" t="s">
        <v>57019</v>
      </c>
      <c r="O19759" s="76" t="s">
        <v>4356</v>
      </c>
      <c r="P19759" s="82">
        <v>352</v>
      </c>
      <c r="Q19759" s="82" t="s">
        <v>85154</v>
      </c>
      <c r="R19759"/>
    </row>
    <row r="19760" spans="12:18" x14ac:dyDescent="0.25">
      <c r="L19760" t="s">
        <v>37275</v>
      </c>
      <c r="M19760" t="s">
        <v>35987</v>
      </c>
      <c r="N19760" t="s">
        <v>57020</v>
      </c>
      <c r="O19760" s="76" t="s">
        <v>4366</v>
      </c>
      <c r="P19760" s="82">
        <v>175</v>
      </c>
      <c r="Q19760" s="82" t="s">
        <v>85155</v>
      </c>
      <c r="R19760"/>
    </row>
    <row r="19761" spans="12:18" x14ac:dyDescent="0.25">
      <c r="L19761" t="s">
        <v>37275</v>
      </c>
      <c r="M19761" t="s">
        <v>35988</v>
      </c>
      <c r="N19761" t="s">
        <v>57021</v>
      </c>
      <c r="O19761" s="76" t="s">
        <v>4366</v>
      </c>
      <c r="P19761" s="82">
        <v>142</v>
      </c>
      <c r="Q19761" s="82" t="s">
        <v>85156</v>
      </c>
      <c r="R19761"/>
    </row>
    <row r="19762" spans="12:18" x14ac:dyDescent="0.25">
      <c r="L19762" t="s">
        <v>37275</v>
      </c>
      <c r="M19762" t="s">
        <v>22483</v>
      </c>
      <c r="N19762" t="s">
        <v>57022</v>
      </c>
      <c r="O19762" s="76" t="s">
        <v>4356</v>
      </c>
      <c r="P19762" s="82">
        <v>374</v>
      </c>
      <c r="Q19762" s="82" t="s">
        <v>85157</v>
      </c>
      <c r="R19762"/>
    </row>
    <row r="19763" spans="12:18" x14ac:dyDescent="0.25">
      <c r="L19763" t="s">
        <v>37275</v>
      </c>
      <c r="M19763" t="s">
        <v>4770</v>
      </c>
      <c r="N19763" t="s">
        <v>57023</v>
      </c>
      <c r="O19763" s="76" t="s">
        <v>4366</v>
      </c>
      <c r="P19763" s="82">
        <v>3</v>
      </c>
      <c r="Q19763" s="82" t="s">
        <v>85158</v>
      </c>
      <c r="R19763"/>
    </row>
    <row r="19764" spans="12:18" x14ac:dyDescent="0.25">
      <c r="L19764" t="s">
        <v>37275</v>
      </c>
      <c r="M19764" t="s">
        <v>35989</v>
      </c>
      <c r="N19764" t="s">
        <v>57024</v>
      </c>
      <c r="O19764" s="76" t="s">
        <v>4356</v>
      </c>
      <c r="P19764" s="82">
        <v>592</v>
      </c>
      <c r="Q19764" s="82" t="s">
        <v>85159</v>
      </c>
      <c r="R19764"/>
    </row>
    <row r="19765" spans="12:18" x14ac:dyDescent="0.25">
      <c r="L19765" t="s">
        <v>37275</v>
      </c>
      <c r="M19765" t="s">
        <v>35947</v>
      </c>
      <c r="N19765" t="s">
        <v>57025</v>
      </c>
      <c r="O19765" s="76" t="s">
        <v>4356</v>
      </c>
      <c r="P19765" s="82">
        <v>351</v>
      </c>
      <c r="Q19765" s="82" t="s">
        <v>84926</v>
      </c>
      <c r="R19765"/>
    </row>
    <row r="19766" spans="12:18" x14ac:dyDescent="0.25">
      <c r="L19766" t="s">
        <v>37275</v>
      </c>
      <c r="M19766" t="s">
        <v>4771</v>
      </c>
      <c r="N19766" t="s">
        <v>57026</v>
      </c>
      <c r="O19766" s="76" t="s">
        <v>4356</v>
      </c>
      <c r="P19766" s="82">
        <v>494</v>
      </c>
      <c r="Q19766" s="82" t="s">
        <v>85160</v>
      </c>
      <c r="R19766"/>
    </row>
    <row r="19767" spans="12:18" x14ac:dyDescent="0.25">
      <c r="L19767" t="s">
        <v>37275</v>
      </c>
      <c r="M19767" t="s">
        <v>22484</v>
      </c>
      <c r="N19767" t="s">
        <v>57027</v>
      </c>
      <c r="O19767" s="76" t="s">
        <v>4366</v>
      </c>
      <c r="P19767" s="82">
        <v>235</v>
      </c>
      <c r="Q19767" s="82" t="s">
        <v>85161</v>
      </c>
      <c r="R19767"/>
    </row>
    <row r="19768" spans="12:18" x14ac:dyDescent="0.25">
      <c r="L19768" t="s">
        <v>37275</v>
      </c>
      <c r="M19768" t="s">
        <v>22485</v>
      </c>
      <c r="N19768" t="s">
        <v>57028</v>
      </c>
      <c r="O19768" s="76" t="s">
        <v>4374</v>
      </c>
      <c r="P19768" s="82">
        <v>3725</v>
      </c>
      <c r="Q19768" s="82" t="s">
        <v>85162</v>
      </c>
      <c r="R19768"/>
    </row>
    <row r="19769" spans="12:18" x14ac:dyDescent="0.25">
      <c r="L19769" t="s">
        <v>37275</v>
      </c>
      <c r="M19769" t="s">
        <v>22486</v>
      </c>
      <c r="N19769" t="s">
        <v>57029</v>
      </c>
      <c r="O19769" s="76" t="s">
        <v>4356</v>
      </c>
      <c r="P19769" s="82">
        <v>916</v>
      </c>
      <c r="Q19769" s="82" t="s">
        <v>85163</v>
      </c>
      <c r="R19769"/>
    </row>
    <row r="19770" spans="12:18" x14ac:dyDescent="0.25">
      <c r="L19770" t="s">
        <v>37275</v>
      </c>
      <c r="M19770" t="s">
        <v>35990</v>
      </c>
      <c r="N19770" t="s">
        <v>57030</v>
      </c>
      <c r="O19770" s="76" t="s">
        <v>4366</v>
      </c>
      <c r="P19770" s="82">
        <v>285</v>
      </c>
      <c r="Q19770" s="82" t="s">
        <v>85164</v>
      </c>
      <c r="R19770"/>
    </row>
    <row r="19771" spans="12:18" x14ac:dyDescent="0.25">
      <c r="L19771" t="s">
        <v>37275</v>
      </c>
      <c r="M19771" t="s">
        <v>15102</v>
      </c>
      <c r="N19771" t="s">
        <v>57031</v>
      </c>
      <c r="O19771" s="76" t="s">
        <v>4366</v>
      </c>
      <c r="P19771" s="82">
        <v>129</v>
      </c>
      <c r="Q19771" s="82" t="s">
        <v>85165</v>
      </c>
      <c r="R19771"/>
    </row>
    <row r="19772" spans="12:18" x14ac:dyDescent="0.25">
      <c r="L19772" t="s">
        <v>37275</v>
      </c>
      <c r="M19772" t="s">
        <v>35991</v>
      </c>
      <c r="N19772" t="s">
        <v>57032</v>
      </c>
      <c r="O19772" s="76" t="s">
        <v>4374</v>
      </c>
      <c r="P19772" s="82">
        <v>6087</v>
      </c>
      <c r="Q19772" s="82" t="s">
        <v>72645</v>
      </c>
      <c r="R19772"/>
    </row>
    <row r="19773" spans="12:18" x14ac:dyDescent="0.25">
      <c r="L19773" t="s">
        <v>37275</v>
      </c>
      <c r="M19773" t="s">
        <v>15104</v>
      </c>
      <c r="N19773" t="s">
        <v>57033</v>
      </c>
      <c r="O19773" s="76" t="s">
        <v>4356</v>
      </c>
      <c r="P19773" s="82">
        <v>325</v>
      </c>
      <c r="Q19773" s="82" t="s">
        <v>85166</v>
      </c>
      <c r="R19773"/>
    </row>
    <row r="19774" spans="12:18" x14ac:dyDescent="0.25">
      <c r="L19774" t="s">
        <v>37275</v>
      </c>
      <c r="M19774" t="s">
        <v>17149</v>
      </c>
      <c r="N19774" t="s">
        <v>57034</v>
      </c>
      <c r="O19774" s="76" t="s">
        <v>4374</v>
      </c>
      <c r="P19774" s="82">
        <v>2486</v>
      </c>
      <c r="Q19774" s="82" t="s">
        <v>85167</v>
      </c>
      <c r="R19774"/>
    </row>
    <row r="19775" spans="12:18" x14ac:dyDescent="0.25">
      <c r="L19775" t="s">
        <v>37275</v>
      </c>
      <c r="M19775" t="s">
        <v>4772</v>
      </c>
      <c r="N19775" t="s">
        <v>57035</v>
      </c>
      <c r="O19775" s="76" t="s">
        <v>4356</v>
      </c>
      <c r="P19775" s="82">
        <v>5320</v>
      </c>
      <c r="Q19775" s="82" t="s">
        <v>85168</v>
      </c>
      <c r="R19775"/>
    </row>
    <row r="19776" spans="12:18" x14ac:dyDescent="0.25">
      <c r="L19776" t="s">
        <v>37275</v>
      </c>
      <c r="M19776" t="s">
        <v>4773</v>
      </c>
      <c r="N19776" t="s">
        <v>57036</v>
      </c>
      <c r="O19776" s="76" t="s">
        <v>4374</v>
      </c>
      <c r="P19776" s="82">
        <v>14378</v>
      </c>
      <c r="Q19776" s="82" t="s">
        <v>85169</v>
      </c>
      <c r="R19776"/>
    </row>
    <row r="19777" spans="12:18" x14ac:dyDescent="0.25">
      <c r="L19777" t="s">
        <v>37275</v>
      </c>
      <c r="M19777" t="s">
        <v>35992</v>
      </c>
      <c r="N19777" t="s">
        <v>57037</v>
      </c>
      <c r="O19777" s="76" t="s">
        <v>4366</v>
      </c>
      <c r="P19777" s="82">
        <v>99</v>
      </c>
      <c r="Q19777" s="82" t="s">
        <v>85170</v>
      </c>
      <c r="R19777"/>
    </row>
    <row r="19778" spans="12:18" x14ac:dyDescent="0.25">
      <c r="L19778" t="s">
        <v>37275</v>
      </c>
      <c r="M19778" t="s">
        <v>15107</v>
      </c>
      <c r="N19778" t="s">
        <v>57038</v>
      </c>
      <c r="O19778" s="76" t="s">
        <v>4366</v>
      </c>
      <c r="P19778" s="82">
        <v>87</v>
      </c>
      <c r="Q19778" s="82" t="s">
        <v>85171</v>
      </c>
      <c r="R19778"/>
    </row>
    <row r="19779" spans="12:18" x14ac:dyDescent="0.25">
      <c r="L19779" t="s">
        <v>37275</v>
      </c>
      <c r="M19779" t="s">
        <v>4774</v>
      </c>
      <c r="N19779" t="s">
        <v>57039</v>
      </c>
      <c r="O19779" s="76" t="s">
        <v>4366</v>
      </c>
      <c r="P19779" s="82">
        <v>228</v>
      </c>
      <c r="Q19779" s="82" t="s">
        <v>85172</v>
      </c>
      <c r="R19779"/>
    </row>
    <row r="19780" spans="12:18" x14ac:dyDescent="0.25">
      <c r="L19780" t="s">
        <v>37275</v>
      </c>
      <c r="M19780" t="s">
        <v>15109</v>
      </c>
      <c r="N19780" t="s">
        <v>57040</v>
      </c>
      <c r="O19780" s="76" t="s">
        <v>4356</v>
      </c>
      <c r="P19780" s="82">
        <v>633</v>
      </c>
      <c r="Q19780" s="82" t="s">
        <v>85173</v>
      </c>
      <c r="R19780"/>
    </row>
    <row r="19781" spans="12:18" x14ac:dyDescent="0.25">
      <c r="L19781" t="s">
        <v>37275</v>
      </c>
      <c r="M19781" t="s">
        <v>17151</v>
      </c>
      <c r="N19781" t="s">
        <v>57041</v>
      </c>
      <c r="O19781" s="76" t="s">
        <v>4374</v>
      </c>
      <c r="P19781" s="82">
        <v>6216</v>
      </c>
      <c r="Q19781" s="82" t="s">
        <v>72645</v>
      </c>
      <c r="R19781"/>
    </row>
    <row r="19782" spans="12:18" x14ac:dyDescent="0.25">
      <c r="L19782" t="s">
        <v>37275</v>
      </c>
      <c r="M19782" t="s">
        <v>17153</v>
      </c>
      <c r="N19782" t="s">
        <v>57042</v>
      </c>
      <c r="O19782" s="76" t="s">
        <v>4374</v>
      </c>
      <c r="P19782" s="82">
        <v>18287</v>
      </c>
      <c r="Q19782" s="82" t="s">
        <v>72645</v>
      </c>
      <c r="R19782"/>
    </row>
    <row r="19783" spans="12:18" x14ac:dyDescent="0.25">
      <c r="L19783" t="s">
        <v>37275</v>
      </c>
      <c r="M19783" t="s">
        <v>22487</v>
      </c>
      <c r="N19783" t="s">
        <v>57043</v>
      </c>
      <c r="O19783" s="76" t="s">
        <v>4356</v>
      </c>
      <c r="P19783" s="82">
        <v>448</v>
      </c>
      <c r="Q19783" s="82" t="s">
        <v>85174</v>
      </c>
      <c r="R19783"/>
    </row>
    <row r="19784" spans="12:18" x14ac:dyDescent="0.25">
      <c r="L19784" t="s">
        <v>37275</v>
      </c>
      <c r="M19784" t="s">
        <v>35993</v>
      </c>
      <c r="N19784" t="s">
        <v>57044</v>
      </c>
      <c r="O19784" s="76" t="s">
        <v>4356</v>
      </c>
      <c r="P19784" s="82">
        <v>286</v>
      </c>
      <c r="Q19784" s="82" t="s">
        <v>85175</v>
      </c>
      <c r="R19784"/>
    </row>
    <row r="19785" spans="12:18" x14ac:dyDescent="0.25">
      <c r="L19785" t="s">
        <v>37275</v>
      </c>
      <c r="M19785" t="s">
        <v>15111</v>
      </c>
      <c r="N19785" t="s">
        <v>57045</v>
      </c>
      <c r="O19785" s="76" t="s">
        <v>4374</v>
      </c>
      <c r="P19785" s="82">
        <v>1547</v>
      </c>
      <c r="Q19785" s="82" t="s">
        <v>85176</v>
      </c>
      <c r="R19785"/>
    </row>
    <row r="19786" spans="12:18" x14ac:dyDescent="0.25">
      <c r="L19786" t="s">
        <v>37275</v>
      </c>
      <c r="M19786" t="s">
        <v>35994</v>
      </c>
      <c r="N19786" t="s">
        <v>57046</v>
      </c>
      <c r="O19786" s="76" t="s">
        <v>4366</v>
      </c>
      <c r="P19786" s="82">
        <v>244</v>
      </c>
      <c r="Q19786" s="82" t="s">
        <v>85177</v>
      </c>
      <c r="R19786"/>
    </row>
    <row r="19787" spans="12:18" x14ac:dyDescent="0.25">
      <c r="L19787" t="s">
        <v>37275</v>
      </c>
      <c r="M19787" t="s">
        <v>15113</v>
      </c>
      <c r="N19787" t="s">
        <v>57047</v>
      </c>
      <c r="O19787" s="76" t="s">
        <v>4366</v>
      </c>
      <c r="P19787" s="82">
        <v>566</v>
      </c>
      <c r="Q19787" s="82" t="s">
        <v>85178</v>
      </c>
      <c r="R19787"/>
    </row>
    <row r="19788" spans="12:18" x14ac:dyDescent="0.25">
      <c r="L19788" t="s">
        <v>37275</v>
      </c>
      <c r="M19788" t="s">
        <v>22488</v>
      </c>
      <c r="N19788" t="s">
        <v>57048</v>
      </c>
      <c r="O19788" s="76" t="s">
        <v>4356</v>
      </c>
      <c r="P19788" s="82">
        <v>413</v>
      </c>
      <c r="Q19788" s="82" t="s">
        <v>85179</v>
      </c>
      <c r="R19788"/>
    </row>
    <row r="19789" spans="12:18" x14ac:dyDescent="0.25">
      <c r="L19789" t="s">
        <v>37275</v>
      </c>
      <c r="M19789" t="s">
        <v>5682</v>
      </c>
      <c r="N19789" t="s">
        <v>57049</v>
      </c>
      <c r="O19789" s="76" t="s">
        <v>4356</v>
      </c>
      <c r="P19789" s="82">
        <v>959</v>
      </c>
      <c r="Q19789" s="82" t="s">
        <v>85180</v>
      </c>
      <c r="R19789"/>
    </row>
    <row r="19790" spans="12:18" x14ac:dyDescent="0.25">
      <c r="L19790" t="s">
        <v>37275</v>
      </c>
      <c r="M19790" t="s">
        <v>15115</v>
      </c>
      <c r="N19790" t="s">
        <v>57050</v>
      </c>
      <c r="O19790" s="76" t="s">
        <v>4366</v>
      </c>
      <c r="P19790" s="82">
        <v>133</v>
      </c>
      <c r="Q19790" s="82" t="s">
        <v>85181</v>
      </c>
      <c r="R19790"/>
    </row>
    <row r="19791" spans="12:18" x14ac:dyDescent="0.25">
      <c r="L19791" t="s">
        <v>37275</v>
      </c>
      <c r="M19791" t="s">
        <v>22489</v>
      </c>
      <c r="N19791" t="s">
        <v>57051</v>
      </c>
      <c r="O19791" s="76" t="s">
        <v>4374</v>
      </c>
      <c r="P19791" s="82">
        <v>981</v>
      </c>
      <c r="Q19791" s="82" t="s">
        <v>72645</v>
      </c>
      <c r="R19791"/>
    </row>
    <row r="19792" spans="12:18" x14ac:dyDescent="0.25">
      <c r="L19792" t="s">
        <v>37275</v>
      </c>
      <c r="M19792" t="s">
        <v>17157</v>
      </c>
      <c r="N19792" t="s">
        <v>57052</v>
      </c>
      <c r="O19792" s="76" t="s">
        <v>4450</v>
      </c>
      <c r="P19792" s="82">
        <v>8125</v>
      </c>
      <c r="Q19792" s="82" t="s">
        <v>72645</v>
      </c>
      <c r="R19792"/>
    </row>
    <row r="19793" spans="12:18" x14ac:dyDescent="0.25">
      <c r="L19793" t="s">
        <v>37275</v>
      </c>
      <c r="M19793" t="s">
        <v>22490</v>
      </c>
      <c r="N19793" t="s">
        <v>57053</v>
      </c>
      <c r="O19793" s="76" t="s">
        <v>4356</v>
      </c>
      <c r="P19793" s="82">
        <v>339</v>
      </c>
      <c r="Q19793" s="82" t="s">
        <v>85182</v>
      </c>
      <c r="R19793"/>
    </row>
    <row r="19794" spans="12:18" x14ac:dyDescent="0.25">
      <c r="L19794" t="s">
        <v>37275</v>
      </c>
      <c r="M19794" t="s">
        <v>17159</v>
      </c>
      <c r="N19794" t="s">
        <v>57054</v>
      </c>
      <c r="O19794" s="76" t="s">
        <v>4366</v>
      </c>
      <c r="P19794" s="82">
        <v>187</v>
      </c>
      <c r="Q19794" s="82" t="s">
        <v>85183</v>
      </c>
      <c r="R19794"/>
    </row>
    <row r="19795" spans="12:18" x14ac:dyDescent="0.25">
      <c r="L19795" t="s">
        <v>37275</v>
      </c>
      <c r="M19795" t="s">
        <v>22491</v>
      </c>
      <c r="N19795" t="s">
        <v>57055</v>
      </c>
      <c r="O19795" s="76" t="s">
        <v>4356</v>
      </c>
      <c r="P19795" s="82">
        <v>226</v>
      </c>
      <c r="Q19795" s="82" t="s">
        <v>85184</v>
      </c>
      <c r="R19795"/>
    </row>
    <row r="19796" spans="12:18" x14ac:dyDescent="0.25">
      <c r="L19796" t="s">
        <v>37275</v>
      </c>
      <c r="M19796" t="s">
        <v>22492</v>
      </c>
      <c r="N19796" t="s">
        <v>57056</v>
      </c>
      <c r="O19796" s="76" t="s">
        <v>4356</v>
      </c>
      <c r="P19796" s="82">
        <v>342</v>
      </c>
      <c r="Q19796" s="82" t="s">
        <v>85185</v>
      </c>
      <c r="R19796"/>
    </row>
    <row r="19797" spans="12:18" x14ac:dyDescent="0.25">
      <c r="L19797" t="s">
        <v>37275</v>
      </c>
      <c r="M19797" t="s">
        <v>15116</v>
      </c>
      <c r="N19797" t="s">
        <v>57057</v>
      </c>
      <c r="O19797" s="76" t="s">
        <v>4366</v>
      </c>
      <c r="P19797" s="82">
        <v>245</v>
      </c>
      <c r="Q19797" s="82" t="s">
        <v>85186</v>
      </c>
      <c r="R19797"/>
    </row>
    <row r="19798" spans="12:18" x14ac:dyDescent="0.25">
      <c r="L19798" t="s">
        <v>37275</v>
      </c>
      <c r="M19798" t="s">
        <v>17160</v>
      </c>
      <c r="N19798" t="s">
        <v>57058</v>
      </c>
      <c r="O19798" s="76" t="s">
        <v>4366</v>
      </c>
      <c r="P19798" s="82">
        <v>240</v>
      </c>
      <c r="Q19798" s="82" t="s">
        <v>85187</v>
      </c>
      <c r="R19798"/>
    </row>
    <row r="19799" spans="12:18" x14ac:dyDescent="0.25">
      <c r="L19799" t="s">
        <v>37275</v>
      </c>
      <c r="M19799" t="s">
        <v>35995</v>
      </c>
      <c r="N19799" t="s">
        <v>57059</v>
      </c>
      <c r="O19799" s="76" t="s">
        <v>4366</v>
      </c>
      <c r="P19799" s="82">
        <v>166</v>
      </c>
      <c r="Q19799" s="82" t="s">
        <v>85188</v>
      </c>
      <c r="R19799"/>
    </row>
    <row r="19800" spans="12:18" x14ac:dyDescent="0.25">
      <c r="L19800" t="s">
        <v>37275</v>
      </c>
      <c r="M19800" t="s">
        <v>4775</v>
      </c>
      <c r="N19800" t="s">
        <v>57060</v>
      </c>
      <c r="O19800" s="76" t="s">
        <v>4356</v>
      </c>
      <c r="P19800" s="82">
        <v>684</v>
      </c>
      <c r="Q19800" s="82" t="s">
        <v>85189</v>
      </c>
      <c r="R19800"/>
    </row>
    <row r="19801" spans="12:18" x14ac:dyDescent="0.25">
      <c r="L19801" t="s">
        <v>37275</v>
      </c>
      <c r="M19801" t="s">
        <v>22493</v>
      </c>
      <c r="N19801" t="s">
        <v>57061</v>
      </c>
      <c r="O19801" s="76" t="s">
        <v>4356</v>
      </c>
      <c r="P19801" s="82">
        <v>1704</v>
      </c>
      <c r="Q19801" s="82" t="s">
        <v>85190</v>
      </c>
      <c r="R19801"/>
    </row>
    <row r="19802" spans="12:18" x14ac:dyDescent="0.25">
      <c r="L19802" t="s">
        <v>37275</v>
      </c>
      <c r="M19802" t="s">
        <v>11289</v>
      </c>
      <c r="N19802" t="s">
        <v>57062</v>
      </c>
      <c r="O19802" s="76" t="s">
        <v>4356</v>
      </c>
      <c r="P19802" s="82">
        <v>831</v>
      </c>
      <c r="Q19802" s="82" t="s">
        <v>85191</v>
      </c>
      <c r="R19802"/>
    </row>
    <row r="19803" spans="12:18" x14ac:dyDescent="0.25">
      <c r="L19803" t="s">
        <v>37275</v>
      </c>
      <c r="M19803" t="s">
        <v>15117</v>
      </c>
      <c r="N19803" t="s">
        <v>57063</v>
      </c>
      <c r="O19803" s="76" t="s">
        <v>4356</v>
      </c>
      <c r="P19803" s="82">
        <v>965</v>
      </c>
      <c r="Q19803" s="82" t="s">
        <v>85192</v>
      </c>
      <c r="R19803"/>
    </row>
    <row r="19804" spans="12:18" x14ac:dyDescent="0.25">
      <c r="L19804" t="s">
        <v>37275</v>
      </c>
      <c r="M19804" t="s">
        <v>22494</v>
      </c>
      <c r="N19804" t="s">
        <v>57064</v>
      </c>
      <c r="O19804" s="76" t="s">
        <v>4366</v>
      </c>
      <c r="P19804" s="82">
        <v>42</v>
      </c>
      <c r="Q19804" s="82" t="s">
        <v>85193</v>
      </c>
      <c r="R19804"/>
    </row>
    <row r="19805" spans="12:18" x14ac:dyDescent="0.25">
      <c r="L19805" t="s">
        <v>37275</v>
      </c>
      <c r="M19805" t="s">
        <v>35996</v>
      </c>
      <c r="N19805" t="s">
        <v>57065</v>
      </c>
      <c r="O19805" s="76" t="s">
        <v>4366</v>
      </c>
      <c r="P19805" s="82">
        <v>96</v>
      </c>
      <c r="Q19805" s="82" t="s">
        <v>85194</v>
      </c>
      <c r="R19805"/>
    </row>
    <row r="19806" spans="12:18" x14ac:dyDescent="0.25">
      <c r="L19806" t="s">
        <v>37275</v>
      </c>
      <c r="M19806" t="s">
        <v>17163</v>
      </c>
      <c r="N19806" t="s">
        <v>57066</v>
      </c>
      <c r="O19806" s="76" t="s">
        <v>4366</v>
      </c>
      <c r="P19806" s="82">
        <v>67</v>
      </c>
      <c r="Q19806" s="82" t="s">
        <v>85195</v>
      </c>
      <c r="R19806"/>
    </row>
    <row r="19807" spans="12:18" x14ac:dyDescent="0.25">
      <c r="L19807" t="s">
        <v>37275</v>
      </c>
      <c r="M19807" t="s">
        <v>17165</v>
      </c>
      <c r="N19807" t="s">
        <v>57067</v>
      </c>
      <c r="O19807" s="76" t="s">
        <v>4450</v>
      </c>
      <c r="P19807" s="82">
        <v>9814</v>
      </c>
      <c r="Q19807" s="82" t="s">
        <v>72645</v>
      </c>
      <c r="R19807"/>
    </row>
    <row r="19808" spans="12:18" x14ac:dyDescent="0.25">
      <c r="L19808" t="s">
        <v>37275</v>
      </c>
      <c r="M19808" t="s">
        <v>4776</v>
      </c>
      <c r="N19808" t="s">
        <v>57068</v>
      </c>
      <c r="O19808" s="76" t="s">
        <v>4366</v>
      </c>
      <c r="P19808" s="82">
        <v>271</v>
      </c>
      <c r="Q19808" s="82" t="s">
        <v>85196</v>
      </c>
      <c r="R19808"/>
    </row>
    <row r="19809" spans="12:18" x14ac:dyDescent="0.25">
      <c r="L19809" t="s">
        <v>37275</v>
      </c>
      <c r="M19809" t="s">
        <v>35997</v>
      </c>
      <c r="N19809" t="s">
        <v>57069</v>
      </c>
      <c r="O19809" s="76" t="s">
        <v>4366</v>
      </c>
      <c r="P19809" s="82">
        <v>240</v>
      </c>
      <c r="Q19809" s="82" t="s">
        <v>85197</v>
      </c>
      <c r="R19809"/>
    </row>
    <row r="19810" spans="12:18" x14ac:dyDescent="0.25">
      <c r="L19810" t="s">
        <v>37275</v>
      </c>
      <c r="M19810" t="s">
        <v>15119</v>
      </c>
      <c r="N19810" t="s">
        <v>57070</v>
      </c>
      <c r="O19810" s="76" t="s">
        <v>4356</v>
      </c>
      <c r="P19810" s="82">
        <v>336</v>
      </c>
      <c r="Q19810" s="82" t="s">
        <v>85198</v>
      </c>
      <c r="R19810"/>
    </row>
    <row r="19811" spans="12:18" x14ac:dyDescent="0.25">
      <c r="L19811" t="s">
        <v>37275</v>
      </c>
      <c r="M19811" t="s">
        <v>4777</v>
      </c>
      <c r="N19811" t="s">
        <v>57071</v>
      </c>
      <c r="O19811" s="76" t="s">
        <v>4356</v>
      </c>
      <c r="P19811" s="82">
        <v>1278</v>
      </c>
      <c r="Q19811" s="82" t="s">
        <v>85199</v>
      </c>
      <c r="R19811"/>
    </row>
    <row r="19812" spans="12:18" x14ac:dyDescent="0.25">
      <c r="L19812" t="s">
        <v>37275</v>
      </c>
      <c r="M19812" t="s">
        <v>17167</v>
      </c>
      <c r="N19812" t="s">
        <v>57072</v>
      </c>
      <c r="O19812" s="76" t="s">
        <v>4366</v>
      </c>
      <c r="P19812" s="82">
        <v>273</v>
      </c>
      <c r="Q19812" s="82" t="s">
        <v>85200</v>
      </c>
      <c r="R19812"/>
    </row>
    <row r="19813" spans="12:18" x14ac:dyDescent="0.25">
      <c r="L19813" t="s">
        <v>37275</v>
      </c>
      <c r="M19813" t="s">
        <v>22495</v>
      </c>
      <c r="N19813" t="s">
        <v>57073</v>
      </c>
      <c r="O19813" s="76" t="s">
        <v>4374</v>
      </c>
      <c r="P19813" s="82">
        <v>1345</v>
      </c>
      <c r="Q19813" s="82" t="s">
        <v>72645</v>
      </c>
      <c r="R19813"/>
    </row>
    <row r="19814" spans="12:18" x14ac:dyDescent="0.25">
      <c r="L19814" t="s">
        <v>37275</v>
      </c>
      <c r="M19814" t="s">
        <v>4778</v>
      </c>
      <c r="N19814" t="s">
        <v>57074</v>
      </c>
      <c r="O19814" s="76" t="s">
        <v>4366</v>
      </c>
      <c r="P19814" s="82">
        <v>337</v>
      </c>
      <c r="Q19814" s="82" t="s">
        <v>85201</v>
      </c>
      <c r="R19814"/>
    </row>
    <row r="19815" spans="12:18" x14ac:dyDescent="0.25">
      <c r="L19815" t="s">
        <v>37275</v>
      </c>
      <c r="M19815" t="s">
        <v>15121</v>
      </c>
      <c r="N19815" t="s">
        <v>57075</v>
      </c>
      <c r="O19815" s="76" t="s">
        <v>4374</v>
      </c>
      <c r="P19815" s="82">
        <v>1863</v>
      </c>
      <c r="Q19815" s="82" t="s">
        <v>72645</v>
      </c>
      <c r="R19815"/>
    </row>
    <row r="19816" spans="12:18" x14ac:dyDescent="0.25">
      <c r="L19816" t="s">
        <v>37275</v>
      </c>
      <c r="M19816" t="s">
        <v>35998</v>
      </c>
      <c r="N19816" t="s">
        <v>57076</v>
      </c>
      <c r="O19816" s="76" t="s">
        <v>4374</v>
      </c>
      <c r="P19816" s="82">
        <v>2283</v>
      </c>
      <c r="Q19816" s="82" t="s">
        <v>72645</v>
      </c>
      <c r="R19816"/>
    </row>
    <row r="19817" spans="12:18" x14ac:dyDescent="0.25">
      <c r="L19817" t="s">
        <v>37275</v>
      </c>
      <c r="M19817" t="s">
        <v>22496</v>
      </c>
      <c r="N19817" t="s">
        <v>57077</v>
      </c>
      <c r="O19817" s="76" t="s">
        <v>4366</v>
      </c>
      <c r="P19817" s="82">
        <v>187</v>
      </c>
      <c r="Q19817" s="82" t="s">
        <v>85202</v>
      </c>
      <c r="R19817"/>
    </row>
    <row r="19818" spans="12:18" x14ac:dyDescent="0.25">
      <c r="L19818" t="s">
        <v>37275</v>
      </c>
      <c r="M19818" t="s">
        <v>13630</v>
      </c>
      <c r="N19818" t="s">
        <v>57078</v>
      </c>
      <c r="O19818" s="76" t="s">
        <v>4356</v>
      </c>
      <c r="P19818" s="82">
        <v>622</v>
      </c>
      <c r="Q19818" s="82" t="s">
        <v>85203</v>
      </c>
      <c r="R19818"/>
    </row>
    <row r="19819" spans="12:18" x14ac:dyDescent="0.25">
      <c r="L19819" t="s">
        <v>37275</v>
      </c>
      <c r="M19819" t="s">
        <v>15122</v>
      </c>
      <c r="N19819" t="s">
        <v>57079</v>
      </c>
      <c r="O19819" s="76" t="s">
        <v>4366</v>
      </c>
      <c r="P19819" s="82">
        <v>230</v>
      </c>
      <c r="Q19819" s="82" t="s">
        <v>85204</v>
      </c>
      <c r="R19819"/>
    </row>
    <row r="19820" spans="12:18" x14ac:dyDescent="0.25">
      <c r="L19820" t="s">
        <v>37275</v>
      </c>
      <c r="M19820" t="s">
        <v>17170</v>
      </c>
      <c r="N19820" t="s">
        <v>57080</v>
      </c>
      <c r="O19820" s="76" t="s">
        <v>4356</v>
      </c>
      <c r="P19820" s="82">
        <v>1083</v>
      </c>
      <c r="Q19820" s="82" t="s">
        <v>85205</v>
      </c>
      <c r="R19820"/>
    </row>
    <row r="19821" spans="12:18" x14ac:dyDescent="0.25">
      <c r="L19821" t="s">
        <v>37275</v>
      </c>
      <c r="M19821" t="s">
        <v>4779</v>
      </c>
      <c r="N19821" t="s">
        <v>57081</v>
      </c>
      <c r="O19821" s="76" t="s">
        <v>4356</v>
      </c>
      <c r="P19821" s="82">
        <v>500</v>
      </c>
      <c r="Q19821" s="82" t="s">
        <v>85206</v>
      </c>
      <c r="R19821"/>
    </row>
    <row r="19822" spans="12:18" x14ac:dyDescent="0.25">
      <c r="L19822" t="s">
        <v>37275</v>
      </c>
      <c r="M19822" t="s">
        <v>17172</v>
      </c>
      <c r="N19822" t="s">
        <v>57082</v>
      </c>
      <c r="O19822" s="76" t="s">
        <v>4356</v>
      </c>
      <c r="P19822" s="82">
        <v>626</v>
      </c>
      <c r="Q19822" s="82" t="s">
        <v>85207</v>
      </c>
      <c r="R19822"/>
    </row>
    <row r="19823" spans="12:18" x14ac:dyDescent="0.25">
      <c r="L19823" t="s">
        <v>37275</v>
      </c>
      <c r="M19823" t="s">
        <v>35999</v>
      </c>
      <c r="N19823" t="s">
        <v>57083</v>
      </c>
      <c r="O19823" s="76" t="s">
        <v>4356</v>
      </c>
      <c r="P19823" s="82">
        <v>523</v>
      </c>
      <c r="Q19823" s="82" t="s">
        <v>85208</v>
      </c>
      <c r="R19823"/>
    </row>
    <row r="19824" spans="12:18" x14ac:dyDescent="0.25">
      <c r="L19824" t="s">
        <v>37275</v>
      </c>
      <c r="M19824" t="s">
        <v>15015</v>
      </c>
      <c r="N19824" t="s">
        <v>57084</v>
      </c>
      <c r="O19824" s="76" t="s">
        <v>4356</v>
      </c>
      <c r="P19824" s="82">
        <v>948</v>
      </c>
      <c r="Q19824" s="82" t="s">
        <v>84961</v>
      </c>
      <c r="R19824"/>
    </row>
    <row r="19825" spans="12:18" x14ac:dyDescent="0.25">
      <c r="L19825" t="s">
        <v>37275</v>
      </c>
      <c r="M19825" t="s">
        <v>15124</v>
      </c>
      <c r="N19825" t="s">
        <v>57085</v>
      </c>
      <c r="O19825" s="76" t="s">
        <v>4366</v>
      </c>
      <c r="P19825" s="82">
        <v>92</v>
      </c>
      <c r="Q19825" s="82" t="s">
        <v>85213</v>
      </c>
      <c r="R19825"/>
    </row>
    <row r="19826" spans="12:18" x14ac:dyDescent="0.25">
      <c r="L19826" t="s">
        <v>37275</v>
      </c>
      <c r="M19826" t="s">
        <v>15126</v>
      </c>
      <c r="N19826" t="s">
        <v>57086</v>
      </c>
      <c r="O19826" s="76" t="s">
        <v>4356</v>
      </c>
      <c r="P19826" s="82">
        <v>419</v>
      </c>
      <c r="Q19826" s="82" t="s">
        <v>85214</v>
      </c>
      <c r="R19826"/>
    </row>
    <row r="19827" spans="12:18" x14ac:dyDescent="0.25">
      <c r="L19827" t="s">
        <v>37275</v>
      </c>
      <c r="M19827" t="s">
        <v>21469</v>
      </c>
      <c r="N19827" t="s">
        <v>57087</v>
      </c>
      <c r="O19827" s="76" t="s">
        <v>4374</v>
      </c>
      <c r="P19827" s="82">
        <v>8807</v>
      </c>
      <c r="Q19827" s="82" t="s">
        <v>85216</v>
      </c>
      <c r="R19827"/>
    </row>
    <row r="19828" spans="12:18" x14ac:dyDescent="0.25">
      <c r="L19828" t="s">
        <v>37275</v>
      </c>
      <c r="M19828" t="s">
        <v>4783</v>
      </c>
      <c r="N19828" t="s">
        <v>57088</v>
      </c>
      <c r="O19828" s="76" t="s">
        <v>4356</v>
      </c>
      <c r="P19828" s="82">
        <v>1114</v>
      </c>
      <c r="Q19828" s="82" t="s">
        <v>85217</v>
      </c>
      <c r="R19828"/>
    </row>
    <row r="19829" spans="12:18" x14ac:dyDescent="0.25">
      <c r="L19829" t="s">
        <v>37275</v>
      </c>
      <c r="M19829" t="s">
        <v>4780</v>
      </c>
      <c r="N19829" t="s">
        <v>57089</v>
      </c>
      <c r="O19829" s="76" t="s">
        <v>4374</v>
      </c>
      <c r="P19829" s="82">
        <v>1056</v>
      </c>
      <c r="Q19829" s="82" t="s">
        <v>85209</v>
      </c>
      <c r="R19829"/>
    </row>
    <row r="19830" spans="12:18" x14ac:dyDescent="0.25">
      <c r="L19830" t="s">
        <v>37275</v>
      </c>
      <c r="M19830" t="s">
        <v>22497</v>
      </c>
      <c r="N19830" t="s">
        <v>57090</v>
      </c>
      <c r="O19830" s="76" t="s">
        <v>4356</v>
      </c>
      <c r="P19830" s="82">
        <v>414</v>
      </c>
      <c r="Q19830" s="82" t="s">
        <v>85210</v>
      </c>
      <c r="R19830"/>
    </row>
    <row r="19831" spans="12:18" x14ac:dyDescent="0.25">
      <c r="L19831" t="s">
        <v>37275</v>
      </c>
      <c r="M19831" t="s">
        <v>4781</v>
      </c>
      <c r="N19831" t="s">
        <v>57091</v>
      </c>
      <c r="O19831" s="76" t="s">
        <v>4356</v>
      </c>
      <c r="P19831" s="82">
        <v>155</v>
      </c>
      <c r="Q19831" s="82" t="s">
        <v>85211</v>
      </c>
      <c r="R19831"/>
    </row>
    <row r="19832" spans="12:18" x14ac:dyDescent="0.25">
      <c r="L19832" t="s">
        <v>37275</v>
      </c>
      <c r="M19832" t="s">
        <v>17174</v>
      </c>
      <c r="N19832" t="s">
        <v>57092</v>
      </c>
      <c r="O19832" s="76" t="s">
        <v>4356</v>
      </c>
      <c r="P19832" s="82">
        <v>482</v>
      </c>
      <c r="Q19832" s="82" t="s">
        <v>85212</v>
      </c>
      <c r="R19832"/>
    </row>
    <row r="19833" spans="12:18" x14ac:dyDescent="0.25">
      <c r="L19833" t="s">
        <v>37275</v>
      </c>
      <c r="M19833" t="s">
        <v>4782</v>
      </c>
      <c r="N19833" t="s">
        <v>57093</v>
      </c>
      <c r="O19833" s="76" t="s">
        <v>4366</v>
      </c>
      <c r="P19833" s="82">
        <v>62</v>
      </c>
      <c r="Q19833" s="82" t="s">
        <v>85215</v>
      </c>
      <c r="R19833"/>
    </row>
    <row r="19834" spans="12:18" x14ac:dyDescent="0.25">
      <c r="L19834" t="s">
        <v>37275</v>
      </c>
      <c r="M19834" t="s">
        <v>15128</v>
      </c>
      <c r="N19834" t="s">
        <v>57094</v>
      </c>
      <c r="O19834" s="76" t="s">
        <v>4356</v>
      </c>
      <c r="P19834" s="82">
        <v>1092</v>
      </c>
      <c r="Q19834" s="82" t="s">
        <v>85218</v>
      </c>
      <c r="R19834"/>
    </row>
    <row r="19835" spans="12:18" x14ac:dyDescent="0.25">
      <c r="L19835" t="s">
        <v>37275</v>
      </c>
      <c r="M19835" t="s">
        <v>4784</v>
      </c>
      <c r="N19835" t="s">
        <v>57095</v>
      </c>
      <c r="O19835" s="76" t="s">
        <v>4366</v>
      </c>
      <c r="P19835" s="82">
        <v>93</v>
      </c>
      <c r="Q19835" s="82" t="s">
        <v>85219</v>
      </c>
      <c r="R19835"/>
    </row>
    <row r="19836" spans="12:18" x14ac:dyDescent="0.25">
      <c r="L19836" t="s">
        <v>37275</v>
      </c>
      <c r="M19836" t="s">
        <v>36000</v>
      </c>
      <c r="N19836" t="s">
        <v>57096</v>
      </c>
      <c r="O19836" s="76" t="s">
        <v>4366</v>
      </c>
      <c r="P19836" s="82">
        <v>147</v>
      </c>
      <c r="Q19836" s="82" t="s">
        <v>85220</v>
      </c>
      <c r="R19836"/>
    </row>
    <row r="19837" spans="12:18" x14ac:dyDescent="0.25">
      <c r="L19837" t="s">
        <v>37275</v>
      </c>
      <c r="M19837" t="s">
        <v>17176</v>
      </c>
      <c r="N19837" t="s">
        <v>57097</v>
      </c>
      <c r="O19837" s="76" t="s">
        <v>4366</v>
      </c>
      <c r="P19837" s="82">
        <v>72</v>
      </c>
      <c r="Q19837" s="82" t="s">
        <v>85221</v>
      </c>
      <c r="R19837"/>
    </row>
    <row r="19838" spans="12:18" x14ac:dyDescent="0.25">
      <c r="L19838" t="s">
        <v>37275</v>
      </c>
      <c r="M19838" t="s">
        <v>22498</v>
      </c>
      <c r="N19838" t="s">
        <v>57098</v>
      </c>
      <c r="O19838" s="76" t="s">
        <v>4366</v>
      </c>
      <c r="P19838" s="82">
        <v>97</v>
      </c>
      <c r="Q19838" s="82" t="s">
        <v>85222</v>
      </c>
      <c r="R19838"/>
    </row>
    <row r="19839" spans="12:18" x14ac:dyDescent="0.25">
      <c r="L19839" t="s">
        <v>37275</v>
      </c>
      <c r="M19839" t="s">
        <v>22499</v>
      </c>
      <c r="N19839" t="s">
        <v>57099</v>
      </c>
      <c r="O19839" s="76" t="s">
        <v>4356</v>
      </c>
      <c r="P19839" s="82">
        <v>104</v>
      </c>
      <c r="Q19839" s="82" t="s">
        <v>85223</v>
      </c>
      <c r="R19839"/>
    </row>
    <row r="19840" spans="12:18" x14ac:dyDescent="0.25">
      <c r="L19840" t="s">
        <v>37275</v>
      </c>
      <c r="M19840" t="s">
        <v>8505</v>
      </c>
      <c r="N19840" t="s">
        <v>57100</v>
      </c>
      <c r="O19840" s="76" t="s">
        <v>4374</v>
      </c>
      <c r="P19840" s="82">
        <v>1563</v>
      </c>
      <c r="Q19840" s="82" t="s">
        <v>85224</v>
      </c>
      <c r="R19840"/>
    </row>
    <row r="19841" spans="12:18" x14ac:dyDescent="0.25">
      <c r="L19841" t="s">
        <v>37275</v>
      </c>
      <c r="M19841" t="s">
        <v>15130</v>
      </c>
      <c r="N19841" t="s">
        <v>57101</v>
      </c>
      <c r="O19841" s="76" t="s">
        <v>4356</v>
      </c>
      <c r="P19841" s="82">
        <v>303</v>
      </c>
      <c r="Q19841" s="82" t="s">
        <v>85225</v>
      </c>
      <c r="R19841"/>
    </row>
    <row r="19842" spans="12:18" x14ac:dyDescent="0.25">
      <c r="L19842" t="s">
        <v>37275</v>
      </c>
      <c r="M19842" t="s">
        <v>36001</v>
      </c>
      <c r="N19842" t="s">
        <v>57102</v>
      </c>
      <c r="O19842" s="76" t="s">
        <v>4356</v>
      </c>
      <c r="P19842" s="82">
        <v>550</v>
      </c>
      <c r="Q19842" s="82" t="s">
        <v>85226</v>
      </c>
      <c r="R19842"/>
    </row>
    <row r="19843" spans="12:18" x14ac:dyDescent="0.25">
      <c r="L19843" t="s">
        <v>37275</v>
      </c>
      <c r="M19843" t="s">
        <v>4785</v>
      </c>
      <c r="N19843" t="s">
        <v>57103</v>
      </c>
      <c r="O19843" s="76" t="s">
        <v>4356</v>
      </c>
      <c r="P19843" s="82">
        <v>243</v>
      </c>
      <c r="Q19843" s="82" t="s">
        <v>85227</v>
      </c>
      <c r="R19843"/>
    </row>
    <row r="19844" spans="12:18" x14ac:dyDescent="0.25">
      <c r="L19844" t="s">
        <v>37275</v>
      </c>
      <c r="M19844" t="s">
        <v>15132</v>
      </c>
      <c r="N19844" t="s">
        <v>57104</v>
      </c>
      <c r="O19844" s="76" t="s">
        <v>4450</v>
      </c>
      <c r="P19844" s="82">
        <v>104286</v>
      </c>
      <c r="Q19844" s="82" t="s">
        <v>72645</v>
      </c>
      <c r="R19844"/>
    </row>
    <row r="19845" spans="12:18" x14ac:dyDescent="0.25">
      <c r="L19845" t="s">
        <v>37275</v>
      </c>
      <c r="M19845" t="s">
        <v>36002</v>
      </c>
      <c r="N19845" t="s">
        <v>57105</v>
      </c>
      <c r="O19845" s="76" t="s">
        <v>4366</v>
      </c>
      <c r="P19845" s="82">
        <v>234</v>
      </c>
      <c r="Q19845" s="82" t="s">
        <v>85228</v>
      </c>
      <c r="R19845"/>
    </row>
    <row r="19846" spans="12:18" x14ac:dyDescent="0.25">
      <c r="L19846" t="s">
        <v>37275</v>
      </c>
      <c r="M19846" t="s">
        <v>15134</v>
      </c>
      <c r="N19846" t="s">
        <v>57106</v>
      </c>
      <c r="O19846" s="76" t="s">
        <v>4374</v>
      </c>
      <c r="P19846" s="82">
        <v>6729</v>
      </c>
      <c r="Q19846" s="82" t="s">
        <v>72645</v>
      </c>
      <c r="R19846"/>
    </row>
    <row r="19847" spans="12:18" x14ac:dyDescent="0.25">
      <c r="L19847" t="s">
        <v>37275</v>
      </c>
      <c r="M19847" t="s">
        <v>15136</v>
      </c>
      <c r="N19847" t="s">
        <v>57107</v>
      </c>
      <c r="O19847" s="76" t="s">
        <v>4366</v>
      </c>
      <c r="P19847" s="82">
        <v>94</v>
      </c>
      <c r="Q19847" s="82" t="s">
        <v>85229</v>
      </c>
      <c r="R19847"/>
    </row>
    <row r="19848" spans="12:18" x14ac:dyDescent="0.25">
      <c r="L19848" t="s">
        <v>37275</v>
      </c>
      <c r="M19848" t="s">
        <v>36003</v>
      </c>
      <c r="N19848" t="s">
        <v>57108</v>
      </c>
      <c r="O19848" s="76" t="s">
        <v>4366</v>
      </c>
      <c r="P19848" s="82">
        <v>235</v>
      </c>
      <c r="Q19848" s="82" t="s">
        <v>85230</v>
      </c>
      <c r="R19848"/>
    </row>
    <row r="19849" spans="12:18" x14ac:dyDescent="0.25">
      <c r="L19849" t="s">
        <v>37275</v>
      </c>
      <c r="M19849" t="s">
        <v>15137</v>
      </c>
      <c r="N19849" t="s">
        <v>57109</v>
      </c>
      <c r="O19849" s="76" t="s">
        <v>4356</v>
      </c>
      <c r="P19849" s="82">
        <v>1174</v>
      </c>
      <c r="Q19849" s="82" t="s">
        <v>85231</v>
      </c>
      <c r="R19849"/>
    </row>
    <row r="19850" spans="12:18" x14ac:dyDescent="0.25">
      <c r="L19850" t="s">
        <v>37275</v>
      </c>
      <c r="M19850" t="s">
        <v>17178</v>
      </c>
      <c r="N19850" t="s">
        <v>57110</v>
      </c>
      <c r="O19850" s="76" t="s">
        <v>4366</v>
      </c>
      <c r="P19850" s="82">
        <v>122</v>
      </c>
      <c r="Q19850" s="82" t="s">
        <v>85232</v>
      </c>
      <c r="R19850"/>
    </row>
    <row r="19851" spans="12:18" x14ac:dyDescent="0.25">
      <c r="L19851" t="s">
        <v>37275</v>
      </c>
      <c r="M19851" t="s">
        <v>22500</v>
      </c>
      <c r="N19851" t="s">
        <v>57111</v>
      </c>
      <c r="O19851" s="76" t="s">
        <v>4356</v>
      </c>
      <c r="P19851" s="82">
        <v>417</v>
      </c>
      <c r="Q19851" s="82" t="s">
        <v>85233</v>
      </c>
      <c r="R19851"/>
    </row>
    <row r="19852" spans="12:18" x14ac:dyDescent="0.25">
      <c r="L19852" t="s">
        <v>37275</v>
      </c>
      <c r="M19852" t="s">
        <v>36004</v>
      </c>
      <c r="N19852" t="s">
        <v>57112</v>
      </c>
      <c r="O19852" s="76" t="s">
        <v>4356</v>
      </c>
      <c r="P19852" s="82">
        <v>1194</v>
      </c>
      <c r="Q19852" s="82" t="s">
        <v>85234</v>
      </c>
      <c r="R19852"/>
    </row>
    <row r="19853" spans="12:18" x14ac:dyDescent="0.25">
      <c r="L19853" t="s">
        <v>37275</v>
      </c>
      <c r="M19853" t="s">
        <v>15139</v>
      </c>
      <c r="N19853" t="s">
        <v>57113</v>
      </c>
      <c r="O19853" s="76" t="s">
        <v>4366</v>
      </c>
      <c r="P19853" s="82">
        <v>260</v>
      </c>
      <c r="Q19853" s="82" t="s">
        <v>85235</v>
      </c>
      <c r="R19853"/>
    </row>
    <row r="19854" spans="12:18" x14ac:dyDescent="0.25">
      <c r="L19854" t="s">
        <v>37275</v>
      </c>
      <c r="M19854" t="s">
        <v>22501</v>
      </c>
      <c r="N19854" t="s">
        <v>57114</v>
      </c>
      <c r="O19854" s="76" t="s">
        <v>4356</v>
      </c>
      <c r="P19854" s="82">
        <v>518</v>
      </c>
      <c r="Q19854" s="82" t="s">
        <v>85236</v>
      </c>
      <c r="R19854"/>
    </row>
    <row r="19855" spans="12:18" x14ac:dyDescent="0.25">
      <c r="L19855" t="s">
        <v>37275</v>
      </c>
      <c r="M19855" t="s">
        <v>4786</v>
      </c>
      <c r="N19855" t="s">
        <v>57115</v>
      </c>
      <c r="O19855" s="76" t="s">
        <v>4356</v>
      </c>
      <c r="P19855" s="82">
        <v>283</v>
      </c>
      <c r="Q19855" s="82" t="s">
        <v>85237</v>
      </c>
      <c r="R19855"/>
    </row>
    <row r="19856" spans="12:18" x14ac:dyDescent="0.25">
      <c r="L19856" t="s">
        <v>37275</v>
      </c>
      <c r="M19856" t="s">
        <v>36005</v>
      </c>
      <c r="N19856" t="s">
        <v>57116</v>
      </c>
      <c r="O19856" s="76" t="s">
        <v>4366</v>
      </c>
      <c r="P19856" s="82">
        <v>100</v>
      </c>
      <c r="Q19856" s="82" t="s">
        <v>85238</v>
      </c>
      <c r="R19856"/>
    </row>
    <row r="19857" spans="12:18" x14ac:dyDescent="0.25">
      <c r="L19857" t="s">
        <v>37275</v>
      </c>
      <c r="M19857" t="s">
        <v>4787</v>
      </c>
      <c r="N19857" t="s">
        <v>57117</v>
      </c>
      <c r="O19857" s="76" t="s">
        <v>4366</v>
      </c>
      <c r="P19857" s="82">
        <v>238</v>
      </c>
      <c r="Q19857" s="82" t="s">
        <v>85239</v>
      </c>
      <c r="R19857"/>
    </row>
    <row r="19858" spans="12:18" x14ac:dyDescent="0.25">
      <c r="L19858" t="s">
        <v>37275</v>
      </c>
      <c r="M19858" t="s">
        <v>17180</v>
      </c>
      <c r="N19858" t="s">
        <v>57118</v>
      </c>
      <c r="O19858" s="76" t="s">
        <v>4356</v>
      </c>
      <c r="P19858" s="82">
        <v>189</v>
      </c>
      <c r="Q19858" s="82" t="s">
        <v>85240</v>
      </c>
      <c r="R19858"/>
    </row>
    <row r="19859" spans="12:18" x14ac:dyDescent="0.25">
      <c r="L19859" t="s">
        <v>37275</v>
      </c>
      <c r="M19859" t="s">
        <v>22502</v>
      </c>
      <c r="N19859" t="s">
        <v>57119</v>
      </c>
      <c r="O19859" s="76" t="s">
        <v>4356</v>
      </c>
      <c r="P19859" s="82">
        <v>527</v>
      </c>
      <c r="Q19859" s="82" t="s">
        <v>85241</v>
      </c>
      <c r="R19859"/>
    </row>
    <row r="19860" spans="12:18" x14ac:dyDescent="0.25">
      <c r="L19860" t="s">
        <v>37275</v>
      </c>
      <c r="M19860" t="s">
        <v>17182</v>
      </c>
      <c r="N19860" t="s">
        <v>57120</v>
      </c>
      <c r="O19860" s="76" t="s">
        <v>4366</v>
      </c>
      <c r="P19860" s="82">
        <v>227</v>
      </c>
      <c r="Q19860" s="82" t="s">
        <v>85242</v>
      </c>
      <c r="R19860"/>
    </row>
    <row r="19861" spans="12:18" x14ac:dyDescent="0.25">
      <c r="L19861" t="s">
        <v>37275</v>
      </c>
      <c r="M19861" t="s">
        <v>4788</v>
      </c>
      <c r="N19861" t="s">
        <v>57121</v>
      </c>
      <c r="O19861" s="76" t="s">
        <v>4366</v>
      </c>
      <c r="P19861" s="82">
        <v>33</v>
      </c>
      <c r="Q19861" s="82" t="s">
        <v>85243</v>
      </c>
      <c r="R19861"/>
    </row>
    <row r="19862" spans="12:18" x14ac:dyDescent="0.25">
      <c r="L19862" t="s">
        <v>37275</v>
      </c>
      <c r="M19862" t="s">
        <v>17184</v>
      </c>
      <c r="N19862" t="s">
        <v>57122</v>
      </c>
      <c r="O19862" s="76" t="s">
        <v>4366</v>
      </c>
      <c r="P19862" s="82">
        <v>151</v>
      </c>
      <c r="Q19862" s="82" t="s">
        <v>85244</v>
      </c>
      <c r="R19862"/>
    </row>
    <row r="19863" spans="12:18" x14ac:dyDescent="0.25">
      <c r="L19863" t="s">
        <v>37275</v>
      </c>
      <c r="M19863" t="s">
        <v>36006</v>
      </c>
      <c r="N19863" t="s">
        <v>57123</v>
      </c>
      <c r="O19863" s="76" t="s">
        <v>4374</v>
      </c>
      <c r="P19863" s="82">
        <v>631</v>
      </c>
      <c r="Q19863" s="82" t="s">
        <v>72645</v>
      </c>
      <c r="R19863"/>
    </row>
    <row r="19864" spans="12:18" x14ac:dyDescent="0.25">
      <c r="L19864" t="s">
        <v>37275</v>
      </c>
      <c r="M19864" t="s">
        <v>15141</v>
      </c>
      <c r="N19864" t="s">
        <v>57124</v>
      </c>
      <c r="O19864" s="76" t="s">
        <v>4356</v>
      </c>
      <c r="P19864" s="82">
        <v>4140</v>
      </c>
      <c r="Q19864" s="82" t="s">
        <v>85245</v>
      </c>
      <c r="R19864"/>
    </row>
    <row r="19865" spans="12:18" x14ac:dyDescent="0.25">
      <c r="L19865" t="s">
        <v>37275</v>
      </c>
      <c r="M19865" t="s">
        <v>15143</v>
      </c>
      <c r="N19865" t="s">
        <v>57125</v>
      </c>
      <c r="O19865" s="76" t="s">
        <v>4366</v>
      </c>
      <c r="P19865" s="82">
        <v>177</v>
      </c>
      <c r="Q19865" s="82" t="s">
        <v>85246</v>
      </c>
      <c r="R19865"/>
    </row>
    <row r="19866" spans="12:18" x14ac:dyDescent="0.25">
      <c r="L19866" t="s">
        <v>37275</v>
      </c>
      <c r="M19866" t="s">
        <v>22503</v>
      </c>
      <c r="N19866" t="s">
        <v>57126</v>
      </c>
      <c r="O19866" s="76" t="s">
        <v>4366</v>
      </c>
      <c r="P19866" s="82">
        <v>243</v>
      </c>
      <c r="Q19866" s="82" t="s">
        <v>85247</v>
      </c>
      <c r="R19866"/>
    </row>
    <row r="19867" spans="12:18" x14ac:dyDescent="0.25">
      <c r="L19867" t="s">
        <v>37275</v>
      </c>
      <c r="M19867" t="s">
        <v>4789</v>
      </c>
      <c r="N19867" t="s">
        <v>57127</v>
      </c>
      <c r="O19867" s="76" t="s">
        <v>4366</v>
      </c>
      <c r="P19867" s="82">
        <v>166</v>
      </c>
      <c r="Q19867" s="82" t="s">
        <v>85248</v>
      </c>
      <c r="R19867"/>
    </row>
    <row r="19868" spans="12:18" x14ac:dyDescent="0.25">
      <c r="L19868" t="s">
        <v>37275</v>
      </c>
      <c r="M19868" t="s">
        <v>17186</v>
      </c>
      <c r="N19868" t="s">
        <v>57128</v>
      </c>
      <c r="O19868" s="76" t="s">
        <v>4366</v>
      </c>
      <c r="P19868" s="82">
        <v>71</v>
      </c>
      <c r="Q19868" s="82" t="s">
        <v>85249</v>
      </c>
      <c r="R19868"/>
    </row>
    <row r="19869" spans="12:18" x14ac:dyDescent="0.25">
      <c r="L19869" t="s">
        <v>37275</v>
      </c>
      <c r="M19869" t="s">
        <v>17188</v>
      </c>
      <c r="N19869" t="s">
        <v>57129</v>
      </c>
      <c r="O19869" s="76" t="s">
        <v>4366</v>
      </c>
      <c r="P19869" s="82">
        <v>86</v>
      </c>
      <c r="Q19869" s="82" t="s">
        <v>85250</v>
      </c>
      <c r="R19869"/>
    </row>
    <row r="19870" spans="12:18" x14ac:dyDescent="0.25">
      <c r="L19870" t="s">
        <v>37275</v>
      </c>
      <c r="M19870" t="s">
        <v>4790</v>
      </c>
      <c r="N19870" t="s">
        <v>57130</v>
      </c>
      <c r="O19870" s="76" t="s">
        <v>4356</v>
      </c>
      <c r="P19870" s="82">
        <v>321</v>
      </c>
      <c r="Q19870" s="82" t="s">
        <v>85251</v>
      </c>
      <c r="R19870"/>
    </row>
    <row r="19871" spans="12:18" x14ac:dyDescent="0.25">
      <c r="L19871" t="s">
        <v>37275</v>
      </c>
      <c r="M19871" t="s">
        <v>22504</v>
      </c>
      <c r="N19871" t="s">
        <v>57131</v>
      </c>
      <c r="O19871" s="76" t="s">
        <v>4366</v>
      </c>
      <c r="P19871" s="82">
        <v>67</v>
      </c>
      <c r="Q19871" s="82" t="s">
        <v>85252</v>
      </c>
      <c r="R19871"/>
    </row>
    <row r="19872" spans="12:18" x14ac:dyDescent="0.25">
      <c r="L19872" t="s">
        <v>37275</v>
      </c>
      <c r="M19872" t="s">
        <v>15145</v>
      </c>
      <c r="N19872" t="s">
        <v>57132</v>
      </c>
      <c r="O19872" s="76" t="s">
        <v>4356</v>
      </c>
      <c r="P19872" s="82">
        <v>365</v>
      </c>
      <c r="Q19872" s="82" t="s">
        <v>85253</v>
      </c>
      <c r="R19872"/>
    </row>
    <row r="19873" spans="12:18" x14ac:dyDescent="0.25">
      <c r="L19873" t="s">
        <v>37275</v>
      </c>
      <c r="M19873" t="s">
        <v>15147</v>
      </c>
      <c r="N19873" t="s">
        <v>57133</v>
      </c>
      <c r="O19873" s="76" t="s">
        <v>4366</v>
      </c>
      <c r="P19873" s="82">
        <v>42</v>
      </c>
      <c r="Q19873" s="82" t="s">
        <v>85254</v>
      </c>
      <c r="R19873"/>
    </row>
    <row r="19874" spans="12:18" x14ac:dyDescent="0.25">
      <c r="L19874" t="s">
        <v>37275</v>
      </c>
      <c r="M19874" t="s">
        <v>4791</v>
      </c>
      <c r="N19874" t="s">
        <v>57134</v>
      </c>
      <c r="O19874" s="76" t="s">
        <v>4356</v>
      </c>
      <c r="P19874" s="82">
        <v>2498</v>
      </c>
      <c r="Q19874" s="82" t="s">
        <v>85255</v>
      </c>
      <c r="R19874"/>
    </row>
    <row r="19875" spans="12:18" x14ac:dyDescent="0.25">
      <c r="L19875" t="s">
        <v>37275</v>
      </c>
      <c r="M19875" t="s">
        <v>17190</v>
      </c>
      <c r="N19875" t="s">
        <v>57135</v>
      </c>
      <c r="O19875" s="76" t="s">
        <v>4356</v>
      </c>
      <c r="P19875" s="82">
        <v>492</v>
      </c>
      <c r="Q19875" s="82" t="s">
        <v>85256</v>
      </c>
      <c r="R19875"/>
    </row>
    <row r="19876" spans="12:18" x14ac:dyDescent="0.25">
      <c r="L19876" t="s">
        <v>37275</v>
      </c>
      <c r="M19876" t="s">
        <v>4792</v>
      </c>
      <c r="N19876" t="s">
        <v>57136</v>
      </c>
      <c r="O19876" s="76" t="s">
        <v>4356</v>
      </c>
      <c r="P19876" s="82">
        <v>92</v>
      </c>
      <c r="Q19876" s="82" t="s">
        <v>85257</v>
      </c>
      <c r="R19876"/>
    </row>
    <row r="19877" spans="12:18" x14ac:dyDescent="0.25">
      <c r="L19877" t="s">
        <v>37275</v>
      </c>
      <c r="M19877" t="s">
        <v>7326</v>
      </c>
      <c r="N19877" t="s">
        <v>57137</v>
      </c>
      <c r="O19877" s="76" t="s">
        <v>4356</v>
      </c>
      <c r="P19877" s="82">
        <v>870</v>
      </c>
      <c r="Q19877" s="82" t="s">
        <v>85258</v>
      </c>
      <c r="R19877"/>
    </row>
    <row r="19878" spans="12:18" x14ac:dyDescent="0.25">
      <c r="L19878" t="s">
        <v>37275</v>
      </c>
      <c r="M19878" t="s">
        <v>17192</v>
      </c>
      <c r="N19878" t="s">
        <v>57138</v>
      </c>
      <c r="O19878" s="76" t="s">
        <v>4356</v>
      </c>
      <c r="P19878" s="82">
        <v>308</v>
      </c>
      <c r="Q19878" s="82" t="s">
        <v>85259</v>
      </c>
      <c r="R19878"/>
    </row>
    <row r="19879" spans="12:18" x14ac:dyDescent="0.25">
      <c r="L19879" t="s">
        <v>37275</v>
      </c>
      <c r="M19879" t="s">
        <v>17194</v>
      </c>
      <c r="N19879" t="s">
        <v>57139</v>
      </c>
      <c r="O19879" s="76" t="s">
        <v>4374</v>
      </c>
      <c r="P19879" s="82">
        <v>4884</v>
      </c>
      <c r="Q19879" s="82" t="s">
        <v>72645</v>
      </c>
      <c r="R19879"/>
    </row>
    <row r="19880" spans="12:18" x14ac:dyDescent="0.25">
      <c r="L19880" t="s">
        <v>37275</v>
      </c>
      <c r="M19880" t="s">
        <v>15149</v>
      </c>
      <c r="N19880" t="s">
        <v>57140</v>
      </c>
      <c r="O19880" s="76" t="s">
        <v>4374</v>
      </c>
      <c r="P19880" s="82">
        <v>14228</v>
      </c>
      <c r="Q19880" s="82" t="s">
        <v>85260</v>
      </c>
      <c r="R19880"/>
    </row>
    <row r="19881" spans="12:18" x14ac:dyDescent="0.25">
      <c r="L19881" t="s">
        <v>37275</v>
      </c>
      <c r="M19881" t="s">
        <v>4793</v>
      </c>
      <c r="N19881" t="s">
        <v>57141</v>
      </c>
      <c r="O19881" s="76" t="s">
        <v>4374</v>
      </c>
      <c r="P19881" s="82">
        <v>1903</v>
      </c>
      <c r="Q19881" s="82" t="s">
        <v>72645</v>
      </c>
      <c r="R19881"/>
    </row>
    <row r="19882" spans="12:18" x14ac:dyDescent="0.25">
      <c r="L19882" t="s">
        <v>37275</v>
      </c>
      <c r="M19882" t="s">
        <v>22505</v>
      </c>
      <c r="N19882" t="s">
        <v>57142</v>
      </c>
      <c r="O19882" s="76" t="s">
        <v>4366</v>
      </c>
      <c r="P19882" s="82">
        <v>225</v>
      </c>
      <c r="Q19882" s="82" t="s">
        <v>85261</v>
      </c>
      <c r="R19882"/>
    </row>
    <row r="19883" spans="12:18" x14ac:dyDescent="0.25">
      <c r="L19883" t="s">
        <v>37275</v>
      </c>
      <c r="M19883" t="s">
        <v>4794</v>
      </c>
      <c r="N19883" t="s">
        <v>57143</v>
      </c>
      <c r="O19883" s="76" t="s">
        <v>4366</v>
      </c>
      <c r="P19883" s="82">
        <v>268</v>
      </c>
      <c r="Q19883" s="82" t="s">
        <v>85262</v>
      </c>
      <c r="R19883"/>
    </row>
    <row r="19884" spans="12:18" x14ac:dyDescent="0.25">
      <c r="L19884" t="s">
        <v>37275</v>
      </c>
      <c r="M19884" t="s">
        <v>22506</v>
      </c>
      <c r="N19884" t="s">
        <v>57144</v>
      </c>
      <c r="O19884" s="76" t="s">
        <v>4356</v>
      </c>
      <c r="P19884" s="82">
        <v>355</v>
      </c>
      <c r="Q19884" s="82" t="s">
        <v>85263</v>
      </c>
      <c r="R19884"/>
    </row>
    <row r="19885" spans="12:18" x14ac:dyDescent="0.25">
      <c r="L19885" t="s">
        <v>37275</v>
      </c>
      <c r="M19885" t="s">
        <v>22507</v>
      </c>
      <c r="N19885" t="s">
        <v>57145</v>
      </c>
      <c r="O19885" s="76" t="s">
        <v>4366</v>
      </c>
      <c r="P19885" s="82">
        <v>134</v>
      </c>
      <c r="Q19885" s="82" t="s">
        <v>85264</v>
      </c>
      <c r="R19885"/>
    </row>
    <row r="19886" spans="12:18" x14ac:dyDescent="0.25">
      <c r="L19886" t="s">
        <v>37275</v>
      </c>
      <c r="M19886" t="s">
        <v>15151</v>
      </c>
      <c r="N19886" t="s">
        <v>57146</v>
      </c>
      <c r="O19886" s="76" t="s">
        <v>4356</v>
      </c>
      <c r="P19886" s="82">
        <v>1165</v>
      </c>
      <c r="Q19886" s="82" t="s">
        <v>85265</v>
      </c>
      <c r="R19886"/>
    </row>
    <row r="19887" spans="12:18" x14ac:dyDescent="0.25">
      <c r="L19887" t="s">
        <v>37275</v>
      </c>
      <c r="M19887" t="s">
        <v>4795</v>
      </c>
      <c r="N19887" t="s">
        <v>57147</v>
      </c>
      <c r="O19887" s="76" t="s">
        <v>4366</v>
      </c>
      <c r="P19887" s="82">
        <v>59</v>
      </c>
      <c r="Q19887" s="82" t="s">
        <v>85266</v>
      </c>
      <c r="R19887"/>
    </row>
    <row r="19888" spans="12:18" x14ac:dyDescent="0.25">
      <c r="L19888" t="s">
        <v>37275</v>
      </c>
      <c r="M19888" t="s">
        <v>17196</v>
      </c>
      <c r="N19888" t="s">
        <v>57148</v>
      </c>
      <c r="O19888" s="76" t="s">
        <v>4450</v>
      </c>
      <c r="P19888" s="82">
        <v>4962</v>
      </c>
      <c r="Q19888" s="82" t="s">
        <v>72645</v>
      </c>
      <c r="R19888"/>
    </row>
    <row r="19889" spans="12:18" x14ac:dyDescent="0.25">
      <c r="L19889" t="s">
        <v>37275</v>
      </c>
      <c r="M19889" t="s">
        <v>17198</v>
      </c>
      <c r="N19889" t="s">
        <v>57149</v>
      </c>
      <c r="O19889" s="76" t="s">
        <v>4356</v>
      </c>
      <c r="P19889" s="82">
        <v>120</v>
      </c>
      <c r="Q19889" s="82" t="s">
        <v>85267</v>
      </c>
      <c r="R19889"/>
    </row>
    <row r="19890" spans="12:18" x14ac:dyDescent="0.25">
      <c r="L19890" t="s">
        <v>37275</v>
      </c>
      <c r="M19890" t="s">
        <v>17200</v>
      </c>
      <c r="N19890" t="s">
        <v>57150</v>
      </c>
      <c r="O19890" s="76" t="s">
        <v>4366</v>
      </c>
      <c r="P19890" s="82">
        <v>250</v>
      </c>
      <c r="Q19890" s="82" t="s">
        <v>85268</v>
      </c>
      <c r="R19890"/>
    </row>
    <row r="19891" spans="12:18" x14ac:dyDescent="0.25">
      <c r="L19891" t="s">
        <v>37275</v>
      </c>
      <c r="M19891" t="s">
        <v>4796</v>
      </c>
      <c r="N19891" t="s">
        <v>57151</v>
      </c>
      <c r="O19891" s="76" t="s">
        <v>4356</v>
      </c>
      <c r="P19891" s="82">
        <v>95</v>
      </c>
      <c r="Q19891" s="82" t="s">
        <v>85269</v>
      </c>
      <c r="R19891"/>
    </row>
    <row r="19892" spans="12:18" x14ac:dyDescent="0.25">
      <c r="L19892" t="s">
        <v>37275</v>
      </c>
      <c r="M19892" t="s">
        <v>17202</v>
      </c>
      <c r="N19892" t="s">
        <v>57152</v>
      </c>
      <c r="O19892" s="76" t="s">
        <v>4366</v>
      </c>
      <c r="P19892" s="82">
        <v>38</v>
      </c>
      <c r="Q19892" s="82" t="s">
        <v>85270</v>
      </c>
      <c r="R19892"/>
    </row>
    <row r="19893" spans="12:18" x14ac:dyDescent="0.25">
      <c r="L19893" t="s">
        <v>37275</v>
      </c>
      <c r="M19893" t="s">
        <v>17204</v>
      </c>
      <c r="N19893" t="s">
        <v>57153</v>
      </c>
      <c r="O19893" s="76" t="s">
        <v>4366</v>
      </c>
      <c r="P19893" s="82">
        <v>219</v>
      </c>
      <c r="Q19893" s="82" t="s">
        <v>85271</v>
      </c>
      <c r="R19893"/>
    </row>
    <row r="19894" spans="12:18" x14ac:dyDescent="0.25">
      <c r="L19894" t="s">
        <v>37275</v>
      </c>
      <c r="M19894" t="s">
        <v>4797</v>
      </c>
      <c r="N19894" t="s">
        <v>57154</v>
      </c>
      <c r="O19894" s="76" t="s">
        <v>4356</v>
      </c>
      <c r="P19894" s="82">
        <v>102</v>
      </c>
      <c r="Q19894" s="82" t="s">
        <v>85272</v>
      </c>
      <c r="R19894"/>
    </row>
    <row r="19895" spans="12:18" x14ac:dyDescent="0.25">
      <c r="L19895" t="s">
        <v>37275</v>
      </c>
      <c r="M19895" t="s">
        <v>36007</v>
      </c>
      <c r="N19895" t="s">
        <v>57155</v>
      </c>
      <c r="O19895" s="76" t="s">
        <v>4366</v>
      </c>
      <c r="P19895" s="82">
        <v>62</v>
      </c>
      <c r="Q19895" s="82" t="s">
        <v>85273</v>
      </c>
      <c r="R19895"/>
    </row>
    <row r="19896" spans="12:18" x14ac:dyDescent="0.25">
      <c r="L19896" t="s">
        <v>37275</v>
      </c>
      <c r="M19896" t="s">
        <v>15153</v>
      </c>
      <c r="N19896" t="s">
        <v>57156</v>
      </c>
      <c r="O19896" s="76" t="s">
        <v>4356</v>
      </c>
      <c r="P19896" s="82">
        <v>76</v>
      </c>
      <c r="Q19896" s="82" t="s">
        <v>85274</v>
      </c>
      <c r="R19896"/>
    </row>
    <row r="19897" spans="12:18" x14ac:dyDescent="0.25">
      <c r="L19897" t="s">
        <v>37275</v>
      </c>
      <c r="M19897" t="s">
        <v>36008</v>
      </c>
      <c r="N19897" t="s">
        <v>57157</v>
      </c>
      <c r="O19897" s="76" t="s">
        <v>4356</v>
      </c>
      <c r="P19897" s="82">
        <v>1044</v>
      </c>
      <c r="Q19897" s="82" t="s">
        <v>85275</v>
      </c>
      <c r="R19897"/>
    </row>
    <row r="19898" spans="12:18" x14ac:dyDescent="0.25">
      <c r="L19898" t="s">
        <v>37275</v>
      </c>
      <c r="M19898" t="s">
        <v>17206</v>
      </c>
      <c r="N19898" t="s">
        <v>57158</v>
      </c>
      <c r="O19898" s="76" t="s">
        <v>4366</v>
      </c>
      <c r="P19898" s="82">
        <v>125</v>
      </c>
      <c r="Q19898" s="82" t="s">
        <v>85276</v>
      </c>
      <c r="R19898"/>
    </row>
    <row r="19899" spans="12:18" x14ac:dyDescent="0.25">
      <c r="L19899" t="s">
        <v>37275</v>
      </c>
      <c r="M19899" t="s">
        <v>4798</v>
      </c>
      <c r="N19899" t="s">
        <v>57159</v>
      </c>
      <c r="O19899" s="76" t="s">
        <v>4374</v>
      </c>
      <c r="P19899" s="82">
        <v>3827</v>
      </c>
      <c r="Q19899" s="82" t="s">
        <v>85277</v>
      </c>
      <c r="R19899"/>
    </row>
    <row r="19900" spans="12:18" x14ac:dyDescent="0.25">
      <c r="L19900" t="s">
        <v>37275</v>
      </c>
      <c r="M19900" t="s">
        <v>4799</v>
      </c>
      <c r="N19900" t="s">
        <v>57160</v>
      </c>
      <c r="O19900" s="76" t="s">
        <v>4366</v>
      </c>
      <c r="P19900" s="82">
        <v>87</v>
      </c>
      <c r="Q19900" s="82" t="s">
        <v>85278</v>
      </c>
      <c r="R19900"/>
    </row>
    <row r="19901" spans="12:18" x14ac:dyDescent="0.25">
      <c r="L19901" t="s">
        <v>37275</v>
      </c>
      <c r="M19901" t="s">
        <v>15155</v>
      </c>
      <c r="N19901" t="s">
        <v>57161</v>
      </c>
      <c r="O19901" s="76" t="s">
        <v>4356</v>
      </c>
      <c r="P19901" s="82">
        <v>158</v>
      </c>
      <c r="Q19901" s="82" t="s">
        <v>85279</v>
      </c>
      <c r="R19901"/>
    </row>
    <row r="19902" spans="12:18" x14ac:dyDescent="0.25">
      <c r="L19902" t="s">
        <v>37275</v>
      </c>
      <c r="M19902" t="s">
        <v>22508</v>
      </c>
      <c r="N19902" t="s">
        <v>57162</v>
      </c>
      <c r="O19902" s="76" t="s">
        <v>4366</v>
      </c>
      <c r="P19902" s="82">
        <v>162</v>
      </c>
      <c r="Q19902" s="82" t="s">
        <v>85280</v>
      </c>
      <c r="R19902"/>
    </row>
    <row r="19903" spans="12:18" x14ac:dyDescent="0.25">
      <c r="L19903" t="s">
        <v>37275</v>
      </c>
      <c r="M19903" t="s">
        <v>22509</v>
      </c>
      <c r="N19903" t="s">
        <v>57163</v>
      </c>
      <c r="O19903" s="76" t="s">
        <v>4356</v>
      </c>
      <c r="P19903" s="82">
        <v>558</v>
      </c>
      <c r="Q19903" s="82" t="s">
        <v>85281</v>
      </c>
      <c r="R19903"/>
    </row>
    <row r="19904" spans="12:18" x14ac:dyDescent="0.25">
      <c r="L19904" t="s">
        <v>37275</v>
      </c>
      <c r="M19904" t="s">
        <v>32387</v>
      </c>
      <c r="N19904" t="s">
        <v>57164</v>
      </c>
      <c r="O19904" s="76" t="s">
        <v>4366</v>
      </c>
      <c r="P19904" s="82">
        <v>47</v>
      </c>
      <c r="Q19904" s="82" t="s">
        <v>85282</v>
      </c>
      <c r="R19904"/>
    </row>
    <row r="19905" spans="12:18" x14ac:dyDescent="0.25">
      <c r="L19905" t="s">
        <v>37275</v>
      </c>
      <c r="M19905" t="s">
        <v>17209</v>
      </c>
      <c r="N19905" t="s">
        <v>57165</v>
      </c>
      <c r="O19905" s="76" t="s">
        <v>4366</v>
      </c>
      <c r="P19905" s="82">
        <v>97</v>
      </c>
      <c r="Q19905" s="82" t="s">
        <v>85283</v>
      </c>
      <c r="R19905"/>
    </row>
    <row r="19906" spans="12:18" x14ac:dyDescent="0.25">
      <c r="L19906" t="s">
        <v>37275</v>
      </c>
      <c r="M19906" t="s">
        <v>22510</v>
      </c>
      <c r="N19906" t="s">
        <v>57166</v>
      </c>
      <c r="O19906" s="76" t="s">
        <v>4374</v>
      </c>
      <c r="P19906" s="82">
        <v>2355</v>
      </c>
      <c r="Q19906" s="82" t="s">
        <v>72645</v>
      </c>
      <c r="R19906"/>
    </row>
    <row r="19907" spans="12:18" x14ac:dyDescent="0.25">
      <c r="L19907" t="s">
        <v>37275</v>
      </c>
      <c r="M19907" t="s">
        <v>22511</v>
      </c>
      <c r="N19907" t="s">
        <v>57167</v>
      </c>
      <c r="O19907" s="76" t="s">
        <v>4366</v>
      </c>
      <c r="P19907" s="82">
        <v>176</v>
      </c>
      <c r="Q19907" s="82" t="s">
        <v>85284</v>
      </c>
      <c r="R19907"/>
    </row>
    <row r="19908" spans="12:18" x14ac:dyDescent="0.25">
      <c r="L19908" t="s">
        <v>37275</v>
      </c>
      <c r="M19908" t="s">
        <v>8223</v>
      </c>
      <c r="N19908" t="s">
        <v>57168</v>
      </c>
      <c r="O19908" s="76" t="s">
        <v>4366</v>
      </c>
      <c r="P19908" s="82">
        <v>69</v>
      </c>
      <c r="Q19908" s="82" t="s">
        <v>85285</v>
      </c>
      <c r="R19908"/>
    </row>
    <row r="19909" spans="12:18" x14ac:dyDescent="0.25">
      <c r="L19909" t="s">
        <v>37275</v>
      </c>
      <c r="M19909" t="s">
        <v>36009</v>
      </c>
      <c r="N19909" t="s">
        <v>57169</v>
      </c>
      <c r="O19909" s="76" t="s">
        <v>4356</v>
      </c>
      <c r="P19909" s="82">
        <v>2858</v>
      </c>
      <c r="Q19909" s="82" t="s">
        <v>85286</v>
      </c>
      <c r="R19909"/>
    </row>
    <row r="19910" spans="12:18" x14ac:dyDescent="0.25">
      <c r="L19910" t="s">
        <v>37275</v>
      </c>
      <c r="M19910" t="s">
        <v>15157</v>
      </c>
      <c r="N19910" t="s">
        <v>57170</v>
      </c>
      <c r="O19910" s="76" t="s">
        <v>4366</v>
      </c>
      <c r="P19910" s="82">
        <v>232</v>
      </c>
      <c r="Q19910" s="82" t="s">
        <v>85287</v>
      </c>
      <c r="R19910"/>
    </row>
    <row r="19911" spans="12:18" x14ac:dyDescent="0.25">
      <c r="L19911" t="s">
        <v>37275</v>
      </c>
      <c r="M19911" t="s">
        <v>17211</v>
      </c>
      <c r="N19911" t="s">
        <v>57171</v>
      </c>
      <c r="O19911" s="76" t="s">
        <v>4366</v>
      </c>
      <c r="P19911" s="82">
        <v>102</v>
      </c>
      <c r="Q19911" s="82" t="s">
        <v>85288</v>
      </c>
      <c r="R19911"/>
    </row>
    <row r="19912" spans="12:18" x14ac:dyDescent="0.25">
      <c r="L19912" t="s">
        <v>37275</v>
      </c>
      <c r="M19912" t="s">
        <v>4800</v>
      </c>
      <c r="N19912" t="s">
        <v>57172</v>
      </c>
      <c r="O19912" s="76" t="s">
        <v>4356</v>
      </c>
      <c r="P19912" s="82">
        <v>785</v>
      </c>
      <c r="Q19912" s="82" t="s">
        <v>85289</v>
      </c>
      <c r="R19912"/>
    </row>
    <row r="19913" spans="12:18" x14ac:dyDescent="0.25">
      <c r="L19913" t="s">
        <v>37275</v>
      </c>
      <c r="M19913" t="s">
        <v>15159</v>
      </c>
      <c r="N19913" t="s">
        <v>57173</v>
      </c>
      <c r="O19913" s="76" t="s">
        <v>4356</v>
      </c>
      <c r="P19913" s="82">
        <v>368</v>
      </c>
      <c r="Q19913" s="82" t="s">
        <v>85290</v>
      </c>
      <c r="R19913"/>
    </row>
    <row r="19914" spans="12:18" x14ac:dyDescent="0.25">
      <c r="L19914" t="s">
        <v>37275</v>
      </c>
      <c r="M19914" t="s">
        <v>36010</v>
      </c>
      <c r="N19914" t="s">
        <v>57174</v>
      </c>
      <c r="O19914" s="76" t="s">
        <v>4366</v>
      </c>
      <c r="P19914" s="82">
        <v>191</v>
      </c>
      <c r="Q19914" s="82" t="s">
        <v>85291</v>
      </c>
      <c r="R19914"/>
    </row>
    <row r="19915" spans="12:18" x14ac:dyDescent="0.25">
      <c r="L19915" t="s">
        <v>37275</v>
      </c>
      <c r="M19915" t="s">
        <v>22512</v>
      </c>
      <c r="N19915" t="s">
        <v>57175</v>
      </c>
      <c r="O19915" s="76" t="s">
        <v>4366</v>
      </c>
      <c r="P19915" s="82">
        <v>116</v>
      </c>
      <c r="Q19915" s="82" t="s">
        <v>85292</v>
      </c>
      <c r="R19915"/>
    </row>
    <row r="19916" spans="12:18" x14ac:dyDescent="0.25">
      <c r="L19916" t="s">
        <v>37275</v>
      </c>
      <c r="M19916" t="s">
        <v>17221</v>
      </c>
      <c r="N19916" t="s">
        <v>57176</v>
      </c>
      <c r="O19916" s="76" t="s">
        <v>4356</v>
      </c>
      <c r="P19916" s="82">
        <v>1503</v>
      </c>
      <c r="Q19916" s="82" t="s">
        <v>85311</v>
      </c>
      <c r="R19916"/>
    </row>
    <row r="19917" spans="12:18" x14ac:dyDescent="0.25">
      <c r="L19917" t="s">
        <v>37275</v>
      </c>
      <c r="M19917" t="s">
        <v>15169</v>
      </c>
      <c r="N19917" t="s">
        <v>57177</v>
      </c>
      <c r="O19917" s="76" t="s">
        <v>4356</v>
      </c>
      <c r="P19917" s="82">
        <v>318</v>
      </c>
      <c r="Q19917" s="82" t="s">
        <v>85312</v>
      </c>
      <c r="R19917"/>
    </row>
    <row r="19918" spans="12:18" x14ac:dyDescent="0.25">
      <c r="L19918" t="s">
        <v>37275</v>
      </c>
      <c r="M19918" t="s">
        <v>22516</v>
      </c>
      <c r="N19918" t="s">
        <v>57178</v>
      </c>
      <c r="O19918" s="76" t="s">
        <v>4366</v>
      </c>
      <c r="P19918" s="82">
        <v>144</v>
      </c>
      <c r="Q19918" s="82" t="s">
        <v>85313</v>
      </c>
      <c r="R19918"/>
    </row>
    <row r="19919" spans="12:18" x14ac:dyDescent="0.25">
      <c r="L19919" t="s">
        <v>37275</v>
      </c>
      <c r="M19919" t="s">
        <v>36011</v>
      </c>
      <c r="N19919" t="s">
        <v>57179</v>
      </c>
      <c r="O19919" s="76" t="s">
        <v>4374</v>
      </c>
      <c r="P19919" s="82">
        <v>2413</v>
      </c>
      <c r="Q19919" s="82" t="s">
        <v>72645</v>
      </c>
      <c r="R19919"/>
    </row>
    <row r="19920" spans="12:18" x14ac:dyDescent="0.25">
      <c r="L19920" t="s">
        <v>37275</v>
      </c>
      <c r="M19920" t="s">
        <v>17223</v>
      </c>
      <c r="N19920" t="s">
        <v>57180</v>
      </c>
      <c r="O19920" s="76" t="s">
        <v>4356</v>
      </c>
      <c r="P19920" s="82">
        <v>107</v>
      </c>
      <c r="Q19920" s="82" t="s">
        <v>85314</v>
      </c>
      <c r="R19920"/>
    </row>
    <row r="19921" spans="12:18" x14ac:dyDescent="0.25">
      <c r="L19921" t="s">
        <v>37275</v>
      </c>
      <c r="M19921" t="s">
        <v>15171</v>
      </c>
      <c r="N19921" t="s">
        <v>57181</v>
      </c>
      <c r="O19921" s="76" t="s">
        <v>4450</v>
      </c>
      <c r="P19921" s="82">
        <v>4120</v>
      </c>
      <c r="Q19921" s="82" t="s">
        <v>72645</v>
      </c>
      <c r="R19921"/>
    </row>
    <row r="19922" spans="12:18" x14ac:dyDescent="0.25">
      <c r="L19922" t="s">
        <v>37275</v>
      </c>
      <c r="M19922" t="s">
        <v>4804</v>
      </c>
      <c r="N19922" t="s">
        <v>57182</v>
      </c>
      <c r="O19922" s="76" t="s">
        <v>4356</v>
      </c>
      <c r="P19922" s="82">
        <v>373</v>
      </c>
      <c r="Q19922" s="82" t="s">
        <v>85315</v>
      </c>
      <c r="R19922"/>
    </row>
    <row r="19923" spans="12:18" x14ac:dyDescent="0.25">
      <c r="L19923" t="s">
        <v>37275</v>
      </c>
      <c r="M19923" t="s">
        <v>22517</v>
      </c>
      <c r="N19923" t="s">
        <v>57183</v>
      </c>
      <c r="O19923" s="76" t="s">
        <v>4366</v>
      </c>
      <c r="P19923" s="82">
        <v>102</v>
      </c>
      <c r="Q19923" s="82" t="s">
        <v>85316</v>
      </c>
      <c r="R19923"/>
    </row>
    <row r="19924" spans="12:18" x14ac:dyDescent="0.25">
      <c r="L19924" t="s">
        <v>37275</v>
      </c>
      <c r="M19924" t="s">
        <v>17225</v>
      </c>
      <c r="N19924" t="s">
        <v>57184</v>
      </c>
      <c r="O19924" s="76" t="s">
        <v>4450</v>
      </c>
      <c r="P19924" s="82">
        <v>4952</v>
      </c>
      <c r="Q19924" s="82" t="s">
        <v>72645</v>
      </c>
      <c r="R19924"/>
    </row>
    <row r="19925" spans="12:18" x14ac:dyDescent="0.25">
      <c r="L19925" t="s">
        <v>37275</v>
      </c>
      <c r="M19925" t="s">
        <v>4805</v>
      </c>
      <c r="N19925" t="s">
        <v>57185</v>
      </c>
      <c r="O19925" s="76" t="s">
        <v>4366</v>
      </c>
      <c r="P19925" s="82">
        <v>113</v>
      </c>
      <c r="Q19925" s="82" t="s">
        <v>85317</v>
      </c>
      <c r="R19925"/>
    </row>
    <row r="19926" spans="12:18" x14ac:dyDescent="0.25">
      <c r="L19926" t="s">
        <v>37275</v>
      </c>
      <c r="M19926" t="s">
        <v>17227</v>
      </c>
      <c r="N19926" t="s">
        <v>57186</v>
      </c>
      <c r="O19926" s="76" t="s">
        <v>4366</v>
      </c>
      <c r="P19926" s="82">
        <v>180</v>
      </c>
      <c r="Q19926" s="82" t="s">
        <v>85318</v>
      </c>
      <c r="R19926"/>
    </row>
    <row r="19927" spans="12:18" x14ac:dyDescent="0.25">
      <c r="L19927" t="s">
        <v>37275</v>
      </c>
      <c r="M19927" t="s">
        <v>17229</v>
      </c>
      <c r="N19927" t="s">
        <v>57187</v>
      </c>
      <c r="O19927" s="76" t="s">
        <v>4366</v>
      </c>
      <c r="P19927" s="82">
        <v>100</v>
      </c>
      <c r="Q19927" s="82" t="s">
        <v>85319</v>
      </c>
      <c r="R19927"/>
    </row>
    <row r="19928" spans="12:18" x14ac:dyDescent="0.25">
      <c r="L19928" t="s">
        <v>37275</v>
      </c>
      <c r="M19928" t="s">
        <v>12430</v>
      </c>
      <c r="N19928" t="s">
        <v>57188</v>
      </c>
      <c r="O19928" s="76" t="s">
        <v>4366</v>
      </c>
      <c r="P19928" s="82">
        <v>247</v>
      </c>
      <c r="Q19928" s="82" t="s">
        <v>85320</v>
      </c>
      <c r="R19928"/>
    </row>
    <row r="19929" spans="12:18" x14ac:dyDescent="0.25">
      <c r="L19929" t="s">
        <v>37275</v>
      </c>
      <c r="M19929" t="s">
        <v>17231</v>
      </c>
      <c r="N19929" t="s">
        <v>57189</v>
      </c>
      <c r="O19929" s="76" t="s">
        <v>4356</v>
      </c>
      <c r="P19929" s="82">
        <v>683</v>
      </c>
      <c r="Q19929" s="82" t="s">
        <v>85321</v>
      </c>
      <c r="R19929"/>
    </row>
    <row r="19930" spans="12:18" x14ac:dyDescent="0.25">
      <c r="L19930" t="s">
        <v>37275</v>
      </c>
      <c r="M19930" t="s">
        <v>15173</v>
      </c>
      <c r="N19930" t="s">
        <v>57190</v>
      </c>
      <c r="O19930" s="76" t="s">
        <v>4356</v>
      </c>
      <c r="P19930" s="82">
        <v>705</v>
      </c>
      <c r="Q19930" s="82" t="s">
        <v>85322</v>
      </c>
      <c r="R19930"/>
    </row>
    <row r="19931" spans="12:18" x14ac:dyDescent="0.25">
      <c r="L19931" t="s">
        <v>37275</v>
      </c>
      <c r="M19931" t="s">
        <v>36012</v>
      </c>
      <c r="N19931" t="s">
        <v>57191</v>
      </c>
      <c r="O19931" s="76" t="s">
        <v>4366</v>
      </c>
      <c r="P19931" s="82">
        <v>103</v>
      </c>
      <c r="Q19931" s="82" t="s">
        <v>85323</v>
      </c>
      <c r="R19931"/>
    </row>
    <row r="19932" spans="12:18" x14ac:dyDescent="0.25">
      <c r="L19932" t="s">
        <v>37275</v>
      </c>
      <c r="M19932" t="s">
        <v>17233</v>
      </c>
      <c r="N19932" t="s">
        <v>57192</v>
      </c>
      <c r="O19932" s="76" t="s">
        <v>4356</v>
      </c>
      <c r="P19932" s="82">
        <v>257</v>
      </c>
      <c r="Q19932" s="82" t="s">
        <v>85324</v>
      </c>
      <c r="R19932"/>
    </row>
    <row r="19933" spans="12:18" x14ac:dyDescent="0.25">
      <c r="L19933" t="s">
        <v>37275</v>
      </c>
      <c r="M19933" t="s">
        <v>17235</v>
      </c>
      <c r="N19933" t="s">
        <v>57193</v>
      </c>
      <c r="O19933" s="76" t="s">
        <v>4374</v>
      </c>
      <c r="P19933" s="82">
        <v>990</v>
      </c>
      <c r="Q19933" s="82" t="s">
        <v>72645</v>
      </c>
      <c r="R19933"/>
    </row>
    <row r="19934" spans="12:18" x14ac:dyDescent="0.25">
      <c r="L19934" t="s">
        <v>37275</v>
      </c>
      <c r="M19934" t="s">
        <v>15175</v>
      </c>
      <c r="N19934" t="s">
        <v>57194</v>
      </c>
      <c r="O19934" s="76" t="s">
        <v>4356</v>
      </c>
      <c r="P19934" s="82">
        <v>328</v>
      </c>
      <c r="Q19934" s="82" t="s">
        <v>85325</v>
      </c>
      <c r="R19934"/>
    </row>
    <row r="19935" spans="12:18" x14ac:dyDescent="0.25">
      <c r="L19935" t="s">
        <v>37275</v>
      </c>
      <c r="M19935" t="s">
        <v>15177</v>
      </c>
      <c r="N19935" t="s">
        <v>57195</v>
      </c>
      <c r="O19935" s="76" t="s">
        <v>4366</v>
      </c>
      <c r="P19935" s="82">
        <v>121</v>
      </c>
      <c r="Q19935" s="82" t="s">
        <v>85326</v>
      </c>
      <c r="R19935"/>
    </row>
    <row r="19936" spans="12:18" x14ac:dyDescent="0.25">
      <c r="L19936" t="s">
        <v>37275</v>
      </c>
      <c r="M19936" t="s">
        <v>15161</v>
      </c>
      <c r="N19936" t="s">
        <v>57196</v>
      </c>
      <c r="O19936" s="76" t="s">
        <v>4374</v>
      </c>
      <c r="P19936" s="82">
        <v>424</v>
      </c>
      <c r="Q19936" s="82" t="s">
        <v>72645</v>
      </c>
      <c r="R19936"/>
    </row>
    <row r="19937" spans="12:18" x14ac:dyDescent="0.25">
      <c r="L19937" t="s">
        <v>37275</v>
      </c>
      <c r="M19937" t="s">
        <v>17214</v>
      </c>
      <c r="N19937" t="s">
        <v>57197</v>
      </c>
      <c r="O19937" s="76" t="s">
        <v>4366</v>
      </c>
      <c r="P19937" s="82">
        <v>73</v>
      </c>
      <c r="Q19937" s="82" t="s">
        <v>85293</v>
      </c>
      <c r="R19937"/>
    </row>
    <row r="19938" spans="12:18" x14ac:dyDescent="0.25">
      <c r="L19938" t="s">
        <v>37275</v>
      </c>
      <c r="M19938" t="s">
        <v>15163</v>
      </c>
      <c r="N19938" t="s">
        <v>57198</v>
      </c>
      <c r="O19938" s="76" t="s">
        <v>4366</v>
      </c>
      <c r="P19938" s="82">
        <v>71</v>
      </c>
      <c r="Q19938" s="82" t="s">
        <v>85294</v>
      </c>
      <c r="R19938"/>
    </row>
    <row r="19939" spans="12:18" x14ac:dyDescent="0.25">
      <c r="L19939" t="s">
        <v>37275</v>
      </c>
      <c r="M19939" t="s">
        <v>6608</v>
      </c>
      <c r="N19939" t="s">
        <v>57199</v>
      </c>
      <c r="O19939" s="76" t="s">
        <v>4356</v>
      </c>
      <c r="P19939" s="82">
        <v>861</v>
      </c>
      <c r="Q19939" s="82" t="s">
        <v>85295</v>
      </c>
      <c r="R19939"/>
    </row>
    <row r="19940" spans="12:18" x14ac:dyDescent="0.25">
      <c r="L19940" t="s">
        <v>37275</v>
      </c>
      <c r="M19940" t="s">
        <v>6695</v>
      </c>
      <c r="N19940" t="s">
        <v>57200</v>
      </c>
      <c r="O19940" s="76" t="s">
        <v>4366</v>
      </c>
      <c r="P19940" s="82">
        <v>275</v>
      </c>
      <c r="Q19940" s="82" t="s">
        <v>85296</v>
      </c>
      <c r="R19940"/>
    </row>
    <row r="19941" spans="12:18" x14ac:dyDescent="0.25">
      <c r="L19941" t="s">
        <v>37275</v>
      </c>
      <c r="M19941" t="s">
        <v>7055</v>
      </c>
      <c r="N19941" t="s">
        <v>57201</v>
      </c>
      <c r="O19941" s="76" t="s">
        <v>4366</v>
      </c>
      <c r="P19941" s="82">
        <v>158</v>
      </c>
      <c r="Q19941" s="82" t="s">
        <v>85298</v>
      </c>
      <c r="R19941"/>
    </row>
    <row r="19942" spans="12:18" x14ac:dyDescent="0.25">
      <c r="L19942" t="s">
        <v>37275</v>
      </c>
      <c r="M19942" t="s">
        <v>4801</v>
      </c>
      <c r="N19942" t="s">
        <v>57202</v>
      </c>
      <c r="O19942" s="76" t="s">
        <v>4356</v>
      </c>
      <c r="P19942" s="82">
        <v>421</v>
      </c>
      <c r="Q19942" s="82" t="s">
        <v>85299</v>
      </c>
      <c r="R19942"/>
    </row>
    <row r="19943" spans="12:18" x14ac:dyDescent="0.25">
      <c r="L19943" t="s">
        <v>37275</v>
      </c>
      <c r="M19943" t="s">
        <v>4802</v>
      </c>
      <c r="N19943" t="s">
        <v>57203</v>
      </c>
      <c r="O19943" s="76" t="s">
        <v>4366</v>
      </c>
      <c r="P19943" s="82">
        <v>161</v>
      </c>
      <c r="Q19943" s="82" t="s">
        <v>85300</v>
      </c>
      <c r="R19943"/>
    </row>
    <row r="19944" spans="12:18" x14ac:dyDescent="0.25">
      <c r="L19944" t="s">
        <v>37275</v>
      </c>
      <c r="M19944" t="s">
        <v>15511</v>
      </c>
      <c r="N19944" t="s">
        <v>57204</v>
      </c>
      <c r="O19944" s="76" t="s">
        <v>4366</v>
      </c>
      <c r="P19944" s="82">
        <v>151</v>
      </c>
      <c r="Q19944" s="82" t="s">
        <v>85301</v>
      </c>
      <c r="R19944"/>
    </row>
    <row r="19945" spans="12:18" x14ac:dyDescent="0.25">
      <c r="L19945" t="s">
        <v>37275</v>
      </c>
      <c r="M19945" t="s">
        <v>11278</v>
      </c>
      <c r="N19945" t="s">
        <v>57205</v>
      </c>
      <c r="O19945" s="76" t="s">
        <v>4366</v>
      </c>
      <c r="P19945" s="82">
        <v>87</v>
      </c>
      <c r="Q19945" s="82" t="s">
        <v>85302</v>
      </c>
      <c r="R19945"/>
    </row>
    <row r="19946" spans="12:18" x14ac:dyDescent="0.25">
      <c r="L19946" t="s">
        <v>37275</v>
      </c>
      <c r="M19946" t="s">
        <v>15165</v>
      </c>
      <c r="N19946" t="s">
        <v>57206</v>
      </c>
      <c r="O19946" s="76" t="s">
        <v>4366</v>
      </c>
      <c r="P19946" s="82">
        <v>58</v>
      </c>
      <c r="Q19946" s="82" t="s">
        <v>85303</v>
      </c>
      <c r="R19946"/>
    </row>
    <row r="19947" spans="12:18" x14ac:dyDescent="0.25">
      <c r="L19947" t="s">
        <v>37275</v>
      </c>
      <c r="M19947" t="s">
        <v>15167</v>
      </c>
      <c r="N19947" t="s">
        <v>57207</v>
      </c>
      <c r="O19947" s="76" t="s">
        <v>4366</v>
      </c>
      <c r="P19947" s="82">
        <v>101</v>
      </c>
      <c r="Q19947" s="82" t="s">
        <v>85304</v>
      </c>
      <c r="R19947"/>
    </row>
    <row r="19948" spans="12:18" x14ac:dyDescent="0.25">
      <c r="L19948" t="s">
        <v>37275</v>
      </c>
      <c r="M19948" t="s">
        <v>15168</v>
      </c>
      <c r="N19948" t="s">
        <v>57208</v>
      </c>
      <c r="O19948" s="76" t="s">
        <v>4450</v>
      </c>
      <c r="P19948" s="82">
        <v>9965</v>
      </c>
      <c r="Q19948" s="82" t="s">
        <v>72645</v>
      </c>
      <c r="R19948"/>
    </row>
    <row r="19949" spans="12:18" x14ac:dyDescent="0.25">
      <c r="L19949" t="s">
        <v>37275</v>
      </c>
      <c r="M19949" t="s">
        <v>17217</v>
      </c>
      <c r="N19949" t="s">
        <v>57209</v>
      </c>
      <c r="O19949" s="76" t="s">
        <v>4374</v>
      </c>
      <c r="P19949" s="82">
        <v>7520</v>
      </c>
      <c r="Q19949" s="82" t="s">
        <v>72645</v>
      </c>
      <c r="R19949"/>
    </row>
    <row r="19950" spans="12:18" x14ac:dyDescent="0.25">
      <c r="L19950" t="s">
        <v>37275</v>
      </c>
      <c r="M19950" t="s">
        <v>22513</v>
      </c>
      <c r="N19950" t="s">
        <v>57210</v>
      </c>
      <c r="O19950" s="76" t="s">
        <v>4366</v>
      </c>
      <c r="P19950" s="82">
        <v>316</v>
      </c>
      <c r="Q19950" s="82" t="s">
        <v>85306</v>
      </c>
      <c r="R19950"/>
    </row>
    <row r="19951" spans="12:18" x14ac:dyDescent="0.25">
      <c r="L19951" t="s">
        <v>37275</v>
      </c>
      <c r="M19951" t="s">
        <v>17219</v>
      </c>
      <c r="N19951" t="s">
        <v>57211</v>
      </c>
      <c r="O19951" s="76" t="s">
        <v>4356</v>
      </c>
      <c r="P19951" s="82">
        <v>354</v>
      </c>
      <c r="Q19951" s="82" t="s">
        <v>85307</v>
      </c>
      <c r="R19951"/>
    </row>
    <row r="19952" spans="12:18" x14ac:dyDescent="0.25">
      <c r="L19952" t="s">
        <v>37275</v>
      </c>
      <c r="M19952" t="s">
        <v>22514</v>
      </c>
      <c r="N19952" t="s">
        <v>57212</v>
      </c>
      <c r="O19952" s="76" t="s">
        <v>4366</v>
      </c>
      <c r="P19952" s="82">
        <v>67</v>
      </c>
      <c r="Q19952" s="82" t="s">
        <v>85308</v>
      </c>
      <c r="R19952"/>
    </row>
    <row r="19953" spans="12:18" x14ac:dyDescent="0.25">
      <c r="L19953" t="s">
        <v>37275</v>
      </c>
      <c r="M19953" t="s">
        <v>6697</v>
      </c>
      <c r="N19953" t="s">
        <v>57213</v>
      </c>
      <c r="O19953" s="76" t="s">
        <v>4366</v>
      </c>
      <c r="P19953" s="82">
        <v>39</v>
      </c>
      <c r="Q19953" s="82" t="s">
        <v>85309</v>
      </c>
      <c r="R19953"/>
    </row>
    <row r="19954" spans="12:18" x14ac:dyDescent="0.25">
      <c r="L19954" t="s">
        <v>37275</v>
      </c>
      <c r="M19954" t="s">
        <v>22515</v>
      </c>
      <c r="N19954" t="s">
        <v>57214</v>
      </c>
      <c r="O19954" s="76" t="s">
        <v>4356</v>
      </c>
      <c r="P19954" s="82">
        <v>139</v>
      </c>
      <c r="Q19954" s="82" t="s">
        <v>85310</v>
      </c>
      <c r="R19954"/>
    </row>
    <row r="19955" spans="12:18" x14ac:dyDescent="0.25">
      <c r="L19955" t="s">
        <v>37275</v>
      </c>
      <c r="M19955" t="s">
        <v>5462</v>
      </c>
      <c r="N19955" t="s">
        <v>57215</v>
      </c>
      <c r="O19955" s="76" t="s">
        <v>4366</v>
      </c>
      <c r="P19955" s="82">
        <v>189</v>
      </c>
      <c r="Q19955" s="82" t="s">
        <v>85297</v>
      </c>
      <c r="R19955"/>
    </row>
    <row r="19956" spans="12:18" x14ac:dyDescent="0.25">
      <c r="L19956" t="s">
        <v>37275</v>
      </c>
      <c r="M19956" t="s">
        <v>4803</v>
      </c>
      <c r="N19956" t="s">
        <v>57216</v>
      </c>
      <c r="O19956" s="76" t="s">
        <v>4356</v>
      </c>
      <c r="P19956" s="82">
        <v>191</v>
      </c>
      <c r="Q19956" s="82" t="s">
        <v>85305</v>
      </c>
      <c r="R19956"/>
    </row>
    <row r="19957" spans="12:18" x14ac:dyDescent="0.25">
      <c r="L19957" t="s">
        <v>37275</v>
      </c>
      <c r="M19957" t="s">
        <v>17237</v>
      </c>
      <c r="N19957" t="s">
        <v>57217</v>
      </c>
      <c r="O19957" s="76" t="s">
        <v>4366</v>
      </c>
      <c r="P19957" s="82">
        <v>114</v>
      </c>
      <c r="Q19957" s="82" t="s">
        <v>85327</v>
      </c>
      <c r="R19957"/>
    </row>
    <row r="19958" spans="12:18" x14ac:dyDescent="0.25">
      <c r="L19958" t="s">
        <v>37275</v>
      </c>
      <c r="M19958" t="s">
        <v>4806</v>
      </c>
      <c r="N19958" t="s">
        <v>57218</v>
      </c>
      <c r="O19958" s="76" t="s">
        <v>4356</v>
      </c>
      <c r="P19958" s="82">
        <v>641</v>
      </c>
      <c r="Q19958" s="82" t="s">
        <v>85328</v>
      </c>
      <c r="R19958"/>
    </row>
    <row r="19959" spans="12:18" x14ac:dyDescent="0.25">
      <c r="L19959" t="s">
        <v>37275</v>
      </c>
      <c r="M19959" t="s">
        <v>4807</v>
      </c>
      <c r="N19959" t="s">
        <v>57219</v>
      </c>
      <c r="O19959" s="76" t="s">
        <v>4356</v>
      </c>
      <c r="P19959" s="82">
        <v>560</v>
      </c>
      <c r="Q19959" s="82" t="s">
        <v>85329</v>
      </c>
      <c r="R19959"/>
    </row>
    <row r="19960" spans="12:18" x14ac:dyDescent="0.25">
      <c r="L19960" t="s">
        <v>37275</v>
      </c>
      <c r="M19960" t="s">
        <v>17238</v>
      </c>
      <c r="N19960" t="s">
        <v>57220</v>
      </c>
      <c r="O19960" s="76" t="s">
        <v>4366</v>
      </c>
      <c r="P19960" s="82">
        <v>251</v>
      </c>
      <c r="Q19960" s="82" t="s">
        <v>85330</v>
      </c>
      <c r="R19960"/>
    </row>
    <row r="19961" spans="12:18" x14ac:dyDescent="0.25">
      <c r="L19961" t="s">
        <v>37275</v>
      </c>
      <c r="M19961" t="s">
        <v>15179</v>
      </c>
      <c r="N19961" t="s">
        <v>57221</v>
      </c>
      <c r="O19961" s="76" t="s">
        <v>4366</v>
      </c>
      <c r="P19961" s="82">
        <v>14</v>
      </c>
      <c r="Q19961" s="82" t="s">
        <v>85331</v>
      </c>
      <c r="R19961"/>
    </row>
    <row r="19962" spans="12:18" x14ac:dyDescent="0.25">
      <c r="L19962" t="s">
        <v>37275</v>
      </c>
      <c r="M19962" t="s">
        <v>17240</v>
      </c>
      <c r="N19962" t="s">
        <v>57222</v>
      </c>
      <c r="O19962" s="76" t="s">
        <v>4366</v>
      </c>
      <c r="P19962" s="82">
        <v>203</v>
      </c>
      <c r="Q19962" s="82" t="s">
        <v>85332</v>
      </c>
      <c r="R19962"/>
    </row>
    <row r="19963" spans="12:18" x14ac:dyDescent="0.25">
      <c r="L19963" t="s">
        <v>37275</v>
      </c>
      <c r="M19963" t="s">
        <v>17242</v>
      </c>
      <c r="N19963" t="s">
        <v>57223</v>
      </c>
      <c r="O19963" s="76" t="s">
        <v>4356</v>
      </c>
      <c r="P19963" s="82">
        <v>1132</v>
      </c>
      <c r="Q19963" s="82" t="s">
        <v>85333</v>
      </c>
      <c r="R19963"/>
    </row>
    <row r="19964" spans="12:18" x14ac:dyDescent="0.25">
      <c r="L19964" t="s">
        <v>37275</v>
      </c>
      <c r="M19964" t="s">
        <v>15180</v>
      </c>
      <c r="N19964" t="s">
        <v>57224</v>
      </c>
      <c r="O19964" s="76" t="s">
        <v>4356</v>
      </c>
      <c r="P19964" s="82">
        <v>573</v>
      </c>
      <c r="Q19964" s="82" t="s">
        <v>85334</v>
      </c>
      <c r="R19964"/>
    </row>
    <row r="19965" spans="12:18" x14ac:dyDescent="0.25">
      <c r="L19965" t="s">
        <v>37275</v>
      </c>
      <c r="M19965" t="s">
        <v>17244</v>
      </c>
      <c r="N19965" t="s">
        <v>57225</v>
      </c>
      <c r="O19965" s="76" t="s">
        <v>4356</v>
      </c>
      <c r="P19965" s="82">
        <v>380</v>
      </c>
      <c r="Q19965" s="82" t="s">
        <v>85335</v>
      </c>
      <c r="R19965"/>
    </row>
    <row r="19966" spans="12:18" x14ac:dyDescent="0.25">
      <c r="L19966" t="s">
        <v>37275</v>
      </c>
      <c r="M19966" t="s">
        <v>10974</v>
      </c>
      <c r="N19966" t="s">
        <v>57226</v>
      </c>
      <c r="O19966" s="76" t="s">
        <v>4374</v>
      </c>
      <c r="P19966" s="82">
        <v>1877</v>
      </c>
      <c r="Q19966" s="82" t="s">
        <v>72645</v>
      </c>
      <c r="R19966"/>
    </row>
    <row r="19967" spans="12:18" x14ac:dyDescent="0.25">
      <c r="L19967" t="s">
        <v>37275</v>
      </c>
      <c r="M19967" t="s">
        <v>22518</v>
      </c>
      <c r="N19967" t="s">
        <v>57227</v>
      </c>
      <c r="O19967" s="76" t="s">
        <v>4366</v>
      </c>
      <c r="P19967" s="82">
        <v>143</v>
      </c>
      <c r="Q19967" s="82" t="s">
        <v>85336</v>
      </c>
      <c r="R19967"/>
    </row>
    <row r="19968" spans="12:18" x14ac:dyDescent="0.25">
      <c r="L19968" t="s">
        <v>37275</v>
      </c>
      <c r="M19968" t="s">
        <v>22519</v>
      </c>
      <c r="N19968" t="s">
        <v>57228</v>
      </c>
      <c r="O19968" s="76" t="s">
        <v>4366</v>
      </c>
      <c r="P19968" s="82">
        <v>443</v>
      </c>
      <c r="Q19968" s="82" t="s">
        <v>85337</v>
      </c>
      <c r="R19968"/>
    </row>
    <row r="19969" spans="12:18" x14ac:dyDescent="0.25">
      <c r="L19969" t="s">
        <v>37275</v>
      </c>
      <c r="M19969" t="s">
        <v>15182</v>
      </c>
      <c r="N19969" t="s">
        <v>57229</v>
      </c>
      <c r="O19969" s="76" t="s">
        <v>4366</v>
      </c>
      <c r="P19969" s="82">
        <v>72</v>
      </c>
      <c r="Q19969" s="82" t="s">
        <v>85338</v>
      </c>
      <c r="R19969"/>
    </row>
    <row r="19970" spans="12:18" x14ac:dyDescent="0.25">
      <c r="L19970" t="s">
        <v>37275</v>
      </c>
      <c r="M19970" t="s">
        <v>22520</v>
      </c>
      <c r="N19970" t="s">
        <v>57230</v>
      </c>
      <c r="O19970" s="76" t="s">
        <v>4356</v>
      </c>
      <c r="P19970" s="82">
        <v>655</v>
      </c>
      <c r="Q19970" s="82" t="s">
        <v>85339</v>
      </c>
      <c r="R19970"/>
    </row>
    <row r="19971" spans="12:18" x14ac:dyDescent="0.25">
      <c r="L19971" t="s">
        <v>37275</v>
      </c>
      <c r="M19971" t="s">
        <v>4808</v>
      </c>
      <c r="N19971" t="s">
        <v>57231</v>
      </c>
      <c r="O19971" s="76" t="s">
        <v>4450</v>
      </c>
      <c r="P19971" s="82">
        <v>8887</v>
      </c>
      <c r="Q19971" s="82" t="s">
        <v>72645</v>
      </c>
      <c r="R19971"/>
    </row>
    <row r="19972" spans="12:18" x14ac:dyDescent="0.25">
      <c r="L19972" t="s">
        <v>37275</v>
      </c>
      <c r="M19972" t="s">
        <v>15184</v>
      </c>
      <c r="N19972" t="s">
        <v>57232</v>
      </c>
      <c r="O19972" s="76" t="s">
        <v>4356</v>
      </c>
      <c r="P19972" s="82">
        <v>698</v>
      </c>
      <c r="Q19972" s="82" t="s">
        <v>85340</v>
      </c>
      <c r="R19972"/>
    </row>
    <row r="19973" spans="12:18" x14ac:dyDescent="0.25">
      <c r="L19973" t="s">
        <v>37275</v>
      </c>
      <c r="M19973" t="s">
        <v>4809</v>
      </c>
      <c r="N19973" t="s">
        <v>57233</v>
      </c>
      <c r="O19973" s="76" t="s">
        <v>4374</v>
      </c>
      <c r="P19973" s="82">
        <v>15832</v>
      </c>
      <c r="Q19973" s="82" t="s">
        <v>72645</v>
      </c>
      <c r="R19973"/>
    </row>
    <row r="19974" spans="12:18" x14ac:dyDescent="0.25">
      <c r="L19974" t="s">
        <v>37275</v>
      </c>
      <c r="M19974" t="s">
        <v>17246</v>
      </c>
      <c r="N19974" t="s">
        <v>57234</v>
      </c>
      <c r="O19974" s="76" t="s">
        <v>4366</v>
      </c>
      <c r="P19974" s="82">
        <v>29</v>
      </c>
      <c r="Q19974" s="82" t="s">
        <v>85341</v>
      </c>
      <c r="R19974"/>
    </row>
    <row r="19975" spans="12:18" x14ac:dyDescent="0.25">
      <c r="L19975" t="s">
        <v>37275</v>
      </c>
      <c r="M19975" t="s">
        <v>17248</v>
      </c>
      <c r="N19975" t="s">
        <v>57235</v>
      </c>
      <c r="O19975" s="76" t="s">
        <v>4366</v>
      </c>
      <c r="P19975" s="82">
        <v>87</v>
      </c>
      <c r="Q19975" s="82" t="s">
        <v>85342</v>
      </c>
      <c r="R19975"/>
    </row>
    <row r="19976" spans="12:18" x14ac:dyDescent="0.25">
      <c r="L19976" t="s">
        <v>37275</v>
      </c>
      <c r="M19976" t="s">
        <v>15185</v>
      </c>
      <c r="N19976" t="s">
        <v>57236</v>
      </c>
      <c r="O19976" s="76" t="s">
        <v>4366</v>
      </c>
      <c r="P19976" s="82">
        <v>57</v>
      </c>
      <c r="Q19976" s="82" t="s">
        <v>85343</v>
      </c>
      <c r="R19976"/>
    </row>
    <row r="19977" spans="12:18" x14ac:dyDescent="0.25">
      <c r="L19977" t="s">
        <v>37275</v>
      </c>
      <c r="M19977" t="s">
        <v>36013</v>
      </c>
      <c r="N19977" t="s">
        <v>57237</v>
      </c>
      <c r="O19977" s="76" t="s">
        <v>4366</v>
      </c>
      <c r="P19977" s="82">
        <v>171</v>
      </c>
      <c r="Q19977" s="82" t="s">
        <v>85344</v>
      </c>
      <c r="R19977"/>
    </row>
    <row r="19978" spans="12:18" x14ac:dyDescent="0.25">
      <c r="L19978" t="s">
        <v>37275</v>
      </c>
      <c r="M19978" t="s">
        <v>36014</v>
      </c>
      <c r="N19978" t="s">
        <v>57238</v>
      </c>
      <c r="O19978" s="76" t="s">
        <v>4356</v>
      </c>
      <c r="P19978" s="82">
        <v>2557</v>
      </c>
      <c r="Q19978" s="82" t="s">
        <v>85345</v>
      </c>
      <c r="R19978"/>
    </row>
    <row r="19979" spans="12:18" x14ac:dyDescent="0.25">
      <c r="L19979" t="s">
        <v>37275</v>
      </c>
      <c r="M19979" t="s">
        <v>22521</v>
      </c>
      <c r="N19979" t="s">
        <v>57239</v>
      </c>
      <c r="O19979" s="76" t="s">
        <v>4356</v>
      </c>
      <c r="P19979" s="82">
        <v>544</v>
      </c>
      <c r="Q19979" s="82" t="s">
        <v>85346</v>
      </c>
      <c r="R19979"/>
    </row>
    <row r="19980" spans="12:18" x14ac:dyDescent="0.25">
      <c r="L19980" t="s">
        <v>37275</v>
      </c>
      <c r="M19980" t="s">
        <v>15187</v>
      </c>
      <c r="N19980" t="s">
        <v>57240</v>
      </c>
      <c r="O19980" s="76" t="s">
        <v>4366</v>
      </c>
      <c r="P19980" s="82">
        <v>201</v>
      </c>
      <c r="Q19980" s="82" t="s">
        <v>85347</v>
      </c>
      <c r="R19980"/>
    </row>
    <row r="19981" spans="12:18" x14ac:dyDescent="0.25">
      <c r="L19981" t="s">
        <v>37275</v>
      </c>
      <c r="M19981" t="s">
        <v>4810</v>
      </c>
      <c r="N19981" t="s">
        <v>57241</v>
      </c>
      <c r="O19981" s="76" t="s">
        <v>4356</v>
      </c>
      <c r="P19981" s="82">
        <v>2469</v>
      </c>
      <c r="Q19981" s="82" t="s">
        <v>85348</v>
      </c>
      <c r="R19981"/>
    </row>
    <row r="19982" spans="12:18" x14ac:dyDescent="0.25">
      <c r="L19982" t="s">
        <v>37275</v>
      </c>
      <c r="M19982" t="s">
        <v>17250</v>
      </c>
      <c r="N19982" t="s">
        <v>57242</v>
      </c>
      <c r="O19982" s="76" t="s">
        <v>4356</v>
      </c>
      <c r="P19982" s="82">
        <v>715</v>
      </c>
      <c r="Q19982" s="82" t="s">
        <v>85349</v>
      </c>
      <c r="R19982"/>
    </row>
    <row r="19983" spans="12:18" x14ac:dyDescent="0.25">
      <c r="L19983" t="s">
        <v>37275</v>
      </c>
      <c r="M19983" t="s">
        <v>15189</v>
      </c>
      <c r="N19983" t="s">
        <v>57243</v>
      </c>
      <c r="O19983" s="76" t="s">
        <v>4356</v>
      </c>
      <c r="P19983" s="82">
        <v>401</v>
      </c>
      <c r="Q19983" s="82" t="s">
        <v>85350</v>
      </c>
      <c r="R19983"/>
    </row>
    <row r="19984" spans="12:18" x14ac:dyDescent="0.25">
      <c r="L19984" t="s">
        <v>37275</v>
      </c>
      <c r="M19984" t="s">
        <v>17251</v>
      </c>
      <c r="N19984" t="s">
        <v>57244</v>
      </c>
      <c r="O19984" s="76" t="s">
        <v>4366</v>
      </c>
      <c r="P19984" s="82">
        <v>238</v>
      </c>
      <c r="Q19984" s="82" t="s">
        <v>85351</v>
      </c>
      <c r="R19984"/>
    </row>
    <row r="19985" spans="12:18" x14ac:dyDescent="0.25">
      <c r="L19985" t="s">
        <v>37275</v>
      </c>
      <c r="M19985" t="s">
        <v>4735</v>
      </c>
      <c r="N19985" t="s">
        <v>57245</v>
      </c>
      <c r="O19985" s="76" t="s">
        <v>4374</v>
      </c>
      <c r="P19985" s="82">
        <v>8228</v>
      </c>
      <c r="Q19985" s="82" t="s">
        <v>84975</v>
      </c>
      <c r="R19985"/>
    </row>
    <row r="19986" spans="12:18" x14ac:dyDescent="0.25">
      <c r="L19986" t="s">
        <v>37275</v>
      </c>
      <c r="M19986" t="s">
        <v>15191</v>
      </c>
      <c r="N19986" t="s">
        <v>57246</v>
      </c>
      <c r="O19986" s="76" t="s">
        <v>4356</v>
      </c>
      <c r="P19986" s="82">
        <v>597</v>
      </c>
      <c r="Q19986" s="82" t="s">
        <v>85352</v>
      </c>
      <c r="R19986"/>
    </row>
    <row r="19987" spans="12:18" x14ac:dyDescent="0.25">
      <c r="L19987" t="s">
        <v>37275</v>
      </c>
      <c r="M19987" t="s">
        <v>17253</v>
      </c>
      <c r="N19987" t="s">
        <v>57247</v>
      </c>
      <c r="O19987" s="76" t="s">
        <v>4366</v>
      </c>
      <c r="P19987" s="82">
        <v>170</v>
      </c>
      <c r="Q19987" s="82" t="s">
        <v>85353</v>
      </c>
      <c r="R19987"/>
    </row>
    <row r="19988" spans="12:18" x14ac:dyDescent="0.25">
      <c r="L19988" t="s">
        <v>37275</v>
      </c>
      <c r="M19988" t="s">
        <v>15193</v>
      </c>
      <c r="N19988" t="s">
        <v>57248</v>
      </c>
      <c r="O19988" s="76" t="s">
        <v>4356</v>
      </c>
      <c r="P19988" s="82">
        <v>2334</v>
      </c>
      <c r="Q19988" s="82" t="s">
        <v>85354</v>
      </c>
      <c r="R19988"/>
    </row>
    <row r="19989" spans="12:18" x14ac:dyDescent="0.25">
      <c r="L19989" t="s">
        <v>37275</v>
      </c>
      <c r="M19989" t="s">
        <v>17255</v>
      </c>
      <c r="N19989" t="s">
        <v>57249</v>
      </c>
      <c r="O19989" s="76" t="s">
        <v>4366</v>
      </c>
      <c r="P19989" s="82">
        <v>157</v>
      </c>
      <c r="Q19989" s="82" t="s">
        <v>85355</v>
      </c>
      <c r="R19989"/>
    </row>
    <row r="19990" spans="12:18" x14ac:dyDescent="0.25">
      <c r="L19990" t="s">
        <v>37275</v>
      </c>
      <c r="M19990" t="s">
        <v>36015</v>
      </c>
      <c r="N19990" t="s">
        <v>57250</v>
      </c>
      <c r="O19990" s="76" t="s">
        <v>4356</v>
      </c>
      <c r="P19990" s="82">
        <v>140</v>
      </c>
      <c r="Q19990" s="82" t="s">
        <v>85356</v>
      </c>
      <c r="R19990"/>
    </row>
    <row r="19991" spans="12:18" x14ac:dyDescent="0.25">
      <c r="L19991" t="s">
        <v>37275</v>
      </c>
      <c r="M19991" t="s">
        <v>4811</v>
      </c>
      <c r="N19991" t="s">
        <v>57251</v>
      </c>
      <c r="O19991" s="76" t="s">
        <v>4366</v>
      </c>
      <c r="P19991" s="82">
        <v>212</v>
      </c>
      <c r="Q19991" s="82" t="s">
        <v>85357</v>
      </c>
      <c r="R19991"/>
    </row>
    <row r="19992" spans="12:18" x14ac:dyDescent="0.25">
      <c r="L19992" t="s">
        <v>37275</v>
      </c>
      <c r="M19992" t="s">
        <v>4558</v>
      </c>
      <c r="N19992" t="s">
        <v>57252</v>
      </c>
      <c r="O19992" s="76" t="s">
        <v>4356</v>
      </c>
      <c r="P19992" s="82">
        <v>925</v>
      </c>
      <c r="Q19992" s="82" t="s">
        <v>85358</v>
      </c>
      <c r="R19992"/>
    </row>
    <row r="19993" spans="12:18" x14ac:dyDescent="0.25">
      <c r="L19993" t="s">
        <v>37275</v>
      </c>
      <c r="M19993" t="s">
        <v>15195</v>
      </c>
      <c r="N19993" t="s">
        <v>57253</v>
      </c>
      <c r="O19993" s="76" t="s">
        <v>4450</v>
      </c>
      <c r="P19993" s="82">
        <v>30002</v>
      </c>
      <c r="Q19993" s="82" t="s">
        <v>72645</v>
      </c>
      <c r="R19993"/>
    </row>
    <row r="19994" spans="12:18" x14ac:dyDescent="0.25">
      <c r="L19994" t="s">
        <v>37275</v>
      </c>
      <c r="M19994" t="s">
        <v>17257</v>
      </c>
      <c r="N19994" t="s">
        <v>57254</v>
      </c>
      <c r="O19994" s="76" t="s">
        <v>4356</v>
      </c>
      <c r="P19994" s="82">
        <v>569</v>
      </c>
      <c r="Q19994" s="82" t="s">
        <v>85359</v>
      </c>
      <c r="R19994"/>
    </row>
    <row r="19995" spans="12:18" x14ac:dyDescent="0.25">
      <c r="L19995" t="s">
        <v>37275</v>
      </c>
      <c r="M19995" t="s">
        <v>15197</v>
      </c>
      <c r="N19995" t="s">
        <v>57255</v>
      </c>
      <c r="O19995" s="76" t="s">
        <v>4374</v>
      </c>
      <c r="P19995" s="82">
        <v>3652</v>
      </c>
      <c r="Q19995" s="82" t="s">
        <v>72645</v>
      </c>
      <c r="R19995"/>
    </row>
    <row r="19996" spans="12:18" x14ac:dyDescent="0.25">
      <c r="L19996" t="s">
        <v>37275</v>
      </c>
      <c r="M19996" t="s">
        <v>22522</v>
      </c>
      <c r="N19996" t="s">
        <v>57256</v>
      </c>
      <c r="O19996" s="76" t="s">
        <v>4356</v>
      </c>
      <c r="P19996" s="82">
        <v>346</v>
      </c>
      <c r="Q19996" s="82" t="s">
        <v>85360</v>
      </c>
      <c r="R19996"/>
    </row>
    <row r="19997" spans="12:18" x14ac:dyDescent="0.25">
      <c r="L19997" t="s">
        <v>37275</v>
      </c>
      <c r="M19997" t="s">
        <v>17259</v>
      </c>
      <c r="N19997" t="s">
        <v>57257</v>
      </c>
      <c r="O19997" s="76" t="s">
        <v>4366</v>
      </c>
      <c r="P19997" s="82">
        <v>63</v>
      </c>
      <c r="Q19997" s="82" t="s">
        <v>85361</v>
      </c>
      <c r="R19997"/>
    </row>
    <row r="19998" spans="12:18" x14ac:dyDescent="0.25">
      <c r="L19998" t="s">
        <v>37275</v>
      </c>
      <c r="M19998" t="s">
        <v>17261</v>
      </c>
      <c r="N19998" t="s">
        <v>57258</v>
      </c>
      <c r="O19998" s="76" t="s">
        <v>4366</v>
      </c>
      <c r="P19998" s="82">
        <v>63</v>
      </c>
      <c r="Q19998" s="82" t="s">
        <v>85362</v>
      </c>
      <c r="R19998"/>
    </row>
    <row r="19999" spans="12:18" x14ac:dyDescent="0.25">
      <c r="L19999" t="s">
        <v>37275</v>
      </c>
      <c r="M19999" t="s">
        <v>4812</v>
      </c>
      <c r="N19999" t="s">
        <v>57259</v>
      </c>
      <c r="O19999" s="76" t="s">
        <v>4366</v>
      </c>
      <c r="P19999" s="82">
        <v>157</v>
      </c>
      <c r="Q19999" s="82" t="s">
        <v>85363</v>
      </c>
      <c r="R19999"/>
    </row>
    <row r="20000" spans="12:18" x14ac:dyDescent="0.25">
      <c r="L20000" t="s">
        <v>37275</v>
      </c>
      <c r="M20000" t="s">
        <v>17263</v>
      </c>
      <c r="N20000" t="s">
        <v>57260</v>
      </c>
      <c r="O20000" s="76" t="s">
        <v>4366</v>
      </c>
      <c r="P20000" s="82">
        <v>75</v>
      </c>
      <c r="Q20000" s="82" t="s">
        <v>85364</v>
      </c>
      <c r="R20000"/>
    </row>
    <row r="20001" spans="12:18" x14ac:dyDescent="0.25">
      <c r="L20001" t="s">
        <v>37275</v>
      </c>
      <c r="M20001" t="s">
        <v>4813</v>
      </c>
      <c r="N20001" t="s">
        <v>57261</v>
      </c>
      <c r="O20001" s="76" t="s">
        <v>4366</v>
      </c>
      <c r="P20001" s="82">
        <v>99</v>
      </c>
      <c r="Q20001" s="82" t="s">
        <v>85365</v>
      </c>
      <c r="R20001"/>
    </row>
    <row r="20002" spans="12:18" x14ac:dyDescent="0.25">
      <c r="L20002" t="s">
        <v>37275</v>
      </c>
      <c r="M20002" t="s">
        <v>17265</v>
      </c>
      <c r="N20002" t="s">
        <v>57262</v>
      </c>
      <c r="O20002" s="76" t="s">
        <v>4366</v>
      </c>
      <c r="P20002" s="82">
        <v>100</v>
      </c>
      <c r="Q20002" s="82" t="s">
        <v>85366</v>
      </c>
      <c r="R20002"/>
    </row>
    <row r="20003" spans="12:18" x14ac:dyDescent="0.25">
      <c r="L20003" t="s">
        <v>37275</v>
      </c>
      <c r="M20003" t="s">
        <v>22523</v>
      </c>
      <c r="N20003" t="s">
        <v>57263</v>
      </c>
      <c r="O20003" s="76" t="s">
        <v>4366</v>
      </c>
      <c r="P20003" s="82">
        <v>280</v>
      </c>
      <c r="Q20003" s="82" t="s">
        <v>85368</v>
      </c>
      <c r="R20003"/>
    </row>
    <row r="20004" spans="12:18" x14ac:dyDescent="0.25">
      <c r="L20004" t="s">
        <v>37275</v>
      </c>
      <c r="M20004" t="s">
        <v>15201</v>
      </c>
      <c r="N20004" t="s">
        <v>57264</v>
      </c>
      <c r="O20004" s="76" t="s">
        <v>4356</v>
      </c>
      <c r="P20004" s="82">
        <v>283</v>
      </c>
      <c r="Q20004" s="82" t="s">
        <v>85369</v>
      </c>
      <c r="R20004"/>
    </row>
    <row r="20005" spans="12:18" x14ac:dyDescent="0.25">
      <c r="L20005" t="s">
        <v>37275</v>
      </c>
      <c r="M20005" t="s">
        <v>17268</v>
      </c>
      <c r="N20005" t="s">
        <v>57265</v>
      </c>
      <c r="O20005" s="76" t="s">
        <v>4366</v>
      </c>
      <c r="P20005" s="82">
        <v>50</v>
      </c>
      <c r="Q20005" s="82" t="s">
        <v>85370</v>
      </c>
      <c r="R20005"/>
    </row>
    <row r="20006" spans="12:18" x14ac:dyDescent="0.25">
      <c r="L20006" t="s">
        <v>37275</v>
      </c>
      <c r="M20006" t="s">
        <v>36016</v>
      </c>
      <c r="N20006" t="s">
        <v>57266</v>
      </c>
      <c r="O20006" s="76" t="s">
        <v>4366</v>
      </c>
      <c r="P20006" s="82">
        <v>50</v>
      </c>
      <c r="Q20006" s="82" t="s">
        <v>85371</v>
      </c>
      <c r="R20006"/>
    </row>
    <row r="20007" spans="12:18" x14ac:dyDescent="0.25">
      <c r="L20007" t="s">
        <v>37275</v>
      </c>
      <c r="M20007" t="s">
        <v>4814</v>
      </c>
      <c r="N20007" t="s">
        <v>57267</v>
      </c>
      <c r="O20007" s="76" t="s">
        <v>4366</v>
      </c>
      <c r="P20007" s="82">
        <v>156</v>
      </c>
      <c r="Q20007" s="82" t="s">
        <v>85372</v>
      </c>
      <c r="R20007"/>
    </row>
    <row r="20008" spans="12:18" x14ac:dyDescent="0.25">
      <c r="L20008" t="s">
        <v>37275</v>
      </c>
      <c r="M20008" t="s">
        <v>36017</v>
      </c>
      <c r="N20008" t="s">
        <v>57268</v>
      </c>
      <c r="O20008" s="76" t="s">
        <v>4356</v>
      </c>
      <c r="P20008" s="82">
        <v>1454</v>
      </c>
      <c r="Q20008" s="82" t="s">
        <v>85373</v>
      </c>
      <c r="R20008"/>
    </row>
    <row r="20009" spans="12:18" x14ac:dyDescent="0.25">
      <c r="L20009" t="s">
        <v>37275</v>
      </c>
      <c r="M20009" t="s">
        <v>17270</v>
      </c>
      <c r="N20009" t="s">
        <v>57269</v>
      </c>
      <c r="O20009" s="76" t="s">
        <v>4366</v>
      </c>
      <c r="P20009" s="82">
        <v>147</v>
      </c>
      <c r="Q20009" s="82" t="s">
        <v>85374</v>
      </c>
      <c r="R20009"/>
    </row>
    <row r="20010" spans="12:18" x14ac:dyDescent="0.25">
      <c r="L20010" t="s">
        <v>37275</v>
      </c>
      <c r="M20010" t="s">
        <v>17271</v>
      </c>
      <c r="N20010" t="s">
        <v>57270</v>
      </c>
      <c r="O20010" s="76" t="s">
        <v>4356</v>
      </c>
      <c r="P20010" s="82">
        <v>242</v>
      </c>
      <c r="Q20010" s="82" t="s">
        <v>85375</v>
      </c>
      <c r="R20010"/>
    </row>
    <row r="20011" spans="12:18" x14ac:dyDescent="0.25">
      <c r="L20011" t="s">
        <v>37275</v>
      </c>
      <c r="M20011" t="s">
        <v>4815</v>
      </c>
      <c r="N20011" t="s">
        <v>57271</v>
      </c>
      <c r="O20011" s="76" t="s">
        <v>4366</v>
      </c>
      <c r="P20011" s="82">
        <v>163</v>
      </c>
      <c r="Q20011" s="82" t="s">
        <v>85376</v>
      </c>
      <c r="R20011"/>
    </row>
    <row r="20012" spans="12:18" x14ac:dyDescent="0.25">
      <c r="L20012" t="s">
        <v>37275</v>
      </c>
      <c r="M20012" t="s">
        <v>22524</v>
      </c>
      <c r="N20012" t="s">
        <v>57272</v>
      </c>
      <c r="O20012" s="76" t="s">
        <v>4356</v>
      </c>
      <c r="P20012" s="82">
        <v>390</v>
      </c>
      <c r="Q20012" s="82" t="s">
        <v>85377</v>
      </c>
      <c r="R20012"/>
    </row>
    <row r="20013" spans="12:18" x14ac:dyDescent="0.25">
      <c r="L20013" t="s">
        <v>37275</v>
      </c>
      <c r="M20013" t="s">
        <v>15203</v>
      </c>
      <c r="N20013" t="s">
        <v>57273</v>
      </c>
      <c r="O20013" s="76" t="s">
        <v>4356</v>
      </c>
      <c r="P20013" s="82">
        <v>269</v>
      </c>
      <c r="Q20013" s="82" t="s">
        <v>85378</v>
      </c>
      <c r="R20013"/>
    </row>
    <row r="20014" spans="12:18" x14ac:dyDescent="0.25">
      <c r="L20014" t="s">
        <v>37275</v>
      </c>
      <c r="M20014" t="s">
        <v>4816</v>
      </c>
      <c r="N20014" t="s">
        <v>57274</v>
      </c>
      <c r="O20014" s="76" t="s">
        <v>4356</v>
      </c>
      <c r="P20014" s="82">
        <v>197</v>
      </c>
      <c r="Q20014" s="82" t="s">
        <v>85379</v>
      </c>
      <c r="R20014"/>
    </row>
    <row r="20015" spans="12:18" x14ac:dyDescent="0.25">
      <c r="L20015" t="s">
        <v>37275</v>
      </c>
      <c r="M20015" t="s">
        <v>15204</v>
      </c>
      <c r="N20015" t="s">
        <v>57275</v>
      </c>
      <c r="O20015" s="76" t="s">
        <v>4356</v>
      </c>
      <c r="P20015" s="82">
        <v>598</v>
      </c>
      <c r="Q20015" s="82" t="s">
        <v>85381</v>
      </c>
      <c r="R20015"/>
    </row>
    <row r="20016" spans="12:18" x14ac:dyDescent="0.25">
      <c r="L20016" t="s">
        <v>37275</v>
      </c>
      <c r="M20016" t="s">
        <v>4817</v>
      </c>
      <c r="N20016" t="s">
        <v>57276</v>
      </c>
      <c r="O20016" s="76" t="s">
        <v>4356</v>
      </c>
      <c r="P20016" s="82">
        <v>662</v>
      </c>
      <c r="Q20016" s="82" t="s">
        <v>85382</v>
      </c>
      <c r="R20016"/>
    </row>
    <row r="20017" spans="12:18" x14ac:dyDescent="0.25">
      <c r="L20017" t="s">
        <v>37275</v>
      </c>
      <c r="M20017" t="s">
        <v>4818</v>
      </c>
      <c r="N20017" t="s">
        <v>57277</v>
      </c>
      <c r="O20017" s="76" t="s">
        <v>4366</v>
      </c>
      <c r="P20017" s="82">
        <v>295</v>
      </c>
      <c r="Q20017" s="82" t="s">
        <v>85389</v>
      </c>
      <c r="R20017"/>
    </row>
    <row r="20018" spans="12:18" x14ac:dyDescent="0.25">
      <c r="L20018" t="s">
        <v>37275</v>
      </c>
      <c r="M20018" t="s">
        <v>17273</v>
      </c>
      <c r="N20018" t="s">
        <v>57278</v>
      </c>
      <c r="O20018" s="76" t="s">
        <v>4356</v>
      </c>
      <c r="P20018" s="82">
        <v>340</v>
      </c>
      <c r="Q20018" s="82" t="s">
        <v>85380</v>
      </c>
      <c r="R20018"/>
    </row>
    <row r="20019" spans="12:18" x14ac:dyDescent="0.25">
      <c r="L20019" t="s">
        <v>37275</v>
      </c>
      <c r="M20019" t="s">
        <v>15205</v>
      </c>
      <c r="N20019" t="s">
        <v>57279</v>
      </c>
      <c r="O20019" s="76" t="s">
        <v>4356</v>
      </c>
      <c r="P20019" s="82">
        <v>179</v>
      </c>
      <c r="Q20019" s="82" t="s">
        <v>85383</v>
      </c>
      <c r="R20019"/>
    </row>
    <row r="20020" spans="12:18" x14ac:dyDescent="0.25">
      <c r="L20020" t="s">
        <v>37275</v>
      </c>
      <c r="M20020" t="s">
        <v>22525</v>
      </c>
      <c r="N20020" t="s">
        <v>57280</v>
      </c>
      <c r="O20020" s="76" t="s">
        <v>4374</v>
      </c>
      <c r="P20020" s="82">
        <v>568</v>
      </c>
      <c r="Q20020" s="82" t="s">
        <v>85384</v>
      </c>
      <c r="R20020"/>
    </row>
    <row r="20021" spans="12:18" x14ac:dyDescent="0.25">
      <c r="L20021" t="s">
        <v>37275</v>
      </c>
      <c r="M20021" t="s">
        <v>22526</v>
      </c>
      <c r="N20021" t="s">
        <v>57281</v>
      </c>
      <c r="O20021" s="76" t="s">
        <v>4356</v>
      </c>
      <c r="P20021" s="82">
        <v>1501</v>
      </c>
      <c r="Q20021" s="82" t="s">
        <v>85385</v>
      </c>
      <c r="R20021"/>
    </row>
    <row r="20022" spans="12:18" x14ac:dyDescent="0.25">
      <c r="L20022" t="s">
        <v>37275</v>
      </c>
      <c r="M20022" t="s">
        <v>17275</v>
      </c>
      <c r="N20022" t="s">
        <v>57282</v>
      </c>
      <c r="O20022" s="76" t="s">
        <v>4366</v>
      </c>
      <c r="P20022" s="82">
        <v>107</v>
      </c>
      <c r="Q20022" s="82" t="s">
        <v>85386</v>
      </c>
      <c r="R20022"/>
    </row>
    <row r="20023" spans="12:18" x14ac:dyDescent="0.25">
      <c r="L20023" t="s">
        <v>37275</v>
      </c>
      <c r="M20023" t="s">
        <v>15206</v>
      </c>
      <c r="N20023" t="s">
        <v>57283</v>
      </c>
      <c r="O20023" s="76" t="s">
        <v>4356</v>
      </c>
      <c r="P20023" s="82">
        <v>148</v>
      </c>
      <c r="Q20023" s="82" t="s">
        <v>85387</v>
      </c>
      <c r="R20023"/>
    </row>
    <row r="20024" spans="12:18" x14ac:dyDescent="0.25">
      <c r="L20024" t="s">
        <v>37275</v>
      </c>
      <c r="M20024" t="s">
        <v>22527</v>
      </c>
      <c r="N20024" t="s">
        <v>57284</v>
      </c>
      <c r="O20024" s="76" t="s">
        <v>4374</v>
      </c>
      <c r="P20024" s="82">
        <v>14415</v>
      </c>
      <c r="Q20024" s="82" t="s">
        <v>72645</v>
      </c>
      <c r="R20024"/>
    </row>
    <row r="20025" spans="12:18" x14ac:dyDescent="0.25">
      <c r="L20025" t="s">
        <v>37275</v>
      </c>
      <c r="M20025" t="s">
        <v>17277</v>
      </c>
      <c r="N20025" t="s">
        <v>57285</v>
      </c>
      <c r="O20025" s="76" t="s">
        <v>4356</v>
      </c>
      <c r="P20025" s="82">
        <v>346</v>
      </c>
      <c r="Q20025" s="82" t="s">
        <v>85388</v>
      </c>
      <c r="R20025"/>
    </row>
    <row r="20026" spans="12:18" x14ac:dyDescent="0.25">
      <c r="L20026" t="s">
        <v>37275</v>
      </c>
      <c r="M20026" t="s">
        <v>15207</v>
      </c>
      <c r="N20026" t="s">
        <v>57286</v>
      </c>
      <c r="O20026" s="76" t="s">
        <v>4374</v>
      </c>
      <c r="P20026" s="82">
        <v>9737</v>
      </c>
      <c r="Q20026" s="82" t="s">
        <v>72645</v>
      </c>
      <c r="R20026"/>
    </row>
    <row r="20027" spans="12:18" x14ac:dyDescent="0.25">
      <c r="L20027" t="s">
        <v>37275</v>
      </c>
      <c r="M20027" t="s">
        <v>27981</v>
      </c>
      <c r="N20027" t="s">
        <v>57287</v>
      </c>
      <c r="O20027" s="76" t="s">
        <v>4366</v>
      </c>
      <c r="P20027" s="82">
        <v>183</v>
      </c>
      <c r="Q20027" s="82" t="s">
        <v>85390</v>
      </c>
      <c r="R20027"/>
    </row>
    <row r="20028" spans="12:18" x14ac:dyDescent="0.25">
      <c r="L20028" t="s">
        <v>37275</v>
      </c>
      <c r="M20028" t="s">
        <v>15209</v>
      </c>
      <c r="N20028" t="s">
        <v>57288</v>
      </c>
      <c r="O20028" s="76" t="s">
        <v>4356</v>
      </c>
      <c r="P20028" s="82">
        <v>405</v>
      </c>
      <c r="Q20028" s="82" t="s">
        <v>85391</v>
      </c>
      <c r="R20028"/>
    </row>
    <row r="20029" spans="12:18" x14ac:dyDescent="0.25">
      <c r="L20029" t="s">
        <v>37275</v>
      </c>
      <c r="M20029" t="s">
        <v>4819</v>
      </c>
      <c r="N20029" t="s">
        <v>57289</v>
      </c>
      <c r="O20029" s="76" t="s">
        <v>4356</v>
      </c>
      <c r="P20029" s="82">
        <v>1061</v>
      </c>
      <c r="Q20029" s="82" t="s">
        <v>85392</v>
      </c>
      <c r="R20029"/>
    </row>
    <row r="20030" spans="12:18" x14ac:dyDescent="0.25">
      <c r="L20030" t="s">
        <v>37275</v>
      </c>
      <c r="M20030" t="s">
        <v>22528</v>
      </c>
      <c r="N20030" t="s">
        <v>57290</v>
      </c>
      <c r="O20030" s="76" t="s">
        <v>4356</v>
      </c>
      <c r="P20030" s="82">
        <v>470</v>
      </c>
      <c r="Q20030" s="82" t="s">
        <v>85393</v>
      </c>
      <c r="R20030"/>
    </row>
    <row r="20031" spans="12:18" x14ac:dyDescent="0.25">
      <c r="L20031" t="s">
        <v>37275</v>
      </c>
      <c r="M20031" t="s">
        <v>17279</v>
      </c>
      <c r="N20031" t="s">
        <v>57291</v>
      </c>
      <c r="O20031" s="76" t="s">
        <v>4356</v>
      </c>
      <c r="P20031" s="82">
        <v>733</v>
      </c>
      <c r="Q20031" s="82" t="s">
        <v>85394</v>
      </c>
      <c r="R20031"/>
    </row>
    <row r="20032" spans="12:18" x14ac:dyDescent="0.25">
      <c r="L20032" t="s">
        <v>37275</v>
      </c>
      <c r="M20032" t="s">
        <v>17280</v>
      </c>
      <c r="N20032" t="s">
        <v>57292</v>
      </c>
      <c r="O20032" s="76" t="s">
        <v>4366</v>
      </c>
      <c r="P20032" s="82">
        <v>203</v>
      </c>
      <c r="Q20032" s="82" t="s">
        <v>85395</v>
      </c>
      <c r="R20032"/>
    </row>
    <row r="20033" spans="12:18" x14ac:dyDescent="0.25">
      <c r="L20033" t="s">
        <v>37275</v>
      </c>
      <c r="M20033" t="s">
        <v>15211</v>
      </c>
      <c r="N20033" t="s">
        <v>57293</v>
      </c>
      <c r="O20033" s="76" t="s">
        <v>4356</v>
      </c>
      <c r="P20033" s="82">
        <v>401</v>
      </c>
      <c r="Q20033" s="82" t="s">
        <v>85396</v>
      </c>
      <c r="R20033"/>
    </row>
    <row r="20034" spans="12:18" x14ac:dyDescent="0.25">
      <c r="L20034" t="s">
        <v>37275</v>
      </c>
      <c r="M20034" t="s">
        <v>36018</v>
      </c>
      <c r="N20034" t="s">
        <v>57294</v>
      </c>
      <c r="O20034" s="76" t="s">
        <v>4356</v>
      </c>
      <c r="P20034" s="82">
        <v>126</v>
      </c>
      <c r="Q20034" s="82" t="s">
        <v>85397</v>
      </c>
      <c r="R20034"/>
    </row>
    <row r="20035" spans="12:18" x14ac:dyDescent="0.25">
      <c r="L20035" t="s">
        <v>37275</v>
      </c>
      <c r="M20035" t="s">
        <v>15213</v>
      </c>
      <c r="N20035" t="s">
        <v>57295</v>
      </c>
      <c r="O20035" s="76" t="s">
        <v>4356</v>
      </c>
      <c r="P20035" s="82">
        <v>663</v>
      </c>
      <c r="Q20035" s="82" t="s">
        <v>85398</v>
      </c>
      <c r="R20035"/>
    </row>
    <row r="20036" spans="12:18" x14ac:dyDescent="0.25">
      <c r="L20036" t="s">
        <v>37275</v>
      </c>
      <c r="M20036" t="s">
        <v>17281</v>
      </c>
      <c r="N20036" t="s">
        <v>57296</v>
      </c>
      <c r="O20036" s="76" t="s">
        <v>4356</v>
      </c>
      <c r="P20036" s="82">
        <v>331</v>
      </c>
      <c r="Q20036" s="82" t="s">
        <v>85399</v>
      </c>
      <c r="R20036"/>
    </row>
    <row r="20037" spans="12:18" x14ac:dyDescent="0.25">
      <c r="L20037" t="s">
        <v>37275</v>
      </c>
      <c r="M20037" t="s">
        <v>36019</v>
      </c>
      <c r="N20037" t="s">
        <v>57297</v>
      </c>
      <c r="O20037" s="76" t="s">
        <v>4366</v>
      </c>
      <c r="P20037" s="82">
        <v>268</v>
      </c>
      <c r="Q20037" s="82" t="s">
        <v>85400</v>
      </c>
      <c r="R20037"/>
    </row>
    <row r="20038" spans="12:18" x14ac:dyDescent="0.25">
      <c r="L20038" t="s">
        <v>37275</v>
      </c>
      <c r="M20038" t="s">
        <v>17283</v>
      </c>
      <c r="N20038" t="s">
        <v>57298</v>
      </c>
      <c r="O20038" s="76" t="s">
        <v>4356</v>
      </c>
      <c r="P20038" s="82">
        <v>429</v>
      </c>
      <c r="Q20038" s="82" t="s">
        <v>85401</v>
      </c>
      <c r="R20038"/>
    </row>
    <row r="20039" spans="12:18" x14ac:dyDescent="0.25">
      <c r="L20039" t="s">
        <v>37275</v>
      </c>
      <c r="M20039" t="s">
        <v>15217</v>
      </c>
      <c r="N20039" t="s">
        <v>57299</v>
      </c>
      <c r="O20039" s="76" t="s">
        <v>4366</v>
      </c>
      <c r="P20039" s="82">
        <v>153</v>
      </c>
      <c r="Q20039" s="82" t="s">
        <v>85402</v>
      </c>
      <c r="R20039"/>
    </row>
    <row r="20040" spans="12:18" x14ac:dyDescent="0.25">
      <c r="L20040" t="s">
        <v>37275</v>
      </c>
      <c r="M20040" t="s">
        <v>17285</v>
      </c>
      <c r="N20040" t="s">
        <v>57300</v>
      </c>
      <c r="O20040" s="76" t="s">
        <v>4356</v>
      </c>
      <c r="P20040" s="82">
        <v>556</v>
      </c>
      <c r="Q20040" s="82" t="s">
        <v>85403</v>
      </c>
      <c r="R20040"/>
    </row>
    <row r="20041" spans="12:18" x14ac:dyDescent="0.25">
      <c r="L20041" t="s">
        <v>37275</v>
      </c>
      <c r="M20041" t="s">
        <v>15219</v>
      </c>
      <c r="N20041" t="s">
        <v>57301</v>
      </c>
      <c r="O20041" s="76" t="s">
        <v>4356</v>
      </c>
      <c r="P20041" s="82">
        <v>934</v>
      </c>
      <c r="Q20041" s="82" t="s">
        <v>85404</v>
      </c>
      <c r="R20041"/>
    </row>
    <row r="20042" spans="12:18" x14ac:dyDescent="0.25">
      <c r="L20042" t="s">
        <v>37275</v>
      </c>
      <c r="M20042" t="s">
        <v>22529</v>
      </c>
      <c r="N20042" t="s">
        <v>57302</v>
      </c>
      <c r="O20042" s="76" t="s">
        <v>4356</v>
      </c>
      <c r="P20042" s="82">
        <v>442</v>
      </c>
      <c r="Q20042" s="82" t="s">
        <v>85405</v>
      </c>
      <c r="R20042"/>
    </row>
    <row r="20043" spans="12:18" x14ac:dyDescent="0.25">
      <c r="L20043" t="s">
        <v>37275</v>
      </c>
      <c r="M20043" t="s">
        <v>17287</v>
      </c>
      <c r="N20043" t="s">
        <v>57303</v>
      </c>
      <c r="O20043" s="76" t="s">
        <v>4366</v>
      </c>
      <c r="P20043" s="82">
        <v>272</v>
      </c>
      <c r="Q20043" s="82" t="s">
        <v>85406</v>
      </c>
      <c r="R20043"/>
    </row>
    <row r="20044" spans="12:18" x14ac:dyDescent="0.25">
      <c r="L20044" t="s">
        <v>37275</v>
      </c>
      <c r="M20044" t="s">
        <v>4820</v>
      </c>
      <c r="N20044" t="s">
        <v>57304</v>
      </c>
      <c r="O20044" s="76" t="s">
        <v>4366</v>
      </c>
      <c r="P20044" s="82">
        <v>127</v>
      </c>
      <c r="Q20044" s="82" t="s">
        <v>85407</v>
      </c>
      <c r="R20044"/>
    </row>
    <row r="20045" spans="12:18" x14ac:dyDescent="0.25">
      <c r="L20045" t="s">
        <v>37275</v>
      </c>
      <c r="M20045" t="s">
        <v>22530</v>
      </c>
      <c r="N20045" t="s">
        <v>57305</v>
      </c>
      <c r="O20045" s="76" t="s">
        <v>4366</v>
      </c>
      <c r="P20045" s="82">
        <v>127</v>
      </c>
      <c r="Q20045" s="82" t="s">
        <v>85408</v>
      </c>
      <c r="R20045"/>
    </row>
    <row r="20046" spans="12:18" x14ac:dyDescent="0.25">
      <c r="L20046" t="s">
        <v>37275</v>
      </c>
      <c r="M20046" t="s">
        <v>15221</v>
      </c>
      <c r="N20046" t="s">
        <v>57306</v>
      </c>
      <c r="O20046" s="76" t="s">
        <v>4366</v>
      </c>
      <c r="P20046" s="82">
        <v>108</v>
      </c>
      <c r="Q20046" s="82" t="s">
        <v>85409</v>
      </c>
      <c r="R20046"/>
    </row>
    <row r="20047" spans="12:18" x14ac:dyDescent="0.25">
      <c r="L20047" t="s">
        <v>3010</v>
      </c>
      <c r="M20047" t="s">
        <v>4821</v>
      </c>
      <c r="N20047" t="s">
        <v>57307</v>
      </c>
      <c r="O20047" s="76" t="s">
        <v>4356</v>
      </c>
      <c r="P20047" s="82">
        <v>301</v>
      </c>
      <c r="Q20047" s="82" t="s">
        <v>85411</v>
      </c>
      <c r="R20047"/>
    </row>
    <row r="20048" spans="12:18" x14ac:dyDescent="0.25">
      <c r="L20048" t="s">
        <v>3010</v>
      </c>
      <c r="M20048" t="s">
        <v>15223</v>
      </c>
      <c r="N20048" t="s">
        <v>57308</v>
      </c>
      <c r="O20048" s="76" t="s">
        <v>4366</v>
      </c>
      <c r="P20048" s="82">
        <v>107</v>
      </c>
      <c r="Q20048" s="82" t="s">
        <v>85412</v>
      </c>
      <c r="R20048"/>
    </row>
    <row r="20049" spans="12:18" x14ac:dyDescent="0.25">
      <c r="L20049" t="s">
        <v>3010</v>
      </c>
      <c r="M20049" t="s">
        <v>4822</v>
      </c>
      <c r="N20049" t="s">
        <v>57309</v>
      </c>
      <c r="O20049" s="76" t="s">
        <v>4366</v>
      </c>
      <c r="P20049" s="82">
        <v>69</v>
      </c>
      <c r="Q20049" s="82" t="s">
        <v>85413</v>
      </c>
      <c r="R20049"/>
    </row>
    <row r="20050" spans="12:18" x14ac:dyDescent="0.25">
      <c r="L20050" t="s">
        <v>3010</v>
      </c>
      <c r="M20050" t="s">
        <v>17289</v>
      </c>
      <c r="N20050" t="s">
        <v>57310</v>
      </c>
      <c r="O20050" s="76" t="s">
        <v>4366</v>
      </c>
      <c r="P20050" s="82">
        <v>40</v>
      </c>
      <c r="Q20050" s="82" t="s">
        <v>85414</v>
      </c>
      <c r="R20050"/>
    </row>
    <row r="20051" spans="12:18" x14ac:dyDescent="0.25">
      <c r="L20051" t="s">
        <v>3010</v>
      </c>
      <c r="M20051" t="s">
        <v>36020</v>
      </c>
      <c r="N20051" t="s">
        <v>57311</v>
      </c>
      <c r="O20051" s="76" t="s">
        <v>4366</v>
      </c>
      <c r="P20051" s="82">
        <v>245</v>
      </c>
      <c r="Q20051" s="82" t="s">
        <v>85415</v>
      </c>
      <c r="R20051"/>
    </row>
    <row r="20052" spans="12:18" x14ac:dyDescent="0.25">
      <c r="L20052" t="s">
        <v>3010</v>
      </c>
      <c r="M20052" t="s">
        <v>36021</v>
      </c>
      <c r="N20052" t="s">
        <v>57312</v>
      </c>
      <c r="O20052" s="76" t="s">
        <v>4366</v>
      </c>
      <c r="P20052" s="82">
        <v>151</v>
      </c>
      <c r="Q20052" s="82" t="s">
        <v>85416</v>
      </c>
      <c r="R20052"/>
    </row>
    <row r="20053" spans="12:18" x14ac:dyDescent="0.25">
      <c r="L20053" t="s">
        <v>3010</v>
      </c>
      <c r="M20053" t="s">
        <v>36022</v>
      </c>
      <c r="N20053" t="s">
        <v>57313</v>
      </c>
      <c r="O20053" s="76" t="s">
        <v>4356</v>
      </c>
      <c r="P20053" s="82">
        <v>551</v>
      </c>
      <c r="Q20053" s="82" t="s">
        <v>85417</v>
      </c>
      <c r="R20053"/>
    </row>
    <row r="20054" spans="12:18" x14ac:dyDescent="0.25">
      <c r="L20054" t="s">
        <v>3010</v>
      </c>
      <c r="M20054" t="s">
        <v>4823</v>
      </c>
      <c r="N20054" t="s">
        <v>57314</v>
      </c>
      <c r="O20054" s="76" t="s">
        <v>4356</v>
      </c>
      <c r="P20054" s="82">
        <v>2752</v>
      </c>
      <c r="Q20054" s="82" t="s">
        <v>85418</v>
      </c>
      <c r="R20054"/>
    </row>
    <row r="20055" spans="12:18" x14ac:dyDescent="0.25">
      <c r="L20055" t="s">
        <v>3010</v>
      </c>
      <c r="M20055" t="s">
        <v>15224</v>
      </c>
      <c r="N20055" t="s">
        <v>57315</v>
      </c>
      <c r="O20055" s="76" t="s">
        <v>4356</v>
      </c>
      <c r="P20055" s="82">
        <v>258</v>
      </c>
      <c r="Q20055" s="82" t="s">
        <v>85419</v>
      </c>
      <c r="R20055"/>
    </row>
    <row r="20056" spans="12:18" x14ac:dyDescent="0.25">
      <c r="L20056" t="s">
        <v>3010</v>
      </c>
      <c r="M20056" t="s">
        <v>4824</v>
      </c>
      <c r="N20056" t="s">
        <v>57316</v>
      </c>
      <c r="O20056" s="76" t="s">
        <v>4366</v>
      </c>
      <c r="P20056" s="82">
        <v>397</v>
      </c>
      <c r="Q20056" s="82" t="s">
        <v>85420</v>
      </c>
      <c r="R20056"/>
    </row>
    <row r="20057" spans="12:18" x14ac:dyDescent="0.25">
      <c r="L20057" t="s">
        <v>3010</v>
      </c>
      <c r="M20057" t="s">
        <v>17292</v>
      </c>
      <c r="N20057" t="s">
        <v>57317</v>
      </c>
      <c r="O20057" s="76" t="s">
        <v>4356</v>
      </c>
      <c r="P20057" s="82">
        <v>491</v>
      </c>
      <c r="Q20057" s="82" t="s">
        <v>85421</v>
      </c>
      <c r="R20057"/>
    </row>
    <row r="20058" spans="12:18" x14ac:dyDescent="0.25">
      <c r="L20058" t="s">
        <v>3010</v>
      </c>
      <c r="M20058" t="s">
        <v>4825</v>
      </c>
      <c r="N20058" t="s">
        <v>57318</v>
      </c>
      <c r="O20058" s="76" t="s">
        <v>4356</v>
      </c>
      <c r="P20058" s="82">
        <v>374</v>
      </c>
      <c r="Q20058" s="82" t="s">
        <v>85422</v>
      </c>
      <c r="R20058"/>
    </row>
    <row r="20059" spans="12:18" x14ac:dyDescent="0.25">
      <c r="L20059" t="s">
        <v>3010</v>
      </c>
      <c r="M20059" t="s">
        <v>22532</v>
      </c>
      <c r="N20059" t="s">
        <v>57319</v>
      </c>
      <c r="O20059" s="76" t="s">
        <v>4356</v>
      </c>
      <c r="P20059" s="82">
        <v>506</v>
      </c>
      <c r="Q20059" s="82" t="s">
        <v>85423</v>
      </c>
      <c r="R20059"/>
    </row>
    <row r="20060" spans="12:18" x14ac:dyDescent="0.25">
      <c r="L20060" t="s">
        <v>3010</v>
      </c>
      <c r="M20060" t="s">
        <v>4826</v>
      </c>
      <c r="N20060" t="s">
        <v>57320</v>
      </c>
      <c r="O20060" s="76" t="s">
        <v>4366</v>
      </c>
      <c r="P20060" s="82">
        <v>115</v>
      </c>
      <c r="Q20060" s="82" t="s">
        <v>85424</v>
      </c>
      <c r="R20060"/>
    </row>
    <row r="20061" spans="12:18" x14ac:dyDescent="0.25">
      <c r="L20061" t="s">
        <v>3010</v>
      </c>
      <c r="M20061" t="s">
        <v>22533</v>
      </c>
      <c r="N20061" t="s">
        <v>57321</v>
      </c>
      <c r="O20061" s="76" t="s">
        <v>4366</v>
      </c>
      <c r="P20061" s="82">
        <v>40</v>
      </c>
      <c r="Q20061" s="82" t="s">
        <v>85425</v>
      </c>
      <c r="R20061"/>
    </row>
    <row r="20062" spans="12:18" x14ac:dyDescent="0.25">
      <c r="L20062" t="s">
        <v>3010</v>
      </c>
      <c r="M20062" t="s">
        <v>15227</v>
      </c>
      <c r="N20062" t="s">
        <v>57322</v>
      </c>
      <c r="O20062" s="76" t="s">
        <v>4366</v>
      </c>
      <c r="P20062" s="82">
        <v>61</v>
      </c>
      <c r="Q20062" s="82" t="s">
        <v>85426</v>
      </c>
      <c r="R20062"/>
    </row>
    <row r="20063" spans="12:18" x14ac:dyDescent="0.25">
      <c r="L20063" t="s">
        <v>3010</v>
      </c>
      <c r="M20063" t="s">
        <v>4827</v>
      </c>
      <c r="N20063" t="s">
        <v>57323</v>
      </c>
      <c r="O20063" s="76" t="s">
        <v>4366</v>
      </c>
      <c r="P20063" s="82">
        <v>144</v>
      </c>
      <c r="Q20063" s="82" t="s">
        <v>85427</v>
      </c>
      <c r="R20063"/>
    </row>
    <row r="20064" spans="12:18" x14ac:dyDescent="0.25">
      <c r="L20064" t="s">
        <v>3010</v>
      </c>
      <c r="M20064" t="s">
        <v>4828</v>
      </c>
      <c r="N20064" t="s">
        <v>57324</v>
      </c>
      <c r="O20064" s="76" t="s">
        <v>4366</v>
      </c>
      <c r="P20064" s="82">
        <v>108</v>
      </c>
      <c r="Q20064" s="82" t="s">
        <v>85428</v>
      </c>
      <c r="R20064"/>
    </row>
    <row r="20065" spans="12:18" x14ac:dyDescent="0.25">
      <c r="L20065" t="s">
        <v>3010</v>
      </c>
      <c r="M20065" t="s">
        <v>4829</v>
      </c>
      <c r="N20065" t="s">
        <v>57325</v>
      </c>
      <c r="O20065" s="76" t="s">
        <v>4366</v>
      </c>
      <c r="P20065" s="82">
        <v>165</v>
      </c>
      <c r="Q20065" s="82" t="s">
        <v>85429</v>
      </c>
      <c r="R20065"/>
    </row>
    <row r="20066" spans="12:18" x14ac:dyDescent="0.25">
      <c r="L20066" t="s">
        <v>3010</v>
      </c>
      <c r="M20066" t="s">
        <v>17294</v>
      </c>
      <c r="N20066" t="s">
        <v>57326</v>
      </c>
      <c r="O20066" s="76" t="s">
        <v>4366</v>
      </c>
      <c r="P20066" s="82">
        <v>290</v>
      </c>
      <c r="Q20066" s="82" t="s">
        <v>85430</v>
      </c>
      <c r="R20066"/>
    </row>
    <row r="20067" spans="12:18" x14ac:dyDescent="0.25">
      <c r="L20067" t="s">
        <v>3010</v>
      </c>
      <c r="M20067" t="s">
        <v>15229</v>
      </c>
      <c r="N20067" t="s">
        <v>57327</v>
      </c>
      <c r="O20067" s="76" t="s">
        <v>4366</v>
      </c>
      <c r="P20067" s="82">
        <v>138</v>
      </c>
      <c r="Q20067" s="82" t="s">
        <v>85431</v>
      </c>
      <c r="R20067"/>
    </row>
    <row r="20068" spans="12:18" x14ac:dyDescent="0.25">
      <c r="L20068" t="s">
        <v>3010</v>
      </c>
      <c r="M20068" t="s">
        <v>36023</v>
      </c>
      <c r="N20068" t="s">
        <v>57328</v>
      </c>
      <c r="O20068" s="76" t="s">
        <v>4366</v>
      </c>
      <c r="P20068" s="82">
        <v>155</v>
      </c>
      <c r="Q20068" s="82" t="s">
        <v>85432</v>
      </c>
      <c r="R20068"/>
    </row>
    <row r="20069" spans="12:18" x14ac:dyDescent="0.25">
      <c r="L20069" t="s">
        <v>3010</v>
      </c>
      <c r="M20069" t="s">
        <v>17296</v>
      </c>
      <c r="N20069" t="s">
        <v>57329</v>
      </c>
      <c r="O20069" s="76" t="s">
        <v>4366</v>
      </c>
      <c r="P20069" s="82">
        <v>119</v>
      </c>
      <c r="Q20069" s="82" t="s">
        <v>85433</v>
      </c>
      <c r="R20069"/>
    </row>
    <row r="20070" spans="12:18" x14ac:dyDescent="0.25">
      <c r="L20070" t="s">
        <v>3010</v>
      </c>
      <c r="M20070" t="s">
        <v>4830</v>
      </c>
      <c r="N20070" t="s">
        <v>57330</v>
      </c>
      <c r="O20070" s="76" t="s">
        <v>4374</v>
      </c>
      <c r="P20070" s="82">
        <v>14985</v>
      </c>
      <c r="Q20070" s="82" t="s">
        <v>85434</v>
      </c>
      <c r="R20070"/>
    </row>
    <row r="20071" spans="12:18" x14ac:dyDescent="0.25">
      <c r="L20071" t="s">
        <v>3010</v>
      </c>
      <c r="M20071" t="s">
        <v>4831</v>
      </c>
      <c r="N20071" t="s">
        <v>57331</v>
      </c>
      <c r="O20071" s="76" t="s">
        <v>4356</v>
      </c>
      <c r="P20071" s="82">
        <v>378</v>
      </c>
      <c r="Q20071" s="82" t="s">
        <v>85435</v>
      </c>
      <c r="R20071"/>
    </row>
    <row r="20072" spans="12:18" x14ac:dyDescent="0.25">
      <c r="L20072" t="s">
        <v>3010</v>
      </c>
      <c r="M20072" t="s">
        <v>15231</v>
      </c>
      <c r="N20072" t="s">
        <v>57332</v>
      </c>
      <c r="O20072" s="76" t="s">
        <v>4366</v>
      </c>
      <c r="P20072" s="82">
        <v>50</v>
      </c>
      <c r="Q20072" s="82" t="s">
        <v>85436</v>
      </c>
      <c r="R20072"/>
    </row>
    <row r="20073" spans="12:18" x14ac:dyDescent="0.25">
      <c r="L20073" t="s">
        <v>3010</v>
      </c>
      <c r="M20073" t="s">
        <v>17298</v>
      </c>
      <c r="N20073" t="s">
        <v>57333</v>
      </c>
      <c r="O20073" s="76" t="s">
        <v>4366</v>
      </c>
      <c r="P20073" s="82">
        <v>16</v>
      </c>
      <c r="Q20073" s="82" t="s">
        <v>85437</v>
      </c>
      <c r="R20073"/>
    </row>
    <row r="20074" spans="12:18" x14ac:dyDescent="0.25">
      <c r="L20074" t="s">
        <v>3010</v>
      </c>
      <c r="M20074" t="s">
        <v>4832</v>
      </c>
      <c r="N20074" t="s">
        <v>57334</v>
      </c>
      <c r="O20074" s="76" t="s">
        <v>4366</v>
      </c>
      <c r="P20074" s="82">
        <v>116</v>
      </c>
      <c r="Q20074" s="82" t="s">
        <v>85438</v>
      </c>
      <c r="R20074"/>
    </row>
    <row r="20075" spans="12:18" x14ac:dyDescent="0.25">
      <c r="L20075" t="s">
        <v>3010</v>
      </c>
      <c r="M20075" t="s">
        <v>17300</v>
      </c>
      <c r="N20075" t="s">
        <v>57335</v>
      </c>
      <c r="O20075" s="76" t="s">
        <v>4366</v>
      </c>
      <c r="P20075" s="82">
        <v>147</v>
      </c>
      <c r="Q20075" s="82" t="s">
        <v>85439</v>
      </c>
      <c r="R20075"/>
    </row>
    <row r="20076" spans="12:18" x14ac:dyDescent="0.25">
      <c r="L20076" t="s">
        <v>3010</v>
      </c>
      <c r="M20076" t="s">
        <v>15233</v>
      </c>
      <c r="N20076" t="s">
        <v>57336</v>
      </c>
      <c r="O20076" s="76" t="s">
        <v>4366</v>
      </c>
      <c r="P20076" s="82">
        <v>90</v>
      </c>
      <c r="Q20076" s="82" t="s">
        <v>85440</v>
      </c>
      <c r="R20076"/>
    </row>
    <row r="20077" spans="12:18" x14ac:dyDescent="0.25">
      <c r="L20077" t="s">
        <v>3010</v>
      </c>
      <c r="M20077" t="s">
        <v>4833</v>
      </c>
      <c r="N20077" t="s">
        <v>57337</v>
      </c>
      <c r="O20077" s="76" t="s">
        <v>4366</v>
      </c>
      <c r="P20077" s="82">
        <v>144</v>
      </c>
      <c r="Q20077" s="82" t="s">
        <v>85441</v>
      </c>
      <c r="R20077"/>
    </row>
    <row r="20078" spans="12:18" x14ac:dyDescent="0.25">
      <c r="L20078" t="s">
        <v>3010</v>
      </c>
      <c r="M20078" t="s">
        <v>15235</v>
      </c>
      <c r="N20078" t="s">
        <v>57338</v>
      </c>
      <c r="O20078" s="76" t="s">
        <v>4366</v>
      </c>
      <c r="P20078" s="82">
        <v>36</v>
      </c>
      <c r="Q20078" s="82" t="s">
        <v>85442</v>
      </c>
      <c r="R20078"/>
    </row>
    <row r="20079" spans="12:18" x14ac:dyDescent="0.25">
      <c r="L20079" t="s">
        <v>3010</v>
      </c>
      <c r="M20079" t="s">
        <v>17302</v>
      </c>
      <c r="N20079" t="s">
        <v>57339</v>
      </c>
      <c r="O20079" s="76" t="s">
        <v>4366</v>
      </c>
      <c r="P20079" s="82">
        <v>0</v>
      </c>
      <c r="Q20079" s="82" t="s">
        <v>85443</v>
      </c>
      <c r="R20079"/>
    </row>
    <row r="20080" spans="12:18" x14ac:dyDescent="0.25">
      <c r="L20080" t="s">
        <v>3010</v>
      </c>
      <c r="M20080" t="s">
        <v>17304</v>
      </c>
      <c r="N20080" t="s">
        <v>57340</v>
      </c>
      <c r="O20080" s="76" t="s">
        <v>4366</v>
      </c>
      <c r="P20080" s="82">
        <v>250</v>
      </c>
      <c r="Q20080" s="82" t="s">
        <v>85444</v>
      </c>
      <c r="R20080"/>
    </row>
    <row r="20081" spans="12:18" x14ac:dyDescent="0.25">
      <c r="L20081" t="s">
        <v>3010</v>
      </c>
      <c r="M20081" t="s">
        <v>36024</v>
      </c>
      <c r="N20081" t="s">
        <v>57341</v>
      </c>
      <c r="O20081" s="76" t="s">
        <v>4374</v>
      </c>
      <c r="P20081" s="82">
        <v>609</v>
      </c>
      <c r="Q20081" s="82" t="s">
        <v>85445</v>
      </c>
      <c r="R20081"/>
    </row>
    <row r="20082" spans="12:18" x14ac:dyDescent="0.25">
      <c r="L20082" t="s">
        <v>3010</v>
      </c>
      <c r="M20082" t="s">
        <v>15237</v>
      </c>
      <c r="N20082" t="s">
        <v>57342</v>
      </c>
      <c r="O20082" s="76" t="s">
        <v>4356</v>
      </c>
      <c r="P20082" s="82">
        <v>508</v>
      </c>
      <c r="Q20082" s="82" t="s">
        <v>85446</v>
      </c>
      <c r="R20082"/>
    </row>
    <row r="20083" spans="12:18" x14ac:dyDescent="0.25">
      <c r="L20083" t="s">
        <v>3010</v>
      </c>
      <c r="M20083" t="s">
        <v>22534</v>
      </c>
      <c r="N20083" t="s">
        <v>57343</v>
      </c>
      <c r="O20083" s="76" t="s">
        <v>4374</v>
      </c>
      <c r="P20083" s="82">
        <v>3092</v>
      </c>
      <c r="Q20083" s="82" t="s">
        <v>85447</v>
      </c>
      <c r="R20083"/>
    </row>
    <row r="20084" spans="12:18" x14ac:dyDescent="0.25">
      <c r="L20084" t="s">
        <v>3010</v>
      </c>
      <c r="M20084" t="s">
        <v>4834</v>
      </c>
      <c r="N20084" t="s">
        <v>57344</v>
      </c>
      <c r="O20084" s="76" t="s">
        <v>4366</v>
      </c>
      <c r="P20084" s="82">
        <v>36</v>
      </c>
      <c r="Q20084" s="82" t="s">
        <v>85448</v>
      </c>
      <c r="R20084"/>
    </row>
    <row r="20085" spans="12:18" x14ac:dyDescent="0.25">
      <c r="L20085" t="s">
        <v>3010</v>
      </c>
      <c r="M20085" t="s">
        <v>22535</v>
      </c>
      <c r="N20085" t="s">
        <v>57345</v>
      </c>
      <c r="O20085" s="76" t="s">
        <v>4356</v>
      </c>
      <c r="P20085" s="82">
        <v>572</v>
      </c>
      <c r="Q20085" s="82" t="s">
        <v>85449</v>
      </c>
      <c r="R20085"/>
    </row>
    <row r="20086" spans="12:18" x14ac:dyDescent="0.25">
      <c r="L20086" t="s">
        <v>3010</v>
      </c>
      <c r="M20086" t="s">
        <v>17305</v>
      </c>
      <c r="N20086" t="s">
        <v>57346</v>
      </c>
      <c r="O20086" s="76" t="s">
        <v>4366</v>
      </c>
      <c r="P20086" s="82">
        <v>131</v>
      </c>
      <c r="Q20086" s="82" t="s">
        <v>85450</v>
      </c>
      <c r="R20086"/>
    </row>
    <row r="20087" spans="12:18" x14ac:dyDescent="0.25">
      <c r="L20087" t="s">
        <v>3010</v>
      </c>
      <c r="M20087" t="s">
        <v>36025</v>
      </c>
      <c r="N20087" t="s">
        <v>57347</v>
      </c>
      <c r="O20087" s="76" t="s">
        <v>4366</v>
      </c>
      <c r="P20087" s="82">
        <v>171</v>
      </c>
      <c r="Q20087" s="82" t="s">
        <v>85451</v>
      </c>
      <c r="R20087"/>
    </row>
    <row r="20088" spans="12:18" x14ac:dyDescent="0.25">
      <c r="L20088" t="s">
        <v>3010</v>
      </c>
      <c r="M20088" t="s">
        <v>36026</v>
      </c>
      <c r="N20088" t="s">
        <v>57348</v>
      </c>
      <c r="O20088" s="76" t="s">
        <v>4366</v>
      </c>
      <c r="P20088" s="82">
        <v>35</v>
      </c>
      <c r="Q20088" s="82" t="s">
        <v>85452</v>
      </c>
      <c r="R20088"/>
    </row>
    <row r="20089" spans="12:18" x14ac:dyDescent="0.25">
      <c r="L20089" t="s">
        <v>3010</v>
      </c>
      <c r="M20089" t="s">
        <v>4835</v>
      </c>
      <c r="N20089" t="s">
        <v>57349</v>
      </c>
      <c r="O20089" s="76" t="s">
        <v>4356</v>
      </c>
      <c r="P20089" s="82">
        <v>417</v>
      </c>
      <c r="Q20089" s="82" t="s">
        <v>85453</v>
      </c>
      <c r="R20089"/>
    </row>
    <row r="20090" spans="12:18" x14ac:dyDescent="0.25">
      <c r="L20090" t="s">
        <v>3010</v>
      </c>
      <c r="M20090" t="s">
        <v>36027</v>
      </c>
      <c r="N20090" t="s">
        <v>57350</v>
      </c>
      <c r="O20090" s="76" t="s">
        <v>4366</v>
      </c>
      <c r="P20090" s="82">
        <v>0</v>
      </c>
      <c r="Q20090" s="82" t="s">
        <v>85454</v>
      </c>
      <c r="R20090"/>
    </row>
    <row r="20091" spans="12:18" x14ac:dyDescent="0.25">
      <c r="L20091" t="s">
        <v>3010</v>
      </c>
      <c r="M20091" t="s">
        <v>22536</v>
      </c>
      <c r="N20091" t="s">
        <v>57351</v>
      </c>
      <c r="O20091" s="76" t="s">
        <v>4366</v>
      </c>
      <c r="P20091" s="82">
        <v>123</v>
      </c>
      <c r="Q20091" s="82" t="s">
        <v>85455</v>
      </c>
      <c r="R20091"/>
    </row>
    <row r="20092" spans="12:18" x14ac:dyDescent="0.25">
      <c r="L20092" t="s">
        <v>3010</v>
      </c>
      <c r="M20092" t="s">
        <v>36028</v>
      </c>
      <c r="N20092" t="s">
        <v>57352</v>
      </c>
      <c r="O20092" s="76" t="s">
        <v>4356</v>
      </c>
      <c r="P20092" s="82">
        <v>373</v>
      </c>
      <c r="Q20092" s="82" t="s">
        <v>85456</v>
      </c>
      <c r="R20092"/>
    </row>
    <row r="20093" spans="12:18" x14ac:dyDescent="0.25">
      <c r="L20093" t="s">
        <v>3010</v>
      </c>
      <c r="M20093" t="s">
        <v>4836</v>
      </c>
      <c r="N20093" t="s">
        <v>57353</v>
      </c>
      <c r="O20093" s="76" t="s">
        <v>4366</v>
      </c>
      <c r="P20093" s="82">
        <v>61</v>
      </c>
      <c r="Q20093" s="82" t="s">
        <v>85457</v>
      </c>
      <c r="R20093"/>
    </row>
    <row r="20094" spans="12:18" x14ac:dyDescent="0.25">
      <c r="L20094" t="s">
        <v>3010</v>
      </c>
      <c r="M20094" t="s">
        <v>36029</v>
      </c>
      <c r="N20094" t="s">
        <v>57354</v>
      </c>
      <c r="O20094" s="76" t="s">
        <v>4366</v>
      </c>
      <c r="P20094" s="82">
        <v>16</v>
      </c>
      <c r="Q20094" s="82" t="s">
        <v>85458</v>
      </c>
      <c r="R20094"/>
    </row>
    <row r="20095" spans="12:18" x14ac:dyDescent="0.25">
      <c r="L20095" t="s">
        <v>3010</v>
      </c>
      <c r="M20095" t="s">
        <v>17306</v>
      </c>
      <c r="N20095" t="s">
        <v>57355</v>
      </c>
      <c r="O20095" s="76" t="s">
        <v>4366</v>
      </c>
      <c r="P20095" s="82">
        <v>73</v>
      </c>
      <c r="Q20095" s="82" t="s">
        <v>85459</v>
      </c>
      <c r="R20095"/>
    </row>
    <row r="20096" spans="12:18" x14ac:dyDescent="0.25">
      <c r="L20096" t="s">
        <v>3010</v>
      </c>
      <c r="M20096" t="s">
        <v>36030</v>
      </c>
      <c r="N20096" t="s">
        <v>57356</v>
      </c>
      <c r="O20096" s="76" t="s">
        <v>4356</v>
      </c>
      <c r="P20096" s="82">
        <v>328</v>
      </c>
      <c r="Q20096" s="82" t="s">
        <v>85460</v>
      </c>
      <c r="R20096"/>
    </row>
    <row r="20097" spans="12:18" x14ac:dyDescent="0.25">
      <c r="L20097" t="s">
        <v>3010</v>
      </c>
      <c r="M20097" t="s">
        <v>4837</v>
      </c>
      <c r="N20097" t="s">
        <v>57357</v>
      </c>
      <c r="O20097" s="76" t="s">
        <v>4366</v>
      </c>
      <c r="P20097" s="82">
        <v>200</v>
      </c>
      <c r="Q20097" s="82" t="s">
        <v>85461</v>
      </c>
      <c r="R20097"/>
    </row>
    <row r="20098" spans="12:18" x14ac:dyDescent="0.25">
      <c r="L20098" t="s">
        <v>3010</v>
      </c>
      <c r="M20098" t="s">
        <v>4838</v>
      </c>
      <c r="N20098" t="s">
        <v>57358</v>
      </c>
      <c r="O20098" s="76" t="s">
        <v>4366</v>
      </c>
      <c r="P20098" s="82">
        <v>350</v>
      </c>
      <c r="Q20098" s="82" t="s">
        <v>85462</v>
      </c>
      <c r="R20098"/>
    </row>
    <row r="20099" spans="12:18" x14ac:dyDescent="0.25">
      <c r="L20099" t="s">
        <v>3010</v>
      </c>
      <c r="M20099" t="s">
        <v>17309</v>
      </c>
      <c r="N20099" t="s">
        <v>57359</v>
      </c>
      <c r="O20099" s="76" t="s">
        <v>4366</v>
      </c>
      <c r="P20099" s="82">
        <v>111</v>
      </c>
      <c r="Q20099" s="82" t="s">
        <v>85464</v>
      </c>
      <c r="R20099"/>
    </row>
    <row r="20100" spans="12:18" x14ac:dyDescent="0.25">
      <c r="L20100" t="s">
        <v>3010</v>
      </c>
      <c r="M20100" t="s">
        <v>36031</v>
      </c>
      <c r="N20100" t="s">
        <v>57360</v>
      </c>
      <c r="O20100" s="76" t="s">
        <v>4356</v>
      </c>
      <c r="P20100" s="82">
        <v>2558</v>
      </c>
      <c r="Q20100" s="82" t="s">
        <v>85465</v>
      </c>
      <c r="R20100"/>
    </row>
    <row r="20101" spans="12:18" x14ac:dyDescent="0.25">
      <c r="L20101" t="s">
        <v>3010</v>
      </c>
      <c r="M20101" t="s">
        <v>36032</v>
      </c>
      <c r="N20101" t="s">
        <v>57361</v>
      </c>
      <c r="O20101" s="76" t="s">
        <v>4366</v>
      </c>
      <c r="P20101" s="82">
        <v>111</v>
      </c>
      <c r="Q20101" s="82" t="s">
        <v>85466</v>
      </c>
      <c r="R20101"/>
    </row>
    <row r="20102" spans="12:18" x14ac:dyDescent="0.25">
      <c r="L20102" t="s">
        <v>3010</v>
      </c>
      <c r="M20102" t="s">
        <v>15239</v>
      </c>
      <c r="N20102" t="s">
        <v>57362</v>
      </c>
      <c r="O20102" s="76" t="s">
        <v>4366</v>
      </c>
      <c r="P20102" s="82">
        <v>120</v>
      </c>
      <c r="Q20102" s="82" t="s">
        <v>85467</v>
      </c>
      <c r="R20102"/>
    </row>
    <row r="20103" spans="12:18" x14ac:dyDescent="0.25">
      <c r="L20103" t="s">
        <v>3010</v>
      </c>
      <c r="M20103" t="s">
        <v>15241</v>
      </c>
      <c r="N20103" t="s">
        <v>57363</v>
      </c>
      <c r="O20103" s="76" t="s">
        <v>4366</v>
      </c>
      <c r="P20103" s="82">
        <v>142</v>
      </c>
      <c r="Q20103" s="82" t="s">
        <v>85468</v>
      </c>
      <c r="R20103"/>
    </row>
    <row r="20104" spans="12:18" x14ac:dyDescent="0.25">
      <c r="L20104" t="s">
        <v>3010</v>
      </c>
      <c r="M20104" t="s">
        <v>15243</v>
      </c>
      <c r="N20104" t="s">
        <v>57364</v>
      </c>
      <c r="O20104" s="76" t="s">
        <v>4366</v>
      </c>
      <c r="P20104" s="82">
        <v>97</v>
      </c>
      <c r="Q20104" s="82" t="s">
        <v>85469</v>
      </c>
      <c r="R20104"/>
    </row>
    <row r="20105" spans="12:18" x14ac:dyDescent="0.25">
      <c r="L20105" t="s">
        <v>3010</v>
      </c>
      <c r="M20105" t="s">
        <v>15245</v>
      </c>
      <c r="N20105" t="s">
        <v>57365</v>
      </c>
      <c r="O20105" s="76" t="s">
        <v>4366</v>
      </c>
      <c r="P20105" s="82">
        <v>106</v>
      </c>
      <c r="Q20105" s="82" t="s">
        <v>85470</v>
      </c>
      <c r="R20105"/>
    </row>
    <row r="20106" spans="12:18" x14ac:dyDescent="0.25">
      <c r="L20106" t="s">
        <v>3010</v>
      </c>
      <c r="M20106" t="s">
        <v>36033</v>
      </c>
      <c r="N20106" t="s">
        <v>57366</v>
      </c>
      <c r="O20106" s="76" t="s">
        <v>4366</v>
      </c>
      <c r="P20106" s="82">
        <v>230</v>
      </c>
      <c r="Q20106" s="82" t="s">
        <v>85471</v>
      </c>
      <c r="R20106"/>
    </row>
    <row r="20107" spans="12:18" x14ac:dyDescent="0.25">
      <c r="L20107" t="s">
        <v>3010</v>
      </c>
      <c r="M20107" t="s">
        <v>4840</v>
      </c>
      <c r="N20107" t="s">
        <v>57367</v>
      </c>
      <c r="O20107" s="76" t="s">
        <v>4366</v>
      </c>
      <c r="P20107" s="82">
        <v>124</v>
      </c>
      <c r="Q20107" s="82" t="s">
        <v>85472</v>
      </c>
      <c r="R20107"/>
    </row>
    <row r="20108" spans="12:18" x14ac:dyDescent="0.25">
      <c r="L20108" t="s">
        <v>3010</v>
      </c>
      <c r="M20108" t="s">
        <v>17311</v>
      </c>
      <c r="N20108" t="s">
        <v>57368</v>
      </c>
      <c r="O20108" s="76" t="s">
        <v>4366</v>
      </c>
      <c r="P20108" s="82">
        <v>184</v>
      </c>
      <c r="Q20108" s="82" t="s">
        <v>85473</v>
      </c>
      <c r="R20108"/>
    </row>
    <row r="20109" spans="12:18" x14ac:dyDescent="0.25">
      <c r="L20109" t="s">
        <v>3010</v>
      </c>
      <c r="M20109" t="s">
        <v>22537</v>
      </c>
      <c r="N20109" t="s">
        <v>57369</v>
      </c>
      <c r="O20109" s="76" t="s">
        <v>4366</v>
      </c>
      <c r="P20109" s="82">
        <v>119</v>
      </c>
      <c r="Q20109" s="82" t="s">
        <v>85474</v>
      </c>
      <c r="R20109"/>
    </row>
    <row r="20110" spans="12:18" x14ac:dyDescent="0.25">
      <c r="L20110" t="s">
        <v>3010</v>
      </c>
      <c r="M20110" t="s">
        <v>15247</v>
      </c>
      <c r="N20110" t="s">
        <v>57370</v>
      </c>
      <c r="O20110" s="76" t="s">
        <v>4356</v>
      </c>
      <c r="P20110" s="82">
        <v>698</v>
      </c>
      <c r="Q20110" s="82" t="s">
        <v>85475</v>
      </c>
      <c r="R20110"/>
    </row>
    <row r="20111" spans="12:18" x14ac:dyDescent="0.25">
      <c r="L20111" t="s">
        <v>3010</v>
      </c>
      <c r="M20111" t="s">
        <v>22538</v>
      </c>
      <c r="N20111" t="s">
        <v>57371</v>
      </c>
      <c r="O20111" s="76" t="s">
        <v>4366</v>
      </c>
      <c r="P20111" s="82">
        <v>171</v>
      </c>
      <c r="Q20111" s="82" t="s">
        <v>85476</v>
      </c>
      <c r="R20111"/>
    </row>
    <row r="20112" spans="12:18" x14ac:dyDescent="0.25">
      <c r="L20112" t="s">
        <v>3010</v>
      </c>
      <c r="M20112" t="s">
        <v>15249</v>
      </c>
      <c r="N20112" t="s">
        <v>57372</v>
      </c>
      <c r="O20112" s="76" t="s">
        <v>4366</v>
      </c>
      <c r="P20112" s="82">
        <v>171</v>
      </c>
      <c r="Q20112" s="82" t="s">
        <v>85477</v>
      </c>
      <c r="R20112"/>
    </row>
    <row r="20113" spans="12:18" x14ac:dyDescent="0.25">
      <c r="L20113" t="s">
        <v>3010</v>
      </c>
      <c r="M20113" t="s">
        <v>4841</v>
      </c>
      <c r="N20113" t="s">
        <v>57373</v>
      </c>
      <c r="O20113" s="76" t="s">
        <v>4366</v>
      </c>
      <c r="P20113" s="82">
        <v>258</v>
      </c>
      <c r="Q20113" s="82" t="s">
        <v>85478</v>
      </c>
      <c r="R20113"/>
    </row>
    <row r="20114" spans="12:18" x14ac:dyDescent="0.25">
      <c r="L20114" t="s">
        <v>3010</v>
      </c>
      <c r="M20114" t="s">
        <v>22539</v>
      </c>
      <c r="N20114" t="s">
        <v>57374</v>
      </c>
      <c r="O20114" s="76" t="s">
        <v>4366</v>
      </c>
      <c r="P20114" s="82">
        <v>315</v>
      </c>
      <c r="Q20114" s="82" t="s">
        <v>85479</v>
      </c>
      <c r="R20114"/>
    </row>
    <row r="20115" spans="12:18" x14ac:dyDescent="0.25">
      <c r="L20115" t="s">
        <v>3010</v>
      </c>
      <c r="M20115" t="s">
        <v>36034</v>
      </c>
      <c r="N20115" t="s">
        <v>57375</v>
      </c>
      <c r="O20115" s="76" t="s">
        <v>4356</v>
      </c>
      <c r="P20115" s="82">
        <v>671</v>
      </c>
      <c r="Q20115" s="82" t="s">
        <v>85480</v>
      </c>
      <c r="R20115"/>
    </row>
    <row r="20116" spans="12:18" x14ac:dyDescent="0.25">
      <c r="L20116" t="s">
        <v>3010</v>
      </c>
      <c r="M20116" t="s">
        <v>17313</v>
      </c>
      <c r="N20116" t="s">
        <v>57376</v>
      </c>
      <c r="O20116" s="76" t="s">
        <v>4366</v>
      </c>
      <c r="P20116" s="82">
        <v>84</v>
      </c>
      <c r="Q20116" s="82" t="s">
        <v>85481</v>
      </c>
      <c r="R20116"/>
    </row>
    <row r="20117" spans="12:18" x14ac:dyDescent="0.25">
      <c r="L20117" t="s">
        <v>3010</v>
      </c>
      <c r="M20117" t="s">
        <v>22540</v>
      </c>
      <c r="N20117" t="s">
        <v>57377</v>
      </c>
      <c r="O20117" s="76" t="s">
        <v>4366</v>
      </c>
      <c r="P20117" s="82">
        <v>58</v>
      </c>
      <c r="Q20117" s="82" t="s">
        <v>85482</v>
      </c>
      <c r="R20117"/>
    </row>
    <row r="20118" spans="12:18" x14ac:dyDescent="0.25">
      <c r="L20118" t="s">
        <v>3010</v>
      </c>
      <c r="M20118" t="s">
        <v>36035</v>
      </c>
      <c r="N20118" t="s">
        <v>57378</v>
      </c>
      <c r="O20118" s="76" t="s">
        <v>4366</v>
      </c>
      <c r="P20118" s="82">
        <v>47</v>
      </c>
      <c r="Q20118" s="82" t="s">
        <v>85483</v>
      </c>
      <c r="R20118"/>
    </row>
    <row r="20119" spans="12:18" x14ac:dyDescent="0.25">
      <c r="L20119" t="s">
        <v>3010</v>
      </c>
      <c r="M20119" t="s">
        <v>15251</v>
      </c>
      <c r="N20119" t="s">
        <v>57379</v>
      </c>
      <c r="O20119" s="76" t="s">
        <v>4366</v>
      </c>
      <c r="P20119" s="82">
        <v>150</v>
      </c>
      <c r="Q20119" s="82" t="s">
        <v>85484</v>
      </c>
      <c r="R20119"/>
    </row>
    <row r="20120" spans="12:18" x14ac:dyDescent="0.25">
      <c r="L20120" t="s">
        <v>3010</v>
      </c>
      <c r="M20120" t="s">
        <v>4842</v>
      </c>
      <c r="N20120" t="s">
        <v>57380</v>
      </c>
      <c r="O20120" s="76" t="s">
        <v>4366</v>
      </c>
      <c r="P20120" s="82">
        <v>59</v>
      </c>
      <c r="Q20120" s="82" t="s">
        <v>85485</v>
      </c>
      <c r="R20120"/>
    </row>
    <row r="20121" spans="12:18" x14ac:dyDescent="0.25">
      <c r="L20121" t="s">
        <v>3010</v>
      </c>
      <c r="M20121" t="s">
        <v>4843</v>
      </c>
      <c r="N20121" t="s">
        <v>57381</v>
      </c>
      <c r="O20121" s="76" t="s">
        <v>4366</v>
      </c>
      <c r="P20121" s="82">
        <v>283</v>
      </c>
      <c r="Q20121" s="82" t="s">
        <v>85486</v>
      </c>
      <c r="R20121"/>
    </row>
    <row r="20122" spans="12:18" x14ac:dyDescent="0.25">
      <c r="L20122" t="s">
        <v>3010</v>
      </c>
      <c r="M20122" t="s">
        <v>18424</v>
      </c>
      <c r="N20122" t="s">
        <v>57382</v>
      </c>
      <c r="O20122" s="76" t="s">
        <v>4366</v>
      </c>
      <c r="P20122" s="82">
        <v>84</v>
      </c>
      <c r="Q20122" s="82" t="s">
        <v>85487</v>
      </c>
      <c r="R20122"/>
    </row>
    <row r="20123" spans="12:18" x14ac:dyDescent="0.25">
      <c r="L20123" t="s">
        <v>3010</v>
      </c>
      <c r="M20123" t="s">
        <v>17315</v>
      </c>
      <c r="N20123" t="s">
        <v>57383</v>
      </c>
      <c r="O20123" s="76" t="s">
        <v>4366</v>
      </c>
      <c r="P20123" s="82">
        <v>154</v>
      </c>
      <c r="Q20123" s="82" t="s">
        <v>85488</v>
      </c>
      <c r="R20123"/>
    </row>
    <row r="20124" spans="12:18" x14ac:dyDescent="0.25">
      <c r="L20124" t="s">
        <v>3010</v>
      </c>
      <c r="M20124" t="s">
        <v>36036</v>
      </c>
      <c r="N20124" t="s">
        <v>57384</v>
      </c>
      <c r="O20124" s="76" t="s">
        <v>4366</v>
      </c>
      <c r="P20124" s="82">
        <v>87</v>
      </c>
      <c r="Q20124" s="82" t="s">
        <v>85489</v>
      </c>
      <c r="R20124"/>
    </row>
    <row r="20125" spans="12:18" x14ac:dyDescent="0.25">
      <c r="L20125" t="s">
        <v>3010</v>
      </c>
      <c r="M20125" t="s">
        <v>4844</v>
      </c>
      <c r="N20125" t="s">
        <v>57385</v>
      </c>
      <c r="O20125" s="76" t="s">
        <v>4366</v>
      </c>
      <c r="P20125" s="82">
        <v>287</v>
      </c>
      <c r="Q20125" s="82" t="s">
        <v>85490</v>
      </c>
      <c r="R20125"/>
    </row>
    <row r="20126" spans="12:18" x14ac:dyDescent="0.25">
      <c r="L20126" t="s">
        <v>3010</v>
      </c>
      <c r="M20126" t="s">
        <v>4845</v>
      </c>
      <c r="N20126" t="s">
        <v>57386</v>
      </c>
      <c r="O20126" s="76" t="s">
        <v>4356</v>
      </c>
      <c r="P20126" s="82">
        <v>559</v>
      </c>
      <c r="Q20126" s="82" t="s">
        <v>85491</v>
      </c>
      <c r="R20126"/>
    </row>
    <row r="20127" spans="12:18" x14ac:dyDescent="0.25">
      <c r="L20127" t="s">
        <v>3010</v>
      </c>
      <c r="M20127" t="s">
        <v>36037</v>
      </c>
      <c r="N20127" t="s">
        <v>57387</v>
      </c>
      <c r="O20127" s="76" t="s">
        <v>4366</v>
      </c>
      <c r="P20127" s="82">
        <v>114</v>
      </c>
      <c r="Q20127" s="82" t="s">
        <v>85492</v>
      </c>
      <c r="R20127"/>
    </row>
    <row r="20128" spans="12:18" x14ac:dyDescent="0.25">
      <c r="L20128" t="s">
        <v>3010</v>
      </c>
      <c r="M20128" t="s">
        <v>4846</v>
      </c>
      <c r="N20128" t="s">
        <v>57388</v>
      </c>
      <c r="O20128" s="76" t="s">
        <v>4366</v>
      </c>
      <c r="P20128" s="82">
        <v>112</v>
      </c>
      <c r="Q20128" s="82" t="s">
        <v>85493</v>
      </c>
      <c r="R20128"/>
    </row>
    <row r="20129" spans="12:18" x14ac:dyDescent="0.25">
      <c r="L20129" t="s">
        <v>3010</v>
      </c>
      <c r="M20129" t="s">
        <v>36038</v>
      </c>
      <c r="N20129" t="s">
        <v>57389</v>
      </c>
      <c r="O20129" s="76" t="s">
        <v>4356</v>
      </c>
      <c r="P20129" s="82">
        <v>318</v>
      </c>
      <c r="Q20129" s="82" t="s">
        <v>85494</v>
      </c>
      <c r="R20129"/>
    </row>
    <row r="20130" spans="12:18" x14ac:dyDescent="0.25">
      <c r="L20130" t="s">
        <v>3010</v>
      </c>
      <c r="M20130" t="s">
        <v>22541</v>
      </c>
      <c r="N20130" t="s">
        <v>57390</v>
      </c>
      <c r="O20130" s="76" t="s">
        <v>4366</v>
      </c>
      <c r="P20130" s="82">
        <v>120</v>
      </c>
      <c r="Q20130" s="82" t="s">
        <v>85495</v>
      </c>
      <c r="R20130"/>
    </row>
    <row r="20131" spans="12:18" x14ac:dyDescent="0.25">
      <c r="L20131" t="s">
        <v>3010</v>
      </c>
      <c r="M20131" t="s">
        <v>17317</v>
      </c>
      <c r="N20131" t="s">
        <v>57391</v>
      </c>
      <c r="O20131" s="76" t="s">
        <v>4366</v>
      </c>
      <c r="P20131" s="82">
        <v>83</v>
      </c>
      <c r="Q20131" s="82" t="s">
        <v>85496</v>
      </c>
      <c r="R20131"/>
    </row>
    <row r="20132" spans="12:18" x14ac:dyDescent="0.25">
      <c r="L20132" t="s">
        <v>3010</v>
      </c>
      <c r="M20132" t="s">
        <v>4895</v>
      </c>
      <c r="N20132" t="s">
        <v>57392</v>
      </c>
      <c r="O20132" s="76" t="s">
        <v>4366</v>
      </c>
      <c r="P20132" s="82">
        <v>185</v>
      </c>
      <c r="Q20132" s="82" t="s">
        <v>85711</v>
      </c>
      <c r="R20132"/>
    </row>
    <row r="20133" spans="12:18" x14ac:dyDescent="0.25">
      <c r="L20133" t="s">
        <v>3010</v>
      </c>
      <c r="M20133" t="s">
        <v>22542</v>
      </c>
      <c r="N20133" t="s">
        <v>57393</v>
      </c>
      <c r="O20133" s="76" t="s">
        <v>4366</v>
      </c>
      <c r="P20133" s="82">
        <v>304</v>
      </c>
      <c r="Q20133" s="82" t="s">
        <v>85497</v>
      </c>
      <c r="R20133"/>
    </row>
    <row r="20134" spans="12:18" x14ac:dyDescent="0.25">
      <c r="L20134" t="s">
        <v>3010</v>
      </c>
      <c r="M20134" t="s">
        <v>4847</v>
      </c>
      <c r="N20134" t="s">
        <v>57394</v>
      </c>
      <c r="O20134" s="76" t="s">
        <v>4356</v>
      </c>
      <c r="P20134" s="82">
        <v>518</v>
      </c>
      <c r="Q20134" s="82" t="s">
        <v>85498</v>
      </c>
      <c r="R20134"/>
    </row>
    <row r="20135" spans="12:18" x14ac:dyDescent="0.25">
      <c r="L20135" t="s">
        <v>3010</v>
      </c>
      <c r="M20135" t="s">
        <v>15254</v>
      </c>
      <c r="N20135" t="s">
        <v>57395</v>
      </c>
      <c r="O20135" s="76" t="s">
        <v>4366</v>
      </c>
      <c r="P20135" s="82">
        <v>22</v>
      </c>
      <c r="Q20135" s="82" t="s">
        <v>85499</v>
      </c>
      <c r="R20135"/>
    </row>
    <row r="20136" spans="12:18" x14ac:dyDescent="0.25">
      <c r="L20136" t="s">
        <v>3010</v>
      </c>
      <c r="M20136" t="s">
        <v>15256</v>
      </c>
      <c r="N20136" t="s">
        <v>57396</v>
      </c>
      <c r="O20136" s="76" t="s">
        <v>4366</v>
      </c>
      <c r="P20136" s="82">
        <v>88</v>
      </c>
      <c r="Q20136" s="82" t="s">
        <v>85500</v>
      </c>
      <c r="R20136"/>
    </row>
    <row r="20137" spans="12:18" x14ac:dyDescent="0.25">
      <c r="L20137" t="s">
        <v>3010</v>
      </c>
      <c r="M20137" t="s">
        <v>17319</v>
      </c>
      <c r="N20137" t="s">
        <v>57397</v>
      </c>
      <c r="O20137" s="76" t="s">
        <v>4366</v>
      </c>
      <c r="P20137" s="82">
        <v>175</v>
      </c>
      <c r="Q20137" s="82" t="s">
        <v>85501</v>
      </c>
      <c r="R20137"/>
    </row>
    <row r="20138" spans="12:18" x14ac:dyDescent="0.25">
      <c r="L20138" t="s">
        <v>3010</v>
      </c>
      <c r="M20138" t="s">
        <v>4848</v>
      </c>
      <c r="N20138" t="s">
        <v>57398</v>
      </c>
      <c r="O20138" s="76" t="s">
        <v>4366</v>
      </c>
      <c r="P20138" s="82">
        <v>182</v>
      </c>
      <c r="Q20138" s="82" t="s">
        <v>85502</v>
      </c>
      <c r="R20138"/>
    </row>
    <row r="20139" spans="12:18" x14ac:dyDescent="0.25">
      <c r="L20139" t="s">
        <v>3010</v>
      </c>
      <c r="M20139" t="s">
        <v>36039</v>
      </c>
      <c r="N20139" t="s">
        <v>57399</v>
      </c>
      <c r="O20139" s="76" t="s">
        <v>4366</v>
      </c>
      <c r="P20139" s="82">
        <v>48</v>
      </c>
      <c r="Q20139" s="82" t="s">
        <v>85503</v>
      </c>
      <c r="R20139"/>
    </row>
    <row r="20140" spans="12:18" x14ac:dyDescent="0.25">
      <c r="L20140" t="s">
        <v>3010</v>
      </c>
      <c r="M20140" t="s">
        <v>4849</v>
      </c>
      <c r="N20140" t="s">
        <v>57400</v>
      </c>
      <c r="O20140" s="76" t="s">
        <v>4366</v>
      </c>
      <c r="P20140" s="82">
        <v>126</v>
      </c>
      <c r="Q20140" s="82" t="s">
        <v>85504</v>
      </c>
      <c r="R20140"/>
    </row>
    <row r="20141" spans="12:18" x14ac:dyDescent="0.25">
      <c r="L20141" t="s">
        <v>3010</v>
      </c>
      <c r="M20141" t="s">
        <v>15258</v>
      </c>
      <c r="N20141" t="s">
        <v>57401</v>
      </c>
      <c r="O20141" s="76" t="s">
        <v>4356</v>
      </c>
      <c r="P20141" s="82">
        <v>248</v>
      </c>
      <c r="Q20141" s="82" t="s">
        <v>85505</v>
      </c>
      <c r="R20141"/>
    </row>
    <row r="20142" spans="12:18" x14ac:dyDescent="0.25">
      <c r="L20142" t="s">
        <v>3010</v>
      </c>
      <c r="M20142" t="s">
        <v>15260</v>
      </c>
      <c r="N20142" t="s">
        <v>57402</v>
      </c>
      <c r="O20142" s="76" t="s">
        <v>4356</v>
      </c>
      <c r="P20142" s="82">
        <v>239</v>
      </c>
      <c r="Q20142" s="82" t="s">
        <v>85506</v>
      </c>
      <c r="R20142"/>
    </row>
    <row r="20143" spans="12:18" x14ac:dyDescent="0.25">
      <c r="L20143" t="s">
        <v>3010</v>
      </c>
      <c r="M20143" t="s">
        <v>4850</v>
      </c>
      <c r="N20143" t="s">
        <v>57403</v>
      </c>
      <c r="O20143" s="76" t="s">
        <v>4356</v>
      </c>
      <c r="P20143" s="82">
        <v>452</v>
      </c>
      <c r="Q20143" s="82" t="s">
        <v>85507</v>
      </c>
      <c r="R20143"/>
    </row>
    <row r="20144" spans="12:18" x14ac:dyDescent="0.25">
      <c r="L20144" t="s">
        <v>3010</v>
      </c>
      <c r="M20144" t="s">
        <v>36040</v>
      </c>
      <c r="N20144" t="s">
        <v>57404</v>
      </c>
      <c r="O20144" s="76" t="s">
        <v>4356</v>
      </c>
      <c r="P20144" s="82">
        <v>149</v>
      </c>
      <c r="Q20144" s="82" t="s">
        <v>85508</v>
      </c>
      <c r="R20144"/>
    </row>
    <row r="20145" spans="12:18" x14ac:dyDescent="0.25">
      <c r="L20145" t="s">
        <v>3010</v>
      </c>
      <c r="M20145" t="s">
        <v>17321</v>
      </c>
      <c r="N20145" t="s">
        <v>57405</v>
      </c>
      <c r="O20145" s="76" t="s">
        <v>4366</v>
      </c>
      <c r="P20145" s="82">
        <v>212</v>
      </c>
      <c r="Q20145" s="82" t="s">
        <v>85509</v>
      </c>
      <c r="R20145"/>
    </row>
    <row r="20146" spans="12:18" x14ac:dyDescent="0.25">
      <c r="L20146" t="s">
        <v>3010</v>
      </c>
      <c r="M20146" t="s">
        <v>4851</v>
      </c>
      <c r="N20146" t="s">
        <v>57406</v>
      </c>
      <c r="O20146" s="76" t="s">
        <v>4366</v>
      </c>
      <c r="P20146" s="82">
        <v>52</v>
      </c>
      <c r="Q20146" s="82" t="s">
        <v>85510</v>
      </c>
      <c r="R20146"/>
    </row>
    <row r="20147" spans="12:18" x14ac:dyDescent="0.25">
      <c r="L20147" t="s">
        <v>3010</v>
      </c>
      <c r="M20147" t="s">
        <v>4852</v>
      </c>
      <c r="N20147" t="s">
        <v>57407</v>
      </c>
      <c r="O20147" s="76" t="s">
        <v>4356</v>
      </c>
      <c r="P20147" s="82">
        <v>1480</v>
      </c>
      <c r="Q20147" s="82" t="s">
        <v>85512</v>
      </c>
      <c r="R20147"/>
    </row>
    <row r="20148" spans="12:18" x14ac:dyDescent="0.25">
      <c r="L20148" t="s">
        <v>3010</v>
      </c>
      <c r="M20148" t="s">
        <v>36041</v>
      </c>
      <c r="N20148" t="s">
        <v>57408</v>
      </c>
      <c r="O20148" s="76" t="s">
        <v>4366</v>
      </c>
      <c r="P20148" s="82">
        <v>91</v>
      </c>
      <c r="Q20148" s="82" t="s">
        <v>85513</v>
      </c>
      <c r="R20148"/>
    </row>
    <row r="20149" spans="12:18" x14ac:dyDescent="0.25">
      <c r="L20149" t="s">
        <v>3010</v>
      </c>
      <c r="M20149" t="s">
        <v>36042</v>
      </c>
      <c r="N20149" t="s">
        <v>57409</v>
      </c>
      <c r="O20149" s="76" t="s">
        <v>4366</v>
      </c>
      <c r="P20149" s="82">
        <v>186</v>
      </c>
      <c r="Q20149" s="82" t="s">
        <v>85514</v>
      </c>
      <c r="R20149"/>
    </row>
    <row r="20150" spans="12:18" x14ac:dyDescent="0.25">
      <c r="L20150" t="s">
        <v>3010</v>
      </c>
      <c r="M20150" t="s">
        <v>22543</v>
      </c>
      <c r="N20150" t="s">
        <v>57410</v>
      </c>
      <c r="O20150" s="76" t="s">
        <v>4356</v>
      </c>
      <c r="P20150" s="82">
        <v>797</v>
      </c>
      <c r="Q20150" s="82" t="s">
        <v>85515</v>
      </c>
      <c r="R20150"/>
    </row>
    <row r="20151" spans="12:18" x14ac:dyDescent="0.25">
      <c r="L20151" t="s">
        <v>3010</v>
      </c>
      <c r="M20151" t="s">
        <v>15262</v>
      </c>
      <c r="N20151" t="s">
        <v>57411</v>
      </c>
      <c r="O20151" s="76" t="s">
        <v>4366</v>
      </c>
      <c r="P20151" s="82">
        <v>118</v>
      </c>
      <c r="Q20151" s="82" t="s">
        <v>85516</v>
      </c>
      <c r="R20151"/>
    </row>
    <row r="20152" spans="12:18" x14ac:dyDescent="0.25">
      <c r="L20152" t="s">
        <v>3010</v>
      </c>
      <c r="M20152" t="s">
        <v>22544</v>
      </c>
      <c r="N20152" t="s">
        <v>57412</v>
      </c>
      <c r="O20152" s="76" t="s">
        <v>4374</v>
      </c>
      <c r="P20152" s="82">
        <v>5536</v>
      </c>
      <c r="Q20152" s="82" t="s">
        <v>85517</v>
      </c>
      <c r="R20152"/>
    </row>
    <row r="20153" spans="12:18" x14ac:dyDescent="0.25">
      <c r="L20153" t="s">
        <v>3010</v>
      </c>
      <c r="M20153" t="s">
        <v>36043</v>
      </c>
      <c r="N20153" t="s">
        <v>57413</v>
      </c>
      <c r="O20153" s="76" t="s">
        <v>4366</v>
      </c>
      <c r="P20153" s="82">
        <v>307</v>
      </c>
      <c r="Q20153" s="82" t="s">
        <v>85519</v>
      </c>
      <c r="R20153"/>
    </row>
    <row r="20154" spans="12:18" x14ac:dyDescent="0.25">
      <c r="L20154" t="s">
        <v>3010</v>
      </c>
      <c r="M20154" t="s">
        <v>36044</v>
      </c>
      <c r="N20154" t="s">
        <v>57414</v>
      </c>
      <c r="O20154" s="76" t="s">
        <v>4356</v>
      </c>
      <c r="P20154" s="82">
        <v>817</v>
      </c>
      <c r="Q20154" s="82" t="s">
        <v>85520</v>
      </c>
      <c r="R20154"/>
    </row>
    <row r="20155" spans="12:18" x14ac:dyDescent="0.25">
      <c r="L20155" t="s">
        <v>3010</v>
      </c>
      <c r="M20155" t="s">
        <v>36045</v>
      </c>
      <c r="N20155" t="s">
        <v>57415</v>
      </c>
      <c r="O20155" s="76" t="s">
        <v>4366</v>
      </c>
      <c r="P20155" s="82">
        <v>38</v>
      </c>
      <c r="Q20155" s="82" t="s">
        <v>85521</v>
      </c>
      <c r="R20155"/>
    </row>
    <row r="20156" spans="12:18" x14ac:dyDescent="0.25">
      <c r="L20156" t="s">
        <v>3010</v>
      </c>
      <c r="M20156" t="s">
        <v>17327</v>
      </c>
      <c r="N20156" t="s">
        <v>57416</v>
      </c>
      <c r="O20156" s="76" t="s">
        <v>4366</v>
      </c>
      <c r="P20156" s="82">
        <v>40</v>
      </c>
      <c r="Q20156" s="82" t="s">
        <v>85522</v>
      </c>
      <c r="R20156"/>
    </row>
    <row r="20157" spans="12:18" x14ac:dyDescent="0.25">
      <c r="L20157" t="s">
        <v>3010</v>
      </c>
      <c r="M20157" t="s">
        <v>4854</v>
      </c>
      <c r="N20157" t="s">
        <v>57417</v>
      </c>
      <c r="O20157" s="76" t="s">
        <v>4366</v>
      </c>
      <c r="P20157" s="82">
        <v>35</v>
      </c>
      <c r="Q20157" s="82" t="s">
        <v>85523</v>
      </c>
      <c r="R20157"/>
    </row>
    <row r="20158" spans="12:18" x14ac:dyDescent="0.25">
      <c r="L20158" t="s">
        <v>3010</v>
      </c>
      <c r="M20158" t="s">
        <v>15264</v>
      </c>
      <c r="N20158" t="s">
        <v>57418</v>
      </c>
      <c r="O20158" s="76" t="s">
        <v>4356</v>
      </c>
      <c r="P20158" s="82">
        <v>1688</v>
      </c>
      <c r="Q20158" s="82" t="s">
        <v>85524</v>
      </c>
      <c r="R20158"/>
    </row>
    <row r="20159" spans="12:18" x14ac:dyDescent="0.25">
      <c r="L20159" t="s">
        <v>3010</v>
      </c>
      <c r="M20159" t="s">
        <v>15387</v>
      </c>
      <c r="N20159" t="s">
        <v>57419</v>
      </c>
      <c r="O20159" s="76" t="s">
        <v>4366</v>
      </c>
      <c r="P20159" s="82">
        <v>140</v>
      </c>
      <c r="Q20159" s="82" t="s">
        <v>85852</v>
      </c>
      <c r="R20159"/>
    </row>
    <row r="20160" spans="12:18" x14ac:dyDescent="0.25">
      <c r="L20160" t="s">
        <v>3010</v>
      </c>
      <c r="M20160" t="s">
        <v>15266</v>
      </c>
      <c r="N20160" t="s">
        <v>57420</v>
      </c>
      <c r="O20160" s="76" t="s">
        <v>4366</v>
      </c>
      <c r="P20160" s="82">
        <v>87</v>
      </c>
      <c r="Q20160" s="82" t="s">
        <v>85525</v>
      </c>
      <c r="R20160"/>
    </row>
    <row r="20161" spans="12:18" x14ac:dyDescent="0.25">
      <c r="L20161" t="s">
        <v>3010</v>
      </c>
      <c r="M20161" t="s">
        <v>36046</v>
      </c>
      <c r="N20161" t="s">
        <v>57421</v>
      </c>
      <c r="O20161" s="76" t="s">
        <v>4366</v>
      </c>
      <c r="P20161" s="82">
        <v>156</v>
      </c>
      <c r="Q20161" s="82" t="s">
        <v>85526</v>
      </c>
      <c r="R20161"/>
    </row>
    <row r="20162" spans="12:18" x14ac:dyDescent="0.25">
      <c r="L20162" t="s">
        <v>3010</v>
      </c>
      <c r="M20162" t="s">
        <v>31116</v>
      </c>
      <c r="N20162" t="s">
        <v>57422</v>
      </c>
      <c r="O20162" s="76" t="s">
        <v>4366</v>
      </c>
      <c r="P20162" s="82">
        <v>46</v>
      </c>
      <c r="Q20162" s="82" t="s">
        <v>85527</v>
      </c>
      <c r="R20162"/>
    </row>
    <row r="20163" spans="12:18" x14ac:dyDescent="0.25">
      <c r="L20163" t="s">
        <v>3010</v>
      </c>
      <c r="M20163" t="s">
        <v>4855</v>
      </c>
      <c r="N20163" t="s">
        <v>57423</v>
      </c>
      <c r="O20163" s="76" t="s">
        <v>4366</v>
      </c>
      <c r="P20163" s="82">
        <v>141</v>
      </c>
      <c r="Q20163" s="82" t="s">
        <v>85528</v>
      </c>
      <c r="R20163"/>
    </row>
    <row r="20164" spans="12:18" x14ac:dyDescent="0.25">
      <c r="L20164" t="s">
        <v>3010</v>
      </c>
      <c r="M20164" t="s">
        <v>17329</v>
      </c>
      <c r="N20164" t="s">
        <v>57424</v>
      </c>
      <c r="O20164" s="76" t="s">
        <v>4366</v>
      </c>
      <c r="P20164" s="82">
        <v>0</v>
      </c>
      <c r="Q20164" s="82" t="s">
        <v>85529</v>
      </c>
      <c r="R20164"/>
    </row>
    <row r="20165" spans="12:18" x14ac:dyDescent="0.25">
      <c r="L20165" t="s">
        <v>3010</v>
      </c>
      <c r="M20165" t="s">
        <v>17331</v>
      </c>
      <c r="N20165" t="s">
        <v>57425</v>
      </c>
      <c r="O20165" s="76" t="s">
        <v>4366</v>
      </c>
      <c r="P20165" s="82">
        <v>14</v>
      </c>
      <c r="Q20165" s="82" t="s">
        <v>85530</v>
      </c>
      <c r="R20165"/>
    </row>
    <row r="20166" spans="12:18" x14ac:dyDescent="0.25">
      <c r="L20166" t="s">
        <v>3010</v>
      </c>
      <c r="M20166" t="s">
        <v>36047</v>
      </c>
      <c r="N20166" t="s">
        <v>57426</v>
      </c>
      <c r="O20166" s="76" t="s">
        <v>4366</v>
      </c>
      <c r="P20166" s="82">
        <v>85</v>
      </c>
      <c r="Q20166" s="82" t="s">
        <v>85531</v>
      </c>
      <c r="R20166"/>
    </row>
    <row r="20167" spans="12:18" x14ac:dyDescent="0.25">
      <c r="L20167" t="s">
        <v>3010</v>
      </c>
      <c r="M20167" t="s">
        <v>17333</v>
      </c>
      <c r="N20167" t="s">
        <v>57427</v>
      </c>
      <c r="O20167" s="76" t="s">
        <v>4366</v>
      </c>
      <c r="P20167" s="82">
        <v>116</v>
      </c>
      <c r="Q20167" s="82" t="s">
        <v>85532</v>
      </c>
      <c r="R20167"/>
    </row>
    <row r="20168" spans="12:18" x14ac:dyDescent="0.25">
      <c r="L20168" t="s">
        <v>3010</v>
      </c>
      <c r="M20168" t="s">
        <v>4856</v>
      </c>
      <c r="N20168" t="s">
        <v>57428</v>
      </c>
      <c r="O20168" s="76" t="s">
        <v>4366</v>
      </c>
      <c r="P20168" s="82">
        <v>131</v>
      </c>
      <c r="Q20168" s="82" t="s">
        <v>85533</v>
      </c>
      <c r="R20168"/>
    </row>
    <row r="20169" spans="12:18" x14ac:dyDescent="0.25">
      <c r="L20169" t="s">
        <v>3010</v>
      </c>
      <c r="M20169" t="s">
        <v>22545</v>
      </c>
      <c r="N20169" t="s">
        <v>57429</v>
      </c>
      <c r="O20169" s="76" t="s">
        <v>4356</v>
      </c>
      <c r="P20169" s="82">
        <v>422</v>
      </c>
      <c r="Q20169" s="82" t="s">
        <v>85534</v>
      </c>
      <c r="R20169"/>
    </row>
    <row r="20170" spans="12:18" x14ac:dyDescent="0.25">
      <c r="L20170" t="s">
        <v>3010</v>
      </c>
      <c r="M20170" t="s">
        <v>4857</v>
      </c>
      <c r="N20170" t="s">
        <v>57430</v>
      </c>
      <c r="O20170" s="76" t="s">
        <v>4356</v>
      </c>
      <c r="P20170" s="82">
        <v>651</v>
      </c>
      <c r="Q20170" s="82" t="s">
        <v>85535</v>
      </c>
      <c r="R20170"/>
    </row>
    <row r="20171" spans="12:18" x14ac:dyDescent="0.25">
      <c r="L20171" t="s">
        <v>3010</v>
      </c>
      <c r="M20171" t="s">
        <v>4858</v>
      </c>
      <c r="N20171" t="s">
        <v>57431</v>
      </c>
      <c r="O20171" s="76" t="s">
        <v>4366</v>
      </c>
      <c r="P20171" s="82">
        <v>228</v>
      </c>
      <c r="Q20171" s="82" t="s">
        <v>85536</v>
      </c>
      <c r="R20171"/>
    </row>
    <row r="20172" spans="12:18" x14ac:dyDescent="0.25">
      <c r="L20172" t="s">
        <v>3010</v>
      </c>
      <c r="M20172" t="s">
        <v>15268</v>
      </c>
      <c r="N20172" t="s">
        <v>57432</v>
      </c>
      <c r="O20172" s="76" t="s">
        <v>4366</v>
      </c>
      <c r="P20172" s="82">
        <v>113</v>
      </c>
      <c r="Q20172" s="82" t="s">
        <v>85537</v>
      </c>
      <c r="R20172"/>
    </row>
    <row r="20173" spans="12:18" x14ac:dyDescent="0.25">
      <c r="L20173" t="s">
        <v>3010</v>
      </c>
      <c r="M20173" t="s">
        <v>15270</v>
      </c>
      <c r="N20173" t="s">
        <v>57433</v>
      </c>
      <c r="O20173" s="76" t="s">
        <v>4366</v>
      </c>
      <c r="P20173" s="82">
        <v>125</v>
      </c>
      <c r="Q20173" s="82" t="s">
        <v>85538</v>
      </c>
      <c r="R20173"/>
    </row>
    <row r="20174" spans="12:18" x14ac:dyDescent="0.25">
      <c r="L20174" t="s">
        <v>3010</v>
      </c>
      <c r="M20174" t="s">
        <v>4859</v>
      </c>
      <c r="N20174" t="s">
        <v>57434</v>
      </c>
      <c r="O20174" s="76" t="s">
        <v>4356</v>
      </c>
      <c r="P20174" s="82">
        <v>554</v>
      </c>
      <c r="Q20174" s="82" t="s">
        <v>85539</v>
      </c>
      <c r="R20174"/>
    </row>
    <row r="20175" spans="12:18" x14ac:dyDescent="0.25">
      <c r="L20175" t="s">
        <v>3010</v>
      </c>
      <c r="M20175" t="s">
        <v>4860</v>
      </c>
      <c r="N20175" t="s">
        <v>57435</v>
      </c>
      <c r="O20175" s="76" t="s">
        <v>4366</v>
      </c>
      <c r="P20175" s="82">
        <v>189</v>
      </c>
      <c r="Q20175" s="82" t="s">
        <v>85540</v>
      </c>
      <c r="R20175"/>
    </row>
    <row r="20176" spans="12:18" x14ac:dyDescent="0.25">
      <c r="L20176" t="s">
        <v>3010</v>
      </c>
      <c r="M20176" t="s">
        <v>17335</v>
      </c>
      <c r="N20176" t="s">
        <v>57436</v>
      </c>
      <c r="O20176" s="76" t="s">
        <v>4356</v>
      </c>
      <c r="P20176" s="82">
        <v>1446</v>
      </c>
      <c r="Q20176" s="82" t="s">
        <v>85541</v>
      </c>
      <c r="R20176"/>
    </row>
    <row r="20177" spans="12:18" x14ac:dyDescent="0.25">
      <c r="L20177" t="s">
        <v>3010</v>
      </c>
      <c r="M20177" t="s">
        <v>36048</v>
      </c>
      <c r="N20177" t="s">
        <v>57437</v>
      </c>
      <c r="O20177" s="76" t="s">
        <v>4356</v>
      </c>
      <c r="P20177" s="82">
        <v>407</v>
      </c>
      <c r="Q20177" s="82" t="s">
        <v>85542</v>
      </c>
      <c r="R20177"/>
    </row>
    <row r="20178" spans="12:18" x14ac:dyDescent="0.25">
      <c r="L20178" t="s">
        <v>3010</v>
      </c>
      <c r="M20178" t="s">
        <v>17337</v>
      </c>
      <c r="N20178" t="s">
        <v>57438</v>
      </c>
      <c r="O20178" s="76" t="s">
        <v>4366</v>
      </c>
      <c r="P20178" s="82">
        <v>138</v>
      </c>
      <c r="Q20178" s="82" t="s">
        <v>85543</v>
      </c>
      <c r="R20178"/>
    </row>
    <row r="20179" spans="12:18" x14ac:dyDescent="0.25">
      <c r="L20179" t="s">
        <v>3010</v>
      </c>
      <c r="M20179" t="s">
        <v>22546</v>
      </c>
      <c r="N20179" t="s">
        <v>57439</v>
      </c>
      <c r="O20179" s="76" t="s">
        <v>4366</v>
      </c>
      <c r="P20179" s="82">
        <v>51</v>
      </c>
      <c r="Q20179" s="82" t="s">
        <v>85544</v>
      </c>
      <c r="R20179"/>
    </row>
    <row r="20180" spans="12:18" x14ac:dyDescent="0.25">
      <c r="L20180" t="s">
        <v>3010</v>
      </c>
      <c r="M20180" t="s">
        <v>17339</v>
      </c>
      <c r="N20180" t="s">
        <v>57440</v>
      </c>
      <c r="O20180" s="76" t="s">
        <v>4356</v>
      </c>
      <c r="P20180" s="82">
        <v>737</v>
      </c>
      <c r="Q20180" s="82" t="s">
        <v>85545</v>
      </c>
      <c r="R20180"/>
    </row>
    <row r="20181" spans="12:18" x14ac:dyDescent="0.25">
      <c r="L20181" t="s">
        <v>3010</v>
      </c>
      <c r="M20181" t="s">
        <v>15272</v>
      </c>
      <c r="N20181" t="s">
        <v>57441</v>
      </c>
      <c r="O20181" s="76" t="s">
        <v>4356</v>
      </c>
      <c r="P20181" s="82">
        <v>309</v>
      </c>
      <c r="Q20181" s="82" t="s">
        <v>85546</v>
      </c>
      <c r="R20181"/>
    </row>
    <row r="20182" spans="12:18" x14ac:dyDescent="0.25">
      <c r="L20182" t="s">
        <v>3010</v>
      </c>
      <c r="M20182" t="s">
        <v>15273</v>
      </c>
      <c r="N20182" t="s">
        <v>57442</v>
      </c>
      <c r="O20182" s="76" t="s">
        <v>4366</v>
      </c>
      <c r="P20182" s="82">
        <v>39</v>
      </c>
      <c r="Q20182" s="82" t="s">
        <v>85547</v>
      </c>
      <c r="R20182"/>
    </row>
    <row r="20183" spans="12:18" x14ac:dyDescent="0.25">
      <c r="L20183" t="s">
        <v>3010</v>
      </c>
      <c r="M20183" t="s">
        <v>22547</v>
      </c>
      <c r="N20183" t="s">
        <v>57443</v>
      </c>
      <c r="O20183" s="76" t="s">
        <v>4366</v>
      </c>
      <c r="P20183" s="82">
        <v>36</v>
      </c>
      <c r="Q20183" s="82" t="s">
        <v>85548</v>
      </c>
      <c r="R20183"/>
    </row>
    <row r="20184" spans="12:18" x14ac:dyDescent="0.25">
      <c r="L20184" t="s">
        <v>3010</v>
      </c>
      <c r="M20184" t="s">
        <v>15275</v>
      </c>
      <c r="N20184" t="s">
        <v>57444</v>
      </c>
      <c r="O20184" s="76" t="s">
        <v>4366</v>
      </c>
      <c r="P20184" s="82">
        <v>60</v>
      </c>
      <c r="Q20184" s="82" t="s">
        <v>85549</v>
      </c>
      <c r="R20184"/>
    </row>
    <row r="20185" spans="12:18" x14ac:dyDescent="0.25">
      <c r="L20185" t="s">
        <v>3010</v>
      </c>
      <c r="M20185" t="s">
        <v>4937</v>
      </c>
      <c r="N20185" t="s">
        <v>57445</v>
      </c>
      <c r="O20185" s="76" t="s">
        <v>4366</v>
      </c>
      <c r="P20185" s="82">
        <v>81</v>
      </c>
      <c r="Q20185" s="82" t="s">
        <v>85869</v>
      </c>
      <c r="R20185"/>
    </row>
    <row r="20186" spans="12:18" x14ac:dyDescent="0.25">
      <c r="L20186" t="s">
        <v>3010</v>
      </c>
      <c r="M20186" t="s">
        <v>15277</v>
      </c>
      <c r="N20186" t="s">
        <v>57446</v>
      </c>
      <c r="O20186" s="76" t="s">
        <v>4356</v>
      </c>
      <c r="P20186" s="82">
        <v>445</v>
      </c>
      <c r="Q20186" s="82" t="s">
        <v>85550</v>
      </c>
      <c r="R20186"/>
    </row>
    <row r="20187" spans="12:18" x14ac:dyDescent="0.25">
      <c r="L20187" t="s">
        <v>3010</v>
      </c>
      <c r="M20187" t="s">
        <v>22548</v>
      </c>
      <c r="N20187" t="s">
        <v>57447</v>
      </c>
      <c r="O20187" s="76" t="s">
        <v>4356</v>
      </c>
      <c r="P20187" s="82">
        <v>1307</v>
      </c>
      <c r="Q20187" s="82" t="s">
        <v>85551</v>
      </c>
      <c r="R20187"/>
    </row>
    <row r="20188" spans="12:18" x14ac:dyDescent="0.25">
      <c r="L20188" t="s">
        <v>3010</v>
      </c>
      <c r="M20188" t="s">
        <v>22549</v>
      </c>
      <c r="N20188" t="s">
        <v>57448</v>
      </c>
      <c r="O20188" s="76" t="s">
        <v>4356</v>
      </c>
      <c r="P20188" s="82">
        <v>661</v>
      </c>
      <c r="Q20188" s="82" t="s">
        <v>85552</v>
      </c>
      <c r="R20188"/>
    </row>
    <row r="20189" spans="12:18" x14ac:dyDescent="0.25">
      <c r="L20189" t="s">
        <v>3010</v>
      </c>
      <c r="M20189" t="s">
        <v>22550</v>
      </c>
      <c r="N20189" t="s">
        <v>57449</v>
      </c>
      <c r="O20189" s="76" t="s">
        <v>4366</v>
      </c>
      <c r="P20189" s="82">
        <v>42</v>
      </c>
      <c r="Q20189" s="82" t="s">
        <v>85553</v>
      </c>
      <c r="R20189"/>
    </row>
    <row r="20190" spans="12:18" x14ac:dyDescent="0.25">
      <c r="L20190" t="s">
        <v>3010</v>
      </c>
      <c r="M20190" t="s">
        <v>22551</v>
      </c>
      <c r="N20190" t="s">
        <v>57450</v>
      </c>
      <c r="O20190" s="76" t="s">
        <v>4356</v>
      </c>
      <c r="P20190" s="82">
        <v>510</v>
      </c>
      <c r="Q20190" s="82" t="s">
        <v>85554</v>
      </c>
      <c r="R20190"/>
    </row>
    <row r="20191" spans="12:18" x14ac:dyDescent="0.25">
      <c r="L20191" t="s">
        <v>3010</v>
      </c>
      <c r="M20191" t="s">
        <v>17341</v>
      </c>
      <c r="N20191" t="s">
        <v>57451</v>
      </c>
      <c r="O20191" s="76" t="s">
        <v>4366</v>
      </c>
      <c r="P20191" s="82">
        <v>124</v>
      </c>
      <c r="Q20191" s="82" t="s">
        <v>85555</v>
      </c>
      <c r="R20191"/>
    </row>
    <row r="20192" spans="12:18" x14ac:dyDescent="0.25">
      <c r="L20192" t="s">
        <v>3010</v>
      </c>
      <c r="M20192" t="s">
        <v>36049</v>
      </c>
      <c r="N20192" t="s">
        <v>57452</v>
      </c>
      <c r="O20192" s="76" t="s">
        <v>4366</v>
      </c>
      <c r="P20192" s="82">
        <v>249</v>
      </c>
      <c r="Q20192" s="82" t="s">
        <v>85556</v>
      </c>
      <c r="R20192"/>
    </row>
    <row r="20193" spans="12:18" x14ac:dyDescent="0.25">
      <c r="L20193" t="s">
        <v>3010</v>
      </c>
      <c r="M20193" t="s">
        <v>17343</v>
      </c>
      <c r="N20193" t="s">
        <v>57453</v>
      </c>
      <c r="O20193" s="76" t="s">
        <v>4366</v>
      </c>
      <c r="P20193" s="82">
        <v>41</v>
      </c>
      <c r="Q20193" s="82" t="s">
        <v>85558</v>
      </c>
      <c r="R20193"/>
    </row>
    <row r="20194" spans="12:18" x14ac:dyDescent="0.25">
      <c r="L20194" t="s">
        <v>3010</v>
      </c>
      <c r="M20194" t="s">
        <v>36050</v>
      </c>
      <c r="N20194" t="s">
        <v>57454</v>
      </c>
      <c r="O20194" s="76" t="s">
        <v>4366</v>
      </c>
      <c r="P20194" s="82">
        <v>72</v>
      </c>
      <c r="Q20194" s="82" t="s">
        <v>85559</v>
      </c>
      <c r="R20194"/>
    </row>
    <row r="20195" spans="12:18" x14ac:dyDescent="0.25">
      <c r="L20195" t="s">
        <v>3010</v>
      </c>
      <c r="M20195" t="s">
        <v>22552</v>
      </c>
      <c r="N20195" t="s">
        <v>57455</v>
      </c>
      <c r="O20195" s="76" t="s">
        <v>4366</v>
      </c>
      <c r="P20195" s="82">
        <v>188</v>
      </c>
      <c r="Q20195" s="82" t="s">
        <v>85560</v>
      </c>
      <c r="R20195"/>
    </row>
    <row r="20196" spans="12:18" x14ac:dyDescent="0.25">
      <c r="L20196" t="s">
        <v>3010</v>
      </c>
      <c r="M20196" t="s">
        <v>36051</v>
      </c>
      <c r="N20196" t="s">
        <v>57456</v>
      </c>
      <c r="O20196" s="76" t="s">
        <v>4366</v>
      </c>
      <c r="P20196" s="82">
        <v>55</v>
      </c>
      <c r="Q20196" s="82" t="s">
        <v>85561</v>
      </c>
      <c r="R20196"/>
    </row>
    <row r="20197" spans="12:18" x14ac:dyDescent="0.25">
      <c r="L20197" t="s">
        <v>3010</v>
      </c>
      <c r="M20197" t="s">
        <v>36052</v>
      </c>
      <c r="N20197" t="s">
        <v>57457</v>
      </c>
      <c r="O20197" s="76" t="s">
        <v>4366</v>
      </c>
      <c r="P20197" s="82">
        <v>189</v>
      </c>
      <c r="Q20197" s="82" t="s">
        <v>85562</v>
      </c>
      <c r="R20197"/>
    </row>
    <row r="20198" spans="12:18" x14ac:dyDescent="0.25">
      <c r="L20198" t="s">
        <v>3010</v>
      </c>
      <c r="M20198" t="s">
        <v>15281</v>
      </c>
      <c r="N20198" t="s">
        <v>57458</v>
      </c>
      <c r="O20198" s="76" t="s">
        <v>4366</v>
      </c>
      <c r="P20198" s="82">
        <v>160</v>
      </c>
      <c r="Q20198" s="82" t="s">
        <v>85563</v>
      </c>
      <c r="R20198"/>
    </row>
    <row r="20199" spans="12:18" x14ac:dyDescent="0.25">
      <c r="L20199" t="s">
        <v>3010</v>
      </c>
      <c r="M20199" t="s">
        <v>36053</v>
      </c>
      <c r="N20199" t="s">
        <v>57459</v>
      </c>
      <c r="O20199" s="76" t="s">
        <v>4366</v>
      </c>
      <c r="P20199" s="82">
        <v>136</v>
      </c>
      <c r="Q20199" s="82" t="s">
        <v>85564</v>
      </c>
      <c r="R20199"/>
    </row>
    <row r="20200" spans="12:18" x14ac:dyDescent="0.25">
      <c r="L20200" t="s">
        <v>3010</v>
      </c>
      <c r="M20200" t="s">
        <v>17346</v>
      </c>
      <c r="N20200" t="s">
        <v>57460</v>
      </c>
      <c r="O20200" s="76" t="s">
        <v>4356</v>
      </c>
      <c r="P20200" s="82">
        <v>3580</v>
      </c>
      <c r="Q20200" s="82" t="s">
        <v>85565</v>
      </c>
      <c r="R20200"/>
    </row>
    <row r="20201" spans="12:18" x14ac:dyDescent="0.25">
      <c r="L20201" t="s">
        <v>3010</v>
      </c>
      <c r="M20201" t="s">
        <v>4861</v>
      </c>
      <c r="N20201" t="s">
        <v>57461</v>
      </c>
      <c r="O20201" s="76" t="s">
        <v>4356</v>
      </c>
      <c r="P20201" s="82">
        <v>209</v>
      </c>
      <c r="Q20201" s="82" t="s">
        <v>85566</v>
      </c>
      <c r="R20201"/>
    </row>
    <row r="20202" spans="12:18" x14ac:dyDescent="0.25">
      <c r="L20202" t="s">
        <v>3010</v>
      </c>
      <c r="M20202" t="s">
        <v>4862</v>
      </c>
      <c r="N20202" t="s">
        <v>57462</v>
      </c>
      <c r="O20202" s="76" t="s">
        <v>4366</v>
      </c>
      <c r="P20202" s="82">
        <v>39</v>
      </c>
      <c r="Q20202" s="82" t="s">
        <v>85567</v>
      </c>
      <c r="R20202"/>
    </row>
    <row r="20203" spans="12:18" x14ac:dyDescent="0.25">
      <c r="L20203" t="s">
        <v>3010</v>
      </c>
      <c r="M20203" t="s">
        <v>4863</v>
      </c>
      <c r="N20203" t="s">
        <v>57463</v>
      </c>
      <c r="O20203" s="76" t="s">
        <v>4356</v>
      </c>
      <c r="P20203" s="82">
        <v>1665</v>
      </c>
      <c r="Q20203" s="82" t="s">
        <v>85568</v>
      </c>
      <c r="R20203"/>
    </row>
    <row r="20204" spans="12:18" x14ac:dyDescent="0.25">
      <c r="L20204" t="s">
        <v>3010</v>
      </c>
      <c r="M20204" t="s">
        <v>36054</v>
      </c>
      <c r="N20204" t="s">
        <v>57464</v>
      </c>
      <c r="O20204" s="76" t="s">
        <v>4366</v>
      </c>
      <c r="P20204" s="82">
        <v>103</v>
      </c>
      <c r="Q20204" s="82" t="s">
        <v>85569</v>
      </c>
      <c r="R20204"/>
    </row>
    <row r="20205" spans="12:18" x14ac:dyDescent="0.25">
      <c r="L20205" t="s">
        <v>3010</v>
      </c>
      <c r="M20205" t="s">
        <v>15283</v>
      </c>
      <c r="N20205" t="s">
        <v>57465</v>
      </c>
      <c r="O20205" s="76" t="s">
        <v>4374</v>
      </c>
      <c r="P20205" s="82">
        <v>2140</v>
      </c>
      <c r="Q20205" s="82" t="s">
        <v>85570</v>
      </c>
      <c r="R20205"/>
    </row>
    <row r="20206" spans="12:18" x14ac:dyDescent="0.25">
      <c r="L20206" t="s">
        <v>3010</v>
      </c>
      <c r="M20206" t="s">
        <v>36055</v>
      </c>
      <c r="N20206" t="s">
        <v>57466</v>
      </c>
      <c r="O20206" s="76" t="s">
        <v>4366</v>
      </c>
      <c r="P20206" s="82">
        <v>47</v>
      </c>
      <c r="Q20206" s="82" t="s">
        <v>85571</v>
      </c>
      <c r="R20206"/>
    </row>
    <row r="20207" spans="12:18" x14ac:dyDescent="0.25">
      <c r="L20207" t="s">
        <v>3010</v>
      </c>
      <c r="M20207" t="s">
        <v>22553</v>
      </c>
      <c r="N20207" t="s">
        <v>57467</v>
      </c>
      <c r="O20207" s="76" t="s">
        <v>4366</v>
      </c>
      <c r="P20207" s="82">
        <v>0</v>
      </c>
      <c r="Q20207" s="82" t="s">
        <v>85572</v>
      </c>
      <c r="R20207"/>
    </row>
    <row r="20208" spans="12:18" x14ac:dyDescent="0.25">
      <c r="L20208" t="s">
        <v>3010</v>
      </c>
      <c r="M20208" t="s">
        <v>4864</v>
      </c>
      <c r="N20208" t="s">
        <v>57468</v>
      </c>
      <c r="O20208" s="76" t="s">
        <v>4366</v>
      </c>
      <c r="P20208" s="82">
        <v>247</v>
      </c>
      <c r="Q20208" s="82" t="s">
        <v>85573</v>
      </c>
      <c r="R20208"/>
    </row>
    <row r="20209" spans="12:18" x14ac:dyDescent="0.25">
      <c r="L20209" t="s">
        <v>3010</v>
      </c>
      <c r="M20209" t="s">
        <v>22554</v>
      </c>
      <c r="N20209" t="s">
        <v>57469</v>
      </c>
      <c r="O20209" s="76" t="s">
        <v>4366</v>
      </c>
      <c r="P20209" s="82">
        <v>55</v>
      </c>
      <c r="Q20209" s="82" t="s">
        <v>85574</v>
      </c>
      <c r="R20209"/>
    </row>
    <row r="20210" spans="12:18" x14ac:dyDescent="0.25">
      <c r="L20210" t="s">
        <v>3010</v>
      </c>
      <c r="M20210" t="s">
        <v>17350</v>
      </c>
      <c r="N20210" t="s">
        <v>57470</v>
      </c>
      <c r="O20210" s="76" t="s">
        <v>4366</v>
      </c>
      <c r="P20210" s="82">
        <v>122</v>
      </c>
      <c r="Q20210" s="82" t="s">
        <v>85575</v>
      </c>
      <c r="R20210"/>
    </row>
    <row r="20211" spans="12:18" x14ac:dyDescent="0.25">
      <c r="L20211" t="s">
        <v>3010</v>
      </c>
      <c r="M20211" t="s">
        <v>15286</v>
      </c>
      <c r="N20211" t="s">
        <v>57471</v>
      </c>
      <c r="O20211" s="76" t="s">
        <v>4366</v>
      </c>
      <c r="P20211" s="82">
        <v>57</v>
      </c>
      <c r="Q20211" s="82" t="s">
        <v>85576</v>
      </c>
      <c r="R20211"/>
    </row>
    <row r="20212" spans="12:18" x14ac:dyDescent="0.25">
      <c r="L20212" t="s">
        <v>3010</v>
      </c>
      <c r="M20212" t="s">
        <v>15288</v>
      </c>
      <c r="N20212" t="s">
        <v>57472</v>
      </c>
      <c r="O20212" s="76" t="s">
        <v>4366</v>
      </c>
      <c r="P20212" s="82">
        <v>134</v>
      </c>
      <c r="Q20212" s="82" t="s">
        <v>85577</v>
      </c>
      <c r="R20212"/>
    </row>
    <row r="20213" spans="12:18" x14ac:dyDescent="0.25">
      <c r="L20213" t="s">
        <v>3010</v>
      </c>
      <c r="M20213" t="s">
        <v>36056</v>
      </c>
      <c r="N20213" t="s">
        <v>57473</v>
      </c>
      <c r="O20213" s="76" t="s">
        <v>4356</v>
      </c>
      <c r="P20213" s="82">
        <v>137</v>
      </c>
      <c r="Q20213" s="82" t="s">
        <v>85578</v>
      </c>
      <c r="R20213"/>
    </row>
    <row r="20214" spans="12:18" x14ac:dyDescent="0.25">
      <c r="L20214" t="s">
        <v>3010</v>
      </c>
      <c r="M20214" t="s">
        <v>36057</v>
      </c>
      <c r="N20214" t="s">
        <v>57474</v>
      </c>
      <c r="O20214" s="76" t="s">
        <v>4366</v>
      </c>
      <c r="P20214" s="82">
        <v>171</v>
      </c>
      <c r="Q20214" s="82" t="s">
        <v>85579</v>
      </c>
      <c r="R20214"/>
    </row>
    <row r="20215" spans="12:18" x14ac:dyDescent="0.25">
      <c r="L20215" t="s">
        <v>3010</v>
      </c>
      <c r="M20215" t="s">
        <v>22555</v>
      </c>
      <c r="N20215" t="s">
        <v>57475</v>
      </c>
      <c r="O20215" s="76" t="s">
        <v>4356</v>
      </c>
      <c r="P20215" s="82">
        <v>673</v>
      </c>
      <c r="Q20215" s="82" t="s">
        <v>85580</v>
      </c>
      <c r="R20215"/>
    </row>
    <row r="20216" spans="12:18" x14ac:dyDescent="0.25">
      <c r="L20216" t="s">
        <v>3010</v>
      </c>
      <c r="M20216" t="s">
        <v>15289</v>
      </c>
      <c r="N20216" t="s">
        <v>57476</v>
      </c>
      <c r="O20216" s="76" t="s">
        <v>4366</v>
      </c>
      <c r="P20216" s="82">
        <v>98</v>
      </c>
      <c r="Q20216" s="82" t="s">
        <v>85581</v>
      </c>
      <c r="R20216"/>
    </row>
    <row r="20217" spans="12:18" x14ac:dyDescent="0.25">
      <c r="L20217" t="s">
        <v>3010</v>
      </c>
      <c r="M20217" t="s">
        <v>36058</v>
      </c>
      <c r="N20217" t="s">
        <v>57477</v>
      </c>
      <c r="O20217" s="76" t="s">
        <v>4366</v>
      </c>
      <c r="P20217" s="82">
        <v>209</v>
      </c>
      <c r="Q20217" s="82" t="s">
        <v>85582</v>
      </c>
      <c r="R20217"/>
    </row>
    <row r="20218" spans="12:18" x14ac:dyDescent="0.25">
      <c r="L20218" t="s">
        <v>3010</v>
      </c>
      <c r="M20218" t="s">
        <v>17352</v>
      </c>
      <c r="N20218" t="s">
        <v>57478</v>
      </c>
      <c r="O20218" s="76" t="s">
        <v>4366</v>
      </c>
      <c r="P20218" s="82">
        <v>53</v>
      </c>
      <c r="Q20218" s="82" t="s">
        <v>85583</v>
      </c>
      <c r="R20218"/>
    </row>
    <row r="20219" spans="12:18" x14ac:dyDescent="0.25">
      <c r="L20219" t="s">
        <v>3010</v>
      </c>
      <c r="M20219" t="s">
        <v>22556</v>
      </c>
      <c r="N20219" t="s">
        <v>57479</v>
      </c>
      <c r="O20219" s="76" t="s">
        <v>4366</v>
      </c>
      <c r="P20219" s="82">
        <v>161</v>
      </c>
      <c r="Q20219" s="82" t="s">
        <v>85584</v>
      </c>
      <c r="R20219"/>
    </row>
    <row r="20220" spans="12:18" x14ac:dyDescent="0.25">
      <c r="L20220" t="s">
        <v>3010</v>
      </c>
      <c r="M20220" t="s">
        <v>36059</v>
      </c>
      <c r="N20220" t="s">
        <v>57480</v>
      </c>
      <c r="O20220" s="76" t="s">
        <v>4366</v>
      </c>
      <c r="P20220" s="82">
        <v>290</v>
      </c>
      <c r="Q20220" s="82" t="s">
        <v>85585</v>
      </c>
      <c r="R20220"/>
    </row>
    <row r="20221" spans="12:18" x14ac:dyDescent="0.25">
      <c r="L20221" t="s">
        <v>3010</v>
      </c>
      <c r="M20221" t="s">
        <v>15291</v>
      </c>
      <c r="N20221" t="s">
        <v>57481</v>
      </c>
      <c r="O20221" s="76" t="s">
        <v>4366</v>
      </c>
      <c r="P20221" s="82">
        <v>106</v>
      </c>
      <c r="Q20221" s="82" t="s">
        <v>85586</v>
      </c>
      <c r="R20221"/>
    </row>
    <row r="20222" spans="12:18" x14ac:dyDescent="0.25">
      <c r="L20222" t="s">
        <v>3010</v>
      </c>
      <c r="M20222" t="s">
        <v>17354</v>
      </c>
      <c r="N20222" t="s">
        <v>57482</v>
      </c>
      <c r="O20222" s="76" t="s">
        <v>4366</v>
      </c>
      <c r="P20222" s="82">
        <v>55</v>
      </c>
      <c r="Q20222" s="82" t="s">
        <v>85587</v>
      </c>
      <c r="R20222"/>
    </row>
    <row r="20223" spans="12:18" x14ac:dyDescent="0.25">
      <c r="L20223" t="s">
        <v>3010</v>
      </c>
      <c r="M20223" t="s">
        <v>15293</v>
      </c>
      <c r="N20223" t="s">
        <v>57483</v>
      </c>
      <c r="O20223" s="76" t="s">
        <v>4366</v>
      </c>
      <c r="P20223" s="82">
        <v>59</v>
      </c>
      <c r="Q20223" s="82" t="s">
        <v>85588</v>
      </c>
      <c r="R20223"/>
    </row>
    <row r="20224" spans="12:18" x14ac:dyDescent="0.25">
      <c r="L20224" t="s">
        <v>3010</v>
      </c>
      <c r="M20224" t="s">
        <v>4876</v>
      </c>
      <c r="N20224" t="s">
        <v>57484</v>
      </c>
      <c r="O20224" s="76" t="s">
        <v>4356</v>
      </c>
      <c r="P20224" s="82">
        <v>620</v>
      </c>
      <c r="Q20224" s="82" t="s">
        <v>85626</v>
      </c>
      <c r="R20224"/>
    </row>
    <row r="20225" spans="12:18" x14ac:dyDescent="0.25">
      <c r="L20225" t="s">
        <v>3010</v>
      </c>
      <c r="M20225" t="s">
        <v>17356</v>
      </c>
      <c r="N20225" t="s">
        <v>57485</v>
      </c>
      <c r="O20225" s="76" t="s">
        <v>4366</v>
      </c>
      <c r="P20225" s="82">
        <v>39</v>
      </c>
      <c r="Q20225" s="82" t="s">
        <v>85589</v>
      </c>
      <c r="R20225"/>
    </row>
    <row r="20226" spans="12:18" x14ac:dyDescent="0.25">
      <c r="L20226" t="s">
        <v>3010</v>
      </c>
      <c r="M20226" t="s">
        <v>17358</v>
      </c>
      <c r="N20226" t="s">
        <v>57486</v>
      </c>
      <c r="O20226" s="76" t="s">
        <v>4366</v>
      </c>
      <c r="P20226" s="82">
        <v>64</v>
      </c>
      <c r="Q20226" s="82" t="s">
        <v>85590</v>
      </c>
      <c r="R20226"/>
    </row>
    <row r="20227" spans="12:18" x14ac:dyDescent="0.25">
      <c r="L20227" t="s">
        <v>3010</v>
      </c>
      <c r="M20227" t="s">
        <v>4865</v>
      </c>
      <c r="N20227" t="s">
        <v>57487</v>
      </c>
      <c r="O20227" s="76" t="s">
        <v>4366</v>
      </c>
      <c r="P20227" s="82">
        <v>77</v>
      </c>
      <c r="Q20227" s="82" t="s">
        <v>85591</v>
      </c>
      <c r="R20227"/>
    </row>
    <row r="20228" spans="12:18" x14ac:dyDescent="0.25">
      <c r="L20228" t="s">
        <v>3010</v>
      </c>
      <c r="M20228" t="s">
        <v>4866</v>
      </c>
      <c r="N20228" t="s">
        <v>57488</v>
      </c>
      <c r="O20228" s="76" t="s">
        <v>4366</v>
      </c>
      <c r="P20228" s="82">
        <v>290</v>
      </c>
      <c r="Q20228" s="82" t="s">
        <v>85592</v>
      </c>
      <c r="R20228"/>
    </row>
    <row r="20229" spans="12:18" x14ac:dyDescent="0.25">
      <c r="L20229" t="s">
        <v>3010</v>
      </c>
      <c r="M20229" t="s">
        <v>15295</v>
      </c>
      <c r="N20229" t="s">
        <v>57489</v>
      </c>
      <c r="O20229" s="76" t="s">
        <v>4356</v>
      </c>
      <c r="P20229" s="82">
        <v>1085</v>
      </c>
      <c r="Q20229" s="82" t="s">
        <v>85593</v>
      </c>
      <c r="R20229"/>
    </row>
    <row r="20230" spans="12:18" x14ac:dyDescent="0.25">
      <c r="L20230" t="s">
        <v>3010</v>
      </c>
      <c r="M20230" t="s">
        <v>36060</v>
      </c>
      <c r="N20230" t="s">
        <v>57490</v>
      </c>
      <c r="O20230" s="76" t="s">
        <v>4366</v>
      </c>
      <c r="P20230" s="82">
        <v>59</v>
      </c>
      <c r="Q20230" s="82" t="s">
        <v>85594</v>
      </c>
      <c r="R20230"/>
    </row>
    <row r="20231" spans="12:18" x14ac:dyDescent="0.25">
      <c r="L20231" t="s">
        <v>3010</v>
      </c>
      <c r="M20231" t="s">
        <v>17360</v>
      </c>
      <c r="N20231" t="s">
        <v>57491</v>
      </c>
      <c r="O20231" s="76" t="s">
        <v>4366</v>
      </c>
      <c r="P20231" s="82">
        <v>116</v>
      </c>
      <c r="Q20231" s="82" t="s">
        <v>85595</v>
      </c>
      <c r="R20231"/>
    </row>
    <row r="20232" spans="12:18" x14ac:dyDescent="0.25">
      <c r="L20232" t="s">
        <v>3010</v>
      </c>
      <c r="M20232" t="s">
        <v>36061</v>
      </c>
      <c r="N20232" t="s">
        <v>57492</v>
      </c>
      <c r="O20232" s="76" t="s">
        <v>4366</v>
      </c>
      <c r="P20232" s="82">
        <v>40</v>
      </c>
      <c r="Q20232" s="82" t="s">
        <v>85596</v>
      </c>
      <c r="R20232"/>
    </row>
    <row r="20233" spans="12:18" x14ac:dyDescent="0.25">
      <c r="L20233" t="s">
        <v>3010</v>
      </c>
      <c r="M20233" t="s">
        <v>22557</v>
      </c>
      <c r="N20233" t="s">
        <v>57493</v>
      </c>
      <c r="O20233" s="76" t="s">
        <v>4366</v>
      </c>
      <c r="P20233" s="82">
        <v>104</v>
      </c>
      <c r="Q20233" s="82" t="s">
        <v>85597</v>
      </c>
      <c r="R20233"/>
    </row>
    <row r="20234" spans="12:18" x14ac:dyDescent="0.25">
      <c r="L20234" t="s">
        <v>3010</v>
      </c>
      <c r="M20234" t="s">
        <v>4867</v>
      </c>
      <c r="N20234" t="s">
        <v>57494</v>
      </c>
      <c r="O20234" s="76" t="s">
        <v>4366</v>
      </c>
      <c r="P20234" s="82">
        <v>85</v>
      </c>
      <c r="Q20234" s="82" t="s">
        <v>85598</v>
      </c>
      <c r="R20234"/>
    </row>
    <row r="20235" spans="12:18" x14ac:dyDescent="0.25">
      <c r="L20235" t="s">
        <v>3010</v>
      </c>
      <c r="M20235" t="s">
        <v>17362</v>
      </c>
      <c r="N20235" t="s">
        <v>57495</v>
      </c>
      <c r="O20235" s="76" t="s">
        <v>4356</v>
      </c>
      <c r="P20235" s="82">
        <v>249</v>
      </c>
      <c r="Q20235" s="82" t="s">
        <v>85599</v>
      </c>
      <c r="R20235"/>
    </row>
    <row r="20236" spans="12:18" x14ac:dyDescent="0.25">
      <c r="L20236" t="s">
        <v>3010</v>
      </c>
      <c r="M20236" t="s">
        <v>17364</v>
      </c>
      <c r="N20236" t="s">
        <v>57496</v>
      </c>
      <c r="O20236" s="76" t="s">
        <v>4366</v>
      </c>
      <c r="P20236" s="82">
        <v>35</v>
      </c>
      <c r="Q20236" s="82" t="s">
        <v>85600</v>
      </c>
      <c r="R20236"/>
    </row>
    <row r="20237" spans="12:18" x14ac:dyDescent="0.25">
      <c r="L20237" t="s">
        <v>3010</v>
      </c>
      <c r="M20237" t="s">
        <v>22558</v>
      </c>
      <c r="N20237" t="s">
        <v>57497</v>
      </c>
      <c r="O20237" s="76" t="s">
        <v>4356</v>
      </c>
      <c r="P20237" s="82">
        <v>595</v>
      </c>
      <c r="Q20237" s="82" t="s">
        <v>85601</v>
      </c>
      <c r="R20237"/>
    </row>
    <row r="20238" spans="12:18" x14ac:dyDescent="0.25">
      <c r="L20238" t="s">
        <v>3010</v>
      </c>
      <c r="M20238" t="s">
        <v>36062</v>
      </c>
      <c r="N20238" t="s">
        <v>57498</v>
      </c>
      <c r="O20238" s="76" t="s">
        <v>4366</v>
      </c>
      <c r="P20238" s="82">
        <v>151</v>
      </c>
      <c r="Q20238" s="82" t="s">
        <v>85602</v>
      </c>
      <c r="R20238"/>
    </row>
    <row r="20239" spans="12:18" x14ac:dyDescent="0.25">
      <c r="L20239" t="s">
        <v>3010</v>
      </c>
      <c r="M20239" t="s">
        <v>17366</v>
      </c>
      <c r="N20239" t="s">
        <v>57499</v>
      </c>
      <c r="O20239" s="76" t="s">
        <v>4366</v>
      </c>
      <c r="P20239" s="82">
        <v>121</v>
      </c>
      <c r="Q20239" s="82" t="s">
        <v>85603</v>
      </c>
      <c r="R20239"/>
    </row>
    <row r="20240" spans="12:18" x14ac:dyDescent="0.25">
      <c r="L20240" t="s">
        <v>3010</v>
      </c>
      <c r="M20240" t="s">
        <v>4868</v>
      </c>
      <c r="N20240" t="s">
        <v>57500</v>
      </c>
      <c r="O20240" s="76" t="s">
        <v>4366</v>
      </c>
      <c r="P20240" s="82">
        <v>277</v>
      </c>
      <c r="Q20240" s="82" t="s">
        <v>85605</v>
      </c>
      <c r="R20240"/>
    </row>
    <row r="20241" spans="12:18" x14ac:dyDescent="0.25">
      <c r="L20241" t="s">
        <v>3010</v>
      </c>
      <c r="M20241" t="s">
        <v>17368</v>
      </c>
      <c r="N20241" t="s">
        <v>57501</v>
      </c>
      <c r="O20241" s="76" t="s">
        <v>4356</v>
      </c>
      <c r="P20241" s="82">
        <v>567</v>
      </c>
      <c r="Q20241" s="82" t="s">
        <v>85604</v>
      </c>
      <c r="R20241"/>
    </row>
    <row r="20242" spans="12:18" x14ac:dyDescent="0.25">
      <c r="L20242" t="s">
        <v>3010</v>
      </c>
      <c r="M20242" t="s">
        <v>15297</v>
      </c>
      <c r="N20242" t="s">
        <v>57502</v>
      </c>
      <c r="O20242" s="76" t="s">
        <v>4366</v>
      </c>
      <c r="P20242" s="82">
        <v>118</v>
      </c>
      <c r="Q20242" s="82" t="s">
        <v>85606</v>
      </c>
      <c r="R20242"/>
    </row>
    <row r="20243" spans="12:18" x14ac:dyDescent="0.25">
      <c r="L20243" t="s">
        <v>3010</v>
      </c>
      <c r="M20243" t="s">
        <v>15299</v>
      </c>
      <c r="N20243" t="s">
        <v>57503</v>
      </c>
      <c r="O20243" s="76" t="s">
        <v>4356</v>
      </c>
      <c r="P20243" s="82">
        <v>952</v>
      </c>
      <c r="Q20243" s="82" t="s">
        <v>85607</v>
      </c>
      <c r="R20243"/>
    </row>
    <row r="20244" spans="12:18" x14ac:dyDescent="0.25">
      <c r="L20244" t="s">
        <v>3010</v>
      </c>
      <c r="M20244" t="s">
        <v>22559</v>
      </c>
      <c r="N20244" t="s">
        <v>57504</v>
      </c>
      <c r="O20244" s="76" t="s">
        <v>4366</v>
      </c>
      <c r="P20244" s="82">
        <v>217</v>
      </c>
      <c r="Q20244" s="82" t="s">
        <v>85608</v>
      </c>
      <c r="R20244"/>
    </row>
    <row r="20245" spans="12:18" x14ac:dyDescent="0.25">
      <c r="L20245" t="s">
        <v>3010</v>
      </c>
      <c r="M20245" t="s">
        <v>4869</v>
      </c>
      <c r="N20245" t="s">
        <v>57505</v>
      </c>
      <c r="O20245" s="76" t="s">
        <v>4366</v>
      </c>
      <c r="P20245" s="82">
        <v>0</v>
      </c>
      <c r="Q20245" s="82" t="s">
        <v>85609</v>
      </c>
      <c r="R20245"/>
    </row>
    <row r="20246" spans="12:18" x14ac:dyDescent="0.25">
      <c r="L20246" t="s">
        <v>3010</v>
      </c>
      <c r="M20246" t="s">
        <v>36063</v>
      </c>
      <c r="N20246" t="s">
        <v>57506</v>
      </c>
      <c r="O20246" s="76" t="s">
        <v>4366</v>
      </c>
      <c r="P20246" s="82">
        <v>76</v>
      </c>
      <c r="Q20246" s="82" t="s">
        <v>85610</v>
      </c>
      <c r="R20246"/>
    </row>
    <row r="20247" spans="12:18" x14ac:dyDescent="0.25">
      <c r="L20247" t="s">
        <v>3010</v>
      </c>
      <c r="M20247" t="s">
        <v>17370</v>
      </c>
      <c r="N20247" t="s">
        <v>57507</v>
      </c>
      <c r="O20247" s="76" t="s">
        <v>4366</v>
      </c>
      <c r="P20247" s="82">
        <v>111</v>
      </c>
      <c r="Q20247" s="82" t="s">
        <v>85611</v>
      </c>
      <c r="R20247"/>
    </row>
    <row r="20248" spans="12:18" x14ac:dyDescent="0.25">
      <c r="L20248" t="s">
        <v>3010</v>
      </c>
      <c r="M20248" t="s">
        <v>36064</v>
      </c>
      <c r="N20248" t="s">
        <v>57508</v>
      </c>
      <c r="O20248" s="76" t="s">
        <v>4366</v>
      </c>
      <c r="P20248" s="82">
        <v>180</v>
      </c>
      <c r="Q20248" s="82" t="s">
        <v>85612</v>
      </c>
      <c r="R20248"/>
    </row>
    <row r="20249" spans="12:18" x14ac:dyDescent="0.25">
      <c r="L20249" t="s">
        <v>3010</v>
      </c>
      <c r="M20249" t="s">
        <v>4870</v>
      </c>
      <c r="N20249" t="s">
        <v>57509</v>
      </c>
      <c r="O20249" s="76" t="s">
        <v>4366</v>
      </c>
      <c r="P20249" s="82">
        <v>241</v>
      </c>
      <c r="Q20249" s="82" t="s">
        <v>85613</v>
      </c>
      <c r="R20249"/>
    </row>
    <row r="20250" spans="12:18" x14ac:dyDescent="0.25">
      <c r="L20250" t="s">
        <v>3010</v>
      </c>
      <c r="M20250" t="s">
        <v>4871</v>
      </c>
      <c r="N20250" t="s">
        <v>57510</v>
      </c>
      <c r="O20250" s="76" t="s">
        <v>4366</v>
      </c>
      <c r="P20250" s="82">
        <v>166</v>
      </c>
      <c r="Q20250" s="82" t="s">
        <v>85614</v>
      </c>
      <c r="R20250"/>
    </row>
    <row r="20251" spans="12:18" x14ac:dyDescent="0.25">
      <c r="L20251" t="s">
        <v>3010</v>
      </c>
      <c r="M20251" t="s">
        <v>36065</v>
      </c>
      <c r="N20251" t="s">
        <v>57511</v>
      </c>
      <c r="O20251" s="76" t="s">
        <v>4366</v>
      </c>
      <c r="P20251" s="82">
        <v>146</v>
      </c>
      <c r="Q20251" s="82" t="s">
        <v>85615</v>
      </c>
      <c r="R20251"/>
    </row>
    <row r="20252" spans="12:18" x14ac:dyDescent="0.25">
      <c r="L20252" t="s">
        <v>3010</v>
      </c>
      <c r="M20252" t="s">
        <v>15301</v>
      </c>
      <c r="N20252" t="s">
        <v>57512</v>
      </c>
      <c r="O20252" s="76" t="s">
        <v>4366</v>
      </c>
      <c r="P20252" s="82">
        <v>57</v>
      </c>
      <c r="Q20252" s="82" t="s">
        <v>85616</v>
      </c>
      <c r="R20252"/>
    </row>
    <row r="20253" spans="12:18" x14ac:dyDescent="0.25">
      <c r="L20253" t="s">
        <v>3010</v>
      </c>
      <c r="M20253" t="s">
        <v>17373</v>
      </c>
      <c r="N20253" t="s">
        <v>57513</v>
      </c>
      <c r="O20253" s="76" t="s">
        <v>4356</v>
      </c>
      <c r="P20253" s="82">
        <v>299</v>
      </c>
      <c r="Q20253" s="82" t="s">
        <v>85617</v>
      </c>
      <c r="R20253"/>
    </row>
    <row r="20254" spans="12:18" x14ac:dyDescent="0.25">
      <c r="L20254" t="s">
        <v>3010</v>
      </c>
      <c r="M20254" t="s">
        <v>15303</v>
      </c>
      <c r="N20254" t="s">
        <v>57514</v>
      </c>
      <c r="O20254" s="76" t="s">
        <v>4366</v>
      </c>
      <c r="P20254" s="82">
        <v>185</v>
      </c>
      <c r="Q20254" s="82" t="s">
        <v>85618</v>
      </c>
      <c r="R20254"/>
    </row>
    <row r="20255" spans="12:18" x14ac:dyDescent="0.25">
      <c r="L20255" t="s">
        <v>3010</v>
      </c>
      <c r="M20255" t="s">
        <v>4872</v>
      </c>
      <c r="N20255" t="s">
        <v>57515</v>
      </c>
      <c r="O20255" s="76" t="s">
        <v>4366</v>
      </c>
      <c r="P20255" s="82">
        <v>97</v>
      </c>
      <c r="Q20255" s="82" t="s">
        <v>85619</v>
      </c>
      <c r="R20255"/>
    </row>
    <row r="20256" spans="12:18" x14ac:dyDescent="0.25">
      <c r="L20256" t="s">
        <v>3010</v>
      </c>
      <c r="M20256" t="s">
        <v>4873</v>
      </c>
      <c r="N20256" t="s">
        <v>57516</v>
      </c>
      <c r="O20256" s="76" t="s">
        <v>4366</v>
      </c>
      <c r="P20256" s="82">
        <v>154</v>
      </c>
      <c r="Q20256" s="82" t="s">
        <v>85620</v>
      </c>
      <c r="R20256"/>
    </row>
    <row r="20257" spans="12:18" x14ac:dyDescent="0.25">
      <c r="L20257" t="s">
        <v>3010</v>
      </c>
      <c r="M20257" t="s">
        <v>22561</v>
      </c>
      <c r="N20257" t="s">
        <v>57517</v>
      </c>
      <c r="O20257" s="76" t="s">
        <v>4366</v>
      </c>
      <c r="P20257" s="82">
        <v>257</v>
      </c>
      <c r="Q20257" s="82" t="s">
        <v>85623</v>
      </c>
      <c r="R20257"/>
    </row>
    <row r="20258" spans="12:18" x14ac:dyDescent="0.25">
      <c r="L20258" t="s">
        <v>3010</v>
      </c>
      <c r="M20258" t="s">
        <v>4875</v>
      </c>
      <c r="N20258" t="s">
        <v>57518</v>
      </c>
      <c r="O20258" s="76" t="s">
        <v>4366</v>
      </c>
      <c r="P20258" s="82">
        <v>149</v>
      </c>
      <c r="Q20258" s="82" t="s">
        <v>85624</v>
      </c>
      <c r="R20258"/>
    </row>
    <row r="20259" spans="12:18" x14ac:dyDescent="0.25">
      <c r="L20259" t="s">
        <v>3010</v>
      </c>
      <c r="M20259" t="s">
        <v>36066</v>
      </c>
      <c r="N20259" t="s">
        <v>57519</v>
      </c>
      <c r="O20259" s="76" t="s">
        <v>4366</v>
      </c>
      <c r="P20259" s="82">
        <v>47</v>
      </c>
      <c r="Q20259" s="82" t="s">
        <v>85625</v>
      </c>
      <c r="R20259"/>
    </row>
    <row r="20260" spans="12:18" x14ac:dyDescent="0.25">
      <c r="L20260" t="s">
        <v>3010</v>
      </c>
      <c r="M20260" t="s">
        <v>17376</v>
      </c>
      <c r="N20260" t="s">
        <v>57520</v>
      </c>
      <c r="O20260" s="76" t="s">
        <v>4366</v>
      </c>
      <c r="P20260" s="82">
        <v>57</v>
      </c>
      <c r="Q20260" s="82" t="s">
        <v>85627</v>
      </c>
      <c r="R20260"/>
    </row>
    <row r="20261" spans="12:18" x14ac:dyDescent="0.25">
      <c r="L20261" t="s">
        <v>3010</v>
      </c>
      <c r="M20261" t="s">
        <v>4877</v>
      </c>
      <c r="N20261" t="s">
        <v>57521</v>
      </c>
      <c r="O20261" s="76" t="s">
        <v>4356</v>
      </c>
      <c r="P20261" s="82">
        <v>137</v>
      </c>
      <c r="Q20261" s="82" t="s">
        <v>85628</v>
      </c>
      <c r="R20261"/>
    </row>
    <row r="20262" spans="12:18" x14ac:dyDescent="0.25">
      <c r="L20262" t="s">
        <v>3010</v>
      </c>
      <c r="M20262" t="s">
        <v>4878</v>
      </c>
      <c r="N20262" t="s">
        <v>57522</v>
      </c>
      <c r="O20262" s="76" t="s">
        <v>4366</v>
      </c>
      <c r="P20262" s="82">
        <v>260</v>
      </c>
      <c r="Q20262" s="82" t="s">
        <v>85629</v>
      </c>
      <c r="R20262"/>
    </row>
    <row r="20263" spans="12:18" x14ac:dyDescent="0.25">
      <c r="L20263" t="s">
        <v>3010</v>
      </c>
      <c r="M20263" t="s">
        <v>22562</v>
      </c>
      <c r="N20263" t="s">
        <v>57523</v>
      </c>
      <c r="O20263" s="76" t="s">
        <v>4356</v>
      </c>
      <c r="P20263" s="82">
        <v>164</v>
      </c>
      <c r="Q20263" s="82" t="s">
        <v>85630</v>
      </c>
      <c r="R20263"/>
    </row>
    <row r="20264" spans="12:18" x14ac:dyDescent="0.25">
      <c r="L20264" t="s">
        <v>3010</v>
      </c>
      <c r="M20264" t="s">
        <v>17378</v>
      </c>
      <c r="N20264" t="s">
        <v>57524</v>
      </c>
      <c r="O20264" s="76" t="s">
        <v>4356</v>
      </c>
      <c r="P20264" s="82">
        <v>285</v>
      </c>
      <c r="Q20264" s="82" t="s">
        <v>85631</v>
      </c>
      <c r="R20264"/>
    </row>
    <row r="20265" spans="12:18" x14ac:dyDescent="0.25">
      <c r="L20265" t="s">
        <v>3010</v>
      </c>
      <c r="M20265" t="s">
        <v>17392</v>
      </c>
      <c r="N20265" t="s">
        <v>57525</v>
      </c>
      <c r="O20265" s="76" t="s">
        <v>4356</v>
      </c>
      <c r="P20265" s="82">
        <v>481</v>
      </c>
      <c r="Q20265" s="82" t="s">
        <v>85658</v>
      </c>
      <c r="R20265"/>
    </row>
    <row r="20266" spans="12:18" x14ac:dyDescent="0.25">
      <c r="L20266" t="s">
        <v>3010</v>
      </c>
      <c r="M20266" t="s">
        <v>17380</v>
      </c>
      <c r="N20266" t="s">
        <v>57526</v>
      </c>
      <c r="O20266" s="76" t="s">
        <v>4366</v>
      </c>
      <c r="P20266" s="82">
        <v>135</v>
      </c>
      <c r="Q20266" s="82" t="s">
        <v>85632</v>
      </c>
      <c r="R20266"/>
    </row>
    <row r="20267" spans="12:18" x14ac:dyDescent="0.25">
      <c r="L20267" t="s">
        <v>3010</v>
      </c>
      <c r="M20267" t="s">
        <v>15304</v>
      </c>
      <c r="N20267" t="s">
        <v>57527</v>
      </c>
      <c r="O20267" s="76" t="s">
        <v>4366</v>
      </c>
      <c r="P20267" s="82">
        <v>54</v>
      </c>
      <c r="Q20267" s="82" t="s">
        <v>85633</v>
      </c>
      <c r="R20267"/>
    </row>
    <row r="20268" spans="12:18" x14ac:dyDescent="0.25">
      <c r="L20268" t="s">
        <v>3010</v>
      </c>
      <c r="M20268" t="s">
        <v>17382</v>
      </c>
      <c r="N20268" t="s">
        <v>57528</v>
      </c>
      <c r="O20268" s="76" t="s">
        <v>4366</v>
      </c>
      <c r="P20268" s="82">
        <v>271</v>
      </c>
      <c r="Q20268" s="82" t="s">
        <v>85634</v>
      </c>
      <c r="R20268"/>
    </row>
    <row r="20269" spans="12:18" x14ac:dyDescent="0.25">
      <c r="L20269" t="s">
        <v>3010</v>
      </c>
      <c r="M20269" t="s">
        <v>22563</v>
      </c>
      <c r="N20269" t="s">
        <v>57529</v>
      </c>
      <c r="O20269" s="76" t="s">
        <v>4356</v>
      </c>
      <c r="P20269" s="82">
        <v>720</v>
      </c>
      <c r="Q20269" s="82" t="s">
        <v>85635</v>
      </c>
      <c r="R20269"/>
    </row>
    <row r="20270" spans="12:18" x14ac:dyDescent="0.25">
      <c r="L20270" t="s">
        <v>3010</v>
      </c>
      <c r="M20270" t="s">
        <v>36067</v>
      </c>
      <c r="N20270" t="s">
        <v>57530</v>
      </c>
      <c r="O20270" s="76" t="s">
        <v>4366</v>
      </c>
      <c r="P20270" s="82">
        <v>74</v>
      </c>
      <c r="Q20270" s="82" t="s">
        <v>85636</v>
      </c>
      <c r="R20270"/>
    </row>
    <row r="20271" spans="12:18" x14ac:dyDescent="0.25">
      <c r="L20271" t="s">
        <v>3010</v>
      </c>
      <c r="M20271" t="s">
        <v>22564</v>
      </c>
      <c r="N20271" t="s">
        <v>57531</v>
      </c>
      <c r="O20271" s="76" t="s">
        <v>4366</v>
      </c>
      <c r="P20271" s="82">
        <v>27</v>
      </c>
      <c r="Q20271" s="82" t="s">
        <v>85637</v>
      </c>
      <c r="R20271"/>
    </row>
    <row r="20272" spans="12:18" x14ac:dyDescent="0.25">
      <c r="L20272" t="s">
        <v>3010</v>
      </c>
      <c r="M20272" t="s">
        <v>15306</v>
      </c>
      <c r="N20272" t="s">
        <v>57532</v>
      </c>
      <c r="O20272" s="76" t="s">
        <v>4356</v>
      </c>
      <c r="P20272" s="82">
        <v>405</v>
      </c>
      <c r="Q20272" s="82" t="s">
        <v>85638</v>
      </c>
      <c r="R20272"/>
    </row>
    <row r="20273" spans="12:18" x14ac:dyDescent="0.25">
      <c r="L20273" t="s">
        <v>3010</v>
      </c>
      <c r="M20273" t="s">
        <v>17385</v>
      </c>
      <c r="N20273" t="s">
        <v>57533</v>
      </c>
      <c r="O20273" s="76" t="s">
        <v>4356</v>
      </c>
      <c r="P20273" s="82">
        <v>461</v>
      </c>
      <c r="Q20273" s="82" t="s">
        <v>85639</v>
      </c>
      <c r="R20273"/>
    </row>
    <row r="20274" spans="12:18" x14ac:dyDescent="0.25">
      <c r="L20274" t="s">
        <v>3010</v>
      </c>
      <c r="M20274" t="s">
        <v>15308</v>
      </c>
      <c r="N20274" t="s">
        <v>57534</v>
      </c>
      <c r="O20274" s="76" t="s">
        <v>4366</v>
      </c>
      <c r="P20274" s="82">
        <v>288</v>
      </c>
      <c r="Q20274" s="82" t="s">
        <v>85640</v>
      </c>
      <c r="R20274"/>
    </row>
    <row r="20275" spans="12:18" x14ac:dyDescent="0.25">
      <c r="L20275" t="s">
        <v>3010</v>
      </c>
      <c r="M20275" t="s">
        <v>36068</v>
      </c>
      <c r="N20275" t="s">
        <v>57535</v>
      </c>
      <c r="O20275" s="76" t="s">
        <v>4356</v>
      </c>
      <c r="P20275" s="82">
        <v>91</v>
      </c>
      <c r="Q20275" s="82" t="s">
        <v>85641</v>
      </c>
      <c r="R20275"/>
    </row>
    <row r="20276" spans="12:18" x14ac:dyDescent="0.25">
      <c r="L20276" t="s">
        <v>3010</v>
      </c>
      <c r="M20276" t="s">
        <v>15310</v>
      </c>
      <c r="N20276" t="s">
        <v>57536</v>
      </c>
      <c r="O20276" s="76" t="s">
        <v>4366</v>
      </c>
      <c r="P20276" s="82">
        <v>211</v>
      </c>
      <c r="Q20276" s="82" t="s">
        <v>85642</v>
      </c>
      <c r="R20276"/>
    </row>
    <row r="20277" spans="12:18" x14ac:dyDescent="0.25">
      <c r="L20277" t="s">
        <v>3010</v>
      </c>
      <c r="M20277" t="s">
        <v>36069</v>
      </c>
      <c r="N20277" t="s">
        <v>57537</v>
      </c>
      <c r="O20277" s="76" t="s">
        <v>4366</v>
      </c>
      <c r="P20277" s="82">
        <v>198</v>
      </c>
      <c r="Q20277" s="82" t="s">
        <v>85643</v>
      </c>
      <c r="R20277"/>
    </row>
    <row r="20278" spans="12:18" x14ac:dyDescent="0.25">
      <c r="L20278" t="s">
        <v>3010</v>
      </c>
      <c r="M20278" t="s">
        <v>15313</v>
      </c>
      <c r="N20278" t="s">
        <v>57538</v>
      </c>
      <c r="O20278" s="76" t="s">
        <v>4356</v>
      </c>
      <c r="P20278" s="82">
        <v>436</v>
      </c>
      <c r="Q20278" s="82" t="s">
        <v>85644</v>
      </c>
      <c r="R20278"/>
    </row>
    <row r="20279" spans="12:18" x14ac:dyDescent="0.25">
      <c r="L20279" t="s">
        <v>3010</v>
      </c>
      <c r="M20279" t="s">
        <v>4879</v>
      </c>
      <c r="N20279" t="s">
        <v>57539</v>
      </c>
      <c r="O20279" s="76" t="s">
        <v>4366</v>
      </c>
      <c r="P20279" s="82">
        <v>61</v>
      </c>
      <c r="Q20279" s="82" t="s">
        <v>85645</v>
      </c>
      <c r="R20279"/>
    </row>
    <row r="20280" spans="12:18" x14ac:dyDescent="0.25">
      <c r="L20280" t="s">
        <v>3010</v>
      </c>
      <c r="M20280" t="s">
        <v>36070</v>
      </c>
      <c r="N20280" t="s">
        <v>57540</v>
      </c>
      <c r="O20280" s="76" t="s">
        <v>4366</v>
      </c>
      <c r="P20280" s="82">
        <v>95</v>
      </c>
      <c r="Q20280" s="82" t="s">
        <v>85646</v>
      </c>
      <c r="R20280"/>
    </row>
    <row r="20281" spans="12:18" x14ac:dyDescent="0.25">
      <c r="L20281" t="s">
        <v>3010</v>
      </c>
      <c r="M20281" t="s">
        <v>36071</v>
      </c>
      <c r="N20281" t="s">
        <v>57541</v>
      </c>
      <c r="O20281" s="76" t="s">
        <v>4366</v>
      </c>
      <c r="P20281" s="82">
        <v>92</v>
      </c>
      <c r="Q20281" s="82" t="s">
        <v>85647</v>
      </c>
      <c r="R20281"/>
    </row>
    <row r="20282" spans="12:18" x14ac:dyDescent="0.25">
      <c r="L20282" t="s">
        <v>3010</v>
      </c>
      <c r="M20282" t="s">
        <v>17387</v>
      </c>
      <c r="N20282" t="s">
        <v>57542</v>
      </c>
      <c r="O20282" s="76" t="s">
        <v>4366</v>
      </c>
      <c r="P20282" s="82">
        <v>70</v>
      </c>
      <c r="Q20282" s="82" t="s">
        <v>85648</v>
      </c>
      <c r="R20282"/>
    </row>
    <row r="20283" spans="12:18" x14ac:dyDescent="0.25">
      <c r="L20283" t="s">
        <v>3010</v>
      </c>
      <c r="M20283" t="s">
        <v>22565</v>
      </c>
      <c r="N20283" t="s">
        <v>57543</v>
      </c>
      <c r="O20283" s="76" t="s">
        <v>4366</v>
      </c>
      <c r="P20283" s="82">
        <v>153</v>
      </c>
      <c r="Q20283" s="82" t="s">
        <v>85649</v>
      </c>
      <c r="R20283"/>
    </row>
    <row r="20284" spans="12:18" x14ac:dyDescent="0.25">
      <c r="L20284" t="s">
        <v>3010</v>
      </c>
      <c r="M20284" t="s">
        <v>4839</v>
      </c>
      <c r="N20284" t="s">
        <v>57544</v>
      </c>
      <c r="O20284" s="76" t="s">
        <v>4356</v>
      </c>
      <c r="P20284" s="82">
        <v>241</v>
      </c>
      <c r="Q20284" s="82" t="s">
        <v>85463</v>
      </c>
      <c r="R20284"/>
    </row>
    <row r="20285" spans="12:18" x14ac:dyDescent="0.25">
      <c r="L20285" t="s">
        <v>3010</v>
      </c>
      <c r="M20285" t="s">
        <v>17323</v>
      </c>
      <c r="N20285" t="s">
        <v>57545</v>
      </c>
      <c r="O20285" s="76" t="s">
        <v>4366</v>
      </c>
      <c r="P20285" s="82">
        <v>60</v>
      </c>
      <c r="Q20285" s="82" t="s">
        <v>85511</v>
      </c>
      <c r="R20285"/>
    </row>
    <row r="20286" spans="12:18" x14ac:dyDescent="0.25">
      <c r="L20286" t="s">
        <v>3010</v>
      </c>
      <c r="M20286" t="s">
        <v>22576</v>
      </c>
      <c r="N20286" t="s">
        <v>57546</v>
      </c>
      <c r="O20286" s="76" t="s">
        <v>4366</v>
      </c>
      <c r="P20286" s="82">
        <v>72</v>
      </c>
      <c r="Q20286" s="82" t="s">
        <v>85732</v>
      </c>
      <c r="R20286"/>
    </row>
    <row r="20287" spans="12:18" x14ac:dyDescent="0.25">
      <c r="L20287" t="s">
        <v>3010</v>
      </c>
      <c r="M20287" t="s">
        <v>36072</v>
      </c>
      <c r="N20287" t="s">
        <v>57547</v>
      </c>
      <c r="O20287" s="76" t="s">
        <v>4366</v>
      </c>
      <c r="P20287" s="82">
        <v>249</v>
      </c>
      <c r="Q20287" s="82" t="s">
        <v>85650</v>
      </c>
      <c r="R20287"/>
    </row>
    <row r="20288" spans="12:18" x14ac:dyDescent="0.25">
      <c r="L20288" t="s">
        <v>3010</v>
      </c>
      <c r="M20288" t="s">
        <v>17388</v>
      </c>
      <c r="N20288" t="s">
        <v>57548</v>
      </c>
      <c r="O20288" s="76" t="s">
        <v>4356</v>
      </c>
      <c r="P20288" s="82">
        <v>1433</v>
      </c>
      <c r="Q20288" s="82" t="s">
        <v>85651</v>
      </c>
      <c r="R20288"/>
    </row>
    <row r="20289" spans="12:18" x14ac:dyDescent="0.25">
      <c r="L20289" t="s">
        <v>3010</v>
      </c>
      <c r="M20289" t="s">
        <v>15279</v>
      </c>
      <c r="N20289" t="s">
        <v>57549</v>
      </c>
      <c r="O20289" s="76" t="s">
        <v>4366</v>
      </c>
      <c r="P20289" s="82">
        <v>67</v>
      </c>
      <c r="Q20289" s="82" t="s">
        <v>85557</v>
      </c>
      <c r="R20289"/>
    </row>
    <row r="20290" spans="12:18" x14ac:dyDescent="0.25">
      <c r="L20290" t="s">
        <v>3010</v>
      </c>
      <c r="M20290" t="s">
        <v>4853</v>
      </c>
      <c r="N20290" t="s">
        <v>57550</v>
      </c>
      <c r="O20290" s="76" t="s">
        <v>4366</v>
      </c>
      <c r="P20290" s="82">
        <v>728</v>
      </c>
      <c r="Q20290" s="82" t="s">
        <v>85518</v>
      </c>
      <c r="R20290"/>
    </row>
    <row r="20291" spans="12:18" x14ac:dyDescent="0.25">
      <c r="L20291" t="s">
        <v>3010</v>
      </c>
      <c r="M20291" t="s">
        <v>22560</v>
      </c>
      <c r="N20291" t="s">
        <v>57551</v>
      </c>
      <c r="O20291" s="76" t="s">
        <v>4356</v>
      </c>
      <c r="P20291" s="82">
        <v>747</v>
      </c>
      <c r="Q20291" s="82" t="s">
        <v>85621</v>
      </c>
      <c r="R20291"/>
    </row>
    <row r="20292" spans="12:18" x14ac:dyDescent="0.25">
      <c r="L20292" t="s">
        <v>3010</v>
      </c>
      <c r="M20292" t="s">
        <v>22571</v>
      </c>
      <c r="N20292" t="s">
        <v>57552</v>
      </c>
      <c r="O20292" s="76" t="s">
        <v>4356</v>
      </c>
      <c r="P20292" s="82">
        <v>374</v>
      </c>
      <c r="Q20292" s="82" t="s">
        <v>85701</v>
      </c>
      <c r="R20292"/>
    </row>
    <row r="20293" spans="12:18" x14ac:dyDescent="0.25">
      <c r="L20293" t="s">
        <v>3010</v>
      </c>
      <c r="M20293" t="s">
        <v>4903</v>
      </c>
      <c r="N20293" t="s">
        <v>57553</v>
      </c>
      <c r="O20293" s="76" t="s">
        <v>4356</v>
      </c>
      <c r="P20293" s="82">
        <v>416</v>
      </c>
      <c r="Q20293" s="82" t="s">
        <v>85751</v>
      </c>
      <c r="R20293"/>
    </row>
    <row r="20294" spans="12:18" x14ac:dyDescent="0.25">
      <c r="L20294" t="s">
        <v>3010</v>
      </c>
      <c r="M20294" t="s">
        <v>17451</v>
      </c>
      <c r="N20294" t="s">
        <v>57554</v>
      </c>
      <c r="O20294" s="76" t="s">
        <v>4366</v>
      </c>
      <c r="P20294" s="82">
        <v>30</v>
      </c>
      <c r="Q20294" s="82" t="s">
        <v>85781</v>
      </c>
      <c r="R20294"/>
    </row>
    <row r="20295" spans="12:18" x14ac:dyDescent="0.25">
      <c r="L20295" t="s">
        <v>3010</v>
      </c>
      <c r="M20295" t="s">
        <v>17461</v>
      </c>
      <c r="N20295" t="s">
        <v>57555</v>
      </c>
      <c r="O20295" s="76" t="s">
        <v>4366</v>
      </c>
      <c r="P20295" s="82">
        <v>343</v>
      </c>
      <c r="Q20295" s="82" t="s">
        <v>85833</v>
      </c>
      <c r="R20295"/>
    </row>
    <row r="20296" spans="12:18" x14ac:dyDescent="0.25">
      <c r="L20296" t="s">
        <v>3010</v>
      </c>
      <c r="M20296" t="s">
        <v>4874</v>
      </c>
      <c r="N20296" t="s">
        <v>57556</v>
      </c>
      <c r="O20296" s="76" t="s">
        <v>4366</v>
      </c>
      <c r="P20296" s="82">
        <v>124</v>
      </c>
      <c r="Q20296" s="82" t="s">
        <v>85622</v>
      </c>
      <c r="R20296"/>
    </row>
    <row r="20297" spans="12:18" x14ac:dyDescent="0.25">
      <c r="L20297" t="s">
        <v>3010</v>
      </c>
      <c r="M20297" t="s">
        <v>17390</v>
      </c>
      <c r="N20297" t="s">
        <v>57557</v>
      </c>
      <c r="O20297" s="76" t="s">
        <v>4366</v>
      </c>
      <c r="P20297" s="82">
        <v>57</v>
      </c>
      <c r="Q20297" s="82" t="s">
        <v>85652</v>
      </c>
      <c r="R20297"/>
    </row>
    <row r="20298" spans="12:18" x14ac:dyDescent="0.25">
      <c r="L20298" t="s">
        <v>3010</v>
      </c>
      <c r="M20298" t="s">
        <v>4880</v>
      </c>
      <c r="N20298" t="s">
        <v>57558</v>
      </c>
      <c r="O20298" s="76" t="s">
        <v>4366</v>
      </c>
      <c r="P20298" s="82">
        <v>53</v>
      </c>
      <c r="Q20298" s="82" t="s">
        <v>85653</v>
      </c>
      <c r="R20298"/>
    </row>
    <row r="20299" spans="12:18" x14ac:dyDescent="0.25">
      <c r="L20299" t="s">
        <v>3010</v>
      </c>
      <c r="M20299" t="s">
        <v>4881</v>
      </c>
      <c r="N20299" t="s">
        <v>57559</v>
      </c>
      <c r="O20299" s="76" t="s">
        <v>4356</v>
      </c>
      <c r="P20299" s="82">
        <v>4052</v>
      </c>
      <c r="Q20299" s="82" t="s">
        <v>85654</v>
      </c>
      <c r="R20299"/>
    </row>
    <row r="20300" spans="12:18" x14ac:dyDescent="0.25">
      <c r="L20300" t="s">
        <v>3010</v>
      </c>
      <c r="M20300" t="s">
        <v>17391</v>
      </c>
      <c r="N20300" t="s">
        <v>57560</v>
      </c>
      <c r="O20300" s="76" t="s">
        <v>4366</v>
      </c>
      <c r="P20300" s="82">
        <v>190</v>
      </c>
      <c r="Q20300" s="82" t="s">
        <v>85655</v>
      </c>
      <c r="R20300"/>
    </row>
    <row r="20301" spans="12:18" x14ac:dyDescent="0.25">
      <c r="L20301" t="s">
        <v>3010</v>
      </c>
      <c r="M20301" t="s">
        <v>4882</v>
      </c>
      <c r="N20301" t="s">
        <v>57561</v>
      </c>
      <c r="O20301" s="76" t="s">
        <v>4366</v>
      </c>
      <c r="P20301" s="82">
        <v>170</v>
      </c>
      <c r="Q20301" s="82" t="s">
        <v>85656</v>
      </c>
      <c r="R20301"/>
    </row>
    <row r="20302" spans="12:18" x14ac:dyDescent="0.25">
      <c r="L20302" t="s">
        <v>3010</v>
      </c>
      <c r="M20302" t="s">
        <v>15315</v>
      </c>
      <c r="N20302" t="s">
        <v>57562</v>
      </c>
      <c r="O20302" s="76" t="s">
        <v>4366</v>
      </c>
      <c r="P20302" s="82">
        <v>35</v>
      </c>
      <c r="Q20302" s="82" t="s">
        <v>85657</v>
      </c>
      <c r="R20302"/>
    </row>
    <row r="20303" spans="12:18" x14ac:dyDescent="0.25">
      <c r="L20303" t="s">
        <v>3010</v>
      </c>
      <c r="M20303" t="s">
        <v>36073</v>
      </c>
      <c r="N20303" t="s">
        <v>57563</v>
      </c>
      <c r="O20303" s="76" t="s">
        <v>4366</v>
      </c>
      <c r="P20303" s="82">
        <v>111</v>
      </c>
      <c r="Q20303" s="82" t="s">
        <v>85659</v>
      </c>
      <c r="R20303"/>
    </row>
    <row r="20304" spans="12:18" x14ac:dyDescent="0.25">
      <c r="L20304" t="s">
        <v>3010</v>
      </c>
      <c r="M20304" t="s">
        <v>17394</v>
      </c>
      <c r="N20304" t="s">
        <v>57564</v>
      </c>
      <c r="O20304" s="76" t="s">
        <v>4366</v>
      </c>
      <c r="P20304" s="82">
        <v>300</v>
      </c>
      <c r="Q20304" s="82" t="s">
        <v>85660</v>
      </c>
      <c r="R20304"/>
    </row>
    <row r="20305" spans="12:18" x14ac:dyDescent="0.25">
      <c r="L20305" t="s">
        <v>3010</v>
      </c>
      <c r="M20305" t="s">
        <v>17396</v>
      </c>
      <c r="N20305" t="s">
        <v>57565</v>
      </c>
      <c r="O20305" s="76" t="s">
        <v>4366</v>
      </c>
      <c r="P20305" s="82">
        <v>119</v>
      </c>
      <c r="Q20305" s="82" t="s">
        <v>85661</v>
      </c>
      <c r="R20305"/>
    </row>
    <row r="20306" spans="12:18" x14ac:dyDescent="0.25">
      <c r="L20306" t="s">
        <v>3010</v>
      </c>
      <c r="M20306" t="s">
        <v>17400</v>
      </c>
      <c r="N20306" t="s">
        <v>57566</v>
      </c>
      <c r="O20306" s="76" t="s">
        <v>4366</v>
      </c>
      <c r="P20306" s="82">
        <v>122</v>
      </c>
      <c r="Q20306" s="82" t="s">
        <v>85663</v>
      </c>
      <c r="R20306"/>
    </row>
    <row r="20307" spans="12:18" x14ac:dyDescent="0.25">
      <c r="L20307" t="s">
        <v>3010</v>
      </c>
      <c r="M20307" t="s">
        <v>17398</v>
      </c>
      <c r="N20307" t="s">
        <v>57567</v>
      </c>
      <c r="O20307" s="76" t="s">
        <v>4356</v>
      </c>
      <c r="P20307" s="82">
        <v>227</v>
      </c>
      <c r="Q20307" s="82" t="s">
        <v>85662</v>
      </c>
      <c r="R20307"/>
    </row>
    <row r="20308" spans="12:18" x14ac:dyDescent="0.25">
      <c r="L20308" t="s">
        <v>3010</v>
      </c>
      <c r="M20308" t="s">
        <v>4883</v>
      </c>
      <c r="N20308" t="s">
        <v>57568</v>
      </c>
      <c r="O20308" s="76" t="s">
        <v>4356</v>
      </c>
      <c r="P20308" s="82">
        <v>1160</v>
      </c>
      <c r="Q20308" s="82" t="s">
        <v>85664</v>
      </c>
      <c r="R20308"/>
    </row>
    <row r="20309" spans="12:18" x14ac:dyDescent="0.25">
      <c r="L20309" t="s">
        <v>3010</v>
      </c>
      <c r="M20309" t="s">
        <v>15317</v>
      </c>
      <c r="N20309" t="s">
        <v>57569</v>
      </c>
      <c r="O20309" s="76" t="s">
        <v>4366</v>
      </c>
      <c r="P20309" s="82">
        <v>75</v>
      </c>
      <c r="Q20309" s="82" t="s">
        <v>85665</v>
      </c>
      <c r="R20309"/>
    </row>
    <row r="20310" spans="12:18" x14ac:dyDescent="0.25">
      <c r="L20310" t="s">
        <v>3010</v>
      </c>
      <c r="M20310" t="s">
        <v>36074</v>
      </c>
      <c r="N20310" t="s">
        <v>57570</v>
      </c>
      <c r="O20310" s="76" t="s">
        <v>4366</v>
      </c>
      <c r="P20310" s="82">
        <v>157</v>
      </c>
      <c r="Q20310" s="82" t="s">
        <v>85666</v>
      </c>
      <c r="R20310"/>
    </row>
    <row r="20311" spans="12:18" x14ac:dyDescent="0.25">
      <c r="L20311" t="s">
        <v>3010</v>
      </c>
      <c r="M20311" t="s">
        <v>22566</v>
      </c>
      <c r="N20311" t="s">
        <v>57571</v>
      </c>
      <c r="O20311" s="76" t="s">
        <v>4366</v>
      </c>
      <c r="P20311" s="82">
        <v>126</v>
      </c>
      <c r="Q20311" s="82" t="s">
        <v>85667</v>
      </c>
      <c r="R20311"/>
    </row>
    <row r="20312" spans="12:18" x14ac:dyDescent="0.25">
      <c r="L20312" t="s">
        <v>3010</v>
      </c>
      <c r="M20312" t="s">
        <v>15319</v>
      </c>
      <c r="N20312" t="s">
        <v>57572</v>
      </c>
      <c r="O20312" s="76" t="s">
        <v>4366</v>
      </c>
      <c r="P20312" s="82">
        <v>0</v>
      </c>
      <c r="Q20312" s="82" t="s">
        <v>85668</v>
      </c>
      <c r="R20312"/>
    </row>
    <row r="20313" spans="12:18" x14ac:dyDescent="0.25">
      <c r="L20313" t="s">
        <v>3010</v>
      </c>
      <c r="M20313" t="s">
        <v>17402</v>
      </c>
      <c r="N20313" t="s">
        <v>57573</v>
      </c>
      <c r="O20313" s="76" t="s">
        <v>4366</v>
      </c>
      <c r="P20313" s="82">
        <v>114</v>
      </c>
      <c r="Q20313" s="82" t="s">
        <v>85669</v>
      </c>
      <c r="R20313"/>
    </row>
    <row r="20314" spans="12:18" x14ac:dyDescent="0.25">
      <c r="L20314" t="s">
        <v>3010</v>
      </c>
      <c r="M20314" t="s">
        <v>22567</v>
      </c>
      <c r="N20314" t="s">
        <v>57574</v>
      </c>
      <c r="O20314" s="76" t="s">
        <v>4366</v>
      </c>
      <c r="P20314" s="82">
        <v>33</v>
      </c>
      <c r="Q20314" s="82" t="s">
        <v>85670</v>
      </c>
      <c r="R20314"/>
    </row>
    <row r="20315" spans="12:18" x14ac:dyDescent="0.25">
      <c r="L20315" t="s">
        <v>3010</v>
      </c>
      <c r="M20315" t="s">
        <v>15321</v>
      </c>
      <c r="N20315" t="s">
        <v>57575</v>
      </c>
      <c r="O20315" s="76" t="s">
        <v>4366</v>
      </c>
      <c r="P20315" s="82">
        <v>165</v>
      </c>
      <c r="Q20315" s="82" t="s">
        <v>85671</v>
      </c>
      <c r="R20315"/>
    </row>
    <row r="20316" spans="12:18" x14ac:dyDescent="0.25">
      <c r="L20316" t="s">
        <v>3010</v>
      </c>
      <c r="M20316" t="s">
        <v>17404</v>
      </c>
      <c r="N20316" t="s">
        <v>57576</v>
      </c>
      <c r="O20316" s="76" t="s">
        <v>4366</v>
      </c>
      <c r="P20316" s="82">
        <v>64</v>
      </c>
      <c r="Q20316" s="82" t="s">
        <v>85672</v>
      </c>
      <c r="R20316"/>
    </row>
    <row r="20317" spans="12:18" x14ac:dyDescent="0.25">
      <c r="L20317" t="s">
        <v>3010</v>
      </c>
      <c r="M20317" t="s">
        <v>36075</v>
      </c>
      <c r="N20317" t="s">
        <v>57577</v>
      </c>
      <c r="O20317" s="76" t="s">
        <v>4366</v>
      </c>
      <c r="P20317" s="82">
        <v>118</v>
      </c>
      <c r="Q20317" s="82" t="s">
        <v>85673</v>
      </c>
      <c r="R20317"/>
    </row>
    <row r="20318" spans="12:18" x14ac:dyDescent="0.25">
      <c r="L20318" t="s">
        <v>3010</v>
      </c>
      <c r="M20318" t="s">
        <v>4884</v>
      </c>
      <c r="N20318" t="s">
        <v>57578</v>
      </c>
      <c r="O20318" s="76" t="s">
        <v>4356</v>
      </c>
      <c r="P20318" s="82">
        <v>395</v>
      </c>
      <c r="Q20318" s="82" t="s">
        <v>85674</v>
      </c>
      <c r="R20318"/>
    </row>
    <row r="20319" spans="12:18" x14ac:dyDescent="0.25">
      <c r="L20319" t="s">
        <v>3010</v>
      </c>
      <c r="M20319" t="s">
        <v>22568</v>
      </c>
      <c r="N20319" t="s">
        <v>57579</v>
      </c>
      <c r="O20319" s="76" t="s">
        <v>4366</v>
      </c>
      <c r="P20319" s="82">
        <v>137</v>
      </c>
      <c r="Q20319" s="82" t="s">
        <v>85675</v>
      </c>
      <c r="R20319"/>
    </row>
    <row r="20320" spans="12:18" x14ac:dyDescent="0.25">
      <c r="L20320" t="s">
        <v>3010</v>
      </c>
      <c r="M20320" t="s">
        <v>4885</v>
      </c>
      <c r="N20320" t="s">
        <v>57580</v>
      </c>
      <c r="O20320" s="76" t="s">
        <v>4366</v>
      </c>
      <c r="P20320" s="82">
        <v>68</v>
      </c>
      <c r="Q20320" s="82" t="s">
        <v>85676</v>
      </c>
      <c r="R20320"/>
    </row>
    <row r="20321" spans="12:18" x14ac:dyDescent="0.25">
      <c r="L20321" t="s">
        <v>3010</v>
      </c>
      <c r="M20321" t="s">
        <v>36076</v>
      </c>
      <c r="N20321" t="s">
        <v>57581</v>
      </c>
      <c r="O20321" s="76" t="s">
        <v>4366</v>
      </c>
      <c r="P20321" s="82">
        <v>161</v>
      </c>
      <c r="Q20321" s="82" t="s">
        <v>85677</v>
      </c>
      <c r="R20321"/>
    </row>
    <row r="20322" spans="12:18" x14ac:dyDescent="0.25">
      <c r="L20322" t="s">
        <v>3010</v>
      </c>
      <c r="M20322" t="s">
        <v>22569</v>
      </c>
      <c r="N20322" t="s">
        <v>57582</v>
      </c>
      <c r="O20322" s="76" t="s">
        <v>4366</v>
      </c>
      <c r="P20322" s="82">
        <v>47</v>
      </c>
      <c r="Q20322" s="82" t="s">
        <v>85678</v>
      </c>
      <c r="R20322"/>
    </row>
    <row r="20323" spans="12:18" x14ac:dyDescent="0.25">
      <c r="L20323" t="s">
        <v>3010</v>
      </c>
      <c r="M20323" t="s">
        <v>17406</v>
      </c>
      <c r="N20323" t="s">
        <v>57583</v>
      </c>
      <c r="O20323" s="76" t="s">
        <v>4366</v>
      </c>
      <c r="P20323" s="82">
        <v>66</v>
      </c>
      <c r="Q20323" s="82" t="s">
        <v>85679</v>
      </c>
      <c r="R20323"/>
    </row>
    <row r="20324" spans="12:18" x14ac:dyDescent="0.25">
      <c r="L20324" t="s">
        <v>3010</v>
      </c>
      <c r="M20324" t="s">
        <v>17408</v>
      </c>
      <c r="N20324" t="s">
        <v>57584</v>
      </c>
      <c r="O20324" s="76" t="s">
        <v>4356</v>
      </c>
      <c r="P20324" s="82">
        <v>504</v>
      </c>
      <c r="Q20324" s="82" t="s">
        <v>85680</v>
      </c>
      <c r="R20324"/>
    </row>
    <row r="20325" spans="12:18" x14ac:dyDescent="0.25">
      <c r="L20325" t="s">
        <v>3010</v>
      </c>
      <c r="M20325" t="s">
        <v>4886</v>
      </c>
      <c r="N20325" t="s">
        <v>57585</v>
      </c>
      <c r="O20325" s="76" t="s">
        <v>4366</v>
      </c>
      <c r="P20325" s="82">
        <v>57</v>
      </c>
      <c r="Q20325" s="82" t="s">
        <v>85681</v>
      </c>
      <c r="R20325"/>
    </row>
    <row r="20326" spans="12:18" x14ac:dyDescent="0.25">
      <c r="L20326" t="s">
        <v>3010</v>
      </c>
      <c r="M20326" t="s">
        <v>15322</v>
      </c>
      <c r="N20326" t="s">
        <v>57586</v>
      </c>
      <c r="O20326" s="76" t="s">
        <v>4366</v>
      </c>
      <c r="P20326" s="82">
        <v>117</v>
      </c>
      <c r="Q20326" s="82" t="s">
        <v>85682</v>
      </c>
      <c r="R20326"/>
    </row>
    <row r="20327" spans="12:18" x14ac:dyDescent="0.25">
      <c r="L20327" t="s">
        <v>3010</v>
      </c>
      <c r="M20327" t="s">
        <v>36077</v>
      </c>
      <c r="N20327" t="s">
        <v>57587</v>
      </c>
      <c r="O20327" s="76" t="s">
        <v>4366</v>
      </c>
      <c r="P20327" s="82">
        <v>259</v>
      </c>
      <c r="Q20327" s="82" t="s">
        <v>85683</v>
      </c>
      <c r="R20327"/>
    </row>
    <row r="20328" spans="12:18" x14ac:dyDescent="0.25">
      <c r="L20328" t="s">
        <v>3010</v>
      </c>
      <c r="M20328" t="s">
        <v>17409</v>
      </c>
      <c r="N20328" t="s">
        <v>57588</v>
      </c>
      <c r="O20328" s="76" t="s">
        <v>4356</v>
      </c>
      <c r="P20328" s="82">
        <v>293</v>
      </c>
      <c r="Q20328" s="82" t="s">
        <v>85684</v>
      </c>
      <c r="R20328"/>
    </row>
    <row r="20329" spans="12:18" x14ac:dyDescent="0.25">
      <c r="L20329" t="s">
        <v>3010</v>
      </c>
      <c r="M20329" t="s">
        <v>17411</v>
      </c>
      <c r="N20329" t="s">
        <v>57589</v>
      </c>
      <c r="O20329" s="76" t="s">
        <v>4366</v>
      </c>
      <c r="P20329" s="82">
        <v>224</v>
      </c>
      <c r="Q20329" s="82" t="s">
        <v>85685</v>
      </c>
      <c r="R20329"/>
    </row>
    <row r="20330" spans="12:18" x14ac:dyDescent="0.25">
      <c r="L20330" t="s">
        <v>3010</v>
      </c>
      <c r="M20330" t="s">
        <v>17413</v>
      </c>
      <c r="N20330" t="s">
        <v>57590</v>
      </c>
      <c r="O20330" s="76" t="s">
        <v>4366</v>
      </c>
      <c r="P20330" s="82">
        <v>95</v>
      </c>
      <c r="Q20330" s="82" t="s">
        <v>85686</v>
      </c>
      <c r="R20330"/>
    </row>
    <row r="20331" spans="12:18" x14ac:dyDescent="0.25">
      <c r="L20331" t="s">
        <v>3010</v>
      </c>
      <c r="M20331" t="s">
        <v>4887</v>
      </c>
      <c r="N20331" t="s">
        <v>57591</v>
      </c>
      <c r="O20331" s="76" t="s">
        <v>4366</v>
      </c>
      <c r="P20331" s="82">
        <v>80</v>
      </c>
      <c r="Q20331" s="82" t="s">
        <v>85687</v>
      </c>
      <c r="R20331"/>
    </row>
    <row r="20332" spans="12:18" x14ac:dyDescent="0.25">
      <c r="L20332" t="s">
        <v>3010</v>
      </c>
      <c r="M20332" t="s">
        <v>17415</v>
      </c>
      <c r="N20332" t="s">
        <v>57592</v>
      </c>
      <c r="O20332" s="76" t="s">
        <v>4356</v>
      </c>
      <c r="P20332" s="82">
        <v>238</v>
      </c>
      <c r="Q20332" s="82" t="s">
        <v>85688</v>
      </c>
      <c r="R20332"/>
    </row>
    <row r="20333" spans="12:18" x14ac:dyDescent="0.25">
      <c r="L20333" t="s">
        <v>3010</v>
      </c>
      <c r="M20333" t="s">
        <v>15323</v>
      </c>
      <c r="N20333" t="s">
        <v>57593</v>
      </c>
      <c r="O20333" s="76" t="s">
        <v>4366</v>
      </c>
      <c r="P20333" s="82">
        <v>42</v>
      </c>
      <c r="Q20333" s="82" t="s">
        <v>85689</v>
      </c>
      <c r="R20333"/>
    </row>
    <row r="20334" spans="12:18" x14ac:dyDescent="0.25">
      <c r="L20334" t="s">
        <v>3010</v>
      </c>
      <c r="M20334" t="s">
        <v>4888</v>
      </c>
      <c r="N20334" t="s">
        <v>57594</v>
      </c>
      <c r="O20334" s="76" t="s">
        <v>4366</v>
      </c>
      <c r="P20334" s="82">
        <v>169</v>
      </c>
      <c r="Q20334" s="82" t="s">
        <v>85690</v>
      </c>
      <c r="R20334"/>
    </row>
    <row r="20335" spans="12:18" x14ac:dyDescent="0.25">
      <c r="L20335" t="s">
        <v>3010</v>
      </c>
      <c r="M20335" t="s">
        <v>22570</v>
      </c>
      <c r="N20335" t="s">
        <v>57595</v>
      </c>
      <c r="O20335" s="76" t="s">
        <v>4356</v>
      </c>
      <c r="P20335" s="82">
        <v>256</v>
      </c>
      <c r="Q20335" s="82" t="s">
        <v>85691</v>
      </c>
      <c r="R20335"/>
    </row>
    <row r="20336" spans="12:18" x14ac:dyDescent="0.25">
      <c r="L20336" t="s">
        <v>3010</v>
      </c>
      <c r="M20336" t="s">
        <v>17417</v>
      </c>
      <c r="N20336" t="s">
        <v>57596</v>
      </c>
      <c r="O20336" s="76" t="s">
        <v>4366</v>
      </c>
      <c r="P20336" s="82">
        <v>150</v>
      </c>
      <c r="Q20336" s="82" t="s">
        <v>85692</v>
      </c>
      <c r="R20336"/>
    </row>
    <row r="20337" spans="12:18" x14ac:dyDescent="0.25">
      <c r="L20337" t="s">
        <v>3010</v>
      </c>
      <c r="M20337" t="s">
        <v>36078</v>
      </c>
      <c r="N20337" t="s">
        <v>57597</v>
      </c>
      <c r="O20337" s="76" t="s">
        <v>4366</v>
      </c>
      <c r="P20337" s="82">
        <v>162</v>
      </c>
      <c r="Q20337" s="82" t="s">
        <v>85693</v>
      </c>
      <c r="R20337"/>
    </row>
    <row r="20338" spans="12:18" x14ac:dyDescent="0.25">
      <c r="L20338" t="s">
        <v>3010</v>
      </c>
      <c r="M20338" t="s">
        <v>36079</v>
      </c>
      <c r="N20338" t="s">
        <v>57598</v>
      </c>
      <c r="O20338" s="76" t="s">
        <v>4366</v>
      </c>
      <c r="P20338" s="82">
        <v>85</v>
      </c>
      <c r="Q20338" s="82" t="s">
        <v>85694</v>
      </c>
      <c r="R20338"/>
    </row>
    <row r="20339" spans="12:18" x14ac:dyDescent="0.25">
      <c r="L20339" t="s">
        <v>3010</v>
      </c>
      <c r="M20339" t="s">
        <v>15325</v>
      </c>
      <c r="N20339" t="s">
        <v>57599</v>
      </c>
      <c r="O20339" s="76" t="s">
        <v>4356</v>
      </c>
      <c r="P20339" s="82">
        <v>381</v>
      </c>
      <c r="Q20339" s="82" t="s">
        <v>85695</v>
      </c>
      <c r="R20339"/>
    </row>
    <row r="20340" spans="12:18" x14ac:dyDescent="0.25">
      <c r="L20340" t="s">
        <v>3010</v>
      </c>
      <c r="M20340" t="s">
        <v>4889</v>
      </c>
      <c r="N20340" t="s">
        <v>57600</v>
      </c>
      <c r="O20340" s="76" t="s">
        <v>4366</v>
      </c>
      <c r="P20340" s="82">
        <v>129</v>
      </c>
      <c r="Q20340" s="82" t="s">
        <v>85696</v>
      </c>
      <c r="R20340"/>
    </row>
    <row r="20341" spans="12:18" x14ac:dyDescent="0.25">
      <c r="L20341" t="s">
        <v>3010</v>
      </c>
      <c r="M20341" t="s">
        <v>15328</v>
      </c>
      <c r="N20341" t="s">
        <v>57601</v>
      </c>
      <c r="O20341" s="76" t="s">
        <v>4366</v>
      </c>
      <c r="P20341" s="82">
        <v>95</v>
      </c>
      <c r="Q20341" s="82" t="s">
        <v>85699</v>
      </c>
      <c r="R20341"/>
    </row>
    <row r="20342" spans="12:18" x14ac:dyDescent="0.25">
      <c r="L20342" t="s">
        <v>3010</v>
      </c>
      <c r="M20342" t="s">
        <v>17419</v>
      </c>
      <c r="N20342" t="s">
        <v>57602</v>
      </c>
      <c r="O20342" s="76" t="s">
        <v>4366</v>
      </c>
      <c r="P20342" s="82">
        <v>61</v>
      </c>
      <c r="Q20342" s="82" t="s">
        <v>85697</v>
      </c>
      <c r="R20342"/>
    </row>
    <row r="20343" spans="12:18" x14ac:dyDescent="0.25">
      <c r="L20343" t="s">
        <v>3010</v>
      </c>
      <c r="M20343" t="s">
        <v>15327</v>
      </c>
      <c r="N20343" t="s">
        <v>57603</v>
      </c>
      <c r="O20343" s="76" t="s">
        <v>4366</v>
      </c>
      <c r="P20343" s="82">
        <v>19</v>
      </c>
      <c r="Q20343" s="82" t="s">
        <v>85698</v>
      </c>
      <c r="R20343"/>
    </row>
    <row r="20344" spans="12:18" x14ac:dyDescent="0.25">
      <c r="L20344" t="s">
        <v>3010</v>
      </c>
      <c r="M20344" t="s">
        <v>4890</v>
      </c>
      <c r="N20344" t="s">
        <v>57604</v>
      </c>
      <c r="O20344" s="76" t="s">
        <v>4366</v>
      </c>
      <c r="P20344" s="82">
        <v>307</v>
      </c>
      <c r="Q20344" s="82" t="s">
        <v>85700</v>
      </c>
      <c r="R20344"/>
    </row>
    <row r="20345" spans="12:18" x14ac:dyDescent="0.25">
      <c r="L20345" t="s">
        <v>3010</v>
      </c>
      <c r="M20345" t="s">
        <v>4891</v>
      </c>
      <c r="N20345" t="s">
        <v>57605</v>
      </c>
      <c r="O20345" s="76" t="s">
        <v>4356</v>
      </c>
      <c r="P20345" s="82">
        <v>380</v>
      </c>
      <c r="Q20345" s="82" t="s">
        <v>85702</v>
      </c>
      <c r="R20345"/>
    </row>
    <row r="20346" spans="12:18" x14ac:dyDescent="0.25">
      <c r="L20346" t="s">
        <v>3010</v>
      </c>
      <c r="M20346" t="s">
        <v>4892</v>
      </c>
      <c r="N20346" t="s">
        <v>57606</v>
      </c>
      <c r="O20346" s="76" t="s">
        <v>4366</v>
      </c>
      <c r="P20346" s="82">
        <v>117</v>
      </c>
      <c r="Q20346" s="82" t="s">
        <v>85703</v>
      </c>
      <c r="R20346"/>
    </row>
    <row r="20347" spans="12:18" x14ac:dyDescent="0.25">
      <c r="L20347" t="s">
        <v>3010</v>
      </c>
      <c r="M20347" t="s">
        <v>36080</v>
      </c>
      <c r="N20347" t="s">
        <v>57607</v>
      </c>
      <c r="O20347" s="76" t="s">
        <v>4366</v>
      </c>
      <c r="P20347" s="82">
        <v>68</v>
      </c>
      <c r="Q20347" s="82" t="s">
        <v>85704</v>
      </c>
      <c r="R20347"/>
    </row>
    <row r="20348" spans="12:18" x14ac:dyDescent="0.25">
      <c r="L20348" t="s">
        <v>3010</v>
      </c>
      <c r="M20348" t="s">
        <v>17421</v>
      </c>
      <c r="N20348" t="s">
        <v>57608</v>
      </c>
      <c r="O20348" s="76" t="s">
        <v>4356</v>
      </c>
      <c r="P20348" s="82">
        <v>2136</v>
      </c>
      <c r="Q20348" s="82" t="s">
        <v>85705</v>
      </c>
      <c r="R20348"/>
    </row>
    <row r="20349" spans="12:18" x14ac:dyDescent="0.25">
      <c r="L20349" t="s">
        <v>3010</v>
      </c>
      <c r="M20349" t="s">
        <v>36081</v>
      </c>
      <c r="N20349" t="s">
        <v>57609</v>
      </c>
      <c r="O20349" s="76" t="s">
        <v>4366</v>
      </c>
      <c r="P20349" s="82">
        <v>141</v>
      </c>
      <c r="Q20349" s="82" t="s">
        <v>85706</v>
      </c>
      <c r="R20349"/>
    </row>
    <row r="20350" spans="12:18" x14ac:dyDescent="0.25">
      <c r="L20350" t="s">
        <v>3010</v>
      </c>
      <c r="M20350" t="s">
        <v>22572</v>
      </c>
      <c r="N20350" t="s">
        <v>57610</v>
      </c>
      <c r="O20350" s="76" t="s">
        <v>4366</v>
      </c>
      <c r="P20350" s="82">
        <v>85</v>
      </c>
      <c r="Q20350" s="82" t="s">
        <v>85707</v>
      </c>
      <c r="R20350"/>
    </row>
    <row r="20351" spans="12:18" x14ac:dyDescent="0.25">
      <c r="L20351" t="s">
        <v>3010</v>
      </c>
      <c r="M20351" t="s">
        <v>4893</v>
      </c>
      <c r="N20351" t="s">
        <v>57611</v>
      </c>
      <c r="O20351" s="76" t="s">
        <v>4366</v>
      </c>
      <c r="P20351" s="82">
        <v>155</v>
      </c>
      <c r="Q20351" s="82" t="s">
        <v>85708</v>
      </c>
      <c r="R20351"/>
    </row>
    <row r="20352" spans="12:18" x14ac:dyDescent="0.25">
      <c r="L20352" t="s">
        <v>3010</v>
      </c>
      <c r="M20352" t="s">
        <v>4894</v>
      </c>
      <c r="N20352" t="s">
        <v>57612</v>
      </c>
      <c r="O20352" s="76" t="s">
        <v>4366</v>
      </c>
      <c r="P20352" s="82">
        <v>108</v>
      </c>
      <c r="Q20352" s="82" t="s">
        <v>85709</v>
      </c>
      <c r="R20352"/>
    </row>
    <row r="20353" spans="12:18" x14ac:dyDescent="0.25">
      <c r="L20353" t="s">
        <v>3010</v>
      </c>
      <c r="M20353" t="s">
        <v>36082</v>
      </c>
      <c r="N20353" t="s">
        <v>57613</v>
      </c>
      <c r="O20353" s="76" t="s">
        <v>4366</v>
      </c>
      <c r="P20353" s="82">
        <v>111</v>
      </c>
      <c r="Q20353" s="82" t="s">
        <v>85710</v>
      </c>
      <c r="R20353"/>
    </row>
    <row r="20354" spans="12:18" x14ac:dyDescent="0.25">
      <c r="L20354" t="s">
        <v>3010</v>
      </c>
      <c r="M20354" t="s">
        <v>4896</v>
      </c>
      <c r="N20354" t="s">
        <v>57614</v>
      </c>
      <c r="O20354" s="76" t="s">
        <v>4366</v>
      </c>
      <c r="P20354" s="82">
        <v>205</v>
      </c>
      <c r="Q20354" s="82" t="s">
        <v>85712</v>
      </c>
      <c r="R20354"/>
    </row>
    <row r="20355" spans="12:18" x14ac:dyDescent="0.25">
      <c r="L20355" t="s">
        <v>3010</v>
      </c>
      <c r="M20355" t="s">
        <v>22573</v>
      </c>
      <c r="N20355" t="s">
        <v>57615</v>
      </c>
      <c r="O20355" s="76" t="s">
        <v>4366</v>
      </c>
      <c r="P20355" s="82">
        <v>113</v>
      </c>
      <c r="Q20355" s="82" t="s">
        <v>85713</v>
      </c>
      <c r="R20355"/>
    </row>
    <row r="20356" spans="12:18" x14ac:dyDescent="0.25">
      <c r="L20356" t="s">
        <v>3010</v>
      </c>
      <c r="M20356" t="s">
        <v>36083</v>
      </c>
      <c r="N20356" t="s">
        <v>57616</v>
      </c>
      <c r="O20356" s="76" t="s">
        <v>4366</v>
      </c>
      <c r="P20356" s="82">
        <v>124</v>
      </c>
      <c r="Q20356" s="82" t="s">
        <v>85714</v>
      </c>
      <c r="R20356"/>
    </row>
    <row r="20357" spans="12:18" x14ac:dyDescent="0.25">
      <c r="L20357" t="s">
        <v>3010</v>
      </c>
      <c r="M20357" t="s">
        <v>22574</v>
      </c>
      <c r="N20357" t="s">
        <v>57617</v>
      </c>
      <c r="O20357" s="76" t="s">
        <v>4366</v>
      </c>
      <c r="P20357" s="82">
        <v>176</v>
      </c>
      <c r="Q20357" s="82" t="s">
        <v>85715</v>
      </c>
      <c r="R20357"/>
    </row>
    <row r="20358" spans="12:18" x14ac:dyDescent="0.25">
      <c r="L20358" t="s">
        <v>3010</v>
      </c>
      <c r="M20358" t="s">
        <v>15330</v>
      </c>
      <c r="N20358" t="s">
        <v>57618</v>
      </c>
      <c r="O20358" s="76" t="s">
        <v>4366</v>
      </c>
      <c r="P20358" s="82">
        <v>101</v>
      </c>
      <c r="Q20358" s="82" t="s">
        <v>85716</v>
      </c>
      <c r="R20358"/>
    </row>
    <row r="20359" spans="12:18" x14ac:dyDescent="0.25">
      <c r="L20359" t="s">
        <v>3010</v>
      </c>
      <c r="M20359" t="s">
        <v>4897</v>
      </c>
      <c r="N20359" t="s">
        <v>57619</v>
      </c>
      <c r="O20359" s="76" t="s">
        <v>4356</v>
      </c>
      <c r="P20359" s="82">
        <v>692</v>
      </c>
      <c r="Q20359" s="82" t="s">
        <v>85717</v>
      </c>
      <c r="R20359"/>
    </row>
    <row r="20360" spans="12:18" x14ac:dyDescent="0.25">
      <c r="L20360" t="s">
        <v>3010</v>
      </c>
      <c r="M20360" t="s">
        <v>17422</v>
      </c>
      <c r="N20360" t="s">
        <v>57620</v>
      </c>
      <c r="O20360" s="76" t="s">
        <v>4366</v>
      </c>
      <c r="P20360" s="82">
        <v>141</v>
      </c>
      <c r="Q20360" s="82" t="s">
        <v>85718</v>
      </c>
      <c r="R20360"/>
    </row>
    <row r="20361" spans="12:18" x14ac:dyDescent="0.25">
      <c r="L20361" t="s">
        <v>3010</v>
      </c>
      <c r="M20361" t="s">
        <v>15335</v>
      </c>
      <c r="N20361" t="s">
        <v>57621</v>
      </c>
      <c r="O20361" s="76" t="s">
        <v>4366</v>
      </c>
      <c r="P20361" s="82">
        <v>134</v>
      </c>
      <c r="Q20361" s="82" t="s">
        <v>85720</v>
      </c>
      <c r="R20361"/>
    </row>
    <row r="20362" spans="12:18" x14ac:dyDescent="0.25">
      <c r="L20362" t="s">
        <v>3010</v>
      </c>
      <c r="M20362" t="s">
        <v>36084</v>
      </c>
      <c r="N20362" t="s">
        <v>57622</v>
      </c>
      <c r="O20362" s="76" t="s">
        <v>4366</v>
      </c>
      <c r="P20362" s="82">
        <v>151</v>
      </c>
      <c r="Q20362" s="82" t="s">
        <v>85721</v>
      </c>
      <c r="R20362"/>
    </row>
    <row r="20363" spans="12:18" x14ac:dyDescent="0.25">
      <c r="L20363" t="s">
        <v>3010</v>
      </c>
      <c r="M20363" t="s">
        <v>15336</v>
      </c>
      <c r="N20363" t="s">
        <v>57623</v>
      </c>
      <c r="O20363" s="76" t="s">
        <v>4356</v>
      </c>
      <c r="P20363" s="82">
        <v>802</v>
      </c>
      <c r="Q20363" s="82" t="s">
        <v>85722</v>
      </c>
      <c r="R20363"/>
    </row>
    <row r="20364" spans="12:18" x14ac:dyDescent="0.25">
      <c r="L20364" t="s">
        <v>3010</v>
      </c>
      <c r="M20364" t="s">
        <v>15338</v>
      </c>
      <c r="N20364" t="s">
        <v>57624</v>
      </c>
      <c r="O20364" s="76" t="s">
        <v>4356</v>
      </c>
      <c r="P20364" s="82">
        <v>221</v>
      </c>
      <c r="Q20364" s="82" t="s">
        <v>85723</v>
      </c>
      <c r="R20364"/>
    </row>
    <row r="20365" spans="12:18" x14ac:dyDescent="0.25">
      <c r="L20365" t="s">
        <v>3010</v>
      </c>
      <c r="M20365" t="s">
        <v>36085</v>
      </c>
      <c r="N20365" t="s">
        <v>57625</v>
      </c>
      <c r="O20365" s="76" t="s">
        <v>4366</v>
      </c>
      <c r="P20365" s="82">
        <v>73</v>
      </c>
      <c r="Q20365" s="82" t="s">
        <v>85724</v>
      </c>
      <c r="R20365"/>
    </row>
    <row r="20366" spans="12:18" x14ac:dyDescent="0.25">
      <c r="L20366" t="s">
        <v>3010</v>
      </c>
      <c r="M20366" t="s">
        <v>15340</v>
      </c>
      <c r="N20366" t="s">
        <v>57626</v>
      </c>
      <c r="O20366" s="76" t="s">
        <v>4356</v>
      </c>
      <c r="P20366" s="82">
        <v>384</v>
      </c>
      <c r="Q20366" s="82" t="s">
        <v>85725</v>
      </c>
      <c r="R20366"/>
    </row>
    <row r="20367" spans="12:18" x14ac:dyDescent="0.25">
      <c r="L20367" t="s">
        <v>3010</v>
      </c>
      <c r="M20367" t="s">
        <v>36086</v>
      </c>
      <c r="N20367" t="s">
        <v>57627</v>
      </c>
      <c r="O20367" s="76" t="s">
        <v>4366</v>
      </c>
      <c r="P20367" s="82">
        <v>79</v>
      </c>
      <c r="Q20367" s="82" t="s">
        <v>85726</v>
      </c>
      <c r="R20367"/>
    </row>
    <row r="20368" spans="12:18" x14ac:dyDescent="0.25">
      <c r="L20368" t="s">
        <v>3010</v>
      </c>
      <c r="M20368" t="s">
        <v>4898</v>
      </c>
      <c r="N20368" t="s">
        <v>57628</v>
      </c>
      <c r="O20368" s="76" t="s">
        <v>4366</v>
      </c>
      <c r="P20368" s="82">
        <v>78</v>
      </c>
      <c r="Q20368" s="82" t="s">
        <v>85727</v>
      </c>
      <c r="R20368"/>
    </row>
    <row r="20369" spans="12:18" x14ac:dyDescent="0.25">
      <c r="L20369" t="s">
        <v>3010</v>
      </c>
      <c r="M20369" t="s">
        <v>36087</v>
      </c>
      <c r="N20369" t="s">
        <v>57629</v>
      </c>
      <c r="O20369" s="76" t="s">
        <v>4366</v>
      </c>
      <c r="P20369" s="82">
        <v>63</v>
      </c>
      <c r="Q20369" s="82" t="s">
        <v>85728</v>
      </c>
      <c r="R20369"/>
    </row>
    <row r="20370" spans="12:18" x14ac:dyDescent="0.25">
      <c r="L20370" t="s">
        <v>3010</v>
      </c>
      <c r="M20370" t="s">
        <v>22575</v>
      </c>
      <c r="N20370" t="s">
        <v>57630</v>
      </c>
      <c r="O20370" s="76" t="s">
        <v>4356</v>
      </c>
      <c r="P20370" s="82">
        <v>85</v>
      </c>
      <c r="Q20370" s="82" t="s">
        <v>85729</v>
      </c>
      <c r="R20370"/>
    </row>
    <row r="20371" spans="12:18" x14ac:dyDescent="0.25">
      <c r="L20371" t="s">
        <v>3010</v>
      </c>
      <c r="M20371" t="s">
        <v>17426</v>
      </c>
      <c r="N20371" t="s">
        <v>57631</v>
      </c>
      <c r="O20371" s="76" t="s">
        <v>4356</v>
      </c>
      <c r="P20371" s="82">
        <v>86</v>
      </c>
      <c r="Q20371" s="82" t="s">
        <v>85730</v>
      </c>
      <c r="R20371"/>
    </row>
    <row r="20372" spans="12:18" x14ac:dyDescent="0.25">
      <c r="L20372" t="s">
        <v>3010</v>
      </c>
      <c r="M20372" t="s">
        <v>36088</v>
      </c>
      <c r="N20372" t="s">
        <v>57632</v>
      </c>
      <c r="O20372" s="76" t="s">
        <v>4366</v>
      </c>
      <c r="P20372" s="82">
        <v>252</v>
      </c>
      <c r="Q20372" s="82" t="s">
        <v>85731</v>
      </c>
      <c r="R20372"/>
    </row>
    <row r="20373" spans="12:18" x14ac:dyDescent="0.25">
      <c r="L20373" t="s">
        <v>3010</v>
      </c>
      <c r="M20373" t="s">
        <v>17428</v>
      </c>
      <c r="N20373" t="s">
        <v>57633</v>
      </c>
      <c r="O20373" s="76" t="s">
        <v>4366</v>
      </c>
      <c r="P20373" s="82">
        <v>58</v>
      </c>
      <c r="Q20373" s="82" t="s">
        <v>85733</v>
      </c>
      <c r="R20373"/>
    </row>
    <row r="20374" spans="12:18" x14ac:dyDescent="0.25">
      <c r="L20374" t="s">
        <v>3010</v>
      </c>
      <c r="M20374" t="s">
        <v>36089</v>
      </c>
      <c r="N20374" t="s">
        <v>57634</v>
      </c>
      <c r="O20374" s="76" t="s">
        <v>4366</v>
      </c>
      <c r="P20374" s="82">
        <v>176</v>
      </c>
      <c r="Q20374" s="82" t="s">
        <v>85734</v>
      </c>
      <c r="R20374"/>
    </row>
    <row r="20375" spans="12:18" x14ac:dyDescent="0.25">
      <c r="L20375" t="s">
        <v>3010</v>
      </c>
      <c r="M20375" t="s">
        <v>17430</v>
      </c>
      <c r="N20375" t="s">
        <v>57635</v>
      </c>
      <c r="O20375" s="76" t="s">
        <v>4356</v>
      </c>
      <c r="P20375" s="82">
        <v>362</v>
      </c>
      <c r="Q20375" s="82" t="s">
        <v>85735</v>
      </c>
      <c r="R20375"/>
    </row>
    <row r="20376" spans="12:18" x14ac:dyDescent="0.25">
      <c r="L20376" t="s">
        <v>3010</v>
      </c>
      <c r="M20376" t="s">
        <v>15341</v>
      </c>
      <c r="N20376" t="s">
        <v>57636</v>
      </c>
      <c r="O20376" s="76" t="s">
        <v>4366</v>
      </c>
      <c r="P20376" s="82">
        <v>216</v>
      </c>
      <c r="Q20376" s="82" t="s">
        <v>85736</v>
      </c>
      <c r="R20376"/>
    </row>
    <row r="20377" spans="12:18" x14ac:dyDescent="0.25">
      <c r="L20377" t="s">
        <v>3010</v>
      </c>
      <c r="M20377" t="s">
        <v>17431</v>
      </c>
      <c r="N20377" t="s">
        <v>57637</v>
      </c>
      <c r="O20377" s="76" t="s">
        <v>4366</v>
      </c>
      <c r="P20377" s="82">
        <v>123</v>
      </c>
      <c r="Q20377" s="82" t="s">
        <v>85737</v>
      </c>
      <c r="R20377"/>
    </row>
    <row r="20378" spans="12:18" x14ac:dyDescent="0.25">
      <c r="L20378" t="s">
        <v>3010</v>
      </c>
      <c r="M20378" t="s">
        <v>15343</v>
      </c>
      <c r="N20378" t="s">
        <v>57638</v>
      </c>
      <c r="O20378" s="76" t="s">
        <v>4356</v>
      </c>
      <c r="P20378" s="82">
        <v>494</v>
      </c>
      <c r="Q20378" s="82" t="s">
        <v>85738</v>
      </c>
      <c r="R20378"/>
    </row>
    <row r="20379" spans="12:18" x14ac:dyDescent="0.25">
      <c r="L20379" t="s">
        <v>3010</v>
      </c>
      <c r="M20379" t="s">
        <v>4899</v>
      </c>
      <c r="N20379" t="s">
        <v>57639</v>
      </c>
      <c r="O20379" s="76" t="s">
        <v>4366</v>
      </c>
      <c r="P20379" s="82">
        <v>210</v>
      </c>
      <c r="Q20379" s="82" t="s">
        <v>85739</v>
      </c>
      <c r="R20379"/>
    </row>
    <row r="20380" spans="12:18" x14ac:dyDescent="0.25">
      <c r="L20380" t="s">
        <v>3010</v>
      </c>
      <c r="M20380" t="s">
        <v>36090</v>
      </c>
      <c r="N20380" t="s">
        <v>57640</v>
      </c>
      <c r="O20380" s="76" t="s">
        <v>4366</v>
      </c>
      <c r="P20380" s="82">
        <v>238</v>
      </c>
      <c r="Q20380" s="82" t="s">
        <v>85740</v>
      </c>
      <c r="R20380"/>
    </row>
    <row r="20381" spans="12:18" x14ac:dyDescent="0.25">
      <c r="L20381" t="s">
        <v>3010</v>
      </c>
      <c r="M20381" t="s">
        <v>15346</v>
      </c>
      <c r="N20381" t="s">
        <v>57641</v>
      </c>
      <c r="O20381" s="76" t="s">
        <v>4366</v>
      </c>
      <c r="P20381" s="82">
        <v>281</v>
      </c>
      <c r="Q20381" s="82" t="s">
        <v>85741</v>
      </c>
      <c r="R20381"/>
    </row>
    <row r="20382" spans="12:18" x14ac:dyDescent="0.25">
      <c r="L20382" t="s">
        <v>3010</v>
      </c>
      <c r="M20382" t="s">
        <v>4900</v>
      </c>
      <c r="N20382" t="s">
        <v>57642</v>
      </c>
      <c r="O20382" s="76" t="s">
        <v>4366</v>
      </c>
      <c r="P20382" s="82">
        <v>249</v>
      </c>
      <c r="Q20382" s="82" t="s">
        <v>85742</v>
      </c>
      <c r="R20382"/>
    </row>
    <row r="20383" spans="12:18" x14ac:dyDescent="0.25">
      <c r="L20383" t="s">
        <v>3010</v>
      </c>
      <c r="M20383" t="s">
        <v>4901</v>
      </c>
      <c r="N20383" t="s">
        <v>57643</v>
      </c>
      <c r="O20383" s="76" t="s">
        <v>4356</v>
      </c>
      <c r="P20383" s="82">
        <v>192</v>
      </c>
      <c r="Q20383" s="82" t="s">
        <v>85743</v>
      </c>
      <c r="R20383"/>
    </row>
    <row r="20384" spans="12:18" x14ac:dyDescent="0.25">
      <c r="L20384" t="s">
        <v>3010</v>
      </c>
      <c r="M20384" t="s">
        <v>36091</v>
      </c>
      <c r="N20384" t="s">
        <v>57644</v>
      </c>
      <c r="O20384" s="76" t="s">
        <v>4366</v>
      </c>
      <c r="P20384" s="82">
        <v>5</v>
      </c>
      <c r="Q20384" s="82" t="s">
        <v>85744</v>
      </c>
      <c r="R20384"/>
    </row>
    <row r="20385" spans="12:18" x14ac:dyDescent="0.25">
      <c r="L20385" t="s">
        <v>3010</v>
      </c>
      <c r="M20385" t="s">
        <v>4902</v>
      </c>
      <c r="N20385" t="s">
        <v>57645</v>
      </c>
      <c r="O20385" s="76" t="s">
        <v>4366</v>
      </c>
      <c r="P20385" s="82">
        <v>55</v>
      </c>
      <c r="Q20385" s="82" t="s">
        <v>85745</v>
      </c>
      <c r="R20385"/>
    </row>
    <row r="20386" spans="12:18" x14ac:dyDescent="0.25">
      <c r="L20386" t="s">
        <v>3010</v>
      </c>
      <c r="M20386" t="s">
        <v>17435</v>
      </c>
      <c r="N20386" t="s">
        <v>57646</v>
      </c>
      <c r="O20386" s="76" t="s">
        <v>4366</v>
      </c>
      <c r="P20386" s="82">
        <v>221</v>
      </c>
      <c r="Q20386" s="82" t="s">
        <v>85746</v>
      </c>
      <c r="R20386"/>
    </row>
    <row r="20387" spans="12:18" x14ac:dyDescent="0.25">
      <c r="L20387" t="s">
        <v>3010</v>
      </c>
      <c r="M20387" t="s">
        <v>36092</v>
      </c>
      <c r="N20387" t="s">
        <v>57647</v>
      </c>
      <c r="O20387" s="76" t="s">
        <v>4366</v>
      </c>
      <c r="P20387" s="82">
        <v>237</v>
      </c>
      <c r="Q20387" s="82" t="s">
        <v>85747</v>
      </c>
      <c r="R20387"/>
    </row>
    <row r="20388" spans="12:18" x14ac:dyDescent="0.25">
      <c r="L20388" t="s">
        <v>3010</v>
      </c>
      <c r="M20388" t="s">
        <v>22577</v>
      </c>
      <c r="N20388" t="s">
        <v>57648</v>
      </c>
      <c r="O20388" s="76" t="s">
        <v>4356</v>
      </c>
      <c r="P20388" s="82">
        <v>1023</v>
      </c>
      <c r="Q20388" s="82" t="s">
        <v>85748</v>
      </c>
      <c r="R20388"/>
    </row>
    <row r="20389" spans="12:18" x14ac:dyDescent="0.25">
      <c r="L20389" t="s">
        <v>3010</v>
      </c>
      <c r="M20389" t="s">
        <v>15349</v>
      </c>
      <c r="N20389" t="s">
        <v>57649</v>
      </c>
      <c r="O20389" s="76" t="s">
        <v>4366</v>
      </c>
      <c r="P20389" s="82">
        <v>119</v>
      </c>
      <c r="Q20389" s="82" t="s">
        <v>85749</v>
      </c>
      <c r="R20389"/>
    </row>
    <row r="20390" spans="12:18" x14ac:dyDescent="0.25">
      <c r="L20390" t="s">
        <v>3010</v>
      </c>
      <c r="M20390" t="s">
        <v>15351</v>
      </c>
      <c r="N20390" t="s">
        <v>57650</v>
      </c>
      <c r="O20390" s="76" t="s">
        <v>4356</v>
      </c>
      <c r="P20390" s="82">
        <v>45</v>
      </c>
      <c r="Q20390" s="82" t="s">
        <v>85750</v>
      </c>
      <c r="R20390"/>
    </row>
    <row r="20391" spans="12:18" x14ac:dyDescent="0.25">
      <c r="L20391" t="s">
        <v>3010</v>
      </c>
      <c r="M20391" t="s">
        <v>15352</v>
      </c>
      <c r="N20391" t="s">
        <v>57651</v>
      </c>
      <c r="O20391" s="76" t="s">
        <v>4366</v>
      </c>
      <c r="P20391" s="82">
        <v>55</v>
      </c>
      <c r="Q20391" s="82" t="s">
        <v>85752</v>
      </c>
      <c r="R20391"/>
    </row>
    <row r="20392" spans="12:18" x14ac:dyDescent="0.25">
      <c r="L20392" t="s">
        <v>3010</v>
      </c>
      <c r="M20392" t="s">
        <v>22578</v>
      </c>
      <c r="N20392" t="s">
        <v>57652</v>
      </c>
      <c r="O20392" s="76" t="s">
        <v>4356</v>
      </c>
      <c r="P20392" s="82">
        <v>316</v>
      </c>
      <c r="Q20392" s="82" t="s">
        <v>85753</v>
      </c>
      <c r="R20392"/>
    </row>
    <row r="20393" spans="12:18" x14ac:dyDescent="0.25">
      <c r="L20393" t="s">
        <v>3010</v>
      </c>
      <c r="M20393" t="s">
        <v>15354</v>
      </c>
      <c r="N20393" t="s">
        <v>57653</v>
      </c>
      <c r="O20393" s="76" t="s">
        <v>4366</v>
      </c>
      <c r="P20393" s="82">
        <v>264</v>
      </c>
      <c r="Q20393" s="82" t="s">
        <v>85754</v>
      </c>
      <c r="R20393"/>
    </row>
    <row r="20394" spans="12:18" x14ac:dyDescent="0.25">
      <c r="L20394" t="s">
        <v>3010</v>
      </c>
      <c r="M20394" t="s">
        <v>17437</v>
      </c>
      <c r="N20394" t="s">
        <v>57654</v>
      </c>
      <c r="O20394" s="76" t="s">
        <v>4366</v>
      </c>
      <c r="P20394" s="82">
        <v>110</v>
      </c>
      <c r="Q20394" s="82" t="s">
        <v>85755</v>
      </c>
      <c r="R20394"/>
    </row>
    <row r="20395" spans="12:18" x14ac:dyDescent="0.25">
      <c r="L20395" t="s">
        <v>3010</v>
      </c>
      <c r="M20395" t="s">
        <v>17439</v>
      </c>
      <c r="N20395" t="s">
        <v>57655</v>
      </c>
      <c r="O20395" s="76" t="s">
        <v>4356</v>
      </c>
      <c r="P20395" s="82">
        <v>133</v>
      </c>
      <c r="Q20395" s="82" t="s">
        <v>85756</v>
      </c>
      <c r="R20395"/>
    </row>
    <row r="20396" spans="12:18" x14ac:dyDescent="0.25">
      <c r="L20396" t="s">
        <v>3010</v>
      </c>
      <c r="M20396" t="s">
        <v>4904</v>
      </c>
      <c r="N20396" t="s">
        <v>57656</v>
      </c>
      <c r="O20396" s="76" t="s">
        <v>4366</v>
      </c>
      <c r="P20396" s="82">
        <v>178</v>
      </c>
      <c r="Q20396" s="82" t="s">
        <v>85757</v>
      </c>
      <c r="R20396"/>
    </row>
    <row r="20397" spans="12:18" x14ac:dyDescent="0.25">
      <c r="L20397" t="s">
        <v>3010</v>
      </c>
      <c r="M20397" t="s">
        <v>22579</v>
      </c>
      <c r="N20397" t="s">
        <v>57657</v>
      </c>
      <c r="O20397" s="76" t="s">
        <v>4366</v>
      </c>
      <c r="P20397" s="82">
        <v>72</v>
      </c>
      <c r="Q20397" s="82" t="s">
        <v>85758</v>
      </c>
      <c r="R20397"/>
    </row>
    <row r="20398" spans="12:18" x14ac:dyDescent="0.25">
      <c r="L20398" t="s">
        <v>3010</v>
      </c>
      <c r="M20398" t="s">
        <v>36093</v>
      </c>
      <c r="N20398" t="s">
        <v>57658</v>
      </c>
      <c r="O20398" s="76" t="s">
        <v>4366</v>
      </c>
      <c r="P20398" s="82">
        <v>140</v>
      </c>
      <c r="Q20398" s="82" t="s">
        <v>85759</v>
      </c>
      <c r="R20398"/>
    </row>
    <row r="20399" spans="12:18" x14ac:dyDescent="0.25">
      <c r="L20399" t="s">
        <v>3010</v>
      </c>
      <c r="M20399" t="s">
        <v>4914</v>
      </c>
      <c r="N20399" t="s">
        <v>57659</v>
      </c>
      <c r="O20399" s="76" t="s">
        <v>4366</v>
      </c>
      <c r="P20399" s="82">
        <v>254</v>
      </c>
      <c r="Q20399" s="82" t="s">
        <v>85785</v>
      </c>
      <c r="R20399"/>
    </row>
    <row r="20400" spans="12:18" x14ac:dyDescent="0.25">
      <c r="L20400" t="s">
        <v>3010</v>
      </c>
      <c r="M20400" t="s">
        <v>17441</v>
      </c>
      <c r="N20400" t="s">
        <v>57660</v>
      </c>
      <c r="O20400" s="76" t="s">
        <v>4366</v>
      </c>
      <c r="P20400" s="82">
        <v>102</v>
      </c>
      <c r="Q20400" s="82" t="s">
        <v>85760</v>
      </c>
      <c r="R20400"/>
    </row>
    <row r="20401" spans="12:18" x14ac:dyDescent="0.25">
      <c r="L20401" t="s">
        <v>3010</v>
      </c>
      <c r="M20401" t="s">
        <v>4905</v>
      </c>
      <c r="N20401" t="s">
        <v>57661</v>
      </c>
      <c r="O20401" s="76" t="s">
        <v>4366</v>
      </c>
      <c r="P20401" s="82">
        <v>189</v>
      </c>
      <c r="Q20401" s="82" t="s">
        <v>85761</v>
      </c>
      <c r="R20401"/>
    </row>
    <row r="20402" spans="12:18" x14ac:dyDescent="0.25">
      <c r="L20402" t="s">
        <v>3010</v>
      </c>
      <c r="M20402" t="s">
        <v>15356</v>
      </c>
      <c r="N20402" t="s">
        <v>57662</v>
      </c>
      <c r="O20402" s="76" t="s">
        <v>4366</v>
      </c>
      <c r="P20402" s="82">
        <v>191</v>
      </c>
      <c r="Q20402" s="82" t="s">
        <v>85762</v>
      </c>
      <c r="R20402"/>
    </row>
    <row r="20403" spans="12:18" x14ac:dyDescent="0.25">
      <c r="L20403" t="s">
        <v>3010</v>
      </c>
      <c r="M20403" t="s">
        <v>17443</v>
      </c>
      <c r="N20403" t="s">
        <v>57663</v>
      </c>
      <c r="O20403" s="76" t="s">
        <v>4366</v>
      </c>
      <c r="P20403" s="82">
        <v>82</v>
      </c>
      <c r="Q20403" s="82" t="s">
        <v>85763</v>
      </c>
      <c r="R20403"/>
    </row>
    <row r="20404" spans="12:18" x14ac:dyDescent="0.25">
      <c r="L20404" t="s">
        <v>3010</v>
      </c>
      <c r="M20404" t="s">
        <v>17445</v>
      </c>
      <c r="N20404" t="s">
        <v>57664</v>
      </c>
      <c r="O20404" s="76" t="s">
        <v>4366</v>
      </c>
      <c r="P20404" s="82">
        <v>222</v>
      </c>
      <c r="Q20404" s="82" t="s">
        <v>85764</v>
      </c>
      <c r="R20404"/>
    </row>
    <row r="20405" spans="12:18" x14ac:dyDescent="0.25">
      <c r="L20405" t="s">
        <v>3010</v>
      </c>
      <c r="M20405" t="s">
        <v>22580</v>
      </c>
      <c r="N20405" t="s">
        <v>57665</v>
      </c>
      <c r="O20405" s="76" t="s">
        <v>4366</v>
      </c>
      <c r="P20405" s="82">
        <v>167</v>
      </c>
      <c r="Q20405" s="82" t="s">
        <v>85765</v>
      </c>
      <c r="R20405"/>
    </row>
    <row r="20406" spans="12:18" x14ac:dyDescent="0.25">
      <c r="L20406" t="s">
        <v>3010</v>
      </c>
      <c r="M20406" t="s">
        <v>4906</v>
      </c>
      <c r="N20406" t="s">
        <v>57666</v>
      </c>
      <c r="O20406" s="76" t="s">
        <v>4366</v>
      </c>
      <c r="P20406" s="82">
        <v>77</v>
      </c>
      <c r="Q20406" s="82" t="s">
        <v>85766</v>
      </c>
      <c r="R20406"/>
    </row>
    <row r="20407" spans="12:18" x14ac:dyDescent="0.25">
      <c r="L20407" t="s">
        <v>3010</v>
      </c>
      <c r="M20407" t="s">
        <v>17447</v>
      </c>
      <c r="N20407" t="s">
        <v>57667</v>
      </c>
      <c r="O20407" s="76" t="s">
        <v>4366</v>
      </c>
      <c r="P20407" s="82">
        <v>73</v>
      </c>
      <c r="Q20407" s="82" t="s">
        <v>85767</v>
      </c>
      <c r="R20407"/>
    </row>
    <row r="20408" spans="12:18" x14ac:dyDescent="0.25">
      <c r="L20408" t="s">
        <v>3010</v>
      </c>
      <c r="M20408" t="s">
        <v>22581</v>
      </c>
      <c r="N20408" t="s">
        <v>57668</v>
      </c>
      <c r="O20408" s="76" t="s">
        <v>4366</v>
      </c>
      <c r="P20408" s="82">
        <v>51</v>
      </c>
      <c r="Q20408" s="82" t="s">
        <v>85768</v>
      </c>
      <c r="R20408"/>
    </row>
    <row r="20409" spans="12:18" x14ac:dyDescent="0.25">
      <c r="L20409" t="s">
        <v>3010</v>
      </c>
      <c r="M20409" t="s">
        <v>22582</v>
      </c>
      <c r="N20409" t="s">
        <v>57669</v>
      </c>
      <c r="O20409" s="76" t="s">
        <v>4356</v>
      </c>
      <c r="P20409" s="82">
        <v>353</v>
      </c>
      <c r="Q20409" s="82" t="s">
        <v>85769</v>
      </c>
      <c r="R20409"/>
    </row>
    <row r="20410" spans="12:18" x14ac:dyDescent="0.25">
      <c r="L20410" t="s">
        <v>3010</v>
      </c>
      <c r="M20410" t="s">
        <v>4907</v>
      </c>
      <c r="N20410" t="s">
        <v>57670</v>
      </c>
      <c r="O20410" s="76" t="s">
        <v>4366</v>
      </c>
      <c r="P20410" s="82">
        <v>55</v>
      </c>
      <c r="Q20410" s="82" t="s">
        <v>85770</v>
      </c>
      <c r="R20410"/>
    </row>
    <row r="20411" spans="12:18" x14ac:dyDescent="0.25">
      <c r="L20411" t="s">
        <v>3010</v>
      </c>
      <c r="M20411" t="s">
        <v>17449</v>
      </c>
      <c r="N20411" t="s">
        <v>57671</v>
      </c>
      <c r="O20411" s="76" t="s">
        <v>4366</v>
      </c>
      <c r="P20411" s="82">
        <v>134</v>
      </c>
      <c r="Q20411" s="82" t="s">
        <v>85771</v>
      </c>
      <c r="R20411"/>
    </row>
    <row r="20412" spans="12:18" x14ac:dyDescent="0.25">
      <c r="L20412" t="s">
        <v>3010</v>
      </c>
      <c r="M20412" t="s">
        <v>36094</v>
      </c>
      <c r="N20412" t="s">
        <v>57672</v>
      </c>
      <c r="O20412" s="76" t="s">
        <v>4356</v>
      </c>
      <c r="P20412" s="82">
        <v>391</v>
      </c>
      <c r="Q20412" s="82" t="s">
        <v>85772</v>
      </c>
      <c r="R20412"/>
    </row>
    <row r="20413" spans="12:18" x14ac:dyDescent="0.25">
      <c r="L20413" t="s">
        <v>3010</v>
      </c>
      <c r="M20413" t="s">
        <v>4908</v>
      </c>
      <c r="N20413" t="s">
        <v>57673</v>
      </c>
      <c r="O20413" s="76" t="s">
        <v>4356</v>
      </c>
      <c r="P20413" s="82">
        <v>2805</v>
      </c>
      <c r="Q20413" s="82" t="s">
        <v>85773</v>
      </c>
      <c r="R20413"/>
    </row>
    <row r="20414" spans="12:18" x14ac:dyDescent="0.25">
      <c r="L20414" t="s">
        <v>3010</v>
      </c>
      <c r="M20414" t="s">
        <v>36095</v>
      </c>
      <c r="N20414" t="s">
        <v>57674</v>
      </c>
      <c r="O20414" s="76" t="s">
        <v>4366</v>
      </c>
      <c r="P20414" s="82">
        <v>116</v>
      </c>
      <c r="Q20414" s="82" t="s">
        <v>85774</v>
      </c>
      <c r="R20414"/>
    </row>
    <row r="20415" spans="12:18" x14ac:dyDescent="0.25">
      <c r="L20415" t="s">
        <v>3010</v>
      </c>
      <c r="M20415" t="s">
        <v>4909</v>
      </c>
      <c r="N20415" t="s">
        <v>57675</v>
      </c>
      <c r="O20415" s="76" t="s">
        <v>4366</v>
      </c>
      <c r="P20415" s="82">
        <v>43</v>
      </c>
      <c r="Q20415" s="82" t="s">
        <v>85775</v>
      </c>
      <c r="R20415"/>
    </row>
    <row r="20416" spans="12:18" x14ac:dyDescent="0.25">
      <c r="L20416" t="s">
        <v>3010</v>
      </c>
      <c r="M20416" t="s">
        <v>4910</v>
      </c>
      <c r="N20416" t="s">
        <v>57676</v>
      </c>
      <c r="O20416" s="76" t="s">
        <v>4366</v>
      </c>
      <c r="P20416" s="82">
        <v>72</v>
      </c>
      <c r="Q20416" s="82" t="s">
        <v>85776</v>
      </c>
      <c r="R20416"/>
    </row>
    <row r="20417" spans="12:18" x14ac:dyDescent="0.25">
      <c r="L20417" t="s">
        <v>3010</v>
      </c>
      <c r="M20417" t="s">
        <v>4911</v>
      </c>
      <c r="N20417" t="s">
        <v>57677</v>
      </c>
      <c r="O20417" s="76" t="s">
        <v>4366</v>
      </c>
      <c r="P20417" s="82">
        <v>59</v>
      </c>
      <c r="Q20417" s="82" t="s">
        <v>85777</v>
      </c>
      <c r="R20417"/>
    </row>
    <row r="20418" spans="12:18" x14ac:dyDescent="0.25">
      <c r="L20418" t="s">
        <v>3010</v>
      </c>
      <c r="M20418" t="s">
        <v>4912</v>
      </c>
      <c r="N20418" t="s">
        <v>57678</v>
      </c>
      <c r="O20418" s="76" t="s">
        <v>4356</v>
      </c>
      <c r="P20418" s="82">
        <v>365</v>
      </c>
      <c r="Q20418" s="82" t="s">
        <v>85778</v>
      </c>
      <c r="R20418"/>
    </row>
    <row r="20419" spans="12:18" x14ac:dyDescent="0.25">
      <c r="L20419" t="s">
        <v>3010</v>
      </c>
      <c r="M20419" t="s">
        <v>15357</v>
      </c>
      <c r="N20419" t="s">
        <v>57679</v>
      </c>
      <c r="O20419" s="76" t="s">
        <v>4356</v>
      </c>
      <c r="P20419" s="82">
        <v>53</v>
      </c>
      <c r="Q20419" s="82" t="s">
        <v>85779</v>
      </c>
      <c r="R20419"/>
    </row>
    <row r="20420" spans="12:18" x14ac:dyDescent="0.25">
      <c r="L20420" t="s">
        <v>3010</v>
      </c>
      <c r="M20420" t="s">
        <v>4913</v>
      </c>
      <c r="N20420" t="s">
        <v>57680</v>
      </c>
      <c r="O20420" s="76" t="s">
        <v>4356</v>
      </c>
      <c r="P20420" s="82">
        <v>823</v>
      </c>
      <c r="Q20420" s="82" t="s">
        <v>85780</v>
      </c>
      <c r="R20420"/>
    </row>
    <row r="20421" spans="12:18" x14ac:dyDescent="0.25">
      <c r="L20421" t="s">
        <v>3010</v>
      </c>
      <c r="M20421" t="s">
        <v>22583</v>
      </c>
      <c r="N20421" t="s">
        <v>57681</v>
      </c>
      <c r="O20421" s="76" t="s">
        <v>4366</v>
      </c>
      <c r="P20421" s="82">
        <v>118</v>
      </c>
      <c r="Q20421" s="82" t="s">
        <v>85782</v>
      </c>
      <c r="R20421"/>
    </row>
    <row r="20422" spans="12:18" x14ac:dyDescent="0.25">
      <c r="L20422" t="s">
        <v>3010</v>
      </c>
      <c r="M20422" t="s">
        <v>36096</v>
      </c>
      <c r="N20422" t="s">
        <v>57682</v>
      </c>
      <c r="O20422" s="76" t="s">
        <v>4366</v>
      </c>
      <c r="P20422" s="82">
        <v>184</v>
      </c>
      <c r="Q20422" s="82" t="s">
        <v>85783</v>
      </c>
      <c r="R20422"/>
    </row>
    <row r="20423" spans="12:18" x14ac:dyDescent="0.25">
      <c r="L20423" t="s">
        <v>3010</v>
      </c>
      <c r="M20423" t="s">
        <v>15359</v>
      </c>
      <c r="N20423" t="s">
        <v>57683</v>
      </c>
      <c r="O20423" s="76" t="s">
        <v>4366</v>
      </c>
      <c r="P20423" s="82">
        <v>88</v>
      </c>
      <c r="Q20423" s="82" t="s">
        <v>85784</v>
      </c>
      <c r="R20423"/>
    </row>
    <row r="20424" spans="12:18" x14ac:dyDescent="0.25">
      <c r="L20424" t="s">
        <v>3010</v>
      </c>
      <c r="M20424" t="s">
        <v>15361</v>
      </c>
      <c r="N20424" t="s">
        <v>57684</v>
      </c>
      <c r="O20424" s="76" t="s">
        <v>4356</v>
      </c>
      <c r="P20424" s="82">
        <v>604</v>
      </c>
      <c r="Q20424" s="82" t="s">
        <v>85786</v>
      </c>
      <c r="R20424"/>
    </row>
    <row r="20425" spans="12:18" x14ac:dyDescent="0.25">
      <c r="L20425" t="s">
        <v>3010</v>
      </c>
      <c r="M20425" t="s">
        <v>22584</v>
      </c>
      <c r="N20425" t="s">
        <v>57685</v>
      </c>
      <c r="O20425" s="76" t="s">
        <v>4366</v>
      </c>
      <c r="P20425" s="82">
        <v>207</v>
      </c>
      <c r="Q20425" s="82" t="s">
        <v>85787</v>
      </c>
      <c r="R20425"/>
    </row>
    <row r="20426" spans="12:18" x14ac:dyDescent="0.25">
      <c r="L20426" t="s">
        <v>3010</v>
      </c>
      <c r="M20426" t="s">
        <v>15363</v>
      </c>
      <c r="N20426" t="s">
        <v>57686</v>
      </c>
      <c r="O20426" s="76" t="s">
        <v>4366</v>
      </c>
      <c r="P20426" s="82">
        <v>194</v>
      </c>
      <c r="Q20426" s="82" t="s">
        <v>85788</v>
      </c>
      <c r="R20426"/>
    </row>
    <row r="20427" spans="12:18" x14ac:dyDescent="0.25">
      <c r="L20427" t="s">
        <v>3010</v>
      </c>
      <c r="M20427" t="s">
        <v>4915</v>
      </c>
      <c r="N20427" t="s">
        <v>57687</v>
      </c>
      <c r="O20427" s="76" t="s">
        <v>4366</v>
      </c>
      <c r="P20427" s="82">
        <v>83</v>
      </c>
      <c r="Q20427" s="82" t="s">
        <v>85789</v>
      </c>
      <c r="R20427"/>
    </row>
    <row r="20428" spans="12:18" x14ac:dyDescent="0.25">
      <c r="L20428" t="s">
        <v>3010</v>
      </c>
      <c r="M20428" t="s">
        <v>36097</v>
      </c>
      <c r="N20428" t="s">
        <v>57688</v>
      </c>
      <c r="O20428" s="76" t="s">
        <v>4366</v>
      </c>
      <c r="P20428" s="82">
        <v>371</v>
      </c>
      <c r="Q20428" s="82" t="s">
        <v>85790</v>
      </c>
      <c r="R20428"/>
    </row>
    <row r="20429" spans="12:18" x14ac:dyDescent="0.25">
      <c r="L20429" t="s">
        <v>3010</v>
      </c>
      <c r="M20429" t="s">
        <v>22585</v>
      </c>
      <c r="N20429" t="s">
        <v>57689</v>
      </c>
      <c r="O20429" s="76" t="s">
        <v>4366</v>
      </c>
      <c r="P20429" s="82">
        <v>56</v>
      </c>
      <c r="Q20429" s="82" t="s">
        <v>85791</v>
      </c>
      <c r="R20429"/>
    </row>
    <row r="20430" spans="12:18" x14ac:dyDescent="0.25">
      <c r="L20430" t="s">
        <v>3010</v>
      </c>
      <c r="M20430" t="s">
        <v>22586</v>
      </c>
      <c r="N20430" t="s">
        <v>57690</v>
      </c>
      <c r="O20430" s="76" t="s">
        <v>4366</v>
      </c>
      <c r="P20430" s="82">
        <v>299</v>
      </c>
      <c r="Q20430" s="82" t="s">
        <v>85792</v>
      </c>
      <c r="R20430"/>
    </row>
    <row r="20431" spans="12:18" x14ac:dyDescent="0.25">
      <c r="L20431" t="s">
        <v>3010</v>
      </c>
      <c r="M20431" t="s">
        <v>22587</v>
      </c>
      <c r="N20431" t="s">
        <v>57691</v>
      </c>
      <c r="O20431" s="76" t="s">
        <v>4366</v>
      </c>
      <c r="P20431" s="82">
        <v>44</v>
      </c>
      <c r="Q20431" s="82" t="s">
        <v>85793</v>
      </c>
      <c r="R20431"/>
    </row>
    <row r="20432" spans="12:18" x14ac:dyDescent="0.25">
      <c r="L20432" t="s">
        <v>3010</v>
      </c>
      <c r="M20432" t="s">
        <v>22590</v>
      </c>
      <c r="N20432" t="s">
        <v>57692</v>
      </c>
      <c r="O20432" s="76" t="s">
        <v>4356</v>
      </c>
      <c r="P20432" s="82">
        <v>301</v>
      </c>
      <c r="Q20432" s="82" t="s">
        <v>85807</v>
      </c>
      <c r="R20432"/>
    </row>
    <row r="20433" spans="12:18" x14ac:dyDescent="0.25">
      <c r="L20433" t="s">
        <v>3010</v>
      </c>
      <c r="M20433" t="s">
        <v>4920</v>
      </c>
      <c r="N20433" t="s">
        <v>57693</v>
      </c>
      <c r="O20433" s="76" t="s">
        <v>4366</v>
      </c>
      <c r="P20433" s="82">
        <v>95</v>
      </c>
      <c r="Q20433" s="82" t="s">
        <v>85809</v>
      </c>
      <c r="R20433"/>
    </row>
    <row r="20434" spans="12:18" x14ac:dyDescent="0.25">
      <c r="L20434" t="s">
        <v>3010</v>
      </c>
      <c r="M20434" t="s">
        <v>22591</v>
      </c>
      <c r="N20434" t="s">
        <v>57694</v>
      </c>
      <c r="O20434" s="76" t="s">
        <v>4356</v>
      </c>
      <c r="P20434" s="82">
        <v>706</v>
      </c>
      <c r="Q20434" s="82" t="s">
        <v>85808</v>
      </c>
      <c r="R20434"/>
    </row>
    <row r="20435" spans="12:18" x14ac:dyDescent="0.25">
      <c r="L20435" t="s">
        <v>3010</v>
      </c>
      <c r="M20435" t="s">
        <v>36100</v>
      </c>
      <c r="N20435" t="s">
        <v>57695</v>
      </c>
      <c r="O20435" s="76" t="s">
        <v>4366</v>
      </c>
      <c r="P20435" s="82">
        <v>103</v>
      </c>
      <c r="Q20435" s="82" t="s">
        <v>85810</v>
      </c>
      <c r="R20435"/>
    </row>
    <row r="20436" spans="12:18" x14ac:dyDescent="0.25">
      <c r="L20436" t="s">
        <v>3010</v>
      </c>
      <c r="M20436" t="s">
        <v>36101</v>
      </c>
      <c r="N20436" t="s">
        <v>57696</v>
      </c>
      <c r="O20436" s="76" t="s">
        <v>4366</v>
      </c>
      <c r="P20436" s="82">
        <v>198</v>
      </c>
      <c r="Q20436" s="82" t="s">
        <v>85811</v>
      </c>
      <c r="R20436"/>
    </row>
    <row r="20437" spans="12:18" x14ac:dyDescent="0.25">
      <c r="L20437" t="s">
        <v>3010</v>
      </c>
      <c r="M20437" t="s">
        <v>4921</v>
      </c>
      <c r="N20437" t="s">
        <v>57697</v>
      </c>
      <c r="O20437" s="76" t="s">
        <v>4366</v>
      </c>
      <c r="P20437" s="82">
        <v>87</v>
      </c>
      <c r="Q20437" s="82" t="s">
        <v>85812</v>
      </c>
      <c r="R20437"/>
    </row>
    <row r="20438" spans="12:18" x14ac:dyDescent="0.25">
      <c r="L20438" t="s">
        <v>3010</v>
      </c>
      <c r="M20438" t="s">
        <v>15373</v>
      </c>
      <c r="N20438" t="s">
        <v>57698</v>
      </c>
      <c r="O20438" s="76" t="s">
        <v>4366</v>
      </c>
      <c r="P20438" s="82">
        <v>115</v>
      </c>
      <c r="Q20438" s="82" t="s">
        <v>85813</v>
      </c>
      <c r="R20438"/>
    </row>
    <row r="20439" spans="12:18" x14ac:dyDescent="0.25">
      <c r="L20439" t="s">
        <v>3010</v>
      </c>
      <c r="M20439" t="s">
        <v>4922</v>
      </c>
      <c r="N20439" t="s">
        <v>57699</v>
      </c>
      <c r="O20439" s="76" t="s">
        <v>4366</v>
      </c>
      <c r="P20439" s="82">
        <v>118</v>
      </c>
      <c r="Q20439" s="82" t="s">
        <v>85814</v>
      </c>
      <c r="R20439"/>
    </row>
    <row r="20440" spans="12:18" x14ac:dyDescent="0.25">
      <c r="L20440" t="s">
        <v>3010</v>
      </c>
      <c r="M20440" t="s">
        <v>4923</v>
      </c>
      <c r="N20440" t="s">
        <v>57700</v>
      </c>
      <c r="O20440" s="76" t="s">
        <v>4366</v>
      </c>
      <c r="P20440" s="82">
        <v>232</v>
      </c>
      <c r="Q20440" s="82" t="s">
        <v>85815</v>
      </c>
      <c r="R20440"/>
    </row>
    <row r="20441" spans="12:18" x14ac:dyDescent="0.25">
      <c r="L20441" t="s">
        <v>3010</v>
      </c>
      <c r="M20441" t="s">
        <v>36102</v>
      </c>
      <c r="N20441" t="s">
        <v>57701</v>
      </c>
      <c r="O20441" s="76" t="s">
        <v>4366</v>
      </c>
      <c r="P20441" s="82">
        <v>62</v>
      </c>
      <c r="Q20441" s="82" t="s">
        <v>85816</v>
      </c>
      <c r="R20441"/>
    </row>
    <row r="20442" spans="12:18" x14ac:dyDescent="0.25">
      <c r="L20442" t="s">
        <v>3010</v>
      </c>
      <c r="M20442" t="s">
        <v>4924</v>
      </c>
      <c r="N20442" t="s">
        <v>57702</v>
      </c>
      <c r="O20442" s="76" t="s">
        <v>4356</v>
      </c>
      <c r="P20442" s="82">
        <v>474</v>
      </c>
      <c r="Q20442" s="82" t="s">
        <v>85817</v>
      </c>
      <c r="R20442"/>
    </row>
    <row r="20443" spans="12:18" x14ac:dyDescent="0.25">
      <c r="L20443" t="s">
        <v>3010</v>
      </c>
      <c r="M20443" t="s">
        <v>4925</v>
      </c>
      <c r="N20443" t="s">
        <v>57703</v>
      </c>
      <c r="O20443" s="76" t="s">
        <v>4356</v>
      </c>
      <c r="P20443" s="82">
        <v>409</v>
      </c>
      <c r="Q20443" s="82" t="s">
        <v>85818</v>
      </c>
      <c r="R20443"/>
    </row>
    <row r="20444" spans="12:18" x14ac:dyDescent="0.25">
      <c r="L20444" t="s">
        <v>3010</v>
      </c>
      <c r="M20444" t="s">
        <v>15374</v>
      </c>
      <c r="N20444" t="s">
        <v>57704</v>
      </c>
      <c r="O20444" s="76" t="s">
        <v>4366</v>
      </c>
      <c r="P20444" s="82">
        <v>173</v>
      </c>
      <c r="Q20444" s="82" t="s">
        <v>85819</v>
      </c>
      <c r="R20444"/>
    </row>
    <row r="20445" spans="12:18" x14ac:dyDescent="0.25">
      <c r="L20445" t="s">
        <v>3010</v>
      </c>
      <c r="M20445" t="s">
        <v>4926</v>
      </c>
      <c r="N20445" t="s">
        <v>57705</v>
      </c>
      <c r="O20445" s="76" t="s">
        <v>4366</v>
      </c>
      <c r="P20445" s="82">
        <v>336</v>
      </c>
      <c r="Q20445" s="82" t="s">
        <v>85820</v>
      </c>
      <c r="R20445"/>
    </row>
    <row r="20446" spans="12:18" x14ac:dyDescent="0.25">
      <c r="L20446" t="s">
        <v>3010</v>
      </c>
      <c r="M20446" t="s">
        <v>15376</v>
      </c>
      <c r="N20446" t="s">
        <v>57706</v>
      </c>
      <c r="O20446" s="76" t="s">
        <v>4366</v>
      </c>
      <c r="P20446" s="82">
        <v>95</v>
      </c>
      <c r="Q20446" s="82" t="s">
        <v>85821</v>
      </c>
      <c r="R20446"/>
    </row>
    <row r="20447" spans="12:18" x14ac:dyDescent="0.25">
      <c r="L20447" t="s">
        <v>3010</v>
      </c>
      <c r="M20447" t="s">
        <v>36103</v>
      </c>
      <c r="N20447" t="s">
        <v>57707</v>
      </c>
      <c r="O20447" s="76" t="s">
        <v>4366</v>
      </c>
      <c r="P20447" s="82">
        <v>47</v>
      </c>
      <c r="Q20447" s="82" t="s">
        <v>85822</v>
      </c>
      <c r="R20447"/>
    </row>
    <row r="20448" spans="12:18" x14ac:dyDescent="0.25">
      <c r="L20448" t="s">
        <v>3010</v>
      </c>
      <c r="M20448" t="s">
        <v>22592</v>
      </c>
      <c r="N20448" t="s">
        <v>57708</v>
      </c>
      <c r="O20448" s="76" t="s">
        <v>4366</v>
      </c>
      <c r="P20448" s="82">
        <v>74</v>
      </c>
      <c r="Q20448" s="82" t="s">
        <v>85823</v>
      </c>
      <c r="R20448"/>
    </row>
    <row r="20449" spans="12:18" x14ac:dyDescent="0.25">
      <c r="L20449" t="s">
        <v>3010</v>
      </c>
      <c r="M20449" t="s">
        <v>15385</v>
      </c>
      <c r="N20449" t="s">
        <v>57709</v>
      </c>
      <c r="O20449" s="76" t="s">
        <v>4356</v>
      </c>
      <c r="P20449" s="82">
        <v>519</v>
      </c>
      <c r="Q20449" s="82" t="s">
        <v>85851</v>
      </c>
      <c r="R20449"/>
    </row>
    <row r="20450" spans="12:18" x14ac:dyDescent="0.25">
      <c r="L20450" t="s">
        <v>3010</v>
      </c>
      <c r="M20450" t="s">
        <v>15378</v>
      </c>
      <c r="N20450" t="s">
        <v>57710</v>
      </c>
      <c r="O20450" s="76" t="s">
        <v>4366</v>
      </c>
      <c r="P20450" s="82">
        <v>115</v>
      </c>
      <c r="Q20450" s="82" t="s">
        <v>85824</v>
      </c>
      <c r="R20450"/>
    </row>
    <row r="20451" spans="12:18" x14ac:dyDescent="0.25">
      <c r="L20451" t="s">
        <v>3010</v>
      </c>
      <c r="M20451" t="s">
        <v>17456</v>
      </c>
      <c r="N20451" t="s">
        <v>57711</v>
      </c>
      <c r="O20451" s="76" t="s">
        <v>4356</v>
      </c>
      <c r="P20451" s="82">
        <v>159</v>
      </c>
      <c r="Q20451" s="82" t="s">
        <v>85825</v>
      </c>
      <c r="R20451"/>
    </row>
    <row r="20452" spans="12:18" x14ac:dyDescent="0.25">
      <c r="L20452" t="s">
        <v>3010</v>
      </c>
      <c r="M20452" t="s">
        <v>17458</v>
      </c>
      <c r="N20452" t="s">
        <v>57712</v>
      </c>
      <c r="O20452" s="76" t="s">
        <v>4366</v>
      </c>
      <c r="P20452" s="82">
        <v>274</v>
      </c>
      <c r="Q20452" s="82" t="s">
        <v>85826</v>
      </c>
      <c r="R20452"/>
    </row>
    <row r="20453" spans="12:18" x14ac:dyDescent="0.25">
      <c r="L20453" t="s">
        <v>3010</v>
      </c>
      <c r="M20453" t="s">
        <v>4927</v>
      </c>
      <c r="N20453" t="s">
        <v>57713</v>
      </c>
      <c r="O20453" s="76" t="s">
        <v>4356</v>
      </c>
      <c r="P20453" s="82">
        <v>337</v>
      </c>
      <c r="Q20453" s="82" t="s">
        <v>85827</v>
      </c>
      <c r="R20453"/>
    </row>
    <row r="20454" spans="12:18" x14ac:dyDescent="0.25">
      <c r="L20454" t="s">
        <v>3010</v>
      </c>
      <c r="M20454" t="s">
        <v>22593</v>
      </c>
      <c r="N20454" t="s">
        <v>57714</v>
      </c>
      <c r="O20454" s="76" t="s">
        <v>4356</v>
      </c>
      <c r="P20454" s="82">
        <v>977</v>
      </c>
      <c r="Q20454" s="82" t="s">
        <v>85828</v>
      </c>
      <c r="R20454"/>
    </row>
    <row r="20455" spans="12:18" x14ac:dyDescent="0.25">
      <c r="L20455" t="s">
        <v>3010</v>
      </c>
      <c r="M20455" t="s">
        <v>17460</v>
      </c>
      <c r="N20455" t="s">
        <v>57715</v>
      </c>
      <c r="O20455" s="76" t="s">
        <v>4366</v>
      </c>
      <c r="P20455" s="82">
        <v>204</v>
      </c>
      <c r="Q20455" s="82" t="s">
        <v>85829</v>
      </c>
      <c r="R20455"/>
    </row>
    <row r="20456" spans="12:18" x14ac:dyDescent="0.25">
      <c r="L20456" t="s">
        <v>3010</v>
      </c>
      <c r="M20456" t="s">
        <v>36104</v>
      </c>
      <c r="N20456" t="s">
        <v>57716</v>
      </c>
      <c r="O20456" s="76" t="s">
        <v>4356</v>
      </c>
      <c r="P20456" s="82">
        <v>455</v>
      </c>
      <c r="Q20456" s="82" t="s">
        <v>85830</v>
      </c>
      <c r="R20456"/>
    </row>
    <row r="20457" spans="12:18" x14ac:dyDescent="0.25">
      <c r="L20457" t="s">
        <v>3010</v>
      </c>
      <c r="M20457" t="s">
        <v>15799</v>
      </c>
      <c r="N20457" t="s">
        <v>57717</v>
      </c>
      <c r="O20457" s="76" t="s">
        <v>4366</v>
      </c>
      <c r="P20457" s="82">
        <v>272</v>
      </c>
      <c r="Q20457" s="82" t="s">
        <v>85831</v>
      </c>
      <c r="R20457"/>
    </row>
    <row r="20458" spans="12:18" x14ac:dyDescent="0.25">
      <c r="L20458" t="s">
        <v>3010</v>
      </c>
      <c r="M20458" t="s">
        <v>22594</v>
      </c>
      <c r="N20458" t="s">
        <v>57718</v>
      </c>
      <c r="O20458" s="76" t="s">
        <v>4356</v>
      </c>
      <c r="P20458" s="82">
        <v>1105</v>
      </c>
      <c r="Q20458" s="82" t="s">
        <v>85832</v>
      </c>
      <c r="R20458"/>
    </row>
    <row r="20459" spans="12:18" x14ac:dyDescent="0.25">
      <c r="L20459" t="s">
        <v>3010</v>
      </c>
      <c r="M20459" t="s">
        <v>4928</v>
      </c>
      <c r="N20459" t="s">
        <v>57719</v>
      </c>
      <c r="O20459" s="76" t="s">
        <v>4356</v>
      </c>
      <c r="P20459" s="82">
        <v>446</v>
      </c>
      <c r="Q20459" s="82" t="s">
        <v>85834</v>
      </c>
      <c r="R20459"/>
    </row>
    <row r="20460" spans="12:18" x14ac:dyDescent="0.25">
      <c r="L20460" t="s">
        <v>3010</v>
      </c>
      <c r="M20460" t="s">
        <v>4929</v>
      </c>
      <c r="N20460" t="s">
        <v>57720</v>
      </c>
      <c r="O20460" s="76" t="s">
        <v>4356</v>
      </c>
      <c r="P20460" s="82">
        <v>841</v>
      </c>
      <c r="Q20460" s="82" t="s">
        <v>85835</v>
      </c>
      <c r="R20460"/>
    </row>
    <row r="20461" spans="12:18" x14ac:dyDescent="0.25">
      <c r="L20461" t="s">
        <v>3010</v>
      </c>
      <c r="M20461" t="s">
        <v>36098</v>
      </c>
      <c r="N20461" t="s">
        <v>57721</v>
      </c>
      <c r="O20461" s="76" t="s">
        <v>4366</v>
      </c>
      <c r="P20461" s="82">
        <v>53</v>
      </c>
      <c r="Q20461" s="82" t="s">
        <v>85794</v>
      </c>
      <c r="R20461"/>
    </row>
    <row r="20462" spans="12:18" x14ac:dyDescent="0.25">
      <c r="L20462" t="s">
        <v>3010</v>
      </c>
      <c r="M20462" t="s">
        <v>15365</v>
      </c>
      <c r="N20462" t="s">
        <v>57722</v>
      </c>
      <c r="O20462" s="76" t="s">
        <v>4366</v>
      </c>
      <c r="P20462" s="82">
        <v>66</v>
      </c>
      <c r="Q20462" s="82" t="s">
        <v>85795</v>
      </c>
      <c r="R20462"/>
    </row>
    <row r="20463" spans="12:18" x14ac:dyDescent="0.25">
      <c r="L20463" t="s">
        <v>3010</v>
      </c>
      <c r="M20463" t="s">
        <v>15367</v>
      </c>
      <c r="N20463" t="s">
        <v>57723</v>
      </c>
      <c r="O20463" s="76" t="s">
        <v>4366</v>
      </c>
      <c r="P20463" s="82">
        <v>171</v>
      </c>
      <c r="Q20463" s="82" t="s">
        <v>85796</v>
      </c>
      <c r="R20463"/>
    </row>
    <row r="20464" spans="12:18" x14ac:dyDescent="0.25">
      <c r="L20464" t="s">
        <v>3010</v>
      </c>
      <c r="M20464" t="s">
        <v>36099</v>
      </c>
      <c r="N20464" t="s">
        <v>57724</v>
      </c>
      <c r="O20464" s="76" t="s">
        <v>4366</v>
      </c>
      <c r="P20464" s="82">
        <v>257</v>
      </c>
      <c r="Q20464" s="82" t="s">
        <v>85797</v>
      </c>
      <c r="R20464"/>
    </row>
    <row r="20465" spans="12:18" x14ac:dyDescent="0.25">
      <c r="L20465" t="s">
        <v>3010</v>
      </c>
      <c r="M20465" t="s">
        <v>15369</v>
      </c>
      <c r="N20465" t="s">
        <v>57725</v>
      </c>
      <c r="O20465" s="76" t="s">
        <v>4366</v>
      </c>
      <c r="P20465" s="82">
        <v>174</v>
      </c>
      <c r="Q20465" s="82" t="s">
        <v>85798</v>
      </c>
      <c r="R20465"/>
    </row>
    <row r="20466" spans="12:18" x14ac:dyDescent="0.25">
      <c r="L20466" t="s">
        <v>3010</v>
      </c>
      <c r="M20466" t="s">
        <v>4916</v>
      </c>
      <c r="N20466" t="s">
        <v>57726</v>
      </c>
      <c r="O20466" s="76" t="s">
        <v>4356</v>
      </c>
      <c r="P20466" s="82">
        <v>370</v>
      </c>
      <c r="Q20466" s="82" t="s">
        <v>85799</v>
      </c>
      <c r="R20466"/>
    </row>
    <row r="20467" spans="12:18" x14ac:dyDescent="0.25">
      <c r="L20467" t="s">
        <v>3010</v>
      </c>
      <c r="M20467" t="s">
        <v>15371</v>
      </c>
      <c r="N20467" t="s">
        <v>57727</v>
      </c>
      <c r="O20467" s="76" t="s">
        <v>4356</v>
      </c>
      <c r="P20467" s="82">
        <v>239</v>
      </c>
      <c r="Q20467" s="82" t="s">
        <v>85800</v>
      </c>
      <c r="R20467"/>
    </row>
    <row r="20468" spans="12:18" x14ac:dyDescent="0.25">
      <c r="L20468" t="s">
        <v>3010</v>
      </c>
      <c r="M20468" t="s">
        <v>22588</v>
      </c>
      <c r="N20468" t="s">
        <v>57728</v>
      </c>
      <c r="O20468" s="76" t="s">
        <v>4366</v>
      </c>
      <c r="P20468" s="82">
        <v>140</v>
      </c>
      <c r="Q20468" s="82" t="s">
        <v>85801</v>
      </c>
      <c r="R20468"/>
    </row>
    <row r="20469" spans="12:18" x14ac:dyDescent="0.25">
      <c r="L20469" t="s">
        <v>3010</v>
      </c>
      <c r="M20469" t="s">
        <v>17453</v>
      </c>
      <c r="N20469" t="s">
        <v>57729</v>
      </c>
      <c r="O20469" s="76" t="s">
        <v>4356</v>
      </c>
      <c r="P20469" s="82">
        <v>506</v>
      </c>
      <c r="Q20469" s="82" t="s">
        <v>85802</v>
      </c>
      <c r="R20469"/>
    </row>
    <row r="20470" spans="12:18" x14ac:dyDescent="0.25">
      <c r="L20470" t="s">
        <v>3010</v>
      </c>
      <c r="M20470" t="s">
        <v>4917</v>
      </c>
      <c r="N20470" t="s">
        <v>57730</v>
      </c>
      <c r="O20470" s="76" t="s">
        <v>4356</v>
      </c>
      <c r="P20470" s="82">
        <v>352</v>
      </c>
      <c r="Q20470" s="82" t="s">
        <v>85803</v>
      </c>
      <c r="R20470"/>
    </row>
    <row r="20471" spans="12:18" x14ac:dyDescent="0.25">
      <c r="L20471" t="s">
        <v>3010</v>
      </c>
      <c r="M20471" t="s">
        <v>22589</v>
      </c>
      <c r="N20471" t="s">
        <v>57731</v>
      </c>
      <c r="O20471" s="76" t="s">
        <v>4356</v>
      </c>
      <c r="P20471" s="82">
        <v>4112</v>
      </c>
      <c r="Q20471" s="82" t="s">
        <v>85804</v>
      </c>
      <c r="R20471"/>
    </row>
    <row r="20472" spans="12:18" x14ac:dyDescent="0.25">
      <c r="L20472" t="s">
        <v>3010</v>
      </c>
      <c r="M20472" t="s">
        <v>4918</v>
      </c>
      <c r="N20472" t="s">
        <v>57732</v>
      </c>
      <c r="O20472" s="76" t="s">
        <v>4366</v>
      </c>
      <c r="P20472" s="82">
        <v>156</v>
      </c>
      <c r="Q20472" s="82" t="s">
        <v>85805</v>
      </c>
      <c r="R20472"/>
    </row>
    <row r="20473" spans="12:18" x14ac:dyDescent="0.25">
      <c r="L20473" t="s">
        <v>3010</v>
      </c>
      <c r="M20473" t="s">
        <v>4919</v>
      </c>
      <c r="N20473" t="s">
        <v>57733</v>
      </c>
      <c r="O20473" s="76" t="s">
        <v>4366</v>
      </c>
      <c r="P20473" s="82">
        <v>103</v>
      </c>
      <c r="Q20473" s="82" t="s">
        <v>85806</v>
      </c>
      <c r="R20473"/>
    </row>
    <row r="20474" spans="12:18" x14ac:dyDescent="0.25">
      <c r="L20474" t="s">
        <v>3010</v>
      </c>
      <c r="M20474" t="s">
        <v>4930</v>
      </c>
      <c r="N20474" t="s">
        <v>57734</v>
      </c>
      <c r="O20474" s="76" t="s">
        <v>4356</v>
      </c>
      <c r="P20474" s="82">
        <v>418</v>
      </c>
      <c r="Q20474" s="82" t="s">
        <v>85836</v>
      </c>
      <c r="R20474"/>
    </row>
    <row r="20475" spans="12:18" x14ac:dyDescent="0.25">
      <c r="L20475" t="s">
        <v>3010</v>
      </c>
      <c r="M20475" t="s">
        <v>17465</v>
      </c>
      <c r="N20475" t="s">
        <v>57735</v>
      </c>
      <c r="O20475" s="76" t="s">
        <v>4356</v>
      </c>
      <c r="P20475" s="82">
        <v>2597</v>
      </c>
      <c r="Q20475" s="82" t="s">
        <v>85837</v>
      </c>
      <c r="R20475"/>
    </row>
    <row r="20476" spans="12:18" x14ac:dyDescent="0.25">
      <c r="L20476" t="s">
        <v>3010</v>
      </c>
      <c r="M20476" t="s">
        <v>17467</v>
      </c>
      <c r="N20476" t="s">
        <v>57736</v>
      </c>
      <c r="O20476" s="76" t="s">
        <v>4366</v>
      </c>
      <c r="P20476" s="82">
        <v>127</v>
      </c>
      <c r="Q20476" s="82" t="s">
        <v>85838</v>
      </c>
      <c r="R20476"/>
    </row>
    <row r="20477" spans="12:18" x14ac:dyDescent="0.25">
      <c r="L20477" t="s">
        <v>3010</v>
      </c>
      <c r="M20477" t="s">
        <v>15379</v>
      </c>
      <c r="N20477" t="s">
        <v>57737</v>
      </c>
      <c r="O20477" s="76" t="s">
        <v>4356</v>
      </c>
      <c r="P20477" s="82">
        <v>403</v>
      </c>
      <c r="Q20477" s="82" t="s">
        <v>85839</v>
      </c>
      <c r="R20477"/>
    </row>
    <row r="20478" spans="12:18" x14ac:dyDescent="0.25">
      <c r="L20478" t="s">
        <v>3010</v>
      </c>
      <c r="M20478" t="s">
        <v>36105</v>
      </c>
      <c r="N20478" t="s">
        <v>57738</v>
      </c>
      <c r="O20478" s="76" t="s">
        <v>4374</v>
      </c>
      <c r="P20478" s="82">
        <v>3118</v>
      </c>
      <c r="Q20478" s="82" t="s">
        <v>85840</v>
      </c>
      <c r="R20478"/>
    </row>
    <row r="20479" spans="12:18" x14ac:dyDescent="0.25">
      <c r="L20479" t="s">
        <v>3010</v>
      </c>
      <c r="M20479" t="s">
        <v>17468</v>
      </c>
      <c r="N20479" t="s">
        <v>57739</v>
      </c>
      <c r="O20479" s="76" t="s">
        <v>4366</v>
      </c>
      <c r="P20479" s="82">
        <v>30</v>
      </c>
      <c r="Q20479" s="82" t="s">
        <v>85841</v>
      </c>
      <c r="R20479"/>
    </row>
    <row r="20480" spans="12:18" x14ac:dyDescent="0.25">
      <c r="L20480" t="s">
        <v>3010</v>
      </c>
      <c r="M20480" t="s">
        <v>15381</v>
      </c>
      <c r="N20480" t="s">
        <v>57740</v>
      </c>
      <c r="O20480" s="76" t="s">
        <v>4366</v>
      </c>
      <c r="P20480" s="82">
        <v>232</v>
      </c>
      <c r="Q20480" s="82" t="s">
        <v>85842</v>
      </c>
      <c r="R20480"/>
    </row>
    <row r="20481" spans="12:18" x14ac:dyDescent="0.25">
      <c r="L20481" t="s">
        <v>3010</v>
      </c>
      <c r="M20481" t="s">
        <v>17470</v>
      </c>
      <c r="N20481" t="s">
        <v>57741</v>
      </c>
      <c r="O20481" s="76" t="s">
        <v>4356</v>
      </c>
      <c r="P20481" s="82">
        <v>333</v>
      </c>
      <c r="Q20481" s="82" t="s">
        <v>85843</v>
      </c>
      <c r="R20481"/>
    </row>
    <row r="20482" spans="12:18" x14ac:dyDescent="0.25">
      <c r="L20482" t="s">
        <v>3010</v>
      </c>
      <c r="M20482" t="s">
        <v>17471</v>
      </c>
      <c r="N20482" t="s">
        <v>57742</v>
      </c>
      <c r="O20482" s="76" t="s">
        <v>4366</v>
      </c>
      <c r="P20482" s="82">
        <v>269</v>
      </c>
      <c r="Q20482" s="82" t="s">
        <v>85844</v>
      </c>
      <c r="R20482"/>
    </row>
    <row r="20483" spans="12:18" x14ac:dyDescent="0.25">
      <c r="L20483" t="s">
        <v>3010</v>
      </c>
      <c r="M20483" t="s">
        <v>17473</v>
      </c>
      <c r="N20483" t="s">
        <v>57743</v>
      </c>
      <c r="O20483" s="76" t="s">
        <v>4366</v>
      </c>
      <c r="P20483" s="82">
        <v>135</v>
      </c>
      <c r="Q20483" s="82" t="s">
        <v>85845</v>
      </c>
      <c r="R20483"/>
    </row>
    <row r="20484" spans="12:18" x14ac:dyDescent="0.25">
      <c r="L20484" t="s">
        <v>3010</v>
      </c>
      <c r="M20484" t="s">
        <v>17475</v>
      </c>
      <c r="N20484" t="s">
        <v>57744</v>
      </c>
      <c r="O20484" s="76" t="s">
        <v>4366</v>
      </c>
      <c r="P20484" s="82">
        <v>134</v>
      </c>
      <c r="Q20484" s="82" t="s">
        <v>85846</v>
      </c>
      <c r="R20484"/>
    </row>
    <row r="20485" spans="12:18" x14ac:dyDescent="0.25">
      <c r="L20485" t="s">
        <v>3010</v>
      </c>
      <c r="M20485" t="s">
        <v>17477</v>
      </c>
      <c r="N20485" t="s">
        <v>57745</v>
      </c>
      <c r="O20485" s="76" t="s">
        <v>4366</v>
      </c>
      <c r="P20485" s="82">
        <v>288</v>
      </c>
      <c r="Q20485" s="82" t="s">
        <v>85847</v>
      </c>
      <c r="R20485"/>
    </row>
    <row r="20486" spans="12:18" x14ac:dyDescent="0.25">
      <c r="L20486" t="s">
        <v>3010</v>
      </c>
      <c r="M20486" t="s">
        <v>15383</v>
      </c>
      <c r="N20486" t="s">
        <v>57746</v>
      </c>
      <c r="O20486" s="76" t="s">
        <v>4356</v>
      </c>
      <c r="P20486" s="82">
        <v>607</v>
      </c>
      <c r="Q20486" s="82" t="s">
        <v>85848</v>
      </c>
      <c r="R20486"/>
    </row>
    <row r="20487" spans="12:18" x14ac:dyDescent="0.25">
      <c r="L20487" t="s">
        <v>3010</v>
      </c>
      <c r="M20487" t="s">
        <v>22595</v>
      </c>
      <c r="N20487" t="s">
        <v>57747</v>
      </c>
      <c r="O20487" s="76" t="s">
        <v>4366</v>
      </c>
      <c r="P20487" s="82">
        <v>70</v>
      </c>
      <c r="Q20487" s="82" t="s">
        <v>85849</v>
      </c>
      <c r="R20487"/>
    </row>
    <row r="20488" spans="12:18" x14ac:dyDescent="0.25">
      <c r="L20488" t="s">
        <v>3010</v>
      </c>
      <c r="M20488" t="s">
        <v>4931</v>
      </c>
      <c r="N20488" t="s">
        <v>57748</v>
      </c>
      <c r="O20488" s="76" t="s">
        <v>4356</v>
      </c>
      <c r="P20488" s="82">
        <v>572</v>
      </c>
      <c r="Q20488" s="82" t="s">
        <v>85850</v>
      </c>
      <c r="R20488"/>
    </row>
    <row r="20489" spans="12:18" x14ac:dyDescent="0.25">
      <c r="L20489" t="s">
        <v>3010</v>
      </c>
      <c r="M20489" t="s">
        <v>17480</v>
      </c>
      <c r="N20489" t="s">
        <v>57749</v>
      </c>
      <c r="O20489" s="76" t="s">
        <v>4356</v>
      </c>
      <c r="P20489" s="82">
        <v>1438</v>
      </c>
      <c r="Q20489" s="82" t="s">
        <v>85853</v>
      </c>
      <c r="R20489"/>
    </row>
    <row r="20490" spans="12:18" x14ac:dyDescent="0.25">
      <c r="L20490" t="s">
        <v>3010</v>
      </c>
      <c r="M20490" t="s">
        <v>4932</v>
      </c>
      <c r="N20490" t="s">
        <v>57750</v>
      </c>
      <c r="O20490" s="76" t="s">
        <v>4356</v>
      </c>
      <c r="P20490" s="82">
        <v>464</v>
      </c>
      <c r="Q20490" s="82" t="s">
        <v>85854</v>
      </c>
      <c r="R20490"/>
    </row>
    <row r="20491" spans="12:18" x14ac:dyDescent="0.25">
      <c r="L20491" t="s">
        <v>3010</v>
      </c>
      <c r="M20491" t="s">
        <v>15390</v>
      </c>
      <c r="N20491" t="s">
        <v>57751</v>
      </c>
      <c r="O20491" s="76" t="s">
        <v>4366</v>
      </c>
      <c r="P20491" s="82">
        <v>263</v>
      </c>
      <c r="Q20491" s="82" t="s">
        <v>85855</v>
      </c>
      <c r="R20491"/>
    </row>
    <row r="20492" spans="12:18" x14ac:dyDescent="0.25">
      <c r="L20492" t="s">
        <v>3010</v>
      </c>
      <c r="M20492" t="s">
        <v>36106</v>
      </c>
      <c r="N20492" t="s">
        <v>57752</v>
      </c>
      <c r="O20492" s="76" t="s">
        <v>4366</v>
      </c>
      <c r="P20492" s="82">
        <v>109</v>
      </c>
      <c r="Q20492" s="82" t="s">
        <v>85856</v>
      </c>
      <c r="R20492"/>
    </row>
    <row r="20493" spans="12:18" x14ac:dyDescent="0.25">
      <c r="L20493" t="s">
        <v>3010</v>
      </c>
      <c r="M20493" t="s">
        <v>36107</v>
      </c>
      <c r="N20493" t="s">
        <v>57753</v>
      </c>
      <c r="O20493" s="76" t="s">
        <v>4366</v>
      </c>
      <c r="P20493" s="82">
        <v>177</v>
      </c>
      <c r="Q20493" s="82" t="s">
        <v>85857</v>
      </c>
      <c r="R20493"/>
    </row>
    <row r="20494" spans="12:18" x14ac:dyDescent="0.25">
      <c r="L20494" t="s">
        <v>3010</v>
      </c>
      <c r="M20494" t="s">
        <v>4933</v>
      </c>
      <c r="N20494" t="s">
        <v>57754</v>
      </c>
      <c r="O20494" s="76" t="s">
        <v>4366</v>
      </c>
      <c r="P20494" s="82">
        <v>80</v>
      </c>
      <c r="Q20494" s="82" t="s">
        <v>85858</v>
      </c>
      <c r="R20494"/>
    </row>
    <row r="20495" spans="12:18" x14ac:dyDescent="0.25">
      <c r="L20495" t="s">
        <v>3010</v>
      </c>
      <c r="M20495" t="s">
        <v>36108</v>
      </c>
      <c r="N20495" t="s">
        <v>57755</v>
      </c>
      <c r="O20495" s="76" t="s">
        <v>4356</v>
      </c>
      <c r="P20495" s="82">
        <v>260</v>
      </c>
      <c r="Q20495" s="82" t="s">
        <v>85859</v>
      </c>
      <c r="R20495"/>
    </row>
    <row r="20496" spans="12:18" x14ac:dyDescent="0.25">
      <c r="L20496" t="s">
        <v>3010</v>
      </c>
      <c r="M20496" t="s">
        <v>15332</v>
      </c>
      <c r="N20496" t="s">
        <v>57756</v>
      </c>
      <c r="O20496" s="76" t="s">
        <v>4356</v>
      </c>
      <c r="P20496" s="82">
        <v>988</v>
      </c>
      <c r="Q20496" s="82" t="s">
        <v>85719</v>
      </c>
      <c r="R20496"/>
    </row>
    <row r="20497" spans="12:18" x14ac:dyDescent="0.25">
      <c r="L20497" t="s">
        <v>3010</v>
      </c>
      <c r="M20497" t="s">
        <v>4935</v>
      </c>
      <c r="N20497" t="s">
        <v>57757</v>
      </c>
      <c r="O20497" s="76" t="s">
        <v>4366</v>
      </c>
      <c r="P20497" s="82">
        <v>93</v>
      </c>
      <c r="Q20497" s="82" t="s">
        <v>85862</v>
      </c>
      <c r="R20497"/>
    </row>
    <row r="20498" spans="12:18" x14ac:dyDescent="0.25">
      <c r="L20498" t="s">
        <v>3010</v>
      </c>
      <c r="M20498" t="s">
        <v>15392</v>
      </c>
      <c r="N20498" t="s">
        <v>57758</v>
      </c>
      <c r="O20498" s="76" t="s">
        <v>4356</v>
      </c>
      <c r="P20498" s="82">
        <v>655</v>
      </c>
      <c r="Q20498" s="82" t="s">
        <v>85860</v>
      </c>
      <c r="R20498"/>
    </row>
    <row r="20499" spans="12:18" x14ac:dyDescent="0.25">
      <c r="L20499" t="s">
        <v>3010</v>
      </c>
      <c r="M20499" t="s">
        <v>4934</v>
      </c>
      <c r="N20499" t="s">
        <v>57759</v>
      </c>
      <c r="O20499" s="76" t="s">
        <v>4366</v>
      </c>
      <c r="P20499" s="82">
        <v>54</v>
      </c>
      <c r="Q20499" s="82" t="s">
        <v>85861</v>
      </c>
      <c r="R20499"/>
    </row>
    <row r="20500" spans="12:18" x14ac:dyDescent="0.25">
      <c r="L20500" t="s">
        <v>3010</v>
      </c>
      <c r="M20500" t="s">
        <v>22596</v>
      </c>
      <c r="N20500" t="s">
        <v>57760</v>
      </c>
      <c r="O20500" s="76" t="s">
        <v>4366</v>
      </c>
      <c r="P20500" s="82">
        <v>266</v>
      </c>
      <c r="Q20500" s="82" t="s">
        <v>85863</v>
      </c>
      <c r="R20500"/>
    </row>
    <row r="20501" spans="12:18" x14ac:dyDescent="0.25">
      <c r="L20501" t="s">
        <v>3010</v>
      </c>
      <c r="M20501" t="s">
        <v>4936</v>
      </c>
      <c r="N20501" t="s">
        <v>57761</v>
      </c>
      <c r="O20501" s="76" t="s">
        <v>4366</v>
      </c>
      <c r="P20501" s="82">
        <v>314</v>
      </c>
      <c r="Q20501" s="82" t="s">
        <v>85864</v>
      </c>
      <c r="R20501"/>
    </row>
    <row r="20502" spans="12:18" x14ac:dyDescent="0.25">
      <c r="L20502" t="s">
        <v>3010</v>
      </c>
      <c r="M20502" t="s">
        <v>15394</v>
      </c>
      <c r="N20502" t="s">
        <v>57762</v>
      </c>
      <c r="O20502" s="76" t="s">
        <v>4356</v>
      </c>
      <c r="P20502" s="82">
        <v>1943</v>
      </c>
      <c r="Q20502" s="82" t="s">
        <v>85865</v>
      </c>
      <c r="R20502"/>
    </row>
    <row r="20503" spans="12:18" x14ac:dyDescent="0.25">
      <c r="L20503" t="s">
        <v>3010</v>
      </c>
      <c r="M20503" t="s">
        <v>22597</v>
      </c>
      <c r="N20503" t="s">
        <v>57763</v>
      </c>
      <c r="O20503" s="76" t="s">
        <v>4366</v>
      </c>
      <c r="P20503" s="82">
        <v>55</v>
      </c>
      <c r="Q20503" s="82" t="s">
        <v>85866</v>
      </c>
      <c r="R20503"/>
    </row>
    <row r="20504" spans="12:18" x14ac:dyDescent="0.25">
      <c r="L20504" t="s">
        <v>3010</v>
      </c>
      <c r="M20504" t="s">
        <v>5147</v>
      </c>
      <c r="N20504" t="s">
        <v>57764</v>
      </c>
      <c r="O20504" s="76" t="s">
        <v>4366</v>
      </c>
      <c r="P20504" s="82">
        <v>89</v>
      </c>
      <c r="Q20504" s="82" t="s">
        <v>85867</v>
      </c>
      <c r="R20504"/>
    </row>
    <row r="20505" spans="12:18" x14ac:dyDescent="0.25">
      <c r="L20505" t="s">
        <v>3010</v>
      </c>
      <c r="M20505" t="s">
        <v>22598</v>
      </c>
      <c r="N20505" t="s">
        <v>57765</v>
      </c>
      <c r="O20505" s="76" t="s">
        <v>4366</v>
      </c>
      <c r="P20505" s="82">
        <v>17</v>
      </c>
      <c r="Q20505" s="82" t="s">
        <v>85868</v>
      </c>
      <c r="R20505"/>
    </row>
    <row r="20506" spans="12:18" x14ac:dyDescent="0.25">
      <c r="L20506" t="s">
        <v>3010</v>
      </c>
      <c r="M20506" t="s">
        <v>17483</v>
      </c>
      <c r="N20506" t="s">
        <v>57766</v>
      </c>
      <c r="O20506" s="76" t="s">
        <v>4366</v>
      </c>
      <c r="P20506" s="82">
        <v>57</v>
      </c>
      <c r="Q20506" s="82" t="s">
        <v>85870</v>
      </c>
      <c r="R20506"/>
    </row>
    <row r="20507" spans="12:18" x14ac:dyDescent="0.25">
      <c r="L20507" t="s">
        <v>3010</v>
      </c>
      <c r="M20507" t="s">
        <v>22599</v>
      </c>
      <c r="N20507" t="s">
        <v>57767</v>
      </c>
      <c r="O20507" s="76" t="s">
        <v>4356</v>
      </c>
      <c r="P20507" s="82">
        <v>514</v>
      </c>
      <c r="Q20507" s="82" t="s">
        <v>85871</v>
      </c>
      <c r="R20507"/>
    </row>
    <row r="20508" spans="12:18" x14ac:dyDescent="0.25">
      <c r="L20508" t="s">
        <v>3010</v>
      </c>
      <c r="M20508" t="s">
        <v>15396</v>
      </c>
      <c r="N20508" t="s">
        <v>57768</v>
      </c>
      <c r="O20508" s="76" t="s">
        <v>4356</v>
      </c>
      <c r="P20508" s="82">
        <v>950</v>
      </c>
      <c r="Q20508" s="82" t="s">
        <v>85872</v>
      </c>
      <c r="R20508"/>
    </row>
    <row r="20509" spans="12:18" x14ac:dyDescent="0.25">
      <c r="L20509" t="s">
        <v>3010</v>
      </c>
      <c r="M20509" t="s">
        <v>17485</v>
      </c>
      <c r="N20509" t="s">
        <v>57769</v>
      </c>
      <c r="O20509" s="76" t="s">
        <v>4366</v>
      </c>
      <c r="P20509" s="82">
        <v>165</v>
      </c>
      <c r="Q20509" s="82" t="s">
        <v>85873</v>
      </c>
      <c r="R20509"/>
    </row>
    <row r="20510" spans="12:18" x14ac:dyDescent="0.25">
      <c r="L20510" t="s">
        <v>3010</v>
      </c>
      <c r="M20510" t="s">
        <v>12087</v>
      </c>
      <c r="N20510" t="s">
        <v>57770</v>
      </c>
      <c r="O20510" s="76" t="s">
        <v>4374</v>
      </c>
      <c r="P20510" s="82">
        <v>17475</v>
      </c>
      <c r="Q20510" s="82" t="s">
        <v>85874</v>
      </c>
      <c r="R20510"/>
    </row>
    <row r="20511" spans="12:18" x14ac:dyDescent="0.25">
      <c r="L20511" t="s">
        <v>3010</v>
      </c>
      <c r="M20511" t="s">
        <v>4938</v>
      </c>
      <c r="N20511" t="s">
        <v>57771</v>
      </c>
      <c r="O20511" s="76" t="s">
        <v>4366</v>
      </c>
      <c r="P20511" s="82">
        <v>203</v>
      </c>
      <c r="Q20511" s="82" t="s">
        <v>85875</v>
      </c>
      <c r="R20511"/>
    </row>
    <row r="20512" spans="12:18" x14ac:dyDescent="0.25">
      <c r="L20512" t="s">
        <v>3010</v>
      </c>
      <c r="M20512" t="s">
        <v>4939</v>
      </c>
      <c r="N20512" t="s">
        <v>57772</v>
      </c>
      <c r="O20512" s="76" t="s">
        <v>4366</v>
      </c>
      <c r="P20512" s="82">
        <v>123</v>
      </c>
      <c r="Q20512" s="82" t="s">
        <v>85876</v>
      </c>
      <c r="R20512"/>
    </row>
    <row r="20513" spans="12:18" x14ac:dyDescent="0.25">
      <c r="L20513" t="s">
        <v>3010</v>
      </c>
      <c r="M20513" t="s">
        <v>36109</v>
      </c>
      <c r="N20513" t="s">
        <v>57773</v>
      </c>
      <c r="O20513" s="76" t="s">
        <v>4366</v>
      </c>
      <c r="P20513" s="82">
        <v>90</v>
      </c>
      <c r="Q20513" s="82" t="s">
        <v>85877</v>
      </c>
      <c r="R20513"/>
    </row>
    <row r="20514" spans="12:18" x14ac:dyDescent="0.25">
      <c r="L20514" t="s">
        <v>3010</v>
      </c>
      <c r="M20514" t="s">
        <v>4941</v>
      </c>
      <c r="N20514" t="s">
        <v>57774</v>
      </c>
      <c r="O20514" s="76" t="s">
        <v>4366</v>
      </c>
      <c r="P20514" s="82">
        <v>87</v>
      </c>
      <c r="Q20514" s="82" t="s">
        <v>85879</v>
      </c>
      <c r="R20514"/>
    </row>
    <row r="20515" spans="12:18" x14ac:dyDescent="0.25">
      <c r="L20515" t="s">
        <v>3010</v>
      </c>
      <c r="M20515" t="s">
        <v>4940</v>
      </c>
      <c r="N20515" t="s">
        <v>57775</v>
      </c>
      <c r="O20515" s="76" t="s">
        <v>4356</v>
      </c>
      <c r="P20515" s="82">
        <v>1572</v>
      </c>
      <c r="Q20515" s="82" t="s">
        <v>85878</v>
      </c>
      <c r="R20515"/>
    </row>
    <row r="20516" spans="12:18" x14ac:dyDescent="0.25">
      <c r="L20516" t="s">
        <v>3010</v>
      </c>
      <c r="M20516" t="s">
        <v>36110</v>
      </c>
      <c r="N20516" t="s">
        <v>57776</v>
      </c>
      <c r="O20516" s="76" t="s">
        <v>4374</v>
      </c>
      <c r="P20516" s="82">
        <v>1309</v>
      </c>
      <c r="Q20516" s="82" t="s">
        <v>85880</v>
      </c>
      <c r="R20516"/>
    </row>
    <row r="20517" spans="12:18" x14ac:dyDescent="0.25">
      <c r="L20517" t="s">
        <v>3010</v>
      </c>
      <c r="M20517" t="s">
        <v>22601</v>
      </c>
      <c r="N20517" t="s">
        <v>57777</v>
      </c>
      <c r="O20517" s="76" t="s">
        <v>4366</v>
      </c>
      <c r="P20517" s="82">
        <v>35</v>
      </c>
      <c r="Q20517" s="82" t="s">
        <v>85882</v>
      </c>
      <c r="R20517"/>
    </row>
    <row r="20518" spans="12:18" x14ac:dyDescent="0.25">
      <c r="L20518" t="s">
        <v>3010</v>
      </c>
      <c r="M20518" t="s">
        <v>15399</v>
      </c>
      <c r="N20518" t="s">
        <v>57778</v>
      </c>
      <c r="O20518" s="76" t="s">
        <v>4366</v>
      </c>
      <c r="P20518" s="82">
        <v>50</v>
      </c>
      <c r="Q20518" s="82" t="s">
        <v>85883</v>
      </c>
      <c r="R20518"/>
    </row>
    <row r="20519" spans="12:18" x14ac:dyDescent="0.25">
      <c r="L20519" t="s">
        <v>3010</v>
      </c>
      <c r="M20519" t="s">
        <v>36111</v>
      </c>
      <c r="N20519" t="s">
        <v>57779</v>
      </c>
      <c r="O20519" s="76" t="s">
        <v>4366</v>
      </c>
      <c r="P20519" s="82">
        <v>123</v>
      </c>
      <c r="Q20519" s="82" t="s">
        <v>85884</v>
      </c>
      <c r="R20519"/>
    </row>
    <row r="20520" spans="12:18" x14ac:dyDescent="0.25">
      <c r="L20520" t="s">
        <v>3010</v>
      </c>
      <c r="M20520" t="s">
        <v>4944</v>
      </c>
      <c r="N20520" t="s">
        <v>57780</v>
      </c>
      <c r="O20520" s="76" t="s">
        <v>4366</v>
      </c>
      <c r="P20520" s="82">
        <v>140</v>
      </c>
      <c r="Q20520" s="82" t="s">
        <v>85892</v>
      </c>
      <c r="R20520"/>
    </row>
    <row r="20521" spans="12:18" x14ac:dyDescent="0.25">
      <c r="L20521" t="s">
        <v>3010</v>
      </c>
      <c r="M20521" t="s">
        <v>36113</v>
      </c>
      <c r="N20521" t="s">
        <v>57781</v>
      </c>
      <c r="O20521" s="76" t="s">
        <v>4356</v>
      </c>
      <c r="P20521" s="82">
        <v>287</v>
      </c>
      <c r="Q20521" s="82" t="s">
        <v>85893</v>
      </c>
      <c r="R20521"/>
    </row>
    <row r="20522" spans="12:18" x14ac:dyDescent="0.25">
      <c r="L20522" t="s">
        <v>3010</v>
      </c>
      <c r="M20522" t="s">
        <v>22600</v>
      </c>
      <c r="N20522" t="s">
        <v>57782</v>
      </c>
      <c r="O20522" s="76" t="s">
        <v>4366</v>
      </c>
      <c r="P20522" s="82">
        <v>265</v>
      </c>
      <c r="Q20522" s="82" t="s">
        <v>85881</v>
      </c>
      <c r="R20522"/>
    </row>
    <row r="20523" spans="12:18" x14ac:dyDescent="0.25">
      <c r="L20523" t="s">
        <v>3010</v>
      </c>
      <c r="M20523" t="s">
        <v>36112</v>
      </c>
      <c r="N20523" t="s">
        <v>57783</v>
      </c>
      <c r="O20523" s="76" t="s">
        <v>4366</v>
      </c>
      <c r="P20523" s="82">
        <v>37</v>
      </c>
      <c r="Q20523" s="82" t="s">
        <v>85885</v>
      </c>
      <c r="R20523"/>
    </row>
    <row r="20524" spans="12:18" x14ac:dyDescent="0.25">
      <c r="L20524" t="s">
        <v>3010</v>
      </c>
      <c r="M20524" t="s">
        <v>17487</v>
      </c>
      <c r="N20524" t="s">
        <v>57784</v>
      </c>
      <c r="O20524" s="76" t="s">
        <v>4366</v>
      </c>
      <c r="P20524" s="82">
        <v>132</v>
      </c>
      <c r="Q20524" s="82" t="s">
        <v>85886</v>
      </c>
      <c r="R20524"/>
    </row>
    <row r="20525" spans="12:18" x14ac:dyDescent="0.25">
      <c r="L20525" t="s">
        <v>3010</v>
      </c>
      <c r="M20525" t="s">
        <v>4942</v>
      </c>
      <c r="N20525" t="s">
        <v>57785</v>
      </c>
      <c r="O20525" s="76" t="s">
        <v>4366</v>
      </c>
      <c r="P20525" s="82">
        <v>52</v>
      </c>
      <c r="Q20525" s="82" t="s">
        <v>85887</v>
      </c>
      <c r="R20525"/>
    </row>
    <row r="20526" spans="12:18" x14ac:dyDescent="0.25">
      <c r="L20526" t="s">
        <v>3010</v>
      </c>
      <c r="M20526" t="s">
        <v>17489</v>
      </c>
      <c r="N20526" t="s">
        <v>57786</v>
      </c>
      <c r="O20526" s="76" t="s">
        <v>4366</v>
      </c>
      <c r="P20526" s="82">
        <v>125</v>
      </c>
      <c r="Q20526" s="82" t="s">
        <v>85888</v>
      </c>
      <c r="R20526"/>
    </row>
    <row r="20527" spans="12:18" x14ac:dyDescent="0.25">
      <c r="L20527" t="s">
        <v>3010</v>
      </c>
      <c r="M20527" t="s">
        <v>4943</v>
      </c>
      <c r="N20527" t="s">
        <v>57787</v>
      </c>
      <c r="O20527" s="76" t="s">
        <v>4366</v>
      </c>
      <c r="P20527" s="82">
        <v>81</v>
      </c>
      <c r="Q20527" s="82" t="s">
        <v>85889</v>
      </c>
      <c r="R20527"/>
    </row>
    <row r="20528" spans="12:18" x14ac:dyDescent="0.25">
      <c r="L20528" t="s">
        <v>3010</v>
      </c>
      <c r="M20528" t="s">
        <v>17491</v>
      </c>
      <c r="N20528" t="s">
        <v>57788</v>
      </c>
      <c r="O20528" s="76" t="s">
        <v>4366</v>
      </c>
      <c r="P20528" s="82">
        <v>79</v>
      </c>
      <c r="Q20528" s="82" t="s">
        <v>85890</v>
      </c>
      <c r="R20528"/>
    </row>
    <row r="20529" spans="12:18" x14ac:dyDescent="0.25">
      <c r="L20529" t="s">
        <v>3010</v>
      </c>
      <c r="M20529" t="s">
        <v>15401</v>
      </c>
      <c r="N20529" t="s">
        <v>57789</v>
      </c>
      <c r="O20529" s="76" t="s">
        <v>4366</v>
      </c>
      <c r="P20529" s="82">
        <v>307</v>
      </c>
      <c r="Q20529" s="82" t="s">
        <v>85891</v>
      </c>
      <c r="R20529"/>
    </row>
    <row r="20530" spans="12:18" x14ac:dyDescent="0.25">
      <c r="L20530" t="s">
        <v>3010</v>
      </c>
      <c r="M20530" t="s">
        <v>17493</v>
      </c>
      <c r="N20530" t="s">
        <v>57790</v>
      </c>
      <c r="O20530" s="76" t="s">
        <v>4366</v>
      </c>
      <c r="P20530" s="82">
        <v>164</v>
      </c>
      <c r="Q20530" s="82" t="s">
        <v>85894</v>
      </c>
      <c r="R20530"/>
    </row>
    <row r="20531" spans="12:18" x14ac:dyDescent="0.25">
      <c r="L20531" t="s">
        <v>3010</v>
      </c>
      <c r="M20531" t="s">
        <v>22602</v>
      </c>
      <c r="N20531" t="s">
        <v>57791</v>
      </c>
      <c r="O20531" s="76" t="s">
        <v>4366</v>
      </c>
      <c r="P20531" s="82">
        <v>200</v>
      </c>
      <c r="Q20531" s="82" t="s">
        <v>85895</v>
      </c>
      <c r="R20531"/>
    </row>
    <row r="20532" spans="12:18" x14ac:dyDescent="0.25">
      <c r="L20532" t="s">
        <v>3010</v>
      </c>
      <c r="M20532" t="s">
        <v>15403</v>
      </c>
      <c r="N20532" t="s">
        <v>57792</v>
      </c>
      <c r="O20532" s="76" t="s">
        <v>4366</v>
      </c>
      <c r="P20532" s="82">
        <v>221</v>
      </c>
      <c r="Q20532" s="82" t="s">
        <v>85896</v>
      </c>
      <c r="R20532"/>
    </row>
    <row r="20533" spans="12:18" x14ac:dyDescent="0.25">
      <c r="L20533" t="s">
        <v>3010</v>
      </c>
      <c r="M20533" t="s">
        <v>15405</v>
      </c>
      <c r="N20533" t="s">
        <v>57793</v>
      </c>
      <c r="O20533" s="76" t="s">
        <v>4366</v>
      </c>
      <c r="P20533" s="82">
        <v>78</v>
      </c>
      <c r="Q20533" s="82" t="s">
        <v>85897</v>
      </c>
      <c r="R20533"/>
    </row>
    <row r="20534" spans="12:18" x14ac:dyDescent="0.25">
      <c r="L20534" t="s">
        <v>3010</v>
      </c>
      <c r="M20534" t="s">
        <v>15407</v>
      </c>
      <c r="N20534" t="s">
        <v>57794</v>
      </c>
      <c r="O20534" s="76" t="s">
        <v>4356</v>
      </c>
      <c r="P20534" s="82">
        <v>1639</v>
      </c>
      <c r="Q20534" s="82" t="s">
        <v>85898</v>
      </c>
      <c r="R20534"/>
    </row>
    <row r="20535" spans="12:18" x14ac:dyDescent="0.25">
      <c r="L20535" t="s">
        <v>3010</v>
      </c>
      <c r="M20535" t="s">
        <v>15410</v>
      </c>
      <c r="N20535" t="s">
        <v>57795</v>
      </c>
      <c r="O20535" s="76" t="s">
        <v>4366</v>
      </c>
      <c r="P20535" s="82">
        <v>49</v>
      </c>
      <c r="Q20535" s="82" t="s">
        <v>85899</v>
      </c>
      <c r="R20535"/>
    </row>
    <row r="20536" spans="12:18" x14ac:dyDescent="0.25">
      <c r="L20536" t="s">
        <v>3010</v>
      </c>
      <c r="M20536" t="s">
        <v>22603</v>
      </c>
      <c r="N20536" t="s">
        <v>57796</v>
      </c>
      <c r="O20536" s="76" t="s">
        <v>4366</v>
      </c>
      <c r="P20536" s="82">
        <v>84</v>
      </c>
      <c r="Q20536" s="82" t="s">
        <v>85900</v>
      </c>
      <c r="R20536"/>
    </row>
    <row r="20537" spans="12:18" x14ac:dyDescent="0.25">
      <c r="L20537" t="s">
        <v>3010</v>
      </c>
      <c r="M20537" t="s">
        <v>22604</v>
      </c>
      <c r="N20537" t="s">
        <v>57797</v>
      </c>
      <c r="O20537" s="76" t="s">
        <v>4366</v>
      </c>
      <c r="P20537" s="82">
        <v>60</v>
      </c>
      <c r="Q20537" s="82" t="s">
        <v>85901</v>
      </c>
      <c r="R20537"/>
    </row>
    <row r="20538" spans="12:18" x14ac:dyDescent="0.25">
      <c r="L20538" t="s">
        <v>3010</v>
      </c>
      <c r="M20538" t="s">
        <v>15412</v>
      </c>
      <c r="N20538" t="s">
        <v>57798</v>
      </c>
      <c r="O20538" s="76" t="s">
        <v>4356</v>
      </c>
      <c r="P20538" s="82">
        <v>196</v>
      </c>
      <c r="Q20538" s="82" t="s">
        <v>85902</v>
      </c>
      <c r="R20538"/>
    </row>
    <row r="20539" spans="12:18" x14ac:dyDescent="0.25">
      <c r="L20539" t="s">
        <v>3010</v>
      </c>
      <c r="M20539" t="s">
        <v>36114</v>
      </c>
      <c r="N20539" t="s">
        <v>57799</v>
      </c>
      <c r="O20539" s="76" t="s">
        <v>4366</v>
      </c>
      <c r="P20539" s="82">
        <v>105</v>
      </c>
      <c r="Q20539" s="82" t="s">
        <v>85903</v>
      </c>
      <c r="R20539"/>
    </row>
    <row r="20540" spans="12:18" x14ac:dyDescent="0.25">
      <c r="L20540" t="s">
        <v>3010</v>
      </c>
      <c r="M20540" t="s">
        <v>17495</v>
      </c>
      <c r="N20540" t="s">
        <v>57800</v>
      </c>
      <c r="O20540" s="76" t="s">
        <v>4366</v>
      </c>
      <c r="P20540" s="82">
        <v>50</v>
      </c>
      <c r="Q20540" s="82" t="s">
        <v>85904</v>
      </c>
      <c r="R20540"/>
    </row>
    <row r="20541" spans="12:18" x14ac:dyDescent="0.25">
      <c r="L20541" t="s">
        <v>3010</v>
      </c>
      <c r="M20541" t="s">
        <v>22605</v>
      </c>
      <c r="N20541" t="s">
        <v>57801</v>
      </c>
      <c r="O20541" s="76" t="s">
        <v>4366</v>
      </c>
      <c r="P20541" s="82">
        <v>107</v>
      </c>
      <c r="Q20541" s="82" t="s">
        <v>85905</v>
      </c>
      <c r="R20541"/>
    </row>
    <row r="20542" spans="12:18" x14ac:dyDescent="0.25">
      <c r="L20542" t="s">
        <v>3010</v>
      </c>
      <c r="M20542" t="s">
        <v>36115</v>
      </c>
      <c r="N20542" t="s">
        <v>57802</v>
      </c>
      <c r="O20542" s="76" t="s">
        <v>4366</v>
      </c>
      <c r="P20542" s="82">
        <v>97</v>
      </c>
      <c r="Q20542" s="82" t="s">
        <v>85906</v>
      </c>
      <c r="R20542"/>
    </row>
    <row r="20543" spans="12:18" x14ac:dyDescent="0.25">
      <c r="L20543" t="s">
        <v>3010</v>
      </c>
      <c r="M20543" t="s">
        <v>36116</v>
      </c>
      <c r="N20543" t="s">
        <v>57803</v>
      </c>
      <c r="O20543" s="76" t="s">
        <v>4366</v>
      </c>
      <c r="P20543" s="82">
        <v>200</v>
      </c>
      <c r="Q20543" s="82" t="s">
        <v>85907</v>
      </c>
      <c r="R20543"/>
    </row>
    <row r="20544" spans="12:18" x14ac:dyDescent="0.25">
      <c r="L20544" t="s">
        <v>3010</v>
      </c>
      <c r="M20544" t="s">
        <v>36117</v>
      </c>
      <c r="N20544" t="s">
        <v>57804</v>
      </c>
      <c r="O20544" s="76" t="s">
        <v>4366</v>
      </c>
      <c r="P20544" s="82">
        <v>122</v>
      </c>
      <c r="Q20544" s="82" t="s">
        <v>85908</v>
      </c>
      <c r="R20544"/>
    </row>
    <row r="20545" spans="12:18" x14ac:dyDescent="0.25">
      <c r="L20545" t="s">
        <v>3010</v>
      </c>
      <c r="M20545" t="s">
        <v>22606</v>
      </c>
      <c r="N20545" t="s">
        <v>57805</v>
      </c>
      <c r="O20545" s="76" t="s">
        <v>4366</v>
      </c>
      <c r="P20545" s="82">
        <v>99</v>
      </c>
      <c r="Q20545" s="82" t="s">
        <v>85909</v>
      </c>
      <c r="R20545"/>
    </row>
    <row r="20546" spans="12:18" x14ac:dyDescent="0.25">
      <c r="L20546" t="s">
        <v>3039</v>
      </c>
      <c r="M20546" t="s">
        <v>15414</v>
      </c>
      <c r="N20546" t="s">
        <v>57806</v>
      </c>
      <c r="O20546" s="76" t="s">
        <v>4356</v>
      </c>
      <c r="P20546" s="82">
        <v>3854</v>
      </c>
      <c r="Q20546" s="82" t="s">
        <v>80736</v>
      </c>
      <c r="R20546"/>
    </row>
    <row r="20547" spans="12:18" x14ac:dyDescent="0.25">
      <c r="L20547" t="s">
        <v>3039</v>
      </c>
      <c r="M20547" t="s">
        <v>15416</v>
      </c>
      <c r="N20547" t="s">
        <v>57807</v>
      </c>
      <c r="O20547" s="76" t="s">
        <v>4356</v>
      </c>
      <c r="P20547" s="82">
        <v>1817</v>
      </c>
      <c r="Q20547" s="82" t="s">
        <v>80737</v>
      </c>
      <c r="R20547"/>
    </row>
    <row r="20548" spans="12:18" x14ac:dyDescent="0.25">
      <c r="L20548" t="s">
        <v>3039</v>
      </c>
      <c r="M20548" t="s">
        <v>36118</v>
      </c>
      <c r="N20548" t="s">
        <v>57808</v>
      </c>
      <c r="O20548" s="76" t="s">
        <v>4356</v>
      </c>
      <c r="P20548" s="82">
        <v>5340</v>
      </c>
      <c r="Q20548" s="82" t="s">
        <v>80738</v>
      </c>
      <c r="R20548"/>
    </row>
    <row r="20549" spans="12:18" x14ac:dyDescent="0.25">
      <c r="L20549" t="s">
        <v>3039</v>
      </c>
      <c r="M20549" t="s">
        <v>15418</v>
      </c>
      <c r="N20549" t="s">
        <v>57809</v>
      </c>
      <c r="O20549" s="76" t="s">
        <v>4356</v>
      </c>
      <c r="P20549" s="82">
        <v>1656</v>
      </c>
      <c r="Q20549" s="82" t="s">
        <v>80739</v>
      </c>
      <c r="R20549"/>
    </row>
    <row r="20550" spans="12:18" x14ac:dyDescent="0.25">
      <c r="L20550" t="s">
        <v>3039</v>
      </c>
      <c r="M20550" t="s">
        <v>4945</v>
      </c>
      <c r="N20550" t="s">
        <v>57810</v>
      </c>
      <c r="O20550" s="76" t="s">
        <v>4356</v>
      </c>
      <c r="P20550" s="82">
        <v>2073</v>
      </c>
      <c r="Q20550" s="82" t="s">
        <v>80740</v>
      </c>
      <c r="R20550"/>
    </row>
    <row r="20551" spans="12:18" x14ac:dyDescent="0.25">
      <c r="L20551" t="s">
        <v>3039</v>
      </c>
      <c r="M20551" t="s">
        <v>17497</v>
      </c>
      <c r="N20551" t="s">
        <v>57811</v>
      </c>
      <c r="O20551" s="76" t="s">
        <v>4356</v>
      </c>
      <c r="P20551" s="82">
        <v>1547</v>
      </c>
      <c r="Q20551" s="82" t="s">
        <v>80741</v>
      </c>
      <c r="R20551"/>
    </row>
    <row r="20552" spans="12:18" x14ac:dyDescent="0.25">
      <c r="L20552" t="s">
        <v>3039</v>
      </c>
      <c r="M20552" t="s">
        <v>36119</v>
      </c>
      <c r="N20552" t="s">
        <v>57812</v>
      </c>
      <c r="O20552" s="76" t="s">
        <v>4374</v>
      </c>
      <c r="P20552" s="82">
        <v>13627</v>
      </c>
      <c r="Q20552" s="82" t="s">
        <v>80742</v>
      </c>
      <c r="R20552"/>
    </row>
    <row r="20553" spans="12:18" x14ac:dyDescent="0.25">
      <c r="L20553" t="s">
        <v>3039</v>
      </c>
      <c r="M20553" t="s">
        <v>36120</v>
      </c>
      <c r="N20553" t="s">
        <v>57813</v>
      </c>
      <c r="O20553" s="76" t="s">
        <v>4356</v>
      </c>
      <c r="P20553" s="82">
        <v>4340</v>
      </c>
      <c r="Q20553" s="82" t="s">
        <v>80743</v>
      </c>
      <c r="R20553"/>
    </row>
    <row r="20554" spans="12:18" x14ac:dyDescent="0.25">
      <c r="L20554" t="s">
        <v>3039</v>
      </c>
      <c r="M20554" t="s">
        <v>17498</v>
      </c>
      <c r="N20554" t="s">
        <v>57814</v>
      </c>
      <c r="O20554" s="76" t="s">
        <v>4356</v>
      </c>
      <c r="P20554" s="82">
        <v>999</v>
      </c>
      <c r="Q20554" s="82" t="s">
        <v>80744</v>
      </c>
      <c r="R20554"/>
    </row>
    <row r="20555" spans="12:18" x14ac:dyDescent="0.25">
      <c r="L20555" t="s">
        <v>3039</v>
      </c>
      <c r="M20555" t="s">
        <v>36121</v>
      </c>
      <c r="N20555" t="s">
        <v>57815</v>
      </c>
      <c r="O20555" s="76" t="s">
        <v>4356</v>
      </c>
      <c r="P20555" s="82">
        <v>6261</v>
      </c>
      <c r="Q20555" s="82" t="s">
        <v>80745</v>
      </c>
      <c r="R20555"/>
    </row>
    <row r="20556" spans="12:18" x14ac:dyDescent="0.25">
      <c r="L20556" t="s">
        <v>3039</v>
      </c>
      <c r="M20556" t="s">
        <v>4946</v>
      </c>
      <c r="N20556" t="s">
        <v>57816</v>
      </c>
      <c r="O20556" s="76" t="s">
        <v>4356</v>
      </c>
      <c r="P20556" s="82">
        <v>1404</v>
      </c>
      <c r="Q20556" s="82" t="s">
        <v>80746</v>
      </c>
      <c r="R20556"/>
    </row>
    <row r="20557" spans="12:18" x14ac:dyDescent="0.25">
      <c r="L20557" t="s">
        <v>3039</v>
      </c>
      <c r="M20557" t="s">
        <v>15420</v>
      </c>
      <c r="N20557" t="s">
        <v>57817</v>
      </c>
      <c r="O20557" s="76" t="s">
        <v>4356</v>
      </c>
      <c r="P20557" s="82">
        <v>1863</v>
      </c>
      <c r="Q20557" s="82" t="s">
        <v>80747</v>
      </c>
      <c r="R20557"/>
    </row>
    <row r="20558" spans="12:18" x14ac:dyDescent="0.25">
      <c r="L20558" t="s">
        <v>3039</v>
      </c>
      <c r="M20558" t="s">
        <v>4947</v>
      </c>
      <c r="N20558" t="s">
        <v>57818</v>
      </c>
      <c r="O20558" s="76" t="s">
        <v>4374</v>
      </c>
      <c r="P20558" s="82">
        <v>3711</v>
      </c>
      <c r="Q20558" s="82" t="s">
        <v>80748</v>
      </c>
      <c r="R20558"/>
    </row>
    <row r="20559" spans="12:18" x14ac:dyDescent="0.25">
      <c r="L20559" t="s">
        <v>3039</v>
      </c>
      <c r="M20559" t="s">
        <v>15422</v>
      </c>
      <c r="N20559" t="s">
        <v>57819</v>
      </c>
      <c r="O20559" s="76" t="s">
        <v>4356</v>
      </c>
      <c r="P20559" s="82">
        <v>1531</v>
      </c>
      <c r="Q20559" s="82" t="s">
        <v>80749</v>
      </c>
      <c r="R20559"/>
    </row>
    <row r="20560" spans="12:18" x14ac:dyDescent="0.25">
      <c r="L20560" t="s">
        <v>3039</v>
      </c>
      <c r="M20560" t="s">
        <v>36122</v>
      </c>
      <c r="N20560" t="s">
        <v>57820</v>
      </c>
      <c r="O20560" s="76" t="s">
        <v>4356</v>
      </c>
      <c r="P20560" s="82">
        <v>1904</v>
      </c>
      <c r="Q20560" s="82" t="s">
        <v>80750</v>
      </c>
      <c r="R20560"/>
    </row>
    <row r="20561" spans="12:18" x14ac:dyDescent="0.25">
      <c r="L20561" t="s">
        <v>3039</v>
      </c>
      <c r="M20561" t="s">
        <v>15424</v>
      </c>
      <c r="N20561" t="s">
        <v>57821</v>
      </c>
      <c r="O20561" s="76" t="s">
        <v>4356</v>
      </c>
      <c r="P20561" s="82">
        <v>2791</v>
      </c>
      <c r="Q20561" s="82" t="s">
        <v>80751</v>
      </c>
      <c r="R20561"/>
    </row>
    <row r="20562" spans="12:18" x14ac:dyDescent="0.25">
      <c r="L20562" t="s">
        <v>3039</v>
      </c>
      <c r="M20562" t="s">
        <v>15426</v>
      </c>
      <c r="N20562" t="s">
        <v>57822</v>
      </c>
      <c r="O20562" s="76" t="s">
        <v>4356</v>
      </c>
      <c r="P20562" s="82">
        <v>959</v>
      </c>
      <c r="Q20562" s="82" t="s">
        <v>80752</v>
      </c>
      <c r="R20562"/>
    </row>
    <row r="20563" spans="12:18" x14ac:dyDescent="0.25">
      <c r="L20563" t="s">
        <v>3039</v>
      </c>
      <c r="M20563" t="s">
        <v>17500</v>
      </c>
      <c r="N20563" t="s">
        <v>57823</v>
      </c>
      <c r="O20563" s="76" t="s">
        <v>4356</v>
      </c>
      <c r="P20563" s="82">
        <v>353</v>
      </c>
      <c r="Q20563" s="82" t="s">
        <v>80753</v>
      </c>
      <c r="R20563"/>
    </row>
    <row r="20564" spans="12:18" x14ac:dyDescent="0.25">
      <c r="L20564" t="s">
        <v>3039</v>
      </c>
      <c r="M20564" t="s">
        <v>22607</v>
      </c>
      <c r="N20564" t="s">
        <v>57824</v>
      </c>
      <c r="O20564" s="76" t="s">
        <v>4356</v>
      </c>
      <c r="P20564" s="82">
        <v>830</v>
      </c>
      <c r="Q20564" s="82" t="s">
        <v>80754</v>
      </c>
      <c r="R20564"/>
    </row>
    <row r="20565" spans="12:18" x14ac:dyDescent="0.25">
      <c r="L20565" t="s">
        <v>3039</v>
      </c>
      <c r="M20565" t="s">
        <v>36123</v>
      </c>
      <c r="N20565" t="s">
        <v>57825</v>
      </c>
      <c r="O20565" s="76" t="s">
        <v>4356</v>
      </c>
      <c r="P20565" s="82">
        <v>1429</v>
      </c>
      <c r="Q20565" s="82" t="s">
        <v>80755</v>
      </c>
      <c r="R20565"/>
    </row>
    <row r="20566" spans="12:18" x14ac:dyDescent="0.25">
      <c r="L20566" t="s">
        <v>3039</v>
      </c>
      <c r="M20566" t="s">
        <v>15427</v>
      </c>
      <c r="N20566" t="s">
        <v>57826</v>
      </c>
      <c r="O20566" s="76" t="s">
        <v>4356</v>
      </c>
      <c r="P20566" s="82">
        <v>1280</v>
      </c>
      <c r="Q20566" s="82" t="s">
        <v>80756</v>
      </c>
      <c r="R20566"/>
    </row>
    <row r="20567" spans="12:18" x14ac:dyDescent="0.25">
      <c r="L20567" t="s">
        <v>3039</v>
      </c>
      <c r="M20567" t="s">
        <v>36124</v>
      </c>
      <c r="N20567" t="s">
        <v>57827</v>
      </c>
      <c r="O20567" s="76" t="s">
        <v>4356</v>
      </c>
      <c r="P20567" s="82">
        <v>6637</v>
      </c>
      <c r="Q20567" s="82" t="s">
        <v>80757</v>
      </c>
      <c r="R20567"/>
    </row>
    <row r="20568" spans="12:18" x14ac:dyDescent="0.25">
      <c r="L20568" t="s">
        <v>3039</v>
      </c>
      <c r="M20568" t="s">
        <v>4948</v>
      </c>
      <c r="N20568" t="s">
        <v>57828</v>
      </c>
      <c r="O20568" s="76" t="s">
        <v>4356</v>
      </c>
      <c r="P20568" s="82">
        <v>2305</v>
      </c>
      <c r="Q20568" s="82" t="s">
        <v>80758</v>
      </c>
      <c r="R20568"/>
    </row>
    <row r="20569" spans="12:18" x14ac:dyDescent="0.25">
      <c r="L20569" t="s">
        <v>3039</v>
      </c>
      <c r="M20569" t="s">
        <v>9050</v>
      </c>
      <c r="N20569" t="s">
        <v>57829</v>
      </c>
      <c r="O20569" s="76" t="s">
        <v>4366</v>
      </c>
      <c r="P20569" s="82">
        <v>186</v>
      </c>
      <c r="Q20569" s="82" t="s">
        <v>80759</v>
      </c>
      <c r="R20569"/>
    </row>
    <row r="20570" spans="12:18" x14ac:dyDescent="0.25">
      <c r="L20570" t="s">
        <v>3039</v>
      </c>
      <c r="M20570" t="s">
        <v>15429</v>
      </c>
      <c r="N20570" t="s">
        <v>57830</v>
      </c>
      <c r="O20570" s="76" t="s">
        <v>4356</v>
      </c>
      <c r="P20570" s="82">
        <v>2374</v>
      </c>
      <c r="Q20570" s="82" t="s">
        <v>80760</v>
      </c>
      <c r="R20570"/>
    </row>
    <row r="20571" spans="12:18" x14ac:dyDescent="0.25">
      <c r="L20571" t="s">
        <v>3039</v>
      </c>
      <c r="M20571" t="s">
        <v>17502</v>
      </c>
      <c r="N20571" t="s">
        <v>57831</v>
      </c>
      <c r="O20571" s="76" t="s">
        <v>4356</v>
      </c>
      <c r="P20571" s="82">
        <v>534</v>
      </c>
      <c r="Q20571" s="82" t="s">
        <v>80761</v>
      </c>
      <c r="R20571"/>
    </row>
    <row r="20572" spans="12:18" x14ac:dyDescent="0.25">
      <c r="L20572" t="s">
        <v>3039</v>
      </c>
      <c r="M20572" t="s">
        <v>22608</v>
      </c>
      <c r="N20572" t="s">
        <v>57832</v>
      </c>
      <c r="O20572" s="76" t="s">
        <v>4356</v>
      </c>
      <c r="P20572" s="82">
        <v>1630</v>
      </c>
      <c r="Q20572" s="82" t="s">
        <v>80762</v>
      </c>
      <c r="R20572"/>
    </row>
    <row r="20573" spans="12:18" x14ac:dyDescent="0.25">
      <c r="L20573" t="s">
        <v>3039</v>
      </c>
      <c r="M20573" t="s">
        <v>15431</v>
      </c>
      <c r="N20573" t="s">
        <v>57833</v>
      </c>
      <c r="O20573" s="76" t="s">
        <v>4356</v>
      </c>
      <c r="P20573" s="82">
        <v>1206</v>
      </c>
      <c r="Q20573" s="82" t="s">
        <v>80763</v>
      </c>
      <c r="R20573"/>
    </row>
    <row r="20574" spans="12:18" x14ac:dyDescent="0.25">
      <c r="L20574" t="s">
        <v>3039</v>
      </c>
      <c r="M20574" t="s">
        <v>4949</v>
      </c>
      <c r="N20574" t="s">
        <v>57834</v>
      </c>
      <c r="O20574" s="76" t="s">
        <v>4356</v>
      </c>
      <c r="P20574" s="82">
        <v>1007</v>
      </c>
      <c r="Q20574" s="82" t="s">
        <v>80764</v>
      </c>
      <c r="R20574"/>
    </row>
    <row r="20575" spans="12:18" x14ac:dyDescent="0.25">
      <c r="L20575" t="s">
        <v>3039</v>
      </c>
      <c r="M20575" t="s">
        <v>4950</v>
      </c>
      <c r="N20575" t="s">
        <v>57835</v>
      </c>
      <c r="O20575" s="76" t="s">
        <v>4356</v>
      </c>
      <c r="P20575" s="82">
        <v>3030</v>
      </c>
      <c r="Q20575" s="82" t="s">
        <v>80765</v>
      </c>
      <c r="R20575"/>
    </row>
    <row r="20576" spans="12:18" x14ac:dyDescent="0.25">
      <c r="L20576" t="s">
        <v>3039</v>
      </c>
      <c r="M20576" t="s">
        <v>15432</v>
      </c>
      <c r="N20576" t="s">
        <v>57836</v>
      </c>
      <c r="O20576" s="76" t="s">
        <v>4356</v>
      </c>
      <c r="P20576" s="82">
        <v>1903</v>
      </c>
      <c r="Q20576" s="82" t="s">
        <v>80766</v>
      </c>
      <c r="R20576"/>
    </row>
    <row r="20577" spans="12:18" x14ac:dyDescent="0.25">
      <c r="L20577" t="s">
        <v>3039</v>
      </c>
      <c r="M20577" t="s">
        <v>15434</v>
      </c>
      <c r="N20577" t="s">
        <v>57837</v>
      </c>
      <c r="O20577" s="76" t="s">
        <v>4356</v>
      </c>
      <c r="P20577" s="82">
        <v>3165</v>
      </c>
      <c r="Q20577" s="82" t="s">
        <v>80767</v>
      </c>
      <c r="R20577"/>
    </row>
    <row r="20578" spans="12:18" x14ac:dyDescent="0.25">
      <c r="L20578" t="s">
        <v>3039</v>
      </c>
      <c r="M20578" t="s">
        <v>15436</v>
      </c>
      <c r="N20578" t="s">
        <v>57838</v>
      </c>
      <c r="O20578" s="76" t="s">
        <v>4356</v>
      </c>
      <c r="P20578" s="82">
        <v>4251</v>
      </c>
      <c r="Q20578" s="82" t="s">
        <v>80768</v>
      </c>
      <c r="R20578"/>
    </row>
    <row r="20579" spans="12:18" x14ac:dyDescent="0.25">
      <c r="L20579" t="s">
        <v>3039</v>
      </c>
      <c r="M20579" t="s">
        <v>17187</v>
      </c>
      <c r="N20579" t="s">
        <v>57839</v>
      </c>
      <c r="O20579" s="76" t="s">
        <v>4356</v>
      </c>
      <c r="P20579" s="82">
        <v>1151</v>
      </c>
      <c r="Q20579" s="82" t="s">
        <v>80769</v>
      </c>
      <c r="R20579"/>
    </row>
    <row r="20580" spans="12:18" x14ac:dyDescent="0.25">
      <c r="L20580" t="s">
        <v>3039</v>
      </c>
      <c r="M20580" t="s">
        <v>36125</v>
      </c>
      <c r="N20580" t="s">
        <v>57840</v>
      </c>
      <c r="O20580" s="76" t="s">
        <v>4374</v>
      </c>
      <c r="P20580" s="82">
        <v>6838</v>
      </c>
      <c r="Q20580" s="82" t="s">
        <v>72645</v>
      </c>
      <c r="R20580"/>
    </row>
    <row r="20581" spans="12:18" x14ac:dyDescent="0.25">
      <c r="L20581" t="s">
        <v>3039</v>
      </c>
      <c r="M20581" t="s">
        <v>17504</v>
      </c>
      <c r="N20581" t="s">
        <v>57841</v>
      </c>
      <c r="O20581" s="76" t="s">
        <v>4356</v>
      </c>
      <c r="P20581" s="82">
        <v>3323</v>
      </c>
      <c r="Q20581" s="82" t="s">
        <v>80771</v>
      </c>
      <c r="R20581"/>
    </row>
    <row r="20582" spans="12:18" x14ac:dyDescent="0.25">
      <c r="L20582" t="s">
        <v>3039</v>
      </c>
      <c r="M20582" t="s">
        <v>36126</v>
      </c>
      <c r="N20582" t="s">
        <v>57842</v>
      </c>
      <c r="O20582" s="76" t="s">
        <v>4356</v>
      </c>
      <c r="P20582" s="82">
        <v>2906</v>
      </c>
      <c r="Q20582" s="82" t="s">
        <v>80772</v>
      </c>
      <c r="R20582"/>
    </row>
    <row r="20583" spans="12:18" x14ac:dyDescent="0.25">
      <c r="L20583" t="s">
        <v>3039</v>
      </c>
      <c r="M20583" t="s">
        <v>15439</v>
      </c>
      <c r="N20583" t="s">
        <v>57843</v>
      </c>
      <c r="O20583" s="76" t="s">
        <v>4356</v>
      </c>
      <c r="P20583" s="82">
        <v>2222</v>
      </c>
      <c r="Q20583" s="82" t="s">
        <v>80773</v>
      </c>
      <c r="R20583"/>
    </row>
    <row r="20584" spans="12:18" x14ac:dyDescent="0.25">
      <c r="L20584" t="s">
        <v>3039</v>
      </c>
      <c r="M20584" t="s">
        <v>15441</v>
      </c>
      <c r="N20584" t="s">
        <v>57844</v>
      </c>
      <c r="O20584" s="76" t="s">
        <v>4356</v>
      </c>
      <c r="P20584" s="82">
        <v>734</v>
      </c>
      <c r="Q20584" s="82" t="s">
        <v>80774</v>
      </c>
      <c r="R20584"/>
    </row>
    <row r="20585" spans="12:18" x14ac:dyDescent="0.25">
      <c r="L20585" t="s">
        <v>3039</v>
      </c>
      <c r="M20585" t="s">
        <v>15443</v>
      </c>
      <c r="N20585" t="s">
        <v>57845</v>
      </c>
      <c r="O20585" s="76" t="s">
        <v>4356</v>
      </c>
      <c r="P20585" s="82">
        <v>761</v>
      </c>
      <c r="Q20585" s="82" t="s">
        <v>80775</v>
      </c>
      <c r="R20585"/>
    </row>
    <row r="20586" spans="12:18" x14ac:dyDescent="0.25">
      <c r="L20586" t="s">
        <v>3039</v>
      </c>
      <c r="M20586" t="s">
        <v>36127</v>
      </c>
      <c r="N20586" t="s">
        <v>57846</v>
      </c>
      <c r="O20586" s="76" t="s">
        <v>4356</v>
      </c>
      <c r="P20586" s="82">
        <v>3339</v>
      </c>
      <c r="Q20586" s="82" t="s">
        <v>80777</v>
      </c>
      <c r="R20586"/>
    </row>
    <row r="20587" spans="12:18" x14ac:dyDescent="0.25">
      <c r="L20587" t="s">
        <v>3039</v>
      </c>
      <c r="M20587" t="s">
        <v>36128</v>
      </c>
      <c r="N20587" t="s">
        <v>57847</v>
      </c>
      <c r="O20587" s="76" t="s">
        <v>4356</v>
      </c>
      <c r="P20587" s="82">
        <v>1559</v>
      </c>
      <c r="Q20587" s="82" t="s">
        <v>80778</v>
      </c>
      <c r="R20587"/>
    </row>
    <row r="20588" spans="12:18" x14ac:dyDescent="0.25">
      <c r="L20588" t="s">
        <v>3039</v>
      </c>
      <c r="M20588" t="s">
        <v>22611</v>
      </c>
      <c r="N20588" t="s">
        <v>57848</v>
      </c>
      <c r="O20588" s="76" t="s">
        <v>4366</v>
      </c>
      <c r="P20588" s="82">
        <v>164</v>
      </c>
      <c r="Q20588" s="82" t="s">
        <v>80780</v>
      </c>
      <c r="R20588"/>
    </row>
    <row r="20589" spans="12:18" x14ac:dyDescent="0.25">
      <c r="L20589" t="s">
        <v>3039</v>
      </c>
      <c r="M20589" t="s">
        <v>4951</v>
      </c>
      <c r="N20589" t="s">
        <v>57849</v>
      </c>
      <c r="O20589" s="76" t="s">
        <v>4356</v>
      </c>
      <c r="P20589" s="82">
        <v>651</v>
      </c>
      <c r="Q20589" s="82" t="s">
        <v>80782</v>
      </c>
      <c r="R20589"/>
    </row>
    <row r="20590" spans="12:18" x14ac:dyDescent="0.25">
      <c r="L20590" t="s">
        <v>3039</v>
      </c>
      <c r="M20590" t="s">
        <v>17508</v>
      </c>
      <c r="N20590" t="s">
        <v>57850</v>
      </c>
      <c r="O20590" s="76" t="s">
        <v>4356</v>
      </c>
      <c r="P20590" s="82">
        <v>1702</v>
      </c>
      <c r="Q20590" s="82" t="s">
        <v>80783</v>
      </c>
      <c r="R20590"/>
    </row>
    <row r="20591" spans="12:18" x14ac:dyDescent="0.25">
      <c r="L20591" t="s">
        <v>3039</v>
      </c>
      <c r="M20591" t="s">
        <v>4952</v>
      </c>
      <c r="N20591" t="s">
        <v>57851</v>
      </c>
      <c r="O20591" s="76" t="s">
        <v>4356</v>
      </c>
      <c r="P20591" s="82">
        <v>6021</v>
      </c>
      <c r="Q20591" s="82" t="s">
        <v>80784</v>
      </c>
      <c r="R20591"/>
    </row>
    <row r="20592" spans="12:18" x14ac:dyDescent="0.25">
      <c r="L20592" t="s">
        <v>3039</v>
      </c>
      <c r="M20592" t="s">
        <v>15445</v>
      </c>
      <c r="N20592" t="s">
        <v>57852</v>
      </c>
      <c r="O20592" s="76" t="s">
        <v>4356</v>
      </c>
      <c r="P20592" s="82">
        <v>3666</v>
      </c>
      <c r="Q20592" s="82" t="s">
        <v>80785</v>
      </c>
      <c r="R20592"/>
    </row>
    <row r="20593" spans="12:18" x14ac:dyDescent="0.25">
      <c r="L20593" t="s">
        <v>3039</v>
      </c>
      <c r="M20593" t="s">
        <v>4953</v>
      </c>
      <c r="N20593" t="s">
        <v>57853</v>
      </c>
      <c r="O20593" s="76" t="s">
        <v>4374</v>
      </c>
      <c r="P20593" s="82">
        <v>1971</v>
      </c>
      <c r="Q20593" s="82" t="s">
        <v>80786</v>
      </c>
      <c r="R20593"/>
    </row>
    <row r="20594" spans="12:18" x14ac:dyDescent="0.25">
      <c r="L20594" t="s">
        <v>3039</v>
      </c>
      <c r="M20594" t="s">
        <v>15475</v>
      </c>
      <c r="N20594" t="s">
        <v>57854</v>
      </c>
      <c r="O20594" s="76" t="s">
        <v>4356</v>
      </c>
      <c r="P20594" s="82">
        <v>3482</v>
      </c>
      <c r="Q20594" s="82" t="s">
        <v>80861</v>
      </c>
      <c r="R20594"/>
    </row>
    <row r="20595" spans="12:18" x14ac:dyDescent="0.25">
      <c r="L20595" t="s">
        <v>3039</v>
      </c>
      <c r="M20595" t="s">
        <v>22612</v>
      </c>
      <c r="N20595" t="s">
        <v>57855</v>
      </c>
      <c r="O20595" s="76" t="s">
        <v>4366</v>
      </c>
      <c r="P20595" s="82">
        <v>181</v>
      </c>
      <c r="Q20595" s="82" t="s">
        <v>80787</v>
      </c>
      <c r="R20595"/>
    </row>
    <row r="20596" spans="12:18" x14ac:dyDescent="0.25">
      <c r="L20596" t="s">
        <v>3039</v>
      </c>
      <c r="M20596" t="s">
        <v>22613</v>
      </c>
      <c r="N20596" t="s">
        <v>57856</v>
      </c>
      <c r="O20596" s="76" t="s">
        <v>4356</v>
      </c>
      <c r="P20596" s="82">
        <v>3220</v>
      </c>
      <c r="Q20596" s="82" t="s">
        <v>80789</v>
      </c>
      <c r="R20596"/>
    </row>
    <row r="20597" spans="12:18" x14ac:dyDescent="0.25">
      <c r="L20597" t="s">
        <v>3039</v>
      </c>
      <c r="M20597" t="s">
        <v>4963</v>
      </c>
      <c r="N20597" t="s">
        <v>57857</v>
      </c>
      <c r="O20597" s="76" t="s">
        <v>4356</v>
      </c>
      <c r="P20597" s="82">
        <v>2223</v>
      </c>
      <c r="Q20597" s="82" t="s">
        <v>80824</v>
      </c>
      <c r="R20597"/>
    </row>
    <row r="20598" spans="12:18" x14ac:dyDescent="0.25">
      <c r="L20598" t="s">
        <v>3039</v>
      </c>
      <c r="M20598" t="s">
        <v>22614</v>
      </c>
      <c r="N20598" t="s">
        <v>57858</v>
      </c>
      <c r="O20598" s="76" t="s">
        <v>4374</v>
      </c>
      <c r="P20598" s="82">
        <v>675</v>
      </c>
      <c r="Q20598" s="82" t="s">
        <v>72645</v>
      </c>
      <c r="R20598"/>
    </row>
    <row r="20599" spans="12:18" x14ac:dyDescent="0.25">
      <c r="L20599" t="s">
        <v>3039</v>
      </c>
      <c r="M20599" t="s">
        <v>17510</v>
      </c>
      <c r="N20599" t="s">
        <v>57859</v>
      </c>
      <c r="O20599" s="76" t="s">
        <v>4374</v>
      </c>
      <c r="P20599" s="82">
        <v>2684</v>
      </c>
      <c r="Q20599" s="82" t="s">
        <v>72645</v>
      </c>
      <c r="R20599"/>
    </row>
    <row r="20600" spans="12:18" x14ac:dyDescent="0.25">
      <c r="L20600" t="s">
        <v>3039</v>
      </c>
      <c r="M20600" t="s">
        <v>22615</v>
      </c>
      <c r="N20600" t="s">
        <v>57860</v>
      </c>
      <c r="O20600" s="76" t="s">
        <v>4356</v>
      </c>
      <c r="P20600" s="82">
        <v>702</v>
      </c>
      <c r="Q20600" s="82" t="s">
        <v>80792</v>
      </c>
      <c r="R20600"/>
    </row>
    <row r="20601" spans="12:18" x14ac:dyDescent="0.25">
      <c r="L20601" t="s">
        <v>3039</v>
      </c>
      <c r="M20601" t="s">
        <v>15448</v>
      </c>
      <c r="N20601" t="s">
        <v>57861</v>
      </c>
      <c r="O20601" s="76" t="s">
        <v>4356</v>
      </c>
      <c r="P20601" s="82">
        <v>3803</v>
      </c>
      <c r="Q20601" s="82" t="s">
        <v>80793</v>
      </c>
      <c r="R20601"/>
    </row>
    <row r="20602" spans="12:18" x14ac:dyDescent="0.25">
      <c r="L20602" t="s">
        <v>3039</v>
      </c>
      <c r="M20602" t="s">
        <v>36129</v>
      </c>
      <c r="N20602" t="s">
        <v>57862</v>
      </c>
      <c r="O20602" s="76" t="s">
        <v>4356</v>
      </c>
      <c r="P20602" s="82">
        <v>5404</v>
      </c>
      <c r="Q20602" s="82" t="s">
        <v>80794</v>
      </c>
      <c r="R20602"/>
    </row>
    <row r="20603" spans="12:18" x14ac:dyDescent="0.25">
      <c r="L20603" t="s">
        <v>3039</v>
      </c>
      <c r="M20603" t="s">
        <v>15450</v>
      </c>
      <c r="N20603" t="s">
        <v>57863</v>
      </c>
      <c r="O20603" s="76" t="s">
        <v>4356</v>
      </c>
      <c r="P20603" s="82">
        <v>2263</v>
      </c>
      <c r="Q20603" s="82" t="s">
        <v>80796</v>
      </c>
      <c r="R20603"/>
    </row>
    <row r="20604" spans="12:18" x14ac:dyDescent="0.25">
      <c r="L20604" t="s">
        <v>3039</v>
      </c>
      <c r="M20604" t="s">
        <v>22616</v>
      </c>
      <c r="N20604" t="s">
        <v>57864</v>
      </c>
      <c r="O20604" s="76" t="s">
        <v>4356</v>
      </c>
      <c r="P20604" s="82">
        <v>2287</v>
      </c>
      <c r="Q20604" s="82" t="s">
        <v>80797</v>
      </c>
      <c r="R20604"/>
    </row>
    <row r="20605" spans="12:18" x14ac:dyDescent="0.25">
      <c r="L20605" t="s">
        <v>3039</v>
      </c>
      <c r="M20605" t="s">
        <v>4956</v>
      </c>
      <c r="N20605" t="s">
        <v>57865</v>
      </c>
      <c r="O20605" s="76" t="s">
        <v>4356</v>
      </c>
      <c r="P20605" s="82">
        <v>796</v>
      </c>
      <c r="Q20605" s="82" t="s">
        <v>80798</v>
      </c>
      <c r="R20605"/>
    </row>
    <row r="20606" spans="12:18" x14ac:dyDescent="0.25">
      <c r="L20606" t="s">
        <v>3039</v>
      </c>
      <c r="M20606" t="s">
        <v>36130</v>
      </c>
      <c r="N20606" t="s">
        <v>57866</v>
      </c>
      <c r="O20606" s="76" t="s">
        <v>4356</v>
      </c>
      <c r="P20606" s="82">
        <v>512</v>
      </c>
      <c r="Q20606" s="82" t="s">
        <v>80799</v>
      </c>
      <c r="R20606"/>
    </row>
    <row r="20607" spans="12:18" x14ac:dyDescent="0.25">
      <c r="L20607" t="s">
        <v>3039</v>
      </c>
      <c r="M20607" t="s">
        <v>36131</v>
      </c>
      <c r="N20607" t="s">
        <v>57867</v>
      </c>
      <c r="O20607" s="76" t="s">
        <v>4356</v>
      </c>
      <c r="P20607" s="82">
        <v>1061</v>
      </c>
      <c r="Q20607" s="82" t="s">
        <v>80800</v>
      </c>
      <c r="R20607"/>
    </row>
    <row r="20608" spans="12:18" x14ac:dyDescent="0.25">
      <c r="L20608" t="s">
        <v>3039</v>
      </c>
      <c r="M20608" t="s">
        <v>17514</v>
      </c>
      <c r="N20608" t="s">
        <v>57868</v>
      </c>
      <c r="O20608" s="76" t="s">
        <v>4356</v>
      </c>
      <c r="P20608" s="82">
        <v>1769</v>
      </c>
      <c r="Q20608" s="82" t="s">
        <v>80801</v>
      </c>
      <c r="R20608"/>
    </row>
    <row r="20609" spans="12:18" x14ac:dyDescent="0.25">
      <c r="L20609" t="s">
        <v>3039</v>
      </c>
      <c r="M20609" t="s">
        <v>4957</v>
      </c>
      <c r="N20609" t="s">
        <v>57869</v>
      </c>
      <c r="O20609" s="76" t="s">
        <v>4356</v>
      </c>
      <c r="P20609" s="82">
        <v>6192</v>
      </c>
      <c r="Q20609" s="82" t="s">
        <v>80802</v>
      </c>
      <c r="R20609"/>
    </row>
    <row r="20610" spans="12:18" x14ac:dyDescent="0.25">
      <c r="L20610" t="s">
        <v>3039</v>
      </c>
      <c r="M20610" t="s">
        <v>17517</v>
      </c>
      <c r="N20610" t="s">
        <v>57870</v>
      </c>
      <c r="O20610" s="76" t="s">
        <v>4356</v>
      </c>
      <c r="P20610" s="82">
        <v>1306</v>
      </c>
      <c r="Q20610" s="82" t="s">
        <v>80803</v>
      </c>
      <c r="R20610"/>
    </row>
    <row r="20611" spans="12:18" x14ac:dyDescent="0.25">
      <c r="L20611" t="s">
        <v>3039</v>
      </c>
      <c r="M20611" t="s">
        <v>22617</v>
      </c>
      <c r="N20611" t="s">
        <v>57871</v>
      </c>
      <c r="O20611" s="76" t="s">
        <v>4374</v>
      </c>
      <c r="P20611" s="82">
        <v>11550</v>
      </c>
      <c r="Q20611" s="82" t="s">
        <v>72645</v>
      </c>
      <c r="R20611"/>
    </row>
    <row r="20612" spans="12:18" x14ac:dyDescent="0.25">
      <c r="L20612" t="s">
        <v>3039</v>
      </c>
      <c r="M20612" t="s">
        <v>15454</v>
      </c>
      <c r="N20612" t="s">
        <v>57872</v>
      </c>
      <c r="O20612" s="76" t="s">
        <v>4356</v>
      </c>
      <c r="P20612" s="82">
        <v>1357</v>
      </c>
      <c r="Q20612" s="82" t="s">
        <v>80805</v>
      </c>
      <c r="R20612"/>
    </row>
    <row r="20613" spans="12:18" x14ac:dyDescent="0.25">
      <c r="L20613" t="s">
        <v>3039</v>
      </c>
      <c r="M20613" t="s">
        <v>17519</v>
      </c>
      <c r="N20613" t="s">
        <v>57873</v>
      </c>
      <c r="O20613" s="76" t="s">
        <v>4356</v>
      </c>
      <c r="P20613" s="82">
        <v>1313</v>
      </c>
      <c r="Q20613" s="82" t="s">
        <v>80806</v>
      </c>
      <c r="R20613"/>
    </row>
    <row r="20614" spans="12:18" x14ac:dyDescent="0.25">
      <c r="L20614" t="s">
        <v>3039</v>
      </c>
      <c r="M20614" t="s">
        <v>4958</v>
      </c>
      <c r="N20614" t="s">
        <v>57874</v>
      </c>
      <c r="O20614" s="76" t="s">
        <v>4356</v>
      </c>
      <c r="P20614" s="82">
        <v>2088</v>
      </c>
      <c r="Q20614" s="82" t="s">
        <v>80807</v>
      </c>
      <c r="R20614"/>
    </row>
    <row r="20615" spans="12:18" x14ac:dyDescent="0.25">
      <c r="L20615" t="s">
        <v>3039</v>
      </c>
      <c r="M20615" t="s">
        <v>17521</v>
      </c>
      <c r="N20615" t="s">
        <v>57875</v>
      </c>
      <c r="O20615" s="76" t="s">
        <v>4356</v>
      </c>
      <c r="P20615" s="82">
        <v>375</v>
      </c>
      <c r="Q20615" s="82" t="s">
        <v>80808</v>
      </c>
      <c r="R20615"/>
    </row>
    <row r="20616" spans="12:18" x14ac:dyDescent="0.25">
      <c r="L20616" t="s">
        <v>3039</v>
      </c>
      <c r="M20616" t="s">
        <v>36132</v>
      </c>
      <c r="N20616" t="s">
        <v>57876</v>
      </c>
      <c r="O20616" s="76" t="s">
        <v>4374</v>
      </c>
      <c r="P20616" s="82">
        <v>15678</v>
      </c>
      <c r="Q20616" s="82" t="s">
        <v>72645</v>
      </c>
      <c r="R20616"/>
    </row>
    <row r="20617" spans="12:18" x14ac:dyDescent="0.25">
      <c r="L20617" t="s">
        <v>3039</v>
      </c>
      <c r="M20617" t="s">
        <v>36134</v>
      </c>
      <c r="N20617" t="s">
        <v>57877</v>
      </c>
      <c r="O20617" s="76" t="s">
        <v>4356</v>
      </c>
      <c r="P20617" s="82">
        <v>606</v>
      </c>
      <c r="Q20617" s="82" t="s">
        <v>80812</v>
      </c>
      <c r="R20617"/>
    </row>
    <row r="20618" spans="12:18" x14ac:dyDescent="0.25">
      <c r="L20618" t="s">
        <v>3039</v>
      </c>
      <c r="M20618" t="s">
        <v>17523</v>
      </c>
      <c r="N20618" t="s">
        <v>57878</v>
      </c>
      <c r="O20618" s="76" t="s">
        <v>4366</v>
      </c>
      <c r="P20618" s="82">
        <v>225</v>
      </c>
      <c r="Q20618" s="82" t="s">
        <v>80813</v>
      </c>
      <c r="R20618"/>
    </row>
    <row r="20619" spans="12:18" x14ac:dyDescent="0.25">
      <c r="L20619" t="s">
        <v>3039</v>
      </c>
      <c r="M20619" t="s">
        <v>36133</v>
      </c>
      <c r="N20619" t="s">
        <v>57879</v>
      </c>
      <c r="O20619" s="76" t="s">
        <v>4366</v>
      </c>
      <c r="P20619" s="82">
        <v>231</v>
      </c>
      <c r="Q20619" s="82" t="s">
        <v>80811</v>
      </c>
      <c r="R20619"/>
    </row>
    <row r="20620" spans="12:18" x14ac:dyDescent="0.25">
      <c r="L20620" t="s">
        <v>3039</v>
      </c>
      <c r="M20620" t="s">
        <v>4959</v>
      </c>
      <c r="N20620" t="s">
        <v>57880</v>
      </c>
      <c r="O20620" s="76" t="s">
        <v>4366</v>
      </c>
      <c r="P20620" s="82">
        <v>99</v>
      </c>
      <c r="Q20620" s="82" t="s">
        <v>80810</v>
      </c>
      <c r="R20620"/>
    </row>
    <row r="20621" spans="12:18" x14ac:dyDescent="0.25">
      <c r="L20621" t="s">
        <v>3039</v>
      </c>
      <c r="M20621" t="s">
        <v>36135</v>
      </c>
      <c r="N20621" t="s">
        <v>57881</v>
      </c>
      <c r="O20621" s="76" t="s">
        <v>4356</v>
      </c>
      <c r="P20621" s="82">
        <v>2158</v>
      </c>
      <c r="Q20621" s="82" t="s">
        <v>80814</v>
      </c>
      <c r="R20621"/>
    </row>
    <row r="20622" spans="12:18" x14ac:dyDescent="0.25">
      <c r="L20622" t="s">
        <v>3039</v>
      </c>
      <c r="M20622" t="s">
        <v>4960</v>
      </c>
      <c r="N20622" t="s">
        <v>57882</v>
      </c>
      <c r="O20622" s="76" t="s">
        <v>4374</v>
      </c>
      <c r="P20622" s="82">
        <v>6526</v>
      </c>
      <c r="Q20622" s="82" t="s">
        <v>72645</v>
      </c>
      <c r="R20622"/>
    </row>
    <row r="20623" spans="12:18" x14ac:dyDescent="0.25">
      <c r="L20623" t="s">
        <v>3039</v>
      </c>
      <c r="M20623" t="s">
        <v>4961</v>
      </c>
      <c r="N20623" t="s">
        <v>57883</v>
      </c>
      <c r="O20623" s="76" t="s">
        <v>4356</v>
      </c>
      <c r="P20623" s="82">
        <v>2495</v>
      </c>
      <c r="Q20623" s="82" t="s">
        <v>80815</v>
      </c>
      <c r="R20623"/>
    </row>
    <row r="20624" spans="12:18" x14ac:dyDescent="0.25">
      <c r="L20624" t="s">
        <v>3039</v>
      </c>
      <c r="M20624" t="s">
        <v>22619</v>
      </c>
      <c r="N20624" t="s">
        <v>57884</v>
      </c>
      <c r="O20624" s="76" t="s">
        <v>4356</v>
      </c>
      <c r="P20624" s="82">
        <v>838</v>
      </c>
      <c r="Q20624" s="82" t="s">
        <v>80816</v>
      </c>
      <c r="R20624"/>
    </row>
    <row r="20625" spans="12:18" x14ac:dyDescent="0.25">
      <c r="L20625" t="s">
        <v>3039</v>
      </c>
      <c r="M20625" t="s">
        <v>17525</v>
      </c>
      <c r="N20625" t="s">
        <v>57885</v>
      </c>
      <c r="O20625" s="76" t="s">
        <v>4356</v>
      </c>
      <c r="P20625" s="82">
        <v>723</v>
      </c>
      <c r="Q20625" s="82" t="s">
        <v>80817</v>
      </c>
      <c r="R20625"/>
    </row>
    <row r="20626" spans="12:18" x14ac:dyDescent="0.25">
      <c r="L20626" t="s">
        <v>3039</v>
      </c>
      <c r="M20626" t="s">
        <v>17572</v>
      </c>
      <c r="N20626" t="s">
        <v>57886</v>
      </c>
      <c r="O20626" s="76" t="s">
        <v>4356</v>
      </c>
      <c r="P20626" s="82">
        <v>398</v>
      </c>
      <c r="Q20626" s="82" t="s">
        <v>80970</v>
      </c>
      <c r="R20626"/>
    </row>
    <row r="20627" spans="12:18" x14ac:dyDescent="0.25">
      <c r="L20627" t="s">
        <v>3039</v>
      </c>
      <c r="M20627" t="s">
        <v>36136</v>
      </c>
      <c r="N20627" t="s">
        <v>57887</v>
      </c>
      <c r="O20627" s="76" t="s">
        <v>4356</v>
      </c>
      <c r="P20627" s="82">
        <v>6596</v>
      </c>
      <c r="Q20627" s="82" t="s">
        <v>80818</v>
      </c>
      <c r="R20627"/>
    </row>
    <row r="20628" spans="12:18" x14ac:dyDescent="0.25">
      <c r="L20628" t="s">
        <v>3039</v>
      </c>
      <c r="M20628" t="s">
        <v>7896</v>
      </c>
      <c r="N20628" t="s">
        <v>57888</v>
      </c>
      <c r="O20628" s="76" t="s">
        <v>4356</v>
      </c>
      <c r="P20628" s="82">
        <v>980</v>
      </c>
      <c r="Q20628" s="82" t="s">
        <v>80770</v>
      </c>
      <c r="R20628"/>
    </row>
    <row r="20629" spans="12:18" x14ac:dyDescent="0.25">
      <c r="L20629" t="s">
        <v>3039</v>
      </c>
      <c r="M20629" t="s">
        <v>17506</v>
      </c>
      <c r="N20629" t="s">
        <v>57889</v>
      </c>
      <c r="O20629" s="76" t="s">
        <v>4356</v>
      </c>
      <c r="P20629" s="82">
        <v>891</v>
      </c>
      <c r="Q20629" s="82" t="s">
        <v>80781</v>
      </c>
      <c r="R20629"/>
    </row>
    <row r="20630" spans="12:18" x14ac:dyDescent="0.25">
      <c r="L20630" t="s">
        <v>3039</v>
      </c>
      <c r="M20630" t="s">
        <v>4955</v>
      </c>
      <c r="N20630" t="s">
        <v>57890</v>
      </c>
      <c r="O20630" s="76" t="s">
        <v>4356</v>
      </c>
      <c r="P20630" s="82">
        <v>3975</v>
      </c>
      <c r="Q20630" s="82" t="s">
        <v>80791</v>
      </c>
      <c r="R20630"/>
    </row>
    <row r="20631" spans="12:18" x14ac:dyDescent="0.25">
      <c r="L20631" t="s">
        <v>3039</v>
      </c>
      <c r="M20631" t="s">
        <v>17512</v>
      </c>
      <c r="N20631" t="s">
        <v>57891</v>
      </c>
      <c r="O20631" s="76" t="s">
        <v>4366</v>
      </c>
      <c r="P20631" s="82">
        <v>336</v>
      </c>
      <c r="Q20631" s="82" t="s">
        <v>80795</v>
      </c>
      <c r="R20631"/>
    </row>
    <row r="20632" spans="12:18" x14ac:dyDescent="0.25">
      <c r="L20632" t="s">
        <v>3039</v>
      </c>
      <c r="M20632" t="s">
        <v>15495</v>
      </c>
      <c r="N20632" t="s">
        <v>57892</v>
      </c>
      <c r="O20632" s="76" t="s">
        <v>4356</v>
      </c>
      <c r="P20632" s="82">
        <v>692</v>
      </c>
      <c r="Q20632" s="82" t="s">
        <v>80904</v>
      </c>
      <c r="R20632"/>
    </row>
    <row r="20633" spans="12:18" x14ac:dyDescent="0.25">
      <c r="L20633" t="s">
        <v>3039</v>
      </c>
      <c r="M20633" t="s">
        <v>36169</v>
      </c>
      <c r="N20633" t="s">
        <v>57893</v>
      </c>
      <c r="O20633" s="76" t="s">
        <v>4356</v>
      </c>
      <c r="P20633" s="82">
        <v>677</v>
      </c>
      <c r="Q20633" s="82" t="s">
        <v>80964</v>
      </c>
      <c r="R20633"/>
    </row>
    <row r="20634" spans="12:18" x14ac:dyDescent="0.25">
      <c r="L20634" t="s">
        <v>3039</v>
      </c>
      <c r="M20634" t="s">
        <v>36170</v>
      </c>
      <c r="N20634" t="s">
        <v>57894</v>
      </c>
      <c r="O20634" s="76" t="s">
        <v>4356</v>
      </c>
      <c r="P20634" s="82">
        <v>1610</v>
      </c>
      <c r="Q20634" s="82" t="s">
        <v>80965</v>
      </c>
      <c r="R20634"/>
    </row>
    <row r="20635" spans="12:18" x14ac:dyDescent="0.25">
      <c r="L20635" t="s">
        <v>3039</v>
      </c>
      <c r="M20635" t="s">
        <v>15524</v>
      </c>
      <c r="N20635" t="s">
        <v>57895</v>
      </c>
      <c r="O20635" s="76" t="s">
        <v>4356</v>
      </c>
      <c r="P20635" s="82">
        <v>1611</v>
      </c>
      <c r="Q20635" s="82" t="s">
        <v>80966</v>
      </c>
      <c r="R20635"/>
    </row>
    <row r="20636" spans="12:18" x14ac:dyDescent="0.25">
      <c r="L20636" t="s">
        <v>3039</v>
      </c>
      <c r="M20636" t="s">
        <v>4998</v>
      </c>
      <c r="N20636" t="s">
        <v>57896</v>
      </c>
      <c r="O20636" s="76" t="s">
        <v>4356</v>
      </c>
      <c r="P20636" s="82">
        <v>1471</v>
      </c>
      <c r="Q20636" s="82" t="s">
        <v>80967</v>
      </c>
      <c r="R20636"/>
    </row>
    <row r="20637" spans="12:18" x14ac:dyDescent="0.25">
      <c r="L20637" t="s">
        <v>3039</v>
      </c>
      <c r="M20637" t="s">
        <v>22620</v>
      </c>
      <c r="N20637" t="s">
        <v>57897</v>
      </c>
      <c r="O20637" s="76" t="s">
        <v>4356</v>
      </c>
      <c r="P20637" s="82">
        <v>2298</v>
      </c>
      <c r="Q20637" s="82" t="s">
        <v>80819</v>
      </c>
      <c r="R20637"/>
    </row>
    <row r="20638" spans="12:18" x14ac:dyDescent="0.25">
      <c r="L20638" t="s">
        <v>3039</v>
      </c>
      <c r="M20638" t="s">
        <v>15456</v>
      </c>
      <c r="N20638" t="s">
        <v>57898</v>
      </c>
      <c r="O20638" s="76" t="s">
        <v>4356</v>
      </c>
      <c r="P20638" s="82">
        <v>3810</v>
      </c>
      <c r="Q20638" s="82" t="s">
        <v>80820</v>
      </c>
      <c r="R20638"/>
    </row>
    <row r="20639" spans="12:18" x14ac:dyDescent="0.25">
      <c r="L20639" t="s">
        <v>3039</v>
      </c>
      <c r="M20639" t="s">
        <v>36137</v>
      </c>
      <c r="N20639" t="s">
        <v>57899</v>
      </c>
      <c r="O20639" s="76" t="s">
        <v>4450</v>
      </c>
      <c r="P20639" s="82">
        <v>22728</v>
      </c>
      <c r="Q20639" s="82" t="s">
        <v>72645</v>
      </c>
      <c r="R20639"/>
    </row>
    <row r="20640" spans="12:18" x14ac:dyDescent="0.25">
      <c r="L20640" t="s">
        <v>3039</v>
      </c>
      <c r="M20640" t="s">
        <v>17527</v>
      </c>
      <c r="N20640" t="s">
        <v>57900</v>
      </c>
      <c r="O20640" s="76" t="s">
        <v>4366</v>
      </c>
      <c r="P20640" s="82">
        <v>380</v>
      </c>
      <c r="Q20640" s="82" t="s">
        <v>80821</v>
      </c>
      <c r="R20640"/>
    </row>
    <row r="20641" spans="12:18" x14ac:dyDescent="0.25">
      <c r="L20641" t="s">
        <v>3039</v>
      </c>
      <c r="M20641" t="s">
        <v>4962</v>
      </c>
      <c r="N20641" t="s">
        <v>57901</v>
      </c>
      <c r="O20641" s="76" t="s">
        <v>4366</v>
      </c>
      <c r="P20641" s="82">
        <v>1757</v>
      </c>
      <c r="Q20641" s="82" t="s">
        <v>80822</v>
      </c>
      <c r="R20641"/>
    </row>
    <row r="20642" spans="12:18" x14ac:dyDescent="0.25">
      <c r="L20642" t="s">
        <v>3039</v>
      </c>
      <c r="M20642" t="s">
        <v>22621</v>
      </c>
      <c r="N20642" t="s">
        <v>57902</v>
      </c>
      <c r="O20642" s="76" t="s">
        <v>4356</v>
      </c>
      <c r="P20642" s="82">
        <v>7971</v>
      </c>
      <c r="Q20642" s="82" t="s">
        <v>80823</v>
      </c>
      <c r="R20642"/>
    </row>
    <row r="20643" spans="12:18" x14ac:dyDescent="0.25">
      <c r="L20643" t="s">
        <v>3039</v>
      </c>
      <c r="M20643" t="s">
        <v>22622</v>
      </c>
      <c r="N20643" t="s">
        <v>57903</v>
      </c>
      <c r="O20643" s="76" t="s">
        <v>4356</v>
      </c>
      <c r="P20643" s="82">
        <v>306</v>
      </c>
      <c r="Q20643" s="82" t="s">
        <v>80825</v>
      </c>
      <c r="R20643"/>
    </row>
    <row r="20644" spans="12:18" x14ac:dyDescent="0.25">
      <c r="L20644" t="s">
        <v>3039</v>
      </c>
      <c r="M20644" t="s">
        <v>4964</v>
      </c>
      <c r="N20644" t="s">
        <v>57904</v>
      </c>
      <c r="O20644" s="76" t="s">
        <v>4356</v>
      </c>
      <c r="P20644" s="82">
        <v>798</v>
      </c>
      <c r="Q20644" s="82" t="s">
        <v>80826</v>
      </c>
      <c r="R20644"/>
    </row>
    <row r="20645" spans="12:18" x14ac:dyDescent="0.25">
      <c r="L20645" t="s">
        <v>3039</v>
      </c>
      <c r="M20645" t="s">
        <v>36138</v>
      </c>
      <c r="N20645" t="s">
        <v>57905</v>
      </c>
      <c r="O20645" s="76" t="s">
        <v>4356</v>
      </c>
      <c r="P20645" s="82">
        <v>1165</v>
      </c>
      <c r="Q20645" s="82" t="s">
        <v>80827</v>
      </c>
      <c r="R20645"/>
    </row>
    <row r="20646" spans="12:18" x14ac:dyDescent="0.25">
      <c r="L20646" t="s">
        <v>3039</v>
      </c>
      <c r="M20646" t="s">
        <v>22623</v>
      </c>
      <c r="N20646" t="s">
        <v>57906</v>
      </c>
      <c r="O20646" s="76" t="s">
        <v>4356</v>
      </c>
      <c r="P20646" s="82">
        <v>887</v>
      </c>
      <c r="Q20646" s="82" t="s">
        <v>80828</v>
      </c>
      <c r="R20646"/>
    </row>
    <row r="20647" spans="12:18" x14ac:dyDescent="0.25">
      <c r="L20647" t="s">
        <v>3039</v>
      </c>
      <c r="M20647" t="s">
        <v>17529</v>
      </c>
      <c r="N20647" t="s">
        <v>57907</v>
      </c>
      <c r="O20647" s="76" t="s">
        <v>4374</v>
      </c>
      <c r="P20647" s="82">
        <v>8299</v>
      </c>
      <c r="Q20647" s="82" t="s">
        <v>72645</v>
      </c>
      <c r="R20647"/>
    </row>
    <row r="20648" spans="12:18" x14ac:dyDescent="0.25">
      <c r="L20648" t="s">
        <v>3039</v>
      </c>
      <c r="M20648" t="s">
        <v>4965</v>
      </c>
      <c r="N20648" t="s">
        <v>57908</v>
      </c>
      <c r="O20648" s="76" t="s">
        <v>4356</v>
      </c>
      <c r="P20648" s="82">
        <v>1040</v>
      </c>
      <c r="Q20648" s="82" t="s">
        <v>80829</v>
      </c>
      <c r="R20648"/>
    </row>
    <row r="20649" spans="12:18" x14ac:dyDescent="0.25">
      <c r="L20649" t="s">
        <v>3039</v>
      </c>
      <c r="M20649" t="s">
        <v>4966</v>
      </c>
      <c r="N20649" t="s">
        <v>57909</v>
      </c>
      <c r="O20649" s="76" t="s">
        <v>4356</v>
      </c>
      <c r="P20649" s="82">
        <v>1146</v>
      </c>
      <c r="Q20649" s="82" t="s">
        <v>80830</v>
      </c>
      <c r="R20649"/>
    </row>
    <row r="20650" spans="12:18" x14ac:dyDescent="0.25">
      <c r="L20650" t="s">
        <v>3039</v>
      </c>
      <c r="M20650" t="s">
        <v>15526</v>
      </c>
      <c r="N20650" t="s">
        <v>57910</v>
      </c>
      <c r="O20650" s="76" t="s">
        <v>4356</v>
      </c>
      <c r="P20650" s="82">
        <v>2466</v>
      </c>
      <c r="Q20650" s="82" t="s">
        <v>80968</v>
      </c>
      <c r="R20650"/>
    </row>
    <row r="20651" spans="12:18" x14ac:dyDescent="0.25">
      <c r="L20651" t="s">
        <v>3039</v>
      </c>
      <c r="M20651" t="s">
        <v>22609</v>
      </c>
      <c r="N20651" t="s">
        <v>57911</v>
      </c>
      <c r="O20651" s="76" t="s">
        <v>4356</v>
      </c>
      <c r="P20651" s="82">
        <v>670</v>
      </c>
      <c r="Q20651" s="82" t="s">
        <v>80776</v>
      </c>
      <c r="R20651"/>
    </row>
    <row r="20652" spans="12:18" x14ac:dyDescent="0.25">
      <c r="L20652" t="s">
        <v>3039</v>
      </c>
      <c r="M20652" t="s">
        <v>22610</v>
      </c>
      <c r="N20652" t="s">
        <v>57912</v>
      </c>
      <c r="O20652" s="76" t="s">
        <v>4356</v>
      </c>
      <c r="P20652" s="82">
        <v>709</v>
      </c>
      <c r="Q20652" s="82" t="s">
        <v>80779</v>
      </c>
      <c r="R20652"/>
    </row>
    <row r="20653" spans="12:18" x14ac:dyDescent="0.25">
      <c r="L20653" t="s">
        <v>3039</v>
      </c>
      <c r="M20653" t="s">
        <v>13746</v>
      </c>
      <c r="N20653" t="s">
        <v>57913</v>
      </c>
      <c r="O20653" s="76" t="s">
        <v>4356</v>
      </c>
      <c r="P20653" s="82">
        <v>2803</v>
      </c>
      <c r="Q20653" s="82" t="s">
        <v>80788</v>
      </c>
      <c r="R20653"/>
    </row>
    <row r="20654" spans="12:18" x14ac:dyDescent="0.25">
      <c r="L20654" t="s">
        <v>3039</v>
      </c>
      <c r="M20654" t="s">
        <v>15452</v>
      </c>
      <c r="N20654" t="s">
        <v>57914</v>
      </c>
      <c r="O20654" s="76" t="s">
        <v>4356</v>
      </c>
      <c r="P20654" s="82">
        <v>969</v>
      </c>
      <c r="Q20654" s="82" t="s">
        <v>80804</v>
      </c>
      <c r="R20654"/>
    </row>
    <row r="20655" spans="12:18" x14ac:dyDescent="0.25">
      <c r="L20655" t="s">
        <v>3039</v>
      </c>
      <c r="M20655" t="s">
        <v>22618</v>
      </c>
      <c r="N20655" t="s">
        <v>57915</v>
      </c>
      <c r="O20655" s="76" t="s">
        <v>4356</v>
      </c>
      <c r="P20655" s="82">
        <v>813</v>
      </c>
      <c r="Q20655" s="82" t="s">
        <v>80809</v>
      </c>
      <c r="R20655"/>
    </row>
    <row r="20656" spans="12:18" x14ac:dyDescent="0.25">
      <c r="L20656" t="s">
        <v>3039</v>
      </c>
      <c r="M20656" t="s">
        <v>4973</v>
      </c>
      <c r="N20656" t="s">
        <v>57916</v>
      </c>
      <c r="O20656" s="76" t="s">
        <v>4356</v>
      </c>
      <c r="P20656" s="82">
        <v>2571</v>
      </c>
      <c r="Q20656" s="82" t="s">
        <v>80868</v>
      </c>
      <c r="R20656"/>
    </row>
    <row r="20657" spans="12:18" x14ac:dyDescent="0.25">
      <c r="L20657" t="s">
        <v>3039</v>
      </c>
      <c r="M20657" t="s">
        <v>17557</v>
      </c>
      <c r="N20657" t="s">
        <v>57917</v>
      </c>
      <c r="O20657" s="76" t="s">
        <v>4366</v>
      </c>
      <c r="P20657" s="82">
        <v>587</v>
      </c>
      <c r="Q20657" s="82" t="s">
        <v>80910</v>
      </c>
      <c r="R20657"/>
    </row>
    <row r="20658" spans="12:18" x14ac:dyDescent="0.25">
      <c r="L20658" t="s">
        <v>3039</v>
      </c>
      <c r="M20658" t="s">
        <v>4995</v>
      </c>
      <c r="N20658" t="s">
        <v>57918</v>
      </c>
      <c r="O20658" s="76" t="s">
        <v>4374</v>
      </c>
      <c r="P20658" s="82">
        <v>2107</v>
      </c>
      <c r="Q20658" s="82" t="s">
        <v>80953</v>
      </c>
      <c r="R20658"/>
    </row>
    <row r="20659" spans="12:18" x14ac:dyDescent="0.25">
      <c r="L20659" t="s">
        <v>3039</v>
      </c>
      <c r="M20659" t="s">
        <v>17568</v>
      </c>
      <c r="N20659" t="s">
        <v>57919</v>
      </c>
      <c r="O20659" s="76" t="s">
        <v>4356</v>
      </c>
      <c r="P20659" s="82">
        <v>1231</v>
      </c>
      <c r="Q20659" s="82" t="s">
        <v>80959</v>
      </c>
      <c r="R20659"/>
    </row>
    <row r="20660" spans="12:18" x14ac:dyDescent="0.25">
      <c r="L20660" t="s">
        <v>3039</v>
      </c>
      <c r="M20660" t="s">
        <v>4954</v>
      </c>
      <c r="N20660" t="s">
        <v>57920</v>
      </c>
      <c r="O20660" s="76" t="s">
        <v>4356</v>
      </c>
      <c r="P20660" s="82">
        <v>945</v>
      </c>
      <c r="Q20660" s="82" t="s">
        <v>80790</v>
      </c>
      <c r="R20660"/>
    </row>
    <row r="20661" spans="12:18" x14ac:dyDescent="0.25">
      <c r="L20661" t="s">
        <v>3039</v>
      </c>
      <c r="M20661" t="s">
        <v>36139</v>
      </c>
      <c r="N20661" t="s">
        <v>57921</v>
      </c>
      <c r="O20661" s="76" t="s">
        <v>4356</v>
      </c>
      <c r="P20661" s="82">
        <v>853</v>
      </c>
      <c r="Q20661" s="82" t="s">
        <v>80831</v>
      </c>
      <c r="R20661"/>
    </row>
    <row r="20662" spans="12:18" x14ac:dyDescent="0.25">
      <c r="L20662" t="s">
        <v>3039</v>
      </c>
      <c r="M20662" t="s">
        <v>15459</v>
      </c>
      <c r="N20662" t="s">
        <v>57922</v>
      </c>
      <c r="O20662" s="76" t="s">
        <v>4356</v>
      </c>
      <c r="P20662" s="82">
        <v>1336</v>
      </c>
      <c r="Q20662" s="82" t="s">
        <v>80832</v>
      </c>
      <c r="R20662"/>
    </row>
    <row r="20663" spans="12:18" x14ac:dyDescent="0.25">
      <c r="L20663" t="s">
        <v>3039</v>
      </c>
      <c r="M20663" t="s">
        <v>22624</v>
      </c>
      <c r="N20663" t="s">
        <v>57923</v>
      </c>
      <c r="O20663" s="76" t="s">
        <v>4356</v>
      </c>
      <c r="P20663" s="82">
        <v>735</v>
      </c>
      <c r="Q20663" s="82" t="s">
        <v>80833</v>
      </c>
      <c r="R20663"/>
    </row>
    <row r="20664" spans="12:18" x14ac:dyDescent="0.25">
      <c r="L20664" t="s">
        <v>3039</v>
      </c>
      <c r="M20664" t="s">
        <v>4967</v>
      </c>
      <c r="N20664" t="s">
        <v>57924</v>
      </c>
      <c r="O20664" s="76" t="s">
        <v>4356</v>
      </c>
      <c r="P20664" s="82">
        <v>904</v>
      </c>
      <c r="Q20664" s="82" t="s">
        <v>80834</v>
      </c>
      <c r="R20664"/>
    </row>
    <row r="20665" spans="12:18" x14ac:dyDescent="0.25">
      <c r="L20665" t="s">
        <v>3039</v>
      </c>
      <c r="M20665" t="s">
        <v>7892</v>
      </c>
      <c r="N20665" t="s">
        <v>57925</v>
      </c>
      <c r="O20665" s="76" t="s">
        <v>4356</v>
      </c>
      <c r="P20665" s="82">
        <v>868</v>
      </c>
      <c r="Q20665" s="82" t="s">
        <v>80835</v>
      </c>
      <c r="R20665"/>
    </row>
    <row r="20666" spans="12:18" x14ac:dyDescent="0.25">
      <c r="L20666" t="s">
        <v>3039</v>
      </c>
      <c r="M20666" t="s">
        <v>36140</v>
      </c>
      <c r="N20666" t="s">
        <v>57926</v>
      </c>
      <c r="O20666" s="76" t="s">
        <v>4356</v>
      </c>
      <c r="P20666" s="82">
        <v>1707</v>
      </c>
      <c r="Q20666" s="82" t="s">
        <v>80836</v>
      </c>
      <c r="R20666"/>
    </row>
    <row r="20667" spans="12:18" x14ac:dyDescent="0.25">
      <c r="L20667" t="s">
        <v>3039</v>
      </c>
      <c r="M20667" t="s">
        <v>22625</v>
      </c>
      <c r="N20667" t="s">
        <v>57927</v>
      </c>
      <c r="O20667" s="76" t="s">
        <v>4356</v>
      </c>
      <c r="P20667" s="82">
        <v>1566</v>
      </c>
      <c r="Q20667" s="82" t="s">
        <v>80837</v>
      </c>
      <c r="R20667"/>
    </row>
    <row r="20668" spans="12:18" x14ac:dyDescent="0.25">
      <c r="L20668" t="s">
        <v>3039</v>
      </c>
      <c r="M20668" t="s">
        <v>17531</v>
      </c>
      <c r="N20668" t="s">
        <v>57928</v>
      </c>
      <c r="O20668" s="76" t="s">
        <v>4374</v>
      </c>
      <c r="P20668" s="82">
        <v>4332</v>
      </c>
      <c r="Q20668" s="82" t="s">
        <v>80838</v>
      </c>
      <c r="R20668"/>
    </row>
    <row r="20669" spans="12:18" x14ac:dyDescent="0.25">
      <c r="L20669" t="s">
        <v>3039</v>
      </c>
      <c r="M20669" t="s">
        <v>17533</v>
      </c>
      <c r="N20669" t="s">
        <v>57929</v>
      </c>
      <c r="O20669" s="76" t="s">
        <v>4374</v>
      </c>
      <c r="P20669" s="82">
        <v>4046</v>
      </c>
      <c r="Q20669" s="82" t="s">
        <v>72645</v>
      </c>
      <c r="R20669"/>
    </row>
    <row r="20670" spans="12:18" x14ac:dyDescent="0.25">
      <c r="L20670" t="s">
        <v>3039</v>
      </c>
      <c r="M20670" t="s">
        <v>36141</v>
      </c>
      <c r="N20670" t="s">
        <v>57930</v>
      </c>
      <c r="O20670" s="76" t="s">
        <v>4356</v>
      </c>
      <c r="P20670" s="82">
        <v>3416</v>
      </c>
      <c r="Q20670" s="82" t="s">
        <v>80839</v>
      </c>
      <c r="R20670"/>
    </row>
    <row r="20671" spans="12:18" x14ac:dyDescent="0.25">
      <c r="L20671" t="s">
        <v>3039</v>
      </c>
      <c r="M20671" t="s">
        <v>36142</v>
      </c>
      <c r="N20671" t="s">
        <v>57931</v>
      </c>
      <c r="O20671" s="76" t="s">
        <v>4356</v>
      </c>
      <c r="P20671" s="82">
        <v>1758</v>
      </c>
      <c r="Q20671" s="82" t="s">
        <v>80840</v>
      </c>
      <c r="R20671"/>
    </row>
    <row r="20672" spans="12:18" x14ac:dyDescent="0.25">
      <c r="L20672" t="s">
        <v>3039</v>
      </c>
      <c r="M20672" t="s">
        <v>22626</v>
      </c>
      <c r="N20672" t="s">
        <v>57932</v>
      </c>
      <c r="O20672" s="76" t="s">
        <v>4450</v>
      </c>
      <c r="P20672" s="82">
        <v>57149</v>
      </c>
      <c r="Q20672" s="82" t="s">
        <v>72645</v>
      </c>
      <c r="R20672"/>
    </row>
    <row r="20673" spans="12:18" x14ac:dyDescent="0.25">
      <c r="L20673" t="s">
        <v>3039</v>
      </c>
      <c r="M20673" t="s">
        <v>4968</v>
      </c>
      <c r="N20673" t="s">
        <v>57933</v>
      </c>
      <c r="O20673" s="76" t="s">
        <v>4356</v>
      </c>
      <c r="P20673" s="82">
        <v>1624</v>
      </c>
      <c r="Q20673" s="82" t="s">
        <v>80841</v>
      </c>
      <c r="R20673"/>
    </row>
    <row r="20674" spans="12:18" x14ac:dyDescent="0.25">
      <c r="L20674" t="s">
        <v>3039</v>
      </c>
      <c r="M20674" t="s">
        <v>36143</v>
      </c>
      <c r="N20674" t="s">
        <v>57934</v>
      </c>
      <c r="O20674" s="76" t="s">
        <v>4356</v>
      </c>
      <c r="P20674" s="82">
        <v>2202</v>
      </c>
      <c r="Q20674" s="82" t="s">
        <v>80842</v>
      </c>
      <c r="R20674"/>
    </row>
    <row r="20675" spans="12:18" x14ac:dyDescent="0.25">
      <c r="L20675" t="s">
        <v>3039</v>
      </c>
      <c r="M20675" t="s">
        <v>4969</v>
      </c>
      <c r="N20675" t="s">
        <v>57935</v>
      </c>
      <c r="O20675" s="76" t="s">
        <v>4356</v>
      </c>
      <c r="P20675" s="82">
        <v>2456</v>
      </c>
      <c r="Q20675" s="82" t="s">
        <v>80843</v>
      </c>
      <c r="R20675"/>
    </row>
    <row r="20676" spans="12:18" x14ac:dyDescent="0.25">
      <c r="L20676" t="s">
        <v>3039</v>
      </c>
      <c r="M20676" t="s">
        <v>15461</v>
      </c>
      <c r="N20676" t="s">
        <v>57936</v>
      </c>
      <c r="O20676" s="76" t="s">
        <v>4356</v>
      </c>
      <c r="P20676" s="82">
        <v>1843</v>
      </c>
      <c r="Q20676" s="82" t="s">
        <v>80844</v>
      </c>
      <c r="R20676"/>
    </row>
    <row r="20677" spans="12:18" x14ac:dyDescent="0.25">
      <c r="L20677" t="s">
        <v>3039</v>
      </c>
      <c r="M20677" t="s">
        <v>15463</v>
      </c>
      <c r="N20677" t="s">
        <v>57937</v>
      </c>
      <c r="O20677" s="76" t="s">
        <v>4356</v>
      </c>
      <c r="P20677" s="82">
        <v>2308</v>
      </c>
      <c r="Q20677" s="82" t="s">
        <v>80845</v>
      </c>
      <c r="R20677"/>
    </row>
    <row r="20678" spans="12:18" x14ac:dyDescent="0.25">
      <c r="L20678" t="s">
        <v>3039</v>
      </c>
      <c r="M20678" t="s">
        <v>17535</v>
      </c>
      <c r="N20678" t="s">
        <v>57938</v>
      </c>
      <c r="O20678" s="76" t="s">
        <v>4356</v>
      </c>
      <c r="P20678" s="82">
        <v>3082</v>
      </c>
      <c r="Q20678" s="82" t="s">
        <v>80846</v>
      </c>
      <c r="R20678"/>
    </row>
    <row r="20679" spans="12:18" x14ac:dyDescent="0.25">
      <c r="L20679" t="s">
        <v>3039</v>
      </c>
      <c r="M20679" t="s">
        <v>36144</v>
      </c>
      <c r="N20679" t="s">
        <v>57939</v>
      </c>
      <c r="O20679" s="76" t="s">
        <v>4356</v>
      </c>
      <c r="P20679" s="82">
        <v>1516</v>
      </c>
      <c r="Q20679" s="82" t="s">
        <v>80847</v>
      </c>
      <c r="R20679"/>
    </row>
    <row r="20680" spans="12:18" x14ac:dyDescent="0.25">
      <c r="L20680" t="s">
        <v>3039</v>
      </c>
      <c r="M20680" t="s">
        <v>36145</v>
      </c>
      <c r="N20680" t="s">
        <v>57940</v>
      </c>
      <c r="O20680" s="76" t="s">
        <v>4356</v>
      </c>
      <c r="P20680" s="82">
        <v>1578</v>
      </c>
      <c r="Q20680" s="82" t="s">
        <v>80848</v>
      </c>
      <c r="R20680"/>
    </row>
    <row r="20681" spans="12:18" x14ac:dyDescent="0.25">
      <c r="L20681" t="s">
        <v>3039</v>
      </c>
      <c r="M20681" t="s">
        <v>4970</v>
      </c>
      <c r="N20681" t="s">
        <v>57941</v>
      </c>
      <c r="O20681" s="76" t="s">
        <v>4356</v>
      </c>
      <c r="P20681" s="82">
        <v>3207</v>
      </c>
      <c r="Q20681" s="82" t="s">
        <v>80849</v>
      </c>
      <c r="R20681"/>
    </row>
    <row r="20682" spans="12:18" x14ac:dyDescent="0.25">
      <c r="L20682" t="s">
        <v>3039</v>
      </c>
      <c r="M20682" t="s">
        <v>15465</v>
      </c>
      <c r="N20682" t="s">
        <v>57942</v>
      </c>
      <c r="O20682" s="76" t="s">
        <v>4356</v>
      </c>
      <c r="P20682" s="82">
        <v>1424</v>
      </c>
      <c r="Q20682" s="82" t="s">
        <v>80850</v>
      </c>
      <c r="R20682"/>
    </row>
    <row r="20683" spans="12:18" x14ac:dyDescent="0.25">
      <c r="L20683" t="s">
        <v>3039</v>
      </c>
      <c r="M20683" t="s">
        <v>17537</v>
      </c>
      <c r="N20683" t="s">
        <v>57943</v>
      </c>
      <c r="O20683" s="76" t="s">
        <v>4374</v>
      </c>
      <c r="P20683" s="82">
        <v>2248</v>
      </c>
      <c r="Q20683" s="82" t="s">
        <v>80851</v>
      </c>
      <c r="R20683"/>
    </row>
    <row r="20684" spans="12:18" x14ac:dyDescent="0.25">
      <c r="L20684" t="s">
        <v>3039</v>
      </c>
      <c r="M20684" t="s">
        <v>36146</v>
      </c>
      <c r="N20684" t="s">
        <v>57944</v>
      </c>
      <c r="O20684" s="76" t="s">
        <v>4356</v>
      </c>
      <c r="P20684" s="82">
        <v>1145</v>
      </c>
      <c r="Q20684" s="82" t="s">
        <v>80852</v>
      </c>
      <c r="R20684"/>
    </row>
    <row r="20685" spans="12:18" x14ac:dyDescent="0.25">
      <c r="L20685" t="s">
        <v>3039</v>
      </c>
      <c r="M20685" t="s">
        <v>17539</v>
      </c>
      <c r="N20685" t="s">
        <v>57945</v>
      </c>
      <c r="O20685" s="76" t="s">
        <v>4366</v>
      </c>
      <c r="P20685" s="82">
        <v>983</v>
      </c>
      <c r="Q20685" s="82" t="s">
        <v>80853</v>
      </c>
      <c r="R20685"/>
    </row>
    <row r="20686" spans="12:18" x14ac:dyDescent="0.25">
      <c r="L20686" t="s">
        <v>3039</v>
      </c>
      <c r="M20686" t="s">
        <v>15467</v>
      </c>
      <c r="N20686" t="s">
        <v>57946</v>
      </c>
      <c r="O20686" s="76" t="s">
        <v>4356</v>
      </c>
      <c r="P20686" s="82">
        <v>1569</v>
      </c>
      <c r="Q20686" s="82" t="s">
        <v>80854</v>
      </c>
      <c r="R20686"/>
    </row>
    <row r="20687" spans="12:18" x14ac:dyDescent="0.25">
      <c r="L20687" t="s">
        <v>3039</v>
      </c>
      <c r="M20687" t="s">
        <v>15469</v>
      </c>
      <c r="N20687" t="s">
        <v>57947</v>
      </c>
      <c r="O20687" s="76" t="s">
        <v>4356</v>
      </c>
      <c r="P20687" s="82">
        <v>756</v>
      </c>
      <c r="Q20687" s="82" t="s">
        <v>80855</v>
      </c>
      <c r="R20687"/>
    </row>
    <row r="20688" spans="12:18" x14ac:dyDescent="0.25">
      <c r="L20688" t="s">
        <v>3039</v>
      </c>
      <c r="M20688" t="s">
        <v>22627</v>
      </c>
      <c r="N20688" t="s">
        <v>57948</v>
      </c>
      <c r="O20688" s="76" t="s">
        <v>4356</v>
      </c>
      <c r="P20688" s="82">
        <v>3275</v>
      </c>
      <c r="Q20688" s="82" t="s">
        <v>80856</v>
      </c>
      <c r="R20688"/>
    </row>
    <row r="20689" spans="12:18" x14ac:dyDescent="0.25">
      <c r="L20689" t="s">
        <v>3039</v>
      </c>
      <c r="M20689" t="s">
        <v>15471</v>
      </c>
      <c r="N20689" t="s">
        <v>57949</v>
      </c>
      <c r="O20689" s="76" t="s">
        <v>4356</v>
      </c>
      <c r="P20689" s="82">
        <v>355</v>
      </c>
      <c r="Q20689" s="82" t="s">
        <v>80857</v>
      </c>
      <c r="R20689"/>
    </row>
    <row r="20690" spans="12:18" x14ac:dyDescent="0.25">
      <c r="L20690" t="s">
        <v>3039</v>
      </c>
      <c r="M20690" t="s">
        <v>22628</v>
      </c>
      <c r="N20690" t="s">
        <v>57950</v>
      </c>
      <c r="O20690" s="76" t="s">
        <v>4356</v>
      </c>
      <c r="P20690" s="82">
        <v>3765</v>
      </c>
      <c r="Q20690" s="82" t="s">
        <v>80858</v>
      </c>
      <c r="R20690"/>
    </row>
    <row r="20691" spans="12:18" x14ac:dyDescent="0.25">
      <c r="L20691" t="s">
        <v>3039</v>
      </c>
      <c r="M20691" t="s">
        <v>17540</v>
      </c>
      <c r="N20691" t="s">
        <v>57951</v>
      </c>
      <c r="O20691" s="76" t="s">
        <v>4356</v>
      </c>
      <c r="P20691" s="82">
        <v>1804</v>
      </c>
      <c r="Q20691" s="82" t="s">
        <v>80859</v>
      </c>
      <c r="R20691"/>
    </row>
    <row r="20692" spans="12:18" x14ac:dyDescent="0.25">
      <c r="L20692" t="s">
        <v>3039</v>
      </c>
      <c r="M20692" t="s">
        <v>15473</v>
      </c>
      <c r="N20692" t="s">
        <v>57952</v>
      </c>
      <c r="O20692" s="76" t="s">
        <v>4356</v>
      </c>
      <c r="P20692" s="82">
        <v>5015</v>
      </c>
      <c r="Q20692" s="82" t="s">
        <v>80860</v>
      </c>
      <c r="R20692"/>
    </row>
    <row r="20693" spans="12:18" x14ac:dyDescent="0.25">
      <c r="L20693" t="s">
        <v>3039</v>
      </c>
      <c r="M20693" t="s">
        <v>22629</v>
      </c>
      <c r="N20693" t="s">
        <v>57953</v>
      </c>
      <c r="O20693" s="76" t="s">
        <v>4356</v>
      </c>
      <c r="P20693" s="82">
        <v>1087</v>
      </c>
      <c r="Q20693" s="82" t="s">
        <v>80862</v>
      </c>
      <c r="R20693"/>
    </row>
    <row r="20694" spans="12:18" x14ac:dyDescent="0.25">
      <c r="L20694" t="s">
        <v>3039</v>
      </c>
      <c r="M20694" t="s">
        <v>17542</v>
      </c>
      <c r="N20694" t="s">
        <v>57954</v>
      </c>
      <c r="O20694" s="76" t="s">
        <v>4356</v>
      </c>
      <c r="P20694" s="82">
        <v>1412</v>
      </c>
      <c r="Q20694" s="82" t="s">
        <v>80863</v>
      </c>
      <c r="R20694"/>
    </row>
    <row r="20695" spans="12:18" x14ac:dyDescent="0.25">
      <c r="L20695" t="s">
        <v>3039</v>
      </c>
      <c r="M20695" t="s">
        <v>15478</v>
      </c>
      <c r="N20695" t="s">
        <v>57955</v>
      </c>
      <c r="O20695" s="76" t="s">
        <v>4356</v>
      </c>
      <c r="P20695" s="82">
        <v>4612</v>
      </c>
      <c r="Q20695" s="82" t="s">
        <v>80864</v>
      </c>
      <c r="R20695"/>
    </row>
    <row r="20696" spans="12:18" x14ac:dyDescent="0.25">
      <c r="L20696" t="s">
        <v>3039</v>
      </c>
      <c r="M20696" t="s">
        <v>4971</v>
      </c>
      <c r="N20696" t="s">
        <v>57956</v>
      </c>
      <c r="O20696" s="76" t="s">
        <v>4356</v>
      </c>
      <c r="P20696" s="82">
        <v>1545</v>
      </c>
      <c r="Q20696" s="82" t="s">
        <v>80865</v>
      </c>
      <c r="R20696"/>
    </row>
    <row r="20697" spans="12:18" x14ac:dyDescent="0.25">
      <c r="L20697" t="s">
        <v>3039</v>
      </c>
      <c r="M20697" t="s">
        <v>4972</v>
      </c>
      <c r="N20697" t="s">
        <v>57957</v>
      </c>
      <c r="O20697" s="76" t="s">
        <v>4356</v>
      </c>
      <c r="P20697" s="82">
        <v>2520</v>
      </c>
      <c r="Q20697" s="82" t="s">
        <v>80866</v>
      </c>
      <c r="R20697"/>
    </row>
    <row r="20698" spans="12:18" x14ac:dyDescent="0.25">
      <c r="L20698" t="s">
        <v>3039</v>
      </c>
      <c r="M20698" t="s">
        <v>15480</v>
      </c>
      <c r="N20698" t="s">
        <v>57958</v>
      </c>
      <c r="O20698" s="76" t="s">
        <v>4356</v>
      </c>
      <c r="P20698" s="82">
        <v>3639</v>
      </c>
      <c r="Q20698" s="82" t="s">
        <v>80867</v>
      </c>
      <c r="R20698"/>
    </row>
    <row r="20699" spans="12:18" x14ac:dyDescent="0.25">
      <c r="L20699" t="s">
        <v>3039</v>
      </c>
      <c r="M20699" t="s">
        <v>15482</v>
      </c>
      <c r="N20699" t="s">
        <v>57959</v>
      </c>
      <c r="O20699" s="76" t="s">
        <v>4356</v>
      </c>
      <c r="P20699" s="82">
        <v>2682</v>
      </c>
      <c r="Q20699" s="82" t="s">
        <v>80869</v>
      </c>
      <c r="R20699"/>
    </row>
    <row r="20700" spans="12:18" x14ac:dyDescent="0.25">
      <c r="L20700" t="s">
        <v>3039</v>
      </c>
      <c r="M20700" t="s">
        <v>36147</v>
      </c>
      <c r="N20700" t="s">
        <v>57960</v>
      </c>
      <c r="O20700" s="76" t="s">
        <v>4356</v>
      </c>
      <c r="P20700" s="82">
        <v>1858</v>
      </c>
      <c r="Q20700" s="82" t="s">
        <v>80870</v>
      </c>
      <c r="R20700"/>
    </row>
    <row r="20701" spans="12:18" x14ac:dyDescent="0.25">
      <c r="L20701" t="s">
        <v>3039</v>
      </c>
      <c r="M20701" t="s">
        <v>22630</v>
      </c>
      <c r="N20701" t="s">
        <v>57961</v>
      </c>
      <c r="O20701" s="76" t="s">
        <v>4356</v>
      </c>
      <c r="P20701" s="82">
        <v>1946</v>
      </c>
      <c r="Q20701" s="82" t="s">
        <v>80871</v>
      </c>
      <c r="R20701"/>
    </row>
    <row r="20702" spans="12:18" x14ac:dyDescent="0.25">
      <c r="L20702" t="s">
        <v>3039</v>
      </c>
      <c r="M20702" t="s">
        <v>36148</v>
      </c>
      <c r="N20702" t="s">
        <v>57962</v>
      </c>
      <c r="O20702" s="76" t="s">
        <v>4366</v>
      </c>
      <c r="P20702" s="82">
        <v>346</v>
      </c>
      <c r="Q20702" s="82" t="s">
        <v>80872</v>
      </c>
      <c r="R20702"/>
    </row>
    <row r="20703" spans="12:18" x14ac:dyDescent="0.25">
      <c r="L20703" t="s">
        <v>3039</v>
      </c>
      <c r="M20703" t="s">
        <v>4974</v>
      </c>
      <c r="N20703" t="s">
        <v>57963</v>
      </c>
      <c r="O20703" s="76" t="s">
        <v>4356</v>
      </c>
      <c r="P20703" s="82">
        <v>1946</v>
      </c>
      <c r="Q20703" s="82" t="s">
        <v>80873</v>
      </c>
      <c r="R20703"/>
    </row>
    <row r="20704" spans="12:18" x14ac:dyDescent="0.25">
      <c r="L20704" t="s">
        <v>3039</v>
      </c>
      <c r="M20704" t="s">
        <v>22631</v>
      </c>
      <c r="N20704" t="s">
        <v>57964</v>
      </c>
      <c r="O20704" s="76" t="s">
        <v>4374</v>
      </c>
      <c r="P20704" s="82">
        <v>5854</v>
      </c>
      <c r="Q20704" s="82" t="s">
        <v>80874</v>
      </c>
      <c r="R20704"/>
    </row>
    <row r="20705" spans="12:18" x14ac:dyDescent="0.25">
      <c r="L20705" t="s">
        <v>3039</v>
      </c>
      <c r="M20705" t="s">
        <v>17544</v>
      </c>
      <c r="N20705" t="s">
        <v>57965</v>
      </c>
      <c r="O20705" s="76" t="s">
        <v>4356</v>
      </c>
      <c r="P20705" s="82">
        <v>1804</v>
      </c>
      <c r="Q20705" s="82" t="s">
        <v>80875</v>
      </c>
      <c r="R20705"/>
    </row>
    <row r="20706" spans="12:18" x14ac:dyDescent="0.25">
      <c r="L20706" t="s">
        <v>3039</v>
      </c>
      <c r="M20706" t="s">
        <v>22632</v>
      </c>
      <c r="N20706" t="s">
        <v>57966</v>
      </c>
      <c r="O20706" s="76" t="s">
        <v>4356</v>
      </c>
      <c r="P20706" s="82">
        <v>1272</v>
      </c>
      <c r="Q20706" s="82" t="s">
        <v>80876</v>
      </c>
      <c r="R20706"/>
    </row>
    <row r="20707" spans="12:18" x14ac:dyDescent="0.25">
      <c r="L20707" t="s">
        <v>3039</v>
      </c>
      <c r="M20707" t="s">
        <v>4975</v>
      </c>
      <c r="N20707" t="s">
        <v>57967</v>
      </c>
      <c r="O20707" s="76" t="s">
        <v>4356</v>
      </c>
      <c r="P20707" s="82">
        <v>2888</v>
      </c>
      <c r="Q20707" s="82" t="s">
        <v>80877</v>
      </c>
      <c r="R20707"/>
    </row>
    <row r="20708" spans="12:18" x14ac:dyDescent="0.25">
      <c r="L20708" t="s">
        <v>3039</v>
      </c>
      <c r="M20708" t="s">
        <v>36149</v>
      </c>
      <c r="N20708" t="s">
        <v>57968</v>
      </c>
      <c r="O20708" s="76" t="s">
        <v>4374</v>
      </c>
      <c r="P20708" s="82">
        <v>17853</v>
      </c>
      <c r="Q20708" s="82" t="s">
        <v>72645</v>
      </c>
      <c r="R20708"/>
    </row>
    <row r="20709" spans="12:18" x14ac:dyDescent="0.25">
      <c r="L20709" t="s">
        <v>3039</v>
      </c>
      <c r="M20709" t="s">
        <v>36150</v>
      </c>
      <c r="N20709" t="s">
        <v>57969</v>
      </c>
      <c r="O20709" s="76" t="s">
        <v>4366</v>
      </c>
      <c r="P20709" s="82">
        <v>1216</v>
      </c>
      <c r="Q20709" s="82" t="s">
        <v>80878</v>
      </c>
      <c r="R20709"/>
    </row>
    <row r="20710" spans="12:18" x14ac:dyDescent="0.25">
      <c r="L20710" t="s">
        <v>3039</v>
      </c>
      <c r="M20710" t="s">
        <v>22633</v>
      </c>
      <c r="N20710" t="s">
        <v>57970</v>
      </c>
      <c r="O20710" s="76" t="s">
        <v>4356</v>
      </c>
      <c r="P20710" s="82">
        <v>6575</v>
      </c>
      <c r="Q20710" s="82" t="s">
        <v>80879</v>
      </c>
      <c r="R20710"/>
    </row>
    <row r="20711" spans="12:18" x14ac:dyDescent="0.25">
      <c r="L20711" t="s">
        <v>3039</v>
      </c>
      <c r="M20711" t="s">
        <v>15483</v>
      </c>
      <c r="N20711" t="s">
        <v>57971</v>
      </c>
      <c r="O20711" s="76" t="s">
        <v>4374</v>
      </c>
      <c r="P20711" s="82">
        <v>9837</v>
      </c>
      <c r="Q20711" s="82" t="s">
        <v>80880</v>
      </c>
      <c r="R20711"/>
    </row>
    <row r="20712" spans="12:18" x14ac:dyDescent="0.25">
      <c r="L20712" t="s">
        <v>3039</v>
      </c>
      <c r="M20712" t="s">
        <v>4976</v>
      </c>
      <c r="N20712" t="s">
        <v>57972</v>
      </c>
      <c r="O20712" s="76" t="s">
        <v>4356</v>
      </c>
      <c r="P20712" s="82">
        <v>5670</v>
      </c>
      <c r="Q20712" s="82" t="s">
        <v>80881</v>
      </c>
      <c r="R20712"/>
    </row>
    <row r="20713" spans="12:18" x14ac:dyDescent="0.25">
      <c r="L20713" t="s">
        <v>3039</v>
      </c>
      <c r="M20713" t="s">
        <v>15485</v>
      </c>
      <c r="N20713" t="s">
        <v>57973</v>
      </c>
      <c r="O20713" s="76" t="s">
        <v>4356</v>
      </c>
      <c r="P20713" s="82">
        <v>2439</v>
      </c>
      <c r="Q20713" s="82" t="s">
        <v>80882</v>
      </c>
      <c r="R20713"/>
    </row>
    <row r="20714" spans="12:18" x14ac:dyDescent="0.25">
      <c r="L20714" t="s">
        <v>3039</v>
      </c>
      <c r="M20714" t="s">
        <v>36151</v>
      </c>
      <c r="N20714" t="s">
        <v>57974</v>
      </c>
      <c r="O20714" s="76" t="s">
        <v>4356</v>
      </c>
      <c r="P20714" s="82">
        <v>2160</v>
      </c>
      <c r="Q20714" s="82" t="s">
        <v>80883</v>
      </c>
      <c r="R20714"/>
    </row>
    <row r="20715" spans="12:18" x14ac:dyDescent="0.25">
      <c r="L20715" t="s">
        <v>3039</v>
      </c>
      <c r="M20715" t="s">
        <v>15487</v>
      </c>
      <c r="N20715" t="s">
        <v>57975</v>
      </c>
      <c r="O20715" s="76" t="s">
        <v>4356</v>
      </c>
      <c r="P20715" s="82">
        <v>5353</v>
      </c>
      <c r="Q20715" s="82" t="s">
        <v>80884</v>
      </c>
      <c r="R20715"/>
    </row>
    <row r="20716" spans="12:18" x14ac:dyDescent="0.25">
      <c r="L20716" t="s">
        <v>3039</v>
      </c>
      <c r="M20716" t="s">
        <v>36152</v>
      </c>
      <c r="N20716" t="s">
        <v>57976</v>
      </c>
      <c r="O20716" s="76" t="s">
        <v>4356</v>
      </c>
      <c r="P20716" s="82">
        <v>1121</v>
      </c>
      <c r="Q20716" s="82" t="s">
        <v>80885</v>
      </c>
      <c r="R20716"/>
    </row>
    <row r="20717" spans="12:18" x14ac:dyDescent="0.25">
      <c r="L20717" t="s">
        <v>3039</v>
      </c>
      <c r="M20717" t="s">
        <v>36153</v>
      </c>
      <c r="N20717" t="s">
        <v>57977</v>
      </c>
      <c r="O20717" s="76" t="s">
        <v>4356</v>
      </c>
      <c r="P20717" s="82">
        <v>1528</v>
      </c>
      <c r="Q20717" s="82" t="s">
        <v>80886</v>
      </c>
      <c r="R20717"/>
    </row>
    <row r="20718" spans="12:18" x14ac:dyDescent="0.25">
      <c r="L20718" t="s">
        <v>3039</v>
      </c>
      <c r="M20718" t="s">
        <v>22634</v>
      </c>
      <c r="N20718" t="s">
        <v>57978</v>
      </c>
      <c r="O20718" s="76" t="s">
        <v>4356</v>
      </c>
      <c r="P20718" s="82">
        <v>2680</v>
      </c>
      <c r="Q20718" s="82" t="s">
        <v>80887</v>
      </c>
      <c r="R20718"/>
    </row>
    <row r="20719" spans="12:18" x14ac:dyDescent="0.25">
      <c r="L20719" t="s">
        <v>3039</v>
      </c>
      <c r="M20719" t="s">
        <v>4977</v>
      </c>
      <c r="N20719" t="s">
        <v>57979</v>
      </c>
      <c r="O20719" s="76" t="s">
        <v>4356</v>
      </c>
      <c r="P20719" s="82">
        <v>4379</v>
      </c>
      <c r="Q20719" s="82" t="s">
        <v>80888</v>
      </c>
      <c r="R20719"/>
    </row>
    <row r="20720" spans="12:18" x14ac:dyDescent="0.25">
      <c r="L20720" t="s">
        <v>3039</v>
      </c>
      <c r="M20720" t="s">
        <v>4978</v>
      </c>
      <c r="N20720" t="s">
        <v>57980</v>
      </c>
      <c r="O20720" s="76" t="s">
        <v>4356</v>
      </c>
      <c r="P20720" s="82">
        <v>2723</v>
      </c>
      <c r="Q20720" s="82" t="s">
        <v>80889</v>
      </c>
      <c r="R20720"/>
    </row>
    <row r="20721" spans="12:18" x14ac:dyDescent="0.25">
      <c r="L20721" t="s">
        <v>3039</v>
      </c>
      <c r="M20721" t="s">
        <v>15489</v>
      </c>
      <c r="N20721" t="s">
        <v>57981</v>
      </c>
      <c r="O20721" s="76" t="s">
        <v>4356</v>
      </c>
      <c r="P20721" s="82">
        <v>4112</v>
      </c>
      <c r="Q20721" s="82" t="s">
        <v>80890</v>
      </c>
      <c r="R20721"/>
    </row>
    <row r="20722" spans="12:18" x14ac:dyDescent="0.25">
      <c r="L20722" t="s">
        <v>3039</v>
      </c>
      <c r="M20722" t="s">
        <v>4979</v>
      </c>
      <c r="N20722" t="s">
        <v>57982</v>
      </c>
      <c r="O20722" s="76" t="s">
        <v>4374</v>
      </c>
      <c r="P20722" s="82">
        <v>5722</v>
      </c>
      <c r="Q20722" s="82" t="s">
        <v>80891</v>
      </c>
      <c r="R20722"/>
    </row>
    <row r="20723" spans="12:18" x14ac:dyDescent="0.25">
      <c r="L20723" t="s">
        <v>3039</v>
      </c>
      <c r="M20723" t="s">
        <v>17547</v>
      </c>
      <c r="N20723" t="s">
        <v>57983</v>
      </c>
      <c r="O20723" s="76" t="s">
        <v>4356</v>
      </c>
      <c r="P20723" s="82">
        <v>7543</v>
      </c>
      <c r="Q20723" s="82" t="s">
        <v>80892</v>
      </c>
      <c r="R20723"/>
    </row>
    <row r="20724" spans="12:18" x14ac:dyDescent="0.25">
      <c r="L20724" t="s">
        <v>3039</v>
      </c>
      <c r="M20724" t="s">
        <v>17550</v>
      </c>
      <c r="N20724" t="s">
        <v>57984</v>
      </c>
      <c r="O20724" s="76" t="s">
        <v>4356</v>
      </c>
      <c r="P20724" s="82">
        <v>3744</v>
      </c>
      <c r="Q20724" s="82" t="s">
        <v>80894</v>
      </c>
      <c r="R20724"/>
    </row>
    <row r="20725" spans="12:18" x14ac:dyDescent="0.25">
      <c r="L20725" t="s">
        <v>3039</v>
      </c>
      <c r="M20725" t="s">
        <v>17549</v>
      </c>
      <c r="N20725" t="s">
        <v>57985</v>
      </c>
      <c r="O20725" s="76" t="s">
        <v>4374</v>
      </c>
      <c r="P20725" s="82">
        <v>14606</v>
      </c>
      <c r="Q20725" s="82" t="s">
        <v>80893</v>
      </c>
      <c r="R20725"/>
    </row>
    <row r="20726" spans="12:18" x14ac:dyDescent="0.25">
      <c r="L20726" t="s">
        <v>3039</v>
      </c>
      <c r="M20726" t="s">
        <v>36154</v>
      </c>
      <c r="N20726" t="s">
        <v>57986</v>
      </c>
      <c r="O20726" s="76" t="s">
        <v>4356</v>
      </c>
      <c r="P20726" s="82">
        <v>722</v>
      </c>
      <c r="Q20726" s="82" t="s">
        <v>80895</v>
      </c>
      <c r="R20726"/>
    </row>
    <row r="20727" spans="12:18" x14ac:dyDescent="0.25">
      <c r="L20727" t="s">
        <v>3039</v>
      </c>
      <c r="M20727" t="s">
        <v>15491</v>
      </c>
      <c r="N20727" t="s">
        <v>57987</v>
      </c>
      <c r="O20727" s="76" t="s">
        <v>4374</v>
      </c>
      <c r="P20727" s="82">
        <v>2618</v>
      </c>
      <c r="Q20727" s="82" t="s">
        <v>72645</v>
      </c>
      <c r="R20727"/>
    </row>
    <row r="20728" spans="12:18" x14ac:dyDescent="0.25">
      <c r="L20728" t="s">
        <v>3039</v>
      </c>
      <c r="M20728" t="s">
        <v>22635</v>
      </c>
      <c r="N20728" t="s">
        <v>57988</v>
      </c>
      <c r="O20728" s="76" t="s">
        <v>4356</v>
      </c>
      <c r="P20728" s="82">
        <v>976</v>
      </c>
      <c r="Q20728" s="82" t="s">
        <v>80896</v>
      </c>
      <c r="R20728"/>
    </row>
    <row r="20729" spans="12:18" x14ac:dyDescent="0.25">
      <c r="L20729" t="s">
        <v>3039</v>
      </c>
      <c r="M20729" t="s">
        <v>4980</v>
      </c>
      <c r="N20729" t="s">
        <v>57989</v>
      </c>
      <c r="O20729" s="76" t="s">
        <v>4356</v>
      </c>
      <c r="P20729" s="82">
        <v>7585</v>
      </c>
      <c r="Q20729" s="82" t="s">
        <v>80897</v>
      </c>
      <c r="R20729"/>
    </row>
    <row r="20730" spans="12:18" x14ac:dyDescent="0.25">
      <c r="L20730" t="s">
        <v>3039</v>
      </c>
      <c r="M20730" t="s">
        <v>22636</v>
      </c>
      <c r="N20730" t="s">
        <v>57990</v>
      </c>
      <c r="O20730" s="76" t="s">
        <v>4374</v>
      </c>
      <c r="P20730" s="82">
        <v>8676</v>
      </c>
      <c r="Q20730" s="82" t="s">
        <v>72645</v>
      </c>
      <c r="R20730"/>
    </row>
    <row r="20731" spans="12:18" x14ac:dyDescent="0.25">
      <c r="L20731" t="s">
        <v>3039</v>
      </c>
      <c r="M20731" t="s">
        <v>36155</v>
      </c>
      <c r="N20731" t="s">
        <v>57991</v>
      </c>
      <c r="O20731" s="76" t="s">
        <v>4374</v>
      </c>
      <c r="P20731" s="82">
        <v>4741</v>
      </c>
      <c r="Q20731" s="82" t="s">
        <v>80898</v>
      </c>
      <c r="R20731"/>
    </row>
    <row r="20732" spans="12:18" x14ac:dyDescent="0.25">
      <c r="L20732" t="s">
        <v>3039</v>
      </c>
      <c r="M20732" t="s">
        <v>36156</v>
      </c>
      <c r="N20732" t="s">
        <v>57992</v>
      </c>
      <c r="O20732" s="76" t="s">
        <v>4356</v>
      </c>
      <c r="P20732" s="82">
        <v>1431</v>
      </c>
      <c r="Q20732" s="82" t="s">
        <v>80899</v>
      </c>
      <c r="R20732"/>
    </row>
    <row r="20733" spans="12:18" x14ac:dyDescent="0.25">
      <c r="L20733" t="s">
        <v>3039</v>
      </c>
      <c r="M20733" t="s">
        <v>36157</v>
      </c>
      <c r="N20733" t="s">
        <v>57993</v>
      </c>
      <c r="O20733" s="76" t="s">
        <v>4356</v>
      </c>
      <c r="P20733" s="82">
        <v>1059</v>
      </c>
      <c r="Q20733" s="82" t="s">
        <v>80900</v>
      </c>
      <c r="R20733"/>
    </row>
    <row r="20734" spans="12:18" x14ac:dyDescent="0.25">
      <c r="L20734" t="s">
        <v>3039</v>
      </c>
      <c r="M20734" t="s">
        <v>17552</v>
      </c>
      <c r="N20734" t="s">
        <v>57994</v>
      </c>
      <c r="O20734" s="76" t="s">
        <v>4356</v>
      </c>
      <c r="P20734" s="82">
        <v>1992</v>
      </c>
      <c r="Q20734" s="82" t="s">
        <v>80901</v>
      </c>
      <c r="R20734"/>
    </row>
    <row r="20735" spans="12:18" x14ac:dyDescent="0.25">
      <c r="L20735" t="s">
        <v>3039</v>
      </c>
      <c r="M20735" t="s">
        <v>15493</v>
      </c>
      <c r="N20735" t="s">
        <v>57995</v>
      </c>
      <c r="O20735" s="76" t="s">
        <v>4356</v>
      </c>
      <c r="P20735" s="82">
        <v>384</v>
      </c>
      <c r="Q20735" s="82" t="s">
        <v>80902</v>
      </c>
      <c r="R20735"/>
    </row>
    <row r="20736" spans="12:18" x14ac:dyDescent="0.25">
      <c r="L20736" t="s">
        <v>3039</v>
      </c>
      <c r="M20736" t="s">
        <v>17554</v>
      </c>
      <c r="N20736" t="s">
        <v>57996</v>
      </c>
      <c r="O20736" s="76" t="s">
        <v>4374</v>
      </c>
      <c r="P20736" s="82">
        <v>5622</v>
      </c>
      <c r="Q20736" s="82" t="s">
        <v>72645</v>
      </c>
      <c r="R20736"/>
    </row>
    <row r="20737" spans="12:18" x14ac:dyDescent="0.25">
      <c r="L20737" t="s">
        <v>3039</v>
      </c>
      <c r="M20737" t="s">
        <v>16691</v>
      </c>
      <c r="N20737" t="s">
        <v>57997</v>
      </c>
      <c r="O20737" s="76" t="s">
        <v>4356</v>
      </c>
      <c r="P20737" s="82">
        <v>2845</v>
      </c>
      <c r="Q20737" s="82" t="s">
        <v>80903</v>
      </c>
      <c r="R20737"/>
    </row>
    <row r="20738" spans="12:18" x14ac:dyDescent="0.25">
      <c r="L20738" t="s">
        <v>3039</v>
      </c>
      <c r="M20738" t="s">
        <v>15497</v>
      </c>
      <c r="N20738" t="s">
        <v>57998</v>
      </c>
      <c r="O20738" s="76" t="s">
        <v>4356</v>
      </c>
      <c r="P20738" s="82">
        <v>632</v>
      </c>
      <c r="Q20738" s="82" t="s">
        <v>80905</v>
      </c>
      <c r="R20738"/>
    </row>
    <row r="20739" spans="12:18" x14ac:dyDescent="0.25">
      <c r="L20739" t="s">
        <v>3039</v>
      </c>
      <c r="M20739" t="s">
        <v>4982</v>
      </c>
      <c r="N20739" t="s">
        <v>57999</v>
      </c>
      <c r="O20739" s="76" t="s">
        <v>4356</v>
      </c>
      <c r="P20739" s="82">
        <v>1636</v>
      </c>
      <c r="Q20739" s="82" t="s">
        <v>80907</v>
      </c>
      <c r="R20739"/>
    </row>
    <row r="20740" spans="12:18" x14ac:dyDescent="0.25">
      <c r="L20740" t="s">
        <v>3039</v>
      </c>
      <c r="M20740" t="s">
        <v>15500</v>
      </c>
      <c r="N20740" t="s">
        <v>58000</v>
      </c>
      <c r="O20740" s="76" t="s">
        <v>4356</v>
      </c>
      <c r="P20740" s="82">
        <v>710</v>
      </c>
      <c r="Q20740" s="82" t="s">
        <v>80908</v>
      </c>
      <c r="R20740"/>
    </row>
    <row r="20741" spans="12:18" x14ac:dyDescent="0.25">
      <c r="L20741" t="s">
        <v>3039</v>
      </c>
      <c r="M20741" t="s">
        <v>4983</v>
      </c>
      <c r="N20741" t="s">
        <v>58001</v>
      </c>
      <c r="O20741" s="76" t="s">
        <v>4356</v>
      </c>
      <c r="P20741" s="82">
        <v>1410</v>
      </c>
      <c r="Q20741" s="82" t="s">
        <v>80909</v>
      </c>
      <c r="R20741"/>
    </row>
    <row r="20742" spans="12:18" x14ac:dyDescent="0.25">
      <c r="L20742" t="s">
        <v>3039</v>
      </c>
      <c r="M20742" t="s">
        <v>36163</v>
      </c>
      <c r="N20742" t="s">
        <v>58002</v>
      </c>
      <c r="O20742" s="76" t="s">
        <v>4356</v>
      </c>
      <c r="P20742" s="82">
        <v>8182</v>
      </c>
      <c r="Q20742" s="82" t="s">
        <v>80947</v>
      </c>
      <c r="R20742"/>
    </row>
    <row r="20743" spans="12:18" x14ac:dyDescent="0.25">
      <c r="L20743" t="s">
        <v>3039</v>
      </c>
      <c r="M20743" t="s">
        <v>4993</v>
      </c>
      <c r="N20743" t="s">
        <v>58003</v>
      </c>
      <c r="O20743" s="76" t="s">
        <v>4356</v>
      </c>
      <c r="P20743" s="82">
        <v>988</v>
      </c>
      <c r="Q20743" s="82" t="s">
        <v>80948</v>
      </c>
      <c r="R20743"/>
    </row>
    <row r="20744" spans="12:18" x14ac:dyDescent="0.25">
      <c r="L20744" t="s">
        <v>3039</v>
      </c>
      <c r="M20744" t="s">
        <v>36164</v>
      </c>
      <c r="N20744" t="s">
        <v>58004</v>
      </c>
      <c r="O20744" s="76" t="s">
        <v>4366</v>
      </c>
      <c r="P20744" s="82">
        <v>669</v>
      </c>
      <c r="Q20744" s="82" t="s">
        <v>80949</v>
      </c>
      <c r="R20744"/>
    </row>
    <row r="20745" spans="12:18" x14ac:dyDescent="0.25">
      <c r="L20745" t="s">
        <v>3039</v>
      </c>
      <c r="M20745" t="s">
        <v>4994</v>
      </c>
      <c r="N20745" t="s">
        <v>58005</v>
      </c>
      <c r="O20745" s="76" t="s">
        <v>4374</v>
      </c>
      <c r="P20745" s="82">
        <v>8947</v>
      </c>
      <c r="Q20745" s="82" t="s">
        <v>80950</v>
      </c>
      <c r="R20745"/>
    </row>
    <row r="20746" spans="12:18" x14ac:dyDescent="0.25">
      <c r="L20746" t="s">
        <v>3039</v>
      </c>
      <c r="M20746" t="s">
        <v>36165</v>
      </c>
      <c r="N20746" t="s">
        <v>58006</v>
      </c>
      <c r="O20746" s="76" t="s">
        <v>4356</v>
      </c>
      <c r="P20746" s="82">
        <v>3048</v>
      </c>
      <c r="Q20746" s="82" t="s">
        <v>80951</v>
      </c>
      <c r="R20746"/>
    </row>
    <row r="20747" spans="12:18" x14ac:dyDescent="0.25">
      <c r="L20747" t="s">
        <v>3039</v>
      </c>
      <c r="M20747" t="s">
        <v>36166</v>
      </c>
      <c r="N20747" t="s">
        <v>58007</v>
      </c>
      <c r="O20747" s="76" t="s">
        <v>4356</v>
      </c>
      <c r="P20747" s="82">
        <v>434</v>
      </c>
      <c r="Q20747" s="82" t="s">
        <v>80952</v>
      </c>
      <c r="R20747"/>
    </row>
    <row r="20748" spans="12:18" x14ac:dyDescent="0.25">
      <c r="L20748" t="s">
        <v>3039</v>
      </c>
      <c r="M20748" t="s">
        <v>22637</v>
      </c>
      <c r="N20748" t="s">
        <v>58008</v>
      </c>
      <c r="O20748" s="76" t="s">
        <v>4356</v>
      </c>
      <c r="P20748" s="82">
        <v>536</v>
      </c>
      <c r="Q20748" s="82" t="s">
        <v>80911</v>
      </c>
      <c r="R20748"/>
    </row>
    <row r="20749" spans="12:18" x14ac:dyDescent="0.25">
      <c r="L20749" t="s">
        <v>3039</v>
      </c>
      <c r="M20749" t="s">
        <v>4984</v>
      </c>
      <c r="N20749" t="s">
        <v>58009</v>
      </c>
      <c r="O20749" s="76" t="s">
        <v>4356</v>
      </c>
      <c r="P20749" s="82">
        <v>605</v>
      </c>
      <c r="Q20749" s="82" t="s">
        <v>80912</v>
      </c>
      <c r="R20749"/>
    </row>
    <row r="20750" spans="12:18" x14ac:dyDescent="0.25">
      <c r="L20750" t="s">
        <v>3039</v>
      </c>
      <c r="M20750" t="s">
        <v>4985</v>
      </c>
      <c r="N20750" t="s">
        <v>58010</v>
      </c>
      <c r="O20750" s="76" t="s">
        <v>4356</v>
      </c>
      <c r="P20750" s="82">
        <v>627</v>
      </c>
      <c r="Q20750" s="82" t="s">
        <v>80913</v>
      </c>
      <c r="R20750"/>
    </row>
    <row r="20751" spans="12:18" x14ac:dyDescent="0.25">
      <c r="L20751" t="s">
        <v>3039</v>
      </c>
      <c r="M20751" t="s">
        <v>11214</v>
      </c>
      <c r="N20751" t="s">
        <v>58011</v>
      </c>
      <c r="O20751" s="76" t="s">
        <v>4356</v>
      </c>
      <c r="P20751" s="82">
        <v>886</v>
      </c>
      <c r="Q20751" s="82" t="s">
        <v>80914</v>
      </c>
      <c r="R20751"/>
    </row>
    <row r="20752" spans="12:18" x14ac:dyDescent="0.25">
      <c r="L20752" t="s">
        <v>3039</v>
      </c>
      <c r="M20752" t="s">
        <v>36158</v>
      </c>
      <c r="N20752" t="s">
        <v>58012</v>
      </c>
      <c r="O20752" s="76" t="s">
        <v>4374</v>
      </c>
      <c r="P20752" s="82">
        <v>11642</v>
      </c>
      <c r="Q20752" s="82" t="s">
        <v>80915</v>
      </c>
      <c r="R20752"/>
    </row>
    <row r="20753" spans="12:18" x14ac:dyDescent="0.25">
      <c r="L20753" t="s">
        <v>3039</v>
      </c>
      <c r="M20753" t="s">
        <v>4405</v>
      </c>
      <c r="N20753" t="s">
        <v>58013</v>
      </c>
      <c r="O20753" s="76" t="s">
        <v>4356</v>
      </c>
      <c r="P20753" s="82">
        <v>1164</v>
      </c>
      <c r="Q20753" s="82" t="s">
        <v>80916</v>
      </c>
      <c r="R20753"/>
    </row>
    <row r="20754" spans="12:18" x14ac:dyDescent="0.25">
      <c r="L20754" t="s">
        <v>3039</v>
      </c>
      <c r="M20754" t="s">
        <v>22638</v>
      </c>
      <c r="N20754" t="s">
        <v>58014</v>
      </c>
      <c r="O20754" s="76" t="s">
        <v>4366</v>
      </c>
      <c r="P20754" s="82">
        <v>331</v>
      </c>
      <c r="Q20754" s="82" t="s">
        <v>80917</v>
      </c>
      <c r="R20754"/>
    </row>
    <row r="20755" spans="12:18" x14ac:dyDescent="0.25">
      <c r="L20755" t="s">
        <v>3039</v>
      </c>
      <c r="M20755" t="s">
        <v>15504</v>
      </c>
      <c r="N20755" t="s">
        <v>58015</v>
      </c>
      <c r="O20755" s="76" t="s">
        <v>4356</v>
      </c>
      <c r="P20755" s="82">
        <v>480</v>
      </c>
      <c r="Q20755" s="82" t="s">
        <v>80919</v>
      </c>
      <c r="R20755"/>
    </row>
    <row r="20756" spans="12:18" x14ac:dyDescent="0.25">
      <c r="L20756" t="s">
        <v>3039</v>
      </c>
      <c r="M20756" t="s">
        <v>17559</v>
      </c>
      <c r="N20756" t="s">
        <v>58016</v>
      </c>
      <c r="O20756" s="76" t="s">
        <v>4356</v>
      </c>
      <c r="P20756" s="82">
        <v>764</v>
      </c>
      <c r="Q20756" s="82" t="s">
        <v>80920</v>
      </c>
      <c r="R20756"/>
    </row>
    <row r="20757" spans="12:18" x14ac:dyDescent="0.25">
      <c r="L20757" t="s">
        <v>3039</v>
      </c>
      <c r="M20757" t="s">
        <v>36159</v>
      </c>
      <c r="N20757" t="s">
        <v>58017</v>
      </c>
      <c r="O20757" s="76" t="s">
        <v>4356</v>
      </c>
      <c r="P20757" s="82">
        <v>2487</v>
      </c>
      <c r="Q20757" s="82" t="s">
        <v>80921</v>
      </c>
      <c r="R20757"/>
    </row>
    <row r="20758" spans="12:18" x14ac:dyDescent="0.25">
      <c r="L20758" t="s">
        <v>3039</v>
      </c>
      <c r="M20758" t="s">
        <v>22640</v>
      </c>
      <c r="N20758" t="s">
        <v>58018</v>
      </c>
      <c r="O20758" s="76" t="s">
        <v>4356</v>
      </c>
      <c r="P20758" s="82">
        <v>1115</v>
      </c>
      <c r="Q20758" s="82" t="s">
        <v>80922</v>
      </c>
      <c r="R20758"/>
    </row>
    <row r="20759" spans="12:18" x14ac:dyDescent="0.25">
      <c r="L20759" t="s">
        <v>3039</v>
      </c>
      <c r="M20759" t="s">
        <v>36160</v>
      </c>
      <c r="N20759" t="s">
        <v>58019</v>
      </c>
      <c r="O20759" s="76" t="s">
        <v>4356</v>
      </c>
      <c r="P20759" s="82">
        <v>1576</v>
      </c>
      <c r="Q20759" s="82" t="s">
        <v>80923</v>
      </c>
      <c r="R20759"/>
    </row>
    <row r="20760" spans="12:18" x14ac:dyDescent="0.25">
      <c r="L20760" t="s">
        <v>3039</v>
      </c>
      <c r="M20760" t="s">
        <v>22641</v>
      </c>
      <c r="N20760" t="s">
        <v>58020</v>
      </c>
      <c r="O20760" s="76" t="s">
        <v>4356</v>
      </c>
      <c r="P20760" s="82">
        <v>1090</v>
      </c>
      <c r="Q20760" s="82" t="s">
        <v>80924</v>
      </c>
      <c r="R20760"/>
    </row>
    <row r="20761" spans="12:18" x14ac:dyDescent="0.25">
      <c r="L20761" t="s">
        <v>3039</v>
      </c>
      <c r="M20761" t="s">
        <v>31864</v>
      </c>
      <c r="N20761" t="s">
        <v>58021</v>
      </c>
      <c r="O20761" s="76" t="s">
        <v>4356</v>
      </c>
      <c r="P20761" s="82">
        <v>394</v>
      </c>
      <c r="Q20761" s="82" t="s">
        <v>80925</v>
      </c>
      <c r="R20761"/>
    </row>
    <row r="20762" spans="12:18" x14ac:dyDescent="0.25">
      <c r="L20762" t="s">
        <v>3039</v>
      </c>
      <c r="M20762" t="s">
        <v>22642</v>
      </c>
      <c r="N20762" t="s">
        <v>58022</v>
      </c>
      <c r="O20762" s="76" t="s">
        <v>4356</v>
      </c>
      <c r="P20762" s="82">
        <v>730</v>
      </c>
      <c r="Q20762" s="82" t="s">
        <v>80926</v>
      </c>
      <c r="R20762"/>
    </row>
    <row r="20763" spans="12:18" x14ac:dyDescent="0.25">
      <c r="L20763" t="s">
        <v>3039</v>
      </c>
      <c r="M20763" t="s">
        <v>15506</v>
      </c>
      <c r="N20763" t="s">
        <v>58023</v>
      </c>
      <c r="O20763" s="76" t="s">
        <v>4356</v>
      </c>
      <c r="P20763" s="82">
        <v>1362</v>
      </c>
      <c r="Q20763" s="82" t="s">
        <v>80927</v>
      </c>
      <c r="R20763"/>
    </row>
    <row r="20764" spans="12:18" x14ac:dyDescent="0.25">
      <c r="L20764" t="s">
        <v>3039</v>
      </c>
      <c r="M20764" t="s">
        <v>22643</v>
      </c>
      <c r="N20764" t="s">
        <v>58024</v>
      </c>
      <c r="O20764" s="76" t="s">
        <v>4356</v>
      </c>
      <c r="P20764" s="82">
        <v>1733</v>
      </c>
      <c r="Q20764" s="82" t="s">
        <v>80929</v>
      </c>
      <c r="R20764"/>
    </row>
    <row r="20765" spans="12:18" x14ac:dyDescent="0.25">
      <c r="L20765" t="s">
        <v>3039</v>
      </c>
      <c r="M20765" t="s">
        <v>22644</v>
      </c>
      <c r="N20765" t="s">
        <v>58025</v>
      </c>
      <c r="O20765" s="76" t="s">
        <v>4356</v>
      </c>
      <c r="P20765" s="82">
        <v>2789</v>
      </c>
      <c r="Q20765" s="82" t="s">
        <v>80930</v>
      </c>
      <c r="R20765"/>
    </row>
    <row r="20766" spans="12:18" x14ac:dyDescent="0.25">
      <c r="L20766" t="s">
        <v>3039</v>
      </c>
      <c r="M20766" t="s">
        <v>15509</v>
      </c>
      <c r="N20766" t="s">
        <v>58026</v>
      </c>
      <c r="O20766" s="76" t="s">
        <v>4356</v>
      </c>
      <c r="P20766" s="82">
        <v>1500</v>
      </c>
      <c r="Q20766" s="82" t="s">
        <v>80931</v>
      </c>
      <c r="R20766"/>
    </row>
    <row r="20767" spans="12:18" x14ac:dyDescent="0.25">
      <c r="L20767" t="s">
        <v>3039</v>
      </c>
      <c r="M20767" t="s">
        <v>36161</v>
      </c>
      <c r="N20767" t="s">
        <v>58027</v>
      </c>
      <c r="O20767" s="76" t="s">
        <v>4356</v>
      </c>
      <c r="P20767" s="82">
        <v>366</v>
      </c>
      <c r="Q20767" s="82" t="s">
        <v>80932</v>
      </c>
      <c r="R20767"/>
    </row>
    <row r="20768" spans="12:18" x14ac:dyDescent="0.25">
      <c r="L20768" t="s">
        <v>3039</v>
      </c>
      <c r="M20768" t="s">
        <v>17561</v>
      </c>
      <c r="N20768" t="s">
        <v>58028</v>
      </c>
      <c r="O20768" s="76" t="s">
        <v>4366</v>
      </c>
      <c r="P20768" s="82">
        <v>189</v>
      </c>
      <c r="Q20768" s="82" t="s">
        <v>80933</v>
      </c>
      <c r="R20768"/>
    </row>
    <row r="20769" spans="12:18" x14ac:dyDescent="0.25">
      <c r="L20769" t="s">
        <v>3039</v>
      </c>
      <c r="M20769" t="s">
        <v>4986</v>
      </c>
      <c r="N20769" t="s">
        <v>58029</v>
      </c>
      <c r="O20769" s="76" t="s">
        <v>4356</v>
      </c>
      <c r="P20769" s="82">
        <v>511</v>
      </c>
      <c r="Q20769" s="82" t="s">
        <v>80934</v>
      </c>
      <c r="R20769"/>
    </row>
    <row r="20770" spans="12:18" x14ac:dyDescent="0.25">
      <c r="L20770" t="s">
        <v>3039</v>
      </c>
      <c r="M20770" t="s">
        <v>4987</v>
      </c>
      <c r="N20770" t="s">
        <v>58030</v>
      </c>
      <c r="O20770" s="76" t="s">
        <v>4366</v>
      </c>
      <c r="P20770" s="82">
        <v>568</v>
      </c>
      <c r="Q20770" s="82" t="s">
        <v>80935</v>
      </c>
      <c r="R20770"/>
    </row>
    <row r="20771" spans="12:18" x14ac:dyDescent="0.25">
      <c r="L20771" t="s">
        <v>3039</v>
      </c>
      <c r="M20771" t="s">
        <v>15511</v>
      </c>
      <c r="N20771" t="s">
        <v>58031</v>
      </c>
      <c r="O20771" s="76" t="s">
        <v>4356</v>
      </c>
      <c r="P20771" s="82">
        <v>1074</v>
      </c>
      <c r="Q20771" s="82" t="s">
        <v>80936</v>
      </c>
      <c r="R20771"/>
    </row>
    <row r="20772" spans="12:18" x14ac:dyDescent="0.25">
      <c r="L20772" t="s">
        <v>3039</v>
      </c>
      <c r="M20772" t="s">
        <v>15513</v>
      </c>
      <c r="N20772" t="s">
        <v>58032</v>
      </c>
      <c r="O20772" s="76" t="s">
        <v>4356</v>
      </c>
      <c r="P20772" s="82">
        <v>1305</v>
      </c>
      <c r="Q20772" s="82" t="s">
        <v>80937</v>
      </c>
      <c r="R20772"/>
    </row>
    <row r="20773" spans="12:18" x14ac:dyDescent="0.25">
      <c r="L20773" t="s">
        <v>3039</v>
      </c>
      <c r="M20773" t="s">
        <v>15515</v>
      </c>
      <c r="N20773" t="s">
        <v>58033</v>
      </c>
      <c r="O20773" s="76" t="s">
        <v>4356</v>
      </c>
      <c r="P20773" s="82">
        <v>468</v>
      </c>
      <c r="Q20773" s="82" t="s">
        <v>80938</v>
      </c>
      <c r="R20773"/>
    </row>
    <row r="20774" spans="12:18" x14ac:dyDescent="0.25">
      <c r="L20774" t="s">
        <v>3039</v>
      </c>
      <c r="M20774" t="s">
        <v>15517</v>
      </c>
      <c r="N20774" t="s">
        <v>58034</v>
      </c>
      <c r="O20774" s="76" t="s">
        <v>4356</v>
      </c>
      <c r="P20774" s="82">
        <v>3779</v>
      </c>
      <c r="Q20774" s="82" t="s">
        <v>80939</v>
      </c>
      <c r="R20774"/>
    </row>
    <row r="20775" spans="12:18" x14ac:dyDescent="0.25">
      <c r="L20775" t="s">
        <v>3039</v>
      </c>
      <c r="M20775" t="s">
        <v>17562</v>
      </c>
      <c r="N20775" t="s">
        <v>58035</v>
      </c>
      <c r="O20775" s="76" t="s">
        <v>4356</v>
      </c>
      <c r="P20775" s="82">
        <v>1145</v>
      </c>
      <c r="Q20775" s="82" t="s">
        <v>80940</v>
      </c>
      <c r="R20775"/>
    </row>
    <row r="20776" spans="12:18" x14ac:dyDescent="0.25">
      <c r="L20776" t="s">
        <v>3039</v>
      </c>
      <c r="M20776" t="s">
        <v>4988</v>
      </c>
      <c r="N20776" t="s">
        <v>58036</v>
      </c>
      <c r="O20776" s="76" t="s">
        <v>4356</v>
      </c>
      <c r="P20776" s="82">
        <v>1496</v>
      </c>
      <c r="Q20776" s="82" t="s">
        <v>80941</v>
      </c>
      <c r="R20776"/>
    </row>
    <row r="20777" spans="12:18" x14ac:dyDescent="0.25">
      <c r="L20777" t="s">
        <v>3039</v>
      </c>
      <c r="M20777" t="s">
        <v>36162</v>
      </c>
      <c r="N20777" t="s">
        <v>58037</v>
      </c>
      <c r="O20777" s="76" t="s">
        <v>4356</v>
      </c>
      <c r="P20777" s="82">
        <v>2060</v>
      </c>
      <c r="Q20777" s="82" t="s">
        <v>80942</v>
      </c>
      <c r="R20777"/>
    </row>
    <row r="20778" spans="12:18" x14ac:dyDescent="0.25">
      <c r="L20778" t="s">
        <v>3039</v>
      </c>
      <c r="M20778" t="s">
        <v>4989</v>
      </c>
      <c r="N20778" t="s">
        <v>58038</v>
      </c>
      <c r="O20778" s="76" t="s">
        <v>4356</v>
      </c>
      <c r="P20778" s="82">
        <v>811</v>
      </c>
      <c r="Q20778" s="82" t="s">
        <v>80943</v>
      </c>
      <c r="R20778"/>
    </row>
    <row r="20779" spans="12:18" x14ac:dyDescent="0.25">
      <c r="L20779" t="s">
        <v>3039</v>
      </c>
      <c r="M20779" t="s">
        <v>4990</v>
      </c>
      <c r="N20779" t="s">
        <v>58039</v>
      </c>
      <c r="O20779" s="76" t="s">
        <v>4356</v>
      </c>
      <c r="P20779" s="82">
        <v>1863</v>
      </c>
      <c r="Q20779" s="82" t="s">
        <v>80944</v>
      </c>
      <c r="R20779"/>
    </row>
    <row r="20780" spans="12:18" x14ac:dyDescent="0.25">
      <c r="L20780" t="s">
        <v>3039</v>
      </c>
      <c r="M20780" t="s">
        <v>4991</v>
      </c>
      <c r="N20780" t="s">
        <v>58040</v>
      </c>
      <c r="O20780" s="76" t="s">
        <v>4366</v>
      </c>
      <c r="P20780" s="82">
        <v>370</v>
      </c>
      <c r="Q20780" s="82" t="s">
        <v>80945</v>
      </c>
      <c r="R20780"/>
    </row>
    <row r="20781" spans="12:18" x14ac:dyDescent="0.25">
      <c r="L20781" t="s">
        <v>3039</v>
      </c>
      <c r="M20781" t="s">
        <v>4992</v>
      </c>
      <c r="N20781" t="s">
        <v>58041</v>
      </c>
      <c r="O20781" s="76" t="s">
        <v>4356</v>
      </c>
      <c r="P20781" s="82">
        <v>1512</v>
      </c>
      <c r="Q20781" s="82" t="s">
        <v>80946</v>
      </c>
      <c r="R20781"/>
    </row>
    <row r="20782" spans="12:18" x14ac:dyDescent="0.25">
      <c r="L20782" t="s">
        <v>3039</v>
      </c>
      <c r="M20782" t="s">
        <v>17570</v>
      </c>
      <c r="N20782" t="s">
        <v>58042</v>
      </c>
      <c r="O20782" s="76" t="s">
        <v>4356</v>
      </c>
      <c r="P20782" s="82">
        <v>2708</v>
      </c>
      <c r="Q20782" s="82" t="s">
        <v>80969</v>
      </c>
      <c r="R20782"/>
    </row>
    <row r="20783" spans="12:18" x14ac:dyDescent="0.25">
      <c r="L20783" t="s">
        <v>3039</v>
      </c>
      <c r="M20783" t="s">
        <v>22639</v>
      </c>
      <c r="N20783" t="s">
        <v>58043</v>
      </c>
      <c r="O20783" s="76" t="s">
        <v>4356</v>
      </c>
      <c r="P20783" s="82">
        <v>177</v>
      </c>
      <c r="Q20783" s="82" t="s">
        <v>80918</v>
      </c>
      <c r="R20783"/>
    </row>
    <row r="20784" spans="12:18" x14ac:dyDescent="0.25">
      <c r="L20784" t="s">
        <v>3039</v>
      </c>
      <c r="M20784" t="s">
        <v>9016</v>
      </c>
      <c r="N20784" t="s">
        <v>58044</v>
      </c>
      <c r="O20784" s="76" t="s">
        <v>4356</v>
      </c>
      <c r="P20784" s="82">
        <v>1247</v>
      </c>
      <c r="Q20784" s="82" t="s">
        <v>80928</v>
      </c>
      <c r="R20784"/>
    </row>
    <row r="20785" spans="12:18" x14ac:dyDescent="0.25">
      <c r="L20785" t="s">
        <v>3039</v>
      </c>
      <c r="M20785" t="s">
        <v>17564</v>
      </c>
      <c r="N20785" t="s">
        <v>58045</v>
      </c>
      <c r="O20785" s="76" t="s">
        <v>4356</v>
      </c>
      <c r="P20785" s="82">
        <v>3674</v>
      </c>
      <c r="Q20785" s="82" t="s">
        <v>80954</v>
      </c>
      <c r="R20785"/>
    </row>
    <row r="20786" spans="12:18" x14ac:dyDescent="0.25">
      <c r="L20786" t="s">
        <v>3039</v>
      </c>
      <c r="M20786" t="s">
        <v>17566</v>
      </c>
      <c r="N20786" t="s">
        <v>58046</v>
      </c>
      <c r="O20786" s="76" t="s">
        <v>4356</v>
      </c>
      <c r="P20786" s="82">
        <v>4429</v>
      </c>
      <c r="Q20786" s="82" t="s">
        <v>80955</v>
      </c>
      <c r="R20786"/>
    </row>
    <row r="20787" spans="12:18" x14ac:dyDescent="0.25">
      <c r="L20787" t="s">
        <v>3039</v>
      </c>
      <c r="M20787" t="s">
        <v>36167</v>
      </c>
      <c r="N20787" t="s">
        <v>58047</v>
      </c>
      <c r="O20787" s="76" t="s">
        <v>4356</v>
      </c>
      <c r="P20787" s="82">
        <v>2198</v>
      </c>
      <c r="Q20787" s="82" t="s">
        <v>80956</v>
      </c>
      <c r="R20787"/>
    </row>
    <row r="20788" spans="12:18" x14ac:dyDescent="0.25">
      <c r="L20788" t="s">
        <v>3039</v>
      </c>
      <c r="M20788" t="s">
        <v>15519</v>
      </c>
      <c r="N20788" t="s">
        <v>58048</v>
      </c>
      <c r="O20788" s="76" t="s">
        <v>4356</v>
      </c>
      <c r="P20788" s="82">
        <v>596</v>
      </c>
      <c r="Q20788" s="82" t="s">
        <v>80957</v>
      </c>
      <c r="R20788"/>
    </row>
    <row r="20789" spans="12:18" x14ac:dyDescent="0.25">
      <c r="L20789" t="s">
        <v>3039</v>
      </c>
      <c r="M20789" t="s">
        <v>4996</v>
      </c>
      <c r="N20789" t="s">
        <v>58049</v>
      </c>
      <c r="O20789" s="76" t="s">
        <v>4356</v>
      </c>
      <c r="P20789" s="82">
        <v>7966</v>
      </c>
      <c r="Q20789" s="82" t="s">
        <v>80958</v>
      </c>
      <c r="R20789"/>
    </row>
    <row r="20790" spans="12:18" x14ac:dyDescent="0.25">
      <c r="L20790" t="s">
        <v>3039</v>
      </c>
      <c r="M20790" t="s">
        <v>15522</v>
      </c>
      <c r="N20790" t="s">
        <v>58050</v>
      </c>
      <c r="O20790" s="76" t="s">
        <v>4356</v>
      </c>
      <c r="P20790" s="82">
        <v>640</v>
      </c>
      <c r="Q20790" s="82" t="s">
        <v>80960</v>
      </c>
      <c r="R20790"/>
    </row>
    <row r="20791" spans="12:18" x14ac:dyDescent="0.25">
      <c r="L20791" t="s">
        <v>3039</v>
      </c>
      <c r="M20791" t="s">
        <v>4997</v>
      </c>
      <c r="N20791" t="s">
        <v>58051</v>
      </c>
      <c r="O20791" s="76" t="s">
        <v>4356</v>
      </c>
      <c r="P20791" s="82">
        <v>1273</v>
      </c>
      <c r="Q20791" s="82" t="s">
        <v>80961</v>
      </c>
      <c r="R20791"/>
    </row>
    <row r="20792" spans="12:18" x14ac:dyDescent="0.25">
      <c r="L20792" t="s">
        <v>3039</v>
      </c>
      <c r="M20792" t="s">
        <v>22645</v>
      </c>
      <c r="N20792" t="s">
        <v>58052</v>
      </c>
      <c r="O20792" s="76" t="s">
        <v>4356</v>
      </c>
      <c r="P20792" s="82">
        <v>2324</v>
      </c>
      <c r="Q20792" s="82" t="s">
        <v>80962</v>
      </c>
      <c r="R20792"/>
    </row>
    <row r="20793" spans="12:18" x14ac:dyDescent="0.25">
      <c r="L20793" t="s">
        <v>3039</v>
      </c>
      <c r="M20793" t="s">
        <v>36168</v>
      </c>
      <c r="N20793" t="s">
        <v>58053</v>
      </c>
      <c r="O20793" s="76" t="s">
        <v>4366</v>
      </c>
      <c r="P20793" s="82">
        <v>122</v>
      </c>
      <c r="Q20793" s="82" t="s">
        <v>80963</v>
      </c>
      <c r="R20793"/>
    </row>
    <row r="20794" spans="12:18" x14ac:dyDescent="0.25">
      <c r="L20794" t="s">
        <v>3039</v>
      </c>
      <c r="M20794" t="s">
        <v>4981</v>
      </c>
      <c r="N20794" t="s">
        <v>58054</v>
      </c>
      <c r="O20794" s="76" t="s">
        <v>4356</v>
      </c>
      <c r="P20794" s="82">
        <v>2705</v>
      </c>
      <c r="Q20794" s="82" t="s">
        <v>80906</v>
      </c>
      <c r="R20794"/>
    </row>
    <row r="20795" spans="12:18" x14ac:dyDescent="0.25">
      <c r="L20795" t="s">
        <v>3039</v>
      </c>
      <c r="M20795" t="s">
        <v>22646</v>
      </c>
      <c r="N20795" t="s">
        <v>58055</v>
      </c>
      <c r="O20795" s="76" t="s">
        <v>4450</v>
      </c>
      <c r="P20795" s="82">
        <v>53352</v>
      </c>
      <c r="Q20795" s="82" t="s">
        <v>72645</v>
      </c>
      <c r="R20795"/>
    </row>
    <row r="20796" spans="12:18" x14ac:dyDescent="0.25">
      <c r="L20796" t="s">
        <v>37276</v>
      </c>
      <c r="M20796" t="s">
        <v>4999</v>
      </c>
      <c r="N20796" t="s">
        <v>58056</v>
      </c>
      <c r="O20796" s="76" t="s">
        <v>4356</v>
      </c>
      <c r="P20796" s="82">
        <v>351</v>
      </c>
      <c r="Q20796" s="82" t="s">
        <v>85910</v>
      </c>
      <c r="R20796"/>
    </row>
    <row r="20797" spans="12:18" x14ac:dyDescent="0.25">
      <c r="L20797" t="s">
        <v>37276</v>
      </c>
      <c r="M20797" t="s">
        <v>36171</v>
      </c>
      <c r="N20797" t="s">
        <v>58057</v>
      </c>
      <c r="O20797" s="76" t="s">
        <v>4356</v>
      </c>
      <c r="P20797" s="82">
        <v>72</v>
      </c>
      <c r="Q20797" s="82" t="s">
        <v>85911</v>
      </c>
      <c r="R20797"/>
    </row>
    <row r="20798" spans="12:18" x14ac:dyDescent="0.25">
      <c r="L20798" t="s">
        <v>37276</v>
      </c>
      <c r="M20798" t="s">
        <v>17574</v>
      </c>
      <c r="N20798" t="s">
        <v>58058</v>
      </c>
      <c r="O20798" s="76" t="s">
        <v>4356</v>
      </c>
      <c r="P20798" s="82">
        <v>1427</v>
      </c>
      <c r="Q20798" s="82" t="s">
        <v>85912</v>
      </c>
      <c r="R20798"/>
    </row>
    <row r="20799" spans="12:18" x14ac:dyDescent="0.25">
      <c r="L20799" t="s">
        <v>37276</v>
      </c>
      <c r="M20799" t="s">
        <v>17576</v>
      </c>
      <c r="N20799" t="s">
        <v>58059</v>
      </c>
      <c r="O20799" s="76" t="s">
        <v>4366</v>
      </c>
      <c r="P20799" s="82">
        <v>82</v>
      </c>
      <c r="Q20799" s="82" t="s">
        <v>85913</v>
      </c>
      <c r="R20799"/>
    </row>
    <row r="20800" spans="12:18" x14ac:dyDescent="0.25">
      <c r="L20800" t="s">
        <v>37276</v>
      </c>
      <c r="M20800" t="s">
        <v>22647</v>
      </c>
      <c r="N20800" t="s">
        <v>58060</v>
      </c>
      <c r="O20800" s="76" t="s">
        <v>4356</v>
      </c>
      <c r="P20800" s="82">
        <v>1011</v>
      </c>
      <c r="Q20800" s="82" t="s">
        <v>85914</v>
      </c>
      <c r="R20800"/>
    </row>
    <row r="20801" spans="12:18" x14ac:dyDescent="0.25">
      <c r="L20801" t="s">
        <v>37276</v>
      </c>
      <c r="M20801" t="s">
        <v>17578</v>
      </c>
      <c r="N20801" t="s">
        <v>58061</v>
      </c>
      <c r="O20801" s="76" t="s">
        <v>4366</v>
      </c>
      <c r="P20801" s="82">
        <v>125</v>
      </c>
      <c r="Q20801" s="82" t="s">
        <v>85915</v>
      </c>
      <c r="R20801"/>
    </row>
    <row r="20802" spans="12:18" x14ac:dyDescent="0.25">
      <c r="L20802" t="s">
        <v>37276</v>
      </c>
      <c r="M20802" t="s">
        <v>36172</v>
      </c>
      <c r="N20802" t="s">
        <v>58062</v>
      </c>
      <c r="O20802" s="76" t="s">
        <v>4356</v>
      </c>
      <c r="P20802" s="82">
        <v>209</v>
      </c>
      <c r="Q20802" s="82" t="s">
        <v>85916</v>
      </c>
      <c r="R20802"/>
    </row>
    <row r="20803" spans="12:18" x14ac:dyDescent="0.25">
      <c r="L20803" t="s">
        <v>37276</v>
      </c>
      <c r="M20803" t="s">
        <v>15528</v>
      </c>
      <c r="N20803" t="s">
        <v>58063</v>
      </c>
      <c r="O20803" s="76" t="s">
        <v>4356</v>
      </c>
      <c r="P20803" s="82">
        <v>103</v>
      </c>
      <c r="Q20803" s="82" t="s">
        <v>85917</v>
      </c>
      <c r="R20803"/>
    </row>
    <row r="20804" spans="12:18" x14ac:dyDescent="0.25">
      <c r="L20804" t="s">
        <v>37276</v>
      </c>
      <c r="M20804" t="s">
        <v>5000</v>
      </c>
      <c r="N20804" t="s">
        <v>58064</v>
      </c>
      <c r="O20804" s="76" t="s">
        <v>4366</v>
      </c>
      <c r="P20804" s="82">
        <v>149</v>
      </c>
      <c r="Q20804" s="82" t="s">
        <v>85918</v>
      </c>
      <c r="R20804"/>
    </row>
    <row r="20805" spans="12:18" x14ac:dyDescent="0.25">
      <c r="L20805" t="s">
        <v>37276</v>
      </c>
      <c r="M20805" t="s">
        <v>5001</v>
      </c>
      <c r="N20805" t="s">
        <v>58065</v>
      </c>
      <c r="O20805" s="76" t="s">
        <v>4356</v>
      </c>
      <c r="P20805" s="82">
        <v>634</v>
      </c>
      <c r="Q20805" s="82" t="s">
        <v>85919</v>
      </c>
      <c r="R20805"/>
    </row>
    <row r="20806" spans="12:18" x14ac:dyDescent="0.25">
      <c r="L20806" t="s">
        <v>37276</v>
      </c>
      <c r="M20806" t="s">
        <v>22648</v>
      </c>
      <c r="N20806" t="s">
        <v>58066</v>
      </c>
      <c r="O20806" s="76" t="s">
        <v>4450</v>
      </c>
      <c r="P20806" s="82">
        <v>6144</v>
      </c>
      <c r="Q20806" s="82" t="s">
        <v>72645</v>
      </c>
      <c r="R20806"/>
    </row>
    <row r="20807" spans="12:18" x14ac:dyDescent="0.25">
      <c r="L20807" t="s">
        <v>37276</v>
      </c>
      <c r="M20807" t="s">
        <v>36173</v>
      </c>
      <c r="N20807" t="s">
        <v>58067</v>
      </c>
      <c r="O20807" s="76" t="s">
        <v>4374</v>
      </c>
      <c r="P20807" s="82">
        <v>2589</v>
      </c>
      <c r="Q20807" s="82" t="s">
        <v>72645</v>
      </c>
      <c r="R20807"/>
    </row>
    <row r="20808" spans="12:18" x14ac:dyDescent="0.25">
      <c r="L20808" t="s">
        <v>37276</v>
      </c>
      <c r="M20808" t="s">
        <v>22649</v>
      </c>
      <c r="N20808" t="s">
        <v>58068</v>
      </c>
      <c r="O20808" s="76" t="s">
        <v>4356</v>
      </c>
      <c r="P20808" s="82">
        <v>382</v>
      </c>
      <c r="Q20808" s="82" t="s">
        <v>85920</v>
      </c>
      <c r="R20808"/>
    </row>
    <row r="20809" spans="12:18" x14ac:dyDescent="0.25">
      <c r="L20809" t="s">
        <v>37276</v>
      </c>
      <c r="M20809" t="s">
        <v>22650</v>
      </c>
      <c r="N20809" t="s">
        <v>58069</v>
      </c>
      <c r="O20809" s="76" t="s">
        <v>4356</v>
      </c>
      <c r="P20809" s="82">
        <v>586</v>
      </c>
      <c r="Q20809" s="82" t="s">
        <v>85921</v>
      </c>
      <c r="R20809"/>
    </row>
    <row r="20810" spans="12:18" x14ac:dyDescent="0.25">
      <c r="L20810" t="s">
        <v>37276</v>
      </c>
      <c r="M20810" t="s">
        <v>5002</v>
      </c>
      <c r="N20810" t="s">
        <v>58070</v>
      </c>
      <c r="O20810" s="76" t="s">
        <v>4356</v>
      </c>
      <c r="P20810" s="82">
        <v>392</v>
      </c>
      <c r="Q20810" s="82" t="s">
        <v>85922</v>
      </c>
      <c r="R20810"/>
    </row>
    <row r="20811" spans="12:18" x14ac:dyDescent="0.25">
      <c r="L20811" t="s">
        <v>37276</v>
      </c>
      <c r="M20811" t="s">
        <v>15530</v>
      </c>
      <c r="N20811" t="s">
        <v>58071</v>
      </c>
      <c r="O20811" s="76" t="s">
        <v>4356</v>
      </c>
      <c r="P20811" s="82">
        <v>2161</v>
      </c>
      <c r="Q20811" s="82" t="s">
        <v>85923</v>
      </c>
      <c r="R20811"/>
    </row>
    <row r="20812" spans="12:18" x14ac:dyDescent="0.25">
      <c r="L20812" t="s">
        <v>37276</v>
      </c>
      <c r="M20812" t="s">
        <v>17580</v>
      </c>
      <c r="N20812" t="s">
        <v>58072</v>
      </c>
      <c r="O20812" s="76" t="s">
        <v>4356</v>
      </c>
      <c r="P20812" s="82">
        <v>154</v>
      </c>
      <c r="Q20812" s="82" t="s">
        <v>85924</v>
      </c>
      <c r="R20812"/>
    </row>
    <row r="20813" spans="12:18" x14ac:dyDescent="0.25">
      <c r="L20813" t="s">
        <v>37276</v>
      </c>
      <c r="M20813" t="s">
        <v>5003</v>
      </c>
      <c r="N20813" t="s">
        <v>58073</v>
      </c>
      <c r="O20813" s="76" t="s">
        <v>4374</v>
      </c>
      <c r="P20813" s="82">
        <v>10416</v>
      </c>
      <c r="Q20813" s="82" t="s">
        <v>85925</v>
      </c>
      <c r="R20813"/>
    </row>
    <row r="20814" spans="12:18" x14ac:dyDescent="0.25">
      <c r="L20814" t="s">
        <v>37276</v>
      </c>
      <c r="M20814" t="s">
        <v>4823</v>
      </c>
      <c r="N20814" t="s">
        <v>58074</v>
      </c>
      <c r="O20814" s="76" t="s">
        <v>4366</v>
      </c>
      <c r="P20814" s="82">
        <v>302</v>
      </c>
      <c r="Q20814" s="82" t="s">
        <v>85926</v>
      </c>
      <c r="R20814"/>
    </row>
    <row r="20815" spans="12:18" x14ac:dyDescent="0.25">
      <c r="L20815" t="s">
        <v>37276</v>
      </c>
      <c r="M20815" t="s">
        <v>5004</v>
      </c>
      <c r="N20815" t="s">
        <v>58075</v>
      </c>
      <c r="O20815" s="76" t="s">
        <v>4374</v>
      </c>
      <c r="P20815" s="82">
        <v>1560</v>
      </c>
      <c r="Q20815" s="82" t="s">
        <v>72645</v>
      </c>
      <c r="R20815"/>
    </row>
    <row r="20816" spans="12:18" x14ac:dyDescent="0.25">
      <c r="L20816" t="s">
        <v>37276</v>
      </c>
      <c r="M20816" t="s">
        <v>22651</v>
      </c>
      <c r="N20816" t="s">
        <v>58076</v>
      </c>
      <c r="O20816" s="76" t="s">
        <v>4356</v>
      </c>
      <c r="P20816" s="82">
        <v>1253</v>
      </c>
      <c r="Q20816" s="82" t="s">
        <v>85927</v>
      </c>
      <c r="R20816"/>
    </row>
    <row r="20817" spans="12:18" x14ac:dyDescent="0.25">
      <c r="L20817" t="s">
        <v>37276</v>
      </c>
      <c r="M20817" t="s">
        <v>5005</v>
      </c>
      <c r="N20817" t="s">
        <v>58077</v>
      </c>
      <c r="O20817" s="76" t="s">
        <v>4366</v>
      </c>
      <c r="P20817" s="82">
        <v>172</v>
      </c>
      <c r="Q20817" s="82" t="s">
        <v>85928</v>
      </c>
      <c r="R20817"/>
    </row>
    <row r="20818" spans="12:18" x14ac:dyDescent="0.25">
      <c r="L20818" t="s">
        <v>37276</v>
      </c>
      <c r="M20818" t="s">
        <v>17582</v>
      </c>
      <c r="N20818" t="s">
        <v>58078</v>
      </c>
      <c r="O20818" s="76" t="s">
        <v>4356</v>
      </c>
      <c r="P20818" s="82">
        <v>521</v>
      </c>
      <c r="Q20818" s="82" t="s">
        <v>85929</v>
      </c>
      <c r="R20818"/>
    </row>
    <row r="20819" spans="12:18" x14ac:dyDescent="0.25">
      <c r="L20819" t="s">
        <v>37276</v>
      </c>
      <c r="M20819" t="s">
        <v>5006</v>
      </c>
      <c r="N20819" t="s">
        <v>58079</v>
      </c>
      <c r="O20819" s="76" t="s">
        <v>4374</v>
      </c>
      <c r="P20819" s="82">
        <v>1032</v>
      </c>
      <c r="Q20819" s="82" t="s">
        <v>72645</v>
      </c>
      <c r="R20819"/>
    </row>
    <row r="20820" spans="12:18" x14ac:dyDescent="0.25">
      <c r="L20820" t="s">
        <v>37276</v>
      </c>
      <c r="M20820" t="s">
        <v>36174</v>
      </c>
      <c r="N20820" t="s">
        <v>58080</v>
      </c>
      <c r="O20820" s="76" t="s">
        <v>4356</v>
      </c>
      <c r="P20820" s="82">
        <v>1343</v>
      </c>
      <c r="Q20820" s="82" t="s">
        <v>85931</v>
      </c>
      <c r="R20820"/>
    </row>
    <row r="20821" spans="12:18" x14ac:dyDescent="0.25">
      <c r="L20821" t="s">
        <v>37276</v>
      </c>
      <c r="M20821" t="s">
        <v>22652</v>
      </c>
      <c r="N20821" t="s">
        <v>58081</v>
      </c>
      <c r="O20821" s="76" t="s">
        <v>4366</v>
      </c>
      <c r="P20821" s="82">
        <v>126</v>
      </c>
      <c r="Q20821" s="82" t="s">
        <v>85930</v>
      </c>
      <c r="R20821"/>
    </row>
    <row r="20822" spans="12:18" x14ac:dyDescent="0.25">
      <c r="L20822" t="s">
        <v>37276</v>
      </c>
      <c r="M20822" t="s">
        <v>15533</v>
      </c>
      <c r="N20822" t="s">
        <v>58082</v>
      </c>
      <c r="O20822" s="76" t="s">
        <v>4366</v>
      </c>
      <c r="P20822" s="82">
        <v>212</v>
      </c>
      <c r="Q20822" s="82" t="s">
        <v>85932</v>
      </c>
      <c r="R20822"/>
    </row>
    <row r="20823" spans="12:18" x14ac:dyDescent="0.25">
      <c r="L20823" t="s">
        <v>37276</v>
      </c>
      <c r="M20823" t="s">
        <v>5007</v>
      </c>
      <c r="N20823" t="s">
        <v>58083</v>
      </c>
      <c r="O20823" s="76" t="s">
        <v>4356</v>
      </c>
      <c r="P20823" s="82">
        <v>554</v>
      </c>
      <c r="Q20823" s="82" t="s">
        <v>85933</v>
      </c>
      <c r="R20823"/>
    </row>
    <row r="20824" spans="12:18" x14ac:dyDescent="0.25">
      <c r="L20824" t="s">
        <v>37276</v>
      </c>
      <c r="M20824" t="s">
        <v>36175</v>
      </c>
      <c r="N20824" t="s">
        <v>58084</v>
      </c>
      <c r="O20824" s="76" t="s">
        <v>4356</v>
      </c>
      <c r="P20824" s="82">
        <v>910</v>
      </c>
      <c r="Q20824" s="82" t="s">
        <v>85934</v>
      </c>
      <c r="R20824"/>
    </row>
    <row r="20825" spans="12:18" x14ac:dyDescent="0.25">
      <c r="L20825" t="s">
        <v>37276</v>
      </c>
      <c r="M20825" t="s">
        <v>17583</v>
      </c>
      <c r="N20825" t="s">
        <v>58085</v>
      </c>
      <c r="O20825" s="76" t="s">
        <v>4374</v>
      </c>
      <c r="P20825" s="82">
        <v>4723</v>
      </c>
      <c r="Q20825" s="82" t="s">
        <v>72645</v>
      </c>
      <c r="R20825"/>
    </row>
    <row r="20826" spans="12:18" x14ac:dyDescent="0.25">
      <c r="L20826" t="s">
        <v>37276</v>
      </c>
      <c r="M20826" t="s">
        <v>22653</v>
      </c>
      <c r="N20826" t="s">
        <v>58086</v>
      </c>
      <c r="O20826" s="76" t="s">
        <v>4356</v>
      </c>
      <c r="P20826" s="82">
        <v>535</v>
      </c>
      <c r="Q20826" s="82" t="s">
        <v>85935</v>
      </c>
      <c r="R20826"/>
    </row>
    <row r="20827" spans="12:18" x14ac:dyDescent="0.25">
      <c r="L20827" t="s">
        <v>37276</v>
      </c>
      <c r="M20827" t="s">
        <v>36176</v>
      </c>
      <c r="N20827" t="s">
        <v>58087</v>
      </c>
      <c r="O20827" s="76" t="s">
        <v>4366</v>
      </c>
      <c r="P20827" s="82">
        <v>34</v>
      </c>
      <c r="Q20827" s="82" t="s">
        <v>85936</v>
      </c>
      <c r="R20827"/>
    </row>
    <row r="20828" spans="12:18" x14ac:dyDescent="0.25">
      <c r="L20828" t="s">
        <v>37276</v>
      </c>
      <c r="M20828" t="s">
        <v>22654</v>
      </c>
      <c r="N20828" t="s">
        <v>58088</v>
      </c>
      <c r="O20828" s="76" t="s">
        <v>4366</v>
      </c>
      <c r="P20828" s="82">
        <v>116</v>
      </c>
      <c r="Q20828" s="82" t="s">
        <v>85937</v>
      </c>
      <c r="R20828"/>
    </row>
    <row r="20829" spans="12:18" x14ac:dyDescent="0.25">
      <c r="L20829" t="s">
        <v>37276</v>
      </c>
      <c r="M20829" t="s">
        <v>17585</v>
      </c>
      <c r="N20829" t="s">
        <v>58089</v>
      </c>
      <c r="O20829" s="76" t="s">
        <v>4366</v>
      </c>
      <c r="P20829" s="82">
        <v>105</v>
      </c>
      <c r="Q20829" s="82" t="s">
        <v>85938</v>
      </c>
      <c r="R20829"/>
    </row>
    <row r="20830" spans="12:18" x14ac:dyDescent="0.25">
      <c r="L20830" t="s">
        <v>37276</v>
      </c>
      <c r="M20830" t="s">
        <v>15535</v>
      </c>
      <c r="N20830" t="s">
        <v>58090</v>
      </c>
      <c r="O20830" s="76" t="s">
        <v>4366</v>
      </c>
      <c r="P20830" s="82">
        <v>268</v>
      </c>
      <c r="Q20830" s="82" t="s">
        <v>85939</v>
      </c>
      <c r="R20830"/>
    </row>
    <row r="20831" spans="12:18" x14ac:dyDescent="0.25">
      <c r="L20831" t="s">
        <v>37276</v>
      </c>
      <c r="M20831" t="s">
        <v>36177</v>
      </c>
      <c r="N20831" t="s">
        <v>58091</v>
      </c>
      <c r="O20831" s="76" t="s">
        <v>4374</v>
      </c>
      <c r="P20831" s="82">
        <v>6846</v>
      </c>
      <c r="Q20831" s="82" t="s">
        <v>72645</v>
      </c>
      <c r="R20831"/>
    </row>
    <row r="20832" spans="12:18" x14ac:dyDescent="0.25">
      <c r="L20832" t="s">
        <v>37276</v>
      </c>
      <c r="M20832" t="s">
        <v>17587</v>
      </c>
      <c r="N20832" t="s">
        <v>58092</v>
      </c>
      <c r="O20832" s="76" t="s">
        <v>4356</v>
      </c>
      <c r="P20832" s="82">
        <v>1996</v>
      </c>
      <c r="Q20832" s="82" t="s">
        <v>85940</v>
      </c>
      <c r="R20832"/>
    </row>
    <row r="20833" spans="12:18" x14ac:dyDescent="0.25">
      <c r="L20833" t="s">
        <v>37276</v>
      </c>
      <c r="M20833" t="s">
        <v>5008</v>
      </c>
      <c r="N20833" t="s">
        <v>58093</v>
      </c>
      <c r="O20833" s="76" t="s">
        <v>4356</v>
      </c>
      <c r="P20833" s="82">
        <v>278</v>
      </c>
      <c r="Q20833" s="82" t="s">
        <v>85941</v>
      </c>
      <c r="R20833"/>
    </row>
    <row r="20834" spans="12:18" x14ac:dyDescent="0.25">
      <c r="L20834" t="s">
        <v>37276</v>
      </c>
      <c r="M20834" t="s">
        <v>15536</v>
      </c>
      <c r="N20834" t="s">
        <v>58094</v>
      </c>
      <c r="O20834" s="76" t="s">
        <v>4356</v>
      </c>
      <c r="P20834" s="82">
        <v>2319</v>
      </c>
      <c r="Q20834" s="82" t="s">
        <v>85942</v>
      </c>
      <c r="R20834"/>
    </row>
    <row r="20835" spans="12:18" x14ac:dyDescent="0.25">
      <c r="L20835" t="s">
        <v>37276</v>
      </c>
      <c r="M20835" t="s">
        <v>5361</v>
      </c>
      <c r="N20835" t="s">
        <v>58095</v>
      </c>
      <c r="O20835" s="76" t="s">
        <v>4356</v>
      </c>
      <c r="P20835" s="82">
        <v>612</v>
      </c>
      <c r="Q20835" s="82" t="s">
        <v>85943</v>
      </c>
      <c r="R20835"/>
    </row>
    <row r="20836" spans="12:18" x14ac:dyDescent="0.25">
      <c r="L20836" t="s">
        <v>37276</v>
      </c>
      <c r="M20836" t="s">
        <v>36178</v>
      </c>
      <c r="N20836" t="s">
        <v>58096</v>
      </c>
      <c r="O20836" s="76" t="s">
        <v>4356</v>
      </c>
      <c r="P20836" s="82">
        <v>1491</v>
      </c>
      <c r="Q20836" s="82" t="s">
        <v>85944</v>
      </c>
      <c r="R20836"/>
    </row>
    <row r="20837" spans="12:18" x14ac:dyDescent="0.25">
      <c r="L20837" t="s">
        <v>37276</v>
      </c>
      <c r="M20837" t="s">
        <v>5009</v>
      </c>
      <c r="N20837" t="s">
        <v>58097</v>
      </c>
      <c r="O20837" s="76" t="s">
        <v>4366</v>
      </c>
      <c r="P20837" s="82">
        <v>118</v>
      </c>
      <c r="Q20837" s="82" t="s">
        <v>85945</v>
      </c>
      <c r="R20837"/>
    </row>
    <row r="20838" spans="12:18" x14ac:dyDescent="0.25">
      <c r="L20838" t="s">
        <v>37276</v>
      </c>
      <c r="M20838" t="s">
        <v>36179</v>
      </c>
      <c r="N20838" t="s">
        <v>58098</v>
      </c>
      <c r="O20838" s="76" t="s">
        <v>4366</v>
      </c>
      <c r="P20838" s="82">
        <v>109</v>
      </c>
      <c r="Q20838" s="82" t="s">
        <v>85946</v>
      </c>
      <c r="R20838"/>
    </row>
    <row r="20839" spans="12:18" x14ac:dyDescent="0.25">
      <c r="L20839" t="s">
        <v>37276</v>
      </c>
      <c r="M20839" t="s">
        <v>22655</v>
      </c>
      <c r="N20839" t="s">
        <v>58099</v>
      </c>
      <c r="O20839" s="76" t="s">
        <v>4356</v>
      </c>
      <c r="P20839" s="82">
        <v>778</v>
      </c>
      <c r="Q20839" s="82" t="s">
        <v>85947</v>
      </c>
      <c r="R20839"/>
    </row>
    <row r="20840" spans="12:18" x14ac:dyDescent="0.25">
      <c r="L20840" t="s">
        <v>37276</v>
      </c>
      <c r="M20840" t="s">
        <v>15538</v>
      </c>
      <c r="N20840" t="s">
        <v>58100</v>
      </c>
      <c r="O20840" s="76" t="s">
        <v>4356</v>
      </c>
      <c r="P20840" s="82">
        <v>1060</v>
      </c>
      <c r="Q20840" s="82" t="s">
        <v>85948</v>
      </c>
      <c r="R20840"/>
    </row>
    <row r="20841" spans="12:18" x14ac:dyDescent="0.25">
      <c r="L20841" t="s">
        <v>37276</v>
      </c>
      <c r="M20841" t="s">
        <v>7628</v>
      </c>
      <c r="N20841" t="s">
        <v>58101</v>
      </c>
      <c r="O20841" s="76" t="s">
        <v>4356</v>
      </c>
      <c r="P20841" s="82">
        <v>73</v>
      </c>
      <c r="Q20841" s="82" t="s">
        <v>85949</v>
      </c>
      <c r="R20841"/>
    </row>
    <row r="20842" spans="12:18" x14ac:dyDescent="0.25">
      <c r="L20842" t="s">
        <v>37276</v>
      </c>
      <c r="M20842" t="s">
        <v>15540</v>
      </c>
      <c r="N20842" t="s">
        <v>58102</v>
      </c>
      <c r="O20842" s="76" t="s">
        <v>4366</v>
      </c>
      <c r="P20842" s="82">
        <v>110</v>
      </c>
      <c r="Q20842" s="82" t="s">
        <v>85950</v>
      </c>
      <c r="R20842"/>
    </row>
    <row r="20843" spans="12:18" x14ac:dyDescent="0.25">
      <c r="L20843" t="s">
        <v>37276</v>
      </c>
      <c r="M20843" t="s">
        <v>22656</v>
      </c>
      <c r="N20843" t="s">
        <v>58103</v>
      </c>
      <c r="O20843" s="76" t="s">
        <v>4356</v>
      </c>
      <c r="P20843" s="82">
        <v>364</v>
      </c>
      <c r="Q20843" s="82" t="s">
        <v>85951</v>
      </c>
      <c r="R20843"/>
    </row>
    <row r="20844" spans="12:18" x14ac:dyDescent="0.25">
      <c r="L20844" t="s">
        <v>37276</v>
      </c>
      <c r="M20844" t="s">
        <v>22657</v>
      </c>
      <c r="N20844" t="s">
        <v>58104</v>
      </c>
      <c r="O20844" s="76" t="s">
        <v>4356</v>
      </c>
      <c r="P20844" s="82">
        <v>579</v>
      </c>
      <c r="Q20844" s="82" t="s">
        <v>85952</v>
      </c>
      <c r="R20844"/>
    </row>
    <row r="20845" spans="12:18" x14ac:dyDescent="0.25">
      <c r="L20845" t="s">
        <v>37276</v>
      </c>
      <c r="M20845" t="s">
        <v>5058</v>
      </c>
      <c r="N20845" t="s">
        <v>58105</v>
      </c>
      <c r="O20845" s="76" t="s">
        <v>4356</v>
      </c>
      <c r="P20845" s="82">
        <v>2237</v>
      </c>
      <c r="Q20845" s="82" t="s">
        <v>86148</v>
      </c>
      <c r="R20845"/>
    </row>
    <row r="20846" spans="12:18" x14ac:dyDescent="0.25">
      <c r="L20846" t="s">
        <v>37276</v>
      </c>
      <c r="M20846" t="s">
        <v>15771</v>
      </c>
      <c r="N20846" t="s">
        <v>58106</v>
      </c>
      <c r="O20846" s="76" t="s">
        <v>4356</v>
      </c>
      <c r="P20846" s="82">
        <v>491</v>
      </c>
      <c r="Q20846" s="82" t="s">
        <v>86385</v>
      </c>
      <c r="R20846"/>
    </row>
    <row r="20847" spans="12:18" x14ac:dyDescent="0.25">
      <c r="L20847" t="s">
        <v>37276</v>
      </c>
      <c r="M20847" t="s">
        <v>22658</v>
      </c>
      <c r="N20847" t="s">
        <v>58107</v>
      </c>
      <c r="O20847" s="76" t="s">
        <v>4366</v>
      </c>
      <c r="P20847" s="82">
        <v>119</v>
      </c>
      <c r="Q20847" s="82" t="s">
        <v>85953</v>
      </c>
      <c r="R20847"/>
    </row>
    <row r="20848" spans="12:18" x14ac:dyDescent="0.25">
      <c r="L20848" t="s">
        <v>37276</v>
      </c>
      <c r="M20848" t="s">
        <v>5010</v>
      </c>
      <c r="N20848" t="s">
        <v>58108</v>
      </c>
      <c r="O20848" s="76" t="s">
        <v>4366</v>
      </c>
      <c r="P20848" s="82">
        <v>186</v>
      </c>
      <c r="Q20848" s="82" t="s">
        <v>85954</v>
      </c>
      <c r="R20848"/>
    </row>
    <row r="20849" spans="12:18" x14ac:dyDescent="0.25">
      <c r="L20849" t="s">
        <v>37276</v>
      </c>
      <c r="M20849" t="s">
        <v>22659</v>
      </c>
      <c r="N20849" t="s">
        <v>58109</v>
      </c>
      <c r="O20849" s="76" t="s">
        <v>4356</v>
      </c>
      <c r="P20849" s="82">
        <v>540</v>
      </c>
      <c r="Q20849" s="82" t="s">
        <v>85955</v>
      </c>
      <c r="R20849"/>
    </row>
    <row r="20850" spans="12:18" x14ac:dyDescent="0.25">
      <c r="L20850" t="s">
        <v>37276</v>
      </c>
      <c r="M20850" t="s">
        <v>36180</v>
      </c>
      <c r="N20850" t="s">
        <v>58110</v>
      </c>
      <c r="O20850" s="76" t="s">
        <v>4356</v>
      </c>
      <c r="P20850" s="82">
        <v>201</v>
      </c>
      <c r="Q20850" s="82" t="s">
        <v>85956</v>
      </c>
      <c r="R20850"/>
    </row>
    <row r="20851" spans="12:18" x14ac:dyDescent="0.25">
      <c r="L20851" t="s">
        <v>37276</v>
      </c>
      <c r="M20851" t="s">
        <v>17592</v>
      </c>
      <c r="N20851" t="s">
        <v>58111</v>
      </c>
      <c r="O20851" s="76" t="s">
        <v>4356</v>
      </c>
      <c r="P20851" s="82">
        <v>630</v>
      </c>
      <c r="Q20851" s="82" t="s">
        <v>85957</v>
      </c>
      <c r="R20851"/>
    </row>
    <row r="20852" spans="12:18" x14ac:dyDescent="0.25">
      <c r="L20852" t="s">
        <v>37276</v>
      </c>
      <c r="M20852" t="s">
        <v>17594</v>
      </c>
      <c r="N20852" t="s">
        <v>58112</v>
      </c>
      <c r="O20852" s="76" t="s">
        <v>4374</v>
      </c>
      <c r="P20852" s="82">
        <v>6562</v>
      </c>
      <c r="Q20852" s="82" t="s">
        <v>85958</v>
      </c>
      <c r="R20852"/>
    </row>
    <row r="20853" spans="12:18" x14ac:dyDescent="0.25">
      <c r="L20853" t="s">
        <v>37276</v>
      </c>
      <c r="M20853" t="s">
        <v>15542</v>
      </c>
      <c r="N20853" t="s">
        <v>58113</v>
      </c>
      <c r="O20853" s="76" t="s">
        <v>4366</v>
      </c>
      <c r="P20853" s="82">
        <v>55</v>
      </c>
      <c r="Q20853" s="82" t="s">
        <v>85959</v>
      </c>
      <c r="R20853"/>
    </row>
    <row r="20854" spans="12:18" x14ac:dyDescent="0.25">
      <c r="L20854" t="s">
        <v>37276</v>
      </c>
      <c r="M20854" t="s">
        <v>5017</v>
      </c>
      <c r="N20854" t="s">
        <v>58114</v>
      </c>
      <c r="O20854" s="76" t="s">
        <v>4366</v>
      </c>
      <c r="P20854" s="82">
        <v>245</v>
      </c>
      <c r="Q20854" s="82" t="s">
        <v>85983</v>
      </c>
      <c r="R20854"/>
    </row>
    <row r="20855" spans="12:18" x14ac:dyDescent="0.25">
      <c r="L20855" t="s">
        <v>37276</v>
      </c>
      <c r="M20855" t="s">
        <v>5011</v>
      </c>
      <c r="N20855" t="s">
        <v>58115</v>
      </c>
      <c r="O20855" s="76" t="s">
        <v>4356</v>
      </c>
      <c r="P20855" s="82">
        <v>550</v>
      </c>
      <c r="Q20855" s="82" t="s">
        <v>85960</v>
      </c>
      <c r="R20855"/>
    </row>
    <row r="20856" spans="12:18" x14ac:dyDescent="0.25">
      <c r="L20856" t="s">
        <v>37276</v>
      </c>
      <c r="M20856" t="s">
        <v>17596</v>
      </c>
      <c r="N20856" t="s">
        <v>58116</v>
      </c>
      <c r="O20856" s="76" t="s">
        <v>4374</v>
      </c>
      <c r="P20856" s="82">
        <v>1140</v>
      </c>
      <c r="Q20856" s="82" t="s">
        <v>85961</v>
      </c>
      <c r="R20856"/>
    </row>
    <row r="20857" spans="12:18" x14ac:dyDescent="0.25">
      <c r="L20857" t="s">
        <v>37276</v>
      </c>
      <c r="M20857" t="s">
        <v>15544</v>
      </c>
      <c r="N20857" t="s">
        <v>58117</v>
      </c>
      <c r="O20857" s="76" t="s">
        <v>4356</v>
      </c>
      <c r="P20857" s="82">
        <v>430</v>
      </c>
      <c r="Q20857" s="82" t="s">
        <v>85962</v>
      </c>
      <c r="R20857"/>
    </row>
    <row r="20858" spans="12:18" x14ac:dyDescent="0.25">
      <c r="L20858" t="s">
        <v>37276</v>
      </c>
      <c r="M20858" t="s">
        <v>36181</v>
      </c>
      <c r="N20858" t="s">
        <v>58118</v>
      </c>
      <c r="O20858" s="76" t="s">
        <v>4366</v>
      </c>
      <c r="P20858" s="82">
        <v>219</v>
      </c>
      <c r="Q20858" s="82" t="s">
        <v>85963</v>
      </c>
      <c r="R20858"/>
    </row>
    <row r="20859" spans="12:18" x14ac:dyDescent="0.25">
      <c r="L20859" t="s">
        <v>37276</v>
      </c>
      <c r="M20859" t="s">
        <v>17598</v>
      </c>
      <c r="N20859" t="s">
        <v>58119</v>
      </c>
      <c r="O20859" s="76" t="s">
        <v>4356</v>
      </c>
      <c r="P20859" s="82">
        <v>270</v>
      </c>
      <c r="Q20859" s="82" t="s">
        <v>85964</v>
      </c>
      <c r="R20859"/>
    </row>
    <row r="20860" spans="12:18" x14ac:dyDescent="0.25">
      <c r="L20860" t="s">
        <v>37276</v>
      </c>
      <c r="M20860" t="s">
        <v>36182</v>
      </c>
      <c r="N20860" t="s">
        <v>58120</v>
      </c>
      <c r="O20860" s="76" t="s">
        <v>4366</v>
      </c>
      <c r="P20860" s="82">
        <v>225</v>
      </c>
      <c r="Q20860" s="82" t="s">
        <v>85965</v>
      </c>
      <c r="R20860"/>
    </row>
    <row r="20861" spans="12:18" x14ac:dyDescent="0.25">
      <c r="L20861" t="s">
        <v>37276</v>
      </c>
      <c r="M20861" t="s">
        <v>5012</v>
      </c>
      <c r="N20861" t="s">
        <v>58121</v>
      </c>
      <c r="O20861" s="76" t="s">
        <v>4356</v>
      </c>
      <c r="P20861" s="82">
        <v>511</v>
      </c>
      <c r="Q20861" s="82" t="s">
        <v>85966</v>
      </c>
      <c r="R20861"/>
    </row>
    <row r="20862" spans="12:18" x14ac:dyDescent="0.25">
      <c r="L20862" t="s">
        <v>37276</v>
      </c>
      <c r="M20862" t="s">
        <v>15546</v>
      </c>
      <c r="N20862" t="s">
        <v>58122</v>
      </c>
      <c r="O20862" s="76" t="s">
        <v>4374</v>
      </c>
      <c r="P20862" s="82">
        <v>2691</v>
      </c>
      <c r="Q20862" s="82" t="s">
        <v>72645</v>
      </c>
      <c r="R20862"/>
    </row>
    <row r="20863" spans="12:18" x14ac:dyDescent="0.25">
      <c r="L20863" t="s">
        <v>37276</v>
      </c>
      <c r="M20863" t="s">
        <v>36183</v>
      </c>
      <c r="N20863" t="s">
        <v>58123</v>
      </c>
      <c r="O20863" s="76" t="s">
        <v>4356</v>
      </c>
      <c r="P20863" s="82">
        <v>471</v>
      </c>
      <c r="Q20863" s="82" t="s">
        <v>85967</v>
      </c>
      <c r="R20863"/>
    </row>
    <row r="20864" spans="12:18" x14ac:dyDescent="0.25">
      <c r="L20864" t="s">
        <v>37276</v>
      </c>
      <c r="M20864" t="s">
        <v>17600</v>
      </c>
      <c r="N20864" t="s">
        <v>58124</v>
      </c>
      <c r="O20864" s="76" t="s">
        <v>4356</v>
      </c>
      <c r="P20864" s="82">
        <v>242</v>
      </c>
      <c r="Q20864" s="82" t="s">
        <v>85968</v>
      </c>
      <c r="R20864"/>
    </row>
    <row r="20865" spans="12:18" x14ac:dyDescent="0.25">
      <c r="L20865" t="s">
        <v>37276</v>
      </c>
      <c r="M20865" t="s">
        <v>17602</v>
      </c>
      <c r="N20865" t="s">
        <v>58125</v>
      </c>
      <c r="O20865" s="76" t="s">
        <v>4356</v>
      </c>
      <c r="P20865" s="82">
        <v>395</v>
      </c>
      <c r="Q20865" s="82" t="s">
        <v>85969</v>
      </c>
      <c r="R20865"/>
    </row>
    <row r="20866" spans="12:18" x14ac:dyDescent="0.25">
      <c r="L20866" t="s">
        <v>37276</v>
      </c>
      <c r="M20866" t="s">
        <v>36184</v>
      </c>
      <c r="N20866" t="s">
        <v>58126</v>
      </c>
      <c r="O20866" s="76" t="s">
        <v>4356</v>
      </c>
      <c r="P20866" s="82">
        <v>625</v>
      </c>
      <c r="Q20866" s="82" t="s">
        <v>85970</v>
      </c>
      <c r="R20866"/>
    </row>
    <row r="20867" spans="12:18" x14ac:dyDescent="0.25">
      <c r="L20867" t="s">
        <v>37276</v>
      </c>
      <c r="M20867" t="s">
        <v>36185</v>
      </c>
      <c r="N20867" t="s">
        <v>58127</v>
      </c>
      <c r="O20867" s="76" t="s">
        <v>4374</v>
      </c>
      <c r="P20867" s="82">
        <v>882</v>
      </c>
      <c r="Q20867" s="82" t="s">
        <v>85971</v>
      </c>
      <c r="R20867"/>
    </row>
    <row r="20868" spans="12:18" x14ac:dyDescent="0.25">
      <c r="L20868" t="s">
        <v>37276</v>
      </c>
      <c r="M20868" t="s">
        <v>5013</v>
      </c>
      <c r="N20868" t="s">
        <v>58128</v>
      </c>
      <c r="O20868" s="76" t="s">
        <v>4356</v>
      </c>
      <c r="P20868" s="82">
        <v>831</v>
      </c>
      <c r="Q20868" s="82" t="s">
        <v>85972</v>
      </c>
      <c r="R20868"/>
    </row>
    <row r="20869" spans="12:18" x14ac:dyDescent="0.25">
      <c r="L20869" t="s">
        <v>37276</v>
      </c>
      <c r="M20869" t="s">
        <v>17604</v>
      </c>
      <c r="N20869" t="s">
        <v>58129</v>
      </c>
      <c r="O20869" s="76" t="s">
        <v>4366</v>
      </c>
      <c r="P20869" s="82">
        <v>274</v>
      </c>
      <c r="Q20869" s="82" t="s">
        <v>85973</v>
      </c>
      <c r="R20869"/>
    </row>
    <row r="20870" spans="12:18" x14ac:dyDescent="0.25">
      <c r="L20870" t="s">
        <v>37276</v>
      </c>
      <c r="M20870" t="s">
        <v>17606</v>
      </c>
      <c r="N20870" t="s">
        <v>58130</v>
      </c>
      <c r="O20870" s="76" t="s">
        <v>4356</v>
      </c>
      <c r="P20870" s="82">
        <v>517</v>
      </c>
      <c r="Q20870" s="82" t="s">
        <v>85974</v>
      </c>
      <c r="R20870"/>
    </row>
    <row r="20871" spans="12:18" x14ac:dyDescent="0.25">
      <c r="L20871" t="s">
        <v>37276</v>
      </c>
      <c r="M20871" t="s">
        <v>5014</v>
      </c>
      <c r="N20871" t="s">
        <v>58131</v>
      </c>
      <c r="O20871" s="76" t="s">
        <v>4366</v>
      </c>
      <c r="P20871" s="82">
        <v>92</v>
      </c>
      <c r="Q20871" s="82" t="s">
        <v>85975</v>
      </c>
      <c r="R20871"/>
    </row>
    <row r="20872" spans="12:18" x14ac:dyDescent="0.25">
      <c r="L20872" t="s">
        <v>37276</v>
      </c>
      <c r="M20872" t="s">
        <v>5015</v>
      </c>
      <c r="N20872" t="s">
        <v>58132</v>
      </c>
      <c r="O20872" s="76" t="s">
        <v>4366</v>
      </c>
      <c r="P20872" s="82">
        <v>452</v>
      </c>
      <c r="Q20872" s="82" t="s">
        <v>85976</v>
      </c>
      <c r="R20872"/>
    </row>
    <row r="20873" spans="12:18" x14ac:dyDescent="0.25">
      <c r="L20873" t="s">
        <v>37276</v>
      </c>
      <c r="M20873" t="s">
        <v>36186</v>
      </c>
      <c r="N20873" t="s">
        <v>58133</v>
      </c>
      <c r="O20873" s="76" t="s">
        <v>4366</v>
      </c>
      <c r="P20873" s="82">
        <v>81</v>
      </c>
      <c r="Q20873" s="82" t="s">
        <v>85977</v>
      </c>
      <c r="R20873"/>
    </row>
    <row r="20874" spans="12:18" x14ac:dyDescent="0.25">
      <c r="L20874" t="s">
        <v>37276</v>
      </c>
      <c r="M20874" t="s">
        <v>5016</v>
      </c>
      <c r="N20874" t="s">
        <v>58134</v>
      </c>
      <c r="O20874" s="76" t="s">
        <v>4366</v>
      </c>
      <c r="P20874" s="82">
        <v>129</v>
      </c>
      <c r="Q20874" s="82" t="s">
        <v>85978</v>
      </c>
      <c r="R20874"/>
    </row>
    <row r="20875" spans="12:18" x14ac:dyDescent="0.25">
      <c r="L20875" t="s">
        <v>37276</v>
      </c>
      <c r="M20875" t="s">
        <v>36187</v>
      </c>
      <c r="N20875" t="s">
        <v>58135</v>
      </c>
      <c r="O20875" s="76" t="s">
        <v>4356</v>
      </c>
      <c r="P20875" s="82">
        <v>324</v>
      </c>
      <c r="Q20875" s="82" t="s">
        <v>85979</v>
      </c>
      <c r="R20875"/>
    </row>
    <row r="20876" spans="12:18" x14ac:dyDescent="0.25">
      <c r="L20876" t="s">
        <v>37276</v>
      </c>
      <c r="M20876" t="s">
        <v>17608</v>
      </c>
      <c r="N20876" t="s">
        <v>58136</v>
      </c>
      <c r="O20876" s="76" t="s">
        <v>4356</v>
      </c>
      <c r="P20876" s="82">
        <v>1173</v>
      </c>
      <c r="Q20876" s="82" t="s">
        <v>85980</v>
      </c>
      <c r="R20876"/>
    </row>
    <row r="20877" spans="12:18" x14ac:dyDescent="0.25">
      <c r="L20877" t="s">
        <v>37276</v>
      </c>
      <c r="M20877" t="s">
        <v>15548</v>
      </c>
      <c r="N20877" t="s">
        <v>58137</v>
      </c>
      <c r="O20877" s="76" t="s">
        <v>4356</v>
      </c>
      <c r="P20877" s="82">
        <v>307</v>
      </c>
      <c r="Q20877" s="82" t="s">
        <v>85981</v>
      </c>
      <c r="R20877"/>
    </row>
    <row r="20878" spans="12:18" x14ac:dyDescent="0.25">
      <c r="L20878" t="s">
        <v>37276</v>
      </c>
      <c r="M20878" t="s">
        <v>15550</v>
      </c>
      <c r="N20878" t="s">
        <v>58138</v>
      </c>
      <c r="O20878" s="76" t="s">
        <v>4366</v>
      </c>
      <c r="P20878" s="82">
        <v>381</v>
      </c>
      <c r="Q20878" s="82" t="s">
        <v>85982</v>
      </c>
      <c r="R20878"/>
    </row>
    <row r="20879" spans="12:18" x14ac:dyDescent="0.25">
      <c r="L20879" t="s">
        <v>37276</v>
      </c>
      <c r="M20879" t="s">
        <v>22660</v>
      </c>
      <c r="N20879" t="s">
        <v>58139</v>
      </c>
      <c r="O20879" s="76" t="s">
        <v>4366</v>
      </c>
      <c r="P20879" s="82">
        <v>246</v>
      </c>
      <c r="Q20879" s="82" t="s">
        <v>85984</v>
      </c>
      <c r="R20879"/>
    </row>
    <row r="20880" spans="12:18" x14ac:dyDescent="0.25">
      <c r="L20880" t="s">
        <v>37276</v>
      </c>
      <c r="M20880" t="s">
        <v>36188</v>
      </c>
      <c r="N20880" t="s">
        <v>58140</v>
      </c>
      <c r="O20880" s="76" t="s">
        <v>4366</v>
      </c>
      <c r="P20880" s="82">
        <v>311</v>
      </c>
      <c r="Q20880" s="82" t="s">
        <v>85985</v>
      </c>
      <c r="R20880"/>
    </row>
    <row r="20881" spans="12:18" x14ac:dyDescent="0.25">
      <c r="L20881" t="s">
        <v>37276</v>
      </c>
      <c r="M20881" t="s">
        <v>17611</v>
      </c>
      <c r="N20881" t="s">
        <v>58141</v>
      </c>
      <c r="O20881" s="76" t="s">
        <v>4356</v>
      </c>
      <c r="P20881" s="82">
        <v>5098</v>
      </c>
      <c r="Q20881" s="82" t="s">
        <v>85986</v>
      </c>
      <c r="R20881"/>
    </row>
    <row r="20882" spans="12:18" x14ac:dyDescent="0.25">
      <c r="L20882" t="s">
        <v>37276</v>
      </c>
      <c r="M20882" t="s">
        <v>15552</v>
      </c>
      <c r="N20882" t="s">
        <v>58142</v>
      </c>
      <c r="O20882" s="76" t="s">
        <v>4366</v>
      </c>
      <c r="P20882" s="82">
        <v>113</v>
      </c>
      <c r="Q20882" s="82" t="s">
        <v>85987</v>
      </c>
      <c r="R20882"/>
    </row>
    <row r="20883" spans="12:18" x14ac:dyDescent="0.25">
      <c r="L20883" t="s">
        <v>37276</v>
      </c>
      <c r="M20883" t="s">
        <v>5018</v>
      </c>
      <c r="N20883" t="s">
        <v>58143</v>
      </c>
      <c r="O20883" s="76" t="s">
        <v>4374</v>
      </c>
      <c r="P20883" s="82">
        <v>646</v>
      </c>
      <c r="Q20883" s="82" t="s">
        <v>72645</v>
      </c>
      <c r="R20883"/>
    </row>
    <row r="20884" spans="12:18" x14ac:dyDescent="0.25">
      <c r="L20884" t="s">
        <v>37276</v>
      </c>
      <c r="M20884" t="s">
        <v>15554</v>
      </c>
      <c r="N20884" t="s">
        <v>58144</v>
      </c>
      <c r="O20884" s="76" t="s">
        <v>4374</v>
      </c>
      <c r="P20884" s="82">
        <v>644</v>
      </c>
      <c r="Q20884" s="82" t="s">
        <v>72645</v>
      </c>
      <c r="R20884"/>
    </row>
    <row r="20885" spans="12:18" x14ac:dyDescent="0.25">
      <c r="L20885" t="s">
        <v>37276</v>
      </c>
      <c r="M20885" t="s">
        <v>22661</v>
      </c>
      <c r="N20885" t="s">
        <v>58145</v>
      </c>
      <c r="O20885" s="76" t="s">
        <v>4356</v>
      </c>
      <c r="P20885" s="82">
        <v>1017</v>
      </c>
      <c r="Q20885" s="82" t="s">
        <v>85988</v>
      </c>
      <c r="R20885"/>
    </row>
    <row r="20886" spans="12:18" x14ac:dyDescent="0.25">
      <c r="L20886" t="s">
        <v>37276</v>
      </c>
      <c r="M20886" t="s">
        <v>36189</v>
      </c>
      <c r="N20886" t="s">
        <v>58146</v>
      </c>
      <c r="O20886" s="76" t="s">
        <v>4356</v>
      </c>
      <c r="P20886" s="82">
        <v>581</v>
      </c>
      <c r="Q20886" s="82" t="s">
        <v>85989</v>
      </c>
      <c r="R20886"/>
    </row>
    <row r="20887" spans="12:18" x14ac:dyDescent="0.25">
      <c r="L20887" t="s">
        <v>37276</v>
      </c>
      <c r="M20887" t="s">
        <v>22662</v>
      </c>
      <c r="N20887" t="s">
        <v>58147</v>
      </c>
      <c r="O20887" s="76" t="s">
        <v>4356</v>
      </c>
      <c r="P20887" s="82">
        <v>2494</v>
      </c>
      <c r="Q20887" s="82" t="s">
        <v>85990</v>
      </c>
      <c r="R20887"/>
    </row>
    <row r="20888" spans="12:18" x14ac:dyDescent="0.25">
      <c r="L20888" t="s">
        <v>37276</v>
      </c>
      <c r="M20888" t="s">
        <v>5019</v>
      </c>
      <c r="N20888" t="s">
        <v>58148</v>
      </c>
      <c r="O20888" s="76" t="s">
        <v>4356</v>
      </c>
      <c r="P20888" s="82">
        <v>5587</v>
      </c>
      <c r="Q20888" s="82" t="s">
        <v>85991</v>
      </c>
      <c r="R20888"/>
    </row>
    <row r="20889" spans="12:18" x14ac:dyDescent="0.25">
      <c r="L20889" t="s">
        <v>37276</v>
      </c>
      <c r="M20889" t="s">
        <v>15559</v>
      </c>
      <c r="N20889" t="s">
        <v>58149</v>
      </c>
      <c r="O20889" s="76" t="s">
        <v>4366</v>
      </c>
      <c r="P20889" s="82">
        <v>229</v>
      </c>
      <c r="Q20889" s="82" t="s">
        <v>85993</v>
      </c>
      <c r="R20889"/>
    </row>
    <row r="20890" spans="12:18" x14ac:dyDescent="0.25">
      <c r="L20890" t="s">
        <v>37276</v>
      </c>
      <c r="M20890" t="s">
        <v>15557</v>
      </c>
      <c r="N20890" t="s">
        <v>58150</v>
      </c>
      <c r="O20890" s="76" t="s">
        <v>4366</v>
      </c>
      <c r="P20890" s="82">
        <v>245</v>
      </c>
      <c r="Q20890" s="82" t="s">
        <v>85992</v>
      </c>
      <c r="R20890"/>
    </row>
    <row r="20891" spans="12:18" x14ac:dyDescent="0.25">
      <c r="L20891" t="s">
        <v>37276</v>
      </c>
      <c r="M20891" t="s">
        <v>22663</v>
      </c>
      <c r="N20891" t="s">
        <v>58151</v>
      </c>
      <c r="O20891" s="76" t="s">
        <v>4366</v>
      </c>
      <c r="P20891" s="82">
        <v>179</v>
      </c>
      <c r="Q20891" s="82" t="s">
        <v>85994</v>
      </c>
      <c r="R20891"/>
    </row>
    <row r="20892" spans="12:18" x14ac:dyDescent="0.25">
      <c r="L20892" t="s">
        <v>37276</v>
      </c>
      <c r="M20892" t="s">
        <v>5020</v>
      </c>
      <c r="N20892" t="s">
        <v>58152</v>
      </c>
      <c r="O20892" s="76" t="s">
        <v>4374</v>
      </c>
      <c r="P20892" s="82">
        <v>1226</v>
      </c>
      <c r="Q20892" s="82" t="s">
        <v>85995</v>
      </c>
      <c r="R20892"/>
    </row>
    <row r="20893" spans="12:18" x14ac:dyDescent="0.25">
      <c r="L20893" t="s">
        <v>37276</v>
      </c>
      <c r="M20893" t="s">
        <v>15561</v>
      </c>
      <c r="N20893" t="s">
        <v>58153</v>
      </c>
      <c r="O20893" s="76" t="s">
        <v>4374</v>
      </c>
      <c r="P20893" s="82">
        <v>3174</v>
      </c>
      <c r="Q20893" s="82" t="s">
        <v>72645</v>
      </c>
      <c r="R20893"/>
    </row>
    <row r="20894" spans="12:18" x14ac:dyDescent="0.25">
      <c r="L20894" t="s">
        <v>37276</v>
      </c>
      <c r="M20894" t="s">
        <v>36190</v>
      </c>
      <c r="N20894" t="s">
        <v>58154</v>
      </c>
      <c r="O20894" s="76" t="s">
        <v>4366</v>
      </c>
      <c r="P20894" s="82">
        <v>125</v>
      </c>
      <c r="Q20894" s="82" t="s">
        <v>85996</v>
      </c>
      <c r="R20894"/>
    </row>
    <row r="20895" spans="12:18" x14ac:dyDescent="0.25">
      <c r="L20895" t="s">
        <v>37276</v>
      </c>
      <c r="M20895" t="s">
        <v>15563</v>
      </c>
      <c r="N20895" t="s">
        <v>58155</v>
      </c>
      <c r="O20895" s="76" t="s">
        <v>4356</v>
      </c>
      <c r="P20895" s="82">
        <v>1228</v>
      </c>
      <c r="Q20895" s="82" t="s">
        <v>85997</v>
      </c>
      <c r="R20895"/>
    </row>
    <row r="20896" spans="12:18" x14ac:dyDescent="0.25">
      <c r="L20896" t="s">
        <v>37276</v>
      </c>
      <c r="M20896" t="s">
        <v>15565</v>
      </c>
      <c r="N20896" t="s">
        <v>58156</v>
      </c>
      <c r="O20896" s="76" t="s">
        <v>4356</v>
      </c>
      <c r="P20896" s="82">
        <v>149</v>
      </c>
      <c r="Q20896" s="82" t="s">
        <v>85998</v>
      </c>
      <c r="R20896"/>
    </row>
    <row r="20897" spans="12:18" x14ac:dyDescent="0.25">
      <c r="L20897" t="s">
        <v>37276</v>
      </c>
      <c r="M20897" t="s">
        <v>22664</v>
      </c>
      <c r="N20897" t="s">
        <v>58157</v>
      </c>
      <c r="O20897" s="76" t="s">
        <v>4356</v>
      </c>
      <c r="P20897" s="82">
        <v>3947</v>
      </c>
      <c r="Q20897" s="82" t="s">
        <v>85999</v>
      </c>
      <c r="R20897"/>
    </row>
    <row r="20898" spans="12:18" x14ac:dyDescent="0.25">
      <c r="L20898" t="s">
        <v>37276</v>
      </c>
      <c r="M20898" t="s">
        <v>5021</v>
      </c>
      <c r="N20898" t="s">
        <v>58158</v>
      </c>
      <c r="O20898" s="76" t="s">
        <v>4366</v>
      </c>
      <c r="P20898" s="82">
        <v>107</v>
      </c>
      <c r="Q20898" s="82" t="s">
        <v>86000</v>
      </c>
      <c r="R20898"/>
    </row>
    <row r="20899" spans="12:18" x14ac:dyDescent="0.25">
      <c r="L20899" t="s">
        <v>37276</v>
      </c>
      <c r="M20899" t="s">
        <v>17613</v>
      </c>
      <c r="N20899" t="s">
        <v>58159</v>
      </c>
      <c r="O20899" s="76" t="s">
        <v>4366</v>
      </c>
      <c r="P20899" s="82">
        <v>328</v>
      </c>
      <c r="Q20899" s="82" t="s">
        <v>86001</v>
      </c>
      <c r="R20899"/>
    </row>
    <row r="20900" spans="12:18" x14ac:dyDescent="0.25">
      <c r="L20900" t="s">
        <v>37276</v>
      </c>
      <c r="M20900" t="s">
        <v>17615</v>
      </c>
      <c r="N20900" t="s">
        <v>58160</v>
      </c>
      <c r="O20900" s="76" t="s">
        <v>4356</v>
      </c>
      <c r="P20900" s="82">
        <v>698</v>
      </c>
      <c r="Q20900" s="82" t="s">
        <v>86002</v>
      </c>
      <c r="R20900"/>
    </row>
    <row r="20901" spans="12:18" x14ac:dyDescent="0.25">
      <c r="L20901" t="s">
        <v>37276</v>
      </c>
      <c r="M20901" t="s">
        <v>5022</v>
      </c>
      <c r="N20901" t="s">
        <v>58161</v>
      </c>
      <c r="O20901" s="76" t="s">
        <v>4356</v>
      </c>
      <c r="P20901" s="82">
        <v>441</v>
      </c>
      <c r="Q20901" s="82" t="s">
        <v>86003</v>
      </c>
      <c r="R20901"/>
    </row>
    <row r="20902" spans="12:18" x14ac:dyDescent="0.25">
      <c r="L20902" t="s">
        <v>37276</v>
      </c>
      <c r="M20902" t="s">
        <v>17617</v>
      </c>
      <c r="N20902" t="s">
        <v>58162</v>
      </c>
      <c r="O20902" s="76" t="s">
        <v>4374</v>
      </c>
      <c r="P20902" s="82">
        <v>546</v>
      </c>
      <c r="Q20902" s="82" t="s">
        <v>72645</v>
      </c>
      <c r="R20902"/>
    </row>
    <row r="20903" spans="12:18" x14ac:dyDescent="0.25">
      <c r="L20903" t="s">
        <v>37276</v>
      </c>
      <c r="M20903" t="s">
        <v>17619</v>
      </c>
      <c r="N20903" t="s">
        <v>58163</v>
      </c>
      <c r="O20903" s="76" t="s">
        <v>4366</v>
      </c>
      <c r="P20903" s="82">
        <v>84</v>
      </c>
      <c r="Q20903" s="82" t="s">
        <v>86004</v>
      </c>
      <c r="R20903"/>
    </row>
    <row r="20904" spans="12:18" x14ac:dyDescent="0.25">
      <c r="L20904" t="s">
        <v>37276</v>
      </c>
      <c r="M20904" t="s">
        <v>17621</v>
      </c>
      <c r="N20904" t="s">
        <v>58164</v>
      </c>
      <c r="O20904" s="76" t="s">
        <v>4374</v>
      </c>
      <c r="P20904" s="82">
        <v>966</v>
      </c>
      <c r="Q20904" s="82" t="s">
        <v>86005</v>
      </c>
      <c r="R20904"/>
    </row>
    <row r="20905" spans="12:18" x14ac:dyDescent="0.25">
      <c r="L20905" t="s">
        <v>37276</v>
      </c>
      <c r="M20905" t="s">
        <v>17622</v>
      </c>
      <c r="N20905" t="s">
        <v>58165</v>
      </c>
      <c r="O20905" s="76" t="s">
        <v>4356</v>
      </c>
      <c r="P20905" s="82">
        <v>427</v>
      </c>
      <c r="Q20905" s="82" t="s">
        <v>86006</v>
      </c>
      <c r="R20905"/>
    </row>
    <row r="20906" spans="12:18" x14ac:dyDescent="0.25">
      <c r="L20906" t="s">
        <v>37276</v>
      </c>
      <c r="M20906" t="s">
        <v>5023</v>
      </c>
      <c r="N20906" t="s">
        <v>58166</v>
      </c>
      <c r="O20906" s="76" t="s">
        <v>4366</v>
      </c>
      <c r="P20906" s="82">
        <v>100</v>
      </c>
      <c r="Q20906" s="82" t="s">
        <v>86007</v>
      </c>
      <c r="R20906"/>
    </row>
    <row r="20907" spans="12:18" x14ac:dyDescent="0.25">
      <c r="L20907" t="s">
        <v>37276</v>
      </c>
      <c r="M20907" t="s">
        <v>22665</v>
      </c>
      <c r="N20907" t="s">
        <v>58167</v>
      </c>
      <c r="O20907" s="76" t="s">
        <v>4366</v>
      </c>
      <c r="P20907" s="82">
        <v>99</v>
      </c>
      <c r="Q20907" s="82" t="s">
        <v>86008</v>
      </c>
      <c r="R20907"/>
    </row>
    <row r="20908" spans="12:18" x14ac:dyDescent="0.25">
      <c r="L20908" t="s">
        <v>37276</v>
      </c>
      <c r="M20908" t="s">
        <v>36191</v>
      </c>
      <c r="N20908" t="s">
        <v>58168</v>
      </c>
      <c r="O20908" s="76" t="s">
        <v>4356</v>
      </c>
      <c r="P20908" s="82">
        <v>588</v>
      </c>
      <c r="Q20908" s="82" t="s">
        <v>86009</v>
      </c>
      <c r="R20908"/>
    </row>
    <row r="20909" spans="12:18" x14ac:dyDescent="0.25">
      <c r="L20909" t="s">
        <v>37276</v>
      </c>
      <c r="M20909" t="s">
        <v>5024</v>
      </c>
      <c r="N20909" t="s">
        <v>58169</v>
      </c>
      <c r="O20909" s="76" t="s">
        <v>4366</v>
      </c>
      <c r="P20909" s="82">
        <v>176</v>
      </c>
      <c r="Q20909" s="82" t="s">
        <v>86010</v>
      </c>
      <c r="R20909"/>
    </row>
    <row r="20910" spans="12:18" x14ac:dyDescent="0.25">
      <c r="L20910" t="s">
        <v>37276</v>
      </c>
      <c r="M20910" t="s">
        <v>15567</v>
      </c>
      <c r="N20910" t="s">
        <v>58170</v>
      </c>
      <c r="O20910" s="76" t="s">
        <v>4374</v>
      </c>
      <c r="P20910" s="82">
        <v>1214</v>
      </c>
      <c r="Q20910" s="82" t="s">
        <v>86011</v>
      </c>
      <c r="R20910"/>
    </row>
    <row r="20911" spans="12:18" x14ac:dyDescent="0.25">
      <c r="L20911" t="s">
        <v>37276</v>
      </c>
      <c r="M20911" t="s">
        <v>36192</v>
      </c>
      <c r="N20911" t="s">
        <v>58171</v>
      </c>
      <c r="O20911" s="76" t="s">
        <v>4366</v>
      </c>
      <c r="P20911" s="82">
        <v>138</v>
      </c>
      <c r="Q20911" s="82" t="s">
        <v>86012</v>
      </c>
      <c r="R20911"/>
    </row>
    <row r="20912" spans="12:18" x14ac:dyDescent="0.25">
      <c r="L20912" t="s">
        <v>37276</v>
      </c>
      <c r="M20912" t="s">
        <v>36193</v>
      </c>
      <c r="N20912" t="s">
        <v>58172</v>
      </c>
      <c r="O20912" s="76" t="s">
        <v>4366</v>
      </c>
      <c r="P20912" s="82">
        <v>196</v>
      </c>
      <c r="Q20912" s="82" t="s">
        <v>86013</v>
      </c>
      <c r="R20912"/>
    </row>
    <row r="20913" spans="12:18" x14ac:dyDescent="0.25">
      <c r="L20913" t="s">
        <v>37276</v>
      </c>
      <c r="M20913" t="s">
        <v>17623</v>
      </c>
      <c r="N20913" t="s">
        <v>58173</v>
      </c>
      <c r="O20913" s="76" t="s">
        <v>4356</v>
      </c>
      <c r="P20913" s="82">
        <v>701</v>
      </c>
      <c r="Q20913" s="82" t="s">
        <v>86014</v>
      </c>
      <c r="R20913"/>
    </row>
    <row r="20914" spans="12:18" x14ac:dyDescent="0.25">
      <c r="L20914" t="s">
        <v>37276</v>
      </c>
      <c r="M20914" t="s">
        <v>5025</v>
      </c>
      <c r="N20914" t="s">
        <v>58174</v>
      </c>
      <c r="O20914" s="76" t="s">
        <v>4374</v>
      </c>
      <c r="P20914" s="82">
        <v>3445</v>
      </c>
      <c r="Q20914" s="82" t="s">
        <v>86015</v>
      </c>
      <c r="R20914"/>
    </row>
    <row r="20915" spans="12:18" x14ac:dyDescent="0.25">
      <c r="L20915" t="s">
        <v>37276</v>
      </c>
      <c r="M20915" t="s">
        <v>5026</v>
      </c>
      <c r="N20915" t="s">
        <v>58175</v>
      </c>
      <c r="O20915" s="76" t="s">
        <v>4356</v>
      </c>
      <c r="P20915" s="82">
        <v>2654</v>
      </c>
      <c r="Q20915" s="82" t="s">
        <v>86016</v>
      </c>
      <c r="R20915"/>
    </row>
    <row r="20916" spans="12:18" x14ac:dyDescent="0.25">
      <c r="L20916" t="s">
        <v>37276</v>
      </c>
      <c r="M20916" t="s">
        <v>17625</v>
      </c>
      <c r="N20916" t="s">
        <v>58176</v>
      </c>
      <c r="O20916" s="76" t="s">
        <v>4356</v>
      </c>
      <c r="P20916" s="82">
        <v>381</v>
      </c>
      <c r="Q20916" s="82" t="s">
        <v>86017</v>
      </c>
      <c r="R20916"/>
    </row>
    <row r="20917" spans="12:18" x14ac:dyDescent="0.25">
      <c r="L20917" t="s">
        <v>37276</v>
      </c>
      <c r="M20917" t="s">
        <v>5027</v>
      </c>
      <c r="N20917" t="s">
        <v>58177</v>
      </c>
      <c r="O20917" s="76" t="s">
        <v>4356</v>
      </c>
      <c r="P20917" s="82">
        <v>337</v>
      </c>
      <c r="Q20917" s="82" t="s">
        <v>86018</v>
      </c>
      <c r="R20917"/>
    </row>
    <row r="20918" spans="12:18" x14ac:dyDescent="0.25">
      <c r="L20918" t="s">
        <v>37276</v>
      </c>
      <c r="M20918" t="s">
        <v>5028</v>
      </c>
      <c r="N20918" t="s">
        <v>58178</v>
      </c>
      <c r="O20918" s="76" t="s">
        <v>4366</v>
      </c>
      <c r="P20918" s="82">
        <v>133</v>
      </c>
      <c r="Q20918" s="82" t="s">
        <v>86019</v>
      </c>
      <c r="R20918"/>
    </row>
    <row r="20919" spans="12:18" x14ac:dyDescent="0.25">
      <c r="L20919" t="s">
        <v>37276</v>
      </c>
      <c r="M20919" t="s">
        <v>5029</v>
      </c>
      <c r="N20919" t="s">
        <v>58179</v>
      </c>
      <c r="O20919" s="76" t="s">
        <v>4366</v>
      </c>
      <c r="P20919" s="82">
        <v>320</v>
      </c>
      <c r="Q20919" s="82" t="s">
        <v>86020</v>
      </c>
      <c r="R20919"/>
    </row>
    <row r="20920" spans="12:18" x14ac:dyDescent="0.25">
      <c r="L20920" t="s">
        <v>37276</v>
      </c>
      <c r="M20920" t="s">
        <v>15569</v>
      </c>
      <c r="N20920" t="s">
        <v>58180</v>
      </c>
      <c r="O20920" s="76" t="s">
        <v>4356</v>
      </c>
      <c r="P20920" s="82">
        <v>679</v>
      </c>
      <c r="Q20920" s="82" t="s">
        <v>86021</v>
      </c>
      <c r="R20920"/>
    </row>
    <row r="20921" spans="12:18" x14ac:dyDescent="0.25">
      <c r="L20921" t="s">
        <v>37276</v>
      </c>
      <c r="M20921" t="s">
        <v>36194</v>
      </c>
      <c r="N20921" t="s">
        <v>58181</v>
      </c>
      <c r="O20921" s="76" t="s">
        <v>4366</v>
      </c>
      <c r="P20921" s="82">
        <v>76</v>
      </c>
      <c r="Q20921" s="82" t="s">
        <v>86022</v>
      </c>
      <c r="R20921"/>
    </row>
    <row r="20922" spans="12:18" x14ac:dyDescent="0.25">
      <c r="L20922" t="s">
        <v>37276</v>
      </c>
      <c r="M20922" t="s">
        <v>36195</v>
      </c>
      <c r="N20922" t="s">
        <v>58182</v>
      </c>
      <c r="O20922" s="76" t="s">
        <v>4356</v>
      </c>
      <c r="P20922" s="82">
        <v>292</v>
      </c>
      <c r="Q20922" s="82" t="s">
        <v>86023</v>
      </c>
      <c r="R20922"/>
    </row>
    <row r="20923" spans="12:18" x14ac:dyDescent="0.25">
      <c r="L20923" t="s">
        <v>37276</v>
      </c>
      <c r="M20923" t="s">
        <v>22666</v>
      </c>
      <c r="N20923" t="s">
        <v>58183</v>
      </c>
      <c r="O20923" s="76" t="s">
        <v>4356</v>
      </c>
      <c r="P20923" s="82">
        <v>2464</v>
      </c>
      <c r="Q20923" s="82" t="s">
        <v>86024</v>
      </c>
      <c r="R20923"/>
    </row>
    <row r="20924" spans="12:18" x14ac:dyDescent="0.25">
      <c r="L20924" t="s">
        <v>37276</v>
      </c>
      <c r="M20924" t="s">
        <v>17627</v>
      </c>
      <c r="N20924" t="s">
        <v>58184</v>
      </c>
      <c r="O20924" s="76" t="s">
        <v>4366</v>
      </c>
      <c r="P20924" s="82">
        <v>101</v>
      </c>
      <c r="Q20924" s="82" t="s">
        <v>86025</v>
      </c>
      <c r="R20924"/>
    </row>
    <row r="20925" spans="12:18" x14ac:dyDescent="0.25">
      <c r="L20925" t="s">
        <v>37276</v>
      </c>
      <c r="M20925" t="s">
        <v>15571</v>
      </c>
      <c r="N20925" t="s">
        <v>58185</v>
      </c>
      <c r="O20925" s="76" t="s">
        <v>4374</v>
      </c>
      <c r="P20925" s="82">
        <v>1873</v>
      </c>
      <c r="Q20925" s="82" t="s">
        <v>72645</v>
      </c>
      <c r="R20925"/>
    </row>
    <row r="20926" spans="12:18" x14ac:dyDescent="0.25">
      <c r="L20926" t="s">
        <v>37276</v>
      </c>
      <c r="M20926" t="s">
        <v>36196</v>
      </c>
      <c r="N20926" t="s">
        <v>58186</v>
      </c>
      <c r="O20926" s="76" t="s">
        <v>4356</v>
      </c>
      <c r="P20926" s="82">
        <v>565</v>
      </c>
      <c r="Q20926" s="82" t="s">
        <v>86026</v>
      </c>
      <c r="R20926"/>
    </row>
    <row r="20927" spans="12:18" x14ac:dyDescent="0.25">
      <c r="L20927" t="s">
        <v>37276</v>
      </c>
      <c r="M20927" t="s">
        <v>15573</v>
      </c>
      <c r="N20927" t="s">
        <v>58187</v>
      </c>
      <c r="O20927" s="76" t="s">
        <v>4356</v>
      </c>
      <c r="P20927" s="82">
        <v>775</v>
      </c>
      <c r="Q20927" s="82" t="s">
        <v>86027</v>
      </c>
      <c r="R20927"/>
    </row>
    <row r="20928" spans="12:18" x14ac:dyDescent="0.25">
      <c r="L20928" t="s">
        <v>37276</v>
      </c>
      <c r="M20928" t="s">
        <v>36197</v>
      </c>
      <c r="N20928" t="s">
        <v>58188</v>
      </c>
      <c r="O20928" s="76" t="s">
        <v>4366</v>
      </c>
      <c r="P20928" s="82">
        <v>80</v>
      </c>
      <c r="Q20928" s="82" t="s">
        <v>86028</v>
      </c>
      <c r="R20928"/>
    </row>
    <row r="20929" spans="12:18" x14ac:dyDescent="0.25">
      <c r="L20929" t="s">
        <v>37276</v>
      </c>
      <c r="M20929" t="s">
        <v>5030</v>
      </c>
      <c r="N20929" t="s">
        <v>58189</v>
      </c>
      <c r="O20929" s="76" t="s">
        <v>4356</v>
      </c>
      <c r="P20929" s="82">
        <v>305</v>
      </c>
      <c r="Q20929" s="82" t="s">
        <v>86029</v>
      </c>
      <c r="R20929"/>
    </row>
    <row r="20930" spans="12:18" x14ac:dyDescent="0.25">
      <c r="L20930" t="s">
        <v>37276</v>
      </c>
      <c r="M20930" t="s">
        <v>17629</v>
      </c>
      <c r="N20930" t="s">
        <v>58190</v>
      </c>
      <c r="O20930" s="76" t="s">
        <v>4356</v>
      </c>
      <c r="P20930" s="82">
        <v>594</v>
      </c>
      <c r="Q20930" s="82" t="s">
        <v>86030</v>
      </c>
      <c r="R20930"/>
    </row>
    <row r="20931" spans="12:18" x14ac:dyDescent="0.25">
      <c r="L20931" t="s">
        <v>37276</v>
      </c>
      <c r="M20931" t="s">
        <v>36198</v>
      </c>
      <c r="N20931" t="s">
        <v>58191</v>
      </c>
      <c r="O20931" s="76" t="s">
        <v>4366</v>
      </c>
      <c r="P20931" s="82">
        <v>96</v>
      </c>
      <c r="Q20931" s="82" t="s">
        <v>86031</v>
      </c>
      <c r="R20931"/>
    </row>
    <row r="20932" spans="12:18" x14ac:dyDescent="0.25">
      <c r="L20932" t="s">
        <v>37276</v>
      </c>
      <c r="M20932" t="s">
        <v>22667</v>
      </c>
      <c r="N20932" t="s">
        <v>58192</v>
      </c>
      <c r="O20932" s="76" t="s">
        <v>4356</v>
      </c>
      <c r="P20932" s="82">
        <v>417</v>
      </c>
      <c r="Q20932" s="82" t="s">
        <v>86032</v>
      </c>
      <c r="R20932"/>
    </row>
    <row r="20933" spans="12:18" x14ac:dyDescent="0.25">
      <c r="L20933" t="s">
        <v>37276</v>
      </c>
      <c r="M20933" t="s">
        <v>22668</v>
      </c>
      <c r="N20933" t="s">
        <v>58193</v>
      </c>
      <c r="O20933" s="76" t="s">
        <v>4374</v>
      </c>
      <c r="P20933" s="82">
        <v>3495</v>
      </c>
      <c r="Q20933" s="82" t="s">
        <v>72645</v>
      </c>
      <c r="R20933"/>
    </row>
    <row r="20934" spans="12:18" x14ac:dyDescent="0.25">
      <c r="L20934" t="s">
        <v>37276</v>
      </c>
      <c r="M20934" t="s">
        <v>15575</v>
      </c>
      <c r="N20934" t="s">
        <v>58194</v>
      </c>
      <c r="O20934" s="76" t="s">
        <v>4374</v>
      </c>
      <c r="P20934" s="82">
        <v>3478</v>
      </c>
      <c r="Q20934" s="82" t="s">
        <v>86033</v>
      </c>
      <c r="R20934"/>
    </row>
    <row r="20935" spans="12:18" x14ac:dyDescent="0.25">
      <c r="L20935" t="s">
        <v>37276</v>
      </c>
      <c r="M20935" t="s">
        <v>17631</v>
      </c>
      <c r="N20935" t="s">
        <v>58195</v>
      </c>
      <c r="O20935" s="76" t="s">
        <v>4374</v>
      </c>
      <c r="P20935" s="82">
        <v>726</v>
      </c>
      <c r="Q20935" s="82" t="s">
        <v>72645</v>
      </c>
      <c r="R20935"/>
    </row>
    <row r="20936" spans="12:18" x14ac:dyDescent="0.25">
      <c r="L20936" t="s">
        <v>37276</v>
      </c>
      <c r="M20936" t="s">
        <v>15578</v>
      </c>
      <c r="N20936" t="s">
        <v>58196</v>
      </c>
      <c r="O20936" s="76" t="s">
        <v>4356</v>
      </c>
      <c r="P20936" s="82">
        <v>338</v>
      </c>
      <c r="Q20936" s="82" t="s">
        <v>86035</v>
      </c>
      <c r="R20936"/>
    </row>
    <row r="20937" spans="12:18" x14ac:dyDescent="0.25">
      <c r="L20937" t="s">
        <v>37276</v>
      </c>
      <c r="M20937" t="s">
        <v>13189</v>
      </c>
      <c r="N20937" t="s">
        <v>58197</v>
      </c>
      <c r="O20937" s="76" t="s">
        <v>4356</v>
      </c>
      <c r="P20937" s="82">
        <v>313</v>
      </c>
      <c r="Q20937" s="82" t="s">
        <v>86034</v>
      </c>
      <c r="R20937"/>
    </row>
    <row r="20938" spans="12:18" x14ac:dyDescent="0.25">
      <c r="L20938" t="s">
        <v>37276</v>
      </c>
      <c r="M20938" t="s">
        <v>5031</v>
      </c>
      <c r="N20938" t="s">
        <v>58198</v>
      </c>
      <c r="O20938" s="76" t="s">
        <v>4356</v>
      </c>
      <c r="P20938" s="82">
        <v>577</v>
      </c>
      <c r="Q20938" s="82" t="s">
        <v>86036</v>
      </c>
      <c r="R20938"/>
    </row>
    <row r="20939" spans="12:18" x14ac:dyDescent="0.25">
      <c r="L20939" t="s">
        <v>37276</v>
      </c>
      <c r="M20939" t="s">
        <v>36199</v>
      </c>
      <c r="N20939" t="s">
        <v>58199</v>
      </c>
      <c r="O20939" s="76" t="s">
        <v>4356</v>
      </c>
      <c r="P20939" s="82">
        <v>197</v>
      </c>
      <c r="Q20939" s="82" t="s">
        <v>86037</v>
      </c>
      <c r="R20939"/>
    </row>
    <row r="20940" spans="12:18" x14ac:dyDescent="0.25">
      <c r="L20940" t="s">
        <v>37276</v>
      </c>
      <c r="M20940" t="s">
        <v>5032</v>
      </c>
      <c r="N20940" t="s">
        <v>58200</v>
      </c>
      <c r="O20940" s="76" t="s">
        <v>4356</v>
      </c>
      <c r="P20940" s="82">
        <v>678</v>
      </c>
      <c r="Q20940" s="82" t="s">
        <v>86038</v>
      </c>
      <c r="R20940"/>
    </row>
    <row r="20941" spans="12:18" x14ac:dyDescent="0.25">
      <c r="L20941" t="s">
        <v>37276</v>
      </c>
      <c r="M20941" t="s">
        <v>5033</v>
      </c>
      <c r="N20941" t="s">
        <v>58201</v>
      </c>
      <c r="O20941" s="76" t="s">
        <v>4366</v>
      </c>
      <c r="P20941" s="82">
        <v>165</v>
      </c>
      <c r="Q20941" s="82" t="s">
        <v>86039</v>
      </c>
      <c r="R20941"/>
    </row>
    <row r="20942" spans="12:18" x14ac:dyDescent="0.25">
      <c r="L20942" t="s">
        <v>37276</v>
      </c>
      <c r="M20942" t="s">
        <v>5034</v>
      </c>
      <c r="N20942" t="s">
        <v>58202</v>
      </c>
      <c r="O20942" s="76" t="s">
        <v>4374</v>
      </c>
      <c r="P20942" s="82">
        <v>508</v>
      </c>
      <c r="Q20942" s="82" t="s">
        <v>72645</v>
      </c>
      <c r="R20942"/>
    </row>
    <row r="20943" spans="12:18" x14ac:dyDescent="0.25">
      <c r="L20943" t="s">
        <v>37276</v>
      </c>
      <c r="M20943" t="s">
        <v>5035</v>
      </c>
      <c r="N20943" t="s">
        <v>58203</v>
      </c>
      <c r="O20943" s="76" t="s">
        <v>4374</v>
      </c>
      <c r="P20943" s="82">
        <v>2219</v>
      </c>
      <c r="Q20943" s="82" t="s">
        <v>72645</v>
      </c>
      <c r="R20943"/>
    </row>
    <row r="20944" spans="12:18" x14ac:dyDescent="0.25">
      <c r="L20944" t="s">
        <v>37276</v>
      </c>
      <c r="M20944" t="s">
        <v>17633</v>
      </c>
      <c r="N20944" t="s">
        <v>58204</v>
      </c>
      <c r="O20944" s="76" t="s">
        <v>4356</v>
      </c>
      <c r="P20944" s="82">
        <v>662</v>
      </c>
      <c r="Q20944" s="82" t="s">
        <v>86040</v>
      </c>
      <c r="R20944"/>
    </row>
    <row r="20945" spans="12:18" x14ac:dyDescent="0.25">
      <c r="L20945" t="s">
        <v>37276</v>
      </c>
      <c r="M20945" t="s">
        <v>5036</v>
      </c>
      <c r="N20945" t="s">
        <v>58205</v>
      </c>
      <c r="O20945" s="76" t="s">
        <v>4356</v>
      </c>
      <c r="P20945" s="82">
        <v>3075</v>
      </c>
      <c r="Q20945" s="82" t="s">
        <v>86041</v>
      </c>
      <c r="R20945"/>
    </row>
    <row r="20946" spans="12:18" x14ac:dyDescent="0.25">
      <c r="L20946" t="s">
        <v>37276</v>
      </c>
      <c r="M20946" t="s">
        <v>15581</v>
      </c>
      <c r="N20946" t="s">
        <v>58206</v>
      </c>
      <c r="O20946" s="76" t="s">
        <v>4356</v>
      </c>
      <c r="P20946" s="82">
        <v>1190</v>
      </c>
      <c r="Q20946" s="82" t="s">
        <v>86042</v>
      </c>
      <c r="R20946"/>
    </row>
    <row r="20947" spans="12:18" x14ac:dyDescent="0.25">
      <c r="L20947" t="s">
        <v>37276</v>
      </c>
      <c r="M20947" t="s">
        <v>5037</v>
      </c>
      <c r="N20947" t="s">
        <v>58207</v>
      </c>
      <c r="O20947" s="76" t="s">
        <v>4356</v>
      </c>
      <c r="P20947" s="82">
        <v>254</v>
      </c>
      <c r="Q20947" s="82" t="s">
        <v>86043</v>
      </c>
      <c r="R20947"/>
    </row>
    <row r="20948" spans="12:18" x14ac:dyDescent="0.25">
      <c r="L20948" t="s">
        <v>37276</v>
      </c>
      <c r="M20948" t="s">
        <v>15583</v>
      </c>
      <c r="N20948" t="s">
        <v>58208</v>
      </c>
      <c r="O20948" s="76" t="s">
        <v>4374</v>
      </c>
      <c r="P20948" s="82">
        <v>3868</v>
      </c>
      <c r="Q20948" s="82" t="s">
        <v>86044</v>
      </c>
      <c r="R20948"/>
    </row>
    <row r="20949" spans="12:18" x14ac:dyDescent="0.25">
      <c r="L20949" t="s">
        <v>37276</v>
      </c>
      <c r="M20949" t="s">
        <v>22669</v>
      </c>
      <c r="N20949" t="s">
        <v>58209</v>
      </c>
      <c r="O20949" s="76" t="s">
        <v>4374</v>
      </c>
      <c r="P20949" s="82">
        <v>13095</v>
      </c>
      <c r="Q20949" s="82" t="s">
        <v>86045</v>
      </c>
      <c r="R20949"/>
    </row>
    <row r="20950" spans="12:18" x14ac:dyDescent="0.25">
      <c r="L20950" t="s">
        <v>37276</v>
      </c>
      <c r="M20950" t="s">
        <v>17635</v>
      </c>
      <c r="N20950" t="s">
        <v>58210</v>
      </c>
      <c r="O20950" s="76" t="s">
        <v>4366</v>
      </c>
      <c r="P20950" s="82">
        <v>139</v>
      </c>
      <c r="Q20950" s="82" t="s">
        <v>86046</v>
      </c>
      <c r="R20950"/>
    </row>
    <row r="20951" spans="12:18" x14ac:dyDescent="0.25">
      <c r="L20951" t="s">
        <v>37276</v>
      </c>
      <c r="M20951" t="s">
        <v>15585</v>
      </c>
      <c r="N20951" t="s">
        <v>58211</v>
      </c>
      <c r="O20951" s="76" t="s">
        <v>4374</v>
      </c>
      <c r="P20951" s="82">
        <v>847</v>
      </c>
      <c r="Q20951" s="82" t="s">
        <v>72645</v>
      </c>
      <c r="R20951"/>
    </row>
    <row r="20952" spans="12:18" x14ac:dyDescent="0.25">
      <c r="L20952" t="s">
        <v>37276</v>
      </c>
      <c r="M20952" t="s">
        <v>22670</v>
      </c>
      <c r="N20952" t="s">
        <v>58212</v>
      </c>
      <c r="O20952" s="76" t="s">
        <v>4356</v>
      </c>
      <c r="P20952" s="82">
        <v>2522</v>
      </c>
      <c r="Q20952" s="82" t="s">
        <v>86047</v>
      </c>
      <c r="R20952"/>
    </row>
    <row r="20953" spans="12:18" x14ac:dyDescent="0.25">
      <c r="L20953" t="s">
        <v>37276</v>
      </c>
      <c r="M20953" t="s">
        <v>5038</v>
      </c>
      <c r="N20953" t="s">
        <v>58213</v>
      </c>
      <c r="O20953" s="76" t="s">
        <v>4356</v>
      </c>
      <c r="P20953" s="82">
        <v>646</v>
      </c>
      <c r="Q20953" s="82" t="s">
        <v>86048</v>
      </c>
      <c r="R20953"/>
    </row>
    <row r="20954" spans="12:18" x14ac:dyDescent="0.25">
      <c r="L20954" t="s">
        <v>37276</v>
      </c>
      <c r="M20954" t="s">
        <v>22671</v>
      </c>
      <c r="N20954" t="s">
        <v>58214</v>
      </c>
      <c r="O20954" s="76" t="s">
        <v>4366</v>
      </c>
      <c r="P20954" s="82">
        <v>110</v>
      </c>
      <c r="Q20954" s="82" t="s">
        <v>86049</v>
      </c>
      <c r="R20954"/>
    </row>
    <row r="20955" spans="12:18" x14ac:dyDescent="0.25">
      <c r="L20955" t="s">
        <v>37276</v>
      </c>
      <c r="M20955" t="s">
        <v>36200</v>
      </c>
      <c r="N20955" t="s">
        <v>58215</v>
      </c>
      <c r="O20955" s="76" t="s">
        <v>4356</v>
      </c>
      <c r="P20955" s="82">
        <v>361</v>
      </c>
      <c r="Q20955" s="82" t="s">
        <v>86050</v>
      </c>
      <c r="R20955"/>
    </row>
    <row r="20956" spans="12:18" x14ac:dyDescent="0.25">
      <c r="L20956" t="s">
        <v>37276</v>
      </c>
      <c r="M20956" t="s">
        <v>15587</v>
      </c>
      <c r="N20956" t="s">
        <v>58216</v>
      </c>
      <c r="O20956" s="76" t="s">
        <v>4356</v>
      </c>
      <c r="P20956" s="82">
        <v>686</v>
      </c>
      <c r="Q20956" s="82" t="s">
        <v>86051</v>
      </c>
      <c r="R20956"/>
    </row>
    <row r="20957" spans="12:18" x14ac:dyDescent="0.25">
      <c r="L20957" t="s">
        <v>37276</v>
      </c>
      <c r="M20957" t="s">
        <v>36201</v>
      </c>
      <c r="N20957" t="s">
        <v>58217</v>
      </c>
      <c r="O20957" s="76" t="s">
        <v>4356</v>
      </c>
      <c r="P20957" s="82">
        <v>500</v>
      </c>
      <c r="Q20957" s="82" t="s">
        <v>86052</v>
      </c>
      <c r="R20957"/>
    </row>
    <row r="20958" spans="12:18" x14ac:dyDescent="0.25">
      <c r="L20958" t="s">
        <v>37276</v>
      </c>
      <c r="M20958" t="s">
        <v>22672</v>
      </c>
      <c r="N20958" t="s">
        <v>58218</v>
      </c>
      <c r="O20958" s="76" t="s">
        <v>4356</v>
      </c>
      <c r="P20958" s="82">
        <v>1124</v>
      </c>
      <c r="Q20958" s="82" t="s">
        <v>86053</v>
      </c>
      <c r="R20958"/>
    </row>
    <row r="20959" spans="12:18" x14ac:dyDescent="0.25">
      <c r="L20959" t="s">
        <v>37276</v>
      </c>
      <c r="M20959" t="s">
        <v>22673</v>
      </c>
      <c r="N20959" t="s">
        <v>58219</v>
      </c>
      <c r="O20959" s="76" t="s">
        <v>4366</v>
      </c>
      <c r="P20959" s="82">
        <v>274</v>
      </c>
      <c r="Q20959" s="82" t="s">
        <v>86054</v>
      </c>
      <c r="R20959"/>
    </row>
    <row r="20960" spans="12:18" x14ac:dyDescent="0.25">
      <c r="L20960" t="s">
        <v>37276</v>
      </c>
      <c r="M20960" t="s">
        <v>36202</v>
      </c>
      <c r="N20960" t="s">
        <v>58220</v>
      </c>
      <c r="O20960" s="76" t="s">
        <v>4366</v>
      </c>
      <c r="P20960" s="82">
        <v>103</v>
      </c>
      <c r="Q20960" s="82" t="s">
        <v>86055</v>
      </c>
      <c r="R20960"/>
    </row>
    <row r="20961" spans="12:18" x14ac:dyDescent="0.25">
      <c r="L20961" t="s">
        <v>37276</v>
      </c>
      <c r="M20961" t="s">
        <v>22674</v>
      </c>
      <c r="N20961" t="s">
        <v>58221</v>
      </c>
      <c r="O20961" s="76" t="s">
        <v>4366</v>
      </c>
      <c r="P20961" s="82">
        <v>94</v>
      </c>
      <c r="Q20961" s="82" t="s">
        <v>86056</v>
      </c>
      <c r="R20961"/>
    </row>
    <row r="20962" spans="12:18" x14ac:dyDescent="0.25">
      <c r="L20962" t="s">
        <v>37276</v>
      </c>
      <c r="M20962" t="s">
        <v>17637</v>
      </c>
      <c r="N20962" t="s">
        <v>58222</v>
      </c>
      <c r="O20962" s="76" t="s">
        <v>4366</v>
      </c>
      <c r="P20962" s="82">
        <v>221</v>
      </c>
      <c r="Q20962" s="82" t="s">
        <v>86057</v>
      </c>
      <c r="R20962"/>
    </row>
    <row r="20963" spans="12:18" x14ac:dyDescent="0.25">
      <c r="L20963" t="s">
        <v>37276</v>
      </c>
      <c r="M20963" t="s">
        <v>17639</v>
      </c>
      <c r="N20963" t="s">
        <v>58223</v>
      </c>
      <c r="O20963" s="76" t="s">
        <v>4356</v>
      </c>
      <c r="P20963" s="82">
        <v>1643</v>
      </c>
      <c r="Q20963" s="82" t="s">
        <v>86058</v>
      </c>
      <c r="R20963"/>
    </row>
    <row r="20964" spans="12:18" x14ac:dyDescent="0.25">
      <c r="L20964" t="s">
        <v>37276</v>
      </c>
      <c r="M20964" t="s">
        <v>5160</v>
      </c>
      <c r="N20964" t="s">
        <v>58224</v>
      </c>
      <c r="O20964" s="76" t="s">
        <v>4374</v>
      </c>
      <c r="P20964" s="82">
        <v>1057</v>
      </c>
      <c r="Q20964" s="82" t="s">
        <v>86539</v>
      </c>
      <c r="R20964"/>
    </row>
    <row r="20965" spans="12:18" x14ac:dyDescent="0.25">
      <c r="L20965" t="s">
        <v>37276</v>
      </c>
      <c r="M20965" t="s">
        <v>22675</v>
      </c>
      <c r="N20965" t="s">
        <v>58225</v>
      </c>
      <c r="O20965" s="76" t="s">
        <v>4356</v>
      </c>
      <c r="P20965" s="82">
        <v>2903</v>
      </c>
      <c r="Q20965" s="82" t="s">
        <v>86059</v>
      </c>
      <c r="R20965"/>
    </row>
    <row r="20966" spans="12:18" x14ac:dyDescent="0.25">
      <c r="L20966" t="s">
        <v>37276</v>
      </c>
      <c r="M20966" t="s">
        <v>36203</v>
      </c>
      <c r="N20966" t="s">
        <v>58226</v>
      </c>
      <c r="O20966" s="76" t="s">
        <v>4356</v>
      </c>
      <c r="P20966" s="82">
        <v>354</v>
      </c>
      <c r="Q20966" s="82" t="s">
        <v>86060</v>
      </c>
      <c r="R20966"/>
    </row>
    <row r="20967" spans="12:18" x14ac:dyDescent="0.25">
      <c r="L20967" t="s">
        <v>37276</v>
      </c>
      <c r="M20967" t="s">
        <v>5039</v>
      </c>
      <c r="N20967" t="s">
        <v>58227</v>
      </c>
      <c r="O20967" s="76" t="s">
        <v>4356</v>
      </c>
      <c r="P20967" s="82">
        <v>1773</v>
      </c>
      <c r="Q20967" s="82" t="s">
        <v>86061</v>
      </c>
      <c r="R20967"/>
    </row>
    <row r="20968" spans="12:18" x14ac:dyDescent="0.25">
      <c r="L20968" t="s">
        <v>37276</v>
      </c>
      <c r="M20968" t="s">
        <v>22676</v>
      </c>
      <c r="N20968" t="s">
        <v>58228</v>
      </c>
      <c r="O20968" s="76" t="s">
        <v>4356</v>
      </c>
      <c r="P20968" s="82">
        <v>352</v>
      </c>
      <c r="Q20968" s="82" t="s">
        <v>86062</v>
      </c>
      <c r="R20968"/>
    </row>
    <row r="20969" spans="12:18" x14ac:dyDescent="0.25">
      <c r="L20969" t="s">
        <v>37276</v>
      </c>
      <c r="M20969" t="s">
        <v>5040</v>
      </c>
      <c r="N20969" t="s">
        <v>58229</v>
      </c>
      <c r="O20969" s="76" t="s">
        <v>4366</v>
      </c>
      <c r="P20969" s="82">
        <v>81</v>
      </c>
      <c r="Q20969" s="82" t="s">
        <v>86063</v>
      </c>
      <c r="R20969"/>
    </row>
    <row r="20970" spans="12:18" x14ac:dyDescent="0.25">
      <c r="L20970" t="s">
        <v>37276</v>
      </c>
      <c r="M20970" t="s">
        <v>5041</v>
      </c>
      <c r="N20970" t="s">
        <v>58230</v>
      </c>
      <c r="O20970" s="76" t="s">
        <v>4356</v>
      </c>
      <c r="P20970" s="82">
        <v>95</v>
      </c>
      <c r="Q20970" s="82" t="s">
        <v>86064</v>
      </c>
      <c r="R20970"/>
    </row>
    <row r="20971" spans="12:18" x14ac:dyDescent="0.25">
      <c r="L20971" t="s">
        <v>37276</v>
      </c>
      <c r="M20971" t="s">
        <v>17641</v>
      </c>
      <c r="N20971" t="s">
        <v>58231</v>
      </c>
      <c r="O20971" s="76" t="s">
        <v>4366</v>
      </c>
      <c r="P20971" s="82">
        <v>190</v>
      </c>
      <c r="Q20971" s="82" t="s">
        <v>86065</v>
      </c>
      <c r="R20971"/>
    </row>
    <row r="20972" spans="12:18" x14ac:dyDescent="0.25">
      <c r="L20972" t="s">
        <v>37276</v>
      </c>
      <c r="M20972" t="s">
        <v>22677</v>
      </c>
      <c r="N20972" t="s">
        <v>58232</v>
      </c>
      <c r="O20972" s="76" t="s">
        <v>4356</v>
      </c>
      <c r="P20972" s="82">
        <v>949</v>
      </c>
      <c r="Q20972" s="82" t="s">
        <v>86066</v>
      </c>
      <c r="R20972"/>
    </row>
    <row r="20973" spans="12:18" x14ac:dyDescent="0.25">
      <c r="L20973" t="s">
        <v>37276</v>
      </c>
      <c r="M20973" t="s">
        <v>22678</v>
      </c>
      <c r="N20973" t="s">
        <v>58233</v>
      </c>
      <c r="O20973" s="76" t="s">
        <v>4356</v>
      </c>
      <c r="P20973" s="82">
        <v>374</v>
      </c>
      <c r="Q20973" s="82" t="s">
        <v>86067</v>
      </c>
      <c r="R20973"/>
    </row>
    <row r="20974" spans="12:18" x14ac:dyDescent="0.25">
      <c r="L20974" t="s">
        <v>37276</v>
      </c>
      <c r="M20974" t="s">
        <v>5042</v>
      </c>
      <c r="N20974" t="s">
        <v>58234</v>
      </c>
      <c r="O20974" s="76" t="s">
        <v>4356</v>
      </c>
      <c r="P20974" s="82">
        <v>426</v>
      </c>
      <c r="Q20974" s="82" t="s">
        <v>86068</v>
      </c>
      <c r="R20974"/>
    </row>
    <row r="20975" spans="12:18" x14ac:dyDescent="0.25">
      <c r="L20975" t="s">
        <v>37276</v>
      </c>
      <c r="M20975" t="s">
        <v>5043</v>
      </c>
      <c r="N20975" t="s">
        <v>58235</v>
      </c>
      <c r="O20975" s="76" t="s">
        <v>4366</v>
      </c>
      <c r="P20975" s="82">
        <v>220</v>
      </c>
      <c r="Q20975" s="82" t="s">
        <v>86069</v>
      </c>
      <c r="R20975"/>
    </row>
    <row r="20976" spans="12:18" x14ac:dyDescent="0.25">
      <c r="L20976" t="s">
        <v>37276</v>
      </c>
      <c r="M20976" t="s">
        <v>5044</v>
      </c>
      <c r="N20976" t="s">
        <v>58236</v>
      </c>
      <c r="O20976" s="76" t="s">
        <v>4374</v>
      </c>
      <c r="P20976" s="82">
        <v>398</v>
      </c>
      <c r="Q20976" s="82" t="s">
        <v>72645</v>
      </c>
      <c r="R20976"/>
    </row>
    <row r="20977" spans="12:18" x14ac:dyDescent="0.25">
      <c r="L20977" t="s">
        <v>37276</v>
      </c>
      <c r="M20977" t="s">
        <v>5045</v>
      </c>
      <c r="N20977" t="s">
        <v>58237</v>
      </c>
      <c r="O20977" s="76" t="s">
        <v>4356</v>
      </c>
      <c r="P20977" s="82">
        <v>721</v>
      </c>
      <c r="Q20977" s="82" t="s">
        <v>86070</v>
      </c>
      <c r="R20977"/>
    </row>
    <row r="20978" spans="12:18" x14ac:dyDescent="0.25">
      <c r="L20978" t="s">
        <v>37276</v>
      </c>
      <c r="M20978" t="s">
        <v>17643</v>
      </c>
      <c r="N20978" t="s">
        <v>58238</v>
      </c>
      <c r="O20978" s="76" t="s">
        <v>4356</v>
      </c>
      <c r="P20978" s="82">
        <v>1239</v>
      </c>
      <c r="Q20978" s="82" t="s">
        <v>86071</v>
      </c>
      <c r="R20978"/>
    </row>
    <row r="20979" spans="12:18" x14ac:dyDescent="0.25">
      <c r="L20979" t="s">
        <v>37276</v>
      </c>
      <c r="M20979" t="s">
        <v>32576</v>
      </c>
      <c r="N20979" t="s">
        <v>58239</v>
      </c>
      <c r="O20979" s="76" t="s">
        <v>4356</v>
      </c>
      <c r="P20979" s="82">
        <v>2010</v>
      </c>
      <c r="Q20979" s="82" t="s">
        <v>86072</v>
      </c>
      <c r="R20979"/>
    </row>
    <row r="20980" spans="12:18" x14ac:dyDescent="0.25">
      <c r="L20980" t="s">
        <v>37276</v>
      </c>
      <c r="M20980" t="s">
        <v>5046</v>
      </c>
      <c r="N20980" t="s">
        <v>58240</v>
      </c>
      <c r="O20980" s="76" t="s">
        <v>4356</v>
      </c>
      <c r="P20980" s="82">
        <v>1241</v>
      </c>
      <c r="Q20980" s="82" t="s">
        <v>86073</v>
      </c>
      <c r="R20980"/>
    </row>
    <row r="20981" spans="12:18" x14ac:dyDescent="0.25">
      <c r="L20981" t="s">
        <v>37276</v>
      </c>
      <c r="M20981" t="s">
        <v>36204</v>
      </c>
      <c r="N20981" t="s">
        <v>58241</v>
      </c>
      <c r="O20981" s="76" t="s">
        <v>4356</v>
      </c>
      <c r="P20981" s="82">
        <v>570</v>
      </c>
      <c r="Q20981" s="82" t="s">
        <v>86074</v>
      </c>
      <c r="R20981"/>
    </row>
    <row r="20982" spans="12:18" x14ac:dyDescent="0.25">
      <c r="L20982" t="s">
        <v>37276</v>
      </c>
      <c r="M20982" t="s">
        <v>17645</v>
      </c>
      <c r="N20982" t="s">
        <v>58242</v>
      </c>
      <c r="O20982" s="76" t="s">
        <v>4356</v>
      </c>
      <c r="P20982" s="82">
        <v>415</v>
      </c>
      <c r="Q20982" s="82" t="s">
        <v>86075</v>
      </c>
      <c r="R20982"/>
    </row>
    <row r="20983" spans="12:18" x14ac:dyDescent="0.25">
      <c r="L20983" t="s">
        <v>37276</v>
      </c>
      <c r="M20983" t="s">
        <v>36205</v>
      </c>
      <c r="N20983" t="s">
        <v>58243</v>
      </c>
      <c r="O20983" s="76" t="s">
        <v>4356</v>
      </c>
      <c r="P20983" s="82">
        <v>503</v>
      </c>
      <c r="Q20983" s="82" t="s">
        <v>86076</v>
      </c>
      <c r="R20983"/>
    </row>
    <row r="20984" spans="12:18" x14ac:dyDescent="0.25">
      <c r="L20984" t="s">
        <v>37276</v>
      </c>
      <c r="M20984" t="s">
        <v>22679</v>
      </c>
      <c r="N20984" t="s">
        <v>58244</v>
      </c>
      <c r="O20984" s="76" t="s">
        <v>4366</v>
      </c>
      <c r="P20984" s="82">
        <v>194</v>
      </c>
      <c r="Q20984" s="82" t="s">
        <v>86077</v>
      </c>
      <c r="R20984"/>
    </row>
    <row r="20985" spans="12:18" x14ac:dyDescent="0.25">
      <c r="L20985" t="s">
        <v>37276</v>
      </c>
      <c r="M20985" t="s">
        <v>36206</v>
      </c>
      <c r="N20985" t="s">
        <v>58245</v>
      </c>
      <c r="O20985" s="76" t="s">
        <v>4356</v>
      </c>
      <c r="P20985" s="82">
        <v>631</v>
      </c>
      <c r="Q20985" s="82" t="s">
        <v>86078</v>
      </c>
      <c r="R20985"/>
    </row>
    <row r="20986" spans="12:18" x14ac:dyDescent="0.25">
      <c r="L20986" t="s">
        <v>37276</v>
      </c>
      <c r="M20986" t="s">
        <v>36208</v>
      </c>
      <c r="N20986" t="s">
        <v>58246</v>
      </c>
      <c r="O20986" s="76" t="s">
        <v>4356</v>
      </c>
      <c r="P20986" s="82">
        <v>747</v>
      </c>
      <c r="Q20986" s="82" t="s">
        <v>86080</v>
      </c>
      <c r="R20986"/>
    </row>
    <row r="20987" spans="12:18" x14ac:dyDescent="0.25">
      <c r="L20987" t="s">
        <v>37276</v>
      </c>
      <c r="M20987" t="s">
        <v>15589</v>
      </c>
      <c r="N20987" t="s">
        <v>58247</v>
      </c>
      <c r="O20987" s="76" t="s">
        <v>4374</v>
      </c>
      <c r="P20987" s="82">
        <v>1184</v>
      </c>
      <c r="Q20987" s="82" t="s">
        <v>72645</v>
      </c>
      <c r="R20987"/>
    </row>
    <row r="20988" spans="12:18" x14ac:dyDescent="0.25">
      <c r="L20988" t="s">
        <v>37276</v>
      </c>
      <c r="M20988" t="s">
        <v>17647</v>
      </c>
      <c r="N20988" t="s">
        <v>58248</v>
      </c>
      <c r="O20988" s="76" t="s">
        <v>4366</v>
      </c>
      <c r="P20988" s="82">
        <v>240</v>
      </c>
      <c r="Q20988" s="82" t="s">
        <v>86081</v>
      </c>
      <c r="R20988"/>
    </row>
    <row r="20989" spans="12:18" x14ac:dyDescent="0.25">
      <c r="L20989" t="s">
        <v>37276</v>
      </c>
      <c r="M20989" t="s">
        <v>15591</v>
      </c>
      <c r="N20989" t="s">
        <v>58249</v>
      </c>
      <c r="O20989" s="76" t="s">
        <v>4356</v>
      </c>
      <c r="P20989" s="82">
        <v>511</v>
      </c>
      <c r="Q20989" s="82" t="s">
        <v>86082</v>
      </c>
      <c r="R20989"/>
    </row>
    <row r="20990" spans="12:18" x14ac:dyDescent="0.25">
      <c r="L20990" t="s">
        <v>37276</v>
      </c>
      <c r="M20990" t="s">
        <v>36209</v>
      </c>
      <c r="N20990" t="s">
        <v>58250</v>
      </c>
      <c r="O20990" s="76" t="s">
        <v>4356</v>
      </c>
      <c r="P20990" s="82">
        <v>2487</v>
      </c>
      <c r="Q20990" s="82" t="s">
        <v>86083</v>
      </c>
      <c r="R20990"/>
    </row>
    <row r="20991" spans="12:18" x14ac:dyDescent="0.25">
      <c r="L20991" t="s">
        <v>37276</v>
      </c>
      <c r="M20991" t="s">
        <v>5047</v>
      </c>
      <c r="N20991" t="s">
        <v>58251</v>
      </c>
      <c r="O20991" s="76" t="s">
        <v>4450</v>
      </c>
      <c r="P20991" s="82">
        <v>13931</v>
      </c>
      <c r="Q20991" s="82" t="s">
        <v>72645</v>
      </c>
      <c r="R20991"/>
    </row>
    <row r="20992" spans="12:18" x14ac:dyDescent="0.25">
      <c r="L20992" t="s">
        <v>37276</v>
      </c>
      <c r="M20992" t="s">
        <v>15593</v>
      </c>
      <c r="N20992" t="s">
        <v>58252</v>
      </c>
      <c r="O20992" s="76" t="s">
        <v>4374</v>
      </c>
      <c r="P20992" s="82">
        <v>5541</v>
      </c>
      <c r="Q20992" s="82" t="s">
        <v>86084</v>
      </c>
      <c r="R20992"/>
    </row>
    <row r="20993" spans="12:18" x14ac:dyDescent="0.25">
      <c r="L20993" t="s">
        <v>37276</v>
      </c>
      <c r="M20993" t="s">
        <v>17650</v>
      </c>
      <c r="N20993" t="s">
        <v>58253</v>
      </c>
      <c r="O20993" s="76" t="s">
        <v>4356</v>
      </c>
      <c r="P20993" s="82">
        <v>1356</v>
      </c>
      <c r="Q20993" s="82" t="s">
        <v>86085</v>
      </c>
      <c r="R20993"/>
    </row>
    <row r="20994" spans="12:18" x14ac:dyDescent="0.25">
      <c r="L20994" t="s">
        <v>37276</v>
      </c>
      <c r="M20994" t="s">
        <v>17652</v>
      </c>
      <c r="N20994" t="s">
        <v>58254</v>
      </c>
      <c r="O20994" s="76" t="s">
        <v>4374</v>
      </c>
      <c r="P20994" s="82">
        <v>5306</v>
      </c>
      <c r="Q20994" s="82" t="s">
        <v>86086</v>
      </c>
      <c r="R20994"/>
    </row>
    <row r="20995" spans="12:18" x14ac:dyDescent="0.25">
      <c r="L20995" t="s">
        <v>37276</v>
      </c>
      <c r="M20995" t="s">
        <v>22680</v>
      </c>
      <c r="N20995" t="s">
        <v>58255</v>
      </c>
      <c r="O20995" s="76" t="s">
        <v>4356</v>
      </c>
      <c r="P20995" s="82">
        <v>723</v>
      </c>
      <c r="Q20995" s="82" t="s">
        <v>86087</v>
      </c>
      <c r="R20995"/>
    </row>
    <row r="20996" spans="12:18" x14ac:dyDescent="0.25">
      <c r="L20996" t="s">
        <v>37276</v>
      </c>
      <c r="M20996" t="s">
        <v>22681</v>
      </c>
      <c r="N20996" t="s">
        <v>58256</v>
      </c>
      <c r="O20996" s="76" t="s">
        <v>4374</v>
      </c>
      <c r="P20996" s="82">
        <v>1118</v>
      </c>
      <c r="Q20996" s="82" t="s">
        <v>72645</v>
      </c>
      <c r="R20996"/>
    </row>
    <row r="20997" spans="12:18" x14ac:dyDescent="0.25">
      <c r="L20997" t="s">
        <v>37276</v>
      </c>
      <c r="M20997" t="s">
        <v>15595</v>
      </c>
      <c r="N20997" t="s">
        <v>58257</v>
      </c>
      <c r="O20997" s="76" t="s">
        <v>4374</v>
      </c>
      <c r="P20997" s="82">
        <v>738</v>
      </c>
      <c r="Q20997" s="82" t="s">
        <v>72645</v>
      </c>
      <c r="R20997"/>
    </row>
    <row r="20998" spans="12:18" x14ac:dyDescent="0.25">
      <c r="L20998" t="s">
        <v>37276</v>
      </c>
      <c r="M20998" t="s">
        <v>36210</v>
      </c>
      <c r="N20998" t="s">
        <v>58258</v>
      </c>
      <c r="O20998" s="76" t="s">
        <v>4356</v>
      </c>
      <c r="P20998" s="82">
        <v>777</v>
      </c>
      <c r="Q20998" s="82" t="s">
        <v>86088</v>
      </c>
      <c r="R20998"/>
    </row>
    <row r="20999" spans="12:18" x14ac:dyDescent="0.25">
      <c r="L20999" t="s">
        <v>37276</v>
      </c>
      <c r="M20999" t="s">
        <v>22682</v>
      </c>
      <c r="N20999" t="s">
        <v>58259</v>
      </c>
      <c r="O20999" s="76" t="s">
        <v>4356</v>
      </c>
      <c r="P20999" s="82">
        <v>418</v>
      </c>
      <c r="Q20999" s="82" t="s">
        <v>86089</v>
      </c>
      <c r="R20999"/>
    </row>
    <row r="21000" spans="12:18" x14ac:dyDescent="0.25">
      <c r="L21000" t="s">
        <v>37276</v>
      </c>
      <c r="M21000" t="s">
        <v>5048</v>
      </c>
      <c r="N21000" t="s">
        <v>58260</v>
      </c>
      <c r="O21000" s="76" t="s">
        <v>4366</v>
      </c>
      <c r="P21000" s="82">
        <v>326</v>
      </c>
      <c r="Q21000" s="82" t="s">
        <v>86090</v>
      </c>
      <c r="R21000"/>
    </row>
    <row r="21001" spans="12:18" x14ac:dyDescent="0.25">
      <c r="L21001" t="s">
        <v>37276</v>
      </c>
      <c r="M21001" t="s">
        <v>15597</v>
      </c>
      <c r="N21001" t="s">
        <v>58261</v>
      </c>
      <c r="O21001" s="76" t="s">
        <v>4366</v>
      </c>
      <c r="P21001" s="82">
        <v>148</v>
      </c>
      <c r="Q21001" s="82" t="s">
        <v>86091</v>
      </c>
      <c r="R21001"/>
    </row>
    <row r="21002" spans="12:18" x14ac:dyDescent="0.25">
      <c r="L21002" t="s">
        <v>37276</v>
      </c>
      <c r="M21002" t="s">
        <v>5049</v>
      </c>
      <c r="N21002" t="s">
        <v>58262</v>
      </c>
      <c r="O21002" s="76" t="s">
        <v>4374</v>
      </c>
      <c r="P21002" s="82">
        <v>931</v>
      </c>
      <c r="Q21002" s="82" t="s">
        <v>72645</v>
      </c>
      <c r="R21002"/>
    </row>
    <row r="21003" spans="12:18" x14ac:dyDescent="0.25">
      <c r="L21003" t="s">
        <v>37276</v>
      </c>
      <c r="M21003" t="s">
        <v>13231</v>
      </c>
      <c r="N21003" t="s">
        <v>58263</v>
      </c>
      <c r="O21003" s="76" t="s">
        <v>4374</v>
      </c>
      <c r="P21003" s="82">
        <v>1223</v>
      </c>
      <c r="Q21003" s="82" t="s">
        <v>72645</v>
      </c>
      <c r="R21003"/>
    </row>
    <row r="21004" spans="12:18" x14ac:dyDescent="0.25">
      <c r="L21004" t="s">
        <v>37276</v>
      </c>
      <c r="M21004" t="s">
        <v>15599</v>
      </c>
      <c r="N21004" t="s">
        <v>58264</v>
      </c>
      <c r="O21004" s="76" t="s">
        <v>4356</v>
      </c>
      <c r="P21004" s="82">
        <v>557</v>
      </c>
      <c r="Q21004" s="82" t="s">
        <v>86092</v>
      </c>
      <c r="R21004"/>
    </row>
    <row r="21005" spans="12:18" x14ac:dyDescent="0.25">
      <c r="L21005" t="s">
        <v>37276</v>
      </c>
      <c r="M21005" t="s">
        <v>5050</v>
      </c>
      <c r="N21005" t="s">
        <v>58265</v>
      </c>
      <c r="O21005" s="76" t="s">
        <v>4366</v>
      </c>
      <c r="P21005" s="82">
        <v>116</v>
      </c>
      <c r="Q21005" s="82" t="s">
        <v>86093</v>
      </c>
      <c r="R21005"/>
    </row>
    <row r="21006" spans="12:18" x14ac:dyDescent="0.25">
      <c r="L21006" t="s">
        <v>37276</v>
      </c>
      <c r="M21006" t="s">
        <v>17654</v>
      </c>
      <c r="N21006" t="s">
        <v>58266</v>
      </c>
      <c r="O21006" s="76" t="s">
        <v>4450</v>
      </c>
      <c r="P21006" s="82">
        <v>11951</v>
      </c>
      <c r="Q21006" s="82" t="s">
        <v>72645</v>
      </c>
      <c r="R21006"/>
    </row>
    <row r="21007" spans="12:18" x14ac:dyDescent="0.25">
      <c r="L21007" t="s">
        <v>37276</v>
      </c>
      <c r="M21007" t="s">
        <v>15601</v>
      </c>
      <c r="N21007" t="s">
        <v>58267</v>
      </c>
      <c r="O21007" s="76" t="s">
        <v>4356</v>
      </c>
      <c r="P21007" s="82">
        <v>1303</v>
      </c>
      <c r="Q21007" s="82" t="s">
        <v>86094</v>
      </c>
      <c r="R21007"/>
    </row>
    <row r="21008" spans="12:18" x14ac:dyDescent="0.25">
      <c r="L21008" t="s">
        <v>37276</v>
      </c>
      <c r="M21008" t="s">
        <v>22683</v>
      </c>
      <c r="N21008" t="s">
        <v>58268</v>
      </c>
      <c r="O21008" s="76" t="s">
        <v>4374</v>
      </c>
      <c r="P21008" s="82">
        <v>3993</v>
      </c>
      <c r="Q21008" s="82" t="s">
        <v>86095</v>
      </c>
      <c r="R21008"/>
    </row>
    <row r="21009" spans="12:18" x14ac:dyDescent="0.25">
      <c r="L21009" t="s">
        <v>37276</v>
      </c>
      <c r="M21009" t="s">
        <v>9475</v>
      </c>
      <c r="N21009" t="s">
        <v>58269</v>
      </c>
      <c r="O21009" s="76" t="s">
        <v>4366</v>
      </c>
      <c r="P21009" s="82">
        <v>143</v>
      </c>
      <c r="Q21009" s="82" t="s">
        <v>86096</v>
      </c>
      <c r="R21009"/>
    </row>
    <row r="21010" spans="12:18" x14ac:dyDescent="0.25">
      <c r="L21010" t="s">
        <v>37276</v>
      </c>
      <c r="M21010" t="s">
        <v>17656</v>
      </c>
      <c r="N21010" t="s">
        <v>58270</v>
      </c>
      <c r="O21010" s="76" t="s">
        <v>4374</v>
      </c>
      <c r="P21010" s="82">
        <v>3036</v>
      </c>
      <c r="Q21010" s="82" t="s">
        <v>72645</v>
      </c>
      <c r="R21010"/>
    </row>
    <row r="21011" spans="12:18" x14ac:dyDescent="0.25">
      <c r="L21011" t="s">
        <v>37276</v>
      </c>
      <c r="M21011" t="s">
        <v>5051</v>
      </c>
      <c r="N21011" t="s">
        <v>58271</v>
      </c>
      <c r="O21011" s="76" t="s">
        <v>4374</v>
      </c>
      <c r="P21011" s="82">
        <v>21552</v>
      </c>
      <c r="Q21011" s="82" t="s">
        <v>72645</v>
      </c>
      <c r="R21011"/>
    </row>
    <row r="21012" spans="12:18" x14ac:dyDescent="0.25">
      <c r="L21012" t="s">
        <v>37276</v>
      </c>
      <c r="M21012" t="s">
        <v>22684</v>
      </c>
      <c r="N21012" t="s">
        <v>58272</v>
      </c>
      <c r="O21012" s="76" t="s">
        <v>4366</v>
      </c>
      <c r="P21012" s="82">
        <v>219</v>
      </c>
      <c r="Q21012" s="82" t="s">
        <v>86097</v>
      </c>
      <c r="R21012"/>
    </row>
    <row r="21013" spans="12:18" x14ac:dyDescent="0.25">
      <c r="L21013" t="s">
        <v>37276</v>
      </c>
      <c r="M21013" t="s">
        <v>5052</v>
      </c>
      <c r="N21013" t="s">
        <v>58273</v>
      </c>
      <c r="O21013" s="76" t="s">
        <v>4366</v>
      </c>
      <c r="P21013" s="82">
        <v>170</v>
      </c>
      <c r="Q21013" s="82" t="s">
        <v>86098</v>
      </c>
      <c r="R21013"/>
    </row>
    <row r="21014" spans="12:18" x14ac:dyDescent="0.25">
      <c r="L21014" t="s">
        <v>37276</v>
      </c>
      <c r="M21014" t="s">
        <v>22685</v>
      </c>
      <c r="N21014" t="s">
        <v>58274</v>
      </c>
      <c r="O21014" s="76" t="s">
        <v>4366</v>
      </c>
      <c r="P21014" s="82">
        <v>195</v>
      </c>
      <c r="Q21014" s="82" t="s">
        <v>86099</v>
      </c>
      <c r="R21014"/>
    </row>
    <row r="21015" spans="12:18" x14ac:dyDescent="0.25">
      <c r="L21015" t="s">
        <v>37276</v>
      </c>
      <c r="M21015" t="s">
        <v>5053</v>
      </c>
      <c r="N21015" t="s">
        <v>58275</v>
      </c>
      <c r="O21015" s="76" t="s">
        <v>4366</v>
      </c>
      <c r="P21015" s="82">
        <v>98</v>
      </c>
      <c r="Q21015" s="82" t="s">
        <v>86100</v>
      </c>
      <c r="R21015"/>
    </row>
    <row r="21016" spans="12:18" x14ac:dyDescent="0.25">
      <c r="L21016" t="s">
        <v>37276</v>
      </c>
      <c r="M21016" t="s">
        <v>36211</v>
      </c>
      <c r="N21016" t="s">
        <v>58276</v>
      </c>
      <c r="O21016" s="76" t="s">
        <v>4356</v>
      </c>
      <c r="P21016" s="82">
        <v>771</v>
      </c>
      <c r="Q21016" s="82" t="s">
        <v>86101</v>
      </c>
      <c r="R21016"/>
    </row>
    <row r="21017" spans="12:18" x14ac:dyDescent="0.25">
      <c r="L21017" t="s">
        <v>37276</v>
      </c>
      <c r="M21017" t="s">
        <v>36212</v>
      </c>
      <c r="N21017" t="s">
        <v>58277</v>
      </c>
      <c r="O21017" s="76" t="s">
        <v>4366</v>
      </c>
      <c r="P21017" s="82">
        <v>83</v>
      </c>
      <c r="Q21017" s="82" t="s">
        <v>86102</v>
      </c>
      <c r="R21017"/>
    </row>
    <row r="21018" spans="12:18" x14ac:dyDescent="0.25">
      <c r="L21018" t="s">
        <v>37276</v>
      </c>
      <c r="M21018" t="s">
        <v>36213</v>
      </c>
      <c r="N21018" t="s">
        <v>58278</v>
      </c>
      <c r="O21018" s="76" t="s">
        <v>4374</v>
      </c>
      <c r="P21018" s="82">
        <v>591</v>
      </c>
      <c r="Q21018" s="82" t="s">
        <v>72645</v>
      </c>
      <c r="R21018"/>
    </row>
    <row r="21019" spans="12:18" x14ac:dyDescent="0.25">
      <c r="L21019" t="s">
        <v>37276</v>
      </c>
      <c r="M21019" t="s">
        <v>15603</v>
      </c>
      <c r="N21019" t="s">
        <v>58279</v>
      </c>
      <c r="O21019" s="76" t="s">
        <v>4356</v>
      </c>
      <c r="P21019" s="82">
        <v>1050</v>
      </c>
      <c r="Q21019" s="82" t="s">
        <v>86103</v>
      </c>
      <c r="R21019"/>
    </row>
    <row r="21020" spans="12:18" x14ac:dyDescent="0.25">
      <c r="L21020" t="s">
        <v>37276</v>
      </c>
      <c r="M21020" t="s">
        <v>15605</v>
      </c>
      <c r="N21020" t="s">
        <v>58280</v>
      </c>
      <c r="O21020" s="76" t="s">
        <v>4366</v>
      </c>
      <c r="P21020" s="82">
        <v>77</v>
      </c>
      <c r="Q21020" s="82" t="s">
        <v>86104</v>
      </c>
      <c r="R21020"/>
    </row>
    <row r="21021" spans="12:18" x14ac:dyDescent="0.25">
      <c r="L21021" t="s">
        <v>37276</v>
      </c>
      <c r="M21021" t="s">
        <v>17659</v>
      </c>
      <c r="N21021" t="s">
        <v>58281</v>
      </c>
      <c r="O21021" s="76" t="s">
        <v>4356</v>
      </c>
      <c r="P21021" s="82">
        <v>301</v>
      </c>
      <c r="Q21021" s="82" t="s">
        <v>86105</v>
      </c>
      <c r="R21021"/>
    </row>
    <row r="21022" spans="12:18" x14ac:dyDescent="0.25">
      <c r="L21022" t="s">
        <v>37276</v>
      </c>
      <c r="M21022" t="s">
        <v>17661</v>
      </c>
      <c r="N21022" t="s">
        <v>58282</v>
      </c>
      <c r="O21022" s="76" t="s">
        <v>4366</v>
      </c>
      <c r="P21022" s="82">
        <v>183</v>
      </c>
      <c r="Q21022" s="82" t="s">
        <v>86106</v>
      </c>
      <c r="R21022"/>
    </row>
    <row r="21023" spans="12:18" x14ac:dyDescent="0.25">
      <c r="L21023" t="s">
        <v>37276</v>
      </c>
      <c r="M21023" t="s">
        <v>36214</v>
      </c>
      <c r="N21023" t="s">
        <v>58283</v>
      </c>
      <c r="O21023" s="76" t="s">
        <v>4356</v>
      </c>
      <c r="P21023" s="82">
        <v>432</v>
      </c>
      <c r="Q21023" s="82" t="s">
        <v>86107</v>
      </c>
      <c r="R21023"/>
    </row>
    <row r="21024" spans="12:18" x14ac:dyDescent="0.25">
      <c r="L21024" t="s">
        <v>37276</v>
      </c>
      <c r="M21024" t="s">
        <v>22686</v>
      </c>
      <c r="N21024" t="s">
        <v>58284</v>
      </c>
      <c r="O21024" s="76" t="s">
        <v>4374</v>
      </c>
      <c r="P21024" s="82">
        <v>12818</v>
      </c>
      <c r="Q21024" s="82" t="s">
        <v>86108</v>
      </c>
      <c r="R21024"/>
    </row>
    <row r="21025" spans="12:18" x14ac:dyDescent="0.25">
      <c r="L21025" t="s">
        <v>37276</v>
      </c>
      <c r="M21025" t="s">
        <v>22687</v>
      </c>
      <c r="N21025" t="s">
        <v>58285</v>
      </c>
      <c r="O21025" s="76" t="s">
        <v>4366</v>
      </c>
      <c r="P21025" s="82">
        <v>165</v>
      </c>
      <c r="Q21025" s="82" t="s">
        <v>86109</v>
      </c>
      <c r="R21025"/>
    </row>
    <row r="21026" spans="12:18" x14ac:dyDescent="0.25">
      <c r="L21026" t="s">
        <v>37276</v>
      </c>
      <c r="M21026" t="s">
        <v>15607</v>
      </c>
      <c r="N21026" t="s">
        <v>58286</v>
      </c>
      <c r="O21026" s="76" t="s">
        <v>4374</v>
      </c>
      <c r="P21026" s="82">
        <v>2907</v>
      </c>
      <c r="Q21026" s="82" t="s">
        <v>72645</v>
      </c>
      <c r="R21026"/>
    </row>
    <row r="21027" spans="12:18" x14ac:dyDescent="0.25">
      <c r="L21027" t="s">
        <v>37276</v>
      </c>
      <c r="M21027" t="s">
        <v>17662</v>
      </c>
      <c r="N21027" t="s">
        <v>58287</v>
      </c>
      <c r="O21027" s="76" t="s">
        <v>4356</v>
      </c>
      <c r="P21027" s="82">
        <v>496</v>
      </c>
      <c r="Q21027" s="82" t="s">
        <v>86110</v>
      </c>
      <c r="R21027"/>
    </row>
    <row r="21028" spans="12:18" x14ac:dyDescent="0.25">
      <c r="L21028" t="s">
        <v>37276</v>
      </c>
      <c r="M21028" t="s">
        <v>15609</v>
      </c>
      <c r="N21028" t="s">
        <v>58288</v>
      </c>
      <c r="O21028" s="76" t="s">
        <v>4356</v>
      </c>
      <c r="P21028" s="82">
        <v>569</v>
      </c>
      <c r="Q21028" s="82" t="s">
        <v>86111</v>
      </c>
      <c r="R21028"/>
    </row>
    <row r="21029" spans="12:18" x14ac:dyDescent="0.25">
      <c r="L21029" t="s">
        <v>37276</v>
      </c>
      <c r="M21029" t="s">
        <v>17664</v>
      </c>
      <c r="N21029" t="s">
        <v>58289</v>
      </c>
      <c r="O21029" s="76" t="s">
        <v>4366</v>
      </c>
      <c r="P21029" s="82">
        <v>217</v>
      </c>
      <c r="Q21029" s="82" t="s">
        <v>86112</v>
      </c>
      <c r="R21029"/>
    </row>
    <row r="21030" spans="12:18" x14ac:dyDescent="0.25">
      <c r="L21030" t="s">
        <v>37276</v>
      </c>
      <c r="M21030" t="s">
        <v>17666</v>
      </c>
      <c r="N21030" t="s">
        <v>58290</v>
      </c>
      <c r="O21030" s="76" t="s">
        <v>4366</v>
      </c>
      <c r="P21030" s="82">
        <v>88</v>
      </c>
      <c r="Q21030" s="82" t="s">
        <v>86113</v>
      </c>
      <c r="R21030"/>
    </row>
    <row r="21031" spans="12:18" x14ac:dyDescent="0.25">
      <c r="L21031" t="s">
        <v>37276</v>
      </c>
      <c r="M21031" t="s">
        <v>5054</v>
      </c>
      <c r="N21031" t="s">
        <v>58291</v>
      </c>
      <c r="O21031" s="76" t="s">
        <v>4356</v>
      </c>
      <c r="P21031" s="82">
        <v>88</v>
      </c>
      <c r="Q21031" s="82" t="s">
        <v>86114</v>
      </c>
      <c r="R21031"/>
    </row>
    <row r="21032" spans="12:18" x14ac:dyDescent="0.25">
      <c r="L21032" t="s">
        <v>37276</v>
      </c>
      <c r="M21032" t="s">
        <v>5417</v>
      </c>
      <c r="N21032" t="s">
        <v>58292</v>
      </c>
      <c r="O21032" s="76" t="s">
        <v>4366</v>
      </c>
      <c r="P21032" s="82">
        <v>256</v>
      </c>
      <c r="Q21032" s="82" t="s">
        <v>86115</v>
      </c>
      <c r="R21032"/>
    </row>
    <row r="21033" spans="12:18" x14ac:dyDescent="0.25">
      <c r="L21033" t="s">
        <v>37276</v>
      </c>
      <c r="M21033" t="s">
        <v>15611</v>
      </c>
      <c r="N21033" t="s">
        <v>58293</v>
      </c>
      <c r="O21033" s="76" t="s">
        <v>4356</v>
      </c>
      <c r="P21033" s="82">
        <v>1531</v>
      </c>
      <c r="Q21033" s="82" t="s">
        <v>86116</v>
      </c>
      <c r="R21033"/>
    </row>
    <row r="21034" spans="12:18" x14ac:dyDescent="0.25">
      <c r="L21034" t="s">
        <v>37276</v>
      </c>
      <c r="M21034" t="s">
        <v>36215</v>
      </c>
      <c r="N21034" t="s">
        <v>58294</v>
      </c>
      <c r="O21034" s="76" t="s">
        <v>4356</v>
      </c>
      <c r="P21034" s="82">
        <v>335</v>
      </c>
      <c r="Q21034" s="82" t="s">
        <v>86117</v>
      </c>
      <c r="R21034"/>
    </row>
    <row r="21035" spans="12:18" x14ac:dyDescent="0.25">
      <c r="L21035" t="s">
        <v>37276</v>
      </c>
      <c r="M21035" t="s">
        <v>5055</v>
      </c>
      <c r="N21035" t="s">
        <v>58295</v>
      </c>
      <c r="O21035" s="76" t="s">
        <v>4356</v>
      </c>
      <c r="P21035" s="82">
        <v>497</v>
      </c>
      <c r="Q21035" s="82" t="s">
        <v>86118</v>
      </c>
      <c r="R21035"/>
    </row>
    <row r="21036" spans="12:18" x14ac:dyDescent="0.25">
      <c r="L21036" t="s">
        <v>37276</v>
      </c>
      <c r="M21036" t="s">
        <v>17669</v>
      </c>
      <c r="N21036" t="s">
        <v>58296</v>
      </c>
      <c r="O21036" s="76" t="s">
        <v>4356</v>
      </c>
      <c r="P21036" s="82">
        <v>491</v>
      </c>
      <c r="Q21036" s="82" t="s">
        <v>86119</v>
      </c>
      <c r="R21036"/>
    </row>
    <row r="21037" spans="12:18" x14ac:dyDescent="0.25">
      <c r="L21037" t="s">
        <v>37276</v>
      </c>
      <c r="M21037" t="s">
        <v>17671</v>
      </c>
      <c r="N21037" t="s">
        <v>58297</v>
      </c>
      <c r="O21037" s="76" t="s">
        <v>4356</v>
      </c>
      <c r="P21037" s="82">
        <v>1167</v>
      </c>
      <c r="Q21037" s="82" t="s">
        <v>86120</v>
      </c>
      <c r="R21037"/>
    </row>
    <row r="21038" spans="12:18" x14ac:dyDescent="0.25">
      <c r="L21038" t="s">
        <v>37276</v>
      </c>
      <c r="M21038" t="s">
        <v>36216</v>
      </c>
      <c r="N21038" t="s">
        <v>58298</v>
      </c>
      <c r="O21038" s="76" t="s">
        <v>4356</v>
      </c>
      <c r="P21038" s="82">
        <v>587</v>
      </c>
      <c r="Q21038" s="82" t="s">
        <v>86121</v>
      </c>
      <c r="R21038"/>
    </row>
    <row r="21039" spans="12:18" x14ac:dyDescent="0.25">
      <c r="L21039" t="s">
        <v>37276</v>
      </c>
      <c r="M21039" t="s">
        <v>36217</v>
      </c>
      <c r="N21039" t="s">
        <v>58299</v>
      </c>
      <c r="O21039" s="76" t="s">
        <v>4356</v>
      </c>
      <c r="P21039" s="82">
        <v>830</v>
      </c>
      <c r="Q21039" s="82" t="s">
        <v>86122</v>
      </c>
      <c r="R21039"/>
    </row>
    <row r="21040" spans="12:18" x14ac:dyDescent="0.25">
      <c r="L21040" t="s">
        <v>37276</v>
      </c>
      <c r="M21040" t="s">
        <v>17673</v>
      </c>
      <c r="N21040" t="s">
        <v>58300</v>
      </c>
      <c r="O21040" s="76" t="s">
        <v>4366</v>
      </c>
      <c r="P21040" s="82">
        <v>105</v>
      </c>
      <c r="Q21040" s="82" t="s">
        <v>86123</v>
      </c>
      <c r="R21040"/>
    </row>
    <row r="21041" spans="12:18" x14ac:dyDescent="0.25">
      <c r="L21041" t="s">
        <v>37276</v>
      </c>
      <c r="M21041" t="s">
        <v>15614</v>
      </c>
      <c r="N21041" t="s">
        <v>58301</v>
      </c>
      <c r="O21041" s="76" t="s">
        <v>4366</v>
      </c>
      <c r="P21041" s="82">
        <v>131</v>
      </c>
      <c r="Q21041" s="82" t="s">
        <v>86124</v>
      </c>
      <c r="R21041"/>
    </row>
    <row r="21042" spans="12:18" x14ac:dyDescent="0.25">
      <c r="L21042" t="s">
        <v>37276</v>
      </c>
      <c r="M21042" t="s">
        <v>15616</v>
      </c>
      <c r="N21042" t="s">
        <v>58302</v>
      </c>
      <c r="O21042" s="76" t="s">
        <v>4356</v>
      </c>
      <c r="P21042" s="82">
        <v>317</v>
      </c>
      <c r="Q21042" s="82" t="s">
        <v>86125</v>
      </c>
      <c r="R21042"/>
    </row>
    <row r="21043" spans="12:18" x14ac:dyDescent="0.25">
      <c r="L21043" t="s">
        <v>37276</v>
      </c>
      <c r="M21043" t="s">
        <v>36218</v>
      </c>
      <c r="N21043" t="s">
        <v>58303</v>
      </c>
      <c r="O21043" s="76" t="s">
        <v>4356</v>
      </c>
      <c r="P21043" s="82">
        <v>1333</v>
      </c>
      <c r="Q21043" s="82" t="s">
        <v>86126</v>
      </c>
      <c r="R21043"/>
    </row>
    <row r="21044" spans="12:18" x14ac:dyDescent="0.25">
      <c r="L21044" t="s">
        <v>37276</v>
      </c>
      <c r="M21044" t="s">
        <v>15618</v>
      </c>
      <c r="N21044" t="s">
        <v>58304</v>
      </c>
      <c r="O21044" s="76" t="s">
        <v>4374</v>
      </c>
      <c r="P21044" s="82">
        <v>3303</v>
      </c>
      <c r="Q21044" s="82" t="s">
        <v>72645</v>
      </c>
      <c r="R21044"/>
    </row>
    <row r="21045" spans="12:18" x14ac:dyDescent="0.25">
      <c r="L21045" t="s">
        <v>37276</v>
      </c>
      <c r="M21045" t="s">
        <v>22688</v>
      </c>
      <c r="N21045" t="s">
        <v>58305</v>
      </c>
      <c r="O21045" s="76" t="s">
        <v>4356</v>
      </c>
      <c r="P21045" s="82">
        <v>631</v>
      </c>
      <c r="Q21045" s="82" t="s">
        <v>86127</v>
      </c>
      <c r="R21045"/>
    </row>
    <row r="21046" spans="12:18" x14ac:dyDescent="0.25">
      <c r="L21046" t="s">
        <v>37276</v>
      </c>
      <c r="M21046" t="s">
        <v>17675</v>
      </c>
      <c r="N21046" t="s">
        <v>58306</v>
      </c>
      <c r="O21046" s="76" t="s">
        <v>4356</v>
      </c>
      <c r="P21046" s="82">
        <v>658</v>
      </c>
      <c r="Q21046" s="82" t="s">
        <v>86128</v>
      </c>
      <c r="R21046"/>
    </row>
    <row r="21047" spans="12:18" x14ac:dyDescent="0.25">
      <c r="L21047" t="s">
        <v>37276</v>
      </c>
      <c r="M21047" t="s">
        <v>36219</v>
      </c>
      <c r="N21047" t="s">
        <v>58307</v>
      </c>
      <c r="O21047" s="76" t="s">
        <v>4356</v>
      </c>
      <c r="P21047" s="82">
        <v>426</v>
      </c>
      <c r="Q21047" s="82" t="s">
        <v>86129</v>
      </c>
      <c r="R21047"/>
    </row>
    <row r="21048" spans="12:18" x14ac:dyDescent="0.25">
      <c r="L21048" t="s">
        <v>37276</v>
      </c>
      <c r="M21048" t="s">
        <v>22689</v>
      </c>
      <c r="N21048" t="s">
        <v>58308</v>
      </c>
      <c r="O21048" s="76" t="s">
        <v>4366</v>
      </c>
      <c r="P21048" s="82">
        <v>48</v>
      </c>
      <c r="Q21048" s="82" t="s">
        <v>86130</v>
      </c>
      <c r="R21048"/>
    </row>
    <row r="21049" spans="12:18" x14ac:dyDescent="0.25">
      <c r="L21049" t="s">
        <v>37276</v>
      </c>
      <c r="M21049" t="s">
        <v>22690</v>
      </c>
      <c r="N21049" t="s">
        <v>58309</v>
      </c>
      <c r="O21049" s="76" t="s">
        <v>4366</v>
      </c>
      <c r="P21049" s="82">
        <v>156</v>
      </c>
      <c r="Q21049" s="82" t="s">
        <v>86131</v>
      </c>
      <c r="R21049"/>
    </row>
    <row r="21050" spans="12:18" x14ac:dyDescent="0.25">
      <c r="L21050" t="s">
        <v>37276</v>
      </c>
      <c r="M21050" t="s">
        <v>17677</v>
      </c>
      <c r="N21050" t="s">
        <v>58310</v>
      </c>
      <c r="O21050" s="76" t="s">
        <v>4366</v>
      </c>
      <c r="P21050" s="82">
        <v>124</v>
      </c>
      <c r="Q21050" s="82" t="s">
        <v>86133</v>
      </c>
      <c r="R21050"/>
    </row>
    <row r="21051" spans="12:18" x14ac:dyDescent="0.25">
      <c r="L21051" t="s">
        <v>37276</v>
      </c>
      <c r="M21051" t="s">
        <v>36220</v>
      </c>
      <c r="N21051" t="s">
        <v>58311</v>
      </c>
      <c r="O21051" s="76" t="s">
        <v>4374</v>
      </c>
      <c r="P21051" s="82">
        <v>7210</v>
      </c>
      <c r="Q21051" s="82" t="s">
        <v>72645</v>
      </c>
      <c r="R21051"/>
    </row>
    <row r="21052" spans="12:18" x14ac:dyDescent="0.25">
      <c r="L21052" t="s">
        <v>37276</v>
      </c>
      <c r="M21052" t="s">
        <v>15622</v>
      </c>
      <c r="N21052" t="s">
        <v>58312</v>
      </c>
      <c r="O21052" s="76" t="s">
        <v>4356</v>
      </c>
      <c r="P21052" s="82">
        <v>645</v>
      </c>
      <c r="Q21052" s="82" t="s">
        <v>86135</v>
      </c>
      <c r="R21052"/>
    </row>
    <row r="21053" spans="12:18" x14ac:dyDescent="0.25">
      <c r="L21053" t="s">
        <v>37276</v>
      </c>
      <c r="M21053" t="s">
        <v>36221</v>
      </c>
      <c r="N21053" t="s">
        <v>58313</v>
      </c>
      <c r="O21053" s="76" t="s">
        <v>4366</v>
      </c>
      <c r="P21053" s="82">
        <v>93</v>
      </c>
      <c r="Q21053" s="82" t="s">
        <v>86136</v>
      </c>
      <c r="R21053"/>
    </row>
    <row r="21054" spans="12:18" x14ac:dyDescent="0.25">
      <c r="L21054" t="s">
        <v>37276</v>
      </c>
      <c r="M21054" t="s">
        <v>36222</v>
      </c>
      <c r="N21054" t="s">
        <v>58314</v>
      </c>
      <c r="O21054" s="76" t="s">
        <v>4356</v>
      </c>
      <c r="P21054" s="82">
        <v>415</v>
      </c>
      <c r="Q21054" s="82" t="s">
        <v>86137</v>
      </c>
      <c r="R21054"/>
    </row>
    <row r="21055" spans="12:18" x14ac:dyDescent="0.25">
      <c r="L21055" t="s">
        <v>37276</v>
      </c>
      <c r="M21055" t="s">
        <v>22691</v>
      </c>
      <c r="N21055" t="s">
        <v>58315</v>
      </c>
      <c r="O21055" s="76" t="s">
        <v>4356</v>
      </c>
      <c r="P21055" s="82">
        <v>854</v>
      </c>
      <c r="Q21055" s="82" t="s">
        <v>86138</v>
      </c>
      <c r="R21055"/>
    </row>
    <row r="21056" spans="12:18" x14ac:dyDescent="0.25">
      <c r="L21056" t="s">
        <v>37276</v>
      </c>
      <c r="M21056" t="s">
        <v>36223</v>
      </c>
      <c r="N21056" t="s">
        <v>58316</v>
      </c>
      <c r="O21056" s="76" t="s">
        <v>4356</v>
      </c>
      <c r="P21056" s="82">
        <v>919</v>
      </c>
      <c r="Q21056" s="82" t="s">
        <v>86139</v>
      </c>
      <c r="R21056"/>
    </row>
    <row r="21057" spans="12:18" x14ac:dyDescent="0.25">
      <c r="L21057" t="s">
        <v>37276</v>
      </c>
      <c r="M21057" t="s">
        <v>17679</v>
      </c>
      <c r="N21057" t="s">
        <v>58317</v>
      </c>
      <c r="O21057" s="76" t="s">
        <v>4356</v>
      </c>
      <c r="P21057" s="82">
        <v>329</v>
      </c>
      <c r="Q21057" s="82" t="s">
        <v>86140</v>
      </c>
      <c r="R21057"/>
    </row>
    <row r="21058" spans="12:18" x14ac:dyDescent="0.25">
      <c r="L21058" t="s">
        <v>37276</v>
      </c>
      <c r="M21058" t="s">
        <v>15624</v>
      </c>
      <c r="N21058" t="s">
        <v>58318</v>
      </c>
      <c r="O21058" s="76" t="s">
        <v>4366</v>
      </c>
      <c r="P21058" s="82">
        <v>152</v>
      </c>
      <c r="Q21058" s="82" t="s">
        <v>86141</v>
      </c>
      <c r="R21058"/>
    </row>
    <row r="21059" spans="12:18" x14ac:dyDescent="0.25">
      <c r="L21059" t="s">
        <v>37276</v>
      </c>
      <c r="M21059" t="s">
        <v>36224</v>
      </c>
      <c r="N21059" t="s">
        <v>58319</v>
      </c>
      <c r="O21059" s="76" t="s">
        <v>4366</v>
      </c>
      <c r="P21059" s="82">
        <v>69</v>
      </c>
      <c r="Q21059" s="82" t="s">
        <v>86142</v>
      </c>
      <c r="R21059"/>
    </row>
    <row r="21060" spans="12:18" x14ac:dyDescent="0.25">
      <c r="L21060" t="s">
        <v>37276</v>
      </c>
      <c r="M21060" t="s">
        <v>22692</v>
      </c>
      <c r="N21060" t="s">
        <v>58320</v>
      </c>
      <c r="O21060" s="76" t="s">
        <v>4356</v>
      </c>
      <c r="P21060" s="82">
        <v>385</v>
      </c>
      <c r="Q21060" s="82" t="s">
        <v>86143</v>
      </c>
      <c r="R21060"/>
    </row>
    <row r="21061" spans="12:18" x14ac:dyDescent="0.25">
      <c r="L21061" t="s">
        <v>37276</v>
      </c>
      <c r="M21061" t="s">
        <v>5057</v>
      </c>
      <c r="N21061" t="s">
        <v>58321</v>
      </c>
      <c r="O21061" s="76" t="s">
        <v>4366</v>
      </c>
      <c r="P21061" s="82">
        <v>267</v>
      </c>
      <c r="Q21061" s="82" t="s">
        <v>86144</v>
      </c>
      <c r="R21061"/>
    </row>
    <row r="21062" spans="12:18" x14ac:dyDescent="0.25">
      <c r="L21062" t="s">
        <v>37276</v>
      </c>
      <c r="M21062" t="s">
        <v>17681</v>
      </c>
      <c r="N21062" t="s">
        <v>58322</v>
      </c>
      <c r="O21062" s="76" t="s">
        <v>4356</v>
      </c>
      <c r="P21062" s="82">
        <v>362</v>
      </c>
      <c r="Q21062" s="82" t="s">
        <v>86145</v>
      </c>
      <c r="R21062"/>
    </row>
    <row r="21063" spans="12:18" x14ac:dyDescent="0.25">
      <c r="L21063" t="s">
        <v>37276</v>
      </c>
      <c r="M21063" t="s">
        <v>22693</v>
      </c>
      <c r="N21063" t="s">
        <v>58323</v>
      </c>
      <c r="O21063" s="76" t="s">
        <v>4374</v>
      </c>
      <c r="P21063" s="82">
        <v>9242</v>
      </c>
      <c r="Q21063" s="82" t="s">
        <v>72645</v>
      </c>
      <c r="R21063"/>
    </row>
    <row r="21064" spans="12:18" x14ac:dyDescent="0.25">
      <c r="L21064" t="s">
        <v>37276</v>
      </c>
      <c r="M21064" t="s">
        <v>22694</v>
      </c>
      <c r="N21064" t="s">
        <v>58324</v>
      </c>
      <c r="O21064" s="76" t="s">
        <v>4356</v>
      </c>
      <c r="P21064" s="82">
        <v>113</v>
      </c>
      <c r="Q21064" s="82" t="s">
        <v>86146</v>
      </c>
      <c r="R21064"/>
    </row>
    <row r="21065" spans="12:18" x14ac:dyDescent="0.25">
      <c r="L21065" t="s">
        <v>37276</v>
      </c>
      <c r="M21065" t="s">
        <v>36225</v>
      </c>
      <c r="N21065" t="s">
        <v>58325</v>
      </c>
      <c r="O21065" s="76" t="s">
        <v>4366</v>
      </c>
      <c r="P21065" s="82">
        <v>313</v>
      </c>
      <c r="Q21065" s="82" t="s">
        <v>86147</v>
      </c>
      <c r="R21065"/>
    </row>
    <row r="21066" spans="12:18" x14ac:dyDescent="0.25">
      <c r="L21066" t="s">
        <v>37276</v>
      </c>
      <c r="M21066" t="s">
        <v>22695</v>
      </c>
      <c r="N21066" t="s">
        <v>58326</v>
      </c>
      <c r="O21066" s="76" t="s">
        <v>4374</v>
      </c>
      <c r="P21066" s="82">
        <v>2825</v>
      </c>
      <c r="Q21066" s="82" t="s">
        <v>86149</v>
      </c>
      <c r="R21066"/>
    </row>
    <row r="21067" spans="12:18" x14ac:dyDescent="0.25">
      <c r="L21067" t="s">
        <v>37276</v>
      </c>
      <c r="M21067" t="s">
        <v>5059</v>
      </c>
      <c r="N21067" t="s">
        <v>58327</v>
      </c>
      <c r="O21067" s="76" t="s">
        <v>4356</v>
      </c>
      <c r="P21067" s="82">
        <v>2886</v>
      </c>
      <c r="Q21067" s="82" t="s">
        <v>86150</v>
      </c>
      <c r="R21067"/>
    </row>
    <row r="21068" spans="12:18" x14ac:dyDescent="0.25">
      <c r="L21068" t="s">
        <v>37276</v>
      </c>
      <c r="M21068" t="s">
        <v>22696</v>
      </c>
      <c r="N21068" t="s">
        <v>58328</v>
      </c>
      <c r="O21068" s="76" t="s">
        <v>4366</v>
      </c>
      <c r="P21068" s="82">
        <v>185</v>
      </c>
      <c r="Q21068" s="82" t="s">
        <v>86151</v>
      </c>
      <c r="R21068"/>
    </row>
    <row r="21069" spans="12:18" x14ac:dyDescent="0.25">
      <c r="L21069" t="s">
        <v>37276</v>
      </c>
      <c r="M21069" t="s">
        <v>36227</v>
      </c>
      <c r="N21069" t="s">
        <v>58329</v>
      </c>
      <c r="O21069" s="76" t="s">
        <v>4356</v>
      </c>
      <c r="P21069" s="82">
        <v>258</v>
      </c>
      <c r="Q21069" s="82" t="s">
        <v>86154</v>
      </c>
      <c r="R21069"/>
    </row>
    <row r="21070" spans="12:18" x14ac:dyDescent="0.25">
      <c r="L21070" t="s">
        <v>37276</v>
      </c>
      <c r="M21070" t="s">
        <v>15626</v>
      </c>
      <c r="N21070" t="s">
        <v>58330</v>
      </c>
      <c r="O21070" s="76" t="s">
        <v>4356</v>
      </c>
      <c r="P21070" s="82">
        <v>263</v>
      </c>
      <c r="Q21070" s="82" t="s">
        <v>86152</v>
      </c>
      <c r="R21070"/>
    </row>
    <row r="21071" spans="12:18" x14ac:dyDescent="0.25">
      <c r="L21071" t="s">
        <v>37276</v>
      </c>
      <c r="M21071" t="s">
        <v>36226</v>
      </c>
      <c r="N21071" t="s">
        <v>58331</v>
      </c>
      <c r="O21071" s="76" t="s">
        <v>4366</v>
      </c>
      <c r="P21071" s="82">
        <v>21</v>
      </c>
      <c r="Q21071" s="82" t="s">
        <v>86153</v>
      </c>
      <c r="R21071"/>
    </row>
    <row r="21072" spans="12:18" x14ac:dyDescent="0.25">
      <c r="L21072" t="s">
        <v>37276</v>
      </c>
      <c r="M21072" t="s">
        <v>15628</v>
      </c>
      <c r="N21072" t="s">
        <v>58332</v>
      </c>
      <c r="O21072" s="76" t="s">
        <v>4366</v>
      </c>
      <c r="P21072" s="82">
        <v>208</v>
      </c>
      <c r="Q21072" s="82" t="s">
        <v>86155</v>
      </c>
      <c r="R21072"/>
    </row>
    <row r="21073" spans="12:18" x14ac:dyDescent="0.25">
      <c r="L21073" t="s">
        <v>37276</v>
      </c>
      <c r="M21073" t="s">
        <v>15630</v>
      </c>
      <c r="N21073" t="s">
        <v>58333</v>
      </c>
      <c r="O21073" s="76" t="s">
        <v>4356</v>
      </c>
      <c r="P21073" s="82">
        <v>103</v>
      </c>
      <c r="Q21073" s="82" t="s">
        <v>86156</v>
      </c>
      <c r="R21073"/>
    </row>
    <row r="21074" spans="12:18" x14ac:dyDescent="0.25">
      <c r="L21074" t="s">
        <v>37276</v>
      </c>
      <c r="M21074" t="s">
        <v>15631</v>
      </c>
      <c r="N21074" t="s">
        <v>58334</v>
      </c>
      <c r="O21074" s="76" t="s">
        <v>4356</v>
      </c>
      <c r="P21074" s="82">
        <v>1107</v>
      </c>
      <c r="Q21074" s="82" t="s">
        <v>86157</v>
      </c>
      <c r="R21074"/>
    </row>
    <row r="21075" spans="12:18" x14ac:dyDescent="0.25">
      <c r="L21075" t="s">
        <v>37276</v>
      </c>
      <c r="M21075" t="s">
        <v>22697</v>
      </c>
      <c r="N21075" t="s">
        <v>58335</v>
      </c>
      <c r="O21075" s="76" t="s">
        <v>4366</v>
      </c>
      <c r="P21075" s="82">
        <v>173</v>
      </c>
      <c r="Q21075" s="82" t="s">
        <v>86158</v>
      </c>
      <c r="R21075"/>
    </row>
    <row r="21076" spans="12:18" x14ac:dyDescent="0.25">
      <c r="L21076" t="s">
        <v>37276</v>
      </c>
      <c r="M21076" t="s">
        <v>17683</v>
      </c>
      <c r="N21076" t="s">
        <v>58336</v>
      </c>
      <c r="O21076" s="76" t="s">
        <v>4356</v>
      </c>
      <c r="P21076" s="82">
        <v>395</v>
      </c>
      <c r="Q21076" s="82" t="s">
        <v>86159</v>
      </c>
      <c r="R21076"/>
    </row>
    <row r="21077" spans="12:18" x14ac:dyDescent="0.25">
      <c r="L21077" t="s">
        <v>37276</v>
      </c>
      <c r="M21077" t="s">
        <v>5060</v>
      </c>
      <c r="N21077" t="s">
        <v>58337</v>
      </c>
      <c r="O21077" s="76" t="s">
        <v>4356</v>
      </c>
      <c r="P21077" s="82">
        <v>912</v>
      </c>
      <c r="Q21077" s="82" t="s">
        <v>86160</v>
      </c>
      <c r="R21077"/>
    </row>
    <row r="21078" spans="12:18" x14ac:dyDescent="0.25">
      <c r="L21078" t="s">
        <v>37276</v>
      </c>
      <c r="M21078" t="s">
        <v>15633</v>
      </c>
      <c r="N21078" t="s">
        <v>58338</v>
      </c>
      <c r="O21078" s="76" t="s">
        <v>4356</v>
      </c>
      <c r="P21078" s="82">
        <v>315</v>
      </c>
      <c r="Q21078" s="82" t="s">
        <v>86161</v>
      </c>
      <c r="R21078"/>
    </row>
    <row r="21079" spans="12:18" x14ac:dyDescent="0.25">
      <c r="L21079" t="s">
        <v>37276</v>
      </c>
      <c r="M21079" t="s">
        <v>22698</v>
      </c>
      <c r="N21079" t="s">
        <v>58339</v>
      </c>
      <c r="O21079" s="76" t="s">
        <v>4366</v>
      </c>
      <c r="P21079" s="82">
        <v>303</v>
      </c>
      <c r="Q21079" s="82" t="s">
        <v>86162</v>
      </c>
      <c r="R21079"/>
    </row>
    <row r="21080" spans="12:18" x14ac:dyDescent="0.25">
      <c r="L21080" t="s">
        <v>37276</v>
      </c>
      <c r="M21080" t="s">
        <v>22699</v>
      </c>
      <c r="N21080" t="s">
        <v>58340</v>
      </c>
      <c r="O21080" s="76" t="s">
        <v>4366</v>
      </c>
      <c r="P21080" s="82">
        <v>187</v>
      </c>
      <c r="Q21080" s="82" t="s">
        <v>86163</v>
      </c>
      <c r="R21080"/>
    </row>
    <row r="21081" spans="12:18" x14ac:dyDescent="0.25">
      <c r="L21081" t="s">
        <v>37276</v>
      </c>
      <c r="M21081" t="s">
        <v>22700</v>
      </c>
      <c r="N21081" t="s">
        <v>58341</v>
      </c>
      <c r="O21081" s="76" t="s">
        <v>4374</v>
      </c>
      <c r="P21081" s="82">
        <v>623</v>
      </c>
      <c r="Q21081" s="82" t="s">
        <v>72645</v>
      </c>
      <c r="R21081"/>
    </row>
    <row r="21082" spans="12:18" x14ac:dyDescent="0.25">
      <c r="L21082" t="s">
        <v>37276</v>
      </c>
      <c r="M21082" t="s">
        <v>36228</v>
      </c>
      <c r="N21082" t="s">
        <v>58342</v>
      </c>
      <c r="O21082" s="76" t="s">
        <v>4356</v>
      </c>
      <c r="P21082" s="82">
        <v>348</v>
      </c>
      <c r="Q21082" s="82" t="s">
        <v>86164</v>
      </c>
      <c r="R21082"/>
    </row>
    <row r="21083" spans="12:18" x14ac:dyDescent="0.25">
      <c r="L21083" t="s">
        <v>37276</v>
      </c>
      <c r="M21083" t="s">
        <v>15678</v>
      </c>
      <c r="N21083" t="s">
        <v>58343</v>
      </c>
      <c r="O21083" s="76" t="s">
        <v>4356</v>
      </c>
      <c r="P21083" s="82">
        <v>588</v>
      </c>
      <c r="Q21083" s="82" t="s">
        <v>86221</v>
      </c>
      <c r="R21083"/>
    </row>
    <row r="21084" spans="12:18" x14ac:dyDescent="0.25">
      <c r="L21084" t="s">
        <v>37276</v>
      </c>
      <c r="M21084" t="s">
        <v>22773</v>
      </c>
      <c r="N21084" t="s">
        <v>58344</v>
      </c>
      <c r="O21084" s="76" t="s">
        <v>4366</v>
      </c>
      <c r="P21084" s="82">
        <v>416</v>
      </c>
      <c r="Q21084" s="82" t="s">
        <v>86496</v>
      </c>
      <c r="R21084"/>
    </row>
    <row r="21085" spans="12:18" x14ac:dyDescent="0.25">
      <c r="L21085" t="s">
        <v>37276</v>
      </c>
      <c r="M21085" t="s">
        <v>15635</v>
      </c>
      <c r="N21085" t="s">
        <v>58345</v>
      </c>
      <c r="O21085" s="76" t="s">
        <v>4356</v>
      </c>
      <c r="P21085" s="82">
        <v>448</v>
      </c>
      <c r="Q21085" s="82" t="s">
        <v>86165</v>
      </c>
      <c r="R21085"/>
    </row>
    <row r="21086" spans="12:18" x14ac:dyDescent="0.25">
      <c r="L21086" t="s">
        <v>37276</v>
      </c>
      <c r="M21086" t="s">
        <v>15636</v>
      </c>
      <c r="N21086" t="s">
        <v>58346</v>
      </c>
      <c r="O21086" s="76" t="s">
        <v>4450</v>
      </c>
      <c r="P21086" s="82">
        <v>15811</v>
      </c>
      <c r="Q21086" s="82" t="s">
        <v>72645</v>
      </c>
      <c r="R21086"/>
    </row>
    <row r="21087" spans="12:18" x14ac:dyDescent="0.25">
      <c r="L21087" t="s">
        <v>37276</v>
      </c>
      <c r="M21087" t="s">
        <v>15638</v>
      </c>
      <c r="N21087" t="s">
        <v>58347</v>
      </c>
      <c r="O21087" s="76" t="s">
        <v>4366</v>
      </c>
      <c r="P21087" s="82">
        <v>232</v>
      </c>
      <c r="Q21087" s="82" t="s">
        <v>86166</v>
      </c>
      <c r="R21087"/>
    </row>
    <row r="21088" spans="12:18" x14ac:dyDescent="0.25">
      <c r="L21088" t="s">
        <v>37276</v>
      </c>
      <c r="M21088" t="s">
        <v>36229</v>
      </c>
      <c r="N21088" t="s">
        <v>58348</v>
      </c>
      <c r="O21088" s="76" t="s">
        <v>4366</v>
      </c>
      <c r="P21088" s="82">
        <v>138</v>
      </c>
      <c r="Q21088" s="82" t="s">
        <v>86167</v>
      </c>
      <c r="R21088"/>
    </row>
    <row r="21089" spans="12:18" x14ac:dyDescent="0.25">
      <c r="L21089" t="s">
        <v>37276</v>
      </c>
      <c r="M21089" t="s">
        <v>5061</v>
      </c>
      <c r="N21089" t="s">
        <v>58349</v>
      </c>
      <c r="O21089" s="76" t="s">
        <v>4356</v>
      </c>
      <c r="P21089" s="82">
        <v>477</v>
      </c>
      <c r="Q21089" s="82" t="s">
        <v>86168</v>
      </c>
      <c r="R21089"/>
    </row>
    <row r="21090" spans="12:18" x14ac:dyDescent="0.25">
      <c r="L21090" t="s">
        <v>37276</v>
      </c>
      <c r="M21090" t="s">
        <v>22701</v>
      </c>
      <c r="N21090" t="s">
        <v>58350</v>
      </c>
      <c r="O21090" s="76" t="s">
        <v>4366</v>
      </c>
      <c r="P21090" s="82">
        <v>187</v>
      </c>
      <c r="Q21090" s="82" t="s">
        <v>86169</v>
      </c>
      <c r="R21090"/>
    </row>
    <row r="21091" spans="12:18" x14ac:dyDescent="0.25">
      <c r="L21091" t="s">
        <v>37276</v>
      </c>
      <c r="M21091" t="s">
        <v>15640</v>
      </c>
      <c r="N21091" t="s">
        <v>58351</v>
      </c>
      <c r="O21091" s="76" t="s">
        <v>4356</v>
      </c>
      <c r="P21091" s="82">
        <v>548</v>
      </c>
      <c r="Q21091" s="82" t="s">
        <v>86170</v>
      </c>
      <c r="R21091"/>
    </row>
    <row r="21092" spans="12:18" x14ac:dyDescent="0.25">
      <c r="L21092" t="s">
        <v>37276</v>
      </c>
      <c r="M21092" t="s">
        <v>22702</v>
      </c>
      <c r="N21092" t="s">
        <v>58352</v>
      </c>
      <c r="O21092" s="76" t="s">
        <v>4356</v>
      </c>
      <c r="P21092" s="82">
        <v>535</v>
      </c>
      <c r="Q21092" s="82" t="s">
        <v>86171</v>
      </c>
      <c r="R21092"/>
    </row>
    <row r="21093" spans="12:18" x14ac:dyDescent="0.25">
      <c r="L21093" t="s">
        <v>37276</v>
      </c>
      <c r="M21093" t="s">
        <v>15642</v>
      </c>
      <c r="N21093" t="s">
        <v>58353</v>
      </c>
      <c r="O21093" s="76" t="s">
        <v>4366</v>
      </c>
      <c r="P21093" s="82">
        <v>143</v>
      </c>
      <c r="Q21093" s="82" t="s">
        <v>86172</v>
      </c>
      <c r="R21093"/>
    </row>
    <row r="21094" spans="12:18" x14ac:dyDescent="0.25">
      <c r="L21094" t="s">
        <v>37276</v>
      </c>
      <c r="M21094" t="s">
        <v>22703</v>
      </c>
      <c r="N21094" t="s">
        <v>58354</v>
      </c>
      <c r="O21094" s="76" t="s">
        <v>4356</v>
      </c>
      <c r="P21094" s="82">
        <v>498</v>
      </c>
      <c r="Q21094" s="82" t="s">
        <v>86173</v>
      </c>
      <c r="R21094"/>
    </row>
    <row r="21095" spans="12:18" x14ac:dyDescent="0.25">
      <c r="L21095" t="s">
        <v>37276</v>
      </c>
      <c r="M21095" t="s">
        <v>17686</v>
      </c>
      <c r="N21095" t="s">
        <v>58355</v>
      </c>
      <c r="O21095" s="76" t="s">
        <v>4356</v>
      </c>
      <c r="P21095" s="82">
        <v>701</v>
      </c>
      <c r="Q21095" s="82" t="s">
        <v>86174</v>
      </c>
      <c r="R21095"/>
    </row>
    <row r="21096" spans="12:18" x14ac:dyDescent="0.25">
      <c r="L21096" t="s">
        <v>37276</v>
      </c>
      <c r="M21096" t="s">
        <v>22704</v>
      </c>
      <c r="N21096" t="s">
        <v>58356</v>
      </c>
      <c r="O21096" s="76" t="s">
        <v>4356</v>
      </c>
      <c r="P21096" s="82">
        <v>753</v>
      </c>
      <c r="Q21096" s="82" t="s">
        <v>86175</v>
      </c>
      <c r="R21096"/>
    </row>
    <row r="21097" spans="12:18" x14ac:dyDescent="0.25">
      <c r="L21097" t="s">
        <v>37276</v>
      </c>
      <c r="M21097" t="s">
        <v>36230</v>
      </c>
      <c r="N21097" t="s">
        <v>58357</v>
      </c>
      <c r="O21097" s="76" t="s">
        <v>4366</v>
      </c>
      <c r="P21097" s="82">
        <v>108</v>
      </c>
      <c r="Q21097" s="82" t="s">
        <v>86176</v>
      </c>
      <c r="R21097"/>
    </row>
    <row r="21098" spans="12:18" x14ac:dyDescent="0.25">
      <c r="L21098" t="s">
        <v>37276</v>
      </c>
      <c r="M21098" t="s">
        <v>15644</v>
      </c>
      <c r="N21098" t="s">
        <v>58358</v>
      </c>
      <c r="O21098" s="76" t="s">
        <v>4356</v>
      </c>
      <c r="P21098" s="82">
        <v>224</v>
      </c>
      <c r="Q21098" s="82" t="s">
        <v>86177</v>
      </c>
      <c r="R21098"/>
    </row>
    <row r="21099" spans="12:18" x14ac:dyDescent="0.25">
      <c r="L21099" t="s">
        <v>37276</v>
      </c>
      <c r="M21099" t="s">
        <v>15646</v>
      </c>
      <c r="N21099" t="s">
        <v>58359</v>
      </c>
      <c r="O21099" s="76" t="s">
        <v>4356</v>
      </c>
      <c r="P21099" s="82">
        <v>508</v>
      </c>
      <c r="Q21099" s="82" t="s">
        <v>86178</v>
      </c>
      <c r="R21099"/>
    </row>
    <row r="21100" spans="12:18" x14ac:dyDescent="0.25">
      <c r="L21100" t="s">
        <v>37276</v>
      </c>
      <c r="M21100" t="s">
        <v>17688</v>
      </c>
      <c r="N21100" t="s">
        <v>58360</v>
      </c>
      <c r="O21100" s="76" t="s">
        <v>4366</v>
      </c>
      <c r="P21100" s="82">
        <v>190</v>
      </c>
      <c r="Q21100" s="82" t="s">
        <v>86179</v>
      </c>
      <c r="R21100"/>
    </row>
    <row r="21101" spans="12:18" x14ac:dyDescent="0.25">
      <c r="L21101" t="s">
        <v>37276</v>
      </c>
      <c r="M21101" t="s">
        <v>22705</v>
      </c>
      <c r="N21101" t="s">
        <v>58361</v>
      </c>
      <c r="O21101" s="76" t="s">
        <v>4356</v>
      </c>
      <c r="P21101" s="82">
        <v>572</v>
      </c>
      <c r="Q21101" s="82" t="s">
        <v>86180</v>
      </c>
      <c r="R21101"/>
    </row>
    <row r="21102" spans="12:18" x14ac:dyDescent="0.25">
      <c r="L21102" t="s">
        <v>37276</v>
      </c>
      <c r="M21102" t="s">
        <v>17690</v>
      </c>
      <c r="N21102" t="s">
        <v>58362</v>
      </c>
      <c r="O21102" s="76" t="s">
        <v>4356</v>
      </c>
      <c r="P21102" s="82">
        <v>449</v>
      </c>
      <c r="Q21102" s="82" t="s">
        <v>86181</v>
      </c>
      <c r="R21102"/>
    </row>
    <row r="21103" spans="12:18" x14ac:dyDescent="0.25">
      <c r="L21103" t="s">
        <v>37276</v>
      </c>
      <c r="M21103" t="s">
        <v>22706</v>
      </c>
      <c r="N21103" t="s">
        <v>58363</v>
      </c>
      <c r="O21103" s="76" t="s">
        <v>4374</v>
      </c>
      <c r="P21103" s="82">
        <v>7653</v>
      </c>
      <c r="Q21103" s="82" t="s">
        <v>72645</v>
      </c>
      <c r="R21103"/>
    </row>
    <row r="21104" spans="12:18" x14ac:dyDescent="0.25">
      <c r="L21104" t="s">
        <v>37276</v>
      </c>
      <c r="M21104" t="s">
        <v>15648</v>
      </c>
      <c r="N21104" t="s">
        <v>58364</v>
      </c>
      <c r="O21104" s="76" t="s">
        <v>4356</v>
      </c>
      <c r="P21104" s="82">
        <v>607</v>
      </c>
      <c r="Q21104" s="82" t="s">
        <v>86182</v>
      </c>
      <c r="R21104"/>
    </row>
    <row r="21105" spans="12:18" x14ac:dyDescent="0.25">
      <c r="L21105" t="s">
        <v>37276</v>
      </c>
      <c r="M21105" t="s">
        <v>5062</v>
      </c>
      <c r="N21105" t="s">
        <v>58365</v>
      </c>
      <c r="O21105" s="76" t="s">
        <v>4356</v>
      </c>
      <c r="P21105" s="82">
        <v>857</v>
      </c>
      <c r="Q21105" s="82" t="s">
        <v>86183</v>
      </c>
      <c r="R21105"/>
    </row>
    <row r="21106" spans="12:18" x14ac:dyDescent="0.25">
      <c r="L21106" t="s">
        <v>37276</v>
      </c>
      <c r="M21106" t="s">
        <v>15650</v>
      </c>
      <c r="N21106" t="s">
        <v>58366</v>
      </c>
      <c r="O21106" s="76" t="s">
        <v>4366</v>
      </c>
      <c r="P21106" s="82">
        <v>325</v>
      </c>
      <c r="Q21106" s="82" t="s">
        <v>86184</v>
      </c>
      <c r="R21106"/>
    </row>
    <row r="21107" spans="12:18" x14ac:dyDescent="0.25">
      <c r="L21107" t="s">
        <v>37276</v>
      </c>
      <c r="M21107" t="s">
        <v>15652</v>
      </c>
      <c r="N21107" t="s">
        <v>58367</v>
      </c>
      <c r="O21107" s="76" t="s">
        <v>4366</v>
      </c>
      <c r="P21107" s="82">
        <v>88</v>
      </c>
      <c r="Q21107" s="82" t="s">
        <v>86185</v>
      </c>
      <c r="R21107"/>
    </row>
    <row r="21108" spans="12:18" x14ac:dyDescent="0.25">
      <c r="L21108" t="s">
        <v>37276</v>
      </c>
      <c r="M21108" t="s">
        <v>15654</v>
      </c>
      <c r="N21108" t="s">
        <v>58368</v>
      </c>
      <c r="O21108" s="76" t="s">
        <v>4356</v>
      </c>
      <c r="P21108" s="82">
        <v>440</v>
      </c>
      <c r="Q21108" s="82" t="s">
        <v>86186</v>
      </c>
      <c r="R21108"/>
    </row>
    <row r="21109" spans="12:18" x14ac:dyDescent="0.25">
      <c r="L21109" t="s">
        <v>37276</v>
      </c>
      <c r="M21109" t="s">
        <v>15656</v>
      </c>
      <c r="N21109" t="s">
        <v>58369</v>
      </c>
      <c r="O21109" s="76" t="s">
        <v>4356</v>
      </c>
      <c r="P21109" s="82">
        <v>1290</v>
      </c>
      <c r="Q21109" s="82" t="s">
        <v>86187</v>
      </c>
      <c r="R21109"/>
    </row>
    <row r="21110" spans="12:18" x14ac:dyDescent="0.25">
      <c r="L21110" t="s">
        <v>37276</v>
      </c>
      <c r="M21110" t="s">
        <v>17692</v>
      </c>
      <c r="N21110" t="s">
        <v>58370</v>
      </c>
      <c r="O21110" s="76" t="s">
        <v>4356</v>
      </c>
      <c r="P21110" s="82">
        <v>556</v>
      </c>
      <c r="Q21110" s="82" t="s">
        <v>86188</v>
      </c>
      <c r="R21110"/>
    </row>
    <row r="21111" spans="12:18" x14ac:dyDescent="0.25">
      <c r="L21111" t="s">
        <v>37276</v>
      </c>
      <c r="M21111" t="s">
        <v>15658</v>
      </c>
      <c r="N21111" t="s">
        <v>58371</v>
      </c>
      <c r="O21111" s="76" t="s">
        <v>4374</v>
      </c>
      <c r="P21111" s="82">
        <v>6433</v>
      </c>
      <c r="Q21111" s="82" t="s">
        <v>86189</v>
      </c>
      <c r="R21111"/>
    </row>
    <row r="21112" spans="12:18" x14ac:dyDescent="0.25">
      <c r="L21112" t="s">
        <v>37276</v>
      </c>
      <c r="M21112" t="s">
        <v>22707</v>
      </c>
      <c r="N21112" t="s">
        <v>58372</v>
      </c>
      <c r="O21112" s="76" t="s">
        <v>4356</v>
      </c>
      <c r="P21112" s="82">
        <v>850</v>
      </c>
      <c r="Q21112" s="82" t="s">
        <v>86190</v>
      </c>
      <c r="R21112"/>
    </row>
    <row r="21113" spans="12:18" x14ac:dyDescent="0.25">
      <c r="L21113" t="s">
        <v>37276</v>
      </c>
      <c r="M21113" t="s">
        <v>22708</v>
      </c>
      <c r="N21113" t="s">
        <v>58373</v>
      </c>
      <c r="O21113" s="76" t="s">
        <v>4356</v>
      </c>
      <c r="P21113" s="82">
        <v>337</v>
      </c>
      <c r="Q21113" s="82" t="s">
        <v>86191</v>
      </c>
      <c r="R21113"/>
    </row>
    <row r="21114" spans="12:18" x14ac:dyDescent="0.25">
      <c r="L21114" t="s">
        <v>37276</v>
      </c>
      <c r="M21114" t="s">
        <v>36231</v>
      </c>
      <c r="N21114" t="s">
        <v>58374</v>
      </c>
      <c r="O21114" s="76" t="s">
        <v>4366</v>
      </c>
      <c r="P21114" s="82">
        <v>224</v>
      </c>
      <c r="Q21114" s="82" t="s">
        <v>86192</v>
      </c>
      <c r="R21114"/>
    </row>
    <row r="21115" spans="12:18" x14ac:dyDescent="0.25">
      <c r="L21115" t="s">
        <v>37276</v>
      </c>
      <c r="M21115" t="s">
        <v>17694</v>
      </c>
      <c r="N21115" t="s">
        <v>58375</v>
      </c>
      <c r="O21115" s="76" t="s">
        <v>4356</v>
      </c>
      <c r="P21115" s="82">
        <v>611</v>
      </c>
      <c r="Q21115" s="82" t="s">
        <v>86194</v>
      </c>
      <c r="R21115"/>
    </row>
    <row r="21116" spans="12:18" x14ac:dyDescent="0.25">
      <c r="L21116" t="s">
        <v>37276</v>
      </c>
      <c r="M21116" t="s">
        <v>22709</v>
      </c>
      <c r="N21116" t="s">
        <v>58376</v>
      </c>
      <c r="O21116" s="76" t="s">
        <v>4356</v>
      </c>
      <c r="P21116" s="82">
        <v>522</v>
      </c>
      <c r="Q21116" s="82" t="s">
        <v>86195</v>
      </c>
      <c r="R21116"/>
    </row>
    <row r="21117" spans="12:18" x14ac:dyDescent="0.25">
      <c r="L21117" t="s">
        <v>37276</v>
      </c>
      <c r="M21117" t="s">
        <v>15660</v>
      </c>
      <c r="N21117" t="s">
        <v>58377</v>
      </c>
      <c r="O21117" s="76" t="s">
        <v>4356</v>
      </c>
      <c r="P21117" s="82">
        <v>364</v>
      </c>
      <c r="Q21117" s="82" t="s">
        <v>86196</v>
      </c>
      <c r="R21117"/>
    </row>
    <row r="21118" spans="12:18" x14ac:dyDescent="0.25">
      <c r="L21118" t="s">
        <v>37276</v>
      </c>
      <c r="M21118" t="s">
        <v>15662</v>
      </c>
      <c r="N21118" t="s">
        <v>58378</v>
      </c>
      <c r="O21118" s="76" t="s">
        <v>4356</v>
      </c>
      <c r="P21118" s="82">
        <v>1350</v>
      </c>
      <c r="Q21118" s="82" t="s">
        <v>86197</v>
      </c>
      <c r="R21118"/>
    </row>
    <row r="21119" spans="12:18" x14ac:dyDescent="0.25">
      <c r="L21119" t="s">
        <v>37276</v>
      </c>
      <c r="M21119" t="s">
        <v>5063</v>
      </c>
      <c r="N21119" t="s">
        <v>58379</v>
      </c>
      <c r="O21119" s="76" t="s">
        <v>4356</v>
      </c>
      <c r="P21119" s="82">
        <v>721</v>
      </c>
      <c r="Q21119" s="82" t="s">
        <v>86198</v>
      </c>
      <c r="R21119"/>
    </row>
    <row r="21120" spans="12:18" x14ac:dyDescent="0.25">
      <c r="L21120" t="s">
        <v>37276</v>
      </c>
      <c r="M21120" t="s">
        <v>15664</v>
      </c>
      <c r="N21120" t="s">
        <v>58380</v>
      </c>
      <c r="O21120" s="76" t="s">
        <v>4366</v>
      </c>
      <c r="P21120" s="82">
        <v>97</v>
      </c>
      <c r="Q21120" s="82" t="s">
        <v>86199</v>
      </c>
      <c r="R21120"/>
    </row>
    <row r="21121" spans="12:18" x14ac:dyDescent="0.25">
      <c r="L21121" t="s">
        <v>37276</v>
      </c>
      <c r="M21121" t="s">
        <v>5064</v>
      </c>
      <c r="N21121" t="s">
        <v>58381</v>
      </c>
      <c r="O21121" s="76" t="s">
        <v>4374</v>
      </c>
      <c r="P21121" s="82">
        <v>1870</v>
      </c>
      <c r="Q21121" s="82" t="s">
        <v>72645</v>
      </c>
      <c r="R21121"/>
    </row>
    <row r="21122" spans="12:18" x14ac:dyDescent="0.25">
      <c r="L21122" t="s">
        <v>37276</v>
      </c>
      <c r="M21122" t="s">
        <v>22710</v>
      </c>
      <c r="N21122" t="s">
        <v>58382</v>
      </c>
      <c r="O21122" s="76" t="s">
        <v>4356</v>
      </c>
      <c r="P21122" s="82">
        <v>724</v>
      </c>
      <c r="Q21122" s="82" t="s">
        <v>86200</v>
      </c>
      <c r="R21122"/>
    </row>
    <row r="21123" spans="12:18" x14ac:dyDescent="0.25">
      <c r="L21123" t="s">
        <v>37276</v>
      </c>
      <c r="M21123" t="s">
        <v>17696</v>
      </c>
      <c r="N21123" t="s">
        <v>58383</v>
      </c>
      <c r="O21123" s="76" t="s">
        <v>4356</v>
      </c>
      <c r="P21123" s="82">
        <v>441</v>
      </c>
      <c r="Q21123" s="82" t="s">
        <v>86201</v>
      </c>
      <c r="R21123"/>
    </row>
    <row r="21124" spans="12:18" x14ac:dyDescent="0.25">
      <c r="L21124" t="s">
        <v>37276</v>
      </c>
      <c r="M21124" t="s">
        <v>22711</v>
      </c>
      <c r="N21124" t="s">
        <v>58384</v>
      </c>
      <c r="O21124" s="76" t="s">
        <v>4356</v>
      </c>
      <c r="P21124" s="82">
        <v>584</v>
      </c>
      <c r="Q21124" s="82" t="s">
        <v>86202</v>
      </c>
      <c r="R21124"/>
    </row>
    <row r="21125" spans="12:18" x14ac:dyDescent="0.25">
      <c r="L21125" t="s">
        <v>37276</v>
      </c>
      <c r="M21125" t="s">
        <v>36232</v>
      </c>
      <c r="N21125" t="s">
        <v>58385</v>
      </c>
      <c r="O21125" s="76" t="s">
        <v>4366</v>
      </c>
      <c r="P21125" s="82">
        <v>177</v>
      </c>
      <c r="Q21125" s="82" t="s">
        <v>86203</v>
      </c>
      <c r="R21125"/>
    </row>
    <row r="21126" spans="12:18" x14ac:dyDescent="0.25">
      <c r="L21126" t="s">
        <v>37276</v>
      </c>
      <c r="M21126" t="s">
        <v>15666</v>
      </c>
      <c r="N21126" t="s">
        <v>58386</v>
      </c>
      <c r="O21126" s="76" t="s">
        <v>4356</v>
      </c>
      <c r="P21126" s="82">
        <v>785</v>
      </c>
      <c r="Q21126" s="82" t="s">
        <v>86204</v>
      </c>
      <c r="R21126"/>
    </row>
    <row r="21127" spans="12:18" x14ac:dyDescent="0.25">
      <c r="L21127" t="s">
        <v>37276</v>
      </c>
      <c r="M21127" t="s">
        <v>17698</v>
      </c>
      <c r="N21127" t="s">
        <v>58387</v>
      </c>
      <c r="O21127" s="76" t="s">
        <v>4366</v>
      </c>
      <c r="P21127" s="82">
        <v>166</v>
      </c>
      <c r="Q21127" s="82" t="s">
        <v>86205</v>
      </c>
      <c r="R21127"/>
    </row>
    <row r="21128" spans="12:18" x14ac:dyDescent="0.25">
      <c r="L21128" t="s">
        <v>37276</v>
      </c>
      <c r="M21128" t="s">
        <v>5065</v>
      </c>
      <c r="N21128" t="s">
        <v>58388</v>
      </c>
      <c r="O21128" s="76" t="s">
        <v>4374</v>
      </c>
      <c r="P21128" s="82">
        <v>1472</v>
      </c>
      <c r="Q21128" s="82" t="s">
        <v>72645</v>
      </c>
      <c r="R21128"/>
    </row>
    <row r="21129" spans="12:18" x14ac:dyDescent="0.25">
      <c r="L21129" t="s">
        <v>37276</v>
      </c>
      <c r="M21129" t="s">
        <v>36233</v>
      </c>
      <c r="N21129" t="s">
        <v>58389</v>
      </c>
      <c r="O21129" s="76" t="s">
        <v>4356</v>
      </c>
      <c r="P21129" s="82">
        <v>1036</v>
      </c>
      <c r="Q21129" s="82" t="s">
        <v>86206</v>
      </c>
      <c r="R21129"/>
    </row>
    <row r="21130" spans="12:18" x14ac:dyDescent="0.25">
      <c r="L21130" t="s">
        <v>37276</v>
      </c>
      <c r="M21130" t="s">
        <v>11152</v>
      </c>
      <c r="N21130" t="s">
        <v>58390</v>
      </c>
      <c r="O21130" s="76" t="s">
        <v>4374</v>
      </c>
      <c r="P21130" s="82">
        <v>443</v>
      </c>
      <c r="Q21130" s="82" t="s">
        <v>72645</v>
      </c>
      <c r="R21130"/>
    </row>
    <row r="21131" spans="12:18" x14ac:dyDescent="0.25">
      <c r="L21131" t="s">
        <v>37276</v>
      </c>
      <c r="M21131" t="s">
        <v>22712</v>
      </c>
      <c r="N21131" t="s">
        <v>58391</v>
      </c>
      <c r="O21131" s="76" t="s">
        <v>4366</v>
      </c>
      <c r="P21131" s="82">
        <v>71</v>
      </c>
      <c r="Q21131" s="82" t="s">
        <v>86207</v>
      </c>
      <c r="R21131"/>
    </row>
    <row r="21132" spans="12:18" x14ac:dyDescent="0.25">
      <c r="L21132" t="s">
        <v>37276</v>
      </c>
      <c r="M21132" t="s">
        <v>17699</v>
      </c>
      <c r="N21132" t="s">
        <v>58392</v>
      </c>
      <c r="O21132" s="76" t="s">
        <v>4366</v>
      </c>
      <c r="P21132" s="82">
        <v>119</v>
      </c>
      <c r="Q21132" s="82" t="s">
        <v>86208</v>
      </c>
      <c r="R21132"/>
    </row>
    <row r="21133" spans="12:18" x14ac:dyDescent="0.25">
      <c r="L21133" t="s">
        <v>37276</v>
      </c>
      <c r="M21133" t="s">
        <v>5066</v>
      </c>
      <c r="N21133" t="s">
        <v>58393</v>
      </c>
      <c r="O21133" s="76" t="s">
        <v>4356</v>
      </c>
      <c r="P21133" s="82">
        <v>837</v>
      </c>
      <c r="Q21133" s="82" t="s">
        <v>86209</v>
      </c>
      <c r="R21133"/>
    </row>
    <row r="21134" spans="12:18" x14ac:dyDescent="0.25">
      <c r="L21134" t="s">
        <v>37276</v>
      </c>
      <c r="M21134" t="s">
        <v>15668</v>
      </c>
      <c r="N21134" t="s">
        <v>58394</v>
      </c>
      <c r="O21134" s="76" t="s">
        <v>4356</v>
      </c>
      <c r="P21134" s="82">
        <v>1174</v>
      </c>
      <c r="Q21134" s="82" t="s">
        <v>86210</v>
      </c>
      <c r="R21134"/>
    </row>
    <row r="21135" spans="12:18" x14ac:dyDescent="0.25">
      <c r="L21135" t="s">
        <v>37276</v>
      </c>
      <c r="M21135" t="s">
        <v>22713</v>
      </c>
      <c r="N21135" t="s">
        <v>58395</v>
      </c>
      <c r="O21135" s="76" t="s">
        <v>4356</v>
      </c>
      <c r="P21135" s="82">
        <v>398</v>
      </c>
      <c r="Q21135" s="82" t="s">
        <v>86211</v>
      </c>
      <c r="R21135"/>
    </row>
    <row r="21136" spans="12:18" x14ac:dyDescent="0.25">
      <c r="L21136" t="s">
        <v>37276</v>
      </c>
      <c r="M21136" t="s">
        <v>17701</v>
      </c>
      <c r="N21136" t="s">
        <v>58396</v>
      </c>
      <c r="O21136" s="76" t="s">
        <v>4356</v>
      </c>
      <c r="P21136" s="82">
        <v>1087</v>
      </c>
      <c r="Q21136" s="82" t="s">
        <v>86212</v>
      </c>
      <c r="R21136"/>
    </row>
    <row r="21137" spans="12:18" x14ac:dyDescent="0.25">
      <c r="L21137" t="s">
        <v>37276</v>
      </c>
      <c r="M21137" t="s">
        <v>15670</v>
      </c>
      <c r="N21137" t="s">
        <v>58397</v>
      </c>
      <c r="O21137" s="76" t="s">
        <v>4366</v>
      </c>
      <c r="P21137" s="82">
        <v>168</v>
      </c>
      <c r="Q21137" s="82" t="s">
        <v>86213</v>
      </c>
      <c r="R21137"/>
    </row>
    <row r="21138" spans="12:18" x14ac:dyDescent="0.25">
      <c r="L21138" t="s">
        <v>37276</v>
      </c>
      <c r="M21138" t="s">
        <v>15672</v>
      </c>
      <c r="N21138" t="s">
        <v>58398</v>
      </c>
      <c r="O21138" s="76" t="s">
        <v>4374</v>
      </c>
      <c r="P21138" s="82">
        <v>1189</v>
      </c>
      <c r="Q21138" s="82" t="s">
        <v>72645</v>
      </c>
      <c r="R21138"/>
    </row>
    <row r="21139" spans="12:18" x14ac:dyDescent="0.25">
      <c r="L21139" t="s">
        <v>37276</v>
      </c>
      <c r="M21139" t="s">
        <v>5067</v>
      </c>
      <c r="N21139" t="s">
        <v>58399</v>
      </c>
      <c r="O21139" s="76" t="s">
        <v>4356</v>
      </c>
      <c r="P21139" s="82">
        <v>578</v>
      </c>
      <c r="Q21139" s="82" t="s">
        <v>86214</v>
      </c>
      <c r="R21139"/>
    </row>
    <row r="21140" spans="12:18" x14ac:dyDescent="0.25">
      <c r="L21140" t="s">
        <v>37276</v>
      </c>
      <c r="M21140" t="s">
        <v>17703</v>
      </c>
      <c r="N21140" t="s">
        <v>58400</v>
      </c>
      <c r="O21140" s="76" t="s">
        <v>4366</v>
      </c>
      <c r="P21140" s="82">
        <v>165</v>
      </c>
      <c r="Q21140" s="82" t="s">
        <v>86215</v>
      </c>
      <c r="R21140"/>
    </row>
    <row r="21141" spans="12:18" x14ac:dyDescent="0.25">
      <c r="L21141" t="s">
        <v>37276</v>
      </c>
      <c r="M21141" t="s">
        <v>22714</v>
      </c>
      <c r="N21141" t="s">
        <v>58401</v>
      </c>
      <c r="O21141" s="76" t="s">
        <v>4356</v>
      </c>
      <c r="P21141" s="82">
        <v>308</v>
      </c>
      <c r="Q21141" s="82" t="s">
        <v>86216</v>
      </c>
      <c r="R21141"/>
    </row>
    <row r="21142" spans="12:18" x14ac:dyDescent="0.25">
      <c r="L21142" t="s">
        <v>37276</v>
      </c>
      <c r="M21142" t="s">
        <v>5068</v>
      </c>
      <c r="N21142" t="s">
        <v>58402</v>
      </c>
      <c r="O21142" s="76" t="s">
        <v>4366</v>
      </c>
      <c r="P21142" s="82">
        <v>481</v>
      </c>
      <c r="Q21142" s="82" t="s">
        <v>86217</v>
      </c>
      <c r="R21142"/>
    </row>
    <row r="21143" spans="12:18" x14ac:dyDescent="0.25">
      <c r="L21143" t="s">
        <v>37276</v>
      </c>
      <c r="M21143" t="s">
        <v>22715</v>
      </c>
      <c r="N21143" t="s">
        <v>58403</v>
      </c>
      <c r="O21143" s="76" t="s">
        <v>4366</v>
      </c>
      <c r="P21143" s="82">
        <v>141</v>
      </c>
      <c r="Q21143" s="82" t="s">
        <v>86218</v>
      </c>
      <c r="R21143"/>
    </row>
    <row r="21144" spans="12:18" x14ac:dyDescent="0.25">
      <c r="L21144" t="s">
        <v>37276</v>
      </c>
      <c r="M21144" t="s">
        <v>15674</v>
      </c>
      <c r="N21144" t="s">
        <v>58404</v>
      </c>
      <c r="O21144" s="76" t="s">
        <v>4366</v>
      </c>
      <c r="P21144" s="82">
        <v>239</v>
      </c>
      <c r="Q21144" s="82" t="s">
        <v>86219</v>
      </c>
      <c r="R21144"/>
    </row>
    <row r="21145" spans="12:18" x14ac:dyDescent="0.25">
      <c r="L21145" t="s">
        <v>37276</v>
      </c>
      <c r="M21145" t="s">
        <v>15676</v>
      </c>
      <c r="N21145" t="s">
        <v>58405</v>
      </c>
      <c r="O21145" s="76" t="s">
        <v>4450</v>
      </c>
      <c r="P21145" s="82">
        <v>3203</v>
      </c>
      <c r="Q21145" s="82" t="s">
        <v>72645</v>
      </c>
      <c r="R21145"/>
    </row>
    <row r="21146" spans="12:18" x14ac:dyDescent="0.25">
      <c r="L21146" t="s">
        <v>37276</v>
      </c>
      <c r="M21146" t="s">
        <v>17704</v>
      </c>
      <c r="N21146" t="s">
        <v>58406</v>
      </c>
      <c r="O21146" s="76" t="s">
        <v>4356</v>
      </c>
      <c r="P21146" s="82">
        <v>2244</v>
      </c>
      <c r="Q21146" s="82" t="s">
        <v>86220</v>
      </c>
      <c r="R21146"/>
    </row>
    <row r="21147" spans="12:18" x14ac:dyDescent="0.25">
      <c r="L21147" t="s">
        <v>37276</v>
      </c>
      <c r="M21147" t="s">
        <v>5069</v>
      </c>
      <c r="N21147" t="s">
        <v>58407</v>
      </c>
      <c r="O21147" s="76" t="s">
        <v>4356</v>
      </c>
      <c r="P21147" s="82">
        <v>1314</v>
      </c>
      <c r="Q21147" s="82" t="s">
        <v>86222</v>
      </c>
      <c r="R21147"/>
    </row>
    <row r="21148" spans="12:18" x14ac:dyDescent="0.25">
      <c r="L21148" t="s">
        <v>37276</v>
      </c>
      <c r="M21148" t="s">
        <v>24990</v>
      </c>
      <c r="N21148" t="s">
        <v>58408</v>
      </c>
      <c r="O21148" s="76" t="s">
        <v>4374</v>
      </c>
      <c r="P21148" s="82">
        <v>5350</v>
      </c>
      <c r="Q21148" s="82" t="s">
        <v>86193</v>
      </c>
      <c r="R21148"/>
    </row>
    <row r="21149" spans="12:18" x14ac:dyDescent="0.25">
      <c r="L21149" t="s">
        <v>37276</v>
      </c>
      <c r="M21149" t="s">
        <v>36243</v>
      </c>
      <c r="N21149" t="s">
        <v>58409</v>
      </c>
      <c r="O21149" s="76" t="s">
        <v>4356</v>
      </c>
      <c r="P21149" s="82">
        <v>924</v>
      </c>
      <c r="Q21149" s="82" t="s">
        <v>86287</v>
      </c>
      <c r="R21149"/>
    </row>
    <row r="21150" spans="12:18" x14ac:dyDescent="0.25">
      <c r="L21150" t="s">
        <v>37276</v>
      </c>
      <c r="M21150" t="s">
        <v>5070</v>
      </c>
      <c r="N21150" t="s">
        <v>58410</v>
      </c>
      <c r="O21150" s="76" t="s">
        <v>4356</v>
      </c>
      <c r="P21150" s="82">
        <v>914</v>
      </c>
      <c r="Q21150" s="82" t="s">
        <v>86223</v>
      </c>
      <c r="R21150"/>
    </row>
    <row r="21151" spans="12:18" x14ac:dyDescent="0.25">
      <c r="L21151" t="s">
        <v>37276</v>
      </c>
      <c r="M21151" t="s">
        <v>22716</v>
      </c>
      <c r="N21151" t="s">
        <v>58411</v>
      </c>
      <c r="O21151" s="76" t="s">
        <v>4356</v>
      </c>
      <c r="P21151" s="82">
        <v>202</v>
      </c>
      <c r="Q21151" s="82" t="s">
        <v>86224</v>
      </c>
      <c r="R21151"/>
    </row>
    <row r="21152" spans="12:18" x14ac:dyDescent="0.25">
      <c r="L21152" t="s">
        <v>37276</v>
      </c>
      <c r="M21152" t="s">
        <v>5071</v>
      </c>
      <c r="N21152" t="s">
        <v>58412</v>
      </c>
      <c r="O21152" s="76" t="s">
        <v>4366</v>
      </c>
      <c r="P21152" s="82">
        <v>190</v>
      </c>
      <c r="Q21152" s="82" t="s">
        <v>86225</v>
      </c>
      <c r="R21152"/>
    </row>
    <row r="21153" spans="12:18" x14ac:dyDescent="0.25">
      <c r="L21153" t="s">
        <v>37276</v>
      </c>
      <c r="M21153" t="s">
        <v>17706</v>
      </c>
      <c r="N21153" t="s">
        <v>58413</v>
      </c>
      <c r="O21153" s="76" t="s">
        <v>4356</v>
      </c>
      <c r="P21153" s="82">
        <v>508</v>
      </c>
      <c r="Q21153" s="82" t="s">
        <v>86226</v>
      </c>
      <c r="R21153"/>
    </row>
    <row r="21154" spans="12:18" x14ac:dyDescent="0.25">
      <c r="L21154" t="s">
        <v>37276</v>
      </c>
      <c r="M21154" t="s">
        <v>15679</v>
      </c>
      <c r="N21154" t="s">
        <v>58414</v>
      </c>
      <c r="O21154" s="76" t="s">
        <v>4366</v>
      </c>
      <c r="P21154" s="82">
        <v>242</v>
      </c>
      <c r="Q21154" s="82" t="s">
        <v>86227</v>
      </c>
      <c r="R21154"/>
    </row>
    <row r="21155" spans="12:18" x14ac:dyDescent="0.25">
      <c r="L21155" t="s">
        <v>37276</v>
      </c>
      <c r="M21155" t="s">
        <v>36234</v>
      </c>
      <c r="N21155" t="s">
        <v>58415</v>
      </c>
      <c r="O21155" s="76" t="s">
        <v>4366</v>
      </c>
      <c r="P21155" s="82">
        <v>271</v>
      </c>
      <c r="Q21155" s="82" t="s">
        <v>86228</v>
      </c>
      <c r="R21155"/>
    </row>
    <row r="21156" spans="12:18" x14ac:dyDescent="0.25">
      <c r="L21156" t="s">
        <v>37276</v>
      </c>
      <c r="M21156" t="s">
        <v>22718</v>
      </c>
      <c r="N21156" t="s">
        <v>58416</v>
      </c>
      <c r="O21156" s="76" t="s">
        <v>4366</v>
      </c>
      <c r="P21156" s="82">
        <v>303</v>
      </c>
      <c r="Q21156" s="82" t="s">
        <v>86230</v>
      </c>
      <c r="R21156"/>
    </row>
    <row r="21157" spans="12:18" x14ac:dyDescent="0.25">
      <c r="L21157" t="s">
        <v>37276</v>
      </c>
      <c r="M21157" t="s">
        <v>22717</v>
      </c>
      <c r="N21157" t="s">
        <v>58417</v>
      </c>
      <c r="O21157" s="76" t="s">
        <v>4366</v>
      </c>
      <c r="P21157" s="82">
        <v>102</v>
      </c>
      <c r="Q21157" s="82" t="s">
        <v>86229</v>
      </c>
      <c r="R21157"/>
    </row>
    <row r="21158" spans="12:18" x14ac:dyDescent="0.25">
      <c r="L21158" t="s">
        <v>37276</v>
      </c>
      <c r="M21158" t="s">
        <v>36235</v>
      </c>
      <c r="N21158" t="s">
        <v>58418</v>
      </c>
      <c r="O21158" s="76" t="s">
        <v>4356</v>
      </c>
      <c r="P21158" s="82">
        <v>559</v>
      </c>
      <c r="Q21158" s="82" t="s">
        <v>86231</v>
      </c>
      <c r="R21158"/>
    </row>
    <row r="21159" spans="12:18" x14ac:dyDescent="0.25">
      <c r="L21159" t="s">
        <v>37276</v>
      </c>
      <c r="M21159" t="s">
        <v>17708</v>
      </c>
      <c r="N21159" t="s">
        <v>58419</v>
      </c>
      <c r="O21159" s="76" t="s">
        <v>4366</v>
      </c>
      <c r="P21159" s="82">
        <v>173</v>
      </c>
      <c r="Q21159" s="82" t="s">
        <v>86232</v>
      </c>
      <c r="R21159"/>
    </row>
    <row r="21160" spans="12:18" x14ac:dyDescent="0.25">
      <c r="L21160" t="s">
        <v>37276</v>
      </c>
      <c r="M21160" t="s">
        <v>22719</v>
      </c>
      <c r="N21160" t="s">
        <v>58420</v>
      </c>
      <c r="O21160" s="76" t="s">
        <v>4356</v>
      </c>
      <c r="P21160" s="82">
        <v>604</v>
      </c>
      <c r="Q21160" s="82" t="s">
        <v>86233</v>
      </c>
      <c r="R21160"/>
    </row>
    <row r="21161" spans="12:18" x14ac:dyDescent="0.25">
      <c r="L21161" t="s">
        <v>37276</v>
      </c>
      <c r="M21161" t="s">
        <v>22720</v>
      </c>
      <c r="N21161" t="s">
        <v>58421</v>
      </c>
      <c r="O21161" s="76" t="s">
        <v>4356</v>
      </c>
      <c r="P21161" s="82">
        <v>1143</v>
      </c>
      <c r="Q21161" s="82" t="s">
        <v>86234</v>
      </c>
      <c r="R21161"/>
    </row>
    <row r="21162" spans="12:18" x14ac:dyDescent="0.25">
      <c r="L21162" t="s">
        <v>37276</v>
      </c>
      <c r="M21162" t="s">
        <v>15681</v>
      </c>
      <c r="N21162" t="s">
        <v>58422</v>
      </c>
      <c r="O21162" s="76" t="s">
        <v>4356</v>
      </c>
      <c r="P21162" s="82">
        <v>341</v>
      </c>
      <c r="Q21162" s="82" t="s">
        <v>86235</v>
      </c>
      <c r="R21162"/>
    </row>
    <row r="21163" spans="12:18" x14ac:dyDescent="0.25">
      <c r="L21163" t="s">
        <v>37276</v>
      </c>
      <c r="M21163" t="s">
        <v>15682</v>
      </c>
      <c r="N21163" t="s">
        <v>58423</v>
      </c>
      <c r="O21163" s="76" t="s">
        <v>4366</v>
      </c>
      <c r="P21163" s="82">
        <v>284</v>
      </c>
      <c r="Q21163" s="82" t="s">
        <v>86236</v>
      </c>
      <c r="R21163"/>
    </row>
    <row r="21164" spans="12:18" x14ac:dyDescent="0.25">
      <c r="L21164" t="s">
        <v>37276</v>
      </c>
      <c r="M21164" t="s">
        <v>22721</v>
      </c>
      <c r="N21164" t="s">
        <v>58424</v>
      </c>
      <c r="O21164" s="76" t="s">
        <v>4366</v>
      </c>
      <c r="P21164" s="82">
        <v>264</v>
      </c>
      <c r="Q21164" s="82" t="s">
        <v>86237</v>
      </c>
      <c r="R21164"/>
    </row>
    <row r="21165" spans="12:18" x14ac:dyDescent="0.25">
      <c r="L21165" t="s">
        <v>37276</v>
      </c>
      <c r="M21165" t="s">
        <v>17590</v>
      </c>
      <c r="N21165" t="s">
        <v>58425</v>
      </c>
      <c r="O21165" s="76" t="s">
        <v>4450</v>
      </c>
      <c r="P21165" s="82">
        <v>4341</v>
      </c>
      <c r="Q21165" s="82" t="s">
        <v>72645</v>
      </c>
      <c r="R21165"/>
    </row>
    <row r="21166" spans="12:18" x14ac:dyDescent="0.25">
      <c r="L21166" t="s">
        <v>37276</v>
      </c>
      <c r="M21166" t="s">
        <v>15620</v>
      </c>
      <c r="N21166" t="s">
        <v>58426</v>
      </c>
      <c r="O21166" s="76" t="s">
        <v>4356</v>
      </c>
      <c r="P21166" s="82">
        <v>856</v>
      </c>
      <c r="Q21166" s="82" t="s">
        <v>86132</v>
      </c>
      <c r="R21166"/>
    </row>
    <row r="21167" spans="12:18" x14ac:dyDescent="0.25">
      <c r="L21167" t="s">
        <v>37276</v>
      </c>
      <c r="M21167" t="s">
        <v>5072</v>
      </c>
      <c r="N21167" t="s">
        <v>58427</v>
      </c>
      <c r="O21167" s="76" t="s">
        <v>4356</v>
      </c>
      <c r="P21167" s="82">
        <v>472</v>
      </c>
      <c r="Q21167" s="82" t="s">
        <v>86238</v>
      </c>
      <c r="R21167"/>
    </row>
    <row r="21168" spans="12:18" x14ac:dyDescent="0.25">
      <c r="L21168" t="s">
        <v>37276</v>
      </c>
      <c r="M21168" t="s">
        <v>5073</v>
      </c>
      <c r="N21168" t="s">
        <v>58428</v>
      </c>
      <c r="O21168" s="76" t="s">
        <v>4356</v>
      </c>
      <c r="P21168" s="82">
        <v>1455</v>
      </c>
      <c r="Q21168" s="82" t="s">
        <v>86239</v>
      </c>
      <c r="R21168"/>
    </row>
    <row r="21169" spans="12:18" x14ac:dyDescent="0.25">
      <c r="L21169" t="s">
        <v>37276</v>
      </c>
      <c r="M21169" t="s">
        <v>5074</v>
      </c>
      <c r="N21169" t="s">
        <v>58429</v>
      </c>
      <c r="O21169" s="76" t="s">
        <v>4366</v>
      </c>
      <c r="P21169" s="82">
        <v>70</v>
      </c>
      <c r="Q21169" s="82" t="s">
        <v>86240</v>
      </c>
      <c r="R21169"/>
    </row>
    <row r="21170" spans="12:18" x14ac:dyDescent="0.25">
      <c r="L21170" t="s">
        <v>37276</v>
      </c>
      <c r="M21170" t="s">
        <v>5075</v>
      </c>
      <c r="N21170" t="s">
        <v>58430</v>
      </c>
      <c r="O21170" s="76" t="s">
        <v>4356</v>
      </c>
      <c r="P21170" s="82">
        <v>501</v>
      </c>
      <c r="Q21170" s="82" t="s">
        <v>86241</v>
      </c>
      <c r="R21170"/>
    </row>
    <row r="21171" spans="12:18" x14ac:dyDescent="0.25">
      <c r="L21171" t="s">
        <v>37276</v>
      </c>
      <c r="M21171" t="s">
        <v>22722</v>
      </c>
      <c r="N21171" t="s">
        <v>58431</v>
      </c>
      <c r="O21171" s="76" t="s">
        <v>4366</v>
      </c>
      <c r="P21171" s="82">
        <v>205</v>
      </c>
      <c r="Q21171" s="82" t="s">
        <v>86242</v>
      </c>
      <c r="R21171"/>
    </row>
    <row r="21172" spans="12:18" x14ac:dyDescent="0.25">
      <c r="L21172" t="s">
        <v>37276</v>
      </c>
      <c r="M21172" t="s">
        <v>5076</v>
      </c>
      <c r="N21172" t="s">
        <v>58432</v>
      </c>
      <c r="O21172" s="76" t="s">
        <v>4356</v>
      </c>
      <c r="P21172" s="82">
        <v>339</v>
      </c>
      <c r="Q21172" s="82" t="s">
        <v>86243</v>
      </c>
      <c r="R21172"/>
    </row>
    <row r="21173" spans="12:18" x14ac:dyDescent="0.25">
      <c r="L21173" t="s">
        <v>37276</v>
      </c>
      <c r="M21173" t="s">
        <v>36207</v>
      </c>
      <c r="N21173" t="s">
        <v>58433</v>
      </c>
      <c r="O21173" s="76" t="s">
        <v>4356</v>
      </c>
      <c r="P21173" s="82">
        <v>401</v>
      </c>
      <c r="Q21173" s="82" t="s">
        <v>86079</v>
      </c>
      <c r="R21173"/>
    </row>
    <row r="21174" spans="12:18" x14ac:dyDescent="0.25">
      <c r="L21174" t="s">
        <v>37276</v>
      </c>
      <c r="M21174" t="s">
        <v>15684</v>
      </c>
      <c r="N21174" t="s">
        <v>58434</v>
      </c>
      <c r="O21174" s="76" t="s">
        <v>4366</v>
      </c>
      <c r="P21174" s="82">
        <v>206</v>
      </c>
      <c r="Q21174" s="82" t="s">
        <v>86244</v>
      </c>
      <c r="R21174"/>
    </row>
    <row r="21175" spans="12:18" x14ac:dyDescent="0.25">
      <c r="L21175" t="s">
        <v>37276</v>
      </c>
      <c r="M21175" t="s">
        <v>36236</v>
      </c>
      <c r="N21175" t="s">
        <v>58435</v>
      </c>
      <c r="O21175" s="76" t="s">
        <v>4374</v>
      </c>
      <c r="P21175" s="82">
        <v>745</v>
      </c>
      <c r="Q21175" s="82" t="s">
        <v>72645</v>
      </c>
      <c r="R21175"/>
    </row>
    <row r="21176" spans="12:18" x14ac:dyDescent="0.25">
      <c r="L21176" t="s">
        <v>37276</v>
      </c>
      <c r="M21176" t="s">
        <v>15686</v>
      </c>
      <c r="N21176" t="s">
        <v>58436</v>
      </c>
      <c r="O21176" s="76" t="s">
        <v>4366</v>
      </c>
      <c r="P21176" s="82">
        <v>97</v>
      </c>
      <c r="Q21176" s="82" t="s">
        <v>86245</v>
      </c>
      <c r="R21176"/>
    </row>
    <row r="21177" spans="12:18" x14ac:dyDescent="0.25">
      <c r="L21177" t="s">
        <v>37276</v>
      </c>
      <c r="M21177" t="s">
        <v>22723</v>
      </c>
      <c r="N21177" t="s">
        <v>58437</v>
      </c>
      <c r="O21177" s="76" t="s">
        <v>4356</v>
      </c>
      <c r="P21177" s="82">
        <v>493</v>
      </c>
      <c r="Q21177" s="82" t="s">
        <v>86246</v>
      </c>
      <c r="R21177"/>
    </row>
    <row r="21178" spans="12:18" x14ac:dyDescent="0.25">
      <c r="L21178" t="s">
        <v>37276</v>
      </c>
      <c r="M21178" t="s">
        <v>17710</v>
      </c>
      <c r="N21178" t="s">
        <v>58438</v>
      </c>
      <c r="O21178" s="76" t="s">
        <v>4366</v>
      </c>
      <c r="P21178" s="82">
        <v>100</v>
      </c>
      <c r="Q21178" s="82" t="s">
        <v>86247</v>
      </c>
      <c r="R21178"/>
    </row>
    <row r="21179" spans="12:18" x14ac:dyDescent="0.25">
      <c r="L21179" t="s">
        <v>37276</v>
      </c>
      <c r="M21179" t="s">
        <v>5079</v>
      </c>
      <c r="N21179" t="s">
        <v>58439</v>
      </c>
      <c r="O21179" s="76" t="s">
        <v>4366</v>
      </c>
      <c r="P21179" s="82">
        <v>134</v>
      </c>
      <c r="Q21179" s="82" t="s">
        <v>86256</v>
      </c>
      <c r="R21179"/>
    </row>
    <row r="21180" spans="12:18" x14ac:dyDescent="0.25">
      <c r="L21180" t="s">
        <v>37276</v>
      </c>
      <c r="M21180" t="s">
        <v>15688</v>
      </c>
      <c r="N21180" t="s">
        <v>58440</v>
      </c>
      <c r="O21180" s="76" t="s">
        <v>4366</v>
      </c>
      <c r="P21180" s="82">
        <v>86</v>
      </c>
      <c r="Q21180" s="82" t="s">
        <v>86248</v>
      </c>
      <c r="R21180"/>
    </row>
    <row r="21181" spans="12:18" x14ac:dyDescent="0.25">
      <c r="L21181" t="s">
        <v>37276</v>
      </c>
      <c r="M21181" t="s">
        <v>5077</v>
      </c>
      <c r="N21181" t="s">
        <v>58441</v>
      </c>
      <c r="O21181" s="76" t="s">
        <v>4366</v>
      </c>
      <c r="P21181" s="82">
        <v>122</v>
      </c>
      <c r="Q21181" s="82" t="s">
        <v>86249</v>
      </c>
      <c r="R21181"/>
    </row>
    <row r="21182" spans="12:18" x14ac:dyDescent="0.25">
      <c r="L21182" t="s">
        <v>37276</v>
      </c>
      <c r="M21182" t="s">
        <v>22724</v>
      </c>
      <c r="N21182" t="s">
        <v>58442</v>
      </c>
      <c r="O21182" s="76" t="s">
        <v>4366</v>
      </c>
      <c r="P21182" s="82">
        <v>114</v>
      </c>
      <c r="Q21182" s="82" t="s">
        <v>86250</v>
      </c>
      <c r="R21182"/>
    </row>
    <row r="21183" spans="12:18" x14ac:dyDescent="0.25">
      <c r="L21183" t="s">
        <v>37276</v>
      </c>
      <c r="M21183" t="s">
        <v>5078</v>
      </c>
      <c r="N21183" t="s">
        <v>58443</v>
      </c>
      <c r="O21183" s="76" t="s">
        <v>4366</v>
      </c>
      <c r="P21183" s="82">
        <v>218</v>
      </c>
      <c r="Q21183" s="82" t="s">
        <v>86251</v>
      </c>
      <c r="R21183"/>
    </row>
    <row r="21184" spans="12:18" x14ac:dyDescent="0.25">
      <c r="L21184" t="s">
        <v>37276</v>
      </c>
      <c r="M21184" t="s">
        <v>36237</v>
      </c>
      <c r="N21184" t="s">
        <v>58444</v>
      </c>
      <c r="O21184" s="76" t="s">
        <v>4366</v>
      </c>
      <c r="P21184" s="82">
        <v>50</v>
      </c>
      <c r="Q21184" s="82" t="s">
        <v>86252</v>
      </c>
      <c r="R21184"/>
    </row>
    <row r="21185" spans="12:18" x14ac:dyDescent="0.25">
      <c r="L21185" t="s">
        <v>37276</v>
      </c>
      <c r="M21185" t="s">
        <v>36238</v>
      </c>
      <c r="N21185" t="s">
        <v>58445</v>
      </c>
      <c r="O21185" s="76" t="s">
        <v>4366</v>
      </c>
      <c r="P21185" s="82">
        <v>136</v>
      </c>
      <c r="Q21185" s="82" t="s">
        <v>86253</v>
      </c>
      <c r="R21185"/>
    </row>
    <row r="21186" spans="12:18" x14ac:dyDescent="0.25">
      <c r="L21186" t="s">
        <v>37276</v>
      </c>
      <c r="M21186" t="s">
        <v>15690</v>
      </c>
      <c r="N21186" t="s">
        <v>58446</v>
      </c>
      <c r="O21186" s="76" t="s">
        <v>4356</v>
      </c>
      <c r="P21186" s="82">
        <v>579</v>
      </c>
      <c r="Q21186" s="82" t="s">
        <v>86254</v>
      </c>
      <c r="R21186"/>
    </row>
    <row r="21187" spans="12:18" x14ac:dyDescent="0.25">
      <c r="L21187" t="s">
        <v>37276</v>
      </c>
      <c r="M21187" t="s">
        <v>15692</v>
      </c>
      <c r="N21187" t="s">
        <v>58447</v>
      </c>
      <c r="O21187" s="76" t="s">
        <v>4374</v>
      </c>
      <c r="P21187" s="82">
        <v>937</v>
      </c>
      <c r="Q21187" s="82" t="s">
        <v>72645</v>
      </c>
      <c r="R21187"/>
    </row>
    <row r="21188" spans="12:18" x14ac:dyDescent="0.25">
      <c r="L21188" t="s">
        <v>37276</v>
      </c>
      <c r="M21188" t="s">
        <v>15694</v>
      </c>
      <c r="N21188" t="s">
        <v>58448</v>
      </c>
      <c r="O21188" s="76" t="s">
        <v>4356</v>
      </c>
      <c r="P21188" s="82">
        <v>682</v>
      </c>
      <c r="Q21188" s="82" t="s">
        <v>86255</v>
      </c>
      <c r="R21188"/>
    </row>
    <row r="21189" spans="12:18" x14ac:dyDescent="0.25">
      <c r="L21189" t="s">
        <v>37276</v>
      </c>
      <c r="M21189" t="s">
        <v>22725</v>
      </c>
      <c r="N21189" t="s">
        <v>58449</v>
      </c>
      <c r="O21189" s="76" t="s">
        <v>4356</v>
      </c>
      <c r="P21189" s="82">
        <v>301</v>
      </c>
      <c r="Q21189" s="82" t="s">
        <v>86257</v>
      </c>
      <c r="R21189"/>
    </row>
    <row r="21190" spans="12:18" x14ac:dyDescent="0.25">
      <c r="L21190" t="s">
        <v>37276</v>
      </c>
      <c r="M21190" t="s">
        <v>22726</v>
      </c>
      <c r="N21190" t="s">
        <v>58450</v>
      </c>
      <c r="O21190" s="76" t="s">
        <v>4450</v>
      </c>
      <c r="P21190" s="82">
        <v>4030</v>
      </c>
      <c r="Q21190" s="82" t="s">
        <v>72645</v>
      </c>
      <c r="R21190"/>
    </row>
    <row r="21191" spans="12:18" x14ac:dyDescent="0.25">
      <c r="L21191" t="s">
        <v>37276</v>
      </c>
      <c r="M21191" t="s">
        <v>36239</v>
      </c>
      <c r="N21191" t="s">
        <v>58451</v>
      </c>
      <c r="O21191" s="76" t="s">
        <v>4356</v>
      </c>
      <c r="P21191" s="82">
        <v>3666</v>
      </c>
      <c r="Q21191" s="82" t="s">
        <v>86258</v>
      </c>
      <c r="R21191"/>
    </row>
    <row r="21192" spans="12:18" x14ac:dyDescent="0.25">
      <c r="L21192" t="s">
        <v>37276</v>
      </c>
      <c r="M21192" t="s">
        <v>15696</v>
      </c>
      <c r="N21192" t="s">
        <v>58452</v>
      </c>
      <c r="O21192" s="76" t="s">
        <v>4356</v>
      </c>
      <c r="P21192" s="82">
        <v>1151</v>
      </c>
      <c r="Q21192" s="82" t="s">
        <v>86259</v>
      </c>
      <c r="R21192"/>
    </row>
    <row r="21193" spans="12:18" x14ac:dyDescent="0.25">
      <c r="L21193" t="s">
        <v>37276</v>
      </c>
      <c r="M21193" t="s">
        <v>15698</v>
      </c>
      <c r="N21193" t="s">
        <v>58453</v>
      </c>
      <c r="O21193" s="76" t="s">
        <v>4374</v>
      </c>
      <c r="P21193" s="82">
        <v>1786</v>
      </c>
      <c r="Q21193" s="82" t="s">
        <v>72645</v>
      </c>
      <c r="R21193"/>
    </row>
    <row r="21194" spans="12:18" x14ac:dyDescent="0.25">
      <c r="L21194" t="s">
        <v>37276</v>
      </c>
      <c r="M21194" t="s">
        <v>15700</v>
      </c>
      <c r="N21194" t="s">
        <v>58454</v>
      </c>
      <c r="O21194" s="76" t="s">
        <v>4356</v>
      </c>
      <c r="P21194" s="82">
        <v>650</v>
      </c>
      <c r="Q21194" s="82" t="s">
        <v>86260</v>
      </c>
      <c r="R21194"/>
    </row>
    <row r="21195" spans="12:18" x14ac:dyDescent="0.25">
      <c r="L21195" t="s">
        <v>37276</v>
      </c>
      <c r="M21195" t="s">
        <v>15702</v>
      </c>
      <c r="N21195" t="s">
        <v>58455</v>
      </c>
      <c r="O21195" s="76" t="s">
        <v>4366</v>
      </c>
      <c r="P21195" s="82">
        <v>69</v>
      </c>
      <c r="Q21195" s="82" t="s">
        <v>86261</v>
      </c>
      <c r="R21195"/>
    </row>
    <row r="21196" spans="12:18" x14ac:dyDescent="0.25">
      <c r="L21196" t="s">
        <v>37276</v>
      </c>
      <c r="M21196" t="s">
        <v>5080</v>
      </c>
      <c r="N21196" t="s">
        <v>58456</v>
      </c>
      <c r="O21196" s="76" t="s">
        <v>4356</v>
      </c>
      <c r="P21196" s="82">
        <v>322</v>
      </c>
      <c r="Q21196" s="82" t="s">
        <v>86262</v>
      </c>
      <c r="R21196"/>
    </row>
    <row r="21197" spans="12:18" x14ac:dyDescent="0.25">
      <c r="L21197" t="s">
        <v>37276</v>
      </c>
      <c r="M21197" t="s">
        <v>22727</v>
      </c>
      <c r="N21197" t="s">
        <v>58457</v>
      </c>
      <c r="O21197" s="76" t="s">
        <v>4356</v>
      </c>
      <c r="P21197" s="82">
        <v>925</v>
      </c>
      <c r="Q21197" s="82" t="s">
        <v>86263</v>
      </c>
      <c r="R21197"/>
    </row>
    <row r="21198" spans="12:18" x14ac:dyDescent="0.25">
      <c r="L21198" t="s">
        <v>37276</v>
      </c>
      <c r="M21198" t="s">
        <v>5081</v>
      </c>
      <c r="N21198" t="s">
        <v>58458</v>
      </c>
      <c r="O21198" s="76" t="s">
        <v>4366</v>
      </c>
      <c r="P21198" s="82">
        <v>150</v>
      </c>
      <c r="Q21198" s="82" t="s">
        <v>86264</v>
      </c>
      <c r="R21198"/>
    </row>
    <row r="21199" spans="12:18" x14ac:dyDescent="0.25">
      <c r="L21199" t="s">
        <v>37276</v>
      </c>
      <c r="M21199" t="s">
        <v>14711</v>
      </c>
      <c r="N21199" t="s">
        <v>58459</v>
      </c>
      <c r="O21199" s="76" t="s">
        <v>4356</v>
      </c>
      <c r="P21199" s="82">
        <v>899</v>
      </c>
      <c r="Q21199" s="82" t="s">
        <v>86265</v>
      </c>
      <c r="R21199"/>
    </row>
    <row r="21200" spans="12:18" x14ac:dyDescent="0.25">
      <c r="L21200" t="s">
        <v>37276</v>
      </c>
      <c r="M21200" t="s">
        <v>17713</v>
      </c>
      <c r="N21200" t="s">
        <v>58460</v>
      </c>
      <c r="O21200" s="76" t="s">
        <v>4366</v>
      </c>
      <c r="P21200" s="82">
        <v>73</v>
      </c>
      <c r="Q21200" s="82" t="s">
        <v>86266</v>
      </c>
      <c r="R21200"/>
    </row>
    <row r="21201" spans="12:18" x14ac:dyDescent="0.25">
      <c r="L21201" t="s">
        <v>37276</v>
      </c>
      <c r="M21201" t="s">
        <v>16664</v>
      </c>
      <c r="N21201" t="s">
        <v>58461</v>
      </c>
      <c r="O21201" s="76" t="s">
        <v>4366</v>
      </c>
      <c r="P21201" s="82">
        <v>228</v>
      </c>
      <c r="Q21201" s="82" t="s">
        <v>86267</v>
      </c>
      <c r="R21201"/>
    </row>
    <row r="21202" spans="12:18" x14ac:dyDescent="0.25">
      <c r="L21202" t="s">
        <v>37276</v>
      </c>
      <c r="M21202" t="s">
        <v>22728</v>
      </c>
      <c r="N21202" t="s">
        <v>58462</v>
      </c>
      <c r="O21202" s="76" t="s">
        <v>4356</v>
      </c>
      <c r="P21202" s="82">
        <v>570</v>
      </c>
      <c r="Q21202" s="82" t="s">
        <v>86268</v>
      </c>
      <c r="R21202"/>
    </row>
    <row r="21203" spans="12:18" x14ac:dyDescent="0.25">
      <c r="L21203" t="s">
        <v>37276</v>
      </c>
      <c r="M21203" t="s">
        <v>22729</v>
      </c>
      <c r="N21203" t="s">
        <v>58463</v>
      </c>
      <c r="O21203" s="76" t="s">
        <v>4356</v>
      </c>
      <c r="P21203" s="82">
        <v>892</v>
      </c>
      <c r="Q21203" s="82" t="s">
        <v>86269</v>
      </c>
      <c r="R21203"/>
    </row>
    <row r="21204" spans="12:18" x14ac:dyDescent="0.25">
      <c r="L21204" t="s">
        <v>37276</v>
      </c>
      <c r="M21204" t="s">
        <v>5082</v>
      </c>
      <c r="N21204" t="s">
        <v>58464</v>
      </c>
      <c r="O21204" s="76" t="s">
        <v>4356</v>
      </c>
      <c r="P21204" s="82">
        <v>584</v>
      </c>
      <c r="Q21204" s="82" t="s">
        <v>86270</v>
      </c>
      <c r="R21204"/>
    </row>
    <row r="21205" spans="12:18" x14ac:dyDescent="0.25">
      <c r="L21205" t="s">
        <v>37276</v>
      </c>
      <c r="M21205" t="s">
        <v>15704</v>
      </c>
      <c r="N21205" t="s">
        <v>58465</v>
      </c>
      <c r="O21205" s="76" t="s">
        <v>4374</v>
      </c>
      <c r="P21205" s="82">
        <v>2767</v>
      </c>
      <c r="Q21205" s="82" t="s">
        <v>86271</v>
      </c>
      <c r="R21205"/>
    </row>
    <row r="21206" spans="12:18" x14ac:dyDescent="0.25">
      <c r="L21206" t="s">
        <v>37276</v>
      </c>
      <c r="M21206" t="s">
        <v>36240</v>
      </c>
      <c r="N21206" t="s">
        <v>58466</v>
      </c>
      <c r="O21206" s="76" t="s">
        <v>4356</v>
      </c>
      <c r="P21206" s="82">
        <v>335</v>
      </c>
      <c r="Q21206" s="82" t="s">
        <v>86272</v>
      </c>
      <c r="R21206"/>
    </row>
    <row r="21207" spans="12:18" x14ac:dyDescent="0.25">
      <c r="L21207" t="s">
        <v>37276</v>
      </c>
      <c r="M21207" t="s">
        <v>17715</v>
      </c>
      <c r="N21207" t="s">
        <v>58467</v>
      </c>
      <c r="O21207" s="76" t="s">
        <v>4366</v>
      </c>
      <c r="P21207" s="82">
        <v>390</v>
      </c>
      <c r="Q21207" s="82" t="s">
        <v>86273</v>
      </c>
      <c r="R21207"/>
    </row>
    <row r="21208" spans="12:18" x14ac:dyDescent="0.25">
      <c r="L21208" t="s">
        <v>37276</v>
      </c>
      <c r="M21208" t="s">
        <v>5083</v>
      </c>
      <c r="N21208" t="s">
        <v>58468</v>
      </c>
      <c r="O21208" s="76" t="s">
        <v>4374</v>
      </c>
      <c r="P21208" s="82">
        <v>11388</v>
      </c>
      <c r="Q21208" s="82" t="s">
        <v>72645</v>
      </c>
      <c r="R21208"/>
    </row>
    <row r="21209" spans="12:18" x14ac:dyDescent="0.25">
      <c r="L21209" t="s">
        <v>37276</v>
      </c>
      <c r="M21209" t="s">
        <v>36241</v>
      </c>
      <c r="N21209" t="s">
        <v>58469</v>
      </c>
      <c r="O21209" s="76" t="s">
        <v>4356</v>
      </c>
      <c r="P21209" s="82">
        <v>496</v>
      </c>
      <c r="Q21209" s="82" t="s">
        <v>86274</v>
      </c>
      <c r="R21209"/>
    </row>
    <row r="21210" spans="12:18" x14ac:dyDescent="0.25">
      <c r="L21210" t="s">
        <v>37276</v>
      </c>
      <c r="M21210" t="s">
        <v>36242</v>
      </c>
      <c r="N21210" t="s">
        <v>58470</v>
      </c>
      <c r="O21210" s="76" t="s">
        <v>4366</v>
      </c>
      <c r="P21210" s="82">
        <v>123</v>
      </c>
      <c r="Q21210" s="82" t="s">
        <v>86275</v>
      </c>
      <c r="R21210"/>
    </row>
    <row r="21211" spans="12:18" x14ac:dyDescent="0.25">
      <c r="L21211" t="s">
        <v>37276</v>
      </c>
      <c r="M21211" t="s">
        <v>15705</v>
      </c>
      <c r="N21211" t="s">
        <v>58471</v>
      </c>
      <c r="O21211" s="76" t="s">
        <v>4356</v>
      </c>
      <c r="P21211" s="82">
        <v>630</v>
      </c>
      <c r="Q21211" s="82" t="s">
        <v>86276</v>
      </c>
      <c r="R21211"/>
    </row>
    <row r="21212" spans="12:18" x14ac:dyDescent="0.25">
      <c r="L21212" t="s">
        <v>37276</v>
      </c>
      <c r="M21212" t="s">
        <v>5084</v>
      </c>
      <c r="N21212" t="s">
        <v>58472</v>
      </c>
      <c r="O21212" s="76" t="s">
        <v>4356</v>
      </c>
      <c r="P21212" s="82">
        <v>355</v>
      </c>
      <c r="Q21212" s="82" t="s">
        <v>86277</v>
      </c>
      <c r="R21212"/>
    </row>
    <row r="21213" spans="12:18" x14ac:dyDescent="0.25">
      <c r="L21213" t="s">
        <v>37276</v>
      </c>
      <c r="M21213" t="s">
        <v>5085</v>
      </c>
      <c r="N21213" t="s">
        <v>58473</v>
      </c>
      <c r="O21213" s="76" t="s">
        <v>4356</v>
      </c>
      <c r="P21213" s="82">
        <v>586</v>
      </c>
      <c r="Q21213" s="82" t="s">
        <v>86278</v>
      </c>
      <c r="R21213"/>
    </row>
    <row r="21214" spans="12:18" x14ac:dyDescent="0.25">
      <c r="L21214" t="s">
        <v>37276</v>
      </c>
      <c r="M21214" t="s">
        <v>22730</v>
      </c>
      <c r="N21214" t="s">
        <v>58474</v>
      </c>
      <c r="O21214" s="76" t="s">
        <v>4366</v>
      </c>
      <c r="P21214" s="82">
        <v>142</v>
      </c>
      <c r="Q21214" s="82" t="s">
        <v>86279</v>
      </c>
      <c r="R21214"/>
    </row>
    <row r="21215" spans="12:18" x14ac:dyDescent="0.25">
      <c r="L21215" t="s">
        <v>37276</v>
      </c>
      <c r="M21215" t="s">
        <v>5086</v>
      </c>
      <c r="N21215" t="s">
        <v>58475</v>
      </c>
      <c r="O21215" s="76" t="s">
        <v>4374</v>
      </c>
      <c r="P21215" s="82">
        <v>2872</v>
      </c>
      <c r="Q21215" s="82" t="s">
        <v>72645</v>
      </c>
      <c r="R21215"/>
    </row>
    <row r="21216" spans="12:18" x14ac:dyDescent="0.25">
      <c r="L21216" t="s">
        <v>37276</v>
      </c>
      <c r="M21216" t="s">
        <v>15708</v>
      </c>
      <c r="N21216" t="s">
        <v>58476</v>
      </c>
      <c r="O21216" s="76" t="s">
        <v>4366</v>
      </c>
      <c r="P21216" s="82">
        <v>259</v>
      </c>
      <c r="Q21216" s="82" t="s">
        <v>86280</v>
      </c>
      <c r="R21216"/>
    </row>
    <row r="21217" spans="12:18" x14ac:dyDescent="0.25">
      <c r="L21217" t="s">
        <v>37276</v>
      </c>
      <c r="M21217" t="s">
        <v>5087</v>
      </c>
      <c r="N21217" t="s">
        <v>58477</v>
      </c>
      <c r="O21217" s="76" t="s">
        <v>4374</v>
      </c>
      <c r="P21217" s="82">
        <v>6179</v>
      </c>
      <c r="Q21217" s="82" t="s">
        <v>72645</v>
      </c>
      <c r="R21217"/>
    </row>
    <row r="21218" spans="12:18" x14ac:dyDescent="0.25">
      <c r="L21218" t="s">
        <v>37276</v>
      </c>
      <c r="M21218" t="s">
        <v>22731</v>
      </c>
      <c r="N21218" t="s">
        <v>58478</v>
      </c>
      <c r="O21218" s="76" t="s">
        <v>4356</v>
      </c>
      <c r="P21218" s="82">
        <v>341</v>
      </c>
      <c r="Q21218" s="82" t="s">
        <v>86281</v>
      </c>
      <c r="R21218"/>
    </row>
    <row r="21219" spans="12:18" x14ac:dyDescent="0.25">
      <c r="L21219" t="s">
        <v>37276</v>
      </c>
      <c r="M21219" t="s">
        <v>5088</v>
      </c>
      <c r="N21219" t="s">
        <v>58479</v>
      </c>
      <c r="O21219" s="76" t="s">
        <v>4356</v>
      </c>
      <c r="P21219" s="82">
        <v>703</v>
      </c>
      <c r="Q21219" s="82" t="s">
        <v>86282</v>
      </c>
      <c r="R21219"/>
    </row>
    <row r="21220" spans="12:18" x14ac:dyDescent="0.25">
      <c r="L21220" t="s">
        <v>37276</v>
      </c>
      <c r="M21220" t="s">
        <v>5089</v>
      </c>
      <c r="N21220" t="s">
        <v>58480</v>
      </c>
      <c r="O21220" s="76" t="s">
        <v>4366</v>
      </c>
      <c r="P21220" s="82">
        <v>38</v>
      </c>
      <c r="Q21220" s="82" t="s">
        <v>86283</v>
      </c>
      <c r="R21220"/>
    </row>
    <row r="21221" spans="12:18" x14ac:dyDescent="0.25">
      <c r="L21221" t="s">
        <v>37276</v>
      </c>
      <c r="M21221" t="s">
        <v>5299</v>
      </c>
      <c r="N21221" t="s">
        <v>58481</v>
      </c>
      <c r="O21221" s="76" t="s">
        <v>4374</v>
      </c>
      <c r="P21221" s="82">
        <v>10104</v>
      </c>
      <c r="Q21221" s="82" t="s">
        <v>72645</v>
      </c>
      <c r="R21221"/>
    </row>
    <row r="21222" spans="12:18" x14ac:dyDescent="0.25">
      <c r="L21222" t="s">
        <v>37276</v>
      </c>
      <c r="M21222" t="s">
        <v>15710</v>
      </c>
      <c r="N21222" t="s">
        <v>58482</v>
      </c>
      <c r="O21222" s="76" t="s">
        <v>4356</v>
      </c>
      <c r="P21222" s="82">
        <v>282</v>
      </c>
      <c r="Q21222" s="82" t="s">
        <v>86284</v>
      </c>
      <c r="R21222"/>
    </row>
    <row r="21223" spans="12:18" x14ac:dyDescent="0.25">
      <c r="L21223" t="s">
        <v>37276</v>
      </c>
      <c r="M21223" t="s">
        <v>7562</v>
      </c>
      <c r="N21223" t="s">
        <v>58483</v>
      </c>
      <c r="O21223" s="76" t="s">
        <v>4356</v>
      </c>
      <c r="P21223" s="82">
        <v>579</v>
      </c>
      <c r="Q21223" s="82" t="s">
        <v>86285</v>
      </c>
      <c r="R21223"/>
    </row>
    <row r="21224" spans="12:18" x14ac:dyDescent="0.25">
      <c r="L21224" t="s">
        <v>37276</v>
      </c>
      <c r="M21224" t="s">
        <v>22732</v>
      </c>
      <c r="N21224" t="s">
        <v>58484</v>
      </c>
      <c r="O21224" s="76" t="s">
        <v>4366</v>
      </c>
      <c r="P21224" s="82">
        <v>171</v>
      </c>
      <c r="Q21224" s="82" t="s">
        <v>86286</v>
      </c>
      <c r="R21224"/>
    </row>
    <row r="21225" spans="12:18" x14ac:dyDescent="0.25">
      <c r="L21225" t="s">
        <v>37276</v>
      </c>
      <c r="M21225" t="s">
        <v>17717</v>
      </c>
      <c r="N21225" t="s">
        <v>58485</v>
      </c>
      <c r="O21225" s="76" t="s">
        <v>4366</v>
      </c>
      <c r="P21225" s="82">
        <v>316</v>
      </c>
      <c r="Q21225" s="82" t="s">
        <v>86288</v>
      </c>
      <c r="R21225"/>
    </row>
    <row r="21226" spans="12:18" x14ac:dyDescent="0.25">
      <c r="L21226" t="s">
        <v>37276</v>
      </c>
      <c r="M21226" t="s">
        <v>36244</v>
      </c>
      <c r="N21226" t="s">
        <v>58486</v>
      </c>
      <c r="O21226" s="76" t="s">
        <v>4356</v>
      </c>
      <c r="P21226" s="82">
        <v>1156</v>
      </c>
      <c r="Q21226" s="82" t="s">
        <v>86289</v>
      </c>
      <c r="R21226"/>
    </row>
    <row r="21227" spans="12:18" x14ac:dyDescent="0.25">
      <c r="L21227" t="s">
        <v>37276</v>
      </c>
      <c r="M21227" t="s">
        <v>22733</v>
      </c>
      <c r="N21227" t="s">
        <v>58487</v>
      </c>
      <c r="O21227" s="76" t="s">
        <v>4366</v>
      </c>
      <c r="P21227" s="82">
        <v>160</v>
      </c>
      <c r="Q21227" s="82" t="s">
        <v>86290</v>
      </c>
      <c r="R21227"/>
    </row>
    <row r="21228" spans="12:18" x14ac:dyDescent="0.25">
      <c r="L21228" t="s">
        <v>37276</v>
      </c>
      <c r="M21228" t="s">
        <v>17719</v>
      </c>
      <c r="N21228" t="s">
        <v>58488</v>
      </c>
      <c r="O21228" s="76" t="s">
        <v>4356</v>
      </c>
      <c r="P21228" s="82">
        <v>699</v>
      </c>
      <c r="Q21228" s="82" t="s">
        <v>86291</v>
      </c>
      <c r="R21228"/>
    </row>
    <row r="21229" spans="12:18" x14ac:dyDescent="0.25">
      <c r="L21229" t="s">
        <v>37276</v>
      </c>
      <c r="M21229" t="s">
        <v>36245</v>
      </c>
      <c r="N21229" t="s">
        <v>58489</v>
      </c>
      <c r="O21229" s="76" t="s">
        <v>4366</v>
      </c>
      <c r="P21229" s="82">
        <v>140</v>
      </c>
      <c r="Q21229" s="82" t="s">
        <v>86292</v>
      </c>
      <c r="R21229"/>
    </row>
    <row r="21230" spans="12:18" x14ac:dyDescent="0.25">
      <c r="L21230" t="s">
        <v>37276</v>
      </c>
      <c r="M21230" t="s">
        <v>22734</v>
      </c>
      <c r="N21230" t="s">
        <v>58490</v>
      </c>
      <c r="O21230" s="76" t="s">
        <v>4356</v>
      </c>
      <c r="P21230" s="82">
        <v>248</v>
      </c>
      <c r="Q21230" s="82" t="s">
        <v>86293</v>
      </c>
      <c r="R21230"/>
    </row>
    <row r="21231" spans="12:18" x14ac:dyDescent="0.25">
      <c r="L21231" t="s">
        <v>37276</v>
      </c>
      <c r="M21231" t="s">
        <v>15712</v>
      </c>
      <c r="N21231" t="s">
        <v>58491</v>
      </c>
      <c r="O21231" s="76" t="s">
        <v>4356</v>
      </c>
      <c r="P21231" s="82">
        <v>1504</v>
      </c>
      <c r="Q21231" s="82" t="s">
        <v>86294</v>
      </c>
      <c r="R21231"/>
    </row>
    <row r="21232" spans="12:18" x14ac:dyDescent="0.25">
      <c r="L21232" t="s">
        <v>37276</v>
      </c>
      <c r="M21232" t="s">
        <v>17721</v>
      </c>
      <c r="N21232" t="s">
        <v>58492</v>
      </c>
      <c r="O21232" s="76" t="s">
        <v>4356</v>
      </c>
      <c r="P21232" s="82">
        <v>266</v>
      </c>
      <c r="Q21232" s="82" t="s">
        <v>86295</v>
      </c>
      <c r="R21232"/>
    </row>
    <row r="21233" spans="12:18" x14ac:dyDescent="0.25">
      <c r="L21233" t="s">
        <v>37276</v>
      </c>
      <c r="M21233" t="s">
        <v>36246</v>
      </c>
      <c r="N21233" t="s">
        <v>58493</v>
      </c>
      <c r="O21233" s="76" t="s">
        <v>4356</v>
      </c>
      <c r="P21233" s="82">
        <v>399</v>
      </c>
      <c r="Q21233" s="82" t="s">
        <v>86296</v>
      </c>
      <c r="R21233"/>
    </row>
    <row r="21234" spans="12:18" x14ac:dyDescent="0.25">
      <c r="L21234" t="s">
        <v>37276</v>
      </c>
      <c r="M21234" t="s">
        <v>5090</v>
      </c>
      <c r="N21234" t="s">
        <v>58494</v>
      </c>
      <c r="O21234" s="76" t="s">
        <v>4450</v>
      </c>
      <c r="P21234" s="82">
        <v>116429</v>
      </c>
      <c r="Q21234" s="82" t="s">
        <v>72645</v>
      </c>
      <c r="R21234"/>
    </row>
    <row r="21235" spans="12:18" x14ac:dyDescent="0.25">
      <c r="L21235" t="s">
        <v>37276</v>
      </c>
      <c r="M21235" t="s">
        <v>15714</v>
      </c>
      <c r="N21235" t="s">
        <v>58495</v>
      </c>
      <c r="O21235" s="76" t="s">
        <v>4356</v>
      </c>
      <c r="P21235" s="82">
        <v>949</v>
      </c>
      <c r="Q21235" s="82" t="s">
        <v>86297</v>
      </c>
      <c r="R21235"/>
    </row>
    <row r="21236" spans="12:18" x14ac:dyDescent="0.25">
      <c r="L21236" t="s">
        <v>37276</v>
      </c>
      <c r="M21236" t="s">
        <v>15716</v>
      </c>
      <c r="N21236" t="s">
        <v>58496</v>
      </c>
      <c r="O21236" s="76" t="s">
        <v>4356</v>
      </c>
      <c r="P21236" s="82">
        <v>2271</v>
      </c>
      <c r="Q21236" s="82" t="s">
        <v>86298</v>
      </c>
      <c r="R21236"/>
    </row>
    <row r="21237" spans="12:18" x14ac:dyDescent="0.25">
      <c r="L21237" t="s">
        <v>37276</v>
      </c>
      <c r="M21237" t="s">
        <v>17723</v>
      </c>
      <c r="N21237" t="s">
        <v>58497</v>
      </c>
      <c r="O21237" s="76" t="s">
        <v>4356</v>
      </c>
      <c r="P21237" s="82">
        <v>645</v>
      </c>
      <c r="Q21237" s="82" t="s">
        <v>86299</v>
      </c>
      <c r="R21237"/>
    </row>
    <row r="21238" spans="12:18" x14ac:dyDescent="0.25">
      <c r="L21238" t="s">
        <v>37276</v>
      </c>
      <c r="M21238" t="s">
        <v>22735</v>
      </c>
      <c r="N21238" t="s">
        <v>58498</v>
      </c>
      <c r="O21238" s="76" t="s">
        <v>4356</v>
      </c>
      <c r="P21238" s="82">
        <v>267</v>
      </c>
      <c r="Q21238" s="82" t="s">
        <v>86300</v>
      </c>
      <c r="R21238"/>
    </row>
    <row r="21239" spans="12:18" x14ac:dyDescent="0.25">
      <c r="L21239" t="s">
        <v>37276</v>
      </c>
      <c r="M21239" t="s">
        <v>22736</v>
      </c>
      <c r="N21239" t="s">
        <v>58499</v>
      </c>
      <c r="O21239" s="76" t="s">
        <v>4356</v>
      </c>
      <c r="P21239" s="82">
        <v>688</v>
      </c>
      <c r="Q21239" s="82" t="s">
        <v>86301</v>
      </c>
      <c r="R21239"/>
    </row>
    <row r="21240" spans="12:18" x14ac:dyDescent="0.25">
      <c r="L21240" t="s">
        <v>37276</v>
      </c>
      <c r="M21240" t="s">
        <v>15718</v>
      </c>
      <c r="N21240" t="s">
        <v>58500</v>
      </c>
      <c r="O21240" s="76" t="s">
        <v>4356</v>
      </c>
      <c r="P21240" s="82">
        <v>596</v>
      </c>
      <c r="Q21240" s="82" t="s">
        <v>86302</v>
      </c>
      <c r="R21240"/>
    </row>
    <row r="21241" spans="12:18" x14ac:dyDescent="0.25">
      <c r="L21241" t="s">
        <v>37276</v>
      </c>
      <c r="M21241" t="s">
        <v>5091</v>
      </c>
      <c r="N21241" t="s">
        <v>58501</v>
      </c>
      <c r="O21241" s="76" t="s">
        <v>4366</v>
      </c>
      <c r="P21241" s="82">
        <v>5</v>
      </c>
      <c r="Q21241" s="82" t="s">
        <v>86303</v>
      </c>
      <c r="R21241"/>
    </row>
    <row r="21242" spans="12:18" x14ac:dyDescent="0.25">
      <c r="L21242" t="s">
        <v>37276</v>
      </c>
      <c r="M21242" t="s">
        <v>36247</v>
      </c>
      <c r="N21242" t="s">
        <v>58502</v>
      </c>
      <c r="O21242" s="76" t="s">
        <v>4366</v>
      </c>
      <c r="P21242" s="82">
        <v>285</v>
      </c>
      <c r="Q21242" s="82" t="s">
        <v>86304</v>
      </c>
      <c r="R21242"/>
    </row>
    <row r="21243" spans="12:18" x14ac:dyDescent="0.25">
      <c r="L21243" t="s">
        <v>37276</v>
      </c>
      <c r="M21243" t="s">
        <v>22737</v>
      </c>
      <c r="N21243" t="s">
        <v>58503</v>
      </c>
      <c r="O21243" s="76" t="s">
        <v>4366</v>
      </c>
      <c r="P21243" s="82">
        <v>149</v>
      </c>
      <c r="Q21243" s="82" t="s">
        <v>86305</v>
      </c>
      <c r="R21243"/>
    </row>
    <row r="21244" spans="12:18" x14ac:dyDescent="0.25">
      <c r="L21244" t="s">
        <v>37276</v>
      </c>
      <c r="M21244" t="s">
        <v>22738</v>
      </c>
      <c r="N21244" t="s">
        <v>58504</v>
      </c>
      <c r="O21244" s="76" t="s">
        <v>4366</v>
      </c>
      <c r="P21244" s="82">
        <v>70</v>
      </c>
      <c r="Q21244" s="82" t="s">
        <v>86306</v>
      </c>
      <c r="R21244"/>
    </row>
    <row r="21245" spans="12:18" x14ac:dyDescent="0.25">
      <c r="L21245" t="s">
        <v>37276</v>
      </c>
      <c r="M21245" t="s">
        <v>17725</v>
      </c>
      <c r="N21245" t="s">
        <v>58505</v>
      </c>
      <c r="O21245" s="76" t="s">
        <v>4374</v>
      </c>
      <c r="P21245" s="82">
        <v>5665</v>
      </c>
      <c r="Q21245" s="82" t="s">
        <v>72645</v>
      </c>
      <c r="R21245"/>
    </row>
    <row r="21246" spans="12:18" x14ac:dyDescent="0.25">
      <c r="L21246" t="s">
        <v>37276</v>
      </c>
      <c r="M21246" t="s">
        <v>5092</v>
      </c>
      <c r="N21246" t="s">
        <v>58506</v>
      </c>
      <c r="O21246" s="76" t="s">
        <v>4356</v>
      </c>
      <c r="P21246" s="82">
        <v>518</v>
      </c>
      <c r="Q21246" s="82" t="s">
        <v>86307</v>
      </c>
      <c r="R21246"/>
    </row>
    <row r="21247" spans="12:18" x14ac:dyDescent="0.25">
      <c r="L21247" t="s">
        <v>37276</v>
      </c>
      <c r="M21247" t="s">
        <v>5093</v>
      </c>
      <c r="N21247" t="s">
        <v>58507</v>
      </c>
      <c r="O21247" s="76" t="s">
        <v>4356</v>
      </c>
      <c r="P21247" s="82">
        <v>420</v>
      </c>
      <c r="Q21247" s="82" t="s">
        <v>86308</v>
      </c>
      <c r="R21247"/>
    </row>
    <row r="21248" spans="12:18" x14ac:dyDescent="0.25">
      <c r="L21248" t="s">
        <v>37276</v>
      </c>
      <c r="M21248" t="s">
        <v>15720</v>
      </c>
      <c r="N21248" t="s">
        <v>58508</v>
      </c>
      <c r="O21248" s="76" t="s">
        <v>4356</v>
      </c>
      <c r="P21248" s="82">
        <v>1630</v>
      </c>
      <c r="Q21248" s="82" t="s">
        <v>86309</v>
      </c>
      <c r="R21248"/>
    </row>
    <row r="21249" spans="12:18" x14ac:dyDescent="0.25">
      <c r="L21249" t="s">
        <v>37276</v>
      </c>
      <c r="M21249" t="s">
        <v>17727</v>
      </c>
      <c r="N21249" t="s">
        <v>58509</v>
      </c>
      <c r="O21249" s="76" t="s">
        <v>4366</v>
      </c>
      <c r="P21249" s="82">
        <v>80</v>
      </c>
      <c r="Q21249" s="82" t="s">
        <v>86310</v>
      </c>
      <c r="R21249"/>
    </row>
    <row r="21250" spans="12:18" x14ac:dyDescent="0.25">
      <c r="L21250" t="s">
        <v>37276</v>
      </c>
      <c r="M21250" t="s">
        <v>15722</v>
      </c>
      <c r="N21250" t="s">
        <v>58510</v>
      </c>
      <c r="O21250" s="76" t="s">
        <v>4356</v>
      </c>
      <c r="P21250" s="82">
        <v>458</v>
      </c>
      <c r="Q21250" s="82" t="s">
        <v>86311</v>
      </c>
      <c r="R21250"/>
    </row>
    <row r="21251" spans="12:18" x14ac:dyDescent="0.25">
      <c r="L21251" t="s">
        <v>37276</v>
      </c>
      <c r="M21251" t="s">
        <v>22739</v>
      </c>
      <c r="N21251" t="s">
        <v>58511</v>
      </c>
      <c r="O21251" s="76" t="s">
        <v>4450</v>
      </c>
      <c r="P21251" s="82">
        <v>21819</v>
      </c>
      <c r="Q21251" s="82" t="s">
        <v>72645</v>
      </c>
      <c r="R21251"/>
    </row>
    <row r="21252" spans="12:18" x14ac:dyDescent="0.25">
      <c r="L21252" t="s">
        <v>37276</v>
      </c>
      <c r="M21252" t="s">
        <v>15724</v>
      </c>
      <c r="N21252" t="s">
        <v>58512</v>
      </c>
      <c r="O21252" s="76" t="s">
        <v>4374</v>
      </c>
      <c r="P21252" s="82">
        <v>2710</v>
      </c>
      <c r="Q21252" s="82" t="s">
        <v>72645</v>
      </c>
      <c r="R21252"/>
    </row>
    <row r="21253" spans="12:18" x14ac:dyDescent="0.25">
      <c r="L21253" t="s">
        <v>37276</v>
      </c>
      <c r="M21253" t="s">
        <v>15726</v>
      </c>
      <c r="N21253" t="s">
        <v>58513</v>
      </c>
      <c r="O21253" s="76" t="s">
        <v>4356</v>
      </c>
      <c r="P21253" s="82">
        <v>3445</v>
      </c>
      <c r="Q21253" s="82" t="s">
        <v>86313</v>
      </c>
      <c r="R21253"/>
    </row>
    <row r="21254" spans="12:18" x14ac:dyDescent="0.25">
      <c r="L21254" t="s">
        <v>37276</v>
      </c>
      <c r="M21254" t="s">
        <v>22740</v>
      </c>
      <c r="N21254" t="s">
        <v>58514</v>
      </c>
      <c r="O21254" s="76" t="s">
        <v>4374</v>
      </c>
      <c r="P21254" s="82">
        <v>2686</v>
      </c>
      <c r="Q21254" s="82" t="s">
        <v>86314</v>
      </c>
      <c r="R21254"/>
    </row>
    <row r="21255" spans="12:18" x14ac:dyDescent="0.25">
      <c r="L21255" t="s">
        <v>37276</v>
      </c>
      <c r="M21255" t="s">
        <v>17729</v>
      </c>
      <c r="N21255" t="s">
        <v>58515</v>
      </c>
      <c r="O21255" s="76" t="s">
        <v>4366</v>
      </c>
      <c r="P21255" s="82">
        <v>123</v>
      </c>
      <c r="Q21255" s="82" t="s">
        <v>86315</v>
      </c>
      <c r="R21255"/>
    </row>
    <row r="21256" spans="12:18" x14ac:dyDescent="0.25">
      <c r="L21256" t="s">
        <v>37276</v>
      </c>
      <c r="M21256" t="s">
        <v>15728</v>
      </c>
      <c r="N21256" t="s">
        <v>58516</v>
      </c>
      <c r="O21256" s="76" t="s">
        <v>4366</v>
      </c>
      <c r="P21256" s="82">
        <v>119</v>
      </c>
      <c r="Q21256" s="82" t="s">
        <v>86316</v>
      </c>
      <c r="R21256"/>
    </row>
    <row r="21257" spans="12:18" x14ac:dyDescent="0.25">
      <c r="L21257" t="s">
        <v>37276</v>
      </c>
      <c r="M21257" t="s">
        <v>15730</v>
      </c>
      <c r="N21257" t="s">
        <v>58517</v>
      </c>
      <c r="O21257" s="76" t="s">
        <v>4374</v>
      </c>
      <c r="P21257" s="82">
        <v>5055</v>
      </c>
      <c r="Q21257" s="82" t="s">
        <v>72645</v>
      </c>
      <c r="R21257"/>
    </row>
    <row r="21258" spans="12:18" x14ac:dyDescent="0.25">
      <c r="L21258" t="s">
        <v>37276</v>
      </c>
      <c r="M21258" t="s">
        <v>17731</v>
      </c>
      <c r="N21258" t="s">
        <v>58518</v>
      </c>
      <c r="O21258" s="76" t="s">
        <v>4356</v>
      </c>
      <c r="P21258" s="82">
        <v>561</v>
      </c>
      <c r="Q21258" s="82" t="s">
        <v>86317</v>
      </c>
      <c r="R21258"/>
    </row>
    <row r="21259" spans="12:18" x14ac:dyDescent="0.25">
      <c r="L21259" t="s">
        <v>37276</v>
      </c>
      <c r="M21259" t="s">
        <v>17733</v>
      </c>
      <c r="N21259" t="s">
        <v>58519</v>
      </c>
      <c r="O21259" s="76" t="s">
        <v>4366</v>
      </c>
      <c r="P21259" s="82">
        <v>308</v>
      </c>
      <c r="Q21259" s="82" t="s">
        <v>86318</v>
      </c>
      <c r="R21259"/>
    </row>
    <row r="21260" spans="12:18" x14ac:dyDescent="0.25">
      <c r="L21260" t="s">
        <v>37276</v>
      </c>
      <c r="M21260" t="s">
        <v>15732</v>
      </c>
      <c r="N21260" t="s">
        <v>58520</v>
      </c>
      <c r="O21260" s="76" t="s">
        <v>4356</v>
      </c>
      <c r="P21260" s="82">
        <v>364</v>
      </c>
      <c r="Q21260" s="82" t="s">
        <v>86319</v>
      </c>
      <c r="R21260"/>
    </row>
    <row r="21261" spans="12:18" x14ac:dyDescent="0.25">
      <c r="L21261" t="s">
        <v>37276</v>
      </c>
      <c r="M21261" t="s">
        <v>5095</v>
      </c>
      <c r="N21261" t="s">
        <v>58521</v>
      </c>
      <c r="O21261" s="76" t="s">
        <v>4374</v>
      </c>
      <c r="P21261" s="82">
        <v>7823</v>
      </c>
      <c r="Q21261" s="82" t="s">
        <v>72645</v>
      </c>
      <c r="R21261"/>
    </row>
    <row r="21262" spans="12:18" x14ac:dyDescent="0.25">
      <c r="L21262" t="s">
        <v>37276</v>
      </c>
      <c r="M21262" t="s">
        <v>36248</v>
      </c>
      <c r="N21262" t="s">
        <v>58522</v>
      </c>
      <c r="O21262" s="76" t="s">
        <v>4374</v>
      </c>
      <c r="P21262" s="82">
        <v>462</v>
      </c>
      <c r="Q21262" s="82" t="s">
        <v>72645</v>
      </c>
      <c r="R21262"/>
    </row>
    <row r="21263" spans="12:18" x14ac:dyDescent="0.25">
      <c r="L21263" t="s">
        <v>37276</v>
      </c>
      <c r="M21263" t="s">
        <v>5096</v>
      </c>
      <c r="N21263" t="s">
        <v>58523</v>
      </c>
      <c r="O21263" s="76" t="s">
        <v>4366</v>
      </c>
      <c r="P21263" s="82">
        <v>211</v>
      </c>
      <c r="Q21263" s="82" t="s">
        <v>86320</v>
      </c>
      <c r="R21263"/>
    </row>
    <row r="21264" spans="12:18" x14ac:dyDescent="0.25">
      <c r="L21264" t="s">
        <v>37276</v>
      </c>
      <c r="M21264" t="s">
        <v>19815</v>
      </c>
      <c r="N21264" t="s">
        <v>58524</v>
      </c>
      <c r="O21264" s="76" t="s">
        <v>4356</v>
      </c>
      <c r="P21264" s="82">
        <v>249</v>
      </c>
      <c r="Q21264" s="82" t="s">
        <v>86321</v>
      </c>
      <c r="R21264"/>
    </row>
    <row r="21265" spans="12:18" x14ac:dyDescent="0.25">
      <c r="L21265" t="s">
        <v>37276</v>
      </c>
      <c r="M21265" t="s">
        <v>5097</v>
      </c>
      <c r="N21265" t="s">
        <v>58525</v>
      </c>
      <c r="O21265" s="76" t="s">
        <v>4366</v>
      </c>
      <c r="P21265" s="82">
        <v>118</v>
      </c>
      <c r="Q21265" s="82" t="s">
        <v>86322</v>
      </c>
      <c r="R21265"/>
    </row>
    <row r="21266" spans="12:18" x14ac:dyDescent="0.25">
      <c r="L21266" t="s">
        <v>37276</v>
      </c>
      <c r="M21266" t="s">
        <v>22741</v>
      </c>
      <c r="N21266" t="s">
        <v>58526</v>
      </c>
      <c r="O21266" s="76" t="s">
        <v>4356</v>
      </c>
      <c r="P21266" s="82">
        <v>345</v>
      </c>
      <c r="Q21266" s="82" t="s">
        <v>86323</v>
      </c>
      <c r="R21266"/>
    </row>
    <row r="21267" spans="12:18" x14ac:dyDescent="0.25">
      <c r="L21267" t="s">
        <v>37276</v>
      </c>
      <c r="M21267" t="s">
        <v>36249</v>
      </c>
      <c r="N21267" t="s">
        <v>58527</v>
      </c>
      <c r="O21267" s="76" t="s">
        <v>4356</v>
      </c>
      <c r="P21267" s="82">
        <v>263</v>
      </c>
      <c r="Q21267" s="82" t="s">
        <v>86324</v>
      </c>
      <c r="R21267"/>
    </row>
    <row r="21268" spans="12:18" x14ac:dyDescent="0.25">
      <c r="L21268" t="s">
        <v>37276</v>
      </c>
      <c r="M21268" t="s">
        <v>5098</v>
      </c>
      <c r="N21268" t="s">
        <v>58528</v>
      </c>
      <c r="O21268" s="76" t="s">
        <v>4374</v>
      </c>
      <c r="P21268" s="82">
        <v>2580</v>
      </c>
      <c r="Q21268" s="82" t="s">
        <v>72645</v>
      </c>
      <c r="R21268"/>
    </row>
    <row r="21269" spans="12:18" x14ac:dyDescent="0.25">
      <c r="L21269" t="s">
        <v>37276</v>
      </c>
      <c r="M21269" t="s">
        <v>17735</v>
      </c>
      <c r="N21269" t="s">
        <v>58529</v>
      </c>
      <c r="O21269" s="76" t="s">
        <v>4356</v>
      </c>
      <c r="P21269" s="82">
        <v>1389</v>
      </c>
      <c r="Q21269" s="82" t="s">
        <v>86325</v>
      </c>
      <c r="R21269"/>
    </row>
    <row r="21270" spans="12:18" x14ac:dyDescent="0.25">
      <c r="L21270" t="s">
        <v>37276</v>
      </c>
      <c r="M21270" t="s">
        <v>17737</v>
      </c>
      <c r="N21270" t="s">
        <v>58530</v>
      </c>
      <c r="O21270" s="76" t="s">
        <v>4356</v>
      </c>
      <c r="P21270" s="82">
        <v>43</v>
      </c>
      <c r="Q21270" s="82" t="s">
        <v>86326</v>
      </c>
      <c r="R21270"/>
    </row>
    <row r="21271" spans="12:18" x14ac:dyDescent="0.25">
      <c r="L21271" t="s">
        <v>37276</v>
      </c>
      <c r="M21271" t="s">
        <v>36250</v>
      </c>
      <c r="N21271" t="s">
        <v>58531</v>
      </c>
      <c r="O21271" s="76" t="s">
        <v>4366</v>
      </c>
      <c r="P21271" s="82">
        <v>36</v>
      </c>
      <c r="Q21271" s="82" t="s">
        <v>86327</v>
      </c>
      <c r="R21271"/>
    </row>
    <row r="21272" spans="12:18" x14ac:dyDescent="0.25">
      <c r="L21272" t="s">
        <v>37276</v>
      </c>
      <c r="M21272" t="s">
        <v>36251</v>
      </c>
      <c r="N21272" t="s">
        <v>58532</v>
      </c>
      <c r="O21272" s="76" t="s">
        <v>4356</v>
      </c>
      <c r="P21272" s="82">
        <v>339</v>
      </c>
      <c r="Q21272" s="82" t="s">
        <v>86328</v>
      </c>
      <c r="R21272"/>
    </row>
    <row r="21273" spans="12:18" x14ac:dyDescent="0.25">
      <c r="L21273" t="s">
        <v>37276</v>
      </c>
      <c r="M21273" t="s">
        <v>5099</v>
      </c>
      <c r="N21273" t="s">
        <v>58533</v>
      </c>
      <c r="O21273" s="76" t="s">
        <v>4356</v>
      </c>
      <c r="P21273" s="82">
        <v>285</v>
      </c>
      <c r="Q21273" s="82" t="s">
        <v>86329</v>
      </c>
      <c r="R21273"/>
    </row>
    <row r="21274" spans="12:18" x14ac:dyDescent="0.25">
      <c r="L21274" t="s">
        <v>37276</v>
      </c>
      <c r="M21274" t="s">
        <v>5100</v>
      </c>
      <c r="N21274" t="s">
        <v>58534</v>
      </c>
      <c r="O21274" s="76" t="s">
        <v>4374</v>
      </c>
      <c r="P21274" s="82">
        <v>1218</v>
      </c>
      <c r="Q21274" s="82" t="s">
        <v>86330</v>
      </c>
      <c r="R21274"/>
    </row>
    <row r="21275" spans="12:18" x14ac:dyDescent="0.25">
      <c r="L21275" t="s">
        <v>37276</v>
      </c>
      <c r="M21275" t="s">
        <v>36252</v>
      </c>
      <c r="N21275" t="s">
        <v>58535</v>
      </c>
      <c r="O21275" s="76" t="s">
        <v>4366</v>
      </c>
      <c r="P21275" s="82">
        <v>257</v>
      </c>
      <c r="Q21275" s="82" t="s">
        <v>86331</v>
      </c>
      <c r="R21275"/>
    </row>
    <row r="21276" spans="12:18" x14ac:dyDescent="0.25">
      <c r="L21276" t="s">
        <v>37276</v>
      </c>
      <c r="M21276" t="s">
        <v>15734</v>
      </c>
      <c r="N21276" t="s">
        <v>58536</v>
      </c>
      <c r="O21276" s="76" t="s">
        <v>4366</v>
      </c>
      <c r="P21276" s="82">
        <v>257</v>
      </c>
      <c r="Q21276" s="82" t="s">
        <v>86332</v>
      </c>
      <c r="R21276"/>
    </row>
    <row r="21277" spans="12:18" x14ac:dyDescent="0.25">
      <c r="L21277" t="s">
        <v>37276</v>
      </c>
      <c r="M21277" t="s">
        <v>36253</v>
      </c>
      <c r="N21277" t="s">
        <v>58537</v>
      </c>
      <c r="O21277" s="76" t="s">
        <v>4450</v>
      </c>
      <c r="P21277" s="82">
        <v>4725</v>
      </c>
      <c r="Q21277" s="82" t="s">
        <v>72645</v>
      </c>
      <c r="R21277"/>
    </row>
    <row r="21278" spans="12:18" x14ac:dyDescent="0.25">
      <c r="L21278" t="s">
        <v>37276</v>
      </c>
      <c r="M21278" t="s">
        <v>17738</v>
      </c>
      <c r="N21278" t="s">
        <v>58538</v>
      </c>
      <c r="O21278" s="76" t="s">
        <v>4356</v>
      </c>
      <c r="P21278" s="82">
        <v>464</v>
      </c>
      <c r="Q21278" s="82" t="s">
        <v>86333</v>
      </c>
      <c r="R21278"/>
    </row>
    <row r="21279" spans="12:18" x14ac:dyDescent="0.25">
      <c r="L21279" t="s">
        <v>37276</v>
      </c>
      <c r="M21279" t="s">
        <v>5101</v>
      </c>
      <c r="N21279" t="s">
        <v>58539</v>
      </c>
      <c r="O21279" s="76" t="s">
        <v>4356</v>
      </c>
      <c r="P21279" s="82">
        <v>1031</v>
      </c>
      <c r="Q21279" s="82" t="s">
        <v>86334</v>
      </c>
      <c r="R21279"/>
    </row>
    <row r="21280" spans="12:18" x14ac:dyDescent="0.25">
      <c r="L21280" t="s">
        <v>37276</v>
      </c>
      <c r="M21280" t="s">
        <v>17740</v>
      </c>
      <c r="N21280" t="s">
        <v>58540</v>
      </c>
      <c r="O21280" s="76" t="s">
        <v>4374</v>
      </c>
      <c r="P21280" s="82">
        <v>1002</v>
      </c>
      <c r="Q21280" s="82" t="s">
        <v>72645</v>
      </c>
      <c r="R21280"/>
    </row>
    <row r="21281" spans="12:18" x14ac:dyDescent="0.25">
      <c r="L21281" t="s">
        <v>37276</v>
      </c>
      <c r="M21281" t="s">
        <v>36254</v>
      </c>
      <c r="N21281" t="s">
        <v>58541</v>
      </c>
      <c r="O21281" s="76" t="s">
        <v>4374</v>
      </c>
      <c r="P21281" s="82">
        <v>723</v>
      </c>
      <c r="Q21281" s="82" t="s">
        <v>72645</v>
      </c>
      <c r="R21281"/>
    </row>
    <row r="21282" spans="12:18" x14ac:dyDescent="0.25">
      <c r="L21282" t="s">
        <v>37276</v>
      </c>
      <c r="M21282" t="s">
        <v>15736</v>
      </c>
      <c r="N21282" t="s">
        <v>58542</v>
      </c>
      <c r="O21282" s="76" t="s">
        <v>4366</v>
      </c>
      <c r="P21282" s="82">
        <v>141</v>
      </c>
      <c r="Q21282" s="82" t="s">
        <v>86335</v>
      </c>
      <c r="R21282"/>
    </row>
    <row r="21283" spans="12:18" x14ac:dyDescent="0.25">
      <c r="L21283" t="s">
        <v>37276</v>
      </c>
      <c r="M21283" t="s">
        <v>17741</v>
      </c>
      <c r="N21283" t="s">
        <v>58543</v>
      </c>
      <c r="O21283" s="76" t="s">
        <v>4356</v>
      </c>
      <c r="P21283" s="82">
        <v>1210</v>
      </c>
      <c r="Q21283" s="82" t="s">
        <v>86336</v>
      </c>
      <c r="R21283"/>
    </row>
    <row r="21284" spans="12:18" x14ac:dyDescent="0.25">
      <c r="L21284" t="s">
        <v>37276</v>
      </c>
      <c r="M21284" t="s">
        <v>15738</v>
      </c>
      <c r="N21284" t="s">
        <v>58544</v>
      </c>
      <c r="O21284" s="76" t="s">
        <v>4374</v>
      </c>
      <c r="P21284" s="82">
        <v>1797</v>
      </c>
      <c r="Q21284" s="82" t="s">
        <v>72645</v>
      </c>
      <c r="R21284"/>
    </row>
    <row r="21285" spans="12:18" x14ac:dyDescent="0.25">
      <c r="L21285" t="s">
        <v>37276</v>
      </c>
      <c r="M21285" t="s">
        <v>15740</v>
      </c>
      <c r="N21285" t="s">
        <v>58545</v>
      </c>
      <c r="O21285" s="76" t="s">
        <v>4356</v>
      </c>
      <c r="P21285" s="82">
        <v>343</v>
      </c>
      <c r="Q21285" s="82" t="s">
        <v>86337</v>
      </c>
      <c r="R21285"/>
    </row>
    <row r="21286" spans="12:18" x14ac:dyDescent="0.25">
      <c r="L21286" t="s">
        <v>37276</v>
      </c>
      <c r="M21286" t="s">
        <v>17743</v>
      </c>
      <c r="N21286" t="s">
        <v>58546</v>
      </c>
      <c r="O21286" s="76" t="s">
        <v>4366</v>
      </c>
      <c r="P21286" s="82">
        <v>304</v>
      </c>
      <c r="Q21286" s="82" t="s">
        <v>86338</v>
      </c>
      <c r="R21286"/>
    </row>
    <row r="21287" spans="12:18" x14ac:dyDescent="0.25">
      <c r="L21287" t="s">
        <v>37276</v>
      </c>
      <c r="M21287" t="s">
        <v>5102</v>
      </c>
      <c r="N21287" t="s">
        <v>58547</v>
      </c>
      <c r="O21287" s="76" t="s">
        <v>4356</v>
      </c>
      <c r="P21287" s="82">
        <v>340</v>
      </c>
      <c r="Q21287" s="82" t="s">
        <v>86339</v>
      </c>
      <c r="R21287"/>
    </row>
    <row r="21288" spans="12:18" x14ac:dyDescent="0.25">
      <c r="L21288" t="s">
        <v>37276</v>
      </c>
      <c r="M21288" t="s">
        <v>15742</v>
      </c>
      <c r="N21288" t="s">
        <v>58548</v>
      </c>
      <c r="O21288" s="76" t="s">
        <v>4366</v>
      </c>
      <c r="P21288" s="82">
        <v>159</v>
      </c>
      <c r="Q21288" s="82" t="s">
        <v>86340</v>
      </c>
      <c r="R21288"/>
    </row>
    <row r="21289" spans="12:18" x14ac:dyDescent="0.25">
      <c r="L21289" t="s">
        <v>37276</v>
      </c>
      <c r="M21289" t="s">
        <v>5103</v>
      </c>
      <c r="N21289" t="s">
        <v>58549</v>
      </c>
      <c r="O21289" s="76" t="s">
        <v>4366</v>
      </c>
      <c r="P21289" s="82">
        <v>36</v>
      </c>
      <c r="Q21289" s="82" t="s">
        <v>86341</v>
      </c>
      <c r="R21289"/>
    </row>
    <row r="21290" spans="12:18" x14ac:dyDescent="0.25">
      <c r="L21290" t="s">
        <v>37276</v>
      </c>
      <c r="M21290" t="s">
        <v>5104</v>
      </c>
      <c r="N21290" t="s">
        <v>58550</v>
      </c>
      <c r="O21290" s="76" t="s">
        <v>4374</v>
      </c>
      <c r="P21290" s="82">
        <v>2679</v>
      </c>
      <c r="Q21290" s="82" t="s">
        <v>86342</v>
      </c>
      <c r="R21290"/>
    </row>
    <row r="21291" spans="12:18" x14ac:dyDescent="0.25">
      <c r="L21291" t="s">
        <v>37276</v>
      </c>
      <c r="M21291" t="s">
        <v>5094</v>
      </c>
      <c r="N21291" t="s">
        <v>58551</v>
      </c>
      <c r="O21291" s="76" t="s">
        <v>4356</v>
      </c>
      <c r="P21291" s="82">
        <v>1724</v>
      </c>
      <c r="Q21291" s="82" t="s">
        <v>86312</v>
      </c>
      <c r="R21291"/>
    </row>
    <row r="21292" spans="12:18" x14ac:dyDescent="0.25">
      <c r="L21292" t="s">
        <v>37276</v>
      </c>
      <c r="M21292" t="s">
        <v>15744</v>
      </c>
      <c r="N21292" t="s">
        <v>58552</v>
      </c>
      <c r="O21292" s="76" t="s">
        <v>4366</v>
      </c>
      <c r="P21292" s="82">
        <v>127</v>
      </c>
      <c r="Q21292" s="82" t="s">
        <v>86343</v>
      </c>
      <c r="R21292"/>
    </row>
    <row r="21293" spans="12:18" x14ac:dyDescent="0.25">
      <c r="L21293" t="s">
        <v>37276</v>
      </c>
      <c r="M21293" t="s">
        <v>15746</v>
      </c>
      <c r="N21293" t="s">
        <v>58553</v>
      </c>
      <c r="O21293" s="76" t="s">
        <v>4366</v>
      </c>
      <c r="P21293" s="82">
        <v>57</v>
      </c>
      <c r="Q21293" s="82" t="s">
        <v>86344</v>
      </c>
      <c r="R21293"/>
    </row>
    <row r="21294" spans="12:18" x14ac:dyDescent="0.25">
      <c r="L21294" t="s">
        <v>37276</v>
      </c>
      <c r="M21294" t="s">
        <v>36255</v>
      </c>
      <c r="N21294" t="s">
        <v>58554</v>
      </c>
      <c r="O21294" s="76" t="s">
        <v>4356</v>
      </c>
      <c r="P21294" s="82">
        <v>390</v>
      </c>
      <c r="Q21294" s="82" t="s">
        <v>86345</v>
      </c>
      <c r="R21294"/>
    </row>
    <row r="21295" spans="12:18" x14ac:dyDescent="0.25">
      <c r="L21295" t="s">
        <v>37276</v>
      </c>
      <c r="M21295" t="s">
        <v>17745</v>
      </c>
      <c r="N21295" t="s">
        <v>58555</v>
      </c>
      <c r="O21295" s="76" t="s">
        <v>4356</v>
      </c>
      <c r="P21295" s="82">
        <v>358</v>
      </c>
      <c r="Q21295" s="82" t="s">
        <v>86346</v>
      </c>
      <c r="R21295"/>
    </row>
    <row r="21296" spans="12:18" x14ac:dyDescent="0.25">
      <c r="L21296" t="s">
        <v>37276</v>
      </c>
      <c r="M21296" t="s">
        <v>22742</v>
      </c>
      <c r="N21296" t="s">
        <v>58556</v>
      </c>
      <c r="O21296" s="76" t="s">
        <v>4366</v>
      </c>
      <c r="P21296" s="82">
        <v>94</v>
      </c>
      <c r="Q21296" s="82" t="s">
        <v>86347</v>
      </c>
      <c r="R21296"/>
    </row>
    <row r="21297" spans="12:18" x14ac:dyDescent="0.25">
      <c r="L21297" t="s">
        <v>37276</v>
      </c>
      <c r="M21297" t="s">
        <v>15748</v>
      </c>
      <c r="N21297" t="s">
        <v>58557</v>
      </c>
      <c r="O21297" s="76" t="s">
        <v>4374</v>
      </c>
      <c r="P21297" s="82">
        <v>3043</v>
      </c>
      <c r="Q21297" s="82" t="s">
        <v>72645</v>
      </c>
      <c r="R21297"/>
    </row>
    <row r="21298" spans="12:18" x14ac:dyDescent="0.25">
      <c r="L21298" t="s">
        <v>37276</v>
      </c>
      <c r="M21298" t="s">
        <v>5105</v>
      </c>
      <c r="N21298" t="s">
        <v>58558</v>
      </c>
      <c r="O21298" s="76" t="s">
        <v>4356</v>
      </c>
      <c r="P21298" s="82">
        <v>445</v>
      </c>
      <c r="Q21298" s="82" t="s">
        <v>86348</v>
      </c>
      <c r="R21298"/>
    </row>
    <row r="21299" spans="12:18" x14ac:dyDescent="0.25">
      <c r="L21299" t="s">
        <v>37276</v>
      </c>
      <c r="M21299" t="s">
        <v>22743</v>
      </c>
      <c r="N21299" t="s">
        <v>58559</v>
      </c>
      <c r="O21299" s="76" t="s">
        <v>4356</v>
      </c>
      <c r="P21299" s="82">
        <v>740</v>
      </c>
      <c r="Q21299" s="82" t="s">
        <v>86349</v>
      </c>
      <c r="R21299"/>
    </row>
    <row r="21300" spans="12:18" x14ac:dyDescent="0.25">
      <c r="L21300" t="s">
        <v>37276</v>
      </c>
      <c r="M21300" t="s">
        <v>36256</v>
      </c>
      <c r="N21300" t="s">
        <v>58560</v>
      </c>
      <c r="O21300" s="76" t="s">
        <v>4366</v>
      </c>
      <c r="P21300" s="82">
        <v>238</v>
      </c>
      <c r="Q21300" s="82" t="s">
        <v>86350</v>
      </c>
      <c r="R21300"/>
    </row>
    <row r="21301" spans="12:18" x14ac:dyDescent="0.25">
      <c r="L21301" t="s">
        <v>37276</v>
      </c>
      <c r="M21301" t="s">
        <v>15750</v>
      </c>
      <c r="N21301" t="s">
        <v>58561</v>
      </c>
      <c r="O21301" s="76" t="s">
        <v>4356</v>
      </c>
      <c r="P21301" s="82">
        <v>871</v>
      </c>
      <c r="Q21301" s="82" t="s">
        <v>86351</v>
      </c>
      <c r="R21301"/>
    </row>
    <row r="21302" spans="12:18" x14ac:dyDescent="0.25">
      <c r="L21302" t="s">
        <v>37276</v>
      </c>
      <c r="M21302" t="s">
        <v>5106</v>
      </c>
      <c r="N21302" t="s">
        <v>58562</v>
      </c>
      <c r="O21302" s="76" t="s">
        <v>4356</v>
      </c>
      <c r="P21302" s="82">
        <v>1856</v>
      </c>
      <c r="Q21302" s="82" t="s">
        <v>86352</v>
      </c>
      <c r="R21302"/>
    </row>
    <row r="21303" spans="12:18" x14ac:dyDescent="0.25">
      <c r="L21303" t="s">
        <v>37276</v>
      </c>
      <c r="M21303" t="s">
        <v>15752</v>
      </c>
      <c r="N21303" t="s">
        <v>58563</v>
      </c>
      <c r="O21303" s="76" t="s">
        <v>4356</v>
      </c>
      <c r="P21303" s="82">
        <v>1488</v>
      </c>
      <c r="Q21303" s="82" t="s">
        <v>86353</v>
      </c>
      <c r="R21303"/>
    </row>
    <row r="21304" spans="12:18" x14ac:dyDescent="0.25">
      <c r="L21304" t="s">
        <v>37276</v>
      </c>
      <c r="M21304" t="s">
        <v>17747</v>
      </c>
      <c r="N21304" t="s">
        <v>58564</v>
      </c>
      <c r="O21304" s="76" t="s">
        <v>4366</v>
      </c>
      <c r="P21304" s="82">
        <v>229</v>
      </c>
      <c r="Q21304" s="82" t="s">
        <v>86354</v>
      </c>
      <c r="R21304"/>
    </row>
    <row r="21305" spans="12:18" x14ac:dyDescent="0.25">
      <c r="L21305" t="s">
        <v>37276</v>
      </c>
      <c r="M21305" t="s">
        <v>15753</v>
      </c>
      <c r="N21305" t="s">
        <v>58565</v>
      </c>
      <c r="O21305" s="76" t="s">
        <v>4374</v>
      </c>
      <c r="P21305" s="82">
        <v>6338</v>
      </c>
      <c r="Q21305" s="82" t="s">
        <v>72645</v>
      </c>
      <c r="R21305"/>
    </row>
    <row r="21306" spans="12:18" x14ac:dyDescent="0.25">
      <c r="L21306" t="s">
        <v>37276</v>
      </c>
      <c r="M21306" t="s">
        <v>15755</v>
      </c>
      <c r="N21306" t="s">
        <v>58566</v>
      </c>
      <c r="O21306" s="76" t="s">
        <v>4356</v>
      </c>
      <c r="P21306" s="82">
        <v>291</v>
      </c>
      <c r="Q21306" s="82" t="s">
        <v>86355</v>
      </c>
      <c r="R21306"/>
    </row>
    <row r="21307" spans="12:18" x14ac:dyDescent="0.25">
      <c r="L21307" t="s">
        <v>37276</v>
      </c>
      <c r="M21307" t="s">
        <v>15757</v>
      </c>
      <c r="N21307" t="s">
        <v>58567</v>
      </c>
      <c r="O21307" s="76" t="s">
        <v>4366</v>
      </c>
      <c r="P21307" s="82">
        <v>51</v>
      </c>
      <c r="Q21307" s="82" t="s">
        <v>86356</v>
      </c>
      <c r="R21307"/>
    </row>
    <row r="21308" spans="12:18" x14ac:dyDescent="0.25">
      <c r="L21308" t="s">
        <v>37276</v>
      </c>
      <c r="M21308" t="s">
        <v>22744</v>
      </c>
      <c r="N21308" t="s">
        <v>58568</v>
      </c>
      <c r="O21308" s="76" t="s">
        <v>4356</v>
      </c>
      <c r="P21308" s="82">
        <v>4728</v>
      </c>
      <c r="Q21308" s="82" t="s">
        <v>86357</v>
      </c>
      <c r="R21308"/>
    </row>
    <row r="21309" spans="12:18" x14ac:dyDescent="0.25">
      <c r="L21309" t="s">
        <v>37276</v>
      </c>
      <c r="M21309" t="s">
        <v>15759</v>
      </c>
      <c r="N21309" t="s">
        <v>58569</v>
      </c>
      <c r="O21309" s="76" t="s">
        <v>4356</v>
      </c>
      <c r="P21309" s="82">
        <v>611</v>
      </c>
      <c r="Q21309" s="82" t="s">
        <v>86358</v>
      </c>
      <c r="R21309"/>
    </row>
    <row r="21310" spans="12:18" x14ac:dyDescent="0.25">
      <c r="L21310" t="s">
        <v>37276</v>
      </c>
      <c r="M21310" t="s">
        <v>5107</v>
      </c>
      <c r="N21310" t="s">
        <v>58570</v>
      </c>
      <c r="O21310" s="76" t="s">
        <v>4356</v>
      </c>
      <c r="P21310" s="82">
        <v>1011</v>
      </c>
      <c r="Q21310" s="82" t="s">
        <v>86359</v>
      </c>
      <c r="R21310"/>
    </row>
    <row r="21311" spans="12:18" x14ac:dyDescent="0.25">
      <c r="L21311" t="s">
        <v>37276</v>
      </c>
      <c r="M21311" t="s">
        <v>5109</v>
      </c>
      <c r="N21311" t="s">
        <v>58571</v>
      </c>
      <c r="O21311" s="76" t="s">
        <v>4374</v>
      </c>
      <c r="P21311" s="82">
        <v>1509</v>
      </c>
      <c r="Q21311" s="82" t="s">
        <v>72645</v>
      </c>
      <c r="R21311"/>
    </row>
    <row r="21312" spans="12:18" x14ac:dyDescent="0.25">
      <c r="L21312" t="s">
        <v>37276</v>
      </c>
      <c r="M21312" t="s">
        <v>5110</v>
      </c>
      <c r="N21312" t="s">
        <v>58572</v>
      </c>
      <c r="O21312" s="76" t="s">
        <v>4356</v>
      </c>
      <c r="P21312" s="82">
        <v>630</v>
      </c>
      <c r="Q21312" s="82" t="s">
        <v>86360</v>
      </c>
      <c r="R21312"/>
    </row>
    <row r="21313" spans="12:18" x14ac:dyDescent="0.25">
      <c r="L21313" t="s">
        <v>37276</v>
      </c>
      <c r="M21313" t="s">
        <v>15761</v>
      </c>
      <c r="N21313" t="s">
        <v>58573</v>
      </c>
      <c r="O21313" s="76" t="s">
        <v>4374</v>
      </c>
      <c r="P21313" s="82">
        <v>1998</v>
      </c>
      <c r="Q21313" s="82" t="s">
        <v>72645</v>
      </c>
      <c r="R21313"/>
    </row>
    <row r="21314" spans="12:18" x14ac:dyDescent="0.25">
      <c r="L21314" t="s">
        <v>37276</v>
      </c>
      <c r="M21314" t="s">
        <v>5111</v>
      </c>
      <c r="N21314" t="s">
        <v>58574</v>
      </c>
      <c r="O21314" s="76" t="s">
        <v>4374</v>
      </c>
      <c r="P21314" s="82">
        <v>826</v>
      </c>
      <c r="Q21314" s="82" t="s">
        <v>72645</v>
      </c>
      <c r="R21314"/>
    </row>
    <row r="21315" spans="12:18" x14ac:dyDescent="0.25">
      <c r="L21315" t="s">
        <v>37276</v>
      </c>
      <c r="M21315" t="s">
        <v>5112</v>
      </c>
      <c r="N21315" t="s">
        <v>58575</v>
      </c>
      <c r="O21315" s="76" t="s">
        <v>4356</v>
      </c>
      <c r="P21315" s="82">
        <v>695</v>
      </c>
      <c r="Q21315" s="82" t="s">
        <v>86361</v>
      </c>
      <c r="R21315"/>
    </row>
    <row r="21316" spans="12:18" x14ac:dyDescent="0.25">
      <c r="L21316" t="s">
        <v>37276</v>
      </c>
      <c r="M21316" t="s">
        <v>36257</v>
      </c>
      <c r="N21316" t="s">
        <v>58576</v>
      </c>
      <c r="O21316" s="76" t="s">
        <v>4356</v>
      </c>
      <c r="P21316" s="82">
        <v>466</v>
      </c>
      <c r="Q21316" s="82" t="s">
        <v>86362</v>
      </c>
      <c r="R21316"/>
    </row>
    <row r="21317" spans="12:18" x14ac:dyDescent="0.25">
      <c r="L21317" t="s">
        <v>37276</v>
      </c>
      <c r="M21317" t="s">
        <v>5113</v>
      </c>
      <c r="N21317" t="s">
        <v>58577</v>
      </c>
      <c r="O21317" s="76" t="s">
        <v>4356</v>
      </c>
      <c r="P21317" s="82">
        <v>724</v>
      </c>
      <c r="Q21317" s="82" t="s">
        <v>86363</v>
      </c>
      <c r="R21317"/>
    </row>
    <row r="21318" spans="12:18" x14ac:dyDescent="0.25">
      <c r="L21318" t="s">
        <v>37276</v>
      </c>
      <c r="M21318" t="s">
        <v>36258</v>
      </c>
      <c r="N21318" t="s">
        <v>58578</v>
      </c>
      <c r="O21318" s="76" t="s">
        <v>4356</v>
      </c>
      <c r="P21318" s="82">
        <v>2485</v>
      </c>
      <c r="Q21318" s="82" t="s">
        <v>86364</v>
      </c>
      <c r="R21318"/>
    </row>
    <row r="21319" spans="12:18" x14ac:dyDescent="0.25">
      <c r="L21319" t="s">
        <v>37276</v>
      </c>
      <c r="M21319" t="s">
        <v>22745</v>
      </c>
      <c r="N21319" t="s">
        <v>58579</v>
      </c>
      <c r="O21319" s="76" t="s">
        <v>4366</v>
      </c>
      <c r="P21319" s="82">
        <v>211</v>
      </c>
      <c r="Q21319" s="82" t="s">
        <v>86365</v>
      </c>
      <c r="R21319"/>
    </row>
    <row r="21320" spans="12:18" x14ac:dyDescent="0.25">
      <c r="L21320" t="s">
        <v>37276</v>
      </c>
      <c r="M21320" t="s">
        <v>5114</v>
      </c>
      <c r="N21320" t="s">
        <v>58580</v>
      </c>
      <c r="O21320" s="76" t="s">
        <v>4374</v>
      </c>
      <c r="P21320" s="82">
        <v>614</v>
      </c>
      <c r="Q21320" s="82" t="s">
        <v>72645</v>
      </c>
      <c r="R21320"/>
    </row>
    <row r="21321" spans="12:18" x14ac:dyDescent="0.25">
      <c r="L21321" t="s">
        <v>37276</v>
      </c>
      <c r="M21321" t="s">
        <v>22746</v>
      </c>
      <c r="N21321" t="s">
        <v>58581</v>
      </c>
      <c r="O21321" s="76" t="s">
        <v>4356</v>
      </c>
      <c r="P21321" s="82">
        <v>637</v>
      </c>
      <c r="Q21321" s="82" t="s">
        <v>86366</v>
      </c>
      <c r="R21321"/>
    </row>
    <row r="21322" spans="12:18" x14ac:dyDescent="0.25">
      <c r="L21322" t="s">
        <v>37276</v>
      </c>
      <c r="M21322" t="s">
        <v>22747</v>
      </c>
      <c r="N21322" t="s">
        <v>58582</v>
      </c>
      <c r="O21322" s="76" t="s">
        <v>4356</v>
      </c>
      <c r="P21322" s="82">
        <v>629</v>
      </c>
      <c r="Q21322" s="82" t="s">
        <v>86367</v>
      </c>
      <c r="R21322"/>
    </row>
    <row r="21323" spans="12:18" x14ac:dyDescent="0.25">
      <c r="L21323" t="s">
        <v>37276</v>
      </c>
      <c r="M21323" t="s">
        <v>15763</v>
      </c>
      <c r="N21323" t="s">
        <v>58583</v>
      </c>
      <c r="O21323" s="76" t="s">
        <v>4366</v>
      </c>
      <c r="P21323" s="82">
        <v>110</v>
      </c>
      <c r="Q21323" s="82" t="s">
        <v>86368</v>
      </c>
      <c r="R21323"/>
    </row>
    <row r="21324" spans="12:18" x14ac:dyDescent="0.25">
      <c r="L21324" t="s">
        <v>37276</v>
      </c>
      <c r="M21324" t="s">
        <v>22748</v>
      </c>
      <c r="N21324" t="s">
        <v>58584</v>
      </c>
      <c r="O21324" s="76" t="s">
        <v>4356</v>
      </c>
      <c r="P21324" s="82">
        <v>3025</v>
      </c>
      <c r="Q21324" s="82" t="s">
        <v>86369</v>
      </c>
      <c r="R21324"/>
    </row>
    <row r="21325" spans="12:18" x14ac:dyDescent="0.25">
      <c r="L21325" t="s">
        <v>37276</v>
      </c>
      <c r="M21325" t="s">
        <v>5115</v>
      </c>
      <c r="N21325" t="s">
        <v>58585</v>
      </c>
      <c r="O21325" s="76" t="s">
        <v>4356</v>
      </c>
      <c r="P21325" s="82">
        <v>974</v>
      </c>
      <c r="Q21325" s="82" t="s">
        <v>86370</v>
      </c>
      <c r="R21325"/>
    </row>
    <row r="21326" spans="12:18" x14ac:dyDescent="0.25">
      <c r="L21326" t="s">
        <v>37276</v>
      </c>
      <c r="M21326" t="s">
        <v>22749</v>
      </c>
      <c r="N21326" t="s">
        <v>58586</v>
      </c>
      <c r="O21326" s="76" t="s">
        <v>4366</v>
      </c>
      <c r="P21326" s="82">
        <v>85</v>
      </c>
      <c r="Q21326" s="82" t="s">
        <v>86371</v>
      </c>
      <c r="R21326"/>
    </row>
    <row r="21327" spans="12:18" x14ac:dyDescent="0.25">
      <c r="L21327" t="s">
        <v>37276</v>
      </c>
      <c r="M21327" t="s">
        <v>15764</v>
      </c>
      <c r="N21327" t="s">
        <v>58587</v>
      </c>
      <c r="O21327" s="76" t="s">
        <v>4366</v>
      </c>
      <c r="P21327" s="82">
        <v>187</v>
      </c>
      <c r="Q21327" s="82" t="s">
        <v>86372</v>
      </c>
      <c r="R21327"/>
    </row>
    <row r="21328" spans="12:18" x14ac:dyDescent="0.25">
      <c r="L21328" t="s">
        <v>37276</v>
      </c>
      <c r="M21328" t="s">
        <v>36259</v>
      </c>
      <c r="N21328" t="s">
        <v>58588</v>
      </c>
      <c r="O21328" s="76" t="s">
        <v>4356</v>
      </c>
      <c r="P21328" s="82">
        <v>605</v>
      </c>
      <c r="Q21328" s="82" t="s">
        <v>86373</v>
      </c>
      <c r="R21328"/>
    </row>
    <row r="21329" spans="12:18" x14ac:dyDescent="0.25">
      <c r="L21329" t="s">
        <v>37276</v>
      </c>
      <c r="M21329" t="s">
        <v>15766</v>
      </c>
      <c r="N21329" t="s">
        <v>58589</v>
      </c>
      <c r="O21329" s="76" t="s">
        <v>4356</v>
      </c>
      <c r="P21329" s="82">
        <v>766</v>
      </c>
      <c r="Q21329" s="82" t="s">
        <v>86374</v>
      </c>
      <c r="R21329"/>
    </row>
    <row r="21330" spans="12:18" x14ac:dyDescent="0.25">
      <c r="L21330" t="s">
        <v>37276</v>
      </c>
      <c r="M21330" t="s">
        <v>5116</v>
      </c>
      <c r="N21330" t="s">
        <v>58590</v>
      </c>
      <c r="O21330" s="76" t="s">
        <v>4374</v>
      </c>
      <c r="P21330" s="82">
        <v>832</v>
      </c>
      <c r="Q21330" s="82" t="s">
        <v>72645</v>
      </c>
      <c r="R21330"/>
    </row>
    <row r="21331" spans="12:18" x14ac:dyDescent="0.25">
      <c r="L21331" t="s">
        <v>37276</v>
      </c>
      <c r="M21331" t="s">
        <v>5117</v>
      </c>
      <c r="N21331" t="s">
        <v>58591</v>
      </c>
      <c r="O21331" s="76" t="s">
        <v>4366</v>
      </c>
      <c r="P21331" s="82">
        <v>268</v>
      </c>
      <c r="Q21331" s="82" t="s">
        <v>86375</v>
      </c>
      <c r="R21331"/>
    </row>
    <row r="21332" spans="12:18" x14ac:dyDescent="0.25">
      <c r="L21332" t="s">
        <v>37276</v>
      </c>
      <c r="M21332" t="s">
        <v>5118</v>
      </c>
      <c r="N21332" t="s">
        <v>58592</v>
      </c>
      <c r="O21332" s="76" t="s">
        <v>4356</v>
      </c>
      <c r="P21332" s="82">
        <v>541</v>
      </c>
      <c r="Q21332" s="82" t="s">
        <v>86376</v>
      </c>
      <c r="R21332"/>
    </row>
    <row r="21333" spans="12:18" x14ac:dyDescent="0.25">
      <c r="L21333" t="s">
        <v>37276</v>
      </c>
      <c r="M21333" t="s">
        <v>22750</v>
      </c>
      <c r="N21333" t="s">
        <v>58593</v>
      </c>
      <c r="O21333" s="76" t="s">
        <v>4374</v>
      </c>
      <c r="P21333" s="82">
        <v>994</v>
      </c>
      <c r="Q21333" s="82" t="s">
        <v>72645</v>
      </c>
      <c r="R21333"/>
    </row>
    <row r="21334" spans="12:18" x14ac:dyDescent="0.25">
      <c r="L21334" t="s">
        <v>37276</v>
      </c>
      <c r="M21334" t="s">
        <v>22751</v>
      </c>
      <c r="N21334" t="s">
        <v>58594</v>
      </c>
      <c r="O21334" s="76" t="s">
        <v>4374</v>
      </c>
      <c r="P21334" s="82">
        <v>2384</v>
      </c>
      <c r="Q21334" s="82" t="s">
        <v>86377</v>
      </c>
      <c r="R21334"/>
    </row>
    <row r="21335" spans="12:18" x14ac:dyDescent="0.25">
      <c r="L21335" t="s">
        <v>37276</v>
      </c>
      <c r="M21335" t="s">
        <v>5119</v>
      </c>
      <c r="N21335" t="s">
        <v>58595</v>
      </c>
      <c r="O21335" s="76" t="s">
        <v>4356</v>
      </c>
      <c r="P21335" s="82">
        <v>165</v>
      </c>
      <c r="Q21335" s="82" t="s">
        <v>86378</v>
      </c>
      <c r="R21335"/>
    </row>
    <row r="21336" spans="12:18" x14ac:dyDescent="0.25">
      <c r="L21336" t="s">
        <v>37276</v>
      </c>
      <c r="M21336" t="s">
        <v>22752</v>
      </c>
      <c r="N21336" t="s">
        <v>58596</v>
      </c>
      <c r="O21336" s="76" t="s">
        <v>4356</v>
      </c>
      <c r="P21336" s="82">
        <v>1405</v>
      </c>
      <c r="Q21336" s="82" t="s">
        <v>86379</v>
      </c>
      <c r="R21336"/>
    </row>
    <row r="21337" spans="12:18" x14ac:dyDescent="0.25">
      <c r="L21337" t="s">
        <v>37276</v>
      </c>
      <c r="M21337" t="s">
        <v>36260</v>
      </c>
      <c r="N21337" t="s">
        <v>58597</v>
      </c>
      <c r="O21337" s="76" t="s">
        <v>4366</v>
      </c>
      <c r="P21337" s="82">
        <v>308</v>
      </c>
      <c r="Q21337" s="82" t="s">
        <v>86380</v>
      </c>
      <c r="R21337"/>
    </row>
    <row r="21338" spans="12:18" x14ac:dyDescent="0.25">
      <c r="L21338" t="s">
        <v>37276</v>
      </c>
      <c r="M21338" t="s">
        <v>15768</v>
      </c>
      <c r="N21338" t="s">
        <v>58598</v>
      </c>
      <c r="O21338" s="76" t="s">
        <v>4356</v>
      </c>
      <c r="P21338" s="82">
        <v>436</v>
      </c>
      <c r="Q21338" s="82" t="s">
        <v>86381</v>
      </c>
      <c r="R21338"/>
    </row>
    <row r="21339" spans="12:18" x14ac:dyDescent="0.25">
      <c r="L21339" t="s">
        <v>37276</v>
      </c>
      <c r="M21339" t="s">
        <v>15769</v>
      </c>
      <c r="N21339" t="s">
        <v>58599</v>
      </c>
      <c r="O21339" s="76" t="s">
        <v>4356</v>
      </c>
      <c r="P21339" s="82">
        <v>1087</v>
      </c>
      <c r="Q21339" s="82" t="s">
        <v>86382</v>
      </c>
      <c r="R21339"/>
    </row>
    <row r="21340" spans="12:18" x14ac:dyDescent="0.25">
      <c r="L21340" t="s">
        <v>37276</v>
      </c>
      <c r="M21340" t="s">
        <v>5203</v>
      </c>
      <c r="N21340" t="s">
        <v>58600</v>
      </c>
      <c r="O21340" s="76" t="s">
        <v>4356</v>
      </c>
      <c r="P21340" s="82">
        <v>2016</v>
      </c>
      <c r="Q21340" s="82" t="s">
        <v>86383</v>
      </c>
      <c r="R21340"/>
    </row>
    <row r="21341" spans="12:18" x14ac:dyDescent="0.25">
      <c r="L21341" t="s">
        <v>37276</v>
      </c>
      <c r="M21341" t="s">
        <v>17749</v>
      </c>
      <c r="N21341" t="s">
        <v>58601</v>
      </c>
      <c r="O21341" s="76" t="s">
        <v>4366</v>
      </c>
      <c r="P21341" s="82">
        <v>133</v>
      </c>
      <c r="Q21341" s="82" t="s">
        <v>86384</v>
      </c>
      <c r="R21341"/>
    </row>
    <row r="21342" spans="12:18" x14ac:dyDescent="0.25">
      <c r="L21342" t="s">
        <v>37276</v>
      </c>
      <c r="M21342" t="s">
        <v>5120</v>
      </c>
      <c r="N21342" t="s">
        <v>58602</v>
      </c>
      <c r="O21342" s="76" t="s">
        <v>4356</v>
      </c>
      <c r="P21342" s="82">
        <v>1384</v>
      </c>
      <c r="Q21342" s="82" t="s">
        <v>86386</v>
      </c>
      <c r="R21342"/>
    </row>
    <row r="21343" spans="12:18" x14ac:dyDescent="0.25">
      <c r="L21343" t="s">
        <v>37276</v>
      </c>
      <c r="M21343" t="s">
        <v>15772</v>
      </c>
      <c r="N21343" t="s">
        <v>58603</v>
      </c>
      <c r="O21343" s="76" t="s">
        <v>4356</v>
      </c>
      <c r="P21343" s="82">
        <v>764</v>
      </c>
      <c r="Q21343" s="82" t="s">
        <v>86387</v>
      </c>
      <c r="R21343"/>
    </row>
    <row r="21344" spans="12:18" x14ac:dyDescent="0.25">
      <c r="L21344" t="s">
        <v>37276</v>
      </c>
      <c r="M21344" t="s">
        <v>15774</v>
      </c>
      <c r="N21344" t="s">
        <v>58604</v>
      </c>
      <c r="O21344" s="76" t="s">
        <v>4356</v>
      </c>
      <c r="P21344" s="82">
        <v>367</v>
      </c>
      <c r="Q21344" s="82" t="s">
        <v>86388</v>
      </c>
      <c r="R21344"/>
    </row>
    <row r="21345" spans="12:18" x14ac:dyDescent="0.25">
      <c r="L21345" t="s">
        <v>37276</v>
      </c>
      <c r="M21345" t="s">
        <v>5121</v>
      </c>
      <c r="N21345" t="s">
        <v>58605</v>
      </c>
      <c r="O21345" s="76" t="s">
        <v>4366</v>
      </c>
      <c r="P21345" s="82">
        <v>503</v>
      </c>
      <c r="Q21345" s="82" t="s">
        <v>86389</v>
      </c>
      <c r="R21345"/>
    </row>
    <row r="21346" spans="12:18" x14ac:dyDescent="0.25">
      <c r="L21346" t="s">
        <v>37276</v>
      </c>
      <c r="M21346" t="s">
        <v>15776</v>
      </c>
      <c r="N21346" t="s">
        <v>58606</v>
      </c>
      <c r="O21346" s="76" t="s">
        <v>4366</v>
      </c>
      <c r="P21346" s="82">
        <v>122</v>
      </c>
      <c r="Q21346" s="82" t="s">
        <v>86390</v>
      </c>
      <c r="R21346"/>
    </row>
    <row r="21347" spans="12:18" x14ac:dyDescent="0.25">
      <c r="L21347" t="s">
        <v>37276</v>
      </c>
      <c r="M21347" t="s">
        <v>5122</v>
      </c>
      <c r="N21347" t="s">
        <v>58607</v>
      </c>
      <c r="O21347" s="76" t="s">
        <v>4366</v>
      </c>
      <c r="P21347" s="82">
        <v>188</v>
      </c>
      <c r="Q21347" s="82" t="s">
        <v>86391</v>
      </c>
      <c r="R21347"/>
    </row>
    <row r="21348" spans="12:18" x14ac:dyDescent="0.25">
      <c r="L21348" t="s">
        <v>37276</v>
      </c>
      <c r="M21348" t="s">
        <v>36261</v>
      </c>
      <c r="N21348" t="s">
        <v>58608</v>
      </c>
      <c r="O21348" s="76" t="s">
        <v>4356</v>
      </c>
      <c r="P21348" s="82">
        <v>337</v>
      </c>
      <c r="Q21348" s="82" t="s">
        <v>86392</v>
      </c>
      <c r="R21348"/>
    </row>
    <row r="21349" spans="12:18" x14ac:dyDescent="0.25">
      <c r="L21349" t="s">
        <v>37276</v>
      </c>
      <c r="M21349" t="s">
        <v>7446</v>
      </c>
      <c r="N21349" t="s">
        <v>58609</v>
      </c>
      <c r="O21349" s="76" t="s">
        <v>4374</v>
      </c>
      <c r="P21349" s="82">
        <v>2075</v>
      </c>
      <c r="Q21349" s="82" t="s">
        <v>72645</v>
      </c>
      <c r="R21349"/>
    </row>
    <row r="21350" spans="12:18" x14ac:dyDescent="0.25">
      <c r="L21350" t="s">
        <v>37276</v>
      </c>
      <c r="M21350" t="s">
        <v>36262</v>
      </c>
      <c r="N21350" t="s">
        <v>58610</v>
      </c>
      <c r="O21350" s="76" t="s">
        <v>4366</v>
      </c>
      <c r="P21350" s="82">
        <v>133</v>
      </c>
      <c r="Q21350" s="82" t="s">
        <v>86393</v>
      </c>
      <c r="R21350"/>
    </row>
    <row r="21351" spans="12:18" x14ac:dyDescent="0.25">
      <c r="L21351" t="s">
        <v>37276</v>
      </c>
      <c r="M21351" t="s">
        <v>17751</v>
      </c>
      <c r="N21351" t="s">
        <v>58611</v>
      </c>
      <c r="O21351" s="76" t="s">
        <v>4356</v>
      </c>
      <c r="P21351" s="82">
        <v>650</v>
      </c>
      <c r="Q21351" s="82" t="s">
        <v>86394</v>
      </c>
      <c r="R21351"/>
    </row>
    <row r="21352" spans="12:18" x14ac:dyDescent="0.25">
      <c r="L21352" t="s">
        <v>37276</v>
      </c>
      <c r="M21352" t="s">
        <v>5123</v>
      </c>
      <c r="N21352" t="s">
        <v>58612</v>
      </c>
      <c r="O21352" s="76" t="s">
        <v>4366</v>
      </c>
      <c r="P21352" s="82">
        <v>188</v>
      </c>
      <c r="Q21352" s="82" t="s">
        <v>86395</v>
      </c>
      <c r="R21352"/>
    </row>
    <row r="21353" spans="12:18" x14ac:dyDescent="0.25">
      <c r="L21353" t="s">
        <v>37276</v>
      </c>
      <c r="M21353" t="s">
        <v>15777</v>
      </c>
      <c r="N21353" t="s">
        <v>58613</v>
      </c>
      <c r="O21353" s="76" t="s">
        <v>4366</v>
      </c>
      <c r="P21353" s="82">
        <v>253</v>
      </c>
      <c r="Q21353" s="82" t="s">
        <v>86396</v>
      </c>
      <c r="R21353"/>
    </row>
    <row r="21354" spans="12:18" x14ac:dyDescent="0.25">
      <c r="L21354" t="s">
        <v>37276</v>
      </c>
      <c r="M21354" t="s">
        <v>17753</v>
      </c>
      <c r="N21354" t="s">
        <v>58614</v>
      </c>
      <c r="O21354" s="76" t="s">
        <v>4356</v>
      </c>
      <c r="P21354" s="82">
        <v>1240</v>
      </c>
      <c r="Q21354" s="82" t="s">
        <v>86397</v>
      </c>
      <c r="R21354"/>
    </row>
    <row r="21355" spans="12:18" x14ac:dyDescent="0.25">
      <c r="L21355" t="s">
        <v>37276</v>
      </c>
      <c r="M21355" t="s">
        <v>17755</v>
      </c>
      <c r="N21355" t="s">
        <v>58615</v>
      </c>
      <c r="O21355" s="76" t="s">
        <v>4356</v>
      </c>
      <c r="P21355" s="82">
        <v>2283</v>
      </c>
      <c r="Q21355" s="82" t="s">
        <v>86398</v>
      </c>
      <c r="R21355"/>
    </row>
    <row r="21356" spans="12:18" x14ac:dyDescent="0.25">
      <c r="L21356" t="s">
        <v>37276</v>
      </c>
      <c r="M21356" t="s">
        <v>22753</v>
      </c>
      <c r="N21356" t="s">
        <v>58616</v>
      </c>
      <c r="O21356" s="76" t="s">
        <v>4366</v>
      </c>
      <c r="P21356" s="82">
        <v>249</v>
      </c>
      <c r="Q21356" s="82" t="s">
        <v>86399</v>
      </c>
      <c r="R21356"/>
    </row>
    <row r="21357" spans="12:18" x14ac:dyDescent="0.25">
      <c r="L21357" t="s">
        <v>37276</v>
      </c>
      <c r="M21357" t="s">
        <v>5124</v>
      </c>
      <c r="N21357" t="s">
        <v>58617</v>
      </c>
      <c r="O21357" s="76" t="s">
        <v>4374</v>
      </c>
      <c r="P21357" s="82">
        <v>9882</v>
      </c>
      <c r="Q21357" s="82" t="s">
        <v>86400</v>
      </c>
      <c r="R21357"/>
    </row>
    <row r="21358" spans="12:18" x14ac:dyDescent="0.25">
      <c r="L21358" t="s">
        <v>37276</v>
      </c>
      <c r="M21358" t="s">
        <v>22754</v>
      </c>
      <c r="N21358" t="s">
        <v>58618</v>
      </c>
      <c r="O21358" s="76" t="s">
        <v>4356</v>
      </c>
      <c r="P21358" s="82">
        <v>356</v>
      </c>
      <c r="Q21358" s="82" t="s">
        <v>86401</v>
      </c>
      <c r="R21358"/>
    </row>
    <row r="21359" spans="12:18" x14ac:dyDescent="0.25">
      <c r="L21359" t="s">
        <v>37276</v>
      </c>
      <c r="M21359" t="s">
        <v>5125</v>
      </c>
      <c r="N21359" t="s">
        <v>58619</v>
      </c>
      <c r="O21359" s="76" t="s">
        <v>4356</v>
      </c>
      <c r="P21359" s="82">
        <v>1003</v>
      </c>
      <c r="Q21359" s="82" t="s">
        <v>86402</v>
      </c>
      <c r="R21359"/>
    </row>
    <row r="21360" spans="12:18" x14ac:dyDescent="0.25">
      <c r="L21360" t="s">
        <v>37276</v>
      </c>
      <c r="M21360" t="s">
        <v>5126</v>
      </c>
      <c r="N21360" t="s">
        <v>58620</v>
      </c>
      <c r="O21360" s="76" t="s">
        <v>4366</v>
      </c>
      <c r="P21360" s="82">
        <v>105</v>
      </c>
      <c r="Q21360" s="82" t="s">
        <v>86403</v>
      </c>
      <c r="R21360"/>
    </row>
    <row r="21361" spans="12:18" x14ac:dyDescent="0.25">
      <c r="L21361" t="s">
        <v>37276</v>
      </c>
      <c r="M21361" t="s">
        <v>15779</v>
      </c>
      <c r="N21361" t="s">
        <v>58621</v>
      </c>
      <c r="O21361" s="76" t="s">
        <v>4366</v>
      </c>
      <c r="P21361" s="82">
        <v>51</v>
      </c>
      <c r="Q21361" s="82" t="s">
        <v>86404</v>
      </c>
      <c r="R21361"/>
    </row>
    <row r="21362" spans="12:18" x14ac:dyDescent="0.25">
      <c r="L21362" t="s">
        <v>37276</v>
      </c>
      <c r="M21362" t="s">
        <v>36263</v>
      </c>
      <c r="N21362" t="s">
        <v>58622</v>
      </c>
      <c r="O21362" s="76" t="s">
        <v>4374</v>
      </c>
      <c r="P21362" s="82">
        <v>764</v>
      </c>
      <c r="Q21362" s="82" t="s">
        <v>86405</v>
      </c>
      <c r="R21362"/>
    </row>
    <row r="21363" spans="12:18" x14ac:dyDescent="0.25">
      <c r="L21363" t="s">
        <v>37276</v>
      </c>
      <c r="M21363" t="s">
        <v>5127</v>
      </c>
      <c r="N21363" t="s">
        <v>58623</v>
      </c>
      <c r="O21363" s="76" t="s">
        <v>4374</v>
      </c>
      <c r="P21363" s="82">
        <v>2693</v>
      </c>
      <c r="Q21363" s="82" t="s">
        <v>72645</v>
      </c>
      <c r="R21363"/>
    </row>
    <row r="21364" spans="12:18" x14ac:dyDescent="0.25">
      <c r="L21364" t="s">
        <v>37276</v>
      </c>
      <c r="M21364" t="s">
        <v>36264</v>
      </c>
      <c r="N21364" t="s">
        <v>58624</v>
      </c>
      <c r="O21364" s="76" t="s">
        <v>4374</v>
      </c>
      <c r="P21364" s="82">
        <v>2060</v>
      </c>
      <c r="Q21364" s="82" t="s">
        <v>86406</v>
      </c>
      <c r="R21364"/>
    </row>
    <row r="21365" spans="12:18" x14ac:dyDescent="0.25">
      <c r="L21365" t="s">
        <v>37276</v>
      </c>
      <c r="M21365" t="s">
        <v>36265</v>
      </c>
      <c r="N21365" t="s">
        <v>58625</v>
      </c>
      <c r="O21365" s="76" t="s">
        <v>4356</v>
      </c>
      <c r="P21365" s="82">
        <v>369</v>
      </c>
      <c r="Q21365" s="82" t="s">
        <v>86407</v>
      </c>
      <c r="R21365"/>
    </row>
    <row r="21366" spans="12:18" x14ac:dyDescent="0.25">
      <c r="L21366" t="s">
        <v>37276</v>
      </c>
      <c r="M21366" t="s">
        <v>5128</v>
      </c>
      <c r="N21366" t="s">
        <v>58626</v>
      </c>
      <c r="O21366" s="76" t="s">
        <v>4356</v>
      </c>
      <c r="P21366" s="82">
        <v>1369</v>
      </c>
      <c r="Q21366" s="82" t="s">
        <v>86408</v>
      </c>
      <c r="R21366"/>
    </row>
    <row r="21367" spans="12:18" x14ac:dyDescent="0.25">
      <c r="L21367" t="s">
        <v>37276</v>
      </c>
      <c r="M21367" t="s">
        <v>22755</v>
      </c>
      <c r="N21367" t="s">
        <v>58627</v>
      </c>
      <c r="O21367" s="76" t="s">
        <v>4374</v>
      </c>
      <c r="P21367" s="82">
        <v>1383</v>
      </c>
      <c r="Q21367" s="82" t="s">
        <v>72645</v>
      </c>
      <c r="R21367"/>
    </row>
    <row r="21368" spans="12:18" x14ac:dyDescent="0.25">
      <c r="L21368" t="s">
        <v>37276</v>
      </c>
      <c r="M21368" t="s">
        <v>36266</v>
      </c>
      <c r="N21368" t="s">
        <v>58628</v>
      </c>
      <c r="O21368" s="76" t="s">
        <v>4356</v>
      </c>
      <c r="P21368" s="82">
        <v>2494</v>
      </c>
      <c r="Q21368" s="82" t="s">
        <v>86409</v>
      </c>
      <c r="R21368"/>
    </row>
    <row r="21369" spans="12:18" x14ac:dyDescent="0.25">
      <c r="L21369" t="s">
        <v>37276</v>
      </c>
      <c r="M21369" t="s">
        <v>15781</v>
      </c>
      <c r="N21369" t="s">
        <v>58629</v>
      </c>
      <c r="O21369" s="76" t="s">
        <v>4374</v>
      </c>
      <c r="P21369" s="82">
        <v>1285</v>
      </c>
      <c r="Q21369" s="82" t="s">
        <v>72645</v>
      </c>
      <c r="R21369"/>
    </row>
    <row r="21370" spans="12:18" x14ac:dyDescent="0.25">
      <c r="L21370" t="s">
        <v>37276</v>
      </c>
      <c r="M21370" t="s">
        <v>17757</v>
      </c>
      <c r="N21370" t="s">
        <v>58630</v>
      </c>
      <c r="O21370" s="76" t="s">
        <v>4374</v>
      </c>
      <c r="P21370" s="82">
        <v>612</v>
      </c>
      <c r="Q21370" s="82" t="s">
        <v>72645</v>
      </c>
      <c r="R21370"/>
    </row>
    <row r="21371" spans="12:18" x14ac:dyDescent="0.25">
      <c r="L21371" t="s">
        <v>37276</v>
      </c>
      <c r="M21371" t="s">
        <v>15783</v>
      </c>
      <c r="N21371" t="s">
        <v>58631</v>
      </c>
      <c r="O21371" s="76" t="s">
        <v>4366</v>
      </c>
      <c r="P21371" s="82">
        <v>292</v>
      </c>
      <c r="Q21371" s="82" t="s">
        <v>86410</v>
      </c>
      <c r="R21371"/>
    </row>
    <row r="21372" spans="12:18" x14ac:dyDescent="0.25">
      <c r="L21372" t="s">
        <v>37276</v>
      </c>
      <c r="M21372" t="s">
        <v>22760</v>
      </c>
      <c r="N21372" t="s">
        <v>58632</v>
      </c>
      <c r="O21372" s="76" t="s">
        <v>4366</v>
      </c>
      <c r="P21372" s="82">
        <v>189</v>
      </c>
      <c r="Q21372" s="82" t="s">
        <v>86426</v>
      </c>
      <c r="R21372"/>
    </row>
    <row r="21373" spans="12:18" x14ac:dyDescent="0.25">
      <c r="L21373" t="s">
        <v>37276</v>
      </c>
      <c r="M21373" t="s">
        <v>15791</v>
      </c>
      <c r="N21373" t="s">
        <v>58633</v>
      </c>
      <c r="O21373" s="76" t="s">
        <v>4366</v>
      </c>
      <c r="P21373" s="82">
        <v>528</v>
      </c>
      <c r="Q21373" s="82" t="s">
        <v>86427</v>
      </c>
      <c r="R21373"/>
    </row>
    <row r="21374" spans="12:18" x14ac:dyDescent="0.25">
      <c r="L21374" t="s">
        <v>37276</v>
      </c>
      <c r="M21374" t="s">
        <v>5134</v>
      </c>
      <c r="N21374" t="s">
        <v>58634</v>
      </c>
      <c r="O21374" s="76" t="s">
        <v>4356</v>
      </c>
      <c r="P21374" s="82">
        <v>291</v>
      </c>
      <c r="Q21374" s="82" t="s">
        <v>86428</v>
      </c>
      <c r="R21374"/>
    </row>
    <row r="21375" spans="12:18" x14ac:dyDescent="0.25">
      <c r="L21375" t="s">
        <v>37276</v>
      </c>
      <c r="M21375" t="s">
        <v>5135</v>
      </c>
      <c r="N21375" t="s">
        <v>58635</v>
      </c>
      <c r="O21375" s="76" t="s">
        <v>4356</v>
      </c>
      <c r="P21375" s="82">
        <v>4555</v>
      </c>
      <c r="Q21375" s="82" t="s">
        <v>86429</v>
      </c>
      <c r="R21375"/>
    </row>
    <row r="21376" spans="12:18" x14ac:dyDescent="0.25">
      <c r="L21376" t="s">
        <v>37276</v>
      </c>
      <c r="M21376" t="s">
        <v>36269</v>
      </c>
      <c r="N21376" t="s">
        <v>58636</v>
      </c>
      <c r="O21376" s="76" t="s">
        <v>4356</v>
      </c>
      <c r="P21376" s="82">
        <v>748</v>
      </c>
      <c r="Q21376" s="82" t="s">
        <v>86430</v>
      </c>
      <c r="R21376"/>
    </row>
    <row r="21377" spans="12:18" x14ac:dyDescent="0.25">
      <c r="L21377" t="s">
        <v>37276</v>
      </c>
      <c r="M21377" t="s">
        <v>15793</v>
      </c>
      <c r="N21377" t="s">
        <v>58637</v>
      </c>
      <c r="O21377" s="76" t="s">
        <v>4374</v>
      </c>
      <c r="P21377" s="82">
        <v>12045</v>
      </c>
      <c r="Q21377" s="82" t="s">
        <v>86431</v>
      </c>
      <c r="R21377"/>
    </row>
    <row r="21378" spans="12:18" x14ac:dyDescent="0.25">
      <c r="L21378" t="s">
        <v>37276</v>
      </c>
      <c r="M21378" t="s">
        <v>22761</v>
      </c>
      <c r="N21378" t="s">
        <v>58638</v>
      </c>
      <c r="O21378" s="76" t="s">
        <v>4374</v>
      </c>
      <c r="P21378" s="82">
        <v>20783</v>
      </c>
      <c r="Q21378" s="82" t="s">
        <v>72645</v>
      </c>
      <c r="R21378"/>
    </row>
    <row r="21379" spans="12:18" x14ac:dyDescent="0.25">
      <c r="L21379" t="s">
        <v>37276</v>
      </c>
      <c r="M21379" t="s">
        <v>17763</v>
      </c>
      <c r="N21379" t="s">
        <v>58639</v>
      </c>
      <c r="O21379" s="76" t="s">
        <v>4356</v>
      </c>
      <c r="P21379" s="82">
        <v>1268</v>
      </c>
      <c r="Q21379" s="82" t="s">
        <v>86432</v>
      </c>
      <c r="R21379"/>
    </row>
    <row r="21380" spans="12:18" x14ac:dyDescent="0.25">
      <c r="L21380" t="s">
        <v>37276</v>
      </c>
      <c r="M21380" t="s">
        <v>17765</v>
      </c>
      <c r="N21380" t="s">
        <v>58640</v>
      </c>
      <c r="O21380" s="76" t="s">
        <v>4356</v>
      </c>
      <c r="P21380" s="82">
        <v>1428</v>
      </c>
      <c r="Q21380" s="82" t="s">
        <v>86433</v>
      </c>
      <c r="R21380"/>
    </row>
    <row r="21381" spans="12:18" x14ac:dyDescent="0.25">
      <c r="L21381" t="s">
        <v>37276</v>
      </c>
      <c r="M21381" t="s">
        <v>36270</v>
      </c>
      <c r="N21381" t="s">
        <v>58641</v>
      </c>
      <c r="O21381" s="76" t="s">
        <v>4356</v>
      </c>
      <c r="P21381" s="82">
        <v>343</v>
      </c>
      <c r="Q21381" s="82" t="s">
        <v>86434</v>
      </c>
      <c r="R21381"/>
    </row>
    <row r="21382" spans="12:18" x14ac:dyDescent="0.25">
      <c r="L21382" t="s">
        <v>37276</v>
      </c>
      <c r="M21382" t="s">
        <v>36271</v>
      </c>
      <c r="N21382" t="s">
        <v>58642</v>
      </c>
      <c r="O21382" s="76" t="s">
        <v>4356</v>
      </c>
      <c r="P21382" s="82">
        <v>322</v>
      </c>
      <c r="Q21382" s="82" t="s">
        <v>86435</v>
      </c>
      <c r="R21382"/>
    </row>
    <row r="21383" spans="12:18" x14ac:dyDescent="0.25">
      <c r="L21383" t="s">
        <v>37276</v>
      </c>
      <c r="M21383" t="s">
        <v>17767</v>
      </c>
      <c r="N21383" t="s">
        <v>58643</v>
      </c>
      <c r="O21383" s="76" t="s">
        <v>4356</v>
      </c>
      <c r="P21383" s="82">
        <v>303</v>
      </c>
      <c r="Q21383" s="82" t="s">
        <v>86436</v>
      </c>
      <c r="R21383"/>
    </row>
    <row r="21384" spans="12:18" x14ac:dyDescent="0.25">
      <c r="L21384" t="s">
        <v>37276</v>
      </c>
      <c r="M21384" t="s">
        <v>17769</v>
      </c>
      <c r="N21384" t="s">
        <v>58644</v>
      </c>
      <c r="O21384" s="76" t="s">
        <v>4374</v>
      </c>
      <c r="P21384" s="82">
        <v>2570</v>
      </c>
      <c r="Q21384" s="82" t="s">
        <v>72645</v>
      </c>
      <c r="R21384"/>
    </row>
    <row r="21385" spans="12:18" x14ac:dyDescent="0.25">
      <c r="L21385" t="s">
        <v>37276</v>
      </c>
      <c r="M21385" t="s">
        <v>5136</v>
      </c>
      <c r="N21385" t="s">
        <v>58645</v>
      </c>
      <c r="O21385" s="76" t="s">
        <v>4356</v>
      </c>
      <c r="P21385" s="82">
        <v>540</v>
      </c>
      <c r="Q21385" s="82" t="s">
        <v>86437</v>
      </c>
      <c r="R21385"/>
    </row>
    <row r="21386" spans="12:18" x14ac:dyDescent="0.25">
      <c r="L21386" t="s">
        <v>37276</v>
      </c>
      <c r="M21386" t="s">
        <v>5137</v>
      </c>
      <c r="N21386" t="s">
        <v>58646</v>
      </c>
      <c r="O21386" s="76" t="s">
        <v>4356</v>
      </c>
      <c r="P21386" s="82">
        <v>473</v>
      </c>
      <c r="Q21386" s="82" t="s">
        <v>86438</v>
      </c>
      <c r="R21386"/>
    </row>
    <row r="21387" spans="12:18" x14ac:dyDescent="0.25">
      <c r="L21387" t="s">
        <v>37276</v>
      </c>
      <c r="M21387" t="s">
        <v>15795</v>
      </c>
      <c r="N21387" t="s">
        <v>58647</v>
      </c>
      <c r="O21387" s="76" t="s">
        <v>4356</v>
      </c>
      <c r="P21387" s="82">
        <v>315</v>
      </c>
      <c r="Q21387" s="82" t="s">
        <v>86439</v>
      </c>
      <c r="R21387"/>
    </row>
    <row r="21388" spans="12:18" x14ac:dyDescent="0.25">
      <c r="L21388" t="s">
        <v>37276</v>
      </c>
      <c r="M21388" t="s">
        <v>5138</v>
      </c>
      <c r="N21388" t="s">
        <v>58648</v>
      </c>
      <c r="O21388" s="76" t="s">
        <v>4374</v>
      </c>
      <c r="P21388" s="82">
        <v>2676</v>
      </c>
      <c r="Q21388" s="82" t="s">
        <v>72645</v>
      </c>
      <c r="R21388"/>
    </row>
    <row r="21389" spans="12:18" x14ac:dyDescent="0.25">
      <c r="L21389" t="s">
        <v>37276</v>
      </c>
      <c r="M21389" t="s">
        <v>17771</v>
      </c>
      <c r="N21389" t="s">
        <v>58649</v>
      </c>
      <c r="O21389" s="76" t="s">
        <v>4366</v>
      </c>
      <c r="P21389" s="82">
        <v>196</v>
      </c>
      <c r="Q21389" s="82" t="s">
        <v>86440</v>
      </c>
      <c r="R21389"/>
    </row>
    <row r="21390" spans="12:18" x14ac:dyDescent="0.25">
      <c r="L21390" t="s">
        <v>37276</v>
      </c>
      <c r="M21390" t="s">
        <v>36272</v>
      </c>
      <c r="N21390" t="s">
        <v>58650</v>
      </c>
      <c r="O21390" s="76" t="s">
        <v>4374</v>
      </c>
      <c r="P21390" s="82">
        <v>1822</v>
      </c>
      <c r="Q21390" s="82" t="s">
        <v>86441</v>
      </c>
      <c r="R21390"/>
    </row>
    <row r="21391" spans="12:18" x14ac:dyDescent="0.25">
      <c r="L21391" t="s">
        <v>37276</v>
      </c>
      <c r="M21391" t="s">
        <v>17773</v>
      </c>
      <c r="N21391" t="s">
        <v>58651</v>
      </c>
      <c r="O21391" s="76" t="s">
        <v>4374</v>
      </c>
      <c r="P21391" s="82">
        <v>995</v>
      </c>
      <c r="Q21391" s="82" t="s">
        <v>72645</v>
      </c>
      <c r="R21391"/>
    </row>
    <row r="21392" spans="12:18" x14ac:dyDescent="0.25">
      <c r="L21392" t="s">
        <v>37276</v>
      </c>
      <c r="M21392" t="s">
        <v>36273</v>
      </c>
      <c r="N21392" t="s">
        <v>58652</v>
      </c>
      <c r="O21392" s="76" t="s">
        <v>4450</v>
      </c>
      <c r="P21392" s="82">
        <v>4273</v>
      </c>
      <c r="Q21392" s="82" t="s">
        <v>72645</v>
      </c>
      <c r="R21392"/>
    </row>
    <row r="21393" spans="12:18" x14ac:dyDescent="0.25">
      <c r="L21393" t="s">
        <v>37276</v>
      </c>
      <c r="M21393" t="s">
        <v>15797</v>
      </c>
      <c r="N21393" t="s">
        <v>58653</v>
      </c>
      <c r="O21393" s="76" t="s">
        <v>4356</v>
      </c>
      <c r="P21393" s="82">
        <v>484</v>
      </c>
      <c r="Q21393" s="82" t="s">
        <v>86442</v>
      </c>
      <c r="R21393"/>
    </row>
    <row r="21394" spans="12:18" x14ac:dyDescent="0.25">
      <c r="L21394" t="s">
        <v>37276</v>
      </c>
      <c r="M21394" t="s">
        <v>5139</v>
      </c>
      <c r="N21394" t="s">
        <v>58654</v>
      </c>
      <c r="O21394" s="76" t="s">
        <v>4356</v>
      </c>
      <c r="P21394" s="82">
        <v>466</v>
      </c>
      <c r="Q21394" s="82" t="s">
        <v>86443</v>
      </c>
      <c r="R21394"/>
    </row>
    <row r="21395" spans="12:18" x14ac:dyDescent="0.25">
      <c r="L21395" t="s">
        <v>37276</v>
      </c>
      <c r="M21395" t="s">
        <v>17775</v>
      </c>
      <c r="N21395" t="s">
        <v>58655</v>
      </c>
      <c r="O21395" s="76" t="s">
        <v>4374</v>
      </c>
      <c r="P21395" s="82">
        <v>1755</v>
      </c>
      <c r="Q21395" s="82" t="s">
        <v>72645</v>
      </c>
      <c r="R21395"/>
    </row>
    <row r="21396" spans="12:18" x14ac:dyDescent="0.25">
      <c r="L21396" t="s">
        <v>37276</v>
      </c>
      <c r="M21396" t="s">
        <v>36274</v>
      </c>
      <c r="N21396" t="s">
        <v>58656</v>
      </c>
      <c r="O21396" s="76" t="s">
        <v>4356</v>
      </c>
      <c r="P21396" s="82">
        <v>665</v>
      </c>
      <c r="Q21396" s="82" t="s">
        <v>86444</v>
      </c>
      <c r="R21396"/>
    </row>
    <row r="21397" spans="12:18" x14ac:dyDescent="0.25">
      <c r="L21397" t="s">
        <v>37276</v>
      </c>
      <c r="M21397" t="s">
        <v>5140</v>
      </c>
      <c r="N21397" t="s">
        <v>58657</v>
      </c>
      <c r="O21397" s="76" t="s">
        <v>4356</v>
      </c>
      <c r="P21397" s="82">
        <v>478</v>
      </c>
      <c r="Q21397" s="82" t="s">
        <v>86445</v>
      </c>
      <c r="R21397"/>
    </row>
    <row r="21398" spans="12:18" x14ac:dyDescent="0.25">
      <c r="L21398" t="s">
        <v>37276</v>
      </c>
      <c r="M21398" t="s">
        <v>22762</v>
      </c>
      <c r="N21398" t="s">
        <v>58658</v>
      </c>
      <c r="O21398" s="76" t="s">
        <v>4366</v>
      </c>
      <c r="P21398" s="82">
        <v>33</v>
      </c>
      <c r="Q21398" s="82" t="s">
        <v>86446</v>
      </c>
      <c r="R21398"/>
    </row>
    <row r="21399" spans="12:18" x14ac:dyDescent="0.25">
      <c r="L21399" t="s">
        <v>37276</v>
      </c>
      <c r="M21399" t="s">
        <v>36275</v>
      </c>
      <c r="N21399" t="s">
        <v>58659</v>
      </c>
      <c r="O21399" s="76" t="s">
        <v>4356</v>
      </c>
      <c r="P21399" s="82">
        <v>693</v>
      </c>
      <c r="Q21399" s="82" t="s">
        <v>86447</v>
      </c>
      <c r="R21399"/>
    </row>
    <row r="21400" spans="12:18" x14ac:dyDescent="0.25">
      <c r="L21400" t="s">
        <v>37276</v>
      </c>
      <c r="M21400" t="s">
        <v>36276</v>
      </c>
      <c r="N21400" t="s">
        <v>58660</v>
      </c>
      <c r="O21400" s="76" t="s">
        <v>4356</v>
      </c>
      <c r="P21400" s="82">
        <v>1109</v>
      </c>
      <c r="Q21400" s="82" t="s">
        <v>86448</v>
      </c>
      <c r="R21400"/>
    </row>
    <row r="21401" spans="12:18" x14ac:dyDescent="0.25">
      <c r="L21401" t="s">
        <v>37276</v>
      </c>
      <c r="M21401" t="s">
        <v>15799</v>
      </c>
      <c r="N21401" t="s">
        <v>58661</v>
      </c>
      <c r="O21401" s="76" t="s">
        <v>4356</v>
      </c>
      <c r="P21401" s="82">
        <v>372</v>
      </c>
      <c r="Q21401" s="82" t="s">
        <v>86449</v>
      </c>
      <c r="R21401"/>
    </row>
    <row r="21402" spans="12:18" x14ac:dyDescent="0.25">
      <c r="L21402" t="s">
        <v>37276</v>
      </c>
      <c r="M21402" t="s">
        <v>36277</v>
      </c>
      <c r="N21402" t="s">
        <v>58662</v>
      </c>
      <c r="O21402" s="76" t="s">
        <v>4366</v>
      </c>
      <c r="P21402" s="82">
        <v>20</v>
      </c>
      <c r="Q21402" s="82" t="s">
        <v>86450</v>
      </c>
      <c r="R21402"/>
    </row>
    <row r="21403" spans="12:18" x14ac:dyDescent="0.25">
      <c r="L21403" t="s">
        <v>37276</v>
      </c>
      <c r="M21403" t="s">
        <v>15802</v>
      </c>
      <c r="N21403" t="s">
        <v>58663</v>
      </c>
      <c r="O21403" s="76" t="s">
        <v>4356</v>
      </c>
      <c r="P21403" s="82">
        <v>1049</v>
      </c>
      <c r="Q21403" s="82" t="s">
        <v>86451</v>
      </c>
      <c r="R21403"/>
    </row>
    <row r="21404" spans="12:18" x14ac:dyDescent="0.25">
      <c r="L21404" t="s">
        <v>37276</v>
      </c>
      <c r="M21404" t="s">
        <v>15804</v>
      </c>
      <c r="N21404" t="s">
        <v>58664</v>
      </c>
      <c r="O21404" s="76" t="s">
        <v>4374</v>
      </c>
      <c r="P21404" s="82">
        <v>3224</v>
      </c>
      <c r="Q21404" s="82" t="s">
        <v>72645</v>
      </c>
      <c r="R21404"/>
    </row>
    <row r="21405" spans="12:18" x14ac:dyDescent="0.25">
      <c r="L21405" t="s">
        <v>37276</v>
      </c>
      <c r="M21405" t="s">
        <v>15785</v>
      </c>
      <c r="N21405" t="s">
        <v>58665</v>
      </c>
      <c r="O21405" s="76" t="s">
        <v>4374</v>
      </c>
      <c r="P21405" s="82">
        <v>15483</v>
      </c>
      <c r="Q21405" s="82" t="s">
        <v>86411</v>
      </c>
      <c r="R21405"/>
    </row>
    <row r="21406" spans="12:18" x14ac:dyDescent="0.25">
      <c r="L21406" t="s">
        <v>37276</v>
      </c>
      <c r="M21406" t="s">
        <v>36267</v>
      </c>
      <c r="N21406" t="s">
        <v>58666</v>
      </c>
      <c r="O21406" s="76" t="s">
        <v>4366</v>
      </c>
      <c r="P21406" s="82">
        <v>177</v>
      </c>
      <c r="Q21406" s="82" t="s">
        <v>86413</v>
      </c>
      <c r="R21406"/>
    </row>
    <row r="21407" spans="12:18" x14ac:dyDescent="0.25">
      <c r="L21407" t="s">
        <v>37276</v>
      </c>
      <c r="M21407" t="s">
        <v>22757</v>
      </c>
      <c r="N21407" t="s">
        <v>58667</v>
      </c>
      <c r="O21407" s="76" t="s">
        <v>4366</v>
      </c>
      <c r="P21407" s="82">
        <v>302</v>
      </c>
      <c r="Q21407" s="82" t="s">
        <v>86414</v>
      </c>
      <c r="R21407"/>
    </row>
    <row r="21408" spans="12:18" x14ac:dyDescent="0.25">
      <c r="L21408" t="s">
        <v>37276</v>
      </c>
      <c r="M21408" t="s">
        <v>9968</v>
      </c>
      <c r="N21408" t="s">
        <v>58668</v>
      </c>
      <c r="O21408" s="76" t="s">
        <v>4366</v>
      </c>
      <c r="P21408" s="82">
        <v>198</v>
      </c>
      <c r="Q21408" s="82" t="s">
        <v>86415</v>
      </c>
      <c r="R21408"/>
    </row>
    <row r="21409" spans="12:18" x14ac:dyDescent="0.25">
      <c r="L21409" t="s">
        <v>37276</v>
      </c>
      <c r="M21409" t="s">
        <v>22758</v>
      </c>
      <c r="N21409" t="s">
        <v>58669</v>
      </c>
      <c r="O21409" s="76" t="s">
        <v>4366</v>
      </c>
      <c r="P21409" s="82">
        <v>233</v>
      </c>
      <c r="Q21409" s="82" t="s">
        <v>86416</v>
      </c>
      <c r="R21409"/>
    </row>
    <row r="21410" spans="12:18" x14ac:dyDescent="0.25">
      <c r="L21410" t="s">
        <v>37276</v>
      </c>
      <c r="M21410" t="s">
        <v>5129</v>
      </c>
      <c r="N21410" t="s">
        <v>58670</v>
      </c>
      <c r="O21410" s="76" t="s">
        <v>4366</v>
      </c>
      <c r="P21410" s="82">
        <v>350</v>
      </c>
      <c r="Q21410" s="82" t="s">
        <v>86417</v>
      </c>
      <c r="R21410"/>
    </row>
    <row r="21411" spans="12:18" x14ac:dyDescent="0.25">
      <c r="L21411" t="s">
        <v>37276</v>
      </c>
      <c r="M21411" t="s">
        <v>5130</v>
      </c>
      <c r="N21411" t="s">
        <v>58671</v>
      </c>
      <c r="O21411" s="76" t="s">
        <v>4356</v>
      </c>
      <c r="P21411" s="82">
        <v>714</v>
      </c>
      <c r="Q21411" s="82" t="s">
        <v>86418</v>
      </c>
      <c r="R21411"/>
    </row>
    <row r="21412" spans="12:18" x14ac:dyDescent="0.25">
      <c r="L21412" t="s">
        <v>37276</v>
      </c>
      <c r="M21412" t="s">
        <v>17759</v>
      </c>
      <c r="N21412" t="s">
        <v>58672</v>
      </c>
      <c r="O21412" s="76" t="s">
        <v>4356</v>
      </c>
      <c r="P21412" s="82">
        <v>966</v>
      </c>
      <c r="Q21412" s="82" t="s">
        <v>86419</v>
      </c>
      <c r="R21412"/>
    </row>
    <row r="21413" spans="12:18" x14ac:dyDescent="0.25">
      <c r="L21413" t="s">
        <v>37276</v>
      </c>
      <c r="M21413" t="s">
        <v>22759</v>
      </c>
      <c r="N21413" t="s">
        <v>58673</v>
      </c>
      <c r="O21413" s="76" t="s">
        <v>4450</v>
      </c>
      <c r="P21413" s="82">
        <v>3421</v>
      </c>
      <c r="Q21413" s="82" t="s">
        <v>72645</v>
      </c>
      <c r="R21413"/>
    </row>
    <row r="21414" spans="12:18" x14ac:dyDescent="0.25">
      <c r="L21414" t="s">
        <v>37276</v>
      </c>
      <c r="M21414" t="s">
        <v>15787</v>
      </c>
      <c r="N21414" t="s">
        <v>58674</v>
      </c>
      <c r="O21414" s="76" t="s">
        <v>4366</v>
      </c>
      <c r="P21414" s="82">
        <v>295</v>
      </c>
      <c r="Q21414" s="82" t="s">
        <v>86420</v>
      </c>
      <c r="R21414"/>
    </row>
    <row r="21415" spans="12:18" x14ac:dyDescent="0.25">
      <c r="L21415" t="s">
        <v>37276</v>
      </c>
      <c r="M21415" t="s">
        <v>15788</v>
      </c>
      <c r="N21415" t="s">
        <v>58675</v>
      </c>
      <c r="O21415" s="76" t="s">
        <v>4356</v>
      </c>
      <c r="P21415" s="82">
        <v>665</v>
      </c>
      <c r="Q21415" s="82" t="s">
        <v>86421</v>
      </c>
      <c r="R21415"/>
    </row>
    <row r="21416" spans="12:18" x14ac:dyDescent="0.25">
      <c r="L21416" t="s">
        <v>37276</v>
      </c>
      <c r="M21416" t="s">
        <v>5131</v>
      </c>
      <c r="N21416" t="s">
        <v>58676</v>
      </c>
      <c r="O21416" s="76" t="s">
        <v>4356</v>
      </c>
      <c r="P21416" s="82">
        <v>490</v>
      </c>
      <c r="Q21416" s="82" t="s">
        <v>86422</v>
      </c>
      <c r="R21416"/>
    </row>
    <row r="21417" spans="12:18" x14ac:dyDescent="0.25">
      <c r="L21417" t="s">
        <v>37276</v>
      </c>
      <c r="M21417" t="s">
        <v>9203</v>
      </c>
      <c r="N21417" t="s">
        <v>58677</v>
      </c>
      <c r="O21417" s="76" t="s">
        <v>4366</v>
      </c>
      <c r="P21417" s="82">
        <v>100</v>
      </c>
      <c r="Q21417" s="82" t="s">
        <v>86423</v>
      </c>
      <c r="R21417"/>
    </row>
    <row r="21418" spans="12:18" x14ac:dyDescent="0.25">
      <c r="L21418" t="s">
        <v>37276</v>
      </c>
      <c r="M21418" t="s">
        <v>36268</v>
      </c>
      <c r="N21418" t="s">
        <v>58678</v>
      </c>
      <c r="O21418" s="76" t="s">
        <v>4356</v>
      </c>
      <c r="P21418" s="82">
        <v>1839</v>
      </c>
      <c r="Q21418" s="82" t="s">
        <v>86424</v>
      </c>
      <c r="R21418"/>
    </row>
    <row r="21419" spans="12:18" x14ac:dyDescent="0.25">
      <c r="L21419" t="s">
        <v>37276</v>
      </c>
      <c r="M21419" t="s">
        <v>17761</v>
      </c>
      <c r="N21419" t="s">
        <v>58679</v>
      </c>
      <c r="O21419" s="76" t="s">
        <v>4356</v>
      </c>
      <c r="P21419" s="82">
        <v>722</v>
      </c>
      <c r="Q21419" s="82" t="s">
        <v>86425</v>
      </c>
      <c r="R21419"/>
    </row>
    <row r="21420" spans="12:18" x14ac:dyDescent="0.25">
      <c r="L21420" t="s">
        <v>37276</v>
      </c>
      <c r="M21420" t="s">
        <v>22756</v>
      </c>
      <c r="N21420" t="s">
        <v>58680</v>
      </c>
      <c r="O21420" s="76" t="s">
        <v>4356</v>
      </c>
      <c r="P21420" s="82">
        <v>745</v>
      </c>
      <c r="Q21420" s="82" t="s">
        <v>86412</v>
      </c>
      <c r="R21420"/>
    </row>
    <row r="21421" spans="12:18" x14ac:dyDescent="0.25">
      <c r="L21421" t="s">
        <v>37276</v>
      </c>
      <c r="M21421" t="s">
        <v>5132</v>
      </c>
      <c r="N21421" t="s">
        <v>58681</v>
      </c>
      <c r="O21421" s="76" t="s">
        <v>4374</v>
      </c>
      <c r="P21421" s="82">
        <v>4216</v>
      </c>
      <c r="Q21421" s="82" t="s">
        <v>72645</v>
      </c>
      <c r="R21421"/>
    </row>
    <row r="21422" spans="12:18" x14ac:dyDescent="0.25">
      <c r="L21422" t="s">
        <v>37276</v>
      </c>
      <c r="M21422" t="s">
        <v>5133</v>
      </c>
      <c r="N21422" t="s">
        <v>58682</v>
      </c>
      <c r="O21422" s="76" t="s">
        <v>4374</v>
      </c>
      <c r="P21422" s="82">
        <v>563</v>
      </c>
      <c r="Q21422" s="82" t="s">
        <v>72645</v>
      </c>
      <c r="R21422"/>
    </row>
    <row r="21423" spans="12:18" x14ac:dyDescent="0.25">
      <c r="L21423" t="s">
        <v>37276</v>
      </c>
      <c r="M21423" t="s">
        <v>15806</v>
      </c>
      <c r="N21423" t="s">
        <v>58683</v>
      </c>
      <c r="O21423" s="76" t="s">
        <v>4374</v>
      </c>
      <c r="P21423" s="82">
        <v>11618</v>
      </c>
      <c r="Q21423" s="82" t="s">
        <v>72645</v>
      </c>
      <c r="R21423"/>
    </row>
    <row r="21424" spans="12:18" x14ac:dyDescent="0.25">
      <c r="L21424" t="s">
        <v>37276</v>
      </c>
      <c r="M21424" t="s">
        <v>17815</v>
      </c>
      <c r="N21424" t="s">
        <v>58684</v>
      </c>
      <c r="O21424" s="76" t="s">
        <v>4356</v>
      </c>
      <c r="P21424" s="82">
        <v>1073</v>
      </c>
      <c r="Q21424" s="82" t="s">
        <v>86540</v>
      </c>
      <c r="R21424"/>
    </row>
    <row r="21425" spans="12:18" x14ac:dyDescent="0.25">
      <c r="L21425" t="s">
        <v>37276</v>
      </c>
      <c r="M21425" t="s">
        <v>17777</v>
      </c>
      <c r="N21425" t="s">
        <v>58685</v>
      </c>
      <c r="O21425" s="76" t="s">
        <v>4366</v>
      </c>
      <c r="P21425" s="82">
        <v>176</v>
      </c>
      <c r="Q21425" s="82" t="s">
        <v>86452</v>
      </c>
      <c r="R21425"/>
    </row>
    <row r="21426" spans="12:18" x14ac:dyDescent="0.25">
      <c r="L21426" t="s">
        <v>37276</v>
      </c>
      <c r="M21426" t="s">
        <v>36278</v>
      </c>
      <c r="N21426" t="s">
        <v>58686</v>
      </c>
      <c r="O21426" s="76" t="s">
        <v>4366</v>
      </c>
      <c r="P21426" s="82">
        <v>103</v>
      </c>
      <c r="Q21426" s="82" t="s">
        <v>86453</v>
      </c>
      <c r="R21426"/>
    </row>
    <row r="21427" spans="12:18" x14ac:dyDescent="0.25">
      <c r="L21427" t="s">
        <v>37276</v>
      </c>
      <c r="M21427" t="s">
        <v>36279</v>
      </c>
      <c r="N21427" t="s">
        <v>58687</v>
      </c>
      <c r="O21427" s="76" t="s">
        <v>4374</v>
      </c>
      <c r="P21427" s="82">
        <v>7707</v>
      </c>
      <c r="Q21427" s="82" t="s">
        <v>72645</v>
      </c>
      <c r="R21427"/>
    </row>
    <row r="21428" spans="12:18" x14ac:dyDescent="0.25">
      <c r="L21428" t="s">
        <v>37276</v>
      </c>
      <c r="M21428" t="s">
        <v>5141</v>
      </c>
      <c r="N21428" t="s">
        <v>58688</v>
      </c>
      <c r="O21428" s="76" t="s">
        <v>4366</v>
      </c>
      <c r="P21428" s="82">
        <v>62</v>
      </c>
      <c r="Q21428" s="82" t="s">
        <v>86454</v>
      </c>
      <c r="R21428"/>
    </row>
    <row r="21429" spans="12:18" x14ac:dyDescent="0.25">
      <c r="L21429" t="s">
        <v>37276</v>
      </c>
      <c r="M21429" t="s">
        <v>22763</v>
      </c>
      <c r="N21429" t="s">
        <v>58689</v>
      </c>
      <c r="O21429" s="76" t="s">
        <v>4356</v>
      </c>
      <c r="P21429" s="82">
        <v>1077</v>
      </c>
      <c r="Q21429" s="82" t="s">
        <v>86455</v>
      </c>
      <c r="R21429"/>
    </row>
    <row r="21430" spans="12:18" x14ac:dyDescent="0.25">
      <c r="L21430" t="s">
        <v>37276</v>
      </c>
      <c r="M21430" t="s">
        <v>22764</v>
      </c>
      <c r="N21430" t="s">
        <v>58690</v>
      </c>
      <c r="O21430" s="76" t="s">
        <v>4374</v>
      </c>
      <c r="P21430" s="82">
        <v>7025</v>
      </c>
      <c r="Q21430" s="82" t="s">
        <v>72645</v>
      </c>
      <c r="R21430"/>
    </row>
    <row r="21431" spans="12:18" x14ac:dyDescent="0.25">
      <c r="L21431" t="s">
        <v>37276</v>
      </c>
      <c r="M21431" t="s">
        <v>5142</v>
      </c>
      <c r="N21431" t="s">
        <v>58691</v>
      </c>
      <c r="O21431" s="76" t="s">
        <v>4356</v>
      </c>
      <c r="P21431" s="82">
        <v>819</v>
      </c>
      <c r="Q21431" s="82" t="s">
        <v>86456</v>
      </c>
      <c r="R21431"/>
    </row>
    <row r="21432" spans="12:18" x14ac:dyDescent="0.25">
      <c r="L21432" t="s">
        <v>37276</v>
      </c>
      <c r="M21432" t="s">
        <v>15808</v>
      </c>
      <c r="N21432" t="s">
        <v>58692</v>
      </c>
      <c r="O21432" s="76" t="s">
        <v>4374</v>
      </c>
      <c r="P21432" s="82">
        <v>1305</v>
      </c>
      <c r="Q21432" s="82" t="s">
        <v>86457</v>
      </c>
      <c r="R21432"/>
    </row>
    <row r="21433" spans="12:18" x14ac:dyDescent="0.25">
      <c r="L21433" t="s">
        <v>37276</v>
      </c>
      <c r="M21433" t="s">
        <v>15810</v>
      </c>
      <c r="N21433" t="s">
        <v>58693</v>
      </c>
      <c r="O21433" s="76" t="s">
        <v>4374</v>
      </c>
      <c r="P21433" s="82">
        <v>2501</v>
      </c>
      <c r="Q21433" s="82" t="s">
        <v>86458</v>
      </c>
      <c r="R21433"/>
    </row>
    <row r="21434" spans="12:18" x14ac:dyDescent="0.25">
      <c r="L21434" t="s">
        <v>37276</v>
      </c>
      <c r="M21434" t="s">
        <v>17779</v>
      </c>
      <c r="N21434" t="s">
        <v>58694</v>
      </c>
      <c r="O21434" s="76" t="s">
        <v>4366</v>
      </c>
      <c r="P21434" s="82">
        <v>142</v>
      </c>
      <c r="Q21434" s="82" t="s">
        <v>86459</v>
      </c>
      <c r="R21434"/>
    </row>
    <row r="21435" spans="12:18" x14ac:dyDescent="0.25">
      <c r="L21435" t="s">
        <v>37276</v>
      </c>
      <c r="M21435" t="s">
        <v>36280</v>
      </c>
      <c r="N21435" t="s">
        <v>58695</v>
      </c>
      <c r="O21435" s="76" t="s">
        <v>4366</v>
      </c>
      <c r="P21435" s="82">
        <v>155</v>
      </c>
      <c r="Q21435" s="82" t="s">
        <v>86460</v>
      </c>
      <c r="R21435"/>
    </row>
    <row r="21436" spans="12:18" x14ac:dyDescent="0.25">
      <c r="L21436" t="s">
        <v>37276</v>
      </c>
      <c r="M21436" t="s">
        <v>5143</v>
      </c>
      <c r="N21436" t="s">
        <v>58696</v>
      </c>
      <c r="O21436" s="76" t="s">
        <v>4374</v>
      </c>
      <c r="P21436" s="82">
        <v>40701</v>
      </c>
      <c r="Q21436" s="82" t="s">
        <v>72645</v>
      </c>
      <c r="R21436"/>
    </row>
    <row r="21437" spans="12:18" x14ac:dyDescent="0.25">
      <c r="L21437" t="s">
        <v>37276</v>
      </c>
      <c r="M21437" t="s">
        <v>15814</v>
      </c>
      <c r="N21437" t="s">
        <v>58697</v>
      </c>
      <c r="O21437" s="76" t="s">
        <v>4366</v>
      </c>
      <c r="P21437" s="82">
        <v>47</v>
      </c>
      <c r="Q21437" s="82" t="s">
        <v>86461</v>
      </c>
      <c r="R21437"/>
    </row>
    <row r="21438" spans="12:18" x14ac:dyDescent="0.25">
      <c r="L21438" t="s">
        <v>37276</v>
      </c>
      <c r="M21438" t="s">
        <v>22765</v>
      </c>
      <c r="N21438" t="s">
        <v>58698</v>
      </c>
      <c r="O21438" s="76" t="s">
        <v>4366</v>
      </c>
      <c r="P21438" s="82">
        <v>174</v>
      </c>
      <c r="Q21438" s="82" t="s">
        <v>86462</v>
      </c>
      <c r="R21438"/>
    </row>
    <row r="21439" spans="12:18" x14ac:dyDescent="0.25">
      <c r="L21439" t="s">
        <v>37276</v>
      </c>
      <c r="M21439" t="s">
        <v>22766</v>
      </c>
      <c r="N21439" t="s">
        <v>58699</v>
      </c>
      <c r="O21439" s="76" t="s">
        <v>4366</v>
      </c>
      <c r="P21439" s="82">
        <v>110</v>
      </c>
      <c r="Q21439" s="82" t="s">
        <v>86463</v>
      </c>
      <c r="R21439"/>
    </row>
    <row r="21440" spans="12:18" x14ac:dyDescent="0.25">
      <c r="L21440" t="s">
        <v>37276</v>
      </c>
      <c r="M21440" t="s">
        <v>17781</v>
      </c>
      <c r="N21440" t="s">
        <v>58700</v>
      </c>
      <c r="O21440" s="76" t="s">
        <v>4366</v>
      </c>
      <c r="P21440" s="82">
        <v>97</v>
      </c>
      <c r="Q21440" s="82" t="s">
        <v>86464</v>
      </c>
      <c r="R21440"/>
    </row>
    <row r="21441" spans="12:18" x14ac:dyDescent="0.25">
      <c r="L21441" t="s">
        <v>37276</v>
      </c>
      <c r="M21441" t="s">
        <v>15815</v>
      </c>
      <c r="N21441" t="s">
        <v>58701</v>
      </c>
      <c r="O21441" s="76" t="s">
        <v>4356</v>
      </c>
      <c r="P21441" s="82">
        <v>1063</v>
      </c>
      <c r="Q21441" s="82" t="s">
        <v>86465</v>
      </c>
      <c r="R21441"/>
    </row>
    <row r="21442" spans="12:18" x14ac:dyDescent="0.25">
      <c r="L21442" t="s">
        <v>37276</v>
      </c>
      <c r="M21442" t="s">
        <v>22767</v>
      </c>
      <c r="N21442" t="s">
        <v>58702</v>
      </c>
      <c r="O21442" s="76" t="s">
        <v>4356</v>
      </c>
      <c r="P21442" s="82">
        <v>2132</v>
      </c>
      <c r="Q21442" s="82" t="s">
        <v>86466</v>
      </c>
      <c r="R21442"/>
    </row>
    <row r="21443" spans="12:18" x14ac:dyDescent="0.25">
      <c r="L21443" t="s">
        <v>37276</v>
      </c>
      <c r="M21443" t="s">
        <v>15816</v>
      </c>
      <c r="N21443" t="s">
        <v>58703</v>
      </c>
      <c r="O21443" s="76" t="s">
        <v>4356</v>
      </c>
      <c r="P21443" s="82">
        <v>533</v>
      </c>
      <c r="Q21443" s="82" t="s">
        <v>86467</v>
      </c>
      <c r="R21443"/>
    </row>
    <row r="21444" spans="12:18" x14ac:dyDescent="0.25">
      <c r="L21444" t="s">
        <v>37276</v>
      </c>
      <c r="M21444" t="s">
        <v>15818</v>
      </c>
      <c r="N21444" t="s">
        <v>58704</v>
      </c>
      <c r="O21444" s="76" t="s">
        <v>4356</v>
      </c>
      <c r="P21444" s="82">
        <v>1272</v>
      </c>
      <c r="Q21444" s="82" t="s">
        <v>86468</v>
      </c>
      <c r="R21444"/>
    </row>
    <row r="21445" spans="12:18" x14ac:dyDescent="0.25">
      <c r="L21445" t="s">
        <v>37276</v>
      </c>
      <c r="M21445" t="s">
        <v>15820</v>
      </c>
      <c r="N21445" t="s">
        <v>58705</v>
      </c>
      <c r="O21445" s="76" t="s">
        <v>4356</v>
      </c>
      <c r="P21445" s="82">
        <v>357</v>
      </c>
      <c r="Q21445" s="82" t="s">
        <v>86469</v>
      </c>
      <c r="R21445"/>
    </row>
    <row r="21446" spans="12:18" x14ac:dyDescent="0.25">
      <c r="L21446" t="s">
        <v>37276</v>
      </c>
      <c r="M21446" t="s">
        <v>17783</v>
      </c>
      <c r="N21446" t="s">
        <v>58706</v>
      </c>
      <c r="O21446" s="76" t="s">
        <v>4366</v>
      </c>
      <c r="P21446" s="82">
        <v>14</v>
      </c>
      <c r="Q21446" s="82" t="s">
        <v>86470</v>
      </c>
      <c r="R21446"/>
    </row>
    <row r="21447" spans="12:18" x14ac:dyDescent="0.25">
      <c r="L21447" t="s">
        <v>37276</v>
      </c>
      <c r="M21447" t="s">
        <v>17785</v>
      </c>
      <c r="N21447" t="s">
        <v>58707</v>
      </c>
      <c r="O21447" s="76" t="s">
        <v>4450</v>
      </c>
      <c r="P21447" s="82">
        <v>6818</v>
      </c>
      <c r="Q21447" s="82" t="s">
        <v>72645</v>
      </c>
      <c r="R21447"/>
    </row>
    <row r="21448" spans="12:18" x14ac:dyDescent="0.25">
      <c r="L21448" t="s">
        <v>37276</v>
      </c>
      <c r="M21448" t="s">
        <v>17787</v>
      </c>
      <c r="N21448" t="s">
        <v>58708</v>
      </c>
      <c r="O21448" s="76" t="s">
        <v>4356</v>
      </c>
      <c r="P21448" s="82">
        <v>514</v>
      </c>
      <c r="Q21448" s="82" t="s">
        <v>86471</v>
      </c>
      <c r="R21448"/>
    </row>
    <row r="21449" spans="12:18" x14ac:dyDescent="0.25">
      <c r="L21449" t="s">
        <v>37276</v>
      </c>
      <c r="M21449" t="s">
        <v>5144</v>
      </c>
      <c r="N21449" t="s">
        <v>58709</v>
      </c>
      <c r="O21449" s="76" t="s">
        <v>4366</v>
      </c>
      <c r="P21449" s="82">
        <v>148</v>
      </c>
      <c r="Q21449" s="82" t="s">
        <v>86472</v>
      </c>
      <c r="R21449"/>
    </row>
    <row r="21450" spans="12:18" x14ac:dyDescent="0.25">
      <c r="L21450" t="s">
        <v>37276</v>
      </c>
      <c r="M21450" t="s">
        <v>36281</v>
      </c>
      <c r="N21450" t="s">
        <v>58710</v>
      </c>
      <c r="O21450" s="76" t="s">
        <v>4366</v>
      </c>
      <c r="P21450" s="82">
        <v>256</v>
      </c>
      <c r="Q21450" s="82" t="s">
        <v>86473</v>
      </c>
      <c r="R21450"/>
    </row>
    <row r="21451" spans="12:18" x14ac:dyDescent="0.25">
      <c r="L21451" t="s">
        <v>37276</v>
      </c>
      <c r="M21451" t="s">
        <v>5056</v>
      </c>
      <c r="N21451" t="s">
        <v>58711</v>
      </c>
      <c r="O21451" s="76" t="s">
        <v>4356</v>
      </c>
      <c r="P21451" s="82">
        <v>588</v>
      </c>
      <c r="Q21451" s="82" t="s">
        <v>86134</v>
      </c>
      <c r="R21451"/>
    </row>
    <row r="21452" spans="12:18" x14ac:dyDescent="0.25">
      <c r="L21452" t="s">
        <v>37276</v>
      </c>
      <c r="M21452" t="s">
        <v>22768</v>
      </c>
      <c r="N21452" t="s">
        <v>58712</v>
      </c>
      <c r="O21452" s="76" t="s">
        <v>4366</v>
      </c>
      <c r="P21452" s="82">
        <v>209</v>
      </c>
      <c r="Q21452" s="82" t="s">
        <v>86474</v>
      </c>
      <c r="R21452"/>
    </row>
    <row r="21453" spans="12:18" x14ac:dyDescent="0.25">
      <c r="L21453" t="s">
        <v>37276</v>
      </c>
      <c r="M21453" t="s">
        <v>17789</v>
      </c>
      <c r="N21453" t="s">
        <v>58713</v>
      </c>
      <c r="O21453" s="76" t="s">
        <v>4356</v>
      </c>
      <c r="P21453" s="82">
        <v>308</v>
      </c>
      <c r="Q21453" s="82" t="s">
        <v>86475</v>
      </c>
      <c r="R21453"/>
    </row>
    <row r="21454" spans="12:18" x14ac:dyDescent="0.25">
      <c r="L21454" t="s">
        <v>37276</v>
      </c>
      <c r="M21454" t="s">
        <v>15821</v>
      </c>
      <c r="N21454" t="s">
        <v>58714</v>
      </c>
      <c r="O21454" s="76" t="s">
        <v>4374</v>
      </c>
      <c r="P21454" s="82">
        <v>3131</v>
      </c>
      <c r="Q21454" s="82" t="s">
        <v>86476</v>
      </c>
      <c r="R21454"/>
    </row>
    <row r="21455" spans="12:18" x14ac:dyDescent="0.25">
      <c r="L21455" t="s">
        <v>37276</v>
      </c>
      <c r="M21455" t="s">
        <v>5145</v>
      </c>
      <c r="N21455" t="s">
        <v>58715</v>
      </c>
      <c r="O21455" s="76" t="s">
        <v>4366</v>
      </c>
      <c r="P21455" s="82">
        <v>94</v>
      </c>
      <c r="Q21455" s="82" t="s">
        <v>86477</v>
      </c>
      <c r="R21455"/>
    </row>
    <row r="21456" spans="12:18" x14ac:dyDescent="0.25">
      <c r="L21456" t="s">
        <v>37276</v>
      </c>
      <c r="M21456" t="s">
        <v>17791</v>
      </c>
      <c r="N21456" t="s">
        <v>58716</v>
      </c>
      <c r="O21456" s="76" t="s">
        <v>4366</v>
      </c>
      <c r="P21456" s="82">
        <v>79</v>
      </c>
      <c r="Q21456" s="82" t="s">
        <v>86478</v>
      </c>
      <c r="R21456"/>
    </row>
    <row r="21457" spans="12:18" x14ac:dyDescent="0.25">
      <c r="L21457" t="s">
        <v>37276</v>
      </c>
      <c r="M21457" t="s">
        <v>17793</v>
      </c>
      <c r="N21457" t="s">
        <v>58717</v>
      </c>
      <c r="O21457" s="76" t="s">
        <v>4374</v>
      </c>
      <c r="P21457" s="82">
        <v>851</v>
      </c>
      <c r="Q21457" s="82" t="s">
        <v>72645</v>
      </c>
      <c r="R21457"/>
    </row>
    <row r="21458" spans="12:18" x14ac:dyDescent="0.25">
      <c r="L21458" t="s">
        <v>37276</v>
      </c>
      <c r="M21458" t="s">
        <v>22769</v>
      </c>
      <c r="N21458" t="s">
        <v>58718</v>
      </c>
      <c r="O21458" s="76" t="s">
        <v>4356</v>
      </c>
      <c r="P21458" s="82">
        <v>410</v>
      </c>
      <c r="Q21458" s="82" t="s">
        <v>86479</v>
      </c>
      <c r="R21458"/>
    </row>
    <row r="21459" spans="12:18" x14ac:dyDescent="0.25">
      <c r="L21459" t="s">
        <v>37276</v>
      </c>
      <c r="M21459" t="s">
        <v>104757</v>
      </c>
      <c r="N21459" t="s">
        <v>104758</v>
      </c>
      <c r="O21459" s="76" t="s">
        <v>4356</v>
      </c>
      <c r="P21459" s="82">
        <v>552</v>
      </c>
      <c r="Q21459" s="82" t="s">
        <v>86480</v>
      </c>
      <c r="R21459"/>
    </row>
    <row r="21460" spans="12:18" x14ac:dyDescent="0.25">
      <c r="L21460" t="s">
        <v>37276</v>
      </c>
      <c r="M21460" t="s">
        <v>36282</v>
      </c>
      <c r="N21460" t="s">
        <v>58719</v>
      </c>
      <c r="O21460" s="76" t="s">
        <v>4356</v>
      </c>
      <c r="P21460" s="82">
        <v>951</v>
      </c>
      <c r="Q21460" s="82" t="s">
        <v>86481</v>
      </c>
      <c r="R21460"/>
    </row>
    <row r="21461" spans="12:18" x14ac:dyDescent="0.25">
      <c r="L21461" t="s">
        <v>37276</v>
      </c>
      <c r="M21461" t="s">
        <v>36283</v>
      </c>
      <c r="N21461" t="s">
        <v>58720</v>
      </c>
      <c r="O21461" s="76" t="s">
        <v>4356</v>
      </c>
      <c r="P21461" s="82">
        <v>316</v>
      </c>
      <c r="Q21461" s="82" t="s">
        <v>86482</v>
      </c>
      <c r="R21461"/>
    </row>
    <row r="21462" spans="12:18" x14ac:dyDescent="0.25">
      <c r="L21462" t="s">
        <v>37276</v>
      </c>
      <c r="M21462" t="s">
        <v>22770</v>
      </c>
      <c r="N21462" t="s">
        <v>58721</v>
      </c>
      <c r="O21462" s="76" t="s">
        <v>4356</v>
      </c>
      <c r="P21462" s="82">
        <v>324</v>
      </c>
      <c r="Q21462" s="82" t="s">
        <v>86483</v>
      </c>
      <c r="R21462"/>
    </row>
    <row r="21463" spans="12:18" x14ac:dyDescent="0.25">
      <c r="L21463" t="s">
        <v>37276</v>
      </c>
      <c r="M21463" t="s">
        <v>5148</v>
      </c>
      <c r="N21463" t="s">
        <v>58722</v>
      </c>
      <c r="O21463" s="76" t="s">
        <v>4356</v>
      </c>
      <c r="P21463" s="82">
        <v>532</v>
      </c>
      <c r="Q21463" s="82" t="s">
        <v>86484</v>
      </c>
      <c r="R21463"/>
    </row>
    <row r="21464" spans="12:18" x14ac:dyDescent="0.25">
      <c r="L21464" t="s">
        <v>37276</v>
      </c>
      <c r="M21464" t="s">
        <v>13483</v>
      </c>
      <c r="N21464" t="s">
        <v>58723</v>
      </c>
      <c r="O21464" s="76" t="s">
        <v>4374</v>
      </c>
      <c r="P21464" s="82">
        <v>798</v>
      </c>
      <c r="Q21464" s="82" t="s">
        <v>72645</v>
      </c>
      <c r="R21464"/>
    </row>
    <row r="21465" spans="12:18" x14ac:dyDescent="0.25">
      <c r="L21465" t="s">
        <v>37276</v>
      </c>
      <c r="M21465" t="s">
        <v>15823</v>
      </c>
      <c r="N21465" t="s">
        <v>58724</v>
      </c>
      <c r="O21465" s="76" t="s">
        <v>4366</v>
      </c>
      <c r="P21465" s="82">
        <v>166</v>
      </c>
      <c r="Q21465" s="82" t="s">
        <v>86485</v>
      </c>
      <c r="R21465"/>
    </row>
    <row r="21466" spans="12:18" x14ac:dyDescent="0.25">
      <c r="L21466" t="s">
        <v>37276</v>
      </c>
      <c r="M21466" t="s">
        <v>36284</v>
      </c>
      <c r="N21466" t="s">
        <v>58725</v>
      </c>
      <c r="O21466" s="76" t="s">
        <v>4366</v>
      </c>
      <c r="P21466" s="82">
        <v>231</v>
      </c>
      <c r="Q21466" s="82" t="s">
        <v>86486</v>
      </c>
      <c r="R21466"/>
    </row>
    <row r="21467" spans="12:18" x14ac:dyDescent="0.25">
      <c r="L21467" t="s">
        <v>37276</v>
      </c>
      <c r="M21467" t="s">
        <v>15825</v>
      </c>
      <c r="N21467" t="s">
        <v>58726</v>
      </c>
      <c r="O21467" s="76" t="s">
        <v>4356</v>
      </c>
      <c r="P21467" s="82">
        <v>670</v>
      </c>
      <c r="Q21467" s="82" t="s">
        <v>86487</v>
      </c>
      <c r="R21467"/>
    </row>
    <row r="21468" spans="12:18" x14ac:dyDescent="0.25">
      <c r="L21468" t="s">
        <v>37276</v>
      </c>
      <c r="M21468" t="s">
        <v>36285</v>
      </c>
      <c r="N21468" t="s">
        <v>58727</v>
      </c>
      <c r="O21468" s="76" t="s">
        <v>4366</v>
      </c>
      <c r="P21468" s="82">
        <v>205</v>
      </c>
      <c r="Q21468" s="82" t="s">
        <v>86488</v>
      </c>
      <c r="R21468"/>
    </row>
    <row r="21469" spans="12:18" x14ac:dyDescent="0.25">
      <c r="L21469" t="s">
        <v>37276</v>
      </c>
      <c r="M21469" t="s">
        <v>5149</v>
      </c>
      <c r="N21469" t="s">
        <v>58728</v>
      </c>
      <c r="O21469" s="76" t="s">
        <v>4356</v>
      </c>
      <c r="P21469" s="82">
        <v>578</v>
      </c>
      <c r="Q21469" s="82" t="s">
        <v>86489</v>
      </c>
      <c r="R21469"/>
    </row>
    <row r="21470" spans="12:18" x14ac:dyDescent="0.25">
      <c r="L21470" t="s">
        <v>37276</v>
      </c>
      <c r="M21470" t="s">
        <v>17795</v>
      </c>
      <c r="N21470" t="s">
        <v>58729</v>
      </c>
      <c r="O21470" s="76" t="s">
        <v>4356</v>
      </c>
      <c r="P21470" s="82">
        <v>616</v>
      </c>
      <c r="Q21470" s="82" t="s">
        <v>86490</v>
      </c>
      <c r="R21470"/>
    </row>
    <row r="21471" spans="12:18" x14ac:dyDescent="0.25">
      <c r="L21471" t="s">
        <v>37276</v>
      </c>
      <c r="M21471" t="s">
        <v>22771</v>
      </c>
      <c r="N21471" t="s">
        <v>58730</v>
      </c>
      <c r="O21471" s="76" t="s">
        <v>4356</v>
      </c>
      <c r="P21471" s="82">
        <v>1950</v>
      </c>
      <c r="Q21471" s="82" t="s">
        <v>86491</v>
      </c>
      <c r="R21471"/>
    </row>
    <row r="21472" spans="12:18" x14ac:dyDescent="0.25">
      <c r="L21472" t="s">
        <v>37276</v>
      </c>
      <c r="M21472" t="s">
        <v>17797</v>
      </c>
      <c r="N21472" t="s">
        <v>58731</v>
      </c>
      <c r="O21472" s="76" t="s">
        <v>4356</v>
      </c>
      <c r="P21472" s="82">
        <v>321</v>
      </c>
      <c r="Q21472" s="82" t="s">
        <v>86492</v>
      </c>
      <c r="R21472"/>
    </row>
    <row r="21473" spans="12:18" x14ac:dyDescent="0.25">
      <c r="L21473" t="s">
        <v>37276</v>
      </c>
      <c r="M21473" t="s">
        <v>22772</v>
      </c>
      <c r="N21473" t="s">
        <v>58732</v>
      </c>
      <c r="O21473" s="76" t="s">
        <v>4356</v>
      </c>
      <c r="P21473" s="82">
        <v>454</v>
      </c>
      <c r="Q21473" s="82" t="s">
        <v>86493</v>
      </c>
      <c r="R21473"/>
    </row>
    <row r="21474" spans="12:18" x14ac:dyDescent="0.25">
      <c r="L21474" t="s">
        <v>37276</v>
      </c>
      <c r="M21474" t="s">
        <v>36286</v>
      </c>
      <c r="N21474" t="s">
        <v>58733</v>
      </c>
      <c r="O21474" s="76" t="s">
        <v>4356</v>
      </c>
      <c r="P21474" s="82">
        <v>1295</v>
      </c>
      <c r="Q21474" s="82" t="s">
        <v>86494</v>
      </c>
      <c r="R21474"/>
    </row>
    <row r="21475" spans="12:18" x14ac:dyDescent="0.25">
      <c r="L21475" t="s">
        <v>37276</v>
      </c>
      <c r="M21475" t="s">
        <v>15827</v>
      </c>
      <c r="N21475" t="s">
        <v>58734</v>
      </c>
      <c r="O21475" s="76" t="s">
        <v>4356</v>
      </c>
      <c r="P21475" s="82">
        <v>256</v>
      </c>
      <c r="Q21475" s="82" t="s">
        <v>86495</v>
      </c>
      <c r="R21475"/>
    </row>
    <row r="21476" spans="12:18" x14ac:dyDescent="0.25">
      <c r="L21476" t="s">
        <v>37276</v>
      </c>
      <c r="M21476" t="s">
        <v>30642</v>
      </c>
      <c r="N21476" t="s">
        <v>58735</v>
      </c>
      <c r="O21476" s="76" t="s">
        <v>4356</v>
      </c>
      <c r="P21476" s="82">
        <v>366</v>
      </c>
      <c r="Q21476" s="82" t="s">
        <v>86497</v>
      </c>
      <c r="R21476"/>
    </row>
    <row r="21477" spans="12:18" x14ac:dyDescent="0.25">
      <c r="L21477" t="s">
        <v>37276</v>
      </c>
      <c r="M21477" t="s">
        <v>15829</v>
      </c>
      <c r="N21477" t="s">
        <v>58736</v>
      </c>
      <c r="O21477" s="76" t="s">
        <v>4356</v>
      </c>
      <c r="P21477" s="82">
        <v>1716</v>
      </c>
      <c r="Q21477" s="82" t="s">
        <v>86498</v>
      </c>
      <c r="R21477"/>
    </row>
    <row r="21478" spans="12:18" x14ac:dyDescent="0.25">
      <c r="L21478" t="s">
        <v>37276</v>
      </c>
      <c r="M21478" t="s">
        <v>15831</v>
      </c>
      <c r="N21478" t="s">
        <v>58737</v>
      </c>
      <c r="O21478" s="76" t="s">
        <v>4366</v>
      </c>
      <c r="P21478" s="82">
        <v>201</v>
      </c>
      <c r="Q21478" s="82" t="s">
        <v>86499</v>
      </c>
      <c r="R21478"/>
    </row>
    <row r="21479" spans="12:18" x14ac:dyDescent="0.25">
      <c r="L21479" t="s">
        <v>37276</v>
      </c>
      <c r="M21479" t="s">
        <v>22774</v>
      </c>
      <c r="N21479" t="s">
        <v>58738</v>
      </c>
      <c r="O21479" s="76" t="s">
        <v>4366</v>
      </c>
      <c r="P21479" s="82">
        <v>222</v>
      </c>
      <c r="Q21479" s="82" t="s">
        <v>86500</v>
      </c>
      <c r="R21479"/>
    </row>
    <row r="21480" spans="12:18" x14ac:dyDescent="0.25">
      <c r="L21480" t="s">
        <v>37276</v>
      </c>
      <c r="M21480" t="s">
        <v>17799</v>
      </c>
      <c r="N21480" t="s">
        <v>58739</v>
      </c>
      <c r="O21480" s="76" t="s">
        <v>4366</v>
      </c>
      <c r="P21480" s="82">
        <v>73</v>
      </c>
      <c r="Q21480" s="82" t="s">
        <v>86501</v>
      </c>
      <c r="R21480"/>
    </row>
    <row r="21481" spans="12:18" x14ac:dyDescent="0.25">
      <c r="L21481" t="s">
        <v>37276</v>
      </c>
      <c r="M21481" t="s">
        <v>36287</v>
      </c>
      <c r="N21481" t="s">
        <v>58740</v>
      </c>
      <c r="O21481" s="76" t="s">
        <v>4356</v>
      </c>
      <c r="P21481" s="82">
        <v>494</v>
      </c>
      <c r="Q21481" s="82" t="s">
        <v>86502</v>
      </c>
      <c r="R21481"/>
    </row>
    <row r="21482" spans="12:18" x14ac:dyDescent="0.25">
      <c r="L21482" t="s">
        <v>37276</v>
      </c>
      <c r="M21482" t="s">
        <v>17801</v>
      </c>
      <c r="N21482" t="s">
        <v>58741</v>
      </c>
      <c r="O21482" s="76" t="s">
        <v>4356</v>
      </c>
      <c r="P21482" s="82">
        <v>357</v>
      </c>
      <c r="Q21482" s="82" t="s">
        <v>86503</v>
      </c>
      <c r="R21482"/>
    </row>
    <row r="21483" spans="12:18" x14ac:dyDescent="0.25">
      <c r="L21483" t="s">
        <v>37276</v>
      </c>
      <c r="M21483" t="s">
        <v>5150</v>
      </c>
      <c r="N21483" t="s">
        <v>58742</v>
      </c>
      <c r="O21483" s="76" t="s">
        <v>4356</v>
      </c>
      <c r="P21483" s="82">
        <v>296</v>
      </c>
      <c r="Q21483" s="82" t="s">
        <v>86504</v>
      </c>
      <c r="R21483"/>
    </row>
    <row r="21484" spans="12:18" x14ac:dyDescent="0.25">
      <c r="L21484" t="s">
        <v>37276</v>
      </c>
      <c r="M21484" t="s">
        <v>36288</v>
      </c>
      <c r="N21484" t="s">
        <v>58743</v>
      </c>
      <c r="O21484" s="76" t="s">
        <v>4374</v>
      </c>
      <c r="P21484" s="82">
        <v>3019</v>
      </c>
      <c r="Q21484" s="82" t="s">
        <v>72645</v>
      </c>
      <c r="R21484"/>
    </row>
    <row r="21485" spans="12:18" x14ac:dyDescent="0.25">
      <c r="L21485" t="s">
        <v>37276</v>
      </c>
      <c r="M21485" t="s">
        <v>22775</v>
      </c>
      <c r="N21485" t="s">
        <v>58744</v>
      </c>
      <c r="O21485" s="76" t="s">
        <v>4356</v>
      </c>
      <c r="P21485" s="82">
        <v>358</v>
      </c>
      <c r="Q21485" s="82" t="s">
        <v>86505</v>
      </c>
      <c r="R21485"/>
    </row>
    <row r="21486" spans="12:18" x14ac:dyDescent="0.25">
      <c r="L21486" t="s">
        <v>37276</v>
      </c>
      <c r="M21486" t="s">
        <v>36289</v>
      </c>
      <c r="N21486" t="s">
        <v>58745</v>
      </c>
      <c r="O21486" s="76" t="s">
        <v>4356</v>
      </c>
      <c r="P21486" s="82">
        <v>375</v>
      </c>
      <c r="Q21486" s="82" t="s">
        <v>86506</v>
      </c>
      <c r="R21486"/>
    </row>
    <row r="21487" spans="12:18" x14ac:dyDescent="0.25">
      <c r="L21487" t="s">
        <v>37276</v>
      </c>
      <c r="M21487" t="s">
        <v>5151</v>
      </c>
      <c r="N21487" t="s">
        <v>58746</v>
      </c>
      <c r="O21487" s="76" t="s">
        <v>4366</v>
      </c>
      <c r="P21487" s="82">
        <v>123</v>
      </c>
      <c r="Q21487" s="82" t="s">
        <v>86507</v>
      </c>
      <c r="R21487"/>
    </row>
    <row r="21488" spans="12:18" x14ac:dyDescent="0.25">
      <c r="L21488" t="s">
        <v>37276</v>
      </c>
      <c r="M21488" t="s">
        <v>17811</v>
      </c>
      <c r="N21488" t="s">
        <v>58747</v>
      </c>
      <c r="O21488" s="76" t="s">
        <v>4366</v>
      </c>
      <c r="P21488" s="82">
        <v>155</v>
      </c>
      <c r="Q21488" s="82" t="s">
        <v>86526</v>
      </c>
      <c r="R21488"/>
    </row>
    <row r="21489" spans="12:18" x14ac:dyDescent="0.25">
      <c r="L21489" t="s">
        <v>37276</v>
      </c>
      <c r="M21489" t="s">
        <v>15833</v>
      </c>
      <c r="N21489" t="s">
        <v>58748</v>
      </c>
      <c r="O21489" s="76" t="s">
        <v>4356</v>
      </c>
      <c r="P21489" s="82">
        <v>253</v>
      </c>
      <c r="Q21489" s="82" t="s">
        <v>86508</v>
      </c>
      <c r="R21489"/>
    </row>
    <row r="21490" spans="12:18" x14ac:dyDescent="0.25">
      <c r="L21490" t="s">
        <v>37276</v>
      </c>
      <c r="M21490" t="s">
        <v>5152</v>
      </c>
      <c r="N21490" t="s">
        <v>58749</v>
      </c>
      <c r="O21490" s="76" t="s">
        <v>4356</v>
      </c>
      <c r="P21490" s="82">
        <v>559</v>
      </c>
      <c r="Q21490" s="82" t="s">
        <v>86509</v>
      </c>
      <c r="R21490"/>
    </row>
    <row r="21491" spans="12:18" x14ac:dyDescent="0.25">
      <c r="L21491" t="s">
        <v>37276</v>
      </c>
      <c r="M21491" t="s">
        <v>5153</v>
      </c>
      <c r="N21491" t="s">
        <v>58750</v>
      </c>
      <c r="O21491" s="76" t="s">
        <v>4356</v>
      </c>
      <c r="P21491" s="82">
        <v>2189</v>
      </c>
      <c r="Q21491" s="82" t="s">
        <v>86510</v>
      </c>
      <c r="R21491"/>
    </row>
    <row r="21492" spans="12:18" x14ac:dyDescent="0.25">
      <c r="L21492" t="s">
        <v>37276</v>
      </c>
      <c r="M21492" t="s">
        <v>5154</v>
      </c>
      <c r="N21492" t="s">
        <v>58751</v>
      </c>
      <c r="O21492" s="76" t="s">
        <v>4356</v>
      </c>
      <c r="P21492" s="82">
        <v>793</v>
      </c>
      <c r="Q21492" s="82" t="s">
        <v>86511</v>
      </c>
      <c r="R21492"/>
    </row>
    <row r="21493" spans="12:18" x14ac:dyDescent="0.25">
      <c r="L21493" t="s">
        <v>37276</v>
      </c>
      <c r="M21493" t="s">
        <v>15835</v>
      </c>
      <c r="N21493" t="s">
        <v>58752</v>
      </c>
      <c r="O21493" s="76" t="s">
        <v>4356</v>
      </c>
      <c r="P21493" s="82">
        <v>1965</v>
      </c>
      <c r="Q21493" s="82" t="s">
        <v>86512</v>
      </c>
      <c r="R21493"/>
    </row>
    <row r="21494" spans="12:18" x14ac:dyDescent="0.25">
      <c r="L21494" t="s">
        <v>37276</v>
      </c>
      <c r="M21494" t="s">
        <v>17803</v>
      </c>
      <c r="N21494" t="s">
        <v>58753</v>
      </c>
      <c r="O21494" s="76" t="s">
        <v>4356</v>
      </c>
      <c r="P21494" s="82">
        <v>452</v>
      </c>
      <c r="Q21494" s="82" t="s">
        <v>86513</v>
      </c>
      <c r="R21494"/>
    </row>
    <row r="21495" spans="12:18" x14ac:dyDescent="0.25">
      <c r="L21495" t="s">
        <v>37276</v>
      </c>
      <c r="M21495" t="s">
        <v>5155</v>
      </c>
      <c r="N21495" t="s">
        <v>58754</v>
      </c>
      <c r="O21495" s="76" t="s">
        <v>4356</v>
      </c>
      <c r="P21495" s="82">
        <v>595</v>
      </c>
      <c r="Q21495" s="82" t="s">
        <v>86514</v>
      </c>
      <c r="R21495"/>
    </row>
    <row r="21496" spans="12:18" x14ac:dyDescent="0.25">
      <c r="L21496" t="s">
        <v>37276</v>
      </c>
      <c r="M21496" t="s">
        <v>17805</v>
      </c>
      <c r="N21496" t="s">
        <v>58755</v>
      </c>
      <c r="O21496" s="76" t="s">
        <v>4366</v>
      </c>
      <c r="P21496" s="82">
        <v>30</v>
      </c>
      <c r="Q21496" s="82" t="s">
        <v>86515</v>
      </c>
      <c r="R21496"/>
    </row>
    <row r="21497" spans="12:18" x14ac:dyDescent="0.25">
      <c r="L21497" t="s">
        <v>37276</v>
      </c>
      <c r="M21497" t="s">
        <v>36290</v>
      </c>
      <c r="N21497" t="s">
        <v>58756</v>
      </c>
      <c r="O21497" s="76" t="s">
        <v>4356</v>
      </c>
      <c r="P21497" s="82">
        <v>401</v>
      </c>
      <c r="Q21497" s="82" t="s">
        <v>86516</v>
      </c>
      <c r="R21497"/>
    </row>
    <row r="21498" spans="12:18" x14ac:dyDescent="0.25">
      <c r="L21498" t="s">
        <v>37276</v>
      </c>
      <c r="M21498" t="s">
        <v>15837</v>
      </c>
      <c r="N21498" t="s">
        <v>58757</v>
      </c>
      <c r="O21498" s="76" t="s">
        <v>4356</v>
      </c>
      <c r="P21498" s="82">
        <v>494</v>
      </c>
      <c r="Q21498" s="82" t="s">
        <v>86517</v>
      </c>
      <c r="R21498"/>
    </row>
    <row r="21499" spans="12:18" x14ac:dyDescent="0.25">
      <c r="L21499" t="s">
        <v>37276</v>
      </c>
      <c r="M21499" t="s">
        <v>17807</v>
      </c>
      <c r="N21499" t="s">
        <v>58758</v>
      </c>
      <c r="O21499" s="76" t="s">
        <v>4356</v>
      </c>
      <c r="P21499" s="82">
        <v>824</v>
      </c>
      <c r="Q21499" s="82" t="s">
        <v>86518</v>
      </c>
      <c r="R21499"/>
    </row>
    <row r="21500" spans="12:18" x14ac:dyDescent="0.25">
      <c r="L21500" t="s">
        <v>37276</v>
      </c>
      <c r="M21500" t="s">
        <v>17809</v>
      </c>
      <c r="N21500" t="s">
        <v>58759</v>
      </c>
      <c r="O21500" s="76" t="s">
        <v>4356</v>
      </c>
      <c r="P21500" s="82">
        <v>497</v>
      </c>
      <c r="Q21500" s="82" t="s">
        <v>86519</v>
      </c>
      <c r="R21500"/>
    </row>
    <row r="21501" spans="12:18" x14ac:dyDescent="0.25">
      <c r="L21501" t="s">
        <v>37276</v>
      </c>
      <c r="M21501" t="s">
        <v>36291</v>
      </c>
      <c r="N21501" t="s">
        <v>58760</v>
      </c>
      <c r="O21501" s="76" t="s">
        <v>4356</v>
      </c>
      <c r="P21501" s="82">
        <v>1536</v>
      </c>
      <c r="Q21501" s="82" t="s">
        <v>86520</v>
      </c>
      <c r="R21501"/>
    </row>
    <row r="21502" spans="12:18" x14ac:dyDescent="0.25">
      <c r="L21502" t="s">
        <v>37276</v>
      </c>
      <c r="M21502" t="s">
        <v>22776</v>
      </c>
      <c r="N21502" t="s">
        <v>58761</v>
      </c>
      <c r="O21502" s="76" t="s">
        <v>4356</v>
      </c>
      <c r="P21502" s="82">
        <v>243</v>
      </c>
      <c r="Q21502" s="82" t="s">
        <v>86521</v>
      </c>
      <c r="R21502"/>
    </row>
    <row r="21503" spans="12:18" x14ac:dyDescent="0.25">
      <c r="L21503" t="s">
        <v>37276</v>
      </c>
      <c r="M21503" t="s">
        <v>15839</v>
      </c>
      <c r="N21503" t="s">
        <v>58762</v>
      </c>
      <c r="O21503" s="76" t="s">
        <v>4356</v>
      </c>
      <c r="P21503" s="82">
        <v>968</v>
      </c>
      <c r="Q21503" s="82" t="s">
        <v>86522</v>
      </c>
      <c r="R21503"/>
    </row>
    <row r="21504" spans="12:18" x14ac:dyDescent="0.25">
      <c r="L21504" t="s">
        <v>37276</v>
      </c>
      <c r="M21504" t="s">
        <v>36292</v>
      </c>
      <c r="N21504" t="s">
        <v>58763</v>
      </c>
      <c r="O21504" s="76" t="s">
        <v>4356</v>
      </c>
      <c r="P21504" s="82">
        <v>1544</v>
      </c>
      <c r="Q21504" s="82" t="s">
        <v>86523</v>
      </c>
      <c r="R21504"/>
    </row>
    <row r="21505" spans="12:18" x14ac:dyDescent="0.25">
      <c r="L21505" t="s">
        <v>37276</v>
      </c>
      <c r="M21505" t="s">
        <v>22777</v>
      </c>
      <c r="N21505" t="s">
        <v>58764</v>
      </c>
      <c r="O21505" s="76" t="s">
        <v>4366</v>
      </c>
      <c r="P21505" s="82">
        <v>265</v>
      </c>
      <c r="Q21505" s="82" t="s">
        <v>86524</v>
      </c>
      <c r="R21505"/>
    </row>
    <row r="21506" spans="12:18" x14ac:dyDescent="0.25">
      <c r="L21506" t="s">
        <v>37276</v>
      </c>
      <c r="M21506" t="s">
        <v>36293</v>
      </c>
      <c r="N21506" t="s">
        <v>58765</v>
      </c>
      <c r="O21506" s="76" t="s">
        <v>4356</v>
      </c>
      <c r="P21506" s="82">
        <v>790</v>
      </c>
      <c r="Q21506" s="82" t="s">
        <v>86525</v>
      </c>
      <c r="R21506"/>
    </row>
    <row r="21507" spans="12:18" x14ac:dyDescent="0.25">
      <c r="L21507" t="s">
        <v>37276</v>
      </c>
      <c r="M21507" t="s">
        <v>15841</v>
      </c>
      <c r="N21507" t="s">
        <v>58766</v>
      </c>
      <c r="O21507" s="76" t="s">
        <v>4356</v>
      </c>
      <c r="P21507" s="82">
        <v>739</v>
      </c>
      <c r="Q21507" s="82" t="s">
        <v>86527</v>
      </c>
      <c r="R21507"/>
    </row>
    <row r="21508" spans="12:18" x14ac:dyDescent="0.25">
      <c r="L21508" t="s">
        <v>37276</v>
      </c>
      <c r="M21508" t="s">
        <v>15843</v>
      </c>
      <c r="N21508" t="s">
        <v>58767</v>
      </c>
      <c r="O21508" s="76" t="s">
        <v>4450</v>
      </c>
      <c r="P21508" s="82">
        <v>14214</v>
      </c>
      <c r="Q21508" s="82" t="s">
        <v>72645</v>
      </c>
      <c r="R21508"/>
    </row>
    <row r="21509" spans="12:18" x14ac:dyDescent="0.25">
      <c r="L21509" t="s">
        <v>37276</v>
      </c>
      <c r="M21509" t="s">
        <v>5156</v>
      </c>
      <c r="N21509" t="s">
        <v>58768</v>
      </c>
      <c r="O21509" s="76" t="s">
        <v>4356</v>
      </c>
      <c r="P21509" s="82">
        <v>3175</v>
      </c>
      <c r="Q21509" s="82" t="s">
        <v>86528</v>
      </c>
      <c r="R21509"/>
    </row>
    <row r="21510" spans="12:18" x14ac:dyDescent="0.25">
      <c r="L21510" t="s">
        <v>37276</v>
      </c>
      <c r="M21510" t="s">
        <v>22778</v>
      </c>
      <c r="N21510" t="s">
        <v>58769</v>
      </c>
      <c r="O21510" s="76" t="s">
        <v>4366</v>
      </c>
      <c r="P21510" s="82">
        <v>63</v>
      </c>
      <c r="Q21510" s="82" t="s">
        <v>86529</v>
      </c>
      <c r="R21510"/>
    </row>
    <row r="21511" spans="12:18" x14ac:dyDescent="0.25">
      <c r="L21511" t="s">
        <v>37276</v>
      </c>
      <c r="M21511" t="s">
        <v>5157</v>
      </c>
      <c r="N21511" t="s">
        <v>58770</v>
      </c>
      <c r="O21511" s="76" t="s">
        <v>4366</v>
      </c>
      <c r="P21511" s="82">
        <v>116</v>
      </c>
      <c r="Q21511" s="82" t="s">
        <v>86530</v>
      </c>
      <c r="R21511"/>
    </row>
    <row r="21512" spans="12:18" x14ac:dyDescent="0.25">
      <c r="L21512" t="s">
        <v>37276</v>
      </c>
      <c r="M21512" t="s">
        <v>15845</v>
      </c>
      <c r="N21512" t="s">
        <v>58771</v>
      </c>
      <c r="O21512" s="76" t="s">
        <v>4366</v>
      </c>
      <c r="P21512" s="82">
        <v>93</v>
      </c>
      <c r="Q21512" s="82" t="s">
        <v>86531</v>
      </c>
      <c r="R21512"/>
    </row>
    <row r="21513" spans="12:18" x14ac:dyDescent="0.25">
      <c r="L21513" t="s">
        <v>37276</v>
      </c>
      <c r="M21513" t="s">
        <v>22779</v>
      </c>
      <c r="N21513" t="s">
        <v>58772</v>
      </c>
      <c r="O21513" s="76" t="s">
        <v>4356</v>
      </c>
      <c r="P21513" s="82">
        <v>305</v>
      </c>
      <c r="Q21513" s="82" t="s">
        <v>86532</v>
      </c>
      <c r="R21513"/>
    </row>
    <row r="21514" spans="12:18" x14ac:dyDescent="0.25">
      <c r="L21514" t="s">
        <v>37276</v>
      </c>
      <c r="M21514" t="s">
        <v>22780</v>
      </c>
      <c r="N21514" t="s">
        <v>58773</v>
      </c>
      <c r="O21514" s="76" t="s">
        <v>4374</v>
      </c>
      <c r="P21514" s="82">
        <v>16537</v>
      </c>
      <c r="Q21514" s="82" t="s">
        <v>72645</v>
      </c>
      <c r="R21514"/>
    </row>
    <row r="21515" spans="12:18" x14ac:dyDescent="0.25">
      <c r="L21515" t="s">
        <v>37276</v>
      </c>
      <c r="M21515" t="s">
        <v>15846</v>
      </c>
      <c r="N21515" t="s">
        <v>58774</v>
      </c>
      <c r="O21515" s="76" t="s">
        <v>4366</v>
      </c>
      <c r="P21515" s="82">
        <v>58</v>
      </c>
      <c r="Q21515" s="82" t="s">
        <v>86533</v>
      </c>
      <c r="R21515"/>
    </row>
    <row r="21516" spans="12:18" x14ac:dyDescent="0.25">
      <c r="L21516" t="s">
        <v>37276</v>
      </c>
      <c r="M21516" t="s">
        <v>36294</v>
      </c>
      <c r="N21516" t="s">
        <v>58775</v>
      </c>
      <c r="O21516" s="76" t="s">
        <v>4356</v>
      </c>
      <c r="P21516" s="82">
        <v>825</v>
      </c>
      <c r="Q21516" s="82" t="s">
        <v>86534</v>
      </c>
      <c r="R21516"/>
    </row>
    <row r="21517" spans="12:18" x14ac:dyDescent="0.25">
      <c r="L21517" t="s">
        <v>37276</v>
      </c>
      <c r="M21517" t="s">
        <v>5158</v>
      </c>
      <c r="N21517" t="s">
        <v>58776</v>
      </c>
      <c r="O21517" s="76" t="s">
        <v>4366</v>
      </c>
      <c r="P21517" s="82">
        <v>274</v>
      </c>
      <c r="Q21517" s="82" t="s">
        <v>86535</v>
      </c>
      <c r="R21517"/>
    </row>
    <row r="21518" spans="12:18" x14ac:dyDescent="0.25">
      <c r="L21518" t="s">
        <v>37276</v>
      </c>
      <c r="M21518" t="s">
        <v>5159</v>
      </c>
      <c r="N21518" t="s">
        <v>58777</v>
      </c>
      <c r="O21518" s="76" t="s">
        <v>4356</v>
      </c>
      <c r="P21518" s="82">
        <v>712</v>
      </c>
      <c r="Q21518" s="82" t="s">
        <v>86536</v>
      </c>
      <c r="R21518"/>
    </row>
    <row r="21519" spans="12:18" x14ac:dyDescent="0.25">
      <c r="L21519" t="s">
        <v>37276</v>
      </c>
      <c r="M21519" t="s">
        <v>22781</v>
      </c>
      <c r="N21519" t="s">
        <v>58778</v>
      </c>
      <c r="O21519" s="76" t="s">
        <v>4366</v>
      </c>
      <c r="P21519" s="82">
        <v>44</v>
      </c>
      <c r="Q21519" s="82" t="s">
        <v>86537</v>
      </c>
      <c r="R21519"/>
    </row>
    <row r="21520" spans="12:18" x14ac:dyDescent="0.25">
      <c r="L21520" t="s">
        <v>37276</v>
      </c>
      <c r="M21520" t="s">
        <v>17813</v>
      </c>
      <c r="N21520" t="s">
        <v>58779</v>
      </c>
      <c r="O21520" s="76" t="s">
        <v>4356</v>
      </c>
      <c r="P21520" s="82">
        <v>1222</v>
      </c>
      <c r="Q21520" s="82" t="s">
        <v>86538</v>
      </c>
      <c r="R21520"/>
    </row>
    <row r="21521" spans="12:18" x14ac:dyDescent="0.25">
      <c r="L21521" t="s">
        <v>3078</v>
      </c>
      <c r="M21521" t="s">
        <v>36295</v>
      </c>
      <c r="N21521" t="s">
        <v>58780</v>
      </c>
      <c r="O21521" s="76" t="s">
        <v>4366</v>
      </c>
      <c r="P21521" s="82">
        <v>162</v>
      </c>
      <c r="Q21521" s="82" t="s">
        <v>77921</v>
      </c>
      <c r="R21521"/>
    </row>
    <row r="21522" spans="12:18" x14ac:dyDescent="0.25">
      <c r="L21522" t="s">
        <v>3078</v>
      </c>
      <c r="M21522" t="s">
        <v>15848</v>
      </c>
      <c r="N21522" t="s">
        <v>58781</v>
      </c>
      <c r="O21522" s="76" t="s">
        <v>4356</v>
      </c>
      <c r="P21522" s="82">
        <v>877</v>
      </c>
      <c r="Q21522" s="82" t="s">
        <v>77922</v>
      </c>
      <c r="R21522"/>
    </row>
    <row r="21523" spans="12:18" x14ac:dyDescent="0.25">
      <c r="L21523" t="s">
        <v>3078</v>
      </c>
      <c r="M21523" t="s">
        <v>36296</v>
      </c>
      <c r="N21523" t="s">
        <v>58782</v>
      </c>
      <c r="O21523" s="76" t="s">
        <v>4366</v>
      </c>
      <c r="P21523" s="82">
        <v>613</v>
      </c>
      <c r="Q21523" s="82" t="s">
        <v>77923</v>
      </c>
      <c r="R21523"/>
    </row>
    <row r="21524" spans="12:18" x14ac:dyDescent="0.25">
      <c r="L21524" t="s">
        <v>3078</v>
      </c>
      <c r="M21524" t="s">
        <v>17817</v>
      </c>
      <c r="N21524" t="s">
        <v>58783</v>
      </c>
      <c r="O21524" s="76" t="s">
        <v>4366</v>
      </c>
      <c r="P21524" s="82">
        <v>386</v>
      </c>
      <c r="Q21524" s="82" t="s">
        <v>77924</v>
      </c>
      <c r="R21524"/>
    </row>
    <row r="21525" spans="12:18" x14ac:dyDescent="0.25">
      <c r="L21525" t="s">
        <v>3078</v>
      </c>
      <c r="M21525" t="s">
        <v>17819</v>
      </c>
      <c r="N21525" t="s">
        <v>58784</v>
      </c>
      <c r="O21525" s="76" t="s">
        <v>4356</v>
      </c>
      <c r="P21525" s="82">
        <v>228</v>
      </c>
      <c r="Q21525" s="82" t="s">
        <v>77925</v>
      </c>
      <c r="R21525"/>
    </row>
    <row r="21526" spans="12:18" x14ac:dyDescent="0.25">
      <c r="L21526" t="s">
        <v>3078</v>
      </c>
      <c r="M21526" t="s">
        <v>22782</v>
      </c>
      <c r="N21526" t="s">
        <v>58785</v>
      </c>
      <c r="O21526" s="76" t="s">
        <v>4366</v>
      </c>
      <c r="P21526" s="82">
        <v>246</v>
      </c>
      <c r="Q21526" s="82" t="s">
        <v>77926</v>
      </c>
      <c r="R21526"/>
    </row>
    <row r="21527" spans="12:18" x14ac:dyDescent="0.25">
      <c r="L21527" t="s">
        <v>3078</v>
      </c>
      <c r="M21527" t="s">
        <v>22783</v>
      </c>
      <c r="N21527" t="s">
        <v>58786</v>
      </c>
      <c r="O21527" s="76" t="s">
        <v>4366</v>
      </c>
      <c r="P21527" s="82">
        <v>339</v>
      </c>
      <c r="Q21527" s="82" t="s">
        <v>77927</v>
      </c>
      <c r="R21527"/>
    </row>
    <row r="21528" spans="12:18" x14ac:dyDescent="0.25">
      <c r="L21528" t="s">
        <v>3078</v>
      </c>
      <c r="M21528" t="s">
        <v>36297</v>
      </c>
      <c r="N21528" t="s">
        <v>58787</v>
      </c>
      <c r="O21528" s="76" t="s">
        <v>4366</v>
      </c>
      <c r="P21528" s="82">
        <v>177</v>
      </c>
      <c r="Q21528" s="82" t="s">
        <v>77928</v>
      </c>
      <c r="R21528"/>
    </row>
    <row r="21529" spans="12:18" x14ac:dyDescent="0.25">
      <c r="L21529" t="s">
        <v>3078</v>
      </c>
      <c r="M21529" t="s">
        <v>36298</v>
      </c>
      <c r="N21529" t="s">
        <v>58788</v>
      </c>
      <c r="O21529" s="76" t="s">
        <v>4366</v>
      </c>
      <c r="P21529" s="82">
        <v>127</v>
      </c>
      <c r="Q21529" s="82" t="s">
        <v>77929</v>
      </c>
      <c r="R21529"/>
    </row>
    <row r="21530" spans="12:18" x14ac:dyDescent="0.25">
      <c r="L21530" t="s">
        <v>3078</v>
      </c>
      <c r="M21530" t="s">
        <v>17821</v>
      </c>
      <c r="N21530" t="s">
        <v>58789</v>
      </c>
      <c r="O21530" s="76" t="s">
        <v>4366</v>
      </c>
      <c r="P21530" s="82">
        <v>746</v>
      </c>
      <c r="Q21530" s="82" t="s">
        <v>77930</v>
      </c>
      <c r="R21530"/>
    </row>
    <row r="21531" spans="12:18" x14ac:dyDescent="0.25">
      <c r="L21531" t="s">
        <v>3078</v>
      </c>
      <c r="M21531" t="s">
        <v>22784</v>
      </c>
      <c r="N21531" t="s">
        <v>58790</v>
      </c>
      <c r="O21531" s="76" t="s">
        <v>4356</v>
      </c>
      <c r="P21531" s="82">
        <v>283</v>
      </c>
      <c r="Q21531" s="82" t="s">
        <v>77931</v>
      </c>
      <c r="R21531"/>
    </row>
    <row r="21532" spans="12:18" x14ac:dyDescent="0.25">
      <c r="L21532" t="s">
        <v>3078</v>
      </c>
      <c r="M21532" t="s">
        <v>15849</v>
      </c>
      <c r="N21532" t="s">
        <v>58791</v>
      </c>
      <c r="O21532" s="76" t="s">
        <v>4366</v>
      </c>
      <c r="P21532" s="82">
        <v>581</v>
      </c>
      <c r="Q21532" s="82" t="s">
        <v>77932</v>
      </c>
      <c r="R21532"/>
    </row>
    <row r="21533" spans="12:18" x14ac:dyDescent="0.25">
      <c r="L21533" t="s">
        <v>3078</v>
      </c>
      <c r="M21533" t="s">
        <v>17823</v>
      </c>
      <c r="N21533" t="s">
        <v>58792</v>
      </c>
      <c r="O21533" s="76" t="s">
        <v>4366</v>
      </c>
      <c r="P21533" s="82">
        <v>95</v>
      </c>
      <c r="Q21533" s="82" t="s">
        <v>77933</v>
      </c>
      <c r="R21533"/>
    </row>
    <row r="21534" spans="12:18" x14ac:dyDescent="0.25">
      <c r="L21534" t="s">
        <v>3078</v>
      </c>
      <c r="M21534" t="s">
        <v>22785</v>
      </c>
      <c r="N21534" t="s">
        <v>58793</v>
      </c>
      <c r="O21534" s="76" t="s">
        <v>4366</v>
      </c>
      <c r="P21534" s="82">
        <v>68</v>
      </c>
      <c r="Q21534" s="82" t="s">
        <v>77934</v>
      </c>
      <c r="R21534"/>
    </row>
    <row r="21535" spans="12:18" x14ac:dyDescent="0.25">
      <c r="L21535" t="s">
        <v>3078</v>
      </c>
      <c r="M21535" t="s">
        <v>36299</v>
      </c>
      <c r="N21535" t="s">
        <v>58794</v>
      </c>
      <c r="O21535" s="76" t="s">
        <v>4366</v>
      </c>
      <c r="P21535" s="82">
        <v>125</v>
      </c>
      <c r="Q21535" s="82" t="s">
        <v>77935</v>
      </c>
      <c r="R21535"/>
    </row>
    <row r="21536" spans="12:18" x14ac:dyDescent="0.25">
      <c r="L21536" t="s">
        <v>3078</v>
      </c>
      <c r="M21536" t="s">
        <v>17825</v>
      </c>
      <c r="N21536" t="s">
        <v>58795</v>
      </c>
      <c r="O21536" s="76" t="s">
        <v>4366</v>
      </c>
      <c r="P21536" s="82">
        <v>146</v>
      </c>
      <c r="Q21536" s="82" t="s">
        <v>77936</v>
      </c>
      <c r="R21536"/>
    </row>
    <row r="21537" spans="12:18" x14ac:dyDescent="0.25">
      <c r="L21537" t="s">
        <v>3078</v>
      </c>
      <c r="M21537" t="s">
        <v>22786</v>
      </c>
      <c r="N21537" t="s">
        <v>58796</v>
      </c>
      <c r="O21537" s="76" t="s">
        <v>4366</v>
      </c>
      <c r="P21537" s="82">
        <v>228</v>
      </c>
      <c r="Q21537" s="82" t="s">
        <v>77937</v>
      </c>
      <c r="R21537"/>
    </row>
    <row r="21538" spans="12:18" x14ac:dyDescent="0.25">
      <c r="L21538" t="s">
        <v>3078</v>
      </c>
      <c r="M21538" t="s">
        <v>5161</v>
      </c>
      <c r="N21538" t="s">
        <v>58797</v>
      </c>
      <c r="O21538" s="76" t="s">
        <v>4366</v>
      </c>
      <c r="P21538" s="82">
        <v>44</v>
      </c>
      <c r="Q21538" s="82" t="s">
        <v>77938</v>
      </c>
      <c r="R21538"/>
    </row>
    <row r="21539" spans="12:18" x14ac:dyDescent="0.25">
      <c r="L21539" t="s">
        <v>3078</v>
      </c>
      <c r="M21539" t="s">
        <v>5162</v>
      </c>
      <c r="N21539" t="s">
        <v>58798</v>
      </c>
      <c r="O21539" s="76" t="s">
        <v>4366</v>
      </c>
      <c r="P21539" s="82">
        <v>80</v>
      </c>
      <c r="Q21539" s="82" t="s">
        <v>77939</v>
      </c>
      <c r="R21539"/>
    </row>
    <row r="21540" spans="12:18" x14ac:dyDescent="0.25">
      <c r="L21540" t="s">
        <v>3078</v>
      </c>
      <c r="M21540" t="s">
        <v>36300</v>
      </c>
      <c r="N21540" t="s">
        <v>58799</v>
      </c>
      <c r="O21540" s="76" t="s">
        <v>4366</v>
      </c>
      <c r="P21540" s="82">
        <v>268</v>
      </c>
      <c r="Q21540" s="82" t="s">
        <v>77940</v>
      </c>
      <c r="R21540"/>
    </row>
    <row r="21541" spans="12:18" x14ac:dyDescent="0.25">
      <c r="L21541" t="s">
        <v>3078</v>
      </c>
      <c r="M21541" t="s">
        <v>36301</v>
      </c>
      <c r="N21541" t="s">
        <v>58800</v>
      </c>
      <c r="O21541" s="76" t="s">
        <v>4366</v>
      </c>
      <c r="P21541" s="82">
        <v>206</v>
      </c>
      <c r="Q21541" s="82" t="s">
        <v>77941</v>
      </c>
      <c r="R21541"/>
    </row>
    <row r="21542" spans="12:18" x14ac:dyDescent="0.25">
      <c r="L21542" t="s">
        <v>3078</v>
      </c>
      <c r="M21542" t="s">
        <v>36302</v>
      </c>
      <c r="N21542" t="s">
        <v>58801</v>
      </c>
      <c r="O21542" s="76" t="s">
        <v>4366</v>
      </c>
      <c r="P21542" s="82">
        <v>177</v>
      </c>
      <c r="Q21542" s="82" t="s">
        <v>77942</v>
      </c>
      <c r="R21542"/>
    </row>
    <row r="21543" spans="12:18" x14ac:dyDescent="0.25">
      <c r="L21543" t="s">
        <v>3078</v>
      </c>
      <c r="M21543" t="s">
        <v>15850</v>
      </c>
      <c r="N21543" t="s">
        <v>58802</v>
      </c>
      <c r="O21543" s="76" t="s">
        <v>4366</v>
      </c>
      <c r="P21543" s="82">
        <v>279</v>
      </c>
      <c r="Q21543" s="82" t="s">
        <v>77943</v>
      </c>
      <c r="R21543"/>
    </row>
    <row r="21544" spans="12:18" x14ac:dyDescent="0.25">
      <c r="L21544" t="s">
        <v>3078</v>
      </c>
      <c r="M21544" t="s">
        <v>17828</v>
      </c>
      <c r="N21544" t="s">
        <v>58803</v>
      </c>
      <c r="O21544" s="76" t="s">
        <v>4366</v>
      </c>
      <c r="P21544" s="82">
        <v>172</v>
      </c>
      <c r="Q21544" s="82" t="s">
        <v>77944</v>
      </c>
      <c r="R21544"/>
    </row>
    <row r="21545" spans="12:18" x14ac:dyDescent="0.25">
      <c r="L21545" t="s">
        <v>3078</v>
      </c>
      <c r="M21545" t="s">
        <v>7262</v>
      </c>
      <c r="N21545" t="s">
        <v>58804</v>
      </c>
      <c r="O21545" s="76" t="s">
        <v>4366</v>
      </c>
      <c r="P21545" s="82">
        <v>159</v>
      </c>
      <c r="Q21545" s="82" t="s">
        <v>77945</v>
      </c>
      <c r="R21545"/>
    </row>
    <row r="21546" spans="12:18" x14ac:dyDescent="0.25">
      <c r="L21546" t="s">
        <v>3078</v>
      </c>
      <c r="M21546" t="s">
        <v>17831</v>
      </c>
      <c r="N21546" t="s">
        <v>58805</v>
      </c>
      <c r="O21546" s="76" t="s">
        <v>4366</v>
      </c>
      <c r="P21546" s="82">
        <v>123</v>
      </c>
      <c r="Q21546" s="82" t="s">
        <v>77946</v>
      </c>
      <c r="R21546"/>
    </row>
    <row r="21547" spans="12:18" x14ac:dyDescent="0.25">
      <c r="L21547" t="s">
        <v>3078</v>
      </c>
      <c r="M21547" t="s">
        <v>15851</v>
      </c>
      <c r="N21547" t="s">
        <v>58806</v>
      </c>
      <c r="O21547" s="76" t="s">
        <v>4366</v>
      </c>
      <c r="P21547" s="82">
        <v>115</v>
      </c>
      <c r="Q21547" s="82" t="s">
        <v>77947</v>
      </c>
      <c r="R21547"/>
    </row>
    <row r="21548" spans="12:18" x14ac:dyDescent="0.25">
      <c r="L21548" t="s">
        <v>3078</v>
      </c>
      <c r="M21548" t="s">
        <v>22787</v>
      </c>
      <c r="N21548" t="s">
        <v>58807</v>
      </c>
      <c r="O21548" s="76" t="s">
        <v>4366</v>
      </c>
      <c r="P21548" s="82">
        <v>79</v>
      </c>
      <c r="Q21548" s="82" t="s">
        <v>77948</v>
      </c>
      <c r="R21548"/>
    </row>
    <row r="21549" spans="12:18" x14ac:dyDescent="0.25">
      <c r="L21549" t="s">
        <v>3078</v>
      </c>
      <c r="M21549" t="s">
        <v>5163</v>
      </c>
      <c r="N21549" t="s">
        <v>58808</v>
      </c>
      <c r="O21549" s="76" t="s">
        <v>4366</v>
      </c>
      <c r="P21549" s="82">
        <v>287</v>
      </c>
      <c r="Q21549" s="82" t="s">
        <v>77949</v>
      </c>
      <c r="R21549"/>
    </row>
    <row r="21550" spans="12:18" x14ac:dyDescent="0.25">
      <c r="L21550" t="s">
        <v>3078</v>
      </c>
      <c r="M21550" t="s">
        <v>5164</v>
      </c>
      <c r="N21550" t="s">
        <v>58809</v>
      </c>
      <c r="O21550" s="76" t="s">
        <v>4366</v>
      </c>
      <c r="P21550" s="82">
        <v>308</v>
      </c>
      <c r="Q21550" s="82" t="s">
        <v>77950</v>
      </c>
      <c r="R21550"/>
    </row>
    <row r="21551" spans="12:18" x14ac:dyDescent="0.25">
      <c r="L21551" t="s">
        <v>3078</v>
      </c>
      <c r="M21551" t="s">
        <v>5165</v>
      </c>
      <c r="N21551" t="s">
        <v>58810</v>
      </c>
      <c r="O21551" s="76" t="s">
        <v>4356</v>
      </c>
      <c r="P21551" s="82">
        <v>370</v>
      </c>
      <c r="Q21551" s="82" t="s">
        <v>77951</v>
      </c>
      <c r="R21551"/>
    </row>
    <row r="21552" spans="12:18" x14ac:dyDescent="0.25">
      <c r="L21552" t="s">
        <v>3078</v>
      </c>
      <c r="M21552" t="s">
        <v>18200</v>
      </c>
      <c r="N21552" t="s">
        <v>58811</v>
      </c>
      <c r="O21552" s="76" t="s">
        <v>4366</v>
      </c>
      <c r="P21552" s="82">
        <v>305</v>
      </c>
      <c r="Q21552" s="82" t="s">
        <v>77952</v>
      </c>
      <c r="R21552"/>
    </row>
    <row r="21553" spans="12:18" x14ac:dyDescent="0.25">
      <c r="L21553" t="s">
        <v>3078</v>
      </c>
      <c r="M21553" t="s">
        <v>17833</v>
      </c>
      <c r="N21553" t="s">
        <v>58812</v>
      </c>
      <c r="O21553" s="76" t="s">
        <v>4366</v>
      </c>
      <c r="P21553" s="82">
        <v>180</v>
      </c>
      <c r="Q21553" s="82" t="s">
        <v>77953</v>
      </c>
      <c r="R21553"/>
    </row>
    <row r="21554" spans="12:18" x14ac:dyDescent="0.25">
      <c r="L21554" t="s">
        <v>3078</v>
      </c>
      <c r="M21554" t="s">
        <v>5166</v>
      </c>
      <c r="N21554" t="s">
        <v>58813</v>
      </c>
      <c r="O21554" s="76" t="s">
        <v>4366</v>
      </c>
      <c r="P21554" s="82">
        <v>313</v>
      </c>
      <c r="Q21554" s="82" t="s">
        <v>77954</v>
      </c>
      <c r="R21554"/>
    </row>
    <row r="21555" spans="12:18" x14ac:dyDescent="0.25">
      <c r="L21555" t="s">
        <v>3078</v>
      </c>
      <c r="M21555" t="s">
        <v>17835</v>
      </c>
      <c r="N21555" t="s">
        <v>58814</v>
      </c>
      <c r="O21555" s="76" t="s">
        <v>4366</v>
      </c>
      <c r="P21555" s="82">
        <v>460</v>
      </c>
      <c r="Q21555" s="82" t="s">
        <v>77955</v>
      </c>
      <c r="R21555"/>
    </row>
    <row r="21556" spans="12:18" x14ac:dyDescent="0.25">
      <c r="L21556" t="s">
        <v>3078</v>
      </c>
      <c r="M21556" t="s">
        <v>17837</v>
      </c>
      <c r="N21556" t="s">
        <v>58815</v>
      </c>
      <c r="O21556" s="76" t="s">
        <v>4366</v>
      </c>
      <c r="P21556" s="82">
        <v>611</v>
      </c>
      <c r="Q21556" s="82" t="s">
        <v>77956</v>
      </c>
      <c r="R21556"/>
    </row>
    <row r="21557" spans="12:18" x14ac:dyDescent="0.25">
      <c r="L21557" t="s">
        <v>3078</v>
      </c>
      <c r="M21557" t="s">
        <v>15853</v>
      </c>
      <c r="N21557" t="s">
        <v>58816</v>
      </c>
      <c r="O21557" s="76" t="s">
        <v>4366</v>
      </c>
      <c r="P21557" s="82">
        <v>169</v>
      </c>
      <c r="Q21557" s="82" t="s">
        <v>77957</v>
      </c>
      <c r="R21557"/>
    </row>
    <row r="21558" spans="12:18" x14ac:dyDescent="0.25">
      <c r="L21558" t="s">
        <v>3078</v>
      </c>
      <c r="M21558" t="s">
        <v>5167</v>
      </c>
      <c r="N21558" t="s">
        <v>58817</v>
      </c>
      <c r="O21558" s="76" t="s">
        <v>4366</v>
      </c>
      <c r="P21558" s="82">
        <v>243</v>
      </c>
      <c r="Q21558" s="82" t="s">
        <v>77958</v>
      </c>
      <c r="R21558"/>
    </row>
    <row r="21559" spans="12:18" x14ac:dyDescent="0.25">
      <c r="L21559" t="s">
        <v>3078</v>
      </c>
      <c r="M21559" t="s">
        <v>15278</v>
      </c>
      <c r="N21559" t="s">
        <v>58818</v>
      </c>
      <c r="O21559" s="76" t="s">
        <v>4366</v>
      </c>
      <c r="P21559" s="82">
        <v>144</v>
      </c>
      <c r="Q21559" s="82" t="s">
        <v>77959</v>
      </c>
      <c r="R21559"/>
    </row>
    <row r="21560" spans="12:18" x14ac:dyDescent="0.25">
      <c r="L21560" t="s">
        <v>3078</v>
      </c>
      <c r="M21560" t="s">
        <v>15855</v>
      </c>
      <c r="N21560" t="s">
        <v>58819</v>
      </c>
      <c r="O21560" s="76" t="s">
        <v>4366</v>
      </c>
      <c r="P21560" s="82">
        <v>181</v>
      </c>
      <c r="Q21560" s="82" t="s">
        <v>77960</v>
      </c>
      <c r="R21560"/>
    </row>
    <row r="21561" spans="12:18" x14ac:dyDescent="0.25">
      <c r="L21561" t="s">
        <v>3078</v>
      </c>
      <c r="M21561" t="s">
        <v>36303</v>
      </c>
      <c r="N21561" t="s">
        <v>58820</v>
      </c>
      <c r="O21561" s="76" t="s">
        <v>4366</v>
      </c>
      <c r="P21561" s="82">
        <v>129</v>
      </c>
      <c r="Q21561" s="82" t="s">
        <v>77961</v>
      </c>
      <c r="R21561"/>
    </row>
    <row r="21562" spans="12:18" x14ac:dyDescent="0.25">
      <c r="L21562" t="s">
        <v>3078</v>
      </c>
      <c r="M21562" t="s">
        <v>15512</v>
      </c>
      <c r="N21562" t="s">
        <v>58821</v>
      </c>
      <c r="O21562" s="76" t="s">
        <v>4366</v>
      </c>
      <c r="P21562" s="82">
        <v>56</v>
      </c>
      <c r="Q21562" s="82" t="s">
        <v>77962</v>
      </c>
      <c r="R21562"/>
    </row>
    <row r="21563" spans="12:18" x14ac:dyDescent="0.25">
      <c r="L21563" t="s">
        <v>3078</v>
      </c>
      <c r="M21563" t="s">
        <v>22788</v>
      </c>
      <c r="N21563" t="s">
        <v>58822</v>
      </c>
      <c r="O21563" s="76" t="s">
        <v>4356</v>
      </c>
      <c r="P21563" s="82">
        <v>1746</v>
      </c>
      <c r="Q21563" s="82" t="s">
        <v>77965</v>
      </c>
      <c r="R21563"/>
    </row>
    <row r="21564" spans="12:18" x14ac:dyDescent="0.25">
      <c r="L21564" t="s">
        <v>3078</v>
      </c>
      <c r="M21564" t="s">
        <v>17838</v>
      </c>
      <c r="N21564" t="s">
        <v>58823</v>
      </c>
      <c r="O21564" s="76" t="s">
        <v>4366</v>
      </c>
      <c r="P21564" s="82">
        <v>650</v>
      </c>
      <c r="Q21564" s="82" t="s">
        <v>77966</v>
      </c>
      <c r="R21564"/>
    </row>
    <row r="21565" spans="12:18" x14ac:dyDescent="0.25">
      <c r="L21565" t="s">
        <v>3078</v>
      </c>
      <c r="M21565" t="s">
        <v>17840</v>
      </c>
      <c r="N21565" t="s">
        <v>58824</v>
      </c>
      <c r="O21565" s="76" t="s">
        <v>4366</v>
      </c>
      <c r="P21565" s="82">
        <v>94</v>
      </c>
      <c r="Q21565" s="82" t="s">
        <v>77967</v>
      </c>
      <c r="R21565"/>
    </row>
    <row r="21566" spans="12:18" x14ac:dyDescent="0.25">
      <c r="L21566" t="s">
        <v>3078</v>
      </c>
      <c r="M21566" t="s">
        <v>36306</v>
      </c>
      <c r="N21566" t="s">
        <v>58825</v>
      </c>
      <c r="O21566" s="76" t="s">
        <v>4366</v>
      </c>
      <c r="P21566" s="82">
        <v>86</v>
      </c>
      <c r="Q21566" s="82" t="s">
        <v>77968</v>
      </c>
      <c r="R21566"/>
    </row>
    <row r="21567" spans="12:18" x14ac:dyDescent="0.25">
      <c r="L21567" t="s">
        <v>3078</v>
      </c>
      <c r="M21567" t="s">
        <v>5168</v>
      </c>
      <c r="N21567" t="s">
        <v>58826</v>
      </c>
      <c r="O21567" s="76" t="s">
        <v>4366</v>
      </c>
      <c r="P21567" s="82">
        <v>51</v>
      </c>
      <c r="Q21567" s="82" t="s">
        <v>77969</v>
      </c>
      <c r="R21567"/>
    </row>
    <row r="21568" spans="12:18" x14ac:dyDescent="0.25">
      <c r="L21568" t="s">
        <v>3078</v>
      </c>
      <c r="M21568" t="s">
        <v>5169</v>
      </c>
      <c r="N21568" t="s">
        <v>58827</v>
      </c>
      <c r="O21568" s="76" t="s">
        <v>4356</v>
      </c>
      <c r="P21568" s="82">
        <v>1537</v>
      </c>
      <c r="Q21568" s="82" t="s">
        <v>77970</v>
      </c>
      <c r="R21568"/>
    </row>
    <row r="21569" spans="12:18" x14ac:dyDescent="0.25">
      <c r="L21569" t="s">
        <v>3078</v>
      </c>
      <c r="M21569" t="s">
        <v>15857</v>
      </c>
      <c r="N21569" t="s">
        <v>58828</v>
      </c>
      <c r="O21569" s="76" t="s">
        <v>4366</v>
      </c>
      <c r="P21569" s="82">
        <v>49</v>
      </c>
      <c r="Q21569" s="82" t="s">
        <v>77971</v>
      </c>
      <c r="R21569"/>
    </row>
    <row r="21570" spans="12:18" x14ac:dyDescent="0.25">
      <c r="L21570" t="s">
        <v>3078</v>
      </c>
      <c r="M21570" t="s">
        <v>22789</v>
      </c>
      <c r="N21570" t="s">
        <v>58829</v>
      </c>
      <c r="O21570" s="76" t="s">
        <v>4366</v>
      </c>
      <c r="P21570" s="82">
        <v>332</v>
      </c>
      <c r="Q21570" s="82" t="s">
        <v>77972</v>
      </c>
      <c r="R21570"/>
    </row>
    <row r="21571" spans="12:18" x14ac:dyDescent="0.25">
      <c r="L21571" t="s">
        <v>3078</v>
      </c>
      <c r="M21571" t="s">
        <v>13837</v>
      </c>
      <c r="N21571" t="s">
        <v>58830</v>
      </c>
      <c r="O21571" s="76" t="s">
        <v>4366</v>
      </c>
      <c r="P21571" s="82">
        <v>39</v>
      </c>
      <c r="Q21571" s="82" t="s">
        <v>77973</v>
      </c>
      <c r="R21571"/>
    </row>
    <row r="21572" spans="12:18" x14ac:dyDescent="0.25">
      <c r="L21572" t="s">
        <v>3078</v>
      </c>
      <c r="M21572" t="s">
        <v>22790</v>
      </c>
      <c r="N21572" t="s">
        <v>58831</v>
      </c>
      <c r="O21572" s="76" t="s">
        <v>4356</v>
      </c>
      <c r="P21572" s="82">
        <v>797</v>
      </c>
      <c r="Q21572" s="82" t="s">
        <v>77974</v>
      </c>
      <c r="R21572"/>
    </row>
    <row r="21573" spans="12:18" x14ac:dyDescent="0.25">
      <c r="L21573" t="s">
        <v>3078</v>
      </c>
      <c r="M21573" t="s">
        <v>5170</v>
      </c>
      <c r="N21573" t="s">
        <v>58832</v>
      </c>
      <c r="O21573" s="76" t="s">
        <v>4366</v>
      </c>
      <c r="P21573" s="82">
        <v>309</v>
      </c>
      <c r="Q21573" s="82" t="s">
        <v>77975</v>
      </c>
      <c r="R21573"/>
    </row>
    <row r="21574" spans="12:18" x14ac:dyDescent="0.25">
      <c r="L21574" t="s">
        <v>3078</v>
      </c>
      <c r="M21574" t="s">
        <v>15859</v>
      </c>
      <c r="N21574" t="s">
        <v>58833</v>
      </c>
      <c r="O21574" s="76" t="s">
        <v>4356</v>
      </c>
      <c r="P21574" s="82">
        <v>1172</v>
      </c>
      <c r="Q21574" s="82" t="s">
        <v>77976</v>
      </c>
      <c r="R21574"/>
    </row>
    <row r="21575" spans="12:18" x14ac:dyDescent="0.25">
      <c r="L21575" t="s">
        <v>3078</v>
      </c>
      <c r="M21575" t="s">
        <v>15861</v>
      </c>
      <c r="N21575" t="s">
        <v>58834</v>
      </c>
      <c r="O21575" s="76" t="s">
        <v>4366</v>
      </c>
      <c r="P21575" s="82">
        <v>609</v>
      </c>
      <c r="Q21575" s="82" t="s">
        <v>77979</v>
      </c>
      <c r="R21575"/>
    </row>
    <row r="21576" spans="12:18" x14ac:dyDescent="0.25">
      <c r="L21576" t="s">
        <v>3078</v>
      </c>
      <c r="M21576" t="s">
        <v>17843</v>
      </c>
      <c r="N21576" t="s">
        <v>58835</v>
      </c>
      <c r="O21576" s="76" t="s">
        <v>4366</v>
      </c>
      <c r="P21576" s="82">
        <v>116</v>
      </c>
      <c r="Q21576" s="82" t="s">
        <v>77980</v>
      </c>
      <c r="R21576"/>
    </row>
    <row r="21577" spans="12:18" x14ac:dyDescent="0.25">
      <c r="L21577" t="s">
        <v>3078</v>
      </c>
      <c r="M21577" t="s">
        <v>5171</v>
      </c>
      <c r="N21577" t="s">
        <v>58836</v>
      </c>
      <c r="O21577" s="76" t="s">
        <v>4356</v>
      </c>
      <c r="P21577" s="82">
        <v>1964</v>
      </c>
      <c r="Q21577" s="82" t="s">
        <v>77981</v>
      </c>
      <c r="R21577"/>
    </row>
    <row r="21578" spans="12:18" x14ac:dyDescent="0.25">
      <c r="L21578" t="s">
        <v>3078</v>
      </c>
      <c r="M21578" t="s">
        <v>17845</v>
      </c>
      <c r="N21578" t="s">
        <v>58837</v>
      </c>
      <c r="O21578" s="76" t="s">
        <v>4356</v>
      </c>
      <c r="P21578" s="82">
        <v>548</v>
      </c>
      <c r="Q21578" s="82" t="s">
        <v>77982</v>
      </c>
      <c r="R21578"/>
    </row>
    <row r="21579" spans="12:18" x14ac:dyDescent="0.25">
      <c r="L21579" t="s">
        <v>3078</v>
      </c>
      <c r="M21579" t="s">
        <v>5172</v>
      </c>
      <c r="N21579" t="s">
        <v>58838</v>
      </c>
      <c r="O21579" s="76" t="s">
        <v>4356</v>
      </c>
      <c r="P21579" s="82">
        <v>530</v>
      </c>
      <c r="Q21579" s="82" t="s">
        <v>77983</v>
      </c>
      <c r="R21579"/>
    </row>
    <row r="21580" spans="12:18" x14ac:dyDescent="0.25">
      <c r="L21580" t="s">
        <v>3078</v>
      </c>
      <c r="M21580" t="s">
        <v>15863</v>
      </c>
      <c r="N21580" t="s">
        <v>58839</v>
      </c>
      <c r="O21580" s="76" t="s">
        <v>4356</v>
      </c>
      <c r="P21580" s="82">
        <v>897</v>
      </c>
      <c r="Q21580" s="82" t="s">
        <v>77984</v>
      </c>
      <c r="R21580"/>
    </row>
    <row r="21581" spans="12:18" x14ac:dyDescent="0.25">
      <c r="L21581" t="s">
        <v>3078</v>
      </c>
      <c r="M21581" t="s">
        <v>5173</v>
      </c>
      <c r="N21581" t="s">
        <v>58840</v>
      </c>
      <c r="O21581" s="76" t="s">
        <v>4366</v>
      </c>
      <c r="P21581" s="82">
        <v>88</v>
      </c>
      <c r="Q21581" s="82" t="s">
        <v>77985</v>
      </c>
      <c r="R21581"/>
    </row>
    <row r="21582" spans="12:18" x14ac:dyDescent="0.25">
      <c r="L21582" t="s">
        <v>3078</v>
      </c>
      <c r="M21582" t="s">
        <v>5174</v>
      </c>
      <c r="N21582" t="s">
        <v>58841</v>
      </c>
      <c r="O21582" s="76" t="s">
        <v>4356</v>
      </c>
      <c r="P21582" s="82">
        <v>1505</v>
      </c>
      <c r="Q21582" s="82" t="s">
        <v>77986</v>
      </c>
      <c r="R21582"/>
    </row>
    <row r="21583" spans="12:18" x14ac:dyDescent="0.25">
      <c r="L21583" t="s">
        <v>3078</v>
      </c>
      <c r="M21583" t="s">
        <v>15865</v>
      </c>
      <c r="N21583" t="s">
        <v>58842</v>
      </c>
      <c r="O21583" s="76" t="s">
        <v>4366</v>
      </c>
      <c r="P21583" s="82">
        <v>208</v>
      </c>
      <c r="Q21583" s="82" t="s">
        <v>77987</v>
      </c>
      <c r="R21583"/>
    </row>
    <row r="21584" spans="12:18" x14ac:dyDescent="0.25">
      <c r="L21584" t="s">
        <v>3078</v>
      </c>
      <c r="M21584" t="s">
        <v>15867</v>
      </c>
      <c r="N21584" t="s">
        <v>58843</v>
      </c>
      <c r="O21584" s="76" t="s">
        <v>4366</v>
      </c>
      <c r="P21584" s="82">
        <v>158</v>
      </c>
      <c r="Q21584" s="82" t="s">
        <v>77988</v>
      </c>
      <c r="R21584"/>
    </row>
    <row r="21585" spans="12:18" x14ac:dyDescent="0.25">
      <c r="L21585" t="s">
        <v>3078</v>
      </c>
      <c r="M21585" t="s">
        <v>15532</v>
      </c>
      <c r="N21585" t="s">
        <v>58844</v>
      </c>
      <c r="O21585" s="76" t="s">
        <v>4366</v>
      </c>
      <c r="P21585" s="82">
        <v>59</v>
      </c>
      <c r="Q21585" s="82" t="s">
        <v>77989</v>
      </c>
      <c r="R21585"/>
    </row>
    <row r="21586" spans="12:18" x14ac:dyDescent="0.25">
      <c r="L21586" t="s">
        <v>3078</v>
      </c>
      <c r="M21586" t="s">
        <v>5175</v>
      </c>
      <c r="N21586" t="s">
        <v>58845</v>
      </c>
      <c r="O21586" s="76" t="s">
        <v>4366</v>
      </c>
      <c r="P21586" s="82">
        <v>132</v>
      </c>
      <c r="Q21586" s="82" t="s">
        <v>77990</v>
      </c>
      <c r="R21586"/>
    </row>
    <row r="21587" spans="12:18" x14ac:dyDescent="0.25">
      <c r="L21587" t="s">
        <v>3078</v>
      </c>
      <c r="M21587" t="s">
        <v>22792</v>
      </c>
      <c r="N21587" t="s">
        <v>58846</v>
      </c>
      <c r="O21587" s="76" t="s">
        <v>4356</v>
      </c>
      <c r="P21587" s="82">
        <v>590</v>
      </c>
      <c r="Q21587" s="82" t="s">
        <v>77991</v>
      </c>
      <c r="R21587"/>
    </row>
    <row r="21588" spans="12:18" x14ac:dyDescent="0.25">
      <c r="L21588" t="s">
        <v>3078</v>
      </c>
      <c r="M21588" t="s">
        <v>15869</v>
      </c>
      <c r="N21588" t="s">
        <v>58847</v>
      </c>
      <c r="O21588" s="76" t="s">
        <v>4356</v>
      </c>
      <c r="P21588" s="82">
        <v>125</v>
      </c>
      <c r="Q21588" s="82" t="s">
        <v>77992</v>
      </c>
      <c r="R21588"/>
    </row>
    <row r="21589" spans="12:18" x14ac:dyDescent="0.25">
      <c r="L21589" t="s">
        <v>3078</v>
      </c>
      <c r="M21589" t="s">
        <v>17847</v>
      </c>
      <c r="N21589" t="s">
        <v>58848</v>
      </c>
      <c r="O21589" s="76" t="s">
        <v>4366</v>
      </c>
      <c r="P21589" s="82">
        <v>334</v>
      </c>
      <c r="Q21589" s="82" t="s">
        <v>77993</v>
      </c>
      <c r="R21589"/>
    </row>
    <row r="21590" spans="12:18" x14ac:dyDescent="0.25">
      <c r="L21590" t="s">
        <v>3078</v>
      </c>
      <c r="M21590" t="s">
        <v>22793</v>
      </c>
      <c r="N21590" t="s">
        <v>58849</v>
      </c>
      <c r="O21590" s="76" t="s">
        <v>4366</v>
      </c>
      <c r="P21590" s="82">
        <v>208</v>
      </c>
      <c r="Q21590" s="82" t="s">
        <v>77994</v>
      </c>
      <c r="R21590"/>
    </row>
    <row r="21591" spans="12:18" x14ac:dyDescent="0.25">
      <c r="L21591" t="s">
        <v>3078</v>
      </c>
      <c r="M21591" t="s">
        <v>15870</v>
      </c>
      <c r="N21591" t="s">
        <v>58850</v>
      </c>
      <c r="O21591" s="76" t="s">
        <v>4366</v>
      </c>
      <c r="P21591" s="82">
        <v>76</v>
      </c>
      <c r="Q21591" s="82" t="s">
        <v>77995</v>
      </c>
      <c r="R21591"/>
    </row>
    <row r="21592" spans="12:18" x14ac:dyDescent="0.25">
      <c r="L21592" t="s">
        <v>3078</v>
      </c>
      <c r="M21592" t="s">
        <v>22794</v>
      </c>
      <c r="N21592" t="s">
        <v>58851</v>
      </c>
      <c r="O21592" s="76" t="s">
        <v>4366</v>
      </c>
      <c r="P21592" s="82">
        <v>369</v>
      </c>
      <c r="Q21592" s="82" t="s">
        <v>77996</v>
      </c>
      <c r="R21592"/>
    </row>
    <row r="21593" spans="12:18" x14ac:dyDescent="0.25">
      <c r="L21593" t="s">
        <v>3078</v>
      </c>
      <c r="M21593" t="s">
        <v>15872</v>
      </c>
      <c r="N21593" t="s">
        <v>58852</v>
      </c>
      <c r="O21593" s="76" t="s">
        <v>4366</v>
      </c>
      <c r="P21593" s="82">
        <v>61</v>
      </c>
      <c r="Q21593" s="82" t="s">
        <v>77997</v>
      </c>
      <c r="R21593"/>
    </row>
    <row r="21594" spans="12:18" x14ac:dyDescent="0.25">
      <c r="L21594" t="s">
        <v>3078</v>
      </c>
      <c r="M21594" t="s">
        <v>5176</v>
      </c>
      <c r="N21594" t="s">
        <v>58853</v>
      </c>
      <c r="O21594" s="76" t="s">
        <v>4356</v>
      </c>
      <c r="P21594" s="82">
        <v>3759</v>
      </c>
      <c r="Q21594" s="82" t="s">
        <v>77998</v>
      </c>
      <c r="R21594"/>
    </row>
    <row r="21595" spans="12:18" x14ac:dyDescent="0.25">
      <c r="L21595" t="s">
        <v>3078</v>
      </c>
      <c r="M21595" t="s">
        <v>36309</v>
      </c>
      <c r="N21595" t="s">
        <v>58854</v>
      </c>
      <c r="O21595" s="76" t="s">
        <v>4366</v>
      </c>
      <c r="P21595" s="82">
        <v>321</v>
      </c>
      <c r="Q21595" s="82" t="s">
        <v>78000</v>
      </c>
      <c r="R21595"/>
    </row>
    <row r="21596" spans="12:18" x14ac:dyDescent="0.25">
      <c r="L21596" t="s">
        <v>3078</v>
      </c>
      <c r="M21596" t="s">
        <v>17848</v>
      </c>
      <c r="N21596" t="s">
        <v>58855</v>
      </c>
      <c r="O21596" s="76" t="s">
        <v>4366</v>
      </c>
      <c r="P21596" s="82">
        <v>301</v>
      </c>
      <c r="Q21596" s="82" t="s">
        <v>78001</v>
      </c>
      <c r="R21596"/>
    </row>
    <row r="21597" spans="12:18" x14ac:dyDescent="0.25">
      <c r="L21597" t="s">
        <v>3078</v>
      </c>
      <c r="M21597" t="s">
        <v>15875</v>
      </c>
      <c r="N21597" t="s">
        <v>58856</v>
      </c>
      <c r="O21597" s="76" t="s">
        <v>4356</v>
      </c>
      <c r="P21597" s="82">
        <v>1482</v>
      </c>
      <c r="Q21597" s="82" t="s">
        <v>78002</v>
      </c>
      <c r="R21597"/>
    </row>
    <row r="21598" spans="12:18" x14ac:dyDescent="0.25">
      <c r="L21598" t="s">
        <v>3078</v>
      </c>
      <c r="M21598" t="s">
        <v>17850</v>
      </c>
      <c r="N21598" t="s">
        <v>58857</v>
      </c>
      <c r="O21598" s="76" t="s">
        <v>4366</v>
      </c>
      <c r="P21598" s="82">
        <v>87</v>
      </c>
      <c r="Q21598" s="82" t="s">
        <v>78003</v>
      </c>
      <c r="R21598"/>
    </row>
    <row r="21599" spans="12:18" x14ac:dyDescent="0.25">
      <c r="L21599" t="s">
        <v>3078</v>
      </c>
      <c r="M21599" t="s">
        <v>5177</v>
      </c>
      <c r="N21599" t="s">
        <v>58858</v>
      </c>
      <c r="O21599" s="76" t="s">
        <v>4356</v>
      </c>
      <c r="P21599" s="82">
        <v>800</v>
      </c>
      <c r="Q21599" s="82" t="s">
        <v>78004</v>
      </c>
      <c r="R21599"/>
    </row>
    <row r="21600" spans="12:18" x14ac:dyDescent="0.25">
      <c r="L21600" t="s">
        <v>3078</v>
      </c>
      <c r="M21600" t="s">
        <v>22795</v>
      </c>
      <c r="N21600" t="s">
        <v>58859</v>
      </c>
      <c r="O21600" s="76" t="s">
        <v>4374</v>
      </c>
      <c r="P21600" s="82">
        <v>9874</v>
      </c>
      <c r="Q21600" s="82" t="s">
        <v>78005</v>
      </c>
      <c r="R21600"/>
    </row>
    <row r="21601" spans="12:18" x14ac:dyDescent="0.25">
      <c r="L21601" t="s">
        <v>3078</v>
      </c>
      <c r="M21601" t="s">
        <v>17852</v>
      </c>
      <c r="N21601" t="s">
        <v>58860</v>
      </c>
      <c r="O21601" s="76" t="s">
        <v>4356</v>
      </c>
      <c r="P21601" s="82">
        <v>718</v>
      </c>
      <c r="Q21601" s="82" t="s">
        <v>78006</v>
      </c>
      <c r="R21601"/>
    </row>
    <row r="21602" spans="12:18" x14ac:dyDescent="0.25">
      <c r="L21602" t="s">
        <v>3078</v>
      </c>
      <c r="M21602" t="s">
        <v>5178</v>
      </c>
      <c r="N21602" t="s">
        <v>58861</v>
      </c>
      <c r="O21602" s="76" t="s">
        <v>4374</v>
      </c>
      <c r="P21602" s="82">
        <v>3629</v>
      </c>
      <c r="Q21602" s="82" t="s">
        <v>78007</v>
      </c>
      <c r="R21602"/>
    </row>
    <row r="21603" spans="12:18" x14ac:dyDescent="0.25">
      <c r="L21603" t="s">
        <v>3078</v>
      </c>
      <c r="M21603" t="s">
        <v>22796</v>
      </c>
      <c r="N21603" t="s">
        <v>58862</v>
      </c>
      <c r="O21603" s="76" t="s">
        <v>4366</v>
      </c>
      <c r="P21603" s="82">
        <v>191</v>
      </c>
      <c r="Q21603" s="82" t="s">
        <v>78008</v>
      </c>
      <c r="R21603"/>
    </row>
    <row r="21604" spans="12:18" x14ac:dyDescent="0.25">
      <c r="L21604" t="s">
        <v>3078</v>
      </c>
      <c r="M21604" t="s">
        <v>5179</v>
      </c>
      <c r="N21604" t="s">
        <v>58863</v>
      </c>
      <c r="O21604" s="76" t="s">
        <v>4366</v>
      </c>
      <c r="P21604" s="82">
        <v>217</v>
      </c>
      <c r="Q21604" s="82" t="s">
        <v>78009</v>
      </c>
      <c r="R21604"/>
    </row>
    <row r="21605" spans="12:18" x14ac:dyDescent="0.25">
      <c r="L21605" t="s">
        <v>3078</v>
      </c>
      <c r="M21605" t="s">
        <v>22797</v>
      </c>
      <c r="N21605" t="s">
        <v>58864</v>
      </c>
      <c r="O21605" s="76" t="s">
        <v>4366</v>
      </c>
      <c r="P21605" s="82">
        <v>405</v>
      </c>
      <c r="Q21605" s="82" t="s">
        <v>78010</v>
      </c>
      <c r="R21605"/>
    </row>
    <row r="21606" spans="12:18" x14ac:dyDescent="0.25">
      <c r="L21606" t="s">
        <v>3078</v>
      </c>
      <c r="M21606" t="s">
        <v>36310</v>
      </c>
      <c r="N21606" t="s">
        <v>58865</v>
      </c>
      <c r="O21606" s="76" t="s">
        <v>4366</v>
      </c>
      <c r="P21606" s="82">
        <v>127</v>
      </c>
      <c r="Q21606" s="82" t="s">
        <v>78011</v>
      </c>
      <c r="R21606"/>
    </row>
    <row r="21607" spans="12:18" x14ac:dyDescent="0.25">
      <c r="L21607" t="s">
        <v>3078</v>
      </c>
      <c r="M21607" t="s">
        <v>22798</v>
      </c>
      <c r="N21607" t="s">
        <v>58866</v>
      </c>
      <c r="O21607" s="76" t="s">
        <v>4366</v>
      </c>
      <c r="P21607" s="82">
        <v>457</v>
      </c>
      <c r="Q21607" s="82" t="s">
        <v>78012</v>
      </c>
      <c r="R21607"/>
    </row>
    <row r="21608" spans="12:18" x14ac:dyDescent="0.25">
      <c r="L21608" t="s">
        <v>3078</v>
      </c>
      <c r="M21608" t="s">
        <v>15877</v>
      </c>
      <c r="N21608" t="s">
        <v>58867</v>
      </c>
      <c r="O21608" s="76" t="s">
        <v>4374</v>
      </c>
      <c r="P21608" s="82">
        <v>5393</v>
      </c>
      <c r="Q21608" s="82" t="s">
        <v>78013</v>
      </c>
      <c r="R21608"/>
    </row>
    <row r="21609" spans="12:18" x14ac:dyDescent="0.25">
      <c r="L21609" t="s">
        <v>3078</v>
      </c>
      <c r="M21609" t="s">
        <v>36311</v>
      </c>
      <c r="N21609" t="s">
        <v>58868</v>
      </c>
      <c r="O21609" s="76" t="s">
        <v>4356</v>
      </c>
      <c r="P21609" s="82">
        <v>493</v>
      </c>
      <c r="Q21609" s="82" t="s">
        <v>78014</v>
      </c>
      <c r="R21609"/>
    </row>
    <row r="21610" spans="12:18" x14ac:dyDescent="0.25">
      <c r="L21610" t="s">
        <v>3078</v>
      </c>
      <c r="M21610" t="s">
        <v>22799</v>
      </c>
      <c r="N21610" t="s">
        <v>58869</v>
      </c>
      <c r="O21610" s="76" t="s">
        <v>4366</v>
      </c>
      <c r="P21610" s="82">
        <v>94</v>
      </c>
      <c r="Q21610" s="82" t="s">
        <v>78015</v>
      </c>
      <c r="R21610"/>
    </row>
    <row r="21611" spans="12:18" x14ac:dyDescent="0.25">
      <c r="L21611" t="s">
        <v>3078</v>
      </c>
      <c r="M21611" t="s">
        <v>15879</v>
      </c>
      <c r="N21611" t="s">
        <v>58870</v>
      </c>
      <c r="O21611" s="76" t="s">
        <v>4366</v>
      </c>
      <c r="P21611" s="82">
        <v>116</v>
      </c>
      <c r="Q21611" s="82" t="s">
        <v>78016</v>
      </c>
      <c r="R21611"/>
    </row>
    <row r="21612" spans="12:18" x14ac:dyDescent="0.25">
      <c r="L21612" t="s">
        <v>3078</v>
      </c>
      <c r="M21612" t="s">
        <v>10824</v>
      </c>
      <c r="N21612" t="s">
        <v>58871</v>
      </c>
      <c r="O21612" s="76" t="s">
        <v>4366</v>
      </c>
      <c r="P21612" s="82">
        <v>170</v>
      </c>
      <c r="Q21612" s="82" t="s">
        <v>78017</v>
      </c>
      <c r="R21612"/>
    </row>
    <row r="21613" spans="12:18" x14ac:dyDescent="0.25">
      <c r="L21613" t="s">
        <v>3078</v>
      </c>
      <c r="M21613" t="s">
        <v>17854</v>
      </c>
      <c r="N21613" t="s">
        <v>58872</v>
      </c>
      <c r="O21613" s="76" t="s">
        <v>4366</v>
      </c>
      <c r="P21613" s="82">
        <v>191</v>
      </c>
      <c r="Q21613" s="82" t="s">
        <v>78018</v>
      </c>
      <c r="R21613"/>
    </row>
    <row r="21614" spans="12:18" x14ac:dyDescent="0.25">
      <c r="L21614" t="s">
        <v>3078</v>
      </c>
      <c r="M21614" t="s">
        <v>22800</v>
      </c>
      <c r="N21614" t="s">
        <v>58873</v>
      </c>
      <c r="O21614" s="76" t="s">
        <v>4356</v>
      </c>
      <c r="P21614" s="82">
        <v>1583</v>
      </c>
      <c r="Q21614" s="82" t="s">
        <v>78019</v>
      </c>
      <c r="R21614"/>
    </row>
    <row r="21615" spans="12:18" x14ac:dyDescent="0.25">
      <c r="L21615" t="s">
        <v>3078</v>
      </c>
      <c r="M21615" t="s">
        <v>17856</v>
      </c>
      <c r="N21615" t="s">
        <v>58874</v>
      </c>
      <c r="O21615" s="76" t="s">
        <v>4356</v>
      </c>
      <c r="P21615" s="82">
        <v>481</v>
      </c>
      <c r="Q21615" s="82" t="s">
        <v>78020</v>
      </c>
      <c r="R21615"/>
    </row>
    <row r="21616" spans="12:18" x14ac:dyDescent="0.25">
      <c r="L21616" t="s">
        <v>3078</v>
      </c>
      <c r="M21616" t="s">
        <v>22801</v>
      </c>
      <c r="N21616" t="s">
        <v>58875</v>
      </c>
      <c r="O21616" s="76" t="s">
        <v>4356</v>
      </c>
      <c r="P21616" s="82">
        <v>1430</v>
      </c>
      <c r="Q21616" s="82" t="s">
        <v>78021</v>
      </c>
      <c r="R21616"/>
    </row>
    <row r="21617" spans="12:18" x14ac:dyDescent="0.25">
      <c r="L21617" t="s">
        <v>3078</v>
      </c>
      <c r="M21617" t="s">
        <v>36312</v>
      </c>
      <c r="N21617" t="s">
        <v>58876</v>
      </c>
      <c r="O21617" s="76" t="s">
        <v>4366</v>
      </c>
      <c r="P21617" s="82">
        <v>320</v>
      </c>
      <c r="Q21617" s="82" t="s">
        <v>78022</v>
      </c>
      <c r="R21617"/>
    </row>
    <row r="21618" spans="12:18" x14ac:dyDescent="0.25">
      <c r="L21618" t="s">
        <v>3078</v>
      </c>
      <c r="M21618" t="s">
        <v>5180</v>
      </c>
      <c r="N21618" t="s">
        <v>58877</v>
      </c>
      <c r="O21618" s="76" t="s">
        <v>4366</v>
      </c>
      <c r="P21618" s="82">
        <v>351</v>
      </c>
      <c r="Q21618" s="82" t="s">
        <v>78023</v>
      </c>
      <c r="R21618"/>
    </row>
    <row r="21619" spans="12:18" x14ac:dyDescent="0.25">
      <c r="L21619" t="s">
        <v>3078</v>
      </c>
      <c r="M21619" t="s">
        <v>22802</v>
      </c>
      <c r="N21619" t="s">
        <v>58878</v>
      </c>
      <c r="O21619" s="76" t="s">
        <v>4366</v>
      </c>
      <c r="P21619" s="82">
        <v>156</v>
      </c>
      <c r="Q21619" s="82" t="s">
        <v>78024</v>
      </c>
      <c r="R21619"/>
    </row>
    <row r="21620" spans="12:18" x14ac:dyDescent="0.25">
      <c r="L21620" t="s">
        <v>3078</v>
      </c>
      <c r="M21620" t="s">
        <v>5181</v>
      </c>
      <c r="N21620" t="s">
        <v>58879</v>
      </c>
      <c r="O21620" s="76" t="s">
        <v>4366</v>
      </c>
      <c r="P21620" s="82">
        <v>83</v>
      </c>
      <c r="Q21620" s="82" t="s">
        <v>78025</v>
      </c>
      <c r="R21620"/>
    </row>
    <row r="21621" spans="12:18" x14ac:dyDescent="0.25">
      <c r="L21621" t="s">
        <v>3078</v>
      </c>
      <c r="M21621" t="s">
        <v>5182</v>
      </c>
      <c r="N21621" t="s">
        <v>58880</v>
      </c>
      <c r="O21621" s="76" t="s">
        <v>4356</v>
      </c>
      <c r="P21621" s="82">
        <v>769</v>
      </c>
      <c r="Q21621" s="82" t="s">
        <v>78026</v>
      </c>
      <c r="R21621"/>
    </row>
    <row r="21622" spans="12:18" x14ac:dyDescent="0.25">
      <c r="L21622" t="s">
        <v>3078</v>
      </c>
      <c r="M21622" t="s">
        <v>15881</v>
      </c>
      <c r="N21622" t="s">
        <v>58881</v>
      </c>
      <c r="O21622" s="76" t="s">
        <v>4366</v>
      </c>
      <c r="P21622" s="82">
        <v>238</v>
      </c>
      <c r="Q21622" s="82" t="s">
        <v>78027</v>
      </c>
      <c r="R21622"/>
    </row>
    <row r="21623" spans="12:18" x14ac:dyDescent="0.25">
      <c r="L21623" t="s">
        <v>3078</v>
      </c>
      <c r="M21623" t="s">
        <v>17857</v>
      </c>
      <c r="N21623" t="s">
        <v>58882</v>
      </c>
      <c r="O21623" s="76" t="s">
        <v>4366</v>
      </c>
      <c r="P21623" s="82">
        <v>110</v>
      </c>
      <c r="Q21623" s="82" t="s">
        <v>78028</v>
      </c>
      <c r="R21623"/>
    </row>
    <row r="21624" spans="12:18" x14ac:dyDescent="0.25">
      <c r="L21624" t="s">
        <v>3078</v>
      </c>
      <c r="M21624" t="s">
        <v>36313</v>
      </c>
      <c r="N21624" t="s">
        <v>58883</v>
      </c>
      <c r="O21624" s="76" t="s">
        <v>4366</v>
      </c>
      <c r="P21624" s="82">
        <v>101</v>
      </c>
      <c r="Q21624" s="82" t="s">
        <v>78030</v>
      </c>
      <c r="R21624"/>
    </row>
    <row r="21625" spans="12:18" x14ac:dyDescent="0.25">
      <c r="L21625" t="s">
        <v>3078</v>
      </c>
      <c r="M21625" t="s">
        <v>17859</v>
      </c>
      <c r="N21625" t="s">
        <v>58884</v>
      </c>
      <c r="O21625" s="76" t="s">
        <v>4366</v>
      </c>
      <c r="P21625" s="82">
        <v>103</v>
      </c>
      <c r="Q21625" s="82" t="s">
        <v>78031</v>
      </c>
      <c r="R21625"/>
    </row>
    <row r="21626" spans="12:18" x14ac:dyDescent="0.25">
      <c r="L21626" t="s">
        <v>3078</v>
      </c>
      <c r="M21626" t="s">
        <v>15885</v>
      </c>
      <c r="N21626" t="s">
        <v>58885</v>
      </c>
      <c r="O21626" s="76" t="s">
        <v>4366</v>
      </c>
      <c r="P21626" s="82">
        <v>229</v>
      </c>
      <c r="Q21626" s="82" t="s">
        <v>78032</v>
      </c>
      <c r="R21626"/>
    </row>
    <row r="21627" spans="12:18" x14ac:dyDescent="0.25">
      <c r="L21627" t="s">
        <v>3078</v>
      </c>
      <c r="M21627" t="s">
        <v>5183</v>
      </c>
      <c r="N21627" t="s">
        <v>58886</v>
      </c>
      <c r="O21627" s="76" t="s">
        <v>4366</v>
      </c>
      <c r="P21627" s="82">
        <v>134</v>
      </c>
      <c r="Q21627" s="82" t="s">
        <v>78033</v>
      </c>
      <c r="R21627"/>
    </row>
    <row r="21628" spans="12:18" x14ac:dyDescent="0.25">
      <c r="L21628" t="s">
        <v>3078</v>
      </c>
      <c r="M21628" t="s">
        <v>17861</v>
      </c>
      <c r="N21628" t="s">
        <v>58887</v>
      </c>
      <c r="O21628" s="76" t="s">
        <v>4374</v>
      </c>
      <c r="P21628" s="82">
        <v>4229</v>
      </c>
      <c r="Q21628" s="82" t="s">
        <v>78034</v>
      </c>
      <c r="R21628"/>
    </row>
    <row r="21629" spans="12:18" x14ac:dyDescent="0.25">
      <c r="L21629" t="s">
        <v>3078</v>
      </c>
      <c r="M21629" t="s">
        <v>6672</v>
      </c>
      <c r="N21629" t="s">
        <v>58888</v>
      </c>
      <c r="O21629" s="76" t="s">
        <v>4356</v>
      </c>
      <c r="P21629" s="82">
        <v>645</v>
      </c>
      <c r="Q21629" s="82" t="s">
        <v>78035</v>
      </c>
      <c r="R21629"/>
    </row>
    <row r="21630" spans="12:18" x14ac:dyDescent="0.25">
      <c r="L21630" t="s">
        <v>3078</v>
      </c>
      <c r="M21630" t="s">
        <v>17863</v>
      </c>
      <c r="N21630" t="s">
        <v>58889</v>
      </c>
      <c r="O21630" s="76" t="s">
        <v>4366</v>
      </c>
      <c r="P21630" s="82">
        <v>88</v>
      </c>
      <c r="Q21630" s="82" t="s">
        <v>78036</v>
      </c>
      <c r="R21630"/>
    </row>
    <row r="21631" spans="12:18" x14ac:dyDescent="0.25">
      <c r="L21631" t="s">
        <v>3078</v>
      </c>
      <c r="M21631" t="s">
        <v>22803</v>
      </c>
      <c r="N21631" t="s">
        <v>58890</v>
      </c>
      <c r="O21631" s="76" t="s">
        <v>4366</v>
      </c>
      <c r="P21631" s="82">
        <v>245</v>
      </c>
      <c r="Q21631" s="82" t="s">
        <v>78037</v>
      </c>
      <c r="R21631"/>
    </row>
    <row r="21632" spans="12:18" x14ac:dyDescent="0.25">
      <c r="L21632" t="s">
        <v>3078</v>
      </c>
      <c r="M21632" t="s">
        <v>5184</v>
      </c>
      <c r="N21632" t="s">
        <v>58891</v>
      </c>
      <c r="O21632" s="76" t="s">
        <v>4374</v>
      </c>
      <c r="P21632" s="82">
        <v>3726</v>
      </c>
      <c r="Q21632" s="82" t="s">
        <v>78038</v>
      </c>
      <c r="R21632"/>
    </row>
    <row r="21633" spans="12:18" x14ac:dyDescent="0.25">
      <c r="L21633" t="s">
        <v>3078</v>
      </c>
      <c r="M21633" t="s">
        <v>36314</v>
      </c>
      <c r="N21633" t="s">
        <v>58892</v>
      </c>
      <c r="O21633" s="76" t="s">
        <v>4366</v>
      </c>
      <c r="P21633" s="82">
        <v>427</v>
      </c>
      <c r="Q21633" s="82" t="s">
        <v>78039</v>
      </c>
      <c r="R21633"/>
    </row>
    <row r="21634" spans="12:18" x14ac:dyDescent="0.25">
      <c r="L21634" t="s">
        <v>3078</v>
      </c>
      <c r="M21634" t="s">
        <v>22804</v>
      </c>
      <c r="N21634" t="s">
        <v>58893</v>
      </c>
      <c r="O21634" s="76" t="s">
        <v>4366</v>
      </c>
      <c r="P21634" s="82">
        <v>145</v>
      </c>
      <c r="Q21634" s="82" t="s">
        <v>78040</v>
      </c>
      <c r="R21634"/>
    </row>
    <row r="21635" spans="12:18" x14ac:dyDescent="0.25">
      <c r="L21635" t="s">
        <v>3078</v>
      </c>
      <c r="M21635" t="s">
        <v>15887</v>
      </c>
      <c r="N21635" t="s">
        <v>58894</v>
      </c>
      <c r="O21635" s="76" t="s">
        <v>4356</v>
      </c>
      <c r="P21635" s="82">
        <v>769</v>
      </c>
      <c r="Q21635" s="82" t="s">
        <v>78041</v>
      </c>
      <c r="R21635"/>
    </row>
    <row r="21636" spans="12:18" x14ac:dyDescent="0.25">
      <c r="L21636" t="s">
        <v>3078</v>
      </c>
      <c r="M21636" t="s">
        <v>5185</v>
      </c>
      <c r="N21636" t="s">
        <v>58895</v>
      </c>
      <c r="O21636" s="76" t="s">
        <v>4366</v>
      </c>
      <c r="P21636" s="82">
        <v>96</v>
      </c>
      <c r="Q21636" s="82" t="s">
        <v>78042</v>
      </c>
      <c r="R21636"/>
    </row>
    <row r="21637" spans="12:18" x14ac:dyDescent="0.25">
      <c r="L21637" t="s">
        <v>3078</v>
      </c>
      <c r="M21637" t="s">
        <v>5186</v>
      </c>
      <c r="N21637" t="s">
        <v>58896</v>
      </c>
      <c r="O21637" s="76" t="s">
        <v>4356</v>
      </c>
      <c r="P21637" s="82">
        <v>459</v>
      </c>
      <c r="Q21637" s="82" t="s">
        <v>78043</v>
      </c>
      <c r="R21637"/>
    </row>
    <row r="21638" spans="12:18" x14ac:dyDescent="0.25">
      <c r="L21638" t="s">
        <v>3078</v>
      </c>
      <c r="M21638" t="s">
        <v>15888</v>
      </c>
      <c r="N21638" t="s">
        <v>58897</v>
      </c>
      <c r="O21638" s="76" t="s">
        <v>4366</v>
      </c>
      <c r="P21638" s="82">
        <v>195</v>
      </c>
      <c r="Q21638" s="82" t="s">
        <v>78044</v>
      </c>
      <c r="R21638"/>
    </row>
    <row r="21639" spans="12:18" x14ac:dyDescent="0.25">
      <c r="L21639" t="s">
        <v>3078</v>
      </c>
      <c r="M21639" t="s">
        <v>36315</v>
      </c>
      <c r="N21639" t="s">
        <v>58898</v>
      </c>
      <c r="O21639" s="76" t="s">
        <v>4366</v>
      </c>
      <c r="P21639" s="82">
        <v>93</v>
      </c>
      <c r="Q21639" s="82" t="s">
        <v>78045</v>
      </c>
      <c r="R21639"/>
    </row>
    <row r="21640" spans="12:18" x14ac:dyDescent="0.25">
      <c r="L21640" t="s">
        <v>3078</v>
      </c>
      <c r="M21640" t="s">
        <v>17865</v>
      </c>
      <c r="N21640" t="s">
        <v>58899</v>
      </c>
      <c r="O21640" s="76" t="s">
        <v>4366</v>
      </c>
      <c r="P21640" s="82">
        <v>181</v>
      </c>
      <c r="Q21640" s="82" t="s">
        <v>78046</v>
      </c>
      <c r="R21640"/>
    </row>
    <row r="21641" spans="12:18" x14ac:dyDescent="0.25">
      <c r="L21641" t="s">
        <v>3078</v>
      </c>
      <c r="M21641" t="s">
        <v>22805</v>
      </c>
      <c r="N21641" t="s">
        <v>58900</v>
      </c>
      <c r="O21641" s="76" t="s">
        <v>4366</v>
      </c>
      <c r="P21641" s="82">
        <v>97</v>
      </c>
      <c r="Q21641" s="82" t="s">
        <v>78047</v>
      </c>
      <c r="R21641"/>
    </row>
    <row r="21642" spans="12:18" x14ac:dyDescent="0.25">
      <c r="L21642" t="s">
        <v>3078</v>
      </c>
      <c r="M21642" t="s">
        <v>22806</v>
      </c>
      <c r="N21642" t="s">
        <v>58901</v>
      </c>
      <c r="O21642" s="76" t="s">
        <v>4356</v>
      </c>
      <c r="P21642" s="82">
        <v>2514</v>
      </c>
      <c r="Q21642" s="82" t="s">
        <v>78048</v>
      </c>
      <c r="R21642"/>
    </row>
    <row r="21643" spans="12:18" x14ac:dyDescent="0.25">
      <c r="L21643" t="s">
        <v>3078</v>
      </c>
      <c r="M21643" t="s">
        <v>15890</v>
      </c>
      <c r="N21643" t="s">
        <v>58902</v>
      </c>
      <c r="O21643" s="76" t="s">
        <v>4366</v>
      </c>
      <c r="P21643" s="82">
        <v>240</v>
      </c>
      <c r="Q21643" s="82" t="s">
        <v>78049</v>
      </c>
      <c r="R21643"/>
    </row>
    <row r="21644" spans="12:18" x14ac:dyDescent="0.25">
      <c r="L21644" t="s">
        <v>3078</v>
      </c>
      <c r="M21644" t="s">
        <v>30139</v>
      </c>
      <c r="N21644" t="s">
        <v>58903</v>
      </c>
      <c r="O21644" s="76" t="s">
        <v>4366</v>
      </c>
      <c r="P21644" s="82">
        <v>74</v>
      </c>
      <c r="Q21644" s="82" t="s">
        <v>78050</v>
      </c>
      <c r="R21644"/>
    </row>
    <row r="21645" spans="12:18" x14ac:dyDescent="0.25">
      <c r="L21645" t="s">
        <v>3078</v>
      </c>
      <c r="M21645" t="s">
        <v>15892</v>
      </c>
      <c r="N21645" t="s">
        <v>58904</v>
      </c>
      <c r="O21645" s="76" t="s">
        <v>4356</v>
      </c>
      <c r="P21645" s="82">
        <v>3345</v>
      </c>
      <c r="Q21645" s="82" t="s">
        <v>78051</v>
      </c>
      <c r="R21645"/>
    </row>
    <row r="21646" spans="12:18" x14ac:dyDescent="0.25">
      <c r="L21646" t="s">
        <v>3078</v>
      </c>
      <c r="M21646" t="s">
        <v>15893</v>
      </c>
      <c r="N21646" t="s">
        <v>58905</v>
      </c>
      <c r="O21646" s="76" t="s">
        <v>4366</v>
      </c>
      <c r="P21646" s="82">
        <v>98</v>
      </c>
      <c r="Q21646" s="82" t="s">
        <v>78052</v>
      </c>
      <c r="R21646"/>
    </row>
    <row r="21647" spans="12:18" x14ac:dyDescent="0.25">
      <c r="L21647" t="s">
        <v>3078</v>
      </c>
      <c r="M21647" t="s">
        <v>17867</v>
      </c>
      <c r="N21647" t="s">
        <v>58906</v>
      </c>
      <c r="O21647" s="76" t="s">
        <v>4366</v>
      </c>
      <c r="P21647" s="82">
        <v>64</v>
      </c>
      <c r="Q21647" s="82" t="s">
        <v>78053</v>
      </c>
      <c r="R21647"/>
    </row>
    <row r="21648" spans="12:18" x14ac:dyDescent="0.25">
      <c r="L21648" t="s">
        <v>3078</v>
      </c>
      <c r="M21648" t="s">
        <v>36304</v>
      </c>
      <c r="N21648" t="s">
        <v>58907</v>
      </c>
      <c r="O21648" s="76" t="s">
        <v>4356</v>
      </c>
      <c r="P21648" s="82">
        <v>830</v>
      </c>
      <c r="Q21648" s="82" t="s">
        <v>77963</v>
      </c>
      <c r="R21648"/>
    </row>
    <row r="21649" spans="12:18" x14ac:dyDescent="0.25">
      <c r="L21649" t="s">
        <v>3078</v>
      </c>
      <c r="M21649" t="s">
        <v>36305</v>
      </c>
      <c r="N21649" t="s">
        <v>58908</v>
      </c>
      <c r="O21649" s="76" t="s">
        <v>4366</v>
      </c>
      <c r="P21649" s="82">
        <v>160</v>
      </c>
      <c r="Q21649" s="82" t="s">
        <v>77964</v>
      </c>
      <c r="R21649"/>
    </row>
    <row r="21650" spans="12:18" x14ac:dyDescent="0.25">
      <c r="L21650" t="s">
        <v>3078</v>
      </c>
      <c r="M21650" t="s">
        <v>36307</v>
      </c>
      <c r="N21650" t="s">
        <v>58909</v>
      </c>
      <c r="O21650" s="76" t="s">
        <v>4366</v>
      </c>
      <c r="P21650" s="82">
        <v>315</v>
      </c>
      <c r="Q21650" s="82" t="s">
        <v>77977</v>
      </c>
      <c r="R21650"/>
    </row>
    <row r="21651" spans="12:18" x14ac:dyDescent="0.25">
      <c r="L21651" t="s">
        <v>3078</v>
      </c>
      <c r="M21651" t="s">
        <v>22791</v>
      </c>
      <c r="N21651" t="s">
        <v>58910</v>
      </c>
      <c r="O21651" s="76" t="s">
        <v>4356</v>
      </c>
      <c r="P21651" s="82">
        <v>4901</v>
      </c>
      <c r="Q21651" s="82" t="s">
        <v>77978</v>
      </c>
      <c r="R21651"/>
    </row>
    <row r="21652" spans="12:18" x14ac:dyDescent="0.25">
      <c r="L21652" t="s">
        <v>3078</v>
      </c>
      <c r="M21652" t="s">
        <v>36308</v>
      </c>
      <c r="N21652" t="s">
        <v>58911</v>
      </c>
      <c r="O21652" s="76" t="s">
        <v>4366</v>
      </c>
      <c r="P21652" s="82">
        <v>175</v>
      </c>
      <c r="Q21652" s="82" t="s">
        <v>77999</v>
      </c>
      <c r="R21652"/>
    </row>
    <row r="21653" spans="12:18" x14ac:dyDescent="0.25">
      <c r="L21653" t="s">
        <v>3078</v>
      </c>
      <c r="M21653" t="s">
        <v>15883</v>
      </c>
      <c r="N21653" t="s">
        <v>58912</v>
      </c>
      <c r="O21653" s="76" t="s">
        <v>4356</v>
      </c>
      <c r="P21653" s="82">
        <v>655</v>
      </c>
      <c r="Q21653" s="82" t="s">
        <v>78029</v>
      </c>
      <c r="R21653"/>
    </row>
    <row r="21654" spans="12:18" x14ac:dyDescent="0.25">
      <c r="L21654" t="s">
        <v>3078</v>
      </c>
      <c r="M21654" t="s">
        <v>17871</v>
      </c>
      <c r="N21654" t="s">
        <v>58913</v>
      </c>
      <c r="O21654" s="76" t="s">
        <v>4356</v>
      </c>
      <c r="P21654" s="82">
        <v>3343</v>
      </c>
      <c r="Q21654" s="82" t="s">
        <v>78068</v>
      </c>
      <c r="R21654"/>
    </row>
    <row r="21655" spans="12:18" x14ac:dyDescent="0.25">
      <c r="L21655" t="s">
        <v>3078</v>
      </c>
      <c r="M21655" t="s">
        <v>36318</v>
      </c>
      <c r="N21655" t="s">
        <v>58914</v>
      </c>
      <c r="O21655" s="76" t="s">
        <v>4366</v>
      </c>
      <c r="P21655" s="82">
        <v>121</v>
      </c>
      <c r="Q21655" s="82" t="s">
        <v>78071</v>
      </c>
      <c r="R21655"/>
    </row>
    <row r="21656" spans="12:18" x14ac:dyDescent="0.25">
      <c r="L21656" t="s">
        <v>3078</v>
      </c>
      <c r="M21656" t="s">
        <v>22810</v>
      </c>
      <c r="N21656" t="s">
        <v>58915</v>
      </c>
      <c r="O21656" s="76" t="s">
        <v>4356</v>
      </c>
      <c r="P21656" s="82">
        <v>565</v>
      </c>
      <c r="Q21656" s="82" t="s">
        <v>78072</v>
      </c>
      <c r="R21656"/>
    </row>
    <row r="21657" spans="12:18" x14ac:dyDescent="0.25">
      <c r="L21657" t="s">
        <v>3078</v>
      </c>
      <c r="M21657" t="s">
        <v>17887</v>
      </c>
      <c r="N21657" t="s">
        <v>58916</v>
      </c>
      <c r="O21657" s="76" t="s">
        <v>4366</v>
      </c>
      <c r="P21657" s="82">
        <v>279</v>
      </c>
      <c r="Q21657" s="82" t="s">
        <v>78110</v>
      </c>
      <c r="R21657"/>
    </row>
    <row r="21658" spans="12:18" x14ac:dyDescent="0.25">
      <c r="L21658" t="s">
        <v>3078</v>
      </c>
      <c r="M21658" t="s">
        <v>36316</v>
      </c>
      <c r="N21658" t="s">
        <v>58917</v>
      </c>
      <c r="O21658" s="76" t="s">
        <v>4366</v>
      </c>
      <c r="P21658" s="82">
        <v>61</v>
      </c>
      <c r="Q21658" s="82" t="s">
        <v>78054</v>
      </c>
      <c r="R21658"/>
    </row>
    <row r="21659" spans="12:18" x14ac:dyDescent="0.25">
      <c r="L21659" t="s">
        <v>3078</v>
      </c>
      <c r="M21659" t="s">
        <v>5187</v>
      </c>
      <c r="N21659" t="s">
        <v>58918</v>
      </c>
      <c r="O21659" s="76" t="s">
        <v>4366</v>
      </c>
      <c r="P21659" s="82">
        <v>366</v>
      </c>
      <c r="Q21659" s="82" t="s">
        <v>78055</v>
      </c>
      <c r="R21659"/>
    </row>
    <row r="21660" spans="12:18" x14ac:dyDescent="0.25">
      <c r="L21660" t="s">
        <v>3078</v>
      </c>
      <c r="M21660" t="s">
        <v>15895</v>
      </c>
      <c r="N21660" t="s">
        <v>58919</v>
      </c>
      <c r="O21660" s="76" t="s">
        <v>4366</v>
      </c>
      <c r="P21660" s="82">
        <v>122</v>
      </c>
      <c r="Q21660" s="82" t="s">
        <v>78056</v>
      </c>
      <c r="R21660"/>
    </row>
    <row r="21661" spans="12:18" x14ac:dyDescent="0.25">
      <c r="L21661" t="s">
        <v>3078</v>
      </c>
      <c r="M21661" t="s">
        <v>5188</v>
      </c>
      <c r="N21661" t="s">
        <v>58920</v>
      </c>
      <c r="O21661" s="76" t="s">
        <v>4366</v>
      </c>
      <c r="P21661" s="82">
        <v>231</v>
      </c>
      <c r="Q21661" s="82" t="s">
        <v>78057</v>
      </c>
      <c r="R21661"/>
    </row>
    <row r="21662" spans="12:18" x14ac:dyDescent="0.25">
      <c r="L21662" t="s">
        <v>3078</v>
      </c>
      <c r="M21662" t="s">
        <v>5189</v>
      </c>
      <c r="N21662" t="s">
        <v>58921</v>
      </c>
      <c r="O21662" s="76" t="s">
        <v>4366</v>
      </c>
      <c r="P21662" s="82">
        <v>66</v>
      </c>
      <c r="Q21662" s="82" t="s">
        <v>78058</v>
      </c>
      <c r="R21662"/>
    </row>
    <row r="21663" spans="12:18" x14ac:dyDescent="0.25">
      <c r="L21663" t="s">
        <v>3078</v>
      </c>
      <c r="M21663" t="s">
        <v>22807</v>
      </c>
      <c r="N21663" t="s">
        <v>58922</v>
      </c>
      <c r="O21663" s="76" t="s">
        <v>4366</v>
      </c>
      <c r="P21663" s="82">
        <v>240</v>
      </c>
      <c r="Q21663" s="82" t="s">
        <v>78059</v>
      </c>
      <c r="R21663"/>
    </row>
    <row r="21664" spans="12:18" x14ac:dyDescent="0.25">
      <c r="L21664" t="s">
        <v>3078</v>
      </c>
      <c r="M21664" t="s">
        <v>22808</v>
      </c>
      <c r="N21664" t="s">
        <v>58923</v>
      </c>
      <c r="O21664" s="76" t="s">
        <v>4366</v>
      </c>
      <c r="P21664" s="82">
        <v>148</v>
      </c>
      <c r="Q21664" s="82" t="s">
        <v>78060</v>
      </c>
      <c r="R21664"/>
    </row>
    <row r="21665" spans="12:18" x14ac:dyDescent="0.25">
      <c r="L21665" t="s">
        <v>3078</v>
      </c>
      <c r="M21665" t="s">
        <v>14622</v>
      </c>
      <c r="N21665" t="s">
        <v>58924</v>
      </c>
      <c r="O21665" s="76" t="s">
        <v>4356</v>
      </c>
      <c r="P21665" s="82">
        <v>700</v>
      </c>
      <c r="Q21665" s="82" t="s">
        <v>78061</v>
      </c>
      <c r="R21665"/>
    </row>
    <row r="21666" spans="12:18" x14ac:dyDescent="0.25">
      <c r="L21666" t="s">
        <v>3078</v>
      </c>
      <c r="M21666" t="s">
        <v>22809</v>
      </c>
      <c r="N21666" t="s">
        <v>58925</v>
      </c>
      <c r="O21666" s="76" t="s">
        <v>4356</v>
      </c>
      <c r="P21666" s="82">
        <v>1288</v>
      </c>
      <c r="Q21666" s="82" t="s">
        <v>78062</v>
      </c>
      <c r="R21666"/>
    </row>
    <row r="21667" spans="12:18" x14ac:dyDescent="0.25">
      <c r="L21667" t="s">
        <v>3078</v>
      </c>
      <c r="M21667" t="s">
        <v>15897</v>
      </c>
      <c r="N21667" t="s">
        <v>58926</v>
      </c>
      <c r="O21667" s="76" t="s">
        <v>4356</v>
      </c>
      <c r="P21667" s="82">
        <v>982</v>
      </c>
      <c r="Q21667" s="82" t="s">
        <v>78063</v>
      </c>
      <c r="R21667"/>
    </row>
    <row r="21668" spans="12:18" x14ac:dyDescent="0.25">
      <c r="L21668" t="s">
        <v>3078</v>
      </c>
      <c r="M21668" t="s">
        <v>5190</v>
      </c>
      <c r="N21668" t="s">
        <v>58927</v>
      </c>
      <c r="O21668" s="76" t="s">
        <v>4366</v>
      </c>
      <c r="P21668" s="82">
        <v>287</v>
      </c>
      <c r="Q21668" s="82" t="s">
        <v>78064</v>
      </c>
      <c r="R21668"/>
    </row>
    <row r="21669" spans="12:18" x14ac:dyDescent="0.25">
      <c r="L21669" t="s">
        <v>3078</v>
      </c>
      <c r="M21669" t="s">
        <v>17869</v>
      </c>
      <c r="N21669" t="s">
        <v>58928</v>
      </c>
      <c r="O21669" s="76" t="s">
        <v>4356</v>
      </c>
      <c r="P21669" s="82">
        <v>625</v>
      </c>
      <c r="Q21669" s="82" t="s">
        <v>78065</v>
      </c>
      <c r="R21669"/>
    </row>
    <row r="21670" spans="12:18" x14ac:dyDescent="0.25">
      <c r="L21670" t="s">
        <v>3078</v>
      </c>
      <c r="M21670" t="s">
        <v>5191</v>
      </c>
      <c r="N21670" t="s">
        <v>58929</v>
      </c>
      <c r="O21670" s="76" t="s">
        <v>4356</v>
      </c>
      <c r="P21670" s="82">
        <v>1980</v>
      </c>
      <c r="Q21670" s="82" t="s">
        <v>78066</v>
      </c>
      <c r="R21670"/>
    </row>
    <row r="21671" spans="12:18" x14ac:dyDescent="0.25">
      <c r="L21671" t="s">
        <v>3078</v>
      </c>
      <c r="M21671" t="s">
        <v>19217</v>
      </c>
      <c r="N21671" t="s">
        <v>58930</v>
      </c>
      <c r="O21671" s="76" t="s">
        <v>4366</v>
      </c>
      <c r="P21671" s="82">
        <v>109</v>
      </c>
      <c r="Q21671" s="82" t="s">
        <v>78067</v>
      </c>
      <c r="R21671"/>
    </row>
    <row r="21672" spans="12:18" x14ac:dyDescent="0.25">
      <c r="L21672" t="s">
        <v>3078</v>
      </c>
      <c r="M21672" t="s">
        <v>36317</v>
      </c>
      <c r="N21672" t="s">
        <v>58931</v>
      </c>
      <c r="O21672" s="76" t="s">
        <v>4356</v>
      </c>
      <c r="P21672" s="82">
        <v>1393</v>
      </c>
      <c r="Q21672" s="82" t="s">
        <v>78069</v>
      </c>
      <c r="R21672"/>
    </row>
    <row r="21673" spans="12:18" x14ac:dyDescent="0.25">
      <c r="L21673" t="s">
        <v>3078</v>
      </c>
      <c r="M21673" t="s">
        <v>15899</v>
      </c>
      <c r="N21673" t="s">
        <v>58932</v>
      </c>
      <c r="O21673" s="76" t="s">
        <v>4366</v>
      </c>
      <c r="P21673" s="82">
        <v>74</v>
      </c>
      <c r="Q21673" s="82" t="s">
        <v>78070</v>
      </c>
      <c r="R21673"/>
    </row>
    <row r="21674" spans="12:18" x14ac:dyDescent="0.25">
      <c r="L21674" t="s">
        <v>3078</v>
      </c>
      <c r="M21674" t="s">
        <v>11177</v>
      </c>
      <c r="N21674" t="s">
        <v>58933</v>
      </c>
      <c r="O21674" s="76" t="s">
        <v>4366</v>
      </c>
      <c r="P21674" s="82">
        <v>153</v>
      </c>
      <c r="Q21674" s="82" t="s">
        <v>78073</v>
      </c>
      <c r="R21674"/>
    </row>
    <row r="21675" spans="12:18" x14ac:dyDescent="0.25">
      <c r="L21675" t="s">
        <v>3078</v>
      </c>
      <c r="M21675" t="s">
        <v>5192</v>
      </c>
      <c r="N21675" t="s">
        <v>58934</v>
      </c>
      <c r="O21675" s="76" t="s">
        <v>4366</v>
      </c>
      <c r="P21675" s="82">
        <v>293</v>
      </c>
      <c r="Q21675" s="82" t="s">
        <v>78074</v>
      </c>
      <c r="R21675"/>
    </row>
    <row r="21676" spans="12:18" x14ac:dyDescent="0.25">
      <c r="L21676" t="s">
        <v>3078</v>
      </c>
      <c r="M21676" t="s">
        <v>22811</v>
      </c>
      <c r="N21676" t="s">
        <v>58935</v>
      </c>
      <c r="O21676" s="76" t="s">
        <v>4366</v>
      </c>
      <c r="P21676" s="82">
        <v>206</v>
      </c>
      <c r="Q21676" s="82" t="s">
        <v>78076</v>
      </c>
      <c r="R21676"/>
    </row>
    <row r="21677" spans="12:18" x14ac:dyDescent="0.25">
      <c r="L21677" t="s">
        <v>3078</v>
      </c>
      <c r="M21677" t="s">
        <v>15901</v>
      </c>
      <c r="N21677" t="s">
        <v>58936</v>
      </c>
      <c r="O21677" s="76" t="s">
        <v>4366</v>
      </c>
      <c r="P21677" s="82">
        <v>303</v>
      </c>
      <c r="Q21677" s="82" t="s">
        <v>78075</v>
      </c>
      <c r="R21677"/>
    </row>
    <row r="21678" spans="12:18" x14ac:dyDescent="0.25">
      <c r="L21678" t="s">
        <v>3078</v>
      </c>
      <c r="M21678" t="s">
        <v>22812</v>
      </c>
      <c r="N21678" t="s">
        <v>58937</v>
      </c>
      <c r="O21678" s="76" t="s">
        <v>4374</v>
      </c>
      <c r="P21678" s="82">
        <v>3672</v>
      </c>
      <c r="Q21678" s="82" t="s">
        <v>78077</v>
      </c>
      <c r="R21678"/>
    </row>
    <row r="21679" spans="12:18" x14ac:dyDescent="0.25">
      <c r="L21679" t="s">
        <v>3078</v>
      </c>
      <c r="M21679" t="s">
        <v>36319</v>
      </c>
      <c r="N21679" t="s">
        <v>58938</v>
      </c>
      <c r="O21679" s="76" t="s">
        <v>4366</v>
      </c>
      <c r="P21679" s="82">
        <v>142</v>
      </c>
      <c r="Q21679" s="82" t="s">
        <v>78078</v>
      </c>
      <c r="R21679"/>
    </row>
    <row r="21680" spans="12:18" x14ac:dyDescent="0.25">
      <c r="L21680" t="s">
        <v>3078</v>
      </c>
      <c r="M21680" t="s">
        <v>5193</v>
      </c>
      <c r="N21680" t="s">
        <v>58939</v>
      </c>
      <c r="O21680" s="76" t="s">
        <v>4366</v>
      </c>
      <c r="P21680" s="82">
        <v>113</v>
      </c>
      <c r="Q21680" s="82" t="s">
        <v>78079</v>
      </c>
      <c r="R21680"/>
    </row>
    <row r="21681" spans="12:18" x14ac:dyDescent="0.25">
      <c r="L21681" t="s">
        <v>3078</v>
      </c>
      <c r="M21681" t="s">
        <v>22813</v>
      </c>
      <c r="N21681" t="s">
        <v>58940</v>
      </c>
      <c r="O21681" s="76" t="s">
        <v>4366</v>
      </c>
      <c r="P21681" s="82">
        <v>181</v>
      </c>
      <c r="Q21681" s="82" t="s">
        <v>78080</v>
      </c>
      <c r="R21681"/>
    </row>
    <row r="21682" spans="12:18" x14ac:dyDescent="0.25">
      <c r="L21682" t="s">
        <v>3078</v>
      </c>
      <c r="M21682" t="s">
        <v>36320</v>
      </c>
      <c r="N21682" t="s">
        <v>58941</v>
      </c>
      <c r="O21682" s="76" t="s">
        <v>4356</v>
      </c>
      <c r="P21682" s="82">
        <v>690</v>
      </c>
      <c r="Q21682" s="82" t="s">
        <v>78081</v>
      </c>
      <c r="R21682"/>
    </row>
    <row r="21683" spans="12:18" x14ac:dyDescent="0.25">
      <c r="L21683" t="s">
        <v>3078</v>
      </c>
      <c r="M21683" t="s">
        <v>36321</v>
      </c>
      <c r="N21683" t="s">
        <v>58942</v>
      </c>
      <c r="O21683" s="76" t="s">
        <v>4366</v>
      </c>
      <c r="P21683" s="82">
        <v>162</v>
      </c>
      <c r="Q21683" s="82" t="s">
        <v>78082</v>
      </c>
      <c r="R21683"/>
    </row>
    <row r="21684" spans="12:18" x14ac:dyDescent="0.25">
      <c r="L21684" t="s">
        <v>3078</v>
      </c>
      <c r="M21684" t="s">
        <v>17873</v>
      </c>
      <c r="N21684" t="s">
        <v>58943</v>
      </c>
      <c r="O21684" s="76" t="s">
        <v>4366</v>
      </c>
      <c r="P21684" s="82">
        <v>230</v>
      </c>
      <c r="Q21684" s="82" t="s">
        <v>78083</v>
      </c>
      <c r="R21684"/>
    </row>
    <row r="21685" spans="12:18" x14ac:dyDescent="0.25">
      <c r="L21685" t="s">
        <v>3078</v>
      </c>
      <c r="M21685" t="s">
        <v>22814</v>
      </c>
      <c r="N21685" t="s">
        <v>58944</v>
      </c>
      <c r="O21685" s="76" t="s">
        <v>4366</v>
      </c>
      <c r="P21685" s="82">
        <v>446</v>
      </c>
      <c r="Q21685" s="82" t="s">
        <v>78084</v>
      </c>
      <c r="R21685"/>
    </row>
    <row r="21686" spans="12:18" x14ac:dyDescent="0.25">
      <c r="L21686" t="s">
        <v>3078</v>
      </c>
      <c r="M21686" t="s">
        <v>22815</v>
      </c>
      <c r="N21686" t="s">
        <v>58945</v>
      </c>
      <c r="O21686" s="76" t="s">
        <v>4366</v>
      </c>
      <c r="P21686" s="82">
        <v>18</v>
      </c>
      <c r="Q21686" s="82" t="s">
        <v>78085</v>
      </c>
      <c r="R21686"/>
    </row>
    <row r="21687" spans="12:18" x14ac:dyDescent="0.25">
      <c r="L21687" t="s">
        <v>3078</v>
      </c>
      <c r="M21687" t="s">
        <v>22816</v>
      </c>
      <c r="N21687" t="s">
        <v>58946</v>
      </c>
      <c r="O21687" s="76" t="s">
        <v>4366</v>
      </c>
      <c r="P21687" s="82">
        <v>122</v>
      </c>
      <c r="Q21687" s="82" t="s">
        <v>78086</v>
      </c>
      <c r="R21687"/>
    </row>
    <row r="21688" spans="12:18" x14ac:dyDescent="0.25">
      <c r="L21688" t="s">
        <v>3078</v>
      </c>
      <c r="M21688" t="s">
        <v>17877</v>
      </c>
      <c r="N21688" t="s">
        <v>58947</v>
      </c>
      <c r="O21688" s="76" t="s">
        <v>4366</v>
      </c>
      <c r="P21688" s="82">
        <v>163</v>
      </c>
      <c r="Q21688" s="82" t="s">
        <v>78091</v>
      </c>
      <c r="R21688"/>
    </row>
    <row r="21689" spans="12:18" x14ac:dyDescent="0.25">
      <c r="L21689" t="s">
        <v>3078</v>
      </c>
      <c r="M21689" t="s">
        <v>36322</v>
      </c>
      <c r="N21689" t="s">
        <v>58948</v>
      </c>
      <c r="O21689" s="76" t="s">
        <v>4366</v>
      </c>
      <c r="P21689" s="82">
        <v>123</v>
      </c>
      <c r="Q21689" s="82" t="s">
        <v>78088</v>
      </c>
      <c r="R21689"/>
    </row>
    <row r="21690" spans="12:18" x14ac:dyDescent="0.25">
      <c r="L21690" t="s">
        <v>3078</v>
      </c>
      <c r="M21690" t="s">
        <v>22817</v>
      </c>
      <c r="N21690" t="s">
        <v>58949</v>
      </c>
      <c r="O21690" s="76" t="s">
        <v>4366</v>
      </c>
      <c r="P21690" s="82">
        <v>288</v>
      </c>
      <c r="Q21690" s="82" t="s">
        <v>78087</v>
      </c>
      <c r="R21690"/>
    </row>
    <row r="21691" spans="12:18" x14ac:dyDescent="0.25">
      <c r="L21691" t="s">
        <v>3078</v>
      </c>
      <c r="M21691" t="s">
        <v>17875</v>
      </c>
      <c r="N21691" t="s">
        <v>58950</v>
      </c>
      <c r="O21691" s="76" t="s">
        <v>4366</v>
      </c>
      <c r="P21691" s="82">
        <v>161</v>
      </c>
      <c r="Q21691" s="82" t="s">
        <v>78089</v>
      </c>
      <c r="R21691"/>
    </row>
    <row r="21692" spans="12:18" x14ac:dyDescent="0.25">
      <c r="L21692" t="s">
        <v>3078</v>
      </c>
      <c r="M21692" t="s">
        <v>36323</v>
      </c>
      <c r="N21692" t="s">
        <v>58951</v>
      </c>
      <c r="O21692" s="76" t="s">
        <v>4366</v>
      </c>
      <c r="P21692" s="82">
        <v>121</v>
      </c>
      <c r="Q21692" s="82" t="s">
        <v>78090</v>
      </c>
      <c r="R21692"/>
    </row>
    <row r="21693" spans="12:18" x14ac:dyDescent="0.25">
      <c r="L21693" t="s">
        <v>3078</v>
      </c>
      <c r="M21693" t="s">
        <v>22818</v>
      </c>
      <c r="N21693" t="s">
        <v>58952</v>
      </c>
      <c r="O21693" s="76" t="s">
        <v>4356</v>
      </c>
      <c r="P21693" s="82">
        <v>618</v>
      </c>
      <c r="Q21693" s="82" t="s">
        <v>78092</v>
      </c>
      <c r="R21693"/>
    </row>
    <row r="21694" spans="12:18" x14ac:dyDescent="0.25">
      <c r="L21694" t="s">
        <v>3078</v>
      </c>
      <c r="M21694" t="s">
        <v>5194</v>
      </c>
      <c r="N21694" t="s">
        <v>58953</v>
      </c>
      <c r="O21694" s="76" t="s">
        <v>4366</v>
      </c>
      <c r="P21694" s="82">
        <v>290</v>
      </c>
      <c r="Q21694" s="82" t="s">
        <v>78093</v>
      </c>
      <c r="R21694"/>
    </row>
    <row r="21695" spans="12:18" x14ac:dyDescent="0.25">
      <c r="L21695" t="s">
        <v>3078</v>
      </c>
      <c r="M21695" t="s">
        <v>17879</v>
      </c>
      <c r="N21695" t="s">
        <v>58954</v>
      </c>
      <c r="O21695" s="76" t="s">
        <v>4366</v>
      </c>
      <c r="P21695" s="82">
        <v>152</v>
      </c>
      <c r="Q21695" s="82" t="s">
        <v>78094</v>
      </c>
      <c r="R21695"/>
    </row>
    <row r="21696" spans="12:18" x14ac:dyDescent="0.25">
      <c r="L21696" t="s">
        <v>3078</v>
      </c>
      <c r="M21696" t="s">
        <v>15903</v>
      </c>
      <c r="N21696" t="s">
        <v>58955</v>
      </c>
      <c r="O21696" s="76" t="s">
        <v>4366</v>
      </c>
      <c r="P21696" s="82">
        <v>261</v>
      </c>
      <c r="Q21696" s="82" t="s">
        <v>78095</v>
      </c>
      <c r="R21696"/>
    </row>
    <row r="21697" spans="12:18" x14ac:dyDescent="0.25">
      <c r="L21697" t="s">
        <v>3078</v>
      </c>
      <c r="M21697" t="s">
        <v>22819</v>
      </c>
      <c r="N21697" t="s">
        <v>58956</v>
      </c>
      <c r="O21697" s="76" t="s">
        <v>4366</v>
      </c>
      <c r="P21697" s="82">
        <v>522</v>
      </c>
      <c r="Q21697" s="82" t="s">
        <v>78096</v>
      </c>
      <c r="R21697"/>
    </row>
    <row r="21698" spans="12:18" x14ac:dyDescent="0.25">
      <c r="L21698" t="s">
        <v>3078</v>
      </c>
      <c r="M21698" t="s">
        <v>36324</v>
      </c>
      <c r="N21698" t="s">
        <v>58957</v>
      </c>
      <c r="O21698" s="76" t="s">
        <v>4366</v>
      </c>
      <c r="P21698" s="82">
        <v>142</v>
      </c>
      <c r="Q21698" s="82" t="s">
        <v>78097</v>
      </c>
      <c r="R21698"/>
    </row>
    <row r="21699" spans="12:18" x14ac:dyDescent="0.25">
      <c r="L21699" t="s">
        <v>3078</v>
      </c>
      <c r="M21699" t="s">
        <v>17881</v>
      </c>
      <c r="N21699" t="s">
        <v>58958</v>
      </c>
      <c r="O21699" s="76" t="s">
        <v>4356</v>
      </c>
      <c r="P21699" s="82">
        <v>1445</v>
      </c>
      <c r="Q21699" s="82" t="s">
        <v>78098</v>
      </c>
      <c r="R21699"/>
    </row>
    <row r="21700" spans="12:18" x14ac:dyDescent="0.25">
      <c r="L21700" t="s">
        <v>3078</v>
      </c>
      <c r="M21700" t="s">
        <v>5195</v>
      </c>
      <c r="N21700" t="s">
        <v>58959</v>
      </c>
      <c r="O21700" s="76" t="s">
        <v>4366</v>
      </c>
      <c r="P21700" s="82">
        <v>96</v>
      </c>
      <c r="Q21700" s="82" t="s">
        <v>78099</v>
      </c>
      <c r="R21700"/>
    </row>
    <row r="21701" spans="12:18" x14ac:dyDescent="0.25">
      <c r="L21701" t="s">
        <v>3078</v>
      </c>
      <c r="M21701" t="s">
        <v>16668</v>
      </c>
      <c r="N21701" t="s">
        <v>58960</v>
      </c>
      <c r="O21701" s="76" t="s">
        <v>4366</v>
      </c>
      <c r="P21701" s="82">
        <v>106</v>
      </c>
      <c r="Q21701" s="82" t="s">
        <v>78100</v>
      </c>
      <c r="R21701"/>
    </row>
    <row r="21702" spans="12:18" x14ac:dyDescent="0.25">
      <c r="L21702" t="s">
        <v>3078</v>
      </c>
      <c r="M21702" t="s">
        <v>22820</v>
      </c>
      <c r="N21702" t="s">
        <v>58961</v>
      </c>
      <c r="O21702" s="76" t="s">
        <v>4366</v>
      </c>
      <c r="P21702" s="82">
        <v>538</v>
      </c>
      <c r="Q21702" s="82" t="s">
        <v>78101</v>
      </c>
      <c r="R21702"/>
    </row>
    <row r="21703" spans="12:18" x14ac:dyDescent="0.25">
      <c r="L21703" t="s">
        <v>3078</v>
      </c>
      <c r="M21703" t="s">
        <v>5196</v>
      </c>
      <c r="N21703" t="s">
        <v>58962</v>
      </c>
      <c r="O21703" s="76" t="s">
        <v>4366</v>
      </c>
      <c r="P21703" s="82">
        <v>92</v>
      </c>
      <c r="Q21703" s="82" t="s">
        <v>78102</v>
      </c>
      <c r="R21703"/>
    </row>
    <row r="21704" spans="12:18" x14ac:dyDescent="0.25">
      <c r="L21704" t="s">
        <v>3078</v>
      </c>
      <c r="M21704" t="s">
        <v>22821</v>
      </c>
      <c r="N21704" t="s">
        <v>58963</v>
      </c>
      <c r="O21704" s="76" t="s">
        <v>4356</v>
      </c>
      <c r="P21704" s="82">
        <v>532</v>
      </c>
      <c r="Q21704" s="82" t="s">
        <v>78103</v>
      </c>
      <c r="R21704"/>
    </row>
    <row r="21705" spans="12:18" x14ac:dyDescent="0.25">
      <c r="L21705" t="s">
        <v>3078</v>
      </c>
      <c r="M21705" t="s">
        <v>15905</v>
      </c>
      <c r="N21705" t="s">
        <v>58964</v>
      </c>
      <c r="O21705" s="76" t="s">
        <v>4366</v>
      </c>
      <c r="P21705" s="82">
        <v>117</v>
      </c>
      <c r="Q21705" s="82" t="s">
        <v>78104</v>
      </c>
      <c r="R21705"/>
    </row>
    <row r="21706" spans="12:18" x14ac:dyDescent="0.25">
      <c r="L21706" t="s">
        <v>3078</v>
      </c>
      <c r="M21706" t="s">
        <v>14795</v>
      </c>
      <c r="N21706" t="s">
        <v>58965</v>
      </c>
      <c r="O21706" s="76" t="s">
        <v>4366</v>
      </c>
      <c r="P21706" s="82">
        <v>513</v>
      </c>
      <c r="Q21706" s="82" t="s">
        <v>78105</v>
      </c>
      <c r="R21706"/>
    </row>
    <row r="21707" spans="12:18" x14ac:dyDescent="0.25">
      <c r="L21707" t="s">
        <v>3078</v>
      </c>
      <c r="M21707" t="s">
        <v>17883</v>
      </c>
      <c r="N21707" t="s">
        <v>58966</v>
      </c>
      <c r="O21707" s="76" t="s">
        <v>4366</v>
      </c>
      <c r="P21707" s="82">
        <v>104</v>
      </c>
      <c r="Q21707" s="82" t="s">
        <v>78106</v>
      </c>
      <c r="R21707"/>
    </row>
    <row r="21708" spans="12:18" x14ac:dyDescent="0.25">
      <c r="L21708" t="s">
        <v>3078</v>
      </c>
      <c r="M21708" t="s">
        <v>5197</v>
      </c>
      <c r="N21708" t="s">
        <v>58967</v>
      </c>
      <c r="O21708" s="76" t="s">
        <v>4366</v>
      </c>
      <c r="P21708" s="82">
        <v>118</v>
      </c>
      <c r="Q21708" s="82" t="s">
        <v>78107</v>
      </c>
      <c r="R21708"/>
    </row>
    <row r="21709" spans="12:18" x14ac:dyDescent="0.25">
      <c r="L21709" t="s">
        <v>3078</v>
      </c>
      <c r="M21709" t="s">
        <v>22822</v>
      </c>
      <c r="N21709" t="s">
        <v>58968</v>
      </c>
      <c r="O21709" s="76" t="s">
        <v>4366</v>
      </c>
      <c r="P21709" s="82">
        <v>230</v>
      </c>
      <c r="Q21709" s="82" t="s">
        <v>78108</v>
      </c>
      <c r="R21709"/>
    </row>
    <row r="21710" spans="12:18" x14ac:dyDescent="0.25">
      <c r="L21710" t="s">
        <v>3078</v>
      </c>
      <c r="M21710" t="s">
        <v>15908</v>
      </c>
      <c r="N21710" t="s">
        <v>58969</v>
      </c>
      <c r="O21710" s="76" t="s">
        <v>4356</v>
      </c>
      <c r="P21710" s="82">
        <v>1438</v>
      </c>
      <c r="Q21710" s="82" t="s">
        <v>78109</v>
      </c>
      <c r="R21710"/>
    </row>
    <row r="21711" spans="12:18" x14ac:dyDescent="0.25">
      <c r="L21711" t="s">
        <v>3078</v>
      </c>
      <c r="M21711" t="s">
        <v>17885</v>
      </c>
      <c r="N21711" t="s">
        <v>58970</v>
      </c>
      <c r="O21711" s="76" t="s">
        <v>4374</v>
      </c>
      <c r="P21711" s="82">
        <v>32990</v>
      </c>
      <c r="Q21711" s="82" t="s">
        <v>72645</v>
      </c>
      <c r="R21711"/>
    </row>
    <row r="21712" spans="12:18" x14ac:dyDescent="0.25">
      <c r="L21712" t="s">
        <v>3078</v>
      </c>
      <c r="M21712" t="s">
        <v>7828</v>
      </c>
      <c r="N21712" t="s">
        <v>58971</v>
      </c>
      <c r="O21712" s="76" t="s">
        <v>4366</v>
      </c>
      <c r="P21712" s="82">
        <v>357</v>
      </c>
      <c r="Q21712" s="82" t="s">
        <v>78111</v>
      </c>
      <c r="R21712"/>
    </row>
    <row r="21713" spans="12:18" x14ac:dyDescent="0.25">
      <c r="L21713" t="s">
        <v>3078</v>
      </c>
      <c r="M21713" t="s">
        <v>22823</v>
      </c>
      <c r="N21713" t="s">
        <v>58972</v>
      </c>
      <c r="O21713" s="76" t="s">
        <v>4366</v>
      </c>
      <c r="P21713" s="82">
        <v>156</v>
      </c>
      <c r="Q21713" s="82" t="s">
        <v>78112</v>
      </c>
      <c r="R21713"/>
    </row>
    <row r="21714" spans="12:18" x14ac:dyDescent="0.25">
      <c r="L21714" t="s">
        <v>3078</v>
      </c>
      <c r="M21714" t="s">
        <v>5198</v>
      </c>
      <c r="N21714" t="s">
        <v>58973</v>
      </c>
      <c r="O21714" s="76" t="s">
        <v>4366</v>
      </c>
      <c r="P21714" s="82">
        <v>305</v>
      </c>
      <c r="Q21714" s="82" t="s">
        <v>78113</v>
      </c>
      <c r="R21714"/>
    </row>
    <row r="21715" spans="12:18" x14ac:dyDescent="0.25">
      <c r="L21715" t="s">
        <v>3078</v>
      </c>
      <c r="M21715" t="s">
        <v>22824</v>
      </c>
      <c r="N21715" t="s">
        <v>58974</v>
      </c>
      <c r="O21715" s="76" t="s">
        <v>4366</v>
      </c>
      <c r="P21715" s="82">
        <v>148</v>
      </c>
      <c r="Q21715" s="82" t="s">
        <v>78114</v>
      </c>
      <c r="R21715"/>
    </row>
    <row r="21716" spans="12:18" x14ac:dyDescent="0.25">
      <c r="L21716" t="s">
        <v>3078</v>
      </c>
      <c r="M21716" t="s">
        <v>22825</v>
      </c>
      <c r="N21716" t="s">
        <v>58975</v>
      </c>
      <c r="O21716" s="76" t="s">
        <v>4366</v>
      </c>
      <c r="P21716" s="82">
        <v>153</v>
      </c>
      <c r="Q21716" s="82" t="s">
        <v>78115</v>
      </c>
      <c r="R21716"/>
    </row>
    <row r="21717" spans="12:18" x14ac:dyDescent="0.25">
      <c r="L21717" t="s">
        <v>3078</v>
      </c>
      <c r="M21717" t="s">
        <v>17889</v>
      </c>
      <c r="N21717" t="s">
        <v>58976</v>
      </c>
      <c r="O21717" s="76" t="s">
        <v>4366</v>
      </c>
      <c r="P21717" s="82">
        <v>144</v>
      </c>
      <c r="Q21717" s="82" t="s">
        <v>78116</v>
      </c>
      <c r="R21717"/>
    </row>
    <row r="21718" spans="12:18" x14ac:dyDescent="0.25">
      <c r="L21718" t="s">
        <v>3078</v>
      </c>
      <c r="M21718" t="s">
        <v>5199</v>
      </c>
      <c r="N21718" t="s">
        <v>58977</v>
      </c>
      <c r="O21718" s="76" t="s">
        <v>4366</v>
      </c>
      <c r="P21718" s="82">
        <v>25</v>
      </c>
      <c r="Q21718" s="82" t="s">
        <v>78117</v>
      </c>
      <c r="R21718"/>
    </row>
    <row r="21719" spans="12:18" x14ac:dyDescent="0.25">
      <c r="L21719" t="s">
        <v>3078</v>
      </c>
      <c r="M21719" t="s">
        <v>17891</v>
      </c>
      <c r="N21719" t="s">
        <v>58978</v>
      </c>
      <c r="O21719" s="76" t="s">
        <v>4366</v>
      </c>
      <c r="P21719" s="82">
        <v>64</v>
      </c>
      <c r="Q21719" s="82" t="s">
        <v>78118</v>
      </c>
      <c r="R21719"/>
    </row>
    <row r="21720" spans="12:18" x14ac:dyDescent="0.25">
      <c r="L21720" t="s">
        <v>3078</v>
      </c>
      <c r="M21720" t="s">
        <v>22826</v>
      </c>
      <c r="N21720" t="s">
        <v>58979</v>
      </c>
      <c r="O21720" s="76" t="s">
        <v>4366</v>
      </c>
      <c r="P21720" s="82">
        <v>617</v>
      </c>
      <c r="Q21720" s="82" t="s">
        <v>78120</v>
      </c>
      <c r="R21720"/>
    </row>
    <row r="21721" spans="12:18" x14ac:dyDescent="0.25">
      <c r="L21721" t="s">
        <v>3078</v>
      </c>
      <c r="M21721" t="s">
        <v>36325</v>
      </c>
      <c r="N21721" t="s">
        <v>58980</v>
      </c>
      <c r="O21721" s="76" t="s">
        <v>4366</v>
      </c>
      <c r="P21721" s="82">
        <v>41</v>
      </c>
      <c r="Q21721" s="82" t="s">
        <v>78121</v>
      </c>
      <c r="R21721"/>
    </row>
    <row r="21722" spans="12:18" x14ac:dyDescent="0.25">
      <c r="L21722" t="s">
        <v>3078</v>
      </c>
      <c r="M21722" t="s">
        <v>22827</v>
      </c>
      <c r="N21722" t="s">
        <v>58981</v>
      </c>
      <c r="O21722" s="76" t="s">
        <v>4356</v>
      </c>
      <c r="P21722" s="82">
        <v>960</v>
      </c>
      <c r="Q21722" s="82" t="s">
        <v>78122</v>
      </c>
      <c r="R21722"/>
    </row>
    <row r="21723" spans="12:18" x14ac:dyDescent="0.25">
      <c r="L21723" t="s">
        <v>3078</v>
      </c>
      <c r="M21723" t="s">
        <v>17894</v>
      </c>
      <c r="N21723" t="s">
        <v>58982</v>
      </c>
      <c r="O21723" s="76" t="s">
        <v>4366</v>
      </c>
      <c r="P21723" s="82">
        <v>305</v>
      </c>
      <c r="Q21723" s="82" t="s">
        <v>78123</v>
      </c>
      <c r="R21723"/>
    </row>
    <row r="21724" spans="12:18" x14ac:dyDescent="0.25">
      <c r="L21724" t="s">
        <v>3078</v>
      </c>
      <c r="M21724" t="s">
        <v>22828</v>
      </c>
      <c r="N21724" t="s">
        <v>58983</v>
      </c>
      <c r="O21724" s="76" t="s">
        <v>4366</v>
      </c>
      <c r="P21724" s="82">
        <v>160</v>
      </c>
      <c r="Q21724" s="82" t="s">
        <v>78124</v>
      </c>
      <c r="R21724"/>
    </row>
    <row r="21725" spans="12:18" x14ac:dyDescent="0.25">
      <c r="L21725" t="s">
        <v>3078</v>
      </c>
      <c r="M21725" t="s">
        <v>22829</v>
      </c>
      <c r="N21725" t="s">
        <v>58984</v>
      </c>
      <c r="O21725" s="76" t="s">
        <v>4366</v>
      </c>
      <c r="P21725" s="82">
        <v>301</v>
      </c>
      <c r="Q21725" s="82" t="s">
        <v>78125</v>
      </c>
      <c r="R21725"/>
    </row>
    <row r="21726" spans="12:18" x14ac:dyDescent="0.25">
      <c r="L21726" t="s">
        <v>3078</v>
      </c>
      <c r="M21726" t="s">
        <v>36326</v>
      </c>
      <c r="N21726" t="s">
        <v>58985</v>
      </c>
      <c r="O21726" s="76" t="s">
        <v>4366</v>
      </c>
      <c r="P21726" s="82">
        <v>138</v>
      </c>
      <c r="Q21726" s="82" t="s">
        <v>78126</v>
      </c>
      <c r="R21726"/>
    </row>
    <row r="21727" spans="12:18" x14ac:dyDescent="0.25">
      <c r="L21727" t="s">
        <v>3078</v>
      </c>
      <c r="M21727" t="s">
        <v>5200</v>
      </c>
      <c r="N21727" t="s">
        <v>58986</v>
      </c>
      <c r="O21727" s="76" t="s">
        <v>4366</v>
      </c>
      <c r="P21727" s="82">
        <v>334</v>
      </c>
      <c r="Q21727" s="82" t="s">
        <v>78127</v>
      </c>
      <c r="R21727"/>
    </row>
    <row r="21728" spans="12:18" x14ac:dyDescent="0.25">
      <c r="L21728" t="s">
        <v>3078</v>
      </c>
      <c r="M21728" t="s">
        <v>22830</v>
      </c>
      <c r="N21728" t="s">
        <v>58987</v>
      </c>
      <c r="O21728" s="76" t="s">
        <v>4366</v>
      </c>
      <c r="P21728" s="82">
        <v>462</v>
      </c>
      <c r="Q21728" s="82" t="s">
        <v>78128</v>
      </c>
      <c r="R21728"/>
    </row>
    <row r="21729" spans="12:18" x14ac:dyDescent="0.25">
      <c r="L21729" t="s">
        <v>3078</v>
      </c>
      <c r="M21729" t="s">
        <v>5201</v>
      </c>
      <c r="N21729" t="s">
        <v>58988</v>
      </c>
      <c r="O21729" s="76" t="s">
        <v>4356</v>
      </c>
      <c r="P21729" s="82">
        <v>2388</v>
      </c>
      <c r="Q21729" s="82" t="s">
        <v>78129</v>
      </c>
      <c r="R21729"/>
    </row>
    <row r="21730" spans="12:18" x14ac:dyDescent="0.25">
      <c r="L21730" t="s">
        <v>3078</v>
      </c>
      <c r="M21730" t="s">
        <v>22831</v>
      </c>
      <c r="N21730" t="s">
        <v>58989</v>
      </c>
      <c r="O21730" s="76" t="s">
        <v>4356</v>
      </c>
      <c r="P21730" s="82">
        <v>1636</v>
      </c>
      <c r="Q21730" s="82" t="s">
        <v>78130</v>
      </c>
      <c r="R21730"/>
    </row>
    <row r="21731" spans="12:18" x14ac:dyDescent="0.25">
      <c r="L21731" t="s">
        <v>3078</v>
      </c>
      <c r="M21731" t="s">
        <v>5202</v>
      </c>
      <c r="N21731" t="s">
        <v>58990</v>
      </c>
      <c r="O21731" s="76" t="s">
        <v>4366</v>
      </c>
      <c r="P21731" s="82">
        <v>160</v>
      </c>
      <c r="Q21731" s="82" t="s">
        <v>78131</v>
      </c>
      <c r="R21731"/>
    </row>
    <row r="21732" spans="12:18" x14ac:dyDescent="0.25">
      <c r="L21732" t="s">
        <v>3078</v>
      </c>
      <c r="M21732" t="s">
        <v>15912</v>
      </c>
      <c r="N21732" t="s">
        <v>58991</v>
      </c>
      <c r="O21732" s="76" t="s">
        <v>4356</v>
      </c>
      <c r="P21732" s="82">
        <v>194</v>
      </c>
      <c r="Q21732" s="82" t="s">
        <v>78132</v>
      </c>
      <c r="R21732"/>
    </row>
    <row r="21733" spans="12:18" x14ac:dyDescent="0.25">
      <c r="L21733" t="s">
        <v>3078</v>
      </c>
      <c r="M21733" t="s">
        <v>17895</v>
      </c>
      <c r="N21733" t="s">
        <v>58992</v>
      </c>
      <c r="O21733" s="76" t="s">
        <v>4356</v>
      </c>
      <c r="P21733" s="82">
        <v>1838</v>
      </c>
      <c r="Q21733" s="82" t="s">
        <v>78133</v>
      </c>
      <c r="R21733"/>
    </row>
    <row r="21734" spans="12:18" x14ac:dyDescent="0.25">
      <c r="L21734" t="s">
        <v>3078</v>
      </c>
      <c r="M21734" t="s">
        <v>15914</v>
      </c>
      <c r="N21734" t="s">
        <v>58993</v>
      </c>
      <c r="O21734" s="76" t="s">
        <v>4366</v>
      </c>
      <c r="P21734" s="82">
        <v>206</v>
      </c>
      <c r="Q21734" s="82" t="s">
        <v>78134</v>
      </c>
      <c r="R21734"/>
    </row>
    <row r="21735" spans="12:18" x14ac:dyDescent="0.25">
      <c r="L21735" t="s">
        <v>3078</v>
      </c>
      <c r="M21735" t="s">
        <v>15916</v>
      </c>
      <c r="N21735" t="s">
        <v>58994</v>
      </c>
      <c r="O21735" s="76" t="s">
        <v>4366</v>
      </c>
      <c r="P21735" s="82">
        <v>673</v>
      </c>
      <c r="Q21735" s="82" t="s">
        <v>78135</v>
      </c>
      <c r="R21735"/>
    </row>
    <row r="21736" spans="12:18" x14ac:dyDescent="0.25">
      <c r="L21736" t="s">
        <v>3078</v>
      </c>
      <c r="M21736" t="s">
        <v>5203</v>
      </c>
      <c r="N21736" t="s">
        <v>58995</v>
      </c>
      <c r="O21736" s="76" t="s">
        <v>4366</v>
      </c>
      <c r="P21736" s="82">
        <v>152</v>
      </c>
      <c r="Q21736" s="82" t="s">
        <v>78136</v>
      </c>
      <c r="R21736"/>
    </row>
    <row r="21737" spans="12:18" x14ac:dyDescent="0.25">
      <c r="L21737" t="s">
        <v>3078</v>
      </c>
      <c r="M21737" t="s">
        <v>19981</v>
      </c>
      <c r="N21737" t="s">
        <v>58996</v>
      </c>
      <c r="O21737" s="76" t="s">
        <v>4366</v>
      </c>
      <c r="P21737" s="82">
        <v>159</v>
      </c>
      <c r="Q21737" s="82" t="s">
        <v>78137</v>
      </c>
      <c r="R21737"/>
    </row>
    <row r="21738" spans="12:18" x14ac:dyDescent="0.25">
      <c r="L21738" t="s">
        <v>3078</v>
      </c>
      <c r="M21738" t="s">
        <v>5204</v>
      </c>
      <c r="N21738" t="s">
        <v>58997</v>
      </c>
      <c r="O21738" s="76" t="s">
        <v>4366</v>
      </c>
      <c r="P21738" s="82">
        <v>613</v>
      </c>
      <c r="Q21738" s="82" t="s">
        <v>78138</v>
      </c>
      <c r="R21738"/>
    </row>
    <row r="21739" spans="12:18" x14ac:dyDescent="0.25">
      <c r="L21739" t="s">
        <v>3078</v>
      </c>
      <c r="M21739" t="s">
        <v>15918</v>
      </c>
      <c r="N21739" t="s">
        <v>58998</v>
      </c>
      <c r="O21739" s="76" t="s">
        <v>4366</v>
      </c>
      <c r="P21739" s="82">
        <v>93</v>
      </c>
      <c r="Q21739" s="82" t="s">
        <v>78139</v>
      </c>
      <c r="R21739"/>
    </row>
    <row r="21740" spans="12:18" x14ac:dyDescent="0.25">
      <c r="L21740" t="s">
        <v>3078</v>
      </c>
      <c r="M21740" t="s">
        <v>36327</v>
      </c>
      <c r="N21740" t="s">
        <v>58999</v>
      </c>
      <c r="O21740" s="76" t="s">
        <v>4366</v>
      </c>
      <c r="P21740" s="82">
        <v>376</v>
      </c>
      <c r="Q21740" s="82" t="s">
        <v>78140</v>
      </c>
      <c r="R21740"/>
    </row>
    <row r="21741" spans="12:18" x14ac:dyDescent="0.25">
      <c r="L21741" t="s">
        <v>3078</v>
      </c>
      <c r="M21741" t="s">
        <v>5210</v>
      </c>
      <c r="N21741" t="s">
        <v>59000</v>
      </c>
      <c r="O21741" s="76" t="s">
        <v>4366</v>
      </c>
      <c r="P21741" s="82">
        <v>189</v>
      </c>
      <c r="Q21741" s="82" t="s">
        <v>78186</v>
      </c>
      <c r="R21741"/>
    </row>
    <row r="21742" spans="12:18" x14ac:dyDescent="0.25">
      <c r="L21742" t="s">
        <v>3078</v>
      </c>
      <c r="M21742" t="s">
        <v>36334</v>
      </c>
      <c r="N21742" t="s">
        <v>59001</v>
      </c>
      <c r="O21742" s="76" t="s">
        <v>4366</v>
      </c>
      <c r="P21742" s="82">
        <v>113</v>
      </c>
      <c r="Q21742" s="82" t="s">
        <v>78187</v>
      </c>
      <c r="R21742"/>
    </row>
    <row r="21743" spans="12:18" x14ac:dyDescent="0.25">
      <c r="L21743" t="s">
        <v>3078</v>
      </c>
      <c r="M21743" t="s">
        <v>15941</v>
      </c>
      <c r="N21743" t="s">
        <v>59002</v>
      </c>
      <c r="O21743" s="76" t="s">
        <v>4356</v>
      </c>
      <c r="P21743" s="82">
        <v>1458</v>
      </c>
      <c r="Q21743" s="82" t="s">
        <v>78188</v>
      </c>
      <c r="R21743"/>
    </row>
    <row r="21744" spans="12:18" x14ac:dyDescent="0.25">
      <c r="L21744" t="s">
        <v>3078</v>
      </c>
      <c r="M21744" t="s">
        <v>22841</v>
      </c>
      <c r="N21744" t="s">
        <v>59003</v>
      </c>
      <c r="O21744" s="76" t="s">
        <v>4366</v>
      </c>
      <c r="P21744" s="82">
        <v>124</v>
      </c>
      <c r="Q21744" s="82" t="s">
        <v>78189</v>
      </c>
      <c r="R21744"/>
    </row>
    <row r="21745" spans="12:18" x14ac:dyDescent="0.25">
      <c r="L21745" t="s">
        <v>3078</v>
      </c>
      <c r="M21745" t="s">
        <v>17915</v>
      </c>
      <c r="N21745" t="s">
        <v>59004</v>
      </c>
      <c r="O21745" s="76" t="s">
        <v>4366</v>
      </c>
      <c r="P21745" s="82">
        <v>299</v>
      </c>
      <c r="Q21745" s="82" t="s">
        <v>78190</v>
      </c>
      <c r="R21745"/>
    </row>
    <row r="21746" spans="12:18" x14ac:dyDescent="0.25">
      <c r="L21746" t="s">
        <v>3078</v>
      </c>
      <c r="M21746" t="s">
        <v>22842</v>
      </c>
      <c r="N21746" t="s">
        <v>59005</v>
      </c>
      <c r="O21746" s="76" t="s">
        <v>4366</v>
      </c>
      <c r="P21746" s="82">
        <v>234</v>
      </c>
      <c r="Q21746" s="82" t="s">
        <v>78191</v>
      </c>
      <c r="R21746"/>
    </row>
    <row r="21747" spans="12:18" x14ac:dyDescent="0.25">
      <c r="L21747" t="s">
        <v>3078</v>
      </c>
      <c r="M21747" t="s">
        <v>17917</v>
      </c>
      <c r="N21747" t="s">
        <v>59006</v>
      </c>
      <c r="O21747" s="76" t="s">
        <v>4366</v>
      </c>
      <c r="P21747" s="82">
        <v>188</v>
      </c>
      <c r="Q21747" s="82" t="s">
        <v>78192</v>
      </c>
      <c r="R21747"/>
    </row>
    <row r="21748" spans="12:18" x14ac:dyDescent="0.25">
      <c r="L21748" t="s">
        <v>3078</v>
      </c>
      <c r="M21748" t="s">
        <v>5211</v>
      </c>
      <c r="N21748" t="s">
        <v>59007</v>
      </c>
      <c r="O21748" s="76" t="s">
        <v>4356</v>
      </c>
      <c r="P21748" s="82">
        <v>1514</v>
      </c>
      <c r="Q21748" s="82" t="s">
        <v>78193</v>
      </c>
      <c r="R21748"/>
    </row>
    <row r="21749" spans="12:18" x14ac:dyDescent="0.25">
      <c r="L21749" t="s">
        <v>3078</v>
      </c>
      <c r="M21749" t="s">
        <v>17919</v>
      </c>
      <c r="N21749" t="s">
        <v>59008</v>
      </c>
      <c r="O21749" s="76" t="s">
        <v>4366</v>
      </c>
      <c r="P21749" s="82">
        <v>194</v>
      </c>
      <c r="Q21749" s="82" t="s">
        <v>78194</v>
      </c>
      <c r="R21749"/>
    </row>
    <row r="21750" spans="12:18" x14ac:dyDescent="0.25">
      <c r="L21750" t="s">
        <v>3078</v>
      </c>
      <c r="M21750" t="s">
        <v>17921</v>
      </c>
      <c r="N21750" t="s">
        <v>59009</v>
      </c>
      <c r="O21750" s="76" t="s">
        <v>4356</v>
      </c>
      <c r="P21750" s="82">
        <v>625</v>
      </c>
      <c r="Q21750" s="82" t="s">
        <v>78195</v>
      </c>
      <c r="R21750"/>
    </row>
    <row r="21751" spans="12:18" x14ac:dyDescent="0.25">
      <c r="L21751" t="s">
        <v>3078</v>
      </c>
      <c r="M21751" t="s">
        <v>15920</v>
      </c>
      <c r="N21751" t="s">
        <v>59010</v>
      </c>
      <c r="O21751" s="76" t="s">
        <v>4366</v>
      </c>
      <c r="P21751" s="82">
        <v>137</v>
      </c>
      <c r="Q21751" s="82" t="s">
        <v>78141</v>
      </c>
      <c r="R21751"/>
    </row>
    <row r="21752" spans="12:18" x14ac:dyDescent="0.25">
      <c r="L21752" t="s">
        <v>3078</v>
      </c>
      <c r="M21752" t="s">
        <v>22832</v>
      </c>
      <c r="N21752" t="s">
        <v>59011</v>
      </c>
      <c r="O21752" s="76" t="s">
        <v>4356</v>
      </c>
      <c r="P21752" s="82">
        <v>1258</v>
      </c>
      <c r="Q21752" s="82" t="s">
        <v>78142</v>
      </c>
      <c r="R21752"/>
    </row>
    <row r="21753" spans="12:18" x14ac:dyDescent="0.25">
      <c r="L21753" t="s">
        <v>3078</v>
      </c>
      <c r="M21753" t="s">
        <v>36328</v>
      </c>
      <c r="N21753" t="s">
        <v>59012</v>
      </c>
      <c r="O21753" s="76" t="s">
        <v>4366</v>
      </c>
      <c r="P21753" s="82">
        <v>519</v>
      </c>
      <c r="Q21753" s="82" t="s">
        <v>78143</v>
      </c>
      <c r="R21753"/>
    </row>
    <row r="21754" spans="12:18" x14ac:dyDescent="0.25">
      <c r="L21754" t="s">
        <v>3078</v>
      </c>
      <c r="M21754" t="s">
        <v>15922</v>
      </c>
      <c r="N21754" t="s">
        <v>59013</v>
      </c>
      <c r="O21754" s="76" t="s">
        <v>4366</v>
      </c>
      <c r="P21754" s="82">
        <v>310</v>
      </c>
      <c r="Q21754" s="82" t="s">
        <v>78144</v>
      </c>
      <c r="R21754"/>
    </row>
    <row r="21755" spans="12:18" x14ac:dyDescent="0.25">
      <c r="L21755" t="s">
        <v>3078</v>
      </c>
      <c r="M21755" t="s">
        <v>17897</v>
      </c>
      <c r="N21755" t="s">
        <v>59014</v>
      </c>
      <c r="O21755" s="76" t="s">
        <v>4366</v>
      </c>
      <c r="P21755" s="82">
        <v>68</v>
      </c>
      <c r="Q21755" s="82" t="s">
        <v>78145</v>
      </c>
      <c r="R21755"/>
    </row>
    <row r="21756" spans="12:18" x14ac:dyDescent="0.25">
      <c r="L21756" t="s">
        <v>3078</v>
      </c>
      <c r="M21756" t="s">
        <v>22833</v>
      </c>
      <c r="N21756" t="s">
        <v>59015</v>
      </c>
      <c r="O21756" s="76" t="s">
        <v>4366</v>
      </c>
      <c r="P21756" s="82">
        <v>402</v>
      </c>
      <c r="Q21756" s="82" t="s">
        <v>78146</v>
      </c>
      <c r="R21756"/>
    </row>
    <row r="21757" spans="12:18" x14ac:dyDescent="0.25">
      <c r="L21757" t="s">
        <v>3078</v>
      </c>
      <c r="M21757" t="s">
        <v>17899</v>
      </c>
      <c r="N21757" t="s">
        <v>59016</v>
      </c>
      <c r="O21757" s="76" t="s">
        <v>4356</v>
      </c>
      <c r="P21757" s="82">
        <v>1278</v>
      </c>
      <c r="Q21757" s="82" t="s">
        <v>78147</v>
      </c>
      <c r="R21757"/>
    </row>
    <row r="21758" spans="12:18" x14ac:dyDescent="0.25">
      <c r="L21758" t="s">
        <v>3078</v>
      </c>
      <c r="M21758" t="s">
        <v>15924</v>
      </c>
      <c r="N21758" t="s">
        <v>59017</v>
      </c>
      <c r="O21758" s="76" t="s">
        <v>4366</v>
      </c>
      <c r="P21758" s="82">
        <v>168</v>
      </c>
      <c r="Q21758" s="82" t="s">
        <v>78148</v>
      </c>
      <c r="R21758"/>
    </row>
    <row r="21759" spans="12:18" x14ac:dyDescent="0.25">
      <c r="L21759" t="s">
        <v>3078</v>
      </c>
      <c r="M21759" t="s">
        <v>36329</v>
      </c>
      <c r="N21759" t="s">
        <v>59018</v>
      </c>
      <c r="O21759" s="76" t="s">
        <v>4366</v>
      </c>
      <c r="P21759" s="82">
        <v>138</v>
      </c>
      <c r="Q21759" s="82" t="s">
        <v>78149</v>
      </c>
      <c r="R21759"/>
    </row>
    <row r="21760" spans="12:18" x14ac:dyDescent="0.25">
      <c r="L21760" t="s">
        <v>3078</v>
      </c>
      <c r="M21760" t="s">
        <v>17901</v>
      </c>
      <c r="N21760" t="s">
        <v>59019</v>
      </c>
      <c r="O21760" s="76" t="s">
        <v>4366</v>
      </c>
      <c r="P21760" s="82">
        <v>264</v>
      </c>
      <c r="Q21760" s="82" t="s">
        <v>78150</v>
      </c>
      <c r="R21760"/>
    </row>
    <row r="21761" spans="12:18" x14ac:dyDescent="0.25">
      <c r="L21761" t="s">
        <v>3078</v>
      </c>
      <c r="M21761" t="s">
        <v>7850</v>
      </c>
      <c r="N21761" t="s">
        <v>59020</v>
      </c>
      <c r="O21761" s="76" t="s">
        <v>4366</v>
      </c>
      <c r="P21761" s="82">
        <v>28</v>
      </c>
      <c r="Q21761" s="82" t="s">
        <v>78152</v>
      </c>
      <c r="R21761"/>
    </row>
    <row r="21762" spans="12:18" x14ac:dyDescent="0.25">
      <c r="L21762" t="s">
        <v>3078</v>
      </c>
      <c r="M21762" t="s">
        <v>13773</v>
      </c>
      <c r="N21762" t="s">
        <v>59021</v>
      </c>
      <c r="O21762" s="76" t="s">
        <v>4356</v>
      </c>
      <c r="P21762" s="82">
        <v>2146</v>
      </c>
      <c r="Q21762" s="82" t="s">
        <v>78153</v>
      </c>
      <c r="R21762"/>
    </row>
    <row r="21763" spans="12:18" x14ac:dyDescent="0.25">
      <c r="L21763" t="s">
        <v>3078</v>
      </c>
      <c r="M21763" t="s">
        <v>6695</v>
      </c>
      <c r="N21763" t="s">
        <v>59022</v>
      </c>
      <c r="O21763" s="76" t="s">
        <v>4366</v>
      </c>
      <c r="P21763" s="82">
        <v>175</v>
      </c>
      <c r="Q21763" s="82" t="s">
        <v>78154</v>
      </c>
      <c r="R21763"/>
    </row>
    <row r="21764" spans="12:18" x14ac:dyDescent="0.25">
      <c r="L21764" t="s">
        <v>3078</v>
      </c>
      <c r="M21764" t="s">
        <v>5205</v>
      </c>
      <c r="N21764" t="s">
        <v>59023</v>
      </c>
      <c r="O21764" s="76" t="s">
        <v>4366</v>
      </c>
      <c r="P21764" s="82">
        <v>74</v>
      </c>
      <c r="Q21764" s="82" t="s">
        <v>78155</v>
      </c>
      <c r="R21764"/>
    </row>
    <row r="21765" spans="12:18" x14ac:dyDescent="0.25">
      <c r="L21765" t="s">
        <v>3078</v>
      </c>
      <c r="M21765" t="s">
        <v>15928</v>
      </c>
      <c r="N21765" t="s">
        <v>59024</v>
      </c>
      <c r="O21765" s="76" t="s">
        <v>4366</v>
      </c>
      <c r="P21765" s="82">
        <v>323</v>
      </c>
      <c r="Q21765" s="82" t="s">
        <v>78156</v>
      </c>
      <c r="R21765"/>
    </row>
    <row r="21766" spans="12:18" x14ac:dyDescent="0.25">
      <c r="L21766" t="s">
        <v>3078</v>
      </c>
      <c r="M21766" t="s">
        <v>5206</v>
      </c>
      <c r="N21766" t="s">
        <v>59025</v>
      </c>
      <c r="O21766" s="76" t="s">
        <v>4366</v>
      </c>
      <c r="P21766" s="82">
        <v>120</v>
      </c>
      <c r="Q21766" s="82" t="s">
        <v>78157</v>
      </c>
      <c r="R21766"/>
    </row>
    <row r="21767" spans="12:18" x14ac:dyDescent="0.25">
      <c r="L21767" t="s">
        <v>3078</v>
      </c>
      <c r="M21767" t="s">
        <v>36330</v>
      </c>
      <c r="N21767" t="s">
        <v>59026</v>
      </c>
      <c r="O21767" s="76" t="s">
        <v>4366</v>
      </c>
      <c r="P21767" s="82">
        <v>113</v>
      </c>
      <c r="Q21767" s="82" t="s">
        <v>78158</v>
      </c>
      <c r="R21767"/>
    </row>
    <row r="21768" spans="12:18" x14ac:dyDescent="0.25">
      <c r="L21768" t="s">
        <v>3078</v>
      </c>
      <c r="M21768" t="s">
        <v>36331</v>
      </c>
      <c r="N21768" t="s">
        <v>59027</v>
      </c>
      <c r="O21768" s="76" t="s">
        <v>4366</v>
      </c>
      <c r="P21768" s="82">
        <v>220</v>
      </c>
      <c r="Q21768" s="82" t="s">
        <v>78159</v>
      </c>
      <c r="R21768"/>
    </row>
    <row r="21769" spans="12:18" x14ac:dyDescent="0.25">
      <c r="L21769" t="s">
        <v>3078</v>
      </c>
      <c r="M21769" t="s">
        <v>22834</v>
      </c>
      <c r="N21769" t="s">
        <v>59028</v>
      </c>
      <c r="O21769" s="76" t="s">
        <v>4366</v>
      </c>
      <c r="P21769" s="82">
        <v>172</v>
      </c>
      <c r="Q21769" s="82" t="s">
        <v>78160</v>
      </c>
      <c r="R21769"/>
    </row>
    <row r="21770" spans="12:18" x14ac:dyDescent="0.25">
      <c r="L21770" t="s">
        <v>3078</v>
      </c>
      <c r="M21770" t="s">
        <v>17906</v>
      </c>
      <c r="N21770" t="s">
        <v>59029</v>
      </c>
      <c r="O21770" s="76" t="s">
        <v>4356</v>
      </c>
      <c r="P21770" s="82">
        <v>744</v>
      </c>
      <c r="Q21770" s="82" t="s">
        <v>78161</v>
      </c>
      <c r="R21770"/>
    </row>
    <row r="21771" spans="12:18" x14ac:dyDescent="0.25">
      <c r="L21771" t="s">
        <v>3078</v>
      </c>
      <c r="M21771" t="s">
        <v>22835</v>
      </c>
      <c r="N21771" t="s">
        <v>59030</v>
      </c>
      <c r="O21771" s="76" t="s">
        <v>4356</v>
      </c>
      <c r="P21771" s="82">
        <v>492</v>
      </c>
      <c r="Q21771" s="82" t="s">
        <v>78162</v>
      </c>
      <c r="R21771"/>
    </row>
    <row r="21772" spans="12:18" x14ac:dyDescent="0.25">
      <c r="L21772" t="s">
        <v>3078</v>
      </c>
      <c r="M21772" t="s">
        <v>15930</v>
      </c>
      <c r="N21772" t="s">
        <v>59031</v>
      </c>
      <c r="O21772" s="76" t="s">
        <v>4366</v>
      </c>
      <c r="P21772" s="82">
        <v>215</v>
      </c>
      <c r="Q21772" s="82" t="s">
        <v>78163</v>
      </c>
      <c r="R21772"/>
    </row>
    <row r="21773" spans="12:18" x14ac:dyDescent="0.25">
      <c r="L21773" t="s">
        <v>3078</v>
      </c>
      <c r="M21773" t="s">
        <v>15932</v>
      </c>
      <c r="N21773" t="s">
        <v>59032</v>
      </c>
      <c r="O21773" s="76" t="s">
        <v>4366</v>
      </c>
      <c r="P21773" s="82">
        <v>373</v>
      </c>
      <c r="Q21773" s="82" t="s">
        <v>78164</v>
      </c>
      <c r="R21773"/>
    </row>
    <row r="21774" spans="12:18" x14ac:dyDescent="0.25">
      <c r="L21774" t="s">
        <v>3078</v>
      </c>
      <c r="M21774" t="s">
        <v>15934</v>
      </c>
      <c r="N21774" t="s">
        <v>59033</v>
      </c>
      <c r="O21774" s="76" t="s">
        <v>4374</v>
      </c>
      <c r="P21774" s="82">
        <v>1886</v>
      </c>
      <c r="Q21774" s="82" t="s">
        <v>78165</v>
      </c>
      <c r="R21774"/>
    </row>
    <row r="21775" spans="12:18" x14ac:dyDescent="0.25">
      <c r="L21775" t="s">
        <v>3078</v>
      </c>
      <c r="M21775" t="s">
        <v>9617</v>
      </c>
      <c r="N21775" t="s">
        <v>59034</v>
      </c>
      <c r="O21775" s="76" t="s">
        <v>4366</v>
      </c>
      <c r="P21775" s="82">
        <v>468</v>
      </c>
      <c r="Q21775" s="82" t="s">
        <v>78166</v>
      </c>
      <c r="R21775"/>
    </row>
    <row r="21776" spans="12:18" x14ac:dyDescent="0.25">
      <c r="L21776" t="s">
        <v>3078</v>
      </c>
      <c r="M21776" t="s">
        <v>15936</v>
      </c>
      <c r="N21776" t="s">
        <v>59035</v>
      </c>
      <c r="O21776" s="76" t="s">
        <v>4366</v>
      </c>
      <c r="P21776" s="82">
        <v>128</v>
      </c>
      <c r="Q21776" s="82" t="s">
        <v>78167</v>
      </c>
      <c r="R21776"/>
    </row>
    <row r="21777" spans="12:18" x14ac:dyDescent="0.25">
      <c r="L21777" t="s">
        <v>3078</v>
      </c>
      <c r="M21777" t="s">
        <v>17908</v>
      </c>
      <c r="N21777" t="s">
        <v>59036</v>
      </c>
      <c r="O21777" s="76" t="s">
        <v>4356</v>
      </c>
      <c r="P21777" s="82">
        <v>596</v>
      </c>
      <c r="Q21777" s="82" t="s">
        <v>78169</v>
      </c>
      <c r="R21777"/>
    </row>
    <row r="21778" spans="12:18" x14ac:dyDescent="0.25">
      <c r="L21778" t="s">
        <v>3078</v>
      </c>
      <c r="M21778" t="s">
        <v>19266</v>
      </c>
      <c r="N21778" t="s">
        <v>59037</v>
      </c>
      <c r="O21778" s="76" t="s">
        <v>4366</v>
      </c>
      <c r="P21778" s="82">
        <v>276</v>
      </c>
      <c r="Q21778" s="82" t="s">
        <v>78170</v>
      </c>
      <c r="R21778"/>
    </row>
    <row r="21779" spans="12:18" x14ac:dyDescent="0.25">
      <c r="L21779" t="s">
        <v>3078</v>
      </c>
      <c r="M21779" t="s">
        <v>22836</v>
      </c>
      <c r="N21779" t="s">
        <v>59038</v>
      </c>
      <c r="O21779" s="76" t="s">
        <v>4366</v>
      </c>
      <c r="P21779" s="82">
        <v>371</v>
      </c>
      <c r="Q21779" s="82" t="s">
        <v>78171</v>
      </c>
      <c r="R21779"/>
    </row>
    <row r="21780" spans="12:18" x14ac:dyDescent="0.25">
      <c r="L21780" t="s">
        <v>3078</v>
      </c>
      <c r="M21780" t="s">
        <v>14841</v>
      </c>
      <c r="N21780" t="s">
        <v>59039</v>
      </c>
      <c r="O21780" s="76" t="s">
        <v>4366</v>
      </c>
      <c r="P21780" s="82">
        <v>62</v>
      </c>
      <c r="Q21780" s="82" t="s">
        <v>78172</v>
      </c>
      <c r="R21780"/>
    </row>
    <row r="21781" spans="12:18" x14ac:dyDescent="0.25">
      <c r="L21781" t="s">
        <v>3078</v>
      </c>
      <c r="M21781" t="s">
        <v>36332</v>
      </c>
      <c r="N21781" t="s">
        <v>59040</v>
      </c>
      <c r="O21781" s="76" t="s">
        <v>4356</v>
      </c>
      <c r="P21781" s="82">
        <v>561</v>
      </c>
      <c r="Q21781" s="82" t="s">
        <v>78173</v>
      </c>
      <c r="R21781"/>
    </row>
    <row r="21782" spans="12:18" x14ac:dyDescent="0.25">
      <c r="L21782" t="s">
        <v>3078</v>
      </c>
      <c r="M21782" t="s">
        <v>17910</v>
      </c>
      <c r="N21782" t="s">
        <v>59041</v>
      </c>
      <c r="O21782" s="76" t="s">
        <v>4366</v>
      </c>
      <c r="P21782" s="82">
        <v>150</v>
      </c>
      <c r="Q21782" s="82" t="s">
        <v>78174</v>
      </c>
      <c r="R21782"/>
    </row>
    <row r="21783" spans="12:18" x14ac:dyDescent="0.25">
      <c r="L21783" t="s">
        <v>3078</v>
      </c>
      <c r="M21783" t="s">
        <v>22837</v>
      </c>
      <c r="N21783" t="s">
        <v>59042</v>
      </c>
      <c r="O21783" s="76" t="s">
        <v>4356</v>
      </c>
      <c r="P21783" s="82">
        <v>1301</v>
      </c>
      <c r="Q21783" s="82" t="s">
        <v>78175</v>
      </c>
      <c r="R21783"/>
    </row>
    <row r="21784" spans="12:18" x14ac:dyDescent="0.25">
      <c r="L21784" t="s">
        <v>3078</v>
      </c>
      <c r="M21784" t="s">
        <v>22838</v>
      </c>
      <c r="N21784" t="s">
        <v>59043</v>
      </c>
      <c r="O21784" s="76" t="s">
        <v>4356</v>
      </c>
      <c r="P21784" s="82">
        <v>1097</v>
      </c>
      <c r="Q21784" s="82" t="s">
        <v>78176</v>
      </c>
      <c r="R21784"/>
    </row>
    <row r="21785" spans="12:18" x14ac:dyDescent="0.25">
      <c r="L21785" t="s">
        <v>3078</v>
      </c>
      <c r="M21785" t="s">
        <v>22839</v>
      </c>
      <c r="N21785" t="s">
        <v>59044</v>
      </c>
      <c r="O21785" s="76" t="s">
        <v>4366</v>
      </c>
      <c r="P21785" s="82">
        <v>219</v>
      </c>
      <c r="Q21785" s="82" t="s">
        <v>78177</v>
      </c>
      <c r="R21785"/>
    </row>
    <row r="21786" spans="12:18" x14ac:dyDescent="0.25">
      <c r="L21786" t="s">
        <v>3078</v>
      </c>
      <c r="M21786" t="s">
        <v>5208</v>
      </c>
      <c r="N21786" t="s">
        <v>59045</v>
      </c>
      <c r="O21786" s="76" t="s">
        <v>4366</v>
      </c>
      <c r="P21786" s="82">
        <v>190</v>
      </c>
      <c r="Q21786" s="82" t="s">
        <v>78178</v>
      </c>
      <c r="R21786"/>
    </row>
    <row r="21787" spans="12:18" x14ac:dyDescent="0.25">
      <c r="L21787" t="s">
        <v>3078</v>
      </c>
      <c r="M21787" t="s">
        <v>36333</v>
      </c>
      <c r="N21787" t="s">
        <v>59046</v>
      </c>
      <c r="O21787" s="76" t="s">
        <v>4356</v>
      </c>
      <c r="P21787" s="82">
        <v>1956</v>
      </c>
      <c r="Q21787" s="82" t="s">
        <v>78179</v>
      </c>
      <c r="R21787"/>
    </row>
    <row r="21788" spans="12:18" x14ac:dyDescent="0.25">
      <c r="L21788" t="s">
        <v>3078</v>
      </c>
      <c r="M21788" t="s">
        <v>15937</v>
      </c>
      <c r="N21788" t="s">
        <v>59047</v>
      </c>
      <c r="O21788" s="76" t="s">
        <v>4366</v>
      </c>
      <c r="P21788" s="82">
        <v>100</v>
      </c>
      <c r="Q21788" s="82" t="s">
        <v>78180</v>
      </c>
      <c r="R21788"/>
    </row>
    <row r="21789" spans="12:18" x14ac:dyDescent="0.25">
      <c r="L21789" t="s">
        <v>3078</v>
      </c>
      <c r="M21789" t="s">
        <v>22840</v>
      </c>
      <c r="N21789" t="s">
        <v>59048</v>
      </c>
      <c r="O21789" s="76" t="s">
        <v>4366</v>
      </c>
      <c r="P21789" s="82">
        <v>160</v>
      </c>
      <c r="Q21789" s="82" t="s">
        <v>78181</v>
      </c>
      <c r="R21789"/>
    </row>
    <row r="21790" spans="12:18" x14ac:dyDescent="0.25">
      <c r="L21790" t="s">
        <v>3078</v>
      </c>
      <c r="M21790" t="s">
        <v>5209</v>
      </c>
      <c r="N21790" t="s">
        <v>59049</v>
      </c>
      <c r="O21790" s="76" t="s">
        <v>4356</v>
      </c>
      <c r="P21790" s="82">
        <v>738</v>
      </c>
      <c r="Q21790" s="82" t="s">
        <v>78182</v>
      </c>
      <c r="R21790"/>
    </row>
    <row r="21791" spans="12:18" x14ac:dyDescent="0.25">
      <c r="L21791" t="s">
        <v>3078</v>
      </c>
      <c r="M21791" t="s">
        <v>15939</v>
      </c>
      <c r="N21791" t="s">
        <v>59050</v>
      </c>
      <c r="O21791" s="76" t="s">
        <v>4366</v>
      </c>
      <c r="P21791" s="82">
        <v>207</v>
      </c>
      <c r="Q21791" s="82" t="s">
        <v>78183</v>
      </c>
      <c r="R21791"/>
    </row>
    <row r="21792" spans="12:18" x14ac:dyDescent="0.25">
      <c r="L21792" t="s">
        <v>3078</v>
      </c>
      <c r="M21792" t="s">
        <v>10958</v>
      </c>
      <c r="N21792" t="s">
        <v>59051</v>
      </c>
      <c r="O21792" s="76" t="s">
        <v>4366</v>
      </c>
      <c r="P21792" s="82">
        <v>399</v>
      </c>
      <c r="Q21792" s="82" t="s">
        <v>78184</v>
      </c>
      <c r="R21792"/>
    </row>
    <row r="21793" spans="12:18" x14ac:dyDescent="0.25">
      <c r="L21793" t="s">
        <v>3078</v>
      </c>
      <c r="M21793" t="s">
        <v>17913</v>
      </c>
      <c r="N21793" t="s">
        <v>59052</v>
      </c>
      <c r="O21793" s="76" t="s">
        <v>4366</v>
      </c>
      <c r="P21793" s="82">
        <v>340</v>
      </c>
      <c r="Q21793" s="82" t="s">
        <v>78185</v>
      </c>
      <c r="R21793"/>
    </row>
    <row r="21794" spans="12:18" x14ac:dyDescent="0.25">
      <c r="L21794" t="s">
        <v>3078</v>
      </c>
      <c r="M21794" t="s">
        <v>17903</v>
      </c>
      <c r="N21794" t="s">
        <v>59053</v>
      </c>
      <c r="O21794" s="76" t="s">
        <v>4366</v>
      </c>
      <c r="P21794" s="82">
        <v>132</v>
      </c>
      <c r="Q21794" s="82" t="s">
        <v>78151</v>
      </c>
      <c r="R21794"/>
    </row>
    <row r="21795" spans="12:18" x14ac:dyDescent="0.25">
      <c r="L21795" t="s">
        <v>3078</v>
      </c>
      <c r="M21795" t="s">
        <v>5207</v>
      </c>
      <c r="N21795" t="s">
        <v>59054</v>
      </c>
      <c r="O21795" s="76" t="s">
        <v>4366</v>
      </c>
      <c r="P21795" s="82">
        <v>80</v>
      </c>
      <c r="Q21795" s="82" t="s">
        <v>78168</v>
      </c>
      <c r="R21795"/>
    </row>
    <row r="21796" spans="12:18" x14ac:dyDescent="0.25">
      <c r="L21796" t="s">
        <v>3078</v>
      </c>
      <c r="M21796" t="s">
        <v>15943</v>
      </c>
      <c r="N21796" t="s">
        <v>59055</v>
      </c>
      <c r="O21796" s="76" t="s">
        <v>4356</v>
      </c>
      <c r="P21796" s="82">
        <v>600</v>
      </c>
      <c r="Q21796" s="82" t="s">
        <v>78196</v>
      </c>
      <c r="R21796"/>
    </row>
    <row r="21797" spans="12:18" x14ac:dyDescent="0.25">
      <c r="L21797" t="s">
        <v>3078</v>
      </c>
      <c r="M21797" t="s">
        <v>22843</v>
      </c>
      <c r="N21797" t="s">
        <v>59056</v>
      </c>
      <c r="O21797" s="76" t="s">
        <v>4356</v>
      </c>
      <c r="P21797" s="82">
        <v>328</v>
      </c>
      <c r="Q21797" s="82" t="s">
        <v>78197</v>
      </c>
      <c r="R21797"/>
    </row>
    <row r="21798" spans="12:18" x14ac:dyDescent="0.25">
      <c r="L21798" t="s">
        <v>3078</v>
      </c>
      <c r="M21798" t="s">
        <v>17923</v>
      </c>
      <c r="N21798" t="s">
        <v>59057</v>
      </c>
      <c r="O21798" s="76" t="s">
        <v>4366</v>
      </c>
      <c r="P21798" s="82">
        <v>77</v>
      </c>
      <c r="Q21798" s="82" t="s">
        <v>78198</v>
      </c>
      <c r="R21798"/>
    </row>
    <row r="21799" spans="12:18" x14ac:dyDescent="0.25">
      <c r="L21799" t="s">
        <v>3078</v>
      </c>
      <c r="M21799" t="s">
        <v>22844</v>
      </c>
      <c r="N21799" t="s">
        <v>59058</v>
      </c>
      <c r="O21799" s="76" t="s">
        <v>4366</v>
      </c>
      <c r="P21799" s="82">
        <v>40</v>
      </c>
      <c r="Q21799" s="82" t="s">
        <v>78199</v>
      </c>
      <c r="R21799"/>
    </row>
    <row r="21800" spans="12:18" x14ac:dyDescent="0.25">
      <c r="L21800" t="s">
        <v>3078</v>
      </c>
      <c r="M21800" t="s">
        <v>17924</v>
      </c>
      <c r="N21800" t="s">
        <v>59059</v>
      </c>
      <c r="O21800" s="76" t="s">
        <v>4366</v>
      </c>
      <c r="P21800" s="82">
        <v>167</v>
      </c>
      <c r="Q21800" s="82" t="s">
        <v>78200</v>
      </c>
      <c r="R21800"/>
    </row>
    <row r="21801" spans="12:18" x14ac:dyDescent="0.25">
      <c r="L21801" t="s">
        <v>3078</v>
      </c>
      <c r="M21801" t="s">
        <v>33139</v>
      </c>
      <c r="N21801" t="s">
        <v>59060</v>
      </c>
      <c r="O21801" s="76" t="s">
        <v>4356</v>
      </c>
      <c r="P21801" s="82">
        <v>585</v>
      </c>
      <c r="Q21801" s="82" t="s">
        <v>78201</v>
      </c>
      <c r="R21801"/>
    </row>
    <row r="21802" spans="12:18" x14ac:dyDescent="0.25">
      <c r="L21802" t="s">
        <v>3078</v>
      </c>
      <c r="M21802" t="s">
        <v>22845</v>
      </c>
      <c r="N21802" t="s">
        <v>59061</v>
      </c>
      <c r="O21802" s="76" t="s">
        <v>4366</v>
      </c>
      <c r="P21802" s="82">
        <v>198</v>
      </c>
      <c r="Q21802" s="82" t="s">
        <v>78202</v>
      </c>
      <c r="R21802"/>
    </row>
    <row r="21803" spans="12:18" x14ac:dyDescent="0.25">
      <c r="L21803" t="s">
        <v>3078</v>
      </c>
      <c r="M21803" t="s">
        <v>36335</v>
      </c>
      <c r="N21803" t="s">
        <v>59062</v>
      </c>
      <c r="O21803" s="76" t="s">
        <v>4366</v>
      </c>
      <c r="P21803" s="82">
        <v>103</v>
      </c>
      <c r="Q21803" s="82" t="s">
        <v>78203</v>
      </c>
      <c r="R21803"/>
    </row>
    <row r="21804" spans="12:18" x14ac:dyDescent="0.25">
      <c r="L21804" t="s">
        <v>3078</v>
      </c>
      <c r="M21804" t="s">
        <v>5212</v>
      </c>
      <c r="N21804" t="s">
        <v>59063</v>
      </c>
      <c r="O21804" s="76" t="s">
        <v>4366</v>
      </c>
      <c r="P21804" s="82">
        <v>192</v>
      </c>
      <c r="Q21804" s="82" t="s">
        <v>78204</v>
      </c>
      <c r="R21804"/>
    </row>
    <row r="21805" spans="12:18" x14ac:dyDescent="0.25">
      <c r="L21805" t="s">
        <v>3078</v>
      </c>
      <c r="M21805" t="s">
        <v>5213</v>
      </c>
      <c r="N21805" t="s">
        <v>59064</v>
      </c>
      <c r="O21805" s="76" t="s">
        <v>4366</v>
      </c>
      <c r="P21805" s="82">
        <v>50</v>
      </c>
      <c r="Q21805" s="82" t="s">
        <v>78205</v>
      </c>
      <c r="R21805"/>
    </row>
    <row r="21806" spans="12:18" x14ac:dyDescent="0.25">
      <c r="L21806" t="s">
        <v>3078</v>
      </c>
      <c r="M21806" t="s">
        <v>5214</v>
      </c>
      <c r="N21806" t="s">
        <v>59065</v>
      </c>
      <c r="O21806" s="76" t="s">
        <v>4366</v>
      </c>
      <c r="P21806" s="82">
        <v>171</v>
      </c>
      <c r="Q21806" s="82" t="s">
        <v>78206</v>
      </c>
      <c r="R21806"/>
    </row>
    <row r="21807" spans="12:18" x14ac:dyDescent="0.25">
      <c r="L21807" t="s">
        <v>3078</v>
      </c>
      <c r="M21807" t="s">
        <v>17925</v>
      </c>
      <c r="N21807" t="s">
        <v>59066</v>
      </c>
      <c r="O21807" s="76" t="s">
        <v>4366</v>
      </c>
      <c r="P21807" s="82">
        <v>183</v>
      </c>
      <c r="Q21807" s="82" t="s">
        <v>78207</v>
      </c>
      <c r="R21807"/>
    </row>
    <row r="21808" spans="12:18" x14ac:dyDescent="0.25">
      <c r="L21808" t="s">
        <v>3078</v>
      </c>
      <c r="M21808" t="s">
        <v>17927</v>
      </c>
      <c r="N21808" t="s">
        <v>59067</v>
      </c>
      <c r="O21808" s="76" t="s">
        <v>4366</v>
      </c>
      <c r="P21808" s="82">
        <v>430</v>
      </c>
      <c r="Q21808" s="82" t="s">
        <v>78208</v>
      </c>
      <c r="R21808"/>
    </row>
    <row r="21809" spans="12:18" x14ac:dyDescent="0.25">
      <c r="L21809" t="s">
        <v>3078</v>
      </c>
      <c r="M21809" t="s">
        <v>15945</v>
      </c>
      <c r="N21809" t="s">
        <v>59068</v>
      </c>
      <c r="O21809" s="76" t="s">
        <v>4366</v>
      </c>
      <c r="P21809" s="82">
        <v>120</v>
      </c>
      <c r="Q21809" s="82" t="s">
        <v>78209</v>
      </c>
      <c r="R21809"/>
    </row>
    <row r="21810" spans="12:18" x14ac:dyDescent="0.25">
      <c r="L21810" t="s">
        <v>3078</v>
      </c>
      <c r="M21810" t="s">
        <v>5215</v>
      </c>
      <c r="N21810" t="s">
        <v>59069</v>
      </c>
      <c r="O21810" s="76" t="s">
        <v>4356</v>
      </c>
      <c r="P21810" s="82">
        <v>970</v>
      </c>
      <c r="Q21810" s="82" t="s">
        <v>78210</v>
      </c>
      <c r="R21810"/>
    </row>
    <row r="21811" spans="12:18" x14ac:dyDescent="0.25">
      <c r="L21811" t="s">
        <v>3078</v>
      </c>
      <c r="M21811" t="s">
        <v>36336</v>
      </c>
      <c r="N21811" t="s">
        <v>59070</v>
      </c>
      <c r="O21811" s="76" t="s">
        <v>4366</v>
      </c>
      <c r="P21811" s="82">
        <v>148</v>
      </c>
      <c r="Q21811" s="82" t="s">
        <v>78211</v>
      </c>
      <c r="R21811"/>
    </row>
    <row r="21812" spans="12:18" x14ac:dyDescent="0.25">
      <c r="L21812" t="s">
        <v>3078</v>
      </c>
      <c r="M21812" t="s">
        <v>17929</v>
      </c>
      <c r="N21812" t="s">
        <v>59071</v>
      </c>
      <c r="O21812" s="76" t="s">
        <v>4366</v>
      </c>
      <c r="P21812" s="82">
        <v>240</v>
      </c>
      <c r="Q21812" s="82" t="s">
        <v>78212</v>
      </c>
      <c r="R21812"/>
    </row>
    <row r="21813" spans="12:18" x14ac:dyDescent="0.25">
      <c r="L21813" t="s">
        <v>3078</v>
      </c>
      <c r="M21813" t="s">
        <v>15946</v>
      </c>
      <c r="N21813" t="s">
        <v>59072</v>
      </c>
      <c r="O21813" s="76" t="s">
        <v>4356</v>
      </c>
      <c r="P21813" s="82">
        <v>395</v>
      </c>
      <c r="Q21813" s="82" t="s">
        <v>78213</v>
      </c>
      <c r="R21813"/>
    </row>
    <row r="21814" spans="12:18" x14ac:dyDescent="0.25">
      <c r="L21814" t="s">
        <v>3078</v>
      </c>
      <c r="M21814" t="s">
        <v>17931</v>
      </c>
      <c r="N21814" t="s">
        <v>59073</v>
      </c>
      <c r="O21814" s="76" t="s">
        <v>4356</v>
      </c>
      <c r="P21814" s="82">
        <v>220</v>
      </c>
      <c r="Q21814" s="82" t="s">
        <v>78214</v>
      </c>
      <c r="R21814"/>
    </row>
    <row r="21815" spans="12:18" x14ac:dyDescent="0.25">
      <c r="L21815" t="s">
        <v>3078</v>
      </c>
      <c r="M21815" t="s">
        <v>15948</v>
      </c>
      <c r="N21815" t="s">
        <v>59074</v>
      </c>
      <c r="O21815" s="76" t="s">
        <v>4356</v>
      </c>
      <c r="P21815" s="82">
        <v>1775</v>
      </c>
      <c r="Q21815" s="82" t="s">
        <v>78215</v>
      </c>
      <c r="R21815"/>
    </row>
    <row r="21816" spans="12:18" x14ac:dyDescent="0.25">
      <c r="L21816" t="s">
        <v>3078</v>
      </c>
      <c r="M21816" t="s">
        <v>15950</v>
      </c>
      <c r="N21816" t="s">
        <v>59075</v>
      </c>
      <c r="O21816" s="76" t="s">
        <v>4356</v>
      </c>
      <c r="P21816" s="82">
        <v>309</v>
      </c>
      <c r="Q21816" s="82" t="s">
        <v>78216</v>
      </c>
      <c r="R21816"/>
    </row>
    <row r="21817" spans="12:18" x14ac:dyDescent="0.25">
      <c r="L21817" t="s">
        <v>3078</v>
      </c>
      <c r="M21817" t="s">
        <v>22846</v>
      </c>
      <c r="N21817" t="s">
        <v>59076</v>
      </c>
      <c r="O21817" s="76" t="s">
        <v>4356</v>
      </c>
      <c r="P21817" s="82">
        <v>955</v>
      </c>
      <c r="Q21817" s="82" t="s">
        <v>78217</v>
      </c>
      <c r="R21817"/>
    </row>
    <row r="21818" spans="12:18" x14ac:dyDescent="0.25">
      <c r="L21818" t="s">
        <v>3078</v>
      </c>
      <c r="M21818" t="s">
        <v>5216</v>
      </c>
      <c r="N21818" t="s">
        <v>59077</v>
      </c>
      <c r="O21818" s="76" t="s">
        <v>4374</v>
      </c>
      <c r="P21818" s="82">
        <v>9298</v>
      </c>
      <c r="Q21818" s="82" t="s">
        <v>78218</v>
      </c>
      <c r="R21818"/>
    </row>
    <row r="21819" spans="12:18" x14ac:dyDescent="0.25">
      <c r="L21819" t="s">
        <v>3078</v>
      </c>
      <c r="M21819" t="s">
        <v>5217</v>
      </c>
      <c r="N21819" t="s">
        <v>59078</v>
      </c>
      <c r="O21819" s="76" t="s">
        <v>4356</v>
      </c>
      <c r="P21819" s="82">
        <v>1215</v>
      </c>
      <c r="Q21819" s="82" t="s">
        <v>78219</v>
      </c>
      <c r="R21819"/>
    </row>
    <row r="21820" spans="12:18" x14ac:dyDescent="0.25">
      <c r="L21820" t="s">
        <v>3078</v>
      </c>
      <c r="M21820" t="s">
        <v>36337</v>
      </c>
      <c r="N21820" t="s">
        <v>59079</v>
      </c>
      <c r="O21820" s="76" t="s">
        <v>4366</v>
      </c>
      <c r="P21820" s="82">
        <v>134</v>
      </c>
      <c r="Q21820" s="82" t="s">
        <v>78220</v>
      </c>
      <c r="R21820"/>
    </row>
    <row r="21821" spans="12:18" x14ac:dyDescent="0.25">
      <c r="L21821" t="s">
        <v>3078</v>
      </c>
      <c r="M21821" t="s">
        <v>15910</v>
      </c>
      <c r="N21821" t="s">
        <v>59080</v>
      </c>
      <c r="O21821" s="76" t="s">
        <v>4366</v>
      </c>
      <c r="P21821" s="82">
        <v>543</v>
      </c>
      <c r="Q21821" s="82" t="s">
        <v>78119</v>
      </c>
      <c r="R21821"/>
    </row>
    <row r="21822" spans="12:18" x14ac:dyDescent="0.25">
      <c r="L21822" t="s">
        <v>3078</v>
      </c>
      <c r="M21822" t="s">
        <v>4560</v>
      </c>
      <c r="N21822" t="s">
        <v>59081</v>
      </c>
      <c r="O21822" s="76" t="s">
        <v>4366</v>
      </c>
      <c r="P21822" s="82">
        <v>296</v>
      </c>
      <c r="Q21822" s="82" t="s">
        <v>78221</v>
      </c>
      <c r="R21822"/>
    </row>
    <row r="21823" spans="12:18" x14ac:dyDescent="0.25">
      <c r="L21823" t="s">
        <v>3078</v>
      </c>
      <c r="M21823" t="s">
        <v>15952</v>
      </c>
      <c r="N21823" t="s">
        <v>59082</v>
      </c>
      <c r="O21823" s="76" t="s">
        <v>4366</v>
      </c>
      <c r="P21823" s="82">
        <v>183</v>
      </c>
      <c r="Q21823" s="82" t="s">
        <v>78222</v>
      </c>
      <c r="R21823"/>
    </row>
    <row r="21824" spans="12:18" x14ac:dyDescent="0.25">
      <c r="L21824" t="s">
        <v>3078</v>
      </c>
      <c r="M21824" t="s">
        <v>36338</v>
      </c>
      <c r="N21824" t="s">
        <v>59083</v>
      </c>
      <c r="O21824" s="76" t="s">
        <v>4366</v>
      </c>
      <c r="P21824" s="82">
        <v>62</v>
      </c>
      <c r="Q21824" s="82" t="s">
        <v>78223</v>
      </c>
      <c r="R21824"/>
    </row>
    <row r="21825" spans="12:18" x14ac:dyDescent="0.25">
      <c r="L21825" t="s">
        <v>3078</v>
      </c>
      <c r="M21825" t="s">
        <v>17933</v>
      </c>
      <c r="N21825" t="s">
        <v>59084</v>
      </c>
      <c r="O21825" s="76" t="s">
        <v>4366</v>
      </c>
      <c r="P21825" s="82">
        <v>415</v>
      </c>
      <c r="Q21825" s="82" t="s">
        <v>78224</v>
      </c>
      <c r="R21825"/>
    </row>
    <row r="21826" spans="12:18" x14ac:dyDescent="0.25">
      <c r="L21826" t="s">
        <v>3078</v>
      </c>
      <c r="M21826" t="s">
        <v>5218</v>
      </c>
      <c r="N21826" t="s">
        <v>59085</v>
      </c>
      <c r="O21826" s="76" t="s">
        <v>4366</v>
      </c>
      <c r="P21826" s="82">
        <v>252</v>
      </c>
      <c r="Q21826" s="82" t="s">
        <v>78226</v>
      </c>
      <c r="R21826"/>
    </row>
    <row r="21827" spans="12:18" x14ac:dyDescent="0.25">
      <c r="L21827" t="s">
        <v>3078</v>
      </c>
      <c r="M21827" t="s">
        <v>12718</v>
      </c>
      <c r="N21827" t="s">
        <v>59086</v>
      </c>
      <c r="O21827" s="76" t="s">
        <v>4366</v>
      </c>
      <c r="P21827" s="82">
        <v>48</v>
      </c>
      <c r="Q21827" s="82" t="s">
        <v>78225</v>
      </c>
      <c r="R21827"/>
    </row>
    <row r="21828" spans="12:18" x14ac:dyDescent="0.25">
      <c r="L21828" t="s">
        <v>3078</v>
      </c>
      <c r="M21828" t="s">
        <v>22847</v>
      </c>
      <c r="N21828" t="s">
        <v>59087</v>
      </c>
      <c r="O21828" s="76" t="s">
        <v>4366</v>
      </c>
      <c r="P21828" s="82">
        <v>274</v>
      </c>
      <c r="Q21828" s="82" t="s">
        <v>78227</v>
      </c>
      <c r="R21828"/>
    </row>
    <row r="21829" spans="12:18" x14ac:dyDescent="0.25">
      <c r="L21829" t="s">
        <v>3078</v>
      </c>
      <c r="M21829" t="s">
        <v>17936</v>
      </c>
      <c r="N21829" t="s">
        <v>59088</v>
      </c>
      <c r="O21829" s="76" t="s">
        <v>4366</v>
      </c>
      <c r="P21829" s="82">
        <v>82</v>
      </c>
      <c r="Q21829" s="82" t="s">
        <v>78228</v>
      </c>
      <c r="R21829"/>
    </row>
    <row r="21830" spans="12:18" x14ac:dyDescent="0.25">
      <c r="L21830" t="s">
        <v>3124</v>
      </c>
      <c r="M21830" t="s">
        <v>17938</v>
      </c>
      <c r="N21830" t="s">
        <v>59089</v>
      </c>
      <c r="O21830" s="76" t="s">
        <v>4356</v>
      </c>
      <c r="P21830" s="82">
        <v>463</v>
      </c>
      <c r="Q21830" s="82" t="s">
        <v>88581</v>
      </c>
      <c r="R21830"/>
    </row>
    <row r="21831" spans="12:18" x14ac:dyDescent="0.25">
      <c r="L21831" t="s">
        <v>3124</v>
      </c>
      <c r="M21831" t="s">
        <v>22848</v>
      </c>
      <c r="N21831" t="s">
        <v>59090</v>
      </c>
      <c r="O21831" s="76" t="s">
        <v>4374</v>
      </c>
      <c r="P21831" s="82">
        <v>4447</v>
      </c>
      <c r="Q21831" s="82" t="s">
        <v>88582</v>
      </c>
      <c r="R21831"/>
    </row>
    <row r="21832" spans="12:18" x14ac:dyDescent="0.25">
      <c r="L21832" t="s">
        <v>3124</v>
      </c>
      <c r="M21832" t="s">
        <v>36339</v>
      </c>
      <c r="N21832" t="s">
        <v>59091</v>
      </c>
      <c r="O21832" s="76" t="s">
        <v>4356</v>
      </c>
      <c r="P21832" s="82">
        <v>370</v>
      </c>
      <c r="Q21832" s="82" t="s">
        <v>88583</v>
      </c>
      <c r="R21832"/>
    </row>
    <row r="21833" spans="12:18" x14ac:dyDescent="0.25">
      <c r="L21833" t="s">
        <v>3124</v>
      </c>
      <c r="M21833" t="s">
        <v>22849</v>
      </c>
      <c r="N21833" t="s">
        <v>59092</v>
      </c>
      <c r="O21833" s="76" t="s">
        <v>4356</v>
      </c>
      <c r="P21833" s="82">
        <v>1220</v>
      </c>
      <c r="Q21833" s="82" t="s">
        <v>88584</v>
      </c>
      <c r="R21833"/>
    </row>
    <row r="21834" spans="12:18" x14ac:dyDescent="0.25">
      <c r="L21834" t="s">
        <v>3124</v>
      </c>
      <c r="M21834" t="s">
        <v>15954</v>
      </c>
      <c r="N21834" t="s">
        <v>59093</v>
      </c>
      <c r="O21834" s="76" t="s">
        <v>4374</v>
      </c>
      <c r="P21834" s="82">
        <v>3460</v>
      </c>
      <c r="Q21834" s="82" t="s">
        <v>72645</v>
      </c>
      <c r="R21834"/>
    </row>
    <row r="21835" spans="12:18" x14ac:dyDescent="0.25">
      <c r="L21835" t="s">
        <v>3124</v>
      </c>
      <c r="M21835" t="s">
        <v>15956</v>
      </c>
      <c r="N21835" t="s">
        <v>59094</v>
      </c>
      <c r="O21835" s="76" t="s">
        <v>4356</v>
      </c>
      <c r="P21835" s="82">
        <v>223</v>
      </c>
      <c r="Q21835" s="82" t="s">
        <v>88585</v>
      </c>
      <c r="R21835"/>
    </row>
    <row r="21836" spans="12:18" x14ac:dyDescent="0.25">
      <c r="L21836" t="s">
        <v>3124</v>
      </c>
      <c r="M21836" t="s">
        <v>36340</v>
      </c>
      <c r="N21836" t="s">
        <v>59095</v>
      </c>
      <c r="O21836" s="76" t="s">
        <v>4374</v>
      </c>
      <c r="P21836" s="82">
        <v>898</v>
      </c>
      <c r="Q21836" s="82" t="s">
        <v>88586</v>
      </c>
      <c r="R21836"/>
    </row>
    <row r="21837" spans="12:18" x14ac:dyDescent="0.25">
      <c r="L21837" t="s">
        <v>3124</v>
      </c>
      <c r="M21837" t="s">
        <v>17939</v>
      </c>
      <c r="N21837" t="s">
        <v>59096</v>
      </c>
      <c r="O21837" s="76" t="s">
        <v>4374</v>
      </c>
      <c r="P21837" s="82">
        <v>10244</v>
      </c>
      <c r="Q21837" s="82" t="s">
        <v>88587</v>
      </c>
      <c r="R21837"/>
    </row>
    <row r="21838" spans="12:18" x14ac:dyDescent="0.25">
      <c r="L21838" t="s">
        <v>3124</v>
      </c>
      <c r="M21838" t="s">
        <v>15959</v>
      </c>
      <c r="N21838" t="s">
        <v>59097</v>
      </c>
      <c r="O21838" s="76" t="s">
        <v>4366</v>
      </c>
      <c r="P21838" s="82">
        <v>272</v>
      </c>
      <c r="Q21838" s="82" t="s">
        <v>88588</v>
      </c>
      <c r="R21838"/>
    </row>
    <row r="21839" spans="12:18" x14ac:dyDescent="0.25">
      <c r="L21839" t="s">
        <v>3124</v>
      </c>
      <c r="M21839" t="s">
        <v>36341</v>
      </c>
      <c r="N21839" t="s">
        <v>59098</v>
      </c>
      <c r="O21839" s="76" t="s">
        <v>4374</v>
      </c>
      <c r="P21839" s="82">
        <v>10428</v>
      </c>
      <c r="Q21839" s="82" t="s">
        <v>72645</v>
      </c>
      <c r="R21839"/>
    </row>
    <row r="21840" spans="12:18" x14ac:dyDescent="0.25">
      <c r="L21840" t="s">
        <v>3124</v>
      </c>
      <c r="M21840" t="s">
        <v>5220</v>
      </c>
      <c r="N21840" t="s">
        <v>59099</v>
      </c>
      <c r="O21840" s="76" t="s">
        <v>4356</v>
      </c>
      <c r="P21840" s="82">
        <v>3220</v>
      </c>
      <c r="Q21840" s="82" t="s">
        <v>88589</v>
      </c>
      <c r="R21840"/>
    </row>
    <row r="21841" spans="12:18" x14ac:dyDescent="0.25">
      <c r="L21841" t="s">
        <v>3124</v>
      </c>
      <c r="M21841" t="s">
        <v>36342</v>
      </c>
      <c r="N21841" t="s">
        <v>59100</v>
      </c>
      <c r="O21841" s="76" t="s">
        <v>4374</v>
      </c>
      <c r="P21841" s="82">
        <v>1469</v>
      </c>
      <c r="Q21841" s="82" t="s">
        <v>72645</v>
      </c>
      <c r="R21841"/>
    </row>
    <row r="21842" spans="12:18" x14ac:dyDescent="0.25">
      <c r="L21842" t="s">
        <v>3124</v>
      </c>
      <c r="M21842" t="s">
        <v>15961</v>
      </c>
      <c r="N21842" t="s">
        <v>59101</v>
      </c>
      <c r="O21842" s="76" t="s">
        <v>4450</v>
      </c>
      <c r="P21842" s="82">
        <v>13305</v>
      </c>
      <c r="Q21842" s="82" t="s">
        <v>72645</v>
      </c>
      <c r="R21842"/>
    </row>
    <row r="21843" spans="12:18" x14ac:dyDescent="0.25">
      <c r="L21843" t="s">
        <v>3124</v>
      </c>
      <c r="M21843" t="s">
        <v>36343</v>
      </c>
      <c r="N21843" t="s">
        <v>59102</v>
      </c>
      <c r="O21843" s="76" t="s">
        <v>4356</v>
      </c>
      <c r="P21843" s="82">
        <v>3219</v>
      </c>
      <c r="Q21843" s="82" t="s">
        <v>88590</v>
      </c>
      <c r="R21843"/>
    </row>
    <row r="21844" spans="12:18" x14ac:dyDescent="0.25">
      <c r="L21844" t="s">
        <v>3124</v>
      </c>
      <c r="M21844" t="s">
        <v>5221</v>
      </c>
      <c r="N21844" t="s">
        <v>59103</v>
      </c>
      <c r="O21844" s="76" t="s">
        <v>4356</v>
      </c>
      <c r="P21844" s="82">
        <v>2281</v>
      </c>
      <c r="Q21844" s="82" t="s">
        <v>88591</v>
      </c>
      <c r="R21844"/>
    </row>
    <row r="21845" spans="12:18" x14ac:dyDescent="0.25">
      <c r="L21845" t="s">
        <v>3124</v>
      </c>
      <c r="M21845" t="s">
        <v>17941</v>
      </c>
      <c r="N21845" t="s">
        <v>59104</v>
      </c>
      <c r="O21845" s="76" t="s">
        <v>4374</v>
      </c>
      <c r="P21845" s="82">
        <v>24882</v>
      </c>
      <c r="Q21845" s="82" t="s">
        <v>72645</v>
      </c>
      <c r="R21845"/>
    </row>
    <row r="21846" spans="12:18" x14ac:dyDescent="0.25">
      <c r="L21846" t="s">
        <v>3124</v>
      </c>
      <c r="M21846" t="s">
        <v>36344</v>
      </c>
      <c r="N21846" t="s">
        <v>59105</v>
      </c>
      <c r="O21846" s="76" t="s">
        <v>4356</v>
      </c>
      <c r="P21846" s="82">
        <v>1617</v>
      </c>
      <c r="Q21846" s="82" t="s">
        <v>88592</v>
      </c>
      <c r="R21846"/>
    </row>
    <row r="21847" spans="12:18" x14ac:dyDescent="0.25">
      <c r="L21847" t="s">
        <v>3124</v>
      </c>
      <c r="M21847" t="s">
        <v>22850</v>
      </c>
      <c r="N21847" t="s">
        <v>59106</v>
      </c>
      <c r="O21847" s="76" t="s">
        <v>4356</v>
      </c>
      <c r="P21847" s="82">
        <v>1057</v>
      </c>
      <c r="Q21847" s="82" t="s">
        <v>88593</v>
      </c>
      <c r="R21847"/>
    </row>
    <row r="21848" spans="12:18" x14ac:dyDescent="0.25">
      <c r="L21848" t="s">
        <v>3124</v>
      </c>
      <c r="M21848" t="s">
        <v>5222</v>
      </c>
      <c r="N21848" t="s">
        <v>59107</v>
      </c>
      <c r="O21848" s="76" t="s">
        <v>4374</v>
      </c>
      <c r="P21848" s="82">
        <v>1825</v>
      </c>
      <c r="Q21848" s="82" t="s">
        <v>88594</v>
      </c>
      <c r="R21848"/>
    </row>
    <row r="21849" spans="12:18" x14ac:dyDescent="0.25">
      <c r="L21849" t="s">
        <v>3124</v>
      </c>
      <c r="M21849" t="s">
        <v>17943</v>
      </c>
      <c r="N21849" t="s">
        <v>59108</v>
      </c>
      <c r="O21849" s="76" t="s">
        <v>4356</v>
      </c>
      <c r="P21849" s="82">
        <v>2275</v>
      </c>
      <c r="Q21849" s="82" t="s">
        <v>88595</v>
      </c>
      <c r="R21849"/>
    </row>
    <row r="21850" spans="12:18" x14ac:dyDescent="0.25">
      <c r="L21850" t="s">
        <v>3124</v>
      </c>
      <c r="M21850" t="s">
        <v>36345</v>
      </c>
      <c r="N21850" t="s">
        <v>59109</v>
      </c>
      <c r="O21850" s="76" t="s">
        <v>4356</v>
      </c>
      <c r="P21850" s="82">
        <v>535</v>
      </c>
      <c r="Q21850" s="82" t="s">
        <v>88596</v>
      </c>
      <c r="R21850"/>
    </row>
    <row r="21851" spans="12:18" x14ac:dyDescent="0.25">
      <c r="L21851" t="s">
        <v>3124</v>
      </c>
      <c r="M21851" t="s">
        <v>17945</v>
      </c>
      <c r="N21851" t="s">
        <v>59110</v>
      </c>
      <c r="O21851" s="76" t="s">
        <v>4374</v>
      </c>
      <c r="P21851" s="82">
        <v>4448</v>
      </c>
      <c r="Q21851" s="82" t="s">
        <v>88597</v>
      </c>
      <c r="R21851"/>
    </row>
    <row r="21852" spans="12:18" x14ac:dyDescent="0.25">
      <c r="L21852" t="s">
        <v>3124</v>
      </c>
      <c r="M21852" t="s">
        <v>17947</v>
      </c>
      <c r="N21852" t="s">
        <v>59111</v>
      </c>
      <c r="O21852" s="76" t="s">
        <v>4356</v>
      </c>
      <c r="P21852" s="82">
        <v>1651</v>
      </c>
      <c r="Q21852" s="82" t="s">
        <v>88598</v>
      </c>
      <c r="R21852"/>
    </row>
    <row r="21853" spans="12:18" x14ac:dyDescent="0.25">
      <c r="L21853" t="s">
        <v>3124</v>
      </c>
      <c r="M21853" t="s">
        <v>36346</v>
      </c>
      <c r="N21853" t="s">
        <v>59112</v>
      </c>
      <c r="O21853" s="76" t="s">
        <v>4356</v>
      </c>
      <c r="P21853" s="82">
        <v>1178</v>
      </c>
      <c r="Q21853" s="82" t="s">
        <v>88599</v>
      </c>
      <c r="R21853"/>
    </row>
    <row r="21854" spans="12:18" x14ac:dyDescent="0.25">
      <c r="L21854" t="s">
        <v>3124</v>
      </c>
      <c r="M21854" t="s">
        <v>15963</v>
      </c>
      <c r="N21854" t="s">
        <v>59113</v>
      </c>
      <c r="O21854" s="76" t="s">
        <v>4450</v>
      </c>
      <c r="P21854" s="82">
        <v>1679</v>
      </c>
      <c r="Q21854" s="82" t="s">
        <v>72645</v>
      </c>
      <c r="R21854"/>
    </row>
    <row r="21855" spans="12:18" x14ac:dyDescent="0.25">
      <c r="L21855" t="s">
        <v>3124</v>
      </c>
      <c r="M21855" t="s">
        <v>5223</v>
      </c>
      <c r="N21855" t="s">
        <v>59114</v>
      </c>
      <c r="O21855" s="76" t="s">
        <v>4374</v>
      </c>
      <c r="P21855" s="82">
        <v>7274</v>
      </c>
      <c r="Q21855" s="82" t="s">
        <v>88600</v>
      </c>
      <c r="R21855"/>
    </row>
    <row r="21856" spans="12:18" x14ac:dyDescent="0.25">
      <c r="L21856" t="s">
        <v>3124</v>
      </c>
      <c r="M21856" t="s">
        <v>22851</v>
      </c>
      <c r="N21856" t="s">
        <v>59115</v>
      </c>
      <c r="O21856" s="76" t="s">
        <v>4356</v>
      </c>
      <c r="P21856" s="82">
        <v>1521</v>
      </c>
      <c r="Q21856" s="82" t="s">
        <v>88601</v>
      </c>
      <c r="R21856"/>
    </row>
    <row r="21857" spans="12:18" x14ac:dyDescent="0.25">
      <c r="L21857" t="s">
        <v>3124</v>
      </c>
      <c r="M21857" t="s">
        <v>36347</v>
      </c>
      <c r="N21857" t="s">
        <v>59116</v>
      </c>
      <c r="O21857" s="76" t="s">
        <v>4356</v>
      </c>
      <c r="P21857" s="82">
        <v>366</v>
      </c>
      <c r="Q21857" s="82" t="s">
        <v>88602</v>
      </c>
      <c r="R21857"/>
    </row>
    <row r="21858" spans="12:18" x14ac:dyDescent="0.25">
      <c r="L21858" t="s">
        <v>3124</v>
      </c>
      <c r="M21858" t="s">
        <v>22852</v>
      </c>
      <c r="N21858" t="s">
        <v>59117</v>
      </c>
      <c r="O21858" s="76" t="s">
        <v>4450</v>
      </c>
      <c r="P21858" s="82">
        <v>7341</v>
      </c>
      <c r="Q21858" s="82" t="s">
        <v>72645</v>
      </c>
      <c r="R21858"/>
    </row>
    <row r="21859" spans="12:18" x14ac:dyDescent="0.25">
      <c r="L21859" t="s">
        <v>3124</v>
      </c>
      <c r="M21859" t="s">
        <v>15965</v>
      </c>
      <c r="N21859" t="s">
        <v>59118</v>
      </c>
      <c r="O21859" s="76" t="s">
        <v>4374</v>
      </c>
      <c r="P21859" s="82">
        <v>8811</v>
      </c>
      <c r="Q21859" s="82" t="s">
        <v>88603</v>
      </c>
      <c r="R21859"/>
    </row>
    <row r="21860" spans="12:18" x14ac:dyDescent="0.25">
      <c r="L21860" t="s">
        <v>3124</v>
      </c>
      <c r="M21860" t="s">
        <v>5224</v>
      </c>
      <c r="N21860" t="s">
        <v>59119</v>
      </c>
      <c r="O21860" s="76" t="s">
        <v>4356</v>
      </c>
      <c r="P21860" s="82">
        <v>2690</v>
      </c>
      <c r="Q21860" s="82" t="s">
        <v>88604</v>
      </c>
      <c r="R21860"/>
    </row>
    <row r="21861" spans="12:18" x14ac:dyDescent="0.25">
      <c r="L21861" t="s">
        <v>3124</v>
      </c>
      <c r="M21861" t="s">
        <v>5225</v>
      </c>
      <c r="N21861" t="s">
        <v>59120</v>
      </c>
      <c r="O21861" s="76" t="s">
        <v>4374</v>
      </c>
      <c r="P21861" s="82">
        <v>2495</v>
      </c>
      <c r="Q21861" s="82" t="s">
        <v>88605</v>
      </c>
      <c r="R21861"/>
    </row>
    <row r="21862" spans="12:18" x14ac:dyDescent="0.25">
      <c r="L21862" t="s">
        <v>3124</v>
      </c>
      <c r="M21862" t="s">
        <v>22853</v>
      </c>
      <c r="N21862" t="s">
        <v>59121</v>
      </c>
      <c r="O21862" s="76" t="s">
        <v>4356</v>
      </c>
      <c r="P21862" s="82">
        <v>1458</v>
      </c>
      <c r="Q21862" s="82" t="s">
        <v>88608</v>
      </c>
      <c r="R21862"/>
    </row>
    <row r="21863" spans="12:18" x14ac:dyDescent="0.25">
      <c r="L21863" t="s">
        <v>3124</v>
      </c>
      <c r="M21863" t="s">
        <v>36349</v>
      </c>
      <c r="N21863" t="s">
        <v>59122</v>
      </c>
      <c r="O21863" s="76" t="s">
        <v>4374</v>
      </c>
      <c r="P21863" s="82">
        <v>3640</v>
      </c>
      <c r="Q21863" s="82" t="s">
        <v>88607</v>
      </c>
      <c r="R21863"/>
    </row>
    <row r="21864" spans="12:18" x14ac:dyDescent="0.25">
      <c r="L21864" t="s">
        <v>3124</v>
      </c>
      <c r="M21864" t="s">
        <v>36348</v>
      </c>
      <c r="N21864" t="s">
        <v>59123</v>
      </c>
      <c r="O21864" s="76" t="s">
        <v>4374</v>
      </c>
      <c r="P21864" s="82">
        <v>4495</v>
      </c>
      <c r="Q21864" s="82" t="s">
        <v>88606</v>
      </c>
      <c r="R21864"/>
    </row>
    <row r="21865" spans="12:18" x14ac:dyDescent="0.25">
      <c r="L21865" t="s">
        <v>3124</v>
      </c>
      <c r="M21865" t="s">
        <v>17949</v>
      </c>
      <c r="N21865" t="s">
        <v>59124</v>
      </c>
      <c r="O21865" s="76" t="s">
        <v>4374</v>
      </c>
      <c r="P21865" s="82">
        <v>817</v>
      </c>
      <c r="Q21865" s="82" t="s">
        <v>88609</v>
      </c>
      <c r="R21865"/>
    </row>
    <row r="21866" spans="12:18" x14ac:dyDescent="0.25">
      <c r="L21866" t="s">
        <v>3124</v>
      </c>
      <c r="M21866" t="s">
        <v>17951</v>
      </c>
      <c r="N21866" t="s">
        <v>59125</v>
      </c>
      <c r="O21866" s="76" t="s">
        <v>4374</v>
      </c>
      <c r="P21866" s="82">
        <v>2324</v>
      </c>
      <c r="Q21866" s="82" t="s">
        <v>88610</v>
      </c>
      <c r="R21866"/>
    </row>
    <row r="21867" spans="12:18" x14ac:dyDescent="0.25">
      <c r="L21867" t="s">
        <v>3124</v>
      </c>
      <c r="M21867" t="s">
        <v>17952</v>
      </c>
      <c r="N21867" t="s">
        <v>59126</v>
      </c>
      <c r="O21867" s="76" t="s">
        <v>4374</v>
      </c>
      <c r="P21867" s="82">
        <v>1702</v>
      </c>
      <c r="Q21867" s="82" t="s">
        <v>72645</v>
      </c>
      <c r="R21867"/>
    </row>
    <row r="21868" spans="12:18" x14ac:dyDescent="0.25">
      <c r="L21868" t="s">
        <v>3124</v>
      </c>
      <c r="M21868" t="s">
        <v>5226</v>
      </c>
      <c r="N21868" t="s">
        <v>59127</v>
      </c>
      <c r="O21868" s="76" t="s">
        <v>4374</v>
      </c>
      <c r="P21868" s="82">
        <v>14769</v>
      </c>
      <c r="Q21868" s="82" t="s">
        <v>72645</v>
      </c>
      <c r="R21868"/>
    </row>
    <row r="21869" spans="12:18" x14ac:dyDescent="0.25">
      <c r="L21869" t="s">
        <v>3124</v>
      </c>
      <c r="M21869" t="s">
        <v>22854</v>
      </c>
      <c r="N21869" t="s">
        <v>59128</v>
      </c>
      <c r="O21869" s="76" t="s">
        <v>4374</v>
      </c>
      <c r="P21869" s="82">
        <v>4765</v>
      </c>
      <c r="Q21869" s="82" t="s">
        <v>72645</v>
      </c>
      <c r="R21869"/>
    </row>
    <row r="21870" spans="12:18" x14ac:dyDescent="0.25">
      <c r="L21870" t="s">
        <v>3124</v>
      </c>
      <c r="M21870" t="s">
        <v>17954</v>
      </c>
      <c r="N21870" t="s">
        <v>59129</v>
      </c>
      <c r="O21870" s="76" t="s">
        <v>4366</v>
      </c>
      <c r="P21870" s="82">
        <v>167</v>
      </c>
      <c r="Q21870" s="82" t="s">
        <v>88611</v>
      </c>
      <c r="R21870"/>
    </row>
    <row r="21871" spans="12:18" x14ac:dyDescent="0.25">
      <c r="L21871" t="s">
        <v>3124</v>
      </c>
      <c r="M21871" t="s">
        <v>17956</v>
      </c>
      <c r="N21871" t="s">
        <v>59130</v>
      </c>
      <c r="O21871" s="76" t="s">
        <v>4356</v>
      </c>
      <c r="P21871" s="82">
        <v>770</v>
      </c>
      <c r="Q21871" s="82" t="s">
        <v>88612</v>
      </c>
      <c r="R21871"/>
    </row>
    <row r="21872" spans="12:18" x14ac:dyDescent="0.25">
      <c r="L21872" t="s">
        <v>3124</v>
      </c>
      <c r="M21872" t="s">
        <v>5227</v>
      </c>
      <c r="N21872" t="s">
        <v>59131</v>
      </c>
      <c r="O21872" s="76" t="s">
        <v>4356</v>
      </c>
      <c r="P21872" s="82">
        <v>344</v>
      </c>
      <c r="Q21872" s="82" t="s">
        <v>88613</v>
      </c>
      <c r="R21872"/>
    </row>
    <row r="21873" spans="12:18" x14ac:dyDescent="0.25">
      <c r="L21873" t="s">
        <v>3124</v>
      </c>
      <c r="M21873" t="s">
        <v>17958</v>
      </c>
      <c r="N21873" t="s">
        <v>59132</v>
      </c>
      <c r="O21873" s="76" t="s">
        <v>4356</v>
      </c>
      <c r="P21873" s="82">
        <v>510</v>
      </c>
      <c r="Q21873" s="82" t="s">
        <v>88614</v>
      </c>
      <c r="R21873"/>
    </row>
    <row r="21874" spans="12:18" x14ac:dyDescent="0.25">
      <c r="L21874" t="s">
        <v>3124</v>
      </c>
      <c r="M21874" t="s">
        <v>22855</v>
      </c>
      <c r="N21874" t="s">
        <v>59133</v>
      </c>
      <c r="O21874" s="76" t="s">
        <v>4356</v>
      </c>
      <c r="P21874" s="82">
        <v>426</v>
      </c>
      <c r="Q21874" s="82" t="s">
        <v>88615</v>
      </c>
      <c r="R21874"/>
    </row>
    <row r="21875" spans="12:18" x14ac:dyDescent="0.25">
      <c r="L21875" t="s">
        <v>3124</v>
      </c>
      <c r="M21875" t="s">
        <v>17960</v>
      </c>
      <c r="N21875" t="s">
        <v>59134</v>
      </c>
      <c r="O21875" s="76" t="s">
        <v>4356</v>
      </c>
      <c r="P21875" s="82">
        <v>349</v>
      </c>
      <c r="Q21875" s="82" t="s">
        <v>88616</v>
      </c>
      <c r="R21875"/>
    </row>
    <row r="21876" spans="12:18" x14ac:dyDescent="0.25">
      <c r="L21876" t="s">
        <v>3124</v>
      </c>
      <c r="M21876" t="s">
        <v>5228</v>
      </c>
      <c r="N21876" t="s">
        <v>59135</v>
      </c>
      <c r="O21876" s="76" t="s">
        <v>4374</v>
      </c>
      <c r="P21876" s="82">
        <v>5180</v>
      </c>
      <c r="Q21876" s="82" t="s">
        <v>72645</v>
      </c>
      <c r="R21876"/>
    </row>
    <row r="21877" spans="12:18" x14ac:dyDescent="0.25">
      <c r="L21877" t="s">
        <v>3124</v>
      </c>
      <c r="M21877" t="s">
        <v>15967</v>
      </c>
      <c r="N21877" t="s">
        <v>59136</v>
      </c>
      <c r="O21877" s="76" t="s">
        <v>4356</v>
      </c>
      <c r="P21877" s="82">
        <v>3326</v>
      </c>
      <c r="Q21877" s="82" t="s">
        <v>88617</v>
      </c>
      <c r="R21877"/>
    </row>
    <row r="21878" spans="12:18" x14ac:dyDescent="0.25">
      <c r="L21878" t="s">
        <v>3124</v>
      </c>
      <c r="M21878" t="s">
        <v>5229</v>
      </c>
      <c r="N21878" t="s">
        <v>59137</v>
      </c>
      <c r="O21878" s="76" t="s">
        <v>4356</v>
      </c>
      <c r="P21878" s="82">
        <v>972</v>
      </c>
      <c r="Q21878" s="82" t="s">
        <v>88618</v>
      </c>
      <c r="R21878"/>
    </row>
    <row r="21879" spans="12:18" x14ac:dyDescent="0.25">
      <c r="L21879" t="s">
        <v>3124</v>
      </c>
      <c r="M21879" t="s">
        <v>15969</v>
      </c>
      <c r="N21879" t="s">
        <v>59138</v>
      </c>
      <c r="O21879" s="76" t="s">
        <v>4356</v>
      </c>
      <c r="P21879" s="82">
        <v>525</v>
      </c>
      <c r="Q21879" s="82" t="s">
        <v>88619</v>
      </c>
      <c r="R21879"/>
    </row>
    <row r="21880" spans="12:18" x14ac:dyDescent="0.25">
      <c r="L21880" t="s">
        <v>3124</v>
      </c>
      <c r="M21880" t="s">
        <v>22857</v>
      </c>
      <c r="N21880" t="s">
        <v>59139</v>
      </c>
      <c r="O21880" s="76" t="s">
        <v>4356</v>
      </c>
      <c r="P21880" s="82">
        <v>856</v>
      </c>
      <c r="Q21880" s="82" t="s">
        <v>88620</v>
      </c>
      <c r="R21880"/>
    </row>
    <row r="21881" spans="12:18" x14ac:dyDescent="0.25">
      <c r="L21881" t="s">
        <v>3124</v>
      </c>
      <c r="M21881" t="s">
        <v>36350</v>
      </c>
      <c r="N21881" t="s">
        <v>59140</v>
      </c>
      <c r="O21881" s="76" t="s">
        <v>4356</v>
      </c>
      <c r="P21881" s="82">
        <v>564</v>
      </c>
      <c r="Q21881" s="82" t="s">
        <v>88621</v>
      </c>
      <c r="R21881"/>
    </row>
    <row r="21882" spans="12:18" x14ac:dyDescent="0.25">
      <c r="L21882" t="s">
        <v>3124</v>
      </c>
      <c r="M21882" t="s">
        <v>5230</v>
      </c>
      <c r="N21882" t="s">
        <v>59141</v>
      </c>
      <c r="O21882" s="76" t="s">
        <v>4356</v>
      </c>
      <c r="P21882" s="82">
        <v>1000</v>
      </c>
      <c r="Q21882" s="82" t="s">
        <v>88622</v>
      </c>
      <c r="R21882"/>
    </row>
    <row r="21883" spans="12:18" x14ac:dyDescent="0.25">
      <c r="L21883" t="s">
        <v>3124</v>
      </c>
      <c r="M21883" t="s">
        <v>15971</v>
      </c>
      <c r="N21883" t="s">
        <v>59142</v>
      </c>
      <c r="O21883" s="76" t="s">
        <v>4374</v>
      </c>
      <c r="P21883" s="82">
        <v>446</v>
      </c>
      <c r="Q21883" s="82" t="s">
        <v>88623</v>
      </c>
      <c r="R21883"/>
    </row>
    <row r="21884" spans="12:18" x14ac:dyDescent="0.25">
      <c r="L21884" t="s">
        <v>3124</v>
      </c>
      <c r="M21884" t="s">
        <v>17962</v>
      </c>
      <c r="N21884" t="s">
        <v>59143</v>
      </c>
      <c r="O21884" s="76" t="s">
        <v>4366</v>
      </c>
      <c r="P21884" s="82">
        <v>231</v>
      </c>
      <c r="Q21884" s="82" t="s">
        <v>88624</v>
      </c>
      <c r="R21884"/>
    </row>
    <row r="21885" spans="12:18" x14ac:dyDescent="0.25">
      <c r="L21885" t="s">
        <v>3124</v>
      </c>
      <c r="M21885" t="s">
        <v>36351</v>
      </c>
      <c r="N21885" t="s">
        <v>59144</v>
      </c>
      <c r="O21885" s="76" t="s">
        <v>4356</v>
      </c>
      <c r="P21885" s="82">
        <v>260</v>
      </c>
      <c r="Q21885" s="82" t="s">
        <v>88625</v>
      </c>
      <c r="R21885"/>
    </row>
    <row r="21886" spans="12:18" x14ac:dyDescent="0.25">
      <c r="L21886" t="s">
        <v>3124</v>
      </c>
      <c r="M21886" t="s">
        <v>17964</v>
      </c>
      <c r="N21886" t="s">
        <v>59145</v>
      </c>
      <c r="O21886" s="76" t="s">
        <v>4366</v>
      </c>
      <c r="P21886" s="82">
        <v>165</v>
      </c>
      <c r="Q21886" s="82" t="s">
        <v>88626</v>
      </c>
      <c r="R21886"/>
    </row>
    <row r="21887" spans="12:18" x14ac:dyDescent="0.25">
      <c r="L21887" t="s">
        <v>3124</v>
      </c>
      <c r="M21887" t="s">
        <v>15973</v>
      </c>
      <c r="N21887" t="s">
        <v>59146</v>
      </c>
      <c r="O21887" s="76" t="s">
        <v>4374</v>
      </c>
      <c r="P21887" s="82">
        <v>2072</v>
      </c>
      <c r="Q21887" s="82" t="s">
        <v>88627</v>
      </c>
      <c r="R21887"/>
    </row>
    <row r="21888" spans="12:18" x14ac:dyDescent="0.25">
      <c r="L21888" t="s">
        <v>3124</v>
      </c>
      <c r="M21888" t="s">
        <v>15975</v>
      </c>
      <c r="N21888" t="s">
        <v>59147</v>
      </c>
      <c r="O21888" s="76" t="s">
        <v>4374</v>
      </c>
      <c r="P21888" s="82">
        <v>1239</v>
      </c>
      <c r="Q21888" s="82" t="s">
        <v>72645</v>
      </c>
      <c r="R21888"/>
    </row>
    <row r="21889" spans="12:18" x14ac:dyDescent="0.25">
      <c r="L21889" t="s">
        <v>3124</v>
      </c>
      <c r="M21889" t="s">
        <v>15977</v>
      </c>
      <c r="N21889" t="s">
        <v>59148</v>
      </c>
      <c r="O21889" s="76" t="s">
        <v>4356</v>
      </c>
      <c r="P21889" s="82">
        <v>827</v>
      </c>
      <c r="Q21889" s="82" t="s">
        <v>88628</v>
      </c>
      <c r="R21889"/>
    </row>
    <row r="21890" spans="12:18" x14ac:dyDescent="0.25">
      <c r="L21890" t="s">
        <v>3124</v>
      </c>
      <c r="M21890" t="s">
        <v>36352</v>
      </c>
      <c r="N21890" t="s">
        <v>59149</v>
      </c>
      <c r="O21890" s="76" t="s">
        <v>4366</v>
      </c>
      <c r="P21890" s="82">
        <v>146</v>
      </c>
      <c r="Q21890" s="82" t="s">
        <v>88629</v>
      </c>
      <c r="R21890"/>
    </row>
    <row r="21891" spans="12:18" x14ac:dyDescent="0.25">
      <c r="L21891" t="s">
        <v>3124</v>
      </c>
      <c r="M21891" t="s">
        <v>36353</v>
      </c>
      <c r="N21891" t="s">
        <v>59150</v>
      </c>
      <c r="O21891" s="76" t="s">
        <v>4374</v>
      </c>
      <c r="P21891" s="82">
        <v>3653</v>
      </c>
      <c r="Q21891" s="82" t="s">
        <v>72645</v>
      </c>
      <c r="R21891"/>
    </row>
    <row r="21892" spans="12:18" x14ac:dyDescent="0.25">
      <c r="L21892" t="s">
        <v>3124</v>
      </c>
      <c r="M21892" t="s">
        <v>15978</v>
      </c>
      <c r="N21892" t="s">
        <v>59151</v>
      </c>
      <c r="O21892" s="76" t="s">
        <v>4374</v>
      </c>
      <c r="P21892" s="82">
        <v>3130</v>
      </c>
      <c r="Q21892" s="82" t="s">
        <v>88630</v>
      </c>
      <c r="R21892"/>
    </row>
    <row r="21893" spans="12:18" x14ac:dyDescent="0.25">
      <c r="L21893" t="s">
        <v>3124</v>
      </c>
      <c r="M21893" t="s">
        <v>36354</v>
      </c>
      <c r="N21893" t="s">
        <v>59152</v>
      </c>
      <c r="O21893" s="76" t="s">
        <v>4356</v>
      </c>
      <c r="P21893" s="82">
        <v>723</v>
      </c>
      <c r="Q21893" s="82" t="s">
        <v>88631</v>
      </c>
      <c r="R21893"/>
    </row>
    <row r="21894" spans="12:18" x14ac:dyDescent="0.25">
      <c r="L21894" t="s">
        <v>3124</v>
      </c>
      <c r="M21894" t="s">
        <v>5231</v>
      </c>
      <c r="N21894" t="s">
        <v>59153</v>
      </c>
      <c r="O21894" s="76" t="s">
        <v>4356</v>
      </c>
      <c r="P21894" s="82">
        <v>373</v>
      </c>
      <c r="Q21894" s="82" t="s">
        <v>88632</v>
      </c>
      <c r="R21894"/>
    </row>
    <row r="21895" spans="12:18" x14ac:dyDescent="0.25">
      <c r="L21895" t="s">
        <v>3124</v>
      </c>
      <c r="M21895" t="s">
        <v>15980</v>
      </c>
      <c r="N21895" t="s">
        <v>59154</v>
      </c>
      <c r="O21895" s="76" t="s">
        <v>4356</v>
      </c>
      <c r="P21895" s="82">
        <v>2230</v>
      </c>
      <c r="Q21895" s="82" t="s">
        <v>88633</v>
      </c>
      <c r="R21895"/>
    </row>
    <row r="21896" spans="12:18" x14ac:dyDescent="0.25">
      <c r="L21896" t="s">
        <v>3124</v>
      </c>
      <c r="M21896" t="s">
        <v>17966</v>
      </c>
      <c r="N21896" t="s">
        <v>59155</v>
      </c>
      <c r="O21896" s="76" t="s">
        <v>4356</v>
      </c>
      <c r="P21896" s="82">
        <v>252</v>
      </c>
      <c r="Q21896" s="82" t="s">
        <v>88634</v>
      </c>
      <c r="R21896"/>
    </row>
    <row r="21897" spans="12:18" x14ac:dyDescent="0.25">
      <c r="L21897" t="s">
        <v>3124</v>
      </c>
      <c r="M21897" t="s">
        <v>15982</v>
      </c>
      <c r="N21897" t="s">
        <v>59156</v>
      </c>
      <c r="O21897" s="76" t="s">
        <v>4356</v>
      </c>
      <c r="P21897" s="82">
        <v>551</v>
      </c>
      <c r="Q21897" s="82" t="s">
        <v>88635</v>
      </c>
      <c r="R21897"/>
    </row>
    <row r="21898" spans="12:18" x14ac:dyDescent="0.25">
      <c r="L21898" t="s">
        <v>3124</v>
      </c>
      <c r="M21898" t="s">
        <v>22858</v>
      </c>
      <c r="N21898" t="s">
        <v>59157</v>
      </c>
      <c r="O21898" s="76" t="s">
        <v>4356</v>
      </c>
      <c r="P21898" s="82">
        <v>2177</v>
      </c>
      <c r="Q21898" s="82" t="s">
        <v>88636</v>
      </c>
      <c r="R21898"/>
    </row>
    <row r="21899" spans="12:18" x14ac:dyDescent="0.25">
      <c r="L21899" t="s">
        <v>3124</v>
      </c>
      <c r="M21899" t="s">
        <v>15983</v>
      </c>
      <c r="N21899" t="s">
        <v>59158</v>
      </c>
      <c r="O21899" s="76" t="s">
        <v>4374</v>
      </c>
      <c r="P21899" s="82">
        <v>749</v>
      </c>
      <c r="Q21899" s="82" t="s">
        <v>88637</v>
      </c>
      <c r="R21899"/>
    </row>
    <row r="21900" spans="12:18" x14ac:dyDescent="0.25">
      <c r="L21900" t="s">
        <v>3124</v>
      </c>
      <c r="M21900" t="s">
        <v>36355</v>
      </c>
      <c r="N21900" t="s">
        <v>59159</v>
      </c>
      <c r="O21900" s="76" t="s">
        <v>4366</v>
      </c>
      <c r="P21900" s="82">
        <v>310</v>
      </c>
      <c r="Q21900" s="82" t="s">
        <v>88638</v>
      </c>
      <c r="R21900"/>
    </row>
    <row r="21901" spans="12:18" x14ac:dyDescent="0.25">
      <c r="L21901" t="s">
        <v>3124</v>
      </c>
      <c r="M21901" t="s">
        <v>15985</v>
      </c>
      <c r="N21901" t="s">
        <v>59160</v>
      </c>
      <c r="O21901" s="76" t="s">
        <v>4366</v>
      </c>
      <c r="P21901" s="82">
        <v>252</v>
      </c>
      <c r="Q21901" s="82" t="s">
        <v>88639</v>
      </c>
      <c r="R21901"/>
    </row>
    <row r="21902" spans="12:18" x14ac:dyDescent="0.25">
      <c r="L21902" t="s">
        <v>3124</v>
      </c>
      <c r="M21902" t="s">
        <v>22859</v>
      </c>
      <c r="N21902" t="s">
        <v>59161</v>
      </c>
      <c r="O21902" s="76" t="s">
        <v>4356</v>
      </c>
      <c r="P21902" s="82">
        <v>635</v>
      </c>
      <c r="Q21902" s="82" t="s">
        <v>88640</v>
      </c>
      <c r="R21902"/>
    </row>
    <row r="21903" spans="12:18" x14ac:dyDescent="0.25">
      <c r="L21903" t="s">
        <v>3124</v>
      </c>
      <c r="M21903" t="s">
        <v>22860</v>
      </c>
      <c r="N21903" t="s">
        <v>59162</v>
      </c>
      <c r="O21903" s="76" t="s">
        <v>4450</v>
      </c>
      <c r="P21903" s="82">
        <v>6740</v>
      </c>
      <c r="Q21903" s="82" t="s">
        <v>72645</v>
      </c>
      <c r="R21903"/>
    </row>
    <row r="21904" spans="12:18" x14ac:dyDescent="0.25">
      <c r="L21904" t="s">
        <v>3124</v>
      </c>
      <c r="M21904" t="s">
        <v>36356</v>
      </c>
      <c r="N21904" t="s">
        <v>59163</v>
      </c>
      <c r="O21904" s="76" t="s">
        <v>4356</v>
      </c>
      <c r="P21904" s="82">
        <v>2758</v>
      </c>
      <c r="Q21904" s="82" t="s">
        <v>88641</v>
      </c>
      <c r="R21904"/>
    </row>
    <row r="21905" spans="12:18" x14ac:dyDescent="0.25">
      <c r="L21905" t="s">
        <v>3124</v>
      </c>
      <c r="M21905" t="s">
        <v>15987</v>
      </c>
      <c r="N21905" t="s">
        <v>59164</v>
      </c>
      <c r="O21905" s="76" t="s">
        <v>4356</v>
      </c>
      <c r="P21905" s="82">
        <v>562</v>
      </c>
      <c r="Q21905" s="82" t="s">
        <v>88642</v>
      </c>
      <c r="R21905"/>
    </row>
    <row r="21906" spans="12:18" x14ac:dyDescent="0.25">
      <c r="L21906" t="s">
        <v>3124</v>
      </c>
      <c r="M21906" t="s">
        <v>4679</v>
      </c>
      <c r="N21906" t="s">
        <v>59165</v>
      </c>
      <c r="O21906" s="76" t="s">
        <v>4374</v>
      </c>
      <c r="P21906" s="82">
        <v>1831</v>
      </c>
      <c r="Q21906" s="82" t="s">
        <v>72645</v>
      </c>
      <c r="R21906"/>
    </row>
    <row r="21907" spans="12:18" x14ac:dyDescent="0.25">
      <c r="L21907" t="s">
        <v>3124</v>
      </c>
      <c r="M21907" t="s">
        <v>5232</v>
      </c>
      <c r="N21907" t="s">
        <v>59166</v>
      </c>
      <c r="O21907" s="76" t="s">
        <v>4356</v>
      </c>
      <c r="P21907" s="82">
        <v>247</v>
      </c>
      <c r="Q21907" s="82" t="s">
        <v>88643</v>
      </c>
      <c r="R21907"/>
    </row>
    <row r="21908" spans="12:18" x14ac:dyDescent="0.25">
      <c r="L21908" t="s">
        <v>3124</v>
      </c>
      <c r="M21908" t="s">
        <v>36357</v>
      </c>
      <c r="N21908" t="s">
        <v>59167</v>
      </c>
      <c r="O21908" s="76" t="s">
        <v>4356</v>
      </c>
      <c r="P21908" s="82">
        <v>2069</v>
      </c>
      <c r="Q21908" s="82" t="s">
        <v>88644</v>
      </c>
      <c r="R21908"/>
    </row>
    <row r="21909" spans="12:18" x14ac:dyDescent="0.25">
      <c r="L21909" t="s">
        <v>3124</v>
      </c>
      <c r="M21909" t="s">
        <v>5233</v>
      </c>
      <c r="N21909" t="s">
        <v>59168</v>
      </c>
      <c r="O21909" s="76" t="s">
        <v>4356</v>
      </c>
      <c r="P21909" s="82">
        <v>306</v>
      </c>
      <c r="Q21909" s="82" t="s">
        <v>88645</v>
      </c>
      <c r="R21909"/>
    </row>
    <row r="21910" spans="12:18" x14ac:dyDescent="0.25">
      <c r="L21910" t="s">
        <v>3124</v>
      </c>
      <c r="M21910" t="s">
        <v>36358</v>
      </c>
      <c r="N21910" t="s">
        <v>59169</v>
      </c>
      <c r="O21910" s="76" t="s">
        <v>4356</v>
      </c>
      <c r="P21910" s="82">
        <v>2183</v>
      </c>
      <c r="Q21910" s="82" t="s">
        <v>88646</v>
      </c>
      <c r="R21910"/>
    </row>
    <row r="21911" spans="12:18" x14ac:dyDescent="0.25">
      <c r="L21911" t="s">
        <v>3124</v>
      </c>
      <c r="M21911" t="s">
        <v>36359</v>
      </c>
      <c r="N21911" t="s">
        <v>59170</v>
      </c>
      <c r="O21911" s="76" t="s">
        <v>4356</v>
      </c>
      <c r="P21911" s="82">
        <v>748</v>
      </c>
      <c r="Q21911" s="82" t="s">
        <v>88647</v>
      </c>
      <c r="R21911"/>
    </row>
    <row r="21912" spans="12:18" x14ac:dyDescent="0.25">
      <c r="L21912" t="s">
        <v>3124</v>
      </c>
      <c r="M21912" t="s">
        <v>22861</v>
      </c>
      <c r="N21912" t="s">
        <v>59171</v>
      </c>
      <c r="O21912" s="76" t="s">
        <v>4356</v>
      </c>
      <c r="P21912" s="82">
        <v>1612</v>
      </c>
      <c r="Q21912" s="82" t="s">
        <v>88648</v>
      </c>
      <c r="R21912"/>
    </row>
    <row r="21913" spans="12:18" x14ac:dyDescent="0.25">
      <c r="L21913" t="s">
        <v>3124</v>
      </c>
      <c r="M21913" t="s">
        <v>15989</v>
      </c>
      <c r="N21913" t="s">
        <v>59172</v>
      </c>
      <c r="O21913" s="76" t="s">
        <v>4356</v>
      </c>
      <c r="P21913" s="82">
        <v>1435</v>
      </c>
      <c r="Q21913" s="82" t="s">
        <v>88649</v>
      </c>
      <c r="R21913"/>
    </row>
    <row r="21914" spans="12:18" x14ac:dyDescent="0.25">
      <c r="L21914" t="s">
        <v>3124</v>
      </c>
      <c r="M21914" t="s">
        <v>36360</v>
      </c>
      <c r="N21914" t="s">
        <v>59173</v>
      </c>
      <c r="O21914" s="76" t="s">
        <v>4374</v>
      </c>
      <c r="P21914" s="82">
        <v>10103</v>
      </c>
      <c r="Q21914" s="82" t="s">
        <v>72645</v>
      </c>
      <c r="R21914"/>
    </row>
    <row r="21915" spans="12:18" x14ac:dyDescent="0.25">
      <c r="L21915" t="s">
        <v>3124</v>
      </c>
      <c r="M21915" t="s">
        <v>17969</v>
      </c>
      <c r="N21915" t="s">
        <v>59174</v>
      </c>
      <c r="O21915" s="76" t="s">
        <v>4356</v>
      </c>
      <c r="P21915" s="82">
        <v>591</v>
      </c>
      <c r="Q21915" s="82" t="s">
        <v>88650</v>
      </c>
      <c r="R21915"/>
    </row>
    <row r="21916" spans="12:18" x14ac:dyDescent="0.25">
      <c r="L21916" t="s">
        <v>3124</v>
      </c>
      <c r="M21916" t="s">
        <v>17971</v>
      </c>
      <c r="N21916" t="s">
        <v>59175</v>
      </c>
      <c r="O21916" s="76" t="s">
        <v>4374</v>
      </c>
      <c r="P21916" s="82">
        <v>3952</v>
      </c>
      <c r="Q21916" s="82" t="s">
        <v>88651</v>
      </c>
      <c r="R21916"/>
    </row>
    <row r="21917" spans="12:18" x14ac:dyDescent="0.25">
      <c r="L21917" t="s">
        <v>3124</v>
      </c>
      <c r="M21917" t="s">
        <v>22862</v>
      </c>
      <c r="N21917" t="s">
        <v>59176</v>
      </c>
      <c r="O21917" s="76" t="s">
        <v>4356</v>
      </c>
      <c r="P21917" s="82">
        <v>339</v>
      </c>
      <c r="Q21917" s="82" t="s">
        <v>88652</v>
      </c>
      <c r="R21917"/>
    </row>
    <row r="21918" spans="12:18" x14ac:dyDescent="0.25">
      <c r="L21918" t="s">
        <v>3124</v>
      </c>
      <c r="M21918" t="s">
        <v>17973</v>
      </c>
      <c r="N21918" t="s">
        <v>59177</v>
      </c>
      <c r="O21918" s="76" t="s">
        <v>4374</v>
      </c>
      <c r="P21918" s="82">
        <v>7097</v>
      </c>
      <c r="Q21918" s="82" t="s">
        <v>72645</v>
      </c>
      <c r="R21918"/>
    </row>
    <row r="21919" spans="12:18" x14ac:dyDescent="0.25">
      <c r="L21919" t="s">
        <v>3124</v>
      </c>
      <c r="M21919" t="s">
        <v>22863</v>
      </c>
      <c r="N21919" t="s">
        <v>59178</v>
      </c>
      <c r="O21919" s="76" t="s">
        <v>4374</v>
      </c>
      <c r="P21919" s="82">
        <v>1664</v>
      </c>
      <c r="Q21919" s="82" t="s">
        <v>72645</v>
      </c>
      <c r="R21919"/>
    </row>
    <row r="21920" spans="12:18" x14ac:dyDescent="0.25">
      <c r="L21920" t="s">
        <v>3124</v>
      </c>
      <c r="M21920" t="s">
        <v>36361</v>
      </c>
      <c r="N21920" t="s">
        <v>59179</v>
      </c>
      <c r="O21920" s="76" t="s">
        <v>4366</v>
      </c>
      <c r="P21920" s="82">
        <v>394</v>
      </c>
      <c r="Q21920" s="82" t="s">
        <v>88653</v>
      </c>
      <c r="R21920"/>
    </row>
    <row r="21921" spans="12:18" x14ac:dyDescent="0.25">
      <c r="L21921" t="s">
        <v>3124</v>
      </c>
      <c r="M21921" t="s">
        <v>15991</v>
      </c>
      <c r="N21921" t="s">
        <v>59180</v>
      </c>
      <c r="O21921" s="76" t="s">
        <v>4374</v>
      </c>
      <c r="P21921" s="82">
        <v>4831</v>
      </c>
      <c r="Q21921" s="82" t="s">
        <v>72645</v>
      </c>
      <c r="R21921"/>
    </row>
    <row r="21922" spans="12:18" x14ac:dyDescent="0.25">
      <c r="L21922" t="s">
        <v>3124</v>
      </c>
      <c r="M21922" t="s">
        <v>17975</v>
      </c>
      <c r="N21922" t="s">
        <v>59181</v>
      </c>
      <c r="O21922" s="76" t="s">
        <v>4356</v>
      </c>
      <c r="P21922" s="82">
        <v>1738</v>
      </c>
      <c r="Q21922" s="82" t="s">
        <v>88654</v>
      </c>
      <c r="R21922"/>
    </row>
    <row r="21923" spans="12:18" x14ac:dyDescent="0.25">
      <c r="L21923" t="s">
        <v>3124</v>
      </c>
      <c r="M21923" t="s">
        <v>15992</v>
      </c>
      <c r="N21923" t="s">
        <v>59182</v>
      </c>
      <c r="O21923" s="76" t="s">
        <v>4356</v>
      </c>
      <c r="P21923" s="82">
        <v>333</v>
      </c>
      <c r="Q21923" s="82" t="s">
        <v>88655</v>
      </c>
      <c r="R21923"/>
    </row>
    <row r="21924" spans="12:18" x14ac:dyDescent="0.25">
      <c r="L21924" t="s">
        <v>3124</v>
      </c>
      <c r="M21924" t="s">
        <v>15994</v>
      </c>
      <c r="N21924" t="s">
        <v>59183</v>
      </c>
      <c r="O21924" s="76" t="s">
        <v>4356</v>
      </c>
      <c r="P21924" s="82">
        <v>402</v>
      </c>
      <c r="Q21924" s="82" t="s">
        <v>88656</v>
      </c>
      <c r="R21924"/>
    </row>
    <row r="21925" spans="12:18" x14ac:dyDescent="0.25">
      <c r="L21925" t="s">
        <v>3124</v>
      </c>
      <c r="M21925" t="s">
        <v>15996</v>
      </c>
      <c r="N21925" t="s">
        <v>59184</v>
      </c>
      <c r="O21925" s="76" t="s">
        <v>4356</v>
      </c>
      <c r="P21925" s="82">
        <v>422</v>
      </c>
      <c r="Q21925" s="82" t="s">
        <v>88657</v>
      </c>
      <c r="R21925"/>
    </row>
    <row r="21926" spans="12:18" x14ac:dyDescent="0.25">
      <c r="L21926" t="s">
        <v>3124</v>
      </c>
      <c r="M21926" t="s">
        <v>5234</v>
      </c>
      <c r="N21926" t="s">
        <v>59185</v>
      </c>
      <c r="O21926" s="76" t="s">
        <v>4374</v>
      </c>
      <c r="P21926" s="82">
        <v>524</v>
      </c>
      <c r="Q21926" s="82" t="s">
        <v>88658</v>
      </c>
      <c r="R21926"/>
    </row>
    <row r="21927" spans="12:18" x14ac:dyDescent="0.25">
      <c r="L21927" t="s">
        <v>3124</v>
      </c>
      <c r="M21927" t="s">
        <v>22864</v>
      </c>
      <c r="N21927" t="s">
        <v>59186</v>
      </c>
      <c r="O21927" s="76" t="s">
        <v>4374</v>
      </c>
      <c r="P21927" s="82">
        <v>3231</v>
      </c>
      <c r="Q21927" s="82" t="s">
        <v>88659</v>
      </c>
      <c r="R21927"/>
    </row>
    <row r="21928" spans="12:18" x14ac:dyDescent="0.25">
      <c r="L21928" t="s">
        <v>3124</v>
      </c>
      <c r="M21928" t="s">
        <v>22865</v>
      </c>
      <c r="N21928" t="s">
        <v>59187</v>
      </c>
      <c r="O21928" s="76" t="s">
        <v>4356</v>
      </c>
      <c r="P21928" s="82">
        <v>1535</v>
      </c>
      <c r="Q21928" s="82" t="s">
        <v>88660</v>
      </c>
      <c r="R21928"/>
    </row>
    <row r="21929" spans="12:18" x14ac:dyDescent="0.25">
      <c r="L21929" t="s">
        <v>3124</v>
      </c>
      <c r="M21929" t="s">
        <v>5235</v>
      </c>
      <c r="N21929" t="s">
        <v>59188</v>
      </c>
      <c r="O21929" s="76" t="s">
        <v>4374</v>
      </c>
      <c r="P21929" s="82">
        <v>775</v>
      </c>
      <c r="Q21929" s="82" t="s">
        <v>72645</v>
      </c>
      <c r="R21929"/>
    </row>
    <row r="21930" spans="12:18" x14ac:dyDescent="0.25">
      <c r="L21930" t="s">
        <v>3124</v>
      </c>
      <c r="M21930" t="s">
        <v>22866</v>
      </c>
      <c r="N21930" t="s">
        <v>59189</v>
      </c>
      <c r="O21930" s="76" t="s">
        <v>4374</v>
      </c>
      <c r="P21930" s="82">
        <v>4483</v>
      </c>
      <c r="Q21930" s="82" t="s">
        <v>72645</v>
      </c>
      <c r="R21930"/>
    </row>
    <row r="21931" spans="12:18" x14ac:dyDescent="0.25">
      <c r="L21931" t="s">
        <v>3124</v>
      </c>
      <c r="M21931" t="s">
        <v>17977</v>
      </c>
      <c r="N21931" t="s">
        <v>59190</v>
      </c>
      <c r="O21931" s="76" t="s">
        <v>4356</v>
      </c>
      <c r="P21931" s="82">
        <v>748</v>
      </c>
      <c r="Q21931" s="82" t="s">
        <v>88661</v>
      </c>
      <c r="R21931"/>
    </row>
    <row r="21932" spans="12:18" x14ac:dyDescent="0.25">
      <c r="L21932" t="s">
        <v>3124</v>
      </c>
      <c r="M21932" t="s">
        <v>15998</v>
      </c>
      <c r="N21932" t="s">
        <v>59191</v>
      </c>
      <c r="O21932" s="76" t="s">
        <v>4356</v>
      </c>
      <c r="P21932" s="82">
        <v>738</v>
      </c>
      <c r="Q21932" s="82" t="s">
        <v>88662</v>
      </c>
      <c r="R21932"/>
    </row>
    <row r="21933" spans="12:18" x14ac:dyDescent="0.25">
      <c r="L21933" t="s">
        <v>3124</v>
      </c>
      <c r="M21933" t="s">
        <v>17979</v>
      </c>
      <c r="N21933" t="s">
        <v>59192</v>
      </c>
      <c r="O21933" s="76" t="s">
        <v>4356</v>
      </c>
      <c r="P21933" s="82">
        <v>1375</v>
      </c>
      <c r="Q21933" s="82" t="s">
        <v>88663</v>
      </c>
      <c r="R21933"/>
    </row>
    <row r="21934" spans="12:18" x14ac:dyDescent="0.25">
      <c r="L21934" t="s">
        <v>3124</v>
      </c>
      <c r="M21934" t="s">
        <v>5236</v>
      </c>
      <c r="N21934" t="s">
        <v>59193</v>
      </c>
      <c r="O21934" s="76" t="s">
        <v>4356</v>
      </c>
      <c r="P21934" s="82">
        <v>403</v>
      </c>
      <c r="Q21934" s="82" t="s">
        <v>88664</v>
      </c>
      <c r="R21934"/>
    </row>
    <row r="21935" spans="12:18" x14ac:dyDescent="0.25">
      <c r="L21935" t="s">
        <v>3124</v>
      </c>
      <c r="M21935" t="s">
        <v>36362</v>
      </c>
      <c r="N21935" t="s">
        <v>59194</v>
      </c>
      <c r="O21935" s="76" t="s">
        <v>4450</v>
      </c>
      <c r="P21935" s="82">
        <v>11449</v>
      </c>
      <c r="Q21935" s="82" t="s">
        <v>72645</v>
      </c>
      <c r="R21935"/>
    </row>
    <row r="21936" spans="12:18" x14ac:dyDescent="0.25">
      <c r="L21936" t="s">
        <v>3124</v>
      </c>
      <c r="M21936" t="s">
        <v>16000</v>
      </c>
      <c r="N21936" t="s">
        <v>59195</v>
      </c>
      <c r="O21936" s="76" t="s">
        <v>4356</v>
      </c>
      <c r="P21936" s="82">
        <v>1345</v>
      </c>
      <c r="Q21936" s="82" t="s">
        <v>88665</v>
      </c>
      <c r="R21936"/>
    </row>
    <row r="21937" spans="12:18" x14ac:dyDescent="0.25">
      <c r="L21937" t="s">
        <v>3124</v>
      </c>
      <c r="M21937" t="s">
        <v>22867</v>
      </c>
      <c r="N21937" t="s">
        <v>59196</v>
      </c>
      <c r="O21937" s="76" t="s">
        <v>4356</v>
      </c>
      <c r="P21937" s="82">
        <v>1671</v>
      </c>
      <c r="Q21937" s="82" t="s">
        <v>88666</v>
      </c>
      <c r="R21937"/>
    </row>
    <row r="21938" spans="12:18" x14ac:dyDescent="0.25">
      <c r="L21938" t="s">
        <v>3124</v>
      </c>
      <c r="M21938" t="s">
        <v>22868</v>
      </c>
      <c r="N21938" t="s">
        <v>59197</v>
      </c>
      <c r="O21938" s="76" t="s">
        <v>4356</v>
      </c>
      <c r="P21938" s="82">
        <v>711</v>
      </c>
      <c r="Q21938" s="82" t="s">
        <v>88667</v>
      </c>
      <c r="R21938"/>
    </row>
    <row r="21939" spans="12:18" x14ac:dyDescent="0.25">
      <c r="L21939" t="s">
        <v>3124</v>
      </c>
      <c r="M21939" t="s">
        <v>16002</v>
      </c>
      <c r="N21939" t="s">
        <v>59198</v>
      </c>
      <c r="O21939" s="76" t="s">
        <v>4356</v>
      </c>
      <c r="P21939" s="82">
        <v>417</v>
      </c>
      <c r="Q21939" s="82" t="s">
        <v>88668</v>
      </c>
      <c r="R21939"/>
    </row>
    <row r="21940" spans="12:18" x14ac:dyDescent="0.25">
      <c r="L21940" t="s">
        <v>3124</v>
      </c>
      <c r="M21940" t="s">
        <v>17981</v>
      </c>
      <c r="N21940" t="s">
        <v>59199</v>
      </c>
      <c r="O21940" s="76" t="s">
        <v>4356</v>
      </c>
      <c r="P21940" s="82">
        <v>1030</v>
      </c>
      <c r="Q21940" s="82" t="s">
        <v>88669</v>
      </c>
      <c r="R21940"/>
    </row>
    <row r="21941" spans="12:18" x14ac:dyDescent="0.25">
      <c r="L21941" t="s">
        <v>3124</v>
      </c>
      <c r="M21941" t="s">
        <v>5237</v>
      </c>
      <c r="N21941" t="s">
        <v>59200</v>
      </c>
      <c r="O21941" s="76" t="s">
        <v>4356</v>
      </c>
      <c r="P21941" s="82">
        <v>2482</v>
      </c>
      <c r="Q21941" s="82" t="s">
        <v>88670</v>
      </c>
      <c r="R21941"/>
    </row>
    <row r="21942" spans="12:18" x14ac:dyDescent="0.25">
      <c r="L21942" t="s">
        <v>3124</v>
      </c>
      <c r="M21942" t="s">
        <v>16004</v>
      </c>
      <c r="N21942" t="s">
        <v>59201</v>
      </c>
      <c r="O21942" s="76" t="s">
        <v>4356</v>
      </c>
      <c r="P21942" s="82">
        <v>583</v>
      </c>
      <c r="Q21942" s="82" t="s">
        <v>88671</v>
      </c>
      <c r="R21942"/>
    </row>
    <row r="21943" spans="12:18" x14ac:dyDescent="0.25">
      <c r="L21943" t="s">
        <v>3124</v>
      </c>
      <c r="M21943" t="s">
        <v>5238</v>
      </c>
      <c r="N21943" t="s">
        <v>59202</v>
      </c>
      <c r="O21943" s="76" t="s">
        <v>4356</v>
      </c>
      <c r="P21943" s="82">
        <v>1980</v>
      </c>
      <c r="Q21943" s="82" t="s">
        <v>88672</v>
      </c>
      <c r="R21943"/>
    </row>
    <row r="21944" spans="12:18" x14ac:dyDescent="0.25">
      <c r="L21944" t="s">
        <v>3124</v>
      </c>
      <c r="M21944" t="s">
        <v>5239</v>
      </c>
      <c r="N21944" t="s">
        <v>59203</v>
      </c>
      <c r="O21944" s="76" t="s">
        <v>4356</v>
      </c>
      <c r="P21944" s="82">
        <v>611</v>
      </c>
      <c r="Q21944" s="82" t="s">
        <v>88673</v>
      </c>
      <c r="R21944"/>
    </row>
    <row r="21945" spans="12:18" x14ac:dyDescent="0.25">
      <c r="L21945" t="s">
        <v>3124</v>
      </c>
      <c r="M21945" t="s">
        <v>5240</v>
      </c>
      <c r="N21945" t="s">
        <v>59204</v>
      </c>
      <c r="O21945" s="76" t="s">
        <v>4374</v>
      </c>
      <c r="P21945" s="82">
        <v>32558</v>
      </c>
      <c r="Q21945" s="82" t="s">
        <v>72645</v>
      </c>
      <c r="R21945"/>
    </row>
    <row r="21946" spans="12:18" x14ac:dyDescent="0.25">
      <c r="L21946" t="s">
        <v>3124</v>
      </c>
      <c r="M21946" t="s">
        <v>36363</v>
      </c>
      <c r="N21946" t="s">
        <v>59205</v>
      </c>
      <c r="O21946" s="76" t="s">
        <v>4374</v>
      </c>
      <c r="P21946" s="82">
        <v>1660</v>
      </c>
      <c r="Q21946" s="82" t="s">
        <v>72645</v>
      </c>
      <c r="R21946"/>
    </row>
    <row r="21947" spans="12:18" x14ac:dyDescent="0.25">
      <c r="L21947" t="s">
        <v>3124</v>
      </c>
      <c r="M21947" t="s">
        <v>16006</v>
      </c>
      <c r="N21947" t="s">
        <v>59206</v>
      </c>
      <c r="O21947" s="76" t="s">
        <v>4374</v>
      </c>
      <c r="P21947" s="82">
        <v>2452</v>
      </c>
      <c r="Q21947" s="82" t="s">
        <v>72645</v>
      </c>
      <c r="R21947"/>
    </row>
    <row r="21948" spans="12:18" x14ac:dyDescent="0.25">
      <c r="L21948" t="s">
        <v>3124</v>
      </c>
      <c r="M21948" t="s">
        <v>36364</v>
      </c>
      <c r="N21948" t="s">
        <v>59207</v>
      </c>
      <c r="O21948" s="76" t="s">
        <v>4356</v>
      </c>
      <c r="P21948" s="82">
        <v>399</v>
      </c>
      <c r="Q21948" s="82" t="s">
        <v>88674</v>
      </c>
      <c r="R21948"/>
    </row>
    <row r="21949" spans="12:18" x14ac:dyDescent="0.25">
      <c r="L21949" t="s">
        <v>3124</v>
      </c>
      <c r="M21949" t="s">
        <v>5241</v>
      </c>
      <c r="N21949" t="s">
        <v>59208</v>
      </c>
      <c r="O21949" s="76" t="s">
        <v>4374</v>
      </c>
      <c r="P21949" s="82">
        <v>1577</v>
      </c>
      <c r="Q21949" s="82" t="s">
        <v>88675</v>
      </c>
      <c r="R21949"/>
    </row>
    <row r="21950" spans="12:18" x14ac:dyDescent="0.25">
      <c r="L21950" t="s">
        <v>3124</v>
      </c>
      <c r="M21950" t="s">
        <v>36365</v>
      </c>
      <c r="N21950" t="s">
        <v>59209</v>
      </c>
      <c r="O21950" s="76" t="s">
        <v>4356</v>
      </c>
      <c r="P21950" s="82">
        <v>153</v>
      </c>
      <c r="Q21950" s="82" t="s">
        <v>88676</v>
      </c>
      <c r="R21950"/>
    </row>
    <row r="21951" spans="12:18" x14ac:dyDescent="0.25">
      <c r="L21951" t="s">
        <v>3124</v>
      </c>
      <c r="M21951" t="s">
        <v>5242</v>
      </c>
      <c r="N21951" t="s">
        <v>59210</v>
      </c>
      <c r="O21951" s="76" t="s">
        <v>4450</v>
      </c>
      <c r="P21951" s="82">
        <v>2495</v>
      </c>
      <c r="Q21951" s="82" t="s">
        <v>72645</v>
      </c>
      <c r="R21951"/>
    </row>
    <row r="21952" spans="12:18" x14ac:dyDescent="0.25">
      <c r="L21952" t="s">
        <v>3124</v>
      </c>
      <c r="M21952" t="s">
        <v>22869</v>
      </c>
      <c r="N21952" t="s">
        <v>59211</v>
      </c>
      <c r="O21952" s="76" t="s">
        <v>4356</v>
      </c>
      <c r="P21952" s="82">
        <v>1166</v>
      </c>
      <c r="Q21952" s="82" t="s">
        <v>88677</v>
      </c>
      <c r="R21952"/>
    </row>
    <row r="21953" spans="12:18" x14ac:dyDescent="0.25">
      <c r="L21953" t="s">
        <v>3124</v>
      </c>
      <c r="M21953" t="s">
        <v>16008</v>
      </c>
      <c r="N21953" t="s">
        <v>59212</v>
      </c>
      <c r="O21953" s="76" t="s">
        <v>4374</v>
      </c>
      <c r="P21953" s="82">
        <v>2232</v>
      </c>
      <c r="Q21953" s="82" t="s">
        <v>72645</v>
      </c>
      <c r="R21953"/>
    </row>
    <row r="21954" spans="12:18" x14ac:dyDescent="0.25">
      <c r="L21954" t="s">
        <v>3124</v>
      </c>
      <c r="M21954" t="s">
        <v>22870</v>
      </c>
      <c r="N21954" t="s">
        <v>59213</v>
      </c>
      <c r="O21954" s="76" t="s">
        <v>4450</v>
      </c>
      <c r="P21954" s="82">
        <v>7899</v>
      </c>
      <c r="Q21954" s="82" t="s">
        <v>72645</v>
      </c>
      <c r="R21954"/>
    </row>
    <row r="21955" spans="12:18" x14ac:dyDescent="0.25">
      <c r="L21955" t="s">
        <v>3124</v>
      </c>
      <c r="M21955" t="s">
        <v>16010</v>
      </c>
      <c r="N21955" t="s">
        <v>59214</v>
      </c>
      <c r="O21955" s="76" t="s">
        <v>4356</v>
      </c>
      <c r="P21955" s="82">
        <v>1073</v>
      </c>
      <c r="Q21955" s="82" t="s">
        <v>88678</v>
      </c>
      <c r="R21955"/>
    </row>
    <row r="21956" spans="12:18" x14ac:dyDescent="0.25">
      <c r="L21956" t="s">
        <v>3124</v>
      </c>
      <c r="M21956" t="s">
        <v>36366</v>
      </c>
      <c r="N21956" t="s">
        <v>59215</v>
      </c>
      <c r="O21956" s="76" t="s">
        <v>4374</v>
      </c>
      <c r="P21956" s="82">
        <v>1008</v>
      </c>
      <c r="Q21956" s="82" t="s">
        <v>72645</v>
      </c>
      <c r="R21956"/>
    </row>
    <row r="21957" spans="12:18" x14ac:dyDescent="0.25">
      <c r="L21957" t="s">
        <v>3124</v>
      </c>
      <c r="M21957" t="s">
        <v>5243</v>
      </c>
      <c r="N21957" t="s">
        <v>59216</v>
      </c>
      <c r="O21957" s="76" t="s">
        <v>4356</v>
      </c>
      <c r="P21957" s="82">
        <v>1253</v>
      </c>
      <c r="Q21957" s="82" t="s">
        <v>88679</v>
      </c>
      <c r="R21957"/>
    </row>
    <row r="21958" spans="12:18" x14ac:dyDescent="0.25">
      <c r="L21958" t="s">
        <v>3124</v>
      </c>
      <c r="M21958" t="s">
        <v>36367</v>
      </c>
      <c r="N21958" t="s">
        <v>59217</v>
      </c>
      <c r="O21958" s="76" t="s">
        <v>4356</v>
      </c>
      <c r="P21958" s="82">
        <v>2289</v>
      </c>
      <c r="Q21958" s="82" t="s">
        <v>88680</v>
      </c>
      <c r="R21958"/>
    </row>
    <row r="21959" spans="12:18" x14ac:dyDescent="0.25">
      <c r="L21959" t="s">
        <v>3124</v>
      </c>
      <c r="M21959" t="s">
        <v>36368</v>
      </c>
      <c r="N21959" t="s">
        <v>59218</v>
      </c>
      <c r="O21959" s="76" t="s">
        <v>4356</v>
      </c>
      <c r="P21959" s="82">
        <v>840</v>
      </c>
      <c r="Q21959" s="82" t="s">
        <v>88682</v>
      </c>
      <c r="R21959"/>
    </row>
    <row r="21960" spans="12:18" x14ac:dyDescent="0.25">
      <c r="L21960" t="s">
        <v>3124</v>
      </c>
      <c r="M21960" t="s">
        <v>17983</v>
      </c>
      <c r="N21960" t="s">
        <v>59219</v>
      </c>
      <c r="O21960" s="76" t="s">
        <v>4356</v>
      </c>
      <c r="P21960" s="82">
        <v>670</v>
      </c>
      <c r="Q21960" s="82" t="s">
        <v>88683</v>
      </c>
      <c r="R21960"/>
    </row>
    <row r="21961" spans="12:18" x14ac:dyDescent="0.25">
      <c r="L21961" t="s">
        <v>3124</v>
      </c>
      <c r="M21961" t="s">
        <v>16012</v>
      </c>
      <c r="N21961" t="s">
        <v>59220</v>
      </c>
      <c r="O21961" s="76" t="s">
        <v>4374</v>
      </c>
      <c r="P21961" s="82">
        <v>14591</v>
      </c>
      <c r="Q21961" s="82" t="s">
        <v>88684</v>
      </c>
      <c r="R21961"/>
    </row>
    <row r="21962" spans="12:18" x14ac:dyDescent="0.25">
      <c r="L21962" t="s">
        <v>3124</v>
      </c>
      <c r="M21962" t="s">
        <v>17985</v>
      </c>
      <c r="N21962" t="s">
        <v>59221</v>
      </c>
      <c r="O21962" s="76" t="s">
        <v>4374</v>
      </c>
      <c r="P21962" s="82">
        <v>454</v>
      </c>
      <c r="Q21962" s="82" t="s">
        <v>88685</v>
      </c>
      <c r="R21962"/>
    </row>
    <row r="21963" spans="12:18" x14ac:dyDescent="0.25">
      <c r="L21963" t="s">
        <v>3124</v>
      </c>
      <c r="M21963" t="s">
        <v>17987</v>
      </c>
      <c r="N21963" t="s">
        <v>59222</v>
      </c>
      <c r="O21963" s="76" t="s">
        <v>4356</v>
      </c>
      <c r="P21963" s="82">
        <v>570</v>
      </c>
      <c r="Q21963" s="82" t="s">
        <v>88686</v>
      </c>
      <c r="R21963"/>
    </row>
    <row r="21964" spans="12:18" x14ac:dyDescent="0.25">
      <c r="L21964" t="s">
        <v>3124</v>
      </c>
      <c r="M21964" t="s">
        <v>36369</v>
      </c>
      <c r="N21964" t="s">
        <v>59223</v>
      </c>
      <c r="O21964" s="76" t="s">
        <v>4374</v>
      </c>
      <c r="P21964" s="82">
        <v>688</v>
      </c>
      <c r="Q21964" s="82" t="s">
        <v>88687</v>
      </c>
      <c r="R21964"/>
    </row>
    <row r="21965" spans="12:18" x14ac:dyDescent="0.25">
      <c r="L21965" t="s">
        <v>3124</v>
      </c>
      <c r="M21965" t="s">
        <v>16014</v>
      </c>
      <c r="N21965" t="s">
        <v>59224</v>
      </c>
      <c r="O21965" s="76" t="s">
        <v>4356</v>
      </c>
      <c r="P21965" s="82">
        <v>874</v>
      </c>
      <c r="Q21965" s="82" t="s">
        <v>88688</v>
      </c>
      <c r="R21965"/>
    </row>
    <row r="21966" spans="12:18" x14ac:dyDescent="0.25">
      <c r="L21966" t="s">
        <v>3124</v>
      </c>
      <c r="M21966" t="s">
        <v>16016</v>
      </c>
      <c r="N21966" t="s">
        <v>59225</v>
      </c>
      <c r="O21966" s="76" t="s">
        <v>4374</v>
      </c>
      <c r="P21966" s="82">
        <v>768</v>
      </c>
      <c r="Q21966" s="82" t="s">
        <v>72645</v>
      </c>
      <c r="R21966"/>
    </row>
    <row r="21967" spans="12:18" x14ac:dyDescent="0.25">
      <c r="L21967" t="s">
        <v>3124</v>
      </c>
      <c r="M21967" t="s">
        <v>36370</v>
      </c>
      <c r="N21967" t="s">
        <v>59226</v>
      </c>
      <c r="O21967" s="76" t="s">
        <v>4374</v>
      </c>
      <c r="P21967" s="82">
        <v>2990</v>
      </c>
      <c r="Q21967" s="82" t="s">
        <v>72645</v>
      </c>
      <c r="R21967"/>
    </row>
    <row r="21968" spans="12:18" x14ac:dyDescent="0.25">
      <c r="L21968" t="s">
        <v>3124</v>
      </c>
      <c r="M21968" t="s">
        <v>16018</v>
      </c>
      <c r="N21968" t="s">
        <v>59227</v>
      </c>
      <c r="O21968" s="76" t="s">
        <v>4356</v>
      </c>
      <c r="P21968" s="82">
        <v>52</v>
      </c>
      <c r="Q21968" s="82" t="s">
        <v>88689</v>
      </c>
      <c r="R21968"/>
    </row>
    <row r="21969" spans="12:18" x14ac:dyDescent="0.25">
      <c r="L21969" t="s">
        <v>3124</v>
      </c>
      <c r="M21969" t="s">
        <v>17989</v>
      </c>
      <c r="N21969" t="s">
        <v>59228</v>
      </c>
      <c r="O21969" s="76" t="s">
        <v>4366</v>
      </c>
      <c r="P21969" s="82">
        <v>371</v>
      </c>
      <c r="Q21969" s="82" t="s">
        <v>88690</v>
      </c>
      <c r="R21969"/>
    </row>
    <row r="21970" spans="12:18" x14ac:dyDescent="0.25">
      <c r="L21970" t="s">
        <v>3124</v>
      </c>
      <c r="M21970" t="s">
        <v>22872</v>
      </c>
      <c r="N21970" t="s">
        <v>59229</v>
      </c>
      <c r="O21970" s="76" t="s">
        <v>4356</v>
      </c>
      <c r="P21970" s="82">
        <v>1092</v>
      </c>
      <c r="Q21970" s="82" t="s">
        <v>88691</v>
      </c>
      <c r="R21970"/>
    </row>
    <row r="21971" spans="12:18" x14ac:dyDescent="0.25">
      <c r="L21971" t="s">
        <v>3124</v>
      </c>
      <c r="M21971" t="s">
        <v>36371</v>
      </c>
      <c r="N21971" t="s">
        <v>59230</v>
      </c>
      <c r="O21971" s="76" t="s">
        <v>4356</v>
      </c>
      <c r="P21971" s="82">
        <v>521</v>
      </c>
      <c r="Q21971" s="82" t="s">
        <v>88692</v>
      </c>
      <c r="R21971"/>
    </row>
    <row r="21972" spans="12:18" x14ac:dyDescent="0.25">
      <c r="L21972" t="s">
        <v>3124</v>
      </c>
      <c r="M21972" t="s">
        <v>5245</v>
      </c>
      <c r="N21972" t="s">
        <v>59231</v>
      </c>
      <c r="O21972" s="76" t="s">
        <v>4356</v>
      </c>
      <c r="P21972" s="82">
        <v>1615</v>
      </c>
      <c r="Q21972" s="82" t="s">
        <v>88693</v>
      </c>
      <c r="R21972"/>
    </row>
    <row r="21973" spans="12:18" x14ac:dyDescent="0.25">
      <c r="L21973" t="s">
        <v>3124</v>
      </c>
      <c r="M21973" t="s">
        <v>17991</v>
      </c>
      <c r="N21973" t="s">
        <v>59232</v>
      </c>
      <c r="O21973" s="76" t="s">
        <v>4374</v>
      </c>
      <c r="P21973" s="82">
        <v>12358</v>
      </c>
      <c r="Q21973" s="82" t="s">
        <v>72645</v>
      </c>
      <c r="R21973"/>
    </row>
    <row r="21974" spans="12:18" x14ac:dyDescent="0.25">
      <c r="L21974" t="s">
        <v>3124</v>
      </c>
      <c r="M21974" t="s">
        <v>5246</v>
      </c>
      <c r="N21974" t="s">
        <v>59233</v>
      </c>
      <c r="O21974" s="76" t="s">
        <v>4374</v>
      </c>
      <c r="P21974" s="82">
        <v>9698</v>
      </c>
      <c r="Q21974" s="82" t="s">
        <v>72645</v>
      </c>
      <c r="R21974"/>
    </row>
    <row r="21975" spans="12:18" x14ac:dyDescent="0.25">
      <c r="L21975" t="s">
        <v>3124</v>
      </c>
      <c r="M21975" t="s">
        <v>16020</v>
      </c>
      <c r="N21975" t="s">
        <v>59234</v>
      </c>
      <c r="O21975" s="76" t="s">
        <v>4450</v>
      </c>
      <c r="P21975" s="82">
        <v>21134</v>
      </c>
      <c r="Q21975" s="82" t="s">
        <v>72645</v>
      </c>
      <c r="R21975"/>
    </row>
    <row r="21976" spans="12:18" x14ac:dyDescent="0.25">
      <c r="L21976" t="s">
        <v>3124</v>
      </c>
      <c r="M21976" t="s">
        <v>36372</v>
      </c>
      <c r="N21976" t="s">
        <v>59235</v>
      </c>
      <c r="O21976" s="76" t="s">
        <v>4374</v>
      </c>
      <c r="P21976" s="82">
        <v>2809</v>
      </c>
      <c r="Q21976" s="82" t="s">
        <v>88694</v>
      </c>
      <c r="R21976"/>
    </row>
    <row r="21977" spans="12:18" x14ac:dyDescent="0.25">
      <c r="L21977" t="s">
        <v>3124</v>
      </c>
      <c r="M21977" t="s">
        <v>16021</v>
      </c>
      <c r="N21977" t="s">
        <v>59236</v>
      </c>
      <c r="O21977" s="76" t="s">
        <v>4356</v>
      </c>
      <c r="P21977" s="82">
        <v>2270</v>
      </c>
      <c r="Q21977" s="82" t="s">
        <v>88695</v>
      </c>
      <c r="R21977"/>
    </row>
    <row r="21978" spans="12:18" x14ac:dyDescent="0.25">
      <c r="L21978" t="s">
        <v>3124</v>
      </c>
      <c r="M21978" t="s">
        <v>22873</v>
      </c>
      <c r="N21978" t="s">
        <v>59237</v>
      </c>
      <c r="O21978" s="76" t="s">
        <v>4356</v>
      </c>
      <c r="P21978" s="82">
        <v>3014</v>
      </c>
      <c r="Q21978" s="82" t="s">
        <v>88696</v>
      </c>
      <c r="R21978"/>
    </row>
    <row r="21979" spans="12:18" x14ac:dyDescent="0.25">
      <c r="L21979" t="s">
        <v>3124</v>
      </c>
      <c r="M21979" t="s">
        <v>16022</v>
      </c>
      <c r="N21979" t="s">
        <v>59238</v>
      </c>
      <c r="O21979" s="76" t="s">
        <v>4356</v>
      </c>
      <c r="P21979" s="82">
        <v>694</v>
      </c>
      <c r="Q21979" s="82" t="s">
        <v>88697</v>
      </c>
      <c r="R21979"/>
    </row>
    <row r="21980" spans="12:18" x14ac:dyDescent="0.25">
      <c r="L21980" t="s">
        <v>3124</v>
      </c>
      <c r="M21980" t="s">
        <v>22874</v>
      </c>
      <c r="N21980" t="s">
        <v>59239</v>
      </c>
      <c r="O21980" s="76" t="s">
        <v>4374</v>
      </c>
      <c r="P21980" s="82">
        <v>4532</v>
      </c>
      <c r="Q21980" s="82" t="s">
        <v>72645</v>
      </c>
      <c r="R21980"/>
    </row>
    <row r="21981" spans="12:18" x14ac:dyDescent="0.25">
      <c r="L21981" t="s">
        <v>3124</v>
      </c>
      <c r="M21981" t="s">
        <v>5247</v>
      </c>
      <c r="N21981" t="s">
        <v>59240</v>
      </c>
      <c r="O21981" s="76" t="s">
        <v>4356</v>
      </c>
      <c r="P21981" s="82">
        <v>744</v>
      </c>
      <c r="Q21981" s="82" t="s">
        <v>88698</v>
      </c>
      <c r="R21981"/>
    </row>
    <row r="21982" spans="12:18" x14ac:dyDescent="0.25">
      <c r="L21982" t="s">
        <v>3124</v>
      </c>
      <c r="M21982" t="s">
        <v>17993</v>
      </c>
      <c r="N21982" t="s">
        <v>59241</v>
      </c>
      <c r="O21982" s="76" t="s">
        <v>4356</v>
      </c>
      <c r="P21982" s="82">
        <v>667</v>
      </c>
      <c r="Q21982" s="82" t="s">
        <v>88699</v>
      </c>
      <c r="R21982"/>
    </row>
    <row r="21983" spans="12:18" x14ac:dyDescent="0.25">
      <c r="L21983" t="s">
        <v>3124</v>
      </c>
      <c r="M21983" t="s">
        <v>32486</v>
      </c>
      <c r="N21983" t="s">
        <v>59242</v>
      </c>
      <c r="O21983" s="76" t="s">
        <v>4450</v>
      </c>
      <c r="P21983" s="82">
        <v>21041</v>
      </c>
      <c r="Q21983" s="82" t="s">
        <v>72645</v>
      </c>
      <c r="R21983"/>
    </row>
    <row r="21984" spans="12:18" x14ac:dyDescent="0.25">
      <c r="L21984" t="s">
        <v>3124</v>
      </c>
      <c r="M21984" t="s">
        <v>17995</v>
      </c>
      <c r="N21984" t="s">
        <v>59243</v>
      </c>
      <c r="O21984" s="76" t="s">
        <v>4356</v>
      </c>
      <c r="P21984" s="82">
        <v>257</v>
      </c>
      <c r="Q21984" s="82" t="s">
        <v>88700</v>
      </c>
      <c r="R21984"/>
    </row>
    <row r="21985" spans="12:18" x14ac:dyDescent="0.25">
      <c r="L21985" t="s">
        <v>3124</v>
      </c>
      <c r="M21985" t="s">
        <v>16024</v>
      </c>
      <c r="N21985" t="s">
        <v>59244</v>
      </c>
      <c r="O21985" s="76" t="s">
        <v>4450</v>
      </c>
      <c r="P21985" s="82">
        <v>6435</v>
      </c>
      <c r="Q21985" s="82" t="s">
        <v>88701</v>
      </c>
      <c r="R21985"/>
    </row>
    <row r="21986" spans="12:18" x14ac:dyDescent="0.25">
      <c r="L21986" t="s">
        <v>3124</v>
      </c>
      <c r="M21986" t="s">
        <v>22875</v>
      </c>
      <c r="N21986" t="s">
        <v>59245</v>
      </c>
      <c r="O21986" s="76" t="s">
        <v>4374</v>
      </c>
      <c r="P21986" s="82">
        <v>1218</v>
      </c>
      <c r="Q21986" s="82" t="s">
        <v>72645</v>
      </c>
      <c r="R21986"/>
    </row>
    <row r="21987" spans="12:18" x14ac:dyDescent="0.25">
      <c r="L21987" t="s">
        <v>3124</v>
      </c>
      <c r="M21987" t="s">
        <v>22876</v>
      </c>
      <c r="N21987" t="s">
        <v>59246</v>
      </c>
      <c r="O21987" s="76" t="s">
        <v>4356</v>
      </c>
      <c r="P21987" s="82">
        <v>201</v>
      </c>
      <c r="Q21987" s="82" t="s">
        <v>88702</v>
      </c>
      <c r="R21987"/>
    </row>
    <row r="21988" spans="12:18" x14ac:dyDescent="0.25">
      <c r="L21988" t="s">
        <v>3124</v>
      </c>
      <c r="M21988" t="s">
        <v>17997</v>
      </c>
      <c r="N21988" t="s">
        <v>59247</v>
      </c>
      <c r="O21988" s="76" t="s">
        <v>4374</v>
      </c>
      <c r="P21988" s="82">
        <v>4968</v>
      </c>
      <c r="Q21988" s="82" t="s">
        <v>72645</v>
      </c>
      <c r="R21988"/>
    </row>
    <row r="21989" spans="12:18" x14ac:dyDescent="0.25">
      <c r="L21989" t="s">
        <v>3124</v>
      </c>
      <c r="M21989" t="s">
        <v>36373</v>
      </c>
      <c r="N21989" t="s">
        <v>59248</v>
      </c>
      <c r="O21989" s="76" t="s">
        <v>4356</v>
      </c>
      <c r="P21989" s="82">
        <v>193</v>
      </c>
      <c r="Q21989" s="82" t="s">
        <v>88703</v>
      </c>
      <c r="R21989"/>
    </row>
    <row r="21990" spans="12:18" x14ac:dyDescent="0.25">
      <c r="L21990" t="s">
        <v>3124</v>
      </c>
      <c r="M21990" t="s">
        <v>5248</v>
      </c>
      <c r="N21990" t="s">
        <v>59249</v>
      </c>
      <c r="O21990" s="76" t="s">
        <v>4450</v>
      </c>
      <c r="P21990" s="82">
        <v>5324</v>
      </c>
      <c r="Q21990" s="82" t="s">
        <v>88704</v>
      </c>
      <c r="R21990"/>
    </row>
    <row r="21991" spans="12:18" x14ac:dyDescent="0.25">
      <c r="L21991" t="s">
        <v>3124</v>
      </c>
      <c r="M21991" t="s">
        <v>22877</v>
      </c>
      <c r="N21991" t="s">
        <v>59250</v>
      </c>
      <c r="O21991" s="76" t="s">
        <v>4356</v>
      </c>
      <c r="P21991" s="82">
        <v>39</v>
      </c>
      <c r="Q21991" s="82" t="s">
        <v>88705</v>
      </c>
      <c r="R21991"/>
    </row>
    <row r="21992" spans="12:18" x14ac:dyDescent="0.25">
      <c r="L21992" t="s">
        <v>3124</v>
      </c>
      <c r="M21992" t="s">
        <v>16026</v>
      </c>
      <c r="N21992" t="s">
        <v>59251</v>
      </c>
      <c r="O21992" s="76" t="s">
        <v>4374</v>
      </c>
      <c r="P21992" s="82">
        <v>19825</v>
      </c>
      <c r="Q21992" s="82" t="s">
        <v>72645</v>
      </c>
      <c r="R21992"/>
    </row>
    <row r="21993" spans="12:18" x14ac:dyDescent="0.25">
      <c r="L21993" t="s">
        <v>3124</v>
      </c>
      <c r="M21993" t="s">
        <v>5249</v>
      </c>
      <c r="N21993" t="s">
        <v>59252</v>
      </c>
      <c r="O21993" s="76" t="s">
        <v>4374</v>
      </c>
      <c r="P21993" s="82">
        <v>1769</v>
      </c>
      <c r="Q21993" s="82" t="s">
        <v>72645</v>
      </c>
      <c r="R21993"/>
    </row>
    <row r="21994" spans="12:18" x14ac:dyDescent="0.25">
      <c r="L21994" t="s">
        <v>3124</v>
      </c>
      <c r="M21994" t="s">
        <v>22878</v>
      </c>
      <c r="N21994" t="s">
        <v>59253</v>
      </c>
      <c r="O21994" s="76" t="s">
        <v>4356</v>
      </c>
      <c r="P21994" s="82">
        <v>339</v>
      </c>
      <c r="Q21994" s="82" t="s">
        <v>88706</v>
      </c>
      <c r="R21994"/>
    </row>
    <row r="21995" spans="12:18" x14ac:dyDescent="0.25">
      <c r="L21995" t="s">
        <v>3124</v>
      </c>
      <c r="M21995" t="s">
        <v>22879</v>
      </c>
      <c r="N21995" t="s">
        <v>59254</v>
      </c>
      <c r="O21995" s="76" t="s">
        <v>4366</v>
      </c>
      <c r="P21995" s="82">
        <v>314</v>
      </c>
      <c r="Q21995" s="82" t="s">
        <v>88707</v>
      </c>
      <c r="R21995"/>
    </row>
    <row r="21996" spans="12:18" x14ac:dyDescent="0.25">
      <c r="L21996" t="s">
        <v>3124</v>
      </c>
      <c r="M21996" t="s">
        <v>22880</v>
      </c>
      <c r="N21996" t="s">
        <v>59255</v>
      </c>
      <c r="O21996" s="76" t="s">
        <v>4366</v>
      </c>
      <c r="P21996" s="82">
        <v>333</v>
      </c>
      <c r="Q21996" s="82" t="s">
        <v>88708</v>
      </c>
      <c r="R21996"/>
    </row>
    <row r="21997" spans="12:18" x14ac:dyDescent="0.25">
      <c r="L21997" t="s">
        <v>3124</v>
      </c>
      <c r="M21997" t="s">
        <v>22881</v>
      </c>
      <c r="N21997" t="s">
        <v>59256</v>
      </c>
      <c r="O21997" s="76" t="s">
        <v>4356</v>
      </c>
      <c r="P21997" s="82">
        <v>860</v>
      </c>
      <c r="Q21997" s="82" t="s">
        <v>88709</v>
      </c>
      <c r="R21997"/>
    </row>
    <row r="21998" spans="12:18" x14ac:dyDescent="0.25">
      <c r="L21998" t="s">
        <v>3124</v>
      </c>
      <c r="M21998" t="s">
        <v>22967</v>
      </c>
      <c r="N21998" t="s">
        <v>59257</v>
      </c>
      <c r="O21998" s="76" t="s">
        <v>4374</v>
      </c>
      <c r="P21998" s="82">
        <v>1287</v>
      </c>
      <c r="Q21998" s="82" t="s">
        <v>72645</v>
      </c>
      <c r="R21998"/>
    </row>
    <row r="21999" spans="12:18" x14ac:dyDescent="0.25">
      <c r="L21999" t="s">
        <v>3124</v>
      </c>
      <c r="M21999" t="s">
        <v>16028</v>
      </c>
      <c r="N21999" t="s">
        <v>59258</v>
      </c>
      <c r="O21999" s="76" t="s">
        <v>4450</v>
      </c>
      <c r="P21999" s="82">
        <v>39700</v>
      </c>
      <c r="Q21999" s="82" t="s">
        <v>72645</v>
      </c>
      <c r="R21999"/>
    </row>
    <row r="22000" spans="12:18" x14ac:dyDescent="0.25">
      <c r="L22000" t="s">
        <v>3124</v>
      </c>
      <c r="M22000" t="s">
        <v>36374</v>
      </c>
      <c r="N22000" t="s">
        <v>59259</v>
      </c>
      <c r="O22000" s="76" t="s">
        <v>4374</v>
      </c>
      <c r="P22000" s="82">
        <v>10558</v>
      </c>
      <c r="Q22000" s="82" t="s">
        <v>72645</v>
      </c>
      <c r="R22000"/>
    </row>
    <row r="22001" spans="12:18" x14ac:dyDescent="0.25">
      <c r="L22001" t="s">
        <v>3124</v>
      </c>
      <c r="M22001" t="s">
        <v>17999</v>
      </c>
      <c r="N22001" t="s">
        <v>59260</v>
      </c>
      <c r="O22001" s="76" t="s">
        <v>4356</v>
      </c>
      <c r="P22001" s="82">
        <v>569</v>
      </c>
      <c r="Q22001" s="82" t="s">
        <v>88711</v>
      </c>
      <c r="R22001"/>
    </row>
    <row r="22002" spans="12:18" x14ac:dyDescent="0.25">
      <c r="L22002" t="s">
        <v>3124</v>
      </c>
      <c r="M22002" t="s">
        <v>16030</v>
      </c>
      <c r="N22002" t="s">
        <v>59261</v>
      </c>
      <c r="O22002" s="76" t="s">
        <v>4356</v>
      </c>
      <c r="P22002" s="82">
        <v>250</v>
      </c>
      <c r="Q22002" s="82" t="s">
        <v>88712</v>
      </c>
      <c r="R22002"/>
    </row>
    <row r="22003" spans="12:18" x14ac:dyDescent="0.25">
      <c r="L22003" t="s">
        <v>3124</v>
      </c>
      <c r="M22003" t="s">
        <v>5250</v>
      </c>
      <c r="N22003" t="s">
        <v>59262</v>
      </c>
      <c r="O22003" s="76" t="s">
        <v>4450</v>
      </c>
      <c r="P22003" s="82">
        <v>87353</v>
      </c>
      <c r="Q22003" s="82" t="s">
        <v>72645</v>
      </c>
      <c r="R22003"/>
    </row>
    <row r="22004" spans="12:18" x14ac:dyDescent="0.25">
      <c r="L22004" t="s">
        <v>3124</v>
      </c>
      <c r="M22004" t="s">
        <v>22882</v>
      </c>
      <c r="N22004" t="s">
        <v>59263</v>
      </c>
      <c r="O22004" s="76" t="s">
        <v>4356</v>
      </c>
      <c r="P22004" s="82">
        <v>673</v>
      </c>
      <c r="Q22004" s="82" t="s">
        <v>88713</v>
      </c>
      <c r="R22004"/>
    </row>
    <row r="22005" spans="12:18" x14ac:dyDescent="0.25">
      <c r="L22005" t="s">
        <v>3124</v>
      </c>
      <c r="M22005" t="s">
        <v>22883</v>
      </c>
      <c r="N22005" t="s">
        <v>59264</v>
      </c>
      <c r="O22005" s="76" t="s">
        <v>4374</v>
      </c>
      <c r="P22005" s="82">
        <v>1937</v>
      </c>
      <c r="Q22005" s="82" t="s">
        <v>88714</v>
      </c>
      <c r="R22005"/>
    </row>
    <row r="22006" spans="12:18" x14ac:dyDescent="0.25">
      <c r="L22006" t="s">
        <v>3124</v>
      </c>
      <c r="M22006" t="s">
        <v>22884</v>
      </c>
      <c r="N22006" t="s">
        <v>59265</v>
      </c>
      <c r="O22006" s="76" t="s">
        <v>4366</v>
      </c>
      <c r="P22006" s="82">
        <v>84</v>
      </c>
      <c r="Q22006" s="82" t="s">
        <v>88715</v>
      </c>
      <c r="R22006"/>
    </row>
    <row r="22007" spans="12:18" x14ac:dyDescent="0.25">
      <c r="L22007" t="s">
        <v>3124</v>
      </c>
      <c r="M22007" t="s">
        <v>36376</v>
      </c>
      <c r="N22007" t="s">
        <v>59266</v>
      </c>
      <c r="O22007" s="76" t="s">
        <v>4356</v>
      </c>
      <c r="P22007" s="82">
        <v>292</v>
      </c>
      <c r="Q22007" s="82" t="s">
        <v>88716</v>
      </c>
      <c r="R22007"/>
    </row>
    <row r="22008" spans="12:18" x14ac:dyDescent="0.25">
      <c r="L22008" t="s">
        <v>3124</v>
      </c>
      <c r="M22008" t="s">
        <v>22885</v>
      </c>
      <c r="N22008" t="s">
        <v>59267</v>
      </c>
      <c r="O22008" s="76" t="s">
        <v>4366</v>
      </c>
      <c r="P22008" s="82">
        <v>140</v>
      </c>
      <c r="Q22008" s="82" t="s">
        <v>88717</v>
      </c>
      <c r="R22008"/>
    </row>
    <row r="22009" spans="12:18" x14ac:dyDescent="0.25">
      <c r="L22009" t="s">
        <v>3124</v>
      </c>
      <c r="M22009" t="s">
        <v>16033</v>
      </c>
      <c r="N22009" t="s">
        <v>59268</v>
      </c>
      <c r="O22009" s="76" t="s">
        <v>4356</v>
      </c>
      <c r="P22009" s="82">
        <v>1219</v>
      </c>
      <c r="Q22009" s="82" t="s">
        <v>88718</v>
      </c>
      <c r="R22009"/>
    </row>
    <row r="22010" spans="12:18" x14ac:dyDescent="0.25">
      <c r="L22010" t="s">
        <v>3124</v>
      </c>
      <c r="M22010" t="s">
        <v>22886</v>
      </c>
      <c r="N22010" t="s">
        <v>59269</v>
      </c>
      <c r="O22010" s="76" t="s">
        <v>4356</v>
      </c>
      <c r="P22010" s="82">
        <v>980</v>
      </c>
      <c r="Q22010" s="82" t="s">
        <v>88719</v>
      </c>
      <c r="R22010"/>
    </row>
    <row r="22011" spans="12:18" x14ac:dyDescent="0.25">
      <c r="L22011" t="s">
        <v>3124</v>
      </c>
      <c r="M22011" t="s">
        <v>22887</v>
      </c>
      <c r="N22011" t="s">
        <v>59270</v>
      </c>
      <c r="O22011" s="76" t="s">
        <v>4356</v>
      </c>
      <c r="P22011" s="82">
        <v>625</v>
      </c>
      <c r="Q22011" s="82" t="s">
        <v>88720</v>
      </c>
      <c r="R22011"/>
    </row>
    <row r="22012" spans="12:18" x14ac:dyDescent="0.25">
      <c r="L22012" t="s">
        <v>3124</v>
      </c>
      <c r="M22012" t="s">
        <v>36377</v>
      </c>
      <c r="N22012" t="s">
        <v>59271</v>
      </c>
      <c r="O22012" s="76" t="s">
        <v>4374</v>
      </c>
      <c r="P22012" s="82">
        <v>886</v>
      </c>
      <c r="Q22012" s="82" t="s">
        <v>88721</v>
      </c>
      <c r="R22012"/>
    </row>
    <row r="22013" spans="12:18" x14ac:dyDescent="0.25">
      <c r="L22013" t="s">
        <v>3124</v>
      </c>
      <c r="M22013" t="s">
        <v>16035</v>
      </c>
      <c r="N22013" t="s">
        <v>59272</v>
      </c>
      <c r="O22013" s="76" t="s">
        <v>4450</v>
      </c>
      <c r="P22013" s="82">
        <v>3172</v>
      </c>
      <c r="Q22013" s="82" t="s">
        <v>72645</v>
      </c>
      <c r="R22013"/>
    </row>
    <row r="22014" spans="12:18" x14ac:dyDescent="0.25">
      <c r="L22014" t="s">
        <v>3124</v>
      </c>
      <c r="M22014" t="s">
        <v>18003</v>
      </c>
      <c r="N22014" t="s">
        <v>59273</v>
      </c>
      <c r="O22014" s="76" t="s">
        <v>4356</v>
      </c>
      <c r="P22014" s="82">
        <v>1304</v>
      </c>
      <c r="Q22014" s="82" t="s">
        <v>88722</v>
      </c>
      <c r="R22014"/>
    </row>
    <row r="22015" spans="12:18" x14ac:dyDescent="0.25">
      <c r="L22015" t="s">
        <v>3124</v>
      </c>
      <c r="M22015" t="s">
        <v>5251</v>
      </c>
      <c r="N22015" t="s">
        <v>59274</v>
      </c>
      <c r="O22015" s="76" t="s">
        <v>4374</v>
      </c>
      <c r="P22015" s="82">
        <v>609</v>
      </c>
      <c r="Q22015" s="82" t="s">
        <v>72645</v>
      </c>
      <c r="R22015"/>
    </row>
    <row r="22016" spans="12:18" x14ac:dyDescent="0.25">
      <c r="L22016" t="s">
        <v>3124</v>
      </c>
      <c r="M22016" t="s">
        <v>16037</v>
      </c>
      <c r="N22016" t="s">
        <v>59275</v>
      </c>
      <c r="O22016" s="76" t="s">
        <v>4356</v>
      </c>
      <c r="P22016" s="82">
        <v>1311</v>
      </c>
      <c r="Q22016" s="82" t="s">
        <v>88723</v>
      </c>
      <c r="R22016"/>
    </row>
    <row r="22017" spans="12:18" x14ac:dyDescent="0.25">
      <c r="L22017" t="s">
        <v>3124</v>
      </c>
      <c r="M22017" t="s">
        <v>22888</v>
      </c>
      <c r="N22017" t="s">
        <v>59276</v>
      </c>
      <c r="O22017" s="76" t="s">
        <v>4356</v>
      </c>
      <c r="P22017" s="82">
        <v>2185</v>
      </c>
      <c r="Q22017" s="82" t="s">
        <v>88724</v>
      </c>
      <c r="R22017"/>
    </row>
    <row r="22018" spans="12:18" x14ac:dyDescent="0.25">
      <c r="L22018" t="s">
        <v>3124</v>
      </c>
      <c r="M22018" t="s">
        <v>16039</v>
      </c>
      <c r="N22018" t="s">
        <v>59277</v>
      </c>
      <c r="O22018" s="76" t="s">
        <v>4366</v>
      </c>
      <c r="P22018" s="82">
        <v>267</v>
      </c>
      <c r="Q22018" s="82" t="s">
        <v>88725</v>
      </c>
      <c r="R22018"/>
    </row>
    <row r="22019" spans="12:18" x14ac:dyDescent="0.25">
      <c r="L22019" t="s">
        <v>3124</v>
      </c>
      <c r="M22019" t="s">
        <v>18005</v>
      </c>
      <c r="N22019" t="s">
        <v>59278</v>
      </c>
      <c r="O22019" s="76" t="s">
        <v>4356</v>
      </c>
      <c r="P22019" s="82">
        <v>692</v>
      </c>
      <c r="Q22019" s="82" t="s">
        <v>88726</v>
      </c>
      <c r="R22019"/>
    </row>
    <row r="22020" spans="12:18" x14ac:dyDescent="0.25">
      <c r="L22020" t="s">
        <v>3124</v>
      </c>
      <c r="M22020" t="s">
        <v>18007</v>
      </c>
      <c r="N22020" t="s">
        <v>59279</v>
      </c>
      <c r="O22020" s="76" t="s">
        <v>4356</v>
      </c>
      <c r="P22020" s="82">
        <v>479</v>
      </c>
      <c r="Q22020" s="82" t="s">
        <v>88727</v>
      </c>
      <c r="R22020"/>
    </row>
    <row r="22021" spans="12:18" x14ac:dyDescent="0.25">
      <c r="L22021" t="s">
        <v>3124</v>
      </c>
      <c r="M22021" t="s">
        <v>18009</v>
      </c>
      <c r="N22021" t="s">
        <v>59280</v>
      </c>
      <c r="O22021" s="76" t="s">
        <v>4356</v>
      </c>
      <c r="P22021" s="82">
        <v>600</v>
      </c>
      <c r="Q22021" s="82" t="s">
        <v>88728</v>
      </c>
      <c r="R22021"/>
    </row>
    <row r="22022" spans="12:18" x14ac:dyDescent="0.25">
      <c r="L22022" t="s">
        <v>3124</v>
      </c>
      <c r="M22022" t="s">
        <v>18011</v>
      </c>
      <c r="N22022" t="s">
        <v>59281</v>
      </c>
      <c r="O22022" s="76" t="s">
        <v>4374</v>
      </c>
      <c r="P22022" s="82">
        <v>5158</v>
      </c>
      <c r="Q22022" s="82" t="s">
        <v>72645</v>
      </c>
      <c r="R22022"/>
    </row>
    <row r="22023" spans="12:18" x14ac:dyDescent="0.25">
      <c r="L22023" t="s">
        <v>3124</v>
      </c>
      <c r="M22023" t="s">
        <v>18013</v>
      </c>
      <c r="N22023" t="s">
        <v>59282</v>
      </c>
      <c r="O22023" s="76" t="s">
        <v>4374</v>
      </c>
      <c r="P22023" s="82">
        <v>1592</v>
      </c>
      <c r="Q22023" s="82" t="s">
        <v>88729</v>
      </c>
      <c r="R22023"/>
    </row>
    <row r="22024" spans="12:18" x14ac:dyDescent="0.25">
      <c r="L22024" t="s">
        <v>3124</v>
      </c>
      <c r="M22024" t="s">
        <v>5252</v>
      </c>
      <c r="N22024" t="s">
        <v>59283</v>
      </c>
      <c r="O22024" s="76" t="s">
        <v>4356</v>
      </c>
      <c r="P22024" s="82">
        <v>470</v>
      </c>
      <c r="Q22024" s="82" t="s">
        <v>88730</v>
      </c>
      <c r="R22024"/>
    </row>
    <row r="22025" spans="12:18" x14ac:dyDescent="0.25">
      <c r="L22025" t="s">
        <v>3124</v>
      </c>
      <c r="M22025" t="s">
        <v>22889</v>
      </c>
      <c r="N22025" t="s">
        <v>59284</v>
      </c>
      <c r="O22025" s="76" t="s">
        <v>4374</v>
      </c>
      <c r="P22025" s="82">
        <v>9619</v>
      </c>
      <c r="Q22025" s="82" t="s">
        <v>72645</v>
      </c>
      <c r="R22025"/>
    </row>
    <row r="22026" spans="12:18" x14ac:dyDescent="0.25">
      <c r="L22026" t="s">
        <v>3124</v>
      </c>
      <c r="M22026" t="s">
        <v>16041</v>
      </c>
      <c r="N22026" t="s">
        <v>59285</v>
      </c>
      <c r="O22026" s="76" t="s">
        <v>4374</v>
      </c>
      <c r="P22026" s="82">
        <v>3257</v>
      </c>
      <c r="Q22026" s="82" t="s">
        <v>88731</v>
      </c>
      <c r="R22026"/>
    </row>
    <row r="22027" spans="12:18" x14ac:dyDescent="0.25">
      <c r="L22027" t="s">
        <v>3124</v>
      </c>
      <c r="M22027" t="s">
        <v>5253</v>
      </c>
      <c r="N22027" t="s">
        <v>59286</v>
      </c>
      <c r="O22027" s="76" t="s">
        <v>4374</v>
      </c>
      <c r="P22027" s="82">
        <v>4192</v>
      </c>
      <c r="Q22027" s="82" t="s">
        <v>72645</v>
      </c>
      <c r="R22027"/>
    </row>
    <row r="22028" spans="12:18" x14ac:dyDescent="0.25">
      <c r="L22028" t="s">
        <v>3124</v>
      </c>
      <c r="M22028" t="s">
        <v>18015</v>
      </c>
      <c r="N22028" t="s">
        <v>59287</v>
      </c>
      <c r="O22028" s="76" t="s">
        <v>4356</v>
      </c>
      <c r="P22028" s="82">
        <v>299</v>
      </c>
      <c r="Q22028" s="82" t="s">
        <v>88732</v>
      </c>
      <c r="R22028"/>
    </row>
    <row r="22029" spans="12:18" x14ac:dyDescent="0.25">
      <c r="L22029" t="s">
        <v>3124</v>
      </c>
      <c r="M22029" t="s">
        <v>5254</v>
      </c>
      <c r="N22029" t="s">
        <v>59288</v>
      </c>
      <c r="O22029" s="76" t="s">
        <v>4356</v>
      </c>
      <c r="P22029" s="82">
        <v>679</v>
      </c>
      <c r="Q22029" s="82" t="s">
        <v>88733</v>
      </c>
      <c r="R22029"/>
    </row>
    <row r="22030" spans="12:18" x14ac:dyDescent="0.25">
      <c r="L22030" t="s">
        <v>3124</v>
      </c>
      <c r="M22030" t="s">
        <v>18017</v>
      </c>
      <c r="N22030" t="s">
        <v>59289</v>
      </c>
      <c r="O22030" s="76" t="s">
        <v>4356</v>
      </c>
      <c r="P22030" s="82">
        <v>2115</v>
      </c>
      <c r="Q22030" s="82" t="s">
        <v>88734</v>
      </c>
      <c r="R22030"/>
    </row>
    <row r="22031" spans="12:18" x14ac:dyDescent="0.25">
      <c r="L22031" t="s">
        <v>3124</v>
      </c>
      <c r="M22031" t="s">
        <v>36378</v>
      </c>
      <c r="N22031" t="s">
        <v>59290</v>
      </c>
      <c r="O22031" s="76" t="s">
        <v>4356</v>
      </c>
      <c r="P22031" s="82">
        <v>891</v>
      </c>
      <c r="Q22031" s="82" t="s">
        <v>88735</v>
      </c>
      <c r="R22031"/>
    </row>
    <row r="22032" spans="12:18" x14ac:dyDescent="0.25">
      <c r="L22032" t="s">
        <v>3124</v>
      </c>
      <c r="M22032" t="s">
        <v>22890</v>
      </c>
      <c r="N22032" t="s">
        <v>59291</v>
      </c>
      <c r="O22032" s="76" t="s">
        <v>4374</v>
      </c>
      <c r="P22032" s="82">
        <v>6379</v>
      </c>
      <c r="Q22032" s="82" t="s">
        <v>72645</v>
      </c>
      <c r="R22032"/>
    </row>
    <row r="22033" spans="12:18" x14ac:dyDescent="0.25">
      <c r="L22033" t="s">
        <v>3124</v>
      </c>
      <c r="M22033" t="s">
        <v>22891</v>
      </c>
      <c r="N22033" t="s">
        <v>59292</v>
      </c>
      <c r="O22033" s="76" t="s">
        <v>4356</v>
      </c>
      <c r="P22033" s="82">
        <v>461</v>
      </c>
      <c r="Q22033" s="82" t="s">
        <v>88736</v>
      </c>
      <c r="R22033"/>
    </row>
    <row r="22034" spans="12:18" x14ac:dyDescent="0.25">
      <c r="L22034" t="s">
        <v>3124</v>
      </c>
      <c r="M22034" t="s">
        <v>6456</v>
      </c>
      <c r="N22034" t="s">
        <v>59293</v>
      </c>
      <c r="O22034" s="76" t="s">
        <v>4374</v>
      </c>
      <c r="P22034" s="82">
        <v>1112</v>
      </c>
      <c r="Q22034" s="82" t="s">
        <v>88737</v>
      </c>
      <c r="R22034"/>
    </row>
    <row r="22035" spans="12:18" x14ac:dyDescent="0.25">
      <c r="L22035" t="s">
        <v>3124</v>
      </c>
      <c r="M22035" t="s">
        <v>22892</v>
      </c>
      <c r="N22035" t="s">
        <v>59294</v>
      </c>
      <c r="O22035" s="76" t="s">
        <v>4374</v>
      </c>
      <c r="P22035" s="82">
        <v>956</v>
      </c>
      <c r="Q22035" s="82" t="s">
        <v>72645</v>
      </c>
      <c r="R22035"/>
    </row>
    <row r="22036" spans="12:18" x14ac:dyDescent="0.25">
      <c r="L22036" t="s">
        <v>3124</v>
      </c>
      <c r="M22036" t="s">
        <v>18022</v>
      </c>
      <c r="N22036" t="s">
        <v>59295</v>
      </c>
      <c r="O22036" s="76" t="s">
        <v>4356</v>
      </c>
      <c r="P22036" s="82">
        <v>709</v>
      </c>
      <c r="Q22036" s="82" t="s">
        <v>88741</v>
      </c>
      <c r="R22036"/>
    </row>
    <row r="22037" spans="12:18" x14ac:dyDescent="0.25">
      <c r="L22037" t="s">
        <v>3124</v>
      </c>
      <c r="M22037" t="s">
        <v>16043</v>
      </c>
      <c r="N22037" t="s">
        <v>59296</v>
      </c>
      <c r="O22037" s="76" t="s">
        <v>4356</v>
      </c>
      <c r="P22037" s="82">
        <v>352</v>
      </c>
      <c r="Q22037" s="82" t="s">
        <v>88738</v>
      </c>
      <c r="R22037"/>
    </row>
    <row r="22038" spans="12:18" x14ac:dyDescent="0.25">
      <c r="L22038" t="s">
        <v>3124</v>
      </c>
      <c r="M22038" t="s">
        <v>5255</v>
      </c>
      <c r="N22038" t="s">
        <v>59297</v>
      </c>
      <c r="O22038" s="76" t="s">
        <v>4356</v>
      </c>
      <c r="P22038" s="82">
        <v>340</v>
      </c>
      <c r="Q22038" s="82" t="s">
        <v>88739</v>
      </c>
      <c r="R22038"/>
    </row>
    <row r="22039" spans="12:18" x14ac:dyDescent="0.25">
      <c r="L22039" t="s">
        <v>3124</v>
      </c>
      <c r="M22039" t="s">
        <v>18020</v>
      </c>
      <c r="N22039" t="s">
        <v>59298</v>
      </c>
      <c r="O22039" s="76" t="s">
        <v>4356</v>
      </c>
      <c r="P22039" s="82">
        <v>1319</v>
      </c>
      <c r="Q22039" s="82" t="s">
        <v>88740</v>
      </c>
      <c r="R22039"/>
    </row>
    <row r="22040" spans="12:18" x14ac:dyDescent="0.25">
      <c r="L22040" t="s">
        <v>3124</v>
      </c>
      <c r="M22040" t="s">
        <v>16045</v>
      </c>
      <c r="N22040" t="s">
        <v>59299</v>
      </c>
      <c r="O22040" s="76" t="s">
        <v>4450</v>
      </c>
      <c r="P22040" s="82">
        <v>17835</v>
      </c>
      <c r="Q22040" s="82" t="s">
        <v>72645</v>
      </c>
      <c r="R22040"/>
    </row>
    <row r="22041" spans="12:18" x14ac:dyDescent="0.25">
      <c r="L22041" t="s">
        <v>3124</v>
      </c>
      <c r="M22041" t="s">
        <v>16047</v>
      </c>
      <c r="N22041" t="s">
        <v>59300</v>
      </c>
      <c r="O22041" s="76" t="s">
        <v>4374</v>
      </c>
      <c r="P22041" s="82">
        <v>2517</v>
      </c>
      <c r="Q22041" s="82" t="s">
        <v>72645</v>
      </c>
      <c r="R22041"/>
    </row>
    <row r="22042" spans="12:18" x14ac:dyDescent="0.25">
      <c r="L22042" t="s">
        <v>3124</v>
      </c>
      <c r="M22042" t="s">
        <v>22893</v>
      </c>
      <c r="N22042" t="s">
        <v>59301</v>
      </c>
      <c r="O22042" s="76" t="s">
        <v>4356</v>
      </c>
      <c r="P22042" s="82">
        <v>2172</v>
      </c>
      <c r="Q22042" s="82" t="s">
        <v>88742</v>
      </c>
      <c r="R22042"/>
    </row>
    <row r="22043" spans="12:18" x14ac:dyDescent="0.25">
      <c r="L22043" t="s">
        <v>3124</v>
      </c>
      <c r="M22043" t="s">
        <v>36379</v>
      </c>
      <c r="N22043" t="s">
        <v>59302</v>
      </c>
      <c r="O22043" s="76" t="s">
        <v>4356</v>
      </c>
      <c r="P22043" s="82">
        <v>1745</v>
      </c>
      <c r="Q22043" s="82" t="s">
        <v>88744</v>
      </c>
      <c r="R22043"/>
    </row>
    <row r="22044" spans="12:18" x14ac:dyDescent="0.25">
      <c r="L22044" t="s">
        <v>3124</v>
      </c>
      <c r="M22044" t="s">
        <v>18024</v>
      </c>
      <c r="N22044" t="s">
        <v>59303</v>
      </c>
      <c r="O22044" s="76" t="s">
        <v>4374</v>
      </c>
      <c r="P22044" s="82">
        <v>6881</v>
      </c>
      <c r="Q22044" s="82" t="s">
        <v>88745</v>
      </c>
      <c r="R22044"/>
    </row>
    <row r="22045" spans="12:18" x14ac:dyDescent="0.25">
      <c r="L22045" t="s">
        <v>3124</v>
      </c>
      <c r="M22045" t="s">
        <v>18025</v>
      </c>
      <c r="N22045" t="s">
        <v>59304</v>
      </c>
      <c r="O22045" s="76" t="s">
        <v>4356</v>
      </c>
      <c r="P22045" s="82">
        <v>1420</v>
      </c>
      <c r="Q22045" s="82" t="s">
        <v>88746</v>
      </c>
      <c r="R22045"/>
    </row>
    <row r="22046" spans="12:18" x14ac:dyDescent="0.25">
      <c r="L22046" t="s">
        <v>3124</v>
      </c>
      <c r="M22046" t="s">
        <v>5256</v>
      </c>
      <c r="N22046" t="s">
        <v>59305</v>
      </c>
      <c r="O22046" s="76" t="s">
        <v>4374</v>
      </c>
      <c r="P22046" s="82">
        <v>5385</v>
      </c>
      <c r="Q22046" s="82" t="s">
        <v>72645</v>
      </c>
      <c r="R22046"/>
    </row>
    <row r="22047" spans="12:18" x14ac:dyDescent="0.25">
      <c r="L22047" t="s">
        <v>3124</v>
      </c>
      <c r="M22047" t="s">
        <v>5257</v>
      </c>
      <c r="N22047" t="s">
        <v>59306</v>
      </c>
      <c r="O22047" s="76" t="s">
        <v>4374</v>
      </c>
      <c r="P22047" s="82">
        <v>1455</v>
      </c>
      <c r="Q22047" s="82" t="s">
        <v>88747</v>
      </c>
      <c r="R22047"/>
    </row>
    <row r="22048" spans="12:18" x14ac:dyDescent="0.25">
      <c r="L22048" t="s">
        <v>3124</v>
      </c>
      <c r="M22048" t="s">
        <v>22894</v>
      </c>
      <c r="N22048" t="s">
        <v>59307</v>
      </c>
      <c r="O22048" s="76" t="s">
        <v>4356</v>
      </c>
      <c r="P22048" s="82">
        <v>567</v>
      </c>
      <c r="Q22048" s="82" t="s">
        <v>88748</v>
      </c>
      <c r="R22048"/>
    </row>
    <row r="22049" spans="12:18" x14ac:dyDescent="0.25">
      <c r="L22049" t="s">
        <v>3124</v>
      </c>
      <c r="M22049" t="s">
        <v>5258</v>
      </c>
      <c r="N22049" t="s">
        <v>59308</v>
      </c>
      <c r="O22049" s="76" t="s">
        <v>4374</v>
      </c>
      <c r="P22049" s="82">
        <v>5301</v>
      </c>
      <c r="Q22049" s="82" t="s">
        <v>88749</v>
      </c>
      <c r="R22049"/>
    </row>
    <row r="22050" spans="12:18" x14ac:dyDescent="0.25">
      <c r="L22050" t="s">
        <v>3124</v>
      </c>
      <c r="M22050" t="s">
        <v>18027</v>
      </c>
      <c r="N22050" t="s">
        <v>59309</v>
      </c>
      <c r="O22050" s="76" t="s">
        <v>4374</v>
      </c>
      <c r="P22050" s="82">
        <v>1066</v>
      </c>
      <c r="Q22050" s="82" t="s">
        <v>88750</v>
      </c>
      <c r="R22050"/>
    </row>
    <row r="22051" spans="12:18" x14ac:dyDescent="0.25">
      <c r="L22051" t="s">
        <v>3124</v>
      </c>
      <c r="M22051" t="s">
        <v>36380</v>
      </c>
      <c r="N22051" t="s">
        <v>59310</v>
      </c>
      <c r="O22051" s="76" t="s">
        <v>4356</v>
      </c>
      <c r="P22051" s="82">
        <v>382</v>
      </c>
      <c r="Q22051" s="82" t="s">
        <v>88752</v>
      </c>
      <c r="R22051"/>
    </row>
    <row r="22052" spans="12:18" x14ac:dyDescent="0.25">
      <c r="L22052" t="s">
        <v>3124</v>
      </c>
      <c r="M22052" t="s">
        <v>16052</v>
      </c>
      <c r="N22052" t="s">
        <v>59311</v>
      </c>
      <c r="O22052" s="76" t="s">
        <v>4374</v>
      </c>
      <c r="P22052" s="82">
        <v>5856</v>
      </c>
      <c r="Q22052" s="82" t="s">
        <v>88753</v>
      </c>
      <c r="R22052"/>
    </row>
    <row r="22053" spans="12:18" x14ac:dyDescent="0.25">
      <c r="L22053" t="s">
        <v>3124</v>
      </c>
      <c r="M22053" t="s">
        <v>36381</v>
      </c>
      <c r="N22053" t="s">
        <v>59312</v>
      </c>
      <c r="O22053" s="76" t="s">
        <v>4366</v>
      </c>
      <c r="P22053" s="82">
        <v>261</v>
      </c>
      <c r="Q22053" s="82" t="s">
        <v>88754</v>
      </c>
      <c r="R22053"/>
    </row>
    <row r="22054" spans="12:18" x14ac:dyDescent="0.25">
      <c r="L22054" t="s">
        <v>3124</v>
      </c>
      <c r="M22054" t="s">
        <v>36382</v>
      </c>
      <c r="N22054" t="s">
        <v>59313</v>
      </c>
      <c r="O22054" s="76" t="s">
        <v>4356</v>
      </c>
      <c r="P22054" s="82">
        <v>972</v>
      </c>
      <c r="Q22054" s="82" t="s">
        <v>88755</v>
      </c>
      <c r="R22054"/>
    </row>
    <row r="22055" spans="12:18" x14ac:dyDescent="0.25">
      <c r="L22055" t="s">
        <v>3124</v>
      </c>
      <c r="M22055" t="s">
        <v>5259</v>
      </c>
      <c r="N22055" t="s">
        <v>59314</v>
      </c>
      <c r="O22055" s="76" t="s">
        <v>4356</v>
      </c>
      <c r="P22055" s="82">
        <v>1646</v>
      </c>
      <c r="Q22055" s="82" t="s">
        <v>88756</v>
      </c>
      <c r="R22055"/>
    </row>
    <row r="22056" spans="12:18" x14ac:dyDescent="0.25">
      <c r="L22056" t="s">
        <v>3124</v>
      </c>
      <c r="M22056" t="s">
        <v>22895</v>
      </c>
      <c r="N22056" t="s">
        <v>59315</v>
      </c>
      <c r="O22056" s="76" t="s">
        <v>4374</v>
      </c>
      <c r="P22056" s="82">
        <v>5570</v>
      </c>
      <c r="Q22056" s="82" t="s">
        <v>72645</v>
      </c>
      <c r="R22056"/>
    </row>
    <row r="22057" spans="12:18" x14ac:dyDescent="0.25">
      <c r="L22057" t="s">
        <v>3124</v>
      </c>
      <c r="M22057" t="s">
        <v>36383</v>
      </c>
      <c r="N22057" t="s">
        <v>59316</v>
      </c>
      <c r="O22057" s="76" t="s">
        <v>4356</v>
      </c>
      <c r="P22057" s="82">
        <v>128</v>
      </c>
      <c r="Q22057" s="82" t="s">
        <v>88757</v>
      </c>
      <c r="R22057"/>
    </row>
    <row r="22058" spans="12:18" x14ac:dyDescent="0.25">
      <c r="L22058" t="s">
        <v>3124</v>
      </c>
      <c r="M22058" t="s">
        <v>22896</v>
      </c>
      <c r="N22058" t="s">
        <v>59317</v>
      </c>
      <c r="O22058" s="76" t="s">
        <v>4356</v>
      </c>
      <c r="P22058" s="82">
        <v>532</v>
      </c>
      <c r="Q22058" s="82" t="s">
        <v>88758</v>
      </c>
      <c r="R22058"/>
    </row>
    <row r="22059" spans="12:18" x14ac:dyDescent="0.25">
      <c r="L22059" t="s">
        <v>3124</v>
      </c>
      <c r="M22059" t="s">
        <v>18029</v>
      </c>
      <c r="N22059" t="s">
        <v>59318</v>
      </c>
      <c r="O22059" s="76" t="s">
        <v>4356</v>
      </c>
      <c r="P22059" s="82">
        <v>682</v>
      </c>
      <c r="Q22059" s="82" t="s">
        <v>88759</v>
      </c>
      <c r="R22059"/>
    </row>
    <row r="22060" spans="12:18" x14ac:dyDescent="0.25">
      <c r="L22060" t="s">
        <v>3124</v>
      </c>
      <c r="M22060" t="s">
        <v>22897</v>
      </c>
      <c r="N22060" t="s">
        <v>59319</v>
      </c>
      <c r="O22060" s="76" t="s">
        <v>4374</v>
      </c>
      <c r="P22060" s="82">
        <v>1215</v>
      </c>
      <c r="Q22060" s="82" t="s">
        <v>88760</v>
      </c>
      <c r="R22060"/>
    </row>
    <row r="22061" spans="12:18" x14ac:dyDescent="0.25">
      <c r="L22061" t="s">
        <v>3124</v>
      </c>
      <c r="M22061" t="s">
        <v>5260</v>
      </c>
      <c r="N22061" t="s">
        <v>59320</v>
      </c>
      <c r="O22061" s="76" t="s">
        <v>4356</v>
      </c>
      <c r="P22061" s="82">
        <v>1780</v>
      </c>
      <c r="Q22061" s="82" t="s">
        <v>88761</v>
      </c>
      <c r="R22061"/>
    </row>
    <row r="22062" spans="12:18" x14ac:dyDescent="0.25">
      <c r="L22062" t="s">
        <v>3124</v>
      </c>
      <c r="M22062" t="s">
        <v>16054</v>
      </c>
      <c r="N22062" t="s">
        <v>59321</v>
      </c>
      <c r="O22062" s="76" t="s">
        <v>4356</v>
      </c>
      <c r="P22062" s="82">
        <v>565</v>
      </c>
      <c r="Q22062" s="82" t="s">
        <v>88762</v>
      </c>
      <c r="R22062"/>
    </row>
    <row r="22063" spans="12:18" x14ac:dyDescent="0.25">
      <c r="L22063" t="s">
        <v>3124</v>
      </c>
      <c r="M22063" t="s">
        <v>16056</v>
      </c>
      <c r="N22063" t="s">
        <v>59322</v>
      </c>
      <c r="O22063" s="76" t="s">
        <v>4374</v>
      </c>
      <c r="P22063" s="82">
        <v>1457</v>
      </c>
      <c r="Q22063" s="82" t="s">
        <v>72645</v>
      </c>
      <c r="R22063"/>
    </row>
    <row r="22064" spans="12:18" x14ac:dyDescent="0.25">
      <c r="L22064" t="s">
        <v>3124</v>
      </c>
      <c r="M22064" t="s">
        <v>18031</v>
      </c>
      <c r="N22064" t="s">
        <v>59323</v>
      </c>
      <c r="O22064" s="76" t="s">
        <v>4374</v>
      </c>
      <c r="P22064" s="82">
        <v>11727</v>
      </c>
      <c r="Q22064" s="82" t="s">
        <v>88763</v>
      </c>
      <c r="R22064"/>
    </row>
    <row r="22065" spans="12:18" x14ac:dyDescent="0.25">
      <c r="L22065" t="s">
        <v>3124</v>
      </c>
      <c r="M22065" t="s">
        <v>22898</v>
      </c>
      <c r="N22065" t="s">
        <v>59324</v>
      </c>
      <c r="O22065" s="76" t="s">
        <v>4374</v>
      </c>
      <c r="P22065" s="82">
        <v>2220</v>
      </c>
      <c r="Q22065" s="82" t="s">
        <v>72645</v>
      </c>
      <c r="R22065"/>
    </row>
    <row r="22066" spans="12:18" x14ac:dyDescent="0.25">
      <c r="L22066" t="s">
        <v>3124</v>
      </c>
      <c r="M22066" t="s">
        <v>5261</v>
      </c>
      <c r="N22066" t="s">
        <v>59325</v>
      </c>
      <c r="O22066" s="76" t="s">
        <v>4356</v>
      </c>
      <c r="P22066" s="82">
        <v>378</v>
      </c>
      <c r="Q22066" s="82" t="s">
        <v>88764</v>
      </c>
      <c r="R22066"/>
    </row>
    <row r="22067" spans="12:18" x14ac:dyDescent="0.25">
      <c r="L22067" t="s">
        <v>3124</v>
      </c>
      <c r="M22067" t="s">
        <v>18033</v>
      </c>
      <c r="N22067" t="s">
        <v>59326</v>
      </c>
      <c r="O22067" s="76" t="s">
        <v>4374</v>
      </c>
      <c r="P22067" s="82">
        <v>2415</v>
      </c>
      <c r="Q22067" s="82" t="s">
        <v>72645</v>
      </c>
      <c r="R22067"/>
    </row>
    <row r="22068" spans="12:18" x14ac:dyDescent="0.25">
      <c r="L22068" t="s">
        <v>3124</v>
      </c>
      <c r="M22068" t="s">
        <v>36384</v>
      </c>
      <c r="N22068" t="s">
        <v>59327</v>
      </c>
      <c r="O22068" s="76" t="s">
        <v>4374</v>
      </c>
      <c r="P22068" s="82">
        <v>7565</v>
      </c>
      <c r="Q22068" s="82" t="s">
        <v>72645</v>
      </c>
      <c r="R22068"/>
    </row>
    <row r="22069" spans="12:18" x14ac:dyDescent="0.25">
      <c r="L22069" t="s">
        <v>3124</v>
      </c>
      <c r="M22069" t="s">
        <v>16057</v>
      </c>
      <c r="N22069" t="s">
        <v>59328</v>
      </c>
      <c r="O22069" s="76" t="s">
        <v>4356</v>
      </c>
      <c r="P22069" s="82">
        <v>877</v>
      </c>
      <c r="Q22069" s="82" t="s">
        <v>88765</v>
      </c>
      <c r="R22069"/>
    </row>
    <row r="22070" spans="12:18" x14ac:dyDescent="0.25">
      <c r="L22070" t="s">
        <v>3124</v>
      </c>
      <c r="M22070" t="s">
        <v>16059</v>
      </c>
      <c r="N22070" t="s">
        <v>59329</v>
      </c>
      <c r="O22070" s="76" t="s">
        <v>4356</v>
      </c>
      <c r="P22070" s="82">
        <v>572</v>
      </c>
      <c r="Q22070" s="82" t="s">
        <v>88766</v>
      </c>
      <c r="R22070"/>
    </row>
    <row r="22071" spans="12:18" x14ac:dyDescent="0.25">
      <c r="L22071" t="s">
        <v>3124</v>
      </c>
      <c r="M22071" t="s">
        <v>18035</v>
      </c>
      <c r="N22071" t="s">
        <v>59330</v>
      </c>
      <c r="O22071" s="76" t="s">
        <v>4374</v>
      </c>
      <c r="P22071" s="82">
        <v>3380</v>
      </c>
      <c r="Q22071" s="82" t="s">
        <v>72645</v>
      </c>
      <c r="R22071"/>
    </row>
    <row r="22072" spans="12:18" x14ac:dyDescent="0.25">
      <c r="L22072" t="s">
        <v>3124</v>
      </c>
      <c r="M22072" t="s">
        <v>16060</v>
      </c>
      <c r="N22072" t="s">
        <v>59331</v>
      </c>
      <c r="O22072" s="76" t="s">
        <v>4356</v>
      </c>
      <c r="P22072" s="82">
        <v>958</v>
      </c>
      <c r="Q22072" s="82" t="s">
        <v>88767</v>
      </c>
      <c r="R22072"/>
    </row>
    <row r="22073" spans="12:18" x14ac:dyDescent="0.25">
      <c r="L22073" t="s">
        <v>3124</v>
      </c>
      <c r="M22073" t="s">
        <v>18037</v>
      </c>
      <c r="N22073" t="s">
        <v>59332</v>
      </c>
      <c r="O22073" s="76" t="s">
        <v>4356</v>
      </c>
      <c r="P22073" s="82">
        <v>2702</v>
      </c>
      <c r="Q22073" s="82" t="s">
        <v>88768</v>
      </c>
      <c r="R22073"/>
    </row>
    <row r="22074" spans="12:18" x14ac:dyDescent="0.25">
      <c r="L22074" t="s">
        <v>3124</v>
      </c>
      <c r="M22074" t="s">
        <v>18039</v>
      </c>
      <c r="N22074" t="s">
        <v>59333</v>
      </c>
      <c r="O22074" s="76" t="s">
        <v>4356</v>
      </c>
      <c r="P22074" s="82">
        <v>520</v>
      </c>
      <c r="Q22074" s="82" t="s">
        <v>88769</v>
      </c>
      <c r="R22074"/>
    </row>
    <row r="22075" spans="12:18" x14ac:dyDescent="0.25">
      <c r="L22075" t="s">
        <v>3124</v>
      </c>
      <c r="M22075" t="s">
        <v>5262</v>
      </c>
      <c r="N22075" t="s">
        <v>59334</v>
      </c>
      <c r="O22075" s="76" t="s">
        <v>4374</v>
      </c>
      <c r="P22075" s="82">
        <v>4193</v>
      </c>
      <c r="Q22075" s="82" t="s">
        <v>72645</v>
      </c>
      <c r="R22075"/>
    </row>
    <row r="22076" spans="12:18" x14ac:dyDescent="0.25">
      <c r="L22076" t="s">
        <v>3124</v>
      </c>
      <c r="M22076" t="s">
        <v>5263</v>
      </c>
      <c r="N22076" t="s">
        <v>59335</v>
      </c>
      <c r="O22076" s="76" t="s">
        <v>4356</v>
      </c>
      <c r="P22076" s="82">
        <v>1807</v>
      </c>
      <c r="Q22076" s="82" t="s">
        <v>88770</v>
      </c>
      <c r="R22076"/>
    </row>
    <row r="22077" spans="12:18" x14ac:dyDescent="0.25">
      <c r="L22077" t="s">
        <v>3124</v>
      </c>
      <c r="M22077" t="s">
        <v>36385</v>
      </c>
      <c r="N22077" t="s">
        <v>59336</v>
      </c>
      <c r="O22077" s="76" t="s">
        <v>4356</v>
      </c>
      <c r="P22077" s="82">
        <v>2051</v>
      </c>
      <c r="Q22077" s="82" t="s">
        <v>88771</v>
      </c>
      <c r="R22077"/>
    </row>
    <row r="22078" spans="12:18" x14ac:dyDescent="0.25">
      <c r="L22078" t="s">
        <v>3124</v>
      </c>
      <c r="M22078" t="s">
        <v>16062</v>
      </c>
      <c r="N22078" t="s">
        <v>59337</v>
      </c>
      <c r="O22078" s="76" t="s">
        <v>4374</v>
      </c>
      <c r="P22078" s="82">
        <v>1026</v>
      </c>
      <c r="Q22078" s="82" t="s">
        <v>88772</v>
      </c>
      <c r="R22078"/>
    </row>
    <row r="22079" spans="12:18" x14ac:dyDescent="0.25">
      <c r="L22079" t="s">
        <v>3124</v>
      </c>
      <c r="M22079" t="s">
        <v>36386</v>
      </c>
      <c r="N22079" t="s">
        <v>59338</v>
      </c>
      <c r="O22079" s="76" t="s">
        <v>4356</v>
      </c>
      <c r="P22079" s="82">
        <v>752</v>
      </c>
      <c r="Q22079" s="82" t="s">
        <v>88773</v>
      </c>
      <c r="R22079"/>
    </row>
    <row r="22080" spans="12:18" x14ac:dyDescent="0.25">
      <c r="L22080" t="s">
        <v>3124</v>
      </c>
      <c r="M22080" t="s">
        <v>18042</v>
      </c>
      <c r="N22080" t="s">
        <v>59339</v>
      </c>
      <c r="O22080" s="76" t="s">
        <v>4356</v>
      </c>
      <c r="P22080" s="82">
        <v>2301</v>
      </c>
      <c r="Q22080" s="82" t="s">
        <v>88774</v>
      </c>
      <c r="R22080"/>
    </row>
    <row r="22081" spans="12:18" x14ac:dyDescent="0.25">
      <c r="L22081" t="s">
        <v>3124</v>
      </c>
      <c r="M22081" t="s">
        <v>36387</v>
      </c>
      <c r="N22081" t="s">
        <v>59340</v>
      </c>
      <c r="O22081" s="76" t="s">
        <v>4374</v>
      </c>
      <c r="P22081" s="82">
        <v>4055</v>
      </c>
      <c r="Q22081" s="82" t="s">
        <v>72645</v>
      </c>
      <c r="R22081"/>
    </row>
    <row r="22082" spans="12:18" x14ac:dyDescent="0.25">
      <c r="L22082" t="s">
        <v>3124</v>
      </c>
      <c r="M22082" t="s">
        <v>22899</v>
      </c>
      <c r="N22082" t="s">
        <v>59341</v>
      </c>
      <c r="O22082" s="76" t="s">
        <v>4356</v>
      </c>
      <c r="P22082" s="82">
        <v>309</v>
      </c>
      <c r="Q22082" s="82" t="s">
        <v>88775</v>
      </c>
      <c r="R22082"/>
    </row>
    <row r="22083" spans="12:18" x14ac:dyDescent="0.25">
      <c r="L22083" t="s">
        <v>3124</v>
      </c>
      <c r="M22083" t="s">
        <v>16064</v>
      </c>
      <c r="N22083" t="s">
        <v>59342</v>
      </c>
      <c r="O22083" s="76" t="s">
        <v>4356</v>
      </c>
      <c r="P22083" s="82">
        <v>1511</v>
      </c>
      <c r="Q22083" s="82" t="s">
        <v>88776</v>
      </c>
      <c r="R22083"/>
    </row>
    <row r="22084" spans="12:18" x14ac:dyDescent="0.25">
      <c r="L22084" t="s">
        <v>3124</v>
      </c>
      <c r="M22084" t="s">
        <v>5265</v>
      </c>
      <c r="N22084" t="s">
        <v>59343</v>
      </c>
      <c r="O22084" s="76" t="s">
        <v>4356</v>
      </c>
      <c r="P22084" s="82">
        <v>505</v>
      </c>
      <c r="Q22084" s="82" t="s">
        <v>88777</v>
      </c>
      <c r="R22084"/>
    </row>
    <row r="22085" spans="12:18" x14ac:dyDescent="0.25">
      <c r="L22085" t="s">
        <v>3124</v>
      </c>
      <c r="M22085" t="s">
        <v>16065</v>
      </c>
      <c r="N22085" t="s">
        <v>59344</v>
      </c>
      <c r="O22085" s="76" t="s">
        <v>4374</v>
      </c>
      <c r="P22085" s="82">
        <v>5048</v>
      </c>
      <c r="Q22085" s="82" t="s">
        <v>72645</v>
      </c>
      <c r="R22085"/>
    </row>
    <row r="22086" spans="12:18" x14ac:dyDescent="0.25">
      <c r="L22086" t="s">
        <v>3124</v>
      </c>
      <c r="M22086" t="s">
        <v>18044</v>
      </c>
      <c r="N22086" t="s">
        <v>59345</v>
      </c>
      <c r="O22086" s="76" t="s">
        <v>4450</v>
      </c>
      <c r="P22086" s="82">
        <v>22966</v>
      </c>
      <c r="Q22086" s="82" t="s">
        <v>72645</v>
      </c>
      <c r="R22086"/>
    </row>
    <row r="22087" spans="12:18" x14ac:dyDescent="0.25">
      <c r="L22087" t="s">
        <v>3124</v>
      </c>
      <c r="M22087" t="s">
        <v>22900</v>
      </c>
      <c r="N22087" t="s">
        <v>59346</v>
      </c>
      <c r="O22087" s="76" t="s">
        <v>4374</v>
      </c>
      <c r="P22087" s="82">
        <v>11166</v>
      </c>
      <c r="Q22087" s="82" t="s">
        <v>72645</v>
      </c>
      <c r="R22087"/>
    </row>
    <row r="22088" spans="12:18" x14ac:dyDescent="0.25">
      <c r="L22088" t="s">
        <v>3124</v>
      </c>
      <c r="M22088" t="s">
        <v>36388</v>
      </c>
      <c r="N22088" t="s">
        <v>59347</v>
      </c>
      <c r="O22088" s="76" t="s">
        <v>4374</v>
      </c>
      <c r="P22088" s="82">
        <v>1309</v>
      </c>
      <c r="Q22088" s="82" t="s">
        <v>72645</v>
      </c>
      <c r="R22088"/>
    </row>
    <row r="22089" spans="12:18" x14ac:dyDescent="0.25">
      <c r="L22089" t="s">
        <v>3124</v>
      </c>
      <c r="M22089" t="s">
        <v>22902</v>
      </c>
      <c r="N22089" t="s">
        <v>59348</v>
      </c>
      <c r="O22089" s="76" t="s">
        <v>4450</v>
      </c>
      <c r="P22089" s="82">
        <v>4677</v>
      </c>
      <c r="Q22089" s="82" t="s">
        <v>88779</v>
      </c>
      <c r="R22089"/>
    </row>
    <row r="22090" spans="12:18" x14ac:dyDescent="0.25">
      <c r="L22090" t="s">
        <v>3124</v>
      </c>
      <c r="M22090" t="s">
        <v>5266</v>
      </c>
      <c r="N22090" t="s">
        <v>59349</v>
      </c>
      <c r="O22090" s="76" t="s">
        <v>4356</v>
      </c>
      <c r="P22090" s="82">
        <v>334</v>
      </c>
      <c r="Q22090" s="82" t="s">
        <v>88780</v>
      </c>
      <c r="R22090"/>
    </row>
    <row r="22091" spans="12:18" x14ac:dyDescent="0.25">
      <c r="L22091" t="s">
        <v>3124</v>
      </c>
      <c r="M22091" t="s">
        <v>36389</v>
      </c>
      <c r="N22091" t="s">
        <v>59350</v>
      </c>
      <c r="O22091" s="76" t="s">
        <v>4450</v>
      </c>
      <c r="P22091" s="82">
        <v>4436</v>
      </c>
      <c r="Q22091" s="82" t="s">
        <v>72645</v>
      </c>
      <c r="R22091"/>
    </row>
    <row r="22092" spans="12:18" x14ac:dyDescent="0.25">
      <c r="L22092" t="s">
        <v>3124</v>
      </c>
      <c r="M22092" t="s">
        <v>5267</v>
      </c>
      <c r="N22092" t="s">
        <v>59351</v>
      </c>
      <c r="O22092" s="76" t="s">
        <v>4450</v>
      </c>
      <c r="P22092" s="82">
        <v>20800</v>
      </c>
      <c r="Q22092" s="82" t="s">
        <v>72645</v>
      </c>
      <c r="R22092"/>
    </row>
    <row r="22093" spans="12:18" x14ac:dyDescent="0.25">
      <c r="L22093" t="s">
        <v>3124</v>
      </c>
      <c r="M22093" t="s">
        <v>22903</v>
      </c>
      <c r="N22093" t="s">
        <v>59352</v>
      </c>
      <c r="O22093" s="76" t="s">
        <v>4356</v>
      </c>
      <c r="P22093" s="82">
        <v>786</v>
      </c>
      <c r="Q22093" s="82" t="s">
        <v>88781</v>
      </c>
      <c r="R22093"/>
    </row>
    <row r="22094" spans="12:18" x14ac:dyDescent="0.25">
      <c r="L22094" t="s">
        <v>3124</v>
      </c>
      <c r="M22094" t="s">
        <v>5268</v>
      </c>
      <c r="N22094" t="s">
        <v>59353</v>
      </c>
      <c r="O22094" s="76" t="s">
        <v>4374</v>
      </c>
      <c r="P22094" s="82">
        <v>1304</v>
      </c>
      <c r="Q22094" s="82" t="s">
        <v>72645</v>
      </c>
      <c r="R22094"/>
    </row>
    <row r="22095" spans="12:18" x14ac:dyDescent="0.25">
      <c r="L22095" t="s">
        <v>3124</v>
      </c>
      <c r="M22095" t="s">
        <v>5269</v>
      </c>
      <c r="N22095" t="s">
        <v>59354</v>
      </c>
      <c r="O22095" s="76" t="s">
        <v>4356</v>
      </c>
      <c r="P22095" s="82">
        <v>381</v>
      </c>
      <c r="Q22095" s="82" t="s">
        <v>88782</v>
      </c>
      <c r="R22095"/>
    </row>
    <row r="22096" spans="12:18" x14ac:dyDescent="0.25">
      <c r="L22096" t="s">
        <v>3124</v>
      </c>
      <c r="M22096" t="s">
        <v>13880</v>
      </c>
      <c r="N22096" t="s">
        <v>59355</v>
      </c>
      <c r="O22096" s="76" t="s">
        <v>4356</v>
      </c>
      <c r="P22096" s="82">
        <v>607</v>
      </c>
      <c r="Q22096" s="82" t="s">
        <v>88783</v>
      </c>
      <c r="R22096"/>
    </row>
    <row r="22097" spans="12:18" x14ac:dyDescent="0.25">
      <c r="L22097" t="s">
        <v>3124</v>
      </c>
      <c r="M22097" t="s">
        <v>36390</v>
      </c>
      <c r="N22097" t="s">
        <v>59356</v>
      </c>
      <c r="O22097" s="76" t="s">
        <v>4356</v>
      </c>
      <c r="P22097" s="82">
        <v>3862</v>
      </c>
      <c r="Q22097" s="82" t="s">
        <v>88784</v>
      </c>
      <c r="R22097"/>
    </row>
    <row r="22098" spans="12:18" x14ac:dyDescent="0.25">
      <c r="L22098" t="s">
        <v>3124</v>
      </c>
      <c r="M22098" t="s">
        <v>18046</v>
      </c>
      <c r="N22098" t="s">
        <v>59357</v>
      </c>
      <c r="O22098" s="76" t="s">
        <v>4356</v>
      </c>
      <c r="P22098" s="82">
        <v>2739</v>
      </c>
      <c r="Q22098" s="82" t="s">
        <v>88785</v>
      </c>
      <c r="R22098"/>
    </row>
    <row r="22099" spans="12:18" x14ac:dyDescent="0.25">
      <c r="L22099" t="s">
        <v>3124</v>
      </c>
      <c r="M22099" t="s">
        <v>18048</v>
      </c>
      <c r="N22099" t="s">
        <v>59358</v>
      </c>
      <c r="O22099" s="76" t="s">
        <v>4450</v>
      </c>
      <c r="P22099" s="82">
        <v>14936</v>
      </c>
      <c r="Q22099" s="82" t="s">
        <v>72645</v>
      </c>
      <c r="R22099"/>
    </row>
    <row r="22100" spans="12:18" x14ac:dyDescent="0.25">
      <c r="L22100" t="s">
        <v>3124</v>
      </c>
      <c r="M22100" t="s">
        <v>16068</v>
      </c>
      <c r="N22100" t="s">
        <v>59359</v>
      </c>
      <c r="O22100" s="76" t="s">
        <v>4366</v>
      </c>
      <c r="P22100" s="82">
        <v>198</v>
      </c>
      <c r="Q22100" s="82" t="s">
        <v>88786</v>
      </c>
      <c r="R22100"/>
    </row>
    <row r="22101" spans="12:18" x14ac:dyDescent="0.25">
      <c r="L22101" t="s">
        <v>3124</v>
      </c>
      <c r="M22101" t="s">
        <v>5270</v>
      </c>
      <c r="N22101" t="s">
        <v>59360</v>
      </c>
      <c r="O22101" s="76" t="s">
        <v>4374</v>
      </c>
      <c r="P22101" s="82">
        <v>2306</v>
      </c>
      <c r="Q22101" s="82" t="s">
        <v>72645</v>
      </c>
      <c r="R22101"/>
    </row>
    <row r="22102" spans="12:18" x14ac:dyDescent="0.25">
      <c r="L22102" t="s">
        <v>3124</v>
      </c>
      <c r="M22102" t="s">
        <v>5271</v>
      </c>
      <c r="N22102" t="s">
        <v>59361</v>
      </c>
      <c r="O22102" s="76" t="s">
        <v>4356</v>
      </c>
      <c r="P22102" s="82">
        <v>1531</v>
      </c>
      <c r="Q22102" s="82" t="s">
        <v>88787</v>
      </c>
      <c r="R22102"/>
    </row>
    <row r="22103" spans="12:18" x14ac:dyDescent="0.25">
      <c r="L22103" t="s">
        <v>3124</v>
      </c>
      <c r="M22103" t="s">
        <v>36391</v>
      </c>
      <c r="N22103" t="s">
        <v>59362</v>
      </c>
      <c r="O22103" s="76" t="s">
        <v>4356</v>
      </c>
      <c r="P22103" s="82">
        <v>391</v>
      </c>
      <c r="Q22103" s="82" t="s">
        <v>88788</v>
      </c>
      <c r="R22103"/>
    </row>
    <row r="22104" spans="12:18" x14ac:dyDescent="0.25">
      <c r="L22104" t="s">
        <v>3124</v>
      </c>
      <c r="M22104" t="s">
        <v>22904</v>
      </c>
      <c r="N22104" t="s">
        <v>59363</v>
      </c>
      <c r="O22104" s="76" t="s">
        <v>4374</v>
      </c>
      <c r="P22104" s="82">
        <v>14574</v>
      </c>
      <c r="Q22104" s="82" t="s">
        <v>88789</v>
      </c>
      <c r="R22104"/>
    </row>
    <row r="22105" spans="12:18" x14ac:dyDescent="0.25">
      <c r="L22105" t="s">
        <v>3124</v>
      </c>
      <c r="M22105" t="s">
        <v>36392</v>
      </c>
      <c r="N22105" t="s">
        <v>59364</v>
      </c>
      <c r="O22105" s="76" t="s">
        <v>4374</v>
      </c>
      <c r="P22105" s="82">
        <v>3174</v>
      </c>
      <c r="Q22105" s="82" t="s">
        <v>72645</v>
      </c>
      <c r="R22105"/>
    </row>
    <row r="22106" spans="12:18" x14ac:dyDescent="0.25">
      <c r="L22106" t="s">
        <v>3124</v>
      </c>
      <c r="M22106" t="s">
        <v>5272</v>
      </c>
      <c r="N22106" t="s">
        <v>59365</v>
      </c>
      <c r="O22106" s="76" t="s">
        <v>4356</v>
      </c>
      <c r="P22106" s="82">
        <v>1425</v>
      </c>
      <c r="Q22106" s="82" t="s">
        <v>88790</v>
      </c>
      <c r="R22106"/>
    </row>
    <row r="22107" spans="12:18" x14ac:dyDescent="0.25">
      <c r="L22107" t="s">
        <v>3124</v>
      </c>
      <c r="M22107" t="s">
        <v>36393</v>
      </c>
      <c r="N22107" t="s">
        <v>59366</v>
      </c>
      <c r="O22107" s="76" t="s">
        <v>4366</v>
      </c>
      <c r="P22107" s="82">
        <v>321</v>
      </c>
      <c r="Q22107" s="82" t="s">
        <v>88791</v>
      </c>
      <c r="R22107"/>
    </row>
    <row r="22108" spans="12:18" x14ac:dyDescent="0.25">
      <c r="L22108" t="s">
        <v>3124</v>
      </c>
      <c r="M22108" t="s">
        <v>5273</v>
      </c>
      <c r="N22108" t="s">
        <v>59367</v>
      </c>
      <c r="O22108" s="76" t="s">
        <v>4374</v>
      </c>
      <c r="P22108" s="82">
        <v>21441</v>
      </c>
      <c r="Q22108" s="82" t="s">
        <v>72645</v>
      </c>
      <c r="R22108"/>
    </row>
    <row r="22109" spans="12:18" x14ac:dyDescent="0.25">
      <c r="L22109" t="s">
        <v>3124</v>
      </c>
      <c r="M22109" t="s">
        <v>5274</v>
      </c>
      <c r="N22109" t="s">
        <v>59368</v>
      </c>
      <c r="O22109" s="76" t="s">
        <v>4356</v>
      </c>
      <c r="P22109" s="82">
        <v>360</v>
      </c>
      <c r="Q22109" s="82" t="s">
        <v>88792</v>
      </c>
      <c r="R22109"/>
    </row>
    <row r="22110" spans="12:18" x14ac:dyDescent="0.25">
      <c r="L22110" t="s">
        <v>3124</v>
      </c>
      <c r="M22110" t="s">
        <v>18050</v>
      </c>
      <c r="N22110" t="s">
        <v>59369</v>
      </c>
      <c r="O22110" s="76" t="s">
        <v>4374</v>
      </c>
      <c r="P22110" s="82">
        <v>1975</v>
      </c>
      <c r="Q22110" s="82" t="s">
        <v>72645</v>
      </c>
      <c r="R22110"/>
    </row>
    <row r="22111" spans="12:18" x14ac:dyDescent="0.25">
      <c r="L22111" t="s">
        <v>3124</v>
      </c>
      <c r="M22111" t="s">
        <v>5275</v>
      </c>
      <c r="N22111" t="s">
        <v>59370</v>
      </c>
      <c r="O22111" s="76" t="s">
        <v>4450</v>
      </c>
      <c r="P22111" s="82">
        <v>18617</v>
      </c>
      <c r="Q22111" s="82" t="s">
        <v>72645</v>
      </c>
      <c r="R22111"/>
    </row>
    <row r="22112" spans="12:18" x14ac:dyDescent="0.25">
      <c r="L22112" t="s">
        <v>3124</v>
      </c>
      <c r="M22112" t="s">
        <v>36394</v>
      </c>
      <c r="N22112" t="s">
        <v>59371</v>
      </c>
      <c r="O22112" s="76" t="s">
        <v>4356</v>
      </c>
      <c r="P22112" s="82">
        <v>565</v>
      </c>
      <c r="Q22112" s="82" t="s">
        <v>88793</v>
      </c>
      <c r="R22112"/>
    </row>
    <row r="22113" spans="12:18" x14ac:dyDescent="0.25">
      <c r="L22113" t="s">
        <v>3124</v>
      </c>
      <c r="M22113" t="s">
        <v>16070</v>
      </c>
      <c r="N22113" t="s">
        <v>59372</v>
      </c>
      <c r="O22113" s="76" t="s">
        <v>4374</v>
      </c>
      <c r="P22113" s="82">
        <v>4437</v>
      </c>
      <c r="Q22113" s="82" t="s">
        <v>72645</v>
      </c>
      <c r="R22113"/>
    </row>
    <row r="22114" spans="12:18" x14ac:dyDescent="0.25">
      <c r="L22114" t="s">
        <v>3124</v>
      </c>
      <c r="M22114" t="s">
        <v>5276</v>
      </c>
      <c r="N22114" t="s">
        <v>59373</v>
      </c>
      <c r="O22114" s="76" t="s">
        <v>4374</v>
      </c>
      <c r="P22114" s="82">
        <v>4135</v>
      </c>
      <c r="Q22114" s="82" t="s">
        <v>72645</v>
      </c>
      <c r="R22114"/>
    </row>
    <row r="22115" spans="12:18" x14ac:dyDescent="0.25">
      <c r="L22115" t="s">
        <v>3124</v>
      </c>
      <c r="M22115" t="s">
        <v>5277</v>
      </c>
      <c r="N22115" t="s">
        <v>59374</v>
      </c>
      <c r="O22115" s="76" t="s">
        <v>4374</v>
      </c>
      <c r="P22115" s="82">
        <v>2399</v>
      </c>
      <c r="Q22115" s="82" t="s">
        <v>72645</v>
      </c>
      <c r="R22115"/>
    </row>
    <row r="22116" spans="12:18" x14ac:dyDescent="0.25">
      <c r="L22116" t="s">
        <v>3124</v>
      </c>
      <c r="M22116" t="s">
        <v>36395</v>
      </c>
      <c r="N22116" t="s">
        <v>59375</v>
      </c>
      <c r="O22116" s="76" t="s">
        <v>4374</v>
      </c>
      <c r="P22116" s="82">
        <v>421</v>
      </c>
      <c r="Q22116" s="82" t="s">
        <v>72645</v>
      </c>
      <c r="R22116"/>
    </row>
    <row r="22117" spans="12:18" x14ac:dyDescent="0.25">
      <c r="L22117" t="s">
        <v>3124</v>
      </c>
      <c r="M22117" t="s">
        <v>22905</v>
      </c>
      <c r="N22117" t="s">
        <v>59376</v>
      </c>
      <c r="O22117" s="76" t="s">
        <v>4356</v>
      </c>
      <c r="P22117" s="82">
        <v>1640</v>
      </c>
      <c r="Q22117" s="82" t="s">
        <v>88794</v>
      </c>
      <c r="R22117"/>
    </row>
    <row r="22118" spans="12:18" x14ac:dyDescent="0.25">
      <c r="L22118" t="s">
        <v>3124</v>
      </c>
      <c r="M22118" t="s">
        <v>5278</v>
      </c>
      <c r="N22118" t="s">
        <v>59377</v>
      </c>
      <c r="O22118" s="76" t="s">
        <v>4366</v>
      </c>
      <c r="P22118" s="82">
        <v>294</v>
      </c>
      <c r="Q22118" s="82" t="s">
        <v>88795</v>
      </c>
      <c r="R22118"/>
    </row>
    <row r="22119" spans="12:18" x14ac:dyDescent="0.25">
      <c r="L22119" t="s">
        <v>3124</v>
      </c>
      <c r="M22119" t="s">
        <v>22906</v>
      </c>
      <c r="N22119" t="s">
        <v>59378</v>
      </c>
      <c r="O22119" s="76" t="s">
        <v>4356</v>
      </c>
      <c r="P22119" s="82">
        <v>896</v>
      </c>
      <c r="Q22119" s="82" t="s">
        <v>88796</v>
      </c>
      <c r="R22119"/>
    </row>
    <row r="22120" spans="12:18" x14ac:dyDescent="0.25">
      <c r="L22120" t="s">
        <v>3124</v>
      </c>
      <c r="M22120" t="s">
        <v>16072</v>
      </c>
      <c r="N22120" t="s">
        <v>59379</v>
      </c>
      <c r="O22120" s="76" t="s">
        <v>4356</v>
      </c>
      <c r="P22120" s="82">
        <v>858</v>
      </c>
      <c r="Q22120" s="82" t="s">
        <v>88799</v>
      </c>
      <c r="R22120"/>
    </row>
    <row r="22121" spans="12:18" x14ac:dyDescent="0.25">
      <c r="L22121" t="s">
        <v>3124</v>
      </c>
      <c r="M22121" t="s">
        <v>18052</v>
      </c>
      <c r="N22121" t="s">
        <v>59380</v>
      </c>
      <c r="O22121" s="76" t="s">
        <v>4356</v>
      </c>
      <c r="P22121" s="82">
        <v>951</v>
      </c>
      <c r="Q22121" s="82" t="s">
        <v>88797</v>
      </c>
      <c r="R22121"/>
    </row>
    <row r="22122" spans="12:18" x14ac:dyDescent="0.25">
      <c r="L22122" t="s">
        <v>3124</v>
      </c>
      <c r="M22122" t="s">
        <v>36396</v>
      </c>
      <c r="N22122" t="s">
        <v>59381</v>
      </c>
      <c r="O22122" s="76" t="s">
        <v>4356</v>
      </c>
      <c r="P22122" s="82">
        <v>4083</v>
      </c>
      <c r="Q22122" s="82" t="s">
        <v>88798</v>
      </c>
      <c r="R22122"/>
    </row>
    <row r="22123" spans="12:18" x14ac:dyDescent="0.25">
      <c r="L22123" t="s">
        <v>3124</v>
      </c>
      <c r="M22123" t="s">
        <v>5279</v>
      </c>
      <c r="N22123" t="s">
        <v>59382</v>
      </c>
      <c r="O22123" s="76" t="s">
        <v>4356</v>
      </c>
      <c r="P22123" s="82">
        <v>549</v>
      </c>
      <c r="Q22123" s="82" t="s">
        <v>88800</v>
      </c>
      <c r="R22123"/>
    </row>
    <row r="22124" spans="12:18" x14ac:dyDescent="0.25">
      <c r="L22124" t="s">
        <v>3124</v>
      </c>
      <c r="M22124" t="s">
        <v>22907</v>
      </c>
      <c r="N22124" t="s">
        <v>59383</v>
      </c>
      <c r="O22124" s="76" t="s">
        <v>4356</v>
      </c>
      <c r="P22124" s="82">
        <v>794</v>
      </c>
      <c r="Q22124" s="82" t="s">
        <v>88801</v>
      </c>
      <c r="R22124"/>
    </row>
    <row r="22125" spans="12:18" x14ac:dyDescent="0.25">
      <c r="L22125" t="s">
        <v>3124</v>
      </c>
      <c r="M22125" t="s">
        <v>18053</v>
      </c>
      <c r="N22125" t="s">
        <v>59384</v>
      </c>
      <c r="O22125" s="76" t="s">
        <v>4356</v>
      </c>
      <c r="P22125" s="82">
        <v>1396</v>
      </c>
      <c r="Q22125" s="82" t="s">
        <v>88802</v>
      </c>
      <c r="R22125"/>
    </row>
    <row r="22126" spans="12:18" x14ac:dyDescent="0.25">
      <c r="L22126" t="s">
        <v>3124</v>
      </c>
      <c r="M22126" t="s">
        <v>18055</v>
      </c>
      <c r="N22126" t="s">
        <v>59385</v>
      </c>
      <c r="O22126" s="76" t="s">
        <v>4374</v>
      </c>
      <c r="P22126" s="82">
        <v>3553</v>
      </c>
      <c r="Q22126" s="82" t="s">
        <v>88803</v>
      </c>
      <c r="R22126"/>
    </row>
    <row r="22127" spans="12:18" x14ac:dyDescent="0.25">
      <c r="L22127" t="s">
        <v>3124</v>
      </c>
      <c r="M22127" t="s">
        <v>36397</v>
      </c>
      <c r="N22127" t="s">
        <v>59386</v>
      </c>
      <c r="O22127" s="76" t="s">
        <v>4356</v>
      </c>
      <c r="P22127" s="82">
        <v>875</v>
      </c>
      <c r="Q22127" s="82" t="s">
        <v>88804</v>
      </c>
      <c r="R22127"/>
    </row>
    <row r="22128" spans="12:18" x14ac:dyDescent="0.25">
      <c r="L22128" t="s">
        <v>3124</v>
      </c>
      <c r="M22128" t="s">
        <v>36398</v>
      </c>
      <c r="N22128" t="s">
        <v>59387</v>
      </c>
      <c r="O22128" s="76" t="s">
        <v>4374</v>
      </c>
      <c r="P22128" s="82">
        <v>3409</v>
      </c>
      <c r="Q22128" s="82" t="s">
        <v>72645</v>
      </c>
      <c r="R22128"/>
    </row>
    <row r="22129" spans="12:18" x14ac:dyDescent="0.25">
      <c r="L22129" t="s">
        <v>3124</v>
      </c>
      <c r="M22129" t="s">
        <v>5280</v>
      </c>
      <c r="N22129" t="s">
        <v>59388</v>
      </c>
      <c r="O22129" s="76" t="s">
        <v>4374</v>
      </c>
      <c r="P22129" s="82">
        <v>7805</v>
      </c>
      <c r="Q22129" s="82" t="s">
        <v>72645</v>
      </c>
      <c r="R22129"/>
    </row>
    <row r="22130" spans="12:18" x14ac:dyDescent="0.25">
      <c r="L22130" t="s">
        <v>3124</v>
      </c>
      <c r="M22130" t="s">
        <v>36399</v>
      </c>
      <c r="N22130" t="s">
        <v>59389</v>
      </c>
      <c r="O22130" s="76" t="s">
        <v>4356</v>
      </c>
      <c r="P22130" s="82">
        <v>994</v>
      </c>
      <c r="Q22130" s="82" t="s">
        <v>88805</v>
      </c>
      <c r="R22130"/>
    </row>
    <row r="22131" spans="12:18" x14ac:dyDescent="0.25">
      <c r="L22131" t="s">
        <v>3124</v>
      </c>
      <c r="M22131" t="s">
        <v>36400</v>
      </c>
      <c r="N22131" t="s">
        <v>59390</v>
      </c>
      <c r="O22131" s="76" t="s">
        <v>4374</v>
      </c>
      <c r="P22131" s="82">
        <v>3214</v>
      </c>
      <c r="Q22131" s="82" t="s">
        <v>72645</v>
      </c>
      <c r="R22131"/>
    </row>
    <row r="22132" spans="12:18" x14ac:dyDescent="0.25">
      <c r="L22132" t="s">
        <v>3124</v>
      </c>
      <c r="M22132" t="s">
        <v>36401</v>
      </c>
      <c r="N22132" t="s">
        <v>59391</v>
      </c>
      <c r="O22132" s="76" t="s">
        <v>4356</v>
      </c>
      <c r="P22132" s="82">
        <v>1624</v>
      </c>
      <c r="Q22132" s="82" t="s">
        <v>88806</v>
      </c>
      <c r="R22132"/>
    </row>
    <row r="22133" spans="12:18" x14ac:dyDescent="0.25">
      <c r="L22133" t="s">
        <v>3124</v>
      </c>
      <c r="M22133" t="s">
        <v>5281</v>
      </c>
      <c r="N22133" t="s">
        <v>59392</v>
      </c>
      <c r="O22133" s="76" t="s">
        <v>4374</v>
      </c>
      <c r="P22133" s="82">
        <v>741</v>
      </c>
      <c r="Q22133" s="82" t="s">
        <v>88807</v>
      </c>
      <c r="R22133"/>
    </row>
    <row r="22134" spans="12:18" x14ac:dyDescent="0.25">
      <c r="L22134" t="s">
        <v>3124</v>
      </c>
      <c r="M22134" t="s">
        <v>5282</v>
      </c>
      <c r="N22134" t="s">
        <v>59393</v>
      </c>
      <c r="O22134" s="76" t="s">
        <v>4356</v>
      </c>
      <c r="P22134" s="82">
        <v>3348</v>
      </c>
      <c r="Q22134" s="82" t="s">
        <v>88808</v>
      </c>
      <c r="R22134"/>
    </row>
    <row r="22135" spans="12:18" x14ac:dyDescent="0.25">
      <c r="L22135" t="s">
        <v>3124</v>
      </c>
      <c r="M22135" t="s">
        <v>5283</v>
      </c>
      <c r="N22135" t="s">
        <v>59394</v>
      </c>
      <c r="O22135" s="76" t="s">
        <v>4374</v>
      </c>
      <c r="P22135" s="82">
        <v>1137</v>
      </c>
      <c r="Q22135" s="82" t="s">
        <v>72645</v>
      </c>
      <c r="R22135"/>
    </row>
    <row r="22136" spans="12:18" x14ac:dyDescent="0.25">
      <c r="L22136" t="s">
        <v>3124</v>
      </c>
      <c r="M22136" t="s">
        <v>16074</v>
      </c>
      <c r="N22136" t="s">
        <v>59395</v>
      </c>
      <c r="O22136" s="76" t="s">
        <v>4374</v>
      </c>
      <c r="P22136" s="82">
        <v>10159</v>
      </c>
      <c r="Q22136" s="82" t="s">
        <v>88809</v>
      </c>
      <c r="R22136"/>
    </row>
    <row r="22137" spans="12:18" x14ac:dyDescent="0.25">
      <c r="L22137" t="s">
        <v>3124</v>
      </c>
      <c r="M22137" t="s">
        <v>22908</v>
      </c>
      <c r="N22137" t="s">
        <v>59396</v>
      </c>
      <c r="O22137" s="76" t="s">
        <v>4356</v>
      </c>
      <c r="P22137" s="82">
        <v>867</v>
      </c>
      <c r="Q22137" s="82" t="s">
        <v>88810</v>
      </c>
      <c r="R22137"/>
    </row>
    <row r="22138" spans="12:18" x14ac:dyDescent="0.25">
      <c r="L22138" t="s">
        <v>3124</v>
      </c>
      <c r="M22138" t="s">
        <v>36402</v>
      </c>
      <c r="N22138" t="s">
        <v>59397</v>
      </c>
      <c r="O22138" s="76" t="s">
        <v>4356</v>
      </c>
      <c r="P22138" s="82">
        <v>1116</v>
      </c>
      <c r="Q22138" s="82" t="s">
        <v>88811</v>
      </c>
      <c r="R22138"/>
    </row>
    <row r="22139" spans="12:18" x14ac:dyDescent="0.25">
      <c r="L22139" t="s">
        <v>3124</v>
      </c>
      <c r="M22139" t="s">
        <v>22856</v>
      </c>
      <c r="N22139" t="s">
        <v>59398</v>
      </c>
      <c r="O22139" s="76" t="s">
        <v>4374</v>
      </c>
      <c r="P22139" s="82">
        <v>6402</v>
      </c>
      <c r="Q22139" s="82" t="s">
        <v>72645</v>
      </c>
      <c r="R22139"/>
    </row>
    <row r="22140" spans="12:18" x14ac:dyDescent="0.25">
      <c r="L22140" t="s">
        <v>3124</v>
      </c>
      <c r="M22140" t="s">
        <v>5244</v>
      </c>
      <c r="N22140" t="s">
        <v>59399</v>
      </c>
      <c r="O22140" s="76" t="s">
        <v>4374</v>
      </c>
      <c r="P22140" s="82">
        <v>8590</v>
      </c>
      <c r="Q22140" s="82" t="s">
        <v>72645</v>
      </c>
      <c r="R22140"/>
    </row>
    <row r="22141" spans="12:18" x14ac:dyDescent="0.25">
      <c r="L22141" t="s">
        <v>3124</v>
      </c>
      <c r="M22141" t="s">
        <v>11120</v>
      </c>
      <c r="N22141" t="s">
        <v>59400</v>
      </c>
      <c r="O22141" s="76" t="s">
        <v>4356</v>
      </c>
      <c r="P22141" s="82">
        <v>420</v>
      </c>
      <c r="Q22141" s="82" t="s">
        <v>88751</v>
      </c>
      <c r="R22141"/>
    </row>
    <row r="22142" spans="12:18" x14ac:dyDescent="0.25">
      <c r="L22142" t="s">
        <v>3124</v>
      </c>
      <c r="M22142" t="s">
        <v>5264</v>
      </c>
      <c r="N22142" t="s">
        <v>59401</v>
      </c>
      <c r="O22142" s="76" t="s">
        <v>4374</v>
      </c>
      <c r="P22142" s="82">
        <v>5635</v>
      </c>
      <c r="Q22142" s="82" t="s">
        <v>72645</v>
      </c>
      <c r="R22142"/>
    </row>
    <row r="22143" spans="12:18" x14ac:dyDescent="0.25">
      <c r="L22143" t="s">
        <v>3124</v>
      </c>
      <c r="M22143" t="s">
        <v>22901</v>
      </c>
      <c r="N22143" t="s">
        <v>59402</v>
      </c>
      <c r="O22143" s="76" t="s">
        <v>4356</v>
      </c>
      <c r="P22143" s="82">
        <v>481</v>
      </c>
      <c r="Q22143" s="82" t="s">
        <v>88778</v>
      </c>
      <c r="R22143"/>
    </row>
    <row r="22144" spans="12:18" x14ac:dyDescent="0.25">
      <c r="L22144" t="s">
        <v>3124</v>
      </c>
      <c r="M22144" t="s">
        <v>18068</v>
      </c>
      <c r="N22144" t="s">
        <v>59403</v>
      </c>
      <c r="O22144" s="76" t="s">
        <v>4356</v>
      </c>
      <c r="P22144" s="82">
        <v>2097</v>
      </c>
      <c r="Q22144" s="82" t="s">
        <v>88830</v>
      </c>
      <c r="R22144"/>
    </row>
    <row r="22145" spans="12:18" x14ac:dyDescent="0.25">
      <c r="L22145" t="s">
        <v>3124</v>
      </c>
      <c r="M22145" t="s">
        <v>5295</v>
      </c>
      <c r="N22145" t="s">
        <v>59404</v>
      </c>
      <c r="O22145" s="76" t="s">
        <v>4450</v>
      </c>
      <c r="P22145" s="82">
        <v>21173</v>
      </c>
      <c r="Q22145" s="82" t="s">
        <v>72645</v>
      </c>
      <c r="R22145"/>
    </row>
    <row r="22146" spans="12:18" x14ac:dyDescent="0.25">
      <c r="L22146" t="s">
        <v>3124</v>
      </c>
      <c r="M22146" t="s">
        <v>18092</v>
      </c>
      <c r="N22146" t="s">
        <v>59405</v>
      </c>
      <c r="O22146" s="76" t="s">
        <v>4374</v>
      </c>
      <c r="P22146" s="82">
        <v>646</v>
      </c>
      <c r="Q22146" s="82" t="s">
        <v>72645</v>
      </c>
      <c r="R22146"/>
    </row>
    <row r="22147" spans="12:18" x14ac:dyDescent="0.25">
      <c r="L22147" t="s">
        <v>3124</v>
      </c>
      <c r="M22147" t="s">
        <v>16149</v>
      </c>
      <c r="N22147" t="s">
        <v>59406</v>
      </c>
      <c r="O22147" s="76" t="s">
        <v>4450</v>
      </c>
      <c r="P22147" s="82">
        <v>3136</v>
      </c>
      <c r="Q22147" s="82" t="s">
        <v>72645</v>
      </c>
      <c r="R22147"/>
    </row>
    <row r="22148" spans="12:18" x14ac:dyDescent="0.25">
      <c r="L22148" t="s">
        <v>3124</v>
      </c>
      <c r="M22148" t="s">
        <v>22909</v>
      </c>
      <c r="N22148" t="s">
        <v>59407</v>
      </c>
      <c r="O22148" s="76" t="s">
        <v>4374</v>
      </c>
      <c r="P22148" s="82">
        <v>6231</v>
      </c>
      <c r="Q22148" s="82" t="s">
        <v>88812</v>
      </c>
      <c r="R22148"/>
    </row>
    <row r="22149" spans="12:18" x14ac:dyDescent="0.25">
      <c r="L22149" t="s">
        <v>3124</v>
      </c>
      <c r="M22149" t="s">
        <v>36403</v>
      </c>
      <c r="N22149" t="s">
        <v>59408</v>
      </c>
      <c r="O22149" s="76" t="s">
        <v>4450</v>
      </c>
      <c r="P22149" s="82">
        <v>27649</v>
      </c>
      <c r="Q22149" s="82" t="s">
        <v>72645</v>
      </c>
      <c r="R22149"/>
    </row>
    <row r="22150" spans="12:18" x14ac:dyDescent="0.25">
      <c r="L22150" t="s">
        <v>3124</v>
      </c>
      <c r="M22150" t="s">
        <v>18057</v>
      </c>
      <c r="N22150" t="s">
        <v>59409</v>
      </c>
      <c r="O22150" s="76" t="s">
        <v>4450</v>
      </c>
      <c r="P22150" s="82">
        <v>5125</v>
      </c>
      <c r="Q22150" s="82" t="s">
        <v>88813</v>
      </c>
      <c r="R22150"/>
    </row>
    <row r="22151" spans="12:18" x14ac:dyDescent="0.25">
      <c r="L22151" t="s">
        <v>3124</v>
      </c>
      <c r="M22151" t="s">
        <v>5284</v>
      </c>
      <c r="N22151" t="s">
        <v>59410</v>
      </c>
      <c r="O22151" s="76" t="s">
        <v>4356</v>
      </c>
      <c r="P22151" s="82">
        <v>2399</v>
      </c>
      <c r="Q22151" s="82" t="s">
        <v>88814</v>
      </c>
      <c r="R22151"/>
    </row>
    <row r="22152" spans="12:18" x14ac:dyDescent="0.25">
      <c r="L22152" t="s">
        <v>3124</v>
      </c>
      <c r="M22152" t="s">
        <v>5285</v>
      </c>
      <c r="N22152" t="s">
        <v>59411</v>
      </c>
      <c r="O22152" s="76" t="s">
        <v>4356</v>
      </c>
      <c r="P22152" s="82">
        <v>3483</v>
      </c>
      <c r="Q22152" s="82" t="s">
        <v>88815</v>
      </c>
      <c r="R22152"/>
    </row>
    <row r="22153" spans="12:18" x14ac:dyDescent="0.25">
      <c r="L22153" t="s">
        <v>3124</v>
      </c>
      <c r="M22153" t="s">
        <v>16076</v>
      </c>
      <c r="N22153" t="s">
        <v>59412</v>
      </c>
      <c r="O22153" s="76" t="s">
        <v>4450</v>
      </c>
      <c r="P22153" s="82">
        <v>1773</v>
      </c>
      <c r="Q22153" s="82" t="s">
        <v>72645</v>
      </c>
      <c r="R22153"/>
    </row>
    <row r="22154" spans="12:18" x14ac:dyDescent="0.25">
      <c r="L22154" t="s">
        <v>3124</v>
      </c>
      <c r="M22154" t="s">
        <v>18059</v>
      </c>
      <c r="N22154" t="s">
        <v>59413</v>
      </c>
      <c r="O22154" s="76" t="s">
        <v>4366</v>
      </c>
      <c r="P22154" s="82">
        <v>252</v>
      </c>
      <c r="Q22154" s="82" t="s">
        <v>88816</v>
      </c>
      <c r="R22154"/>
    </row>
    <row r="22155" spans="12:18" x14ac:dyDescent="0.25">
      <c r="L22155" t="s">
        <v>3124</v>
      </c>
      <c r="M22155" t="s">
        <v>16078</v>
      </c>
      <c r="N22155" t="s">
        <v>59414</v>
      </c>
      <c r="O22155" s="76" t="s">
        <v>4450</v>
      </c>
      <c r="P22155" s="82">
        <v>1679</v>
      </c>
      <c r="Q22155" s="82" t="s">
        <v>88817</v>
      </c>
      <c r="R22155"/>
    </row>
    <row r="22156" spans="12:18" x14ac:dyDescent="0.25">
      <c r="L22156" t="s">
        <v>3124</v>
      </c>
      <c r="M22156" t="s">
        <v>22871</v>
      </c>
      <c r="N22156" t="s">
        <v>59415</v>
      </c>
      <c r="O22156" s="76" t="s">
        <v>4374</v>
      </c>
      <c r="P22156" s="82">
        <v>6933</v>
      </c>
      <c r="Q22156" s="82" t="s">
        <v>88681</v>
      </c>
      <c r="R22156"/>
    </row>
    <row r="22157" spans="12:18" x14ac:dyDescent="0.25">
      <c r="L22157" t="s">
        <v>3124</v>
      </c>
      <c r="M22157" t="s">
        <v>36375</v>
      </c>
      <c r="N22157" t="s">
        <v>59416</v>
      </c>
      <c r="O22157" s="76" t="s">
        <v>4356</v>
      </c>
      <c r="P22157" s="82">
        <v>1478</v>
      </c>
      <c r="Q22157" s="82" t="s">
        <v>88710</v>
      </c>
      <c r="R22157"/>
    </row>
    <row r="22158" spans="12:18" x14ac:dyDescent="0.25">
      <c r="L22158" t="s">
        <v>3124</v>
      </c>
      <c r="M22158" t="s">
        <v>16049</v>
      </c>
      <c r="N22158" t="s">
        <v>59417</v>
      </c>
      <c r="O22158" s="76" t="s">
        <v>4356</v>
      </c>
      <c r="P22158" s="82">
        <v>511</v>
      </c>
      <c r="Q22158" s="82" t="s">
        <v>88743</v>
      </c>
      <c r="R22158"/>
    </row>
    <row r="22159" spans="12:18" x14ac:dyDescent="0.25">
      <c r="L22159" t="s">
        <v>3124</v>
      </c>
      <c r="M22159" t="s">
        <v>18071</v>
      </c>
      <c r="N22159" t="s">
        <v>59418</v>
      </c>
      <c r="O22159" s="76" t="s">
        <v>4356</v>
      </c>
      <c r="P22159" s="82">
        <v>642</v>
      </c>
      <c r="Q22159" s="82" t="s">
        <v>88836</v>
      </c>
      <c r="R22159"/>
    </row>
    <row r="22160" spans="12:18" x14ac:dyDescent="0.25">
      <c r="L22160" t="s">
        <v>3124</v>
      </c>
      <c r="M22160" t="s">
        <v>31644</v>
      </c>
      <c r="N22160" t="s">
        <v>59419</v>
      </c>
      <c r="O22160" s="76" t="s">
        <v>4356</v>
      </c>
      <c r="P22160" s="82">
        <v>4934</v>
      </c>
      <c r="Q22160" s="82" t="s">
        <v>88910</v>
      </c>
      <c r="R22160"/>
    </row>
    <row r="22161" spans="12:18" x14ac:dyDescent="0.25">
      <c r="L22161" t="s">
        <v>3124</v>
      </c>
      <c r="M22161" t="s">
        <v>16080</v>
      </c>
      <c r="N22161" t="s">
        <v>59420</v>
      </c>
      <c r="O22161" s="76" t="s">
        <v>4374</v>
      </c>
      <c r="P22161" s="82">
        <v>2810</v>
      </c>
      <c r="Q22161" s="82" t="s">
        <v>72645</v>
      </c>
      <c r="R22161"/>
    </row>
    <row r="22162" spans="12:18" x14ac:dyDescent="0.25">
      <c r="L22162" t="s">
        <v>3124</v>
      </c>
      <c r="M22162" t="s">
        <v>18061</v>
      </c>
      <c r="N22162" t="s">
        <v>59421</v>
      </c>
      <c r="O22162" s="76" t="s">
        <v>4356</v>
      </c>
      <c r="P22162" s="82">
        <v>1372</v>
      </c>
      <c r="Q22162" s="82" t="s">
        <v>88818</v>
      </c>
      <c r="R22162"/>
    </row>
    <row r="22163" spans="12:18" x14ac:dyDescent="0.25">
      <c r="L22163" t="s">
        <v>3124</v>
      </c>
      <c r="M22163" t="s">
        <v>16082</v>
      </c>
      <c r="N22163" t="s">
        <v>59422</v>
      </c>
      <c r="O22163" s="76" t="s">
        <v>4356</v>
      </c>
      <c r="P22163" s="82">
        <v>676</v>
      </c>
      <c r="Q22163" s="82" t="s">
        <v>88819</v>
      </c>
      <c r="R22163"/>
    </row>
    <row r="22164" spans="12:18" x14ac:dyDescent="0.25">
      <c r="L22164" t="s">
        <v>3124</v>
      </c>
      <c r="M22164" t="s">
        <v>16084</v>
      </c>
      <c r="N22164" t="s">
        <v>59423</v>
      </c>
      <c r="O22164" s="76" t="s">
        <v>4356</v>
      </c>
      <c r="P22164" s="82">
        <v>661</v>
      </c>
      <c r="Q22164" s="82" t="s">
        <v>88820</v>
      </c>
      <c r="R22164"/>
    </row>
    <row r="22165" spans="12:18" x14ac:dyDescent="0.25">
      <c r="L22165" t="s">
        <v>3124</v>
      </c>
      <c r="M22165" t="s">
        <v>16085</v>
      </c>
      <c r="N22165" t="s">
        <v>59424</v>
      </c>
      <c r="O22165" s="76" t="s">
        <v>4450</v>
      </c>
      <c r="P22165" s="82">
        <v>9473</v>
      </c>
      <c r="Q22165" s="82" t="s">
        <v>72645</v>
      </c>
      <c r="R22165"/>
    </row>
    <row r="22166" spans="12:18" x14ac:dyDescent="0.25">
      <c r="L22166" t="s">
        <v>3124</v>
      </c>
      <c r="M22166" t="s">
        <v>18063</v>
      </c>
      <c r="N22166" t="s">
        <v>59425</v>
      </c>
      <c r="O22166" s="76" t="s">
        <v>4450</v>
      </c>
      <c r="P22166" s="82">
        <v>4262</v>
      </c>
      <c r="Q22166" s="82" t="s">
        <v>72645</v>
      </c>
      <c r="R22166"/>
    </row>
    <row r="22167" spans="12:18" x14ac:dyDescent="0.25">
      <c r="L22167" t="s">
        <v>3124</v>
      </c>
      <c r="M22167" t="s">
        <v>22943</v>
      </c>
      <c r="N22167" t="s">
        <v>59426</v>
      </c>
      <c r="O22167" s="76" t="s">
        <v>4356</v>
      </c>
      <c r="P22167" s="82">
        <v>801</v>
      </c>
      <c r="Q22167" s="82" t="s">
        <v>88934</v>
      </c>
      <c r="R22167"/>
    </row>
    <row r="22168" spans="12:18" x14ac:dyDescent="0.25">
      <c r="L22168" t="s">
        <v>3124</v>
      </c>
      <c r="M22168" t="s">
        <v>36404</v>
      </c>
      <c r="N22168" t="s">
        <v>59427</v>
      </c>
      <c r="O22168" s="76" t="s">
        <v>4356</v>
      </c>
      <c r="P22168" s="82">
        <v>417</v>
      </c>
      <c r="Q22168" s="82" t="s">
        <v>88821</v>
      </c>
      <c r="R22168"/>
    </row>
    <row r="22169" spans="12:18" x14ac:dyDescent="0.25">
      <c r="L22169" t="s">
        <v>3124</v>
      </c>
      <c r="M22169" t="s">
        <v>16087</v>
      </c>
      <c r="N22169" t="s">
        <v>59428</v>
      </c>
      <c r="O22169" s="76" t="s">
        <v>4450</v>
      </c>
      <c r="P22169" s="82">
        <v>8259</v>
      </c>
      <c r="Q22169" s="82" t="s">
        <v>72645</v>
      </c>
      <c r="R22169"/>
    </row>
    <row r="22170" spans="12:18" x14ac:dyDescent="0.25">
      <c r="L22170" t="s">
        <v>3124</v>
      </c>
      <c r="M22170" t="s">
        <v>5286</v>
      </c>
      <c r="N22170" t="s">
        <v>59429</v>
      </c>
      <c r="O22170" s="76" t="s">
        <v>4374</v>
      </c>
      <c r="P22170" s="82">
        <v>2455</v>
      </c>
      <c r="Q22170" s="82" t="s">
        <v>88823</v>
      </c>
      <c r="R22170"/>
    </row>
    <row r="22171" spans="12:18" x14ac:dyDescent="0.25">
      <c r="L22171" t="s">
        <v>3124</v>
      </c>
      <c r="M22171" t="s">
        <v>18064</v>
      </c>
      <c r="N22171" t="s">
        <v>59430</v>
      </c>
      <c r="O22171" s="76" t="s">
        <v>4374</v>
      </c>
      <c r="P22171" s="82">
        <v>2425</v>
      </c>
      <c r="Q22171" s="82" t="s">
        <v>88824</v>
      </c>
      <c r="R22171"/>
    </row>
    <row r="22172" spans="12:18" x14ac:dyDescent="0.25">
      <c r="L22172" t="s">
        <v>3124</v>
      </c>
      <c r="M22172" t="s">
        <v>16086</v>
      </c>
      <c r="N22172" t="s">
        <v>59431</v>
      </c>
      <c r="O22172" s="76" t="s">
        <v>4356</v>
      </c>
      <c r="P22172" s="82">
        <v>229</v>
      </c>
      <c r="Q22172" s="82" t="s">
        <v>88822</v>
      </c>
      <c r="R22172"/>
    </row>
    <row r="22173" spans="12:18" x14ac:dyDescent="0.25">
      <c r="L22173" t="s">
        <v>3124</v>
      </c>
      <c r="M22173" t="s">
        <v>18066</v>
      </c>
      <c r="N22173" t="s">
        <v>59432</v>
      </c>
      <c r="O22173" s="76" t="s">
        <v>4450</v>
      </c>
      <c r="P22173" s="82">
        <v>3104</v>
      </c>
      <c r="Q22173" s="82" t="s">
        <v>72645</v>
      </c>
      <c r="R22173"/>
    </row>
    <row r="22174" spans="12:18" x14ac:dyDescent="0.25">
      <c r="L22174" t="s">
        <v>3124</v>
      </c>
      <c r="M22174" t="s">
        <v>22910</v>
      </c>
      <c r="N22174" t="s">
        <v>59433</v>
      </c>
      <c r="O22174" s="76" t="s">
        <v>4356</v>
      </c>
      <c r="P22174" s="82">
        <v>533</v>
      </c>
      <c r="Q22174" s="82" t="s">
        <v>88825</v>
      </c>
      <c r="R22174"/>
    </row>
    <row r="22175" spans="12:18" x14ac:dyDescent="0.25">
      <c r="L22175" t="s">
        <v>3124</v>
      </c>
      <c r="M22175" t="s">
        <v>36405</v>
      </c>
      <c r="N22175" t="s">
        <v>59434</v>
      </c>
      <c r="O22175" s="76" t="s">
        <v>4374</v>
      </c>
      <c r="P22175" s="82">
        <v>1349</v>
      </c>
      <c r="Q22175" s="82" t="s">
        <v>72645</v>
      </c>
      <c r="R22175"/>
    </row>
    <row r="22176" spans="12:18" x14ac:dyDescent="0.25">
      <c r="L22176" t="s">
        <v>3124</v>
      </c>
      <c r="M22176" t="s">
        <v>22911</v>
      </c>
      <c r="N22176" t="s">
        <v>59435</v>
      </c>
      <c r="O22176" s="76" t="s">
        <v>4374</v>
      </c>
      <c r="P22176" s="82">
        <v>1894</v>
      </c>
      <c r="Q22176" s="82" t="s">
        <v>88826</v>
      </c>
      <c r="R22176"/>
    </row>
    <row r="22177" spans="12:18" x14ac:dyDescent="0.25">
      <c r="L22177" t="s">
        <v>3124</v>
      </c>
      <c r="M22177" t="s">
        <v>5287</v>
      </c>
      <c r="N22177" t="s">
        <v>59436</v>
      </c>
      <c r="O22177" s="76" t="s">
        <v>4450</v>
      </c>
      <c r="P22177" s="82">
        <v>232787</v>
      </c>
      <c r="Q22177" s="82" t="s">
        <v>72645</v>
      </c>
      <c r="R22177"/>
    </row>
    <row r="22178" spans="12:18" x14ac:dyDescent="0.25">
      <c r="L22178" t="s">
        <v>3124</v>
      </c>
      <c r="M22178" t="s">
        <v>5288</v>
      </c>
      <c r="N22178" t="s">
        <v>59437</v>
      </c>
      <c r="O22178" s="76" t="s">
        <v>4356</v>
      </c>
      <c r="P22178" s="82">
        <v>563</v>
      </c>
      <c r="Q22178" s="82" t="s">
        <v>88827</v>
      </c>
      <c r="R22178"/>
    </row>
    <row r="22179" spans="12:18" x14ac:dyDescent="0.25">
      <c r="L22179" t="s">
        <v>3124</v>
      </c>
      <c r="M22179" t="s">
        <v>36406</v>
      </c>
      <c r="N22179" t="s">
        <v>59438</v>
      </c>
      <c r="O22179" s="76" t="s">
        <v>4374</v>
      </c>
      <c r="P22179" s="82">
        <v>8371</v>
      </c>
      <c r="Q22179" s="82" t="s">
        <v>72645</v>
      </c>
      <c r="R22179"/>
    </row>
    <row r="22180" spans="12:18" x14ac:dyDescent="0.25">
      <c r="L22180" t="s">
        <v>3124</v>
      </c>
      <c r="M22180" t="s">
        <v>5289</v>
      </c>
      <c r="N22180" t="s">
        <v>59439</v>
      </c>
      <c r="O22180" s="76" t="s">
        <v>4366</v>
      </c>
      <c r="P22180" s="82">
        <v>374</v>
      </c>
      <c r="Q22180" s="82" t="s">
        <v>88828</v>
      </c>
      <c r="R22180"/>
    </row>
    <row r="22181" spans="12:18" x14ac:dyDescent="0.25">
      <c r="L22181" t="s">
        <v>3124</v>
      </c>
      <c r="M22181" t="s">
        <v>5290</v>
      </c>
      <c r="N22181" t="s">
        <v>59440</v>
      </c>
      <c r="O22181" s="76" t="s">
        <v>4374</v>
      </c>
      <c r="P22181" s="82">
        <v>729</v>
      </c>
      <c r="Q22181" s="82" t="s">
        <v>88829</v>
      </c>
      <c r="R22181"/>
    </row>
    <row r="22182" spans="12:18" x14ac:dyDescent="0.25">
      <c r="L22182" t="s">
        <v>3124</v>
      </c>
      <c r="M22182" t="s">
        <v>36407</v>
      </c>
      <c r="N22182" t="s">
        <v>59441</v>
      </c>
      <c r="O22182" s="76" t="s">
        <v>4374</v>
      </c>
      <c r="P22182" s="82">
        <v>2299</v>
      </c>
      <c r="Q22182" s="82" t="s">
        <v>72645</v>
      </c>
      <c r="R22182"/>
    </row>
    <row r="22183" spans="12:18" x14ac:dyDescent="0.25">
      <c r="L22183" t="s">
        <v>3124</v>
      </c>
      <c r="M22183" t="s">
        <v>36408</v>
      </c>
      <c r="N22183" t="s">
        <v>59442</v>
      </c>
      <c r="O22183" s="76" t="s">
        <v>4356</v>
      </c>
      <c r="P22183" s="82">
        <v>1178</v>
      </c>
      <c r="Q22183" s="82" t="s">
        <v>88831</v>
      </c>
      <c r="R22183"/>
    </row>
    <row r="22184" spans="12:18" x14ac:dyDescent="0.25">
      <c r="L22184" t="s">
        <v>3124</v>
      </c>
      <c r="M22184" t="s">
        <v>5291</v>
      </c>
      <c r="N22184" t="s">
        <v>59443</v>
      </c>
      <c r="O22184" s="76" t="s">
        <v>4374</v>
      </c>
      <c r="P22184" s="82">
        <v>6193</v>
      </c>
      <c r="Q22184" s="82" t="s">
        <v>72645</v>
      </c>
      <c r="R22184"/>
    </row>
    <row r="22185" spans="12:18" x14ac:dyDescent="0.25">
      <c r="L22185" t="s">
        <v>3124</v>
      </c>
      <c r="M22185" t="s">
        <v>22912</v>
      </c>
      <c r="N22185" t="s">
        <v>59444</v>
      </c>
      <c r="O22185" s="76" t="s">
        <v>4450</v>
      </c>
      <c r="P22185" s="82">
        <v>22233</v>
      </c>
      <c r="Q22185" s="82" t="s">
        <v>72645</v>
      </c>
      <c r="R22185"/>
    </row>
    <row r="22186" spans="12:18" x14ac:dyDescent="0.25">
      <c r="L22186" t="s">
        <v>3124</v>
      </c>
      <c r="M22186" t="s">
        <v>5292</v>
      </c>
      <c r="N22186" t="s">
        <v>59445</v>
      </c>
      <c r="O22186" s="76" t="s">
        <v>4374</v>
      </c>
      <c r="P22186" s="82">
        <v>3949</v>
      </c>
      <c r="Q22186" s="82" t="s">
        <v>72645</v>
      </c>
      <c r="R22186"/>
    </row>
    <row r="22187" spans="12:18" x14ac:dyDescent="0.25">
      <c r="L22187" t="s">
        <v>3124</v>
      </c>
      <c r="M22187" t="s">
        <v>5293</v>
      </c>
      <c r="N22187" t="s">
        <v>59446</v>
      </c>
      <c r="O22187" s="76" t="s">
        <v>4356</v>
      </c>
      <c r="P22187" s="82">
        <v>933</v>
      </c>
      <c r="Q22187" s="82" t="s">
        <v>88832</v>
      </c>
      <c r="R22187"/>
    </row>
    <row r="22188" spans="12:18" x14ac:dyDescent="0.25">
      <c r="L22188" t="s">
        <v>3124</v>
      </c>
      <c r="M22188" t="s">
        <v>18070</v>
      </c>
      <c r="N22188" t="s">
        <v>59447</v>
      </c>
      <c r="O22188" s="76" t="s">
        <v>4374</v>
      </c>
      <c r="P22188" s="82">
        <v>826</v>
      </c>
      <c r="Q22188" s="82" t="s">
        <v>72645</v>
      </c>
      <c r="R22188"/>
    </row>
    <row r="22189" spans="12:18" x14ac:dyDescent="0.25">
      <c r="L22189" t="s">
        <v>3124</v>
      </c>
      <c r="M22189" t="s">
        <v>16091</v>
      </c>
      <c r="N22189" t="s">
        <v>59448</v>
      </c>
      <c r="O22189" s="76" t="s">
        <v>4374</v>
      </c>
      <c r="P22189" s="82">
        <v>6481</v>
      </c>
      <c r="Q22189" s="82" t="s">
        <v>88833</v>
      </c>
      <c r="R22189"/>
    </row>
    <row r="22190" spans="12:18" x14ac:dyDescent="0.25">
      <c r="L22190" t="s">
        <v>3124</v>
      </c>
      <c r="M22190" t="s">
        <v>16092</v>
      </c>
      <c r="N22190" t="s">
        <v>59449</v>
      </c>
      <c r="O22190" s="76" t="s">
        <v>4356</v>
      </c>
      <c r="P22190" s="82">
        <v>758</v>
      </c>
      <c r="Q22190" s="82" t="s">
        <v>88834</v>
      </c>
      <c r="R22190"/>
    </row>
    <row r="22191" spans="12:18" x14ac:dyDescent="0.25">
      <c r="L22191" t="s">
        <v>3124</v>
      </c>
      <c r="M22191" t="s">
        <v>5294</v>
      </c>
      <c r="N22191" t="s">
        <v>59450</v>
      </c>
      <c r="O22191" s="76" t="s">
        <v>4450</v>
      </c>
      <c r="P22191" s="82">
        <v>13422</v>
      </c>
      <c r="Q22191" s="82" t="s">
        <v>72645</v>
      </c>
      <c r="R22191"/>
    </row>
    <row r="22192" spans="12:18" x14ac:dyDescent="0.25">
      <c r="L22192" t="s">
        <v>3124</v>
      </c>
      <c r="M22192" t="s">
        <v>36409</v>
      </c>
      <c r="N22192" t="s">
        <v>59451</v>
      </c>
      <c r="O22192" s="76" t="s">
        <v>4374</v>
      </c>
      <c r="P22192" s="82">
        <v>4112</v>
      </c>
      <c r="Q22192" s="82" t="s">
        <v>72645</v>
      </c>
      <c r="R22192"/>
    </row>
    <row r="22193" spans="12:18" x14ac:dyDescent="0.25">
      <c r="L22193" t="s">
        <v>3124</v>
      </c>
      <c r="M22193" t="s">
        <v>5296</v>
      </c>
      <c r="N22193" t="s">
        <v>59452</v>
      </c>
      <c r="O22193" s="76" t="s">
        <v>4356</v>
      </c>
      <c r="P22193" s="82">
        <v>735</v>
      </c>
      <c r="Q22193" s="82" t="s">
        <v>88835</v>
      </c>
      <c r="R22193"/>
    </row>
    <row r="22194" spans="12:18" x14ac:dyDescent="0.25">
      <c r="L22194" t="s">
        <v>3124</v>
      </c>
      <c r="M22194" t="s">
        <v>18073</v>
      </c>
      <c r="N22194" t="s">
        <v>59453</v>
      </c>
      <c r="O22194" s="76" t="s">
        <v>4356</v>
      </c>
      <c r="P22194" s="82">
        <v>504</v>
      </c>
      <c r="Q22194" s="82" t="s">
        <v>88837</v>
      </c>
      <c r="R22194"/>
    </row>
    <row r="22195" spans="12:18" x14ac:dyDescent="0.25">
      <c r="L22195" t="s">
        <v>3124</v>
      </c>
      <c r="M22195" t="s">
        <v>18075</v>
      </c>
      <c r="N22195" t="s">
        <v>59454</v>
      </c>
      <c r="O22195" s="76" t="s">
        <v>4356</v>
      </c>
      <c r="P22195" s="82">
        <v>482</v>
      </c>
      <c r="Q22195" s="82" t="s">
        <v>88838</v>
      </c>
      <c r="R22195"/>
    </row>
    <row r="22196" spans="12:18" x14ac:dyDescent="0.25">
      <c r="L22196" t="s">
        <v>3124</v>
      </c>
      <c r="M22196" t="s">
        <v>5297</v>
      </c>
      <c r="N22196" t="s">
        <v>59455</v>
      </c>
      <c r="O22196" s="76" t="s">
        <v>4356</v>
      </c>
      <c r="P22196" s="82">
        <v>4590</v>
      </c>
      <c r="Q22196" s="82" t="s">
        <v>88839</v>
      </c>
      <c r="R22196"/>
    </row>
    <row r="22197" spans="12:18" x14ac:dyDescent="0.25">
      <c r="L22197" t="s">
        <v>3124</v>
      </c>
      <c r="M22197" t="s">
        <v>5298</v>
      </c>
      <c r="N22197" t="s">
        <v>59456</v>
      </c>
      <c r="O22197" s="76" t="s">
        <v>4356</v>
      </c>
      <c r="P22197" s="82">
        <v>1888</v>
      </c>
      <c r="Q22197" s="82" t="s">
        <v>88840</v>
      </c>
      <c r="R22197"/>
    </row>
    <row r="22198" spans="12:18" x14ac:dyDescent="0.25">
      <c r="L22198" t="s">
        <v>3124</v>
      </c>
      <c r="M22198" t="s">
        <v>22913</v>
      </c>
      <c r="N22198" t="s">
        <v>59457</v>
      </c>
      <c r="O22198" s="76" t="s">
        <v>4450</v>
      </c>
      <c r="P22198" s="82">
        <v>38617</v>
      </c>
      <c r="Q22198" s="82" t="s">
        <v>72645</v>
      </c>
      <c r="R22198"/>
    </row>
    <row r="22199" spans="12:18" x14ac:dyDescent="0.25">
      <c r="L22199" t="s">
        <v>3124</v>
      </c>
      <c r="M22199" t="s">
        <v>18077</v>
      </c>
      <c r="N22199" t="s">
        <v>59458</v>
      </c>
      <c r="O22199" s="76" t="s">
        <v>4356</v>
      </c>
      <c r="P22199" s="82">
        <v>736</v>
      </c>
      <c r="Q22199" s="82" t="s">
        <v>88841</v>
      </c>
      <c r="R22199"/>
    </row>
    <row r="22200" spans="12:18" x14ac:dyDescent="0.25">
      <c r="L22200" t="s">
        <v>3124</v>
      </c>
      <c r="M22200" t="s">
        <v>22914</v>
      </c>
      <c r="N22200" t="s">
        <v>59459</v>
      </c>
      <c r="O22200" s="76" t="s">
        <v>4356</v>
      </c>
      <c r="P22200" s="82">
        <v>820</v>
      </c>
      <c r="Q22200" s="82" t="s">
        <v>88842</v>
      </c>
      <c r="R22200"/>
    </row>
    <row r="22201" spans="12:18" x14ac:dyDescent="0.25">
      <c r="L22201" t="s">
        <v>3124</v>
      </c>
      <c r="M22201" t="s">
        <v>22915</v>
      </c>
      <c r="N22201" t="s">
        <v>59460</v>
      </c>
      <c r="O22201" s="76" t="s">
        <v>4356</v>
      </c>
      <c r="P22201" s="82">
        <v>1457</v>
      </c>
      <c r="Q22201" s="82" t="s">
        <v>88843</v>
      </c>
      <c r="R22201"/>
    </row>
    <row r="22202" spans="12:18" x14ac:dyDescent="0.25">
      <c r="L22202" t="s">
        <v>3124</v>
      </c>
      <c r="M22202" t="s">
        <v>5299</v>
      </c>
      <c r="N22202" t="s">
        <v>59461</v>
      </c>
      <c r="O22202" s="76" t="s">
        <v>4450</v>
      </c>
      <c r="P22202" s="82">
        <v>11855</v>
      </c>
      <c r="Q22202" s="82" t="s">
        <v>72645</v>
      </c>
      <c r="R22202"/>
    </row>
    <row r="22203" spans="12:18" x14ac:dyDescent="0.25">
      <c r="L22203" t="s">
        <v>3124</v>
      </c>
      <c r="M22203" t="s">
        <v>36410</v>
      </c>
      <c r="N22203" t="s">
        <v>59462</v>
      </c>
      <c r="O22203" s="76" t="s">
        <v>4356</v>
      </c>
      <c r="P22203" s="82">
        <v>1403</v>
      </c>
      <c r="Q22203" s="82" t="s">
        <v>88844</v>
      </c>
      <c r="R22203"/>
    </row>
    <row r="22204" spans="12:18" x14ac:dyDescent="0.25">
      <c r="L22204" t="s">
        <v>3124</v>
      </c>
      <c r="M22204" t="s">
        <v>22916</v>
      </c>
      <c r="N22204" t="s">
        <v>59463</v>
      </c>
      <c r="O22204" s="76" t="s">
        <v>4374</v>
      </c>
      <c r="P22204" s="82">
        <v>2748</v>
      </c>
      <c r="Q22204" s="82" t="s">
        <v>88845</v>
      </c>
      <c r="R22204"/>
    </row>
    <row r="22205" spans="12:18" x14ac:dyDescent="0.25">
      <c r="L22205" t="s">
        <v>3124</v>
      </c>
      <c r="M22205" t="s">
        <v>22918</v>
      </c>
      <c r="N22205" t="s">
        <v>59464</v>
      </c>
      <c r="O22205" s="76" t="s">
        <v>4356</v>
      </c>
      <c r="P22205" s="82">
        <v>1873</v>
      </c>
      <c r="Q22205" s="82" t="s">
        <v>88846</v>
      </c>
      <c r="R22205"/>
    </row>
    <row r="22206" spans="12:18" x14ac:dyDescent="0.25">
      <c r="L22206" t="s">
        <v>3124</v>
      </c>
      <c r="M22206" t="s">
        <v>22917</v>
      </c>
      <c r="N22206" t="s">
        <v>59465</v>
      </c>
      <c r="O22206" s="76" t="s">
        <v>4450</v>
      </c>
      <c r="P22206" s="82">
        <v>10376</v>
      </c>
      <c r="Q22206" s="82" t="s">
        <v>72645</v>
      </c>
      <c r="R22206"/>
    </row>
    <row r="22207" spans="12:18" x14ac:dyDescent="0.25">
      <c r="L22207" t="s">
        <v>3124</v>
      </c>
      <c r="M22207" t="s">
        <v>36411</v>
      </c>
      <c r="N22207" t="s">
        <v>59466</v>
      </c>
      <c r="O22207" s="76" t="s">
        <v>4374</v>
      </c>
      <c r="P22207" s="82">
        <v>1997</v>
      </c>
      <c r="Q22207" s="82" t="s">
        <v>72645</v>
      </c>
      <c r="R22207"/>
    </row>
    <row r="22208" spans="12:18" x14ac:dyDescent="0.25">
      <c r="L22208" t="s">
        <v>3124</v>
      </c>
      <c r="M22208" t="s">
        <v>5300</v>
      </c>
      <c r="N22208" t="s">
        <v>59467</v>
      </c>
      <c r="O22208" s="76" t="s">
        <v>4356</v>
      </c>
      <c r="P22208" s="82">
        <v>2717</v>
      </c>
      <c r="Q22208" s="82" t="s">
        <v>88847</v>
      </c>
      <c r="R22208"/>
    </row>
    <row r="22209" spans="12:18" x14ac:dyDescent="0.25">
      <c r="L22209" t="s">
        <v>3124</v>
      </c>
      <c r="M22209" t="s">
        <v>22919</v>
      </c>
      <c r="N22209" t="s">
        <v>59468</v>
      </c>
      <c r="O22209" s="76" t="s">
        <v>4374</v>
      </c>
      <c r="P22209" s="82">
        <v>4143</v>
      </c>
      <c r="Q22209" s="82" t="s">
        <v>88848</v>
      </c>
      <c r="R22209"/>
    </row>
    <row r="22210" spans="12:18" x14ac:dyDescent="0.25">
      <c r="L22210" t="s">
        <v>3124</v>
      </c>
      <c r="M22210" t="s">
        <v>5301</v>
      </c>
      <c r="N22210" t="s">
        <v>59469</v>
      </c>
      <c r="O22210" s="76" t="s">
        <v>4356</v>
      </c>
      <c r="P22210" s="82">
        <v>865</v>
      </c>
      <c r="Q22210" s="82" t="s">
        <v>88849</v>
      </c>
      <c r="R22210"/>
    </row>
    <row r="22211" spans="12:18" x14ac:dyDescent="0.25">
      <c r="L22211" t="s">
        <v>3124</v>
      </c>
      <c r="M22211" t="s">
        <v>5302</v>
      </c>
      <c r="N22211" t="s">
        <v>59470</v>
      </c>
      <c r="O22211" s="76" t="s">
        <v>4374</v>
      </c>
      <c r="P22211" s="82">
        <v>29944</v>
      </c>
      <c r="Q22211" s="82" t="s">
        <v>72645</v>
      </c>
      <c r="R22211"/>
    </row>
    <row r="22212" spans="12:18" x14ac:dyDescent="0.25">
      <c r="L22212" t="s">
        <v>3124</v>
      </c>
      <c r="M22212" t="s">
        <v>5303</v>
      </c>
      <c r="N22212" t="s">
        <v>59471</v>
      </c>
      <c r="O22212" s="76" t="s">
        <v>4356</v>
      </c>
      <c r="P22212" s="82">
        <v>1026</v>
      </c>
      <c r="Q22212" s="82" t="s">
        <v>88850</v>
      </c>
      <c r="R22212"/>
    </row>
    <row r="22213" spans="12:18" x14ac:dyDescent="0.25">
      <c r="L22213" t="s">
        <v>3124</v>
      </c>
      <c r="M22213" t="s">
        <v>16093</v>
      </c>
      <c r="N22213" t="s">
        <v>59472</v>
      </c>
      <c r="O22213" s="76" t="s">
        <v>4356</v>
      </c>
      <c r="P22213" s="82">
        <v>395</v>
      </c>
      <c r="Q22213" s="82" t="s">
        <v>88851</v>
      </c>
      <c r="R22213"/>
    </row>
    <row r="22214" spans="12:18" x14ac:dyDescent="0.25">
      <c r="L22214" t="s">
        <v>3124</v>
      </c>
      <c r="M22214" t="s">
        <v>18078</v>
      </c>
      <c r="N22214" t="s">
        <v>59473</v>
      </c>
      <c r="O22214" s="76" t="s">
        <v>4356</v>
      </c>
      <c r="P22214" s="82">
        <v>304</v>
      </c>
      <c r="Q22214" s="82" t="s">
        <v>88852</v>
      </c>
      <c r="R22214"/>
    </row>
    <row r="22215" spans="12:18" x14ac:dyDescent="0.25">
      <c r="L22215" t="s">
        <v>3124</v>
      </c>
      <c r="M22215" t="s">
        <v>16095</v>
      </c>
      <c r="N22215" t="s">
        <v>59474</v>
      </c>
      <c r="O22215" s="76" t="s">
        <v>4356</v>
      </c>
      <c r="P22215" s="82">
        <v>702</v>
      </c>
      <c r="Q22215" s="82" t="s">
        <v>88853</v>
      </c>
      <c r="R22215"/>
    </row>
    <row r="22216" spans="12:18" x14ac:dyDescent="0.25">
      <c r="L22216" t="s">
        <v>3124</v>
      </c>
      <c r="M22216" t="s">
        <v>36412</v>
      </c>
      <c r="N22216" t="s">
        <v>59475</v>
      </c>
      <c r="O22216" s="76" t="s">
        <v>4356</v>
      </c>
      <c r="P22216" s="82">
        <v>593</v>
      </c>
      <c r="Q22216" s="82" t="s">
        <v>88854</v>
      </c>
      <c r="R22216"/>
    </row>
    <row r="22217" spans="12:18" x14ac:dyDescent="0.25">
      <c r="L22217" t="s">
        <v>3124</v>
      </c>
      <c r="M22217" t="s">
        <v>16097</v>
      </c>
      <c r="N22217" t="s">
        <v>59476</v>
      </c>
      <c r="O22217" s="76" t="s">
        <v>4374</v>
      </c>
      <c r="P22217" s="82">
        <v>3065</v>
      </c>
      <c r="Q22217" s="82" t="s">
        <v>72645</v>
      </c>
      <c r="R22217"/>
    </row>
    <row r="22218" spans="12:18" x14ac:dyDescent="0.25">
      <c r="L22218" t="s">
        <v>3124</v>
      </c>
      <c r="M22218" t="s">
        <v>22920</v>
      </c>
      <c r="N22218" t="s">
        <v>59477</v>
      </c>
      <c r="O22218" s="76" t="s">
        <v>4356</v>
      </c>
      <c r="P22218" s="82">
        <v>1018</v>
      </c>
      <c r="Q22218" s="82" t="s">
        <v>88855</v>
      </c>
      <c r="R22218"/>
    </row>
    <row r="22219" spans="12:18" x14ac:dyDescent="0.25">
      <c r="L22219" t="s">
        <v>3124</v>
      </c>
      <c r="M22219" t="s">
        <v>18080</v>
      </c>
      <c r="N22219" t="s">
        <v>59478</v>
      </c>
      <c r="O22219" s="76" t="s">
        <v>4374</v>
      </c>
      <c r="P22219" s="82">
        <v>9720</v>
      </c>
      <c r="Q22219" s="82" t="s">
        <v>88856</v>
      </c>
      <c r="R22219"/>
    </row>
    <row r="22220" spans="12:18" x14ac:dyDescent="0.25">
      <c r="L22220" t="s">
        <v>3124</v>
      </c>
      <c r="M22220" t="s">
        <v>36413</v>
      </c>
      <c r="N22220" t="s">
        <v>59479</v>
      </c>
      <c r="O22220" s="76" t="s">
        <v>4356</v>
      </c>
      <c r="P22220" s="82">
        <v>2314</v>
      </c>
      <c r="Q22220" s="82" t="s">
        <v>88857</v>
      </c>
      <c r="R22220"/>
    </row>
    <row r="22221" spans="12:18" x14ac:dyDescent="0.25">
      <c r="L22221" t="s">
        <v>3124</v>
      </c>
      <c r="M22221" t="s">
        <v>18082</v>
      </c>
      <c r="N22221" t="s">
        <v>59480</v>
      </c>
      <c r="O22221" s="76" t="s">
        <v>4356</v>
      </c>
      <c r="P22221" s="82">
        <v>813</v>
      </c>
      <c r="Q22221" s="82" t="s">
        <v>88858</v>
      </c>
      <c r="R22221"/>
    </row>
    <row r="22222" spans="12:18" x14ac:dyDescent="0.25">
      <c r="L22222" t="s">
        <v>3124</v>
      </c>
      <c r="M22222" t="s">
        <v>18084</v>
      </c>
      <c r="N22222" t="s">
        <v>59481</v>
      </c>
      <c r="O22222" s="76" t="s">
        <v>4374</v>
      </c>
      <c r="P22222" s="82">
        <v>715</v>
      </c>
      <c r="Q22222" s="82" t="s">
        <v>72645</v>
      </c>
      <c r="R22222"/>
    </row>
    <row r="22223" spans="12:18" x14ac:dyDescent="0.25">
      <c r="L22223" t="s">
        <v>3124</v>
      </c>
      <c r="M22223" t="s">
        <v>36414</v>
      </c>
      <c r="N22223" t="s">
        <v>59482</v>
      </c>
      <c r="O22223" s="76" t="s">
        <v>4356</v>
      </c>
      <c r="P22223" s="82">
        <v>465</v>
      </c>
      <c r="Q22223" s="82" t="s">
        <v>88859</v>
      </c>
      <c r="R22223"/>
    </row>
    <row r="22224" spans="12:18" x14ac:dyDescent="0.25">
      <c r="L22224" t="s">
        <v>3124</v>
      </c>
      <c r="M22224" t="s">
        <v>18086</v>
      </c>
      <c r="N22224" t="s">
        <v>59483</v>
      </c>
      <c r="O22224" s="76" t="s">
        <v>4356</v>
      </c>
      <c r="P22224" s="82">
        <v>495</v>
      </c>
      <c r="Q22224" s="82" t="s">
        <v>88860</v>
      </c>
      <c r="R22224"/>
    </row>
    <row r="22225" spans="12:18" x14ac:dyDescent="0.25">
      <c r="L22225" t="s">
        <v>3124</v>
      </c>
      <c r="M22225" t="s">
        <v>22921</v>
      </c>
      <c r="N22225" t="s">
        <v>59484</v>
      </c>
      <c r="O22225" s="76" t="s">
        <v>4356</v>
      </c>
      <c r="P22225" s="82">
        <v>541</v>
      </c>
      <c r="Q22225" s="82" t="s">
        <v>88861</v>
      </c>
      <c r="R22225"/>
    </row>
    <row r="22226" spans="12:18" x14ac:dyDescent="0.25">
      <c r="L22226" t="s">
        <v>3124</v>
      </c>
      <c r="M22226" t="s">
        <v>22922</v>
      </c>
      <c r="N22226" t="s">
        <v>59485</v>
      </c>
      <c r="O22226" s="76" t="s">
        <v>4374</v>
      </c>
      <c r="P22226" s="82">
        <v>1536</v>
      </c>
      <c r="Q22226" s="82" t="s">
        <v>72645</v>
      </c>
      <c r="R22226"/>
    </row>
    <row r="22227" spans="12:18" x14ac:dyDescent="0.25">
      <c r="L22227" t="s">
        <v>3124</v>
      </c>
      <c r="M22227" t="s">
        <v>36415</v>
      </c>
      <c r="N22227" t="s">
        <v>59486</v>
      </c>
      <c r="O22227" s="76" t="s">
        <v>4356</v>
      </c>
      <c r="P22227" s="82">
        <v>2502</v>
      </c>
      <c r="Q22227" s="82" t="s">
        <v>88862</v>
      </c>
      <c r="R22227"/>
    </row>
    <row r="22228" spans="12:18" x14ac:dyDescent="0.25">
      <c r="L22228" t="s">
        <v>3124</v>
      </c>
      <c r="M22228" t="s">
        <v>18088</v>
      </c>
      <c r="N22228" t="s">
        <v>59487</v>
      </c>
      <c r="O22228" s="76" t="s">
        <v>4450</v>
      </c>
      <c r="P22228" s="82">
        <v>20782</v>
      </c>
      <c r="Q22228" s="82" t="s">
        <v>72645</v>
      </c>
      <c r="R22228"/>
    </row>
    <row r="22229" spans="12:18" x14ac:dyDescent="0.25">
      <c r="L22229" t="s">
        <v>3124</v>
      </c>
      <c r="M22229" t="s">
        <v>5304</v>
      </c>
      <c r="N22229" t="s">
        <v>59488</v>
      </c>
      <c r="O22229" s="76" t="s">
        <v>4374</v>
      </c>
      <c r="P22229" s="82">
        <v>2134</v>
      </c>
      <c r="Q22229" s="82" t="s">
        <v>72645</v>
      </c>
      <c r="R22229"/>
    </row>
    <row r="22230" spans="12:18" x14ac:dyDescent="0.25">
      <c r="L22230" t="s">
        <v>3124</v>
      </c>
      <c r="M22230" t="s">
        <v>22923</v>
      </c>
      <c r="N22230" t="s">
        <v>59489</v>
      </c>
      <c r="O22230" s="76" t="s">
        <v>4356</v>
      </c>
      <c r="P22230" s="82">
        <v>290</v>
      </c>
      <c r="Q22230" s="82" t="s">
        <v>88863</v>
      </c>
      <c r="R22230"/>
    </row>
    <row r="22231" spans="12:18" x14ac:dyDescent="0.25">
      <c r="L22231" t="s">
        <v>3124</v>
      </c>
      <c r="M22231" t="s">
        <v>22924</v>
      </c>
      <c r="N22231" t="s">
        <v>59490</v>
      </c>
      <c r="O22231" s="76" t="s">
        <v>4356</v>
      </c>
      <c r="P22231" s="82">
        <v>562</v>
      </c>
      <c r="Q22231" s="82" t="s">
        <v>88864</v>
      </c>
      <c r="R22231"/>
    </row>
    <row r="22232" spans="12:18" x14ac:dyDescent="0.25">
      <c r="L22232" t="s">
        <v>3124</v>
      </c>
      <c r="M22232" t="s">
        <v>22925</v>
      </c>
      <c r="N22232" t="s">
        <v>59491</v>
      </c>
      <c r="O22232" s="76" t="s">
        <v>4374</v>
      </c>
      <c r="P22232" s="82">
        <v>4801</v>
      </c>
      <c r="Q22232" s="82" t="s">
        <v>88865</v>
      </c>
      <c r="R22232"/>
    </row>
    <row r="22233" spans="12:18" x14ac:dyDescent="0.25">
      <c r="L22233" t="s">
        <v>3124</v>
      </c>
      <c r="M22233" t="s">
        <v>22926</v>
      </c>
      <c r="N22233" t="s">
        <v>59492</v>
      </c>
      <c r="O22233" s="76" t="s">
        <v>4356</v>
      </c>
      <c r="P22233" s="82">
        <v>224</v>
      </c>
      <c r="Q22233" s="82" t="s">
        <v>88866</v>
      </c>
      <c r="R22233"/>
    </row>
    <row r="22234" spans="12:18" x14ac:dyDescent="0.25">
      <c r="L22234" t="s">
        <v>3124</v>
      </c>
      <c r="M22234" t="s">
        <v>18089</v>
      </c>
      <c r="N22234" t="s">
        <v>59493</v>
      </c>
      <c r="O22234" s="76" t="s">
        <v>4356</v>
      </c>
      <c r="P22234" s="82">
        <v>2538</v>
      </c>
      <c r="Q22234" s="82" t="s">
        <v>88867</v>
      </c>
      <c r="R22234"/>
    </row>
    <row r="22235" spans="12:18" x14ac:dyDescent="0.25">
      <c r="L22235" t="s">
        <v>3124</v>
      </c>
      <c r="M22235" t="s">
        <v>5305</v>
      </c>
      <c r="N22235" t="s">
        <v>59494</v>
      </c>
      <c r="O22235" s="76" t="s">
        <v>4356</v>
      </c>
      <c r="P22235" s="82">
        <v>1626</v>
      </c>
      <c r="Q22235" s="82" t="s">
        <v>88868</v>
      </c>
      <c r="R22235"/>
    </row>
    <row r="22236" spans="12:18" x14ac:dyDescent="0.25">
      <c r="L22236" t="s">
        <v>3124</v>
      </c>
      <c r="M22236" t="s">
        <v>5306</v>
      </c>
      <c r="N22236" t="s">
        <v>59495</v>
      </c>
      <c r="O22236" s="76" t="s">
        <v>4356</v>
      </c>
      <c r="P22236" s="82">
        <v>1392</v>
      </c>
      <c r="Q22236" s="82" t="s">
        <v>88869</v>
      </c>
      <c r="R22236"/>
    </row>
    <row r="22237" spans="12:18" x14ac:dyDescent="0.25">
      <c r="L22237" t="s">
        <v>3124</v>
      </c>
      <c r="M22237" t="s">
        <v>36416</v>
      </c>
      <c r="N22237" t="s">
        <v>59496</v>
      </c>
      <c r="O22237" s="76" t="s">
        <v>4366</v>
      </c>
      <c r="P22237" s="82">
        <v>59</v>
      </c>
      <c r="Q22237" s="82" t="s">
        <v>88870</v>
      </c>
      <c r="R22237"/>
    </row>
    <row r="22238" spans="12:18" x14ac:dyDescent="0.25">
      <c r="L22238" t="s">
        <v>3124</v>
      </c>
      <c r="M22238" t="s">
        <v>36417</v>
      </c>
      <c r="N22238" t="s">
        <v>59497</v>
      </c>
      <c r="O22238" s="76" t="s">
        <v>4450</v>
      </c>
      <c r="P22238" s="82">
        <v>13151</v>
      </c>
      <c r="Q22238" s="82" t="s">
        <v>72645</v>
      </c>
      <c r="R22238"/>
    </row>
    <row r="22239" spans="12:18" x14ac:dyDescent="0.25">
      <c r="L22239" t="s">
        <v>3124</v>
      </c>
      <c r="M22239" t="s">
        <v>5307</v>
      </c>
      <c r="N22239" t="s">
        <v>59498</v>
      </c>
      <c r="O22239" s="76" t="s">
        <v>4356</v>
      </c>
      <c r="P22239" s="82">
        <v>636</v>
      </c>
      <c r="Q22239" s="82" t="s">
        <v>88871</v>
      </c>
      <c r="R22239"/>
    </row>
    <row r="22240" spans="12:18" x14ac:dyDescent="0.25">
      <c r="L22240" t="s">
        <v>3124</v>
      </c>
      <c r="M22240" t="s">
        <v>36418</v>
      </c>
      <c r="N22240" t="s">
        <v>59499</v>
      </c>
      <c r="O22240" s="76" t="s">
        <v>4356</v>
      </c>
      <c r="P22240" s="82">
        <v>1234</v>
      </c>
      <c r="Q22240" s="82" t="s">
        <v>88872</v>
      </c>
      <c r="R22240"/>
    </row>
    <row r="22241" spans="12:18" x14ac:dyDescent="0.25">
      <c r="L22241" t="s">
        <v>3124</v>
      </c>
      <c r="M22241" t="s">
        <v>18090</v>
      </c>
      <c r="N22241" t="s">
        <v>59500</v>
      </c>
      <c r="O22241" s="76" t="s">
        <v>4374</v>
      </c>
      <c r="P22241" s="82">
        <v>1330</v>
      </c>
      <c r="Q22241" s="82" t="s">
        <v>88873</v>
      </c>
      <c r="R22241"/>
    </row>
    <row r="22242" spans="12:18" x14ac:dyDescent="0.25">
      <c r="L22242" t="s">
        <v>3124</v>
      </c>
      <c r="M22242" t="s">
        <v>16099</v>
      </c>
      <c r="N22242" t="s">
        <v>59501</v>
      </c>
      <c r="O22242" s="76" t="s">
        <v>4356</v>
      </c>
      <c r="P22242" s="82">
        <v>304</v>
      </c>
      <c r="Q22242" s="82" t="s">
        <v>88874</v>
      </c>
      <c r="R22242"/>
    </row>
    <row r="22243" spans="12:18" x14ac:dyDescent="0.25">
      <c r="L22243" t="s">
        <v>3124</v>
      </c>
      <c r="M22243" t="s">
        <v>22927</v>
      </c>
      <c r="N22243" t="s">
        <v>59502</v>
      </c>
      <c r="O22243" s="76" t="s">
        <v>4450</v>
      </c>
      <c r="P22243" s="82">
        <v>10284</v>
      </c>
      <c r="Q22243" s="82" t="s">
        <v>72645</v>
      </c>
      <c r="R22243"/>
    </row>
    <row r="22244" spans="12:18" x14ac:dyDescent="0.25">
      <c r="L22244" t="s">
        <v>3124</v>
      </c>
      <c r="M22244" t="s">
        <v>5308</v>
      </c>
      <c r="N22244" t="s">
        <v>59503</v>
      </c>
      <c r="O22244" s="76" t="s">
        <v>4374</v>
      </c>
      <c r="P22244" s="82">
        <v>3803</v>
      </c>
      <c r="Q22244" s="82" t="s">
        <v>88875</v>
      </c>
      <c r="R22244"/>
    </row>
    <row r="22245" spans="12:18" x14ac:dyDescent="0.25">
      <c r="L22245" t="s">
        <v>3124</v>
      </c>
      <c r="M22245" t="s">
        <v>22928</v>
      </c>
      <c r="N22245" t="s">
        <v>59504</v>
      </c>
      <c r="O22245" s="76" t="s">
        <v>4374</v>
      </c>
      <c r="P22245" s="82">
        <v>2702</v>
      </c>
      <c r="Q22245" s="82" t="s">
        <v>72645</v>
      </c>
      <c r="R22245"/>
    </row>
    <row r="22246" spans="12:18" x14ac:dyDescent="0.25">
      <c r="L22246" t="s">
        <v>3124</v>
      </c>
      <c r="M22246" t="s">
        <v>22929</v>
      </c>
      <c r="N22246" t="s">
        <v>59505</v>
      </c>
      <c r="O22246" s="76" t="s">
        <v>4356</v>
      </c>
      <c r="P22246" s="82">
        <v>1113</v>
      </c>
      <c r="Q22246" s="82" t="s">
        <v>88876</v>
      </c>
      <c r="R22246"/>
    </row>
    <row r="22247" spans="12:18" x14ac:dyDescent="0.25">
      <c r="L22247" t="s">
        <v>3124</v>
      </c>
      <c r="M22247" t="s">
        <v>22930</v>
      </c>
      <c r="N22247" t="s">
        <v>59506</v>
      </c>
      <c r="O22247" s="76" t="s">
        <v>4374</v>
      </c>
      <c r="P22247" s="82">
        <v>7476</v>
      </c>
      <c r="Q22247" s="82" t="s">
        <v>72645</v>
      </c>
      <c r="R22247"/>
    </row>
    <row r="22248" spans="12:18" x14ac:dyDescent="0.25">
      <c r="L22248" t="s">
        <v>3124</v>
      </c>
      <c r="M22248" t="s">
        <v>16101</v>
      </c>
      <c r="N22248" t="s">
        <v>59507</v>
      </c>
      <c r="O22248" s="76" t="s">
        <v>4374</v>
      </c>
      <c r="P22248" s="82">
        <v>509</v>
      </c>
      <c r="Q22248" s="82" t="s">
        <v>88877</v>
      </c>
      <c r="R22248"/>
    </row>
    <row r="22249" spans="12:18" x14ac:dyDescent="0.25">
      <c r="L22249" t="s">
        <v>3124</v>
      </c>
      <c r="M22249" t="s">
        <v>36419</v>
      </c>
      <c r="N22249" t="s">
        <v>59508</v>
      </c>
      <c r="O22249" s="76" t="s">
        <v>4356</v>
      </c>
      <c r="P22249" s="82">
        <v>937</v>
      </c>
      <c r="Q22249" s="82" t="s">
        <v>88878</v>
      </c>
      <c r="R22249"/>
    </row>
    <row r="22250" spans="12:18" x14ac:dyDescent="0.25">
      <c r="L22250" t="s">
        <v>3124</v>
      </c>
      <c r="M22250" t="s">
        <v>5309</v>
      </c>
      <c r="N22250" t="s">
        <v>59509</v>
      </c>
      <c r="O22250" s="76" t="s">
        <v>4356</v>
      </c>
      <c r="P22250" s="82">
        <v>1318</v>
      </c>
      <c r="Q22250" s="82" t="s">
        <v>88879</v>
      </c>
      <c r="R22250"/>
    </row>
    <row r="22251" spans="12:18" x14ac:dyDescent="0.25">
      <c r="L22251" t="s">
        <v>3124</v>
      </c>
      <c r="M22251" t="s">
        <v>36420</v>
      </c>
      <c r="N22251" t="s">
        <v>59510</v>
      </c>
      <c r="O22251" s="76" t="s">
        <v>4356</v>
      </c>
      <c r="P22251" s="82">
        <v>2521</v>
      </c>
      <c r="Q22251" s="82" t="s">
        <v>88880</v>
      </c>
      <c r="R22251"/>
    </row>
    <row r="22252" spans="12:18" x14ac:dyDescent="0.25">
      <c r="L22252" t="s">
        <v>3124</v>
      </c>
      <c r="M22252" t="s">
        <v>5310</v>
      </c>
      <c r="N22252" t="s">
        <v>59511</v>
      </c>
      <c r="O22252" s="76" t="s">
        <v>4356</v>
      </c>
      <c r="P22252" s="82">
        <v>788</v>
      </c>
      <c r="Q22252" s="82" t="s">
        <v>88881</v>
      </c>
      <c r="R22252"/>
    </row>
    <row r="22253" spans="12:18" x14ac:dyDescent="0.25">
      <c r="L22253" t="s">
        <v>3124</v>
      </c>
      <c r="M22253" t="s">
        <v>36421</v>
      </c>
      <c r="N22253" t="s">
        <v>59512</v>
      </c>
      <c r="O22253" s="76" t="s">
        <v>4374</v>
      </c>
      <c r="P22253" s="82">
        <v>873</v>
      </c>
      <c r="Q22253" s="82" t="s">
        <v>72645</v>
      </c>
      <c r="R22253"/>
    </row>
    <row r="22254" spans="12:18" x14ac:dyDescent="0.25">
      <c r="L22254" t="s">
        <v>3124</v>
      </c>
      <c r="M22254" t="s">
        <v>16102</v>
      </c>
      <c r="N22254" t="s">
        <v>59513</v>
      </c>
      <c r="O22254" s="76" t="s">
        <v>4356</v>
      </c>
      <c r="P22254" s="82">
        <v>803</v>
      </c>
      <c r="Q22254" s="82" t="s">
        <v>88882</v>
      </c>
      <c r="R22254"/>
    </row>
    <row r="22255" spans="12:18" x14ac:dyDescent="0.25">
      <c r="L22255" t="s">
        <v>3124</v>
      </c>
      <c r="M22255" t="s">
        <v>16104</v>
      </c>
      <c r="N22255" t="s">
        <v>59514</v>
      </c>
      <c r="O22255" s="76" t="s">
        <v>4356</v>
      </c>
      <c r="P22255" s="82">
        <v>278</v>
      </c>
      <c r="Q22255" s="82" t="s">
        <v>88883</v>
      </c>
      <c r="R22255"/>
    </row>
    <row r="22256" spans="12:18" x14ac:dyDescent="0.25">
      <c r="L22256" t="s">
        <v>3124</v>
      </c>
      <c r="M22256" t="s">
        <v>36422</v>
      </c>
      <c r="N22256" t="s">
        <v>59515</v>
      </c>
      <c r="O22256" s="76" t="s">
        <v>4374</v>
      </c>
      <c r="P22256" s="82">
        <v>705</v>
      </c>
      <c r="Q22256" s="82" t="s">
        <v>72645</v>
      </c>
      <c r="R22256"/>
    </row>
    <row r="22257" spans="12:18" x14ac:dyDescent="0.25">
      <c r="L22257" t="s">
        <v>3124</v>
      </c>
      <c r="M22257" t="s">
        <v>22931</v>
      </c>
      <c r="N22257" t="s">
        <v>59516</v>
      </c>
      <c r="O22257" s="76" t="s">
        <v>4356</v>
      </c>
      <c r="P22257" s="82">
        <v>686</v>
      </c>
      <c r="Q22257" s="82" t="s">
        <v>88884</v>
      </c>
      <c r="R22257"/>
    </row>
    <row r="22258" spans="12:18" x14ac:dyDescent="0.25">
      <c r="L22258" t="s">
        <v>3124</v>
      </c>
      <c r="M22258" t="s">
        <v>18094</v>
      </c>
      <c r="N22258" t="s">
        <v>59517</v>
      </c>
      <c r="O22258" s="76" t="s">
        <v>4356</v>
      </c>
      <c r="P22258" s="82">
        <v>268</v>
      </c>
      <c r="Q22258" s="82" t="s">
        <v>88885</v>
      </c>
      <c r="R22258"/>
    </row>
    <row r="22259" spans="12:18" x14ac:dyDescent="0.25">
      <c r="L22259" t="s">
        <v>3124</v>
      </c>
      <c r="M22259" t="s">
        <v>5311</v>
      </c>
      <c r="N22259" t="s">
        <v>59518</v>
      </c>
      <c r="O22259" s="76" t="s">
        <v>4356</v>
      </c>
      <c r="P22259" s="82">
        <v>383</v>
      </c>
      <c r="Q22259" s="82" t="s">
        <v>88886</v>
      </c>
      <c r="R22259"/>
    </row>
    <row r="22260" spans="12:18" x14ac:dyDescent="0.25">
      <c r="L22260" t="s">
        <v>3124</v>
      </c>
      <c r="M22260" t="s">
        <v>36423</v>
      </c>
      <c r="N22260" t="s">
        <v>59519</v>
      </c>
      <c r="O22260" s="76" t="s">
        <v>4356</v>
      </c>
      <c r="P22260" s="82">
        <v>936</v>
      </c>
      <c r="Q22260" s="82" t="s">
        <v>88887</v>
      </c>
      <c r="R22260"/>
    </row>
    <row r="22261" spans="12:18" x14ac:dyDescent="0.25">
      <c r="L22261" t="s">
        <v>3124</v>
      </c>
      <c r="M22261" t="s">
        <v>16106</v>
      </c>
      <c r="N22261" t="s">
        <v>59520</v>
      </c>
      <c r="O22261" s="76" t="s">
        <v>4356</v>
      </c>
      <c r="P22261" s="82">
        <v>1199</v>
      </c>
      <c r="Q22261" s="82" t="s">
        <v>88888</v>
      </c>
      <c r="R22261"/>
    </row>
    <row r="22262" spans="12:18" x14ac:dyDescent="0.25">
      <c r="L22262" t="s">
        <v>3124</v>
      </c>
      <c r="M22262" t="s">
        <v>5198</v>
      </c>
      <c r="N22262" t="s">
        <v>59521</v>
      </c>
      <c r="O22262" s="76" t="s">
        <v>4374</v>
      </c>
      <c r="P22262" s="82">
        <v>614</v>
      </c>
      <c r="Q22262" s="82" t="s">
        <v>72645</v>
      </c>
      <c r="R22262"/>
    </row>
    <row r="22263" spans="12:18" x14ac:dyDescent="0.25">
      <c r="L22263" t="s">
        <v>3124</v>
      </c>
      <c r="M22263" t="s">
        <v>18096</v>
      </c>
      <c r="N22263" t="s">
        <v>59522</v>
      </c>
      <c r="O22263" s="76" t="s">
        <v>4374</v>
      </c>
      <c r="P22263" s="82">
        <v>8797</v>
      </c>
      <c r="Q22263" s="82" t="s">
        <v>72645</v>
      </c>
      <c r="R22263"/>
    </row>
    <row r="22264" spans="12:18" x14ac:dyDescent="0.25">
      <c r="L22264" t="s">
        <v>3124</v>
      </c>
      <c r="M22264" t="s">
        <v>36424</v>
      </c>
      <c r="N22264" t="s">
        <v>59523</v>
      </c>
      <c r="O22264" s="76" t="s">
        <v>4356</v>
      </c>
      <c r="P22264" s="82">
        <v>465</v>
      </c>
      <c r="Q22264" s="82" t="s">
        <v>88889</v>
      </c>
      <c r="R22264"/>
    </row>
    <row r="22265" spans="12:18" x14ac:dyDescent="0.25">
      <c r="L22265" t="s">
        <v>3124</v>
      </c>
      <c r="M22265" t="s">
        <v>16108</v>
      </c>
      <c r="N22265" t="s">
        <v>59524</v>
      </c>
      <c r="O22265" s="76" t="s">
        <v>4374</v>
      </c>
      <c r="P22265" s="82">
        <v>8828</v>
      </c>
      <c r="Q22265" s="82" t="s">
        <v>72645</v>
      </c>
      <c r="R22265"/>
    </row>
    <row r="22266" spans="12:18" x14ac:dyDescent="0.25">
      <c r="L22266" t="s">
        <v>3124</v>
      </c>
      <c r="M22266" t="s">
        <v>7528</v>
      </c>
      <c r="N22266" t="s">
        <v>59525</v>
      </c>
      <c r="O22266" s="76" t="s">
        <v>4356</v>
      </c>
      <c r="P22266" s="82">
        <v>643</v>
      </c>
      <c r="Q22266" s="82" t="s">
        <v>88890</v>
      </c>
      <c r="R22266"/>
    </row>
    <row r="22267" spans="12:18" x14ac:dyDescent="0.25">
      <c r="L22267" t="s">
        <v>3124</v>
      </c>
      <c r="M22267" t="s">
        <v>18098</v>
      </c>
      <c r="N22267" t="s">
        <v>59526</v>
      </c>
      <c r="O22267" s="76" t="s">
        <v>4356</v>
      </c>
      <c r="P22267" s="82">
        <v>548</v>
      </c>
      <c r="Q22267" s="82" t="s">
        <v>88891</v>
      </c>
      <c r="R22267"/>
    </row>
    <row r="22268" spans="12:18" x14ac:dyDescent="0.25">
      <c r="L22268" t="s">
        <v>3124</v>
      </c>
      <c r="M22268" t="s">
        <v>36425</v>
      </c>
      <c r="N22268" t="s">
        <v>59527</v>
      </c>
      <c r="O22268" s="76" t="s">
        <v>4374</v>
      </c>
      <c r="P22268" s="82">
        <v>5372</v>
      </c>
      <c r="Q22268" s="82" t="s">
        <v>72645</v>
      </c>
      <c r="R22268"/>
    </row>
    <row r="22269" spans="12:18" x14ac:dyDescent="0.25">
      <c r="L22269" t="s">
        <v>3124</v>
      </c>
      <c r="M22269" t="s">
        <v>22932</v>
      </c>
      <c r="N22269" t="s">
        <v>59528</v>
      </c>
      <c r="O22269" s="76" t="s">
        <v>4356</v>
      </c>
      <c r="P22269" s="82">
        <v>686</v>
      </c>
      <c r="Q22269" s="82" t="s">
        <v>88892</v>
      </c>
      <c r="R22269"/>
    </row>
    <row r="22270" spans="12:18" x14ac:dyDescent="0.25">
      <c r="L22270" t="s">
        <v>3124</v>
      </c>
      <c r="M22270" t="s">
        <v>22933</v>
      </c>
      <c r="N22270" t="s">
        <v>59529</v>
      </c>
      <c r="O22270" s="76" t="s">
        <v>4356</v>
      </c>
      <c r="P22270" s="82">
        <v>519</v>
      </c>
      <c r="Q22270" s="82" t="s">
        <v>88893</v>
      </c>
      <c r="R22270"/>
    </row>
    <row r="22271" spans="12:18" x14ac:dyDescent="0.25">
      <c r="L22271" t="s">
        <v>3124</v>
      </c>
      <c r="M22271" t="s">
        <v>16110</v>
      </c>
      <c r="N22271" t="s">
        <v>59530</v>
      </c>
      <c r="O22271" s="76" t="s">
        <v>4356</v>
      </c>
      <c r="P22271" s="82">
        <v>991</v>
      </c>
      <c r="Q22271" s="82" t="s">
        <v>88894</v>
      </c>
      <c r="R22271"/>
    </row>
    <row r="22272" spans="12:18" x14ac:dyDescent="0.25">
      <c r="L22272" t="s">
        <v>3124</v>
      </c>
      <c r="M22272" t="s">
        <v>36426</v>
      </c>
      <c r="N22272" t="s">
        <v>59531</v>
      </c>
      <c r="O22272" s="76" t="s">
        <v>4374</v>
      </c>
      <c r="P22272" s="82">
        <v>6011</v>
      </c>
      <c r="Q22272" s="82" t="s">
        <v>88895</v>
      </c>
      <c r="R22272"/>
    </row>
    <row r="22273" spans="12:18" x14ac:dyDescent="0.25">
      <c r="L22273" t="s">
        <v>3124</v>
      </c>
      <c r="M22273" t="s">
        <v>18100</v>
      </c>
      <c r="N22273" t="s">
        <v>59532</v>
      </c>
      <c r="O22273" s="76" t="s">
        <v>4450</v>
      </c>
      <c r="P22273" s="82">
        <v>8424</v>
      </c>
      <c r="Q22273" s="82" t="s">
        <v>72645</v>
      </c>
      <c r="R22273"/>
    </row>
    <row r="22274" spans="12:18" x14ac:dyDescent="0.25">
      <c r="L22274" t="s">
        <v>3124</v>
      </c>
      <c r="M22274" t="s">
        <v>18102</v>
      </c>
      <c r="N22274" t="s">
        <v>59533</v>
      </c>
      <c r="O22274" s="76" t="s">
        <v>4374</v>
      </c>
      <c r="P22274" s="82">
        <v>908</v>
      </c>
      <c r="Q22274" s="82" t="s">
        <v>72645</v>
      </c>
      <c r="R22274"/>
    </row>
    <row r="22275" spans="12:18" x14ac:dyDescent="0.25">
      <c r="L22275" t="s">
        <v>3124</v>
      </c>
      <c r="M22275" t="s">
        <v>18104</v>
      </c>
      <c r="N22275" t="s">
        <v>59534</v>
      </c>
      <c r="O22275" s="76" t="s">
        <v>4356</v>
      </c>
      <c r="P22275" s="82">
        <v>309</v>
      </c>
      <c r="Q22275" s="82" t="s">
        <v>88896</v>
      </c>
      <c r="R22275"/>
    </row>
    <row r="22276" spans="12:18" x14ac:dyDescent="0.25">
      <c r="L22276" t="s">
        <v>3124</v>
      </c>
      <c r="M22276" t="s">
        <v>16111</v>
      </c>
      <c r="N22276" t="s">
        <v>59535</v>
      </c>
      <c r="O22276" s="76" t="s">
        <v>4450</v>
      </c>
      <c r="P22276" s="82">
        <v>4877</v>
      </c>
      <c r="Q22276" s="82" t="s">
        <v>72645</v>
      </c>
      <c r="R22276"/>
    </row>
    <row r="22277" spans="12:18" x14ac:dyDescent="0.25">
      <c r="L22277" t="s">
        <v>3124</v>
      </c>
      <c r="M22277" t="s">
        <v>18106</v>
      </c>
      <c r="N22277" t="s">
        <v>59536</v>
      </c>
      <c r="O22277" s="76" t="s">
        <v>4374</v>
      </c>
      <c r="P22277" s="82">
        <v>4729</v>
      </c>
      <c r="Q22277" s="82" t="s">
        <v>72645</v>
      </c>
      <c r="R22277"/>
    </row>
    <row r="22278" spans="12:18" x14ac:dyDescent="0.25">
      <c r="L22278" t="s">
        <v>3124</v>
      </c>
      <c r="M22278" t="s">
        <v>36427</v>
      </c>
      <c r="N22278" t="s">
        <v>59537</v>
      </c>
      <c r="O22278" s="76" t="s">
        <v>4356</v>
      </c>
      <c r="P22278" s="82">
        <v>966</v>
      </c>
      <c r="Q22278" s="82" t="s">
        <v>88897</v>
      </c>
      <c r="R22278"/>
    </row>
    <row r="22279" spans="12:18" x14ac:dyDescent="0.25">
      <c r="L22279" t="s">
        <v>3124</v>
      </c>
      <c r="M22279" t="s">
        <v>18108</v>
      </c>
      <c r="N22279" t="s">
        <v>59538</v>
      </c>
      <c r="O22279" s="76" t="s">
        <v>4356</v>
      </c>
      <c r="P22279" s="82">
        <v>2203</v>
      </c>
      <c r="Q22279" s="82" t="s">
        <v>88898</v>
      </c>
      <c r="R22279"/>
    </row>
    <row r="22280" spans="12:18" x14ac:dyDescent="0.25">
      <c r="L22280" t="s">
        <v>3124</v>
      </c>
      <c r="M22280" t="s">
        <v>18109</v>
      </c>
      <c r="N22280" t="s">
        <v>59539</v>
      </c>
      <c r="O22280" s="76" t="s">
        <v>4356</v>
      </c>
      <c r="P22280" s="82">
        <v>770</v>
      </c>
      <c r="Q22280" s="82" t="s">
        <v>88899</v>
      </c>
      <c r="R22280"/>
    </row>
    <row r="22281" spans="12:18" x14ac:dyDescent="0.25">
      <c r="L22281" t="s">
        <v>3124</v>
      </c>
      <c r="M22281" t="s">
        <v>16113</v>
      </c>
      <c r="N22281" t="s">
        <v>59540</v>
      </c>
      <c r="O22281" s="76" t="s">
        <v>4374</v>
      </c>
      <c r="P22281" s="82">
        <v>2884</v>
      </c>
      <c r="Q22281" s="82" t="s">
        <v>72645</v>
      </c>
      <c r="R22281"/>
    </row>
    <row r="22282" spans="12:18" x14ac:dyDescent="0.25">
      <c r="L22282" t="s">
        <v>3124</v>
      </c>
      <c r="M22282" t="s">
        <v>36428</v>
      </c>
      <c r="N22282" t="s">
        <v>59541</v>
      </c>
      <c r="O22282" s="76" t="s">
        <v>4374</v>
      </c>
      <c r="P22282" s="82">
        <v>2541</v>
      </c>
      <c r="Q22282" s="82" t="s">
        <v>88900</v>
      </c>
      <c r="R22282"/>
    </row>
    <row r="22283" spans="12:18" x14ac:dyDescent="0.25">
      <c r="L22283" t="s">
        <v>3124</v>
      </c>
      <c r="M22283" t="s">
        <v>5312</v>
      </c>
      <c r="N22283" t="s">
        <v>59542</v>
      </c>
      <c r="O22283" s="76" t="s">
        <v>4356</v>
      </c>
      <c r="P22283" s="82">
        <v>395</v>
      </c>
      <c r="Q22283" s="82" t="s">
        <v>88901</v>
      </c>
      <c r="R22283"/>
    </row>
    <row r="22284" spans="12:18" x14ac:dyDescent="0.25">
      <c r="L22284" t="s">
        <v>3124</v>
      </c>
      <c r="M22284" t="s">
        <v>20188</v>
      </c>
      <c r="N22284" t="s">
        <v>59543</v>
      </c>
      <c r="O22284" s="76" t="s">
        <v>4356</v>
      </c>
      <c r="P22284" s="82">
        <v>390</v>
      </c>
      <c r="Q22284" s="82" t="s">
        <v>88902</v>
      </c>
      <c r="R22284"/>
    </row>
    <row r="22285" spans="12:18" x14ac:dyDescent="0.25">
      <c r="L22285" t="s">
        <v>3124</v>
      </c>
      <c r="M22285" t="s">
        <v>5313</v>
      </c>
      <c r="N22285" t="s">
        <v>59544</v>
      </c>
      <c r="O22285" s="76" t="s">
        <v>4374</v>
      </c>
      <c r="P22285" s="82">
        <v>2130</v>
      </c>
      <c r="Q22285" s="82" t="s">
        <v>72645</v>
      </c>
      <c r="R22285"/>
    </row>
    <row r="22286" spans="12:18" x14ac:dyDescent="0.25">
      <c r="L22286" t="s">
        <v>3124</v>
      </c>
      <c r="M22286" t="s">
        <v>16115</v>
      </c>
      <c r="N22286" t="s">
        <v>59545</v>
      </c>
      <c r="O22286" s="76" t="s">
        <v>4356</v>
      </c>
      <c r="P22286" s="82">
        <v>1932</v>
      </c>
      <c r="Q22286" s="82" t="s">
        <v>88903</v>
      </c>
      <c r="R22286"/>
    </row>
    <row r="22287" spans="12:18" x14ac:dyDescent="0.25">
      <c r="L22287" t="s">
        <v>3124</v>
      </c>
      <c r="M22287" t="s">
        <v>5314</v>
      </c>
      <c r="N22287" t="s">
        <v>59546</v>
      </c>
      <c r="O22287" s="76" t="s">
        <v>4356</v>
      </c>
      <c r="P22287" s="82">
        <v>844</v>
      </c>
      <c r="Q22287" s="82" t="s">
        <v>88904</v>
      </c>
      <c r="R22287"/>
    </row>
    <row r="22288" spans="12:18" x14ac:dyDescent="0.25">
      <c r="L22288" t="s">
        <v>3124</v>
      </c>
      <c r="M22288" t="s">
        <v>36429</v>
      </c>
      <c r="N22288" t="s">
        <v>59547</v>
      </c>
      <c r="O22288" s="76" t="s">
        <v>4356</v>
      </c>
      <c r="P22288" s="82">
        <v>314</v>
      </c>
      <c r="Q22288" s="82" t="s">
        <v>88905</v>
      </c>
      <c r="R22288"/>
    </row>
    <row r="22289" spans="12:18" x14ac:dyDescent="0.25">
      <c r="L22289" t="s">
        <v>3124</v>
      </c>
      <c r="M22289" t="s">
        <v>18111</v>
      </c>
      <c r="N22289" t="s">
        <v>59548</v>
      </c>
      <c r="O22289" s="76" t="s">
        <v>4356</v>
      </c>
      <c r="P22289" s="82">
        <v>1081</v>
      </c>
      <c r="Q22289" s="82" t="s">
        <v>88906</v>
      </c>
      <c r="R22289"/>
    </row>
    <row r="22290" spans="12:18" x14ac:dyDescent="0.25">
      <c r="L22290" t="s">
        <v>3124</v>
      </c>
      <c r="M22290" t="s">
        <v>36430</v>
      </c>
      <c r="N22290" t="s">
        <v>59549</v>
      </c>
      <c r="O22290" s="76" t="s">
        <v>4374</v>
      </c>
      <c r="P22290" s="82">
        <v>2282</v>
      </c>
      <c r="Q22290" s="82" t="s">
        <v>72645</v>
      </c>
      <c r="R22290"/>
    </row>
    <row r="22291" spans="12:18" x14ac:dyDescent="0.25">
      <c r="L22291" t="s">
        <v>3124</v>
      </c>
      <c r="M22291" t="s">
        <v>16117</v>
      </c>
      <c r="N22291" t="s">
        <v>59550</v>
      </c>
      <c r="O22291" s="76" t="s">
        <v>4374</v>
      </c>
      <c r="P22291" s="82">
        <v>3163</v>
      </c>
      <c r="Q22291" s="82" t="s">
        <v>88907</v>
      </c>
      <c r="R22291"/>
    </row>
    <row r="22292" spans="12:18" x14ac:dyDescent="0.25">
      <c r="L22292" t="s">
        <v>3124</v>
      </c>
      <c r="M22292" t="s">
        <v>5315</v>
      </c>
      <c r="N22292" t="s">
        <v>59551</v>
      </c>
      <c r="O22292" s="76" t="s">
        <v>4374</v>
      </c>
      <c r="P22292" s="82">
        <v>4234</v>
      </c>
      <c r="Q22292" s="82" t="s">
        <v>72645</v>
      </c>
      <c r="R22292"/>
    </row>
    <row r="22293" spans="12:18" x14ac:dyDescent="0.25">
      <c r="L22293" t="s">
        <v>3124</v>
      </c>
      <c r="M22293" t="s">
        <v>22934</v>
      </c>
      <c r="N22293" t="s">
        <v>59552</v>
      </c>
      <c r="O22293" s="76" t="s">
        <v>4356</v>
      </c>
      <c r="P22293" s="82">
        <v>1095</v>
      </c>
      <c r="Q22293" s="82" t="s">
        <v>88908</v>
      </c>
      <c r="R22293"/>
    </row>
    <row r="22294" spans="12:18" x14ac:dyDescent="0.25">
      <c r="L22294" t="s">
        <v>3124</v>
      </c>
      <c r="M22294" t="s">
        <v>22935</v>
      </c>
      <c r="N22294" t="s">
        <v>59553</v>
      </c>
      <c r="O22294" s="76" t="s">
        <v>4374</v>
      </c>
      <c r="P22294" s="82">
        <v>2992</v>
      </c>
      <c r="Q22294" s="82" t="s">
        <v>72645</v>
      </c>
      <c r="R22294"/>
    </row>
    <row r="22295" spans="12:18" x14ac:dyDescent="0.25">
      <c r="L22295" t="s">
        <v>3124</v>
      </c>
      <c r="M22295" t="s">
        <v>22936</v>
      </c>
      <c r="N22295" t="s">
        <v>59554</v>
      </c>
      <c r="O22295" s="76" t="s">
        <v>4356</v>
      </c>
      <c r="P22295" s="82">
        <v>886</v>
      </c>
      <c r="Q22295" s="82" t="s">
        <v>88909</v>
      </c>
      <c r="R22295"/>
    </row>
    <row r="22296" spans="12:18" x14ac:dyDescent="0.25">
      <c r="L22296" t="s">
        <v>3124</v>
      </c>
      <c r="M22296" t="s">
        <v>18112</v>
      </c>
      <c r="N22296" t="s">
        <v>59555</v>
      </c>
      <c r="O22296" s="76" t="s">
        <v>4374</v>
      </c>
      <c r="P22296" s="82">
        <v>6758</v>
      </c>
      <c r="Q22296" s="82" t="s">
        <v>72645</v>
      </c>
      <c r="R22296"/>
    </row>
    <row r="22297" spans="12:18" x14ac:dyDescent="0.25">
      <c r="L22297" t="s">
        <v>3124</v>
      </c>
      <c r="M22297" t="s">
        <v>5316</v>
      </c>
      <c r="N22297" t="s">
        <v>59556</v>
      </c>
      <c r="O22297" s="76" t="s">
        <v>4356</v>
      </c>
      <c r="P22297" s="82">
        <v>131</v>
      </c>
      <c r="Q22297" s="82" t="s">
        <v>88911</v>
      </c>
      <c r="R22297"/>
    </row>
    <row r="22298" spans="12:18" x14ac:dyDescent="0.25">
      <c r="L22298" t="s">
        <v>3124</v>
      </c>
      <c r="M22298" t="s">
        <v>18113</v>
      </c>
      <c r="N22298" t="s">
        <v>59557</v>
      </c>
      <c r="O22298" s="76" t="s">
        <v>4374</v>
      </c>
      <c r="P22298" s="82">
        <v>6366</v>
      </c>
      <c r="Q22298" s="82" t="s">
        <v>72645</v>
      </c>
      <c r="R22298"/>
    </row>
    <row r="22299" spans="12:18" x14ac:dyDescent="0.25">
      <c r="L22299" t="s">
        <v>3124</v>
      </c>
      <c r="M22299" t="s">
        <v>18115</v>
      </c>
      <c r="N22299" t="s">
        <v>59558</v>
      </c>
      <c r="O22299" s="76" t="s">
        <v>4374</v>
      </c>
      <c r="P22299" s="82">
        <v>1783</v>
      </c>
      <c r="Q22299" s="82" t="s">
        <v>88912</v>
      </c>
      <c r="R22299"/>
    </row>
    <row r="22300" spans="12:18" x14ac:dyDescent="0.25">
      <c r="L22300" t="s">
        <v>3124</v>
      </c>
      <c r="M22300" t="s">
        <v>18116</v>
      </c>
      <c r="N22300" t="s">
        <v>59559</v>
      </c>
      <c r="O22300" s="76" t="s">
        <v>4374</v>
      </c>
      <c r="P22300" s="82">
        <v>2740</v>
      </c>
      <c r="Q22300" s="82" t="s">
        <v>88913</v>
      </c>
      <c r="R22300"/>
    </row>
    <row r="22301" spans="12:18" x14ac:dyDescent="0.25">
      <c r="L22301" t="s">
        <v>3124</v>
      </c>
      <c r="M22301" t="s">
        <v>5317</v>
      </c>
      <c r="N22301" t="s">
        <v>59560</v>
      </c>
      <c r="O22301" s="76" t="s">
        <v>4356</v>
      </c>
      <c r="P22301" s="82">
        <v>1406</v>
      </c>
      <c r="Q22301" s="82" t="s">
        <v>88914</v>
      </c>
      <c r="R22301"/>
    </row>
    <row r="22302" spans="12:18" x14ac:dyDescent="0.25">
      <c r="L22302" t="s">
        <v>3124</v>
      </c>
      <c r="M22302" t="s">
        <v>22937</v>
      </c>
      <c r="N22302" t="s">
        <v>59561</v>
      </c>
      <c r="O22302" s="76" t="s">
        <v>4374</v>
      </c>
      <c r="P22302" s="82">
        <v>2238</v>
      </c>
      <c r="Q22302" s="82" t="s">
        <v>88915</v>
      </c>
      <c r="R22302"/>
    </row>
    <row r="22303" spans="12:18" x14ac:dyDescent="0.25">
      <c r="L22303" t="s">
        <v>3124</v>
      </c>
      <c r="M22303" t="s">
        <v>36431</v>
      </c>
      <c r="N22303" t="s">
        <v>59562</v>
      </c>
      <c r="O22303" s="76" t="s">
        <v>4374</v>
      </c>
      <c r="P22303" s="82">
        <v>4002</v>
      </c>
      <c r="Q22303" s="82" t="s">
        <v>72645</v>
      </c>
      <c r="R22303"/>
    </row>
    <row r="22304" spans="12:18" x14ac:dyDescent="0.25">
      <c r="L22304" t="s">
        <v>3124</v>
      </c>
      <c r="M22304" t="s">
        <v>5318</v>
      </c>
      <c r="N22304" t="s">
        <v>59563</v>
      </c>
      <c r="O22304" s="76" t="s">
        <v>4356</v>
      </c>
      <c r="P22304" s="82">
        <v>182</v>
      </c>
      <c r="Q22304" s="82" t="s">
        <v>88916</v>
      </c>
      <c r="R22304"/>
    </row>
    <row r="22305" spans="12:18" x14ac:dyDescent="0.25">
      <c r="L22305" t="s">
        <v>3124</v>
      </c>
      <c r="M22305" t="s">
        <v>5319</v>
      </c>
      <c r="N22305" t="s">
        <v>59564</v>
      </c>
      <c r="O22305" s="76" t="s">
        <v>4450</v>
      </c>
      <c r="P22305" s="82">
        <v>12587</v>
      </c>
      <c r="Q22305" s="82" t="s">
        <v>72645</v>
      </c>
      <c r="R22305"/>
    </row>
    <row r="22306" spans="12:18" x14ac:dyDescent="0.25">
      <c r="L22306" t="s">
        <v>3124</v>
      </c>
      <c r="M22306" t="s">
        <v>16119</v>
      </c>
      <c r="N22306" t="s">
        <v>59565</v>
      </c>
      <c r="O22306" s="76" t="s">
        <v>4374</v>
      </c>
      <c r="P22306" s="82">
        <v>600</v>
      </c>
      <c r="Q22306" s="82" t="s">
        <v>88917</v>
      </c>
      <c r="R22306"/>
    </row>
    <row r="22307" spans="12:18" x14ac:dyDescent="0.25">
      <c r="L22307" t="s">
        <v>3124</v>
      </c>
      <c r="M22307" t="s">
        <v>22938</v>
      </c>
      <c r="N22307" t="s">
        <v>59566</v>
      </c>
      <c r="O22307" s="76" t="s">
        <v>4366</v>
      </c>
      <c r="P22307" s="82">
        <v>228</v>
      </c>
      <c r="Q22307" s="82" t="s">
        <v>88918</v>
      </c>
      <c r="R22307"/>
    </row>
    <row r="22308" spans="12:18" x14ac:dyDescent="0.25">
      <c r="L22308" t="s">
        <v>3124</v>
      </c>
      <c r="M22308" t="s">
        <v>18118</v>
      </c>
      <c r="N22308" t="s">
        <v>59567</v>
      </c>
      <c r="O22308" s="76" t="s">
        <v>4356</v>
      </c>
      <c r="P22308" s="82">
        <v>173</v>
      </c>
      <c r="Q22308" s="82" t="s">
        <v>88919</v>
      </c>
      <c r="R22308"/>
    </row>
    <row r="22309" spans="12:18" x14ac:dyDescent="0.25">
      <c r="L22309" t="s">
        <v>3124</v>
      </c>
      <c r="M22309" t="s">
        <v>22939</v>
      </c>
      <c r="N22309" t="s">
        <v>59568</v>
      </c>
      <c r="O22309" s="76" t="s">
        <v>4374</v>
      </c>
      <c r="P22309" s="82">
        <v>2413</v>
      </c>
      <c r="Q22309" s="82" t="s">
        <v>88920</v>
      </c>
      <c r="R22309"/>
    </row>
    <row r="22310" spans="12:18" x14ac:dyDescent="0.25">
      <c r="L22310" t="s">
        <v>3124</v>
      </c>
      <c r="M22310" t="s">
        <v>16120</v>
      </c>
      <c r="N22310" t="s">
        <v>59569</v>
      </c>
      <c r="O22310" s="76" t="s">
        <v>4356</v>
      </c>
      <c r="P22310" s="82">
        <v>261</v>
      </c>
      <c r="Q22310" s="82" t="s">
        <v>88921</v>
      </c>
      <c r="R22310"/>
    </row>
    <row r="22311" spans="12:18" x14ac:dyDescent="0.25">
      <c r="L22311" t="s">
        <v>3124</v>
      </c>
      <c r="M22311" t="s">
        <v>5320</v>
      </c>
      <c r="N22311" t="s">
        <v>59570</v>
      </c>
      <c r="O22311" s="76" t="s">
        <v>4356</v>
      </c>
      <c r="P22311" s="82">
        <v>2080</v>
      </c>
      <c r="Q22311" s="82" t="s">
        <v>88922</v>
      </c>
      <c r="R22311"/>
    </row>
    <row r="22312" spans="12:18" x14ac:dyDescent="0.25">
      <c r="L22312" t="s">
        <v>3124</v>
      </c>
      <c r="M22312" t="s">
        <v>18119</v>
      </c>
      <c r="N22312" t="s">
        <v>59571</v>
      </c>
      <c r="O22312" s="76" t="s">
        <v>4356</v>
      </c>
      <c r="P22312" s="82">
        <v>363</v>
      </c>
      <c r="Q22312" s="82" t="s">
        <v>88923</v>
      </c>
      <c r="R22312"/>
    </row>
    <row r="22313" spans="12:18" x14ac:dyDescent="0.25">
      <c r="L22313" t="s">
        <v>3124</v>
      </c>
      <c r="M22313" t="s">
        <v>16122</v>
      </c>
      <c r="N22313" t="s">
        <v>59572</v>
      </c>
      <c r="O22313" s="76" t="s">
        <v>4356</v>
      </c>
      <c r="P22313" s="82">
        <v>2001</v>
      </c>
      <c r="Q22313" s="82" t="s">
        <v>88924</v>
      </c>
      <c r="R22313"/>
    </row>
    <row r="22314" spans="12:18" x14ac:dyDescent="0.25">
      <c r="L22314" t="s">
        <v>3124</v>
      </c>
      <c r="M22314" t="s">
        <v>16124</v>
      </c>
      <c r="N22314" t="s">
        <v>59573</v>
      </c>
      <c r="O22314" s="76" t="s">
        <v>4356</v>
      </c>
      <c r="P22314" s="82">
        <v>373</v>
      </c>
      <c r="Q22314" s="82" t="s">
        <v>88925</v>
      </c>
      <c r="R22314"/>
    </row>
    <row r="22315" spans="12:18" x14ac:dyDescent="0.25">
      <c r="L22315" t="s">
        <v>3124</v>
      </c>
      <c r="M22315" t="s">
        <v>16126</v>
      </c>
      <c r="N22315" t="s">
        <v>59574</v>
      </c>
      <c r="O22315" s="76" t="s">
        <v>4374</v>
      </c>
      <c r="P22315" s="82">
        <v>1327</v>
      </c>
      <c r="Q22315" s="82" t="s">
        <v>72645</v>
      </c>
      <c r="R22315"/>
    </row>
    <row r="22316" spans="12:18" x14ac:dyDescent="0.25">
      <c r="L22316" t="s">
        <v>3124</v>
      </c>
      <c r="M22316" t="s">
        <v>5321</v>
      </c>
      <c r="N22316" t="s">
        <v>59575</v>
      </c>
      <c r="O22316" s="76" t="s">
        <v>4374</v>
      </c>
      <c r="P22316" s="82">
        <v>1445</v>
      </c>
      <c r="Q22316" s="82" t="s">
        <v>88926</v>
      </c>
      <c r="R22316"/>
    </row>
    <row r="22317" spans="12:18" x14ac:dyDescent="0.25">
      <c r="L22317" t="s">
        <v>3124</v>
      </c>
      <c r="M22317" t="s">
        <v>22940</v>
      </c>
      <c r="N22317" t="s">
        <v>59576</v>
      </c>
      <c r="O22317" s="76" t="s">
        <v>4356</v>
      </c>
      <c r="P22317" s="82">
        <v>184</v>
      </c>
      <c r="Q22317" s="82" t="s">
        <v>88927</v>
      </c>
      <c r="R22317"/>
    </row>
    <row r="22318" spans="12:18" x14ac:dyDescent="0.25">
      <c r="L22318" t="s">
        <v>3124</v>
      </c>
      <c r="M22318" t="s">
        <v>16128</v>
      </c>
      <c r="N22318" t="s">
        <v>59577</v>
      </c>
      <c r="O22318" s="76" t="s">
        <v>4374</v>
      </c>
      <c r="P22318" s="82">
        <v>3830</v>
      </c>
      <c r="Q22318" s="82" t="s">
        <v>72645</v>
      </c>
      <c r="R22318"/>
    </row>
    <row r="22319" spans="12:18" x14ac:dyDescent="0.25">
      <c r="L22319" t="s">
        <v>3124</v>
      </c>
      <c r="M22319" t="s">
        <v>5322</v>
      </c>
      <c r="N22319" t="s">
        <v>59578</v>
      </c>
      <c r="O22319" s="76" t="s">
        <v>4356</v>
      </c>
      <c r="P22319" s="82">
        <v>760</v>
      </c>
      <c r="Q22319" s="82" t="s">
        <v>88928</v>
      </c>
      <c r="R22319"/>
    </row>
    <row r="22320" spans="12:18" x14ac:dyDescent="0.25">
      <c r="L22320" t="s">
        <v>3124</v>
      </c>
      <c r="M22320" t="s">
        <v>22941</v>
      </c>
      <c r="N22320" t="s">
        <v>59579</v>
      </c>
      <c r="O22320" s="76" t="s">
        <v>4356</v>
      </c>
      <c r="P22320" s="82">
        <v>450</v>
      </c>
      <c r="Q22320" s="82" t="s">
        <v>88929</v>
      </c>
      <c r="R22320"/>
    </row>
    <row r="22321" spans="12:18" x14ac:dyDescent="0.25">
      <c r="L22321" t="s">
        <v>3124</v>
      </c>
      <c r="M22321" t="s">
        <v>16130</v>
      </c>
      <c r="N22321" t="s">
        <v>59580</v>
      </c>
      <c r="O22321" s="76" t="s">
        <v>4450</v>
      </c>
      <c r="P22321" s="82">
        <v>19220</v>
      </c>
      <c r="Q22321" s="82" t="s">
        <v>72645</v>
      </c>
      <c r="R22321"/>
    </row>
    <row r="22322" spans="12:18" x14ac:dyDescent="0.25">
      <c r="L22322" t="s">
        <v>3124</v>
      </c>
      <c r="M22322" t="s">
        <v>5323</v>
      </c>
      <c r="N22322" t="s">
        <v>59581</v>
      </c>
      <c r="O22322" s="76" t="s">
        <v>4450</v>
      </c>
      <c r="P22322" s="82">
        <v>13388</v>
      </c>
      <c r="Q22322" s="82" t="s">
        <v>72645</v>
      </c>
      <c r="R22322"/>
    </row>
    <row r="22323" spans="12:18" x14ac:dyDescent="0.25">
      <c r="L22323" t="s">
        <v>3124</v>
      </c>
      <c r="M22323" t="s">
        <v>18120</v>
      </c>
      <c r="N22323" t="s">
        <v>59582</v>
      </c>
      <c r="O22323" s="76" t="s">
        <v>4374</v>
      </c>
      <c r="P22323" s="82">
        <v>6141</v>
      </c>
      <c r="Q22323" s="82" t="s">
        <v>88930</v>
      </c>
      <c r="R22323"/>
    </row>
    <row r="22324" spans="12:18" x14ac:dyDescent="0.25">
      <c r="L22324" t="s">
        <v>3124</v>
      </c>
      <c r="M22324" t="s">
        <v>22942</v>
      </c>
      <c r="N22324" t="s">
        <v>59583</v>
      </c>
      <c r="O22324" s="76" t="s">
        <v>4374</v>
      </c>
      <c r="P22324" s="82">
        <v>1911</v>
      </c>
      <c r="Q22324" s="82" t="s">
        <v>72645</v>
      </c>
      <c r="R22324"/>
    </row>
    <row r="22325" spans="12:18" x14ac:dyDescent="0.25">
      <c r="L22325" t="s">
        <v>3124</v>
      </c>
      <c r="M22325" t="s">
        <v>5324</v>
      </c>
      <c r="N22325" t="s">
        <v>59584</v>
      </c>
      <c r="O22325" s="76" t="s">
        <v>4450</v>
      </c>
      <c r="P22325" s="82">
        <v>96990</v>
      </c>
      <c r="Q22325" s="82" t="s">
        <v>72645</v>
      </c>
      <c r="R22325"/>
    </row>
    <row r="22326" spans="12:18" x14ac:dyDescent="0.25">
      <c r="L22326" t="s">
        <v>3124</v>
      </c>
      <c r="M22326" t="s">
        <v>36432</v>
      </c>
      <c r="N22326" t="s">
        <v>59585</v>
      </c>
      <c r="O22326" s="76" t="s">
        <v>4356</v>
      </c>
      <c r="P22326" s="82">
        <v>454</v>
      </c>
      <c r="Q22326" s="82" t="s">
        <v>88931</v>
      </c>
      <c r="R22326"/>
    </row>
    <row r="22327" spans="12:18" x14ac:dyDescent="0.25">
      <c r="L22327" t="s">
        <v>3124</v>
      </c>
      <c r="M22327" t="s">
        <v>18122</v>
      </c>
      <c r="N22327" t="s">
        <v>59586</v>
      </c>
      <c r="O22327" s="76" t="s">
        <v>4374</v>
      </c>
      <c r="P22327" s="82">
        <v>4016</v>
      </c>
      <c r="Q22327" s="82" t="s">
        <v>88932</v>
      </c>
      <c r="R22327"/>
    </row>
    <row r="22328" spans="12:18" x14ac:dyDescent="0.25">
      <c r="L22328" t="s">
        <v>3124</v>
      </c>
      <c r="M22328" t="s">
        <v>36433</v>
      </c>
      <c r="N22328" t="s">
        <v>59587</v>
      </c>
      <c r="O22328" s="76" t="s">
        <v>4374</v>
      </c>
      <c r="P22328" s="82">
        <v>655</v>
      </c>
      <c r="Q22328" s="82" t="s">
        <v>72645</v>
      </c>
      <c r="R22328"/>
    </row>
    <row r="22329" spans="12:18" x14ac:dyDescent="0.25">
      <c r="L22329" t="s">
        <v>3124</v>
      </c>
      <c r="M22329" t="s">
        <v>36434</v>
      </c>
      <c r="N22329" t="s">
        <v>59588</v>
      </c>
      <c r="O22329" s="76" t="s">
        <v>4356</v>
      </c>
      <c r="P22329" s="82">
        <v>939</v>
      </c>
      <c r="Q22329" s="82" t="s">
        <v>88933</v>
      </c>
      <c r="R22329"/>
    </row>
    <row r="22330" spans="12:18" x14ac:dyDescent="0.25">
      <c r="L22330" t="s">
        <v>3124</v>
      </c>
      <c r="M22330" t="s">
        <v>5325</v>
      </c>
      <c r="N22330" t="s">
        <v>59589</v>
      </c>
      <c r="O22330" s="76" t="s">
        <v>4356</v>
      </c>
      <c r="P22330" s="82">
        <v>450</v>
      </c>
      <c r="Q22330" s="82" t="s">
        <v>88935</v>
      </c>
      <c r="R22330"/>
    </row>
    <row r="22331" spans="12:18" x14ac:dyDescent="0.25">
      <c r="L22331" t="s">
        <v>3124</v>
      </c>
      <c r="M22331" t="s">
        <v>5326</v>
      </c>
      <c r="N22331" t="s">
        <v>59590</v>
      </c>
      <c r="O22331" s="76" t="s">
        <v>4374</v>
      </c>
      <c r="P22331" s="82">
        <v>1797</v>
      </c>
      <c r="Q22331" s="82" t="s">
        <v>72645</v>
      </c>
      <c r="R22331"/>
    </row>
    <row r="22332" spans="12:18" x14ac:dyDescent="0.25">
      <c r="L22332" t="s">
        <v>3124</v>
      </c>
      <c r="M22332" t="s">
        <v>18124</v>
      </c>
      <c r="N22332" t="s">
        <v>59591</v>
      </c>
      <c r="O22332" s="76" t="s">
        <v>4356</v>
      </c>
      <c r="P22332" s="82">
        <v>1453</v>
      </c>
      <c r="Q22332" s="82" t="s">
        <v>88936</v>
      </c>
      <c r="R22332"/>
    </row>
    <row r="22333" spans="12:18" x14ac:dyDescent="0.25">
      <c r="L22333" t="s">
        <v>3124</v>
      </c>
      <c r="M22333" t="s">
        <v>22944</v>
      </c>
      <c r="N22333" t="s">
        <v>59592</v>
      </c>
      <c r="O22333" s="76" t="s">
        <v>4374</v>
      </c>
      <c r="P22333" s="82">
        <v>471</v>
      </c>
      <c r="Q22333" s="82" t="s">
        <v>88937</v>
      </c>
      <c r="R22333"/>
    </row>
    <row r="22334" spans="12:18" x14ac:dyDescent="0.25">
      <c r="L22334" t="s">
        <v>3124</v>
      </c>
      <c r="M22334" t="s">
        <v>36435</v>
      </c>
      <c r="N22334" t="s">
        <v>59593</v>
      </c>
      <c r="O22334" s="76" t="s">
        <v>4374</v>
      </c>
      <c r="P22334" s="82">
        <v>1849</v>
      </c>
      <c r="Q22334" s="82" t="s">
        <v>72645</v>
      </c>
      <c r="R22334"/>
    </row>
    <row r="22335" spans="12:18" x14ac:dyDescent="0.25">
      <c r="L22335" t="s">
        <v>3124</v>
      </c>
      <c r="M22335" t="s">
        <v>22945</v>
      </c>
      <c r="N22335" t="s">
        <v>59594</v>
      </c>
      <c r="O22335" s="76" t="s">
        <v>4374</v>
      </c>
      <c r="P22335" s="82">
        <v>2760</v>
      </c>
      <c r="Q22335" s="82" t="s">
        <v>72645</v>
      </c>
      <c r="R22335"/>
    </row>
    <row r="22336" spans="12:18" x14ac:dyDescent="0.25">
      <c r="L22336" t="s">
        <v>3124</v>
      </c>
      <c r="M22336" t="s">
        <v>36436</v>
      </c>
      <c r="N22336" t="s">
        <v>59595</v>
      </c>
      <c r="O22336" s="76" t="s">
        <v>4374</v>
      </c>
      <c r="P22336" s="82">
        <v>5586</v>
      </c>
      <c r="Q22336" s="82" t="s">
        <v>72645</v>
      </c>
      <c r="R22336"/>
    </row>
    <row r="22337" spans="12:18" x14ac:dyDescent="0.25">
      <c r="L22337" t="s">
        <v>3124</v>
      </c>
      <c r="M22337" t="s">
        <v>36437</v>
      </c>
      <c r="N22337" t="s">
        <v>59596</v>
      </c>
      <c r="O22337" s="76" t="s">
        <v>4356</v>
      </c>
      <c r="P22337" s="82">
        <v>2892</v>
      </c>
      <c r="Q22337" s="82" t="s">
        <v>88938</v>
      </c>
      <c r="R22337"/>
    </row>
    <row r="22338" spans="12:18" x14ac:dyDescent="0.25">
      <c r="L22338" t="s">
        <v>3124</v>
      </c>
      <c r="M22338" t="s">
        <v>18135</v>
      </c>
      <c r="N22338" t="s">
        <v>59597</v>
      </c>
      <c r="O22338" s="76" t="s">
        <v>4356</v>
      </c>
      <c r="P22338" s="82">
        <v>303</v>
      </c>
      <c r="Q22338" s="82" t="s">
        <v>88958</v>
      </c>
      <c r="R22338"/>
    </row>
    <row r="22339" spans="12:18" x14ac:dyDescent="0.25">
      <c r="L22339" t="s">
        <v>3124</v>
      </c>
      <c r="M22339" t="s">
        <v>16145</v>
      </c>
      <c r="N22339" t="s">
        <v>59598</v>
      </c>
      <c r="O22339" s="76" t="s">
        <v>4356</v>
      </c>
      <c r="P22339" s="82">
        <v>2969</v>
      </c>
      <c r="Q22339" s="82" t="s">
        <v>88959</v>
      </c>
      <c r="R22339"/>
    </row>
    <row r="22340" spans="12:18" x14ac:dyDescent="0.25">
      <c r="L22340" t="s">
        <v>3124</v>
      </c>
      <c r="M22340" t="s">
        <v>16146</v>
      </c>
      <c r="N22340" t="s">
        <v>59599</v>
      </c>
      <c r="O22340" s="76" t="s">
        <v>4374</v>
      </c>
      <c r="P22340" s="82">
        <v>1672</v>
      </c>
      <c r="Q22340" s="82" t="s">
        <v>72645</v>
      </c>
      <c r="R22340"/>
    </row>
    <row r="22341" spans="12:18" x14ac:dyDescent="0.25">
      <c r="L22341" t="s">
        <v>3124</v>
      </c>
      <c r="M22341" t="s">
        <v>22949</v>
      </c>
      <c r="N22341" t="s">
        <v>59600</v>
      </c>
      <c r="O22341" s="76" t="s">
        <v>4366</v>
      </c>
      <c r="P22341" s="82">
        <v>197</v>
      </c>
      <c r="Q22341" s="82" t="s">
        <v>88960</v>
      </c>
      <c r="R22341"/>
    </row>
    <row r="22342" spans="12:18" x14ac:dyDescent="0.25">
      <c r="L22342" t="s">
        <v>3124</v>
      </c>
      <c r="M22342" t="s">
        <v>16148</v>
      </c>
      <c r="N22342" t="s">
        <v>59601</v>
      </c>
      <c r="O22342" s="76" t="s">
        <v>4374</v>
      </c>
      <c r="P22342" s="82">
        <v>5724</v>
      </c>
      <c r="Q22342" s="82" t="s">
        <v>72645</v>
      </c>
      <c r="R22342"/>
    </row>
    <row r="22343" spans="12:18" x14ac:dyDescent="0.25">
      <c r="L22343" t="s">
        <v>3124</v>
      </c>
      <c r="M22343" t="s">
        <v>18137</v>
      </c>
      <c r="N22343" t="s">
        <v>59602</v>
      </c>
      <c r="O22343" s="76" t="s">
        <v>4356</v>
      </c>
      <c r="P22343" s="82">
        <v>588</v>
      </c>
      <c r="Q22343" s="82" t="s">
        <v>88961</v>
      </c>
      <c r="R22343"/>
    </row>
    <row r="22344" spans="12:18" x14ac:dyDescent="0.25">
      <c r="L22344" t="s">
        <v>3124</v>
      </c>
      <c r="M22344" t="s">
        <v>5331</v>
      </c>
      <c r="N22344" t="s">
        <v>59603</v>
      </c>
      <c r="O22344" s="76" t="s">
        <v>4356</v>
      </c>
      <c r="P22344" s="82">
        <v>1441</v>
      </c>
      <c r="Q22344" s="82" t="s">
        <v>88962</v>
      </c>
      <c r="R22344"/>
    </row>
    <row r="22345" spans="12:18" x14ac:dyDescent="0.25">
      <c r="L22345" t="s">
        <v>3124</v>
      </c>
      <c r="M22345" t="s">
        <v>18139</v>
      </c>
      <c r="N22345" t="s">
        <v>59604</v>
      </c>
      <c r="O22345" s="76" t="s">
        <v>4366</v>
      </c>
      <c r="P22345" s="82">
        <v>269</v>
      </c>
      <c r="Q22345" s="82" t="s">
        <v>88963</v>
      </c>
      <c r="R22345"/>
    </row>
    <row r="22346" spans="12:18" x14ac:dyDescent="0.25">
      <c r="L22346" t="s">
        <v>3124</v>
      </c>
      <c r="M22346" t="s">
        <v>5332</v>
      </c>
      <c r="N22346" t="s">
        <v>59605</v>
      </c>
      <c r="O22346" s="76" t="s">
        <v>4374</v>
      </c>
      <c r="P22346" s="82">
        <v>2398</v>
      </c>
      <c r="Q22346" s="82" t="s">
        <v>72645</v>
      </c>
      <c r="R22346"/>
    </row>
    <row r="22347" spans="12:18" x14ac:dyDescent="0.25">
      <c r="L22347" t="s">
        <v>3124</v>
      </c>
      <c r="M22347" t="s">
        <v>5333</v>
      </c>
      <c r="N22347" t="s">
        <v>59606</v>
      </c>
      <c r="O22347" s="76" t="s">
        <v>4356</v>
      </c>
      <c r="P22347" s="82">
        <v>1753</v>
      </c>
      <c r="Q22347" s="82" t="s">
        <v>88964</v>
      </c>
      <c r="R22347"/>
    </row>
    <row r="22348" spans="12:18" x14ac:dyDescent="0.25">
      <c r="L22348" t="s">
        <v>3124</v>
      </c>
      <c r="M22348" t="s">
        <v>18141</v>
      </c>
      <c r="N22348" t="s">
        <v>59607</v>
      </c>
      <c r="O22348" s="76" t="s">
        <v>4356</v>
      </c>
      <c r="P22348" s="82">
        <v>1969</v>
      </c>
      <c r="Q22348" s="82" t="s">
        <v>88965</v>
      </c>
      <c r="R22348"/>
    </row>
    <row r="22349" spans="12:18" x14ac:dyDescent="0.25">
      <c r="L22349" t="s">
        <v>3124</v>
      </c>
      <c r="M22349" t="s">
        <v>18143</v>
      </c>
      <c r="N22349" t="s">
        <v>59608</v>
      </c>
      <c r="O22349" s="76" t="s">
        <v>4374</v>
      </c>
      <c r="P22349" s="82">
        <v>12414</v>
      </c>
      <c r="Q22349" s="82" t="s">
        <v>72645</v>
      </c>
      <c r="R22349"/>
    </row>
    <row r="22350" spans="12:18" x14ac:dyDescent="0.25">
      <c r="L22350" t="s">
        <v>3124</v>
      </c>
      <c r="M22350" t="s">
        <v>18145</v>
      </c>
      <c r="N22350" t="s">
        <v>59609</v>
      </c>
      <c r="O22350" s="76" t="s">
        <v>4356</v>
      </c>
      <c r="P22350" s="82">
        <v>546</v>
      </c>
      <c r="Q22350" s="82" t="s">
        <v>88966</v>
      </c>
      <c r="R22350"/>
    </row>
    <row r="22351" spans="12:18" x14ac:dyDescent="0.25">
      <c r="L22351" t="s">
        <v>3124</v>
      </c>
      <c r="M22351" t="s">
        <v>18147</v>
      </c>
      <c r="N22351" t="s">
        <v>59610</v>
      </c>
      <c r="O22351" s="76" t="s">
        <v>4356</v>
      </c>
      <c r="P22351" s="82">
        <v>243</v>
      </c>
      <c r="Q22351" s="82" t="s">
        <v>88967</v>
      </c>
      <c r="R22351"/>
    </row>
    <row r="22352" spans="12:18" x14ac:dyDescent="0.25">
      <c r="L22352" t="s">
        <v>3124</v>
      </c>
      <c r="M22352" t="s">
        <v>36440</v>
      </c>
      <c r="N22352" t="s">
        <v>59611</v>
      </c>
      <c r="O22352" s="76" t="s">
        <v>4356</v>
      </c>
      <c r="P22352" s="82">
        <v>663</v>
      </c>
      <c r="Q22352" s="82" t="s">
        <v>88968</v>
      </c>
      <c r="R22352"/>
    </row>
    <row r="22353" spans="12:18" x14ac:dyDescent="0.25">
      <c r="L22353" t="s">
        <v>3124</v>
      </c>
      <c r="M22353" t="s">
        <v>22950</v>
      </c>
      <c r="N22353" t="s">
        <v>59612</v>
      </c>
      <c r="O22353" s="76" t="s">
        <v>4450</v>
      </c>
      <c r="P22353" s="82">
        <v>4712</v>
      </c>
      <c r="Q22353" s="82" t="s">
        <v>72645</v>
      </c>
      <c r="R22353"/>
    </row>
    <row r="22354" spans="12:18" x14ac:dyDescent="0.25">
      <c r="L22354" t="s">
        <v>3124</v>
      </c>
      <c r="M22354" t="s">
        <v>36441</v>
      </c>
      <c r="N22354" t="s">
        <v>59613</v>
      </c>
      <c r="O22354" s="76" t="s">
        <v>4356</v>
      </c>
      <c r="P22354" s="82">
        <v>411</v>
      </c>
      <c r="Q22354" s="82" t="s">
        <v>88969</v>
      </c>
      <c r="R22354"/>
    </row>
    <row r="22355" spans="12:18" x14ac:dyDescent="0.25">
      <c r="L22355" t="s">
        <v>3124</v>
      </c>
      <c r="M22355" t="s">
        <v>16151</v>
      </c>
      <c r="N22355" t="s">
        <v>59614</v>
      </c>
      <c r="O22355" s="76" t="s">
        <v>4356</v>
      </c>
      <c r="P22355" s="82">
        <v>461</v>
      </c>
      <c r="Q22355" s="82" t="s">
        <v>88970</v>
      </c>
      <c r="R22355"/>
    </row>
    <row r="22356" spans="12:18" x14ac:dyDescent="0.25">
      <c r="L22356" t="s">
        <v>3124</v>
      </c>
      <c r="M22356" t="s">
        <v>16153</v>
      </c>
      <c r="N22356" t="s">
        <v>59615</v>
      </c>
      <c r="O22356" s="76" t="s">
        <v>4450</v>
      </c>
      <c r="P22356" s="82">
        <v>15682</v>
      </c>
      <c r="Q22356" s="82" t="s">
        <v>88971</v>
      </c>
      <c r="R22356"/>
    </row>
    <row r="22357" spans="12:18" x14ac:dyDescent="0.25">
      <c r="L22357" t="s">
        <v>3124</v>
      </c>
      <c r="M22357" t="s">
        <v>16155</v>
      </c>
      <c r="N22357" t="s">
        <v>59616</v>
      </c>
      <c r="O22357" s="76" t="s">
        <v>4356</v>
      </c>
      <c r="P22357" s="82">
        <v>938</v>
      </c>
      <c r="Q22357" s="82" t="s">
        <v>88972</v>
      </c>
      <c r="R22357"/>
    </row>
    <row r="22358" spans="12:18" x14ac:dyDescent="0.25">
      <c r="L22358" t="s">
        <v>3124</v>
      </c>
      <c r="M22358" t="s">
        <v>5334</v>
      </c>
      <c r="N22358" t="s">
        <v>59617</v>
      </c>
      <c r="O22358" s="76" t="s">
        <v>4356</v>
      </c>
      <c r="P22358" s="82">
        <v>4338</v>
      </c>
      <c r="Q22358" s="82" t="s">
        <v>88973</v>
      </c>
      <c r="R22358"/>
    </row>
    <row r="22359" spans="12:18" x14ac:dyDescent="0.25">
      <c r="L22359" t="s">
        <v>3124</v>
      </c>
      <c r="M22359" t="s">
        <v>36442</v>
      </c>
      <c r="N22359" t="s">
        <v>59618</v>
      </c>
      <c r="O22359" s="76" t="s">
        <v>4356</v>
      </c>
      <c r="P22359" s="82">
        <v>1815</v>
      </c>
      <c r="Q22359" s="82" t="s">
        <v>88974</v>
      </c>
      <c r="R22359"/>
    </row>
    <row r="22360" spans="12:18" x14ac:dyDescent="0.25">
      <c r="L22360" t="s">
        <v>3124</v>
      </c>
      <c r="M22360" t="s">
        <v>5335</v>
      </c>
      <c r="N22360" t="s">
        <v>59619</v>
      </c>
      <c r="O22360" s="76" t="s">
        <v>4366</v>
      </c>
      <c r="P22360" s="82">
        <v>135</v>
      </c>
      <c r="Q22360" s="82" t="s">
        <v>88975</v>
      </c>
      <c r="R22360"/>
    </row>
    <row r="22361" spans="12:18" x14ac:dyDescent="0.25">
      <c r="L22361" t="s">
        <v>3124</v>
      </c>
      <c r="M22361" t="s">
        <v>36443</v>
      </c>
      <c r="N22361" t="s">
        <v>59620</v>
      </c>
      <c r="O22361" s="76" t="s">
        <v>4374</v>
      </c>
      <c r="P22361" s="82">
        <v>12151</v>
      </c>
      <c r="Q22361" s="82" t="s">
        <v>88976</v>
      </c>
      <c r="R22361"/>
    </row>
    <row r="22362" spans="12:18" x14ac:dyDescent="0.25">
      <c r="L22362" t="s">
        <v>3124</v>
      </c>
      <c r="M22362" t="s">
        <v>18149</v>
      </c>
      <c r="N22362" t="s">
        <v>59621</v>
      </c>
      <c r="O22362" s="76" t="s">
        <v>4356</v>
      </c>
      <c r="P22362" s="82">
        <v>413</v>
      </c>
      <c r="Q22362" s="82" t="s">
        <v>88977</v>
      </c>
      <c r="R22362"/>
    </row>
    <row r="22363" spans="12:18" x14ac:dyDescent="0.25">
      <c r="L22363" t="s">
        <v>3124</v>
      </c>
      <c r="M22363" t="s">
        <v>5336</v>
      </c>
      <c r="N22363" t="s">
        <v>59622</v>
      </c>
      <c r="O22363" s="76" t="s">
        <v>4356</v>
      </c>
      <c r="P22363" s="82">
        <v>1807</v>
      </c>
      <c r="Q22363" s="82" t="s">
        <v>88978</v>
      </c>
      <c r="R22363"/>
    </row>
    <row r="22364" spans="12:18" x14ac:dyDescent="0.25">
      <c r="L22364" t="s">
        <v>3124</v>
      </c>
      <c r="M22364" t="s">
        <v>16132</v>
      </c>
      <c r="N22364" t="s">
        <v>59623</v>
      </c>
      <c r="O22364" s="76" t="s">
        <v>4374</v>
      </c>
      <c r="P22364" s="82">
        <v>15889</v>
      </c>
      <c r="Q22364" s="82" t="s">
        <v>72645</v>
      </c>
      <c r="R22364"/>
    </row>
    <row r="22365" spans="12:18" x14ac:dyDescent="0.25">
      <c r="L22365" t="s">
        <v>3124</v>
      </c>
      <c r="M22365" t="s">
        <v>22946</v>
      </c>
      <c r="N22365" t="s">
        <v>59624</v>
      </c>
      <c r="O22365" s="76" t="s">
        <v>4450</v>
      </c>
      <c r="P22365" s="82">
        <v>12608</v>
      </c>
      <c r="Q22365" s="82" t="s">
        <v>72645</v>
      </c>
      <c r="R22365"/>
    </row>
    <row r="22366" spans="12:18" x14ac:dyDescent="0.25">
      <c r="L22366" t="s">
        <v>3124</v>
      </c>
      <c r="M22366" t="s">
        <v>16134</v>
      </c>
      <c r="N22366" t="s">
        <v>59625</v>
      </c>
      <c r="O22366" s="76" t="s">
        <v>4356</v>
      </c>
      <c r="P22366" s="82">
        <v>1570</v>
      </c>
      <c r="Q22366" s="82" t="s">
        <v>88939</v>
      </c>
      <c r="R22366"/>
    </row>
    <row r="22367" spans="12:18" x14ac:dyDescent="0.25">
      <c r="L22367" t="s">
        <v>3124</v>
      </c>
      <c r="M22367" t="s">
        <v>9949</v>
      </c>
      <c r="N22367" t="s">
        <v>59626</v>
      </c>
      <c r="O22367" s="76" t="s">
        <v>4356</v>
      </c>
      <c r="P22367" s="82">
        <v>363</v>
      </c>
      <c r="Q22367" s="82" t="s">
        <v>88940</v>
      </c>
      <c r="R22367"/>
    </row>
    <row r="22368" spans="12:18" x14ac:dyDescent="0.25">
      <c r="L22368" t="s">
        <v>3124</v>
      </c>
      <c r="M22368" t="s">
        <v>16136</v>
      </c>
      <c r="N22368" t="s">
        <v>59627</v>
      </c>
      <c r="O22368" s="76" t="s">
        <v>4356</v>
      </c>
      <c r="P22368" s="82">
        <v>379</v>
      </c>
      <c r="Q22368" s="82" t="s">
        <v>88941</v>
      </c>
      <c r="R22368"/>
    </row>
    <row r="22369" spans="12:18" x14ac:dyDescent="0.25">
      <c r="L22369" t="s">
        <v>3124</v>
      </c>
      <c r="M22369" t="s">
        <v>22947</v>
      </c>
      <c r="N22369" t="s">
        <v>59628</v>
      </c>
      <c r="O22369" s="76" t="s">
        <v>4356</v>
      </c>
      <c r="P22369" s="82">
        <v>340</v>
      </c>
      <c r="Q22369" s="82" t="s">
        <v>88942</v>
      </c>
      <c r="R22369"/>
    </row>
    <row r="22370" spans="12:18" x14ac:dyDescent="0.25">
      <c r="L22370" t="s">
        <v>3124</v>
      </c>
      <c r="M22370" t="s">
        <v>16138</v>
      </c>
      <c r="N22370" t="s">
        <v>59629</v>
      </c>
      <c r="O22370" s="76" t="s">
        <v>4366</v>
      </c>
      <c r="P22370" s="82">
        <v>307</v>
      </c>
      <c r="Q22370" s="82" t="s">
        <v>88943</v>
      </c>
      <c r="R22370"/>
    </row>
    <row r="22371" spans="12:18" x14ac:dyDescent="0.25">
      <c r="L22371" t="s">
        <v>3124</v>
      </c>
      <c r="M22371" t="s">
        <v>16139</v>
      </c>
      <c r="N22371" t="s">
        <v>59630</v>
      </c>
      <c r="O22371" s="76" t="s">
        <v>4374</v>
      </c>
      <c r="P22371" s="82">
        <v>1602</v>
      </c>
      <c r="Q22371" s="82" t="s">
        <v>88944</v>
      </c>
      <c r="R22371"/>
    </row>
    <row r="22372" spans="12:18" x14ac:dyDescent="0.25">
      <c r="L22372" t="s">
        <v>3124</v>
      </c>
      <c r="M22372" t="s">
        <v>16141</v>
      </c>
      <c r="N22372" t="s">
        <v>59631</v>
      </c>
      <c r="O22372" s="76" t="s">
        <v>4356</v>
      </c>
      <c r="P22372" s="82">
        <v>823</v>
      </c>
      <c r="Q22372" s="82" t="s">
        <v>88945</v>
      </c>
      <c r="R22372"/>
    </row>
    <row r="22373" spans="12:18" x14ac:dyDescent="0.25">
      <c r="L22373" t="s">
        <v>3124</v>
      </c>
      <c r="M22373" t="s">
        <v>18125</v>
      </c>
      <c r="N22373" t="s">
        <v>59632</v>
      </c>
      <c r="O22373" s="76" t="s">
        <v>4356</v>
      </c>
      <c r="P22373" s="82">
        <v>1722</v>
      </c>
      <c r="Q22373" s="82" t="s">
        <v>88946</v>
      </c>
      <c r="R22373"/>
    </row>
    <row r="22374" spans="12:18" x14ac:dyDescent="0.25">
      <c r="L22374" t="s">
        <v>3124</v>
      </c>
      <c r="M22374" t="s">
        <v>5327</v>
      </c>
      <c r="N22374" t="s">
        <v>59633</v>
      </c>
      <c r="O22374" s="76" t="s">
        <v>4356</v>
      </c>
      <c r="P22374" s="82">
        <v>515</v>
      </c>
      <c r="Q22374" s="82" t="s">
        <v>88948</v>
      </c>
      <c r="R22374"/>
    </row>
    <row r="22375" spans="12:18" x14ac:dyDescent="0.25">
      <c r="L22375" t="s">
        <v>3124</v>
      </c>
      <c r="M22375" t="s">
        <v>5328</v>
      </c>
      <c r="N22375" t="s">
        <v>59634</v>
      </c>
      <c r="O22375" s="76" t="s">
        <v>4356</v>
      </c>
      <c r="P22375" s="82">
        <v>462</v>
      </c>
      <c r="Q22375" s="82" t="s">
        <v>88949</v>
      </c>
      <c r="R22375"/>
    </row>
    <row r="22376" spans="12:18" x14ac:dyDescent="0.25">
      <c r="L22376" t="s">
        <v>3124</v>
      </c>
      <c r="M22376" t="s">
        <v>18129</v>
      </c>
      <c r="N22376" t="s">
        <v>59635</v>
      </c>
      <c r="O22376" s="76" t="s">
        <v>4356</v>
      </c>
      <c r="P22376" s="82">
        <v>995</v>
      </c>
      <c r="Q22376" s="82" t="s">
        <v>88950</v>
      </c>
      <c r="R22376"/>
    </row>
    <row r="22377" spans="12:18" x14ac:dyDescent="0.25">
      <c r="L22377" t="s">
        <v>3124</v>
      </c>
      <c r="M22377" t="s">
        <v>5329</v>
      </c>
      <c r="N22377" t="s">
        <v>59636</v>
      </c>
      <c r="O22377" s="76" t="s">
        <v>4356</v>
      </c>
      <c r="P22377" s="82">
        <v>1016</v>
      </c>
      <c r="Q22377" s="82" t="s">
        <v>88951</v>
      </c>
      <c r="R22377"/>
    </row>
    <row r="22378" spans="12:18" x14ac:dyDescent="0.25">
      <c r="L22378" t="s">
        <v>3124</v>
      </c>
      <c r="M22378" t="s">
        <v>22948</v>
      </c>
      <c r="N22378" t="s">
        <v>59637</v>
      </c>
      <c r="O22378" s="76" t="s">
        <v>4356</v>
      </c>
      <c r="P22378" s="82">
        <v>510</v>
      </c>
      <c r="Q22378" s="82" t="s">
        <v>88952</v>
      </c>
      <c r="R22378"/>
    </row>
    <row r="22379" spans="12:18" x14ac:dyDescent="0.25">
      <c r="L22379" t="s">
        <v>3124</v>
      </c>
      <c r="M22379" t="s">
        <v>16143</v>
      </c>
      <c r="N22379" t="s">
        <v>59638</v>
      </c>
      <c r="O22379" s="76" t="s">
        <v>4374</v>
      </c>
      <c r="P22379" s="82">
        <v>1115</v>
      </c>
      <c r="Q22379" s="82" t="s">
        <v>88953</v>
      </c>
      <c r="R22379"/>
    </row>
    <row r="22380" spans="12:18" x14ac:dyDescent="0.25">
      <c r="L22380" t="s">
        <v>3124</v>
      </c>
      <c r="M22380" t="s">
        <v>18131</v>
      </c>
      <c r="N22380" t="s">
        <v>59639</v>
      </c>
      <c r="O22380" s="76" t="s">
        <v>4450</v>
      </c>
      <c r="P22380" s="82">
        <v>11207</v>
      </c>
      <c r="Q22380" s="82" t="s">
        <v>72645</v>
      </c>
      <c r="R22380"/>
    </row>
    <row r="22381" spans="12:18" x14ac:dyDescent="0.25">
      <c r="L22381" t="s">
        <v>3124</v>
      </c>
      <c r="M22381" t="s">
        <v>5330</v>
      </c>
      <c r="N22381" t="s">
        <v>59640</v>
      </c>
      <c r="O22381" s="76" t="s">
        <v>4356</v>
      </c>
      <c r="P22381" s="82">
        <v>1230</v>
      </c>
      <c r="Q22381" s="82" t="s">
        <v>88954</v>
      </c>
      <c r="R22381"/>
    </row>
    <row r="22382" spans="12:18" x14ac:dyDescent="0.25">
      <c r="L22382" t="s">
        <v>3124</v>
      </c>
      <c r="M22382" t="s">
        <v>36438</v>
      </c>
      <c r="N22382" t="s">
        <v>59641</v>
      </c>
      <c r="O22382" s="76" t="s">
        <v>4356</v>
      </c>
      <c r="P22382" s="82">
        <v>1180</v>
      </c>
      <c r="Q22382" s="82" t="s">
        <v>88955</v>
      </c>
      <c r="R22382"/>
    </row>
    <row r="22383" spans="12:18" x14ac:dyDescent="0.25">
      <c r="L22383" t="s">
        <v>3124</v>
      </c>
      <c r="M22383" t="s">
        <v>18133</v>
      </c>
      <c r="N22383" t="s">
        <v>59642</v>
      </c>
      <c r="O22383" s="76" t="s">
        <v>4374</v>
      </c>
      <c r="P22383" s="82">
        <v>888</v>
      </c>
      <c r="Q22383" s="82" t="s">
        <v>88956</v>
      </c>
      <c r="R22383"/>
    </row>
    <row r="22384" spans="12:18" x14ac:dyDescent="0.25">
      <c r="L22384" t="s">
        <v>3124</v>
      </c>
      <c r="M22384" t="s">
        <v>36439</v>
      </c>
      <c r="N22384" t="s">
        <v>59643</v>
      </c>
      <c r="O22384" s="76" t="s">
        <v>4356</v>
      </c>
      <c r="P22384" s="82">
        <v>636</v>
      </c>
      <c r="Q22384" s="82" t="s">
        <v>88957</v>
      </c>
      <c r="R22384"/>
    </row>
    <row r="22385" spans="12:18" x14ac:dyDescent="0.25">
      <c r="L22385" t="s">
        <v>3124</v>
      </c>
      <c r="M22385" t="s">
        <v>22951</v>
      </c>
      <c r="N22385" t="s">
        <v>59644</v>
      </c>
      <c r="O22385" s="76" t="s">
        <v>4356</v>
      </c>
      <c r="P22385" s="82">
        <v>658</v>
      </c>
      <c r="Q22385" s="82" t="s">
        <v>88979</v>
      </c>
      <c r="R22385"/>
    </row>
    <row r="22386" spans="12:18" x14ac:dyDescent="0.25">
      <c r="L22386" t="s">
        <v>3124</v>
      </c>
      <c r="M22386" t="s">
        <v>18127</v>
      </c>
      <c r="N22386" t="s">
        <v>59645</v>
      </c>
      <c r="O22386" s="76" t="s">
        <v>4356</v>
      </c>
      <c r="P22386" s="82">
        <v>877</v>
      </c>
      <c r="Q22386" s="82" t="s">
        <v>88947</v>
      </c>
      <c r="R22386"/>
    </row>
    <row r="22387" spans="12:18" x14ac:dyDescent="0.25">
      <c r="L22387" t="s">
        <v>3124</v>
      </c>
      <c r="M22387" t="s">
        <v>16157</v>
      </c>
      <c r="N22387" t="s">
        <v>59646</v>
      </c>
      <c r="O22387" s="76" t="s">
        <v>4356</v>
      </c>
      <c r="P22387" s="82">
        <v>1690</v>
      </c>
      <c r="Q22387" s="82" t="s">
        <v>88980</v>
      </c>
      <c r="R22387"/>
    </row>
    <row r="22388" spans="12:18" x14ac:dyDescent="0.25">
      <c r="L22388" t="s">
        <v>3124</v>
      </c>
      <c r="M22388" t="s">
        <v>36444</v>
      </c>
      <c r="N22388" t="s">
        <v>59647</v>
      </c>
      <c r="O22388" s="76" t="s">
        <v>4356</v>
      </c>
      <c r="P22388" s="82">
        <v>1354</v>
      </c>
      <c r="Q22388" s="82" t="s">
        <v>88981</v>
      </c>
      <c r="R22388"/>
    </row>
    <row r="22389" spans="12:18" x14ac:dyDescent="0.25">
      <c r="L22389" t="s">
        <v>3124</v>
      </c>
      <c r="M22389" t="s">
        <v>16159</v>
      </c>
      <c r="N22389" t="s">
        <v>59648</v>
      </c>
      <c r="O22389" s="76" t="s">
        <v>4356</v>
      </c>
      <c r="P22389" s="82">
        <v>4368</v>
      </c>
      <c r="Q22389" s="82" t="s">
        <v>88982</v>
      </c>
      <c r="R22389"/>
    </row>
    <row r="22390" spans="12:18" x14ac:dyDescent="0.25">
      <c r="L22390" t="s">
        <v>3124</v>
      </c>
      <c r="M22390" t="s">
        <v>16161</v>
      </c>
      <c r="N22390" t="s">
        <v>59649</v>
      </c>
      <c r="O22390" s="76" t="s">
        <v>4356</v>
      </c>
      <c r="P22390" s="82">
        <v>3673</v>
      </c>
      <c r="Q22390" s="82" t="s">
        <v>88983</v>
      </c>
      <c r="R22390"/>
    </row>
    <row r="22391" spans="12:18" x14ac:dyDescent="0.25">
      <c r="L22391" t="s">
        <v>3124</v>
      </c>
      <c r="M22391" t="s">
        <v>16163</v>
      </c>
      <c r="N22391" t="s">
        <v>59650</v>
      </c>
      <c r="O22391" s="76" t="s">
        <v>4356</v>
      </c>
      <c r="P22391" s="82">
        <v>945</v>
      </c>
      <c r="Q22391" s="82" t="s">
        <v>88984</v>
      </c>
      <c r="R22391"/>
    </row>
    <row r="22392" spans="12:18" x14ac:dyDescent="0.25">
      <c r="L22392" t="s">
        <v>3124</v>
      </c>
      <c r="M22392" t="s">
        <v>18151</v>
      </c>
      <c r="N22392" t="s">
        <v>59651</v>
      </c>
      <c r="O22392" s="76" t="s">
        <v>4356</v>
      </c>
      <c r="P22392" s="82">
        <v>466</v>
      </c>
      <c r="Q22392" s="82" t="s">
        <v>88985</v>
      </c>
      <c r="R22392"/>
    </row>
    <row r="22393" spans="12:18" x14ac:dyDescent="0.25">
      <c r="L22393" t="s">
        <v>3124</v>
      </c>
      <c r="M22393" t="s">
        <v>36445</v>
      </c>
      <c r="N22393" t="s">
        <v>59652</v>
      </c>
      <c r="O22393" s="76" t="s">
        <v>4356</v>
      </c>
      <c r="P22393" s="82">
        <v>971</v>
      </c>
      <c r="Q22393" s="82" t="s">
        <v>88986</v>
      </c>
      <c r="R22393"/>
    </row>
    <row r="22394" spans="12:18" x14ac:dyDescent="0.25">
      <c r="L22394" t="s">
        <v>3124</v>
      </c>
      <c r="M22394" t="s">
        <v>18153</v>
      </c>
      <c r="N22394" t="s">
        <v>59653</v>
      </c>
      <c r="O22394" s="76" t="s">
        <v>4450</v>
      </c>
      <c r="P22394" s="82">
        <v>3344</v>
      </c>
      <c r="Q22394" s="82" t="s">
        <v>72645</v>
      </c>
      <c r="R22394"/>
    </row>
    <row r="22395" spans="12:18" x14ac:dyDescent="0.25">
      <c r="L22395" t="s">
        <v>3124</v>
      </c>
      <c r="M22395" t="s">
        <v>22952</v>
      </c>
      <c r="N22395" t="s">
        <v>59654</v>
      </c>
      <c r="O22395" s="76" t="s">
        <v>4374</v>
      </c>
      <c r="P22395" s="82">
        <v>6059</v>
      </c>
      <c r="Q22395" s="82" t="s">
        <v>72645</v>
      </c>
      <c r="R22395"/>
    </row>
    <row r="22396" spans="12:18" x14ac:dyDescent="0.25">
      <c r="L22396" t="s">
        <v>3124</v>
      </c>
      <c r="M22396" t="s">
        <v>16165</v>
      </c>
      <c r="N22396" t="s">
        <v>59655</v>
      </c>
      <c r="O22396" s="76" t="s">
        <v>4356</v>
      </c>
      <c r="P22396" s="82">
        <v>532</v>
      </c>
      <c r="Q22396" s="82" t="s">
        <v>88987</v>
      </c>
      <c r="R22396"/>
    </row>
    <row r="22397" spans="12:18" x14ac:dyDescent="0.25">
      <c r="L22397" t="s">
        <v>3124</v>
      </c>
      <c r="M22397" t="s">
        <v>5337</v>
      </c>
      <c r="N22397" t="s">
        <v>59656</v>
      </c>
      <c r="O22397" s="76" t="s">
        <v>4374</v>
      </c>
      <c r="P22397" s="82">
        <v>8341</v>
      </c>
      <c r="Q22397" s="82" t="s">
        <v>72645</v>
      </c>
      <c r="R22397"/>
    </row>
    <row r="22398" spans="12:18" x14ac:dyDescent="0.25">
      <c r="L22398" t="s">
        <v>3124</v>
      </c>
      <c r="M22398" t="s">
        <v>22953</v>
      </c>
      <c r="N22398" t="s">
        <v>59657</v>
      </c>
      <c r="O22398" s="76" t="s">
        <v>4374</v>
      </c>
      <c r="P22398" s="82">
        <v>2917</v>
      </c>
      <c r="Q22398" s="82" t="s">
        <v>72645</v>
      </c>
      <c r="R22398"/>
    </row>
    <row r="22399" spans="12:18" x14ac:dyDescent="0.25">
      <c r="L22399" t="s">
        <v>3124</v>
      </c>
      <c r="M22399" t="s">
        <v>16167</v>
      </c>
      <c r="N22399" t="s">
        <v>59658</v>
      </c>
      <c r="O22399" s="76" t="s">
        <v>4356</v>
      </c>
      <c r="P22399" s="82">
        <v>908</v>
      </c>
      <c r="Q22399" s="82" t="s">
        <v>88988</v>
      </c>
      <c r="R22399"/>
    </row>
    <row r="22400" spans="12:18" x14ac:dyDescent="0.25">
      <c r="L22400" t="s">
        <v>3124</v>
      </c>
      <c r="M22400" t="s">
        <v>16169</v>
      </c>
      <c r="N22400" t="s">
        <v>59659</v>
      </c>
      <c r="O22400" s="76" t="s">
        <v>4356</v>
      </c>
      <c r="P22400" s="82">
        <v>846</v>
      </c>
      <c r="Q22400" s="82" t="s">
        <v>88989</v>
      </c>
      <c r="R22400"/>
    </row>
    <row r="22401" spans="12:18" x14ac:dyDescent="0.25">
      <c r="L22401" t="s">
        <v>3124</v>
      </c>
      <c r="M22401" t="s">
        <v>16170</v>
      </c>
      <c r="N22401" t="s">
        <v>59660</v>
      </c>
      <c r="O22401" s="76" t="s">
        <v>4374</v>
      </c>
      <c r="P22401" s="82">
        <v>3900</v>
      </c>
      <c r="Q22401" s="82" t="s">
        <v>72645</v>
      </c>
      <c r="R22401"/>
    </row>
    <row r="22402" spans="12:18" x14ac:dyDescent="0.25">
      <c r="L22402" t="s">
        <v>3124</v>
      </c>
      <c r="M22402" t="s">
        <v>22954</v>
      </c>
      <c r="N22402" t="s">
        <v>59661</v>
      </c>
      <c r="O22402" s="76" t="s">
        <v>4356</v>
      </c>
      <c r="P22402" s="82">
        <v>754</v>
      </c>
      <c r="Q22402" s="82" t="s">
        <v>88990</v>
      </c>
      <c r="R22402"/>
    </row>
    <row r="22403" spans="12:18" x14ac:dyDescent="0.25">
      <c r="L22403" t="s">
        <v>3124</v>
      </c>
      <c r="M22403" t="s">
        <v>16171</v>
      </c>
      <c r="N22403" t="s">
        <v>59662</v>
      </c>
      <c r="O22403" s="76" t="s">
        <v>4356</v>
      </c>
      <c r="P22403" s="82">
        <v>1125</v>
      </c>
      <c r="Q22403" s="82" t="s">
        <v>88991</v>
      </c>
      <c r="R22403"/>
    </row>
    <row r="22404" spans="12:18" x14ac:dyDescent="0.25">
      <c r="L22404" t="s">
        <v>3124</v>
      </c>
      <c r="M22404" t="s">
        <v>22955</v>
      </c>
      <c r="N22404" t="s">
        <v>59663</v>
      </c>
      <c r="O22404" s="76" t="s">
        <v>4356</v>
      </c>
      <c r="P22404" s="82">
        <v>518</v>
      </c>
      <c r="Q22404" s="82" t="s">
        <v>88992</v>
      </c>
      <c r="R22404"/>
    </row>
    <row r="22405" spans="12:18" x14ac:dyDescent="0.25">
      <c r="L22405" t="s">
        <v>3124</v>
      </c>
      <c r="M22405" t="s">
        <v>22956</v>
      </c>
      <c r="N22405" t="s">
        <v>59664</v>
      </c>
      <c r="O22405" s="76" t="s">
        <v>4374</v>
      </c>
      <c r="P22405" s="82">
        <v>590</v>
      </c>
      <c r="Q22405" s="82" t="s">
        <v>88994</v>
      </c>
      <c r="R22405"/>
    </row>
    <row r="22406" spans="12:18" x14ac:dyDescent="0.25">
      <c r="L22406" t="s">
        <v>3124</v>
      </c>
      <c r="M22406" t="s">
        <v>36446</v>
      </c>
      <c r="N22406" t="s">
        <v>59665</v>
      </c>
      <c r="O22406" s="76" t="s">
        <v>4356</v>
      </c>
      <c r="P22406" s="82">
        <v>518</v>
      </c>
      <c r="Q22406" s="82" t="s">
        <v>88993</v>
      </c>
      <c r="R22406"/>
    </row>
    <row r="22407" spans="12:18" x14ac:dyDescent="0.25">
      <c r="L22407" t="s">
        <v>3124</v>
      </c>
      <c r="M22407" t="s">
        <v>5338</v>
      </c>
      <c r="N22407" t="s">
        <v>59666</v>
      </c>
      <c r="O22407" s="76" t="s">
        <v>4450</v>
      </c>
      <c r="P22407" s="82">
        <v>3905</v>
      </c>
      <c r="Q22407" s="82" t="s">
        <v>72645</v>
      </c>
      <c r="R22407"/>
    </row>
    <row r="22408" spans="12:18" x14ac:dyDescent="0.25">
      <c r="L22408" t="s">
        <v>3124</v>
      </c>
      <c r="M22408" t="s">
        <v>18155</v>
      </c>
      <c r="N22408" t="s">
        <v>59667</v>
      </c>
      <c r="O22408" s="76" t="s">
        <v>4450</v>
      </c>
      <c r="P22408" s="82">
        <v>97368</v>
      </c>
      <c r="Q22408" s="82" t="s">
        <v>72645</v>
      </c>
      <c r="R22408"/>
    </row>
    <row r="22409" spans="12:18" x14ac:dyDescent="0.25">
      <c r="L22409" t="s">
        <v>3124</v>
      </c>
      <c r="M22409" t="s">
        <v>36447</v>
      </c>
      <c r="N22409" t="s">
        <v>59668</v>
      </c>
      <c r="O22409" s="76" t="s">
        <v>4374</v>
      </c>
      <c r="P22409" s="82">
        <v>888</v>
      </c>
      <c r="Q22409" s="82" t="s">
        <v>72645</v>
      </c>
      <c r="R22409"/>
    </row>
    <row r="22410" spans="12:18" x14ac:dyDescent="0.25">
      <c r="L22410" t="s">
        <v>3124</v>
      </c>
      <c r="M22410" t="s">
        <v>36448</v>
      </c>
      <c r="N22410" t="s">
        <v>59669</v>
      </c>
      <c r="O22410" s="76" t="s">
        <v>4356</v>
      </c>
      <c r="P22410" s="82">
        <v>2856</v>
      </c>
      <c r="Q22410" s="82" t="s">
        <v>88995</v>
      </c>
      <c r="R22410"/>
    </row>
    <row r="22411" spans="12:18" x14ac:dyDescent="0.25">
      <c r="L22411" t="s">
        <v>3124</v>
      </c>
      <c r="M22411" t="s">
        <v>18157</v>
      </c>
      <c r="N22411" t="s">
        <v>59670</v>
      </c>
      <c r="O22411" s="76" t="s">
        <v>4374</v>
      </c>
      <c r="P22411" s="82">
        <v>1408</v>
      </c>
      <c r="Q22411" s="82" t="s">
        <v>72645</v>
      </c>
      <c r="R22411"/>
    </row>
    <row r="22412" spans="12:18" x14ac:dyDescent="0.25">
      <c r="L22412" t="s">
        <v>3124</v>
      </c>
      <c r="M22412" t="s">
        <v>18159</v>
      </c>
      <c r="N22412" t="s">
        <v>59671</v>
      </c>
      <c r="O22412" s="76" t="s">
        <v>4374</v>
      </c>
      <c r="P22412" s="82">
        <v>6215</v>
      </c>
      <c r="Q22412" s="82" t="s">
        <v>72645</v>
      </c>
      <c r="R22412"/>
    </row>
    <row r="22413" spans="12:18" x14ac:dyDescent="0.25">
      <c r="L22413" t="s">
        <v>3124</v>
      </c>
      <c r="M22413" t="s">
        <v>5339</v>
      </c>
      <c r="N22413" t="s">
        <v>59672</v>
      </c>
      <c r="O22413" s="76" t="s">
        <v>4356</v>
      </c>
      <c r="P22413" s="82">
        <v>841</v>
      </c>
      <c r="Q22413" s="82" t="s">
        <v>88996</v>
      </c>
      <c r="R22413"/>
    </row>
    <row r="22414" spans="12:18" x14ac:dyDescent="0.25">
      <c r="L22414" t="s">
        <v>3124</v>
      </c>
      <c r="M22414" t="s">
        <v>22957</v>
      </c>
      <c r="N22414" t="s">
        <v>59673</v>
      </c>
      <c r="O22414" s="76" t="s">
        <v>4374</v>
      </c>
      <c r="P22414" s="82">
        <v>1411</v>
      </c>
      <c r="Q22414" s="82" t="s">
        <v>72645</v>
      </c>
      <c r="R22414"/>
    </row>
    <row r="22415" spans="12:18" x14ac:dyDescent="0.25">
      <c r="L22415" t="s">
        <v>3124</v>
      </c>
      <c r="M22415" t="s">
        <v>22958</v>
      </c>
      <c r="N22415" t="s">
        <v>59674</v>
      </c>
      <c r="O22415" s="76" t="s">
        <v>4450</v>
      </c>
      <c r="P22415" s="82">
        <v>43336</v>
      </c>
      <c r="Q22415" s="82" t="s">
        <v>72645</v>
      </c>
      <c r="R22415"/>
    </row>
    <row r="22416" spans="12:18" x14ac:dyDescent="0.25">
      <c r="L22416" t="s">
        <v>3124</v>
      </c>
      <c r="M22416" t="s">
        <v>16173</v>
      </c>
      <c r="N22416" t="s">
        <v>59675</v>
      </c>
      <c r="O22416" s="76" t="s">
        <v>4356</v>
      </c>
      <c r="P22416" s="82">
        <v>487</v>
      </c>
      <c r="Q22416" s="82" t="s">
        <v>88997</v>
      </c>
      <c r="R22416"/>
    </row>
    <row r="22417" spans="12:18" x14ac:dyDescent="0.25">
      <c r="L22417" t="s">
        <v>3124</v>
      </c>
      <c r="M22417" t="s">
        <v>22959</v>
      </c>
      <c r="N22417" t="s">
        <v>59676</v>
      </c>
      <c r="O22417" s="76" t="s">
        <v>4356</v>
      </c>
      <c r="P22417" s="82">
        <v>1068</v>
      </c>
      <c r="Q22417" s="82" t="s">
        <v>88998</v>
      </c>
      <c r="R22417"/>
    </row>
    <row r="22418" spans="12:18" x14ac:dyDescent="0.25">
      <c r="L22418" t="s">
        <v>3124</v>
      </c>
      <c r="M22418" t="s">
        <v>16175</v>
      </c>
      <c r="N22418" t="s">
        <v>59677</v>
      </c>
      <c r="O22418" s="76" t="s">
        <v>4374</v>
      </c>
      <c r="P22418" s="82">
        <v>1606</v>
      </c>
      <c r="Q22418" s="82" t="s">
        <v>72645</v>
      </c>
      <c r="R22418"/>
    </row>
    <row r="22419" spans="12:18" x14ac:dyDescent="0.25">
      <c r="L22419" t="s">
        <v>3124</v>
      </c>
      <c r="M22419" t="s">
        <v>16177</v>
      </c>
      <c r="N22419" t="s">
        <v>59678</v>
      </c>
      <c r="O22419" s="76" t="s">
        <v>4356</v>
      </c>
      <c r="P22419" s="82">
        <v>1013</v>
      </c>
      <c r="Q22419" s="82" t="s">
        <v>88999</v>
      </c>
      <c r="R22419"/>
    </row>
    <row r="22420" spans="12:18" x14ac:dyDescent="0.25">
      <c r="L22420" t="s">
        <v>3124</v>
      </c>
      <c r="M22420" t="s">
        <v>22960</v>
      </c>
      <c r="N22420" t="s">
        <v>59679</v>
      </c>
      <c r="O22420" s="76" t="s">
        <v>4374</v>
      </c>
      <c r="P22420" s="82">
        <v>2460</v>
      </c>
      <c r="Q22420" s="82" t="s">
        <v>72645</v>
      </c>
      <c r="R22420"/>
    </row>
    <row r="22421" spans="12:18" x14ac:dyDescent="0.25">
      <c r="L22421" t="s">
        <v>3124</v>
      </c>
      <c r="M22421" t="s">
        <v>16178</v>
      </c>
      <c r="N22421" t="s">
        <v>59680</v>
      </c>
      <c r="O22421" s="76" t="s">
        <v>4356</v>
      </c>
      <c r="P22421" s="82">
        <v>517</v>
      </c>
      <c r="Q22421" s="82" t="s">
        <v>89000</v>
      </c>
      <c r="R22421"/>
    </row>
    <row r="22422" spans="12:18" x14ac:dyDescent="0.25">
      <c r="L22422" t="s">
        <v>3124</v>
      </c>
      <c r="M22422" t="s">
        <v>6632</v>
      </c>
      <c r="N22422" t="s">
        <v>59681</v>
      </c>
      <c r="O22422" s="76" t="s">
        <v>4374</v>
      </c>
      <c r="P22422" s="82">
        <v>1492</v>
      </c>
      <c r="Q22422" s="82" t="s">
        <v>72645</v>
      </c>
      <c r="R22422"/>
    </row>
    <row r="22423" spans="12:18" x14ac:dyDescent="0.25">
      <c r="L22423" t="s">
        <v>3124</v>
      </c>
      <c r="M22423" t="s">
        <v>16181</v>
      </c>
      <c r="N22423" t="s">
        <v>59682</v>
      </c>
      <c r="O22423" s="76" t="s">
        <v>4356</v>
      </c>
      <c r="P22423" s="82">
        <v>1506</v>
      </c>
      <c r="Q22423" s="82" t="s">
        <v>89001</v>
      </c>
      <c r="R22423"/>
    </row>
    <row r="22424" spans="12:18" x14ac:dyDescent="0.25">
      <c r="L22424" t="s">
        <v>3124</v>
      </c>
      <c r="M22424" t="s">
        <v>18161</v>
      </c>
      <c r="N22424" t="s">
        <v>59683</v>
      </c>
      <c r="O22424" s="76" t="s">
        <v>4356</v>
      </c>
      <c r="P22424" s="82">
        <v>2507</v>
      </c>
      <c r="Q22424" s="82" t="s">
        <v>89002</v>
      </c>
      <c r="R22424"/>
    </row>
    <row r="22425" spans="12:18" x14ac:dyDescent="0.25">
      <c r="L22425" t="s">
        <v>3124</v>
      </c>
      <c r="M22425" t="s">
        <v>36449</v>
      </c>
      <c r="N22425" t="s">
        <v>59684</v>
      </c>
      <c r="O22425" s="76" t="s">
        <v>4374</v>
      </c>
      <c r="P22425" s="82">
        <v>10469</v>
      </c>
      <c r="Q22425" s="82" t="s">
        <v>72645</v>
      </c>
      <c r="R22425"/>
    </row>
    <row r="22426" spans="12:18" x14ac:dyDescent="0.25">
      <c r="L22426" t="s">
        <v>3124</v>
      </c>
      <c r="M22426" t="s">
        <v>22961</v>
      </c>
      <c r="N22426" t="s">
        <v>59685</v>
      </c>
      <c r="O22426" s="76" t="s">
        <v>4356</v>
      </c>
      <c r="P22426" s="82">
        <v>636</v>
      </c>
      <c r="Q22426" s="82" t="s">
        <v>89003</v>
      </c>
      <c r="R22426"/>
    </row>
    <row r="22427" spans="12:18" x14ac:dyDescent="0.25">
      <c r="L22427" t="s">
        <v>3124</v>
      </c>
      <c r="M22427" t="s">
        <v>36450</v>
      </c>
      <c r="N22427" t="s">
        <v>59686</v>
      </c>
      <c r="O22427" s="76" t="s">
        <v>4356</v>
      </c>
      <c r="P22427" s="82">
        <v>848</v>
      </c>
      <c r="Q22427" s="82" t="s">
        <v>89004</v>
      </c>
      <c r="R22427"/>
    </row>
    <row r="22428" spans="12:18" x14ac:dyDescent="0.25">
      <c r="L22428" t="s">
        <v>3124</v>
      </c>
      <c r="M22428" t="s">
        <v>5219</v>
      </c>
      <c r="N22428" t="s">
        <v>59687</v>
      </c>
      <c r="O22428" s="76" t="s">
        <v>4450</v>
      </c>
      <c r="P22428" s="82">
        <v>63408</v>
      </c>
      <c r="Q22428" s="82" t="s">
        <v>72645</v>
      </c>
      <c r="R22428"/>
    </row>
    <row r="22429" spans="12:18" x14ac:dyDescent="0.25">
      <c r="L22429" t="s">
        <v>3124</v>
      </c>
      <c r="M22429" t="s">
        <v>5340</v>
      </c>
      <c r="N22429" t="s">
        <v>59688</v>
      </c>
      <c r="O22429" s="76" t="s">
        <v>4356</v>
      </c>
      <c r="P22429" s="82">
        <v>996</v>
      </c>
      <c r="Q22429" s="82" t="s">
        <v>89005</v>
      </c>
      <c r="R22429"/>
    </row>
    <row r="22430" spans="12:18" x14ac:dyDescent="0.25">
      <c r="L22430" t="s">
        <v>3124</v>
      </c>
      <c r="M22430" t="s">
        <v>16184</v>
      </c>
      <c r="N22430" t="s">
        <v>59689</v>
      </c>
      <c r="O22430" s="76" t="s">
        <v>4356</v>
      </c>
      <c r="P22430" s="82">
        <v>630</v>
      </c>
      <c r="Q22430" s="82" t="s">
        <v>89006</v>
      </c>
      <c r="R22430"/>
    </row>
    <row r="22431" spans="12:18" x14ac:dyDescent="0.25">
      <c r="L22431" t="s">
        <v>3124</v>
      </c>
      <c r="M22431" t="s">
        <v>16186</v>
      </c>
      <c r="N22431" t="s">
        <v>59690</v>
      </c>
      <c r="O22431" s="76" t="s">
        <v>4356</v>
      </c>
      <c r="P22431" s="82">
        <v>1248</v>
      </c>
      <c r="Q22431" s="82" t="s">
        <v>89007</v>
      </c>
      <c r="R22431"/>
    </row>
    <row r="22432" spans="12:18" x14ac:dyDescent="0.25">
      <c r="L22432" t="s">
        <v>3124</v>
      </c>
      <c r="M22432" t="s">
        <v>5341</v>
      </c>
      <c r="N22432" t="s">
        <v>59691</v>
      </c>
      <c r="O22432" s="76" t="s">
        <v>4356</v>
      </c>
      <c r="P22432" s="82">
        <v>696</v>
      </c>
      <c r="Q22432" s="82" t="s">
        <v>89008</v>
      </c>
      <c r="R22432"/>
    </row>
    <row r="22433" spans="12:18" x14ac:dyDescent="0.25">
      <c r="L22433" t="s">
        <v>3124</v>
      </c>
      <c r="M22433" t="s">
        <v>18163</v>
      </c>
      <c r="N22433" t="s">
        <v>59692</v>
      </c>
      <c r="O22433" s="76" t="s">
        <v>4356</v>
      </c>
      <c r="P22433" s="82">
        <v>2110</v>
      </c>
      <c r="Q22433" s="82" t="s">
        <v>89009</v>
      </c>
      <c r="R22433"/>
    </row>
    <row r="22434" spans="12:18" x14ac:dyDescent="0.25">
      <c r="L22434" t="s">
        <v>3124</v>
      </c>
      <c r="M22434" t="s">
        <v>18164</v>
      </c>
      <c r="N22434" t="s">
        <v>59693</v>
      </c>
      <c r="O22434" s="76" t="s">
        <v>4356</v>
      </c>
      <c r="P22434" s="82">
        <v>404</v>
      </c>
      <c r="Q22434" s="82" t="s">
        <v>89010</v>
      </c>
      <c r="R22434"/>
    </row>
    <row r="22435" spans="12:18" x14ac:dyDescent="0.25">
      <c r="L22435" t="s">
        <v>3124</v>
      </c>
      <c r="M22435" t="s">
        <v>16188</v>
      </c>
      <c r="N22435" t="s">
        <v>59694</v>
      </c>
      <c r="O22435" s="76" t="s">
        <v>4356</v>
      </c>
      <c r="P22435" s="82">
        <v>1276</v>
      </c>
      <c r="Q22435" s="82" t="s">
        <v>89011</v>
      </c>
      <c r="R22435"/>
    </row>
    <row r="22436" spans="12:18" x14ac:dyDescent="0.25">
      <c r="L22436" t="s">
        <v>3124</v>
      </c>
      <c r="M22436" t="s">
        <v>36451</v>
      </c>
      <c r="N22436" t="s">
        <v>59695</v>
      </c>
      <c r="O22436" s="76" t="s">
        <v>4356</v>
      </c>
      <c r="P22436" s="82">
        <v>978</v>
      </c>
      <c r="Q22436" s="82" t="s">
        <v>89012</v>
      </c>
      <c r="R22436"/>
    </row>
    <row r="22437" spans="12:18" x14ac:dyDescent="0.25">
      <c r="L22437" t="s">
        <v>3124</v>
      </c>
      <c r="M22437" t="s">
        <v>36452</v>
      </c>
      <c r="N22437" t="s">
        <v>59696</v>
      </c>
      <c r="O22437" s="76" t="s">
        <v>4356</v>
      </c>
      <c r="P22437" s="82">
        <v>567</v>
      </c>
      <c r="Q22437" s="82" t="s">
        <v>89013</v>
      </c>
      <c r="R22437"/>
    </row>
    <row r="22438" spans="12:18" x14ac:dyDescent="0.25">
      <c r="L22438" t="s">
        <v>3124</v>
      </c>
      <c r="M22438" t="s">
        <v>22962</v>
      </c>
      <c r="N22438" t="s">
        <v>59697</v>
      </c>
      <c r="O22438" s="76" t="s">
        <v>4356</v>
      </c>
      <c r="P22438" s="82">
        <v>1375</v>
      </c>
      <c r="Q22438" s="82" t="s">
        <v>89014</v>
      </c>
      <c r="R22438"/>
    </row>
    <row r="22439" spans="12:18" x14ac:dyDescent="0.25">
      <c r="L22439" t="s">
        <v>3124</v>
      </c>
      <c r="M22439" t="s">
        <v>5342</v>
      </c>
      <c r="N22439" t="s">
        <v>59698</v>
      </c>
      <c r="O22439" s="76" t="s">
        <v>4374</v>
      </c>
      <c r="P22439" s="82">
        <v>2598</v>
      </c>
      <c r="Q22439" s="82" t="s">
        <v>72645</v>
      </c>
      <c r="R22439"/>
    </row>
    <row r="22440" spans="12:18" x14ac:dyDescent="0.25">
      <c r="L22440" t="s">
        <v>3124</v>
      </c>
      <c r="M22440" t="s">
        <v>5343</v>
      </c>
      <c r="N22440" t="s">
        <v>59699</v>
      </c>
      <c r="O22440" s="76" t="s">
        <v>4356</v>
      </c>
      <c r="P22440" s="82">
        <v>2136</v>
      </c>
      <c r="Q22440" s="82" t="s">
        <v>89015</v>
      </c>
      <c r="R22440"/>
    </row>
    <row r="22441" spans="12:18" x14ac:dyDescent="0.25">
      <c r="L22441" t="s">
        <v>3124</v>
      </c>
      <c r="M22441" t="s">
        <v>16190</v>
      </c>
      <c r="N22441" t="s">
        <v>59700</v>
      </c>
      <c r="O22441" s="76" t="s">
        <v>4374</v>
      </c>
      <c r="P22441" s="82">
        <v>5526</v>
      </c>
      <c r="Q22441" s="82" t="s">
        <v>72645</v>
      </c>
      <c r="R22441"/>
    </row>
    <row r="22442" spans="12:18" x14ac:dyDescent="0.25">
      <c r="L22442" t="s">
        <v>3124</v>
      </c>
      <c r="M22442" t="s">
        <v>16192</v>
      </c>
      <c r="N22442" t="s">
        <v>59701</v>
      </c>
      <c r="O22442" s="76" t="s">
        <v>4366</v>
      </c>
      <c r="P22442" s="82">
        <v>286</v>
      </c>
      <c r="Q22442" s="82" t="s">
        <v>89016</v>
      </c>
      <c r="R22442"/>
    </row>
    <row r="22443" spans="12:18" x14ac:dyDescent="0.25">
      <c r="L22443" t="s">
        <v>3124</v>
      </c>
      <c r="M22443" t="s">
        <v>22963</v>
      </c>
      <c r="N22443" t="s">
        <v>59702</v>
      </c>
      <c r="O22443" s="76" t="s">
        <v>4356</v>
      </c>
      <c r="P22443" s="82">
        <v>811</v>
      </c>
      <c r="Q22443" s="82" t="s">
        <v>89017</v>
      </c>
      <c r="R22443"/>
    </row>
    <row r="22444" spans="12:18" x14ac:dyDescent="0.25">
      <c r="L22444" t="s">
        <v>3124</v>
      </c>
      <c r="M22444" t="s">
        <v>5344</v>
      </c>
      <c r="N22444" t="s">
        <v>59703</v>
      </c>
      <c r="O22444" s="76" t="s">
        <v>4356</v>
      </c>
      <c r="P22444" s="82">
        <v>374</v>
      </c>
      <c r="Q22444" s="82" t="s">
        <v>89018</v>
      </c>
      <c r="R22444"/>
    </row>
    <row r="22445" spans="12:18" x14ac:dyDescent="0.25">
      <c r="L22445" t="s">
        <v>3124</v>
      </c>
      <c r="M22445" t="s">
        <v>22964</v>
      </c>
      <c r="N22445" t="s">
        <v>59704</v>
      </c>
      <c r="O22445" s="76" t="s">
        <v>4450</v>
      </c>
      <c r="P22445" s="82">
        <v>10948</v>
      </c>
      <c r="Q22445" s="82" t="s">
        <v>72645</v>
      </c>
      <c r="R22445"/>
    </row>
    <row r="22446" spans="12:18" x14ac:dyDescent="0.25">
      <c r="L22446" t="s">
        <v>3124</v>
      </c>
      <c r="M22446" t="s">
        <v>5345</v>
      </c>
      <c r="N22446" t="s">
        <v>59705</v>
      </c>
      <c r="O22446" s="76" t="s">
        <v>4356</v>
      </c>
      <c r="P22446" s="82">
        <v>1302</v>
      </c>
      <c r="Q22446" s="82" t="s">
        <v>89019</v>
      </c>
      <c r="R22446"/>
    </row>
    <row r="22447" spans="12:18" x14ac:dyDescent="0.25">
      <c r="L22447" t="s">
        <v>3124</v>
      </c>
      <c r="M22447" t="s">
        <v>18166</v>
      </c>
      <c r="N22447" t="s">
        <v>59706</v>
      </c>
      <c r="O22447" s="76" t="s">
        <v>4374</v>
      </c>
      <c r="P22447" s="82">
        <v>1272</v>
      </c>
      <c r="Q22447" s="82" t="s">
        <v>72645</v>
      </c>
      <c r="R22447"/>
    </row>
    <row r="22448" spans="12:18" x14ac:dyDescent="0.25">
      <c r="L22448" t="s">
        <v>3124</v>
      </c>
      <c r="M22448" t="s">
        <v>16194</v>
      </c>
      <c r="N22448" t="s">
        <v>59707</v>
      </c>
      <c r="O22448" s="76" t="s">
        <v>4356</v>
      </c>
      <c r="P22448" s="82">
        <v>1101</v>
      </c>
      <c r="Q22448" s="82" t="s">
        <v>89020</v>
      </c>
      <c r="R22448"/>
    </row>
    <row r="22449" spans="12:18" x14ac:dyDescent="0.25">
      <c r="L22449" t="s">
        <v>3124</v>
      </c>
      <c r="M22449" t="s">
        <v>16196</v>
      </c>
      <c r="N22449" t="s">
        <v>59708</v>
      </c>
      <c r="O22449" s="76" t="s">
        <v>4356</v>
      </c>
      <c r="P22449" s="82">
        <v>759</v>
      </c>
      <c r="Q22449" s="82" t="s">
        <v>89021</v>
      </c>
      <c r="R22449"/>
    </row>
    <row r="22450" spans="12:18" x14ac:dyDescent="0.25">
      <c r="L22450" t="s">
        <v>3124</v>
      </c>
      <c r="M22450" t="s">
        <v>16198</v>
      </c>
      <c r="N22450" t="s">
        <v>59709</v>
      </c>
      <c r="O22450" s="76" t="s">
        <v>4356</v>
      </c>
      <c r="P22450" s="82">
        <v>2032</v>
      </c>
      <c r="Q22450" s="82" t="s">
        <v>89022</v>
      </c>
      <c r="R22450"/>
    </row>
    <row r="22451" spans="12:18" x14ac:dyDescent="0.25">
      <c r="L22451" t="s">
        <v>3124</v>
      </c>
      <c r="M22451" t="s">
        <v>16199</v>
      </c>
      <c r="N22451" t="s">
        <v>59710</v>
      </c>
      <c r="O22451" s="76" t="s">
        <v>4356</v>
      </c>
      <c r="P22451" s="82">
        <v>579</v>
      </c>
      <c r="Q22451" s="82" t="s">
        <v>89023</v>
      </c>
      <c r="R22451"/>
    </row>
    <row r="22452" spans="12:18" x14ac:dyDescent="0.25">
      <c r="L22452" t="s">
        <v>3124</v>
      </c>
      <c r="M22452" t="s">
        <v>16201</v>
      </c>
      <c r="N22452" t="s">
        <v>59711</v>
      </c>
      <c r="O22452" s="76" t="s">
        <v>4356</v>
      </c>
      <c r="P22452" s="82">
        <v>239</v>
      </c>
      <c r="Q22452" s="82" t="s">
        <v>89024</v>
      </c>
      <c r="R22452"/>
    </row>
    <row r="22453" spans="12:18" x14ac:dyDescent="0.25">
      <c r="L22453" t="s">
        <v>3124</v>
      </c>
      <c r="M22453" t="s">
        <v>5346</v>
      </c>
      <c r="N22453" t="s">
        <v>59712</v>
      </c>
      <c r="O22453" s="76" t="s">
        <v>4356</v>
      </c>
      <c r="P22453" s="82">
        <v>609</v>
      </c>
      <c r="Q22453" s="82" t="s">
        <v>89025</v>
      </c>
      <c r="R22453"/>
    </row>
    <row r="22454" spans="12:18" x14ac:dyDescent="0.25">
      <c r="L22454" t="s">
        <v>3124</v>
      </c>
      <c r="M22454" t="s">
        <v>18168</v>
      </c>
      <c r="N22454" t="s">
        <v>59713</v>
      </c>
      <c r="O22454" s="76" t="s">
        <v>4450</v>
      </c>
      <c r="P22454" s="82">
        <v>20479</v>
      </c>
      <c r="Q22454" s="82" t="s">
        <v>72645</v>
      </c>
      <c r="R22454"/>
    </row>
    <row r="22455" spans="12:18" x14ac:dyDescent="0.25">
      <c r="L22455" t="s">
        <v>3124</v>
      </c>
      <c r="M22455" t="s">
        <v>16203</v>
      </c>
      <c r="N22455" t="s">
        <v>59714</v>
      </c>
      <c r="O22455" s="76" t="s">
        <v>4356</v>
      </c>
      <c r="P22455" s="82">
        <v>2563</v>
      </c>
      <c r="Q22455" s="82" t="s">
        <v>89026</v>
      </c>
      <c r="R22455"/>
    </row>
    <row r="22456" spans="12:18" x14ac:dyDescent="0.25">
      <c r="L22456" t="s">
        <v>3124</v>
      </c>
      <c r="M22456" t="s">
        <v>22965</v>
      </c>
      <c r="N22456" t="s">
        <v>59715</v>
      </c>
      <c r="O22456" s="76" t="s">
        <v>4450</v>
      </c>
      <c r="P22456" s="82">
        <v>14549</v>
      </c>
      <c r="Q22456" s="82" t="s">
        <v>72645</v>
      </c>
      <c r="R22456"/>
    </row>
    <row r="22457" spans="12:18" x14ac:dyDescent="0.25">
      <c r="L22457" t="s">
        <v>3124</v>
      </c>
      <c r="M22457" t="s">
        <v>36453</v>
      </c>
      <c r="N22457" t="s">
        <v>59716</v>
      </c>
      <c r="O22457" s="76" t="s">
        <v>4356</v>
      </c>
      <c r="P22457" s="82">
        <v>243</v>
      </c>
      <c r="Q22457" s="82" t="s">
        <v>89027</v>
      </c>
      <c r="R22457"/>
    </row>
    <row r="22458" spans="12:18" x14ac:dyDescent="0.25">
      <c r="L22458" t="s">
        <v>3124</v>
      </c>
      <c r="M22458" t="s">
        <v>5347</v>
      </c>
      <c r="N22458" t="s">
        <v>59717</v>
      </c>
      <c r="O22458" s="76" t="s">
        <v>4450</v>
      </c>
      <c r="P22458" s="82">
        <v>40958</v>
      </c>
      <c r="Q22458" s="82" t="s">
        <v>72645</v>
      </c>
      <c r="R22458"/>
    </row>
    <row r="22459" spans="12:18" x14ac:dyDescent="0.25">
      <c r="L22459" t="s">
        <v>3124</v>
      </c>
      <c r="M22459" t="s">
        <v>5348</v>
      </c>
      <c r="N22459" t="s">
        <v>59718</v>
      </c>
      <c r="O22459" s="76" t="s">
        <v>4374</v>
      </c>
      <c r="P22459" s="82">
        <v>1661</v>
      </c>
      <c r="Q22459" s="82" t="s">
        <v>72645</v>
      </c>
      <c r="R22459"/>
    </row>
    <row r="22460" spans="12:18" x14ac:dyDescent="0.25">
      <c r="L22460" t="s">
        <v>3124</v>
      </c>
      <c r="M22460" t="s">
        <v>5349</v>
      </c>
      <c r="N22460" t="s">
        <v>59719</v>
      </c>
      <c r="O22460" s="76" t="s">
        <v>4356</v>
      </c>
      <c r="P22460" s="82">
        <v>386</v>
      </c>
      <c r="Q22460" s="82" t="s">
        <v>89028</v>
      </c>
      <c r="R22460"/>
    </row>
    <row r="22461" spans="12:18" x14ac:dyDescent="0.25">
      <c r="L22461" t="s">
        <v>3124</v>
      </c>
      <c r="M22461" t="s">
        <v>16205</v>
      </c>
      <c r="N22461" t="s">
        <v>59720</v>
      </c>
      <c r="O22461" s="76" t="s">
        <v>4374</v>
      </c>
      <c r="P22461" s="82">
        <v>7676</v>
      </c>
      <c r="Q22461" s="82" t="s">
        <v>72645</v>
      </c>
      <c r="R22461"/>
    </row>
    <row r="22462" spans="12:18" x14ac:dyDescent="0.25">
      <c r="L22462" t="s">
        <v>3124</v>
      </c>
      <c r="M22462" t="s">
        <v>36454</v>
      </c>
      <c r="N22462" t="s">
        <v>59721</v>
      </c>
      <c r="O22462" s="76" t="s">
        <v>4450</v>
      </c>
      <c r="P22462" s="82">
        <v>7452</v>
      </c>
      <c r="Q22462" s="82" t="s">
        <v>89029</v>
      </c>
      <c r="R22462"/>
    </row>
    <row r="22463" spans="12:18" x14ac:dyDescent="0.25">
      <c r="L22463" t="s">
        <v>3124</v>
      </c>
      <c r="M22463" t="s">
        <v>16206</v>
      </c>
      <c r="N22463" t="s">
        <v>59722</v>
      </c>
      <c r="O22463" s="76" t="s">
        <v>4356</v>
      </c>
      <c r="P22463" s="82">
        <v>252</v>
      </c>
      <c r="Q22463" s="82" t="s">
        <v>89030</v>
      </c>
      <c r="R22463"/>
    </row>
    <row r="22464" spans="12:18" x14ac:dyDescent="0.25">
      <c r="L22464" t="s">
        <v>3124</v>
      </c>
      <c r="M22464" t="s">
        <v>36455</v>
      </c>
      <c r="N22464" t="s">
        <v>59723</v>
      </c>
      <c r="O22464" s="76" t="s">
        <v>4374</v>
      </c>
      <c r="P22464" s="82">
        <v>5413</v>
      </c>
      <c r="Q22464" s="82" t="s">
        <v>72645</v>
      </c>
      <c r="R22464"/>
    </row>
    <row r="22465" spans="12:18" x14ac:dyDescent="0.25">
      <c r="L22465" t="s">
        <v>3124</v>
      </c>
      <c r="M22465" t="s">
        <v>18170</v>
      </c>
      <c r="N22465" t="s">
        <v>59724</v>
      </c>
      <c r="O22465" s="76" t="s">
        <v>4356</v>
      </c>
      <c r="P22465" s="82">
        <v>628</v>
      </c>
      <c r="Q22465" s="82" t="s">
        <v>89031</v>
      </c>
      <c r="R22465"/>
    </row>
    <row r="22466" spans="12:18" x14ac:dyDescent="0.25">
      <c r="L22466" t="s">
        <v>3124</v>
      </c>
      <c r="M22466" t="s">
        <v>36456</v>
      </c>
      <c r="N22466" t="s">
        <v>59725</v>
      </c>
      <c r="O22466" s="76" t="s">
        <v>4374</v>
      </c>
      <c r="P22466" s="82">
        <v>498</v>
      </c>
      <c r="Q22466" s="82" t="s">
        <v>72645</v>
      </c>
      <c r="R22466"/>
    </row>
    <row r="22467" spans="12:18" x14ac:dyDescent="0.25">
      <c r="L22467" t="s">
        <v>3124</v>
      </c>
      <c r="M22467" t="s">
        <v>36457</v>
      </c>
      <c r="N22467" t="s">
        <v>59726</v>
      </c>
      <c r="O22467" s="76" t="s">
        <v>4356</v>
      </c>
      <c r="P22467" s="82">
        <v>2903</v>
      </c>
      <c r="Q22467" s="82" t="s">
        <v>89032</v>
      </c>
      <c r="R22467"/>
    </row>
    <row r="22468" spans="12:18" x14ac:dyDescent="0.25">
      <c r="L22468" t="s">
        <v>3124</v>
      </c>
      <c r="M22468" t="s">
        <v>5350</v>
      </c>
      <c r="N22468" t="s">
        <v>59727</v>
      </c>
      <c r="O22468" s="76" t="s">
        <v>4374</v>
      </c>
      <c r="P22468" s="82">
        <v>3021</v>
      </c>
      <c r="Q22468" s="82" t="s">
        <v>72645</v>
      </c>
      <c r="R22468"/>
    </row>
    <row r="22469" spans="12:18" x14ac:dyDescent="0.25">
      <c r="L22469" t="s">
        <v>3124</v>
      </c>
      <c r="M22469" t="s">
        <v>5351</v>
      </c>
      <c r="N22469" t="s">
        <v>59728</v>
      </c>
      <c r="O22469" s="76" t="s">
        <v>4356</v>
      </c>
      <c r="P22469" s="82">
        <v>148</v>
      </c>
      <c r="Q22469" s="82" t="s">
        <v>89033</v>
      </c>
      <c r="R22469"/>
    </row>
    <row r="22470" spans="12:18" x14ac:dyDescent="0.25">
      <c r="L22470" t="s">
        <v>3124</v>
      </c>
      <c r="M22470" t="s">
        <v>5352</v>
      </c>
      <c r="N22470" t="s">
        <v>59729</v>
      </c>
      <c r="O22470" s="76" t="s">
        <v>4356</v>
      </c>
      <c r="P22470" s="82">
        <v>1306</v>
      </c>
      <c r="Q22470" s="82" t="s">
        <v>89034</v>
      </c>
      <c r="R22470"/>
    </row>
    <row r="22471" spans="12:18" x14ac:dyDescent="0.25">
      <c r="L22471" t="s">
        <v>3124</v>
      </c>
      <c r="M22471" t="s">
        <v>18172</v>
      </c>
      <c r="N22471" t="s">
        <v>59730</v>
      </c>
      <c r="O22471" s="76" t="s">
        <v>4356</v>
      </c>
      <c r="P22471" s="82">
        <v>5632</v>
      </c>
      <c r="Q22471" s="82" t="s">
        <v>89035</v>
      </c>
      <c r="R22471"/>
    </row>
    <row r="22472" spans="12:18" x14ac:dyDescent="0.25">
      <c r="L22472" t="s">
        <v>3124</v>
      </c>
      <c r="M22472" t="s">
        <v>36458</v>
      </c>
      <c r="N22472" t="s">
        <v>59731</v>
      </c>
      <c r="O22472" s="76" t="s">
        <v>4356</v>
      </c>
      <c r="P22472" s="82">
        <v>309</v>
      </c>
      <c r="Q22472" s="82" t="s">
        <v>89036</v>
      </c>
      <c r="R22472"/>
    </row>
    <row r="22473" spans="12:18" x14ac:dyDescent="0.25">
      <c r="L22473" t="s">
        <v>3124</v>
      </c>
      <c r="M22473" t="s">
        <v>18174</v>
      </c>
      <c r="N22473" t="s">
        <v>59732</v>
      </c>
      <c r="O22473" s="76" t="s">
        <v>4356</v>
      </c>
      <c r="P22473" s="82">
        <v>291</v>
      </c>
      <c r="Q22473" s="82" t="s">
        <v>89037</v>
      </c>
      <c r="R22473"/>
    </row>
    <row r="22474" spans="12:18" x14ac:dyDescent="0.25">
      <c r="L22474" t="s">
        <v>3124</v>
      </c>
      <c r="M22474" t="s">
        <v>22966</v>
      </c>
      <c r="N22474" t="s">
        <v>59733</v>
      </c>
      <c r="O22474" s="76" t="s">
        <v>4356</v>
      </c>
      <c r="P22474" s="82">
        <v>1529</v>
      </c>
      <c r="Q22474" s="82" t="s">
        <v>89038</v>
      </c>
      <c r="R22474"/>
    </row>
    <row r="22475" spans="12:18" x14ac:dyDescent="0.25">
      <c r="L22475" t="s">
        <v>3124</v>
      </c>
      <c r="M22475" t="s">
        <v>36459</v>
      </c>
      <c r="N22475" t="s">
        <v>59734</v>
      </c>
      <c r="O22475" s="76" t="s">
        <v>4356</v>
      </c>
      <c r="P22475" s="82">
        <v>223</v>
      </c>
      <c r="Q22475" s="82" t="s">
        <v>89039</v>
      </c>
      <c r="R22475"/>
    </row>
    <row r="22476" spans="12:18" x14ac:dyDescent="0.25">
      <c r="L22476" t="s">
        <v>3124</v>
      </c>
      <c r="M22476" t="s">
        <v>5353</v>
      </c>
      <c r="N22476" t="s">
        <v>59735</v>
      </c>
      <c r="O22476" s="76" t="s">
        <v>4356</v>
      </c>
      <c r="P22476" s="82">
        <v>1677</v>
      </c>
      <c r="Q22476" s="82" t="s">
        <v>89040</v>
      </c>
      <c r="R22476"/>
    </row>
    <row r="22477" spans="12:18" x14ac:dyDescent="0.25">
      <c r="L22477" t="s">
        <v>3124</v>
      </c>
      <c r="M22477" t="s">
        <v>36460</v>
      </c>
      <c r="N22477" t="s">
        <v>59736</v>
      </c>
      <c r="O22477" s="76" t="s">
        <v>4356</v>
      </c>
      <c r="P22477" s="82">
        <v>524</v>
      </c>
      <c r="Q22477" s="82" t="s">
        <v>89041</v>
      </c>
      <c r="R22477"/>
    </row>
    <row r="22478" spans="12:18" x14ac:dyDescent="0.25">
      <c r="L22478" t="s">
        <v>3174</v>
      </c>
      <c r="M22478" t="s">
        <v>17938</v>
      </c>
      <c r="N22478" t="s">
        <v>59737</v>
      </c>
      <c r="O22478" s="76" t="s">
        <v>4356</v>
      </c>
      <c r="P22478" s="82">
        <v>651</v>
      </c>
      <c r="Q22478" s="82" t="s">
        <v>89042</v>
      </c>
      <c r="R22478"/>
    </row>
    <row r="22479" spans="12:18" x14ac:dyDescent="0.25">
      <c r="L22479" t="s">
        <v>3174</v>
      </c>
      <c r="M22479" t="s">
        <v>5354</v>
      </c>
      <c r="N22479" t="s">
        <v>59738</v>
      </c>
      <c r="O22479" s="76" t="s">
        <v>4356</v>
      </c>
      <c r="P22479" s="82">
        <v>787</v>
      </c>
      <c r="Q22479" s="82" t="s">
        <v>89043</v>
      </c>
      <c r="R22479"/>
    </row>
    <row r="22480" spans="12:18" x14ac:dyDescent="0.25">
      <c r="L22480" t="s">
        <v>3174</v>
      </c>
      <c r="M22480" t="s">
        <v>18176</v>
      </c>
      <c r="N22480" t="s">
        <v>59739</v>
      </c>
      <c r="O22480" s="76" t="s">
        <v>4356</v>
      </c>
      <c r="P22480" s="82">
        <v>490</v>
      </c>
      <c r="Q22480" s="82" t="s">
        <v>89044</v>
      </c>
      <c r="R22480"/>
    </row>
    <row r="22481" spans="12:18" x14ac:dyDescent="0.25">
      <c r="L22481" t="s">
        <v>3174</v>
      </c>
      <c r="M22481" t="s">
        <v>16207</v>
      </c>
      <c r="N22481" t="s">
        <v>59740</v>
      </c>
      <c r="O22481" s="76" t="s">
        <v>4356</v>
      </c>
      <c r="P22481" s="82">
        <v>402</v>
      </c>
      <c r="Q22481" s="82" t="s">
        <v>89045</v>
      </c>
      <c r="R22481"/>
    </row>
    <row r="22482" spans="12:18" x14ac:dyDescent="0.25">
      <c r="L22482" t="s">
        <v>3174</v>
      </c>
      <c r="M22482" t="s">
        <v>5355</v>
      </c>
      <c r="N22482" t="s">
        <v>59741</v>
      </c>
      <c r="O22482" s="76" t="s">
        <v>4356</v>
      </c>
      <c r="P22482" s="82">
        <v>849</v>
      </c>
      <c r="Q22482" s="82" t="s">
        <v>89046</v>
      </c>
      <c r="R22482"/>
    </row>
    <row r="22483" spans="12:18" x14ac:dyDescent="0.25">
      <c r="L22483" t="s">
        <v>3174</v>
      </c>
      <c r="M22483" t="s">
        <v>36461</v>
      </c>
      <c r="N22483" t="s">
        <v>59742</v>
      </c>
      <c r="O22483" s="76" t="s">
        <v>4374</v>
      </c>
      <c r="P22483" s="82">
        <v>3050</v>
      </c>
      <c r="Q22483" s="82" t="s">
        <v>72645</v>
      </c>
      <c r="R22483"/>
    </row>
    <row r="22484" spans="12:18" x14ac:dyDescent="0.25">
      <c r="L22484" t="s">
        <v>3174</v>
      </c>
      <c r="M22484" t="s">
        <v>22968</v>
      </c>
      <c r="N22484" t="s">
        <v>59743</v>
      </c>
      <c r="O22484" s="76" t="s">
        <v>4356</v>
      </c>
      <c r="P22484" s="82">
        <v>399</v>
      </c>
      <c r="Q22484" s="82" t="s">
        <v>89047</v>
      </c>
      <c r="R22484"/>
    </row>
    <row r="22485" spans="12:18" x14ac:dyDescent="0.25">
      <c r="L22485" t="s">
        <v>3174</v>
      </c>
      <c r="M22485" t="s">
        <v>22969</v>
      </c>
      <c r="N22485" t="s">
        <v>59744</v>
      </c>
      <c r="O22485" s="76" t="s">
        <v>4356</v>
      </c>
      <c r="P22485" s="82">
        <v>1572</v>
      </c>
      <c r="Q22485" s="82" t="s">
        <v>89048</v>
      </c>
      <c r="R22485"/>
    </row>
    <row r="22486" spans="12:18" x14ac:dyDescent="0.25">
      <c r="L22486" t="s">
        <v>3174</v>
      </c>
      <c r="M22486" t="s">
        <v>36462</v>
      </c>
      <c r="N22486" t="s">
        <v>59745</v>
      </c>
      <c r="O22486" s="76" t="s">
        <v>4356</v>
      </c>
      <c r="P22486" s="82">
        <v>1740</v>
      </c>
      <c r="Q22486" s="82" t="s">
        <v>89049</v>
      </c>
      <c r="R22486"/>
    </row>
    <row r="22487" spans="12:18" x14ac:dyDescent="0.25">
      <c r="L22487" t="s">
        <v>3174</v>
      </c>
      <c r="M22487" t="s">
        <v>22970</v>
      </c>
      <c r="N22487" t="s">
        <v>59746</v>
      </c>
      <c r="O22487" s="76" t="s">
        <v>4356</v>
      </c>
      <c r="P22487" s="82">
        <v>392</v>
      </c>
      <c r="Q22487" s="82" t="s">
        <v>89050</v>
      </c>
      <c r="R22487"/>
    </row>
    <row r="22488" spans="12:18" x14ac:dyDescent="0.25">
      <c r="L22488" t="s">
        <v>3174</v>
      </c>
      <c r="M22488" t="s">
        <v>36463</v>
      </c>
      <c r="N22488" t="s">
        <v>59747</v>
      </c>
      <c r="O22488" s="76" t="s">
        <v>4356</v>
      </c>
      <c r="P22488" s="82">
        <v>3227</v>
      </c>
      <c r="Q22488" s="82" t="s">
        <v>89051</v>
      </c>
      <c r="R22488"/>
    </row>
    <row r="22489" spans="12:18" x14ac:dyDescent="0.25">
      <c r="L22489" t="s">
        <v>3174</v>
      </c>
      <c r="M22489" t="s">
        <v>5356</v>
      </c>
      <c r="N22489" t="s">
        <v>59748</v>
      </c>
      <c r="O22489" s="76" t="s">
        <v>4374</v>
      </c>
      <c r="P22489" s="82">
        <v>1396</v>
      </c>
      <c r="Q22489" s="82" t="s">
        <v>72645</v>
      </c>
      <c r="R22489"/>
    </row>
    <row r="22490" spans="12:18" x14ac:dyDescent="0.25">
      <c r="L22490" t="s">
        <v>3174</v>
      </c>
      <c r="M22490" t="s">
        <v>16211</v>
      </c>
      <c r="N22490" t="s">
        <v>59749</v>
      </c>
      <c r="O22490" s="76" t="s">
        <v>4366</v>
      </c>
      <c r="P22490" s="82">
        <v>185</v>
      </c>
      <c r="Q22490" s="82" t="s">
        <v>89052</v>
      </c>
      <c r="R22490"/>
    </row>
    <row r="22491" spans="12:18" x14ac:dyDescent="0.25">
      <c r="L22491" t="s">
        <v>3174</v>
      </c>
      <c r="M22491" t="s">
        <v>18178</v>
      </c>
      <c r="N22491" t="s">
        <v>59750</v>
      </c>
      <c r="O22491" s="76" t="s">
        <v>4374</v>
      </c>
      <c r="P22491" s="82">
        <v>1172</v>
      </c>
      <c r="Q22491" s="82" t="s">
        <v>72645</v>
      </c>
      <c r="R22491"/>
    </row>
    <row r="22492" spans="12:18" x14ac:dyDescent="0.25">
      <c r="L22492" t="s">
        <v>3174</v>
      </c>
      <c r="M22492" t="s">
        <v>18180</v>
      </c>
      <c r="N22492" t="s">
        <v>59751</v>
      </c>
      <c r="O22492" s="76" t="s">
        <v>4366</v>
      </c>
      <c r="P22492" s="82">
        <v>276</v>
      </c>
      <c r="Q22492" s="82" t="s">
        <v>89053</v>
      </c>
      <c r="R22492"/>
    </row>
    <row r="22493" spans="12:18" x14ac:dyDescent="0.25">
      <c r="L22493" t="s">
        <v>3174</v>
      </c>
      <c r="M22493" t="s">
        <v>22971</v>
      </c>
      <c r="N22493" t="s">
        <v>59752</v>
      </c>
      <c r="O22493" s="76" t="s">
        <v>4356</v>
      </c>
      <c r="P22493" s="82">
        <v>1197</v>
      </c>
      <c r="Q22493" s="82" t="s">
        <v>89054</v>
      </c>
      <c r="R22493"/>
    </row>
    <row r="22494" spans="12:18" x14ac:dyDescent="0.25">
      <c r="L22494" t="s">
        <v>3174</v>
      </c>
      <c r="M22494" t="s">
        <v>36464</v>
      </c>
      <c r="N22494" t="s">
        <v>59753</v>
      </c>
      <c r="O22494" s="76" t="s">
        <v>4356</v>
      </c>
      <c r="P22494" s="82">
        <v>409</v>
      </c>
      <c r="Q22494" s="82" t="s">
        <v>89055</v>
      </c>
      <c r="R22494"/>
    </row>
    <row r="22495" spans="12:18" x14ac:dyDescent="0.25">
      <c r="L22495" t="s">
        <v>3174</v>
      </c>
      <c r="M22495" t="s">
        <v>5005</v>
      </c>
      <c r="N22495" t="s">
        <v>59754</v>
      </c>
      <c r="O22495" s="76" t="s">
        <v>4366</v>
      </c>
      <c r="P22495" s="82">
        <v>264</v>
      </c>
      <c r="Q22495" s="82" t="s">
        <v>89056</v>
      </c>
      <c r="R22495"/>
    </row>
    <row r="22496" spans="12:18" x14ac:dyDescent="0.25">
      <c r="L22496" t="s">
        <v>3174</v>
      </c>
      <c r="M22496" t="s">
        <v>22972</v>
      </c>
      <c r="N22496" t="s">
        <v>59755</v>
      </c>
      <c r="O22496" s="76" t="s">
        <v>4356</v>
      </c>
      <c r="P22496" s="82">
        <v>542</v>
      </c>
      <c r="Q22496" s="82" t="s">
        <v>89057</v>
      </c>
      <c r="R22496"/>
    </row>
    <row r="22497" spans="12:18" x14ac:dyDescent="0.25">
      <c r="L22497" t="s">
        <v>3174</v>
      </c>
      <c r="M22497" t="s">
        <v>12970</v>
      </c>
      <c r="N22497" t="s">
        <v>59756</v>
      </c>
      <c r="O22497" s="76" t="s">
        <v>4356</v>
      </c>
      <c r="P22497" s="82">
        <v>660</v>
      </c>
      <c r="Q22497" s="82" t="s">
        <v>89058</v>
      </c>
      <c r="R22497"/>
    </row>
    <row r="22498" spans="12:18" x14ac:dyDescent="0.25">
      <c r="L22498" t="s">
        <v>3174</v>
      </c>
      <c r="M22498" t="s">
        <v>16213</v>
      </c>
      <c r="N22498" t="s">
        <v>59757</v>
      </c>
      <c r="O22498" s="76" t="s">
        <v>4374</v>
      </c>
      <c r="P22498" s="82">
        <v>563</v>
      </c>
      <c r="Q22498" s="82" t="s">
        <v>89059</v>
      </c>
      <c r="R22498"/>
    </row>
    <row r="22499" spans="12:18" x14ac:dyDescent="0.25">
      <c r="L22499" t="s">
        <v>3174</v>
      </c>
      <c r="M22499" t="s">
        <v>16214</v>
      </c>
      <c r="N22499" t="s">
        <v>59758</v>
      </c>
      <c r="O22499" s="76" t="s">
        <v>4356</v>
      </c>
      <c r="P22499" s="82">
        <v>770</v>
      </c>
      <c r="Q22499" s="82" t="s">
        <v>89060</v>
      </c>
      <c r="R22499"/>
    </row>
    <row r="22500" spans="12:18" x14ac:dyDescent="0.25">
      <c r="L22500" t="s">
        <v>3174</v>
      </c>
      <c r="M22500" t="s">
        <v>16216</v>
      </c>
      <c r="N22500" t="s">
        <v>59759</v>
      </c>
      <c r="O22500" s="76" t="s">
        <v>4356</v>
      </c>
      <c r="P22500" s="82">
        <v>1880</v>
      </c>
      <c r="Q22500" s="82" t="s">
        <v>89061</v>
      </c>
      <c r="R22500"/>
    </row>
    <row r="22501" spans="12:18" x14ac:dyDescent="0.25">
      <c r="L22501" t="s">
        <v>3174</v>
      </c>
      <c r="M22501" t="s">
        <v>5357</v>
      </c>
      <c r="N22501" t="s">
        <v>59760</v>
      </c>
      <c r="O22501" s="76" t="s">
        <v>4356</v>
      </c>
      <c r="P22501" s="82">
        <v>592</v>
      </c>
      <c r="Q22501" s="82" t="s">
        <v>89062</v>
      </c>
      <c r="R22501"/>
    </row>
    <row r="22502" spans="12:18" x14ac:dyDescent="0.25">
      <c r="L22502" t="s">
        <v>3174</v>
      </c>
      <c r="M22502" t="s">
        <v>36465</v>
      </c>
      <c r="N22502" t="s">
        <v>59761</v>
      </c>
      <c r="O22502" s="76" t="s">
        <v>4356</v>
      </c>
      <c r="P22502" s="82">
        <v>518</v>
      </c>
      <c r="Q22502" s="82" t="s">
        <v>89063</v>
      </c>
      <c r="R22502"/>
    </row>
    <row r="22503" spans="12:18" x14ac:dyDescent="0.25">
      <c r="L22503" t="s">
        <v>3174</v>
      </c>
      <c r="M22503" t="s">
        <v>5358</v>
      </c>
      <c r="N22503" t="s">
        <v>59762</v>
      </c>
      <c r="O22503" s="76" t="s">
        <v>4356</v>
      </c>
      <c r="P22503" s="82">
        <v>476</v>
      </c>
      <c r="Q22503" s="82" t="s">
        <v>89064</v>
      </c>
      <c r="R22503"/>
    </row>
    <row r="22504" spans="12:18" x14ac:dyDescent="0.25">
      <c r="L22504" t="s">
        <v>3174</v>
      </c>
      <c r="M22504" t="s">
        <v>16218</v>
      </c>
      <c r="N22504" t="s">
        <v>59763</v>
      </c>
      <c r="O22504" s="76" t="s">
        <v>4356</v>
      </c>
      <c r="P22504" s="82">
        <v>2892</v>
      </c>
      <c r="Q22504" s="82" t="s">
        <v>89065</v>
      </c>
      <c r="R22504"/>
    </row>
    <row r="22505" spans="12:18" x14ac:dyDescent="0.25">
      <c r="L22505" t="s">
        <v>3174</v>
      </c>
      <c r="M22505" t="s">
        <v>18184</v>
      </c>
      <c r="N22505" t="s">
        <v>59764</v>
      </c>
      <c r="O22505" s="76" t="s">
        <v>4356</v>
      </c>
      <c r="P22505" s="82">
        <v>554</v>
      </c>
      <c r="Q22505" s="82" t="s">
        <v>89066</v>
      </c>
      <c r="R22505"/>
    </row>
    <row r="22506" spans="12:18" x14ac:dyDescent="0.25">
      <c r="L22506" t="s">
        <v>3174</v>
      </c>
      <c r="M22506" t="s">
        <v>18186</v>
      </c>
      <c r="N22506" t="s">
        <v>59765</v>
      </c>
      <c r="O22506" s="76" t="s">
        <v>4366</v>
      </c>
      <c r="P22506" s="82">
        <v>272</v>
      </c>
      <c r="Q22506" s="82" t="s">
        <v>89067</v>
      </c>
      <c r="R22506"/>
    </row>
    <row r="22507" spans="12:18" x14ac:dyDescent="0.25">
      <c r="L22507" t="s">
        <v>3174</v>
      </c>
      <c r="M22507" t="s">
        <v>5359</v>
      </c>
      <c r="N22507" t="s">
        <v>59766</v>
      </c>
      <c r="O22507" s="76" t="s">
        <v>4356</v>
      </c>
      <c r="P22507" s="82">
        <v>733</v>
      </c>
      <c r="Q22507" s="82" t="s">
        <v>89068</v>
      </c>
      <c r="R22507"/>
    </row>
    <row r="22508" spans="12:18" x14ac:dyDescent="0.25">
      <c r="L22508" t="s">
        <v>3174</v>
      </c>
      <c r="M22508" t="s">
        <v>36571</v>
      </c>
      <c r="N22508" t="s">
        <v>59767</v>
      </c>
      <c r="O22508" s="76" t="s">
        <v>4374</v>
      </c>
      <c r="P22508" s="82">
        <v>847</v>
      </c>
      <c r="Q22508" s="82" t="s">
        <v>89655</v>
      </c>
      <c r="R22508"/>
    </row>
    <row r="22509" spans="12:18" x14ac:dyDescent="0.25">
      <c r="L22509" t="s">
        <v>3174</v>
      </c>
      <c r="M22509" t="s">
        <v>5360</v>
      </c>
      <c r="N22509" t="s">
        <v>59768</v>
      </c>
      <c r="O22509" s="76" t="s">
        <v>4374</v>
      </c>
      <c r="P22509" s="82">
        <v>887</v>
      </c>
      <c r="Q22509" s="82" t="s">
        <v>72645</v>
      </c>
      <c r="R22509"/>
    </row>
    <row r="22510" spans="12:18" x14ac:dyDescent="0.25">
      <c r="L22510" t="s">
        <v>3174</v>
      </c>
      <c r="M22510" t="s">
        <v>18187</v>
      </c>
      <c r="N22510" t="s">
        <v>59769</v>
      </c>
      <c r="O22510" s="76" t="s">
        <v>4356</v>
      </c>
      <c r="P22510" s="82">
        <v>1150</v>
      </c>
      <c r="Q22510" s="82" t="s">
        <v>89069</v>
      </c>
      <c r="R22510"/>
    </row>
    <row r="22511" spans="12:18" x14ac:dyDescent="0.25">
      <c r="L22511" t="s">
        <v>3174</v>
      </c>
      <c r="M22511" t="s">
        <v>5361</v>
      </c>
      <c r="N22511" t="s">
        <v>59770</v>
      </c>
      <c r="O22511" s="76" t="s">
        <v>4366</v>
      </c>
      <c r="P22511" s="82">
        <v>260</v>
      </c>
      <c r="Q22511" s="82" t="s">
        <v>89070</v>
      </c>
      <c r="R22511"/>
    </row>
    <row r="22512" spans="12:18" x14ac:dyDescent="0.25">
      <c r="L22512" t="s">
        <v>3174</v>
      </c>
      <c r="M22512" t="s">
        <v>18188</v>
      </c>
      <c r="N22512" t="s">
        <v>59771</v>
      </c>
      <c r="O22512" s="76" t="s">
        <v>4356</v>
      </c>
      <c r="P22512" s="82">
        <v>373</v>
      </c>
      <c r="Q22512" s="82" t="s">
        <v>89071</v>
      </c>
      <c r="R22512"/>
    </row>
    <row r="22513" spans="12:18" x14ac:dyDescent="0.25">
      <c r="L22513" t="s">
        <v>3174</v>
      </c>
      <c r="M22513" t="s">
        <v>22973</v>
      </c>
      <c r="N22513" t="s">
        <v>59772</v>
      </c>
      <c r="O22513" s="76" t="s">
        <v>4356</v>
      </c>
      <c r="P22513" s="82">
        <v>520</v>
      </c>
      <c r="Q22513" s="82" t="s">
        <v>89072</v>
      </c>
      <c r="R22513"/>
    </row>
    <row r="22514" spans="12:18" x14ac:dyDescent="0.25">
      <c r="L22514" t="s">
        <v>3174</v>
      </c>
      <c r="M22514" t="s">
        <v>18190</v>
      </c>
      <c r="N22514" t="s">
        <v>59773</v>
      </c>
      <c r="O22514" s="76" t="s">
        <v>4356</v>
      </c>
      <c r="P22514" s="82">
        <v>492</v>
      </c>
      <c r="Q22514" s="82" t="s">
        <v>89073</v>
      </c>
      <c r="R22514"/>
    </row>
    <row r="22515" spans="12:18" x14ac:dyDescent="0.25">
      <c r="L22515" t="s">
        <v>3174</v>
      </c>
      <c r="M22515" t="s">
        <v>18192</v>
      </c>
      <c r="N22515" t="s">
        <v>59774</v>
      </c>
      <c r="O22515" s="76" t="s">
        <v>4356</v>
      </c>
      <c r="P22515" s="82">
        <v>642</v>
      </c>
      <c r="Q22515" s="82" t="s">
        <v>89074</v>
      </c>
      <c r="R22515"/>
    </row>
    <row r="22516" spans="12:18" x14ac:dyDescent="0.25">
      <c r="L22516" t="s">
        <v>3174</v>
      </c>
      <c r="M22516" t="s">
        <v>22974</v>
      </c>
      <c r="N22516" t="s">
        <v>59775</v>
      </c>
      <c r="O22516" s="76" t="s">
        <v>4356</v>
      </c>
      <c r="P22516" s="82">
        <v>2175</v>
      </c>
      <c r="Q22516" s="82" t="s">
        <v>89075</v>
      </c>
      <c r="R22516"/>
    </row>
    <row r="22517" spans="12:18" x14ac:dyDescent="0.25">
      <c r="L22517" t="s">
        <v>3174</v>
      </c>
      <c r="M22517" t="s">
        <v>36466</v>
      </c>
      <c r="N22517" t="s">
        <v>59776</v>
      </c>
      <c r="O22517" s="76" t="s">
        <v>4356</v>
      </c>
      <c r="P22517" s="82">
        <v>1477</v>
      </c>
      <c r="Q22517" s="82" t="s">
        <v>89076</v>
      </c>
      <c r="R22517"/>
    </row>
    <row r="22518" spans="12:18" x14ac:dyDescent="0.25">
      <c r="L22518" t="s">
        <v>3174</v>
      </c>
      <c r="M22518" t="s">
        <v>18193</v>
      </c>
      <c r="N22518" t="s">
        <v>59777</v>
      </c>
      <c r="O22518" s="76" t="s">
        <v>4356</v>
      </c>
      <c r="P22518" s="82">
        <v>636</v>
      </c>
      <c r="Q22518" s="82" t="s">
        <v>89077</v>
      </c>
      <c r="R22518"/>
    </row>
    <row r="22519" spans="12:18" x14ac:dyDescent="0.25">
      <c r="L22519" t="s">
        <v>3174</v>
      </c>
      <c r="M22519" t="s">
        <v>22975</v>
      </c>
      <c r="N22519" t="s">
        <v>59778</v>
      </c>
      <c r="O22519" s="76" t="s">
        <v>4374</v>
      </c>
      <c r="P22519" s="82">
        <v>1723</v>
      </c>
      <c r="Q22519" s="82" t="s">
        <v>72645</v>
      </c>
      <c r="R22519"/>
    </row>
    <row r="22520" spans="12:18" x14ac:dyDescent="0.25">
      <c r="L22520" t="s">
        <v>3174</v>
      </c>
      <c r="M22520" t="s">
        <v>12666</v>
      </c>
      <c r="N22520" t="s">
        <v>59779</v>
      </c>
      <c r="O22520" s="76" t="s">
        <v>4356</v>
      </c>
      <c r="P22520" s="82">
        <v>572</v>
      </c>
      <c r="Q22520" s="82" t="s">
        <v>89078</v>
      </c>
      <c r="R22520"/>
    </row>
    <row r="22521" spans="12:18" x14ac:dyDescent="0.25">
      <c r="L22521" t="s">
        <v>3174</v>
      </c>
      <c r="M22521" t="s">
        <v>5362</v>
      </c>
      <c r="N22521" t="s">
        <v>59780</v>
      </c>
      <c r="O22521" s="76" t="s">
        <v>4356</v>
      </c>
      <c r="P22521" s="82">
        <v>332</v>
      </c>
      <c r="Q22521" s="82" t="s">
        <v>89079</v>
      </c>
      <c r="R22521"/>
    </row>
    <row r="22522" spans="12:18" x14ac:dyDescent="0.25">
      <c r="L22522" t="s">
        <v>3174</v>
      </c>
      <c r="M22522" t="s">
        <v>20883</v>
      </c>
      <c r="N22522" t="s">
        <v>59781</v>
      </c>
      <c r="O22522" s="76" t="s">
        <v>4356</v>
      </c>
      <c r="P22522" s="82">
        <v>760</v>
      </c>
      <c r="Q22522" s="82" t="s">
        <v>89080</v>
      </c>
      <c r="R22522"/>
    </row>
    <row r="22523" spans="12:18" x14ac:dyDescent="0.25">
      <c r="L22523" t="s">
        <v>3174</v>
      </c>
      <c r="M22523" t="s">
        <v>5363</v>
      </c>
      <c r="N22523" t="s">
        <v>59782</v>
      </c>
      <c r="O22523" s="76" t="s">
        <v>4356</v>
      </c>
      <c r="P22523" s="82">
        <v>241</v>
      </c>
      <c r="Q22523" s="82" t="s">
        <v>89081</v>
      </c>
      <c r="R22523"/>
    </row>
    <row r="22524" spans="12:18" x14ac:dyDescent="0.25">
      <c r="L22524" t="s">
        <v>3174</v>
      </c>
      <c r="M22524" t="s">
        <v>4445</v>
      </c>
      <c r="N22524" t="s">
        <v>59783</v>
      </c>
      <c r="O22524" s="76" t="s">
        <v>4366</v>
      </c>
      <c r="P22524" s="82">
        <v>129</v>
      </c>
      <c r="Q22524" s="82" t="s">
        <v>89082</v>
      </c>
      <c r="R22524"/>
    </row>
    <row r="22525" spans="12:18" x14ac:dyDescent="0.25">
      <c r="L22525" t="s">
        <v>3174</v>
      </c>
      <c r="M22525" t="s">
        <v>36467</v>
      </c>
      <c r="N22525" t="s">
        <v>59784</v>
      </c>
      <c r="O22525" s="76" t="s">
        <v>4356</v>
      </c>
      <c r="P22525" s="82">
        <v>337</v>
      </c>
      <c r="Q22525" s="82" t="s">
        <v>89083</v>
      </c>
      <c r="R22525"/>
    </row>
    <row r="22526" spans="12:18" x14ac:dyDescent="0.25">
      <c r="L22526" t="s">
        <v>3174</v>
      </c>
      <c r="M22526" t="s">
        <v>18195</v>
      </c>
      <c r="N22526" t="s">
        <v>59785</v>
      </c>
      <c r="O22526" s="76" t="s">
        <v>4366</v>
      </c>
      <c r="P22526" s="82">
        <v>204</v>
      </c>
      <c r="Q22526" s="82" t="s">
        <v>89084</v>
      </c>
      <c r="R22526"/>
    </row>
    <row r="22527" spans="12:18" x14ac:dyDescent="0.25">
      <c r="L22527" t="s">
        <v>3174</v>
      </c>
      <c r="M22527" t="s">
        <v>22976</v>
      </c>
      <c r="N22527" t="s">
        <v>59786</v>
      </c>
      <c r="O22527" s="76" t="s">
        <v>4366</v>
      </c>
      <c r="P22527" s="82">
        <v>101</v>
      </c>
      <c r="Q22527" s="82" t="s">
        <v>89085</v>
      </c>
      <c r="R22527"/>
    </row>
    <row r="22528" spans="12:18" x14ac:dyDescent="0.25">
      <c r="L22528" t="s">
        <v>3174</v>
      </c>
      <c r="M22528" t="s">
        <v>22977</v>
      </c>
      <c r="N22528" t="s">
        <v>59787</v>
      </c>
      <c r="O22528" s="76" t="s">
        <v>4356</v>
      </c>
      <c r="P22528" s="82">
        <v>609</v>
      </c>
      <c r="Q22528" s="82" t="s">
        <v>89086</v>
      </c>
      <c r="R22528"/>
    </row>
    <row r="22529" spans="12:18" x14ac:dyDescent="0.25">
      <c r="L22529" t="s">
        <v>3174</v>
      </c>
      <c r="M22529" t="s">
        <v>16220</v>
      </c>
      <c r="N22529" t="s">
        <v>59788</v>
      </c>
      <c r="O22529" s="76" t="s">
        <v>4356</v>
      </c>
      <c r="P22529" s="82">
        <v>338</v>
      </c>
      <c r="Q22529" s="82" t="s">
        <v>89088</v>
      </c>
      <c r="R22529"/>
    </row>
    <row r="22530" spans="12:18" x14ac:dyDescent="0.25">
      <c r="L22530" t="s">
        <v>3174</v>
      </c>
      <c r="M22530" t="s">
        <v>5365</v>
      </c>
      <c r="N22530" t="s">
        <v>59789</v>
      </c>
      <c r="O22530" s="76" t="s">
        <v>4356</v>
      </c>
      <c r="P22530" s="82">
        <v>67</v>
      </c>
      <c r="Q22530" s="82" t="s">
        <v>89089</v>
      </c>
      <c r="R22530"/>
    </row>
    <row r="22531" spans="12:18" x14ac:dyDescent="0.25">
      <c r="L22531" t="s">
        <v>3174</v>
      </c>
      <c r="M22531" t="s">
        <v>5366</v>
      </c>
      <c r="N22531" t="s">
        <v>59790</v>
      </c>
      <c r="O22531" s="76" t="s">
        <v>4374</v>
      </c>
      <c r="P22531" s="82">
        <v>56254</v>
      </c>
      <c r="Q22531" s="82" t="s">
        <v>72645</v>
      </c>
      <c r="R22531"/>
    </row>
    <row r="22532" spans="12:18" x14ac:dyDescent="0.25">
      <c r="L22532" t="s">
        <v>3174</v>
      </c>
      <c r="M22532" t="s">
        <v>12918</v>
      </c>
      <c r="N22532" t="s">
        <v>59791</v>
      </c>
      <c r="O22532" s="76" t="s">
        <v>4366</v>
      </c>
      <c r="P22532" s="82">
        <v>238</v>
      </c>
      <c r="Q22532" s="82" t="s">
        <v>89090</v>
      </c>
      <c r="R22532"/>
    </row>
    <row r="22533" spans="12:18" x14ac:dyDescent="0.25">
      <c r="L22533" t="s">
        <v>3174</v>
      </c>
      <c r="M22533" t="s">
        <v>36468</v>
      </c>
      <c r="N22533" t="s">
        <v>59792</v>
      </c>
      <c r="O22533" s="76" t="s">
        <v>4356</v>
      </c>
      <c r="P22533" s="82">
        <v>209</v>
      </c>
      <c r="Q22533" s="82" t="s">
        <v>89091</v>
      </c>
      <c r="R22533"/>
    </row>
    <row r="22534" spans="12:18" x14ac:dyDescent="0.25">
      <c r="L22534" t="s">
        <v>3174</v>
      </c>
      <c r="M22534" t="s">
        <v>36469</v>
      </c>
      <c r="N22534" t="s">
        <v>59793</v>
      </c>
      <c r="O22534" s="76" t="s">
        <v>4356</v>
      </c>
      <c r="P22534" s="82">
        <v>609</v>
      </c>
      <c r="Q22534" s="82" t="s">
        <v>89092</v>
      </c>
      <c r="R22534"/>
    </row>
    <row r="22535" spans="12:18" x14ac:dyDescent="0.25">
      <c r="L22535" t="s">
        <v>3174</v>
      </c>
      <c r="M22535" t="s">
        <v>22978</v>
      </c>
      <c r="N22535" t="s">
        <v>59794</v>
      </c>
      <c r="O22535" s="76" t="s">
        <v>4366</v>
      </c>
      <c r="P22535" s="82">
        <v>94</v>
      </c>
      <c r="Q22535" s="82" t="s">
        <v>89093</v>
      </c>
      <c r="R22535"/>
    </row>
    <row r="22536" spans="12:18" x14ac:dyDescent="0.25">
      <c r="L22536" t="s">
        <v>3174</v>
      </c>
      <c r="M22536" t="s">
        <v>23815</v>
      </c>
      <c r="N22536" t="s">
        <v>59795</v>
      </c>
      <c r="O22536" s="76" t="s">
        <v>4366</v>
      </c>
      <c r="P22536" s="82">
        <v>331</v>
      </c>
      <c r="Q22536" s="82" t="s">
        <v>89094</v>
      </c>
      <c r="R22536"/>
    </row>
    <row r="22537" spans="12:18" x14ac:dyDescent="0.25">
      <c r="L22537" t="s">
        <v>3174</v>
      </c>
      <c r="M22537" t="s">
        <v>16221</v>
      </c>
      <c r="N22537" t="s">
        <v>59796</v>
      </c>
      <c r="O22537" s="76" t="s">
        <v>4356</v>
      </c>
      <c r="P22537" s="82">
        <v>788</v>
      </c>
      <c r="Q22537" s="82" t="s">
        <v>89095</v>
      </c>
      <c r="R22537"/>
    </row>
    <row r="22538" spans="12:18" x14ac:dyDescent="0.25">
      <c r="L22538" t="s">
        <v>3174</v>
      </c>
      <c r="M22538" t="s">
        <v>5367</v>
      </c>
      <c r="N22538" t="s">
        <v>59797</v>
      </c>
      <c r="O22538" s="76" t="s">
        <v>4356</v>
      </c>
      <c r="P22538" s="82">
        <v>1004</v>
      </c>
      <c r="Q22538" s="82" t="s">
        <v>89096</v>
      </c>
      <c r="R22538"/>
    </row>
    <row r="22539" spans="12:18" x14ac:dyDescent="0.25">
      <c r="L22539" t="s">
        <v>3174</v>
      </c>
      <c r="M22539" t="s">
        <v>36470</v>
      </c>
      <c r="N22539" t="s">
        <v>59798</v>
      </c>
      <c r="O22539" s="76" t="s">
        <v>4356</v>
      </c>
      <c r="P22539" s="82">
        <v>1633</v>
      </c>
      <c r="Q22539" s="82" t="s">
        <v>89097</v>
      </c>
      <c r="R22539"/>
    </row>
    <row r="22540" spans="12:18" x14ac:dyDescent="0.25">
      <c r="L22540" t="s">
        <v>3174</v>
      </c>
      <c r="M22540" t="s">
        <v>18197</v>
      </c>
      <c r="N22540" t="s">
        <v>59799</v>
      </c>
      <c r="O22540" s="76" t="s">
        <v>4356</v>
      </c>
      <c r="P22540" s="82">
        <v>218</v>
      </c>
      <c r="Q22540" s="82" t="s">
        <v>89098</v>
      </c>
      <c r="R22540"/>
    </row>
    <row r="22541" spans="12:18" x14ac:dyDescent="0.25">
      <c r="L22541" t="s">
        <v>3174</v>
      </c>
      <c r="M22541" t="s">
        <v>18199</v>
      </c>
      <c r="N22541" t="s">
        <v>59800</v>
      </c>
      <c r="O22541" s="76" t="s">
        <v>4374</v>
      </c>
      <c r="P22541" s="82">
        <v>1060</v>
      </c>
      <c r="Q22541" s="82" t="s">
        <v>72645</v>
      </c>
      <c r="R22541"/>
    </row>
    <row r="22542" spans="12:18" x14ac:dyDescent="0.25">
      <c r="L22542" t="s">
        <v>3174</v>
      </c>
      <c r="M22542" t="s">
        <v>5368</v>
      </c>
      <c r="N22542" t="s">
        <v>59801</v>
      </c>
      <c r="O22542" s="76" t="s">
        <v>4374</v>
      </c>
      <c r="P22542" s="82">
        <v>3078</v>
      </c>
      <c r="Q22542" s="82" t="s">
        <v>89099</v>
      </c>
      <c r="R22542"/>
    </row>
    <row r="22543" spans="12:18" x14ac:dyDescent="0.25">
      <c r="L22543" t="s">
        <v>3174</v>
      </c>
      <c r="M22543" t="s">
        <v>36471</v>
      </c>
      <c r="N22543" t="s">
        <v>59802</v>
      </c>
      <c r="O22543" s="76" t="s">
        <v>4356</v>
      </c>
      <c r="P22543" s="82">
        <v>1161</v>
      </c>
      <c r="Q22543" s="82" t="s">
        <v>89100</v>
      </c>
      <c r="R22543"/>
    </row>
    <row r="22544" spans="12:18" x14ac:dyDescent="0.25">
      <c r="L22544" t="s">
        <v>3174</v>
      </c>
      <c r="M22544" t="s">
        <v>16833</v>
      </c>
      <c r="N22544" t="s">
        <v>59803</v>
      </c>
      <c r="O22544" s="76" t="s">
        <v>4356</v>
      </c>
      <c r="P22544" s="82">
        <v>442</v>
      </c>
      <c r="Q22544" s="82" t="s">
        <v>89101</v>
      </c>
      <c r="R22544"/>
    </row>
    <row r="22545" spans="12:18" x14ac:dyDescent="0.25">
      <c r="L22545" t="s">
        <v>3174</v>
      </c>
      <c r="M22545" t="s">
        <v>16222</v>
      </c>
      <c r="N22545" t="s">
        <v>59804</v>
      </c>
      <c r="O22545" s="76" t="s">
        <v>4366</v>
      </c>
      <c r="P22545" s="82">
        <v>175</v>
      </c>
      <c r="Q22545" s="82" t="s">
        <v>89102</v>
      </c>
      <c r="R22545"/>
    </row>
    <row r="22546" spans="12:18" x14ac:dyDescent="0.25">
      <c r="L22546" t="s">
        <v>3174</v>
      </c>
      <c r="M22546" t="s">
        <v>18200</v>
      </c>
      <c r="N22546" t="s">
        <v>59805</v>
      </c>
      <c r="O22546" s="76" t="s">
        <v>4356</v>
      </c>
      <c r="P22546" s="82">
        <v>317</v>
      </c>
      <c r="Q22546" s="82" t="s">
        <v>89103</v>
      </c>
      <c r="R22546"/>
    </row>
    <row r="22547" spans="12:18" x14ac:dyDescent="0.25">
      <c r="L22547" t="s">
        <v>3174</v>
      </c>
      <c r="M22547" t="s">
        <v>36472</v>
      </c>
      <c r="N22547" t="s">
        <v>59806</v>
      </c>
      <c r="O22547" s="76" t="s">
        <v>4356</v>
      </c>
      <c r="P22547" s="82">
        <v>602</v>
      </c>
      <c r="Q22547" s="82" t="s">
        <v>89104</v>
      </c>
      <c r="R22547"/>
    </row>
    <row r="22548" spans="12:18" x14ac:dyDescent="0.25">
      <c r="L22548" t="s">
        <v>3174</v>
      </c>
      <c r="M22548" t="s">
        <v>36473</v>
      </c>
      <c r="N22548" t="s">
        <v>59807</v>
      </c>
      <c r="O22548" s="76" t="s">
        <v>4374</v>
      </c>
      <c r="P22548" s="82">
        <v>1190</v>
      </c>
      <c r="Q22548" s="82" t="s">
        <v>72645</v>
      </c>
      <c r="R22548"/>
    </row>
    <row r="22549" spans="12:18" x14ac:dyDescent="0.25">
      <c r="L22549" t="s">
        <v>3174</v>
      </c>
      <c r="M22549" t="s">
        <v>5369</v>
      </c>
      <c r="N22549" t="s">
        <v>59808</v>
      </c>
      <c r="O22549" s="76" t="s">
        <v>4366</v>
      </c>
      <c r="P22549" s="82">
        <v>146</v>
      </c>
      <c r="Q22549" s="82" t="s">
        <v>89105</v>
      </c>
      <c r="R22549"/>
    </row>
    <row r="22550" spans="12:18" x14ac:dyDescent="0.25">
      <c r="L22550" t="s">
        <v>3174</v>
      </c>
      <c r="M22550" t="s">
        <v>36474</v>
      </c>
      <c r="N22550" t="s">
        <v>59809</v>
      </c>
      <c r="O22550" s="76" t="s">
        <v>4356</v>
      </c>
      <c r="P22550" s="82">
        <v>533</v>
      </c>
      <c r="Q22550" s="82" t="s">
        <v>89106</v>
      </c>
      <c r="R22550"/>
    </row>
    <row r="22551" spans="12:18" x14ac:dyDescent="0.25">
      <c r="L22551" t="s">
        <v>3174</v>
      </c>
      <c r="M22551" t="s">
        <v>16224</v>
      </c>
      <c r="N22551" t="s">
        <v>59810</v>
      </c>
      <c r="O22551" s="76" t="s">
        <v>4366</v>
      </c>
      <c r="P22551" s="82">
        <v>349</v>
      </c>
      <c r="Q22551" s="82" t="s">
        <v>89107</v>
      </c>
      <c r="R22551"/>
    </row>
    <row r="22552" spans="12:18" x14ac:dyDescent="0.25">
      <c r="L22552" t="s">
        <v>3174</v>
      </c>
      <c r="M22552" t="s">
        <v>16226</v>
      </c>
      <c r="N22552" t="s">
        <v>59811</v>
      </c>
      <c r="O22552" s="76" t="s">
        <v>4366</v>
      </c>
      <c r="P22552" s="82">
        <v>93</v>
      </c>
      <c r="Q22552" s="82" t="s">
        <v>89108</v>
      </c>
      <c r="R22552"/>
    </row>
    <row r="22553" spans="12:18" x14ac:dyDescent="0.25">
      <c r="L22553" t="s">
        <v>3174</v>
      </c>
      <c r="M22553" t="s">
        <v>5370</v>
      </c>
      <c r="N22553" t="s">
        <v>59812</v>
      </c>
      <c r="O22553" s="76" t="s">
        <v>4356</v>
      </c>
      <c r="P22553" s="82">
        <v>999</v>
      </c>
      <c r="Q22553" s="82" t="s">
        <v>89109</v>
      </c>
      <c r="R22553"/>
    </row>
    <row r="22554" spans="12:18" x14ac:dyDescent="0.25">
      <c r="L22554" t="s">
        <v>3174</v>
      </c>
      <c r="M22554" t="s">
        <v>18202</v>
      </c>
      <c r="N22554" t="s">
        <v>59813</v>
      </c>
      <c r="O22554" s="76" t="s">
        <v>4356</v>
      </c>
      <c r="P22554" s="82">
        <v>474</v>
      </c>
      <c r="Q22554" s="82" t="s">
        <v>89110</v>
      </c>
      <c r="R22554"/>
    </row>
    <row r="22555" spans="12:18" x14ac:dyDescent="0.25">
      <c r="L22555" t="s">
        <v>3174</v>
      </c>
      <c r="M22555" t="s">
        <v>22980</v>
      </c>
      <c r="N22555" t="s">
        <v>59814</v>
      </c>
      <c r="O22555" s="76" t="s">
        <v>4356</v>
      </c>
      <c r="P22555" s="82">
        <v>1025</v>
      </c>
      <c r="Q22555" s="82" t="s">
        <v>89112</v>
      </c>
      <c r="R22555"/>
    </row>
    <row r="22556" spans="12:18" x14ac:dyDescent="0.25">
      <c r="L22556" t="s">
        <v>3174</v>
      </c>
      <c r="M22556" t="s">
        <v>22979</v>
      </c>
      <c r="N22556" t="s">
        <v>59815</v>
      </c>
      <c r="O22556" s="76" t="s">
        <v>4356</v>
      </c>
      <c r="P22556" s="82">
        <v>805</v>
      </c>
      <c r="Q22556" s="82" t="s">
        <v>89111</v>
      </c>
      <c r="R22556"/>
    </row>
    <row r="22557" spans="12:18" x14ac:dyDescent="0.25">
      <c r="L22557" t="s">
        <v>3174</v>
      </c>
      <c r="M22557" t="s">
        <v>16675</v>
      </c>
      <c r="N22557" t="s">
        <v>59816</v>
      </c>
      <c r="O22557" s="76" t="s">
        <v>4366</v>
      </c>
      <c r="P22557" s="82">
        <v>169</v>
      </c>
      <c r="Q22557" s="82" t="s">
        <v>89113</v>
      </c>
      <c r="R22557"/>
    </row>
    <row r="22558" spans="12:18" x14ac:dyDescent="0.25">
      <c r="L22558" t="s">
        <v>3174</v>
      </c>
      <c r="M22558" t="s">
        <v>22981</v>
      </c>
      <c r="N22558" t="s">
        <v>59817</v>
      </c>
      <c r="O22558" s="76" t="s">
        <v>4366</v>
      </c>
      <c r="P22558" s="82">
        <v>204</v>
      </c>
      <c r="Q22558" s="82" t="s">
        <v>89114</v>
      </c>
      <c r="R22558"/>
    </row>
    <row r="22559" spans="12:18" x14ac:dyDescent="0.25">
      <c r="L22559" t="s">
        <v>3174</v>
      </c>
      <c r="M22559" t="s">
        <v>16228</v>
      </c>
      <c r="N22559" t="s">
        <v>59818</v>
      </c>
      <c r="O22559" s="76" t="s">
        <v>4374</v>
      </c>
      <c r="P22559" s="82">
        <v>2165</v>
      </c>
      <c r="Q22559" s="82" t="s">
        <v>72645</v>
      </c>
      <c r="R22559"/>
    </row>
    <row r="22560" spans="12:18" x14ac:dyDescent="0.25">
      <c r="L22560" t="s">
        <v>3174</v>
      </c>
      <c r="M22560" t="s">
        <v>5371</v>
      </c>
      <c r="N22560" t="s">
        <v>59819</v>
      </c>
      <c r="O22560" s="76" t="s">
        <v>4356</v>
      </c>
      <c r="P22560" s="82">
        <v>334</v>
      </c>
      <c r="Q22560" s="82" t="s">
        <v>89115</v>
      </c>
      <c r="R22560"/>
    </row>
    <row r="22561" spans="12:18" x14ac:dyDescent="0.25">
      <c r="L22561" t="s">
        <v>3174</v>
      </c>
      <c r="M22561" t="s">
        <v>5372</v>
      </c>
      <c r="N22561" t="s">
        <v>59820</v>
      </c>
      <c r="O22561" s="76" t="s">
        <v>4356</v>
      </c>
      <c r="P22561" s="82">
        <v>4817</v>
      </c>
      <c r="Q22561" s="82" t="s">
        <v>89116</v>
      </c>
      <c r="R22561"/>
    </row>
    <row r="22562" spans="12:18" x14ac:dyDescent="0.25">
      <c r="L22562" t="s">
        <v>3174</v>
      </c>
      <c r="M22562" t="s">
        <v>36475</v>
      </c>
      <c r="N22562" t="s">
        <v>59821</v>
      </c>
      <c r="O22562" s="76" t="s">
        <v>4356</v>
      </c>
      <c r="P22562" s="82">
        <v>412</v>
      </c>
      <c r="Q22562" s="82" t="s">
        <v>89117</v>
      </c>
      <c r="R22562"/>
    </row>
    <row r="22563" spans="12:18" x14ac:dyDescent="0.25">
      <c r="L22563" t="s">
        <v>3174</v>
      </c>
      <c r="M22563" t="s">
        <v>18205</v>
      </c>
      <c r="N22563" t="s">
        <v>59822</v>
      </c>
      <c r="O22563" s="76" t="s">
        <v>4356</v>
      </c>
      <c r="P22563" s="82">
        <v>387</v>
      </c>
      <c r="Q22563" s="82" t="s">
        <v>89118</v>
      </c>
      <c r="R22563"/>
    </row>
    <row r="22564" spans="12:18" x14ac:dyDescent="0.25">
      <c r="L22564" t="s">
        <v>3174</v>
      </c>
      <c r="M22564" t="s">
        <v>36476</v>
      </c>
      <c r="N22564" t="s">
        <v>59823</v>
      </c>
      <c r="O22564" s="76" t="s">
        <v>4356</v>
      </c>
      <c r="P22564" s="82">
        <v>382</v>
      </c>
      <c r="Q22564" s="82" t="s">
        <v>89119</v>
      </c>
      <c r="R22564"/>
    </row>
    <row r="22565" spans="12:18" x14ac:dyDescent="0.25">
      <c r="L22565" t="s">
        <v>3174</v>
      </c>
      <c r="M22565" t="s">
        <v>5373</v>
      </c>
      <c r="N22565" t="s">
        <v>59824</v>
      </c>
      <c r="O22565" s="76" t="s">
        <v>4366</v>
      </c>
      <c r="P22565" s="82">
        <v>223</v>
      </c>
      <c r="Q22565" s="82" t="s">
        <v>89120</v>
      </c>
      <c r="R22565"/>
    </row>
    <row r="22566" spans="12:18" x14ac:dyDescent="0.25">
      <c r="L22566" t="s">
        <v>3174</v>
      </c>
      <c r="M22566" t="s">
        <v>16230</v>
      </c>
      <c r="N22566" t="s">
        <v>59825</v>
      </c>
      <c r="O22566" s="76" t="s">
        <v>4356</v>
      </c>
      <c r="P22566" s="82">
        <v>471</v>
      </c>
      <c r="Q22566" s="82" t="s">
        <v>89121</v>
      </c>
      <c r="R22566"/>
    </row>
    <row r="22567" spans="12:18" x14ac:dyDescent="0.25">
      <c r="L22567" t="s">
        <v>3174</v>
      </c>
      <c r="M22567" t="s">
        <v>5374</v>
      </c>
      <c r="N22567" t="s">
        <v>59826</v>
      </c>
      <c r="O22567" s="76" t="s">
        <v>4356</v>
      </c>
      <c r="P22567" s="82">
        <v>300</v>
      </c>
      <c r="Q22567" s="82" t="s">
        <v>89122</v>
      </c>
      <c r="R22567"/>
    </row>
    <row r="22568" spans="12:18" x14ac:dyDescent="0.25">
      <c r="L22568" t="s">
        <v>3174</v>
      </c>
      <c r="M22568" t="s">
        <v>36477</v>
      </c>
      <c r="N22568" t="s">
        <v>59827</v>
      </c>
      <c r="O22568" s="76" t="s">
        <v>4356</v>
      </c>
      <c r="P22568" s="82">
        <v>341</v>
      </c>
      <c r="Q22568" s="82" t="s">
        <v>89123</v>
      </c>
      <c r="R22568"/>
    </row>
    <row r="22569" spans="12:18" x14ac:dyDescent="0.25">
      <c r="L22569" t="s">
        <v>3174</v>
      </c>
      <c r="M22569" t="s">
        <v>36478</v>
      </c>
      <c r="N22569" t="s">
        <v>59828</v>
      </c>
      <c r="O22569" s="76" t="s">
        <v>4366</v>
      </c>
      <c r="P22569" s="82">
        <v>220</v>
      </c>
      <c r="Q22569" s="82" t="s">
        <v>89124</v>
      </c>
      <c r="R22569"/>
    </row>
    <row r="22570" spans="12:18" x14ac:dyDescent="0.25">
      <c r="L22570" t="s">
        <v>3174</v>
      </c>
      <c r="M22570" t="s">
        <v>5375</v>
      </c>
      <c r="N22570" t="s">
        <v>59829</v>
      </c>
      <c r="O22570" s="76" t="s">
        <v>4356</v>
      </c>
      <c r="P22570" s="82">
        <v>160</v>
      </c>
      <c r="Q22570" s="82" t="s">
        <v>89125</v>
      </c>
      <c r="R22570"/>
    </row>
    <row r="22571" spans="12:18" x14ac:dyDescent="0.25">
      <c r="L22571" t="s">
        <v>3174</v>
      </c>
      <c r="M22571" t="s">
        <v>16232</v>
      </c>
      <c r="N22571" t="s">
        <v>59830</v>
      </c>
      <c r="O22571" s="76" t="s">
        <v>4356</v>
      </c>
      <c r="P22571" s="82">
        <v>169</v>
      </c>
      <c r="Q22571" s="82" t="s">
        <v>89126</v>
      </c>
      <c r="R22571"/>
    </row>
    <row r="22572" spans="12:18" x14ac:dyDescent="0.25">
      <c r="L22572" t="s">
        <v>3174</v>
      </c>
      <c r="M22572" t="s">
        <v>36479</v>
      </c>
      <c r="N22572" t="s">
        <v>59831</v>
      </c>
      <c r="O22572" s="76" t="s">
        <v>4366</v>
      </c>
      <c r="P22572" s="82">
        <v>107</v>
      </c>
      <c r="Q22572" s="82" t="s">
        <v>89127</v>
      </c>
      <c r="R22572"/>
    </row>
    <row r="22573" spans="12:18" x14ac:dyDescent="0.25">
      <c r="L22573" t="s">
        <v>3174</v>
      </c>
      <c r="M22573" t="s">
        <v>18207</v>
      </c>
      <c r="N22573" t="s">
        <v>59832</v>
      </c>
      <c r="O22573" s="76" t="s">
        <v>4356</v>
      </c>
      <c r="P22573" s="82">
        <v>636</v>
      </c>
      <c r="Q22573" s="82" t="s">
        <v>89128</v>
      </c>
      <c r="R22573"/>
    </row>
    <row r="22574" spans="12:18" x14ac:dyDescent="0.25">
      <c r="L22574" t="s">
        <v>3174</v>
      </c>
      <c r="M22574" t="s">
        <v>5376</v>
      </c>
      <c r="N22574" t="s">
        <v>59833</v>
      </c>
      <c r="O22574" s="76" t="s">
        <v>4374</v>
      </c>
      <c r="P22574" s="82">
        <v>2016</v>
      </c>
      <c r="Q22574" s="82" t="s">
        <v>72645</v>
      </c>
      <c r="R22574"/>
    </row>
    <row r="22575" spans="12:18" x14ac:dyDescent="0.25">
      <c r="L22575" t="s">
        <v>3174</v>
      </c>
      <c r="M22575" t="s">
        <v>18209</v>
      </c>
      <c r="N22575" t="s">
        <v>59834</v>
      </c>
      <c r="O22575" s="76" t="s">
        <v>4356</v>
      </c>
      <c r="P22575" s="82">
        <v>4147</v>
      </c>
      <c r="Q22575" s="82" t="s">
        <v>89129</v>
      </c>
      <c r="R22575"/>
    </row>
    <row r="22576" spans="12:18" x14ac:dyDescent="0.25">
      <c r="L22576" t="s">
        <v>3174</v>
      </c>
      <c r="M22576" t="s">
        <v>8342</v>
      </c>
      <c r="N22576" t="s">
        <v>59835</v>
      </c>
      <c r="O22576" s="76" t="s">
        <v>4356</v>
      </c>
      <c r="P22576" s="82">
        <v>4340</v>
      </c>
      <c r="Q22576" s="82" t="s">
        <v>89130</v>
      </c>
      <c r="R22576"/>
    </row>
    <row r="22577" spans="12:18" x14ac:dyDescent="0.25">
      <c r="L22577" t="s">
        <v>3174</v>
      </c>
      <c r="M22577" t="s">
        <v>5377</v>
      </c>
      <c r="N22577" t="s">
        <v>59836</v>
      </c>
      <c r="O22577" s="76" t="s">
        <v>4356</v>
      </c>
      <c r="P22577" s="82">
        <v>410</v>
      </c>
      <c r="Q22577" s="82" t="s">
        <v>89131</v>
      </c>
      <c r="R22577"/>
    </row>
    <row r="22578" spans="12:18" x14ac:dyDescent="0.25">
      <c r="L22578" t="s">
        <v>3174</v>
      </c>
      <c r="M22578" t="s">
        <v>22982</v>
      </c>
      <c r="N22578" t="s">
        <v>59837</v>
      </c>
      <c r="O22578" s="76" t="s">
        <v>4374</v>
      </c>
      <c r="P22578" s="82">
        <v>2648</v>
      </c>
      <c r="Q22578" s="82" t="s">
        <v>72645</v>
      </c>
      <c r="R22578"/>
    </row>
    <row r="22579" spans="12:18" x14ac:dyDescent="0.25">
      <c r="L22579" t="s">
        <v>3174</v>
      </c>
      <c r="M22579" t="s">
        <v>16234</v>
      </c>
      <c r="N22579" t="s">
        <v>59838</v>
      </c>
      <c r="O22579" s="76" t="s">
        <v>4374</v>
      </c>
      <c r="P22579" s="82">
        <v>3087</v>
      </c>
      <c r="Q22579" s="82" t="s">
        <v>72645</v>
      </c>
      <c r="R22579"/>
    </row>
    <row r="22580" spans="12:18" x14ac:dyDescent="0.25">
      <c r="L22580" t="s">
        <v>3174</v>
      </c>
      <c r="M22580" t="s">
        <v>5378</v>
      </c>
      <c r="N22580" t="s">
        <v>59839</v>
      </c>
      <c r="O22580" s="76" t="s">
        <v>4356</v>
      </c>
      <c r="P22580" s="82">
        <v>283</v>
      </c>
      <c r="Q22580" s="82" t="s">
        <v>89132</v>
      </c>
      <c r="R22580"/>
    </row>
    <row r="22581" spans="12:18" x14ac:dyDescent="0.25">
      <c r="L22581" t="s">
        <v>3174</v>
      </c>
      <c r="M22581" t="s">
        <v>22983</v>
      </c>
      <c r="N22581" t="s">
        <v>59840</v>
      </c>
      <c r="O22581" s="76" t="s">
        <v>4366</v>
      </c>
      <c r="P22581" s="82">
        <v>256</v>
      </c>
      <c r="Q22581" s="82" t="s">
        <v>89133</v>
      </c>
      <c r="R22581"/>
    </row>
    <row r="22582" spans="12:18" x14ac:dyDescent="0.25">
      <c r="L22582" t="s">
        <v>3174</v>
      </c>
      <c r="M22582" t="s">
        <v>5379</v>
      </c>
      <c r="N22582" t="s">
        <v>59841</v>
      </c>
      <c r="O22582" s="76" t="s">
        <v>4356</v>
      </c>
      <c r="P22582" s="82">
        <v>242</v>
      </c>
      <c r="Q22582" s="82" t="s">
        <v>89134</v>
      </c>
      <c r="R22582"/>
    </row>
    <row r="22583" spans="12:18" x14ac:dyDescent="0.25">
      <c r="L22583" t="s">
        <v>3174</v>
      </c>
      <c r="M22583" t="s">
        <v>16585</v>
      </c>
      <c r="N22583" t="s">
        <v>59842</v>
      </c>
      <c r="O22583" s="76" t="s">
        <v>4366</v>
      </c>
      <c r="P22583" s="82">
        <v>172</v>
      </c>
      <c r="Q22583" s="82" t="s">
        <v>89135</v>
      </c>
      <c r="R22583"/>
    </row>
    <row r="22584" spans="12:18" x14ac:dyDescent="0.25">
      <c r="L22584" t="s">
        <v>3174</v>
      </c>
      <c r="M22584" t="s">
        <v>36480</v>
      </c>
      <c r="N22584" t="s">
        <v>59843</v>
      </c>
      <c r="O22584" s="76" t="s">
        <v>4356</v>
      </c>
      <c r="P22584" s="82">
        <v>344</v>
      </c>
      <c r="Q22584" s="82" t="s">
        <v>89136</v>
      </c>
      <c r="R22584"/>
    </row>
    <row r="22585" spans="12:18" x14ac:dyDescent="0.25">
      <c r="L22585" t="s">
        <v>3174</v>
      </c>
      <c r="M22585" t="s">
        <v>22984</v>
      </c>
      <c r="N22585" t="s">
        <v>59844</v>
      </c>
      <c r="O22585" s="76" t="s">
        <v>4366</v>
      </c>
      <c r="P22585" s="82">
        <v>188</v>
      </c>
      <c r="Q22585" s="82" t="s">
        <v>89137</v>
      </c>
      <c r="R22585"/>
    </row>
    <row r="22586" spans="12:18" x14ac:dyDescent="0.25">
      <c r="L22586" t="s">
        <v>3174</v>
      </c>
      <c r="M22586" t="s">
        <v>16236</v>
      </c>
      <c r="N22586" t="s">
        <v>59845</v>
      </c>
      <c r="O22586" s="76" t="s">
        <v>4366</v>
      </c>
      <c r="P22586" s="82">
        <v>145</v>
      </c>
      <c r="Q22586" s="82" t="s">
        <v>89138</v>
      </c>
      <c r="R22586"/>
    </row>
    <row r="22587" spans="12:18" x14ac:dyDescent="0.25">
      <c r="L22587" t="s">
        <v>3174</v>
      </c>
      <c r="M22587" t="s">
        <v>22985</v>
      </c>
      <c r="N22587" t="s">
        <v>59846</v>
      </c>
      <c r="O22587" s="76" t="s">
        <v>4356</v>
      </c>
      <c r="P22587" s="82">
        <v>894</v>
      </c>
      <c r="Q22587" s="82" t="s">
        <v>89139</v>
      </c>
      <c r="R22587"/>
    </row>
    <row r="22588" spans="12:18" x14ac:dyDescent="0.25">
      <c r="L22588" t="s">
        <v>3174</v>
      </c>
      <c r="M22588" t="s">
        <v>22986</v>
      </c>
      <c r="N22588" t="s">
        <v>59847</v>
      </c>
      <c r="O22588" s="76" t="s">
        <v>4374</v>
      </c>
      <c r="P22588" s="82">
        <v>2971</v>
      </c>
      <c r="Q22588" s="82" t="s">
        <v>72645</v>
      </c>
      <c r="R22588"/>
    </row>
    <row r="22589" spans="12:18" x14ac:dyDescent="0.25">
      <c r="L22589" t="s">
        <v>3174</v>
      </c>
      <c r="M22589" t="s">
        <v>18211</v>
      </c>
      <c r="N22589" t="s">
        <v>59848</v>
      </c>
      <c r="O22589" s="76" t="s">
        <v>4356</v>
      </c>
      <c r="P22589" s="82">
        <v>323</v>
      </c>
      <c r="Q22589" s="82" t="s">
        <v>89140</v>
      </c>
      <c r="R22589"/>
    </row>
    <row r="22590" spans="12:18" x14ac:dyDescent="0.25">
      <c r="L22590" t="s">
        <v>3174</v>
      </c>
      <c r="M22590" t="s">
        <v>18213</v>
      </c>
      <c r="N22590" t="s">
        <v>59849</v>
      </c>
      <c r="O22590" s="76" t="s">
        <v>4356</v>
      </c>
      <c r="P22590" s="82">
        <v>511</v>
      </c>
      <c r="Q22590" s="82" t="s">
        <v>89141</v>
      </c>
      <c r="R22590"/>
    </row>
    <row r="22591" spans="12:18" x14ac:dyDescent="0.25">
      <c r="L22591" t="s">
        <v>3174</v>
      </c>
      <c r="M22591" t="s">
        <v>16238</v>
      </c>
      <c r="N22591" t="s">
        <v>59850</v>
      </c>
      <c r="O22591" s="76" t="s">
        <v>4374</v>
      </c>
      <c r="P22591" s="82">
        <v>1145</v>
      </c>
      <c r="Q22591" s="82" t="s">
        <v>72645</v>
      </c>
      <c r="R22591"/>
    </row>
    <row r="22592" spans="12:18" x14ac:dyDescent="0.25">
      <c r="L22592" t="s">
        <v>3174</v>
      </c>
      <c r="M22592" t="s">
        <v>22987</v>
      </c>
      <c r="N22592" t="s">
        <v>59851</v>
      </c>
      <c r="O22592" s="76" t="s">
        <v>4356</v>
      </c>
      <c r="P22592" s="82">
        <v>1949</v>
      </c>
      <c r="Q22592" s="82" t="s">
        <v>89142</v>
      </c>
      <c r="R22592"/>
    </row>
    <row r="22593" spans="12:18" x14ac:dyDescent="0.25">
      <c r="L22593" t="s">
        <v>3174</v>
      </c>
      <c r="M22593" t="s">
        <v>8027</v>
      </c>
      <c r="N22593" t="s">
        <v>59852</v>
      </c>
      <c r="O22593" s="76" t="s">
        <v>4356</v>
      </c>
      <c r="P22593" s="82">
        <v>161</v>
      </c>
      <c r="Q22593" s="82" t="s">
        <v>89143</v>
      </c>
      <c r="R22593"/>
    </row>
    <row r="22594" spans="12:18" x14ac:dyDescent="0.25">
      <c r="L22594" t="s">
        <v>3174</v>
      </c>
      <c r="M22594" t="s">
        <v>12676</v>
      </c>
      <c r="N22594" t="s">
        <v>59853</v>
      </c>
      <c r="O22594" s="76" t="s">
        <v>4356</v>
      </c>
      <c r="P22594" s="82">
        <v>503</v>
      </c>
      <c r="Q22594" s="82" t="s">
        <v>89144</v>
      </c>
      <c r="R22594"/>
    </row>
    <row r="22595" spans="12:18" x14ac:dyDescent="0.25">
      <c r="L22595" t="s">
        <v>3174</v>
      </c>
      <c r="M22595" t="s">
        <v>18216</v>
      </c>
      <c r="N22595" t="s">
        <v>59854</v>
      </c>
      <c r="O22595" s="76" t="s">
        <v>4356</v>
      </c>
      <c r="P22595" s="82">
        <v>490</v>
      </c>
      <c r="Q22595" s="82" t="s">
        <v>89145</v>
      </c>
      <c r="R22595"/>
    </row>
    <row r="22596" spans="12:18" x14ac:dyDescent="0.25">
      <c r="L22596" t="s">
        <v>3174</v>
      </c>
      <c r="M22596" t="s">
        <v>22988</v>
      </c>
      <c r="N22596" t="s">
        <v>59855</v>
      </c>
      <c r="O22596" s="76" t="s">
        <v>4356</v>
      </c>
      <c r="P22596" s="82">
        <v>297</v>
      </c>
      <c r="Q22596" s="82" t="s">
        <v>89146</v>
      </c>
      <c r="R22596"/>
    </row>
    <row r="22597" spans="12:18" x14ac:dyDescent="0.25">
      <c r="L22597" t="s">
        <v>3174</v>
      </c>
      <c r="M22597" t="s">
        <v>22989</v>
      </c>
      <c r="N22597" t="s">
        <v>59856</v>
      </c>
      <c r="O22597" s="76" t="s">
        <v>4356</v>
      </c>
      <c r="P22597" s="82">
        <v>782</v>
      </c>
      <c r="Q22597" s="82" t="s">
        <v>89147</v>
      </c>
      <c r="R22597"/>
    </row>
    <row r="22598" spans="12:18" x14ac:dyDescent="0.25">
      <c r="L22598" t="s">
        <v>3174</v>
      </c>
      <c r="M22598" t="s">
        <v>36481</v>
      </c>
      <c r="N22598" t="s">
        <v>59857</v>
      </c>
      <c r="O22598" s="76" t="s">
        <v>4356</v>
      </c>
      <c r="P22598" s="82">
        <v>510</v>
      </c>
      <c r="Q22598" s="82" t="s">
        <v>89148</v>
      </c>
      <c r="R22598"/>
    </row>
    <row r="22599" spans="12:18" x14ac:dyDescent="0.25">
      <c r="L22599" t="s">
        <v>3174</v>
      </c>
      <c r="M22599" t="s">
        <v>18218</v>
      </c>
      <c r="N22599" t="s">
        <v>59858</v>
      </c>
      <c r="O22599" s="76" t="s">
        <v>4356</v>
      </c>
      <c r="P22599" s="82">
        <v>392</v>
      </c>
      <c r="Q22599" s="82" t="s">
        <v>89149</v>
      </c>
      <c r="R22599"/>
    </row>
    <row r="22600" spans="12:18" x14ac:dyDescent="0.25">
      <c r="L22600" t="s">
        <v>3174</v>
      </c>
      <c r="M22600" t="s">
        <v>36482</v>
      </c>
      <c r="N22600" t="s">
        <v>59859</v>
      </c>
      <c r="O22600" s="76" t="s">
        <v>4366</v>
      </c>
      <c r="P22600" s="82">
        <v>228</v>
      </c>
      <c r="Q22600" s="82" t="s">
        <v>89150</v>
      </c>
      <c r="R22600"/>
    </row>
    <row r="22601" spans="12:18" x14ac:dyDescent="0.25">
      <c r="L22601" t="s">
        <v>3174</v>
      </c>
      <c r="M22601" t="s">
        <v>16241</v>
      </c>
      <c r="N22601" t="s">
        <v>59860</v>
      </c>
      <c r="O22601" s="76" t="s">
        <v>4356</v>
      </c>
      <c r="P22601" s="82">
        <v>1514</v>
      </c>
      <c r="Q22601" s="82" t="s">
        <v>89151</v>
      </c>
      <c r="R22601"/>
    </row>
    <row r="22602" spans="12:18" x14ac:dyDescent="0.25">
      <c r="L22602" t="s">
        <v>3174</v>
      </c>
      <c r="M22602" t="s">
        <v>22990</v>
      </c>
      <c r="N22602" t="s">
        <v>59861</v>
      </c>
      <c r="O22602" s="76" t="s">
        <v>4356</v>
      </c>
      <c r="P22602" s="82">
        <v>1041</v>
      </c>
      <c r="Q22602" s="82" t="s">
        <v>89152</v>
      </c>
      <c r="R22602"/>
    </row>
    <row r="22603" spans="12:18" x14ac:dyDescent="0.25">
      <c r="L22603" t="s">
        <v>3174</v>
      </c>
      <c r="M22603" t="s">
        <v>36483</v>
      </c>
      <c r="N22603" t="s">
        <v>59862</v>
      </c>
      <c r="O22603" s="76" t="s">
        <v>4366</v>
      </c>
      <c r="P22603" s="82">
        <v>109</v>
      </c>
      <c r="Q22603" s="82" t="s">
        <v>89153</v>
      </c>
      <c r="R22603"/>
    </row>
    <row r="22604" spans="12:18" x14ac:dyDescent="0.25">
      <c r="L22604" t="s">
        <v>3174</v>
      </c>
      <c r="M22604" t="s">
        <v>5380</v>
      </c>
      <c r="N22604" t="s">
        <v>59863</v>
      </c>
      <c r="O22604" s="76" t="s">
        <v>4366</v>
      </c>
      <c r="P22604" s="82">
        <v>191</v>
      </c>
      <c r="Q22604" s="82" t="s">
        <v>89154</v>
      </c>
      <c r="R22604"/>
    </row>
    <row r="22605" spans="12:18" x14ac:dyDescent="0.25">
      <c r="L22605" t="s">
        <v>3174</v>
      </c>
      <c r="M22605" t="s">
        <v>18220</v>
      </c>
      <c r="N22605" t="s">
        <v>59864</v>
      </c>
      <c r="O22605" s="76" t="s">
        <v>4356</v>
      </c>
      <c r="P22605" s="82">
        <v>536</v>
      </c>
      <c r="Q22605" s="82" t="s">
        <v>89155</v>
      </c>
      <c r="R22605"/>
    </row>
    <row r="22606" spans="12:18" x14ac:dyDescent="0.25">
      <c r="L22606" t="s">
        <v>3174</v>
      </c>
      <c r="M22606" t="s">
        <v>5381</v>
      </c>
      <c r="N22606" t="s">
        <v>59865</v>
      </c>
      <c r="O22606" s="76" t="s">
        <v>4374</v>
      </c>
      <c r="P22606" s="82">
        <v>2540</v>
      </c>
      <c r="Q22606" s="82" t="s">
        <v>72645</v>
      </c>
      <c r="R22606"/>
    </row>
    <row r="22607" spans="12:18" x14ac:dyDescent="0.25">
      <c r="L22607" t="s">
        <v>3174</v>
      </c>
      <c r="M22607" t="s">
        <v>22991</v>
      </c>
      <c r="N22607" t="s">
        <v>59866</v>
      </c>
      <c r="O22607" s="76" t="s">
        <v>4356</v>
      </c>
      <c r="P22607" s="82">
        <v>1662</v>
      </c>
      <c r="Q22607" s="82" t="s">
        <v>89156</v>
      </c>
      <c r="R22607"/>
    </row>
    <row r="22608" spans="12:18" x14ac:dyDescent="0.25">
      <c r="L22608" t="s">
        <v>3174</v>
      </c>
      <c r="M22608" t="s">
        <v>36484</v>
      </c>
      <c r="N22608" t="s">
        <v>59867</v>
      </c>
      <c r="O22608" s="76" t="s">
        <v>4356</v>
      </c>
      <c r="P22608" s="82">
        <v>501</v>
      </c>
      <c r="Q22608" s="82" t="s">
        <v>89157</v>
      </c>
      <c r="R22608"/>
    </row>
    <row r="22609" spans="12:18" x14ac:dyDescent="0.25">
      <c r="L22609" t="s">
        <v>3174</v>
      </c>
      <c r="M22609" t="s">
        <v>36485</v>
      </c>
      <c r="N22609" t="s">
        <v>59868</v>
      </c>
      <c r="O22609" s="76" t="s">
        <v>4356</v>
      </c>
      <c r="P22609" s="82">
        <v>297</v>
      </c>
      <c r="Q22609" s="82" t="s">
        <v>89158</v>
      </c>
      <c r="R22609"/>
    </row>
    <row r="22610" spans="12:18" x14ac:dyDescent="0.25">
      <c r="L22610" t="s">
        <v>3174</v>
      </c>
      <c r="M22610" t="s">
        <v>16243</v>
      </c>
      <c r="N22610" t="s">
        <v>59869</v>
      </c>
      <c r="O22610" s="76" t="s">
        <v>4374</v>
      </c>
      <c r="P22610" s="82">
        <v>910</v>
      </c>
      <c r="Q22610" s="82" t="s">
        <v>72645</v>
      </c>
      <c r="R22610"/>
    </row>
    <row r="22611" spans="12:18" x14ac:dyDescent="0.25">
      <c r="L22611" t="s">
        <v>3174</v>
      </c>
      <c r="M22611" t="s">
        <v>5382</v>
      </c>
      <c r="N22611" t="s">
        <v>59870</v>
      </c>
      <c r="O22611" s="76" t="s">
        <v>4374</v>
      </c>
      <c r="P22611" s="82">
        <v>10174</v>
      </c>
      <c r="Q22611" s="82" t="s">
        <v>72645</v>
      </c>
      <c r="R22611"/>
    </row>
    <row r="22612" spans="12:18" x14ac:dyDescent="0.25">
      <c r="L22612" t="s">
        <v>3174</v>
      </c>
      <c r="M22612" t="s">
        <v>36486</v>
      </c>
      <c r="N22612" t="s">
        <v>59871</v>
      </c>
      <c r="O22612" s="76" t="s">
        <v>4356</v>
      </c>
      <c r="P22612" s="82">
        <v>315</v>
      </c>
      <c r="Q22612" s="82" t="s">
        <v>89159</v>
      </c>
      <c r="R22612"/>
    </row>
    <row r="22613" spans="12:18" x14ac:dyDescent="0.25">
      <c r="L22613" t="s">
        <v>3174</v>
      </c>
      <c r="M22613" t="s">
        <v>18221</v>
      </c>
      <c r="N22613" t="s">
        <v>59872</v>
      </c>
      <c r="O22613" s="76" t="s">
        <v>4374</v>
      </c>
      <c r="P22613" s="82">
        <v>10863</v>
      </c>
      <c r="Q22613" s="82" t="s">
        <v>72645</v>
      </c>
      <c r="R22613"/>
    </row>
    <row r="22614" spans="12:18" x14ac:dyDescent="0.25">
      <c r="L22614" t="s">
        <v>3174</v>
      </c>
      <c r="M22614" t="s">
        <v>36487</v>
      </c>
      <c r="N22614" t="s">
        <v>59873</v>
      </c>
      <c r="O22614" s="76" t="s">
        <v>4356</v>
      </c>
      <c r="P22614" s="82">
        <v>3269</v>
      </c>
      <c r="Q22614" s="82" t="s">
        <v>89160</v>
      </c>
      <c r="R22614"/>
    </row>
    <row r="22615" spans="12:18" x14ac:dyDescent="0.25">
      <c r="L22615" t="s">
        <v>3174</v>
      </c>
      <c r="M22615" t="s">
        <v>5383</v>
      </c>
      <c r="N22615" t="s">
        <v>59874</v>
      </c>
      <c r="O22615" s="76" t="s">
        <v>4366</v>
      </c>
      <c r="P22615" s="82">
        <v>172</v>
      </c>
      <c r="Q22615" s="82" t="s">
        <v>89161</v>
      </c>
      <c r="R22615"/>
    </row>
    <row r="22616" spans="12:18" x14ac:dyDescent="0.25">
      <c r="L22616" t="s">
        <v>3174</v>
      </c>
      <c r="M22616" t="s">
        <v>5384</v>
      </c>
      <c r="N22616" t="s">
        <v>59875</v>
      </c>
      <c r="O22616" s="76" t="s">
        <v>4356</v>
      </c>
      <c r="P22616" s="82">
        <v>507</v>
      </c>
      <c r="Q22616" s="82" t="s">
        <v>89162</v>
      </c>
      <c r="R22616"/>
    </row>
    <row r="22617" spans="12:18" x14ac:dyDescent="0.25">
      <c r="L22617" t="s">
        <v>3174</v>
      </c>
      <c r="M22617" t="s">
        <v>5385</v>
      </c>
      <c r="N22617" t="s">
        <v>59876</v>
      </c>
      <c r="O22617" s="76" t="s">
        <v>4356</v>
      </c>
      <c r="P22617" s="82">
        <v>431</v>
      </c>
      <c r="Q22617" s="82" t="s">
        <v>89163</v>
      </c>
      <c r="R22617"/>
    </row>
    <row r="22618" spans="12:18" x14ac:dyDescent="0.25">
      <c r="L22618" t="s">
        <v>3174</v>
      </c>
      <c r="M22618" t="s">
        <v>16247</v>
      </c>
      <c r="N22618" t="s">
        <v>59877</v>
      </c>
      <c r="O22618" s="76" t="s">
        <v>4374</v>
      </c>
      <c r="P22618" s="82">
        <v>869</v>
      </c>
      <c r="Q22618" s="82" t="s">
        <v>89164</v>
      </c>
      <c r="R22618"/>
    </row>
    <row r="22619" spans="12:18" x14ac:dyDescent="0.25">
      <c r="L22619" t="s">
        <v>3174</v>
      </c>
      <c r="M22619" t="s">
        <v>4389</v>
      </c>
      <c r="N22619" t="s">
        <v>59878</v>
      </c>
      <c r="O22619" s="76" t="s">
        <v>4366</v>
      </c>
      <c r="P22619" s="82">
        <v>425</v>
      </c>
      <c r="Q22619" s="82" t="s">
        <v>89165</v>
      </c>
      <c r="R22619"/>
    </row>
    <row r="22620" spans="12:18" x14ac:dyDescent="0.25">
      <c r="L22620" t="s">
        <v>3174</v>
      </c>
      <c r="M22620" t="s">
        <v>18223</v>
      </c>
      <c r="N22620" t="s">
        <v>59879</v>
      </c>
      <c r="O22620" s="76" t="s">
        <v>4356</v>
      </c>
      <c r="P22620" s="82">
        <v>1993</v>
      </c>
      <c r="Q22620" s="82" t="s">
        <v>89166</v>
      </c>
      <c r="R22620"/>
    </row>
    <row r="22621" spans="12:18" x14ac:dyDescent="0.25">
      <c r="L22621" t="s">
        <v>3174</v>
      </c>
      <c r="M22621" t="s">
        <v>18225</v>
      </c>
      <c r="N22621" t="s">
        <v>59880</v>
      </c>
      <c r="O22621" s="76" t="s">
        <v>4356</v>
      </c>
      <c r="P22621" s="82">
        <v>1199</v>
      </c>
      <c r="Q22621" s="82" t="s">
        <v>89167</v>
      </c>
      <c r="R22621"/>
    </row>
    <row r="22622" spans="12:18" x14ac:dyDescent="0.25">
      <c r="L22622" t="s">
        <v>3174</v>
      </c>
      <c r="M22622" t="s">
        <v>16249</v>
      </c>
      <c r="N22622" t="s">
        <v>59881</v>
      </c>
      <c r="O22622" s="76" t="s">
        <v>4374</v>
      </c>
      <c r="P22622" s="82">
        <v>3291</v>
      </c>
      <c r="Q22622" s="82" t="s">
        <v>89168</v>
      </c>
      <c r="R22622"/>
    </row>
    <row r="22623" spans="12:18" x14ac:dyDescent="0.25">
      <c r="L22623" t="s">
        <v>3174</v>
      </c>
      <c r="M22623" t="s">
        <v>5386</v>
      </c>
      <c r="N22623" t="s">
        <v>59882</v>
      </c>
      <c r="O22623" s="76" t="s">
        <v>4356</v>
      </c>
      <c r="P22623" s="82">
        <v>236</v>
      </c>
      <c r="Q22623" s="82" t="s">
        <v>89169</v>
      </c>
      <c r="R22623"/>
    </row>
    <row r="22624" spans="12:18" x14ac:dyDescent="0.25">
      <c r="L22624" t="s">
        <v>3174</v>
      </c>
      <c r="M22624" t="s">
        <v>22992</v>
      </c>
      <c r="N22624" t="s">
        <v>59883</v>
      </c>
      <c r="O22624" s="76" t="s">
        <v>4366</v>
      </c>
      <c r="P22624" s="82">
        <v>103</v>
      </c>
      <c r="Q22624" s="82" t="s">
        <v>89170</v>
      </c>
      <c r="R22624"/>
    </row>
    <row r="22625" spans="12:18" x14ac:dyDescent="0.25">
      <c r="L22625" t="s">
        <v>3174</v>
      </c>
      <c r="M22625" t="s">
        <v>16251</v>
      </c>
      <c r="N22625" t="s">
        <v>59884</v>
      </c>
      <c r="O22625" s="76" t="s">
        <v>4374</v>
      </c>
      <c r="P22625" s="82">
        <v>1556</v>
      </c>
      <c r="Q22625" s="82" t="s">
        <v>72645</v>
      </c>
      <c r="R22625"/>
    </row>
    <row r="22626" spans="12:18" x14ac:dyDescent="0.25">
      <c r="L22626" t="s">
        <v>3174</v>
      </c>
      <c r="M22626" t="s">
        <v>18227</v>
      </c>
      <c r="N22626" t="s">
        <v>59885</v>
      </c>
      <c r="O22626" s="76" t="s">
        <v>4356</v>
      </c>
      <c r="P22626" s="82">
        <v>3977</v>
      </c>
      <c r="Q22626" s="82" t="s">
        <v>89171</v>
      </c>
      <c r="R22626"/>
    </row>
    <row r="22627" spans="12:18" x14ac:dyDescent="0.25">
      <c r="L22627" t="s">
        <v>3174</v>
      </c>
      <c r="M22627" t="s">
        <v>18229</v>
      </c>
      <c r="N22627" t="s">
        <v>59886</v>
      </c>
      <c r="O22627" s="76" t="s">
        <v>4374</v>
      </c>
      <c r="P22627" s="82">
        <v>2165</v>
      </c>
      <c r="Q22627" s="82" t="s">
        <v>89172</v>
      </c>
      <c r="R22627"/>
    </row>
    <row r="22628" spans="12:18" x14ac:dyDescent="0.25">
      <c r="L22628" t="s">
        <v>3174</v>
      </c>
      <c r="M22628" t="s">
        <v>14022</v>
      </c>
      <c r="N22628" t="s">
        <v>59887</v>
      </c>
      <c r="O22628" s="76" t="s">
        <v>4374</v>
      </c>
      <c r="P22628" s="82">
        <v>10147</v>
      </c>
      <c r="Q22628" s="82" t="s">
        <v>72645</v>
      </c>
      <c r="R22628"/>
    </row>
    <row r="22629" spans="12:18" x14ac:dyDescent="0.25">
      <c r="L22629" t="s">
        <v>3174</v>
      </c>
      <c r="M22629" t="s">
        <v>16253</v>
      </c>
      <c r="N22629" t="s">
        <v>59888</v>
      </c>
      <c r="O22629" s="76" t="s">
        <v>4366</v>
      </c>
      <c r="P22629" s="82">
        <v>251</v>
      </c>
      <c r="Q22629" s="82" t="s">
        <v>89173</v>
      </c>
      <c r="R22629"/>
    </row>
    <row r="22630" spans="12:18" x14ac:dyDescent="0.25">
      <c r="L22630" t="s">
        <v>3174</v>
      </c>
      <c r="M22630" t="s">
        <v>16255</v>
      </c>
      <c r="N22630" t="s">
        <v>59889</v>
      </c>
      <c r="O22630" s="76" t="s">
        <v>4374</v>
      </c>
      <c r="P22630" s="82">
        <v>40199</v>
      </c>
      <c r="Q22630" s="82" t="s">
        <v>72645</v>
      </c>
      <c r="R22630"/>
    </row>
    <row r="22631" spans="12:18" x14ac:dyDescent="0.25">
      <c r="L22631" t="s">
        <v>3174</v>
      </c>
      <c r="M22631" t="s">
        <v>16257</v>
      </c>
      <c r="N22631" t="s">
        <v>59890</v>
      </c>
      <c r="O22631" s="76" t="s">
        <v>4356</v>
      </c>
      <c r="P22631" s="82">
        <v>705</v>
      </c>
      <c r="Q22631" s="82" t="s">
        <v>89174</v>
      </c>
      <c r="R22631"/>
    </row>
    <row r="22632" spans="12:18" x14ac:dyDescent="0.25">
      <c r="L22632" t="s">
        <v>3174</v>
      </c>
      <c r="M22632" t="s">
        <v>14579</v>
      </c>
      <c r="N22632" t="s">
        <v>59891</v>
      </c>
      <c r="O22632" s="76" t="s">
        <v>4366</v>
      </c>
      <c r="P22632" s="82">
        <v>73</v>
      </c>
      <c r="Q22632" s="82" t="s">
        <v>89175</v>
      </c>
      <c r="R22632"/>
    </row>
    <row r="22633" spans="12:18" x14ac:dyDescent="0.25">
      <c r="L22633" t="s">
        <v>3174</v>
      </c>
      <c r="M22633" t="s">
        <v>5387</v>
      </c>
      <c r="N22633" t="s">
        <v>59892</v>
      </c>
      <c r="O22633" s="76" t="s">
        <v>4356</v>
      </c>
      <c r="P22633" s="82">
        <v>332</v>
      </c>
      <c r="Q22633" s="82" t="s">
        <v>89176</v>
      </c>
      <c r="R22633"/>
    </row>
    <row r="22634" spans="12:18" x14ac:dyDescent="0.25">
      <c r="L22634" t="s">
        <v>3174</v>
      </c>
      <c r="M22634" t="s">
        <v>10209</v>
      </c>
      <c r="N22634" t="s">
        <v>59893</v>
      </c>
      <c r="O22634" s="76" t="s">
        <v>4356</v>
      </c>
      <c r="P22634" s="82">
        <v>421</v>
      </c>
      <c r="Q22634" s="82" t="s">
        <v>89177</v>
      </c>
      <c r="R22634"/>
    </row>
    <row r="22635" spans="12:18" x14ac:dyDescent="0.25">
      <c r="L22635" t="s">
        <v>3174</v>
      </c>
      <c r="M22635" t="s">
        <v>22994</v>
      </c>
      <c r="N22635" t="s">
        <v>59894</v>
      </c>
      <c r="O22635" s="76" t="s">
        <v>4374</v>
      </c>
      <c r="P22635" s="82">
        <v>1062</v>
      </c>
      <c r="Q22635" s="82" t="s">
        <v>89180</v>
      </c>
      <c r="R22635"/>
    </row>
    <row r="22636" spans="12:18" x14ac:dyDescent="0.25">
      <c r="L22636" t="s">
        <v>3174</v>
      </c>
      <c r="M22636" t="s">
        <v>5388</v>
      </c>
      <c r="N22636" t="s">
        <v>59895</v>
      </c>
      <c r="O22636" s="76" t="s">
        <v>4356</v>
      </c>
      <c r="P22636" s="82">
        <v>541</v>
      </c>
      <c r="Q22636" s="82" t="s">
        <v>89181</v>
      </c>
      <c r="R22636"/>
    </row>
    <row r="22637" spans="12:18" x14ac:dyDescent="0.25">
      <c r="L22637" t="s">
        <v>3174</v>
      </c>
      <c r="M22637" t="s">
        <v>22995</v>
      </c>
      <c r="N22637" t="s">
        <v>59896</v>
      </c>
      <c r="O22637" s="76" t="s">
        <v>4366</v>
      </c>
      <c r="P22637" s="82">
        <v>205</v>
      </c>
      <c r="Q22637" s="82" t="s">
        <v>89182</v>
      </c>
      <c r="R22637"/>
    </row>
    <row r="22638" spans="12:18" x14ac:dyDescent="0.25">
      <c r="L22638" t="s">
        <v>3174</v>
      </c>
      <c r="M22638" t="s">
        <v>16262</v>
      </c>
      <c r="N22638" t="s">
        <v>59897</v>
      </c>
      <c r="O22638" s="76" t="s">
        <v>4356</v>
      </c>
      <c r="P22638" s="82">
        <v>821</v>
      </c>
      <c r="Q22638" s="82" t="s">
        <v>89183</v>
      </c>
      <c r="R22638"/>
    </row>
    <row r="22639" spans="12:18" x14ac:dyDescent="0.25">
      <c r="L22639" t="s">
        <v>3174</v>
      </c>
      <c r="M22639" t="s">
        <v>16264</v>
      </c>
      <c r="N22639" t="s">
        <v>59898</v>
      </c>
      <c r="O22639" s="76" t="s">
        <v>4356</v>
      </c>
      <c r="P22639" s="82">
        <v>602</v>
      </c>
      <c r="Q22639" s="82" t="s">
        <v>89184</v>
      </c>
      <c r="R22639"/>
    </row>
    <row r="22640" spans="12:18" x14ac:dyDescent="0.25">
      <c r="L22640" t="s">
        <v>3174</v>
      </c>
      <c r="M22640" t="s">
        <v>18232</v>
      </c>
      <c r="N22640" t="s">
        <v>59899</v>
      </c>
      <c r="O22640" s="76" t="s">
        <v>4366</v>
      </c>
      <c r="P22640" s="82">
        <v>181</v>
      </c>
      <c r="Q22640" s="82" t="s">
        <v>89185</v>
      </c>
      <c r="R22640"/>
    </row>
    <row r="22641" spans="12:18" x14ac:dyDescent="0.25">
      <c r="L22641" t="s">
        <v>3174</v>
      </c>
      <c r="M22641" t="s">
        <v>22996</v>
      </c>
      <c r="N22641" t="s">
        <v>59900</v>
      </c>
      <c r="O22641" s="76" t="s">
        <v>4356</v>
      </c>
      <c r="P22641" s="82">
        <v>3931</v>
      </c>
      <c r="Q22641" s="82" t="s">
        <v>89186</v>
      </c>
      <c r="R22641"/>
    </row>
    <row r="22642" spans="12:18" x14ac:dyDescent="0.25">
      <c r="L22642" t="s">
        <v>3174</v>
      </c>
      <c r="M22642" t="s">
        <v>5389</v>
      </c>
      <c r="N22642" t="s">
        <v>59901</v>
      </c>
      <c r="O22642" s="76" t="s">
        <v>4374</v>
      </c>
      <c r="P22642" s="82">
        <v>809</v>
      </c>
      <c r="Q22642" s="82" t="s">
        <v>72645</v>
      </c>
      <c r="R22642"/>
    </row>
    <row r="22643" spans="12:18" x14ac:dyDescent="0.25">
      <c r="L22643" t="s">
        <v>3174</v>
      </c>
      <c r="M22643" t="s">
        <v>16265</v>
      </c>
      <c r="N22643" t="s">
        <v>59902</v>
      </c>
      <c r="O22643" s="76" t="s">
        <v>4366</v>
      </c>
      <c r="P22643" s="82">
        <v>202</v>
      </c>
      <c r="Q22643" s="82" t="s">
        <v>89187</v>
      </c>
      <c r="R22643"/>
    </row>
    <row r="22644" spans="12:18" x14ac:dyDescent="0.25">
      <c r="L22644" t="s">
        <v>3174</v>
      </c>
      <c r="M22644" t="s">
        <v>36488</v>
      </c>
      <c r="N22644" t="s">
        <v>59903</v>
      </c>
      <c r="O22644" s="76" t="s">
        <v>4450</v>
      </c>
      <c r="P22644" s="82">
        <v>35657</v>
      </c>
      <c r="Q22644" s="82" t="s">
        <v>72645</v>
      </c>
      <c r="R22644"/>
    </row>
    <row r="22645" spans="12:18" x14ac:dyDescent="0.25">
      <c r="L22645" t="s">
        <v>3174</v>
      </c>
      <c r="M22645" t="s">
        <v>22997</v>
      </c>
      <c r="N22645" t="s">
        <v>59904</v>
      </c>
      <c r="O22645" s="76" t="s">
        <v>4374</v>
      </c>
      <c r="P22645" s="82">
        <v>15090</v>
      </c>
      <c r="Q22645" s="82" t="s">
        <v>72645</v>
      </c>
      <c r="R22645"/>
    </row>
    <row r="22646" spans="12:18" x14ac:dyDescent="0.25">
      <c r="L22646" t="s">
        <v>3174</v>
      </c>
      <c r="M22646" t="s">
        <v>16267</v>
      </c>
      <c r="N22646" t="s">
        <v>59905</v>
      </c>
      <c r="O22646" s="76" t="s">
        <v>4356</v>
      </c>
      <c r="P22646" s="82">
        <v>448</v>
      </c>
      <c r="Q22646" s="82" t="s">
        <v>89188</v>
      </c>
      <c r="R22646"/>
    </row>
    <row r="22647" spans="12:18" x14ac:dyDescent="0.25">
      <c r="L22647" t="s">
        <v>3174</v>
      </c>
      <c r="M22647" t="s">
        <v>5390</v>
      </c>
      <c r="N22647" t="s">
        <v>59906</v>
      </c>
      <c r="O22647" s="76" t="s">
        <v>4356</v>
      </c>
      <c r="P22647" s="82">
        <v>3535</v>
      </c>
      <c r="Q22647" s="82" t="s">
        <v>89189</v>
      </c>
      <c r="R22647"/>
    </row>
    <row r="22648" spans="12:18" x14ac:dyDescent="0.25">
      <c r="L22648" t="s">
        <v>3174</v>
      </c>
      <c r="M22648" t="s">
        <v>18234</v>
      </c>
      <c r="N22648" t="s">
        <v>59907</v>
      </c>
      <c r="O22648" s="76" t="s">
        <v>4366</v>
      </c>
      <c r="P22648" s="82">
        <v>147</v>
      </c>
      <c r="Q22648" s="82" t="s">
        <v>89190</v>
      </c>
      <c r="R22648"/>
    </row>
    <row r="22649" spans="12:18" x14ac:dyDescent="0.25">
      <c r="L22649" t="s">
        <v>3174</v>
      </c>
      <c r="M22649" t="s">
        <v>5391</v>
      </c>
      <c r="N22649" t="s">
        <v>59908</v>
      </c>
      <c r="O22649" s="76" t="s">
        <v>4356</v>
      </c>
      <c r="P22649" s="82">
        <v>491</v>
      </c>
      <c r="Q22649" s="82" t="s">
        <v>89191</v>
      </c>
      <c r="R22649"/>
    </row>
    <row r="22650" spans="12:18" x14ac:dyDescent="0.25">
      <c r="L22650" t="s">
        <v>3174</v>
      </c>
      <c r="M22650" t="s">
        <v>16269</v>
      </c>
      <c r="N22650" t="s">
        <v>59909</v>
      </c>
      <c r="O22650" s="76" t="s">
        <v>4356</v>
      </c>
      <c r="P22650" s="82">
        <v>935</v>
      </c>
      <c r="Q22650" s="82" t="s">
        <v>89192</v>
      </c>
      <c r="R22650"/>
    </row>
    <row r="22651" spans="12:18" x14ac:dyDescent="0.25">
      <c r="L22651" t="s">
        <v>3174</v>
      </c>
      <c r="M22651" t="s">
        <v>16271</v>
      </c>
      <c r="N22651" t="s">
        <v>59910</v>
      </c>
      <c r="O22651" s="76" t="s">
        <v>4366</v>
      </c>
      <c r="P22651" s="82">
        <v>266</v>
      </c>
      <c r="Q22651" s="82" t="s">
        <v>89194</v>
      </c>
      <c r="R22651"/>
    </row>
    <row r="22652" spans="12:18" x14ac:dyDescent="0.25">
      <c r="L22652" t="s">
        <v>3174</v>
      </c>
      <c r="M22652" t="s">
        <v>36490</v>
      </c>
      <c r="N22652" t="s">
        <v>59911</v>
      </c>
      <c r="O22652" s="76" t="s">
        <v>4366</v>
      </c>
      <c r="P22652" s="82">
        <v>207</v>
      </c>
      <c r="Q22652" s="82" t="s">
        <v>89195</v>
      </c>
      <c r="R22652"/>
    </row>
    <row r="22653" spans="12:18" x14ac:dyDescent="0.25">
      <c r="L22653" t="s">
        <v>3174</v>
      </c>
      <c r="M22653" t="s">
        <v>18236</v>
      </c>
      <c r="N22653" t="s">
        <v>59912</v>
      </c>
      <c r="O22653" s="76" t="s">
        <v>4356</v>
      </c>
      <c r="P22653" s="82">
        <v>1098</v>
      </c>
      <c r="Q22653" s="82" t="s">
        <v>89196</v>
      </c>
      <c r="R22653"/>
    </row>
    <row r="22654" spans="12:18" x14ac:dyDescent="0.25">
      <c r="L22654" t="s">
        <v>3174</v>
      </c>
      <c r="M22654" t="s">
        <v>36491</v>
      </c>
      <c r="N22654" t="s">
        <v>59913</v>
      </c>
      <c r="O22654" s="76" t="s">
        <v>4356</v>
      </c>
      <c r="P22654" s="82">
        <v>248</v>
      </c>
      <c r="Q22654" s="82" t="s">
        <v>89197</v>
      </c>
      <c r="R22654"/>
    </row>
    <row r="22655" spans="12:18" x14ac:dyDescent="0.25">
      <c r="L22655" t="s">
        <v>3174</v>
      </c>
      <c r="M22655" t="s">
        <v>18238</v>
      </c>
      <c r="N22655" t="s">
        <v>59914</v>
      </c>
      <c r="O22655" s="76" t="s">
        <v>4356</v>
      </c>
      <c r="P22655" s="82">
        <v>943</v>
      </c>
      <c r="Q22655" s="82" t="s">
        <v>89198</v>
      </c>
      <c r="R22655"/>
    </row>
    <row r="22656" spans="12:18" x14ac:dyDescent="0.25">
      <c r="L22656" t="s">
        <v>3174</v>
      </c>
      <c r="M22656" t="s">
        <v>22998</v>
      </c>
      <c r="N22656" t="s">
        <v>59915</v>
      </c>
      <c r="O22656" s="76" t="s">
        <v>4356</v>
      </c>
      <c r="P22656" s="82">
        <v>2192</v>
      </c>
      <c r="Q22656" s="82" t="s">
        <v>89199</v>
      </c>
      <c r="R22656"/>
    </row>
    <row r="22657" spans="12:18" x14ac:dyDescent="0.25">
      <c r="L22657" t="s">
        <v>3174</v>
      </c>
      <c r="M22657" t="s">
        <v>5392</v>
      </c>
      <c r="N22657" t="s">
        <v>59916</v>
      </c>
      <c r="O22657" s="76" t="s">
        <v>4356</v>
      </c>
      <c r="P22657" s="82">
        <v>975</v>
      </c>
      <c r="Q22657" s="82" t="s">
        <v>89200</v>
      </c>
      <c r="R22657"/>
    </row>
    <row r="22658" spans="12:18" x14ac:dyDescent="0.25">
      <c r="L22658" t="s">
        <v>3174</v>
      </c>
      <c r="M22658" t="s">
        <v>22999</v>
      </c>
      <c r="N22658" t="s">
        <v>59917</v>
      </c>
      <c r="O22658" s="76" t="s">
        <v>4366</v>
      </c>
      <c r="P22658" s="82">
        <v>291</v>
      </c>
      <c r="Q22658" s="82" t="s">
        <v>89201</v>
      </c>
      <c r="R22658"/>
    </row>
    <row r="22659" spans="12:18" x14ac:dyDescent="0.25">
      <c r="L22659" t="s">
        <v>3174</v>
      </c>
      <c r="M22659" t="s">
        <v>18240</v>
      </c>
      <c r="N22659" t="s">
        <v>59918</v>
      </c>
      <c r="O22659" s="76" t="s">
        <v>4356</v>
      </c>
      <c r="P22659" s="82">
        <v>637</v>
      </c>
      <c r="Q22659" s="82" t="s">
        <v>89202</v>
      </c>
      <c r="R22659"/>
    </row>
    <row r="22660" spans="12:18" x14ac:dyDescent="0.25">
      <c r="L22660" t="s">
        <v>3174</v>
      </c>
      <c r="M22660" t="s">
        <v>30096</v>
      </c>
      <c r="N22660" t="s">
        <v>59919</v>
      </c>
      <c r="O22660" s="76" t="s">
        <v>4356</v>
      </c>
      <c r="P22660" s="82">
        <v>219</v>
      </c>
      <c r="Q22660" s="82" t="s">
        <v>89203</v>
      </c>
      <c r="R22660"/>
    </row>
    <row r="22661" spans="12:18" x14ac:dyDescent="0.25">
      <c r="L22661" t="s">
        <v>3174</v>
      </c>
      <c r="M22661" t="s">
        <v>16273</v>
      </c>
      <c r="N22661" t="s">
        <v>59920</v>
      </c>
      <c r="O22661" s="76" t="s">
        <v>4366</v>
      </c>
      <c r="P22661" s="82">
        <v>222</v>
      </c>
      <c r="Q22661" s="82" t="s">
        <v>89204</v>
      </c>
      <c r="R22661"/>
    </row>
    <row r="22662" spans="12:18" x14ac:dyDescent="0.25">
      <c r="L22662" t="s">
        <v>3174</v>
      </c>
      <c r="M22662" t="s">
        <v>5393</v>
      </c>
      <c r="N22662" t="s">
        <v>59921</v>
      </c>
      <c r="O22662" s="76" t="s">
        <v>4366</v>
      </c>
      <c r="P22662" s="82">
        <v>253</v>
      </c>
      <c r="Q22662" s="82" t="s">
        <v>89205</v>
      </c>
      <c r="R22662"/>
    </row>
    <row r="22663" spans="12:18" x14ac:dyDescent="0.25">
      <c r="L22663" t="s">
        <v>3174</v>
      </c>
      <c r="M22663" t="s">
        <v>36492</v>
      </c>
      <c r="N22663" t="s">
        <v>59922</v>
      </c>
      <c r="O22663" s="76" t="s">
        <v>4356</v>
      </c>
      <c r="P22663" s="82">
        <v>473</v>
      </c>
      <c r="Q22663" s="82" t="s">
        <v>89206</v>
      </c>
      <c r="R22663"/>
    </row>
    <row r="22664" spans="12:18" x14ac:dyDescent="0.25">
      <c r="L22664" t="s">
        <v>3174</v>
      </c>
      <c r="M22664" t="s">
        <v>23000</v>
      </c>
      <c r="N22664" t="s">
        <v>59923</v>
      </c>
      <c r="O22664" s="76" t="s">
        <v>4356</v>
      </c>
      <c r="P22664" s="82">
        <v>818</v>
      </c>
      <c r="Q22664" s="82" t="s">
        <v>89208</v>
      </c>
      <c r="R22664"/>
    </row>
    <row r="22665" spans="12:18" x14ac:dyDescent="0.25">
      <c r="L22665" t="s">
        <v>3174</v>
      </c>
      <c r="M22665" t="s">
        <v>16275</v>
      </c>
      <c r="N22665" t="s">
        <v>59924</v>
      </c>
      <c r="O22665" s="76" t="s">
        <v>4366</v>
      </c>
      <c r="P22665" s="82">
        <v>401</v>
      </c>
      <c r="Q22665" s="82" t="s">
        <v>89209</v>
      </c>
      <c r="R22665"/>
    </row>
    <row r="22666" spans="12:18" x14ac:dyDescent="0.25">
      <c r="L22666" t="s">
        <v>3174</v>
      </c>
      <c r="M22666" t="s">
        <v>18244</v>
      </c>
      <c r="N22666" t="s">
        <v>59925</v>
      </c>
      <c r="O22666" s="76" t="s">
        <v>4366</v>
      </c>
      <c r="P22666" s="82">
        <v>248</v>
      </c>
      <c r="Q22666" s="82" t="s">
        <v>89210</v>
      </c>
      <c r="R22666"/>
    </row>
    <row r="22667" spans="12:18" x14ac:dyDescent="0.25">
      <c r="L22667" t="s">
        <v>3174</v>
      </c>
      <c r="M22667" t="s">
        <v>5394</v>
      </c>
      <c r="N22667" t="s">
        <v>59926</v>
      </c>
      <c r="O22667" s="76" t="s">
        <v>4366</v>
      </c>
      <c r="P22667" s="82">
        <v>311</v>
      </c>
      <c r="Q22667" s="82" t="s">
        <v>89211</v>
      </c>
      <c r="R22667"/>
    </row>
    <row r="22668" spans="12:18" x14ac:dyDescent="0.25">
      <c r="L22668" t="s">
        <v>3174</v>
      </c>
      <c r="M22668" t="s">
        <v>26463</v>
      </c>
      <c r="N22668" t="s">
        <v>59927</v>
      </c>
      <c r="O22668" s="76" t="s">
        <v>4356</v>
      </c>
      <c r="P22668" s="82">
        <v>240</v>
      </c>
      <c r="Q22668" s="82" t="s">
        <v>89212</v>
      </c>
      <c r="R22668"/>
    </row>
    <row r="22669" spans="12:18" x14ac:dyDescent="0.25">
      <c r="L22669" t="s">
        <v>3174</v>
      </c>
      <c r="M22669" t="s">
        <v>5395</v>
      </c>
      <c r="N22669" t="s">
        <v>59928</v>
      </c>
      <c r="O22669" s="76" t="s">
        <v>4356</v>
      </c>
      <c r="P22669" s="82">
        <v>445</v>
      </c>
      <c r="Q22669" s="82" t="s">
        <v>89213</v>
      </c>
      <c r="R22669"/>
    </row>
    <row r="22670" spans="12:18" x14ac:dyDescent="0.25">
      <c r="L22670" t="s">
        <v>3174</v>
      </c>
      <c r="M22670" t="s">
        <v>36493</v>
      </c>
      <c r="N22670" t="s">
        <v>59929</v>
      </c>
      <c r="O22670" s="76" t="s">
        <v>4356</v>
      </c>
      <c r="P22670" s="82">
        <v>312</v>
      </c>
      <c r="Q22670" s="82" t="s">
        <v>89214</v>
      </c>
      <c r="R22670"/>
    </row>
    <row r="22671" spans="12:18" x14ac:dyDescent="0.25">
      <c r="L22671" t="s">
        <v>3174</v>
      </c>
      <c r="M22671" t="s">
        <v>5396</v>
      </c>
      <c r="N22671" t="s">
        <v>59930</v>
      </c>
      <c r="O22671" s="76" t="s">
        <v>4366</v>
      </c>
      <c r="P22671" s="82">
        <v>53</v>
      </c>
      <c r="Q22671" s="82" t="s">
        <v>89215</v>
      </c>
      <c r="R22671"/>
    </row>
    <row r="22672" spans="12:18" x14ac:dyDescent="0.25">
      <c r="L22672" t="s">
        <v>3174</v>
      </c>
      <c r="M22672" t="s">
        <v>5397</v>
      </c>
      <c r="N22672" t="s">
        <v>59931</v>
      </c>
      <c r="O22672" s="76" t="s">
        <v>4356</v>
      </c>
      <c r="P22672" s="82">
        <v>862</v>
      </c>
      <c r="Q22672" s="82" t="s">
        <v>89216</v>
      </c>
      <c r="R22672"/>
    </row>
    <row r="22673" spans="12:18" x14ac:dyDescent="0.25">
      <c r="L22673" t="s">
        <v>3174</v>
      </c>
      <c r="M22673" t="s">
        <v>5398</v>
      </c>
      <c r="N22673" t="s">
        <v>59932</v>
      </c>
      <c r="O22673" s="76" t="s">
        <v>4366</v>
      </c>
      <c r="P22673" s="82">
        <v>287</v>
      </c>
      <c r="Q22673" s="82" t="s">
        <v>89217</v>
      </c>
      <c r="R22673"/>
    </row>
    <row r="22674" spans="12:18" x14ac:dyDescent="0.25">
      <c r="L22674" t="s">
        <v>3174</v>
      </c>
      <c r="M22674" t="s">
        <v>18246</v>
      </c>
      <c r="N22674" t="s">
        <v>59933</v>
      </c>
      <c r="O22674" s="76" t="s">
        <v>4366</v>
      </c>
      <c r="P22674" s="82">
        <v>136</v>
      </c>
      <c r="Q22674" s="82" t="s">
        <v>89218</v>
      </c>
      <c r="R22674"/>
    </row>
    <row r="22675" spans="12:18" x14ac:dyDescent="0.25">
      <c r="L22675" t="s">
        <v>3174</v>
      </c>
      <c r="M22675" t="s">
        <v>5400</v>
      </c>
      <c r="N22675" t="s">
        <v>59934</v>
      </c>
      <c r="O22675" s="76" t="s">
        <v>4366</v>
      </c>
      <c r="P22675" s="82">
        <v>244</v>
      </c>
      <c r="Q22675" s="82" t="s">
        <v>89220</v>
      </c>
      <c r="R22675"/>
    </row>
    <row r="22676" spans="12:18" x14ac:dyDescent="0.25">
      <c r="L22676" t="s">
        <v>3174</v>
      </c>
      <c r="M22676" t="s">
        <v>16277</v>
      </c>
      <c r="N22676" t="s">
        <v>59935</v>
      </c>
      <c r="O22676" s="76" t="s">
        <v>4356</v>
      </c>
      <c r="P22676" s="82">
        <v>606</v>
      </c>
      <c r="Q22676" s="82" t="s">
        <v>89221</v>
      </c>
      <c r="R22676"/>
    </row>
    <row r="22677" spans="12:18" x14ac:dyDescent="0.25">
      <c r="L22677" t="s">
        <v>3174</v>
      </c>
      <c r="M22677" t="s">
        <v>23001</v>
      </c>
      <c r="N22677" t="s">
        <v>59936</v>
      </c>
      <c r="O22677" s="76" t="s">
        <v>4374</v>
      </c>
      <c r="P22677" s="82">
        <v>1609</v>
      </c>
      <c r="Q22677" s="82" t="s">
        <v>72645</v>
      </c>
      <c r="R22677"/>
    </row>
    <row r="22678" spans="12:18" x14ac:dyDescent="0.25">
      <c r="L22678" t="s">
        <v>3174</v>
      </c>
      <c r="M22678" t="s">
        <v>23002</v>
      </c>
      <c r="N22678" t="s">
        <v>59937</v>
      </c>
      <c r="O22678" s="76" t="s">
        <v>4356</v>
      </c>
      <c r="P22678" s="82">
        <v>1007</v>
      </c>
      <c r="Q22678" s="82" t="s">
        <v>89222</v>
      </c>
      <c r="R22678"/>
    </row>
    <row r="22679" spans="12:18" x14ac:dyDescent="0.25">
      <c r="L22679" t="s">
        <v>3174</v>
      </c>
      <c r="M22679" t="s">
        <v>18248</v>
      </c>
      <c r="N22679" t="s">
        <v>59938</v>
      </c>
      <c r="O22679" s="76" t="s">
        <v>4366</v>
      </c>
      <c r="P22679" s="82">
        <v>207</v>
      </c>
      <c r="Q22679" s="82" t="s">
        <v>89223</v>
      </c>
      <c r="R22679"/>
    </row>
    <row r="22680" spans="12:18" x14ac:dyDescent="0.25">
      <c r="L22680" t="s">
        <v>3174</v>
      </c>
      <c r="M22680" t="s">
        <v>16279</v>
      </c>
      <c r="N22680" t="s">
        <v>59939</v>
      </c>
      <c r="O22680" s="76" t="s">
        <v>4356</v>
      </c>
      <c r="P22680" s="82">
        <v>607</v>
      </c>
      <c r="Q22680" s="82" t="s">
        <v>89224</v>
      </c>
      <c r="R22680"/>
    </row>
    <row r="22681" spans="12:18" x14ac:dyDescent="0.25">
      <c r="L22681" t="s">
        <v>3174</v>
      </c>
      <c r="M22681" t="s">
        <v>23003</v>
      </c>
      <c r="N22681" t="s">
        <v>59940</v>
      </c>
      <c r="O22681" s="76" t="s">
        <v>4356</v>
      </c>
      <c r="P22681" s="82">
        <v>183</v>
      </c>
      <c r="Q22681" s="82" t="s">
        <v>89225</v>
      </c>
      <c r="R22681"/>
    </row>
    <row r="22682" spans="12:18" x14ac:dyDescent="0.25">
      <c r="L22682" t="s">
        <v>3174</v>
      </c>
      <c r="M22682" t="s">
        <v>36494</v>
      </c>
      <c r="N22682" t="s">
        <v>59941</v>
      </c>
      <c r="O22682" s="76" t="s">
        <v>4356</v>
      </c>
      <c r="P22682" s="82">
        <v>217</v>
      </c>
      <c r="Q22682" s="82" t="s">
        <v>89226</v>
      </c>
      <c r="R22682"/>
    </row>
    <row r="22683" spans="12:18" x14ac:dyDescent="0.25">
      <c r="L22683" t="s">
        <v>3174</v>
      </c>
      <c r="M22683" t="s">
        <v>5401</v>
      </c>
      <c r="N22683" t="s">
        <v>59942</v>
      </c>
      <c r="O22683" s="76" t="s">
        <v>4356</v>
      </c>
      <c r="P22683" s="82">
        <v>1573</v>
      </c>
      <c r="Q22683" s="82" t="s">
        <v>89227</v>
      </c>
      <c r="R22683"/>
    </row>
    <row r="22684" spans="12:18" x14ac:dyDescent="0.25">
      <c r="L22684" t="s">
        <v>3174</v>
      </c>
      <c r="M22684" t="s">
        <v>5402</v>
      </c>
      <c r="N22684" t="s">
        <v>59943</v>
      </c>
      <c r="O22684" s="76" t="s">
        <v>4366</v>
      </c>
      <c r="P22684" s="82">
        <v>165</v>
      </c>
      <c r="Q22684" s="82" t="s">
        <v>89228</v>
      </c>
      <c r="R22684"/>
    </row>
    <row r="22685" spans="12:18" x14ac:dyDescent="0.25">
      <c r="L22685" t="s">
        <v>3174</v>
      </c>
      <c r="M22685" t="s">
        <v>36495</v>
      </c>
      <c r="N22685" t="s">
        <v>59944</v>
      </c>
      <c r="O22685" s="76" t="s">
        <v>4356</v>
      </c>
      <c r="P22685" s="82">
        <v>505</v>
      </c>
      <c r="Q22685" s="82" t="s">
        <v>89229</v>
      </c>
      <c r="R22685"/>
    </row>
    <row r="22686" spans="12:18" x14ac:dyDescent="0.25">
      <c r="L22686" t="s">
        <v>3174</v>
      </c>
      <c r="M22686" t="s">
        <v>16281</v>
      </c>
      <c r="N22686" t="s">
        <v>59945</v>
      </c>
      <c r="O22686" s="76" t="s">
        <v>4356</v>
      </c>
      <c r="P22686" s="82">
        <v>720</v>
      </c>
      <c r="Q22686" s="82" t="s">
        <v>89230</v>
      </c>
      <c r="R22686"/>
    </row>
    <row r="22687" spans="12:18" x14ac:dyDescent="0.25">
      <c r="L22687" t="s">
        <v>3174</v>
      </c>
      <c r="M22687" t="s">
        <v>36496</v>
      </c>
      <c r="N22687" t="s">
        <v>59946</v>
      </c>
      <c r="O22687" s="76" t="s">
        <v>4356</v>
      </c>
      <c r="P22687" s="82">
        <v>560</v>
      </c>
      <c r="Q22687" s="82" t="s">
        <v>89231</v>
      </c>
      <c r="R22687"/>
    </row>
    <row r="22688" spans="12:18" x14ac:dyDescent="0.25">
      <c r="L22688" t="s">
        <v>3174</v>
      </c>
      <c r="M22688" t="s">
        <v>16283</v>
      </c>
      <c r="N22688" t="s">
        <v>59947</v>
      </c>
      <c r="O22688" s="76" t="s">
        <v>4356</v>
      </c>
      <c r="P22688" s="82">
        <v>3752</v>
      </c>
      <c r="Q22688" s="82" t="s">
        <v>89232</v>
      </c>
      <c r="R22688"/>
    </row>
    <row r="22689" spans="12:18" x14ac:dyDescent="0.25">
      <c r="L22689" t="s">
        <v>3174</v>
      </c>
      <c r="M22689" t="s">
        <v>5403</v>
      </c>
      <c r="N22689" t="s">
        <v>59948</v>
      </c>
      <c r="O22689" s="76" t="s">
        <v>4366</v>
      </c>
      <c r="P22689" s="82">
        <v>152</v>
      </c>
      <c r="Q22689" s="82" t="s">
        <v>89233</v>
      </c>
      <c r="R22689"/>
    </row>
    <row r="22690" spans="12:18" x14ac:dyDescent="0.25">
      <c r="L22690" t="s">
        <v>3174</v>
      </c>
      <c r="M22690" t="s">
        <v>18249</v>
      </c>
      <c r="N22690" t="s">
        <v>59949</v>
      </c>
      <c r="O22690" s="76" t="s">
        <v>4356</v>
      </c>
      <c r="P22690" s="82">
        <v>774</v>
      </c>
      <c r="Q22690" s="82" t="s">
        <v>89234</v>
      </c>
      <c r="R22690"/>
    </row>
    <row r="22691" spans="12:18" x14ac:dyDescent="0.25">
      <c r="L22691" t="s">
        <v>3174</v>
      </c>
      <c r="M22691" t="s">
        <v>16285</v>
      </c>
      <c r="N22691" t="s">
        <v>59950</v>
      </c>
      <c r="O22691" s="76" t="s">
        <v>4356</v>
      </c>
      <c r="P22691" s="82">
        <v>421</v>
      </c>
      <c r="Q22691" s="82" t="s">
        <v>89235</v>
      </c>
      <c r="R22691"/>
    </row>
    <row r="22692" spans="12:18" x14ac:dyDescent="0.25">
      <c r="L22692" t="s">
        <v>3174</v>
      </c>
      <c r="M22692" t="s">
        <v>16287</v>
      </c>
      <c r="N22692" t="s">
        <v>59951</v>
      </c>
      <c r="O22692" s="76" t="s">
        <v>4356</v>
      </c>
      <c r="P22692" s="82">
        <v>224</v>
      </c>
      <c r="Q22692" s="82" t="s">
        <v>89236</v>
      </c>
      <c r="R22692"/>
    </row>
    <row r="22693" spans="12:18" x14ac:dyDescent="0.25">
      <c r="L22693" t="s">
        <v>3174</v>
      </c>
      <c r="M22693" t="s">
        <v>16289</v>
      </c>
      <c r="N22693" t="s">
        <v>59952</v>
      </c>
      <c r="O22693" s="76" t="s">
        <v>4356</v>
      </c>
      <c r="P22693" s="82">
        <v>471</v>
      </c>
      <c r="Q22693" s="82" t="s">
        <v>89237</v>
      </c>
      <c r="R22693"/>
    </row>
    <row r="22694" spans="12:18" x14ac:dyDescent="0.25">
      <c r="L22694" t="s">
        <v>3174</v>
      </c>
      <c r="M22694" t="s">
        <v>18251</v>
      </c>
      <c r="N22694" t="s">
        <v>59953</v>
      </c>
      <c r="O22694" s="76" t="s">
        <v>4356</v>
      </c>
      <c r="P22694" s="82">
        <v>427</v>
      </c>
      <c r="Q22694" s="82" t="s">
        <v>89240</v>
      </c>
      <c r="R22694"/>
    </row>
    <row r="22695" spans="12:18" x14ac:dyDescent="0.25">
      <c r="L22695" t="s">
        <v>3174</v>
      </c>
      <c r="M22695" t="s">
        <v>4436</v>
      </c>
      <c r="N22695" t="s">
        <v>59954</v>
      </c>
      <c r="O22695" s="76" t="s">
        <v>4356</v>
      </c>
      <c r="P22695" s="82">
        <v>480</v>
      </c>
      <c r="Q22695" s="82" t="s">
        <v>89241</v>
      </c>
      <c r="R22695"/>
    </row>
    <row r="22696" spans="12:18" x14ac:dyDescent="0.25">
      <c r="L22696" t="s">
        <v>3174</v>
      </c>
      <c r="M22696" t="s">
        <v>5404</v>
      </c>
      <c r="N22696" t="s">
        <v>59955</v>
      </c>
      <c r="O22696" s="76" t="s">
        <v>4356</v>
      </c>
      <c r="P22696" s="82">
        <v>1404</v>
      </c>
      <c r="Q22696" s="82" t="s">
        <v>89242</v>
      </c>
      <c r="R22696"/>
    </row>
    <row r="22697" spans="12:18" x14ac:dyDescent="0.25">
      <c r="L22697" t="s">
        <v>3174</v>
      </c>
      <c r="M22697" t="s">
        <v>18253</v>
      </c>
      <c r="N22697" t="s">
        <v>59956</v>
      </c>
      <c r="O22697" s="76" t="s">
        <v>4374</v>
      </c>
      <c r="P22697" s="82">
        <v>2515</v>
      </c>
      <c r="Q22697" s="82" t="s">
        <v>72645</v>
      </c>
      <c r="R22697"/>
    </row>
    <row r="22698" spans="12:18" x14ac:dyDescent="0.25">
      <c r="L22698" t="s">
        <v>3174</v>
      </c>
      <c r="M22698" t="s">
        <v>16293</v>
      </c>
      <c r="N22698" t="s">
        <v>59957</v>
      </c>
      <c r="O22698" s="76" t="s">
        <v>4356</v>
      </c>
      <c r="P22698" s="82">
        <v>659</v>
      </c>
      <c r="Q22698" s="82" t="s">
        <v>89243</v>
      </c>
      <c r="R22698"/>
    </row>
    <row r="22699" spans="12:18" x14ac:dyDescent="0.25">
      <c r="L22699" t="s">
        <v>3174</v>
      </c>
      <c r="M22699" t="s">
        <v>36497</v>
      </c>
      <c r="N22699" t="s">
        <v>59958</v>
      </c>
      <c r="O22699" s="76" t="s">
        <v>4366</v>
      </c>
      <c r="P22699" s="82">
        <v>213</v>
      </c>
      <c r="Q22699" s="82" t="s">
        <v>89244</v>
      </c>
      <c r="R22699"/>
    </row>
    <row r="22700" spans="12:18" x14ac:dyDescent="0.25">
      <c r="L22700" t="s">
        <v>3174</v>
      </c>
      <c r="M22700" t="s">
        <v>5405</v>
      </c>
      <c r="N22700" t="s">
        <v>59959</v>
      </c>
      <c r="O22700" s="76" t="s">
        <v>4366</v>
      </c>
      <c r="P22700" s="82">
        <v>95</v>
      </c>
      <c r="Q22700" s="82" t="s">
        <v>89245</v>
      </c>
      <c r="R22700"/>
    </row>
    <row r="22701" spans="12:18" x14ac:dyDescent="0.25">
      <c r="L22701" t="s">
        <v>3174</v>
      </c>
      <c r="M22701" t="s">
        <v>36498</v>
      </c>
      <c r="N22701" t="s">
        <v>59960</v>
      </c>
      <c r="O22701" s="76" t="s">
        <v>4356</v>
      </c>
      <c r="P22701" s="82">
        <v>1907</v>
      </c>
      <c r="Q22701" s="82" t="s">
        <v>89246</v>
      </c>
      <c r="R22701"/>
    </row>
    <row r="22702" spans="12:18" x14ac:dyDescent="0.25">
      <c r="L22702" t="s">
        <v>3174</v>
      </c>
      <c r="M22702" t="s">
        <v>13231</v>
      </c>
      <c r="N22702" t="s">
        <v>59961</v>
      </c>
      <c r="O22702" s="76" t="s">
        <v>4356</v>
      </c>
      <c r="P22702" s="82">
        <v>553</v>
      </c>
      <c r="Q22702" s="82" t="s">
        <v>89247</v>
      </c>
      <c r="R22702"/>
    </row>
    <row r="22703" spans="12:18" x14ac:dyDescent="0.25">
      <c r="L22703" t="s">
        <v>3174</v>
      </c>
      <c r="M22703" t="s">
        <v>23004</v>
      </c>
      <c r="N22703" t="s">
        <v>59962</v>
      </c>
      <c r="O22703" s="76" t="s">
        <v>4366</v>
      </c>
      <c r="P22703" s="82">
        <v>244</v>
      </c>
      <c r="Q22703" s="82" t="s">
        <v>89248</v>
      </c>
      <c r="R22703"/>
    </row>
    <row r="22704" spans="12:18" x14ac:dyDescent="0.25">
      <c r="L22704" t="s">
        <v>3174</v>
      </c>
      <c r="M22704" t="s">
        <v>16295</v>
      </c>
      <c r="N22704" t="s">
        <v>59963</v>
      </c>
      <c r="O22704" s="76" t="s">
        <v>4356</v>
      </c>
      <c r="P22704" s="82">
        <v>347</v>
      </c>
      <c r="Q22704" s="82" t="s">
        <v>89249</v>
      </c>
      <c r="R22704"/>
    </row>
    <row r="22705" spans="12:18" x14ac:dyDescent="0.25">
      <c r="L22705" t="s">
        <v>3174</v>
      </c>
      <c r="M22705" t="s">
        <v>18255</v>
      </c>
      <c r="N22705" t="s">
        <v>59964</v>
      </c>
      <c r="O22705" s="76" t="s">
        <v>4356</v>
      </c>
      <c r="P22705" s="82">
        <v>507</v>
      </c>
      <c r="Q22705" s="82" t="s">
        <v>89250</v>
      </c>
      <c r="R22705"/>
    </row>
    <row r="22706" spans="12:18" x14ac:dyDescent="0.25">
      <c r="L22706" t="s">
        <v>3174</v>
      </c>
      <c r="M22706" t="s">
        <v>16297</v>
      </c>
      <c r="N22706" t="s">
        <v>59965</v>
      </c>
      <c r="O22706" s="76" t="s">
        <v>4366</v>
      </c>
      <c r="P22706" s="82">
        <v>168</v>
      </c>
      <c r="Q22706" s="82" t="s">
        <v>89251</v>
      </c>
      <c r="R22706"/>
    </row>
    <row r="22707" spans="12:18" x14ac:dyDescent="0.25">
      <c r="L22707" t="s">
        <v>3174</v>
      </c>
      <c r="M22707" t="s">
        <v>5406</v>
      </c>
      <c r="N22707" t="s">
        <v>59966</v>
      </c>
      <c r="O22707" s="76" t="s">
        <v>4356</v>
      </c>
      <c r="P22707" s="82">
        <v>124</v>
      </c>
      <c r="Q22707" s="82" t="s">
        <v>89252</v>
      </c>
      <c r="R22707"/>
    </row>
    <row r="22708" spans="12:18" x14ac:dyDescent="0.25">
      <c r="L22708" t="s">
        <v>3174</v>
      </c>
      <c r="M22708" t="s">
        <v>5407</v>
      </c>
      <c r="N22708" t="s">
        <v>59967</v>
      </c>
      <c r="O22708" s="76" t="s">
        <v>4356</v>
      </c>
      <c r="P22708" s="82">
        <v>2131</v>
      </c>
      <c r="Q22708" s="82" t="s">
        <v>89253</v>
      </c>
      <c r="R22708"/>
    </row>
    <row r="22709" spans="12:18" x14ac:dyDescent="0.25">
      <c r="L22709" t="s">
        <v>3174</v>
      </c>
      <c r="M22709" t="s">
        <v>23005</v>
      </c>
      <c r="N22709" t="s">
        <v>59968</v>
      </c>
      <c r="O22709" s="76" t="s">
        <v>4366</v>
      </c>
      <c r="P22709" s="82">
        <v>140</v>
      </c>
      <c r="Q22709" s="82" t="s">
        <v>89254</v>
      </c>
      <c r="R22709"/>
    </row>
    <row r="22710" spans="12:18" x14ac:dyDescent="0.25">
      <c r="L22710" t="s">
        <v>3174</v>
      </c>
      <c r="M22710" t="s">
        <v>18258</v>
      </c>
      <c r="N22710" t="s">
        <v>59969</v>
      </c>
      <c r="O22710" s="76" t="s">
        <v>4366</v>
      </c>
      <c r="P22710" s="82">
        <v>200</v>
      </c>
      <c r="Q22710" s="82" t="s">
        <v>89255</v>
      </c>
      <c r="R22710"/>
    </row>
    <row r="22711" spans="12:18" x14ac:dyDescent="0.25">
      <c r="L22711" t="s">
        <v>3174</v>
      </c>
      <c r="M22711" t="s">
        <v>18260</v>
      </c>
      <c r="N22711" t="s">
        <v>59970</v>
      </c>
      <c r="O22711" s="76" t="s">
        <v>4366</v>
      </c>
      <c r="P22711" s="82">
        <v>198</v>
      </c>
      <c r="Q22711" s="82" t="s">
        <v>89256</v>
      </c>
      <c r="R22711"/>
    </row>
    <row r="22712" spans="12:18" x14ac:dyDescent="0.25">
      <c r="L22712" t="s">
        <v>3174</v>
      </c>
      <c r="M22712" t="s">
        <v>23006</v>
      </c>
      <c r="N22712" t="s">
        <v>59971</v>
      </c>
      <c r="O22712" s="76" t="s">
        <v>4356</v>
      </c>
      <c r="P22712" s="82">
        <v>430</v>
      </c>
      <c r="Q22712" s="82" t="s">
        <v>89257</v>
      </c>
      <c r="R22712"/>
    </row>
    <row r="22713" spans="12:18" x14ac:dyDescent="0.25">
      <c r="L22713" t="s">
        <v>3174</v>
      </c>
      <c r="M22713" t="s">
        <v>16299</v>
      </c>
      <c r="N22713" t="s">
        <v>59972</v>
      </c>
      <c r="O22713" s="76" t="s">
        <v>4366</v>
      </c>
      <c r="P22713" s="82">
        <v>281</v>
      </c>
      <c r="Q22713" s="82" t="s">
        <v>89258</v>
      </c>
      <c r="R22713"/>
    </row>
    <row r="22714" spans="12:18" x14ac:dyDescent="0.25">
      <c r="L22714" t="s">
        <v>3174</v>
      </c>
      <c r="M22714" t="s">
        <v>5408</v>
      </c>
      <c r="N22714" t="s">
        <v>59973</v>
      </c>
      <c r="O22714" s="76" t="s">
        <v>4356</v>
      </c>
      <c r="P22714" s="82">
        <v>518</v>
      </c>
      <c r="Q22714" s="82" t="s">
        <v>89259</v>
      </c>
      <c r="R22714"/>
    </row>
    <row r="22715" spans="12:18" x14ac:dyDescent="0.25">
      <c r="L22715" t="s">
        <v>3174</v>
      </c>
      <c r="M22715" t="s">
        <v>18261</v>
      </c>
      <c r="N22715" t="s">
        <v>59974</v>
      </c>
      <c r="O22715" s="76" t="s">
        <v>4356</v>
      </c>
      <c r="P22715" s="82">
        <v>479</v>
      </c>
      <c r="Q22715" s="82" t="s">
        <v>89260</v>
      </c>
      <c r="R22715"/>
    </row>
    <row r="22716" spans="12:18" x14ac:dyDescent="0.25">
      <c r="L22716" t="s">
        <v>3174</v>
      </c>
      <c r="M22716" t="s">
        <v>5409</v>
      </c>
      <c r="N22716" t="s">
        <v>59975</v>
      </c>
      <c r="O22716" s="76" t="s">
        <v>4356</v>
      </c>
      <c r="P22716" s="82">
        <v>547</v>
      </c>
      <c r="Q22716" s="82" t="s">
        <v>89261</v>
      </c>
      <c r="R22716"/>
    </row>
    <row r="22717" spans="12:18" x14ac:dyDescent="0.25">
      <c r="L22717" t="s">
        <v>3174</v>
      </c>
      <c r="M22717" t="s">
        <v>23007</v>
      </c>
      <c r="N22717" t="s">
        <v>59976</v>
      </c>
      <c r="O22717" s="76" t="s">
        <v>4356</v>
      </c>
      <c r="P22717" s="82">
        <v>349</v>
      </c>
      <c r="Q22717" s="82" t="s">
        <v>89262</v>
      </c>
      <c r="R22717"/>
    </row>
    <row r="22718" spans="12:18" x14ac:dyDescent="0.25">
      <c r="L22718" t="s">
        <v>3174</v>
      </c>
      <c r="M22718" t="s">
        <v>18264</v>
      </c>
      <c r="N22718" t="s">
        <v>59977</v>
      </c>
      <c r="O22718" s="76" t="s">
        <v>4356</v>
      </c>
      <c r="P22718" s="82">
        <v>438</v>
      </c>
      <c r="Q22718" s="82" t="s">
        <v>89264</v>
      </c>
      <c r="R22718"/>
    </row>
    <row r="22719" spans="12:18" x14ac:dyDescent="0.25">
      <c r="L22719" t="s">
        <v>3174</v>
      </c>
      <c r="M22719" t="s">
        <v>23008</v>
      </c>
      <c r="N22719" t="s">
        <v>59978</v>
      </c>
      <c r="O22719" s="76" t="s">
        <v>4366</v>
      </c>
      <c r="P22719" s="82">
        <v>164</v>
      </c>
      <c r="Q22719" s="82" t="s">
        <v>89265</v>
      </c>
      <c r="R22719"/>
    </row>
    <row r="22720" spans="12:18" x14ac:dyDescent="0.25">
      <c r="L22720" t="s">
        <v>3174</v>
      </c>
      <c r="M22720" t="s">
        <v>5411</v>
      </c>
      <c r="N22720" t="s">
        <v>59979</v>
      </c>
      <c r="O22720" s="76" t="s">
        <v>4374</v>
      </c>
      <c r="P22720" s="82">
        <v>915</v>
      </c>
      <c r="Q22720" s="82" t="s">
        <v>72645</v>
      </c>
      <c r="R22720"/>
    </row>
    <row r="22721" spans="12:18" x14ac:dyDescent="0.25">
      <c r="L22721" t="s">
        <v>3174</v>
      </c>
      <c r="M22721" t="s">
        <v>5412</v>
      </c>
      <c r="N22721" t="s">
        <v>59980</v>
      </c>
      <c r="O22721" s="76" t="s">
        <v>4356</v>
      </c>
      <c r="P22721" s="82">
        <v>651</v>
      </c>
      <c r="Q22721" s="82" t="s">
        <v>89266</v>
      </c>
      <c r="R22721"/>
    </row>
    <row r="22722" spans="12:18" x14ac:dyDescent="0.25">
      <c r="L22722" t="s">
        <v>3174</v>
      </c>
      <c r="M22722" t="s">
        <v>16301</v>
      </c>
      <c r="N22722" t="s">
        <v>59981</v>
      </c>
      <c r="O22722" s="76" t="s">
        <v>4366</v>
      </c>
      <c r="P22722" s="82">
        <v>503</v>
      </c>
      <c r="Q22722" s="82" t="s">
        <v>89267</v>
      </c>
      <c r="R22722"/>
    </row>
    <row r="22723" spans="12:18" x14ac:dyDescent="0.25">
      <c r="L22723" t="s">
        <v>3174</v>
      </c>
      <c r="M22723" t="s">
        <v>18265</v>
      </c>
      <c r="N22723" t="s">
        <v>59982</v>
      </c>
      <c r="O22723" s="76" t="s">
        <v>4356</v>
      </c>
      <c r="P22723" s="82">
        <v>256</v>
      </c>
      <c r="Q22723" s="82" t="s">
        <v>89269</v>
      </c>
      <c r="R22723"/>
    </row>
    <row r="22724" spans="12:18" x14ac:dyDescent="0.25">
      <c r="L22724" t="s">
        <v>3174</v>
      </c>
      <c r="M22724" t="s">
        <v>23009</v>
      </c>
      <c r="N22724" t="s">
        <v>59983</v>
      </c>
      <c r="O22724" s="76" t="s">
        <v>4356</v>
      </c>
      <c r="P22724" s="82">
        <v>523</v>
      </c>
      <c r="Q22724" s="82" t="s">
        <v>89270</v>
      </c>
      <c r="R22724"/>
    </row>
    <row r="22725" spans="12:18" x14ac:dyDescent="0.25">
      <c r="L22725" t="s">
        <v>3174</v>
      </c>
      <c r="M22725" t="s">
        <v>5413</v>
      </c>
      <c r="N22725" t="s">
        <v>59984</v>
      </c>
      <c r="O22725" s="76" t="s">
        <v>4356</v>
      </c>
      <c r="P22725" s="82">
        <v>887</v>
      </c>
      <c r="Q22725" s="82" t="s">
        <v>89271</v>
      </c>
      <c r="R22725"/>
    </row>
    <row r="22726" spans="12:18" x14ac:dyDescent="0.25">
      <c r="L22726" t="s">
        <v>3174</v>
      </c>
      <c r="M22726" t="s">
        <v>36500</v>
      </c>
      <c r="N22726" t="s">
        <v>59985</v>
      </c>
      <c r="O22726" s="76" t="s">
        <v>4356</v>
      </c>
      <c r="P22726" s="82">
        <v>340</v>
      </c>
      <c r="Q22726" s="82" t="s">
        <v>89273</v>
      </c>
      <c r="R22726"/>
    </row>
    <row r="22727" spans="12:18" x14ac:dyDescent="0.25">
      <c r="L22727" t="s">
        <v>3174</v>
      </c>
      <c r="M22727" t="s">
        <v>16303</v>
      </c>
      <c r="N22727" t="s">
        <v>59986</v>
      </c>
      <c r="O22727" s="76" t="s">
        <v>4356</v>
      </c>
      <c r="P22727" s="82">
        <v>361</v>
      </c>
      <c r="Q22727" s="82" t="s">
        <v>89274</v>
      </c>
      <c r="R22727"/>
    </row>
    <row r="22728" spans="12:18" x14ac:dyDescent="0.25">
      <c r="L22728" t="s">
        <v>3174</v>
      </c>
      <c r="M22728" t="s">
        <v>5414</v>
      </c>
      <c r="N22728" t="s">
        <v>59987</v>
      </c>
      <c r="O22728" s="76" t="s">
        <v>4356</v>
      </c>
      <c r="P22728" s="82">
        <v>322</v>
      </c>
      <c r="Q22728" s="82" t="s">
        <v>89275</v>
      </c>
      <c r="R22728"/>
    </row>
    <row r="22729" spans="12:18" x14ac:dyDescent="0.25">
      <c r="L22729" t="s">
        <v>3174</v>
      </c>
      <c r="M22729" t="s">
        <v>5415</v>
      </c>
      <c r="N22729" t="s">
        <v>59988</v>
      </c>
      <c r="O22729" s="76" t="s">
        <v>4356</v>
      </c>
      <c r="P22729" s="82">
        <v>90</v>
      </c>
      <c r="Q22729" s="82" t="s">
        <v>89276</v>
      </c>
      <c r="R22729"/>
    </row>
    <row r="22730" spans="12:18" x14ac:dyDescent="0.25">
      <c r="L22730" t="s">
        <v>3174</v>
      </c>
      <c r="M22730" t="s">
        <v>5416</v>
      </c>
      <c r="N22730" t="s">
        <v>59989</v>
      </c>
      <c r="O22730" s="76" t="s">
        <v>4356</v>
      </c>
      <c r="P22730" s="82">
        <v>654</v>
      </c>
      <c r="Q22730" s="82" t="s">
        <v>89277</v>
      </c>
      <c r="R22730"/>
    </row>
    <row r="22731" spans="12:18" x14ac:dyDescent="0.25">
      <c r="L22731" t="s">
        <v>3174</v>
      </c>
      <c r="M22731" t="s">
        <v>22461</v>
      </c>
      <c r="N22731" t="s">
        <v>59990</v>
      </c>
      <c r="O22731" s="76" t="s">
        <v>4374</v>
      </c>
      <c r="P22731" s="82">
        <v>539</v>
      </c>
      <c r="Q22731" s="82" t="s">
        <v>89278</v>
      </c>
      <c r="R22731"/>
    </row>
    <row r="22732" spans="12:18" x14ac:dyDescent="0.25">
      <c r="L22732" t="s">
        <v>3174</v>
      </c>
      <c r="M22732" t="s">
        <v>16304</v>
      </c>
      <c r="N22732" t="s">
        <v>59991</v>
      </c>
      <c r="O22732" s="76" t="s">
        <v>4356</v>
      </c>
      <c r="P22732" s="82">
        <v>372</v>
      </c>
      <c r="Q22732" s="82" t="s">
        <v>89279</v>
      </c>
      <c r="R22732"/>
    </row>
    <row r="22733" spans="12:18" x14ac:dyDescent="0.25">
      <c r="L22733" t="s">
        <v>3174</v>
      </c>
      <c r="M22733" t="s">
        <v>5417</v>
      </c>
      <c r="N22733" t="s">
        <v>59992</v>
      </c>
      <c r="O22733" s="76" t="s">
        <v>4356</v>
      </c>
      <c r="P22733" s="82">
        <v>228</v>
      </c>
      <c r="Q22733" s="82" t="s">
        <v>89280</v>
      </c>
      <c r="R22733"/>
    </row>
    <row r="22734" spans="12:18" x14ac:dyDescent="0.25">
      <c r="L22734" t="s">
        <v>3174</v>
      </c>
      <c r="M22734" t="s">
        <v>16306</v>
      </c>
      <c r="N22734" t="s">
        <v>59993</v>
      </c>
      <c r="O22734" s="76" t="s">
        <v>4366</v>
      </c>
      <c r="P22734" s="82">
        <v>228</v>
      </c>
      <c r="Q22734" s="82" t="s">
        <v>89281</v>
      </c>
      <c r="R22734"/>
    </row>
    <row r="22735" spans="12:18" x14ac:dyDescent="0.25">
      <c r="L22735" t="s">
        <v>3174</v>
      </c>
      <c r="M22735" t="s">
        <v>23011</v>
      </c>
      <c r="N22735" t="s">
        <v>59994</v>
      </c>
      <c r="O22735" s="76" t="s">
        <v>4374</v>
      </c>
      <c r="P22735" s="82">
        <v>1390</v>
      </c>
      <c r="Q22735" s="82" t="s">
        <v>89282</v>
      </c>
      <c r="R22735"/>
    </row>
    <row r="22736" spans="12:18" x14ac:dyDescent="0.25">
      <c r="L22736" t="s">
        <v>3174</v>
      </c>
      <c r="M22736" t="s">
        <v>5418</v>
      </c>
      <c r="N22736" t="s">
        <v>59995</v>
      </c>
      <c r="O22736" s="76" t="s">
        <v>4356</v>
      </c>
      <c r="P22736" s="82">
        <v>391</v>
      </c>
      <c r="Q22736" s="82" t="s">
        <v>89283</v>
      </c>
      <c r="R22736"/>
    </row>
    <row r="22737" spans="12:18" x14ac:dyDescent="0.25">
      <c r="L22737" t="s">
        <v>3174</v>
      </c>
      <c r="M22737" t="s">
        <v>9811</v>
      </c>
      <c r="N22737" t="s">
        <v>59996</v>
      </c>
      <c r="O22737" s="76" t="s">
        <v>4366</v>
      </c>
      <c r="P22737" s="82">
        <v>206</v>
      </c>
      <c r="Q22737" s="82" t="s">
        <v>89284</v>
      </c>
      <c r="R22737"/>
    </row>
    <row r="22738" spans="12:18" x14ac:dyDescent="0.25">
      <c r="L22738" t="s">
        <v>3174</v>
      </c>
      <c r="M22738" t="s">
        <v>18266</v>
      </c>
      <c r="N22738" t="s">
        <v>59997</v>
      </c>
      <c r="O22738" s="76" t="s">
        <v>4366</v>
      </c>
      <c r="P22738" s="82">
        <v>121</v>
      </c>
      <c r="Q22738" s="82" t="s">
        <v>89285</v>
      </c>
      <c r="R22738"/>
    </row>
    <row r="22739" spans="12:18" x14ac:dyDescent="0.25">
      <c r="L22739" t="s">
        <v>3174</v>
      </c>
      <c r="M22739" t="s">
        <v>36501</v>
      </c>
      <c r="N22739" t="s">
        <v>59998</v>
      </c>
      <c r="O22739" s="76" t="s">
        <v>4356</v>
      </c>
      <c r="P22739" s="82">
        <v>573</v>
      </c>
      <c r="Q22739" s="82" t="s">
        <v>89286</v>
      </c>
      <c r="R22739"/>
    </row>
    <row r="22740" spans="12:18" x14ac:dyDescent="0.25">
      <c r="L22740" t="s">
        <v>3174</v>
      </c>
      <c r="M22740" t="s">
        <v>16309</v>
      </c>
      <c r="N22740" t="s">
        <v>59999</v>
      </c>
      <c r="O22740" s="76" t="s">
        <v>4374</v>
      </c>
      <c r="P22740" s="82">
        <v>9069</v>
      </c>
      <c r="Q22740" s="82" t="s">
        <v>72645</v>
      </c>
      <c r="R22740"/>
    </row>
    <row r="22741" spans="12:18" x14ac:dyDescent="0.25">
      <c r="L22741" t="s">
        <v>3174</v>
      </c>
      <c r="M22741" t="s">
        <v>18268</v>
      </c>
      <c r="N22741" t="s">
        <v>60000</v>
      </c>
      <c r="O22741" s="76" t="s">
        <v>4366</v>
      </c>
      <c r="P22741" s="82">
        <v>27</v>
      </c>
      <c r="Q22741" s="82" t="s">
        <v>89287</v>
      </c>
      <c r="R22741"/>
    </row>
    <row r="22742" spans="12:18" x14ac:dyDescent="0.25">
      <c r="L22742" t="s">
        <v>3174</v>
      </c>
      <c r="M22742" t="s">
        <v>18270</v>
      </c>
      <c r="N22742" t="s">
        <v>60001</v>
      </c>
      <c r="O22742" s="76" t="s">
        <v>4356</v>
      </c>
      <c r="P22742" s="82">
        <v>1773</v>
      </c>
      <c r="Q22742" s="82" t="s">
        <v>89288</v>
      </c>
      <c r="R22742"/>
    </row>
    <row r="22743" spans="12:18" x14ac:dyDescent="0.25">
      <c r="L22743" t="s">
        <v>3174</v>
      </c>
      <c r="M22743" t="s">
        <v>23012</v>
      </c>
      <c r="N22743" t="s">
        <v>60002</v>
      </c>
      <c r="O22743" s="76" t="s">
        <v>4356</v>
      </c>
      <c r="P22743" s="82">
        <v>348</v>
      </c>
      <c r="Q22743" s="82" t="s">
        <v>89291</v>
      </c>
      <c r="R22743"/>
    </row>
    <row r="22744" spans="12:18" x14ac:dyDescent="0.25">
      <c r="L22744" t="s">
        <v>3174</v>
      </c>
      <c r="M22744" t="s">
        <v>36502</v>
      </c>
      <c r="N22744" t="s">
        <v>60003</v>
      </c>
      <c r="O22744" s="76" t="s">
        <v>4356</v>
      </c>
      <c r="P22744" s="82">
        <v>313</v>
      </c>
      <c r="Q22744" s="82" t="s">
        <v>89289</v>
      </c>
      <c r="R22744"/>
    </row>
    <row r="22745" spans="12:18" x14ac:dyDescent="0.25">
      <c r="L22745" t="s">
        <v>3174</v>
      </c>
      <c r="M22745" t="s">
        <v>5419</v>
      </c>
      <c r="N22745" t="s">
        <v>60004</v>
      </c>
      <c r="O22745" s="76" t="s">
        <v>4356</v>
      </c>
      <c r="P22745" s="82">
        <v>2940</v>
      </c>
      <c r="Q22745" s="82" t="s">
        <v>89290</v>
      </c>
      <c r="R22745"/>
    </row>
    <row r="22746" spans="12:18" x14ac:dyDescent="0.25">
      <c r="L22746" t="s">
        <v>3174</v>
      </c>
      <c r="M22746" t="s">
        <v>18272</v>
      </c>
      <c r="N22746" t="s">
        <v>60005</v>
      </c>
      <c r="O22746" s="76" t="s">
        <v>4356</v>
      </c>
      <c r="P22746" s="82">
        <v>458</v>
      </c>
      <c r="Q22746" s="82" t="s">
        <v>89292</v>
      </c>
      <c r="R22746"/>
    </row>
    <row r="22747" spans="12:18" x14ac:dyDescent="0.25">
      <c r="L22747" t="s">
        <v>3174</v>
      </c>
      <c r="M22747" t="s">
        <v>5420</v>
      </c>
      <c r="N22747" t="s">
        <v>60006</v>
      </c>
      <c r="O22747" s="76" t="s">
        <v>4356</v>
      </c>
      <c r="P22747" s="82">
        <v>270</v>
      </c>
      <c r="Q22747" s="82" t="s">
        <v>89293</v>
      </c>
      <c r="R22747"/>
    </row>
    <row r="22748" spans="12:18" x14ac:dyDescent="0.25">
      <c r="L22748" t="s">
        <v>3174</v>
      </c>
      <c r="M22748" t="s">
        <v>36503</v>
      </c>
      <c r="N22748" t="s">
        <v>60007</v>
      </c>
      <c r="O22748" s="76" t="s">
        <v>4356</v>
      </c>
      <c r="P22748" s="82">
        <v>381</v>
      </c>
      <c r="Q22748" s="82" t="s">
        <v>89294</v>
      </c>
      <c r="R22748"/>
    </row>
    <row r="22749" spans="12:18" x14ac:dyDescent="0.25">
      <c r="L22749" t="s">
        <v>3174</v>
      </c>
      <c r="M22749" t="s">
        <v>23013</v>
      </c>
      <c r="N22749" t="s">
        <v>60008</v>
      </c>
      <c r="O22749" s="76" t="s">
        <v>4356</v>
      </c>
      <c r="P22749" s="82">
        <v>1803</v>
      </c>
      <c r="Q22749" s="82" t="s">
        <v>89295</v>
      </c>
      <c r="R22749"/>
    </row>
    <row r="22750" spans="12:18" x14ac:dyDescent="0.25">
      <c r="L22750" t="s">
        <v>3174</v>
      </c>
      <c r="M22750" t="s">
        <v>23014</v>
      </c>
      <c r="N22750" t="s">
        <v>60009</v>
      </c>
      <c r="O22750" s="76" t="s">
        <v>4366</v>
      </c>
      <c r="P22750" s="82">
        <v>242</v>
      </c>
      <c r="Q22750" s="82" t="s">
        <v>89296</v>
      </c>
      <c r="R22750"/>
    </row>
    <row r="22751" spans="12:18" x14ac:dyDescent="0.25">
      <c r="L22751" t="s">
        <v>3174</v>
      </c>
      <c r="M22751" t="s">
        <v>23015</v>
      </c>
      <c r="N22751" t="s">
        <v>60010</v>
      </c>
      <c r="O22751" s="76" t="s">
        <v>4356</v>
      </c>
      <c r="P22751" s="82">
        <v>366</v>
      </c>
      <c r="Q22751" s="82" t="s">
        <v>89297</v>
      </c>
      <c r="R22751"/>
    </row>
    <row r="22752" spans="12:18" x14ac:dyDescent="0.25">
      <c r="L22752" t="s">
        <v>3174</v>
      </c>
      <c r="M22752" t="s">
        <v>36504</v>
      </c>
      <c r="N22752" t="s">
        <v>60011</v>
      </c>
      <c r="O22752" s="76" t="s">
        <v>4366</v>
      </c>
      <c r="P22752" s="82">
        <v>80</v>
      </c>
      <c r="Q22752" s="82" t="s">
        <v>89298</v>
      </c>
      <c r="R22752"/>
    </row>
    <row r="22753" spans="12:18" x14ac:dyDescent="0.25">
      <c r="L22753" t="s">
        <v>3174</v>
      </c>
      <c r="M22753" t="s">
        <v>5651</v>
      </c>
      <c r="N22753" t="s">
        <v>60012</v>
      </c>
      <c r="O22753" s="76" t="s">
        <v>4356</v>
      </c>
      <c r="P22753" s="82">
        <v>452</v>
      </c>
      <c r="Q22753" s="82" t="s">
        <v>89299</v>
      </c>
      <c r="R22753"/>
    </row>
    <row r="22754" spans="12:18" x14ac:dyDescent="0.25">
      <c r="L22754" t="s">
        <v>3174</v>
      </c>
      <c r="M22754" t="s">
        <v>18274</v>
      </c>
      <c r="N22754" t="s">
        <v>60013</v>
      </c>
      <c r="O22754" s="76" t="s">
        <v>4366</v>
      </c>
      <c r="P22754" s="82">
        <v>141</v>
      </c>
      <c r="Q22754" s="82" t="s">
        <v>89300</v>
      </c>
      <c r="R22754"/>
    </row>
    <row r="22755" spans="12:18" x14ac:dyDescent="0.25">
      <c r="L22755" t="s">
        <v>3174</v>
      </c>
      <c r="M22755" t="s">
        <v>18276</v>
      </c>
      <c r="N22755" t="s">
        <v>60014</v>
      </c>
      <c r="O22755" s="76" t="s">
        <v>4356</v>
      </c>
      <c r="P22755" s="82">
        <v>617</v>
      </c>
      <c r="Q22755" s="82" t="s">
        <v>89302</v>
      </c>
      <c r="R22755"/>
    </row>
    <row r="22756" spans="12:18" x14ac:dyDescent="0.25">
      <c r="L22756" t="s">
        <v>3174</v>
      </c>
      <c r="M22756" t="s">
        <v>36505</v>
      </c>
      <c r="N22756" t="s">
        <v>60015</v>
      </c>
      <c r="O22756" s="76" t="s">
        <v>4356</v>
      </c>
      <c r="P22756" s="82">
        <v>540</v>
      </c>
      <c r="Q22756" s="82" t="s">
        <v>89303</v>
      </c>
      <c r="R22756"/>
    </row>
    <row r="22757" spans="12:18" x14ac:dyDescent="0.25">
      <c r="L22757" t="s">
        <v>3174</v>
      </c>
      <c r="M22757" t="s">
        <v>18712</v>
      </c>
      <c r="N22757" t="s">
        <v>60016</v>
      </c>
      <c r="O22757" s="76" t="s">
        <v>4356</v>
      </c>
      <c r="P22757" s="82">
        <v>138</v>
      </c>
      <c r="Q22757" s="82" t="s">
        <v>89304</v>
      </c>
      <c r="R22757"/>
    </row>
    <row r="22758" spans="12:18" x14ac:dyDescent="0.25">
      <c r="L22758" t="s">
        <v>3174</v>
      </c>
      <c r="M22758" t="s">
        <v>18278</v>
      </c>
      <c r="N22758" t="s">
        <v>60017</v>
      </c>
      <c r="O22758" s="76" t="s">
        <v>4356</v>
      </c>
      <c r="P22758" s="82">
        <v>812</v>
      </c>
      <c r="Q22758" s="82" t="s">
        <v>89305</v>
      </c>
      <c r="R22758"/>
    </row>
    <row r="22759" spans="12:18" x14ac:dyDescent="0.25">
      <c r="L22759" t="s">
        <v>3174</v>
      </c>
      <c r="M22759" t="s">
        <v>16313</v>
      </c>
      <c r="N22759" t="s">
        <v>60018</v>
      </c>
      <c r="O22759" s="76" t="s">
        <v>4366</v>
      </c>
      <c r="P22759" s="82">
        <v>193</v>
      </c>
      <c r="Q22759" s="82" t="s">
        <v>89306</v>
      </c>
      <c r="R22759"/>
    </row>
    <row r="22760" spans="12:18" x14ac:dyDescent="0.25">
      <c r="L22760" t="s">
        <v>3174</v>
      </c>
      <c r="M22760" t="s">
        <v>5421</v>
      </c>
      <c r="N22760" t="s">
        <v>60019</v>
      </c>
      <c r="O22760" s="76" t="s">
        <v>4356</v>
      </c>
      <c r="P22760" s="82">
        <v>272</v>
      </c>
      <c r="Q22760" s="82" t="s">
        <v>89307</v>
      </c>
      <c r="R22760"/>
    </row>
    <row r="22761" spans="12:18" x14ac:dyDescent="0.25">
      <c r="L22761" t="s">
        <v>3174</v>
      </c>
      <c r="M22761" t="s">
        <v>18280</v>
      </c>
      <c r="N22761" t="s">
        <v>60020</v>
      </c>
      <c r="O22761" s="76" t="s">
        <v>4356</v>
      </c>
      <c r="P22761" s="82">
        <v>335</v>
      </c>
      <c r="Q22761" s="82" t="s">
        <v>89308</v>
      </c>
      <c r="R22761"/>
    </row>
    <row r="22762" spans="12:18" x14ac:dyDescent="0.25">
      <c r="L22762" t="s">
        <v>3174</v>
      </c>
      <c r="M22762" t="s">
        <v>18152</v>
      </c>
      <c r="N22762" t="s">
        <v>60021</v>
      </c>
      <c r="O22762" s="76" t="s">
        <v>4366</v>
      </c>
      <c r="P22762" s="82">
        <v>155</v>
      </c>
      <c r="Q22762" s="82" t="s">
        <v>89309</v>
      </c>
      <c r="R22762"/>
    </row>
    <row r="22763" spans="12:18" x14ac:dyDescent="0.25">
      <c r="L22763" t="s">
        <v>3174</v>
      </c>
      <c r="M22763" t="s">
        <v>36506</v>
      </c>
      <c r="N22763" t="s">
        <v>60022</v>
      </c>
      <c r="O22763" s="76" t="s">
        <v>4356</v>
      </c>
      <c r="P22763" s="82">
        <v>623</v>
      </c>
      <c r="Q22763" s="82" t="s">
        <v>89310</v>
      </c>
      <c r="R22763"/>
    </row>
    <row r="22764" spans="12:18" x14ac:dyDescent="0.25">
      <c r="L22764" t="s">
        <v>3174</v>
      </c>
      <c r="M22764" t="s">
        <v>16314</v>
      </c>
      <c r="N22764" t="s">
        <v>60023</v>
      </c>
      <c r="O22764" s="76" t="s">
        <v>4356</v>
      </c>
      <c r="P22764" s="82">
        <v>462</v>
      </c>
      <c r="Q22764" s="82" t="s">
        <v>89311</v>
      </c>
      <c r="R22764"/>
    </row>
    <row r="22765" spans="12:18" x14ac:dyDescent="0.25">
      <c r="L22765" t="s">
        <v>3174</v>
      </c>
      <c r="M22765" t="s">
        <v>16316</v>
      </c>
      <c r="N22765" t="s">
        <v>60024</v>
      </c>
      <c r="O22765" s="76" t="s">
        <v>4356</v>
      </c>
      <c r="P22765" s="82">
        <v>827</v>
      </c>
      <c r="Q22765" s="82" t="s">
        <v>89312</v>
      </c>
      <c r="R22765"/>
    </row>
    <row r="22766" spans="12:18" x14ac:dyDescent="0.25">
      <c r="L22766" t="s">
        <v>3174</v>
      </c>
      <c r="M22766" t="s">
        <v>5422</v>
      </c>
      <c r="N22766" t="s">
        <v>60025</v>
      </c>
      <c r="O22766" s="76" t="s">
        <v>4356</v>
      </c>
      <c r="P22766" s="82">
        <v>642</v>
      </c>
      <c r="Q22766" s="82" t="s">
        <v>89313</v>
      </c>
      <c r="R22766"/>
    </row>
    <row r="22767" spans="12:18" x14ac:dyDescent="0.25">
      <c r="L22767" t="s">
        <v>3174</v>
      </c>
      <c r="M22767" t="s">
        <v>23016</v>
      </c>
      <c r="N22767" t="s">
        <v>60026</v>
      </c>
      <c r="O22767" s="76" t="s">
        <v>4366</v>
      </c>
      <c r="P22767" s="82">
        <v>126</v>
      </c>
      <c r="Q22767" s="82" t="s">
        <v>89315</v>
      </c>
      <c r="R22767"/>
    </row>
    <row r="22768" spans="12:18" x14ac:dyDescent="0.25">
      <c r="L22768" t="s">
        <v>3174</v>
      </c>
      <c r="M22768" t="s">
        <v>36507</v>
      </c>
      <c r="N22768" t="s">
        <v>60027</v>
      </c>
      <c r="O22768" s="76" t="s">
        <v>4356</v>
      </c>
      <c r="P22768" s="82">
        <v>2498</v>
      </c>
      <c r="Q22768" s="82" t="s">
        <v>89316</v>
      </c>
      <c r="R22768"/>
    </row>
    <row r="22769" spans="12:18" x14ac:dyDescent="0.25">
      <c r="L22769" t="s">
        <v>3174</v>
      </c>
      <c r="M22769" t="s">
        <v>16318</v>
      </c>
      <c r="N22769" t="s">
        <v>60028</v>
      </c>
      <c r="O22769" s="76" t="s">
        <v>4356</v>
      </c>
      <c r="P22769" s="82">
        <v>312</v>
      </c>
      <c r="Q22769" s="82" t="s">
        <v>89317</v>
      </c>
      <c r="R22769"/>
    </row>
    <row r="22770" spans="12:18" x14ac:dyDescent="0.25">
      <c r="L22770" t="s">
        <v>3174</v>
      </c>
      <c r="M22770" t="s">
        <v>18283</v>
      </c>
      <c r="N22770" t="s">
        <v>60029</v>
      </c>
      <c r="O22770" s="76" t="s">
        <v>4356</v>
      </c>
      <c r="P22770" s="82">
        <v>490</v>
      </c>
      <c r="Q22770" s="82" t="s">
        <v>89318</v>
      </c>
      <c r="R22770"/>
    </row>
    <row r="22771" spans="12:18" x14ac:dyDescent="0.25">
      <c r="L22771" t="s">
        <v>3174</v>
      </c>
      <c r="M22771" t="s">
        <v>23017</v>
      </c>
      <c r="N22771" t="s">
        <v>60030</v>
      </c>
      <c r="O22771" s="76" t="s">
        <v>4366</v>
      </c>
      <c r="P22771" s="82">
        <v>248</v>
      </c>
      <c r="Q22771" s="82" t="s">
        <v>89319</v>
      </c>
      <c r="R22771"/>
    </row>
    <row r="22772" spans="12:18" x14ac:dyDescent="0.25">
      <c r="L22772" t="s">
        <v>3174</v>
      </c>
      <c r="M22772" t="s">
        <v>16319</v>
      </c>
      <c r="N22772" t="s">
        <v>60031</v>
      </c>
      <c r="O22772" s="76" t="s">
        <v>4356</v>
      </c>
      <c r="P22772" s="82">
        <v>708</v>
      </c>
      <c r="Q22772" s="82" t="s">
        <v>89320</v>
      </c>
      <c r="R22772"/>
    </row>
    <row r="22773" spans="12:18" x14ac:dyDescent="0.25">
      <c r="L22773" t="s">
        <v>3174</v>
      </c>
      <c r="M22773" t="s">
        <v>16321</v>
      </c>
      <c r="N22773" t="s">
        <v>60032</v>
      </c>
      <c r="O22773" s="76" t="s">
        <v>4356</v>
      </c>
      <c r="P22773" s="82">
        <v>671</v>
      </c>
      <c r="Q22773" s="82" t="s">
        <v>89321</v>
      </c>
      <c r="R22773"/>
    </row>
    <row r="22774" spans="12:18" x14ac:dyDescent="0.25">
      <c r="L22774" t="s">
        <v>3174</v>
      </c>
      <c r="M22774" t="s">
        <v>18285</v>
      </c>
      <c r="N22774" t="s">
        <v>60033</v>
      </c>
      <c r="O22774" s="76" t="s">
        <v>4366</v>
      </c>
      <c r="P22774" s="82">
        <v>259</v>
      </c>
      <c r="Q22774" s="82" t="s">
        <v>89323</v>
      </c>
      <c r="R22774"/>
    </row>
    <row r="22775" spans="12:18" x14ac:dyDescent="0.25">
      <c r="L22775" t="s">
        <v>3174</v>
      </c>
      <c r="M22775" t="s">
        <v>18287</v>
      </c>
      <c r="N22775" t="s">
        <v>60034</v>
      </c>
      <c r="O22775" s="76" t="s">
        <v>4356</v>
      </c>
      <c r="P22775" s="82">
        <v>776</v>
      </c>
      <c r="Q22775" s="82" t="s">
        <v>89324</v>
      </c>
      <c r="R22775"/>
    </row>
    <row r="22776" spans="12:18" x14ac:dyDescent="0.25">
      <c r="L22776" t="s">
        <v>3174</v>
      </c>
      <c r="M22776" t="s">
        <v>23019</v>
      </c>
      <c r="N22776" t="s">
        <v>60035</v>
      </c>
      <c r="O22776" s="76" t="s">
        <v>4356</v>
      </c>
      <c r="P22776" s="82">
        <v>322</v>
      </c>
      <c r="Q22776" s="82" t="s">
        <v>89325</v>
      </c>
      <c r="R22776"/>
    </row>
    <row r="22777" spans="12:18" x14ac:dyDescent="0.25">
      <c r="L22777" t="s">
        <v>3174</v>
      </c>
      <c r="M22777" t="s">
        <v>8491</v>
      </c>
      <c r="N22777" t="s">
        <v>60036</v>
      </c>
      <c r="O22777" s="76" t="s">
        <v>4374</v>
      </c>
      <c r="P22777" s="82">
        <v>681</v>
      </c>
      <c r="Q22777" s="82" t="s">
        <v>89326</v>
      </c>
      <c r="R22777"/>
    </row>
    <row r="22778" spans="12:18" x14ac:dyDescent="0.25">
      <c r="L22778" t="s">
        <v>3174</v>
      </c>
      <c r="M22778" t="s">
        <v>23020</v>
      </c>
      <c r="N22778" t="s">
        <v>60037</v>
      </c>
      <c r="O22778" s="76" t="s">
        <v>4356</v>
      </c>
      <c r="P22778" s="82">
        <v>903</v>
      </c>
      <c r="Q22778" s="82" t="s">
        <v>89327</v>
      </c>
      <c r="R22778"/>
    </row>
    <row r="22779" spans="12:18" x14ac:dyDescent="0.25">
      <c r="L22779" t="s">
        <v>3174</v>
      </c>
      <c r="M22779" t="s">
        <v>5423</v>
      </c>
      <c r="N22779" t="s">
        <v>60038</v>
      </c>
      <c r="O22779" s="76" t="s">
        <v>4374</v>
      </c>
      <c r="P22779" s="82">
        <v>2411</v>
      </c>
      <c r="Q22779" s="82" t="s">
        <v>89328</v>
      </c>
      <c r="R22779"/>
    </row>
    <row r="22780" spans="12:18" x14ac:dyDescent="0.25">
      <c r="L22780" t="s">
        <v>3174</v>
      </c>
      <c r="M22780" t="s">
        <v>5424</v>
      </c>
      <c r="N22780" t="s">
        <v>60039</v>
      </c>
      <c r="O22780" s="76" t="s">
        <v>4356</v>
      </c>
      <c r="P22780" s="82">
        <v>609</v>
      </c>
      <c r="Q22780" s="82" t="s">
        <v>89329</v>
      </c>
      <c r="R22780"/>
    </row>
    <row r="22781" spans="12:18" x14ac:dyDescent="0.25">
      <c r="L22781" t="s">
        <v>3174</v>
      </c>
      <c r="M22781" t="s">
        <v>16323</v>
      </c>
      <c r="N22781" t="s">
        <v>60040</v>
      </c>
      <c r="O22781" s="76" t="s">
        <v>4356</v>
      </c>
      <c r="P22781" s="82">
        <v>1028</v>
      </c>
      <c r="Q22781" s="82" t="s">
        <v>89330</v>
      </c>
      <c r="R22781"/>
    </row>
    <row r="22782" spans="12:18" x14ac:dyDescent="0.25">
      <c r="L22782" t="s">
        <v>3174</v>
      </c>
      <c r="M22782" t="s">
        <v>5425</v>
      </c>
      <c r="N22782" t="s">
        <v>60041</v>
      </c>
      <c r="O22782" s="76" t="s">
        <v>4356</v>
      </c>
      <c r="P22782" s="82">
        <v>322</v>
      </c>
      <c r="Q22782" s="82" t="s">
        <v>89331</v>
      </c>
      <c r="R22782"/>
    </row>
    <row r="22783" spans="12:18" x14ac:dyDescent="0.25">
      <c r="L22783" t="s">
        <v>3174</v>
      </c>
      <c r="M22783" t="s">
        <v>16245</v>
      </c>
      <c r="N22783" t="s">
        <v>60042</v>
      </c>
      <c r="O22783" s="76" t="s">
        <v>4374</v>
      </c>
      <c r="P22783" s="82">
        <v>3141</v>
      </c>
      <c r="Q22783" s="82" t="s">
        <v>72645</v>
      </c>
      <c r="R22783"/>
    </row>
    <row r="22784" spans="12:18" x14ac:dyDescent="0.25">
      <c r="L22784" t="s">
        <v>3174</v>
      </c>
      <c r="M22784" t="s">
        <v>5399</v>
      </c>
      <c r="N22784" t="s">
        <v>60043</v>
      </c>
      <c r="O22784" s="76" t="s">
        <v>4366</v>
      </c>
      <c r="P22784" s="82">
        <v>529</v>
      </c>
      <c r="Q22784" s="82" t="s">
        <v>89219</v>
      </c>
      <c r="R22784"/>
    </row>
    <row r="22785" spans="12:18" x14ac:dyDescent="0.25">
      <c r="L22785" t="s">
        <v>3174</v>
      </c>
      <c r="M22785" t="s">
        <v>18242</v>
      </c>
      <c r="N22785" t="s">
        <v>60044</v>
      </c>
      <c r="O22785" s="76" t="s">
        <v>4356</v>
      </c>
      <c r="P22785" s="82">
        <v>1001</v>
      </c>
      <c r="Q22785" s="82" t="s">
        <v>89207</v>
      </c>
      <c r="R22785"/>
    </row>
    <row r="22786" spans="12:18" x14ac:dyDescent="0.25">
      <c r="L22786" t="s">
        <v>3174</v>
      </c>
      <c r="M22786" t="s">
        <v>18282</v>
      </c>
      <c r="N22786" t="s">
        <v>60045</v>
      </c>
      <c r="O22786" s="76" t="s">
        <v>4366</v>
      </c>
      <c r="P22786" s="82">
        <v>243</v>
      </c>
      <c r="Q22786" s="82" t="s">
        <v>89314</v>
      </c>
      <c r="R22786"/>
    </row>
    <row r="22787" spans="12:18" x14ac:dyDescent="0.25">
      <c r="L22787" t="s">
        <v>3174</v>
      </c>
      <c r="M22787" t="s">
        <v>23018</v>
      </c>
      <c r="N22787" t="s">
        <v>60046</v>
      </c>
      <c r="O22787" s="76" t="s">
        <v>4356</v>
      </c>
      <c r="P22787" s="82">
        <v>612</v>
      </c>
      <c r="Q22787" s="82" t="s">
        <v>89322</v>
      </c>
      <c r="R22787"/>
    </row>
    <row r="22788" spans="12:18" x14ac:dyDescent="0.25">
      <c r="L22788" t="s">
        <v>3174</v>
      </c>
      <c r="M22788" t="s">
        <v>36526</v>
      </c>
      <c r="N22788" t="s">
        <v>60047</v>
      </c>
      <c r="O22788" s="76" t="s">
        <v>4356</v>
      </c>
      <c r="P22788" s="82">
        <v>972</v>
      </c>
      <c r="Q22788" s="82" t="s">
        <v>89440</v>
      </c>
      <c r="R22788"/>
    </row>
    <row r="22789" spans="12:18" x14ac:dyDescent="0.25">
      <c r="L22789" t="s">
        <v>3174</v>
      </c>
      <c r="M22789" t="s">
        <v>23048</v>
      </c>
      <c r="N22789" t="s">
        <v>60048</v>
      </c>
      <c r="O22789" s="76" t="s">
        <v>4356</v>
      </c>
      <c r="P22789" s="82">
        <v>952</v>
      </c>
      <c r="Q22789" s="82" t="s">
        <v>89441</v>
      </c>
      <c r="R22789"/>
    </row>
    <row r="22790" spans="12:18" x14ac:dyDescent="0.25">
      <c r="L22790" t="s">
        <v>3174</v>
      </c>
      <c r="M22790" t="s">
        <v>36527</v>
      </c>
      <c r="N22790" t="s">
        <v>60049</v>
      </c>
      <c r="O22790" s="76" t="s">
        <v>4366</v>
      </c>
      <c r="P22790" s="82">
        <v>158</v>
      </c>
      <c r="Q22790" s="82" t="s">
        <v>89442</v>
      </c>
      <c r="R22790"/>
    </row>
    <row r="22791" spans="12:18" x14ac:dyDescent="0.25">
      <c r="L22791" t="s">
        <v>3174</v>
      </c>
      <c r="M22791" t="s">
        <v>36528</v>
      </c>
      <c r="N22791" t="s">
        <v>60050</v>
      </c>
      <c r="O22791" s="76" t="s">
        <v>4356</v>
      </c>
      <c r="P22791" s="82">
        <v>326</v>
      </c>
      <c r="Q22791" s="82" t="s">
        <v>89443</v>
      </c>
      <c r="R22791"/>
    </row>
    <row r="22792" spans="12:18" x14ac:dyDescent="0.25">
      <c r="L22792" t="s">
        <v>3174</v>
      </c>
      <c r="M22792" t="s">
        <v>36529</v>
      </c>
      <c r="N22792" t="s">
        <v>60051</v>
      </c>
      <c r="O22792" s="76" t="s">
        <v>4356</v>
      </c>
      <c r="P22792" s="82">
        <v>212</v>
      </c>
      <c r="Q22792" s="82" t="s">
        <v>89444</v>
      </c>
      <c r="R22792"/>
    </row>
    <row r="22793" spans="12:18" x14ac:dyDescent="0.25">
      <c r="L22793" t="s">
        <v>3174</v>
      </c>
      <c r="M22793" t="s">
        <v>36530</v>
      </c>
      <c r="N22793" t="s">
        <v>60052</v>
      </c>
      <c r="O22793" s="76" t="s">
        <v>4366</v>
      </c>
      <c r="P22793" s="82">
        <v>191</v>
      </c>
      <c r="Q22793" s="82" t="s">
        <v>89445</v>
      </c>
      <c r="R22793"/>
    </row>
    <row r="22794" spans="12:18" x14ac:dyDescent="0.25">
      <c r="L22794" t="s">
        <v>3174</v>
      </c>
      <c r="M22794" t="s">
        <v>16424</v>
      </c>
      <c r="N22794" t="s">
        <v>60053</v>
      </c>
      <c r="O22794" s="76" t="s">
        <v>4356</v>
      </c>
      <c r="P22794" s="82">
        <v>809</v>
      </c>
      <c r="Q22794" s="82" t="s">
        <v>89530</v>
      </c>
      <c r="R22794"/>
    </row>
    <row r="22795" spans="12:18" x14ac:dyDescent="0.25">
      <c r="L22795" t="s">
        <v>3174</v>
      </c>
      <c r="M22795" t="s">
        <v>36567</v>
      </c>
      <c r="N22795" t="s">
        <v>60054</v>
      </c>
      <c r="O22795" s="76" t="s">
        <v>4366</v>
      </c>
      <c r="P22795" s="82">
        <v>164</v>
      </c>
      <c r="Q22795" s="82" t="s">
        <v>89637</v>
      </c>
      <c r="R22795"/>
    </row>
    <row r="22796" spans="12:18" x14ac:dyDescent="0.25">
      <c r="L22796" t="s">
        <v>3174</v>
      </c>
      <c r="M22796" t="s">
        <v>23021</v>
      </c>
      <c r="N22796" t="s">
        <v>60055</v>
      </c>
      <c r="O22796" s="76" t="s">
        <v>4356</v>
      </c>
      <c r="P22796" s="82">
        <v>197</v>
      </c>
      <c r="Q22796" s="82" t="s">
        <v>89332</v>
      </c>
      <c r="R22796"/>
    </row>
    <row r="22797" spans="12:18" x14ac:dyDescent="0.25">
      <c r="L22797" t="s">
        <v>3174</v>
      </c>
      <c r="M22797" t="s">
        <v>36508</v>
      </c>
      <c r="N22797" t="s">
        <v>60056</v>
      </c>
      <c r="O22797" s="76" t="s">
        <v>4356</v>
      </c>
      <c r="P22797" s="82">
        <v>1347</v>
      </c>
      <c r="Q22797" s="82" t="s">
        <v>89333</v>
      </c>
      <c r="R22797"/>
    </row>
    <row r="22798" spans="12:18" x14ac:dyDescent="0.25">
      <c r="L22798" t="s">
        <v>3174</v>
      </c>
      <c r="M22798" t="s">
        <v>16325</v>
      </c>
      <c r="N22798" t="s">
        <v>60057</v>
      </c>
      <c r="O22798" s="76" t="s">
        <v>4356</v>
      </c>
      <c r="P22798" s="82">
        <v>443</v>
      </c>
      <c r="Q22798" s="82" t="s">
        <v>89334</v>
      </c>
      <c r="R22798"/>
    </row>
    <row r="22799" spans="12:18" x14ac:dyDescent="0.25">
      <c r="L22799" t="s">
        <v>3174</v>
      </c>
      <c r="M22799" t="s">
        <v>13606</v>
      </c>
      <c r="N22799" t="s">
        <v>60058</v>
      </c>
      <c r="O22799" s="76" t="s">
        <v>4356</v>
      </c>
      <c r="P22799" s="82">
        <v>691</v>
      </c>
      <c r="Q22799" s="82" t="s">
        <v>89335</v>
      </c>
      <c r="R22799"/>
    </row>
    <row r="22800" spans="12:18" x14ac:dyDescent="0.25">
      <c r="L22800" t="s">
        <v>3174</v>
      </c>
      <c r="M22800" t="s">
        <v>36509</v>
      </c>
      <c r="N22800" t="s">
        <v>60059</v>
      </c>
      <c r="O22800" s="76" t="s">
        <v>4356</v>
      </c>
      <c r="P22800" s="82">
        <v>1620</v>
      </c>
      <c r="Q22800" s="82" t="s">
        <v>89336</v>
      </c>
      <c r="R22800"/>
    </row>
    <row r="22801" spans="12:18" x14ac:dyDescent="0.25">
      <c r="L22801" t="s">
        <v>3174</v>
      </c>
      <c r="M22801" t="s">
        <v>23022</v>
      </c>
      <c r="N22801" t="s">
        <v>60060</v>
      </c>
      <c r="O22801" s="76" t="s">
        <v>4356</v>
      </c>
      <c r="P22801" s="82">
        <v>148</v>
      </c>
      <c r="Q22801" s="82" t="s">
        <v>89338</v>
      </c>
      <c r="R22801"/>
    </row>
    <row r="22802" spans="12:18" x14ac:dyDescent="0.25">
      <c r="L22802" t="s">
        <v>3174</v>
      </c>
      <c r="M22802" t="s">
        <v>5426</v>
      </c>
      <c r="N22802" t="s">
        <v>60061</v>
      </c>
      <c r="O22802" s="76" t="s">
        <v>4356</v>
      </c>
      <c r="P22802" s="82">
        <v>919</v>
      </c>
      <c r="Q22802" s="82" t="s">
        <v>89337</v>
      </c>
      <c r="R22802"/>
    </row>
    <row r="22803" spans="12:18" x14ac:dyDescent="0.25">
      <c r="L22803" t="s">
        <v>3174</v>
      </c>
      <c r="M22803" t="s">
        <v>16327</v>
      </c>
      <c r="N22803" t="s">
        <v>60062</v>
      </c>
      <c r="O22803" s="76" t="s">
        <v>4366</v>
      </c>
      <c r="P22803" s="82">
        <v>203</v>
      </c>
      <c r="Q22803" s="82" t="s">
        <v>89339</v>
      </c>
      <c r="R22803"/>
    </row>
    <row r="22804" spans="12:18" x14ac:dyDescent="0.25">
      <c r="L22804" t="s">
        <v>3174</v>
      </c>
      <c r="M22804" t="s">
        <v>5427</v>
      </c>
      <c r="N22804" t="s">
        <v>60063</v>
      </c>
      <c r="O22804" s="76" t="s">
        <v>4356</v>
      </c>
      <c r="P22804" s="82">
        <v>651</v>
      </c>
      <c r="Q22804" s="82" t="s">
        <v>89340</v>
      </c>
      <c r="R22804"/>
    </row>
    <row r="22805" spans="12:18" x14ac:dyDescent="0.25">
      <c r="L22805" t="s">
        <v>3174</v>
      </c>
      <c r="M22805" t="s">
        <v>5428</v>
      </c>
      <c r="N22805" t="s">
        <v>60064</v>
      </c>
      <c r="O22805" s="76" t="s">
        <v>4374</v>
      </c>
      <c r="P22805" s="82">
        <v>4708</v>
      </c>
      <c r="Q22805" s="82" t="s">
        <v>89341</v>
      </c>
      <c r="R22805"/>
    </row>
    <row r="22806" spans="12:18" x14ac:dyDescent="0.25">
      <c r="L22806" t="s">
        <v>3174</v>
      </c>
      <c r="M22806" t="s">
        <v>36510</v>
      </c>
      <c r="N22806" t="s">
        <v>60065</v>
      </c>
      <c r="O22806" s="76" t="s">
        <v>4356</v>
      </c>
      <c r="P22806" s="82">
        <v>368</v>
      </c>
      <c r="Q22806" s="82" t="s">
        <v>89342</v>
      </c>
      <c r="R22806"/>
    </row>
    <row r="22807" spans="12:18" x14ac:dyDescent="0.25">
      <c r="L22807" t="s">
        <v>3174</v>
      </c>
      <c r="M22807" t="s">
        <v>5429</v>
      </c>
      <c r="N22807" t="s">
        <v>60066</v>
      </c>
      <c r="O22807" s="76" t="s">
        <v>4356</v>
      </c>
      <c r="P22807" s="82">
        <v>527</v>
      </c>
      <c r="Q22807" s="82" t="s">
        <v>89343</v>
      </c>
      <c r="R22807"/>
    </row>
    <row r="22808" spans="12:18" x14ac:dyDescent="0.25">
      <c r="L22808" t="s">
        <v>3174</v>
      </c>
      <c r="M22808" t="s">
        <v>5430</v>
      </c>
      <c r="N22808" t="s">
        <v>60067</v>
      </c>
      <c r="O22808" s="76" t="s">
        <v>4374</v>
      </c>
      <c r="P22808" s="82">
        <v>2062</v>
      </c>
      <c r="Q22808" s="82" t="s">
        <v>72645</v>
      </c>
      <c r="R22808"/>
    </row>
    <row r="22809" spans="12:18" x14ac:dyDescent="0.25">
      <c r="L22809" t="s">
        <v>3174</v>
      </c>
      <c r="M22809" t="s">
        <v>5431</v>
      </c>
      <c r="N22809" t="s">
        <v>60068</v>
      </c>
      <c r="O22809" s="76" t="s">
        <v>4374</v>
      </c>
      <c r="P22809" s="82">
        <v>4719</v>
      </c>
      <c r="Q22809" s="82" t="s">
        <v>72645</v>
      </c>
      <c r="R22809"/>
    </row>
    <row r="22810" spans="12:18" x14ac:dyDescent="0.25">
      <c r="L22810" t="s">
        <v>3174</v>
      </c>
      <c r="M22810" t="s">
        <v>5432</v>
      </c>
      <c r="N22810" t="s">
        <v>60069</v>
      </c>
      <c r="O22810" s="76" t="s">
        <v>4356</v>
      </c>
      <c r="P22810" s="82">
        <v>653</v>
      </c>
      <c r="Q22810" s="82" t="s">
        <v>89344</v>
      </c>
      <c r="R22810"/>
    </row>
    <row r="22811" spans="12:18" x14ac:dyDescent="0.25">
      <c r="L22811" t="s">
        <v>3174</v>
      </c>
      <c r="M22811" t="s">
        <v>18289</v>
      </c>
      <c r="N22811" t="s">
        <v>60070</v>
      </c>
      <c r="O22811" s="76" t="s">
        <v>4356</v>
      </c>
      <c r="P22811" s="82">
        <v>480</v>
      </c>
      <c r="Q22811" s="82" t="s">
        <v>89345</v>
      </c>
      <c r="R22811"/>
    </row>
    <row r="22812" spans="12:18" x14ac:dyDescent="0.25">
      <c r="L22812" t="s">
        <v>3174</v>
      </c>
      <c r="M22812" t="s">
        <v>18291</v>
      </c>
      <c r="N22812" t="s">
        <v>60071</v>
      </c>
      <c r="O22812" s="76" t="s">
        <v>4366</v>
      </c>
      <c r="P22812" s="82">
        <v>191</v>
      </c>
      <c r="Q22812" s="82" t="s">
        <v>89346</v>
      </c>
      <c r="R22812"/>
    </row>
    <row r="22813" spans="12:18" x14ac:dyDescent="0.25">
      <c r="L22813" t="s">
        <v>3174</v>
      </c>
      <c r="M22813" t="s">
        <v>23023</v>
      </c>
      <c r="N22813" t="s">
        <v>60072</v>
      </c>
      <c r="O22813" s="76" t="s">
        <v>4374</v>
      </c>
      <c r="P22813" s="82">
        <v>8881</v>
      </c>
      <c r="Q22813" s="82" t="s">
        <v>72645</v>
      </c>
      <c r="R22813"/>
    </row>
    <row r="22814" spans="12:18" x14ac:dyDescent="0.25">
      <c r="L22814" t="s">
        <v>3174</v>
      </c>
      <c r="M22814" t="s">
        <v>23024</v>
      </c>
      <c r="N22814" t="s">
        <v>60073</v>
      </c>
      <c r="O22814" s="76" t="s">
        <v>4366</v>
      </c>
      <c r="P22814" s="82">
        <v>282</v>
      </c>
      <c r="Q22814" s="82" t="s">
        <v>89347</v>
      </c>
      <c r="R22814"/>
    </row>
    <row r="22815" spans="12:18" x14ac:dyDescent="0.25">
      <c r="L22815" t="s">
        <v>3174</v>
      </c>
      <c r="M22815" t="s">
        <v>16329</v>
      </c>
      <c r="N22815" t="s">
        <v>60074</v>
      </c>
      <c r="O22815" s="76" t="s">
        <v>4356</v>
      </c>
      <c r="P22815" s="82">
        <v>510</v>
      </c>
      <c r="Q22815" s="82" t="s">
        <v>89348</v>
      </c>
      <c r="R22815"/>
    </row>
    <row r="22816" spans="12:18" x14ac:dyDescent="0.25">
      <c r="L22816" t="s">
        <v>3174</v>
      </c>
      <c r="M22816" t="s">
        <v>36511</v>
      </c>
      <c r="N22816" t="s">
        <v>60075</v>
      </c>
      <c r="O22816" s="76" t="s">
        <v>4356</v>
      </c>
      <c r="P22816" s="82">
        <v>1399</v>
      </c>
      <c r="Q22816" s="82" t="s">
        <v>89349</v>
      </c>
      <c r="R22816"/>
    </row>
    <row r="22817" spans="12:18" x14ac:dyDescent="0.25">
      <c r="L22817" t="s">
        <v>3174</v>
      </c>
      <c r="M22817" t="s">
        <v>5433</v>
      </c>
      <c r="N22817" t="s">
        <v>60076</v>
      </c>
      <c r="O22817" s="76" t="s">
        <v>4366</v>
      </c>
      <c r="P22817" s="82">
        <v>117</v>
      </c>
      <c r="Q22817" s="82" t="s">
        <v>89350</v>
      </c>
      <c r="R22817"/>
    </row>
    <row r="22818" spans="12:18" x14ac:dyDescent="0.25">
      <c r="L22818" t="s">
        <v>3174</v>
      </c>
      <c r="M22818" t="s">
        <v>23025</v>
      </c>
      <c r="N22818" t="s">
        <v>60077</v>
      </c>
      <c r="O22818" s="76" t="s">
        <v>4356</v>
      </c>
      <c r="P22818" s="82">
        <v>150</v>
      </c>
      <c r="Q22818" s="82" t="s">
        <v>89351</v>
      </c>
      <c r="R22818"/>
    </row>
    <row r="22819" spans="12:18" x14ac:dyDescent="0.25">
      <c r="L22819" t="s">
        <v>3174</v>
      </c>
      <c r="M22819" t="s">
        <v>16331</v>
      </c>
      <c r="N22819" t="s">
        <v>60078</v>
      </c>
      <c r="O22819" s="76" t="s">
        <v>4366</v>
      </c>
      <c r="P22819" s="82">
        <v>207</v>
      </c>
      <c r="Q22819" s="82" t="s">
        <v>89352</v>
      </c>
      <c r="R22819"/>
    </row>
    <row r="22820" spans="12:18" x14ac:dyDescent="0.25">
      <c r="L22820" t="s">
        <v>3174</v>
      </c>
      <c r="M22820" t="s">
        <v>16333</v>
      </c>
      <c r="N22820" t="s">
        <v>60079</v>
      </c>
      <c r="O22820" s="76" t="s">
        <v>4366</v>
      </c>
      <c r="P22820" s="82">
        <v>38</v>
      </c>
      <c r="Q22820" s="82" t="s">
        <v>89353</v>
      </c>
      <c r="R22820"/>
    </row>
    <row r="22821" spans="12:18" x14ac:dyDescent="0.25">
      <c r="L22821" t="s">
        <v>3174</v>
      </c>
      <c r="M22821" t="s">
        <v>23026</v>
      </c>
      <c r="N22821" t="s">
        <v>60080</v>
      </c>
      <c r="O22821" s="76" t="s">
        <v>4356</v>
      </c>
      <c r="P22821" s="82">
        <v>1168</v>
      </c>
      <c r="Q22821" s="82" t="s">
        <v>89354</v>
      </c>
      <c r="R22821"/>
    </row>
    <row r="22822" spans="12:18" x14ac:dyDescent="0.25">
      <c r="L22822" t="s">
        <v>3174</v>
      </c>
      <c r="M22822" t="s">
        <v>36512</v>
      </c>
      <c r="N22822" t="s">
        <v>60081</v>
      </c>
      <c r="O22822" s="76" t="s">
        <v>4356</v>
      </c>
      <c r="P22822" s="82">
        <v>534</v>
      </c>
      <c r="Q22822" s="82" t="s">
        <v>89355</v>
      </c>
      <c r="R22822"/>
    </row>
    <row r="22823" spans="12:18" x14ac:dyDescent="0.25">
      <c r="L22823" t="s">
        <v>3174</v>
      </c>
      <c r="M22823" t="s">
        <v>16260</v>
      </c>
      <c r="N22823" t="s">
        <v>60082</v>
      </c>
      <c r="O22823" s="76" t="s">
        <v>4356</v>
      </c>
      <c r="P22823" s="82">
        <v>906</v>
      </c>
      <c r="Q22823" s="82" t="s">
        <v>89178</v>
      </c>
      <c r="R22823"/>
    </row>
    <row r="22824" spans="12:18" x14ac:dyDescent="0.25">
      <c r="L22824" t="s">
        <v>3174</v>
      </c>
      <c r="M22824" t="s">
        <v>22993</v>
      </c>
      <c r="N22824" t="s">
        <v>60083</v>
      </c>
      <c r="O22824" s="76" t="s">
        <v>4356</v>
      </c>
      <c r="P22824" s="82">
        <v>544</v>
      </c>
      <c r="Q22824" s="82" t="s">
        <v>89179</v>
      </c>
      <c r="R22824"/>
    </row>
    <row r="22825" spans="12:18" x14ac:dyDescent="0.25">
      <c r="L22825" t="s">
        <v>3174</v>
      </c>
      <c r="M22825" t="s">
        <v>36489</v>
      </c>
      <c r="N22825" t="s">
        <v>60084</v>
      </c>
      <c r="O22825" s="76" t="s">
        <v>4356</v>
      </c>
      <c r="P22825" s="82">
        <v>182</v>
      </c>
      <c r="Q22825" s="82" t="s">
        <v>89193</v>
      </c>
      <c r="R22825"/>
    </row>
    <row r="22826" spans="12:18" x14ac:dyDescent="0.25">
      <c r="L22826" t="s">
        <v>3174</v>
      </c>
      <c r="M22826" t="s">
        <v>16292</v>
      </c>
      <c r="N22826" t="s">
        <v>60085</v>
      </c>
      <c r="O22826" s="76" t="s">
        <v>4356</v>
      </c>
      <c r="P22826" s="82">
        <v>522</v>
      </c>
      <c r="Q22826" s="82" t="s">
        <v>89239</v>
      </c>
      <c r="R22826"/>
    </row>
    <row r="22827" spans="12:18" x14ac:dyDescent="0.25">
      <c r="L22827" t="s">
        <v>3174</v>
      </c>
      <c r="M22827" t="s">
        <v>16291</v>
      </c>
      <c r="N22827" t="s">
        <v>60086</v>
      </c>
      <c r="O22827" s="76" t="s">
        <v>4366</v>
      </c>
      <c r="P22827" s="82">
        <v>220</v>
      </c>
      <c r="Q22827" s="82" t="s">
        <v>89238</v>
      </c>
      <c r="R22827"/>
    </row>
    <row r="22828" spans="12:18" x14ac:dyDescent="0.25">
      <c r="L22828" t="s">
        <v>3174</v>
      </c>
      <c r="M22828" t="s">
        <v>36499</v>
      </c>
      <c r="N22828" t="s">
        <v>60087</v>
      </c>
      <c r="O22828" s="76" t="s">
        <v>4366</v>
      </c>
      <c r="P22828" s="82">
        <v>249</v>
      </c>
      <c r="Q22828" s="82" t="s">
        <v>89268</v>
      </c>
      <c r="R22828"/>
    </row>
    <row r="22829" spans="12:18" x14ac:dyDescent="0.25">
      <c r="L22829" t="s">
        <v>3174</v>
      </c>
      <c r="M22829" t="s">
        <v>23010</v>
      </c>
      <c r="N22829" t="s">
        <v>60088</v>
      </c>
      <c r="O22829" s="76" t="s">
        <v>4366</v>
      </c>
      <c r="P22829" s="82">
        <v>173</v>
      </c>
      <c r="Q22829" s="82" t="s">
        <v>89272</v>
      </c>
      <c r="R22829"/>
    </row>
    <row r="22830" spans="12:18" x14ac:dyDescent="0.25">
      <c r="L22830" t="s">
        <v>3174</v>
      </c>
      <c r="M22830" t="s">
        <v>16311</v>
      </c>
      <c r="N22830" t="s">
        <v>60089</v>
      </c>
      <c r="O22830" s="76" t="s">
        <v>4366</v>
      </c>
      <c r="P22830" s="82">
        <v>183</v>
      </c>
      <c r="Q22830" s="82" t="s">
        <v>89301</v>
      </c>
      <c r="R22830"/>
    </row>
    <row r="22831" spans="12:18" x14ac:dyDescent="0.25">
      <c r="L22831" t="s">
        <v>3174</v>
      </c>
      <c r="M22831" t="s">
        <v>23038</v>
      </c>
      <c r="N22831" t="s">
        <v>60090</v>
      </c>
      <c r="O22831" s="76" t="s">
        <v>4366</v>
      </c>
      <c r="P22831" s="82">
        <v>84</v>
      </c>
      <c r="Q22831" s="82" t="s">
        <v>89393</v>
      </c>
      <c r="R22831"/>
    </row>
    <row r="22832" spans="12:18" x14ac:dyDescent="0.25">
      <c r="L22832" t="s">
        <v>3174</v>
      </c>
      <c r="M22832" t="s">
        <v>36518</v>
      </c>
      <c r="N22832" t="s">
        <v>60091</v>
      </c>
      <c r="O22832" s="76" t="s">
        <v>4356</v>
      </c>
      <c r="P22832" s="82">
        <v>2229</v>
      </c>
      <c r="Q22832" s="82" t="s">
        <v>89394</v>
      </c>
      <c r="R22832"/>
    </row>
    <row r="22833" spans="12:18" x14ac:dyDescent="0.25">
      <c r="L22833" t="s">
        <v>3174</v>
      </c>
      <c r="M22833" t="s">
        <v>36519</v>
      </c>
      <c r="N22833" t="s">
        <v>60092</v>
      </c>
      <c r="O22833" s="76" t="s">
        <v>4366</v>
      </c>
      <c r="P22833" s="82">
        <v>204</v>
      </c>
      <c r="Q22833" s="82" t="s">
        <v>89395</v>
      </c>
      <c r="R22833"/>
    </row>
    <row r="22834" spans="12:18" x14ac:dyDescent="0.25">
      <c r="L22834" t="s">
        <v>3174</v>
      </c>
      <c r="M22834" t="s">
        <v>18301</v>
      </c>
      <c r="N22834" t="s">
        <v>60093</v>
      </c>
      <c r="O22834" s="76" t="s">
        <v>4366</v>
      </c>
      <c r="P22834" s="82">
        <v>266</v>
      </c>
      <c r="Q22834" s="82" t="s">
        <v>89396</v>
      </c>
      <c r="R22834"/>
    </row>
    <row r="22835" spans="12:18" x14ac:dyDescent="0.25">
      <c r="L22835" t="s">
        <v>3174</v>
      </c>
      <c r="M22835" t="s">
        <v>16351</v>
      </c>
      <c r="N22835" t="s">
        <v>60094</v>
      </c>
      <c r="O22835" s="76" t="s">
        <v>4356</v>
      </c>
      <c r="P22835" s="82">
        <v>794</v>
      </c>
      <c r="Q22835" s="82" t="s">
        <v>89397</v>
      </c>
      <c r="R22835"/>
    </row>
    <row r="22836" spans="12:18" x14ac:dyDescent="0.25">
      <c r="L22836" t="s">
        <v>3174</v>
      </c>
      <c r="M22836" t="s">
        <v>16353</v>
      </c>
      <c r="N22836" t="s">
        <v>60095</v>
      </c>
      <c r="O22836" s="76" t="s">
        <v>4374</v>
      </c>
      <c r="P22836" s="82">
        <v>2270</v>
      </c>
      <c r="Q22836" s="82" t="s">
        <v>89398</v>
      </c>
      <c r="R22836"/>
    </row>
    <row r="22837" spans="12:18" x14ac:dyDescent="0.25">
      <c r="L22837" t="s">
        <v>3174</v>
      </c>
      <c r="M22837" t="s">
        <v>16365</v>
      </c>
      <c r="N22837" t="s">
        <v>60096</v>
      </c>
      <c r="O22837" s="76" t="s">
        <v>4356</v>
      </c>
      <c r="P22837" s="82">
        <v>647</v>
      </c>
      <c r="Q22837" s="82" t="s">
        <v>89418</v>
      </c>
      <c r="R22837"/>
    </row>
    <row r="22838" spans="12:18" x14ac:dyDescent="0.25">
      <c r="L22838" t="s">
        <v>3174</v>
      </c>
      <c r="M22838" t="s">
        <v>16388</v>
      </c>
      <c r="N22838" t="s">
        <v>60097</v>
      </c>
      <c r="O22838" s="76" t="s">
        <v>4366</v>
      </c>
      <c r="P22838" s="82">
        <v>214</v>
      </c>
      <c r="Q22838" s="82" t="s">
        <v>89476</v>
      </c>
      <c r="R22838"/>
    </row>
    <row r="22839" spans="12:18" x14ac:dyDescent="0.25">
      <c r="L22839" t="s">
        <v>3174</v>
      </c>
      <c r="M22839" t="s">
        <v>36539</v>
      </c>
      <c r="N22839" t="s">
        <v>60098</v>
      </c>
      <c r="O22839" s="76" t="s">
        <v>4374</v>
      </c>
      <c r="P22839" s="82">
        <v>514</v>
      </c>
      <c r="Q22839" s="82" t="s">
        <v>72645</v>
      </c>
      <c r="R22839"/>
    </row>
    <row r="22840" spans="12:18" x14ac:dyDescent="0.25">
      <c r="L22840" t="s">
        <v>3174</v>
      </c>
      <c r="M22840" t="s">
        <v>5451</v>
      </c>
      <c r="N22840" t="s">
        <v>60099</v>
      </c>
      <c r="O22840" s="76" t="s">
        <v>4374</v>
      </c>
      <c r="P22840" s="82">
        <v>3408</v>
      </c>
      <c r="Q22840" s="82" t="s">
        <v>72645</v>
      </c>
      <c r="R22840"/>
    </row>
    <row r="22841" spans="12:18" x14ac:dyDescent="0.25">
      <c r="L22841" t="s">
        <v>3174</v>
      </c>
      <c r="M22841" t="s">
        <v>36540</v>
      </c>
      <c r="N22841" t="s">
        <v>60100</v>
      </c>
      <c r="O22841" s="76" t="s">
        <v>4374</v>
      </c>
      <c r="P22841" s="82">
        <v>1365</v>
      </c>
      <c r="Q22841" s="82" t="s">
        <v>89478</v>
      </c>
      <c r="R22841"/>
    </row>
    <row r="22842" spans="12:18" x14ac:dyDescent="0.25">
      <c r="L22842" t="s">
        <v>3174</v>
      </c>
      <c r="M22842" t="s">
        <v>23057</v>
      </c>
      <c r="N22842" t="s">
        <v>60101</v>
      </c>
      <c r="O22842" s="76" t="s">
        <v>4366</v>
      </c>
      <c r="P22842" s="82">
        <v>102</v>
      </c>
      <c r="Q22842" s="82" t="s">
        <v>89479</v>
      </c>
      <c r="R22842"/>
    </row>
    <row r="22843" spans="12:18" x14ac:dyDescent="0.25">
      <c r="L22843" t="s">
        <v>3174</v>
      </c>
      <c r="M22843" t="s">
        <v>23058</v>
      </c>
      <c r="N22843" t="s">
        <v>60102</v>
      </c>
      <c r="O22843" s="76" t="s">
        <v>4366</v>
      </c>
      <c r="P22843" s="82">
        <v>113</v>
      </c>
      <c r="Q22843" s="82" t="s">
        <v>89480</v>
      </c>
      <c r="R22843"/>
    </row>
    <row r="22844" spans="12:18" x14ac:dyDescent="0.25">
      <c r="L22844" t="s">
        <v>3174</v>
      </c>
      <c r="M22844" t="s">
        <v>36543</v>
      </c>
      <c r="N22844" t="s">
        <v>60103</v>
      </c>
      <c r="O22844" s="76" t="s">
        <v>4366</v>
      </c>
      <c r="P22844" s="82">
        <v>213</v>
      </c>
      <c r="Q22844" s="82" t="s">
        <v>89494</v>
      </c>
      <c r="R22844"/>
    </row>
    <row r="22845" spans="12:18" x14ac:dyDescent="0.25">
      <c r="L22845" t="s">
        <v>3174</v>
      </c>
      <c r="M22845" t="s">
        <v>5467</v>
      </c>
      <c r="N22845" t="s">
        <v>60104</v>
      </c>
      <c r="O22845" s="76" t="s">
        <v>4366</v>
      </c>
      <c r="P22845" s="82">
        <v>100</v>
      </c>
      <c r="Q22845" s="82" t="s">
        <v>89572</v>
      </c>
      <c r="R22845"/>
    </row>
    <row r="22846" spans="12:18" x14ac:dyDescent="0.25">
      <c r="L22846" t="s">
        <v>3174</v>
      </c>
      <c r="M22846" t="s">
        <v>23081</v>
      </c>
      <c r="N22846" t="s">
        <v>60105</v>
      </c>
      <c r="O22846" s="76" t="s">
        <v>4366</v>
      </c>
      <c r="P22846" s="82">
        <v>372</v>
      </c>
      <c r="Q22846" s="82" t="s">
        <v>89621</v>
      </c>
      <c r="R22846"/>
    </row>
    <row r="22847" spans="12:18" x14ac:dyDescent="0.25">
      <c r="L22847" t="s">
        <v>3174</v>
      </c>
      <c r="M22847" t="s">
        <v>5477</v>
      </c>
      <c r="N22847" t="s">
        <v>60106</v>
      </c>
      <c r="O22847" s="76" t="s">
        <v>4356</v>
      </c>
      <c r="P22847" s="82">
        <v>504</v>
      </c>
      <c r="Q22847" s="82" t="s">
        <v>89623</v>
      </c>
      <c r="R22847"/>
    </row>
    <row r="22848" spans="12:18" x14ac:dyDescent="0.25">
      <c r="L22848" t="s">
        <v>3174</v>
      </c>
      <c r="M22848" t="s">
        <v>18293</v>
      </c>
      <c r="N22848" t="s">
        <v>60107</v>
      </c>
      <c r="O22848" s="76" t="s">
        <v>4356</v>
      </c>
      <c r="P22848" s="82">
        <v>551</v>
      </c>
      <c r="Q22848" s="82" t="s">
        <v>89356</v>
      </c>
      <c r="R22848"/>
    </row>
    <row r="22849" spans="12:18" x14ac:dyDescent="0.25">
      <c r="L22849" t="s">
        <v>3174</v>
      </c>
      <c r="M22849" t="s">
        <v>16209</v>
      </c>
      <c r="N22849" t="s">
        <v>60108</v>
      </c>
      <c r="O22849" s="76" t="s">
        <v>4374</v>
      </c>
      <c r="P22849" s="82">
        <v>1179</v>
      </c>
      <c r="Q22849" s="82" t="s">
        <v>72645</v>
      </c>
      <c r="R22849"/>
    </row>
    <row r="22850" spans="12:18" x14ac:dyDescent="0.25">
      <c r="L22850" t="s">
        <v>3174</v>
      </c>
      <c r="M22850" t="s">
        <v>5364</v>
      </c>
      <c r="N22850" t="s">
        <v>60109</v>
      </c>
      <c r="O22850" s="76" t="s">
        <v>4366</v>
      </c>
      <c r="P22850" s="82">
        <v>875</v>
      </c>
      <c r="Q22850" s="82" t="s">
        <v>89087</v>
      </c>
      <c r="R22850"/>
    </row>
    <row r="22851" spans="12:18" x14ac:dyDescent="0.25">
      <c r="L22851" t="s">
        <v>3174</v>
      </c>
      <c r="M22851" t="s">
        <v>16335</v>
      </c>
      <c r="N22851" t="s">
        <v>60110</v>
      </c>
      <c r="O22851" s="76" t="s">
        <v>4356</v>
      </c>
      <c r="P22851" s="82">
        <v>972</v>
      </c>
      <c r="Q22851" s="82" t="s">
        <v>89357</v>
      </c>
      <c r="R22851"/>
    </row>
    <row r="22852" spans="12:18" x14ac:dyDescent="0.25">
      <c r="L22852" t="s">
        <v>3174</v>
      </c>
      <c r="M22852" t="s">
        <v>18294</v>
      </c>
      <c r="N22852" t="s">
        <v>60111</v>
      </c>
      <c r="O22852" s="76" t="s">
        <v>4356</v>
      </c>
      <c r="P22852" s="82">
        <v>189</v>
      </c>
      <c r="Q22852" s="82" t="s">
        <v>89358</v>
      </c>
      <c r="R22852"/>
    </row>
    <row r="22853" spans="12:18" x14ac:dyDescent="0.25">
      <c r="L22853" t="s">
        <v>3174</v>
      </c>
      <c r="M22853" t="s">
        <v>23027</v>
      </c>
      <c r="N22853" t="s">
        <v>60112</v>
      </c>
      <c r="O22853" s="76" t="s">
        <v>4374</v>
      </c>
      <c r="P22853" s="82">
        <v>6880</v>
      </c>
      <c r="Q22853" s="82" t="s">
        <v>72645</v>
      </c>
      <c r="R22853"/>
    </row>
    <row r="22854" spans="12:18" x14ac:dyDescent="0.25">
      <c r="L22854" t="s">
        <v>3174</v>
      </c>
      <c r="M22854" t="s">
        <v>16337</v>
      </c>
      <c r="N22854" t="s">
        <v>60113</v>
      </c>
      <c r="O22854" s="76" t="s">
        <v>4356</v>
      </c>
      <c r="P22854" s="82">
        <v>595</v>
      </c>
      <c r="Q22854" s="82" t="s">
        <v>89359</v>
      </c>
      <c r="R22854"/>
    </row>
    <row r="22855" spans="12:18" x14ac:dyDescent="0.25">
      <c r="L22855" t="s">
        <v>3174</v>
      </c>
      <c r="M22855" t="s">
        <v>16339</v>
      </c>
      <c r="N22855" t="s">
        <v>60114</v>
      </c>
      <c r="O22855" s="76" t="s">
        <v>4366</v>
      </c>
      <c r="P22855" s="82">
        <v>182</v>
      </c>
      <c r="Q22855" s="82" t="s">
        <v>89360</v>
      </c>
      <c r="R22855"/>
    </row>
    <row r="22856" spans="12:18" x14ac:dyDescent="0.25">
      <c r="L22856" t="s">
        <v>3174</v>
      </c>
      <c r="M22856" t="s">
        <v>23028</v>
      </c>
      <c r="N22856" t="s">
        <v>60115</v>
      </c>
      <c r="O22856" s="76" t="s">
        <v>4366</v>
      </c>
      <c r="P22856" s="82">
        <v>227</v>
      </c>
      <c r="Q22856" s="82" t="s">
        <v>89361</v>
      </c>
      <c r="R22856"/>
    </row>
    <row r="22857" spans="12:18" x14ac:dyDescent="0.25">
      <c r="L22857" t="s">
        <v>3174</v>
      </c>
      <c r="M22857" t="s">
        <v>23029</v>
      </c>
      <c r="N22857" t="s">
        <v>60116</v>
      </c>
      <c r="O22857" s="76" t="s">
        <v>4356</v>
      </c>
      <c r="P22857" s="82">
        <v>709</v>
      </c>
      <c r="Q22857" s="82" t="s">
        <v>89362</v>
      </c>
      <c r="R22857"/>
    </row>
    <row r="22858" spans="12:18" x14ac:dyDescent="0.25">
      <c r="L22858" t="s">
        <v>3174</v>
      </c>
      <c r="M22858" t="s">
        <v>5434</v>
      </c>
      <c r="N22858" t="s">
        <v>60117</v>
      </c>
      <c r="O22858" s="76" t="s">
        <v>4356</v>
      </c>
      <c r="P22858" s="82">
        <v>410</v>
      </c>
      <c r="Q22858" s="82" t="s">
        <v>89363</v>
      </c>
      <c r="R22858"/>
    </row>
    <row r="22859" spans="12:18" x14ac:dyDescent="0.25">
      <c r="L22859" t="s">
        <v>3174</v>
      </c>
      <c r="M22859" t="s">
        <v>16341</v>
      </c>
      <c r="N22859" t="s">
        <v>60118</v>
      </c>
      <c r="O22859" s="76" t="s">
        <v>4356</v>
      </c>
      <c r="P22859" s="82">
        <v>356</v>
      </c>
      <c r="Q22859" s="82" t="s">
        <v>89364</v>
      </c>
      <c r="R22859"/>
    </row>
    <row r="22860" spans="12:18" x14ac:dyDescent="0.25">
      <c r="L22860" t="s">
        <v>3174</v>
      </c>
      <c r="M22860" t="s">
        <v>23030</v>
      </c>
      <c r="N22860" t="s">
        <v>60119</v>
      </c>
      <c r="O22860" s="76" t="s">
        <v>4356</v>
      </c>
      <c r="P22860" s="82">
        <v>336</v>
      </c>
      <c r="Q22860" s="82" t="s">
        <v>89365</v>
      </c>
      <c r="R22860"/>
    </row>
    <row r="22861" spans="12:18" x14ac:dyDescent="0.25">
      <c r="L22861" t="s">
        <v>3174</v>
      </c>
      <c r="M22861" t="s">
        <v>23031</v>
      </c>
      <c r="N22861" t="s">
        <v>60120</v>
      </c>
      <c r="O22861" s="76" t="s">
        <v>4374</v>
      </c>
      <c r="P22861" s="82">
        <v>2622</v>
      </c>
      <c r="Q22861" s="82" t="s">
        <v>89366</v>
      </c>
      <c r="R22861"/>
    </row>
    <row r="22862" spans="12:18" x14ac:dyDescent="0.25">
      <c r="L22862" t="s">
        <v>3174</v>
      </c>
      <c r="M22862" t="s">
        <v>16342</v>
      </c>
      <c r="N22862" t="s">
        <v>60121</v>
      </c>
      <c r="O22862" s="76" t="s">
        <v>4356</v>
      </c>
      <c r="P22862" s="82">
        <v>1919</v>
      </c>
      <c r="Q22862" s="82" t="s">
        <v>89367</v>
      </c>
      <c r="R22862"/>
    </row>
    <row r="22863" spans="12:18" x14ac:dyDescent="0.25">
      <c r="L22863" t="s">
        <v>3174</v>
      </c>
      <c r="M22863" t="s">
        <v>23032</v>
      </c>
      <c r="N22863" t="s">
        <v>60122</v>
      </c>
      <c r="O22863" s="76" t="s">
        <v>4356</v>
      </c>
      <c r="P22863" s="82">
        <v>1306</v>
      </c>
      <c r="Q22863" s="82" t="s">
        <v>89368</v>
      </c>
      <c r="R22863"/>
    </row>
    <row r="22864" spans="12:18" x14ac:dyDescent="0.25">
      <c r="L22864" t="s">
        <v>3174</v>
      </c>
      <c r="M22864" t="s">
        <v>36513</v>
      </c>
      <c r="N22864" t="s">
        <v>60123</v>
      </c>
      <c r="O22864" s="76" t="s">
        <v>4366</v>
      </c>
      <c r="P22864" s="82">
        <v>150</v>
      </c>
      <c r="Q22864" s="82" t="s">
        <v>89369</v>
      </c>
      <c r="R22864"/>
    </row>
    <row r="22865" spans="12:18" x14ac:dyDescent="0.25">
      <c r="L22865" t="s">
        <v>3174</v>
      </c>
      <c r="M22865" t="s">
        <v>36514</v>
      </c>
      <c r="N22865" t="s">
        <v>60124</v>
      </c>
      <c r="O22865" s="76" t="s">
        <v>4356</v>
      </c>
      <c r="P22865" s="82">
        <v>642</v>
      </c>
      <c r="Q22865" s="82" t="s">
        <v>89370</v>
      </c>
      <c r="R22865"/>
    </row>
    <row r="22866" spans="12:18" x14ac:dyDescent="0.25">
      <c r="L22866" t="s">
        <v>3174</v>
      </c>
      <c r="M22866" t="s">
        <v>36515</v>
      </c>
      <c r="N22866" t="s">
        <v>60125</v>
      </c>
      <c r="O22866" s="76" t="s">
        <v>4374</v>
      </c>
      <c r="P22866" s="82">
        <v>718</v>
      </c>
      <c r="Q22866" s="82" t="s">
        <v>89371</v>
      </c>
      <c r="R22866"/>
    </row>
    <row r="22867" spans="12:18" x14ac:dyDescent="0.25">
      <c r="L22867" t="s">
        <v>3174</v>
      </c>
      <c r="M22867" t="s">
        <v>36516</v>
      </c>
      <c r="N22867" t="s">
        <v>60126</v>
      </c>
      <c r="O22867" s="76" t="s">
        <v>4356</v>
      </c>
      <c r="P22867" s="82">
        <v>2699</v>
      </c>
      <c r="Q22867" s="82" t="s">
        <v>89372</v>
      </c>
      <c r="R22867"/>
    </row>
    <row r="22868" spans="12:18" x14ac:dyDescent="0.25">
      <c r="L22868" t="s">
        <v>3174</v>
      </c>
      <c r="M22868" t="s">
        <v>16344</v>
      </c>
      <c r="N22868" t="s">
        <v>60127</v>
      </c>
      <c r="O22868" s="76" t="s">
        <v>4356</v>
      </c>
      <c r="P22868" s="82">
        <v>414</v>
      </c>
      <c r="Q22868" s="82" t="s">
        <v>89373</v>
      </c>
      <c r="R22868"/>
    </row>
    <row r="22869" spans="12:18" x14ac:dyDescent="0.25">
      <c r="L22869" t="s">
        <v>3174</v>
      </c>
      <c r="M22869" t="s">
        <v>23033</v>
      </c>
      <c r="N22869" t="s">
        <v>60128</v>
      </c>
      <c r="O22869" s="76" t="s">
        <v>4366</v>
      </c>
      <c r="P22869" s="82">
        <v>161</v>
      </c>
      <c r="Q22869" s="82" t="s">
        <v>89374</v>
      </c>
      <c r="R22869"/>
    </row>
    <row r="22870" spans="12:18" x14ac:dyDescent="0.25">
      <c r="L22870" t="s">
        <v>3174</v>
      </c>
      <c r="M22870" t="s">
        <v>18296</v>
      </c>
      <c r="N22870" t="s">
        <v>60129</v>
      </c>
      <c r="O22870" s="76" t="s">
        <v>4356</v>
      </c>
      <c r="P22870" s="82">
        <v>301</v>
      </c>
      <c r="Q22870" s="82" t="s">
        <v>89375</v>
      </c>
      <c r="R22870"/>
    </row>
    <row r="22871" spans="12:18" x14ac:dyDescent="0.25">
      <c r="L22871" t="s">
        <v>3174</v>
      </c>
      <c r="M22871" t="s">
        <v>23034</v>
      </c>
      <c r="N22871" t="s">
        <v>60130</v>
      </c>
      <c r="O22871" s="76" t="s">
        <v>4356</v>
      </c>
      <c r="P22871" s="82">
        <v>406</v>
      </c>
      <c r="Q22871" s="82" t="s">
        <v>89376</v>
      </c>
      <c r="R22871"/>
    </row>
    <row r="22872" spans="12:18" x14ac:dyDescent="0.25">
      <c r="L22872" t="s">
        <v>3174</v>
      </c>
      <c r="M22872" t="s">
        <v>5435</v>
      </c>
      <c r="N22872" t="s">
        <v>60131</v>
      </c>
      <c r="O22872" s="76" t="s">
        <v>4356</v>
      </c>
      <c r="P22872" s="82">
        <v>641</v>
      </c>
      <c r="Q22872" s="82" t="s">
        <v>89377</v>
      </c>
      <c r="R22872"/>
    </row>
    <row r="22873" spans="12:18" x14ac:dyDescent="0.25">
      <c r="L22873" t="s">
        <v>3174</v>
      </c>
      <c r="M22873" t="s">
        <v>5436</v>
      </c>
      <c r="N22873" t="s">
        <v>60132</v>
      </c>
      <c r="O22873" s="76" t="s">
        <v>4356</v>
      </c>
      <c r="P22873" s="82">
        <v>1613</v>
      </c>
      <c r="Q22873" s="82" t="s">
        <v>89378</v>
      </c>
      <c r="R22873"/>
    </row>
    <row r="22874" spans="12:18" x14ac:dyDescent="0.25">
      <c r="L22874" t="s">
        <v>3174</v>
      </c>
      <c r="M22874" t="s">
        <v>16346</v>
      </c>
      <c r="N22874" t="s">
        <v>60133</v>
      </c>
      <c r="O22874" s="76" t="s">
        <v>4366</v>
      </c>
      <c r="P22874" s="82">
        <v>261</v>
      </c>
      <c r="Q22874" s="82" t="s">
        <v>89379</v>
      </c>
      <c r="R22874"/>
    </row>
    <row r="22875" spans="12:18" x14ac:dyDescent="0.25">
      <c r="L22875" t="s">
        <v>3174</v>
      </c>
      <c r="M22875" t="s">
        <v>5437</v>
      </c>
      <c r="N22875" t="s">
        <v>60134</v>
      </c>
      <c r="O22875" s="76" t="s">
        <v>4374</v>
      </c>
      <c r="P22875" s="82">
        <v>8370</v>
      </c>
      <c r="Q22875" s="82" t="s">
        <v>89380</v>
      </c>
      <c r="R22875"/>
    </row>
    <row r="22876" spans="12:18" x14ac:dyDescent="0.25">
      <c r="L22876" t="s">
        <v>3174</v>
      </c>
      <c r="M22876" t="s">
        <v>5438</v>
      </c>
      <c r="N22876" t="s">
        <v>60135</v>
      </c>
      <c r="O22876" s="76" t="s">
        <v>4356</v>
      </c>
      <c r="P22876" s="82">
        <v>536</v>
      </c>
      <c r="Q22876" s="82" t="s">
        <v>89381</v>
      </c>
      <c r="R22876"/>
    </row>
    <row r="22877" spans="12:18" x14ac:dyDescent="0.25">
      <c r="L22877" t="s">
        <v>3174</v>
      </c>
      <c r="M22877" t="s">
        <v>16348</v>
      </c>
      <c r="N22877" t="s">
        <v>60136</v>
      </c>
      <c r="O22877" s="76" t="s">
        <v>4356</v>
      </c>
      <c r="P22877" s="82">
        <v>680</v>
      </c>
      <c r="Q22877" s="82" t="s">
        <v>89382</v>
      </c>
      <c r="R22877"/>
    </row>
    <row r="22878" spans="12:18" x14ac:dyDescent="0.25">
      <c r="L22878" t="s">
        <v>3174</v>
      </c>
      <c r="M22878" t="s">
        <v>18298</v>
      </c>
      <c r="N22878" t="s">
        <v>60137</v>
      </c>
      <c r="O22878" s="76" t="s">
        <v>4356</v>
      </c>
      <c r="P22878" s="82">
        <v>491</v>
      </c>
      <c r="Q22878" s="82" t="s">
        <v>89383</v>
      </c>
      <c r="R22878"/>
    </row>
    <row r="22879" spans="12:18" x14ac:dyDescent="0.25">
      <c r="L22879" t="s">
        <v>3174</v>
      </c>
      <c r="M22879" t="s">
        <v>23035</v>
      </c>
      <c r="N22879" t="s">
        <v>60138</v>
      </c>
      <c r="O22879" s="76" t="s">
        <v>4356</v>
      </c>
      <c r="P22879" s="82">
        <v>1482</v>
      </c>
      <c r="Q22879" s="82" t="s">
        <v>89384</v>
      </c>
      <c r="R22879"/>
    </row>
    <row r="22880" spans="12:18" x14ac:dyDescent="0.25">
      <c r="L22880" t="s">
        <v>3174</v>
      </c>
      <c r="M22880" t="s">
        <v>35996</v>
      </c>
      <c r="N22880" t="s">
        <v>60139</v>
      </c>
      <c r="O22880" s="76" t="s">
        <v>4366</v>
      </c>
      <c r="P22880" s="82">
        <v>128</v>
      </c>
      <c r="Q22880" s="82" t="s">
        <v>89385</v>
      </c>
      <c r="R22880"/>
    </row>
    <row r="22881" spans="12:18" x14ac:dyDescent="0.25">
      <c r="L22881" t="s">
        <v>3174</v>
      </c>
      <c r="M22881" t="s">
        <v>31139</v>
      </c>
      <c r="N22881" t="s">
        <v>60140</v>
      </c>
      <c r="O22881" s="76" t="s">
        <v>4356</v>
      </c>
      <c r="P22881" s="82">
        <v>249</v>
      </c>
      <c r="Q22881" s="82" t="s">
        <v>89386</v>
      </c>
      <c r="R22881"/>
    </row>
    <row r="22882" spans="12:18" x14ac:dyDescent="0.25">
      <c r="L22882" t="s">
        <v>3174</v>
      </c>
      <c r="M22882" t="s">
        <v>5439</v>
      </c>
      <c r="N22882" t="s">
        <v>60141</v>
      </c>
      <c r="O22882" s="76" t="s">
        <v>4356</v>
      </c>
      <c r="P22882" s="82">
        <v>316</v>
      </c>
      <c r="Q22882" s="82" t="s">
        <v>89387</v>
      </c>
      <c r="R22882"/>
    </row>
    <row r="22883" spans="12:18" x14ac:dyDescent="0.25">
      <c r="L22883" t="s">
        <v>3174</v>
      </c>
      <c r="M22883" t="s">
        <v>5440</v>
      </c>
      <c r="N22883" t="s">
        <v>60142</v>
      </c>
      <c r="O22883" s="76" t="s">
        <v>4356</v>
      </c>
      <c r="P22883" s="82">
        <v>249</v>
      </c>
      <c r="Q22883" s="82" t="s">
        <v>89388</v>
      </c>
      <c r="R22883"/>
    </row>
    <row r="22884" spans="12:18" x14ac:dyDescent="0.25">
      <c r="L22884" t="s">
        <v>3174</v>
      </c>
      <c r="M22884" t="s">
        <v>23036</v>
      </c>
      <c r="N22884" t="s">
        <v>60143</v>
      </c>
      <c r="O22884" s="76" t="s">
        <v>4374</v>
      </c>
      <c r="P22884" s="82">
        <v>740</v>
      </c>
      <c r="Q22884" s="82" t="s">
        <v>89389</v>
      </c>
      <c r="R22884"/>
    </row>
    <row r="22885" spans="12:18" x14ac:dyDescent="0.25">
      <c r="L22885" t="s">
        <v>3174</v>
      </c>
      <c r="M22885" t="s">
        <v>16349</v>
      </c>
      <c r="N22885" t="s">
        <v>60144</v>
      </c>
      <c r="O22885" s="76" t="s">
        <v>4356</v>
      </c>
      <c r="P22885" s="82">
        <v>638</v>
      </c>
      <c r="Q22885" s="82" t="s">
        <v>89390</v>
      </c>
      <c r="R22885"/>
    </row>
    <row r="22886" spans="12:18" x14ac:dyDescent="0.25">
      <c r="L22886" t="s">
        <v>3174</v>
      </c>
      <c r="M22886" t="s">
        <v>23037</v>
      </c>
      <c r="N22886" t="s">
        <v>60145</v>
      </c>
      <c r="O22886" s="76" t="s">
        <v>4366</v>
      </c>
      <c r="P22886" s="82">
        <v>104</v>
      </c>
      <c r="Q22886" s="82" t="s">
        <v>89391</v>
      </c>
      <c r="R22886"/>
    </row>
    <row r="22887" spans="12:18" x14ac:dyDescent="0.25">
      <c r="L22887" t="s">
        <v>3174</v>
      </c>
      <c r="M22887" t="s">
        <v>18299</v>
      </c>
      <c r="N22887" t="s">
        <v>60146</v>
      </c>
      <c r="O22887" s="76" t="s">
        <v>4374</v>
      </c>
      <c r="P22887" s="82">
        <v>14614</v>
      </c>
      <c r="Q22887" s="82" t="s">
        <v>72645</v>
      </c>
      <c r="R22887"/>
    </row>
    <row r="22888" spans="12:18" x14ac:dyDescent="0.25">
      <c r="L22888" t="s">
        <v>3174</v>
      </c>
      <c r="M22888" t="s">
        <v>36517</v>
      </c>
      <c r="N22888" t="s">
        <v>60147</v>
      </c>
      <c r="O22888" s="76" t="s">
        <v>4356</v>
      </c>
      <c r="P22888" s="82">
        <v>629</v>
      </c>
      <c r="Q22888" s="82" t="s">
        <v>89392</v>
      </c>
      <c r="R22888"/>
    </row>
    <row r="22889" spans="12:18" x14ac:dyDescent="0.25">
      <c r="L22889" t="s">
        <v>3174</v>
      </c>
      <c r="M22889" t="s">
        <v>23039</v>
      </c>
      <c r="N22889" t="s">
        <v>60148</v>
      </c>
      <c r="O22889" s="76" t="s">
        <v>4356</v>
      </c>
      <c r="P22889" s="82">
        <v>1708</v>
      </c>
      <c r="Q22889" s="82" t="s">
        <v>89399</v>
      </c>
      <c r="R22889"/>
    </row>
    <row r="22890" spans="12:18" x14ac:dyDescent="0.25">
      <c r="L22890" t="s">
        <v>3174</v>
      </c>
      <c r="M22890" t="s">
        <v>15325</v>
      </c>
      <c r="N22890" t="s">
        <v>60149</v>
      </c>
      <c r="O22890" s="76" t="s">
        <v>4374</v>
      </c>
      <c r="P22890" s="82">
        <v>1515</v>
      </c>
      <c r="Q22890" s="82" t="s">
        <v>72645</v>
      </c>
      <c r="R22890"/>
    </row>
    <row r="22891" spans="12:18" x14ac:dyDescent="0.25">
      <c r="L22891" t="s">
        <v>3174</v>
      </c>
      <c r="M22891" t="s">
        <v>16355</v>
      </c>
      <c r="N22891" t="s">
        <v>60150</v>
      </c>
      <c r="O22891" s="76" t="s">
        <v>4356</v>
      </c>
      <c r="P22891" s="82">
        <v>1158</v>
      </c>
      <c r="Q22891" s="82" t="s">
        <v>89400</v>
      </c>
      <c r="R22891"/>
    </row>
    <row r="22892" spans="12:18" x14ac:dyDescent="0.25">
      <c r="L22892" t="s">
        <v>3174</v>
      </c>
      <c r="M22892" t="s">
        <v>5441</v>
      </c>
      <c r="N22892" t="s">
        <v>60151</v>
      </c>
      <c r="O22892" s="76" t="s">
        <v>4374</v>
      </c>
      <c r="P22892" s="82">
        <v>825</v>
      </c>
      <c r="Q22892" s="82" t="s">
        <v>72645</v>
      </c>
      <c r="R22892"/>
    </row>
    <row r="22893" spans="12:18" x14ac:dyDescent="0.25">
      <c r="L22893" t="s">
        <v>3174</v>
      </c>
      <c r="M22893" t="s">
        <v>23040</v>
      </c>
      <c r="N22893" t="s">
        <v>60152</v>
      </c>
      <c r="O22893" s="76" t="s">
        <v>4366</v>
      </c>
      <c r="P22893" s="82">
        <v>227</v>
      </c>
      <c r="Q22893" s="82" t="s">
        <v>89401</v>
      </c>
      <c r="R22893"/>
    </row>
    <row r="22894" spans="12:18" x14ac:dyDescent="0.25">
      <c r="L22894" t="s">
        <v>3174</v>
      </c>
      <c r="M22894" t="s">
        <v>16357</v>
      </c>
      <c r="N22894" t="s">
        <v>60153</v>
      </c>
      <c r="O22894" s="76" t="s">
        <v>4356</v>
      </c>
      <c r="P22894" s="82">
        <v>769</v>
      </c>
      <c r="Q22894" s="82" t="s">
        <v>89402</v>
      </c>
      <c r="R22894"/>
    </row>
    <row r="22895" spans="12:18" x14ac:dyDescent="0.25">
      <c r="L22895" t="s">
        <v>3174</v>
      </c>
      <c r="M22895" t="s">
        <v>18304</v>
      </c>
      <c r="N22895" t="s">
        <v>60154</v>
      </c>
      <c r="O22895" s="76" t="s">
        <v>4374</v>
      </c>
      <c r="P22895" s="82">
        <v>2214</v>
      </c>
      <c r="Q22895" s="82" t="s">
        <v>72645</v>
      </c>
      <c r="R22895"/>
    </row>
    <row r="22896" spans="12:18" x14ac:dyDescent="0.25">
      <c r="L22896" t="s">
        <v>3174</v>
      </c>
      <c r="M22896" t="s">
        <v>36520</v>
      </c>
      <c r="N22896" t="s">
        <v>60155</v>
      </c>
      <c r="O22896" s="76" t="s">
        <v>4356</v>
      </c>
      <c r="P22896" s="82">
        <v>243</v>
      </c>
      <c r="Q22896" s="82" t="s">
        <v>89403</v>
      </c>
      <c r="R22896"/>
    </row>
    <row r="22897" spans="12:18" x14ac:dyDescent="0.25">
      <c r="L22897" t="s">
        <v>3174</v>
      </c>
      <c r="M22897" t="s">
        <v>16359</v>
      </c>
      <c r="N22897" t="s">
        <v>60156</v>
      </c>
      <c r="O22897" s="76" t="s">
        <v>4356</v>
      </c>
      <c r="P22897" s="82">
        <v>823</v>
      </c>
      <c r="Q22897" s="82" t="s">
        <v>89404</v>
      </c>
      <c r="R22897"/>
    </row>
    <row r="22898" spans="12:18" x14ac:dyDescent="0.25">
      <c r="L22898" t="s">
        <v>3174</v>
      </c>
      <c r="M22898" t="s">
        <v>16363</v>
      </c>
      <c r="N22898" t="s">
        <v>60157</v>
      </c>
      <c r="O22898" s="76" t="s">
        <v>4356</v>
      </c>
      <c r="P22898" s="82">
        <v>397</v>
      </c>
      <c r="Q22898" s="82" t="s">
        <v>89411</v>
      </c>
      <c r="R22898"/>
    </row>
    <row r="22899" spans="12:18" x14ac:dyDescent="0.25">
      <c r="L22899" t="s">
        <v>3174</v>
      </c>
      <c r="M22899" t="s">
        <v>36521</v>
      </c>
      <c r="N22899" t="s">
        <v>60158</v>
      </c>
      <c r="O22899" s="76" t="s">
        <v>4356</v>
      </c>
      <c r="P22899" s="82">
        <v>669</v>
      </c>
      <c r="Q22899" s="82" t="s">
        <v>89405</v>
      </c>
      <c r="R22899"/>
    </row>
    <row r="22900" spans="12:18" x14ac:dyDescent="0.25">
      <c r="L22900" t="s">
        <v>3174</v>
      </c>
      <c r="M22900" t="s">
        <v>16361</v>
      </c>
      <c r="N22900" t="s">
        <v>60159</v>
      </c>
      <c r="O22900" s="76" t="s">
        <v>4356</v>
      </c>
      <c r="P22900" s="82">
        <v>417</v>
      </c>
      <c r="Q22900" s="82" t="s">
        <v>89406</v>
      </c>
      <c r="R22900"/>
    </row>
    <row r="22901" spans="12:18" x14ac:dyDescent="0.25">
      <c r="L22901" t="s">
        <v>3174</v>
      </c>
      <c r="M22901" t="s">
        <v>18306</v>
      </c>
      <c r="N22901" t="s">
        <v>60160</v>
      </c>
      <c r="O22901" s="76" t="s">
        <v>4450</v>
      </c>
      <c r="P22901" s="82">
        <v>13263</v>
      </c>
      <c r="Q22901" s="82" t="s">
        <v>72645</v>
      </c>
      <c r="R22901"/>
    </row>
    <row r="22902" spans="12:18" x14ac:dyDescent="0.25">
      <c r="L22902" t="s">
        <v>3174</v>
      </c>
      <c r="M22902" t="s">
        <v>5410</v>
      </c>
      <c r="N22902" t="s">
        <v>60161</v>
      </c>
      <c r="O22902" s="76" t="s">
        <v>4356</v>
      </c>
      <c r="P22902" s="82">
        <v>1283</v>
      </c>
      <c r="Q22902" s="82" t="s">
        <v>89263</v>
      </c>
      <c r="R22902"/>
    </row>
    <row r="22903" spans="12:18" x14ac:dyDescent="0.25">
      <c r="L22903" t="s">
        <v>3174</v>
      </c>
      <c r="M22903" t="s">
        <v>23041</v>
      </c>
      <c r="N22903" t="s">
        <v>60162</v>
      </c>
      <c r="O22903" s="76" t="s">
        <v>4366</v>
      </c>
      <c r="P22903" s="82">
        <v>138</v>
      </c>
      <c r="Q22903" s="82" t="s">
        <v>89407</v>
      </c>
      <c r="R22903"/>
    </row>
    <row r="22904" spans="12:18" x14ac:dyDescent="0.25">
      <c r="L22904" t="s">
        <v>3174</v>
      </c>
      <c r="M22904" t="s">
        <v>23042</v>
      </c>
      <c r="N22904" t="s">
        <v>60163</v>
      </c>
      <c r="O22904" s="76" t="s">
        <v>4366</v>
      </c>
      <c r="P22904" s="82">
        <v>183</v>
      </c>
      <c r="Q22904" s="82" t="s">
        <v>89408</v>
      </c>
      <c r="R22904"/>
    </row>
    <row r="22905" spans="12:18" x14ac:dyDescent="0.25">
      <c r="L22905" t="s">
        <v>3174</v>
      </c>
      <c r="M22905" t="s">
        <v>18308</v>
      </c>
      <c r="N22905" t="s">
        <v>60164</v>
      </c>
      <c r="O22905" s="76" t="s">
        <v>4356</v>
      </c>
      <c r="P22905" s="82">
        <v>427</v>
      </c>
      <c r="Q22905" s="82" t="s">
        <v>89409</v>
      </c>
      <c r="R22905"/>
    </row>
    <row r="22906" spans="12:18" x14ac:dyDescent="0.25">
      <c r="L22906" t="s">
        <v>3174</v>
      </c>
      <c r="M22906" t="s">
        <v>5442</v>
      </c>
      <c r="N22906" t="s">
        <v>60165</v>
      </c>
      <c r="O22906" s="76" t="s">
        <v>4366</v>
      </c>
      <c r="P22906" s="82">
        <v>483</v>
      </c>
      <c r="Q22906" s="82" t="s">
        <v>89410</v>
      </c>
      <c r="R22906"/>
    </row>
    <row r="22907" spans="12:18" x14ac:dyDescent="0.25">
      <c r="L22907" t="s">
        <v>3174</v>
      </c>
      <c r="M22907" t="s">
        <v>18309</v>
      </c>
      <c r="N22907" t="s">
        <v>60166</v>
      </c>
      <c r="O22907" s="76" t="s">
        <v>4356</v>
      </c>
      <c r="P22907" s="82">
        <v>196</v>
      </c>
      <c r="Q22907" s="82" t="s">
        <v>89412</v>
      </c>
      <c r="R22907"/>
    </row>
    <row r="22908" spans="12:18" x14ac:dyDescent="0.25">
      <c r="L22908" t="s">
        <v>3174</v>
      </c>
      <c r="M22908" t="s">
        <v>23043</v>
      </c>
      <c r="N22908" t="s">
        <v>60167</v>
      </c>
      <c r="O22908" s="76" t="s">
        <v>4374</v>
      </c>
      <c r="P22908" s="82">
        <v>1082</v>
      </c>
      <c r="Q22908" s="82" t="s">
        <v>89413</v>
      </c>
      <c r="R22908"/>
    </row>
    <row r="22909" spans="12:18" x14ac:dyDescent="0.25">
      <c r="L22909" t="s">
        <v>3174</v>
      </c>
      <c r="M22909" t="s">
        <v>36522</v>
      </c>
      <c r="N22909" t="s">
        <v>60168</v>
      </c>
      <c r="O22909" s="76" t="s">
        <v>4366</v>
      </c>
      <c r="P22909" s="82">
        <v>262</v>
      </c>
      <c r="Q22909" s="82" t="s">
        <v>89414</v>
      </c>
      <c r="R22909"/>
    </row>
    <row r="22910" spans="12:18" x14ac:dyDescent="0.25">
      <c r="L22910" t="s">
        <v>3174</v>
      </c>
      <c r="M22910" t="s">
        <v>23044</v>
      </c>
      <c r="N22910" t="s">
        <v>60169</v>
      </c>
      <c r="O22910" s="76" t="s">
        <v>4356</v>
      </c>
      <c r="P22910" s="82">
        <v>488</v>
      </c>
      <c r="Q22910" s="82" t="s">
        <v>89415</v>
      </c>
      <c r="R22910"/>
    </row>
    <row r="22911" spans="12:18" x14ac:dyDescent="0.25">
      <c r="L22911" t="s">
        <v>3174</v>
      </c>
      <c r="M22911" t="s">
        <v>18311</v>
      </c>
      <c r="N22911" t="s">
        <v>60170</v>
      </c>
      <c r="O22911" s="76" t="s">
        <v>4366</v>
      </c>
      <c r="P22911" s="82">
        <v>245</v>
      </c>
      <c r="Q22911" s="82" t="s">
        <v>89416</v>
      </c>
      <c r="R22911"/>
    </row>
    <row r="22912" spans="12:18" x14ac:dyDescent="0.25">
      <c r="L22912" t="s">
        <v>3174</v>
      </c>
      <c r="M22912" t="s">
        <v>9250</v>
      </c>
      <c r="N22912" t="s">
        <v>60171</v>
      </c>
      <c r="O22912" s="76" t="s">
        <v>4356</v>
      </c>
      <c r="P22912" s="82">
        <v>166</v>
      </c>
      <c r="Q22912" s="82" t="s">
        <v>89417</v>
      </c>
      <c r="R22912"/>
    </row>
    <row r="22913" spans="12:18" x14ac:dyDescent="0.25">
      <c r="L22913" t="s">
        <v>3174</v>
      </c>
      <c r="M22913" t="s">
        <v>23045</v>
      </c>
      <c r="N22913" t="s">
        <v>60172</v>
      </c>
      <c r="O22913" s="76" t="s">
        <v>4356</v>
      </c>
      <c r="P22913" s="82">
        <v>392</v>
      </c>
      <c r="Q22913" s="82" t="s">
        <v>89419</v>
      </c>
      <c r="R22913"/>
    </row>
    <row r="22914" spans="12:18" x14ac:dyDescent="0.25">
      <c r="L22914" t="s">
        <v>3174</v>
      </c>
      <c r="M22914" t="s">
        <v>36523</v>
      </c>
      <c r="N22914" t="s">
        <v>60173</v>
      </c>
      <c r="O22914" s="76" t="s">
        <v>4356</v>
      </c>
      <c r="P22914" s="82">
        <v>1078</v>
      </c>
      <c r="Q22914" s="82" t="s">
        <v>89420</v>
      </c>
      <c r="R22914"/>
    </row>
    <row r="22915" spans="12:18" x14ac:dyDescent="0.25">
      <c r="L22915" t="s">
        <v>3174</v>
      </c>
      <c r="M22915" t="s">
        <v>5443</v>
      </c>
      <c r="N22915" t="s">
        <v>60174</v>
      </c>
      <c r="O22915" s="76" t="s">
        <v>4356</v>
      </c>
      <c r="P22915" s="82">
        <v>538</v>
      </c>
      <c r="Q22915" s="82" t="s">
        <v>89421</v>
      </c>
      <c r="R22915"/>
    </row>
    <row r="22916" spans="12:18" x14ac:dyDescent="0.25">
      <c r="L22916" t="s">
        <v>3174</v>
      </c>
      <c r="M22916" t="s">
        <v>11217</v>
      </c>
      <c r="N22916" t="s">
        <v>60175</v>
      </c>
      <c r="O22916" s="76" t="s">
        <v>4356</v>
      </c>
      <c r="P22916" s="82">
        <v>854</v>
      </c>
      <c r="Q22916" s="82" t="s">
        <v>89422</v>
      </c>
      <c r="R22916"/>
    </row>
    <row r="22917" spans="12:18" x14ac:dyDescent="0.25">
      <c r="L22917" t="s">
        <v>3174</v>
      </c>
      <c r="M22917" t="s">
        <v>18313</v>
      </c>
      <c r="N22917" t="s">
        <v>60176</v>
      </c>
      <c r="O22917" s="76" t="s">
        <v>4356</v>
      </c>
      <c r="P22917" s="82">
        <v>913</v>
      </c>
      <c r="Q22917" s="82" t="s">
        <v>89423</v>
      </c>
      <c r="R22917"/>
    </row>
    <row r="22918" spans="12:18" x14ac:dyDescent="0.25">
      <c r="L22918" t="s">
        <v>3174</v>
      </c>
      <c r="M22918" t="s">
        <v>18315</v>
      </c>
      <c r="N22918" t="s">
        <v>60177</v>
      </c>
      <c r="O22918" s="76" t="s">
        <v>4366</v>
      </c>
      <c r="P22918" s="82">
        <v>224</v>
      </c>
      <c r="Q22918" s="82" t="s">
        <v>89424</v>
      </c>
      <c r="R22918"/>
    </row>
    <row r="22919" spans="12:18" x14ac:dyDescent="0.25">
      <c r="L22919" t="s">
        <v>3174</v>
      </c>
      <c r="M22919" t="s">
        <v>18317</v>
      </c>
      <c r="N22919" t="s">
        <v>60178</v>
      </c>
      <c r="O22919" s="76" t="s">
        <v>4356</v>
      </c>
      <c r="P22919" s="82">
        <v>476</v>
      </c>
      <c r="Q22919" s="82" t="s">
        <v>89425</v>
      </c>
      <c r="R22919"/>
    </row>
    <row r="22920" spans="12:18" x14ac:dyDescent="0.25">
      <c r="L22920" t="s">
        <v>3174</v>
      </c>
      <c r="M22920" t="s">
        <v>5444</v>
      </c>
      <c r="N22920" t="s">
        <v>60179</v>
      </c>
      <c r="O22920" s="76" t="s">
        <v>4366</v>
      </c>
      <c r="P22920" s="82">
        <v>83</v>
      </c>
      <c r="Q22920" s="82" t="s">
        <v>89426</v>
      </c>
      <c r="R22920"/>
    </row>
    <row r="22921" spans="12:18" x14ac:dyDescent="0.25">
      <c r="L22921" t="s">
        <v>3174</v>
      </c>
      <c r="M22921" t="s">
        <v>18318</v>
      </c>
      <c r="N22921" t="s">
        <v>60180</v>
      </c>
      <c r="O22921" s="76" t="s">
        <v>4356</v>
      </c>
      <c r="P22921" s="82">
        <v>82</v>
      </c>
      <c r="Q22921" s="82" t="s">
        <v>89427</v>
      </c>
      <c r="R22921"/>
    </row>
    <row r="22922" spans="12:18" x14ac:dyDescent="0.25">
      <c r="L22922" t="s">
        <v>3174</v>
      </c>
      <c r="M22922" t="s">
        <v>5445</v>
      </c>
      <c r="N22922" t="s">
        <v>60181</v>
      </c>
      <c r="O22922" s="76" t="s">
        <v>4366</v>
      </c>
      <c r="P22922" s="82">
        <v>213</v>
      </c>
      <c r="Q22922" s="82" t="s">
        <v>89428</v>
      </c>
      <c r="R22922"/>
    </row>
    <row r="22923" spans="12:18" x14ac:dyDescent="0.25">
      <c r="L22923" t="s">
        <v>3174</v>
      </c>
      <c r="M22923" t="s">
        <v>5446</v>
      </c>
      <c r="N22923" t="s">
        <v>60182</v>
      </c>
      <c r="O22923" s="76" t="s">
        <v>4374</v>
      </c>
      <c r="P22923" s="82">
        <v>5288</v>
      </c>
      <c r="Q22923" s="82" t="s">
        <v>72645</v>
      </c>
      <c r="R22923"/>
    </row>
    <row r="22924" spans="12:18" x14ac:dyDescent="0.25">
      <c r="L22924" t="s">
        <v>3174</v>
      </c>
      <c r="M22924" t="s">
        <v>16822</v>
      </c>
      <c r="N22924" t="s">
        <v>60183</v>
      </c>
      <c r="O22924" s="76" t="s">
        <v>4356</v>
      </c>
      <c r="P22924" s="82">
        <v>630</v>
      </c>
      <c r="Q22924" s="82" t="s">
        <v>89429</v>
      </c>
      <c r="R22924"/>
    </row>
    <row r="22925" spans="12:18" x14ac:dyDescent="0.25">
      <c r="L22925" t="s">
        <v>3174</v>
      </c>
      <c r="M22925" t="s">
        <v>16368</v>
      </c>
      <c r="N22925" t="s">
        <v>60184</v>
      </c>
      <c r="O22925" s="76" t="s">
        <v>4356</v>
      </c>
      <c r="P22925" s="82">
        <v>679</v>
      </c>
      <c r="Q22925" s="82" t="s">
        <v>89430</v>
      </c>
      <c r="R22925"/>
    </row>
    <row r="22926" spans="12:18" x14ac:dyDescent="0.25">
      <c r="L22926" t="s">
        <v>3174</v>
      </c>
      <c r="M22926" t="s">
        <v>18321</v>
      </c>
      <c r="N22926" t="s">
        <v>60185</v>
      </c>
      <c r="O22926" s="76" t="s">
        <v>4366</v>
      </c>
      <c r="P22926" s="82">
        <v>141</v>
      </c>
      <c r="Q22926" s="82" t="s">
        <v>89431</v>
      </c>
      <c r="R22926"/>
    </row>
    <row r="22927" spans="12:18" x14ac:dyDescent="0.25">
      <c r="L22927" t="s">
        <v>3174</v>
      </c>
      <c r="M22927" t="s">
        <v>36524</v>
      </c>
      <c r="N22927" t="s">
        <v>60186</v>
      </c>
      <c r="O22927" s="76" t="s">
        <v>4356</v>
      </c>
      <c r="P22927" s="82">
        <v>571</v>
      </c>
      <c r="Q22927" s="82" t="s">
        <v>89432</v>
      </c>
      <c r="R22927"/>
    </row>
    <row r="22928" spans="12:18" x14ac:dyDescent="0.25">
      <c r="L22928" t="s">
        <v>3174</v>
      </c>
      <c r="M22928" t="s">
        <v>18323</v>
      </c>
      <c r="N22928" t="s">
        <v>60187</v>
      </c>
      <c r="O22928" s="76" t="s">
        <v>4366</v>
      </c>
      <c r="P22928" s="82">
        <v>153</v>
      </c>
      <c r="Q22928" s="82" t="s">
        <v>89433</v>
      </c>
      <c r="R22928"/>
    </row>
    <row r="22929" spans="12:18" x14ac:dyDescent="0.25">
      <c r="L22929" t="s">
        <v>3174</v>
      </c>
      <c r="M22929" t="s">
        <v>16370</v>
      </c>
      <c r="N22929" t="s">
        <v>60188</v>
      </c>
      <c r="O22929" s="76" t="s">
        <v>4366</v>
      </c>
      <c r="P22929" s="82">
        <v>317</v>
      </c>
      <c r="Q22929" s="82" t="s">
        <v>89434</v>
      </c>
      <c r="R22929"/>
    </row>
    <row r="22930" spans="12:18" x14ac:dyDescent="0.25">
      <c r="L22930" t="s">
        <v>3174</v>
      </c>
      <c r="M22930" t="s">
        <v>23046</v>
      </c>
      <c r="N22930" t="s">
        <v>60189</v>
      </c>
      <c r="O22930" s="76" t="s">
        <v>4356</v>
      </c>
      <c r="P22930" s="82">
        <v>4296</v>
      </c>
      <c r="Q22930" s="82" t="s">
        <v>89435</v>
      </c>
      <c r="R22930"/>
    </row>
    <row r="22931" spans="12:18" x14ac:dyDescent="0.25">
      <c r="L22931" t="s">
        <v>3174</v>
      </c>
      <c r="M22931" t="s">
        <v>36525</v>
      </c>
      <c r="N22931" t="s">
        <v>60190</v>
      </c>
      <c r="O22931" s="76" t="s">
        <v>4356</v>
      </c>
      <c r="P22931" s="82">
        <v>661</v>
      </c>
      <c r="Q22931" s="82" t="s">
        <v>89436</v>
      </c>
      <c r="R22931"/>
    </row>
    <row r="22932" spans="12:18" x14ac:dyDescent="0.25">
      <c r="L22932" t="s">
        <v>3174</v>
      </c>
      <c r="M22932" t="s">
        <v>16372</v>
      </c>
      <c r="N22932" t="s">
        <v>60191</v>
      </c>
      <c r="O22932" s="76" t="s">
        <v>4366</v>
      </c>
      <c r="P22932" s="82">
        <v>377</v>
      </c>
      <c r="Q22932" s="82" t="s">
        <v>89437</v>
      </c>
      <c r="R22932"/>
    </row>
    <row r="22933" spans="12:18" x14ac:dyDescent="0.25">
      <c r="L22933" t="s">
        <v>3174</v>
      </c>
      <c r="M22933" t="s">
        <v>18324</v>
      </c>
      <c r="N22933" t="s">
        <v>60192</v>
      </c>
      <c r="O22933" s="76" t="s">
        <v>4356</v>
      </c>
      <c r="P22933" s="82">
        <v>279</v>
      </c>
      <c r="Q22933" s="82" t="s">
        <v>89438</v>
      </c>
      <c r="R22933"/>
    </row>
    <row r="22934" spans="12:18" x14ac:dyDescent="0.25">
      <c r="L22934" t="s">
        <v>3174</v>
      </c>
      <c r="M22934" t="s">
        <v>23047</v>
      </c>
      <c r="N22934" t="s">
        <v>60193</v>
      </c>
      <c r="O22934" s="76" t="s">
        <v>4374</v>
      </c>
      <c r="P22934" s="82">
        <v>3655</v>
      </c>
      <c r="Q22934" s="82" t="s">
        <v>72645</v>
      </c>
      <c r="R22934"/>
    </row>
    <row r="22935" spans="12:18" x14ac:dyDescent="0.25">
      <c r="L22935" t="s">
        <v>3174</v>
      </c>
      <c r="M22935" t="s">
        <v>16374</v>
      </c>
      <c r="N22935" t="s">
        <v>60194</v>
      </c>
      <c r="O22935" s="76" t="s">
        <v>4374</v>
      </c>
      <c r="P22935" s="82">
        <v>1673</v>
      </c>
      <c r="Q22935" s="82" t="s">
        <v>72645</v>
      </c>
      <c r="R22935"/>
    </row>
    <row r="22936" spans="12:18" x14ac:dyDescent="0.25">
      <c r="L22936" t="s">
        <v>3174</v>
      </c>
      <c r="M22936" t="s">
        <v>16375</v>
      </c>
      <c r="N22936" t="s">
        <v>60195</v>
      </c>
      <c r="O22936" s="76" t="s">
        <v>4356</v>
      </c>
      <c r="P22936" s="82">
        <v>510</v>
      </c>
      <c r="Q22936" s="82" t="s">
        <v>89439</v>
      </c>
      <c r="R22936"/>
    </row>
    <row r="22937" spans="12:18" x14ac:dyDescent="0.25">
      <c r="L22937" t="s">
        <v>3174</v>
      </c>
      <c r="M22937" t="s">
        <v>23049</v>
      </c>
      <c r="N22937" t="s">
        <v>60196</v>
      </c>
      <c r="O22937" s="76" t="s">
        <v>4366</v>
      </c>
      <c r="P22937" s="82">
        <v>188</v>
      </c>
      <c r="Q22937" s="82" t="s">
        <v>89446</v>
      </c>
      <c r="R22937"/>
    </row>
    <row r="22938" spans="12:18" x14ac:dyDescent="0.25">
      <c r="L22938" t="s">
        <v>3174</v>
      </c>
      <c r="M22938" t="s">
        <v>5447</v>
      </c>
      <c r="N22938" t="s">
        <v>60197</v>
      </c>
      <c r="O22938" s="76" t="s">
        <v>4356</v>
      </c>
      <c r="P22938" s="82">
        <v>2826</v>
      </c>
      <c r="Q22938" s="82" t="s">
        <v>89447</v>
      </c>
      <c r="R22938"/>
    </row>
    <row r="22939" spans="12:18" x14ac:dyDescent="0.25">
      <c r="L22939" t="s">
        <v>3174</v>
      </c>
      <c r="M22939" t="s">
        <v>16377</v>
      </c>
      <c r="N22939" t="s">
        <v>60198</v>
      </c>
      <c r="O22939" s="76" t="s">
        <v>4450</v>
      </c>
      <c r="P22939" s="82">
        <v>20033</v>
      </c>
      <c r="Q22939" s="82" t="s">
        <v>72645</v>
      </c>
      <c r="R22939"/>
    </row>
    <row r="22940" spans="12:18" x14ac:dyDescent="0.25">
      <c r="L22940" t="s">
        <v>3174</v>
      </c>
      <c r="M22940" t="s">
        <v>30617</v>
      </c>
      <c r="N22940" t="s">
        <v>60199</v>
      </c>
      <c r="O22940" s="76" t="s">
        <v>4374</v>
      </c>
      <c r="P22940" s="82">
        <v>1029</v>
      </c>
      <c r="Q22940" s="82" t="s">
        <v>72645</v>
      </c>
      <c r="R22940"/>
    </row>
    <row r="22941" spans="12:18" x14ac:dyDescent="0.25">
      <c r="L22941" t="s">
        <v>3174</v>
      </c>
      <c r="M22941" t="s">
        <v>36531</v>
      </c>
      <c r="N22941" t="s">
        <v>60200</v>
      </c>
      <c r="O22941" s="76" t="s">
        <v>4366</v>
      </c>
      <c r="P22941" s="82">
        <v>179</v>
      </c>
      <c r="Q22941" s="82" t="s">
        <v>89448</v>
      </c>
      <c r="R22941"/>
    </row>
    <row r="22942" spans="12:18" x14ac:dyDescent="0.25">
      <c r="L22942" t="s">
        <v>3174</v>
      </c>
      <c r="M22942" t="s">
        <v>36532</v>
      </c>
      <c r="N22942" t="s">
        <v>60201</v>
      </c>
      <c r="O22942" s="76" t="s">
        <v>4366</v>
      </c>
      <c r="P22942" s="82">
        <v>234</v>
      </c>
      <c r="Q22942" s="82" t="s">
        <v>89449</v>
      </c>
      <c r="R22942"/>
    </row>
    <row r="22943" spans="12:18" x14ac:dyDescent="0.25">
      <c r="L22943" t="s">
        <v>3174</v>
      </c>
      <c r="M22943" t="s">
        <v>16379</v>
      </c>
      <c r="N22943" t="s">
        <v>60202</v>
      </c>
      <c r="O22943" s="76" t="s">
        <v>4356</v>
      </c>
      <c r="P22943" s="82">
        <v>339</v>
      </c>
      <c r="Q22943" s="82" t="s">
        <v>89450</v>
      </c>
      <c r="R22943"/>
    </row>
    <row r="22944" spans="12:18" x14ac:dyDescent="0.25">
      <c r="L22944" t="s">
        <v>3174</v>
      </c>
      <c r="M22944" t="s">
        <v>16381</v>
      </c>
      <c r="N22944" t="s">
        <v>60203</v>
      </c>
      <c r="O22944" s="76" t="s">
        <v>4356</v>
      </c>
      <c r="P22944" s="82">
        <v>364</v>
      </c>
      <c r="Q22944" s="82" t="s">
        <v>89451</v>
      </c>
      <c r="R22944"/>
    </row>
    <row r="22945" spans="12:18" x14ac:dyDescent="0.25">
      <c r="L22945" t="s">
        <v>3174</v>
      </c>
      <c r="M22945" t="s">
        <v>5448</v>
      </c>
      <c r="N22945" t="s">
        <v>60204</v>
      </c>
      <c r="O22945" s="76" t="s">
        <v>4356</v>
      </c>
      <c r="P22945" s="82">
        <v>863</v>
      </c>
      <c r="Q22945" s="82" t="s">
        <v>89452</v>
      </c>
      <c r="R22945"/>
    </row>
    <row r="22946" spans="12:18" x14ac:dyDescent="0.25">
      <c r="L22946" t="s">
        <v>3174</v>
      </c>
      <c r="M22946" t="s">
        <v>18326</v>
      </c>
      <c r="N22946" t="s">
        <v>60205</v>
      </c>
      <c r="O22946" s="76" t="s">
        <v>4374</v>
      </c>
      <c r="P22946" s="82">
        <v>13519</v>
      </c>
      <c r="Q22946" s="82" t="s">
        <v>89453</v>
      </c>
      <c r="R22946"/>
    </row>
    <row r="22947" spans="12:18" x14ac:dyDescent="0.25">
      <c r="L22947" t="s">
        <v>3174</v>
      </c>
      <c r="M22947" t="s">
        <v>23050</v>
      </c>
      <c r="N22947" t="s">
        <v>60206</v>
      </c>
      <c r="O22947" s="76" t="s">
        <v>4366</v>
      </c>
      <c r="P22947" s="82">
        <v>117</v>
      </c>
      <c r="Q22947" s="82" t="s">
        <v>89454</v>
      </c>
      <c r="R22947"/>
    </row>
    <row r="22948" spans="12:18" x14ac:dyDescent="0.25">
      <c r="L22948" t="s">
        <v>3174</v>
      </c>
      <c r="M22948" t="s">
        <v>4523</v>
      </c>
      <c r="N22948" t="s">
        <v>60207</v>
      </c>
      <c r="O22948" s="76" t="s">
        <v>4366</v>
      </c>
      <c r="P22948" s="82">
        <v>294</v>
      </c>
      <c r="Q22948" s="82" t="s">
        <v>89455</v>
      </c>
      <c r="R22948"/>
    </row>
    <row r="22949" spans="12:18" x14ac:dyDescent="0.25">
      <c r="L22949" t="s">
        <v>3174</v>
      </c>
      <c r="M22949" t="s">
        <v>23051</v>
      </c>
      <c r="N22949" t="s">
        <v>60208</v>
      </c>
      <c r="O22949" s="76" t="s">
        <v>4366</v>
      </c>
      <c r="P22949" s="82">
        <v>287</v>
      </c>
      <c r="Q22949" s="82" t="s">
        <v>89456</v>
      </c>
      <c r="R22949"/>
    </row>
    <row r="22950" spans="12:18" x14ac:dyDescent="0.25">
      <c r="L22950" t="s">
        <v>3174</v>
      </c>
      <c r="M22950" t="s">
        <v>16383</v>
      </c>
      <c r="N22950" t="s">
        <v>60209</v>
      </c>
      <c r="O22950" s="76" t="s">
        <v>4366</v>
      </c>
      <c r="P22950" s="82">
        <v>198</v>
      </c>
      <c r="Q22950" s="82" t="s">
        <v>89457</v>
      </c>
      <c r="R22950"/>
    </row>
    <row r="22951" spans="12:18" x14ac:dyDescent="0.25">
      <c r="L22951" t="s">
        <v>3174</v>
      </c>
      <c r="M22951" t="s">
        <v>36533</v>
      </c>
      <c r="N22951" t="s">
        <v>60210</v>
      </c>
      <c r="O22951" s="76" t="s">
        <v>4356</v>
      </c>
      <c r="P22951" s="82">
        <v>1399</v>
      </c>
      <c r="Q22951" s="82" t="s">
        <v>89458</v>
      </c>
      <c r="R22951"/>
    </row>
    <row r="22952" spans="12:18" x14ac:dyDescent="0.25">
      <c r="L22952" t="s">
        <v>3174</v>
      </c>
      <c r="M22952" t="s">
        <v>36534</v>
      </c>
      <c r="N22952" t="s">
        <v>60211</v>
      </c>
      <c r="O22952" s="76" t="s">
        <v>4356</v>
      </c>
      <c r="P22952" s="82">
        <v>343</v>
      </c>
      <c r="Q22952" s="82" t="s">
        <v>89459</v>
      </c>
      <c r="R22952"/>
    </row>
    <row r="22953" spans="12:18" x14ac:dyDescent="0.25">
      <c r="L22953" t="s">
        <v>3174</v>
      </c>
      <c r="M22953" t="s">
        <v>5449</v>
      </c>
      <c r="N22953" t="s">
        <v>60212</v>
      </c>
      <c r="O22953" s="76" t="s">
        <v>4356</v>
      </c>
      <c r="P22953" s="82">
        <v>644</v>
      </c>
      <c r="Q22953" s="82" t="s">
        <v>89460</v>
      </c>
      <c r="R22953"/>
    </row>
    <row r="22954" spans="12:18" x14ac:dyDescent="0.25">
      <c r="L22954" t="s">
        <v>3174</v>
      </c>
      <c r="M22954" t="s">
        <v>23052</v>
      </c>
      <c r="N22954" t="s">
        <v>60213</v>
      </c>
      <c r="O22954" s="76" t="s">
        <v>4356</v>
      </c>
      <c r="P22954" s="82">
        <v>556</v>
      </c>
      <c r="Q22954" s="82" t="s">
        <v>89461</v>
      </c>
      <c r="R22954"/>
    </row>
    <row r="22955" spans="12:18" x14ac:dyDescent="0.25">
      <c r="L22955" t="s">
        <v>3174</v>
      </c>
      <c r="M22955" t="s">
        <v>5450</v>
      </c>
      <c r="N22955" t="s">
        <v>60214</v>
      </c>
      <c r="O22955" s="76" t="s">
        <v>4356</v>
      </c>
      <c r="P22955" s="82">
        <v>595</v>
      </c>
      <c r="Q22955" s="82" t="s">
        <v>89462</v>
      </c>
      <c r="R22955"/>
    </row>
    <row r="22956" spans="12:18" x14ac:dyDescent="0.25">
      <c r="L22956" t="s">
        <v>3174</v>
      </c>
      <c r="M22956" t="s">
        <v>18328</v>
      </c>
      <c r="N22956" t="s">
        <v>60215</v>
      </c>
      <c r="O22956" s="76" t="s">
        <v>4374</v>
      </c>
      <c r="P22956" s="82">
        <v>3345</v>
      </c>
      <c r="Q22956" s="82" t="s">
        <v>72645</v>
      </c>
      <c r="R22956"/>
    </row>
    <row r="22957" spans="12:18" x14ac:dyDescent="0.25">
      <c r="L22957" t="s">
        <v>3174</v>
      </c>
      <c r="M22957" t="s">
        <v>18329</v>
      </c>
      <c r="N22957" t="s">
        <v>60216</v>
      </c>
      <c r="O22957" s="76" t="s">
        <v>4356</v>
      </c>
      <c r="P22957" s="82">
        <v>519</v>
      </c>
      <c r="Q22957" s="82" t="s">
        <v>89463</v>
      </c>
      <c r="R22957"/>
    </row>
    <row r="22958" spans="12:18" x14ac:dyDescent="0.25">
      <c r="L22958" t="s">
        <v>3174</v>
      </c>
      <c r="M22958" t="s">
        <v>16385</v>
      </c>
      <c r="N22958" t="s">
        <v>60217</v>
      </c>
      <c r="O22958" s="76" t="s">
        <v>4366</v>
      </c>
      <c r="P22958" s="82">
        <v>263</v>
      </c>
      <c r="Q22958" s="82" t="s">
        <v>89464</v>
      </c>
      <c r="R22958"/>
    </row>
    <row r="22959" spans="12:18" x14ac:dyDescent="0.25">
      <c r="L22959" t="s">
        <v>3174</v>
      </c>
      <c r="M22959" t="s">
        <v>36535</v>
      </c>
      <c r="N22959" t="s">
        <v>60218</v>
      </c>
      <c r="O22959" s="76" t="s">
        <v>4356</v>
      </c>
      <c r="P22959" s="82">
        <v>240</v>
      </c>
      <c r="Q22959" s="82" t="s">
        <v>89465</v>
      </c>
      <c r="R22959"/>
    </row>
    <row r="22960" spans="12:18" x14ac:dyDescent="0.25">
      <c r="L22960" t="s">
        <v>3174</v>
      </c>
      <c r="M22960" t="s">
        <v>23053</v>
      </c>
      <c r="N22960" t="s">
        <v>60219</v>
      </c>
      <c r="O22960" s="76" t="s">
        <v>4356</v>
      </c>
      <c r="P22960" s="82">
        <v>580</v>
      </c>
      <c r="Q22960" s="82" t="s">
        <v>89466</v>
      </c>
      <c r="R22960"/>
    </row>
    <row r="22961" spans="12:18" x14ac:dyDescent="0.25">
      <c r="L22961" t="s">
        <v>3174</v>
      </c>
      <c r="M22961" t="s">
        <v>36536</v>
      </c>
      <c r="N22961" t="s">
        <v>60220</v>
      </c>
      <c r="O22961" s="76" t="s">
        <v>4366</v>
      </c>
      <c r="P22961" s="82">
        <v>341</v>
      </c>
      <c r="Q22961" s="82" t="s">
        <v>89467</v>
      </c>
      <c r="R22961"/>
    </row>
    <row r="22962" spans="12:18" x14ac:dyDescent="0.25">
      <c r="L22962" t="s">
        <v>3174</v>
      </c>
      <c r="M22962" t="s">
        <v>18331</v>
      </c>
      <c r="N22962" t="s">
        <v>60221</v>
      </c>
      <c r="O22962" s="76" t="s">
        <v>4356</v>
      </c>
      <c r="P22962" s="82">
        <v>282</v>
      </c>
      <c r="Q22962" s="82" t="s">
        <v>89468</v>
      </c>
      <c r="R22962"/>
    </row>
    <row r="22963" spans="12:18" x14ac:dyDescent="0.25">
      <c r="L22963" t="s">
        <v>3174</v>
      </c>
      <c r="M22963" t="s">
        <v>36537</v>
      </c>
      <c r="N22963" t="s">
        <v>60222</v>
      </c>
      <c r="O22963" s="76" t="s">
        <v>4356</v>
      </c>
      <c r="P22963" s="82">
        <v>1137</v>
      </c>
      <c r="Q22963" s="82" t="s">
        <v>89469</v>
      </c>
      <c r="R22963"/>
    </row>
    <row r="22964" spans="12:18" x14ac:dyDescent="0.25">
      <c r="L22964" t="s">
        <v>3174</v>
      </c>
      <c r="M22964" t="s">
        <v>36538</v>
      </c>
      <c r="N22964" t="s">
        <v>60223</v>
      </c>
      <c r="O22964" s="76" t="s">
        <v>4366</v>
      </c>
      <c r="P22964" s="82">
        <v>365</v>
      </c>
      <c r="Q22964" s="82" t="s">
        <v>89470</v>
      </c>
      <c r="R22964"/>
    </row>
    <row r="22965" spans="12:18" x14ac:dyDescent="0.25">
      <c r="L22965" t="s">
        <v>3174</v>
      </c>
      <c r="M22965" t="s">
        <v>23054</v>
      </c>
      <c r="N22965" t="s">
        <v>60224</v>
      </c>
      <c r="O22965" s="76" t="s">
        <v>4356</v>
      </c>
      <c r="P22965" s="82">
        <v>1808</v>
      </c>
      <c r="Q22965" s="82" t="s">
        <v>89471</v>
      </c>
      <c r="R22965"/>
    </row>
    <row r="22966" spans="12:18" x14ac:dyDescent="0.25">
      <c r="L22966" t="s">
        <v>3174</v>
      </c>
      <c r="M22966" t="s">
        <v>16386</v>
      </c>
      <c r="N22966" t="s">
        <v>60225</v>
      </c>
      <c r="O22966" s="76" t="s">
        <v>4356</v>
      </c>
      <c r="P22966" s="82">
        <v>868</v>
      </c>
      <c r="Q22966" s="82" t="s">
        <v>89472</v>
      </c>
      <c r="R22966"/>
    </row>
    <row r="22967" spans="12:18" x14ac:dyDescent="0.25">
      <c r="L22967" t="s">
        <v>3174</v>
      </c>
      <c r="M22967" t="s">
        <v>18333</v>
      </c>
      <c r="N22967" t="s">
        <v>60226</v>
      </c>
      <c r="O22967" s="76" t="s">
        <v>4356</v>
      </c>
      <c r="P22967" s="82">
        <v>500</v>
      </c>
      <c r="Q22967" s="82" t="s">
        <v>89473</v>
      </c>
      <c r="R22967"/>
    </row>
    <row r="22968" spans="12:18" x14ac:dyDescent="0.25">
      <c r="L22968" t="s">
        <v>3174</v>
      </c>
      <c r="M22968" t="s">
        <v>23055</v>
      </c>
      <c r="N22968" t="s">
        <v>60227</v>
      </c>
      <c r="O22968" s="76" t="s">
        <v>4374</v>
      </c>
      <c r="P22968" s="82">
        <v>1787</v>
      </c>
      <c r="Q22968" s="82" t="s">
        <v>72645</v>
      </c>
      <c r="R22968"/>
    </row>
    <row r="22969" spans="12:18" x14ac:dyDescent="0.25">
      <c r="L22969" t="s">
        <v>3174</v>
      </c>
      <c r="M22969" t="s">
        <v>23056</v>
      </c>
      <c r="N22969" t="s">
        <v>60228</v>
      </c>
      <c r="O22969" s="76" t="s">
        <v>4356</v>
      </c>
      <c r="P22969" s="82">
        <v>403</v>
      </c>
      <c r="Q22969" s="82" t="s">
        <v>89474</v>
      </c>
      <c r="R22969"/>
    </row>
    <row r="22970" spans="12:18" x14ac:dyDescent="0.25">
      <c r="L22970" t="s">
        <v>3174</v>
      </c>
      <c r="M22970" t="s">
        <v>20653</v>
      </c>
      <c r="N22970" t="s">
        <v>60229</v>
      </c>
      <c r="O22970" s="76" t="s">
        <v>4366</v>
      </c>
      <c r="P22970" s="82">
        <v>161</v>
      </c>
      <c r="Q22970" s="82" t="s">
        <v>89475</v>
      </c>
      <c r="R22970"/>
    </row>
    <row r="22971" spans="12:18" x14ac:dyDescent="0.25">
      <c r="L22971" t="s">
        <v>3174</v>
      </c>
      <c r="M22971" t="s">
        <v>16390</v>
      </c>
      <c r="N22971" t="s">
        <v>60230</v>
      </c>
      <c r="O22971" s="76" t="s">
        <v>4356</v>
      </c>
      <c r="P22971" s="82">
        <v>233</v>
      </c>
      <c r="Q22971" s="82" t="s">
        <v>89477</v>
      </c>
      <c r="R22971"/>
    </row>
    <row r="22972" spans="12:18" x14ac:dyDescent="0.25">
      <c r="L22972" t="s">
        <v>3174</v>
      </c>
      <c r="M22972" t="s">
        <v>16392</v>
      </c>
      <c r="N22972" t="s">
        <v>60231</v>
      </c>
      <c r="O22972" s="76" t="s">
        <v>4356</v>
      </c>
      <c r="P22972" s="82">
        <v>1113</v>
      </c>
      <c r="Q22972" s="82" t="s">
        <v>89481</v>
      </c>
      <c r="R22972"/>
    </row>
    <row r="22973" spans="12:18" x14ac:dyDescent="0.25">
      <c r="L22973" t="s">
        <v>3174</v>
      </c>
      <c r="M22973" t="s">
        <v>7328</v>
      </c>
      <c r="N22973" t="s">
        <v>60232</v>
      </c>
      <c r="O22973" s="76" t="s">
        <v>4374</v>
      </c>
      <c r="P22973" s="82">
        <v>672</v>
      </c>
      <c r="Q22973" s="82" t="s">
        <v>89483</v>
      </c>
      <c r="R22973"/>
    </row>
    <row r="22974" spans="12:18" x14ac:dyDescent="0.25">
      <c r="L22974" t="s">
        <v>3174</v>
      </c>
      <c r="M22974" t="s">
        <v>16398</v>
      </c>
      <c r="N22974" t="s">
        <v>60233</v>
      </c>
      <c r="O22974" s="76" t="s">
        <v>4374</v>
      </c>
      <c r="P22974" s="82">
        <v>12209</v>
      </c>
      <c r="Q22974" s="82" t="s">
        <v>72645</v>
      </c>
      <c r="R22974"/>
    </row>
    <row r="22975" spans="12:18" x14ac:dyDescent="0.25">
      <c r="L22975" t="s">
        <v>3174</v>
      </c>
      <c r="M22975" t="s">
        <v>16394</v>
      </c>
      <c r="N22975" t="s">
        <v>60234</v>
      </c>
      <c r="O22975" s="76" t="s">
        <v>4356</v>
      </c>
      <c r="P22975" s="82">
        <v>817</v>
      </c>
      <c r="Q22975" s="82" t="s">
        <v>89482</v>
      </c>
      <c r="R22975"/>
    </row>
    <row r="22976" spans="12:18" x14ac:dyDescent="0.25">
      <c r="L22976" t="s">
        <v>3174</v>
      </c>
      <c r="M22976" t="s">
        <v>23059</v>
      </c>
      <c r="N22976" t="s">
        <v>60235</v>
      </c>
      <c r="O22976" s="76" t="s">
        <v>4356</v>
      </c>
      <c r="P22976" s="82">
        <v>459</v>
      </c>
      <c r="Q22976" s="82" t="s">
        <v>89484</v>
      </c>
      <c r="R22976"/>
    </row>
    <row r="22977" spans="12:18" x14ac:dyDescent="0.25">
      <c r="L22977" t="s">
        <v>3174</v>
      </c>
      <c r="M22977" t="s">
        <v>16396</v>
      </c>
      <c r="N22977" t="s">
        <v>60236</v>
      </c>
      <c r="O22977" s="76" t="s">
        <v>4374</v>
      </c>
      <c r="P22977" s="82">
        <v>3268</v>
      </c>
      <c r="Q22977" s="82" t="s">
        <v>72645</v>
      </c>
      <c r="R22977"/>
    </row>
    <row r="22978" spans="12:18" x14ac:dyDescent="0.25">
      <c r="L22978" t="s">
        <v>3174</v>
      </c>
      <c r="M22978" t="s">
        <v>36541</v>
      </c>
      <c r="N22978" t="s">
        <v>60237</v>
      </c>
      <c r="O22978" s="76" t="s">
        <v>4356</v>
      </c>
      <c r="P22978" s="82">
        <v>609</v>
      </c>
      <c r="Q22978" s="82" t="s">
        <v>89485</v>
      </c>
      <c r="R22978"/>
    </row>
    <row r="22979" spans="12:18" x14ac:dyDescent="0.25">
      <c r="L22979" t="s">
        <v>3174</v>
      </c>
      <c r="M22979" t="s">
        <v>5452</v>
      </c>
      <c r="N22979" t="s">
        <v>60238</v>
      </c>
      <c r="O22979" s="76" t="s">
        <v>4356</v>
      </c>
      <c r="P22979" s="82">
        <v>393</v>
      </c>
      <c r="Q22979" s="82" t="s">
        <v>89486</v>
      </c>
      <c r="R22979"/>
    </row>
    <row r="22980" spans="12:18" x14ac:dyDescent="0.25">
      <c r="L22980" t="s">
        <v>3174</v>
      </c>
      <c r="M22980" t="s">
        <v>5114</v>
      </c>
      <c r="N22980" t="s">
        <v>60239</v>
      </c>
      <c r="O22980" s="76" t="s">
        <v>4366</v>
      </c>
      <c r="P22980" s="82">
        <v>156</v>
      </c>
      <c r="Q22980" s="82" t="s">
        <v>89487</v>
      </c>
      <c r="R22980"/>
    </row>
    <row r="22981" spans="12:18" x14ac:dyDescent="0.25">
      <c r="L22981" t="s">
        <v>3174</v>
      </c>
      <c r="M22981" t="s">
        <v>23060</v>
      </c>
      <c r="N22981" t="s">
        <v>60240</v>
      </c>
      <c r="O22981" s="76" t="s">
        <v>4374</v>
      </c>
      <c r="P22981" s="82">
        <v>3205</v>
      </c>
      <c r="Q22981" s="82" t="s">
        <v>72645</v>
      </c>
      <c r="R22981"/>
    </row>
    <row r="22982" spans="12:18" x14ac:dyDescent="0.25">
      <c r="L22982" t="s">
        <v>3174</v>
      </c>
      <c r="M22982" t="s">
        <v>5453</v>
      </c>
      <c r="N22982" t="s">
        <v>60241</v>
      </c>
      <c r="O22982" s="76" t="s">
        <v>4366</v>
      </c>
      <c r="P22982" s="82">
        <v>232</v>
      </c>
      <c r="Q22982" s="82" t="s">
        <v>89488</v>
      </c>
      <c r="R22982"/>
    </row>
    <row r="22983" spans="12:18" x14ac:dyDescent="0.25">
      <c r="L22983" t="s">
        <v>3174</v>
      </c>
      <c r="M22983" t="s">
        <v>5454</v>
      </c>
      <c r="N22983" t="s">
        <v>60242</v>
      </c>
      <c r="O22983" s="76" t="s">
        <v>4356</v>
      </c>
      <c r="P22983" s="82">
        <v>382</v>
      </c>
      <c r="Q22983" s="82" t="s">
        <v>89489</v>
      </c>
      <c r="R22983"/>
    </row>
    <row r="22984" spans="12:18" x14ac:dyDescent="0.25">
      <c r="L22984" t="s">
        <v>3174</v>
      </c>
      <c r="M22984" t="s">
        <v>16400</v>
      </c>
      <c r="N22984" t="s">
        <v>60243</v>
      </c>
      <c r="O22984" s="76" t="s">
        <v>4366</v>
      </c>
      <c r="P22984" s="82">
        <v>420</v>
      </c>
      <c r="Q22984" s="82" t="s">
        <v>89490</v>
      </c>
      <c r="R22984"/>
    </row>
    <row r="22985" spans="12:18" x14ac:dyDescent="0.25">
      <c r="L22985" t="s">
        <v>3174</v>
      </c>
      <c r="M22985" t="s">
        <v>36542</v>
      </c>
      <c r="N22985" t="s">
        <v>60244</v>
      </c>
      <c r="O22985" s="76" t="s">
        <v>4356</v>
      </c>
      <c r="P22985" s="82">
        <v>851</v>
      </c>
      <c r="Q22985" s="82" t="s">
        <v>89491</v>
      </c>
      <c r="R22985"/>
    </row>
    <row r="22986" spans="12:18" x14ac:dyDescent="0.25">
      <c r="L22986" t="s">
        <v>3174</v>
      </c>
      <c r="M22986" t="s">
        <v>16402</v>
      </c>
      <c r="N22986" t="s">
        <v>60245</v>
      </c>
      <c r="O22986" s="76" t="s">
        <v>4366</v>
      </c>
      <c r="P22986" s="82">
        <v>203</v>
      </c>
      <c r="Q22986" s="82" t="s">
        <v>89492</v>
      </c>
      <c r="R22986"/>
    </row>
    <row r="22987" spans="12:18" x14ac:dyDescent="0.25">
      <c r="L22987" t="s">
        <v>3174</v>
      </c>
      <c r="M22987" t="s">
        <v>18334</v>
      </c>
      <c r="N22987" t="s">
        <v>60246</v>
      </c>
      <c r="O22987" s="76" t="s">
        <v>4356</v>
      </c>
      <c r="P22987" s="82">
        <v>181</v>
      </c>
      <c r="Q22987" s="82" t="s">
        <v>89493</v>
      </c>
      <c r="R22987"/>
    </row>
    <row r="22988" spans="12:18" x14ac:dyDescent="0.25">
      <c r="L22988" t="s">
        <v>3174</v>
      </c>
      <c r="M22988" t="s">
        <v>16404</v>
      </c>
      <c r="N22988" t="s">
        <v>60247</v>
      </c>
      <c r="O22988" s="76" t="s">
        <v>4356</v>
      </c>
      <c r="P22988" s="82">
        <v>396</v>
      </c>
      <c r="Q22988" s="82" t="s">
        <v>89495</v>
      </c>
      <c r="R22988"/>
    </row>
    <row r="22989" spans="12:18" x14ac:dyDescent="0.25">
      <c r="L22989" t="s">
        <v>3174</v>
      </c>
      <c r="M22989" t="s">
        <v>16406</v>
      </c>
      <c r="N22989" t="s">
        <v>60248</v>
      </c>
      <c r="O22989" s="76" t="s">
        <v>4366</v>
      </c>
      <c r="P22989" s="82">
        <v>322</v>
      </c>
      <c r="Q22989" s="82" t="s">
        <v>89496</v>
      </c>
      <c r="R22989"/>
    </row>
    <row r="22990" spans="12:18" x14ac:dyDescent="0.25">
      <c r="L22990" t="s">
        <v>3174</v>
      </c>
      <c r="M22990" t="s">
        <v>18335</v>
      </c>
      <c r="N22990" t="s">
        <v>60249</v>
      </c>
      <c r="O22990" s="76" t="s">
        <v>4356</v>
      </c>
      <c r="P22990" s="82">
        <v>927</v>
      </c>
      <c r="Q22990" s="82" t="s">
        <v>89497</v>
      </c>
      <c r="R22990"/>
    </row>
    <row r="22991" spans="12:18" x14ac:dyDescent="0.25">
      <c r="L22991" t="s">
        <v>3174</v>
      </c>
      <c r="M22991" t="s">
        <v>16408</v>
      </c>
      <c r="N22991" t="s">
        <v>60250</v>
      </c>
      <c r="O22991" s="76" t="s">
        <v>4374</v>
      </c>
      <c r="P22991" s="82">
        <v>2506</v>
      </c>
      <c r="Q22991" s="82" t="s">
        <v>72645</v>
      </c>
      <c r="R22991"/>
    </row>
    <row r="22992" spans="12:18" x14ac:dyDescent="0.25">
      <c r="L22992" t="s">
        <v>3174</v>
      </c>
      <c r="M22992" t="s">
        <v>36544</v>
      </c>
      <c r="N22992" t="s">
        <v>60251</v>
      </c>
      <c r="O22992" s="76" t="s">
        <v>4366</v>
      </c>
      <c r="P22992" s="82">
        <v>144</v>
      </c>
      <c r="Q22992" s="82" t="s">
        <v>89498</v>
      </c>
      <c r="R22992"/>
    </row>
    <row r="22993" spans="12:18" x14ac:dyDescent="0.25">
      <c r="L22993" t="s">
        <v>3174</v>
      </c>
      <c r="M22993" t="s">
        <v>18337</v>
      </c>
      <c r="N22993" t="s">
        <v>60252</v>
      </c>
      <c r="O22993" s="76" t="s">
        <v>4356</v>
      </c>
      <c r="P22993" s="82">
        <v>1098</v>
      </c>
      <c r="Q22993" s="82" t="s">
        <v>89499</v>
      </c>
      <c r="R22993"/>
    </row>
    <row r="22994" spans="12:18" x14ac:dyDescent="0.25">
      <c r="L22994" t="s">
        <v>3174</v>
      </c>
      <c r="M22994" t="s">
        <v>23061</v>
      </c>
      <c r="N22994" t="s">
        <v>60253</v>
      </c>
      <c r="O22994" s="76" t="s">
        <v>4366</v>
      </c>
      <c r="P22994" s="82">
        <v>149</v>
      </c>
      <c r="Q22994" s="82" t="s">
        <v>89500</v>
      </c>
      <c r="R22994"/>
    </row>
    <row r="22995" spans="12:18" x14ac:dyDescent="0.25">
      <c r="L22995" t="s">
        <v>3174</v>
      </c>
      <c r="M22995" t="s">
        <v>16410</v>
      </c>
      <c r="N22995" t="s">
        <v>60254</v>
      </c>
      <c r="O22995" s="76" t="s">
        <v>4356</v>
      </c>
      <c r="P22995" s="82">
        <v>126</v>
      </c>
      <c r="Q22995" s="82" t="s">
        <v>89501</v>
      </c>
      <c r="R22995"/>
    </row>
    <row r="22996" spans="12:18" x14ac:dyDescent="0.25">
      <c r="L22996" t="s">
        <v>3174</v>
      </c>
      <c r="M22996" t="s">
        <v>18339</v>
      </c>
      <c r="N22996" t="s">
        <v>60255</v>
      </c>
      <c r="O22996" s="76" t="s">
        <v>4366</v>
      </c>
      <c r="P22996" s="82">
        <v>79</v>
      </c>
      <c r="Q22996" s="82" t="s">
        <v>89502</v>
      </c>
      <c r="R22996"/>
    </row>
    <row r="22997" spans="12:18" x14ac:dyDescent="0.25">
      <c r="L22997" t="s">
        <v>3174</v>
      </c>
      <c r="M22997" t="s">
        <v>18341</v>
      </c>
      <c r="N22997" t="s">
        <v>60256</v>
      </c>
      <c r="O22997" s="76" t="s">
        <v>4366</v>
      </c>
      <c r="P22997" s="82">
        <v>216</v>
      </c>
      <c r="Q22997" s="82" t="s">
        <v>89503</v>
      </c>
      <c r="R22997"/>
    </row>
    <row r="22998" spans="12:18" x14ac:dyDescent="0.25">
      <c r="L22998" t="s">
        <v>3174</v>
      </c>
      <c r="M22998" t="s">
        <v>5718</v>
      </c>
      <c r="N22998" t="s">
        <v>60257</v>
      </c>
      <c r="O22998" s="76" t="s">
        <v>4356</v>
      </c>
      <c r="P22998" s="82">
        <v>1836</v>
      </c>
      <c r="Q22998" s="82" t="s">
        <v>89504</v>
      </c>
      <c r="R22998"/>
    </row>
    <row r="22999" spans="12:18" x14ac:dyDescent="0.25">
      <c r="L22999" t="s">
        <v>3174</v>
      </c>
      <c r="M22999" t="s">
        <v>16413</v>
      </c>
      <c r="N22999" t="s">
        <v>60258</v>
      </c>
      <c r="O22999" s="76" t="s">
        <v>4356</v>
      </c>
      <c r="P22999" s="82">
        <v>1687</v>
      </c>
      <c r="Q22999" s="82" t="s">
        <v>89505</v>
      </c>
      <c r="R22999"/>
    </row>
    <row r="23000" spans="12:18" x14ac:dyDescent="0.25">
      <c r="L23000" t="s">
        <v>3174</v>
      </c>
      <c r="M23000" t="s">
        <v>36545</v>
      </c>
      <c r="N23000" t="s">
        <v>60259</v>
      </c>
      <c r="O23000" s="76" t="s">
        <v>4356</v>
      </c>
      <c r="P23000" s="82">
        <v>656</v>
      </c>
      <c r="Q23000" s="82" t="s">
        <v>89506</v>
      </c>
      <c r="R23000"/>
    </row>
    <row r="23001" spans="12:18" x14ac:dyDescent="0.25">
      <c r="L23001" t="s">
        <v>3174</v>
      </c>
      <c r="M23001" t="s">
        <v>23062</v>
      </c>
      <c r="N23001" t="s">
        <v>60260</v>
      </c>
      <c r="O23001" s="76" t="s">
        <v>4366</v>
      </c>
      <c r="P23001" s="82">
        <v>329</v>
      </c>
      <c r="Q23001" s="82" t="s">
        <v>89507</v>
      </c>
      <c r="R23001"/>
    </row>
    <row r="23002" spans="12:18" x14ac:dyDescent="0.25">
      <c r="L23002" t="s">
        <v>3174</v>
      </c>
      <c r="M23002" t="s">
        <v>18342</v>
      </c>
      <c r="N23002" t="s">
        <v>60261</v>
      </c>
      <c r="O23002" s="76" t="s">
        <v>4356</v>
      </c>
      <c r="P23002" s="82">
        <v>140</v>
      </c>
      <c r="Q23002" s="82" t="s">
        <v>89508</v>
      </c>
      <c r="R23002"/>
    </row>
    <row r="23003" spans="12:18" x14ac:dyDescent="0.25">
      <c r="L23003" t="s">
        <v>3174</v>
      </c>
      <c r="M23003" t="s">
        <v>5455</v>
      </c>
      <c r="N23003" t="s">
        <v>60262</v>
      </c>
      <c r="O23003" s="76" t="s">
        <v>4356</v>
      </c>
      <c r="P23003" s="82">
        <v>3748</v>
      </c>
      <c r="Q23003" s="82" t="s">
        <v>89509</v>
      </c>
      <c r="R23003"/>
    </row>
    <row r="23004" spans="12:18" x14ac:dyDescent="0.25">
      <c r="L23004" t="s">
        <v>3174</v>
      </c>
      <c r="M23004" t="s">
        <v>36546</v>
      </c>
      <c r="N23004" t="s">
        <v>60263</v>
      </c>
      <c r="O23004" s="76" t="s">
        <v>4356</v>
      </c>
      <c r="P23004" s="82">
        <v>285</v>
      </c>
      <c r="Q23004" s="82" t="s">
        <v>89510</v>
      </c>
      <c r="R23004"/>
    </row>
    <row r="23005" spans="12:18" x14ac:dyDescent="0.25">
      <c r="L23005" t="s">
        <v>3174</v>
      </c>
      <c r="M23005" t="s">
        <v>16691</v>
      </c>
      <c r="N23005" t="s">
        <v>60264</v>
      </c>
      <c r="O23005" s="76" t="s">
        <v>4374</v>
      </c>
      <c r="P23005" s="82">
        <v>1567</v>
      </c>
      <c r="Q23005" s="82" t="s">
        <v>72645</v>
      </c>
      <c r="R23005"/>
    </row>
    <row r="23006" spans="12:18" x14ac:dyDescent="0.25">
      <c r="L23006" t="s">
        <v>3174</v>
      </c>
      <c r="M23006" t="s">
        <v>18343</v>
      </c>
      <c r="N23006" t="s">
        <v>60265</v>
      </c>
      <c r="O23006" s="76" t="s">
        <v>4356</v>
      </c>
      <c r="P23006" s="82">
        <v>595</v>
      </c>
      <c r="Q23006" s="82" t="s">
        <v>89511</v>
      </c>
      <c r="R23006"/>
    </row>
    <row r="23007" spans="12:18" x14ac:dyDescent="0.25">
      <c r="L23007" t="s">
        <v>3174</v>
      </c>
      <c r="M23007" t="s">
        <v>5456</v>
      </c>
      <c r="N23007" t="s">
        <v>60266</v>
      </c>
      <c r="O23007" s="76" t="s">
        <v>4356</v>
      </c>
      <c r="P23007" s="82">
        <v>367</v>
      </c>
      <c r="Q23007" s="82" t="s">
        <v>89512</v>
      </c>
      <c r="R23007"/>
    </row>
    <row r="23008" spans="12:18" x14ac:dyDescent="0.25">
      <c r="L23008" t="s">
        <v>3174</v>
      </c>
      <c r="M23008" t="s">
        <v>5457</v>
      </c>
      <c r="N23008" t="s">
        <v>60267</v>
      </c>
      <c r="O23008" s="76" t="s">
        <v>4356</v>
      </c>
      <c r="P23008" s="82">
        <v>990</v>
      </c>
      <c r="Q23008" s="82" t="s">
        <v>89513</v>
      </c>
      <c r="R23008"/>
    </row>
    <row r="23009" spans="12:18" x14ac:dyDescent="0.25">
      <c r="L23009" t="s">
        <v>3174</v>
      </c>
      <c r="M23009" t="s">
        <v>16416</v>
      </c>
      <c r="N23009" t="s">
        <v>60268</v>
      </c>
      <c r="O23009" s="76" t="s">
        <v>4366</v>
      </c>
      <c r="P23009" s="82">
        <v>121</v>
      </c>
      <c r="Q23009" s="82" t="s">
        <v>89514</v>
      </c>
      <c r="R23009"/>
    </row>
    <row r="23010" spans="12:18" x14ac:dyDescent="0.25">
      <c r="L23010" t="s">
        <v>3174</v>
      </c>
      <c r="M23010" t="s">
        <v>18345</v>
      </c>
      <c r="N23010" t="s">
        <v>60269</v>
      </c>
      <c r="O23010" s="76" t="s">
        <v>4366</v>
      </c>
      <c r="P23010" s="82">
        <v>197</v>
      </c>
      <c r="Q23010" s="82" t="s">
        <v>89515</v>
      </c>
      <c r="R23010"/>
    </row>
    <row r="23011" spans="12:18" x14ac:dyDescent="0.25">
      <c r="L23011" t="s">
        <v>3174</v>
      </c>
      <c r="M23011" t="s">
        <v>23063</v>
      </c>
      <c r="N23011" t="s">
        <v>60270</v>
      </c>
      <c r="O23011" s="76" t="s">
        <v>4356</v>
      </c>
      <c r="P23011" s="82">
        <v>547</v>
      </c>
      <c r="Q23011" s="82" t="s">
        <v>89516</v>
      </c>
      <c r="R23011"/>
    </row>
    <row r="23012" spans="12:18" x14ac:dyDescent="0.25">
      <c r="L23012" t="s">
        <v>3174</v>
      </c>
      <c r="M23012" t="s">
        <v>6779</v>
      </c>
      <c r="N23012" t="s">
        <v>60271</v>
      </c>
      <c r="O23012" s="76" t="s">
        <v>4366</v>
      </c>
      <c r="P23012" s="82">
        <v>137</v>
      </c>
      <c r="Q23012" s="82" t="s">
        <v>89517</v>
      </c>
      <c r="R23012"/>
    </row>
    <row r="23013" spans="12:18" x14ac:dyDescent="0.25">
      <c r="L23013" t="s">
        <v>3174</v>
      </c>
      <c r="M23013" t="s">
        <v>23064</v>
      </c>
      <c r="N23013" t="s">
        <v>60272</v>
      </c>
      <c r="O23013" s="76" t="s">
        <v>4356</v>
      </c>
      <c r="P23013" s="82">
        <v>632</v>
      </c>
      <c r="Q23013" s="82" t="s">
        <v>89518</v>
      </c>
      <c r="R23013"/>
    </row>
    <row r="23014" spans="12:18" x14ac:dyDescent="0.25">
      <c r="L23014" t="s">
        <v>3174</v>
      </c>
      <c r="M23014" t="s">
        <v>23065</v>
      </c>
      <c r="N23014" t="s">
        <v>60273</v>
      </c>
      <c r="O23014" s="76" t="s">
        <v>4356</v>
      </c>
      <c r="P23014" s="82">
        <v>567</v>
      </c>
      <c r="Q23014" s="82" t="s">
        <v>89519</v>
      </c>
      <c r="R23014"/>
    </row>
    <row r="23015" spans="12:18" x14ac:dyDescent="0.25">
      <c r="L23015" t="s">
        <v>3174</v>
      </c>
      <c r="M23015" t="s">
        <v>36547</v>
      </c>
      <c r="N23015" t="s">
        <v>60274</v>
      </c>
      <c r="O23015" s="76" t="s">
        <v>4366</v>
      </c>
      <c r="P23015" s="82">
        <v>213</v>
      </c>
      <c r="Q23015" s="82" t="s">
        <v>89520</v>
      </c>
      <c r="R23015"/>
    </row>
    <row r="23016" spans="12:18" x14ac:dyDescent="0.25">
      <c r="L23016" t="s">
        <v>3174</v>
      </c>
      <c r="M23016" t="s">
        <v>23066</v>
      </c>
      <c r="N23016" t="s">
        <v>60275</v>
      </c>
      <c r="O23016" s="76" t="s">
        <v>4366</v>
      </c>
      <c r="P23016" s="82">
        <v>226</v>
      </c>
      <c r="Q23016" s="82" t="s">
        <v>89521</v>
      </c>
      <c r="R23016"/>
    </row>
    <row r="23017" spans="12:18" x14ac:dyDescent="0.25">
      <c r="L23017" t="s">
        <v>3174</v>
      </c>
      <c r="M23017" t="s">
        <v>16418</v>
      </c>
      <c r="N23017" t="s">
        <v>60276</v>
      </c>
      <c r="O23017" s="76" t="s">
        <v>4366</v>
      </c>
      <c r="P23017" s="82">
        <v>314</v>
      </c>
      <c r="Q23017" s="82" t="s">
        <v>89522</v>
      </c>
      <c r="R23017"/>
    </row>
    <row r="23018" spans="12:18" x14ac:dyDescent="0.25">
      <c r="L23018" t="s">
        <v>3174</v>
      </c>
      <c r="M23018" t="s">
        <v>18348</v>
      </c>
      <c r="N23018" t="s">
        <v>60277</v>
      </c>
      <c r="O23018" s="76" t="s">
        <v>4366</v>
      </c>
      <c r="P23018" s="82">
        <v>254</v>
      </c>
      <c r="Q23018" s="82" t="s">
        <v>89523</v>
      </c>
      <c r="R23018"/>
    </row>
    <row r="23019" spans="12:18" x14ac:dyDescent="0.25">
      <c r="L23019" t="s">
        <v>3174</v>
      </c>
      <c r="M23019" t="s">
        <v>16420</v>
      </c>
      <c r="N23019" t="s">
        <v>60278</v>
      </c>
      <c r="O23019" s="76" t="s">
        <v>4356</v>
      </c>
      <c r="P23019" s="82">
        <v>276</v>
      </c>
      <c r="Q23019" s="82" t="s">
        <v>89524</v>
      </c>
      <c r="R23019"/>
    </row>
    <row r="23020" spans="12:18" x14ac:dyDescent="0.25">
      <c r="L23020" t="s">
        <v>3174</v>
      </c>
      <c r="M23020" t="s">
        <v>36548</v>
      </c>
      <c r="N23020" t="s">
        <v>60279</v>
      </c>
      <c r="O23020" s="76" t="s">
        <v>4356</v>
      </c>
      <c r="P23020" s="82">
        <v>465</v>
      </c>
      <c r="Q23020" s="82" t="s">
        <v>89525</v>
      </c>
      <c r="R23020"/>
    </row>
    <row r="23021" spans="12:18" x14ac:dyDescent="0.25">
      <c r="L23021" t="s">
        <v>3174</v>
      </c>
      <c r="M23021" t="s">
        <v>16422</v>
      </c>
      <c r="N23021" t="s">
        <v>60280</v>
      </c>
      <c r="O23021" s="76" t="s">
        <v>4366</v>
      </c>
      <c r="P23021" s="82">
        <v>54</v>
      </c>
      <c r="Q23021" s="82" t="s">
        <v>89526</v>
      </c>
      <c r="R23021"/>
    </row>
    <row r="23022" spans="12:18" x14ac:dyDescent="0.25">
      <c r="L23022" t="s">
        <v>3174</v>
      </c>
      <c r="M23022" t="s">
        <v>23067</v>
      </c>
      <c r="N23022" t="s">
        <v>60281</v>
      </c>
      <c r="O23022" s="76" t="s">
        <v>4356</v>
      </c>
      <c r="P23022" s="82">
        <v>318</v>
      </c>
      <c r="Q23022" s="82" t="s">
        <v>89528</v>
      </c>
      <c r="R23022"/>
    </row>
    <row r="23023" spans="12:18" x14ac:dyDescent="0.25">
      <c r="L23023" t="s">
        <v>3174</v>
      </c>
      <c r="M23023" t="s">
        <v>5458</v>
      </c>
      <c r="N23023" t="s">
        <v>60282</v>
      </c>
      <c r="O23023" s="76" t="s">
        <v>4366</v>
      </c>
      <c r="P23023" s="82">
        <v>209</v>
      </c>
      <c r="Q23023" s="82" t="s">
        <v>89527</v>
      </c>
      <c r="R23023"/>
    </row>
    <row r="23024" spans="12:18" x14ac:dyDescent="0.25">
      <c r="L23024" t="s">
        <v>3174</v>
      </c>
      <c r="M23024" t="s">
        <v>23068</v>
      </c>
      <c r="N23024" t="s">
        <v>60283</v>
      </c>
      <c r="O23024" s="76" t="s">
        <v>4356</v>
      </c>
      <c r="P23024" s="82">
        <v>466</v>
      </c>
      <c r="Q23024" s="82" t="s">
        <v>89529</v>
      </c>
      <c r="R23024"/>
    </row>
    <row r="23025" spans="12:18" x14ac:dyDescent="0.25">
      <c r="L23025" t="s">
        <v>3174</v>
      </c>
      <c r="M23025" t="s">
        <v>14820</v>
      </c>
      <c r="N23025" t="s">
        <v>60284</v>
      </c>
      <c r="O23025" s="76" t="s">
        <v>4356</v>
      </c>
      <c r="P23025" s="82">
        <v>720</v>
      </c>
      <c r="Q23025" s="82" t="s">
        <v>89531</v>
      </c>
      <c r="R23025"/>
    </row>
    <row r="23026" spans="12:18" x14ac:dyDescent="0.25">
      <c r="L23026" t="s">
        <v>3174</v>
      </c>
      <c r="M23026" t="s">
        <v>16426</v>
      </c>
      <c r="N23026" t="s">
        <v>60285</v>
      </c>
      <c r="O23026" s="76" t="s">
        <v>4356</v>
      </c>
      <c r="P23026" s="82">
        <v>200</v>
      </c>
      <c r="Q23026" s="82" t="s">
        <v>89532</v>
      </c>
      <c r="R23026"/>
    </row>
    <row r="23027" spans="12:18" x14ac:dyDescent="0.25">
      <c r="L23027" t="s">
        <v>3174</v>
      </c>
      <c r="M23027" t="s">
        <v>18351</v>
      </c>
      <c r="N23027" t="s">
        <v>60286</v>
      </c>
      <c r="O23027" s="76" t="s">
        <v>4356</v>
      </c>
      <c r="P23027" s="82">
        <v>1542</v>
      </c>
      <c r="Q23027" s="82" t="s">
        <v>89533</v>
      </c>
      <c r="R23027"/>
    </row>
    <row r="23028" spans="12:18" x14ac:dyDescent="0.25">
      <c r="L23028" t="s">
        <v>3174</v>
      </c>
      <c r="M23028" t="s">
        <v>36549</v>
      </c>
      <c r="N23028" t="s">
        <v>60287</v>
      </c>
      <c r="O23028" s="76" t="s">
        <v>4356</v>
      </c>
      <c r="P23028" s="82">
        <v>552</v>
      </c>
      <c r="Q23028" s="82" t="s">
        <v>89534</v>
      </c>
      <c r="R23028"/>
    </row>
    <row r="23029" spans="12:18" x14ac:dyDescent="0.25">
      <c r="L23029" t="s">
        <v>3174</v>
      </c>
      <c r="M23029" t="s">
        <v>23069</v>
      </c>
      <c r="N23029" t="s">
        <v>60288</v>
      </c>
      <c r="O23029" s="76" t="s">
        <v>4366</v>
      </c>
      <c r="P23029" s="82">
        <v>273</v>
      </c>
      <c r="Q23029" s="82" t="s">
        <v>89535</v>
      </c>
      <c r="R23029"/>
    </row>
    <row r="23030" spans="12:18" x14ac:dyDescent="0.25">
      <c r="L23030" t="s">
        <v>3174</v>
      </c>
      <c r="M23030" t="s">
        <v>5463</v>
      </c>
      <c r="N23030" t="s">
        <v>60289</v>
      </c>
      <c r="O23030" s="76" t="s">
        <v>4374</v>
      </c>
      <c r="P23030" s="82">
        <v>1077</v>
      </c>
      <c r="Q23030" s="82" t="s">
        <v>89549</v>
      </c>
      <c r="R23030"/>
    </row>
    <row r="23031" spans="12:18" x14ac:dyDescent="0.25">
      <c r="L23031" t="s">
        <v>3174</v>
      </c>
      <c r="M23031" t="s">
        <v>36555</v>
      </c>
      <c r="N23031" t="s">
        <v>60290</v>
      </c>
      <c r="O23031" s="76" t="s">
        <v>4356</v>
      </c>
      <c r="P23031" s="82">
        <v>890</v>
      </c>
      <c r="Q23031" s="82" t="s">
        <v>89569</v>
      </c>
      <c r="R23031"/>
    </row>
    <row r="23032" spans="12:18" x14ac:dyDescent="0.25">
      <c r="L23032" t="s">
        <v>3174</v>
      </c>
      <c r="M23032" t="s">
        <v>36556</v>
      </c>
      <c r="N23032" t="s">
        <v>60291</v>
      </c>
      <c r="O23032" s="76" t="s">
        <v>4356</v>
      </c>
      <c r="P23032" s="82">
        <v>265</v>
      </c>
      <c r="Q23032" s="82" t="s">
        <v>89570</v>
      </c>
      <c r="R23032"/>
    </row>
    <row r="23033" spans="12:18" x14ac:dyDescent="0.25">
      <c r="L23033" t="s">
        <v>3174</v>
      </c>
      <c r="M23033" t="s">
        <v>16436</v>
      </c>
      <c r="N23033" t="s">
        <v>60292</v>
      </c>
      <c r="O23033" s="76" t="s">
        <v>4356</v>
      </c>
      <c r="P23033" s="82">
        <v>348</v>
      </c>
      <c r="Q23033" s="82" t="s">
        <v>89571</v>
      </c>
      <c r="R23033"/>
    </row>
    <row r="23034" spans="12:18" x14ac:dyDescent="0.25">
      <c r="L23034" t="s">
        <v>3174</v>
      </c>
      <c r="M23034" t="s">
        <v>36557</v>
      </c>
      <c r="N23034" t="s">
        <v>60293</v>
      </c>
      <c r="O23034" s="76" t="s">
        <v>4356</v>
      </c>
      <c r="P23034" s="82">
        <v>844</v>
      </c>
      <c r="Q23034" s="82" t="s">
        <v>89573</v>
      </c>
      <c r="R23034"/>
    </row>
    <row r="23035" spans="12:18" x14ac:dyDescent="0.25">
      <c r="L23035" t="s">
        <v>3174</v>
      </c>
      <c r="M23035" t="s">
        <v>5468</v>
      </c>
      <c r="N23035" t="s">
        <v>60294</v>
      </c>
      <c r="O23035" s="76" t="s">
        <v>4374</v>
      </c>
      <c r="P23035" s="82">
        <v>789</v>
      </c>
      <c r="Q23035" s="82" t="s">
        <v>89574</v>
      </c>
      <c r="R23035"/>
    </row>
    <row r="23036" spans="12:18" x14ac:dyDescent="0.25">
      <c r="L23036" t="s">
        <v>3174</v>
      </c>
      <c r="M23036" t="s">
        <v>16437</v>
      </c>
      <c r="N23036" t="s">
        <v>60295</v>
      </c>
      <c r="O23036" s="76" t="s">
        <v>4366</v>
      </c>
      <c r="P23036" s="82">
        <v>621</v>
      </c>
      <c r="Q23036" s="82" t="s">
        <v>89575</v>
      </c>
      <c r="R23036"/>
    </row>
    <row r="23037" spans="12:18" x14ac:dyDescent="0.25">
      <c r="L23037" t="s">
        <v>3174</v>
      </c>
      <c r="M23037" t="s">
        <v>5738</v>
      </c>
      <c r="N23037" t="s">
        <v>60296</v>
      </c>
      <c r="O23037" s="76" t="s">
        <v>4374</v>
      </c>
      <c r="P23037" s="82">
        <v>14277</v>
      </c>
      <c r="Q23037" s="82" t="s">
        <v>72645</v>
      </c>
      <c r="R23037"/>
    </row>
    <row r="23038" spans="12:18" x14ac:dyDescent="0.25">
      <c r="L23038" t="s">
        <v>3174</v>
      </c>
      <c r="M23038" t="s">
        <v>5469</v>
      </c>
      <c r="N23038" t="s">
        <v>60297</v>
      </c>
      <c r="O23038" s="76" t="s">
        <v>4366</v>
      </c>
      <c r="P23038" s="82">
        <v>347</v>
      </c>
      <c r="Q23038" s="82" t="s">
        <v>89576</v>
      </c>
      <c r="R23038"/>
    </row>
    <row r="23039" spans="12:18" x14ac:dyDescent="0.25">
      <c r="L23039" t="s">
        <v>3174</v>
      </c>
      <c r="M23039" t="s">
        <v>16438</v>
      </c>
      <c r="N23039" t="s">
        <v>60298</v>
      </c>
      <c r="O23039" s="76" t="s">
        <v>4356</v>
      </c>
      <c r="P23039" s="82">
        <v>222</v>
      </c>
      <c r="Q23039" s="82" t="s">
        <v>89577</v>
      </c>
      <c r="R23039"/>
    </row>
    <row r="23040" spans="12:18" x14ac:dyDescent="0.25">
      <c r="L23040" t="s">
        <v>3174</v>
      </c>
      <c r="M23040" t="s">
        <v>16440</v>
      </c>
      <c r="N23040" t="s">
        <v>60299</v>
      </c>
      <c r="O23040" s="76" t="s">
        <v>4366</v>
      </c>
      <c r="P23040" s="82">
        <v>136</v>
      </c>
      <c r="Q23040" s="82" t="s">
        <v>89578</v>
      </c>
      <c r="R23040"/>
    </row>
    <row r="23041" spans="12:18" x14ac:dyDescent="0.25">
      <c r="L23041" t="s">
        <v>3174</v>
      </c>
      <c r="M23041" t="s">
        <v>16441</v>
      </c>
      <c r="N23041" t="s">
        <v>60300</v>
      </c>
      <c r="O23041" s="76" t="s">
        <v>4356</v>
      </c>
      <c r="P23041" s="82">
        <v>2755</v>
      </c>
      <c r="Q23041" s="82" t="s">
        <v>89579</v>
      </c>
      <c r="R23041"/>
    </row>
    <row r="23042" spans="12:18" x14ac:dyDescent="0.25">
      <c r="L23042" t="s">
        <v>3174</v>
      </c>
      <c r="M23042" t="s">
        <v>5470</v>
      </c>
      <c r="N23042" t="s">
        <v>60301</v>
      </c>
      <c r="O23042" s="76" t="s">
        <v>4356</v>
      </c>
      <c r="P23042" s="82">
        <v>257</v>
      </c>
      <c r="Q23042" s="82" t="s">
        <v>89580</v>
      </c>
      <c r="R23042"/>
    </row>
    <row r="23043" spans="12:18" x14ac:dyDescent="0.25">
      <c r="L23043" t="s">
        <v>3174</v>
      </c>
      <c r="M23043" t="s">
        <v>23074</v>
      </c>
      <c r="N23043" t="s">
        <v>60302</v>
      </c>
      <c r="O23043" s="76" t="s">
        <v>4356</v>
      </c>
      <c r="P23043" s="82">
        <v>282</v>
      </c>
      <c r="Q23043" s="82" t="s">
        <v>89581</v>
      </c>
      <c r="R23043"/>
    </row>
    <row r="23044" spans="12:18" x14ac:dyDescent="0.25">
      <c r="L23044" t="s">
        <v>3174</v>
      </c>
      <c r="M23044" t="s">
        <v>5471</v>
      </c>
      <c r="N23044" t="s">
        <v>60303</v>
      </c>
      <c r="O23044" s="76" t="s">
        <v>4356</v>
      </c>
      <c r="P23044" s="82">
        <v>1160</v>
      </c>
      <c r="Q23044" s="82" t="s">
        <v>89582</v>
      </c>
      <c r="R23044"/>
    </row>
    <row r="23045" spans="12:18" x14ac:dyDescent="0.25">
      <c r="L23045" t="s">
        <v>3174</v>
      </c>
      <c r="M23045" t="s">
        <v>16443</v>
      </c>
      <c r="N23045" t="s">
        <v>60304</v>
      </c>
      <c r="O23045" s="76" t="s">
        <v>4356</v>
      </c>
      <c r="P23045" s="82">
        <v>440</v>
      </c>
      <c r="Q23045" s="82" t="s">
        <v>89583</v>
      </c>
      <c r="R23045"/>
    </row>
    <row r="23046" spans="12:18" x14ac:dyDescent="0.25">
      <c r="L23046" t="s">
        <v>3174</v>
      </c>
      <c r="M23046" t="s">
        <v>36558</v>
      </c>
      <c r="N23046" t="s">
        <v>60305</v>
      </c>
      <c r="O23046" s="76" t="s">
        <v>4366</v>
      </c>
      <c r="P23046" s="82">
        <v>138</v>
      </c>
      <c r="Q23046" s="82" t="s">
        <v>89584</v>
      </c>
      <c r="R23046"/>
    </row>
    <row r="23047" spans="12:18" x14ac:dyDescent="0.25">
      <c r="L23047" t="s">
        <v>3174</v>
      </c>
      <c r="M23047" t="s">
        <v>16444</v>
      </c>
      <c r="N23047" t="s">
        <v>60306</v>
      </c>
      <c r="O23047" s="76" t="s">
        <v>4356</v>
      </c>
      <c r="P23047" s="82">
        <v>482</v>
      </c>
      <c r="Q23047" s="82" t="s">
        <v>89585</v>
      </c>
      <c r="R23047"/>
    </row>
    <row r="23048" spans="12:18" x14ac:dyDescent="0.25">
      <c r="L23048" t="s">
        <v>3174</v>
      </c>
      <c r="M23048" t="s">
        <v>5472</v>
      </c>
      <c r="N23048" t="s">
        <v>60307</v>
      </c>
      <c r="O23048" s="76" t="s">
        <v>4356</v>
      </c>
      <c r="P23048" s="82">
        <v>1073</v>
      </c>
      <c r="Q23048" s="82" t="s">
        <v>89586</v>
      </c>
      <c r="R23048"/>
    </row>
    <row r="23049" spans="12:18" x14ac:dyDescent="0.25">
      <c r="L23049" t="s">
        <v>3174</v>
      </c>
      <c r="M23049" t="s">
        <v>5459</v>
      </c>
      <c r="N23049" t="s">
        <v>60308</v>
      </c>
      <c r="O23049" s="76" t="s">
        <v>4366</v>
      </c>
      <c r="P23049" s="82">
        <v>514</v>
      </c>
      <c r="Q23049" s="82" t="s">
        <v>89536</v>
      </c>
      <c r="R23049"/>
    </row>
    <row r="23050" spans="12:18" x14ac:dyDescent="0.25">
      <c r="L23050" t="s">
        <v>3174</v>
      </c>
      <c r="M23050" t="s">
        <v>12014</v>
      </c>
      <c r="N23050" t="s">
        <v>60309</v>
      </c>
      <c r="O23050" s="76" t="s">
        <v>4366</v>
      </c>
      <c r="P23050" s="82">
        <v>217</v>
      </c>
      <c r="Q23050" s="82" t="s">
        <v>89537</v>
      </c>
      <c r="R23050"/>
    </row>
    <row r="23051" spans="12:18" x14ac:dyDescent="0.25">
      <c r="L23051" t="s">
        <v>3174</v>
      </c>
      <c r="M23051" t="s">
        <v>5460</v>
      </c>
      <c r="N23051" t="s">
        <v>60310</v>
      </c>
      <c r="O23051" s="76" t="s">
        <v>4356</v>
      </c>
      <c r="P23051" s="82">
        <v>1140</v>
      </c>
      <c r="Q23051" s="82" t="s">
        <v>89538</v>
      </c>
      <c r="R23051"/>
    </row>
    <row r="23052" spans="12:18" x14ac:dyDescent="0.25">
      <c r="L23052" t="s">
        <v>3174</v>
      </c>
      <c r="M23052" t="s">
        <v>5461</v>
      </c>
      <c r="N23052" t="s">
        <v>60311</v>
      </c>
      <c r="O23052" s="76" t="s">
        <v>4356</v>
      </c>
      <c r="P23052" s="82">
        <v>336</v>
      </c>
      <c r="Q23052" s="82" t="s">
        <v>89539</v>
      </c>
      <c r="R23052"/>
    </row>
    <row r="23053" spans="12:18" x14ac:dyDescent="0.25">
      <c r="L23053" t="s">
        <v>3174</v>
      </c>
      <c r="M23053" t="s">
        <v>18353</v>
      </c>
      <c r="N23053" t="s">
        <v>60312</v>
      </c>
      <c r="O23053" s="76" t="s">
        <v>4366</v>
      </c>
      <c r="P23053" s="82">
        <v>215</v>
      </c>
      <c r="Q23053" s="82" t="s">
        <v>89540</v>
      </c>
      <c r="R23053"/>
    </row>
    <row r="23054" spans="12:18" x14ac:dyDescent="0.25">
      <c r="L23054" t="s">
        <v>3174</v>
      </c>
      <c r="M23054" t="s">
        <v>16428</v>
      </c>
      <c r="N23054" t="s">
        <v>60313</v>
      </c>
      <c r="O23054" s="76" t="s">
        <v>4356</v>
      </c>
      <c r="P23054" s="82">
        <v>1533</v>
      </c>
      <c r="Q23054" s="82" t="s">
        <v>89541</v>
      </c>
      <c r="R23054"/>
    </row>
    <row r="23055" spans="12:18" x14ac:dyDescent="0.25">
      <c r="L23055" t="s">
        <v>3174</v>
      </c>
      <c r="M23055" t="s">
        <v>18354</v>
      </c>
      <c r="N23055" t="s">
        <v>60314</v>
      </c>
      <c r="O23055" s="76" t="s">
        <v>4366</v>
      </c>
      <c r="P23055" s="82">
        <v>86</v>
      </c>
      <c r="Q23055" s="82" t="s">
        <v>89542</v>
      </c>
      <c r="R23055"/>
    </row>
    <row r="23056" spans="12:18" x14ac:dyDescent="0.25">
      <c r="L23056" t="s">
        <v>3174</v>
      </c>
      <c r="M23056" t="s">
        <v>36550</v>
      </c>
      <c r="N23056" t="s">
        <v>60315</v>
      </c>
      <c r="O23056" s="76" t="s">
        <v>4356</v>
      </c>
      <c r="P23056" s="82">
        <v>310</v>
      </c>
      <c r="Q23056" s="82" t="s">
        <v>89543</v>
      </c>
      <c r="R23056"/>
    </row>
    <row r="23057" spans="12:18" x14ac:dyDescent="0.25">
      <c r="L23057" t="s">
        <v>3174</v>
      </c>
      <c r="M23057" t="s">
        <v>12614</v>
      </c>
      <c r="N23057" t="s">
        <v>60316</v>
      </c>
      <c r="O23057" s="76" t="s">
        <v>4356</v>
      </c>
      <c r="P23057" s="82">
        <v>631</v>
      </c>
      <c r="Q23057" s="82" t="s">
        <v>89545</v>
      </c>
      <c r="R23057"/>
    </row>
    <row r="23058" spans="12:18" x14ac:dyDescent="0.25">
      <c r="L23058" t="s">
        <v>3174</v>
      </c>
      <c r="M23058" t="s">
        <v>36552</v>
      </c>
      <c r="N23058" t="s">
        <v>60317</v>
      </c>
      <c r="O23058" s="76" t="s">
        <v>4356</v>
      </c>
      <c r="P23058" s="82">
        <v>477</v>
      </c>
      <c r="Q23058" s="82" t="s">
        <v>89547</v>
      </c>
      <c r="R23058"/>
    </row>
    <row r="23059" spans="12:18" x14ac:dyDescent="0.25">
      <c r="L23059" t="s">
        <v>3174</v>
      </c>
      <c r="M23059" t="s">
        <v>36553</v>
      </c>
      <c r="N23059" t="s">
        <v>60318</v>
      </c>
      <c r="O23059" s="76" t="s">
        <v>4356</v>
      </c>
      <c r="P23059" s="82">
        <v>1712</v>
      </c>
      <c r="Q23059" s="82" t="s">
        <v>89548</v>
      </c>
      <c r="R23059"/>
    </row>
    <row r="23060" spans="12:18" x14ac:dyDescent="0.25">
      <c r="L23060" t="s">
        <v>3174</v>
      </c>
      <c r="M23060" t="s">
        <v>33128</v>
      </c>
      <c r="N23060" t="s">
        <v>60319</v>
      </c>
      <c r="O23060" s="76" t="s">
        <v>4366</v>
      </c>
      <c r="P23060" s="82">
        <v>315</v>
      </c>
      <c r="Q23060" s="82" t="s">
        <v>89550</v>
      </c>
      <c r="R23060"/>
    </row>
    <row r="23061" spans="12:18" x14ac:dyDescent="0.25">
      <c r="L23061" t="s">
        <v>3174</v>
      </c>
      <c r="M23061" t="s">
        <v>23070</v>
      </c>
      <c r="N23061" t="s">
        <v>60320</v>
      </c>
      <c r="O23061" s="76" t="s">
        <v>4374</v>
      </c>
      <c r="P23061" s="82">
        <v>6013</v>
      </c>
      <c r="Q23061" s="82" t="s">
        <v>72645</v>
      </c>
      <c r="R23061"/>
    </row>
    <row r="23062" spans="12:18" x14ac:dyDescent="0.25">
      <c r="L23062" t="s">
        <v>3174</v>
      </c>
      <c r="M23062" t="s">
        <v>23071</v>
      </c>
      <c r="N23062" t="s">
        <v>60321</v>
      </c>
      <c r="O23062" s="76" t="s">
        <v>4356</v>
      </c>
      <c r="P23062" s="82">
        <v>795</v>
      </c>
      <c r="Q23062" s="82" t="s">
        <v>89551</v>
      </c>
      <c r="R23062"/>
    </row>
    <row r="23063" spans="12:18" x14ac:dyDescent="0.25">
      <c r="L23063" t="s">
        <v>3174</v>
      </c>
      <c r="M23063" t="s">
        <v>16430</v>
      </c>
      <c r="N23063" t="s">
        <v>60322</v>
      </c>
      <c r="O23063" s="76" t="s">
        <v>4356</v>
      </c>
      <c r="P23063" s="82">
        <v>349</v>
      </c>
      <c r="Q23063" s="82" t="s">
        <v>89552</v>
      </c>
      <c r="R23063"/>
    </row>
    <row r="23064" spans="12:18" x14ac:dyDescent="0.25">
      <c r="L23064" t="s">
        <v>3174</v>
      </c>
      <c r="M23064" t="s">
        <v>18357</v>
      </c>
      <c r="N23064" t="s">
        <v>60323</v>
      </c>
      <c r="O23064" s="76" t="s">
        <v>4374</v>
      </c>
      <c r="P23064" s="82">
        <v>4688</v>
      </c>
      <c r="Q23064" s="82" t="s">
        <v>72645</v>
      </c>
      <c r="R23064"/>
    </row>
    <row r="23065" spans="12:18" x14ac:dyDescent="0.25">
      <c r="L23065" t="s">
        <v>3174</v>
      </c>
      <c r="M23065" t="s">
        <v>18359</v>
      </c>
      <c r="N23065" t="s">
        <v>60324</v>
      </c>
      <c r="O23065" s="76" t="s">
        <v>4366</v>
      </c>
      <c r="P23065" s="82">
        <v>287</v>
      </c>
      <c r="Q23065" s="82" t="s">
        <v>89553</v>
      </c>
      <c r="R23065"/>
    </row>
    <row r="23066" spans="12:18" x14ac:dyDescent="0.25">
      <c r="L23066" t="s">
        <v>3174</v>
      </c>
      <c r="M23066" t="s">
        <v>5464</v>
      </c>
      <c r="N23066" t="s">
        <v>60325</v>
      </c>
      <c r="O23066" s="76" t="s">
        <v>4356</v>
      </c>
      <c r="P23066" s="82">
        <v>1040</v>
      </c>
      <c r="Q23066" s="82" t="s">
        <v>89554</v>
      </c>
      <c r="R23066"/>
    </row>
    <row r="23067" spans="12:18" x14ac:dyDescent="0.25">
      <c r="L23067" t="s">
        <v>3174</v>
      </c>
      <c r="M23067" t="s">
        <v>16432</v>
      </c>
      <c r="N23067" t="s">
        <v>60326</v>
      </c>
      <c r="O23067" s="76" t="s">
        <v>4356</v>
      </c>
      <c r="P23067" s="82">
        <v>1492</v>
      </c>
      <c r="Q23067" s="82" t="s">
        <v>89555</v>
      </c>
      <c r="R23067"/>
    </row>
    <row r="23068" spans="12:18" x14ac:dyDescent="0.25">
      <c r="L23068" t="s">
        <v>3174</v>
      </c>
      <c r="M23068" t="s">
        <v>5465</v>
      </c>
      <c r="N23068" t="s">
        <v>60327</v>
      </c>
      <c r="O23068" s="76" t="s">
        <v>4356</v>
      </c>
      <c r="P23068" s="82">
        <v>383</v>
      </c>
      <c r="Q23068" s="82" t="s">
        <v>89556</v>
      </c>
      <c r="R23068"/>
    </row>
    <row r="23069" spans="12:18" x14ac:dyDescent="0.25">
      <c r="L23069" t="s">
        <v>3174</v>
      </c>
      <c r="M23069" t="s">
        <v>10564</v>
      </c>
      <c r="N23069" t="s">
        <v>60328</v>
      </c>
      <c r="O23069" s="76" t="s">
        <v>4374</v>
      </c>
      <c r="P23069" s="82">
        <v>2938</v>
      </c>
      <c r="Q23069" s="82" t="s">
        <v>72645</v>
      </c>
      <c r="R23069"/>
    </row>
    <row r="23070" spans="12:18" x14ac:dyDescent="0.25">
      <c r="L23070" t="s">
        <v>3174</v>
      </c>
      <c r="M23070" t="s">
        <v>18361</v>
      </c>
      <c r="N23070" t="s">
        <v>60329</v>
      </c>
      <c r="O23070" s="76" t="s">
        <v>4356</v>
      </c>
      <c r="P23070" s="82">
        <v>1249</v>
      </c>
      <c r="Q23070" s="82" t="s">
        <v>89557</v>
      </c>
      <c r="R23070"/>
    </row>
    <row r="23071" spans="12:18" x14ac:dyDescent="0.25">
      <c r="L23071" t="s">
        <v>3174</v>
      </c>
      <c r="M23071" t="s">
        <v>7731</v>
      </c>
      <c r="N23071" t="s">
        <v>60330</v>
      </c>
      <c r="O23071" s="76" t="s">
        <v>4356</v>
      </c>
      <c r="P23071" s="82">
        <v>1531</v>
      </c>
      <c r="Q23071" s="82" t="s">
        <v>89558</v>
      </c>
      <c r="R23071"/>
    </row>
    <row r="23072" spans="12:18" x14ac:dyDescent="0.25">
      <c r="L23072" t="s">
        <v>3174</v>
      </c>
      <c r="M23072" t="s">
        <v>18363</v>
      </c>
      <c r="N23072" t="s">
        <v>60331</v>
      </c>
      <c r="O23072" s="76" t="s">
        <v>4356</v>
      </c>
      <c r="P23072" s="82">
        <v>712</v>
      </c>
      <c r="Q23072" s="82" t="s">
        <v>89559</v>
      </c>
      <c r="R23072"/>
    </row>
    <row r="23073" spans="12:18" x14ac:dyDescent="0.25">
      <c r="L23073" t="s">
        <v>3174</v>
      </c>
      <c r="M23073" t="s">
        <v>5466</v>
      </c>
      <c r="N23073" t="s">
        <v>60332</v>
      </c>
      <c r="O23073" s="76" t="s">
        <v>4356</v>
      </c>
      <c r="P23073" s="82">
        <v>147</v>
      </c>
      <c r="Q23073" s="82" t="s">
        <v>89560</v>
      </c>
      <c r="R23073"/>
    </row>
    <row r="23074" spans="12:18" x14ac:dyDescent="0.25">
      <c r="L23074" t="s">
        <v>3174</v>
      </c>
      <c r="M23074" t="s">
        <v>23072</v>
      </c>
      <c r="N23074" t="s">
        <v>60333</v>
      </c>
      <c r="O23074" s="76" t="s">
        <v>4366</v>
      </c>
      <c r="P23074" s="82">
        <v>283</v>
      </c>
      <c r="Q23074" s="82" t="s">
        <v>89561</v>
      </c>
      <c r="R23074"/>
    </row>
    <row r="23075" spans="12:18" x14ac:dyDescent="0.25">
      <c r="L23075" t="s">
        <v>3174</v>
      </c>
      <c r="M23075" t="s">
        <v>16434</v>
      </c>
      <c r="N23075" t="s">
        <v>60334</v>
      </c>
      <c r="O23075" s="76" t="s">
        <v>4356</v>
      </c>
      <c r="P23075" s="82">
        <v>416</v>
      </c>
      <c r="Q23075" s="82" t="s">
        <v>89562</v>
      </c>
      <c r="R23075"/>
    </row>
    <row r="23076" spans="12:18" x14ac:dyDescent="0.25">
      <c r="L23076" t="s">
        <v>3174</v>
      </c>
      <c r="M23076" t="s">
        <v>23073</v>
      </c>
      <c r="N23076" t="s">
        <v>60335</v>
      </c>
      <c r="O23076" s="76" t="s">
        <v>4366</v>
      </c>
      <c r="P23076" s="82">
        <v>250</v>
      </c>
      <c r="Q23076" s="82" t="s">
        <v>89563</v>
      </c>
      <c r="R23076"/>
    </row>
    <row r="23077" spans="12:18" x14ac:dyDescent="0.25">
      <c r="L23077" t="s">
        <v>3174</v>
      </c>
      <c r="M23077" t="s">
        <v>6697</v>
      </c>
      <c r="N23077" t="s">
        <v>60336</v>
      </c>
      <c r="O23077" s="76" t="s">
        <v>4374</v>
      </c>
      <c r="P23077" s="82">
        <v>1734</v>
      </c>
      <c r="Q23077" s="82" t="s">
        <v>89564</v>
      </c>
      <c r="R23077"/>
    </row>
    <row r="23078" spans="12:18" x14ac:dyDescent="0.25">
      <c r="L23078" t="s">
        <v>3174</v>
      </c>
      <c r="M23078" t="s">
        <v>10958</v>
      </c>
      <c r="N23078" t="s">
        <v>60337</v>
      </c>
      <c r="O23078" s="76" t="s">
        <v>4356</v>
      </c>
      <c r="P23078" s="82">
        <v>1020</v>
      </c>
      <c r="Q23078" s="82" t="s">
        <v>89565</v>
      </c>
      <c r="R23078"/>
    </row>
    <row r="23079" spans="12:18" x14ac:dyDescent="0.25">
      <c r="L23079" t="s">
        <v>3174</v>
      </c>
      <c r="M23079" t="s">
        <v>14237</v>
      </c>
      <c r="N23079" t="s">
        <v>60338</v>
      </c>
      <c r="O23079" s="76" t="s">
        <v>4366</v>
      </c>
      <c r="P23079" s="82">
        <v>298</v>
      </c>
      <c r="Q23079" s="82" t="s">
        <v>89566</v>
      </c>
      <c r="R23079"/>
    </row>
    <row r="23080" spans="12:18" x14ac:dyDescent="0.25">
      <c r="L23080" t="s">
        <v>3174</v>
      </c>
      <c r="M23080" t="s">
        <v>18366</v>
      </c>
      <c r="N23080" t="s">
        <v>60339</v>
      </c>
      <c r="O23080" s="76" t="s">
        <v>4374</v>
      </c>
      <c r="P23080" s="82">
        <v>647</v>
      </c>
      <c r="Q23080" s="82" t="s">
        <v>89567</v>
      </c>
      <c r="R23080"/>
    </row>
    <row r="23081" spans="12:18" x14ac:dyDescent="0.25">
      <c r="L23081" t="s">
        <v>3174</v>
      </c>
      <c r="M23081" t="s">
        <v>36554</v>
      </c>
      <c r="N23081" t="s">
        <v>60340</v>
      </c>
      <c r="O23081" s="76" t="s">
        <v>4374</v>
      </c>
      <c r="P23081" s="82">
        <v>1074</v>
      </c>
      <c r="Q23081" s="82" t="s">
        <v>72645</v>
      </c>
      <c r="R23081"/>
    </row>
    <row r="23082" spans="12:18" x14ac:dyDescent="0.25">
      <c r="L23082" t="s">
        <v>3174</v>
      </c>
      <c r="M23082" t="s">
        <v>18368</v>
      </c>
      <c r="N23082" t="s">
        <v>60341</v>
      </c>
      <c r="O23082" s="76" t="s">
        <v>4366</v>
      </c>
      <c r="P23082" s="82">
        <v>65</v>
      </c>
      <c r="Q23082" s="82" t="s">
        <v>89568</v>
      </c>
      <c r="R23082"/>
    </row>
    <row r="23083" spans="12:18" x14ac:dyDescent="0.25">
      <c r="L23083" t="s">
        <v>3174</v>
      </c>
      <c r="M23083" t="s">
        <v>36551</v>
      </c>
      <c r="N23083" t="s">
        <v>60342</v>
      </c>
      <c r="O23083" s="76" t="s">
        <v>4356</v>
      </c>
      <c r="P23083" s="82">
        <v>321</v>
      </c>
      <c r="Q23083" s="82" t="s">
        <v>89544</v>
      </c>
      <c r="R23083"/>
    </row>
    <row r="23084" spans="12:18" x14ac:dyDescent="0.25">
      <c r="L23084" t="s">
        <v>3174</v>
      </c>
      <c r="M23084" t="s">
        <v>5462</v>
      </c>
      <c r="N23084" t="s">
        <v>60343</v>
      </c>
      <c r="O23084" s="76" t="s">
        <v>4356</v>
      </c>
      <c r="P23084" s="82">
        <v>3230</v>
      </c>
      <c r="Q23084" s="82" t="s">
        <v>89546</v>
      </c>
      <c r="R23084"/>
    </row>
    <row r="23085" spans="12:18" x14ac:dyDescent="0.25">
      <c r="L23085" t="s">
        <v>3174</v>
      </c>
      <c r="M23085" t="s">
        <v>16446</v>
      </c>
      <c r="N23085" t="s">
        <v>60344</v>
      </c>
      <c r="O23085" s="76" t="s">
        <v>4356</v>
      </c>
      <c r="P23085" s="82">
        <v>170</v>
      </c>
      <c r="Q23085" s="82" t="s">
        <v>89587</v>
      </c>
      <c r="R23085"/>
    </row>
    <row r="23086" spans="12:18" x14ac:dyDescent="0.25">
      <c r="L23086" t="s">
        <v>3174</v>
      </c>
      <c r="M23086" t="s">
        <v>36559</v>
      </c>
      <c r="N23086" t="s">
        <v>60345</v>
      </c>
      <c r="O23086" s="76" t="s">
        <v>4356</v>
      </c>
      <c r="P23086" s="82">
        <v>568</v>
      </c>
      <c r="Q23086" s="82" t="s">
        <v>89588</v>
      </c>
      <c r="R23086"/>
    </row>
    <row r="23087" spans="12:18" x14ac:dyDescent="0.25">
      <c r="L23087" t="s">
        <v>3174</v>
      </c>
      <c r="M23087" t="s">
        <v>23075</v>
      </c>
      <c r="N23087" t="s">
        <v>60346</v>
      </c>
      <c r="O23087" s="76" t="s">
        <v>4356</v>
      </c>
      <c r="P23087" s="82">
        <v>683</v>
      </c>
      <c r="Q23087" s="82" t="s">
        <v>89589</v>
      </c>
      <c r="R23087"/>
    </row>
    <row r="23088" spans="12:18" x14ac:dyDescent="0.25">
      <c r="L23088" t="s">
        <v>3174</v>
      </c>
      <c r="M23088" t="s">
        <v>18370</v>
      </c>
      <c r="N23088" t="s">
        <v>60347</v>
      </c>
      <c r="O23088" s="76" t="s">
        <v>4366</v>
      </c>
      <c r="P23088" s="82">
        <v>274</v>
      </c>
      <c r="Q23088" s="82" t="s">
        <v>89590</v>
      </c>
      <c r="R23088"/>
    </row>
    <row r="23089" spans="12:18" x14ac:dyDescent="0.25">
      <c r="L23089" t="s">
        <v>3174</v>
      </c>
      <c r="M23089" t="s">
        <v>16447</v>
      </c>
      <c r="N23089" t="s">
        <v>60348</v>
      </c>
      <c r="O23089" s="76" t="s">
        <v>4356</v>
      </c>
      <c r="P23089" s="82">
        <v>1063</v>
      </c>
      <c r="Q23089" s="82" t="s">
        <v>89591</v>
      </c>
      <c r="R23089"/>
    </row>
    <row r="23090" spans="12:18" x14ac:dyDescent="0.25">
      <c r="L23090" t="s">
        <v>3174</v>
      </c>
      <c r="M23090" t="s">
        <v>5473</v>
      </c>
      <c r="N23090" t="s">
        <v>60349</v>
      </c>
      <c r="O23090" s="76" t="s">
        <v>4366</v>
      </c>
      <c r="P23090" s="82">
        <v>202</v>
      </c>
      <c r="Q23090" s="82" t="s">
        <v>89592</v>
      </c>
      <c r="R23090"/>
    </row>
    <row r="23091" spans="12:18" x14ac:dyDescent="0.25">
      <c r="L23091" t="s">
        <v>3174</v>
      </c>
      <c r="M23091" t="s">
        <v>36560</v>
      </c>
      <c r="N23091" t="s">
        <v>60350</v>
      </c>
      <c r="O23091" s="76" t="s">
        <v>4366</v>
      </c>
      <c r="P23091" s="82">
        <v>165</v>
      </c>
      <c r="Q23091" s="82" t="s">
        <v>89593</v>
      </c>
      <c r="R23091"/>
    </row>
    <row r="23092" spans="12:18" x14ac:dyDescent="0.25">
      <c r="L23092" t="s">
        <v>3174</v>
      </c>
      <c r="M23092" t="s">
        <v>18371</v>
      </c>
      <c r="N23092" t="s">
        <v>60351</v>
      </c>
      <c r="O23092" s="76" t="s">
        <v>4356</v>
      </c>
      <c r="P23092" s="82">
        <v>1059</v>
      </c>
      <c r="Q23092" s="82" t="s">
        <v>89594</v>
      </c>
      <c r="R23092"/>
    </row>
    <row r="23093" spans="12:18" x14ac:dyDescent="0.25">
      <c r="L23093" t="s">
        <v>3174</v>
      </c>
      <c r="M23093" t="s">
        <v>23076</v>
      </c>
      <c r="N23093" t="s">
        <v>60352</v>
      </c>
      <c r="O23093" s="76" t="s">
        <v>4356</v>
      </c>
      <c r="P23093" s="82">
        <v>754</v>
      </c>
      <c r="Q23093" s="82" t="s">
        <v>89595</v>
      </c>
      <c r="R23093"/>
    </row>
    <row r="23094" spans="12:18" x14ac:dyDescent="0.25">
      <c r="L23094" t="s">
        <v>3174</v>
      </c>
      <c r="M23094" t="s">
        <v>36561</v>
      </c>
      <c r="N23094" t="s">
        <v>60353</v>
      </c>
      <c r="O23094" s="76" t="s">
        <v>4356</v>
      </c>
      <c r="P23094" s="82">
        <v>410</v>
      </c>
      <c r="Q23094" s="82" t="s">
        <v>89596</v>
      </c>
      <c r="R23094"/>
    </row>
    <row r="23095" spans="12:18" x14ac:dyDescent="0.25">
      <c r="L23095" t="s">
        <v>3174</v>
      </c>
      <c r="M23095" t="s">
        <v>23077</v>
      </c>
      <c r="N23095" t="s">
        <v>60354</v>
      </c>
      <c r="O23095" s="76" t="s">
        <v>4356</v>
      </c>
      <c r="P23095" s="82">
        <v>439</v>
      </c>
      <c r="Q23095" s="82" t="s">
        <v>89597</v>
      </c>
      <c r="R23095"/>
    </row>
    <row r="23096" spans="12:18" x14ac:dyDescent="0.25">
      <c r="L23096" t="s">
        <v>3174</v>
      </c>
      <c r="M23096" t="s">
        <v>18373</v>
      </c>
      <c r="N23096" t="s">
        <v>60355</v>
      </c>
      <c r="O23096" s="76" t="s">
        <v>4374</v>
      </c>
      <c r="P23096" s="82">
        <v>1065</v>
      </c>
      <c r="Q23096" s="82" t="s">
        <v>72645</v>
      </c>
      <c r="R23096"/>
    </row>
    <row r="23097" spans="12:18" x14ac:dyDescent="0.25">
      <c r="L23097" t="s">
        <v>3174</v>
      </c>
      <c r="M23097" t="s">
        <v>16449</v>
      </c>
      <c r="N23097" t="s">
        <v>60356</v>
      </c>
      <c r="O23097" s="76" t="s">
        <v>4374</v>
      </c>
      <c r="P23097" s="82">
        <v>4558</v>
      </c>
      <c r="Q23097" s="82" t="s">
        <v>89598</v>
      </c>
      <c r="R23097"/>
    </row>
    <row r="23098" spans="12:18" x14ac:dyDescent="0.25">
      <c r="L23098" t="s">
        <v>3174</v>
      </c>
      <c r="M23098" t="s">
        <v>16451</v>
      </c>
      <c r="N23098" t="s">
        <v>60357</v>
      </c>
      <c r="O23098" s="76" t="s">
        <v>4356</v>
      </c>
      <c r="P23098" s="82">
        <v>493</v>
      </c>
      <c r="Q23098" s="82" t="s">
        <v>89599</v>
      </c>
      <c r="R23098"/>
    </row>
    <row r="23099" spans="12:18" x14ac:dyDescent="0.25">
      <c r="L23099" t="s">
        <v>3174</v>
      </c>
      <c r="M23099" t="s">
        <v>18375</v>
      </c>
      <c r="N23099" t="s">
        <v>60358</v>
      </c>
      <c r="O23099" s="76" t="s">
        <v>4356</v>
      </c>
      <c r="P23099" s="82">
        <v>679</v>
      </c>
      <c r="Q23099" s="82" t="s">
        <v>89600</v>
      </c>
      <c r="R23099"/>
    </row>
    <row r="23100" spans="12:18" x14ac:dyDescent="0.25">
      <c r="L23100" t="s">
        <v>3174</v>
      </c>
      <c r="M23100" t="s">
        <v>18377</v>
      </c>
      <c r="N23100" t="s">
        <v>60359</v>
      </c>
      <c r="O23100" s="76" t="s">
        <v>4356</v>
      </c>
      <c r="P23100" s="82">
        <v>1169</v>
      </c>
      <c r="Q23100" s="82" t="s">
        <v>89601</v>
      </c>
      <c r="R23100"/>
    </row>
    <row r="23101" spans="12:18" x14ac:dyDescent="0.25">
      <c r="L23101" t="s">
        <v>3174</v>
      </c>
      <c r="M23101" t="s">
        <v>36562</v>
      </c>
      <c r="N23101" t="s">
        <v>60360</v>
      </c>
      <c r="O23101" s="76" t="s">
        <v>4366</v>
      </c>
      <c r="P23101" s="82">
        <v>175</v>
      </c>
      <c r="Q23101" s="82" t="s">
        <v>89602</v>
      </c>
      <c r="R23101"/>
    </row>
    <row r="23102" spans="12:18" x14ac:dyDescent="0.25">
      <c r="L23102" t="s">
        <v>3174</v>
      </c>
      <c r="M23102" t="s">
        <v>5474</v>
      </c>
      <c r="N23102" t="s">
        <v>60361</v>
      </c>
      <c r="O23102" s="76" t="s">
        <v>4356</v>
      </c>
      <c r="P23102" s="82">
        <v>1735</v>
      </c>
      <c r="Q23102" s="82" t="s">
        <v>89603</v>
      </c>
      <c r="R23102"/>
    </row>
    <row r="23103" spans="12:18" x14ac:dyDescent="0.25">
      <c r="L23103" t="s">
        <v>3174</v>
      </c>
      <c r="M23103" t="s">
        <v>23078</v>
      </c>
      <c r="N23103" t="s">
        <v>60362</v>
      </c>
      <c r="O23103" s="76" t="s">
        <v>4356</v>
      </c>
      <c r="P23103" s="82">
        <v>1095</v>
      </c>
      <c r="Q23103" s="82" t="s">
        <v>89604</v>
      </c>
      <c r="R23103"/>
    </row>
    <row r="23104" spans="12:18" x14ac:dyDescent="0.25">
      <c r="L23104" t="s">
        <v>3174</v>
      </c>
      <c r="M23104" t="s">
        <v>36563</v>
      </c>
      <c r="N23104" t="s">
        <v>60363</v>
      </c>
      <c r="O23104" s="76" t="s">
        <v>4356</v>
      </c>
      <c r="P23104" s="82">
        <v>1422</v>
      </c>
      <c r="Q23104" s="82" t="s">
        <v>89605</v>
      </c>
      <c r="R23104"/>
    </row>
    <row r="23105" spans="12:18" x14ac:dyDescent="0.25">
      <c r="L23105" t="s">
        <v>3174</v>
      </c>
      <c r="M23105" t="s">
        <v>16453</v>
      </c>
      <c r="N23105" t="s">
        <v>60364</v>
      </c>
      <c r="O23105" s="76" t="s">
        <v>4356</v>
      </c>
      <c r="P23105" s="82">
        <v>1943</v>
      </c>
      <c r="Q23105" s="82" t="s">
        <v>89606</v>
      </c>
      <c r="R23105"/>
    </row>
    <row r="23106" spans="12:18" x14ac:dyDescent="0.25">
      <c r="L23106" t="s">
        <v>3174</v>
      </c>
      <c r="M23106" t="s">
        <v>18379</v>
      </c>
      <c r="N23106" t="s">
        <v>60365</v>
      </c>
      <c r="O23106" s="76" t="s">
        <v>4356</v>
      </c>
      <c r="P23106" s="82">
        <v>310</v>
      </c>
      <c r="Q23106" s="82" t="s">
        <v>89607</v>
      </c>
      <c r="R23106"/>
    </row>
    <row r="23107" spans="12:18" x14ac:dyDescent="0.25">
      <c r="L23107" t="s">
        <v>3174</v>
      </c>
      <c r="M23107" t="s">
        <v>16455</v>
      </c>
      <c r="N23107" t="s">
        <v>60366</v>
      </c>
      <c r="O23107" s="76" t="s">
        <v>4356</v>
      </c>
      <c r="P23107" s="82">
        <v>1232</v>
      </c>
      <c r="Q23107" s="82" t="s">
        <v>89608</v>
      </c>
      <c r="R23107"/>
    </row>
    <row r="23108" spans="12:18" x14ac:dyDescent="0.25">
      <c r="L23108" t="s">
        <v>3174</v>
      </c>
      <c r="M23108" t="s">
        <v>16457</v>
      </c>
      <c r="N23108" t="s">
        <v>60367</v>
      </c>
      <c r="O23108" s="76" t="s">
        <v>4356</v>
      </c>
      <c r="P23108" s="82">
        <v>2081</v>
      </c>
      <c r="Q23108" s="82" t="s">
        <v>89609</v>
      </c>
      <c r="R23108"/>
    </row>
    <row r="23109" spans="12:18" x14ac:dyDescent="0.25">
      <c r="L23109" t="s">
        <v>3174</v>
      </c>
      <c r="M23109" t="s">
        <v>18381</v>
      </c>
      <c r="N23109" t="s">
        <v>60368</v>
      </c>
      <c r="O23109" s="76" t="s">
        <v>4356</v>
      </c>
      <c r="P23109" s="82">
        <v>332</v>
      </c>
      <c r="Q23109" s="82" t="s">
        <v>89610</v>
      </c>
      <c r="R23109"/>
    </row>
    <row r="23110" spans="12:18" x14ac:dyDescent="0.25">
      <c r="L23110" t="s">
        <v>3174</v>
      </c>
      <c r="M23110" t="s">
        <v>23079</v>
      </c>
      <c r="N23110" t="s">
        <v>60369</v>
      </c>
      <c r="O23110" s="76" t="s">
        <v>4356</v>
      </c>
      <c r="P23110" s="82">
        <v>528</v>
      </c>
      <c r="Q23110" s="82" t="s">
        <v>89611</v>
      </c>
      <c r="R23110"/>
    </row>
    <row r="23111" spans="12:18" x14ac:dyDescent="0.25">
      <c r="L23111" t="s">
        <v>3174</v>
      </c>
      <c r="M23111" t="s">
        <v>16459</v>
      </c>
      <c r="N23111" t="s">
        <v>60370</v>
      </c>
      <c r="O23111" s="76" t="s">
        <v>4356</v>
      </c>
      <c r="P23111" s="82">
        <v>1869</v>
      </c>
      <c r="Q23111" s="82" t="s">
        <v>89612</v>
      </c>
      <c r="R23111"/>
    </row>
    <row r="23112" spans="12:18" x14ac:dyDescent="0.25">
      <c r="L23112" t="s">
        <v>3174</v>
      </c>
      <c r="M23112" t="s">
        <v>18383</v>
      </c>
      <c r="N23112" t="s">
        <v>60371</v>
      </c>
      <c r="O23112" s="76" t="s">
        <v>4356</v>
      </c>
      <c r="P23112" s="82">
        <v>936</v>
      </c>
      <c r="Q23112" s="82" t="s">
        <v>89613</v>
      </c>
      <c r="R23112"/>
    </row>
    <row r="23113" spans="12:18" x14ac:dyDescent="0.25">
      <c r="L23113" t="s">
        <v>3174</v>
      </c>
      <c r="M23113" t="s">
        <v>36564</v>
      </c>
      <c r="N23113" t="s">
        <v>60372</v>
      </c>
      <c r="O23113" s="76" t="s">
        <v>4356</v>
      </c>
      <c r="P23113" s="82">
        <v>291</v>
      </c>
      <c r="Q23113" s="82" t="s">
        <v>89614</v>
      </c>
      <c r="R23113"/>
    </row>
    <row r="23114" spans="12:18" x14ac:dyDescent="0.25">
      <c r="L23114" t="s">
        <v>3174</v>
      </c>
      <c r="M23114" t="s">
        <v>5475</v>
      </c>
      <c r="N23114" t="s">
        <v>60373</v>
      </c>
      <c r="O23114" s="76" t="s">
        <v>4356</v>
      </c>
      <c r="P23114" s="82">
        <v>276</v>
      </c>
      <c r="Q23114" s="82" t="s">
        <v>89615</v>
      </c>
      <c r="R23114"/>
    </row>
    <row r="23115" spans="12:18" x14ac:dyDescent="0.25">
      <c r="L23115" t="s">
        <v>3174</v>
      </c>
      <c r="M23115" t="s">
        <v>36565</v>
      </c>
      <c r="N23115" t="s">
        <v>60374</v>
      </c>
      <c r="O23115" s="76" t="s">
        <v>4356</v>
      </c>
      <c r="P23115" s="82">
        <v>368</v>
      </c>
      <c r="Q23115" s="82" t="s">
        <v>89616</v>
      </c>
      <c r="R23115"/>
    </row>
    <row r="23116" spans="12:18" x14ac:dyDescent="0.25">
      <c r="L23116" t="s">
        <v>3174</v>
      </c>
      <c r="M23116" t="s">
        <v>5476</v>
      </c>
      <c r="N23116" t="s">
        <v>60375</v>
      </c>
      <c r="O23116" s="76" t="s">
        <v>4356</v>
      </c>
      <c r="P23116" s="82">
        <v>290</v>
      </c>
      <c r="Q23116" s="82" t="s">
        <v>89617</v>
      </c>
      <c r="R23116"/>
    </row>
    <row r="23117" spans="12:18" x14ac:dyDescent="0.25">
      <c r="L23117" t="s">
        <v>3174</v>
      </c>
      <c r="M23117" t="s">
        <v>18385</v>
      </c>
      <c r="N23117" t="s">
        <v>60376</v>
      </c>
      <c r="O23117" s="76" t="s">
        <v>4356</v>
      </c>
      <c r="P23117" s="82">
        <v>265</v>
      </c>
      <c r="Q23117" s="82" t="s">
        <v>89618</v>
      </c>
      <c r="R23117"/>
    </row>
    <row r="23118" spans="12:18" x14ac:dyDescent="0.25">
      <c r="L23118" t="s">
        <v>3174</v>
      </c>
      <c r="M23118" t="s">
        <v>35822</v>
      </c>
      <c r="N23118" t="s">
        <v>60377</v>
      </c>
      <c r="O23118" s="76" t="s">
        <v>4356</v>
      </c>
      <c r="P23118" s="82">
        <v>682</v>
      </c>
      <c r="Q23118" s="82" t="s">
        <v>89619</v>
      </c>
      <c r="R23118"/>
    </row>
    <row r="23119" spans="12:18" x14ac:dyDescent="0.25">
      <c r="L23119" t="s">
        <v>3174</v>
      </c>
      <c r="M23119" t="s">
        <v>23080</v>
      </c>
      <c r="N23119" t="s">
        <v>60378</v>
      </c>
      <c r="O23119" s="76" t="s">
        <v>4366</v>
      </c>
      <c r="P23119" s="82">
        <v>170</v>
      </c>
      <c r="Q23119" s="82" t="s">
        <v>89620</v>
      </c>
      <c r="R23119"/>
    </row>
    <row r="23120" spans="12:18" x14ac:dyDescent="0.25">
      <c r="L23120" t="s">
        <v>3174</v>
      </c>
      <c r="M23120" t="s">
        <v>23082</v>
      </c>
      <c r="N23120" t="s">
        <v>60379</v>
      </c>
      <c r="O23120" s="76" t="s">
        <v>4356</v>
      </c>
      <c r="P23120" s="82">
        <v>985</v>
      </c>
      <c r="Q23120" s="82" t="s">
        <v>89622</v>
      </c>
      <c r="R23120"/>
    </row>
    <row r="23121" spans="12:18" x14ac:dyDescent="0.25">
      <c r="L23121" t="s">
        <v>3174</v>
      </c>
      <c r="M23121" t="s">
        <v>31706</v>
      </c>
      <c r="N23121" t="s">
        <v>60380</v>
      </c>
      <c r="O23121" s="76" t="s">
        <v>4366</v>
      </c>
      <c r="P23121" s="82">
        <v>241</v>
      </c>
      <c r="Q23121" s="82" t="s">
        <v>89624</v>
      </c>
      <c r="R23121"/>
    </row>
    <row r="23122" spans="12:18" x14ac:dyDescent="0.25">
      <c r="L23122" t="s">
        <v>3174</v>
      </c>
      <c r="M23122" t="s">
        <v>16461</v>
      </c>
      <c r="N23122" t="s">
        <v>60381</v>
      </c>
      <c r="O23122" s="76" t="s">
        <v>4356</v>
      </c>
      <c r="P23122" s="82">
        <v>470</v>
      </c>
      <c r="Q23122" s="82" t="s">
        <v>89625</v>
      </c>
      <c r="R23122"/>
    </row>
    <row r="23123" spans="12:18" x14ac:dyDescent="0.25">
      <c r="L23123" t="s">
        <v>3174</v>
      </c>
      <c r="M23123" t="s">
        <v>36566</v>
      </c>
      <c r="N23123" t="s">
        <v>60382</v>
      </c>
      <c r="O23123" s="76" t="s">
        <v>4374</v>
      </c>
      <c r="P23123" s="82">
        <v>2857</v>
      </c>
      <c r="Q23123" s="82" t="s">
        <v>89626</v>
      </c>
      <c r="R23123"/>
    </row>
    <row r="23124" spans="12:18" x14ac:dyDescent="0.25">
      <c r="L23124" t="s">
        <v>3174</v>
      </c>
      <c r="M23124" t="s">
        <v>16463</v>
      </c>
      <c r="N23124" t="s">
        <v>60383</v>
      </c>
      <c r="O23124" s="76" t="s">
        <v>4356</v>
      </c>
      <c r="P23124" s="82">
        <v>1159</v>
      </c>
      <c r="Q23124" s="82" t="s">
        <v>89627</v>
      </c>
      <c r="R23124"/>
    </row>
    <row r="23125" spans="12:18" x14ac:dyDescent="0.25">
      <c r="L23125" t="s">
        <v>3174</v>
      </c>
      <c r="M23125" t="s">
        <v>18387</v>
      </c>
      <c r="N23125" t="s">
        <v>60384</v>
      </c>
      <c r="O23125" s="76" t="s">
        <v>4374</v>
      </c>
      <c r="P23125" s="82">
        <v>3848</v>
      </c>
      <c r="Q23125" s="82" t="s">
        <v>72645</v>
      </c>
      <c r="R23125"/>
    </row>
    <row r="23126" spans="12:18" x14ac:dyDescent="0.25">
      <c r="L23126" t="s">
        <v>3174</v>
      </c>
      <c r="M23126" t="s">
        <v>18389</v>
      </c>
      <c r="N23126" t="s">
        <v>60385</v>
      </c>
      <c r="O23126" s="76" t="s">
        <v>4356</v>
      </c>
      <c r="P23126" s="82">
        <v>736</v>
      </c>
      <c r="Q23126" s="82" t="s">
        <v>89628</v>
      </c>
      <c r="R23126"/>
    </row>
    <row r="23127" spans="12:18" x14ac:dyDescent="0.25">
      <c r="L23127" t="s">
        <v>3174</v>
      </c>
      <c r="M23127" t="s">
        <v>16465</v>
      </c>
      <c r="N23127" t="s">
        <v>60386</v>
      </c>
      <c r="O23127" s="76" t="s">
        <v>4374</v>
      </c>
      <c r="P23127" s="82">
        <v>486</v>
      </c>
      <c r="Q23127" s="82" t="s">
        <v>72645</v>
      </c>
      <c r="R23127"/>
    </row>
    <row r="23128" spans="12:18" x14ac:dyDescent="0.25">
      <c r="L23128" t="s">
        <v>3174</v>
      </c>
      <c r="M23128" t="s">
        <v>16467</v>
      </c>
      <c r="N23128" t="s">
        <v>60387</v>
      </c>
      <c r="O23128" s="76" t="s">
        <v>4374</v>
      </c>
      <c r="P23128" s="82">
        <v>4650</v>
      </c>
      <c r="Q23128" s="82" t="s">
        <v>72645</v>
      </c>
      <c r="R23128"/>
    </row>
    <row r="23129" spans="12:18" x14ac:dyDescent="0.25">
      <c r="L23129" t="s">
        <v>3174</v>
      </c>
      <c r="M23129" t="s">
        <v>11317</v>
      </c>
      <c r="N23129" t="s">
        <v>60388</v>
      </c>
      <c r="O23129" s="76" t="s">
        <v>4356</v>
      </c>
      <c r="P23129" s="82">
        <v>380</v>
      </c>
      <c r="Q23129" s="82" t="s">
        <v>89629</v>
      </c>
      <c r="R23129"/>
    </row>
    <row r="23130" spans="12:18" x14ac:dyDescent="0.25">
      <c r="L23130" t="s">
        <v>3174</v>
      </c>
      <c r="M23130" t="s">
        <v>16470</v>
      </c>
      <c r="N23130" t="s">
        <v>60389</v>
      </c>
      <c r="O23130" s="76" t="s">
        <v>4366</v>
      </c>
      <c r="P23130" s="82">
        <v>283</v>
      </c>
      <c r="Q23130" s="82" t="s">
        <v>89630</v>
      </c>
      <c r="R23130"/>
    </row>
    <row r="23131" spans="12:18" x14ac:dyDescent="0.25">
      <c r="L23131" t="s">
        <v>3174</v>
      </c>
      <c r="M23131" t="s">
        <v>5478</v>
      </c>
      <c r="N23131" t="s">
        <v>60390</v>
      </c>
      <c r="O23131" s="76" t="s">
        <v>4366</v>
      </c>
      <c r="P23131" s="82">
        <v>193</v>
      </c>
      <c r="Q23131" s="82" t="s">
        <v>89631</v>
      </c>
      <c r="R23131"/>
    </row>
    <row r="23132" spans="12:18" x14ac:dyDescent="0.25">
      <c r="L23132" t="s">
        <v>3174</v>
      </c>
      <c r="M23132" t="s">
        <v>5479</v>
      </c>
      <c r="N23132" t="s">
        <v>60391</v>
      </c>
      <c r="O23132" s="76" t="s">
        <v>4356</v>
      </c>
      <c r="P23132" s="82">
        <v>644</v>
      </c>
      <c r="Q23132" s="82" t="s">
        <v>89632</v>
      </c>
      <c r="R23132"/>
    </row>
    <row r="23133" spans="12:18" x14ac:dyDescent="0.25">
      <c r="L23133" t="s">
        <v>3174</v>
      </c>
      <c r="M23133" t="s">
        <v>16472</v>
      </c>
      <c r="N23133" t="s">
        <v>60392</v>
      </c>
      <c r="O23133" s="76" t="s">
        <v>4356</v>
      </c>
      <c r="P23133" s="82">
        <v>434</v>
      </c>
      <c r="Q23133" s="82" t="s">
        <v>89633</v>
      </c>
      <c r="R23133"/>
    </row>
    <row r="23134" spans="12:18" x14ac:dyDescent="0.25">
      <c r="L23134" t="s">
        <v>3174</v>
      </c>
      <c r="M23134" t="s">
        <v>18390</v>
      </c>
      <c r="N23134" t="s">
        <v>60393</v>
      </c>
      <c r="O23134" s="76" t="s">
        <v>4356</v>
      </c>
      <c r="P23134" s="82">
        <v>762</v>
      </c>
      <c r="Q23134" s="82" t="s">
        <v>89634</v>
      </c>
      <c r="R23134"/>
    </row>
    <row r="23135" spans="12:18" x14ac:dyDescent="0.25">
      <c r="L23135" t="s">
        <v>3174</v>
      </c>
      <c r="M23135" t="s">
        <v>5480</v>
      </c>
      <c r="N23135" t="s">
        <v>60394</v>
      </c>
      <c r="O23135" s="76" t="s">
        <v>4356</v>
      </c>
      <c r="P23135" s="82">
        <v>256</v>
      </c>
      <c r="Q23135" s="82" t="s">
        <v>89635</v>
      </c>
      <c r="R23135"/>
    </row>
    <row r="23136" spans="12:18" x14ac:dyDescent="0.25">
      <c r="L23136" t="s">
        <v>3174</v>
      </c>
      <c r="M23136" t="s">
        <v>16474</v>
      </c>
      <c r="N23136" t="s">
        <v>60395</v>
      </c>
      <c r="O23136" s="76" t="s">
        <v>4356</v>
      </c>
      <c r="P23136" s="82">
        <v>1188</v>
      </c>
      <c r="Q23136" s="82" t="s">
        <v>89636</v>
      </c>
      <c r="R23136"/>
    </row>
    <row r="23137" spans="12:18" x14ac:dyDescent="0.25">
      <c r="L23137" t="s">
        <v>3174</v>
      </c>
      <c r="M23137" t="s">
        <v>36568</v>
      </c>
      <c r="N23137" t="s">
        <v>60396</v>
      </c>
      <c r="O23137" s="76" t="s">
        <v>4356</v>
      </c>
      <c r="P23137" s="82">
        <v>636</v>
      </c>
      <c r="Q23137" s="82" t="s">
        <v>89638</v>
      </c>
      <c r="R23137"/>
    </row>
    <row r="23138" spans="12:18" x14ac:dyDescent="0.25">
      <c r="L23138" t="s">
        <v>3174</v>
      </c>
      <c r="M23138" t="s">
        <v>18391</v>
      </c>
      <c r="N23138" t="s">
        <v>60397</v>
      </c>
      <c r="O23138" s="76" t="s">
        <v>4374</v>
      </c>
      <c r="P23138" s="82">
        <v>2335</v>
      </c>
      <c r="Q23138" s="82" t="s">
        <v>72645</v>
      </c>
      <c r="R23138"/>
    </row>
    <row r="23139" spans="12:18" x14ac:dyDescent="0.25">
      <c r="L23139" t="s">
        <v>3174</v>
      </c>
      <c r="M23139" t="s">
        <v>5481</v>
      </c>
      <c r="N23139" t="s">
        <v>60398</v>
      </c>
      <c r="O23139" s="76" t="s">
        <v>4356</v>
      </c>
      <c r="P23139" s="82">
        <v>480</v>
      </c>
      <c r="Q23139" s="82" t="s">
        <v>89639</v>
      </c>
      <c r="R23139"/>
    </row>
    <row r="23140" spans="12:18" x14ac:dyDescent="0.25">
      <c r="L23140" t="s">
        <v>3174</v>
      </c>
      <c r="M23140" t="s">
        <v>5482</v>
      </c>
      <c r="N23140" t="s">
        <v>60399</v>
      </c>
      <c r="O23140" s="76" t="s">
        <v>4356</v>
      </c>
      <c r="P23140" s="82">
        <v>714</v>
      </c>
      <c r="Q23140" s="82" t="s">
        <v>89640</v>
      </c>
      <c r="R23140"/>
    </row>
    <row r="23141" spans="12:18" x14ac:dyDescent="0.25">
      <c r="L23141" t="s">
        <v>3174</v>
      </c>
      <c r="M23141" t="s">
        <v>36569</v>
      </c>
      <c r="N23141" t="s">
        <v>60400</v>
      </c>
      <c r="O23141" s="76" t="s">
        <v>4356</v>
      </c>
      <c r="P23141" s="82">
        <v>389</v>
      </c>
      <c r="Q23141" s="82" t="s">
        <v>89641</v>
      </c>
      <c r="R23141"/>
    </row>
    <row r="23142" spans="12:18" x14ac:dyDescent="0.25">
      <c r="L23142" t="s">
        <v>3174</v>
      </c>
      <c r="M23142" t="s">
        <v>16476</v>
      </c>
      <c r="N23142" t="s">
        <v>60401</v>
      </c>
      <c r="O23142" s="76" t="s">
        <v>4450</v>
      </c>
      <c r="P23142" s="82">
        <v>6422</v>
      </c>
      <c r="Q23142" s="82" t="s">
        <v>72645</v>
      </c>
      <c r="R23142"/>
    </row>
    <row r="23143" spans="12:18" x14ac:dyDescent="0.25">
      <c r="L23143" t="s">
        <v>3174</v>
      </c>
      <c r="M23143" t="s">
        <v>5483</v>
      </c>
      <c r="N23143" t="s">
        <v>60402</v>
      </c>
      <c r="O23143" s="76" t="s">
        <v>4356</v>
      </c>
      <c r="P23143" s="82">
        <v>1002</v>
      </c>
      <c r="Q23143" s="82" t="s">
        <v>89642</v>
      </c>
      <c r="R23143"/>
    </row>
    <row r="23144" spans="12:18" x14ac:dyDescent="0.25">
      <c r="L23144" t="s">
        <v>3174</v>
      </c>
      <c r="M23144" t="s">
        <v>5484</v>
      </c>
      <c r="N23144" t="s">
        <v>60403</v>
      </c>
      <c r="O23144" s="76" t="s">
        <v>4366</v>
      </c>
      <c r="P23144" s="82">
        <v>374</v>
      </c>
      <c r="Q23144" s="82" t="s">
        <v>89643</v>
      </c>
      <c r="R23144"/>
    </row>
    <row r="23145" spans="12:18" x14ac:dyDescent="0.25">
      <c r="L23145" t="s">
        <v>3174</v>
      </c>
      <c r="M23145" t="s">
        <v>5485</v>
      </c>
      <c r="N23145" t="s">
        <v>60404</v>
      </c>
      <c r="O23145" s="76" t="s">
        <v>4366</v>
      </c>
      <c r="P23145" s="82">
        <v>164</v>
      </c>
      <c r="Q23145" s="82" t="s">
        <v>89644</v>
      </c>
      <c r="R23145"/>
    </row>
    <row r="23146" spans="12:18" x14ac:dyDescent="0.25">
      <c r="L23146" t="s">
        <v>3174</v>
      </c>
      <c r="M23146" t="s">
        <v>5486</v>
      </c>
      <c r="N23146" t="s">
        <v>60405</v>
      </c>
      <c r="O23146" s="76" t="s">
        <v>4356</v>
      </c>
      <c r="P23146" s="82">
        <v>1407</v>
      </c>
      <c r="Q23146" s="82" t="s">
        <v>89645</v>
      </c>
      <c r="R23146"/>
    </row>
    <row r="23147" spans="12:18" x14ac:dyDescent="0.25">
      <c r="L23147" t="s">
        <v>3174</v>
      </c>
      <c r="M23147" t="s">
        <v>23083</v>
      </c>
      <c r="N23147" t="s">
        <v>60406</v>
      </c>
      <c r="O23147" s="76" t="s">
        <v>4356</v>
      </c>
      <c r="P23147" s="82">
        <v>124</v>
      </c>
      <c r="Q23147" s="82" t="s">
        <v>89646</v>
      </c>
      <c r="R23147"/>
    </row>
    <row r="23148" spans="12:18" x14ac:dyDescent="0.25">
      <c r="L23148" t="s">
        <v>3174</v>
      </c>
      <c r="M23148" t="s">
        <v>18393</v>
      </c>
      <c r="N23148" t="s">
        <v>60407</v>
      </c>
      <c r="O23148" s="76" t="s">
        <v>4366</v>
      </c>
      <c r="P23148" s="82">
        <v>151</v>
      </c>
      <c r="Q23148" s="82" t="s">
        <v>89647</v>
      </c>
      <c r="R23148"/>
    </row>
    <row r="23149" spans="12:18" x14ac:dyDescent="0.25">
      <c r="L23149" t="s">
        <v>3174</v>
      </c>
      <c r="M23149" t="s">
        <v>23084</v>
      </c>
      <c r="N23149" t="s">
        <v>60408</v>
      </c>
      <c r="O23149" s="76" t="s">
        <v>4356</v>
      </c>
      <c r="P23149" s="82">
        <v>421</v>
      </c>
      <c r="Q23149" s="82" t="s">
        <v>89648</v>
      </c>
      <c r="R23149"/>
    </row>
    <row r="23150" spans="12:18" x14ac:dyDescent="0.25">
      <c r="L23150" t="s">
        <v>3174</v>
      </c>
      <c r="M23150" t="s">
        <v>16478</v>
      </c>
      <c r="N23150" t="s">
        <v>60409</v>
      </c>
      <c r="O23150" s="76" t="s">
        <v>4374</v>
      </c>
      <c r="P23150" s="82">
        <v>1413</v>
      </c>
      <c r="Q23150" s="82" t="s">
        <v>72645</v>
      </c>
      <c r="R23150"/>
    </row>
    <row r="23151" spans="12:18" x14ac:dyDescent="0.25">
      <c r="L23151" t="s">
        <v>3174</v>
      </c>
      <c r="M23151" t="s">
        <v>36570</v>
      </c>
      <c r="N23151" t="s">
        <v>60410</v>
      </c>
      <c r="O23151" s="76" t="s">
        <v>4366</v>
      </c>
      <c r="P23151" s="82">
        <v>33</v>
      </c>
      <c r="Q23151" s="82" t="s">
        <v>89649</v>
      </c>
      <c r="R23151"/>
    </row>
    <row r="23152" spans="12:18" x14ac:dyDescent="0.25">
      <c r="L23152" t="s">
        <v>3174</v>
      </c>
      <c r="M23152" t="s">
        <v>23085</v>
      </c>
      <c r="N23152" t="s">
        <v>60411</v>
      </c>
      <c r="O23152" s="76" t="s">
        <v>4356</v>
      </c>
      <c r="P23152" s="82">
        <v>300</v>
      </c>
      <c r="Q23152" s="82" t="s">
        <v>89650</v>
      </c>
      <c r="R23152"/>
    </row>
    <row r="23153" spans="12:18" x14ac:dyDescent="0.25">
      <c r="L23153" t="s">
        <v>3174</v>
      </c>
      <c r="M23153" t="s">
        <v>16479</v>
      </c>
      <c r="N23153" t="s">
        <v>60412</v>
      </c>
      <c r="O23153" s="76" t="s">
        <v>4356</v>
      </c>
      <c r="P23153" s="82">
        <v>164</v>
      </c>
      <c r="Q23153" s="82" t="s">
        <v>89651</v>
      </c>
      <c r="R23153"/>
    </row>
    <row r="23154" spans="12:18" x14ac:dyDescent="0.25">
      <c r="L23154" t="s">
        <v>3174</v>
      </c>
      <c r="M23154" t="s">
        <v>16480</v>
      </c>
      <c r="N23154" t="s">
        <v>60413</v>
      </c>
      <c r="O23154" s="76" t="s">
        <v>4356</v>
      </c>
      <c r="P23154" s="82">
        <v>1157</v>
      </c>
      <c r="Q23154" s="82" t="s">
        <v>89652</v>
      </c>
      <c r="R23154"/>
    </row>
    <row r="23155" spans="12:18" x14ac:dyDescent="0.25">
      <c r="L23155" t="s">
        <v>3174</v>
      </c>
      <c r="M23155" t="s">
        <v>5487</v>
      </c>
      <c r="N23155" t="s">
        <v>60414</v>
      </c>
      <c r="O23155" s="76" t="s">
        <v>4356</v>
      </c>
      <c r="P23155" s="82">
        <v>1212</v>
      </c>
      <c r="Q23155" s="82" t="s">
        <v>89653</v>
      </c>
      <c r="R23155"/>
    </row>
    <row r="23156" spans="12:18" x14ac:dyDescent="0.25">
      <c r="L23156" t="s">
        <v>3174</v>
      </c>
      <c r="M23156" t="s">
        <v>23086</v>
      </c>
      <c r="N23156" t="s">
        <v>60415</v>
      </c>
      <c r="O23156" s="76" t="s">
        <v>4366</v>
      </c>
      <c r="P23156" s="82">
        <v>255</v>
      </c>
      <c r="Q23156" s="82" t="s">
        <v>89654</v>
      </c>
      <c r="R23156"/>
    </row>
    <row r="23157" spans="12:18" x14ac:dyDescent="0.25">
      <c r="L23157" t="s">
        <v>3191</v>
      </c>
      <c r="M23157" t="s">
        <v>5488</v>
      </c>
      <c r="N23157" t="s">
        <v>60416</v>
      </c>
      <c r="O23157" s="76" t="s">
        <v>4374</v>
      </c>
      <c r="P23157" s="82">
        <v>25848</v>
      </c>
      <c r="Q23157" s="82" t="s">
        <v>72645</v>
      </c>
      <c r="R23157"/>
    </row>
    <row r="23158" spans="12:18" x14ac:dyDescent="0.25">
      <c r="L23158" t="s">
        <v>3191</v>
      </c>
      <c r="M23158" t="s">
        <v>16482</v>
      </c>
      <c r="N23158" t="s">
        <v>60417</v>
      </c>
      <c r="O23158" s="76" t="s">
        <v>4356</v>
      </c>
      <c r="P23158" s="82">
        <v>716</v>
      </c>
      <c r="Q23158" s="82" t="s">
        <v>93402</v>
      </c>
      <c r="R23158"/>
    </row>
    <row r="23159" spans="12:18" x14ac:dyDescent="0.25">
      <c r="L23159" t="s">
        <v>3191</v>
      </c>
      <c r="M23159" t="s">
        <v>16484</v>
      </c>
      <c r="N23159" t="s">
        <v>60418</v>
      </c>
      <c r="O23159" s="76" t="s">
        <v>4366</v>
      </c>
      <c r="P23159" s="82">
        <v>276</v>
      </c>
      <c r="Q23159" s="82" t="s">
        <v>93403</v>
      </c>
      <c r="R23159"/>
    </row>
    <row r="23160" spans="12:18" x14ac:dyDescent="0.25">
      <c r="L23160" t="s">
        <v>3191</v>
      </c>
      <c r="M23160" t="s">
        <v>36572</v>
      </c>
      <c r="N23160" t="s">
        <v>60419</v>
      </c>
      <c r="O23160" s="76" t="s">
        <v>4374</v>
      </c>
      <c r="P23160" s="82">
        <v>13823</v>
      </c>
      <c r="Q23160" s="82" t="s">
        <v>93404</v>
      </c>
      <c r="R23160"/>
    </row>
    <row r="23161" spans="12:18" x14ac:dyDescent="0.25">
      <c r="L23161" t="s">
        <v>3191</v>
      </c>
      <c r="M23161" t="s">
        <v>5489</v>
      </c>
      <c r="N23161" t="s">
        <v>60420</v>
      </c>
      <c r="O23161" s="76" t="s">
        <v>4356</v>
      </c>
      <c r="P23161" s="82">
        <v>4256</v>
      </c>
      <c r="Q23161" s="82" t="s">
        <v>93405</v>
      </c>
      <c r="R23161"/>
    </row>
    <row r="23162" spans="12:18" x14ac:dyDescent="0.25">
      <c r="L23162" t="s">
        <v>3191</v>
      </c>
      <c r="M23162" t="s">
        <v>15535</v>
      </c>
      <c r="N23162" t="s">
        <v>60421</v>
      </c>
      <c r="O23162" s="76" t="s">
        <v>4356</v>
      </c>
      <c r="P23162" s="82">
        <v>1298</v>
      </c>
      <c r="Q23162" s="82" t="s">
        <v>93406</v>
      </c>
      <c r="R23162"/>
    </row>
    <row r="23163" spans="12:18" x14ac:dyDescent="0.25">
      <c r="L23163" t="s">
        <v>3191</v>
      </c>
      <c r="M23163" t="s">
        <v>23087</v>
      </c>
      <c r="N23163" t="s">
        <v>60422</v>
      </c>
      <c r="O23163" s="76" t="s">
        <v>4366</v>
      </c>
      <c r="P23163" s="82">
        <v>115</v>
      </c>
      <c r="Q23163" s="82" t="s">
        <v>93407</v>
      </c>
      <c r="R23163"/>
    </row>
    <row r="23164" spans="12:18" x14ac:dyDescent="0.25">
      <c r="L23164" t="s">
        <v>3191</v>
      </c>
      <c r="M23164" t="s">
        <v>5490</v>
      </c>
      <c r="N23164" t="s">
        <v>60423</v>
      </c>
      <c r="O23164" s="76" t="s">
        <v>4356</v>
      </c>
      <c r="P23164" s="82">
        <v>431</v>
      </c>
      <c r="Q23164" s="82" t="s">
        <v>93408</v>
      </c>
      <c r="R23164"/>
    </row>
    <row r="23165" spans="12:18" x14ac:dyDescent="0.25">
      <c r="L23165" t="s">
        <v>3191</v>
      </c>
      <c r="M23165" t="s">
        <v>16488</v>
      </c>
      <c r="N23165" t="s">
        <v>60424</v>
      </c>
      <c r="O23165" s="76" t="s">
        <v>4366</v>
      </c>
      <c r="P23165" s="82">
        <v>207</v>
      </c>
      <c r="Q23165" s="82" t="s">
        <v>93409</v>
      </c>
      <c r="R23165"/>
    </row>
    <row r="23166" spans="12:18" x14ac:dyDescent="0.25">
      <c r="L23166" t="s">
        <v>3191</v>
      </c>
      <c r="M23166" t="s">
        <v>18399</v>
      </c>
      <c r="N23166" t="s">
        <v>60425</v>
      </c>
      <c r="O23166" s="76" t="s">
        <v>4366</v>
      </c>
      <c r="P23166" s="82">
        <v>145</v>
      </c>
      <c r="Q23166" s="82" t="s">
        <v>93410</v>
      </c>
      <c r="R23166"/>
    </row>
    <row r="23167" spans="12:18" x14ac:dyDescent="0.25">
      <c r="L23167" t="s">
        <v>3191</v>
      </c>
      <c r="M23167" t="s">
        <v>36573</v>
      </c>
      <c r="N23167" t="s">
        <v>60426</v>
      </c>
      <c r="O23167" s="76" t="s">
        <v>4366</v>
      </c>
      <c r="P23167" s="82">
        <v>246</v>
      </c>
      <c r="Q23167" s="82" t="s">
        <v>93411</v>
      </c>
      <c r="R23167"/>
    </row>
    <row r="23168" spans="12:18" x14ac:dyDescent="0.25">
      <c r="L23168" t="s">
        <v>3191</v>
      </c>
      <c r="M23168" t="s">
        <v>16489</v>
      </c>
      <c r="N23168" t="s">
        <v>60427</v>
      </c>
      <c r="O23168" s="76" t="s">
        <v>4366</v>
      </c>
      <c r="P23168" s="82">
        <v>266</v>
      </c>
      <c r="Q23168" s="82" t="s">
        <v>93412</v>
      </c>
      <c r="R23168"/>
    </row>
    <row r="23169" spans="12:18" x14ac:dyDescent="0.25">
      <c r="L23169" t="s">
        <v>3191</v>
      </c>
      <c r="M23169" t="s">
        <v>5492</v>
      </c>
      <c r="N23169" t="s">
        <v>60428</v>
      </c>
      <c r="O23169" s="76" t="s">
        <v>4366</v>
      </c>
      <c r="P23169" s="82">
        <v>56</v>
      </c>
      <c r="Q23169" s="82" t="s">
        <v>93414</v>
      </c>
      <c r="R23169"/>
    </row>
    <row r="23170" spans="12:18" x14ac:dyDescent="0.25">
      <c r="L23170" t="s">
        <v>3191</v>
      </c>
      <c r="M23170" t="s">
        <v>5493</v>
      </c>
      <c r="N23170" t="s">
        <v>60429</v>
      </c>
      <c r="O23170" s="76" t="s">
        <v>4366</v>
      </c>
      <c r="P23170" s="82">
        <v>218</v>
      </c>
      <c r="Q23170" s="82" t="s">
        <v>93415</v>
      </c>
      <c r="R23170"/>
    </row>
    <row r="23171" spans="12:18" x14ac:dyDescent="0.25">
      <c r="L23171" t="s">
        <v>3191</v>
      </c>
      <c r="M23171" t="s">
        <v>13410</v>
      </c>
      <c r="N23171" t="s">
        <v>60430</v>
      </c>
      <c r="O23171" s="76" t="s">
        <v>4366</v>
      </c>
      <c r="P23171" s="82">
        <v>107</v>
      </c>
      <c r="Q23171" s="82" t="s">
        <v>93416</v>
      </c>
      <c r="R23171"/>
    </row>
    <row r="23172" spans="12:18" x14ac:dyDescent="0.25">
      <c r="L23172" t="s">
        <v>3191</v>
      </c>
      <c r="M23172" t="s">
        <v>5578</v>
      </c>
      <c r="N23172" t="s">
        <v>60431</v>
      </c>
      <c r="O23172" s="76" t="s">
        <v>4356</v>
      </c>
      <c r="P23172" s="82">
        <v>2693</v>
      </c>
      <c r="Q23172" s="82" t="s">
        <v>93763</v>
      </c>
      <c r="R23172"/>
    </row>
    <row r="23173" spans="12:18" x14ac:dyDescent="0.25">
      <c r="L23173" t="s">
        <v>3191</v>
      </c>
      <c r="M23173" t="s">
        <v>5226</v>
      </c>
      <c r="N23173" t="s">
        <v>60432</v>
      </c>
      <c r="O23173" s="76" t="s">
        <v>4356</v>
      </c>
      <c r="P23173" s="82">
        <v>608</v>
      </c>
      <c r="Q23173" s="82" t="s">
        <v>93417</v>
      </c>
      <c r="R23173"/>
    </row>
    <row r="23174" spans="12:18" x14ac:dyDescent="0.25">
      <c r="L23174" t="s">
        <v>3191</v>
      </c>
      <c r="M23174" t="s">
        <v>18402</v>
      </c>
      <c r="N23174" t="s">
        <v>60433</v>
      </c>
      <c r="O23174" s="76" t="s">
        <v>4356</v>
      </c>
      <c r="P23174" s="82">
        <v>615</v>
      </c>
      <c r="Q23174" s="82" t="s">
        <v>93418</v>
      </c>
      <c r="R23174"/>
    </row>
    <row r="23175" spans="12:18" x14ac:dyDescent="0.25">
      <c r="L23175" t="s">
        <v>3191</v>
      </c>
      <c r="M23175" t="s">
        <v>18062</v>
      </c>
      <c r="N23175" t="s">
        <v>60434</v>
      </c>
      <c r="O23175" s="76" t="s">
        <v>4356</v>
      </c>
      <c r="P23175" s="82">
        <v>191</v>
      </c>
      <c r="Q23175" s="82" t="s">
        <v>93419</v>
      </c>
      <c r="R23175"/>
    </row>
    <row r="23176" spans="12:18" x14ac:dyDescent="0.25">
      <c r="L23176" t="s">
        <v>3191</v>
      </c>
      <c r="M23176" t="s">
        <v>23088</v>
      </c>
      <c r="N23176" t="s">
        <v>60435</v>
      </c>
      <c r="O23176" s="76" t="s">
        <v>4366</v>
      </c>
      <c r="P23176" s="82">
        <v>468</v>
      </c>
      <c r="Q23176" s="82" t="s">
        <v>93420</v>
      </c>
      <c r="R23176"/>
    </row>
    <row r="23177" spans="12:18" x14ac:dyDescent="0.25">
      <c r="L23177" t="s">
        <v>3191</v>
      </c>
      <c r="M23177" t="s">
        <v>5494</v>
      </c>
      <c r="N23177" t="s">
        <v>60436</v>
      </c>
      <c r="O23177" s="76" t="s">
        <v>4356</v>
      </c>
      <c r="P23177" s="82">
        <v>861</v>
      </c>
      <c r="Q23177" s="82" t="s">
        <v>93421</v>
      </c>
      <c r="R23177"/>
    </row>
    <row r="23178" spans="12:18" x14ac:dyDescent="0.25">
      <c r="L23178" t="s">
        <v>3191</v>
      </c>
      <c r="M23178" t="s">
        <v>5495</v>
      </c>
      <c r="N23178" t="s">
        <v>60437</v>
      </c>
      <c r="O23178" s="76" t="s">
        <v>4356</v>
      </c>
      <c r="P23178" s="82">
        <v>342</v>
      </c>
      <c r="Q23178" s="82" t="s">
        <v>93423</v>
      </c>
      <c r="R23178"/>
    </row>
    <row r="23179" spans="12:18" x14ac:dyDescent="0.25">
      <c r="L23179" t="s">
        <v>3191</v>
      </c>
      <c r="M23179" t="s">
        <v>7262</v>
      </c>
      <c r="N23179" t="s">
        <v>60438</v>
      </c>
      <c r="O23179" s="76" t="s">
        <v>4366</v>
      </c>
      <c r="P23179" s="82">
        <v>211</v>
      </c>
      <c r="Q23179" s="82" t="s">
        <v>93424</v>
      </c>
      <c r="R23179"/>
    </row>
    <row r="23180" spans="12:18" x14ac:dyDescent="0.25">
      <c r="L23180" t="s">
        <v>3191</v>
      </c>
      <c r="M23180" t="s">
        <v>23089</v>
      </c>
      <c r="N23180" t="s">
        <v>60439</v>
      </c>
      <c r="O23180" s="76" t="s">
        <v>4366</v>
      </c>
      <c r="P23180" s="82">
        <v>271</v>
      </c>
      <c r="Q23180" s="82" t="s">
        <v>93425</v>
      </c>
      <c r="R23180"/>
    </row>
    <row r="23181" spans="12:18" x14ac:dyDescent="0.25">
      <c r="L23181" t="s">
        <v>3191</v>
      </c>
      <c r="M23181" t="s">
        <v>36574</v>
      </c>
      <c r="N23181" t="s">
        <v>60440</v>
      </c>
      <c r="O23181" s="76" t="s">
        <v>4366</v>
      </c>
      <c r="P23181" s="82">
        <v>205</v>
      </c>
      <c r="Q23181" s="82" t="s">
        <v>93426</v>
      </c>
      <c r="R23181"/>
    </row>
    <row r="23182" spans="12:18" x14ac:dyDescent="0.25">
      <c r="L23182" t="s">
        <v>3191</v>
      </c>
      <c r="M23182" t="s">
        <v>5527</v>
      </c>
      <c r="N23182" t="s">
        <v>60441</v>
      </c>
      <c r="O23182" s="76" t="s">
        <v>4356</v>
      </c>
      <c r="P23182" s="82">
        <v>1678</v>
      </c>
      <c r="Q23182" s="82" t="s">
        <v>93546</v>
      </c>
      <c r="R23182"/>
    </row>
    <row r="23183" spans="12:18" x14ac:dyDescent="0.25">
      <c r="L23183" t="s">
        <v>3191</v>
      </c>
      <c r="M23183" t="s">
        <v>36575</v>
      </c>
      <c r="N23183" t="s">
        <v>60442</v>
      </c>
      <c r="O23183" s="76" t="s">
        <v>4366</v>
      </c>
      <c r="P23183" s="82">
        <v>139</v>
      </c>
      <c r="Q23183" s="82" t="s">
        <v>93427</v>
      </c>
      <c r="R23183"/>
    </row>
    <row r="23184" spans="12:18" x14ac:dyDescent="0.25">
      <c r="L23184" t="s">
        <v>3191</v>
      </c>
      <c r="M23184" t="s">
        <v>5496</v>
      </c>
      <c r="N23184" t="s">
        <v>60443</v>
      </c>
      <c r="O23184" s="76" t="s">
        <v>4356</v>
      </c>
      <c r="P23184" s="82">
        <v>1464</v>
      </c>
      <c r="Q23184" s="82" t="s">
        <v>93428</v>
      </c>
      <c r="R23184"/>
    </row>
    <row r="23185" spans="12:18" x14ac:dyDescent="0.25">
      <c r="L23185" t="s">
        <v>3191</v>
      </c>
      <c r="M23185" t="s">
        <v>23090</v>
      </c>
      <c r="N23185" t="s">
        <v>60444</v>
      </c>
      <c r="O23185" s="76" t="s">
        <v>4356</v>
      </c>
      <c r="P23185" s="82">
        <v>1117</v>
      </c>
      <c r="Q23185" s="82" t="s">
        <v>93430</v>
      </c>
      <c r="R23185"/>
    </row>
    <row r="23186" spans="12:18" x14ac:dyDescent="0.25">
      <c r="L23186" t="s">
        <v>3191</v>
      </c>
      <c r="M23186" t="s">
        <v>36576</v>
      </c>
      <c r="N23186" t="s">
        <v>60445</v>
      </c>
      <c r="O23186" s="76" t="s">
        <v>4366</v>
      </c>
      <c r="P23186" s="82">
        <v>214</v>
      </c>
      <c r="Q23186" s="82" t="s">
        <v>93431</v>
      </c>
      <c r="R23186"/>
    </row>
    <row r="23187" spans="12:18" x14ac:dyDescent="0.25">
      <c r="L23187" t="s">
        <v>3191</v>
      </c>
      <c r="M23187" t="s">
        <v>23091</v>
      </c>
      <c r="N23187" t="s">
        <v>60446</v>
      </c>
      <c r="O23187" s="76" t="s">
        <v>4356</v>
      </c>
      <c r="P23187" s="82">
        <v>1111</v>
      </c>
      <c r="Q23187" s="82" t="s">
        <v>93432</v>
      </c>
      <c r="R23187"/>
    </row>
    <row r="23188" spans="12:18" x14ac:dyDescent="0.25">
      <c r="L23188" t="s">
        <v>3191</v>
      </c>
      <c r="M23188" t="s">
        <v>23092</v>
      </c>
      <c r="N23188" t="s">
        <v>60447</v>
      </c>
      <c r="O23188" s="76" t="s">
        <v>4356</v>
      </c>
      <c r="P23188" s="82">
        <v>461</v>
      </c>
      <c r="Q23188" s="82" t="s">
        <v>93433</v>
      </c>
      <c r="R23188"/>
    </row>
    <row r="23189" spans="12:18" x14ac:dyDescent="0.25">
      <c r="L23189" t="s">
        <v>3191</v>
      </c>
      <c r="M23189" t="s">
        <v>18407</v>
      </c>
      <c r="N23189" t="s">
        <v>60448</v>
      </c>
      <c r="O23189" s="76" t="s">
        <v>4356</v>
      </c>
      <c r="P23189" s="82">
        <v>130</v>
      </c>
      <c r="Q23189" s="82" t="s">
        <v>93434</v>
      </c>
      <c r="R23189"/>
    </row>
    <row r="23190" spans="12:18" x14ac:dyDescent="0.25">
      <c r="L23190" t="s">
        <v>3191</v>
      </c>
      <c r="M23190" t="s">
        <v>18409</v>
      </c>
      <c r="N23190" t="s">
        <v>60449</v>
      </c>
      <c r="O23190" s="76" t="s">
        <v>4366</v>
      </c>
      <c r="P23190" s="82">
        <v>124</v>
      </c>
      <c r="Q23190" s="82" t="s">
        <v>93435</v>
      </c>
      <c r="R23190"/>
    </row>
    <row r="23191" spans="12:18" x14ac:dyDescent="0.25">
      <c r="L23191" t="s">
        <v>3191</v>
      </c>
      <c r="M23191" t="s">
        <v>5557</v>
      </c>
      <c r="N23191" t="s">
        <v>60450</v>
      </c>
      <c r="O23191" s="76" t="s">
        <v>4366</v>
      </c>
      <c r="P23191" s="82">
        <v>1199</v>
      </c>
      <c r="Q23191" s="82" t="s">
        <v>93679</v>
      </c>
      <c r="R23191"/>
    </row>
    <row r="23192" spans="12:18" x14ac:dyDescent="0.25">
      <c r="L23192" t="s">
        <v>3191</v>
      </c>
      <c r="M23192" t="s">
        <v>18411</v>
      </c>
      <c r="N23192" t="s">
        <v>60451</v>
      </c>
      <c r="O23192" s="76" t="s">
        <v>4366</v>
      </c>
      <c r="P23192" s="82">
        <v>124</v>
      </c>
      <c r="Q23192" s="82" t="s">
        <v>93436</v>
      </c>
      <c r="R23192"/>
    </row>
    <row r="23193" spans="12:18" x14ac:dyDescent="0.25">
      <c r="L23193" t="s">
        <v>3191</v>
      </c>
      <c r="M23193" t="s">
        <v>5497</v>
      </c>
      <c r="N23193" t="s">
        <v>60452</v>
      </c>
      <c r="O23193" s="76" t="s">
        <v>4366</v>
      </c>
      <c r="P23193" s="82">
        <v>354</v>
      </c>
      <c r="Q23193" s="82" t="s">
        <v>93438</v>
      </c>
      <c r="R23193"/>
    </row>
    <row r="23194" spans="12:18" x14ac:dyDescent="0.25">
      <c r="L23194" t="s">
        <v>3191</v>
      </c>
      <c r="M23194" t="s">
        <v>18415</v>
      </c>
      <c r="N23194" t="s">
        <v>60453</v>
      </c>
      <c r="O23194" s="76" t="s">
        <v>4356</v>
      </c>
      <c r="P23194" s="82">
        <v>185</v>
      </c>
      <c r="Q23194" s="82" t="s">
        <v>93439</v>
      </c>
      <c r="R23194"/>
    </row>
    <row r="23195" spans="12:18" x14ac:dyDescent="0.25">
      <c r="L23195" t="s">
        <v>3191</v>
      </c>
      <c r="M23195" t="s">
        <v>18417</v>
      </c>
      <c r="N23195" t="s">
        <v>60454</v>
      </c>
      <c r="O23195" s="76" t="s">
        <v>4366</v>
      </c>
      <c r="P23195" s="82">
        <v>240</v>
      </c>
      <c r="Q23195" s="82" t="s">
        <v>93440</v>
      </c>
      <c r="R23195"/>
    </row>
    <row r="23196" spans="12:18" x14ac:dyDescent="0.25">
      <c r="L23196" t="s">
        <v>3191</v>
      </c>
      <c r="M23196" t="s">
        <v>11342</v>
      </c>
      <c r="N23196" t="s">
        <v>60455</v>
      </c>
      <c r="O23196" s="76" t="s">
        <v>4356</v>
      </c>
      <c r="P23196" s="82">
        <v>615</v>
      </c>
      <c r="Q23196" s="82" t="s">
        <v>93442</v>
      </c>
      <c r="R23196"/>
    </row>
    <row r="23197" spans="12:18" x14ac:dyDescent="0.25">
      <c r="L23197" t="s">
        <v>3191</v>
      </c>
      <c r="M23197" t="s">
        <v>18420</v>
      </c>
      <c r="N23197" t="s">
        <v>60456</v>
      </c>
      <c r="O23197" s="76" t="s">
        <v>4356</v>
      </c>
      <c r="P23197" s="82">
        <v>164</v>
      </c>
      <c r="Q23197" s="82" t="s">
        <v>93444</v>
      </c>
      <c r="R23197"/>
    </row>
    <row r="23198" spans="12:18" x14ac:dyDescent="0.25">
      <c r="L23198" t="s">
        <v>3191</v>
      </c>
      <c r="M23198" t="s">
        <v>23093</v>
      </c>
      <c r="N23198" t="s">
        <v>60457</v>
      </c>
      <c r="O23198" s="76" t="s">
        <v>4356</v>
      </c>
      <c r="P23198" s="82">
        <v>1487</v>
      </c>
      <c r="Q23198" s="82" t="s">
        <v>93445</v>
      </c>
      <c r="R23198"/>
    </row>
    <row r="23199" spans="12:18" x14ac:dyDescent="0.25">
      <c r="L23199" t="s">
        <v>3191</v>
      </c>
      <c r="M23199" t="s">
        <v>18422</v>
      </c>
      <c r="N23199" t="s">
        <v>60458</v>
      </c>
      <c r="O23199" s="76" t="s">
        <v>4356</v>
      </c>
      <c r="P23199" s="82">
        <v>90</v>
      </c>
      <c r="Q23199" s="82" t="s">
        <v>93446</v>
      </c>
      <c r="R23199"/>
    </row>
    <row r="23200" spans="12:18" x14ac:dyDescent="0.25">
      <c r="L23200" t="s">
        <v>3191</v>
      </c>
      <c r="M23200" t="s">
        <v>5498</v>
      </c>
      <c r="N23200" t="s">
        <v>60459</v>
      </c>
      <c r="O23200" s="76" t="s">
        <v>4356</v>
      </c>
      <c r="P23200" s="82">
        <v>1534</v>
      </c>
      <c r="Q23200" s="82" t="s">
        <v>93447</v>
      </c>
      <c r="R23200"/>
    </row>
    <row r="23201" spans="12:18" x14ac:dyDescent="0.25">
      <c r="L23201" t="s">
        <v>3191</v>
      </c>
      <c r="M23201" t="s">
        <v>16492</v>
      </c>
      <c r="N23201" t="s">
        <v>60460</v>
      </c>
      <c r="O23201" s="76" t="s">
        <v>4366</v>
      </c>
      <c r="P23201" s="82">
        <v>95</v>
      </c>
      <c r="Q23201" s="82" t="s">
        <v>93448</v>
      </c>
      <c r="R23201"/>
    </row>
    <row r="23202" spans="12:18" x14ac:dyDescent="0.25">
      <c r="L23202" t="s">
        <v>3191</v>
      </c>
      <c r="M23202" t="s">
        <v>18424</v>
      </c>
      <c r="N23202" t="s">
        <v>60461</v>
      </c>
      <c r="O23202" s="76" t="s">
        <v>4366</v>
      </c>
      <c r="P23202" s="82">
        <v>111</v>
      </c>
      <c r="Q23202" s="82" t="s">
        <v>93449</v>
      </c>
      <c r="R23202"/>
    </row>
    <row r="23203" spans="12:18" x14ac:dyDescent="0.25">
      <c r="L23203" t="s">
        <v>3191</v>
      </c>
      <c r="M23203" t="s">
        <v>15021</v>
      </c>
      <c r="N23203" t="s">
        <v>60462</v>
      </c>
      <c r="O23203" s="76" t="s">
        <v>4366</v>
      </c>
      <c r="P23203" s="82">
        <v>165</v>
      </c>
      <c r="Q23203" s="82" t="s">
        <v>93450</v>
      </c>
      <c r="R23203"/>
    </row>
    <row r="23204" spans="12:18" x14ac:dyDescent="0.25">
      <c r="L23204" t="s">
        <v>3191</v>
      </c>
      <c r="M23204" t="s">
        <v>18425</v>
      </c>
      <c r="N23204" t="s">
        <v>60463</v>
      </c>
      <c r="O23204" s="76" t="s">
        <v>4366</v>
      </c>
      <c r="P23204" s="82">
        <v>214</v>
      </c>
      <c r="Q23204" s="82" t="s">
        <v>93451</v>
      </c>
      <c r="R23204"/>
    </row>
    <row r="23205" spans="12:18" x14ac:dyDescent="0.25">
      <c r="L23205" t="s">
        <v>3191</v>
      </c>
      <c r="M23205" t="s">
        <v>18427</v>
      </c>
      <c r="N23205" t="s">
        <v>60464</v>
      </c>
      <c r="O23205" s="76" t="s">
        <v>4366</v>
      </c>
      <c r="P23205" s="82">
        <v>181</v>
      </c>
      <c r="Q23205" s="82" t="s">
        <v>93452</v>
      </c>
      <c r="R23205"/>
    </row>
    <row r="23206" spans="12:18" x14ac:dyDescent="0.25">
      <c r="L23206" t="s">
        <v>3191</v>
      </c>
      <c r="M23206" t="s">
        <v>36577</v>
      </c>
      <c r="N23206" t="s">
        <v>60465</v>
      </c>
      <c r="O23206" s="76" t="s">
        <v>4356</v>
      </c>
      <c r="P23206" s="82">
        <v>827</v>
      </c>
      <c r="Q23206" s="82" t="s">
        <v>93453</v>
      </c>
      <c r="R23206"/>
    </row>
    <row r="23207" spans="12:18" x14ac:dyDescent="0.25">
      <c r="L23207" t="s">
        <v>3191</v>
      </c>
      <c r="M23207" t="s">
        <v>23094</v>
      </c>
      <c r="N23207" t="s">
        <v>60466</v>
      </c>
      <c r="O23207" s="76" t="s">
        <v>4366</v>
      </c>
      <c r="P23207" s="82">
        <v>187</v>
      </c>
      <c r="Q23207" s="82" t="s">
        <v>93454</v>
      </c>
      <c r="R23207"/>
    </row>
    <row r="23208" spans="12:18" x14ac:dyDescent="0.25">
      <c r="L23208" t="s">
        <v>3191</v>
      </c>
      <c r="M23208" t="s">
        <v>7274</v>
      </c>
      <c r="N23208" t="s">
        <v>60467</v>
      </c>
      <c r="O23208" s="76" t="s">
        <v>4356</v>
      </c>
      <c r="P23208" s="82">
        <v>206</v>
      </c>
      <c r="Q23208" s="82" t="s">
        <v>93455</v>
      </c>
      <c r="R23208"/>
    </row>
    <row r="23209" spans="12:18" x14ac:dyDescent="0.25">
      <c r="L23209" t="s">
        <v>3191</v>
      </c>
      <c r="M23209" t="s">
        <v>16494</v>
      </c>
      <c r="N23209" t="s">
        <v>60468</v>
      </c>
      <c r="O23209" s="76" t="s">
        <v>4356</v>
      </c>
      <c r="P23209" s="82">
        <v>672</v>
      </c>
      <c r="Q23209" s="82" t="s">
        <v>93456</v>
      </c>
      <c r="R23209"/>
    </row>
    <row r="23210" spans="12:18" x14ac:dyDescent="0.25">
      <c r="L23210" t="s">
        <v>3191</v>
      </c>
      <c r="M23210" t="s">
        <v>16495</v>
      </c>
      <c r="N23210" t="s">
        <v>60469</v>
      </c>
      <c r="O23210" s="76" t="s">
        <v>4356</v>
      </c>
      <c r="P23210" s="82">
        <v>1182</v>
      </c>
      <c r="Q23210" s="82" t="s">
        <v>93457</v>
      </c>
      <c r="R23210"/>
    </row>
    <row r="23211" spans="12:18" x14ac:dyDescent="0.25">
      <c r="L23211" t="s">
        <v>3191</v>
      </c>
      <c r="M23211" t="s">
        <v>16498</v>
      </c>
      <c r="N23211" t="s">
        <v>60470</v>
      </c>
      <c r="O23211" s="76" t="s">
        <v>4374</v>
      </c>
      <c r="P23211" s="82">
        <v>863</v>
      </c>
      <c r="Q23211" s="82" t="s">
        <v>93459</v>
      </c>
      <c r="R23211"/>
    </row>
    <row r="23212" spans="12:18" x14ac:dyDescent="0.25">
      <c r="L23212" t="s">
        <v>3191</v>
      </c>
      <c r="M23212" t="s">
        <v>5499</v>
      </c>
      <c r="N23212" t="s">
        <v>60471</v>
      </c>
      <c r="O23212" s="76" t="s">
        <v>4356</v>
      </c>
      <c r="P23212" s="82">
        <v>724</v>
      </c>
      <c r="Q23212" s="82" t="s">
        <v>93460</v>
      </c>
      <c r="R23212"/>
    </row>
    <row r="23213" spans="12:18" x14ac:dyDescent="0.25">
      <c r="L23213" t="s">
        <v>3191</v>
      </c>
      <c r="M23213" t="s">
        <v>36578</v>
      </c>
      <c r="N23213" t="s">
        <v>60472</v>
      </c>
      <c r="O23213" s="76" t="s">
        <v>4356</v>
      </c>
      <c r="P23213" s="82">
        <v>1785</v>
      </c>
      <c r="Q23213" s="82" t="s">
        <v>93461</v>
      </c>
      <c r="R23213"/>
    </row>
    <row r="23214" spans="12:18" x14ac:dyDescent="0.25">
      <c r="L23214" t="s">
        <v>3191</v>
      </c>
      <c r="M23214" t="s">
        <v>23095</v>
      </c>
      <c r="N23214" t="s">
        <v>60473</v>
      </c>
      <c r="O23214" s="76" t="s">
        <v>4366</v>
      </c>
      <c r="P23214" s="82">
        <v>86</v>
      </c>
      <c r="Q23214" s="82" t="s">
        <v>93462</v>
      </c>
      <c r="R23214"/>
    </row>
    <row r="23215" spans="12:18" x14ac:dyDescent="0.25">
      <c r="L23215" t="s">
        <v>3191</v>
      </c>
      <c r="M23215" t="s">
        <v>5500</v>
      </c>
      <c r="N23215" t="s">
        <v>60474</v>
      </c>
      <c r="O23215" s="76" t="s">
        <v>4356</v>
      </c>
      <c r="P23215" s="82">
        <v>897</v>
      </c>
      <c r="Q23215" s="82" t="s">
        <v>93463</v>
      </c>
      <c r="R23215"/>
    </row>
    <row r="23216" spans="12:18" x14ac:dyDescent="0.25">
      <c r="L23216" t="s">
        <v>3191</v>
      </c>
      <c r="M23216" t="s">
        <v>18433</v>
      </c>
      <c r="N23216" t="s">
        <v>60475</v>
      </c>
      <c r="O23216" s="76" t="s">
        <v>4366</v>
      </c>
      <c r="P23216" s="82">
        <v>50</v>
      </c>
      <c r="Q23216" s="82" t="s">
        <v>93469</v>
      </c>
      <c r="R23216"/>
    </row>
    <row r="23217" spans="12:18" x14ac:dyDescent="0.25">
      <c r="L23217" t="s">
        <v>3191</v>
      </c>
      <c r="M23217" t="s">
        <v>23097</v>
      </c>
      <c r="N23217" t="s">
        <v>60476</v>
      </c>
      <c r="O23217" s="76" t="s">
        <v>4366</v>
      </c>
      <c r="P23217" s="82">
        <v>160</v>
      </c>
      <c r="Q23217" s="82" t="s">
        <v>93465</v>
      </c>
      <c r="R23217"/>
    </row>
    <row r="23218" spans="12:18" x14ac:dyDescent="0.25">
      <c r="L23218" t="s">
        <v>3191</v>
      </c>
      <c r="M23218" t="s">
        <v>5501</v>
      </c>
      <c r="N23218" t="s">
        <v>60477</v>
      </c>
      <c r="O23218" s="76" t="s">
        <v>4366</v>
      </c>
      <c r="P23218" s="82">
        <v>167</v>
      </c>
      <c r="Q23218" s="82" t="s">
        <v>93468</v>
      </c>
      <c r="R23218"/>
    </row>
    <row r="23219" spans="12:18" x14ac:dyDescent="0.25">
      <c r="L23219" t="s">
        <v>3191</v>
      </c>
      <c r="M23219" t="s">
        <v>16501</v>
      </c>
      <c r="N23219" t="s">
        <v>60478</v>
      </c>
      <c r="O23219" s="76" t="s">
        <v>4366</v>
      </c>
      <c r="P23219" s="82">
        <v>97</v>
      </c>
      <c r="Q23219" s="82" t="s">
        <v>93470</v>
      </c>
      <c r="R23219"/>
    </row>
    <row r="23220" spans="12:18" x14ac:dyDescent="0.25">
      <c r="L23220" t="s">
        <v>3191</v>
      </c>
      <c r="M23220" t="s">
        <v>16503</v>
      </c>
      <c r="N23220" t="s">
        <v>60479</v>
      </c>
      <c r="O23220" s="76" t="s">
        <v>4356</v>
      </c>
      <c r="P23220" s="82">
        <v>895</v>
      </c>
      <c r="Q23220" s="82" t="s">
        <v>93471</v>
      </c>
      <c r="R23220"/>
    </row>
    <row r="23221" spans="12:18" x14ac:dyDescent="0.25">
      <c r="L23221" t="s">
        <v>3191</v>
      </c>
      <c r="M23221" t="s">
        <v>5502</v>
      </c>
      <c r="N23221" t="s">
        <v>60480</v>
      </c>
      <c r="O23221" s="76" t="s">
        <v>4356</v>
      </c>
      <c r="P23221" s="82">
        <v>664</v>
      </c>
      <c r="Q23221" s="82" t="s">
        <v>93472</v>
      </c>
      <c r="R23221"/>
    </row>
    <row r="23222" spans="12:18" x14ac:dyDescent="0.25">
      <c r="L23222" t="s">
        <v>3191</v>
      </c>
      <c r="M23222" t="s">
        <v>5503</v>
      </c>
      <c r="N23222" t="s">
        <v>60481</v>
      </c>
      <c r="O23222" s="76" t="s">
        <v>4356</v>
      </c>
      <c r="P23222" s="82">
        <v>1257</v>
      </c>
      <c r="Q23222" s="82" t="s">
        <v>93473</v>
      </c>
      <c r="R23222"/>
    </row>
    <row r="23223" spans="12:18" x14ac:dyDescent="0.25">
      <c r="L23223" t="s">
        <v>3191</v>
      </c>
      <c r="M23223" t="s">
        <v>18540</v>
      </c>
      <c r="N23223" t="s">
        <v>60482</v>
      </c>
      <c r="O23223" s="76" t="s">
        <v>4366</v>
      </c>
      <c r="P23223" s="82">
        <v>797</v>
      </c>
      <c r="Q23223" s="82" t="s">
        <v>93724</v>
      </c>
      <c r="R23223"/>
    </row>
    <row r="23224" spans="12:18" x14ac:dyDescent="0.25">
      <c r="L23224" t="s">
        <v>3191</v>
      </c>
      <c r="M23224" t="s">
        <v>9483</v>
      </c>
      <c r="N23224" t="s">
        <v>60483</v>
      </c>
      <c r="O23224" s="76" t="s">
        <v>4366</v>
      </c>
      <c r="P23224" s="82">
        <v>177</v>
      </c>
      <c r="Q23224" s="82" t="s">
        <v>93483</v>
      </c>
      <c r="R23224"/>
    </row>
    <row r="23225" spans="12:18" x14ac:dyDescent="0.25">
      <c r="L23225" t="s">
        <v>3191</v>
      </c>
      <c r="M23225" t="s">
        <v>5507</v>
      </c>
      <c r="N23225" t="s">
        <v>60484</v>
      </c>
      <c r="O23225" s="76" t="s">
        <v>4356</v>
      </c>
      <c r="P23225" s="82">
        <v>200</v>
      </c>
      <c r="Q23225" s="82" t="s">
        <v>93485</v>
      </c>
      <c r="R23225"/>
    </row>
    <row r="23226" spans="12:18" x14ac:dyDescent="0.25">
      <c r="L23226" t="s">
        <v>3191</v>
      </c>
      <c r="M23226" t="s">
        <v>18440</v>
      </c>
      <c r="N23226" t="s">
        <v>60485</v>
      </c>
      <c r="O23226" s="76" t="s">
        <v>4366</v>
      </c>
      <c r="P23226" s="82">
        <v>394</v>
      </c>
      <c r="Q23226" s="82" t="s">
        <v>93486</v>
      </c>
      <c r="R23226"/>
    </row>
    <row r="23227" spans="12:18" x14ac:dyDescent="0.25">
      <c r="L23227" t="s">
        <v>3191</v>
      </c>
      <c r="M23227" t="s">
        <v>23099</v>
      </c>
      <c r="N23227" t="s">
        <v>60486</v>
      </c>
      <c r="O23227" s="76" t="s">
        <v>4366</v>
      </c>
      <c r="P23227" s="82">
        <v>153</v>
      </c>
      <c r="Q23227" s="82" t="s">
        <v>93487</v>
      </c>
      <c r="R23227"/>
    </row>
    <row r="23228" spans="12:18" x14ac:dyDescent="0.25">
      <c r="L23228" t="s">
        <v>3191</v>
      </c>
      <c r="M23228" t="s">
        <v>9055</v>
      </c>
      <c r="N23228" t="s">
        <v>60487</v>
      </c>
      <c r="O23228" s="76" t="s">
        <v>4356</v>
      </c>
      <c r="P23228" s="82">
        <v>335</v>
      </c>
      <c r="Q23228" s="82" t="s">
        <v>93488</v>
      </c>
      <c r="R23228"/>
    </row>
    <row r="23229" spans="12:18" x14ac:dyDescent="0.25">
      <c r="L23229" t="s">
        <v>3191</v>
      </c>
      <c r="M23229" t="s">
        <v>5508</v>
      </c>
      <c r="N23229" t="s">
        <v>60488</v>
      </c>
      <c r="O23229" s="76" t="s">
        <v>4366</v>
      </c>
      <c r="P23229" s="82">
        <v>64</v>
      </c>
      <c r="Q23229" s="82" t="s">
        <v>93489</v>
      </c>
      <c r="R23229"/>
    </row>
    <row r="23230" spans="12:18" x14ac:dyDescent="0.25">
      <c r="L23230" t="s">
        <v>3191</v>
      </c>
      <c r="M23230" t="s">
        <v>5509</v>
      </c>
      <c r="N23230" t="s">
        <v>60489</v>
      </c>
      <c r="O23230" s="76" t="s">
        <v>4366</v>
      </c>
      <c r="P23230" s="82">
        <v>154</v>
      </c>
      <c r="Q23230" s="82" t="s">
        <v>93490</v>
      </c>
      <c r="R23230"/>
    </row>
    <row r="23231" spans="12:18" x14ac:dyDescent="0.25">
      <c r="L23231" t="s">
        <v>3191</v>
      </c>
      <c r="M23231" t="s">
        <v>18445</v>
      </c>
      <c r="N23231" t="s">
        <v>60490</v>
      </c>
      <c r="O23231" s="76" t="s">
        <v>4374</v>
      </c>
      <c r="P23231" s="82">
        <v>2507</v>
      </c>
      <c r="Q23231" s="82" t="s">
        <v>93492</v>
      </c>
      <c r="R23231"/>
    </row>
    <row r="23232" spans="12:18" x14ac:dyDescent="0.25">
      <c r="L23232" t="s">
        <v>3191</v>
      </c>
      <c r="M23232" t="s">
        <v>5510</v>
      </c>
      <c r="N23232" t="s">
        <v>60491</v>
      </c>
      <c r="O23232" s="76" t="s">
        <v>4356</v>
      </c>
      <c r="P23232" s="82">
        <v>137</v>
      </c>
      <c r="Q23232" s="82" t="s">
        <v>93493</v>
      </c>
      <c r="R23232"/>
    </row>
    <row r="23233" spans="12:18" x14ac:dyDescent="0.25">
      <c r="L23233" t="s">
        <v>3191</v>
      </c>
      <c r="M23233" t="s">
        <v>18447</v>
      </c>
      <c r="N23233" t="s">
        <v>60492</v>
      </c>
      <c r="O23233" s="76" t="s">
        <v>4366</v>
      </c>
      <c r="P23233" s="82">
        <v>78</v>
      </c>
      <c r="Q23233" s="82" t="s">
        <v>93494</v>
      </c>
      <c r="R23233"/>
    </row>
    <row r="23234" spans="12:18" x14ac:dyDescent="0.25">
      <c r="L23234" t="s">
        <v>3191</v>
      </c>
      <c r="M23234" t="s">
        <v>23100</v>
      </c>
      <c r="N23234" t="s">
        <v>60493</v>
      </c>
      <c r="O23234" s="76" t="s">
        <v>4356</v>
      </c>
      <c r="P23234" s="82">
        <v>293</v>
      </c>
      <c r="Q23234" s="82" t="s">
        <v>93495</v>
      </c>
      <c r="R23234"/>
    </row>
    <row r="23235" spans="12:18" x14ac:dyDescent="0.25">
      <c r="L23235" t="s">
        <v>3191</v>
      </c>
      <c r="M23235" t="s">
        <v>16509</v>
      </c>
      <c r="N23235" t="s">
        <v>60494</v>
      </c>
      <c r="O23235" s="76" t="s">
        <v>4366</v>
      </c>
      <c r="P23235" s="82">
        <v>85</v>
      </c>
      <c r="Q23235" s="82" t="s">
        <v>93496</v>
      </c>
      <c r="R23235"/>
    </row>
    <row r="23236" spans="12:18" x14ac:dyDescent="0.25">
      <c r="L23236" t="s">
        <v>3191</v>
      </c>
      <c r="M23236" t="s">
        <v>12864</v>
      </c>
      <c r="N23236" t="s">
        <v>60495</v>
      </c>
      <c r="O23236" s="76" t="s">
        <v>4356</v>
      </c>
      <c r="P23236" s="82">
        <v>224</v>
      </c>
      <c r="Q23236" s="82" t="s">
        <v>93497</v>
      </c>
      <c r="R23236"/>
    </row>
    <row r="23237" spans="12:18" x14ac:dyDescent="0.25">
      <c r="L23237" t="s">
        <v>3191</v>
      </c>
      <c r="M23237" t="s">
        <v>16512</v>
      </c>
      <c r="N23237" t="s">
        <v>60496</v>
      </c>
      <c r="O23237" s="76" t="s">
        <v>4356</v>
      </c>
      <c r="P23237" s="82">
        <v>543</v>
      </c>
      <c r="Q23237" s="82" t="s">
        <v>93499</v>
      </c>
      <c r="R23237"/>
    </row>
    <row r="23238" spans="12:18" x14ac:dyDescent="0.25">
      <c r="L23238" t="s">
        <v>3191</v>
      </c>
      <c r="M23238" t="s">
        <v>18413</v>
      </c>
      <c r="N23238" t="s">
        <v>60497</v>
      </c>
      <c r="O23238" s="76" t="s">
        <v>4366</v>
      </c>
      <c r="P23238" s="82">
        <v>610</v>
      </c>
      <c r="Q23238" s="82" t="s">
        <v>93437</v>
      </c>
      <c r="R23238"/>
    </row>
    <row r="23239" spans="12:18" x14ac:dyDescent="0.25">
      <c r="L23239" t="s">
        <v>3191</v>
      </c>
      <c r="M23239" t="s">
        <v>23101</v>
      </c>
      <c r="N23239" t="s">
        <v>60498</v>
      </c>
      <c r="O23239" s="76" t="s">
        <v>4356</v>
      </c>
      <c r="P23239" s="82">
        <v>372</v>
      </c>
      <c r="Q23239" s="82" t="s">
        <v>93500</v>
      </c>
      <c r="R23239"/>
    </row>
    <row r="23240" spans="12:18" x14ac:dyDescent="0.25">
      <c r="L23240" t="s">
        <v>3191</v>
      </c>
      <c r="M23240" t="s">
        <v>18451</v>
      </c>
      <c r="N23240" t="s">
        <v>60499</v>
      </c>
      <c r="O23240" s="76" t="s">
        <v>4366</v>
      </c>
      <c r="P23240" s="82">
        <v>451</v>
      </c>
      <c r="Q23240" s="82" t="s">
        <v>93501</v>
      </c>
      <c r="R23240"/>
    </row>
    <row r="23241" spans="12:18" x14ac:dyDescent="0.25">
      <c r="L23241" t="s">
        <v>3191</v>
      </c>
      <c r="M23241" t="s">
        <v>5511</v>
      </c>
      <c r="N23241" t="s">
        <v>60500</v>
      </c>
      <c r="O23241" s="76" t="s">
        <v>4356</v>
      </c>
      <c r="P23241" s="82">
        <v>702</v>
      </c>
      <c r="Q23241" s="82" t="s">
        <v>93502</v>
      </c>
      <c r="R23241"/>
    </row>
    <row r="23242" spans="12:18" x14ac:dyDescent="0.25">
      <c r="L23242" t="s">
        <v>3191</v>
      </c>
      <c r="M23242" t="s">
        <v>18453</v>
      </c>
      <c r="N23242" t="s">
        <v>60501</v>
      </c>
      <c r="O23242" s="76" t="s">
        <v>4356</v>
      </c>
      <c r="P23242" s="82">
        <v>148</v>
      </c>
      <c r="Q23242" s="82" t="s">
        <v>93503</v>
      </c>
      <c r="R23242"/>
    </row>
    <row r="23243" spans="12:18" x14ac:dyDescent="0.25">
      <c r="L23243" t="s">
        <v>3191</v>
      </c>
      <c r="M23243" t="s">
        <v>5512</v>
      </c>
      <c r="N23243" t="s">
        <v>60502</v>
      </c>
      <c r="O23243" s="76" t="s">
        <v>4366</v>
      </c>
      <c r="P23243" s="82">
        <v>207</v>
      </c>
      <c r="Q23243" s="82" t="s">
        <v>93504</v>
      </c>
      <c r="R23243"/>
    </row>
    <row r="23244" spans="12:18" x14ac:dyDescent="0.25">
      <c r="L23244" t="s">
        <v>3191</v>
      </c>
      <c r="M23244" t="s">
        <v>16513</v>
      </c>
      <c r="N23244" t="s">
        <v>60503</v>
      </c>
      <c r="O23244" s="76" t="s">
        <v>4356</v>
      </c>
      <c r="P23244" s="82">
        <v>306</v>
      </c>
      <c r="Q23244" s="82" t="s">
        <v>93505</v>
      </c>
      <c r="R23244"/>
    </row>
    <row r="23245" spans="12:18" x14ac:dyDescent="0.25">
      <c r="L23245" t="s">
        <v>3191</v>
      </c>
      <c r="M23245" t="s">
        <v>16515</v>
      </c>
      <c r="N23245" t="s">
        <v>60504</v>
      </c>
      <c r="O23245" s="76" t="s">
        <v>4356</v>
      </c>
      <c r="P23245" s="82">
        <v>858</v>
      </c>
      <c r="Q23245" s="82" t="s">
        <v>93506</v>
      </c>
      <c r="R23245"/>
    </row>
    <row r="23246" spans="12:18" x14ac:dyDescent="0.25">
      <c r="L23246" t="s">
        <v>3191</v>
      </c>
      <c r="M23246" t="s">
        <v>23102</v>
      </c>
      <c r="N23246" t="s">
        <v>60505</v>
      </c>
      <c r="O23246" s="76" t="s">
        <v>4356</v>
      </c>
      <c r="P23246" s="82">
        <v>418</v>
      </c>
      <c r="Q23246" s="82" t="s">
        <v>93507</v>
      </c>
      <c r="R23246"/>
    </row>
    <row r="23247" spans="12:18" x14ac:dyDescent="0.25">
      <c r="L23247" t="s">
        <v>3191</v>
      </c>
      <c r="M23247" t="s">
        <v>10281</v>
      </c>
      <c r="N23247" t="s">
        <v>60506</v>
      </c>
      <c r="O23247" s="76" t="s">
        <v>4366</v>
      </c>
      <c r="P23247" s="82">
        <v>144</v>
      </c>
      <c r="Q23247" s="82" t="s">
        <v>93508</v>
      </c>
      <c r="R23247"/>
    </row>
    <row r="23248" spans="12:18" x14ac:dyDescent="0.25">
      <c r="L23248" t="s">
        <v>3191</v>
      </c>
      <c r="M23248" t="s">
        <v>5513</v>
      </c>
      <c r="N23248" t="s">
        <v>60507</v>
      </c>
      <c r="O23248" s="76" t="s">
        <v>4374</v>
      </c>
      <c r="P23248" s="82">
        <v>2568</v>
      </c>
      <c r="Q23248" s="82" t="s">
        <v>93509</v>
      </c>
      <c r="R23248"/>
    </row>
    <row r="23249" spans="12:18" x14ac:dyDescent="0.25">
      <c r="L23249" t="s">
        <v>3191</v>
      </c>
      <c r="M23249" t="s">
        <v>5514</v>
      </c>
      <c r="N23249" t="s">
        <v>60508</v>
      </c>
      <c r="O23249" s="76" t="s">
        <v>4356</v>
      </c>
      <c r="P23249" s="82">
        <v>4243</v>
      </c>
      <c r="Q23249" s="82" t="s">
        <v>93510</v>
      </c>
      <c r="R23249"/>
    </row>
    <row r="23250" spans="12:18" x14ac:dyDescent="0.25">
      <c r="L23250" t="s">
        <v>3191</v>
      </c>
      <c r="M23250" t="s">
        <v>26463</v>
      </c>
      <c r="N23250" t="s">
        <v>60509</v>
      </c>
      <c r="O23250" s="76" t="s">
        <v>4356</v>
      </c>
      <c r="P23250" s="82">
        <v>406</v>
      </c>
      <c r="Q23250" s="82" t="s">
        <v>93511</v>
      </c>
      <c r="R23250"/>
    </row>
    <row r="23251" spans="12:18" x14ac:dyDescent="0.25">
      <c r="L23251" t="s">
        <v>3191</v>
      </c>
      <c r="M23251" t="s">
        <v>23103</v>
      </c>
      <c r="N23251" t="s">
        <v>60510</v>
      </c>
      <c r="O23251" s="76" t="s">
        <v>4356</v>
      </c>
      <c r="P23251" s="82">
        <v>312</v>
      </c>
      <c r="Q23251" s="82" t="s">
        <v>93512</v>
      </c>
      <c r="R23251"/>
    </row>
    <row r="23252" spans="12:18" x14ac:dyDescent="0.25">
      <c r="L23252" t="s">
        <v>3191</v>
      </c>
      <c r="M23252" t="s">
        <v>23104</v>
      </c>
      <c r="N23252" t="s">
        <v>60511</v>
      </c>
      <c r="O23252" s="76" t="s">
        <v>4356</v>
      </c>
      <c r="P23252" s="82">
        <v>389</v>
      </c>
      <c r="Q23252" s="82" t="s">
        <v>93513</v>
      </c>
      <c r="R23252"/>
    </row>
    <row r="23253" spans="12:18" x14ac:dyDescent="0.25">
      <c r="L23253" t="s">
        <v>3191</v>
      </c>
      <c r="M23253" t="s">
        <v>5515</v>
      </c>
      <c r="N23253" t="s">
        <v>60512</v>
      </c>
      <c r="O23253" s="76" t="s">
        <v>4356</v>
      </c>
      <c r="P23253" s="82">
        <v>742</v>
      </c>
      <c r="Q23253" s="82" t="s">
        <v>93514</v>
      </c>
      <c r="R23253"/>
    </row>
    <row r="23254" spans="12:18" x14ac:dyDescent="0.25">
      <c r="L23254" t="s">
        <v>3191</v>
      </c>
      <c r="M23254" t="s">
        <v>18456</v>
      </c>
      <c r="N23254" t="s">
        <v>60513</v>
      </c>
      <c r="O23254" s="76" t="s">
        <v>4356</v>
      </c>
      <c r="P23254" s="82">
        <v>390</v>
      </c>
      <c r="Q23254" s="82" t="s">
        <v>93515</v>
      </c>
      <c r="R23254"/>
    </row>
    <row r="23255" spans="12:18" x14ac:dyDescent="0.25">
      <c r="L23255" t="s">
        <v>3191</v>
      </c>
      <c r="M23255" t="s">
        <v>23105</v>
      </c>
      <c r="N23255" t="s">
        <v>60514</v>
      </c>
      <c r="O23255" s="76" t="s">
        <v>4366</v>
      </c>
      <c r="P23255" s="82">
        <v>89</v>
      </c>
      <c r="Q23255" s="82" t="s">
        <v>93516</v>
      </c>
      <c r="R23255"/>
    </row>
    <row r="23256" spans="12:18" x14ac:dyDescent="0.25">
      <c r="L23256" t="s">
        <v>3191</v>
      </c>
      <c r="M23256" t="s">
        <v>5516</v>
      </c>
      <c r="N23256" t="s">
        <v>60515</v>
      </c>
      <c r="O23256" s="76" t="s">
        <v>4356</v>
      </c>
      <c r="P23256" s="82">
        <v>2169</v>
      </c>
      <c r="Q23256" s="82" t="s">
        <v>93517</v>
      </c>
      <c r="R23256"/>
    </row>
    <row r="23257" spans="12:18" x14ac:dyDescent="0.25">
      <c r="L23257" t="s">
        <v>3191</v>
      </c>
      <c r="M23257" t="s">
        <v>18512</v>
      </c>
      <c r="N23257" t="s">
        <v>60516</v>
      </c>
      <c r="O23257" s="76" t="s">
        <v>4356</v>
      </c>
      <c r="P23257" s="82">
        <v>1703</v>
      </c>
      <c r="Q23257" s="82" t="s">
        <v>93653</v>
      </c>
      <c r="R23257"/>
    </row>
    <row r="23258" spans="12:18" x14ac:dyDescent="0.25">
      <c r="L23258" t="s">
        <v>3191</v>
      </c>
      <c r="M23258" t="s">
        <v>18458</v>
      </c>
      <c r="N23258" t="s">
        <v>60517</v>
      </c>
      <c r="O23258" s="76" t="s">
        <v>4356</v>
      </c>
      <c r="P23258" s="82">
        <v>531</v>
      </c>
      <c r="Q23258" s="82" t="s">
        <v>93518</v>
      </c>
      <c r="R23258"/>
    </row>
    <row r="23259" spans="12:18" x14ac:dyDescent="0.25">
      <c r="L23259" t="s">
        <v>3191</v>
      </c>
      <c r="M23259" t="s">
        <v>4608</v>
      </c>
      <c r="N23259" t="s">
        <v>60518</v>
      </c>
      <c r="O23259" s="76" t="s">
        <v>4366</v>
      </c>
      <c r="P23259" s="82">
        <v>146</v>
      </c>
      <c r="Q23259" s="82" t="s">
        <v>93519</v>
      </c>
      <c r="R23259"/>
    </row>
    <row r="23260" spans="12:18" x14ac:dyDescent="0.25">
      <c r="L23260" t="s">
        <v>3191</v>
      </c>
      <c r="M23260" t="s">
        <v>27099</v>
      </c>
      <c r="N23260" t="s">
        <v>60519</v>
      </c>
      <c r="O23260" s="76" t="s">
        <v>4366</v>
      </c>
      <c r="P23260" s="82">
        <v>71</v>
      </c>
      <c r="Q23260" s="82" t="s">
        <v>93520</v>
      </c>
      <c r="R23260"/>
    </row>
    <row r="23261" spans="12:18" x14ac:dyDescent="0.25">
      <c r="L23261" t="s">
        <v>3191</v>
      </c>
      <c r="M23261" t="s">
        <v>35300</v>
      </c>
      <c r="N23261" t="s">
        <v>60520</v>
      </c>
      <c r="O23261" s="76" t="s">
        <v>4366</v>
      </c>
      <c r="P23261" s="82">
        <v>191</v>
      </c>
      <c r="Q23261" s="82" t="s">
        <v>93521</v>
      </c>
      <c r="R23261"/>
    </row>
    <row r="23262" spans="12:18" x14ac:dyDescent="0.25">
      <c r="L23262" t="s">
        <v>3191</v>
      </c>
      <c r="M23262" t="s">
        <v>16520</v>
      </c>
      <c r="N23262" t="s">
        <v>60521</v>
      </c>
      <c r="O23262" s="76" t="s">
        <v>4366</v>
      </c>
      <c r="P23262" s="82">
        <v>149</v>
      </c>
      <c r="Q23262" s="82" t="s">
        <v>93526</v>
      </c>
      <c r="R23262"/>
    </row>
    <row r="23263" spans="12:18" x14ac:dyDescent="0.25">
      <c r="L23263" t="s">
        <v>3191</v>
      </c>
      <c r="M23263" t="s">
        <v>5521</v>
      </c>
      <c r="N23263" t="s">
        <v>60522</v>
      </c>
      <c r="O23263" s="76" t="s">
        <v>4374</v>
      </c>
      <c r="P23263" s="82">
        <v>14734</v>
      </c>
      <c r="Q23263" s="82" t="s">
        <v>93529</v>
      </c>
      <c r="R23263"/>
    </row>
    <row r="23264" spans="12:18" x14ac:dyDescent="0.25">
      <c r="L23264" t="s">
        <v>3191</v>
      </c>
      <c r="M23264" t="s">
        <v>5522</v>
      </c>
      <c r="N23264" t="s">
        <v>60523</v>
      </c>
      <c r="O23264" s="76" t="s">
        <v>4366</v>
      </c>
      <c r="P23264" s="82">
        <v>207</v>
      </c>
      <c r="Q23264" s="82" t="s">
        <v>93530</v>
      </c>
      <c r="R23264"/>
    </row>
    <row r="23265" spans="12:18" x14ac:dyDescent="0.25">
      <c r="L23265" t="s">
        <v>3191</v>
      </c>
      <c r="M23265" t="s">
        <v>18460</v>
      </c>
      <c r="N23265" t="s">
        <v>60524</v>
      </c>
      <c r="O23265" s="76" t="s">
        <v>4366</v>
      </c>
      <c r="P23265" s="82">
        <v>105</v>
      </c>
      <c r="Q23265" s="82" t="s">
        <v>93531</v>
      </c>
      <c r="R23265"/>
    </row>
    <row r="23266" spans="12:18" x14ac:dyDescent="0.25">
      <c r="L23266" t="s">
        <v>3191</v>
      </c>
      <c r="M23266" t="s">
        <v>4488</v>
      </c>
      <c r="N23266" t="s">
        <v>60525</v>
      </c>
      <c r="O23266" s="76" t="s">
        <v>4356</v>
      </c>
      <c r="P23266" s="82">
        <v>150</v>
      </c>
      <c r="Q23266" s="82" t="s">
        <v>93532</v>
      </c>
      <c r="R23266"/>
    </row>
    <row r="23267" spans="12:18" x14ac:dyDescent="0.25">
      <c r="L23267" t="s">
        <v>3191</v>
      </c>
      <c r="M23267" t="s">
        <v>5523</v>
      </c>
      <c r="N23267" t="s">
        <v>60526</v>
      </c>
      <c r="O23267" s="76" t="s">
        <v>4366</v>
      </c>
      <c r="P23267" s="82">
        <v>87</v>
      </c>
      <c r="Q23267" s="82" t="s">
        <v>93534</v>
      </c>
      <c r="R23267"/>
    </row>
    <row r="23268" spans="12:18" x14ac:dyDescent="0.25">
      <c r="L23268" t="s">
        <v>3191</v>
      </c>
      <c r="M23268" t="s">
        <v>5524</v>
      </c>
      <c r="N23268" t="s">
        <v>60527</v>
      </c>
      <c r="O23268" s="76" t="s">
        <v>4356</v>
      </c>
      <c r="P23268" s="82">
        <v>1861</v>
      </c>
      <c r="Q23268" s="82" t="s">
        <v>93535</v>
      </c>
      <c r="R23268"/>
    </row>
    <row r="23269" spans="12:18" x14ac:dyDescent="0.25">
      <c r="L23269" t="s">
        <v>3191</v>
      </c>
      <c r="M23269" t="s">
        <v>18464</v>
      </c>
      <c r="N23269" t="s">
        <v>60528</v>
      </c>
      <c r="O23269" s="76" t="s">
        <v>4366</v>
      </c>
      <c r="P23269" s="82">
        <v>411</v>
      </c>
      <c r="Q23269" s="82" t="s">
        <v>93536</v>
      </c>
      <c r="R23269"/>
    </row>
    <row r="23270" spans="12:18" x14ac:dyDescent="0.25">
      <c r="L23270" t="s">
        <v>3191</v>
      </c>
      <c r="M23270" t="s">
        <v>18466</v>
      </c>
      <c r="N23270" t="s">
        <v>60529</v>
      </c>
      <c r="O23270" s="76" t="s">
        <v>4366</v>
      </c>
      <c r="P23270" s="82">
        <v>134</v>
      </c>
      <c r="Q23270" s="82" t="s">
        <v>93537</v>
      </c>
      <c r="R23270"/>
    </row>
    <row r="23271" spans="12:18" x14ac:dyDescent="0.25">
      <c r="L23271" t="s">
        <v>3191</v>
      </c>
      <c r="M23271" t="s">
        <v>16523</v>
      </c>
      <c r="N23271" t="s">
        <v>60530</v>
      </c>
      <c r="O23271" s="76" t="s">
        <v>4356</v>
      </c>
      <c r="P23271" s="82">
        <v>430</v>
      </c>
      <c r="Q23271" s="82" t="s">
        <v>93540</v>
      </c>
      <c r="R23271"/>
    </row>
    <row r="23272" spans="12:18" x14ac:dyDescent="0.25">
      <c r="L23272" t="s">
        <v>3191</v>
      </c>
      <c r="M23272" t="s">
        <v>16524</v>
      </c>
      <c r="N23272" t="s">
        <v>60531</v>
      </c>
      <c r="O23272" s="76" t="s">
        <v>4366</v>
      </c>
      <c r="P23272" s="82">
        <v>85</v>
      </c>
      <c r="Q23272" s="82" t="s">
        <v>93541</v>
      </c>
      <c r="R23272"/>
    </row>
    <row r="23273" spans="12:18" x14ac:dyDescent="0.25">
      <c r="L23273" t="s">
        <v>3191</v>
      </c>
      <c r="M23273" t="s">
        <v>16525</v>
      </c>
      <c r="N23273" t="s">
        <v>60532</v>
      </c>
      <c r="O23273" s="76" t="s">
        <v>4366</v>
      </c>
      <c r="P23273" s="82">
        <v>111</v>
      </c>
      <c r="Q23273" s="82" t="s">
        <v>93542</v>
      </c>
      <c r="R23273"/>
    </row>
    <row r="23274" spans="12:18" x14ac:dyDescent="0.25">
      <c r="L23274" t="s">
        <v>3191</v>
      </c>
      <c r="M23274" t="s">
        <v>5576</v>
      </c>
      <c r="N23274" t="s">
        <v>60533</v>
      </c>
      <c r="O23274" s="76" t="s">
        <v>4356</v>
      </c>
      <c r="P23274" s="82">
        <v>3729</v>
      </c>
      <c r="Q23274" s="82" t="s">
        <v>93756</v>
      </c>
      <c r="R23274"/>
    </row>
    <row r="23275" spans="12:18" x14ac:dyDescent="0.25">
      <c r="L23275" t="s">
        <v>3191</v>
      </c>
      <c r="M23275" t="s">
        <v>23108</v>
      </c>
      <c r="N23275" t="s">
        <v>60534</v>
      </c>
      <c r="O23275" s="76" t="s">
        <v>4366</v>
      </c>
      <c r="P23275" s="82">
        <v>138</v>
      </c>
      <c r="Q23275" s="82" t="s">
        <v>93547</v>
      </c>
      <c r="R23275"/>
    </row>
    <row r="23276" spans="12:18" x14ac:dyDescent="0.25">
      <c r="L23276" t="s">
        <v>3191</v>
      </c>
      <c r="M23276" t="s">
        <v>23109</v>
      </c>
      <c r="N23276" t="s">
        <v>60535</v>
      </c>
      <c r="O23276" s="76" t="s">
        <v>4366</v>
      </c>
      <c r="P23276" s="82">
        <v>135</v>
      </c>
      <c r="Q23276" s="82" t="s">
        <v>93548</v>
      </c>
      <c r="R23276"/>
    </row>
    <row r="23277" spans="12:18" x14ac:dyDescent="0.25">
      <c r="L23277" t="s">
        <v>3191</v>
      </c>
      <c r="M23277" t="s">
        <v>18470</v>
      </c>
      <c r="N23277" t="s">
        <v>60536</v>
      </c>
      <c r="O23277" s="76" t="s">
        <v>4366</v>
      </c>
      <c r="P23277" s="82">
        <v>323</v>
      </c>
      <c r="Q23277" s="82" t="s">
        <v>93549</v>
      </c>
      <c r="R23277"/>
    </row>
    <row r="23278" spans="12:18" x14ac:dyDescent="0.25">
      <c r="L23278" t="s">
        <v>3191</v>
      </c>
      <c r="M23278" t="s">
        <v>5528</v>
      </c>
      <c r="N23278" t="s">
        <v>60537</v>
      </c>
      <c r="O23278" s="76" t="s">
        <v>4356</v>
      </c>
      <c r="P23278" s="82">
        <v>473</v>
      </c>
      <c r="Q23278" s="82" t="s">
        <v>93550</v>
      </c>
      <c r="R23278"/>
    </row>
    <row r="23279" spans="12:18" x14ac:dyDescent="0.25">
      <c r="L23279" t="s">
        <v>3191</v>
      </c>
      <c r="M23279" t="s">
        <v>5529</v>
      </c>
      <c r="N23279" t="s">
        <v>60538</v>
      </c>
      <c r="O23279" s="76" t="s">
        <v>4356</v>
      </c>
      <c r="P23279" s="82">
        <v>917</v>
      </c>
      <c r="Q23279" s="82" t="s">
        <v>93551</v>
      </c>
      <c r="R23279"/>
    </row>
    <row r="23280" spans="12:18" x14ac:dyDescent="0.25">
      <c r="L23280" t="s">
        <v>3191</v>
      </c>
      <c r="M23280" t="s">
        <v>18472</v>
      </c>
      <c r="N23280" t="s">
        <v>60539</v>
      </c>
      <c r="O23280" s="76" t="s">
        <v>4356</v>
      </c>
      <c r="P23280" s="82">
        <v>630</v>
      </c>
      <c r="Q23280" s="82" t="s">
        <v>93553</v>
      </c>
      <c r="R23280"/>
    </row>
    <row r="23281" spans="12:18" x14ac:dyDescent="0.25">
      <c r="L23281" t="s">
        <v>3191</v>
      </c>
      <c r="M23281" t="s">
        <v>36582</v>
      </c>
      <c r="N23281" t="s">
        <v>60540</v>
      </c>
      <c r="O23281" s="76" t="s">
        <v>4356</v>
      </c>
      <c r="P23281" s="82">
        <v>613</v>
      </c>
      <c r="Q23281" s="82" t="s">
        <v>93554</v>
      </c>
      <c r="R23281"/>
    </row>
    <row r="23282" spans="12:18" x14ac:dyDescent="0.25">
      <c r="L23282" t="s">
        <v>3191</v>
      </c>
      <c r="M23282" t="s">
        <v>16530</v>
      </c>
      <c r="N23282" t="s">
        <v>60541</v>
      </c>
      <c r="O23282" s="76" t="s">
        <v>4366</v>
      </c>
      <c r="P23282" s="82">
        <v>422</v>
      </c>
      <c r="Q23282" s="82" t="s">
        <v>93555</v>
      </c>
      <c r="R23282"/>
    </row>
    <row r="23283" spans="12:18" x14ac:dyDescent="0.25">
      <c r="L23283" t="s">
        <v>3191</v>
      </c>
      <c r="M23283" t="s">
        <v>16531</v>
      </c>
      <c r="N23283" t="s">
        <v>60542</v>
      </c>
      <c r="O23283" s="76" t="s">
        <v>4366</v>
      </c>
      <c r="P23283" s="82">
        <v>255</v>
      </c>
      <c r="Q23283" s="82" t="s">
        <v>93556</v>
      </c>
      <c r="R23283"/>
    </row>
    <row r="23284" spans="12:18" x14ac:dyDescent="0.25">
      <c r="L23284" t="s">
        <v>3191</v>
      </c>
      <c r="M23284" t="s">
        <v>18475</v>
      </c>
      <c r="N23284" t="s">
        <v>60543</v>
      </c>
      <c r="O23284" s="76" t="s">
        <v>4366</v>
      </c>
      <c r="P23284" s="82">
        <v>119</v>
      </c>
      <c r="Q23284" s="82" t="s">
        <v>93558</v>
      </c>
      <c r="R23284"/>
    </row>
    <row r="23285" spans="12:18" x14ac:dyDescent="0.25">
      <c r="L23285" t="s">
        <v>3191</v>
      </c>
      <c r="M23285" t="s">
        <v>5530</v>
      </c>
      <c r="N23285" t="s">
        <v>60544</v>
      </c>
      <c r="O23285" s="76" t="s">
        <v>4366</v>
      </c>
      <c r="P23285" s="82">
        <v>2193</v>
      </c>
      <c r="Q23285" s="82" t="s">
        <v>93557</v>
      </c>
      <c r="R23285"/>
    </row>
    <row r="23286" spans="12:18" x14ac:dyDescent="0.25">
      <c r="L23286" t="s">
        <v>3191</v>
      </c>
      <c r="M23286" t="s">
        <v>5531</v>
      </c>
      <c r="N23286" t="s">
        <v>60545</v>
      </c>
      <c r="O23286" s="76" t="s">
        <v>4374</v>
      </c>
      <c r="P23286" s="82">
        <v>8090</v>
      </c>
      <c r="Q23286" s="82" t="s">
        <v>93560</v>
      </c>
      <c r="R23286"/>
    </row>
    <row r="23287" spans="12:18" x14ac:dyDescent="0.25">
      <c r="L23287" t="s">
        <v>3191</v>
      </c>
      <c r="M23287" t="s">
        <v>36581</v>
      </c>
      <c r="N23287" t="s">
        <v>60546</v>
      </c>
      <c r="O23287" s="76" t="s">
        <v>4366</v>
      </c>
      <c r="P23287" s="82">
        <v>257</v>
      </c>
      <c r="Q23287" s="82" t="s">
        <v>93552</v>
      </c>
      <c r="R23287"/>
    </row>
    <row r="23288" spans="12:18" x14ac:dyDescent="0.25">
      <c r="L23288" t="s">
        <v>3191</v>
      </c>
      <c r="M23288" t="s">
        <v>16536</v>
      </c>
      <c r="N23288" t="s">
        <v>60547</v>
      </c>
      <c r="O23288" s="76" t="s">
        <v>4356</v>
      </c>
      <c r="P23288" s="82">
        <v>737</v>
      </c>
      <c r="Q23288" s="82" t="s">
        <v>93571</v>
      </c>
      <c r="R23288"/>
    </row>
    <row r="23289" spans="12:18" x14ac:dyDescent="0.25">
      <c r="L23289" t="s">
        <v>3191</v>
      </c>
      <c r="M23289" t="s">
        <v>7260</v>
      </c>
      <c r="N23289" t="s">
        <v>60548</v>
      </c>
      <c r="O23289" s="76" t="s">
        <v>4356</v>
      </c>
      <c r="P23289" s="82">
        <v>265</v>
      </c>
      <c r="Q23289" s="82" t="s">
        <v>93422</v>
      </c>
      <c r="R23289"/>
    </row>
    <row r="23290" spans="12:18" x14ac:dyDescent="0.25">
      <c r="L23290" t="s">
        <v>3191</v>
      </c>
      <c r="M23290" t="s">
        <v>18406</v>
      </c>
      <c r="N23290" t="s">
        <v>60549</v>
      </c>
      <c r="O23290" s="76" t="s">
        <v>4366</v>
      </c>
      <c r="P23290" s="82">
        <v>125</v>
      </c>
      <c r="Q23290" s="82" t="s">
        <v>93429</v>
      </c>
      <c r="R23290"/>
    </row>
    <row r="23291" spans="12:18" x14ac:dyDescent="0.25">
      <c r="L23291" t="s">
        <v>3191</v>
      </c>
      <c r="M23291" t="s">
        <v>23098</v>
      </c>
      <c r="N23291" t="s">
        <v>60550</v>
      </c>
      <c r="O23291" s="76" t="s">
        <v>4356</v>
      </c>
      <c r="P23291" s="82">
        <v>587</v>
      </c>
      <c r="Q23291" s="82" t="s">
        <v>93474</v>
      </c>
      <c r="R23291"/>
    </row>
    <row r="23292" spans="12:18" x14ac:dyDescent="0.25">
      <c r="L23292" t="s">
        <v>3191</v>
      </c>
      <c r="M23292" t="s">
        <v>5504</v>
      </c>
      <c r="N23292" t="s">
        <v>60551</v>
      </c>
      <c r="O23292" s="76" t="s">
        <v>4356</v>
      </c>
      <c r="P23292" s="82">
        <v>527</v>
      </c>
      <c r="Q23292" s="82" t="s">
        <v>93475</v>
      </c>
      <c r="R23292"/>
    </row>
    <row r="23293" spans="12:18" x14ac:dyDescent="0.25">
      <c r="L23293" t="s">
        <v>3191</v>
      </c>
      <c r="M23293" t="s">
        <v>18436</v>
      </c>
      <c r="N23293" t="s">
        <v>60552</v>
      </c>
      <c r="O23293" s="76" t="s">
        <v>4356</v>
      </c>
      <c r="P23293" s="82">
        <v>520</v>
      </c>
      <c r="Q23293" s="82" t="s">
        <v>93477</v>
      </c>
      <c r="R23293"/>
    </row>
    <row r="23294" spans="12:18" x14ac:dyDescent="0.25">
      <c r="L23294" t="s">
        <v>3191</v>
      </c>
      <c r="M23294" t="s">
        <v>36579</v>
      </c>
      <c r="N23294" t="s">
        <v>60553</v>
      </c>
      <c r="O23294" s="76" t="s">
        <v>4356</v>
      </c>
      <c r="P23294" s="82">
        <v>449</v>
      </c>
      <c r="Q23294" s="82" t="s">
        <v>93478</v>
      </c>
      <c r="R23294"/>
    </row>
    <row r="23295" spans="12:18" x14ac:dyDescent="0.25">
      <c r="L23295" t="s">
        <v>3191</v>
      </c>
      <c r="M23295" t="s">
        <v>5506</v>
      </c>
      <c r="N23295" t="s">
        <v>60554</v>
      </c>
      <c r="O23295" s="76" t="s">
        <v>4366</v>
      </c>
      <c r="P23295" s="82">
        <v>255</v>
      </c>
      <c r="Q23295" s="82" t="s">
        <v>93479</v>
      </c>
      <c r="R23295"/>
    </row>
    <row r="23296" spans="12:18" x14ac:dyDescent="0.25">
      <c r="L23296" t="s">
        <v>3191</v>
      </c>
      <c r="M23296" t="s">
        <v>18438</v>
      </c>
      <c r="N23296" t="s">
        <v>60555</v>
      </c>
      <c r="O23296" s="76" t="s">
        <v>4356</v>
      </c>
      <c r="P23296" s="82">
        <v>272</v>
      </c>
      <c r="Q23296" s="82" t="s">
        <v>93480</v>
      </c>
      <c r="R23296"/>
    </row>
    <row r="23297" spans="12:18" x14ac:dyDescent="0.25">
      <c r="L23297" t="s">
        <v>3191</v>
      </c>
      <c r="M23297" t="s">
        <v>8140</v>
      </c>
      <c r="N23297" t="s">
        <v>60556</v>
      </c>
      <c r="O23297" s="76" t="s">
        <v>4366</v>
      </c>
      <c r="P23297" s="82">
        <v>53</v>
      </c>
      <c r="Q23297" s="82" t="s">
        <v>93484</v>
      </c>
      <c r="R23297"/>
    </row>
    <row r="23298" spans="12:18" x14ac:dyDescent="0.25">
      <c r="L23298" t="s">
        <v>3191</v>
      </c>
      <c r="M23298" t="s">
        <v>18449</v>
      </c>
      <c r="N23298" t="s">
        <v>60557</v>
      </c>
      <c r="O23298" s="76" t="s">
        <v>4356</v>
      </c>
      <c r="P23298" s="82">
        <v>493</v>
      </c>
      <c r="Q23298" s="82" t="s">
        <v>93498</v>
      </c>
      <c r="R23298"/>
    </row>
    <row r="23299" spans="12:18" x14ac:dyDescent="0.25">
      <c r="L23299" t="s">
        <v>3191</v>
      </c>
      <c r="M23299" t="s">
        <v>5517</v>
      </c>
      <c r="N23299" t="s">
        <v>60558</v>
      </c>
      <c r="O23299" s="76" t="s">
        <v>4366</v>
      </c>
      <c r="P23299" s="82">
        <v>169</v>
      </c>
      <c r="Q23299" s="82" t="s">
        <v>93522</v>
      </c>
      <c r="R23299"/>
    </row>
    <row r="23300" spans="12:18" x14ac:dyDescent="0.25">
      <c r="L23300" t="s">
        <v>3191</v>
      </c>
      <c r="M23300" t="s">
        <v>5518</v>
      </c>
      <c r="N23300" t="s">
        <v>60559</v>
      </c>
      <c r="O23300" s="76" t="s">
        <v>4356</v>
      </c>
      <c r="P23300" s="82">
        <v>1518</v>
      </c>
      <c r="Q23300" s="82" t="s">
        <v>93523</v>
      </c>
      <c r="R23300"/>
    </row>
    <row r="23301" spans="12:18" x14ac:dyDescent="0.25">
      <c r="L23301" t="s">
        <v>3191</v>
      </c>
      <c r="M23301" t="s">
        <v>16518</v>
      </c>
      <c r="N23301" t="s">
        <v>60560</v>
      </c>
      <c r="O23301" s="76" t="s">
        <v>4366</v>
      </c>
      <c r="P23301" s="82">
        <v>242</v>
      </c>
      <c r="Q23301" s="82" t="s">
        <v>93524</v>
      </c>
      <c r="R23301"/>
    </row>
    <row r="23302" spans="12:18" x14ac:dyDescent="0.25">
      <c r="L23302" t="s">
        <v>3191</v>
      </c>
      <c r="M23302" t="s">
        <v>16519</v>
      </c>
      <c r="N23302" t="s">
        <v>60561</v>
      </c>
      <c r="O23302" s="76" t="s">
        <v>4356</v>
      </c>
      <c r="P23302" s="82">
        <v>742</v>
      </c>
      <c r="Q23302" s="82" t="s">
        <v>93525</v>
      </c>
      <c r="R23302"/>
    </row>
    <row r="23303" spans="12:18" x14ac:dyDescent="0.25">
      <c r="L23303" t="s">
        <v>3191</v>
      </c>
      <c r="M23303" t="s">
        <v>5519</v>
      </c>
      <c r="N23303" t="s">
        <v>60562</v>
      </c>
      <c r="O23303" s="76" t="s">
        <v>4356</v>
      </c>
      <c r="P23303" s="82">
        <v>3217</v>
      </c>
      <c r="Q23303" s="82" t="s">
        <v>93527</v>
      </c>
      <c r="R23303"/>
    </row>
    <row r="23304" spans="12:18" x14ac:dyDescent="0.25">
      <c r="L23304" t="s">
        <v>3191</v>
      </c>
      <c r="M23304" t="s">
        <v>23106</v>
      </c>
      <c r="N23304" t="s">
        <v>60563</v>
      </c>
      <c r="O23304" s="76" t="s">
        <v>4356</v>
      </c>
      <c r="P23304" s="82">
        <v>5237</v>
      </c>
      <c r="Q23304" s="82" t="s">
        <v>93528</v>
      </c>
      <c r="R23304"/>
    </row>
    <row r="23305" spans="12:18" x14ac:dyDescent="0.25">
      <c r="L23305" t="s">
        <v>3191</v>
      </c>
      <c r="M23305" t="s">
        <v>18462</v>
      </c>
      <c r="N23305" t="s">
        <v>60564</v>
      </c>
      <c r="O23305" s="76" t="s">
        <v>4366</v>
      </c>
      <c r="P23305" s="82">
        <v>54</v>
      </c>
      <c r="Q23305" s="82" t="s">
        <v>93533</v>
      </c>
      <c r="R23305"/>
    </row>
    <row r="23306" spans="12:18" x14ac:dyDescent="0.25">
      <c r="L23306" t="s">
        <v>3191</v>
      </c>
      <c r="M23306" t="s">
        <v>23107</v>
      </c>
      <c r="N23306" t="s">
        <v>60565</v>
      </c>
      <c r="O23306" s="76" t="s">
        <v>4366</v>
      </c>
      <c r="P23306" s="82">
        <v>98</v>
      </c>
      <c r="Q23306" s="82" t="s">
        <v>93539</v>
      </c>
      <c r="R23306"/>
    </row>
    <row r="23307" spans="12:18" x14ac:dyDescent="0.25">
      <c r="L23307" t="s">
        <v>3191</v>
      </c>
      <c r="M23307" t="s">
        <v>16526</v>
      </c>
      <c r="N23307" t="s">
        <v>60566</v>
      </c>
      <c r="O23307" s="76" t="s">
        <v>4356</v>
      </c>
      <c r="P23307" s="82">
        <v>302</v>
      </c>
      <c r="Q23307" s="82" t="s">
        <v>93543</v>
      </c>
      <c r="R23307"/>
    </row>
    <row r="23308" spans="12:18" x14ac:dyDescent="0.25">
      <c r="L23308" t="s">
        <v>3191</v>
      </c>
      <c r="M23308" t="s">
        <v>16532</v>
      </c>
      <c r="N23308" t="s">
        <v>60567</v>
      </c>
      <c r="O23308" s="76" t="s">
        <v>4366</v>
      </c>
      <c r="P23308" s="82">
        <v>192</v>
      </c>
      <c r="Q23308" s="82" t="s">
        <v>93562</v>
      </c>
      <c r="R23308"/>
    </row>
    <row r="23309" spans="12:18" x14ac:dyDescent="0.25">
      <c r="L23309" t="s">
        <v>3191</v>
      </c>
      <c r="M23309" t="s">
        <v>36583</v>
      </c>
      <c r="N23309" t="s">
        <v>60568</v>
      </c>
      <c r="O23309" s="76" t="s">
        <v>4366</v>
      </c>
      <c r="P23309" s="82">
        <v>49</v>
      </c>
      <c r="Q23309" s="82" t="s">
        <v>93563</v>
      </c>
      <c r="R23309"/>
    </row>
    <row r="23310" spans="12:18" x14ac:dyDescent="0.25">
      <c r="L23310" t="s">
        <v>3191</v>
      </c>
      <c r="M23310" t="s">
        <v>36584</v>
      </c>
      <c r="N23310" t="s">
        <v>60569</v>
      </c>
      <c r="O23310" s="76" t="s">
        <v>4356</v>
      </c>
      <c r="P23310" s="82">
        <v>1791</v>
      </c>
      <c r="Q23310" s="82" t="s">
        <v>93564</v>
      </c>
      <c r="R23310"/>
    </row>
    <row r="23311" spans="12:18" x14ac:dyDescent="0.25">
      <c r="L23311" t="s">
        <v>3191</v>
      </c>
      <c r="M23311" t="s">
        <v>36585</v>
      </c>
      <c r="N23311" t="s">
        <v>60570</v>
      </c>
      <c r="O23311" s="76" t="s">
        <v>4356</v>
      </c>
      <c r="P23311" s="82">
        <v>151</v>
      </c>
      <c r="Q23311" s="82" t="s">
        <v>93565</v>
      </c>
      <c r="R23311"/>
    </row>
    <row r="23312" spans="12:18" x14ac:dyDescent="0.25">
      <c r="L23312" t="s">
        <v>3191</v>
      </c>
      <c r="M23312" t="s">
        <v>5535</v>
      </c>
      <c r="N23312" t="s">
        <v>60571</v>
      </c>
      <c r="O23312" s="76" t="s">
        <v>4356</v>
      </c>
      <c r="P23312" s="82">
        <v>408</v>
      </c>
      <c r="Q23312" s="82" t="s">
        <v>93580</v>
      </c>
      <c r="R23312"/>
    </row>
    <row r="23313" spans="12:18" x14ac:dyDescent="0.25">
      <c r="L23313" t="s">
        <v>3191</v>
      </c>
      <c r="M23313" t="s">
        <v>18488</v>
      </c>
      <c r="N23313" t="s">
        <v>60572</v>
      </c>
      <c r="O23313" s="76" t="s">
        <v>4366</v>
      </c>
      <c r="P23313" s="82">
        <v>286</v>
      </c>
      <c r="Q23313" s="82" t="s">
        <v>93608</v>
      </c>
      <c r="R23313"/>
    </row>
    <row r="23314" spans="12:18" x14ac:dyDescent="0.25">
      <c r="L23314" t="s">
        <v>3191</v>
      </c>
      <c r="M23314" t="s">
        <v>16556</v>
      </c>
      <c r="N23314" t="s">
        <v>60573</v>
      </c>
      <c r="O23314" s="76" t="s">
        <v>4366</v>
      </c>
      <c r="P23314" s="82">
        <v>161</v>
      </c>
      <c r="Q23314" s="82" t="s">
        <v>93623</v>
      </c>
      <c r="R23314"/>
    </row>
    <row r="23315" spans="12:18" x14ac:dyDescent="0.25">
      <c r="L23315" t="s">
        <v>3191</v>
      </c>
      <c r="M23315" t="s">
        <v>36606</v>
      </c>
      <c r="N23315" t="s">
        <v>60574</v>
      </c>
      <c r="O23315" s="76" t="s">
        <v>4366</v>
      </c>
      <c r="P23315" s="82">
        <v>157</v>
      </c>
      <c r="Q23315" s="82" t="s">
        <v>93661</v>
      </c>
      <c r="R23315"/>
    </row>
    <row r="23316" spans="12:18" x14ac:dyDescent="0.25">
      <c r="L23316" t="s">
        <v>3191</v>
      </c>
      <c r="M23316" t="s">
        <v>16597</v>
      </c>
      <c r="N23316" t="s">
        <v>60575</v>
      </c>
      <c r="O23316" s="76" t="s">
        <v>4374</v>
      </c>
      <c r="P23316" s="82">
        <v>1466</v>
      </c>
      <c r="Q23316" s="82" t="s">
        <v>93752</v>
      </c>
      <c r="R23316"/>
    </row>
    <row r="23317" spans="12:18" x14ac:dyDescent="0.25">
      <c r="L23317" t="s">
        <v>3191</v>
      </c>
      <c r="M23317" t="s">
        <v>5584</v>
      </c>
      <c r="N23317" t="s">
        <v>60576</v>
      </c>
      <c r="O23317" s="76" t="s">
        <v>4366</v>
      </c>
      <c r="P23317" s="82">
        <v>66</v>
      </c>
      <c r="Q23317" s="82" t="s">
        <v>93772</v>
      </c>
      <c r="R23317"/>
    </row>
    <row r="23318" spans="12:18" x14ac:dyDescent="0.25">
      <c r="L23318" t="s">
        <v>3191</v>
      </c>
      <c r="M23318" t="s">
        <v>36627</v>
      </c>
      <c r="N23318" t="s">
        <v>60577</v>
      </c>
      <c r="O23318" s="76" t="s">
        <v>4356</v>
      </c>
      <c r="P23318" s="82">
        <v>126</v>
      </c>
      <c r="Q23318" s="82" t="s">
        <v>93777</v>
      </c>
      <c r="R23318"/>
    </row>
    <row r="23319" spans="12:18" x14ac:dyDescent="0.25">
      <c r="L23319" t="s">
        <v>3191</v>
      </c>
      <c r="M23319" t="s">
        <v>18476</v>
      </c>
      <c r="N23319" t="s">
        <v>60578</v>
      </c>
      <c r="O23319" s="76" t="s">
        <v>4366</v>
      </c>
      <c r="P23319" s="82">
        <v>284</v>
      </c>
      <c r="Q23319" s="82" t="s">
        <v>93559</v>
      </c>
      <c r="R23319"/>
    </row>
    <row r="23320" spans="12:18" x14ac:dyDescent="0.25">
      <c r="L23320" t="s">
        <v>3191</v>
      </c>
      <c r="M23320" t="s">
        <v>26100</v>
      </c>
      <c r="N23320" t="s">
        <v>60579</v>
      </c>
      <c r="O23320" s="76" t="s">
        <v>4366</v>
      </c>
      <c r="P23320" s="82">
        <v>360</v>
      </c>
      <c r="Q23320" s="82" t="s">
        <v>93561</v>
      </c>
      <c r="R23320"/>
    </row>
    <row r="23321" spans="12:18" x14ac:dyDescent="0.25">
      <c r="L23321" t="s">
        <v>3191</v>
      </c>
      <c r="M23321" t="s">
        <v>16533</v>
      </c>
      <c r="N23321" t="s">
        <v>60580</v>
      </c>
      <c r="O23321" s="76" t="s">
        <v>4356</v>
      </c>
      <c r="P23321" s="82">
        <v>440</v>
      </c>
      <c r="Q23321" s="82" t="s">
        <v>93566</v>
      </c>
      <c r="R23321"/>
    </row>
    <row r="23322" spans="12:18" x14ac:dyDescent="0.25">
      <c r="L23322" t="s">
        <v>3191</v>
      </c>
      <c r="M23322" t="s">
        <v>16534</v>
      </c>
      <c r="N23322" t="s">
        <v>60581</v>
      </c>
      <c r="O23322" s="76" t="s">
        <v>4356</v>
      </c>
      <c r="P23322" s="82">
        <v>749</v>
      </c>
      <c r="Q23322" s="82" t="s">
        <v>93567</v>
      </c>
      <c r="R23322"/>
    </row>
    <row r="23323" spans="12:18" x14ac:dyDescent="0.25">
      <c r="L23323" t="s">
        <v>3191</v>
      </c>
      <c r="M23323" t="s">
        <v>4965</v>
      </c>
      <c r="N23323" t="s">
        <v>60582</v>
      </c>
      <c r="O23323" s="76" t="s">
        <v>4356</v>
      </c>
      <c r="P23323" s="82">
        <v>435</v>
      </c>
      <c r="Q23323" s="82" t="s">
        <v>93568</v>
      </c>
      <c r="R23323"/>
    </row>
    <row r="23324" spans="12:18" x14ac:dyDescent="0.25">
      <c r="L23324" t="s">
        <v>3191</v>
      </c>
      <c r="M23324" t="s">
        <v>18418</v>
      </c>
      <c r="N23324" t="s">
        <v>60583</v>
      </c>
      <c r="O23324" s="76" t="s">
        <v>4366</v>
      </c>
      <c r="P23324" s="82">
        <v>249</v>
      </c>
      <c r="Q23324" s="82" t="s">
        <v>93441</v>
      </c>
      <c r="R23324"/>
    </row>
    <row r="23325" spans="12:18" x14ac:dyDescent="0.25">
      <c r="L23325" t="s">
        <v>3191</v>
      </c>
      <c r="M23325" t="s">
        <v>16491</v>
      </c>
      <c r="N23325" t="s">
        <v>60584</v>
      </c>
      <c r="O23325" s="76" t="s">
        <v>4366</v>
      </c>
      <c r="P23325" s="82">
        <v>171</v>
      </c>
      <c r="Q23325" s="82" t="s">
        <v>93443</v>
      </c>
      <c r="R23325"/>
    </row>
    <row r="23326" spans="12:18" x14ac:dyDescent="0.25">
      <c r="L23326" t="s">
        <v>3191</v>
      </c>
      <c r="M23326" t="s">
        <v>16497</v>
      </c>
      <c r="N23326" t="s">
        <v>60585</v>
      </c>
      <c r="O23326" s="76" t="s">
        <v>4366</v>
      </c>
      <c r="P23326" s="82">
        <v>137</v>
      </c>
      <c r="Q23326" s="82" t="s">
        <v>93458</v>
      </c>
      <c r="R23326"/>
    </row>
    <row r="23327" spans="12:18" x14ac:dyDescent="0.25">
      <c r="L23327" t="s">
        <v>3191</v>
      </c>
      <c r="M23327" t="s">
        <v>23096</v>
      </c>
      <c r="N23327" t="s">
        <v>60586</v>
      </c>
      <c r="O23327" s="76" t="s">
        <v>4366</v>
      </c>
      <c r="P23327" s="82">
        <v>98</v>
      </c>
      <c r="Q23327" s="82" t="s">
        <v>93464</v>
      </c>
      <c r="R23327"/>
    </row>
    <row r="23328" spans="12:18" x14ac:dyDescent="0.25">
      <c r="L23328" t="s">
        <v>3191</v>
      </c>
      <c r="M23328" t="s">
        <v>18431</v>
      </c>
      <c r="N23328" t="s">
        <v>60587</v>
      </c>
      <c r="O23328" s="76" t="s">
        <v>4366</v>
      </c>
      <c r="P23328" s="82">
        <v>41</v>
      </c>
      <c r="Q23328" s="82" t="s">
        <v>93466</v>
      </c>
      <c r="R23328"/>
    </row>
    <row r="23329" spans="12:18" x14ac:dyDescent="0.25">
      <c r="L23329" t="s">
        <v>3191</v>
      </c>
      <c r="M23329" t="s">
        <v>36580</v>
      </c>
      <c r="N23329" t="s">
        <v>60588</v>
      </c>
      <c r="O23329" s="76" t="s">
        <v>4356</v>
      </c>
      <c r="P23329" s="82">
        <v>205</v>
      </c>
      <c r="Q23329" s="82" t="s">
        <v>93481</v>
      </c>
      <c r="R23329"/>
    </row>
    <row r="23330" spans="12:18" x14ac:dyDescent="0.25">
      <c r="L23330" t="s">
        <v>3191</v>
      </c>
      <c r="M23330" t="s">
        <v>9126</v>
      </c>
      <c r="N23330" t="s">
        <v>60589</v>
      </c>
      <c r="O23330" s="76" t="s">
        <v>4356</v>
      </c>
      <c r="P23330" s="82">
        <v>411</v>
      </c>
      <c r="Q23330" s="82" t="s">
        <v>93482</v>
      </c>
      <c r="R23330"/>
    </row>
    <row r="23331" spans="12:18" x14ac:dyDescent="0.25">
      <c r="L23331" t="s">
        <v>3191</v>
      </c>
      <c r="M23331" t="s">
        <v>5526</v>
      </c>
      <c r="N23331" t="s">
        <v>60590</v>
      </c>
      <c r="O23331" s="76" t="s">
        <v>4366</v>
      </c>
      <c r="P23331" s="82">
        <v>197</v>
      </c>
      <c r="Q23331" s="82" t="s">
        <v>93545</v>
      </c>
      <c r="R23331"/>
    </row>
    <row r="23332" spans="12:18" x14ac:dyDescent="0.25">
      <c r="L23332" t="s">
        <v>3191</v>
      </c>
      <c r="M23332" t="s">
        <v>23112</v>
      </c>
      <c r="N23332" t="s">
        <v>60591</v>
      </c>
      <c r="O23332" s="76" t="s">
        <v>4366</v>
      </c>
      <c r="P23332" s="82">
        <v>231</v>
      </c>
      <c r="Q23332" s="82" t="s">
        <v>93581</v>
      </c>
      <c r="R23332"/>
    </row>
    <row r="23333" spans="12:18" x14ac:dyDescent="0.25">
      <c r="L23333" t="s">
        <v>3191</v>
      </c>
      <c r="M23333" t="s">
        <v>16545</v>
      </c>
      <c r="N23333" t="s">
        <v>60592</v>
      </c>
      <c r="O23333" s="76" t="s">
        <v>4356</v>
      </c>
      <c r="P23333" s="82">
        <v>686</v>
      </c>
      <c r="Q23333" s="82" t="s">
        <v>93590</v>
      </c>
      <c r="R23333"/>
    </row>
    <row r="23334" spans="12:18" x14ac:dyDescent="0.25">
      <c r="L23334" t="s">
        <v>3191</v>
      </c>
      <c r="M23334" t="s">
        <v>16547</v>
      </c>
      <c r="N23334" t="s">
        <v>60593</v>
      </c>
      <c r="O23334" s="76" t="s">
        <v>4366</v>
      </c>
      <c r="P23334" s="82">
        <v>75</v>
      </c>
      <c r="Q23334" s="82" t="s">
        <v>93591</v>
      </c>
      <c r="R23334"/>
    </row>
    <row r="23335" spans="12:18" x14ac:dyDescent="0.25">
      <c r="L23335" t="s">
        <v>3191</v>
      </c>
      <c r="M23335" t="s">
        <v>36591</v>
      </c>
      <c r="N23335" t="s">
        <v>60594</v>
      </c>
      <c r="O23335" s="76" t="s">
        <v>4356</v>
      </c>
      <c r="P23335" s="82">
        <v>169</v>
      </c>
      <c r="Q23335" s="82" t="s">
        <v>93593</v>
      </c>
      <c r="R23335"/>
    </row>
    <row r="23336" spans="12:18" x14ac:dyDescent="0.25">
      <c r="L23336" t="s">
        <v>3191</v>
      </c>
      <c r="M23336" t="s">
        <v>23114</v>
      </c>
      <c r="N23336" t="s">
        <v>60595</v>
      </c>
      <c r="O23336" s="76" t="s">
        <v>4356</v>
      </c>
      <c r="P23336" s="82">
        <v>121</v>
      </c>
      <c r="Q23336" s="82" t="s">
        <v>93594</v>
      </c>
      <c r="R23336"/>
    </row>
    <row r="23337" spans="12:18" x14ac:dyDescent="0.25">
      <c r="L23337" t="s">
        <v>3191</v>
      </c>
      <c r="M23337" t="s">
        <v>36590</v>
      </c>
      <c r="N23337" t="s">
        <v>60596</v>
      </c>
      <c r="O23337" s="76" t="s">
        <v>4356</v>
      </c>
      <c r="P23337" s="82">
        <v>562</v>
      </c>
      <c r="Q23337" s="82" t="s">
        <v>93592</v>
      </c>
      <c r="R23337"/>
    </row>
    <row r="23338" spans="12:18" x14ac:dyDescent="0.25">
      <c r="L23338" t="s">
        <v>3191</v>
      </c>
      <c r="M23338" t="s">
        <v>5538</v>
      </c>
      <c r="N23338" t="s">
        <v>60597</v>
      </c>
      <c r="O23338" s="76" t="s">
        <v>4366</v>
      </c>
      <c r="P23338" s="82">
        <v>77</v>
      </c>
      <c r="Q23338" s="82" t="s">
        <v>93598</v>
      </c>
      <c r="R23338"/>
    </row>
    <row r="23339" spans="12:18" x14ac:dyDescent="0.25">
      <c r="L23339" t="s">
        <v>3191</v>
      </c>
      <c r="M23339" t="s">
        <v>36595</v>
      </c>
      <c r="N23339" t="s">
        <v>60598</v>
      </c>
      <c r="O23339" s="76" t="s">
        <v>4366</v>
      </c>
      <c r="P23339" s="82">
        <v>91</v>
      </c>
      <c r="Q23339" s="82" t="s">
        <v>93602</v>
      </c>
      <c r="R23339"/>
    </row>
    <row r="23340" spans="12:18" x14ac:dyDescent="0.25">
      <c r="L23340" t="s">
        <v>3191</v>
      </c>
      <c r="M23340" t="s">
        <v>23115</v>
      </c>
      <c r="N23340" t="s">
        <v>60599</v>
      </c>
      <c r="O23340" s="76" t="s">
        <v>4366</v>
      </c>
      <c r="P23340" s="82">
        <v>24</v>
      </c>
      <c r="Q23340" s="82" t="s">
        <v>93603</v>
      </c>
      <c r="R23340"/>
    </row>
    <row r="23341" spans="12:18" x14ac:dyDescent="0.25">
      <c r="L23341" t="s">
        <v>3191</v>
      </c>
      <c r="M23341" t="s">
        <v>5540</v>
      </c>
      <c r="N23341" t="s">
        <v>60600</v>
      </c>
      <c r="O23341" s="76" t="s">
        <v>4356</v>
      </c>
      <c r="P23341" s="82">
        <v>809</v>
      </c>
      <c r="Q23341" s="82" t="s">
        <v>93606</v>
      </c>
      <c r="R23341"/>
    </row>
    <row r="23342" spans="12:18" x14ac:dyDescent="0.25">
      <c r="L23342" t="s">
        <v>3191</v>
      </c>
      <c r="M23342" t="s">
        <v>5548</v>
      </c>
      <c r="N23342" t="s">
        <v>60601</v>
      </c>
      <c r="O23342" s="76" t="s">
        <v>4366</v>
      </c>
      <c r="P23342" s="82">
        <v>133</v>
      </c>
      <c r="Q23342" s="82" t="s">
        <v>93641</v>
      </c>
      <c r="R23342"/>
    </row>
    <row r="23343" spans="12:18" x14ac:dyDescent="0.25">
      <c r="L23343" t="s">
        <v>3191</v>
      </c>
      <c r="M23343" t="s">
        <v>16565</v>
      </c>
      <c r="N23343" t="s">
        <v>60602</v>
      </c>
      <c r="O23343" s="76" t="s">
        <v>4366</v>
      </c>
      <c r="P23343" s="82">
        <v>276</v>
      </c>
      <c r="Q23343" s="82" t="s">
        <v>93645</v>
      </c>
      <c r="R23343"/>
    </row>
    <row r="23344" spans="12:18" x14ac:dyDescent="0.25">
      <c r="L23344" t="s">
        <v>3191</v>
      </c>
      <c r="M23344" t="s">
        <v>36604</v>
      </c>
      <c r="N23344" t="s">
        <v>60603</v>
      </c>
      <c r="O23344" s="76" t="s">
        <v>4356</v>
      </c>
      <c r="P23344" s="82">
        <v>653</v>
      </c>
      <c r="Q23344" s="82" t="s">
        <v>93646</v>
      </c>
      <c r="R23344"/>
    </row>
    <row r="23345" spans="12:18" x14ac:dyDescent="0.25">
      <c r="L23345" t="s">
        <v>3191</v>
      </c>
      <c r="M23345" t="s">
        <v>23124</v>
      </c>
      <c r="N23345" t="s">
        <v>60604</v>
      </c>
      <c r="O23345" s="76" t="s">
        <v>4366</v>
      </c>
      <c r="P23345" s="82">
        <v>147</v>
      </c>
      <c r="Q23345" s="82" t="s">
        <v>93648</v>
      </c>
      <c r="R23345"/>
    </row>
    <row r="23346" spans="12:18" x14ac:dyDescent="0.25">
      <c r="L23346" t="s">
        <v>3191</v>
      </c>
      <c r="M23346" t="s">
        <v>36605</v>
      </c>
      <c r="N23346" t="s">
        <v>60605</v>
      </c>
      <c r="O23346" s="76" t="s">
        <v>4366</v>
      </c>
      <c r="P23346" s="82">
        <v>202</v>
      </c>
      <c r="Q23346" s="82" t="s">
        <v>93657</v>
      </c>
      <c r="R23346"/>
    </row>
    <row r="23347" spans="12:18" x14ac:dyDescent="0.25">
      <c r="L23347" t="s">
        <v>3191</v>
      </c>
      <c r="M23347" t="s">
        <v>16595</v>
      </c>
      <c r="N23347" t="s">
        <v>60606</v>
      </c>
      <c r="O23347" s="76" t="s">
        <v>4366</v>
      </c>
      <c r="P23347" s="82">
        <v>118</v>
      </c>
      <c r="Q23347" s="82" t="s">
        <v>93748</v>
      </c>
      <c r="R23347"/>
    </row>
    <row r="23348" spans="12:18" x14ac:dyDescent="0.25">
      <c r="L23348" t="s">
        <v>3191</v>
      </c>
      <c r="M23348" t="s">
        <v>16586</v>
      </c>
      <c r="N23348" t="s">
        <v>60607</v>
      </c>
      <c r="O23348" s="76" t="s">
        <v>4356</v>
      </c>
      <c r="P23348" s="82">
        <v>631</v>
      </c>
      <c r="Q23348" s="82" t="s">
        <v>93718</v>
      </c>
      <c r="R23348"/>
    </row>
    <row r="23349" spans="12:18" x14ac:dyDescent="0.25">
      <c r="L23349" t="s">
        <v>3191</v>
      </c>
      <c r="M23349" t="s">
        <v>5491</v>
      </c>
      <c r="N23349" t="s">
        <v>60608</v>
      </c>
      <c r="O23349" s="76" t="s">
        <v>4366</v>
      </c>
      <c r="P23349" s="82">
        <v>73</v>
      </c>
      <c r="Q23349" s="82" t="s">
        <v>93413</v>
      </c>
      <c r="R23349"/>
    </row>
    <row r="23350" spans="12:18" x14ac:dyDescent="0.25">
      <c r="L23350" t="s">
        <v>3191</v>
      </c>
      <c r="M23350" t="s">
        <v>16500</v>
      </c>
      <c r="N23350" t="s">
        <v>60609</v>
      </c>
      <c r="O23350" s="76" t="s">
        <v>4366</v>
      </c>
      <c r="P23350" s="82">
        <v>116</v>
      </c>
      <c r="Q23350" s="82" t="s">
        <v>93467</v>
      </c>
      <c r="R23350"/>
    </row>
    <row r="23351" spans="12:18" x14ac:dyDescent="0.25">
      <c r="L23351" t="s">
        <v>3191</v>
      </c>
      <c r="M23351" t="s">
        <v>5525</v>
      </c>
      <c r="N23351" t="s">
        <v>60610</v>
      </c>
      <c r="O23351" s="76" t="s">
        <v>4356</v>
      </c>
      <c r="P23351" s="82">
        <v>193</v>
      </c>
      <c r="Q23351" s="82" t="s">
        <v>93538</v>
      </c>
      <c r="R23351"/>
    </row>
    <row r="23352" spans="12:18" x14ac:dyDescent="0.25">
      <c r="L23352" t="s">
        <v>3191</v>
      </c>
      <c r="M23352" t="s">
        <v>36596</v>
      </c>
      <c r="N23352" t="s">
        <v>60611</v>
      </c>
      <c r="O23352" s="76" t="s">
        <v>4366</v>
      </c>
      <c r="P23352" s="82">
        <v>237</v>
      </c>
      <c r="Q23352" s="82" t="s">
        <v>93605</v>
      </c>
      <c r="R23352"/>
    </row>
    <row r="23353" spans="12:18" x14ac:dyDescent="0.25">
      <c r="L23353" t="s">
        <v>3191</v>
      </c>
      <c r="M23353" t="s">
        <v>5574</v>
      </c>
      <c r="N23353" t="s">
        <v>60612</v>
      </c>
      <c r="O23353" s="76" t="s">
        <v>4356</v>
      </c>
      <c r="P23353" s="82">
        <v>1779</v>
      </c>
      <c r="Q23353" s="82" t="s">
        <v>93750</v>
      </c>
      <c r="R23353"/>
    </row>
    <row r="23354" spans="12:18" x14ac:dyDescent="0.25">
      <c r="L23354" t="s">
        <v>3191</v>
      </c>
      <c r="M23354" t="s">
        <v>5585</v>
      </c>
      <c r="N23354" t="s">
        <v>60613</v>
      </c>
      <c r="O23354" s="76" t="s">
        <v>4366</v>
      </c>
      <c r="P23354" s="82">
        <v>154</v>
      </c>
      <c r="Q23354" s="82" t="s">
        <v>93776</v>
      </c>
      <c r="R23354"/>
    </row>
    <row r="23355" spans="12:18" x14ac:dyDescent="0.25">
      <c r="L23355" t="s">
        <v>3191</v>
      </c>
      <c r="M23355" t="s">
        <v>5588</v>
      </c>
      <c r="N23355" t="s">
        <v>60614</v>
      </c>
      <c r="O23355" s="76" t="s">
        <v>4366</v>
      </c>
      <c r="P23355" s="82">
        <v>103</v>
      </c>
      <c r="Q23355" s="82" t="s">
        <v>93785</v>
      </c>
      <c r="R23355"/>
    </row>
    <row r="23356" spans="12:18" x14ac:dyDescent="0.25">
      <c r="L23356" t="s">
        <v>3191</v>
      </c>
      <c r="M23356" t="s">
        <v>5532</v>
      </c>
      <c r="N23356" t="s">
        <v>60615</v>
      </c>
      <c r="O23356" s="76" t="s">
        <v>4366</v>
      </c>
      <c r="P23356" s="82">
        <v>28</v>
      </c>
      <c r="Q23356" s="82" t="s">
        <v>93569</v>
      </c>
      <c r="R23356"/>
    </row>
    <row r="23357" spans="12:18" x14ac:dyDescent="0.25">
      <c r="L23357" t="s">
        <v>3191</v>
      </c>
      <c r="M23357" t="s">
        <v>5533</v>
      </c>
      <c r="N23357" t="s">
        <v>60616</v>
      </c>
      <c r="O23357" s="76" t="s">
        <v>4356</v>
      </c>
      <c r="P23357" s="82">
        <v>150</v>
      </c>
      <c r="Q23357" s="82" t="s">
        <v>93570</v>
      </c>
      <c r="R23357"/>
    </row>
    <row r="23358" spans="12:18" x14ac:dyDescent="0.25">
      <c r="L23358" t="s">
        <v>3191</v>
      </c>
      <c r="M23358" t="s">
        <v>16537</v>
      </c>
      <c r="N23358" t="s">
        <v>60617</v>
      </c>
      <c r="O23358" s="76" t="s">
        <v>4366</v>
      </c>
      <c r="P23358" s="82">
        <v>126</v>
      </c>
      <c r="Q23358" s="82" t="s">
        <v>93572</v>
      </c>
      <c r="R23358"/>
    </row>
    <row r="23359" spans="12:18" x14ac:dyDescent="0.25">
      <c r="L23359" t="s">
        <v>3191</v>
      </c>
      <c r="M23359" t="s">
        <v>5534</v>
      </c>
      <c r="N23359" t="s">
        <v>60618</v>
      </c>
      <c r="O23359" s="76" t="s">
        <v>4356</v>
      </c>
      <c r="P23359" s="82">
        <v>3008</v>
      </c>
      <c r="Q23359" s="82" t="s">
        <v>93573</v>
      </c>
      <c r="R23359"/>
    </row>
    <row r="23360" spans="12:18" x14ac:dyDescent="0.25">
      <c r="L23360" t="s">
        <v>3191</v>
      </c>
      <c r="M23360" t="s">
        <v>36586</v>
      </c>
      <c r="N23360" t="s">
        <v>60619</v>
      </c>
      <c r="O23360" s="76" t="s">
        <v>4356</v>
      </c>
      <c r="P23360" s="82">
        <v>1128</v>
      </c>
      <c r="Q23360" s="82" t="s">
        <v>93574</v>
      </c>
      <c r="R23360"/>
    </row>
    <row r="23361" spans="12:18" x14ac:dyDescent="0.25">
      <c r="L23361" t="s">
        <v>3191</v>
      </c>
      <c r="M23361" t="s">
        <v>36587</v>
      </c>
      <c r="N23361" t="s">
        <v>60620</v>
      </c>
      <c r="O23361" s="76" t="s">
        <v>4366</v>
      </c>
      <c r="P23361" s="82">
        <v>222</v>
      </c>
      <c r="Q23361" s="82" t="s">
        <v>93575</v>
      </c>
      <c r="R23361"/>
    </row>
    <row r="23362" spans="12:18" x14ac:dyDescent="0.25">
      <c r="L23362" t="s">
        <v>3191</v>
      </c>
      <c r="M23362" t="s">
        <v>23110</v>
      </c>
      <c r="N23362" t="s">
        <v>60621</v>
      </c>
      <c r="O23362" s="76" t="s">
        <v>4356</v>
      </c>
      <c r="P23362" s="82">
        <v>1134</v>
      </c>
      <c r="Q23362" s="82" t="s">
        <v>93576</v>
      </c>
      <c r="R23362"/>
    </row>
    <row r="23363" spans="12:18" x14ac:dyDescent="0.25">
      <c r="L23363" t="s">
        <v>3191</v>
      </c>
      <c r="M23363" t="s">
        <v>16541</v>
      </c>
      <c r="N23363" t="s">
        <v>60622</v>
      </c>
      <c r="O23363" s="76" t="s">
        <v>4366</v>
      </c>
      <c r="P23363" s="82">
        <v>315</v>
      </c>
      <c r="Q23363" s="82" t="s">
        <v>93577</v>
      </c>
      <c r="R23363"/>
    </row>
    <row r="23364" spans="12:18" x14ac:dyDescent="0.25">
      <c r="L23364" t="s">
        <v>3191</v>
      </c>
      <c r="M23364" t="s">
        <v>23111</v>
      </c>
      <c r="N23364" t="s">
        <v>60623</v>
      </c>
      <c r="O23364" s="76" t="s">
        <v>4366</v>
      </c>
      <c r="P23364" s="82">
        <v>76</v>
      </c>
      <c r="Q23364" s="82" t="s">
        <v>93578</v>
      </c>
      <c r="R23364"/>
    </row>
    <row r="23365" spans="12:18" x14ac:dyDescent="0.25">
      <c r="L23365" t="s">
        <v>3191</v>
      </c>
      <c r="M23365" t="s">
        <v>16542</v>
      </c>
      <c r="N23365" t="s">
        <v>60624</v>
      </c>
      <c r="O23365" s="76" t="s">
        <v>4366</v>
      </c>
      <c r="P23365" s="82">
        <v>409</v>
      </c>
      <c r="Q23365" s="82" t="s">
        <v>93579</v>
      </c>
      <c r="R23365"/>
    </row>
    <row r="23366" spans="12:18" x14ac:dyDescent="0.25">
      <c r="L23366" t="s">
        <v>3191</v>
      </c>
      <c r="M23366" t="s">
        <v>16543</v>
      </c>
      <c r="N23366" t="s">
        <v>60625</v>
      </c>
      <c r="O23366" s="76" t="s">
        <v>4356</v>
      </c>
      <c r="P23366" s="82">
        <v>1400</v>
      </c>
      <c r="Q23366" s="82" t="s">
        <v>93582</v>
      </c>
      <c r="R23366"/>
    </row>
    <row r="23367" spans="12:18" x14ac:dyDescent="0.25">
      <c r="L23367" t="s">
        <v>3191</v>
      </c>
      <c r="M23367" t="s">
        <v>18484</v>
      </c>
      <c r="N23367" t="s">
        <v>60626</v>
      </c>
      <c r="O23367" s="76" t="s">
        <v>4366</v>
      </c>
      <c r="P23367" s="82">
        <v>266</v>
      </c>
      <c r="Q23367" s="82" t="s">
        <v>93583</v>
      </c>
      <c r="R23367"/>
    </row>
    <row r="23368" spans="12:18" x14ac:dyDescent="0.25">
      <c r="L23368" t="s">
        <v>3191</v>
      </c>
      <c r="M23368" t="s">
        <v>5536</v>
      </c>
      <c r="N23368" t="s">
        <v>60627</v>
      </c>
      <c r="O23368" s="76" t="s">
        <v>4356</v>
      </c>
      <c r="P23368" s="82">
        <v>535</v>
      </c>
      <c r="Q23368" s="82" t="s">
        <v>93584</v>
      </c>
      <c r="R23368"/>
    </row>
    <row r="23369" spans="12:18" x14ac:dyDescent="0.25">
      <c r="L23369" t="s">
        <v>3191</v>
      </c>
      <c r="M23369" t="s">
        <v>36588</v>
      </c>
      <c r="N23369" t="s">
        <v>60628</v>
      </c>
      <c r="O23369" s="76" t="s">
        <v>4366</v>
      </c>
      <c r="P23369" s="82">
        <v>152</v>
      </c>
      <c r="Q23369" s="82" t="s">
        <v>93585</v>
      </c>
      <c r="R23369"/>
    </row>
    <row r="23370" spans="12:18" x14ac:dyDescent="0.25">
      <c r="L23370" t="s">
        <v>3191</v>
      </c>
      <c r="M23370" t="s">
        <v>16544</v>
      </c>
      <c r="N23370" t="s">
        <v>60629</v>
      </c>
      <c r="O23370" s="76" t="s">
        <v>4366</v>
      </c>
      <c r="P23370" s="82">
        <v>136</v>
      </c>
      <c r="Q23370" s="82" t="s">
        <v>93586</v>
      </c>
      <c r="R23370"/>
    </row>
    <row r="23371" spans="12:18" x14ac:dyDescent="0.25">
      <c r="L23371" t="s">
        <v>3191</v>
      </c>
      <c r="M23371" t="s">
        <v>5537</v>
      </c>
      <c r="N23371" t="s">
        <v>60630</v>
      </c>
      <c r="O23371" s="76" t="s">
        <v>4356</v>
      </c>
      <c r="P23371" s="82">
        <v>544</v>
      </c>
      <c r="Q23371" s="82" t="s">
        <v>93587</v>
      </c>
      <c r="R23371"/>
    </row>
    <row r="23372" spans="12:18" x14ac:dyDescent="0.25">
      <c r="L23372" t="s">
        <v>3191</v>
      </c>
      <c r="M23372" t="s">
        <v>36589</v>
      </c>
      <c r="N23372" t="s">
        <v>60631</v>
      </c>
      <c r="O23372" s="76" t="s">
        <v>4356</v>
      </c>
      <c r="P23372" s="82">
        <v>154</v>
      </c>
      <c r="Q23372" s="82" t="s">
        <v>93588</v>
      </c>
      <c r="R23372"/>
    </row>
    <row r="23373" spans="12:18" x14ac:dyDescent="0.25">
      <c r="L23373" t="s">
        <v>3191</v>
      </c>
      <c r="M23373" t="s">
        <v>23113</v>
      </c>
      <c r="N23373" t="s">
        <v>60632</v>
      </c>
      <c r="O23373" s="76" t="s">
        <v>4366</v>
      </c>
      <c r="P23373" s="82">
        <v>123</v>
      </c>
      <c r="Q23373" s="82" t="s">
        <v>93589</v>
      </c>
      <c r="R23373"/>
    </row>
    <row r="23374" spans="12:18" x14ac:dyDescent="0.25">
      <c r="L23374" t="s">
        <v>3191</v>
      </c>
      <c r="M23374" t="s">
        <v>36592</v>
      </c>
      <c r="N23374" t="s">
        <v>60633</v>
      </c>
      <c r="O23374" s="76" t="s">
        <v>4366</v>
      </c>
      <c r="P23374" s="82">
        <v>219</v>
      </c>
      <c r="Q23374" s="82" t="s">
        <v>93595</v>
      </c>
      <c r="R23374"/>
    </row>
    <row r="23375" spans="12:18" x14ac:dyDescent="0.25">
      <c r="L23375" t="s">
        <v>3191</v>
      </c>
      <c r="M23375" t="s">
        <v>36593</v>
      </c>
      <c r="N23375" t="s">
        <v>60634</v>
      </c>
      <c r="O23375" s="76" t="s">
        <v>4366</v>
      </c>
      <c r="P23375" s="82">
        <v>55</v>
      </c>
      <c r="Q23375" s="82" t="s">
        <v>93596</v>
      </c>
      <c r="R23375"/>
    </row>
    <row r="23376" spans="12:18" x14ac:dyDescent="0.25">
      <c r="L23376" t="s">
        <v>3191</v>
      </c>
      <c r="M23376" t="s">
        <v>16549</v>
      </c>
      <c r="N23376" t="s">
        <v>60635</v>
      </c>
      <c r="O23376" s="76" t="s">
        <v>4366</v>
      </c>
      <c r="P23376" s="82">
        <v>172</v>
      </c>
      <c r="Q23376" s="82" t="s">
        <v>93597</v>
      </c>
      <c r="R23376"/>
    </row>
    <row r="23377" spans="12:18" x14ac:dyDescent="0.25">
      <c r="L23377" t="s">
        <v>3191</v>
      </c>
      <c r="M23377" t="s">
        <v>36594</v>
      </c>
      <c r="N23377" t="s">
        <v>60636</v>
      </c>
      <c r="O23377" s="76" t="s">
        <v>4366</v>
      </c>
      <c r="P23377" s="82">
        <v>203</v>
      </c>
      <c r="Q23377" s="82" t="s">
        <v>93599</v>
      </c>
      <c r="R23377"/>
    </row>
    <row r="23378" spans="12:18" x14ac:dyDescent="0.25">
      <c r="L23378" t="s">
        <v>3191</v>
      </c>
      <c r="M23378" t="s">
        <v>18486</v>
      </c>
      <c r="N23378" t="s">
        <v>60637</v>
      </c>
      <c r="O23378" s="76" t="s">
        <v>4366</v>
      </c>
      <c r="P23378" s="82">
        <v>111</v>
      </c>
      <c r="Q23378" s="82" t="s">
        <v>93600</v>
      </c>
      <c r="R23378"/>
    </row>
    <row r="23379" spans="12:18" x14ac:dyDescent="0.25">
      <c r="L23379" t="s">
        <v>3191</v>
      </c>
      <c r="M23379" t="s">
        <v>5539</v>
      </c>
      <c r="N23379" t="s">
        <v>60638</v>
      </c>
      <c r="O23379" s="76" t="s">
        <v>4356</v>
      </c>
      <c r="P23379" s="82">
        <v>482</v>
      </c>
      <c r="Q23379" s="82" t="s">
        <v>93601</v>
      </c>
      <c r="R23379"/>
    </row>
    <row r="23380" spans="12:18" x14ac:dyDescent="0.25">
      <c r="L23380" t="s">
        <v>3191</v>
      </c>
      <c r="M23380" t="s">
        <v>23116</v>
      </c>
      <c r="N23380" t="s">
        <v>60639</v>
      </c>
      <c r="O23380" s="76" t="s">
        <v>4366</v>
      </c>
      <c r="P23380" s="82">
        <v>53</v>
      </c>
      <c r="Q23380" s="82" t="s">
        <v>93604</v>
      </c>
      <c r="R23380"/>
    </row>
    <row r="23381" spans="12:18" x14ac:dyDescent="0.25">
      <c r="L23381" t="s">
        <v>3191</v>
      </c>
      <c r="M23381" t="s">
        <v>16551</v>
      </c>
      <c r="N23381" t="s">
        <v>60640</v>
      </c>
      <c r="O23381" s="76" t="s">
        <v>4366</v>
      </c>
      <c r="P23381" s="82">
        <v>163</v>
      </c>
      <c r="Q23381" s="82" t="s">
        <v>93607</v>
      </c>
      <c r="R23381"/>
    </row>
    <row r="23382" spans="12:18" x14ac:dyDescent="0.25">
      <c r="L23382" t="s">
        <v>3191</v>
      </c>
      <c r="M23382" t="s">
        <v>18490</v>
      </c>
      <c r="N23382" t="s">
        <v>60641</v>
      </c>
      <c r="O23382" s="76" t="s">
        <v>4356</v>
      </c>
      <c r="P23382" s="82">
        <v>1908</v>
      </c>
      <c r="Q23382" s="82" t="s">
        <v>93609</v>
      </c>
      <c r="R23382"/>
    </row>
    <row r="23383" spans="12:18" x14ac:dyDescent="0.25">
      <c r="L23383" t="s">
        <v>3191</v>
      </c>
      <c r="M23383" t="s">
        <v>36597</v>
      </c>
      <c r="N23383" t="s">
        <v>60642</v>
      </c>
      <c r="O23383" s="76" t="s">
        <v>4356</v>
      </c>
      <c r="P23383" s="82">
        <v>624</v>
      </c>
      <c r="Q23383" s="82" t="s">
        <v>93610</v>
      </c>
      <c r="R23383"/>
    </row>
    <row r="23384" spans="12:18" x14ac:dyDescent="0.25">
      <c r="L23384" t="s">
        <v>3191</v>
      </c>
      <c r="M23384" t="s">
        <v>5541</v>
      </c>
      <c r="N23384" t="s">
        <v>60643</v>
      </c>
      <c r="O23384" s="76" t="s">
        <v>4356</v>
      </c>
      <c r="P23384" s="82">
        <v>251</v>
      </c>
      <c r="Q23384" s="82" t="s">
        <v>93611</v>
      </c>
      <c r="R23384"/>
    </row>
    <row r="23385" spans="12:18" x14ac:dyDescent="0.25">
      <c r="L23385" t="s">
        <v>3191</v>
      </c>
      <c r="M23385" t="s">
        <v>18494</v>
      </c>
      <c r="N23385" t="s">
        <v>60644</v>
      </c>
      <c r="O23385" s="76" t="s">
        <v>4366</v>
      </c>
      <c r="P23385" s="82">
        <v>53</v>
      </c>
      <c r="Q23385" s="82" t="s">
        <v>93617</v>
      </c>
      <c r="R23385"/>
    </row>
    <row r="23386" spans="12:18" x14ac:dyDescent="0.25">
      <c r="L23386" t="s">
        <v>3191</v>
      </c>
      <c r="M23386" t="s">
        <v>23117</v>
      </c>
      <c r="N23386" t="s">
        <v>60645</v>
      </c>
      <c r="O23386" s="76" t="s">
        <v>4366</v>
      </c>
      <c r="P23386" s="82">
        <v>286</v>
      </c>
      <c r="Q23386" s="82" t="s">
        <v>93612</v>
      </c>
      <c r="R23386"/>
    </row>
    <row r="23387" spans="12:18" x14ac:dyDescent="0.25">
      <c r="L23387" t="s">
        <v>3191</v>
      </c>
      <c r="M23387" t="s">
        <v>23118</v>
      </c>
      <c r="N23387" t="s">
        <v>60646</v>
      </c>
      <c r="O23387" s="76" t="s">
        <v>4366</v>
      </c>
      <c r="P23387" s="82">
        <v>234</v>
      </c>
      <c r="Q23387" s="82" t="s">
        <v>93613</v>
      </c>
      <c r="R23387"/>
    </row>
    <row r="23388" spans="12:18" x14ac:dyDescent="0.25">
      <c r="L23388" t="s">
        <v>3191</v>
      </c>
      <c r="M23388" t="s">
        <v>5542</v>
      </c>
      <c r="N23388" t="s">
        <v>60647</v>
      </c>
      <c r="O23388" s="76" t="s">
        <v>4366</v>
      </c>
      <c r="P23388" s="82">
        <v>79</v>
      </c>
      <c r="Q23388" s="82" t="s">
        <v>93614</v>
      </c>
      <c r="R23388"/>
    </row>
    <row r="23389" spans="12:18" x14ac:dyDescent="0.25">
      <c r="L23389" t="s">
        <v>3191</v>
      </c>
      <c r="M23389" t="s">
        <v>18492</v>
      </c>
      <c r="N23389" t="s">
        <v>60648</v>
      </c>
      <c r="O23389" s="76" t="s">
        <v>4356</v>
      </c>
      <c r="P23389" s="82">
        <v>724</v>
      </c>
      <c r="Q23389" s="82" t="s">
        <v>93615</v>
      </c>
      <c r="R23389"/>
    </row>
    <row r="23390" spans="12:18" x14ac:dyDescent="0.25">
      <c r="L23390" t="s">
        <v>3191</v>
      </c>
      <c r="M23390" t="s">
        <v>16553</v>
      </c>
      <c r="N23390" t="s">
        <v>60649</v>
      </c>
      <c r="O23390" s="76" t="s">
        <v>4356</v>
      </c>
      <c r="P23390" s="82">
        <v>515</v>
      </c>
      <c r="Q23390" s="82" t="s">
        <v>93616</v>
      </c>
      <c r="R23390"/>
    </row>
    <row r="23391" spans="12:18" x14ac:dyDescent="0.25">
      <c r="L23391" t="s">
        <v>3191</v>
      </c>
      <c r="M23391" t="s">
        <v>23119</v>
      </c>
      <c r="N23391" t="s">
        <v>60650</v>
      </c>
      <c r="O23391" s="76" t="s">
        <v>4366</v>
      </c>
      <c r="P23391" s="82">
        <v>134</v>
      </c>
      <c r="Q23391" s="82" t="s">
        <v>93618</v>
      </c>
      <c r="R23391"/>
    </row>
    <row r="23392" spans="12:18" x14ac:dyDescent="0.25">
      <c r="L23392" t="s">
        <v>3191</v>
      </c>
      <c r="M23392" t="s">
        <v>36598</v>
      </c>
      <c r="N23392" t="s">
        <v>60651</v>
      </c>
      <c r="O23392" s="76" t="s">
        <v>4366</v>
      </c>
      <c r="P23392" s="82">
        <v>70</v>
      </c>
      <c r="Q23392" s="82" t="s">
        <v>93619</v>
      </c>
      <c r="R23392"/>
    </row>
    <row r="23393" spans="12:18" x14ac:dyDescent="0.25">
      <c r="L23393" t="s">
        <v>3191</v>
      </c>
      <c r="M23393" t="s">
        <v>16528</v>
      </c>
      <c r="N23393" t="s">
        <v>60652</v>
      </c>
      <c r="O23393" s="76" t="s">
        <v>4366</v>
      </c>
      <c r="P23393" s="82">
        <v>909</v>
      </c>
      <c r="Q23393" s="82" t="s">
        <v>93544</v>
      </c>
      <c r="R23393"/>
    </row>
    <row r="23394" spans="12:18" x14ac:dyDescent="0.25">
      <c r="L23394" t="s">
        <v>3191</v>
      </c>
      <c r="M23394" t="s">
        <v>16554</v>
      </c>
      <c r="N23394" t="s">
        <v>60653</v>
      </c>
      <c r="O23394" s="76" t="s">
        <v>4356</v>
      </c>
      <c r="P23394" s="82">
        <v>665</v>
      </c>
      <c r="Q23394" s="82" t="s">
        <v>93620</v>
      </c>
      <c r="R23394"/>
    </row>
    <row r="23395" spans="12:18" x14ac:dyDescent="0.25">
      <c r="L23395" t="s">
        <v>3191</v>
      </c>
      <c r="M23395" t="s">
        <v>36599</v>
      </c>
      <c r="N23395" t="s">
        <v>60654</v>
      </c>
      <c r="O23395" s="76" t="s">
        <v>4356</v>
      </c>
      <c r="P23395" s="82">
        <v>3818</v>
      </c>
      <c r="Q23395" s="82" t="s">
        <v>93621</v>
      </c>
      <c r="R23395"/>
    </row>
    <row r="23396" spans="12:18" x14ac:dyDescent="0.25">
      <c r="L23396" t="s">
        <v>3191</v>
      </c>
      <c r="M23396" t="s">
        <v>5543</v>
      </c>
      <c r="N23396" t="s">
        <v>60655</v>
      </c>
      <c r="O23396" s="76" t="s">
        <v>4356</v>
      </c>
      <c r="P23396" s="82">
        <v>1175</v>
      </c>
      <c r="Q23396" s="82" t="s">
        <v>93622</v>
      </c>
      <c r="R23396"/>
    </row>
    <row r="23397" spans="12:18" x14ac:dyDescent="0.25">
      <c r="L23397" t="s">
        <v>3191</v>
      </c>
      <c r="M23397" t="s">
        <v>18496</v>
      </c>
      <c r="N23397" t="s">
        <v>60656</v>
      </c>
      <c r="O23397" s="76" t="s">
        <v>4356</v>
      </c>
      <c r="P23397" s="82">
        <v>732</v>
      </c>
      <c r="Q23397" s="82" t="s">
        <v>93624</v>
      </c>
      <c r="R23397"/>
    </row>
    <row r="23398" spans="12:18" x14ac:dyDescent="0.25">
      <c r="L23398" t="s">
        <v>3191</v>
      </c>
      <c r="M23398" t="s">
        <v>18498</v>
      </c>
      <c r="N23398" t="s">
        <v>60657</v>
      </c>
      <c r="O23398" s="76" t="s">
        <v>4356</v>
      </c>
      <c r="P23398" s="82">
        <v>311</v>
      </c>
      <c r="Q23398" s="82" t="s">
        <v>93625</v>
      </c>
      <c r="R23398"/>
    </row>
    <row r="23399" spans="12:18" x14ac:dyDescent="0.25">
      <c r="L23399" t="s">
        <v>3191</v>
      </c>
      <c r="M23399" t="s">
        <v>5544</v>
      </c>
      <c r="N23399" t="s">
        <v>60658</v>
      </c>
      <c r="O23399" s="76" t="s">
        <v>4366</v>
      </c>
      <c r="P23399" s="82">
        <v>390</v>
      </c>
      <c r="Q23399" s="82" t="s">
        <v>93626</v>
      </c>
      <c r="R23399"/>
    </row>
    <row r="23400" spans="12:18" x14ac:dyDescent="0.25">
      <c r="L23400" t="s">
        <v>3191</v>
      </c>
      <c r="M23400" t="s">
        <v>36600</v>
      </c>
      <c r="N23400" t="s">
        <v>60659</v>
      </c>
      <c r="O23400" s="76" t="s">
        <v>4366</v>
      </c>
      <c r="P23400" s="82">
        <v>211</v>
      </c>
      <c r="Q23400" s="82" t="s">
        <v>93627</v>
      </c>
      <c r="R23400"/>
    </row>
    <row r="23401" spans="12:18" x14ac:dyDescent="0.25">
      <c r="L23401" t="s">
        <v>3191</v>
      </c>
      <c r="M23401" t="s">
        <v>36601</v>
      </c>
      <c r="N23401" t="s">
        <v>60660</v>
      </c>
      <c r="O23401" s="76" t="s">
        <v>4366</v>
      </c>
      <c r="P23401" s="82">
        <v>136</v>
      </c>
      <c r="Q23401" s="82" t="s">
        <v>93628</v>
      </c>
      <c r="R23401"/>
    </row>
    <row r="23402" spans="12:18" x14ac:dyDescent="0.25">
      <c r="L23402" t="s">
        <v>3191</v>
      </c>
      <c r="M23402" t="s">
        <v>23120</v>
      </c>
      <c r="N23402" t="s">
        <v>60661</v>
      </c>
      <c r="O23402" s="76" t="s">
        <v>4356</v>
      </c>
      <c r="P23402" s="82">
        <v>519</v>
      </c>
      <c r="Q23402" s="82" t="s">
        <v>93629</v>
      </c>
      <c r="R23402"/>
    </row>
    <row r="23403" spans="12:18" x14ac:dyDescent="0.25">
      <c r="L23403" t="s">
        <v>3191</v>
      </c>
      <c r="M23403" t="s">
        <v>23121</v>
      </c>
      <c r="N23403" t="s">
        <v>60662</v>
      </c>
      <c r="O23403" s="76" t="s">
        <v>4356</v>
      </c>
      <c r="P23403" s="82">
        <v>303</v>
      </c>
      <c r="Q23403" s="82" t="s">
        <v>93630</v>
      </c>
      <c r="R23403"/>
    </row>
    <row r="23404" spans="12:18" x14ac:dyDescent="0.25">
      <c r="L23404" t="s">
        <v>3191</v>
      </c>
      <c r="M23404" t="s">
        <v>16558</v>
      </c>
      <c r="N23404" t="s">
        <v>60663</v>
      </c>
      <c r="O23404" s="76" t="s">
        <v>4366</v>
      </c>
      <c r="P23404" s="82">
        <v>226</v>
      </c>
      <c r="Q23404" s="82" t="s">
        <v>93631</v>
      </c>
      <c r="R23404"/>
    </row>
    <row r="23405" spans="12:18" x14ac:dyDescent="0.25">
      <c r="L23405" t="s">
        <v>3191</v>
      </c>
      <c r="M23405" t="s">
        <v>18499</v>
      </c>
      <c r="N23405" t="s">
        <v>60664</v>
      </c>
      <c r="O23405" s="76" t="s">
        <v>4366</v>
      </c>
      <c r="P23405" s="82">
        <v>208</v>
      </c>
      <c r="Q23405" s="82" t="s">
        <v>93632</v>
      </c>
      <c r="R23405"/>
    </row>
    <row r="23406" spans="12:18" x14ac:dyDescent="0.25">
      <c r="L23406" t="s">
        <v>3191</v>
      </c>
      <c r="M23406" t="s">
        <v>36602</v>
      </c>
      <c r="N23406" t="s">
        <v>60665</v>
      </c>
      <c r="O23406" s="76" t="s">
        <v>4356</v>
      </c>
      <c r="P23406" s="82">
        <v>498</v>
      </c>
      <c r="Q23406" s="82" t="s">
        <v>93634</v>
      </c>
      <c r="R23406"/>
    </row>
    <row r="23407" spans="12:18" x14ac:dyDescent="0.25">
      <c r="L23407" t="s">
        <v>3191</v>
      </c>
      <c r="M23407" t="s">
        <v>16561</v>
      </c>
      <c r="N23407" t="s">
        <v>60666</v>
      </c>
      <c r="O23407" s="76" t="s">
        <v>4356</v>
      </c>
      <c r="P23407" s="82">
        <v>655</v>
      </c>
      <c r="Q23407" s="82" t="s">
        <v>93635</v>
      </c>
      <c r="R23407"/>
    </row>
    <row r="23408" spans="12:18" x14ac:dyDescent="0.25">
      <c r="L23408" t="s">
        <v>3191</v>
      </c>
      <c r="M23408" t="s">
        <v>16562</v>
      </c>
      <c r="N23408" t="s">
        <v>60667</v>
      </c>
      <c r="O23408" s="76" t="s">
        <v>4366</v>
      </c>
      <c r="P23408" s="82">
        <v>124</v>
      </c>
      <c r="Q23408" s="82" t="s">
        <v>93636</v>
      </c>
      <c r="R23408"/>
    </row>
    <row r="23409" spans="12:18" x14ac:dyDescent="0.25">
      <c r="L23409" t="s">
        <v>3191</v>
      </c>
      <c r="M23409" t="s">
        <v>5546</v>
      </c>
      <c r="N23409" t="s">
        <v>60668</v>
      </c>
      <c r="O23409" s="76" t="s">
        <v>4366</v>
      </c>
      <c r="P23409" s="82">
        <v>165</v>
      </c>
      <c r="Q23409" s="82" t="s">
        <v>93637</v>
      </c>
      <c r="R23409"/>
    </row>
    <row r="23410" spans="12:18" x14ac:dyDescent="0.25">
      <c r="L23410" t="s">
        <v>3191</v>
      </c>
      <c r="M23410" t="s">
        <v>23122</v>
      </c>
      <c r="N23410" t="s">
        <v>60669</v>
      </c>
      <c r="O23410" s="76" t="s">
        <v>4366</v>
      </c>
      <c r="P23410" s="82">
        <v>266</v>
      </c>
      <c r="Q23410" s="82" t="s">
        <v>93638</v>
      </c>
      <c r="R23410"/>
    </row>
    <row r="23411" spans="12:18" x14ac:dyDescent="0.25">
      <c r="L23411" t="s">
        <v>3191</v>
      </c>
      <c r="M23411" t="s">
        <v>21306</v>
      </c>
      <c r="N23411" t="s">
        <v>60670</v>
      </c>
      <c r="O23411" s="76" t="s">
        <v>4356</v>
      </c>
      <c r="P23411" s="82">
        <v>389</v>
      </c>
      <c r="Q23411" s="82" t="s">
        <v>93639</v>
      </c>
      <c r="R23411"/>
    </row>
    <row r="23412" spans="12:18" x14ac:dyDescent="0.25">
      <c r="L23412" t="s">
        <v>3191</v>
      </c>
      <c r="M23412" t="s">
        <v>5547</v>
      </c>
      <c r="N23412" t="s">
        <v>60671</v>
      </c>
      <c r="O23412" s="76" t="s">
        <v>4366</v>
      </c>
      <c r="P23412" s="82">
        <v>111</v>
      </c>
      <c r="Q23412" s="82" t="s">
        <v>93640</v>
      </c>
      <c r="R23412"/>
    </row>
    <row r="23413" spans="12:18" x14ac:dyDescent="0.25">
      <c r="L23413" t="s">
        <v>3191</v>
      </c>
      <c r="M23413" t="s">
        <v>36603</v>
      </c>
      <c r="N23413" t="s">
        <v>60672</v>
      </c>
      <c r="O23413" s="76" t="s">
        <v>4356</v>
      </c>
      <c r="P23413" s="82">
        <v>1191</v>
      </c>
      <c r="Q23413" s="82" t="s">
        <v>93642</v>
      </c>
      <c r="R23413"/>
    </row>
    <row r="23414" spans="12:18" x14ac:dyDescent="0.25">
      <c r="L23414" t="s">
        <v>3191</v>
      </c>
      <c r="M23414" t="s">
        <v>5545</v>
      </c>
      <c r="N23414" t="s">
        <v>60673</v>
      </c>
      <c r="O23414" s="76" t="s">
        <v>4366</v>
      </c>
      <c r="P23414" s="82">
        <v>2066</v>
      </c>
      <c r="Q23414" s="82" t="s">
        <v>93633</v>
      </c>
      <c r="R23414"/>
    </row>
    <row r="23415" spans="12:18" x14ac:dyDescent="0.25">
      <c r="L23415" t="s">
        <v>3191</v>
      </c>
      <c r="M23415" t="s">
        <v>23123</v>
      </c>
      <c r="N23415" t="s">
        <v>60674</v>
      </c>
      <c r="O23415" s="76" t="s">
        <v>4356</v>
      </c>
      <c r="P23415" s="82">
        <v>295</v>
      </c>
      <c r="Q23415" s="82" t="s">
        <v>93643</v>
      </c>
      <c r="R23415"/>
    </row>
    <row r="23416" spans="12:18" x14ac:dyDescent="0.25">
      <c r="L23416" t="s">
        <v>3191</v>
      </c>
      <c r="M23416" t="s">
        <v>16563</v>
      </c>
      <c r="N23416" t="s">
        <v>60675</v>
      </c>
      <c r="O23416" s="76" t="s">
        <v>4366</v>
      </c>
      <c r="P23416" s="82">
        <v>344</v>
      </c>
      <c r="Q23416" s="82" t="s">
        <v>93644</v>
      </c>
      <c r="R23416"/>
    </row>
    <row r="23417" spans="12:18" x14ac:dyDescent="0.25">
      <c r="L23417" t="s">
        <v>3191</v>
      </c>
      <c r="M23417" t="s">
        <v>18503</v>
      </c>
      <c r="N23417" t="s">
        <v>60676</v>
      </c>
      <c r="O23417" s="76" t="s">
        <v>4366</v>
      </c>
      <c r="P23417" s="82">
        <v>189</v>
      </c>
      <c r="Q23417" s="82" t="s">
        <v>93647</v>
      </c>
      <c r="R23417"/>
    </row>
    <row r="23418" spans="12:18" x14ac:dyDescent="0.25">
      <c r="L23418" t="s">
        <v>3191</v>
      </c>
      <c r="M23418" t="s">
        <v>18505</v>
      </c>
      <c r="N23418" t="s">
        <v>60677</v>
      </c>
      <c r="O23418" s="76" t="s">
        <v>4356</v>
      </c>
      <c r="P23418" s="82">
        <v>330</v>
      </c>
      <c r="Q23418" s="82" t="s">
        <v>93649</v>
      </c>
      <c r="R23418"/>
    </row>
    <row r="23419" spans="12:18" x14ac:dyDescent="0.25">
      <c r="L23419" t="s">
        <v>3191</v>
      </c>
      <c r="M23419" t="s">
        <v>16567</v>
      </c>
      <c r="N23419" t="s">
        <v>60678</v>
      </c>
      <c r="O23419" s="76" t="s">
        <v>4356</v>
      </c>
      <c r="P23419" s="82">
        <v>180</v>
      </c>
      <c r="Q23419" s="82" t="s">
        <v>93650</v>
      </c>
      <c r="R23419"/>
    </row>
    <row r="23420" spans="12:18" x14ac:dyDescent="0.25">
      <c r="L23420" t="s">
        <v>3191</v>
      </c>
      <c r="M23420" t="s">
        <v>18507</v>
      </c>
      <c r="N23420" t="s">
        <v>60679</v>
      </c>
      <c r="O23420" s="76" t="s">
        <v>4366</v>
      </c>
      <c r="P23420" s="82">
        <v>107</v>
      </c>
      <c r="Q23420" s="82" t="s">
        <v>93651</v>
      </c>
      <c r="R23420"/>
    </row>
    <row r="23421" spans="12:18" x14ac:dyDescent="0.25">
      <c r="L23421" t="s">
        <v>3191</v>
      </c>
      <c r="M23421" t="s">
        <v>5549</v>
      </c>
      <c r="N23421" t="s">
        <v>60680</v>
      </c>
      <c r="O23421" s="76" t="s">
        <v>4366</v>
      </c>
      <c r="P23421" s="82">
        <v>2181</v>
      </c>
      <c r="Q23421" s="82" t="s">
        <v>93652</v>
      </c>
      <c r="R23421"/>
    </row>
    <row r="23422" spans="12:18" x14ac:dyDescent="0.25">
      <c r="L23422" t="s">
        <v>3191</v>
      </c>
      <c r="M23422" t="s">
        <v>18514</v>
      </c>
      <c r="N23422" t="s">
        <v>60681</v>
      </c>
      <c r="O23422" s="76" t="s">
        <v>4356</v>
      </c>
      <c r="P23422" s="82">
        <v>1425</v>
      </c>
      <c r="Q23422" s="82" t="s">
        <v>93654</v>
      </c>
      <c r="R23422"/>
    </row>
    <row r="23423" spans="12:18" x14ac:dyDescent="0.25">
      <c r="L23423" t="s">
        <v>3191</v>
      </c>
      <c r="M23423" t="s">
        <v>18516</v>
      </c>
      <c r="N23423" t="s">
        <v>60682</v>
      </c>
      <c r="O23423" s="76" t="s">
        <v>4356</v>
      </c>
      <c r="P23423" s="82">
        <v>1045</v>
      </c>
      <c r="Q23423" s="82" t="s">
        <v>93655</v>
      </c>
      <c r="R23423"/>
    </row>
    <row r="23424" spans="12:18" x14ac:dyDescent="0.25">
      <c r="L23424" t="s">
        <v>3191</v>
      </c>
      <c r="M23424" t="s">
        <v>5550</v>
      </c>
      <c r="N23424" t="s">
        <v>60683</v>
      </c>
      <c r="O23424" s="76" t="s">
        <v>4356</v>
      </c>
      <c r="P23424" s="82">
        <v>1950</v>
      </c>
      <c r="Q23424" s="82" t="s">
        <v>93656</v>
      </c>
      <c r="R23424"/>
    </row>
    <row r="23425" spans="12:18" x14ac:dyDescent="0.25">
      <c r="L23425" t="s">
        <v>3191</v>
      </c>
      <c r="M23425" t="s">
        <v>5551</v>
      </c>
      <c r="N23425" t="s">
        <v>60684</v>
      </c>
      <c r="O23425" s="76" t="s">
        <v>4356</v>
      </c>
      <c r="P23425" s="82">
        <v>171</v>
      </c>
      <c r="Q23425" s="82" t="s">
        <v>93658</v>
      </c>
      <c r="R23425"/>
    </row>
    <row r="23426" spans="12:18" x14ac:dyDescent="0.25">
      <c r="L23426" t="s">
        <v>3191</v>
      </c>
      <c r="M23426" t="s">
        <v>35800</v>
      </c>
      <c r="N23426" t="s">
        <v>60685</v>
      </c>
      <c r="O23426" s="76" t="s">
        <v>4366</v>
      </c>
      <c r="P23426" s="82">
        <v>374</v>
      </c>
      <c r="Q23426" s="82" t="s">
        <v>93659</v>
      </c>
      <c r="R23426"/>
    </row>
    <row r="23427" spans="12:18" x14ac:dyDescent="0.25">
      <c r="L23427" t="s">
        <v>3191</v>
      </c>
      <c r="M23427" t="s">
        <v>18518</v>
      </c>
      <c r="N23427" t="s">
        <v>60686</v>
      </c>
      <c r="O23427" s="76" t="s">
        <v>4366</v>
      </c>
      <c r="P23427" s="82">
        <v>167</v>
      </c>
      <c r="Q23427" s="82" t="s">
        <v>93660</v>
      </c>
      <c r="R23427"/>
    </row>
    <row r="23428" spans="12:18" x14ac:dyDescent="0.25">
      <c r="L23428" t="s">
        <v>3191</v>
      </c>
      <c r="M23428" t="s">
        <v>5505</v>
      </c>
      <c r="N23428" t="s">
        <v>60687</v>
      </c>
      <c r="O23428" s="76" t="s">
        <v>4356</v>
      </c>
      <c r="P23428" s="82">
        <v>3054</v>
      </c>
      <c r="Q23428" s="82" t="s">
        <v>93476</v>
      </c>
      <c r="R23428"/>
    </row>
    <row r="23429" spans="12:18" x14ac:dyDescent="0.25">
      <c r="L23429" t="s">
        <v>3191</v>
      </c>
      <c r="M23429" t="s">
        <v>36607</v>
      </c>
      <c r="N23429" t="s">
        <v>60688</v>
      </c>
      <c r="O23429" s="76" t="s">
        <v>4366</v>
      </c>
      <c r="P23429" s="82">
        <v>131</v>
      </c>
      <c r="Q23429" s="82" t="s">
        <v>93662</v>
      </c>
      <c r="R23429"/>
    </row>
    <row r="23430" spans="12:18" x14ac:dyDescent="0.25">
      <c r="L23430" t="s">
        <v>3191</v>
      </c>
      <c r="M23430" t="s">
        <v>18520</v>
      </c>
      <c r="N23430" t="s">
        <v>60689</v>
      </c>
      <c r="O23430" s="76" t="s">
        <v>4366</v>
      </c>
      <c r="P23430" s="82">
        <v>171</v>
      </c>
      <c r="Q23430" s="82" t="s">
        <v>93663</v>
      </c>
      <c r="R23430"/>
    </row>
    <row r="23431" spans="12:18" x14ac:dyDescent="0.25">
      <c r="L23431" t="s">
        <v>3191</v>
      </c>
      <c r="M23431" t="s">
        <v>16569</v>
      </c>
      <c r="N23431" t="s">
        <v>60690</v>
      </c>
      <c r="O23431" s="76" t="s">
        <v>4366</v>
      </c>
      <c r="P23431" s="82">
        <v>188</v>
      </c>
      <c r="Q23431" s="82" t="s">
        <v>93664</v>
      </c>
      <c r="R23431"/>
    </row>
    <row r="23432" spans="12:18" x14ac:dyDescent="0.25">
      <c r="L23432" t="s">
        <v>3191</v>
      </c>
      <c r="M23432" t="s">
        <v>16507</v>
      </c>
      <c r="N23432" t="s">
        <v>60691</v>
      </c>
      <c r="O23432" s="76" t="s">
        <v>4356</v>
      </c>
      <c r="P23432" s="82">
        <v>2142</v>
      </c>
      <c r="Q23432" s="82" t="s">
        <v>93491</v>
      </c>
      <c r="R23432"/>
    </row>
    <row r="23433" spans="12:18" x14ac:dyDescent="0.25">
      <c r="L23433" t="s">
        <v>3191</v>
      </c>
      <c r="M23433" t="s">
        <v>36608</v>
      </c>
      <c r="N23433" t="s">
        <v>60692</v>
      </c>
      <c r="O23433" s="76" t="s">
        <v>4356</v>
      </c>
      <c r="P23433" s="82">
        <v>222</v>
      </c>
      <c r="Q23433" s="82" t="s">
        <v>93665</v>
      </c>
      <c r="R23433"/>
    </row>
    <row r="23434" spans="12:18" x14ac:dyDescent="0.25">
      <c r="L23434" t="s">
        <v>3191</v>
      </c>
      <c r="M23434" t="s">
        <v>36622</v>
      </c>
      <c r="N23434" t="s">
        <v>60693</v>
      </c>
      <c r="O23434" s="76" t="s">
        <v>4356</v>
      </c>
      <c r="P23434" s="82">
        <v>305</v>
      </c>
      <c r="Q23434" s="82" t="s">
        <v>93746</v>
      </c>
      <c r="R23434"/>
    </row>
    <row r="23435" spans="12:18" x14ac:dyDescent="0.25">
      <c r="L23435" t="s">
        <v>3191</v>
      </c>
      <c r="M23435" t="s">
        <v>18546</v>
      </c>
      <c r="N23435" t="s">
        <v>60694</v>
      </c>
      <c r="O23435" s="76" t="s">
        <v>4356</v>
      </c>
      <c r="P23435" s="82">
        <v>968</v>
      </c>
      <c r="Q23435" s="82" t="s">
        <v>93747</v>
      </c>
      <c r="R23435"/>
    </row>
    <row r="23436" spans="12:18" x14ac:dyDescent="0.25">
      <c r="L23436" t="s">
        <v>3191</v>
      </c>
      <c r="M23436" t="s">
        <v>36623</v>
      </c>
      <c r="N23436" t="s">
        <v>60695</v>
      </c>
      <c r="O23436" s="76" t="s">
        <v>4356</v>
      </c>
      <c r="P23436" s="82">
        <v>1050</v>
      </c>
      <c r="Q23436" s="82" t="s">
        <v>93749</v>
      </c>
      <c r="R23436"/>
    </row>
    <row r="23437" spans="12:18" x14ac:dyDescent="0.25">
      <c r="L23437" t="s">
        <v>3191</v>
      </c>
      <c r="M23437" t="s">
        <v>18548</v>
      </c>
      <c r="N23437" t="s">
        <v>60696</v>
      </c>
      <c r="O23437" s="76" t="s">
        <v>4356</v>
      </c>
      <c r="P23437" s="82">
        <v>4179</v>
      </c>
      <c r="Q23437" s="82" t="s">
        <v>93751</v>
      </c>
      <c r="R23437"/>
    </row>
    <row r="23438" spans="12:18" x14ac:dyDescent="0.25">
      <c r="L23438" t="s">
        <v>3191</v>
      </c>
      <c r="M23438" t="s">
        <v>16599</v>
      </c>
      <c r="N23438" t="s">
        <v>60697</v>
      </c>
      <c r="O23438" s="76" t="s">
        <v>4366</v>
      </c>
      <c r="P23438" s="82">
        <v>352</v>
      </c>
      <c r="Q23438" s="82" t="s">
        <v>93753</v>
      </c>
      <c r="R23438"/>
    </row>
    <row r="23439" spans="12:18" x14ac:dyDescent="0.25">
      <c r="L23439" t="s">
        <v>3191</v>
      </c>
      <c r="M23439" t="s">
        <v>23143</v>
      </c>
      <c r="N23439" t="s">
        <v>60698</v>
      </c>
      <c r="O23439" s="76" t="s">
        <v>4366</v>
      </c>
      <c r="P23439" s="82">
        <v>308</v>
      </c>
      <c r="Q23439" s="82" t="s">
        <v>93754</v>
      </c>
      <c r="R23439"/>
    </row>
    <row r="23440" spans="12:18" x14ac:dyDescent="0.25">
      <c r="L23440" t="s">
        <v>3191</v>
      </c>
      <c r="M23440" t="s">
        <v>5575</v>
      </c>
      <c r="N23440" t="s">
        <v>60699</v>
      </c>
      <c r="O23440" s="76" t="s">
        <v>4356</v>
      </c>
      <c r="P23440" s="82">
        <v>256</v>
      </c>
      <c r="Q23440" s="82" t="s">
        <v>93755</v>
      </c>
      <c r="R23440"/>
    </row>
    <row r="23441" spans="12:18" x14ac:dyDescent="0.25">
      <c r="L23441" t="s">
        <v>3191</v>
      </c>
      <c r="M23441" t="s">
        <v>36624</v>
      </c>
      <c r="N23441" t="s">
        <v>60700</v>
      </c>
      <c r="O23441" s="76" t="s">
        <v>4356</v>
      </c>
      <c r="P23441" s="82">
        <v>674</v>
      </c>
      <c r="Q23441" s="82" t="s">
        <v>93757</v>
      </c>
      <c r="R23441"/>
    </row>
    <row r="23442" spans="12:18" x14ac:dyDescent="0.25">
      <c r="L23442" t="s">
        <v>3191</v>
      </c>
      <c r="M23442" t="s">
        <v>23125</v>
      </c>
      <c r="N23442" t="s">
        <v>60701</v>
      </c>
      <c r="O23442" s="76" t="s">
        <v>4366</v>
      </c>
      <c r="P23442" s="82">
        <v>104</v>
      </c>
      <c r="Q23442" s="82" t="s">
        <v>93666</v>
      </c>
      <c r="R23442"/>
    </row>
    <row r="23443" spans="12:18" x14ac:dyDescent="0.25">
      <c r="L23443" t="s">
        <v>3191</v>
      </c>
      <c r="M23443" t="s">
        <v>18522</v>
      </c>
      <c r="N23443" t="s">
        <v>60702</v>
      </c>
      <c r="O23443" s="76" t="s">
        <v>4366</v>
      </c>
      <c r="P23443" s="82">
        <v>179</v>
      </c>
      <c r="Q23443" s="82" t="s">
        <v>93667</v>
      </c>
      <c r="R23443"/>
    </row>
    <row r="23444" spans="12:18" x14ac:dyDescent="0.25">
      <c r="L23444" t="s">
        <v>3191</v>
      </c>
      <c r="M23444" t="s">
        <v>36609</v>
      </c>
      <c r="N23444" t="s">
        <v>60703</v>
      </c>
      <c r="O23444" s="76" t="s">
        <v>4356</v>
      </c>
      <c r="P23444" s="82">
        <v>572</v>
      </c>
      <c r="Q23444" s="82" t="s">
        <v>93668</v>
      </c>
      <c r="R23444"/>
    </row>
    <row r="23445" spans="12:18" x14ac:dyDescent="0.25">
      <c r="L23445" t="s">
        <v>3191</v>
      </c>
      <c r="M23445" t="s">
        <v>5552</v>
      </c>
      <c r="N23445" t="s">
        <v>60704</v>
      </c>
      <c r="O23445" s="76" t="s">
        <v>4366</v>
      </c>
      <c r="P23445" s="82">
        <v>67</v>
      </c>
      <c r="Q23445" s="82" t="s">
        <v>93669</v>
      </c>
      <c r="R23445"/>
    </row>
    <row r="23446" spans="12:18" x14ac:dyDescent="0.25">
      <c r="L23446" t="s">
        <v>3191</v>
      </c>
      <c r="M23446" t="s">
        <v>36610</v>
      </c>
      <c r="N23446" t="s">
        <v>60705</v>
      </c>
      <c r="O23446" s="76" t="s">
        <v>4356</v>
      </c>
      <c r="P23446" s="82">
        <v>403</v>
      </c>
      <c r="Q23446" s="82" t="s">
        <v>93670</v>
      </c>
      <c r="R23446"/>
    </row>
    <row r="23447" spans="12:18" x14ac:dyDescent="0.25">
      <c r="L23447" t="s">
        <v>3191</v>
      </c>
      <c r="M23447" t="s">
        <v>5553</v>
      </c>
      <c r="N23447" t="s">
        <v>60706</v>
      </c>
      <c r="O23447" s="76" t="s">
        <v>4366</v>
      </c>
      <c r="P23447" s="82">
        <v>135</v>
      </c>
      <c r="Q23447" s="82" t="s">
        <v>93671</v>
      </c>
      <c r="R23447"/>
    </row>
    <row r="23448" spans="12:18" x14ac:dyDescent="0.25">
      <c r="L23448" t="s">
        <v>3191</v>
      </c>
      <c r="M23448" t="s">
        <v>5554</v>
      </c>
      <c r="N23448" t="s">
        <v>60707</v>
      </c>
      <c r="O23448" s="76" t="s">
        <v>4366</v>
      </c>
      <c r="P23448" s="82">
        <v>132</v>
      </c>
      <c r="Q23448" s="82" t="s">
        <v>93672</v>
      </c>
      <c r="R23448"/>
    </row>
    <row r="23449" spans="12:18" x14ac:dyDescent="0.25">
      <c r="L23449" t="s">
        <v>3191</v>
      </c>
      <c r="M23449" t="s">
        <v>36611</v>
      </c>
      <c r="N23449" t="s">
        <v>60708</v>
      </c>
      <c r="O23449" s="76" t="s">
        <v>4356</v>
      </c>
      <c r="P23449" s="82">
        <v>1040</v>
      </c>
      <c r="Q23449" s="82" t="s">
        <v>93673</v>
      </c>
      <c r="R23449"/>
    </row>
    <row r="23450" spans="12:18" x14ac:dyDescent="0.25">
      <c r="L23450" t="s">
        <v>3191</v>
      </c>
      <c r="M23450" t="s">
        <v>10896</v>
      </c>
      <c r="N23450" t="s">
        <v>60709</v>
      </c>
      <c r="O23450" s="76" t="s">
        <v>4356</v>
      </c>
      <c r="P23450" s="82">
        <v>153</v>
      </c>
      <c r="Q23450" s="82" t="s">
        <v>93674</v>
      </c>
      <c r="R23450"/>
    </row>
    <row r="23451" spans="12:18" x14ac:dyDescent="0.25">
      <c r="L23451" t="s">
        <v>3191</v>
      </c>
      <c r="M23451" t="s">
        <v>18524</v>
      </c>
      <c r="N23451" t="s">
        <v>60710</v>
      </c>
      <c r="O23451" s="76" t="s">
        <v>4366</v>
      </c>
      <c r="P23451" s="82">
        <v>136</v>
      </c>
      <c r="Q23451" s="82" t="s">
        <v>93675</v>
      </c>
      <c r="R23451"/>
    </row>
    <row r="23452" spans="12:18" x14ac:dyDescent="0.25">
      <c r="L23452" t="s">
        <v>3191</v>
      </c>
      <c r="M23452" t="s">
        <v>5555</v>
      </c>
      <c r="N23452" t="s">
        <v>60711</v>
      </c>
      <c r="O23452" s="76" t="s">
        <v>4356</v>
      </c>
      <c r="P23452" s="82">
        <v>120</v>
      </c>
      <c r="Q23452" s="82" t="s">
        <v>93676</v>
      </c>
      <c r="R23452"/>
    </row>
    <row r="23453" spans="12:18" x14ac:dyDescent="0.25">
      <c r="L23453" t="s">
        <v>3191</v>
      </c>
      <c r="M23453" t="s">
        <v>23126</v>
      </c>
      <c r="N23453" t="s">
        <v>60712</v>
      </c>
      <c r="O23453" s="76" t="s">
        <v>4356</v>
      </c>
      <c r="P23453" s="82">
        <v>97</v>
      </c>
      <c r="Q23453" s="82" t="s">
        <v>93678</v>
      </c>
      <c r="R23453"/>
    </row>
    <row r="23454" spans="12:18" x14ac:dyDescent="0.25">
      <c r="L23454" t="s">
        <v>3191</v>
      </c>
      <c r="M23454" t="s">
        <v>18526</v>
      </c>
      <c r="N23454" t="s">
        <v>60713</v>
      </c>
      <c r="O23454" s="76" t="s">
        <v>4356</v>
      </c>
      <c r="P23454" s="82">
        <v>863</v>
      </c>
      <c r="Q23454" s="82" t="s">
        <v>93680</v>
      </c>
      <c r="R23454"/>
    </row>
    <row r="23455" spans="12:18" x14ac:dyDescent="0.25">
      <c r="L23455" t="s">
        <v>3191</v>
      </c>
      <c r="M23455" t="s">
        <v>23127</v>
      </c>
      <c r="N23455" t="s">
        <v>60714</v>
      </c>
      <c r="O23455" s="76" t="s">
        <v>4366</v>
      </c>
      <c r="P23455" s="82">
        <v>232</v>
      </c>
      <c r="Q23455" s="82" t="s">
        <v>93681</v>
      </c>
      <c r="R23455"/>
    </row>
    <row r="23456" spans="12:18" x14ac:dyDescent="0.25">
      <c r="L23456" t="s">
        <v>3191</v>
      </c>
      <c r="M23456" t="s">
        <v>23128</v>
      </c>
      <c r="N23456" t="s">
        <v>60715</v>
      </c>
      <c r="O23456" s="76" t="s">
        <v>4356</v>
      </c>
      <c r="P23456" s="82">
        <v>56</v>
      </c>
      <c r="Q23456" s="82" t="s">
        <v>93682</v>
      </c>
      <c r="R23456"/>
    </row>
    <row r="23457" spans="12:18" x14ac:dyDescent="0.25">
      <c r="L23457" t="s">
        <v>3191</v>
      </c>
      <c r="M23457" t="s">
        <v>23129</v>
      </c>
      <c r="N23457" t="s">
        <v>60716</v>
      </c>
      <c r="O23457" s="76" t="s">
        <v>4356</v>
      </c>
      <c r="P23457" s="82">
        <v>1122</v>
      </c>
      <c r="Q23457" s="82" t="s">
        <v>93683</v>
      </c>
      <c r="R23457"/>
    </row>
    <row r="23458" spans="12:18" x14ac:dyDescent="0.25">
      <c r="L23458" t="s">
        <v>3191</v>
      </c>
      <c r="M23458" t="s">
        <v>18528</v>
      </c>
      <c r="N23458" t="s">
        <v>60717</v>
      </c>
      <c r="O23458" s="76" t="s">
        <v>4356</v>
      </c>
      <c r="P23458" s="82">
        <v>248</v>
      </c>
      <c r="Q23458" s="82" t="s">
        <v>93684</v>
      </c>
      <c r="R23458"/>
    </row>
    <row r="23459" spans="12:18" x14ac:dyDescent="0.25">
      <c r="L23459" t="s">
        <v>3191</v>
      </c>
      <c r="M23459" t="s">
        <v>5559</v>
      </c>
      <c r="N23459" t="s">
        <v>60718</v>
      </c>
      <c r="O23459" s="76" t="s">
        <v>4366</v>
      </c>
      <c r="P23459" s="82">
        <v>340</v>
      </c>
      <c r="Q23459" s="82" t="s">
        <v>93685</v>
      </c>
      <c r="R23459"/>
    </row>
    <row r="23460" spans="12:18" x14ac:dyDescent="0.25">
      <c r="L23460" t="s">
        <v>3191</v>
      </c>
      <c r="M23460" t="s">
        <v>23130</v>
      </c>
      <c r="N23460" t="s">
        <v>60719</v>
      </c>
      <c r="O23460" s="76" t="s">
        <v>4356</v>
      </c>
      <c r="P23460" s="82">
        <v>454</v>
      </c>
      <c r="Q23460" s="82" t="s">
        <v>93686</v>
      </c>
      <c r="R23460"/>
    </row>
    <row r="23461" spans="12:18" x14ac:dyDescent="0.25">
      <c r="L23461" t="s">
        <v>3191</v>
      </c>
      <c r="M23461" t="s">
        <v>23131</v>
      </c>
      <c r="N23461" t="s">
        <v>60720</v>
      </c>
      <c r="O23461" s="76" t="s">
        <v>4366</v>
      </c>
      <c r="P23461" s="82">
        <v>539</v>
      </c>
      <c r="Q23461" s="82" t="s">
        <v>93687</v>
      </c>
      <c r="R23461"/>
    </row>
    <row r="23462" spans="12:18" x14ac:dyDescent="0.25">
      <c r="L23462" t="s">
        <v>3191</v>
      </c>
      <c r="M23462" t="s">
        <v>5560</v>
      </c>
      <c r="N23462" t="s">
        <v>60721</v>
      </c>
      <c r="O23462" s="76" t="s">
        <v>4366</v>
      </c>
      <c r="P23462" s="82">
        <v>162</v>
      </c>
      <c r="Q23462" s="82" t="s">
        <v>93688</v>
      </c>
      <c r="R23462"/>
    </row>
    <row r="23463" spans="12:18" x14ac:dyDescent="0.25">
      <c r="L23463" t="s">
        <v>3191</v>
      </c>
      <c r="M23463" t="s">
        <v>23132</v>
      </c>
      <c r="N23463" t="s">
        <v>60722</v>
      </c>
      <c r="O23463" s="76" t="s">
        <v>4366</v>
      </c>
      <c r="P23463" s="82">
        <v>147</v>
      </c>
      <c r="Q23463" s="82" t="s">
        <v>93690</v>
      </c>
      <c r="R23463"/>
    </row>
    <row r="23464" spans="12:18" x14ac:dyDescent="0.25">
      <c r="L23464" t="s">
        <v>3191</v>
      </c>
      <c r="M23464" t="s">
        <v>18530</v>
      </c>
      <c r="N23464" t="s">
        <v>60723</v>
      </c>
      <c r="O23464" s="76" t="s">
        <v>4374</v>
      </c>
      <c r="P23464" s="82">
        <v>3196</v>
      </c>
      <c r="Q23464" s="82" t="s">
        <v>93691</v>
      </c>
      <c r="R23464"/>
    </row>
    <row r="23465" spans="12:18" x14ac:dyDescent="0.25">
      <c r="L23465" t="s">
        <v>3191</v>
      </c>
      <c r="M23465" t="s">
        <v>16571</v>
      </c>
      <c r="N23465" t="s">
        <v>60724</v>
      </c>
      <c r="O23465" s="76" t="s">
        <v>4366</v>
      </c>
      <c r="P23465" s="82">
        <v>146</v>
      </c>
      <c r="Q23465" s="82" t="s">
        <v>93692</v>
      </c>
      <c r="R23465"/>
    </row>
    <row r="23466" spans="12:18" x14ac:dyDescent="0.25">
      <c r="L23466" t="s">
        <v>3191</v>
      </c>
      <c r="M23466" t="s">
        <v>16573</v>
      </c>
      <c r="N23466" t="s">
        <v>60725</v>
      </c>
      <c r="O23466" s="76" t="s">
        <v>4356</v>
      </c>
      <c r="P23466" s="82">
        <v>146</v>
      </c>
      <c r="Q23466" s="82" t="s">
        <v>93693</v>
      </c>
      <c r="R23466"/>
    </row>
    <row r="23467" spans="12:18" x14ac:dyDescent="0.25">
      <c r="L23467" t="s">
        <v>3191</v>
      </c>
      <c r="M23467" t="s">
        <v>16575</v>
      </c>
      <c r="N23467" t="s">
        <v>60726</v>
      </c>
      <c r="O23467" s="76" t="s">
        <v>4356</v>
      </c>
      <c r="P23467" s="82">
        <v>755</v>
      </c>
      <c r="Q23467" s="82" t="s">
        <v>93694</v>
      </c>
      <c r="R23467"/>
    </row>
    <row r="23468" spans="12:18" x14ac:dyDescent="0.25">
      <c r="L23468" t="s">
        <v>3191</v>
      </c>
      <c r="M23468" t="s">
        <v>5561</v>
      </c>
      <c r="N23468" t="s">
        <v>60727</v>
      </c>
      <c r="O23468" s="76" t="s">
        <v>4356</v>
      </c>
      <c r="P23468" s="82">
        <v>76</v>
      </c>
      <c r="Q23468" s="82" t="s">
        <v>93696</v>
      </c>
      <c r="R23468"/>
    </row>
    <row r="23469" spans="12:18" x14ac:dyDescent="0.25">
      <c r="L23469" t="s">
        <v>3191</v>
      </c>
      <c r="M23469" t="s">
        <v>16576</v>
      </c>
      <c r="N23469" t="s">
        <v>60728</v>
      </c>
      <c r="O23469" s="76" t="s">
        <v>4356</v>
      </c>
      <c r="P23469" s="82">
        <v>238</v>
      </c>
      <c r="Q23469" s="82" t="s">
        <v>93695</v>
      </c>
      <c r="R23469"/>
    </row>
    <row r="23470" spans="12:18" x14ac:dyDescent="0.25">
      <c r="L23470" t="s">
        <v>3191</v>
      </c>
      <c r="M23470" t="s">
        <v>36613</v>
      </c>
      <c r="N23470" t="s">
        <v>60729</v>
      </c>
      <c r="O23470" s="76" t="s">
        <v>4374</v>
      </c>
      <c r="P23470" s="82">
        <v>3798</v>
      </c>
      <c r="Q23470" s="82" t="s">
        <v>93697</v>
      </c>
      <c r="R23470"/>
    </row>
    <row r="23471" spans="12:18" x14ac:dyDescent="0.25">
      <c r="L23471" t="s">
        <v>3191</v>
      </c>
      <c r="M23471" t="s">
        <v>18532</v>
      </c>
      <c r="N23471" t="s">
        <v>60730</v>
      </c>
      <c r="O23471" s="76" t="s">
        <v>4366</v>
      </c>
      <c r="P23471" s="82">
        <v>59</v>
      </c>
      <c r="Q23471" s="82" t="s">
        <v>93698</v>
      </c>
      <c r="R23471"/>
    </row>
    <row r="23472" spans="12:18" x14ac:dyDescent="0.25">
      <c r="L23472" t="s">
        <v>3191</v>
      </c>
      <c r="M23472" t="s">
        <v>16578</v>
      </c>
      <c r="N23472" t="s">
        <v>60731</v>
      </c>
      <c r="O23472" s="76" t="s">
        <v>4366</v>
      </c>
      <c r="P23472" s="82">
        <v>72</v>
      </c>
      <c r="Q23472" s="82" t="s">
        <v>93699</v>
      </c>
      <c r="R23472"/>
    </row>
    <row r="23473" spans="12:18" x14ac:dyDescent="0.25">
      <c r="L23473" t="s">
        <v>3191</v>
      </c>
      <c r="M23473" t="s">
        <v>16580</v>
      </c>
      <c r="N23473" t="s">
        <v>60732</v>
      </c>
      <c r="O23473" s="76" t="s">
        <v>4356</v>
      </c>
      <c r="P23473" s="82">
        <v>372</v>
      </c>
      <c r="Q23473" s="82" t="s">
        <v>93700</v>
      </c>
      <c r="R23473"/>
    </row>
    <row r="23474" spans="12:18" x14ac:dyDescent="0.25">
      <c r="L23474" t="s">
        <v>3191</v>
      </c>
      <c r="M23474" t="s">
        <v>23133</v>
      </c>
      <c r="N23474" t="s">
        <v>60733</v>
      </c>
      <c r="O23474" s="76" t="s">
        <v>4356</v>
      </c>
      <c r="P23474" s="82">
        <v>111</v>
      </c>
      <c r="Q23474" s="82" t="s">
        <v>93701</v>
      </c>
      <c r="R23474"/>
    </row>
    <row r="23475" spans="12:18" x14ac:dyDescent="0.25">
      <c r="L23475" t="s">
        <v>3191</v>
      </c>
      <c r="M23475" t="s">
        <v>5562</v>
      </c>
      <c r="N23475" t="s">
        <v>60734</v>
      </c>
      <c r="O23475" s="76" t="s">
        <v>4366</v>
      </c>
      <c r="P23475" s="82">
        <v>313</v>
      </c>
      <c r="Q23475" s="82" t="s">
        <v>93702</v>
      </c>
      <c r="R23475"/>
    </row>
    <row r="23476" spans="12:18" x14ac:dyDescent="0.25">
      <c r="L23476" t="s">
        <v>3191</v>
      </c>
      <c r="M23476" t="s">
        <v>23134</v>
      </c>
      <c r="N23476" t="s">
        <v>60735</v>
      </c>
      <c r="O23476" s="76" t="s">
        <v>4356</v>
      </c>
      <c r="P23476" s="82">
        <v>641</v>
      </c>
      <c r="Q23476" s="82" t="s">
        <v>93703</v>
      </c>
      <c r="R23476"/>
    </row>
    <row r="23477" spans="12:18" x14ac:dyDescent="0.25">
      <c r="L23477" t="s">
        <v>3191</v>
      </c>
      <c r="M23477" t="s">
        <v>36614</v>
      </c>
      <c r="N23477" t="s">
        <v>60736</v>
      </c>
      <c r="O23477" s="76" t="s">
        <v>4356</v>
      </c>
      <c r="P23477" s="82">
        <v>529</v>
      </c>
      <c r="Q23477" s="82" t="s">
        <v>93704</v>
      </c>
      <c r="R23477"/>
    </row>
    <row r="23478" spans="12:18" x14ac:dyDescent="0.25">
      <c r="L23478" t="s">
        <v>3191</v>
      </c>
      <c r="M23478" t="s">
        <v>18534</v>
      </c>
      <c r="N23478" t="s">
        <v>60737</v>
      </c>
      <c r="O23478" s="76" t="s">
        <v>4356</v>
      </c>
      <c r="P23478" s="82">
        <v>316</v>
      </c>
      <c r="Q23478" s="82" t="s">
        <v>93705</v>
      </c>
      <c r="R23478"/>
    </row>
    <row r="23479" spans="12:18" x14ac:dyDescent="0.25">
      <c r="L23479" t="s">
        <v>3191</v>
      </c>
      <c r="M23479" t="s">
        <v>16582</v>
      </c>
      <c r="N23479" t="s">
        <v>60738</v>
      </c>
      <c r="O23479" s="76" t="s">
        <v>4356</v>
      </c>
      <c r="P23479" s="82">
        <v>282</v>
      </c>
      <c r="Q23479" s="82" t="s">
        <v>93708</v>
      </c>
      <c r="R23479"/>
    </row>
    <row r="23480" spans="12:18" x14ac:dyDescent="0.25">
      <c r="L23480" t="s">
        <v>3191</v>
      </c>
      <c r="M23480" t="s">
        <v>5563</v>
      </c>
      <c r="N23480" t="s">
        <v>60739</v>
      </c>
      <c r="O23480" s="76" t="s">
        <v>4356</v>
      </c>
      <c r="P23480" s="82">
        <v>677</v>
      </c>
      <c r="Q23480" s="82" t="s">
        <v>93709</v>
      </c>
      <c r="R23480"/>
    </row>
    <row r="23481" spans="12:18" x14ac:dyDescent="0.25">
      <c r="L23481" t="s">
        <v>3191</v>
      </c>
      <c r="M23481" t="s">
        <v>5564</v>
      </c>
      <c r="N23481" t="s">
        <v>60740</v>
      </c>
      <c r="O23481" s="76" t="s">
        <v>4366</v>
      </c>
      <c r="P23481" s="82">
        <v>149</v>
      </c>
      <c r="Q23481" s="82" t="s">
        <v>93710</v>
      </c>
      <c r="R23481"/>
    </row>
    <row r="23482" spans="12:18" x14ac:dyDescent="0.25">
      <c r="L23482" t="s">
        <v>3191</v>
      </c>
      <c r="M23482" t="s">
        <v>5565</v>
      </c>
      <c r="N23482" t="s">
        <v>60741</v>
      </c>
      <c r="O23482" s="76" t="s">
        <v>4356</v>
      </c>
      <c r="P23482" s="82">
        <v>911</v>
      </c>
      <c r="Q23482" s="82" t="s">
        <v>93711</v>
      </c>
      <c r="R23482"/>
    </row>
    <row r="23483" spans="12:18" x14ac:dyDescent="0.25">
      <c r="L23483" t="s">
        <v>3191</v>
      </c>
      <c r="M23483" t="s">
        <v>5566</v>
      </c>
      <c r="N23483" t="s">
        <v>60742</v>
      </c>
      <c r="O23483" s="76" t="s">
        <v>4356</v>
      </c>
      <c r="P23483" s="82">
        <v>346</v>
      </c>
      <c r="Q23483" s="82" t="s">
        <v>93712</v>
      </c>
      <c r="R23483"/>
    </row>
    <row r="23484" spans="12:18" x14ac:dyDescent="0.25">
      <c r="L23484" t="s">
        <v>3191</v>
      </c>
      <c r="M23484" t="s">
        <v>18536</v>
      </c>
      <c r="N23484" t="s">
        <v>60743</v>
      </c>
      <c r="O23484" s="76" t="s">
        <v>4366</v>
      </c>
      <c r="P23484" s="82">
        <v>75</v>
      </c>
      <c r="Q23484" s="82" t="s">
        <v>93713</v>
      </c>
      <c r="R23484"/>
    </row>
    <row r="23485" spans="12:18" x14ac:dyDescent="0.25">
      <c r="L23485" t="s">
        <v>3191</v>
      </c>
      <c r="M23485" t="s">
        <v>36617</v>
      </c>
      <c r="N23485" t="s">
        <v>60744</v>
      </c>
      <c r="O23485" s="76" t="s">
        <v>4366</v>
      </c>
      <c r="P23485" s="82">
        <v>429</v>
      </c>
      <c r="Q23485" s="82" t="s">
        <v>93714</v>
      </c>
      <c r="R23485"/>
    </row>
    <row r="23486" spans="12:18" x14ac:dyDescent="0.25">
      <c r="L23486" t="s">
        <v>3191</v>
      </c>
      <c r="M23486" t="s">
        <v>16584</v>
      </c>
      <c r="N23486" t="s">
        <v>60745</v>
      </c>
      <c r="O23486" s="76" t="s">
        <v>4356</v>
      </c>
      <c r="P23486" s="82">
        <v>677</v>
      </c>
      <c r="Q23486" s="82" t="s">
        <v>93717</v>
      </c>
      <c r="R23486"/>
    </row>
    <row r="23487" spans="12:18" x14ac:dyDescent="0.25">
      <c r="L23487" t="s">
        <v>3191</v>
      </c>
      <c r="M23487" t="s">
        <v>23136</v>
      </c>
      <c r="N23487" t="s">
        <v>60746</v>
      </c>
      <c r="O23487" s="76" t="s">
        <v>4356</v>
      </c>
      <c r="P23487" s="82">
        <v>651</v>
      </c>
      <c r="Q23487" s="82" t="s">
        <v>93719</v>
      </c>
      <c r="R23487"/>
    </row>
    <row r="23488" spans="12:18" x14ac:dyDescent="0.25">
      <c r="L23488" t="s">
        <v>3191</v>
      </c>
      <c r="M23488" t="s">
        <v>5568</v>
      </c>
      <c r="N23488" t="s">
        <v>60747</v>
      </c>
      <c r="O23488" s="76" t="s">
        <v>4366</v>
      </c>
      <c r="P23488" s="82">
        <v>216</v>
      </c>
      <c r="Q23488" s="82" t="s">
        <v>93720</v>
      </c>
      <c r="R23488"/>
    </row>
    <row r="23489" spans="12:18" x14ac:dyDescent="0.25">
      <c r="L23489" t="s">
        <v>3191</v>
      </c>
      <c r="M23489" t="s">
        <v>18538</v>
      </c>
      <c r="N23489" t="s">
        <v>60748</v>
      </c>
      <c r="O23489" s="76" t="s">
        <v>4356</v>
      </c>
      <c r="P23489" s="82">
        <v>138</v>
      </c>
      <c r="Q23489" s="82" t="s">
        <v>93721</v>
      </c>
      <c r="R23489"/>
    </row>
    <row r="23490" spans="12:18" x14ac:dyDescent="0.25">
      <c r="L23490" t="s">
        <v>3191</v>
      </c>
      <c r="M23490" t="s">
        <v>23137</v>
      </c>
      <c r="N23490" t="s">
        <v>60749</v>
      </c>
      <c r="O23490" s="76" t="s">
        <v>4356</v>
      </c>
      <c r="P23490" s="82">
        <v>577</v>
      </c>
      <c r="Q23490" s="82" t="s">
        <v>93722</v>
      </c>
      <c r="R23490"/>
    </row>
    <row r="23491" spans="12:18" x14ac:dyDescent="0.25">
      <c r="L23491" t="s">
        <v>3191</v>
      </c>
      <c r="M23491" t="s">
        <v>36618</v>
      </c>
      <c r="N23491" t="s">
        <v>60750</v>
      </c>
      <c r="O23491" s="76" t="s">
        <v>4366</v>
      </c>
      <c r="P23491" s="82">
        <v>195</v>
      </c>
      <c r="Q23491" s="82" t="s">
        <v>93723</v>
      </c>
      <c r="R23491"/>
    </row>
    <row r="23492" spans="12:18" x14ac:dyDescent="0.25">
      <c r="L23492" t="s">
        <v>3191</v>
      </c>
      <c r="M23492" t="s">
        <v>5569</v>
      </c>
      <c r="N23492" t="s">
        <v>60751</v>
      </c>
      <c r="O23492" s="76" t="s">
        <v>4356</v>
      </c>
      <c r="P23492" s="82">
        <v>642</v>
      </c>
      <c r="Q23492" s="82" t="s">
        <v>93725</v>
      </c>
      <c r="R23492"/>
    </row>
    <row r="23493" spans="12:18" x14ac:dyDescent="0.25">
      <c r="L23493" t="s">
        <v>3191</v>
      </c>
      <c r="M23493" t="s">
        <v>36619</v>
      </c>
      <c r="N23493" t="s">
        <v>60752</v>
      </c>
      <c r="O23493" s="76" t="s">
        <v>4366</v>
      </c>
      <c r="P23493" s="82">
        <v>270</v>
      </c>
      <c r="Q23493" s="82" t="s">
        <v>93727</v>
      </c>
      <c r="R23493"/>
    </row>
    <row r="23494" spans="12:18" x14ac:dyDescent="0.25">
      <c r="L23494" t="s">
        <v>3191</v>
      </c>
      <c r="M23494" t="s">
        <v>16527</v>
      </c>
      <c r="N23494" t="s">
        <v>60753</v>
      </c>
      <c r="O23494" s="76" t="s">
        <v>4356</v>
      </c>
      <c r="P23494" s="82">
        <v>285</v>
      </c>
      <c r="Q23494" s="82" t="s">
        <v>93726</v>
      </c>
      <c r="R23494"/>
    </row>
    <row r="23495" spans="12:18" x14ac:dyDescent="0.25">
      <c r="L23495" t="s">
        <v>3191</v>
      </c>
      <c r="M23495" t="s">
        <v>5570</v>
      </c>
      <c r="N23495" t="s">
        <v>60754</v>
      </c>
      <c r="O23495" s="76" t="s">
        <v>4356</v>
      </c>
      <c r="P23495" s="82">
        <v>175</v>
      </c>
      <c r="Q23495" s="82" t="s">
        <v>93729</v>
      </c>
      <c r="R23495"/>
    </row>
    <row r="23496" spans="12:18" x14ac:dyDescent="0.25">
      <c r="L23496" t="s">
        <v>3191</v>
      </c>
      <c r="M23496" t="s">
        <v>18542</v>
      </c>
      <c r="N23496" t="s">
        <v>60755</v>
      </c>
      <c r="O23496" s="76" t="s">
        <v>4366</v>
      </c>
      <c r="P23496" s="82">
        <v>123</v>
      </c>
      <c r="Q23496" s="82" t="s">
        <v>93730</v>
      </c>
      <c r="R23496"/>
    </row>
    <row r="23497" spans="12:18" x14ac:dyDescent="0.25">
      <c r="L23497" t="s">
        <v>3191</v>
      </c>
      <c r="M23497" t="s">
        <v>23139</v>
      </c>
      <c r="N23497" t="s">
        <v>60756</v>
      </c>
      <c r="O23497" s="76" t="s">
        <v>4356</v>
      </c>
      <c r="P23497" s="82">
        <v>825</v>
      </c>
      <c r="Q23497" s="82" t="s">
        <v>93731</v>
      </c>
      <c r="R23497"/>
    </row>
    <row r="23498" spans="12:18" x14ac:dyDescent="0.25">
      <c r="L23498" t="s">
        <v>3191</v>
      </c>
      <c r="M23498" t="s">
        <v>36620</v>
      </c>
      <c r="N23498" t="s">
        <v>60757</v>
      </c>
      <c r="O23498" s="76" t="s">
        <v>4356</v>
      </c>
      <c r="P23498" s="82">
        <v>199</v>
      </c>
      <c r="Q23498" s="82" t="s">
        <v>93732</v>
      </c>
      <c r="R23498"/>
    </row>
    <row r="23499" spans="12:18" x14ac:dyDescent="0.25">
      <c r="L23499" t="s">
        <v>3191</v>
      </c>
      <c r="M23499" t="s">
        <v>7731</v>
      </c>
      <c r="N23499" t="s">
        <v>60758</v>
      </c>
      <c r="O23499" s="76" t="s">
        <v>4356</v>
      </c>
      <c r="P23499" s="82">
        <v>680</v>
      </c>
      <c r="Q23499" s="82" t="s">
        <v>93733</v>
      </c>
      <c r="R23499"/>
    </row>
    <row r="23500" spans="12:18" x14ac:dyDescent="0.25">
      <c r="L23500" t="s">
        <v>3191</v>
      </c>
      <c r="M23500" t="s">
        <v>23140</v>
      </c>
      <c r="N23500" t="s">
        <v>60759</v>
      </c>
      <c r="O23500" s="76" t="s">
        <v>4366</v>
      </c>
      <c r="P23500" s="82">
        <v>114</v>
      </c>
      <c r="Q23500" s="82" t="s">
        <v>93734</v>
      </c>
      <c r="R23500"/>
    </row>
    <row r="23501" spans="12:18" x14ac:dyDescent="0.25">
      <c r="L23501" t="s">
        <v>3191</v>
      </c>
      <c r="M23501" t="s">
        <v>19888</v>
      </c>
      <c r="N23501" t="s">
        <v>60760</v>
      </c>
      <c r="O23501" s="76" t="s">
        <v>4356</v>
      </c>
      <c r="P23501" s="82">
        <v>687</v>
      </c>
      <c r="Q23501" s="82" t="s">
        <v>93735</v>
      </c>
      <c r="R23501"/>
    </row>
    <row r="23502" spans="12:18" x14ac:dyDescent="0.25">
      <c r="L23502" t="s">
        <v>3191</v>
      </c>
      <c r="M23502" t="s">
        <v>23141</v>
      </c>
      <c r="N23502" t="s">
        <v>60761</v>
      </c>
      <c r="O23502" s="76" t="s">
        <v>4366</v>
      </c>
      <c r="P23502" s="82">
        <v>156</v>
      </c>
      <c r="Q23502" s="82" t="s">
        <v>93736</v>
      </c>
      <c r="R23502"/>
    </row>
    <row r="23503" spans="12:18" x14ac:dyDescent="0.25">
      <c r="L23503" t="s">
        <v>3191</v>
      </c>
      <c r="M23503" t="s">
        <v>36621</v>
      </c>
      <c r="N23503" t="s">
        <v>60762</v>
      </c>
      <c r="O23503" s="76" t="s">
        <v>4356</v>
      </c>
      <c r="P23503" s="82">
        <v>1422</v>
      </c>
      <c r="Q23503" s="82" t="s">
        <v>93737</v>
      </c>
      <c r="R23503"/>
    </row>
    <row r="23504" spans="12:18" x14ac:dyDescent="0.25">
      <c r="L23504" t="s">
        <v>3191</v>
      </c>
      <c r="M23504" t="s">
        <v>16589</v>
      </c>
      <c r="N23504" t="s">
        <v>60763</v>
      </c>
      <c r="O23504" s="76" t="s">
        <v>4356</v>
      </c>
      <c r="P23504" s="82">
        <v>438</v>
      </c>
      <c r="Q23504" s="82" t="s">
        <v>93738</v>
      </c>
      <c r="R23504"/>
    </row>
    <row r="23505" spans="12:18" x14ac:dyDescent="0.25">
      <c r="L23505" t="s">
        <v>3191</v>
      </c>
      <c r="M23505" t="s">
        <v>5571</v>
      </c>
      <c r="N23505" t="s">
        <v>60764</v>
      </c>
      <c r="O23505" s="76" t="s">
        <v>4366</v>
      </c>
      <c r="P23505" s="82">
        <v>71</v>
      </c>
      <c r="Q23505" s="82" t="s">
        <v>93739</v>
      </c>
      <c r="R23505"/>
    </row>
    <row r="23506" spans="12:18" x14ac:dyDescent="0.25">
      <c r="L23506" t="s">
        <v>3191</v>
      </c>
      <c r="M23506" t="s">
        <v>18544</v>
      </c>
      <c r="N23506" t="s">
        <v>60765</v>
      </c>
      <c r="O23506" s="76" t="s">
        <v>4356</v>
      </c>
      <c r="P23506" s="82">
        <v>337</v>
      </c>
      <c r="Q23506" s="82" t="s">
        <v>93740</v>
      </c>
      <c r="R23506"/>
    </row>
    <row r="23507" spans="12:18" x14ac:dyDescent="0.25">
      <c r="L23507" t="s">
        <v>3191</v>
      </c>
      <c r="M23507" t="s">
        <v>23142</v>
      </c>
      <c r="N23507" t="s">
        <v>60766</v>
      </c>
      <c r="O23507" s="76" t="s">
        <v>4366</v>
      </c>
      <c r="P23507" s="82">
        <v>178</v>
      </c>
      <c r="Q23507" s="82" t="s">
        <v>93741</v>
      </c>
      <c r="R23507"/>
    </row>
    <row r="23508" spans="12:18" x14ac:dyDescent="0.25">
      <c r="L23508" t="s">
        <v>3191</v>
      </c>
      <c r="M23508" t="s">
        <v>5572</v>
      </c>
      <c r="N23508" t="s">
        <v>60767</v>
      </c>
      <c r="O23508" s="76" t="s">
        <v>4366</v>
      </c>
      <c r="P23508" s="82">
        <v>247</v>
      </c>
      <c r="Q23508" s="82" t="s">
        <v>93742</v>
      </c>
      <c r="R23508"/>
    </row>
    <row r="23509" spans="12:18" x14ac:dyDescent="0.25">
      <c r="L23509" t="s">
        <v>3191</v>
      </c>
      <c r="M23509" t="s">
        <v>16593</v>
      </c>
      <c r="N23509" t="s">
        <v>60768</v>
      </c>
      <c r="O23509" s="76" t="s">
        <v>4356</v>
      </c>
      <c r="P23509" s="82">
        <v>1672</v>
      </c>
      <c r="Q23509" s="82" t="s">
        <v>93744</v>
      </c>
      <c r="R23509"/>
    </row>
    <row r="23510" spans="12:18" x14ac:dyDescent="0.25">
      <c r="L23510" t="s">
        <v>3191</v>
      </c>
      <c r="M23510" t="s">
        <v>5573</v>
      </c>
      <c r="N23510" t="s">
        <v>60769</v>
      </c>
      <c r="O23510" s="76" t="s">
        <v>4356</v>
      </c>
      <c r="P23510" s="82">
        <v>493</v>
      </c>
      <c r="Q23510" s="82" t="s">
        <v>93745</v>
      </c>
      <c r="R23510"/>
    </row>
    <row r="23511" spans="12:18" x14ac:dyDescent="0.25">
      <c r="L23511" t="s">
        <v>3191</v>
      </c>
      <c r="M23511" t="s">
        <v>5556</v>
      </c>
      <c r="N23511" t="s">
        <v>60770</v>
      </c>
      <c r="O23511" s="76" t="s">
        <v>4366</v>
      </c>
      <c r="P23511" s="82">
        <v>249</v>
      </c>
      <c r="Q23511" s="82" t="s">
        <v>93677</v>
      </c>
      <c r="R23511"/>
    </row>
    <row r="23512" spans="12:18" x14ac:dyDescent="0.25">
      <c r="L23512" t="s">
        <v>3191</v>
      </c>
      <c r="M23512" t="s">
        <v>36612</v>
      </c>
      <c r="N23512" t="s">
        <v>60771</v>
      </c>
      <c r="O23512" s="76" t="s">
        <v>4356</v>
      </c>
      <c r="P23512" s="82">
        <v>1077</v>
      </c>
      <c r="Q23512" s="82" t="s">
        <v>93689</v>
      </c>
      <c r="R23512"/>
    </row>
    <row r="23513" spans="12:18" x14ac:dyDescent="0.25">
      <c r="L23513" t="s">
        <v>3191</v>
      </c>
      <c r="M23513" t="s">
        <v>36615</v>
      </c>
      <c r="N23513" t="s">
        <v>60772</v>
      </c>
      <c r="O23513" s="76" t="s">
        <v>4356</v>
      </c>
      <c r="P23513" s="82">
        <v>725</v>
      </c>
      <c r="Q23513" s="82" t="s">
        <v>93706</v>
      </c>
      <c r="R23513"/>
    </row>
    <row r="23514" spans="12:18" x14ac:dyDescent="0.25">
      <c r="L23514" t="s">
        <v>3191</v>
      </c>
      <c r="M23514" t="s">
        <v>36616</v>
      </c>
      <c r="N23514" t="s">
        <v>60773</v>
      </c>
      <c r="O23514" s="76" t="s">
        <v>4356</v>
      </c>
      <c r="P23514" s="82">
        <v>334</v>
      </c>
      <c r="Q23514" s="82" t="s">
        <v>93707</v>
      </c>
      <c r="R23514"/>
    </row>
    <row r="23515" spans="12:18" x14ac:dyDescent="0.25">
      <c r="L23515" t="s">
        <v>3191</v>
      </c>
      <c r="M23515" t="s">
        <v>23135</v>
      </c>
      <c r="N23515" t="s">
        <v>60774</v>
      </c>
      <c r="O23515" s="76" t="s">
        <v>4366</v>
      </c>
      <c r="P23515" s="82">
        <v>224</v>
      </c>
      <c r="Q23515" s="82" t="s">
        <v>93715</v>
      </c>
      <c r="R23515"/>
    </row>
    <row r="23516" spans="12:18" x14ac:dyDescent="0.25">
      <c r="L23516" t="s">
        <v>3191</v>
      </c>
      <c r="M23516" t="s">
        <v>5567</v>
      </c>
      <c r="N23516" t="s">
        <v>60775</v>
      </c>
      <c r="O23516" s="76" t="s">
        <v>4366</v>
      </c>
      <c r="P23516" s="82">
        <v>85</v>
      </c>
      <c r="Q23516" s="82" t="s">
        <v>93716</v>
      </c>
      <c r="R23516"/>
    </row>
    <row r="23517" spans="12:18" x14ac:dyDescent="0.25">
      <c r="L23517" t="s">
        <v>3191</v>
      </c>
      <c r="M23517" t="s">
        <v>23138</v>
      </c>
      <c r="N23517" t="s">
        <v>60776</v>
      </c>
      <c r="O23517" s="76" t="s">
        <v>4366</v>
      </c>
      <c r="P23517" s="82">
        <v>244</v>
      </c>
      <c r="Q23517" s="82" t="s">
        <v>93728</v>
      </c>
      <c r="R23517"/>
    </row>
    <row r="23518" spans="12:18" x14ac:dyDescent="0.25">
      <c r="L23518" t="s">
        <v>3191</v>
      </c>
      <c r="M23518" t="s">
        <v>16591</v>
      </c>
      <c r="N23518" t="s">
        <v>60777</v>
      </c>
      <c r="O23518" s="76" t="s">
        <v>4356</v>
      </c>
      <c r="P23518" s="82">
        <v>623</v>
      </c>
      <c r="Q23518" s="82" t="s">
        <v>93743</v>
      </c>
      <c r="R23518"/>
    </row>
    <row r="23519" spans="12:18" x14ac:dyDescent="0.25">
      <c r="L23519" t="s">
        <v>3191</v>
      </c>
      <c r="M23519" t="s">
        <v>5577</v>
      </c>
      <c r="N23519" t="s">
        <v>60778</v>
      </c>
      <c r="O23519" s="76" t="s">
        <v>4366</v>
      </c>
      <c r="P23519" s="82">
        <v>280</v>
      </c>
      <c r="Q23519" s="82" t="s">
        <v>93758</v>
      </c>
      <c r="R23519"/>
    </row>
    <row r="23520" spans="12:18" x14ac:dyDescent="0.25">
      <c r="L23520" t="s">
        <v>3191</v>
      </c>
      <c r="M23520" t="s">
        <v>36625</v>
      </c>
      <c r="N23520" t="s">
        <v>60779</v>
      </c>
      <c r="O23520" s="76" t="s">
        <v>4366</v>
      </c>
      <c r="P23520" s="82">
        <v>157</v>
      </c>
      <c r="Q23520" s="82" t="s">
        <v>93759</v>
      </c>
      <c r="R23520"/>
    </row>
    <row r="23521" spans="12:18" x14ac:dyDescent="0.25">
      <c r="L23521" t="s">
        <v>3191</v>
      </c>
      <c r="M23521" t="s">
        <v>23144</v>
      </c>
      <c r="N23521" t="s">
        <v>60780</v>
      </c>
      <c r="O23521" s="76" t="s">
        <v>4366</v>
      </c>
      <c r="P23521" s="82">
        <v>228</v>
      </c>
      <c r="Q23521" s="82" t="s">
        <v>93760</v>
      </c>
      <c r="R23521"/>
    </row>
    <row r="23522" spans="12:18" x14ac:dyDescent="0.25">
      <c r="L23522" t="s">
        <v>3191</v>
      </c>
      <c r="M23522" t="s">
        <v>18552</v>
      </c>
      <c r="N23522" t="s">
        <v>60781</v>
      </c>
      <c r="O23522" s="76" t="s">
        <v>4366</v>
      </c>
      <c r="P23522" s="82">
        <v>75</v>
      </c>
      <c r="Q23522" s="82" t="s">
        <v>93761</v>
      </c>
      <c r="R23522"/>
    </row>
    <row r="23523" spans="12:18" x14ac:dyDescent="0.25">
      <c r="L23523" t="s">
        <v>3191</v>
      </c>
      <c r="M23523" t="s">
        <v>16604</v>
      </c>
      <c r="N23523" t="s">
        <v>60782</v>
      </c>
      <c r="O23523" s="76" t="s">
        <v>4356</v>
      </c>
      <c r="P23523" s="82">
        <v>389</v>
      </c>
      <c r="Q23523" s="82" t="s">
        <v>93762</v>
      </c>
      <c r="R23523"/>
    </row>
    <row r="23524" spans="12:18" x14ac:dyDescent="0.25">
      <c r="L23524" t="s">
        <v>3191</v>
      </c>
      <c r="M23524" t="s">
        <v>23145</v>
      </c>
      <c r="N23524" t="s">
        <v>60783</v>
      </c>
      <c r="O23524" s="76" t="s">
        <v>4366</v>
      </c>
      <c r="P23524" s="82">
        <v>205</v>
      </c>
      <c r="Q23524" s="82" t="s">
        <v>93765</v>
      </c>
      <c r="R23524"/>
    </row>
    <row r="23525" spans="12:18" x14ac:dyDescent="0.25">
      <c r="L23525" t="s">
        <v>3191</v>
      </c>
      <c r="M23525" t="s">
        <v>5580</v>
      </c>
      <c r="N23525" t="s">
        <v>60784</v>
      </c>
      <c r="O23525" s="76" t="s">
        <v>4356</v>
      </c>
      <c r="P23525" s="82">
        <v>4933</v>
      </c>
      <c r="Q23525" s="82" t="s">
        <v>93766</v>
      </c>
      <c r="R23525"/>
    </row>
    <row r="23526" spans="12:18" x14ac:dyDescent="0.25">
      <c r="L23526" t="s">
        <v>3191</v>
      </c>
      <c r="M23526" t="s">
        <v>23147</v>
      </c>
      <c r="N23526" t="s">
        <v>60785</v>
      </c>
      <c r="O23526" s="76" t="s">
        <v>4366</v>
      </c>
      <c r="P23526" s="82">
        <v>295</v>
      </c>
      <c r="Q23526" s="82" t="s">
        <v>93767</v>
      </c>
      <c r="R23526"/>
    </row>
    <row r="23527" spans="12:18" x14ac:dyDescent="0.25">
      <c r="L23527" t="s">
        <v>3191</v>
      </c>
      <c r="M23527" t="s">
        <v>5581</v>
      </c>
      <c r="N23527" t="s">
        <v>60786</v>
      </c>
      <c r="O23527" s="76" t="s">
        <v>4366</v>
      </c>
      <c r="P23527" s="82">
        <v>91</v>
      </c>
      <c r="Q23527" s="82" t="s">
        <v>93768</v>
      </c>
      <c r="R23527"/>
    </row>
    <row r="23528" spans="12:18" x14ac:dyDescent="0.25">
      <c r="L23528" t="s">
        <v>3191</v>
      </c>
      <c r="M23528" t="s">
        <v>5582</v>
      </c>
      <c r="N23528" t="s">
        <v>60787</v>
      </c>
      <c r="O23528" s="76" t="s">
        <v>4366</v>
      </c>
      <c r="P23528" s="82">
        <v>307</v>
      </c>
      <c r="Q23528" s="82" t="s">
        <v>93769</v>
      </c>
      <c r="R23528"/>
    </row>
    <row r="23529" spans="12:18" x14ac:dyDescent="0.25">
      <c r="L23529" t="s">
        <v>3191</v>
      </c>
      <c r="M23529" t="s">
        <v>5583</v>
      </c>
      <c r="N23529" t="s">
        <v>60788</v>
      </c>
      <c r="O23529" s="76" t="s">
        <v>4356</v>
      </c>
      <c r="P23529" s="82">
        <v>3127</v>
      </c>
      <c r="Q23529" s="82" t="s">
        <v>93770</v>
      </c>
      <c r="R23529"/>
    </row>
    <row r="23530" spans="12:18" x14ac:dyDescent="0.25">
      <c r="L23530" t="s">
        <v>3191</v>
      </c>
      <c r="M23530" t="s">
        <v>18556</v>
      </c>
      <c r="N23530" t="s">
        <v>60789</v>
      </c>
      <c r="O23530" s="76" t="s">
        <v>4366</v>
      </c>
      <c r="P23530" s="82">
        <v>120</v>
      </c>
      <c r="Q23530" s="82" t="s">
        <v>93771</v>
      </c>
      <c r="R23530"/>
    </row>
    <row r="23531" spans="12:18" x14ac:dyDescent="0.25">
      <c r="L23531" t="s">
        <v>3191</v>
      </c>
      <c r="M23531" t="s">
        <v>18558</v>
      </c>
      <c r="N23531" t="s">
        <v>60790</v>
      </c>
      <c r="O23531" s="76" t="s">
        <v>4356</v>
      </c>
      <c r="P23531" s="82">
        <v>1245</v>
      </c>
      <c r="Q23531" s="82" t="s">
        <v>93773</v>
      </c>
      <c r="R23531"/>
    </row>
    <row r="23532" spans="12:18" x14ac:dyDescent="0.25">
      <c r="L23532" t="s">
        <v>3191</v>
      </c>
      <c r="M23532" t="s">
        <v>5579</v>
      </c>
      <c r="N23532" t="s">
        <v>60791</v>
      </c>
      <c r="O23532" s="76" t="s">
        <v>4356</v>
      </c>
      <c r="P23532" s="82">
        <v>3620</v>
      </c>
      <c r="Q23532" s="82" t="s">
        <v>93764</v>
      </c>
      <c r="R23532"/>
    </row>
    <row r="23533" spans="12:18" x14ac:dyDescent="0.25">
      <c r="L23533" t="s">
        <v>3191</v>
      </c>
      <c r="M23533" t="s">
        <v>18560</v>
      </c>
      <c r="N23533" t="s">
        <v>60792</v>
      </c>
      <c r="O23533" s="76" t="s">
        <v>4356</v>
      </c>
      <c r="P23533" s="82">
        <v>1779</v>
      </c>
      <c r="Q23533" s="82" t="s">
        <v>93774</v>
      </c>
      <c r="R23533"/>
    </row>
    <row r="23534" spans="12:18" x14ac:dyDescent="0.25">
      <c r="L23534" t="s">
        <v>3191</v>
      </c>
      <c r="M23534" t="s">
        <v>36626</v>
      </c>
      <c r="N23534" t="s">
        <v>60793</v>
      </c>
      <c r="O23534" s="76" t="s">
        <v>4356</v>
      </c>
      <c r="P23534" s="82">
        <v>101</v>
      </c>
      <c r="Q23534" s="82" t="s">
        <v>93775</v>
      </c>
      <c r="R23534"/>
    </row>
    <row r="23535" spans="12:18" x14ac:dyDescent="0.25">
      <c r="L23535" t="s">
        <v>3191</v>
      </c>
      <c r="M23535" t="s">
        <v>6906</v>
      </c>
      <c r="N23535" t="s">
        <v>60794</v>
      </c>
      <c r="O23535" s="76" t="s">
        <v>4356</v>
      </c>
      <c r="P23535" s="82">
        <v>423</v>
      </c>
      <c r="Q23535" s="82" t="s">
        <v>93778</v>
      </c>
      <c r="R23535"/>
    </row>
    <row r="23536" spans="12:18" x14ac:dyDescent="0.25">
      <c r="L23536" t="s">
        <v>3191</v>
      </c>
      <c r="M23536" t="s">
        <v>5586</v>
      </c>
      <c r="N23536" t="s">
        <v>60795</v>
      </c>
      <c r="O23536" s="76" t="s">
        <v>4366</v>
      </c>
      <c r="P23536" s="82">
        <v>96</v>
      </c>
      <c r="Q23536" s="82" t="s">
        <v>93779</v>
      </c>
      <c r="R23536"/>
    </row>
    <row r="23537" spans="12:18" x14ac:dyDescent="0.25">
      <c r="L23537" t="s">
        <v>3191</v>
      </c>
      <c r="M23537" t="s">
        <v>36628</v>
      </c>
      <c r="N23537" t="s">
        <v>60796</v>
      </c>
      <c r="O23537" s="76" t="s">
        <v>4366</v>
      </c>
      <c r="P23537" s="82">
        <v>198</v>
      </c>
      <c r="Q23537" s="82" t="s">
        <v>93780</v>
      </c>
      <c r="R23537"/>
    </row>
    <row r="23538" spans="12:18" x14ac:dyDescent="0.25">
      <c r="L23538" t="s">
        <v>3191</v>
      </c>
      <c r="M23538" t="s">
        <v>23148</v>
      </c>
      <c r="N23538" t="s">
        <v>60797</v>
      </c>
      <c r="O23538" s="76" t="s">
        <v>4366</v>
      </c>
      <c r="P23538" s="82">
        <v>215</v>
      </c>
      <c r="Q23538" s="82" t="s">
        <v>93781</v>
      </c>
      <c r="R23538"/>
    </row>
    <row r="23539" spans="12:18" x14ac:dyDescent="0.25">
      <c r="L23539" t="s">
        <v>3191</v>
      </c>
      <c r="M23539" t="s">
        <v>23149</v>
      </c>
      <c r="N23539" t="s">
        <v>60798</v>
      </c>
      <c r="O23539" s="76" t="s">
        <v>4366</v>
      </c>
      <c r="P23539" s="82">
        <v>284</v>
      </c>
      <c r="Q23539" s="82" t="s">
        <v>93782</v>
      </c>
      <c r="R23539"/>
    </row>
    <row r="23540" spans="12:18" x14ac:dyDescent="0.25">
      <c r="L23540" t="s">
        <v>3191</v>
      </c>
      <c r="M23540" t="s">
        <v>16611</v>
      </c>
      <c r="N23540" t="s">
        <v>60799</v>
      </c>
      <c r="O23540" s="76" t="s">
        <v>4356</v>
      </c>
      <c r="P23540" s="82">
        <v>3332</v>
      </c>
      <c r="Q23540" s="82" t="s">
        <v>93783</v>
      </c>
      <c r="R23540"/>
    </row>
    <row r="23541" spans="12:18" x14ac:dyDescent="0.25">
      <c r="L23541" t="s">
        <v>3191</v>
      </c>
      <c r="M23541" t="s">
        <v>5587</v>
      </c>
      <c r="N23541" t="s">
        <v>60800</v>
      </c>
      <c r="O23541" s="76" t="s">
        <v>4366</v>
      </c>
      <c r="P23541" s="82">
        <v>232</v>
      </c>
      <c r="Q23541" s="82" t="s">
        <v>93784</v>
      </c>
      <c r="R23541"/>
    </row>
    <row r="23542" spans="12:18" x14ac:dyDescent="0.25">
      <c r="L23542" t="s">
        <v>3215</v>
      </c>
      <c r="M23542" t="s">
        <v>23150</v>
      </c>
      <c r="N23542" t="s">
        <v>60801</v>
      </c>
      <c r="O23542" s="76" t="s">
        <v>4374</v>
      </c>
      <c r="P23542" s="82">
        <v>1772</v>
      </c>
      <c r="Q23542" s="82" t="s">
        <v>72645</v>
      </c>
      <c r="R23542"/>
    </row>
    <row r="23543" spans="12:18" x14ac:dyDescent="0.25">
      <c r="L23543" t="s">
        <v>3215</v>
      </c>
      <c r="M23543" t="s">
        <v>5589</v>
      </c>
      <c r="N23543" t="s">
        <v>60802</v>
      </c>
      <c r="O23543" s="76" t="s">
        <v>4366</v>
      </c>
      <c r="P23543" s="82">
        <v>222</v>
      </c>
      <c r="Q23543" s="82" t="s">
        <v>89656</v>
      </c>
      <c r="R23543"/>
    </row>
    <row r="23544" spans="12:18" x14ac:dyDescent="0.25">
      <c r="L23544" t="s">
        <v>3215</v>
      </c>
      <c r="M23544" t="s">
        <v>23151</v>
      </c>
      <c r="N23544" t="s">
        <v>60803</v>
      </c>
      <c r="O23544" s="76" t="s">
        <v>4356</v>
      </c>
      <c r="P23544" s="82">
        <v>627</v>
      </c>
      <c r="Q23544" s="82" t="s">
        <v>89657</v>
      </c>
      <c r="R23544"/>
    </row>
    <row r="23545" spans="12:18" x14ac:dyDescent="0.25">
      <c r="L23545" t="s">
        <v>3215</v>
      </c>
      <c r="M23545" t="s">
        <v>5590</v>
      </c>
      <c r="N23545" t="s">
        <v>60804</v>
      </c>
      <c r="O23545" s="76" t="s">
        <v>4450</v>
      </c>
      <c r="P23545" s="82">
        <v>7799</v>
      </c>
      <c r="Q23545" s="82" t="s">
        <v>89658</v>
      </c>
      <c r="R23545"/>
    </row>
    <row r="23546" spans="12:18" x14ac:dyDescent="0.25">
      <c r="L23546" t="s">
        <v>3215</v>
      </c>
      <c r="M23546" t="s">
        <v>18561</v>
      </c>
      <c r="N23546" t="s">
        <v>60805</v>
      </c>
      <c r="O23546" s="76" t="s">
        <v>4356</v>
      </c>
      <c r="P23546" s="82">
        <v>988</v>
      </c>
      <c r="Q23546" s="82" t="s">
        <v>89659</v>
      </c>
      <c r="R23546"/>
    </row>
    <row r="23547" spans="12:18" x14ac:dyDescent="0.25">
      <c r="L23547" t="s">
        <v>3215</v>
      </c>
      <c r="M23547" t="s">
        <v>16613</v>
      </c>
      <c r="N23547" t="s">
        <v>60806</v>
      </c>
      <c r="O23547" s="76" t="s">
        <v>4356</v>
      </c>
      <c r="P23547" s="82">
        <v>303</v>
      </c>
      <c r="Q23547" s="82" t="s">
        <v>89660</v>
      </c>
      <c r="R23547"/>
    </row>
    <row r="23548" spans="12:18" x14ac:dyDescent="0.25">
      <c r="L23548" t="s">
        <v>3215</v>
      </c>
      <c r="M23548" t="s">
        <v>36629</v>
      </c>
      <c r="N23548" t="s">
        <v>60807</v>
      </c>
      <c r="O23548" s="76" t="s">
        <v>4356</v>
      </c>
      <c r="P23548" s="82">
        <v>769</v>
      </c>
      <c r="Q23548" s="82" t="s">
        <v>89661</v>
      </c>
      <c r="R23548"/>
    </row>
    <row r="23549" spans="12:18" x14ac:dyDescent="0.25">
      <c r="L23549" t="s">
        <v>3215</v>
      </c>
      <c r="M23549" t="s">
        <v>23152</v>
      </c>
      <c r="N23549" t="s">
        <v>60808</v>
      </c>
      <c r="O23549" s="76" t="s">
        <v>4356</v>
      </c>
      <c r="P23549" s="82">
        <v>833</v>
      </c>
      <c r="Q23549" s="82" t="s">
        <v>89662</v>
      </c>
      <c r="R23549"/>
    </row>
    <row r="23550" spans="12:18" x14ac:dyDescent="0.25">
      <c r="L23550" t="s">
        <v>3215</v>
      </c>
      <c r="M23550" t="s">
        <v>23153</v>
      </c>
      <c r="N23550" t="s">
        <v>60809</v>
      </c>
      <c r="O23550" s="76" t="s">
        <v>4366</v>
      </c>
      <c r="P23550" s="82">
        <v>259</v>
      </c>
      <c r="Q23550" s="82" t="s">
        <v>89663</v>
      </c>
      <c r="R23550"/>
    </row>
    <row r="23551" spans="12:18" x14ac:dyDescent="0.25">
      <c r="L23551" t="s">
        <v>3215</v>
      </c>
      <c r="M23551" t="s">
        <v>16615</v>
      </c>
      <c r="N23551" t="s">
        <v>60810</v>
      </c>
      <c r="O23551" s="76" t="s">
        <v>4356</v>
      </c>
      <c r="P23551" s="82">
        <v>239</v>
      </c>
      <c r="Q23551" s="82" t="s">
        <v>89664</v>
      </c>
      <c r="R23551"/>
    </row>
    <row r="23552" spans="12:18" x14ac:dyDescent="0.25">
      <c r="L23552" t="s">
        <v>3215</v>
      </c>
      <c r="M23552" t="s">
        <v>23154</v>
      </c>
      <c r="N23552" t="s">
        <v>60811</v>
      </c>
      <c r="O23552" s="76" t="s">
        <v>4356</v>
      </c>
      <c r="P23552" s="82">
        <v>653</v>
      </c>
      <c r="Q23552" s="82" t="s">
        <v>89665</v>
      </c>
      <c r="R23552"/>
    </row>
    <row r="23553" spans="12:18" x14ac:dyDescent="0.25">
      <c r="L23553" t="s">
        <v>3215</v>
      </c>
      <c r="M23553" t="s">
        <v>23155</v>
      </c>
      <c r="N23553" t="s">
        <v>60812</v>
      </c>
      <c r="O23553" s="76" t="s">
        <v>4356</v>
      </c>
      <c r="P23553" s="82">
        <v>249</v>
      </c>
      <c r="Q23553" s="82" t="s">
        <v>89666</v>
      </c>
      <c r="R23553"/>
    </row>
    <row r="23554" spans="12:18" x14ac:dyDescent="0.25">
      <c r="L23554" t="s">
        <v>3215</v>
      </c>
      <c r="M23554" t="s">
        <v>23156</v>
      </c>
      <c r="N23554" t="s">
        <v>60813</v>
      </c>
      <c r="O23554" s="76" t="s">
        <v>4374</v>
      </c>
      <c r="P23554" s="82">
        <v>1929</v>
      </c>
      <c r="Q23554" s="82" t="s">
        <v>89667</v>
      </c>
      <c r="R23554"/>
    </row>
    <row r="23555" spans="12:18" x14ac:dyDescent="0.25">
      <c r="L23555" t="s">
        <v>3215</v>
      </c>
      <c r="M23555" t="s">
        <v>23157</v>
      </c>
      <c r="N23555" t="s">
        <v>60814</v>
      </c>
      <c r="O23555" s="76" t="s">
        <v>4374</v>
      </c>
      <c r="P23555" s="82">
        <v>9871</v>
      </c>
      <c r="Q23555" s="82" t="s">
        <v>89668</v>
      </c>
      <c r="R23555"/>
    </row>
    <row r="23556" spans="12:18" x14ac:dyDescent="0.25">
      <c r="L23556" t="s">
        <v>3215</v>
      </c>
      <c r="M23556" t="s">
        <v>23158</v>
      </c>
      <c r="N23556" t="s">
        <v>60815</v>
      </c>
      <c r="O23556" s="76" t="s">
        <v>4356</v>
      </c>
      <c r="P23556" s="82">
        <v>223</v>
      </c>
      <c r="Q23556" s="82" t="s">
        <v>89669</v>
      </c>
      <c r="R23556"/>
    </row>
    <row r="23557" spans="12:18" x14ac:dyDescent="0.25">
      <c r="L23557" t="s">
        <v>3215</v>
      </c>
      <c r="M23557" t="s">
        <v>36630</v>
      </c>
      <c r="N23557" t="s">
        <v>60816</v>
      </c>
      <c r="O23557" s="76" t="s">
        <v>4356</v>
      </c>
      <c r="P23557" s="82">
        <v>186</v>
      </c>
      <c r="Q23557" s="82" t="s">
        <v>89670</v>
      </c>
      <c r="R23557"/>
    </row>
    <row r="23558" spans="12:18" x14ac:dyDescent="0.25">
      <c r="L23558" t="s">
        <v>3215</v>
      </c>
      <c r="M23558" t="s">
        <v>18563</v>
      </c>
      <c r="N23558" t="s">
        <v>60817</v>
      </c>
      <c r="O23558" s="76" t="s">
        <v>4356</v>
      </c>
      <c r="P23558" s="82">
        <v>189</v>
      </c>
      <c r="Q23558" s="82" t="s">
        <v>89671</v>
      </c>
      <c r="R23558"/>
    </row>
    <row r="23559" spans="12:18" x14ac:dyDescent="0.25">
      <c r="L23559" t="s">
        <v>3215</v>
      </c>
      <c r="M23559" t="s">
        <v>18565</v>
      </c>
      <c r="N23559" t="s">
        <v>60818</v>
      </c>
      <c r="O23559" s="76" t="s">
        <v>4356</v>
      </c>
      <c r="P23559" s="82">
        <v>263</v>
      </c>
      <c r="Q23559" s="82" t="s">
        <v>89672</v>
      </c>
      <c r="R23559"/>
    </row>
    <row r="23560" spans="12:18" x14ac:dyDescent="0.25">
      <c r="L23560" t="s">
        <v>3215</v>
      </c>
      <c r="M23560" t="s">
        <v>36631</v>
      </c>
      <c r="N23560" t="s">
        <v>60819</v>
      </c>
      <c r="O23560" s="76" t="s">
        <v>4374</v>
      </c>
      <c r="P23560" s="82">
        <v>3906</v>
      </c>
      <c r="Q23560" s="82" t="s">
        <v>72645</v>
      </c>
      <c r="R23560"/>
    </row>
    <row r="23561" spans="12:18" x14ac:dyDescent="0.25">
      <c r="L23561" t="s">
        <v>3215</v>
      </c>
      <c r="M23561" t="s">
        <v>23159</v>
      </c>
      <c r="N23561" t="s">
        <v>60820</v>
      </c>
      <c r="O23561" s="76" t="s">
        <v>4356</v>
      </c>
      <c r="P23561" s="82">
        <v>630</v>
      </c>
      <c r="Q23561" s="82" t="s">
        <v>89673</v>
      </c>
      <c r="R23561"/>
    </row>
    <row r="23562" spans="12:18" x14ac:dyDescent="0.25">
      <c r="L23562" t="s">
        <v>3215</v>
      </c>
      <c r="M23562" t="s">
        <v>16617</v>
      </c>
      <c r="N23562" t="s">
        <v>60821</v>
      </c>
      <c r="O23562" s="76" t="s">
        <v>4356</v>
      </c>
      <c r="P23562" s="82">
        <v>386</v>
      </c>
      <c r="Q23562" s="82" t="s">
        <v>89674</v>
      </c>
      <c r="R23562"/>
    </row>
    <row r="23563" spans="12:18" x14ac:dyDescent="0.25">
      <c r="L23563" t="s">
        <v>3215</v>
      </c>
      <c r="M23563" t="s">
        <v>36632</v>
      </c>
      <c r="N23563" t="s">
        <v>60822</v>
      </c>
      <c r="O23563" s="76" t="s">
        <v>4356</v>
      </c>
      <c r="P23563" s="82">
        <v>330</v>
      </c>
      <c r="Q23563" s="82" t="s">
        <v>89675</v>
      </c>
      <c r="R23563"/>
    </row>
    <row r="23564" spans="12:18" x14ac:dyDescent="0.25">
      <c r="L23564" t="s">
        <v>3215</v>
      </c>
      <c r="M23564" t="s">
        <v>18566</v>
      </c>
      <c r="N23564" t="s">
        <v>60823</v>
      </c>
      <c r="O23564" s="76" t="s">
        <v>4374</v>
      </c>
      <c r="P23564" s="82">
        <v>2925</v>
      </c>
      <c r="Q23564" s="82" t="s">
        <v>89676</v>
      </c>
      <c r="R23564"/>
    </row>
    <row r="23565" spans="12:18" x14ac:dyDescent="0.25">
      <c r="L23565" t="s">
        <v>3215</v>
      </c>
      <c r="M23565" t="s">
        <v>5591</v>
      </c>
      <c r="N23565" t="s">
        <v>60824</v>
      </c>
      <c r="O23565" s="76" t="s">
        <v>4356</v>
      </c>
      <c r="P23565" s="82">
        <v>999</v>
      </c>
      <c r="Q23565" s="82" t="s">
        <v>89677</v>
      </c>
      <c r="R23565"/>
    </row>
    <row r="23566" spans="12:18" x14ac:dyDescent="0.25">
      <c r="L23566" t="s">
        <v>3215</v>
      </c>
      <c r="M23566" t="s">
        <v>18568</v>
      </c>
      <c r="N23566" t="s">
        <v>60825</v>
      </c>
      <c r="O23566" s="76" t="s">
        <v>4356</v>
      </c>
      <c r="P23566" s="82">
        <v>1843</v>
      </c>
      <c r="Q23566" s="82" t="s">
        <v>89678</v>
      </c>
      <c r="R23566"/>
    </row>
    <row r="23567" spans="12:18" x14ac:dyDescent="0.25">
      <c r="L23567" t="s">
        <v>3215</v>
      </c>
      <c r="M23567" t="s">
        <v>5592</v>
      </c>
      <c r="N23567" t="s">
        <v>60826</v>
      </c>
      <c r="O23567" s="76" t="s">
        <v>4366</v>
      </c>
      <c r="P23567" s="82">
        <v>112</v>
      </c>
      <c r="Q23567" s="82" t="s">
        <v>89679</v>
      </c>
      <c r="R23567"/>
    </row>
    <row r="23568" spans="12:18" x14ac:dyDescent="0.25">
      <c r="L23568" t="s">
        <v>3215</v>
      </c>
      <c r="M23568" t="s">
        <v>36633</v>
      </c>
      <c r="N23568" t="s">
        <v>60827</v>
      </c>
      <c r="O23568" s="76" t="s">
        <v>4366</v>
      </c>
      <c r="P23568" s="82">
        <v>239</v>
      </c>
      <c r="Q23568" s="82" t="s">
        <v>89680</v>
      </c>
      <c r="R23568"/>
    </row>
    <row r="23569" spans="12:18" x14ac:dyDescent="0.25">
      <c r="L23569" t="s">
        <v>3215</v>
      </c>
      <c r="M23569" t="s">
        <v>23160</v>
      </c>
      <c r="N23569" t="s">
        <v>60828</v>
      </c>
      <c r="O23569" s="76" t="s">
        <v>4356</v>
      </c>
      <c r="P23569" s="82">
        <v>636</v>
      </c>
      <c r="Q23569" s="82" t="s">
        <v>89681</v>
      </c>
      <c r="R23569"/>
    </row>
    <row r="23570" spans="12:18" x14ac:dyDescent="0.25">
      <c r="L23570" t="s">
        <v>3215</v>
      </c>
      <c r="M23570" t="s">
        <v>18569</v>
      </c>
      <c r="N23570" t="s">
        <v>60829</v>
      </c>
      <c r="O23570" s="76" t="s">
        <v>4356</v>
      </c>
      <c r="P23570" s="82">
        <v>475</v>
      </c>
      <c r="Q23570" s="82" t="s">
        <v>89682</v>
      </c>
      <c r="R23570"/>
    </row>
    <row r="23571" spans="12:18" x14ac:dyDescent="0.25">
      <c r="L23571" t="s">
        <v>3215</v>
      </c>
      <c r="M23571" t="s">
        <v>23161</v>
      </c>
      <c r="N23571" t="s">
        <v>60830</v>
      </c>
      <c r="O23571" s="76" t="s">
        <v>4356</v>
      </c>
      <c r="P23571" s="82">
        <v>302</v>
      </c>
      <c r="Q23571" s="82" t="s">
        <v>89683</v>
      </c>
      <c r="R23571"/>
    </row>
    <row r="23572" spans="12:18" x14ac:dyDescent="0.25">
      <c r="L23572" t="s">
        <v>3215</v>
      </c>
      <c r="M23572" t="s">
        <v>5593</v>
      </c>
      <c r="N23572" t="s">
        <v>60831</v>
      </c>
      <c r="O23572" s="76" t="s">
        <v>4374</v>
      </c>
      <c r="P23572" s="82">
        <v>1564</v>
      </c>
      <c r="Q23572" s="82" t="s">
        <v>89684</v>
      </c>
      <c r="R23572"/>
    </row>
    <row r="23573" spans="12:18" x14ac:dyDescent="0.25">
      <c r="L23573" t="s">
        <v>3215</v>
      </c>
      <c r="M23573" t="s">
        <v>36634</v>
      </c>
      <c r="N23573" t="s">
        <v>60832</v>
      </c>
      <c r="O23573" s="76" t="s">
        <v>4450</v>
      </c>
      <c r="P23573" s="82">
        <v>4526</v>
      </c>
      <c r="Q23573" s="82" t="s">
        <v>72645</v>
      </c>
      <c r="R23573"/>
    </row>
    <row r="23574" spans="12:18" x14ac:dyDescent="0.25">
      <c r="L23574" t="s">
        <v>3215</v>
      </c>
      <c r="M23574" t="s">
        <v>22783</v>
      </c>
      <c r="N23574" t="s">
        <v>60833</v>
      </c>
      <c r="O23574" s="76" t="s">
        <v>4374</v>
      </c>
      <c r="P23574" s="82">
        <v>4337</v>
      </c>
      <c r="Q23574" s="82" t="s">
        <v>72645</v>
      </c>
      <c r="R23574"/>
    </row>
    <row r="23575" spans="12:18" x14ac:dyDescent="0.25">
      <c r="L23575" t="s">
        <v>3215</v>
      </c>
      <c r="M23575" t="s">
        <v>16619</v>
      </c>
      <c r="N23575" t="s">
        <v>60834</v>
      </c>
      <c r="O23575" s="76" t="s">
        <v>4374</v>
      </c>
      <c r="P23575" s="82">
        <v>2201</v>
      </c>
      <c r="Q23575" s="82" t="s">
        <v>89685</v>
      </c>
      <c r="R23575"/>
    </row>
    <row r="23576" spans="12:18" x14ac:dyDescent="0.25">
      <c r="L23576" t="s">
        <v>3215</v>
      </c>
      <c r="M23576" t="s">
        <v>16621</v>
      </c>
      <c r="N23576" t="s">
        <v>60835</v>
      </c>
      <c r="O23576" s="76" t="s">
        <v>4374</v>
      </c>
      <c r="P23576" s="82">
        <v>5898</v>
      </c>
      <c r="Q23576" s="82" t="s">
        <v>89686</v>
      </c>
      <c r="R23576"/>
    </row>
    <row r="23577" spans="12:18" x14ac:dyDescent="0.25">
      <c r="L23577" t="s">
        <v>3215</v>
      </c>
      <c r="M23577" t="s">
        <v>23162</v>
      </c>
      <c r="N23577" t="s">
        <v>60836</v>
      </c>
      <c r="O23577" s="76" t="s">
        <v>4356</v>
      </c>
      <c r="P23577" s="82">
        <v>772</v>
      </c>
      <c r="Q23577" s="82" t="s">
        <v>89687</v>
      </c>
      <c r="R23577"/>
    </row>
    <row r="23578" spans="12:18" x14ac:dyDescent="0.25">
      <c r="L23578" t="s">
        <v>3215</v>
      </c>
      <c r="M23578" t="s">
        <v>18571</v>
      </c>
      <c r="N23578" t="s">
        <v>60837</v>
      </c>
      <c r="O23578" s="76" t="s">
        <v>4374</v>
      </c>
      <c r="P23578" s="82">
        <v>2742</v>
      </c>
      <c r="Q23578" s="82" t="s">
        <v>89688</v>
      </c>
      <c r="R23578"/>
    </row>
    <row r="23579" spans="12:18" x14ac:dyDescent="0.25">
      <c r="L23579" t="s">
        <v>3215</v>
      </c>
      <c r="M23579" t="s">
        <v>16623</v>
      </c>
      <c r="N23579" t="s">
        <v>60838</v>
      </c>
      <c r="O23579" s="76" t="s">
        <v>4374</v>
      </c>
      <c r="P23579" s="82">
        <v>4405</v>
      </c>
      <c r="Q23579" s="82" t="s">
        <v>89689</v>
      </c>
      <c r="R23579"/>
    </row>
    <row r="23580" spans="12:18" x14ac:dyDescent="0.25">
      <c r="L23580" t="s">
        <v>3215</v>
      </c>
      <c r="M23580" t="s">
        <v>5594</v>
      </c>
      <c r="N23580" t="s">
        <v>60839</v>
      </c>
      <c r="O23580" s="76" t="s">
        <v>4356</v>
      </c>
      <c r="P23580" s="82">
        <v>856</v>
      </c>
      <c r="Q23580" s="82" t="s">
        <v>89690</v>
      </c>
      <c r="R23580"/>
    </row>
    <row r="23581" spans="12:18" x14ac:dyDescent="0.25">
      <c r="L23581" t="s">
        <v>3215</v>
      </c>
      <c r="M23581" t="s">
        <v>14275</v>
      </c>
      <c r="N23581" t="s">
        <v>60840</v>
      </c>
      <c r="O23581" s="76" t="s">
        <v>4374</v>
      </c>
      <c r="P23581" s="82">
        <v>9753</v>
      </c>
      <c r="Q23581" s="82" t="s">
        <v>89691</v>
      </c>
      <c r="R23581"/>
    </row>
    <row r="23582" spans="12:18" x14ac:dyDescent="0.25">
      <c r="L23582" t="s">
        <v>3215</v>
      </c>
      <c r="M23582" t="s">
        <v>18574</v>
      </c>
      <c r="N23582" t="s">
        <v>60841</v>
      </c>
      <c r="O23582" s="76" t="s">
        <v>4450</v>
      </c>
      <c r="P23582" s="82">
        <v>41019</v>
      </c>
      <c r="Q23582" s="82" t="s">
        <v>72645</v>
      </c>
      <c r="R23582"/>
    </row>
    <row r="23583" spans="12:18" x14ac:dyDescent="0.25">
      <c r="L23583" t="s">
        <v>3215</v>
      </c>
      <c r="M23583" t="s">
        <v>23163</v>
      </c>
      <c r="N23583" t="s">
        <v>60842</v>
      </c>
      <c r="O23583" s="76" t="s">
        <v>4374</v>
      </c>
      <c r="P23583" s="82">
        <v>1014</v>
      </c>
      <c r="Q23583" s="82" t="s">
        <v>89692</v>
      </c>
      <c r="R23583"/>
    </row>
    <row r="23584" spans="12:18" x14ac:dyDescent="0.25">
      <c r="L23584" t="s">
        <v>3215</v>
      </c>
      <c r="M23584" t="s">
        <v>18576</v>
      </c>
      <c r="N23584" t="s">
        <v>60843</v>
      </c>
      <c r="O23584" s="76" t="s">
        <v>4356</v>
      </c>
      <c r="P23584" s="82">
        <v>729</v>
      </c>
      <c r="Q23584" s="82" t="s">
        <v>89694</v>
      </c>
      <c r="R23584"/>
    </row>
    <row r="23585" spans="12:18" x14ac:dyDescent="0.25">
      <c r="L23585" t="s">
        <v>3215</v>
      </c>
      <c r="M23585" t="s">
        <v>23164</v>
      </c>
      <c r="N23585" t="s">
        <v>60844</v>
      </c>
      <c r="O23585" s="76" t="s">
        <v>4356</v>
      </c>
      <c r="P23585" s="82">
        <v>1459</v>
      </c>
      <c r="Q23585" s="82" t="s">
        <v>89695</v>
      </c>
      <c r="R23585"/>
    </row>
    <row r="23586" spans="12:18" x14ac:dyDescent="0.25">
      <c r="L23586" t="s">
        <v>3215</v>
      </c>
      <c r="M23586" t="s">
        <v>16625</v>
      </c>
      <c r="N23586" t="s">
        <v>60845</v>
      </c>
      <c r="O23586" s="76" t="s">
        <v>4356</v>
      </c>
      <c r="P23586" s="82">
        <v>759</v>
      </c>
      <c r="Q23586" s="82" t="s">
        <v>89696</v>
      </c>
      <c r="R23586"/>
    </row>
    <row r="23587" spans="12:18" x14ac:dyDescent="0.25">
      <c r="L23587" t="s">
        <v>3215</v>
      </c>
      <c r="M23587" t="s">
        <v>18578</v>
      </c>
      <c r="N23587" t="s">
        <v>60846</v>
      </c>
      <c r="O23587" s="76" t="s">
        <v>4356</v>
      </c>
      <c r="P23587" s="82">
        <v>152</v>
      </c>
      <c r="Q23587" s="82" t="s">
        <v>89697</v>
      </c>
      <c r="R23587"/>
    </row>
    <row r="23588" spans="12:18" x14ac:dyDescent="0.25">
      <c r="L23588" t="s">
        <v>3215</v>
      </c>
      <c r="M23588" t="s">
        <v>5595</v>
      </c>
      <c r="N23588" t="s">
        <v>60847</v>
      </c>
      <c r="O23588" s="76" t="s">
        <v>4374</v>
      </c>
      <c r="P23588" s="82">
        <v>10291</v>
      </c>
      <c r="Q23588" s="82" t="s">
        <v>89698</v>
      </c>
      <c r="R23588"/>
    </row>
    <row r="23589" spans="12:18" x14ac:dyDescent="0.25">
      <c r="L23589" t="s">
        <v>3215</v>
      </c>
      <c r="M23589" t="s">
        <v>36636</v>
      </c>
      <c r="N23589" t="s">
        <v>60848</v>
      </c>
      <c r="O23589" s="76" t="s">
        <v>4356</v>
      </c>
      <c r="P23589" s="82">
        <v>504</v>
      </c>
      <c r="Q23589" s="82" t="s">
        <v>89699</v>
      </c>
      <c r="R23589"/>
    </row>
    <row r="23590" spans="12:18" x14ac:dyDescent="0.25">
      <c r="L23590" t="s">
        <v>3215</v>
      </c>
      <c r="M23590" t="s">
        <v>23165</v>
      </c>
      <c r="N23590" t="s">
        <v>60849</v>
      </c>
      <c r="O23590" s="76" t="s">
        <v>4356</v>
      </c>
      <c r="P23590" s="82">
        <v>1571</v>
      </c>
      <c r="Q23590" s="82" t="s">
        <v>89700</v>
      </c>
      <c r="R23590"/>
    </row>
    <row r="23591" spans="12:18" x14ac:dyDescent="0.25">
      <c r="L23591" t="s">
        <v>3215</v>
      </c>
      <c r="M23591" t="s">
        <v>5596</v>
      </c>
      <c r="N23591" t="s">
        <v>60850</v>
      </c>
      <c r="O23591" s="76" t="s">
        <v>4374</v>
      </c>
      <c r="P23591" s="82">
        <v>4726</v>
      </c>
      <c r="Q23591" s="82" t="s">
        <v>72645</v>
      </c>
      <c r="R23591"/>
    </row>
    <row r="23592" spans="12:18" x14ac:dyDescent="0.25">
      <c r="L23592" t="s">
        <v>3215</v>
      </c>
      <c r="M23592" t="s">
        <v>36637</v>
      </c>
      <c r="N23592" t="s">
        <v>60851</v>
      </c>
      <c r="O23592" s="76" t="s">
        <v>4356</v>
      </c>
      <c r="P23592" s="82">
        <v>432</v>
      </c>
      <c r="Q23592" s="82" t="s">
        <v>89701</v>
      </c>
      <c r="R23592"/>
    </row>
    <row r="23593" spans="12:18" x14ac:dyDescent="0.25">
      <c r="L23593" t="s">
        <v>3215</v>
      </c>
      <c r="M23593" t="s">
        <v>36638</v>
      </c>
      <c r="N23593" t="s">
        <v>60852</v>
      </c>
      <c r="O23593" s="76" t="s">
        <v>4356</v>
      </c>
      <c r="P23593" s="82">
        <v>664</v>
      </c>
      <c r="Q23593" s="82" t="s">
        <v>89702</v>
      </c>
      <c r="R23593"/>
    </row>
    <row r="23594" spans="12:18" x14ac:dyDescent="0.25">
      <c r="L23594" t="s">
        <v>3215</v>
      </c>
      <c r="M23594" t="s">
        <v>18580</v>
      </c>
      <c r="N23594" t="s">
        <v>60853</v>
      </c>
      <c r="O23594" s="76" t="s">
        <v>4356</v>
      </c>
      <c r="P23594" s="82">
        <v>582</v>
      </c>
      <c r="Q23594" s="82" t="s">
        <v>89703</v>
      </c>
      <c r="R23594"/>
    </row>
    <row r="23595" spans="12:18" x14ac:dyDescent="0.25">
      <c r="L23595" t="s">
        <v>3215</v>
      </c>
      <c r="M23595" t="s">
        <v>16626</v>
      </c>
      <c r="N23595" t="s">
        <v>60854</v>
      </c>
      <c r="O23595" s="76" t="s">
        <v>4356</v>
      </c>
      <c r="P23595" s="82">
        <v>562</v>
      </c>
      <c r="Q23595" s="82" t="s">
        <v>89704</v>
      </c>
      <c r="R23595"/>
    </row>
    <row r="23596" spans="12:18" x14ac:dyDescent="0.25">
      <c r="L23596" t="s">
        <v>3215</v>
      </c>
      <c r="M23596" t="s">
        <v>23166</v>
      </c>
      <c r="N23596" t="s">
        <v>60855</v>
      </c>
      <c r="O23596" s="76" t="s">
        <v>4356</v>
      </c>
      <c r="P23596" s="82">
        <v>649</v>
      </c>
      <c r="Q23596" s="82" t="s">
        <v>89705</v>
      </c>
      <c r="R23596"/>
    </row>
    <row r="23597" spans="12:18" x14ac:dyDescent="0.25">
      <c r="L23597" t="s">
        <v>3215</v>
      </c>
      <c r="M23597" t="s">
        <v>18582</v>
      </c>
      <c r="N23597" t="s">
        <v>60856</v>
      </c>
      <c r="O23597" s="76" t="s">
        <v>4356</v>
      </c>
      <c r="P23597" s="82">
        <v>5412</v>
      </c>
      <c r="Q23597" s="82" t="s">
        <v>89706</v>
      </c>
      <c r="R23597"/>
    </row>
    <row r="23598" spans="12:18" x14ac:dyDescent="0.25">
      <c r="L23598" t="s">
        <v>3215</v>
      </c>
      <c r="M23598" t="s">
        <v>23167</v>
      </c>
      <c r="N23598" t="s">
        <v>60857</v>
      </c>
      <c r="O23598" s="76" t="s">
        <v>4356</v>
      </c>
      <c r="P23598" s="82">
        <v>198</v>
      </c>
      <c r="Q23598" s="82" t="s">
        <v>89707</v>
      </c>
      <c r="R23598"/>
    </row>
    <row r="23599" spans="12:18" x14ac:dyDescent="0.25">
      <c r="L23599" t="s">
        <v>3215</v>
      </c>
      <c r="M23599" t="s">
        <v>16627</v>
      </c>
      <c r="N23599" t="s">
        <v>60858</v>
      </c>
      <c r="O23599" s="76" t="s">
        <v>4356</v>
      </c>
      <c r="P23599" s="82">
        <v>291</v>
      </c>
      <c r="Q23599" s="82" t="s">
        <v>89708</v>
      </c>
      <c r="R23599"/>
    </row>
    <row r="23600" spans="12:18" x14ac:dyDescent="0.25">
      <c r="L23600" t="s">
        <v>3215</v>
      </c>
      <c r="M23600" t="s">
        <v>16629</v>
      </c>
      <c r="N23600" t="s">
        <v>60859</v>
      </c>
      <c r="O23600" s="76" t="s">
        <v>4356</v>
      </c>
      <c r="P23600" s="82">
        <v>2639</v>
      </c>
      <c r="Q23600" s="82" t="s">
        <v>89709</v>
      </c>
      <c r="R23600"/>
    </row>
    <row r="23601" spans="12:18" x14ac:dyDescent="0.25">
      <c r="L23601" t="s">
        <v>3215</v>
      </c>
      <c r="M23601" t="s">
        <v>18584</v>
      </c>
      <c r="N23601" t="s">
        <v>60860</v>
      </c>
      <c r="O23601" s="76" t="s">
        <v>4356</v>
      </c>
      <c r="P23601" s="82">
        <v>293</v>
      </c>
      <c r="Q23601" s="82" t="s">
        <v>89710</v>
      </c>
      <c r="R23601"/>
    </row>
    <row r="23602" spans="12:18" x14ac:dyDescent="0.25">
      <c r="L23602" t="s">
        <v>3215</v>
      </c>
      <c r="M23602" t="s">
        <v>16631</v>
      </c>
      <c r="N23602" t="s">
        <v>60861</v>
      </c>
      <c r="O23602" s="76" t="s">
        <v>4366</v>
      </c>
      <c r="P23602" s="82">
        <v>52</v>
      </c>
      <c r="Q23602" s="82" t="s">
        <v>89711</v>
      </c>
      <c r="R23602"/>
    </row>
    <row r="23603" spans="12:18" x14ac:dyDescent="0.25">
      <c r="L23603" t="s">
        <v>3215</v>
      </c>
      <c r="M23603" t="s">
        <v>36639</v>
      </c>
      <c r="N23603" t="s">
        <v>60862</v>
      </c>
      <c r="O23603" s="76" t="s">
        <v>4356</v>
      </c>
      <c r="P23603" s="82">
        <v>1902</v>
      </c>
      <c r="Q23603" s="82" t="s">
        <v>89712</v>
      </c>
      <c r="R23603"/>
    </row>
    <row r="23604" spans="12:18" x14ac:dyDescent="0.25">
      <c r="L23604" t="s">
        <v>3215</v>
      </c>
      <c r="M23604" t="s">
        <v>16633</v>
      </c>
      <c r="N23604" t="s">
        <v>60863</v>
      </c>
      <c r="O23604" s="76" t="s">
        <v>4356</v>
      </c>
      <c r="P23604" s="82">
        <v>162</v>
      </c>
      <c r="Q23604" s="82" t="s">
        <v>89713</v>
      </c>
      <c r="R23604"/>
    </row>
    <row r="23605" spans="12:18" x14ac:dyDescent="0.25">
      <c r="L23605" t="s">
        <v>3215</v>
      </c>
      <c r="M23605" t="s">
        <v>36640</v>
      </c>
      <c r="N23605" t="s">
        <v>60864</v>
      </c>
      <c r="O23605" s="76" t="s">
        <v>4450</v>
      </c>
      <c r="P23605" s="82">
        <v>17622</v>
      </c>
      <c r="Q23605" s="82" t="s">
        <v>72645</v>
      </c>
      <c r="R23605"/>
    </row>
    <row r="23606" spans="12:18" x14ac:dyDescent="0.25">
      <c r="L23606" t="s">
        <v>3215</v>
      </c>
      <c r="M23606" t="s">
        <v>16635</v>
      </c>
      <c r="N23606" t="s">
        <v>60865</v>
      </c>
      <c r="O23606" s="76" t="s">
        <v>4366</v>
      </c>
      <c r="P23606" s="82">
        <v>38</v>
      </c>
      <c r="Q23606" s="82" t="s">
        <v>89714</v>
      </c>
      <c r="R23606"/>
    </row>
    <row r="23607" spans="12:18" x14ac:dyDescent="0.25">
      <c r="L23607" t="s">
        <v>3215</v>
      </c>
      <c r="M23607" t="s">
        <v>36641</v>
      </c>
      <c r="N23607" t="s">
        <v>60866</v>
      </c>
      <c r="O23607" s="76" t="s">
        <v>4356</v>
      </c>
      <c r="P23607" s="82">
        <v>607</v>
      </c>
      <c r="Q23607" s="82" t="s">
        <v>89715</v>
      </c>
      <c r="R23607"/>
    </row>
    <row r="23608" spans="12:18" x14ac:dyDescent="0.25">
      <c r="L23608" t="s">
        <v>3215</v>
      </c>
      <c r="M23608" t="s">
        <v>5597</v>
      </c>
      <c r="N23608" t="s">
        <v>60867</v>
      </c>
      <c r="O23608" s="76" t="s">
        <v>4356</v>
      </c>
      <c r="P23608" s="82">
        <v>324</v>
      </c>
      <c r="Q23608" s="82" t="s">
        <v>89716</v>
      </c>
      <c r="R23608"/>
    </row>
    <row r="23609" spans="12:18" x14ac:dyDescent="0.25">
      <c r="L23609" t="s">
        <v>3215</v>
      </c>
      <c r="M23609" t="s">
        <v>16637</v>
      </c>
      <c r="N23609" t="s">
        <v>60868</v>
      </c>
      <c r="O23609" s="76" t="s">
        <v>4356</v>
      </c>
      <c r="P23609" s="82">
        <v>307</v>
      </c>
      <c r="Q23609" s="82" t="s">
        <v>89717</v>
      </c>
      <c r="R23609"/>
    </row>
    <row r="23610" spans="12:18" x14ac:dyDescent="0.25">
      <c r="L23610" t="s">
        <v>3215</v>
      </c>
      <c r="M23610" t="s">
        <v>18586</v>
      </c>
      <c r="N23610" t="s">
        <v>60869</v>
      </c>
      <c r="O23610" s="76" t="s">
        <v>4356</v>
      </c>
      <c r="P23610" s="82">
        <v>263</v>
      </c>
      <c r="Q23610" s="82" t="s">
        <v>89718</v>
      </c>
      <c r="R23610"/>
    </row>
    <row r="23611" spans="12:18" x14ac:dyDescent="0.25">
      <c r="L23611" t="s">
        <v>3215</v>
      </c>
      <c r="M23611" t="s">
        <v>16639</v>
      </c>
      <c r="N23611" t="s">
        <v>60870</v>
      </c>
      <c r="O23611" s="76" t="s">
        <v>4356</v>
      </c>
      <c r="P23611" s="82">
        <v>422</v>
      </c>
      <c r="Q23611" s="82" t="s">
        <v>89719</v>
      </c>
      <c r="R23611"/>
    </row>
    <row r="23612" spans="12:18" x14ac:dyDescent="0.25">
      <c r="L23612" t="s">
        <v>3215</v>
      </c>
      <c r="M23612" t="s">
        <v>16641</v>
      </c>
      <c r="N23612" t="s">
        <v>60871</v>
      </c>
      <c r="O23612" s="76" t="s">
        <v>4356</v>
      </c>
      <c r="P23612" s="82">
        <v>1412</v>
      </c>
      <c r="Q23612" s="82" t="s">
        <v>89721</v>
      </c>
      <c r="R23612"/>
    </row>
    <row r="23613" spans="12:18" x14ac:dyDescent="0.25">
      <c r="L23613" t="s">
        <v>3215</v>
      </c>
      <c r="M23613" t="s">
        <v>18588</v>
      </c>
      <c r="N23613" t="s">
        <v>60872</v>
      </c>
      <c r="O23613" s="76" t="s">
        <v>4366</v>
      </c>
      <c r="P23613" s="82">
        <v>240</v>
      </c>
      <c r="Q23613" s="82" t="s">
        <v>89720</v>
      </c>
      <c r="R23613"/>
    </row>
    <row r="23614" spans="12:18" x14ac:dyDescent="0.25">
      <c r="L23614" t="s">
        <v>3215</v>
      </c>
      <c r="M23614" t="s">
        <v>18589</v>
      </c>
      <c r="N23614" t="s">
        <v>60873</v>
      </c>
      <c r="O23614" s="76" t="s">
        <v>4356</v>
      </c>
      <c r="P23614" s="82">
        <v>240</v>
      </c>
      <c r="Q23614" s="82" t="s">
        <v>89722</v>
      </c>
      <c r="R23614"/>
    </row>
    <row r="23615" spans="12:18" x14ac:dyDescent="0.25">
      <c r="L23615" t="s">
        <v>3215</v>
      </c>
      <c r="M23615" t="s">
        <v>23168</v>
      </c>
      <c r="N23615" t="s">
        <v>60874</v>
      </c>
      <c r="O23615" s="76" t="s">
        <v>4356</v>
      </c>
      <c r="P23615" s="82">
        <v>1291</v>
      </c>
      <c r="Q23615" s="82" t="s">
        <v>89723</v>
      </c>
      <c r="R23615"/>
    </row>
    <row r="23616" spans="12:18" x14ac:dyDescent="0.25">
      <c r="L23616" t="s">
        <v>3215</v>
      </c>
      <c r="M23616" t="s">
        <v>36642</v>
      </c>
      <c r="N23616" t="s">
        <v>60875</v>
      </c>
      <c r="O23616" s="76" t="s">
        <v>4356</v>
      </c>
      <c r="P23616" s="82">
        <v>227</v>
      </c>
      <c r="Q23616" s="82" t="s">
        <v>89724</v>
      </c>
      <c r="R23616"/>
    </row>
    <row r="23617" spans="12:18" x14ac:dyDescent="0.25">
      <c r="L23617" t="s">
        <v>3215</v>
      </c>
      <c r="M23617" t="s">
        <v>36643</v>
      </c>
      <c r="N23617" t="s">
        <v>60876</v>
      </c>
      <c r="O23617" s="76" t="s">
        <v>4356</v>
      </c>
      <c r="P23617" s="82">
        <v>365</v>
      </c>
      <c r="Q23617" s="82" t="s">
        <v>89725</v>
      </c>
      <c r="R23617"/>
    </row>
    <row r="23618" spans="12:18" x14ac:dyDescent="0.25">
      <c r="L23618" t="s">
        <v>3215</v>
      </c>
      <c r="M23618" t="s">
        <v>18590</v>
      </c>
      <c r="N23618" t="s">
        <v>60877</v>
      </c>
      <c r="O23618" s="76" t="s">
        <v>4374</v>
      </c>
      <c r="P23618" s="82">
        <v>1169</v>
      </c>
      <c r="Q23618" s="82" t="s">
        <v>89726</v>
      </c>
      <c r="R23618"/>
    </row>
    <row r="23619" spans="12:18" x14ac:dyDescent="0.25">
      <c r="L23619" t="s">
        <v>3215</v>
      </c>
      <c r="M23619" t="s">
        <v>36644</v>
      </c>
      <c r="N23619" t="s">
        <v>60878</v>
      </c>
      <c r="O23619" s="76" t="s">
        <v>4366</v>
      </c>
      <c r="P23619" s="82">
        <v>87</v>
      </c>
      <c r="Q23619" s="82" t="s">
        <v>89727</v>
      </c>
      <c r="R23619"/>
    </row>
    <row r="23620" spans="12:18" x14ac:dyDescent="0.25">
      <c r="L23620" t="s">
        <v>3215</v>
      </c>
      <c r="M23620" t="s">
        <v>23169</v>
      </c>
      <c r="N23620" t="s">
        <v>60879</v>
      </c>
      <c r="O23620" s="76" t="s">
        <v>4356</v>
      </c>
      <c r="P23620" s="82">
        <v>3887</v>
      </c>
      <c r="Q23620" s="82" t="s">
        <v>89728</v>
      </c>
      <c r="R23620"/>
    </row>
    <row r="23621" spans="12:18" x14ac:dyDescent="0.25">
      <c r="L23621" t="s">
        <v>3215</v>
      </c>
      <c r="M23621" t="s">
        <v>16642</v>
      </c>
      <c r="N23621" t="s">
        <v>60880</v>
      </c>
      <c r="O23621" s="76" t="s">
        <v>4356</v>
      </c>
      <c r="P23621" s="82">
        <v>480</v>
      </c>
      <c r="Q23621" s="82" t="s">
        <v>89729</v>
      </c>
      <c r="R23621"/>
    </row>
    <row r="23622" spans="12:18" x14ac:dyDescent="0.25">
      <c r="L23622" t="s">
        <v>3215</v>
      </c>
      <c r="M23622" t="s">
        <v>16643</v>
      </c>
      <c r="N23622" t="s">
        <v>60881</v>
      </c>
      <c r="O23622" s="76" t="s">
        <v>4356</v>
      </c>
      <c r="P23622" s="82">
        <v>307</v>
      </c>
      <c r="Q23622" s="82" t="s">
        <v>89730</v>
      </c>
      <c r="R23622"/>
    </row>
    <row r="23623" spans="12:18" x14ac:dyDescent="0.25">
      <c r="L23623" t="s">
        <v>3215</v>
      </c>
      <c r="M23623" t="s">
        <v>18592</v>
      </c>
      <c r="N23623" t="s">
        <v>60882</v>
      </c>
      <c r="O23623" s="76" t="s">
        <v>4374</v>
      </c>
      <c r="P23623" s="82">
        <v>7661</v>
      </c>
      <c r="Q23623" s="82" t="s">
        <v>89731</v>
      </c>
      <c r="R23623"/>
    </row>
    <row r="23624" spans="12:18" x14ac:dyDescent="0.25">
      <c r="L23624" t="s">
        <v>3215</v>
      </c>
      <c r="M23624" t="s">
        <v>5598</v>
      </c>
      <c r="N23624" t="s">
        <v>60883</v>
      </c>
      <c r="O23624" s="76" t="s">
        <v>4356</v>
      </c>
      <c r="P23624" s="82">
        <v>221</v>
      </c>
      <c r="Q23624" s="82" t="s">
        <v>89732</v>
      </c>
      <c r="R23624"/>
    </row>
    <row r="23625" spans="12:18" x14ac:dyDescent="0.25">
      <c r="L23625" t="s">
        <v>3215</v>
      </c>
      <c r="M23625" t="s">
        <v>23170</v>
      </c>
      <c r="N23625" t="s">
        <v>60884</v>
      </c>
      <c r="O23625" s="76" t="s">
        <v>4356</v>
      </c>
      <c r="P23625" s="82">
        <v>137</v>
      </c>
      <c r="Q23625" s="82" t="s">
        <v>89733</v>
      </c>
      <c r="R23625"/>
    </row>
    <row r="23626" spans="12:18" x14ac:dyDescent="0.25">
      <c r="L23626" t="s">
        <v>3215</v>
      </c>
      <c r="M23626" t="s">
        <v>16645</v>
      </c>
      <c r="N23626" t="s">
        <v>60885</v>
      </c>
      <c r="O23626" s="76" t="s">
        <v>4356</v>
      </c>
      <c r="P23626" s="82">
        <v>378</v>
      </c>
      <c r="Q23626" s="82" t="s">
        <v>89734</v>
      </c>
      <c r="R23626"/>
    </row>
    <row r="23627" spans="12:18" x14ac:dyDescent="0.25">
      <c r="L23627" t="s">
        <v>3215</v>
      </c>
      <c r="M23627" t="s">
        <v>5599</v>
      </c>
      <c r="N23627" t="s">
        <v>60886</v>
      </c>
      <c r="O23627" s="76" t="s">
        <v>4356</v>
      </c>
      <c r="P23627" s="82">
        <v>1009</v>
      </c>
      <c r="Q23627" s="82" t="s">
        <v>89735</v>
      </c>
      <c r="R23627"/>
    </row>
    <row r="23628" spans="12:18" x14ac:dyDescent="0.25">
      <c r="L23628" t="s">
        <v>3215</v>
      </c>
      <c r="M23628" t="s">
        <v>36645</v>
      </c>
      <c r="N23628" t="s">
        <v>60887</v>
      </c>
      <c r="O23628" s="76" t="s">
        <v>4356</v>
      </c>
      <c r="P23628" s="82">
        <v>324</v>
      </c>
      <c r="Q23628" s="82" t="s">
        <v>89736</v>
      </c>
      <c r="R23628"/>
    </row>
    <row r="23629" spans="12:18" x14ac:dyDescent="0.25">
      <c r="L23629" t="s">
        <v>3215</v>
      </c>
      <c r="M23629" t="s">
        <v>18594</v>
      </c>
      <c r="N23629" t="s">
        <v>60888</v>
      </c>
      <c r="O23629" s="76" t="s">
        <v>4356</v>
      </c>
      <c r="P23629" s="82">
        <v>393</v>
      </c>
      <c r="Q23629" s="82" t="s">
        <v>89737</v>
      </c>
      <c r="R23629"/>
    </row>
    <row r="23630" spans="12:18" x14ac:dyDescent="0.25">
      <c r="L23630" t="s">
        <v>3215</v>
      </c>
      <c r="M23630" t="s">
        <v>16647</v>
      </c>
      <c r="N23630" t="s">
        <v>60889</v>
      </c>
      <c r="O23630" s="76" t="s">
        <v>4366</v>
      </c>
      <c r="P23630" s="82">
        <v>130</v>
      </c>
      <c r="Q23630" s="82" t="s">
        <v>89738</v>
      </c>
      <c r="R23630"/>
    </row>
    <row r="23631" spans="12:18" x14ac:dyDescent="0.25">
      <c r="L23631" t="s">
        <v>3215</v>
      </c>
      <c r="M23631" t="s">
        <v>23171</v>
      </c>
      <c r="N23631" t="s">
        <v>60890</v>
      </c>
      <c r="O23631" s="76" t="s">
        <v>4366</v>
      </c>
      <c r="P23631" s="82">
        <v>90</v>
      </c>
      <c r="Q23631" s="82" t="s">
        <v>89739</v>
      </c>
      <c r="R23631"/>
    </row>
    <row r="23632" spans="12:18" x14ac:dyDescent="0.25">
      <c r="L23632" t="s">
        <v>3215</v>
      </c>
      <c r="M23632" t="s">
        <v>23172</v>
      </c>
      <c r="N23632" t="s">
        <v>60891</v>
      </c>
      <c r="O23632" s="76" t="s">
        <v>4356</v>
      </c>
      <c r="P23632" s="82">
        <v>397</v>
      </c>
      <c r="Q23632" s="82" t="s">
        <v>89740</v>
      </c>
      <c r="R23632"/>
    </row>
    <row r="23633" spans="12:18" x14ac:dyDescent="0.25">
      <c r="L23633" t="s">
        <v>3215</v>
      </c>
      <c r="M23633" t="s">
        <v>16649</v>
      </c>
      <c r="N23633" t="s">
        <v>60892</v>
      </c>
      <c r="O23633" s="76" t="s">
        <v>4356</v>
      </c>
      <c r="P23633" s="82">
        <v>235</v>
      </c>
      <c r="Q23633" s="82" t="s">
        <v>89741</v>
      </c>
      <c r="R23633"/>
    </row>
    <row r="23634" spans="12:18" x14ac:dyDescent="0.25">
      <c r="L23634" t="s">
        <v>3215</v>
      </c>
      <c r="M23634" t="s">
        <v>36646</v>
      </c>
      <c r="N23634" t="s">
        <v>60893</v>
      </c>
      <c r="O23634" s="76" t="s">
        <v>4356</v>
      </c>
      <c r="P23634" s="82">
        <v>397</v>
      </c>
      <c r="Q23634" s="82" t="s">
        <v>89742</v>
      </c>
      <c r="R23634"/>
    </row>
    <row r="23635" spans="12:18" x14ac:dyDescent="0.25">
      <c r="L23635" t="s">
        <v>3215</v>
      </c>
      <c r="M23635" t="s">
        <v>23173</v>
      </c>
      <c r="N23635" t="s">
        <v>60894</v>
      </c>
      <c r="O23635" s="76" t="s">
        <v>4366</v>
      </c>
      <c r="P23635" s="82">
        <v>239</v>
      </c>
      <c r="Q23635" s="82" t="s">
        <v>89743</v>
      </c>
      <c r="R23635"/>
    </row>
    <row r="23636" spans="12:18" x14ac:dyDescent="0.25">
      <c r="L23636" t="s">
        <v>3215</v>
      </c>
      <c r="M23636" t="s">
        <v>18596</v>
      </c>
      <c r="N23636" t="s">
        <v>60895</v>
      </c>
      <c r="O23636" s="76" t="s">
        <v>4356</v>
      </c>
      <c r="P23636" s="82">
        <v>581</v>
      </c>
      <c r="Q23636" s="82" t="s">
        <v>89744</v>
      </c>
      <c r="R23636"/>
    </row>
    <row r="23637" spans="12:18" x14ac:dyDescent="0.25">
      <c r="L23637" t="s">
        <v>3215</v>
      </c>
      <c r="M23637" t="s">
        <v>23174</v>
      </c>
      <c r="N23637" t="s">
        <v>60896</v>
      </c>
      <c r="O23637" s="76" t="s">
        <v>4356</v>
      </c>
      <c r="P23637" s="82">
        <v>999</v>
      </c>
      <c r="Q23637" s="82" t="s">
        <v>89745</v>
      </c>
      <c r="R23637"/>
    </row>
    <row r="23638" spans="12:18" x14ac:dyDescent="0.25">
      <c r="L23638" t="s">
        <v>3215</v>
      </c>
      <c r="M23638" t="s">
        <v>18598</v>
      </c>
      <c r="N23638" t="s">
        <v>60897</v>
      </c>
      <c r="O23638" s="76" t="s">
        <v>4450</v>
      </c>
      <c r="P23638" s="82">
        <v>5662</v>
      </c>
      <c r="Q23638" s="82" t="s">
        <v>89746</v>
      </c>
      <c r="R23638"/>
    </row>
    <row r="23639" spans="12:18" x14ac:dyDescent="0.25">
      <c r="L23639" t="s">
        <v>3215</v>
      </c>
      <c r="M23639" t="s">
        <v>5600</v>
      </c>
      <c r="N23639" t="s">
        <v>60898</v>
      </c>
      <c r="O23639" s="76" t="s">
        <v>4356</v>
      </c>
      <c r="P23639" s="82">
        <v>2095</v>
      </c>
      <c r="Q23639" s="82" t="s">
        <v>89747</v>
      </c>
      <c r="R23639"/>
    </row>
    <row r="23640" spans="12:18" x14ac:dyDescent="0.25">
      <c r="L23640" t="s">
        <v>3215</v>
      </c>
      <c r="M23640" t="s">
        <v>18913</v>
      </c>
      <c r="N23640" t="s">
        <v>60899</v>
      </c>
      <c r="O23640" s="76" t="s">
        <v>4356</v>
      </c>
      <c r="P23640" s="82">
        <v>380</v>
      </c>
      <c r="Q23640" s="82" t="s">
        <v>90452</v>
      </c>
      <c r="R23640"/>
    </row>
    <row r="23641" spans="12:18" x14ac:dyDescent="0.25">
      <c r="L23641" t="s">
        <v>3215</v>
      </c>
      <c r="M23641" t="s">
        <v>5601</v>
      </c>
      <c r="N23641" t="s">
        <v>60900</v>
      </c>
      <c r="O23641" s="76" t="s">
        <v>4366</v>
      </c>
      <c r="P23641" s="82">
        <v>142</v>
      </c>
      <c r="Q23641" s="82" t="s">
        <v>89748</v>
      </c>
      <c r="R23641"/>
    </row>
    <row r="23642" spans="12:18" x14ac:dyDescent="0.25">
      <c r="L23642" t="s">
        <v>3215</v>
      </c>
      <c r="M23642" t="s">
        <v>5602</v>
      </c>
      <c r="N23642" t="s">
        <v>60901</v>
      </c>
      <c r="O23642" s="76" t="s">
        <v>4366</v>
      </c>
      <c r="P23642" s="82">
        <v>272</v>
      </c>
      <c r="Q23642" s="82" t="s">
        <v>89749</v>
      </c>
      <c r="R23642"/>
    </row>
    <row r="23643" spans="12:18" x14ac:dyDescent="0.25">
      <c r="L23643" t="s">
        <v>3215</v>
      </c>
      <c r="M23643" t="s">
        <v>36647</v>
      </c>
      <c r="N23643" t="s">
        <v>60902</v>
      </c>
      <c r="O23643" s="76" t="s">
        <v>4356</v>
      </c>
      <c r="P23643" s="82">
        <v>126</v>
      </c>
      <c r="Q23643" s="82" t="s">
        <v>89750</v>
      </c>
      <c r="R23643"/>
    </row>
    <row r="23644" spans="12:18" x14ac:dyDescent="0.25">
      <c r="L23644" t="s">
        <v>3215</v>
      </c>
      <c r="M23644" t="s">
        <v>23176</v>
      </c>
      <c r="N23644" t="s">
        <v>60903</v>
      </c>
      <c r="O23644" s="76" t="s">
        <v>4356</v>
      </c>
      <c r="P23644" s="82">
        <v>560</v>
      </c>
      <c r="Q23644" s="82" t="s">
        <v>89752</v>
      </c>
      <c r="R23644"/>
    </row>
    <row r="23645" spans="12:18" x14ac:dyDescent="0.25">
      <c r="L23645" t="s">
        <v>3215</v>
      </c>
      <c r="M23645" t="s">
        <v>23175</v>
      </c>
      <c r="N23645" t="s">
        <v>60904</v>
      </c>
      <c r="O23645" s="76" t="s">
        <v>4356</v>
      </c>
      <c r="P23645" s="82">
        <v>400</v>
      </c>
      <c r="Q23645" s="82" t="s">
        <v>89751</v>
      </c>
      <c r="R23645"/>
    </row>
    <row r="23646" spans="12:18" x14ac:dyDescent="0.25">
      <c r="L23646" t="s">
        <v>3215</v>
      </c>
      <c r="M23646" t="s">
        <v>5664</v>
      </c>
      <c r="N23646" t="s">
        <v>60905</v>
      </c>
      <c r="O23646" s="76" t="s">
        <v>4356</v>
      </c>
      <c r="P23646" s="82">
        <v>1070</v>
      </c>
      <c r="Q23646" s="82" t="s">
        <v>90072</v>
      </c>
      <c r="R23646"/>
    </row>
    <row r="23647" spans="12:18" x14ac:dyDescent="0.25">
      <c r="L23647" t="s">
        <v>3215</v>
      </c>
      <c r="M23647" t="s">
        <v>23177</v>
      </c>
      <c r="N23647" t="s">
        <v>60906</v>
      </c>
      <c r="O23647" s="76" t="s">
        <v>4356</v>
      </c>
      <c r="P23647" s="82">
        <v>211</v>
      </c>
      <c r="Q23647" s="82" t="s">
        <v>89753</v>
      </c>
      <c r="R23647"/>
    </row>
    <row r="23648" spans="12:18" x14ac:dyDescent="0.25">
      <c r="L23648" t="s">
        <v>3215</v>
      </c>
      <c r="M23648" t="s">
        <v>36648</v>
      </c>
      <c r="N23648" t="s">
        <v>60907</v>
      </c>
      <c r="O23648" s="76" t="s">
        <v>4374</v>
      </c>
      <c r="P23648" s="82">
        <v>356</v>
      </c>
      <c r="Q23648" s="82" t="s">
        <v>72645</v>
      </c>
      <c r="R23648"/>
    </row>
    <row r="23649" spans="12:18" x14ac:dyDescent="0.25">
      <c r="L23649" t="s">
        <v>3215</v>
      </c>
      <c r="M23649" t="s">
        <v>16650</v>
      </c>
      <c r="N23649" t="s">
        <v>60908</v>
      </c>
      <c r="O23649" s="76" t="s">
        <v>4374</v>
      </c>
      <c r="P23649" s="82">
        <v>14189</v>
      </c>
      <c r="Q23649" s="82" t="s">
        <v>89754</v>
      </c>
      <c r="R23649"/>
    </row>
    <row r="23650" spans="12:18" x14ac:dyDescent="0.25">
      <c r="L23650" t="s">
        <v>3215</v>
      </c>
      <c r="M23650" t="s">
        <v>5603</v>
      </c>
      <c r="N23650" t="s">
        <v>60909</v>
      </c>
      <c r="O23650" s="76" t="s">
        <v>4356</v>
      </c>
      <c r="P23650" s="82">
        <v>218</v>
      </c>
      <c r="Q23650" s="82" t="s">
        <v>89755</v>
      </c>
      <c r="R23650"/>
    </row>
    <row r="23651" spans="12:18" x14ac:dyDescent="0.25">
      <c r="L23651" t="s">
        <v>3215</v>
      </c>
      <c r="M23651" t="s">
        <v>5604</v>
      </c>
      <c r="N23651" t="s">
        <v>60910</v>
      </c>
      <c r="O23651" s="76" t="s">
        <v>4366</v>
      </c>
      <c r="P23651" s="82">
        <v>275</v>
      </c>
      <c r="Q23651" s="82" t="s">
        <v>89756</v>
      </c>
      <c r="R23651"/>
    </row>
    <row r="23652" spans="12:18" x14ac:dyDescent="0.25">
      <c r="L23652" t="s">
        <v>3215</v>
      </c>
      <c r="M23652" t="s">
        <v>36649</v>
      </c>
      <c r="N23652" t="s">
        <v>60911</v>
      </c>
      <c r="O23652" s="76" t="s">
        <v>4356</v>
      </c>
      <c r="P23652" s="82">
        <v>515</v>
      </c>
      <c r="Q23652" s="82" t="s">
        <v>89757</v>
      </c>
      <c r="R23652"/>
    </row>
    <row r="23653" spans="12:18" x14ac:dyDescent="0.25">
      <c r="L23653" t="s">
        <v>3215</v>
      </c>
      <c r="M23653" t="s">
        <v>18600</v>
      </c>
      <c r="N23653" t="s">
        <v>60912</v>
      </c>
      <c r="O23653" s="76" t="s">
        <v>4356</v>
      </c>
      <c r="P23653" s="82">
        <v>488</v>
      </c>
      <c r="Q23653" s="82" t="s">
        <v>89758</v>
      </c>
      <c r="R23653"/>
    </row>
    <row r="23654" spans="12:18" x14ac:dyDescent="0.25">
      <c r="L23654" t="s">
        <v>3215</v>
      </c>
      <c r="M23654" t="s">
        <v>18602</v>
      </c>
      <c r="N23654" t="s">
        <v>60913</v>
      </c>
      <c r="O23654" s="76" t="s">
        <v>4356</v>
      </c>
      <c r="P23654" s="82">
        <v>165</v>
      </c>
      <c r="Q23654" s="82" t="s">
        <v>89759</v>
      </c>
      <c r="R23654"/>
    </row>
    <row r="23655" spans="12:18" x14ac:dyDescent="0.25">
      <c r="L23655" t="s">
        <v>3215</v>
      </c>
      <c r="M23655" t="s">
        <v>16652</v>
      </c>
      <c r="N23655" t="s">
        <v>60914</v>
      </c>
      <c r="O23655" s="76" t="s">
        <v>4356</v>
      </c>
      <c r="P23655" s="82">
        <v>480</v>
      </c>
      <c r="Q23655" s="82" t="s">
        <v>89760</v>
      </c>
      <c r="R23655"/>
    </row>
    <row r="23656" spans="12:18" x14ac:dyDescent="0.25">
      <c r="L23656" t="s">
        <v>3215</v>
      </c>
      <c r="M23656" t="s">
        <v>18604</v>
      </c>
      <c r="N23656" t="s">
        <v>60915</v>
      </c>
      <c r="O23656" s="76" t="s">
        <v>4366</v>
      </c>
      <c r="P23656" s="82">
        <v>184</v>
      </c>
      <c r="Q23656" s="82" t="s">
        <v>89761</v>
      </c>
      <c r="R23656"/>
    </row>
    <row r="23657" spans="12:18" x14ac:dyDescent="0.25">
      <c r="L23657" t="s">
        <v>3215</v>
      </c>
      <c r="M23657" t="s">
        <v>36650</v>
      </c>
      <c r="N23657" t="s">
        <v>60916</v>
      </c>
      <c r="O23657" s="76" t="s">
        <v>4356</v>
      </c>
      <c r="P23657" s="82">
        <v>918</v>
      </c>
      <c r="Q23657" s="82" t="s">
        <v>89762</v>
      </c>
      <c r="R23657"/>
    </row>
    <row r="23658" spans="12:18" x14ac:dyDescent="0.25">
      <c r="L23658" t="s">
        <v>3215</v>
      </c>
      <c r="M23658" t="s">
        <v>36651</v>
      </c>
      <c r="N23658" t="s">
        <v>60917</v>
      </c>
      <c r="O23658" s="76" t="s">
        <v>4366</v>
      </c>
      <c r="P23658" s="82">
        <v>147</v>
      </c>
      <c r="Q23658" s="82" t="s">
        <v>89763</v>
      </c>
      <c r="R23658"/>
    </row>
    <row r="23659" spans="12:18" x14ac:dyDescent="0.25">
      <c r="L23659" t="s">
        <v>3215</v>
      </c>
      <c r="M23659" t="s">
        <v>16654</v>
      </c>
      <c r="N23659" t="s">
        <v>60918</v>
      </c>
      <c r="O23659" s="76" t="s">
        <v>4374</v>
      </c>
      <c r="P23659" s="82">
        <v>24895</v>
      </c>
      <c r="Q23659" s="82" t="s">
        <v>72645</v>
      </c>
      <c r="R23659"/>
    </row>
    <row r="23660" spans="12:18" x14ac:dyDescent="0.25">
      <c r="L23660" t="s">
        <v>3215</v>
      </c>
      <c r="M23660" t="s">
        <v>16656</v>
      </c>
      <c r="N23660" t="s">
        <v>60919</v>
      </c>
      <c r="O23660" s="76" t="s">
        <v>4356</v>
      </c>
      <c r="P23660" s="82">
        <v>471</v>
      </c>
      <c r="Q23660" s="82" t="s">
        <v>89764</v>
      </c>
      <c r="R23660"/>
    </row>
    <row r="23661" spans="12:18" x14ac:dyDescent="0.25">
      <c r="L23661" t="s">
        <v>3215</v>
      </c>
      <c r="M23661" t="s">
        <v>5605</v>
      </c>
      <c r="N23661" t="s">
        <v>60920</v>
      </c>
      <c r="O23661" s="76" t="s">
        <v>4366</v>
      </c>
      <c r="P23661" s="82">
        <v>170</v>
      </c>
      <c r="Q23661" s="82" t="s">
        <v>89765</v>
      </c>
      <c r="R23661"/>
    </row>
    <row r="23662" spans="12:18" x14ac:dyDescent="0.25">
      <c r="L23662" t="s">
        <v>3215</v>
      </c>
      <c r="M23662" t="s">
        <v>16658</v>
      </c>
      <c r="N23662" t="s">
        <v>60921</v>
      </c>
      <c r="O23662" s="76" t="s">
        <v>4356</v>
      </c>
      <c r="P23662" s="82">
        <v>376</v>
      </c>
      <c r="Q23662" s="82" t="s">
        <v>89766</v>
      </c>
      <c r="R23662"/>
    </row>
    <row r="23663" spans="12:18" x14ac:dyDescent="0.25">
      <c r="L23663" t="s">
        <v>3215</v>
      </c>
      <c r="M23663" t="s">
        <v>18605</v>
      </c>
      <c r="N23663" t="s">
        <v>60922</v>
      </c>
      <c r="O23663" s="76" t="s">
        <v>4356</v>
      </c>
      <c r="P23663" s="82">
        <v>548</v>
      </c>
      <c r="Q23663" s="82" t="s">
        <v>89767</v>
      </c>
      <c r="R23663"/>
    </row>
    <row r="23664" spans="12:18" x14ac:dyDescent="0.25">
      <c r="L23664" t="s">
        <v>3215</v>
      </c>
      <c r="M23664" t="s">
        <v>5606</v>
      </c>
      <c r="N23664" t="s">
        <v>60923</v>
      </c>
      <c r="O23664" s="76" t="s">
        <v>4356</v>
      </c>
      <c r="P23664" s="82">
        <v>466</v>
      </c>
      <c r="Q23664" s="82" t="s">
        <v>89768</v>
      </c>
      <c r="R23664"/>
    </row>
    <row r="23665" spans="12:18" x14ac:dyDescent="0.25">
      <c r="L23665" t="s">
        <v>3215</v>
      </c>
      <c r="M23665" t="s">
        <v>18606</v>
      </c>
      <c r="N23665" t="s">
        <v>60924</v>
      </c>
      <c r="O23665" s="76" t="s">
        <v>4356</v>
      </c>
      <c r="P23665" s="82">
        <v>457</v>
      </c>
      <c r="Q23665" s="82" t="s">
        <v>89769</v>
      </c>
      <c r="R23665"/>
    </row>
    <row r="23666" spans="12:18" x14ac:dyDescent="0.25">
      <c r="L23666" t="s">
        <v>3215</v>
      </c>
      <c r="M23666" t="s">
        <v>16660</v>
      </c>
      <c r="N23666" t="s">
        <v>60925</v>
      </c>
      <c r="O23666" s="76" t="s">
        <v>4374</v>
      </c>
      <c r="P23666" s="82">
        <v>9442</v>
      </c>
      <c r="Q23666" s="82" t="s">
        <v>89770</v>
      </c>
      <c r="R23666"/>
    </row>
    <row r="23667" spans="12:18" x14ac:dyDescent="0.25">
      <c r="L23667" t="s">
        <v>3215</v>
      </c>
      <c r="M23667" t="s">
        <v>18608</v>
      </c>
      <c r="N23667" t="s">
        <v>60926</v>
      </c>
      <c r="O23667" s="76" t="s">
        <v>4356</v>
      </c>
      <c r="P23667" s="82">
        <v>363</v>
      </c>
      <c r="Q23667" s="82" t="s">
        <v>89771</v>
      </c>
      <c r="R23667"/>
    </row>
    <row r="23668" spans="12:18" x14ac:dyDescent="0.25">
      <c r="L23668" t="s">
        <v>3215</v>
      </c>
      <c r="M23668" t="s">
        <v>23178</v>
      </c>
      <c r="N23668" t="s">
        <v>60927</v>
      </c>
      <c r="O23668" s="76" t="s">
        <v>4374</v>
      </c>
      <c r="P23668" s="82">
        <v>4083</v>
      </c>
      <c r="Q23668" s="82" t="s">
        <v>89772</v>
      </c>
      <c r="R23668"/>
    </row>
    <row r="23669" spans="12:18" x14ac:dyDescent="0.25">
      <c r="L23669" t="s">
        <v>3215</v>
      </c>
      <c r="M23669" t="s">
        <v>18610</v>
      </c>
      <c r="N23669" t="s">
        <v>60928</v>
      </c>
      <c r="O23669" s="76" t="s">
        <v>4366</v>
      </c>
      <c r="P23669" s="82">
        <v>94</v>
      </c>
      <c r="Q23669" s="82" t="s">
        <v>89773</v>
      </c>
      <c r="R23669"/>
    </row>
    <row r="23670" spans="12:18" x14ac:dyDescent="0.25">
      <c r="L23670" t="s">
        <v>3215</v>
      </c>
      <c r="M23670" t="s">
        <v>36652</v>
      </c>
      <c r="N23670" t="s">
        <v>60929</v>
      </c>
      <c r="O23670" s="76" t="s">
        <v>4356</v>
      </c>
      <c r="P23670" s="82">
        <v>643</v>
      </c>
      <c r="Q23670" s="82" t="s">
        <v>89774</v>
      </c>
      <c r="R23670"/>
    </row>
    <row r="23671" spans="12:18" x14ac:dyDescent="0.25">
      <c r="L23671" t="s">
        <v>3215</v>
      </c>
      <c r="M23671" t="s">
        <v>18612</v>
      </c>
      <c r="N23671" t="s">
        <v>60930</v>
      </c>
      <c r="O23671" s="76" t="s">
        <v>4356</v>
      </c>
      <c r="P23671" s="82">
        <v>351</v>
      </c>
      <c r="Q23671" s="82" t="s">
        <v>89775</v>
      </c>
      <c r="R23671"/>
    </row>
    <row r="23672" spans="12:18" x14ac:dyDescent="0.25">
      <c r="L23672" t="s">
        <v>3215</v>
      </c>
      <c r="M23672" t="s">
        <v>5607</v>
      </c>
      <c r="N23672" t="s">
        <v>60931</v>
      </c>
      <c r="O23672" s="76" t="s">
        <v>4374</v>
      </c>
      <c r="P23672" s="82">
        <v>4624</v>
      </c>
      <c r="Q23672" s="82" t="s">
        <v>72645</v>
      </c>
      <c r="R23672"/>
    </row>
    <row r="23673" spans="12:18" x14ac:dyDescent="0.25">
      <c r="L23673" t="s">
        <v>3215</v>
      </c>
      <c r="M23673" t="s">
        <v>5608</v>
      </c>
      <c r="N23673" t="s">
        <v>60932</v>
      </c>
      <c r="O23673" s="76" t="s">
        <v>4450</v>
      </c>
      <c r="P23673" s="82">
        <v>8150</v>
      </c>
      <c r="Q23673" s="82" t="s">
        <v>72645</v>
      </c>
      <c r="R23673"/>
    </row>
    <row r="23674" spans="12:18" x14ac:dyDescent="0.25">
      <c r="L23674" t="s">
        <v>3215</v>
      </c>
      <c r="M23674" t="s">
        <v>23179</v>
      </c>
      <c r="N23674" t="s">
        <v>60933</v>
      </c>
      <c r="O23674" s="76" t="s">
        <v>4366</v>
      </c>
      <c r="P23674" s="82">
        <v>114</v>
      </c>
      <c r="Q23674" s="82" t="s">
        <v>89776</v>
      </c>
      <c r="R23674"/>
    </row>
    <row r="23675" spans="12:18" x14ac:dyDescent="0.25">
      <c r="L23675" t="s">
        <v>3215</v>
      </c>
      <c r="M23675" t="s">
        <v>36653</v>
      </c>
      <c r="N23675" t="s">
        <v>60934</v>
      </c>
      <c r="O23675" s="76" t="s">
        <v>4356</v>
      </c>
      <c r="P23675" s="82">
        <v>314</v>
      </c>
      <c r="Q23675" s="82" t="s">
        <v>89777</v>
      </c>
      <c r="R23675"/>
    </row>
    <row r="23676" spans="12:18" x14ac:dyDescent="0.25">
      <c r="L23676" t="s">
        <v>3215</v>
      </c>
      <c r="M23676" t="s">
        <v>18614</v>
      </c>
      <c r="N23676" t="s">
        <v>60935</v>
      </c>
      <c r="O23676" s="76" t="s">
        <v>4366</v>
      </c>
      <c r="P23676" s="82">
        <v>106</v>
      </c>
      <c r="Q23676" s="82" t="s">
        <v>89778</v>
      </c>
      <c r="R23676"/>
    </row>
    <row r="23677" spans="12:18" x14ac:dyDescent="0.25">
      <c r="L23677" t="s">
        <v>3215</v>
      </c>
      <c r="M23677" t="s">
        <v>18616</v>
      </c>
      <c r="N23677" t="s">
        <v>60936</v>
      </c>
      <c r="O23677" s="76" t="s">
        <v>4356</v>
      </c>
      <c r="P23677" s="82">
        <v>720</v>
      </c>
      <c r="Q23677" s="82" t="s">
        <v>89779</v>
      </c>
      <c r="R23677"/>
    </row>
    <row r="23678" spans="12:18" x14ac:dyDescent="0.25">
      <c r="L23678" t="s">
        <v>3215</v>
      </c>
      <c r="M23678" t="s">
        <v>23180</v>
      </c>
      <c r="N23678" t="s">
        <v>60937</v>
      </c>
      <c r="O23678" s="76" t="s">
        <v>4374</v>
      </c>
      <c r="P23678" s="82">
        <v>5002</v>
      </c>
      <c r="Q23678" s="82" t="s">
        <v>89780</v>
      </c>
      <c r="R23678"/>
    </row>
    <row r="23679" spans="12:18" x14ac:dyDescent="0.25">
      <c r="L23679" t="s">
        <v>3215</v>
      </c>
      <c r="M23679" t="s">
        <v>16662</v>
      </c>
      <c r="N23679" t="s">
        <v>60938</v>
      </c>
      <c r="O23679" s="76" t="s">
        <v>4356</v>
      </c>
      <c r="P23679" s="82">
        <v>519</v>
      </c>
      <c r="Q23679" s="82" t="s">
        <v>89781</v>
      </c>
      <c r="R23679"/>
    </row>
    <row r="23680" spans="12:18" x14ac:dyDescent="0.25">
      <c r="L23680" t="s">
        <v>3215</v>
      </c>
      <c r="M23680" t="s">
        <v>16665</v>
      </c>
      <c r="N23680" t="s">
        <v>60939</v>
      </c>
      <c r="O23680" s="76" t="s">
        <v>4356</v>
      </c>
      <c r="P23680" s="82">
        <v>870</v>
      </c>
      <c r="Q23680" s="82" t="s">
        <v>89782</v>
      </c>
      <c r="R23680"/>
    </row>
    <row r="23681" spans="12:18" x14ac:dyDescent="0.25">
      <c r="L23681" t="s">
        <v>3215</v>
      </c>
      <c r="M23681" t="s">
        <v>5609</v>
      </c>
      <c r="N23681" t="s">
        <v>60940</v>
      </c>
      <c r="O23681" s="76" t="s">
        <v>4356</v>
      </c>
      <c r="P23681" s="82">
        <v>166</v>
      </c>
      <c r="Q23681" s="82" t="s">
        <v>89783</v>
      </c>
      <c r="R23681"/>
    </row>
    <row r="23682" spans="12:18" x14ac:dyDescent="0.25">
      <c r="L23682" t="s">
        <v>3215</v>
      </c>
      <c r="M23682" t="s">
        <v>23181</v>
      </c>
      <c r="N23682" t="s">
        <v>60941</v>
      </c>
      <c r="O23682" s="76" t="s">
        <v>4366</v>
      </c>
      <c r="P23682" s="82">
        <v>50</v>
      </c>
      <c r="Q23682" s="82" t="s">
        <v>89784</v>
      </c>
      <c r="R23682"/>
    </row>
    <row r="23683" spans="12:18" x14ac:dyDescent="0.25">
      <c r="L23683" t="s">
        <v>3215</v>
      </c>
      <c r="M23683" t="s">
        <v>16667</v>
      </c>
      <c r="N23683" t="s">
        <v>60942</v>
      </c>
      <c r="O23683" s="76" t="s">
        <v>4356</v>
      </c>
      <c r="P23683" s="82">
        <v>447</v>
      </c>
      <c r="Q23683" s="82" t="s">
        <v>89785</v>
      </c>
      <c r="R23683"/>
    </row>
    <row r="23684" spans="12:18" x14ac:dyDescent="0.25">
      <c r="L23684" t="s">
        <v>3215</v>
      </c>
      <c r="M23684" t="s">
        <v>23182</v>
      </c>
      <c r="N23684" t="s">
        <v>60943</v>
      </c>
      <c r="O23684" s="76" t="s">
        <v>4356</v>
      </c>
      <c r="P23684" s="82">
        <v>454</v>
      </c>
      <c r="Q23684" s="82" t="s">
        <v>89786</v>
      </c>
      <c r="R23684"/>
    </row>
    <row r="23685" spans="12:18" x14ac:dyDescent="0.25">
      <c r="L23685" t="s">
        <v>3215</v>
      </c>
      <c r="M23685" t="s">
        <v>36654</v>
      </c>
      <c r="N23685" t="s">
        <v>60944</v>
      </c>
      <c r="O23685" s="76" t="s">
        <v>4356</v>
      </c>
      <c r="P23685" s="82">
        <v>277</v>
      </c>
      <c r="Q23685" s="82" t="s">
        <v>89787</v>
      </c>
      <c r="R23685"/>
    </row>
    <row r="23686" spans="12:18" x14ac:dyDescent="0.25">
      <c r="L23686" t="s">
        <v>3215</v>
      </c>
      <c r="M23686" t="s">
        <v>36655</v>
      </c>
      <c r="N23686" t="s">
        <v>60945</v>
      </c>
      <c r="O23686" s="76" t="s">
        <v>4356</v>
      </c>
      <c r="P23686" s="82">
        <v>406</v>
      </c>
      <c r="Q23686" s="82" t="s">
        <v>89788</v>
      </c>
      <c r="R23686"/>
    </row>
    <row r="23687" spans="12:18" x14ac:dyDescent="0.25">
      <c r="L23687" t="s">
        <v>3215</v>
      </c>
      <c r="M23687" t="s">
        <v>23183</v>
      </c>
      <c r="N23687" t="s">
        <v>60946</v>
      </c>
      <c r="O23687" s="76" t="s">
        <v>4374</v>
      </c>
      <c r="P23687" s="82">
        <v>827</v>
      </c>
      <c r="Q23687" s="82" t="s">
        <v>72645</v>
      </c>
      <c r="R23687"/>
    </row>
    <row r="23688" spans="12:18" x14ac:dyDescent="0.25">
      <c r="L23688" t="s">
        <v>3215</v>
      </c>
      <c r="M23688" t="s">
        <v>16669</v>
      </c>
      <c r="N23688" t="s">
        <v>60947</v>
      </c>
      <c r="O23688" s="76" t="s">
        <v>4366</v>
      </c>
      <c r="P23688" s="82">
        <v>249</v>
      </c>
      <c r="Q23688" s="82" t="s">
        <v>89789</v>
      </c>
      <c r="R23688"/>
    </row>
    <row r="23689" spans="12:18" x14ac:dyDescent="0.25">
      <c r="L23689" t="s">
        <v>3215</v>
      </c>
      <c r="M23689" t="s">
        <v>18618</v>
      </c>
      <c r="N23689" t="s">
        <v>60948</v>
      </c>
      <c r="O23689" s="76" t="s">
        <v>4356</v>
      </c>
      <c r="P23689" s="82">
        <v>505</v>
      </c>
      <c r="Q23689" s="82" t="s">
        <v>89790</v>
      </c>
      <c r="R23689"/>
    </row>
    <row r="23690" spans="12:18" x14ac:dyDescent="0.25">
      <c r="L23690" t="s">
        <v>3215</v>
      </c>
      <c r="M23690" t="s">
        <v>16671</v>
      </c>
      <c r="N23690" t="s">
        <v>60949</v>
      </c>
      <c r="O23690" s="76" t="s">
        <v>4356</v>
      </c>
      <c r="P23690" s="82">
        <v>517</v>
      </c>
      <c r="Q23690" s="82" t="s">
        <v>89791</v>
      </c>
      <c r="R23690"/>
    </row>
    <row r="23691" spans="12:18" x14ac:dyDescent="0.25">
      <c r="L23691" t="s">
        <v>3215</v>
      </c>
      <c r="M23691" t="s">
        <v>16673</v>
      </c>
      <c r="N23691" t="s">
        <v>60950</v>
      </c>
      <c r="O23691" s="76" t="s">
        <v>4366</v>
      </c>
      <c r="P23691" s="82">
        <v>251</v>
      </c>
      <c r="Q23691" s="82" t="s">
        <v>89792</v>
      </c>
      <c r="R23691"/>
    </row>
    <row r="23692" spans="12:18" x14ac:dyDescent="0.25">
      <c r="L23692" t="s">
        <v>3215</v>
      </c>
      <c r="M23692" t="s">
        <v>5610</v>
      </c>
      <c r="N23692" t="s">
        <v>60951</v>
      </c>
      <c r="O23692" s="76" t="s">
        <v>4356</v>
      </c>
      <c r="P23692" s="82">
        <v>631</v>
      </c>
      <c r="Q23692" s="82" t="s">
        <v>89793</v>
      </c>
      <c r="R23692"/>
    </row>
    <row r="23693" spans="12:18" x14ac:dyDescent="0.25">
      <c r="L23693" t="s">
        <v>3215</v>
      </c>
      <c r="M23693" t="s">
        <v>16675</v>
      </c>
      <c r="N23693" t="s">
        <v>60952</v>
      </c>
      <c r="O23693" s="76" t="s">
        <v>4356</v>
      </c>
      <c r="P23693" s="82">
        <v>674</v>
      </c>
      <c r="Q23693" s="82" t="s">
        <v>89794</v>
      </c>
      <c r="R23693"/>
    </row>
    <row r="23694" spans="12:18" x14ac:dyDescent="0.25">
      <c r="L23694" t="s">
        <v>3215</v>
      </c>
      <c r="M23694" t="s">
        <v>16677</v>
      </c>
      <c r="N23694" t="s">
        <v>60953</v>
      </c>
      <c r="O23694" s="76" t="s">
        <v>4356</v>
      </c>
      <c r="P23694" s="82">
        <v>656</v>
      </c>
      <c r="Q23694" s="82" t="s">
        <v>89795</v>
      </c>
      <c r="R23694"/>
    </row>
    <row r="23695" spans="12:18" x14ac:dyDescent="0.25">
      <c r="L23695" t="s">
        <v>3215</v>
      </c>
      <c r="M23695" t="s">
        <v>16679</v>
      </c>
      <c r="N23695" t="s">
        <v>60954</v>
      </c>
      <c r="O23695" s="76" t="s">
        <v>4356</v>
      </c>
      <c r="P23695" s="82">
        <v>565</v>
      </c>
      <c r="Q23695" s="82" t="s">
        <v>89796</v>
      </c>
      <c r="R23695"/>
    </row>
    <row r="23696" spans="12:18" x14ac:dyDescent="0.25">
      <c r="L23696" t="s">
        <v>3215</v>
      </c>
      <c r="M23696" t="s">
        <v>36656</v>
      </c>
      <c r="N23696" t="s">
        <v>60955</v>
      </c>
      <c r="O23696" s="76" t="s">
        <v>4356</v>
      </c>
      <c r="P23696" s="82">
        <v>88</v>
      </c>
      <c r="Q23696" s="82" t="s">
        <v>89797</v>
      </c>
      <c r="R23696"/>
    </row>
    <row r="23697" spans="12:18" x14ac:dyDescent="0.25">
      <c r="L23697" t="s">
        <v>3215</v>
      </c>
      <c r="M23697" t="s">
        <v>16681</v>
      </c>
      <c r="N23697" t="s">
        <v>60956</v>
      </c>
      <c r="O23697" s="76" t="s">
        <v>4356</v>
      </c>
      <c r="P23697" s="82">
        <v>589</v>
      </c>
      <c r="Q23697" s="82" t="s">
        <v>89798</v>
      </c>
      <c r="R23697"/>
    </row>
    <row r="23698" spans="12:18" x14ac:dyDescent="0.25">
      <c r="L23698" t="s">
        <v>3215</v>
      </c>
      <c r="M23698" t="s">
        <v>5710</v>
      </c>
      <c r="N23698" t="s">
        <v>60957</v>
      </c>
      <c r="O23698" s="76" t="s">
        <v>4356</v>
      </c>
      <c r="P23698" s="82">
        <v>494</v>
      </c>
      <c r="Q23698" s="82" t="s">
        <v>90245</v>
      </c>
      <c r="R23698"/>
    </row>
    <row r="23699" spans="12:18" x14ac:dyDescent="0.25">
      <c r="L23699" t="s">
        <v>3215</v>
      </c>
      <c r="M23699" t="s">
        <v>23184</v>
      </c>
      <c r="N23699" t="s">
        <v>60958</v>
      </c>
      <c r="O23699" s="76" t="s">
        <v>4450</v>
      </c>
      <c r="P23699" s="82">
        <v>40874</v>
      </c>
      <c r="Q23699" s="82" t="s">
        <v>72645</v>
      </c>
      <c r="R23699"/>
    </row>
    <row r="23700" spans="12:18" x14ac:dyDescent="0.25">
      <c r="L23700" t="s">
        <v>3215</v>
      </c>
      <c r="M23700" t="s">
        <v>23185</v>
      </c>
      <c r="N23700" t="s">
        <v>60959</v>
      </c>
      <c r="O23700" s="76" t="s">
        <v>4356</v>
      </c>
      <c r="P23700" s="82">
        <v>765</v>
      </c>
      <c r="Q23700" s="82" t="s">
        <v>89799</v>
      </c>
      <c r="R23700"/>
    </row>
    <row r="23701" spans="12:18" x14ac:dyDescent="0.25">
      <c r="L23701" t="s">
        <v>3215</v>
      </c>
      <c r="M23701" t="s">
        <v>36657</v>
      </c>
      <c r="N23701" t="s">
        <v>60960</v>
      </c>
      <c r="O23701" s="76" t="s">
        <v>4356</v>
      </c>
      <c r="P23701" s="82">
        <v>639</v>
      </c>
      <c r="Q23701" s="82" t="s">
        <v>89800</v>
      </c>
      <c r="R23701"/>
    </row>
    <row r="23702" spans="12:18" x14ac:dyDescent="0.25">
      <c r="L23702" t="s">
        <v>3215</v>
      </c>
      <c r="M23702" t="s">
        <v>5611</v>
      </c>
      <c r="N23702" t="s">
        <v>60961</v>
      </c>
      <c r="O23702" s="76" t="s">
        <v>4356</v>
      </c>
      <c r="P23702" s="82">
        <v>256</v>
      </c>
      <c r="Q23702" s="82" t="s">
        <v>89801</v>
      </c>
      <c r="R23702"/>
    </row>
    <row r="23703" spans="12:18" x14ac:dyDescent="0.25">
      <c r="L23703" t="s">
        <v>3215</v>
      </c>
      <c r="M23703" t="s">
        <v>18621</v>
      </c>
      <c r="N23703" t="s">
        <v>60962</v>
      </c>
      <c r="O23703" s="76" t="s">
        <v>4356</v>
      </c>
      <c r="P23703" s="82">
        <v>1156</v>
      </c>
      <c r="Q23703" s="82" t="s">
        <v>89802</v>
      </c>
      <c r="R23703"/>
    </row>
    <row r="23704" spans="12:18" x14ac:dyDescent="0.25">
      <c r="L23704" t="s">
        <v>3215</v>
      </c>
      <c r="M23704" t="s">
        <v>23186</v>
      </c>
      <c r="N23704" t="s">
        <v>60963</v>
      </c>
      <c r="O23704" s="76" t="s">
        <v>4356</v>
      </c>
      <c r="P23704" s="82">
        <v>240</v>
      </c>
      <c r="Q23704" s="82" t="s">
        <v>89803</v>
      </c>
      <c r="R23704"/>
    </row>
    <row r="23705" spans="12:18" x14ac:dyDescent="0.25">
      <c r="L23705" t="s">
        <v>3215</v>
      </c>
      <c r="M23705" t="s">
        <v>16683</v>
      </c>
      <c r="N23705" t="s">
        <v>60964</v>
      </c>
      <c r="O23705" s="76" t="s">
        <v>4356</v>
      </c>
      <c r="P23705" s="82">
        <v>617</v>
      </c>
      <c r="Q23705" s="82" t="s">
        <v>89804</v>
      </c>
      <c r="R23705"/>
    </row>
    <row r="23706" spans="12:18" x14ac:dyDescent="0.25">
      <c r="L23706" t="s">
        <v>3215</v>
      </c>
      <c r="M23706" t="s">
        <v>36658</v>
      </c>
      <c r="N23706" t="s">
        <v>60965</v>
      </c>
      <c r="O23706" s="76" t="s">
        <v>4356</v>
      </c>
      <c r="P23706" s="82">
        <v>255</v>
      </c>
      <c r="Q23706" s="82" t="s">
        <v>89805</v>
      </c>
      <c r="R23706"/>
    </row>
    <row r="23707" spans="12:18" x14ac:dyDescent="0.25">
      <c r="L23707" t="s">
        <v>3215</v>
      </c>
      <c r="M23707" t="s">
        <v>36659</v>
      </c>
      <c r="N23707" t="s">
        <v>60966</v>
      </c>
      <c r="O23707" s="76" t="s">
        <v>4356</v>
      </c>
      <c r="P23707" s="82">
        <v>853</v>
      </c>
      <c r="Q23707" s="82" t="s">
        <v>89806</v>
      </c>
      <c r="R23707"/>
    </row>
    <row r="23708" spans="12:18" x14ac:dyDescent="0.25">
      <c r="L23708" t="s">
        <v>3215</v>
      </c>
      <c r="M23708" t="s">
        <v>16685</v>
      </c>
      <c r="N23708" t="s">
        <v>60967</v>
      </c>
      <c r="O23708" s="76" t="s">
        <v>4356</v>
      </c>
      <c r="P23708" s="82">
        <v>219</v>
      </c>
      <c r="Q23708" s="82" t="s">
        <v>89807</v>
      </c>
      <c r="R23708"/>
    </row>
    <row r="23709" spans="12:18" x14ac:dyDescent="0.25">
      <c r="L23709" t="s">
        <v>3215</v>
      </c>
      <c r="M23709" t="s">
        <v>18623</v>
      </c>
      <c r="N23709" t="s">
        <v>60968</v>
      </c>
      <c r="O23709" s="76" t="s">
        <v>4374</v>
      </c>
      <c r="P23709" s="82">
        <v>2403</v>
      </c>
      <c r="Q23709" s="82" t="s">
        <v>72645</v>
      </c>
      <c r="R23709"/>
    </row>
    <row r="23710" spans="12:18" x14ac:dyDescent="0.25">
      <c r="L23710" t="s">
        <v>3215</v>
      </c>
      <c r="M23710" t="s">
        <v>5612</v>
      </c>
      <c r="N23710" t="s">
        <v>60969</v>
      </c>
      <c r="O23710" s="76" t="s">
        <v>4366</v>
      </c>
      <c r="P23710" s="82">
        <v>133</v>
      </c>
      <c r="Q23710" s="82" t="s">
        <v>89808</v>
      </c>
      <c r="R23710"/>
    </row>
    <row r="23711" spans="12:18" x14ac:dyDescent="0.25">
      <c r="L23711" t="s">
        <v>3215</v>
      </c>
      <c r="M23711" t="s">
        <v>18625</v>
      </c>
      <c r="N23711" t="s">
        <v>60970</v>
      </c>
      <c r="O23711" s="76" t="s">
        <v>4356</v>
      </c>
      <c r="P23711" s="82">
        <v>358</v>
      </c>
      <c r="Q23711" s="82" t="s">
        <v>89809</v>
      </c>
      <c r="R23711"/>
    </row>
    <row r="23712" spans="12:18" x14ac:dyDescent="0.25">
      <c r="L23712" t="s">
        <v>3215</v>
      </c>
      <c r="M23712" t="s">
        <v>18627</v>
      </c>
      <c r="N23712" t="s">
        <v>60971</v>
      </c>
      <c r="O23712" s="76" t="s">
        <v>4374</v>
      </c>
      <c r="P23712" s="82">
        <v>5023</v>
      </c>
      <c r="Q23712" s="82" t="s">
        <v>89810</v>
      </c>
      <c r="R23712"/>
    </row>
    <row r="23713" spans="12:18" x14ac:dyDescent="0.25">
      <c r="L23713" t="s">
        <v>3215</v>
      </c>
      <c r="M23713" t="s">
        <v>36660</v>
      </c>
      <c r="N23713" t="s">
        <v>60972</v>
      </c>
      <c r="O23713" s="76" t="s">
        <v>4374</v>
      </c>
      <c r="P23713" s="82">
        <v>1290</v>
      </c>
      <c r="Q23713" s="82" t="s">
        <v>89811</v>
      </c>
      <c r="R23713"/>
    </row>
    <row r="23714" spans="12:18" x14ac:dyDescent="0.25">
      <c r="L23714" t="s">
        <v>3215</v>
      </c>
      <c r="M23714" t="s">
        <v>5613</v>
      </c>
      <c r="N23714" t="s">
        <v>60973</v>
      </c>
      <c r="O23714" s="76" t="s">
        <v>4356</v>
      </c>
      <c r="P23714" s="82">
        <v>158</v>
      </c>
      <c r="Q23714" s="82" t="s">
        <v>89812</v>
      </c>
      <c r="R23714"/>
    </row>
    <row r="23715" spans="12:18" x14ac:dyDescent="0.25">
      <c r="L23715" t="s">
        <v>3215</v>
      </c>
      <c r="M23715" t="s">
        <v>18628</v>
      </c>
      <c r="N23715" t="s">
        <v>60974</v>
      </c>
      <c r="O23715" s="76" t="s">
        <v>4356</v>
      </c>
      <c r="P23715" s="82">
        <v>681</v>
      </c>
      <c r="Q23715" s="82" t="s">
        <v>89813</v>
      </c>
      <c r="R23715"/>
    </row>
    <row r="23716" spans="12:18" x14ac:dyDescent="0.25">
      <c r="L23716" t="s">
        <v>3215</v>
      </c>
      <c r="M23716" t="s">
        <v>18630</v>
      </c>
      <c r="N23716" t="s">
        <v>60975</v>
      </c>
      <c r="O23716" s="76" t="s">
        <v>4366</v>
      </c>
      <c r="P23716" s="82">
        <v>294</v>
      </c>
      <c r="Q23716" s="82" t="s">
        <v>89816</v>
      </c>
      <c r="R23716"/>
    </row>
    <row r="23717" spans="12:18" x14ac:dyDescent="0.25">
      <c r="L23717" t="s">
        <v>3215</v>
      </c>
      <c r="M23717" t="s">
        <v>16687</v>
      </c>
      <c r="N23717" t="s">
        <v>60976</v>
      </c>
      <c r="O23717" s="76" t="s">
        <v>4356</v>
      </c>
      <c r="P23717" s="82">
        <v>847</v>
      </c>
      <c r="Q23717" s="82" t="s">
        <v>89814</v>
      </c>
      <c r="R23717"/>
    </row>
    <row r="23718" spans="12:18" x14ac:dyDescent="0.25">
      <c r="L23718" t="s">
        <v>3215</v>
      </c>
      <c r="M23718" t="s">
        <v>5614</v>
      </c>
      <c r="N23718" t="s">
        <v>60977</v>
      </c>
      <c r="O23718" s="76" t="s">
        <v>4374</v>
      </c>
      <c r="P23718" s="82">
        <v>21831</v>
      </c>
      <c r="Q23718" s="82" t="s">
        <v>72645</v>
      </c>
      <c r="R23718"/>
    </row>
    <row r="23719" spans="12:18" x14ac:dyDescent="0.25">
      <c r="L23719" t="s">
        <v>3215</v>
      </c>
      <c r="M23719" t="s">
        <v>16689</v>
      </c>
      <c r="N23719" t="s">
        <v>60978</v>
      </c>
      <c r="O23719" s="76" t="s">
        <v>4356</v>
      </c>
      <c r="P23719" s="82">
        <v>418</v>
      </c>
      <c r="Q23719" s="82" t="s">
        <v>89815</v>
      </c>
      <c r="R23719"/>
    </row>
    <row r="23720" spans="12:18" x14ac:dyDescent="0.25">
      <c r="L23720" t="s">
        <v>3215</v>
      </c>
      <c r="M23720" t="s">
        <v>23187</v>
      </c>
      <c r="N23720" t="s">
        <v>60979</v>
      </c>
      <c r="O23720" s="76" t="s">
        <v>4356</v>
      </c>
      <c r="P23720" s="82">
        <v>1461</v>
      </c>
      <c r="Q23720" s="82" t="s">
        <v>89817</v>
      </c>
      <c r="R23720"/>
    </row>
    <row r="23721" spans="12:18" x14ac:dyDescent="0.25">
      <c r="L23721" t="s">
        <v>3215</v>
      </c>
      <c r="M23721" t="s">
        <v>18632</v>
      </c>
      <c r="N23721" t="s">
        <v>60980</v>
      </c>
      <c r="O23721" s="76" t="s">
        <v>4366</v>
      </c>
      <c r="P23721" s="82">
        <v>230</v>
      </c>
      <c r="Q23721" s="82" t="s">
        <v>89818</v>
      </c>
      <c r="R23721"/>
    </row>
    <row r="23722" spans="12:18" x14ac:dyDescent="0.25">
      <c r="L23722" t="s">
        <v>3215</v>
      </c>
      <c r="M23722" t="s">
        <v>18634</v>
      </c>
      <c r="N23722" t="s">
        <v>60981</v>
      </c>
      <c r="O23722" s="76" t="s">
        <v>4356</v>
      </c>
      <c r="P23722" s="82">
        <v>777</v>
      </c>
      <c r="Q23722" s="82" t="s">
        <v>89819</v>
      </c>
      <c r="R23722"/>
    </row>
    <row r="23723" spans="12:18" x14ac:dyDescent="0.25">
      <c r="L23723" t="s">
        <v>3215</v>
      </c>
      <c r="M23723" t="s">
        <v>16690</v>
      </c>
      <c r="N23723" t="s">
        <v>60982</v>
      </c>
      <c r="O23723" s="76" t="s">
        <v>4356</v>
      </c>
      <c r="P23723" s="82">
        <v>263</v>
      </c>
      <c r="Q23723" s="82" t="s">
        <v>89820</v>
      </c>
      <c r="R23723"/>
    </row>
    <row r="23724" spans="12:18" x14ac:dyDescent="0.25">
      <c r="L23724" t="s">
        <v>3215</v>
      </c>
      <c r="M23724" t="s">
        <v>5615</v>
      </c>
      <c r="N23724" t="s">
        <v>60983</v>
      </c>
      <c r="O23724" s="76" t="s">
        <v>4356</v>
      </c>
      <c r="P23724" s="82">
        <v>236</v>
      </c>
      <c r="Q23724" s="82" t="s">
        <v>89821</v>
      </c>
      <c r="R23724"/>
    </row>
    <row r="23725" spans="12:18" x14ac:dyDescent="0.25">
      <c r="L23725" t="s">
        <v>3215</v>
      </c>
      <c r="M23725" t="s">
        <v>36661</v>
      </c>
      <c r="N23725" t="s">
        <v>60984</v>
      </c>
      <c r="O23725" s="76" t="s">
        <v>4374</v>
      </c>
      <c r="P23725" s="82">
        <v>12163</v>
      </c>
      <c r="Q23725" s="82" t="s">
        <v>72645</v>
      </c>
      <c r="R23725"/>
    </row>
    <row r="23726" spans="12:18" x14ac:dyDescent="0.25">
      <c r="L23726" t="s">
        <v>3215</v>
      </c>
      <c r="M23726" t="s">
        <v>36662</v>
      </c>
      <c r="N23726" t="s">
        <v>60985</v>
      </c>
      <c r="O23726" s="76" t="s">
        <v>4356</v>
      </c>
      <c r="P23726" s="82">
        <v>180</v>
      </c>
      <c r="Q23726" s="82" t="s">
        <v>89822</v>
      </c>
      <c r="R23726"/>
    </row>
    <row r="23727" spans="12:18" x14ac:dyDescent="0.25">
      <c r="L23727" t="s">
        <v>3215</v>
      </c>
      <c r="M23727" t="s">
        <v>36663</v>
      </c>
      <c r="N23727" t="s">
        <v>60986</v>
      </c>
      <c r="O23727" s="76" t="s">
        <v>4374</v>
      </c>
      <c r="P23727" s="82">
        <v>2865</v>
      </c>
      <c r="Q23727" s="82" t="s">
        <v>89823</v>
      </c>
      <c r="R23727"/>
    </row>
    <row r="23728" spans="12:18" x14ac:dyDescent="0.25">
      <c r="L23728" t="s">
        <v>3215</v>
      </c>
      <c r="M23728" t="s">
        <v>23188</v>
      </c>
      <c r="N23728" t="s">
        <v>60987</v>
      </c>
      <c r="O23728" s="76" t="s">
        <v>4366</v>
      </c>
      <c r="P23728" s="82">
        <v>126</v>
      </c>
      <c r="Q23728" s="82" t="s">
        <v>89824</v>
      </c>
      <c r="R23728"/>
    </row>
    <row r="23729" spans="12:18" x14ac:dyDescent="0.25">
      <c r="L23729" t="s">
        <v>3215</v>
      </c>
      <c r="M23729" t="s">
        <v>23189</v>
      </c>
      <c r="N23729" t="s">
        <v>60988</v>
      </c>
      <c r="O23729" s="76" t="s">
        <v>4356</v>
      </c>
      <c r="P23729" s="82">
        <v>1290</v>
      </c>
      <c r="Q23729" s="82" t="s">
        <v>89825</v>
      </c>
      <c r="R23729"/>
    </row>
    <row r="23730" spans="12:18" x14ac:dyDescent="0.25">
      <c r="L23730" t="s">
        <v>3215</v>
      </c>
      <c r="M23730" t="s">
        <v>5616</v>
      </c>
      <c r="N23730" t="s">
        <v>60989</v>
      </c>
      <c r="O23730" s="76" t="s">
        <v>4356</v>
      </c>
      <c r="P23730" s="82">
        <v>749</v>
      </c>
      <c r="Q23730" s="82" t="s">
        <v>89826</v>
      </c>
      <c r="R23730"/>
    </row>
    <row r="23731" spans="12:18" x14ac:dyDescent="0.25">
      <c r="L23731" t="s">
        <v>3215</v>
      </c>
      <c r="M23731" t="s">
        <v>5617</v>
      </c>
      <c r="N23731" t="s">
        <v>60990</v>
      </c>
      <c r="O23731" s="76" t="s">
        <v>4356</v>
      </c>
      <c r="P23731" s="82">
        <v>432</v>
      </c>
      <c r="Q23731" s="82" t="s">
        <v>89827</v>
      </c>
      <c r="R23731"/>
    </row>
    <row r="23732" spans="12:18" x14ac:dyDescent="0.25">
      <c r="L23732" t="s">
        <v>3215</v>
      </c>
      <c r="M23732" t="s">
        <v>23190</v>
      </c>
      <c r="N23732" t="s">
        <v>60991</v>
      </c>
      <c r="O23732" s="76" t="s">
        <v>4450</v>
      </c>
      <c r="P23732" s="82">
        <v>73911</v>
      </c>
      <c r="Q23732" s="82" t="s">
        <v>72645</v>
      </c>
      <c r="R23732"/>
    </row>
    <row r="23733" spans="12:18" x14ac:dyDescent="0.25">
      <c r="L23733" t="s">
        <v>3215</v>
      </c>
      <c r="M23733" t="s">
        <v>23191</v>
      </c>
      <c r="N23733" t="s">
        <v>60992</v>
      </c>
      <c r="O23733" s="76" t="s">
        <v>4374</v>
      </c>
      <c r="P23733" s="82">
        <v>5454</v>
      </c>
      <c r="Q23733" s="82" t="s">
        <v>89828</v>
      </c>
      <c r="R23733"/>
    </row>
    <row r="23734" spans="12:18" x14ac:dyDescent="0.25">
      <c r="L23734" t="s">
        <v>3215</v>
      </c>
      <c r="M23734" t="s">
        <v>18635</v>
      </c>
      <c r="N23734" t="s">
        <v>60993</v>
      </c>
      <c r="O23734" s="76" t="s">
        <v>4356</v>
      </c>
      <c r="P23734" s="82">
        <v>1545</v>
      </c>
      <c r="Q23734" s="82" t="s">
        <v>89829</v>
      </c>
      <c r="R23734"/>
    </row>
    <row r="23735" spans="12:18" x14ac:dyDescent="0.25">
      <c r="L23735" t="s">
        <v>3215</v>
      </c>
      <c r="M23735" t="s">
        <v>36665</v>
      </c>
      <c r="N23735" t="s">
        <v>60994</v>
      </c>
      <c r="O23735" s="76" t="s">
        <v>4374</v>
      </c>
      <c r="P23735" s="82">
        <v>1764</v>
      </c>
      <c r="Q23735" s="82" t="s">
        <v>89831</v>
      </c>
      <c r="R23735"/>
    </row>
    <row r="23736" spans="12:18" x14ac:dyDescent="0.25">
      <c r="L23736" t="s">
        <v>3215</v>
      </c>
      <c r="M23736" t="s">
        <v>18636</v>
      </c>
      <c r="N23736" t="s">
        <v>60995</v>
      </c>
      <c r="O23736" s="76" t="s">
        <v>4356</v>
      </c>
      <c r="P23736" s="82">
        <v>650</v>
      </c>
      <c r="Q23736" s="82" t="s">
        <v>89833</v>
      </c>
      <c r="R23736"/>
    </row>
    <row r="23737" spans="12:18" x14ac:dyDescent="0.25">
      <c r="L23737" t="s">
        <v>3215</v>
      </c>
      <c r="M23737" t="s">
        <v>5618</v>
      </c>
      <c r="N23737" t="s">
        <v>60996</v>
      </c>
      <c r="O23737" s="76" t="s">
        <v>4356</v>
      </c>
      <c r="P23737" s="82">
        <v>337</v>
      </c>
      <c r="Q23737" s="82" t="s">
        <v>89832</v>
      </c>
      <c r="R23737"/>
    </row>
    <row r="23738" spans="12:18" x14ac:dyDescent="0.25">
      <c r="L23738" t="s">
        <v>3215</v>
      </c>
      <c r="M23738" t="s">
        <v>23192</v>
      </c>
      <c r="N23738" t="s">
        <v>60997</v>
      </c>
      <c r="O23738" s="76" t="s">
        <v>4374</v>
      </c>
      <c r="P23738" s="82">
        <v>1244</v>
      </c>
      <c r="Q23738" s="82" t="s">
        <v>72645</v>
      </c>
      <c r="R23738"/>
    </row>
    <row r="23739" spans="12:18" x14ac:dyDescent="0.25">
      <c r="L23739" t="s">
        <v>3215</v>
      </c>
      <c r="M23739" t="s">
        <v>5619</v>
      </c>
      <c r="N23739" t="s">
        <v>60998</v>
      </c>
      <c r="O23739" s="76" t="s">
        <v>4356</v>
      </c>
      <c r="P23739" s="82">
        <v>2717</v>
      </c>
      <c r="Q23739" s="82" t="s">
        <v>89834</v>
      </c>
      <c r="R23739"/>
    </row>
    <row r="23740" spans="12:18" x14ac:dyDescent="0.25">
      <c r="L23740" t="s">
        <v>3215</v>
      </c>
      <c r="M23740" t="s">
        <v>36666</v>
      </c>
      <c r="N23740" t="s">
        <v>60999</v>
      </c>
      <c r="O23740" s="76" t="s">
        <v>4356</v>
      </c>
      <c r="P23740" s="82">
        <v>634</v>
      </c>
      <c r="Q23740" s="82" t="s">
        <v>89835</v>
      </c>
      <c r="R23740"/>
    </row>
    <row r="23741" spans="12:18" x14ac:dyDescent="0.25">
      <c r="L23741" t="s">
        <v>3215</v>
      </c>
      <c r="M23741" t="s">
        <v>5621</v>
      </c>
      <c r="N23741" t="s">
        <v>61000</v>
      </c>
      <c r="O23741" s="76" t="s">
        <v>4356</v>
      </c>
      <c r="P23741" s="82">
        <v>445</v>
      </c>
      <c r="Q23741" s="82" t="s">
        <v>89836</v>
      </c>
      <c r="R23741"/>
    </row>
    <row r="23742" spans="12:18" x14ac:dyDescent="0.25">
      <c r="L23742" t="s">
        <v>3215</v>
      </c>
      <c r="M23742" t="s">
        <v>36667</v>
      </c>
      <c r="N23742" t="s">
        <v>61001</v>
      </c>
      <c r="O23742" s="76" t="s">
        <v>4356</v>
      </c>
      <c r="P23742" s="82">
        <v>1920</v>
      </c>
      <c r="Q23742" s="82" t="s">
        <v>89837</v>
      </c>
      <c r="R23742"/>
    </row>
    <row r="23743" spans="12:18" x14ac:dyDescent="0.25">
      <c r="L23743" t="s">
        <v>3215</v>
      </c>
      <c r="M23743" t="s">
        <v>36668</v>
      </c>
      <c r="N23743" t="s">
        <v>61002</v>
      </c>
      <c r="O23743" s="76" t="s">
        <v>4356</v>
      </c>
      <c r="P23743" s="82">
        <v>1243</v>
      </c>
      <c r="Q23743" s="82" t="s">
        <v>89838</v>
      </c>
      <c r="R23743"/>
    </row>
    <row r="23744" spans="12:18" x14ac:dyDescent="0.25">
      <c r="L23744" t="s">
        <v>3215</v>
      </c>
      <c r="M23744" t="s">
        <v>36669</v>
      </c>
      <c r="N23744" t="s">
        <v>61003</v>
      </c>
      <c r="O23744" s="76" t="s">
        <v>4366</v>
      </c>
      <c r="P23744" s="82">
        <v>299</v>
      </c>
      <c r="Q23744" s="82" t="s">
        <v>89839</v>
      </c>
      <c r="R23744"/>
    </row>
    <row r="23745" spans="12:18" x14ac:dyDescent="0.25">
      <c r="L23745" t="s">
        <v>3215</v>
      </c>
      <c r="M23745" t="s">
        <v>36670</v>
      </c>
      <c r="N23745" t="s">
        <v>61004</v>
      </c>
      <c r="O23745" s="76" t="s">
        <v>4356</v>
      </c>
      <c r="P23745" s="82">
        <v>552</v>
      </c>
      <c r="Q23745" s="82" t="s">
        <v>89840</v>
      </c>
      <c r="R23745"/>
    </row>
    <row r="23746" spans="12:18" x14ac:dyDescent="0.25">
      <c r="L23746" t="s">
        <v>3215</v>
      </c>
      <c r="M23746" t="s">
        <v>18638</v>
      </c>
      <c r="N23746" t="s">
        <v>61005</v>
      </c>
      <c r="O23746" s="76" t="s">
        <v>4366</v>
      </c>
      <c r="P23746" s="82">
        <v>70</v>
      </c>
      <c r="Q23746" s="82" t="s">
        <v>89841</v>
      </c>
      <c r="R23746"/>
    </row>
    <row r="23747" spans="12:18" x14ac:dyDescent="0.25">
      <c r="L23747" t="s">
        <v>3215</v>
      </c>
      <c r="M23747" t="s">
        <v>16692</v>
      </c>
      <c r="N23747" t="s">
        <v>61006</v>
      </c>
      <c r="O23747" s="76" t="s">
        <v>4356</v>
      </c>
      <c r="P23747" s="82">
        <v>159</v>
      </c>
      <c r="Q23747" s="82" t="s">
        <v>89842</v>
      </c>
      <c r="R23747"/>
    </row>
    <row r="23748" spans="12:18" x14ac:dyDescent="0.25">
      <c r="L23748" t="s">
        <v>3215</v>
      </c>
      <c r="M23748" t="s">
        <v>5622</v>
      </c>
      <c r="N23748" t="s">
        <v>61007</v>
      </c>
      <c r="O23748" s="76" t="s">
        <v>4356</v>
      </c>
      <c r="P23748" s="82">
        <v>217</v>
      </c>
      <c r="Q23748" s="82" t="s">
        <v>89843</v>
      </c>
      <c r="R23748"/>
    </row>
    <row r="23749" spans="12:18" x14ac:dyDescent="0.25">
      <c r="L23749" t="s">
        <v>3215</v>
      </c>
      <c r="M23749" t="s">
        <v>18640</v>
      </c>
      <c r="N23749" t="s">
        <v>61008</v>
      </c>
      <c r="O23749" s="76" t="s">
        <v>4356</v>
      </c>
      <c r="P23749" s="82">
        <v>485</v>
      </c>
      <c r="Q23749" s="82" t="s">
        <v>89844</v>
      </c>
      <c r="R23749"/>
    </row>
    <row r="23750" spans="12:18" x14ac:dyDescent="0.25">
      <c r="L23750" t="s">
        <v>3215</v>
      </c>
      <c r="M23750" t="s">
        <v>36671</v>
      </c>
      <c r="N23750" t="s">
        <v>61009</v>
      </c>
      <c r="O23750" s="76" t="s">
        <v>4374</v>
      </c>
      <c r="P23750" s="82">
        <v>750</v>
      </c>
      <c r="Q23750" s="82" t="s">
        <v>72645</v>
      </c>
      <c r="R23750"/>
    </row>
    <row r="23751" spans="12:18" x14ac:dyDescent="0.25">
      <c r="L23751" t="s">
        <v>3215</v>
      </c>
      <c r="M23751" t="s">
        <v>5623</v>
      </c>
      <c r="N23751" t="s">
        <v>61010</v>
      </c>
      <c r="O23751" s="76" t="s">
        <v>4356</v>
      </c>
      <c r="P23751" s="82">
        <v>551</v>
      </c>
      <c r="Q23751" s="82" t="s">
        <v>89845</v>
      </c>
      <c r="R23751"/>
    </row>
    <row r="23752" spans="12:18" x14ac:dyDescent="0.25">
      <c r="L23752" t="s">
        <v>3215</v>
      </c>
      <c r="M23752" t="s">
        <v>16694</v>
      </c>
      <c r="N23752" t="s">
        <v>61011</v>
      </c>
      <c r="O23752" s="76" t="s">
        <v>4374</v>
      </c>
      <c r="P23752" s="82">
        <v>17124</v>
      </c>
      <c r="Q23752" s="82" t="s">
        <v>72645</v>
      </c>
      <c r="R23752"/>
    </row>
    <row r="23753" spans="12:18" x14ac:dyDescent="0.25">
      <c r="L23753" t="s">
        <v>3215</v>
      </c>
      <c r="M23753" t="s">
        <v>18642</v>
      </c>
      <c r="N23753" t="s">
        <v>61012</v>
      </c>
      <c r="O23753" s="76" t="s">
        <v>4374</v>
      </c>
      <c r="P23753" s="82">
        <v>2814</v>
      </c>
      <c r="Q23753" s="82" t="s">
        <v>89847</v>
      </c>
      <c r="R23753"/>
    </row>
    <row r="23754" spans="12:18" x14ac:dyDescent="0.25">
      <c r="L23754" t="s">
        <v>3215</v>
      </c>
      <c r="M23754" t="s">
        <v>23193</v>
      </c>
      <c r="N23754" t="s">
        <v>61013</v>
      </c>
      <c r="O23754" s="76" t="s">
        <v>4356</v>
      </c>
      <c r="P23754" s="82">
        <v>346</v>
      </c>
      <c r="Q23754" s="82" t="s">
        <v>89848</v>
      </c>
      <c r="R23754"/>
    </row>
    <row r="23755" spans="12:18" x14ac:dyDescent="0.25">
      <c r="L23755" t="s">
        <v>3215</v>
      </c>
      <c r="M23755" t="s">
        <v>8956</v>
      </c>
      <c r="N23755" t="s">
        <v>61014</v>
      </c>
      <c r="O23755" s="76" t="s">
        <v>4366</v>
      </c>
      <c r="P23755" s="82">
        <v>162</v>
      </c>
      <c r="Q23755" s="82" t="s">
        <v>89849</v>
      </c>
      <c r="R23755"/>
    </row>
    <row r="23756" spans="12:18" x14ac:dyDescent="0.25">
      <c r="L23756" t="s">
        <v>3215</v>
      </c>
      <c r="M23756" t="s">
        <v>16698</v>
      </c>
      <c r="N23756" t="s">
        <v>61015</v>
      </c>
      <c r="O23756" s="76" t="s">
        <v>4356</v>
      </c>
      <c r="P23756" s="82">
        <v>457</v>
      </c>
      <c r="Q23756" s="82" t="s">
        <v>89850</v>
      </c>
      <c r="R23756"/>
    </row>
    <row r="23757" spans="12:18" x14ac:dyDescent="0.25">
      <c r="L23757" t="s">
        <v>3215</v>
      </c>
      <c r="M23757" t="s">
        <v>23194</v>
      </c>
      <c r="N23757" t="s">
        <v>61016</v>
      </c>
      <c r="O23757" s="76" t="s">
        <v>4366</v>
      </c>
      <c r="P23757" s="82">
        <v>259</v>
      </c>
      <c r="Q23757" s="82" t="s">
        <v>89851</v>
      </c>
      <c r="R23757"/>
    </row>
    <row r="23758" spans="12:18" x14ac:dyDescent="0.25">
      <c r="L23758" t="s">
        <v>3215</v>
      </c>
      <c r="M23758" t="s">
        <v>18644</v>
      </c>
      <c r="N23758" t="s">
        <v>61017</v>
      </c>
      <c r="O23758" s="76" t="s">
        <v>4366</v>
      </c>
      <c r="P23758" s="82">
        <v>155</v>
      </c>
      <c r="Q23758" s="82" t="s">
        <v>89852</v>
      </c>
      <c r="R23758"/>
    </row>
    <row r="23759" spans="12:18" x14ac:dyDescent="0.25">
      <c r="L23759" t="s">
        <v>3215</v>
      </c>
      <c r="M23759" t="s">
        <v>8470</v>
      </c>
      <c r="N23759" t="s">
        <v>61018</v>
      </c>
      <c r="O23759" s="76" t="s">
        <v>4366</v>
      </c>
      <c r="P23759" s="82">
        <v>293</v>
      </c>
      <c r="Q23759" s="82" t="s">
        <v>89853</v>
      </c>
      <c r="R23759"/>
    </row>
    <row r="23760" spans="12:18" x14ac:dyDescent="0.25">
      <c r="L23760" t="s">
        <v>3215</v>
      </c>
      <c r="M23760" t="s">
        <v>23195</v>
      </c>
      <c r="N23760" t="s">
        <v>61019</v>
      </c>
      <c r="O23760" s="76" t="s">
        <v>4374</v>
      </c>
      <c r="P23760" s="82">
        <v>2881</v>
      </c>
      <c r="Q23760" s="82" t="s">
        <v>89854</v>
      </c>
      <c r="R23760"/>
    </row>
    <row r="23761" spans="12:18" x14ac:dyDescent="0.25">
      <c r="L23761" t="s">
        <v>3215</v>
      </c>
      <c r="M23761" t="s">
        <v>23196</v>
      </c>
      <c r="N23761" t="s">
        <v>61020</v>
      </c>
      <c r="O23761" s="76" t="s">
        <v>4356</v>
      </c>
      <c r="P23761" s="82">
        <v>624</v>
      </c>
      <c r="Q23761" s="82" t="s">
        <v>89855</v>
      </c>
      <c r="R23761"/>
    </row>
    <row r="23762" spans="12:18" x14ac:dyDescent="0.25">
      <c r="L23762" t="s">
        <v>3215</v>
      </c>
      <c r="M23762" t="s">
        <v>36672</v>
      </c>
      <c r="N23762" t="s">
        <v>61021</v>
      </c>
      <c r="O23762" s="76" t="s">
        <v>4366</v>
      </c>
      <c r="P23762" s="82">
        <v>195</v>
      </c>
      <c r="Q23762" s="82" t="s">
        <v>89856</v>
      </c>
      <c r="R23762"/>
    </row>
    <row r="23763" spans="12:18" x14ac:dyDescent="0.25">
      <c r="L23763" t="s">
        <v>3215</v>
      </c>
      <c r="M23763" t="s">
        <v>36673</v>
      </c>
      <c r="N23763" t="s">
        <v>61022</v>
      </c>
      <c r="O23763" s="76" t="s">
        <v>4356</v>
      </c>
      <c r="P23763" s="82">
        <v>327</v>
      </c>
      <c r="Q23763" s="82" t="s">
        <v>89857</v>
      </c>
      <c r="R23763"/>
    </row>
    <row r="23764" spans="12:18" x14ac:dyDescent="0.25">
      <c r="L23764" t="s">
        <v>3215</v>
      </c>
      <c r="M23764" t="s">
        <v>23197</v>
      </c>
      <c r="N23764" t="s">
        <v>61023</v>
      </c>
      <c r="O23764" s="76" t="s">
        <v>4356</v>
      </c>
      <c r="P23764" s="82">
        <v>772</v>
      </c>
      <c r="Q23764" s="82" t="s">
        <v>89858</v>
      </c>
      <c r="R23764"/>
    </row>
    <row r="23765" spans="12:18" x14ac:dyDescent="0.25">
      <c r="L23765" t="s">
        <v>3215</v>
      </c>
      <c r="M23765" t="s">
        <v>23198</v>
      </c>
      <c r="N23765" t="s">
        <v>61024</v>
      </c>
      <c r="O23765" s="76" t="s">
        <v>4356</v>
      </c>
      <c r="P23765" s="82">
        <v>942</v>
      </c>
      <c r="Q23765" s="82" t="s">
        <v>89859</v>
      </c>
      <c r="R23765"/>
    </row>
    <row r="23766" spans="12:18" x14ac:dyDescent="0.25">
      <c r="L23766" t="s">
        <v>3215</v>
      </c>
      <c r="M23766" t="s">
        <v>23199</v>
      </c>
      <c r="N23766" t="s">
        <v>61025</v>
      </c>
      <c r="O23766" s="76" t="s">
        <v>4366</v>
      </c>
      <c r="P23766" s="82">
        <v>137</v>
      </c>
      <c r="Q23766" s="82" t="s">
        <v>89860</v>
      </c>
      <c r="R23766"/>
    </row>
    <row r="23767" spans="12:18" x14ac:dyDescent="0.25">
      <c r="L23767" t="s">
        <v>3215</v>
      </c>
      <c r="M23767" t="s">
        <v>18646</v>
      </c>
      <c r="N23767" t="s">
        <v>61026</v>
      </c>
      <c r="O23767" s="76" t="s">
        <v>4356</v>
      </c>
      <c r="P23767" s="82">
        <v>1135</v>
      </c>
      <c r="Q23767" s="82" t="s">
        <v>89862</v>
      </c>
      <c r="R23767"/>
    </row>
    <row r="23768" spans="12:18" x14ac:dyDescent="0.25">
      <c r="L23768" t="s">
        <v>3215</v>
      </c>
      <c r="M23768" t="s">
        <v>5624</v>
      </c>
      <c r="N23768" t="s">
        <v>61027</v>
      </c>
      <c r="O23768" s="76" t="s">
        <v>4356</v>
      </c>
      <c r="P23768" s="82">
        <v>216</v>
      </c>
      <c r="Q23768" s="82" t="s">
        <v>89863</v>
      </c>
      <c r="R23768"/>
    </row>
    <row r="23769" spans="12:18" x14ac:dyDescent="0.25">
      <c r="L23769" t="s">
        <v>3215</v>
      </c>
      <c r="M23769" t="s">
        <v>5625</v>
      </c>
      <c r="N23769" t="s">
        <v>61028</v>
      </c>
      <c r="O23769" s="76" t="s">
        <v>4374</v>
      </c>
      <c r="P23769" s="82">
        <v>2506</v>
      </c>
      <c r="Q23769" s="82" t="s">
        <v>89864</v>
      </c>
      <c r="R23769"/>
    </row>
    <row r="23770" spans="12:18" x14ac:dyDescent="0.25">
      <c r="L23770" t="s">
        <v>3215</v>
      </c>
      <c r="M23770" t="s">
        <v>16703</v>
      </c>
      <c r="N23770" t="s">
        <v>61029</v>
      </c>
      <c r="O23770" s="76" t="s">
        <v>4356</v>
      </c>
      <c r="P23770" s="82">
        <v>331</v>
      </c>
      <c r="Q23770" s="82" t="s">
        <v>89865</v>
      </c>
      <c r="R23770"/>
    </row>
    <row r="23771" spans="12:18" x14ac:dyDescent="0.25">
      <c r="L23771" t="s">
        <v>3215</v>
      </c>
      <c r="M23771" t="s">
        <v>5626</v>
      </c>
      <c r="N23771" t="s">
        <v>61030</v>
      </c>
      <c r="O23771" s="76" t="s">
        <v>4366</v>
      </c>
      <c r="P23771" s="82">
        <v>91</v>
      </c>
      <c r="Q23771" s="82" t="s">
        <v>89867</v>
      </c>
      <c r="R23771"/>
    </row>
    <row r="23772" spans="12:18" x14ac:dyDescent="0.25">
      <c r="L23772" t="s">
        <v>3215</v>
      </c>
      <c r="M23772" t="s">
        <v>16705</v>
      </c>
      <c r="N23772" t="s">
        <v>61031</v>
      </c>
      <c r="O23772" s="76" t="s">
        <v>4356</v>
      </c>
      <c r="P23772" s="82">
        <v>478</v>
      </c>
      <c r="Q23772" s="82" t="s">
        <v>89866</v>
      </c>
      <c r="R23772"/>
    </row>
    <row r="23773" spans="12:18" x14ac:dyDescent="0.25">
      <c r="L23773" t="s">
        <v>3215</v>
      </c>
      <c r="M23773" t="s">
        <v>5627</v>
      </c>
      <c r="N23773" t="s">
        <v>61032</v>
      </c>
      <c r="O23773" s="76" t="s">
        <v>4374</v>
      </c>
      <c r="P23773" s="82">
        <v>2611</v>
      </c>
      <c r="Q23773" s="82" t="s">
        <v>89868</v>
      </c>
      <c r="R23773"/>
    </row>
    <row r="23774" spans="12:18" x14ac:dyDescent="0.25">
      <c r="L23774" t="s">
        <v>3215</v>
      </c>
      <c r="M23774" t="s">
        <v>16707</v>
      </c>
      <c r="N23774" t="s">
        <v>61033</v>
      </c>
      <c r="O23774" s="76" t="s">
        <v>4374</v>
      </c>
      <c r="P23774" s="82">
        <v>2366</v>
      </c>
      <c r="Q23774" s="82" t="s">
        <v>89869</v>
      </c>
      <c r="R23774"/>
    </row>
    <row r="23775" spans="12:18" x14ac:dyDescent="0.25">
      <c r="L23775" t="s">
        <v>3215</v>
      </c>
      <c r="M23775" t="s">
        <v>18648</v>
      </c>
      <c r="N23775" t="s">
        <v>61034</v>
      </c>
      <c r="O23775" s="76" t="s">
        <v>4356</v>
      </c>
      <c r="P23775" s="82">
        <v>319</v>
      </c>
      <c r="Q23775" s="82" t="s">
        <v>89870</v>
      </c>
      <c r="R23775"/>
    </row>
    <row r="23776" spans="12:18" x14ac:dyDescent="0.25">
      <c r="L23776" t="s">
        <v>3215</v>
      </c>
      <c r="M23776" t="s">
        <v>5628</v>
      </c>
      <c r="N23776" t="s">
        <v>61035</v>
      </c>
      <c r="O23776" s="76" t="s">
        <v>4366</v>
      </c>
      <c r="P23776" s="82">
        <v>113</v>
      </c>
      <c r="Q23776" s="82" t="s">
        <v>89871</v>
      </c>
      <c r="R23776"/>
    </row>
    <row r="23777" spans="12:18" x14ac:dyDescent="0.25">
      <c r="L23777" t="s">
        <v>3215</v>
      </c>
      <c r="M23777" t="s">
        <v>23200</v>
      </c>
      <c r="N23777" t="s">
        <v>61036</v>
      </c>
      <c r="O23777" s="76" t="s">
        <v>4356</v>
      </c>
      <c r="P23777" s="82">
        <v>122</v>
      </c>
      <c r="Q23777" s="82" t="s">
        <v>89872</v>
      </c>
      <c r="R23777"/>
    </row>
    <row r="23778" spans="12:18" x14ac:dyDescent="0.25">
      <c r="L23778" t="s">
        <v>3215</v>
      </c>
      <c r="M23778" t="s">
        <v>36674</v>
      </c>
      <c r="N23778" t="s">
        <v>61037</v>
      </c>
      <c r="O23778" s="76" t="s">
        <v>4374</v>
      </c>
      <c r="P23778" s="82">
        <v>5372</v>
      </c>
      <c r="Q23778" s="82" t="s">
        <v>89873</v>
      </c>
      <c r="R23778"/>
    </row>
    <row r="23779" spans="12:18" x14ac:dyDescent="0.25">
      <c r="L23779" t="s">
        <v>3215</v>
      </c>
      <c r="M23779" t="s">
        <v>18650</v>
      </c>
      <c r="N23779" t="s">
        <v>61038</v>
      </c>
      <c r="O23779" s="76" t="s">
        <v>4356</v>
      </c>
      <c r="P23779" s="82">
        <v>737</v>
      </c>
      <c r="Q23779" s="82" t="s">
        <v>89874</v>
      </c>
      <c r="R23779"/>
    </row>
    <row r="23780" spans="12:18" x14ac:dyDescent="0.25">
      <c r="L23780" t="s">
        <v>3215</v>
      </c>
      <c r="M23780" t="s">
        <v>36675</v>
      </c>
      <c r="N23780" t="s">
        <v>61039</v>
      </c>
      <c r="O23780" s="76" t="s">
        <v>4356</v>
      </c>
      <c r="P23780" s="82">
        <v>161</v>
      </c>
      <c r="Q23780" s="82" t="s">
        <v>89875</v>
      </c>
      <c r="R23780"/>
    </row>
    <row r="23781" spans="12:18" x14ac:dyDescent="0.25">
      <c r="L23781" t="s">
        <v>3215</v>
      </c>
      <c r="M23781" t="s">
        <v>36676</v>
      </c>
      <c r="N23781" t="s">
        <v>61040</v>
      </c>
      <c r="O23781" s="76" t="s">
        <v>4356</v>
      </c>
      <c r="P23781" s="82">
        <v>601</v>
      </c>
      <c r="Q23781" s="82" t="s">
        <v>89876</v>
      </c>
      <c r="R23781"/>
    </row>
    <row r="23782" spans="12:18" x14ac:dyDescent="0.25">
      <c r="L23782" t="s">
        <v>3215</v>
      </c>
      <c r="M23782" t="s">
        <v>18651</v>
      </c>
      <c r="N23782" t="s">
        <v>61041</v>
      </c>
      <c r="O23782" s="76" t="s">
        <v>4356</v>
      </c>
      <c r="P23782" s="82">
        <v>461</v>
      </c>
      <c r="Q23782" s="82" t="s">
        <v>89877</v>
      </c>
      <c r="R23782"/>
    </row>
    <row r="23783" spans="12:18" x14ac:dyDescent="0.25">
      <c r="L23783" t="s">
        <v>3215</v>
      </c>
      <c r="M23783" t="s">
        <v>16708</v>
      </c>
      <c r="N23783" t="s">
        <v>61042</v>
      </c>
      <c r="O23783" s="76" t="s">
        <v>4374</v>
      </c>
      <c r="P23783" s="82">
        <v>7774</v>
      </c>
      <c r="Q23783" s="82" t="s">
        <v>72645</v>
      </c>
      <c r="R23783"/>
    </row>
    <row r="23784" spans="12:18" x14ac:dyDescent="0.25">
      <c r="L23784" t="s">
        <v>3215</v>
      </c>
      <c r="M23784" t="s">
        <v>23201</v>
      </c>
      <c r="N23784" t="s">
        <v>61043</v>
      </c>
      <c r="O23784" s="76" t="s">
        <v>4450</v>
      </c>
      <c r="P23784" s="82">
        <v>10512</v>
      </c>
      <c r="Q23784" s="82" t="s">
        <v>72645</v>
      </c>
      <c r="R23784"/>
    </row>
    <row r="23785" spans="12:18" x14ac:dyDescent="0.25">
      <c r="L23785" t="s">
        <v>3215</v>
      </c>
      <c r="M23785" t="s">
        <v>36677</v>
      </c>
      <c r="N23785" t="s">
        <v>61044</v>
      </c>
      <c r="O23785" s="76" t="s">
        <v>4356</v>
      </c>
      <c r="P23785" s="82">
        <v>515</v>
      </c>
      <c r="Q23785" s="82" t="s">
        <v>89878</v>
      </c>
      <c r="R23785"/>
    </row>
    <row r="23786" spans="12:18" x14ac:dyDescent="0.25">
      <c r="L23786" t="s">
        <v>3215</v>
      </c>
      <c r="M23786" t="s">
        <v>23202</v>
      </c>
      <c r="N23786" t="s">
        <v>61045</v>
      </c>
      <c r="O23786" s="76" t="s">
        <v>4366</v>
      </c>
      <c r="P23786" s="82">
        <v>65</v>
      </c>
      <c r="Q23786" s="82" t="s">
        <v>89880</v>
      </c>
      <c r="R23786"/>
    </row>
    <row r="23787" spans="12:18" x14ac:dyDescent="0.25">
      <c r="L23787" t="s">
        <v>3215</v>
      </c>
      <c r="M23787" t="s">
        <v>36678</v>
      </c>
      <c r="N23787" t="s">
        <v>61046</v>
      </c>
      <c r="O23787" s="76" t="s">
        <v>4356</v>
      </c>
      <c r="P23787" s="82">
        <v>606</v>
      </c>
      <c r="Q23787" s="82" t="s">
        <v>89881</v>
      </c>
      <c r="R23787"/>
    </row>
    <row r="23788" spans="12:18" x14ac:dyDescent="0.25">
      <c r="L23788" t="s">
        <v>3215</v>
      </c>
      <c r="M23788" t="s">
        <v>36679</v>
      </c>
      <c r="N23788" t="s">
        <v>61047</v>
      </c>
      <c r="O23788" s="76" t="s">
        <v>4356</v>
      </c>
      <c r="P23788" s="82">
        <v>786</v>
      </c>
      <c r="Q23788" s="82" t="s">
        <v>89882</v>
      </c>
      <c r="R23788"/>
    </row>
    <row r="23789" spans="12:18" x14ac:dyDescent="0.25">
      <c r="L23789" t="s">
        <v>3215</v>
      </c>
      <c r="M23789" t="s">
        <v>11097</v>
      </c>
      <c r="N23789" t="s">
        <v>61048</v>
      </c>
      <c r="O23789" s="76" t="s">
        <v>4366</v>
      </c>
      <c r="P23789" s="82">
        <v>149</v>
      </c>
      <c r="Q23789" s="82" t="s">
        <v>89883</v>
      </c>
      <c r="R23789"/>
    </row>
    <row r="23790" spans="12:18" x14ac:dyDescent="0.25">
      <c r="L23790" t="s">
        <v>3215</v>
      </c>
      <c r="M23790" t="s">
        <v>5629</v>
      </c>
      <c r="N23790" t="s">
        <v>61049</v>
      </c>
      <c r="O23790" s="76" t="s">
        <v>4356</v>
      </c>
      <c r="P23790" s="82">
        <v>485</v>
      </c>
      <c r="Q23790" s="82" t="s">
        <v>89884</v>
      </c>
      <c r="R23790"/>
    </row>
    <row r="23791" spans="12:18" x14ac:dyDescent="0.25">
      <c r="L23791" t="s">
        <v>3215</v>
      </c>
      <c r="M23791" t="s">
        <v>18655</v>
      </c>
      <c r="N23791" t="s">
        <v>61050</v>
      </c>
      <c r="O23791" s="76" t="s">
        <v>4356</v>
      </c>
      <c r="P23791" s="82">
        <v>278</v>
      </c>
      <c r="Q23791" s="82" t="s">
        <v>89885</v>
      </c>
      <c r="R23791"/>
    </row>
    <row r="23792" spans="12:18" x14ac:dyDescent="0.25">
      <c r="L23792" t="s">
        <v>3215</v>
      </c>
      <c r="M23792" t="s">
        <v>5512</v>
      </c>
      <c r="N23792" t="s">
        <v>61051</v>
      </c>
      <c r="O23792" s="76" t="s">
        <v>4356</v>
      </c>
      <c r="P23792" s="82">
        <v>1929</v>
      </c>
      <c r="Q23792" s="82" t="s">
        <v>89886</v>
      </c>
      <c r="R23792"/>
    </row>
    <row r="23793" spans="12:18" x14ac:dyDescent="0.25">
      <c r="L23793" t="s">
        <v>3215</v>
      </c>
      <c r="M23793" t="s">
        <v>23203</v>
      </c>
      <c r="N23793" t="s">
        <v>61052</v>
      </c>
      <c r="O23793" s="76" t="s">
        <v>4356</v>
      </c>
      <c r="P23793" s="82">
        <v>322</v>
      </c>
      <c r="Q23793" s="82" t="s">
        <v>89887</v>
      </c>
      <c r="R23793"/>
    </row>
    <row r="23794" spans="12:18" x14ac:dyDescent="0.25">
      <c r="L23794" t="s">
        <v>3215</v>
      </c>
      <c r="M23794" t="s">
        <v>16710</v>
      </c>
      <c r="N23794" t="s">
        <v>61053</v>
      </c>
      <c r="O23794" s="76" t="s">
        <v>4374</v>
      </c>
      <c r="P23794" s="82">
        <v>5121</v>
      </c>
      <c r="Q23794" s="82" t="s">
        <v>89888</v>
      </c>
      <c r="R23794"/>
    </row>
    <row r="23795" spans="12:18" x14ac:dyDescent="0.25">
      <c r="L23795" t="s">
        <v>3215</v>
      </c>
      <c r="M23795" t="s">
        <v>16713</v>
      </c>
      <c r="N23795" t="s">
        <v>61054</v>
      </c>
      <c r="O23795" s="76" t="s">
        <v>4374</v>
      </c>
      <c r="P23795" s="82">
        <v>1741</v>
      </c>
      <c r="Q23795" s="82" t="s">
        <v>72645</v>
      </c>
      <c r="R23795"/>
    </row>
    <row r="23796" spans="12:18" x14ac:dyDescent="0.25">
      <c r="L23796" t="s">
        <v>3215</v>
      </c>
      <c r="M23796" t="s">
        <v>18657</v>
      </c>
      <c r="N23796" t="s">
        <v>61055</v>
      </c>
      <c r="O23796" s="76" t="s">
        <v>4374</v>
      </c>
      <c r="P23796" s="82">
        <v>5646</v>
      </c>
      <c r="Q23796" s="82" t="s">
        <v>89889</v>
      </c>
      <c r="R23796"/>
    </row>
    <row r="23797" spans="12:18" x14ac:dyDescent="0.25">
      <c r="L23797" t="s">
        <v>3215</v>
      </c>
      <c r="M23797" t="s">
        <v>36680</v>
      </c>
      <c r="N23797" t="s">
        <v>61056</v>
      </c>
      <c r="O23797" s="76" t="s">
        <v>4356</v>
      </c>
      <c r="P23797" s="82">
        <v>1316</v>
      </c>
      <c r="Q23797" s="82" t="s">
        <v>89890</v>
      </c>
      <c r="R23797"/>
    </row>
    <row r="23798" spans="12:18" x14ac:dyDescent="0.25">
      <c r="L23798" t="s">
        <v>3215</v>
      </c>
      <c r="M23798" t="s">
        <v>16715</v>
      </c>
      <c r="N23798" t="s">
        <v>61057</v>
      </c>
      <c r="O23798" s="76" t="s">
        <v>4356</v>
      </c>
      <c r="P23798" s="82">
        <v>1178</v>
      </c>
      <c r="Q23798" s="82" t="s">
        <v>89891</v>
      </c>
      <c r="R23798"/>
    </row>
    <row r="23799" spans="12:18" x14ac:dyDescent="0.25">
      <c r="L23799" t="s">
        <v>3215</v>
      </c>
      <c r="M23799" t="s">
        <v>16717</v>
      </c>
      <c r="N23799" t="s">
        <v>61058</v>
      </c>
      <c r="O23799" s="76" t="s">
        <v>4366</v>
      </c>
      <c r="P23799" s="82">
        <v>86</v>
      </c>
      <c r="Q23799" s="82" t="s">
        <v>89892</v>
      </c>
      <c r="R23799"/>
    </row>
    <row r="23800" spans="12:18" x14ac:dyDescent="0.25">
      <c r="L23800" t="s">
        <v>3215</v>
      </c>
      <c r="M23800" t="s">
        <v>5630</v>
      </c>
      <c r="N23800" t="s">
        <v>61059</v>
      </c>
      <c r="O23800" s="76" t="s">
        <v>4356</v>
      </c>
      <c r="P23800" s="82">
        <v>389</v>
      </c>
      <c r="Q23800" s="82" t="s">
        <v>89893</v>
      </c>
      <c r="R23800"/>
    </row>
    <row r="23801" spans="12:18" x14ac:dyDescent="0.25">
      <c r="L23801" t="s">
        <v>3215</v>
      </c>
      <c r="M23801" t="s">
        <v>5631</v>
      </c>
      <c r="N23801" t="s">
        <v>61060</v>
      </c>
      <c r="O23801" s="76" t="s">
        <v>4374</v>
      </c>
      <c r="P23801" s="82">
        <v>4985</v>
      </c>
      <c r="Q23801" s="82" t="s">
        <v>89894</v>
      </c>
      <c r="R23801"/>
    </row>
    <row r="23802" spans="12:18" x14ac:dyDescent="0.25">
      <c r="L23802" t="s">
        <v>3215</v>
      </c>
      <c r="M23802" t="s">
        <v>16719</v>
      </c>
      <c r="N23802" t="s">
        <v>61061</v>
      </c>
      <c r="O23802" s="76" t="s">
        <v>4356</v>
      </c>
      <c r="P23802" s="82">
        <v>750</v>
      </c>
      <c r="Q23802" s="82" t="s">
        <v>89895</v>
      </c>
      <c r="R23802"/>
    </row>
    <row r="23803" spans="12:18" x14ac:dyDescent="0.25">
      <c r="L23803" t="s">
        <v>3215</v>
      </c>
      <c r="M23803" t="s">
        <v>5632</v>
      </c>
      <c r="N23803" t="s">
        <v>61062</v>
      </c>
      <c r="O23803" s="76" t="s">
        <v>4374</v>
      </c>
      <c r="P23803" s="82">
        <v>6978</v>
      </c>
      <c r="Q23803" s="82" t="s">
        <v>89896</v>
      </c>
      <c r="R23803"/>
    </row>
    <row r="23804" spans="12:18" x14ac:dyDescent="0.25">
      <c r="L23804" t="s">
        <v>3215</v>
      </c>
      <c r="M23804" t="s">
        <v>23204</v>
      </c>
      <c r="N23804" t="s">
        <v>61063</v>
      </c>
      <c r="O23804" s="76" t="s">
        <v>4356</v>
      </c>
      <c r="P23804" s="82">
        <v>828</v>
      </c>
      <c r="Q23804" s="82" t="s">
        <v>89897</v>
      </c>
      <c r="R23804"/>
    </row>
    <row r="23805" spans="12:18" x14ac:dyDescent="0.25">
      <c r="L23805" t="s">
        <v>3215</v>
      </c>
      <c r="M23805" t="s">
        <v>23205</v>
      </c>
      <c r="N23805" t="s">
        <v>61064</v>
      </c>
      <c r="O23805" s="76" t="s">
        <v>4356</v>
      </c>
      <c r="P23805" s="82">
        <v>308</v>
      </c>
      <c r="Q23805" s="82" t="s">
        <v>89898</v>
      </c>
      <c r="R23805"/>
    </row>
    <row r="23806" spans="12:18" x14ac:dyDescent="0.25">
      <c r="L23806" t="s">
        <v>3215</v>
      </c>
      <c r="M23806" t="s">
        <v>25734</v>
      </c>
      <c r="N23806" t="s">
        <v>61065</v>
      </c>
      <c r="O23806" s="76" t="s">
        <v>4366</v>
      </c>
      <c r="P23806" s="82">
        <v>600</v>
      </c>
      <c r="Q23806" s="82" t="s">
        <v>89899</v>
      </c>
      <c r="R23806"/>
    </row>
    <row r="23807" spans="12:18" x14ac:dyDescent="0.25">
      <c r="L23807" t="s">
        <v>3215</v>
      </c>
      <c r="M23807" t="s">
        <v>18659</v>
      </c>
      <c r="N23807" t="s">
        <v>61066</v>
      </c>
      <c r="O23807" s="76" t="s">
        <v>4374</v>
      </c>
      <c r="P23807" s="82">
        <v>5891</v>
      </c>
      <c r="Q23807" s="82" t="s">
        <v>72645</v>
      </c>
      <c r="R23807"/>
    </row>
    <row r="23808" spans="12:18" x14ac:dyDescent="0.25">
      <c r="L23808" t="s">
        <v>3215</v>
      </c>
      <c r="M23808" t="s">
        <v>18660</v>
      </c>
      <c r="N23808" t="s">
        <v>61067</v>
      </c>
      <c r="O23808" s="76" t="s">
        <v>4356</v>
      </c>
      <c r="P23808" s="82">
        <v>326</v>
      </c>
      <c r="Q23808" s="82" t="s">
        <v>89900</v>
      </c>
      <c r="R23808"/>
    </row>
    <row r="23809" spans="12:18" x14ac:dyDescent="0.25">
      <c r="L23809" t="s">
        <v>3215</v>
      </c>
      <c r="M23809" t="s">
        <v>16721</v>
      </c>
      <c r="N23809" t="s">
        <v>61068</v>
      </c>
      <c r="O23809" s="76" t="s">
        <v>4374</v>
      </c>
      <c r="P23809" s="82">
        <v>5407</v>
      </c>
      <c r="Q23809" s="82" t="s">
        <v>72645</v>
      </c>
      <c r="R23809"/>
    </row>
    <row r="23810" spans="12:18" x14ac:dyDescent="0.25">
      <c r="L23810" t="s">
        <v>3215</v>
      </c>
      <c r="M23810" t="s">
        <v>5633</v>
      </c>
      <c r="N23810" t="s">
        <v>61069</v>
      </c>
      <c r="O23810" s="76" t="s">
        <v>4374</v>
      </c>
      <c r="P23810" s="82">
        <v>2936</v>
      </c>
      <c r="Q23810" s="82" t="s">
        <v>72645</v>
      </c>
      <c r="R23810"/>
    </row>
    <row r="23811" spans="12:18" x14ac:dyDescent="0.25">
      <c r="L23811" t="s">
        <v>3215</v>
      </c>
      <c r="M23811" t="s">
        <v>16723</v>
      </c>
      <c r="N23811" t="s">
        <v>61070</v>
      </c>
      <c r="O23811" s="76" t="s">
        <v>4374</v>
      </c>
      <c r="P23811" s="82">
        <v>594</v>
      </c>
      <c r="Q23811" s="82" t="s">
        <v>89901</v>
      </c>
      <c r="R23811"/>
    </row>
    <row r="23812" spans="12:18" x14ac:dyDescent="0.25">
      <c r="L23812" t="s">
        <v>3215</v>
      </c>
      <c r="M23812" t="s">
        <v>18661</v>
      </c>
      <c r="N23812" t="s">
        <v>61071</v>
      </c>
      <c r="O23812" s="76" t="s">
        <v>4356</v>
      </c>
      <c r="P23812" s="82">
        <v>1309</v>
      </c>
      <c r="Q23812" s="82" t="s">
        <v>89902</v>
      </c>
      <c r="R23812"/>
    </row>
    <row r="23813" spans="12:18" x14ac:dyDescent="0.25">
      <c r="L23813" t="s">
        <v>3215</v>
      </c>
      <c r="M23813" t="s">
        <v>5634</v>
      </c>
      <c r="N23813" t="s">
        <v>61072</v>
      </c>
      <c r="O23813" s="76" t="s">
        <v>4356</v>
      </c>
      <c r="P23813" s="82">
        <v>350</v>
      </c>
      <c r="Q23813" s="82" t="s">
        <v>89903</v>
      </c>
      <c r="R23813"/>
    </row>
    <row r="23814" spans="12:18" x14ac:dyDescent="0.25">
      <c r="L23814" t="s">
        <v>3215</v>
      </c>
      <c r="M23814" t="s">
        <v>18662</v>
      </c>
      <c r="N23814" t="s">
        <v>61073</v>
      </c>
      <c r="O23814" s="76" t="s">
        <v>4356</v>
      </c>
      <c r="P23814" s="82">
        <v>390</v>
      </c>
      <c r="Q23814" s="82" t="s">
        <v>89904</v>
      </c>
      <c r="R23814"/>
    </row>
    <row r="23815" spans="12:18" x14ac:dyDescent="0.25">
      <c r="L23815" t="s">
        <v>3215</v>
      </c>
      <c r="M23815" t="s">
        <v>23206</v>
      </c>
      <c r="N23815" t="s">
        <v>61074</v>
      </c>
      <c r="O23815" s="76" t="s">
        <v>4366</v>
      </c>
      <c r="P23815" s="82">
        <v>176</v>
      </c>
      <c r="Q23815" s="82" t="s">
        <v>89905</v>
      </c>
      <c r="R23815"/>
    </row>
    <row r="23816" spans="12:18" x14ac:dyDescent="0.25">
      <c r="L23816" t="s">
        <v>3215</v>
      </c>
      <c r="M23816" t="s">
        <v>23207</v>
      </c>
      <c r="N23816" t="s">
        <v>61075</v>
      </c>
      <c r="O23816" s="76" t="s">
        <v>4356</v>
      </c>
      <c r="P23816" s="82">
        <v>131</v>
      </c>
      <c r="Q23816" s="82" t="s">
        <v>89906</v>
      </c>
      <c r="R23816"/>
    </row>
    <row r="23817" spans="12:18" x14ac:dyDescent="0.25">
      <c r="L23817" t="s">
        <v>3215</v>
      </c>
      <c r="M23817" t="s">
        <v>36681</v>
      </c>
      <c r="N23817" t="s">
        <v>61076</v>
      </c>
      <c r="O23817" s="76" t="s">
        <v>4356</v>
      </c>
      <c r="P23817" s="82">
        <v>1672</v>
      </c>
      <c r="Q23817" s="82" t="s">
        <v>89907</v>
      </c>
      <c r="R23817"/>
    </row>
    <row r="23818" spans="12:18" x14ac:dyDescent="0.25">
      <c r="L23818" t="s">
        <v>3215</v>
      </c>
      <c r="M23818" t="s">
        <v>5635</v>
      </c>
      <c r="N23818" t="s">
        <v>61077</v>
      </c>
      <c r="O23818" s="76" t="s">
        <v>4356</v>
      </c>
      <c r="P23818" s="82">
        <v>491</v>
      </c>
      <c r="Q23818" s="82" t="s">
        <v>89908</v>
      </c>
      <c r="R23818"/>
    </row>
    <row r="23819" spans="12:18" x14ac:dyDescent="0.25">
      <c r="L23819" t="s">
        <v>3215</v>
      </c>
      <c r="M23819" t="s">
        <v>18664</v>
      </c>
      <c r="N23819" t="s">
        <v>61078</v>
      </c>
      <c r="O23819" s="76" t="s">
        <v>4356</v>
      </c>
      <c r="P23819" s="82">
        <v>513</v>
      </c>
      <c r="Q23819" s="82" t="s">
        <v>89909</v>
      </c>
      <c r="R23819"/>
    </row>
    <row r="23820" spans="12:18" x14ac:dyDescent="0.25">
      <c r="L23820" t="s">
        <v>3215</v>
      </c>
      <c r="M23820" t="s">
        <v>36682</v>
      </c>
      <c r="N23820" t="s">
        <v>61079</v>
      </c>
      <c r="O23820" s="76" t="s">
        <v>4356</v>
      </c>
      <c r="P23820" s="82">
        <v>2139</v>
      </c>
      <c r="Q23820" s="82" t="s">
        <v>89910</v>
      </c>
      <c r="R23820"/>
    </row>
    <row r="23821" spans="12:18" x14ac:dyDescent="0.25">
      <c r="L23821" t="s">
        <v>3215</v>
      </c>
      <c r="M23821" t="s">
        <v>23208</v>
      </c>
      <c r="N23821" t="s">
        <v>61080</v>
      </c>
      <c r="O23821" s="76" t="s">
        <v>4356</v>
      </c>
      <c r="P23821" s="82">
        <v>717</v>
      </c>
      <c r="Q23821" s="82" t="s">
        <v>89911</v>
      </c>
      <c r="R23821"/>
    </row>
    <row r="23822" spans="12:18" x14ac:dyDescent="0.25">
      <c r="L23822" t="s">
        <v>3215</v>
      </c>
      <c r="M23822" t="s">
        <v>23209</v>
      </c>
      <c r="N23822" t="s">
        <v>61081</v>
      </c>
      <c r="O23822" s="76" t="s">
        <v>4374</v>
      </c>
      <c r="P23822" s="82">
        <v>386</v>
      </c>
      <c r="Q23822" s="82" t="s">
        <v>89912</v>
      </c>
      <c r="R23822"/>
    </row>
    <row r="23823" spans="12:18" x14ac:dyDescent="0.25">
      <c r="L23823" t="s">
        <v>3215</v>
      </c>
      <c r="M23823" t="s">
        <v>23210</v>
      </c>
      <c r="N23823" t="s">
        <v>61082</v>
      </c>
      <c r="O23823" s="76" t="s">
        <v>4450</v>
      </c>
      <c r="P23823" s="82">
        <v>2920</v>
      </c>
      <c r="Q23823" s="82" t="s">
        <v>72645</v>
      </c>
      <c r="R23823"/>
    </row>
    <row r="23824" spans="12:18" x14ac:dyDescent="0.25">
      <c r="L23824" t="s">
        <v>3215</v>
      </c>
      <c r="M23824" t="s">
        <v>36683</v>
      </c>
      <c r="N23824" t="s">
        <v>61083</v>
      </c>
      <c r="O23824" s="76" t="s">
        <v>4356</v>
      </c>
      <c r="P23824" s="82">
        <v>914</v>
      </c>
      <c r="Q23824" s="82" t="s">
        <v>89913</v>
      </c>
      <c r="R23824"/>
    </row>
    <row r="23825" spans="12:18" x14ac:dyDescent="0.25">
      <c r="L23825" t="s">
        <v>3215</v>
      </c>
      <c r="M23825" t="s">
        <v>23211</v>
      </c>
      <c r="N23825" t="s">
        <v>61084</v>
      </c>
      <c r="O23825" s="76" t="s">
        <v>4356</v>
      </c>
      <c r="P23825" s="82">
        <v>239</v>
      </c>
      <c r="Q23825" s="82" t="s">
        <v>89914</v>
      </c>
      <c r="R23825"/>
    </row>
    <row r="23826" spans="12:18" x14ac:dyDescent="0.25">
      <c r="L23826" t="s">
        <v>3215</v>
      </c>
      <c r="M23826" t="s">
        <v>16725</v>
      </c>
      <c r="N23826" t="s">
        <v>61085</v>
      </c>
      <c r="O23826" s="76" t="s">
        <v>4356</v>
      </c>
      <c r="P23826" s="82">
        <v>1616</v>
      </c>
      <c r="Q23826" s="82" t="s">
        <v>89915</v>
      </c>
      <c r="R23826"/>
    </row>
    <row r="23827" spans="12:18" x14ac:dyDescent="0.25">
      <c r="L23827" t="s">
        <v>3215</v>
      </c>
      <c r="M23827" t="s">
        <v>16727</v>
      </c>
      <c r="N23827" t="s">
        <v>61086</v>
      </c>
      <c r="O23827" s="76" t="s">
        <v>4356</v>
      </c>
      <c r="P23827" s="82">
        <v>280</v>
      </c>
      <c r="Q23827" s="82" t="s">
        <v>89916</v>
      </c>
      <c r="R23827"/>
    </row>
    <row r="23828" spans="12:18" x14ac:dyDescent="0.25">
      <c r="L23828" t="s">
        <v>3215</v>
      </c>
      <c r="M23828" t="s">
        <v>36684</v>
      </c>
      <c r="N23828" t="s">
        <v>61087</v>
      </c>
      <c r="O23828" s="76" t="s">
        <v>4356</v>
      </c>
      <c r="P23828" s="82">
        <v>3640</v>
      </c>
      <c r="Q23828" s="82" t="s">
        <v>89917</v>
      </c>
      <c r="R23828"/>
    </row>
    <row r="23829" spans="12:18" x14ac:dyDescent="0.25">
      <c r="L23829" t="s">
        <v>3215</v>
      </c>
      <c r="M23829" t="s">
        <v>5636</v>
      </c>
      <c r="N23829" t="s">
        <v>61088</v>
      </c>
      <c r="O23829" s="76" t="s">
        <v>4356</v>
      </c>
      <c r="P23829" s="82">
        <v>546</v>
      </c>
      <c r="Q23829" s="82" t="s">
        <v>89918</v>
      </c>
      <c r="R23829"/>
    </row>
    <row r="23830" spans="12:18" x14ac:dyDescent="0.25">
      <c r="L23830" t="s">
        <v>3215</v>
      </c>
      <c r="M23830" t="s">
        <v>5637</v>
      </c>
      <c r="N23830" t="s">
        <v>61089</v>
      </c>
      <c r="O23830" s="76" t="s">
        <v>4366</v>
      </c>
      <c r="P23830" s="82">
        <v>250</v>
      </c>
      <c r="Q23830" s="82" t="s">
        <v>89919</v>
      </c>
      <c r="R23830"/>
    </row>
    <row r="23831" spans="12:18" x14ac:dyDescent="0.25">
      <c r="L23831" t="s">
        <v>3215</v>
      </c>
      <c r="M23831" t="s">
        <v>5638</v>
      </c>
      <c r="N23831" t="s">
        <v>61090</v>
      </c>
      <c r="O23831" s="76" t="s">
        <v>4356</v>
      </c>
      <c r="P23831" s="82">
        <v>2738</v>
      </c>
      <c r="Q23831" s="82" t="s">
        <v>89920</v>
      </c>
      <c r="R23831"/>
    </row>
    <row r="23832" spans="12:18" x14ac:dyDescent="0.25">
      <c r="L23832" t="s">
        <v>3215</v>
      </c>
      <c r="M23832" t="s">
        <v>23212</v>
      </c>
      <c r="N23832" t="s">
        <v>61091</v>
      </c>
      <c r="O23832" s="76" t="s">
        <v>4356</v>
      </c>
      <c r="P23832" s="82">
        <v>76</v>
      </c>
      <c r="Q23832" s="82" t="s">
        <v>89921</v>
      </c>
      <c r="R23832"/>
    </row>
    <row r="23833" spans="12:18" x14ac:dyDescent="0.25">
      <c r="L23833" t="s">
        <v>3215</v>
      </c>
      <c r="M23833" t="s">
        <v>5639</v>
      </c>
      <c r="N23833" t="s">
        <v>61092</v>
      </c>
      <c r="O23833" s="76" t="s">
        <v>4356</v>
      </c>
      <c r="P23833" s="82">
        <v>233</v>
      </c>
      <c r="Q23833" s="82" t="s">
        <v>89922</v>
      </c>
      <c r="R23833"/>
    </row>
    <row r="23834" spans="12:18" x14ac:dyDescent="0.25">
      <c r="L23834" t="s">
        <v>3215</v>
      </c>
      <c r="M23834" t="s">
        <v>36685</v>
      </c>
      <c r="N23834" t="s">
        <v>61093</v>
      </c>
      <c r="O23834" s="76" t="s">
        <v>4356</v>
      </c>
      <c r="P23834" s="82">
        <v>234</v>
      </c>
      <c r="Q23834" s="82" t="s">
        <v>89923</v>
      </c>
      <c r="R23834"/>
    </row>
    <row r="23835" spans="12:18" x14ac:dyDescent="0.25">
      <c r="L23835" t="s">
        <v>3215</v>
      </c>
      <c r="M23835" t="s">
        <v>36686</v>
      </c>
      <c r="N23835" t="s">
        <v>61094</v>
      </c>
      <c r="O23835" s="76" t="s">
        <v>4356</v>
      </c>
      <c r="P23835" s="82">
        <v>325</v>
      </c>
      <c r="Q23835" s="82" t="s">
        <v>89924</v>
      </c>
      <c r="R23835"/>
    </row>
    <row r="23836" spans="12:18" x14ac:dyDescent="0.25">
      <c r="L23836" t="s">
        <v>3215</v>
      </c>
      <c r="M23836" t="s">
        <v>16729</v>
      </c>
      <c r="N23836" t="s">
        <v>61095</v>
      </c>
      <c r="O23836" s="76" t="s">
        <v>4356</v>
      </c>
      <c r="P23836" s="82">
        <v>399</v>
      </c>
      <c r="Q23836" s="82" t="s">
        <v>89925</v>
      </c>
      <c r="R23836"/>
    </row>
    <row r="23837" spans="12:18" x14ac:dyDescent="0.25">
      <c r="L23837" t="s">
        <v>3215</v>
      </c>
      <c r="M23837" t="s">
        <v>16730</v>
      </c>
      <c r="N23837" t="s">
        <v>61096</v>
      </c>
      <c r="O23837" s="76" t="s">
        <v>4366</v>
      </c>
      <c r="P23837" s="82">
        <v>228</v>
      </c>
      <c r="Q23837" s="82" t="s">
        <v>89926</v>
      </c>
      <c r="R23837"/>
    </row>
    <row r="23838" spans="12:18" x14ac:dyDescent="0.25">
      <c r="L23838" t="s">
        <v>3215</v>
      </c>
      <c r="M23838" t="s">
        <v>16732</v>
      </c>
      <c r="N23838" t="s">
        <v>61097</v>
      </c>
      <c r="O23838" s="76" t="s">
        <v>4356</v>
      </c>
      <c r="P23838" s="82">
        <v>479</v>
      </c>
      <c r="Q23838" s="82" t="s">
        <v>89927</v>
      </c>
      <c r="R23838"/>
    </row>
    <row r="23839" spans="12:18" x14ac:dyDescent="0.25">
      <c r="L23839" t="s">
        <v>3215</v>
      </c>
      <c r="M23839" t="s">
        <v>18666</v>
      </c>
      <c r="N23839" t="s">
        <v>61098</v>
      </c>
      <c r="O23839" s="76" t="s">
        <v>4374</v>
      </c>
      <c r="P23839" s="82">
        <v>1629</v>
      </c>
      <c r="Q23839" s="82" t="s">
        <v>89928</v>
      </c>
      <c r="R23839"/>
    </row>
    <row r="23840" spans="12:18" x14ac:dyDescent="0.25">
      <c r="L23840" t="s">
        <v>3215</v>
      </c>
      <c r="M23840" t="s">
        <v>18668</v>
      </c>
      <c r="N23840" t="s">
        <v>61099</v>
      </c>
      <c r="O23840" s="76" t="s">
        <v>4374</v>
      </c>
      <c r="P23840" s="82">
        <v>1725</v>
      </c>
      <c r="Q23840" s="82" t="s">
        <v>89929</v>
      </c>
      <c r="R23840"/>
    </row>
    <row r="23841" spans="12:18" x14ac:dyDescent="0.25">
      <c r="L23841" t="s">
        <v>3215</v>
      </c>
      <c r="M23841" t="s">
        <v>36687</v>
      </c>
      <c r="N23841" t="s">
        <v>61100</v>
      </c>
      <c r="O23841" s="76" t="s">
        <v>4374</v>
      </c>
      <c r="P23841" s="82">
        <v>2044</v>
      </c>
      <c r="Q23841" s="82" t="s">
        <v>72645</v>
      </c>
      <c r="R23841"/>
    </row>
    <row r="23842" spans="12:18" x14ac:dyDescent="0.25">
      <c r="L23842" t="s">
        <v>3215</v>
      </c>
      <c r="M23842" t="s">
        <v>23213</v>
      </c>
      <c r="N23842" t="s">
        <v>61101</v>
      </c>
      <c r="O23842" s="76" t="s">
        <v>4356</v>
      </c>
      <c r="P23842" s="82">
        <v>290</v>
      </c>
      <c r="Q23842" s="82" t="s">
        <v>89930</v>
      </c>
      <c r="R23842"/>
    </row>
    <row r="23843" spans="12:18" x14ac:dyDescent="0.25">
      <c r="L23843" t="s">
        <v>3215</v>
      </c>
      <c r="M23843" t="s">
        <v>36688</v>
      </c>
      <c r="N23843" t="s">
        <v>61102</v>
      </c>
      <c r="O23843" s="76" t="s">
        <v>4356</v>
      </c>
      <c r="P23843" s="82">
        <v>951</v>
      </c>
      <c r="Q23843" s="82" t="s">
        <v>89931</v>
      </c>
      <c r="R23843"/>
    </row>
    <row r="23844" spans="12:18" x14ac:dyDescent="0.25">
      <c r="L23844" t="s">
        <v>3215</v>
      </c>
      <c r="M23844" t="s">
        <v>36689</v>
      </c>
      <c r="N23844" t="s">
        <v>61103</v>
      </c>
      <c r="O23844" s="76" t="s">
        <v>4356</v>
      </c>
      <c r="P23844" s="82">
        <v>373</v>
      </c>
      <c r="Q23844" s="82" t="s">
        <v>89932</v>
      </c>
      <c r="R23844"/>
    </row>
    <row r="23845" spans="12:18" x14ac:dyDescent="0.25">
      <c r="L23845" t="s">
        <v>3215</v>
      </c>
      <c r="M23845" t="s">
        <v>23214</v>
      </c>
      <c r="N23845" t="s">
        <v>61104</v>
      </c>
      <c r="O23845" s="76" t="s">
        <v>4366</v>
      </c>
      <c r="P23845" s="82">
        <v>172</v>
      </c>
      <c r="Q23845" s="82" t="s">
        <v>89934</v>
      </c>
      <c r="R23845"/>
    </row>
    <row r="23846" spans="12:18" x14ac:dyDescent="0.25">
      <c r="L23846" t="s">
        <v>3215</v>
      </c>
      <c r="M23846" t="s">
        <v>16734</v>
      </c>
      <c r="N23846" t="s">
        <v>61105</v>
      </c>
      <c r="O23846" s="76" t="s">
        <v>4356</v>
      </c>
      <c r="P23846" s="82">
        <v>352</v>
      </c>
      <c r="Q23846" s="82" t="s">
        <v>89933</v>
      </c>
      <c r="R23846"/>
    </row>
    <row r="23847" spans="12:18" x14ac:dyDescent="0.25">
      <c r="L23847" t="s">
        <v>3215</v>
      </c>
      <c r="M23847" t="s">
        <v>36690</v>
      </c>
      <c r="N23847" t="s">
        <v>61106</v>
      </c>
      <c r="O23847" s="76" t="s">
        <v>4356</v>
      </c>
      <c r="P23847" s="82">
        <v>450</v>
      </c>
      <c r="Q23847" s="82" t="s">
        <v>89935</v>
      </c>
      <c r="R23847"/>
    </row>
    <row r="23848" spans="12:18" x14ac:dyDescent="0.25">
      <c r="L23848" t="s">
        <v>3215</v>
      </c>
      <c r="M23848" t="s">
        <v>16736</v>
      </c>
      <c r="N23848" t="s">
        <v>61107</v>
      </c>
      <c r="O23848" s="76" t="s">
        <v>4374</v>
      </c>
      <c r="P23848" s="82">
        <v>10865</v>
      </c>
      <c r="Q23848" s="82" t="s">
        <v>89936</v>
      </c>
      <c r="R23848"/>
    </row>
    <row r="23849" spans="12:18" x14ac:dyDescent="0.25">
      <c r="L23849" t="s">
        <v>3215</v>
      </c>
      <c r="M23849" t="s">
        <v>16738</v>
      </c>
      <c r="N23849" t="s">
        <v>61108</v>
      </c>
      <c r="O23849" s="76" t="s">
        <v>4366</v>
      </c>
      <c r="P23849" s="82">
        <v>258</v>
      </c>
      <c r="Q23849" s="82" t="s">
        <v>89937</v>
      </c>
      <c r="R23849"/>
    </row>
    <row r="23850" spans="12:18" x14ac:dyDescent="0.25">
      <c r="L23850" t="s">
        <v>3215</v>
      </c>
      <c r="M23850" t="s">
        <v>18670</v>
      </c>
      <c r="N23850" t="s">
        <v>61109</v>
      </c>
      <c r="O23850" s="76" t="s">
        <v>4374</v>
      </c>
      <c r="P23850" s="82">
        <v>314</v>
      </c>
      <c r="Q23850" s="82" t="s">
        <v>89938</v>
      </c>
      <c r="R23850"/>
    </row>
    <row r="23851" spans="12:18" x14ac:dyDescent="0.25">
      <c r="L23851" t="s">
        <v>3215</v>
      </c>
      <c r="M23851" t="s">
        <v>23215</v>
      </c>
      <c r="N23851" t="s">
        <v>61110</v>
      </c>
      <c r="O23851" s="76" t="s">
        <v>4374</v>
      </c>
      <c r="P23851" s="82">
        <v>4551</v>
      </c>
      <c r="Q23851" s="82" t="s">
        <v>72645</v>
      </c>
      <c r="R23851"/>
    </row>
    <row r="23852" spans="12:18" x14ac:dyDescent="0.25">
      <c r="L23852" t="s">
        <v>3215</v>
      </c>
      <c r="M23852" t="s">
        <v>28206</v>
      </c>
      <c r="N23852" t="s">
        <v>61111</v>
      </c>
      <c r="O23852" s="76" t="s">
        <v>4366</v>
      </c>
      <c r="P23852" s="82">
        <v>120</v>
      </c>
      <c r="Q23852" s="82" t="s">
        <v>89939</v>
      </c>
      <c r="R23852"/>
    </row>
    <row r="23853" spans="12:18" x14ac:dyDescent="0.25">
      <c r="L23853" t="s">
        <v>3215</v>
      </c>
      <c r="M23853" t="s">
        <v>36691</v>
      </c>
      <c r="N23853" t="s">
        <v>61112</v>
      </c>
      <c r="O23853" s="76" t="s">
        <v>4374</v>
      </c>
      <c r="P23853" s="82">
        <v>1181</v>
      </c>
      <c r="Q23853" s="82" t="s">
        <v>89940</v>
      </c>
      <c r="R23853"/>
    </row>
    <row r="23854" spans="12:18" x14ac:dyDescent="0.25">
      <c r="L23854" t="s">
        <v>3215</v>
      </c>
      <c r="M23854" t="s">
        <v>18672</v>
      </c>
      <c r="N23854" t="s">
        <v>61113</v>
      </c>
      <c r="O23854" s="76" t="s">
        <v>4374</v>
      </c>
      <c r="P23854" s="82">
        <v>557</v>
      </c>
      <c r="Q23854" s="82" t="s">
        <v>72645</v>
      </c>
      <c r="R23854"/>
    </row>
    <row r="23855" spans="12:18" x14ac:dyDescent="0.25">
      <c r="L23855" t="s">
        <v>3215</v>
      </c>
      <c r="M23855" t="s">
        <v>23216</v>
      </c>
      <c r="N23855" t="s">
        <v>61114</v>
      </c>
      <c r="O23855" s="76" t="s">
        <v>4356</v>
      </c>
      <c r="P23855" s="82">
        <v>984</v>
      </c>
      <c r="Q23855" s="82" t="s">
        <v>89941</v>
      </c>
      <c r="R23855"/>
    </row>
    <row r="23856" spans="12:18" x14ac:dyDescent="0.25">
      <c r="L23856" t="s">
        <v>3215</v>
      </c>
      <c r="M23856" t="s">
        <v>18674</v>
      </c>
      <c r="N23856" t="s">
        <v>61115</v>
      </c>
      <c r="O23856" s="76" t="s">
        <v>4366</v>
      </c>
      <c r="P23856" s="82">
        <v>237</v>
      </c>
      <c r="Q23856" s="82" t="s">
        <v>89942</v>
      </c>
      <c r="R23856"/>
    </row>
    <row r="23857" spans="12:18" x14ac:dyDescent="0.25">
      <c r="L23857" t="s">
        <v>3215</v>
      </c>
      <c r="M23857" t="s">
        <v>18676</v>
      </c>
      <c r="N23857" t="s">
        <v>61116</v>
      </c>
      <c r="O23857" s="76" t="s">
        <v>4356</v>
      </c>
      <c r="P23857" s="82">
        <v>600</v>
      </c>
      <c r="Q23857" s="82" t="s">
        <v>89943</v>
      </c>
      <c r="R23857"/>
    </row>
    <row r="23858" spans="12:18" x14ac:dyDescent="0.25">
      <c r="L23858" t="s">
        <v>3215</v>
      </c>
      <c r="M23858" t="s">
        <v>5640</v>
      </c>
      <c r="N23858" t="s">
        <v>61117</v>
      </c>
      <c r="O23858" s="76" t="s">
        <v>4356</v>
      </c>
      <c r="P23858" s="82">
        <v>912</v>
      </c>
      <c r="Q23858" s="82" t="s">
        <v>89944</v>
      </c>
      <c r="R23858"/>
    </row>
    <row r="23859" spans="12:18" x14ac:dyDescent="0.25">
      <c r="L23859" t="s">
        <v>3215</v>
      </c>
      <c r="M23859" t="s">
        <v>18678</v>
      </c>
      <c r="N23859" t="s">
        <v>61118</v>
      </c>
      <c r="O23859" s="76" t="s">
        <v>4356</v>
      </c>
      <c r="P23859" s="82">
        <v>1802</v>
      </c>
      <c r="Q23859" s="82" t="s">
        <v>89945</v>
      </c>
      <c r="R23859"/>
    </row>
    <row r="23860" spans="12:18" x14ac:dyDescent="0.25">
      <c r="L23860" t="s">
        <v>3215</v>
      </c>
      <c r="M23860" t="s">
        <v>36692</v>
      </c>
      <c r="N23860" t="s">
        <v>61119</v>
      </c>
      <c r="O23860" s="76" t="s">
        <v>4374</v>
      </c>
      <c r="P23860" s="82">
        <v>1313</v>
      </c>
      <c r="Q23860" s="82" t="s">
        <v>72645</v>
      </c>
      <c r="R23860"/>
    </row>
    <row r="23861" spans="12:18" x14ac:dyDescent="0.25">
      <c r="L23861" t="s">
        <v>3215</v>
      </c>
      <c r="M23861" t="s">
        <v>23217</v>
      </c>
      <c r="N23861" t="s">
        <v>61120</v>
      </c>
      <c r="O23861" s="76" t="s">
        <v>4374</v>
      </c>
      <c r="P23861" s="82">
        <v>1028</v>
      </c>
      <c r="Q23861" s="82" t="s">
        <v>89946</v>
      </c>
      <c r="R23861"/>
    </row>
    <row r="23862" spans="12:18" x14ac:dyDescent="0.25">
      <c r="L23862" t="s">
        <v>3215</v>
      </c>
      <c r="M23862" t="s">
        <v>18680</v>
      </c>
      <c r="N23862" t="s">
        <v>61121</v>
      </c>
      <c r="O23862" s="76" t="s">
        <v>4356</v>
      </c>
      <c r="P23862" s="82">
        <v>523</v>
      </c>
      <c r="Q23862" s="82" t="s">
        <v>89947</v>
      </c>
      <c r="R23862"/>
    </row>
    <row r="23863" spans="12:18" x14ac:dyDescent="0.25">
      <c r="L23863" t="s">
        <v>3215</v>
      </c>
      <c r="M23863" t="s">
        <v>18682</v>
      </c>
      <c r="N23863" t="s">
        <v>61122</v>
      </c>
      <c r="O23863" s="76" t="s">
        <v>4356</v>
      </c>
      <c r="P23863" s="82">
        <v>385</v>
      </c>
      <c r="Q23863" s="82" t="s">
        <v>89948</v>
      </c>
      <c r="R23863"/>
    </row>
    <row r="23864" spans="12:18" x14ac:dyDescent="0.25">
      <c r="L23864" t="s">
        <v>3215</v>
      </c>
      <c r="M23864" t="s">
        <v>23218</v>
      </c>
      <c r="N23864" t="s">
        <v>61123</v>
      </c>
      <c r="O23864" s="76" t="s">
        <v>4356</v>
      </c>
      <c r="P23864" s="82">
        <v>891</v>
      </c>
      <c r="Q23864" s="82" t="s">
        <v>89949</v>
      </c>
      <c r="R23864"/>
    </row>
    <row r="23865" spans="12:18" x14ac:dyDescent="0.25">
      <c r="L23865" t="s">
        <v>3215</v>
      </c>
      <c r="M23865" t="s">
        <v>36693</v>
      </c>
      <c r="N23865" t="s">
        <v>61124</v>
      </c>
      <c r="O23865" s="76" t="s">
        <v>4356</v>
      </c>
      <c r="P23865" s="82">
        <v>509</v>
      </c>
      <c r="Q23865" s="82" t="s">
        <v>89950</v>
      </c>
      <c r="R23865"/>
    </row>
    <row r="23866" spans="12:18" x14ac:dyDescent="0.25">
      <c r="L23866" t="s">
        <v>3215</v>
      </c>
      <c r="M23866" t="s">
        <v>18683</v>
      </c>
      <c r="N23866" t="s">
        <v>61125</v>
      </c>
      <c r="O23866" s="76" t="s">
        <v>4356</v>
      </c>
      <c r="P23866" s="82">
        <v>479</v>
      </c>
      <c r="Q23866" s="82" t="s">
        <v>89951</v>
      </c>
      <c r="R23866"/>
    </row>
    <row r="23867" spans="12:18" x14ac:dyDescent="0.25">
      <c r="L23867" t="s">
        <v>3215</v>
      </c>
      <c r="M23867" t="s">
        <v>5521</v>
      </c>
      <c r="N23867" t="s">
        <v>61126</v>
      </c>
      <c r="O23867" s="76" t="s">
        <v>4366</v>
      </c>
      <c r="P23867" s="82">
        <v>225</v>
      </c>
      <c r="Q23867" s="82" t="s">
        <v>89952</v>
      </c>
      <c r="R23867"/>
    </row>
    <row r="23868" spans="12:18" x14ac:dyDescent="0.25">
      <c r="L23868" t="s">
        <v>3215</v>
      </c>
      <c r="M23868" t="s">
        <v>16740</v>
      </c>
      <c r="N23868" t="s">
        <v>61127</v>
      </c>
      <c r="O23868" s="76" t="s">
        <v>4374</v>
      </c>
      <c r="P23868" s="82">
        <v>2732</v>
      </c>
      <c r="Q23868" s="82" t="s">
        <v>72645</v>
      </c>
      <c r="R23868"/>
    </row>
    <row r="23869" spans="12:18" x14ac:dyDescent="0.25">
      <c r="L23869" t="s">
        <v>3215</v>
      </c>
      <c r="M23869" t="s">
        <v>13231</v>
      </c>
      <c r="N23869" t="s">
        <v>61128</v>
      </c>
      <c r="O23869" s="76" t="s">
        <v>4366</v>
      </c>
      <c r="P23869" s="82">
        <v>122</v>
      </c>
      <c r="Q23869" s="82" t="s">
        <v>89953</v>
      </c>
      <c r="R23869"/>
    </row>
    <row r="23870" spans="12:18" x14ac:dyDescent="0.25">
      <c r="L23870" t="s">
        <v>3215</v>
      </c>
      <c r="M23870" t="s">
        <v>16742</v>
      </c>
      <c r="N23870" t="s">
        <v>61129</v>
      </c>
      <c r="O23870" s="76" t="s">
        <v>4374</v>
      </c>
      <c r="P23870" s="82">
        <v>898</v>
      </c>
      <c r="Q23870" s="82" t="s">
        <v>89954</v>
      </c>
      <c r="R23870"/>
    </row>
    <row r="23871" spans="12:18" x14ac:dyDescent="0.25">
      <c r="L23871" t="s">
        <v>3215</v>
      </c>
      <c r="M23871" t="s">
        <v>23219</v>
      </c>
      <c r="N23871" t="s">
        <v>61130</v>
      </c>
      <c r="O23871" s="76" t="s">
        <v>4356</v>
      </c>
      <c r="P23871" s="82">
        <v>435</v>
      </c>
      <c r="Q23871" s="82" t="s">
        <v>89955</v>
      </c>
      <c r="R23871"/>
    </row>
    <row r="23872" spans="12:18" x14ac:dyDescent="0.25">
      <c r="L23872" t="s">
        <v>3215</v>
      </c>
      <c r="M23872" t="s">
        <v>23220</v>
      </c>
      <c r="N23872" t="s">
        <v>61131</v>
      </c>
      <c r="O23872" s="76" t="s">
        <v>4366</v>
      </c>
      <c r="P23872" s="82">
        <v>102</v>
      </c>
      <c r="Q23872" s="82" t="s">
        <v>89959</v>
      </c>
      <c r="R23872"/>
    </row>
    <row r="23873" spans="12:18" x14ac:dyDescent="0.25">
      <c r="L23873" t="s">
        <v>3215</v>
      </c>
      <c r="M23873" t="s">
        <v>18686</v>
      </c>
      <c r="N23873" t="s">
        <v>61132</v>
      </c>
      <c r="O23873" s="76" t="s">
        <v>4366</v>
      </c>
      <c r="P23873" s="82">
        <v>100</v>
      </c>
      <c r="Q23873" s="82" t="s">
        <v>89956</v>
      </c>
      <c r="R23873"/>
    </row>
    <row r="23874" spans="12:18" x14ac:dyDescent="0.25">
      <c r="L23874" t="s">
        <v>3215</v>
      </c>
      <c r="M23874" t="s">
        <v>5641</v>
      </c>
      <c r="N23874" t="s">
        <v>61133</v>
      </c>
      <c r="O23874" s="76" t="s">
        <v>4366</v>
      </c>
      <c r="P23874" s="82">
        <v>278</v>
      </c>
      <c r="Q23874" s="82" t="s">
        <v>89957</v>
      </c>
      <c r="R23874"/>
    </row>
    <row r="23875" spans="12:18" x14ac:dyDescent="0.25">
      <c r="L23875" t="s">
        <v>3215</v>
      </c>
      <c r="M23875" t="s">
        <v>36694</v>
      </c>
      <c r="N23875" t="s">
        <v>61134</v>
      </c>
      <c r="O23875" s="76" t="s">
        <v>4356</v>
      </c>
      <c r="P23875" s="82">
        <v>108</v>
      </c>
      <c r="Q23875" s="82" t="s">
        <v>89958</v>
      </c>
      <c r="R23875"/>
    </row>
    <row r="23876" spans="12:18" x14ac:dyDescent="0.25">
      <c r="L23876" t="s">
        <v>3215</v>
      </c>
      <c r="M23876" t="s">
        <v>23221</v>
      </c>
      <c r="N23876" t="s">
        <v>61135</v>
      </c>
      <c r="O23876" s="76" t="s">
        <v>4366</v>
      </c>
      <c r="P23876" s="82">
        <v>211</v>
      </c>
      <c r="Q23876" s="82" t="s">
        <v>89960</v>
      </c>
      <c r="R23876"/>
    </row>
    <row r="23877" spans="12:18" x14ac:dyDescent="0.25">
      <c r="L23877" t="s">
        <v>3215</v>
      </c>
      <c r="M23877" t="s">
        <v>16744</v>
      </c>
      <c r="N23877" t="s">
        <v>61136</v>
      </c>
      <c r="O23877" s="76" t="s">
        <v>4356</v>
      </c>
      <c r="P23877" s="82">
        <v>136</v>
      </c>
      <c r="Q23877" s="82" t="s">
        <v>89961</v>
      </c>
      <c r="R23877"/>
    </row>
    <row r="23878" spans="12:18" x14ac:dyDescent="0.25">
      <c r="L23878" t="s">
        <v>3215</v>
      </c>
      <c r="M23878" t="s">
        <v>36695</v>
      </c>
      <c r="N23878" t="s">
        <v>61137</v>
      </c>
      <c r="O23878" s="76" t="s">
        <v>4366</v>
      </c>
      <c r="P23878" s="82">
        <v>160</v>
      </c>
      <c r="Q23878" s="82" t="s">
        <v>89962</v>
      </c>
      <c r="R23878"/>
    </row>
    <row r="23879" spans="12:18" x14ac:dyDescent="0.25">
      <c r="L23879" t="s">
        <v>3215</v>
      </c>
      <c r="M23879" t="s">
        <v>36696</v>
      </c>
      <c r="N23879" t="s">
        <v>61138</v>
      </c>
      <c r="O23879" s="76" t="s">
        <v>4374</v>
      </c>
      <c r="P23879" s="82">
        <v>1570</v>
      </c>
      <c r="Q23879" s="82" t="s">
        <v>89963</v>
      </c>
      <c r="R23879"/>
    </row>
    <row r="23880" spans="12:18" x14ac:dyDescent="0.25">
      <c r="L23880" t="s">
        <v>3215</v>
      </c>
      <c r="M23880" t="s">
        <v>5642</v>
      </c>
      <c r="N23880" t="s">
        <v>61139</v>
      </c>
      <c r="O23880" s="76" t="s">
        <v>4374</v>
      </c>
      <c r="P23880" s="82">
        <v>1060</v>
      </c>
      <c r="Q23880" s="82" t="s">
        <v>89964</v>
      </c>
      <c r="R23880"/>
    </row>
    <row r="23881" spans="12:18" x14ac:dyDescent="0.25">
      <c r="L23881" t="s">
        <v>3215</v>
      </c>
      <c r="M23881" t="s">
        <v>36697</v>
      </c>
      <c r="N23881" t="s">
        <v>61140</v>
      </c>
      <c r="O23881" s="76" t="s">
        <v>4450</v>
      </c>
      <c r="P23881" s="82">
        <v>6362</v>
      </c>
      <c r="Q23881" s="82" t="s">
        <v>72645</v>
      </c>
      <c r="R23881"/>
    </row>
    <row r="23882" spans="12:18" x14ac:dyDescent="0.25">
      <c r="L23882" t="s">
        <v>3215</v>
      </c>
      <c r="M23882" t="s">
        <v>5643</v>
      </c>
      <c r="N23882" t="s">
        <v>61141</v>
      </c>
      <c r="O23882" s="76" t="s">
        <v>4356</v>
      </c>
      <c r="P23882" s="82">
        <v>105</v>
      </c>
      <c r="Q23882" s="82" t="s">
        <v>89965</v>
      </c>
      <c r="R23882"/>
    </row>
    <row r="23883" spans="12:18" x14ac:dyDescent="0.25">
      <c r="L23883" t="s">
        <v>3215</v>
      </c>
      <c r="M23883" t="s">
        <v>36698</v>
      </c>
      <c r="N23883" t="s">
        <v>61142</v>
      </c>
      <c r="O23883" s="76" t="s">
        <v>4366</v>
      </c>
      <c r="P23883" s="82">
        <v>244</v>
      </c>
      <c r="Q23883" s="82" t="s">
        <v>89966</v>
      </c>
      <c r="R23883"/>
    </row>
    <row r="23884" spans="12:18" x14ac:dyDescent="0.25">
      <c r="L23884" t="s">
        <v>3215</v>
      </c>
      <c r="M23884" t="s">
        <v>36699</v>
      </c>
      <c r="N23884" t="s">
        <v>61143</v>
      </c>
      <c r="O23884" s="76" t="s">
        <v>4356</v>
      </c>
      <c r="P23884" s="82">
        <v>843</v>
      </c>
      <c r="Q23884" s="82" t="s">
        <v>89967</v>
      </c>
      <c r="R23884"/>
    </row>
    <row r="23885" spans="12:18" x14ac:dyDescent="0.25">
      <c r="L23885" t="s">
        <v>3215</v>
      </c>
      <c r="M23885" t="s">
        <v>23222</v>
      </c>
      <c r="N23885" t="s">
        <v>61144</v>
      </c>
      <c r="O23885" s="76" t="s">
        <v>4356</v>
      </c>
      <c r="P23885" s="82">
        <v>572</v>
      </c>
      <c r="Q23885" s="82" t="s">
        <v>89968</v>
      </c>
      <c r="R23885"/>
    </row>
    <row r="23886" spans="12:18" x14ac:dyDescent="0.25">
      <c r="L23886" t="s">
        <v>3215</v>
      </c>
      <c r="M23886" t="s">
        <v>18688</v>
      </c>
      <c r="N23886" t="s">
        <v>61145</v>
      </c>
      <c r="O23886" s="76" t="s">
        <v>4356</v>
      </c>
      <c r="P23886" s="82">
        <v>772</v>
      </c>
      <c r="Q23886" s="82" t="s">
        <v>89969</v>
      </c>
      <c r="R23886"/>
    </row>
    <row r="23887" spans="12:18" x14ac:dyDescent="0.25">
      <c r="L23887" t="s">
        <v>3215</v>
      </c>
      <c r="M23887" t="s">
        <v>5644</v>
      </c>
      <c r="N23887" t="s">
        <v>61146</v>
      </c>
      <c r="O23887" s="76" t="s">
        <v>4366</v>
      </c>
      <c r="P23887" s="82">
        <v>69</v>
      </c>
      <c r="Q23887" s="82" t="s">
        <v>89970</v>
      </c>
      <c r="R23887"/>
    </row>
    <row r="23888" spans="12:18" x14ac:dyDescent="0.25">
      <c r="L23888" t="s">
        <v>3215</v>
      </c>
      <c r="M23888" t="s">
        <v>36700</v>
      </c>
      <c r="N23888" t="s">
        <v>61147</v>
      </c>
      <c r="O23888" s="76" t="s">
        <v>4366</v>
      </c>
      <c r="P23888" s="82">
        <v>214</v>
      </c>
      <c r="Q23888" s="82" t="s">
        <v>89971</v>
      </c>
      <c r="R23888"/>
    </row>
    <row r="23889" spans="12:18" x14ac:dyDescent="0.25">
      <c r="L23889" t="s">
        <v>3215</v>
      </c>
      <c r="M23889" t="s">
        <v>16745</v>
      </c>
      <c r="N23889" t="s">
        <v>61148</v>
      </c>
      <c r="O23889" s="76" t="s">
        <v>4356</v>
      </c>
      <c r="P23889" s="82">
        <v>575</v>
      </c>
      <c r="Q23889" s="82" t="s">
        <v>89972</v>
      </c>
      <c r="R23889"/>
    </row>
    <row r="23890" spans="12:18" x14ac:dyDescent="0.25">
      <c r="L23890" t="s">
        <v>3215</v>
      </c>
      <c r="M23890" t="s">
        <v>16746</v>
      </c>
      <c r="N23890" t="s">
        <v>61149</v>
      </c>
      <c r="O23890" s="76" t="s">
        <v>4356</v>
      </c>
      <c r="P23890" s="82">
        <v>1322</v>
      </c>
      <c r="Q23890" s="82" t="s">
        <v>89973</v>
      </c>
      <c r="R23890"/>
    </row>
    <row r="23891" spans="12:18" x14ac:dyDescent="0.25">
      <c r="L23891" t="s">
        <v>3215</v>
      </c>
      <c r="M23891" t="s">
        <v>36701</v>
      </c>
      <c r="N23891" t="s">
        <v>61150</v>
      </c>
      <c r="O23891" s="76" t="s">
        <v>4356</v>
      </c>
      <c r="P23891" s="82">
        <v>3570</v>
      </c>
      <c r="Q23891" s="82" t="s">
        <v>89974</v>
      </c>
      <c r="R23891"/>
    </row>
    <row r="23892" spans="12:18" x14ac:dyDescent="0.25">
      <c r="L23892" t="s">
        <v>3215</v>
      </c>
      <c r="M23892" t="s">
        <v>36702</v>
      </c>
      <c r="N23892" t="s">
        <v>61151</v>
      </c>
      <c r="O23892" s="76" t="s">
        <v>4366</v>
      </c>
      <c r="P23892" s="82">
        <v>239</v>
      </c>
      <c r="Q23892" s="82" t="s">
        <v>89975</v>
      </c>
      <c r="R23892"/>
    </row>
    <row r="23893" spans="12:18" x14ac:dyDescent="0.25">
      <c r="L23893" t="s">
        <v>3215</v>
      </c>
      <c r="M23893" t="s">
        <v>16748</v>
      </c>
      <c r="N23893" t="s">
        <v>61152</v>
      </c>
      <c r="O23893" s="76" t="s">
        <v>4356</v>
      </c>
      <c r="P23893" s="82">
        <v>380</v>
      </c>
      <c r="Q23893" s="82" t="s">
        <v>89976</v>
      </c>
      <c r="R23893"/>
    </row>
    <row r="23894" spans="12:18" x14ac:dyDescent="0.25">
      <c r="L23894" t="s">
        <v>3215</v>
      </c>
      <c r="M23894" t="s">
        <v>23223</v>
      </c>
      <c r="N23894" t="s">
        <v>61153</v>
      </c>
      <c r="O23894" s="76" t="s">
        <v>4356</v>
      </c>
      <c r="P23894" s="82">
        <v>2371</v>
      </c>
      <c r="Q23894" s="82" t="s">
        <v>89977</v>
      </c>
      <c r="R23894"/>
    </row>
    <row r="23895" spans="12:18" x14ac:dyDescent="0.25">
      <c r="L23895" t="s">
        <v>3215</v>
      </c>
      <c r="M23895" t="s">
        <v>18690</v>
      </c>
      <c r="N23895" t="s">
        <v>61154</v>
      </c>
      <c r="O23895" s="76" t="s">
        <v>4356</v>
      </c>
      <c r="P23895" s="82">
        <v>199</v>
      </c>
      <c r="Q23895" s="82" t="s">
        <v>89978</v>
      </c>
      <c r="R23895"/>
    </row>
    <row r="23896" spans="12:18" x14ac:dyDescent="0.25">
      <c r="L23896" t="s">
        <v>3215</v>
      </c>
      <c r="M23896" t="s">
        <v>18692</v>
      </c>
      <c r="N23896" t="s">
        <v>61155</v>
      </c>
      <c r="O23896" s="76" t="s">
        <v>4356</v>
      </c>
      <c r="P23896" s="82">
        <v>321</v>
      </c>
      <c r="Q23896" s="82" t="s">
        <v>89979</v>
      </c>
      <c r="R23896"/>
    </row>
    <row r="23897" spans="12:18" x14ac:dyDescent="0.25">
      <c r="L23897" t="s">
        <v>3215</v>
      </c>
      <c r="M23897" t="s">
        <v>18694</v>
      </c>
      <c r="N23897" t="s">
        <v>61156</v>
      </c>
      <c r="O23897" s="76" t="s">
        <v>4374</v>
      </c>
      <c r="P23897" s="82">
        <v>838</v>
      </c>
      <c r="Q23897" s="82" t="s">
        <v>89980</v>
      </c>
      <c r="R23897"/>
    </row>
    <row r="23898" spans="12:18" x14ac:dyDescent="0.25">
      <c r="L23898" t="s">
        <v>3215</v>
      </c>
      <c r="M23898" t="s">
        <v>36703</v>
      </c>
      <c r="N23898" t="s">
        <v>61157</v>
      </c>
      <c r="O23898" s="76" t="s">
        <v>4366</v>
      </c>
      <c r="P23898" s="82">
        <v>199</v>
      </c>
      <c r="Q23898" s="82" t="s">
        <v>89981</v>
      </c>
      <c r="R23898"/>
    </row>
    <row r="23899" spans="12:18" x14ac:dyDescent="0.25">
      <c r="L23899" t="s">
        <v>3215</v>
      </c>
      <c r="M23899" t="s">
        <v>16750</v>
      </c>
      <c r="N23899" t="s">
        <v>61158</v>
      </c>
      <c r="O23899" s="76" t="s">
        <v>4356</v>
      </c>
      <c r="P23899" s="82">
        <v>627</v>
      </c>
      <c r="Q23899" s="82" t="s">
        <v>89982</v>
      </c>
      <c r="R23899"/>
    </row>
    <row r="23900" spans="12:18" x14ac:dyDescent="0.25">
      <c r="L23900" t="s">
        <v>3215</v>
      </c>
      <c r="M23900" t="s">
        <v>36704</v>
      </c>
      <c r="N23900" t="s">
        <v>61159</v>
      </c>
      <c r="O23900" s="76" t="s">
        <v>4366</v>
      </c>
      <c r="P23900" s="82">
        <v>128</v>
      </c>
      <c r="Q23900" s="82" t="s">
        <v>89983</v>
      </c>
      <c r="R23900"/>
    </row>
    <row r="23901" spans="12:18" x14ac:dyDescent="0.25">
      <c r="L23901" t="s">
        <v>3215</v>
      </c>
      <c r="M23901" t="s">
        <v>36705</v>
      </c>
      <c r="N23901" t="s">
        <v>61160</v>
      </c>
      <c r="O23901" s="76" t="s">
        <v>4374</v>
      </c>
      <c r="P23901" s="82">
        <v>1947</v>
      </c>
      <c r="Q23901" s="82" t="s">
        <v>72645</v>
      </c>
      <c r="R23901"/>
    </row>
    <row r="23902" spans="12:18" x14ac:dyDescent="0.25">
      <c r="L23902" t="s">
        <v>3215</v>
      </c>
      <c r="M23902" t="s">
        <v>18696</v>
      </c>
      <c r="N23902" t="s">
        <v>61161</v>
      </c>
      <c r="O23902" s="76" t="s">
        <v>4356</v>
      </c>
      <c r="P23902" s="82">
        <v>150</v>
      </c>
      <c r="Q23902" s="82" t="s">
        <v>89984</v>
      </c>
      <c r="R23902"/>
    </row>
    <row r="23903" spans="12:18" x14ac:dyDescent="0.25">
      <c r="L23903" t="s">
        <v>3215</v>
      </c>
      <c r="M23903" t="s">
        <v>36706</v>
      </c>
      <c r="N23903" t="s">
        <v>61162</v>
      </c>
      <c r="O23903" s="76" t="s">
        <v>4374</v>
      </c>
      <c r="P23903" s="82">
        <v>1012</v>
      </c>
      <c r="Q23903" s="82" t="s">
        <v>72645</v>
      </c>
      <c r="R23903"/>
    </row>
    <row r="23904" spans="12:18" x14ac:dyDescent="0.25">
      <c r="L23904" t="s">
        <v>3215</v>
      </c>
      <c r="M23904" t="s">
        <v>5645</v>
      </c>
      <c r="N23904" t="s">
        <v>61163</v>
      </c>
      <c r="O23904" s="76" t="s">
        <v>4366</v>
      </c>
      <c r="P23904" s="82">
        <v>156</v>
      </c>
      <c r="Q23904" s="82" t="s">
        <v>89985</v>
      </c>
      <c r="R23904"/>
    </row>
    <row r="23905" spans="12:18" x14ac:dyDescent="0.25">
      <c r="L23905" t="s">
        <v>3215</v>
      </c>
      <c r="M23905" t="s">
        <v>16752</v>
      </c>
      <c r="N23905" t="s">
        <v>61164</v>
      </c>
      <c r="O23905" s="76" t="s">
        <v>4356</v>
      </c>
      <c r="P23905" s="82">
        <v>96</v>
      </c>
      <c r="Q23905" s="82" t="s">
        <v>89986</v>
      </c>
      <c r="R23905"/>
    </row>
    <row r="23906" spans="12:18" x14ac:dyDescent="0.25">
      <c r="L23906" t="s">
        <v>3215</v>
      </c>
      <c r="M23906" t="s">
        <v>18698</v>
      </c>
      <c r="N23906" t="s">
        <v>61165</v>
      </c>
      <c r="O23906" s="76" t="s">
        <v>4356</v>
      </c>
      <c r="P23906" s="82">
        <v>2536</v>
      </c>
      <c r="Q23906" s="82" t="s">
        <v>89987</v>
      </c>
      <c r="R23906"/>
    </row>
    <row r="23907" spans="12:18" x14ac:dyDescent="0.25">
      <c r="L23907" t="s">
        <v>3215</v>
      </c>
      <c r="M23907" t="s">
        <v>36707</v>
      </c>
      <c r="N23907" t="s">
        <v>61166</v>
      </c>
      <c r="O23907" s="76" t="s">
        <v>4374</v>
      </c>
      <c r="P23907" s="82">
        <v>951</v>
      </c>
      <c r="Q23907" s="82" t="s">
        <v>89988</v>
      </c>
      <c r="R23907"/>
    </row>
    <row r="23908" spans="12:18" x14ac:dyDescent="0.25">
      <c r="L23908" t="s">
        <v>3215</v>
      </c>
      <c r="M23908" t="s">
        <v>23224</v>
      </c>
      <c r="N23908" t="s">
        <v>61167</v>
      </c>
      <c r="O23908" s="76" t="s">
        <v>4356</v>
      </c>
      <c r="P23908" s="82">
        <v>197</v>
      </c>
      <c r="Q23908" s="82" t="s">
        <v>89989</v>
      </c>
      <c r="R23908"/>
    </row>
    <row r="23909" spans="12:18" x14ac:dyDescent="0.25">
      <c r="L23909" t="s">
        <v>3215</v>
      </c>
      <c r="M23909" t="s">
        <v>5646</v>
      </c>
      <c r="N23909" t="s">
        <v>61168</v>
      </c>
      <c r="O23909" s="76" t="s">
        <v>4356</v>
      </c>
      <c r="P23909" s="82">
        <v>330</v>
      </c>
      <c r="Q23909" s="82" t="s">
        <v>89990</v>
      </c>
      <c r="R23909"/>
    </row>
    <row r="23910" spans="12:18" x14ac:dyDescent="0.25">
      <c r="L23910" t="s">
        <v>3215</v>
      </c>
      <c r="M23910" t="s">
        <v>36708</v>
      </c>
      <c r="N23910" t="s">
        <v>61169</v>
      </c>
      <c r="O23910" s="76" t="s">
        <v>4366</v>
      </c>
      <c r="P23910" s="82">
        <v>133</v>
      </c>
      <c r="Q23910" s="82" t="s">
        <v>89992</v>
      </c>
      <c r="R23910"/>
    </row>
    <row r="23911" spans="12:18" x14ac:dyDescent="0.25">
      <c r="L23911" t="s">
        <v>3215</v>
      </c>
      <c r="M23911" t="s">
        <v>18699</v>
      </c>
      <c r="N23911" t="s">
        <v>61170</v>
      </c>
      <c r="O23911" s="76" t="s">
        <v>4356</v>
      </c>
      <c r="P23911" s="82">
        <v>344</v>
      </c>
      <c r="Q23911" s="82" t="s">
        <v>89991</v>
      </c>
      <c r="R23911"/>
    </row>
    <row r="23912" spans="12:18" x14ac:dyDescent="0.25">
      <c r="L23912" t="s">
        <v>3215</v>
      </c>
      <c r="M23912" t="s">
        <v>5647</v>
      </c>
      <c r="N23912" t="s">
        <v>61171</v>
      </c>
      <c r="O23912" s="76" t="s">
        <v>4374</v>
      </c>
      <c r="P23912" s="82">
        <v>1368</v>
      </c>
      <c r="Q23912" s="82" t="s">
        <v>89994</v>
      </c>
      <c r="R23912"/>
    </row>
    <row r="23913" spans="12:18" x14ac:dyDescent="0.25">
      <c r="L23913" t="s">
        <v>3215</v>
      </c>
      <c r="M23913" t="s">
        <v>23225</v>
      </c>
      <c r="N23913" t="s">
        <v>61172</v>
      </c>
      <c r="O23913" s="76" t="s">
        <v>4356</v>
      </c>
      <c r="P23913" s="82">
        <v>643</v>
      </c>
      <c r="Q23913" s="82" t="s">
        <v>89993</v>
      </c>
      <c r="R23913"/>
    </row>
    <row r="23914" spans="12:18" x14ac:dyDescent="0.25">
      <c r="L23914" t="s">
        <v>3215</v>
      </c>
      <c r="M23914" t="s">
        <v>23226</v>
      </c>
      <c r="N23914" t="s">
        <v>61173</v>
      </c>
      <c r="O23914" s="76" t="s">
        <v>4356</v>
      </c>
      <c r="P23914" s="82">
        <v>638</v>
      </c>
      <c r="Q23914" s="82" t="s">
        <v>89995</v>
      </c>
      <c r="R23914"/>
    </row>
    <row r="23915" spans="12:18" x14ac:dyDescent="0.25">
      <c r="L23915" t="s">
        <v>3215</v>
      </c>
      <c r="M23915" t="s">
        <v>36709</v>
      </c>
      <c r="N23915" t="s">
        <v>61174</v>
      </c>
      <c r="O23915" s="76" t="s">
        <v>4356</v>
      </c>
      <c r="P23915" s="82">
        <v>410</v>
      </c>
      <c r="Q23915" s="82" t="s">
        <v>89996</v>
      </c>
      <c r="R23915"/>
    </row>
    <row r="23916" spans="12:18" x14ac:dyDescent="0.25">
      <c r="L23916" t="s">
        <v>3215</v>
      </c>
      <c r="M23916" t="s">
        <v>9310</v>
      </c>
      <c r="N23916" t="s">
        <v>61175</v>
      </c>
      <c r="O23916" s="76" t="s">
        <v>4374</v>
      </c>
      <c r="P23916" s="82">
        <v>6932</v>
      </c>
      <c r="Q23916" s="82" t="s">
        <v>72645</v>
      </c>
      <c r="R23916"/>
    </row>
    <row r="23917" spans="12:18" x14ac:dyDescent="0.25">
      <c r="L23917" t="s">
        <v>3215</v>
      </c>
      <c r="M23917" t="s">
        <v>18701</v>
      </c>
      <c r="N23917" t="s">
        <v>61176</v>
      </c>
      <c r="O23917" s="76" t="s">
        <v>4356</v>
      </c>
      <c r="P23917" s="82">
        <v>365</v>
      </c>
      <c r="Q23917" s="82" t="s">
        <v>89997</v>
      </c>
      <c r="R23917"/>
    </row>
    <row r="23918" spans="12:18" x14ac:dyDescent="0.25">
      <c r="L23918" t="s">
        <v>3215</v>
      </c>
      <c r="M23918" t="s">
        <v>5648</v>
      </c>
      <c r="N23918" t="s">
        <v>61177</v>
      </c>
      <c r="O23918" s="76" t="s">
        <v>4356</v>
      </c>
      <c r="P23918" s="82">
        <v>296</v>
      </c>
      <c r="Q23918" s="82" t="s">
        <v>89998</v>
      </c>
      <c r="R23918"/>
    </row>
    <row r="23919" spans="12:18" x14ac:dyDescent="0.25">
      <c r="L23919" t="s">
        <v>3215</v>
      </c>
      <c r="M23919" t="s">
        <v>18703</v>
      </c>
      <c r="N23919" t="s">
        <v>61178</v>
      </c>
      <c r="O23919" s="76" t="s">
        <v>4366</v>
      </c>
      <c r="P23919" s="82">
        <v>30</v>
      </c>
      <c r="Q23919" s="82" t="s">
        <v>89999</v>
      </c>
      <c r="R23919"/>
    </row>
    <row r="23920" spans="12:18" x14ac:dyDescent="0.25">
      <c r="L23920" t="s">
        <v>3215</v>
      </c>
      <c r="M23920" t="s">
        <v>36710</v>
      </c>
      <c r="N23920" t="s">
        <v>61179</v>
      </c>
      <c r="O23920" s="76" t="s">
        <v>4356</v>
      </c>
      <c r="P23920" s="82">
        <v>1508</v>
      </c>
      <c r="Q23920" s="82" t="s">
        <v>90000</v>
      </c>
      <c r="R23920"/>
    </row>
    <row r="23921" spans="12:18" x14ac:dyDescent="0.25">
      <c r="L23921" t="s">
        <v>3215</v>
      </c>
      <c r="M23921" t="s">
        <v>16754</v>
      </c>
      <c r="N23921" t="s">
        <v>61180</v>
      </c>
      <c r="O23921" s="76" t="s">
        <v>4374</v>
      </c>
      <c r="P23921" s="82">
        <v>1425</v>
      </c>
      <c r="Q23921" s="82" t="s">
        <v>90001</v>
      </c>
      <c r="R23921"/>
    </row>
    <row r="23922" spans="12:18" x14ac:dyDescent="0.25">
      <c r="L23922" t="s">
        <v>3215</v>
      </c>
      <c r="M23922" t="s">
        <v>18704</v>
      </c>
      <c r="N23922" t="s">
        <v>61181</v>
      </c>
      <c r="O23922" s="76" t="s">
        <v>4356</v>
      </c>
      <c r="P23922" s="82">
        <v>336</v>
      </c>
      <c r="Q23922" s="82" t="s">
        <v>90002</v>
      </c>
      <c r="R23922"/>
    </row>
    <row r="23923" spans="12:18" x14ac:dyDescent="0.25">
      <c r="L23923" t="s">
        <v>3215</v>
      </c>
      <c r="M23923" t="s">
        <v>36711</v>
      </c>
      <c r="N23923" t="s">
        <v>61182</v>
      </c>
      <c r="O23923" s="76" t="s">
        <v>4356</v>
      </c>
      <c r="P23923" s="82">
        <v>1092</v>
      </c>
      <c r="Q23923" s="82" t="s">
        <v>90003</v>
      </c>
      <c r="R23923"/>
    </row>
    <row r="23924" spans="12:18" x14ac:dyDescent="0.25">
      <c r="L23924" t="s">
        <v>3215</v>
      </c>
      <c r="M23924" t="s">
        <v>5649</v>
      </c>
      <c r="N23924" t="s">
        <v>61183</v>
      </c>
      <c r="O23924" s="76" t="s">
        <v>4366</v>
      </c>
      <c r="P23924" s="82">
        <v>139</v>
      </c>
      <c r="Q23924" s="82" t="s">
        <v>90004</v>
      </c>
      <c r="R23924"/>
    </row>
    <row r="23925" spans="12:18" x14ac:dyDescent="0.25">
      <c r="L23925" t="s">
        <v>3215</v>
      </c>
      <c r="M23925" t="s">
        <v>16756</v>
      </c>
      <c r="N23925" t="s">
        <v>61184</v>
      </c>
      <c r="O23925" s="76" t="s">
        <v>4366</v>
      </c>
      <c r="P23925" s="82">
        <v>17</v>
      </c>
      <c r="Q23925" s="82" t="s">
        <v>90005</v>
      </c>
      <c r="R23925"/>
    </row>
    <row r="23926" spans="12:18" x14ac:dyDescent="0.25">
      <c r="L23926" t="s">
        <v>3215</v>
      </c>
      <c r="M23926" t="s">
        <v>16758</v>
      </c>
      <c r="N23926" t="s">
        <v>61185</v>
      </c>
      <c r="O23926" s="76" t="s">
        <v>4374</v>
      </c>
      <c r="P23926" s="82">
        <v>5626</v>
      </c>
      <c r="Q23926" s="82" t="s">
        <v>90006</v>
      </c>
      <c r="R23926"/>
    </row>
    <row r="23927" spans="12:18" x14ac:dyDescent="0.25">
      <c r="L23927" t="s">
        <v>3215</v>
      </c>
      <c r="M23927" t="s">
        <v>36712</v>
      </c>
      <c r="N23927" t="s">
        <v>61186</v>
      </c>
      <c r="O23927" s="76" t="s">
        <v>4374</v>
      </c>
      <c r="P23927" s="82">
        <v>270</v>
      </c>
      <c r="Q23927" s="82" t="s">
        <v>90007</v>
      </c>
      <c r="R23927"/>
    </row>
    <row r="23928" spans="12:18" x14ac:dyDescent="0.25">
      <c r="L23928" t="s">
        <v>3215</v>
      </c>
      <c r="M23928" t="s">
        <v>5650</v>
      </c>
      <c r="N23928" t="s">
        <v>61187</v>
      </c>
      <c r="O23928" s="76" t="s">
        <v>4356</v>
      </c>
      <c r="P23928" s="82">
        <v>676</v>
      </c>
      <c r="Q23928" s="82" t="s">
        <v>90008</v>
      </c>
      <c r="R23928"/>
    </row>
    <row r="23929" spans="12:18" x14ac:dyDescent="0.25">
      <c r="L23929" t="s">
        <v>3215</v>
      </c>
      <c r="M23929" t="s">
        <v>36713</v>
      </c>
      <c r="N23929" t="s">
        <v>61188</v>
      </c>
      <c r="O23929" s="76" t="s">
        <v>4374</v>
      </c>
      <c r="P23929" s="82">
        <v>4886</v>
      </c>
      <c r="Q23929" s="82" t="s">
        <v>90009</v>
      </c>
      <c r="R23929"/>
    </row>
    <row r="23930" spans="12:18" x14ac:dyDescent="0.25">
      <c r="L23930" t="s">
        <v>3215</v>
      </c>
      <c r="M23930" t="s">
        <v>18705</v>
      </c>
      <c r="N23930" t="s">
        <v>61189</v>
      </c>
      <c r="O23930" s="76" t="s">
        <v>4374</v>
      </c>
      <c r="P23930" s="82">
        <v>4337</v>
      </c>
      <c r="Q23930" s="82" t="s">
        <v>72645</v>
      </c>
      <c r="R23930"/>
    </row>
    <row r="23931" spans="12:18" x14ac:dyDescent="0.25">
      <c r="L23931" t="s">
        <v>3215</v>
      </c>
      <c r="M23931" t="s">
        <v>36714</v>
      </c>
      <c r="N23931" t="s">
        <v>61190</v>
      </c>
      <c r="O23931" s="76" t="s">
        <v>4366</v>
      </c>
      <c r="P23931" s="82">
        <v>325</v>
      </c>
      <c r="Q23931" s="82" t="s">
        <v>90010</v>
      </c>
      <c r="R23931"/>
    </row>
    <row r="23932" spans="12:18" x14ac:dyDescent="0.25">
      <c r="L23932" t="s">
        <v>3215</v>
      </c>
      <c r="M23932" t="s">
        <v>16760</v>
      </c>
      <c r="N23932" t="s">
        <v>61191</v>
      </c>
      <c r="O23932" s="76" t="s">
        <v>4374</v>
      </c>
      <c r="P23932" s="82">
        <v>1195</v>
      </c>
      <c r="Q23932" s="82" t="s">
        <v>90011</v>
      </c>
      <c r="R23932"/>
    </row>
    <row r="23933" spans="12:18" x14ac:dyDescent="0.25">
      <c r="L23933" t="s">
        <v>3215</v>
      </c>
      <c r="M23933" t="s">
        <v>5651</v>
      </c>
      <c r="N23933" t="s">
        <v>61192</v>
      </c>
      <c r="O23933" s="76" t="s">
        <v>4366</v>
      </c>
      <c r="P23933" s="82">
        <v>217</v>
      </c>
      <c r="Q23933" s="82" t="s">
        <v>90012</v>
      </c>
      <c r="R23933"/>
    </row>
    <row r="23934" spans="12:18" x14ac:dyDescent="0.25">
      <c r="L23934" t="s">
        <v>3215</v>
      </c>
      <c r="M23934" t="s">
        <v>18707</v>
      </c>
      <c r="N23934" t="s">
        <v>61193</v>
      </c>
      <c r="O23934" s="76" t="s">
        <v>4356</v>
      </c>
      <c r="P23934" s="82">
        <v>992</v>
      </c>
      <c r="Q23934" s="82" t="s">
        <v>90015</v>
      </c>
      <c r="R23934"/>
    </row>
    <row r="23935" spans="12:18" x14ac:dyDescent="0.25">
      <c r="L23935" t="s">
        <v>3215</v>
      </c>
      <c r="M23935" t="s">
        <v>23227</v>
      </c>
      <c r="N23935" t="s">
        <v>61194</v>
      </c>
      <c r="O23935" s="76" t="s">
        <v>4374</v>
      </c>
      <c r="P23935" s="82">
        <v>504</v>
      </c>
      <c r="Q23935" s="82" t="s">
        <v>90013</v>
      </c>
      <c r="R23935"/>
    </row>
    <row r="23936" spans="12:18" x14ac:dyDescent="0.25">
      <c r="L23936" t="s">
        <v>3215</v>
      </c>
      <c r="M23936" t="s">
        <v>23228</v>
      </c>
      <c r="N23936" t="s">
        <v>61195</v>
      </c>
      <c r="O23936" s="76" t="s">
        <v>4356</v>
      </c>
      <c r="P23936" s="82">
        <v>255</v>
      </c>
      <c r="Q23936" s="82" t="s">
        <v>90014</v>
      </c>
      <c r="R23936"/>
    </row>
    <row r="23937" spans="12:18" x14ac:dyDescent="0.25">
      <c r="L23937" t="s">
        <v>3215</v>
      </c>
      <c r="M23937" t="s">
        <v>23229</v>
      </c>
      <c r="N23937" t="s">
        <v>61196</v>
      </c>
      <c r="O23937" s="76" t="s">
        <v>4356</v>
      </c>
      <c r="P23937" s="82">
        <v>1469</v>
      </c>
      <c r="Q23937" s="82" t="s">
        <v>90016</v>
      </c>
      <c r="R23937"/>
    </row>
    <row r="23938" spans="12:18" x14ac:dyDescent="0.25">
      <c r="L23938" t="s">
        <v>3215</v>
      </c>
      <c r="M23938" t="s">
        <v>18709</v>
      </c>
      <c r="N23938" t="s">
        <v>61197</v>
      </c>
      <c r="O23938" s="76" t="s">
        <v>4366</v>
      </c>
      <c r="P23938" s="82">
        <v>196</v>
      </c>
      <c r="Q23938" s="82" t="s">
        <v>90017</v>
      </c>
      <c r="R23938"/>
    </row>
    <row r="23939" spans="12:18" x14ac:dyDescent="0.25">
      <c r="L23939" t="s">
        <v>3215</v>
      </c>
      <c r="M23939" t="s">
        <v>18711</v>
      </c>
      <c r="N23939" t="s">
        <v>61198</v>
      </c>
      <c r="O23939" s="76" t="s">
        <v>4366</v>
      </c>
      <c r="P23939" s="82">
        <v>184</v>
      </c>
      <c r="Q23939" s="82" t="s">
        <v>90018</v>
      </c>
      <c r="R23939"/>
    </row>
    <row r="23940" spans="12:18" x14ac:dyDescent="0.25">
      <c r="L23940" t="s">
        <v>3215</v>
      </c>
      <c r="M23940" t="s">
        <v>5652</v>
      </c>
      <c r="N23940" t="s">
        <v>61199</v>
      </c>
      <c r="O23940" s="76" t="s">
        <v>4366</v>
      </c>
      <c r="P23940" s="82">
        <v>50</v>
      </c>
      <c r="Q23940" s="82" t="s">
        <v>90019</v>
      </c>
      <c r="R23940"/>
    </row>
    <row r="23941" spans="12:18" x14ac:dyDescent="0.25">
      <c r="L23941" t="s">
        <v>3215</v>
      </c>
      <c r="M23941" t="s">
        <v>16762</v>
      </c>
      <c r="N23941" t="s">
        <v>61200</v>
      </c>
      <c r="O23941" s="76" t="s">
        <v>4356</v>
      </c>
      <c r="P23941" s="82">
        <v>1210</v>
      </c>
      <c r="Q23941" s="82" t="s">
        <v>90020</v>
      </c>
      <c r="R23941"/>
    </row>
    <row r="23942" spans="12:18" x14ac:dyDescent="0.25">
      <c r="L23942" t="s">
        <v>3215</v>
      </c>
      <c r="M23942" t="s">
        <v>5653</v>
      </c>
      <c r="N23942" t="s">
        <v>61201</v>
      </c>
      <c r="O23942" s="76" t="s">
        <v>4450</v>
      </c>
      <c r="P23942" s="82">
        <v>12354</v>
      </c>
      <c r="Q23942" s="82" t="s">
        <v>72645</v>
      </c>
      <c r="R23942"/>
    </row>
    <row r="23943" spans="12:18" x14ac:dyDescent="0.25">
      <c r="L23943" t="s">
        <v>3215</v>
      </c>
      <c r="M23943" t="s">
        <v>18712</v>
      </c>
      <c r="N23943" t="s">
        <v>61202</v>
      </c>
      <c r="O23943" s="76" t="s">
        <v>4356</v>
      </c>
      <c r="P23943" s="82">
        <v>238</v>
      </c>
      <c r="Q23943" s="82" t="s">
        <v>90021</v>
      </c>
      <c r="R23943"/>
    </row>
    <row r="23944" spans="12:18" x14ac:dyDescent="0.25">
      <c r="L23944" t="s">
        <v>3215</v>
      </c>
      <c r="M23944" t="s">
        <v>23232</v>
      </c>
      <c r="N23944" t="s">
        <v>61203</v>
      </c>
      <c r="O23944" s="76" t="s">
        <v>4356</v>
      </c>
      <c r="P23944" s="82">
        <v>185</v>
      </c>
      <c r="Q23944" s="82" t="s">
        <v>90025</v>
      </c>
      <c r="R23944"/>
    </row>
    <row r="23945" spans="12:18" x14ac:dyDescent="0.25">
      <c r="L23945" t="s">
        <v>3215</v>
      </c>
      <c r="M23945" t="s">
        <v>23230</v>
      </c>
      <c r="N23945" t="s">
        <v>61204</v>
      </c>
      <c r="O23945" s="76" t="s">
        <v>4356</v>
      </c>
      <c r="P23945" s="82">
        <v>445</v>
      </c>
      <c r="Q23945" s="82" t="s">
        <v>90022</v>
      </c>
      <c r="R23945"/>
    </row>
    <row r="23946" spans="12:18" x14ac:dyDescent="0.25">
      <c r="L23946" t="s">
        <v>3215</v>
      </c>
      <c r="M23946" t="s">
        <v>23231</v>
      </c>
      <c r="N23946" t="s">
        <v>61205</v>
      </c>
      <c r="O23946" s="76" t="s">
        <v>4356</v>
      </c>
      <c r="P23946" s="82">
        <v>218</v>
      </c>
      <c r="Q23946" s="82" t="s">
        <v>90023</v>
      </c>
      <c r="R23946"/>
    </row>
    <row r="23947" spans="12:18" x14ac:dyDescent="0.25">
      <c r="L23947" t="s">
        <v>3215</v>
      </c>
      <c r="M23947" t="s">
        <v>4491</v>
      </c>
      <c r="N23947" t="s">
        <v>61206</v>
      </c>
      <c r="O23947" s="76" t="s">
        <v>4356</v>
      </c>
      <c r="P23947" s="82">
        <v>316</v>
      </c>
      <c r="Q23947" s="82" t="s">
        <v>90024</v>
      </c>
      <c r="R23947"/>
    </row>
    <row r="23948" spans="12:18" x14ac:dyDescent="0.25">
      <c r="L23948" t="s">
        <v>3215</v>
      </c>
      <c r="M23948" t="s">
        <v>5654</v>
      </c>
      <c r="N23948" t="s">
        <v>61207</v>
      </c>
      <c r="O23948" s="76" t="s">
        <v>4356</v>
      </c>
      <c r="P23948" s="82">
        <v>403</v>
      </c>
      <c r="Q23948" s="82" t="s">
        <v>90026</v>
      </c>
      <c r="R23948"/>
    </row>
    <row r="23949" spans="12:18" x14ac:dyDescent="0.25">
      <c r="L23949" t="s">
        <v>3215</v>
      </c>
      <c r="M23949" t="s">
        <v>16764</v>
      </c>
      <c r="N23949" t="s">
        <v>61208</v>
      </c>
      <c r="O23949" s="76" t="s">
        <v>4356</v>
      </c>
      <c r="P23949" s="82">
        <v>524</v>
      </c>
      <c r="Q23949" s="82" t="s">
        <v>90027</v>
      </c>
      <c r="R23949"/>
    </row>
    <row r="23950" spans="12:18" x14ac:dyDescent="0.25">
      <c r="L23950" t="s">
        <v>3215</v>
      </c>
      <c r="M23950" t="s">
        <v>5655</v>
      </c>
      <c r="N23950" t="s">
        <v>61209</v>
      </c>
      <c r="O23950" s="76" t="s">
        <v>4356</v>
      </c>
      <c r="P23950" s="82">
        <v>1697</v>
      </c>
      <c r="Q23950" s="82" t="s">
        <v>90028</v>
      </c>
      <c r="R23950"/>
    </row>
    <row r="23951" spans="12:18" x14ac:dyDescent="0.25">
      <c r="L23951" t="s">
        <v>3215</v>
      </c>
      <c r="M23951" t="s">
        <v>16766</v>
      </c>
      <c r="N23951" t="s">
        <v>61210</v>
      </c>
      <c r="O23951" s="76" t="s">
        <v>4356</v>
      </c>
      <c r="P23951" s="82">
        <v>312</v>
      </c>
      <c r="Q23951" s="82" t="s">
        <v>90029</v>
      </c>
      <c r="R23951"/>
    </row>
    <row r="23952" spans="12:18" x14ac:dyDescent="0.25">
      <c r="L23952" t="s">
        <v>3215</v>
      </c>
      <c r="M23952" t="s">
        <v>23233</v>
      </c>
      <c r="N23952" t="s">
        <v>61211</v>
      </c>
      <c r="O23952" s="76" t="s">
        <v>4366</v>
      </c>
      <c r="P23952" s="82">
        <v>135</v>
      </c>
      <c r="Q23952" s="82" t="s">
        <v>90030</v>
      </c>
      <c r="R23952"/>
    </row>
    <row r="23953" spans="12:18" x14ac:dyDescent="0.25">
      <c r="L23953" t="s">
        <v>3215</v>
      </c>
      <c r="M23953" t="s">
        <v>23234</v>
      </c>
      <c r="N23953" t="s">
        <v>61212</v>
      </c>
      <c r="O23953" s="76" t="s">
        <v>4450</v>
      </c>
      <c r="P23953" s="82">
        <v>26022</v>
      </c>
      <c r="Q23953" s="82" t="s">
        <v>72645</v>
      </c>
      <c r="R23953"/>
    </row>
    <row r="23954" spans="12:18" x14ac:dyDescent="0.25">
      <c r="L23954" t="s">
        <v>3215</v>
      </c>
      <c r="M23954" t="s">
        <v>23235</v>
      </c>
      <c r="N23954" t="s">
        <v>61213</v>
      </c>
      <c r="O23954" s="76" t="s">
        <v>4356</v>
      </c>
      <c r="P23954" s="82">
        <v>527</v>
      </c>
      <c r="Q23954" s="82" t="s">
        <v>90032</v>
      </c>
      <c r="R23954"/>
    </row>
    <row r="23955" spans="12:18" x14ac:dyDescent="0.25">
      <c r="L23955" t="s">
        <v>3215</v>
      </c>
      <c r="M23955" t="s">
        <v>5656</v>
      </c>
      <c r="N23955" t="s">
        <v>61214</v>
      </c>
      <c r="O23955" s="76" t="s">
        <v>4356</v>
      </c>
      <c r="P23955" s="82">
        <v>177</v>
      </c>
      <c r="Q23955" s="82" t="s">
        <v>90031</v>
      </c>
      <c r="R23955"/>
    </row>
    <row r="23956" spans="12:18" x14ac:dyDescent="0.25">
      <c r="L23956" t="s">
        <v>3215</v>
      </c>
      <c r="M23956" t="s">
        <v>18714</v>
      </c>
      <c r="N23956" t="s">
        <v>61215</v>
      </c>
      <c r="O23956" s="76" t="s">
        <v>4356</v>
      </c>
      <c r="P23956" s="82">
        <v>300</v>
      </c>
      <c r="Q23956" s="82" t="s">
        <v>90033</v>
      </c>
      <c r="R23956"/>
    </row>
    <row r="23957" spans="12:18" x14ac:dyDescent="0.25">
      <c r="L23957" t="s">
        <v>3215</v>
      </c>
      <c r="M23957" t="s">
        <v>36715</v>
      </c>
      <c r="N23957" t="s">
        <v>61216</v>
      </c>
      <c r="O23957" s="76" t="s">
        <v>4366</v>
      </c>
      <c r="P23957" s="82">
        <v>164</v>
      </c>
      <c r="Q23957" s="82" t="s">
        <v>90034</v>
      </c>
      <c r="R23957"/>
    </row>
    <row r="23958" spans="12:18" x14ac:dyDescent="0.25">
      <c r="L23958" t="s">
        <v>3215</v>
      </c>
      <c r="M23958" t="s">
        <v>5657</v>
      </c>
      <c r="N23958" t="s">
        <v>61217</v>
      </c>
      <c r="O23958" s="76" t="s">
        <v>4356</v>
      </c>
      <c r="P23958" s="82">
        <v>378</v>
      </c>
      <c r="Q23958" s="82" t="s">
        <v>90035</v>
      </c>
      <c r="R23958"/>
    </row>
    <row r="23959" spans="12:18" x14ac:dyDescent="0.25">
      <c r="L23959" t="s">
        <v>3215</v>
      </c>
      <c r="M23959" t="s">
        <v>23236</v>
      </c>
      <c r="N23959" t="s">
        <v>61218</v>
      </c>
      <c r="O23959" s="76" t="s">
        <v>4356</v>
      </c>
      <c r="P23959" s="82">
        <v>95</v>
      </c>
      <c r="Q23959" s="82" t="s">
        <v>90036</v>
      </c>
      <c r="R23959"/>
    </row>
    <row r="23960" spans="12:18" x14ac:dyDescent="0.25">
      <c r="L23960" t="s">
        <v>3215</v>
      </c>
      <c r="M23960" t="s">
        <v>18716</v>
      </c>
      <c r="N23960" t="s">
        <v>61219</v>
      </c>
      <c r="O23960" s="76" t="s">
        <v>4366</v>
      </c>
      <c r="P23960" s="82">
        <v>171</v>
      </c>
      <c r="Q23960" s="82" t="s">
        <v>90039</v>
      </c>
      <c r="R23960"/>
    </row>
    <row r="23961" spans="12:18" x14ac:dyDescent="0.25">
      <c r="L23961" t="s">
        <v>3215</v>
      </c>
      <c r="M23961" t="s">
        <v>36717</v>
      </c>
      <c r="N23961" t="s">
        <v>61220</v>
      </c>
      <c r="O23961" s="76" t="s">
        <v>4356</v>
      </c>
      <c r="P23961" s="82">
        <v>104</v>
      </c>
      <c r="Q23961" s="82" t="s">
        <v>90038</v>
      </c>
      <c r="R23961"/>
    </row>
    <row r="23962" spans="12:18" x14ac:dyDescent="0.25">
      <c r="L23962" t="s">
        <v>3215</v>
      </c>
      <c r="M23962" t="s">
        <v>5658</v>
      </c>
      <c r="N23962" t="s">
        <v>61221</v>
      </c>
      <c r="O23962" s="76" t="s">
        <v>4366</v>
      </c>
      <c r="P23962" s="82">
        <v>313</v>
      </c>
      <c r="Q23962" s="82" t="s">
        <v>90040</v>
      </c>
      <c r="R23962"/>
    </row>
    <row r="23963" spans="12:18" x14ac:dyDescent="0.25">
      <c r="L23963" t="s">
        <v>3215</v>
      </c>
      <c r="M23963" t="s">
        <v>16768</v>
      </c>
      <c r="N23963" t="s">
        <v>61222</v>
      </c>
      <c r="O23963" s="76" t="s">
        <v>4356</v>
      </c>
      <c r="P23963" s="82">
        <v>540</v>
      </c>
      <c r="Q23963" s="82" t="s">
        <v>90041</v>
      </c>
      <c r="R23963"/>
    </row>
    <row r="23964" spans="12:18" x14ac:dyDescent="0.25">
      <c r="L23964" t="s">
        <v>3215</v>
      </c>
      <c r="M23964" t="s">
        <v>5659</v>
      </c>
      <c r="N23964" t="s">
        <v>61223</v>
      </c>
      <c r="O23964" s="76" t="s">
        <v>4356</v>
      </c>
      <c r="P23964" s="82">
        <v>422</v>
      </c>
      <c r="Q23964" s="82" t="s">
        <v>90042</v>
      </c>
      <c r="R23964"/>
    </row>
    <row r="23965" spans="12:18" x14ac:dyDescent="0.25">
      <c r="L23965" t="s">
        <v>3215</v>
      </c>
      <c r="M23965" t="s">
        <v>5660</v>
      </c>
      <c r="N23965" t="s">
        <v>61224</v>
      </c>
      <c r="O23965" s="76" t="s">
        <v>4356</v>
      </c>
      <c r="P23965" s="82">
        <v>1180</v>
      </c>
      <c r="Q23965" s="82" t="s">
        <v>90043</v>
      </c>
      <c r="R23965"/>
    </row>
    <row r="23966" spans="12:18" x14ac:dyDescent="0.25">
      <c r="L23966" t="s">
        <v>3215</v>
      </c>
      <c r="M23966" t="s">
        <v>18718</v>
      </c>
      <c r="N23966" t="s">
        <v>61225</v>
      </c>
      <c r="O23966" s="76" t="s">
        <v>4366</v>
      </c>
      <c r="P23966" s="82">
        <v>213</v>
      </c>
      <c r="Q23966" s="82" t="s">
        <v>90044</v>
      </c>
      <c r="R23966"/>
    </row>
    <row r="23967" spans="12:18" x14ac:dyDescent="0.25">
      <c r="L23967" t="s">
        <v>3215</v>
      </c>
      <c r="M23967" t="s">
        <v>36718</v>
      </c>
      <c r="N23967" t="s">
        <v>61226</v>
      </c>
      <c r="O23967" s="76" t="s">
        <v>4356</v>
      </c>
      <c r="P23967" s="82">
        <v>567</v>
      </c>
      <c r="Q23967" s="82" t="s">
        <v>90045</v>
      </c>
      <c r="R23967"/>
    </row>
    <row r="23968" spans="12:18" x14ac:dyDescent="0.25">
      <c r="L23968" t="s">
        <v>3215</v>
      </c>
      <c r="M23968" t="s">
        <v>23237</v>
      </c>
      <c r="N23968" t="s">
        <v>61227</v>
      </c>
      <c r="O23968" s="76" t="s">
        <v>4374</v>
      </c>
      <c r="P23968" s="82">
        <v>6245</v>
      </c>
      <c r="Q23968" s="82" t="s">
        <v>72645</v>
      </c>
      <c r="R23968"/>
    </row>
    <row r="23969" spans="12:18" x14ac:dyDescent="0.25">
      <c r="L23969" t="s">
        <v>3215</v>
      </c>
      <c r="M23969" t="s">
        <v>36719</v>
      </c>
      <c r="N23969" t="s">
        <v>61228</v>
      </c>
      <c r="O23969" s="76" t="s">
        <v>4366</v>
      </c>
      <c r="P23969" s="82">
        <v>232</v>
      </c>
      <c r="Q23969" s="82" t="s">
        <v>90046</v>
      </c>
      <c r="R23969"/>
    </row>
    <row r="23970" spans="12:18" x14ac:dyDescent="0.25">
      <c r="L23970" t="s">
        <v>3215</v>
      </c>
      <c r="M23970" t="s">
        <v>18719</v>
      </c>
      <c r="N23970" t="s">
        <v>61229</v>
      </c>
      <c r="O23970" s="76" t="s">
        <v>4374</v>
      </c>
      <c r="P23970" s="82">
        <v>822</v>
      </c>
      <c r="Q23970" s="82" t="s">
        <v>90047</v>
      </c>
      <c r="R23970"/>
    </row>
    <row r="23971" spans="12:18" x14ac:dyDescent="0.25">
      <c r="L23971" t="s">
        <v>3215</v>
      </c>
      <c r="M23971" t="s">
        <v>18721</v>
      </c>
      <c r="N23971" t="s">
        <v>61230</v>
      </c>
      <c r="O23971" s="76" t="s">
        <v>4374</v>
      </c>
      <c r="P23971" s="82">
        <v>677</v>
      </c>
      <c r="Q23971" s="82" t="s">
        <v>90048</v>
      </c>
      <c r="R23971"/>
    </row>
    <row r="23972" spans="12:18" x14ac:dyDescent="0.25">
      <c r="L23972" t="s">
        <v>3215</v>
      </c>
      <c r="M23972" t="s">
        <v>16770</v>
      </c>
      <c r="N23972" t="s">
        <v>61231</v>
      </c>
      <c r="O23972" s="76" t="s">
        <v>4374</v>
      </c>
      <c r="P23972" s="82">
        <v>2225</v>
      </c>
      <c r="Q23972" s="82" t="s">
        <v>90049</v>
      </c>
      <c r="R23972"/>
    </row>
    <row r="23973" spans="12:18" x14ac:dyDescent="0.25">
      <c r="L23973" t="s">
        <v>3215</v>
      </c>
      <c r="M23973" t="s">
        <v>23238</v>
      </c>
      <c r="N23973" t="s">
        <v>61232</v>
      </c>
      <c r="O23973" s="76" t="s">
        <v>4374</v>
      </c>
      <c r="P23973" s="82">
        <v>1863</v>
      </c>
      <c r="Q23973" s="82" t="s">
        <v>90050</v>
      </c>
      <c r="R23973"/>
    </row>
    <row r="23974" spans="12:18" x14ac:dyDescent="0.25">
      <c r="L23974" t="s">
        <v>3215</v>
      </c>
      <c r="M23974" t="s">
        <v>16772</v>
      </c>
      <c r="N23974" t="s">
        <v>61233</v>
      </c>
      <c r="O23974" s="76" t="s">
        <v>4356</v>
      </c>
      <c r="P23974" s="82">
        <v>165</v>
      </c>
      <c r="Q23974" s="82" t="s">
        <v>90051</v>
      </c>
      <c r="R23974"/>
    </row>
    <row r="23975" spans="12:18" x14ac:dyDescent="0.25">
      <c r="L23975" t="s">
        <v>3215</v>
      </c>
      <c r="M23975" t="s">
        <v>23239</v>
      </c>
      <c r="N23975" t="s">
        <v>61234</v>
      </c>
      <c r="O23975" s="76" t="s">
        <v>4366</v>
      </c>
      <c r="P23975" s="82">
        <v>243</v>
      </c>
      <c r="Q23975" s="82" t="s">
        <v>90052</v>
      </c>
      <c r="R23975"/>
    </row>
    <row r="23976" spans="12:18" x14ac:dyDescent="0.25">
      <c r="L23976" t="s">
        <v>3215</v>
      </c>
      <c r="M23976" t="s">
        <v>36720</v>
      </c>
      <c r="N23976" t="s">
        <v>61235</v>
      </c>
      <c r="O23976" s="76" t="s">
        <v>4356</v>
      </c>
      <c r="P23976" s="82">
        <v>529</v>
      </c>
      <c r="Q23976" s="82" t="s">
        <v>90053</v>
      </c>
      <c r="R23976"/>
    </row>
    <row r="23977" spans="12:18" x14ac:dyDescent="0.25">
      <c r="L23977" t="s">
        <v>3215</v>
      </c>
      <c r="M23977" t="s">
        <v>5661</v>
      </c>
      <c r="N23977" t="s">
        <v>61236</v>
      </c>
      <c r="O23977" s="76" t="s">
        <v>4356</v>
      </c>
      <c r="P23977" s="82">
        <v>1339</v>
      </c>
      <c r="Q23977" s="82" t="s">
        <v>90054</v>
      </c>
      <c r="R23977"/>
    </row>
    <row r="23978" spans="12:18" x14ac:dyDescent="0.25">
      <c r="L23978" t="s">
        <v>3215</v>
      </c>
      <c r="M23978" t="s">
        <v>16774</v>
      </c>
      <c r="N23978" t="s">
        <v>61237</v>
      </c>
      <c r="O23978" s="76" t="s">
        <v>4356</v>
      </c>
      <c r="P23978" s="82">
        <v>122</v>
      </c>
      <c r="Q23978" s="82" t="s">
        <v>90055</v>
      </c>
      <c r="R23978"/>
    </row>
    <row r="23979" spans="12:18" x14ac:dyDescent="0.25">
      <c r="L23979" t="s">
        <v>3215</v>
      </c>
      <c r="M23979" t="s">
        <v>16776</v>
      </c>
      <c r="N23979" t="s">
        <v>61238</v>
      </c>
      <c r="O23979" s="76" t="s">
        <v>4356</v>
      </c>
      <c r="P23979" s="82">
        <v>2452</v>
      </c>
      <c r="Q23979" s="82" t="s">
        <v>90056</v>
      </c>
      <c r="R23979"/>
    </row>
    <row r="23980" spans="12:18" x14ac:dyDescent="0.25">
      <c r="L23980" t="s">
        <v>3215</v>
      </c>
      <c r="M23980" t="s">
        <v>5662</v>
      </c>
      <c r="N23980" t="s">
        <v>61239</v>
      </c>
      <c r="O23980" s="76" t="s">
        <v>4356</v>
      </c>
      <c r="P23980" s="82">
        <v>112</v>
      </c>
      <c r="Q23980" s="82" t="s">
        <v>90057</v>
      </c>
      <c r="R23980"/>
    </row>
    <row r="23981" spans="12:18" x14ac:dyDescent="0.25">
      <c r="L23981" t="s">
        <v>3215</v>
      </c>
      <c r="M23981" t="s">
        <v>36721</v>
      </c>
      <c r="N23981" t="s">
        <v>61240</v>
      </c>
      <c r="O23981" s="76" t="s">
        <v>4374</v>
      </c>
      <c r="P23981" s="82">
        <v>718</v>
      </c>
      <c r="Q23981" s="82" t="s">
        <v>90058</v>
      </c>
      <c r="R23981"/>
    </row>
    <row r="23982" spans="12:18" x14ac:dyDescent="0.25">
      <c r="L23982" t="s">
        <v>3215</v>
      </c>
      <c r="M23982" t="s">
        <v>16778</v>
      </c>
      <c r="N23982" t="s">
        <v>61241</v>
      </c>
      <c r="O23982" s="76" t="s">
        <v>4374</v>
      </c>
      <c r="P23982" s="82">
        <v>7246</v>
      </c>
      <c r="Q23982" s="82" t="s">
        <v>90059</v>
      </c>
      <c r="R23982"/>
    </row>
    <row r="23983" spans="12:18" x14ac:dyDescent="0.25">
      <c r="L23983" t="s">
        <v>3215</v>
      </c>
      <c r="M23983" t="s">
        <v>36722</v>
      </c>
      <c r="N23983" t="s">
        <v>61242</v>
      </c>
      <c r="O23983" s="76" t="s">
        <v>4356</v>
      </c>
      <c r="P23983" s="82">
        <v>1127</v>
      </c>
      <c r="Q23983" s="82" t="s">
        <v>90060</v>
      </c>
      <c r="R23983"/>
    </row>
    <row r="23984" spans="12:18" x14ac:dyDescent="0.25">
      <c r="L23984" t="s">
        <v>3215</v>
      </c>
      <c r="M23984" t="s">
        <v>16779</v>
      </c>
      <c r="N23984" t="s">
        <v>61243</v>
      </c>
      <c r="O23984" s="76" t="s">
        <v>4366</v>
      </c>
      <c r="P23984" s="82">
        <v>232</v>
      </c>
      <c r="Q23984" s="82" t="s">
        <v>90061</v>
      </c>
      <c r="R23984"/>
    </row>
    <row r="23985" spans="12:18" x14ac:dyDescent="0.25">
      <c r="L23985" t="s">
        <v>3215</v>
      </c>
      <c r="M23985" t="s">
        <v>18723</v>
      </c>
      <c r="N23985" t="s">
        <v>61244</v>
      </c>
      <c r="O23985" s="76" t="s">
        <v>4366</v>
      </c>
      <c r="P23985" s="82">
        <v>269</v>
      </c>
      <c r="Q23985" s="82" t="s">
        <v>90062</v>
      </c>
      <c r="R23985"/>
    </row>
    <row r="23986" spans="12:18" x14ac:dyDescent="0.25">
      <c r="L23986" t="s">
        <v>3215</v>
      </c>
      <c r="M23986" t="s">
        <v>36723</v>
      </c>
      <c r="N23986" t="s">
        <v>61245</v>
      </c>
      <c r="O23986" s="76" t="s">
        <v>4374</v>
      </c>
      <c r="P23986" s="82">
        <v>886</v>
      </c>
      <c r="Q23986" s="82" t="s">
        <v>90063</v>
      </c>
      <c r="R23986"/>
    </row>
    <row r="23987" spans="12:18" x14ac:dyDescent="0.25">
      <c r="L23987" t="s">
        <v>3215</v>
      </c>
      <c r="M23987" t="s">
        <v>5663</v>
      </c>
      <c r="N23987" t="s">
        <v>61246</v>
      </c>
      <c r="O23987" s="76" t="s">
        <v>4366</v>
      </c>
      <c r="P23987" s="82">
        <v>137</v>
      </c>
      <c r="Q23987" s="82" t="s">
        <v>90064</v>
      </c>
      <c r="R23987"/>
    </row>
    <row r="23988" spans="12:18" x14ac:dyDescent="0.25">
      <c r="L23988" t="s">
        <v>3215</v>
      </c>
      <c r="M23988" t="s">
        <v>18725</v>
      </c>
      <c r="N23988" t="s">
        <v>61247</v>
      </c>
      <c r="O23988" s="76" t="s">
        <v>4356</v>
      </c>
      <c r="P23988" s="82">
        <v>464</v>
      </c>
      <c r="Q23988" s="82" t="s">
        <v>90065</v>
      </c>
      <c r="R23988"/>
    </row>
    <row r="23989" spans="12:18" x14ac:dyDescent="0.25">
      <c r="L23989" t="s">
        <v>3215</v>
      </c>
      <c r="M23989" t="s">
        <v>18727</v>
      </c>
      <c r="N23989" t="s">
        <v>61248</v>
      </c>
      <c r="O23989" s="76" t="s">
        <v>4374</v>
      </c>
      <c r="P23989" s="82">
        <v>3448</v>
      </c>
      <c r="Q23989" s="82" t="s">
        <v>72645</v>
      </c>
      <c r="R23989"/>
    </row>
    <row r="23990" spans="12:18" x14ac:dyDescent="0.25">
      <c r="L23990" t="s">
        <v>3215</v>
      </c>
      <c r="M23990" t="s">
        <v>23240</v>
      </c>
      <c r="N23990" t="s">
        <v>61249</v>
      </c>
      <c r="O23990" s="76" t="s">
        <v>4366</v>
      </c>
      <c r="P23990" s="82">
        <v>218</v>
      </c>
      <c r="Q23990" s="82" t="s">
        <v>90066</v>
      </c>
      <c r="R23990"/>
    </row>
    <row r="23991" spans="12:18" x14ac:dyDescent="0.25">
      <c r="L23991" t="s">
        <v>3215</v>
      </c>
      <c r="M23991" t="s">
        <v>36724</v>
      </c>
      <c r="N23991" t="s">
        <v>61250</v>
      </c>
      <c r="O23991" s="76" t="s">
        <v>4356</v>
      </c>
      <c r="P23991" s="82">
        <v>232</v>
      </c>
      <c r="Q23991" s="82" t="s">
        <v>90067</v>
      </c>
      <c r="R23991"/>
    </row>
    <row r="23992" spans="12:18" x14ac:dyDescent="0.25">
      <c r="L23992" t="s">
        <v>3215</v>
      </c>
      <c r="M23992" t="s">
        <v>18729</v>
      </c>
      <c r="N23992" t="s">
        <v>61251</v>
      </c>
      <c r="O23992" s="76" t="s">
        <v>4356</v>
      </c>
      <c r="P23992" s="82">
        <v>176</v>
      </c>
      <c r="Q23992" s="82" t="s">
        <v>90068</v>
      </c>
      <c r="R23992"/>
    </row>
    <row r="23993" spans="12:18" x14ac:dyDescent="0.25">
      <c r="L23993" t="s">
        <v>3215</v>
      </c>
      <c r="M23993" t="s">
        <v>18731</v>
      </c>
      <c r="N23993" t="s">
        <v>61252</v>
      </c>
      <c r="O23993" s="76" t="s">
        <v>4366</v>
      </c>
      <c r="P23993" s="82">
        <v>229</v>
      </c>
      <c r="Q23993" s="82" t="s">
        <v>90069</v>
      </c>
      <c r="R23993"/>
    </row>
    <row r="23994" spans="12:18" x14ac:dyDescent="0.25">
      <c r="L23994" t="s">
        <v>3215</v>
      </c>
      <c r="M23994" t="s">
        <v>36725</v>
      </c>
      <c r="N23994" t="s">
        <v>61253</v>
      </c>
      <c r="O23994" s="76" t="s">
        <v>4356</v>
      </c>
      <c r="P23994" s="82">
        <v>624</v>
      </c>
      <c r="Q23994" s="82" t="s">
        <v>90070</v>
      </c>
      <c r="R23994"/>
    </row>
    <row r="23995" spans="12:18" x14ac:dyDescent="0.25">
      <c r="L23995" t="s">
        <v>3215</v>
      </c>
      <c r="M23995" t="s">
        <v>18733</v>
      </c>
      <c r="N23995" t="s">
        <v>61254</v>
      </c>
      <c r="O23995" s="76" t="s">
        <v>4366</v>
      </c>
      <c r="P23995" s="82">
        <v>86</v>
      </c>
      <c r="Q23995" s="82" t="s">
        <v>90071</v>
      </c>
      <c r="R23995"/>
    </row>
    <row r="23996" spans="12:18" x14ac:dyDescent="0.25">
      <c r="L23996" t="s">
        <v>3215</v>
      </c>
      <c r="M23996" t="s">
        <v>36726</v>
      </c>
      <c r="N23996" t="s">
        <v>61255</v>
      </c>
      <c r="O23996" s="76" t="s">
        <v>4356</v>
      </c>
      <c r="P23996" s="82">
        <v>162</v>
      </c>
      <c r="Q23996" s="82" t="s">
        <v>90073</v>
      </c>
      <c r="R23996"/>
    </row>
    <row r="23997" spans="12:18" x14ac:dyDescent="0.25">
      <c r="L23997" t="s">
        <v>3215</v>
      </c>
      <c r="M23997" t="s">
        <v>16781</v>
      </c>
      <c r="N23997" t="s">
        <v>61256</v>
      </c>
      <c r="O23997" s="76" t="s">
        <v>4374</v>
      </c>
      <c r="P23997" s="82">
        <v>8845</v>
      </c>
      <c r="Q23997" s="82" t="s">
        <v>90074</v>
      </c>
      <c r="R23997"/>
    </row>
    <row r="23998" spans="12:18" x14ac:dyDescent="0.25">
      <c r="L23998" t="s">
        <v>3215</v>
      </c>
      <c r="M23998" t="s">
        <v>18736</v>
      </c>
      <c r="N23998" t="s">
        <v>61257</v>
      </c>
      <c r="O23998" s="76" t="s">
        <v>4374</v>
      </c>
      <c r="P23998" s="82">
        <v>1153</v>
      </c>
      <c r="Q23998" s="82" t="s">
        <v>90075</v>
      </c>
      <c r="R23998"/>
    </row>
    <row r="23999" spans="12:18" x14ac:dyDescent="0.25">
      <c r="L23999" t="s">
        <v>3215</v>
      </c>
      <c r="M23999" t="s">
        <v>36727</v>
      </c>
      <c r="N23999" t="s">
        <v>61258</v>
      </c>
      <c r="O23999" s="76" t="s">
        <v>4366</v>
      </c>
      <c r="P23999" s="82">
        <v>259</v>
      </c>
      <c r="Q23999" s="82" t="s">
        <v>90076</v>
      </c>
      <c r="R23999"/>
    </row>
    <row r="24000" spans="12:18" x14ac:dyDescent="0.25">
      <c r="L24000" t="s">
        <v>3215</v>
      </c>
      <c r="M24000" t="s">
        <v>18738</v>
      </c>
      <c r="N24000" t="s">
        <v>61259</v>
      </c>
      <c r="O24000" s="76" t="s">
        <v>4356</v>
      </c>
      <c r="P24000" s="82">
        <v>1011</v>
      </c>
      <c r="Q24000" s="82" t="s">
        <v>90077</v>
      </c>
      <c r="R24000"/>
    </row>
    <row r="24001" spans="12:18" x14ac:dyDescent="0.25">
      <c r="L24001" t="s">
        <v>3215</v>
      </c>
      <c r="M24001" t="s">
        <v>18740</v>
      </c>
      <c r="N24001" t="s">
        <v>61260</v>
      </c>
      <c r="O24001" s="76" t="s">
        <v>4356</v>
      </c>
      <c r="P24001" s="82">
        <v>727</v>
      </c>
      <c r="Q24001" s="82" t="s">
        <v>90078</v>
      </c>
      <c r="R24001"/>
    </row>
    <row r="24002" spans="12:18" x14ac:dyDescent="0.25">
      <c r="L24002" t="s">
        <v>3215</v>
      </c>
      <c r="M24002" t="s">
        <v>18742</v>
      </c>
      <c r="N24002" t="s">
        <v>61261</v>
      </c>
      <c r="O24002" s="76" t="s">
        <v>4356</v>
      </c>
      <c r="P24002" s="82">
        <v>287</v>
      </c>
      <c r="Q24002" s="82" t="s">
        <v>90079</v>
      </c>
      <c r="R24002"/>
    </row>
    <row r="24003" spans="12:18" x14ac:dyDescent="0.25">
      <c r="L24003" t="s">
        <v>3215</v>
      </c>
      <c r="M24003" t="s">
        <v>36664</v>
      </c>
      <c r="N24003" t="s">
        <v>61262</v>
      </c>
      <c r="O24003" s="76" t="s">
        <v>4356</v>
      </c>
      <c r="P24003" s="82">
        <v>643</v>
      </c>
      <c r="Q24003" s="82" t="s">
        <v>89830</v>
      </c>
      <c r="R24003"/>
    </row>
    <row r="24004" spans="12:18" x14ac:dyDescent="0.25">
      <c r="L24004" t="s">
        <v>3215</v>
      </c>
      <c r="M24004" t="s">
        <v>23313</v>
      </c>
      <c r="N24004" t="s">
        <v>61263</v>
      </c>
      <c r="O24004" s="76" t="s">
        <v>4356</v>
      </c>
      <c r="P24004" s="82">
        <v>1629</v>
      </c>
      <c r="Q24004" s="82" t="s">
        <v>90475</v>
      </c>
      <c r="R24004"/>
    </row>
    <row r="24005" spans="12:18" x14ac:dyDescent="0.25">
      <c r="L24005" t="s">
        <v>3215</v>
      </c>
      <c r="M24005" t="s">
        <v>16696</v>
      </c>
      <c r="N24005" t="s">
        <v>61264</v>
      </c>
      <c r="O24005" s="76" t="s">
        <v>4366</v>
      </c>
      <c r="P24005" s="82">
        <v>211</v>
      </c>
      <c r="Q24005" s="82" t="s">
        <v>89846</v>
      </c>
      <c r="R24005"/>
    </row>
    <row r="24006" spans="12:18" x14ac:dyDescent="0.25">
      <c r="L24006" t="s">
        <v>3215</v>
      </c>
      <c r="M24006" t="s">
        <v>16701</v>
      </c>
      <c r="N24006" t="s">
        <v>61265</v>
      </c>
      <c r="O24006" s="76" t="s">
        <v>4356</v>
      </c>
      <c r="P24006" s="82">
        <v>935</v>
      </c>
      <c r="Q24006" s="82" t="s">
        <v>89861</v>
      </c>
      <c r="R24006"/>
    </row>
    <row r="24007" spans="12:18" x14ac:dyDescent="0.25">
      <c r="L24007" t="s">
        <v>3215</v>
      </c>
      <c r="M24007" t="s">
        <v>18653</v>
      </c>
      <c r="N24007" t="s">
        <v>61266</v>
      </c>
      <c r="O24007" s="76" t="s">
        <v>4356</v>
      </c>
      <c r="P24007" s="82">
        <v>2764</v>
      </c>
      <c r="Q24007" s="82" t="s">
        <v>89879</v>
      </c>
      <c r="R24007"/>
    </row>
    <row r="24008" spans="12:18" x14ac:dyDescent="0.25">
      <c r="L24008" t="s">
        <v>3215</v>
      </c>
      <c r="M24008" t="s">
        <v>36716</v>
      </c>
      <c r="N24008" t="s">
        <v>61267</v>
      </c>
      <c r="O24008" s="76" t="s">
        <v>4356</v>
      </c>
      <c r="P24008" s="82">
        <v>149</v>
      </c>
      <c r="Q24008" s="82" t="s">
        <v>90037</v>
      </c>
      <c r="R24008"/>
    </row>
    <row r="24009" spans="12:18" x14ac:dyDescent="0.25">
      <c r="L24009" t="s">
        <v>3215</v>
      </c>
      <c r="M24009" t="s">
        <v>18765</v>
      </c>
      <c r="N24009" t="s">
        <v>61268</v>
      </c>
      <c r="O24009" s="76" t="s">
        <v>4356</v>
      </c>
      <c r="P24009" s="82">
        <v>201</v>
      </c>
      <c r="Q24009" s="82" t="s">
        <v>90116</v>
      </c>
      <c r="R24009"/>
    </row>
    <row r="24010" spans="12:18" x14ac:dyDescent="0.25">
      <c r="L24010" t="s">
        <v>3215</v>
      </c>
      <c r="M24010" t="s">
        <v>36737</v>
      </c>
      <c r="N24010" t="s">
        <v>61269</v>
      </c>
      <c r="O24010" s="76" t="s">
        <v>4356</v>
      </c>
      <c r="P24010" s="82">
        <v>161</v>
      </c>
      <c r="Q24010" s="82" t="s">
        <v>90128</v>
      </c>
      <c r="R24010"/>
    </row>
    <row r="24011" spans="12:18" x14ac:dyDescent="0.25">
      <c r="L24011" t="s">
        <v>3215</v>
      </c>
      <c r="M24011" t="s">
        <v>16908</v>
      </c>
      <c r="N24011" t="s">
        <v>61270</v>
      </c>
      <c r="O24011" s="76" t="s">
        <v>4356</v>
      </c>
      <c r="P24011" s="82">
        <v>493</v>
      </c>
      <c r="Q24011" s="82" t="s">
        <v>90388</v>
      </c>
      <c r="R24011"/>
    </row>
    <row r="24012" spans="12:18" x14ac:dyDescent="0.25">
      <c r="L24012" t="s">
        <v>3215</v>
      </c>
      <c r="M24012" t="s">
        <v>5665</v>
      </c>
      <c r="N24012" t="s">
        <v>61271</v>
      </c>
      <c r="O24012" s="76" t="s">
        <v>4374</v>
      </c>
      <c r="P24012" s="82">
        <v>1645</v>
      </c>
      <c r="Q24012" s="82" t="s">
        <v>90080</v>
      </c>
      <c r="R24012"/>
    </row>
    <row r="24013" spans="12:18" x14ac:dyDescent="0.25">
      <c r="L24013" t="s">
        <v>3215</v>
      </c>
      <c r="M24013" t="s">
        <v>18744</v>
      </c>
      <c r="N24013" t="s">
        <v>61272</v>
      </c>
      <c r="O24013" s="76" t="s">
        <v>4374</v>
      </c>
      <c r="P24013" s="82">
        <v>2847</v>
      </c>
      <c r="Q24013" s="82" t="s">
        <v>90081</v>
      </c>
      <c r="R24013"/>
    </row>
    <row r="24014" spans="12:18" x14ac:dyDescent="0.25">
      <c r="L24014" t="s">
        <v>3215</v>
      </c>
      <c r="M24014" t="s">
        <v>5666</v>
      </c>
      <c r="N24014" t="s">
        <v>61273</v>
      </c>
      <c r="O24014" s="76" t="s">
        <v>4356</v>
      </c>
      <c r="P24014" s="82">
        <v>165</v>
      </c>
      <c r="Q24014" s="82" t="s">
        <v>90082</v>
      </c>
      <c r="R24014"/>
    </row>
    <row r="24015" spans="12:18" x14ac:dyDescent="0.25">
      <c r="L24015" t="s">
        <v>3215</v>
      </c>
      <c r="M24015" t="s">
        <v>5667</v>
      </c>
      <c r="N24015" t="s">
        <v>61274</v>
      </c>
      <c r="O24015" s="76" t="s">
        <v>4356</v>
      </c>
      <c r="P24015" s="82">
        <v>247</v>
      </c>
      <c r="Q24015" s="82" t="s">
        <v>90083</v>
      </c>
      <c r="R24015"/>
    </row>
    <row r="24016" spans="12:18" x14ac:dyDescent="0.25">
      <c r="L24016" t="s">
        <v>3215</v>
      </c>
      <c r="M24016" t="s">
        <v>18746</v>
      </c>
      <c r="N24016" t="s">
        <v>61275</v>
      </c>
      <c r="O24016" s="76" t="s">
        <v>4356</v>
      </c>
      <c r="P24016" s="82">
        <v>331</v>
      </c>
      <c r="Q24016" s="82" t="s">
        <v>90084</v>
      </c>
      <c r="R24016"/>
    </row>
    <row r="24017" spans="12:18" x14ac:dyDescent="0.25">
      <c r="L24017" t="s">
        <v>3215</v>
      </c>
      <c r="M24017" t="s">
        <v>5668</v>
      </c>
      <c r="N24017" t="s">
        <v>61276</v>
      </c>
      <c r="O24017" s="76" t="s">
        <v>4356</v>
      </c>
      <c r="P24017" s="82">
        <v>364</v>
      </c>
      <c r="Q24017" s="82" t="s">
        <v>90085</v>
      </c>
      <c r="R24017"/>
    </row>
    <row r="24018" spans="12:18" x14ac:dyDescent="0.25">
      <c r="L24018" t="s">
        <v>3215</v>
      </c>
      <c r="M24018" t="s">
        <v>36728</v>
      </c>
      <c r="N24018" t="s">
        <v>61277</v>
      </c>
      <c r="O24018" s="76" t="s">
        <v>4374</v>
      </c>
      <c r="P24018" s="82">
        <v>1061</v>
      </c>
      <c r="Q24018" s="82" t="s">
        <v>90086</v>
      </c>
      <c r="R24018"/>
    </row>
    <row r="24019" spans="12:18" x14ac:dyDescent="0.25">
      <c r="L24019" t="s">
        <v>3215</v>
      </c>
      <c r="M24019" t="s">
        <v>36729</v>
      </c>
      <c r="N24019" t="s">
        <v>61278</v>
      </c>
      <c r="O24019" s="76" t="s">
        <v>4356</v>
      </c>
      <c r="P24019" s="82">
        <v>1299</v>
      </c>
      <c r="Q24019" s="82" t="s">
        <v>90087</v>
      </c>
      <c r="R24019"/>
    </row>
    <row r="24020" spans="12:18" x14ac:dyDescent="0.25">
      <c r="L24020" t="s">
        <v>3215</v>
      </c>
      <c r="M24020" t="s">
        <v>16782</v>
      </c>
      <c r="N24020" t="s">
        <v>61279</v>
      </c>
      <c r="O24020" s="76" t="s">
        <v>4356</v>
      </c>
      <c r="P24020" s="82">
        <v>753</v>
      </c>
      <c r="Q24020" s="82" t="s">
        <v>90088</v>
      </c>
      <c r="R24020"/>
    </row>
    <row r="24021" spans="12:18" x14ac:dyDescent="0.25">
      <c r="L24021" t="s">
        <v>3215</v>
      </c>
      <c r="M24021" t="s">
        <v>16784</v>
      </c>
      <c r="N24021" t="s">
        <v>61280</v>
      </c>
      <c r="O24021" s="76" t="s">
        <v>4374</v>
      </c>
      <c r="P24021" s="82">
        <v>3459</v>
      </c>
      <c r="Q24021" s="82" t="s">
        <v>90089</v>
      </c>
      <c r="R24021"/>
    </row>
    <row r="24022" spans="12:18" x14ac:dyDescent="0.25">
      <c r="L24022" t="s">
        <v>3215</v>
      </c>
      <c r="M24022" t="s">
        <v>36730</v>
      </c>
      <c r="N24022" t="s">
        <v>61281</v>
      </c>
      <c r="O24022" s="76" t="s">
        <v>4366</v>
      </c>
      <c r="P24022" s="82">
        <v>267</v>
      </c>
      <c r="Q24022" s="82" t="s">
        <v>90090</v>
      </c>
      <c r="R24022"/>
    </row>
    <row r="24023" spans="12:18" x14ac:dyDescent="0.25">
      <c r="L24023" t="s">
        <v>3215</v>
      </c>
      <c r="M24023" t="s">
        <v>16785</v>
      </c>
      <c r="N24023" t="s">
        <v>61282</v>
      </c>
      <c r="O24023" s="76" t="s">
        <v>4374</v>
      </c>
      <c r="P24023" s="82">
        <v>4994</v>
      </c>
      <c r="Q24023" s="82" t="s">
        <v>72645</v>
      </c>
      <c r="R24023"/>
    </row>
    <row r="24024" spans="12:18" x14ac:dyDescent="0.25">
      <c r="L24024" t="s">
        <v>3215</v>
      </c>
      <c r="M24024" t="s">
        <v>36756</v>
      </c>
      <c r="N24024" t="s">
        <v>61283</v>
      </c>
      <c r="O24024" s="76" t="s">
        <v>4356</v>
      </c>
      <c r="P24024" s="82">
        <v>776</v>
      </c>
      <c r="Q24024" s="82" t="s">
        <v>90231</v>
      </c>
      <c r="R24024"/>
    </row>
    <row r="24025" spans="12:18" x14ac:dyDescent="0.25">
      <c r="L24025" t="s">
        <v>3215</v>
      </c>
      <c r="M24025" t="s">
        <v>16849</v>
      </c>
      <c r="N24025" t="s">
        <v>61284</v>
      </c>
      <c r="O24025" s="76" t="s">
        <v>4366</v>
      </c>
      <c r="P24025" s="82">
        <v>207</v>
      </c>
      <c r="Q24025" s="82" t="s">
        <v>90249</v>
      </c>
      <c r="R24025"/>
    </row>
    <row r="24026" spans="12:18" x14ac:dyDescent="0.25">
      <c r="L24026" t="s">
        <v>3215</v>
      </c>
      <c r="M24026" t="s">
        <v>16851</v>
      </c>
      <c r="N24026" t="s">
        <v>61285</v>
      </c>
      <c r="O24026" s="76" t="s">
        <v>4450</v>
      </c>
      <c r="P24026" s="82">
        <v>9240</v>
      </c>
      <c r="Q24026" s="82" t="s">
        <v>90250</v>
      </c>
      <c r="R24026"/>
    </row>
    <row r="24027" spans="12:18" x14ac:dyDescent="0.25">
      <c r="L24027" t="s">
        <v>3215</v>
      </c>
      <c r="M24027" t="s">
        <v>36760</v>
      </c>
      <c r="N24027" t="s">
        <v>61286</v>
      </c>
      <c r="O24027" s="76" t="s">
        <v>4356</v>
      </c>
      <c r="P24027" s="82">
        <v>347</v>
      </c>
      <c r="Q24027" s="82" t="s">
        <v>90260</v>
      </c>
      <c r="R24027"/>
    </row>
    <row r="24028" spans="12:18" x14ac:dyDescent="0.25">
      <c r="L24028" t="s">
        <v>3215</v>
      </c>
      <c r="M24028" t="s">
        <v>16885</v>
      </c>
      <c r="N24028" t="s">
        <v>61287</v>
      </c>
      <c r="O24028" s="76" t="s">
        <v>4366</v>
      </c>
      <c r="P24028" s="82">
        <v>180</v>
      </c>
      <c r="Q24028" s="82" t="s">
        <v>90354</v>
      </c>
      <c r="R24028"/>
    </row>
    <row r="24029" spans="12:18" x14ac:dyDescent="0.25">
      <c r="L24029" t="s">
        <v>3215</v>
      </c>
      <c r="M24029" t="s">
        <v>23288</v>
      </c>
      <c r="N24029" t="s">
        <v>61288</v>
      </c>
      <c r="O24029" s="76" t="s">
        <v>4366</v>
      </c>
      <c r="P24029" s="82">
        <v>154</v>
      </c>
      <c r="Q24029" s="82" t="s">
        <v>90378</v>
      </c>
      <c r="R24029"/>
    </row>
    <row r="24030" spans="12:18" x14ac:dyDescent="0.25">
      <c r="L24030" t="s">
        <v>3215</v>
      </c>
      <c r="M24030" t="s">
        <v>16915</v>
      </c>
      <c r="N24030" t="s">
        <v>61289</v>
      </c>
      <c r="O24030" s="76" t="s">
        <v>4374</v>
      </c>
      <c r="P24030" s="82">
        <v>4223</v>
      </c>
      <c r="Q24030" s="82" t="s">
        <v>90401</v>
      </c>
      <c r="R24030"/>
    </row>
    <row r="24031" spans="12:18" x14ac:dyDescent="0.25">
      <c r="L24031" t="s">
        <v>3215</v>
      </c>
      <c r="M24031" t="s">
        <v>16917</v>
      </c>
      <c r="N24031" t="s">
        <v>61290</v>
      </c>
      <c r="O24031" s="76" t="s">
        <v>4356</v>
      </c>
      <c r="P24031" s="82">
        <v>411</v>
      </c>
      <c r="Q24031" s="82" t="s">
        <v>90404</v>
      </c>
      <c r="R24031"/>
    </row>
    <row r="24032" spans="12:18" x14ac:dyDescent="0.25">
      <c r="L24032" t="s">
        <v>3215</v>
      </c>
      <c r="M24032" t="s">
        <v>36792</v>
      </c>
      <c r="N24032" t="s">
        <v>61291</v>
      </c>
      <c r="O24032" s="76" t="s">
        <v>4356</v>
      </c>
      <c r="P24032" s="82">
        <v>206</v>
      </c>
      <c r="Q24032" s="82" t="s">
        <v>90451</v>
      </c>
      <c r="R24032"/>
    </row>
    <row r="24033" spans="12:18" x14ac:dyDescent="0.25">
      <c r="L24033" t="s">
        <v>3215</v>
      </c>
      <c r="M24033" t="s">
        <v>16787</v>
      </c>
      <c r="N24033" t="s">
        <v>61292</v>
      </c>
      <c r="O24033" s="76" t="s">
        <v>4356</v>
      </c>
      <c r="P24033" s="82">
        <v>250</v>
      </c>
      <c r="Q24033" s="82" t="s">
        <v>90091</v>
      </c>
      <c r="R24033"/>
    </row>
    <row r="24034" spans="12:18" x14ac:dyDescent="0.25">
      <c r="L24034" t="s">
        <v>3215</v>
      </c>
      <c r="M24034" t="s">
        <v>5669</v>
      </c>
      <c r="N24034" t="s">
        <v>61293</v>
      </c>
      <c r="O24034" s="76" t="s">
        <v>4356</v>
      </c>
      <c r="P24034" s="82">
        <v>234</v>
      </c>
      <c r="Q24034" s="82" t="s">
        <v>90092</v>
      </c>
      <c r="R24034"/>
    </row>
    <row r="24035" spans="12:18" x14ac:dyDescent="0.25">
      <c r="L24035" t="s">
        <v>3215</v>
      </c>
      <c r="M24035" t="s">
        <v>31144</v>
      </c>
      <c r="N24035" t="s">
        <v>61294</v>
      </c>
      <c r="O24035" s="76" t="s">
        <v>4366</v>
      </c>
      <c r="P24035" s="82">
        <v>49</v>
      </c>
      <c r="Q24035" s="82" t="s">
        <v>90093</v>
      </c>
      <c r="R24035"/>
    </row>
    <row r="24036" spans="12:18" x14ac:dyDescent="0.25">
      <c r="L24036" t="s">
        <v>3215</v>
      </c>
      <c r="M24036" t="s">
        <v>36731</v>
      </c>
      <c r="N24036" t="s">
        <v>61295</v>
      </c>
      <c r="O24036" s="76" t="s">
        <v>4356</v>
      </c>
      <c r="P24036" s="82">
        <v>338</v>
      </c>
      <c r="Q24036" s="82" t="s">
        <v>90094</v>
      </c>
      <c r="R24036"/>
    </row>
    <row r="24037" spans="12:18" x14ac:dyDescent="0.25">
      <c r="L24037" t="s">
        <v>3215</v>
      </c>
      <c r="M24037" t="s">
        <v>18748</v>
      </c>
      <c r="N24037" t="s">
        <v>61296</v>
      </c>
      <c r="O24037" s="76" t="s">
        <v>4366</v>
      </c>
      <c r="P24037" s="82">
        <v>238</v>
      </c>
      <c r="Q24037" s="82" t="s">
        <v>90095</v>
      </c>
      <c r="R24037"/>
    </row>
    <row r="24038" spans="12:18" x14ac:dyDescent="0.25">
      <c r="L24038" t="s">
        <v>3215</v>
      </c>
      <c r="M24038" t="s">
        <v>16789</v>
      </c>
      <c r="N24038" t="s">
        <v>61297</v>
      </c>
      <c r="O24038" s="76" t="s">
        <v>4374</v>
      </c>
      <c r="P24038" s="82">
        <v>7167</v>
      </c>
      <c r="Q24038" s="82" t="s">
        <v>72645</v>
      </c>
      <c r="R24038"/>
    </row>
    <row r="24039" spans="12:18" x14ac:dyDescent="0.25">
      <c r="L24039" t="s">
        <v>3215</v>
      </c>
      <c r="M24039" t="s">
        <v>23241</v>
      </c>
      <c r="N24039" t="s">
        <v>61298</v>
      </c>
      <c r="O24039" s="76" t="s">
        <v>4450</v>
      </c>
      <c r="P24039" s="82">
        <v>31415</v>
      </c>
      <c r="Q24039" s="82" t="s">
        <v>72645</v>
      </c>
      <c r="R24039"/>
    </row>
    <row r="24040" spans="12:18" x14ac:dyDescent="0.25">
      <c r="L24040" t="s">
        <v>3215</v>
      </c>
      <c r="M24040" t="s">
        <v>14221</v>
      </c>
      <c r="N24040" t="s">
        <v>61299</v>
      </c>
      <c r="O24040" s="76" t="s">
        <v>4366</v>
      </c>
      <c r="P24040" s="82">
        <v>273</v>
      </c>
      <c r="Q24040" s="82" t="s">
        <v>90096</v>
      </c>
      <c r="R24040"/>
    </row>
    <row r="24041" spans="12:18" x14ac:dyDescent="0.25">
      <c r="L24041" t="s">
        <v>3215</v>
      </c>
      <c r="M24041" t="s">
        <v>36635</v>
      </c>
      <c r="N24041" t="s">
        <v>61300</v>
      </c>
      <c r="O24041" s="76" t="s">
        <v>4356</v>
      </c>
      <c r="P24041" s="82">
        <v>1978</v>
      </c>
      <c r="Q24041" s="82" t="s">
        <v>89693</v>
      </c>
      <c r="R24041"/>
    </row>
    <row r="24042" spans="12:18" x14ac:dyDescent="0.25">
      <c r="L24042" t="s">
        <v>3215</v>
      </c>
      <c r="M24042" t="s">
        <v>5670</v>
      </c>
      <c r="N24042" t="s">
        <v>61301</v>
      </c>
      <c r="O24042" s="76" t="s">
        <v>4356</v>
      </c>
      <c r="P24042" s="82">
        <v>405</v>
      </c>
      <c r="Q24042" s="82" t="s">
        <v>90097</v>
      </c>
      <c r="R24042"/>
    </row>
    <row r="24043" spans="12:18" x14ac:dyDescent="0.25">
      <c r="L24043" t="s">
        <v>3215</v>
      </c>
      <c r="M24043" t="s">
        <v>36732</v>
      </c>
      <c r="N24043" t="s">
        <v>61302</v>
      </c>
      <c r="O24043" s="76" t="s">
        <v>4356</v>
      </c>
      <c r="P24043" s="82">
        <v>222</v>
      </c>
      <c r="Q24043" s="82" t="s">
        <v>90098</v>
      </c>
      <c r="R24043"/>
    </row>
    <row r="24044" spans="12:18" x14ac:dyDescent="0.25">
      <c r="L24044" t="s">
        <v>3215</v>
      </c>
      <c r="M24044" t="s">
        <v>18750</v>
      </c>
      <c r="N24044" t="s">
        <v>61303</v>
      </c>
      <c r="O24044" s="76" t="s">
        <v>4374</v>
      </c>
      <c r="P24044" s="82">
        <v>4532</v>
      </c>
      <c r="Q24044" s="82" t="s">
        <v>72645</v>
      </c>
      <c r="R24044"/>
    </row>
    <row r="24045" spans="12:18" x14ac:dyDescent="0.25">
      <c r="L24045" t="s">
        <v>3215</v>
      </c>
      <c r="M24045" t="s">
        <v>18751</v>
      </c>
      <c r="N24045" t="s">
        <v>61304</v>
      </c>
      <c r="O24045" s="76" t="s">
        <v>4366</v>
      </c>
      <c r="P24045" s="82">
        <v>295</v>
      </c>
      <c r="Q24045" s="82" t="s">
        <v>90099</v>
      </c>
      <c r="R24045"/>
    </row>
    <row r="24046" spans="12:18" x14ac:dyDescent="0.25">
      <c r="L24046" t="s">
        <v>3215</v>
      </c>
      <c r="M24046" t="s">
        <v>16790</v>
      </c>
      <c r="N24046" t="s">
        <v>61305</v>
      </c>
      <c r="O24046" s="76" t="s">
        <v>4356</v>
      </c>
      <c r="P24046" s="82">
        <v>252</v>
      </c>
      <c r="Q24046" s="82" t="s">
        <v>90100</v>
      </c>
      <c r="R24046"/>
    </row>
    <row r="24047" spans="12:18" x14ac:dyDescent="0.25">
      <c r="L24047" t="s">
        <v>3215</v>
      </c>
      <c r="M24047" t="s">
        <v>18752</v>
      </c>
      <c r="N24047" t="s">
        <v>61306</v>
      </c>
      <c r="O24047" s="76" t="s">
        <v>4356</v>
      </c>
      <c r="P24047" s="82">
        <v>470</v>
      </c>
      <c r="Q24047" s="82" t="s">
        <v>90101</v>
      </c>
      <c r="R24047"/>
    </row>
    <row r="24048" spans="12:18" x14ac:dyDescent="0.25">
      <c r="L24048" t="s">
        <v>3215</v>
      </c>
      <c r="M24048" t="s">
        <v>5760</v>
      </c>
      <c r="N24048" t="s">
        <v>61307</v>
      </c>
      <c r="O24048" s="76" t="s">
        <v>4374</v>
      </c>
      <c r="P24048" s="82">
        <v>8355</v>
      </c>
      <c r="Q24048" s="82" t="s">
        <v>72645</v>
      </c>
      <c r="R24048"/>
    </row>
    <row r="24049" spans="12:18" x14ac:dyDescent="0.25">
      <c r="L24049" t="s">
        <v>3215</v>
      </c>
      <c r="M24049" t="s">
        <v>18753</v>
      </c>
      <c r="N24049" t="s">
        <v>61308</v>
      </c>
      <c r="O24049" s="76" t="s">
        <v>4356</v>
      </c>
      <c r="P24049" s="82">
        <v>1631</v>
      </c>
      <c r="Q24049" s="82" t="s">
        <v>90102</v>
      </c>
      <c r="R24049"/>
    </row>
    <row r="24050" spans="12:18" x14ac:dyDescent="0.25">
      <c r="L24050" t="s">
        <v>3215</v>
      </c>
      <c r="M24050" t="s">
        <v>5671</v>
      </c>
      <c r="N24050" t="s">
        <v>61309</v>
      </c>
      <c r="O24050" s="76" t="s">
        <v>4356</v>
      </c>
      <c r="P24050" s="82">
        <v>291</v>
      </c>
      <c r="Q24050" s="82" t="s">
        <v>90103</v>
      </c>
      <c r="R24050"/>
    </row>
    <row r="24051" spans="12:18" x14ac:dyDescent="0.25">
      <c r="L24051" t="s">
        <v>3215</v>
      </c>
      <c r="M24051" t="s">
        <v>18755</v>
      </c>
      <c r="N24051" t="s">
        <v>61310</v>
      </c>
      <c r="O24051" s="76" t="s">
        <v>4356</v>
      </c>
      <c r="P24051" s="82">
        <v>380</v>
      </c>
      <c r="Q24051" s="82" t="s">
        <v>90104</v>
      </c>
      <c r="R24051"/>
    </row>
    <row r="24052" spans="12:18" x14ac:dyDescent="0.25">
      <c r="L24052" t="s">
        <v>3215</v>
      </c>
      <c r="M24052" t="s">
        <v>18757</v>
      </c>
      <c r="N24052" t="s">
        <v>61311</v>
      </c>
      <c r="O24052" s="76" t="s">
        <v>4356</v>
      </c>
      <c r="P24052" s="82">
        <v>327</v>
      </c>
      <c r="Q24052" s="82" t="s">
        <v>90105</v>
      </c>
      <c r="R24052"/>
    </row>
    <row r="24053" spans="12:18" x14ac:dyDescent="0.25">
      <c r="L24053" t="s">
        <v>3215</v>
      </c>
      <c r="M24053" t="s">
        <v>23242</v>
      </c>
      <c r="N24053" t="s">
        <v>61312</v>
      </c>
      <c r="O24053" s="76" t="s">
        <v>4450</v>
      </c>
      <c r="P24053" s="82">
        <v>30785</v>
      </c>
      <c r="Q24053" s="82" t="s">
        <v>72645</v>
      </c>
      <c r="R24053"/>
    </row>
    <row r="24054" spans="12:18" x14ac:dyDescent="0.25">
      <c r="L24054" t="s">
        <v>3215</v>
      </c>
      <c r="M24054" t="s">
        <v>16791</v>
      </c>
      <c r="N24054" t="s">
        <v>61313</v>
      </c>
      <c r="O24054" s="76" t="s">
        <v>4366</v>
      </c>
      <c r="P24054" s="82">
        <v>137</v>
      </c>
      <c r="Q24054" s="82" t="s">
        <v>90106</v>
      </c>
      <c r="R24054"/>
    </row>
    <row r="24055" spans="12:18" x14ac:dyDescent="0.25">
      <c r="L24055" t="s">
        <v>3215</v>
      </c>
      <c r="M24055" t="s">
        <v>18759</v>
      </c>
      <c r="N24055" t="s">
        <v>61314</v>
      </c>
      <c r="O24055" s="76" t="s">
        <v>4356</v>
      </c>
      <c r="P24055" s="82">
        <v>598</v>
      </c>
      <c r="Q24055" s="82" t="s">
        <v>90107</v>
      </c>
      <c r="R24055"/>
    </row>
    <row r="24056" spans="12:18" x14ac:dyDescent="0.25">
      <c r="L24056" t="s">
        <v>3215</v>
      </c>
      <c r="M24056" t="s">
        <v>16793</v>
      </c>
      <c r="N24056" t="s">
        <v>61315</v>
      </c>
      <c r="O24056" s="76" t="s">
        <v>4356</v>
      </c>
      <c r="P24056" s="82">
        <v>258</v>
      </c>
      <c r="Q24056" s="82" t="s">
        <v>90109</v>
      </c>
      <c r="R24056"/>
    </row>
    <row r="24057" spans="12:18" x14ac:dyDescent="0.25">
      <c r="L24057" t="s">
        <v>3215</v>
      </c>
      <c r="M24057" t="s">
        <v>18761</v>
      </c>
      <c r="N24057" t="s">
        <v>61316</v>
      </c>
      <c r="O24057" s="76" t="s">
        <v>4356</v>
      </c>
      <c r="P24057" s="82">
        <v>194</v>
      </c>
      <c r="Q24057" s="82" t="s">
        <v>90108</v>
      </c>
      <c r="R24057"/>
    </row>
    <row r="24058" spans="12:18" x14ac:dyDescent="0.25">
      <c r="L24058" t="s">
        <v>3215</v>
      </c>
      <c r="M24058" t="s">
        <v>23243</v>
      </c>
      <c r="N24058" t="s">
        <v>61317</v>
      </c>
      <c r="O24058" s="76" t="s">
        <v>4356</v>
      </c>
      <c r="P24058" s="82">
        <v>532</v>
      </c>
      <c r="Q24058" s="82" t="s">
        <v>90110</v>
      </c>
      <c r="R24058"/>
    </row>
    <row r="24059" spans="12:18" x14ac:dyDescent="0.25">
      <c r="L24059" t="s">
        <v>3215</v>
      </c>
      <c r="M24059" t="s">
        <v>16795</v>
      </c>
      <c r="N24059" t="s">
        <v>61318</v>
      </c>
      <c r="O24059" s="76" t="s">
        <v>4374</v>
      </c>
      <c r="P24059" s="82">
        <v>9931</v>
      </c>
      <c r="Q24059" s="82" t="s">
        <v>90111</v>
      </c>
      <c r="R24059"/>
    </row>
    <row r="24060" spans="12:18" x14ac:dyDescent="0.25">
      <c r="L24060" t="s">
        <v>3215</v>
      </c>
      <c r="M24060" t="s">
        <v>5672</v>
      </c>
      <c r="N24060" t="s">
        <v>61319</v>
      </c>
      <c r="O24060" s="76" t="s">
        <v>4356</v>
      </c>
      <c r="P24060" s="82">
        <v>205</v>
      </c>
      <c r="Q24060" s="82" t="s">
        <v>90112</v>
      </c>
      <c r="R24060"/>
    </row>
    <row r="24061" spans="12:18" x14ac:dyDescent="0.25">
      <c r="L24061" t="s">
        <v>3215</v>
      </c>
      <c r="M24061" t="s">
        <v>18763</v>
      </c>
      <c r="N24061" t="s">
        <v>61320</v>
      </c>
      <c r="O24061" s="76" t="s">
        <v>4366</v>
      </c>
      <c r="P24061" s="82">
        <v>153</v>
      </c>
      <c r="Q24061" s="82" t="s">
        <v>90113</v>
      </c>
      <c r="R24061"/>
    </row>
    <row r="24062" spans="12:18" x14ac:dyDescent="0.25">
      <c r="L24062" t="s">
        <v>3215</v>
      </c>
      <c r="M24062" t="s">
        <v>5673</v>
      </c>
      <c r="N24062" t="s">
        <v>61321</v>
      </c>
      <c r="O24062" s="76" t="s">
        <v>4356</v>
      </c>
      <c r="P24062" s="82">
        <v>591</v>
      </c>
      <c r="Q24062" s="82" t="s">
        <v>90114</v>
      </c>
      <c r="R24062"/>
    </row>
    <row r="24063" spans="12:18" x14ac:dyDescent="0.25">
      <c r="L24063" t="s">
        <v>3215</v>
      </c>
      <c r="M24063" t="s">
        <v>5674</v>
      </c>
      <c r="N24063" t="s">
        <v>61322</v>
      </c>
      <c r="O24063" s="76" t="s">
        <v>4374</v>
      </c>
      <c r="P24063" s="82">
        <v>2465</v>
      </c>
      <c r="Q24063" s="82" t="s">
        <v>90115</v>
      </c>
      <c r="R24063"/>
    </row>
    <row r="24064" spans="12:18" x14ac:dyDescent="0.25">
      <c r="L24064" t="s">
        <v>3215</v>
      </c>
      <c r="M24064" t="s">
        <v>5676</v>
      </c>
      <c r="N24064" t="s">
        <v>61323</v>
      </c>
      <c r="O24064" s="76" t="s">
        <v>4450</v>
      </c>
      <c r="P24064" s="82">
        <v>5410</v>
      </c>
      <c r="Q24064" s="82" t="s">
        <v>72645</v>
      </c>
      <c r="R24064"/>
    </row>
    <row r="24065" spans="12:18" x14ac:dyDescent="0.25">
      <c r="L24065" t="s">
        <v>3215</v>
      </c>
      <c r="M24065" t="s">
        <v>5675</v>
      </c>
      <c r="N24065" t="s">
        <v>61324</v>
      </c>
      <c r="O24065" s="76" t="s">
        <v>4356</v>
      </c>
      <c r="P24065" s="82">
        <v>266</v>
      </c>
      <c r="Q24065" s="82" t="s">
        <v>90117</v>
      </c>
      <c r="R24065"/>
    </row>
    <row r="24066" spans="12:18" x14ac:dyDescent="0.25">
      <c r="L24066" t="s">
        <v>3215</v>
      </c>
      <c r="M24066" t="s">
        <v>36733</v>
      </c>
      <c r="N24066" t="s">
        <v>61325</v>
      </c>
      <c r="O24066" s="76" t="s">
        <v>4356</v>
      </c>
      <c r="P24066" s="82">
        <v>1452</v>
      </c>
      <c r="Q24066" s="82" t="s">
        <v>90118</v>
      </c>
      <c r="R24066"/>
    </row>
    <row r="24067" spans="12:18" x14ac:dyDescent="0.25">
      <c r="L24067" t="s">
        <v>3215</v>
      </c>
      <c r="M24067" t="s">
        <v>36734</v>
      </c>
      <c r="N24067" t="s">
        <v>61326</v>
      </c>
      <c r="O24067" s="76" t="s">
        <v>4374</v>
      </c>
      <c r="P24067" s="82">
        <v>11023</v>
      </c>
      <c r="Q24067" s="82" t="s">
        <v>90119</v>
      </c>
      <c r="R24067"/>
    </row>
    <row r="24068" spans="12:18" x14ac:dyDescent="0.25">
      <c r="L24068" t="s">
        <v>3215</v>
      </c>
      <c r="M24068" t="s">
        <v>4369</v>
      </c>
      <c r="N24068" t="s">
        <v>61327</v>
      </c>
      <c r="O24068" s="76" t="s">
        <v>4356</v>
      </c>
      <c r="P24068" s="82">
        <v>138</v>
      </c>
      <c r="Q24068" s="82" t="s">
        <v>90120</v>
      </c>
      <c r="R24068"/>
    </row>
    <row r="24069" spans="12:18" x14ac:dyDescent="0.25">
      <c r="L24069" t="s">
        <v>3215</v>
      </c>
      <c r="M24069" t="s">
        <v>5677</v>
      </c>
      <c r="N24069" t="s">
        <v>61328</v>
      </c>
      <c r="O24069" s="76" t="s">
        <v>4356</v>
      </c>
      <c r="P24069" s="82">
        <v>247</v>
      </c>
      <c r="Q24069" s="82" t="s">
        <v>90121</v>
      </c>
      <c r="R24069"/>
    </row>
    <row r="24070" spans="12:18" x14ac:dyDescent="0.25">
      <c r="L24070" t="s">
        <v>3215</v>
      </c>
      <c r="M24070" t="s">
        <v>5678</v>
      </c>
      <c r="N24070" t="s">
        <v>61329</v>
      </c>
      <c r="O24070" s="76" t="s">
        <v>4374</v>
      </c>
      <c r="P24070" s="82">
        <v>6751</v>
      </c>
      <c r="Q24070" s="82" t="s">
        <v>72645</v>
      </c>
      <c r="R24070"/>
    </row>
    <row r="24071" spans="12:18" x14ac:dyDescent="0.25">
      <c r="L24071" t="s">
        <v>3215</v>
      </c>
      <c r="M24071" t="s">
        <v>5679</v>
      </c>
      <c r="N24071" t="s">
        <v>61330</v>
      </c>
      <c r="O24071" s="76" t="s">
        <v>4356</v>
      </c>
      <c r="P24071" s="82">
        <v>1586</v>
      </c>
      <c r="Q24071" s="82" t="s">
        <v>90122</v>
      </c>
      <c r="R24071"/>
    </row>
    <row r="24072" spans="12:18" x14ac:dyDescent="0.25">
      <c r="L24072" t="s">
        <v>3215</v>
      </c>
      <c r="M24072" t="s">
        <v>36735</v>
      </c>
      <c r="N24072" t="s">
        <v>61331</v>
      </c>
      <c r="O24072" s="76" t="s">
        <v>4356</v>
      </c>
      <c r="P24072" s="82">
        <v>545</v>
      </c>
      <c r="Q24072" s="82" t="s">
        <v>90123</v>
      </c>
      <c r="R24072"/>
    </row>
    <row r="24073" spans="12:18" x14ac:dyDescent="0.25">
      <c r="L24073" t="s">
        <v>3215</v>
      </c>
      <c r="M24073" t="s">
        <v>18767</v>
      </c>
      <c r="N24073" t="s">
        <v>61332</v>
      </c>
      <c r="O24073" s="76" t="s">
        <v>4356</v>
      </c>
      <c r="P24073" s="82">
        <v>960</v>
      </c>
      <c r="Q24073" s="82" t="s">
        <v>90124</v>
      </c>
      <c r="R24073"/>
    </row>
    <row r="24074" spans="12:18" x14ac:dyDescent="0.25">
      <c r="L24074" t="s">
        <v>3215</v>
      </c>
      <c r="M24074" t="s">
        <v>18769</v>
      </c>
      <c r="N24074" t="s">
        <v>61333</v>
      </c>
      <c r="O24074" s="76" t="s">
        <v>4374</v>
      </c>
      <c r="P24074" s="82">
        <v>1262</v>
      </c>
      <c r="Q24074" s="82" t="s">
        <v>90125</v>
      </c>
      <c r="R24074"/>
    </row>
    <row r="24075" spans="12:18" x14ac:dyDescent="0.25">
      <c r="L24075" t="s">
        <v>3215</v>
      </c>
      <c r="M24075" t="s">
        <v>5680</v>
      </c>
      <c r="N24075" t="s">
        <v>61334</v>
      </c>
      <c r="O24075" s="76" t="s">
        <v>4356</v>
      </c>
      <c r="P24075" s="82">
        <v>147</v>
      </c>
      <c r="Q24075" s="82" t="s">
        <v>90126</v>
      </c>
      <c r="R24075"/>
    </row>
    <row r="24076" spans="12:18" x14ac:dyDescent="0.25">
      <c r="L24076" t="s">
        <v>3215</v>
      </c>
      <c r="M24076" t="s">
        <v>36736</v>
      </c>
      <c r="N24076" t="s">
        <v>61335</v>
      </c>
      <c r="O24076" s="76" t="s">
        <v>4356</v>
      </c>
      <c r="P24076" s="82">
        <v>3626</v>
      </c>
      <c r="Q24076" s="82" t="s">
        <v>90127</v>
      </c>
      <c r="R24076"/>
    </row>
    <row r="24077" spans="12:18" x14ac:dyDescent="0.25">
      <c r="L24077" t="s">
        <v>3215</v>
      </c>
      <c r="M24077" t="s">
        <v>36738</v>
      </c>
      <c r="N24077" t="s">
        <v>61336</v>
      </c>
      <c r="O24077" s="76" t="s">
        <v>4356</v>
      </c>
      <c r="P24077" s="82">
        <v>649</v>
      </c>
      <c r="Q24077" s="82" t="s">
        <v>90129</v>
      </c>
      <c r="R24077"/>
    </row>
    <row r="24078" spans="12:18" x14ac:dyDescent="0.25">
      <c r="L24078" t="s">
        <v>3215</v>
      </c>
      <c r="M24078" t="s">
        <v>18771</v>
      </c>
      <c r="N24078" t="s">
        <v>61337</v>
      </c>
      <c r="O24078" s="76" t="s">
        <v>4366</v>
      </c>
      <c r="P24078" s="82">
        <v>117</v>
      </c>
      <c r="Q24078" s="82" t="s">
        <v>90130</v>
      </c>
      <c r="R24078"/>
    </row>
    <row r="24079" spans="12:18" x14ac:dyDescent="0.25">
      <c r="L24079" t="s">
        <v>3215</v>
      </c>
      <c r="M24079" t="s">
        <v>16797</v>
      </c>
      <c r="N24079" t="s">
        <v>61338</v>
      </c>
      <c r="O24079" s="76" t="s">
        <v>4356</v>
      </c>
      <c r="P24079" s="82">
        <v>426</v>
      </c>
      <c r="Q24079" s="82" t="s">
        <v>90131</v>
      </c>
      <c r="R24079"/>
    </row>
    <row r="24080" spans="12:18" x14ac:dyDescent="0.25">
      <c r="L24080" t="s">
        <v>3215</v>
      </c>
      <c r="M24080" t="s">
        <v>23244</v>
      </c>
      <c r="N24080" t="s">
        <v>61339</v>
      </c>
      <c r="O24080" s="76" t="s">
        <v>4356</v>
      </c>
      <c r="P24080" s="82">
        <v>242</v>
      </c>
      <c r="Q24080" s="82" t="s">
        <v>90132</v>
      </c>
      <c r="R24080"/>
    </row>
    <row r="24081" spans="12:18" x14ac:dyDescent="0.25">
      <c r="L24081" t="s">
        <v>3215</v>
      </c>
      <c r="M24081" t="s">
        <v>5681</v>
      </c>
      <c r="N24081" t="s">
        <v>61340</v>
      </c>
      <c r="O24081" s="76" t="s">
        <v>4374</v>
      </c>
      <c r="P24081" s="82">
        <v>1680</v>
      </c>
      <c r="Q24081" s="82" t="s">
        <v>90133</v>
      </c>
      <c r="R24081"/>
    </row>
    <row r="24082" spans="12:18" x14ac:dyDescent="0.25">
      <c r="L24082" t="s">
        <v>3215</v>
      </c>
      <c r="M24082" t="s">
        <v>16799</v>
      </c>
      <c r="N24082" t="s">
        <v>61341</v>
      </c>
      <c r="O24082" s="76" t="s">
        <v>4366</v>
      </c>
      <c r="P24082" s="82">
        <v>125</v>
      </c>
      <c r="Q24082" s="82" t="s">
        <v>90134</v>
      </c>
      <c r="R24082"/>
    </row>
    <row r="24083" spans="12:18" x14ac:dyDescent="0.25">
      <c r="L24083" t="s">
        <v>3215</v>
      </c>
      <c r="M24083" t="s">
        <v>5682</v>
      </c>
      <c r="N24083" t="s">
        <v>61342</v>
      </c>
      <c r="O24083" s="76" t="s">
        <v>4366</v>
      </c>
      <c r="P24083" s="82">
        <v>193</v>
      </c>
      <c r="Q24083" s="82" t="s">
        <v>90135</v>
      </c>
      <c r="R24083"/>
    </row>
    <row r="24084" spans="12:18" x14ac:dyDescent="0.25">
      <c r="L24084" t="s">
        <v>3215</v>
      </c>
      <c r="M24084" t="s">
        <v>26109</v>
      </c>
      <c r="N24084" t="s">
        <v>61343</v>
      </c>
      <c r="O24084" s="76" t="s">
        <v>4356</v>
      </c>
      <c r="P24084" s="82">
        <v>1997</v>
      </c>
      <c r="Q24084" s="82" t="s">
        <v>90136</v>
      </c>
      <c r="R24084"/>
    </row>
    <row r="24085" spans="12:18" x14ac:dyDescent="0.25">
      <c r="L24085" t="s">
        <v>3215</v>
      </c>
      <c r="M24085" t="s">
        <v>16801</v>
      </c>
      <c r="N24085" t="s">
        <v>61344</v>
      </c>
      <c r="O24085" s="76" t="s">
        <v>4356</v>
      </c>
      <c r="P24085" s="82">
        <v>185</v>
      </c>
      <c r="Q24085" s="82" t="s">
        <v>90137</v>
      </c>
      <c r="R24085"/>
    </row>
    <row r="24086" spans="12:18" x14ac:dyDescent="0.25">
      <c r="L24086" t="s">
        <v>3215</v>
      </c>
      <c r="M24086" t="s">
        <v>36739</v>
      </c>
      <c r="N24086" t="s">
        <v>61345</v>
      </c>
      <c r="O24086" s="76" t="s">
        <v>4366</v>
      </c>
      <c r="P24086" s="82">
        <v>151</v>
      </c>
      <c r="Q24086" s="82" t="s">
        <v>90138</v>
      </c>
      <c r="R24086"/>
    </row>
    <row r="24087" spans="12:18" x14ac:dyDescent="0.25">
      <c r="L24087" t="s">
        <v>3215</v>
      </c>
      <c r="M24087" t="s">
        <v>5683</v>
      </c>
      <c r="N24087" t="s">
        <v>61346</v>
      </c>
      <c r="O24087" s="76" t="s">
        <v>4356</v>
      </c>
      <c r="P24087" s="82">
        <v>314</v>
      </c>
      <c r="Q24087" s="82" t="s">
        <v>90139</v>
      </c>
      <c r="R24087"/>
    </row>
    <row r="24088" spans="12:18" x14ac:dyDescent="0.25">
      <c r="L24088" t="s">
        <v>3215</v>
      </c>
      <c r="M24088" t="s">
        <v>16803</v>
      </c>
      <c r="N24088" t="s">
        <v>61347</v>
      </c>
      <c r="O24088" s="76" t="s">
        <v>4356</v>
      </c>
      <c r="P24088" s="82">
        <v>66</v>
      </c>
      <c r="Q24088" s="82" t="s">
        <v>90140</v>
      </c>
      <c r="R24088"/>
    </row>
    <row r="24089" spans="12:18" x14ac:dyDescent="0.25">
      <c r="L24089" t="s">
        <v>3215</v>
      </c>
      <c r="M24089" t="s">
        <v>5684</v>
      </c>
      <c r="N24089" t="s">
        <v>61348</v>
      </c>
      <c r="O24089" s="76" t="s">
        <v>4374</v>
      </c>
      <c r="P24089" s="82">
        <v>10676</v>
      </c>
      <c r="Q24089" s="82" t="s">
        <v>90141</v>
      </c>
      <c r="R24089"/>
    </row>
    <row r="24090" spans="12:18" x14ac:dyDescent="0.25">
      <c r="L24090" t="s">
        <v>3215</v>
      </c>
      <c r="M24090" t="s">
        <v>23245</v>
      </c>
      <c r="N24090" t="s">
        <v>61349</v>
      </c>
      <c r="O24090" s="76" t="s">
        <v>4374</v>
      </c>
      <c r="P24090" s="82">
        <v>1093</v>
      </c>
      <c r="Q24090" s="82" t="s">
        <v>90142</v>
      </c>
      <c r="R24090"/>
    </row>
    <row r="24091" spans="12:18" x14ac:dyDescent="0.25">
      <c r="L24091" t="s">
        <v>3215</v>
      </c>
      <c r="M24091" t="s">
        <v>36740</v>
      </c>
      <c r="N24091" t="s">
        <v>61350</v>
      </c>
      <c r="O24091" s="76" t="s">
        <v>4374</v>
      </c>
      <c r="P24091" s="82">
        <v>1134</v>
      </c>
      <c r="Q24091" s="82" t="s">
        <v>90143</v>
      </c>
      <c r="R24091"/>
    </row>
    <row r="24092" spans="12:18" x14ac:dyDescent="0.25">
      <c r="L24092" t="s">
        <v>3215</v>
      </c>
      <c r="M24092" t="s">
        <v>36741</v>
      </c>
      <c r="N24092" t="s">
        <v>61351</v>
      </c>
      <c r="O24092" s="76" t="s">
        <v>4356</v>
      </c>
      <c r="P24092" s="82">
        <v>243</v>
      </c>
      <c r="Q24092" s="82" t="s">
        <v>90144</v>
      </c>
      <c r="R24092"/>
    </row>
    <row r="24093" spans="12:18" x14ac:dyDescent="0.25">
      <c r="L24093" t="s">
        <v>3215</v>
      </c>
      <c r="M24093" t="s">
        <v>18773</v>
      </c>
      <c r="N24093" t="s">
        <v>61352</v>
      </c>
      <c r="O24093" s="76" t="s">
        <v>4356</v>
      </c>
      <c r="P24093" s="82">
        <v>986</v>
      </c>
      <c r="Q24093" s="82" t="s">
        <v>90145</v>
      </c>
      <c r="R24093"/>
    </row>
    <row r="24094" spans="12:18" x14ac:dyDescent="0.25">
      <c r="L24094" t="s">
        <v>3215</v>
      </c>
      <c r="M24094" t="s">
        <v>23246</v>
      </c>
      <c r="N24094" t="s">
        <v>61353</v>
      </c>
      <c r="O24094" s="76" t="s">
        <v>4356</v>
      </c>
      <c r="P24094" s="82">
        <v>285</v>
      </c>
      <c r="Q24094" s="82" t="s">
        <v>90146</v>
      </c>
      <c r="R24094"/>
    </row>
    <row r="24095" spans="12:18" x14ac:dyDescent="0.25">
      <c r="L24095" t="s">
        <v>3215</v>
      </c>
      <c r="M24095" t="s">
        <v>16805</v>
      </c>
      <c r="N24095" t="s">
        <v>61354</v>
      </c>
      <c r="O24095" s="76" t="s">
        <v>4356</v>
      </c>
      <c r="P24095" s="82">
        <v>102</v>
      </c>
      <c r="Q24095" s="82" t="s">
        <v>90147</v>
      </c>
      <c r="R24095"/>
    </row>
    <row r="24096" spans="12:18" x14ac:dyDescent="0.25">
      <c r="L24096" t="s">
        <v>3215</v>
      </c>
      <c r="M24096" t="s">
        <v>5685</v>
      </c>
      <c r="N24096" t="s">
        <v>61355</v>
      </c>
      <c r="O24096" s="76" t="s">
        <v>4374</v>
      </c>
      <c r="P24096" s="82">
        <v>5579</v>
      </c>
      <c r="Q24096" s="82" t="s">
        <v>90148</v>
      </c>
      <c r="R24096"/>
    </row>
    <row r="24097" spans="12:18" x14ac:dyDescent="0.25">
      <c r="L24097" t="s">
        <v>3215</v>
      </c>
      <c r="M24097" t="s">
        <v>16806</v>
      </c>
      <c r="N24097" t="s">
        <v>61356</v>
      </c>
      <c r="O24097" s="76" t="s">
        <v>4356</v>
      </c>
      <c r="P24097" s="82">
        <v>299</v>
      </c>
      <c r="Q24097" s="82" t="s">
        <v>90149</v>
      </c>
      <c r="R24097"/>
    </row>
    <row r="24098" spans="12:18" x14ac:dyDescent="0.25">
      <c r="L24098" t="s">
        <v>3215</v>
      </c>
      <c r="M24098" t="s">
        <v>5686</v>
      </c>
      <c r="N24098" t="s">
        <v>61357</v>
      </c>
      <c r="O24098" s="76" t="s">
        <v>4374</v>
      </c>
      <c r="P24098" s="82">
        <v>2464</v>
      </c>
      <c r="Q24098" s="82" t="s">
        <v>90150</v>
      </c>
      <c r="R24098"/>
    </row>
    <row r="24099" spans="12:18" x14ac:dyDescent="0.25">
      <c r="L24099" t="s">
        <v>3215</v>
      </c>
      <c r="M24099" t="s">
        <v>16088</v>
      </c>
      <c r="N24099" t="s">
        <v>61358</v>
      </c>
      <c r="O24099" s="76" t="s">
        <v>4366</v>
      </c>
      <c r="P24099" s="82">
        <v>179</v>
      </c>
      <c r="Q24099" s="82" t="s">
        <v>90151</v>
      </c>
      <c r="R24099"/>
    </row>
    <row r="24100" spans="12:18" x14ac:dyDescent="0.25">
      <c r="L24100" t="s">
        <v>3215</v>
      </c>
      <c r="M24100" t="s">
        <v>5687</v>
      </c>
      <c r="N24100" t="s">
        <v>61359</v>
      </c>
      <c r="O24100" s="76" t="s">
        <v>4356</v>
      </c>
      <c r="P24100" s="82">
        <v>976</v>
      </c>
      <c r="Q24100" s="82" t="s">
        <v>90152</v>
      </c>
      <c r="R24100"/>
    </row>
    <row r="24101" spans="12:18" x14ac:dyDescent="0.25">
      <c r="L24101" t="s">
        <v>3215</v>
      </c>
      <c r="M24101" t="s">
        <v>18776</v>
      </c>
      <c r="N24101" t="s">
        <v>61360</v>
      </c>
      <c r="O24101" s="76" t="s">
        <v>4374</v>
      </c>
      <c r="P24101" s="82">
        <v>5088</v>
      </c>
      <c r="Q24101" s="82" t="s">
        <v>90153</v>
      </c>
      <c r="R24101"/>
    </row>
    <row r="24102" spans="12:18" x14ac:dyDescent="0.25">
      <c r="L24102" t="s">
        <v>3215</v>
      </c>
      <c r="M24102" t="s">
        <v>5688</v>
      </c>
      <c r="N24102" t="s">
        <v>61361</v>
      </c>
      <c r="O24102" s="76" t="s">
        <v>4366</v>
      </c>
      <c r="P24102" s="82">
        <v>196</v>
      </c>
      <c r="Q24102" s="82" t="s">
        <v>90154</v>
      </c>
      <c r="R24102"/>
    </row>
    <row r="24103" spans="12:18" x14ac:dyDescent="0.25">
      <c r="L24103" t="s">
        <v>3215</v>
      </c>
      <c r="M24103" t="s">
        <v>36742</v>
      </c>
      <c r="N24103" t="s">
        <v>61362</v>
      </c>
      <c r="O24103" s="76" t="s">
        <v>4356</v>
      </c>
      <c r="P24103" s="82">
        <v>185</v>
      </c>
      <c r="Q24103" s="82" t="s">
        <v>90155</v>
      </c>
      <c r="R24103"/>
    </row>
    <row r="24104" spans="12:18" x14ac:dyDescent="0.25">
      <c r="L24104" t="s">
        <v>3215</v>
      </c>
      <c r="M24104" t="s">
        <v>23247</v>
      </c>
      <c r="N24104" t="s">
        <v>61363</v>
      </c>
      <c r="O24104" s="76" t="s">
        <v>4374</v>
      </c>
      <c r="P24104" s="82">
        <v>8053</v>
      </c>
      <c r="Q24104" s="82" t="s">
        <v>72645</v>
      </c>
      <c r="R24104"/>
    </row>
    <row r="24105" spans="12:18" x14ac:dyDescent="0.25">
      <c r="L24105" t="s">
        <v>3215</v>
      </c>
      <c r="M24105" t="s">
        <v>23248</v>
      </c>
      <c r="N24105" t="s">
        <v>61364</v>
      </c>
      <c r="O24105" s="76" t="s">
        <v>4374</v>
      </c>
      <c r="P24105" s="82">
        <v>474</v>
      </c>
      <c r="Q24105" s="82" t="s">
        <v>90156</v>
      </c>
      <c r="R24105"/>
    </row>
    <row r="24106" spans="12:18" x14ac:dyDescent="0.25">
      <c r="L24106" t="s">
        <v>3215</v>
      </c>
      <c r="M24106" t="s">
        <v>18778</v>
      </c>
      <c r="N24106" t="s">
        <v>61365</v>
      </c>
      <c r="O24106" s="76" t="s">
        <v>4356</v>
      </c>
      <c r="P24106" s="82">
        <v>77</v>
      </c>
      <c r="Q24106" s="82" t="s">
        <v>90157</v>
      </c>
      <c r="R24106"/>
    </row>
    <row r="24107" spans="12:18" x14ac:dyDescent="0.25">
      <c r="L24107" t="s">
        <v>3215</v>
      </c>
      <c r="M24107" t="s">
        <v>13235</v>
      </c>
      <c r="N24107" t="s">
        <v>61366</v>
      </c>
      <c r="O24107" s="76" t="s">
        <v>4356</v>
      </c>
      <c r="P24107" s="82">
        <v>700</v>
      </c>
      <c r="Q24107" s="82" t="s">
        <v>90158</v>
      </c>
      <c r="R24107"/>
    </row>
    <row r="24108" spans="12:18" x14ac:dyDescent="0.25">
      <c r="L24108" t="s">
        <v>3215</v>
      </c>
      <c r="M24108" t="s">
        <v>16808</v>
      </c>
      <c r="N24108" t="s">
        <v>61367</v>
      </c>
      <c r="O24108" s="76" t="s">
        <v>4366</v>
      </c>
      <c r="P24108" s="82">
        <v>651</v>
      </c>
      <c r="Q24108" s="82" t="s">
        <v>90159</v>
      </c>
      <c r="R24108"/>
    </row>
    <row r="24109" spans="12:18" x14ac:dyDescent="0.25">
      <c r="L24109" t="s">
        <v>3215</v>
      </c>
      <c r="M24109" t="s">
        <v>23249</v>
      </c>
      <c r="N24109" t="s">
        <v>61368</v>
      </c>
      <c r="O24109" s="76" t="s">
        <v>4356</v>
      </c>
      <c r="P24109" s="82">
        <v>697</v>
      </c>
      <c r="Q24109" s="82" t="s">
        <v>90160</v>
      </c>
      <c r="R24109"/>
    </row>
    <row r="24110" spans="12:18" x14ac:dyDescent="0.25">
      <c r="L24110" t="s">
        <v>3215</v>
      </c>
      <c r="M24110" t="s">
        <v>16810</v>
      </c>
      <c r="N24110" t="s">
        <v>61369</v>
      </c>
      <c r="O24110" s="76" t="s">
        <v>4356</v>
      </c>
      <c r="P24110" s="82">
        <v>656</v>
      </c>
      <c r="Q24110" s="82" t="s">
        <v>90161</v>
      </c>
      <c r="R24110"/>
    </row>
    <row r="24111" spans="12:18" x14ac:dyDescent="0.25">
      <c r="L24111" t="s">
        <v>3215</v>
      </c>
      <c r="M24111" t="s">
        <v>16812</v>
      </c>
      <c r="N24111" t="s">
        <v>61370</v>
      </c>
      <c r="O24111" s="76" t="s">
        <v>4450</v>
      </c>
      <c r="P24111" s="82">
        <v>11363</v>
      </c>
      <c r="Q24111" s="82" t="s">
        <v>72645</v>
      </c>
      <c r="R24111"/>
    </row>
    <row r="24112" spans="12:18" x14ac:dyDescent="0.25">
      <c r="L24112" t="s">
        <v>3215</v>
      </c>
      <c r="M24112" t="s">
        <v>16814</v>
      </c>
      <c r="N24112" t="s">
        <v>61371</v>
      </c>
      <c r="O24112" s="76" t="s">
        <v>4374</v>
      </c>
      <c r="P24112" s="82">
        <v>3348</v>
      </c>
      <c r="Q24112" s="82" t="s">
        <v>90162</v>
      </c>
      <c r="R24112"/>
    </row>
    <row r="24113" spans="12:18" x14ac:dyDescent="0.25">
      <c r="L24113" t="s">
        <v>3215</v>
      </c>
      <c r="M24113" t="s">
        <v>16816</v>
      </c>
      <c r="N24113" t="s">
        <v>61372</v>
      </c>
      <c r="O24113" s="76" t="s">
        <v>4356</v>
      </c>
      <c r="P24113" s="82">
        <v>664</v>
      </c>
      <c r="Q24113" s="82" t="s">
        <v>90163</v>
      </c>
      <c r="R24113"/>
    </row>
    <row r="24114" spans="12:18" x14ac:dyDescent="0.25">
      <c r="L24114" t="s">
        <v>3215</v>
      </c>
      <c r="M24114" t="s">
        <v>5689</v>
      </c>
      <c r="N24114" t="s">
        <v>61373</v>
      </c>
      <c r="O24114" s="76" t="s">
        <v>4374</v>
      </c>
      <c r="P24114" s="82">
        <v>3786</v>
      </c>
      <c r="Q24114" s="82" t="s">
        <v>72645</v>
      </c>
      <c r="R24114"/>
    </row>
    <row r="24115" spans="12:18" x14ac:dyDescent="0.25">
      <c r="L24115" t="s">
        <v>3215</v>
      </c>
      <c r="M24115" t="s">
        <v>5690</v>
      </c>
      <c r="N24115" t="s">
        <v>61374</v>
      </c>
      <c r="O24115" s="76" t="s">
        <v>4356</v>
      </c>
      <c r="P24115" s="82">
        <v>230</v>
      </c>
      <c r="Q24115" s="82" t="s">
        <v>90164</v>
      </c>
      <c r="R24115"/>
    </row>
    <row r="24116" spans="12:18" x14ac:dyDescent="0.25">
      <c r="L24116" t="s">
        <v>3215</v>
      </c>
      <c r="M24116" t="s">
        <v>36743</v>
      </c>
      <c r="N24116" t="s">
        <v>61375</v>
      </c>
      <c r="O24116" s="76" t="s">
        <v>4366</v>
      </c>
      <c r="P24116" s="82">
        <v>139</v>
      </c>
      <c r="Q24116" s="82" t="s">
        <v>90165</v>
      </c>
      <c r="R24116"/>
    </row>
    <row r="24117" spans="12:18" x14ac:dyDescent="0.25">
      <c r="L24117" t="s">
        <v>3215</v>
      </c>
      <c r="M24117" t="s">
        <v>23250</v>
      </c>
      <c r="N24117" t="s">
        <v>61376</v>
      </c>
      <c r="O24117" s="76" t="s">
        <v>4356</v>
      </c>
      <c r="P24117" s="82">
        <v>90</v>
      </c>
      <c r="Q24117" s="82" t="s">
        <v>90166</v>
      </c>
      <c r="R24117"/>
    </row>
    <row r="24118" spans="12:18" x14ac:dyDescent="0.25">
      <c r="L24118" t="s">
        <v>3215</v>
      </c>
      <c r="M24118" t="s">
        <v>16818</v>
      </c>
      <c r="N24118" t="s">
        <v>61377</v>
      </c>
      <c r="O24118" s="76" t="s">
        <v>4366</v>
      </c>
      <c r="P24118" s="82">
        <v>96</v>
      </c>
      <c r="Q24118" s="82" t="s">
        <v>90167</v>
      </c>
      <c r="R24118"/>
    </row>
    <row r="24119" spans="12:18" x14ac:dyDescent="0.25">
      <c r="L24119" t="s">
        <v>3215</v>
      </c>
      <c r="M24119" t="s">
        <v>36744</v>
      </c>
      <c r="N24119" t="s">
        <v>61378</v>
      </c>
      <c r="O24119" s="76" t="s">
        <v>4356</v>
      </c>
      <c r="P24119" s="82">
        <v>561</v>
      </c>
      <c r="Q24119" s="82" t="s">
        <v>90168</v>
      </c>
      <c r="R24119"/>
    </row>
    <row r="24120" spans="12:18" x14ac:dyDescent="0.25">
      <c r="L24120" t="s">
        <v>3215</v>
      </c>
      <c r="M24120" t="s">
        <v>18779</v>
      </c>
      <c r="N24120" t="s">
        <v>61379</v>
      </c>
      <c r="O24120" s="76" t="s">
        <v>4356</v>
      </c>
      <c r="P24120" s="82">
        <v>476</v>
      </c>
      <c r="Q24120" s="82" t="s">
        <v>90169</v>
      </c>
      <c r="R24120"/>
    </row>
    <row r="24121" spans="12:18" x14ac:dyDescent="0.25">
      <c r="L24121" t="s">
        <v>3215</v>
      </c>
      <c r="M24121" t="s">
        <v>18781</v>
      </c>
      <c r="N24121" t="s">
        <v>61380</v>
      </c>
      <c r="O24121" s="76" t="s">
        <v>4356</v>
      </c>
      <c r="P24121" s="82">
        <v>300</v>
      </c>
      <c r="Q24121" s="82" t="s">
        <v>90170</v>
      </c>
      <c r="R24121"/>
    </row>
    <row r="24122" spans="12:18" x14ac:dyDescent="0.25">
      <c r="L24122" t="s">
        <v>3215</v>
      </c>
      <c r="M24122" t="s">
        <v>23251</v>
      </c>
      <c r="N24122" t="s">
        <v>61381</v>
      </c>
      <c r="O24122" s="76" t="s">
        <v>4356</v>
      </c>
      <c r="P24122" s="82">
        <v>651</v>
      </c>
      <c r="Q24122" s="82" t="s">
        <v>90171</v>
      </c>
      <c r="R24122"/>
    </row>
    <row r="24123" spans="12:18" x14ac:dyDescent="0.25">
      <c r="L24123" t="s">
        <v>3215</v>
      </c>
      <c r="M24123" t="s">
        <v>36745</v>
      </c>
      <c r="N24123" t="s">
        <v>61382</v>
      </c>
      <c r="O24123" s="76" t="s">
        <v>4356</v>
      </c>
      <c r="P24123" s="82">
        <v>592</v>
      </c>
      <c r="Q24123" s="82" t="s">
        <v>90172</v>
      </c>
      <c r="R24123"/>
    </row>
    <row r="24124" spans="12:18" x14ac:dyDescent="0.25">
      <c r="L24124" t="s">
        <v>3215</v>
      </c>
      <c r="M24124" t="s">
        <v>36746</v>
      </c>
      <c r="N24124" t="s">
        <v>61383</v>
      </c>
      <c r="O24124" s="76" t="s">
        <v>4356</v>
      </c>
      <c r="P24124" s="82">
        <v>1359</v>
      </c>
      <c r="Q24124" s="82" t="s">
        <v>90173</v>
      </c>
      <c r="R24124"/>
    </row>
    <row r="24125" spans="12:18" x14ac:dyDescent="0.25">
      <c r="L24125" t="s">
        <v>3215</v>
      </c>
      <c r="M24125" t="s">
        <v>36747</v>
      </c>
      <c r="N24125" t="s">
        <v>61384</v>
      </c>
      <c r="O24125" s="76" t="s">
        <v>4356</v>
      </c>
      <c r="P24125" s="82">
        <v>1023</v>
      </c>
      <c r="Q24125" s="82" t="s">
        <v>90177</v>
      </c>
      <c r="R24125"/>
    </row>
    <row r="24126" spans="12:18" x14ac:dyDescent="0.25">
      <c r="L24126" t="s">
        <v>3215</v>
      </c>
      <c r="M24126" t="s">
        <v>18783</v>
      </c>
      <c r="N24126" t="s">
        <v>61385</v>
      </c>
      <c r="O24126" s="76" t="s">
        <v>4356</v>
      </c>
      <c r="P24126" s="82">
        <v>413</v>
      </c>
      <c r="Q24126" s="82" t="s">
        <v>90174</v>
      </c>
      <c r="R24126"/>
    </row>
    <row r="24127" spans="12:18" x14ac:dyDescent="0.25">
      <c r="L24127" t="s">
        <v>3215</v>
      </c>
      <c r="M24127" t="s">
        <v>5691</v>
      </c>
      <c r="N24127" t="s">
        <v>61386</v>
      </c>
      <c r="O24127" s="76" t="s">
        <v>4356</v>
      </c>
      <c r="P24127" s="82">
        <v>460</v>
      </c>
      <c r="Q24127" s="82" t="s">
        <v>90175</v>
      </c>
      <c r="R24127"/>
    </row>
    <row r="24128" spans="12:18" x14ac:dyDescent="0.25">
      <c r="L24128" t="s">
        <v>3215</v>
      </c>
      <c r="M24128" t="s">
        <v>5692</v>
      </c>
      <c r="N24128" t="s">
        <v>61387</v>
      </c>
      <c r="O24128" s="76" t="s">
        <v>4450</v>
      </c>
      <c r="P24128" s="82">
        <v>10198</v>
      </c>
      <c r="Q24128" s="82" t="s">
        <v>72645</v>
      </c>
      <c r="R24128"/>
    </row>
    <row r="24129" spans="12:18" x14ac:dyDescent="0.25">
      <c r="L24129" t="s">
        <v>3215</v>
      </c>
      <c r="M24129" t="s">
        <v>5693</v>
      </c>
      <c r="N24129" t="s">
        <v>61388</v>
      </c>
      <c r="O24129" s="76" t="s">
        <v>4356</v>
      </c>
      <c r="P24129" s="82">
        <v>2014</v>
      </c>
      <c r="Q24129" s="82" t="s">
        <v>90176</v>
      </c>
      <c r="R24129"/>
    </row>
    <row r="24130" spans="12:18" x14ac:dyDescent="0.25">
      <c r="L24130" t="s">
        <v>3215</v>
      </c>
      <c r="M24130" t="s">
        <v>23252</v>
      </c>
      <c r="N24130" t="s">
        <v>61389</v>
      </c>
      <c r="O24130" s="76" t="s">
        <v>4366</v>
      </c>
      <c r="P24130" s="82">
        <v>63</v>
      </c>
      <c r="Q24130" s="82" t="s">
        <v>90178</v>
      </c>
      <c r="R24130"/>
    </row>
    <row r="24131" spans="12:18" x14ac:dyDescent="0.25">
      <c r="L24131" t="s">
        <v>3215</v>
      </c>
      <c r="M24131" t="s">
        <v>18785</v>
      </c>
      <c r="N24131" t="s">
        <v>61390</v>
      </c>
      <c r="O24131" s="76" t="s">
        <v>4366</v>
      </c>
      <c r="P24131" s="82">
        <v>210</v>
      </c>
      <c r="Q24131" s="82" t="s">
        <v>90179</v>
      </c>
      <c r="R24131"/>
    </row>
    <row r="24132" spans="12:18" x14ac:dyDescent="0.25">
      <c r="L24132" t="s">
        <v>3215</v>
      </c>
      <c r="M24132" t="s">
        <v>18787</v>
      </c>
      <c r="N24132" t="s">
        <v>61391</v>
      </c>
      <c r="O24132" s="76" t="s">
        <v>4356</v>
      </c>
      <c r="P24132" s="82">
        <v>558</v>
      </c>
      <c r="Q24132" s="82" t="s">
        <v>90180</v>
      </c>
      <c r="R24132"/>
    </row>
    <row r="24133" spans="12:18" x14ac:dyDescent="0.25">
      <c r="L24133" t="s">
        <v>3215</v>
      </c>
      <c r="M24133" t="s">
        <v>11626</v>
      </c>
      <c r="N24133" t="s">
        <v>61392</v>
      </c>
      <c r="O24133" s="76" t="s">
        <v>4366</v>
      </c>
      <c r="P24133" s="82">
        <v>94</v>
      </c>
      <c r="Q24133" s="82" t="s">
        <v>90181</v>
      </c>
      <c r="R24133"/>
    </row>
    <row r="24134" spans="12:18" x14ac:dyDescent="0.25">
      <c r="L24134" t="s">
        <v>3215</v>
      </c>
      <c r="M24134" t="s">
        <v>18789</v>
      </c>
      <c r="N24134" t="s">
        <v>61393</v>
      </c>
      <c r="O24134" s="76" t="s">
        <v>4356</v>
      </c>
      <c r="P24134" s="82">
        <v>309</v>
      </c>
      <c r="Q24134" s="82" t="s">
        <v>90182</v>
      </c>
      <c r="R24134"/>
    </row>
    <row r="24135" spans="12:18" x14ac:dyDescent="0.25">
      <c r="L24135" t="s">
        <v>3215</v>
      </c>
      <c r="M24135" t="s">
        <v>36748</v>
      </c>
      <c r="N24135" t="s">
        <v>61394</v>
      </c>
      <c r="O24135" s="76" t="s">
        <v>4356</v>
      </c>
      <c r="P24135" s="82">
        <v>1117</v>
      </c>
      <c r="Q24135" s="82" t="s">
        <v>90183</v>
      </c>
      <c r="R24135"/>
    </row>
    <row r="24136" spans="12:18" x14ac:dyDescent="0.25">
      <c r="L24136" t="s">
        <v>3215</v>
      </c>
      <c r="M24136" t="s">
        <v>16820</v>
      </c>
      <c r="N24136" t="s">
        <v>61395</v>
      </c>
      <c r="O24136" s="76" t="s">
        <v>4366</v>
      </c>
      <c r="P24136" s="82">
        <v>249</v>
      </c>
      <c r="Q24136" s="82" t="s">
        <v>90184</v>
      </c>
      <c r="R24136"/>
    </row>
    <row r="24137" spans="12:18" x14ac:dyDescent="0.25">
      <c r="L24137" t="s">
        <v>3215</v>
      </c>
      <c r="M24137" t="s">
        <v>16822</v>
      </c>
      <c r="N24137" t="s">
        <v>61396</v>
      </c>
      <c r="O24137" s="76" t="s">
        <v>4356</v>
      </c>
      <c r="P24137" s="82">
        <v>272</v>
      </c>
      <c r="Q24137" s="82" t="s">
        <v>90185</v>
      </c>
      <c r="R24137"/>
    </row>
    <row r="24138" spans="12:18" x14ac:dyDescent="0.25">
      <c r="L24138" t="s">
        <v>3215</v>
      </c>
      <c r="M24138" t="s">
        <v>5694</v>
      </c>
      <c r="N24138" t="s">
        <v>61397</v>
      </c>
      <c r="O24138" s="76" t="s">
        <v>4356</v>
      </c>
      <c r="P24138" s="82">
        <v>734</v>
      </c>
      <c r="Q24138" s="82" t="s">
        <v>90186</v>
      </c>
      <c r="R24138"/>
    </row>
    <row r="24139" spans="12:18" x14ac:dyDescent="0.25">
      <c r="L24139" t="s">
        <v>3215</v>
      </c>
      <c r="M24139" t="s">
        <v>16824</v>
      </c>
      <c r="N24139" t="s">
        <v>61398</v>
      </c>
      <c r="O24139" s="76" t="s">
        <v>4356</v>
      </c>
      <c r="P24139" s="82">
        <v>212</v>
      </c>
      <c r="Q24139" s="82" t="s">
        <v>90187</v>
      </c>
      <c r="R24139"/>
    </row>
    <row r="24140" spans="12:18" x14ac:dyDescent="0.25">
      <c r="L24140" t="s">
        <v>3215</v>
      </c>
      <c r="M24140" t="s">
        <v>18791</v>
      </c>
      <c r="N24140" t="s">
        <v>61399</v>
      </c>
      <c r="O24140" s="76" t="s">
        <v>4356</v>
      </c>
      <c r="P24140" s="82">
        <v>153</v>
      </c>
      <c r="Q24140" s="82" t="s">
        <v>90188</v>
      </c>
      <c r="R24140"/>
    </row>
    <row r="24141" spans="12:18" x14ac:dyDescent="0.25">
      <c r="L24141" t="s">
        <v>3215</v>
      </c>
      <c r="M24141" t="s">
        <v>23253</v>
      </c>
      <c r="N24141" t="s">
        <v>61400</v>
      </c>
      <c r="O24141" s="76" t="s">
        <v>4356</v>
      </c>
      <c r="P24141" s="82">
        <v>282</v>
      </c>
      <c r="Q24141" s="82" t="s">
        <v>90189</v>
      </c>
      <c r="R24141"/>
    </row>
    <row r="24142" spans="12:18" x14ac:dyDescent="0.25">
      <c r="L24142" t="s">
        <v>3215</v>
      </c>
      <c r="M24142" t="s">
        <v>5695</v>
      </c>
      <c r="N24142" t="s">
        <v>61401</v>
      </c>
      <c r="O24142" s="76" t="s">
        <v>4356</v>
      </c>
      <c r="P24142" s="82">
        <v>198</v>
      </c>
      <c r="Q24142" s="82" t="s">
        <v>90190</v>
      </c>
      <c r="R24142"/>
    </row>
    <row r="24143" spans="12:18" x14ac:dyDescent="0.25">
      <c r="L24143" t="s">
        <v>3215</v>
      </c>
      <c r="M24143" t="s">
        <v>5696</v>
      </c>
      <c r="N24143" t="s">
        <v>61402</v>
      </c>
      <c r="O24143" s="76" t="s">
        <v>4374</v>
      </c>
      <c r="P24143" s="82">
        <v>953</v>
      </c>
      <c r="Q24143" s="82" t="s">
        <v>90191</v>
      </c>
      <c r="R24143"/>
    </row>
    <row r="24144" spans="12:18" x14ac:dyDescent="0.25">
      <c r="L24144" t="s">
        <v>3215</v>
      </c>
      <c r="M24144" t="s">
        <v>5697</v>
      </c>
      <c r="N24144" t="s">
        <v>61403</v>
      </c>
      <c r="O24144" s="76" t="s">
        <v>4374</v>
      </c>
      <c r="P24144" s="82">
        <v>3746</v>
      </c>
      <c r="Q24144" s="82" t="s">
        <v>90192</v>
      </c>
      <c r="R24144"/>
    </row>
    <row r="24145" spans="12:18" x14ac:dyDescent="0.25">
      <c r="L24145" t="s">
        <v>3215</v>
      </c>
      <c r="M24145" t="s">
        <v>5698</v>
      </c>
      <c r="N24145" t="s">
        <v>61404</v>
      </c>
      <c r="O24145" s="76" t="s">
        <v>4366</v>
      </c>
      <c r="P24145" s="82">
        <v>28</v>
      </c>
      <c r="Q24145" s="82" t="s">
        <v>90193</v>
      </c>
      <c r="R24145"/>
    </row>
    <row r="24146" spans="12:18" x14ac:dyDescent="0.25">
      <c r="L24146" t="s">
        <v>3215</v>
      </c>
      <c r="M24146" t="s">
        <v>36749</v>
      </c>
      <c r="N24146" t="s">
        <v>61405</v>
      </c>
      <c r="O24146" s="76" t="s">
        <v>4356</v>
      </c>
      <c r="P24146" s="82">
        <v>1440</v>
      </c>
      <c r="Q24146" s="82" t="s">
        <v>90194</v>
      </c>
      <c r="R24146"/>
    </row>
    <row r="24147" spans="12:18" x14ac:dyDescent="0.25">
      <c r="L24147" t="s">
        <v>3215</v>
      </c>
      <c r="M24147" t="s">
        <v>16826</v>
      </c>
      <c r="N24147" t="s">
        <v>61406</v>
      </c>
      <c r="O24147" s="76" t="s">
        <v>4356</v>
      </c>
      <c r="P24147" s="82">
        <v>71</v>
      </c>
      <c r="Q24147" s="82" t="s">
        <v>90195</v>
      </c>
      <c r="R24147"/>
    </row>
    <row r="24148" spans="12:18" x14ac:dyDescent="0.25">
      <c r="L24148" t="s">
        <v>3215</v>
      </c>
      <c r="M24148" t="s">
        <v>36750</v>
      </c>
      <c r="N24148" t="s">
        <v>61407</v>
      </c>
      <c r="O24148" s="76" t="s">
        <v>4366</v>
      </c>
      <c r="P24148" s="82">
        <v>168</v>
      </c>
      <c r="Q24148" s="82" t="s">
        <v>90196</v>
      </c>
      <c r="R24148"/>
    </row>
    <row r="24149" spans="12:18" x14ac:dyDescent="0.25">
      <c r="L24149" t="s">
        <v>3215</v>
      </c>
      <c r="M24149" t="s">
        <v>18794</v>
      </c>
      <c r="N24149" t="s">
        <v>61408</v>
      </c>
      <c r="O24149" s="76" t="s">
        <v>4356</v>
      </c>
      <c r="P24149" s="82">
        <v>650</v>
      </c>
      <c r="Q24149" s="82" t="s">
        <v>90198</v>
      </c>
      <c r="R24149"/>
    </row>
    <row r="24150" spans="12:18" x14ac:dyDescent="0.25">
      <c r="L24150" t="s">
        <v>3215</v>
      </c>
      <c r="M24150" t="s">
        <v>18793</v>
      </c>
      <c r="N24150" t="s">
        <v>61409</v>
      </c>
      <c r="O24150" s="76" t="s">
        <v>4356</v>
      </c>
      <c r="P24150" s="82">
        <v>1526</v>
      </c>
      <c r="Q24150" s="82" t="s">
        <v>90197</v>
      </c>
      <c r="R24150"/>
    </row>
    <row r="24151" spans="12:18" x14ac:dyDescent="0.25">
      <c r="L24151" t="s">
        <v>3215</v>
      </c>
      <c r="M24151" t="s">
        <v>23254</v>
      </c>
      <c r="N24151" t="s">
        <v>61410</v>
      </c>
      <c r="O24151" s="76" t="s">
        <v>4356</v>
      </c>
      <c r="P24151" s="82">
        <v>505</v>
      </c>
      <c r="Q24151" s="82" t="s">
        <v>90199</v>
      </c>
      <c r="R24151"/>
    </row>
    <row r="24152" spans="12:18" x14ac:dyDescent="0.25">
      <c r="L24152" t="s">
        <v>3215</v>
      </c>
      <c r="M24152" t="s">
        <v>23255</v>
      </c>
      <c r="N24152" t="s">
        <v>61411</v>
      </c>
      <c r="O24152" s="76" t="s">
        <v>4356</v>
      </c>
      <c r="P24152" s="82">
        <v>574</v>
      </c>
      <c r="Q24152" s="82" t="s">
        <v>90200</v>
      </c>
      <c r="R24152"/>
    </row>
    <row r="24153" spans="12:18" x14ac:dyDescent="0.25">
      <c r="L24153" t="s">
        <v>3215</v>
      </c>
      <c r="M24153" t="s">
        <v>16828</v>
      </c>
      <c r="N24153" t="s">
        <v>61412</v>
      </c>
      <c r="O24153" s="76" t="s">
        <v>4356</v>
      </c>
      <c r="P24153" s="82">
        <v>557</v>
      </c>
      <c r="Q24153" s="82" t="s">
        <v>90202</v>
      </c>
      <c r="R24153"/>
    </row>
    <row r="24154" spans="12:18" x14ac:dyDescent="0.25">
      <c r="L24154" t="s">
        <v>3215</v>
      </c>
      <c r="M24154" t="s">
        <v>36751</v>
      </c>
      <c r="N24154" t="s">
        <v>61413</v>
      </c>
      <c r="O24154" s="76" t="s">
        <v>4356</v>
      </c>
      <c r="P24154" s="82">
        <v>847</v>
      </c>
      <c r="Q24154" s="82" t="s">
        <v>90201</v>
      </c>
      <c r="R24154"/>
    </row>
    <row r="24155" spans="12:18" x14ac:dyDescent="0.25">
      <c r="L24155" t="s">
        <v>3215</v>
      </c>
      <c r="M24155" t="s">
        <v>5699</v>
      </c>
      <c r="N24155" t="s">
        <v>61414</v>
      </c>
      <c r="O24155" s="76" t="s">
        <v>4356</v>
      </c>
      <c r="P24155" s="82">
        <v>281</v>
      </c>
      <c r="Q24155" s="82" t="s">
        <v>90203</v>
      </c>
      <c r="R24155"/>
    </row>
    <row r="24156" spans="12:18" x14ac:dyDescent="0.25">
      <c r="L24156" t="s">
        <v>3215</v>
      </c>
      <c r="M24156" t="s">
        <v>23256</v>
      </c>
      <c r="N24156" t="s">
        <v>61415</v>
      </c>
      <c r="O24156" s="76" t="s">
        <v>4366</v>
      </c>
      <c r="P24156" s="82">
        <v>179</v>
      </c>
      <c r="Q24156" s="82" t="s">
        <v>90204</v>
      </c>
      <c r="R24156"/>
    </row>
    <row r="24157" spans="12:18" x14ac:dyDescent="0.25">
      <c r="L24157" t="s">
        <v>3215</v>
      </c>
      <c r="M24157" t="s">
        <v>5700</v>
      </c>
      <c r="N24157" t="s">
        <v>61416</v>
      </c>
      <c r="O24157" s="76" t="s">
        <v>4374</v>
      </c>
      <c r="P24157" s="82">
        <v>12074</v>
      </c>
      <c r="Q24157" s="82" t="s">
        <v>90205</v>
      </c>
      <c r="R24157"/>
    </row>
    <row r="24158" spans="12:18" x14ac:dyDescent="0.25">
      <c r="L24158" t="s">
        <v>3215</v>
      </c>
      <c r="M24158" t="s">
        <v>16829</v>
      </c>
      <c r="N24158" t="s">
        <v>61417</v>
      </c>
      <c r="O24158" s="76" t="s">
        <v>4356</v>
      </c>
      <c r="P24158" s="82">
        <v>1273</v>
      </c>
      <c r="Q24158" s="82" t="s">
        <v>90206</v>
      </c>
      <c r="R24158"/>
    </row>
    <row r="24159" spans="12:18" x14ac:dyDescent="0.25">
      <c r="L24159" t="s">
        <v>3215</v>
      </c>
      <c r="M24159" t="s">
        <v>16831</v>
      </c>
      <c r="N24159" t="s">
        <v>61418</v>
      </c>
      <c r="O24159" s="76" t="s">
        <v>4366</v>
      </c>
      <c r="P24159" s="82">
        <v>160</v>
      </c>
      <c r="Q24159" s="82" t="s">
        <v>90207</v>
      </c>
      <c r="R24159"/>
    </row>
    <row r="24160" spans="12:18" x14ac:dyDescent="0.25">
      <c r="L24160" t="s">
        <v>3215</v>
      </c>
      <c r="M24160" t="s">
        <v>23257</v>
      </c>
      <c r="N24160" t="s">
        <v>61419</v>
      </c>
      <c r="O24160" s="76" t="s">
        <v>4374</v>
      </c>
      <c r="P24160" s="82">
        <v>1398</v>
      </c>
      <c r="Q24160" s="82" t="s">
        <v>90208</v>
      </c>
      <c r="R24160"/>
    </row>
    <row r="24161" spans="12:18" x14ac:dyDescent="0.25">
      <c r="L24161" t="s">
        <v>3215</v>
      </c>
      <c r="M24161" t="s">
        <v>23258</v>
      </c>
      <c r="N24161" t="s">
        <v>61420</v>
      </c>
      <c r="O24161" s="76" t="s">
        <v>4366</v>
      </c>
      <c r="P24161" s="82">
        <v>234</v>
      </c>
      <c r="Q24161" s="82" t="s">
        <v>90210</v>
      </c>
      <c r="R24161"/>
    </row>
    <row r="24162" spans="12:18" x14ac:dyDescent="0.25">
      <c r="L24162" t="s">
        <v>3215</v>
      </c>
      <c r="M24162" t="s">
        <v>5701</v>
      </c>
      <c r="N24162" t="s">
        <v>61421</v>
      </c>
      <c r="O24162" s="76" t="s">
        <v>4356</v>
      </c>
      <c r="P24162" s="82">
        <v>1613</v>
      </c>
      <c r="Q24162" s="82" t="s">
        <v>90209</v>
      </c>
      <c r="R24162"/>
    </row>
    <row r="24163" spans="12:18" x14ac:dyDescent="0.25">
      <c r="L24163" t="s">
        <v>3215</v>
      </c>
      <c r="M24163" t="s">
        <v>16832</v>
      </c>
      <c r="N24163" t="s">
        <v>61422</v>
      </c>
      <c r="O24163" s="76" t="s">
        <v>4356</v>
      </c>
      <c r="P24163" s="82">
        <v>679</v>
      </c>
      <c r="Q24163" s="82" t="s">
        <v>90211</v>
      </c>
      <c r="R24163"/>
    </row>
    <row r="24164" spans="12:18" x14ac:dyDescent="0.25">
      <c r="L24164" t="s">
        <v>3215</v>
      </c>
      <c r="M24164" t="s">
        <v>16836</v>
      </c>
      <c r="N24164" t="s">
        <v>61423</v>
      </c>
      <c r="O24164" s="76" t="s">
        <v>4366</v>
      </c>
      <c r="P24164" s="82">
        <v>294</v>
      </c>
      <c r="Q24164" s="82" t="s">
        <v>90215</v>
      </c>
      <c r="R24164"/>
    </row>
    <row r="24165" spans="12:18" x14ac:dyDescent="0.25">
      <c r="L24165" t="s">
        <v>3215</v>
      </c>
      <c r="M24165" t="s">
        <v>18796</v>
      </c>
      <c r="N24165" t="s">
        <v>61424</v>
      </c>
      <c r="O24165" s="76" t="s">
        <v>4374</v>
      </c>
      <c r="P24165" s="82">
        <v>5973</v>
      </c>
      <c r="Q24165" s="82" t="s">
        <v>72645</v>
      </c>
      <c r="R24165"/>
    </row>
    <row r="24166" spans="12:18" x14ac:dyDescent="0.25">
      <c r="L24166" t="s">
        <v>3215</v>
      </c>
      <c r="M24166" t="s">
        <v>23259</v>
      </c>
      <c r="N24166" t="s">
        <v>61425</v>
      </c>
      <c r="O24166" s="76" t="s">
        <v>4366</v>
      </c>
      <c r="P24166" s="82">
        <v>53</v>
      </c>
      <c r="Q24166" s="82" t="s">
        <v>90212</v>
      </c>
      <c r="R24166"/>
    </row>
    <row r="24167" spans="12:18" x14ac:dyDescent="0.25">
      <c r="L24167" t="s">
        <v>3215</v>
      </c>
      <c r="M24167" t="s">
        <v>5702</v>
      </c>
      <c r="N24167" t="s">
        <v>61426</v>
      </c>
      <c r="O24167" s="76" t="s">
        <v>4374</v>
      </c>
      <c r="P24167" s="82">
        <v>2401</v>
      </c>
      <c r="Q24167" s="82" t="s">
        <v>72645</v>
      </c>
      <c r="R24167"/>
    </row>
    <row r="24168" spans="12:18" x14ac:dyDescent="0.25">
      <c r="L24168" t="s">
        <v>3215</v>
      </c>
      <c r="M24168" t="s">
        <v>5703</v>
      </c>
      <c r="N24168" t="s">
        <v>61427</v>
      </c>
      <c r="O24168" s="76" t="s">
        <v>4356</v>
      </c>
      <c r="P24168" s="82">
        <v>812</v>
      </c>
      <c r="Q24168" s="82" t="s">
        <v>90213</v>
      </c>
      <c r="R24168"/>
    </row>
    <row r="24169" spans="12:18" x14ac:dyDescent="0.25">
      <c r="L24169" t="s">
        <v>3215</v>
      </c>
      <c r="M24169" t="s">
        <v>36752</v>
      </c>
      <c r="N24169" t="s">
        <v>61428</v>
      </c>
      <c r="O24169" s="76" t="s">
        <v>4450</v>
      </c>
      <c r="P24169" s="82">
        <v>6561</v>
      </c>
      <c r="Q24169" s="82" t="s">
        <v>72645</v>
      </c>
      <c r="R24169"/>
    </row>
    <row r="24170" spans="12:18" x14ac:dyDescent="0.25">
      <c r="L24170" t="s">
        <v>3215</v>
      </c>
      <c r="M24170" t="s">
        <v>16834</v>
      </c>
      <c r="N24170" t="s">
        <v>61429</v>
      </c>
      <c r="O24170" s="76" t="s">
        <v>4356</v>
      </c>
      <c r="P24170" s="82">
        <v>173</v>
      </c>
      <c r="Q24170" s="82" t="s">
        <v>90214</v>
      </c>
      <c r="R24170"/>
    </row>
    <row r="24171" spans="12:18" x14ac:dyDescent="0.25">
      <c r="L24171" t="s">
        <v>3215</v>
      </c>
      <c r="M24171" t="s">
        <v>16838</v>
      </c>
      <c r="N24171" t="s">
        <v>61430</v>
      </c>
      <c r="O24171" s="76" t="s">
        <v>4356</v>
      </c>
      <c r="P24171" s="82">
        <v>476</v>
      </c>
      <c r="Q24171" s="82" t="s">
        <v>90216</v>
      </c>
      <c r="R24171"/>
    </row>
    <row r="24172" spans="12:18" x14ac:dyDescent="0.25">
      <c r="L24172" t="s">
        <v>3215</v>
      </c>
      <c r="M24172" t="s">
        <v>16840</v>
      </c>
      <c r="N24172" t="s">
        <v>61431</v>
      </c>
      <c r="O24172" s="76" t="s">
        <v>4374</v>
      </c>
      <c r="P24172" s="82">
        <v>379</v>
      </c>
      <c r="Q24172" s="82" t="s">
        <v>90217</v>
      </c>
      <c r="R24172"/>
    </row>
    <row r="24173" spans="12:18" x14ac:dyDescent="0.25">
      <c r="L24173" t="s">
        <v>3215</v>
      </c>
      <c r="M24173" t="s">
        <v>18798</v>
      </c>
      <c r="N24173" t="s">
        <v>61432</v>
      </c>
      <c r="O24173" s="76" t="s">
        <v>4366</v>
      </c>
      <c r="P24173" s="82">
        <v>249</v>
      </c>
      <c r="Q24173" s="82" t="s">
        <v>90218</v>
      </c>
      <c r="R24173"/>
    </row>
    <row r="24174" spans="12:18" x14ac:dyDescent="0.25">
      <c r="L24174" t="s">
        <v>3215</v>
      </c>
      <c r="M24174" t="s">
        <v>23260</v>
      </c>
      <c r="N24174" t="s">
        <v>61433</v>
      </c>
      <c r="O24174" s="76" t="s">
        <v>4356</v>
      </c>
      <c r="P24174" s="82">
        <v>1167</v>
      </c>
      <c r="Q24174" s="82" t="s">
        <v>90219</v>
      </c>
      <c r="R24174"/>
    </row>
    <row r="24175" spans="12:18" x14ac:dyDescent="0.25">
      <c r="L24175" t="s">
        <v>3215</v>
      </c>
      <c r="M24175" t="s">
        <v>18800</v>
      </c>
      <c r="N24175" t="s">
        <v>61434</v>
      </c>
      <c r="O24175" s="76" t="s">
        <v>4356</v>
      </c>
      <c r="P24175" s="82">
        <v>207</v>
      </c>
      <c r="Q24175" s="82" t="s">
        <v>90220</v>
      </c>
      <c r="R24175"/>
    </row>
    <row r="24176" spans="12:18" x14ac:dyDescent="0.25">
      <c r="L24176" t="s">
        <v>3215</v>
      </c>
      <c r="M24176" t="s">
        <v>18802</v>
      </c>
      <c r="N24176" t="s">
        <v>61435</v>
      </c>
      <c r="O24176" s="76" t="s">
        <v>4356</v>
      </c>
      <c r="P24176" s="82">
        <v>264</v>
      </c>
      <c r="Q24176" s="82" t="s">
        <v>90221</v>
      </c>
      <c r="R24176"/>
    </row>
    <row r="24177" spans="12:18" x14ac:dyDescent="0.25">
      <c r="L24177" t="s">
        <v>3215</v>
      </c>
      <c r="M24177" t="s">
        <v>36753</v>
      </c>
      <c r="N24177" t="s">
        <v>61436</v>
      </c>
      <c r="O24177" s="76" t="s">
        <v>4374</v>
      </c>
      <c r="P24177" s="82">
        <v>9767</v>
      </c>
      <c r="Q24177" s="82" t="s">
        <v>72645</v>
      </c>
      <c r="R24177"/>
    </row>
    <row r="24178" spans="12:18" x14ac:dyDescent="0.25">
      <c r="L24178" t="s">
        <v>3215</v>
      </c>
      <c r="M24178" t="s">
        <v>23261</v>
      </c>
      <c r="N24178" t="s">
        <v>61437</v>
      </c>
      <c r="O24178" s="76" t="s">
        <v>4356</v>
      </c>
      <c r="P24178" s="82">
        <v>1217</v>
      </c>
      <c r="Q24178" s="82" t="s">
        <v>90222</v>
      </c>
      <c r="R24178"/>
    </row>
    <row r="24179" spans="12:18" x14ac:dyDescent="0.25">
      <c r="L24179" t="s">
        <v>3215</v>
      </c>
      <c r="M24179" t="s">
        <v>18804</v>
      </c>
      <c r="N24179" t="s">
        <v>61438</v>
      </c>
      <c r="O24179" s="76" t="s">
        <v>4356</v>
      </c>
      <c r="P24179" s="82">
        <v>399</v>
      </c>
      <c r="Q24179" s="82" t="s">
        <v>90223</v>
      </c>
      <c r="R24179"/>
    </row>
    <row r="24180" spans="12:18" x14ac:dyDescent="0.25">
      <c r="L24180" t="s">
        <v>3215</v>
      </c>
      <c r="M24180" t="s">
        <v>11299</v>
      </c>
      <c r="N24180" t="s">
        <v>61439</v>
      </c>
      <c r="O24180" s="76" t="s">
        <v>4356</v>
      </c>
      <c r="P24180" s="82">
        <v>402</v>
      </c>
      <c r="Q24180" s="82" t="s">
        <v>90224</v>
      </c>
      <c r="R24180"/>
    </row>
    <row r="24181" spans="12:18" x14ac:dyDescent="0.25">
      <c r="L24181" t="s">
        <v>3215</v>
      </c>
      <c r="M24181" t="s">
        <v>36754</v>
      </c>
      <c r="N24181" t="s">
        <v>61440</v>
      </c>
      <c r="O24181" s="76" t="s">
        <v>4366</v>
      </c>
      <c r="P24181" s="82">
        <v>239</v>
      </c>
      <c r="Q24181" s="82" t="s">
        <v>90225</v>
      </c>
      <c r="R24181"/>
    </row>
    <row r="24182" spans="12:18" x14ac:dyDescent="0.25">
      <c r="L24182" t="s">
        <v>3215</v>
      </c>
      <c r="M24182" t="s">
        <v>23262</v>
      </c>
      <c r="N24182" t="s">
        <v>61441</v>
      </c>
      <c r="O24182" s="76" t="s">
        <v>4356</v>
      </c>
      <c r="P24182" s="82">
        <v>769</v>
      </c>
      <c r="Q24182" s="82" t="s">
        <v>90226</v>
      </c>
      <c r="R24182"/>
    </row>
    <row r="24183" spans="12:18" x14ac:dyDescent="0.25">
      <c r="L24183" t="s">
        <v>3215</v>
      </c>
      <c r="M24183" t="s">
        <v>16844</v>
      </c>
      <c r="N24183" t="s">
        <v>61442</v>
      </c>
      <c r="O24183" s="76" t="s">
        <v>4450</v>
      </c>
      <c r="P24183" s="82">
        <v>13422</v>
      </c>
      <c r="Q24183" s="82" t="s">
        <v>90227</v>
      </c>
      <c r="R24183"/>
    </row>
    <row r="24184" spans="12:18" x14ac:dyDescent="0.25">
      <c r="L24184" t="s">
        <v>3215</v>
      </c>
      <c r="M24184" t="s">
        <v>36755</v>
      </c>
      <c r="N24184" t="s">
        <v>61443</v>
      </c>
      <c r="O24184" s="76" t="s">
        <v>4356</v>
      </c>
      <c r="P24184" s="82">
        <v>506</v>
      </c>
      <c r="Q24184" s="82" t="s">
        <v>90228</v>
      </c>
      <c r="R24184"/>
    </row>
    <row r="24185" spans="12:18" x14ac:dyDescent="0.25">
      <c r="L24185" t="s">
        <v>3215</v>
      </c>
      <c r="M24185" t="s">
        <v>5704</v>
      </c>
      <c r="N24185" t="s">
        <v>61444</v>
      </c>
      <c r="O24185" s="76" t="s">
        <v>4356</v>
      </c>
      <c r="P24185" s="82">
        <v>5373</v>
      </c>
      <c r="Q24185" s="82" t="s">
        <v>90229</v>
      </c>
      <c r="R24185"/>
    </row>
    <row r="24186" spans="12:18" x14ac:dyDescent="0.25">
      <c r="L24186" t="s">
        <v>3215</v>
      </c>
      <c r="M24186" t="s">
        <v>18806</v>
      </c>
      <c r="N24186" t="s">
        <v>61445</v>
      </c>
      <c r="O24186" s="76" t="s">
        <v>4356</v>
      </c>
      <c r="P24186" s="82">
        <v>563</v>
      </c>
      <c r="Q24186" s="82" t="s">
        <v>90230</v>
      </c>
      <c r="R24186"/>
    </row>
    <row r="24187" spans="12:18" x14ac:dyDescent="0.25">
      <c r="L24187" t="s">
        <v>3215</v>
      </c>
      <c r="M24187" t="s">
        <v>16846</v>
      </c>
      <c r="N24187" t="s">
        <v>61446</v>
      </c>
      <c r="O24187" s="76" t="s">
        <v>4356</v>
      </c>
      <c r="P24187" s="82">
        <v>520</v>
      </c>
      <c r="Q24187" s="82" t="s">
        <v>90232</v>
      </c>
      <c r="R24187"/>
    </row>
    <row r="24188" spans="12:18" x14ac:dyDescent="0.25">
      <c r="L24188" t="s">
        <v>3215</v>
      </c>
      <c r="M24188" t="s">
        <v>5705</v>
      </c>
      <c r="N24188" t="s">
        <v>61447</v>
      </c>
      <c r="O24188" s="76" t="s">
        <v>4356</v>
      </c>
      <c r="P24188" s="82">
        <v>762</v>
      </c>
      <c r="Q24188" s="82" t="s">
        <v>90233</v>
      </c>
      <c r="R24188"/>
    </row>
    <row r="24189" spans="12:18" x14ac:dyDescent="0.25">
      <c r="L24189" t="s">
        <v>3215</v>
      </c>
      <c r="M24189" t="s">
        <v>23263</v>
      </c>
      <c r="N24189" t="s">
        <v>61448</v>
      </c>
      <c r="O24189" s="76" t="s">
        <v>4374</v>
      </c>
      <c r="P24189" s="82">
        <v>740</v>
      </c>
      <c r="Q24189" s="82" t="s">
        <v>90234</v>
      </c>
      <c r="R24189"/>
    </row>
    <row r="24190" spans="12:18" x14ac:dyDescent="0.25">
      <c r="L24190" t="s">
        <v>3215</v>
      </c>
      <c r="M24190" t="s">
        <v>5706</v>
      </c>
      <c r="N24190" t="s">
        <v>61449</v>
      </c>
      <c r="O24190" s="76" t="s">
        <v>4356</v>
      </c>
      <c r="P24190" s="82">
        <v>474</v>
      </c>
      <c r="Q24190" s="82" t="s">
        <v>90235</v>
      </c>
      <c r="R24190"/>
    </row>
    <row r="24191" spans="12:18" x14ac:dyDescent="0.25">
      <c r="L24191" t="s">
        <v>3215</v>
      </c>
      <c r="M24191" t="s">
        <v>5707</v>
      </c>
      <c r="N24191" t="s">
        <v>61450</v>
      </c>
      <c r="O24191" s="76" t="s">
        <v>4374</v>
      </c>
      <c r="P24191" s="82">
        <v>1686</v>
      </c>
      <c r="Q24191" s="82" t="s">
        <v>90236</v>
      </c>
      <c r="R24191"/>
    </row>
    <row r="24192" spans="12:18" x14ac:dyDescent="0.25">
      <c r="L24192" t="s">
        <v>3215</v>
      </c>
      <c r="M24192" t="s">
        <v>5708</v>
      </c>
      <c r="N24192" t="s">
        <v>61451</v>
      </c>
      <c r="O24192" s="76" t="s">
        <v>4356</v>
      </c>
      <c r="P24192" s="82">
        <v>421</v>
      </c>
      <c r="Q24192" s="82" t="s">
        <v>90237</v>
      </c>
      <c r="R24192"/>
    </row>
    <row r="24193" spans="12:18" x14ac:dyDescent="0.25">
      <c r="L24193" t="s">
        <v>3215</v>
      </c>
      <c r="M24193" t="s">
        <v>23264</v>
      </c>
      <c r="N24193" t="s">
        <v>61452</v>
      </c>
      <c r="O24193" s="76" t="s">
        <v>4356</v>
      </c>
      <c r="P24193" s="82">
        <v>777</v>
      </c>
      <c r="Q24193" s="82" t="s">
        <v>90238</v>
      </c>
      <c r="R24193"/>
    </row>
    <row r="24194" spans="12:18" x14ac:dyDescent="0.25">
      <c r="L24194" t="s">
        <v>3215</v>
      </c>
      <c r="M24194" t="s">
        <v>16848</v>
      </c>
      <c r="N24194" t="s">
        <v>61453</v>
      </c>
      <c r="O24194" s="76" t="s">
        <v>4356</v>
      </c>
      <c r="P24194" s="82">
        <v>292</v>
      </c>
      <c r="Q24194" s="82" t="s">
        <v>90239</v>
      </c>
      <c r="R24194"/>
    </row>
    <row r="24195" spans="12:18" x14ac:dyDescent="0.25">
      <c r="L24195" t="s">
        <v>3215</v>
      </c>
      <c r="M24195" t="s">
        <v>18808</v>
      </c>
      <c r="N24195" t="s">
        <v>61454</v>
      </c>
      <c r="O24195" s="76" t="s">
        <v>4356</v>
      </c>
      <c r="P24195" s="82">
        <v>948</v>
      </c>
      <c r="Q24195" s="82" t="s">
        <v>90240</v>
      </c>
      <c r="R24195"/>
    </row>
    <row r="24196" spans="12:18" x14ac:dyDescent="0.25">
      <c r="L24196" t="s">
        <v>3215</v>
      </c>
      <c r="M24196" t="s">
        <v>36757</v>
      </c>
      <c r="N24196" t="s">
        <v>61455</v>
      </c>
      <c r="O24196" s="76" t="s">
        <v>4356</v>
      </c>
      <c r="P24196" s="82">
        <v>499</v>
      </c>
      <c r="Q24196" s="82" t="s">
        <v>90241</v>
      </c>
      <c r="R24196"/>
    </row>
    <row r="24197" spans="12:18" x14ac:dyDescent="0.25">
      <c r="L24197" t="s">
        <v>3215</v>
      </c>
      <c r="M24197" t="s">
        <v>23265</v>
      </c>
      <c r="N24197" t="s">
        <v>61456</v>
      </c>
      <c r="O24197" s="76" t="s">
        <v>4356</v>
      </c>
      <c r="P24197" s="82">
        <v>124</v>
      </c>
      <c r="Q24197" s="82" t="s">
        <v>90242</v>
      </c>
      <c r="R24197"/>
    </row>
    <row r="24198" spans="12:18" x14ac:dyDescent="0.25">
      <c r="L24198" t="s">
        <v>3215</v>
      </c>
      <c r="M24198" t="s">
        <v>18810</v>
      </c>
      <c r="N24198" t="s">
        <v>61457</v>
      </c>
      <c r="O24198" s="76" t="s">
        <v>4356</v>
      </c>
      <c r="P24198" s="82">
        <v>81</v>
      </c>
      <c r="Q24198" s="82" t="s">
        <v>90243</v>
      </c>
      <c r="R24198"/>
    </row>
    <row r="24199" spans="12:18" x14ac:dyDescent="0.25">
      <c r="L24199" t="s">
        <v>3215</v>
      </c>
      <c r="M24199" t="s">
        <v>5709</v>
      </c>
      <c r="N24199" t="s">
        <v>61458</v>
      </c>
      <c r="O24199" s="76" t="s">
        <v>4356</v>
      </c>
      <c r="P24199" s="82">
        <v>454</v>
      </c>
      <c r="Q24199" s="82" t="s">
        <v>90244</v>
      </c>
      <c r="R24199"/>
    </row>
    <row r="24200" spans="12:18" x14ac:dyDescent="0.25">
      <c r="L24200" t="s">
        <v>3215</v>
      </c>
      <c r="M24200" t="s">
        <v>18812</v>
      </c>
      <c r="N24200" t="s">
        <v>61459</v>
      </c>
      <c r="O24200" s="76" t="s">
        <v>4356</v>
      </c>
      <c r="P24200" s="82">
        <v>853</v>
      </c>
      <c r="Q24200" s="82" t="s">
        <v>90246</v>
      </c>
      <c r="R24200"/>
    </row>
    <row r="24201" spans="12:18" x14ac:dyDescent="0.25">
      <c r="L24201" t="s">
        <v>3215</v>
      </c>
      <c r="M24201" t="s">
        <v>23266</v>
      </c>
      <c r="N24201" t="s">
        <v>61460</v>
      </c>
      <c r="O24201" s="76" t="s">
        <v>4356</v>
      </c>
      <c r="P24201" s="82">
        <v>306</v>
      </c>
      <c r="Q24201" s="82" t="s">
        <v>90247</v>
      </c>
      <c r="R24201"/>
    </row>
    <row r="24202" spans="12:18" x14ac:dyDescent="0.25">
      <c r="L24202" t="s">
        <v>3215</v>
      </c>
      <c r="M24202" t="s">
        <v>5712</v>
      </c>
      <c r="N24202" t="s">
        <v>61461</v>
      </c>
      <c r="O24202" s="76" t="s">
        <v>4366</v>
      </c>
      <c r="P24202" s="82">
        <v>232</v>
      </c>
      <c r="Q24202" s="82" t="s">
        <v>90248</v>
      </c>
      <c r="R24202"/>
    </row>
    <row r="24203" spans="12:18" x14ac:dyDescent="0.25">
      <c r="L24203" t="s">
        <v>3215</v>
      </c>
      <c r="M24203" t="s">
        <v>23267</v>
      </c>
      <c r="N24203" t="s">
        <v>61462</v>
      </c>
      <c r="O24203" s="76" t="s">
        <v>4374</v>
      </c>
      <c r="P24203" s="82">
        <v>3187</v>
      </c>
      <c r="Q24203" s="82" t="s">
        <v>72645</v>
      </c>
      <c r="R24203"/>
    </row>
    <row r="24204" spans="12:18" x14ac:dyDescent="0.25">
      <c r="L24204" t="s">
        <v>3215</v>
      </c>
      <c r="M24204" t="s">
        <v>5726</v>
      </c>
      <c r="N24204" t="s">
        <v>61463</v>
      </c>
      <c r="O24204" s="76" t="s">
        <v>4374</v>
      </c>
      <c r="P24204" s="82">
        <v>5076</v>
      </c>
      <c r="Q24204" s="82" t="s">
        <v>90324</v>
      </c>
      <c r="R24204"/>
    </row>
    <row r="24205" spans="12:18" x14ac:dyDescent="0.25">
      <c r="L24205" t="s">
        <v>3215</v>
      </c>
      <c r="M24205" t="s">
        <v>5713</v>
      </c>
      <c r="N24205" t="s">
        <v>61464</v>
      </c>
      <c r="O24205" s="76" t="s">
        <v>4366</v>
      </c>
      <c r="P24205" s="82">
        <v>190</v>
      </c>
      <c r="Q24205" s="82" t="s">
        <v>90251</v>
      </c>
      <c r="R24205"/>
    </row>
    <row r="24206" spans="12:18" x14ac:dyDescent="0.25">
      <c r="L24206" t="s">
        <v>3215</v>
      </c>
      <c r="M24206" t="s">
        <v>16853</v>
      </c>
      <c r="N24206" t="s">
        <v>61465</v>
      </c>
      <c r="O24206" s="76" t="s">
        <v>4356</v>
      </c>
      <c r="P24206" s="82">
        <v>317</v>
      </c>
      <c r="Q24206" s="82" t="s">
        <v>90252</v>
      </c>
      <c r="R24206"/>
    </row>
    <row r="24207" spans="12:18" x14ac:dyDescent="0.25">
      <c r="L24207" t="s">
        <v>3215</v>
      </c>
      <c r="M24207" t="s">
        <v>5714</v>
      </c>
      <c r="N24207" t="s">
        <v>61466</v>
      </c>
      <c r="O24207" s="76" t="s">
        <v>4356</v>
      </c>
      <c r="P24207" s="82">
        <v>605</v>
      </c>
      <c r="Q24207" s="82" t="s">
        <v>90253</v>
      </c>
      <c r="R24207"/>
    </row>
    <row r="24208" spans="12:18" x14ac:dyDescent="0.25">
      <c r="L24208" t="s">
        <v>3215</v>
      </c>
      <c r="M24208" t="s">
        <v>23268</v>
      </c>
      <c r="N24208" t="s">
        <v>61467</v>
      </c>
      <c r="O24208" s="76" t="s">
        <v>4356</v>
      </c>
      <c r="P24208" s="82">
        <v>324</v>
      </c>
      <c r="Q24208" s="82" t="s">
        <v>90254</v>
      </c>
      <c r="R24208"/>
    </row>
    <row r="24209" spans="12:18" x14ac:dyDescent="0.25">
      <c r="L24209" t="s">
        <v>3215</v>
      </c>
      <c r="M24209" t="s">
        <v>23269</v>
      </c>
      <c r="N24209" t="s">
        <v>61468</v>
      </c>
      <c r="O24209" s="76" t="s">
        <v>4356</v>
      </c>
      <c r="P24209" s="82">
        <v>661</v>
      </c>
      <c r="Q24209" s="82" t="s">
        <v>90255</v>
      </c>
      <c r="R24209"/>
    </row>
    <row r="24210" spans="12:18" x14ac:dyDescent="0.25">
      <c r="L24210" t="s">
        <v>3215</v>
      </c>
      <c r="M24210" t="s">
        <v>36758</v>
      </c>
      <c r="N24210" t="s">
        <v>61469</v>
      </c>
      <c r="O24210" s="76" t="s">
        <v>4356</v>
      </c>
      <c r="P24210" s="82">
        <v>657</v>
      </c>
      <c r="Q24210" s="82" t="s">
        <v>90256</v>
      </c>
      <c r="R24210"/>
    </row>
    <row r="24211" spans="12:18" x14ac:dyDescent="0.25">
      <c r="L24211" t="s">
        <v>3215</v>
      </c>
      <c r="M24211" t="s">
        <v>36759</v>
      </c>
      <c r="N24211" t="s">
        <v>61470</v>
      </c>
      <c r="O24211" s="76" t="s">
        <v>4356</v>
      </c>
      <c r="P24211" s="82">
        <v>576</v>
      </c>
      <c r="Q24211" s="82" t="s">
        <v>90257</v>
      </c>
      <c r="R24211"/>
    </row>
    <row r="24212" spans="12:18" x14ac:dyDescent="0.25">
      <c r="L24212" t="s">
        <v>3215</v>
      </c>
      <c r="M24212" t="s">
        <v>18814</v>
      </c>
      <c r="N24212" t="s">
        <v>61471</v>
      </c>
      <c r="O24212" s="76" t="s">
        <v>4356</v>
      </c>
      <c r="P24212" s="82">
        <v>269</v>
      </c>
      <c r="Q24212" s="82" t="s">
        <v>90258</v>
      </c>
      <c r="R24212"/>
    </row>
    <row r="24213" spans="12:18" x14ac:dyDescent="0.25">
      <c r="L24213" t="s">
        <v>3215</v>
      </c>
      <c r="M24213" t="s">
        <v>18816</v>
      </c>
      <c r="N24213" t="s">
        <v>61472</v>
      </c>
      <c r="O24213" s="76" t="s">
        <v>4356</v>
      </c>
      <c r="P24213" s="82">
        <v>458</v>
      </c>
      <c r="Q24213" s="82" t="s">
        <v>90259</v>
      </c>
      <c r="R24213"/>
    </row>
    <row r="24214" spans="12:18" x14ac:dyDescent="0.25">
      <c r="L24214" t="s">
        <v>3215</v>
      </c>
      <c r="M24214" t="s">
        <v>18818</v>
      </c>
      <c r="N24214" t="s">
        <v>61473</v>
      </c>
      <c r="O24214" s="76" t="s">
        <v>4356</v>
      </c>
      <c r="P24214" s="82">
        <v>676</v>
      </c>
      <c r="Q24214" s="82" t="s">
        <v>90261</v>
      </c>
      <c r="R24214"/>
    </row>
    <row r="24215" spans="12:18" x14ac:dyDescent="0.25">
      <c r="L24215" t="s">
        <v>3215</v>
      </c>
      <c r="M24215" t="s">
        <v>16855</v>
      </c>
      <c r="N24215" t="s">
        <v>61474</v>
      </c>
      <c r="O24215" s="76" t="s">
        <v>4366</v>
      </c>
      <c r="P24215" s="82">
        <v>307</v>
      </c>
      <c r="Q24215" s="82" t="s">
        <v>90262</v>
      </c>
      <c r="R24215"/>
    </row>
    <row r="24216" spans="12:18" x14ac:dyDescent="0.25">
      <c r="L24216" t="s">
        <v>3215</v>
      </c>
      <c r="M24216" t="s">
        <v>36761</v>
      </c>
      <c r="N24216" t="s">
        <v>61475</v>
      </c>
      <c r="O24216" s="76" t="s">
        <v>4356</v>
      </c>
      <c r="P24216" s="82">
        <v>737</v>
      </c>
      <c r="Q24216" s="82" t="s">
        <v>90263</v>
      </c>
      <c r="R24216"/>
    </row>
    <row r="24217" spans="12:18" x14ac:dyDescent="0.25">
      <c r="L24217" t="s">
        <v>3215</v>
      </c>
      <c r="M24217" t="s">
        <v>18820</v>
      </c>
      <c r="N24217" t="s">
        <v>61476</v>
      </c>
      <c r="O24217" s="76" t="s">
        <v>4356</v>
      </c>
      <c r="P24217" s="82">
        <v>614</v>
      </c>
      <c r="Q24217" s="82" t="s">
        <v>90264</v>
      </c>
      <c r="R24217"/>
    </row>
    <row r="24218" spans="12:18" x14ac:dyDescent="0.25">
      <c r="L24218" t="s">
        <v>3215</v>
      </c>
      <c r="M24218" t="s">
        <v>36762</v>
      </c>
      <c r="N24218" t="s">
        <v>61477</v>
      </c>
      <c r="O24218" s="76" t="s">
        <v>4366</v>
      </c>
      <c r="P24218" s="82">
        <v>60</v>
      </c>
      <c r="Q24218" s="82" t="s">
        <v>90265</v>
      </c>
      <c r="R24218"/>
    </row>
    <row r="24219" spans="12:18" x14ac:dyDescent="0.25">
      <c r="L24219" t="s">
        <v>3215</v>
      </c>
      <c r="M24219" t="s">
        <v>5715</v>
      </c>
      <c r="N24219" t="s">
        <v>61478</v>
      </c>
      <c r="O24219" s="76" t="s">
        <v>4366</v>
      </c>
      <c r="P24219" s="82">
        <v>257</v>
      </c>
      <c r="Q24219" s="82" t="s">
        <v>90266</v>
      </c>
      <c r="R24219"/>
    </row>
    <row r="24220" spans="12:18" x14ac:dyDescent="0.25">
      <c r="L24220" t="s">
        <v>3215</v>
      </c>
      <c r="M24220" t="s">
        <v>16857</v>
      </c>
      <c r="N24220" t="s">
        <v>61479</v>
      </c>
      <c r="O24220" s="76" t="s">
        <v>4356</v>
      </c>
      <c r="P24220" s="82">
        <v>2276</v>
      </c>
      <c r="Q24220" s="82" t="s">
        <v>90267</v>
      </c>
      <c r="R24220"/>
    </row>
    <row r="24221" spans="12:18" x14ac:dyDescent="0.25">
      <c r="L24221" t="s">
        <v>3215</v>
      </c>
      <c r="M24221" t="s">
        <v>23270</v>
      </c>
      <c r="N24221" t="s">
        <v>61480</v>
      </c>
      <c r="O24221" s="76" t="s">
        <v>4356</v>
      </c>
      <c r="P24221" s="82">
        <v>275</v>
      </c>
      <c r="Q24221" s="82" t="s">
        <v>90268</v>
      </c>
      <c r="R24221"/>
    </row>
    <row r="24222" spans="12:18" x14ac:dyDescent="0.25">
      <c r="L24222" t="s">
        <v>3215</v>
      </c>
      <c r="M24222" t="s">
        <v>18822</v>
      </c>
      <c r="N24222" t="s">
        <v>61481</v>
      </c>
      <c r="O24222" s="76" t="s">
        <v>4374</v>
      </c>
      <c r="P24222" s="82">
        <v>382</v>
      </c>
      <c r="Q24222" s="82" t="s">
        <v>90269</v>
      </c>
      <c r="R24222"/>
    </row>
    <row r="24223" spans="12:18" x14ac:dyDescent="0.25">
      <c r="L24223" t="s">
        <v>3215</v>
      </c>
      <c r="M24223" t="s">
        <v>36763</v>
      </c>
      <c r="N24223" t="s">
        <v>61482</v>
      </c>
      <c r="O24223" s="76" t="s">
        <v>4374</v>
      </c>
      <c r="P24223" s="82">
        <v>4171</v>
      </c>
      <c r="Q24223" s="82" t="s">
        <v>90270</v>
      </c>
      <c r="R24223"/>
    </row>
    <row r="24224" spans="12:18" x14ac:dyDescent="0.25">
      <c r="L24224" t="s">
        <v>3215</v>
      </c>
      <c r="M24224" t="s">
        <v>18824</v>
      </c>
      <c r="N24224" t="s">
        <v>61483</v>
      </c>
      <c r="O24224" s="76" t="s">
        <v>4356</v>
      </c>
      <c r="P24224" s="82">
        <v>404</v>
      </c>
      <c r="Q24224" s="82" t="s">
        <v>90271</v>
      </c>
      <c r="R24224"/>
    </row>
    <row r="24225" spans="12:18" x14ac:dyDescent="0.25">
      <c r="L24225" t="s">
        <v>3215</v>
      </c>
      <c r="M24225" t="s">
        <v>36764</v>
      </c>
      <c r="N24225" t="s">
        <v>61484</v>
      </c>
      <c r="O24225" s="76" t="s">
        <v>4356</v>
      </c>
      <c r="P24225" s="82">
        <v>250</v>
      </c>
      <c r="Q24225" s="82" t="s">
        <v>90272</v>
      </c>
      <c r="R24225"/>
    </row>
    <row r="24226" spans="12:18" x14ac:dyDescent="0.25">
      <c r="L24226" t="s">
        <v>3215</v>
      </c>
      <c r="M24226" t="s">
        <v>18826</v>
      </c>
      <c r="N24226" t="s">
        <v>61485</v>
      </c>
      <c r="O24226" s="76" t="s">
        <v>4356</v>
      </c>
      <c r="P24226" s="82">
        <v>375</v>
      </c>
      <c r="Q24226" s="82" t="s">
        <v>90274</v>
      </c>
      <c r="R24226"/>
    </row>
    <row r="24227" spans="12:18" x14ac:dyDescent="0.25">
      <c r="L24227" t="s">
        <v>3215</v>
      </c>
      <c r="M24227" t="s">
        <v>5717</v>
      </c>
      <c r="N24227" t="s">
        <v>61486</v>
      </c>
      <c r="O24227" s="76" t="s">
        <v>4356</v>
      </c>
      <c r="P24227" s="82">
        <v>1074</v>
      </c>
      <c r="Q24227" s="82" t="s">
        <v>90275</v>
      </c>
      <c r="R24227"/>
    </row>
    <row r="24228" spans="12:18" x14ac:dyDescent="0.25">
      <c r="L24228" t="s">
        <v>3215</v>
      </c>
      <c r="M24228" t="s">
        <v>18829</v>
      </c>
      <c r="N24228" t="s">
        <v>61487</v>
      </c>
      <c r="O24228" s="76" t="s">
        <v>4356</v>
      </c>
      <c r="P24228" s="82">
        <v>194</v>
      </c>
      <c r="Q24228" s="82" t="s">
        <v>90276</v>
      </c>
      <c r="R24228"/>
    </row>
    <row r="24229" spans="12:18" x14ac:dyDescent="0.25">
      <c r="L24229" t="s">
        <v>3215</v>
      </c>
      <c r="M24229" t="s">
        <v>23271</v>
      </c>
      <c r="N24229" t="s">
        <v>61488</v>
      </c>
      <c r="O24229" s="76" t="s">
        <v>4356</v>
      </c>
      <c r="P24229" s="82">
        <v>268</v>
      </c>
      <c r="Q24229" s="82" t="s">
        <v>90277</v>
      </c>
      <c r="R24229"/>
    </row>
    <row r="24230" spans="12:18" x14ac:dyDescent="0.25">
      <c r="L24230" t="s">
        <v>3215</v>
      </c>
      <c r="M24230" t="s">
        <v>18831</v>
      </c>
      <c r="N24230" t="s">
        <v>61489</v>
      </c>
      <c r="O24230" s="76" t="s">
        <v>4356</v>
      </c>
      <c r="P24230" s="82">
        <v>241</v>
      </c>
      <c r="Q24230" s="82" t="s">
        <v>90278</v>
      </c>
      <c r="R24230"/>
    </row>
    <row r="24231" spans="12:18" x14ac:dyDescent="0.25">
      <c r="L24231" t="s">
        <v>3215</v>
      </c>
      <c r="M24231" t="s">
        <v>14793</v>
      </c>
      <c r="N24231" t="s">
        <v>61490</v>
      </c>
      <c r="O24231" s="76" t="s">
        <v>4356</v>
      </c>
      <c r="P24231" s="82">
        <v>211</v>
      </c>
      <c r="Q24231" s="82" t="s">
        <v>90279</v>
      </c>
      <c r="R24231"/>
    </row>
    <row r="24232" spans="12:18" x14ac:dyDescent="0.25">
      <c r="L24232" t="s">
        <v>3215</v>
      </c>
      <c r="M24232" t="s">
        <v>36765</v>
      </c>
      <c r="N24232" t="s">
        <v>61491</v>
      </c>
      <c r="O24232" s="76" t="s">
        <v>4356</v>
      </c>
      <c r="P24232" s="82">
        <v>279</v>
      </c>
      <c r="Q24232" s="82" t="s">
        <v>90280</v>
      </c>
      <c r="R24232"/>
    </row>
    <row r="24233" spans="12:18" x14ac:dyDescent="0.25">
      <c r="L24233" t="s">
        <v>3215</v>
      </c>
      <c r="M24233" t="s">
        <v>36766</v>
      </c>
      <c r="N24233" t="s">
        <v>61492</v>
      </c>
      <c r="O24233" s="76" t="s">
        <v>4356</v>
      </c>
      <c r="P24233" s="82">
        <v>631</v>
      </c>
      <c r="Q24233" s="82" t="s">
        <v>90281</v>
      </c>
      <c r="R24233"/>
    </row>
    <row r="24234" spans="12:18" x14ac:dyDescent="0.25">
      <c r="L24234" t="s">
        <v>3215</v>
      </c>
      <c r="M24234" t="s">
        <v>23272</v>
      </c>
      <c r="N24234" t="s">
        <v>61493</v>
      </c>
      <c r="O24234" s="76" t="s">
        <v>4366</v>
      </c>
      <c r="P24234" s="82">
        <v>213</v>
      </c>
      <c r="Q24234" s="82" t="s">
        <v>90282</v>
      </c>
      <c r="R24234"/>
    </row>
    <row r="24235" spans="12:18" x14ac:dyDescent="0.25">
      <c r="L24235" t="s">
        <v>3215</v>
      </c>
      <c r="M24235" t="s">
        <v>36767</v>
      </c>
      <c r="N24235" t="s">
        <v>61494</v>
      </c>
      <c r="O24235" s="76" t="s">
        <v>4356</v>
      </c>
      <c r="P24235" s="82">
        <v>454</v>
      </c>
      <c r="Q24235" s="82" t="s">
        <v>90283</v>
      </c>
      <c r="R24235"/>
    </row>
    <row r="24236" spans="12:18" x14ac:dyDescent="0.25">
      <c r="L24236" t="s">
        <v>3215</v>
      </c>
      <c r="M24236" t="s">
        <v>16860</v>
      </c>
      <c r="N24236" t="s">
        <v>61495</v>
      </c>
      <c r="O24236" s="76" t="s">
        <v>4356</v>
      </c>
      <c r="P24236" s="82">
        <v>349</v>
      </c>
      <c r="Q24236" s="82" t="s">
        <v>90284</v>
      </c>
      <c r="R24236"/>
    </row>
    <row r="24237" spans="12:18" x14ac:dyDescent="0.25">
      <c r="L24237" t="s">
        <v>3215</v>
      </c>
      <c r="M24237" t="s">
        <v>5718</v>
      </c>
      <c r="N24237" t="s">
        <v>61496</v>
      </c>
      <c r="O24237" s="76" t="s">
        <v>4356</v>
      </c>
      <c r="P24237" s="82">
        <v>395</v>
      </c>
      <c r="Q24237" s="82" t="s">
        <v>90285</v>
      </c>
      <c r="R24237"/>
    </row>
    <row r="24238" spans="12:18" x14ac:dyDescent="0.25">
      <c r="L24238" t="s">
        <v>3215</v>
      </c>
      <c r="M24238" t="s">
        <v>18833</v>
      </c>
      <c r="N24238" t="s">
        <v>61497</v>
      </c>
      <c r="O24238" s="76" t="s">
        <v>4356</v>
      </c>
      <c r="P24238" s="82">
        <v>624</v>
      </c>
      <c r="Q24238" s="82" t="s">
        <v>90286</v>
      </c>
      <c r="R24238"/>
    </row>
    <row r="24239" spans="12:18" x14ac:dyDescent="0.25">
      <c r="L24239" t="s">
        <v>3215</v>
      </c>
      <c r="M24239" t="s">
        <v>5719</v>
      </c>
      <c r="N24239" t="s">
        <v>61498</v>
      </c>
      <c r="O24239" s="76" t="s">
        <v>4356</v>
      </c>
      <c r="P24239" s="82">
        <v>2096</v>
      </c>
      <c r="Q24239" s="82" t="s">
        <v>90287</v>
      </c>
      <c r="R24239"/>
    </row>
    <row r="24240" spans="12:18" x14ac:dyDescent="0.25">
      <c r="L24240" t="s">
        <v>3215</v>
      </c>
      <c r="M24240" t="s">
        <v>18835</v>
      </c>
      <c r="N24240" t="s">
        <v>61499</v>
      </c>
      <c r="O24240" s="76" t="s">
        <v>4356</v>
      </c>
      <c r="P24240" s="82">
        <v>2622</v>
      </c>
      <c r="Q24240" s="82" t="s">
        <v>90288</v>
      </c>
      <c r="R24240"/>
    </row>
    <row r="24241" spans="12:18" x14ac:dyDescent="0.25">
      <c r="L24241" t="s">
        <v>3215</v>
      </c>
      <c r="M24241" t="s">
        <v>23273</v>
      </c>
      <c r="N24241" t="s">
        <v>61500</v>
      </c>
      <c r="O24241" s="76" t="s">
        <v>4356</v>
      </c>
      <c r="P24241" s="82">
        <v>35</v>
      </c>
      <c r="Q24241" s="82" t="s">
        <v>90289</v>
      </c>
      <c r="R24241"/>
    </row>
    <row r="24242" spans="12:18" x14ac:dyDescent="0.25">
      <c r="L24242" t="s">
        <v>3215</v>
      </c>
      <c r="M24242" t="s">
        <v>18837</v>
      </c>
      <c r="N24242" t="s">
        <v>61501</v>
      </c>
      <c r="O24242" s="76" t="s">
        <v>4366</v>
      </c>
      <c r="P24242" s="82">
        <v>262</v>
      </c>
      <c r="Q24242" s="82" t="s">
        <v>90290</v>
      </c>
      <c r="R24242"/>
    </row>
    <row r="24243" spans="12:18" x14ac:dyDescent="0.25">
      <c r="L24243" t="s">
        <v>3215</v>
      </c>
      <c r="M24243" t="s">
        <v>16862</v>
      </c>
      <c r="N24243" t="s">
        <v>61502</v>
      </c>
      <c r="O24243" s="76" t="s">
        <v>4366</v>
      </c>
      <c r="P24243" s="82">
        <v>142</v>
      </c>
      <c r="Q24243" s="82" t="s">
        <v>90291</v>
      </c>
      <c r="R24243"/>
    </row>
    <row r="24244" spans="12:18" x14ac:dyDescent="0.25">
      <c r="L24244" t="s">
        <v>3215</v>
      </c>
      <c r="M24244" t="s">
        <v>36768</v>
      </c>
      <c r="N24244" t="s">
        <v>61503</v>
      </c>
      <c r="O24244" s="76" t="s">
        <v>4374</v>
      </c>
      <c r="P24244" s="82">
        <v>3001</v>
      </c>
      <c r="Q24244" s="82" t="s">
        <v>90292</v>
      </c>
      <c r="R24244"/>
    </row>
    <row r="24245" spans="12:18" x14ac:dyDescent="0.25">
      <c r="L24245" t="s">
        <v>3215</v>
      </c>
      <c r="M24245" t="s">
        <v>11401</v>
      </c>
      <c r="N24245" t="s">
        <v>61504</v>
      </c>
      <c r="O24245" s="76" t="s">
        <v>4356</v>
      </c>
      <c r="P24245" s="82">
        <v>1123</v>
      </c>
      <c r="Q24245" s="82" t="s">
        <v>90293</v>
      </c>
      <c r="R24245"/>
    </row>
    <row r="24246" spans="12:18" x14ac:dyDescent="0.25">
      <c r="L24246" t="s">
        <v>3215</v>
      </c>
      <c r="M24246" t="s">
        <v>23274</v>
      </c>
      <c r="N24246" t="s">
        <v>61505</v>
      </c>
      <c r="O24246" s="76" t="s">
        <v>4356</v>
      </c>
      <c r="P24246" s="82">
        <v>1359</v>
      </c>
      <c r="Q24246" s="82" t="s">
        <v>90294</v>
      </c>
      <c r="R24246"/>
    </row>
    <row r="24247" spans="12:18" x14ac:dyDescent="0.25">
      <c r="L24247" t="s">
        <v>3215</v>
      </c>
      <c r="M24247" t="s">
        <v>5720</v>
      </c>
      <c r="N24247" t="s">
        <v>61506</v>
      </c>
      <c r="O24247" s="76" t="s">
        <v>4374</v>
      </c>
      <c r="P24247" s="82">
        <v>782</v>
      </c>
      <c r="Q24247" s="82" t="s">
        <v>90295</v>
      </c>
      <c r="R24247"/>
    </row>
    <row r="24248" spans="12:18" x14ac:dyDescent="0.25">
      <c r="L24248" t="s">
        <v>3215</v>
      </c>
      <c r="M24248" t="s">
        <v>6884</v>
      </c>
      <c r="N24248" t="s">
        <v>61507</v>
      </c>
      <c r="O24248" s="76" t="s">
        <v>4366</v>
      </c>
      <c r="P24248" s="82">
        <v>285</v>
      </c>
      <c r="Q24248" s="82" t="s">
        <v>90296</v>
      </c>
      <c r="R24248"/>
    </row>
    <row r="24249" spans="12:18" x14ac:dyDescent="0.25">
      <c r="L24249" t="s">
        <v>3215</v>
      </c>
      <c r="M24249" t="s">
        <v>23275</v>
      </c>
      <c r="N24249" t="s">
        <v>61508</v>
      </c>
      <c r="O24249" s="76" t="s">
        <v>4356</v>
      </c>
      <c r="P24249" s="82">
        <v>528</v>
      </c>
      <c r="Q24249" s="82" t="s">
        <v>90297</v>
      </c>
      <c r="R24249"/>
    </row>
    <row r="24250" spans="12:18" x14ac:dyDescent="0.25">
      <c r="L24250" t="s">
        <v>3215</v>
      </c>
      <c r="M24250" t="s">
        <v>16863</v>
      </c>
      <c r="N24250" t="s">
        <v>61509</v>
      </c>
      <c r="O24250" s="76" t="s">
        <v>4356</v>
      </c>
      <c r="P24250" s="82">
        <v>538</v>
      </c>
      <c r="Q24250" s="82" t="s">
        <v>90298</v>
      </c>
      <c r="R24250"/>
    </row>
    <row r="24251" spans="12:18" x14ac:dyDescent="0.25">
      <c r="L24251" t="s">
        <v>3215</v>
      </c>
      <c r="M24251" t="s">
        <v>36769</v>
      </c>
      <c r="N24251" t="s">
        <v>61510</v>
      </c>
      <c r="O24251" s="76" t="s">
        <v>4374</v>
      </c>
      <c r="P24251" s="82">
        <v>1446</v>
      </c>
      <c r="Q24251" s="82" t="s">
        <v>90299</v>
      </c>
      <c r="R24251"/>
    </row>
    <row r="24252" spans="12:18" x14ac:dyDescent="0.25">
      <c r="L24252" t="s">
        <v>3215</v>
      </c>
      <c r="M24252" t="s">
        <v>23276</v>
      </c>
      <c r="N24252" t="s">
        <v>61511</v>
      </c>
      <c r="O24252" s="76" t="s">
        <v>4356</v>
      </c>
      <c r="P24252" s="82">
        <v>307</v>
      </c>
      <c r="Q24252" s="82" t="s">
        <v>90300</v>
      </c>
      <c r="R24252"/>
    </row>
    <row r="24253" spans="12:18" x14ac:dyDescent="0.25">
      <c r="L24253" t="s">
        <v>3215</v>
      </c>
      <c r="M24253" t="s">
        <v>23277</v>
      </c>
      <c r="N24253" t="s">
        <v>61512</v>
      </c>
      <c r="O24253" s="76" t="s">
        <v>4356</v>
      </c>
      <c r="P24253" s="82">
        <v>46</v>
      </c>
      <c r="Q24253" s="82" t="s">
        <v>90301</v>
      </c>
      <c r="R24253"/>
    </row>
    <row r="24254" spans="12:18" x14ac:dyDescent="0.25">
      <c r="L24254" t="s">
        <v>3215</v>
      </c>
      <c r="M24254" t="s">
        <v>36770</v>
      </c>
      <c r="N24254" t="s">
        <v>61513</v>
      </c>
      <c r="O24254" s="76" t="s">
        <v>4356</v>
      </c>
      <c r="P24254" s="82">
        <v>1944</v>
      </c>
      <c r="Q24254" s="82" t="s">
        <v>90302</v>
      </c>
      <c r="R24254"/>
    </row>
    <row r="24255" spans="12:18" x14ac:dyDescent="0.25">
      <c r="L24255" t="s">
        <v>3215</v>
      </c>
      <c r="M24255" t="s">
        <v>5721</v>
      </c>
      <c r="N24255" t="s">
        <v>61514</v>
      </c>
      <c r="O24255" s="76" t="s">
        <v>4366</v>
      </c>
      <c r="P24255" s="82">
        <v>86</v>
      </c>
      <c r="Q24255" s="82" t="s">
        <v>90303</v>
      </c>
      <c r="R24255"/>
    </row>
    <row r="24256" spans="12:18" x14ac:dyDescent="0.25">
      <c r="L24256" t="s">
        <v>3215</v>
      </c>
      <c r="M24256" t="s">
        <v>16865</v>
      </c>
      <c r="N24256" t="s">
        <v>61515</v>
      </c>
      <c r="O24256" s="76" t="s">
        <v>4366</v>
      </c>
      <c r="P24256" s="82">
        <v>241</v>
      </c>
      <c r="Q24256" s="82" t="s">
        <v>90304</v>
      </c>
      <c r="R24256"/>
    </row>
    <row r="24257" spans="12:18" x14ac:dyDescent="0.25">
      <c r="L24257" t="s">
        <v>3215</v>
      </c>
      <c r="M24257" t="s">
        <v>18841</v>
      </c>
      <c r="N24257" t="s">
        <v>61516</v>
      </c>
      <c r="O24257" s="76" t="s">
        <v>4450</v>
      </c>
      <c r="P24257" s="82">
        <v>8738</v>
      </c>
      <c r="Q24257" s="82" t="s">
        <v>72645</v>
      </c>
      <c r="R24257"/>
    </row>
    <row r="24258" spans="12:18" x14ac:dyDescent="0.25">
      <c r="L24258" t="s">
        <v>3215</v>
      </c>
      <c r="M24258" t="s">
        <v>5722</v>
      </c>
      <c r="N24258" t="s">
        <v>61517</v>
      </c>
      <c r="O24258" s="76" t="s">
        <v>4356</v>
      </c>
      <c r="P24258" s="82">
        <v>135</v>
      </c>
      <c r="Q24258" s="82" t="s">
        <v>90305</v>
      </c>
      <c r="R24258"/>
    </row>
    <row r="24259" spans="12:18" x14ac:dyDescent="0.25">
      <c r="L24259" t="s">
        <v>3215</v>
      </c>
      <c r="M24259" t="s">
        <v>5723</v>
      </c>
      <c r="N24259" t="s">
        <v>61518</v>
      </c>
      <c r="O24259" s="76" t="s">
        <v>4356</v>
      </c>
      <c r="P24259" s="82">
        <v>199</v>
      </c>
      <c r="Q24259" s="82" t="s">
        <v>90306</v>
      </c>
      <c r="R24259"/>
    </row>
    <row r="24260" spans="12:18" x14ac:dyDescent="0.25">
      <c r="L24260" t="s">
        <v>3215</v>
      </c>
      <c r="M24260" t="s">
        <v>23278</v>
      </c>
      <c r="N24260" t="s">
        <v>61519</v>
      </c>
      <c r="O24260" s="76" t="s">
        <v>4374</v>
      </c>
      <c r="P24260" s="82">
        <v>1583</v>
      </c>
      <c r="Q24260" s="82" t="s">
        <v>90307</v>
      </c>
      <c r="R24260"/>
    </row>
    <row r="24261" spans="12:18" x14ac:dyDescent="0.25">
      <c r="L24261" t="s">
        <v>3215</v>
      </c>
      <c r="M24261" t="s">
        <v>16867</v>
      </c>
      <c r="N24261" t="s">
        <v>61520</v>
      </c>
      <c r="O24261" s="76" t="s">
        <v>4356</v>
      </c>
      <c r="P24261" s="82">
        <v>685</v>
      </c>
      <c r="Q24261" s="82" t="s">
        <v>90308</v>
      </c>
      <c r="R24261"/>
    </row>
    <row r="24262" spans="12:18" x14ac:dyDescent="0.25">
      <c r="L24262" t="s">
        <v>3215</v>
      </c>
      <c r="M24262" t="s">
        <v>30767</v>
      </c>
      <c r="N24262" t="s">
        <v>61521</v>
      </c>
      <c r="O24262" s="76" t="s">
        <v>4356</v>
      </c>
      <c r="P24262" s="82">
        <v>254</v>
      </c>
      <c r="Q24262" s="82" t="s">
        <v>90309</v>
      </c>
      <c r="R24262"/>
    </row>
    <row r="24263" spans="12:18" x14ac:dyDescent="0.25">
      <c r="L24263" t="s">
        <v>3215</v>
      </c>
      <c r="M24263" t="s">
        <v>5724</v>
      </c>
      <c r="N24263" t="s">
        <v>61522</v>
      </c>
      <c r="O24263" s="76" t="s">
        <v>4356</v>
      </c>
      <c r="P24263" s="82">
        <v>1650</v>
      </c>
      <c r="Q24263" s="82" t="s">
        <v>90310</v>
      </c>
      <c r="R24263"/>
    </row>
    <row r="24264" spans="12:18" x14ac:dyDescent="0.25">
      <c r="L24264" t="s">
        <v>3215</v>
      </c>
      <c r="M24264" t="s">
        <v>16869</v>
      </c>
      <c r="N24264" t="s">
        <v>61523</v>
      </c>
      <c r="O24264" s="76" t="s">
        <v>4366</v>
      </c>
      <c r="P24264" s="82">
        <v>294</v>
      </c>
      <c r="Q24264" s="82" t="s">
        <v>90311</v>
      </c>
      <c r="R24264"/>
    </row>
    <row r="24265" spans="12:18" x14ac:dyDescent="0.25">
      <c r="L24265" t="s">
        <v>3215</v>
      </c>
      <c r="M24265" t="s">
        <v>5725</v>
      </c>
      <c r="N24265" t="s">
        <v>61524</v>
      </c>
      <c r="O24265" s="76" t="s">
        <v>4356</v>
      </c>
      <c r="P24265" s="82">
        <v>345</v>
      </c>
      <c r="Q24265" s="82" t="s">
        <v>90312</v>
      </c>
      <c r="R24265"/>
    </row>
    <row r="24266" spans="12:18" x14ac:dyDescent="0.25">
      <c r="L24266" t="s">
        <v>3215</v>
      </c>
      <c r="M24266" t="s">
        <v>16871</v>
      </c>
      <c r="N24266" t="s">
        <v>61525</v>
      </c>
      <c r="O24266" s="76" t="s">
        <v>4366</v>
      </c>
      <c r="P24266" s="82">
        <v>309</v>
      </c>
      <c r="Q24266" s="82" t="s">
        <v>90313</v>
      </c>
      <c r="R24266"/>
    </row>
    <row r="24267" spans="12:18" x14ac:dyDescent="0.25">
      <c r="L24267" t="s">
        <v>3215</v>
      </c>
      <c r="M24267" t="s">
        <v>16873</v>
      </c>
      <c r="N24267" t="s">
        <v>61526</v>
      </c>
      <c r="O24267" s="76" t="s">
        <v>4356</v>
      </c>
      <c r="P24267" s="82">
        <v>722</v>
      </c>
      <c r="Q24267" s="82" t="s">
        <v>90314</v>
      </c>
      <c r="R24267"/>
    </row>
    <row r="24268" spans="12:18" x14ac:dyDescent="0.25">
      <c r="L24268" t="s">
        <v>3215</v>
      </c>
      <c r="M24268" t="s">
        <v>18843</v>
      </c>
      <c r="N24268" t="s">
        <v>61527</v>
      </c>
      <c r="O24268" s="76" t="s">
        <v>4374</v>
      </c>
      <c r="P24268" s="82">
        <v>2336</v>
      </c>
      <c r="Q24268" s="82" t="s">
        <v>90315</v>
      </c>
      <c r="R24268"/>
    </row>
    <row r="24269" spans="12:18" x14ac:dyDescent="0.25">
      <c r="L24269" t="s">
        <v>3215</v>
      </c>
      <c r="M24269" t="s">
        <v>18844</v>
      </c>
      <c r="N24269" t="s">
        <v>61528</v>
      </c>
      <c r="O24269" s="76" t="s">
        <v>4374</v>
      </c>
      <c r="P24269" s="82">
        <v>3982</v>
      </c>
      <c r="Q24269" s="82" t="s">
        <v>72645</v>
      </c>
      <c r="R24269"/>
    </row>
    <row r="24270" spans="12:18" x14ac:dyDescent="0.25">
      <c r="L24270" t="s">
        <v>3215</v>
      </c>
      <c r="M24270" t="s">
        <v>18846</v>
      </c>
      <c r="N24270" t="s">
        <v>61529</v>
      </c>
      <c r="O24270" s="76" t="s">
        <v>4374</v>
      </c>
      <c r="P24270" s="82">
        <v>6145</v>
      </c>
      <c r="Q24270" s="82" t="s">
        <v>72645</v>
      </c>
      <c r="R24270"/>
    </row>
    <row r="24271" spans="12:18" x14ac:dyDescent="0.25">
      <c r="L24271" t="s">
        <v>3215</v>
      </c>
      <c r="M24271" t="s">
        <v>36771</v>
      </c>
      <c r="N24271" t="s">
        <v>61530</v>
      </c>
      <c r="O24271" s="76" t="s">
        <v>4366</v>
      </c>
      <c r="P24271" s="82">
        <v>162</v>
      </c>
      <c r="Q24271" s="82" t="s">
        <v>90316</v>
      </c>
      <c r="R24271"/>
    </row>
    <row r="24272" spans="12:18" x14ac:dyDescent="0.25">
      <c r="L24272" t="s">
        <v>3215</v>
      </c>
      <c r="M24272" t="s">
        <v>16874</v>
      </c>
      <c r="N24272" t="s">
        <v>61531</v>
      </c>
      <c r="O24272" s="76" t="s">
        <v>4356</v>
      </c>
      <c r="P24272" s="82">
        <v>322</v>
      </c>
      <c r="Q24272" s="82" t="s">
        <v>90317</v>
      </c>
      <c r="R24272"/>
    </row>
    <row r="24273" spans="12:18" x14ac:dyDescent="0.25">
      <c r="L24273" t="s">
        <v>3215</v>
      </c>
      <c r="M24273" t="s">
        <v>23279</v>
      </c>
      <c r="N24273" t="s">
        <v>61532</v>
      </c>
      <c r="O24273" s="76" t="s">
        <v>4356</v>
      </c>
      <c r="P24273" s="82">
        <v>292</v>
      </c>
      <c r="Q24273" s="82" t="s">
        <v>90318</v>
      </c>
      <c r="R24273"/>
    </row>
    <row r="24274" spans="12:18" x14ac:dyDescent="0.25">
      <c r="L24274" t="s">
        <v>3215</v>
      </c>
      <c r="M24274" t="s">
        <v>18862</v>
      </c>
      <c r="N24274" t="s">
        <v>61533</v>
      </c>
      <c r="O24274" s="76" t="s">
        <v>4450</v>
      </c>
      <c r="P24274" s="82">
        <v>9715</v>
      </c>
      <c r="Q24274" s="82" t="s">
        <v>72645</v>
      </c>
      <c r="R24274"/>
    </row>
    <row r="24275" spans="12:18" x14ac:dyDescent="0.25">
      <c r="L24275" t="s">
        <v>3215</v>
      </c>
      <c r="M24275" t="s">
        <v>23284</v>
      </c>
      <c r="N24275" t="s">
        <v>61534</v>
      </c>
      <c r="O24275" s="76" t="s">
        <v>4356</v>
      </c>
      <c r="P24275" s="82">
        <v>486</v>
      </c>
      <c r="Q24275" s="82" t="s">
        <v>90349</v>
      </c>
      <c r="R24275"/>
    </row>
    <row r="24276" spans="12:18" x14ac:dyDescent="0.25">
      <c r="L24276" t="s">
        <v>3215</v>
      </c>
      <c r="M24276" t="s">
        <v>5733</v>
      </c>
      <c r="N24276" t="s">
        <v>61535</v>
      </c>
      <c r="O24276" s="76" t="s">
        <v>4356</v>
      </c>
      <c r="P24276" s="82">
        <v>4496</v>
      </c>
      <c r="Q24276" s="82" t="s">
        <v>90350</v>
      </c>
      <c r="R24276"/>
    </row>
    <row r="24277" spans="12:18" x14ac:dyDescent="0.25">
      <c r="L24277" t="s">
        <v>3215</v>
      </c>
      <c r="M24277" t="s">
        <v>5734</v>
      </c>
      <c r="N24277" t="s">
        <v>61536</v>
      </c>
      <c r="O24277" s="76" t="s">
        <v>4374</v>
      </c>
      <c r="P24277" s="82">
        <v>4820</v>
      </c>
      <c r="Q24277" s="82" t="s">
        <v>90351</v>
      </c>
      <c r="R24277"/>
    </row>
    <row r="24278" spans="12:18" x14ac:dyDescent="0.25">
      <c r="L24278" t="s">
        <v>3215</v>
      </c>
      <c r="M24278" t="s">
        <v>16882</v>
      </c>
      <c r="N24278" t="s">
        <v>61537</v>
      </c>
      <c r="O24278" s="76" t="s">
        <v>4356</v>
      </c>
      <c r="P24278" s="82">
        <v>329</v>
      </c>
      <c r="Q24278" s="82" t="s">
        <v>90352</v>
      </c>
      <c r="R24278"/>
    </row>
    <row r="24279" spans="12:18" x14ac:dyDescent="0.25">
      <c r="L24279" t="s">
        <v>3215</v>
      </c>
      <c r="M24279" t="s">
        <v>16884</v>
      </c>
      <c r="N24279" t="s">
        <v>61538</v>
      </c>
      <c r="O24279" s="76" t="s">
        <v>4356</v>
      </c>
      <c r="P24279" s="82">
        <v>196</v>
      </c>
      <c r="Q24279" s="82" t="s">
        <v>90353</v>
      </c>
      <c r="R24279"/>
    </row>
    <row r="24280" spans="12:18" x14ac:dyDescent="0.25">
      <c r="L24280" t="s">
        <v>3215</v>
      </c>
      <c r="M24280" t="s">
        <v>5735</v>
      </c>
      <c r="N24280" t="s">
        <v>61539</v>
      </c>
      <c r="O24280" s="76" t="s">
        <v>4366</v>
      </c>
      <c r="P24280" s="82">
        <v>82</v>
      </c>
      <c r="Q24280" s="82" t="s">
        <v>90355</v>
      </c>
      <c r="R24280"/>
    </row>
    <row r="24281" spans="12:18" x14ac:dyDescent="0.25">
      <c r="L24281" t="s">
        <v>3215</v>
      </c>
      <c r="M24281" t="s">
        <v>16886</v>
      </c>
      <c r="N24281" t="s">
        <v>61540</v>
      </c>
      <c r="O24281" s="76" t="s">
        <v>4366</v>
      </c>
      <c r="P24281" s="82">
        <v>183</v>
      </c>
      <c r="Q24281" s="82" t="s">
        <v>90356</v>
      </c>
      <c r="R24281"/>
    </row>
    <row r="24282" spans="12:18" x14ac:dyDescent="0.25">
      <c r="L24282" t="s">
        <v>3215</v>
      </c>
      <c r="M24282" t="s">
        <v>5736</v>
      </c>
      <c r="N24282" t="s">
        <v>61541</v>
      </c>
      <c r="O24282" s="76" t="s">
        <v>4356</v>
      </c>
      <c r="P24282" s="82">
        <v>364</v>
      </c>
      <c r="Q24282" s="82" t="s">
        <v>90357</v>
      </c>
      <c r="R24282"/>
    </row>
    <row r="24283" spans="12:18" x14ac:dyDescent="0.25">
      <c r="L24283" t="s">
        <v>3215</v>
      </c>
      <c r="M24283" t="s">
        <v>16888</v>
      </c>
      <c r="N24283" t="s">
        <v>61542</v>
      </c>
      <c r="O24283" s="76" t="s">
        <v>4356</v>
      </c>
      <c r="P24283" s="82">
        <v>455</v>
      </c>
      <c r="Q24283" s="82" t="s">
        <v>90358</v>
      </c>
      <c r="R24283"/>
    </row>
    <row r="24284" spans="12:18" x14ac:dyDescent="0.25">
      <c r="L24284" t="s">
        <v>3215</v>
      </c>
      <c r="M24284" t="s">
        <v>5737</v>
      </c>
      <c r="N24284" t="s">
        <v>61543</v>
      </c>
      <c r="O24284" s="76" t="s">
        <v>4356</v>
      </c>
      <c r="P24284" s="82">
        <v>449</v>
      </c>
      <c r="Q24284" s="82" t="s">
        <v>90359</v>
      </c>
      <c r="R24284"/>
    </row>
    <row r="24285" spans="12:18" x14ac:dyDescent="0.25">
      <c r="L24285" t="s">
        <v>3215</v>
      </c>
      <c r="M24285" t="s">
        <v>23285</v>
      </c>
      <c r="N24285" t="s">
        <v>61544</v>
      </c>
      <c r="O24285" s="76" t="s">
        <v>4356</v>
      </c>
      <c r="P24285" s="82">
        <v>317</v>
      </c>
      <c r="Q24285" s="82" t="s">
        <v>90360</v>
      </c>
      <c r="R24285"/>
    </row>
    <row r="24286" spans="12:18" x14ac:dyDescent="0.25">
      <c r="L24286" t="s">
        <v>3215</v>
      </c>
      <c r="M24286" t="s">
        <v>16890</v>
      </c>
      <c r="N24286" t="s">
        <v>61545</v>
      </c>
      <c r="O24286" s="76" t="s">
        <v>4356</v>
      </c>
      <c r="P24286" s="82">
        <v>765</v>
      </c>
      <c r="Q24286" s="82" t="s">
        <v>90361</v>
      </c>
      <c r="R24286"/>
    </row>
    <row r="24287" spans="12:18" x14ac:dyDescent="0.25">
      <c r="L24287" t="s">
        <v>3215</v>
      </c>
      <c r="M24287" t="s">
        <v>18865</v>
      </c>
      <c r="N24287" t="s">
        <v>61546</v>
      </c>
      <c r="O24287" s="76" t="s">
        <v>4356</v>
      </c>
      <c r="P24287" s="82">
        <v>916</v>
      </c>
      <c r="Q24287" s="82" t="s">
        <v>90362</v>
      </c>
      <c r="R24287"/>
    </row>
    <row r="24288" spans="12:18" x14ac:dyDescent="0.25">
      <c r="L24288" t="s">
        <v>3215</v>
      </c>
      <c r="M24288" t="s">
        <v>10289</v>
      </c>
      <c r="N24288" t="s">
        <v>61547</v>
      </c>
      <c r="O24288" s="76" t="s">
        <v>4356</v>
      </c>
      <c r="P24288" s="82">
        <v>333</v>
      </c>
      <c r="Q24288" s="82" t="s">
        <v>90363</v>
      </c>
      <c r="R24288"/>
    </row>
    <row r="24289" spans="12:18" x14ac:dyDescent="0.25">
      <c r="L24289" t="s">
        <v>3215</v>
      </c>
      <c r="M24289" t="s">
        <v>36777</v>
      </c>
      <c r="N24289" t="s">
        <v>61548</v>
      </c>
      <c r="O24289" s="76" t="s">
        <v>4356</v>
      </c>
      <c r="P24289" s="82">
        <v>325</v>
      </c>
      <c r="Q24289" s="82" t="s">
        <v>90364</v>
      </c>
      <c r="R24289"/>
    </row>
    <row r="24290" spans="12:18" x14ac:dyDescent="0.25">
      <c r="L24290" t="s">
        <v>3215</v>
      </c>
      <c r="M24290" t="s">
        <v>16892</v>
      </c>
      <c r="N24290" t="s">
        <v>61549</v>
      </c>
      <c r="O24290" s="76" t="s">
        <v>4356</v>
      </c>
      <c r="P24290" s="82">
        <v>722</v>
      </c>
      <c r="Q24290" s="82" t="s">
        <v>90365</v>
      </c>
      <c r="R24290"/>
    </row>
    <row r="24291" spans="12:18" x14ac:dyDescent="0.25">
      <c r="L24291" t="s">
        <v>3215</v>
      </c>
      <c r="M24291" t="s">
        <v>18867</v>
      </c>
      <c r="N24291" t="s">
        <v>61550</v>
      </c>
      <c r="O24291" s="76" t="s">
        <v>4356</v>
      </c>
      <c r="P24291" s="82">
        <v>269</v>
      </c>
      <c r="Q24291" s="82" t="s">
        <v>90366</v>
      </c>
      <c r="R24291"/>
    </row>
    <row r="24292" spans="12:18" x14ac:dyDescent="0.25">
      <c r="L24292" t="s">
        <v>3215</v>
      </c>
      <c r="M24292" t="s">
        <v>5738</v>
      </c>
      <c r="N24292" t="s">
        <v>61551</v>
      </c>
      <c r="O24292" s="76" t="s">
        <v>4356</v>
      </c>
      <c r="P24292" s="82">
        <v>163</v>
      </c>
      <c r="Q24292" s="82" t="s">
        <v>90367</v>
      </c>
      <c r="R24292"/>
    </row>
    <row r="24293" spans="12:18" x14ac:dyDescent="0.25">
      <c r="L24293" t="s">
        <v>3215</v>
      </c>
      <c r="M24293" t="s">
        <v>18869</v>
      </c>
      <c r="N24293" t="s">
        <v>61552</v>
      </c>
      <c r="O24293" s="76" t="s">
        <v>4366</v>
      </c>
      <c r="P24293" s="82">
        <v>54</v>
      </c>
      <c r="Q24293" s="82" t="s">
        <v>90368</v>
      </c>
      <c r="R24293"/>
    </row>
    <row r="24294" spans="12:18" x14ac:dyDescent="0.25">
      <c r="L24294" t="s">
        <v>3215</v>
      </c>
      <c r="M24294" t="s">
        <v>16894</v>
      </c>
      <c r="N24294" t="s">
        <v>61553</v>
      </c>
      <c r="O24294" s="76" t="s">
        <v>4356</v>
      </c>
      <c r="P24294" s="82">
        <v>1148</v>
      </c>
      <c r="Q24294" s="82" t="s">
        <v>90369</v>
      </c>
      <c r="R24294"/>
    </row>
    <row r="24295" spans="12:18" x14ac:dyDescent="0.25">
      <c r="L24295" t="s">
        <v>3215</v>
      </c>
      <c r="M24295" t="s">
        <v>16895</v>
      </c>
      <c r="N24295" t="s">
        <v>61554</v>
      </c>
      <c r="O24295" s="76" t="s">
        <v>4356</v>
      </c>
      <c r="P24295" s="82">
        <v>1093</v>
      </c>
      <c r="Q24295" s="82" t="s">
        <v>90370</v>
      </c>
      <c r="R24295"/>
    </row>
    <row r="24296" spans="12:18" x14ac:dyDescent="0.25">
      <c r="L24296" t="s">
        <v>3215</v>
      </c>
      <c r="M24296" t="s">
        <v>16896</v>
      </c>
      <c r="N24296" t="s">
        <v>61555</v>
      </c>
      <c r="O24296" s="76" t="s">
        <v>4374</v>
      </c>
      <c r="P24296" s="82">
        <v>608</v>
      </c>
      <c r="Q24296" s="82" t="s">
        <v>90371</v>
      </c>
      <c r="R24296"/>
    </row>
    <row r="24297" spans="12:18" x14ac:dyDescent="0.25">
      <c r="L24297" t="s">
        <v>3215</v>
      </c>
      <c r="M24297" t="s">
        <v>23286</v>
      </c>
      <c r="N24297" t="s">
        <v>61556</v>
      </c>
      <c r="O24297" s="76" t="s">
        <v>4366</v>
      </c>
      <c r="P24297" s="82">
        <v>111</v>
      </c>
      <c r="Q24297" s="82" t="s">
        <v>90372</v>
      </c>
      <c r="R24297"/>
    </row>
    <row r="24298" spans="12:18" x14ac:dyDescent="0.25">
      <c r="L24298" t="s">
        <v>3215</v>
      </c>
      <c r="M24298" t="s">
        <v>16898</v>
      </c>
      <c r="N24298" t="s">
        <v>61557</v>
      </c>
      <c r="O24298" s="76" t="s">
        <v>4356</v>
      </c>
      <c r="P24298" s="82">
        <v>557</v>
      </c>
      <c r="Q24298" s="82" t="s">
        <v>90373</v>
      </c>
      <c r="R24298"/>
    </row>
    <row r="24299" spans="12:18" x14ac:dyDescent="0.25">
      <c r="L24299" t="s">
        <v>3215</v>
      </c>
      <c r="M24299" t="s">
        <v>23287</v>
      </c>
      <c r="N24299" t="s">
        <v>61558</v>
      </c>
      <c r="O24299" s="76" t="s">
        <v>4356</v>
      </c>
      <c r="P24299" s="82">
        <v>269</v>
      </c>
      <c r="Q24299" s="82" t="s">
        <v>90374</v>
      </c>
      <c r="R24299"/>
    </row>
    <row r="24300" spans="12:18" x14ac:dyDescent="0.25">
      <c r="L24300" t="s">
        <v>3215</v>
      </c>
      <c r="M24300" t="s">
        <v>18871</v>
      </c>
      <c r="N24300" t="s">
        <v>61559</v>
      </c>
      <c r="O24300" s="76" t="s">
        <v>4366</v>
      </c>
      <c r="P24300" s="82">
        <v>240</v>
      </c>
      <c r="Q24300" s="82" t="s">
        <v>90375</v>
      </c>
      <c r="R24300"/>
    </row>
    <row r="24301" spans="12:18" x14ac:dyDescent="0.25">
      <c r="L24301" t="s">
        <v>3215</v>
      </c>
      <c r="M24301" t="s">
        <v>18873</v>
      </c>
      <c r="N24301" t="s">
        <v>61560</v>
      </c>
      <c r="O24301" s="76" t="s">
        <v>4356</v>
      </c>
      <c r="P24301" s="82">
        <v>817</v>
      </c>
      <c r="Q24301" s="82" t="s">
        <v>90376</v>
      </c>
      <c r="R24301"/>
    </row>
    <row r="24302" spans="12:18" x14ac:dyDescent="0.25">
      <c r="L24302" t="s">
        <v>3215</v>
      </c>
      <c r="M24302" t="s">
        <v>36778</v>
      </c>
      <c r="N24302" t="s">
        <v>61561</v>
      </c>
      <c r="O24302" s="76" t="s">
        <v>4356</v>
      </c>
      <c r="P24302" s="82">
        <v>379</v>
      </c>
      <c r="Q24302" s="82" t="s">
        <v>90377</v>
      </c>
      <c r="R24302"/>
    </row>
    <row r="24303" spans="12:18" x14ac:dyDescent="0.25">
      <c r="L24303" t="s">
        <v>3215</v>
      </c>
      <c r="M24303" t="s">
        <v>16900</v>
      </c>
      <c r="N24303" t="s">
        <v>61562</v>
      </c>
      <c r="O24303" s="76" t="s">
        <v>4374</v>
      </c>
      <c r="P24303" s="82">
        <v>2496</v>
      </c>
      <c r="Q24303" s="82" t="s">
        <v>72645</v>
      </c>
      <c r="R24303"/>
    </row>
    <row r="24304" spans="12:18" x14ac:dyDescent="0.25">
      <c r="L24304" t="s">
        <v>3215</v>
      </c>
      <c r="M24304" t="s">
        <v>7994</v>
      </c>
      <c r="N24304" t="s">
        <v>61563</v>
      </c>
      <c r="O24304" s="76" t="s">
        <v>4366</v>
      </c>
      <c r="P24304" s="82">
        <v>122</v>
      </c>
      <c r="Q24304" s="82" t="s">
        <v>90319</v>
      </c>
      <c r="R24304"/>
    </row>
    <row r="24305" spans="12:18" x14ac:dyDescent="0.25">
      <c r="L24305" t="s">
        <v>3215</v>
      </c>
      <c r="M24305" t="s">
        <v>9949</v>
      </c>
      <c r="N24305" t="s">
        <v>61564</v>
      </c>
      <c r="O24305" s="76" t="s">
        <v>4356</v>
      </c>
      <c r="P24305" s="82">
        <v>264</v>
      </c>
      <c r="Q24305" s="82" t="s">
        <v>90320</v>
      </c>
      <c r="R24305"/>
    </row>
    <row r="24306" spans="12:18" x14ac:dyDescent="0.25">
      <c r="L24306" t="s">
        <v>3215</v>
      </c>
      <c r="M24306" t="s">
        <v>5716</v>
      </c>
      <c r="N24306" t="s">
        <v>61565</v>
      </c>
      <c r="O24306" s="76" t="s">
        <v>4356</v>
      </c>
      <c r="P24306" s="82">
        <v>805</v>
      </c>
      <c r="Q24306" s="82" t="s">
        <v>90273</v>
      </c>
      <c r="R24306"/>
    </row>
    <row r="24307" spans="12:18" x14ac:dyDescent="0.25">
      <c r="L24307" t="s">
        <v>3215</v>
      </c>
      <c r="M24307" t="s">
        <v>18852</v>
      </c>
      <c r="N24307" t="s">
        <v>61566</v>
      </c>
      <c r="O24307" s="76" t="s">
        <v>4366</v>
      </c>
      <c r="P24307" s="82">
        <v>160</v>
      </c>
      <c r="Q24307" s="82" t="s">
        <v>90323</v>
      </c>
      <c r="R24307"/>
    </row>
    <row r="24308" spans="12:18" x14ac:dyDescent="0.25">
      <c r="L24308" t="s">
        <v>3215</v>
      </c>
      <c r="M24308" t="s">
        <v>104760</v>
      </c>
      <c r="N24308" t="s">
        <v>104761</v>
      </c>
      <c r="O24308" s="76" t="s">
        <v>4374</v>
      </c>
      <c r="P24308" s="82">
        <v>5076</v>
      </c>
      <c r="Q24308" s="82" t="s">
        <v>90324</v>
      </c>
      <c r="R24308"/>
    </row>
    <row r="24309" spans="12:18" x14ac:dyDescent="0.25">
      <c r="L24309" t="s">
        <v>3215</v>
      </c>
      <c r="M24309" t="s">
        <v>23280</v>
      </c>
      <c r="N24309" t="s">
        <v>61567</v>
      </c>
      <c r="O24309" s="76" t="s">
        <v>4356</v>
      </c>
      <c r="P24309" s="82">
        <v>592</v>
      </c>
      <c r="Q24309" s="82" t="s">
        <v>90325</v>
      </c>
      <c r="R24309"/>
    </row>
    <row r="24310" spans="12:18" x14ac:dyDescent="0.25">
      <c r="L24310" t="s">
        <v>3215</v>
      </c>
      <c r="M24310" t="s">
        <v>16875</v>
      </c>
      <c r="N24310" t="s">
        <v>61568</v>
      </c>
      <c r="O24310" s="76" t="s">
        <v>4356</v>
      </c>
      <c r="P24310" s="82">
        <v>2248</v>
      </c>
      <c r="Q24310" s="82" t="s">
        <v>90326</v>
      </c>
      <c r="R24310"/>
    </row>
    <row r="24311" spans="12:18" x14ac:dyDescent="0.25">
      <c r="L24311" t="s">
        <v>3215</v>
      </c>
      <c r="M24311" t="s">
        <v>9968</v>
      </c>
      <c r="N24311" t="s">
        <v>61569</v>
      </c>
      <c r="O24311" s="76" t="s">
        <v>4356</v>
      </c>
      <c r="P24311" s="82">
        <v>326</v>
      </c>
      <c r="Q24311" s="82" t="s">
        <v>90327</v>
      </c>
      <c r="R24311"/>
    </row>
    <row r="24312" spans="12:18" x14ac:dyDescent="0.25">
      <c r="L24312" t="s">
        <v>3215</v>
      </c>
      <c r="M24312" t="s">
        <v>36772</v>
      </c>
      <c r="N24312" t="s">
        <v>61570</v>
      </c>
      <c r="O24312" s="76" t="s">
        <v>4356</v>
      </c>
      <c r="P24312" s="82">
        <v>807</v>
      </c>
      <c r="Q24312" s="82" t="s">
        <v>90328</v>
      </c>
      <c r="R24312"/>
    </row>
    <row r="24313" spans="12:18" x14ac:dyDescent="0.25">
      <c r="L24313" t="s">
        <v>3215</v>
      </c>
      <c r="M24313" t="s">
        <v>23281</v>
      </c>
      <c r="N24313" t="s">
        <v>61571</v>
      </c>
      <c r="O24313" s="76" t="s">
        <v>4356</v>
      </c>
      <c r="P24313" s="82">
        <v>783</v>
      </c>
      <c r="Q24313" s="82" t="s">
        <v>90329</v>
      </c>
      <c r="R24313"/>
    </row>
    <row r="24314" spans="12:18" x14ac:dyDescent="0.25">
      <c r="L24314" t="s">
        <v>3215</v>
      </c>
      <c r="M24314" t="s">
        <v>23282</v>
      </c>
      <c r="N24314" t="s">
        <v>61572</v>
      </c>
      <c r="O24314" s="76" t="s">
        <v>4356</v>
      </c>
      <c r="P24314" s="82">
        <v>1136</v>
      </c>
      <c r="Q24314" s="82" t="s">
        <v>90330</v>
      </c>
      <c r="R24314"/>
    </row>
    <row r="24315" spans="12:18" x14ac:dyDescent="0.25">
      <c r="L24315" t="s">
        <v>3215</v>
      </c>
      <c r="M24315" t="s">
        <v>36773</v>
      </c>
      <c r="N24315" t="s">
        <v>61573</v>
      </c>
      <c r="O24315" s="76" t="s">
        <v>4450</v>
      </c>
      <c r="P24315" s="82">
        <v>6606</v>
      </c>
      <c r="Q24315" s="82" t="s">
        <v>90331</v>
      </c>
      <c r="R24315"/>
    </row>
    <row r="24316" spans="12:18" x14ac:dyDescent="0.25">
      <c r="L24316" t="s">
        <v>3215</v>
      </c>
      <c r="M24316" t="s">
        <v>7433</v>
      </c>
      <c r="N24316" t="s">
        <v>61574</v>
      </c>
      <c r="O24316" s="76" t="s">
        <v>4356</v>
      </c>
      <c r="P24316" s="82">
        <v>450</v>
      </c>
      <c r="Q24316" s="82" t="s">
        <v>90332</v>
      </c>
      <c r="R24316"/>
    </row>
    <row r="24317" spans="12:18" x14ac:dyDescent="0.25">
      <c r="L24317" t="s">
        <v>3215</v>
      </c>
      <c r="M24317" t="s">
        <v>16878</v>
      </c>
      <c r="N24317" t="s">
        <v>61575</v>
      </c>
      <c r="O24317" s="76" t="s">
        <v>4374</v>
      </c>
      <c r="P24317" s="82">
        <v>3452</v>
      </c>
      <c r="Q24317" s="82" t="s">
        <v>90333</v>
      </c>
      <c r="R24317"/>
    </row>
    <row r="24318" spans="12:18" x14ac:dyDescent="0.25">
      <c r="L24318" t="s">
        <v>3215</v>
      </c>
      <c r="M24318" t="s">
        <v>23283</v>
      </c>
      <c r="N24318" t="s">
        <v>61576</v>
      </c>
      <c r="O24318" s="76" t="s">
        <v>4450</v>
      </c>
      <c r="P24318" s="82">
        <v>11204</v>
      </c>
      <c r="Q24318" s="82" t="s">
        <v>90336</v>
      </c>
      <c r="R24318"/>
    </row>
    <row r="24319" spans="12:18" x14ac:dyDescent="0.25">
      <c r="L24319" t="s">
        <v>3215</v>
      </c>
      <c r="M24319" t="s">
        <v>5729</v>
      </c>
      <c r="N24319" t="s">
        <v>61577</v>
      </c>
      <c r="O24319" s="76" t="s">
        <v>4356</v>
      </c>
      <c r="P24319" s="82">
        <v>482</v>
      </c>
      <c r="Q24319" s="82" t="s">
        <v>90337</v>
      </c>
      <c r="R24319"/>
    </row>
    <row r="24320" spans="12:18" x14ac:dyDescent="0.25">
      <c r="L24320" t="s">
        <v>3215</v>
      </c>
      <c r="M24320" t="s">
        <v>36774</v>
      </c>
      <c r="N24320" t="s">
        <v>61578</v>
      </c>
      <c r="O24320" s="76" t="s">
        <v>4356</v>
      </c>
      <c r="P24320" s="82">
        <v>286</v>
      </c>
      <c r="Q24320" s="82" t="s">
        <v>90338</v>
      </c>
      <c r="R24320"/>
    </row>
    <row r="24321" spans="12:18" x14ac:dyDescent="0.25">
      <c r="L24321" t="s">
        <v>3215</v>
      </c>
      <c r="M24321" t="s">
        <v>5728</v>
      </c>
      <c r="N24321" t="s">
        <v>61579</v>
      </c>
      <c r="O24321" s="76" t="s">
        <v>4374</v>
      </c>
      <c r="P24321" s="82">
        <v>5906</v>
      </c>
      <c r="Q24321" s="82" t="s">
        <v>90335</v>
      </c>
      <c r="R24321"/>
    </row>
    <row r="24322" spans="12:18" x14ac:dyDescent="0.25">
      <c r="L24322" t="s">
        <v>3215</v>
      </c>
      <c r="M24322" t="s">
        <v>5730</v>
      </c>
      <c r="N24322" t="s">
        <v>61580</v>
      </c>
      <c r="O24322" s="76" t="s">
        <v>4356</v>
      </c>
      <c r="P24322" s="82">
        <v>210</v>
      </c>
      <c r="Q24322" s="82" t="s">
        <v>90339</v>
      </c>
      <c r="R24322"/>
    </row>
    <row r="24323" spans="12:18" x14ac:dyDescent="0.25">
      <c r="L24323" t="s">
        <v>3215</v>
      </c>
      <c r="M24323" t="s">
        <v>18856</v>
      </c>
      <c r="N24323" t="s">
        <v>61581</v>
      </c>
      <c r="O24323" s="76" t="s">
        <v>4356</v>
      </c>
      <c r="P24323" s="82">
        <v>119</v>
      </c>
      <c r="Q24323" s="82" t="s">
        <v>90340</v>
      </c>
      <c r="R24323"/>
    </row>
    <row r="24324" spans="12:18" x14ac:dyDescent="0.25">
      <c r="L24324" t="s">
        <v>3215</v>
      </c>
      <c r="M24324" t="s">
        <v>18858</v>
      </c>
      <c r="N24324" t="s">
        <v>61582</v>
      </c>
      <c r="O24324" s="76" t="s">
        <v>4374</v>
      </c>
      <c r="P24324" s="82">
        <v>878</v>
      </c>
      <c r="Q24324" s="82" t="s">
        <v>90341</v>
      </c>
      <c r="R24324"/>
    </row>
    <row r="24325" spans="12:18" x14ac:dyDescent="0.25">
      <c r="L24325" t="s">
        <v>3215</v>
      </c>
      <c r="M24325" t="s">
        <v>5731</v>
      </c>
      <c r="N24325" t="s">
        <v>61583</v>
      </c>
      <c r="O24325" s="76" t="s">
        <v>4450</v>
      </c>
      <c r="P24325" s="82">
        <v>4738</v>
      </c>
      <c r="Q24325" s="82" t="s">
        <v>90342</v>
      </c>
      <c r="R24325"/>
    </row>
    <row r="24326" spans="12:18" x14ac:dyDescent="0.25">
      <c r="L24326" t="s">
        <v>3215</v>
      </c>
      <c r="M24326" t="s">
        <v>14777</v>
      </c>
      <c r="N24326" t="s">
        <v>61584</v>
      </c>
      <c r="O24326" s="76" t="s">
        <v>4374</v>
      </c>
      <c r="P24326" s="82">
        <v>14782</v>
      </c>
      <c r="Q24326" s="82" t="s">
        <v>90343</v>
      </c>
      <c r="R24326"/>
    </row>
    <row r="24327" spans="12:18" x14ac:dyDescent="0.25">
      <c r="L24327" t="s">
        <v>3215</v>
      </c>
      <c r="M24327" t="s">
        <v>36775</v>
      </c>
      <c r="N24327" t="s">
        <v>61585</v>
      </c>
      <c r="O24327" s="76" t="s">
        <v>4356</v>
      </c>
      <c r="P24327" s="82">
        <v>1095</v>
      </c>
      <c r="Q24327" s="82" t="s">
        <v>90344</v>
      </c>
      <c r="R24327"/>
    </row>
    <row r="24328" spans="12:18" x14ac:dyDescent="0.25">
      <c r="L24328" t="s">
        <v>3215</v>
      </c>
      <c r="M24328" t="s">
        <v>16880</v>
      </c>
      <c r="N24328" t="s">
        <v>61586</v>
      </c>
      <c r="O24328" s="76" t="s">
        <v>4374</v>
      </c>
      <c r="P24328" s="82">
        <v>4971</v>
      </c>
      <c r="Q24328" s="82" t="s">
        <v>90345</v>
      </c>
      <c r="R24328"/>
    </row>
    <row r="24329" spans="12:18" x14ac:dyDescent="0.25">
      <c r="L24329" t="s">
        <v>3215</v>
      </c>
      <c r="M24329" t="s">
        <v>36776</v>
      </c>
      <c r="N24329" t="s">
        <v>61587</v>
      </c>
      <c r="O24329" s="76" t="s">
        <v>4366</v>
      </c>
      <c r="P24329" s="82">
        <v>101</v>
      </c>
      <c r="Q24329" s="82" t="s">
        <v>90346</v>
      </c>
      <c r="R24329"/>
    </row>
    <row r="24330" spans="12:18" x14ac:dyDescent="0.25">
      <c r="L24330" t="s">
        <v>3215</v>
      </c>
      <c r="M24330" t="s">
        <v>18860</v>
      </c>
      <c r="N24330" t="s">
        <v>61588</v>
      </c>
      <c r="O24330" s="76" t="s">
        <v>4356</v>
      </c>
      <c r="P24330" s="82">
        <v>760</v>
      </c>
      <c r="Q24330" s="82" t="s">
        <v>90347</v>
      </c>
      <c r="R24330"/>
    </row>
    <row r="24331" spans="12:18" x14ac:dyDescent="0.25">
      <c r="L24331" t="s">
        <v>3215</v>
      </c>
      <c r="M24331" t="s">
        <v>5732</v>
      </c>
      <c r="N24331" t="s">
        <v>61589</v>
      </c>
      <c r="O24331" s="76" t="s">
        <v>4356</v>
      </c>
      <c r="P24331" s="82">
        <v>3027</v>
      </c>
      <c r="Q24331" s="82" t="s">
        <v>90348</v>
      </c>
      <c r="R24331"/>
    </row>
    <row r="24332" spans="12:18" x14ac:dyDescent="0.25">
      <c r="L24332" t="s">
        <v>3215</v>
      </c>
      <c r="M24332" t="s">
        <v>18850</v>
      </c>
      <c r="N24332" t="s">
        <v>61590</v>
      </c>
      <c r="O24332" s="76" t="s">
        <v>4356</v>
      </c>
      <c r="P24332" s="82">
        <v>401</v>
      </c>
      <c r="Q24332" s="82" t="s">
        <v>90321</v>
      </c>
      <c r="R24332"/>
    </row>
    <row r="24333" spans="12:18" x14ac:dyDescent="0.25">
      <c r="L24333" t="s">
        <v>3215</v>
      </c>
      <c r="M24333" t="s">
        <v>17062</v>
      </c>
      <c r="N24333" t="s">
        <v>61591</v>
      </c>
      <c r="O24333" s="76" t="s">
        <v>4374</v>
      </c>
      <c r="P24333" s="82">
        <v>3511</v>
      </c>
      <c r="Q24333" s="82" t="s">
        <v>90322</v>
      </c>
      <c r="R24333"/>
    </row>
    <row r="24334" spans="12:18" x14ac:dyDescent="0.25">
      <c r="L24334" t="s">
        <v>3215</v>
      </c>
      <c r="M24334" t="s">
        <v>5727</v>
      </c>
      <c r="N24334" t="s">
        <v>61592</v>
      </c>
      <c r="O24334" s="76" t="s">
        <v>4356</v>
      </c>
      <c r="P24334" s="82">
        <v>1648</v>
      </c>
      <c r="Q24334" s="82" t="s">
        <v>90334</v>
      </c>
      <c r="R24334"/>
    </row>
    <row r="24335" spans="12:18" x14ac:dyDescent="0.25">
      <c r="L24335" t="s">
        <v>3215</v>
      </c>
      <c r="M24335" t="s">
        <v>16902</v>
      </c>
      <c r="N24335" t="s">
        <v>61593</v>
      </c>
      <c r="O24335" s="76" t="s">
        <v>4356</v>
      </c>
      <c r="P24335" s="82">
        <v>640</v>
      </c>
      <c r="Q24335" s="82" t="s">
        <v>90379</v>
      </c>
      <c r="R24335"/>
    </row>
    <row r="24336" spans="12:18" x14ac:dyDescent="0.25">
      <c r="L24336" t="s">
        <v>3215</v>
      </c>
      <c r="M24336" t="s">
        <v>36779</v>
      </c>
      <c r="N24336" t="s">
        <v>61594</v>
      </c>
      <c r="O24336" s="76" t="s">
        <v>4356</v>
      </c>
      <c r="P24336" s="82">
        <v>376</v>
      </c>
      <c r="Q24336" s="82" t="s">
        <v>90380</v>
      </c>
      <c r="R24336"/>
    </row>
    <row r="24337" spans="12:18" x14ac:dyDescent="0.25">
      <c r="L24337" t="s">
        <v>3215</v>
      </c>
      <c r="M24337" t="s">
        <v>18875</v>
      </c>
      <c r="N24337" t="s">
        <v>61595</v>
      </c>
      <c r="O24337" s="76" t="s">
        <v>4356</v>
      </c>
      <c r="P24337" s="82">
        <v>252</v>
      </c>
      <c r="Q24337" s="82" t="s">
        <v>90381</v>
      </c>
      <c r="R24337"/>
    </row>
    <row r="24338" spans="12:18" x14ac:dyDescent="0.25">
      <c r="L24338" t="s">
        <v>3215</v>
      </c>
      <c r="M24338" t="s">
        <v>16904</v>
      </c>
      <c r="N24338" t="s">
        <v>61596</v>
      </c>
      <c r="O24338" s="76" t="s">
        <v>4366</v>
      </c>
      <c r="P24338" s="82">
        <v>151</v>
      </c>
      <c r="Q24338" s="82" t="s">
        <v>90382</v>
      </c>
      <c r="R24338"/>
    </row>
    <row r="24339" spans="12:18" x14ac:dyDescent="0.25">
      <c r="L24339" t="s">
        <v>3215</v>
      </c>
      <c r="M24339" t="s">
        <v>16906</v>
      </c>
      <c r="N24339" t="s">
        <v>61597</v>
      </c>
      <c r="O24339" s="76" t="s">
        <v>4356</v>
      </c>
      <c r="P24339" s="82">
        <v>260</v>
      </c>
      <c r="Q24339" s="82" t="s">
        <v>90383</v>
      </c>
      <c r="R24339"/>
    </row>
    <row r="24340" spans="12:18" x14ac:dyDescent="0.25">
      <c r="L24340" t="s">
        <v>3215</v>
      </c>
      <c r="M24340" t="s">
        <v>18877</v>
      </c>
      <c r="N24340" t="s">
        <v>61598</v>
      </c>
      <c r="O24340" s="76" t="s">
        <v>4366</v>
      </c>
      <c r="P24340" s="82">
        <v>137</v>
      </c>
      <c r="Q24340" s="82" t="s">
        <v>90384</v>
      </c>
      <c r="R24340"/>
    </row>
    <row r="24341" spans="12:18" x14ac:dyDescent="0.25">
      <c r="L24341" t="s">
        <v>3215</v>
      </c>
      <c r="M24341" t="s">
        <v>18879</v>
      </c>
      <c r="N24341" t="s">
        <v>61599</v>
      </c>
      <c r="O24341" s="76" t="s">
        <v>4374</v>
      </c>
      <c r="P24341" s="82">
        <v>1204</v>
      </c>
      <c r="Q24341" s="82" t="s">
        <v>90385</v>
      </c>
      <c r="R24341"/>
    </row>
    <row r="24342" spans="12:18" x14ac:dyDescent="0.25">
      <c r="L24342" t="s">
        <v>3215</v>
      </c>
      <c r="M24342" t="s">
        <v>23289</v>
      </c>
      <c r="N24342" t="s">
        <v>61600</v>
      </c>
      <c r="O24342" s="76" t="s">
        <v>4356</v>
      </c>
      <c r="P24342" s="82">
        <v>1115</v>
      </c>
      <c r="Q24342" s="82" t="s">
        <v>90386</v>
      </c>
      <c r="R24342"/>
    </row>
    <row r="24343" spans="12:18" x14ac:dyDescent="0.25">
      <c r="L24343" t="s">
        <v>3215</v>
      </c>
      <c r="M24343" t="s">
        <v>5739</v>
      </c>
      <c r="N24343" t="s">
        <v>61601</v>
      </c>
      <c r="O24343" s="76" t="s">
        <v>4356</v>
      </c>
      <c r="P24343" s="82">
        <v>834</v>
      </c>
      <c r="Q24343" s="82" t="s">
        <v>90387</v>
      </c>
      <c r="R24343"/>
    </row>
    <row r="24344" spans="12:18" x14ac:dyDescent="0.25">
      <c r="L24344" t="s">
        <v>3215</v>
      </c>
      <c r="M24344" t="s">
        <v>16910</v>
      </c>
      <c r="N24344" t="s">
        <v>61602</v>
      </c>
      <c r="O24344" s="76" t="s">
        <v>4366</v>
      </c>
      <c r="P24344" s="82">
        <v>123</v>
      </c>
      <c r="Q24344" s="82" t="s">
        <v>90389</v>
      </c>
      <c r="R24344"/>
    </row>
    <row r="24345" spans="12:18" x14ac:dyDescent="0.25">
      <c r="L24345" t="s">
        <v>3215</v>
      </c>
      <c r="M24345" t="s">
        <v>18881</v>
      </c>
      <c r="N24345" t="s">
        <v>61603</v>
      </c>
      <c r="O24345" s="76" t="s">
        <v>4366</v>
      </c>
      <c r="P24345" s="82">
        <v>174</v>
      </c>
      <c r="Q24345" s="82" t="s">
        <v>90390</v>
      </c>
      <c r="R24345"/>
    </row>
    <row r="24346" spans="12:18" x14ac:dyDescent="0.25">
      <c r="L24346" t="s">
        <v>3215</v>
      </c>
      <c r="M24346" t="s">
        <v>16912</v>
      </c>
      <c r="N24346" t="s">
        <v>61604</v>
      </c>
      <c r="O24346" s="76" t="s">
        <v>4366</v>
      </c>
      <c r="P24346" s="82">
        <v>223</v>
      </c>
      <c r="Q24346" s="82" t="s">
        <v>90391</v>
      </c>
      <c r="R24346"/>
    </row>
    <row r="24347" spans="12:18" x14ac:dyDescent="0.25">
      <c r="L24347" t="s">
        <v>3215</v>
      </c>
      <c r="M24347" t="s">
        <v>16913</v>
      </c>
      <c r="N24347" t="s">
        <v>61605</v>
      </c>
      <c r="O24347" s="76" t="s">
        <v>4374</v>
      </c>
      <c r="P24347" s="82">
        <v>1434</v>
      </c>
      <c r="Q24347" s="82" t="s">
        <v>90392</v>
      </c>
      <c r="R24347"/>
    </row>
    <row r="24348" spans="12:18" x14ac:dyDescent="0.25">
      <c r="L24348" t="s">
        <v>3215</v>
      </c>
      <c r="M24348" t="s">
        <v>23290</v>
      </c>
      <c r="N24348" t="s">
        <v>61606</v>
      </c>
      <c r="O24348" s="76" t="s">
        <v>4356</v>
      </c>
      <c r="P24348" s="82">
        <v>159</v>
      </c>
      <c r="Q24348" s="82" t="s">
        <v>90393</v>
      </c>
      <c r="R24348"/>
    </row>
    <row r="24349" spans="12:18" x14ac:dyDescent="0.25">
      <c r="L24349" t="s">
        <v>3215</v>
      </c>
      <c r="M24349" t="s">
        <v>5740</v>
      </c>
      <c r="N24349" t="s">
        <v>61607</v>
      </c>
      <c r="O24349" s="76" t="s">
        <v>4356</v>
      </c>
      <c r="P24349" s="82">
        <v>1099</v>
      </c>
      <c r="Q24349" s="82" t="s">
        <v>90394</v>
      </c>
      <c r="R24349"/>
    </row>
    <row r="24350" spans="12:18" x14ac:dyDescent="0.25">
      <c r="L24350" t="s">
        <v>3215</v>
      </c>
      <c r="M24350" t="s">
        <v>18883</v>
      </c>
      <c r="N24350" t="s">
        <v>61608</v>
      </c>
      <c r="O24350" s="76" t="s">
        <v>4356</v>
      </c>
      <c r="P24350" s="82">
        <v>825</v>
      </c>
      <c r="Q24350" s="82" t="s">
        <v>90395</v>
      </c>
      <c r="R24350"/>
    </row>
    <row r="24351" spans="12:18" x14ac:dyDescent="0.25">
      <c r="L24351" t="s">
        <v>3215</v>
      </c>
      <c r="M24351" t="s">
        <v>23291</v>
      </c>
      <c r="N24351" t="s">
        <v>61609</v>
      </c>
      <c r="O24351" s="76" t="s">
        <v>4356</v>
      </c>
      <c r="P24351" s="82">
        <v>290</v>
      </c>
      <c r="Q24351" s="82" t="s">
        <v>90396</v>
      </c>
      <c r="R24351"/>
    </row>
    <row r="24352" spans="12:18" x14ac:dyDescent="0.25">
      <c r="L24352" t="s">
        <v>3215</v>
      </c>
      <c r="M24352" t="s">
        <v>23292</v>
      </c>
      <c r="N24352" t="s">
        <v>61610</v>
      </c>
      <c r="O24352" s="76" t="s">
        <v>4366</v>
      </c>
      <c r="P24352" s="82">
        <v>91</v>
      </c>
      <c r="Q24352" s="82" t="s">
        <v>90397</v>
      </c>
      <c r="R24352"/>
    </row>
    <row r="24353" spans="12:18" x14ac:dyDescent="0.25">
      <c r="L24353" t="s">
        <v>3215</v>
      </c>
      <c r="M24353" t="s">
        <v>5741</v>
      </c>
      <c r="N24353" t="s">
        <v>61611</v>
      </c>
      <c r="O24353" s="76" t="s">
        <v>4356</v>
      </c>
      <c r="P24353" s="82">
        <v>165</v>
      </c>
      <c r="Q24353" s="82" t="s">
        <v>90398</v>
      </c>
      <c r="R24353"/>
    </row>
    <row r="24354" spans="12:18" x14ac:dyDescent="0.25">
      <c r="L24354" t="s">
        <v>3215</v>
      </c>
      <c r="M24354" t="s">
        <v>36780</v>
      </c>
      <c r="N24354" t="s">
        <v>61612</v>
      </c>
      <c r="O24354" s="76" t="s">
        <v>4356</v>
      </c>
      <c r="P24354" s="82">
        <v>222</v>
      </c>
      <c r="Q24354" s="82" t="s">
        <v>90399</v>
      </c>
      <c r="R24354"/>
    </row>
    <row r="24355" spans="12:18" x14ac:dyDescent="0.25">
      <c r="L24355" t="s">
        <v>3215</v>
      </c>
      <c r="M24355" t="s">
        <v>18884</v>
      </c>
      <c r="N24355" t="s">
        <v>61613</v>
      </c>
      <c r="O24355" s="76" t="s">
        <v>4356</v>
      </c>
      <c r="P24355" s="82">
        <v>826</v>
      </c>
      <c r="Q24355" s="82" t="s">
        <v>90400</v>
      </c>
      <c r="R24355"/>
    </row>
    <row r="24356" spans="12:18" x14ac:dyDescent="0.25">
      <c r="L24356" t="s">
        <v>3215</v>
      </c>
      <c r="M24356" t="s">
        <v>23293</v>
      </c>
      <c r="N24356" t="s">
        <v>61614</v>
      </c>
      <c r="O24356" s="76" t="s">
        <v>4356</v>
      </c>
      <c r="P24356" s="82">
        <v>1436</v>
      </c>
      <c r="Q24356" s="82" t="s">
        <v>90402</v>
      </c>
      <c r="R24356"/>
    </row>
    <row r="24357" spans="12:18" x14ac:dyDescent="0.25">
      <c r="L24357" t="s">
        <v>3215</v>
      </c>
      <c r="M24357" t="s">
        <v>23294</v>
      </c>
      <c r="N24357" t="s">
        <v>61615</v>
      </c>
      <c r="O24357" s="76" t="s">
        <v>4356</v>
      </c>
      <c r="P24357" s="82">
        <v>60</v>
      </c>
      <c r="Q24357" s="82" t="s">
        <v>90403</v>
      </c>
      <c r="R24357"/>
    </row>
    <row r="24358" spans="12:18" x14ac:dyDescent="0.25">
      <c r="L24358" t="s">
        <v>3215</v>
      </c>
      <c r="M24358" t="s">
        <v>18886</v>
      </c>
      <c r="N24358" t="s">
        <v>61616</v>
      </c>
      <c r="O24358" s="76" t="s">
        <v>4366</v>
      </c>
      <c r="P24358" s="82">
        <v>178</v>
      </c>
      <c r="Q24358" s="82" t="s">
        <v>90405</v>
      </c>
      <c r="R24358"/>
    </row>
    <row r="24359" spans="12:18" x14ac:dyDescent="0.25">
      <c r="L24359" t="s">
        <v>3215</v>
      </c>
      <c r="M24359" t="s">
        <v>23295</v>
      </c>
      <c r="N24359" t="s">
        <v>61617</v>
      </c>
      <c r="O24359" s="76" t="s">
        <v>4356</v>
      </c>
      <c r="P24359" s="82">
        <v>279</v>
      </c>
      <c r="Q24359" s="82" t="s">
        <v>90406</v>
      </c>
      <c r="R24359"/>
    </row>
    <row r="24360" spans="12:18" x14ac:dyDescent="0.25">
      <c r="L24360" t="s">
        <v>3215</v>
      </c>
      <c r="M24360" t="s">
        <v>23296</v>
      </c>
      <c r="N24360" t="s">
        <v>61618</v>
      </c>
      <c r="O24360" s="76" t="s">
        <v>4356</v>
      </c>
      <c r="P24360" s="82">
        <v>538</v>
      </c>
      <c r="Q24360" s="82" t="s">
        <v>90407</v>
      </c>
      <c r="R24360"/>
    </row>
    <row r="24361" spans="12:18" x14ac:dyDescent="0.25">
      <c r="L24361" t="s">
        <v>3215</v>
      </c>
      <c r="M24361" t="s">
        <v>36781</v>
      </c>
      <c r="N24361" t="s">
        <v>61619</v>
      </c>
      <c r="O24361" s="76" t="s">
        <v>4366</v>
      </c>
      <c r="P24361" s="82">
        <v>84</v>
      </c>
      <c r="Q24361" s="82" t="s">
        <v>90408</v>
      </c>
      <c r="R24361"/>
    </row>
    <row r="24362" spans="12:18" x14ac:dyDescent="0.25">
      <c r="L24362" t="s">
        <v>3215</v>
      </c>
      <c r="M24362" t="s">
        <v>5742</v>
      </c>
      <c r="N24362" t="s">
        <v>61620</v>
      </c>
      <c r="O24362" s="76" t="s">
        <v>4366</v>
      </c>
      <c r="P24362" s="82">
        <v>253</v>
      </c>
      <c r="Q24362" s="82" t="s">
        <v>90409</v>
      </c>
      <c r="R24362"/>
    </row>
    <row r="24363" spans="12:18" x14ac:dyDescent="0.25">
      <c r="L24363" t="s">
        <v>3215</v>
      </c>
      <c r="M24363" t="s">
        <v>23297</v>
      </c>
      <c r="N24363" t="s">
        <v>61621</v>
      </c>
      <c r="O24363" s="76" t="s">
        <v>4356</v>
      </c>
      <c r="P24363" s="82">
        <v>569</v>
      </c>
      <c r="Q24363" s="82" t="s">
        <v>90410</v>
      </c>
      <c r="R24363"/>
    </row>
    <row r="24364" spans="12:18" x14ac:dyDescent="0.25">
      <c r="L24364" t="s">
        <v>3215</v>
      </c>
      <c r="M24364" t="s">
        <v>28718</v>
      </c>
      <c r="N24364" t="s">
        <v>61622</v>
      </c>
      <c r="O24364" s="76" t="s">
        <v>4374</v>
      </c>
      <c r="P24364" s="82">
        <v>971</v>
      </c>
      <c r="Q24364" s="82" t="s">
        <v>90411</v>
      </c>
      <c r="R24364"/>
    </row>
    <row r="24365" spans="12:18" x14ac:dyDescent="0.25">
      <c r="L24365" t="s">
        <v>3215</v>
      </c>
      <c r="M24365" t="s">
        <v>5743</v>
      </c>
      <c r="N24365" t="s">
        <v>61623</v>
      </c>
      <c r="O24365" s="76" t="s">
        <v>4356</v>
      </c>
      <c r="P24365" s="82">
        <v>532</v>
      </c>
      <c r="Q24365" s="82" t="s">
        <v>90412</v>
      </c>
      <c r="R24365"/>
    </row>
    <row r="24366" spans="12:18" x14ac:dyDescent="0.25">
      <c r="L24366" t="s">
        <v>3215</v>
      </c>
      <c r="M24366" t="s">
        <v>27392</v>
      </c>
      <c r="N24366" t="s">
        <v>61624</v>
      </c>
      <c r="O24366" s="76" t="s">
        <v>4366</v>
      </c>
      <c r="P24366" s="82">
        <v>90</v>
      </c>
      <c r="Q24366" s="82" t="s">
        <v>90413</v>
      </c>
      <c r="R24366"/>
    </row>
    <row r="24367" spans="12:18" x14ac:dyDescent="0.25">
      <c r="L24367" t="s">
        <v>3215</v>
      </c>
      <c r="M24367" t="s">
        <v>36782</v>
      </c>
      <c r="N24367" t="s">
        <v>61625</v>
      </c>
      <c r="O24367" s="76" t="s">
        <v>4356</v>
      </c>
      <c r="P24367" s="82">
        <v>1018</v>
      </c>
      <c r="Q24367" s="82" t="s">
        <v>90414</v>
      </c>
      <c r="R24367"/>
    </row>
    <row r="24368" spans="12:18" x14ac:dyDescent="0.25">
      <c r="L24368" t="s">
        <v>3215</v>
      </c>
      <c r="M24368" t="s">
        <v>23298</v>
      </c>
      <c r="N24368" t="s">
        <v>61626</v>
      </c>
      <c r="O24368" s="76" t="s">
        <v>4356</v>
      </c>
      <c r="P24368" s="82">
        <v>135</v>
      </c>
      <c r="Q24368" s="82" t="s">
        <v>90415</v>
      </c>
      <c r="R24368"/>
    </row>
    <row r="24369" spans="12:18" x14ac:dyDescent="0.25">
      <c r="L24369" t="s">
        <v>3215</v>
      </c>
      <c r="M24369" t="s">
        <v>18888</v>
      </c>
      <c r="N24369" t="s">
        <v>61627</v>
      </c>
      <c r="O24369" s="76" t="s">
        <v>4374</v>
      </c>
      <c r="P24369" s="82">
        <v>8608</v>
      </c>
      <c r="Q24369" s="82" t="s">
        <v>72645</v>
      </c>
      <c r="R24369"/>
    </row>
    <row r="24370" spans="12:18" x14ac:dyDescent="0.25">
      <c r="L24370" t="s">
        <v>3215</v>
      </c>
      <c r="M24370" t="s">
        <v>5744</v>
      </c>
      <c r="N24370" t="s">
        <v>61628</v>
      </c>
      <c r="O24370" s="76" t="s">
        <v>4374</v>
      </c>
      <c r="P24370" s="82">
        <v>2443</v>
      </c>
      <c r="Q24370" s="82" t="s">
        <v>90416</v>
      </c>
      <c r="R24370"/>
    </row>
    <row r="24371" spans="12:18" x14ac:dyDescent="0.25">
      <c r="L24371" t="s">
        <v>3215</v>
      </c>
      <c r="M24371" t="s">
        <v>36783</v>
      </c>
      <c r="N24371" t="s">
        <v>61629</v>
      </c>
      <c r="O24371" s="76" t="s">
        <v>4366</v>
      </c>
      <c r="P24371" s="82">
        <v>241</v>
      </c>
      <c r="Q24371" s="82" t="s">
        <v>90417</v>
      </c>
      <c r="R24371"/>
    </row>
    <row r="24372" spans="12:18" x14ac:dyDescent="0.25">
      <c r="L24372" t="s">
        <v>3215</v>
      </c>
      <c r="M24372" t="s">
        <v>5745</v>
      </c>
      <c r="N24372" t="s">
        <v>61630</v>
      </c>
      <c r="O24372" s="76" t="s">
        <v>4356</v>
      </c>
      <c r="P24372" s="82">
        <v>645</v>
      </c>
      <c r="Q24372" s="82" t="s">
        <v>90418</v>
      </c>
      <c r="R24372"/>
    </row>
    <row r="24373" spans="12:18" x14ac:dyDescent="0.25">
      <c r="L24373" t="s">
        <v>3215</v>
      </c>
      <c r="M24373" t="s">
        <v>23299</v>
      </c>
      <c r="N24373" t="s">
        <v>61631</v>
      </c>
      <c r="O24373" s="76" t="s">
        <v>4356</v>
      </c>
      <c r="P24373" s="82">
        <v>444</v>
      </c>
      <c r="Q24373" s="82" t="s">
        <v>90419</v>
      </c>
      <c r="R24373"/>
    </row>
    <row r="24374" spans="12:18" x14ac:dyDescent="0.25">
      <c r="L24374" t="s">
        <v>3215</v>
      </c>
      <c r="M24374" t="s">
        <v>18890</v>
      </c>
      <c r="N24374" t="s">
        <v>61632</v>
      </c>
      <c r="O24374" s="76" t="s">
        <v>4374</v>
      </c>
      <c r="P24374" s="82">
        <v>4726</v>
      </c>
      <c r="Q24374" s="82" t="s">
        <v>72645</v>
      </c>
      <c r="R24374"/>
    </row>
    <row r="24375" spans="12:18" x14ac:dyDescent="0.25">
      <c r="L24375" t="s">
        <v>3215</v>
      </c>
      <c r="M24375" t="s">
        <v>5746</v>
      </c>
      <c r="N24375" t="s">
        <v>61633</v>
      </c>
      <c r="O24375" s="76" t="s">
        <v>4374</v>
      </c>
      <c r="P24375" s="82">
        <v>1929</v>
      </c>
      <c r="Q24375" s="82" t="s">
        <v>90420</v>
      </c>
      <c r="R24375"/>
    </row>
    <row r="24376" spans="12:18" x14ac:dyDescent="0.25">
      <c r="L24376" t="s">
        <v>3215</v>
      </c>
      <c r="M24376" t="s">
        <v>36784</v>
      </c>
      <c r="N24376" t="s">
        <v>61634</v>
      </c>
      <c r="O24376" s="76" t="s">
        <v>4374</v>
      </c>
      <c r="P24376" s="82">
        <v>3452</v>
      </c>
      <c r="Q24376" s="82" t="s">
        <v>90421</v>
      </c>
      <c r="R24376"/>
    </row>
    <row r="24377" spans="12:18" x14ac:dyDescent="0.25">
      <c r="L24377" t="s">
        <v>3215</v>
      </c>
      <c r="M24377" t="s">
        <v>18892</v>
      </c>
      <c r="N24377" t="s">
        <v>61635</v>
      </c>
      <c r="O24377" s="76" t="s">
        <v>4374</v>
      </c>
      <c r="P24377" s="82">
        <v>2425</v>
      </c>
      <c r="Q24377" s="82" t="s">
        <v>90422</v>
      </c>
      <c r="R24377"/>
    </row>
    <row r="24378" spans="12:18" x14ac:dyDescent="0.25">
      <c r="L24378" t="s">
        <v>3215</v>
      </c>
      <c r="M24378" t="s">
        <v>5747</v>
      </c>
      <c r="N24378" t="s">
        <v>61636</v>
      </c>
      <c r="O24378" s="76" t="s">
        <v>4356</v>
      </c>
      <c r="P24378" s="82">
        <v>356</v>
      </c>
      <c r="Q24378" s="82" t="s">
        <v>90423</v>
      </c>
      <c r="R24378"/>
    </row>
    <row r="24379" spans="12:18" x14ac:dyDescent="0.25">
      <c r="L24379" t="s">
        <v>3215</v>
      </c>
      <c r="M24379" t="s">
        <v>23300</v>
      </c>
      <c r="N24379" t="s">
        <v>61637</v>
      </c>
      <c r="O24379" s="76" t="s">
        <v>4356</v>
      </c>
      <c r="P24379" s="82">
        <v>386</v>
      </c>
      <c r="Q24379" s="82" t="s">
        <v>90426</v>
      </c>
      <c r="R24379"/>
    </row>
    <row r="24380" spans="12:18" x14ac:dyDescent="0.25">
      <c r="L24380" t="s">
        <v>3215</v>
      </c>
      <c r="M24380" t="s">
        <v>5748</v>
      </c>
      <c r="N24380" t="s">
        <v>61638</v>
      </c>
      <c r="O24380" s="76" t="s">
        <v>4356</v>
      </c>
      <c r="P24380" s="82">
        <v>778</v>
      </c>
      <c r="Q24380" s="82" t="s">
        <v>90424</v>
      </c>
      <c r="R24380"/>
    </row>
    <row r="24381" spans="12:18" x14ac:dyDescent="0.25">
      <c r="L24381" t="s">
        <v>3215</v>
      </c>
      <c r="M24381" t="s">
        <v>5749</v>
      </c>
      <c r="N24381" t="s">
        <v>61639</v>
      </c>
      <c r="O24381" s="76" t="s">
        <v>4356</v>
      </c>
      <c r="P24381" s="82">
        <v>1382</v>
      </c>
      <c r="Q24381" s="82" t="s">
        <v>90425</v>
      </c>
      <c r="R24381"/>
    </row>
    <row r="24382" spans="12:18" x14ac:dyDescent="0.25">
      <c r="L24382" t="s">
        <v>3215</v>
      </c>
      <c r="M24382" t="s">
        <v>36785</v>
      </c>
      <c r="N24382" t="s">
        <v>61640</v>
      </c>
      <c r="O24382" s="76" t="s">
        <v>4356</v>
      </c>
      <c r="P24382" s="82">
        <v>568</v>
      </c>
      <c r="Q24382" s="82" t="s">
        <v>90427</v>
      </c>
      <c r="R24382"/>
    </row>
    <row r="24383" spans="12:18" x14ac:dyDescent="0.25">
      <c r="L24383" t="s">
        <v>3215</v>
      </c>
      <c r="M24383" t="s">
        <v>18893</v>
      </c>
      <c r="N24383" t="s">
        <v>61641</v>
      </c>
      <c r="O24383" s="76" t="s">
        <v>4366</v>
      </c>
      <c r="P24383" s="82">
        <v>272</v>
      </c>
      <c r="Q24383" s="82" t="s">
        <v>90428</v>
      </c>
      <c r="R24383"/>
    </row>
    <row r="24384" spans="12:18" x14ac:dyDescent="0.25">
      <c r="L24384" t="s">
        <v>3215</v>
      </c>
      <c r="M24384" t="s">
        <v>18895</v>
      </c>
      <c r="N24384" t="s">
        <v>61642</v>
      </c>
      <c r="O24384" s="76" t="s">
        <v>4356</v>
      </c>
      <c r="P24384" s="82">
        <v>365</v>
      </c>
      <c r="Q24384" s="82" t="s">
        <v>90429</v>
      </c>
      <c r="R24384"/>
    </row>
    <row r="24385" spans="12:18" x14ac:dyDescent="0.25">
      <c r="L24385" t="s">
        <v>3215</v>
      </c>
      <c r="M24385" t="s">
        <v>36786</v>
      </c>
      <c r="N24385" t="s">
        <v>61643</v>
      </c>
      <c r="O24385" s="76" t="s">
        <v>4356</v>
      </c>
      <c r="P24385" s="82">
        <v>135</v>
      </c>
      <c r="Q24385" s="82" t="s">
        <v>90430</v>
      </c>
      <c r="R24385"/>
    </row>
    <row r="24386" spans="12:18" x14ac:dyDescent="0.25">
      <c r="L24386" t="s">
        <v>3215</v>
      </c>
      <c r="M24386" t="s">
        <v>18897</v>
      </c>
      <c r="N24386" t="s">
        <v>61644</v>
      </c>
      <c r="O24386" s="76" t="s">
        <v>4366</v>
      </c>
      <c r="P24386" s="82">
        <v>265</v>
      </c>
      <c r="Q24386" s="82" t="s">
        <v>90432</v>
      </c>
      <c r="R24386"/>
    </row>
    <row r="24387" spans="12:18" x14ac:dyDescent="0.25">
      <c r="L24387" t="s">
        <v>3215</v>
      </c>
      <c r="M24387" t="s">
        <v>16920</v>
      </c>
      <c r="N24387" t="s">
        <v>61645</v>
      </c>
      <c r="O24387" s="76" t="s">
        <v>4366</v>
      </c>
      <c r="P24387" s="82">
        <v>264</v>
      </c>
      <c r="Q24387" s="82" t="s">
        <v>90431</v>
      </c>
      <c r="R24387"/>
    </row>
    <row r="24388" spans="12:18" x14ac:dyDescent="0.25">
      <c r="L24388" t="s">
        <v>3215</v>
      </c>
      <c r="M24388" t="s">
        <v>16922</v>
      </c>
      <c r="N24388" t="s">
        <v>61646</v>
      </c>
      <c r="O24388" s="76" t="s">
        <v>4366</v>
      </c>
      <c r="P24388" s="82">
        <v>118</v>
      </c>
      <c r="Q24388" s="82" t="s">
        <v>90433</v>
      </c>
      <c r="R24388"/>
    </row>
    <row r="24389" spans="12:18" x14ac:dyDescent="0.25">
      <c r="L24389" t="s">
        <v>3215</v>
      </c>
      <c r="M24389" t="s">
        <v>23301</v>
      </c>
      <c r="N24389" t="s">
        <v>61647</v>
      </c>
      <c r="O24389" s="76" t="s">
        <v>4374</v>
      </c>
      <c r="P24389" s="82">
        <v>4265</v>
      </c>
      <c r="Q24389" s="82" t="s">
        <v>72645</v>
      </c>
      <c r="R24389"/>
    </row>
    <row r="24390" spans="12:18" x14ac:dyDescent="0.25">
      <c r="L24390" t="s">
        <v>3215</v>
      </c>
      <c r="M24390" t="s">
        <v>18899</v>
      </c>
      <c r="N24390" t="s">
        <v>61648</v>
      </c>
      <c r="O24390" s="76" t="s">
        <v>4366</v>
      </c>
      <c r="P24390" s="82">
        <v>158</v>
      </c>
      <c r="Q24390" s="82" t="s">
        <v>90434</v>
      </c>
      <c r="R24390"/>
    </row>
    <row r="24391" spans="12:18" x14ac:dyDescent="0.25">
      <c r="L24391" t="s">
        <v>3215</v>
      </c>
      <c r="M24391" t="s">
        <v>18901</v>
      </c>
      <c r="N24391" t="s">
        <v>61649</v>
      </c>
      <c r="O24391" s="76" t="s">
        <v>4374</v>
      </c>
      <c r="P24391" s="82">
        <v>3667</v>
      </c>
      <c r="Q24391" s="82" t="s">
        <v>72645</v>
      </c>
      <c r="R24391"/>
    </row>
    <row r="24392" spans="12:18" x14ac:dyDescent="0.25">
      <c r="L24392" t="s">
        <v>3215</v>
      </c>
      <c r="M24392" t="s">
        <v>36787</v>
      </c>
      <c r="N24392" t="s">
        <v>61650</v>
      </c>
      <c r="O24392" s="76" t="s">
        <v>4356</v>
      </c>
      <c r="P24392" s="82">
        <v>654</v>
      </c>
      <c r="Q24392" s="82" t="s">
        <v>90435</v>
      </c>
      <c r="R24392"/>
    </row>
    <row r="24393" spans="12:18" x14ac:dyDescent="0.25">
      <c r="L24393" t="s">
        <v>3215</v>
      </c>
      <c r="M24393" t="s">
        <v>36788</v>
      </c>
      <c r="N24393" t="s">
        <v>61651</v>
      </c>
      <c r="O24393" s="76" t="s">
        <v>4374</v>
      </c>
      <c r="P24393" s="82">
        <v>4677</v>
      </c>
      <c r="Q24393" s="82" t="s">
        <v>90436</v>
      </c>
      <c r="R24393"/>
    </row>
    <row r="24394" spans="12:18" x14ac:dyDescent="0.25">
      <c r="L24394" t="s">
        <v>3215</v>
      </c>
      <c r="M24394" t="s">
        <v>18903</v>
      </c>
      <c r="N24394" t="s">
        <v>61652</v>
      </c>
      <c r="O24394" s="76" t="s">
        <v>4356</v>
      </c>
      <c r="P24394" s="82">
        <v>431</v>
      </c>
      <c r="Q24394" s="82" t="s">
        <v>90437</v>
      </c>
      <c r="R24394"/>
    </row>
    <row r="24395" spans="12:18" x14ac:dyDescent="0.25">
      <c r="L24395" t="s">
        <v>3215</v>
      </c>
      <c r="M24395" t="s">
        <v>18905</v>
      </c>
      <c r="N24395" t="s">
        <v>61653</v>
      </c>
      <c r="O24395" s="76" t="s">
        <v>4366</v>
      </c>
      <c r="P24395" s="82">
        <v>262</v>
      </c>
      <c r="Q24395" s="82" t="s">
        <v>90438</v>
      </c>
      <c r="R24395"/>
    </row>
    <row r="24396" spans="12:18" x14ac:dyDescent="0.25">
      <c r="L24396" t="s">
        <v>3215</v>
      </c>
      <c r="M24396" t="s">
        <v>5750</v>
      </c>
      <c r="N24396" t="s">
        <v>61654</v>
      </c>
      <c r="O24396" s="76" t="s">
        <v>4356</v>
      </c>
      <c r="P24396" s="82">
        <v>262</v>
      </c>
      <c r="Q24396" s="82" t="s">
        <v>90439</v>
      </c>
      <c r="R24396"/>
    </row>
    <row r="24397" spans="12:18" x14ac:dyDescent="0.25">
      <c r="L24397" t="s">
        <v>3215</v>
      </c>
      <c r="M24397" t="s">
        <v>5751</v>
      </c>
      <c r="N24397" t="s">
        <v>61655</v>
      </c>
      <c r="O24397" s="76" t="s">
        <v>4356</v>
      </c>
      <c r="P24397" s="82">
        <v>1099</v>
      </c>
      <c r="Q24397" s="82" t="s">
        <v>90440</v>
      </c>
      <c r="R24397"/>
    </row>
    <row r="24398" spans="12:18" x14ac:dyDescent="0.25">
      <c r="L24398" t="s">
        <v>3215</v>
      </c>
      <c r="M24398" t="s">
        <v>5752</v>
      </c>
      <c r="N24398" t="s">
        <v>61656</v>
      </c>
      <c r="O24398" s="76" t="s">
        <v>4356</v>
      </c>
      <c r="P24398" s="82">
        <v>1004</v>
      </c>
      <c r="Q24398" s="82" t="s">
        <v>90441</v>
      </c>
      <c r="R24398"/>
    </row>
    <row r="24399" spans="12:18" x14ac:dyDescent="0.25">
      <c r="L24399" t="s">
        <v>3215</v>
      </c>
      <c r="M24399" t="s">
        <v>18907</v>
      </c>
      <c r="N24399" t="s">
        <v>61657</v>
      </c>
      <c r="O24399" s="76" t="s">
        <v>4356</v>
      </c>
      <c r="P24399" s="82">
        <v>245</v>
      </c>
      <c r="Q24399" s="82" t="s">
        <v>90442</v>
      </c>
      <c r="R24399"/>
    </row>
    <row r="24400" spans="12:18" x14ac:dyDescent="0.25">
      <c r="L24400" t="s">
        <v>3215</v>
      </c>
      <c r="M24400" t="s">
        <v>16923</v>
      </c>
      <c r="N24400" t="s">
        <v>61658</v>
      </c>
      <c r="O24400" s="76" t="s">
        <v>4356</v>
      </c>
      <c r="P24400" s="82">
        <v>237</v>
      </c>
      <c r="Q24400" s="82" t="s">
        <v>90443</v>
      </c>
      <c r="R24400"/>
    </row>
    <row r="24401" spans="12:18" x14ac:dyDescent="0.25">
      <c r="L24401" t="s">
        <v>3215</v>
      </c>
      <c r="M24401" t="s">
        <v>18909</v>
      </c>
      <c r="N24401" t="s">
        <v>61659</v>
      </c>
      <c r="O24401" s="76" t="s">
        <v>4356</v>
      </c>
      <c r="P24401" s="82">
        <v>649</v>
      </c>
      <c r="Q24401" s="82" t="s">
        <v>90444</v>
      </c>
      <c r="R24401"/>
    </row>
    <row r="24402" spans="12:18" x14ac:dyDescent="0.25">
      <c r="L24402" t="s">
        <v>3215</v>
      </c>
      <c r="M24402" t="s">
        <v>36789</v>
      </c>
      <c r="N24402" t="s">
        <v>61660</v>
      </c>
      <c r="O24402" s="76" t="s">
        <v>4356</v>
      </c>
      <c r="P24402" s="82">
        <v>719</v>
      </c>
      <c r="Q24402" s="82" t="s">
        <v>90445</v>
      </c>
      <c r="R24402"/>
    </row>
    <row r="24403" spans="12:18" x14ac:dyDescent="0.25">
      <c r="L24403" t="s">
        <v>3215</v>
      </c>
      <c r="M24403" t="s">
        <v>23302</v>
      </c>
      <c r="N24403" t="s">
        <v>61661</v>
      </c>
      <c r="O24403" s="76" t="s">
        <v>4356</v>
      </c>
      <c r="P24403" s="82">
        <v>1333</v>
      </c>
      <c r="Q24403" s="82" t="s">
        <v>90446</v>
      </c>
      <c r="R24403"/>
    </row>
    <row r="24404" spans="12:18" x14ac:dyDescent="0.25">
      <c r="L24404" t="s">
        <v>3215</v>
      </c>
      <c r="M24404" t="s">
        <v>36790</v>
      </c>
      <c r="N24404" t="s">
        <v>61662</v>
      </c>
      <c r="O24404" s="76" t="s">
        <v>4366</v>
      </c>
      <c r="P24404" s="82">
        <v>138</v>
      </c>
      <c r="Q24404" s="82" t="s">
        <v>90447</v>
      </c>
      <c r="R24404"/>
    </row>
    <row r="24405" spans="12:18" x14ac:dyDescent="0.25">
      <c r="L24405" t="s">
        <v>3215</v>
      </c>
      <c r="M24405" t="s">
        <v>18911</v>
      </c>
      <c r="N24405" t="s">
        <v>61663</v>
      </c>
      <c r="O24405" s="76" t="s">
        <v>4366</v>
      </c>
      <c r="P24405" s="82">
        <v>174</v>
      </c>
      <c r="Q24405" s="82" t="s">
        <v>90448</v>
      </c>
      <c r="R24405"/>
    </row>
    <row r="24406" spans="12:18" x14ac:dyDescent="0.25">
      <c r="L24406" t="s">
        <v>3215</v>
      </c>
      <c r="M24406" t="s">
        <v>16925</v>
      </c>
      <c r="N24406" t="s">
        <v>61664</v>
      </c>
      <c r="O24406" s="76" t="s">
        <v>4356</v>
      </c>
      <c r="P24406" s="82">
        <v>377</v>
      </c>
      <c r="Q24406" s="82" t="s">
        <v>90449</v>
      </c>
      <c r="R24406"/>
    </row>
    <row r="24407" spans="12:18" x14ac:dyDescent="0.25">
      <c r="L24407" t="s">
        <v>3215</v>
      </c>
      <c r="M24407" t="s">
        <v>36791</v>
      </c>
      <c r="N24407" t="s">
        <v>61665</v>
      </c>
      <c r="O24407" s="76" t="s">
        <v>4366</v>
      </c>
      <c r="P24407" s="82">
        <v>232</v>
      </c>
      <c r="Q24407" s="82" t="s">
        <v>90450</v>
      </c>
      <c r="R24407"/>
    </row>
    <row r="24408" spans="12:18" x14ac:dyDescent="0.25">
      <c r="L24408" t="s">
        <v>3215</v>
      </c>
      <c r="M24408" t="s">
        <v>5753</v>
      </c>
      <c r="N24408" t="s">
        <v>61666</v>
      </c>
      <c r="O24408" s="76" t="s">
        <v>4356</v>
      </c>
      <c r="P24408" s="82">
        <v>1270</v>
      </c>
      <c r="Q24408" s="82" t="s">
        <v>90453</v>
      </c>
      <c r="R24408"/>
    </row>
    <row r="24409" spans="12:18" x14ac:dyDescent="0.25">
      <c r="L24409" t="s">
        <v>3215</v>
      </c>
      <c r="M24409" t="s">
        <v>5754</v>
      </c>
      <c r="N24409" t="s">
        <v>61667</v>
      </c>
      <c r="O24409" s="76" t="s">
        <v>4356</v>
      </c>
      <c r="P24409" s="82">
        <v>201</v>
      </c>
      <c r="Q24409" s="82" t="s">
        <v>90454</v>
      </c>
      <c r="R24409"/>
    </row>
    <row r="24410" spans="12:18" x14ac:dyDescent="0.25">
      <c r="L24410" t="s">
        <v>3215</v>
      </c>
      <c r="M24410" t="s">
        <v>23303</v>
      </c>
      <c r="N24410" t="s">
        <v>61668</v>
      </c>
      <c r="O24410" s="76" t="s">
        <v>4356</v>
      </c>
      <c r="P24410" s="82">
        <v>244</v>
      </c>
      <c r="Q24410" s="82" t="s">
        <v>90455</v>
      </c>
      <c r="R24410"/>
    </row>
    <row r="24411" spans="12:18" x14ac:dyDescent="0.25">
      <c r="L24411" t="s">
        <v>3215</v>
      </c>
      <c r="M24411" t="s">
        <v>36793</v>
      </c>
      <c r="N24411" t="s">
        <v>61669</v>
      </c>
      <c r="O24411" s="76" t="s">
        <v>4356</v>
      </c>
      <c r="P24411" s="82">
        <v>252</v>
      </c>
      <c r="Q24411" s="82" t="s">
        <v>90456</v>
      </c>
      <c r="R24411"/>
    </row>
    <row r="24412" spans="12:18" x14ac:dyDescent="0.25">
      <c r="L24412" t="s">
        <v>3215</v>
      </c>
      <c r="M24412" t="s">
        <v>36794</v>
      </c>
      <c r="N24412" t="s">
        <v>61670</v>
      </c>
      <c r="O24412" s="76" t="s">
        <v>4366</v>
      </c>
      <c r="P24412" s="82">
        <v>244</v>
      </c>
      <c r="Q24412" s="82" t="s">
        <v>90457</v>
      </c>
      <c r="R24412"/>
    </row>
    <row r="24413" spans="12:18" x14ac:dyDescent="0.25">
      <c r="L24413" t="s">
        <v>3215</v>
      </c>
      <c r="M24413" t="s">
        <v>36795</v>
      </c>
      <c r="N24413" t="s">
        <v>61671</v>
      </c>
      <c r="O24413" s="76" t="s">
        <v>4356</v>
      </c>
      <c r="P24413" s="82">
        <v>226</v>
      </c>
      <c r="Q24413" s="82" t="s">
        <v>90458</v>
      </c>
      <c r="R24413"/>
    </row>
    <row r="24414" spans="12:18" x14ac:dyDescent="0.25">
      <c r="L24414" t="s">
        <v>3215</v>
      </c>
      <c r="M24414" t="s">
        <v>23304</v>
      </c>
      <c r="N24414" t="s">
        <v>61672</v>
      </c>
      <c r="O24414" s="76" t="s">
        <v>4356</v>
      </c>
      <c r="P24414" s="82">
        <v>857</v>
      </c>
      <c r="Q24414" s="82" t="s">
        <v>90459</v>
      </c>
      <c r="R24414"/>
    </row>
    <row r="24415" spans="12:18" x14ac:dyDescent="0.25">
      <c r="L24415" t="s">
        <v>3215</v>
      </c>
      <c r="M24415" t="s">
        <v>5755</v>
      </c>
      <c r="N24415" t="s">
        <v>61673</v>
      </c>
      <c r="O24415" s="76" t="s">
        <v>4366</v>
      </c>
      <c r="P24415" s="82">
        <v>188</v>
      </c>
      <c r="Q24415" s="82" t="s">
        <v>90460</v>
      </c>
      <c r="R24415"/>
    </row>
    <row r="24416" spans="12:18" x14ac:dyDescent="0.25">
      <c r="L24416" t="s">
        <v>3215</v>
      </c>
      <c r="M24416" t="s">
        <v>16927</v>
      </c>
      <c r="N24416" t="s">
        <v>61674</v>
      </c>
      <c r="O24416" s="76" t="s">
        <v>4366</v>
      </c>
      <c r="P24416" s="82">
        <v>134</v>
      </c>
      <c r="Q24416" s="82" t="s">
        <v>90461</v>
      </c>
      <c r="R24416"/>
    </row>
    <row r="24417" spans="12:18" x14ac:dyDescent="0.25">
      <c r="L24417" t="s">
        <v>3215</v>
      </c>
      <c r="M24417" t="s">
        <v>23305</v>
      </c>
      <c r="N24417" t="s">
        <v>61675</v>
      </c>
      <c r="O24417" s="76" t="s">
        <v>4374</v>
      </c>
      <c r="P24417" s="82">
        <v>651</v>
      </c>
      <c r="Q24417" s="82" t="s">
        <v>72645</v>
      </c>
      <c r="R24417"/>
    </row>
    <row r="24418" spans="12:18" x14ac:dyDescent="0.25">
      <c r="L24418" t="s">
        <v>3215</v>
      </c>
      <c r="M24418" t="s">
        <v>23306</v>
      </c>
      <c r="N24418" t="s">
        <v>61676</v>
      </c>
      <c r="O24418" s="76" t="s">
        <v>4374</v>
      </c>
      <c r="P24418" s="82">
        <v>6575</v>
      </c>
      <c r="Q24418" s="82" t="s">
        <v>90462</v>
      </c>
      <c r="R24418"/>
    </row>
    <row r="24419" spans="12:18" x14ac:dyDescent="0.25">
      <c r="L24419" t="s">
        <v>3215</v>
      </c>
      <c r="M24419" t="s">
        <v>23307</v>
      </c>
      <c r="N24419" t="s">
        <v>61677</v>
      </c>
      <c r="O24419" s="76" t="s">
        <v>4374</v>
      </c>
      <c r="P24419" s="82">
        <v>4083</v>
      </c>
      <c r="Q24419" s="82" t="s">
        <v>90463</v>
      </c>
      <c r="R24419"/>
    </row>
    <row r="24420" spans="12:18" x14ac:dyDescent="0.25">
      <c r="L24420" t="s">
        <v>3215</v>
      </c>
      <c r="M24420" t="s">
        <v>18915</v>
      </c>
      <c r="N24420" t="s">
        <v>61678</v>
      </c>
      <c r="O24420" s="76" t="s">
        <v>4374</v>
      </c>
      <c r="P24420" s="82">
        <v>8770</v>
      </c>
      <c r="Q24420" s="82" t="s">
        <v>72645</v>
      </c>
      <c r="R24420"/>
    </row>
    <row r="24421" spans="12:18" x14ac:dyDescent="0.25">
      <c r="L24421" t="s">
        <v>3215</v>
      </c>
      <c r="M24421" t="s">
        <v>23308</v>
      </c>
      <c r="N24421" t="s">
        <v>61679</v>
      </c>
      <c r="O24421" s="76" t="s">
        <v>4356</v>
      </c>
      <c r="P24421" s="82">
        <v>746</v>
      </c>
      <c r="Q24421" s="82" t="s">
        <v>90464</v>
      </c>
      <c r="R24421"/>
    </row>
    <row r="24422" spans="12:18" x14ac:dyDescent="0.25">
      <c r="L24422" t="s">
        <v>3215</v>
      </c>
      <c r="M24422" t="s">
        <v>5756</v>
      </c>
      <c r="N24422" t="s">
        <v>61680</v>
      </c>
      <c r="O24422" s="76" t="s">
        <v>4366</v>
      </c>
      <c r="P24422" s="82">
        <v>491</v>
      </c>
      <c r="Q24422" s="82" t="s">
        <v>90465</v>
      </c>
      <c r="R24422"/>
    </row>
    <row r="24423" spans="12:18" x14ac:dyDescent="0.25">
      <c r="L24423" t="s">
        <v>3215</v>
      </c>
      <c r="M24423" t="s">
        <v>16928</v>
      </c>
      <c r="N24423" t="s">
        <v>61681</v>
      </c>
      <c r="O24423" s="76" t="s">
        <v>4366</v>
      </c>
      <c r="P24423" s="82">
        <v>226</v>
      </c>
      <c r="Q24423" s="82" t="s">
        <v>90466</v>
      </c>
      <c r="R24423"/>
    </row>
    <row r="24424" spans="12:18" x14ac:dyDescent="0.25">
      <c r="L24424" t="s">
        <v>3215</v>
      </c>
      <c r="M24424" t="s">
        <v>23309</v>
      </c>
      <c r="N24424" t="s">
        <v>61682</v>
      </c>
      <c r="O24424" s="76" t="s">
        <v>4356</v>
      </c>
      <c r="P24424" s="82">
        <v>939</v>
      </c>
      <c r="Q24424" s="82" t="s">
        <v>90467</v>
      </c>
      <c r="R24424"/>
    </row>
    <row r="24425" spans="12:18" x14ac:dyDescent="0.25">
      <c r="L24425" t="s">
        <v>3215</v>
      </c>
      <c r="M24425" t="s">
        <v>23310</v>
      </c>
      <c r="N24425" t="s">
        <v>61683</v>
      </c>
      <c r="O24425" s="76" t="s">
        <v>4356</v>
      </c>
      <c r="P24425" s="82">
        <v>587</v>
      </c>
      <c r="Q24425" s="82" t="s">
        <v>90468</v>
      </c>
      <c r="R24425"/>
    </row>
    <row r="24426" spans="12:18" x14ac:dyDescent="0.25">
      <c r="L24426" t="s">
        <v>3215</v>
      </c>
      <c r="M24426" t="s">
        <v>23311</v>
      </c>
      <c r="N24426" t="s">
        <v>61684</v>
      </c>
      <c r="O24426" s="76" t="s">
        <v>4356</v>
      </c>
      <c r="P24426" s="82">
        <v>961</v>
      </c>
      <c r="Q24426" s="82" t="s">
        <v>90469</v>
      </c>
      <c r="R24426"/>
    </row>
    <row r="24427" spans="12:18" x14ac:dyDescent="0.25">
      <c r="L24427" t="s">
        <v>3215</v>
      </c>
      <c r="M24427" t="s">
        <v>5757</v>
      </c>
      <c r="N24427" t="s">
        <v>61685</v>
      </c>
      <c r="O24427" s="76" t="s">
        <v>4374</v>
      </c>
      <c r="P24427" s="82">
        <v>3344</v>
      </c>
      <c r="Q24427" s="82" t="s">
        <v>90470</v>
      </c>
      <c r="R24427"/>
    </row>
    <row r="24428" spans="12:18" x14ac:dyDescent="0.25">
      <c r="L24428" t="s">
        <v>3215</v>
      </c>
      <c r="M24428" t="s">
        <v>5761</v>
      </c>
      <c r="N24428" t="s">
        <v>61686</v>
      </c>
      <c r="O24428" s="76" t="s">
        <v>4356</v>
      </c>
      <c r="P24428" s="82">
        <v>435</v>
      </c>
      <c r="Q24428" s="82" t="s">
        <v>90476</v>
      </c>
      <c r="R24428"/>
    </row>
    <row r="24429" spans="12:18" x14ac:dyDescent="0.25">
      <c r="L24429" t="s">
        <v>3215</v>
      </c>
      <c r="M24429" t="s">
        <v>23312</v>
      </c>
      <c r="N24429" t="s">
        <v>61687</v>
      </c>
      <c r="O24429" s="76" t="s">
        <v>4356</v>
      </c>
      <c r="P24429" s="82">
        <v>615</v>
      </c>
      <c r="Q24429" s="82" t="s">
        <v>90471</v>
      </c>
      <c r="R24429"/>
    </row>
    <row r="24430" spans="12:18" x14ac:dyDescent="0.25">
      <c r="L24430" t="s">
        <v>3215</v>
      </c>
      <c r="M24430" t="s">
        <v>5758</v>
      </c>
      <c r="N24430" t="s">
        <v>61688</v>
      </c>
      <c r="O24430" s="76" t="s">
        <v>4356</v>
      </c>
      <c r="P24430" s="82">
        <v>609</v>
      </c>
      <c r="Q24430" s="82" t="s">
        <v>90472</v>
      </c>
      <c r="R24430"/>
    </row>
    <row r="24431" spans="12:18" x14ac:dyDescent="0.25">
      <c r="L24431" t="s">
        <v>3215</v>
      </c>
      <c r="M24431" t="s">
        <v>36796</v>
      </c>
      <c r="N24431" t="s">
        <v>61689</v>
      </c>
      <c r="O24431" s="76" t="s">
        <v>4356</v>
      </c>
      <c r="P24431" s="82">
        <v>915</v>
      </c>
      <c r="Q24431" s="82" t="s">
        <v>90473</v>
      </c>
      <c r="R24431"/>
    </row>
    <row r="24432" spans="12:18" x14ac:dyDescent="0.25">
      <c r="L24432" t="s">
        <v>3215</v>
      </c>
      <c r="M24432" t="s">
        <v>5759</v>
      </c>
      <c r="N24432" t="s">
        <v>61690</v>
      </c>
      <c r="O24432" s="76" t="s">
        <v>4356</v>
      </c>
      <c r="P24432" s="82">
        <v>1753</v>
      </c>
      <c r="Q24432" s="82" t="s">
        <v>90474</v>
      </c>
      <c r="R24432"/>
    </row>
    <row r="24433" spans="12:18" x14ac:dyDescent="0.25">
      <c r="L24433" t="s">
        <v>3243</v>
      </c>
      <c r="M24433" t="s">
        <v>16930</v>
      </c>
      <c r="N24433" t="s">
        <v>61691</v>
      </c>
      <c r="O24433" s="76" t="s">
        <v>4356</v>
      </c>
      <c r="P24433" s="82">
        <v>2732</v>
      </c>
      <c r="Q24433" s="82" t="s">
        <v>75172</v>
      </c>
      <c r="R24433"/>
    </row>
    <row r="24434" spans="12:18" x14ac:dyDescent="0.25">
      <c r="L24434" t="s">
        <v>3243</v>
      </c>
      <c r="M24434" t="s">
        <v>18917</v>
      </c>
      <c r="N24434" t="s">
        <v>61692</v>
      </c>
      <c r="O24434" s="76" t="s">
        <v>4366</v>
      </c>
      <c r="P24434" s="82">
        <v>93</v>
      </c>
      <c r="Q24434" s="82" t="s">
        <v>75173</v>
      </c>
      <c r="R24434"/>
    </row>
    <row r="24435" spans="12:18" x14ac:dyDescent="0.25">
      <c r="L24435" t="s">
        <v>3243</v>
      </c>
      <c r="M24435" t="s">
        <v>23314</v>
      </c>
      <c r="N24435" t="s">
        <v>61693</v>
      </c>
      <c r="O24435" s="76" t="s">
        <v>4356</v>
      </c>
      <c r="P24435" s="82">
        <v>6671</v>
      </c>
      <c r="Q24435" s="82" t="s">
        <v>75174</v>
      </c>
      <c r="R24435"/>
    </row>
    <row r="24436" spans="12:18" x14ac:dyDescent="0.25">
      <c r="L24436" t="s">
        <v>3243</v>
      </c>
      <c r="M24436" t="s">
        <v>18918</v>
      </c>
      <c r="N24436" t="s">
        <v>61694</v>
      </c>
      <c r="O24436" s="76" t="s">
        <v>4356</v>
      </c>
      <c r="P24436" s="82">
        <v>397</v>
      </c>
      <c r="Q24436" s="82" t="s">
        <v>75176</v>
      </c>
      <c r="R24436"/>
    </row>
    <row r="24437" spans="12:18" x14ac:dyDescent="0.25">
      <c r="L24437" t="s">
        <v>3243</v>
      </c>
      <c r="M24437" t="s">
        <v>36797</v>
      </c>
      <c r="N24437" t="s">
        <v>61695</v>
      </c>
      <c r="O24437" s="76" t="s">
        <v>4366</v>
      </c>
      <c r="P24437" s="82">
        <v>178</v>
      </c>
      <c r="Q24437" s="82" t="s">
        <v>75177</v>
      </c>
      <c r="R24437"/>
    </row>
    <row r="24438" spans="12:18" x14ac:dyDescent="0.25">
      <c r="L24438" t="s">
        <v>3243</v>
      </c>
      <c r="M24438" t="s">
        <v>36798</v>
      </c>
      <c r="N24438" t="s">
        <v>61696</v>
      </c>
      <c r="O24438" s="76" t="s">
        <v>4366</v>
      </c>
      <c r="P24438" s="82">
        <v>166</v>
      </c>
      <c r="Q24438" s="82" t="s">
        <v>75178</v>
      </c>
      <c r="R24438"/>
    </row>
    <row r="24439" spans="12:18" x14ac:dyDescent="0.25">
      <c r="L24439" t="s">
        <v>3243</v>
      </c>
      <c r="M24439" t="s">
        <v>5762</v>
      </c>
      <c r="N24439" t="s">
        <v>61697</v>
      </c>
      <c r="O24439" s="76" t="s">
        <v>4356</v>
      </c>
      <c r="P24439" s="82">
        <v>604</v>
      </c>
      <c r="Q24439" s="82" t="s">
        <v>75179</v>
      </c>
      <c r="R24439"/>
    </row>
    <row r="24440" spans="12:18" x14ac:dyDescent="0.25">
      <c r="L24440" t="s">
        <v>3243</v>
      </c>
      <c r="M24440" t="s">
        <v>5763</v>
      </c>
      <c r="N24440" t="s">
        <v>61698</v>
      </c>
      <c r="O24440" s="76" t="s">
        <v>4356</v>
      </c>
      <c r="P24440" s="82">
        <v>561</v>
      </c>
      <c r="Q24440" s="82" t="s">
        <v>75180</v>
      </c>
      <c r="R24440"/>
    </row>
    <row r="24441" spans="12:18" x14ac:dyDescent="0.25">
      <c r="L24441" t="s">
        <v>3243</v>
      </c>
      <c r="M24441" t="s">
        <v>5764</v>
      </c>
      <c r="N24441" t="s">
        <v>61699</v>
      </c>
      <c r="O24441" s="76" t="s">
        <v>4356</v>
      </c>
      <c r="P24441" s="82">
        <v>1892</v>
      </c>
      <c r="Q24441" s="82" t="s">
        <v>75181</v>
      </c>
      <c r="R24441"/>
    </row>
    <row r="24442" spans="12:18" x14ac:dyDescent="0.25">
      <c r="L24442" t="s">
        <v>3243</v>
      </c>
      <c r="M24442" t="s">
        <v>16932</v>
      </c>
      <c r="N24442" t="s">
        <v>61700</v>
      </c>
      <c r="O24442" s="76" t="s">
        <v>4356</v>
      </c>
      <c r="P24442" s="82">
        <v>225</v>
      </c>
      <c r="Q24442" s="82" t="s">
        <v>75182</v>
      </c>
      <c r="R24442"/>
    </row>
    <row r="24443" spans="12:18" x14ac:dyDescent="0.25">
      <c r="L24443" t="s">
        <v>3243</v>
      </c>
      <c r="M24443" t="s">
        <v>18920</v>
      </c>
      <c r="N24443" t="s">
        <v>61701</v>
      </c>
      <c r="O24443" s="76" t="s">
        <v>4356</v>
      </c>
      <c r="P24443" s="82">
        <v>898</v>
      </c>
      <c r="Q24443" s="82" t="s">
        <v>75183</v>
      </c>
      <c r="R24443"/>
    </row>
    <row r="24444" spans="12:18" x14ac:dyDescent="0.25">
      <c r="L24444" t="s">
        <v>3243</v>
      </c>
      <c r="M24444" t="s">
        <v>5765</v>
      </c>
      <c r="N24444" t="s">
        <v>61702</v>
      </c>
      <c r="O24444" s="76" t="s">
        <v>4356</v>
      </c>
      <c r="P24444" s="82">
        <v>890</v>
      </c>
      <c r="Q24444" s="82" t="s">
        <v>75184</v>
      </c>
      <c r="R24444"/>
    </row>
    <row r="24445" spans="12:18" x14ac:dyDescent="0.25">
      <c r="L24445" t="s">
        <v>3243</v>
      </c>
      <c r="M24445" t="s">
        <v>23316</v>
      </c>
      <c r="N24445" t="s">
        <v>61703</v>
      </c>
      <c r="O24445" s="76" t="s">
        <v>4450</v>
      </c>
      <c r="P24445" s="82">
        <v>10061</v>
      </c>
      <c r="Q24445" s="82" t="s">
        <v>72645</v>
      </c>
      <c r="R24445"/>
    </row>
    <row r="24446" spans="12:18" x14ac:dyDescent="0.25">
      <c r="L24446" t="s">
        <v>3243</v>
      </c>
      <c r="M24446" t="s">
        <v>18923</v>
      </c>
      <c r="N24446" t="s">
        <v>61704</v>
      </c>
      <c r="O24446" s="76" t="s">
        <v>4366</v>
      </c>
      <c r="P24446" s="82">
        <v>261</v>
      </c>
      <c r="Q24446" s="82" t="s">
        <v>75185</v>
      </c>
      <c r="R24446"/>
    </row>
    <row r="24447" spans="12:18" x14ac:dyDescent="0.25">
      <c r="L24447" t="s">
        <v>3243</v>
      </c>
      <c r="M24447" t="s">
        <v>36799</v>
      </c>
      <c r="N24447" t="s">
        <v>61705</v>
      </c>
      <c r="O24447" s="76" t="s">
        <v>4356</v>
      </c>
      <c r="P24447" s="82">
        <v>888</v>
      </c>
      <c r="Q24447" s="82" t="s">
        <v>75186</v>
      </c>
      <c r="R24447"/>
    </row>
    <row r="24448" spans="12:18" x14ac:dyDescent="0.25">
      <c r="L24448" t="s">
        <v>3243</v>
      </c>
      <c r="M24448" t="s">
        <v>18925</v>
      </c>
      <c r="N24448" t="s">
        <v>61706</v>
      </c>
      <c r="O24448" s="76" t="s">
        <v>4366</v>
      </c>
      <c r="P24448" s="82">
        <v>172</v>
      </c>
      <c r="Q24448" s="82" t="s">
        <v>75187</v>
      </c>
      <c r="R24448"/>
    </row>
    <row r="24449" spans="12:18" x14ac:dyDescent="0.25">
      <c r="L24449" t="s">
        <v>3243</v>
      </c>
      <c r="M24449" t="s">
        <v>16992</v>
      </c>
      <c r="N24449" t="s">
        <v>61707</v>
      </c>
      <c r="O24449" s="76" t="s">
        <v>4356</v>
      </c>
      <c r="P24449" s="82">
        <v>911</v>
      </c>
      <c r="Q24449" s="82" t="s">
        <v>75309</v>
      </c>
      <c r="R24449"/>
    </row>
    <row r="24450" spans="12:18" x14ac:dyDescent="0.25">
      <c r="L24450" t="s">
        <v>3243</v>
      </c>
      <c r="M24450" t="s">
        <v>18927</v>
      </c>
      <c r="N24450" t="s">
        <v>61708</v>
      </c>
      <c r="O24450" s="76" t="s">
        <v>4374</v>
      </c>
      <c r="P24450" s="82">
        <v>4046</v>
      </c>
      <c r="Q24450" s="82" t="s">
        <v>72645</v>
      </c>
      <c r="R24450"/>
    </row>
    <row r="24451" spans="12:18" x14ac:dyDescent="0.25">
      <c r="L24451" t="s">
        <v>3243</v>
      </c>
      <c r="M24451" t="s">
        <v>18929</v>
      </c>
      <c r="N24451" t="s">
        <v>61709</v>
      </c>
      <c r="O24451" s="76" t="s">
        <v>4366</v>
      </c>
      <c r="P24451" s="82">
        <v>331</v>
      </c>
      <c r="Q24451" s="82" t="s">
        <v>75188</v>
      </c>
      <c r="R24451"/>
    </row>
    <row r="24452" spans="12:18" x14ac:dyDescent="0.25">
      <c r="L24452" t="s">
        <v>3243</v>
      </c>
      <c r="M24452" t="s">
        <v>5766</v>
      </c>
      <c r="N24452" t="s">
        <v>61710</v>
      </c>
      <c r="O24452" s="76" t="s">
        <v>4356</v>
      </c>
      <c r="P24452" s="82">
        <v>679</v>
      </c>
      <c r="Q24452" s="82" t="s">
        <v>75189</v>
      </c>
      <c r="R24452"/>
    </row>
    <row r="24453" spans="12:18" x14ac:dyDescent="0.25">
      <c r="L24453" t="s">
        <v>3243</v>
      </c>
      <c r="M24453" t="s">
        <v>18931</v>
      </c>
      <c r="N24453" t="s">
        <v>61711</v>
      </c>
      <c r="O24453" s="76" t="s">
        <v>4356</v>
      </c>
      <c r="P24453" s="82">
        <v>2076</v>
      </c>
      <c r="Q24453" s="82" t="s">
        <v>75190</v>
      </c>
      <c r="R24453"/>
    </row>
    <row r="24454" spans="12:18" x14ac:dyDescent="0.25">
      <c r="L24454" t="s">
        <v>3243</v>
      </c>
      <c r="M24454" t="s">
        <v>16934</v>
      </c>
      <c r="N24454" t="s">
        <v>61712</v>
      </c>
      <c r="O24454" s="76" t="s">
        <v>4366</v>
      </c>
      <c r="P24454" s="82">
        <v>364</v>
      </c>
      <c r="Q24454" s="82" t="s">
        <v>75191</v>
      </c>
      <c r="R24454"/>
    </row>
    <row r="24455" spans="12:18" x14ac:dyDescent="0.25">
      <c r="L24455" t="s">
        <v>3243</v>
      </c>
      <c r="M24455" t="s">
        <v>10521</v>
      </c>
      <c r="N24455" t="s">
        <v>61713</v>
      </c>
      <c r="O24455" s="76" t="s">
        <v>4366</v>
      </c>
      <c r="P24455" s="82">
        <v>178</v>
      </c>
      <c r="Q24455" s="82" t="s">
        <v>75192</v>
      </c>
      <c r="R24455"/>
    </row>
    <row r="24456" spans="12:18" x14ac:dyDescent="0.25">
      <c r="L24456" t="s">
        <v>3243</v>
      </c>
      <c r="M24456" t="s">
        <v>23317</v>
      </c>
      <c r="N24456" t="s">
        <v>61714</v>
      </c>
      <c r="O24456" s="76" t="s">
        <v>4366</v>
      </c>
      <c r="P24456" s="82">
        <v>145</v>
      </c>
      <c r="Q24456" s="82" t="s">
        <v>75193</v>
      </c>
      <c r="R24456"/>
    </row>
    <row r="24457" spans="12:18" x14ac:dyDescent="0.25">
      <c r="L24457" t="s">
        <v>3243</v>
      </c>
      <c r="M24457" t="s">
        <v>23318</v>
      </c>
      <c r="N24457" t="s">
        <v>61715</v>
      </c>
      <c r="O24457" s="76" t="s">
        <v>4356</v>
      </c>
      <c r="P24457" s="82">
        <v>2373</v>
      </c>
      <c r="Q24457" s="82" t="s">
        <v>75194</v>
      </c>
      <c r="R24457"/>
    </row>
    <row r="24458" spans="12:18" x14ac:dyDescent="0.25">
      <c r="L24458" t="s">
        <v>3243</v>
      </c>
      <c r="M24458" t="s">
        <v>16936</v>
      </c>
      <c r="N24458" t="s">
        <v>61716</v>
      </c>
      <c r="O24458" s="76" t="s">
        <v>4366</v>
      </c>
      <c r="P24458" s="82">
        <v>112</v>
      </c>
      <c r="Q24458" s="82" t="s">
        <v>75195</v>
      </c>
      <c r="R24458"/>
    </row>
    <row r="24459" spans="12:18" x14ac:dyDescent="0.25">
      <c r="L24459" t="s">
        <v>3243</v>
      </c>
      <c r="M24459" t="s">
        <v>23319</v>
      </c>
      <c r="N24459" t="s">
        <v>61717</v>
      </c>
      <c r="O24459" s="76" t="s">
        <v>4366</v>
      </c>
      <c r="P24459" s="82">
        <v>440</v>
      </c>
      <c r="Q24459" s="82" t="s">
        <v>75196</v>
      </c>
      <c r="R24459"/>
    </row>
    <row r="24460" spans="12:18" x14ac:dyDescent="0.25">
      <c r="L24460" t="s">
        <v>3243</v>
      </c>
      <c r="M24460" t="s">
        <v>16937</v>
      </c>
      <c r="N24460" t="s">
        <v>61718</v>
      </c>
      <c r="O24460" s="76" t="s">
        <v>4356</v>
      </c>
      <c r="P24460" s="82">
        <v>253</v>
      </c>
      <c r="Q24460" s="82" t="s">
        <v>75197</v>
      </c>
      <c r="R24460"/>
    </row>
    <row r="24461" spans="12:18" x14ac:dyDescent="0.25">
      <c r="L24461" t="s">
        <v>3243</v>
      </c>
      <c r="M24461" t="s">
        <v>5767</v>
      </c>
      <c r="N24461" t="s">
        <v>61719</v>
      </c>
      <c r="O24461" s="76" t="s">
        <v>4366</v>
      </c>
      <c r="P24461" s="82">
        <v>333</v>
      </c>
      <c r="Q24461" s="82" t="s">
        <v>75198</v>
      </c>
      <c r="R24461"/>
    </row>
    <row r="24462" spans="12:18" x14ac:dyDescent="0.25">
      <c r="L24462" t="s">
        <v>3243</v>
      </c>
      <c r="M24462" t="s">
        <v>7262</v>
      </c>
      <c r="N24462" t="s">
        <v>61720</v>
      </c>
      <c r="O24462" s="76" t="s">
        <v>4356</v>
      </c>
      <c r="P24462" s="82">
        <v>461</v>
      </c>
      <c r="Q24462" s="82" t="s">
        <v>75199</v>
      </c>
      <c r="R24462"/>
    </row>
    <row r="24463" spans="12:18" x14ac:dyDescent="0.25">
      <c r="L24463" t="s">
        <v>3243</v>
      </c>
      <c r="M24463" t="s">
        <v>7699</v>
      </c>
      <c r="N24463" t="s">
        <v>61721</v>
      </c>
      <c r="O24463" s="76" t="s">
        <v>4450</v>
      </c>
      <c r="P24463" s="82">
        <v>10787</v>
      </c>
      <c r="Q24463" s="82" t="s">
        <v>72645</v>
      </c>
      <c r="R24463"/>
    </row>
    <row r="24464" spans="12:18" x14ac:dyDescent="0.25">
      <c r="L24464" t="s">
        <v>3243</v>
      </c>
      <c r="M24464" t="s">
        <v>18933</v>
      </c>
      <c r="N24464" t="s">
        <v>61722</v>
      </c>
      <c r="O24464" s="76" t="s">
        <v>4356</v>
      </c>
      <c r="P24464" s="82">
        <v>295</v>
      </c>
      <c r="Q24464" s="82" t="s">
        <v>75200</v>
      </c>
      <c r="R24464"/>
    </row>
    <row r="24465" spans="12:18" x14ac:dyDescent="0.25">
      <c r="L24465" t="s">
        <v>3243</v>
      </c>
      <c r="M24465" t="s">
        <v>16940</v>
      </c>
      <c r="N24465" t="s">
        <v>61723</v>
      </c>
      <c r="O24465" s="76" t="s">
        <v>4356</v>
      </c>
      <c r="P24465" s="82">
        <v>1518</v>
      </c>
      <c r="Q24465" s="82" t="s">
        <v>75201</v>
      </c>
      <c r="R24465"/>
    </row>
    <row r="24466" spans="12:18" x14ac:dyDescent="0.25">
      <c r="L24466" t="s">
        <v>3243</v>
      </c>
      <c r="M24466" t="s">
        <v>18935</v>
      </c>
      <c r="N24466" t="s">
        <v>61724</v>
      </c>
      <c r="O24466" s="76" t="s">
        <v>4356</v>
      </c>
      <c r="P24466" s="82">
        <v>1194</v>
      </c>
      <c r="Q24466" s="82" t="s">
        <v>75202</v>
      </c>
      <c r="R24466"/>
    </row>
    <row r="24467" spans="12:18" x14ac:dyDescent="0.25">
      <c r="L24467" t="s">
        <v>3243</v>
      </c>
      <c r="M24467" t="s">
        <v>5768</v>
      </c>
      <c r="N24467" t="s">
        <v>61725</v>
      </c>
      <c r="O24467" s="76" t="s">
        <v>4356</v>
      </c>
      <c r="P24467" s="82">
        <v>339</v>
      </c>
      <c r="Q24467" s="82" t="s">
        <v>75203</v>
      </c>
      <c r="R24467"/>
    </row>
    <row r="24468" spans="12:18" x14ac:dyDescent="0.25">
      <c r="L24468" t="s">
        <v>3243</v>
      </c>
      <c r="M24468" t="s">
        <v>16942</v>
      </c>
      <c r="N24468" t="s">
        <v>61726</v>
      </c>
      <c r="O24468" s="76" t="s">
        <v>4366</v>
      </c>
      <c r="P24468" s="82">
        <v>455</v>
      </c>
      <c r="Q24468" s="82" t="s">
        <v>75204</v>
      </c>
      <c r="R24468"/>
    </row>
    <row r="24469" spans="12:18" x14ac:dyDescent="0.25">
      <c r="L24469" t="s">
        <v>3243</v>
      </c>
      <c r="M24469" t="s">
        <v>16944</v>
      </c>
      <c r="N24469" t="s">
        <v>61727</v>
      </c>
      <c r="O24469" s="76" t="s">
        <v>4356</v>
      </c>
      <c r="P24469" s="82">
        <v>1504</v>
      </c>
      <c r="Q24469" s="82" t="s">
        <v>75205</v>
      </c>
      <c r="R24469"/>
    </row>
    <row r="24470" spans="12:18" x14ac:dyDescent="0.25">
      <c r="L24470" t="s">
        <v>3243</v>
      </c>
      <c r="M24470" t="s">
        <v>23320</v>
      </c>
      <c r="N24470" t="s">
        <v>61728</v>
      </c>
      <c r="O24470" s="76" t="s">
        <v>4356</v>
      </c>
      <c r="P24470" s="82">
        <v>297</v>
      </c>
      <c r="Q24470" s="82" t="s">
        <v>75206</v>
      </c>
      <c r="R24470"/>
    </row>
    <row r="24471" spans="12:18" x14ac:dyDescent="0.25">
      <c r="L24471" t="s">
        <v>3243</v>
      </c>
      <c r="M24471" t="s">
        <v>16946</v>
      </c>
      <c r="N24471" t="s">
        <v>61729</v>
      </c>
      <c r="O24471" s="76" t="s">
        <v>4356</v>
      </c>
      <c r="P24471" s="82">
        <v>4741</v>
      </c>
      <c r="Q24471" s="82" t="s">
        <v>75207</v>
      </c>
      <c r="R24471"/>
    </row>
    <row r="24472" spans="12:18" x14ac:dyDescent="0.25">
      <c r="L24472" t="s">
        <v>3243</v>
      </c>
      <c r="M24472" t="s">
        <v>18938</v>
      </c>
      <c r="N24472" t="s">
        <v>61730</v>
      </c>
      <c r="O24472" s="76" t="s">
        <v>4366</v>
      </c>
      <c r="P24472" s="82">
        <v>329</v>
      </c>
      <c r="Q24472" s="82" t="s">
        <v>75208</v>
      </c>
      <c r="R24472"/>
    </row>
    <row r="24473" spans="12:18" x14ac:dyDescent="0.25">
      <c r="L24473" t="s">
        <v>3243</v>
      </c>
      <c r="M24473" t="s">
        <v>18940</v>
      </c>
      <c r="N24473" t="s">
        <v>61731</v>
      </c>
      <c r="O24473" s="76" t="s">
        <v>4374</v>
      </c>
      <c r="P24473" s="82">
        <v>3749</v>
      </c>
      <c r="Q24473" s="82" t="s">
        <v>72645</v>
      </c>
      <c r="R24473"/>
    </row>
    <row r="24474" spans="12:18" x14ac:dyDescent="0.25">
      <c r="L24474" t="s">
        <v>3243</v>
      </c>
      <c r="M24474" t="s">
        <v>5769</v>
      </c>
      <c r="N24474" t="s">
        <v>61732</v>
      </c>
      <c r="O24474" s="76" t="s">
        <v>4366</v>
      </c>
      <c r="P24474" s="82">
        <v>421</v>
      </c>
      <c r="Q24474" s="82" t="s">
        <v>75209</v>
      </c>
      <c r="R24474"/>
    </row>
    <row r="24475" spans="12:18" x14ac:dyDescent="0.25">
      <c r="L24475" t="s">
        <v>3243</v>
      </c>
      <c r="M24475" t="s">
        <v>23321</v>
      </c>
      <c r="N24475" t="s">
        <v>61733</v>
      </c>
      <c r="O24475" s="76" t="s">
        <v>4356</v>
      </c>
      <c r="P24475" s="82">
        <v>427</v>
      </c>
      <c r="Q24475" s="82" t="s">
        <v>75210</v>
      </c>
      <c r="R24475"/>
    </row>
    <row r="24476" spans="12:18" x14ac:dyDescent="0.25">
      <c r="L24476" t="s">
        <v>3243</v>
      </c>
      <c r="M24476" t="s">
        <v>23322</v>
      </c>
      <c r="N24476" t="s">
        <v>61734</v>
      </c>
      <c r="O24476" s="76" t="s">
        <v>4366</v>
      </c>
      <c r="P24476" s="82">
        <v>657</v>
      </c>
      <c r="Q24476" s="82" t="s">
        <v>75211</v>
      </c>
      <c r="R24476"/>
    </row>
    <row r="24477" spans="12:18" x14ac:dyDescent="0.25">
      <c r="L24477" t="s">
        <v>3243</v>
      </c>
      <c r="M24477" t="s">
        <v>23323</v>
      </c>
      <c r="N24477" t="s">
        <v>61735</v>
      </c>
      <c r="O24477" s="76" t="s">
        <v>4366</v>
      </c>
      <c r="P24477" s="82">
        <v>287</v>
      </c>
      <c r="Q24477" s="82" t="s">
        <v>75212</v>
      </c>
      <c r="R24477"/>
    </row>
    <row r="24478" spans="12:18" x14ac:dyDescent="0.25">
      <c r="L24478" t="s">
        <v>3243</v>
      </c>
      <c r="M24478" t="s">
        <v>23325</v>
      </c>
      <c r="N24478" t="s">
        <v>61736</v>
      </c>
      <c r="O24478" s="76" t="s">
        <v>4356</v>
      </c>
      <c r="P24478" s="82">
        <v>877</v>
      </c>
      <c r="Q24478" s="82" t="s">
        <v>75214</v>
      </c>
      <c r="R24478"/>
    </row>
    <row r="24479" spans="12:18" x14ac:dyDescent="0.25">
      <c r="L24479" t="s">
        <v>3243</v>
      </c>
      <c r="M24479" t="s">
        <v>36800</v>
      </c>
      <c r="N24479" t="s">
        <v>61737</v>
      </c>
      <c r="O24479" s="76" t="s">
        <v>4356</v>
      </c>
      <c r="P24479" s="82">
        <v>727</v>
      </c>
      <c r="Q24479" s="82" t="s">
        <v>75215</v>
      </c>
      <c r="R24479"/>
    </row>
    <row r="24480" spans="12:18" x14ac:dyDescent="0.25">
      <c r="L24480" t="s">
        <v>3243</v>
      </c>
      <c r="M24480" t="s">
        <v>36801</v>
      </c>
      <c r="N24480" t="s">
        <v>61738</v>
      </c>
      <c r="O24480" s="76" t="s">
        <v>4374</v>
      </c>
      <c r="P24480" s="82">
        <v>3311</v>
      </c>
      <c r="Q24480" s="82" t="s">
        <v>75216</v>
      </c>
      <c r="R24480"/>
    </row>
    <row r="24481" spans="12:18" x14ac:dyDescent="0.25">
      <c r="L24481" t="s">
        <v>3243</v>
      </c>
      <c r="M24481" t="s">
        <v>36802</v>
      </c>
      <c r="N24481" t="s">
        <v>61739</v>
      </c>
      <c r="O24481" s="76" t="s">
        <v>4356</v>
      </c>
      <c r="P24481" s="82">
        <v>622</v>
      </c>
      <c r="Q24481" s="82" t="s">
        <v>75217</v>
      </c>
      <c r="R24481"/>
    </row>
    <row r="24482" spans="12:18" x14ac:dyDescent="0.25">
      <c r="L24482" t="s">
        <v>3243</v>
      </c>
      <c r="M24482" t="s">
        <v>18942</v>
      </c>
      <c r="N24482" t="s">
        <v>61740</v>
      </c>
      <c r="O24482" s="76" t="s">
        <v>4366</v>
      </c>
      <c r="P24482" s="82">
        <v>269</v>
      </c>
      <c r="Q24482" s="82" t="s">
        <v>75219</v>
      </c>
      <c r="R24482"/>
    </row>
    <row r="24483" spans="12:18" x14ac:dyDescent="0.25">
      <c r="L24483" t="s">
        <v>3243</v>
      </c>
      <c r="M24483" t="s">
        <v>18945</v>
      </c>
      <c r="N24483" t="s">
        <v>61741</v>
      </c>
      <c r="O24483" s="76" t="s">
        <v>4356</v>
      </c>
      <c r="P24483" s="82">
        <v>976</v>
      </c>
      <c r="Q24483" s="82" t="s">
        <v>75221</v>
      </c>
      <c r="R24483"/>
    </row>
    <row r="24484" spans="12:18" x14ac:dyDescent="0.25">
      <c r="L24484" t="s">
        <v>3243</v>
      </c>
      <c r="M24484" t="s">
        <v>13881</v>
      </c>
      <c r="N24484" t="s">
        <v>61742</v>
      </c>
      <c r="O24484" s="76" t="s">
        <v>4366</v>
      </c>
      <c r="P24484" s="82">
        <v>339</v>
      </c>
      <c r="Q24484" s="82" t="s">
        <v>75222</v>
      </c>
      <c r="R24484"/>
    </row>
    <row r="24485" spans="12:18" x14ac:dyDescent="0.25">
      <c r="L24485" t="s">
        <v>3243</v>
      </c>
      <c r="M24485" t="s">
        <v>16948</v>
      </c>
      <c r="N24485" t="s">
        <v>61743</v>
      </c>
      <c r="O24485" s="76" t="s">
        <v>4366</v>
      </c>
      <c r="P24485" s="82">
        <v>530</v>
      </c>
      <c r="Q24485" s="82" t="s">
        <v>75224</v>
      </c>
      <c r="R24485"/>
    </row>
    <row r="24486" spans="12:18" x14ac:dyDescent="0.25">
      <c r="L24486" t="s">
        <v>3243</v>
      </c>
      <c r="M24486" t="s">
        <v>5770</v>
      </c>
      <c r="N24486" t="s">
        <v>61744</v>
      </c>
      <c r="O24486" s="76" t="s">
        <v>4366</v>
      </c>
      <c r="P24486" s="82">
        <v>218</v>
      </c>
      <c r="Q24486" s="82" t="s">
        <v>75225</v>
      </c>
      <c r="R24486"/>
    </row>
    <row r="24487" spans="12:18" x14ac:dyDescent="0.25">
      <c r="L24487" t="s">
        <v>3243</v>
      </c>
      <c r="M24487" t="s">
        <v>5771</v>
      </c>
      <c r="N24487" t="s">
        <v>61745</v>
      </c>
      <c r="O24487" s="76" t="s">
        <v>4366</v>
      </c>
      <c r="P24487" s="82">
        <v>92</v>
      </c>
      <c r="Q24487" s="82" t="s">
        <v>75226</v>
      </c>
      <c r="R24487"/>
    </row>
    <row r="24488" spans="12:18" x14ac:dyDescent="0.25">
      <c r="L24488" t="s">
        <v>3243</v>
      </c>
      <c r="M24488" t="s">
        <v>23326</v>
      </c>
      <c r="N24488" t="s">
        <v>61746</v>
      </c>
      <c r="O24488" s="76" t="s">
        <v>4356</v>
      </c>
      <c r="P24488" s="82">
        <v>450</v>
      </c>
      <c r="Q24488" s="82" t="s">
        <v>75227</v>
      </c>
      <c r="R24488"/>
    </row>
    <row r="24489" spans="12:18" x14ac:dyDescent="0.25">
      <c r="L24489" t="s">
        <v>3243</v>
      </c>
      <c r="M24489" t="s">
        <v>16950</v>
      </c>
      <c r="N24489" t="s">
        <v>61747</v>
      </c>
      <c r="O24489" s="76" t="s">
        <v>4356</v>
      </c>
      <c r="P24489" s="82">
        <v>237</v>
      </c>
      <c r="Q24489" s="82" t="s">
        <v>75228</v>
      </c>
      <c r="R24489"/>
    </row>
    <row r="24490" spans="12:18" x14ac:dyDescent="0.25">
      <c r="L24490" t="s">
        <v>3243</v>
      </c>
      <c r="M24490" t="s">
        <v>5772</v>
      </c>
      <c r="N24490" t="s">
        <v>61748</v>
      </c>
      <c r="O24490" s="76" t="s">
        <v>4374</v>
      </c>
      <c r="P24490" s="82">
        <v>8604</v>
      </c>
      <c r="Q24490" s="82" t="s">
        <v>72645</v>
      </c>
      <c r="R24490"/>
    </row>
    <row r="24491" spans="12:18" x14ac:dyDescent="0.25">
      <c r="L24491" t="s">
        <v>3243</v>
      </c>
      <c r="M24491" t="s">
        <v>16952</v>
      </c>
      <c r="N24491" t="s">
        <v>61749</v>
      </c>
      <c r="O24491" s="76" t="s">
        <v>4356</v>
      </c>
      <c r="P24491" s="82">
        <v>177</v>
      </c>
      <c r="Q24491" s="82" t="s">
        <v>75230</v>
      </c>
      <c r="R24491"/>
    </row>
    <row r="24492" spans="12:18" x14ac:dyDescent="0.25">
      <c r="L24492" t="s">
        <v>3243</v>
      </c>
      <c r="M24492" t="s">
        <v>5773</v>
      </c>
      <c r="N24492" t="s">
        <v>61750</v>
      </c>
      <c r="O24492" s="76" t="s">
        <v>4356</v>
      </c>
      <c r="P24492" s="82">
        <v>1738</v>
      </c>
      <c r="Q24492" s="82" t="s">
        <v>75231</v>
      </c>
      <c r="R24492"/>
    </row>
    <row r="24493" spans="12:18" x14ac:dyDescent="0.25">
      <c r="L24493" t="s">
        <v>3243</v>
      </c>
      <c r="M24493" t="s">
        <v>5774</v>
      </c>
      <c r="N24493" t="s">
        <v>61751</v>
      </c>
      <c r="O24493" s="76" t="s">
        <v>4374</v>
      </c>
      <c r="P24493" s="82">
        <v>6416</v>
      </c>
      <c r="Q24493" s="82" t="s">
        <v>72645</v>
      </c>
      <c r="R24493"/>
    </row>
    <row r="24494" spans="12:18" x14ac:dyDescent="0.25">
      <c r="L24494" t="s">
        <v>3243</v>
      </c>
      <c r="M24494" t="s">
        <v>18949</v>
      </c>
      <c r="N24494" t="s">
        <v>61752</v>
      </c>
      <c r="O24494" s="76" t="s">
        <v>4356</v>
      </c>
      <c r="P24494" s="82">
        <v>693</v>
      </c>
      <c r="Q24494" s="82" t="s">
        <v>75233</v>
      </c>
      <c r="R24494"/>
    </row>
    <row r="24495" spans="12:18" x14ac:dyDescent="0.25">
      <c r="L24495" t="s">
        <v>3243</v>
      </c>
      <c r="M24495" t="s">
        <v>16954</v>
      </c>
      <c r="N24495" t="s">
        <v>61753</v>
      </c>
      <c r="O24495" s="76" t="s">
        <v>4356</v>
      </c>
      <c r="P24495" s="82">
        <v>1220</v>
      </c>
      <c r="Q24495" s="82" t="s">
        <v>75234</v>
      </c>
      <c r="R24495"/>
    </row>
    <row r="24496" spans="12:18" x14ac:dyDescent="0.25">
      <c r="L24496" t="s">
        <v>3243</v>
      </c>
      <c r="M24496" t="s">
        <v>23328</v>
      </c>
      <c r="N24496" t="s">
        <v>61754</v>
      </c>
      <c r="O24496" s="76" t="s">
        <v>4356</v>
      </c>
      <c r="P24496" s="82">
        <v>428</v>
      </c>
      <c r="Q24496" s="82" t="s">
        <v>75235</v>
      </c>
      <c r="R24496"/>
    </row>
    <row r="24497" spans="12:18" x14ac:dyDescent="0.25">
      <c r="L24497" t="s">
        <v>3243</v>
      </c>
      <c r="M24497" t="s">
        <v>29600</v>
      </c>
      <c r="N24497" t="s">
        <v>61755</v>
      </c>
      <c r="O24497" s="76" t="s">
        <v>4366</v>
      </c>
      <c r="P24497" s="82">
        <v>178</v>
      </c>
      <c r="Q24497" s="82" t="s">
        <v>75236</v>
      </c>
      <c r="R24497"/>
    </row>
    <row r="24498" spans="12:18" x14ac:dyDescent="0.25">
      <c r="L24498" t="s">
        <v>3243</v>
      </c>
      <c r="M24498" t="s">
        <v>36805</v>
      </c>
      <c r="N24498" t="s">
        <v>61756</v>
      </c>
      <c r="O24498" s="76" t="s">
        <v>4450</v>
      </c>
      <c r="P24498" s="82">
        <v>17173</v>
      </c>
      <c r="Q24498" s="82" t="s">
        <v>72645</v>
      </c>
      <c r="R24498"/>
    </row>
    <row r="24499" spans="12:18" x14ac:dyDescent="0.25">
      <c r="L24499" t="s">
        <v>3243</v>
      </c>
      <c r="M24499" t="s">
        <v>19002</v>
      </c>
      <c r="N24499" t="s">
        <v>61757</v>
      </c>
      <c r="O24499" s="76" t="s">
        <v>4356</v>
      </c>
      <c r="P24499" s="82">
        <v>1749</v>
      </c>
      <c r="Q24499" s="82" t="s">
        <v>75384</v>
      </c>
      <c r="R24499"/>
    </row>
    <row r="24500" spans="12:18" x14ac:dyDescent="0.25">
      <c r="L24500" t="s">
        <v>3243</v>
      </c>
      <c r="M24500" t="s">
        <v>23329</v>
      </c>
      <c r="N24500" t="s">
        <v>61758</v>
      </c>
      <c r="O24500" s="76" t="s">
        <v>4366</v>
      </c>
      <c r="P24500" s="82">
        <v>161</v>
      </c>
      <c r="Q24500" s="82" t="s">
        <v>75237</v>
      </c>
      <c r="R24500"/>
    </row>
    <row r="24501" spans="12:18" x14ac:dyDescent="0.25">
      <c r="L24501" t="s">
        <v>3243</v>
      </c>
      <c r="M24501" t="s">
        <v>23330</v>
      </c>
      <c r="N24501" t="s">
        <v>61759</v>
      </c>
      <c r="O24501" s="76" t="s">
        <v>4356</v>
      </c>
      <c r="P24501" s="82">
        <v>417</v>
      </c>
      <c r="Q24501" s="82" t="s">
        <v>75238</v>
      </c>
      <c r="R24501"/>
    </row>
    <row r="24502" spans="12:18" x14ac:dyDescent="0.25">
      <c r="L24502" t="s">
        <v>3243</v>
      </c>
      <c r="M24502" t="s">
        <v>36806</v>
      </c>
      <c r="N24502" t="s">
        <v>61760</v>
      </c>
      <c r="O24502" s="76" t="s">
        <v>4366</v>
      </c>
      <c r="P24502" s="82">
        <v>149</v>
      </c>
      <c r="Q24502" s="82" t="s">
        <v>75239</v>
      </c>
      <c r="R24502"/>
    </row>
    <row r="24503" spans="12:18" x14ac:dyDescent="0.25">
      <c r="L24503" t="s">
        <v>3243</v>
      </c>
      <c r="M24503" t="s">
        <v>36807</v>
      </c>
      <c r="N24503" t="s">
        <v>61761</v>
      </c>
      <c r="O24503" s="76" t="s">
        <v>4356</v>
      </c>
      <c r="P24503" s="82">
        <v>1360</v>
      </c>
      <c r="Q24503" s="82" t="s">
        <v>75240</v>
      </c>
      <c r="R24503"/>
    </row>
    <row r="24504" spans="12:18" x14ac:dyDescent="0.25">
      <c r="L24504" t="s">
        <v>3243</v>
      </c>
      <c r="M24504" t="s">
        <v>5775</v>
      </c>
      <c r="N24504" t="s">
        <v>61762</v>
      </c>
      <c r="O24504" s="76" t="s">
        <v>4366</v>
      </c>
      <c r="P24504" s="82">
        <v>272</v>
      </c>
      <c r="Q24504" s="82" t="s">
        <v>75241</v>
      </c>
      <c r="R24504"/>
    </row>
    <row r="24505" spans="12:18" x14ac:dyDescent="0.25">
      <c r="L24505" t="s">
        <v>3243</v>
      </c>
      <c r="M24505" t="s">
        <v>5776</v>
      </c>
      <c r="N24505" t="s">
        <v>61763</v>
      </c>
      <c r="O24505" s="76" t="s">
        <v>4356</v>
      </c>
      <c r="P24505" s="82">
        <v>399</v>
      </c>
      <c r="Q24505" s="82" t="s">
        <v>75242</v>
      </c>
      <c r="R24505"/>
    </row>
    <row r="24506" spans="12:18" x14ac:dyDescent="0.25">
      <c r="L24506" t="s">
        <v>3243</v>
      </c>
      <c r="M24506" t="s">
        <v>23331</v>
      </c>
      <c r="N24506" t="s">
        <v>61764</v>
      </c>
      <c r="O24506" s="76" t="s">
        <v>4356</v>
      </c>
      <c r="P24506" s="82">
        <v>941</v>
      </c>
      <c r="Q24506" s="82" t="s">
        <v>75243</v>
      </c>
      <c r="R24506"/>
    </row>
    <row r="24507" spans="12:18" x14ac:dyDescent="0.25">
      <c r="L24507" t="s">
        <v>3243</v>
      </c>
      <c r="M24507" t="s">
        <v>23332</v>
      </c>
      <c r="N24507" t="s">
        <v>61765</v>
      </c>
      <c r="O24507" s="76" t="s">
        <v>4356</v>
      </c>
      <c r="P24507" s="82">
        <v>1685</v>
      </c>
      <c r="Q24507" s="82" t="s">
        <v>75244</v>
      </c>
      <c r="R24507"/>
    </row>
    <row r="24508" spans="12:18" x14ac:dyDescent="0.25">
      <c r="L24508" t="s">
        <v>3243</v>
      </c>
      <c r="M24508" t="s">
        <v>5777</v>
      </c>
      <c r="N24508" t="s">
        <v>61766</v>
      </c>
      <c r="O24508" s="76" t="s">
        <v>4356</v>
      </c>
      <c r="P24508" s="82">
        <v>1100</v>
      </c>
      <c r="Q24508" s="82" t="s">
        <v>75245</v>
      </c>
      <c r="R24508"/>
    </row>
    <row r="24509" spans="12:18" x14ac:dyDescent="0.25">
      <c r="L24509" t="s">
        <v>3243</v>
      </c>
      <c r="M24509" t="s">
        <v>14137</v>
      </c>
      <c r="N24509" t="s">
        <v>61767</v>
      </c>
      <c r="O24509" s="76" t="s">
        <v>4356</v>
      </c>
      <c r="P24509" s="82">
        <v>1655</v>
      </c>
      <c r="Q24509" s="82" t="s">
        <v>75249</v>
      </c>
      <c r="R24509"/>
    </row>
    <row r="24510" spans="12:18" x14ac:dyDescent="0.25">
      <c r="L24510" t="s">
        <v>3243</v>
      </c>
      <c r="M24510" t="s">
        <v>18953</v>
      </c>
      <c r="N24510" t="s">
        <v>61768</v>
      </c>
      <c r="O24510" s="76" t="s">
        <v>4356</v>
      </c>
      <c r="P24510" s="82">
        <v>491</v>
      </c>
      <c r="Q24510" s="82" t="s">
        <v>75250</v>
      </c>
      <c r="R24510"/>
    </row>
    <row r="24511" spans="12:18" x14ac:dyDescent="0.25">
      <c r="L24511" t="s">
        <v>3243</v>
      </c>
      <c r="M24511" t="s">
        <v>36809</v>
      </c>
      <c r="N24511" t="s">
        <v>61769</v>
      </c>
      <c r="O24511" s="76" t="s">
        <v>4356</v>
      </c>
      <c r="P24511" s="82">
        <v>898</v>
      </c>
      <c r="Q24511" s="82" t="s">
        <v>75251</v>
      </c>
      <c r="R24511"/>
    </row>
    <row r="24512" spans="12:18" x14ac:dyDescent="0.25">
      <c r="L24512" t="s">
        <v>3243</v>
      </c>
      <c r="M24512" t="s">
        <v>16956</v>
      </c>
      <c r="N24512" t="s">
        <v>61770</v>
      </c>
      <c r="O24512" s="76" t="s">
        <v>4356</v>
      </c>
      <c r="P24512" s="82">
        <v>1728</v>
      </c>
      <c r="Q24512" s="82" t="s">
        <v>75252</v>
      </c>
      <c r="R24512"/>
    </row>
    <row r="24513" spans="12:18" x14ac:dyDescent="0.25">
      <c r="L24513" t="s">
        <v>3243</v>
      </c>
      <c r="M24513" t="s">
        <v>36810</v>
      </c>
      <c r="N24513" t="s">
        <v>61771</v>
      </c>
      <c r="O24513" s="76" t="s">
        <v>4366</v>
      </c>
      <c r="P24513" s="82">
        <v>1075</v>
      </c>
      <c r="Q24513" s="82" t="s">
        <v>75253</v>
      </c>
      <c r="R24513"/>
    </row>
    <row r="24514" spans="12:18" x14ac:dyDescent="0.25">
      <c r="L24514" t="s">
        <v>3243</v>
      </c>
      <c r="M24514" t="s">
        <v>36811</v>
      </c>
      <c r="N24514" t="s">
        <v>61772</v>
      </c>
      <c r="O24514" s="76" t="s">
        <v>4366</v>
      </c>
      <c r="P24514" s="82">
        <v>506</v>
      </c>
      <c r="Q24514" s="82" t="s">
        <v>75254</v>
      </c>
      <c r="R24514"/>
    </row>
    <row r="24515" spans="12:18" x14ac:dyDescent="0.25">
      <c r="L24515" t="s">
        <v>3243</v>
      </c>
      <c r="M24515" t="s">
        <v>36812</v>
      </c>
      <c r="N24515" t="s">
        <v>61773</v>
      </c>
      <c r="O24515" s="76" t="s">
        <v>4366</v>
      </c>
      <c r="P24515" s="82">
        <v>210</v>
      </c>
      <c r="Q24515" s="82" t="s">
        <v>75255</v>
      </c>
      <c r="R24515"/>
    </row>
    <row r="24516" spans="12:18" x14ac:dyDescent="0.25">
      <c r="L24516" t="s">
        <v>3243</v>
      </c>
      <c r="M24516" t="s">
        <v>16958</v>
      </c>
      <c r="N24516" t="s">
        <v>61774</v>
      </c>
      <c r="O24516" s="76" t="s">
        <v>4374</v>
      </c>
      <c r="P24516" s="82">
        <v>379</v>
      </c>
      <c r="Q24516" s="82" t="s">
        <v>72645</v>
      </c>
      <c r="R24516"/>
    </row>
    <row r="24517" spans="12:18" x14ac:dyDescent="0.25">
      <c r="L24517" t="s">
        <v>3243</v>
      </c>
      <c r="M24517" t="s">
        <v>16960</v>
      </c>
      <c r="N24517" t="s">
        <v>61775</v>
      </c>
      <c r="O24517" s="76" t="s">
        <v>4366</v>
      </c>
      <c r="P24517" s="82">
        <v>73</v>
      </c>
      <c r="Q24517" s="82" t="s">
        <v>75256</v>
      </c>
      <c r="R24517"/>
    </row>
    <row r="24518" spans="12:18" x14ac:dyDescent="0.25">
      <c r="L24518" t="s">
        <v>3243</v>
      </c>
      <c r="M24518" t="s">
        <v>18956</v>
      </c>
      <c r="N24518" t="s">
        <v>61776</v>
      </c>
      <c r="O24518" s="76" t="s">
        <v>4366</v>
      </c>
      <c r="P24518" s="82">
        <v>226</v>
      </c>
      <c r="Q24518" s="82" t="s">
        <v>75257</v>
      </c>
      <c r="R24518"/>
    </row>
    <row r="24519" spans="12:18" x14ac:dyDescent="0.25">
      <c r="L24519" t="s">
        <v>3243</v>
      </c>
      <c r="M24519" t="s">
        <v>36813</v>
      </c>
      <c r="N24519" t="s">
        <v>61777</v>
      </c>
      <c r="O24519" s="76" t="s">
        <v>4366</v>
      </c>
      <c r="P24519" s="82">
        <v>74</v>
      </c>
      <c r="Q24519" s="82" t="s">
        <v>75259</v>
      </c>
      <c r="R24519"/>
    </row>
    <row r="24520" spans="12:18" x14ac:dyDescent="0.25">
      <c r="L24520" t="s">
        <v>3243</v>
      </c>
      <c r="M24520" t="s">
        <v>16962</v>
      </c>
      <c r="N24520" t="s">
        <v>61778</v>
      </c>
      <c r="O24520" s="76" t="s">
        <v>4374</v>
      </c>
      <c r="P24520" s="82">
        <v>3135</v>
      </c>
      <c r="Q24520" s="82" t="s">
        <v>72645</v>
      </c>
      <c r="R24520"/>
    </row>
    <row r="24521" spans="12:18" x14ac:dyDescent="0.25">
      <c r="L24521" t="s">
        <v>3243</v>
      </c>
      <c r="M24521" t="s">
        <v>5779</v>
      </c>
      <c r="N24521" t="s">
        <v>61779</v>
      </c>
      <c r="O24521" s="76" t="s">
        <v>4366</v>
      </c>
      <c r="P24521" s="82">
        <v>316</v>
      </c>
      <c r="Q24521" s="82" t="s">
        <v>75258</v>
      </c>
      <c r="R24521"/>
    </row>
    <row r="24522" spans="12:18" x14ac:dyDescent="0.25">
      <c r="L24522" t="s">
        <v>3243</v>
      </c>
      <c r="M24522" t="s">
        <v>16963</v>
      </c>
      <c r="N24522" t="s">
        <v>61780</v>
      </c>
      <c r="O24522" s="76" t="s">
        <v>4374</v>
      </c>
      <c r="P24522" s="82">
        <v>6152</v>
      </c>
      <c r="Q24522" s="82" t="s">
        <v>72645</v>
      </c>
      <c r="R24522"/>
    </row>
    <row r="24523" spans="12:18" x14ac:dyDescent="0.25">
      <c r="L24523" t="s">
        <v>3243</v>
      </c>
      <c r="M24523" t="s">
        <v>18958</v>
      </c>
      <c r="N24523" t="s">
        <v>61781</v>
      </c>
      <c r="O24523" s="76" t="s">
        <v>4356</v>
      </c>
      <c r="P24523" s="82">
        <v>773</v>
      </c>
      <c r="Q24523" s="82" t="s">
        <v>75260</v>
      </c>
      <c r="R24523"/>
    </row>
    <row r="24524" spans="12:18" x14ac:dyDescent="0.25">
      <c r="L24524" t="s">
        <v>3243</v>
      </c>
      <c r="M24524" t="s">
        <v>18960</v>
      </c>
      <c r="N24524" t="s">
        <v>61782</v>
      </c>
      <c r="O24524" s="76" t="s">
        <v>4356</v>
      </c>
      <c r="P24524" s="82">
        <v>231</v>
      </c>
      <c r="Q24524" s="82" t="s">
        <v>75262</v>
      </c>
      <c r="R24524"/>
    </row>
    <row r="24525" spans="12:18" x14ac:dyDescent="0.25">
      <c r="L24525" t="s">
        <v>3243</v>
      </c>
      <c r="M24525" t="s">
        <v>18962</v>
      </c>
      <c r="N24525" t="s">
        <v>61783</v>
      </c>
      <c r="O24525" s="76" t="s">
        <v>4374</v>
      </c>
      <c r="P24525" s="82">
        <v>1677</v>
      </c>
      <c r="Q24525" s="82" t="s">
        <v>72645</v>
      </c>
      <c r="R24525"/>
    </row>
    <row r="24526" spans="12:18" x14ac:dyDescent="0.25">
      <c r="L24526" t="s">
        <v>3243</v>
      </c>
      <c r="M24526" t="s">
        <v>23333</v>
      </c>
      <c r="N24526" t="s">
        <v>61784</v>
      </c>
      <c r="O24526" s="76" t="s">
        <v>4356</v>
      </c>
      <c r="P24526" s="82">
        <v>477</v>
      </c>
      <c r="Q24526" s="82" t="s">
        <v>75263</v>
      </c>
      <c r="R24526"/>
    </row>
    <row r="24527" spans="12:18" x14ac:dyDescent="0.25">
      <c r="L24527" t="s">
        <v>3243</v>
      </c>
      <c r="M24527" t="s">
        <v>16965</v>
      </c>
      <c r="N24527" t="s">
        <v>61785</v>
      </c>
      <c r="O24527" s="76" t="s">
        <v>4356</v>
      </c>
      <c r="P24527" s="82">
        <v>523</v>
      </c>
      <c r="Q24527" s="82" t="s">
        <v>75265</v>
      </c>
      <c r="R24527"/>
    </row>
    <row r="24528" spans="12:18" x14ac:dyDescent="0.25">
      <c r="L24528" t="s">
        <v>3243</v>
      </c>
      <c r="M24528" t="s">
        <v>16967</v>
      </c>
      <c r="N24528" t="s">
        <v>61786</v>
      </c>
      <c r="O24528" s="76" t="s">
        <v>4366</v>
      </c>
      <c r="P24528" s="82">
        <v>461</v>
      </c>
      <c r="Q24528" s="82" t="s">
        <v>75266</v>
      </c>
      <c r="R24528"/>
    </row>
    <row r="24529" spans="12:18" x14ac:dyDescent="0.25">
      <c r="L24529" t="s">
        <v>3243</v>
      </c>
      <c r="M24529" t="s">
        <v>16969</v>
      </c>
      <c r="N24529" t="s">
        <v>61787</v>
      </c>
      <c r="O24529" s="76" t="s">
        <v>4366</v>
      </c>
      <c r="P24529" s="82">
        <v>118</v>
      </c>
      <c r="Q24529" s="82" t="s">
        <v>75267</v>
      </c>
      <c r="R24529"/>
    </row>
    <row r="24530" spans="12:18" x14ac:dyDescent="0.25">
      <c r="L24530" t="s">
        <v>3243</v>
      </c>
      <c r="M24530" t="s">
        <v>16971</v>
      </c>
      <c r="N24530" t="s">
        <v>61788</v>
      </c>
      <c r="O24530" s="76" t="s">
        <v>4356</v>
      </c>
      <c r="P24530" s="82">
        <v>564</v>
      </c>
      <c r="Q24530" s="82" t="s">
        <v>75268</v>
      </c>
      <c r="R24530"/>
    </row>
    <row r="24531" spans="12:18" x14ac:dyDescent="0.25">
      <c r="L24531" t="s">
        <v>3243</v>
      </c>
      <c r="M24531" t="s">
        <v>5780</v>
      </c>
      <c r="N24531" t="s">
        <v>61789</v>
      </c>
      <c r="O24531" s="76" t="s">
        <v>4450</v>
      </c>
      <c r="P24531" s="82">
        <v>143886</v>
      </c>
      <c r="Q24531" s="82" t="s">
        <v>72645</v>
      </c>
      <c r="R24531"/>
    </row>
    <row r="24532" spans="12:18" x14ac:dyDescent="0.25">
      <c r="L24532" t="s">
        <v>3243</v>
      </c>
      <c r="M24532" t="s">
        <v>16973</v>
      </c>
      <c r="N24532" t="s">
        <v>61790</v>
      </c>
      <c r="O24532" s="76" t="s">
        <v>4366</v>
      </c>
      <c r="P24532" s="82">
        <v>158</v>
      </c>
      <c r="Q24532" s="82" t="s">
        <v>75269</v>
      </c>
      <c r="R24532"/>
    </row>
    <row r="24533" spans="12:18" x14ac:dyDescent="0.25">
      <c r="L24533" t="s">
        <v>3243</v>
      </c>
      <c r="M24533" t="s">
        <v>36815</v>
      </c>
      <c r="N24533" t="s">
        <v>61791</v>
      </c>
      <c r="O24533" s="76" t="s">
        <v>4366</v>
      </c>
      <c r="P24533" s="82">
        <v>218</v>
      </c>
      <c r="Q24533" s="82" t="s">
        <v>75270</v>
      </c>
      <c r="R24533"/>
    </row>
    <row r="24534" spans="12:18" x14ac:dyDescent="0.25">
      <c r="L24534" t="s">
        <v>3243</v>
      </c>
      <c r="M24534" t="s">
        <v>5781</v>
      </c>
      <c r="N24534" t="s">
        <v>61792</v>
      </c>
      <c r="O24534" s="76" t="s">
        <v>4356</v>
      </c>
      <c r="P24534" s="82">
        <v>2206</v>
      </c>
      <c r="Q24534" s="82" t="s">
        <v>75271</v>
      </c>
      <c r="R24534"/>
    </row>
    <row r="24535" spans="12:18" x14ac:dyDescent="0.25">
      <c r="L24535" t="s">
        <v>3243</v>
      </c>
      <c r="M24535" t="s">
        <v>23334</v>
      </c>
      <c r="N24535" t="s">
        <v>61793</v>
      </c>
      <c r="O24535" s="76" t="s">
        <v>4366</v>
      </c>
      <c r="P24535" s="82">
        <v>126</v>
      </c>
      <c r="Q24535" s="82" t="s">
        <v>75272</v>
      </c>
      <c r="R24535"/>
    </row>
    <row r="24536" spans="12:18" x14ac:dyDescent="0.25">
      <c r="L24536" t="s">
        <v>3243</v>
      </c>
      <c r="M24536" t="s">
        <v>16975</v>
      </c>
      <c r="N24536" t="s">
        <v>61794</v>
      </c>
      <c r="O24536" s="76" t="s">
        <v>4366</v>
      </c>
      <c r="P24536" s="82">
        <v>422</v>
      </c>
      <c r="Q24536" s="82" t="s">
        <v>75273</v>
      </c>
      <c r="R24536"/>
    </row>
    <row r="24537" spans="12:18" x14ac:dyDescent="0.25">
      <c r="L24537" t="s">
        <v>3243</v>
      </c>
      <c r="M24537" t="s">
        <v>5782</v>
      </c>
      <c r="N24537" t="s">
        <v>61795</v>
      </c>
      <c r="O24537" s="76" t="s">
        <v>4366</v>
      </c>
      <c r="P24537" s="82">
        <v>226</v>
      </c>
      <c r="Q24537" s="82" t="s">
        <v>75274</v>
      </c>
      <c r="R24537"/>
    </row>
    <row r="24538" spans="12:18" x14ac:dyDescent="0.25">
      <c r="L24538" t="s">
        <v>3243</v>
      </c>
      <c r="M24538" t="s">
        <v>16977</v>
      </c>
      <c r="N24538" t="s">
        <v>61796</v>
      </c>
      <c r="O24538" s="76" t="s">
        <v>4374</v>
      </c>
      <c r="P24538" s="82">
        <v>747</v>
      </c>
      <c r="Q24538" s="82" t="s">
        <v>72645</v>
      </c>
      <c r="R24538"/>
    </row>
    <row r="24539" spans="12:18" x14ac:dyDescent="0.25">
      <c r="L24539" t="s">
        <v>3243</v>
      </c>
      <c r="M24539" t="s">
        <v>23335</v>
      </c>
      <c r="N24539" t="s">
        <v>61797</v>
      </c>
      <c r="O24539" s="76" t="s">
        <v>4356</v>
      </c>
      <c r="P24539" s="82">
        <v>1249</v>
      </c>
      <c r="Q24539" s="82" t="s">
        <v>75275</v>
      </c>
      <c r="R24539"/>
    </row>
    <row r="24540" spans="12:18" x14ac:dyDescent="0.25">
      <c r="L24540" t="s">
        <v>3243</v>
      </c>
      <c r="M24540" t="s">
        <v>23336</v>
      </c>
      <c r="N24540" t="s">
        <v>61798</v>
      </c>
      <c r="O24540" s="76" t="s">
        <v>4366</v>
      </c>
      <c r="P24540" s="82">
        <v>66</v>
      </c>
      <c r="Q24540" s="82" t="s">
        <v>75276</v>
      </c>
      <c r="R24540"/>
    </row>
    <row r="24541" spans="12:18" x14ac:dyDescent="0.25">
      <c r="L24541" t="s">
        <v>3243</v>
      </c>
      <c r="M24541" t="s">
        <v>36816</v>
      </c>
      <c r="N24541" t="s">
        <v>61799</v>
      </c>
      <c r="O24541" s="76" t="s">
        <v>4366</v>
      </c>
      <c r="P24541" s="82">
        <v>242</v>
      </c>
      <c r="Q24541" s="82" t="s">
        <v>75277</v>
      </c>
      <c r="R24541"/>
    </row>
    <row r="24542" spans="12:18" x14ac:dyDescent="0.25">
      <c r="L24542" t="s">
        <v>3243</v>
      </c>
      <c r="M24542" t="s">
        <v>23337</v>
      </c>
      <c r="N24542" t="s">
        <v>61800</v>
      </c>
      <c r="O24542" s="76" t="s">
        <v>4374</v>
      </c>
      <c r="P24542" s="82">
        <v>20043</v>
      </c>
      <c r="Q24542" s="82" t="s">
        <v>72645</v>
      </c>
      <c r="R24542"/>
    </row>
    <row r="24543" spans="12:18" x14ac:dyDescent="0.25">
      <c r="L24543" t="s">
        <v>3243</v>
      </c>
      <c r="M24543" t="s">
        <v>5783</v>
      </c>
      <c r="N24543" t="s">
        <v>61801</v>
      </c>
      <c r="O24543" s="76" t="s">
        <v>4356</v>
      </c>
      <c r="P24543" s="82">
        <v>4050</v>
      </c>
      <c r="Q24543" s="82" t="s">
        <v>75278</v>
      </c>
      <c r="R24543"/>
    </row>
    <row r="24544" spans="12:18" x14ac:dyDescent="0.25">
      <c r="L24544" t="s">
        <v>3243</v>
      </c>
      <c r="M24544" t="s">
        <v>16981</v>
      </c>
      <c r="N24544" t="s">
        <v>61802</v>
      </c>
      <c r="O24544" s="76" t="s">
        <v>4356</v>
      </c>
      <c r="P24544" s="82">
        <v>967</v>
      </c>
      <c r="Q24544" s="82" t="s">
        <v>75280</v>
      </c>
      <c r="R24544"/>
    </row>
    <row r="24545" spans="12:18" x14ac:dyDescent="0.25">
      <c r="L24545" t="s">
        <v>3243</v>
      </c>
      <c r="M24545" t="s">
        <v>5784</v>
      </c>
      <c r="N24545" t="s">
        <v>61803</v>
      </c>
      <c r="O24545" s="76" t="s">
        <v>4366</v>
      </c>
      <c r="P24545" s="82">
        <v>175</v>
      </c>
      <c r="Q24545" s="82" t="s">
        <v>75281</v>
      </c>
      <c r="R24545"/>
    </row>
    <row r="24546" spans="12:18" x14ac:dyDescent="0.25">
      <c r="L24546" t="s">
        <v>3243</v>
      </c>
      <c r="M24546" t="s">
        <v>23338</v>
      </c>
      <c r="N24546" t="s">
        <v>61804</v>
      </c>
      <c r="O24546" s="76" t="s">
        <v>4356</v>
      </c>
      <c r="P24546" s="82">
        <v>1130</v>
      </c>
      <c r="Q24546" s="82" t="s">
        <v>75283</v>
      </c>
      <c r="R24546"/>
    </row>
    <row r="24547" spans="12:18" x14ac:dyDescent="0.25">
      <c r="L24547" t="s">
        <v>3243</v>
      </c>
      <c r="M24547" t="s">
        <v>36818</v>
      </c>
      <c r="N24547" t="s">
        <v>61805</v>
      </c>
      <c r="O24547" s="76" t="s">
        <v>4356</v>
      </c>
      <c r="P24547" s="82">
        <v>1248</v>
      </c>
      <c r="Q24547" s="82" t="s">
        <v>75284</v>
      </c>
      <c r="R24547"/>
    </row>
    <row r="24548" spans="12:18" x14ac:dyDescent="0.25">
      <c r="L24548" t="s">
        <v>3243</v>
      </c>
      <c r="M24548" t="s">
        <v>36819</v>
      </c>
      <c r="N24548" t="s">
        <v>61806</v>
      </c>
      <c r="O24548" s="76" t="s">
        <v>4366</v>
      </c>
      <c r="P24548" s="82">
        <v>80</v>
      </c>
      <c r="Q24548" s="82" t="s">
        <v>75285</v>
      </c>
      <c r="R24548"/>
    </row>
    <row r="24549" spans="12:18" x14ac:dyDescent="0.25">
      <c r="L24549" t="s">
        <v>3243</v>
      </c>
      <c r="M24549" t="s">
        <v>5785</v>
      </c>
      <c r="N24549" t="s">
        <v>61807</v>
      </c>
      <c r="O24549" s="76" t="s">
        <v>4356</v>
      </c>
      <c r="P24549" s="82">
        <v>610</v>
      </c>
      <c r="Q24549" s="82" t="s">
        <v>75286</v>
      </c>
      <c r="R24549"/>
    </row>
    <row r="24550" spans="12:18" x14ac:dyDescent="0.25">
      <c r="L24550" t="s">
        <v>3243</v>
      </c>
      <c r="M24550" t="s">
        <v>5786</v>
      </c>
      <c r="N24550" t="s">
        <v>61808</v>
      </c>
      <c r="O24550" s="76" t="s">
        <v>4366</v>
      </c>
      <c r="P24550" s="82">
        <v>389</v>
      </c>
      <c r="Q24550" s="82" t="s">
        <v>75287</v>
      </c>
      <c r="R24550"/>
    </row>
    <row r="24551" spans="12:18" x14ac:dyDescent="0.25">
      <c r="L24551" t="s">
        <v>3243</v>
      </c>
      <c r="M24551" t="s">
        <v>23339</v>
      </c>
      <c r="N24551" t="s">
        <v>61809</v>
      </c>
      <c r="O24551" s="76" t="s">
        <v>4366</v>
      </c>
      <c r="P24551" s="82">
        <v>159</v>
      </c>
      <c r="Q24551" s="82" t="s">
        <v>75288</v>
      </c>
      <c r="R24551"/>
    </row>
    <row r="24552" spans="12:18" x14ac:dyDescent="0.25">
      <c r="L24552" t="s">
        <v>3243</v>
      </c>
      <c r="M24552" t="s">
        <v>5787</v>
      </c>
      <c r="N24552" t="s">
        <v>61810</v>
      </c>
      <c r="O24552" s="76" t="s">
        <v>4356</v>
      </c>
      <c r="P24552" s="82">
        <v>705</v>
      </c>
      <c r="Q24552" s="82" t="s">
        <v>75289</v>
      </c>
      <c r="R24552"/>
    </row>
    <row r="24553" spans="12:18" x14ac:dyDescent="0.25">
      <c r="L24553" t="s">
        <v>3243</v>
      </c>
      <c r="M24553" t="s">
        <v>5788</v>
      </c>
      <c r="N24553" t="s">
        <v>61811</v>
      </c>
      <c r="O24553" s="76" t="s">
        <v>4356</v>
      </c>
      <c r="P24553" s="82">
        <v>634</v>
      </c>
      <c r="Q24553" s="82" t="s">
        <v>75290</v>
      </c>
      <c r="R24553"/>
    </row>
    <row r="24554" spans="12:18" x14ac:dyDescent="0.25">
      <c r="L24554" t="s">
        <v>3243</v>
      </c>
      <c r="M24554" t="s">
        <v>5789</v>
      </c>
      <c r="N24554" t="s">
        <v>61812</v>
      </c>
      <c r="O24554" s="76" t="s">
        <v>4356</v>
      </c>
      <c r="P24554" s="82">
        <v>205</v>
      </c>
      <c r="Q24554" s="82" t="s">
        <v>75291</v>
      </c>
      <c r="R24554"/>
    </row>
    <row r="24555" spans="12:18" x14ac:dyDescent="0.25">
      <c r="L24555" t="s">
        <v>3243</v>
      </c>
      <c r="M24555" t="s">
        <v>16982</v>
      </c>
      <c r="N24555" t="s">
        <v>61813</v>
      </c>
      <c r="O24555" s="76" t="s">
        <v>4374</v>
      </c>
      <c r="P24555" s="82">
        <v>2015</v>
      </c>
      <c r="Q24555" s="82" t="s">
        <v>72645</v>
      </c>
      <c r="R24555"/>
    </row>
    <row r="24556" spans="12:18" x14ac:dyDescent="0.25">
      <c r="L24556" t="s">
        <v>3243</v>
      </c>
      <c r="M24556" t="s">
        <v>16983</v>
      </c>
      <c r="N24556" t="s">
        <v>61814</v>
      </c>
      <c r="O24556" s="76" t="s">
        <v>4366</v>
      </c>
      <c r="P24556" s="82">
        <v>258</v>
      </c>
      <c r="Q24556" s="82" t="s">
        <v>75292</v>
      </c>
      <c r="R24556"/>
    </row>
    <row r="24557" spans="12:18" x14ac:dyDescent="0.25">
      <c r="L24557" t="s">
        <v>3243</v>
      </c>
      <c r="M24557" t="s">
        <v>16985</v>
      </c>
      <c r="N24557" t="s">
        <v>61815</v>
      </c>
      <c r="O24557" s="76" t="s">
        <v>4366</v>
      </c>
      <c r="P24557" s="82">
        <v>1119</v>
      </c>
      <c r="Q24557" s="82" t="s">
        <v>75293</v>
      </c>
      <c r="R24557"/>
    </row>
    <row r="24558" spans="12:18" x14ac:dyDescent="0.25">
      <c r="L24558" t="s">
        <v>3243</v>
      </c>
      <c r="M24558" t="s">
        <v>16987</v>
      </c>
      <c r="N24558" t="s">
        <v>61816</v>
      </c>
      <c r="O24558" s="76" t="s">
        <v>4366</v>
      </c>
      <c r="P24558" s="82">
        <v>352</v>
      </c>
      <c r="Q24558" s="82" t="s">
        <v>75294</v>
      </c>
      <c r="R24558"/>
    </row>
    <row r="24559" spans="12:18" x14ac:dyDescent="0.25">
      <c r="L24559" t="s">
        <v>3243</v>
      </c>
      <c r="M24559" t="s">
        <v>5790</v>
      </c>
      <c r="N24559" t="s">
        <v>61817</v>
      </c>
      <c r="O24559" s="76" t="s">
        <v>4366</v>
      </c>
      <c r="P24559" s="82">
        <v>143</v>
      </c>
      <c r="Q24559" s="82" t="s">
        <v>75295</v>
      </c>
      <c r="R24559"/>
    </row>
    <row r="24560" spans="12:18" x14ac:dyDescent="0.25">
      <c r="L24560" t="s">
        <v>3243</v>
      </c>
      <c r="M24560" t="s">
        <v>5791</v>
      </c>
      <c r="N24560" t="s">
        <v>61818</v>
      </c>
      <c r="O24560" s="76" t="s">
        <v>4356</v>
      </c>
      <c r="P24560" s="82">
        <v>799</v>
      </c>
      <c r="Q24560" s="82" t="s">
        <v>75296</v>
      </c>
      <c r="R24560"/>
    </row>
    <row r="24561" spans="12:18" x14ac:dyDescent="0.25">
      <c r="L24561" t="s">
        <v>3243</v>
      </c>
      <c r="M24561" t="s">
        <v>23340</v>
      </c>
      <c r="N24561" t="s">
        <v>61819</v>
      </c>
      <c r="O24561" s="76" t="s">
        <v>4366</v>
      </c>
      <c r="P24561" s="82">
        <v>261</v>
      </c>
      <c r="Q24561" s="82" t="s">
        <v>75297</v>
      </c>
      <c r="R24561"/>
    </row>
    <row r="24562" spans="12:18" x14ac:dyDescent="0.25">
      <c r="L24562" t="s">
        <v>3243</v>
      </c>
      <c r="M24562" t="s">
        <v>36820</v>
      </c>
      <c r="N24562" t="s">
        <v>61820</v>
      </c>
      <c r="O24562" s="76" t="s">
        <v>4356</v>
      </c>
      <c r="P24562" s="82">
        <v>2484</v>
      </c>
      <c r="Q24562" s="82" t="s">
        <v>75298</v>
      </c>
      <c r="R24562"/>
    </row>
    <row r="24563" spans="12:18" x14ac:dyDescent="0.25">
      <c r="L24563" t="s">
        <v>3243</v>
      </c>
      <c r="M24563" t="s">
        <v>5792</v>
      </c>
      <c r="N24563" t="s">
        <v>61821</v>
      </c>
      <c r="O24563" s="76" t="s">
        <v>4356</v>
      </c>
      <c r="P24563" s="82">
        <v>661</v>
      </c>
      <c r="Q24563" s="82" t="s">
        <v>75299</v>
      </c>
      <c r="R24563"/>
    </row>
    <row r="24564" spans="12:18" x14ac:dyDescent="0.25">
      <c r="L24564" t="s">
        <v>3243</v>
      </c>
      <c r="M24564" t="s">
        <v>5793</v>
      </c>
      <c r="N24564" t="s">
        <v>61822</v>
      </c>
      <c r="O24564" s="76" t="s">
        <v>4374</v>
      </c>
      <c r="P24564" s="82">
        <v>1486</v>
      </c>
      <c r="Q24564" s="82" t="s">
        <v>72645</v>
      </c>
      <c r="R24564"/>
    </row>
    <row r="24565" spans="12:18" x14ac:dyDescent="0.25">
      <c r="L24565" t="s">
        <v>3243</v>
      </c>
      <c r="M24565" t="s">
        <v>23341</v>
      </c>
      <c r="N24565" t="s">
        <v>61823</v>
      </c>
      <c r="O24565" s="76" t="s">
        <v>4356</v>
      </c>
      <c r="P24565" s="82">
        <v>1348</v>
      </c>
      <c r="Q24565" s="82" t="s">
        <v>75300</v>
      </c>
      <c r="R24565"/>
    </row>
    <row r="24566" spans="12:18" x14ac:dyDescent="0.25">
      <c r="L24566" t="s">
        <v>3243</v>
      </c>
      <c r="M24566" t="s">
        <v>5794</v>
      </c>
      <c r="N24566" t="s">
        <v>61824</v>
      </c>
      <c r="O24566" s="76" t="s">
        <v>4366</v>
      </c>
      <c r="P24566" s="82">
        <v>294</v>
      </c>
      <c r="Q24566" s="82" t="s">
        <v>75301</v>
      </c>
      <c r="R24566"/>
    </row>
    <row r="24567" spans="12:18" x14ac:dyDescent="0.25">
      <c r="L24567" t="s">
        <v>3243</v>
      </c>
      <c r="M24567" t="s">
        <v>36821</v>
      </c>
      <c r="N24567" t="s">
        <v>61825</v>
      </c>
      <c r="O24567" s="76" t="s">
        <v>4366</v>
      </c>
      <c r="P24567" s="82">
        <v>104</v>
      </c>
      <c r="Q24567" s="82" t="s">
        <v>75302</v>
      </c>
      <c r="R24567"/>
    </row>
    <row r="24568" spans="12:18" x14ac:dyDescent="0.25">
      <c r="L24568" t="s">
        <v>3243</v>
      </c>
      <c r="M24568" t="s">
        <v>16989</v>
      </c>
      <c r="N24568" t="s">
        <v>61826</v>
      </c>
      <c r="O24568" s="76" t="s">
        <v>4356</v>
      </c>
      <c r="P24568" s="82">
        <v>408</v>
      </c>
      <c r="Q24568" s="82" t="s">
        <v>75303</v>
      </c>
      <c r="R24568"/>
    </row>
    <row r="24569" spans="12:18" x14ac:dyDescent="0.25">
      <c r="L24569" t="s">
        <v>3243</v>
      </c>
      <c r="M24569" t="s">
        <v>16990</v>
      </c>
      <c r="N24569" t="s">
        <v>61827</v>
      </c>
      <c r="O24569" s="76" t="s">
        <v>4356</v>
      </c>
      <c r="P24569" s="82">
        <v>452</v>
      </c>
      <c r="Q24569" s="82" t="s">
        <v>75304</v>
      </c>
      <c r="R24569"/>
    </row>
    <row r="24570" spans="12:18" x14ac:dyDescent="0.25">
      <c r="L24570" t="s">
        <v>3243</v>
      </c>
      <c r="M24570" t="s">
        <v>23342</v>
      </c>
      <c r="N24570" t="s">
        <v>61828</v>
      </c>
      <c r="O24570" s="76" t="s">
        <v>4366</v>
      </c>
      <c r="P24570" s="82">
        <v>63</v>
      </c>
      <c r="Q24570" s="82" t="s">
        <v>75305</v>
      </c>
      <c r="R24570"/>
    </row>
    <row r="24571" spans="12:18" x14ac:dyDescent="0.25">
      <c r="L24571" t="s">
        <v>3243</v>
      </c>
      <c r="M24571" t="s">
        <v>18966</v>
      </c>
      <c r="N24571" t="s">
        <v>61829</v>
      </c>
      <c r="O24571" s="76" t="s">
        <v>4356</v>
      </c>
      <c r="P24571" s="82">
        <v>357</v>
      </c>
      <c r="Q24571" s="82" t="s">
        <v>75306</v>
      </c>
      <c r="R24571"/>
    </row>
    <row r="24572" spans="12:18" x14ac:dyDescent="0.25">
      <c r="L24572" t="s">
        <v>3243</v>
      </c>
      <c r="M24572" t="s">
        <v>23343</v>
      </c>
      <c r="N24572" t="s">
        <v>61830</v>
      </c>
      <c r="O24572" s="76" t="s">
        <v>4366</v>
      </c>
      <c r="P24572" s="82">
        <v>106</v>
      </c>
      <c r="Q24572" s="82" t="s">
        <v>75307</v>
      </c>
      <c r="R24572"/>
    </row>
    <row r="24573" spans="12:18" x14ac:dyDescent="0.25">
      <c r="L24573" t="s">
        <v>3243</v>
      </c>
      <c r="M24573" t="s">
        <v>36822</v>
      </c>
      <c r="N24573" t="s">
        <v>61831</v>
      </c>
      <c r="O24573" s="76" t="s">
        <v>4366</v>
      </c>
      <c r="P24573" s="82">
        <v>131</v>
      </c>
      <c r="Q24573" s="82" t="s">
        <v>75308</v>
      </c>
      <c r="R24573"/>
    </row>
    <row r="24574" spans="12:18" x14ac:dyDescent="0.25">
      <c r="L24574" t="s">
        <v>3243</v>
      </c>
      <c r="M24574" t="s">
        <v>5795</v>
      </c>
      <c r="N24574" t="s">
        <v>61832</v>
      </c>
      <c r="O24574" s="76" t="s">
        <v>4366</v>
      </c>
      <c r="P24574" s="82">
        <v>317</v>
      </c>
      <c r="Q24574" s="82" t="s">
        <v>75311</v>
      </c>
      <c r="R24574"/>
    </row>
    <row r="24575" spans="12:18" x14ac:dyDescent="0.25">
      <c r="L24575" t="s">
        <v>3243</v>
      </c>
      <c r="M24575" t="s">
        <v>18968</v>
      </c>
      <c r="N24575" t="s">
        <v>61833</v>
      </c>
      <c r="O24575" s="76" t="s">
        <v>4366</v>
      </c>
      <c r="P24575" s="82">
        <v>977</v>
      </c>
      <c r="Q24575" s="82" t="s">
        <v>75312</v>
      </c>
      <c r="R24575"/>
    </row>
    <row r="24576" spans="12:18" x14ac:dyDescent="0.25">
      <c r="L24576" t="s">
        <v>3243</v>
      </c>
      <c r="M24576" t="s">
        <v>36824</v>
      </c>
      <c r="N24576" t="s">
        <v>61834</v>
      </c>
      <c r="O24576" s="76" t="s">
        <v>4374</v>
      </c>
      <c r="P24576" s="82">
        <v>10365</v>
      </c>
      <c r="Q24576" s="82" t="s">
        <v>72645</v>
      </c>
      <c r="R24576"/>
    </row>
    <row r="24577" spans="12:18" x14ac:dyDescent="0.25">
      <c r="L24577" t="s">
        <v>3243</v>
      </c>
      <c r="M24577" t="s">
        <v>16995</v>
      </c>
      <c r="N24577" t="s">
        <v>61835</v>
      </c>
      <c r="O24577" s="76" t="s">
        <v>4356</v>
      </c>
      <c r="P24577" s="82">
        <v>816</v>
      </c>
      <c r="Q24577" s="82" t="s">
        <v>75313</v>
      </c>
      <c r="R24577"/>
    </row>
    <row r="24578" spans="12:18" x14ac:dyDescent="0.25">
      <c r="L24578" t="s">
        <v>3243</v>
      </c>
      <c r="M24578" t="s">
        <v>16996</v>
      </c>
      <c r="N24578" t="s">
        <v>61836</v>
      </c>
      <c r="O24578" s="76" t="s">
        <v>4366</v>
      </c>
      <c r="P24578" s="82">
        <v>239</v>
      </c>
      <c r="Q24578" s="82" t="s">
        <v>75314</v>
      </c>
      <c r="R24578"/>
    </row>
    <row r="24579" spans="12:18" x14ac:dyDescent="0.25">
      <c r="L24579" t="s">
        <v>3243</v>
      </c>
      <c r="M24579" t="s">
        <v>5796</v>
      </c>
      <c r="N24579" t="s">
        <v>61837</v>
      </c>
      <c r="O24579" s="76" t="s">
        <v>4356</v>
      </c>
      <c r="P24579" s="82">
        <v>401</v>
      </c>
      <c r="Q24579" s="82" t="s">
        <v>75315</v>
      </c>
      <c r="R24579"/>
    </row>
    <row r="24580" spans="12:18" x14ac:dyDescent="0.25">
      <c r="L24580" t="s">
        <v>3243</v>
      </c>
      <c r="M24580" t="s">
        <v>16997</v>
      </c>
      <c r="N24580" t="s">
        <v>61838</v>
      </c>
      <c r="O24580" s="76" t="s">
        <v>4356</v>
      </c>
      <c r="P24580" s="82">
        <v>572</v>
      </c>
      <c r="Q24580" s="82" t="s">
        <v>75316</v>
      </c>
      <c r="R24580"/>
    </row>
    <row r="24581" spans="12:18" x14ac:dyDescent="0.25">
      <c r="L24581" t="s">
        <v>3243</v>
      </c>
      <c r="M24581" t="s">
        <v>10185</v>
      </c>
      <c r="N24581" t="s">
        <v>61839</v>
      </c>
      <c r="O24581" s="76" t="s">
        <v>4366</v>
      </c>
      <c r="P24581" s="82">
        <v>342</v>
      </c>
      <c r="Q24581" s="82" t="s">
        <v>75319</v>
      </c>
      <c r="R24581"/>
    </row>
    <row r="24582" spans="12:18" x14ac:dyDescent="0.25">
      <c r="L24582" t="s">
        <v>3243</v>
      </c>
      <c r="M24582" t="s">
        <v>18972</v>
      </c>
      <c r="N24582" t="s">
        <v>61840</v>
      </c>
      <c r="O24582" s="76" t="s">
        <v>4366</v>
      </c>
      <c r="P24582" s="82">
        <v>53</v>
      </c>
      <c r="Q24582" s="82" t="s">
        <v>75320</v>
      </c>
      <c r="R24582"/>
    </row>
    <row r="24583" spans="12:18" x14ac:dyDescent="0.25">
      <c r="L24583" t="s">
        <v>3243</v>
      </c>
      <c r="M24583" t="s">
        <v>36825</v>
      </c>
      <c r="N24583" t="s">
        <v>61841</v>
      </c>
      <c r="O24583" s="76" t="s">
        <v>4366</v>
      </c>
      <c r="P24583" s="82">
        <v>186</v>
      </c>
      <c r="Q24583" s="82" t="s">
        <v>75321</v>
      </c>
      <c r="R24583"/>
    </row>
    <row r="24584" spans="12:18" x14ac:dyDescent="0.25">
      <c r="L24584" t="s">
        <v>3243</v>
      </c>
      <c r="M24584" t="s">
        <v>18974</v>
      </c>
      <c r="N24584" t="s">
        <v>61842</v>
      </c>
      <c r="O24584" s="76" t="s">
        <v>4366</v>
      </c>
      <c r="P24584" s="82">
        <v>116</v>
      </c>
      <c r="Q24584" s="82" t="s">
        <v>75322</v>
      </c>
      <c r="R24584"/>
    </row>
    <row r="24585" spans="12:18" x14ac:dyDescent="0.25">
      <c r="L24585" t="s">
        <v>3243</v>
      </c>
      <c r="M24585" t="s">
        <v>5797</v>
      </c>
      <c r="N24585" t="s">
        <v>61843</v>
      </c>
      <c r="O24585" s="76" t="s">
        <v>4366</v>
      </c>
      <c r="P24585" s="82">
        <v>245</v>
      </c>
      <c r="Q24585" s="82" t="s">
        <v>75323</v>
      </c>
      <c r="R24585"/>
    </row>
    <row r="24586" spans="12:18" x14ac:dyDescent="0.25">
      <c r="L24586" t="s">
        <v>3243</v>
      </c>
      <c r="M24586" t="s">
        <v>23344</v>
      </c>
      <c r="N24586" t="s">
        <v>61844</v>
      </c>
      <c r="O24586" s="76" t="s">
        <v>4366</v>
      </c>
      <c r="P24586" s="82">
        <v>105</v>
      </c>
      <c r="Q24586" s="82" t="s">
        <v>75324</v>
      </c>
      <c r="R24586"/>
    </row>
    <row r="24587" spans="12:18" x14ac:dyDescent="0.25">
      <c r="L24587" t="s">
        <v>3243</v>
      </c>
      <c r="M24587" t="s">
        <v>5798</v>
      </c>
      <c r="N24587" t="s">
        <v>61845</v>
      </c>
      <c r="O24587" s="76" t="s">
        <v>4356</v>
      </c>
      <c r="P24587" s="82">
        <v>414</v>
      </c>
      <c r="Q24587" s="82" t="s">
        <v>75325</v>
      </c>
      <c r="R24587"/>
    </row>
    <row r="24588" spans="12:18" x14ac:dyDescent="0.25">
      <c r="L24588" t="s">
        <v>3243</v>
      </c>
      <c r="M24588" t="s">
        <v>17002</v>
      </c>
      <c r="N24588" t="s">
        <v>61846</v>
      </c>
      <c r="O24588" s="76" t="s">
        <v>4374</v>
      </c>
      <c r="P24588" s="82">
        <v>14822</v>
      </c>
      <c r="Q24588" s="82" t="s">
        <v>75326</v>
      </c>
      <c r="R24588"/>
    </row>
    <row r="24589" spans="12:18" x14ac:dyDescent="0.25">
      <c r="L24589" t="s">
        <v>3243</v>
      </c>
      <c r="M24589" t="s">
        <v>36826</v>
      </c>
      <c r="N24589" t="s">
        <v>61847</v>
      </c>
      <c r="O24589" s="76" t="s">
        <v>4356</v>
      </c>
      <c r="P24589" s="82">
        <v>1018</v>
      </c>
      <c r="Q24589" s="82" t="s">
        <v>75327</v>
      </c>
      <c r="R24589"/>
    </row>
    <row r="24590" spans="12:18" x14ac:dyDescent="0.25">
      <c r="L24590" t="s">
        <v>3243</v>
      </c>
      <c r="M24590" t="s">
        <v>23345</v>
      </c>
      <c r="N24590" t="s">
        <v>61848</v>
      </c>
      <c r="O24590" s="76" t="s">
        <v>4356</v>
      </c>
      <c r="P24590" s="82">
        <v>1101</v>
      </c>
      <c r="Q24590" s="82" t="s">
        <v>75328</v>
      </c>
      <c r="R24590"/>
    </row>
    <row r="24591" spans="12:18" x14ac:dyDescent="0.25">
      <c r="L24591" t="s">
        <v>3243</v>
      </c>
      <c r="M24591" t="s">
        <v>17004</v>
      </c>
      <c r="N24591" t="s">
        <v>61849</v>
      </c>
      <c r="O24591" s="76" t="s">
        <v>4356</v>
      </c>
      <c r="P24591" s="82">
        <v>554</v>
      </c>
      <c r="Q24591" s="82" t="s">
        <v>75329</v>
      </c>
      <c r="R24591"/>
    </row>
    <row r="24592" spans="12:18" x14ac:dyDescent="0.25">
      <c r="L24592" t="s">
        <v>3243</v>
      </c>
      <c r="M24592" t="s">
        <v>17006</v>
      </c>
      <c r="N24592" t="s">
        <v>61850</v>
      </c>
      <c r="O24592" s="76" t="s">
        <v>4356</v>
      </c>
      <c r="P24592" s="82">
        <v>635</v>
      </c>
      <c r="Q24592" s="82" t="s">
        <v>75330</v>
      </c>
      <c r="R24592"/>
    </row>
    <row r="24593" spans="12:18" x14ac:dyDescent="0.25">
      <c r="L24593" t="s">
        <v>3243</v>
      </c>
      <c r="M24593" t="s">
        <v>23324</v>
      </c>
      <c r="N24593" t="s">
        <v>61851</v>
      </c>
      <c r="O24593" s="76" t="s">
        <v>4356</v>
      </c>
      <c r="P24593" s="82">
        <v>1789</v>
      </c>
      <c r="Q24593" s="82" t="s">
        <v>75213</v>
      </c>
      <c r="R24593"/>
    </row>
    <row r="24594" spans="12:18" x14ac:dyDescent="0.25">
      <c r="L24594" t="s">
        <v>3243</v>
      </c>
      <c r="M24594" t="s">
        <v>7633</v>
      </c>
      <c r="N24594" t="s">
        <v>61852</v>
      </c>
      <c r="O24594" s="76" t="s">
        <v>4366</v>
      </c>
      <c r="P24594" s="82">
        <v>84</v>
      </c>
      <c r="Q24594" s="82" t="s">
        <v>75229</v>
      </c>
      <c r="R24594"/>
    </row>
    <row r="24595" spans="12:18" x14ac:dyDescent="0.25">
      <c r="L24595" t="s">
        <v>3243</v>
      </c>
      <c r="M24595" t="s">
        <v>13885</v>
      </c>
      <c r="N24595" t="s">
        <v>61853</v>
      </c>
      <c r="O24595" s="76" t="s">
        <v>4366</v>
      </c>
      <c r="P24595" s="82">
        <v>169</v>
      </c>
      <c r="Q24595" s="82" t="s">
        <v>75232</v>
      </c>
      <c r="R24595"/>
    </row>
    <row r="24596" spans="12:18" x14ac:dyDescent="0.25">
      <c r="L24596" t="s">
        <v>3243</v>
      </c>
      <c r="M24596" t="s">
        <v>5778</v>
      </c>
      <c r="N24596" t="s">
        <v>61854</v>
      </c>
      <c r="O24596" s="76" t="s">
        <v>4366</v>
      </c>
      <c r="P24596" s="82">
        <v>346</v>
      </c>
      <c r="Q24596" s="82" t="s">
        <v>75246</v>
      </c>
      <c r="R24596"/>
    </row>
    <row r="24597" spans="12:18" x14ac:dyDescent="0.25">
      <c r="L24597" t="s">
        <v>3243</v>
      </c>
      <c r="M24597" t="s">
        <v>36808</v>
      </c>
      <c r="N24597" t="s">
        <v>61855</v>
      </c>
      <c r="O24597" s="76" t="s">
        <v>4366</v>
      </c>
      <c r="P24597" s="82">
        <v>63</v>
      </c>
      <c r="Q24597" s="82" t="s">
        <v>75247</v>
      </c>
      <c r="R24597"/>
    </row>
    <row r="24598" spans="12:18" x14ac:dyDescent="0.25">
      <c r="L24598" t="s">
        <v>3243</v>
      </c>
      <c r="M24598" t="s">
        <v>18951</v>
      </c>
      <c r="N24598" t="s">
        <v>61856</v>
      </c>
      <c r="O24598" s="76" t="s">
        <v>4366</v>
      </c>
      <c r="P24598" s="82">
        <v>74</v>
      </c>
      <c r="Q24598" s="82" t="s">
        <v>75248</v>
      </c>
      <c r="R24598"/>
    </row>
    <row r="24599" spans="12:18" x14ac:dyDescent="0.25">
      <c r="L24599" t="s">
        <v>3243</v>
      </c>
      <c r="M24599" t="s">
        <v>36814</v>
      </c>
      <c r="N24599" t="s">
        <v>61857</v>
      </c>
      <c r="O24599" s="76" t="s">
        <v>4366</v>
      </c>
      <c r="P24599" s="82">
        <v>115</v>
      </c>
      <c r="Q24599" s="82" t="s">
        <v>75261</v>
      </c>
      <c r="R24599"/>
    </row>
    <row r="24600" spans="12:18" x14ac:dyDescent="0.25">
      <c r="L24600" t="s">
        <v>3243</v>
      </c>
      <c r="M24600" t="s">
        <v>36817</v>
      </c>
      <c r="N24600" t="s">
        <v>61858</v>
      </c>
      <c r="O24600" s="76" t="s">
        <v>4366</v>
      </c>
      <c r="P24600" s="82">
        <v>262</v>
      </c>
      <c r="Q24600" s="82" t="s">
        <v>75282</v>
      </c>
      <c r="R24600"/>
    </row>
    <row r="24601" spans="12:18" x14ac:dyDescent="0.25">
      <c r="L24601" t="s">
        <v>3243</v>
      </c>
      <c r="M24601" t="s">
        <v>36823</v>
      </c>
      <c r="N24601" t="s">
        <v>61859</v>
      </c>
      <c r="O24601" s="76" t="s">
        <v>4356</v>
      </c>
      <c r="P24601" s="82">
        <v>321</v>
      </c>
      <c r="Q24601" s="82" t="s">
        <v>75310</v>
      </c>
      <c r="R24601"/>
    </row>
    <row r="24602" spans="12:18" x14ac:dyDescent="0.25">
      <c r="L24602" t="s">
        <v>3243</v>
      </c>
      <c r="M24602" t="s">
        <v>18970</v>
      </c>
      <c r="N24602" t="s">
        <v>61860</v>
      </c>
      <c r="O24602" s="76" t="s">
        <v>4366</v>
      </c>
      <c r="P24602" s="82">
        <v>14</v>
      </c>
      <c r="Q24602" s="82" t="s">
        <v>75317</v>
      </c>
      <c r="R24602"/>
    </row>
    <row r="24603" spans="12:18" x14ac:dyDescent="0.25">
      <c r="L24603" t="s">
        <v>3243</v>
      </c>
      <c r="M24603" t="s">
        <v>16999</v>
      </c>
      <c r="N24603" t="s">
        <v>61861</v>
      </c>
      <c r="O24603" s="76" t="s">
        <v>4356</v>
      </c>
      <c r="P24603" s="82">
        <v>626</v>
      </c>
      <c r="Q24603" s="82" t="s">
        <v>75318</v>
      </c>
      <c r="R24603"/>
    </row>
    <row r="24604" spans="12:18" x14ac:dyDescent="0.25">
      <c r="L24604" t="s">
        <v>3243</v>
      </c>
      <c r="M24604" t="s">
        <v>17028</v>
      </c>
      <c r="N24604" t="s">
        <v>61862</v>
      </c>
      <c r="O24604" s="76" t="s">
        <v>4356</v>
      </c>
      <c r="P24604" s="82">
        <v>1722</v>
      </c>
      <c r="Q24604" s="82" t="s">
        <v>75371</v>
      </c>
      <c r="R24604"/>
    </row>
    <row r="24605" spans="12:18" x14ac:dyDescent="0.25">
      <c r="L24605" t="s">
        <v>3243</v>
      </c>
      <c r="M24605" t="s">
        <v>5828</v>
      </c>
      <c r="N24605" t="s">
        <v>61863</v>
      </c>
      <c r="O24605" s="76" t="s">
        <v>4366</v>
      </c>
      <c r="P24605" s="82">
        <v>123</v>
      </c>
      <c r="Q24605" s="82" t="s">
        <v>75431</v>
      </c>
      <c r="R24605"/>
    </row>
    <row r="24606" spans="12:18" x14ac:dyDescent="0.25">
      <c r="L24606" t="s">
        <v>3243</v>
      </c>
      <c r="M24606" t="s">
        <v>20252</v>
      </c>
      <c r="N24606" t="s">
        <v>61864</v>
      </c>
      <c r="O24606" s="76" t="s">
        <v>4356</v>
      </c>
      <c r="P24606" s="82">
        <v>3422</v>
      </c>
      <c r="Q24606" s="82" t="s">
        <v>75434</v>
      </c>
      <c r="R24606"/>
    </row>
    <row r="24607" spans="12:18" x14ac:dyDescent="0.25">
      <c r="L24607" t="s">
        <v>3243</v>
      </c>
      <c r="M24607" t="s">
        <v>5831</v>
      </c>
      <c r="N24607" t="s">
        <v>61865</v>
      </c>
      <c r="O24607" s="76" t="s">
        <v>4374</v>
      </c>
      <c r="P24607" s="82">
        <v>618</v>
      </c>
      <c r="Q24607" s="82" t="s">
        <v>72645</v>
      </c>
      <c r="R24607"/>
    </row>
    <row r="24608" spans="12:18" x14ac:dyDescent="0.25">
      <c r="L24608" t="s">
        <v>3243</v>
      </c>
      <c r="M24608" t="s">
        <v>20177</v>
      </c>
      <c r="N24608" t="s">
        <v>61866</v>
      </c>
      <c r="O24608" s="76" t="s">
        <v>4356</v>
      </c>
      <c r="P24608" s="82">
        <v>720</v>
      </c>
      <c r="Q24608" s="82" t="s">
        <v>75538</v>
      </c>
      <c r="R24608"/>
    </row>
    <row r="24609" spans="12:18" x14ac:dyDescent="0.25">
      <c r="L24609" t="s">
        <v>3243</v>
      </c>
      <c r="M24609" t="s">
        <v>5802</v>
      </c>
      <c r="N24609" t="s">
        <v>61867</v>
      </c>
      <c r="O24609" s="76" t="s">
        <v>4356</v>
      </c>
      <c r="P24609" s="82">
        <v>640</v>
      </c>
      <c r="Q24609" s="82" t="s">
        <v>75340</v>
      </c>
      <c r="R24609"/>
    </row>
    <row r="24610" spans="12:18" x14ac:dyDescent="0.25">
      <c r="L24610" t="s">
        <v>3243</v>
      </c>
      <c r="M24610" t="s">
        <v>5799</v>
      </c>
      <c r="N24610" t="s">
        <v>61868</v>
      </c>
      <c r="O24610" s="76" t="s">
        <v>4366</v>
      </c>
      <c r="P24610" s="82">
        <v>62</v>
      </c>
      <c r="Q24610" s="82" t="s">
        <v>75331</v>
      </c>
      <c r="R24610"/>
    </row>
    <row r="24611" spans="12:18" x14ac:dyDescent="0.25">
      <c r="L24611" t="s">
        <v>3243</v>
      </c>
      <c r="M24611" t="s">
        <v>18976</v>
      </c>
      <c r="N24611" t="s">
        <v>61869</v>
      </c>
      <c r="O24611" s="76" t="s">
        <v>4366</v>
      </c>
      <c r="P24611" s="82">
        <v>280</v>
      </c>
      <c r="Q24611" s="82" t="s">
        <v>75332</v>
      </c>
      <c r="R24611"/>
    </row>
    <row r="24612" spans="12:18" x14ac:dyDescent="0.25">
      <c r="L24612" t="s">
        <v>3243</v>
      </c>
      <c r="M24612" t="s">
        <v>17008</v>
      </c>
      <c r="N24612" t="s">
        <v>61870</v>
      </c>
      <c r="O24612" s="76" t="s">
        <v>4356</v>
      </c>
      <c r="P24612" s="82">
        <v>649</v>
      </c>
      <c r="Q24612" s="82" t="s">
        <v>75333</v>
      </c>
      <c r="R24612"/>
    </row>
    <row r="24613" spans="12:18" x14ac:dyDescent="0.25">
      <c r="L24613" t="s">
        <v>3243</v>
      </c>
      <c r="M24613" t="s">
        <v>18978</v>
      </c>
      <c r="N24613" t="s">
        <v>61871</v>
      </c>
      <c r="O24613" s="76" t="s">
        <v>4366</v>
      </c>
      <c r="P24613" s="82">
        <v>238</v>
      </c>
      <c r="Q24613" s="82" t="s">
        <v>75334</v>
      </c>
      <c r="R24613"/>
    </row>
    <row r="24614" spans="12:18" x14ac:dyDescent="0.25">
      <c r="L24614" t="s">
        <v>3243</v>
      </c>
      <c r="M24614" t="s">
        <v>13042</v>
      </c>
      <c r="N24614" t="s">
        <v>61872</v>
      </c>
      <c r="O24614" s="76" t="s">
        <v>4366</v>
      </c>
      <c r="P24614" s="82">
        <v>551</v>
      </c>
      <c r="Q24614" s="82" t="s">
        <v>75335</v>
      </c>
      <c r="R24614"/>
    </row>
    <row r="24615" spans="12:18" x14ac:dyDescent="0.25">
      <c r="L24615" t="s">
        <v>3243</v>
      </c>
      <c r="M24615" t="s">
        <v>5800</v>
      </c>
      <c r="N24615" t="s">
        <v>61873</v>
      </c>
      <c r="O24615" s="76" t="s">
        <v>4356</v>
      </c>
      <c r="P24615" s="82">
        <v>594</v>
      </c>
      <c r="Q24615" s="82" t="s">
        <v>75336</v>
      </c>
      <c r="R24615"/>
    </row>
    <row r="24616" spans="12:18" x14ac:dyDescent="0.25">
      <c r="L24616" t="s">
        <v>3243</v>
      </c>
      <c r="M24616" t="s">
        <v>17010</v>
      </c>
      <c r="N24616" t="s">
        <v>61874</v>
      </c>
      <c r="O24616" s="76" t="s">
        <v>4366</v>
      </c>
      <c r="P24616" s="82">
        <v>369</v>
      </c>
      <c r="Q24616" s="82" t="s">
        <v>75337</v>
      </c>
      <c r="R24616"/>
    </row>
    <row r="24617" spans="12:18" x14ac:dyDescent="0.25">
      <c r="L24617" t="s">
        <v>3243</v>
      </c>
      <c r="M24617" t="s">
        <v>5801</v>
      </c>
      <c r="N24617" t="s">
        <v>61875</v>
      </c>
      <c r="O24617" s="76" t="s">
        <v>4366</v>
      </c>
      <c r="P24617" s="82">
        <v>265</v>
      </c>
      <c r="Q24617" s="82" t="s">
        <v>75338</v>
      </c>
      <c r="R24617"/>
    </row>
    <row r="24618" spans="12:18" x14ac:dyDescent="0.25">
      <c r="L24618" t="s">
        <v>3243</v>
      </c>
      <c r="M24618" t="s">
        <v>12899</v>
      </c>
      <c r="N24618" t="s">
        <v>61876</v>
      </c>
      <c r="O24618" s="76" t="s">
        <v>4366</v>
      </c>
      <c r="P24618" s="82">
        <v>109</v>
      </c>
      <c r="Q24618" s="82" t="s">
        <v>75339</v>
      </c>
      <c r="R24618"/>
    </row>
    <row r="24619" spans="12:18" x14ac:dyDescent="0.25">
      <c r="L24619" t="s">
        <v>3243</v>
      </c>
      <c r="M24619" t="s">
        <v>36803</v>
      </c>
      <c r="N24619" t="s">
        <v>61877</v>
      </c>
      <c r="O24619" s="76" t="s">
        <v>4356</v>
      </c>
      <c r="P24619" s="82">
        <v>1046</v>
      </c>
      <c r="Q24619" s="82" t="s">
        <v>75218</v>
      </c>
      <c r="R24619"/>
    </row>
    <row r="24620" spans="12:18" x14ac:dyDescent="0.25">
      <c r="L24620" t="s">
        <v>3243</v>
      </c>
      <c r="M24620" t="s">
        <v>13634</v>
      </c>
      <c r="N24620" t="s">
        <v>61878</v>
      </c>
      <c r="O24620" s="76" t="s">
        <v>4356</v>
      </c>
      <c r="P24620" s="82">
        <v>679</v>
      </c>
      <c r="Q24620" s="82" t="s">
        <v>75220</v>
      </c>
      <c r="R24620"/>
    </row>
    <row r="24621" spans="12:18" x14ac:dyDescent="0.25">
      <c r="L24621" t="s">
        <v>3243</v>
      </c>
      <c r="M24621" t="s">
        <v>36804</v>
      </c>
      <c r="N24621" t="s">
        <v>61879</v>
      </c>
      <c r="O24621" s="76" t="s">
        <v>4366</v>
      </c>
      <c r="P24621" s="82">
        <v>245</v>
      </c>
      <c r="Q24621" s="82" t="s">
        <v>75223</v>
      </c>
      <c r="R24621"/>
    </row>
    <row r="24622" spans="12:18" x14ac:dyDescent="0.25">
      <c r="L24622" t="s">
        <v>3243</v>
      </c>
      <c r="M24622" t="s">
        <v>23327</v>
      </c>
      <c r="N24622" t="s">
        <v>61880</v>
      </c>
      <c r="O24622" s="76" t="s">
        <v>4374</v>
      </c>
      <c r="P24622" s="82">
        <v>5426</v>
      </c>
      <c r="Q24622" s="82" t="s">
        <v>72645</v>
      </c>
      <c r="R24622"/>
    </row>
    <row r="24623" spans="12:18" x14ac:dyDescent="0.25">
      <c r="L24623" t="s">
        <v>3243</v>
      </c>
      <c r="M24623" t="s">
        <v>18964</v>
      </c>
      <c r="N24623" t="s">
        <v>61881</v>
      </c>
      <c r="O24623" s="76" t="s">
        <v>4356</v>
      </c>
      <c r="P24623" s="82">
        <v>663</v>
      </c>
      <c r="Q24623" s="82" t="s">
        <v>75264</v>
      </c>
      <c r="R24623"/>
    </row>
    <row r="24624" spans="12:18" x14ac:dyDescent="0.25">
      <c r="L24624" t="s">
        <v>3243</v>
      </c>
      <c r="M24624" t="s">
        <v>16979</v>
      </c>
      <c r="N24624" t="s">
        <v>61882</v>
      </c>
      <c r="O24624" s="76" t="s">
        <v>4356</v>
      </c>
      <c r="P24624" s="82">
        <v>1267</v>
      </c>
      <c r="Q24624" s="82" t="s">
        <v>75279</v>
      </c>
      <c r="R24624"/>
    </row>
    <row r="24625" spans="12:18" x14ac:dyDescent="0.25">
      <c r="L24625" t="s">
        <v>3243</v>
      </c>
      <c r="M24625" t="s">
        <v>36833</v>
      </c>
      <c r="N24625" t="s">
        <v>61883</v>
      </c>
      <c r="O24625" s="76" t="s">
        <v>4366</v>
      </c>
      <c r="P24625" s="82">
        <v>210</v>
      </c>
      <c r="Q24625" s="82" t="s">
        <v>75370</v>
      </c>
      <c r="R24625"/>
    </row>
    <row r="24626" spans="12:18" x14ac:dyDescent="0.25">
      <c r="L24626" t="s">
        <v>3243</v>
      </c>
      <c r="M24626" t="s">
        <v>5825</v>
      </c>
      <c r="N24626" t="s">
        <v>61884</v>
      </c>
      <c r="O24626" s="76" t="s">
        <v>4366</v>
      </c>
      <c r="P24626" s="82">
        <v>214</v>
      </c>
      <c r="Q24626" s="82" t="s">
        <v>75426</v>
      </c>
      <c r="R24626"/>
    </row>
    <row r="24627" spans="12:18" x14ac:dyDescent="0.25">
      <c r="L24627" t="s">
        <v>3243</v>
      </c>
      <c r="M24627" t="s">
        <v>17100</v>
      </c>
      <c r="N24627" t="s">
        <v>61885</v>
      </c>
      <c r="O24627" s="76" t="s">
        <v>4366</v>
      </c>
      <c r="P24627" s="82">
        <v>808</v>
      </c>
      <c r="Q24627" s="82" t="s">
        <v>75572</v>
      </c>
      <c r="R24627"/>
    </row>
    <row r="24628" spans="12:18" x14ac:dyDescent="0.25">
      <c r="L24628" t="s">
        <v>3243</v>
      </c>
      <c r="M24628" t="s">
        <v>19080</v>
      </c>
      <c r="N24628" t="s">
        <v>61886</v>
      </c>
      <c r="O24628" s="76" t="s">
        <v>4366</v>
      </c>
      <c r="P24628" s="82">
        <v>298</v>
      </c>
      <c r="Q24628" s="82" t="s">
        <v>75573</v>
      </c>
      <c r="R24628"/>
    </row>
    <row r="24629" spans="12:18" x14ac:dyDescent="0.25">
      <c r="L24629" t="s">
        <v>3243</v>
      </c>
      <c r="M24629" t="s">
        <v>36827</v>
      </c>
      <c r="N24629" t="s">
        <v>61887</v>
      </c>
      <c r="O24629" s="76" t="s">
        <v>4374</v>
      </c>
      <c r="P24629" s="82">
        <v>8409</v>
      </c>
      <c r="Q24629" s="82" t="s">
        <v>72645</v>
      </c>
      <c r="R24629"/>
    </row>
    <row r="24630" spans="12:18" x14ac:dyDescent="0.25">
      <c r="L24630" t="s">
        <v>3243</v>
      </c>
      <c r="M24630" t="s">
        <v>36828</v>
      </c>
      <c r="N24630" t="s">
        <v>61888</v>
      </c>
      <c r="O24630" s="76" t="s">
        <v>4356</v>
      </c>
      <c r="P24630" s="82">
        <v>389</v>
      </c>
      <c r="Q24630" s="82" t="s">
        <v>75341</v>
      </c>
      <c r="R24630"/>
    </row>
    <row r="24631" spans="12:18" x14ac:dyDescent="0.25">
      <c r="L24631" t="s">
        <v>3243</v>
      </c>
      <c r="M24631" t="s">
        <v>23315</v>
      </c>
      <c r="N24631" t="s">
        <v>61889</v>
      </c>
      <c r="O24631" s="76" t="s">
        <v>4356</v>
      </c>
      <c r="P24631" s="82">
        <v>1610</v>
      </c>
      <c r="Q24631" s="82" t="s">
        <v>75175</v>
      </c>
      <c r="R24631"/>
    </row>
    <row r="24632" spans="12:18" x14ac:dyDescent="0.25">
      <c r="L24632" t="s">
        <v>3243</v>
      </c>
      <c r="M24632" t="s">
        <v>18989</v>
      </c>
      <c r="N24632" t="s">
        <v>61890</v>
      </c>
      <c r="O24632" s="76" t="s">
        <v>4356</v>
      </c>
      <c r="P24632" s="82">
        <v>2156</v>
      </c>
      <c r="Q24632" s="82" t="s">
        <v>75358</v>
      </c>
      <c r="R24632"/>
    </row>
    <row r="24633" spans="12:18" x14ac:dyDescent="0.25">
      <c r="L24633" t="s">
        <v>3243</v>
      </c>
      <c r="M24633" t="s">
        <v>18991</v>
      </c>
      <c r="N24633" t="s">
        <v>61891</v>
      </c>
      <c r="O24633" s="76" t="s">
        <v>4374</v>
      </c>
      <c r="P24633" s="82">
        <v>3976</v>
      </c>
      <c r="Q24633" s="82" t="s">
        <v>72645</v>
      </c>
      <c r="R24633"/>
    </row>
    <row r="24634" spans="12:18" x14ac:dyDescent="0.25">
      <c r="L24634" t="s">
        <v>3243</v>
      </c>
      <c r="M24634" t="s">
        <v>5822</v>
      </c>
      <c r="N24634" t="s">
        <v>61892</v>
      </c>
      <c r="O24634" s="76" t="s">
        <v>4356</v>
      </c>
      <c r="P24634" s="82">
        <v>337</v>
      </c>
      <c r="Q24634" s="82" t="s">
        <v>75420</v>
      </c>
      <c r="R24634"/>
    </row>
    <row r="24635" spans="12:18" x14ac:dyDescent="0.25">
      <c r="L24635" t="s">
        <v>3243</v>
      </c>
      <c r="M24635" t="s">
        <v>18981</v>
      </c>
      <c r="N24635" t="s">
        <v>61893</v>
      </c>
      <c r="O24635" s="76" t="s">
        <v>4356</v>
      </c>
      <c r="P24635" s="82">
        <v>6152</v>
      </c>
      <c r="Q24635" s="82" t="s">
        <v>75342</v>
      </c>
      <c r="R24635"/>
    </row>
    <row r="24636" spans="12:18" x14ac:dyDescent="0.25">
      <c r="L24636" t="s">
        <v>3243</v>
      </c>
      <c r="M24636" t="s">
        <v>5803</v>
      </c>
      <c r="N24636" t="s">
        <v>61894</v>
      </c>
      <c r="O24636" s="76" t="s">
        <v>4356</v>
      </c>
      <c r="P24636" s="82">
        <v>754</v>
      </c>
      <c r="Q24636" s="82" t="s">
        <v>75343</v>
      </c>
      <c r="R24636"/>
    </row>
    <row r="24637" spans="12:18" x14ac:dyDescent="0.25">
      <c r="L24637" t="s">
        <v>3243</v>
      </c>
      <c r="M24637" t="s">
        <v>17012</v>
      </c>
      <c r="N24637" t="s">
        <v>61895</v>
      </c>
      <c r="O24637" s="76" t="s">
        <v>4366</v>
      </c>
      <c r="P24637" s="82">
        <v>122</v>
      </c>
      <c r="Q24637" s="82" t="s">
        <v>75344</v>
      </c>
      <c r="R24637"/>
    </row>
    <row r="24638" spans="12:18" x14ac:dyDescent="0.25">
      <c r="L24638" t="s">
        <v>3243</v>
      </c>
      <c r="M24638" t="s">
        <v>5804</v>
      </c>
      <c r="N24638" t="s">
        <v>61896</v>
      </c>
      <c r="O24638" s="76" t="s">
        <v>4356</v>
      </c>
      <c r="P24638" s="82">
        <v>1342</v>
      </c>
      <c r="Q24638" s="82" t="s">
        <v>75345</v>
      </c>
      <c r="R24638"/>
    </row>
    <row r="24639" spans="12:18" x14ac:dyDescent="0.25">
      <c r="L24639" t="s">
        <v>3243</v>
      </c>
      <c r="M24639" t="s">
        <v>5805</v>
      </c>
      <c r="N24639" t="s">
        <v>61897</v>
      </c>
      <c r="O24639" s="76" t="s">
        <v>4356</v>
      </c>
      <c r="P24639" s="82">
        <v>489</v>
      </c>
      <c r="Q24639" s="82" t="s">
        <v>75346</v>
      </c>
      <c r="R24639"/>
    </row>
    <row r="24640" spans="12:18" x14ac:dyDescent="0.25">
      <c r="L24640" t="s">
        <v>3243</v>
      </c>
      <c r="M24640" t="s">
        <v>33961</v>
      </c>
      <c r="N24640" t="s">
        <v>61898</v>
      </c>
      <c r="O24640" s="76" t="s">
        <v>4356</v>
      </c>
      <c r="P24640" s="82">
        <v>917</v>
      </c>
      <c r="Q24640" s="82" t="s">
        <v>75347</v>
      </c>
      <c r="R24640"/>
    </row>
    <row r="24641" spans="12:18" x14ac:dyDescent="0.25">
      <c r="L24641" t="s">
        <v>3243</v>
      </c>
      <c r="M24641" t="s">
        <v>17014</v>
      </c>
      <c r="N24641" t="s">
        <v>61899</v>
      </c>
      <c r="O24641" s="76" t="s">
        <v>4356</v>
      </c>
      <c r="P24641" s="82">
        <v>1131</v>
      </c>
      <c r="Q24641" s="82" t="s">
        <v>75348</v>
      </c>
      <c r="R24641"/>
    </row>
    <row r="24642" spans="12:18" x14ac:dyDescent="0.25">
      <c r="L24642" t="s">
        <v>3243</v>
      </c>
      <c r="M24642" t="s">
        <v>18983</v>
      </c>
      <c r="N24642" t="s">
        <v>61900</v>
      </c>
      <c r="O24642" s="76" t="s">
        <v>4366</v>
      </c>
      <c r="P24642" s="82">
        <v>109</v>
      </c>
      <c r="Q24642" s="82" t="s">
        <v>75349</v>
      </c>
      <c r="R24642"/>
    </row>
    <row r="24643" spans="12:18" x14ac:dyDescent="0.25">
      <c r="L24643" t="s">
        <v>3243</v>
      </c>
      <c r="M24643" t="s">
        <v>23346</v>
      </c>
      <c r="N24643" t="s">
        <v>61901</v>
      </c>
      <c r="O24643" s="76" t="s">
        <v>4356</v>
      </c>
      <c r="P24643" s="82">
        <v>1145</v>
      </c>
      <c r="Q24643" s="82" t="s">
        <v>75350</v>
      </c>
      <c r="R24643"/>
    </row>
    <row r="24644" spans="12:18" x14ac:dyDescent="0.25">
      <c r="L24644" t="s">
        <v>3243</v>
      </c>
      <c r="M24644" t="s">
        <v>23347</v>
      </c>
      <c r="N24644" t="s">
        <v>61902</v>
      </c>
      <c r="O24644" s="76" t="s">
        <v>4374</v>
      </c>
      <c r="P24644" s="82">
        <v>1132</v>
      </c>
      <c r="Q24644" s="82" t="s">
        <v>72645</v>
      </c>
      <c r="R24644"/>
    </row>
    <row r="24645" spans="12:18" x14ac:dyDescent="0.25">
      <c r="L24645" t="s">
        <v>3243</v>
      </c>
      <c r="M24645" t="s">
        <v>17016</v>
      </c>
      <c r="N24645" t="s">
        <v>61903</v>
      </c>
      <c r="O24645" s="76" t="s">
        <v>4356</v>
      </c>
      <c r="P24645" s="82">
        <v>468</v>
      </c>
      <c r="Q24645" s="82" t="s">
        <v>75351</v>
      </c>
      <c r="R24645"/>
    </row>
    <row r="24646" spans="12:18" x14ac:dyDescent="0.25">
      <c r="L24646" t="s">
        <v>3243</v>
      </c>
      <c r="M24646" t="s">
        <v>17018</v>
      </c>
      <c r="N24646" t="s">
        <v>61904</v>
      </c>
      <c r="O24646" s="76" t="s">
        <v>4356</v>
      </c>
      <c r="P24646" s="82">
        <v>1371</v>
      </c>
      <c r="Q24646" s="82" t="s">
        <v>75352</v>
      </c>
      <c r="R24646"/>
    </row>
    <row r="24647" spans="12:18" x14ac:dyDescent="0.25">
      <c r="L24647" t="s">
        <v>3243</v>
      </c>
      <c r="M24647" t="s">
        <v>23348</v>
      </c>
      <c r="N24647" t="s">
        <v>61905</v>
      </c>
      <c r="O24647" s="76" t="s">
        <v>4356</v>
      </c>
      <c r="P24647" s="82">
        <v>816</v>
      </c>
      <c r="Q24647" s="82" t="s">
        <v>75353</v>
      </c>
      <c r="R24647"/>
    </row>
    <row r="24648" spans="12:18" x14ac:dyDescent="0.25">
      <c r="L24648" t="s">
        <v>3243</v>
      </c>
      <c r="M24648" t="s">
        <v>18985</v>
      </c>
      <c r="N24648" t="s">
        <v>61906</v>
      </c>
      <c r="O24648" s="76" t="s">
        <v>4366</v>
      </c>
      <c r="P24648" s="82">
        <v>284</v>
      </c>
      <c r="Q24648" s="82" t="s">
        <v>75354</v>
      </c>
      <c r="R24648"/>
    </row>
    <row r="24649" spans="12:18" x14ac:dyDescent="0.25">
      <c r="L24649" t="s">
        <v>3243</v>
      </c>
      <c r="M24649" t="s">
        <v>17019</v>
      </c>
      <c r="N24649" t="s">
        <v>61907</v>
      </c>
      <c r="O24649" s="76" t="s">
        <v>4366</v>
      </c>
      <c r="P24649" s="82">
        <v>198</v>
      </c>
      <c r="Q24649" s="82" t="s">
        <v>75355</v>
      </c>
      <c r="R24649"/>
    </row>
    <row r="24650" spans="12:18" x14ac:dyDescent="0.25">
      <c r="L24650" t="s">
        <v>3243</v>
      </c>
      <c r="M24650" t="s">
        <v>23349</v>
      </c>
      <c r="N24650" t="s">
        <v>61908</v>
      </c>
      <c r="O24650" s="76" t="s">
        <v>4356</v>
      </c>
      <c r="P24650" s="82">
        <v>3154</v>
      </c>
      <c r="Q24650" s="82" t="s">
        <v>75356</v>
      </c>
      <c r="R24650"/>
    </row>
    <row r="24651" spans="12:18" x14ac:dyDescent="0.25">
      <c r="L24651" t="s">
        <v>3243</v>
      </c>
      <c r="M24651" t="s">
        <v>18987</v>
      </c>
      <c r="N24651" t="s">
        <v>61909</v>
      </c>
      <c r="O24651" s="76" t="s">
        <v>4356</v>
      </c>
      <c r="P24651" s="82">
        <v>1458</v>
      </c>
      <c r="Q24651" s="82" t="s">
        <v>75357</v>
      </c>
      <c r="R24651"/>
    </row>
    <row r="24652" spans="12:18" x14ac:dyDescent="0.25">
      <c r="L24652" t="s">
        <v>3243</v>
      </c>
      <c r="M24652" t="s">
        <v>36829</v>
      </c>
      <c r="N24652" t="s">
        <v>61910</v>
      </c>
      <c r="O24652" s="76" t="s">
        <v>4374</v>
      </c>
      <c r="P24652" s="82">
        <v>1360</v>
      </c>
      <c r="Q24652" s="82" t="s">
        <v>72645</v>
      </c>
      <c r="R24652"/>
    </row>
    <row r="24653" spans="12:18" x14ac:dyDescent="0.25">
      <c r="L24653" t="s">
        <v>3243</v>
      </c>
      <c r="M24653" t="s">
        <v>17020</v>
      </c>
      <c r="N24653" t="s">
        <v>61911</v>
      </c>
      <c r="O24653" s="76" t="s">
        <v>4356</v>
      </c>
      <c r="P24653" s="82">
        <v>670</v>
      </c>
      <c r="Q24653" s="82" t="s">
        <v>75359</v>
      </c>
      <c r="R24653"/>
    </row>
    <row r="24654" spans="12:18" x14ac:dyDescent="0.25">
      <c r="L24654" t="s">
        <v>3243</v>
      </c>
      <c r="M24654" t="s">
        <v>23350</v>
      </c>
      <c r="N24654" t="s">
        <v>61912</v>
      </c>
      <c r="O24654" s="76" t="s">
        <v>4356</v>
      </c>
      <c r="P24654" s="82">
        <v>115</v>
      </c>
      <c r="Q24654" s="82" t="s">
        <v>75360</v>
      </c>
      <c r="R24654"/>
    </row>
    <row r="24655" spans="12:18" x14ac:dyDescent="0.25">
      <c r="L24655" t="s">
        <v>3243</v>
      </c>
      <c r="M24655" t="s">
        <v>5806</v>
      </c>
      <c r="N24655" t="s">
        <v>61913</v>
      </c>
      <c r="O24655" s="76" t="s">
        <v>4366</v>
      </c>
      <c r="P24655" s="82">
        <v>200</v>
      </c>
      <c r="Q24655" s="82" t="s">
        <v>75361</v>
      </c>
      <c r="R24655"/>
    </row>
    <row r="24656" spans="12:18" x14ac:dyDescent="0.25">
      <c r="L24656" t="s">
        <v>3243</v>
      </c>
      <c r="M24656" t="s">
        <v>36830</v>
      </c>
      <c r="N24656" t="s">
        <v>61914</v>
      </c>
      <c r="O24656" s="76" t="s">
        <v>4356</v>
      </c>
      <c r="P24656" s="82">
        <v>723</v>
      </c>
      <c r="Q24656" s="82" t="s">
        <v>75362</v>
      </c>
      <c r="R24656"/>
    </row>
    <row r="24657" spans="12:18" x14ac:dyDescent="0.25">
      <c r="L24657" t="s">
        <v>3243</v>
      </c>
      <c r="M24657" t="s">
        <v>5807</v>
      </c>
      <c r="N24657" t="s">
        <v>61915</v>
      </c>
      <c r="O24657" s="76" t="s">
        <v>4366</v>
      </c>
      <c r="P24657" s="82">
        <v>98</v>
      </c>
      <c r="Q24657" s="82" t="s">
        <v>75363</v>
      </c>
      <c r="R24657"/>
    </row>
    <row r="24658" spans="12:18" x14ac:dyDescent="0.25">
      <c r="L24658" t="s">
        <v>3243</v>
      </c>
      <c r="M24658" t="s">
        <v>18993</v>
      </c>
      <c r="N24658" t="s">
        <v>61916</v>
      </c>
      <c r="O24658" s="76" t="s">
        <v>4366</v>
      </c>
      <c r="P24658" s="82">
        <v>118</v>
      </c>
      <c r="Q24658" s="82" t="s">
        <v>75364</v>
      </c>
      <c r="R24658"/>
    </row>
    <row r="24659" spans="12:18" x14ac:dyDescent="0.25">
      <c r="L24659" t="s">
        <v>3243</v>
      </c>
      <c r="M24659" t="s">
        <v>5808</v>
      </c>
      <c r="N24659" t="s">
        <v>61917</v>
      </c>
      <c r="O24659" s="76" t="s">
        <v>4356</v>
      </c>
      <c r="P24659" s="82">
        <v>496</v>
      </c>
      <c r="Q24659" s="82" t="s">
        <v>75365</v>
      </c>
      <c r="R24659"/>
    </row>
    <row r="24660" spans="12:18" x14ac:dyDescent="0.25">
      <c r="L24660" t="s">
        <v>3243</v>
      </c>
      <c r="M24660" t="s">
        <v>17022</v>
      </c>
      <c r="N24660" t="s">
        <v>61918</v>
      </c>
      <c r="O24660" s="76" t="s">
        <v>4366</v>
      </c>
      <c r="P24660" s="82">
        <v>547</v>
      </c>
      <c r="Q24660" s="82" t="s">
        <v>75366</v>
      </c>
      <c r="R24660"/>
    </row>
    <row r="24661" spans="12:18" x14ac:dyDescent="0.25">
      <c r="L24661" t="s">
        <v>3243</v>
      </c>
      <c r="M24661" t="s">
        <v>36831</v>
      </c>
      <c r="N24661" t="s">
        <v>61919</v>
      </c>
      <c r="O24661" s="76" t="s">
        <v>4374</v>
      </c>
      <c r="P24661" s="82">
        <v>1635</v>
      </c>
      <c r="Q24661" s="82" t="s">
        <v>72645</v>
      </c>
      <c r="R24661"/>
    </row>
    <row r="24662" spans="12:18" x14ac:dyDescent="0.25">
      <c r="L24662" t="s">
        <v>3243</v>
      </c>
      <c r="M24662" t="s">
        <v>5809</v>
      </c>
      <c r="N24662" t="s">
        <v>61920</v>
      </c>
      <c r="O24662" s="76" t="s">
        <v>4356</v>
      </c>
      <c r="P24662" s="82">
        <v>1045</v>
      </c>
      <c r="Q24662" s="82" t="s">
        <v>75367</v>
      </c>
      <c r="R24662"/>
    </row>
    <row r="24663" spans="12:18" x14ac:dyDescent="0.25">
      <c r="L24663" t="s">
        <v>3243</v>
      </c>
      <c r="M24663" t="s">
        <v>23351</v>
      </c>
      <c r="N24663" t="s">
        <v>61921</v>
      </c>
      <c r="O24663" s="76" t="s">
        <v>4374</v>
      </c>
      <c r="P24663" s="82">
        <v>2436</v>
      </c>
      <c r="Q24663" s="82" t="s">
        <v>72645</v>
      </c>
      <c r="R24663"/>
    </row>
    <row r="24664" spans="12:18" x14ac:dyDescent="0.25">
      <c r="L24664" t="s">
        <v>3243</v>
      </c>
      <c r="M24664" t="s">
        <v>17027</v>
      </c>
      <c r="N24664" t="s">
        <v>61922</v>
      </c>
      <c r="O24664" s="76" t="s">
        <v>4366</v>
      </c>
      <c r="P24664" s="82">
        <v>298</v>
      </c>
      <c r="Q24664" s="82" t="s">
        <v>75368</v>
      </c>
      <c r="R24664"/>
    </row>
    <row r="24665" spans="12:18" x14ac:dyDescent="0.25">
      <c r="L24665" t="s">
        <v>3243</v>
      </c>
      <c r="M24665" t="s">
        <v>36832</v>
      </c>
      <c r="N24665" t="s">
        <v>61923</v>
      </c>
      <c r="O24665" s="76" t="s">
        <v>4356</v>
      </c>
      <c r="P24665" s="82">
        <v>1225</v>
      </c>
      <c r="Q24665" s="82" t="s">
        <v>75369</v>
      </c>
      <c r="R24665"/>
    </row>
    <row r="24666" spans="12:18" x14ac:dyDescent="0.25">
      <c r="L24666" t="s">
        <v>3243</v>
      </c>
      <c r="M24666" t="s">
        <v>9072</v>
      </c>
      <c r="N24666" t="s">
        <v>61924</v>
      </c>
      <c r="O24666" s="76" t="s">
        <v>4356</v>
      </c>
      <c r="P24666" s="82">
        <v>538</v>
      </c>
      <c r="Q24666" s="82" t="s">
        <v>75372</v>
      </c>
      <c r="R24666"/>
    </row>
    <row r="24667" spans="12:18" x14ac:dyDescent="0.25">
      <c r="L24667" t="s">
        <v>3243</v>
      </c>
      <c r="M24667" t="s">
        <v>5811</v>
      </c>
      <c r="N24667" t="s">
        <v>104740</v>
      </c>
      <c r="O24667" s="76" t="s">
        <v>4356</v>
      </c>
      <c r="P24667" s="82">
        <v>1278</v>
      </c>
      <c r="Q24667" s="82" t="s">
        <v>75376</v>
      </c>
      <c r="R24667"/>
    </row>
    <row r="24668" spans="12:18" x14ac:dyDescent="0.25">
      <c r="L24668" t="s">
        <v>3243</v>
      </c>
      <c r="M24668" t="s">
        <v>18996</v>
      </c>
      <c r="N24668" t="s">
        <v>61925</v>
      </c>
      <c r="O24668" s="76" t="s">
        <v>4356</v>
      </c>
      <c r="P24668" s="82">
        <v>987</v>
      </c>
      <c r="Q24668" s="82" t="s">
        <v>75373</v>
      </c>
      <c r="R24668"/>
    </row>
    <row r="24669" spans="12:18" x14ac:dyDescent="0.25">
      <c r="L24669" t="s">
        <v>3243</v>
      </c>
      <c r="M24669" t="s">
        <v>5810</v>
      </c>
      <c r="N24669" t="s">
        <v>61926</v>
      </c>
      <c r="O24669" s="76" t="s">
        <v>4356</v>
      </c>
      <c r="P24669" s="82">
        <v>864</v>
      </c>
      <c r="Q24669" s="82" t="s">
        <v>75374</v>
      </c>
      <c r="R24669"/>
    </row>
    <row r="24670" spans="12:18" x14ac:dyDescent="0.25">
      <c r="L24670" t="s">
        <v>3243</v>
      </c>
      <c r="M24670" t="s">
        <v>27233</v>
      </c>
      <c r="N24670" t="s">
        <v>61927</v>
      </c>
      <c r="O24670" s="76" t="s">
        <v>4356</v>
      </c>
      <c r="P24670" s="82">
        <v>504</v>
      </c>
      <c r="Q24670" s="82" t="s">
        <v>75375</v>
      </c>
      <c r="R24670"/>
    </row>
    <row r="24671" spans="12:18" x14ac:dyDescent="0.25">
      <c r="L24671" t="s">
        <v>3243</v>
      </c>
      <c r="M24671" t="s">
        <v>5812</v>
      </c>
      <c r="N24671" t="s">
        <v>61928</v>
      </c>
      <c r="O24671" s="76" t="s">
        <v>4366</v>
      </c>
      <c r="P24671" s="82">
        <v>438</v>
      </c>
      <c r="Q24671" s="82" t="s">
        <v>75377</v>
      </c>
      <c r="R24671"/>
    </row>
    <row r="24672" spans="12:18" x14ac:dyDescent="0.25">
      <c r="L24672" t="s">
        <v>3243</v>
      </c>
      <c r="M24672" t="s">
        <v>18998</v>
      </c>
      <c r="N24672" t="s">
        <v>61929</v>
      </c>
      <c r="O24672" s="76" t="s">
        <v>4366</v>
      </c>
      <c r="P24672" s="82">
        <v>228</v>
      </c>
      <c r="Q24672" s="82" t="s">
        <v>75378</v>
      </c>
      <c r="R24672"/>
    </row>
    <row r="24673" spans="12:18" x14ac:dyDescent="0.25">
      <c r="L24673" t="s">
        <v>3243</v>
      </c>
      <c r="M24673" t="s">
        <v>6680</v>
      </c>
      <c r="N24673" t="s">
        <v>61930</v>
      </c>
      <c r="O24673" s="76" t="s">
        <v>4356</v>
      </c>
      <c r="P24673" s="82">
        <v>722</v>
      </c>
      <c r="Q24673" s="82" t="s">
        <v>75379</v>
      </c>
      <c r="R24673"/>
    </row>
    <row r="24674" spans="12:18" x14ac:dyDescent="0.25">
      <c r="L24674" t="s">
        <v>3243</v>
      </c>
      <c r="M24674" t="s">
        <v>19000</v>
      </c>
      <c r="N24674" t="s">
        <v>61931</v>
      </c>
      <c r="O24674" s="76" t="s">
        <v>4356</v>
      </c>
      <c r="P24674" s="82">
        <v>447</v>
      </c>
      <c r="Q24674" s="82" t="s">
        <v>75380</v>
      </c>
      <c r="R24674"/>
    </row>
    <row r="24675" spans="12:18" x14ac:dyDescent="0.25">
      <c r="L24675" t="s">
        <v>3243</v>
      </c>
      <c r="M24675" t="s">
        <v>7193</v>
      </c>
      <c r="N24675" t="s">
        <v>61932</v>
      </c>
      <c r="O24675" s="76" t="s">
        <v>4356</v>
      </c>
      <c r="P24675" s="82">
        <v>335</v>
      </c>
      <c r="Q24675" s="82" t="s">
        <v>75381</v>
      </c>
      <c r="R24675"/>
    </row>
    <row r="24676" spans="12:18" x14ac:dyDescent="0.25">
      <c r="L24676" t="s">
        <v>3243</v>
      </c>
      <c r="M24676" t="s">
        <v>36834</v>
      </c>
      <c r="N24676" t="s">
        <v>61933</v>
      </c>
      <c r="O24676" s="76" t="s">
        <v>4356</v>
      </c>
      <c r="P24676" s="82">
        <v>366</v>
      </c>
      <c r="Q24676" s="82" t="s">
        <v>75382</v>
      </c>
      <c r="R24676"/>
    </row>
    <row r="24677" spans="12:18" x14ac:dyDescent="0.25">
      <c r="L24677" t="s">
        <v>3243</v>
      </c>
      <c r="M24677" t="s">
        <v>5813</v>
      </c>
      <c r="N24677" t="s">
        <v>61934</v>
      </c>
      <c r="O24677" s="76" t="s">
        <v>4366</v>
      </c>
      <c r="P24677" s="82">
        <v>363</v>
      </c>
      <c r="Q24677" s="82" t="s">
        <v>75383</v>
      </c>
      <c r="R24677"/>
    </row>
    <row r="24678" spans="12:18" x14ac:dyDescent="0.25">
      <c r="L24678" t="s">
        <v>3243</v>
      </c>
      <c r="M24678" t="s">
        <v>36835</v>
      </c>
      <c r="N24678" t="s">
        <v>61935</v>
      </c>
      <c r="O24678" s="76" t="s">
        <v>4374</v>
      </c>
      <c r="P24678" s="82">
        <v>3878</v>
      </c>
      <c r="Q24678" s="82" t="s">
        <v>72645</v>
      </c>
      <c r="R24678"/>
    </row>
    <row r="24679" spans="12:18" x14ac:dyDescent="0.25">
      <c r="L24679" t="s">
        <v>3243</v>
      </c>
      <c r="M24679" t="s">
        <v>17025</v>
      </c>
      <c r="N24679" t="s">
        <v>61936</v>
      </c>
      <c r="O24679" s="76" t="s">
        <v>4374</v>
      </c>
      <c r="P24679" s="82">
        <v>3412</v>
      </c>
      <c r="Q24679" s="82" t="s">
        <v>72645</v>
      </c>
      <c r="R24679"/>
    </row>
    <row r="24680" spans="12:18" x14ac:dyDescent="0.25">
      <c r="L24680" t="s">
        <v>3243</v>
      </c>
      <c r="M24680" t="s">
        <v>19004</v>
      </c>
      <c r="N24680" t="s">
        <v>61937</v>
      </c>
      <c r="O24680" s="76" t="s">
        <v>4356</v>
      </c>
      <c r="P24680" s="82">
        <v>472</v>
      </c>
      <c r="Q24680" s="82" t="s">
        <v>75385</v>
      </c>
      <c r="R24680"/>
    </row>
    <row r="24681" spans="12:18" x14ac:dyDescent="0.25">
      <c r="L24681" t="s">
        <v>3243</v>
      </c>
      <c r="M24681" t="s">
        <v>5814</v>
      </c>
      <c r="N24681" t="s">
        <v>61938</v>
      </c>
      <c r="O24681" s="76" t="s">
        <v>4356</v>
      </c>
      <c r="P24681" s="82">
        <v>588</v>
      </c>
      <c r="Q24681" s="82" t="s">
        <v>75386</v>
      </c>
      <c r="R24681"/>
    </row>
    <row r="24682" spans="12:18" x14ac:dyDescent="0.25">
      <c r="L24682" t="s">
        <v>3243</v>
      </c>
      <c r="M24682" t="s">
        <v>19006</v>
      </c>
      <c r="N24682" t="s">
        <v>61939</v>
      </c>
      <c r="O24682" s="76" t="s">
        <v>4356</v>
      </c>
      <c r="P24682" s="82">
        <v>836</v>
      </c>
      <c r="Q24682" s="82" t="s">
        <v>75387</v>
      </c>
      <c r="R24682"/>
    </row>
    <row r="24683" spans="12:18" x14ac:dyDescent="0.25">
      <c r="L24683" t="s">
        <v>3243</v>
      </c>
      <c r="M24683" t="s">
        <v>36836</v>
      </c>
      <c r="N24683" t="s">
        <v>61940</v>
      </c>
      <c r="O24683" s="76" t="s">
        <v>4356</v>
      </c>
      <c r="P24683" s="82">
        <v>514</v>
      </c>
      <c r="Q24683" s="82" t="s">
        <v>75388</v>
      </c>
      <c r="R24683"/>
    </row>
    <row r="24684" spans="12:18" x14ac:dyDescent="0.25">
      <c r="L24684" t="s">
        <v>3243</v>
      </c>
      <c r="M24684" t="s">
        <v>5815</v>
      </c>
      <c r="N24684" t="s">
        <v>61941</v>
      </c>
      <c r="O24684" s="76" t="s">
        <v>4356</v>
      </c>
      <c r="P24684" s="82">
        <v>834</v>
      </c>
      <c r="Q24684" s="82" t="s">
        <v>75389</v>
      </c>
      <c r="R24684"/>
    </row>
    <row r="24685" spans="12:18" x14ac:dyDescent="0.25">
      <c r="L24685" t="s">
        <v>3243</v>
      </c>
      <c r="M24685" t="s">
        <v>36837</v>
      </c>
      <c r="N24685" t="s">
        <v>61942</v>
      </c>
      <c r="O24685" s="76" t="s">
        <v>4366</v>
      </c>
      <c r="P24685" s="82">
        <v>291</v>
      </c>
      <c r="Q24685" s="82" t="s">
        <v>75390</v>
      </c>
      <c r="R24685"/>
    </row>
    <row r="24686" spans="12:18" x14ac:dyDescent="0.25">
      <c r="L24686" t="s">
        <v>3243</v>
      </c>
      <c r="M24686" t="s">
        <v>11432</v>
      </c>
      <c r="N24686" t="s">
        <v>61943</v>
      </c>
      <c r="O24686" s="76" t="s">
        <v>4356</v>
      </c>
      <c r="P24686" s="82">
        <v>382</v>
      </c>
      <c r="Q24686" s="82" t="s">
        <v>75391</v>
      </c>
      <c r="R24686"/>
    </row>
    <row r="24687" spans="12:18" x14ac:dyDescent="0.25">
      <c r="L24687" t="s">
        <v>3243</v>
      </c>
      <c r="M24687" t="s">
        <v>19008</v>
      </c>
      <c r="N24687" t="s">
        <v>61944</v>
      </c>
      <c r="O24687" s="76" t="s">
        <v>4356</v>
      </c>
      <c r="P24687" s="82">
        <v>247</v>
      </c>
      <c r="Q24687" s="82" t="s">
        <v>75392</v>
      </c>
      <c r="R24687"/>
    </row>
    <row r="24688" spans="12:18" x14ac:dyDescent="0.25">
      <c r="L24688" t="s">
        <v>3243</v>
      </c>
      <c r="M24688" t="s">
        <v>23352</v>
      </c>
      <c r="N24688" t="s">
        <v>61945</v>
      </c>
      <c r="O24688" s="76" t="s">
        <v>4374</v>
      </c>
      <c r="P24688" s="82">
        <v>2225</v>
      </c>
      <c r="Q24688" s="82" t="s">
        <v>72645</v>
      </c>
      <c r="R24688"/>
    </row>
    <row r="24689" spans="12:18" x14ac:dyDescent="0.25">
      <c r="L24689" t="s">
        <v>3243</v>
      </c>
      <c r="M24689" t="s">
        <v>5816</v>
      </c>
      <c r="N24689" t="s">
        <v>61946</v>
      </c>
      <c r="O24689" s="76" t="s">
        <v>4356</v>
      </c>
      <c r="P24689" s="82">
        <v>575</v>
      </c>
      <c r="Q24689" s="82" t="s">
        <v>75393</v>
      </c>
      <c r="R24689"/>
    </row>
    <row r="24690" spans="12:18" x14ac:dyDescent="0.25">
      <c r="L24690" t="s">
        <v>3243</v>
      </c>
      <c r="M24690" t="s">
        <v>19010</v>
      </c>
      <c r="N24690" t="s">
        <v>61947</v>
      </c>
      <c r="O24690" s="76" t="s">
        <v>4366</v>
      </c>
      <c r="P24690" s="82">
        <v>145</v>
      </c>
      <c r="Q24690" s="82" t="s">
        <v>75394</v>
      </c>
      <c r="R24690"/>
    </row>
    <row r="24691" spans="12:18" x14ac:dyDescent="0.25">
      <c r="L24691" t="s">
        <v>3243</v>
      </c>
      <c r="M24691" t="s">
        <v>36838</v>
      </c>
      <c r="N24691" t="s">
        <v>61948</v>
      </c>
      <c r="O24691" s="76" t="s">
        <v>4356</v>
      </c>
      <c r="P24691" s="82">
        <v>795</v>
      </c>
      <c r="Q24691" s="82" t="s">
        <v>75395</v>
      </c>
      <c r="R24691"/>
    </row>
    <row r="24692" spans="12:18" x14ac:dyDescent="0.25">
      <c r="L24692" t="s">
        <v>3243</v>
      </c>
      <c r="M24692" t="s">
        <v>19011</v>
      </c>
      <c r="N24692" t="s">
        <v>61949</v>
      </c>
      <c r="O24692" s="76" t="s">
        <v>4356</v>
      </c>
      <c r="P24692" s="82">
        <v>752</v>
      </c>
      <c r="Q24692" s="82" t="s">
        <v>75396</v>
      </c>
      <c r="R24692"/>
    </row>
    <row r="24693" spans="12:18" x14ac:dyDescent="0.25">
      <c r="L24693" t="s">
        <v>3243</v>
      </c>
      <c r="M24693" t="s">
        <v>17032</v>
      </c>
      <c r="N24693" t="s">
        <v>61950</v>
      </c>
      <c r="O24693" s="76" t="s">
        <v>4356</v>
      </c>
      <c r="P24693" s="82">
        <v>315</v>
      </c>
      <c r="Q24693" s="82" t="s">
        <v>75397</v>
      </c>
      <c r="R24693"/>
    </row>
    <row r="24694" spans="12:18" x14ac:dyDescent="0.25">
      <c r="L24694" t="s">
        <v>3243</v>
      </c>
      <c r="M24694" t="s">
        <v>17034</v>
      </c>
      <c r="N24694" t="s">
        <v>61951</v>
      </c>
      <c r="O24694" s="76" t="s">
        <v>4366</v>
      </c>
      <c r="P24694" s="82">
        <v>165</v>
      </c>
      <c r="Q24694" s="82" t="s">
        <v>75398</v>
      </c>
      <c r="R24694"/>
    </row>
    <row r="24695" spans="12:18" x14ac:dyDescent="0.25">
      <c r="L24695" t="s">
        <v>3243</v>
      </c>
      <c r="M24695" t="s">
        <v>19013</v>
      </c>
      <c r="N24695" t="s">
        <v>61952</v>
      </c>
      <c r="O24695" s="76" t="s">
        <v>4356</v>
      </c>
      <c r="P24695" s="82">
        <v>841</v>
      </c>
      <c r="Q24695" s="82" t="s">
        <v>75399</v>
      </c>
      <c r="R24695"/>
    </row>
    <row r="24696" spans="12:18" x14ac:dyDescent="0.25">
      <c r="L24696" t="s">
        <v>3243</v>
      </c>
      <c r="M24696" t="s">
        <v>5817</v>
      </c>
      <c r="N24696" t="s">
        <v>61953</v>
      </c>
      <c r="O24696" s="76" t="s">
        <v>4374</v>
      </c>
      <c r="P24696" s="82">
        <v>2669</v>
      </c>
      <c r="Q24696" s="82" t="s">
        <v>72645</v>
      </c>
      <c r="R24696"/>
    </row>
    <row r="24697" spans="12:18" x14ac:dyDescent="0.25">
      <c r="L24697" t="s">
        <v>3243</v>
      </c>
      <c r="M24697" t="s">
        <v>5818</v>
      </c>
      <c r="N24697" t="s">
        <v>61954</v>
      </c>
      <c r="O24697" s="76" t="s">
        <v>4356</v>
      </c>
      <c r="P24697" s="82">
        <v>3388</v>
      </c>
      <c r="Q24697" s="82" t="s">
        <v>75400</v>
      </c>
      <c r="R24697"/>
    </row>
    <row r="24698" spans="12:18" x14ac:dyDescent="0.25">
      <c r="L24698" t="s">
        <v>3243</v>
      </c>
      <c r="M24698" t="s">
        <v>17036</v>
      </c>
      <c r="N24698" t="s">
        <v>61955</v>
      </c>
      <c r="O24698" s="76" t="s">
        <v>4366</v>
      </c>
      <c r="P24698" s="82">
        <v>243</v>
      </c>
      <c r="Q24698" s="82" t="s">
        <v>75401</v>
      </c>
      <c r="R24698"/>
    </row>
    <row r="24699" spans="12:18" x14ac:dyDescent="0.25">
      <c r="L24699" t="s">
        <v>3243</v>
      </c>
      <c r="M24699" t="s">
        <v>36839</v>
      </c>
      <c r="N24699" t="s">
        <v>61956</v>
      </c>
      <c r="O24699" s="76" t="s">
        <v>4356</v>
      </c>
      <c r="P24699" s="82">
        <v>2157</v>
      </c>
      <c r="Q24699" s="82" t="s">
        <v>75402</v>
      </c>
      <c r="R24699"/>
    </row>
    <row r="24700" spans="12:18" x14ac:dyDescent="0.25">
      <c r="L24700" t="s">
        <v>3243</v>
      </c>
      <c r="M24700" t="s">
        <v>23353</v>
      </c>
      <c r="N24700" t="s">
        <v>61957</v>
      </c>
      <c r="O24700" s="76" t="s">
        <v>4356</v>
      </c>
      <c r="P24700" s="82">
        <v>549</v>
      </c>
      <c r="Q24700" s="82" t="s">
        <v>75403</v>
      </c>
      <c r="R24700"/>
    </row>
    <row r="24701" spans="12:18" x14ac:dyDescent="0.25">
      <c r="L24701" t="s">
        <v>3243</v>
      </c>
      <c r="M24701" t="s">
        <v>19015</v>
      </c>
      <c r="N24701" t="s">
        <v>61958</v>
      </c>
      <c r="O24701" s="76" t="s">
        <v>4366</v>
      </c>
      <c r="P24701" s="82">
        <v>279</v>
      </c>
      <c r="Q24701" s="82" t="s">
        <v>75404</v>
      </c>
      <c r="R24701"/>
    </row>
    <row r="24702" spans="12:18" x14ac:dyDescent="0.25">
      <c r="L24702" t="s">
        <v>3243</v>
      </c>
      <c r="M24702" t="s">
        <v>17038</v>
      </c>
      <c r="N24702" t="s">
        <v>61959</v>
      </c>
      <c r="O24702" s="76" t="s">
        <v>4356</v>
      </c>
      <c r="P24702" s="82">
        <v>859</v>
      </c>
      <c r="Q24702" s="82" t="s">
        <v>75405</v>
      </c>
      <c r="R24702"/>
    </row>
    <row r="24703" spans="12:18" x14ac:dyDescent="0.25">
      <c r="L24703" t="s">
        <v>3243</v>
      </c>
      <c r="M24703" t="s">
        <v>23354</v>
      </c>
      <c r="N24703" t="s">
        <v>61960</v>
      </c>
      <c r="O24703" s="76" t="s">
        <v>4356</v>
      </c>
      <c r="P24703" s="82">
        <v>523</v>
      </c>
      <c r="Q24703" s="82" t="s">
        <v>75406</v>
      </c>
      <c r="R24703"/>
    </row>
    <row r="24704" spans="12:18" x14ac:dyDescent="0.25">
      <c r="L24704" t="s">
        <v>3243</v>
      </c>
      <c r="M24704" t="s">
        <v>23355</v>
      </c>
      <c r="N24704" t="s">
        <v>61961</v>
      </c>
      <c r="O24704" s="76" t="s">
        <v>4356</v>
      </c>
      <c r="P24704" s="82">
        <v>1513</v>
      </c>
      <c r="Q24704" s="82" t="s">
        <v>75407</v>
      </c>
      <c r="R24704"/>
    </row>
    <row r="24705" spans="12:18" x14ac:dyDescent="0.25">
      <c r="L24705" t="s">
        <v>3243</v>
      </c>
      <c r="M24705" t="s">
        <v>17040</v>
      </c>
      <c r="N24705" t="s">
        <v>61962</v>
      </c>
      <c r="O24705" s="76" t="s">
        <v>4374</v>
      </c>
      <c r="P24705" s="82">
        <v>2680</v>
      </c>
      <c r="Q24705" s="82" t="s">
        <v>72645</v>
      </c>
      <c r="R24705"/>
    </row>
    <row r="24706" spans="12:18" x14ac:dyDescent="0.25">
      <c r="L24706" t="s">
        <v>3243</v>
      </c>
      <c r="M24706" t="s">
        <v>19017</v>
      </c>
      <c r="N24706" t="s">
        <v>61963</v>
      </c>
      <c r="O24706" s="76" t="s">
        <v>4356</v>
      </c>
      <c r="P24706" s="82">
        <v>1509</v>
      </c>
      <c r="Q24706" s="82" t="s">
        <v>75408</v>
      </c>
      <c r="R24706"/>
    </row>
    <row r="24707" spans="12:18" x14ac:dyDescent="0.25">
      <c r="L24707" t="s">
        <v>3243</v>
      </c>
      <c r="M24707" t="s">
        <v>23356</v>
      </c>
      <c r="N24707" t="s">
        <v>61964</v>
      </c>
      <c r="O24707" s="76" t="s">
        <v>4366</v>
      </c>
      <c r="P24707" s="82">
        <v>432</v>
      </c>
      <c r="Q24707" s="82" t="s">
        <v>75409</v>
      </c>
      <c r="R24707"/>
    </row>
    <row r="24708" spans="12:18" x14ac:dyDescent="0.25">
      <c r="L24708" t="s">
        <v>3243</v>
      </c>
      <c r="M24708" t="s">
        <v>36840</v>
      </c>
      <c r="N24708" t="s">
        <v>61965</v>
      </c>
      <c r="O24708" s="76" t="s">
        <v>4374</v>
      </c>
      <c r="P24708" s="82">
        <v>888</v>
      </c>
      <c r="Q24708" s="82" t="s">
        <v>72645</v>
      </c>
      <c r="R24708"/>
    </row>
    <row r="24709" spans="12:18" x14ac:dyDescent="0.25">
      <c r="L24709" t="s">
        <v>3243</v>
      </c>
      <c r="M24709" t="s">
        <v>5819</v>
      </c>
      <c r="N24709" t="s">
        <v>61966</v>
      </c>
      <c r="O24709" s="76" t="s">
        <v>4356</v>
      </c>
      <c r="P24709" s="82">
        <v>2132</v>
      </c>
      <c r="Q24709" s="82" t="s">
        <v>75410</v>
      </c>
      <c r="R24709"/>
    </row>
    <row r="24710" spans="12:18" x14ac:dyDescent="0.25">
      <c r="L24710" t="s">
        <v>3243</v>
      </c>
      <c r="M24710" t="s">
        <v>23357</v>
      </c>
      <c r="N24710" t="s">
        <v>61967</v>
      </c>
      <c r="O24710" s="76" t="s">
        <v>4366</v>
      </c>
      <c r="P24710" s="82">
        <v>66</v>
      </c>
      <c r="Q24710" s="82" t="s">
        <v>75411</v>
      </c>
      <c r="R24710"/>
    </row>
    <row r="24711" spans="12:18" x14ac:dyDescent="0.25">
      <c r="L24711" t="s">
        <v>3243</v>
      </c>
      <c r="M24711" t="s">
        <v>19019</v>
      </c>
      <c r="N24711" t="s">
        <v>61968</v>
      </c>
      <c r="O24711" s="76" t="s">
        <v>4356</v>
      </c>
      <c r="P24711" s="82">
        <v>667</v>
      </c>
      <c r="Q24711" s="82" t="s">
        <v>75412</v>
      </c>
      <c r="R24711"/>
    </row>
    <row r="24712" spans="12:18" x14ac:dyDescent="0.25">
      <c r="L24712" t="s">
        <v>3243</v>
      </c>
      <c r="M24712" t="s">
        <v>5820</v>
      </c>
      <c r="N24712" t="s">
        <v>61969</v>
      </c>
      <c r="O24712" s="76" t="s">
        <v>4366</v>
      </c>
      <c r="P24712" s="82">
        <v>347</v>
      </c>
      <c r="Q24712" s="82" t="s">
        <v>75413</v>
      </c>
      <c r="R24712"/>
    </row>
    <row r="24713" spans="12:18" x14ac:dyDescent="0.25">
      <c r="L24713" t="s">
        <v>3243</v>
      </c>
      <c r="M24713" t="s">
        <v>5821</v>
      </c>
      <c r="N24713" t="s">
        <v>61970</v>
      </c>
      <c r="O24713" s="76" t="s">
        <v>4366</v>
      </c>
      <c r="P24713" s="82">
        <v>338</v>
      </c>
      <c r="Q24713" s="82" t="s">
        <v>75414</v>
      </c>
      <c r="R24713"/>
    </row>
    <row r="24714" spans="12:18" x14ac:dyDescent="0.25">
      <c r="L24714" t="s">
        <v>3243</v>
      </c>
      <c r="M24714" t="s">
        <v>36841</v>
      </c>
      <c r="N24714" t="s">
        <v>61971</v>
      </c>
      <c r="O24714" s="76" t="s">
        <v>4356</v>
      </c>
      <c r="P24714" s="82">
        <v>1087</v>
      </c>
      <c r="Q24714" s="82" t="s">
        <v>75415</v>
      </c>
      <c r="R24714"/>
    </row>
    <row r="24715" spans="12:18" x14ac:dyDescent="0.25">
      <c r="L24715" t="s">
        <v>3243</v>
      </c>
      <c r="M24715" t="s">
        <v>19021</v>
      </c>
      <c r="N24715" t="s">
        <v>61972</v>
      </c>
      <c r="O24715" s="76" t="s">
        <v>4356</v>
      </c>
      <c r="P24715" s="82">
        <v>1667</v>
      </c>
      <c r="Q24715" s="82" t="s">
        <v>75416</v>
      </c>
      <c r="R24715"/>
    </row>
    <row r="24716" spans="12:18" x14ac:dyDescent="0.25">
      <c r="L24716" t="s">
        <v>3243</v>
      </c>
      <c r="M24716" t="s">
        <v>19023</v>
      </c>
      <c r="N24716" t="s">
        <v>61973</v>
      </c>
      <c r="O24716" s="76" t="s">
        <v>4374</v>
      </c>
      <c r="P24716" s="82">
        <v>11441</v>
      </c>
      <c r="Q24716" s="82" t="s">
        <v>72645</v>
      </c>
      <c r="R24716"/>
    </row>
    <row r="24717" spans="12:18" x14ac:dyDescent="0.25">
      <c r="L24717" t="s">
        <v>3243</v>
      </c>
      <c r="M24717" t="s">
        <v>17042</v>
      </c>
      <c r="N24717" t="s">
        <v>61974</v>
      </c>
      <c r="O24717" s="76" t="s">
        <v>4356</v>
      </c>
      <c r="P24717" s="82">
        <v>645</v>
      </c>
      <c r="Q24717" s="82" t="s">
        <v>75417</v>
      </c>
      <c r="R24717"/>
    </row>
    <row r="24718" spans="12:18" x14ac:dyDescent="0.25">
      <c r="L24718" t="s">
        <v>3243</v>
      </c>
      <c r="M24718" t="s">
        <v>36842</v>
      </c>
      <c r="N24718" t="s">
        <v>61975</v>
      </c>
      <c r="O24718" s="76" t="s">
        <v>4356</v>
      </c>
      <c r="P24718" s="82">
        <v>756</v>
      </c>
      <c r="Q24718" s="82" t="s">
        <v>75418</v>
      </c>
      <c r="R24718"/>
    </row>
    <row r="24719" spans="12:18" x14ac:dyDescent="0.25">
      <c r="L24719" t="s">
        <v>3243</v>
      </c>
      <c r="M24719" t="s">
        <v>19025</v>
      </c>
      <c r="N24719" t="s">
        <v>61976</v>
      </c>
      <c r="O24719" s="76" t="s">
        <v>4366</v>
      </c>
      <c r="P24719" s="82">
        <v>276</v>
      </c>
      <c r="Q24719" s="82" t="s">
        <v>75419</v>
      </c>
      <c r="R24719"/>
    </row>
    <row r="24720" spans="12:18" x14ac:dyDescent="0.25">
      <c r="L24720" t="s">
        <v>3243</v>
      </c>
      <c r="M24720" t="s">
        <v>5823</v>
      </c>
      <c r="N24720" t="s">
        <v>61977</v>
      </c>
      <c r="O24720" s="76" t="s">
        <v>4356</v>
      </c>
      <c r="P24720" s="82">
        <v>429</v>
      </c>
      <c r="Q24720" s="82" t="s">
        <v>75421</v>
      </c>
      <c r="R24720"/>
    </row>
    <row r="24721" spans="12:18" x14ac:dyDescent="0.25">
      <c r="L24721" t="s">
        <v>3243</v>
      </c>
      <c r="M24721" t="s">
        <v>17044</v>
      </c>
      <c r="N24721" t="s">
        <v>61978</v>
      </c>
      <c r="O24721" s="76" t="s">
        <v>4366</v>
      </c>
      <c r="P24721" s="82">
        <v>260</v>
      </c>
      <c r="Q24721" s="82" t="s">
        <v>75422</v>
      </c>
      <c r="R24721"/>
    </row>
    <row r="24722" spans="12:18" x14ac:dyDescent="0.25">
      <c r="L24722" t="s">
        <v>3243</v>
      </c>
      <c r="M24722" t="s">
        <v>19026</v>
      </c>
      <c r="N24722" t="s">
        <v>61979</v>
      </c>
      <c r="O24722" s="76" t="s">
        <v>4356</v>
      </c>
      <c r="P24722" s="82">
        <v>406</v>
      </c>
      <c r="Q24722" s="82" t="s">
        <v>75423</v>
      </c>
      <c r="R24722"/>
    </row>
    <row r="24723" spans="12:18" x14ac:dyDescent="0.25">
      <c r="L24723" t="s">
        <v>3243</v>
      </c>
      <c r="M24723" t="s">
        <v>5824</v>
      </c>
      <c r="N24723" t="s">
        <v>61980</v>
      </c>
      <c r="O24723" s="76" t="s">
        <v>4356</v>
      </c>
      <c r="P24723" s="82">
        <v>2752</v>
      </c>
      <c r="Q24723" s="82" t="s">
        <v>75424</v>
      </c>
      <c r="R24723"/>
    </row>
    <row r="24724" spans="12:18" x14ac:dyDescent="0.25">
      <c r="L24724" t="s">
        <v>3243</v>
      </c>
      <c r="M24724" t="s">
        <v>23358</v>
      </c>
      <c r="N24724" t="s">
        <v>61981</v>
      </c>
      <c r="O24724" s="76" t="s">
        <v>4366</v>
      </c>
      <c r="P24724" s="82">
        <v>159</v>
      </c>
      <c r="Q24724" s="82" t="s">
        <v>75425</v>
      </c>
      <c r="R24724"/>
    </row>
    <row r="24725" spans="12:18" x14ac:dyDescent="0.25">
      <c r="L24725" t="s">
        <v>3243</v>
      </c>
      <c r="M24725" t="s">
        <v>5826</v>
      </c>
      <c r="N24725" t="s">
        <v>61982</v>
      </c>
      <c r="O24725" s="76" t="s">
        <v>4366</v>
      </c>
      <c r="P24725" s="82">
        <v>276</v>
      </c>
      <c r="Q24725" s="82" t="s">
        <v>75427</v>
      </c>
      <c r="R24725"/>
    </row>
    <row r="24726" spans="12:18" x14ac:dyDescent="0.25">
      <c r="L24726" t="s">
        <v>3243</v>
      </c>
      <c r="M24726" t="s">
        <v>5827</v>
      </c>
      <c r="N24726" t="s">
        <v>61983</v>
      </c>
      <c r="O24726" s="76" t="s">
        <v>4356</v>
      </c>
      <c r="P24726" s="82">
        <v>1573</v>
      </c>
      <c r="Q24726" s="82" t="s">
        <v>75428</v>
      </c>
      <c r="R24726"/>
    </row>
    <row r="24727" spans="12:18" x14ac:dyDescent="0.25">
      <c r="L24727" t="s">
        <v>3243</v>
      </c>
      <c r="M24727" t="s">
        <v>23359</v>
      </c>
      <c r="N24727" t="s">
        <v>61984</v>
      </c>
      <c r="O24727" s="76" t="s">
        <v>4356</v>
      </c>
      <c r="P24727" s="82">
        <v>727</v>
      </c>
      <c r="Q24727" s="82" t="s">
        <v>75429</v>
      </c>
      <c r="R24727"/>
    </row>
    <row r="24728" spans="12:18" x14ac:dyDescent="0.25">
      <c r="L24728" t="s">
        <v>3243</v>
      </c>
      <c r="M24728" t="s">
        <v>19028</v>
      </c>
      <c r="N24728" t="s">
        <v>61985</v>
      </c>
      <c r="O24728" s="76" t="s">
        <v>4356</v>
      </c>
      <c r="P24728" s="82">
        <v>389</v>
      </c>
      <c r="Q24728" s="82" t="s">
        <v>75430</v>
      </c>
      <c r="R24728"/>
    </row>
    <row r="24729" spans="12:18" x14ac:dyDescent="0.25">
      <c r="L24729" t="s">
        <v>3243</v>
      </c>
      <c r="M24729" t="s">
        <v>5829</v>
      </c>
      <c r="N24729" t="s">
        <v>61986</v>
      </c>
      <c r="O24729" s="76" t="s">
        <v>4366</v>
      </c>
      <c r="P24729" s="82">
        <v>113</v>
      </c>
      <c r="Q24729" s="82" t="s">
        <v>75432</v>
      </c>
      <c r="R24729"/>
    </row>
    <row r="24730" spans="12:18" x14ac:dyDescent="0.25">
      <c r="L24730" t="s">
        <v>3243</v>
      </c>
      <c r="M24730" t="s">
        <v>23360</v>
      </c>
      <c r="N24730" t="s">
        <v>61987</v>
      </c>
      <c r="O24730" s="76" t="s">
        <v>4374</v>
      </c>
      <c r="P24730" s="82">
        <v>19180</v>
      </c>
      <c r="Q24730" s="82" t="s">
        <v>72645</v>
      </c>
      <c r="R24730"/>
    </row>
    <row r="24731" spans="12:18" x14ac:dyDescent="0.25">
      <c r="L24731" t="s">
        <v>3243</v>
      </c>
      <c r="M24731" t="s">
        <v>17046</v>
      </c>
      <c r="N24731" t="s">
        <v>61988</v>
      </c>
      <c r="O24731" s="76" t="s">
        <v>4356</v>
      </c>
      <c r="P24731" s="82">
        <v>765</v>
      </c>
      <c r="Q24731" s="82" t="s">
        <v>75433</v>
      </c>
      <c r="R24731"/>
    </row>
    <row r="24732" spans="12:18" x14ac:dyDescent="0.25">
      <c r="L24732" t="s">
        <v>3243</v>
      </c>
      <c r="M24732" t="s">
        <v>5830</v>
      </c>
      <c r="N24732" t="s">
        <v>61989</v>
      </c>
      <c r="O24732" s="76" t="s">
        <v>4366</v>
      </c>
      <c r="P24732" s="82">
        <v>40</v>
      </c>
      <c r="Q24732" s="82" t="s">
        <v>75435</v>
      </c>
      <c r="R24732"/>
    </row>
    <row r="24733" spans="12:18" x14ac:dyDescent="0.25">
      <c r="L24733" t="s">
        <v>3243</v>
      </c>
      <c r="M24733" t="s">
        <v>19030</v>
      </c>
      <c r="N24733" t="s">
        <v>61990</v>
      </c>
      <c r="O24733" s="76" t="s">
        <v>4366</v>
      </c>
      <c r="P24733" s="82">
        <v>105</v>
      </c>
      <c r="Q24733" s="82" t="s">
        <v>75436</v>
      </c>
      <c r="R24733"/>
    </row>
    <row r="24734" spans="12:18" x14ac:dyDescent="0.25">
      <c r="L24734" t="s">
        <v>3243</v>
      </c>
      <c r="M24734" t="s">
        <v>17048</v>
      </c>
      <c r="N24734" t="s">
        <v>61991</v>
      </c>
      <c r="O24734" s="76" t="s">
        <v>4356</v>
      </c>
      <c r="P24734" s="82">
        <v>859</v>
      </c>
      <c r="Q24734" s="82" t="s">
        <v>75437</v>
      </c>
      <c r="R24734"/>
    </row>
    <row r="24735" spans="12:18" x14ac:dyDescent="0.25">
      <c r="L24735" t="s">
        <v>3243</v>
      </c>
      <c r="M24735" t="s">
        <v>5832</v>
      </c>
      <c r="N24735" t="s">
        <v>61992</v>
      </c>
      <c r="O24735" s="76" t="s">
        <v>4374</v>
      </c>
      <c r="P24735" s="82">
        <v>7705</v>
      </c>
      <c r="Q24735" s="82" t="s">
        <v>72645</v>
      </c>
      <c r="R24735"/>
    </row>
    <row r="24736" spans="12:18" x14ac:dyDescent="0.25">
      <c r="L24736" t="s">
        <v>3243</v>
      </c>
      <c r="M24736" t="s">
        <v>17052</v>
      </c>
      <c r="N24736" t="s">
        <v>61993</v>
      </c>
      <c r="O24736" s="76" t="s">
        <v>4450</v>
      </c>
      <c r="P24736" s="82">
        <v>4651</v>
      </c>
      <c r="Q24736" s="82" t="s">
        <v>72645</v>
      </c>
      <c r="R24736"/>
    </row>
    <row r="24737" spans="12:18" x14ac:dyDescent="0.25">
      <c r="L24737" t="s">
        <v>3243</v>
      </c>
      <c r="M24737" t="s">
        <v>17054</v>
      </c>
      <c r="N24737" t="s">
        <v>61994</v>
      </c>
      <c r="O24737" s="76" t="s">
        <v>4366</v>
      </c>
      <c r="P24737" s="82">
        <v>288</v>
      </c>
      <c r="Q24737" s="82" t="s">
        <v>75438</v>
      </c>
      <c r="R24737"/>
    </row>
    <row r="24738" spans="12:18" x14ac:dyDescent="0.25">
      <c r="L24738" t="s">
        <v>3243</v>
      </c>
      <c r="M24738" t="s">
        <v>5854</v>
      </c>
      <c r="N24738" t="s">
        <v>61995</v>
      </c>
      <c r="O24738" s="76" t="s">
        <v>4356</v>
      </c>
      <c r="P24738" s="82">
        <v>588</v>
      </c>
      <c r="Q24738" s="82" t="s">
        <v>75530</v>
      </c>
      <c r="R24738"/>
    </row>
    <row r="24739" spans="12:18" x14ac:dyDescent="0.25">
      <c r="L24739" t="s">
        <v>3243</v>
      </c>
      <c r="M24739" t="s">
        <v>36860</v>
      </c>
      <c r="N24739" t="s">
        <v>61996</v>
      </c>
      <c r="O24739" s="76" t="s">
        <v>4356</v>
      </c>
      <c r="P24739" s="82">
        <v>314</v>
      </c>
      <c r="Q24739" s="82" t="s">
        <v>75531</v>
      </c>
      <c r="R24739"/>
    </row>
    <row r="24740" spans="12:18" x14ac:dyDescent="0.25">
      <c r="L24740" t="s">
        <v>3243</v>
      </c>
      <c r="M24740" t="s">
        <v>23373</v>
      </c>
      <c r="N24740" t="s">
        <v>61997</v>
      </c>
      <c r="O24740" s="76" t="s">
        <v>4366</v>
      </c>
      <c r="P24740" s="82">
        <v>272</v>
      </c>
      <c r="Q24740" s="82" t="s">
        <v>75532</v>
      </c>
      <c r="R24740"/>
    </row>
    <row r="24741" spans="12:18" x14ac:dyDescent="0.25">
      <c r="L24741" t="s">
        <v>3243</v>
      </c>
      <c r="M24741" t="s">
        <v>36861</v>
      </c>
      <c r="N24741" t="s">
        <v>61998</v>
      </c>
      <c r="O24741" s="76" t="s">
        <v>4366</v>
      </c>
      <c r="P24741" s="82">
        <v>164</v>
      </c>
      <c r="Q24741" s="82" t="s">
        <v>75533</v>
      </c>
      <c r="R24741"/>
    </row>
    <row r="24742" spans="12:18" x14ac:dyDescent="0.25">
      <c r="L24742" t="s">
        <v>3243</v>
      </c>
      <c r="M24742" t="s">
        <v>5855</v>
      </c>
      <c r="N24742" t="s">
        <v>61999</v>
      </c>
      <c r="O24742" s="76" t="s">
        <v>4366</v>
      </c>
      <c r="P24742" s="82">
        <v>270</v>
      </c>
      <c r="Q24742" s="82" t="s">
        <v>75534</v>
      </c>
      <c r="R24742"/>
    </row>
    <row r="24743" spans="12:18" x14ac:dyDescent="0.25">
      <c r="L24743" t="s">
        <v>3243</v>
      </c>
      <c r="M24743" t="s">
        <v>19072</v>
      </c>
      <c r="N24743" t="s">
        <v>62000</v>
      </c>
      <c r="O24743" s="76" t="s">
        <v>4366</v>
      </c>
      <c r="P24743" s="82">
        <v>129</v>
      </c>
      <c r="Q24743" s="82" t="s">
        <v>75535</v>
      </c>
      <c r="R24743"/>
    </row>
    <row r="24744" spans="12:18" x14ac:dyDescent="0.25">
      <c r="L24744" t="s">
        <v>3243</v>
      </c>
      <c r="M24744" t="s">
        <v>17085</v>
      </c>
      <c r="N24744" t="s">
        <v>62001</v>
      </c>
      <c r="O24744" s="76" t="s">
        <v>4356</v>
      </c>
      <c r="P24744" s="82">
        <v>481</v>
      </c>
      <c r="Q24744" s="82" t="s">
        <v>75536</v>
      </c>
      <c r="R24744"/>
    </row>
    <row r="24745" spans="12:18" x14ac:dyDescent="0.25">
      <c r="L24745" t="s">
        <v>3243</v>
      </c>
      <c r="M24745" t="s">
        <v>36862</v>
      </c>
      <c r="N24745" t="s">
        <v>62002</v>
      </c>
      <c r="O24745" s="76" t="s">
        <v>4366</v>
      </c>
      <c r="P24745" s="82">
        <v>527</v>
      </c>
      <c r="Q24745" s="82" t="s">
        <v>75537</v>
      </c>
      <c r="R24745"/>
    </row>
    <row r="24746" spans="12:18" x14ac:dyDescent="0.25">
      <c r="L24746" t="s">
        <v>3243</v>
      </c>
      <c r="M24746" t="s">
        <v>17087</v>
      </c>
      <c r="N24746" t="s">
        <v>62003</v>
      </c>
      <c r="O24746" s="76" t="s">
        <v>4356</v>
      </c>
      <c r="P24746" s="82">
        <v>542</v>
      </c>
      <c r="Q24746" s="82" t="s">
        <v>75539</v>
      </c>
      <c r="R24746"/>
    </row>
    <row r="24747" spans="12:18" x14ac:dyDescent="0.25">
      <c r="L24747" t="s">
        <v>3243</v>
      </c>
      <c r="M24747" t="s">
        <v>19074</v>
      </c>
      <c r="N24747" t="s">
        <v>62004</v>
      </c>
      <c r="O24747" s="76" t="s">
        <v>4356</v>
      </c>
      <c r="P24747" s="82">
        <v>1255</v>
      </c>
      <c r="Q24747" s="82" t="s">
        <v>75540</v>
      </c>
      <c r="R24747"/>
    </row>
    <row r="24748" spans="12:18" x14ac:dyDescent="0.25">
      <c r="L24748" t="s">
        <v>3243</v>
      </c>
      <c r="M24748" t="s">
        <v>5856</v>
      </c>
      <c r="N24748" t="s">
        <v>62005</v>
      </c>
      <c r="O24748" s="76" t="s">
        <v>4366</v>
      </c>
      <c r="P24748" s="82">
        <v>94</v>
      </c>
      <c r="Q24748" s="82" t="s">
        <v>75541</v>
      </c>
      <c r="R24748"/>
    </row>
    <row r="24749" spans="12:18" x14ac:dyDescent="0.25">
      <c r="L24749" t="s">
        <v>3243</v>
      </c>
      <c r="M24749" t="s">
        <v>36863</v>
      </c>
      <c r="N24749" t="s">
        <v>62006</v>
      </c>
      <c r="O24749" s="76" t="s">
        <v>4374</v>
      </c>
      <c r="P24749" s="82">
        <v>2344</v>
      </c>
      <c r="Q24749" s="82" t="s">
        <v>72645</v>
      </c>
      <c r="R24749"/>
    </row>
    <row r="24750" spans="12:18" x14ac:dyDescent="0.25">
      <c r="L24750" t="s">
        <v>3243</v>
      </c>
      <c r="M24750" t="s">
        <v>5857</v>
      </c>
      <c r="N24750" t="s">
        <v>62007</v>
      </c>
      <c r="O24750" s="76" t="s">
        <v>4356</v>
      </c>
      <c r="P24750" s="82">
        <v>576</v>
      </c>
      <c r="Q24750" s="82" t="s">
        <v>75542</v>
      </c>
      <c r="R24750"/>
    </row>
    <row r="24751" spans="12:18" x14ac:dyDescent="0.25">
      <c r="L24751" t="s">
        <v>3243</v>
      </c>
      <c r="M24751" t="s">
        <v>36864</v>
      </c>
      <c r="N24751" t="s">
        <v>62008</v>
      </c>
      <c r="O24751" s="76" t="s">
        <v>4366</v>
      </c>
      <c r="P24751" s="82">
        <v>531</v>
      </c>
      <c r="Q24751" s="82" t="s">
        <v>75543</v>
      </c>
      <c r="R24751"/>
    </row>
    <row r="24752" spans="12:18" x14ac:dyDescent="0.25">
      <c r="L24752" t="s">
        <v>3243</v>
      </c>
      <c r="M24752" t="s">
        <v>5858</v>
      </c>
      <c r="N24752" t="s">
        <v>62009</v>
      </c>
      <c r="O24752" s="76" t="s">
        <v>4356</v>
      </c>
      <c r="P24752" s="82">
        <v>785</v>
      </c>
      <c r="Q24752" s="82" t="s">
        <v>75544</v>
      </c>
      <c r="R24752"/>
    </row>
    <row r="24753" spans="12:18" x14ac:dyDescent="0.25">
      <c r="L24753" t="s">
        <v>3243</v>
      </c>
      <c r="M24753" t="s">
        <v>5859</v>
      </c>
      <c r="N24753" t="s">
        <v>62010</v>
      </c>
      <c r="O24753" s="76" t="s">
        <v>4366</v>
      </c>
      <c r="P24753" s="82">
        <v>167</v>
      </c>
      <c r="Q24753" s="82" t="s">
        <v>75545</v>
      </c>
      <c r="R24753"/>
    </row>
    <row r="24754" spans="12:18" x14ac:dyDescent="0.25">
      <c r="L24754" t="s">
        <v>3243</v>
      </c>
      <c r="M24754" t="s">
        <v>5860</v>
      </c>
      <c r="N24754" t="s">
        <v>62011</v>
      </c>
      <c r="O24754" s="76" t="s">
        <v>4356</v>
      </c>
      <c r="P24754" s="82">
        <v>497</v>
      </c>
      <c r="Q24754" s="82" t="s">
        <v>75546</v>
      </c>
      <c r="R24754"/>
    </row>
    <row r="24755" spans="12:18" x14ac:dyDescent="0.25">
      <c r="L24755" t="s">
        <v>3243</v>
      </c>
      <c r="M24755" t="s">
        <v>36843</v>
      </c>
      <c r="N24755" t="s">
        <v>62012</v>
      </c>
      <c r="O24755" s="76" t="s">
        <v>4356</v>
      </c>
      <c r="P24755" s="82">
        <v>334</v>
      </c>
      <c r="Q24755" s="82" t="s">
        <v>75440</v>
      </c>
      <c r="R24755"/>
    </row>
    <row r="24756" spans="12:18" x14ac:dyDescent="0.25">
      <c r="L24756" t="s">
        <v>3243</v>
      </c>
      <c r="M24756" t="s">
        <v>17057</v>
      </c>
      <c r="N24756" t="s">
        <v>62013</v>
      </c>
      <c r="O24756" s="76" t="s">
        <v>4366</v>
      </c>
      <c r="P24756" s="82">
        <v>170</v>
      </c>
      <c r="Q24756" s="82" t="s">
        <v>75441</v>
      </c>
      <c r="R24756"/>
    </row>
    <row r="24757" spans="12:18" x14ac:dyDescent="0.25">
      <c r="L24757" t="s">
        <v>3243</v>
      </c>
      <c r="M24757" t="s">
        <v>19032</v>
      </c>
      <c r="N24757" t="s">
        <v>62014</v>
      </c>
      <c r="O24757" s="76" t="s">
        <v>4366</v>
      </c>
      <c r="P24757" s="82">
        <v>126</v>
      </c>
      <c r="Q24757" s="82" t="s">
        <v>75442</v>
      </c>
      <c r="R24757"/>
    </row>
    <row r="24758" spans="12:18" x14ac:dyDescent="0.25">
      <c r="L24758" t="s">
        <v>3243</v>
      </c>
      <c r="M24758" t="s">
        <v>17059</v>
      </c>
      <c r="N24758" t="s">
        <v>62015</v>
      </c>
      <c r="O24758" s="76" t="s">
        <v>4356</v>
      </c>
      <c r="P24758" s="82">
        <v>508</v>
      </c>
      <c r="Q24758" s="82" t="s">
        <v>75443</v>
      </c>
      <c r="R24758"/>
    </row>
    <row r="24759" spans="12:18" x14ac:dyDescent="0.25">
      <c r="L24759" t="s">
        <v>3243</v>
      </c>
      <c r="M24759" t="s">
        <v>19034</v>
      </c>
      <c r="N24759" t="s">
        <v>62016</v>
      </c>
      <c r="O24759" s="76" t="s">
        <v>4356</v>
      </c>
      <c r="P24759" s="82">
        <v>1743</v>
      </c>
      <c r="Q24759" s="82" t="s">
        <v>75444</v>
      </c>
      <c r="R24759"/>
    </row>
    <row r="24760" spans="12:18" x14ac:dyDescent="0.25">
      <c r="L24760" t="s">
        <v>3243</v>
      </c>
      <c r="M24760" t="s">
        <v>19036</v>
      </c>
      <c r="N24760" t="s">
        <v>62017</v>
      </c>
      <c r="O24760" s="76" t="s">
        <v>4366</v>
      </c>
      <c r="P24760" s="82">
        <v>526</v>
      </c>
      <c r="Q24760" s="82" t="s">
        <v>75445</v>
      </c>
      <c r="R24760"/>
    </row>
    <row r="24761" spans="12:18" x14ac:dyDescent="0.25">
      <c r="L24761" t="s">
        <v>3243</v>
      </c>
      <c r="M24761" t="s">
        <v>23361</v>
      </c>
      <c r="N24761" t="s">
        <v>62018</v>
      </c>
      <c r="O24761" s="76" t="s">
        <v>4366</v>
      </c>
      <c r="P24761" s="82">
        <v>427</v>
      </c>
      <c r="Q24761" s="82" t="s">
        <v>75446</v>
      </c>
      <c r="R24761"/>
    </row>
    <row r="24762" spans="12:18" x14ac:dyDescent="0.25">
      <c r="L24762" t="s">
        <v>3243</v>
      </c>
      <c r="M24762" t="s">
        <v>23362</v>
      </c>
      <c r="N24762" t="s">
        <v>62019</v>
      </c>
      <c r="O24762" s="76" t="s">
        <v>4356</v>
      </c>
      <c r="P24762" s="82">
        <v>698</v>
      </c>
      <c r="Q24762" s="82" t="s">
        <v>75447</v>
      </c>
      <c r="R24762"/>
    </row>
    <row r="24763" spans="12:18" x14ac:dyDescent="0.25">
      <c r="L24763" t="s">
        <v>3243</v>
      </c>
      <c r="M24763" t="s">
        <v>19037</v>
      </c>
      <c r="N24763" t="s">
        <v>62020</v>
      </c>
      <c r="O24763" s="76" t="s">
        <v>4366</v>
      </c>
      <c r="P24763" s="82">
        <v>234</v>
      </c>
      <c r="Q24763" s="82" t="s">
        <v>75448</v>
      </c>
      <c r="R24763"/>
    </row>
    <row r="24764" spans="12:18" x14ac:dyDescent="0.25">
      <c r="L24764" t="s">
        <v>3243</v>
      </c>
      <c r="M24764" t="s">
        <v>5833</v>
      </c>
      <c r="N24764" t="s">
        <v>62021</v>
      </c>
      <c r="O24764" s="76" t="s">
        <v>4356</v>
      </c>
      <c r="P24764" s="82">
        <v>944</v>
      </c>
      <c r="Q24764" s="82" t="s">
        <v>75449</v>
      </c>
      <c r="R24764"/>
    </row>
    <row r="24765" spans="12:18" x14ac:dyDescent="0.25">
      <c r="L24765" t="s">
        <v>3243</v>
      </c>
      <c r="M24765" t="s">
        <v>5834</v>
      </c>
      <c r="N24765" t="s">
        <v>62022</v>
      </c>
      <c r="O24765" s="76" t="s">
        <v>4356</v>
      </c>
      <c r="P24765" s="82">
        <v>2180</v>
      </c>
      <c r="Q24765" s="82" t="s">
        <v>75450</v>
      </c>
      <c r="R24765"/>
    </row>
    <row r="24766" spans="12:18" x14ac:dyDescent="0.25">
      <c r="L24766" t="s">
        <v>3243</v>
      </c>
      <c r="M24766" t="s">
        <v>23363</v>
      </c>
      <c r="N24766" t="s">
        <v>62023</v>
      </c>
      <c r="O24766" s="76" t="s">
        <v>4366</v>
      </c>
      <c r="P24766" s="82">
        <v>163</v>
      </c>
      <c r="Q24766" s="82" t="s">
        <v>75451</v>
      </c>
      <c r="R24766"/>
    </row>
    <row r="24767" spans="12:18" x14ac:dyDescent="0.25">
      <c r="L24767" t="s">
        <v>3243</v>
      </c>
      <c r="M24767" t="s">
        <v>17060</v>
      </c>
      <c r="N24767" t="s">
        <v>62024</v>
      </c>
      <c r="O24767" s="76" t="s">
        <v>4366</v>
      </c>
      <c r="P24767" s="82">
        <v>208</v>
      </c>
      <c r="Q24767" s="82" t="s">
        <v>75452</v>
      </c>
      <c r="R24767"/>
    </row>
    <row r="24768" spans="12:18" x14ac:dyDescent="0.25">
      <c r="L24768" t="s">
        <v>3243</v>
      </c>
      <c r="M24768" t="s">
        <v>19038</v>
      </c>
      <c r="N24768" t="s">
        <v>62025</v>
      </c>
      <c r="O24768" s="76" t="s">
        <v>4374</v>
      </c>
      <c r="P24768" s="82">
        <v>427</v>
      </c>
      <c r="Q24768" s="82" t="s">
        <v>72645</v>
      </c>
      <c r="R24768"/>
    </row>
    <row r="24769" spans="12:18" x14ac:dyDescent="0.25">
      <c r="L24769" t="s">
        <v>3243</v>
      </c>
      <c r="M24769" t="s">
        <v>19039</v>
      </c>
      <c r="N24769" t="s">
        <v>62026</v>
      </c>
      <c r="O24769" s="76" t="s">
        <v>4356</v>
      </c>
      <c r="P24769" s="82">
        <v>487</v>
      </c>
      <c r="Q24769" s="82" t="s">
        <v>75453</v>
      </c>
      <c r="R24769"/>
    </row>
    <row r="24770" spans="12:18" x14ac:dyDescent="0.25">
      <c r="L24770" t="s">
        <v>3243</v>
      </c>
      <c r="M24770" t="s">
        <v>5835</v>
      </c>
      <c r="N24770" t="s">
        <v>62027</v>
      </c>
      <c r="O24770" s="76" t="s">
        <v>4374</v>
      </c>
      <c r="P24770" s="82">
        <v>2114</v>
      </c>
      <c r="Q24770" s="82" t="s">
        <v>72645</v>
      </c>
      <c r="R24770"/>
    </row>
    <row r="24771" spans="12:18" x14ac:dyDescent="0.25">
      <c r="L24771" t="s">
        <v>3243</v>
      </c>
      <c r="M24771" t="s">
        <v>23364</v>
      </c>
      <c r="N24771" t="s">
        <v>62028</v>
      </c>
      <c r="O24771" s="76" t="s">
        <v>4356</v>
      </c>
      <c r="P24771" s="82">
        <v>351</v>
      </c>
      <c r="Q24771" s="82" t="s">
        <v>75456</v>
      </c>
      <c r="R24771"/>
    </row>
    <row r="24772" spans="12:18" x14ac:dyDescent="0.25">
      <c r="L24772" t="s">
        <v>3243</v>
      </c>
      <c r="M24772" t="s">
        <v>19043</v>
      </c>
      <c r="N24772" t="s">
        <v>62029</v>
      </c>
      <c r="O24772" s="76" t="s">
        <v>4356</v>
      </c>
      <c r="P24772" s="82">
        <v>557</v>
      </c>
      <c r="Q24772" s="82" t="s">
        <v>75458</v>
      </c>
      <c r="R24772"/>
    </row>
    <row r="24773" spans="12:18" x14ac:dyDescent="0.25">
      <c r="L24773" t="s">
        <v>3243</v>
      </c>
      <c r="M24773" t="s">
        <v>23365</v>
      </c>
      <c r="N24773" t="s">
        <v>62030</v>
      </c>
      <c r="O24773" s="76" t="s">
        <v>4356</v>
      </c>
      <c r="P24773" s="82">
        <v>231</v>
      </c>
      <c r="Q24773" s="82" t="s">
        <v>75457</v>
      </c>
      <c r="R24773"/>
    </row>
    <row r="24774" spans="12:18" x14ac:dyDescent="0.25">
      <c r="L24774" t="s">
        <v>3243</v>
      </c>
      <c r="M24774" t="s">
        <v>17063</v>
      </c>
      <c r="N24774" t="s">
        <v>62031</v>
      </c>
      <c r="O24774" s="76" t="s">
        <v>4366</v>
      </c>
      <c r="P24774" s="82">
        <v>223</v>
      </c>
      <c r="Q24774" s="82" t="s">
        <v>75459</v>
      </c>
      <c r="R24774"/>
    </row>
    <row r="24775" spans="12:18" x14ac:dyDescent="0.25">
      <c r="L24775" t="s">
        <v>3243</v>
      </c>
      <c r="M24775" t="s">
        <v>36844</v>
      </c>
      <c r="N24775" t="s">
        <v>62032</v>
      </c>
      <c r="O24775" s="76" t="s">
        <v>4356</v>
      </c>
      <c r="P24775" s="82">
        <v>519</v>
      </c>
      <c r="Q24775" s="82" t="s">
        <v>75460</v>
      </c>
      <c r="R24775"/>
    </row>
    <row r="24776" spans="12:18" x14ac:dyDescent="0.25">
      <c r="L24776" t="s">
        <v>3243</v>
      </c>
      <c r="M24776" t="s">
        <v>5836</v>
      </c>
      <c r="N24776" t="s">
        <v>62033</v>
      </c>
      <c r="O24776" s="76" t="s">
        <v>4356</v>
      </c>
      <c r="P24776" s="82">
        <v>498</v>
      </c>
      <c r="Q24776" s="82" t="s">
        <v>75461</v>
      </c>
      <c r="R24776"/>
    </row>
    <row r="24777" spans="12:18" x14ac:dyDescent="0.25">
      <c r="L24777" t="s">
        <v>3243</v>
      </c>
      <c r="M24777" t="s">
        <v>36845</v>
      </c>
      <c r="N24777" t="s">
        <v>62034</v>
      </c>
      <c r="O24777" s="76" t="s">
        <v>4366</v>
      </c>
      <c r="P24777" s="82">
        <v>206</v>
      </c>
      <c r="Q24777" s="82" t="s">
        <v>75462</v>
      </c>
      <c r="R24777"/>
    </row>
    <row r="24778" spans="12:18" x14ac:dyDescent="0.25">
      <c r="L24778" t="s">
        <v>3243</v>
      </c>
      <c r="M24778" t="s">
        <v>36846</v>
      </c>
      <c r="N24778" t="s">
        <v>62035</v>
      </c>
      <c r="O24778" s="76" t="s">
        <v>4366</v>
      </c>
      <c r="P24778" s="82">
        <v>56</v>
      </c>
      <c r="Q24778" s="82" t="s">
        <v>75463</v>
      </c>
      <c r="R24778"/>
    </row>
    <row r="24779" spans="12:18" x14ac:dyDescent="0.25">
      <c r="L24779" t="s">
        <v>3243</v>
      </c>
      <c r="M24779" t="s">
        <v>17065</v>
      </c>
      <c r="N24779" t="s">
        <v>62036</v>
      </c>
      <c r="O24779" s="76" t="s">
        <v>4356</v>
      </c>
      <c r="P24779" s="82">
        <v>3709</v>
      </c>
      <c r="Q24779" s="82" t="s">
        <v>75464</v>
      </c>
      <c r="R24779"/>
    </row>
    <row r="24780" spans="12:18" x14ac:dyDescent="0.25">
      <c r="L24780" t="s">
        <v>3243</v>
      </c>
      <c r="M24780" t="s">
        <v>19045</v>
      </c>
      <c r="N24780" t="s">
        <v>62037</v>
      </c>
      <c r="O24780" s="76" t="s">
        <v>4366</v>
      </c>
      <c r="P24780" s="82">
        <v>142</v>
      </c>
      <c r="Q24780" s="82" t="s">
        <v>75465</v>
      </c>
      <c r="R24780"/>
    </row>
    <row r="24781" spans="12:18" x14ac:dyDescent="0.25">
      <c r="L24781" t="s">
        <v>3243</v>
      </c>
      <c r="M24781" t="s">
        <v>5837</v>
      </c>
      <c r="N24781" t="s">
        <v>62038</v>
      </c>
      <c r="O24781" s="76" t="s">
        <v>4366</v>
      </c>
      <c r="P24781" s="82">
        <v>276</v>
      </c>
      <c r="Q24781" s="82" t="s">
        <v>75466</v>
      </c>
      <c r="R24781"/>
    </row>
    <row r="24782" spans="12:18" x14ac:dyDescent="0.25">
      <c r="L24782" t="s">
        <v>3243</v>
      </c>
      <c r="M24782" t="s">
        <v>36847</v>
      </c>
      <c r="N24782" t="s">
        <v>62039</v>
      </c>
      <c r="O24782" s="76" t="s">
        <v>4356</v>
      </c>
      <c r="P24782" s="82">
        <v>544</v>
      </c>
      <c r="Q24782" s="82" t="s">
        <v>75467</v>
      </c>
      <c r="R24782"/>
    </row>
    <row r="24783" spans="12:18" x14ac:dyDescent="0.25">
      <c r="L24783" t="s">
        <v>3243</v>
      </c>
      <c r="M24783" t="s">
        <v>17067</v>
      </c>
      <c r="N24783" t="s">
        <v>62040</v>
      </c>
      <c r="O24783" s="76" t="s">
        <v>4366</v>
      </c>
      <c r="P24783" s="82">
        <v>251</v>
      </c>
      <c r="Q24783" s="82" t="s">
        <v>75468</v>
      </c>
      <c r="R24783"/>
    </row>
    <row r="24784" spans="12:18" x14ac:dyDescent="0.25">
      <c r="L24784" t="s">
        <v>3243</v>
      </c>
      <c r="M24784" t="s">
        <v>5838</v>
      </c>
      <c r="N24784" t="s">
        <v>62041</v>
      </c>
      <c r="O24784" s="76" t="s">
        <v>4356</v>
      </c>
      <c r="P24784" s="82">
        <v>285</v>
      </c>
      <c r="Q24784" s="82" t="s">
        <v>75469</v>
      </c>
      <c r="R24784"/>
    </row>
    <row r="24785" spans="12:18" x14ac:dyDescent="0.25">
      <c r="L24785" t="s">
        <v>3243</v>
      </c>
      <c r="M24785" t="s">
        <v>17069</v>
      </c>
      <c r="N24785" t="s">
        <v>62042</v>
      </c>
      <c r="O24785" s="76" t="s">
        <v>4366</v>
      </c>
      <c r="P24785" s="82">
        <v>135</v>
      </c>
      <c r="Q24785" s="82" t="s">
        <v>75470</v>
      </c>
      <c r="R24785"/>
    </row>
    <row r="24786" spans="12:18" x14ac:dyDescent="0.25">
      <c r="L24786" t="s">
        <v>3243</v>
      </c>
      <c r="M24786" t="s">
        <v>5839</v>
      </c>
      <c r="N24786" t="s">
        <v>62043</v>
      </c>
      <c r="O24786" s="76" t="s">
        <v>4356</v>
      </c>
      <c r="P24786" s="82">
        <v>3612</v>
      </c>
      <c r="Q24786" s="82" t="s">
        <v>75471</v>
      </c>
      <c r="R24786"/>
    </row>
    <row r="24787" spans="12:18" x14ac:dyDescent="0.25">
      <c r="L24787" t="s">
        <v>3243</v>
      </c>
      <c r="M24787" t="s">
        <v>17070</v>
      </c>
      <c r="N24787" t="s">
        <v>62044</v>
      </c>
      <c r="O24787" s="76" t="s">
        <v>4366</v>
      </c>
      <c r="P24787" s="82">
        <v>219</v>
      </c>
      <c r="Q24787" s="82" t="s">
        <v>75472</v>
      </c>
      <c r="R24787"/>
    </row>
    <row r="24788" spans="12:18" x14ac:dyDescent="0.25">
      <c r="L24788" t="s">
        <v>3243</v>
      </c>
      <c r="M24788" t="s">
        <v>17071</v>
      </c>
      <c r="N24788" t="s">
        <v>62045</v>
      </c>
      <c r="O24788" s="76" t="s">
        <v>4356</v>
      </c>
      <c r="P24788" s="82">
        <v>483</v>
      </c>
      <c r="Q24788" s="82" t="s">
        <v>75473</v>
      </c>
      <c r="R24788"/>
    </row>
    <row r="24789" spans="12:18" x14ac:dyDescent="0.25">
      <c r="L24789" t="s">
        <v>3243</v>
      </c>
      <c r="M24789" t="s">
        <v>19048</v>
      </c>
      <c r="N24789" t="s">
        <v>62046</v>
      </c>
      <c r="O24789" s="76" t="s">
        <v>4366</v>
      </c>
      <c r="P24789" s="82">
        <v>180</v>
      </c>
      <c r="Q24789" s="82" t="s">
        <v>75474</v>
      </c>
      <c r="R24789"/>
    </row>
    <row r="24790" spans="12:18" x14ac:dyDescent="0.25">
      <c r="L24790" t="s">
        <v>3243</v>
      </c>
      <c r="M24790" t="s">
        <v>19050</v>
      </c>
      <c r="N24790" t="s">
        <v>62047</v>
      </c>
      <c r="O24790" s="76" t="s">
        <v>4356</v>
      </c>
      <c r="P24790" s="82">
        <v>1955</v>
      </c>
      <c r="Q24790" s="82" t="s">
        <v>75475</v>
      </c>
      <c r="R24790"/>
    </row>
    <row r="24791" spans="12:18" x14ac:dyDescent="0.25">
      <c r="L24791" t="s">
        <v>3243</v>
      </c>
      <c r="M24791" t="s">
        <v>5840</v>
      </c>
      <c r="N24791" t="s">
        <v>62048</v>
      </c>
      <c r="O24791" s="76" t="s">
        <v>4356</v>
      </c>
      <c r="P24791" s="82">
        <v>1250</v>
      </c>
      <c r="Q24791" s="82" t="s">
        <v>75476</v>
      </c>
      <c r="R24791"/>
    </row>
    <row r="24792" spans="12:18" x14ac:dyDescent="0.25">
      <c r="L24792" t="s">
        <v>3243</v>
      </c>
      <c r="M24792" t="s">
        <v>5841</v>
      </c>
      <c r="N24792" t="s">
        <v>62049</v>
      </c>
      <c r="O24792" s="76" t="s">
        <v>4356</v>
      </c>
      <c r="P24792" s="82">
        <v>487</v>
      </c>
      <c r="Q24792" s="82" t="s">
        <v>75479</v>
      </c>
      <c r="R24792"/>
    </row>
    <row r="24793" spans="12:18" x14ac:dyDescent="0.25">
      <c r="L24793" t="s">
        <v>3243</v>
      </c>
      <c r="M24793" t="s">
        <v>36848</v>
      </c>
      <c r="N24793" t="s">
        <v>62050</v>
      </c>
      <c r="O24793" s="76" t="s">
        <v>4356</v>
      </c>
      <c r="P24793" s="82">
        <v>1980</v>
      </c>
      <c r="Q24793" s="82" t="s">
        <v>75478</v>
      </c>
      <c r="R24793"/>
    </row>
    <row r="24794" spans="12:18" x14ac:dyDescent="0.25">
      <c r="L24794" t="s">
        <v>3243</v>
      </c>
      <c r="M24794" t="s">
        <v>17073</v>
      </c>
      <c r="N24794" t="s">
        <v>62051</v>
      </c>
      <c r="O24794" s="76" t="s">
        <v>4366</v>
      </c>
      <c r="P24794" s="82">
        <v>84</v>
      </c>
      <c r="Q24794" s="82" t="s">
        <v>75477</v>
      </c>
      <c r="R24794"/>
    </row>
    <row r="24795" spans="12:18" x14ac:dyDescent="0.25">
      <c r="L24795" t="s">
        <v>3243</v>
      </c>
      <c r="M24795" t="s">
        <v>23366</v>
      </c>
      <c r="N24795" t="s">
        <v>62052</v>
      </c>
      <c r="O24795" s="76" t="s">
        <v>4356</v>
      </c>
      <c r="P24795" s="82">
        <v>1340</v>
      </c>
      <c r="Q24795" s="82" t="s">
        <v>75480</v>
      </c>
      <c r="R24795"/>
    </row>
    <row r="24796" spans="12:18" x14ac:dyDescent="0.25">
      <c r="L24796" t="s">
        <v>3243</v>
      </c>
      <c r="M24796" t="s">
        <v>19052</v>
      </c>
      <c r="N24796" t="s">
        <v>62053</v>
      </c>
      <c r="O24796" s="76" t="s">
        <v>4356</v>
      </c>
      <c r="P24796" s="82">
        <v>235</v>
      </c>
      <c r="Q24796" s="82" t="s">
        <v>75481</v>
      </c>
      <c r="R24796"/>
    </row>
    <row r="24797" spans="12:18" x14ac:dyDescent="0.25">
      <c r="L24797" t="s">
        <v>3243</v>
      </c>
      <c r="M24797" t="s">
        <v>5842</v>
      </c>
      <c r="N24797" t="s">
        <v>62054</v>
      </c>
      <c r="O24797" s="76" t="s">
        <v>4366</v>
      </c>
      <c r="P24797" s="82">
        <v>329</v>
      </c>
      <c r="Q24797" s="82" t="s">
        <v>75482</v>
      </c>
      <c r="R24797"/>
    </row>
    <row r="24798" spans="12:18" x14ac:dyDescent="0.25">
      <c r="L24798" t="s">
        <v>3243</v>
      </c>
      <c r="M24798" t="s">
        <v>19054</v>
      </c>
      <c r="N24798" t="s">
        <v>62055</v>
      </c>
      <c r="O24798" s="76" t="s">
        <v>4366</v>
      </c>
      <c r="P24798" s="82">
        <v>114</v>
      </c>
      <c r="Q24798" s="82" t="s">
        <v>75483</v>
      </c>
      <c r="R24798"/>
    </row>
    <row r="24799" spans="12:18" x14ac:dyDescent="0.25">
      <c r="L24799" t="s">
        <v>3243</v>
      </c>
      <c r="M24799" t="s">
        <v>36849</v>
      </c>
      <c r="N24799" t="s">
        <v>62056</v>
      </c>
      <c r="O24799" s="76" t="s">
        <v>4366</v>
      </c>
      <c r="P24799" s="82">
        <v>348</v>
      </c>
      <c r="Q24799" s="82" t="s">
        <v>75484</v>
      </c>
      <c r="R24799"/>
    </row>
    <row r="24800" spans="12:18" x14ac:dyDescent="0.25">
      <c r="L24800" t="s">
        <v>3243</v>
      </c>
      <c r="M24800" t="s">
        <v>36850</v>
      </c>
      <c r="N24800" t="s">
        <v>62057</v>
      </c>
      <c r="O24800" s="76" t="s">
        <v>4366</v>
      </c>
      <c r="P24800" s="82">
        <v>91</v>
      </c>
      <c r="Q24800" s="82" t="s">
        <v>75485</v>
      </c>
      <c r="R24800"/>
    </row>
    <row r="24801" spans="12:18" x14ac:dyDescent="0.25">
      <c r="L24801" t="s">
        <v>3243</v>
      </c>
      <c r="M24801" t="s">
        <v>17075</v>
      </c>
      <c r="N24801" t="s">
        <v>62058</v>
      </c>
      <c r="O24801" s="76" t="s">
        <v>4366</v>
      </c>
      <c r="P24801" s="82">
        <v>161</v>
      </c>
      <c r="Q24801" s="82" t="s">
        <v>75486</v>
      </c>
      <c r="R24801"/>
    </row>
    <row r="24802" spans="12:18" x14ac:dyDescent="0.25">
      <c r="L24802" t="s">
        <v>3243</v>
      </c>
      <c r="M24802" t="s">
        <v>23367</v>
      </c>
      <c r="N24802" t="s">
        <v>62059</v>
      </c>
      <c r="O24802" s="76" t="s">
        <v>4366</v>
      </c>
      <c r="P24802" s="82">
        <v>903</v>
      </c>
      <c r="Q24802" s="82" t="s">
        <v>75487</v>
      </c>
      <c r="R24802"/>
    </row>
    <row r="24803" spans="12:18" x14ac:dyDescent="0.25">
      <c r="L24803" t="s">
        <v>3243</v>
      </c>
      <c r="M24803" t="s">
        <v>23368</v>
      </c>
      <c r="N24803" t="s">
        <v>62060</v>
      </c>
      <c r="O24803" s="76" t="s">
        <v>4366</v>
      </c>
      <c r="P24803" s="82">
        <v>276</v>
      </c>
      <c r="Q24803" s="82" t="s">
        <v>75488</v>
      </c>
      <c r="R24803"/>
    </row>
    <row r="24804" spans="12:18" x14ac:dyDescent="0.25">
      <c r="L24804" t="s">
        <v>3243</v>
      </c>
      <c r="M24804" t="s">
        <v>5843</v>
      </c>
      <c r="N24804" t="s">
        <v>62061</v>
      </c>
      <c r="O24804" s="76" t="s">
        <v>4356</v>
      </c>
      <c r="P24804" s="82">
        <v>659</v>
      </c>
      <c r="Q24804" s="82" t="s">
        <v>75489</v>
      </c>
      <c r="R24804"/>
    </row>
    <row r="24805" spans="12:18" x14ac:dyDescent="0.25">
      <c r="L24805" t="s">
        <v>3243</v>
      </c>
      <c r="M24805" t="s">
        <v>5844</v>
      </c>
      <c r="N24805" t="s">
        <v>62062</v>
      </c>
      <c r="O24805" s="76" t="s">
        <v>4366</v>
      </c>
      <c r="P24805" s="82">
        <v>451</v>
      </c>
      <c r="Q24805" s="82" t="s">
        <v>75490</v>
      </c>
      <c r="R24805"/>
    </row>
    <row r="24806" spans="12:18" x14ac:dyDescent="0.25">
      <c r="L24806" t="s">
        <v>3243</v>
      </c>
      <c r="M24806" t="s">
        <v>5845</v>
      </c>
      <c r="N24806" t="s">
        <v>62063</v>
      </c>
      <c r="O24806" s="76" t="s">
        <v>4356</v>
      </c>
      <c r="P24806" s="82">
        <v>354</v>
      </c>
      <c r="Q24806" s="82" t="s">
        <v>75491</v>
      </c>
      <c r="R24806"/>
    </row>
    <row r="24807" spans="12:18" x14ac:dyDescent="0.25">
      <c r="L24807" t="s">
        <v>3243</v>
      </c>
      <c r="M24807" t="s">
        <v>19056</v>
      </c>
      <c r="N24807" t="s">
        <v>62064</v>
      </c>
      <c r="O24807" s="76" t="s">
        <v>4366</v>
      </c>
      <c r="P24807" s="82">
        <v>124</v>
      </c>
      <c r="Q24807" s="82" t="s">
        <v>75492</v>
      </c>
      <c r="R24807"/>
    </row>
    <row r="24808" spans="12:18" x14ac:dyDescent="0.25">
      <c r="L24808" t="s">
        <v>3243</v>
      </c>
      <c r="M24808" t="s">
        <v>36851</v>
      </c>
      <c r="N24808" t="s">
        <v>62065</v>
      </c>
      <c r="O24808" s="76" t="s">
        <v>4356</v>
      </c>
      <c r="P24808" s="82">
        <v>1276</v>
      </c>
      <c r="Q24808" s="82" t="s">
        <v>75493</v>
      </c>
      <c r="R24808"/>
    </row>
    <row r="24809" spans="12:18" x14ac:dyDescent="0.25">
      <c r="L24809" t="s">
        <v>3243</v>
      </c>
      <c r="M24809" t="s">
        <v>36852</v>
      </c>
      <c r="N24809" t="s">
        <v>62066</v>
      </c>
      <c r="O24809" s="76" t="s">
        <v>4366</v>
      </c>
      <c r="P24809" s="82">
        <v>121</v>
      </c>
      <c r="Q24809" s="82" t="s">
        <v>75494</v>
      </c>
      <c r="R24809"/>
    </row>
    <row r="24810" spans="12:18" x14ac:dyDescent="0.25">
      <c r="L24810" t="s">
        <v>3243</v>
      </c>
      <c r="M24810" t="s">
        <v>19058</v>
      </c>
      <c r="N24810" t="s">
        <v>62067</v>
      </c>
      <c r="O24810" s="76" t="s">
        <v>4366</v>
      </c>
      <c r="P24810" s="82">
        <v>359</v>
      </c>
      <c r="Q24810" s="82" t="s">
        <v>75495</v>
      </c>
      <c r="R24810"/>
    </row>
    <row r="24811" spans="12:18" x14ac:dyDescent="0.25">
      <c r="L24811" t="s">
        <v>3243</v>
      </c>
      <c r="M24811" t="s">
        <v>5846</v>
      </c>
      <c r="N24811" t="s">
        <v>62068</v>
      </c>
      <c r="O24811" s="76" t="s">
        <v>4366</v>
      </c>
      <c r="P24811" s="82">
        <v>157</v>
      </c>
      <c r="Q24811" s="82" t="s">
        <v>75496</v>
      </c>
      <c r="R24811"/>
    </row>
    <row r="24812" spans="12:18" x14ac:dyDescent="0.25">
      <c r="L24812" t="s">
        <v>3243</v>
      </c>
      <c r="M24812" t="s">
        <v>36853</v>
      </c>
      <c r="N24812" t="s">
        <v>62069</v>
      </c>
      <c r="O24812" s="76" t="s">
        <v>4356</v>
      </c>
      <c r="P24812" s="82">
        <v>653</v>
      </c>
      <c r="Q24812" s="82" t="s">
        <v>75497</v>
      </c>
      <c r="R24812"/>
    </row>
    <row r="24813" spans="12:18" x14ac:dyDescent="0.25">
      <c r="L24813" t="s">
        <v>3243</v>
      </c>
      <c r="M24813" t="s">
        <v>23369</v>
      </c>
      <c r="N24813" t="s">
        <v>62070</v>
      </c>
      <c r="O24813" s="76" t="s">
        <v>4366</v>
      </c>
      <c r="P24813" s="82">
        <v>190</v>
      </c>
      <c r="Q24813" s="82" t="s">
        <v>75498</v>
      </c>
      <c r="R24813"/>
    </row>
    <row r="24814" spans="12:18" x14ac:dyDescent="0.25">
      <c r="L24814" t="s">
        <v>3243</v>
      </c>
      <c r="M24814" t="s">
        <v>17077</v>
      </c>
      <c r="N24814" t="s">
        <v>62071</v>
      </c>
      <c r="O24814" s="76" t="s">
        <v>4366</v>
      </c>
      <c r="P24814" s="82">
        <v>150</v>
      </c>
      <c r="Q24814" s="82" t="s">
        <v>75501</v>
      </c>
      <c r="R24814"/>
    </row>
    <row r="24815" spans="12:18" x14ac:dyDescent="0.25">
      <c r="L24815" t="s">
        <v>3243</v>
      </c>
      <c r="M24815" t="s">
        <v>5847</v>
      </c>
      <c r="N24815" t="s">
        <v>62072</v>
      </c>
      <c r="O24815" s="76" t="s">
        <v>4356</v>
      </c>
      <c r="P24815" s="82">
        <v>287</v>
      </c>
      <c r="Q24815" s="82" t="s">
        <v>75499</v>
      </c>
      <c r="R24815"/>
    </row>
    <row r="24816" spans="12:18" x14ac:dyDescent="0.25">
      <c r="L24816" t="s">
        <v>3243</v>
      </c>
      <c r="M24816" t="s">
        <v>5848</v>
      </c>
      <c r="N24816" t="s">
        <v>62073</v>
      </c>
      <c r="O24816" s="76" t="s">
        <v>4356</v>
      </c>
      <c r="P24816" s="82">
        <v>155</v>
      </c>
      <c r="Q24816" s="82" t="s">
        <v>75500</v>
      </c>
      <c r="R24816"/>
    </row>
    <row r="24817" spans="12:18" x14ac:dyDescent="0.25">
      <c r="L24817" t="s">
        <v>3243</v>
      </c>
      <c r="M24817" t="s">
        <v>14841</v>
      </c>
      <c r="N24817" t="s">
        <v>62074</v>
      </c>
      <c r="O24817" s="76" t="s">
        <v>4356</v>
      </c>
      <c r="P24817" s="82">
        <v>869</v>
      </c>
      <c r="Q24817" s="82" t="s">
        <v>75503</v>
      </c>
      <c r="R24817"/>
    </row>
    <row r="24818" spans="12:18" x14ac:dyDescent="0.25">
      <c r="L24818" t="s">
        <v>3243</v>
      </c>
      <c r="M24818" t="s">
        <v>17078</v>
      </c>
      <c r="N24818" t="s">
        <v>62075</v>
      </c>
      <c r="O24818" s="76" t="s">
        <v>4366</v>
      </c>
      <c r="P24818" s="82">
        <v>371</v>
      </c>
      <c r="Q24818" s="82" t="s">
        <v>75502</v>
      </c>
      <c r="R24818"/>
    </row>
    <row r="24819" spans="12:18" x14ac:dyDescent="0.25">
      <c r="L24819" t="s">
        <v>3243</v>
      </c>
      <c r="M24819" t="s">
        <v>17080</v>
      </c>
      <c r="N24819" t="s">
        <v>62076</v>
      </c>
      <c r="O24819" s="76" t="s">
        <v>4356</v>
      </c>
      <c r="P24819" s="82">
        <v>485</v>
      </c>
      <c r="Q24819" s="82" t="s">
        <v>75504</v>
      </c>
      <c r="R24819"/>
    </row>
    <row r="24820" spans="12:18" x14ac:dyDescent="0.25">
      <c r="L24820" t="s">
        <v>3243</v>
      </c>
      <c r="M24820" t="s">
        <v>36854</v>
      </c>
      <c r="N24820" t="s">
        <v>62077</v>
      </c>
      <c r="O24820" s="76" t="s">
        <v>4366</v>
      </c>
      <c r="P24820" s="82">
        <v>741</v>
      </c>
      <c r="Q24820" s="82" t="s">
        <v>75505</v>
      </c>
      <c r="R24820"/>
    </row>
    <row r="24821" spans="12:18" x14ac:dyDescent="0.25">
      <c r="L24821" t="s">
        <v>3243</v>
      </c>
      <c r="M24821" t="s">
        <v>19060</v>
      </c>
      <c r="N24821" t="s">
        <v>62078</v>
      </c>
      <c r="O24821" s="76" t="s">
        <v>4356</v>
      </c>
      <c r="P24821" s="82">
        <v>1670</v>
      </c>
      <c r="Q24821" s="82" t="s">
        <v>75506</v>
      </c>
      <c r="R24821"/>
    </row>
    <row r="24822" spans="12:18" x14ac:dyDescent="0.25">
      <c r="L24822" t="s">
        <v>3243</v>
      </c>
      <c r="M24822" t="s">
        <v>31424</v>
      </c>
      <c r="N24822" t="s">
        <v>62079</v>
      </c>
      <c r="O24822" s="76" t="s">
        <v>4366</v>
      </c>
      <c r="P24822" s="82">
        <v>404</v>
      </c>
      <c r="Q24822" s="82" t="s">
        <v>75507</v>
      </c>
      <c r="R24822"/>
    </row>
    <row r="24823" spans="12:18" x14ac:dyDescent="0.25">
      <c r="L24823" t="s">
        <v>3243</v>
      </c>
      <c r="M24823" t="s">
        <v>36855</v>
      </c>
      <c r="N24823" t="s">
        <v>62080</v>
      </c>
      <c r="O24823" s="76" t="s">
        <v>4366</v>
      </c>
      <c r="P24823" s="82">
        <v>249</v>
      </c>
      <c r="Q24823" s="82" t="s">
        <v>75508</v>
      </c>
      <c r="R24823"/>
    </row>
    <row r="24824" spans="12:18" x14ac:dyDescent="0.25">
      <c r="L24824" t="s">
        <v>3243</v>
      </c>
      <c r="M24824" t="s">
        <v>5849</v>
      </c>
      <c r="N24824" t="s">
        <v>62081</v>
      </c>
      <c r="O24824" s="76" t="s">
        <v>4366</v>
      </c>
      <c r="P24824" s="82">
        <v>128</v>
      </c>
      <c r="Q24824" s="82" t="s">
        <v>75509</v>
      </c>
      <c r="R24824"/>
    </row>
    <row r="24825" spans="12:18" x14ac:dyDescent="0.25">
      <c r="L24825" t="s">
        <v>3243</v>
      </c>
      <c r="M24825" t="s">
        <v>19062</v>
      </c>
      <c r="N24825" t="s">
        <v>62082</v>
      </c>
      <c r="O24825" s="76" t="s">
        <v>4366</v>
      </c>
      <c r="P24825" s="82">
        <v>434</v>
      </c>
      <c r="Q24825" s="82" t="s">
        <v>75510</v>
      </c>
      <c r="R24825"/>
    </row>
    <row r="24826" spans="12:18" x14ac:dyDescent="0.25">
      <c r="L24826" t="s">
        <v>3243</v>
      </c>
      <c r="M24826" t="s">
        <v>17081</v>
      </c>
      <c r="N24826" t="s">
        <v>62083</v>
      </c>
      <c r="O24826" s="76" t="s">
        <v>4366</v>
      </c>
      <c r="P24826" s="82">
        <v>463</v>
      </c>
      <c r="Q24826" s="82" t="s">
        <v>75511</v>
      </c>
      <c r="R24826"/>
    </row>
    <row r="24827" spans="12:18" x14ac:dyDescent="0.25">
      <c r="L24827" t="s">
        <v>3243</v>
      </c>
      <c r="M24827" t="s">
        <v>23370</v>
      </c>
      <c r="N24827" t="s">
        <v>62084</v>
      </c>
      <c r="O24827" s="76" t="s">
        <v>4356</v>
      </c>
      <c r="P24827" s="82">
        <v>865</v>
      </c>
      <c r="Q24827" s="82" t="s">
        <v>75512</v>
      </c>
      <c r="R24827"/>
    </row>
    <row r="24828" spans="12:18" x14ac:dyDescent="0.25">
      <c r="L24828" t="s">
        <v>3243</v>
      </c>
      <c r="M24828" t="s">
        <v>19064</v>
      </c>
      <c r="N24828" t="s">
        <v>62085</v>
      </c>
      <c r="O24828" s="76" t="s">
        <v>4366</v>
      </c>
      <c r="P24828" s="82">
        <v>702</v>
      </c>
      <c r="Q24828" s="82" t="s">
        <v>75513</v>
      </c>
      <c r="R24828"/>
    </row>
    <row r="24829" spans="12:18" x14ac:dyDescent="0.25">
      <c r="L24829" t="s">
        <v>3243</v>
      </c>
      <c r="M24829" t="s">
        <v>5850</v>
      </c>
      <c r="N24829" t="s">
        <v>62086</v>
      </c>
      <c r="O24829" s="76" t="s">
        <v>4356</v>
      </c>
      <c r="P24829" s="82">
        <v>112</v>
      </c>
      <c r="Q24829" s="82" t="s">
        <v>75514</v>
      </c>
      <c r="R24829"/>
    </row>
    <row r="24830" spans="12:18" x14ac:dyDescent="0.25">
      <c r="L24830" t="s">
        <v>3243</v>
      </c>
      <c r="M24830" t="s">
        <v>5851</v>
      </c>
      <c r="N24830" t="s">
        <v>62087</v>
      </c>
      <c r="O24830" s="76" t="s">
        <v>4366</v>
      </c>
      <c r="P24830" s="82">
        <v>381</v>
      </c>
      <c r="Q24830" s="82" t="s">
        <v>75515</v>
      </c>
      <c r="R24830"/>
    </row>
    <row r="24831" spans="12:18" x14ac:dyDescent="0.25">
      <c r="L24831" t="s">
        <v>3243</v>
      </c>
      <c r="M24831" t="s">
        <v>19066</v>
      </c>
      <c r="N24831" t="s">
        <v>62088</v>
      </c>
      <c r="O24831" s="76" t="s">
        <v>4366</v>
      </c>
      <c r="P24831" s="82">
        <v>230</v>
      </c>
      <c r="Q24831" s="82" t="s">
        <v>75516</v>
      </c>
      <c r="R24831"/>
    </row>
    <row r="24832" spans="12:18" x14ac:dyDescent="0.25">
      <c r="L24832" t="s">
        <v>3243</v>
      </c>
      <c r="M24832" t="s">
        <v>5852</v>
      </c>
      <c r="N24832" t="s">
        <v>62089</v>
      </c>
      <c r="O24832" s="76" t="s">
        <v>4356</v>
      </c>
      <c r="P24832" s="82">
        <v>572</v>
      </c>
      <c r="Q24832" s="82" t="s">
        <v>75517</v>
      </c>
      <c r="R24832"/>
    </row>
    <row r="24833" spans="12:18" x14ac:dyDescent="0.25">
      <c r="L24833" t="s">
        <v>3243</v>
      </c>
      <c r="M24833" t="s">
        <v>36856</v>
      </c>
      <c r="N24833" t="s">
        <v>62090</v>
      </c>
      <c r="O24833" s="76" t="s">
        <v>4356</v>
      </c>
      <c r="P24833" s="82">
        <v>1741</v>
      </c>
      <c r="Q24833" s="82" t="s">
        <v>75518</v>
      </c>
      <c r="R24833"/>
    </row>
    <row r="24834" spans="12:18" x14ac:dyDescent="0.25">
      <c r="L24834" t="s">
        <v>3243</v>
      </c>
      <c r="M24834" t="s">
        <v>7497</v>
      </c>
      <c r="N24834" t="s">
        <v>62091</v>
      </c>
      <c r="O24834" s="76" t="s">
        <v>4366</v>
      </c>
      <c r="P24834" s="82">
        <v>212</v>
      </c>
      <c r="Q24834" s="82" t="s">
        <v>75519</v>
      </c>
      <c r="R24834"/>
    </row>
    <row r="24835" spans="12:18" x14ac:dyDescent="0.25">
      <c r="L24835" t="s">
        <v>3243</v>
      </c>
      <c r="M24835" t="s">
        <v>36857</v>
      </c>
      <c r="N24835" t="s">
        <v>62092</v>
      </c>
      <c r="O24835" s="76" t="s">
        <v>4356</v>
      </c>
      <c r="P24835" s="82">
        <v>955</v>
      </c>
      <c r="Q24835" s="82" t="s">
        <v>75520</v>
      </c>
      <c r="R24835"/>
    </row>
    <row r="24836" spans="12:18" x14ac:dyDescent="0.25">
      <c r="L24836" t="s">
        <v>3243</v>
      </c>
      <c r="M24836" t="s">
        <v>7498</v>
      </c>
      <c r="N24836" t="s">
        <v>62093</v>
      </c>
      <c r="O24836" s="76" t="s">
        <v>4356</v>
      </c>
      <c r="P24836" s="82">
        <v>1172</v>
      </c>
      <c r="Q24836" s="82" t="s">
        <v>75521</v>
      </c>
      <c r="R24836"/>
    </row>
    <row r="24837" spans="12:18" x14ac:dyDescent="0.25">
      <c r="L24837" t="s">
        <v>3243</v>
      </c>
      <c r="M24837" t="s">
        <v>36858</v>
      </c>
      <c r="N24837" t="s">
        <v>62094</v>
      </c>
      <c r="O24837" s="76" t="s">
        <v>4356</v>
      </c>
      <c r="P24837" s="82">
        <v>1133</v>
      </c>
      <c r="Q24837" s="82" t="s">
        <v>75522</v>
      </c>
      <c r="R24837"/>
    </row>
    <row r="24838" spans="12:18" x14ac:dyDescent="0.25">
      <c r="L24838" t="s">
        <v>3243</v>
      </c>
      <c r="M24838" t="s">
        <v>36859</v>
      </c>
      <c r="N24838" t="s">
        <v>62095</v>
      </c>
      <c r="O24838" s="76" t="s">
        <v>4366</v>
      </c>
      <c r="P24838" s="82">
        <v>95</v>
      </c>
      <c r="Q24838" s="82" t="s">
        <v>75523</v>
      </c>
      <c r="R24838"/>
    </row>
    <row r="24839" spans="12:18" x14ac:dyDescent="0.25">
      <c r="L24839" t="s">
        <v>3243</v>
      </c>
      <c r="M24839" t="s">
        <v>10958</v>
      </c>
      <c r="N24839" t="s">
        <v>62096</v>
      </c>
      <c r="O24839" s="76" t="s">
        <v>4366</v>
      </c>
      <c r="P24839" s="82">
        <v>87</v>
      </c>
      <c r="Q24839" s="82" t="s">
        <v>75524</v>
      </c>
      <c r="R24839"/>
    </row>
    <row r="24840" spans="12:18" x14ac:dyDescent="0.25">
      <c r="L24840" t="s">
        <v>3243</v>
      </c>
      <c r="M24840" t="s">
        <v>23371</v>
      </c>
      <c r="N24840" t="s">
        <v>62097</v>
      </c>
      <c r="O24840" s="76" t="s">
        <v>4356</v>
      </c>
      <c r="P24840" s="82">
        <v>1085</v>
      </c>
      <c r="Q24840" s="82" t="s">
        <v>75525</v>
      </c>
      <c r="R24840"/>
    </row>
    <row r="24841" spans="12:18" x14ac:dyDescent="0.25">
      <c r="L24841" t="s">
        <v>3243</v>
      </c>
      <c r="M24841" t="s">
        <v>19070</v>
      </c>
      <c r="N24841" t="s">
        <v>62098</v>
      </c>
      <c r="O24841" s="76" t="s">
        <v>4366</v>
      </c>
      <c r="P24841" s="82">
        <v>247</v>
      </c>
      <c r="Q24841" s="82" t="s">
        <v>75526</v>
      </c>
      <c r="R24841"/>
    </row>
    <row r="24842" spans="12:18" x14ac:dyDescent="0.25">
      <c r="L24842" t="s">
        <v>3243</v>
      </c>
      <c r="M24842" t="s">
        <v>23372</v>
      </c>
      <c r="N24842" t="s">
        <v>62099</v>
      </c>
      <c r="O24842" s="76" t="s">
        <v>4366</v>
      </c>
      <c r="P24842" s="82">
        <v>249</v>
      </c>
      <c r="Q24842" s="82" t="s">
        <v>75527</v>
      </c>
      <c r="R24842"/>
    </row>
    <row r="24843" spans="12:18" x14ac:dyDescent="0.25">
      <c r="L24843" t="s">
        <v>3243</v>
      </c>
      <c r="M24843" t="s">
        <v>5853</v>
      </c>
      <c r="N24843" t="s">
        <v>62100</v>
      </c>
      <c r="O24843" s="76" t="s">
        <v>4356</v>
      </c>
      <c r="P24843" s="82">
        <v>411</v>
      </c>
      <c r="Q24843" s="82" t="s">
        <v>75528</v>
      </c>
      <c r="R24843"/>
    </row>
    <row r="24844" spans="12:18" x14ac:dyDescent="0.25">
      <c r="L24844" t="s">
        <v>3243</v>
      </c>
      <c r="M24844" t="s">
        <v>17083</v>
      </c>
      <c r="N24844" t="s">
        <v>62101</v>
      </c>
      <c r="O24844" s="76" t="s">
        <v>4356</v>
      </c>
      <c r="P24844" s="82">
        <v>595</v>
      </c>
      <c r="Q24844" s="82" t="s">
        <v>75529</v>
      </c>
      <c r="R24844"/>
    </row>
    <row r="24845" spans="12:18" x14ac:dyDescent="0.25">
      <c r="L24845" t="s">
        <v>3243</v>
      </c>
      <c r="M24845" t="s">
        <v>17056</v>
      </c>
      <c r="N24845" t="s">
        <v>62102</v>
      </c>
      <c r="O24845" s="76" t="s">
        <v>4356</v>
      </c>
      <c r="P24845" s="82">
        <v>180</v>
      </c>
      <c r="Q24845" s="82" t="s">
        <v>75439</v>
      </c>
      <c r="R24845"/>
    </row>
    <row r="24846" spans="12:18" x14ac:dyDescent="0.25">
      <c r="L24846" t="s">
        <v>3243</v>
      </c>
      <c r="M24846" t="s">
        <v>17062</v>
      </c>
      <c r="N24846" t="s">
        <v>62103</v>
      </c>
      <c r="O24846" s="76" t="s">
        <v>4366</v>
      </c>
      <c r="P24846" s="82">
        <v>52</v>
      </c>
      <c r="Q24846" s="82" t="s">
        <v>75454</v>
      </c>
      <c r="R24846"/>
    </row>
    <row r="24847" spans="12:18" x14ac:dyDescent="0.25">
      <c r="L24847" t="s">
        <v>3243</v>
      </c>
      <c r="M24847" t="s">
        <v>19041</v>
      </c>
      <c r="N24847" t="s">
        <v>62104</v>
      </c>
      <c r="O24847" s="76" t="s">
        <v>4366</v>
      </c>
      <c r="P24847" s="82">
        <v>126</v>
      </c>
      <c r="Q24847" s="82" t="s">
        <v>75455</v>
      </c>
      <c r="R24847"/>
    </row>
    <row r="24848" spans="12:18" x14ac:dyDescent="0.25">
      <c r="L24848" t="s">
        <v>3243</v>
      </c>
      <c r="M24848" t="s">
        <v>36865</v>
      </c>
      <c r="N24848" t="s">
        <v>62105</v>
      </c>
      <c r="O24848" s="76" t="s">
        <v>4356</v>
      </c>
      <c r="P24848" s="82">
        <v>605</v>
      </c>
      <c r="Q24848" s="82" t="s">
        <v>75547</v>
      </c>
      <c r="R24848"/>
    </row>
    <row r="24849" spans="12:18" x14ac:dyDescent="0.25">
      <c r="L24849" t="s">
        <v>3243</v>
      </c>
      <c r="M24849" t="s">
        <v>19076</v>
      </c>
      <c r="N24849" t="s">
        <v>62106</v>
      </c>
      <c r="O24849" s="76" t="s">
        <v>4356</v>
      </c>
      <c r="P24849" s="82">
        <v>567</v>
      </c>
      <c r="Q24849" s="82" t="s">
        <v>75548</v>
      </c>
      <c r="R24849"/>
    </row>
    <row r="24850" spans="12:18" x14ac:dyDescent="0.25">
      <c r="L24850" t="s">
        <v>3243</v>
      </c>
      <c r="M24850" t="s">
        <v>5861</v>
      </c>
      <c r="N24850" t="s">
        <v>62107</v>
      </c>
      <c r="O24850" s="76" t="s">
        <v>4356</v>
      </c>
      <c r="P24850" s="82">
        <v>1521</v>
      </c>
      <c r="Q24850" s="82" t="s">
        <v>75549</v>
      </c>
      <c r="R24850"/>
    </row>
    <row r="24851" spans="12:18" x14ac:dyDescent="0.25">
      <c r="L24851" t="s">
        <v>3243</v>
      </c>
      <c r="M24851" t="s">
        <v>17089</v>
      </c>
      <c r="N24851" t="s">
        <v>62108</v>
      </c>
      <c r="O24851" s="76" t="s">
        <v>4356</v>
      </c>
      <c r="P24851" s="82">
        <v>780</v>
      </c>
      <c r="Q24851" s="82" t="s">
        <v>75550</v>
      </c>
      <c r="R24851"/>
    </row>
    <row r="24852" spans="12:18" x14ac:dyDescent="0.25">
      <c r="L24852" t="s">
        <v>3243</v>
      </c>
      <c r="M24852" t="s">
        <v>17091</v>
      </c>
      <c r="N24852" t="s">
        <v>62109</v>
      </c>
      <c r="O24852" s="76" t="s">
        <v>4356</v>
      </c>
      <c r="P24852" s="82">
        <v>457</v>
      </c>
      <c r="Q24852" s="82" t="s">
        <v>75551</v>
      </c>
      <c r="R24852"/>
    </row>
    <row r="24853" spans="12:18" x14ac:dyDescent="0.25">
      <c r="L24853" t="s">
        <v>3243</v>
      </c>
      <c r="M24853" t="s">
        <v>6972</v>
      </c>
      <c r="N24853" t="s">
        <v>62110</v>
      </c>
      <c r="O24853" s="76" t="s">
        <v>4366</v>
      </c>
      <c r="P24853" s="82">
        <v>289</v>
      </c>
      <c r="Q24853" s="82" t="s">
        <v>75552</v>
      </c>
      <c r="R24853"/>
    </row>
    <row r="24854" spans="12:18" x14ac:dyDescent="0.25">
      <c r="L24854" t="s">
        <v>3243</v>
      </c>
      <c r="M24854" t="s">
        <v>17093</v>
      </c>
      <c r="N24854" t="s">
        <v>62111</v>
      </c>
      <c r="O24854" s="76" t="s">
        <v>4366</v>
      </c>
      <c r="P24854" s="82">
        <v>37</v>
      </c>
      <c r="Q24854" s="82" t="s">
        <v>75553</v>
      </c>
      <c r="R24854"/>
    </row>
    <row r="24855" spans="12:18" x14ac:dyDescent="0.25">
      <c r="L24855" t="s">
        <v>3243</v>
      </c>
      <c r="M24855" t="s">
        <v>17095</v>
      </c>
      <c r="N24855" t="s">
        <v>62112</v>
      </c>
      <c r="O24855" s="76" t="s">
        <v>4374</v>
      </c>
      <c r="P24855" s="82">
        <v>11847</v>
      </c>
      <c r="Q24855" s="82" t="s">
        <v>75554</v>
      </c>
      <c r="R24855"/>
    </row>
    <row r="24856" spans="12:18" x14ac:dyDescent="0.25">
      <c r="L24856" t="s">
        <v>3243</v>
      </c>
      <c r="M24856" t="s">
        <v>23374</v>
      </c>
      <c r="N24856" t="s">
        <v>62113</v>
      </c>
      <c r="O24856" s="76" t="s">
        <v>4366</v>
      </c>
      <c r="P24856" s="82">
        <v>161</v>
      </c>
      <c r="Q24856" s="82" t="s">
        <v>75555</v>
      </c>
      <c r="R24856"/>
    </row>
    <row r="24857" spans="12:18" x14ac:dyDescent="0.25">
      <c r="L24857" t="s">
        <v>3243</v>
      </c>
      <c r="M24857" t="s">
        <v>5862</v>
      </c>
      <c r="N24857" t="s">
        <v>62114</v>
      </c>
      <c r="O24857" s="76" t="s">
        <v>4356</v>
      </c>
      <c r="P24857" s="82">
        <v>921</v>
      </c>
      <c r="Q24857" s="82" t="s">
        <v>75556</v>
      </c>
      <c r="R24857"/>
    </row>
    <row r="24858" spans="12:18" x14ac:dyDescent="0.25">
      <c r="L24858" t="s">
        <v>3243</v>
      </c>
      <c r="M24858" t="s">
        <v>23375</v>
      </c>
      <c r="N24858" t="s">
        <v>62115</v>
      </c>
      <c r="O24858" s="76" t="s">
        <v>4366</v>
      </c>
      <c r="P24858" s="82">
        <v>69</v>
      </c>
      <c r="Q24858" s="82" t="s">
        <v>75557</v>
      </c>
      <c r="R24858"/>
    </row>
    <row r="24859" spans="12:18" x14ac:dyDescent="0.25">
      <c r="L24859" t="s">
        <v>3243</v>
      </c>
      <c r="M24859" t="s">
        <v>5863</v>
      </c>
      <c r="N24859" t="s">
        <v>62116</v>
      </c>
      <c r="O24859" s="76" t="s">
        <v>4356</v>
      </c>
      <c r="P24859" s="82">
        <v>516</v>
      </c>
      <c r="Q24859" s="82" t="s">
        <v>75558</v>
      </c>
      <c r="R24859"/>
    </row>
    <row r="24860" spans="12:18" x14ac:dyDescent="0.25">
      <c r="L24860" t="s">
        <v>3243</v>
      </c>
      <c r="M24860" t="s">
        <v>36866</v>
      </c>
      <c r="N24860" t="s">
        <v>62117</v>
      </c>
      <c r="O24860" s="76" t="s">
        <v>4366</v>
      </c>
      <c r="P24860" s="82">
        <v>246</v>
      </c>
      <c r="Q24860" s="82" t="s">
        <v>75559</v>
      </c>
      <c r="R24860"/>
    </row>
    <row r="24861" spans="12:18" x14ac:dyDescent="0.25">
      <c r="L24861" t="s">
        <v>3243</v>
      </c>
      <c r="M24861" t="s">
        <v>19078</v>
      </c>
      <c r="N24861" t="s">
        <v>62118</v>
      </c>
      <c r="O24861" s="76" t="s">
        <v>4366</v>
      </c>
      <c r="P24861" s="82">
        <v>78</v>
      </c>
      <c r="Q24861" s="82" t="s">
        <v>75560</v>
      </c>
      <c r="R24861"/>
    </row>
    <row r="24862" spans="12:18" x14ac:dyDescent="0.25">
      <c r="L24862" t="s">
        <v>3243</v>
      </c>
      <c r="M24862" t="s">
        <v>17096</v>
      </c>
      <c r="N24862" t="s">
        <v>62119</v>
      </c>
      <c r="O24862" s="76" t="s">
        <v>4366</v>
      </c>
      <c r="P24862" s="82">
        <v>147</v>
      </c>
      <c r="Q24862" s="82" t="s">
        <v>75561</v>
      </c>
      <c r="R24862"/>
    </row>
    <row r="24863" spans="12:18" x14ac:dyDescent="0.25">
      <c r="L24863" t="s">
        <v>3243</v>
      </c>
      <c r="M24863" t="s">
        <v>36867</v>
      </c>
      <c r="N24863" t="s">
        <v>62120</v>
      </c>
      <c r="O24863" s="76" t="s">
        <v>4356</v>
      </c>
      <c r="P24863" s="82">
        <v>476</v>
      </c>
      <c r="Q24863" s="82" t="s">
        <v>75562</v>
      </c>
      <c r="R24863"/>
    </row>
    <row r="24864" spans="12:18" x14ac:dyDescent="0.25">
      <c r="L24864" t="s">
        <v>3243</v>
      </c>
      <c r="M24864" t="s">
        <v>23376</v>
      </c>
      <c r="N24864" t="s">
        <v>62121</v>
      </c>
      <c r="O24864" s="76" t="s">
        <v>4356</v>
      </c>
      <c r="P24864" s="82">
        <v>286</v>
      </c>
      <c r="Q24864" s="82" t="s">
        <v>75563</v>
      </c>
      <c r="R24864"/>
    </row>
    <row r="24865" spans="12:18" x14ac:dyDescent="0.25">
      <c r="L24865" t="s">
        <v>3243</v>
      </c>
      <c r="M24865" t="s">
        <v>23377</v>
      </c>
      <c r="N24865" t="s">
        <v>62122</v>
      </c>
      <c r="O24865" s="76" t="s">
        <v>4366</v>
      </c>
      <c r="P24865" s="82">
        <v>127</v>
      </c>
      <c r="Q24865" s="82" t="s">
        <v>75564</v>
      </c>
      <c r="R24865"/>
    </row>
    <row r="24866" spans="12:18" x14ac:dyDescent="0.25">
      <c r="L24866" t="s">
        <v>3243</v>
      </c>
      <c r="M24866" t="s">
        <v>36868</v>
      </c>
      <c r="N24866" t="s">
        <v>62123</v>
      </c>
      <c r="O24866" s="76" t="s">
        <v>4356</v>
      </c>
      <c r="P24866" s="82">
        <v>209</v>
      </c>
      <c r="Q24866" s="82" t="s">
        <v>75565</v>
      </c>
      <c r="R24866"/>
    </row>
    <row r="24867" spans="12:18" x14ac:dyDescent="0.25">
      <c r="L24867" t="s">
        <v>3243</v>
      </c>
      <c r="M24867" t="s">
        <v>36869</v>
      </c>
      <c r="N24867" t="s">
        <v>62124</v>
      </c>
      <c r="O24867" s="76" t="s">
        <v>4366</v>
      </c>
      <c r="P24867" s="82">
        <v>51</v>
      </c>
      <c r="Q24867" s="82" t="s">
        <v>75566</v>
      </c>
      <c r="R24867"/>
    </row>
    <row r="24868" spans="12:18" x14ac:dyDescent="0.25">
      <c r="L24868" t="s">
        <v>3243</v>
      </c>
      <c r="M24868" t="s">
        <v>23378</v>
      </c>
      <c r="N24868" t="s">
        <v>62125</v>
      </c>
      <c r="O24868" s="76" t="s">
        <v>4356</v>
      </c>
      <c r="P24868" s="82">
        <v>404</v>
      </c>
      <c r="Q24868" s="82" t="s">
        <v>75567</v>
      </c>
      <c r="R24868"/>
    </row>
    <row r="24869" spans="12:18" x14ac:dyDescent="0.25">
      <c r="L24869" t="s">
        <v>3243</v>
      </c>
      <c r="M24869" t="s">
        <v>17098</v>
      </c>
      <c r="N24869" t="s">
        <v>62126</v>
      </c>
      <c r="O24869" s="76" t="s">
        <v>4356</v>
      </c>
      <c r="P24869" s="82">
        <v>285</v>
      </c>
      <c r="Q24869" s="82" t="s">
        <v>75568</v>
      </c>
      <c r="R24869"/>
    </row>
    <row r="24870" spans="12:18" x14ac:dyDescent="0.25">
      <c r="L24870" t="s">
        <v>3243</v>
      </c>
      <c r="M24870" t="s">
        <v>5864</v>
      </c>
      <c r="N24870" t="s">
        <v>62127</v>
      </c>
      <c r="O24870" s="76" t="s">
        <v>4356</v>
      </c>
      <c r="P24870" s="82">
        <v>289</v>
      </c>
      <c r="Q24870" s="82" t="s">
        <v>75569</v>
      </c>
      <c r="R24870"/>
    </row>
    <row r="24871" spans="12:18" x14ac:dyDescent="0.25">
      <c r="L24871" t="s">
        <v>3243</v>
      </c>
      <c r="M24871" t="s">
        <v>23379</v>
      </c>
      <c r="N24871" t="s">
        <v>62128</v>
      </c>
      <c r="O24871" s="76" t="s">
        <v>4356</v>
      </c>
      <c r="P24871" s="82">
        <v>505</v>
      </c>
      <c r="Q24871" s="82" t="s">
        <v>75570</v>
      </c>
      <c r="R24871"/>
    </row>
    <row r="24872" spans="12:18" x14ac:dyDescent="0.25">
      <c r="L24872" t="s">
        <v>3243</v>
      </c>
      <c r="M24872" t="s">
        <v>5865</v>
      </c>
      <c r="N24872" t="s">
        <v>62129</v>
      </c>
      <c r="O24872" s="76" t="s">
        <v>4366</v>
      </c>
      <c r="P24872" s="82">
        <v>62</v>
      </c>
      <c r="Q24872" s="82" t="s">
        <v>75571</v>
      </c>
      <c r="R24872"/>
    </row>
    <row r="24873" spans="12:18" x14ac:dyDescent="0.25">
      <c r="L24873" t="s">
        <v>3243</v>
      </c>
      <c r="M24873" t="s">
        <v>5866</v>
      </c>
      <c r="N24873" t="s">
        <v>62130</v>
      </c>
      <c r="O24873" s="76" t="s">
        <v>4366</v>
      </c>
      <c r="P24873" s="82">
        <v>241</v>
      </c>
      <c r="Q24873" s="82" t="s">
        <v>75574</v>
      </c>
      <c r="R24873"/>
    </row>
    <row r="24874" spans="12:18" x14ac:dyDescent="0.25">
      <c r="L24874" t="s">
        <v>3243</v>
      </c>
      <c r="M24874" t="s">
        <v>5867</v>
      </c>
      <c r="N24874" t="s">
        <v>62131</v>
      </c>
      <c r="O24874" s="76" t="s">
        <v>4366</v>
      </c>
      <c r="P24874" s="82">
        <v>420</v>
      </c>
      <c r="Q24874" s="82" t="s">
        <v>75575</v>
      </c>
      <c r="R24874"/>
    </row>
    <row r="24875" spans="12:18" x14ac:dyDescent="0.25">
      <c r="L24875" t="s">
        <v>3243</v>
      </c>
      <c r="M24875" t="s">
        <v>6906</v>
      </c>
      <c r="N24875" t="s">
        <v>62132</v>
      </c>
      <c r="O24875" s="76" t="s">
        <v>4366</v>
      </c>
      <c r="P24875" s="82">
        <v>71</v>
      </c>
      <c r="Q24875" s="82" t="s">
        <v>75576</v>
      </c>
      <c r="R24875"/>
    </row>
    <row r="24876" spans="12:18" x14ac:dyDescent="0.25">
      <c r="L24876" t="s">
        <v>3243</v>
      </c>
      <c r="M24876" t="s">
        <v>17101</v>
      </c>
      <c r="N24876" t="s">
        <v>62133</v>
      </c>
      <c r="O24876" s="76" t="s">
        <v>4374</v>
      </c>
      <c r="P24876" s="82">
        <v>3187</v>
      </c>
      <c r="Q24876" s="82" t="s">
        <v>72645</v>
      </c>
      <c r="R24876"/>
    </row>
    <row r="24877" spans="12:18" x14ac:dyDescent="0.25">
      <c r="L24877" t="s">
        <v>3243</v>
      </c>
      <c r="M24877" t="s">
        <v>17103</v>
      </c>
      <c r="N24877" t="s">
        <v>62134</v>
      </c>
      <c r="O24877" s="76" t="s">
        <v>4356</v>
      </c>
      <c r="P24877" s="82">
        <v>535</v>
      </c>
      <c r="Q24877" s="82" t="s">
        <v>75577</v>
      </c>
      <c r="R24877"/>
    </row>
    <row r="24878" spans="12:18" x14ac:dyDescent="0.25">
      <c r="L24878" t="s">
        <v>3243</v>
      </c>
      <c r="M24878" t="s">
        <v>36870</v>
      </c>
      <c r="N24878" t="s">
        <v>62135</v>
      </c>
      <c r="O24878" s="76" t="s">
        <v>4374</v>
      </c>
      <c r="P24878" s="82">
        <v>3542</v>
      </c>
      <c r="Q24878" s="82" t="s">
        <v>72645</v>
      </c>
      <c r="R24878"/>
    </row>
    <row r="24879" spans="12:18" x14ac:dyDescent="0.25">
      <c r="L24879" t="s">
        <v>3243</v>
      </c>
      <c r="M24879" t="s">
        <v>5868</v>
      </c>
      <c r="N24879" t="s">
        <v>62136</v>
      </c>
      <c r="O24879" s="76" t="s">
        <v>4356</v>
      </c>
      <c r="P24879" s="82">
        <v>5197</v>
      </c>
      <c r="Q24879" s="82" t="s">
        <v>75579</v>
      </c>
      <c r="R24879"/>
    </row>
    <row r="24880" spans="12:18" x14ac:dyDescent="0.25">
      <c r="L24880" t="s">
        <v>3243</v>
      </c>
      <c r="M24880" t="s">
        <v>36871</v>
      </c>
      <c r="N24880" t="s">
        <v>62137</v>
      </c>
      <c r="O24880" s="76" t="s">
        <v>4356</v>
      </c>
      <c r="P24880" s="82">
        <v>352</v>
      </c>
      <c r="Q24880" s="82" t="s">
        <v>75578</v>
      </c>
      <c r="R24880"/>
    </row>
    <row r="24881" spans="12:18" x14ac:dyDescent="0.25">
      <c r="L24881" t="s">
        <v>3243</v>
      </c>
      <c r="M24881" t="s">
        <v>6979</v>
      </c>
      <c r="N24881" t="s">
        <v>62138</v>
      </c>
      <c r="O24881" s="76" t="s">
        <v>4366</v>
      </c>
      <c r="P24881" s="82">
        <v>161</v>
      </c>
      <c r="Q24881" s="82" t="s">
        <v>75580</v>
      </c>
      <c r="R24881"/>
    </row>
    <row r="24882" spans="12:18" x14ac:dyDescent="0.25">
      <c r="L24882" t="s">
        <v>3243</v>
      </c>
      <c r="M24882" t="s">
        <v>17106</v>
      </c>
      <c r="N24882" t="s">
        <v>62139</v>
      </c>
      <c r="O24882" s="76" t="s">
        <v>4356</v>
      </c>
      <c r="P24882" s="82">
        <v>532</v>
      </c>
      <c r="Q24882" s="82" t="s">
        <v>75581</v>
      </c>
      <c r="R24882"/>
    </row>
    <row r="24883" spans="12:18" x14ac:dyDescent="0.25">
      <c r="L24883" t="s">
        <v>3243</v>
      </c>
      <c r="M24883" t="s">
        <v>17108</v>
      </c>
      <c r="N24883" t="s">
        <v>62140</v>
      </c>
      <c r="O24883" s="76" t="s">
        <v>4366</v>
      </c>
      <c r="P24883" s="82">
        <v>349</v>
      </c>
      <c r="Q24883" s="82" t="s">
        <v>75582</v>
      </c>
      <c r="R24883"/>
    </row>
    <row r="24884" spans="12:18" x14ac:dyDescent="0.25">
      <c r="L24884" t="s">
        <v>3243</v>
      </c>
      <c r="M24884" t="s">
        <v>29251</v>
      </c>
      <c r="N24884" t="s">
        <v>62141</v>
      </c>
      <c r="O24884" s="76" t="s">
        <v>4356</v>
      </c>
      <c r="P24884" s="82">
        <v>351</v>
      </c>
      <c r="Q24884" s="82" t="s">
        <v>75583</v>
      </c>
      <c r="R24884"/>
    </row>
    <row r="24885" spans="12:18" x14ac:dyDescent="0.25">
      <c r="L24885" t="s">
        <v>3243</v>
      </c>
      <c r="M24885" t="s">
        <v>17110</v>
      </c>
      <c r="N24885" t="s">
        <v>62142</v>
      </c>
      <c r="O24885" s="76" t="s">
        <v>4366</v>
      </c>
      <c r="P24885" s="82">
        <v>272</v>
      </c>
      <c r="Q24885" s="82" t="s">
        <v>75584</v>
      </c>
      <c r="R24885"/>
    </row>
    <row r="24886" spans="12:18" x14ac:dyDescent="0.25">
      <c r="L24886" t="s">
        <v>3243</v>
      </c>
      <c r="M24886" t="s">
        <v>23380</v>
      </c>
      <c r="N24886" t="s">
        <v>62143</v>
      </c>
      <c r="O24886" s="76" t="s">
        <v>4356</v>
      </c>
      <c r="P24886" s="82">
        <v>530</v>
      </c>
      <c r="Q24886" s="82" t="s">
        <v>75585</v>
      </c>
      <c r="R24886"/>
    </row>
    <row r="24887" spans="12:18" x14ac:dyDescent="0.25">
      <c r="L24887" t="s">
        <v>3243</v>
      </c>
      <c r="M24887" t="s">
        <v>5869</v>
      </c>
      <c r="N24887" t="s">
        <v>62144</v>
      </c>
      <c r="O24887" s="76" t="s">
        <v>4366</v>
      </c>
      <c r="P24887" s="82">
        <v>349</v>
      </c>
      <c r="Q24887" s="82" t="s">
        <v>75586</v>
      </c>
      <c r="R24887"/>
    </row>
    <row r="24888" spans="12:18" x14ac:dyDescent="0.25">
      <c r="L24888" t="s">
        <v>3243</v>
      </c>
      <c r="M24888" t="s">
        <v>5870</v>
      </c>
      <c r="N24888" t="s">
        <v>62145</v>
      </c>
      <c r="O24888" s="76" t="s">
        <v>4366</v>
      </c>
      <c r="P24888" s="82">
        <v>408</v>
      </c>
      <c r="Q24888" s="82" t="s">
        <v>75587</v>
      </c>
      <c r="R24888"/>
    </row>
    <row r="24889" spans="12:18" x14ac:dyDescent="0.25">
      <c r="L24889" t="s">
        <v>3243</v>
      </c>
      <c r="M24889" t="s">
        <v>5871</v>
      </c>
      <c r="N24889" t="s">
        <v>62146</v>
      </c>
      <c r="O24889" s="76" t="s">
        <v>4366</v>
      </c>
      <c r="P24889" s="82">
        <v>196</v>
      </c>
      <c r="Q24889" s="82" t="s">
        <v>75588</v>
      </c>
      <c r="R24889"/>
    </row>
    <row r="24890" spans="12:18" x14ac:dyDescent="0.25">
      <c r="L24890" t="s">
        <v>3243</v>
      </c>
      <c r="M24890" t="s">
        <v>5872</v>
      </c>
      <c r="N24890" t="s">
        <v>62147</v>
      </c>
      <c r="O24890" s="76" t="s">
        <v>4366</v>
      </c>
      <c r="P24890" s="82">
        <v>33</v>
      </c>
      <c r="Q24890" s="82" t="s">
        <v>75589</v>
      </c>
      <c r="R24890"/>
    </row>
    <row r="24891" spans="12:18" x14ac:dyDescent="0.25">
      <c r="L24891" t="s">
        <v>3243</v>
      </c>
      <c r="M24891" t="s">
        <v>23381</v>
      </c>
      <c r="N24891" t="s">
        <v>62148</v>
      </c>
      <c r="O24891" s="76" t="s">
        <v>4366</v>
      </c>
      <c r="P24891" s="82">
        <v>305</v>
      </c>
      <c r="Q24891" s="82" t="s">
        <v>75590</v>
      </c>
      <c r="R24891"/>
    </row>
    <row r="24892" spans="12:18" x14ac:dyDescent="0.25">
      <c r="L24892" t="s">
        <v>3243</v>
      </c>
      <c r="M24892" t="s">
        <v>19083</v>
      </c>
      <c r="N24892" t="s">
        <v>62149</v>
      </c>
      <c r="O24892" s="76" t="s">
        <v>4356</v>
      </c>
      <c r="P24892" s="82">
        <v>743</v>
      </c>
      <c r="Q24892" s="82" t="s">
        <v>75591</v>
      </c>
      <c r="R24892"/>
    </row>
    <row r="24893" spans="12:18" x14ac:dyDescent="0.25">
      <c r="L24893" t="s">
        <v>3243</v>
      </c>
      <c r="M24893" t="s">
        <v>5873</v>
      </c>
      <c r="N24893" t="s">
        <v>62150</v>
      </c>
      <c r="O24893" s="76" t="s">
        <v>4374</v>
      </c>
      <c r="P24893" s="82">
        <v>4487</v>
      </c>
      <c r="Q24893" s="82" t="s">
        <v>72645</v>
      </c>
      <c r="R24893"/>
    </row>
    <row r="24894" spans="12:18" x14ac:dyDescent="0.25">
      <c r="L24894" t="s">
        <v>3243</v>
      </c>
      <c r="M24894" t="s">
        <v>19085</v>
      </c>
      <c r="N24894" t="s">
        <v>62151</v>
      </c>
      <c r="O24894" s="76" t="s">
        <v>4356</v>
      </c>
      <c r="P24894" s="82">
        <v>915</v>
      </c>
      <c r="Q24894" s="82" t="s">
        <v>75592</v>
      </c>
      <c r="R24894"/>
    </row>
    <row r="24895" spans="12:18" x14ac:dyDescent="0.25">
      <c r="L24895" t="s">
        <v>3243</v>
      </c>
      <c r="M24895" t="s">
        <v>17112</v>
      </c>
      <c r="N24895" t="s">
        <v>62152</v>
      </c>
      <c r="O24895" s="76" t="s">
        <v>4356</v>
      </c>
      <c r="P24895" s="82">
        <v>648</v>
      </c>
      <c r="Q24895" s="82" t="s">
        <v>75593</v>
      </c>
      <c r="R24895"/>
    </row>
    <row r="24896" spans="12:18" x14ac:dyDescent="0.25">
      <c r="L24896" t="s">
        <v>3243</v>
      </c>
      <c r="M24896" t="s">
        <v>19087</v>
      </c>
      <c r="N24896" t="s">
        <v>62153</v>
      </c>
      <c r="O24896" s="76" t="s">
        <v>4374</v>
      </c>
      <c r="P24896" s="82">
        <v>384</v>
      </c>
      <c r="Q24896" s="82" t="s">
        <v>72645</v>
      </c>
      <c r="R24896"/>
    </row>
    <row r="24897" spans="12:18" x14ac:dyDescent="0.25">
      <c r="L24897" t="s">
        <v>3270</v>
      </c>
      <c r="M24897" t="s">
        <v>5874</v>
      </c>
      <c r="N24897" t="s">
        <v>62154</v>
      </c>
      <c r="O24897" s="76" t="s">
        <v>4356</v>
      </c>
      <c r="P24897" s="82">
        <v>181</v>
      </c>
      <c r="Q24897" s="82" t="s">
        <v>97369</v>
      </c>
      <c r="R24897"/>
    </row>
    <row r="24898" spans="12:18" x14ac:dyDescent="0.25">
      <c r="L24898" t="s">
        <v>3270</v>
      </c>
      <c r="M24898" t="s">
        <v>17114</v>
      </c>
      <c r="N24898" t="s">
        <v>62155</v>
      </c>
      <c r="O24898" s="76" t="s">
        <v>4366</v>
      </c>
      <c r="P24898" s="82">
        <v>162</v>
      </c>
      <c r="Q24898" s="82" t="s">
        <v>97370</v>
      </c>
      <c r="R24898"/>
    </row>
    <row r="24899" spans="12:18" x14ac:dyDescent="0.25">
      <c r="L24899" t="s">
        <v>3270</v>
      </c>
      <c r="M24899" t="s">
        <v>17116</v>
      </c>
      <c r="N24899" t="s">
        <v>62156</v>
      </c>
      <c r="O24899" s="76" t="s">
        <v>4366</v>
      </c>
      <c r="P24899" s="82">
        <v>226</v>
      </c>
      <c r="Q24899" s="82" t="s">
        <v>97371</v>
      </c>
      <c r="R24899"/>
    </row>
    <row r="24900" spans="12:18" x14ac:dyDescent="0.25">
      <c r="L24900" t="s">
        <v>3270</v>
      </c>
      <c r="M24900" t="s">
        <v>17118</v>
      </c>
      <c r="N24900" t="s">
        <v>62157</v>
      </c>
      <c r="O24900" s="76" t="s">
        <v>4356</v>
      </c>
      <c r="P24900" s="82">
        <v>102</v>
      </c>
      <c r="Q24900" s="82" t="s">
        <v>97372</v>
      </c>
      <c r="R24900"/>
    </row>
    <row r="24901" spans="12:18" x14ac:dyDescent="0.25">
      <c r="L24901" t="s">
        <v>3270</v>
      </c>
      <c r="M24901" t="s">
        <v>36872</v>
      </c>
      <c r="N24901" t="s">
        <v>62158</v>
      </c>
      <c r="O24901" s="76" t="s">
        <v>4356</v>
      </c>
      <c r="P24901" s="82">
        <v>542</v>
      </c>
      <c r="Q24901" s="82" t="s">
        <v>97373</v>
      </c>
      <c r="R24901"/>
    </row>
    <row r="24902" spans="12:18" x14ac:dyDescent="0.25">
      <c r="L24902" t="s">
        <v>3270</v>
      </c>
      <c r="M24902" t="s">
        <v>5875</v>
      </c>
      <c r="N24902" t="s">
        <v>62159</v>
      </c>
      <c r="O24902" s="76" t="s">
        <v>4356</v>
      </c>
      <c r="P24902" s="82">
        <v>461</v>
      </c>
      <c r="Q24902" s="82" t="s">
        <v>97374</v>
      </c>
      <c r="R24902"/>
    </row>
    <row r="24903" spans="12:18" x14ac:dyDescent="0.25">
      <c r="L24903" t="s">
        <v>3270</v>
      </c>
      <c r="M24903" t="s">
        <v>5876</v>
      </c>
      <c r="N24903" t="s">
        <v>62160</v>
      </c>
      <c r="O24903" s="76" t="s">
        <v>4356</v>
      </c>
      <c r="P24903" s="82">
        <v>1019</v>
      </c>
      <c r="Q24903" s="82" t="s">
        <v>97375</v>
      </c>
      <c r="R24903"/>
    </row>
    <row r="24904" spans="12:18" x14ac:dyDescent="0.25">
      <c r="L24904" t="s">
        <v>3270</v>
      </c>
      <c r="M24904" t="s">
        <v>36873</v>
      </c>
      <c r="N24904" t="s">
        <v>62161</v>
      </c>
      <c r="O24904" s="76" t="s">
        <v>4356</v>
      </c>
      <c r="P24904" s="82">
        <v>274</v>
      </c>
      <c r="Q24904" s="82" t="s">
        <v>97376</v>
      </c>
      <c r="R24904"/>
    </row>
    <row r="24905" spans="12:18" x14ac:dyDescent="0.25">
      <c r="L24905" t="s">
        <v>3270</v>
      </c>
      <c r="M24905" t="s">
        <v>23382</v>
      </c>
      <c r="N24905" t="s">
        <v>62162</v>
      </c>
      <c r="O24905" s="76" t="s">
        <v>4356</v>
      </c>
      <c r="P24905" s="82">
        <v>2158</v>
      </c>
      <c r="Q24905" s="82" t="s">
        <v>97377</v>
      </c>
      <c r="R24905"/>
    </row>
    <row r="24906" spans="12:18" x14ac:dyDescent="0.25">
      <c r="L24906" t="s">
        <v>3270</v>
      </c>
      <c r="M24906" t="s">
        <v>19089</v>
      </c>
      <c r="N24906" t="s">
        <v>62163</v>
      </c>
      <c r="O24906" s="76" t="s">
        <v>4356</v>
      </c>
      <c r="P24906" s="82">
        <v>670</v>
      </c>
      <c r="Q24906" s="82" t="s">
        <v>97378</v>
      </c>
      <c r="R24906"/>
    </row>
    <row r="24907" spans="12:18" x14ac:dyDescent="0.25">
      <c r="L24907" t="s">
        <v>3270</v>
      </c>
      <c r="M24907" t="s">
        <v>17120</v>
      </c>
      <c r="N24907" t="s">
        <v>62164</v>
      </c>
      <c r="O24907" s="76" t="s">
        <v>4356</v>
      </c>
      <c r="P24907" s="82">
        <v>112</v>
      </c>
      <c r="Q24907" s="82" t="s">
        <v>97379</v>
      </c>
      <c r="R24907"/>
    </row>
    <row r="24908" spans="12:18" x14ac:dyDescent="0.25">
      <c r="L24908" t="s">
        <v>3270</v>
      </c>
      <c r="M24908" t="s">
        <v>23383</v>
      </c>
      <c r="N24908" t="s">
        <v>62165</v>
      </c>
      <c r="O24908" s="76" t="s">
        <v>4366</v>
      </c>
      <c r="P24908" s="82">
        <v>141</v>
      </c>
      <c r="Q24908" s="82" t="s">
        <v>97380</v>
      </c>
      <c r="R24908"/>
    </row>
    <row r="24909" spans="12:18" x14ac:dyDescent="0.25">
      <c r="L24909" t="s">
        <v>3270</v>
      </c>
      <c r="M24909" t="s">
        <v>17122</v>
      </c>
      <c r="N24909" t="s">
        <v>62166</v>
      </c>
      <c r="O24909" s="76" t="s">
        <v>4366</v>
      </c>
      <c r="P24909" s="82">
        <v>173</v>
      </c>
      <c r="Q24909" s="82" t="s">
        <v>97381</v>
      </c>
      <c r="R24909"/>
    </row>
    <row r="24910" spans="12:18" x14ac:dyDescent="0.25">
      <c r="L24910" t="s">
        <v>3270</v>
      </c>
      <c r="M24910" t="s">
        <v>19091</v>
      </c>
      <c r="N24910" t="s">
        <v>62167</v>
      </c>
      <c r="O24910" s="76" t="s">
        <v>4356</v>
      </c>
      <c r="P24910" s="82">
        <v>672</v>
      </c>
      <c r="Q24910" s="82" t="s">
        <v>97382</v>
      </c>
      <c r="R24910"/>
    </row>
    <row r="24911" spans="12:18" x14ac:dyDescent="0.25">
      <c r="L24911" t="s">
        <v>3270</v>
      </c>
      <c r="M24911" t="s">
        <v>19093</v>
      </c>
      <c r="N24911" t="s">
        <v>62168</v>
      </c>
      <c r="O24911" s="76" t="s">
        <v>4366</v>
      </c>
      <c r="P24911" s="82">
        <v>226</v>
      </c>
      <c r="Q24911" s="82" t="s">
        <v>97383</v>
      </c>
      <c r="R24911"/>
    </row>
    <row r="24912" spans="12:18" x14ac:dyDescent="0.25">
      <c r="L24912" t="s">
        <v>3270</v>
      </c>
      <c r="M24912" t="s">
        <v>36874</v>
      </c>
      <c r="N24912" t="s">
        <v>62169</v>
      </c>
      <c r="O24912" s="76" t="s">
        <v>4356</v>
      </c>
      <c r="P24912" s="82">
        <v>322</v>
      </c>
      <c r="Q24912" s="82" t="s">
        <v>97384</v>
      </c>
      <c r="R24912"/>
    </row>
    <row r="24913" spans="12:18" x14ac:dyDescent="0.25">
      <c r="L24913" t="s">
        <v>3270</v>
      </c>
      <c r="M24913" t="s">
        <v>19094</v>
      </c>
      <c r="N24913" t="s">
        <v>62170</v>
      </c>
      <c r="O24913" s="76" t="s">
        <v>4356</v>
      </c>
      <c r="P24913" s="82">
        <v>319</v>
      </c>
      <c r="Q24913" s="82" t="s">
        <v>97385</v>
      </c>
      <c r="R24913"/>
    </row>
    <row r="24914" spans="12:18" x14ac:dyDescent="0.25">
      <c r="L24914" t="s">
        <v>3270</v>
      </c>
      <c r="M24914" t="s">
        <v>23384</v>
      </c>
      <c r="N24914" t="s">
        <v>62171</v>
      </c>
      <c r="O24914" s="76" t="s">
        <v>4356</v>
      </c>
      <c r="P24914" s="82">
        <v>448</v>
      </c>
      <c r="Q24914" s="82" t="s">
        <v>97386</v>
      </c>
      <c r="R24914"/>
    </row>
    <row r="24915" spans="12:18" x14ac:dyDescent="0.25">
      <c r="L24915" t="s">
        <v>3270</v>
      </c>
      <c r="M24915" t="s">
        <v>23385</v>
      </c>
      <c r="N24915" t="s">
        <v>62172</v>
      </c>
      <c r="O24915" s="76" t="s">
        <v>4356</v>
      </c>
      <c r="P24915" s="82">
        <v>232</v>
      </c>
      <c r="Q24915" s="82" t="s">
        <v>97387</v>
      </c>
      <c r="R24915"/>
    </row>
    <row r="24916" spans="12:18" x14ac:dyDescent="0.25">
      <c r="L24916" t="s">
        <v>3270</v>
      </c>
      <c r="M24916" t="s">
        <v>36908</v>
      </c>
      <c r="N24916" t="s">
        <v>62173</v>
      </c>
      <c r="O24916" s="76" t="s">
        <v>4356</v>
      </c>
      <c r="P24916" s="82">
        <v>612</v>
      </c>
      <c r="Q24916" s="82" t="s">
        <v>97563</v>
      </c>
      <c r="R24916"/>
    </row>
    <row r="24917" spans="12:18" x14ac:dyDescent="0.25">
      <c r="L24917" t="s">
        <v>3270</v>
      </c>
      <c r="M24917" t="s">
        <v>23386</v>
      </c>
      <c r="N24917" t="s">
        <v>62174</v>
      </c>
      <c r="O24917" s="76" t="s">
        <v>4356</v>
      </c>
      <c r="P24917" s="82">
        <v>637</v>
      </c>
      <c r="Q24917" s="82" t="s">
        <v>97388</v>
      </c>
      <c r="R24917"/>
    </row>
    <row r="24918" spans="12:18" x14ac:dyDescent="0.25">
      <c r="L24918" t="s">
        <v>3270</v>
      </c>
      <c r="M24918" t="s">
        <v>5877</v>
      </c>
      <c r="N24918" t="s">
        <v>62175</v>
      </c>
      <c r="O24918" s="76" t="s">
        <v>4356</v>
      </c>
      <c r="P24918" s="82">
        <v>131</v>
      </c>
      <c r="Q24918" s="82" t="s">
        <v>97389</v>
      </c>
      <c r="R24918"/>
    </row>
    <row r="24919" spans="12:18" x14ac:dyDescent="0.25">
      <c r="L24919" t="s">
        <v>3270</v>
      </c>
      <c r="M24919" t="s">
        <v>23387</v>
      </c>
      <c r="N24919" t="s">
        <v>62176</v>
      </c>
      <c r="O24919" s="76" t="s">
        <v>4374</v>
      </c>
      <c r="P24919" s="82">
        <v>889</v>
      </c>
      <c r="Q24919" s="82" t="s">
        <v>72645</v>
      </c>
      <c r="R24919"/>
    </row>
    <row r="24920" spans="12:18" x14ac:dyDescent="0.25">
      <c r="L24920" t="s">
        <v>3270</v>
      </c>
      <c r="M24920" t="s">
        <v>19096</v>
      </c>
      <c r="N24920" t="s">
        <v>62177</v>
      </c>
      <c r="O24920" s="76" t="s">
        <v>4450</v>
      </c>
      <c r="P24920" s="82">
        <v>38929</v>
      </c>
      <c r="Q24920" s="82" t="s">
        <v>72645</v>
      </c>
      <c r="R24920"/>
    </row>
    <row r="24921" spans="12:18" x14ac:dyDescent="0.25">
      <c r="L24921" t="s">
        <v>3270</v>
      </c>
      <c r="M24921" t="s">
        <v>36875</v>
      </c>
      <c r="N24921" t="s">
        <v>62178</v>
      </c>
      <c r="O24921" s="76" t="s">
        <v>4366</v>
      </c>
      <c r="P24921" s="82">
        <v>102</v>
      </c>
      <c r="Q24921" s="82" t="s">
        <v>97390</v>
      </c>
      <c r="R24921"/>
    </row>
    <row r="24922" spans="12:18" x14ac:dyDescent="0.25">
      <c r="L24922" t="s">
        <v>3270</v>
      </c>
      <c r="M24922" t="s">
        <v>23388</v>
      </c>
      <c r="N24922" t="s">
        <v>62179</v>
      </c>
      <c r="O24922" s="76" t="s">
        <v>4356</v>
      </c>
      <c r="P24922" s="82">
        <v>387</v>
      </c>
      <c r="Q24922" s="82" t="s">
        <v>97391</v>
      </c>
      <c r="R24922"/>
    </row>
    <row r="24923" spans="12:18" x14ac:dyDescent="0.25">
      <c r="L24923" t="s">
        <v>3270</v>
      </c>
      <c r="M24923" t="s">
        <v>17124</v>
      </c>
      <c r="N24923" t="s">
        <v>62180</v>
      </c>
      <c r="O24923" s="76" t="s">
        <v>4356</v>
      </c>
      <c r="P24923" s="82">
        <v>192</v>
      </c>
      <c r="Q24923" s="82" t="s">
        <v>97392</v>
      </c>
      <c r="R24923"/>
    </row>
    <row r="24924" spans="12:18" x14ac:dyDescent="0.25">
      <c r="L24924" t="s">
        <v>3270</v>
      </c>
      <c r="M24924" t="s">
        <v>19098</v>
      </c>
      <c r="N24924" t="s">
        <v>62181</v>
      </c>
      <c r="O24924" s="76" t="s">
        <v>4366</v>
      </c>
      <c r="P24924" s="82">
        <v>144</v>
      </c>
      <c r="Q24924" s="82" t="s">
        <v>97393</v>
      </c>
      <c r="R24924"/>
    </row>
    <row r="24925" spans="12:18" x14ac:dyDescent="0.25">
      <c r="L24925" t="s">
        <v>3270</v>
      </c>
      <c r="M24925" t="s">
        <v>36876</v>
      </c>
      <c r="N24925" t="s">
        <v>62182</v>
      </c>
      <c r="O24925" s="76" t="s">
        <v>4356</v>
      </c>
      <c r="P24925" s="82">
        <v>669</v>
      </c>
      <c r="Q24925" s="82" t="s">
        <v>97394</v>
      </c>
      <c r="R24925"/>
    </row>
    <row r="24926" spans="12:18" x14ac:dyDescent="0.25">
      <c r="L24926" t="s">
        <v>3270</v>
      </c>
      <c r="M24926" t="s">
        <v>19100</v>
      </c>
      <c r="N24926" t="s">
        <v>62183</v>
      </c>
      <c r="O24926" s="76" t="s">
        <v>4366</v>
      </c>
      <c r="P24926" s="82">
        <v>162</v>
      </c>
      <c r="Q24926" s="82" t="s">
        <v>97395</v>
      </c>
      <c r="R24926"/>
    </row>
    <row r="24927" spans="12:18" x14ac:dyDescent="0.25">
      <c r="L24927" t="s">
        <v>3270</v>
      </c>
      <c r="M24927" t="s">
        <v>19102</v>
      </c>
      <c r="N24927" t="s">
        <v>62184</v>
      </c>
      <c r="O24927" s="76" t="s">
        <v>4356</v>
      </c>
      <c r="P24927" s="82">
        <v>194</v>
      </c>
      <c r="Q24927" s="82" t="s">
        <v>97396</v>
      </c>
      <c r="R24927"/>
    </row>
    <row r="24928" spans="12:18" x14ac:dyDescent="0.25">
      <c r="L24928" t="s">
        <v>3270</v>
      </c>
      <c r="M24928" t="s">
        <v>23389</v>
      </c>
      <c r="N24928" t="s">
        <v>62185</v>
      </c>
      <c r="O24928" s="76" t="s">
        <v>4356</v>
      </c>
      <c r="P24928" s="82">
        <v>142</v>
      </c>
      <c r="Q24928" s="82" t="s">
        <v>97397</v>
      </c>
      <c r="R24928"/>
    </row>
    <row r="24929" spans="12:18" x14ac:dyDescent="0.25">
      <c r="L24929" t="s">
        <v>3270</v>
      </c>
      <c r="M24929" t="s">
        <v>17126</v>
      </c>
      <c r="N24929" t="s">
        <v>62186</v>
      </c>
      <c r="O24929" s="76" t="s">
        <v>4356</v>
      </c>
      <c r="P24929" s="82">
        <v>257</v>
      </c>
      <c r="Q24929" s="82" t="s">
        <v>97398</v>
      </c>
      <c r="R24929"/>
    </row>
    <row r="24930" spans="12:18" x14ac:dyDescent="0.25">
      <c r="L24930" t="s">
        <v>3270</v>
      </c>
      <c r="M24930" t="s">
        <v>36877</v>
      </c>
      <c r="N24930" t="s">
        <v>62187</v>
      </c>
      <c r="O24930" s="76" t="s">
        <v>4374</v>
      </c>
      <c r="P24930" s="82">
        <v>2223</v>
      </c>
      <c r="Q24930" s="82" t="s">
        <v>72645</v>
      </c>
      <c r="R24930"/>
    </row>
    <row r="24931" spans="12:18" x14ac:dyDescent="0.25">
      <c r="L24931" t="s">
        <v>3270</v>
      </c>
      <c r="M24931" t="s">
        <v>17128</v>
      </c>
      <c r="N24931" t="s">
        <v>62188</v>
      </c>
      <c r="O24931" s="76" t="s">
        <v>4356</v>
      </c>
      <c r="P24931" s="82">
        <v>322</v>
      </c>
      <c r="Q24931" s="82" t="s">
        <v>97399</v>
      </c>
      <c r="R24931"/>
    </row>
    <row r="24932" spans="12:18" x14ac:dyDescent="0.25">
      <c r="L24932" t="s">
        <v>3270</v>
      </c>
      <c r="M24932" t="s">
        <v>19104</v>
      </c>
      <c r="N24932" t="s">
        <v>62189</v>
      </c>
      <c r="O24932" s="76" t="s">
        <v>4356</v>
      </c>
      <c r="P24932" s="82">
        <v>1205</v>
      </c>
      <c r="Q24932" s="82" t="s">
        <v>97400</v>
      </c>
      <c r="R24932"/>
    </row>
    <row r="24933" spans="12:18" x14ac:dyDescent="0.25">
      <c r="L24933" t="s">
        <v>3270</v>
      </c>
      <c r="M24933" t="s">
        <v>17130</v>
      </c>
      <c r="N24933" t="s">
        <v>62190</v>
      </c>
      <c r="O24933" s="76" t="s">
        <v>4374</v>
      </c>
      <c r="P24933" s="82">
        <v>3160</v>
      </c>
      <c r="Q24933" s="82" t="s">
        <v>72645</v>
      </c>
      <c r="R24933"/>
    </row>
    <row r="24934" spans="12:18" x14ac:dyDescent="0.25">
      <c r="L24934" t="s">
        <v>3270</v>
      </c>
      <c r="M24934" t="s">
        <v>19106</v>
      </c>
      <c r="N24934" t="s">
        <v>62191</v>
      </c>
      <c r="O24934" s="76" t="s">
        <v>4356</v>
      </c>
      <c r="P24934" s="82">
        <v>246</v>
      </c>
      <c r="Q24934" s="82" t="s">
        <v>97401</v>
      </c>
      <c r="R24934"/>
    </row>
    <row r="24935" spans="12:18" x14ac:dyDescent="0.25">
      <c r="L24935" t="s">
        <v>3270</v>
      </c>
      <c r="M24935" t="s">
        <v>17132</v>
      </c>
      <c r="N24935" t="s">
        <v>62192</v>
      </c>
      <c r="O24935" s="76" t="s">
        <v>4374</v>
      </c>
      <c r="P24935" s="82">
        <v>712</v>
      </c>
      <c r="Q24935" s="82" t="s">
        <v>72645</v>
      </c>
      <c r="R24935"/>
    </row>
    <row r="24936" spans="12:18" x14ac:dyDescent="0.25">
      <c r="L24936" t="s">
        <v>3270</v>
      </c>
      <c r="M24936" t="s">
        <v>5878</v>
      </c>
      <c r="N24936" t="s">
        <v>62193</v>
      </c>
      <c r="O24936" s="76" t="s">
        <v>4356</v>
      </c>
      <c r="P24936" s="82">
        <v>1057</v>
      </c>
      <c r="Q24936" s="82" t="s">
        <v>97402</v>
      </c>
      <c r="R24936"/>
    </row>
    <row r="24937" spans="12:18" x14ac:dyDescent="0.25">
      <c r="L24937" t="s">
        <v>3270</v>
      </c>
      <c r="M24937" t="s">
        <v>36878</v>
      </c>
      <c r="N24937" t="s">
        <v>62194</v>
      </c>
      <c r="O24937" s="76" t="s">
        <v>4356</v>
      </c>
      <c r="P24937" s="82">
        <v>702</v>
      </c>
      <c r="Q24937" s="82" t="s">
        <v>97403</v>
      </c>
      <c r="R24937"/>
    </row>
    <row r="24938" spans="12:18" x14ac:dyDescent="0.25">
      <c r="L24938" t="s">
        <v>3270</v>
      </c>
      <c r="M24938" t="s">
        <v>19107</v>
      </c>
      <c r="N24938" t="s">
        <v>62195</v>
      </c>
      <c r="O24938" s="76" t="s">
        <v>4356</v>
      </c>
      <c r="P24938" s="82">
        <v>282</v>
      </c>
      <c r="Q24938" s="82" t="s">
        <v>97404</v>
      </c>
      <c r="R24938"/>
    </row>
    <row r="24939" spans="12:18" x14ac:dyDescent="0.25">
      <c r="L24939" t="s">
        <v>3270</v>
      </c>
      <c r="M24939" t="s">
        <v>17134</v>
      </c>
      <c r="N24939" t="s">
        <v>62196</v>
      </c>
      <c r="O24939" s="76" t="s">
        <v>4366</v>
      </c>
      <c r="P24939" s="82">
        <v>78</v>
      </c>
      <c r="Q24939" s="82" t="s">
        <v>97405</v>
      </c>
      <c r="R24939"/>
    </row>
    <row r="24940" spans="12:18" x14ac:dyDescent="0.25">
      <c r="L24940" t="s">
        <v>3270</v>
      </c>
      <c r="M24940" t="s">
        <v>23390</v>
      </c>
      <c r="N24940" t="s">
        <v>62197</v>
      </c>
      <c r="O24940" s="76" t="s">
        <v>4366</v>
      </c>
      <c r="P24940" s="82">
        <v>74</v>
      </c>
      <c r="Q24940" s="82" t="s">
        <v>97406</v>
      </c>
      <c r="R24940"/>
    </row>
    <row r="24941" spans="12:18" x14ac:dyDescent="0.25">
      <c r="L24941" t="s">
        <v>3270</v>
      </c>
      <c r="M24941" t="s">
        <v>17136</v>
      </c>
      <c r="N24941" t="s">
        <v>62198</v>
      </c>
      <c r="O24941" s="76" t="s">
        <v>4356</v>
      </c>
      <c r="P24941" s="82">
        <v>405</v>
      </c>
      <c r="Q24941" s="82" t="s">
        <v>97407</v>
      </c>
      <c r="R24941"/>
    </row>
    <row r="24942" spans="12:18" x14ac:dyDescent="0.25">
      <c r="L24942" t="s">
        <v>3270</v>
      </c>
      <c r="M24942" t="s">
        <v>17138</v>
      </c>
      <c r="N24942" t="s">
        <v>62199</v>
      </c>
      <c r="O24942" s="76" t="s">
        <v>4366</v>
      </c>
      <c r="P24942" s="82">
        <v>238</v>
      </c>
      <c r="Q24942" s="82" t="s">
        <v>97408</v>
      </c>
      <c r="R24942"/>
    </row>
    <row r="24943" spans="12:18" x14ac:dyDescent="0.25">
      <c r="L24943" t="s">
        <v>3270</v>
      </c>
      <c r="M24943" t="s">
        <v>36879</v>
      </c>
      <c r="N24943" t="s">
        <v>62200</v>
      </c>
      <c r="O24943" s="76" t="s">
        <v>4356</v>
      </c>
      <c r="P24943" s="82">
        <v>113</v>
      </c>
      <c r="Q24943" s="82" t="s">
        <v>97409</v>
      </c>
      <c r="R24943"/>
    </row>
    <row r="24944" spans="12:18" x14ac:dyDescent="0.25">
      <c r="L24944" t="s">
        <v>3270</v>
      </c>
      <c r="M24944" t="s">
        <v>17140</v>
      </c>
      <c r="N24944" t="s">
        <v>62201</v>
      </c>
      <c r="O24944" s="76" t="s">
        <v>4366</v>
      </c>
      <c r="P24944" s="82">
        <v>240</v>
      </c>
      <c r="Q24944" s="82" t="s">
        <v>97410</v>
      </c>
      <c r="R24944"/>
    </row>
    <row r="24945" spans="12:18" x14ac:dyDescent="0.25">
      <c r="L24945" t="s">
        <v>3270</v>
      </c>
      <c r="M24945" t="s">
        <v>36880</v>
      </c>
      <c r="N24945" t="s">
        <v>62202</v>
      </c>
      <c r="O24945" s="76" t="s">
        <v>4366</v>
      </c>
      <c r="P24945" s="82">
        <v>95</v>
      </c>
      <c r="Q24945" s="82" t="s">
        <v>97411</v>
      </c>
      <c r="R24945"/>
    </row>
    <row r="24946" spans="12:18" x14ac:dyDescent="0.25">
      <c r="L24946" t="s">
        <v>3270</v>
      </c>
      <c r="M24946" t="s">
        <v>5879</v>
      </c>
      <c r="N24946" t="s">
        <v>62203</v>
      </c>
      <c r="O24946" s="76" t="s">
        <v>4356</v>
      </c>
      <c r="P24946" s="82">
        <v>385</v>
      </c>
      <c r="Q24946" s="82" t="s">
        <v>97412</v>
      </c>
      <c r="R24946"/>
    </row>
    <row r="24947" spans="12:18" x14ac:dyDescent="0.25">
      <c r="L24947" t="s">
        <v>3270</v>
      </c>
      <c r="M24947" t="s">
        <v>17142</v>
      </c>
      <c r="N24947" t="s">
        <v>62204</v>
      </c>
      <c r="O24947" s="76" t="s">
        <v>4366</v>
      </c>
      <c r="P24947" s="82">
        <v>108</v>
      </c>
      <c r="Q24947" s="82" t="s">
        <v>97413</v>
      </c>
      <c r="R24947"/>
    </row>
    <row r="24948" spans="12:18" x14ac:dyDescent="0.25">
      <c r="L24948" t="s">
        <v>3270</v>
      </c>
      <c r="M24948" t="s">
        <v>17144</v>
      </c>
      <c r="N24948" t="s">
        <v>62205</v>
      </c>
      <c r="O24948" s="76" t="s">
        <v>4356</v>
      </c>
      <c r="P24948" s="82">
        <v>185</v>
      </c>
      <c r="Q24948" s="82" t="s">
        <v>97414</v>
      </c>
      <c r="R24948"/>
    </row>
    <row r="24949" spans="12:18" x14ac:dyDescent="0.25">
      <c r="L24949" t="s">
        <v>3270</v>
      </c>
      <c r="M24949" t="s">
        <v>5880</v>
      </c>
      <c r="N24949" t="s">
        <v>62206</v>
      </c>
      <c r="O24949" s="76" t="s">
        <v>4356</v>
      </c>
      <c r="P24949" s="82">
        <v>783</v>
      </c>
      <c r="Q24949" s="82" t="s">
        <v>97415</v>
      </c>
      <c r="R24949"/>
    </row>
    <row r="24950" spans="12:18" x14ac:dyDescent="0.25">
      <c r="L24950" t="s">
        <v>3270</v>
      </c>
      <c r="M24950" t="s">
        <v>19108</v>
      </c>
      <c r="N24950" t="s">
        <v>62207</v>
      </c>
      <c r="O24950" s="76" t="s">
        <v>4366</v>
      </c>
      <c r="P24950" s="82">
        <v>139</v>
      </c>
      <c r="Q24950" s="82" t="s">
        <v>97416</v>
      </c>
      <c r="R24950"/>
    </row>
    <row r="24951" spans="12:18" x14ac:dyDescent="0.25">
      <c r="L24951" t="s">
        <v>3270</v>
      </c>
      <c r="M24951" t="s">
        <v>23392</v>
      </c>
      <c r="N24951" t="s">
        <v>62208</v>
      </c>
      <c r="O24951" s="76" t="s">
        <v>4356</v>
      </c>
      <c r="P24951" s="82">
        <v>491</v>
      </c>
      <c r="Q24951" s="82" t="s">
        <v>97418</v>
      </c>
      <c r="R24951"/>
    </row>
    <row r="24952" spans="12:18" x14ac:dyDescent="0.25">
      <c r="L24952" t="s">
        <v>3270</v>
      </c>
      <c r="M24952" t="s">
        <v>23391</v>
      </c>
      <c r="N24952" t="s">
        <v>62209</v>
      </c>
      <c r="O24952" s="76" t="s">
        <v>4356</v>
      </c>
      <c r="P24952" s="82">
        <v>1862</v>
      </c>
      <c r="Q24952" s="82" t="s">
        <v>97417</v>
      </c>
      <c r="R24952"/>
    </row>
    <row r="24953" spans="12:18" x14ac:dyDescent="0.25">
      <c r="L24953" t="s">
        <v>3270</v>
      </c>
      <c r="M24953" t="s">
        <v>36881</v>
      </c>
      <c r="N24953" t="s">
        <v>62210</v>
      </c>
      <c r="O24953" s="76" t="s">
        <v>4374</v>
      </c>
      <c r="P24953" s="82">
        <v>1090</v>
      </c>
      <c r="Q24953" s="82" t="s">
        <v>72645</v>
      </c>
      <c r="R24953"/>
    </row>
    <row r="24954" spans="12:18" x14ac:dyDescent="0.25">
      <c r="L24954" t="s">
        <v>3270</v>
      </c>
      <c r="M24954" t="s">
        <v>5881</v>
      </c>
      <c r="N24954" t="s">
        <v>62211</v>
      </c>
      <c r="O24954" s="76" t="s">
        <v>4356</v>
      </c>
      <c r="P24954" s="82">
        <v>1621</v>
      </c>
      <c r="Q24954" s="82" t="s">
        <v>97419</v>
      </c>
      <c r="R24954"/>
    </row>
    <row r="24955" spans="12:18" x14ac:dyDescent="0.25">
      <c r="L24955" t="s">
        <v>3270</v>
      </c>
      <c r="M24955" t="s">
        <v>19110</v>
      </c>
      <c r="N24955" t="s">
        <v>62212</v>
      </c>
      <c r="O24955" s="76" t="s">
        <v>4356</v>
      </c>
      <c r="P24955" s="82">
        <v>3428</v>
      </c>
      <c r="Q24955" s="82" t="s">
        <v>97420</v>
      </c>
      <c r="R24955"/>
    </row>
    <row r="24956" spans="12:18" x14ac:dyDescent="0.25">
      <c r="L24956" t="s">
        <v>3270</v>
      </c>
      <c r="M24956" t="s">
        <v>23393</v>
      </c>
      <c r="N24956" t="s">
        <v>62213</v>
      </c>
      <c r="O24956" s="76" t="s">
        <v>4356</v>
      </c>
      <c r="P24956" s="82">
        <v>2229</v>
      </c>
      <c r="Q24956" s="82" t="s">
        <v>97421</v>
      </c>
      <c r="R24956"/>
    </row>
    <row r="24957" spans="12:18" x14ac:dyDescent="0.25">
      <c r="L24957" t="s">
        <v>3270</v>
      </c>
      <c r="M24957" t="s">
        <v>5882</v>
      </c>
      <c r="N24957" t="s">
        <v>62214</v>
      </c>
      <c r="O24957" s="76" t="s">
        <v>4356</v>
      </c>
      <c r="P24957" s="82">
        <v>1089</v>
      </c>
      <c r="Q24957" s="82" t="s">
        <v>97422</v>
      </c>
      <c r="R24957"/>
    </row>
    <row r="24958" spans="12:18" x14ac:dyDescent="0.25">
      <c r="L24958" t="s">
        <v>3270</v>
      </c>
      <c r="M24958" t="s">
        <v>17146</v>
      </c>
      <c r="N24958" t="s">
        <v>62215</v>
      </c>
      <c r="O24958" s="76" t="s">
        <v>4356</v>
      </c>
      <c r="P24958" s="82">
        <v>461</v>
      </c>
      <c r="Q24958" s="82" t="s">
        <v>97423</v>
      </c>
      <c r="R24958"/>
    </row>
    <row r="24959" spans="12:18" x14ac:dyDescent="0.25">
      <c r="L24959" t="s">
        <v>3270</v>
      </c>
      <c r="M24959" t="s">
        <v>23394</v>
      </c>
      <c r="N24959" t="s">
        <v>62216</v>
      </c>
      <c r="O24959" s="76" t="s">
        <v>4356</v>
      </c>
      <c r="P24959" s="82">
        <v>4194</v>
      </c>
      <c r="Q24959" s="82" t="s">
        <v>97424</v>
      </c>
      <c r="R24959"/>
    </row>
    <row r="24960" spans="12:18" x14ac:dyDescent="0.25">
      <c r="L24960" t="s">
        <v>3270</v>
      </c>
      <c r="M24960" t="s">
        <v>5883</v>
      </c>
      <c r="N24960" t="s">
        <v>62217</v>
      </c>
      <c r="O24960" s="76" t="s">
        <v>4356</v>
      </c>
      <c r="P24960" s="82">
        <v>321</v>
      </c>
      <c r="Q24960" s="82" t="s">
        <v>97425</v>
      </c>
      <c r="R24960"/>
    </row>
    <row r="24961" spans="12:18" x14ac:dyDescent="0.25">
      <c r="L24961" t="s">
        <v>3270</v>
      </c>
      <c r="M24961" t="s">
        <v>19113</v>
      </c>
      <c r="N24961" t="s">
        <v>62218</v>
      </c>
      <c r="O24961" s="76" t="s">
        <v>4374</v>
      </c>
      <c r="P24961" s="82">
        <v>1828</v>
      </c>
      <c r="Q24961" s="82" t="s">
        <v>72645</v>
      </c>
      <c r="R24961"/>
    </row>
    <row r="24962" spans="12:18" x14ac:dyDescent="0.25">
      <c r="L24962" t="s">
        <v>3270</v>
      </c>
      <c r="M24962" t="s">
        <v>36882</v>
      </c>
      <c r="N24962" t="s">
        <v>62219</v>
      </c>
      <c r="O24962" s="76" t="s">
        <v>4356</v>
      </c>
      <c r="P24962" s="82">
        <v>2031</v>
      </c>
      <c r="Q24962" s="82" t="s">
        <v>97426</v>
      </c>
      <c r="R24962"/>
    </row>
    <row r="24963" spans="12:18" x14ac:dyDescent="0.25">
      <c r="L24963" t="s">
        <v>3270</v>
      </c>
      <c r="M24963" t="s">
        <v>36883</v>
      </c>
      <c r="N24963" t="s">
        <v>62220</v>
      </c>
      <c r="O24963" s="76" t="s">
        <v>4356</v>
      </c>
      <c r="P24963" s="82">
        <v>237</v>
      </c>
      <c r="Q24963" s="82" t="s">
        <v>97427</v>
      </c>
      <c r="R24963"/>
    </row>
    <row r="24964" spans="12:18" x14ac:dyDescent="0.25">
      <c r="L24964" t="s">
        <v>3270</v>
      </c>
      <c r="M24964" t="s">
        <v>23395</v>
      </c>
      <c r="N24964" t="s">
        <v>62221</v>
      </c>
      <c r="O24964" s="76" t="s">
        <v>4356</v>
      </c>
      <c r="P24964" s="82">
        <v>306</v>
      </c>
      <c r="Q24964" s="82" t="s">
        <v>97428</v>
      </c>
      <c r="R24964"/>
    </row>
    <row r="24965" spans="12:18" x14ac:dyDescent="0.25">
      <c r="L24965" t="s">
        <v>3270</v>
      </c>
      <c r="M24965" t="s">
        <v>23396</v>
      </c>
      <c r="N24965" t="s">
        <v>62222</v>
      </c>
      <c r="O24965" s="76" t="s">
        <v>4356</v>
      </c>
      <c r="P24965" s="82">
        <v>211</v>
      </c>
      <c r="Q24965" s="82" t="s">
        <v>97429</v>
      </c>
      <c r="R24965"/>
    </row>
    <row r="24966" spans="12:18" x14ac:dyDescent="0.25">
      <c r="L24966" t="s">
        <v>3270</v>
      </c>
      <c r="M24966" t="s">
        <v>17148</v>
      </c>
      <c r="N24966" t="s">
        <v>62223</v>
      </c>
      <c r="O24966" s="76" t="s">
        <v>4356</v>
      </c>
      <c r="P24966" s="82">
        <v>656</v>
      </c>
      <c r="Q24966" s="82" t="s">
        <v>97430</v>
      </c>
      <c r="R24966"/>
    </row>
    <row r="24967" spans="12:18" x14ac:dyDescent="0.25">
      <c r="L24967" t="s">
        <v>3270</v>
      </c>
      <c r="M24967" t="s">
        <v>12464</v>
      </c>
      <c r="N24967" t="s">
        <v>62224</v>
      </c>
      <c r="O24967" s="76" t="s">
        <v>4356</v>
      </c>
      <c r="P24967" s="82">
        <v>239</v>
      </c>
      <c r="Q24967" s="82" t="s">
        <v>97431</v>
      </c>
      <c r="R24967"/>
    </row>
    <row r="24968" spans="12:18" x14ac:dyDescent="0.25">
      <c r="L24968" t="s">
        <v>3270</v>
      </c>
      <c r="M24968" t="s">
        <v>17150</v>
      </c>
      <c r="N24968" t="s">
        <v>62225</v>
      </c>
      <c r="O24968" s="76" t="s">
        <v>4356</v>
      </c>
      <c r="P24968" s="82">
        <v>48</v>
      </c>
      <c r="Q24968" s="82" t="s">
        <v>97432</v>
      </c>
      <c r="R24968"/>
    </row>
    <row r="24969" spans="12:18" x14ac:dyDescent="0.25">
      <c r="L24969" t="s">
        <v>3270</v>
      </c>
      <c r="M24969" t="s">
        <v>19115</v>
      </c>
      <c r="N24969" t="s">
        <v>62226</v>
      </c>
      <c r="O24969" s="76" t="s">
        <v>4356</v>
      </c>
      <c r="P24969" s="82">
        <v>164</v>
      </c>
      <c r="Q24969" s="82" t="s">
        <v>97433</v>
      </c>
      <c r="R24969"/>
    </row>
    <row r="24970" spans="12:18" x14ac:dyDescent="0.25">
      <c r="L24970" t="s">
        <v>3270</v>
      </c>
      <c r="M24970" t="s">
        <v>19117</v>
      </c>
      <c r="N24970" t="s">
        <v>62227</v>
      </c>
      <c r="O24970" s="76" t="s">
        <v>4356</v>
      </c>
      <c r="P24970" s="82">
        <v>153</v>
      </c>
      <c r="Q24970" s="82" t="s">
        <v>97434</v>
      </c>
      <c r="R24970"/>
    </row>
    <row r="24971" spans="12:18" x14ac:dyDescent="0.25">
      <c r="L24971" t="s">
        <v>3270</v>
      </c>
      <c r="M24971" t="s">
        <v>5884</v>
      </c>
      <c r="N24971" t="s">
        <v>62228</v>
      </c>
      <c r="O24971" s="76" t="s">
        <v>4356</v>
      </c>
      <c r="P24971" s="82">
        <v>238</v>
      </c>
      <c r="Q24971" s="82" t="s">
        <v>97435</v>
      </c>
      <c r="R24971"/>
    </row>
    <row r="24972" spans="12:18" x14ac:dyDescent="0.25">
      <c r="L24972" t="s">
        <v>3270</v>
      </c>
      <c r="M24972" t="s">
        <v>5885</v>
      </c>
      <c r="N24972" t="s">
        <v>62229</v>
      </c>
      <c r="O24972" s="76" t="s">
        <v>4366</v>
      </c>
      <c r="P24972" s="82">
        <v>104</v>
      </c>
      <c r="Q24972" s="82" t="s">
        <v>97436</v>
      </c>
      <c r="R24972"/>
    </row>
    <row r="24973" spans="12:18" x14ac:dyDescent="0.25">
      <c r="L24973" t="s">
        <v>3270</v>
      </c>
      <c r="M24973" t="s">
        <v>5886</v>
      </c>
      <c r="N24973" t="s">
        <v>62230</v>
      </c>
      <c r="O24973" s="76" t="s">
        <v>4374</v>
      </c>
      <c r="P24973" s="82">
        <v>785</v>
      </c>
      <c r="Q24973" s="82" t="s">
        <v>72645</v>
      </c>
      <c r="R24973"/>
    </row>
    <row r="24974" spans="12:18" x14ac:dyDescent="0.25">
      <c r="L24974" t="s">
        <v>3270</v>
      </c>
      <c r="M24974" t="s">
        <v>5887</v>
      </c>
      <c r="N24974" t="s">
        <v>62231</v>
      </c>
      <c r="O24974" s="76" t="s">
        <v>4366</v>
      </c>
      <c r="P24974" s="82">
        <v>245</v>
      </c>
      <c r="Q24974" s="82" t="s">
        <v>97437</v>
      </c>
      <c r="R24974"/>
    </row>
    <row r="24975" spans="12:18" x14ac:dyDescent="0.25">
      <c r="L24975" t="s">
        <v>3270</v>
      </c>
      <c r="M24975" t="s">
        <v>23397</v>
      </c>
      <c r="N24975" t="s">
        <v>62232</v>
      </c>
      <c r="O24975" s="76" t="s">
        <v>4366</v>
      </c>
      <c r="P24975" s="82">
        <v>130</v>
      </c>
      <c r="Q24975" s="82" t="s">
        <v>97438</v>
      </c>
      <c r="R24975"/>
    </row>
    <row r="24976" spans="12:18" x14ac:dyDescent="0.25">
      <c r="L24976" t="s">
        <v>3270</v>
      </c>
      <c r="M24976" t="s">
        <v>17152</v>
      </c>
      <c r="N24976" t="s">
        <v>62233</v>
      </c>
      <c r="O24976" s="76" t="s">
        <v>4356</v>
      </c>
      <c r="P24976" s="82">
        <v>205</v>
      </c>
      <c r="Q24976" s="82" t="s">
        <v>97439</v>
      </c>
      <c r="R24976"/>
    </row>
    <row r="24977" spans="12:18" x14ac:dyDescent="0.25">
      <c r="L24977" t="s">
        <v>3270</v>
      </c>
      <c r="M24977" t="s">
        <v>19119</v>
      </c>
      <c r="N24977" t="s">
        <v>62234</v>
      </c>
      <c r="O24977" s="76" t="s">
        <v>4366</v>
      </c>
      <c r="P24977" s="82">
        <v>140</v>
      </c>
      <c r="Q24977" s="82" t="s">
        <v>97440</v>
      </c>
      <c r="R24977"/>
    </row>
    <row r="24978" spans="12:18" x14ac:dyDescent="0.25">
      <c r="L24978" t="s">
        <v>3270</v>
      </c>
      <c r="M24978" t="s">
        <v>19121</v>
      </c>
      <c r="N24978" t="s">
        <v>62235</v>
      </c>
      <c r="O24978" s="76" t="s">
        <v>4366</v>
      </c>
      <c r="P24978" s="82">
        <v>114</v>
      </c>
      <c r="Q24978" s="82" t="s">
        <v>97441</v>
      </c>
      <c r="R24978"/>
    </row>
    <row r="24979" spans="12:18" x14ac:dyDescent="0.25">
      <c r="L24979" t="s">
        <v>3270</v>
      </c>
      <c r="M24979" t="s">
        <v>19123</v>
      </c>
      <c r="N24979" t="s">
        <v>62236</v>
      </c>
      <c r="O24979" s="76" t="s">
        <v>4356</v>
      </c>
      <c r="P24979" s="82">
        <v>1042</v>
      </c>
      <c r="Q24979" s="82" t="s">
        <v>97442</v>
      </c>
      <c r="R24979"/>
    </row>
    <row r="24980" spans="12:18" x14ac:dyDescent="0.25">
      <c r="L24980" t="s">
        <v>3270</v>
      </c>
      <c r="M24980" t="s">
        <v>17154</v>
      </c>
      <c r="N24980" t="s">
        <v>62237</v>
      </c>
      <c r="O24980" s="76" t="s">
        <v>4356</v>
      </c>
      <c r="P24980" s="82">
        <v>876</v>
      </c>
      <c r="Q24980" s="82" t="s">
        <v>97443</v>
      </c>
      <c r="R24980"/>
    </row>
    <row r="24981" spans="12:18" x14ac:dyDescent="0.25">
      <c r="L24981" t="s">
        <v>3270</v>
      </c>
      <c r="M24981" t="s">
        <v>19125</v>
      </c>
      <c r="N24981" t="s">
        <v>62238</v>
      </c>
      <c r="O24981" s="76" t="s">
        <v>4356</v>
      </c>
      <c r="P24981" s="82">
        <v>287</v>
      </c>
      <c r="Q24981" s="82" t="s">
        <v>97444</v>
      </c>
      <c r="R24981"/>
    </row>
    <row r="24982" spans="12:18" x14ac:dyDescent="0.25">
      <c r="L24982" t="s">
        <v>3270</v>
      </c>
      <c r="M24982" t="s">
        <v>36884</v>
      </c>
      <c r="N24982" t="s">
        <v>62239</v>
      </c>
      <c r="O24982" s="76" t="s">
        <v>4366</v>
      </c>
      <c r="P24982" s="82">
        <v>143</v>
      </c>
      <c r="Q24982" s="82" t="s">
        <v>97445</v>
      </c>
      <c r="R24982"/>
    </row>
    <row r="24983" spans="12:18" x14ac:dyDescent="0.25">
      <c r="L24983" t="s">
        <v>3270</v>
      </c>
      <c r="M24983" t="s">
        <v>36885</v>
      </c>
      <c r="N24983" t="s">
        <v>62240</v>
      </c>
      <c r="O24983" s="76" t="s">
        <v>4366</v>
      </c>
      <c r="P24983" s="82">
        <v>122</v>
      </c>
      <c r="Q24983" s="82" t="s">
        <v>97446</v>
      </c>
      <c r="R24983"/>
    </row>
    <row r="24984" spans="12:18" x14ac:dyDescent="0.25">
      <c r="L24984" t="s">
        <v>3270</v>
      </c>
      <c r="M24984" t="s">
        <v>5888</v>
      </c>
      <c r="N24984" t="s">
        <v>62241</v>
      </c>
      <c r="O24984" s="76" t="s">
        <v>4374</v>
      </c>
      <c r="P24984" s="82">
        <v>475</v>
      </c>
      <c r="Q24984" s="82" t="s">
        <v>72645</v>
      </c>
      <c r="R24984"/>
    </row>
    <row r="24985" spans="12:18" x14ac:dyDescent="0.25">
      <c r="L24985" t="s">
        <v>3270</v>
      </c>
      <c r="M24985" t="s">
        <v>5889</v>
      </c>
      <c r="N24985" t="s">
        <v>62242</v>
      </c>
      <c r="O24985" s="76" t="s">
        <v>4366</v>
      </c>
      <c r="P24985" s="82">
        <v>346</v>
      </c>
      <c r="Q24985" s="82" t="s">
        <v>97447</v>
      </c>
      <c r="R24985"/>
    </row>
    <row r="24986" spans="12:18" x14ac:dyDescent="0.25">
      <c r="L24986" t="s">
        <v>3270</v>
      </c>
      <c r="M24986" t="s">
        <v>5890</v>
      </c>
      <c r="N24986" t="s">
        <v>62243</v>
      </c>
      <c r="O24986" s="76" t="s">
        <v>4356</v>
      </c>
      <c r="P24986" s="82">
        <v>642</v>
      </c>
      <c r="Q24986" s="82" t="s">
        <v>97448</v>
      </c>
      <c r="R24986"/>
    </row>
    <row r="24987" spans="12:18" x14ac:dyDescent="0.25">
      <c r="L24987" t="s">
        <v>3270</v>
      </c>
      <c r="M24987" t="s">
        <v>23398</v>
      </c>
      <c r="N24987" t="s">
        <v>62244</v>
      </c>
      <c r="O24987" s="76" t="s">
        <v>4356</v>
      </c>
      <c r="P24987" s="82">
        <v>1828</v>
      </c>
      <c r="Q24987" s="82" t="s">
        <v>97449</v>
      </c>
      <c r="R24987"/>
    </row>
    <row r="24988" spans="12:18" x14ac:dyDescent="0.25">
      <c r="L24988" t="s">
        <v>3270</v>
      </c>
      <c r="M24988" t="s">
        <v>17155</v>
      </c>
      <c r="N24988" t="s">
        <v>62245</v>
      </c>
      <c r="O24988" s="76" t="s">
        <v>4356</v>
      </c>
      <c r="P24988" s="82">
        <v>606</v>
      </c>
      <c r="Q24988" s="82" t="s">
        <v>97450</v>
      </c>
      <c r="R24988"/>
    </row>
    <row r="24989" spans="12:18" x14ac:dyDescent="0.25">
      <c r="L24989" t="s">
        <v>3270</v>
      </c>
      <c r="M24989" t="s">
        <v>19127</v>
      </c>
      <c r="N24989" t="s">
        <v>62246</v>
      </c>
      <c r="O24989" s="76" t="s">
        <v>4356</v>
      </c>
      <c r="P24989" s="82">
        <v>174</v>
      </c>
      <c r="Q24989" s="82" t="s">
        <v>97451</v>
      </c>
      <c r="R24989"/>
    </row>
    <row r="24990" spans="12:18" x14ac:dyDescent="0.25">
      <c r="L24990" t="s">
        <v>3270</v>
      </c>
      <c r="M24990" t="s">
        <v>36886</v>
      </c>
      <c r="N24990" t="s">
        <v>62247</v>
      </c>
      <c r="O24990" s="76" t="s">
        <v>4356</v>
      </c>
      <c r="P24990" s="82">
        <v>591</v>
      </c>
      <c r="Q24990" s="82" t="s">
        <v>97452</v>
      </c>
      <c r="R24990"/>
    </row>
    <row r="24991" spans="12:18" x14ac:dyDescent="0.25">
      <c r="L24991" t="s">
        <v>3270</v>
      </c>
      <c r="M24991" t="s">
        <v>19129</v>
      </c>
      <c r="N24991" t="s">
        <v>62248</v>
      </c>
      <c r="O24991" s="76" t="s">
        <v>4366</v>
      </c>
      <c r="P24991" s="82">
        <v>66</v>
      </c>
      <c r="Q24991" s="82" t="s">
        <v>97453</v>
      </c>
      <c r="R24991"/>
    </row>
    <row r="24992" spans="12:18" x14ac:dyDescent="0.25">
      <c r="L24992" t="s">
        <v>3270</v>
      </c>
      <c r="M24992" t="s">
        <v>23399</v>
      </c>
      <c r="N24992" t="s">
        <v>62249</v>
      </c>
      <c r="O24992" s="76" t="s">
        <v>4374</v>
      </c>
      <c r="P24992" s="82">
        <v>3126</v>
      </c>
      <c r="Q24992" s="82" t="s">
        <v>72645</v>
      </c>
      <c r="R24992"/>
    </row>
    <row r="24993" spans="12:18" x14ac:dyDescent="0.25">
      <c r="L24993" t="s">
        <v>3270</v>
      </c>
      <c r="M24993" t="s">
        <v>5891</v>
      </c>
      <c r="N24993" t="s">
        <v>62250</v>
      </c>
      <c r="O24993" s="76" t="s">
        <v>4356</v>
      </c>
      <c r="P24993" s="82">
        <v>99</v>
      </c>
      <c r="Q24993" s="82" t="s">
        <v>97454</v>
      </c>
      <c r="R24993"/>
    </row>
    <row r="24994" spans="12:18" x14ac:dyDescent="0.25">
      <c r="L24994" t="s">
        <v>3270</v>
      </c>
      <c r="M24994" t="s">
        <v>5892</v>
      </c>
      <c r="N24994" t="s">
        <v>62251</v>
      </c>
      <c r="O24994" s="76" t="s">
        <v>4356</v>
      </c>
      <c r="P24994" s="82">
        <v>611</v>
      </c>
      <c r="Q24994" s="82" t="s">
        <v>97455</v>
      </c>
      <c r="R24994"/>
    </row>
    <row r="24995" spans="12:18" x14ac:dyDescent="0.25">
      <c r="L24995" t="s">
        <v>3270</v>
      </c>
      <c r="M24995" t="s">
        <v>23400</v>
      </c>
      <c r="N24995" t="s">
        <v>62252</v>
      </c>
      <c r="O24995" s="76" t="s">
        <v>4450</v>
      </c>
      <c r="P24995" s="82">
        <v>51228</v>
      </c>
      <c r="Q24995" s="82" t="s">
        <v>72645</v>
      </c>
      <c r="R24995"/>
    </row>
    <row r="24996" spans="12:18" x14ac:dyDescent="0.25">
      <c r="L24996" t="s">
        <v>3270</v>
      </c>
      <c r="M24996" t="s">
        <v>33155</v>
      </c>
      <c r="N24996" t="s">
        <v>62253</v>
      </c>
      <c r="O24996" s="76" t="s">
        <v>4366</v>
      </c>
      <c r="P24996" s="82">
        <v>207</v>
      </c>
      <c r="Q24996" s="82" t="s">
        <v>97456</v>
      </c>
      <c r="R24996"/>
    </row>
    <row r="24997" spans="12:18" x14ac:dyDescent="0.25">
      <c r="L24997" t="s">
        <v>3270</v>
      </c>
      <c r="M24997" t="s">
        <v>5893</v>
      </c>
      <c r="N24997" t="s">
        <v>62254</v>
      </c>
      <c r="O24997" s="76" t="s">
        <v>4356</v>
      </c>
      <c r="P24997" s="82">
        <v>597</v>
      </c>
      <c r="Q24997" s="82" t="s">
        <v>97457</v>
      </c>
      <c r="R24997"/>
    </row>
    <row r="24998" spans="12:18" x14ac:dyDescent="0.25">
      <c r="L24998" t="s">
        <v>3270</v>
      </c>
      <c r="M24998" t="s">
        <v>5894</v>
      </c>
      <c r="N24998" t="s">
        <v>62255</v>
      </c>
      <c r="O24998" s="76" t="s">
        <v>4356</v>
      </c>
      <c r="P24998" s="82">
        <v>252</v>
      </c>
      <c r="Q24998" s="82" t="s">
        <v>97458</v>
      </c>
      <c r="R24998"/>
    </row>
    <row r="24999" spans="12:18" x14ac:dyDescent="0.25">
      <c r="L24999" t="s">
        <v>3270</v>
      </c>
      <c r="M24999" t="s">
        <v>23401</v>
      </c>
      <c r="N24999" t="s">
        <v>62256</v>
      </c>
      <c r="O24999" s="76" t="s">
        <v>4356</v>
      </c>
      <c r="P24999" s="82">
        <v>507</v>
      </c>
      <c r="Q24999" s="82" t="s">
        <v>97459</v>
      </c>
      <c r="R24999"/>
    </row>
    <row r="25000" spans="12:18" x14ac:dyDescent="0.25">
      <c r="L25000" t="s">
        <v>3270</v>
      </c>
      <c r="M25000" t="s">
        <v>17156</v>
      </c>
      <c r="N25000" t="s">
        <v>62257</v>
      </c>
      <c r="O25000" s="76" t="s">
        <v>4366</v>
      </c>
      <c r="P25000" s="82">
        <v>74</v>
      </c>
      <c r="Q25000" s="82" t="s">
        <v>97460</v>
      </c>
      <c r="R25000"/>
    </row>
    <row r="25001" spans="12:18" x14ac:dyDescent="0.25">
      <c r="L25001" t="s">
        <v>3270</v>
      </c>
      <c r="M25001" t="s">
        <v>5895</v>
      </c>
      <c r="N25001" t="s">
        <v>62258</v>
      </c>
      <c r="O25001" s="76" t="s">
        <v>4356</v>
      </c>
      <c r="P25001" s="82">
        <v>906</v>
      </c>
      <c r="Q25001" s="82" t="s">
        <v>97461</v>
      </c>
      <c r="R25001"/>
    </row>
    <row r="25002" spans="12:18" x14ac:dyDescent="0.25">
      <c r="L25002" t="s">
        <v>3270</v>
      </c>
      <c r="M25002" t="s">
        <v>17158</v>
      </c>
      <c r="N25002" t="s">
        <v>62259</v>
      </c>
      <c r="O25002" s="76" t="s">
        <v>4374</v>
      </c>
      <c r="P25002" s="82">
        <v>1942</v>
      </c>
      <c r="Q25002" s="82" t="s">
        <v>72645</v>
      </c>
      <c r="R25002"/>
    </row>
    <row r="25003" spans="12:18" x14ac:dyDescent="0.25">
      <c r="L25003" t="s">
        <v>3270</v>
      </c>
      <c r="M25003" t="s">
        <v>36888</v>
      </c>
      <c r="N25003" t="s">
        <v>62260</v>
      </c>
      <c r="O25003" s="76" t="s">
        <v>4366</v>
      </c>
      <c r="P25003" s="82">
        <v>109</v>
      </c>
      <c r="Q25003" s="82" t="s">
        <v>97463</v>
      </c>
      <c r="R25003"/>
    </row>
    <row r="25004" spans="12:18" x14ac:dyDescent="0.25">
      <c r="L25004" t="s">
        <v>3270</v>
      </c>
      <c r="M25004" t="s">
        <v>36887</v>
      </c>
      <c r="N25004" t="s">
        <v>62261</v>
      </c>
      <c r="O25004" s="76" t="s">
        <v>4356</v>
      </c>
      <c r="P25004" s="82">
        <v>217</v>
      </c>
      <c r="Q25004" s="82" t="s">
        <v>97462</v>
      </c>
      <c r="R25004"/>
    </row>
    <row r="25005" spans="12:18" x14ac:dyDescent="0.25">
      <c r="L25005" t="s">
        <v>3270</v>
      </c>
      <c r="M25005" t="s">
        <v>36889</v>
      </c>
      <c r="N25005" t="s">
        <v>62262</v>
      </c>
      <c r="O25005" s="76" t="s">
        <v>4356</v>
      </c>
      <c r="P25005" s="82">
        <v>435</v>
      </c>
      <c r="Q25005" s="82" t="s">
        <v>97464</v>
      </c>
      <c r="R25005"/>
    </row>
    <row r="25006" spans="12:18" x14ac:dyDescent="0.25">
      <c r="L25006" t="s">
        <v>3270</v>
      </c>
      <c r="M25006" t="s">
        <v>5896</v>
      </c>
      <c r="N25006" t="s">
        <v>62263</v>
      </c>
      <c r="O25006" s="76" t="s">
        <v>4366</v>
      </c>
      <c r="P25006" s="82">
        <v>116</v>
      </c>
      <c r="Q25006" s="82" t="s">
        <v>97465</v>
      </c>
      <c r="R25006"/>
    </row>
    <row r="25007" spans="12:18" x14ac:dyDescent="0.25">
      <c r="L25007" t="s">
        <v>3270</v>
      </c>
      <c r="M25007" t="s">
        <v>23402</v>
      </c>
      <c r="N25007" t="s">
        <v>62264</v>
      </c>
      <c r="O25007" s="76" t="s">
        <v>4356</v>
      </c>
      <c r="P25007" s="82">
        <v>577</v>
      </c>
      <c r="Q25007" s="82" t="s">
        <v>97466</v>
      </c>
      <c r="R25007"/>
    </row>
    <row r="25008" spans="12:18" x14ac:dyDescent="0.25">
      <c r="L25008" t="s">
        <v>3270</v>
      </c>
      <c r="M25008" t="s">
        <v>36890</v>
      </c>
      <c r="N25008" t="s">
        <v>62265</v>
      </c>
      <c r="O25008" s="76" t="s">
        <v>4356</v>
      </c>
      <c r="P25008" s="82">
        <v>161</v>
      </c>
      <c r="Q25008" s="82" t="s">
        <v>97467</v>
      </c>
      <c r="R25008"/>
    </row>
    <row r="25009" spans="12:18" x14ac:dyDescent="0.25">
      <c r="L25009" t="s">
        <v>3270</v>
      </c>
      <c r="M25009" t="s">
        <v>19131</v>
      </c>
      <c r="N25009" t="s">
        <v>62266</v>
      </c>
      <c r="O25009" s="76" t="s">
        <v>4366</v>
      </c>
      <c r="P25009" s="82">
        <v>255</v>
      </c>
      <c r="Q25009" s="82" t="s">
        <v>97468</v>
      </c>
      <c r="R25009"/>
    </row>
    <row r="25010" spans="12:18" x14ac:dyDescent="0.25">
      <c r="L25010" t="s">
        <v>3270</v>
      </c>
      <c r="M25010" t="s">
        <v>5897</v>
      </c>
      <c r="N25010" t="s">
        <v>62267</v>
      </c>
      <c r="O25010" s="76" t="s">
        <v>4366</v>
      </c>
      <c r="P25010" s="82">
        <v>141</v>
      </c>
      <c r="Q25010" s="82" t="s">
        <v>97469</v>
      </c>
      <c r="R25010"/>
    </row>
    <row r="25011" spans="12:18" x14ac:dyDescent="0.25">
      <c r="L25011" t="s">
        <v>3270</v>
      </c>
      <c r="M25011" t="s">
        <v>17161</v>
      </c>
      <c r="N25011" t="s">
        <v>62268</v>
      </c>
      <c r="O25011" s="76" t="s">
        <v>4366</v>
      </c>
      <c r="P25011" s="82">
        <v>51</v>
      </c>
      <c r="Q25011" s="82" t="s">
        <v>97470</v>
      </c>
      <c r="R25011"/>
    </row>
    <row r="25012" spans="12:18" x14ac:dyDescent="0.25">
      <c r="L25012" t="s">
        <v>3270</v>
      </c>
      <c r="M25012" t="s">
        <v>36891</v>
      </c>
      <c r="N25012" t="s">
        <v>62269</v>
      </c>
      <c r="O25012" s="76" t="s">
        <v>4356</v>
      </c>
      <c r="P25012" s="82">
        <v>637</v>
      </c>
      <c r="Q25012" s="82" t="s">
        <v>97471</v>
      </c>
      <c r="R25012"/>
    </row>
    <row r="25013" spans="12:18" x14ac:dyDescent="0.25">
      <c r="L25013" t="s">
        <v>3270</v>
      </c>
      <c r="M25013" t="s">
        <v>17162</v>
      </c>
      <c r="N25013" t="s">
        <v>62270</v>
      </c>
      <c r="O25013" s="76" t="s">
        <v>4356</v>
      </c>
      <c r="P25013" s="82">
        <v>193</v>
      </c>
      <c r="Q25013" s="82" t="s">
        <v>97473</v>
      </c>
      <c r="R25013"/>
    </row>
    <row r="25014" spans="12:18" x14ac:dyDescent="0.25">
      <c r="L25014" t="s">
        <v>3270</v>
      </c>
      <c r="M25014" t="s">
        <v>5898</v>
      </c>
      <c r="N25014" t="s">
        <v>62271</v>
      </c>
      <c r="O25014" s="76" t="s">
        <v>4356</v>
      </c>
      <c r="P25014" s="82">
        <v>510</v>
      </c>
      <c r="Q25014" s="82" t="s">
        <v>97472</v>
      </c>
      <c r="R25014"/>
    </row>
    <row r="25015" spans="12:18" x14ac:dyDescent="0.25">
      <c r="L25015" t="s">
        <v>3270</v>
      </c>
      <c r="M25015" t="s">
        <v>19133</v>
      </c>
      <c r="N25015" t="s">
        <v>62272</v>
      </c>
      <c r="O25015" s="76" t="s">
        <v>4450</v>
      </c>
      <c r="P25015" s="82">
        <v>25404</v>
      </c>
      <c r="Q25015" s="82" t="s">
        <v>72645</v>
      </c>
      <c r="R25015"/>
    </row>
    <row r="25016" spans="12:18" x14ac:dyDescent="0.25">
      <c r="L25016" t="s">
        <v>3270</v>
      </c>
      <c r="M25016" t="s">
        <v>17164</v>
      </c>
      <c r="N25016" t="s">
        <v>62273</v>
      </c>
      <c r="O25016" s="76" t="s">
        <v>4356</v>
      </c>
      <c r="P25016" s="82">
        <v>1370</v>
      </c>
      <c r="Q25016" s="82" t="s">
        <v>97474</v>
      </c>
      <c r="R25016"/>
    </row>
    <row r="25017" spans="12:18" x14ac:dyDescent="0.25">
      <c r="L25017" t="s">
        <v>3270</v>
      </c>
      <c r="M25017" t="s">
        <v>17166</v>
      </c>
      <c r="N25017" t="s">
        <v>62274</v>
      </c>
      <c r="O25017" s="76" t="s">
        <v>4356</v>
      </c>
      <c r="P25017" s="82">
        <v>677</v>
      </c>
      <c r="Q25017" s="82" t="s">
        <v>97475</v>
      </c>
      <c r="R25017"/>
    </row>
    <row r="25018" spans="12:18" x14ac:dyDescent="0.25">
      <c r="L25018" t="s">
        <v>3270</v>
      </c>
      <c r="M25018" t="s">
        <v>19135</v>
      </c>
      <c r="N25018" t="s">
        <v>62275</v>
      </c>
      <c r="O25018" s="76" t="s">
        <v>4374</v>
      </c>
      <c r="P25018" s="82">
        <v>6811</v>
      </c>
      <c r="Q25018" s="82" t="s">
        <v>72645</v>
      </c>
      <c r="R25018"/>
    </row>
    <row r="25019" spans="12:18" x14ac:dyDescent="0.25">
      <c r="L25019" t="s">
        <v>3270</v>
      </c>
      <c r="M25019" t="s">
        <v>19137</v>
      </c>
      <c r="N25019" t="s">
        <v>62276</v>
      </c>
      <c r="O25019" s="76" t="s">
        <v>4374</v>
      </c>
      <c r="P25019" s="82">
        <v>1133</v>
      </c>
      <c r="Q25019" s="82" t="s">
        <v>97476</v>
      </c>
      <c r="R25019"/>
    </row>
    <row r="25020" spans="12:18" x14ac:dyDescent="0.25">
      <c r="L25020" t="s">
        <v>3270</v>
      </c>
      <c r="M25020" t="s">
        <v>36892</v>
      </c>
      <c r="N25020" t="s">
        <v>62277</v>
      </c>
      <c r="O25020" s="76" t="s">
        <v>4356</v>
      </c>
      <c r="P25020" s="82">
        <v>390</v>
      </c>
      <c r="Q25020" s="82" t="s">
        <v>97477</v>
      </c>
      <c r="R25020"/>
    </row>
    <row r="25021" spans="12:18" x14ac:dyDescent="0.25">
      <c r="L25021" t="s">
        <v>3270</v>
      </c>
      <c r="M25021" t="s">
        <v>23403</v>
      </c>
      <c r="N25021" t="s">
        <v>62278</v>
      </c>
      <c r="O25021" s="76" t="s">
        <v>4356</v>
      </c>
      <c r="P25021" s="82">
        <v>160</v>
      </c>
      <c r="Q25021" s="82" t="s">
        <v>97478</v>
      </c>
      <c r="R25021"/>
    </row>
    <row r="25022" spans="12:18" x14ac:dyDescent="0.25">
      <c r="L25022" t="s">
        <v>3270</v>
      </c>
      <c r="M25022" t="s">
        <v>19139</v>
      </c>
      <c r="N25022" t="s">
        <v>62279</v>
      </c>
      <c r="O25022" s="76" t="s">
        <v>4450</v>
      </c>
      <c r="P25022" s="82">
        <v>12804</v>
      </c>
      <c r="Q25022" s="82" t="s">
        <v>72645</v>
      </c>
      <c r="R25022"/>
    </row>
    <row r="25023" spans="12:18" x14ac:dyDescent="0.25">
      <c r="L25023" t="s">
        <v>3270</v>
      </c>
      <c r="M25023" t="s">
        <v>19140</v>
      </c>
      <c r="N25023" t="s">
        <v>62280</v>
      </c>
      <c r="O25023" s="76" t="s">
        <v>4374</v>
      </c>
      <c r="P25023" s="82">
        <v>1222</v>
      </c>
      <c r="Q25023" s="82" t="s">
        <v>97479</v>
      </c>
      <c r="R25023"/>
    </row>
    <row r="25024" spans="12:18" x14ac:dyDescent="0.25">
      <c r="L25024" t="s">
        <v>3270</v>
      </c>
      <c r="M25024" t="s">
        <v>17168</v>
      </c>
      <c r="N25024" t="s">
        <v>62281</v>
      </c>
      <c r="O25024" s="76" t="s">
        <v>4356</v>
      </c>
      <c r="P25024" s="82">
        <v>679</v>
      </c>
      <c r="Q25024" s="82" t="s">
        <v>97480</v>
      </c>
      <c r="R25024"/>
    </row>
    <row r="25025" spans="12:18" x14ac:dyDescent="0.25">
      <c r="L25025" t="s">
        <v>3270</v>
      </c>
      <c r="M25025" t="s">
        <v>23404</v>
      </c>
      <c r="N25025" t="s">
        <v>62282</v>
      </c>
      <c r="O25025" s="76" t="s">
        <v>4374</v>
      </c>
      <c r="P25025" s="82">
        <v>4626</v>
      </c>
      <c r="Q25025" s="82" t="s">
        <v>72645</v>
      </c>
      <c r="R25025"/>
    </row>
    <row r="25026" spans="12:18" x14ac:dyDescent="0.25">
      <c r="L25026" t="s">
        <v>3270</v>
      </c>
      <c r="M25026" t="s">
        <v>17169</v>
      </c>
      <c r="N25026" t="s">
        <v>62283</v>
      </c>
      <c r="O25026" s="76" t="s">
        <v>4374</v>
      </c>
      <c r="P25026" s="82">
        <v>1287</v>
      </c>
      <c r="Q25026" s="82" t="s">
        <v>72645</v>
      </c>
      <c r="R25026"/>
    </row>
    <row r="25027" spans="12:18" x14ac:dyDescent="0.25">
      <c r="L25027" t="s">
        <v>3270</v>
      </c>
      <c r="M25027" t="s">
        <v>36893</v>
      </c>
      <c r="N25027" t="s">
        <v>62284</v>
      </c>
      <c r="O25027" s="76" t="s">
        <v>4356</v>
      </c>
      <c r="P25027" s="82">
        <v>366</v>
      </c>
      <c r="Q25027" s="82" t="s">
        <v>97481</v>
      </c>
      <c r="R25027"/>
    </row>
    <row r="25028" spans="12:18" x14ac:dyDescent="0.25">
      <c r="L25028" t="s">
        <v>3270</v>
      </c>
      <c r="M25028" t="s">
        <v>36894</v>
      </c>
      <c r="N25028" t="s">
        <v>62285</v>
      </c>
      <c r="O25028" s="76" t="s">
        <v>4356</v>
      </c>
      <c r="P25028" s="82">
        <v>774</v>
      </c>
      <c r="Q25028" s="82" t="s">
        <v>97482</v>
      </c>
      <c r="R25028"/>
    </row>
    <row r="25029" spans="12:18" x14ac:dyDescent="0.25">
      <c r="L25029" t="s">
        <v>3270</v>
      </c>
      <c r="M25029" t="s">
        <v>17171</v>
      </c>
      <c r="N25029" t="s">
        <v>62286</v>
      </c>
      <c r="O25029" s="76" t="s">
        <v>4366</v>
      </c>
      <c r="P25029" s="82">
        <v>134</v>
      </c>
      <c r="Q25029" s="82" t="s">
        <v>97483</v>
      </c>
      <c r="R25029"/>
    </row>
    <row r="25030" spans="12:18" x14ac:dyDescent="0.25">
      <c r="L25030" t="s">
        <v>3270</v>
      </c>
      <c r="M25030" t="s">
        <v>19142</v>
      </c>
      <c r="N25030" t="s">
        <v>62287</v>
      </c>
      <c r="O25030" s="76" t="s">
        <v>4374</v>
      </c>
      <c r="P25030" s="82">
        <v>646</v>
      </c>
      <c r="Q25030" s="82" t="s">
        <v>72645</v>
      </c>
      <c r="R25030"/>
    </row>
    <row r="25031" spans="12:18" x14ac:dyDescent="0.25">
      <c r="L25031" t="s">
        <v>3270</v>
      </c>
      <c r="M25031" t="s">
        <v>17173</v>
      </c>
      <c r="N25031" t="s">
        <v>62288</v>
      </c>
      <c r="O25031" s="76" t="s">
        <v>4374</v>
      </c>
      <c r="P25031" s="82">
        <v>2884</v>
      </c>
      <c r="Q25031" s="82" t="s">
        <v>72645</v>
      </c>
      <c r="R25031"/>
    </row>
    <row r="25032" spans="12:18" x14ac:dyDescent="0.25">
      <c r="L25032" t="s">
        <v>3270</v>
      </c>
      <c r="M25032" t="s">
        <v>23405</v>
      </c>
      <c r="N25032" t="s">
        <v>62289</v>
      </c>
      <c r="O25032" s="76" t="s">
        <v>4356</v>
      </c>
      <c r="P25032" s="82">
        <v>1013</v>
      </c>
      <c r="Q25032" s="82" t="s">
        <v>97484</v>
      </c>
      <c r="R25032"/>
    </row>
    <row r="25033" spans="12:18" x14ac:dyDescent="0.25">
      <c r="L25033" t="s">
        <v>3270</v>
      </c>
      <c r="M25033" t="s">
        <v>5899</v>
      </c>
      <c r="N25033" t="s">
        <v>62290</v>
      </c>
      <c r="O25033" s="76" t="s">
        <v>4450</v>
      </c>
      <c r="P25033" s="82">
        <v>8350</v>
      </c>
      <c r="Q25033" s="82" t="s">
        <v>72645</v>
      </c>
      <c r="R25033"/>
    </row>
    <row r="25034" spans="12:18" x14ac:dyDescent="0.25">
      <c r="L25034" t="s">
        <v>3270</v>
      </c>
      <c r="M25034" t="s">
        <v>19144</v>
      </c>
      <c r="N25034" t="s">
        <v>62291</v>
      </c>
      <c r="O25034" s="76" t="s">
        <v>4356</v>
      </c>
      <c r="P25034" s="82">
        <v>348</v>
      </c>
      <c r="Q25034" s="82" t="s">
        <v>97485</v>
      </c>
      <c r="R25034"/>
    </row>
    <row r="25035" spans="12:18" x14ac:dyDescent="0.25">
      <c r="L25035" t="s">
        <v>3270</v>
      </c>
      <c r="M25035" t="s">
        <v>5900</v>
      </c>
      <c r="N25035" t="s">
        <v>62292</v>
      </c>
      <c r="O25035" s="76" t="s">
        <v>4356</v>
      </c>
      <c r="P25035" s="82">
        <v>852</v>
      </c>
      <c r="Q25035" s="82" t="s">
        <v>97486</v>
      </c>
      <c r="R25035"/>
    </row>
    <row r="25036" spans="12:18" x14ac:dyDescent="0.25">
      <c r="L25036" t="s">
        <v>3270</v>
      </c>
      <c r="M25036" t="s">
        <v>36895</v>
      </c>
      <c r="N25036" t="s">
        <v>62293</v>
      </c>
      <c r="O25036" s="76" t="s">
        <v>4366</v>
      </c>
      <c r="P25036" s="82">
        <v>157</v>
      </c>
      <c r="Q25036" s="82" t="s">
        <v>97487</v>
      </c>
      <c r="R25036"/>
    </row>
    <row r="25037" spans="12:18" x14ac:dyDescent="0.25">
      <c r="L25037" t="s">
        <v>3270</v>
      </c>
      <c r="M25037" t="s">
        <v>17175</v>
      </c>
      <c r="N25037" t="s">
        <v>62294</v>
      </c>
      <c r="O25037" s="76" t="s">
        <v>4356</v>
      </c>
      <c r="P25037" s="82">
        <v>158</v>
      </c>
      <c r="Q25037" s="82" t="s">
        <v>97488</v>
      </c>
      <c r="R25037"/>
    </row>
    <row r="25038" spans="12:18" x14ac:dyDescent="0.25">
      <c r="L25038" t="s">
        <v>3270</v>
      </c>
      <c r="M25038" t="s">
        <v>5901</v>
      </c>
      <c r="N25038" t="s">
        <v>62295</v>
      </c>
      <c r="O25038" s="76" t="s">
        <v>4356</v>
      </c>
      <c r="P25038" s="82">
        <v>515</v>
      </c>
      <c r="Q25038" s="82" t="s">
        <v>97489</v>
      </c>
      <c r="R25038"/>
    </row>
    <row r="25039" spans="12:18" x14ac:dyDescent="0.25">
      <c r="L25039" t="s">
        <v>3270</v>
      </c>
      <c r="M25039" t="s">
        <v>17177</v>
      </c>
      <c r="N25039" t="s">
        <v>62296</v>
      </c>
      <c r="O25039" s="76" t="s">
        <v>4356</v>
      </c>
      <c r="P25039" s="82">
        <v>331</v>
      </c>
      <c r="Q25039" s="82" t="s">
        <v>97490</v>
      </c>
      <c r="R25039"/>
    </row>
    <row r="25040" spans="12:18" x14ac:dyDescent="0.25">
      <c r="L25040" t="s">
        <v>3270</v>
      </c>
      <c r="M25040" t="s">
        <v>5902</v>
      </c>
      <c r="N25040" t="s">
        <v>62297</v>
      </c>
      <c r="O25040" s="76" t="s">
        <v>4356</v>
      </c>
      <c r="P25040" s="82">
        <v>2806</v>
      </c>
      <c r="Q25040" s="82" t="s">
        <v>97491</v>
      </c>
      <c r="R25040"/>
    </row>
    <row r="25041" spans="12:18" x14ac:dyDescent="0.25">
      <c r="L25041" t="s">
        <v>3270</v>
      </c>
      <c r="M25041" t="s">
        <v>5903</v>
      </c>
      <c r="N25041" t="s">
        <v>62298</v>
      </c>
      <c r="O25041" s="76" t="s">
        <v>4356</v>
      </c>
      <c r="P25041" s="82">
        <v>887</v>
      </c>
      <c r="Q25041" s="82" t="s">
        <v>97492</v>
      </c>
      <c r="R25041"/>
    </row>
    <row r="25042" spans="12:18" x14ac:dyDescent="0.25">
      <c r="L25042" t="s">
        <v>3270</v>
      </c>
      <c r="M25042" t="s">
        <v>23406</v>
      </c>
      <c r="N25042" t="s">
        <v>62299</v>
      </c>
      <c r="O25042" s="76" t="s">
        <v>4356</v>
      </c>
      <c r="P25042" s="82">
        <v>238</v>
      </c>
      <c r="Q25042" s="82" t="s">
        <v>97493</v>
      </c>
      <c r="R25042"/>
    </row>
    <row r="25043" spans="12:18" x14ac:dyDescent="0.25">
      <c r="L25043" t="s">
        <v>3270</v>
      </c>
      <c r="M25043" t="s">
        <v>19145</v>
      </c>
      <c r="N25043" t="s">
        <v>62300</v>
      </c>
      <c r="O25043" s="76" t="s">
        <v>4356</v>
      </c>
      <c r="P25043" s="82">
        <v>127</v>
      </c>
      <c r="Q25043" s="82" t="s">
        <v>97494</v>
      </c>
      <c r="R25043"/>
    </row>
    <row r="25044" spans="12:18" x14ac:dyDescent="0.25">
      <c r="L25044" t="s">
        <v>3270</v>
      </c>
      <c r="M25044" t="s">
        <v>17179</v>
      </c>
      <c r="N25044" t="s">
        <v>62301</v>
      </c>
      <c r="O25044" s="76" t="s">
        <v>4366</v>
      </c>
      <c r="P25044" s="82">
        <v>99</v>
      </c>
      <c r="Q25044" s="82" t="s">
        <v>97495</v>
      </c>
      <c r="R25044"/>
    </row>
    <row r="25045" spans="12:18" x14ac:dyDescent="0.25">
      <c r="L25045" t="s">
        <v>3270</v>
      </c>
      <c r="M25045" t="s">
        <v>19147</v>
      </c>
      <c r="N25045" t="s">
        <v>62302</v>
      </c>
      <c r="O25045" s="76" t="s">
        <v>4356</v>
      </c>
      <c r="P25045" s="82">
        <v>1883</v>
      </c>
      <c r="Q25045" s="82" t="s">
        <v>97496</v>
      </c>
      <c r="R25045"/>
    </row>
    <row r="25046" spans="12:18" x14ac:dyDescent="0.25">
      <c r="L25046" t="s">
        <v>3270</v>
      </c>
      <c r="M25046" t="s">
        <v>17181</v>
      </c>
      <c r="N25046" t="s">
        <v>62303</v>
      </c>
      <c r="O25046" s="76" t="s">
        <v>4366</v>
      </c>
      <c r="P25046" s="82">
        <v>66</v>
      </c>
      <c r="Q25046" s="82" t="s">
        <v>97497</v>
      </c>
      <c r="R25046"/>
    </row>
    <row r="25047" spans="12:18" x14ac:dyDescent="0.25">
      <c r="L25047" t="s">
        <v>3270</v>
      </c>
      <c r="M25047" t="s">
        <v>23407</v>
      </c>
      <c r="N25047" t="s">
        <v>62304</v>
      </c>
      <c r="O25047" s="76" t="s">
        <v>4356</v>
      </c>
      <c r="P25047" s="82">
        <v>205</v>
      </c>
      <c r="Q25047" s="82" t="s">
        <v>97498</v>
      </c>
      <c r="R25047"/>
    </row>
    <row r="25048" spans="12:18" x14ac:dyDescent="0.25">
      <c r="L25048" t="s">
        <v>3270</v>
      </c>
      <c r="M25048" t="s">
        <v>23408</v>
      </c>
      <c r="N25048" t="s">
        <v>62305</v>
      </c>
      <c r="O25048" s="76" t="s">
        <v>4366</v>
      </c>
      <c r="P25048" s="82">
        <v>96</v>
      </c>
      <c r="Q25048" s="82" t="s">
        <v>97499</v>
      </c>
      <c r="R25048"/>
    </row>
    <row r="25049" spans="12:18" x14ac:dyDescent="0.25">
      <c r="L25049" t="s">
        <v>3270</v>
      </c>
      <c r="M25049" t="s">
        <v>23409</v>
      </c>
      <c r="N25049" t="s">
        <v>62306</v>
      </c>
      <c r="O25049" s="76" t="s">
        <v>4356</v>
      </c>
      <c r="P25049" s="82">
        <v>484</v>
      </c>
      <c r="Q25049" s="82" t="s">
        <v>97500</v>
      </c>
      <c r="R25049"/>
    </row>
    <row r="25050" spans="12:18" x14ac:dyDescent="0.25">
      <c r="L25050" t="s">
        <v>3270</v>
      </c>
      <c r="M25050" t="s">
        <v>17183</v>
      </c>
      <c r="N25050" t="s">
        <v>62307</v>
      </c>
      <c r="O25050" s="76" t="s">
        <v>4356</v>
      </c>
      <c r="P25050" s="82">
        <v>974</v>
      </c>
      <c r="Q25050" s="82" t="s">
        <v>97501</v>
      </c>
      <c r="R25050"/>
    </row>
    <row r="25051" spans="12:18" x14ac:dyDescent="0.25">
      <c r="L25051" t="s">
        <v>3270</v>
      </c>
      <c r="M25051" t="s">
        <v>5904</v>
      </c>
      <c r="N25051" t="s">
        <v>62308</v>
      </c>
      <c r="O25051" s="76" t="s">
        <v>4356</v>
      </c>
      <c r="P25051" s="82">
        <v>180</v>
      </c>
      <c r="Q25051" s="82" t="s">
        <v>97502</v>
      </c>
      <c r="R25051"/>
    </row>
    <row r="25052" spans="12:18" x14ac:dyDescent="0.25">
      <c r="L25052" t="s">
        <v>3270</v>
      </c>
      <c r="M25052" t="s">
        <v>23410</v>
      </c>
      <c r="N25052" t="s">
        <v>62309</v>
      </c>
      <c r="O25052" s="76" t="s">
        <v>4366</v>
      </c>
      <c r="P25052" s="82">
        <v>110</v>
      </c>
      <c r="Q25052" s="82" t="s">
        <v>97503</v>
      </c>
      <c r="R25052"/>
    </row>
    <row r="25053" spans="12:18" x14ac:dyDescent="0.25">
      <c r="L25053" t="s">
        <v>3270</v>
      </c>
      <c r="M25053" t="s">
        <v>19149</v>
      </c>
      <c r="N25053" t="s">
        <v>62310</v>
      </c>
      <c r="O25053" s="76" t="s">
        <v>4374</v>
      </c>
      <c r="P25053" s="82">
        <v>6551</v>
      </c>
      <c r="Q25053" s="82" t="s">
        <v>72645</v>
      </c>
      <c r="R25053"/>
    </row>
    <row r="25054" spans="12:18" x14ac:dyDescent="0.25">
      <c r="L25054" t="s">
        <v>3270</v>
      </c>
      <c r="M25054" t="s">
        <v>17185</v>
      </c>
      <c r="N25054" t="s">
        <v>62311</v>
      </c>
      <c r="O25054" s="76" t="s">
        <v>4356</v>
      </c>
      <c r="P25054" s="82">
        <v>978</v>
      </c>
      <c r="Q25054" s="82" t="s">
        <v>97504</v>
      </c>
      <c r="R25054"/>
    </row>
    <row r="25055" spans="12:18" x14ac:dyDescent="0.25">
      <c r="L25055" t="s">
        <v>3270</v>
      </c>
      <c r="M25055" t="s">
        <v>5905</v>
      </c>
      <c r="N25055" t="s">
        <v>62312</v>
      </c>
      <c r="O25055" s="76" t="s">
        <v>4366</v>
      </c>
      <c r="P25055" s="82">
        <v>101</v>
      </c>
      <c r="Q25055" s="82" t="s">
        <v>97505</v>
      </c>
      <c r="R25055"/>
    </row>
    <row r="25056" spans="12:18" x14ac:dyDescent="0.25">
      <c r="L25056" t="s">
        <v>3270</v>
      </c>
      <c r="M25056" t="s">
        <v>36896</v>
      </c>
      <c r="N25056" t="s">
        <v>62313</v>
      </c>
      <c r="O25056" s="76" t="s">
        <v>4366</v>
      </c>
      <c r="P25056" s="82">
        <v>296</v>
      </c>
      <c r="Q25056" s="82" t="s">
        <v>97506</v>
      </c>
      <c r="R25056"/>
    </row>
    <row r="25057" spans="12:18" x14ac:dyDescent="0.25">
      <c r="L25057" t="s">
        <v>3270</v>
      </c>
      <c r="M25057" t="s">
        <v>17187</v>
      </c>
      <c r="N25057" t="s">
        <v>62314</v>
      </c>
      <c r="O25057" s="76" t="s">
        <v>4356</v>
      </c>
      <c r="P25057" s="82">
        <v>204</v>
      </c>
      <c r="Q25057" s="82" t="s">
        <v>97507</v>
      </c>
      <c r="R25057"/>
    </row>
    <row r="25058" spans="12:18" x14ac:dyDescent="0.25">
      <c r="L25058" t="s">
        <v>3270</v>
      </c>
      <c r="M25058" t="s">
        <v>17189</v>
      </c>
      <c r="N25058" t="s">
        <v>62315</v>
      </c>
      <c r="O25058" s="76" t="s">
        <v>4366</v>
      </c>
      <c r="P25058" s="82">
        <v>216</v>
      </c>
      <c r="Q25058" s="82" t="s">
        <v>97508</v>
      </c>
      <c r="R25058"/>
    </row>
    <row r="25059" spans="12:18" x14ac:dyDescent="0.25">
      <c r="L25059" t="s">
        <v>3270</v>
      </c>
      <c r="M25059" t="s">
        <v>19151</v>
      </c>
      <c r="N25059" t="s">
        <v>62316</v>
      </c>
      <c r="O25059" s="76" t="s">
        <v>4356</v>
      </c>
      <c r="P25059" s="82">
        <v>676</v>
      </c>
      <c r="Q25059" s="82" t="s">
        <v>97509</v>
      </c>
      <c r="R25059"/>
    </row>
    <row r="25060" spans="12:18" x14ac:dyDescent="0.25">
      <c r="L25060" t="s">
        <v>3270</v>
      </c>
      <c r="M25060" t="s">
        <v>17191</v>
      </c>
      <c r="N25060" t="s">
        <v>62317</v>
      </c>
      <c r="O25060" s="76" t="s">
        <v>4356</v>
      </c>
      <c r="P25060" s="82">
        <v>207</v>
      </c>
      <c r="Q25060" s="82" t="s">
        <v>97510</v>
      </c>
      <c r="R25060"/>
    </row>
    <row r="25061" spans="12:18" x14ac:dyDescent="0.25">
      <c r="L25061" t="s">
        <v>3270</v>
      </c>
      <c r="M25061" t="s">
        <v>17193</v>
      </c>
      <c r="N25061" t="s">
        <v>62318</v>
      </c>
      <c r="O25061" s="76" t="s">
        <v>4356</v>
      </c>
      <c r="P25061" s="82">
        <v>241</v>
      </c>
      <c r="Q25061" s="82" t="s">
        <v>97511</v>
      </c>
      <c r="R25061"/>
    </row>
    <row r="25062" spans="12:18" x14ac:dyDescent="0.25">
      <c r="L25062" t="s">
        <v>3270</v>
      </c>
      <c r="M25062" t="s">
        <v>23411</v>
      </c>
      <c r="N25062" t="s">
        <v>62319</v>
      </c>
      <c r="O25062" s="76" t="s">
        <v>4356</v>
      </c>
      <c r="P25062" s="82">
        <v>290</v>
      </c>
      <c r="Q25062" s="82" t="s">
        <v>97512</v>
      </c>
      <c r="R25062"/>
    </row>
    <row r="25063" spans="12:18" x14ac:dyDescent="0.25">
      <c r="L25063" t="s">
        <v>3270</v>
      </c>
      <c r="M25063" t="s">
        <v>17195</v>
      </c>
      <c r="N25063" t="s">
        <v>62320</v>
      </c>
      <c r="O25063" s="76" t="s">
        <v>4356</v>
      </c>
      <c r="P25063" s="82">
        <v>159</v>
      </c>
      <c r="Q25063" s="82" t="s">
        <v>97513</v>
      </c>
      <c r="R25063"/>
    </row>
    <row r="25064" spans="12:18" x14ac:dyDescent="0.25">
      <c r="L25064" t="s">
        <v>3270</v>
      </c>
      <c r="M25064" t="s">
        <v>19153</v>
      </c>
      <c r="N25064" t="s">
        <v>62321</v>
      </c>
      <c r="O25064" s="76" t="s">
        <v>4366</v>
      </c>
      <c r="P25064" s="82">
        <v>52</v>
      </c>
      <c r="Q25064" s="82" t="s">
        <v>97514</v>
      </c>
      <c r="R25064"/>
    </row>
    <row r="25065" spans="12:18" x14ac:dyDescent="0.25">
      <c r="L25065" t="s">
        <v>3270</v>
      </c>
      <c r="M25065" t="s">
        <v>19155</v>
      </c>
      <c r="N25065" t="s">
        <v>62322</v>
      </c>
      <c r="O25065" s="76" t="s">
        <v>4356</v>
      </c>
      <c r="P25065" s="82">
        <v>157</v>
      </c>
      <c r="Q25065" s="82" t="s">
        <v>97515</v>
      </c>
      <c r="R25065"/>
    </row>
    <row r="25066" spans="12:18" x14ac:dyDescent="0.25">
      <c r="L25066" t="s">
        <v>3270</v>
      </c>
      <c r="M25066" t="s">
        <v>5906</v>
      </c>
      <c r="N25066" t="s">
        <v>62323</v>
      </c>
      <c r="O25066" s="76" t="s">
        <v>4366</v>
      </c>
      <c r="P25066" s="82">
        <v>181</v>
      </c>
      <c r="Q25066" s="82" t="s">
        <v>97516</v>
      </c>
      <c r="R25066"/>
    </row>
    <row r="25067" spans="12:18" x14ac:dyDescent="0.25">
      <c r="L25067" t="s">
        <v>3270</v>
      </c>
      <c r="M25067" t="s">
        <v>36897</v>
      </c>
      <c r="N25067" t="s">
        <v>62324</v>
      </c>
      <c r="O25067" s="76" t="s">
        <v>4356</v>
      </c>
      <c r="P25067" s="82">
        <v>618</v>
      </c>
      <c r="Q25067" s="82" t="s">
        <v>97517</v>
      </c>
      <c r="R25067"/>
    </row>
    <row r="25068" spans="12:18" x14ac:dyDescent="0.25">
      <c r="L25068" t="s">
        <v>3270</v>
      </c>
      <c r="M25068" t="s">
        <v>5907</v>
      </c>
      <c r="N25068" t="s">
        <v>62325</v>
      </c>
      <c r="O25068" s="76" t="s">
        <v>4356</v>
      </c>
      <c r="P25068" s="82">
        <v>457</v>
      </c>
      <c r="Q25068" s="82" t="s">
        <v>97518</v>
      </c>
      <c r="R25068"/>
    </row>
    <row r="25069" spans="12:18" x14ac:dyDescent="0.25">
      <c r="L25069" t="s">
        <v>3270</v>
      </c>
      <c r="M25069" t="s">
        <v>17197</v>
      </c>
      <c r="N25069" t="s">
        <v>62326</v>
      </c>
      <c r="O25069" s="76" t="s">
        <v>4356</v>
      </c>
      <c r="P25069" s="82">
        <v>134</v>
      </c>
      <c r="Q25069" s="82" t="s">
        <v>97519</v>
      </c>
      <c r="R25069"/>
    </row>
    <row r="25070" spans="12:18" x14ac:dyDescent="0.25">
      <c r="L25070" t="s">
        <v>3270</v>
      </c>
      <c r="M25070" t="s">
        <v>23412</v>
      </c>
      <c r="N25070" t="s">
        <v>62327</v>
      </c>
      <c r="O25070" s="76" t="s">
        <v>4356</v>
      </c>
      <c r="P25070" s="82">
        <v>217</v>
      </c>
      <c r="Q25070" s="82" t="s">
        <v>97520</v>
      </c>
      <c r="R25070"/>
    </row>
    <row r="25071" spans="12:18" x14ac:dyDescent="0.25">
      <c r="L25071" t="s">
        <v>3270</v>
      </c>
      <c r="M25071" t="s">
        <v>17199</v>
      </c>
      <c r="N25071" t="s">
        <v>62328</v>
      </c>
      <c r="O25071" s="76" t="s">
        <v>4356</v>
      </c>
      <c r="P25071" s="82">
        <v>315</v>
      </c>
      <c r="Q25071" s="82" t="s">
        <v>97521</v>
      </c>
      <c r="R25071"/>
    </row>
    <row r="25072" spans="12:18" x14ac:dyDescent="0.25">
      <c r="L25072" t="s">
        <v>3270</v>
      </c>
      <c r="M25072" t="s">
        <v>36898</v>
      </c>
      <c r="N25072" t="s">
        <v>62329</v>
      </c>
      <c r="O25072" s="76" t="s">
        <v>4366</v>
      </c>
      <c r="P25072" s="82">
        <v>69</v>
      </c>
      <c r="Q25072" s="82" t="s">
        <v>97522</v>
      </c>
      <c r="R25072"/>
    </row>
    <row r="25073" spans="12:18" x14ac:dyDescent="0.25">
      <c r="L25073" t="s">
        <v>3270</v>
      </c>
      <c r="M25073" t="s">
        <v>36899</v>
      </c>
      <c r="N25073" t="s">
        <v>62330</v>
      </c>
      <c r="O25073" s="76" t="s">
        <v>4356</v>
      </c>
      <c r="P25073" s="82">
        <v>563</v>
      </c>
      <c r="Q25073" s="82" t="s">
        <v>97523</v>
      </c>
      <c r="R25073"/>
    </row>
    <row r="25074" spans="12:18" x14ac:dyDescent="0.25">
      <c r="L25074" t="s">
        <v>3270</v>
      </c>
      <c r="M25074" t="s">
        <v>12004</v>
      </c>
      <c r="N25074" t="s">
        <v>62331</v>
      </c>
      <c r="O25074" s="76" t="s">
        <v>4356</v>
      </c>
      <c r="P25074" s="82">
        <v>598</v>
      </c>
      <c r="Q25074" s="82" t="s">
        <v>97524</v>
      </c>
      <c r="R25074"/>
    </row>
    <row r="25075" spans="12:18" x14ac:dyDescent="0.25">
      <c r="L25075" t="s">
        <v>3270</v>
      </c>
      <c r="M25075" t="s">
        <v>5908</v>
      </c>
      <c r="N25075" t="s">
        <v>62332</v>
      </c>
      <c r="O25075" s="76" t="s">
        <v>4366</v>
      </c>
      <c r="P25075" s="82">
        <v>68</v>
      </c>
      <c r="Q25075" s="82" t="s">
        <v>97525</v>
      </c>
      <c r="R25075"/>
    </row>
    <row r="25076" spans="12:18" x14ac:dyDescent="0.25">
      <c r="L25076" t="s">
        <v>3270</v>
      </c>
      <c r="M25076" t="s">
        <v>23413</v>
      </c>
      <c r="N25076" t="s">
        <v>62333</v>
      </c>
      <c r="O25076" s="76" t="s">
        <v>4356</v>
      </c>
      <c r="P25076" s="82">
        <v>213</v>
      </c>
      <c r="Q25076" s="82" t="s">
        <v>97526</v>
      </c>
      <c r="R25076"/>
    </row>
    <row r="25077" spans="12:18" x14ac:dyDescent="0.25">
      <c r="L25077" t="s">
        <v>3270</v>
      </c>
      <c r="M25077" t="s">
        <v>17201</v>
      </c>
      <c r="N25077" t="s">
        <v>62334</v>
      </c>
      <c r="O25077" s="76" t="s">
        <v>4356</v>
      </c>
      <c r="P25077" s="82">
        <v>268</v>
      </c>
      <c r="Q25077" s="82" t="s">
        <v>97527</v>
      </c>
      <c r="R25077"/>
    </row>
    <row r="25078" spans="12:18" x14ac:dyDescent="0.25">
      <c r="L25078" t="s">
        <v>3270</v>
      </c>
      <c r="M25078" t="s">
        <v>17203</v>
      </c>
      <c r="N25078" t="s">
        <v>62335</v>
      </c>
      <c r="O25078" s="76" t="s">
        <v>4356</v>
      </c>
      <c r="P25078" s="82">
        <v>1089</v>
      </c>
      <c r="Q25078" s="82" t="s">
        <v>97528</v>
      </c>
      <c r="R25078"/>
    </row>
    <row r="25079" spans="12:18" x14ac:dyDescent="0.25">
      <c r="L25079" t="s">
        <v>3270</v>
      </c>
      <c r="M25079" t="s">
        <v>5909</v>
      </c>
      <c r="N25079" t="s">
        <v>62336</v>
      </c>
      <c r="O25079" s="76" t="s">
        <v>4374</v>
      </c>
      <c r="P25079" s="82">
        <v>6251</v>
      </c>
      <c r="Q25079" s="82" t="s">
        <v>97529</v>
      </c>
      <c r="R25079"/>
    </row>
    <row r="25080" spans="12:18" x14ac:dyDescent="0.25">
      <c r="L25080" t="s">
        <v>3270</v>
      </c>
      <c r="M25080" t="s">
        <v>23414</v>
      </c>
      <c r="N25080" t="s">
        <v>62337</v>
      </c>
      <c r="O25080" s="76" t="s">
        <v>4366</v>
      </c>
      <c r="P25080" s="82">
        <v>227</v>
      </c>
      <c r="Q25080" s="82" t="s">
        <v>97530</v>
      </c>
      <c r="R25080"/>
    </row>
    <row r="25081" spans="12:18" x14ac:dyDescent="0.25">
      <c r="L25081" t="s">
        <v>3270</v>
      </c>
      <c r="M25081" t="s">
        <v>19158</v>
      </c>
      <c r="N25081" t="s">
        <v>62338</v>
      </c>
      <c r="O25081" s="76" t="s">
        <v>4374</v>
      </c>
      <c r="P25081" s="82">
        <v>2176</v>
      </c>
      <c r="Q25081" s="82" t="s">
        <v>72645</v>
      </c>
      <c r="R25081"/>
    </row>
    <row r="25082" spans="12:18" x14ac:dyDescent="0.25">
      <c r="L25082" t="s">
        <v>3270</v>
      </c>
      <c r="M25082" t="s">
        <v>5910</v>
      </c>
      <c r="N25082" t="s">
        <v>62339</v>
      </c>
      <c r="O25082" s="76" t="s">
        <v>4366</v>
      </c>
      <c r="P25082" s="82">
        <v>120</v>
      </c>
      <c r="Q25082" s="82" t="s">
        <v>97531</v>
      </c>
      <c r="R25082"/>
    </row>
    <row r="25083" spans="12:18" x14ac:dyDescent="0.25">
      <c r="L25083" t="s">
        <v>3270</v>
      </c>
      <c r="M25083" t="s">
        <v>19160</v>
      </c>
      <c r="N25083" t="s">
        <v>62340</v>
      </c>
      <c r="O25083" s="76" t="s">
        <v>4356</v>
      </c>
      <c r="P25083" s="82">
        <v>108</v>
      </c>
      <c r="Q25083" s="82" t="s">
        <v>97532</v>
      </c>
      <c r="R25083"/>
    </row>
    <row r="25084" spans="12:18" x14ac:dyDescent="0.25">
      <c r="L25084" t="s">
        <v>3270</v>
      </c>
      <c r="M25084" t="s">
        <v>5911</v>
      </c>
      <c r="N25084" t="s">
        <v>62341</v>
      </c>
      <c r="O25084" s="76" t="s">
        <v>4366</v>
      </c>
      <c r="P25084" s="82">
        <v>392</v>
      </c>
      <c r="Q25084" s="82" t="s">
        <v>97533</v>
      </c>
      <c r="R25084"/>
    </row>
    <row r="25085" spans="12:18" x14ac:dyDescent="0.25">
      <c r="L25085" t="s">
        <v>3270</v>
      </c>
      <c r="M25085" t="s">
        <v>19162</v>
      </c>
      <c r="N25085" t="s">
        <v>62342</v>
      </c>
      <c r="O25085" s="76" t="s">
        <v>4366</v>
      </c>
      <c r="P25085" s="82">
        <v>102</v>
      </c>
      <c r="Q25085" s="82" t="s">
        <v>97534</v>
      </c>
      <c r="R25085"/>
    </row>
    <row r="25086" spans="12:18" x14ac:dyDescent="0.25">
      <c r="L25086" t="s">
        <v>3270</v>
      </c>
      <c r="M25086" t="s">
        <v>17205</v>
      </c>
      <c r="N25086" t="s">
        <v>62343</v>
      </c>
      <c r="O25086" s="76" t="s">
        <v>4366</v>
      </c>
      <c r="P25086" s="82">
        <v>125</v>
      </c>
      <c r="Q25086" s="82" t="s">
        <v>97535</v>
      </c>
      <c r="R25086"/>
    </row>
    <row r="25087" spans="12:18" x14ac:dyDescent="0.25">
      <c r="L25087" t="s">
        <v>3270</v>
      </c>
      <c r="M25087" t="s">
        <v>23415</v>
      </c>
      <c r="N25087" t="s">
        <v>62344</v>
      </c>
      <c r="O25087" s="76" t="s">
        <v>4356</v>
      </c>
      <c r="P25087" s="82">
        <v>189</v>
      </c>
      <c r="Q25087" s="82" t="s">
        <v>97536</v>
      </c>
      <c r="R25087"/>
    </row>
    <row r="25088" spans="12:18" x14ac:dyDescent="0.25">
      <c r="L25088" t="s">
        <v>3270</v>
      </c>
      <c r="M25088" t="s">
        <v>36900</v>
      </c>
      <c r="N25088" t="s">
        <v>62345</v>
      </c>
      <c r="O25088" s="76" t="s">
        <v>4374</v>
      </c>
      <c r="P25088" s="82">
        <v>1747</v>
      </c>
      <c r="Q25088" s="82" t="s">
        <v>72645</v>
      </c>
      <c r="R25088"/>
    </row>
    <row r="25089" spans="12:18" x14ac:dyDescent="0.25">
      <c r="L25089" t="s">
        <v>3270</v>
      </c>
      <c r="M25089" t="s">
        <v>23416</v>
      </c>
      <c r="N25089" t="s">
        <v>62346</v>
      </c>
      <c r="O25089" s="76" t="s">
        <v>4356</v>
      </c>
      <c r="P25089" s="82">
        <v>143</v>
      </c>
      <c r="Q25089" s="82" t="s">
        <v>97537</v>
      </c>
      <c r="R25089"/>
    </row>
    <row r="25090" spans="12:18" x14ac:dyDescent="0.25">
      <c r="L25090" t="s">
        <v>3270</v>
      </c>
      <c r="M25090" t="s">
        <v>17207</v>
      </c>
      <c r="N25090" t="s">
        <v>62347</v>
      </c>
      <c r="O25090" s="76" t="s">
        <v>4356</v>
      </c>
      <c r="P25090" s="82">
        <v>186</v>
      </c>
      <c r="Q25090" s="82" t="s">
        <v>97538</v>
      </c>
      <c r="R25090"/>
    </row>
    <row r="25091" spans="12:18" x14ac:dyDescent="0.25">
      <c r="L25091" t="s">
        <v>3270</v>
      </c>
      <c r="M25091" t="s">
        <v>19164</v>
      </c>
      <c r="N25091" t="s">
        <v>62348</v>
      </c>
      <c r="O25091" s="76" t="s">
        <v>4356</v>
      </c>
      <c r="P25091" s="82">
        <v>220</v>
      </c>
      <c r="Q25091" s="82" t="s">
        <v>97539</v>
      </c>
      <c r="R25091"/>
    </row>
    <row r="25092" spans="12:18" x14ac:dyDescent="0.25">
      <c r="L25092" t="s">
        <v>3270</v>
      </c>
      <c r="M25092" t="s">
        <v>5912</v>
      </c>
      <c r="N25092" t="s">
        <v>62349</v>
      </c>
      <c r="O25092" s="76" t="s">
        <v>4356</v>
      </c>
      <c r="P25092" s="82">
        <v>505</v>
      </c>
      <c r="Q25092" s="82" t="s">
        <v>97540</v>
      </c>
      <c r="R25092"/>
    </row>
    <row r="25093" spans="12:18" x14ac:dyDescent="0.25">
      <c r="L25093" t="s">
        <v>3270</v>
      </c>
      <c r="M25093" t="s">
        <v>17208</v>
      </c>
      <c r="N25093" t="s">
        <v>62350</v>
      </c>
      <c r="O25093" s="76" t="s">
        <v>4356</v>
      </c>
      <c r="P25093" s="82">
        <v>305</v>
      </c>
      <c r="Q25093" s="82" t="s">
        <v>97541</v>
      </c>
      <c r="R25093"/>
    </row>
    <row r="25094" spans="12:18" x14ac:dyDescent="0.25">
      <c r="L25094" t="s">
        <v>3270</v>
      </c>
      <c r="M25094" t="s">
        <v>5913</v>
      </c>
      <c r="N25094" t="s">
        <v>62351</v>
      </c>
      <c r="O25094" s="76" t="s">
        <v>4356</v>
      </c>
      <c r="P25094" s="82">
        <v>243</v>
      </c>
      <c r="Q25094" s="82" t="s">
        <v>97542</v>
      </c>
      <c r="R25094"/>
    </row>
    <row r="25095" spans="12:18" x14ac:dyDescent="0.25">
      <c r="L25095" t="s">
        <v>3270</v>
      </c>
      <c r="M25095" t="s">
        <v>17210</v>
      </c>
      <c r="N25095" t="s">
        <v>62352</v>
      </c>
      <c r="O25095" s="76" t="s">
        <v>4356</v>
      </c>
      <c r="P25095" s="82">
        <v>236</v>
      </c>
      <c r="Q25095" s="82" t="s">
        <v>97543</v>
      </c>
      <c r="R25095"/>
    </row>
    <row r="25096" spans="12:18" x14ac:dyDescent="0.25">
      <c r="L25096" t="s">
        <v>3270</v>
      </c>
      <c r="M25096" t="s">
        <v>5914</v>
      </c>
      <c r="N25096" t="s">
        <v>62353</v>
      </c>
      <c r="O25096" s="76" t="s">
        <v>4366</v>
      </c>
      <c r="P25096" s="82">
        <v>127</v>
      </c>
      <c r="Q25096" s="82" t="s">
        <v>97544</v>
      </c>
      <c r="R25096"/>
    </row>
    <row r="25097" spans="12:18" x14ac:dyDescent="0.25">
      <c r="L25097" t="s">
        <v>3270</v>
      </c>
      <c r="M25097" t="s">
        <v>36901</v>
      </c>
      <c r="N25097" t="s">
        <v>62354</v>
      </c>
      <c r="O25097" s="76" t="s">
        <v>4356</v>
      </c>
      <c r="P25097" s="82">
        <v>414</v>
      </c>
      <c r="Q25097" s="82" t="s">
        <v>97545</v>
      </c>
      <c r="R25097"/>
    </row>
    <row r="25098" spans="12:18" x14ac:dyDescent="0.25">
      <c r="L25098" t="s">
        <v>3270</v>
      </c>
      <c r="M25098" t="s">
        <v>5915</v>
      </c>
      <c r="N25098" t="s">
        <v>62355</v>
      </c>
      <c r="O25098" s="76" t="s">
        <v>4356</v>
      </c>
      <c r="P25098" s="82">
        <v>411</v>
      </c>
      <c r="Q25098" s="82" t="s">
        <v>97546</v>
      </c>
      <c r="R25098"/>
    </row>
    <row r="25099" spans="12:18" x14ac:dyDescent="0.25">
      <c r="L25099" t="s">
        <v>3270</v>
      </c>
      <c r="M25099" t="s">
        <v>36902</v>
      </c>
      <c r="N25099" t="s">
        <v>62356</v>
      </c>
      <c r="O25099" s="76" t="s">
        <v>4356</v>
      </c>
      <c r="P25099" s="82">
        <v>438</v>
      </c>
      <c r="Q25099" s="82" t="s">
        <v>97547</v>
      </c>
      <c r="R25099"/>
    </row>
    <row r="25100" spans="12:18" x14ac:dyDescent="0.25">
      <c r="L25100" t="s">
        <v>3270</v>
      </c>
      <c r="M25100" t="s">
        <v>36903</v>
      </c>
      <c r="N25100" t="s">
        <v>62357</v>
      </c>
      <c r="O25100" s="76" t="s">
        <v>4356</v>
      </c>
      <c r="P25100" s="82">
        <v>148</v>
      </c>
      <c r="Q25100" s="82" t="s">
        <v>97548</v>
      </c>
      <c r="R25100"/>
    </row>
    <row r="25101" spans="12:18" x14ac:dyDescent="0.25">
      <c r="L25101" t="s">
        <v>3270</v>
      </c>
      <c r="M25101" t="s">
        <v>5916</v>
      </c>
      <c r="N25101" t="s">
        <v>62358</v>
      </c>
      <c r="O25101" s="76" t="s">
        <v>4356</v>
      </c>
      <c r="P25101" s="82">
        <v>332</v>
      </c>
      <c r="Q25101" s="82" t="s">
        <v>97549</v>
      </c>
      <c r="R25101"/>
    </row>
    <row r="25102" spans="12:18" x14ac:dyDescent="0.25">
      <c r="L25102" t="s">
        <v>3270</v>
      </c>
      <c r="M25102" t="s">
        <v>23417</v>
      </c>
      <c r="N25102" t="s">
        <v>62359</v>
      </c>
      <c r="O25102" s="76" t="s">
        <v>4366</v>
      </c>
      <c r="P25102" s="82">
        <v>142</v>
      </c>
      <c r="Q25102" s="82" t="s">
        <v>97550</v>
      </c>
      <c r="R25102"/>
    </row>
    <row r="25103" spans="12:18" x14ac:dyDescent="0.25">
      <c r="L25103" t="s">
        <v>3270</v>
      </c>
      <c r="M25103" t="s">
        <v>36904</v>
      </c>
      <c r="N25103" t="s">
        <v>62360</v>
      </c>
      <c r="O25103" s="76" t="s">
        <v>4356</v>
      </c>
      <c r="P25103" s="82">
        <v>2024</v>
      </c>
      <c r="Q25103" s="82" t="s">
        <v>97551</v>
      </c>
      <c r="R25103"/>
    </row>
    <row r="25104" spans="12:18" x14ac:dyDescent="0.25">
      <c r="L25104" t="s">
        <v>3270</v>
      </c>
      <c r="M25104" t="s">
        <v>36905</v>
      </c>
      <c r="N25104" t="s">
        <v>62361</v>
      </c>
      <c r="O25104" s="76" t="s">
        <v>4356</v>
      </c>
      <c r="P25104" s="82">
        <v>495</v>
      </c>
      <c r="Q25104" s="82" t="s">
        <v>97552</v>
      </c>
      <c r="R25104"/>
    </row>
    <row r="25105" spans="12:18" x14ac:dyDescent="0.25">
      <c r="L25105" t="s">
        <v>3270</v>
      </c>
      <c r="M25105" t="s">
        <v>19166</v>
      </c>
      <c r="N25105" t="s">
        <v>62362</v>
      </c>
      <c r="O25105" s="76" t="s">
        <v>4366</v>
      </c>
      <c r="P25105" s="82">
        <v>108</v>
      </c>
      <c r="Q25105" s="82" t="s">
        <v>97553</v>
      </c>
      <c r="R25105"/>
    </row>
    <row r="25106" spans="12:18" x14ac:dyDescent="0.25">
      <c r="L25106" t="s">
        <v>3270</v>
      </c>
      <c r="M25106" t="s">
        <v>17212</v>
      </c>
      <c r="N25106" t="s">
        <v>62363</v>
      </c>
      <c r="O25106" s="76" t="s">
        <v>4356</v>
      </c>
      <c r="P25106" s="82">
        <v>1169</v>
      </c>
      <c r="Q25106" s="82" t="s">
        <v>97554</v>
      </c>
      <c r="R25106"/>
    </row>
    <row r="25107" spans="12:18" x14ac:dyDescent="0.25">
      <c r="L25107" t="s">
        <v>3270</v>
      </c>
      <c r="M25107" t="s">
        <v>23418</v>
      </c>
      <c r="N25107" t="s">
        <v>62364</v>
      </c>
      <c r="O25107" s="76" t="s">
        <v>4356</v>
      </c>
      <c r="P25107" s="82">
        <v>537</v>
      </c>
      <c r="Q25107" s="82" t="s">
        <v>97555</v>
      </c>
      <c r="R25107"/>
    </row>
    <row r="25108" spans="12:18" x14ac:dyDescent="0.25">
      <c r="L25108" t="s">
        <v>3270</v>
      </c>
      <c r="M25108" t="s">
        <v>5917</v>
      </c>
      <c r="N25108" t="s">
        <v>62365</v>
      </c>
      <c r="O25108" s="76" t="s">
        <v>4366</v>
      </c>
      <c r="P25108" s="82">
        <v>345</v>
      </c>
      <c r="Q25108" s="82" t="s">
        <v>97556</v>
      </c>
      <c r="R25108"/>
    </row>
    <row r="25109" spans="12:18" x14ac:dyDescent="0.25">
      <c r="L25109" t="s">
        <v>3270</v>
      </c>
      <c r="M25109" t="s">
        <v>5918</v>
      </c>
      <c r="N25109" t="s">
        <v>62366</v>
      </c>
      <c r="O25109" s="76" t="s">
        <v>4356</v>
      </c>
      <c r="P25109" s="82">
        <v>267</v>
      </c>
      <c r="Q25109" s="82" t="s">
        <v>97557</v>
      </c>
      <c r="R25109"/>
    </row>
    <row r="25110" spans="12:18" x14ac:dyDescent="0.25">
      <c r="L25110" t="s">
        <v>3270</v>
      </c>
      <c r="M25110" t="s">
        <v>36906</v>
      </c>
      <c r="N25110" t="s">
        <v>62367</v>
      </c>
      <c r="O25110" s="76" t="s">
        <v>4374</v>
      </c>
      <c r="P25110" s="82">
        <v>526</v>
      </c>
      <c r="Q25110" s="82" t="s">
        <v>97558</v>
      </c>
      <c r="R25110"/>
    </row>
    <row r="25111" spans="12:18" x14ac:dyDescent="0.25">
      <c r="L25111" t="s">
        <v>3270</v>
      </c>
      <c r="M25111" t="s">
        <v>23419</v>
      </c>
      <c r="N25111" t="s">
        <v>62368</v>
      </c>
      <c r="O25111" s="76" t="s">
        <v>4366</v>
      </c>
      <c r="P25111" s="82">
        <v>130</v>
      </c>
      <c r="Q25111" s="82" t="s">
        <v>97559</v>
      </c>
      <c r="R25111"/>
    </row>
    <row r="25112" spans="12:18" x14ac:dyDescent="0.25">
      <c r="L25112" t="s">
        <v>3270</v>
      </c>
      <c r="M25112" t="s">
        <v>36907</v>
      </c>
      <c r="N25112" t="s">
        <v>62369</v>
      </c>
      <c r="O25112" s="76" t="s">
        <v>4366</v>
      </c>
      <c r="P25112" s="82">
        <v>73</v>
      </c>
      <c r="Q25112" s="82" t="s">
        <v>97560</v>
      </c>
      <c r="R25112"/>
    </row>
    <row r="25113" spans="12:18" x14ac:dyDescent="0.25">
      <c r="L25113" t="s">
        <v>3270</v>
      </c>
      <c r="M25113" t="s">
        <v>17213</v>
      </c>
      <c r="N25113" t="s">
        <v>62370</v>
      </c>
      <c r="O25113" s="76" t="s">
        <v>4366</v>
      </c>
      <c r="P25113" s="82">
        <v>69</v>
      </c>
      <c r="Q25113" s="82" t="s">
        <v>97561</v>
      </c>
      <c r="R25113"/>
    </row>
    <row r="25114" spans="12:18" x14ac:dyDescent="0.25">
      <c r="L25114" t="s">
        <v>3270</v>
      </c>
      <c r="M25114" t="s">
        <v>5919</v>
      </c>
      <c r="N25114" t="s">
        <v>62371</v>
      </c>
      <c r="O25114" s="76" t="s">
        <v>4356</v>
      </c>
      <c r="P25114" s="82">
        <v>645</v>
      </c>
      <c r="Q25114" s="82" t="s">
        <v>97562</v>
      </c>
      <c r="R25114"/>
    </row>
    <row r="25115" spans="12:18" x14ac:dyDescent="0.25">
      <c r="L25115" t="s">
        <v>3270</v>
      </c>
      <c r="M25115" t="s">
        <v>23420</v>
      </c>
      <c r="N25115" t="s">
        <v>62372</v>
      </c>
      <c r="O25115" s="76" t="s">
        <v>4356</v>
      </c>
      <c r="P25115" s="82">
        <v>179</v>
      </c>
      <c r="Q25115" s="82" t="s">
        <v>97564</v>
      </c>
      <c r="R25115"/>
    </row>
    <row r="25116" spans="12:18" x14ac:dyDescent="0.25">
      <c r="L25116" t="s">
        <v>3270</v>
      </c>
      <c r="M25116" t="s">
        <v>5920</v>
      </c>
      <c r="N25116" t="s">
        <v>62373</v>
      </c>
      <c r="O25116" s="76" t="s">
        <v>4356</v>
      </c>
      <c r="P25116" s="82">
        <v>662</v>
      </c>
      <c r="Q25116" s="82" t="s">
        <v>97565</v>
      </c>
      <c r="R25116"/>
    </row>
    <row r="25117" spans="12:18" x14ac:dyDescent="0.25">
      <c r="L25117" t="s">
        <v>3270</v>
      </c>
      <c r="M25117" t="s">
        <v>23421</v>
      </c>
      <c r="N25117" t="s">
        <v>62374</v>
      </c>
      <c r="O25117" s="76" t="s">
        <v>4356</v>
      </c>
      <c r="P25117" s="82">
        <v>256</v>
      </c>
      <c r="Q25117" s="82" t="s">
        <v>97566</v>
      </c>
      <c r="R25117"/>
    </row>
    <row r="25118" spans="12:18" x14ac:dyDescent="0.25">
      <c r="L25118" t="s">
        <v>3270</v>
      </c>
      <c r="M25118" t="s">
        <v>5921</v>
      </c>
      <c r="N25118" t="s">
        <v>62375</v>
      </c>
      <c r="O25118" s="76" t="s">
        <v>4366</v>
      </c>
      <c r="P25118" s="82">
        <v>126</v>
      </c>
      <c r="Q25118" s="82" t="s">
        <v>97567</v>
      </c>
      <c r="R25118"/>
    </row>
    <row r="25119" spans="12:18" x14ac:dyDescent="0.25">
      <c r="L25119" t="s">
        <v>3270</v>
      </c>
      <c r="M25119" t="s">
        <v>17215</v>
      </c>
      <c r="N25119" t="s">
        <v>62376</v>
      </c>
      <c r="O25119" s="76" t="s">
        <v>4356</v>
      </c>
      <c r="P25119" s="82">
        <v>5510</v>
      </c>
      <c r="Q25119" s="82" t="s">
        <v>97568</v>
      </c>
      <c r="R25119"/>
    </row>
    <row r="25120" spans="12:18" x14ac:dyDescent="0.25">
      <c r="L25120" t="s">
        <v>3270</v>
      </c>
      <c r="M25120" t="s">
        <v>36909</v>
      </c>
      <c r="N25120" t="s">
        <v>62377</v>
      </c>
      <c r="O25120" s="76" t="s">
        <v>4356</v>
      </c>
      <c r="P25120" s="82">
        <v>500</v>
      </c>
      <c r="Q25120" s="82" t="s">
        <v>97569</v>
      </c>
      <c r="R25120"/>
    </row>
    <row r="25121" spans="12:18" x14ac:dyDescent="0.25">
      <c r="L25121" t="s">
        <v>3270</v>
      </c>
      <c r="M25121" t="s">
        <v>23422</v>
      </c>
      <c r="N25121" t="s">
        <v>62378</v>
      </c>
      <c r="O25121" s="76" t="s">
        <v>4366</v>
      </c>
      <c r="P25121" s="82">
        <v>222</v>
      </c>
      <c r="Q25121" s="82" t="s">
        <v>97570</v>
      </c>
      <c r="R25121"/>
    </row>
    <row r="25122" spans="12:18" x14ac:dyDescent="0.25">
      <c r="L25122" t="s">
        <v>3270</v>
      </c>
      <c r="M25122" t="s">
        <v>5922</v>
      </c>
      <c r="N25122" t="s">
        <v>62379</v>
      </c>
      <c r="O25122" s="76" t="s">
        <v>4356</v>
      </c>
      <c r="P25122" s="82">
        <v>1387</v>
      </c>
      <c r="Q25122" s="82" t="s">
        <v>97571</v>
      </c>
      <c r="R25122"/>
    </row>
    <row r="25123" spans="12:18" x14ac:dyDescent="0.25">
      <c r="L25123" t="s">
        <v>3270</v>
      </c>
      <c r="M25123" t="s">
        <v>19167</v>
      </c>
      <c r="N25123" t="s">
        <v>62380</v>
      </c>
      <c r="O25123" s="76" t="s">
        <v>4366</v>
      </c>
      <c r="P25123" s="82">
        <v>257</v>
      </c>
      <c r="Q25123" s="82" t="s">
        <v>97572</v>
      </c>
      <c r="R25123"/>
    </row>
    <row r="25124" spans="12:18" x14ac:dyDescent="0.25">
      <c r="L25124" t="s">
        <v>3270</v>
      </c>
      <c r="M25124" t="s">
        <v>19169</v>
      </c>
      <c r="N25124" t="s">
        <v>62381</v>
      </c>
      <c r="O25124" s="76" t="s">
        <v>4356</v>
      </c>
      <c r="P25124" s="82">
        <v>282</v>
      </c>
      <c r="Q25124" s="82" t="s">
        <v>97573</v>
      </c>
      <c r="R25124"/>
    </row>
    <row r="25125" spans="12:18" x14ac:dyDescent="0.25">
      <c r="L25125" t="s">
        <v>3270</v>
      </c>
      <c r="M25125" t="s">
        <v>17216</v>
      </c>
      <c r="N25125" t="s">
        <v>62382</v>
      </c>
      <c r="O25125" s="76" t="s">
        <v>4366</v>
      </c>
      <c r="P25125" s="82">
        <v>55</v>
      </c>
      <c r="Q25125" s="82" t="s">
        <v>97574</v>
      </c>
      <c r="R25125"/>
    </row>
    <row r="25126" spans="12:18" x14ac:dyDescent="0.25">
      <c r="L25126" t="s">
        <v>3270</v>
      </c>
      <c r="M25126" t="s">
        <v>17218</v>
      </c>
      <c r="N25126" t="s">
        <v>62383</v>
      </c>
      <c r="O25126" s="76" t="s">
        <v>4374</v>
      </c>
      <c r="P25126" s="82">
        <v>3543</v>
      </c>
      <c r="Q25126" s="82" t="s">
        <v>72645</v>
      </c>
      <c r="R25126"/>
    </row>
    <row r="25127" spans="12:18" x14ac:dyDescent="0.25">
      <c r="L25127" t="s">
        <v>3270</v>
      </c>
      <c r="M25127" t="s">
        <v>17410</v>
      </c>
      <c r="N25127" t="s">
        <v>62384</v>
      </c>
      <c r="O25127" s="76" t="s">
        <v>4356</v>
      </c>
      <c r="P25127" s="82">
        <v>1899</v>
      </c>
      <c r="Q25127" s="82" t="s">
        <v>97575</v>
      </c>
      <c r="R25127"/>
    </row>
    <row r="25128" spans="12:18" x14ac:dyDescent="0.25">
      <c r="L25128" t="s">
        <v>3270</v>
      </c>
      <c r="M25128" t="s">
        <v>5923</v>
      </c>
      <c r="N25128" t="s">
        <v>62385</v>
      </c>
      <c r="O25128" s="76" t="s">
        <v>4356</v>
      </c>
      <c r="P25128" s="82">
        <v>137</v>
      </c>
      <c r="Q25128" s="82" t="s">
        <v>97576</v>
      </c>
      <c r="R25128"/>
    </row>
    <row r="25129" spans="12:18" x14ac:dyDescent="0.25">
      <c r="L25129" t="s">
        <v>3270</v>
      </c>
      <c r="M25129" t="s">
        <v>5924</v>
      </c>
      <c r="N25129" t="s">
        <v>62386</v>
      </c>
      <c r="O25129" s="76" t="s">
        <v>4356</v>
      </c>
      <c r="P25129" s="82">
        <v>190</v>
      </c>
      <c r="Q25129" s="82" t="s">
        <v>97577</v>
      </c>
      <c r="R25129"/>
    </row>
    <row r="25130" spans="12:18" x14ac:dyDescent="0.25">
      <c r="L25130" t="s">
        <v>3270</v>
      </c>
      <c r="M25130" t="s">
        <v>19171</v>
      </c>
      <c r="N25130" t="s">
        <v>62387</v>
      </c>
      <c r="O25130" s="76" t="s">
        <v>4356</v>
      </c>
      <c r="P25130" s="82">
        <v>455</v>
      </c>
      <c r="Q25130" s="82" t="s">
        <v>97578</v>
      </c>
      <c r="R25130"/>
    </row>
    <row r="25131" spans="12:18" x14ac:dyDescent="0.25">
      <c r="L25131" t="s">
        <v>3270</v>
      </c>
      <c r="M25131" t="s">
        <v>23423</v>
      </c>
      <c r="N25131" t="s">
        <v>62388</v>
      </c>
      <c r="O25131" s="76" t="s">
        <v>4356</v>
      </c>
      <c r="P25131" s="82">
        <v>70</v>
      </c>
      <c r="Q25131" s="82" t="s">
        <v>97579</v>
      </c>
      <c r="R25131"/>
    </row>
    <row r="25132" spans="12:18" x14ac:dyDescent="0.25">
      <c r="L25132" t="s">
        <v>3270</v>
      </c>
      <c r="M25132" t="s">
        <v>23424</v>
      </c>
      <c r="N25132" t="s">
        <v>62389</v>
      </c>
      <c r="O25132" s="76" t="s">
        <v>4356</v>
      </c>
      <c r="P25132" s="82">
        <v>200</v>
      </c>
      <c r="Q25132" s="82" t="s">
        <v>97580</v>
      </c>
      <c r="R25132"/>
    </row>
    <row r="25133" spans="12:18" x14ac:dyDescent="0.25">
      <c r="L25133" t="s">
        <v>3270</v>
      </c>
      <c r="M25133" t="s">
        <v>19173</v>
      </c>
      <c r="N25133" t="s">
        <v>62390</v>
      </c>
      <c r="O25133" s="76" t="s">
        <v>4356</v>
      </c>
      <c r="P25133" s="82">
        <v>252</v>
      </c>
      <c r="Q25133" s="82" t="s">
        <v>97581</v>
      </c>
      <c r="R25133"/>
    </row>
    <row r="25134" spans="12:18" x14ac:dyDescent="0.25">
      <c r="L25134" t="s">
        <v>3270</v>
      </c>
      <c r="M25134" t="s">
        <v>36910</v>
      </c>
      <c r="N25134" t="s">
        <v>62391</v>
      </c>
      <c r="O25134" s="76" t="s">
        <v>4374</v>
      </c>
      <c r="P25134" s="82">
        <v>624</v>
      </c>
      <c r="Q25134" s="82" t="s">
        <v>97582</v>
      </c>
      <c r="R25134"/>
    </row>
    <row r="25135" spans="12:18" x14ac:dyDescent="0.25">
      <c r="L25135" t="s">
        <v>3270</v>
      </c>
      <c r="M25135" t="s">
        <v>19175</v>
      </c>
      <c r="N25135" t="s">
        <v>62392</v>
      </c>
      <c r="O25135" s="76" t="s">
        <v>4356</v>
      </c>
      <c r="P25135" s="82">
        <v>314</v>
      </c>
      <c r="Q25135" s="82" t="s">
        <v>97583</v>
      </c>
      <c r="R25135"/>
    </row>
    <row r="25136" spans="12:18" x14ac:dyDescent="0.25">
      <c r="L25136" t="s">
        <v>3270</v>
      </c>
      <c r="M25136" t="s">
        <v>36911</v>
      </c>
      <c r="N25136" t="s">
        <v>62393</v>
      </c>
      <c r="O25136" s="76" t="s">
        <v>4366</v>
      </c>
      <c r="P25136" s="82">
        <v>477</v>
      </c>
      <c r="Q25136" s="82" t="s">
        <v>97584</v>
      </c>
      <c r="R25136"/>
    </row>
    <row r="25137" spans="12:18" x14ac:dyDescent="0.25">
      <c r="L25137" t="s">
        <v>3270</v>
      </c>
      <c r="M25137" t="s">
        <v>5925</v>
      </c>
      <c r="N25137" t="s">
        <v>62394</v>
      </c>
      <c r="O25137" s="76" t="s">
        <v>4374</v>
      </c>
      <c r="P25137" s="82">
        <v>1320</v>
      </c>
      <c r="Q25137" s="82" t="s">
        <v>72645</v>
      </c>
      <c r="R25137"/>
    </row>
    <row r="25138" spans="12:18" x14ac:dyDescent="0.25">
      <c r="L25138" t="s">
        <v>3270</v>
      </c>
      <c r="M25138" t="s">
        <v>19176</v>
      </c>
      <c r="N25138" t="s">
        <v>62395</v>
      </c>
      <c r="O25138" s="76" t="s">
        <v>4356</v>
      </c>
      <c r="P25138" s="82">
        <v>970</v>
      </c>
      <c r="Q25138" s="82" t="s">
        <v>97585</v>
      </c>
      <c r="R25138"/>
    </row>
    <row r="25139" spans="12:18" x14ac:dyDescent="0.25">
      <c r="L25139" t="s">
        <v>3270</v>
      </c>
      <c r="M25139" t="s">
        <v>36912</v>
      </c>
      <c r="N25139" t="s">
        <v>62396</v>
      </c>
      <c r="O25139" s="76" t="s">
        <v>4356</v>
      </c>
      <c r="P25139" s="82">
        <v>224</v>
      </c>
      <c r="Q25139" s="82" t="s">
        <v>97586</v>
      </c>
      <c r="R25139"/>
    </row>
    <row r="25140" spans="12:18" x14ac:dyDescent="0.25">
      <c r="L25140" t="s">
        <v>3270</v>
      </c>
      <c r="M25140" t="s">
        <v>19178</v>
      </c>
      <c r="N25140" t="s">
        <v>62397</v>
      </c>
      <c r="O25140" s="76" t="s">
        <v>4374</v>
      </c>
      <c r="P25140" s="82">
        <v>884</v>
      </c>
      <c r="Q25140" s="82" t="s">
        <v>97587</v>
      </c>
      <c r="R25140"/>
    </row>
    <row r="25141" spans="12:18" x14ac:dyDescent="0.25">
      <c r="L25141" t="s">
        <v>3270</v>
      </c>
      <c r="M25141" t="s">
        <v>19180</v>
      </c>
      <c r="N25141" t="s">
        <v>62398</v>
      </c>
      <c r="O25141" s="76" t="s">
        <v>4356</v>
      </c>
      <c r="P25141" s="82">
        <v>419</v>
      </c>
      <c r="Q25141" s="82" t="s">
        <v>97588</v>
      </c>
      <c r="R25141"/>
    </row>
    <row r="25142" spans="12:18" x14ac:dyDescent="0.25">
      <c r="L25142" t="s">
        <v>3270</v>
      </c>
      <c r="M25142" t="s">
        <v>19182</v>
      </c>
      <c r="N25142" t="s">
        <v>62399</v>
      </c>
      <c r="O25142" s="76" t="s">
        <v>4356</v>
      </c>
      <c r="P25142" s="82">
        <v>578</v>
      </c>
      <c r="Q25142" s="82" t="s">
        <v>97589</v>
      </c>
      <c r="R25142"/>
    </row>
    <row r="25143" spans="12:18" x14ac:dyDescent="0.25">
      <c r="L25143" t="s">
        <v>3270</v>
      </c>
      <c r="M25143" t="s">
        <v>36913</v>
      </c>
      <c r="N25143" t="s">
        <v>62400</v>
      </c>
      <c r="O25143" s="76" t="s">
        <v>4356</v>
      </c>
      <c r="P25143" s="82">
        <v>595</v>
      </c>
      <c r="Q25143" s="82" t="s">
        <v>97590</v>
      </c>
      <c r="R25143"/>
    </row>
    <row r="25144" spans="12:18" x14ac:dyDescent="0.25">
      <c r="L25144" t="s">
        <v>3270</v>
      </c>
      <c r="M25144" t="s">
        <v>19184</v>
      </c>
      <c r="N25144" t="s">
        <v>62401</v>
      </c>
      <c r="O25144" s="76" t="s">
        <v>4356</v>
      </c>
      <c r="P25144" s="82">
        <v>6879</v>
      </c>
      <c r="Q25144" s="82" t="s">
        <v>97591</v>
      </c>
      <c r="R25144"/>
    </row>
    <row r="25145" spans="12:18" x14ac:dyDescent="0.25">
      <c r="L25145" t="s">
        <v>3270</v>
      </c>
      <c r="M25145" t="s">
        <v>23425</v>
      </c>
      <c r="N25145" t="s">
        <v>62402</v>
      </c>
      <c r="O25145" s="76" t="s">
        <v>4356</v>
      </c>
      <c r="P25145" s="82">
        <v>335</v>
      </c>
      <c r="Q25145" s="82" t="s">
        <v>97592</v>
      </c>
      <c r="R25145"/>
    </row>
    <row r="25146" spans="12:18" x14ac:dyDescent="0.25">
      <c r="L25146" t="s">
        <v>3270</v>
      </c>
      <c r="M25146" t="s">
        <v>10809</v>
      </c>
      <c r="N25146" t="s">
        <v>62403</v>
      </c>
      <c r="O25146" s="76" t="s">
        <v>4366</v>
      </c>
      <c r="P25146" s="82">
        <v>82</v>
      </c>
      <c r="Q25146" s="82" t="s">
        <v>97593</v>
      </c>
      <c r="R25146"/>
    </row>
    <row r="25147" spans="12:18" x14ac:dyDescent="0.25">
      <c r="L25147" t="s">
        <v>3270</v>
      </c>
      <c r="M25147" t="s">
        <v>17220</v>
      </c>
      <c r="N25147" t="s">
        <v>62404</v>
      </c>
      <c r="O25147" s="76" t="s">
        <v>4356</v>
      </c>
      <c r="P25147" s="82">
        <v>717</v>
      </c>
      <c r="Q25147" s="82" t="s">
        <v>97594</v>
      </c>
      <c r="R25147"/>
    </row>
    <row r="25148" spans="12:18" x14ac:dyDescent="0.25">
      <c r="L25148" t="s">
        <v>3270</v>
      </c>
      <c r="M25148" t="s">
        <v>19186</v>
      </c>
      <c r="N25148" t="s">
        <v>62405</v>
      </c>
      <c r="O25148" s="76" t="s">
        <v>4450</v>
      </c>
      <c r="P25148" s="82">
        <v>16484</v>
      </c>
      <c r="Q25148" s="82" t="s">
        <v>97595</v>
      </c>
      <c r="R25148"/>
    </row>
    <row r="25149" spans="12:18" x14ac:dyDescent="0.25">
      <c r="L25149" t="s">
        <v>3270</v>
      </c>
      <c r="M25149" t="s">
        <v>19188</v>
      </c>
      <c r="N25149" t="s">
        <v>62406</v>
      </c>
      <c r="O25149" s="76" t="s">
        <v>4356</v>
      </c>
      <c r="P25149" s="82">
        <v>387</v>
      </c>
      <c r="Q25149" s="82" t="s">
        <v>97596</v>
      </c>
      <c r="R25149"/>
    </row>
    <row r="25150" spans="12:18" x14ac:dyDescent="0.25">
      <c r="L25150" t="s">
        <v>3270</v>
      </c>
      <c r="M25150" t="s">
        <v>36914</v>
      </c>
      <c r="N25150" t="s">
        <v>62407</v>
      </c>
      <c r="O25150" s="76" t="s">
        <v>4356</v>
      </c>
      <c r="P25150" s="82">
        <v>274</v>
      </c>
      <c r="Q25150" s="82" t="s">
        <v>97597</v>
      </c>
      <c r="R25150"/>
    </row>
    <row r="25151" spans="12:18" x14ac:dyDescent="0.25">
      <c r="L25151" t="s">
        <v>3270</v>
      </c>
      <c r="M25151" t="s">
        <v>36915</v>
      </c>
      <c r="N25151" t="s">
        <v>62408</v>
      </c>
      <c r="O25151" s="76" t="s">
        <v>4366</v>
      </c>
      <c r="P25151" s="82">
        <v>80</v>
      </c>
      <c r="Q25151" s="82" t="s">
        <v>97600</v>
      </c>
      <c r="R25151"/>
    </row>
    <row r="25152" spans="12:18" x14ac:dyDescent="0.25">
      <c r="L25152" t="s">
        <v>3270</v>
      </c>
      <c r="M25152" t="s">
        <v>36916</v>
      </c>
      <c r="N25152" t="s">
        <v>62409</v>
      </c>
      <c r="O25152" s="76" t="s">
        <v>4356</v>
      </c>
      <c r="P25152" s="82">
        <v>268</v>
      </c>
      <c r="Q25152" s="82" t="s">
        <v>97601</v>
      </c>
      <c r="R25152"/>
    </row>
    <row r="25153" spans="12:18" x14ac:dyDescent="0.25">
      <c r="L25153" t="s">
        <v>3270</v>
      </c>
      <c r="M25153" t="s">
        <v>36917</v>
      </c>
      <c r="N25153" t="s">
        <v>62410</v>
      </c>
      <c r="O25153" s="76" t="s">
        <v>4366</v>
      </c>
      <c r="P25153" s="82">
        <v>82</v>
      </c>
      <c r="Q25153" s="82" t="s">
        <v>97602</v>
      </c>
      <c r="R25153"/>
    </row>
    <row r="25154" spans="12:18" x14ac:dyDescent="0.25">
      <c r="L25154" t="s">
        <v>3270</v>
      </c>
      <c r="M25154" t="s">
        <v>5926</v>
      </c>
      <c r="N25154" t="s">
        <v>62411</v>
      </c>
      <c r="O25154" s="76" t="s">
        <v>4356</v>
      </c>
      <c r="P25154" s="82">
        <v>270</v>
      </c>
      <c r="Q25154" s="82" t="s">
        <v>97603</v>
      </c>
      <c r="R25154"/>
    </row>
    <row r="25155" spans="12:18" x14ac:dyDescent="0.25">
      <c r="L25155" t="s">
        <v>3270</v>
      </c>
      <c r="M25155" t="s">
        <v>17224</v>
      </c>
      <c r="N25155" t="s">
        <v>62412</v>
      </c>
      <c r="O25155" s="76" t="s">
        <v>4374</v>
      </c>
      <c r="P25155" s="82">
        <v>4846</v>
      </c>
      <c r="Q25155" s="82" t="s">
        <v>72645</v>
      </c>
      <c r="R25155"/>
    </row>
    <row r="25156" spans="12:18" x14ac:dyDescent="0.25">
      <c r="L25156" t="s">
        <v>3270</v>
      </c>
      <c r="M25156" t="s">
        <v>5927</v>
      </c>
      <c r="N25156" t="s">
        <v>62413</v>
      </c>
      <c r="O25156" s="76" t="s">
        <v>4374</v>
      </c>
      <c r="P25156" s="82">
        <v>968</v>
      </c>
      <c r="Q25156" s="82" t="s">
        <v>72645</v>
      </c>
      <c r="R25156"/>
    </row>
    <row r="25157" spans="12:18" x14ac:dyDescent="0.25">
      <c r="L25157" t="s">
        <v>3270</v>
      </c>
      <c r="M25157" t="s">
        <v>5928</v>
      </c>
      <c r="N25157" t="s">
        <v>62414</v>
      </c>
      <c r="O25157" s="76" t="s">
        <v>4356</v>
      </c>
      <c r="P25157" s="82">
        <v>549</v>
      </c>
      <c r="Q25157" s="82" t="s">
        <v>97604</v>
      </c>
      <c r="R25157"/>
    </row>
    <row r="25158" spans="12:18" x14ac:dyDescent="0.25">
      <c r="L25158" t="s">
        <v>3270</v>
      </c>
      <c r="M25158" t="s">
        <v>5929</v>
      </c>
      <c r="N25158" t="s">
        <v>62415</v>
      </c>
      <c r="O25158" s="76" t="s">
        <v>4366</v>
      </c>
      <c r="P25158" s="82">
        <v>152</v>
      </c>
      <c r="Q25158" s="82" t="s">
        <v>97605</v>
      </c>
      <c r="R25158"/>
    </row>
    <row r="25159" spans="12:18" x14ac:dyDescent="0.25">
      <c r="L25159" t="s">
        <v>3270</v>
      </c>
      <c r="M25159" t="s">
        <v>23426</v>
      </c>
      <c r="N25159" t="s">
        <v>62416</v>
      </c>
      <c r="O25159" s="76" t="s">
        <v>4356</v>
      </c>
      <c r="P25159" s="82">
        <v>886</v>
      </c>
      <c r="Q25159" s="82" t="s">
        <v>97606</v>
      </c>
      <c r="R25159"/>
    </row>
    <row r="25160" spans="12:18" x14ac:dyDescent="0.25">
      <c r="L25160" t="s">
        <v>3270</v>
      </c>
      <c r="M25160" t="s">
        <v>19192</v>
      </c>
      <c r="N25160" t="s">
        <v>62417</v>
      </c>
      <c r="O25160" s="76" t="s">
        <v>4356</v>
      </c>
      <c r="P25160" s="82">
        <v>363</v>
      </c>
      <c r="Q25160" s="82" t="s">
        <v>97607</v>
      </c>
      <c r="R25160"/>
    </row>
    <row r="25161" spans="12:18" x14ac:dyDescent="0.25">
      <c r="L25161" t="s">
        <v>3270</v>
      </c>
      <c r="M25161" t="s">
        <v>17226</v>
      </c>
      <c r="N25161" t="s">
        <v>62418</v>
      </c>
      <c r="O25161" s="76" t="s">
        <v>4356</v>
      </c>
      <c r="P25161" s="82">
        <v>673</v>
      </c>
      <c r="Q25161" s="82" t="s">
        <v>97608</v>
      </c>
      <c r="R25161"/>
    </row>
    <row r="25162" spans="12:18" x14ac:dyDescent="0.25">
      <c r="L25162" t="s">
        <v>3270</v>
      </c>
      <c r="M25162" t="s">
        <v>5930</v>
      </c>
      <c r="N25162" t="s">
        <v>62419</v>
      </c>
      <c r="O25162" s="76" t="s">
        <v>4366</v>
      </c>
      <c r="P25162" s="82">
        <v>236</v>
      </c>
      <c r="Q25162" s="82" t="s">
        <v>97609</v>
      </c>
      <c r="R25162"/>
    </row>
    <row r="25163" spans="12:18" x14ac:dyDescent="0.25">
      <c r="L25163" t="s">
        <v>3270</v>
      </c>
      <c r="M25163" t="s">
        <v>36918</v>
      </c>
      <c r="N25163" t="s">
        <v>62420</v>
      </c>
      <c r="O25163" s="76" t="s">
        <v>4356</v>
      </c>
      <c r="P25163" s="82">
        <v>518</v>
      </c>
      <c r="Q25163" s="82" t="s">
        <v>97610</v>
      </c>
      <c r="R25163"/>
    </row>
    <row r="25164" spans="12:18" x14ac:dyDescent="0.25">
      <c r="L25164" t="s">
        <v>3270</v>
      </c>
      <c r="M25164" t="s">
        <v>17228</v>
      </c>
      <c r="N25164" t="s">
        <v>62421</v>
      </c>
      <c r="O25164" s="76" t="s">
        <v>4374</v>
      </c>
      <c r="P25164" s="82">
        <v>2133</v>
      </c>
      <c r="Q25164" s="82" t="s">
        <v>72645</v>
      </c>
      <c r="R25164"/>
    </row>
    <row r="25165" spans="12:18" x14ac:dyDescent="0.25">
      <c r="L25165" t="s">
        <v>3270</v>
      </c>
      <c r="M25165" t="s">
        <v>17230</v>
      </c>
      <c r="N25165" t="s">
        <v>62422</v>
      </c>
      <c r="O25165" s="76" t="s">
        <v>4356</v>
      </c>
      <c r="P25165" s="82">
        <v>425</v>
      </c>
      <c r="Q25165" s="82" t="s">
        <v>97611</v>
      </c>
      <c r="R25165"/>
    </row>
    <row r="25166" spans="12:18" x14ac:dyDescent="0.25">
      <c r="L25166" t="s">
        <v>3270</v>
      </c>
      <c r="M25166" t="s">
        <v>36919</v>
      </c>
      <c r="N25166" t="s">
        <v>62423</v>
      </c>
      <c r="O25166" s="76" t="s">
        <v>4356</v>
      </c>
      <c r="P25166" s="82">
        <v>138</v>
      </c>
      <c r="Q25166" s="82" t="s">
        <v>97612</v>
      </c>
      <c r="R25166"/>
    </row>
    <row r="25167" spans="12:18" x14ac:dyDescent="0.25">
      <c r="L25167" t="s">
        <v>3270</v>
      </c>
      <c r="M25167" t="s">
        <v>17232</v>
      </c>
      <c r="N25167" t="s">
        <v>62424</v>
      </c>
      <c r="O25167" s="76" t="s">
        <v>4356</v>
      </c>
      <c r="P25167" s="82">
        <v>1154</v>
      </c>
      <c r="Q25167" s="82" t="s">
        <v>97613</v>
      </c>
      <c r="R25167"/>
    </row>
    <row r="25168" spans="12:18" x14ac:dyDescent="0.25">
      <c r="L25168" t="s">
        <v>3270</v>
      </c>
      <c r="M25168" t="s">
        <v>17234</v>
      </c>
      <c r="N25168" t="s">
        <v>62425</v>
      </c>
      <c r="O25168" s="76" t="s">
        <v>4356</v>
      </c>
      <c r="P25168" s="82">
        <v>202</v>
      </c>
      <c r="Q25168" s="82" t="s">
        <v>97614</v>
      </c>
      <c r="R25168"/>
    </row>
    <row r="25169" spans="12:18" x14ac:dyDescent="0.25">
      <c r="L25169" t="s">
        <v>3270</v>
      </c>
      <c r="M25169" t="s">
        <v>23427</v>
      </c>
      <c r="N25169" t="s">
        <v>62426</v>
      </c>
      <c r="O25169" s="76" t="s">
        <v>4450</v>
      </c>
      <c r="P25169" s="82">
        <v>7094</v>
      </c>
      <c r="Q25169" s="82" t="s">
        <v>72645</v>
      </c>
      <c r="R25169"/>
    </row>
    <row r="25170" spans="12:18" x14ac:dyDescent="0.25">
      <c r="L25170" t="s">
        <v>3270</v>
      </c>
      <c r="M25170" t="s">
        <v>36920</v>
      </c>
      <c r="N25170" t="s">
        <v>62427</v>
      </c>
      <c r="O25170" s="76" t="s">
        <v>4356</v>
      </c>
      <c r="P25170" s="82">
        <v>209</v>
      </c>
      <c r="Q25170" s="82" t="s">
        <v>97615</v>
      </c>
      <c r="R25170"/>
    </row>
    <row r="25171" spans="12:18" x14ac:dyDescent="0.25">
      <c r="L25171" t="s">
        <v>3270</v>
      </c>
      <c r="M25171" t="s">
        <v>17222</v>
      </c>
      <c r="N25171" t="s">
        <v>62428</v>
      </c>
      <c r="O25171" s="76" t="s">
        <v>4366</v>
      </c>
      <c r="P25171" s="82">
        <v>138</v>
      </c>
      <c r="Q25171" s="82" t="s">
        <v>97598</v>
      </c>
      <c r="R25171"/>
    </row>
    <row r="25172" spans="12:18" x14ac:dyDescent="0.25">
      <c r="L25172" t="s">
        <v>3270</v>
      </c>
      <c r="M25172" t="s">
        <v>19190</v>
      </c>
      <c r="N25172" t="s">
        <v>62429</v>
      </c>
      <c r="O25172" s="76" t="s">
        <v>4366</v>
      </c>
      <c r="P25172" s="82">
        <v>69</v>
      </c>
      <c r="Q25172" s="82" t="s">
        <v>97599</v>
      </c>
      <c r="R25172"/>
    </row>
    <row r="25173" spans="12:18" x14ac:dyDescent="0.25">
      <c r="L25173" t="s">
        <v>3270</v>
      </c>
      <c r="M25173" t="s">
        <v>19196</v>
      </c>
      <c r="N25173" t="s">
        <v>62430</v>
      </c>
      <c r="O25173" s="76" t="s">
        <v>4356</v>
      </c>
      <c r="P25173" s="82">
        <v>979</v>
      </c>
      <c r="Q25173" s="82" t="s">
        <v>97619</v>
      </c>
      <c r="R25173"/>
    </row>
    <row r="25174" spans="12:18" x14ac:dyDescent="0.25">
      <c r="L25174" t="s">
        <v>3270</v>
      </c>
      <c r="M25174" t="s">
        <v>23428</v>
      </c>
      <c r="N25174" t="s">
        <v>62431</v>
      </c>
      <c r="O25174" s="76" t="s">
        <v>4356</v>
      </c>
      <c r="P25174" s="82">
        <v>429</v>
      </c>
      <c r="Q25174" s="82" t="s">
        <v>97616</v>
      </c>
      <c r="R25174"/>
    </row>
    <row r="25175" spans="12:18" x14ac:dyDescent="0.25">
      <c r="L25175" t="s">
        <v>3270</v>
      </c>
      <c r="M25175" t="s">
        <v>19194</v>
      </c>
      <c r="N25175" t="s">
        <v>62432</v>
      </c>
      <c r="O25175" s="76" t="s">
        <v>4366</v>
      </c>
      <c r="P25175" s="82">
        <v>136</v>
      </c>
      <c r="Q25175" s="82" t="s">
        <v>97617</v>
      </c>
      <c r="R25175"/>
    </row>
    <row r="25176" spans="12:18" x14ac:dyDescent="0.25">
      <c r="L25176" t="s">
        <v>3270</v>
      </c>
      <c r="M25176" t="s">
        <v>36921</v>
      </c>
      <c r="N25176" t="s">
        <v>62433</v>
      </c>
      <c r="O25176" s="76" t="s">
        <v>4356</v>
      </c>
      <c r="P25176" s="82">
        <v>555</v>
      </c>
      <c r="Q25176" s="82" t="s">
        <v>97618</v>
      </c>
      <c r="R25176"/>
    </row>
    <row r="25177" spans="12:18" x14ac:dyDescent="0.25">
      <c r="L25177" t="s">
        <v>3270</v>
      </c>
      <c r="M25177" t="s">
        <v>36922</v>
      </c>
      <c r="N25177" t="s">
        <v>62434</v>
      </c>
      <c r="O25177" s="76" t="s">
        <v>4356</v>
      </c>
      <c r="P25177" s="82">
        <v>589</v>
      </c>
      <c r="Q25177" s="82" t="s">
        <v>97620</v>
      </c>
      <c r="R25177"/>
    </row>
    <row r="25178" spans="12:18" x14ac:dyDescent="0.25">
      <c r="L25178" t="s">
        <v>3270</v>
      </c>
      <c r="M25178" t="s">
        <v>17236</v>
      </c>
      <c r="N25178" t="s">
        <v>62435</v>
      </c>
      <c r="O25178" s="76" t="s">
        <v>4356</v>
      </c>
      <c r="P25178" s="82">
        <v>335</v>
      </c>
      <c r="Q25178" s="82" t="s">
        <v>97621</v>
      </c>
      <c r="R25178"/>
    </row>
    <row r="25179" spans="12:18" x14ac:dyDescent="0.25">
      <c r="L25179" t="s">
        <v>3270</v>
      </c>
      <c r="M25179" t="s">
        <v>5931</v>
      </c>
      <c r="N25179" t="s">
        <v>62436</v>
      </c>
      <c r="O25179" s="76" t="s">
        <v>4356</v>
      </c>
      <c r="P25179" s="82">
        <v>254</v>
      </c>
      <c r="Q25179" s="82" t="s">
        <v>97622</v>
      </c>
      <c r="R25179"/>
    </row>
    <row r="25180" spans="12:18" x14ac:dyDescent="0.25">
      <c r="L25180" t="s">
        <v>3270</v>
      </c>
      <c r="M25180" t="s">
        <v>9528</v>
      </c>
      <c r="N25180" t="s">
        <v>62437</v>
      </c>
      <c r="O25180" s="76" t="s">
        <v>4356</v>
      </c>
      <c r="P25180" s="82">
        <v>175</v>
      </c>
      <c r="Q25180" s="82" t="s">
        <v>97623</v>
      </c>
      <c r="R25180"/>
    </row>
    <row r="25181" spans="12:18" x14ac:dyDescent="0.25">
      <c r="L25181" t="s">
        <v>3270</v>
      </c>
      <c r="M25181" t="s">
        <v>17239</v>
      </c>
      <c r="N25181" t="s">
        <v>62438</v>
      </c>
      <c r="O25181" s="76" t="s">
        <v>4356</v>
      </c>
      <c r="P25181" s="82">
        <v>160</v>
      </c>
      <c r="Q25181" s="82" t="s">
        <v>97624</v>
      </c>
      <c r="R25181"/>
    </row>
    <row r="25182" spans="12:18" x14ac:dyDescent="0.25">
      <c r="L25182" t="s">
        <v>3270</v>
      </c>
      <c r="M25182" t="s">
        <v>17241</v>
      </c>
      <c r="N25182" t="s">
        <v>62439</v>
      </c>
      <c r="O25182" s="76" t="s">
        <v>4356</v>
      </c>
      <c r="P25182" s="82">
        <v>123</v>
      </c>
      <c r="Q25182" s="82" t="s">
        <v>97625</v>
      </c>
      <c r="R25182"/>
    </row>
    <row r="25183" spans="12:18" x14ac:dyDescent="0.25">
      <c r="L25183" t="s">
        <v>3270</v>
      </c>
      <c r="M25183" t="s">
        <v>36923</v>
      </c>
      <c r="N25183" t="s">
        <v>62440</v>
      </c>
      <c r="O25183" s="76" t="s">
        <v>4356</v>
      </c>
      <c r="P25183" s="82">
        <v>155</v>
      </c>
      <c r="Q25183" s="82" t="s">
        <v>97626</v>
      </c>
      <c r="R25183"/>
    </row>
    <row r="25184" spans="12:18" x14ac:dyDescent="0.25">
      <c r="L25184" t="s">
        <v>3270</v>
      </c>
      <c r="M25184" t="s">
        <v>17243</v>
      </c>
      <c r="N25184" t="s">
        <v>62441</v>
      </c>
      <c r="O25184" s="76" t="s">
        <v>4366</v>
      </c>
      <c r="P25184" s="82">
        <v>174</v>
      </c>
      <c r="Q25184" s="82" t="s">
        <v>97627</v>
      </c>
      <c r="R25184"/>
    </row>
    <row r="25185" spans="12:18" x14ac:dyDescent="0.25">
      <c r="L25185" t="s">
        <v>3270</v>
      </c>
      <c r="M25185" t="s">
        <v>17245</v>
      </c>
      <c r="N25185" t="s">
        <v>62442</v>
      </c>
      <c r="O25185" s="76" t="s">
        <v>4366</v>
      </c>
      <c r="P25185" s="82">
        <v>130</v>
      </c>
      <c r="Q25185" s="82" t="s">
        <v>97628</v>
      </c>
      <c r="R25185"/>
    </row>
    <row r="25186" spans="12:18" x14ac:dyDescent="0.25">
      <c r="L25186" t="s">
        <v>3270</v>
      </c>
      <c r="M25186" t="s">
        <v>17247</v>
      </c>
      <c r="N25186" t="s">
        <v>62443</v>
      </c>
      <c r="O25186" s="76" t="s">
        <v>4356</v>
      </c>
      <c r="P25186" s="82">
        <v>214</v>
      </c>
      <c r="Q25186" s="82" t="s">
        <v>97629</v>
      </c>
      <c r="R25186"/>
    </row>
    <row r="25187" spans="12:18" x14ac:dyDescent="0.25">
      <c r="L25187" t="s">
        <v>3270</v>
      </c>
      <c r="M25187" t="s">
        <v>17249</v>
      </c>
      <c r="N25187" t="s">
        <v>62444</v>
      </c>
      <c r="O25187" s="76" t="s">
        <v>4356</v>
      </c>
      <c r="P25187" s="82">
        <v>732</v>
      </c>
      <c r="Q25187" s="82" t="s">
        <v>97630</v>
      </c>
      <c r="R25187"/>
    </row>
    <row r="25188" spans="12:18" x14ac:dyDescent="0.25">
      <c r="L25188" t="s">
        <v>3270</v>
      </c>
      <c r="M25188" t="s">
        <v>17252</v>
      </c>
      <c r="N25188" t="s">
        <v>62445</v>
      </c>
      <c r="O25188" s="76" t="s">
        <v>4356</v>
      </c>
      <c r="P25188" s="82">
        <v>1194</v>
      </c>
      <c r="Q25188" s="82" t="s">
        <v>97631</v>
      </c>
      <c r="R25188"/>
    </row>
    <row r="25189" spans="12:18" x14ac:dyDescent="0.25">
      <c r="L25189" t="s">
        <v>3270</v>
      </c>
      <c r="M25189" t="s">
        <v>17254</v>
      </c>
      <c r="N25189" t="s">
        <v>62446</v>
      </c>
      <c r="O25189" s="76" t="s">
        <v>4356</v>
      </c>
      <c r="P25189" s="82">
        <v>468</v>
      </c>
      <c r="Q25189" s="82" t="s">
        <v>97632</v>
      </c>
      <c r="R25189"/>
    </row>
    <row r="25190" spans="12:18" x14ac:dyDescent="0.25">
      <c r="L25190" t="s">
        <v>3270</v>
      </c>
      <c r="M25190" t="s">
        <v>36924</v>
      </c>
      <c r="N25190" t="s">
        <v>62447</v>
      </c>
      <c r="O25190" s="76" t="s">
        <v>4356</v>
      </c>
      <c r="P25190" s="82">
        <v>158</v>
      </c>
      <c r="Q25190" s="82" t="s">
        <v>97633</v>
      </c>
      <c r="R25190"/>
    </row>
    <row r="25191" spans="12:18" x14ac:dyDescent="0.25">
      <c r="L25191" t="s">
        <v>3270</v>
      </c>
      <c r="M25191" t="s">
        <v>23429</v>
      </c>
      <c r="N25191" t="s">
        <v>62448</v>
      </c>
      <c r="O25191" s="76" t="s">
        <v>4374</v>
      </c>
      <c r="P25191" s="82">
        <v>2418</v>
      </c>
      <c r="Q25191" s="82" t="s">
        <v>72645</v>
      </c>
      <c r="R25191"/>
    </row>
    <row r="25192" spans="12:18" x14ac:dyDescent="0.25">
      <c r="L25192" t="s">
        <v>3270</v>
      </c>
      <c r="M25192" t="s">
        <v>17256</v>
      </c>
      <c r="N25192" t="s">
        <v>62449</v>
      </c>
      <c r="O25192" s="76" t="s">
        <v>4356</v>
      </c>
      <c r="P25192" s="82">
        <v>514</v>
      </c>
      <c r="Q25192" s="82" t="s">
        <v>97634</v>
      </c>
      <c r="R25192"/>
    </row>
    <row r="25193" spans="12:18" x14ac:dyDescent="0.25">
      <c r="L25193" t="s">
        <v>3270</v>
      </c>
      <c r="M25193" t="s">
        <v>36925</v>
      </c>
      <c r="N25193" t="s">
        <v>62450</v>
      </c>
      <c r="O25193" s="76" t="s">
        <v>4356</v>
      </c>
      <c r="P25193" s="82">
        <v>698</v>
      </c>
      <c r="Q25193" s="82" t="s">
        <v>97635</v>
      </c>
      <c r="R25193"/>
    </row>
    <row r="25194" spans="12:18" x14ac:dyDescent="0.25">
      <c r="L25194" t="s">
        <v>3270</v>
      </c>
      <c r="M25194" t="s">
        <v>23430</v>
      </c>
      <c r="N25194" t="s">
        <v>62451</v>
      </c>
      <c r="O25194" s="76" t="s">
        <v>4366</v>
      </c>
      <c r="P25194" s="82">
        <v>212</v>
      </c>
      <c r="Q25194" s="82" t="s">
        <v>97636</v>
      </c>
      <c r="R25194"/>
    </row>
    <row r="25195" spans="12:18" x14ac:dyDescent="0.25">
      <c r="L25195" t="s">
        <v>3270</v>
      </c>
      <c r="M25195" t="s">
        <v>36926</v>
      </c>
      <c r="N25195" t="s">
        <v>62452</v>
      </c>
      <c r="O25195" s="76" t="s">
        <v>4356</v>
      </c>
      <c r="P25195" s="82">
        <v>274</v>
      </c>
      <c r="Q25195" s="82" t="s">
        <v>97637</v>
      </c>
      <c r="R25195"/>
    </row>
    <row r="25196" spans="12:18" x14ac:dyDescent="0.25">
      <c r="L25196" t="s">
        <v>3270</v>
      </c>
      <c r="M25196" t="s">
        <v>17258</v>
      </c>
      <c r="N25196" t="s">
        <v>62453</v>
      </c>
      <c r="O25196" s="76" t="s">
        <v>4356</v>
      </c>
      <c r="P25196" s="82">
        <v>201</v>
      </c>
      <c r="Q25196" s="82" t="s">
        <v>97638</v>
      </c>
      <c r="R25196"/>
    </row>
    <row r="25197" spans="12:18" x14ac:dyDescent="0.25">
      <c r="L25197" t="s">
        <v>3270</v>
      </c>
      <c r="M25197" t="s">
        <v>17260</v>
      </c>
      <c r="N25197" t="s">
        <v>62454</v>
      </c>
      <c r="O25197" s="76" t="s">
        <v>4356</v>
      </c>
      <c r="P25197" s="82">
        <v>494</v>
      </c>
      <c r="Q25197" s="82" t="s">
        <v>97639</v>
      </c>
      <c r="R25197"/>
    </row>
    <row r="25198" spans="12:18" x14ac:dyDescent="0.25">
      <c r="L25198" t="s">
        <v>3270</v>
      </c>
      <c r="M25198" t="s">
        <v>23431</v>
      </c>
      <c r="N25198" t="s">
        <v>62455</v>
      </c>
      <c r="O25198" s="76" t="s">
        <v>4366</v>
      </c>
      <c r="P25198" s="82">
        <v>159</v>
      </c>
      <c r="Q25198" s="82" t="s">
        <v>97640</v>
      </c>
      <c r="R25198"/>
    </row>
    <row r="25199" spans="12:18" x14ac:dyDescent="0.25">
      <c r="L25199" t="s">
        <v>3270</v>
      </c>
      <c r="M25199" t="s">
        <v>19198</v>
      </c>
      <c r="N25199" t="s">
        <v>62456</v>
      </c>
      <c r="O25199" s="76" t="s">
        <v>4356</v>
      </c>
      <c r="P25199" s="82">
        <v>306</v>
      </c>
      <c r="Q25199" s="82" t="s">
        <v>97641</v>
      </c>
      <c r="R25199"/>
    </row>
    <row r="25200" spans="12:18" x14ac:dyDescent="0.25">
      <c r="L25200" t="s">
        <v>3270</v>
      </c>
      <c r="M25200" t="s">
        <v>36927</v>
      </c>
      <c r="N25200" t="s">
        <v>62457</v>
      </c>
      <c r="O25200" s="76" t="s">
        <v>4366</v>
      </c>
      <c r="P25200" s="82">
        <v>284</v>
      </c>
      <c r="Q25200" s="82" t="s">
        <v>97642</v>
      </c>
      <c r="R25200"/>
    </row>
    <row r="25201" spans="12:18" x14ac:dyDescent="0.25">
      <c r="L25201" t="s">
        <v>3270</v>
      </c>
      <c r="M25201" t="s">
        <v>36928</v>
      </c>
      <c r="N25201" t="s">
        <v>62458</v>
      </c>
      <c r="O25201" s="76" t="s">
        <v>4356</v>
      </c>
      <c r="P25201" s="82">
        <v>413</v>
      </c>
      <c r="Q25201" s="82" t="s">
        <v>97643</v>
      </c>
      <c r="R25201"/>
    </row>
    <row r="25202" spans="12:18" x14ac:dyDescent="0.25">
      <c r="L25202" t="s">
        <v>3270</v>
      </c>
      <c r="M25202" t="s">
        <v>5932</v>
      </c>
      <c r="N25202" t="s">
        <v>62459</v>
      </c>
      <c r="O25202" s="76" t="s">
        <v>4356</v>
      </c>
      <c r="P25202" s="82">
        <v>1076</v>
      </c>
      <c r="Q25202" s="82" t="s">
        <v>97644</v>
      </c>
      <c r="R25202"/>
    </row>
    <row r="25203" spans="12:18" x14ac:dyDescent="0.25">
      <c r="L25203" t="s">
        <v>3270</v>
      </c>
      <c r="M25203" t="s">
        <v>36929</v>
      </c>
      <c r="N25203" t="s">
        <v>62460</v>
      </c>
      <c r="O25203" s="76" t="s">
        <v>4366</v>
      </c>
      <c r="P25203" s="82">
        <v>197</v>
      </c>
      <c r="Q25203" s="82" t="s">
        <v>97645</v>
      </c>
      <c r="R25203"/>
    </row>
    <row r="25204" spans="12:18" x14ac:dyDescent="0.25">
      <c r="L25204" t="s">
        <v>3270</v>
      </c>
      <c r="M25204" t="s">
        <v>17262</v>
      </c>
      <c r="N25204" t="s">
        <v>62461</v>
      </c>
      <c r="O25204" s="76" t="s">
        <v>4356</v>
      </c>
      <c r="P25204" s="82">
        <v>2053</v>
      </c>
      <c r="Q25204" s="82" t="s">
        <v>97646</v>
      </c>
      <c r="R25204"/>
    </row>
    <row r="25205" spans="12:18" x14ac:dyDescent="0.25">
      <c r="L25205" t="s">
        <v>3270</v>
      </c>
      <c r="M25205" t="s">
        <v>23432</v>
      </c>
      <c r="N25205" t="s">
        <v>62462</v>
      </c>
      <c r="O25205" s="76" t="s">
        <v>4366</v>
      </c>
      <c r="P25205" s="82">
        <v>183</v>
      </c>
      <c r="Q25205" s="82" t="s">
        <v>97647</v>
      </c>
      <c r="R25205"/>
    </row>
    <row r="25206" spans="12:18" x14ac:dyDescent="0.25">
      <c r="L25206" t="s">
        <v>3270</v>
      </c>
      <c r="M25206" t="s">
        <v>5933</v>
      </c>
      <c r="N25206" t="s">
        <v>62463</v>
      </c>
      <c r="O25206" s="76" t="s">
        <v>4356</v>
      </c>
      <c r="P25206" s="82">
        <v>188</v>
      </c>
      <c r="Q25206" s="82" t="s">
        <v>97648</v>
      </c>
      <c r="R25206"/>
    </row>
    <row r="25207" spans="12:18" x14ac:dyDescent="0.25">
      <c r="L25207" t="s">
        <v>3270</v>
      </c>
      <c r="M25207" t="s">
        <v>5934</v>
      </c>
      <c r="N25207" t="s">
        <v>62464</v>
      </c>
      <c r="O25207" s="76" t="s">
        <v>4356</v>
      </c>
      <c r="P25207" s="82">
        <v>1194</v>
      </c>
      <c r="Q25207" s="82" t="s">
        <v>97649</v>
      </c>
      <c r="R25207"/>
    </row>
    <row r="25208" spans="12:18" x14ac:dyDescent="0.25">
      <c r="L25208" t="s">
        <v>3270</v>
      </c>
      <c r="M25208" t="s">
        <v>5935</v>
      </c>
      <c r="N25208" t="s">
        <v>62465</v>
      </c>
      <c r="O25208" s="76" t="s">
        <v>4356</v>
      </c>
      <c r="P25208" s="82">
        <v>244</v>
      </c>
      <c r="Q25208" s="82" t="s">
        <v>97650</v>
      </c>
      <c r="R25208"/>
    </row>
    <row r="25209" spans="12:18" x14ac:dyDescent="0.25">
      <c r="L25209" t="s">
        <v>3270</v>
      </c>
      <c r="M25209" t="s">
        <v>10038</v>
      </c>
      <c r="N25209" t="s">
        <v>62466</v>
      </c>
      <c r="O25209" s="76" t="s">
        <v>4356</v>
      </c>
      <c r="P25209" s="82">
        <v>333</v>
      </c>
      <c r="Q25209" s="82" t="s">
        <v>97651</v>
      </c>
      <c r="R25209"/>
    </row>
    <row r="25210" spans="12:18" x14ac:dyDescent="0.25">
      <c r="L25210" t="s">
        <v>3270</v>
      </c>
      <c r="M25210" t="s">
        <v>20388</v>
      </c>
      <c r="N25210" t="s">
        <v>62467</v>
      </c>
      <c r="O25210" s="76" t="s">
        <v>4366</v>
      </c>
      <c r="P25210" s="82">
        <v>89</v>
      </c>
      <c r="Q25210" s="82" t="s">
        <v>97652</v>
      </c>
      <c r="R25210"/>
    </row>
    <row r="25211" spans="12:18" x14ac:dyDescent="0.25">
      <c r="L25211" t="s">
        <v>3270</v>
      </c>
      <c r="M25211" t="s">
        <v>36930</v>
      </c>
      <c r="N25211" t="s">
        <v>62468</v>
      </c>
      <c r="O25211" s="76" t="s">
        <v>4356</v>
      </c>
      <c r="P25211" s="82">
        <v>1736</v>
      </c>
      <c r="Q25211" s="82" t="s">
        <v>97653</v>
      </c>
      <c r="R25211"/>
    </row>
    <row r="25212" spans="12:18" x14ac:dyDescent="0.25">
      <c r="L25212" t="s">
        <v>3270</v>
      </c>
      <c r="M25212" t="s">
        <v>36931</v>
      </c>
      <c r="N25212" t="s">
        <v>62469</v>
      </c>
      <c r="O25212" s="76" t="s">
        <v>4356</v>
      </c>
      <c r="P25212" s="82">
        <v>207</v>
      </c>
      <c r="Q25212" s="82" t="s">
        <v>97654</v>
      </c>
      <c r="R25212"/>
    </row>
    <row r="25213" spans="12:18" x14ac:dyDescent="0.25">
      <c r="L25213" t="s">
        <v>3270</v>
      </c>
      <c r="M25213" t="s">
        <v>23433</v>
      </c>
      <c r="N25213" t="s">
        <v>62470</v>
      </c>
      <c r="O25213" s="76" t="s">
        <v>4356</v>
      </c>
      <c r="P25213" s="82">
        <v>118</v>
      </c>
      <c r="Q25213" s="82" t="s">
        <v>97655</v>
      </c>
      <c r="R25213"/>
    </row>
    <row r="25214" spans="12:18" x14ac:dyDescent="0.25">
      <c r="L25214" t="s">
        <v>3270</v>
      </c>
      <c r="M25214" t="s">
        <v>36932</v>
      </c>
      <c r="N25214" t="s">
        <v>62471</v>
      </c>
      <c r="O25214" s="76" t="s">
        <v>4356</v>
      </c>
      <c r="P25214" s="82">
        <v>172</v>
      </c>
      <c r="Q25214" s="82" t="s">
        <v>97656</v>
      </c>
      <c r="R25214"/>
    </row>
    <row r="25215" spans="12:18" x14ac:dyDescent="0.25">
      <c r="L25215" t="s">
        <v>3270</v>
      </c>
      <c r="M25215" t="s">
        <v>36933</v>
      </c>
      <c r="N25215" t="s">
        <v>62472</v>
      </c>
      <c r="O25215" s="76" t="s">
        <v>4356</v>
      </c>
      <c r="P25215" s="82">
        <v>1032</v>
      </c>
      <c r="Q25215" s="82" t="s">
        <v>97657</v>
      </c>
      <c r="R25215"/>
    </row>
    <row r="25216" spans="12:18" x14ac:dyDescent="0.25">
      <c r="L25216" t="s">
        <v>3270</v>
      </c>
      <c r="M25216" t="s">
        <v>23434</v>
      </c>
      <c r="N25216" t="s">
        <v>62473</v>
      </c>
      <c r="O25216" s="76" t="s">
        <v>4374</v>
      </c>
      <c r="P25216" s="82">
        <v>1270</v>
      </c>
      <c r="Q25216" s="82" t="s">
        <v>72645</v>
      </c>
      <c r="R25216"/>
    </row>
    <row r="25217" spans="12:18" x14ac:dyDescent="0.25">
      <c r="L25217" t="s">
        <v>3270</v>
      </c>
      <c r="M25217" t="s">
        <v>19202</v>
      </c>
      <c r="N25217" t="s">
        <v>62474</v>
      </c>
      <c r="O25217" s="76" t="s">
        <v>4356</v>
      </c>
      <c r="P25217" s="82">
        <v>265</v>
      </c>
      <c r="Q25217" s="82" t="s">
        <v>97658</v>
      </c>
      <c r="R25217"/>
    </row>
    <row r="25218" spans="12:18" x14ac:dyDescent="0.25">
      <c r="L25218" t="s">
        <v>3270</v>
      </c>
      <c r="M25218" t="s">
        <v>17264</v>
      </c>
      <c r="N25218" t="s">
        <v>62475</v>
      </c>
      <c r="O25218" s="76" t="s">
        <v>4356</v>
      </c>
      <c r="P25218" s="82">
        <v>773</v>
      </c>
      <c r="Q25218" s="82" t="s">
        <v>97659</v>
      </c>
      <c r="R25218"/>
    </row>
    <row r="25219" spans="12:18" x14ac:dyDescent="0.25">
      <c r="L25219" t="s">
        <v>3270</v>
      </c>
      <c r="M25219" t="s">
        <v>11162</v>
      </c>
      <c r="N25219" t="s">
        <v>62476</v>
      </c>
      <c r="O25219" s="76" t="s">
        <v>4356</v>
      </c>
      <c r="P25219" s="82">
        <v>166</v>
      </c>
      <c r="Q25219" s="82" t="s">
        <v>97660</v>
      </c>
      <c r="R25219"/>
    </row>
    <row r="25220" spans="12:18" x14ac:dyDescent="0.25">
      <c r="L25220" t="s">
        <v>3270</v>
      </c>
      <c r="M25220" t="s">
        <v>5936</v>
      </c>
      <c r="N25220" t="s">
        <v>62477</v>
      </c>
      <c r="O25220" s="76" t="s">
        <v>4356</v>
      </c>
      <c r="P25220" s="82">
        <v>220</v>
      </c>
      <c r="Q25220" s="82" t="s">
        <v>97661</v>
      </c>
      <c r="R25220"/>
    </row>
    <row r="25221" spans="12:18" x14ac:dyDescent="0.25">
      <c r="L25221" t="s">
        <v>3270</v>
      </c>
      <c r="M25221" t="s">
        <v>17266</v>
      </c>
      <c r="N25221" t="s">
        <v>62478</v>
      </c>
      <c r="O25221" s="76" t="s">
        <v>4374</v>
      </c>
      <c r="P25221" s="82">
        <v>9804</v>
      </c>
      <c r="Q25221" s="82" t="s">
        <v>72645</v>
      </c>
      <c r="R25221"/>
    </row>
    <row r="25222" spans="12:18" x14ac:dyDescent="0.25">
      <c r="L25222" t="s">
        <v>3270</v>
      </c>
      <c r="M25222" t="s">
        <v>19204</v>
      </c>
      <c r="N25222" t="s">
        <v>62479</v>
      </c>
      <c r="O25222" s="76" t="s">
        <v>4366</v>
      </c>
      <c r="P25222" s="82">
        <v>172</v>
      </c>
      <c r="Q25222" s="82" t="s">
        <v>97662</v>
      </c>
      <c r="R25222"/>
    </row>
    <row r="25223" spans="12:18" x14ac:dyDescent="0.25">
      <c r="L25223" t="s">
        <v>3270</v>
      </c>
      <c r="M25223" t="s">
        <v>36934</v>
      </c>
      <c r="N25223" t="s">
        <v>62480</v>
      </c>
      <c r="O25223" s="76" t="s">
        <v>4366</v>
      </c>
      <c r="P25223" s="82">
        <v>155</v>
      </c>
      <c r="Q25223" s="82" t="s">
        <v>97663</v>
      </c>
      <c r="R25223"/>
    </row>
    <row r="25224" spans="12:18" x14ac:dyDescent="0.25">
      <c r="L25224" t="s">
        <v>3270</v>
      </c>
      <c r="M25224" t="s">
        <v>19206</v>
      </c>
      <c r="N25224" t="s">
        <v>62481</v>
      </c>
      <c r="O25224" s="76" t="s">
        <v>4366</v>
      </c>
      <c r="P25224" s="82">
        <v>192</v>
      </c>
      <c r="Q25224" s="82" t="s">
        <v>97664</v>
      </c>
      <c r="R25224"/>
    </row>
    <row r="25225" spans="12:18" x14ac:dyDescent="0.25">
      <c r="L25225" t="s">
        <v>3270</v>
      </c>
      <c r="M25225" t="s">
        <v>5937</v>
      </c>
      <c r="N25225" t="s">
        <v>62482</v>
      </c>
      <c r="O25225" s="76" t="s">
        <v>4356</v>
      </c>
      <c r="P25225" s="82">
        <v>831</v>
      </c>
      <c r="Q25225" s="82" t="s">
        <v>97665</v>
      </c>
      <c r="R25225"/>
    </row>
    <row r="25226" spans="12:18" x14ac:dyDescent="0.25">
      <c r="L25226" t="s">
        <v>3270</v>
      </c>
      <c r="M25226" t="s">
        <v>5938</v>
      </c>
      <c r="N25226" t="s">
        <v>62483</v>
      </c>
      <c r="O25226" s="76" t="s">
        <v>4356</v>
      </c>
      <c r="P25226" s="82">
        <v>81</v>
      </c>
      <c r="Q25226" s="82" t="s">
        <v>97666</v>
      </c>
      <c r="R25226"/>
    </row>
    <row r="25227" spans="12:18" x14ac:dyDescent="0.25">
      <c r="L25227" t="s">
        <v>3270</v>
      </c>
      <c r="M25227" t="s">
        <v>23435</v>
      </c>
      <c r="N25227" t="s">
        <v>62484</v>
      </c>
      <c r="O25227" s="76" t="s">
        <v>4356</v>
      </c>
      <c r="P25227" s="82">
        <v>135</v>
      </c>
      <c r="Q25227" s="82" t="s">
        <v>97667</v>
      </c>
      <c r="R25227"/>
    </row>
    <row r="25228" spans="12:18" x14ac:dyDescent="0.25">
      <c r="L25228" t="s">
        <v>3270</v>
      </c>
      <c r="M25228" t="s">
        <v>5939</v>
      </c>
      <c r="N25228" t="s">
        <v>62485</v>
      </c>
      <c r="O25228" s="76" t="s">
        <v>4366</v>
      </c>
      <c r="P25228" s="82">
        <v>207</v>
      </c>
      <c r="Q25228" s="82" t="s">
        <v>97668</v>
      </c>
      <c r="R25228"/>
    </row>
    <row r="25229" spans="12:18" x14ac:dyDescent="0.25">
      <c r="L25229" t="s">
        <v>3270</v>
      </c>
      <c r="M25229" t="s">
        <v>19208</v>
      </c>
      <c r="N25229" t="s">
        <v>62486</v>
      </c>
      <c r="O25229" s="76" t="s">
        <v>4356</v>
      </c>
      <c r="P25229" s="82">
        <v>706</v>
      </c>
      <c r="Q25229" s="82" t="s">
        <v>97669</v>
      </c>
      <c r="R25229"/>
    </row>
    <row r="25230" spans="12:18" x14ac:dyDescent="0.25">
      <c r="L25230" t="s">
        <v>3270</v>
      </c>
      <c r="M25230" t="s">
        <v>17267</v>
      </c>
      <c r="N25230" t="s">
        <v>62487</v>
      </c>
      <c r="O25230" s="76" t="s">
        <v>4356</v>
      </c>
      <c r="P25230" s="82">
        <v>405</v>
      </c>
      <c r="Q25230" s="82" t="s">
        <v>97670</v>
      </c>
      <c r="R25230"/>
    </row>
    <row r="25231" spans="12:18" x14ac:dyDescent="0.25">
      <c r="L25231" t="s">
        <v>3270</v>
      </c>
      <c r="M25231" t="s">
        <v>36935</v>
      </c>
      <c r="N25231" t="s">
        <v>62488</v>
      </c>
      <c r="O25231" s="76" t="s">
        <v>4366</v>
      </c>
      <c r="P25231" s="82">
        <v>203</v>
      </c>
      <c r="Q25231" s="82" t="s">
        <v>97671</v>
      </c>
      <c r="R25231"/>
    </row>
    <row r="25232" spans="12:18" x14ac:dyDescent="0.25">
      <c r="L25232" t="s">
        <v>3270</v>
      </c>
      <c r="M25232" t="s">
        <v>36936</v>
      </c>
      <c r="N25232" t="s">
        <v>62489</v>
      </c>
      <c r="O25232" s="76" t="s">
        <v>4356</v>
      </c>
      <c r="P25232" s="82">
        <v>207</v>
      </c>
      <c r="Q25232" s="82" t="s">
        <v>97672</v>
      </c>
      <c r="R25232"/>
    </row>
    <row r="25233" spans="12:18" x14ac:dyDescent="0.25">
      <c r="L25233" t="s">
        <v>3270</v>
      </c>
      <c r="M25233" t="s">
        <v>5940</v>
      </c>
      <c r="N25233" t="s">
        <v>62490</v>
      </c>
      <c r="O25233" s="76" t="s">
        <v>4356</v>
      </c>
      <c r="P25233" s="82">
        <v>199</v>
      </c>
      <c r="Q25233" s="82" t="s">
        <v>97673</v>
      </c>
      <c r="R25233"/>
    </row>
    <row r="25234" spans="12:18" x14ac:dyDescent="0.25">
      <c r="L25234" t="s">
        <v>3270</v>
      </c>
      <c r="M25234" t="s">
        <v>19210</v>
      </c>
      <c r="N25234" t="s">
        <v>62491</v>
      </c>
      <c r="O25234" s="76" t="s">
        <v>4450</v>
      </c>
      <c r="P25234" s="82">
        <v>13374</v>
      </c>
      <c r="Q25234" s="82" t="s">
        <v>72645</v>
      </c>
      <c r="R25234"/>
    </row>
    <row r="25235" spans="12:18" x14ac:dyDescent="0.25">
      <c r="L25235" t="s">
        <v>3270</v>
      </c>
      <c r="M25235" t="s">
        <v>23436</v>
      </c>
      <c r="N25235" t="s">
        <v>62492</v>
      </c>
      <c r="O25235" s="76" t="s">
        <v>4356</v>
      </c>
      <c r="P25235" s="82">
        <v>516</v>
      </c>
      <c r="Q25235" s="82" t="s">
        <v>97674</v>
      </c>
      <c r="R25235"/>
    </row>
    <row r="25236" spans="12:18" x14ac:dyDescent="0.25">
      <c r="L25236" t="s">
        <v>3270</v>
      </c>
      <c r="M25236" t="s">
        <v>23437</v>
      </c>
      <c r="N25236" t="s">
        <v>62493</v>
      </c>
      <c r="O25236" s="76" t="s">
        <v>4356</v>
      </c>
      <c r="P25236" s="82">
        <v>887</v>
      </c>
      <c r="Q25236" s="82" t="s">
        <v>97675</v>
      </c>
      <c r="R25236"/>
    </row>
    <row r="25237" spans="12:18" x14ac:dyDescent="0.25">
      <c r="L25237" t="s">
        <v>3270</v>
      </c>
      <c r="M25237" t="s">
        <v>19211</v>
      </c>
      <c r="N25237" t="s">
        <v>62494</v>
      </c>
      <c r="O25237" s="76" t="s">
        <v>4366</v>
      </c>
      <c r="P25237" s="82">
        <v>141</v>
      </c>
      <c r="Q25237" s="82" t="s">
        <v>97676</v>
      </c>
      <c r="R25237"/>
    </row>
    <row r="25238" spans="12:18" x14ac:dyDescent="0.25">
      <c r="L25238" t="s">
        <v>3270</v>
      </c>
      <c r="M25238" t="s">
        <v>17269</v>
      </c>
      <c r="N25238" t="s">
        <v>62495</v>
      </c>
      <c r="O25238" s="76" t="s">
        <v>4356</v>
      </c>
      <c r="P25238" s="82">
        <v>362</v>
      </c>
      <c r="Q25238" s="82" t="s">
        <v>97677</v>
      </c>
      <c r="R25238"/>
    </row>
    <row r="25239" spans="12:18" x14ac:dyDescent="0.25">
      <c r="L25239" t="s">
        <v>3270</v>
      </c>
      <c r="M25239" t="s">
        <v>19213</v>
      </c>
      <c r="N25239" t="s">
        <v>62496</v>
      </c>
      <c r="O25239" s="76" t="s">
        <v>4356</v>
      </c>
      <c r="P25239" s="82">
        <v>1058</v>
      </c>
      <c r="Q25239" s="82" t="s">
        <v>97678</v>
      </c>
      <c r="R25239"/>
    </row>
    <row r="25240" spans="12:18" x14ac:dyDescent="0.25">
      <c r="L25240" t="s">
        <v>3270</v>
      </c>
      <c r="M25240" t="s">
        <v>36937</v>
      </c>
      <c r="N25240" t="s">
        <v>62497</v>
      </c>
      <c r="O25240" s="76" t="s">
        <v>4356</v>
      </c>
      <c r="P25240" s="82">
        <v>119</v>
      </c>
      <c r="Q25240" s="82" t="s">
        <v>97679</v>
      </c>
      <c r="R25240"/>
    </row>
    <row r="25241" spans="12:18" x14ac:dyDescent="0.25">
      <c r="L25241" t="s">
        <v>3270</v>
      </c>
      <c r="M25241" t="s">
        <v>14711</v>
      </c>
      <c r="N25241" t="s">
        <v>62498</v>
      </c>
      <c r="O25241" s="76" t="s">
        <v>4366</v>
      </c>
      <c r="P25241" s="82">
        <v>140</v>
      </c>
      <c r="Q25241" s="82" t="s">
        <v>97680</v>
      </c>
      <c r="R25241"/>
    </row>
    <row r="25242" spans="12:18" x14ac:dyDescent="0.25">
      <c r="L25242" t="s">
        <v>3270</v>
      </c>
      <c r="M25242" t="s">
        <v>23438</v>
      </c>
      <c r="N25242" t="s">
        <v>62499</v>
      </c>
      <c r="O25242" s="76" t="s">
        <v>4366</v>
      </c>
      <c r="P25242" s="82">
        <v>113</v>
      </c>
      <c r="Q25242" s="82" t="s">
        <v>97681</v>
      </c>
      <c r="R25242"/>
    </row>
    <row r="25243" spans="12:18" x14ac:dyDescent="0.25">
      <c r="L25243" t="s">
        <v>3270</v>
      </c>
      <c r="M25243" t="s">
        <v>5941</v>
      </c>
      <c r="N25243" t="s">
        <v>62500</v>
      </c>
      <c r="O25243" s="76" t="s">
        <v>4366</v>
      </c>
      <c r="P25243" s="82">
        <v>59</v>
      </c>
      <c r="Q25243" s="82" t="s">
        <v>97682</v>
      </c>
      <c r="R25243"/>
    </row>
    <row r="25244" spans="12:18" x14ac:dyDescent="0.25">
      <c r="L25244" t="s">
        <v>3270</v>
      </c>
      <c r="M25244" t="s">
        <v>17272</v>
      </c>
      <c r="N25244" t="s">
        <v>62501</v>
      </c>
      <c r="O25244" s="76" t="s">
        <v>4366</v>
      </c>
      <c r="P25244" s="82">
        <v>251</v>
      </c>
      <c r="Q25244" s="82" t="s">
        <v>97683</v>
      </c>
      <c r="R25244"/>
    </row>
    <row r="25245" spans="12:18" x14ac:dyDescent="0.25">
      <c r="L25245" t="s">
        <v>3270</v>
      </c>
      <c r="M25245" t="s">
        <v>36938</v>
      </c>
      <c r="N25245" t="s">
        <v>62502</v>
      </c>
      <c r="O25245" s="76" t="s">
        <v>4356</v>
      </c>
      <c r="P25245" s="82">
        <v>934</v>
      </c>
      <c r="Q25245" s="82" t="s">
        <v>97684</v>
      </c>
      <c r="R25245"/>
    </row>
    <row r="25246" spans="12:18" x14ac:dyDescent="0.25">
      <c r="L25246" t="s">
        <v>3270</v>
      </c>
      <c r="M25246" t="s">
        <v>17274</v>
      </c>
      <c r="N25246" t="s">
        <v>62503</v>
      </c>
      <c r="O25246" s="76" t="s">
        <v>4356</v>
      </c>
      <c r="P25246" s="82">
        <v>195</v>
      </c>
      <c r="Q25246" s="82" t="s">
        <v>97685</v>
      </c>
      <c r="R25246"/>
    </row>
    <row r="25247" spans="12:18" x14ac:dyDescent="0.25">
      <c r="L25247" t="s">
        <v>3270</v>
      </c>
      <c r="M25247" t="s">
        <v>5942</v>
      </c>
      <c r="N25247" t="s">
        <v>62504</v>
      </c>
      <c r="O25247" s="76" t="s">
        <v>4356</v>
      </c>
      <c r="P25247" s="82">
        <v>172</v>
      </c>
      <c r="Q25247" s="82" t="s">
        <v>97686</v>
      </c>
      <c r="R25247"/>
    </row>
    <row r="25248" spans="12:18" x14ac:dyDescent="0.25">
      <c r="L25248" t="s">
        <v>3270</v>
      </c>
      <c r="M25248" t="s">
        <v>19215</v>
      </c>
      <c r="N25248" t="s">
        <v>62505</v>
      </c>
      <c r="O25248" s="76" t="s">
        <v>4356</v>
      </c>
      <c r="P25248" s="82">
        <v>404</v>
      </c>
      <c r="Q25248" s="82" t="s">
        <v>97687</v>
      </c>
      <c r="R25248"/>
    </row>
    <row r="25249" spans="12:18" x14ac:dyDescent="0.25">
      <c r="L25249" t="s">
        <v>3270</v>
      </c>
      <c r="M25249" t="s">
        <v>19217</v>
      </c>
      <c r="N25249" t="s">
        <v>62506</v>
      </c>
      <c r="O25249" s="76" t="s">
        <v>4356</v>
      </c>
      <c r="P25249" s="82">
        <v>334</v>
      </c>
      <c r="Q25249" s="82" t="s">
        <v>97688</v>
      </c>
      <c r="R25249"/>
    </row>
    <row r="25250" spans="12:18" x14ac:dyDescent="0.25">
      <c r="L25250" t="s">
        <v>3270</v>
      </c>
      <c r="M25250" t="s">
        <v>19219</v>
      </c>
      <c r="N25250" t="s">
        <v>62507</v>
      </c>
      <c r="O25250" s="76" t="s">
        <v>4356</v>
      </c>
      <c r="P25250" s="82">
        <v>587</v>
      </c>
      <c r="Q25250" s="82" t="s">
        <v>97689</v>
      </c>
      <c r="R25250"/>
    </row>
    <row r="25251" spans="12:18" x14ac:dyDescent="0.25">
      <c r="L25251" t="s">
        <v>3270</v>
      </c>
      <c r="M25251" t="s">
        <v>19221</v>
      </c>
      <c r="N25251" t="s">
        <v>62508</v>
      </c>
      <c r="O25251" s="76" t="s">
        <v>4356</v>
      </c>
      <c r="P25251" s="82">
        <v>428</v>
      </c>
      <c r="Q25251" s="82" t="s">
        <v>97690</v>
      </c>
      <c r="R25251"/>
    </row>
    <row r="25252" spans="12:18" x14ac:dyDescent="0.25">
      <c r="L25252" t="s">
        <v>3270</v>
      </c>
      <c r="M25252" t="s">
        <v>36939</v>
      </c>
      <c r="N25252" t="s">
        <v>62509</v>
      </c>
      <c r="O25252" s="76" t="s">
        <v>4366</v>
      </c>
      <c r="P25252" s="82">
        <v>127</v>
      </c>
      <c r="Q25252" s="82" t="s">
        <v>97691</v>
      </c>
      <c r="R25252"/>
    </row>
    <row r="25253" spans="12:18" x14ac:dyDescent="0.25">
      <c r="L25253" t="s">
        <v>3270</v>
      </c>
      <c r="M25253" t="s">
        <v>5943</v>
      </c>
      <c r="N25253" t="s">
        <v>62510</v>
      </c>
      <c r="O25253" s="76" t="s">
        <v>4356</v>
      </c>
      <c r="P25253" s="82">
        <v>890</v>
      </c>
      <c r="Q25253" s="82" t="s">
        <v>97692</v>
      </c>
      <c r="R25253"/>
    </row>
    <row r="25254" spans="12:18" x14ac:dyDescent="0.25">
      <c r="L25254" t="s">
        <v>3270</v>
      </c>
      <c r="M25254" t="s">
        <v>23439</v>
      </c>
      <c r="N25254" t="s">
        <v>62511</v>
      </c>
      <c r="O25254" s="76" t="s">
        <v>4356</v>
      </c>
      <c r="P25254" s="82">
        <v>234</v>
      </c>
      <c r="Q25254" s="82" t="s">
        <v>97693</v>
      </c>
      <c r="R25254"/>
    </row>
    <row r="25255" spans="12:18" x14ac:dyDescent="0.25">
      <c r="L25255" t="s">
        <v>3270</v>
      </c>
      <c r="M25255" t="s">
        <v>19223</v>
      </c>
      <c r="N25255" t="s">
        <v>62512</v>
      </c>
      <c r="O25255" s="76" t="s">
        <v>4366</v>
      </c>
      <c r="P25255" s="82">
        <v>261</v>
      </c>
      <c r="Q25255" s="82" t="s">
        <v>97694</v>
      </c>
      <c r="R25255"/>
    </row>
    <row r="25256" spans="12:18" x14ac:dyDescent="0.25">
      <c r="L25256" t="s">
        <v>3270</v>
      </c>
      <c r="M25256" t="s">
        <v>36940</v>
      </c>
      <c r="N25256" t="s">
        <v>62513</v>
      </c>
      <c r="O25256" s="76" t="s">
        <v>4356</v>
      </c>
      <c r="P25256" s="82">
        <v>534</v>
      </c>
      <c r="Q25256" s="82" t="s">
        <v>97695</v>
      </c>
      <c r="R25256"/>
    </row>
    <row r="25257" spans="12:18" x14ac:dyDescent="0.25">
      <c r="L25257" t="s">
        <v>3270</v>
      </c>
      <c r="M25257" t="s">
        <v>19225</v>
      </c>
      <c r="N25257" t="s">
        <v>62514</v>
      </c>
      <c r="O25257" s="76" t="s">
        <v>4356</v>
      </c>
      <c r="P25257" s="82">
        <v>2954</v>
      </c>
      <c r="Q25257" s="82" t="s">
        <v>97696</v>
      </c>
      <c r="R25257"/>
    </row>
    <row r="25258" spans="12:18" x14ac:dyDescent="0.25">
      <c r="L25258" t="s">
        <v>3270</v>
      </c>
      <c r="M25258" t="s">
        <v>23440</v>
      </c>
      <c r="N25258" t="s">
        <v>62515</v>
      </c>
      <c r="O25258" s="76" t="s">
        <v>4366</v>
      </c>
      <c r="P25258" s="82">
        <v>104</v>
      </c>
      <c r="Q25258" s="82" t="s">
        <v>97697</v>
      </c>
      <c r="R25258"/>
    </row>
    <row r="25259" spans="12:18" x14ac:dyDescent="0.25">
      <c r="L25259" t="s">
        <v>3270</v>
      </c>
      <c r="M25259" t="s">
        <v>5944</v>
      </c>
      <c r="N25259" t="s">
        <v>62516</v>
      </c>
      <c r="O25259" s="76" t="s">
        <v>4374</v>
      </c>
      <c r="P25259" s="82">
        <v>1833</v>
      </c>
      <c r="Q25259" s="82" t="s">
        <v>72645</v>
      </c>
      <c r="R25259"/>
    </row>
    <row r="25260" spans="12:18" x14ac:dyDescent="0.25">
      <c r="L25260" t="s">
        <v>3270</v>
      </c>
      <c r="M25260" t="s">
        <v>5945</v>
      </c>
      <c r="N25260" t="s">
        <v>62517</v>
      </c>
      <c r="O25260" s="76" t="s">
        <v>4356</v>
      </c>
      <c r="P25260" s="82">
        <v>1115</v>
      </c>
      <c r="Q25260" s="82" t="s">
        <v>97698</v>
      </c>
      <c r="R25260"/>
    </row>
    <row r="25261" spans="12:18" x14ac:dyDescent="0.25">
      <c r="L25261" t="s">
        <v>3270</v>
      </c>
      <c r="M25261" t="s">
        <v>5946</v>
      </c>
      <c r="N25261" t="s">
        <v>62518</v>
      </c>
      <c r="O25261" s="76" t="s">
        <v>4366</v>
      </c>
      <c r="P25261" s="82">
        <v>273</v>
      </c>
      <c r="Q25261" s="82" t="s">
        <v>97699</v>
      </c>
      <c r="R25261"/>
    </row>
    <row r="25262" spans="12:18" x14ac:dyDescent="0.25">
      <c r="L25262" t="s">
        <v>3270</v>
      </c>
      <c r="M25262" t="s">
        <v>5947</v>
      </c>
      <c r="N25262" t="s">
        <v>62519</v>
      </c>
      <c r="O25262" s="76" t="s">
        <v>4374</v>
      </c>
      <c r="P25262" s="82">
        <v>916</v>
      </c>
      <c r="Q25262" s="82" t="s">
        <v>72645</v>
      </c>
      <c r="R25262"/>
    </row>
    <row r="25263" spans="12:18" x14ac:dyDescent="0.25">
      <c r="L25263" t="s">
        <v>3270</v>
      </c>
      <c r="M25263" t="s">
        <v>36941</v>
      </c>
      <c r="N25263" t="s">
        <v>62520</v>
      </c>
      <c r="O25263" s="76" t="s">
        <v>4356</v>
      </c>
      <c r="P25263" s="82">
        <v>844</v>
      </c>
      <c r="Q25263" s="82" t="s">
        <v>97700</v>
      </c>
      <c r="R25263"/>
    </row>
    <row r="25264" spans="12:18" x14ac:dyDescent="0.25">
      <c r="L25264" t="s">
        <v>3270</v>
      </c>
      <c r="M25264" t="s">
        <v>5948</v>
      </c>
      <c r="N25264" t="s">
        <v>62521</v>
      </c>
      <c r="O25264" s="76" t="s">
        <v>4356</v>
      </c>
      <c r="P25264" s="82">
        <v>200</v>
      </c>
      <c r="Q25264" s="82" t="s">
        <v>97701</v>
      </c>
      <c r="R25264"/>
    </row>
    <row r="25265" spans="12:18" x14ac:dyDescent="0.25">
      <c r="L25265" t="s">
        <v>3270</v>
      </c>
      <c r="M25265" t="s">
        <v>19226</v>
      </c>
      <c r="N25265" t="s">
        <v>62522</v>
      </c>
      <c r="O25265" s="76" t="s">
        <v>4356</v>
      </c>
      <c r="P25265" s="82">
        <v>164</v>
      </c>
      <c r="Q25265" s="82" t="s">
        <v>97702</v>
      </c>
      <c r="R25265"/>
    </row>
    <row r="25266" spans="12:18" x14ac:dyDescent="0.25">
      <c r="L25266" t="s">
        <v>3270</v>
      </c>
      <c r="M25266" t="s">
        <v>19228</v>
      </c>
      <c r="N25266" t="s">
        <v>62523</v>
      </c>
      <c r="O25266" s="76" t="s">
        <v>4356</v>
      </c>
      <c r="P25266" s="82">
        <v>229</v>
      </c>
      <c r="Q25266" s="82" t="s">
        <v>97703</v>
      </c>
      <c r="R25266"/>
    </row>
    <row r="25267" spans="12:18" x14ac:dyDescent="0.25">
      <c r="L25267" t="s">
        <v>3270</v>
      </c>
      <c r="M25267" t="s">
        <v>17276</v>
      </c>
      <c r="N25267" t="s">
        <v>62524</v>
      </c>
      <c r="O25267" s="76" t="s">
        <v>4356</v>
      </c>
      <c r="P25267" s="82">
        <v>288</v>
      </c>
      <c r="Q25267" s="82" t="s">
        <v>97704</v>
      </c>
      <c r="R25267"/>
    </row>
    <row r="25268" spans="12:18" x14ac:dyDescent="0.25">
      <c r="L25268" t="s">
        <v>3270</v>
      </c>
      <c r="M25268" t="s">
        <v>17278</v>
      </c>
      <c r="N25268" t="s">
        <v>62525</v>
      </c>
      <c r="O25268" s="76" t="s">
        <v>4366</v>
      </c>
      <c r="P25268" s="82">
        <v>365</v>
      </c>
      <c r="Q25268" s="82" t="s">
        <v>97705</v>
      </c>
      <c r="R25268"/>
    </row>
    <row r="25269" spans="12:18" x14ac:dyDescent="0.25">
      <c r="L25269" t="s">
        <v>3270</v>
      </c>
      <c r="M25269" t="s">
        <v>19230</v>
      </c>
      <c r="N25269" t="s">
        <v>62526</v>
      </c>
      <c r="O25269" s="76" t="s">
        <v>4356</v>
      </c>
      <c r="P25269" s="82">
        <v>126</v>
      </c>
      <c r="Q25269" s="82" t="s">
        <v>97706</v>
      </c>
      <c r="R25269"/>
    </row>
    <row r="25270" spans="12:18" x14ac:dyDescent="0.25">
      <c r="L25270" t="s">
        <v>3270</v>
      </c>
      <c r="M25270" t="s">
        <v>36942</v>
      </c>
      <c r="N25270" t="s">
        <v>62527</v>
      </c>
      <c r="O25270" s="76" t="s">
        <v>4356</v>
      </c>
      <c r="P25270" s="82">
        <v>267</v>
      </c>
      <c r="Q25270" s="82" t="s">
        <v>97707</v>
      </c>
      <c r="R25270"/>
    </row>
    <row r="25271" spans="12:18" x14ac:dyDescent="0.25">
      <c r="L25271" t="s">
        <v>3270</v>
      </c>
      <c r="M25271" t="s">
        <v>36943</v>
      </c>
      <c r="N25271" t="s">
        <v>62528</v>
      </c>
      <c r="O25271" s="76" t="s">
        <v>4374</v>
      </c>
      <c r="P25271" s="82">
        <v>1278</v>
      </c>
      <c r="Q25271" s="82" t="s">
        <v>72645</v>
      </c>
      <c r="R25271"/>
    </row>
    <row r="25272" spans="12:18" x14ac:dyDescent="0.25">
      <c r="L25272" t="s">
        <v>3270</v>
      </c>
      <c r="M25272" t="s">
        <v>5949</v>
      </c>
      <c r="N25272" t="s">
        <v>62529</v>
      </c>
      <c r="O25272" s="76" t="s">
        <v>4356</v>
      </c>
      <c r="P25272" s="82">
        <v>577</v>
      </c>
      <c r="Q25272" s="82" t="s">
        <v>97708</v>
      </c>
      <c r="R25272"/>
    </row>
    <row r="25273" spans="12:18" x14ac:dyDescent="0.25">
      <c r="L25273" t="s">
        <v>3270</v>
      </c>
      <c r="M25273" t="s">
        <v>36944</v>
      </c>
      <c r="N25273" t="s">
        <v>62530</v>
      </c>
      <c r="O25273" s="76" t="s">
        <v>4366</v>
      </c>
      <c r="P25273" s="82">
        <v>127</v>
      </c>
      <c r="Q25273" s="82" t="s">
        <v>97709</v>
      </c>
      <c r="R25273"/>
    </row>
    <row r="25274" spans="12:18" x14ac:dyDescent="0.25">
      <c r="L25274" t="s">
        <v>3270</v>
      </c>
      <c r="M25274" t="s">
        <v>5950</v>
      </c>
      <c r="N25274" t="s">
        <v>62531</v>
      </c>
      <c r="O25274" s="76" t="s">
        <v>4356</v>
      </c>
      <c r="P25274" s="82">
        <v>359</v>
      </c>
      <c r="Q25274" s="82" t="s">
        <v>97710</v>
      </c>
      <c r="R25274"/>
    </row>
    <row r="25275" spans="12:18" x14ac:dyDescent="0.25">
      <c r="L25275" t="s">
        <v>3270</v>
      </c>
      <c r="M25275" t="s">
        <v>8799</v>
      </c>
      <c r="N25275" t="s">
        <v>62532</v>
      </c>
      <c r="O25275" s="76" t="s">
        <v>4366</v>
      </c>
      <c r="P25275" s="82">
        <v>156</v>
      </c>
      <c r="Q25275" s="82" t="s">
        <v>97711</v>
      </c>
      <c r="R25275"/>
    </row>
    <row r="25276" spans="12:18" x14ac:dyDescent="0.25">
      <c r="L25276" t="s">
        <v>3270</v>
      </c>
      <c r="M25276" t="s">
        <v>36945</v>
      </c>
      <c r="N25276" t="s">
        <v>62533</v>
      </c>
      <c r="O25276" s="76" t="s">
        <v>4366</v>
      </c>
      <c r="P25276" s="82">
        <v>314</v>
      </c>
      <c r="Q25276" s="82" t="s">
        <v>97712</v>
      </c>
      <c r="R25276"/>
    </row>
    <row r="25277" spans="12:18" x14ac:dyDescent="0.25">
      <c r="L25277" t="s">
        <v>3270</v>
      </c>
      <c r="M25277" t="s">
        <v>19232</v>
      </c>
      <c r="N25277" t="s">
        <v>62534</v>
      </c>
      <c r="O25277" s="76" t="s">
        <v>4356</v>
      </c>
      <c r="P25277" s="82">
        <v>91</v>
      </c>
      <c r="Q25277" s="82" t="s">
        <v>97713</v>
      </c>
      <c r="R25277"/>
    </row>
    <row r="25278" spans="12:18" x14ac:dyDescent="0.25">
      <c r="L25278" t="s">
        <v>3270</v>
      </c>
      <c r="M25278" t="s">
        <v>23441</v>
      </c>
      <c r="N25278" t="s">
        <v>62535</v>
      </c>
      <c r="O25278" s="76" t="s">
        <v>4356</v>
      </c>
      <c r="P25278" s="82">
        <v>4438</v>
      </c>
      <c r="Q25278" s="82" t="s">
        <v>97714</v>
      </c>
      <c r="R25278"/>
    </row>
    <row r="25279" spans="12:18" x14ac:dyDescent="0.25">
      <c r="L25279" t="s">
        <v>3270</v>
      </c>
      <c r="M25279" t="s">
        <v>23442</v>
      </c>
      <c r="N25279" t="s">
        <v>62536</v>
      </c>
      <c r="O25279" s="76" t="s">
        <v>4366</v>
      </c>
      <c r="P25279" s="82">
        <v>83</v>
      </c>
      <c r="Q25279" s="82" t="s">
        <v>97715</v>
      </c>
      <c r="R25279"/>
    </row>
    <row r="25280" spans="12:18" x14ac:dyDescent="0.25">
      <c r="L25280" t="s">
        <v>3270</v>
      </c>
      <c r="M25280" t="s">
        <v>9539</v>
      </c>
      <c r="N25280" t="s">
        <v>62537</v>
      </c>
      <c r="O25280" s="76" t="s">
        <v>4356</v>
      </c>
      <c r="P25280" s="82">
        <v>129</v>
      </c>
      <c r="Q25280" s="82" t="s">
        <v>97716</v>
      </c>
      <c r="R25280"/>
    </row>
    <row r="25281" spans="12:18" x14ac:dyDescent="0.25">
      <c r="L25281" t="s">
        <v>3270</v>
      </c>
      <c r="M25281" t="s">
        <v>5951</v>
      </c>
      <c r="N25281" t="s">
        <v>62538</v>
      </c>
      <c r="O25281" s="76" t="s">
        <v>4356</v>
      </c>
      <c r="P25281" s="82">
        <v>1124</v>
      </c>
      <c r="Q25281" s="82" t="s">
        <v>97717</v>
      </c>
      <c r="R25281"/>
    </row>
    <row r="25282" spans="12:18" x14ac:dyDescent="0.25">
      <c r="L25282" t="s">
        <v>3270</v>
      </c>
      <c r="M25282" t="s">
        <v>19236</v>
      </c>
      <c r="N25282" t="s">
        <v>62539</v>
      </c>
      <c r="O25282" s="76" t="s">
        <v>4366</v>
      </c>
      <c r="P25282" s="82">
        <v>72</v>
      </c>
      <c r="Q25282" s="82" t="s">
        <v>97721</v>
      </c>
      <c r="R25282"/>
    </row>
    <row r="25283" spans="12:18" x14ac:dyDescent="0.25">
      <c r="L25283" t="s">
        <v>3270</v>
      </c>
      <c r="M25283" t="s">
        <v>19234</v>
      </c>
      <c r="N25283" t="s">
        <v>62540</v>
      </c>
      <c r="O25283" s="76" t="s">
        <v>4366</v>
      </c>
      <c r="P25283" s="82">
        <v>116</v>
      </c>
      <c r="Q25283" s="82" t="s">
        <v>97718</v>
      </c>
      <c r="R25283"/>
    </row>
    <row r="25284" spans="12:18" x14ac:dyDescent="0.25">
      <c r="L25284" t="s">
        <v>3270</v>
      </c>
      <c r="M25284" t="s">
        <v>36946</v>
      </c>
      <c r="N25284" t="s">
        <v>62541</v>
      </c>
      <c r="O25284" s="76" t="s">
        <v>4366</v>
      </c>
      <c r="P25284" s="82">
        <v>432</v>
      </c>
      <c r="Q25284" s="82" t="s">
        <v>97719</v>
      </c>
      <c r="R25284"/>
    </row>
    <row r="25285" spans="12:18" x14ac:dyDescent="0.25">
      <c r="L25285" t="s">
        <v>3270</v>
      </c>
      <c r="M25285" t="s">
        <v>5952</v>
      </c>
      <c r="N25285" t="s">
        <v>62542</v>
      </c>
      <c r="O25285" s="76" t="s">
        <v>4374</v>
      </c>
      <c r="P25285" s="82">
        <v>2300</v>
      </c>
      <c r="Q25285" s="82" t="s">
        <v>72645</v>
      </c>
      <c r="R25285"/>
    </row>
    <row r="25286" spans="12:18" x14ac:dyDescent="0.25">
      <c r="L25286" t="s">
        <v>3270</v>
      </c>
      <c r="M25286" t="s">
        <v>8906</v>
      </c>
      <c r="N25286" t="s">
        <v>62543</v>
      </c>
      <c r="O25286" s="76" t="s">
        <v>4356</v>
      </c>
      <c r="P25286" s="82">
        <v>1110</v>
      </c>
      <c r="Q25286" s="82" t="s">
        <v>97720</v>
      </c>
      <c r="R25286"/>
    </row>
    <row r="25287" spans="12:18" x14ac:dyDescent="0.25">
      <c r="L25287" t="s">
        <v>3270</v>
      </c>
      <c r="M25287" t="s">
        <v>14341</v>
      </c>
      <c r="N25287" t="s">
        <v>62544</v>
      </c>
      <c r="O25287" s="76" t="s">
        <v>4366</v>
      </c>
      <c r="P25287" s="82">
        <v>181</v>
      </c>
      <c r="Q25287" s="82" t="s">
        <v>97722</v>
      </c>
      <c r="R25287"/>
    </row>
    <row r="25288" spans="12:18" x14ac:dyDescent="0.25">
      <c r="L25288" t="s">
        <v>3270</v>
      </c>
      <c r="M25288" t="s">
        <v>23443</v>
      </c>
      <c r="N25288" t="s">
        <v>62545</v>
      </c>
      <c r="O25288" s="76" t="s">
        <v>4366</v>
      </c>
      <c r="P25288" s="82">
        <v>306</v>
      </c>
      <c r="Q25288" s="82" t="s">
        <v>97723</v>
      </c>
      <c r="R25288"/>
    </row>
    <row r="25289" spans="12:18" x14ac:dyDescent="0.25">
      <c r="L25289" t="s">
        <v>3270</v>
      </c>
      <c r="M25289" t="s">
        <v>19237</v>
      </c>
      <c r="N25289" t="s">
        <v>62546</v>
      </c>
      <c r="O25289" s="76" t="s">
        <v>4356</v>
      </c>
      <c r="P25289" s="82">
        <v>4282</v>
      </c>
      <c r="Q25289" s="82" t="s">
        <v>97724</v>
      </c>
      <c r="R25289"/>
    </row>
    <row r="25290" spans="12:18" x14ac:dyDescent="0.25">
      <c r="L25290" t="s">
        <v>3270</v>
      </c>
      <c r="M25290" t="s">
        <v>23444</v>
      </c>
      <c r="N25290" t="s">
        <v>62547</v>
      </c>
      <c r="O25290" s="76" t="s">
        <v>4356</v>
      </c>
      <c r="P25290" s="82">
        <v>591</v>
      </c>
      <c r="Q25290" s="82" t="s">
        <v>97725</v>
      </c>
      <c r="R25290"/>
    </row>
    <row r="25291" spans="12:18" x14ac:dyDescent="0.25">
      <c r="L25291" t="s">
        <v>3270</v>
      </c>
      <c r="M25291" t="s">
        <v>23445</v>
      </c>
      <c r="N25291" t="s">
        <v>62548</v>
      </c>
      <c r="O25291" s="76" t="s">
        <v>4374</v>
      </c>
      <c r="P25291" s="82">
        <v>5108</v>
      </c>
      <c r="Q25291" s="82" t="s">
        <v>72645</v>
      </c>
      <c r="R25291"/>
    </row>
    <row r="25292" spans="12:18" x14ac:dyDescent="0.25">
      <c r="L25292" t="s">
        <v>3270</v>
      </c>
      <c r="M25292" t="s">
        <v>17282</v>
      </c>
      <c r="N25292" t="s">
        <v>62549</v>
      </c>
      <c r="O25292" s="76" t="s">
        <v>4366</v>
      </c>
      <c r="P25292" s="82">
        <v>57</v>
      </c>
      <c r="Q25292" s="82" t="s">
        <v>97726</v>
      </c>
      <c r="R25292"/>
    </row>
    <row r="25293" spans="12:18" x14ac:dyDescent="0.25">
      <c r="L25293" t="s">
        <v>3270</v>
      </c>
      <c r="M25293" t="s">
        <v>19239</v>
      </c>
      <c r="N25293" t="s">
        <v>62550</v>
      </c>
      <c r="O25293" s="76" t="s">
        <v>4356</v>
      </c>
      <c r="P25293" s="82">
        <v>841</v>
      </c>
      <c r="Q25293" s="82" t="s">
        <v>97727</v>
      </c>
      <c r="R25293"/>
    </row>
    <row r="25294" spans="12:18" x14ac:dyDescent="0.25">
      <c r="L25294" t="s">
        <v>3270</v>
      </c>
      <c r="M25294" t="s">
        <v>19241</v>
      </c>
      <c r="N25294" t="s">
        <v>62551</v>
      </c>
      <c r="O25294" s="76" t="s">
        <v>4374</v>
      </c>
      <c r="P25294" s="82">
        <v>6485</v>
      </c>
      <c r="Q25294" s="82" t="s">
        <v>97728</v>
      </c>
      <c r="R25294"/>
    </row>
    <row r="25295" spans="12:18" x14ac:dyDescent="0.25">
      <c r="L25295" t="s">
        <v>3270</v>
      </c>
      <c r="M25295" t="s">
        <v>19243</v>
      </c>
      <c r="N25295" t="s">
        <v>62552</v>
      </c>
      <c r="O25295" s="76" t="s">
        <v>4356</v>
      </c>
      <c r="P25295" s="82">
        <v>236</v>
      </c>
      <c r="Q25295" s="82" t="s">
        <v>97729</v>
      </c>
      <c r="R25295"/>
    </row>
    <row r="25296" spans="12:18" x14ac:dyDescent="0.25">
      <c r="L25296" t="s">
        <v>3270</v>
      </c>
      <c r="M25296" t="s">
        <v>17284</v>
      </c>
      <c r="N25296" t="s">
        <v>62553</v>
      </c>
      <c r="O25296" s="76" t="s">
        <v>4356</v>
      </c>
      <c r="P25296" s="82">
        <v>107</v>
      </c>
      <c r="Q25296" s="82" t="s">
        <v>97730</v>
      </c>
      <c r="R25296"/>
    </row>
    <row r="25297" spans="12:18" x14ac:dyDescent="0.25">
      <c r="L25297" t="s">
        <v>3270</v>
      </c>
      <c r="M25297" t="s">
        <v>5953</v>
      </c>
      <c r="N25297" t="s">
        <v>62554</v>
      </c>
      <c r="O25297" s="76" t="s">
        <v>4374</v>
      </c>
      <c r="P25297" s="82">
        <v>754</v>
      </c>
      <c r="Q25297" s="82" t="s">
        <v>72645</v>
      </c>
      <c r="R25297"/>
    </row>
    <row r="25298" spans="12:18" x14ac:dyDescent="0.25">
      <c r="L25298" t="s">
        <v>3270</v>
      </c>
      <c r="M25298" t="s">
        <v>17286</v>
      </c>
      <c r="N25298" t="s">
        <v>62555</v>
      </c>
      <c r="O25298" s="76" t="s">
        <v>4366</v>
      </c>
      <c r="P25298" s="82">
        <v>113</v>
      </c>
      <c r="Q25298" s="82" t="s">
        <v>97731</v>
      </c>
      <c r="R25298"/>
    </row>
    <row r="25299" spans="12:18" x14ac:dyDescent="0.25">
      <c r="L25299" t="s">
        <v>3270</v>
      </c>
      <c r="M25299" t="s">
        <v>23446</v>
      </c>
      <c r="N25299" t="s">
        <v>62556</v>
      </c>
      <c r="O25299" s="76" t="s">
        <v>4356</v>
      </c>
      <c r="P25299" s="82">
        <v>1521</v>
      </c>
      <c r="Q25299" s="82" t="s">
        <v>97732</v>
      </c>
      <c r="R25299"/>
    </row>
    <row r="25300" spans="12:18" x14ac:dyDescent="0.25">
      <c r="L25300" t="s">
        <v>3270</v>
      </c>
      <c r="M25300" t="s">
        <v>19245</v>
      </c>
      <c r="N25300" t="s">
        <v>62557</v>
      </c>
      <c r="O25300" s="76" t="s">
        <v>4356</v>
      </c>
      <c r="P25300" s="82">
        <v>1051</v>
      </c>
      <c r="Q25300" s="82" t="s">
        <v>97733</v>
      </c>
      <c r="R25300"/>
    </row>
    <row r="25301" spans="12:18" x14ac:dyDescent="0.25">
      <c r="L25301" t="s">
        <v>3270</v>
      </c>
      <c r="M25301" t="s">
        <v>14442</v>
      </c>
      <c r="N25301" t="s">
        <v>62558</v>
      </c>
      <c r="O25301" s="76" t="s">
        <v>4374</v>
      </c>
      <c r="P25301" s="82">
        <v>3288</v>
      </c>
      <c r="Q25301" s="82" t="s">
        <v>72645</v>
      </c>
      <c r="R25301"/>
    </row>
    <row r="25302" spans="12:18" x14ac:dyDescent="0.25">
      <c r="L25302" t="s">
        <v>3270</v>
      </c>
      <c r="M25302" t="s">
        <v>23447</v>
      </c>
      <c r="N25302" t="s">
        <v>62559</v>
      </c>
      <c r="O25302" s="76" t="s">
        <v>4356</v>
      </c>
      <c r="P25302" s="82">
        <v>140</v>
      </c>
      <c r="Q25302" s="82" t="s">
        <v>97734</v>
      </c>
      <c r="R25302"/>
    </row>
    <row r="25303" spans="12:18" x14ac:dyDescent="0.25">
      <c r="L25303" t="s">
        <v>3270</v>
      </c>
      <c r="M25303" t="s">
        <v>36947</v>
      </c>
      <c r="N25303" t="s">
        <v>62560</v>
      </c>
      <c r="O25303" s="76" t="s">
        <v>4356</v>
      </c>
      <c r="P25303" s="82">
        <v>1608</v>
      </c>
      <c r="Q25303" s="82" t="s">
        <v>97735</v>
      </c>
      <c r="R25303"/>
    </row>
    <row r="25304" spans="12:18" x14ac:dyDescent="0.25">
      <c r="L25304" t="s">
        <v>3270</v>
      </c>
      <c r="M25304" t="s">
        <v>5954</v>
      </c>
      <c r="N25304" t="s">
        <v>62561</v>
      </c>
      <c r="O25304" s="76" t="s">
        <v>4366</v>
      </c>
      <c r="P25304" s="82">
        <v>245</v>
      </c>
      <c r="Q25304" s="82" t="s">
        <v>97736</v>
      </c>
      <c r="R25304"/>
    </row>
    <row r="25305" spans="12:18" x14ac:dyDescent="0.25">
      <c r="L25305" t="s">
        <v>3270</v>
      </c>
      <c r="M25305" t="s">
        <v>5955</v>
      </c>
      <c r="N25305" t="s">
        <v>62562</v>
      </c>
      <c r="O25305" s="76" t="s">
        <v>4356</v>
      </c>
      <c r="P25305" s="82">
        <v>1289</v>
      </c>
      <c r="Q25305" s="82" t="s">
        <v>97737</v>
      </c>
      <c r="R25305"/>
    </row>
    <row r="25306" spans="12:18" x14ac:dyDescent="0.25">
      <c r="L25306" t="s">
        <v>3270</v>
      </c>
      <c r="M25306" t="s">
        <v>19246</v>
      </c>
      <c r="N25306" t="s">
        <v>62563</v>
      </c>
      <c r="O25306" s="76" t="s">
        <v>4374</v>
      </c>
      <c r="P25306" s="82">
        <v>10684</v>
      </c>
      <c r="Q25306" s="82" t="s">
        <v>97738</v>
      </c>
      <c r="R25306"/>
    </row>
    <row r="25307" spans="12:18" x14ac:dyDescent="0.25">
      <c r="L25307" t="s">
        <v>3270</v>
      </c>
      <c r="M25307" t="s">
        <v>5956</v>
      </c>
      <c r="N25307" t="s">
        <v>62564</v>
      </c>
      <c r="O25307" s="76" t="s">
        <v>4356</v>
      </c>
      <c r="P25307" s="82">
        <v>176</v>
      </c>
      <c r="Q25307" s="82" t="s">
        <v>97739</v>
      </c>
      <c r="R25307"/>
    </row>
    <row r="25308" spans="12:18" x14ac:dyDescent="0.25">
      <c r="L25308" t="s">
        <v>3270</v>
      </c>
      <c r="M25308" t="s">
        <v>19247</v>
      </c>
      <c r="N25308" t="s">
        <v>62565</v>
      </c>
      <c r="O25308" s="76" t="s">
        <v>4356</v>
      </c>
      <c r="P25308" s="82">
        <v>527</v>
      </c>
      <c r="Q25308" s="82" t="s">
        <v>97740</v>
      </c>
      <c r="R25308"/>
    </row>
    <row r="25309" spans="12:18" x14ac:dyDescent="0.25">
      <c r="L25309" t="s">
        <v>3270</v>
      </c>
      <c r="M25309" t="s">
        <v>17288</v>
      </c>
      <c r="N25309" t="s">
        <v>62566</v>
      </c>
      <c r="O25309" s="76" t="s">
        <v>4356</v>
      </c>
      <c r="P25309" s="82">
        <v>485</v>
      </c>
      <c r="Q25309" s="82" t="s">
        <v>97741</v>
      </c>
      <c r="R25309"/>
    </row>
    <row r="25310" spans="12:18" x14ac:dyDescent="0.25">
      <c r="L25310" t="s">
        <v>3270</v>
      </c>
      <c r="M25310" t="s">
        <v>5957</v>
      </c>
      <c r="N25310" t="s">
        <v>62567</v>
      </c>
      <c r="O25310" s="76" t="s">
        <v>4356</v>
      </c>
      <c r="P25310" s="82">
        <v>241</v>
      </c>
      <c r="Q25310" s="82" t="s">
        <v>97742</v>
      </c>
      <c r="R25310"/>
    </row>
    <row r="25311" spans="12:18" x14ac:dyDescent="0.25">
      <c r="L25311" t="s">
        <v>3270</v>
      </c>
      <c r="M25311" t="s">
        <v>5958</v>
      </c>
      <c r="N25311" t="s">
        <v>62568</v>
      </c>
      <c r="O25311" s="76" t="s">
        <v>4366</v>
      </c>
      <c r="P25311" s="82">
        <v>144</v>
      </c>
      <c r="Q25311" s="82" t="s">
        <v>97743</v>
      </c>
      <c r="R25311"/>
    </row>
    <row r="25312" spans="12:18" x14ac:dyDescent="0.25">
      <c r="L25312" t="s">
        <v>3270</v>
      </c>
      <c r="M25312" t="s">
        <v>36948</v>
      </c>
      <c r="N25312" t="s">
        <v>62569</v>
      </c>
      <c r="O25312" s="76" t="s">
        <v>4366</v>
      </c>
      <c r="P25312" s="82">
        <v>132</v>
      </c>
      <c r="Q25312" s="82" t="s">
        <v>97744</v>
      </c>
      <c r="R25312"/>
    </row>
    <row r="25313" spans="12:18" x14ac:dyDescent="0.25">
      <c r="L25313" t="s">
        <v>3270</v>
      </c>
      <c r="M25313" t="s">
        <v>36949</v>
      </c>
      <c r="N25313" t="s">
        <v>62570</v>
      </c>
      <c r="O25313" s="76" t="s">
        <v>4356</v>
      </c>
      <c r="P25313" s="82">
        <v>110</v>
      </c>
      <c r="Q25313" s="82" t="s">
        <v>97745</v>
      </c>
      <c r="R25313"/>
    </row>
    <row r="25314" spans="12:18" x14ac:dyDescent="0.25">
      <c r="L25314" t="s">
        <v>3270</v>
      </c>
      <c r="M25314" t="s">
        <v>5959</v>
      </c>
      <c r="N25314" t="s">
        <v>62571</v>
      </c>
      <c r="O25314" s="76" t="s">
        <v>4374</v>
      </c>
      <c r="P25314" s="82">
        <v>10449</v>
      </c>
      <c r="Q25314" s="82" t="s">
        <v>97746</v>
      </c>
      <c r="R25314"/>
    </row>
    <row r="25315" spans="12:18" x14ac:dyDescent="0.25">
      <c r="L25315" t="s">
        <v>3270</v>
      </c>
      <c r="M25315" t="s">
        <v>5961</v>
      </c>
      <c r="N25315" t="s">
        <v>62572</v>
      </c>
      <c r="O25315" s="76" t="s">
        <v>4356</v>
      </c>
      <c r="P25315" s="82">
        <v>533</v>
      </c>
      <c r="Q25315" s="82" t="s">
        <v>97747</v>
      </c>
      <c r="R25315"/>
    </row>
    <row r="25316" spans="12:18" x14ac:dyDescent="0.25">
      <c r="L25316" t="s">
        <v>3270</v>
      </c>
      <c r="M25316" t="s">
        <v>36950</v>
      </c>
      <c r="N25316" t="s">
        <v>62573</v>
      </c>
      <c r="O25316" s="76" t="s">
        <v>4356</v>
      </c>
      <c r="P25316" s="82">
        <v>84</v>
      </c>
      <c r="Q25316" s="82" t="s">
        <v>97748</v>
      </c>
      <c r="R25316"/>
    </row>
    <row r="25317" spans="12:18" x14ac:dyDescent="0.25">
      <c r="L25317" t="s">
        <v>3270</v>
      </c>
      <c r="M25317" t="s">
        <v>17290</v>
      </c>
      <c r="N25317" t="s">
        <v>62574</v>
      </c>
      <c r="O25317" s="76" t="s">
        <v>4356</v>
      </c>
      <c r="P25317" s="82">
        <v>325</v>
      </c>
      <c r="Q25317" s="82" t="s">
        <v>97749</v>
      </c>
      <c r="R25317"/>
    </row>
    <row r="25318" spans="12:18" x14ac:dyDescent="0.25">
      <c r="L25318" t="s">
        <v>3270</v>
      </c>
      <c r="M25318" t="s">
        <v>19248</v>
      </c>
      <c r="N25318" t="s">
        <v>62575</v>
      </c>
      <c r="O25318" s="76" t="s">
        <v>4366</v>
      </c>
      <c r="P25318" s="82">
        <v>52</v>
      </c>
      <c r="Q25318" s="82" t="s">
        <v>97750</v>
      </c>
      <c r="R25318"/>
    </row>
    <row r="25319" spans="12:18" x14ac:dyDescent="0.25">
      <c r="L25319" t="s">
        <v>3270</v>
      </c>
      <c r="M25319" t="s">
        <v>36951</v>
      </c>
      <c r="N25319" t="s">
        <v>62576</v>
      </c>
      <c r="O25319" s="76" t="s">
        <v>4356</v>
      </c>
      <c r="P25319" s="82">
        <v>212</v>
      </c>
      <c r="Q25319" s="82" t="s">
        <v>97751</v>
      </c>
      <c r="R25319"/>
    </row>
    <row r="25320" spans="12:18" x14ac:dyDescent="0.25">
      <c r="L25320" t="s">
        <v>3270</v>
      </c>
      <c r="M25320" t="s">
        <v>23448</v>
      </c>
      <c r="N25320" t="s">
        <v>62577</v>
      </c>
      <c r="O25320" s="76" t="s">
        <v>4356</v>
      </c>
      <c r="P25320" s="82">
        <v>835</v>
      </c>
      <c r="Q25320" s="82" t="s">
        <v>97752</v>
      </c>
      <c r="R25320"/>
    </row>
    <row r="25321" spans="12:18" x14ac:dyDescent="0.25">
      <c r="L25321" t="s">
        <v>3270</v>
      </c>
      <c r="M25321" t="s">
        <v>23449</v>
      </c>
      <c r="N25321" t="s">
        <v>62578</v>
      </c>
      <c r="O25321" s="76" t="s">
        <v>4356</v>
      </c>
      <c r="P25321" s="82">
        <v>194</v>
      </c>
      <c r="Q25321" s="82" t="s">
        <v>97753</v>
      </c>
      <c r="R25321"/>
    </row>
    <row r="25322" spans="12:18" x14ac:dyDescent="0.25">
      <c r="L25322" t="s">
        <v>3270</v>
      </c>
      <c r="M25322" t="s">
        <v>17291</v>
      </c>
      <c r="N25322" t="s">
        <v>62579</v>
      </c>
      <c r="O25322" s="76" t="s">
        <v>4356</v>
      </c>
      <c r="P25322" s="82">
        <v>552</v>
      </c>
      <c r="Q25322" s="82" t="s">
        <v>97754</v>
      </c>
      <c r="R25322"/>
    </row>
    <row r="25323" spans="12:18" x14ac:dyDescent="0.25">
      <c r="L25323" t="s">
        <v>3270</v>
      </c>
      <c r="M25323" t="s">
        <v>36952</v>
      </c>
      <c r="N25323" t="s">
        <v>62580</v>
      </c>
      <c r="O25323" s="76" t="s">
        <v>4374</v>
      </c>
      <c r="P25323" s="82">
        <v>1661</v>
      </c>
      <c r="Q25323" s="82" t="s">
        <v>72645</v>
      </c>
      <c r="R25323"/>
    </row>
    <row r="25324" spans="12:18" x14ac:dyDescent="0.25">
      <c r="L25324" t="s">
        <v>3270</v>
      </c>
      <c r="M25324" t="s">
        <v>5962</v>
      </c>
      <c r="N25324" t="s">
        <v>62581</v>
      </c>
      <c r="O25324" s="76" t="s">
        <v>4366</v>
      </c>
      <c r="P25324" s="82">
        <v>382</v>
      </c>
      <c r="Q25324" s="82" t="s">
        <v>97755</v>
      </c>
      <c r="R25324"/>
    </row>
    <row r="25325" spans="12:18" x14ac:dyDescent="0.25">
      <c r="L25325" t="s">
        <v>3270</v>
      </c>
      <c r="M25325" t="s">
        <v>23450</v>
      </c>
      <c r="N25325" t="s">
        <v>62582</v>
      </c>
      <c r="O25325" s="76" t="s">
        <v>4366</v>
      </c>
      <c r="P25325" s="82">
        <v>261</v>
      </c>
      <c r="Q25325" s="82" t="s">
        <v>97756</v>
      </c>
      <c r="R25325"/>
    </row>
    <row r="25326" spans="12:18" x14ac:dyDescent="0.25">
      <c r="L25326" t="s">
        <v>3270</v>
      </c>
      <c r="M25326" t="s">
        <v>19250</v>
      </c>
      <c r="N25326" t="s">
        <v>62583</v>
      </c>
      <c r="O25326" s="76" t="s">
        <v>4356</v>
      </c>
      <c r="P25326" s="82">
        <v>319</v>
      </c>
      <c r="Q25326" s="82" t="s">
        <v>97757</v>
      </c>
      <c r="R25326"/>
    </row>
    <row r="25327" spans="12:18" x14ac:dyDescent="0.25">
      <c r="L25327" t="s">
        <v>3270</v>
      </c>
      <c r="M25327" t="s">
        <v>17293</v>
      </c>
      <c r="N25327" t="s">
        <v>62584</v>
      </c>
      <c r="O25327" s="76" t="s">
        <v>4356</v>
      </c>
      <c r="P25327" s="82">
        <v>849</v>
      </c>
      <c r="Q25327" s="82" t="s">
        <v>97758</v>
      </c>
      <c r="R25327"/>
    </row>
    <row r="25328" spans="12:18" x14ac:dyDescent="0.25">
      <c r="L25328" t="s">
        <v>3270</v>
      </c>
      <c r="M25328" t="s">
        <v>19252</v>
      </c>
      <c r="N25328" t="s">
        <v>62585</v>
      </c>
      <c r="O25328" s="76" t="s">
        <v>4356</v>
      </c>
      <c r="P25328" s="82">
        <v>448</v>
      </c>
      <c r="Q25328" s="82" t="s">
        <v>97759</v>
      </c>
      <c r="R25328"/>
    </row>
    <row r="25329" spans="12:18" x14ac:dyDescent="0.25">
      <c r="L25329" t="s">
        <v>3270</v>
      </c>
      <c r="M25329" t="s">
        <v>19254</v>
      </c>
      <c r="N25329" t="s">
        <v>62586</v>
      </c>
      <c r="O25329" s="76" t="s">
        <v>4450</v>
      </c>
      <c r="P25329" s="82">
        <v>77130</v>
      </c>
      <c r="Q25329" s="82" t="s">
        <v>72645</v>
      </c>
      <c r="R25329"/>
    </row>
    <row r="25330" spans="12:18" x14ac:dyDescent="0.25">
      <c r="L25330" t="s">
        <v>3270</v>
      </c>
      <c r="M25330" t="s">
        <v>36953</v>
      </c>
      <c r="N25330" t="s">
        <v>62587</v>
      </c>
      <c r="O25330" s="76" t="s">
        <v>4366</v>
      </c>
      <c r="P25330" s="82">
        <v>150</v>
      </c>
      <c r="Q25330" s="82" t="s">
        <v>97760</v>
      </c>
      <c r="R25330"/>
    </row>
    <row r="25331" spans="12:18" x14ac:dyDescent="0.25">
      <c r="L25331" t="s">
        <v>3270</v>
      </c>
      <c r="M25331" t="s">
        <v>36954</v>
      </c>
      <c r="N25331" t="s">
        <v>62588</v>
      </c>
      <c r="O25331" s="76" t="s">
        <v>4366</v>
      </c>
      <c r="P25331" s="82">
        <v>139</v>
      </c>
      <c r="Q25331" s="82" t="s">
        <v>97761</v>
      </c>
      <c r="R25331"/>
    </row>
    <row r="25332" spans="12:18" x14ac:dyDescent="0.25">
      <c r="L25332" t="s">
        <v>3270</v>
      </c>
      <c r="M25332" t="s">
        <v>5964</v>
      </c>
      <c r="N25332" t="s">
        <v>62589</v>
      </c>
      <c r="O25332" s="76" t="s">
        <v>4366</v>
      </c>
      <c r="P25332" s="82">
        <v>166</v>
      </c>
      <c r="Q25332" s="82" t="s">
        <v>97762</v>
      </c>
      <c r="R25332"/>
    </row>
    <row r="25333" spans="12:18" x14ac:dyDescent="0.25">
      <c r="L25333" t="s">
        <v>3270</v>
      </c>
      <c r="M25333" t="s">
        <v>5963</v>
      </c>
      <c r="N25333" t="s">
        <v>62590</v>
      </c>
      <c r="O25333" s="76" t="s">
        <v>4374</v>
      </c>
      <c r="P25333" s="82">
        <v>1655</v>
      </c>
      <c r="Q25333" s="82" t="s">
        <v>72645</v>
      </c>
      <c r="R25333"/>
    </row>
    <row r="25334" spans="12:18" x14ac:dyDescent="0.25">
      <c r="L25334" t="s">
        <v>3270</v>
      </c>
      <c r="M25334" t="s">
        <v>17295</v>
      </c>
      <c r="N25334" t="s">
        <v>62591</v>
      </c>
      <c r="O25334" s="76" t="s">
        <v>4356</v>
      </c>
      <c r="P25334" s="82">
        <v>290</v>
      </c>
      <c r="Q25334" s="82" t="s">
        <v>97763</v>
      </c>
      <c r="R25334"/>
    </row>
    <row r="25335" spans="12:18" x14ac:dyDescent="0.25">
      <c r="L25335" t="s">
        <v>3270</v>
      </c>
      <c r="M25335" t="s">
        <v>17297</v>
      </c>
      <c r="N25335" t="s">
        <v>62592</v>
      </c>
      <c r="O25335" s="76" t="s">
        <v>4356</v>
      </c>
      <c r="P25335" s="82">
        <v>95</v>
      </c>
      <c r="Q25335" s="82" t="s">
        <v>97764</v>
      </c>
      <c r="R25335"/>
    </row>
    <row r="25336" spans="12:18" x14ac:dyDescent="0.25">
      <c r="L25336" t="s">
        <v>3270</v>
      </c>
      <c r="M25336" t="s">
        <v>5965</v>
      </c>
      <c r="N25336" t="s">
        <v>62593</v>
      </c>
      <c r="O25336" s="76" t="s">
        <v>4356</v>
      </c>
      <c r="P25336" s="82">
        <v>258</v>
      </c>
      <c r="Q25336" s="82" t="s">
        <v>97765</v>
      </c>
      <c r="R25336"/>
    </row>
    <row r="25337" spans="12:18" x14ac:dyDescent="0.25">
      <c r="L25337" t="s">
        <v>3270</v>
      </c>
      <c r="M25337" t="s">
        <v>19256</v>
      </c>
      <c r="N25337" t="s">
        <v>62594</v>
      </c>
      <c r="O25337" s="76" t="s">
        <v>4356</v>
      </c>
      <c r="P25337" s="82">
        <v>2936</v>
      </c>
      <c r="Q25337" s="82" t="s">
        <v>97766</v>
      </c>
      <c r="R25337"/>
    </row>
    <row r="25338" spans="12:18" x14ac:dyDescent="0.25">
      <c r="L25338" t="s">
        <v>3270</v>
      </c>
      <c r="M25338" t="s">
        <v>5966</v>
      </c>
      <c r="N25338" t="s">
        <v>62595</v>
      </c>
      <c r="O25338" s="76" t="s">
        <v>4366</v>
      </c>
      <c r="P25338" s="82">
        <v>184</v>
      </c>
      <c r="Q25338" s="82" t="s">
        <v>97767</v>
      </c>
      <c r="R25338"/>
    </row>
    <row r="25339" spans="12:18" x14ac:dyDescent="0.25">
      <c r="L25339" t="s">
        <v>3270</v>
      </c>
      <c r="M25339" t="s">
        <v>5967</v>
      </c>
      <c r="N25339" t="s">
        <v>62596</v>
      </c>
      <c r="O25339" s="76" t="s">
        <v>4356</v>
      </c>
      <c r="P25339" s="82">
        <v>169</v>
      </c>
      <c r="Q25339" s="82" t="s">
        <v>97768</v>
      </c>
      <c r="R25339"/>
    </row>
    <row r="25340" spans="12:18" x14ac:dyDescent="0.25">
      <c r="L25340" t="s">
        <v>3270</v>
      </c>
      <c r="M25340" t="s">
        <v>36955</v>
      </c>
      <c r="N25340" t="s">
        <v>62597</v>
      </c>
      <c r="O25340" s="76" t="s">
        <v>4366</v>
      </c>
      <c r="P25340" s="82">
        <v>54</v>
      </c>
      <c r="Q25340" s="82" t="s">
        <v>97769</v>
      </c>
      <c r="R25340"/>
    </row>
    <row r="25341" spans="12:18" x14ac:dyDescent="0.25">
      <c r="L25341" t="s">
        <v>3270</v>
      </c>
      <c r="M25341" t="s">
        <v>19258</v>
      </c>
      <c r="N25341" t="s">
        <v>62598</v>
      </c>
      <c r="O25341" s="76" t="s">
        <v>4366</v>
      </c>
      <c r="P25341" s="82">
        <v>190</v>
      </c>
      <c r="Q25341" s="82" t="s">
        <v>97770</v>
      </c>
      <c r="R25341"/>
    </row>
    <row r="25342" spans="12:18" x14ac:dyDescent="0.25">
      <c r="L25342" t="s">
        <v>3270</v>
      </c>
      <c r="M25342" t="s">
        <v>23451</v>
      </c>
      <c r="N25342" t="s">
        <v>62599</v>
      </c>
      <c r="O25342" s="76" t="s">
        <v>4356</v>
      </c>
      <c r="P25342" s="82">
        <v>293</v>
      </c>
      <c r="Q25342" s="82" t="s">
        <v>97771</v>
      </c>
      <c r="R25342"/>
    </row>
    <row r="25343" spans="12:18" x14ac:dyDescent="0.25">
      <c r="L25343" t="s">
        <v>3270</v>
      </c>
      <c r="M25343" t="s">
        <v>19260</v>
      </c>
      <c r="N25343" t="s">
        <v>62600</v>
      </c>
      <c r="O25343" s="76" t="s">
        <v>4356</v>
      </c>
      <c r="P25343" s="82">
        <v>165</v>
      </c>
      <c r="Q25343" s="82" t="s">
        <v>97772</v>
      </c>
      <c r="R25343"/>
    </row>
    <row r="25344" spans="12:18" x14ac:dyDescent="0.25">
      <c r="L25344" t="s">
        <v>3270</v>
      </c>
      <c r="M25344" t="s">
        <v>36956</v>
      </c>
      <c r="N25344" t="s">
        <v>62601</v>
      </c>
      <c r="O25344" s="76" t="s">
        <v>4374</v>
      </c>
      <c r="P25344" s="82">
        <v>401</v>
      </c>
      <c r="Q25344" s="82" t="s">
        <v>97773</v>
      </c>
      <c r="R25344"/>
    </row>
    <row r="25345" spans="12:18" x14ac:dyDescent="0.25">
      <c r="L25345" t="s">
        <v>3270</v>
      </c>
      <c r="M25345" t="s">
        <v>5968</v>
      </c>
      <c r="N25345" t="s">
        <v>62602</v>
      </c>
      <c r="O25345" s="76" t="s">
        <v>4356</v>
      </c>
      <c r="P25345" s="82">
        <v>1133</v>
      </c>
      <c r="Q25345" s="82" t="s">
        <v>97774</v>
      </c>
      <c r="R25345"/>
    </row>
    <row r="25346" spans="12:18" x14ac:dyDescent="0.25">
      <c r="L25346" t="s">
        <v>3270</v>
      </c>
      <c r="M25346" t="s">
        <v>19262</v>
      </c>
      <c r="N25346" t="s">
        <v>62603</v>
      </c>
      <c r="O25346" s="76" t="s">
        <v>4356</v>
      </c>
      <c r="P25346" s="82">
        <v>495</v>
      </c>
      <c r="Q25346" s="82" t="s">
        <v>97775</v>
      </c>
      <c r="R25346"/>
    </row>
    <row r="25347" spans="12:18" x14ac:dyDescent="0.25">
      <c r="L25347" t="s">
        <v>3270</v>
      </c>
      <c r="M25347" t="s">
        <v>23452</v>
      </c>
      <c r="N25347" t="s">
        <v>62604</v>
      </c>
      <c r="O25347" s="76" t="s">
        <v>4356</v>
      </c>
      <c r="P25347" s="82">
        <v>682</v>
      </c>
      <c r="Q25347" s="82" t="s">
        <v>97776</v>
      </c>
      <c r="R25347"/>
    </row>
    <row r="25348" spans="12:18" x14ac:dyDescent="0.25">
      <c r="L25348" t="s">
        <v>3270</v>
      </c>
      <c r="M25348" t="s">
        <v>23453</v>
      </c>
      <c r="N25348" t="s">
        <v>62605</v>
      </c>
      <c r="O25348" s="76" t="s">
        <v>4366</v>
      </c>
      <c r="P25348" s="82">
        <v>83</v>
      </c>
      <c r="Q25348" s="82" t="s">
        <v>97777</v>
      </c>
      <c r="R25348"/>
    </row>
    <row r="25349" spans="12:18" x14ac:dyDescent="0.25">
      <c r="L25349" t="s">
        <v>3270</v>
      </c>
      <c r="M25349" t="s">
        <v>36957</v>
      </c>
      <c r="N25349" t="s">
        <v>62606</v>
      </c>
      <c r="O25349" s="76" t="s">
        <v>4356</v>
      </c>
      <c r="P25349" s="82">
        <v>214</v>
      </c>
      <c r="Q25349" s="82" t="s">
        <v>97778</v>
      </c>
      <c r="R25349"/>
    </row>
    <row r="25350" spans="12:18" x14ac:dyDescent="0.25">
      <c r="L25350" t="s">
        <v>3270</v>
      </c>
      <c r="M25350" t="s">
        <v>19263</v>
      </c>
      <c r="N25350" t="s">
        <v>62607</v>
      </c>
      <c r="O25350" s="76" t="s">
        <v>4356</v>
      </c>
      <c r="P25350" s="82">
        <v>262</v>
      </c>
      <c r="Q25350" s="82" t="s">
        <v>97779</v>
      </c>
      <c r="R25350"/>
    </row>
    <row r="25351" spans="12:18" x14ac:dyDescent="0.25">
      <c r="L25351" t="s">
        <v>3270</v>
      </c>
      <c r="M25351" t="s">
        <v>36958</v>
      </c>
      <c r="N25351" t="s">
        <v>62608</v>
      </c>
      <c r="O25351" s="76" t="s">
        <v>4356</v>
      </c>
      <c r="P25351" s="82">
        <v>833</v>
      </c>
      <c r="Q25351" s="82" t="s">
        <v>97780</v>
      </c>
      <c r="R25351"/>
    </row>
    <row r="25352" spans="12:18" x14ac:dyDescent="0.25">
      <c r="L25352" t="s">
        <v>3270</v>
      </c>
      <c r="M25352" t="s">
        <v>36959</v>
      </c>
      <c r="N25352" t="s">
        <v>62609</v>
      </c>
      <c r="O25352" s="76" t="s">
        <v>4366</v>
      </c>
      <c r="P25352" s="82">
        <v>119</v>
      </c>
      <c r="Q25352" s="82" t="s">
        <v>97781</v>
      </c>
      <c r="R25352"/>
    </row>
    <row r="25353" spans="12:18" x14ac:dyDescent="0.25">
      <c r="L25353" t="s">
        <v>3270</v>
      </c>
      <c r="M25353" t="s">
        <v>5974</v>
      </c>
      <c r="N25353" t="s">
        <v>62610</v>
      </c>
      <c r="O25353" s="76" t="s">
        <v>4356</v>
      </c>
      <c r="P25353" s="82">
        <v>4638</v>
      </c>
      <c r="Q25353" s="82" t="s">
        <v>97809</v>
      </c>
      <c r="R25353"/>
    </row>
    <row r="25354" spans="12:18" x14ac:dyDescent="0.25">
      <c r="L25354" t="s">
        <v>3270</v>
      </c>
      <c r="M25354" t="s">
        <v>17308</v>
      </c>
      <c r="N25354" t="s">
        <v>62611</v>
      </c>
      <c r="O25354" s="76" t="s">
        <v>4356</v>
      </c>
      <c r="P25354" s="82">
        <v>308</v>
      </c>
      <c r="Q25354" s="82" t="s">
        <v>97810</v>
      </c>
      <c r="R25354"/>
    </row>
    <row r="25355" spans="12:18" x14ac:dyDescent="0.25">
      <c r="L25355" t="s">
        <v>3270</v>
      </c>
      <c r="M25355" t="s">
        <v>36965</v>
      </c>
      <c r="N25355" t="s">
        <v>62612</v>
      </c>
      <c r="O25355" s="76" t="s">
        <v>4356</v>
      </c>
      <c r="P25355" s="82">
        <v>577</v>
      </c>
      <c r="Q25355" s="82" t="s">
        <v>97811</v>
      </c>
      <c r="R25355"/>
    </row>
    <row r="25356" spans="12:18" x14ac:dyDescent="0.25">
      <c r="L25356" t="s">
        <v>3270</v>
      </c>
      <c r="M25356" t="s">
        <v>36966</v>
      </c>
      <c r="N25356" t="s">
        <v>62613</v>
      </c>
      <c r="O25356" s="76" t="s">
        <v>4356</v>
      </c>
      <c r="P25356" s="82">
        <v>699</v>
      </c>
      <c r="Q25356" s="82" t="s">
        <v>97812</v>
      </c>
      <c r="R25356"/>
    </row>
    <row r="25357" spans="12:18" x14ac:dyDescent="0.25">
      <c r="L25357" t="s">
        <v>3270</v>
      </c>
      <c r="M25357" t="s">
        <v>36967</v>
      </c>
      <c r="N25357" t="s">
        <v>62614</v>
      </c>
      <c r="O25357" s="76" t="s">
        <v>4366</v>
      </c>
      <c r="P25357" s="82">
        <v>88</v>
      </c>
      <c r="Q25357" s="82" t="s">
        <v>97813</v>
      </c>
      <c r="R25357"/>
    </row>
    <row r="25358" spans="12:18" x14ac:dyDescent="0.25">
      <c r="L25358" t="s">
        <v>3270</v>
      </c>
      <c r="M25358" t="s">
        <v>36968</v>
      </c>
      <c r="N25358" t="s">
        <v>62615</v>
      </c>
      <c r="O25358" s="76" t="s">
        <v>4356</v>
      </c>
      <c r="P25358" s="82">
        <v>2651</v>
      </c>
      <c r="Q25358" s="82" t="s">
        <v>97814</v>
      </c>
      <c r="R25358"/>
    </row>
    <row r="25359" spans="12:18" x14ac:dyDescent="0.25">
      <c r="L25359" t="s">
        <v>3270</v>
      </c>
      <c r="M25359" t="s">
        <v>36969</v>
      </c>
      <c r="N25359" t="s">
        <v>62616</v>
      </c>
      <c r="O25359" s="76" t="s">
        <v>4356</v>
      </c>
      <c r="P25359" s="82">
        <v>338</v>
      </c>
      <c r="Q25359" s="82" t="s">
        <v>97815</v>
      </c>
      <c r="R25359"/>
    </row>
    <row r="25360" spans="12:18" x14ac:dyDescent="0.25">
      <c r="L25360" t="s">
        <v>3270</v>
      </c>
      <c r="M25360" t="s">
        <v>17310</v>
      </c>
      <c r="N25360" t="s">
        <v>62617</v>
      </c>
      <c r="O25360" s="76" t="s">
        <v>4366</v>
      </c>
      <c r="P25360" s="82">
        <v>165</v>
      </c>
      <c r="Q25360" s="82" t="s">
        <v>97816</v>
      </c>
      <c r="R25360"/>
    </row>
    <row r="25361" spans="12:18" x14ac:dyDescent="0.25">
      <c r="L25361" t="s">
        <v>3270</v>
      </c>
      <c r="M25361" t="s">
        <v>17312</v>
      </c>
      <c r="N25361" t="s">
        <v>62618</v>
      </c>
      <c r="O25361" s="76" t="s">
        <v>4366</v>
      </c>
      <c r="P25361" s="82">
        <v>137</v>
      </c>
      <c r="Q25361" s="82" t="s">
        <v>97817</v>
      </c>
      <c r="R25361"/>
    </row>
    <row r="25362" spans="12:18" x14ac:dyDescent="0.25">
      <c r="L25362" t="s">
        <v>3270</v>
      </c>
      <c r="M25362" t="s">
        <v>17314</v>
      </c>
      <c r="N25362" t="s">
        <v>62619</v>
      </c>
      <c r="O25362" s="76" t="s">
        <v>4356</v>
      </c>
      <c r="P25362" s="82">
        <v>126</v>
      </c>
      <c r="Q25362" s="82" t="s">
        <v>97818</v>
      </c>
      <c r="R25362"/>
    </row>
    <row r="25363" spans="12:18" x14ac:dyDescent="0.25">
      <c r="L25363" t="s">
        <v>3270</v>
      </c>
      <c r="M25363" t="s">
        <v>5975</v>
      </c>
      <c r="N25363" t="s">
        <v>62620</v>
      </c>
      <c r="O25363" s="76" t="s">
        <v>4356</v>
      </c>
      <c r="P25363" s="82">
        <v>165</v>
      </c>
      <c r="Q25363" s="82" t="s">
        <v>97819</v>
      </c>
      <c r="R25363"/>
    </row>
    <row r="25364" spans="12:18" x14ac:dyDescent="0.25">
      <c r="L25364" t="s">
        <v>3270</v>
      </c>
      <c r="M25364" t="s">
        <v>19284</v>
      </c>
      <c r="N25364" t="s">
        <v>62621</v>
      </c>
      <c r="O25364" s="76" t="s">
        <v>4356</v>
      </c>
      <c r="P25364" s="82">
        <v>898</v>
      </c>
      <c r="Q25364" s="82" t="s">
        <v>97820</v>
      </c>
      <c r="R25364"/>
    </row>
    <row r="25365" spans="12:18" x14ac:dyDescent="0.25">
      <c r="L25365" t="s">
        <v>3270</v>
      </c>
      <c r="M25365" t="s">
        <v>17316</v>
      </c>
      <c r="N25365" t="s">
        <v>62622</v>
      </c>
      <c r="O25365" s="76" t="s">
        <v>4374</v>
      </c>
      <c r="P25365" s="82">
        <v>3313</v>
      </c>
      <c r="Q25365" s="82" t="s">
        <v>72645</v>
      </c>
      <c r="R25365"/>
    </row>
    <row r="25366" spans="12:18" x14ac:dyDescent="0.25">
      <c r="L25366" t="s">
        <v>3270</v>
      </c>
      <c r="M25366" t="s">
        <v>19286</v>
      </c>
      <c r="N25366" t="s">
        <v>62623</v>
      </c>
      <c r="O25366" s="76" t="s">
        <v>4366</v>
      </c>
      <c r="P25366" s="82">
        <v>271</v>
      </c>
      <c r="Q25366" s="82" t="s">
        <v>97821</v>
      </c>
      <c r="R25366"/>
    </row>
    <row r="25367" spans="12:18" x14ac:dyDescent="0.25">
      <c r="L25367" t="s">
        <v>3270</v>
      </c>
      <c r="M25367" t="s">
        <v>23456</v>
      </c>
      <c r="N25367" t="s">
        <v>62624</v>
      </c>
      <c r="O25367" s="76" t="s">
        <v>4356</v>
      </c>
      <c r="P25367" s="82">
        <v>1375</v>
      </c>
      <c r="Q25367" s="82" t="s">
        <v>97822</v>
      </c>
      <c r="R25367"/>
    </row>
    <row r="25368" spans="12:18" x14ac:dyDescent="0.25">
      <c r="L25368" t="s">
        <v>3270</v>
      </c>
      <c r="M25368" t="s">
        <v>19288</v>
      </c>
      <c r="N25368" t="s">
        <v>62625</v>
      </c>
      <c r="O25368" s="76" t="s">
        <v>4356</v>
      </c>
      <c r="P25368" s="82">
        <v>195</v>
      </c>
      <c r="Q25368" s="82" t="s">
        <v>97823</v>
      </c>
      <c r="R25368"/>
    </row>
    <row r="25369" spans="12:18" x14ac:dyDescent="0.25">
      <c r="L25369" t="s">
        <v>3270</v>
      </c>
      <c r="M25369" t="s">
        <v>5976</v>
      </c>
      <c r="N25369" t="s">
        <v>62626</v>
      </c>
      <c r="O25369" s="76" t="s">
        <v>4356</v>
      </c>
      <c r="P25369" s="82">
        <v>275</v>
      </c>
      <c r="Q25369" s="82" t="s">
        <v>97824</v>
      </c>
      <c r="R25369"/>
    </row>
    <row r="25370" spans="12:18" x14ac:dyDescent="0.25">
      <c r="L25370" t="s">
        <v>3270</v>
      </c>
      <c r="M25370" t="s">
        <v>5977</v>
      </c>
      <c r="N25370" t="s">
        <v>62627</v>
      </c>
      <c r="O25370" s="76" t="s">
        <v>4356</v>
      </c>
      <c r="P25370" s="82">
        <v>390</v>
      </c>
      <c r="Q25370" s="82" t="s">
        <v>97825</v>
      </c>
      <c r="R25370"/>
    </row>
    <row r="25371" spans="12:18" x14ac:dyDescent="0.25">
      <c r="L25371" t="s">
        <v>3270</v>
      </c>
      <c r="M25371" t="s">
        <v>17318</v>
      </c>
      <c r="N25371" t="s">
        <v>62628</v>
      </c>
      <c r="O25371" s="76" t="s">
        <v>4366</v>
      </c>
      <c r="P25371" s="82">
        <v>167</v>
      </c>
      <c r="Q25371" s="82" t="s">
        <v>97826</v>
      </c>
      <c r="R25371"/>
    </row>
    <row r="25372" spans="12:18" x14ac:dyDescent="0.25">
      <c r="L25372" t="s">
        <v>3270</v>
      </c>
      <c r="M25372" t="s">
        <v>9032</v>
      </c>
      <c r="N25372" t="s">
        <v>62629</v>
      </c>
      <c r="O25372" s="76" t="s">
        <v>4356</v>
      </c>
      <c r="P25372" s="82">
        <v>1007</v>
      </c>
      <c r="Q25372" s="82" t="s">
        <v>97827</v>
      </c>
      <c r="R25372"/>
    </row>
    <row r="25373" spans="12:18" x14ac:dyDescent="0.25">
      <c r="L25373" t="s">
        <v>3270</v>
      </c>
      <c r="M25373" t="s">
        <v>36970</v>
      </c>
      <c r="N25373" t="s">
        <v>62630</v>
      </c>
      <c r="O25373" s="76" t="s">
        <v>4374</v>
      </c>
      <c r="P25373" s="82">
        <v>4261</v>
      </c>
      <c r="Q25373" s="82" t="s">
        <v>72645</v>
      </c>
      <c r="R25373"/>
    </row>
    <row r="25374" spans="12:18" x14ac:dyDescent="0.25">
      <c r="L25374" t="s">
        <v>3270</v>
      </c>
      <c r="M25374" t="s">
        <v>23457</v>
      </c>
      <c r="N25374" t="s">
        <v>62631</v>
      </c>
      <c r="O25374" s="76" t="s">
        <v>4356</v>
      </c>
      <c r="P25374" s="82">
        <v>783</v>
      </c>
      <c r="Q25374" s="82" t="s">
        <v>97828</v>
      </c>
      <c r="R25374"/>
    </row>
    <row r="25375" spans="12:18" x14ac:dyDescent="0.25">
      <c r="L25375" t="s">
        <v>3270</v>
      </c>
      <c r="M25375" t="s">
        <v>5978</v>
      </c>
      <c r="N25375" t="s">
        <v>62632</v>
      </c>
      <c r="O25375" s="76" t="s">
        <v>4356</v>
      </c>
      <c r="P25375" s="82">
        <v>562</v>
      </c>
      <c r="Q25375" s="82" t="s">
        <v>97829</v>
      </c>
      <c r="R25375"/>
    </row>
    <row r="25376" spans="12:18" x14ac:dyDescent="0.25">
      <c r="L25376" t="s">
        <v>3270</v>
      </c>
      <c r="M25376" t="s">
        <v>5979</v>
      </c>
      <c r="N25376" t="s">
        <v>62633</v>
      </c>
      <c r="O25376" s="76" t="s">
        <v>4356</v>
      </c>
      <c r="P25376" s="82">
        <v>749</v>
      </c>
      <c r="Q25376" s="82" t="s">
        <v>97831</v>
      </c>
      <c r="R25376"/>
    </row>
    <row r="25377" spans="12:18" x14ac:dyDescent="0.25">
      <c r="L25377" t="s">
        <v>3270</v>
      </c>
      <c r="M25377" t="s">
        <v>19289</v>
      </c>
      <c r="N25377" t="s">
        <v>62634</v>
      </c>
      <c r="O25377" s="76" t="s">
        <v>4356</v>
      </c>
      <c r="P25377" s="82">
        <v>538</v>
      </c>
      <c r="Q25377" s="82" t="s">
        <v>97830</v>
      </c>
      <c r="R25377"/>
    </row>
    <row r="25378" spans="12:18" x14ac:dyDescent="0.25">
      <c r="L25378" t="s">
        <v>3270</v>
      </c>
      <c r="M25378" t="s">
        <v>5980</v>
      </c>
      <c r="N25378" t="s">
        <v>62635</v>
      </c>
      <c r="O25378" s="76" t="s">
        <v>4356</v>
      </c>
      <c r="P25378" s="82">
        <v>404</v>
      </c>
      <c r="Q25378" s="82" t="s">
        <v>97832</v>
      </c>
      <c r="R25378"/>
    </row>
    <row r="25379" spans="12:18" x14ac:dyDescent="0.25">
      <c r="L25379" t="s">
        <v>3270</v>
      </c>
      <c r="M25379" t="s">
        <v>36971</v>
      </c>
      <c r="N25379" t="s">
        <v>62636</v>
      </c>
      <c r="O25379" s="76" t="s">
        <v>4356</v>
      </c>
      <c r="P25379" s="82">
        <v>752</v>
      </c>
      <c r="Q25379" s="82" t="s">
        <v>97833</v>
      </c>
      <c r="R25379"/>
    </row>
    <row r="25380" spans="12:18" x14ac:dyDescent="0.25">
      <c r="L25380" t="s">
        <v>3270</v>
      </c>
      <c r="M25380" t="s">
        <v>17320</v>
      </c>
      <c r="N25380" t="s">
        <v>62637</v>
      </c>
      <c r="O25380" s="76" t="s">
        <v>4356</v>
      </c>
      <c r="P25380" s="82">
        <v>1584</v>
      </c>
      <c r="Q25380" s="82" t="s">
        <v>97834</v>
      </c>
      <c r="R25380"/>
    </row>
    <row r="25381" spans="12:18" x14ac:dyDescent="0.25">
      <c r="L25381" t="s">
        <v>3270</v>
      </c>
      <c r="M25381" t="s">
        <v>17322</v>
      </c>
      <c r="N25381" t="s">
        <v>62638</v>
      </c>
      <c r="O25381" s="76" t="s">
        <v>4356</v>
      </c>
      <c r="P25381" s="82">
        <v>1400</v>
      </c>
      <c r="Q25381" s="82" t="s">
        <v>97835</v>
      </c>
      <c r="R25381"/>
    </row>
    <row r="25382" spans="12:18" x14ac:dyDescent="0.25">
      <c r="L25382" t="s">
        <v>3270</v>
      </c>
      <c r="M25382" t="s">
        <v>36960</v>
      </c>
      <c r="N25382" t="s">
        <v>62639</v>
      </c>
      <c r="O25382" s="76" t="s">
        <v>4356</v>
      </c>
      <c r="P25382" s="82">
        <v>317</v>
      </c>
      <c r="Q25382" s="82" t="s">
        <v>97782</v>
      </c>
      <c r="R25382"/>
    </row>
    <row r="25383" spans="12:18" x14ac:dyDescent="0.25">
      <c r="L25383" t="s">
        <v>3270</v>
      </c>
      <c r="M25383" t="s">
        <v>5969</v>
      </c>
      <c r="N25383" t="s">
        <v>62640</v>
      </c>
      <c r="O25383" s="76" t="s">
        <v>4356</v>
      </c>
      <c r="P25383" s="82">
        <v>636</v>
      </c>
      <c r="Q25383" s="82" t="s">
        <v>97783</v>
      </c>
      <c r="R25383"/>
    </row>
    <row r="25384" spans="12:18" x14ac:dyDescent="0.25">
      <c r="L25384" t="s">
        <v>3270</v>
      </c>
      <c r="M25384" t="s">
        <v>17299</v>
      </c>
      <c r="N25384" t="s">
        <v>62641</v>
      </c>
      <c r="O25384" s="76" t="s">
        <v>4356</v>
      </c>
      <c r="P25384" s="82">
        <v>367</v>
      </c>
      <c r="Q25384" s="82" t="s">
        <v>97784</v>
      </c>
      <c r="R25384"/>
    </row>
    <row r="25385" spans="12:18" x14ac:dyDescent="0.25">
      <c r="L25385" t="s">
        <v>3270</v>
      </c>
      <c r="M25385" t="s">
        <v>19265</v>
      </c>
      <c r="N25385" t="s">
        <v>62642</v>
      </c>
      <c r="O25385" s="76" t="s">
        <v>4356</v>
      </c>
      <c r="P25385" s="82">
        <v>888</v>
      </c>
      <c r="Q25385" s="82" t="s">
        <v>97785</v>
      </c>
      <c r="R25385"/>
    </row>
    <row r="25386" spans="12:18" x14ac:dyDescent="0.25">
      <c r="L25386" t="s">
        <v>3270</v>
      </c>
      <c r="M25386" t="s">
        <v>36962</v>
      </c>
      <c r="N25386" t="s">
        <v>62643</v>
      </c>
      <c r="O25386" s="76" t="s">
        <v>4356</v>
      </c>
      <c r="P25386" s="82">
        <v>160</v>
      </c>
      <c r="Q25386" s="82" t="s">
        <v>97787</v>
      </c>
      <c r="R25386"/>
    </row>
    <row r="25387" spans="12:18" x14ac:dyDescent="0.25">
      <c r="L25387" t="s">
        <v>3270</v>
      </c>
      <c r="M25387" t="s">
        <v>19267</v>
      </c>
      <c r="N25387" t="s">
        <v>62644</v>
      </c>
      <c r="O25387" s="76" t="s">
        <v>4356</v>
      </c>
      <c r="P25387" s="82">
        <v>411</v>
      </c>
      <c r="Q25387" s="82" t="s">
        <v>97789</v>
      </c>
      <c r="R25387"/>
    </row>
    <row r="25388" spans="12:18" x14ac:dyDescent="0.25">
      <c r="L25388" t="s">
        <v>3270</v>
      </c>
      <c r="M25388" t="s">
        <v>19269</v>
      </c>
      <c r="N25388" t="s">
        <v>62645</v>
      </c>
      <c r="O25388" s="76" t="s">
        <v>4356</v>
      </c>
      <c r="P25388" s="82">
        <v>1477</v>
      </c>
      <c r="Q25388" s="82" t="s">
        <v>97790</v>
      </c>
      <c r="R25388"/>
    </row>
    <row r="25389" spans="12:18" x14ac:dyDescent="0.25">
      <c r="L25389" t="s">
        <v>3270</v>
      </c>
      <c r="M25389" t="s">
        <v>19271</v>
      </c>
      <c r="N25389" t="s">
        <v>62646</v>
      </c>
      <c r="O25389" s="76" t="s">
        <v>4356</v>
      </c>
      <c r="P25389" s="82">
        <v>746</v>
      </c>
      <c r="Q25389" s="82" t="s">
        <v>97791</v>
      </c>
      <c r="R25389"/>
    </row>
    <row r="25390" spans="12:18" x14ac:dyDescent="0.25">
      <c r="L25390" t="s">
        <v>3270</v>
      </c>
      <c r="M25390" t="s">
        <v>5971</v>
      </c>
      <c r="N25390" t="s">
        <v>62647</v>
      </c>
      <c r="O25390" s="76" t="s">
        <v>4356</v>
      </c>
      <c r="P25390" s="82">
        <v>157</v>
      </c>
      <c r="Q25390" s="82" t="s">
        <v>97792</v>
      </c>
      <c r="R25390"/>
    </row>
    <row r="25391" spans="12:18" x14ac:dyDescent="0.25">
      <c r="L25391" t="s">
        <v>3270</v>
      </c>
      <c r="M25391" t="s">
        <v>19273</v>
      </c>
      <c r="N25391" t="s">
        <v>62648</v>
      </c>
      <c r="O25391" s="76" t="s">
        <v>4356</v>
      </c>
      <c r="P25391" s="82">
        <v>200</v>
      </c>
      <c r="Q25391" s="82" t="s">
        <v>97793</v>
      </c>
      <c r="R25391"/>
    </row>
    <row r="25392" spans="12:18" x14ac:dyDescent="0.25">
      <c r="L25392" t="s">
        <v>3270</v>
      </c>
      <c r="M25392" t="s">
        <v>5972</v>
      </c>
      <c r="N25392" t="s">
        <v>62649</v>
      </c>
      <c r="O25392" s="76" t="s">
        <v>4356</v>
      </c>
      <c r="P25392" s="82">
        <v>230</v>
      </c>
      <c r="Q25392" s="82" t="s">
        <v>97794</v>
      </c>
      <c r="R25392"/>
    </row>
    <row r="25393" spans="12:18" x14ac:dyDescent="0.25">
      <c r="L25393" t="s">
        <v>3270</v>
      </c>
      <c r="M25393" t="s">
        <v>23454</v>
      </c>
      <c r="N25393" t="s">
        <v>62650</v>
      </c>
      <c r="O25393" s="76" t="s">
        <v>4356</v>
      </c>
      <c r="P25393" s="82">
        <v>628</v>
      </c>
      <c r="Q25393" s="82" t="s">
        <v>97795</v>
      </c>
      <c r="R25393"/>
    </row>
    <row r="25394" spans="12:18" x14ac:dyDescent="0.25">
      <c r="L25394" t="s">
        <v>3270</v>
      </c>
      <c r="M25394" t="s">
        <v>17301</v>
      </c>
      <c r="N25394" t="s">
        <v>62651</v>
      </c>
      <c r="O25394" s="76" t="s">
        <v>4374</v>
      </c>
      <c r="P25394" s="82">
        <v>14093</v>
      </c>
      <c r="Q25394" s="82" t="s">
        <v>72645</v>
      </c>
      <c r="R25394"/>
    </row>
    <row r="25395" spans="12:18" x14ac:dyDescent="0.25">
      <c r="L25395" t="s">
        <v>3270</v>
      </c>
      <c r="M25395" t="s">
        <v>5973</v>
      </c>
      <c r="N25395" t="s">
        <v>62652</v>
      </c>
      <c r="O25395" s="76" t="s">
        <v>4356</v>
      </c>
      <c r="P25395" s="82">
        <v>849</v>
      </c>
      <c r="Q25395" s="82" t="s">
        <v>97796</v>
      </c>
      <c r="R25395"/>
    </row>
    <row r="25396" spans="12:18" x14ac:dyDescent="0.25">
      <c r="L25396" t="s">
        <v>3270</v>
      </c>
      <c r="M25396" t="s">
        <v>36963</v>
      </c>
      <c r="N25396" t="s">
        <v>62653</v>
      </c>
      <c r="O25396" s="76" t="s">
        <v>4356</v>
      </c>
      <c r="P25396" s="82">
        <v>1587</v>
      </c>
      <c r="Q25396" s="82" t="s">
        <v>97797</v>
      </c>
      <c r="R25396"/>
    </row>
    <row r="25397" spans="12:18" x14ac:dyDescent="0.25">
      <c r="L25397" t="s">
        <v>3270</v>
      </c>
      <c r="M25397" t="s">
        <v>19275</v>
      </c>
      <c r="N25397" t="s">
        <v>62654</v>
      </c>
      <c r="O25397" s="76" t="s">
        <v>4366</v>
      </c>
      <c r="P25397" s="82">
        <v>73</v>
      </c>
      <c r="Q25397" s="82" t="s">
        <v>97798</v>
      </c>
      <c r="R25397"/>
    </row>
    <row r="25398" spans="12:18" x14ac:dyDescent="0.25">
      <c r="L25398" t="s">
        <v>3270</v>
      </c>
      <c r="M25398" t="s">
        <v>36964</v>
      </c>
      <c r="N25398" t="s">
        <v>62655</v>
      </c>
      <c r="O25398" s="76" t="s">
        <v>4356</v>
      </c>
      <c r="P25398" s="82">
        <v>223</v>
      </c>
      <c r="Q25398" s="82" t="s">
        <v>97799</v>
      </c>
      <c r="R25398"/>
    </row>
    <row r="25399" spans="12:18" x14ac:dyDescent="0.25">
      <c r="L25399" t="s">
        <v>3270</v>
      </c>
      <c r="M25399" t="s">
        <v>19277</v>
      </c>
      <c r="N25399" t="s">
        <v>62656</v>
      </c>
      <c r="O25399" s="76" t="s">
        <v>4356</v>
      </c>
      <c r="P25399" s="82">
        <v>434</v>
      </c>
      <c r="Q25399" s="82" t="s">
        <v>97800</v>
      </c>
      <c r="R25399"/>
    </row>
    <row r="25400" spans="12:18" x14ac:dyDescent="0.25">
      <c r="L25400" t="s">
        <v>3270</v>
      </c>
      <c r="M25400" t="s">
        <v>19279</v>
      </c>
      <c r="N25400" t="s">
        <v>62657</v>
      </c>
      <c r="O25400" s="76" t="s">
        <v>4356</v>
      </c>
      <c r="P25400" s="82">
        <v>315</v>
      </c>
      <c r="Q25400" s="82" t="s">
        <v>97801</v>
      </c>
      <c r="R25400"/>
    </row>
    <row r="25401" spans="12:18" x14ac:dyDescent="0.25">
      <c r="L25401" t="s">
        <v>3270</v>
      </c>
      <c r="M25401" t="s">
        <v>17303</v>
      </c>
      <c r="N25401" t="s">
        <v>62658</v>
      </c>
      <c r="O25401" s="76" t="s">
        <v>4356</v>
      </c>
      <c r="P25401" s="82">
        <v>537</v>
      </c>
      <c r="Q25401" s="82" t="s">
        <v>97802</v>
      </c>
      <c r="R25401"/>
    </row>
    <row r="25402" spans="12:18" x14ac:dyDescent="0.25">
      <c r="L25402" t="s">
        <v>3270</v>
      </c>
      <c r="M25402" t="s">
        <v>9203</v>
      </c>
      <c r="N25402" t="s">
        <v>62659</v>
      </c>
      <c r="O25402" s="76" t="s">
        <v>4356</v>
      </c>
      <c r="P25402" s="82">
        <v>211</v>
      </c>
      <c r="Q25402" s="82" t="s">
        <v>97803</v>
      </c>
      <c r="R25402"/>
    </row>
    <row r="25403" spans="12:18" x14ac:dyDescent="0.25">
      <c r="L25403" t="s">
        <v>3270</v>
      </c>
      <c r="M25403" t="s">
        <v>4670</v>
      </c>
      <c r="N25403" t="s">
        <v>62660</v>
      </c>
      <c r="O25403" s="76" t="s">
        <v>4356</v>
      </c>
      <c r="P25403" s="82">
        <v>295</v>
      </c>
      <c r="Q25403" s="82" t="s">
        <v>97804</v>
      </c>
      <c r="R25403"/>
    </row>
    <row r="25404" spans="12:18" x14ac:dyDescent="0.25">
      <c r="L25404" t="s">
        <v>3270</v>
      </c>
      <c r="M25404" t="s">
        <v>6614</v>
      </c>
      <c r="N25404" t="s">
        <v>62661</v>
      </c>
      <c r="O25404" s="76" t="s">
        <v>4356</v>
      </c>
      <c r="P25404" s="82">
        <v>1838</v>
      </c>
      <c r="Q25404" s="82" t="s">
        <v>97805</v>
      </c>
      <c r="R25404"/>
    </row>
    <row r="25405" spans="12:18" x14ac:dyDescent="0.25">
      <c r="L25405" t="s">
        <v>3270</v>
      </c>
      <c r="M25405" t="s">
        <v>17307</v>
      </c>
      <c r="N25405" t="s">
        <v>62662</v>
      </c>
      <c r="O25405" s="76" t="s">
        <v>4356</v>
      </c>
      <c r="P25405" s="82">
        <v>258</v>
      </c>
      <c r="Q25405" s="82" t="s">
        <v>97806</v>
      </c>
      <c r="R25405"/>
    </row>
    <row r="25406" spans="12:18" x14ac:dyDescent="0.25">
      <c r="L25406" t="s">
        <v>3270</v>
      </c>
      <c r="M25406" t="s">
        <v>23455</v>
      </c>
      <c r="N25406" t="s">
        <v>62663</v>
      </c>
      <c r="O25406" s="76" t="s">
        <v>4356</v>
      </c>
      <c r="P25406" s="82">
        <v>6849</v>
      </c>
      <c r="Q25406" s="82" t="s">
        <v>97807</v>
      </c>
      <c r="R25406"/>
    </row>
    <row r="25407" spans="12:18" x14ac:dyDescent="0.25">
      <c r="L25407" t="s">
        <v>3270</v>
      </c>
      <c r="M25407" t="s">
        <v>19282</v>
      </c>
      <c r="N25407" t="s">
        <v>62664</v>
      </c>
      <c r="O25407" s="76" t="s">
        <v>4374</v>
      </c>
      <c r="P25407" s="82">
        <v>4844</v>
      </c>
      <c r="Q25407" s="82" t="s">
        <v>72645</v>
      </c>
      <c r="R25407"/>
    </row>
    <row r="25408" spans="12:18" x14ac:dyDescent="0.25">
      <c r="L25408" t="s">
        <v>3270</v>
      </c>
      <c r="M25408" t="s">
        <v>5853</v>
      </c>
      <c r="N25408" t="s">
        <v>62665</v>
      </c>
      <c r="O25408" s="76" t="s">
        <v>4356</v>
      </c>
      <c r="P25408" s="82">
        <v>398</v>
      </c>
      <c r="Q25408" s="82" t="s">
        <v>97808</v>
      </c>
      <c r="R25408"/>
    </row>
    <row r="25409" spans="12:18" x14ac:dyDescent="0.25">
      <c r="L25409" t="s">
        <v>3270</v>
      </c>
      <c r="M25409" t="s">
        <v>36961</v>
      </c>
      <c r="N25409" t="s">
        <v>62666</v>
      </c>
      <c r="O25409" s="76" t="s">
        <v>4356</v>
      </c>
      <c r="P25409" s="82">
        <v>356</v>
      </c>
      <c r="Q25409" s="82" t="s">
        <v>97786</v>
      </c>
      <c r="R25409"/>
    </row>
    <row r="25410" spans="12:18" x14ac:dyDescent="0.25">
      <c r="L25410" t="s">
        <v>3270</v>
      </c>
      <c r="M25410" t="s">
        <v>5970</v>
      </c>
      <c r="N25410" t="s">
        <v>62667</v>
      </c>
      <c r="O25410" s="76" t="s">
        <v>4366</v>
      </c>
      <c r="P25410" s="82">
        <v>193</v>
      </c>
      <c r="Q25410" s="82" t="s">
        <v>97788</v>
      </c>
      <c r="R25410"/>
    </row>
    <row r="25411" spans="12:18" x14ac:dyDescent="0.25">
      <c r="L25411" t="s">
        <v>3270</v>
      </c>
      <c r="M25411" t="s">
        <v>36972</v>
      </c>
      <c r="N25411" t="s">
        <v>62668</v>
      </c>
      <c r="O25411" s="76" t="s">
        <v>4356</v>
      </c>
      <c r="P25411" s="82">
        <v>173</v>
      </c>
      <c r="Q25411" s="82" t="s">
        <v>97836</v>
      </c>
      <c r="R25411"/>
    </row>
    <row r="25412" spans="12:18" x14ac:dyDescent="0.25">
      <c r="L25412" t="s">
        <v>3270</v>
      </c>
      <c r="M25412" t="s">
        <v>36973</v>
      </c>
      <c r="N25412" t="s">
        <v>62669</v>
      </c>
      <c r="O25412" s="76" t="s">
        <v>4356</v>
      </c>
      <c r="P25412" s="82">
        <v>375</v>
      </c>
      <c r="Q25412" s="82" t="s">
        <v>97837</v>
      </c>
      <c r="R25412"/>
    </row>
    <row r="25413" spans="12:18" x14ac:dyDescent="0.25">
      <c r="L25413" t="s">
        <v>3270</v>
      </c>
      <c r="M25413" t="s">
        <v>23458</v>
      </c>
      <c r="N25413" t="s">
        <v>62670</v>
      </c>
      <c r="O25413" s="76" t="s">
        <v>4356</v>
      </c>
      <c r="P25413" s="82">
        <v>357</v>
      </c>
      <c r="Q25413" s="82" t="s">
        <v>97838</v>
      </c>
      <c r="R25413"/>
    </row>
    <row r="25414" spans="12:18" x14ac:dyDescent="0.25">
      <c r="L25414" t="s">
        <v>3270</v>
      </c>
      <c r="M25414" t="s">
        <v>23459</v>
      </c>
      <c r="N25414" t="s">
        <v>62671</v>
      </c>
      <c r="O25414" s="76" t="s">
        <v>4366</v>
      </c>
      <c r="P25414" s="82">
        <v>44</v>
      </c>
      <c r="Q25414" s="82" t="s">
        <v>97839</v>
      </c>
      <c r="R25414"/>
    </row>
    <row r="25415" spans="12:18" x14ac:dyDescent="0.25">
      <c r="L25415" t="s">
        <v>3270</v>
      </c>
      <c r="M25415" t="s">
        <v>36974</v>
      </c>
      <c r="N25415" t="s">
        <v>62672</v>
      </c>
      <c r="O25415" s="76" t="s">
        <v>4366</v>
      </c>
      <c r="P25415" s="82">
        <v>67</v>
      </c>
      <c r="Q25415" s="82" t="s">
        <v>97840</v>
      </c>
      <c r="R25415"/>
    </row>
    <row r="25416" spans="12:18" x14ac:dyDescent="0.25">
      <c r="L25416" t="s">
        <v>3270</v>
      </c>
      <c r="M25416" t="s">
        <v>19291</v>
      </c>
      <c r="N25416" t="s">
        <v>62673</v>
      </c>
      <c r="O25416" s="76" t="s">
        <v>4356</v>
      </c>
      <c r="P25416" s="82">
        <v>541</v>
      </c>
      <c r="Q25416" s="82" t="s">
        <v>97841</v>
      </c>
      <c r="R25416"/>
    </row>
    <row r="25417" spans="12:18" x14ac:dyDescent="0.25">
      <c r="L25417" t="s">
        <v>3270</v>
      </c>
      <c r="M25417" t="s">
        <v>19293</v>
      </c>
      <c r="N25417" t="s">
        <v>62674</v>
      </c>
      <c r="O25417" s="76" t="s">
        <v>4366</v>
      </c>
      <c r="P25417" s="82">
        <v>192</v>
      </c>
      <c r="Q25417" s="82" t="s">
        <v>97842</v>
      </c>
      <c r="R25417"/>
    </row>
    <row r="25418" spans="12:18" x14ac:dyDescent="0.25">
      <c r="L25418" t="s">
        <v>3270</v>
      </c>
      <c r="M25418" t="s">
        <v>17324</v>
      </c>
      <c r="N25418" t="s">
        <v>62675</v>
      </c>
      <c r="O25418" s="76" t="s">
        <v>4356</v>
      </c>
      <c r="P25418" s="82">
        <v>521</v>
      </c>
      <c r="Q25418" s="82" t="s">
        <v>97843</v>
      </c>
      <c r="R25418"/>
    </row>
    <row r="25419" spans="12:18" x14ac:dyDescent="0.25">
      <c r="L25419" t="s">
        <v>3270</v>
      </c>
      <c r="M25419" t="s">
        <v>13576</v>
      </c>
      <c r="N25419" t="s">
        <v>62676</v>
      </c>
      <c r="O25419" s="76" t="s">
        <v>4356</v>
      </c>
      <c r="P25419" s="82">
        <v>836</v>
      </c>
      <c r="Q25419" s="82" t="s">
        <v>97844</v>
      </c>
      <c r="R25419"/>
    </row>
    <row r="25420" spans="12:18" x14ac:dyDescent="0.25">
      <c r="L25420" t="s">
        <v>3270</v>
      </c>
      <c r="M25420" t="s">
        <v>17325</v>
      </c>
      <c r="N25420" t="s">
        <v>62677</v>
      </c>
      <c r="O25420" s="76" t="s">
        <v>4366</v>
      </c>
      <c r="P25420" s="82">
        <v>131</v>
      </c>
      <c r="Q25420" s="82" t="s">
        <v>97845</v>
      </c>
      <c r="R25420"/>
    </row>
    <row r="25421" spans="12:18" x14ac:dyDescent="0.25">
      <c r="L25421" t="s">
        <v>3270</v>
      </c>
      <c r="M25421" t="s">
        <v>23460</v>
      </c>
      <c r="N25421" t="s">
        <v>62678</v>
      </c>
      <c r="O25421" s="76" t="s">
        <v>4356</v>
      </c>
      <c r="P25421" s="82">
        <v>806</v>
      </c>
      <c r="Q25421" s="82" t="s">
        <v>97846</v>
      </c>
      <c r="R25421"/>
    </row>
    <row r="25422" spans="12:18" x14ac:dyDescent="0.25">
      <c r="L25422" t="s">
        <v>3270</v>
      </c>
      <c r="M25422" t="s">
        <v>23461</v>
      </c>
      <c r="N25422" t="s">
        <v>62679</v>
      </c>
      <c r="O25422" s="76" t="s">
        <v>4356</v>
      </c>
      <c r="P25422" s="82">
        <v>210</v>
      </c>
      <c r="Q25422" s="82" t="s">
        <v>97847</v>
      </c>
      <c r="R25422"/>
    </row>
    <row r="25423" spans="12:18" x14ac:dyDescent="0.25">
      <c r="L25423" t="s">
        <v>3270</v>
      </c>
      <c r="M25423" t="s">
        <v>23462</v>
      </c>
      <c r="N25423" t="s">
        <v>62680</v>
      </c>
      <c r="O25423" s="76" t="s">
        <v>4356</v>
      </c>
      <c r="P25423" s="82">
        <v>2492</v>
      </c>
      <c r="Q25423" s="82" t="s">
        <v>97848</v>
      </c>
      <c r="R25423"/>
    </row>
    <row r="25424" spans="12:18" x14ac:dyDescent="0.25">
      <c r="L25424" t="s">
        <v>3270</v>
      </c>
      <c r="M25424" t="s">
        <v>5981</v>
      </c>
      <c r="N25424" t="s">
        <v>62681</v>
      </c>
      <c r="O25424" s="76" t="s">
        <v>4356</v>
      </c>
      <c r="P25424" s="82">
        <v>305</v>
      </c>
      <c r="Q25424" s="82" t="s">
        <v>97849</v>
      </c>
      <c r="R25424"/>
    </row>
    <row r="25425" spans="12:18" x14ac:dyDescent="0.25">
      <c r="L25425" t="s">
        <v>3270</v>
      </c>
      <c r="M25425" t="s">
        <v>5982</v>
      </c>
      <c r="N25425" t="s">
        <v>62682</v>
      </c>
      <c r="O25425" s="76" t="s">
        <v>4366</v>
      </c>
      <c r="P25425" s="82">
        <v>64</v>
      </c>
      <c r="Q25425" s="82" t="s">
        <v>97850</v>
      </c>
      <c r="R25425"/>
    </row>
    <row r="25426" spans="12:18" x14ac:dyDescent="0.25">
      <c r="L25426" t="s">
        <v>3270</v>
      </c>
      <c r="M25426" t="s">
        <v>5983</v>
      </c>
      <c r="N25426" t="s">
        <v>62683</v>
      </c>
      <c r="O25426" s="76" t="s">
        <v>4356</v>
      </c>
      <c r="P25426" s="82">
        <v>284</v>
      </c>
      <c r="Q25426" s="82" t="s">
        <v>97851</v>
      </c>
      <c r="R25426"/>
    </row>
    <row r="25427" spans="12:18" x14ac:dyDescent="0.25">
      <c r="L25427" t="s">
        <v>3270</v>
      </c>
      <c r="M25427" t="s">
        <v>17326</v>
      </c>
      <c r="N25427" t="s">
        <v>62684</v>
      </c>
      <c r="O25427" s="76" t="s">
        <v>4366</v>
      </c>
      <c r="P25427" s="82">
        <v>76</v>
      </c>
      <c r="Q25427" s="82" t="s">
        <v>97852</v>
      </c>
      <c r="R25427"/>
    </row>
    <row r="25428" spans="12:18" x14ac:dyDescent="0.25">
      <c r="L25428" t="s">
        <v>3270</v>
      </c>
      <c r="M25428" t="s">
        <v>17328</v>
      </c>
      <c r="N25428" t="s">
        <v>62685</v>
      </c>
      <c r="O25428" s="76" t="s">
        <v>4374</v>
      </c>
      <c r="P25428" s="82">
        <v>10317</v>
      </c>
      <c r="Q25428" s="82" t="s">
        <v>97853</v>
      </c>
      <c r="R25428"/>
    </row>
    <row r="25429" spans="12:18" x14ac:dyDescent="0.25">
      <c r="L25429" t="s">
        <v>3270</v>
      </c>
      <c r="M25429" t="s">
        <v>36975</v>
      </c>
      <c r="N25429" t="s">
        <v>62686</v>
      </c>
      <c r="O25429" s="76" t="s">
        <v>4356</v>
      </c>
      <c r="P25429" s="82">
        <v>2301</v>
      </c>
      <c r="Q25429" s="82" t="s">
        <v>97854</v>
      </c>
      <c r="R25429"/>
    </row>
    <row r="25430" spans="12:18" x14ac:dyDescent="0.25">
      <c r="L25430" t="s">
        <v>3270</v>
      </c>
      <c r="M25430" t="s">
        <v>17330</v>
      </c>
      <c r="N25430" t="s">
        <v>62687</v>
      </c>
      <c r="O25430" s="76" t="s">
        <v>4374</v>
      </c>
      <c r="P25430" s="82">
        <v>6822</v>
      </c>
      <c r="Q25430" s="82" t="s">
        <v>72645</v>
      </c>
      <c r="R25430"/>
    </row>
    <row r="25431" spans="12:18" x14ac:dyDescent="0.25">
      <c r="L25431" t="s">
        <v>3270</v>
      </c>
      <c r="M25431" t="s">
        <v>36976</v>
      </c>
      <c r="N25431" t="s">
        <v>62688</v>
      </c>
      <c r="O25431" s="76" t="s">
        <v>4366</v>
      </c>
      <c r="P25431" s="82">
        <v>176</v>
      </c>
      <c r="Q25431" s="82" t="s">
        <v>97855</v>
      </c>
      <c r="R25431"/>
    </row>
    <row r="25432" spans="12:18" x14ac:dyDescent="0.25">
      <c r="L25432" t="s">
        <v>3270</v>
      </c>
      <c r="M25432" t="s">
        <v>17332</v>
      </c>
      <c r="N25432" t="s">
        <v>62689</v>
      </c>
      <c r="O25432" s="76" t="s">
        <v>4356</v>
      </c>
      <c r="P25432" s="82">
        <v>1232</v>
      </c>
      <c r="Q25432" s="82" t="s">
        <v>97856</v>
      </c>
      <c r="R25432"/>
    </row>
    <row r="25433" spans="12:18" x14ac:dyDescent="0.25">
      <c r="L25433" t="s">
        <v>3270</v>
      </c>
      <c r="M25433" t="s">
        <v>17334</v>
      </c>
      <c r="N25433" t="s">
        <v>62690</v>
      </c>
      <c r="O25433" s="76" t="s">
        <v>4356</v>
      </c>
      <c r="P25433" s="82">
        <v>742</v>
      </c>
      <c r="Q25433" s="82" t="s">
        <v>97857</v>
      </c>
      <c r="R25433"/>
    </row>
    <row r="25434" spans="12:18" x14ac:dyDescent="0.25">
      <c r="L25434" t="s">
        <v>3270</v>
      </c>
      <c r="M25434" t="s">
        <v>17336</v>
      </c>
      <c r="N25434" t="s">
        <v>62691</v>
      </c>
      <c r="O25434" s="76" t="s">
        <v>4356</v>
      </c>
      <c r="P25434" s="82">
        <v>270</v>
      </c>
      <c r="Q25434" s="82" t="s">
        <v>97858</v>
      </c>
      <c r="R25434"/>
    </row>
    <row r="25435" spans="12:18" x14ac:dyDescent="0.25">
      <c r="L25435" t="s">
        <v>3270</v>
      </c>
      <c r="M25435" t="s">
        <v>5984</v>
      </c>
      <c r="N25435" t="s">
        <v>62692</v>
      </c>
      <c r="O25435" s="76" t="s">
        <v>4366</v>
      </c>
      <c r="P25435" s="82">
        <v>188</v>
      </c>
      <c r="Q25435" s="82" t="s">
        <v>97859</v>
      </c>
      <c r="R25435"/>
    </row>
    <row r="25436" spans="12:18" x14ac:dyDescent="0.25">
      <c r="L25436" t="s">
        <v>3270</v>
      </c>
      <c r="M25436" t="s">
        <v>17338</v>
      </c>
      <c r="N25436" t="s">
        <v>62693</v>
      </c>
      <c r="O25436" s="76" t="s">
        <v>4356</v>
      </c>
      <c r="P25436" s="82">
        <v>205</v>
      </c>
      <c r="Q25436" s="82" t="s">
        <v>97860</v>
      </c>
      <c r="R25436"/>
    </row>
    <row r="25437" spans="12:18" x14ac:dyDescent="0.25">
      <c r="L25437" t="s">
        <v>3270</v>
      </c>
      <c r="M25437" t="s">
        <v>5985</v>
      </c>
      <c r="N25437" t="s">
        <v>62694</v>
      </c>
      <c r="O25437" s="76" t="s">
        <v>4356</v>
      </c>
      <c r="P25437" s="82">
        <v>161</v>
      </c>
      <c r="Q25437" s="82" t="s">
        <v>97861</v>
      </c>
      <c r="R25437"/>
    </row>
    <row r="25438" spans="12:18" x14ac:dyDescent="0.25">
      <c r="L25438" t="s">
        <v>3270</v>
      </c>
      <c r="M25438" t="s">
        <v>5986</v>
      </c>
      <c r="N25438" t="s">
        <v>62695</v>
      </c>
      <c r="O25438" s="76" t="s">
        <v>4366</v>
      </c>
      <c r="P25438" s="82">
        <v>375</v>
      </c>
      <c r="Q25438" s="82" t="s">
        <v>97862</v>
      </c>
      <c r="R25438"/>
    </row>
    <row r="25439" spans="12:18" x14ac:dyDescent="0.25">
      <c r="L25439" t="s">
        <v>3270</v>
      </c>
      <c r="M25439" t="s">
        <v>5987</v>
      </c>
      <c r="N25439" t="s">
        <v>62696</v>
      </c>
      <c r="O25439" s="76" t="s">
        <v>4356</v>
      </c>
      <c r="P25439" s="82">
        <v>441</v>
      </c>
      <c r="Q25439" s="82" t="s">
        <v>97863</v>
      </c>
      <c r="R25439"/>
    </row>
    <row r="25440" spans="12:18" x14ac:dyDescent="0.25">
      <c r="L25440" t="s">
        <v>3270</v>
      </c>
      <c r="M25440" t="s">
        <v>36977</v>
      </c>
      <c r="N25440" t="s">
        <v>62697</v>
      </c>
      <c r="O25440" s="76" t="s">
        <v>4356</v>
      </c>
      <c r="P25440" s="82">
        <v>2671</v>
      </c>
      <c r="Q25440" s="82" t="s">
        <v>97864</v>
      </c>
      <c r="R25440"/>
    </row>
    <row r="25441" spans="12:18" x14ac:dyDescent="0.25">
      <c r="L25441" t="s">
        <v>3270</v>
      </c>
      <c r="M25441" t="s">
        <v>23463</v>
      </c>
      <c r="N25441" t="s">
        <v>62698</v>
      </c>
      <c r="O25441" s="76" t="s">
        <v>4356</v>
      </c>
      <c r="P25441" s="82">
        <v>712</v>
      </c>
      <c r="Q25441" s="82" t="s">
        <v>97865</v>
      </c>
      <c r="R25441"/>
    </row>
    <row r="25442" spans="12:18" x14ac:dyDescent="0.25">
      <c r="L25442" t="s">
        <v>3270</v>
      </c>
      <c r="M25442" t="s">
        <v>23464</v>
      </c>
      <c r="N25442" t="s">
        <v>62699</v>
      </c>
      <c r="O25442" s="76" t="s">
        <v>4356</v>
      </c>
      <c r="P25442" s="82">
        <v>187</v>
      </c>
      <c r="Q25442" s="82" t="s">
        <v>97866</v>
      </c>
      <c r="R25442"/>
    </row>
    <row r="25443" spans="12:18" x14ac:dyDescent="0.25">
      <c r="L25443" t="s">
        <v>3314</v>
      </c>
      <c r="M25443" t="s">
        <v>23465</v>
      </c>
      <c r="N25443" t="s">
        <v>62700</v>
      </c>
      <c r="O25443" s="76" t="s">
        <v>4356</v>
      </c>
      <c r="P25443" s="82">
        <v>292</v>
      </c>
      <c r="Q25443" s="82" t="s">
        <v>101623</v>
      </c>
      <c r="R25443"/>
    </row>
    <row r="25444" spans="12:18" x14ac:dyDescent="0.25">
      <c r="L25444" t="s">
        <v>3314</v>
      </c>
      <c r="M25444" t="s">
        <v>19296</v>
      </c>
      <c r="N25444" t="s">
        <v>62701</v>
      </c>
      <c r="O25444" s="76" t="s">
        <v>4356</v>
      </c>
      <c r="P25444" s="82">
        <v>802</v>
      </c>
      <c r="Q25444" s="82" t="s">
        <v>101624</v>
      </c>
      <c r="R25444"/>
    </row>
    <row r="25445" spans="12:18" x14ac:dyDescent="0.25">
      <c r="L25445" t="s">
        <v>3314</v>
      </c>
      <c r="M25445" t="s">
        <v>5988</v>
      </c>
      <c r="N25445" t="s">
        <v>62702</v>
      </c>
      <c r="O25445" s="76" t="s">
        <v>4356</v>
      </c>
      <c r="P25445" s="82">
        <v>132</v>
      </c>
      <c r="Q25445" s="82" t="s">
        <v>101625</v>
      </c>
      <c r="R25445"/>
    </row>
    <row r="25446" spans="12:18" x14ac:dyDescent="0.25">
      <c r="L25446" t="s">
        <v>3314</v>
      </c>
      <c r="M25446" t="s">
        <v>19298</v>
      </c>
      <c r="N25446" t="s">
        <v>62703</v>
      </c>
      <c r="O25446" s="76" t="s">
        <v>4356</v>
      </c>
      <c r="P25446" s="82">
        <v>416</v>
      </c>
      <c r="Q25446" s="82" t="s">
        <v>101626</v>
      </c>
      <c r="R25446"/>
    </row>
    <row r="25447" spans="12:18" x14ac:dyDescent="0.25">
      <c r="L25447" t="s">
        <v>3314</v>
      </c>
      <c r="M25447" t="s">
        <v>36978</v>
      </c>
      <c r="N25447" t="s">
        <v>62704</v>
      </c>
      <c r="O25447" s="76" t="s">
        <v>4356</v>
      </c>
      <c r="P25447" s="82">
        <v>411</v>
      </c>
      <c r="Q25447" s="82" t="s">
        <v>101627</v>
      </c>
      <c r="R25447"/>
    </row>
    <row r="25448" spans="12:18" x14ac:dyDescent="0.25">
      <c r="L25448" t="s">
        <v>3314</v>
      </c>
      <c r="M25448" t="s">
        <v>5989</v>
      </c>
      <c r="N25448" t="s">
        <v>62705</v>
      </c>
      <c r="O25448" s="76" t="s">
        <v>4356</v>
      </c>
      <c r="P25448" s="82">
        <v>271</v>
      </c>
      <c r="Q25448" s="82" t="s">
        <v>101628</v>
      </c>
      <c r="R25448"/>
    </row>
    <row r="25449" spans="12:18" x14ac:dyDescent="0.25">
      <c r="L25449" t="s">
        <v>3314</v>
      </c>
      <c r="M25449" t="s">
        <v>17340</v>
      </c>
      <c r="N25449" t="s">
        <v>62706</v>
      </c>
      <c r="O25449" s="76" t="s">
        <v>4356</v>
      </c>
      <c r="P25449" s="82">
        <v>1396</v>
      </c>
      <c r="Q25449" s="82" t="s">
        <v>101629</v>
      </c>
      <c r="R25449"/>
    </row>
    <row r="25450" spans="12:18" x14ac:dyDescent="0.25">
      <c r="L25450" t="s">
        <v>3314</v>
      </c>
      <c r="M25450" t="s">
        <v>19300</v>
      </c>
      <c r="N25450" t="s">
        <v>62707</v>
      </c>
      <c r="O25450" s="76" t="s">
        <v>4366</v>
      </c>
      <c r="P25450" s="82">
        <v>174</v>
      </c>
      <c r="Q25450" s="82" t="s">
        <v>101630</v>
      </c>
      <c r="R25450"/>
    </row>
    <row r="25451" spans="12:18" x14ac:dyDescent="0.25">
      <c r="L25451" t="s">
        <v>3314</v>
      </c>
      <c r="M25451" t="s">
        <v>36979</v>
      </c>
      <c r="N25451" t="s">
        <v>62708</v>
      </c>
      <c r="O25451" s="76" t="s">
        <v>4356</v>
      </c>
      <c r="P25451" s="82">
        <v>223</v>
      </c>
      <c r="Q25451" s="82" t="s">
        <v>101631</v>
      </c>
      <c r="R25451"/>
    </row>
    <row r="25452" spans="12:18" x14ac:dyDescent="0.25">
      <c r="L25452" t="s">
        <v>3314</v>
      </c>
      <c r="M25452" t="s">
        <v>5990</v>
      </c>
      <c r="N25452" t="s">
        <v>62709</v>
      </c>
      <c r="O25452" s="76" t="s">
        <v>4356</v>
      </c>
      <c r="P25452" s="82">
        <v>91</v>
      </c>
      <c r="Q25452" s="82" t="s">
        <v>101633</v>
      </c>
      <c r="R25452"/>
    </row>
    <row r="25453" spans="12:18" x14ac:dyDescent="0.25">
      <c r="L25453" t="s">
        <v>3314</v>
      </c>
      <c r="M25453" t="s">
        <v>19301</v>
      </c>
      <c r="N25453" t="s">
        <v>62710</v>
      </c>
      <c r="O25453" s="76" t="s">
        <v>4366</v>
      </c>
      <c r="P25453" s="82">
        <v>57</v>
      </c>
      <c r="Q25453" s="82" t="s">
        <v>101634</v>
      </c>
      <c r="R25453"/>
    </row>
    <row r="25454" spans="12:18" x14ac:dyDescent="0.25">
      <c r="L25454" t="s">
        <v>3314</v>
      </c>
      <c r="M25454" t="s">
        <v>19303</v>
      </c>
      <c r="N25454" t="s">
        <v>62711</v>
      </c>
      <c r="O25454" s="76" t="s">
        <v>4356</v>
      </c>
      <c r="P25454" s="82">
        <v>35</v>
      </c>
      <c r="Q25454" s="82" t="s">
        <v>101635</v>
      </c>
      <c r="R25454"/>
    </row>
    <row r="25455" spans="12:18" x14ac:dyDescent="0.25">
      <c r="L25455" t="s">
        <v>3314</v>
      </c>
      <c r="M25455" t="s">
        <v>19305</v>
      </c>
      <c r="N25455" t="s">
        <v>62712</v>
      </c>
      <c r="O25455" s="76" t="s">
        <v>4366</v>
      </c>
      <c r="P25455" s="82">
        <v>106</v>
      </c>
      <c r="Q25455" s="82" t="s">
        <v>101636</v>
      </c>
      <c r="R25455"/>
    </row>
    <row r="25456" spans="12:18" x14ac:dyDescent="0.25">
      <c r="L25456" t="s">
        <v>3314</v>
      </c>
      <c r="M25456" t="s">
        <v>17344</v>
      </c>
      <c r="N25456" t="s">
        <v>62713</v>
      </c>
      <c r="O25456" s="76" t="s">
        <v>4356</v>
      </c>
      <c r="P25456" s="82">
        <v>181</v>
      </c>
      <c r="Q25456" s="82" t="s">
        <v>101637</v>
      </c>
      <c r="R25456"/>
    </row>
    <row r="25457" spans="12:18" x14ac:dyDescent="0.25">
      <c r="L25457" t="s">
        <v>3314</v>
      </c>
      <c r="M25457" t="s">
        <v>19306</v>
      </c>
      <c r="N25457" t="s">
        <v>62714</v>
      </c>
      <c r="O25457" s="76" t="s">
        <v>4366</v>
      </c>
      <c r="P25457" s="82">
        <v>248</v>
      </c>
      <c r="Q25457" s="82" t="s">
        <v>101638</v>
      </c>
      <c r="R25457"/>
    </row>
    <row r="25458" spans="12:18" x14ac:dyDescent="0.25">
      <c r="L25458" t="s">
        <v>3314</v>
      </c>
      <c r="M25458" t="s">
        <v>23466</v>
      </c>
      <c r="N25458" t="s">
        <v>62715</v>
      </c>
      <c r="O25458" s="76" t="s">
        <v>4366</v>
      </c>
      <c r="P25458" s="82">
        <v>85</v>
      </c>
      <c r="Q25458" s="82" t="s">
        <v>101639</v>
      </c>
      <c r="R25458"/>
    </row>
    <row r="25459" spans="12:18" x14ac:dyDescent="0.25">
      <c r="L25459" t="s">
        <v>3314</v>
      </c>
      <c r="M25459" t="s">
        <v>17345</v>
      </c>
      <c r="N25459" t="s">
        <v>62716</v>
      </c>
      <c r="O25459" s="76" t="s">
        <v>4356</v>
      </c>
      <c r="P25459" s="82">
        <v>534</v>
      </c>
      <c r="Q25459" s="82" t="s">
        <v>101640</v>
      </c>
      <c r="R25459"/>
    </row>
    <row r="25460" spans="12:18" x14ac:dyDescent="0.25">
      <c r="L25460" t="s">
        <v>3314</v>
      </c>
      <c r="M25460" t="s">
        <v>19308</v>
      </c>
      <c r="N25460" t="s">
        <v>62717</v>
      </c>
      <c r="O25460" s="76" t="s">
        <v>4356</v>
      </c>
      <c r="P25460" s="82">
        <v>259</v>
      </c>
      <c r="Q25460" s="82" t="s">
        <v>101641</v>
      </c>
      <c r="R25460"/>
    </row>
    <row r="25461" spans="12:18" x14ac:dyDescent="0.25">
      <c r="L25461" t="s">
        <v>3314</v>
      </c>
      <c r="M25461" t="s">
        <v>17347</v>
      </c>
      <c r="N25461" t="s">
        <v>62718</v>
      </c>
      <c r="O25461" s="76" t="s">
        <v>4356</v>
      </c>
      <c r="P25461" s="82">
        <v>394</v>
      </c>
      <c r="Q25461" s="82" t="s">
        <v>101642</v>
      </c>
      <c r="R25461"/>
    </row>
    <row r="25462" spans="12:18" x14ac:dyDescent="0.25">
      <c r="L25462" t="s">
        <v>3314</v>
      </c>
      <c r="M25462" t="s">
        <v>5991</v>
      </c>
      <c r="N25462" t="s">
        <v>62719</v>
      </c>
      <c r="O25462" s="76" t="s">
        <v>4356</v>
      </c>
      <c r="P25462" s="82">
        <v>125</v>
      </c>
      <c r="Q25462" s="82" t="s">
        <v>101643</v>
      </c>
      <c r="R25462"/>
    </row>
    <row r="25463" spans="12:18" x14ac:dyDescent="0.25">
      <c r="L25463" t="s">
        <v>3314</v>
      </c>
      <c r="M25463" t="s">
        <v>17348</v>
      </c>
      <c r="N25463" t="s">
        <v>62720</v>
      </c>
      <c r="O25463" s="76" t="s">
        <v>4366</v>
      </c>
      <c r="P25463" s="82">
        <v>13</v>
      </c>
      <c r="Q25463" s="82" t="s">
        <v>101644</v>
      </c>
      <c r="R25463"/>
    </row>
    <row r="25464" spans="12:18" x14ac:dyDescent="0.25">
      <c r="L25464" t="s">
        <v>3314</v>
      </c>
      <c r="M25464" t="s">
        <v>5992</v>
      </c>
      <c r="N25464" t="s">
        <v>62721</v>
      </c>
      <c r="O25464" s="76" t="s">
        <v>4356</v>
      </c>
      <c r="P25464" s="82">
        <v>110</v>
      </c>
      <c r="Q25464" s="82" t="s">
        <v>101645</v>
      </c>
      <c r="R25464"/>
    </row>
    <row r="25465" spans="12:18" x14ac:dyDescent="0.25">
      <c r="L25465" t="s">
        <v>3314</v>
      </c>
      <c r="M25465" t="s">
        <v>19310</v>
      </c>
      <c r="N25465" t="s">
        <v>62722</v>
      </c>
      <c r="O25465" s="76" t="s">
        <v>4356</v>
      </c>
      <c r="P25465" s="82">
        <v>2901</v>
      </c>
      <c r="Q25465" s="82" t="s">
        <v>101646</v>
      </c>
      <c r="R25465"/>
    </row>
    <row r="25466" spans="12:18" x14ac:dyDescent="0.25">
      <c r="L25466" t="s">
        <v>3314</v>
      </c>
      <c r="M25466" t="s">
        <v>17349</v>
      </c>
      <c r="N25466" t="s">
        <v>62723</v>
      </c>
      <c r="O25466" s="76" t="s">
        <v>4366</v>
      </c>
      <c r="P25466" s="82">
        <v>71</v>
      </c>
      <c r="Q25466" s="82" t="s">
        <v>101647</v>
      </c>
      <c r="R25466"/>
    </row>
    <row r="25467" spans="12:18" x14ac:dyDescent="0.25">
      <c r="L25467" t="s">
        <v>3314</v>
      </c>
      <c r="M25467" t="s">
        <v>36980</v>
      </c>
      <c r="N25467" t="s">
        <v>62724</v>
      </c>
      <c r="O25467" s="76" t="s">
        <v>4366</v>
      </c>
      <c r="P25467" s="82">
        <v>213</v>
      </c>
      <c r="Q25467" s="82" t="s">
        <v>101648</v>
      </c>
      <c r="R25467"/>
    </row>
    <row r="25468" spans="12:18" x14ac:dyDescent="0.25">
      <c r="L25468" t="s">
        <v>3314</v>
      </c>
      <c r="M25468" t="s">
        <v>36981</v>
      </c>
      <c r="N25468" t="s">
        <v>62725</v>
      </c>
      <c r="O25468" s="76" t="s">
        <v>4356</v>
      </c>
      <c r="P25468" s="82">
        <v>489</v>
      </c>
      <c r="Q25468" s="82" t="s">
        <v>101649</v>
      </c>
      <c r="R25468"/>
    </row>
    <row r="25469" spans="12:18" x14ac:dyDescent="0.25">
      <c r="L25469" t="s">
        <v>3314</v>
      </c>
      <c r="M25469" t="s">
        <v>6038</v>
      </c>
      <c r="N25469" t="s">
        <v>62726</v>
      </c>
      <c r="O25469" s="76" t="s">
        <v>4366</v>
      </c>
      <c r="P25469" s="82">
        <v>107</v>
      </c>
      <c r="Q25469" s="82" t="s">
        <v>101861</v>
      </c>
      <c r="R25469"/>
    </row>
    <row r="25470" spans="12:18" x14ac:dyDescent="0.25">
      <c r="L25470" t="s">
        <v>3314</v>
      </c>
      <c r="M25470" t="s">
        <v>19312</v>
      </c>
      <c r="N25470" t="s">
        <v>62727</v>
      </c>
      <c r="O25470" s="76" t="s">
        <v>4356</v>
      </c>
      <c r="P25470" s="82">
        <v>773</v>
      </c>
      <c r="Q25470" s="82" t="s">
        <v>101650</v>
      </c>
      <c r="R25470"/>
    </row>
    <row r="25471" spans="12:18" x14ac:dyDescent="0.25">
      <c r="L25471" t="s">
        <v>3314</v>
      </c>
      <c r="M25471" t="s">
        <v>5993</v>
      </c>
      <c r="N25471" t="s">
        <v>62728</v>
      </c>
      <c r="O25471" s="76" t="s">
        <v>4356</v>
      </c>
      <c r="P25471" s="82">
        <v>727</v>
      </c>
      <c r="Q25471" s="82" t="s">
        <v>101651</v>
      </c>
      <c r="R25471"/>
    </row>
    <row r="25472" spans="12:18" x14ac:dyDescent="0.25">
      <c r="L25472" t="s">
        <v>3314</v>
      </c>
      <c r="M25472" t="s">
        <v>36982</v>
      </c>
      <c r="N25472" t="s">
        <v>62729</v>
      </c>
      <c r="O25472" s="76" t="s">
        <v>4366</v>
      </c>
      <c r="P25472" s="82">
        <v>20</v>
      </c>
      <c r="Q25472" s="82" t="s">
        <v>101653</v>
      </c>
      <c r="R25472"/>
    </row>
    <row r="25473" spans="12:18" x14ac:dyDescent="0.25">
      <c r="L25473" t="s">
        <v>3314</v>
      </c>
      <c r="M25473" t="s">
        <v>17351</v>
      </c>
      <c r="N25473" t="s">
        <v>62730</v>
      </c>
      <c r="O25473" s="76" t="s">
        <v>4366</v>
      </c>
      <c r="P25473" s="82">
        <v>110</v>
      </c>
      <c r="Q25473" s="82" t="s">
        <v>101652</v>
      </c>
      <c r="R25473"/>
    </row>
    <row r="25474" spans="12:18" x14ac:dyDescent="0.25">
      <c r="L25474" t="s">
        <v>3314</v>
      </c>
      <c r="M25474" t="s">
        <v>19313</v>
      </c>
      <c r="N25474" t="s">
        <v>62731</v>
      </c>
      <c r="O25474" s="76" t="s">
        <v>4356</v>
      </c>
      <c r="P25474" s="82">
        <v>512</v>
      </c>
      <c r="Q25474" s="82" t="s">
        <v>101654</v>
      </c>
      <c r="R25474"/>
    </row>
    <row r="25475" spans="12:18" x14ac:dyDescent="0.25">
      <c r="L25475" t="s">
        <v>3314</v>
      </c>
      <c r="M25475" t="s">
        <v>17353</v>
      </c>
      <c r="N25475" t="s">
        <v>62732</v>
      </c>
      <c r="O25475" s="76" t="s">
        <v>4366</v>
      </c>
      <c r="P25475" s="82">
        <v>133</v>
      </c>
      <c r="Q25475" s="82" t="s">
        <v>101655</v>
      </c>
      <c r="R25475"/>
    </row>
    <row r="25476" spans="12:18" x14ac:dyDescent="0.25">
      <c r="L25476" t="s">
        <v>3314</v>
      </c>
      <c r="M25476" t="s">
        <v>36983</v>
      </c>
      <c r="N25476" t="s">
        <v>62733</v>
      </c>
      <c r="O25476" s="76" t="s">
        <v>4366</v>
      </c>
      <c r="P25476" s="82">
        <v>92</v>
      </c>
      <c r="Q25476" s="82" t="s">
        <v>101656</v>
      </c>
      <c r="R25476"/>
    </row>
    <row r="25477" spans="12:18" x14ac:dyDescent="0.25">
      <c r="L25477" t="s">
        <v>3314</v>
      </c>
      <c r="M25477" t="s">
        <v>7084</v>
      </c>
      <c r="N25477" t="s">
        <v>62734</v>
      </c>
      <c r="O25477" s="76" t="s">
        <v>4356</v>
      </c>
      <c r="P25477" s="82">
        <v>16</v>
      </c>
      <c r="Q25477" s="82" t="s">
        <v>101657</v>
      </c>
      <c r="R25477"/>
    </row>
    <row r="25478" spans="12:18" x14ac:dyDescent="0.25">
      <c r="L25478" t="s">
        <v>3314</v>
      </c>
      <c r="M25478" t="s">
        <v>5994</v>
      </c>
      <c r="N25478" t="s">
        <v>62735</v>
      </c>
      <c r="O25478" s="76" t="s">
        <v>4366</v>
      </c>
      <c r="P25478" s="82">
        <v>45</v>
      </c>
      <c r="Q25478" s="82" t="s">
        <v>101658</v>
      </c>
      <c r="R25478"/>
    </row>
    <row r="25479" spans="12:18" x14ac:dyDescent="0.25">
      <c r="L25479" t="s">
        <v>3314</v>
      </c>
      <c r="M25479" t="s">
        <v>19315</v>
      </c>
      <c r="N25479" t="s">
        <v>62736</v>
      </c>
      <c r="O25479" s="76" t="s">
        <v>4356</v>
      </c>
      <c r="P25479" s="82">
        <v>334</v>
      </c>
      <c r="Q25479" s="82" t="s">
        <v>101659</v>
      </c>
      <c r="R25479"/>
    </row>
    <row r="25480" spans="12:18" x14ac:dyDescent="0.25">
      <c r="L25480" t="s">
        <v>3314</v>
      </c>
      <c r="M25480" t="s">
        <v>17355</v>
      </c>
      <c r="N25480" t="s">
        <v>62737</v>
      </c>
      <c r="O25480" s="76" t="s">
        <v>4366</v>
      </c>
      <c r="P25480" s="82">
        <v>118</v>
      </c>
      <c r="Q25480" s="82" t="s">
        <v>101660</v>
      </c>
      <c r="R25480"/>
    </row>
    <row r="25481" spans="12:18" x14ac:dyDescent="0.25">
      <c r="L25481" t="s">
        <v>3314</v>
      </c>
      <c r="M25481" t="s">
        <v>36984</v>
      </c>
      <c r="N25481" t="s">
        <v>62738</v>
      </c>
      <c r="O25481" s="76" t="s">
        <v>4356</v>
      </c>
      <c r="P25481" s="82">
        <v>559</v>
      </c>
      <c r="Q25481" s="82" t="s">
        <v>101661</v>
      </c>
      <c r="R25481"/>
    </row>
    <row r="25482" spans="12:18" x14ac:dyDescent="0.25">
      <c r="L25482" t="s">
        <v>3314</v>
      </c>
      <c r="M25482" t="s">
        <v>17357</v>
      </c>
      <c r="N25482" t="s">
        <v>62739</v>
      </c>
      <c r="O25482" s="76" t="s">
        <v>4366</v>
      </c>
      <c r="P25482" s="82">
        <v>258</v>
      </c>
      <c r="Q25482" s="82" t="s">
        <v>101662</v>
      </c>
      <c r="R25482"/>
    </row>
    <row r="25483" spans="12:18" x14ac:dyDescent="0.25">
      <c r="L25483" t="s">
        <v>3314</v>
      </c>
      <c r="M25483" t="s">
        <v>19317</v>
      </c>
      <c r="N25483" t="s">
        <v>62740</v>
      </c>
      <c r="O25483" s="76" t="s">
        <v>4356</v>
      </c>
      <c r="P25483" s="82">
        <v>297</v>
      </c>
      <c r="Q25483" s="82" t="s">
        <v>101663</v>
      </c>
      <c r="R25483"/>
    </row>
    <row r="25484" spans="12:18" x14ac:dyDescent="0.25">
      <c r="L25484" t="s">
        <v>3314</v>
      </c>
      <c r="M25484" t="s">
        <v>5995</v>
      </c>
      <c r="N25484" t="s">
        <v>62741</v>
      </c>
      <c r="O25484" s="76" t="s">
        <v>4356</v>
      </c>
      <c r="P25484" s="82">
        <v>237</v>
      </c>
      <c r="Q25484" s="82" t="s">
        <v>101664</v>
      </c>
      <c r="R25484"/>
    </row>
    <row r="25485" spans="12:18" x14ac:dyDescent="0.25">
      <c r="L25485" t="s">
        <v>3314</v>
      </c>
      <c r="M25485" t="s">
        <v>8756</v>
      </c>
      <c r="N25485" t="s">
        <v>62742</v>
      </c>
      <c r="O25485" s="76" t="s">
        <v>4366</v>
      </c>
      <c r="P25485" s="82">
        <v>84</v>
      </c>
      <c r="Q25485" s="82" t="s">
        <v>101665</v>
      </c>
      <c r="R25485"/>
    </row>
    <row r="25486" spans="12:18" x14ac:dyDescent="0.25">
      <c r="L25486" t="s">
        <v>3314</v>
      </c>
      <c r="M25486" t="s">
        <v>9504</v>
      </c>
      <c r="N25486" t="s">
        <v>62743</v>
      </c>
      <c r="O25486" s="76" t="s">
        <v>4374</v>
      </c>
      <c r="P25486" s="82">
        <v>7745</v>
      </c>
      <c r="Q25486" s="82" t="s">
        <v>101666</v>
      </c>
      <c r="R25486"/>
    </row>
    <row r="25487" spans="12:18" x14ac:dyDescent="0.25">
      <c r="L25487" t="s">
        <v>3314</v>
      </c>
      <c r="M25487" t="s">
        <v>17359</v>
      </c>
      <c r="N25487" t="s">
        <v>62744</v>
      </c>
      <c r="O25487" s="76" t="s">
        <v>4356</v>
      </c>
      <c r="P25487" s="82">
        <v>789</v>
      </c>
      <c r="Q25487" s="82" t="s">
        <v>101667</v>
      </c>
      <c r="R25487"/>
    </row>
    <row r="25488" spans="12:18" x14ac:dyDescent="0.25">
      <c r="L25488" t="s">
        <v>3314</v>
      </c>
      <c r="M25488" t="s">
        <v>19321</v>
      </c>
      <c r="N25488" t="s">
        <v>62745</v>
      </c>
      <c r="O25488" s="76" t="s">
        <v>4366</v>
      </c>
      <c r="P25488" s="82">
        <v>246</v>
      </c>
      <c r="Q25488" s="82" t="s">
        <v>101668</v>
      </c>
      <c r="R25488"/>
    </row>
    <row r="25489" spans="12:18" x14ac:dyDescent="0.25">
      <c r="L25489" t="s">
        <v>3314</v>
      </c>
      <c r="M25489" t="s">
        <v>19322</v>
      </c>
      <c r="N25489" t="s">
        <v>62746</v>
      </c>
      <c r="O25489" s="76" t="s">
        <v>4356</v>
      </c>
      <c r="P25489" s="82">
        <v>78</v>
      </c>
      <c r="Q25489" s="82" t="s">
        <v>101669</v>
      </c>
      <c r="R25489"/>
    </row>
    <row r="25490" spans="12:18" x14ac:dyDescent="0.25">
      <c r="L25490" t="s">
        <v>3314</v>
      </c>
      <c r="M25490" t="s">
        <v>19324</v>
      </c>
      <c r="N25490" t="s">
        <v>62747</v>
      </c>
      <c r="O25490" s="76" t="s">
        <v>4356</v>
      </c>
      <c r="P25490" s="82">
        <v>205</v>
      </c>
      <c r="Q25490" s="82" t="s">
        <v>101670</v>
      </c>
      <c r="R25490"/>
    </row>
    <row r="25491" spans="12:18" x14ac:dyDescent="0.25">
      <c r="L25491" t="s">
        <v>3314</v>
      </c>
      <c r="M25491" t="s">
        <v>23467</v>
      </c>
      <c r="N25491" t="s">
        <v>62748</v>
      </c>
      <c r="O25491" s="76" t="s">
        <v>4366</v>
      </c>
      <c r="P25491" s="82">
        <v>68</v>
      </c>
      <c r="Q25491" s="82" t="s">
        <v>101671</v>
      </c>
      <c r="R25491"/>
    </row>
    <row r="25492" spans="12:18" x14ac:dyDescent="0.25">
      <c r="L25492" t="s">
        <v>3314</v>
      </c>
      <c r="M25492" t="s">
        <v>17361</v>
      </c>
      <c r="N25492" t="s">
        <v>62749</v>
      </c>
      <c r="O25492" s="76" t="s">
        <v>4366</v>
      </c>
      <c r="P25492" s="82">
        <v>41</v>
      </c>
      <c r="Q25492" s="82" t="s">
        <v>101672</v>
      </c>
      <c r="R25492"/>
    </row>
    <row r="25493" spans="12:18" x14ac:dyDescent="0.25">
      <c r="L25493" t="s">
        <v>3314</v>
      </c>
      <c r="M25493" t="s">
        <v>5996</v>
      </c>
      <c r="N25493" t="s">
        <v>62750</v>
      </c>
      <c r="O25493" s="76" t="s">
        <v>4356</v>
      </c>
      <c r="P25493" s="82">
        <v>602</v>
      </c>
      <c r="Q25493" s="82" t="s">
        <v>101673</v>
      </c>
      <c r="R25493"/>
    </row>
    <row r="25494" spans="12:18" x14ac:dyDescent="0.25">
      <c r="L25494" t="s">
        <v>3314</v>
      </c>
      <c r="M25494" t="s">
        <v>5997</v>
      </c>
      <c r="N25494" t="s">
        <v>62751</v>
      </c>
      <c r="O25494" s="76" t="s">
        <v>4356</v>
      </c>
      <c r="P25494" s="82">
        <v>314</v>
      </c>
      <c r="Q25494" s="82" t="s">
        <v>101674</v>
      </c>
      <c r="R25494"/>
    </row>
    <row r="25495" spans="12:18" x14ac:dyDescent="0.25">
      <c r="L25495" t="s">
        <v>3314</v>
      </c>
      <c r="M25495" t="s">
        <v>5998</v>
      </c>
      <c r="N25495" t="s">
        <v>62752</v>
      </c>
      <c r="O25495" s="76" t="s">
        <v>4356</v>
      </c>
      <c r="P25495" s="82">
        <v>450</v>
      </c>
      <c r="Q25495" s="82" t="s">
        <v>101675</v>
      </c>
      <c r="R25495"/>
    </row>
    <row r="25496" spans="12:18" x14ac:dyDescent="0.25">
      <c r="L25496" t="s">
        <v>3314</v>
      </c>
      <c r="M25496" t="s">
        <v>36985</v>
      </c>
      <c r="N25496" t="s">
        <v>62753</v>
      </c>
      <c r="O25496" s="76" t="s">
        <v>4356</v>
      </c>
      <c r="P25496" s="82">
        <v>986</v>
      </c>
      <c r="Q25496" s="82" t="s">
        <v>101676</v>
      </c>
      <c r="R25496"/>
    </row>
    <row r="25497" spans="12:18" x14ac:dyDescent="0.25">
      <c r="L25497" t="s">
        <v>3314</v>
      </c>
      <c r="M25497" t="s">
        <v>17363</v>
      </c>
      <c r="N25497" t="s">
        <v>62754</v>
      </c>
      <c r="O25497" s="76" t="s">
        <v>4356</v>
      </c>
      <c r="P25497" s="82">
        <v>148</v>
      </c>
      <c r="Q25497" s="82" t="s">
        <v>101677</v>
      </c>
      <c r="R25497"/>
    </row>
    <row r="25498" spans="12:18" x14ac:dyDescent="0.25">
      <c r="L25498" t="s">
        <v>3314</v>
      </c>
      <c r="M25498" t="s">
        <v>19328</v>
      </c>
      <c r="N25498" t="s">
        <v>62755</v>
      </c>
      <c r="O25498" s="76" t="s">
        <v>4374</v>
      </c>
      <c r="P25498" s="82">
        <v>7253</v>
      </c>
      <c r="Q25498" s="82" t="s">
        <v>101678</v>
      </c>
      <c r="R25498"/>
    </row>
    <row r="25499" spans="12:18" x14ac:dyDescent="0.25">
      <c r="L25499" t="s">
        <v>3314</v>
      </c>
      <c r="M25499" t="s">
        <v>19330</v>
      </c>
      <c r="N25499" t="s">
        <v>62756</v>
      </c>
      <c r="O25499" s="76" t="s">
        <v>4366</v>
      </c>
      <c r="P25499" s="82">
        <v>53</v>
      </c>
      <c r="Q25499" s="82" t="s">
        <v>101679</v>
      </c>
      <c r="R25499"/>
    </row>
    <row r="25500" spans="12:18" x14ac:dyDescent="0.25">
      <c r="L25500" t="s">
        <v>3314</v>
      </c>
      <c r="M25500" t="s">
        <v>17365</v>
      </c>
      <c r="N25500" t="s">
        <v>62757</v>
      </c>
      <c r="O25500" s="76" t="s">
        <v>4366</v>
      </c>
      <c r="P25500" s="82">
        <v>53</v>
      </c>
      <c r="Q25500" s="82" t="s">
        <v>101680</v>
      </c>
      <c r="R25500"/>
    </row>
    <row r="25501" spans="12:18" x14ac:dyDescent="0.25">
      <c r="L25501" t="s">
        <v>3314</v>
      </c>
      <c r="M25501" t="s">
        <v>23468</v>
      </c>
      <c r="N25501" t="s">
        <v>62758</v>
      </c>
      <c r="O25501" s="76" t="s">
        <v>4374</v>
      </c>
      <c r="P25501" s="82">
        <v>3463</v>
      </c>
      <c r="Q25501" s="82" t="s">
        <v>101681</v>
      </c>
      <c r="R25501"/>
    </row>
    <row r="25502" spans="12:18" x14ac:dyDescent="0.25">
      <c r="L25502" t="s">
        <v>3314</v>
      </c>
      <c r="M25502" t="s">
        <v>5999</v>
      </c>
      <c r="N25502" t="s">
        <v>62759</v>
      </c>
      <c r="O25502" s="76" t="s">
        <v>4366</v>
      </c>
      <c r="P25502" s="82">
        <v>165</v>
      </c>
      <c r="Q25502" s="82" t="s">
        <v>101682</v>
      </c>
      <c r="R25502"/>
    </row>
    <row r="25503" spans="12:18" x14ac:dyDescent="0.25">
      <c r="L25503" t="s">
        <v>3314</v>
      </c>
      <c r="M25503" t="s">
        <v>23547</v>
      </c>
      <c r="N25503" t="s">
        <v>62760</v>
      </c>
      <c r="O25503" s="76" t="s">
        <v>4366</v>
      </c>
      <c r="P25503" s="82">
        <v>163</v>
      </c>
      <c r="Q25503" s="82" t="s">
        <v>102089</v>
      </c>
      <c r="R25503"/>
    </row>
    <row r="25504" spans="12:18" x14ac:dyDescent="0.25">
      <c r="L25504" t="s">
        <v>3314</v>
      </c>
      <c r="M25504" t="s">
        <v>23469</v>
      </c>
      <c r="N25504" t="s">
        <v>62761</v>
      </c>
      <c r="O25504" s="76" t="s">
        <v>4366</v>
      </c>
      <c r="P25504" s="82">
        <v>47</v>
      </c>
      <c r="Q25504" s="82" t="s">
        <v>101683</v>
      </c>
      <c r="R25504"/>
    </row>
    <row r="25505" spans="12:18" x14ac:dyDescent="0.25">
      <c r="L25505" t="s">
        <v>3314</v>
      </c>
      <c r="M25505" t="s">
        <v>17367</v>
      </c>
      <c r="N25505" t="s">
        <v>62762</v>
      </c>
      <c r="O25505" s="76" t="s">
        <v>4356</v>
      </c>
      <c r="P25505" s="82">
        <v>290</v>
      </c>
      <c r="Q25505" s="82" t="s">
        <v>101684</v>
      </c>
      <c r="R25505"/>
    </row>
    <row r="25506" spans="12:18" x14ac:dyDescent="0.25">
      <c r="L25506" t="s">
        <v>3314</v>
      </c>
      <c r="M25506" t="s">
        <v>19332</v>
      </c>
      <c r="N25506" t="s">
        <v>62763</v>
      </c>
      <c r="O25506" s="76" t="s">
        <v>4366</v>
      </c>
      <c r="P25506" s="82">
        <v>33</v>
      </c>
      <c r="Q25506" s="82" t="s">
        <v>101685</v>
      </c>
      <c r="R25506"/>
    </row>
    <row r="25507" spans="12:18" x14ac:dyDescent="0.25">
      <c r="L25507" t="s">
        <v>3314</v>
      </c>
      <c r="M25507" t="s">
        <v>6000</v>
      </c>
      <c r="N25507" t="s">
        <v>62764</v>
      </c>
      <c r="O25507" s="76" t="s">
        <v>4356</v>
      </c>
      <c r="P25507" s="82">
        <v>125</v>
      </c>
      <c r="Q25507" s="82" t="s">
        <v>101686</v>
      </c>
      <c r="R25507"/>
    </row>
    <row r="25508" spans="12:18" x14ac:dyDescent="0.25">
      <c r="L25508" t="s">
        <v>3314</v>
      </c>
      <c r="M25508" t="s">
        <v>36986</v>
      </c>
      <c r="N25508" t="s">
        <v>62765</v>
      </c>
      <c r="O25508" s="76" t="s">
        <v>4366</v>
      </c>
      <c r="P25508" s="82">
        <v>18</v>
      </c>
      <c r="Q25508" s="82" t="s">
        <v>101687</v>
      </c>
      <c r="R25508"/>
    </row>
    <row r="25509" spans="12:18" x14ac:dyDescent="0.25">
      <c r="L25509" t="s">
        <v>3314</v>
      </c>
      <c r="M25509" t="s">
        <v>6001</v>
      </c>
      <c r="N25509" t="s">
        <v>62766</v>
      </c>
      <c r="O25509" s="76" t="s">
        <v>4356</v>
      </c>
      <c r="P25509" s="82">
        <v>514</v>
      </c>
      <c r="Q25509" s="82" t="s">
        <v>101689</v>
      </c>
      <c r="R25509"/>
    </row>
    <row r="25510" spans="12:18" x14ac:dyDescent="0.25">
      <c r="L25510" t="s">
        <v>3314</v>
      </c>
      <c r="M25510" t="s">
        <v>17369</v>
      </c>
      <c r="N25510" t="s">
        <v>62767</v>
      </c>
      <c r="O25510" s="76" t="s">
        <v>4366</v>
      </c>
      <c r="P25510" s="82">
        <v>36</v>
      </c>
      <c r="Q25510" s="82" t="s">
        <v>101690</v>
      </c>
      <c r="R25510"/>
    </row>
    <row r="25511" spans="12:18" x14ac:dyDescent="0.25">
      <c r="L25511" t="s">
        <v>3314</v>
      </c>
      <c r="M25511" t="s">
        <v>19334</v>
      </c>
      <c r="N25511" t="s">
        <v>62768</v>
      </c>
      <c r="O25511" s="76" t="s">
        <v>4356</v>
      </c>
      <c r="P25511" s="82">
        <v>1748</v>
      </c>
      <c r="Q25511" s="82" t="s">
        <v>101691</v>
      </c>
      <c r="R25511"/>
    </row>
    <row r="25512" spans="12:18" x14ac:dyDescent="0.25">
      <c r="L25512" t="s">
        <v>3314</v>
      </c>
      <c r="M25512" t="s">
        <v>23471</v>
      </c>
      <c r="N25512" t="s">
        <v>62769</v>
      </c>
      <c r="O25512" s="76" t="s">
        <v>4356</v>
      </c>
      <c r="P25512" s="82">
        <v>347</v>
      </c>
      <c r="Q25512" s="82" t="s">
        <v>101692</v>
      </c>
      <c r="R25512"/>
    </row>
    <row r="25513" spans="12:18" x14ac:dyDescent="0.25">
      <c r="L25513" t="s">
        <v>3314</v>
      </c>
      <c r="M25513" t="s">
        <v>23472</v>
      </c>
      <c r="N25513" t="s">
        <v>62770</v>
      </c>
      <c r="O25513" s="76" t="s">
        <v>4366</v>
      </c>
      <c r="P25513" s="82">
        <v>113</v>
      </c>
      <c r="Q25513" s="82" t="s">
        <v>101693</v>
      </c>
      <c r="R25513"/>
    </row>
    <row r="25514" spans="12:18" x14ac:dyDescent="0.25">
      <c r="L25514" t="s">
        <v>3314</v>
      </c>
      <c r="M25514" t="s">
        <v>23473</v>
      </c>
      <c r="N25514" t="s">
        <v>62771</v>
      </c>
      <c r="O25514" s="76" t="s">
        <v>4356</v>
      </c>
      <c r="P25514" s="82">
        <v>131</v>
      </c>
      <c r="Q25514" s="82" t="s">
        <v>101694</v>
      </c>
      <c r="R25514"/>
    </row>
    <row r="25515" spans="12:18" x14ac:dyDescent="0.25">
      <c r="L25515" t="s">
        <v>3314</v>
      </c>
      <c r="M25515" t="s">
        <v>6002</v>
      </c>
      <c r="N25515" t="s">
        <v>62772</v>
      </c>
      <c r="O25515" s="76" t="s">
        <v>4356</v>
      </c>
      <c r="P25515" s="82">
        <v>59</v>
      </c>
      <c r="Q25515" s="82" t="s">
        <v>101695</v>
      </c>
      <c r="R25515"/>
    </row>
    <row r="25516" spans="12:18" x14ac:dyDescent="0.25">
      <c r="L25516" t="s">
        <v>3314</v>
      </c>
      <c r="M25516" t="s">
        <v>6003</v>
      </c>
      <c r="N25516" t="s">
        <v>62773</v>
      </c>
      <c r="O25516" s="76" t="s">
        <v>4356</v>
      </c>
      <c r="P25516" s="82">
        <v>409</v>
      </c>
      <c r="Q25516" s="82" t="s">
        <v>101696</v>
      </c>
      <c r="R25516"/>
    </row>
    <row r="25517" spans="12:18" x14ac:dyDescent="0.25">
      <c r="L25517" t="s">
        <v>3314</v>
      </c>
      <c r="M25517" t="s">
        <v>6004</v>
      </c>
      <c r="N25517" t="s">
        <v>62774</v>
      </c>
      <c r="O25517" s="76" t="s">
        <v>4356</v>
      </c>
      <c r="P25517" s="82">
        <v>395</v>
      </c>
      <c r="Q25517" s="82" t="s">
        <v>101697</v>
      </c>
      <c r="R25517"/>
    </row>
    <row r="25518" spans="12:18" x14ac:dyDescent="0.25">
      <c r="L25518" t="s">
        <v>3314</v>
      </c>
      <c r="M25518" t="s">
        <v>23474</v>
      </c>
      <c r="N25518" t="s">
        <v>62775</v>
      </c>
      <c r="O25518" s="76" t="s">
        <v>4366</v>
      </c>
      <c r="P25518" s="82">
        <v>203</v>
      </c>
      <c r="Q25518" s="82" t="s">
        <v>101698</v>
      </c>
      <c r="R25518"/>
    </row>
    <row r="25519" spans="12:18" x14ac:dyDescent="0.25">
      <c r="L25519" t="s">
        <v>3314</v>
      </c>
      <c r="M25519" t="s">
        <v>6005</v>
      </c>
      <c r="N25519" t="s">
        <v>62776</v>
      </c>
      <c r="O25519" s="76" t="s">
        <v>4356</v>
      </c>
      <c r="P25519" s="82">
        <v>548</v>
      </c>
      <c r="Q25519" s="82" t="s">
        <v>101699</v>
      </c>
      <c r="R25519"/>
    </row>
    <row r="25520" spans="12:18" x14ac:dyDescent="0.25">
      <c r="L25520" t="s">
        <v>3314</v>
      </c>
      <c r="M25520" t="s">
        <v>17371</v>
      </c>
      <c r="N25520" t="s">
        <v>62777</v>
      </c>
      <c r="O25520" s="76" t="s">
        <v>4356</v>
      </c>
      <c r="P25520" s="82">
        <v>126</v>
      </c>
      <c r="Q25520" s="82" t="s">
        <v>101700</v>
      </c>
      <c r="R25520"/>
    </row>
    <row r="25521" spans="12:18" x14ac:dyDescent="0.25">
      <c r="L25521" t="s">
        <v>3314</v>
      </c>
      <c r="M25521" t="s">
        <v>19336</v>
      </c>
      <c r="N25521" t="s">
        <v>62778</v>
      </c>
      <c r="O25521" s="76" t="s">
        <v>4356</v>
      </c>
      <c r="P25521" s="82">
        <v>50</v>
      </c>
      <c r="Q25521" s="82" t="s">
        <v>101701</v>
      </c>
      <c r="R25521"/>
    </row>
    <row r="25522" spans="12:18" x14ac:dyDescent="0.25">
      <c r="L25522" t="s">
        <v>3314</v>
      </c>
      <c r="M25522" t="s">
        <v>36987</v>
      </c>
      <c r="N25522" t="s">
        <v>62779</v>
      </c>
      <c r="O25522" s="76" t="s">
        <v>4374</v>
      </c>
      <c r="P25522" s="82">
        <v>683</v>
      </c>
      <c r="Q25522" s="82" t="s">
        <v>101702</v>
      </c>
      <c r="R25522"/>
    </row>
    <row r="25523" spans="12:18" x14ac:dyDescent="0.25">
      <c r="L25523" t="s">
        <v>3314</v>
      </c>
      <c r="M25523" t="s">
        <v>6006</v>
      </c>
      <c r="N25523" t="s">
        <v>62780</v>
      </c>
      <c r="O25523" s="76" t="s">
        <v>4356</v>
      </c>
      <c r="P25523" s="82">
        <v>294</v>
      </c>
      <c r="Q25523" s="82" t="s">
        <v>101703</v>
      </c>
      <c r="R25523"/>
    </row>
    <row r="25524" spans="12:18" x14ac:dyDescent="0.25">
      <c r="L25524" t="s">
        <v>3314</v>
      </c>
      <c r="M25524" t="s">
        <v>6007</v>
      </c>
      <c r="N25524" t="s">
        <v>62781</v>
      </c>
      <c r="O25524" s="76" t="s">
        <v>4366</v>
      </c>
      <c r="P25524" s="82">
        <v>112</v>
      </c>
      <c r="Q25524" s="82" t="s">
        <v>101704</v>
      </c>
      <c r="R25524"/>
    </row>
    <row r="25525" spans="12:18" x14ac:dyDescent="0.25">
      <c r="L25525" t="s">
        <v>3314</v>
      </c>
      <c r="M25525" t="s">
        <v>19338</v>
      </c>
      <c r="N25525" t="s">
        <v>62782</v>
      </c>
      <c r="O25525" s="76" t="s">
        <v>4366</v>
      </c>
      <c r="P25525" s="82">
        <v>155</v>
      </c>
      <c r="Q25525" s="82" t="s">
        <v>101705</v>
      </c>
      <c r="R25525"/>
    </row>
    <row r="25526" spans="12:18" x14ac:dyDescent="0.25">
      <c r="L25526" t="s">
        <v>3314</v>
      </c>
      <c r="M25526" t="s">
        <v>36988</v>
      </c>
      <c r="N25526" t="s">
        <v>62783</v>
      </c>
      <c r="O25526" s="76" t="s">
        <v>4366</v>
      </c>
      <c r="P25526" s="82">
        <v>174</v>
      </c>
      <c r="Q25526" s="82" t="s">
        <v>101706</v>
      </c>
      <c r="R25526"/>
    </row>
    <row r="25527" spans="12:18" x14ac:dyDescent="0.25">
      <c r="L25527" t="s">
        <v>3314</v>
      </c>
      <c r="M25527" t="s">
        <v>17374</v>
      </c>
      <c r="N25527" t="s">
        <v>62784</v>
      </c>
      <c r="O25527" s="76" t="s">
        <v>4366</v>
      </c>
      <c r="P25527" s="82">
        <v>45</v>
      </c>
      <c r="Q25527" s="82" t="s">
        <v>101707</v>
      </c>
      <c r="R25527"/>
    </row>
    <row r="25528" spans="12:18" x14ac:dyDescent="0.25">
      <c r="L25528" t="s">
        <v>3314</v>
      </c>
      <c r="M25528" t="s">
        <v>19339</v>
      </c>
      <c r="N25528" t="s">
        <v>62785</v>
      </c>
      <c r="O25528" s="76" t="s">
        <v>4356</v>
      </c>
      <c r="P25528" s="82">
        <v>87</v>
      </c>
      <c r="Q25528" s="82" t="s">
        <v>101708</v>
      </c>
      <c r="R25528"/>
    </row>
    <row r="25529" spans="12:18" x14ac:dyDescent="0.25">
      <c r="L25529" t="s">
        <v>3314</v>
      </c>
      <c r="M25529" t="s">
        <v>23475</v>
      </c>
      <c r="N25529" t="s">
        <v>62786</v>
      </c>
      <c r="O25529" s="76" t="s">
        <v>4366</v>
      </c>
      <c r="P25529" s="82">
        <v>78</v>
      </c>
      <c r="Q25529" s="82" t="s">
        <v>101709</v>
      </c>
      <c r="R25529"/>
    </row>
    <row r="25530" spans="12:18" x14ac:dyDescent="0.25">
      <c r="L25530" t="s">
        <v>3314</v>
      </c>
      <c r="M25530" t="s">
        <v>36989</v>
      </c>
      <c r="N25530" t="s">
        <v>62787</v>
      </c>
      <c r="O25530" s="76" t="s">
        <v>4366</v>
      </c>
      <c r="P25530" s="82">
        <v>51</v>
      </c>
      <c r="Q25530" s="82" t="s">
        <v>101710</v>
      </c>
      <c r="R25530"/>
    </row>
    <row r="25531" spans="12:18" x14ac:dyDescent="0.25">
      <c r="L25531" t="s">
        <v>3314</v>
      </c>
      <c r="M25531" t="s">
        <v>19341</v>
      </c>
      <c r="N25531" t="s">
        <v>62788</v>
      </c>
      <c r="O25531" s="76" t="s">
        <v>4356</v>
      </c>
      <c r="P25531" s="82">
        <v>217</v>
      </c>
      <c r="Q25531" s="82" t="s">
        <v>101711</v>
      </c>
      <c r="R25531"/>
    </row>
    <row r="25532" spans="12:18" x14ac:dyDescent="0.25">
      <c r="L25532" t="s">
        <v>3314</v>
      </c>
      <c r="M25532" t="s">
        <v>22301</v>
      </c>
      <c r="N25532" t="s">
        <v>62789</v>
      </c>
      <c r="O25532" s="76" t="s">
        <v>4366</v>
      </c>
      <c r="P25532" s="82">
        <v>215</v>
      </c>
      <c r="Q25532" s="82" t="s">
        <v>101712</v>
      </c>
      <c r="R25532"/>
    </row>
    <row r="25533" spans="12:18" x14ac:dyDescent="0.25">
      <c r="L25533" t="s">
        <v>3314</v>
      </c>
      <c r="M25533" t="s">
        <v>36990</v>
      </c>
      <c r="N25533" t="s">
        <v>62790</v>
      </c>
      <c r="O25533" s="76" t="s">
        <v>4356</v>
      </c>
      <c r="P25533" s="82">
        <v>110</v>
      </c>
      <c r="Q25533" s="82" t="s">
        <v>101713</v>
      </c>
      <c r="R25533"/>
    </row>
    <row r="25534" spans="12:18" x14ac:dyDescent="0.25">
      <c r="L25534" t="s">
        <v>3314</v>
      </c>
      <c r="M25534" t="s">
        <v>23476</v>
      </c>
      <c r="N25534" t="s">
        <v>62791</v>
      </c>
      <c r="O25534" s="76" t="s">
        <v>4356</v>
      </c>
      <c r="P25534" s="82">
        <v>339</v>
      </c>
      <c r="Q25534" s="82" t="s">
        <v>101714</v>
      </c>
      <c r="R25534"/>
    </row>
    <row r="25535" spans="12:18" x14ac:dyDescent="0.25">
      <c r="L25535" t="s">
        <v>3314</v>
      </c>
      <c r="M25535" t="s">
        <v>23477</v>
      </c>
      <c r="N25535" t="s">
        <v>62792</v>
      </c>
      <c r="O25535" s="76" t="s">
        <v>4366</v>
      </c>
      <c r="P25535" s="82">
        <v>64</v>
      </c>
      <c r="Q25535" s="82" t="s">
        <v>101715</v>
      </c>
      <c r="R25535"/>
    </row>
    <row r="25536" spans="12:18" x14ac:dyDescent="0.25">
      <c r="L25536" t="s">
        <v>3314</v>
      </c>
      <c r="M25536" t="s">
        <v>17375</v>
      </c>
      <c r="N25536" t="s">
        <v>62793</v>
      </c>
      <c r="O25536" s="76" t="s">
        <v>4366</v>
      </c>
      <c r="P25536" s="82">
        <v>187</v>
      </c>
      <c r="Q25536" s="82" t="s">
        <v>101716</v>
      </c>
      <c r="R25536"/>
    </row>
    <row r="25537" spans="12:18" x14ac:dyDescent="0.25">
      <c r="L25537" t="s">
        <v>3314</v>
      </c>
      <c r="M25537" t="s">
        <v>19342</v>
      </c>
      <c r="N25537" t="s">
        <v>62794</v>
      </c>
      <c r="O25537" s="76" t="s">
        <v>4356</v>
      </c>
      <c r="P25537" s="82">
        <v>310</v>
      </c>
      <c r="Q25537" s="82" t="s">
        <v>101717</v>
      </c>
      <c r="R25537"/>
    </row>
    <row r="25538" spans="12:18" x14ac:dyDescent="0.25">
      <c r="L25538" t="s">
        <v>3314</v>
      </c>
      <c r="M25538" t="s">
        <v>6008</v>
      </c>
      <c r="N25538" t="s">
        <v>62795</v>
      </c>
      <c r="O25538" s="76" t="s">
        <v>4366</v>
      </c>
      <c r="P25538" s="82">
        <v>155</v>
      </c>
      <c r="Q25538" s="82" t="s">
        <v>101718</v>
      </c>
      <c r="R25538"/>
    </row>
    <row r="25539" spans="12:18" x14ac:dyDescent="0.25">
      <c r="L25539" t="s">
        <v>3314</v>
      </c>
      <c r="M25539" t="s">
        <v>19344</v>
      </c>
      <c r="N25539" t="s">
        <v>62796</v>
      </c>
      <c r="O25539" s="76" t="s">
        <v>4374</v>
      </c>
      <c r="P25539" s="82">
        <v>5227</v>
      </c>
      <c r="Q25539" s="82" t="s">
        <v>101719</v>
      </c>
      <c r="R25539"/>
    </row>
    <row r="25540" spans="12:18" x14ac:dyDescent="0.25">
      <c r="L25540" t="s">
        <v>3314</v>
      </c>
      <c r="M25540" t="s">
        <v>17173</v>
      </c>
      <c r="N25540" t="s">
        <v>62797</v>
      </c>
      <c r="O25540" s="76" t="s">
        <v>4356</v>
      </c>
      <c r="P25540" s="82">
        <v>762</v>
      </c>
      <c r="Q25540" s="82" t="s">
        <v>101720</v>
      </c>
      <c r="R25540"/>
    </row>
    <row r="25541" spans="12:18" x14ac:dyDescent="0.25">
      <c r="L25541" t="s">
        <v>3314</v>
      </c>
      <c r="M25541" t="s">
        <v>36991</v>
      </c>
      <c r="N25541" t="s">
        <v>62798</v>
      </c>
      <c r="O25541" s="76" t="s">
        <v>4366</v>
      </c>
      <c r="P25541" s="82">
        <v>21</v>
      </c>
      <c r="Q25541" s="82" t="s">
        <v>101721</v>
      </c>
      <c r="R25541"/>
    </row>
    <row r="25542" spans="12:18" x14ac:dyDescent="0.25">
      <c r="L25542" t="s">
        <v>3314</v>
      </c>
      <c r="M25542" t="s">
        <v>36992</v>
      </c>
      <c r="N25542" t="s">
        <v>62799</v>
      </c>
      <c r="O25542" s="76" t="s">
        <v>4366</v>
      </c>
      <c r="P25542" s="82">
        <v>94</v>
      </c>
      <c r="Q25542" s="82" t="s">
        <v>101722</v>
      </c>
      <c r="R25542"/>
    </row>
    <row r="25543" spans="12:18" x14ac:dyDescent="0.25">
      <c r="L25543" t="s">
        <v>3314</v>
      </c>
      <c r="M25543" t="s">
        <v>6009</v>
      </c>
      <c r="N25543" t="s">
        <v>62800</v>
      </c>
      <c r="O25543" s="76" t="s">
        <v>4356</v>
      </c>
      <c r="P25543" s="82">
        <v>288</v>
      </c>
      <c r="Q25543" s="82" t="s">
        <v>101723</v>
      </c>
      <c r="R25543"/>
    </row>
    <row r="25544" spans="12:18" x14ac:dyDescent="0.25">
      <c r="L25544" t="s">
        <v>3314</v>
      </c>
      <c r="M25544" t="s">
        <v>17377</v>
      </c>
      <c r="N25544" t="s">
        <v>62801</v>
      </c>
      <c r="O25544" s="76" t="s">
        <v>4356</v>
      </c>
      <c r="P25544" s="82">
        <v>197</v>
      </c>
      <c r="Q25544" s="82" t="s">
        <v>101724</v>
      </c>
      <c r="R25544"/>
    </row>
    <row r="25545" spans="12:18" x14ac:dyDescent="0.25">
      <c r="L25545" t="s">
        <v>3314</v>
      </c>
      <c r="M25545" t="s">
        <v>36993</v>
      </c>
      <c r="N25545" t="s">
        <v>62802</v>
      </c>
      <c r="O25545" s="76" t="s">
        <v>4356</v>
      </c>
      <c r="P25545" s="82">
        <v>163</v>
      </c>
      <c r="Q25545" s="82" t="s">
        <v>101725</v>
      </c>
      <c r="R25545"/>
    </row>
    <row r="25546" spans="12:18" x14ac:dyDescent="0.25">
      <c r="L25546" t="s">
        <v>3314</v>
      </c>
      <c r="M25546" t="s">
        <v>23478</v>
      </c>
      <c r="N25546" t="s">
        <v>62803</v>
      </c>
      <c r="O25546" s="76" t="s">
        <v>4356</v>
      </c>
      <c r="P25546" s="82">
        <v>108</v>
      </c>
      <c r="Q25546" s="82" t="s">
        <v>101726</v>
      </c>
      <c r="R25546"/>
    </row>
    <row r="25547" spans="12:18" x14ac:dyDescent="0.25">
      <c r="L25547" t="s">
        <v>3314</v>
      </c>
      <c r="M25547" t="s">
        <v>16683</v>
      </c>
      <c r="N25547" t="s">
        <v>62804</v>
      </c>
      <c r="O25547" s="76" t="s">
        <v>4356</v>
      </c>
      <c r="P25547" s="82">
        <v>829</v>
      </c>
      <c r="Q25547" s="82" t="s">
        <v>101727</v>
      </c>
      <c r="R25547"/>
    </row>
    <row r="25548" spans="12:18" x14ac:dyDescent="0.25">
      <c r="L25548" t="s">
        <v>3314</v>
      </c>
      <c r="M25548" t="s">
        <v>17379</v>
      </c>
      <c r="N25548" t="s">
        <v>62805</v>
      </c>
      <c r="O25548" s="76" t="s">
        <v>4356</v>
      </c>
      <c r="P25548" s="82">
        <v>34</v>
      </c>
      <c r="Q25548" s="82" t="s">
        <v>101728</v>
      </c>
      <c r="R25548"/>
    </row>
    <row r="25549" spans="12:18" x14ac:dyDescent="0.25">
      <c r="L25549" t="s">
        <v>3314</v>
      </c>
      <c r="M25549" t="s">
        <v>6010</v>
      </c>
      <c r="N25549" t="s">
        <v>62806</v>
      </c>
      <c r="O25549" s="76" t="s">
        <v>4366</v>
      </c>
      <c r="P25549" s="82">
        <v>89</v>
      </c>
      <c r="Q25549" s="82" t="s">
        <v>101729</v>
      </c>
      <c r="R25549"/>
    </row>
    <row r="25550" spans="12:18" x14ac:dyDescent="0.25">
      <c r="L25550" t="s">
        <v>3314</v>
      </c>
      <c r="M25550" t="s">
        <v>19346</v>
      </c>
      <c r="N25550" t="s">
        <v>62807</v>
      </c>
      <c r="O25550" s="76" t="s">
        <v>4366</v>
      </c>
      <c r="P25550" s="82">
        <v>61</v>
      </c>
      <c r="Q25550" s="82" t="s">
        <v>101730</v>
      </c>
      <c r="R25550"/>
    </row>
    <row r="25551" spans="12:18" x14ac:dyDescent="0.25">
      <c r="L25551" t="s">
        <v>3314</v>
      </c>
      <c r="M25551" t="s">
        <v>6011</v>
      </c>
      <c r="N25551" t="s">
        <v>62808</v>
      </c>
      <c r="O25551" s="76" t="s">
        <v>4356</v>
      </c>
      <c r="P25551" s="82">
        <v>146</v>
      </c>
      <c r="Q25551" s="82" t="s">
        <v>101731</v>
      </c>
      <c r="R25551"/>
    </row>
    <row r="25552" spans="12:18" x14ac:dyDescent="0.25">
      <c r="L25552" t="s">
        <v>3314</v>
      </c>
      <c r="M25552" t="s">
        <v>17381</v>
      </c>
      <c r="N25552" t="s">
        <v>62809</v>
      </c>
      <c r="O25552" s="76" t="s">
        <v>4366</v>
      </c>
      <c r="P25552" s="82">
        <v>275</v>
      </c>
      <c r="Q25552" s="82" t="s">
        <v>101732</v>
      </c>
      <c r="R25552"/>
    </row>
    <row r="25553" spans="12:18" x14ac:dyDescent="0.25">
      <c r="L25553" t="s">
        <v>3314</v>
      </c>
      <c r="M25553" t="s">
        <v>36994</v>
      </c>
      <c r="N25553" t="s">
        <v>62810</v>
      </c>
      <c r="O25553" s="76" t="s">
        <v>4356</v>
      </c>
      <c r="P25553" s="82">
        <v>78</v>
      </c>
      <c r="Q25553" s="82" t="s">
        <v>101733</v>
      </c>
      <c r="R25553"/>
    </row>
    <row r="25554" spans="12:18" x14ac:dyDescent="0.25">
      <c r="L25554" t="s">
        <v>3314</v>
      </c>
      <c r="M25554" t="s">
        <v>17383</v>
      </c>
      <c r="N25554" t="s">
        <v>62811</v>
      </c>
      <c r="O25554" s="76" t="s">
        <v>4356</v>
      </c>
      <c r="P25554" s="82">
        <v>290</v>
      </c>
      <c r="Q25554" s="82" t="s">
        <v>101734</v>
      </c>
      <c r="R25554"/>
    </row>
    <row r="25555" spans="12:18" x14ac:dyDescent="0.25">
      <c r="L25555" t="s">
        <v>3314</v>
      </c>
      <c r="M25555" t="s">
        <v>23479</v>
      </c>
      <c r="N25555" t="s">
        <v>62812</v>
      </c>
      <c r="O25555" s="76" t="s">
        <v>4356</v>
      </c>
      <c r="P25555" s="82">
        <v>305</v>
      </c>
      <c r="Q25555" s="82" t="s">
        <v>101735</v>
      </c>
      <c r="R25555"/>
    </row>
    <row r="25556" spans="12:18" x14ac:dyDescent="0.25">
      <c r="L25556" t="s">
        <v>3314</v>
      </c>
      <c r="M25556" t="s">
        <v>36995</v>
      </c>
      <c r="N25556" t="s">
        <v>62813</v>
      </c>
      <c r="O25556" s="76" t="s">
        <v>4356</v>
      </c>
      <c r="P25556" s="82">
        <v>39</v>
      </c>
      <c r="Q25556" s="82" t="s">
        <v>101736</v>
      </c>
      <c r="R25556"/>
    </row>
    <row r="25557" spans="12:18" x14ac:dyDescent="0.25">
      <c r="L25557" t="s">
        <v>3314</v>
      </c>
      <c r="M25557" t="s">
        <v>19348</v>
      </c>
      <c r="N25557" t="s">
        <v>62814</v>
      </c>
      <c r="O25557" s="76" t="s">
        <v>4366</v>
      </c>
      <c r="P25557" s="82">
        <v>37</v>
      </c>
      <c r="Q25557" s="82" t="s">
        <v>101737</v>
      </c>
      <c r="R25557"/>
    </row>
    <row r="25558" spans="12:18" x14ac:dyDescent="0.25">
      <c r="L25558" t="s">
        <v>3314</v>
      </c>
      <c r="M25558" t="s">
        <v>6012</v>
      </c>
      <c r="N25558" t="s">
        <v>62815</v>
      </c>
      <c r="O25558" s="76" t="s">
        <v>4356</v>
      </c>
      <c r="P25558" s="82">
        <v>375</v>
      </c>
      <c r="Q25558" s="82" t="s">
        <v>101738</v>
      </c>
      <c r="R25558"/>
    </row>
    <row r="25559" spans="12:18" x14ac:dyDescent="0.25">
      <c r="L25559" t="s">
        <v>3314</v>
      </c>
      <c r="M25559" t="s">
        <v>36996</v>
      </c>
      <c r="N25559" t="s">
        <v>62816</v>
      </c>
      <c r="O25559" s="76" t="s">
        <v>4356</v>
      </c>
      <c r="P25559" s="82">
        <v>335</v>
      </c>
      <c r="Q25559" s="82" t="s">
        <v>101739</v>
      </c>
      <c r="R25559"/>
    </row>
    <row r="25560" spans="12:18" x14ac:dyDescent="0.25">
      <c r="L25560" t="s">
        <v>3314</v>
      </c>
      <c r="M25560" t="s">
        <v>19350</v>
      </c>
      <c r="N25560" t="s">
        <v>62817</v>
      </c>
      <c r="O25560" s="76" t="s">
        <v>4356</v>
      </c>
      <c r="P25560" s="82">
        <v>384</v>
      </c>
      <c r="Q25560" s="82" t="s">
        <v>101740</v>
      </c>
      <c r="R25560"/>
    </row>
    <row r="25561" spans="12:18" x14ac:dyDescent="0.25">
      <c r="L25561" t="s">
        <v>3314</v>
      </c>
      <c r="M25561" t="s">
        <v>17384</v>
      </c>
      <c r="N25561" t="s">
        <v>62818</v>
      </c>
      <c r="O25561" s="76" t="s">
        <v>4356</v>
      </c>
      <c r="P25561" s="82">
        <v>1332</v>
      </c>
      <c r="Q25561" s="82" t="s">
        <v>101741</v>
      </c>
      <c r="R25561"/>
    </row>
    <row r="25562" spans="12:18" x14ac:dyDescent="0.25">
      <c r="L25562" t="s">
        <v>3314</v>
      </c>
      <c r="M25562" t="s">
        <v>23480</v>
      </c>
      <c r="N25562" t="s">
        <v>62819</v>
      </c>
      <c r="O25562" s="76" t="s">
        <v>4356</v>
      </c>
      <c r="P25562" s="82">
        <v>55</v>
      </c>
      <c r="Q25562" s="82" t="s">
        <v>101742</v>
      </c>
      <c r="R25562"/>
    </row>
    <row r="25563" spans="12:18" x14ac:dyDescent="0.25">
      <c r="L25563" t="s">
        <v>3314</v>
      </c>
      <c r="M25563" t="s">
        <v>6013</v>
      </c>
      <c r="N25563" t="s">
        <v>62820</v>
      </c>
      <c r="O25563" s="76" t="s">
        <v>4366</v>
      </c>
      <c r="P25563" s="82">
        <v>316</v>
      </c>
      <c r="Q25563" s="82" t="s">
        <v>101743</v>
      </c>
      <c r="R25563"/>
    </row>
    <row r="25564" spans="12:18" x14ac:dyDescent="0.25">
      <c r="L25564" t="s">
        <v>3314</v>
      </c>
      <c r="M25564" t="s">
        <v>23481</v>
      </c>
      <c r="N25564" t="s">
        <v>62821</v>
      </c>
      <c r="O25564" s="76" t="s">
        <v>4366</v>
      </c>
      <c r="P25564" s="82">
        <v>157</v>
      </c>
      <c r="Q25564" s="82" t="s">
        <v>101744</v>
      </c>
      <c r="R25564"/>
    </row>
    <row r="25565" spans="12:18" x14ac:dyDescent="0.25">
      <c r="L25565" t="s">
        <v>3314</v>
      </c>
      <c r="M25565" t="s">
        <v>19481</v>
      </c>
      <c r="N25565" t="s">
        <v>62822</v>
      </c>
      <c r="O25565" s="76" t="s">
        <v>4356</v>
      </c>
      <c r="P25565" s="82">
        <v>443</v>
      </c>
      <c r="Q25565" s="82" t="s">
        <v>102090</v>
      </c>
      <c r="R25565"/>
    </row>
    <row r="25566" spans="12:18" x14ac:dyDescent="0.25">
      <c r="L25566" t="s">
        <v>3314</v>
      </c>
      <c r="M25566" t="s">
        <v>23482</v>
      </c>
      <c r="N25566" t="s">
        <v>62823</v>
      </c>
      <c r="O25566" s="76" t="s">
        <v>4356</v>
      </c>
      <c r="P25566" s="82">
        <v>1285</v>
      </c>
      <c r="Q25566" s="82" t="s">
        <v>101745</v>
      </c>
      <c r="R25566"/>
    </row>
    <row r="25567" spans="12:18" x14ac:dyDescent="0.25">
      <c r="L25567" t="s">
        <v>3314</v>
      </c>
      <c r="M25567" t="s">
        <v>6014</v>
      </c>
      <c r="N25567" t="s">
        <v>62824</v>
      </c>
      <c r="O25567" s="76" t="s">
        <v>4366</v>
      </c>
      <c r="P25567" s="82">
        <v>135</v>
      </c>
      <c r="Q25567" s="82" t="s">
        <v>101746</v>
      </c>
      <c r="R25567"/>
    </row>
    <row r="25568" spans="12:18" x14ac:dyDescent="0.25">
      <c r="L25568" t="s">
        <v>3314</v>
      </c>
      <c r="M25568" t="s">
        <v>36997</v>
      </c>
      <c r="N25568" t="s">
        <v>62825</v>
      </c>
      <c r="O25568" s="76" t="s">
        <v>4356</v>
      </c>
      <c r="P25568" s="82">
        <v>798</v>
      </c>
      <c r="Q25568" s="82" t="s">
        <v>101747</v>
      </c>
      <c r="R25568"/>
    </row>
    <row r="25569" spans="12:18" x14ac:dyDescent="0.25">
      <c r="L25569" t="s">
        <v>3314</v>
      </c>
      <c r="M25569" t="s">
        <v>23483</v>
      </c>
      <c r="N25569" t="s">
        <v>62826</v>
      </c>
      <c r="O25569" s="76" t="s">
        <v>4356</v>
      </c>
      <c r="P25569" s="82">
        <v>627</v>
      </c>
      <c r="Q25569" s="82" t="s">
        <v>101748</v>
      </c>
      <c r="R25569"/>
    </row>
    <row r="25570" spans="12:18" x14ac:dyDescent="0.25">
      <c r="L25570" t="s">
        <v>3314</v>
      </c>
      <c r="M25570" t="s">
        <v>19353</v>
      </c>
      <c r="N25570" t="s">
        <v>62827</v>
      </c>
      <c r="O25570" s="76" t="s">
        <v>4366</v>
      </c>
      <c r="P25570" s="82">
        <v>245</v>
      </c>
      <c r="Q25570" s="82" t="s">
        <v>101749</v>
      </c>
      <c r="R25570"/>
    </row>
    <row r="25571" spans="12:18" x14ac:dyDescent="0.25">
      <c r="L25571" t="s">
        <v>3314</v>
      </c>
      <c r="M25571" t="s">
        <v>19355</v>
      </c>
      <c r="N25571" t="s">
        <v>62828</v>
      </c>
      <c r="O25571" s="76" t="s">
        <v>4366</v>
      </c>
      <c r="P25571" s="82">
        <v>44</v>
      </c>
      <c r="Q25571" s="82" t="s">
        <v>101750</v>
      </c>
      <c r="R25571"/>
    </row>
    <row r="25572" spans="12:18" x14ac:dyDescent="0.25">
      <c r="L25572" t="s">
        <v>3314</v>
      </c>
      <c r="M25572" t="s">
        <v>23484</v>
      </c>
      <c r="N25572" t="s">
        <v>62829</v>
      </c>
      <c r="O25572" s="76" t="s">
        <v>4356</v>
      </c>
      <c r="P25572" s="82">
        <v>231</v>
      </c>
      <c r="Q25572" s="82" t="s">
        <v>101751</v>
      </c>
      <c r="R25572"/>
    </row>
    <row r="25573" spans="12:18" x14ac:dyDescent="0.25">
      <c r="L25573" t="s">
        <v>3314</v>
      </c>
      <c r="M25573" t="s">
        <v>17386</v>
      </c>
      <c r="N25573" t="s">
        <v>62830</v>
      </c>
      <c r="O25573" s="76" t="s">
        <v>4366</v>
      </c>
      <c r="P25573" s="82">
        <v>13</v>
      </c>
      <c r="Q25573" s="82" t="s">
        <v>101752</v>
      </c>
      <c r="R25573"/>
    </row>
    <row r="25574" spans="12:18" x14ac:dyDescent="0.25">
      <c r="L25574" t="s">
        <v>3314</v>
      </c>
      <c r="M25574" t="s">
        <v>6710</v>
      </c>
      <c r="N25574" t="s">
        <v>62831</v>
      </c>
      <c r="O25574" s="76" t="s">
        <v>4366</v>
      </c>
      <c r="P25574" s="82">
        <v>83</v>
      </c>
      <c r="Q25574" s="82" t="s">
        <v>101753</v>
      </c>
      <c r="R25574"/>
    </row>
    <row r="25575" spans="12:18" x14ac:dyDescent="0.25">
      <c r="L25575" t="s">
        <v>3314</v>
      </c>
      <c r="M25575" t="s">
        <v>20960</v>
      </c>
      <c r="N25575" t="s">
        <v>62832</v>
      </c>
      <c r="O25575" s="76" t="s">
        <v>4366</v>
      </c>
      <c r="P25575" s="82">
        <v>39</v>
      </c>
      <c r="Q25575" s="82" t="s">
        <v>101754</v>
      </c>
      <c r="R25575"/>
    </row>
    <row r="25576" spans="12:18" x14ac:dyDescent="0.25">
      <c r="L25576" t="s">
        <v>3314</v>
      </c>
      <c r="M25576" t="s">
        <v>36998</v>
      </c>
      <c r="N25576" t="s">
        <v>62833</v>
      </c>
      <c r="O25576" s="76" t="s">
        <v>4366</v>
      </c>
      <c r="P25576" s="82">
        <v>97</v>
      </c>
      <c r="Q25576" s="82" t="s">
        <v>101755</v>
      </c>
      <c r="R25576"/>
    </row>
    <row r="25577" spans="12:18" x14ac:dyDescent="0.25">
      <c r="L25577" t="s">
        <v>3314</v>
      </c>
      <c r="M25577" t="s">
        <v>19357</v>
      </c>
      <c r="N25577" t="s">
        <v>62834</v>
      </c>
      <c r="O25577" s="76" t="s">
        <v>4356</v>
      </c>
      <c r="P25577" s="82">
        <v>908</v>
      </c>
      <c r="Q25577" s="82" t="s">
        <v>101756</v>
      </c>
      <c r="R25577"/>
    </row>
    <row r="25578" spans="12:18" x14ac:dyDescent="0.25">
      <c r="L25578" t="s">
        <v>3314</v>
      </c>
      <c r="M25578" t="s">
        <v>17389</v>
      </c>
      <c r="N25578" t="s">
        <v>62835</v>
      </c>
      <c r="O25578" s="76" t="s">
        <v>4366</v>
      </c>
      <c r="P25578" s="82">
        <v>53</v>
      </c>
      <c r="Q25578" s="82" t="s">
        <v>101757</v>
      </c>
      <c r="R25578"/>
    </row>
    <row r="25579" spans="12:18" x14ac:dyDescent="0.25">
      <c r="L25579" t="s">
        <v>3314</v>
      </c>
      <c r="M25579" t="s">
        <v>36999</v>
      </c>
      <c r="N25579" t="s">
        <v>62836</v>
      </c>
      <c r="O25579" s="76" t="s">
        <v>4366</v>
      </c>
      <c r="P25579" s="82">
        <v>32</v>
      </c>
      <c r="Q25579" s="82" t="s">
        <v>101758</v>
      </c>
      <c r="R25579"/>
    </row>
    <row r="25580" spans="12:18" x14ac:dyDescent="0.25">
      <c r="L25580" t="s">
        <v>3314</v>
      </c>
      <c r="M25580" t="s">
        <v>6015</v>
      </c>
      <c r="N25580" t="s">
        <v>62837</v>
      </c>
      <c r="O25580" s="76" t="s">
        <v>4356</v>
      </c>
      <c r="P25580" s="82">
        <v>48</v>
      </c>
      <c r="Q25580" s="82" t="s">
        <v>101759</v>
      </c>
      <c r="R25580"/>
    </row>
    <row r="25581" spans="12:18" x14ac:dyDescent="0.25">
      <c r="L25581" t="s">
        <v>3314</v>
      </c>
      <c r="M25581" t="s">
        <v>6016</v>
      </c>
      <c r="N25581" t="s">
        <v>62838</v>
      </c>
      <c r="O25581" s="76" t="s">
        <v>4356</v>
      </c>
      <c r="P25581" s="82">
        <v>210</v>
      </c>
      <c r="Q25581" s="82" t="s">
        <v>101760</v>
      </c>
      <c r="R25581"/>
    </row>
    <row r="25582" spans="12:18" x14ac:dyDescent="0.25">
      <c r="L25582" t="s">
        <v>3314</v>
      </c>
      <c r="M25582" t="s">
        <v>19359</v>
      </c>
      <c r="N25582" t="s">
        <v>62839</v>
      </c>
      <c r="O25582" s="76" t="s">
        <v>4366</v>
      </c>
      <c r="P25582" s="82">
        <v>119</v>
      </c>
      <c r="Q25582" s="82" t="s">
        <v>101761</v>
      </c>
      <c r="R25582"/>
    </row>
    <row r="25583" spans="12:18" x14ac:dyDescent="0.25">
      <c r="L25583" t="s">
        <v>3314</v>
      </c>
      <c r="M25583" t="s">
        <v>6017</v>
      </c>
      <c r="N25583" t="s">
        <v>62840</v>
      </c>
      <c r="O25583" s="76" t="s">
        <v>4366</v>
      </c>
      <c r="P25583" s="82">
        <v>86</v>
      </c>
      <c r="Q25583" s="82" t="s">
        <v>101762</v>
      </c>
      <c r="R25583"/>
    </row>
    <row r="25584" spans="12:18" x14ac:dyDescent="0.25">
      <c r="L25584" t="s">
        <v>3314</v>
      </c>
      <c r="M25584" t="s">
        <v>37000</v>
      </c>
      <c r="N25584" t="s">
        <v>62841</v>
      </c>
      <c r="O25584" s="76" t="s">
        <v>4366</v>
      </c>
      <c r="P25584" s="82">
        <v>48</v>
      </c>
      <c r="Q25584" s="82" t="s">
        <v>101763</v>
      </c>
      <c r="R25584"/>
    </row>
    <row r="25585" spans="12:18" x14ac:dyDescent="0.25">
      <c r="L25585" t="s">
        <v>3314</v>
      </c>
      <c r="M25585" t="s">
        <v>37001</v>
      </c>
      <c r="N25585" t="s">
        <v>62842</v>
      </c>
      <c r="O25585" s="76" t="s">
        <v>4356</v>
      </c>
      <c r="P25585" s="82">
        <v>315</v>
      </c>
      <c r="Q25585" s="82" t="s">
        <v>101764</v>
      </c>
      <c r="R25585"/>
    </row>
    <row r="25586" spans="12:18" x14ac:dyDescent="0.25">
      <c r="L25586" t="s">
        <v>3314</v>
      </c>
      <c r="M25586" t="s">
        <v>23485</v>
      </c>
      <c r="N25586" t="s">
        <v>62843</v>
      </c>
      <c r="O25586" s="76" t="s">
        <v>4356</v>
      </c>
      <c r="P25586" s="82">
        <v>600</v>
      </c>
      <c r="Q25586" s="82" t="s">
        <v>101765</v>
      </c>
      <c r="R25586"/>
    </row>
    <row r="25587" spans="12:18" x14ac:dyDescent="0.25">
      <c r="L25587" t="s">
        <v>3314</v>
      </c>
      <c r="M25587" t="s">
        <v>37002</v>
      </c>
      <c r="N25587" t="s">
        <v>62844</v>
      </c>
      <c r="O25587" s="76" t="s">
        <v>4366</v>
      </c>
      <c r="P25587" s="82">
        <v>127</v>
      </c>
      <c r="Q25587" s="82" t="s">
        <v>101766</v>
      </c>
      <c r="R25587"/>
    </row>
    <row r="25588" spans="12:18" x14ac:dyDescent="0.25">
      <c r="L25588" t="s">
        <v>3314</v>
      </c>
      <c r="M25588" t="s">
        <v>17393</v>
      </c>
      <c r="N25588" t="s">
        <v>62845</v>
      </c>
      <c r="O25588" s="76" t="s">
        <v>4356</v>
      </c>
      <c r="P25588" s="82">
        <v>180</v>
      </c>
      <c r="Q25588" s="82" t="s">
        <v>101767</v>
      </c>
      <c r="R25588"/>
    </row>
    <row r="25589" spans="12:18" x14ac:dyDescent="0.25">
      <c r="L25589" t="s">
        <v>3314</v>
      </c>
      <c r="M25589" t="s">
        <v>6018</v>
      </c>
      <c r="N25589" t="s">
        <v>62846</v>
      </c>
      <c r="O25589" s="76" t="s">
        <v>4356</v>
      </c>
      <c r="P25589" s="82">
        <v>507</v>
      </c>
      <c r="Q25589" s="82" t="s">
        <v>101768</v>
      </c>
      <c r="R25589"/>
    </row>
    <row r="25590" spans="12:18" x14ac:dyDescent="0.25">
      <c r="L25590" t="s">
        <v>3314</v>
      </c>
      <c r="M25590" t="s">
        <v>6712</v>
      </c>
      <c r="N25590" t="s">
        <v>62847</v>
      </c>
      <c r="O25590" s="76" t="s">
        <v>4366</v>
      </c>
      <c r="P25590" s="82">
        <v>148</v>
      </c>
      <c r="Q25590" s="82" t="s">
        <v>101769</v>
      </c>
      <c r="R25590"/>
    </row>
    <row r="25591" spans="12:18" x14ac:dyDescent="0.25">
      <c r="L25591" t="s">
        <v>3314</v>
      </c>
      <c r="M25591" t="s">
        <v>37003</v>
      </c>
      <c r="N25591" t="s">
        <v>62848</v>
      </c>
      <c r="O25591" s="76" t="s">
        <v>4366</v>
      </c>
      <c r="P25591" s="82">
        <v>122</v>
      </c>
      <c r="Q25591" s="82" t="s">
        <v>101770</v>
      </c>
      <c r="R25591"/>
    </row>
    <row r="25592" spans="12:18" x14ac:dyDescent="0.25">
      <c r="L25592" t="s">
        <v>3314</v>
      </c>
      <c r="M25592" t="s">
        <v>6019</v>
      </c>
      <c r="N25592" t="s">
        <v>62849</v>
      </c>
      <c r="O25592" s="76" t="s">
        <v>4356</v>
      </c>
      <c r="P25592" s="82">
        <v>56</v>
      </c>
      <c r="Q25592" s="82" t="s">
        <v>101771</v>
      </c>
      <c r="R25592"/>
    </row>
    <row r="25593" spans="12:18" x14ac:dyDescent="0.25">
      <c r="L25593" t="s">
        <v>3314</v>
      </c>
      <c r="M25593" t="s">
        <v>37004</v>
      </c>
      <c r="N25593" t="s">
        <v>62850</v>
      </c>
      <c r="O25593" s="76" t="s">
        <v>4366</v>
      </c>
      <c r="P25593" s="82">
        <v>59</v>
      </c>
      <c r="Q25593" s="82" t="s">
        <v>101772</v>
      </c>
      <c r="R25593"/>
    </row>
    <row r="25594" spans="12:18" x14ac:dyDescent="0.25">
      <c r="L25594" t="s">
        <v>3314</v>
      </c>
      <c r="M25594" t="s">
        <v>19361</v>
      </c>
      <c r="N25594" t="s">
        <v>62851</v>
      </c>
      <c r="O25594" s="76" t="s">
        <v>4356</v>
      </c>
      <c r="P25594" s="82">
        <v>223</v>
      </c>
      <c r="Q25594" s="82" t="s">
        <v>101773</v>
      </c>
      <c r="R25594"/>
    </row>
    <row r="25595" spans="12:18" x14ac:dyDescent="0.25">
      <c r="L25595" t="s">
        <v>3314</v>
      </c>
      <c r="M25595" t="s">
        <v>19363</v>
      </c>
      <c r="N25595" t="s">
        <v>62852</v>
      </c>
      <c r="O25595" s="76" t="s">
        <v>4366</v>
      </c>
      <c r="P25595" s="82">
        <v>24</v>
      </c>
      <c r="Q25595" s="82" t="s">
        <v>101774</v>
      </c>
      <c r="R25595"/>
    </row>
    <row r="25596" spans="12:18" x14ac:dyDescent="0.25">
      <c r="L25596" t="s">
        <v>3314</v>
      </c>
      <c r="M25596" t="s">
        <v>23486</v>
      </c>
      <c r="N25596" t="s">
        <v>62853</v>
      </c>
      <c r="O25596" s="76" t="s">
        <v>4366</v>
      </c>
      <c r="P25596" s="82">
        <v>82</v>
      </c>
      <c r="Q25596" s="82" t="s">
        <v>101775</v>
      </c>
      <c r="R25596"/>
    </row>
    <row r="25597" spans="12:18" x14ac:dyDescent="0.25">
      <c r="L25597" t="s">
        <v>3314</v>
      </c>
      <c r="M25597" t="s">
        <v>19365</v>
      </c>
      <c r="N25597" t="s">
        <v>62854</v>
      </c>
      <c r="O25597" s="76" t="s">
        <v>4356</v>
      </c>
      <c r="P25597" s="82">
        <v>376</v>
      </c>
      <c r="Q25597" s="82" t="s">
        <v>101776</v>
      </c>
      <c r="R25597"/>
    </row>
    <row r="25598" spans="12:18" x14ac:dyDescent="0.25">
      <c r="L25598" t="s">
        <v>3314</v>
      </c>
      <c r="M25598" t="s">
        <v>6020</v>
      </c>
      <c r="N25598" t="s">
        <v>62855</v>
      </c>
      <c r="O25598" s="76" t="s">
        <v>4366</v>
      </c>
      <c r="P25598" s="82">
        <v>126</v>
      </c>
      <c r="Q25598" s="82" t="s">
        <v>101777</v>
      </c>
      <c r="R25598"/>
    </row>
    <row r="25599" spans="12:18" x14ac:dyDescent="0.25">
      <c r="L25599" t="s">
        <v>3314</v>
      </c>
      <c r="M25599" t="s">
        <v>37005</v>
      </c>
      <c r="N25599" t="s">
        <v>62856</v>
      </c>
      <c r="O25599" s="76" t="s">
        <v>4356</v>
      </c>
      <c r="P25599" s="82">
        <v>281</v>
      </c>
      <c r="Q25599" s="82" t="s">
        <v>101778</v>
      </c>
      <c r="R25599"/>
    </row>
    <row r="25600" spans="12:18" x14ac:dyDescent="0.25">
      <c r="L25600" t="s">
        <v>3314</v>
      </c>
      <c r="M25600" t="s">
        <v>6021</v>
      </c>
      <c r="N25600" t="s">
        <v>62857</v>
      </c>
      <c r="O25600" s="76" t="s">
        <v>4366</v>
      </c>
      <c r="P25600" s="82">
        <v>35</v>
      </c>
      <c r="Q25600" s="82" t="s">
        <v>101779</v>
      </c>
      <c r="R25600"/>
    </row>
    <row r="25601" spans="12:18" x14ac:dyDescent="0.25">
      <c r="L25601" t="s">
        <v>3314</v>
      </c>
      <c r="M25601" t="s">
        <v>37006</v>
      </c>
      <c r="N25601" t="s">
        <v>62858</v>
      </c>
      <c r="O25601" s="76" t="s">
        <v>4366</v>
      </c>
      <c r="P25601" s="82">
        <v>34</v>
      </c>
      <c r="Q25601" s="82" t="s">
        <v>101780</v>
      </c>
      <c r="R25601"/>
    </row>
    <row r="25602" spans="12:18" x14ac:dyDescent="0.25">
      <c r="L25602" t="s">
        <v>3314</v>
      </c>
      <c r="M25602" t="s">
        <v>37007</v>
      </c>
      <c r="N25602" t="s">
        <v>62859</v>
      </c>
      <c r="O25602" s="76" t="s">
        <v>4366</v>
      </c>
      <c r="P25602" s="82">
        <v>106</v>
      </c>
      <c r="Q25602" s="82" t="s">
        <v>101781</v>
      </c>
      <c r="R25602"/>
    </row>
    <row r="25603" spans="12:18" x14ac:dyDescent="0.25">
      <c r="L25603" t="s">
        <v>3314</v>
      </c>
      <c r="M25603" t="s">
        <v>19367</v>
      </c>
      <c r="N25603" t="s">
        <v>62860</v>
      </c>
      <c r="O25603" s="76" t="s">
        <v>4366</v>
      </c>
      <c r="P25603" s="82">
        <v>183</v>
      </c>
      <c r="Q25603" s="82" t="s">
        <v>101782</v>
      </c>
      <c r="R25603"/>
    </row>
    <row r="25604" spans="12:18" x14ac:dyDescent="0.25">
      <c r="L25604" t="s">
        <v>3314</v>
      </c>
      <c r="M25604" t="s">
        <v>17395</v>
      </c>
      <c r="N25604" t="s">
        <v>62861</v>
      </c>
      <c r="O25604" s="76" t="s">
        <v>4366</v>
      </c>
      <c r="P25604" s="82">
        <v>53</v>
      </c>
      <c r="Q25604" s="82" t="s">
        <v>101783</v>
      </c>
      <c r="R25604"/>
    </row>
    <row r="25605" spans="12:18" x14ac:dyDescent="0.25">
      <c r="L25605" t="s">
        <v>3314</v>
      </c>
      <c r="M25605" t="s">
        <v>37008</v>
      </c>
      <c r="N25605" t="s">
        <v>62862</v>
      </c>
      <c r="O25605" s="76" t="s">
        <v>4366</v>
      </c>
      <c r="P25605" s="82">
        <v>26</v>
      </c>
      <c r="Q25605" s="82" t="s">
        <v>101784</v>
      </c>
      <c r="R25605"/>
    </row>
    <row r="25606" spans="12:18" x14ac:dyDescent="0.25">
      <c r="L25606" t="s">
        <v>3314</v>
      </c>
      <c r="M25606" t="s">
        <v>37009</v>
      </c>
      <c r="N25606" t="s">
        <v>62863</v>
      </c>
      <c r="O25606" s="76" t="s">
        <v>4356</v>
      </c>
      <c r="P25606" s="82">
        <v>401</v>
      </c>
      <c r="Q25606" s="82" t="s">
        <v>101785</v>
      </c>
      <c r="R25606"/>
    </row>
    <row r="25607" spans="12:18" x14ac:dyDescent="0.25">
      <c r="L25607" t="s">
        <v>3314</v>
      </c>
      <c r="M25607" t="s">
        <v>12503</v>
      </c>
      <c r="N25607" t="s">
        <v>62864</v>
      </c>
      <c r="O25607" s="76" t="s">
        <v>4366</v>
      </c>
      <c r="P25607" s="82">
        <v>83</v>
      </c>
      <c r="Q25607" s="82" t="s">
        <v>101786</v>
      </c>
      <c r="R25607"/>
    </row>
    <row r="25608" spans="12:18" x14ac:dyDescent="0.25">
      <c r="L25608" t="s">
        <v>3314</v>
      </c>
      <c r="M25608" t="s">
        <v>6022</v>
      </c>
      <c r="N25608" t="s">
        <v>62865</v>
      </c>
      <c r="O25608" s="76" t="s">
        <v>4366</v>
      </c>
      <c r="P25608" s="82">
        <v>78</v>
      </c>
      <c r="Q25608" s="82" t="s">
        <v>101787</v>
      </c>
      <c r="R25608"/>
    </row>
    <row r="25609" spans="12:18" x14ac:dyDescent="0.25">
      <c r="L25609" t="s">
        <v>3314</v>
      </c>
      <c r="M25609" t="s">
        <v>6023</v>
      </c>
      <c r="N25609" t="s">
        <v>62866</v>
      </c>
      <c r="O25609" s="76" t="s">
        <v>4356</v>
      </c>
      <c r="P25609" s="82">
        <v>37</v>
      </c>
      <c r="Q25609" s="82" t="s">
        <v>101788</v>
      </c>
      <c r="R25609"/>
    </row>
    <row r="25610" spans="12:18" x14ac:dyDescent="0.25">
      <c r="L25610" t="s">
        <v>3314</v>
      </c>
      <c r="M25610" t="s">
        <v>6024</v>
      </c>
      <c r="N25610" t="s">
        <v>62867</v>
      </c>
      <c r="O25610" s="76" t="s">
        <v>4356</v>
      </c>
      <c r="P25610" s="82">
        <v>40</v>
      </c>
      <c r="Q25610" s="82" t="s">
        <v>101789</v>
      </c>
      <c r="R25610"/>
    </row>
    <row r="25611" spans="12:18" x14ac:dyDescent="0.25">
      <c r="L25611" t="s">
        <v>3314</v>
      </c>
      <c r="M25611" t="s">
        <v>17397</v>
      </c>
      <c r="N25611" t="s">
        <v>62868</v>
      </c>
      <c r="O25611" s="76" t="s">
        <v>4356</v>
      </c>
      <c r="P25611" s="82">
        <v>191</v>
      </c>
      <c r="Q25611" s="82" t="s">
        <v>101790</v>
      </c>
      <c r="R25611"/>
    </row>
    <row r="25612" spans="12:18" x14ac:dyDescent="0.25">
      <c r="L25612" t="s">
        <v>3314</v>
      </c>
      <c r="M25612" t="s">
        <v>6025</v>
      </c>
      <c r="N25612" t="s">
        <v>62869</v>
      </c>
      <c r="O25612" s="76" t="s">
        <v>4366</v>
      </c>
      <c r="P25612" s="82">
        <v>103</v>
      </c>
      <c r="Q25612" s="82" t="s">
        <v>101791</v>
      </c>
      <c r="R25612"/>
    </row>
    <row r="25613" spans="12:18" x14ac:dyDescent="0.25">
      <c r="L25613" t="s">
        <v>3314</v>
      </c>
      <c r="M25613" t="s">
        <v>23487</v>
      </c>
      <c r="N25613" t="s">
        <v>62870</v>
      </c>
      <c r="O25613" s="76" t="s">
        <v>4366</v>
      </c>
      <c r="P25613" s="82">
        <v>42</v>
      </c>
      <c r="Q25613" s="82" t="s">
        <v>101792</v>
      </c>
      <c r="R25613"/>
    </row>
    <row r="25614" spans="12:18" x14ac:dyDescent="0.25">
      <c r="L25614" t="s">
        <v>3314</v>
      </c>
      <c r="M25614" t="s">
        <v>4436</v>
      </c>
      <c r="N25614" t="s">
        <v>62871</v>
      </c>
      <c r="O25614" s="76" t="s">
        <v>4366</v>
      </c>
      <c r="P25614" s="82">
        <v>90</v>
      </c>
      <c r="Q25614" s="82" t="s">
        <v>101793</v>
      </c>
      <c r="R25614"/>
    </row>
    <row r="25615" spans="12:18" x14ac:dyDescent="0.25">
      <c r="L25615" t="s">
        <v>3314</v>
      </c>
      <c r="M25615" t="s">
        <v>19370</v>
      </c>
      <c r="N25615" t="s">
        <v>62872</v>
      </c>
      <c r="O25615" s="76" t="s">
        <v>4366</v>
      </c>
      <c r="P25615" s="82">
        <v>151</v>
      </c>
      <c r="Q25615" s="82" t="s">
        <v>101794</v>
      </c>
      <c r="R25615"/>
    </row>
    <row r="25616" spans="12:18" x14ac:dyDescent="0.25">
      <c r="L25616" t="s">
        <v>3314</v>
      </c>
      <c r="M25616" t="s">
        <v>23488</v>
      </c>
      <c r="N25616" t="s">
        <v>62873</v>
      </c>
      <c r="O25616" s="76" t="s">
        <v>4366</v>
      </c>
      <c r="P25616" s="82">
        <v>50</v>
      </c>
      <c r="Q25616" s="82" t="s">
        <v>101795</v>
      </c>
      <c r="R25616"/>
    </row>
    <row r="25617" spans="12:18" x14ac:dyDescent="0.25">
      <c r="L25617" t="s">
        <v>3314</v>
      </c>
      <c r="M25617" t="s">
        <v>6026</v>
      </c>
      <c r="N25617" t="s">
        <v>62874</v>
      </c>
      <c r="O25617" s="76" t="s">
        <v>4366</v>
      </c>
      <c r="P25617" s="82">
        <v>29</v>
      </c>
      <c r="Q25617" s="82" t="s">
        <v>101796</v>
      </c>
      <c r="R25617"/>
    </row>
    <row r="25618" spans="12:18" x14ac:dyDescent="0.25">
      <c r="L25618" t="s">
        <v>3314</v>
      </c>
      <c r="M25618" t="s">
        <v>17399</v>
      </c>
      <c r="N25618" t="s">
        <v>62875</v>
      </c>
      <c r="O25618" s="76" t="s">
        <v>4366</v>
      </c>
      <c r="P25618" s="82">
        <v>12</v>
      </c>
      <c r="Q25618" s="82" t="s">
        <v>101797</v>
      </c>
      <c r="R25618"/>
    </row>
    <row r="25619" spans="12:18" x14ac:dyDescent="0.25">
      <c r="L25619" t="s">
        <v>3314</v>
      </c>
      <c r="M25619" t="s">
        <v>19372</v>
      </c>
      <c r="N25619" t="s">
        <v>62876</v>
      </c>
      <c r="O25619" s="76" t="s">
        <v>4356</v>
      </c>
      <c r="P25619" s="82">
        <v>163</v>
      </c>
      <c r="Q25619" s="82" t="s">
        <v>101798</v>
      </c>
      <c r="R25619"/>
    </row>
    <row r="25620" spans="12:18" x14ac:dyDescent="0.25">
      <c r="L25620" t="s">
        <v>3314</v>
      </c>
      <c r="M25620" t="s">
        <v>19374</v>
      </c>
      <c r="N25620" t="s">
        <v>62877</v>
      </c>
      <c r="O25620" s="76" t="s">
        <v>4356</v>
      </c>
      <c r="P25620" s="82">
        <v>128</v>
      </c>
      <c r="Q25620" s="82" t="s">
        <v>101799</v>
      </c>
      <c r="R25620"/>
    </row>
    <row r="25621" spans="12:18" x14ac:dyDescent="0.25">
      <c r="L25621" t="s">
        <v>3314</v>
      </c>
      <c r="M25621" t="s">
        <v>17401</v>
      </c>
      <c r="N25621" t="s">
        <v>62878</v>
      </c>
      <c r="O25621" s="76" t="s">
        <v>4356</v>
      </c>
      <c r="P25621" s="82">
        <v>714</v>
      </c>
      <c r="Q25621" s="82" t="s">
        <v>101800</v>
      </c>
      <c r="R25621"/>
    </row>
    <row r="25622" spans="12:18" x14ac:dyDescent="0.25">
      <c r="L25622" t="s">
        <v>3314</v>
      </c>
      <c r="M25622" t="s">
        <v>17403</v>
      </c>
      <c r="N25622" t="s">
        <v>62879</v>
      </c>
      <c r="O25622" s="76" t="s">
        <v>4366</v>
      </c>
      <c r="P25622" s="82">
        <v>182</v>
      </c>
      <c r="Q25622" s="82" t="s">
        <v>101801</v>
      </c>
      <c r="R25622"/>
    </row>
    <row r="25623" spans="12:18" x14ac:dyDescent="0.25">
      <c r="L25623" t="s">
        <v>3314</v>
      </c>
      <c r="M25623" t="s">
        <v>37010</v>
      </c>
      <c r="N25623" t="s">
        <v>62880</v>
      </c>
      <c r="O25623" s="76" t="s">
        <v>4356</v>
      </c>
      <c r="P25623" s="82">
        <v>443</v>
      </c>
      <c r="Q25623" s="82" t="s">
        <v>101802</v>
      </c>
      <c r="R25623"/>
    </row>
    <row r="25624" spans="12:18" x14ac:dyDescent="0.25">
      <c r="L25624" t="s">
        <v>3314</v>
      </c>
      <c r="M25624" t="s">
        <v>19376</v>
      </c>
      <c r="N25624" t="s">
        <v>62881</v>
      </c>
      <c r="O25624" s="76" t="s">
        <v>4356</v>
      </c>
      <c r="P25624" s="82">
        <v>39</v>
      </c>
      <c r="Q25624" s="82" t="s">
        <v>101803</v>
      </c>
      <c r="R25624"/>
    </row>
    <row r="25625" spans="12:18" x14ac:dyDescent="0.25">
      <c r="L25625" t="s">
        <v>3314</v>
      </c>
      <c r="M25625" t="s">
        <v>17405</v>
      </c>
      <c r="N25625" t="s">
        <v>62882</v>
      </c>
      <c r="O25625" s="76" t="s">
        <v>4366</v>
      </c>
      <c r="P25625" s="82">
        <v>111</v>
      </c>
      <c r="Q25625" s="82" t="s">
        <v>101804</v>
      </c>
      <c r="R25625"/>
    </row>
    <row r="25626" spans="12:18" x14ac:dyDescent="0.25">
      <c r="L25626" t="s">
        <v>3314</v>
      </c>
      <c r="M25626" t="s">
        <v>17407</v>
      </c>
      <c r="N25626" t="s">
        <v>62883</v>
      </c>
      <c r="O25626" s="76" t="s">
        <v>4366</v>
      </c>
      <c r="P25626" s="82">
        <v>345</v>
      </c>
      <c r="Q25626" s="82" t="s">
        <v>101808</v>
      </c>
      <c r="R25626"/>
    </row>
    <row r="25627" spans="12:18" x14ac:dyDescent="0.25">
      <c r="L25627" t="s">
        <v>3314</v>
      </c>
      <c r="M25627" t="s">
        <v>37011</v>
      </c>
      <c r="N25627" t="s">
        <v>62884</v>
      </c>
      <c r="O25627" s="76" t="s">
        <v>4356</v>
      </c>
      <c r="P25627" s="82">
        <v>277</v>
      </c>
      <c r="Q25627" s="82" t="s">
        <v>101805</v>
      </c>
      <c r="R25627"/>
    </row>
    <row r="25628" spans="12:18" x14ac:dyDescent="0.25">
      <c r="L25628" t="s">
        <v>3314</v>
      </c>
      <c r="M25628" t="s">
        <v>19378</v>
      </c>
      <c r="N25628" t="s">
        <v>62885</v>
      </c>
      <c r="O25628" s="76" t="s">
        <v>4366</v>
      </c>
      <c r="P25628" s="82">
        <v>67</v>
      </c>
      <c r="Q25628" s="82" t="s">
        <v>101806</v>
      </c>
      <c r="R25628"/>
    </row>
    <row r="25629" spans="12:18" x14ac:dyDescent="0.25">
      <c r="L25629" t="s">
        <v>3314</v>
      </c>
      <c r="M25629" t="s">
        <v>6027</v>
      </c>
      <c r="N25629" t="s">
        <v>62886</v>
      </c>
      <c r="O25629" s="76" t="s">
        <v>4366</v>
      </c>
      <c r="P25629" s="82">
        <v>126</v>
      </c>
      <c r="Q25629" s="82" t="s">
        <v>101807</v>
      </c>
      <c r="R25629"/>
    </row>
    <row r="25630" spans="12:18" x14ac:dyDescent="0.25">
      <c r="L25630" t="s">
        <v>3314</v>
      </c>
      <c r="M25630" t="s">
        <v>37012</v>
      </c>
      <c r="N25630" t="s">
        <v>62887</v>
      </c>
      <c r="O25630" s="76" t="s">
        <v>4356</v>
      </c>
      <c r="P25630" s="82">
        <v>77</v>
      </c>
      <c r="Q25630" s="82" t="s">
        <v>101809</v>
      </c>
      <c r="R25630"/>
    </row>
    <row r="25631" spans="12:18" x14ac:dyDescent="0.25">
      <c r="L25631" t="s">
        <v>3314</v>
      </c>
      <c r="M25631" t="s">
        <v>6028</v>
      </c>
      <c r="N25631" t="s">
        <v>62888</v>
      </c>
      <c r="O25631" s="76" t="s">
        <v>4366</v>
      </c>
      <c r="P25631" s="82">
        <v>101</v>
      </c>
      <c r="Q25631" s="82" t="s">
        <v>101810</v>
      </c>
      <c r="R25631"/>
    </row>
    <row r="25632" spans="12:18" x14ac:dyDescent="0.25">
      <c r="L25632" t="s">
        <v>3314</v>
      </c>
      <c r="M25632" t="s">
        <v>10626</v>
      </c>
      <c r="N25632" t="s">
        <v>62889</v>
      </c>
      <c r="O25632" s="76" t="s">
        <v>4366</v>
      </c>
      <c r="P25632" s="82">
        <v>137</v>
      </c>
      <c r="Q25632" s="82" t="s">
        <v>101811</v>
      </c>
      <c r="R25632"/>
    </row>
    <row r="25633" spans="12:18" x14ac:dyDescent="0.25">
      <c r="L25633" t="s">
        <v>3314</v>
      </c>
      <c r="M25633" t="s">
        <v>8968</v>
      </c>
      <c r="N25633" t="s">
        <v>62890</v>
      </c>
      <c r="O25633" s="76" t="s">
        <v>4366</v>
      </c>
      <c r="P25633" s="82">
        <v>98</v>
      </c>
      <c r="Q25633" s="82" t="s">
        <v>101812</v>
      </c>
      <c r="R25633"/>
    </row>
    <row r="25634" spans="12:18" x14ac:dyDescent="0.25">
      <c r="L25634" t="s">
        <v>3314</v>
      </c>
      <c r="M25634" t="s">
        <v>17410</v>
      </c>
      <c r="N25634" t="s">
        <v>62891</v>
      </c>
      <c r="O25634" s="76" t="s">
        <v>4356</v>
      </c>
      <c r="P25634" s="82">
        <v>156</v>
      </c>
      <c r="Q25634" s="82" t="s">
        <v>101813</v>
      </c>
      <c r="R25634"/>
    </row>
    <row r="25635" spans="12:18" x14ac:dyDescent="0.25">
      <c r="L25635" t="s">
        <v>3314</v>
      </c>
      <c r="M25635" t="s">
        <v>37013</v>
      </c>
      <c r="N25635" t="s">
        <v>62892</v>
      </c>
      <c r="O25635" s="76" t="s">
        <v>4356</v>
      </c>
      <c r="P25635" s="82">
        <v>1136</v>
      </c>
      <c r="Q25635" s="82" t="s">
        <v>101814</v>
      </c>
      <c r="R25635"/>
    </row>
    <row r="25636" spans="12:18" x14ac:dyDescent="0.25">
      <c r="L25636" t="s">
        <v>3314</v>
      </c>
      <c r="M25636" t="s">
        <v>23489</v>
      </c>
      <c r="N25636" t="s">
        <v>62893</v>
      </c>
      <c r="O25636" s="76" t="s">
        <v>4366</v>
      </c>
      <c r="P25636" s="82">
        <v>36</v>
      </c>
      <c r="Q25636" s="82" t="s">
        <v>101815</v>
      </c>
      <c r="R25636"/>
    </row>
    <row r="25637" spans="12:18" x14ac:dyDescent="0.25">
      <c r="L25637" t="s">
        <v>3314</v>
      </c>
      <c r="M25637" t="s">
        <v>37014</v>
      </c>
      <c r="N25637" t="s">
        <v>62894</v>
      </c>
      <c r="O25637" s="76" t="s">
        <v>4366</v>
      </c>
      <c r="P25637" s="82">
        <v>110</v>
      </c>
      <c r="Q25637" s="82" t="s">
        <v>101816</v>
      </c>
      <c r="R25637"/>
    </row>
    <row r="25638" spans="12:18" x14ac:dyDescent="0.25">
      <c r="L25638" t="s">
        <v>3314</v>
      </c>
      <c r="M25638" t="s">
        <v>17412</v>
      </c>
      <c r="N25638" t="s">
        <v>62895</v>
      </c>
      <c r="O25638" s="76" t="s">
        <v>4366</v>
      </c>
      <c r="P25638" s="82">
        <v>173</v>
      </c>
      <c r="Q25638" s="82" t="s">
        <v>101817</v>
      </c>
      <c r="R25638"/>
    </row>
    <row r="25639" spans="12:18" x14ac:dyDescent="0.25">
      <c r="L25639" t="s">
        <v>3314</v>
      </c>
      <c r="M25639" t="s">
        <v>23490</v>
      </c>
      <c r="N25639" t="s">
        <v>62896</v>
      </c>
      <c r="O25639" s="76" t="s">
        <v>4356</v>
      </c>
      <c r="P25639" s="82">
        <v>327</v>
      </c>
      <c r="Q25639" s="82" t="s">
        <v>101818</v>
      </c>
      <c r="R25639"/>
    </row>
    <row r="25640" spans="12:18" x14ac:dyDescent="0.25">
      <c r="L25640" t="s">
        <v>3314</v>
      </c>
      <c r="M25640" t="s">
        <v>23491</v>
      </c>
      <c r="N25640" t="s">
        <v>62897</v>
      </c>
      <c r="O25640" s="76" t="s">
        <v>4366</v>
      </c>
      <c r="P25640" s="82">
        <v>27</v>
      </c>
      <c r="Q25640" s="82" t="s">
        <v>101819</v>
      </c>
      <c r="R25640"/>
    </row>
    <row r="25641" spans="12:18" x14ac:dyDescent="0.25">
      <c r="L25641" t="s">
        <v>3314</v>
      </c>
      <c r="M25641" t="s">
        <v>17414</v>
      </c>
      <c r="N25641" t="s">
        <v>62898</v>
      </c>
      <c r="O25641" s="76" t="s">
        <v>4366</v>
      </c>
      <c r="P25641" s="82">
        <v>28</v>
      </c>
      <c r="Q25641" s="82" t="s">
        <v>101820</v>
      </c>
      <c r="R25641"/>
    </row>
    <row r="25642" spans="12:18" x14ac:dyDescent="0.25">
      <c r="L25642" t="s">
        <v>3314</v>
      </c>
      <c r="M25642" t="s">
        <v>6029</v>
      </c>
      <c r="N25642" t="s">
        <v>62899</v>
      </c>
      <c r="O25642" s="76" t="s">
        <v>4366</v>
      </c>
      <c r="P25642" s="82">
        <v>55</v>
      </c>
      <c r="Q25642" s="82" t="s">
        <v>101821</v>
      </c>
      <c r="R25642"/>
    </row>
    <row r="25643" spans="12:18" x14ac:dyDescent="0.25">
      <c r="L25643" t="s">
        <v>3314</v>
      </c>
      <c r="M25643" t="s">
        <v>37015</v>
      </c>
      <c r="N25643" t="s">
        <v>62900</v>
      </c>
      <c r="O25643" s="76" t="s">
        <v>4366</v>
      </c>
      <c r="P25643" s="82">
        <v>231</v>
      </c>
      <c r="Q25643" s="82" t="s">
        <v>101822</v>
      </c>
      <c r="R25643"/>
    </row>
    <row r="25644" spans="12:18" x14ac:dyDescent="0.25">
      <c r="L25644" t="s">
        <v>3314</v>
      </c>
      <c r="M25644" t="s">
        <v>23492</v>
      </c>
      <c r="N25644" t="s">
        <v>62901</v>
      </c>
      <c r="O25644" s="76" t="s">
        <v>4366</v>
      </c>
      <c r="P25644" s="82">
        <v>62</v>
      </c>
      <c r="Q25644" s="82" t="s">
        <v>101823</v>
      </c>
      <c r="R25644"/>
    </row>
    <row r="25645" spans="12:18" x14ac:dyDescent="0.25">
      <c r="L25645" t="s">
        <v>3314</v>
      </c>
      <c r="M25645" t="s">
        <v>19380</v>
      </c>
      <c r="N25645" t="s">
        <v>62902</v>
      </c>
      <c r="O25645" s="76" t="s">
        <v>4356</v>
      </c>
      <c r="P25645" s="82">
        <v>22</v>
      </c>
      <c r="Q25645" s="82" t="s">
        <v>101824</v>
      </c>
      <c r="R25645"/>
    </row>
    <row r="25646" spans="12:18" x14ac:dyDescent="0.25">
      <c r="L25646" t="s">
        <v>3314</v>
      </c>
      <c r="M25646" t="s">
        <v>23493</v>
      </c>
      <c r="N25646" t="s">
        <v>62903</v>
      </c>
      <c r="O25646" s="76" t="s">
        <v>4356</v>
      </c>
      <c r="P25646" s="82">
        <v>81</v>
      </c>
      <c r="Q25646" s="82" t="s">
        <v>101825</v>
      </c>
      <c r="R25646"/>
    </row>
    <row r="25647" spans="12:18" x14ac:dyDescent="0.25">
      <c r="L25647" t="s">
        <v>3314</v>
      </c>
      <c r="M25647" t="s">
        <v>23494</v>
      </c>
      <c r="N25647" t="s">
        <v>62904</v>
      </c>
      <c r="O25647" s="76" t="s">
        <v>4356</v>
      </c>
      <c r="P25647" s="82">
        <v>37</v>
      </c>
      <c r="Q25647" s="82" t="s">
        <v>101826</v>
      </c>
      <c r="R25647"/>
    </row>
    <row r="25648" spans="12:18" x14ac:dyDescent="0.25">
      <c r="L25648" t="s">
        <v>3314</v>
      </c>
      <c r="M25648" t="s">
        <v>37016</v>
      </c>
      <c r="N25648" t="s">
        <v>62905</v>
      </c>
      <c r="O25648" s="76" t="s">
        <v>4356</v>
      </c>
      <c r="P25648" s="82">
        <v>140</v>
      </c>
      <c r="Q25648" s="82" t="s">
        <v>101827</v>
      </c>
      <c r="R25648"/>
    </row>
    <row r="25649" spans="12:18" x14ac:dyDescent="0.25">
      <c r="L25649" t="s">
        <v>3314</v>
      </c>
      <c r="M25649" t="s">
        <v>37017</v>
      </c>
      <c r="N25649" t="s">
        <v>62906</v>
      </c>
      <c r="O25649" s="76" t="s">
        <v>4356</v>
      </c>
      <c r="P25649" s="82">
        <v>343</v>
      </c>
      <c r="Q25649" s="82" t="s">
        <v>101828</v>
      </c>
      <c r="R25649"/>
    </row>
    <row r="25650" spans="12:18" x14ac:dyDescent="0.25">
      <c r="L25650" t="s">
        <v>3314</v>
      </c>
      <c r="M25650" t="s">
        <v>17416</v>
      </c>
      <c r="N25650" t="s">
        <v>62907</v>
      </c>
      <c r="O25650" s="76" t="s">
        <v>4366</v>
      </c>
      <c r="P25650" s="82">
        <v>123</v>
      </c>
      <c r="Q25650" s="82" t="s">
        <v>101829</v>
      </c>
      <c r="R25650"/>
    </row>
    <row r="25651" spans="12:18" x14ac:dyDescent="0.25">
      <c r="L25651" t="s">
        <v>3314</v>
      </c>
      <c r="M25651" t="s">
        <v>19382</v>
      </c>
      <c r="N25651" t="s">
        <v>62908</v>
      </c>
      <c r="O25651" s="76" t="s">
        <v>4366</v>
      </c>
      <c r="P25651" s="82">
        <v>43</v>
      </c>
      <c r="Q25651" s="82" t="s">
        <v>101830</v>
      </c>
      <c r="R25651"/>
    </row>
    <row r="25652" spans="12:18" x14ac:dyDescent="0.25">
      <c r="L25652" t="s">
        <v>3314</v>
      </c>
      <c r="M25652" t="s">
        <v>37018</v>
      </c>
      <c r="N25652" t="s">
        <v>62909</v>
      </c>
      <c r="O25652" s="76" t="s">
        <v>4356</v>
      </c>
      <c r="P25652" s="82">
        <v>46</v>
      </c>
      <c r="Q25652" s="82" t="s">
        <v>101831</v>
      </c>
      <c r="R25652"/>
    </row>
    <row r="25653" spans="12:18" x14ac:dyDescent="0.25">
      <c r="L25653" t="s">
        <v>3314</v>
      </c>
      <c r="M25653" t="s">
        <v>23495</v>
      </c>
      <c r="N25653" t="s">
        <v>62910</v>
      </c>
      <c r="O25653" s="76" t="s">
        <v>4356</v>
      </c>
      <c r="P25653" s="82">
        <v>111</v>
      </c>
      <c r="Q25653" s="82" t="s">
        <v>101832</v>
      </c>
      <c r="R25653"/>
    </row>
    <row r="25654" spans="12:18" x14ac:dyDescent="0.25">
      <c r="L25654" t="s">
        <v>3314</v>
      </c>
      <c r="M25654" t="s">
        <v>23496</v>
      </c>
      <c r="N25654" t="s">
        <v>62911</v>
      </c>
      <c r="O25654" s="76" t="s">
        <v>4366</v>
      </c>
      <c r="P25654" s="82">
        <v>54</v>
      </c>
      <c r="Q25654" s="82" t="s">
        <v>101833</v>
      </c>
      <c r="R25654"/>
    </row>
    <row r="25655" spans="12:18" x14ac:dyDescent="0.25">
      <c r="L25655" t="s">
        <v>3314</v>
      </c>
      <c r="M25655" t="s">
        <v>6030</v>
      </c>
      <c r="N25655" t="s">
        <v>62912</v>
      </c>
      <c r="O25655" s="76" t="s">
        <v>4356</v>
      </c>
      <c r="P25655" s="82">
        <v>616</v>
      </c>
      <c r="Q25655" s="82" t="s">
        <v>101834</v>
      </c>
      <c r="R25655"/>
    </row>
    <row r="25656" spans="12:18" x14ac:dyDescent="0.25">
      <c r="L25656" t="s">
        <v>3314</v>
      </c>
      <c r="M25656" t="s">
        <v>37019</v>
      </c>
      <c r="N25656" t="s">
        <v>62913</v>
      </c>
      <c r="O25656" s="76" t="s">
        <v>4366</v>
      </c>
      <c r="P25656" s="82">
        <v>124</v>
      </c>
      <c r="Q25656" s="82" t="s">
        <v>101835</v>
      </c>
      <c r="R25656"/>
    </row>
    <row r="25657" spans="12:18" x14ac:dyDescent="0.25">
      <c r="L25657" t="s">
        <v>3314</v>
      </c>
      <c r="M25657" t="s">
        <v>19384</v>
      </c>
      <c r="N25657" t="s">
        <v>62914</v>
      </c>
      <c r="O25657" s="76" t="s">
        <v>4356</v>
      </c>
      <c r="P25657" s="82">
        <v>246</v>
      </c>
      <c r="Q25657" s="82" t="s">
        <v>101836</v>
      </c>
      <c r="R25657"/>
    </row>
    <row r="25658" spans="12:18" x14ac:dyDescent="0.25">
      <c r="L25658" t="s">
        <v>3314</v>
      </c>
      <c r="M25658" t="s">
        <v>19386</v>
      </c>
      <c r="N25658" t="s">
        <v>62915</v>
      </c>
      <c r="O25658" s="76" t="s">
        <v>4356</v>
      </c>
      <c r="P25658" s="82">
        <v>251</v>
      </c>
      <c r="Q25658" s="82" t="s">
        <v>101837</v>
      </c>
      <c r="R25658"/>
    </row>
    <row r="25659" spans="12:18" x14ac:dyDescent="0.25">
      <c r="L25659" t="s">
        <v>3314</v>
      </c>
      <c r="M25659" t="s">
        <v>23497</v>
      </c>
      <c r="N25659" t="s">
        <v>62916</v>
      </c>
      <c r="O25659" s="76" t="s">
        <v>4356</v>
      </c>
      <c r="P25659" s="82">
        <v>163</v>
      </c>
      <c r="Q25659" s="82" t="s">
        <v>101838</v>
      </c>
      <c r="R25659"/>
    </row>
    <row r="25660" spans="12:18" x14ac:dyDescent="0.25">
      <c r="L25660" t="s">
        <v>3314</v>
      </c>
      <c r="M25660" t="s">
        <v>6031</v>
      </c>
      <c r="N25660" t="s">
        <v>62917</v>
      </c>
      <c r="O25660" s="76" t="s">
        <v>4374</v>
      </c>
      <c r="P25660" s="82">
        <v>1198</v>
      </c>
      <c r="Q25660" s="82" t="s">
        <v>101839</v>
      </c>
      <c r="R25660"/>
    </row>
    <row r="25661" spans="12:18" x14ac:dyDescent="0.25">
      <c r="L25661" t="s">
        <v>3314</v>
      </c>
      <c r="M25661" t="s">
        <v>6032</v>
      </c>
      <c r="N25661" t="s">
        <v>62918</v>
      </c>
      <c r="O25661" s="76" t="s">
        <v>4366</v>
      </c>
      <c r="P25661" s="82">
        <v>267</v>
      </c>
      <c r="Q25661" s="82" t="s">
        <v>101840</v>
      </c>
      <c r="R25661"/>
    </row>
    <row r="25662" spans="12:18" x14ac:dyDescent="0.25">
      <c r="L25662" t="s">
        <v>3314</v>
      </c>
      <c r="M25662" t="s">
        <v>37020</v>
      </c>
      <c r="N25662" t="s">
        <v>62919</v>
      </c>
      <c r="O25662" s="76" t="s">
        <v>4356</v>
      </c>
      <c r="P25662" s="82">
        <v>109</v>
      </c>
      <c r="Q25662" s="82" t="s">
        <v>101841</v>
      </c>
      <c r="R25662"/>
    </row>
    <row r="25663" spans="12:18" x14ac:dyDescent="0.25">
      <c r="L25663" t="s">
        <v>3314</v>
      </c>
      <c r="M25663" t="s">
        <v>19387</v>
      </c>
      <c r="N25663" t="s">
        <v>62920</v>
      </c>
      <c r="O25663" s="76" t="s">
        <v>4356</v>
      </c>
      <c r="P25663" s="82">
        <v>2895</v>
      </c>
      <c r="Q25663" s="82" t="s">
        <v>101842</v>
      </c>
      <c r="R25663"/>
    </row>
    <row r="25664" spans="12:18" x14ac:dyDescent="0.25">
      <c r="L25664" t="s">
        <v>3314</v>
      </c>
      <c r="M25664" t="s">
        <v>37021</v>
      </c>
      <c r="N25664" t="s">
        <v>62921</v>
      </c>
      <c r="O25664" s="76" t="s">
        <v>4356</v>
      </c>
      <c r="P25664" s="82">
        <v>118</v>
      </c>
      <c r="Q25664" s="82" t="s">
        <v>101843</v>
      </c>
      <c r="R25664"/>
    </row>
    <row r="25665" spans="12:18" x14ac:dyDescent="0.25">
      <c r="L25665" t="s">
        <v>3314</v>
      </c>
      <c r="M25665" t="s">
        <v>37022</v>
      </c>
      <c r="N25665" t="s">
        <v>62922</v>
      </c>
      <c r="O25665" s="76" t="s">
        <v>4356</v>
      </c>
      <c r="P25665" s="82">
        <v>38</v>
      </c>
      <c r="Q25665" s="82" t="s">
        <v>101844</v>
      </c>
      <c r="R25665"/>
    </row>
    <row r="25666" spans="12:18" x14ac:dyDescent="0.25">
      <c r="L25666" t="s">
        <v>3314</v>
      </c>
      <c r="M25666" t="s">
        <v>6033</v>
      </c>
      <c r="N25666" t="s">
        <v>62923</v>
      </c>
      <c r="O25666" s="76" t="s">
        <v>4356</v>
      </c>
      <c r="P25666" s="82">
        <v>257</v>
      </c>
      <c r="Q25666" s="82" t="s">
        <v>101845</v>
      </c>
      <c r="R25666"/>
    </row>
    <row r="25667" spans="12:18" x14ac:dyDescent="0.25">
      <c r="L25667" t="s">
        <v>3314</v>
      </c>
      <c r="M25667" t="s">
        <v>6034</v>
      </c>
      <c r="N25667" t="s">
        <v>62924</v>
      </c>
      <c r="O25667" s="76" t="s">
        <v>4356</v>
      </c>
      <c r="P25667" s="82">
        <v>202</v>
      </c>
      <c r="Q25667" s="82" t="s">
        <v>101846</v>
      </c>
      <c r="R25667"/>
    </row>
    <row r="25668" spans="12:18" x14ac:dyDescent="0.25">
      <c r="L25668" t="s">
        <v>3314</v>
      </c>
      <c r="M25668" t="s">
        <v>23498</v>
      </c>
      <c r="N25668" t="s">
        <v>62925</v>
      </c>
      <c r="O25668" s="76" t="s">
        <v>4356</v>
      </c>
      <c r="P25668" s="82">
        <v>74</v>
      </c>
      <c r="Q25668" s="82" t="s">
        <v>101847</v>
      </c>
      <c r="R25668"/>
    </row>
    <row r="25669" spans="12:18" x14ac:dyDescent="0.25">
      <c r="L25669" t="s">
        <v>3314</v>
      </c>
      <c r="M25669" t="s">
        <v>6035</v>
      </c>
      <c r="N25669" t="s">
        <v>62926</v>
      </c>
      <c r="O25669" s="76" t="s">
        <v>4356</v>
      </c>
      <c r="P25669" s="82">
        <v>320</v>
      </c>
      <c r="Q25669" s="82" t="s">
        <v>101848</v>
      </c>
      <c r="R25669"/>
    </row>
    <row r="25670" spans="12:18" x14ac:dyDescent="0.25">
      <c r="L25670" t="s">
        <v>3314</v>
      </c>
      <c r="M25670" t="s">
        <v>19389</v>
      </c>
      <c r="N25670" t="s">
        <v>62927</v>
      </c>
      <c r="O25670" s="76" t="s">
        <v>4366</v>
      </c>
      <c r="P25670" s="82">
        <v>97</v>
      </c>
      <c r="Q25670" s="82" t="s">
        <v>101849</v>
      </c>
      <c r="R25670"/>
    </row>
    <row r="25671" spans="12:18" x14ac:dyDescent="0.25">
      <c r="L25671" t="s">
        <v>3314</v>
      </c>
      <c r="M25671" t="s">
        <v>37023</v>
      </c>
      <c r="N25671" t="s">
        <v>62928</v>
      </c>
      <c r="O25671" s="76" t="s">
        <v>4374</v>
      </c>
      <c r="P25671" s="82">
        <v>4106</v>
      </c>
      <c r="Q25671" s="82" t="s">
        <v>101850</v>
      </c>
      <c r="R25671"/>
    </row>
    <row r="25672" spans="12:18" x14ac:dyDescent="0.25">
      <c r="L25672" t="s">
        <v>3314</v>
      </c>
      <c r="M25672" t="s">
        <v>37024</v>
      </c>
      <c r="N25672" t="s">
        <v>62929</v>
      </c>
      <c r="O25672" s="76" t="s">
        <v>4356</v>
      </c>
      <c r="P25672" s="82">
        <v>405</v>
      </c>
      <c r="Q25672" s="82" t="s">
        <v>101851</v>
      </c>
      <c r="R25672"/>
    </row>
    <row r="25673" spans="12:18" x14ac:dyDescent="0.25">
      <c r="L25673" t="s">
        <v>3314</v>
      </c>
      <c r="M25673" t="s">
        <v>17418</v>
      </c>
      <c r="N25673" t="s">
        <v>62930</v>
      </c>
      <c r="O25673" s="76" t="s">
        <v>4356</v>
      </c>
      <c r="P25673" s="82">
        <v>166</v>
      </c>
      <c r="Q25673" s="82" t="s">
        <v>101852</v>
      </c>
      <c r="R25673"/>
    </row>
    <row r="25674" spans="12:18" x14ac:dyDescent="0.25">
      <c r="L25674" t="s">
        <v>3314</v>
      </c>
      <c r="M25674" t="s">
        <v>23470</v>
      </c>
      <c r="N25674" t="s">
        <v>62931</v>
      </c>
      <c r="O25674" s="76" t="s">
        <v>4356</v>
      </c>
      <c r="P25674" s="82">
        <v>1227</v>
      </c>
      <c r="Q25674" s="82" t="s">
        <v>101688</v>
      </c>
      <c r="R25674"/>
    </row>
    <row r="25675" spans="12:18" x14ac:dyDescent="0.25">
      <c r="L25675" t="s">
        <v>3314</v>
      </c>
      <c r="M25675" t="s">
        <v>23499</v>
      </c>
      <c r="N25675" t="s">
        <v>62932</v>
      </c>
      <c r="O25675" s="76" t="s">
        <v>4366</v>
      </c>
      <c r="P25675" s="82">
        <v>235</v>
      </c>
      <c r="Q25675" s="82" t="s">
        <v>101853</v>
      </c>
      <c r="R25675"/>
    </row>
    <row r="25676" spans="12:18" x14ac:dyDescent="0.25">
      <c r="L25676" t="s">
        <v>3314</v>
      </c>
      <c r="M25676" t="s">
        <v>23500</v>
      </c>
      <c r="N25676" t="s">
        <v>62933</v>
      </c>
      <c r="O25676" s="76" t="s">
        <v>4356</v>
      </c>
      <c r="P25676" s="82">
        <v>157</v>
      </c>
      <c r="Q25676" s="82" t="s">
        <v>101854</v>
      </c>
      <c r="R25676"/>
    </row>
    <row r="25677" spans="12:18" x14ac:dyDescent="0.25">
      <c r="L25677" t="s">
        <v>3314</v>
      </c>
      <c r="M25677" t="s">
        <v>37025</v>
      </c>
      <c r="N25677" t="s">
        <v>62934</v>
      </c>
      <c r="O25677" s="76" t="s">
        <v>4356</v>
      </c>
      <c r="P25677" s="82">
        <v>397</v>
      </c>
      <c r="Q25677" s="82" t="s">
        <v>101855</v>
      </c>
      <c r="R25677"/>
    </row>
    <row r="25678" spans="12:18" x14ac:dyDescent="0.25">
      <c r="L25678" t="s">
        <v>3314</v>
      </c>
      <c r="M25678" t="s">
        <v>17420</v>
      </c>
      <c r="N25678" t="s">
        <v>62935</v>
      </c>
      <c r="O25678" s="76" t="s">
        <v>4366</v>
      </c>
      <c r="P25678" s="82">
        <v>84</v>
      </c>
      <c r="Q25678" s="82" t="s">
        <v>101856</v>
      </c>
      <c r="R25678"/>
    </row>
    <row r="25679" spans="12:18" x14ac:dyDescent="0.25">
      <c r="L25679" t="s">
        <v>3314</v>
      </c>
      <c r="M25679" t="s">
        <v>6036</v>
      </c>
      <c r="N25679" t="s">
        <v>62936</v>
      </c>
      <c r="O25679" s="76" t="s">
        <v>4366</v>
      </c>
      <c r="P25679" s="82">
        <v>232</v>
      </c>
      <c r="Q25679" s="82" t="s">
        <v>101857</v>
      </c>
      <c r="R25679"/>
    </row>
    <row r="25680" spans="12:18" x14ac:dyDescent="0.25">
      <c r="L25680" t="s">
        <v>3314</v>
      </c>
      <c r="M25680" t="s">
        <v>19391</v>
      </c>
      <c r="N25680" t="s">
        <v>62937</v>
      </c>
      <c r="O25680" s="76" t="s">
        <v>4356</v>
      </c>
      <c r="P25680" s="82">
        <v>477</v>
      </c>
      <c r="Q25680" s="82" t="s">
        <v>101858</v>
      </c>
      <c r="R25680"/>
    </row>
    <row r="25681" spans="12:18" x14ac:dyDescent="0.25">
      <c r="L25681" t="s">
        <v>3314</v>
      </c>
      <c r="M25681" t="s">
        <v>5071</v>
      </c>
      <c r="N25681" t="s">
        <v>62938</v>
      </c>
      <c r="O25681" s="76" t="s">
        <v>4356</v>
      </c>
      <c r="P25681" s="82">
        <v>524</v>
      </c>
      <c r="Q25681" s="82" t="s">
        <v>101859</v>
      </c>
      <c r="R25681"/>
    </row>
    <row r="25682" spans="12:18" x14ac:dyDescent="0.25">
      <c r="L25682" t="s">
        <v>3314</v>
      </c>
      <c r="M25682" t="s">
        <v>6037</v>
      </c>
      <c r="N25682" t="s">
        <v>62939</v>
      </c>
      <c r="O25682" s="76" t="s">
        <v>4366</v>
      </c>
      <c r="P25682" s="82">
        <v>227</v>
      </c>
      <c r="Q25682" s="82" t="s">
        <v>101860</v>
      </c>
      <c r="R25682"/>
    </row>
    <row r="25683" spans="12:18" x14ac:dyDescent="0.25">
      <c r="L25683" t="s">
        <v>3314</v>
      </c>
      <c r="M25683" t="s">
        <v>37026</v>
      </c>
      <c r="N25683" t="s">
        <v>62940</v>
      </c>
      <c r="O25683" s="76" t="s">
        <v>4366</v>
      </c>
      <c r="P25683" s="82">
        <v>261</v>
      </c>
      <c r="Q25683" s="82" t="s">
        <v>101862</v>
      </c>
      <c r="R25683"/>
    </row>
    <row r="25684" spans="12:18" x14ac:dyDescent="0.25">
      <c r="L25684" t="s">
        <v>3314</v>
      </c>
      <c r="M25684" t="s">
        <v>17423</v>
      </c>
      <c r="N25684" t="s">
        <v>62941</v>
      </c>
      <c r="O25684" s="76" t="s">
        <v>4366</v>
      </c>
      <c r="P25684" s="82">
        <v>98</v>
      </c>
      <c r="Q25684" s="82" t="s">
        <v>101863</v>
      </c>
      <c r="R25684"/>
    </row>
    <row r="25685" spans="12:18" x14ac:dyDescent="0.25">
      <c r="L25685" t="s">
        <v>3314</v>
      </c>
      <c r="M25685" t="s">
        <v>37027</v>
      </c>
      <c r="N25685" t="s">
        <v>62942</v>
      </c>
      <c r="O25685" s="76" t="s">
        <v>4366</v>
      </c>
      <c r="P25685" s="82">
        <v>115</v>
      </c>
      <c r="Q25685" s="82" t="s">
        <v>101864</v>
      </c>
      <c r="R25685"/>
    </row>
    <row r="25686" spans="12:18" x14ac:dyDescent="0.25">
      <c r="L25686" t="s">
        <v>3314</v>
      </c>
      <c r="M25686" t="s">
        <v>23501</v>
      </c>
      <c r="N25686" t="s">
        <v>62943</v>
      </c>
      <c r="O25686" s="76" t="s">
        <v>4374</v>
      </c>
      <c r="P25686" s="82">
        <v>1883</v>
      </c>
      <c r="Q25686" s="82" t="s">
        <v>101865</v>
      </c>
      <c r="R25686"/>
    </row>
    <row r="25687" spans="12:18" x14ac:dyDescent="0.25">
      <c r="L25687" t="s">
        <v>3314</v>
      </c>
      <c r="M25687" t="s">
        <v>23502</v>
      </c>
      <c r="N25687" t="s">
        <v>62944</v>
      </c>
      <c r="O25687" s="76" t="s">
        <v>4356</v>
      </c>
      <c r="P25687" s="82">
        <v>852</v>
      </c>
      <c r="Q25687" s="82" t="s">
        <v>101866</v>
      </c>
      <c r="R25687"/>
    </row>
    <row r="25688" spans="12:18" x14ac:dyDescent="0.25">
      <c r="L25688" t="s">
        <v>3314</v>
      </c>
      <c r="M25688" t="s">
        <v>19393</v>
      </c>
      <c r="N25688" t="s">
        <v>62945</v>
      </c>
      <c r="O25688" s="76" t="s">
        <v>4366</v>
      </c>
      <c r="P25688" s="82">
        <v>53</v>
      </c>
      <c r="Q25688" s="82" t="s">
        <v>101867</v>
      </c>
      <c r="R25688"/>
    </row>
    <row r="25689" spans="12:18" x14ac:dyDescent="0.25">
      <c r="L25689" t="s">
        <v>3314</v>
      </c>
      <c r="M25689" t="s">
        <v>6039</v>
      </c>
      <c r="N25689" t="s">
        <v>62946</v>
      </c>
      <c r="O25689" s="76" t="s">
        <v>4366</v>
      </c>
      <c r="P25689" s="82">
        <v>147</v>
      </c>
      <c r="Q25689" s="82" t="s">
        <v>101868</v>
      </c>
      <c r="R25689"/>
    </row>
    <row r="25690" spans="12:18" x14ac:dyDescent="0.25">
      <c r="L25690" t="s">
        <v>3314</v>
      </c>
      <c r="M25690" t="s">
        <v>19395</v>
      </c>
      <c r="N25690" t="s">
        <v>62947</v>
      </c>
      <c r="O25690" s="76" t="s">
        <v>4366</v>
      </c>
      <c r="P25690" s="82">
        <v>32</v>
      </c>
      <c r="Q25690" s="82" t="s">
        <v>101869</v>
      </c>
      <c r="R25690"/>
    </row>
    <row r="25691" spans="12:18" x14ac:dyDescent="0.25">
      <c r="L25691" t="s">
        <v>3314</v>
      </c>
      <c r="M25691" t="s">
        <v>6040</v>
      </c>
      <c r="N25691" t="s">
        <v>62948</v>
      </c>
      <c r="O25691" s="76" t="s">
        <v>4356</v>
      </c>
      <c r="P25691" s="82">
        <v>150</v>
      </c>
      <c r="Q25691" s="82" t="s">
        <v>101870</v>
      </c>
      <c r="R25691"/>
    </row>
    <row r="25692" spans="12:18" x14ac:dyDescent="0.25">
      <c r="L25692" t="s">
        <v>3314</v>
      </c>
      <c r="M25692" t="s">
        <v>6041</v>
      </c>
      <c r="N25692" t="s">
        <v>62949</v>
      </c>
      <c r="O25692" s="76" t="s">
        <v>4356</v>
      </c>
      <c r="P25692" s="82">
        <v>588</v>
      </c>
      <c r="Q25692" s="82" t="s">
        <v>101871</v>
      </c>
      <c r="R25692"/>
    </row>
    <row r="25693" spans="12:18" x14ac:dyDescent="0.25">
      <c r="L25693" t="s">
        <v>3314</v>
      </c>
      <c r="M25693" t="s">
        <v>23503</v>
      </c>
      <c r="N25693" t="s">
        <v>62950</v>
      </c>
      <c r="O25693" s="76" t="s">
        <v>4374</v>
      </c>
      <c r="P25693" s="82">
        <v>5837</v>
      </c>
      <c r="Q25693" s="82" t="s">
        <v>101872</v>
      </c>
      <c r="R25693"/>
    </row>
    <row r="25694" spans="12:18" x14ac:dyDescent="0.25">
      <c r="L25694" t="s">
        <v>3314</v>
      </c>
      <c r="M25694" t="s">
        <v>6099</v>
      </c>
      <c r="N25694" t="s">
        <v>62951</v>
      </c>
      <c r="O25694" s="76" t="s">
        <v>4356</v>
      </c>
      <c r="P25694" s="82">
        <v>177</v>
      </c>
      <c r="Q25694" s="82" t="s">
        <v>101873</v>
      </c>
      <c r="R25694"/>
    </row>
    <row r="25695" spans="12:18" x14ac:dyDescent="0.25">
      <c r="L25695" t="s">
        <v>3314</v>
      </c>
      <c r="M25695" t="s">
        <v>6042</v>
      </c>
      <c r="N25695" t="s">
        <v>62952</v>
      </c>
      <c r="O25695" s="76" t="s">
        <v>4366</v>
      </c>
      <c r="P25695" s="82">
        <v>101</v>
      </c>
      <c r="Q25695" s="82" t="s">
        <v>101874</v>
      </c>
      <c r="R25695"/>
    </row>
    <row r="25696" spans="12:18" x14ac:dyDescent="0.25">
      <c r="L25696" t="s">
        <v>3314</v>
      </c>
      <c r="M25696" t="s">
        <v>19397</v>
      </c>
      <c r="N25696" t="s">
        <v>62953</v>
      </c>
      <c r="O25696" s="76" t="s">
        <v>4366</v>
      </c>
      <c r="P25696" s="82">
        <v>48</v>
      </c>
      <c r="Q25696" s="82" t="s">
        <v>101875</v>
      </c>
      <c r="R25696"/>
    </row>
    <row r="25697" spans="12:18" x14ac:dyDescent="0.25">
      <c r="L25697" t="s">
        <v>3314</v>
      </c>
      <c r="M25697" t="s">
        <v>23432</v>
      </c>
      <c r="N25697" t="s">
        <v>62954</v>
      </c>
      <c r="O25697" s="76" t="s">
        <v>4356</v>
      </c>
      <c r="P25697" s="82">
        <v>410</v>
      </c>
      <c r="Q25697" s="82" t="s">
        <v>101876</v>
      </c>
      <c r="R25697"/>
    </row>
    <row r="25698" spans="12:18" x14ac:dyDescent="0.25">
      <c r="L25698" t="s">
        <v>3314</v>
      </c>
      <c r="M25698" t="s">
        <v>6043</v>
      </c>
      <c r="N25698" t="s">
        <v>62955</v>
      </c>
      <c r="O25698" s="76" t="s">
        <v>4366</v>
      </c>
      <c r="P25698" s="82">
        <v>99</v>
      </c>
      <c r="Q25698" s="82" t="s">
        <v>101877</v>
      </c>
      <c r="R25698"/>
    </row>
    <row r="25699" spans="12:18" x14ac:dyDescent="0.25">
      <c r="L25699" t="s">
        <v>3314</v>
      </c>
      <c r="M25699" t="s">
        <v>19399</v>
      </c>
      <c r="N25699" t="s">
        <v>62956</v>
      </c>
      <c r="O25699" s="76" t="s">
        <v>4356</v>
      </c>
      <c r="P25699" s="82">
        <v>311</v>
      </c>
      <c r="Q25699" s="82" t="s">
        <v>101878</v>
      </c>
      <c r="R25699"/>
    </row>
    <row r="25700" spans="12:18" x14ac:dyDescent="0.25">
      <c r="L25700" t="s">
        <v>3314</v>
      </c>
      <c r="M25700" t="s">
        <v>23504</v>
      </c>
      <c r="N25700" t="s">
        <v>62957</v>
      </c>
      <c r="O25700" s="76" t="s">
        <v>4356</v>
      </c>
      <c r="P25700" s="82">
        <v>340</v>
      </c>
      <c r="Q25700" s="82" t="s">
        <v>101879</v>
      </c>
      <c r="R25700"/>
    </row>
    <row r="25701" spans="12:18" x14ac:dyDescent="0.25">
      <c r="L25701" t="s">
        <v>3314</v>
      </c>
      <c r="M25701" t="s">
        <v>19401</v>
      </c>
      <c r="N25701" t="s">
        <v>62958</v>
      </c>
      <c r="O25701" s="76" t="s">
        <v>4366</v>
      </c>
      <c r="P25701" s="82">
        <v>33</v>
      </c>
      <c r="Q25701" s="82" t="s">
        <v>101880</v>
      </c>
      <c r="R25701"/>
    </row>
    <row r="25702" spans="12:18" x14ac:dyDescent="0.25">
      <c r="L25702" t="s">
        <v>3314</v>
      </c>
      <c r="M25702" t="s">
        <v>19403</v>
      </c>
      <c r="N25702" t="s">
        <v>62959</v>
      </c>
      <c r="O25702" s="76" t="s">
        <v>4356</v>
      </c>
      <c r="P25702" s="82">
        <v>524</v>
      </c>
      <c r="Q25702" s="82" t="s">
        <v>101881</v>
      </c>
      <c r="R25702"/>
    </row>
    <row r="25703" spans="12:18" x14ac:dyDescent="0.25">
      <c r="L25703" t="s">
        <v>3314</v>
      </c>
      <c r="M25703" t="s">
        <v>19405</v>
      </c>
      <c r="N25703" t="s">
        <v>62960</v>
      </c>
      <c r="O25703" s="76" t="s">
        <v>4356</v>
      </c>
      <c r="P25703" s="82">
        <v>185</v>
      </c>
      <c r="Q25703" s="82" t="s">
        <v>101882</v>
      </c>
      <c r="R25703"/>
    </row>
    <row r="25704" spans="12:18" x14ac:dyDescent="0.25">
      <c r="L25704" t="s">
        <v>3314</v>
      </c>
      <c r="M25704" t="s">
        <v>17342</v>
      </c>
      <c r="N25704" t="s">
        <v>62961</v>
      </c>
      <c r="O25704" s="76" t="s">
        <v>4356</v>
      </c>
      <c r="P25704" s="82">
        <v>126</v>
      </c>
      <c r="Q25704" s="82" t="s">
        <v>101632</v>
      </c>
      <c r="R25704"/>
    </row>
    <row r="25705" spans="12:18" x14ac:dyDescent="0.25">
      <c r="L25705" t="s">
        <v>3314</v>
      </c>
      <c r="M25705" t="s">
        <v>23505</v>
      </c>
      <c r="N25705" t="s">
        <v>62962</v>
      </c>
      <c r="O25705" s="76" t="s">
        <v>4356</v>
      </c>
      <c r="P25705" s="82">
        <v>171</v>
      </c>
      <c r="Q25705" s="82" t="s">
        <v>101883</v>
      </c>
      <c r="R25705"/>
    </row>
    <row r="25706" spans="12:18" x14ac:dyDescent="0.25">
      <c r="L25706" t="s">
        <v>3314</v>
      </c>
      <c r="M25706" t="s">
        <v>17424</v>
      </c>
      <c r="N25706" t="s">
        <v>62963</v>
      </c>
      <c r="O25706" s="76" t="s">
        <v>4356</v>
      </c>
      <c r="P25706" s="82">
        <v>209</v>
      </c>
      <c r="Q25706" s="82" t="s">
        <v>101884</v>
      </c>
      <c r="R25706"/>
    </row>
    <row r="25707" spans="12:18" x14ac:dyDescent="0.25">
      <c r="L25707" t="s">
        <v>3314</v>
      </c>
      <c r="M25707" t="s">
        <v>19407</v>
      </c>
      <c r="N25707" t="s">
        <v>62964</v>
      </c>
      <c r="O25707" s="76" t="s">
        <v>4356</v>
      </c>
      <c r="P25707" s="82">
        <v>350</v>
      </c>
      <c r="Q25707" s="82" t="s">
        <v>101885</v>
      </c>
      <c r="R25707"/>
    </row>
    <row r="25708" spans="12:18" x14ac:dyDescent="0.25">
      <c r="L25708" t="s">
        <v>3314</v>
      </c>
      <c r="M25708" t="s">
        <v>6044</v>
      </c>
      <c r="N25708" t="s">
        <v>62965</v>
      </c>
      <c r="O25708" s="76" t="s">
        <v>4366</v>
      </c>
      <c r="P25708" s="82">
        <v>77</v>
      </c>
      <c r="Q25708" s="82" t="s">
        <v>101886</v>
      </c>
      <c r="R25708"/>
    </row>
    <row r="25709" spans="12:18" x14ac:dyDescent="0.25">
      <c r="L25709" t="s">
        <v>3314</v>
      </c>
      <c r="M25709" t="s">
        <v>6045</v>
      </c>
      <c r="N25709" t="s">
        <v>62966</v>
      </c>
      <c r="O25709" s="76" t="s">
        <v>4366</v>
      </c>
      <c r="P25709" s="82">
        <v>196</v>
      </c>
      <c r="Q25709" s="82" t="s">
        <v>101887</v>
      </c>
      <c r="R25709"/>
    </row>
    <row r="25710" spans="12:18" x14ac:dyDescent="0.25">
      <c r="L25710" t="s">
        <v>3314</v>
      </c>
      <c r="M25710" t="s">
        <v>6046</v>
      </c>
      <c r="N25710" t="s">
        <v>62967</v>
      </c>
      <c r="O25710" s="76" t="s">
        <v>4366</v>
      </c>
      <c r="P25710" s="82">
        <v>136</v>
      </c>
      <c r="Q25710" s="82" t="s">
        <v>101888</v>
      </c>
      <c r="R25710"/>
    </row>
    <row r="25711" spans="12:18" x14ac:dyDescent="0.25">
      <c r="L25711" t="s">
        <v>3314</v>
      </c>
      <c r="M25711" t="s">
        <v>6047</v>
      </c>
      <c r="N25711" t="s">
        <v>62968</v>
      </c>
      <c r="O25711" s="76" t="s">
        <v>4366</v>
      </c>
      <c r="P25711" s="82">
        <v>71</v>
      </c>
      <c r="Q25711" s="82" t="s">
        <v>101889</v>
      </c>
      <c r="R25711"/>
    </row>
    <row r="25712" spans="12:18" x14ac:dyDescent="0.25">
      <c r="L25712" t="s">
        <v>3314</v>
      </c>
      <c r="M25712" t="s">
        <v>17425</v>
      </c>
      <c r="N25712" t="s">
        <v>62969</v>
      </c>
      <c r="O25712" s="76" t="s">
        <v>4356</v>
      </c>
      <c r="P25712" s="82">
        <v>117</v>
      </c>
      <c r="Q25712" s="82" t="s">
        <v>101890</v>
      </c>
      <c r="R25712"/>
    </row>
    <row r="25713" spans="12:18" x14ac:dyDescent="0.25">
      <c r="L25713" t="s">
        <v>3314</v>
      </c>
      <c r="M25713" t="s">
        <v>23506</v>
      </c>
      <c r="N25713" t="s">
        <v>62970</v>
      </c>
      <c r="O25713" s="76" t="s">
        <v>4356</v>
      </c>
      <c r="P25713" s="82">
        <v>100</v>
      </c>
      <c r="Q25713" s="82" t="s">
        <v>101891</v>
      </c>
      <c r="R25713"/>
    </row>
    <row r="25714" spans="12:18" x14ac:dyDescent="0.25">
      <c r="L25714" t="s">
        <v>3314</v>
      </c>
      <c r="M25714" t="s">
        <v>6048</v>
      </c>
      <c r="N25714" t="s">
        <v>62971</v>
      </c>
      <c r="O25714" s="76" t="s">
        <v>4366</v>
      </c>
      <c r="P25714" s="82">
        <v>31</v>
      </c>
      <c r="Q25714" s="82" t="s">
        <v>101892</v>
      </c>
      <c r="R25714"/>
    </row>
    <row r="25715" spans="12:18" x14ac:dyDescent="0.25">
      <c r="L25715" t="s">
        <v>3314</v>
      </c>
      <c r="M25715" t="s">
        <v>19409</v>
      </c>
      <c r="N25715" t="s">
        <v>62972</v>
      </c>
      <c r="O25715" s="76" t="s">
        <v>4356</v>
      </c>
      <c r="P25715" s="82">
        <v>213</v>
      </c>
      <c r="Q25715" s="82" t="s">
        <v>101893</v>
      </c>
      <c r="R25715"/>
    </row>
    <row r="25716" spans="12:18" x14ac:dyDescent="0.25">
      <c r="L25716" t="s">
        <v>3314</v>
      </c>
      <c r="M25716" t="s">
        <v>6049</v>
      </c>
      <c r="N25716" t="s">
        <v>62973</v>
      </c>
      <c r="O25716" s="76" t="s">
        <v>4356</v>
      </c>
      <c r="P25716" s="82">
        <v>403</v>
      </c>
      <c r="Q25716" s="82" t="s">
        <v>101894</v>
      </c>
      <c r="R25716"/>
    </row>
    <row r="25717" spans="12:18" x14ac:dyDescent="0.25">
      <c r="L25717" t="s">
        <v>3314</v>
      </c>
      <c r="M25717" t="s">
        <v>23507</v>
      </c>
      <c r="N25717" t="s">
        <v>62974</v>
      </c>
      <c r="O25717" s="76" t="s">
        <v>4356</v>
      </c>
      <c r="P25717" s="82">
        <v>228</v>
      </c>
      <c r="Q25717" s="82" t="s">
        <v>101895</v>
      </c>
      <c r="R25717"/>
    </row>
    <row r="25718" spans="12:18" x14ac:dyDescent="0.25">
      <c r="L25718" t="s">
        <v>3314</v>
      </c>
      <c r="M25718" t="s">
        <v>23508</v>
      </c>
      <c r="N25718" t="s">
        <v>62975</v>
      </c>
      <c r="O25718" s="76" t="s">
        <v>4366</v>
      </c>
      <c r="P25718" s="82">
        <v>301</v>
      </c>
      <c r="Q25718" s="82" t="s">
        <v>101896</v>
      </c>
      <c r="R25718"/>
    </row>
    <row r="25719" spans="12:18" x14ac:dyDescent="0.25">
      <c r="L25719" t="s">
        <v>3314</v>
      </c>
      <c r="M25719" t="s">
        <v>6050</v>
      </c>
      <c r="N25719" t="s">
        <v>62976</v>
      </c>
      <c r="O25719" s="76" t="s">
        <v>4356</v>
      </c>
      <c r="P25719" s="82">
        <v>54</v>
      </c>
      <c r="Q25719" s="82" t="s">
        <v>101897</v>
      </c>
      <c r="R25719"/>
    </row>
    <row r="25720" spans="12:18" x14ac:dyDescent="0.25">
      <c r="L25720" t="s">
        <v>3314</v>
      </c>
      <c r="M25720" t="s">
        <v>23509</v>
      </c>
      <c r="N25720" t="s">
        <v>62977</v>
      </c>
      <c r="O25720" s="76" t="s">
        <v>4356</v>
      </c>
      <c r="P25720" s="82">
        <v>990</v>
      </c>
      <c r="Q25720" s="82" t="s">
        <v>101898</v>
      </c>
      <c r="R25720"/>
    </row>
    <row r="25721" spans="12:18" x14ac:dyDescent="0.25">
      <c r="L25721" t="s">
        <v>3314</v>
      </c>
      <c r="M25721" t="s">
        <v>6051</v>
      </c>
      <c r="N25721" t="s">
        <v>62978</v>
      </c>
      <c r="O25721" s="76" t="s">
        <v>4366</v>
      </c>
      <c r="P25721" s="82">
        <v>196</v>
      </c>
      <c r="Q25721" s="82" t="s">
        <v>101899</v>
      </c>
      <c r="R25721"/>
    </row>
    <row r="25722" spans="12:18" x14ac:dyDescent="0.25">
      <c r="L25722" t="s">
        <v>3314</v>
      </c>
      <c r="M25722" t="s">
        <v>19411</v>
      </c>
      <c r="N25722" t="s">
        <v>62979</v>
      </c>
      <c r="O25722" s="76" t="s">
        <v>4374</v>
      </c>
      <c r="P25722" s="82">
        <v>13389</v>
      </c>
      <c r="Q25722" s="82" t="s">
        <v>101900</v>
      </c>
      <c r="R25722"/>
    </row>
    <row r="25723" spans="12:18" x14ac:dyDescent="0.25">
      <c r="L25723" t="s">
        <v>3314</v>
      </c>
      <c r="M25723" t="s">
        <v>23510</v>
      </c>
      <c r="N25723" t="s">
        <v>62980</v>
      </c>
      <c r="O25723" s="76" t="s">
        <v>4356</v>
      </c>
      <c r="P25723" s="82">
        <v>626</v>
      </c>
      <c r="Q25723" s="82" t="s">
        <v>101901</v>
      </c>
      <c r="R25723"/>
    </row>
    <row r="25724" spans="12:18" x14ac:dyDescent="0.25">
      <c r="L25724" t="s">
        <v>3314</v>
      </c>
      <c r="M25724" t="s">
        <v>37028</v>
      </c>
      <c r="N25724" t="s">
        <v>62981</v>
      </c>
      <c r="O25724" s="76" t="s">
        <v>4366</v>
      </c>
      <c r="P25724" s="82">
        <v>55</v>
      </c>
      <c r="Q25724" s="82" t="s">
        <v>101902</v>
      </c>
      <c r="R25724"/>
    </row>
    <row r="25725" spans="12:18" x14ac:dyDescent="0.25">
      <c r="L25725" t="s">
        <v>3314</v>
      </c>
      <c r="M25725" t="s">
        <v>37029</v>
      </c>
      <c r="N25725" t="s">
        <v>62982</v>
      </c>
      <c r="O25725" s="76" t="s">
        <v>4366</v>
      </c>
      <c r="P25725" s="82">
        <v>107</v>
      </c>
      <c r="Q25725" s="82" t="s">
        <v>101903</v>
      </c>
      <c r="R25725"/>
    </row>
    <row r="25726" spans="12:18" x14ac:dyDescent="0.25">
      <c r="L25726" t="s">
        <v>3314</v>
      </c>
      <c r="M25726" t="s">
        <v>22044</v>
      </c>
      <c r="N25726" t="s">
        <v>62983</v>
      </c>
      <c r="O25726" s="76" t="s">
        <v>4356</v>
      </c>
      <c r="P25726" s="82">
        <v>213</v>
      </c>
      <c r="Q25726" s="82" t="s">
        <v>101904</v>
      </c>
      <c r="R25726"/>
    </row>
    <row r="25727" spans="12:18" x14ac:dyDescent="0.25">
      <c r="L25727" t="s">
        <v>3314</v>
      </c>
      <c r="M25727" t="s">
        <v>23511</v>
      </c>
      <c r="N25727" t="s">
        <v>62984</v>
      </c>
      <c r="O25727" s="76" t="s">
        <v>4356</v>
      </c>
      <c r="P25727" s="82">
        <v>136</v>
      </c>
      <c r="Q25727" s="82" t="s">
        <v>101905</v>
      </c>
      <c r="R25727"/>
    </row>
    <row r="25728" spans="12:18" x14ac:dyDescent="0.25">
      <c r="L25728" t="s">
        <v>3314</v>
      </c>
      <c r="M25728" t="s">
        <v>23512</v>
      </c>
      <c r="N25728" t="s">
        <v>62985</v>
      </c>
      <c r="O25728" s="76" t="s">
        <v>4356</v>
      </c>
      <c r="P25728" s="82">
        <v>397</v>
      </c>
      <c r="Q25728" s="82" t="s">
        <v>101906</v>
      </c>
      <c r="R25728"/>
    </row>
    <row r="25729" spans="12:18" x14ac:dyDescent="0.25">
      <c r="L25729" t="s">
        <v>3314</v>
      </c>
      <c r="M25729" t="s">
        <v>17427</v>
      </c>
      <c r="N25729" t="s">
        <v>62986</v>
      </c>
      <c r="O25729" s="76" t="s">
        <v>4356</v>
      </c>
      <c r="P25729" s="82">
        <v>118</v>
      </c>
      <c r="Q25729" s="82" t="s">
        <v>101907</v>
      </c>
      <c r="R25729"/>
    </row>
    <row r="25730" spans="12:18" x14ac:dyDescent="0.25">
      <c r="L25730" t="s">
        <v>3314</v>
      </c>
      <c r="M25730" t="s">
        <v>37030</v>
      </c>
      <c r="N25730" t="s">
        <v>62987</v>
      </c>
      <c r="O25730" s="76" t="s">
        <v>4366</v>
      </c>
      <c r="P25730" s="82">
        <v>223</v>
      </c>
      <c r="Q25730" s="82" t="s">
        <v>101908</v>
      </c>
      <c r="R25730"/>
    </row>
    <row r="25731" spans="12:18" x14ac:dyDescent="0.25">
      <c r="L25731" t="s">
        <v>3314</v>
      </c>
      <c r="M25731" t="s">
        <v>19413</v>
      </c>
      <c r="N25731" t="s">
        <v>62988</v>
      </c>
      <c r="O25731" s="76" t="s">
        <v>4356</v>
      </c>
      <c r="P25731" s="82">
        <v>966</v>
      </c>
      <c r="Q25731" s="82" t="s">
        <v>101909</v>
      </c>
      <c r="R25731"/>
    </row>
    <row r="25732" spans="12:18" x14ac:dyDescent="0.25">
      <c r="L25732" t="s">
        <v>3314</v>
      </c>
      <c r="M25732" t="s">
        <v>6052</v>
      </c>
      <c r="N25732" t="s">
        <v>62989</v>
      </c>
      <c r="O25732" s="76" t="s">
        <v>4356</v>
      </c>
      <c r="P25732" s="82">
        <v>418</v>
      </c>
      <c r="Q25732" s="82" t="s">
        <v>101910</v>
      </c>
      <c r="R25732"/>
    </row>
    <row r="25733" spans="12:18" x14ac:dyDescent="0.25">
      <c r="L25733" t="s">
        <v>3314</v>
      </c>
      <c r="M25733" t="s">
        <v>23513</v>
      </c>
      <c r="N25733" t="s">
        <v>62990</v>
      </c>
      <c r="O25733" s="76" t="s">
        <v>4366</v>
      </c>
      <c r="P25733" s="82">
        <v>42</v>
      </c>
      <c r="Q25733" s="82" t="s">
        <v>101911</v>
      </c>
      <c r="R25733"/>
    </row>
    <row r="25734" spans="12:18" x14ac:dyDescent="0.25">
      <c r="L25734" t="s">
        <v>3314</v>
      </c>
      <c r="M25734" t="s">
        <v>17429</v>
      </c>
      <c r="N25734" t="s">
        <v>62991</v>
      </c>
      <c r="O25734" s="76" t="s">
        <v>4366</v>
      </c>
      <c r="P25734" s="82">
        <v>80</v>
      </c>
      <c r="Q25734" s="82" t="s">
        <v>101912</v>
      </c>
      <c r="R25734"/>
    </row>
    <row r="25735" spans="12:18" x14ac:dyDescent="0.25">
      <c r="L25735" t="s">
        <v>3314</v>
      </c>
      <c r="M25735" t="s">
        <v>7474</v>
      </c>
      <c r="N25735" t="s">
        <v>62992</v>
      </c>
      <c r="O25735" s="76" t="s">
        <v>4356</v>
      </c>
      <c r="P25735" s="82">
        <v>224</v>
      </c>
      <c r="Q25735" s="82" t="s">
        <v>101913</v>
      </c>
      <c r="R25735"/>
    </row>
    <row r="25736" spans="12:18" x14ac:dyDescent="0.25">
      <c r="L25736" t="s">
        <v>3314</v>
      </c>
      <c r="M25736" t="s">
        <v>10852</v>
      </c>
      <c r="N25736" t="s">
        <v>62993</v>
      </c>
      <c r="O25736" s="76" t="s">
        <v>4366</v>
      </c>
      <c r="P25736" s="82">
        <v>69</v>
      </c>
      <c r="Q25736" s="82" t="s">
        <v>101914</v>
      </c>
      <c r="R25736"/>
    </row>
    <row r="25737" spans="12:18" x14ac:dyDescent="0.25">
      <c r="L25737" t="s">
        <v>3314</v>
      </c>
      <c r="M25737" t="s">
        <v>10729</v>
      </c>
      <c r="N25737" t="s">
        <v>62994</v>
      </c>
      <c r="O25737" s="76" t="s">
        <v>4356</v>
      </c>
      <c r="P25737" s="82">
        <v>255</v>
      </c>
      <c r="Q25737" s="82" t="s">
        <v>101915</v>
      </c>
      <c r="R25737"/>
    </row>
    <row r="25738" spans="12:18" x14ac:dyDescent="0.25">
      <c r="L25738" t="s">
        <v>3314</v>
      </c>
      <c r="M25738" t="s">
        <v>6053</v>
      </c>
      <c r="N25738" t="s">
        <v>62995</v>
      </c>
      <c r="O25738" s="76" t="s">
        <v>4356</v>
      </c>
      <c r="P25738" s="82">
        <v>353</v>
      </c>
      <c r="Q25738" s="82" t="s">
        <v>101916</v>
      </c>
      <c r="R25738"/>
    </row>
    <row r="25739" spans="12:18" x14ac:dyDescent="0.25">
      <c r="L25739" t="s">
        <v>3314</v>
      </c>
      <c r="M25739" t="s">
        <v>19416</v>
      </c>
      <c r="N25739" t="s">
        <v>62996</v>
      </c>
      <c r="O25739" s="76" t="s">
        <v>4356</v>
      </c>
      <c r="P25739" s="82">
        <v>2377</v>
      </c>
      <c r="Q25739" s="82" t="s">
        <v>101917</v>
      </c>
      <c r="R25739"/>
    </row>
    <row r="25740" spans="12:18" x14ac:dyDescent="0.25">
      <c r="L25740" t="s">
        <v>3314</v>
      </c>
      <c r="M25740" t="s">
        <v>37031</v>
      </c>
      <c r="N25740" t="s">
        <v>62997</v>
      </c>
      <c r="O25740" s="76" t="s">
        <v>4366</v>
      </c>
      <c r="P25740" s="82">
        <v>95</v>
      </c>
      <c r="Q25740" s="82" t="s">
        <v>101918</v>
      </c>
      <c r="R25740"/>
    </row>
    <row r="25741" spans="12:18" x14ac:dyDescent="0.25">
      <c r="L25741" t="s">
        <v>3314</v>
      </c>
      <c r="M25741" t="s">
        <v>10648</v>
      </c>
      <c r="N25741" t="s">
        <v>62998</v>
      </c>
      <c r="O25741" s="76" t="s">
        <v>4366</v>
      </c>
      <c r="P25741" s="82">
        <v>234</v>
      </c>
      <c r="Q25741" s="82" t="s">
        <v>101919</v>
      </c>
      <c r="R25741"/>
    </row>
    <row r="25742" spans="12:18" x14ac:dyDescent="0.25">
      <c r="L25742" t="s">
        <v>3314</v>
      </c>
      <c r="M25742" t="s">
        <v>17432</v>
      </c>
      <c r="N25742" t="s">
        <v>62999</v>
      </c>
      <c r="O25742" s="76" t="s">
        <v>4356</v>
      </c>
      <c r="P25742" s="82">
        <v>330</v>
      </c>
      <c r="Q25742" s="82" t="s">
        <v>101920</v>
      </c>
      <c r="R25742"/>
    </row>
    <row r="25743" spans="12:18" x14ac:dyDescent="0.25">
      <c r="L25743" t="s">
        <v>3314</v>
      </c>
      <c r="M25743" t="s">
        <v>5945</v>
      </c>
      <c r="N25743" t="s">
        <v>63000</v>
      </c>
      <c r="O25743" s="76" t="s">
        <v>4366</v>
      </c>
      <c r="P25743" s="82">
        <v>106</v>
      </c>
      <c r="Q25743" s="82" t="s">
        <v>101921</v>
      </c>
      <c r="R25743"/>
    </row>
    <row r="25744" spans="12:18" x14ac:dyDescent="0.25">
      <c r="L25744" t="s">
        <v>3314</v>
      </c>
      <c r="M25744" t="s">
        <v>37032</v>
      </c>
      <c r="N25744" t="s">
        <v>63001</v>
      </c>
      <c r="O25744" s="76" t="s">
        <v>4366</v>
      </c>
      <c r="P25744" s="82">
        <v>16</v>
      </c>
      <c r="Q25744" s="82" t="s">
        <v>101922</v>
      </c>
      <c r="R25744"/>
    </row>
    <row r="25745" spans="12:18" x14ac:dyDescent="0.25">
      <c r="L25745" t="s">
        <v>3314</v>
      </c>
      <c r="M25745" t="s">
        <v>17433</v>
      </c>
      <c r="N25745" t="s">
        <v>63002</v>
      </c>
      <c r="O25745" s="76" t="s">
        <v>4356</v>
      </c>
      <c r="P25745" s="82">
        <v>253</v>
      </c>
      <c r="Q25745" s="82" t="s">
        <v>101923</v>
      </c>
      <c r="R25745"/>
    </row>
    <row r="25746" spans="12:18" x14ac:dyDescent="0.25">
      <c r="L25746" t="s">
        <v>3314</v>
      </c>
      <c r="M25746" t="s">
        <v>17434</v>
      </c>
      <c r="N25746" t="s">
        <v>63003</v>
      </c>
      <c r="O25746" s="76" t="s">
        <v>4366</v>
      </c>
      <c r="P25746" s="82">
        <v>99</v>
      </c>
      <c r="Q25746" s="82" t="s">
        <v>101924</v>
      </c>
      <c r="R25746"/>
    </row>
    <row r="25747" spans="12:18" x14ac:dyDescent="0.25">
      <c r="L25747" t="s">
        <v>3314</v>
      </c>
      <c r="M25747" t="s">
        <v>23514</v>
      </c>
      <c r="N25747" t="s">
        <v>63004</v>
      </c>
      <c r="O25747" s="76" t="s">
        <v>4374</v>
      </c>
      <c r="P25747" s="82">
        <v>759</v>
      </c>
      <c r="Q25747" s="82" t="s">
        <v>101925</v>
      </c>
      <c r="R25747"/>
    </row>
    <row r="25748" spans="12:18" x14ac:dyDescent="0.25">
      <c r="L25748" t="s">
        <v>3314</v>
      </c>
      <c r="M25748" t="s">
        <v>17436</v>
      </c>
      <c r="N25748" t="s">
        <v>63005</v>
      </c>
      <c r="O25748" s="76" t="s">
        <v>4366</v>
      </c>
      <c r="P25748" s="82">
        <v>210</v>
      </c>
      <c r="Q25748" s="82" t="s">
        <v>101926</v>
      </c>
      <c r="R25748"/>
    </row>
    <row r="25749" spans="12:18" x14ac:dyDescent="0.25">
      <c r="L25749" t="s">
        <v>3314</v>
      </c>
      <c r="M25749" t="s">
        <v>6054</v>
      </c>
      <c r="N25749" t="s">
        <v>63006</v>
      </c>
      <c r="O25749" s="76" t="s">
        <v>4366</v>
      </c>
      <c r="P25749" s="82">
        <v>439</v>
      </c>
      <c r="Q25749" s="82" t="s">
        <v>101927</v>
      </c>
      <c r="R25749"/>
    </row>
    <row r="25750" spans="12:18" x14ac:dyDescent="0.25">
      <c r="L25750" t="s">
        <v>3314</v>
      </c>
      <c r="M25750" t="s">
        <v>6055</v>
      </c>
      <c r="N25750" t="s">
        <v>63007</v>
      </c>
      <c r="O25750" s="76" t="s">
        <v>4366</v>
      </c>
      <c r="P25750" s="82">
        <v>102</v>
      </c>
      <c r="Q25750" s="82" t="s">
        <v>101928</v>
      </c>
      <c r="R25750"/>
    </row>
    <row r="25751" spans="12:18" x14ac:dyDescent="0.25">
      <c r="L25751" t="s">
        <v>3314</v>
      </c>
      <c r="M25751" t="s">
        <v>5951</v>
      </c>
      <c r="N25751" t="s">
        <v>63008</v>
      </c>
      <c r="O25751" s="76" t="s">
        <v>4356</v>
      </c>
      <c r="P25751" s="82">
        <v>42</v>
      </c>
      <c r="Q25751" s="82" t="s">
        <v>101929</v>
      </c>
      <c r="R25751"/>
    </row>
    <row r="25752" spans="12:18" x14ac:dyDescent="0.25">
      <c r="L25752" t="s">
        <v>3314</v>
      </c>
      <c r="M25752" t="s">
        <v>20395</v>
      </c>
      <c r="N25752" t="s">
        <v>63009</v>
      </c>
      <c r="O25752" s="76" t="s">
        <v>4356</v>
      </c>
      <c r="P25752" s="82">
        <v>233</v>
      </c>
      <c r="Q25752" s="82" t="s">
        <v>101930</v>
      </c>
      <c r="R25752"/>
    </row>
    <row r="25753" spans="12:18" x14ac:dyDescent="0.25">
      <c r="L25753" t="s">
        <v>3314</v>
      </c>
      <c r="M25753" t="s">
        <v>8908</v>
      </c>
      <c r="N25753" t="s">
        <v>63010</v>
      </c>
      <c r="O25753" s="76" t="s">
        <v>4356</v>
      </c>
      <c r="P25753" s="82">
        <v>135</v>
      </c>
      <c r="Q25753" s="82" t="s">
        <v>101931</v>
      </c>
      <c r="R25753"/>
    </row>
    <row r="25754" spans="12:18" x14ac:dyDescent="0.25">
      <c r="L25754" t="s">
        <v>3314</v>
      </c>
      <c r="M25754" t="s">
        <v>6056</v>
      </c>
      <c r="N25754" t="s">
        <v>63011</v>
      </c>
      <c r="O25754" s="76" t="s">
        <v>4356</v>
      </c>
      <c r="P25754" s="82">
        <v>850</v>
      </c>
      <c r="Q25754" s="82" t="s">
        <v>101932</v>
      </c>
      <c r="R25754"/>
    </row>
    <row r="25755" spans="12:18" x14ac:dyDescent="0.25">
      <c r="L25755" t="s">
        <v>3314</v>
      </c>
      <c r="M25755" t="s">
        <v>34798</v>
      </c>
      <c r="N25755" t="s">
        <v>63012</v>
      </c>
      <c r="O25755" s="76" t="s">
        <v>4356</v>
      </c>
      <c r="P25755" s="82">
        <v>138</v>
      </c>
      <c r="Q25755" s="82" t="s">
        <v>101933</v>
      </c>
      <c r="R25755"/>
    </row>
    <row r="25756" spans="12:18" x14ac:dyDescent="0.25">
      <c r="L25756" t="s">
        <v>3314</v>
      </c>
      <c r="M25756" t="s">
        <v>6057</v>
      </c>
      <c r="N25756" t="s">
        <v>63013</v>
      </c>
      <c r="O25756" s="76" t="s">
        <v>4356</v>
      </c>
      <c r="P25756" s="82">
        <v>250</v>
      </c>
      <c r="Q25756" s="82" t="s">
        <v>101934</v>
      </c>
      <c r="R25756"/>
    </row>
    <row r="25757" spans="12:18" x14ac:dyDescent="0.25">
      <c r="L25757" t="s">
        <v>3314</v>
      </c>
      <c r="M25757" t="s">
        <v>17438</v>
      </c>
      <c r="N25757" t="s">
        <v>63014</v>
      </c>
      <c r="O25757" s="76" t="s">
        <v>4356</v>
      </c>
      <c r="P25757" s="82">
        <v>80</v>
      </c>
      <c r="Q25757" s="82" t="s">
        <v>101935</v>
      </c>
      <c r="R25757"/>
    </row>
    <row r="25758" spans="12:18" x14ac:dyDescent="0.25">
      <c r="L25758" t="s">
        <v>3314</v>
      </c>
      <c r="M25758" t="s">
        <v>37033</v>
      </c>
      <c r="N25758" t="s">
        <v>63015</v>
      </c>
      <c r="O25758" s="76" t="s">
        <v>4366</v>
      </c>
      <c r="P25758" s="82">
        <v>211</v>
      </c>
      <c r="Q25758" s="82" t="s">
        <v>101936</v>
      </c>
      <c r="R25758"/>
    </row>
    <row r="25759" spans="12:18" x14ac:dyDescent="0.25">
      <c r="L25759" t="s">
        <v>3314</v>
      </c>
      <c r="M25759" t="s">
        <v>19419</v>
      </c>
      <c r="N25759" t="s">
        <v>63016</v>
      </c>
      <c r="O25759" s="76" t="s">
        <v>4366</v>
      </c>
      <c r="P25759" s="82">
        <v>42</v>
      </c>
      <c r="Q25759" s="82" t="s">
        <v>101937</v>
      </c>
      <c r="R25759"/>
    </row>
    <row r="25760" spans="12:18" x14ac:dyDescent="0.25">
      <c r="L25760" t="s">
        <v>3314</v>
      </c>
      <c r="M25760" t="s">
        <v>23515</v>
      </c>
      <c r="N25760" t="s">
        <v>63017</v>
      </c>
      <c r="O25760" s="76" t="s">
        <v>4366</v>
      </c>
      <c r="P25760" s="82">
        <v>101</v>
      </c>
      <c r="Q25760" s="82" t="s">
        <v>101938</v>
      </c>
      <c r="R25760"/>
    </row>
    <row r="25761" spans="12:18" x14ac:dyDescent="0.25">
      <c r="L25761" t="s">
        <v>3314</v>
      </c>
      <c r="M25761" t="s">
        <v>6058</v>
      </c>
      <c r="N25761" t="s">
        <v>63018</v>
      </c>
      <c r="O25761" s="76" t="s">
        <v>4366</v>
      </c>
      <c r="P25761" s="82">
        <v>156</v>
      </c>
      <c r="Q25761" s="82" t="s">
        <v>101939</v>
      </c>
      <c r="R25761"/>
    </row>
    <row r="25762" spans="12:18" x14ac:dyDescent="0.25">
      <c r="L25762" t="s">
        <v>3314</v>
      </c>
      <c r="M25762" t="s">
        <v>19421</v>
      </c>
      <c r="N25762" t="s">
        <v>63019</v>
      </c>
      <c r="O25762" s="76" t="s">
        <v>4366</v>
      </c>
      <c r="P25762" s="82">
        <v>98</v>
      </c>
      <c r="Q25762" s="82" t="s">
        <v>101940</v>
      </c>
      <c r="R25762"/>
    </row>
    <row r="25763" spans="12:18" x14ac:dyDescent="0.25">
      <c r="L25763" t="s">
        <v>3314</v>
      </c>
      <c r="M25763" t="s">
        <v>17440</v>
      </c>
      <c r="N25763" t="s">
        <v>63020</v>
      </c>
      <c r="O25763" s="76" t="s">
        <v>4366</v>
      </c>
      <c r="P25763" s="82">
        <v>215</v>
      </c>
      <c r="Q25763" s="82" t="s">
        <v>101941</v>
      </c>
      <c r="R25763"/>
    </row>
    <row r="25764" spans="12:18" x14ac:dyDescent="0.25">
      <c r="L25764" t="s">
        <v>3314</v>
      </c>
      <c r="M25764" t="s">
        <v>6059</v>
      </c>
      <c r="N25764" t="s">
        <v>63021</v>
      </c>
      <c r="O25764" s="76" t="s">
        <v>4356</v>
      </c>
      <c r="P25764" s="82">
        <v>200</v>
      </c>
      <c r="Q25764" s="82" t="s">
        <v>101942</v>
      </c>
      <c r="R25764"/>
    </row>
    <row r="25765" spans="12:18" x14ac:dyDescent="0.25">
      <c r="L25765" t="s">
        <v>3314</v>
      </c>
      <c r="M25765" t="s">
        <v>6060</v>
      </c>
      <c r="N25765" t="s">
        <v>63022</v>
      </c>
      <c r="O25765" s="76" t="s">
        <v>4374</v>
      </c>
      <c r="P25765" s="82">
        <v>3242</v>
      </c>
      <c r="Q25765" s="82" t="s">
        <v>101943</v>
      </c>
      <c r="R25765"/>
    </row>
    <row r="25766" spans="12:18" x14ac:dyDescent="0.25">
      <c r="L25766" t="s">
        <v>3314</v>
      </c>
      <c r="M25766" t="s">
        <v>37034</v>
      </c>
      <c r="N25766" t="s">
        <v>63023</v>
      </c>
      <c r="O25766" s="76" t="s">
        <v>4356</v>
      </c>
      <c r="P25766" s="82">
        <v>170</v>
      </c>
      <c r="Q25766" s="82" t="s">
        <v>101944</v>
      </c>
      <c r="R25766"/>
    </row>
    <row r="25767" spans="12:18" x14ac:dyDescent="0.25">
      <c r="L25767" t="s">
        <v>3314</v>
      </c>
      <c r="M25767" t="s">
        <v>19423</v>
      </c>
      <c r="N25767" t="s">
        <v>63024</v>
      </c>
      <c r="O25767" s="76" t="s">
        <v>4356</v>
      </c>
      <c r="P25767" s="82">
        <v>120</v>
      </c>
      <c r="Q25767" s="82" t="s">
        <v>101945</v>
      </c>
      <c r="R25767"/>
    </row>
    <row r="25768" spans="12:18" x14ac:dyDescent="0.25">
      <c r="L25768" t="s">
        <v>3314</v>
      </c>
      <c r="M25768" t="s">
        <v>23516</v>
      </c>
      <c r="N25768" t="s">
        <v>63025</v>
      </c>
      <c r="O25768" s="76" t="s">
        <v>4356</v>
      </c>
      <c r="P25768" s="82">
        <v>227</v>
      </c>
      <c r="Q25768" s="82" t="s">
        <v>101946</v>
      </c>
      <c r="R25768"/>
    </row>
    <row r="25769" spans="12:18" x14ac:dyDescent="0.25">
      <c r="L25769" t="s">
        <v>3314</v>
      </c>
      <c r="M25769" t="s">
        <v>6061</v>
      </c>
      <c r="N25769" t="s">
        <v>63026</v>
      </c>
      <c r="O25769" s="76" t="s">
        <v>4356</v>
      </c>
      <c r="P25769" s="82">
        <v>544</v>
      </c>
      <c r="Q25769" s="82" t="s">
        <v>101947</v>
      </c>
      <c r="R25769"/>
    </row>
    <row r="25770" spans="12:18" x14ac:dyDescent="0.25">
      <c r="L25770" t="s">
        <v>3314</v>
      </c>
      <c r="M25770" t="s">
        <v>37035</v>
      </c>
      <c r="N25770" t="s">
        <v>63027</v>
      </c>
      <c r="O25770" s="76" t="s">
        <v>4366</v>
      </c>
      <c r="P25770" s="82">
        <v>44</v>
      </c>
      <c r="Q25770" s="82" t="s">
        <v>101948</v>
      </c>
      <c r="R25770"/>
    </row>
    <row r="25771" spans="12:18" x14ac:dyDescent="0.25">
      <c r="L25771" t="s">
        <v>3314</v>
      </c>
      <c r="M25771" t="s">
        <v>19425</v>
      </c>
      <c r="N25771" t="s">
        <v>63028</v>
      </c>
      <c r="O25771" s="76" t="s">
        <v>4366</v>
      </c>
      <c r="P25771" s="82">
        <v>115</v>
      </c>
      <c r="Q25771" s="82" t="s">
        <v>101949</v>
      </c>
      <c r="R25771"/>
    </row>
    <row r="25772" spans="12:18" x14ac:dyDescent="0.25">
      <c r="L25772" t="s">
        <v>3314</v>
      </c>
      <c r="M25772" t="s">
        <v>17442</v>
      </c>
      <c r="N25772" t="s">
        <v>63029</v>
      </c>
      <c r="O25772" s="76" t="s">
        <v>4366</v>
      </c>
      <c r="P25772" s="82">
        <v>255</v>
      </c>
      <c r="Q25772" s="82" t="s">
        <v>101950</v>
      </c>
      <c r="R25772"/>
    </row>
    <row r="25773" spans="12:18" x14ac:dyDescent="0.25">
      <c r="L25773" t="s">
        <v>3314</v>
      </c>
      <c r="M25773" t="s">
        <v>17444</v>
      </c>
      <c r="N25773" t="s">
        <v>63030</v>
      </c>
      <c r="O25773" s="76" t="s">
        <v>4356</v>
      </c>
      <c r="P25773" s="82">
        <v>330</v>
      </c>
      <c r="Q25773" s="82" t="s">
        <v>101951</v>
      </c>
      <c r="R25773"/>
    </row>
    <row r="25774" spans="12:18" x14ac:dyDescent="0.25">
      <c r="L25774" t="s">
        <v>3314</v>
      </c>
      <c r="M25774" t="s">
        <v>23517</v>
      </c>
      <c r="N25774" t="s">
        <v>63031</v>
      </c>
      <c r="O25774" s="76" t="s">
        <v>4374</v>
      </c>
      <c r="P25774" s="82">
        <v>2127</v>
      </c>
      <c r="Q25774" s="82" t="s">
        <v>101952</v>
      </c>
      <c r="R25774"/>
    </row>
    <row r="25775" spans="12:18" x14ac:dyDescent="0.25">
      <c r="L25775" t="s">
        <v>3314</v>
      </c>
      <c r="M25775" t="s">
        <v>17446</v>
      </c>
      <c r="N25775" t="s">
        <v>63032</v>
      </c>
      <c r="O25775" s="76" t="s">
        <v>4366</v>
      </c>
      <c r="P25775" s="82">
        <v>120</v>
      </c>
      <c r="Q25775" s="82" t="s">
        <v>101953</v>
      </c>
      <c r="R25775"/>
    </row>
    <row r="25776" spans="12:18" x14ac:dyDescent="0.25">
      <c r="L25776" t="s">
        <v>3314</v>
      </c>
      <c r="M25776" t="s">
        <v>19427</v>
      </c>
      <c r="N25776" t="s">
        <v>63033</v>
      </c>
      <c r="O25776" s="76" t="s">
        <v>4366</v>
      </c>
      <c r="P25776" s="82">
        <v>90</v>
      </c>
      <c r="Q25776" s="82" t="s">
        <v>101954</v>
      </c>
      <c r="R25776"/>
    </row>
    <row r="25777" spans="12:18" x14ac:dyDescent="0.25">
      <c r="L25777" t="s">
        <v>3314</v>
      </c>
      <c r="M25777" t="s">
        <v>17448</v>
      </c>
      <c r="N25777" t="s">
        <v>63034</v>
      </c>
      <c r="O25777" s="76" t="s">
        <v>4356</v>
      </c>
      <c r="P25777" s="82">
        <v>233</v>
      </c>
      <c r="Q25777" s="82" t="s">
        <v>101955</v>
      </c>
      <c r="R25777"/>
    </row>
    <row r="25778" spans="12:18" x14ac:dyDescent="0.25">
      <c r="L25778" t="s">
        <v>3314</v>
      </c>
      <c r="M25778" t="s">
        <v>37036</v>
      </c>
      <c r="N25778" t="s">
        <v>63035</v>
      </c>
      <c r="O25778" s="76" t="s">
        <v>4356</v>
      </c>
      <c r="P25778" s="82">
        <v>2368</v>
      </c>
      <c r="Q25778" s="82" t="s">
        <v>101956</v>
      </c>
      <c r="R25778"/>
    </row>
    <row r="25779" spans="12:18" x14ac:dyDescent="0.25">
      <c r="L25779" t="s">
        <v>3314</v>
      </c>
      <c r="M25779" t="s">
        <v>23518</v>
      </c>
      <c r="N25779" t="s">
        <v>63036</v>
      </c>
      <c r="O25779" s="76" t="s">
        <v>4366</v>
      </c>
      <c r="P25779" s="82">
        <v>50</v>
      </c>
      <c r="Q25779" s="82" t="s">
        <v>101957</v>
      </c>
      <c r="R25779"/>
    </row>
    <row r="25780" spans="12:18" x14ac:dyDescent="0.25">
      <c r="L25780" t="s">
        <v>3314</v>
      </c>
      <c r="M25780" t="s">
        <v>6062</v>
      </c>
      <c r="N25780" t="s">
        <v>63037</v>
      </c>
      <c r="O25780" s="76" t="s">
        <v>4356</v>
      </c>
      <c r="P25780" s="82">
        <v>179</v>
      </c>
      <c r="Q25780" s="82" t="s">
        <v>101958</v>
      </c>
      <c r="R25780"/>
    </row>
    <row r="25781" spans="12:18" x14ac:dyDescent="0.25">
      <c r="L25781" t="s">
        <v>3314</v>
      </c>
      <c r="M25781" t="s">
        <v>19429</v>
      </c>
      <c r="N25781" t="s">
        <v>63038</v>
      </c>
      <c r="O25781" s="76" t="s">
        <v>4366</v>
      </c>
      <c r="P25781" s="82">
        <v>40</v>
      </c>
      <c r="Q25781" s="82" t="s">
        <v>101959</v>
      </c>
      <c r="R25781"/>
    </row>
    <row r="25782" spans="12:18" x14ac:dyDescent="0.25">
      <c r="L25782" t="s">
        <v>3314</v>
      </c>
      <c r="M25782" t="s">
        <v>6063</v>
      </c>
      <c r="N25782" t="s">
        <v>63039</v>
      </c>
      <c r="O25782" s="76" t="s">
        <v>4366</v>
      </c>
      <c r="P25782" s="82">
        <v>48</v>
      </c>
      <c r="Q25782" s="82" t="s">
        <v>101960</v>
      </c>
      <c r="R25782"/>
    </row>
    <row r="25783" spans="12:18" x14ac:dyDescent="0.25">
      <c r="L25783" t="s">
        <v>3314</v>
      </c>
      <c r="M25783" t="s">
        <v>19431</v>
      </c>
      <c r="N25783" t="s">
        <v>63040</v>
      </c>
      <c r="O25783" s="76" t="s">
        <v>4366</v>
      </c>
      <c r="P25783" s="82">
        <v>7</v>
      </c>
      <c r="Q25783" s="82" t="s">
        <v>101961</v>
      </c>
      <c r="R25783"/>
    </row>
    <row r="25784" spans="12:18" x14ac:dyDescent="0.25">
      <c r="L25784" t="s">
        <v>3314</v>
      </c>
      <c r="M25784" t="s">
        <v>23519</v>
      </c>
      <c r="N25784" t="s">
        <v>63041</v>
      </c>
      <c r="O25784" s="76" t="s">
        <v>4356</v>
      </c>
      <c r="P25784" s="82">
        <v>1179</v>
      </c>
      <c r="Q25784" s="82" t="s">
        <v>101962</v>
      </c>
      <c r="R25784"/>
    </row>
    <row r="25785" spans="12:18" x14ac:dyDescent="0.25">
      <c r="L25785" t="s">
        <v>3314</v>
      </c>
      <c r="M25785" t="s">
        <v>17450</v>
      </c>
      <c r="N25785" t="s">
        <v>63042</v>
      </c>
      <c r="O25785" s="76" t="s">
        <v>4356</v>
      </c>
      <c r="P25785" s="82">
        <v>26</v>
      </c>
      <c r="Q25785" s="82" t="s">
        <v>101963</v>
      </c>
      <c r="R25785"/>
    </row>
    <row r="25786" spans="12:18" x14ac:dyDescent="0.25">
      <c r="L25786" t="s">
        <v>3314</v>
      </c>
      <c r="M25786" t="s">
        <v>19433</v>
      </c>
      <c r="N25786" t="s">
        <v>63043</v>
      </c>
      <c r="O25786" s="76" t="s">
        <v>4356</v>
      </c>
      <c r="P25786" s="82">
        <v>212</v>
      </c>
      <c r="Q25786" s="82" t="s">
        <v>101964</v>
      </c>
      <c r="R25786"/>
    </row>
    <row r="25787" spans="12:18" x14ac:dyDescent="0.25">
      <c r="L25787" t="s">
        <v>3314</v>
      </c>
      <c r="M25787" t="s">
        <v>19435</v>
      </c>
      <c r="N25787" t="s">
        <v>63044</v>
      </c>
      <c r="O25787" s="76" t="s">
        <v>4356</v>
      </c>
      <c r="P25787" s="82">
        <v>279</v>
      </c>
      <c r="Q25787" s="82" t="s">
        <v>101965</v>
      </c>
      <c r="R25787"/>
    </row>
    <row r="25788" spans="12:18" x14ac:dyDescent="0.25">
      <c r="L25788" t="s">
        <v>3314</v>
      </c>
      <c r="M25788" t="s">
        <v>19437</v>
      </c>
      <c r="N25788" t="s">
        <v>63045</v>
      </c>
      <c r="O25788" s="76" t="s">
        <v>4356</v>
      </c>
      <c r="P25788" s="82">
        <v>69</v>
      </c>
      <c r="Q25788" s="82" t="s">
        <v>101966</v>
      </c>
      <c r="R25788"/>
    </row>
    <row r="25789" spans="12:18" x14ac:dyDescent="0.25">
      <c r="L25789" t="s">
        <v>3314</v>
      </c>
      <c r="M25789" t="s">
        <v>23520</v>
      </c>
      <c r="N25789" t="s">
        <v>63046</v>
      </c>
      <c r="O25789" s="76" t="s">
        <v>4366</v>
      </c>
      <c r="P25789" s="82">
        <v>63</v>
      </c>
      <c r="Q25789" s="82" t="s">
        <v>101967</v>
      </c>
      <c r="R25789"/>
    </row>
    <row r="25790" spans="12:18" x14ac:dyDescent="0.25">
      <c r="L25790" t="s">
        <v>3314</v>
      </c>
      <c r="M25790" t="s">
        <v>13245</v>
      </c>
      <c r="N25790" t="s">
        <v>63047</v>
      </c>
      <c r="O25790" s="76" t="s">
        <v>4356</v>
      </c>
      <c r="P25790" s="82">
        <v>55</v>
      </c>
      <c r="Q25790" s="82" t="s">
        <v>101968</v>
      </c>
      <c r="R25790"/>
    </row>
    <row r="25791" spans="12:18" x14ac:dyDescent="0.25">
      <c r="L25791" t="s">
        <v>3314</v>
      </c>
      <c r="M25791" t="s">
        <v>23521</v>
      </c>
      <c r="N25791" t="s">
        <v>63048</v>
      </c>
      <c r="O25791" s="76" t="s">
        <v>4356</v>
      </c>
      <c r="P25791" s="82">
        <v>161</v>
      </c>
      <c r="Q25791" s="82" t="s">
        <v>101969</v>
      </c>
      <c r="R25791"/>
    </row>
    <row r="25792" spans="12:18" x14ac:dyDescent="0.25">
      <c r="L25792" t="s">
        <v>3314</v>
      </c>
      <c r="M25792" t="s">
        <v>6064</v>
      </c>
      <c r="N25792" t="s">
        <v>63049</v>
      </c>
      <c r="O25792" s="76" t="s">
        <v>4366</v>
      </c>
      <c r="P25792" s="82">
        <v>54</v>
      </c>
      <c r="Q25792" s="82" t="s">
        <v>101970</v>
      </c>
      <c r="R25792"/>
    </row>
    <row r="25793" spans="12:18" x14ac:dyDescent="0.25">
      <c r="L25793" t="s">
        <v>3314</v>
      </c>
      <c r="M25793" t="s">
        <v>19439</v>
      </c>
      <c r="N25793" t="s">
        <v>63050</v>
      </c>
      <c r="O25793" s="76" t="s">
        <v>4366</v>
      </c>
      <c r="P25793" s="82">
        <v>27</v>
      </c>
      <c r="Q25793" s="82" t="s">
        <v>101971</v>
      </c>
      <c r="R25793"/>
    </row>
    <row r="25794" spans="12:18" x14ac:dyDescent="0.25">
      <c r="L25794" t="s">
        <v>3314</v>
      </c>
      <c r="M25794" t="s">
        <v>17452</v>
      </c>
      <c r="N25794" t="s">
        <v>63051</v>
      </c>
      <c r="O25794" s="76" t="s">
        <v>4356</v>
      </c>
      <c r="P25794" s="82">
        <v>276</v>
      </c>
      <c r="Q25794" s="82" t="s">
        <v>101972</v>
      </c>
      <c r="R25794"/>
    </row>
    <row r="25795" spans="12:18" x14ac:dyDescent="0.25">
      <c r="L25795" t="s">
        <v>3314</v>
      </c>
      <c r="M25795" t="s">
        <v>19441</v>
      </c>
      <c r="N25795" t="s">
        <v>63052</v>
      </c>
      <c r="O25795" s="76" t="s">
        <v>4366</v>
      </c>
      <c r="P25795" s="82">
        <v>84</v>
      </c>
      <c r="Q25795" s="82" t="s">
        <v>101973</v>
      </c>
      <c r="R25795"/>
    </row>
    <row r="25796" spans="12:18" x14ac:dyDescent="0.25">
      <c r="L25796" t="s">
        <v>3314</v>
      </c>
      <c r="M25796" t="s">
        <v>37037</v>
      </c>
      <c r="N25796" t="s">
        <v>63053</v>
      </c>
      <c r="O25796" s="76" t="s">
        <v>4356</v>
      </c>
      <c r="P25796" s="82">
        <v>1139</v>
      </c>
      <c r="Q25796" s="82" t="s">
        <v>101974</v>
      </c>
      <c r="R25796"/>
    </row>
    <row r="25797" spans="12:18" x14ac:dyDescent="0.25">
      <c r="L25797" t="s">
        <v>3314</v>
      </c>
      <c r="M25797" t="s">
        <v>17454</v>
      </c>
      <c r="N25797" t="s">
        <v>63054</v>
      </c>
      <c r="O25797" s="76" t="s">
        <v>4356</v>
      </c>
      <c r="P25797" s="82">
        <v>446</v>
      </c>
      <c r="Q25797" s="82" t="s">
        <v>101975</v>
      </c>
      <c r="R25797"/>
    </row>
    <row r="25798" spans="12:18" x14ac:dyDescent="0.25">
      <c r="L25798" t="s">
        <v>3314</v>
      </c>
      <c r="M25798" t="s">
        <v>37038</v>
      </c>
      <c r="N25798" t="s">
        <v>63055</v>
      </c>
      <c r="O25798" s="76" t="s">
        <v>4366</v>
      </c>
      <c r="P25798" s="82">
        <v>22</v>
      </c>
      <c r="Q25798" s="82" t="s">
        <v>101976</v>
      </c>
      <c r="R25798"/>
    </row>
    <row r="25799" spans="12:18" x14ac:dyDescent="0.25">
      <c r="L25799" t="s">
        <v>3314</v>
      </c>
      <c r="M25799" t="s">
        <v>23522</v>
      </c>
      <c r="N25799" t="s">
        <v>63056</v>
      </c>
      <c r="O25799" s="76" t="s">
        <v>4356</v>
      </c>
      <c r="P25799" s="82">
        <v>849</v>
      </c>
      <c r="Q25799" s="82" t="s">
        <v>101977</v>
      </c>
      <c r="R25799"/>
    </row>
    <row r="25800" spans="12:18" x14ac:dyDescent="0.25">
      <c r="L25800" t="s">
        <v>3314</v>
      </c>
      <c r="M25800" t="s">
        <v>6065</v>
      </c>
      <c r="N25800" t="s">
        <v>63057</v>
      </c>
      <c r="O25800" s="76" t="s">
        <v>4366</v>
      </c>
      <c r="P25800" s="82">
        <v>156</v>
      </c>
      <c r="Q25800" s="82" t="s">
        <v>101978</v>
      </c>
      <c r="R25800"/>
    </row>
    <row r="25801" spans="12:18" x14ac:dyDescent="0.25">
      <c r="L25801" t="s">
        <v>3314</v>
      </c>
      <c r="M25801" t="s">
        <v>19443</v>
      </c>
      <c r="N25801" t="s">
        <v>63058</v>
      </c>
      <c r="O25801" s="76" t="s">
        <v>4366</v>
      </c>
      <c r="P25801" s="82">
        <v>46</v>
      </c>
      <c r="Q25801" s="82" t="s">
        <v>101979</v>
      </c>
      <c r="R25801"/>
    </row>
    <row r="25802" spans="12:18" x14ac:dyDescent="0.25">
      <c r="L25802" t="s">
        <v>3314</v>
      </c>
      <c r="M25802" t="s">
        <v>6066</v>
      </c>
      <c r="N25802" t="s">
        <v>63059</v>
      </c>
      <c r="O25802" s="76" t="s">
        <v>4356</v>
      </c>
      <c r="P25802" s="82">
        <v>675</v>
      </c>
      <c r="Q25802" s="82" t="s">
        <v>101980</v>
      </c>
      <c r="R25802"/>
    </row>
    <row r="25803" spans="12:18" x14ac:dyDescent="0.25">
      <c r="L25803" t="s">
        <v>3314</v>
      </c>
      <c r="M25803" t="s">
        <v>37039</v>
      </c>
      <c r="N25803" t="s">
        <v>63060</v>
      </c>
      <c r="O25803" s="76" t="s">
        <v>4356</v>
      </c>
      <c r="P25803" s="82">
        <v>1112</v>
      </c>
      <c r="Q25803" s="82" t="s">
        <v>101981</v>
      </c>
      <c r="R25803"/>
    </row>
    <row r="25804" spans="12:18" x14ac:dyDescent="0.25">
      <c r="L25804" t="s">
        <v>3314</v>
      </c>
      <c r="M25804" t="s">
        <v>34724</v>
      </c>
      <c r="N25804" t="s">
        <v>63061</v>
      </c>
      <c r="O25804" s="76" t="s">
        <v>4356</v>
      </c>
      <c r="P25804" s="82">
        <v>230</v>
      </c>
      <c r="Q25804" s="82" t="s">
        <v>101982</v>
      </c>
      <c r="R25804"/>
    </row>
    <row r="25805" spans="12:18" x14ac:dyDescent="0.25">
      <c r="L25805" t="s">
        <v>3314</v>
      </c>
      <c r="M25805" t="s">
        <v>37040</v>
      </c>
      <c r="N25805" t="s">
        <v>63062</v>
      </c>
      <c r="O25805" s="76" t="s">
        <v>4356</v>
      </c>
      <c r="P25805" s="82">
        <v>636</v>
      </c>
      <c r="Q25805" s="82" t="s">
        <v>101983</v>
      </c>
      <c r="R25805"/>
    </row>
    <row r="25806" spans="12:18" x14ac:dyDescent="0.25">
      <c r="L25806" t="s">
        <v>3314</v>
      </c>
      <c r="M25806" t="s">
        <v>6067</v>
      </c>
      <c r="N25806" t="s">
        <v>63063</v>
      </c>
      <c r="O25806" s="76" t="s">
        <v>4366</v>
      </c>
      <c r="P25806" s="82">
        <v>181</v>
      </c>
      <c r="Q25806" s="82" t="s">
        <v>101984</v>
      </c>
      <c r="R25806"/>
    </row>
    <row r="25807" spans="12:18" x14ac:dyDescent="0.25">
      <c r="L25807" t="s">
        <v>3314</v>
      </c>
      <c r="M25807" t="s">
        <v>17455</v>
      </c>
      <c r="N25807" t="s">
        <v>63064</v>
      </c>
      <c r="O25807" s="76" t="s">
        <v>4366</v>
      </c>
      <c r="P25807" s="82">
        <v>223</v>
      </c>
      <c r="Q25807" s="82" t="s">
        <v>101985</v>
      </c>
      <c r="R25807"/>
    </row>
    <row r="25808" spans="12:18" x14ac:dyDescent="0.25">
      <c r="L25808" t="s">
        <v>3314</v>
      </c>
      <c r="M25808" t="s">
        <v>17457</v>
      </c>
      <c r="N25808" t="s">
        <v>63065</v>
      </c>
      <c r="O25808" s="76" t="s">
        <v>4356</v>
      </c>
      <c r="P25808" s="82">
        <v>1453</v>
      </c>
      <c r="Q25808" s="82" t="s">
        <v>101986</v>
      </c>
      <c r="R25808"/>
    </row>
    <row r="25809" spans="12:18" x14ac:dyDescent="0.25">
      <c r="L25809" t="s">
        <v>3314</v>
      </c>
      <c r="M25809" t="s">
        <v>17459</v>
      </c>
      <c r="N25809" t="s">
        <v>63066</v>
      </c>
      <c r="O25809" s="76" t="s">
        <v>4366</v>
      </c>
      <c r="P25809" s="82">
        <v>204</v>
      </c>
      <c r="Q25809" s="82" t="s">
        <v>101987</v>
      </c>
      <c r="R25809"/>
    </row>
    <row r="25810" spans="12:18" x14ac:dyDescent="0.25">
      <c r="L25810" t="s">
        <v>3314</v>
      </c>
      <c r="M25810" t="s">
        <v>8919</v>
      </c>
      <c r="N25810" t="s">
        <v>63067</v>
      </c>
      <c r="O25810" s="76" t="s">
        <v>4356</v>
      </c>
      <c r="P25810" s="82">
        <v>164</v>
      </c>
      <c r="Q25810" s="82" t="s">
        <v>101988</v>
      </c>
      <c r="R25810"/>
    </row>
    <row r="25811" spans="12:18" x14ac:dyDescent="0.25">
      <c r="L25811" t="s">
        <v>3314</v>
      </c>
      <c r="M25811" t="s">
        <v>7138</v>
      </c>
      <c r="N25811" t="s">
        <v>63068</v>
      </c>
      <c r="O25811" s="76" t="s">
        <v>4366</v>
      </c>
      <c r="P25811" s="82">
        <v>66</v>
      </c>
      <c r="Q25811" s="82" t="s">
        <v>101989</v>
      </c>
      <c r="R25811"/>
    </row>
    <row r="25812" spans="12:18" x14ac:dyDescent="0.25">
      <c r="L25812" t="s">
        <v>3314</v>
      </c>
      <c r="M25812" t="s">
        <v>17046</v>
      </c>
      <c r="N25812" t="s">
        <v>63069</v>
      </c>
      <c r="O25812" s="76" t="s">
        <v>4366</v>
      </c>
      <c r="P25812" s="82">
        <v>16</v>
      </c>
      <c r="Q25812" s="82" t="s">
        <v>101990</v>
      </c>
      <c r="R25812"/>
    </row>
    <row r="25813" spans="12:18" x14ac:dyDescent="0.25">
      <c r="L25813" t="s">
        <v>3314</v>
      </c>
      <c r="M25813" t="s">
        <v>19445</v>
      </c>
      <c r="N25813" t="s">
        <v>63070</v>
      </c>
      <c r="O25813" s="76" t="s">
        <v>4356</v>
      </c>
      <c r="P25813" s="82">
        <v>147</v>
      </c>
      <c r="Q25813" s="82" t="s">
        <v>101991</v>
      </c>
      <c r="R25813"/>
    </row>
    <row r="25814" spans="12:18" x14ac:dyDescent="0.25">
      <c r="L25814" t="s">
        <v>3314</v>
      </c>
      <c r="M25814" t="s">
        <v>6068</v>
      </c>
      <c r="N25814" t="s">
        <v>63071</v>
      </c>
      <c r="O25814" s="76" t="s">
        <v>4366</v>
      </c>
      <c r="P25814" s="82">
        <v>34</v>
      </c>
      <c r="Q25814" s="82" t="s">
        <v>101992</v>
      </c>
      <c r="R25814"/>
    </row>
    <row r="25815" spans="12:18" x14ac:dyDescent="0.25">
      <c r="L25815" t="s">
        <v>3314</v>
      </c>
      <c r="M25815" t="s">
        <v>17462</v>
      </c>
      <c r="N25815" t="s">
        <v>63072</v>
      </c>
      <c r="O25815" s="76" t="s">
        <v>4356</v>
      </c>
      <c r="P25815" s="82">
        <v>62</v>
      </c>
      <c r="Q25815" s="82" t="s">
        <v>101993</v>
      </c>
      <c r="R25815"/>
    </row>
    <row r="25816" spans="12:18" x14ac:dyDescent="0.25">
      <c r="L25816" t="s">
        <v>3314</v>
      </c>
      <c r="M25816" t="s">
        <v>17463</v>
      </c>
      <c r="N25816" t="s">
        <v>63073</v>
      </c>
      <c r="O25816" s="76" t="s">
        <v>4366</v>
      </c>
      <c r="P25816" s="82">
        <v>183</v>
      </c>
      <c r="Q25816" s="82" t="s">
        <v>101994</v>
      </c>
      <c r="R25816"/>
    </row>
    <row r="25817" spans="12:18" x14ac:dyDescent="0.25">
      <c r="L25817" t="s">
        <v>3314</v>
      </c>
      <c r="M25817" t="s">
        <v>37041</v>
      </c>
      <c r="N25817" t="s">
        <v>63074</v>
      </c>
      <c r="O25817" s="76" t="s">
        <v>4356</v>
      </c>
      <c r="P25817" s="82">
        <v>161</v>
      </c>
      <c r="Q25817" s="82" t="s">
        <v>101995</v>
      </c>
      <c r="R25817"/>
    </row>
    <row r="25818" spans="12:18" x14ac:dyDescent="0.25">
      <c r="L25818" t="s">
        <v>3314</v>
      </c>
      <c r="M25818" t="s">
        <v>6070</v>
      </c>
      <c r="N25818" t="s">
        <v>63075</v>
      </c>
      <c r="O25818" s="76" t="s">
        <v>4356</v>
      </c>
      <c r="P25818" s="82">
        <v>272</v>
      </c>
      <c r="Q25818" s="82" t="s">
        <v>102009</v>
      </c>
      <c r="R25818"/>
    </row>
    <row r="25819" spans="12:18" x14ac:dyDescent="0.25">
      <c r="L25819" t="s">
        <v>3314</v>
      </c>
      <c r="M25819" t="s">
        <v>6071</v>
      </c>
      <c r="N25819" t="s">
        <v>63076</v>
      </c>
      <c r="O25819" s="76" t="s">
        <v>4366</v>
      </c>
      <c r="P25819" s="82">
        <v>107</v>
      </c>
      <c r="Q25819" s="82" t="s">
        <v>102010</v>
      </c>
      <c r="R25819"/>
    </row>
    <row r="25820" spans="12:18" x14ac:dyDescent="0.25">
      <c r="L25820" t="s">
        <v>3314</v>
      </c>
      <c r="M25820" t="s">
        <v>12719</v>
      </c>
      <c r="N25820" t="s">
        <v>63077</v>
      </c>
      <c r="O25820" s="76" t="s">
        <v>4356</v>
      </c>
      <c r="P25820" s="82">
        <v>233</v>
      </c>
      <c r="Q25820" s="82" t="s">
        <v>102011</v>
      </c>
      <c r="R25820"/>
    </row>
    <row r="25821" spans="12:18" x14ac:dyDescent="0.25">
      <c r="L25821" t="s">
        <v>3314</v>
      </c>
      <c r="M25821" t="s">
        <v>17472</v>
      </c>
      <c r="N25821" t="s">
        <v>63078</v>
      </c>
      <c r="O25821" s="76" t="s">
        <v>4374</v>
      </c>
      <c r="P25821" s="82">
        <v>594</v>
      </c>
      <c r="Q25821" s="82" t="s">
        <v>102012</v>
      </c>
      <c r="R25821"/>
    </row>
    <row r="25822" spans="12:18" x14ac:dyDescent="0.25">
      <c r="L25822" t="s">
        <v>3314</v>
      </c>
      <c r="M25822" t="s">
        <v>17474</v>
      </c>
      <c r="N25822" t="s">
        <v>63079</v>
      </c>
      <c r="O25822" s="76" t="s">
        <v>4366</v>
      </c>
      <c r="P25822" s="82">
        <v>26</v>
      </c>
      <c r="Q25822" s="82" t="s">
        <v>102013</v>
      </c>
      <c r="R25822"/>
    </row>
    <row r="25823" spans="12:18" x14ac:dyDescent="0.25">
      <c r="L25823" t="s">
        <v>3314</v>
      </c>
      <c r="M25823" t="s">
        <v>23527</v>
      </c>
      <c r="N25823" t="s">
        <v>63080</v>
      </c>
      <c r="O25823" s="76" t="s">
        <v>4356</v>
      </c>
      <c r="P25823" s="82">
        <v>98</v>
      </c>
      <c r="Q25823" s="82" t="s">
        <v>102014</v>
      </c>
      <c r="R25823"/>
    </row>
    <row r="25824" spans="12:18" x14ac:dyDescent="0.25">
      <c r="L25824" t="s">
        <v>3314</v>
      </c>
      <c r="M25824" t="s">
        <v>19449</v>
      </c>
      <c r="N25824" t="s">
        <v>63081</v>
      </c>
      <c r="O25824" s="76" t="s">
        <v>4366</v>
      </c>
      <c r="P25824" s="82">
        <v>153</v>
      </c>
      <c r="Q25824" s="82" t="s">
        <v>102015</v>
      </c>
      <c r="R25824"/>
    </row>
    <row r="25825" spans="12:18" x14ac:dyDescent="0.25">
      <c r="L25825" t="s">
        <v>3314</v>
      </c>
      <c r="M25825" t="s">
        <v>6072</v>
      </c>
      <c r="N25825" t="s">
        <v>63082</v>
      </c>
      <c r="O25825" s="76" t="s">
        <v>4356</v>
      </c>
      <c r="P25825" s="82">
        <v>68</v>
      </c>
      <c r="Q25825" s="82" t="s">
        <v>102016</v>
      </c>
      <c r="R25825"/>
    </row>
    <row r="25826" spans="12:18" x14ac:dyDescent="0.25">
      <c r="L25826" t="s">
        <v>3314</v>
      </c>
      <c r="M25826" t="s">
        <v>6073</v>
      </c>
      <c r="N25826" t="s">
        <v>63083</v>
      </c>
      <c r="O25826" s="76" t="s">
        <v>4356</v>
      </c>
      <c r="P25826" s="82">
        <v>255</v>
      </c>
      <c r="Q25826" s="82" t="s">
        <v>102017</v>
      </c>
      <c r="R25826"/>
    </row>
    <row r="25827" spans="12:18" x14ac:dyDescent="0.25">
      <c r="L25827" t="s">
        <v>3314</v>
      </c>
      <c r="M25827" t="s">
        <v>19451</v>
      </c>
      <c r="N25827" t="s">
        <v>63084</v>
      </c>
      <c r="O25827" s="76" t="s">
        <v>4356</v>
      </c>
      <c r="P25827" s="82">
        <v>108</v>
      </c>
      <c r="Q25827" s="82" t="s">
        <v>102018</v>
      </c>
      <c r="R25827"/>
    </row>
    <row r="25828" spans="12:18" x14ac:dyDescent="0.25">
      <c r="L25828" t="s">
        <v>3314</v>
      </c>
      <c r="M25828" t="s">
        <v>23528</v>
      </c>
      <c r="N25828" t="s">
        <v>63085</v>
      </c>
      <c r="O25828" s="76" t="s">
        <v>4356</v>
      </c>
      <c r="P25828" s="82">
        <v>563</v>
      </c>
      <c r="Q25828" s="82" t="s">
        <v>102019</v>
      </c>
      <c r="R25828"/>
    </row>
    <row r="25829" spans="12:18" x14ac:dyDescent="0.25">
      <c r="L25829" t="s">
        <v>3314</v>
      </c>
      <c r="M25829" t="s">
        <v>23529</v>
      </c>
      <c r="N25829" t="s">
        <v>63086</v>
      </c>
      <c r="O25829" s="76" t="s">
        <v>4366</v>
      </c>
      <c r="P25829" s="82">
        <v>303</v>
      </c>
      <c r="Q25829" s="82" t="s">
        <v>102020</v>
      </c>
      <c r="R25829"/>
    </row>
    <row r="25830" spans="12:18" x14ac:dyDescent="0.25">
      <c r="L25830" t="s">
        <v>3314</v>
      </c>
      <c r="M25830" t="s">
        <v>37043</v>
      </c>
      <c r="N25830" t="s">
        <v>63087</v>
      </c>
      <c r="O25830" s="76" t="s">
        <v>4356</v>
      </c>
      <c r="P25830" s="82">
        <v>529</v>
      </c>
      <c r="Q25830" s="82" t="s">
        <v>102021</v>
      </c>
      <c r="R25830"/>
    </row>
    <row r="25831" spans="12:18" x14ac:dyDescent="0.25">
      <c r="L25831" t="s">
        <v>3314</v>
      </c>
      <c r="M25831" t="s">
        <v>6074</v>
      </c>
      <c r="N25831" t="s">
        <v>63088</v>
      </c>
      <c r="O25831" s="76" t="s">
        <v>4356</v>
      </c>
      <c r="P25831" s="82">
        <v>80</v>
      </c>
      <c r="Q25831" s="82" t="s">
        <v>102022</v>
      </c>
      <c r="R25831"/>
    </row>
    <row r="25832" spans="12:18" x14ac:dyDescent="0.25">
      <c r="L25832" t="s">
        <v>3314</v>
      </c>
      <c r="M25832" t="s">
        <v>8736</v>
      </c>
      <c r="N25832" t="s">
        <v>63089</v>
      </c>
      <c r="O25832" s="76" t="s">
        <v>4366</v>
      </c>
      <c r="P25832" s="82">
        <v>169</v>
      </c>
      <c r="Q25832" s="82" t="s">
        <v>102023</v>
      </c>
      <c r="R25832"/>
    </row>
    <row r="25833" spans="12:18" x14ac:dyDescent="0.25">
      <c r="L25833" t="s">
        <v>3314</v>
      </c>
      <c r="M25833" t="s">
        <v>6075</v>
      </c>
      <c r="N25833" t="s">
        <v>63090</v>
      </c>
      <c r="O25833" s="76" t="s">
        <v>4356</v>
      </c>
      <c r="P25833" s="82">
        <v>129</v>
      </c>
      <c r="Q25833" s="82" t="s">
        <v>102024</v>
      </c>
      <c r="R25833"/>
    </row>
    <row r="25834" spans="12:18" x14ac:dyDescent="0.25">
      <c r="L25834" t="s">
        <v>3314</v>
      </c>
      <c r="M25834" t="s">
        <v>6076</v>
      </c>
      <c r="N25834" t="s">
        <v>63091</v>
      </c>
      <c r="O25834" s="76" t="s">
        <v>4366</v>
      </c>
      <c r="P25834" s="82">
        <v>81</v>
      </c>
      <c r="Q25834" s="82" t="s">
        <v>102025</v>
      </c>
      <c r="R25834"/>
    </row>
    <row r="25835" spans="12:18" x14ac:dyDescent="0.25">
      <c r="L25835" t="s">
        <v>3314</v>
      </c>
      <c r="M25835" t="s">
        <v>17476</v>
      </c>
      <c r="N25835" t="s">
        <v>63092</v>
      </c>
      <c r="O25835" s="76" t="s">
        <v>4356</v>
      </c>
      <c r="P25835" s="82">
        <v>235</v>
      </c>
      <c r="Q25835" s="82" t="s">
        <v>102026</v>
      </c>
      <c r="R25835"/>
    </row>
    <row r="25836" spans="12:18" x14ac:dyDescent="0.25">
      <c r="L25836" t="s">
        <v>3314</v>
      </c>
      <c r="M25836" t="s">
        <v>37044</v>
      </c>
      <c r="N25836" t="s">
        <v>63093</v>
      </c>
      <c r="O25836" s="76" t="s">
        <v>4366</v>
      </c>
      <c r="P25836" s="82">
        <v>89</v>
      </c>
      <c r="Q25836" s="82" t="s">
        <v>102027</v>
      </c>
      <c r="R25836"/>
    </row>
    <row r="25837" spans="12:18" x14ac:dyDescent="0.25">
      <c r="L25837" t="s">
        <v>3314</v>
      </c>
      <c r="M25837" t="s">
        <v>23530</v>
      </c>
      <c r="N25837" t="s">
        <v>63094</v>
      </c>
      <c r="O25837" s="76" t="s">
        <v>4374</v>
      </c>
      <c r="P25837" s="82">
        <v>4926</v>
      </c>
      <c r="Q25837" s="82" t="s">
        <v>102028</v>
      </c>
      <c r="R25837"/>
    </row>
    <row r="25838" spans="12:18" x14ac:dyDescent="0.25">
      <c r="L25838" t="s">
        <v>3314</v>
      </c>
      <c r="M25838" t="s">
        <v>23531</v>
      </c>
      <c r="N25838" t="s">
        <v>63095</v>
      </c>
      <c r="O25838" s="76" t="s">
        <v>4366</v>
      </c>
      <c r="P25838" s="82">
        <v>296</v>
      </c>
      <c r="Q25838" s="82" t="s">
        <v>102029</v>
      </c>
      <c r="R25838"/>
    </row>
    <row r="25839" spans="12:18" x14ac:dyDescent="0.25">
      <c r="L25839" t="s">
        <v>3314</v>
      </c>
      <c r="M25839" t="s">
        <v>23532</v>
      </c>
      <c r="N25839" t="s">
        <v>63096</v>
      </c>
      <c r="O25839" s="76" t="s">
        <v>4366</v>
      </c>
      <c r="P25839" s="82">
        <v>69</v>
      </c>
      <c r="Q25839" s="82" t="s">
        <v>102030</v>
      </c>
      <c r="R25839"/>
    </row>
    <row r="25840" spans="12:18" x14ac:dyDescent="0.25">
      <c r="L25840" t="s">
        <v>3314</v>
      </c>
      <c r="M25840" t="s">
        <v>23533</v>
      </c>
      <c r="N25840" t="s">
        <v>63097</v>
      </c>
      <c r="O25840" s="76" t="s">
        <v>4356</v>
      </c>
      <c r="P25840" s="82">
        <v>74</v>
      </c>
      <c r="Q25840" s="82" t="s">
        <v>102031</v>
      </c>
      <c r="R25840"/>
    </row>
    <row r="25841" spans="12:18" x14ac:dyDescent="0.25">
      <c r="L25841" t="s">
        <v>3314</v>
      </c>
      <c r="M25841" t="s">
        <v>17478</v>
      </c>
      <c r="N25841" t="s">
        <v>63098</v>
      </c>
      <c r="O25841" s="76" t="s">
        <v>4366</v>
      </c>
      <c r="P25841" s="82">
        <v>52</v>
      </c>
      <c r="Q25841" s="82" t="s">
        <v>102032</v>
      </c>
      <c r="R25841"/>
    </row>
    <row r="25842" spans="12:18" x14ac:dyDescent="0.25">
      <c r="L25842" t="s">
        <v>3314</v>
      </c>
      <c r="M25842" t="s">
        <v>19454</v>
      </c>
      <c r="N25842" t="s">
        <v>63099</v>
      </c>
      <c r="O25842" s="76" t="s">
        <v>4366</v>
      </c>
      <c r="P25842" s="82">
        <v>127</v>
      </c>
      <c r="Q25842" s="82" t="s">
        <v>102034</v>
      </c>
      <c r="R25842"/>
    </row>
    <row r="25843" spans="12:18" x14ac:dyDescent="0.25">
      <c r="L25843" t="s">
        <v>3314</v>
      </c>
      <c r="M25843" t="s">
        <v>17479</v>
      </c>
      <c r="N25843" t="s">
        <v>63100</v>
      </c>
      <c r="O25843" s="76" t="s">
        <v>4356</v>
      </c>
      <c r="P25843" s="82">
        <v>327</v>
      </c>
      <c r="Q25843" s="82" t="s">
        <v>102033</v>
      </c>
      <c r="R25843"/>
    </row>
    <row r="25844" spans="12:18" x14ac:dyDescent="0.25">
      <c r="L25844" t="s">
        <v>3314</v>
      </c>
      <c r="M25844" t="s">
        <v>15062</v>
      </c>
      <c r="N25844" t="s">
        <v>63101</v>
      </c>
      <c r="O25844" s="76" t="s">
        <v>4356</v>
      </c>
      <c r="P25844" s="82">
        <v>114</v>
      </c>
      <c r="Q25844" s="82" t="s">
        <v>102035</v>
      </c>
      <c r="R25844"/>
    </row>
    <row r="25845" spans="12:18" x14ac:dyDescent="0.25">
      <c r="L25845" t="s">
        <v>3314</v>
      </c>
      <c r="M25845" t="s">
        <v>17481</v>
      </c>
      <c r="N25845" t="s">
        <v>63102</v>
      </c>
      <c r="O25845" s="76" t="s">
        <v>4356</v>
      </c>
      <c r="P25845" s="82">
        <v>436</v>
      </c>
      <c r="Q25845" s="82" t="s">
        <v>102036</v>
      </c>
      <c r="R25845"/>
    </row>
    <row r="25846" spans="12:18" x14ac:dyDescent="0.25">
      <c r="L25846" t="s">
        <v>3314</v>
      </c>
      <c r="M25846" t="s">
        <v>23534</v>
      </c>
      <c r="N25846" t="s">
        <v>63103</v>
      </c>
      <c r="O25846" s="76" t="s">
        <v>4366</v>
      </c>
      <c r="P25846" s="82">
        <v>140</v>
      </c>
      <c r="Q25846" s="82" t="s">
        <v>102037</v>
      </c>
      <c r="R25846"/>
    </row>
    <row r="25847" spans="12:18" x14ac:dyDescent="0.25">
      <c r="L25847" t="s">
        <v>3314</v>
      </c>
      <c r="M25847" t="s">
        <v>19456</v>
      </c>
      <c r="N25847" t="s">
        <v>63104</v>
      </c>
      <c r="O25847" s="76" t="s">
        <v>4356</v>
      </c>
      <c r="P25847" s="82">
        <v>284</v>
      </c>
      <c r="Q25847" s="82" t="s">
        <v>102038</v>
      </c>
      <c r="R25847"/>
    </row>
    <row r="25848" spans="12:18" x14ac:dyDescent="0.25">
      <c r="L25848" t="s">
        <v>3314</v>
      </c>
      <c r="M25848" t="s">
        <v>6077</v>
      </c>
      <c r="N25848" t="s">
        <v>63105</v>
      </c>
      <c r="O25848" s="76" t="s">
        <v>4356</v>
      </c>
      <c r="P25848" s="82">
        <v>64</v>
      </c>
      <c r="Q25848" s="82" t="s">
        <v>102039</v>
      </c>
      <c r="R25848"/>
    </row>
    <row r="25849" spans="12:18" x14ac:dyDescent="0.25">
      <c r="L25849" t="s">
        <v>3314</v>
      </c>
      <c r="M25849" t="s">
        <v>19458</v>
      </c>
      <c r="N25849" t="s">
        <v>63106</v>
      </c>
      <c r="O25849" s="76" t="s">
        <v>4366</v>
      </c>
      <c r="P25849" s="82">
        <v>207</v>
      </c>
      <c r="Q25849" s="82" t="s">
        <v>102040</v>
      </c>
      <c r="R25849"/>
    </row>
    <row r="25850" spans="12:18" x14ac:dyDescent="0.25">
      <c r="L25850" t="s">
        <v>3314</v>
      </c>
      <c r="M25850" t="s">
        <v>19459</v>
      </c>
      <c r="N25850" t="s">
        <v>63107</v>
      </c>
      <c r="O25850" s="76" t="s">
        <v>4366</v>
      </c>
      <c r="P25850" s="82">
        <v>47</v>
      </c>
      <c r="Q25850" s="82" t="s">
        <v>102041</v>
      </c>
      <c r="R25850"/>
    </row>
    <row r="25851" spans="12:18" x14ac:dyDescent="0.25">
      <c r="L25851" t="s">
        <v>3314</v>
      </c>
      <c r="M25851" t="s">
        <v>37045</v>
      </c>
      <c r="N25851" t="s">
        <v>63108</v>
      </c>
      <c r="O25851" s="76" t="s">
        <v>4366</v>
      </c>
      <c r="P25851" s="82">
        <v>92</v>
      </c>
      <c r="Q25851" s="82" t="s">
        <v>102042</v>
      </c>
      <c r="R25851"/>
    </row>
    <row r="25852" spans="12:18" x14ac:dyDescent="0.25">
      <c r="L25852" t="s">
        <v>3314</v>
      </c>
      <c r="M25852" t="s">
        <v>23535</v>
      </c>
      <c r="N25852" t="s">
        <v>63109</v>
      </c>
      <c r="O25852" s="76" t="s">
        <v>4366</v>
      </c>
      <c r="P25852" s="82">
        <v>187</v>
      </c>
      <c r="Q25852" s="82" t="s">
        <v>102043</v>
      </c>
      <c r="R25852"/>
    </row>
    <row r="25853" spans="12:18" x14ac:dyDescent="0.25">
      <c r="L25853" t="s">
        <v>3314</v>
      </c>
      <c r="M25853" t="s">
        <v>19461</v>
      </c>
      <c r="N25853" t="s">
        <v>63110</v>
      </c>
      <c r="O25853" s="76" t="s">
        <v>4374</v>
      </c>
      <c r="P25853" s="82">
        <v>3061</v>
      </c>
      <c r="Q25853" s="82" t="s">
        <v>102044</v>
      </c>
      <c r="R25853"/>
    </row>
    <row r="25854" spans="12:18" x14ac:dyDescent="0.25">
      <c r="L25854" t="s">
        <v>3314</v>
      </c>
      <c r="M25854" t="s">
        <v>23536</v>
      </c>
      <c r="N25854" t="s">
        <v>63111</v>
      </c>
      <c r="O25854" s="76" t="s">
        <v>4356</v>
      </c>
      <c r="P25854" s="82">
        <v>256</v>
      </c>
      <c r="Q25854" s="82" t="s">
        <v>102045</v>
      </c>
      <c r="R25854"/>
    </row>
    <row r="25855" spans="12:18" x14ac:dyDescent="0.25">
      <c r="L25855" t="s">
        <v>3314</v>
      </c>
      <c r="M25855" t="s">
        <v>19463</v>
      </c>
      <c r="N25855" t="s">
        <v>63112</v>
      </c>
      <c r="O25855" s="76" t="s">
        <v>4356</v>
      </c>
      <c r="P25855" s="82">
        <v>306</v>
      </c>
      <c r="Q25855" s="82" t="s">
        <v>102046</v>
      </c>
      <c r="R25855"/>
    </row>
    <row r="25856" spans="12:18" x14ac:dyDescent="0.25">
      <c r="L25856" t="s">
        <v>3314</v>
      </c>
      <c r="M25856" t="s">
        <v>10753</v>
      </c>
      <c r="N25856" t="s">
        <v>63113</v>
      </c>
      <c r="O25856" s="76" t="s">
        <v>4366</v>
      </c>
      <c r="P25856" s="82">
        <v>87</v>
      </c>
      <c r="Q25856" s="82" t="s">
        <v>101996</v>
      </c>
      <c r="R25856"/>
    </row>
    <row r="25857" spans="12:18" x14ac:dyDescent="0.25">
      <c r="L25857" t="s">
        <v>3314</v>
      </c>
      <c r="M25857" t="s">
        <v>6069</v>
      </c>
      <c r="N25857" t="s">
        <v>63114</v>
      </c>
      <c r="O25857" s="76" t="s">
        <v>4356</v>
      </c>
      <c r="P25857" s="82">
        <v>97</v>
      </c>
      <c r="Q25857" s="82" t="s">
        <v>101997</v>
      </c>
      <c r="R25857"/>
    </row>
    <row r="25858" spans="12:18" x14ac:dyDescent="0.25">
      <c r="L25858" t="s">
        <v>3314</v>
      </c>
      <c r="M25858" t="s">
        <v>23523</v>
      </c>
      <c r="N25858" t="s">
        <v>63115</v>
      </c>
      <c r="O25858" s="76" t="s">
        <v>4366</v>
      </c>
      <c r="P25858" s="82">
        <v>141</v>
      </c>
      <c r="Q25858" s="82" t="s">
        <v>101998</v>
      </c>
      <c r="R25858"/>
    </row>
    <row r="25859" spans="12:18" x14ac:dyDescent="0.25">
      <c r="L25859" t="s">
        <v>3314</v>
      </c>
      <c r="M25859" t="s">
        <v>19447</v>
      </c>
      <c r="N25859" t="s">
        <v>63116</v>
      </c>
      <c r="O25859" s="76" t="s">
        <v>4356</v>
      </c>
      <c r="P25859" s="82">
        <v>835</v>
      </c>
      <c r="Q25859" s="82" t="s">
        <v>101999</v>
      </c>
      <c r="R25859"/>
    </row>
    <row r="25860" spans="12:18" x14ac:dyDescent="0.25">
      <c r="L25860" t="s">
        <v>3314</v>
      </c>
      <c r="M25860" t="s">
        <v>23524</v>
      </c>
      <c r="N25860" t="s">
        <v>63117</v>
      </c>
      <c r="O25860" s="76" t="s">
        <v>4356</v>
      </c>
      <c r="P25860" s="82">
        <v>927</v>
      </c>
      <c r="Q25860" s="82" t="s">
        <v>102000</v>
      </c>
      <c r="R25860"/>
    </row>
    <row r="25861" spans="12:18" x14ac:dyDescent="0.25">
      <c r="L25861" t="s">
        <v>3314</v>
      </c>
      <c r="M25861" t="s">
        <v>17466</v>
      </c>
      <c r="N25861" t="s">
        <v>63118</v>
      </c>
      <c r="O25861" s="76" t="s">
        <v>4356</v>
      </c>
      <c r="P25861" s="82">
        <v>426</v>
      </c>
      <c r="Q25861" s="82" t="s">
        <v>102001</v>
      </c>
      <c r="R25861"/>
    </row>
    <row r="25862" spans="12:18" x14ac:dyDescent="0.25">
      <c r="L25862" t="s">
        <v>3314</v>
      </c>
      <c r="M25862" t="s">
        <v>15165</v>
      </c>
      <c r="N25862" t="s">
        <v>63119</v>
      </c>
      <c r="O25862" s="76" t="s">
        <v>4356</v>
      </c>
      <c r="P25862" s="82">
        <v>452</v>
      </c>
      <c r="Q25862" s="82" t="s">
        <v>102003</v>
      </c>
      <c r="R25862"/>
    </row>
    <row r="25863" spans="12:18" x14ac:dyDescent="0.25">
      <c r="L25863" t="s">
        <v>3314</v>
      </c>
      <c r="M25863" t="s">
        <v>23525</v>
      </c>
      <c r="N25863" t="s">
        <v>63120</v>
      </c>
      <c r="O25863" s="76" t="s">
        <v>4356</v>
      </c>
      <c r="P25863" s="82">
        <v>135</v>
      </c>
      <c r="Q25863" s="82" t="s">
        <v>102004</v>
      </c>
      <c r="R25863"/>
    </row>
    <row r="25864" spans="12:18" x14ac:dyDescent="0.25">
      <c r="L25864" t="s">
        <v>3314</v>
      </c>
      <c r="M25864" t="s">
        <v>7731</v>
      </c>
      <c r="N25864" t="s">
        <v>63121</v>
      </c>
      <c r="O25864" s="76" t="s">
        <v>4356</v>
      </c>
      <c r="P25864" s="82">
        <v>315</v>
      </c>
      <c r="Q25864" s="82" t="s">
        <v>102005</v>
      </c>
      <c r="R25864"/>
    </row>
    <row r="25865" spans="12:18" x14ac:dyDescent="0.25">
      <c r="L25865" t="s">
        <v>3314</v>
      </c>
      <c r="M25865" t="s">
        <v>37042</v>
      </c>
      <c r="N25865" t="s">
        <v>63122</v>
      </c>
      <c r="O25865" s="76" t="s">
        <v>4356</v>
      </c>
      <c r="P25865" s="82">
        <v>1162</v>
      </c>
      <c r="Q25865" s="82" t="s">
        <v>102006</v>
      </c>
      <c r="R25865"/>
    </row>
    <row r="25866" spans="12:18" x14ac:dyDescent="0.25">
      <c r="L25866" t="s">
        <v>3314</v>
      </c>
      <c r="M25866" t="s">
        <v>17469</v>
      </c>
      <c r="N25866" t="s">
        <v>63123</v>
      </c>
      <c r="O25866" s="76" t="s">
        <v>4356</v>
      </c>
      <c r="P25866" s="82">
        <v>373</v>
      </c>
      <c r="Q25866" s="82" t="s">
        <v>102007</v>
      </c>
      <c r="R25866"/>
    </row>
    <row r="25867" spans="12:18" x14ac:dyDescent="0.25">
      <c r="L25867" t="s">
        <v>3314</v>
      </c>
      <c r="M25867" t="s">
        <v>23526</v>
      </c>
      <c r="N25867" t="s">
        <v>63124</v>
      </c>
      <c r="O25867" s="76" t="s">
        <v>4366</v>
      </c>
      <c r="P25867" s="82">
        <v>173</v>
      </c>
      <c r="Q25867" s="82" t="s">
        <v>102008</v>
      </c>
      <c r="R25867"/>
    </row>
    <row r="25868" spans="12:18" x14ac:dyDescent="0.25">
      <c r="L25868" t="s">
        <v>3314</v>
      </c>
      <c r="M25868" t="s">
        <v>5207</v>
      </c>
      <c r="N25868" t="s">
        <v>63125</v>
      </c>
      <c r="O25868" s="76" t="s">
        <v>4356</v>
      </c>
      <c r="P25868" s="82">
        <v>65</v>
      </c>
      <c r="Q25868" s="82" t="s">
        <v>102002</v>
      </c>
      <c r="R25868"/>
    </row>
    <row r="25869" spans="12:18" x14ac:dyDescent="0.25">
      <c r="L25869" t="s">
        <v>3314</v>
      </c>
      <c r="M25869" t="s">
        <v>19465</v>
      </c>
      <c r="N25869" t="s">
        <v>63126</v>
      </c>
      <c r="O25869" s="76" t="s">
        <v>4366</v>
      </c>
      <c r="P25869" s="82">
        <v>134</v>
      </c>
      <c r="Q25869" s="82" t="s">
        <v>102047</v>
      </c>
      <c r="R25869"/>
    </row>
    <row r="25870" spans="12:18" x14ac:dyDescent="0.25">
      <c r="L25870" t="s">
        <v>3314</v>
      </c>
      <c r="M25870" t="s">
        <v>37046</v>
      </c>
      <c r="N25870" t="s">
        <v>63127</v>
      </c>
      <c r="O25870" s="76" t="s">
        <v>4356</v>
      </c>
      <c r="P25870" s="82">
        <v>76</v>
      </c>
      <c r="Q25870" s="82" t="s">
        <v>102048</v>
      </c>
      <c r="R25870"/>
    </row>
    <row r="25871" spans="12:18" x14ac:dyDescent="0.25">
      <c r="L25871" t="s">
        <v>3314</v>
      </c>
      <c r="M25871" t="s">
        <v>23537</v>
      </c>
      <c r="N25871" t="s">
        <v>63128</v>
      </c>
      <c r="O25871" s="76" t="s">
        <v>4356</v>
      </c>
      <c r="P25871" s="82">
        <v>266</v>
      </c>
      <c r="Q25871" s="82" t="s">
        <v>102049</v>
      </c>
      <c r="R25871"/>
    </row>
    <row r="25872" spans="12:18" x14ac:dyDescent="0.25">
      <c r="L25872" t="s">
        <v>3314</v>
      </c>
      <c r="M25872" t="s">
        <v>17482</v>
      </c>
      <c r="N25872" t="s">
        <v>63129</v>
      </c>
      <c r="O25872" s="76" t="s">
        <v>4374</v>
      </c>
      <c r="P25872" s="82">
        <v>41518</v>
      </c>
      <c r="Q25872" s="82" t="s">
        <v>72645</v>
      </c>
      <c r="R25872"/>
    </row>
    <row r="25873" spans="12:18" x14ac:dyDescent="0.25">
      <c r="L25873" t="s">
        <v>3314</v>
      </c>
      <c r="M25873" t="s">
        <v>19467</v>
      </c>
      <c r="N25873" t="s">
        <v>63130</v>
      </c>
      <c r="O25873" s="76" t="s">
        <v>4366</v>
      </c>
      <c r="P25873" s="82">
        <v>76</v>
      </c>
      <c r="Q25873" s="82" t="s">
        <v>102050</v>
      </c>
      <c r="R25873"/>
    </row>
    <row r="25874" spans="12:18" x14ac:dyDescent="0.25">
      <c r="L25874" t="s">
        <v>3314</v>
      </c>
      <c r="M25874" t="s">
        <v>19469</v>
      </c>
      <c r="N25874" t="s">
        <v>63131</v>
      </c>
      <c r="O25874" s="76" t="s">
        <v>4366</v>
      </c>
      <c r="P25874" s="82">
        <v>212</v>
      </c>
      <c r="Q25874" s="82" t="s">
        <v>102051</v>
      </c>
      <c r="R25874"/>
    </row>
    <row r="25875" spans="12:18" x14ac:dyDescent="0.25">
      <c r="L25875" t="s">
        <v>3314</v>
      </c>
      <c r="M25875" t="s">
        <v>17484</v>
      </c>
      <c r="N25875" t="s">
        <v>63132</v>
      </c>
      <c r="O25875" s="76" t="s">
        <v>4356</v>
      </c>
      <c r="P25875" s="82">
        <v>19</v>
      </c>
      <c r="Q25875" s="82" t="s">
        <v>102052</v>
      </c>
      <c r="R25875"/>
    </row>
    <row r="25876" spans="12:18" x14ac:dyDescent="0.25">
      <c r="L25876" t="s">
        <v>3314</v>
      </c>
      <c r="M25876" t="s">
        <v>19470</v>
      </c>
      <c r="N25876" t="s">
        <v>63133</v>
      </c>
      <c r="O25876" s="76" t="s">
        <v>4356</v>
      </c>
      <c r="P25876" s="82">
        <v>312</v>
      </c>
      <c r="Q25876" s="82" t="s">
        <v>102053</v>
      </c>
      <c r="R25876"/>
    </row>
    <row r="25877" spans="12:18" x14ac:dyDescent="0.25">
      <c r="L25877" t="s">
        <v>3314</v>
      </c>
      <c r="M25877" t="s">
        <v>19472</v>
      </c>
      <c r="N25877" t="s">
        <v>63134</v>
      </c>
      <c r="O25877" s="76" t="s">
        <v>4366</v>
      </c>
      <c r="P25877" s="82">
        <v>221</v>
      </c>
      <c r="Q25877" s="82" t="s">
        <v>102054</v>
      </c>
      <c r="R25877"/>
    </row>
    <row r="25878" spans="12:18" x14ac:dyDescent="0.25">
      <c r="L25878" t="s">
        <v>3314</v>
      </c>
      <c r="M25878" t="s">
        <v>19474</v>
      </c>
      <c r="N25878" t="s">
        <v>63135</v>
      </c>
      <c r="O25878" s="76" t="s">
        <v>4356</v>
      </c>
      <c r="P25878" s="82">
        <v>535</v>
      </c>
      <c r="Q25878" s="82" t="s">
        <v>102055</v>
      </c>
      <c r="R25878"/>
    </row>
    <row r="25879" spans="12:18" x14ac:dyDescent="0.25">
      <c r="L25879" t="s">
        <v>3314</v>
      </c>
      <c r="M25879" t="s">
        <v>6078</v>
      </c>
      <c r="N25879" t="s">
        <v>63136</v>
      </c>
      <c r="O25879" s="76" t="s">
        <v>4356</v>
      </c>
      <c r="P25879" s="82">
        <v>1209</v>
      </c>
      <c r="Q25879" s="82" t="s">
        <v>102056</v>
      </c>
      <c r="R25879"/>
    </row>
    <row r="25880" spans="12:18" x14ac:dyDescent="0.25">
      <c r="L25880" t="s">
        <v>3314</v>
      </c>
      <c r="M25880" t="s">
        <v>37047</v>
      </c>
      <c r="N25880" t="s">
        <v>63137</v>
      </c>
      <c r="O25880" s="76" t="s">
        <v>4366</v>
      </c>
      <c r="P25880" s="82">
        <v>87</v>
      </c>
      <c r="Q25880" s="82" t="s">
        <v>102057</v>
      </c>
      <c r="R25880"/>
    </row>
    <row r="25881" spans="12:18" x14ac:dyDescent="0.25">
      <c r="L25881" t="s">
        <v>3314</v>
      </c>
      <c r="M25881" t="s">
        <v>23538</v>
      </c>
      <c r="N25881" t="s">
        <v>63138</v>
      </c>
      <c r="O25881" s="76" t="s">
        <v>4366</v>
      </c>
      <c r="P25881" s="82">
        <v>105</v>
      </c>
      <c r="Q25881" s="82" t="s">
        <v>102058</v>
      </c>
      <c r="R25881"/>
    </row>
    <row r="25882" spans="12:18" x14ac:dyDescent="0.25">
      <c r="L25882" t="s">
        <v>3314</v>
      </c>
      <c r="M25882" t="s">
        <v>37048</v>
      </c>
      <c r="N25882" t="s">
        <v>63139</v>
      </c>
      <c r="O25882" s="76" t="s">
        <v>4366</v>
      </c>
      <c r="P25882" s="82">
        <v>34</v>
      </c>
      <c r="Q25882" s="82" t="s">
        <v>102059</v>
      </c>
      <c r="R25882"/>
    </row>
    <row r="25883" spans="12:18" x14ac:dyDescent="0.25">
      <c r="L25883" t="s">
        <v>3314</v>
      </c>
      <c r="M25883" t="s">
        <v>23539</v>
      </c>
      <c r="N25883" t="s">
        <v>63140</v>
      </c>
      <c r="O25883" s="76" t="s">
        <v>4356</v>
      </c>
      <c r="P25883" s="82">
        <v>760</v>
      </c>
      <c r="Q25883" s="82" t="s">
        <v>102060</v>
      </c>
      <c r="R25883"/>
    </row>
    <row r="25884" spans="12:18" x14ac:dyDescent="0.25">
      <c r="L25884" t="s">
        <v>3314</v>
      </c>
      <c r="M25884" t="s">
        <v>37049</v>
      </c>
      <c r="N25884" t="s">
        <v>63141</v>
      </c>
      <c r="O25884" s="76" t="s">
        <v>4356</v>
      </c>
      <c r="P25884" s="82">
        <v>1043</v>
      </c>
      <c r="Q25884" s="82" t="s">
        <v>102061</v>
      </c>
      <c r="R25884"/>
    </row>
    <row r="25885" spans="12:18" x14ac:dyDescent="0.25">
      <c r="L25885" t="s">
        <v>3314</v>
      </c>
      <c r="M25885" t="s">
        <v>23540</v>
      </c>
      <c r="N25885" t="s">
        <v>63142</v>
      </c>
      <c r="O25885" s="76" t="s">
        <v>4356</v>
      </c>
      <c r="P25885" s="82">
        <v>74</v>
      </c>
      <c r="Q25885" s="82" t="s">
        <v>102062</v>
      </c>
      <c r="R25885"/>
    </row>
    <row r="25886" spans="12:18" x14ac:dyDescent="0.25">
      <c r="L25886" t="s">
        <v>3314</v>
      </c>
      <c r="M25886" t="s">
        <v>37050</v>
      </c>
      <c r="N25886" t="s">
        <v>63143</v>
      </c>
      <c r="O25886" s="76" t="s">
        <v>4366</v>
      </c>
      <c r="P25886" s="82">
        <v>99</v>
      </c>
      <c r="Q25886" s="82" t="s">
        <v>102063</v>
      </c>
      <c r="R25886"/>
    </row>
    <row r="25887" spans="12:18" x14ac:dyDescent="0.25">
      <c r="L25887" t="s">
        <v>3314</v>
      </c>
      <c r="M25887" t="s">
        <v>23541</v>
      </c>
      <c r="N25887" t="s">
        <v>63144</v>
      </c>
      <c r="O25887" s="76" t="s">
        <v>4356</v>
      </c>
      <c r="P25887" s="82">
        <v>453</v>
      </c>
      <c r="Q25887" s="82" t="s">
        <v>102064</v>
      </c>
      <c r="R25887"/>
    </row>
    <row r="25888" spans="12:18" x14ac:dyDescent="0.25">
      <c r="L25888" t="s">
        <v>3314</v>
      </c>
      <c r="M25888" t="s">
        <v>17486</v>
      </c>
      <c r="N25888" t="s">
        <v>63145</v>
      </c>
      <c r="O25888" s="76" t="s">
        <v>4356</v>
      </c>
      <c r="P25888" s="82">
        <v>287</v>
      </c>
      <c r="Q25888" s="82" t="s">
        <v>102065</v>
      </c>
      <c r="R25888"/>
    </row>
    <row r="25889" spans="12:18" x14ac:dyDescent="0.25">
      <c r="L25889" t="s">
        <v>3314</v>
      </c>
      <c r="M25889" t="s">
        <v>17488</v>
      </c>
      <c r="N25889" t="s">
        <v>63146</v>
      </c>
      <c r="O25889" s="76" t="s">
        <v>4356</v>
      </c>
      <c r="P25889" s="82">
        <v>79</v>
      </c>
      <c r="Q25889" s="82" t="s">
        <v>102066</v>
      </c>
      <c r="R25889"/>
    </row>
    <row r="25890" spans="12:18" x14ac:dyDescent="0.25">
      <c r="L25890" t="s">
        <v>3314</v>
      </c>
      <c r="M25890" t="s">
        <v>6079</v>
      </c>
      <c r="N25890" t="s">
        <v>63147</v>
      </c>
      <c r="O25890" s="76" t="s">
        <v>4356</v>
      </c>
      <c r="P25890" s="82">
        <v>33</v>
      </c>
      <c r="Q25890" s="82" t="s">
        <v>102067</v>
      </c>
      <c r="R25890"/>
    </row>
    <row r="25891" spans="12:18" x14ac:dyDescent="0.25">
      <c r="L25891" t="s">
        <v>3314</v>
      </c>
      <c r="M25891" t="s">
        <v>33069</v>
      </c>
      <c r="N25891" t="s">
        <v>63148</v>
      </c>
      <c r="O25891" s="76" t="s">
        <v>4356</v>
      </c>
      <c r="P25891" s="82">
        <v>105</v>
      </c>
      <c r="Q25891" s="82" t="s">
        <v>102068</v>
      </c>
      <c r="R25891"/>
    </row>
    <row r="25892" spans="12:18" x14ac:dyDescent="0.25">
      <c r="L25892" t="s">
        <v>3314</v>
      </c>
      <c r="M25892" t="s">
        <v>6080</v>
      </c>
      <c r="N25892" t="s">
        <v>63149</v>
      </c>
      <c r="O25892" s="76" t="s">
        <v>4356</v>
      </c>
      <c r="P25892" s="82">
        <v>4897</v>
      </c>
      <c r="Q25892" s="82" t="s">
        <v>102069</v>
      </c>
      <c r="R25892"/>
    </row>
    <row r="25893" spans="12:18" x14ac:dyDescent="0.25">
      <c r="L25893" t="s">
        <v>3314</v>
      </c>
      <c r="M25893" t="s">
        <v>23542</v>
      </c>
      <c r="N25893" t="s">
        <v>63150</v>
      </c>
      <c r="O25893" s="76" t="s">
        <v>4366</v>
      </c>
      <c r="P25893" s="82">
        <v>106</v>
      </c>
      <c r="Q25893" s="82" t="s">
        <v>102070</v>
      </c>
      <c r="R25893"/>
    </row>
    <row r="25894" spans="12:18" x14ac:dyDescent="0.25">
      <c r="L25894" t="s">
        <v>3314</v>
      </c>
      <c r="M25894" t="s">
        <v>37051</v>
      </c>
      <c r="N25894" t="s">
        <v>63151</v>
      </c>
      <c r="O25894" s="76" t="s">
        <v>4366</v>
      </c>
      <c r="P25894" s="82">
        <v>241</v>
      </c>
      <c r="Q25894" s="82" t="s">
        <v>102071</v>
      </c>
      <c r="R25894"/>
    </row>
    <row r="25895" spans="12:18" x14ac:dyDescent="0.25">
      <c r="L25895" t="s">
        <v>3314</v>
      </c>
      <c r="M25895" t="s">
        <v>6081</v>
      </c>
      <c r="N25895" t="s">
        <v>63152</v>
      </c>
      <c r="O25895" s="76" t="s">
        <v>4356</v>
      </c>
      <c r="P25895" s="82">
        <v>88</v>
      </c>
      <c r="Q25895" s="82" t="s">
        <v>102072</v>
      </c>
      <c r="R25895"/>
    </row>
    <row r="25896" spans="12:18" x14ac:dyDescent="0.25">
      <c r="L25896" t="s">
        <v>3314</v>
      </c>
      <c r="M25896" t="s">
        <v>6082</v>
      </c>
      <c r="N25896" t="s">
        <v>63153</v>
      </c>
      <c r="O25896" s="76" t="s">
        <v>4356</v>
      </c>
      <c r="P25896" s="82">
        <v>509</v>
      </c>
      <c r="Q25896" s="82" t="s">
        <v>102073</v>
      </c>
      <c r="R25896"/>
    </row>
    <row r="25897" spans="12:18" x14ac:dyDescent="0.25">
      <c r="L25897" t="s">
        <v>3314</v>
      </c>
      <c r="M25897" t="s">
        <v>6083</v>
      </c>
      <c r="N25897" t="s">
        <v>63154</v>
      </c>
      <c r="O25897" s="76" t="s">
        <v>4356</v>
      </c>
      <c r="P25897" s="82">
        <v>330</v>
      </c>
      <c r="Q25897" s="82" t="s">
        <v>102074</v>
      </c>
      <c r="R25897"/>
    </row>
    <row r="25898" spans="12:18" x14ac:dyDescent="0.25">
      <c r="L25898" t="s">
        <v>3314</v>
      </c>
      <c r="M25898" t="s">
        <v>37052</v>
      </c>
      <c r="N25898" t="s">
        <v>63155</v>
      </c>
      <c r="O25898" s="76" t="s">
        <v>4356</v>
      </c>
      <c r="P25898" s="82">
        <v>94</v>
      </c>
      <c r="Q25898" s="82" t="s">
        <v>102075</v>
      </c>
      <c r="R25898"/>
    </row>
    <row r="25899" spans="12:18" x14ac:dyDescent="0.25">
      <c r="L25899" t="s">
        <v>3314</v>
      </c>
      <c r="M25899" t="s">
        <v>37053</v>
      </c>
      <c r="N25899" t="s">
        <v>63156</v>
      </c>
      <c r="O25899" s="76" t="s">
        <v>4356</v>
      </c>
      <c r="P25899" s="82">
        <v>102</v>
      </c>
      <c r="Q25899" s="82" t="s">
        <v>102076</v>
      </c>
      <c r="R25899"/>
    </row>
    <row r="25900" spans="12:18" x14ac:dyDescent="0.25">
      <c r="L25900" t="s">
        <v>3314</v>
      </c>
      <c r="M25900" t="s">
        <v>23543</v>
      </c>
      <c r="N25900" t="s">
        <v>63157</v>
      </c>
      <c r="O25900" s="76" t="s">
        <v>4366</v>
      </c>
      <c r="P25900" s="82">
        <v>44</v>
      </c>
      <c r="Q25900" s="82" t="s">
        <v>102077</v>
      </c>
      <c r="R25900"/>
    </row>
    <row r="25901" spans="12:18" x14ac:dyDescent="0.25">
      <c r="L25901" t="s">
        <v>3314</v>
      </c>
      <c r="M25901" t="s">
        <v>37054</v>
      </c>
      <c r="N25901" t="s">
        <v>63158</v>
      </c>
      <c r="O25901" s="76" t="s">
        <v>4356</v>
      </c>
      <c r="P25901" s="82">
        <v>32</v>
      </c>
      <c r="Q25901" s="82" t="s">
        <v>102078</v>
      </c>
      <c r="R25901"/>
    </row>
    <row r="25902" spans="12:18" x14ac:dyDescent="0.25">
      <c r="L25902" t="s">
        <v>3314</v>
      </c>
      <c r="M25902" t="s">
        <v>37055</v>
      </c>
      <c r="N25902" t="s">
        <v>63159</v>
      </c>
      <c r="O25902" s="76" t="s">
        <v>4356</v>
      </c>
      <c r="P25902" s="82">
        <v>140</v>
      </c>
      <c r="Q25902" s="82" t="s">
        <v>102079</v>
      </c>
      <c r="R25902"/>
    </row>
    <row r="25903" spans="12:18" x14ac:dyDescent="0.25">
      <c r="L25903" t="s">
        <v>3314</v>
      </c>
      <c r="M25903" t="s">
        <v>37056</v>
      </c>
      <c r="N25903" t="s">
        <v>63160</v>
      </c>
      <c r="O25903" s="76" t="s">
        <v>4356</v>
      </c>
      <c r="P25903" s="82">
        <v>222</v>
      </c>
      <c r="Q25903" s="82" t="s">
        <v>102080</v>
      </c>
      <c r="R25903"/>
    </row>
    <row r="25904" spans="12:18" x14ac:dyDescent="0.25">
      <c r="L25904" t="s">
        <v>3314</v>
      </c>
      <c r="M25904" t="s">
        <v>36977</v>
      </c>
      <c r="N25904" t="s">
        <v>63161</v>
      </c>
      <c r="O25904" s="76" t="s">
        <v>4366</v>
      </c>
      <c r="P25904" s="82">
        <v>79</v>
      </c>
      <c r="Q25904" s="82" t="s">
        <v>102081</v>
      </c>
      <c r="R25904"/>
    </row>
    <row r="25905" spans="12:18" x14ac:dyDescent="0.25">
      <c r="L25905" t="s">
        <v>3314</v>
      </c>
      <c r="M25905" t="s">
        <v>19476</v>
      </c>
      <c r="N25905" t="s">
        <v>63162</v>
      </c>
      <c r="O25905" s="76" t="s">
        <v>4356</v>
      </c>
      <c r="P25905" s="82">
        <v>399</v>
      </c>
      <c r="Q25905" s="82" t="s">
        <v>102082</v>
      </c>
      <c r="R25905"/>
    </row>
    <row r="25906" spans="12:18" x14ac:dyDescent="0.25">
      <c r="L25906" t="s">
        <v>3314</v>
      </c>
      <c r="M25906" t="s">
        <v>37057</v>
      </c>
      <c r="N25906" t="s">
        <v>63163</v>
      </c>
      <c r="O25906" s="76" t="s">
        <v>4366</v>
      </c>
      <c r="P25906" s="82">
        <v>115</v>
      </c>
      <c r="Q25906" s="82" t="s">
        <v>102083</v>
      </c>
      <c r="R25906"/>
    </row>
    <row r="25907" spans="12:18" x14ac:dyDescent="0.25">
      <c r="L25907" t="s">
        <v>3314</v>
      </c>
      <c r="M25907" t="s">
        <v>23544</v>
      </c>
      <c r="N25907" t="s">
        <v>63164</v>
      </c>
      <c r="O25907" s="76" t="s">
        <v>4366</v>
      </c>
      <c r="P25907" s="82">
        <v>59</v>
      </c>
      <c r="Q25907" s="82" t="s">
        <v>102084</v>
      </c>
      <c r="R25907"/>
    </row>
    <row r="25908" spans="12:18" x14ac:dyDescent="0.25">
      <c r="L25908" t="s">
        <v>3314</v>
      </c>
      <c r="M25908" t="s">
        <v>23545</v>
      </c>
      <c r="N25908" t="s">
        <v>63165</v>
      </c>
      <c r="O25908" s="76" t="s">
        <v>4366</v>
      </c>
      <c r="P25908" s="82">
        <v>59</v>
      </c>
      <c r="Q25908" s="82" t="s">
        <v>102085</v>
      </c>
      <c r="R25908"/>
    </row>
    <row r="25909" spans="12:18" x14ac:dyDescent="0.25">
      <c r="L25909" t="s">
        <v>3314</v>
      </c>
      <c r="M25909" t="s">
        <v>19478</v>
      </c>
      <c r="N25909" t="s">
        <v>63166</v>
      </c>
      <c r="O25909" s="76" t="s">
        <v>4356</v>
      </c>
      <c r="P25909" s="82">
        <v>90</v>
      </c>
      <c r="Q25909" s="82" t="s">
        <v>102086</v>
      </c>
      <c r="R25909"/>
    </row>
    <row r="25910" spans="12:18" x14ac:dyDescent="0.25">
      <c r="L25910" t="s">
        <v>3314</v>
      </c>
      <c r="M25910" t="s">
        <v>19480</v>
      </c>
      <c r="N25910" t="s">
        <v>63167</v>
      </c>
      <c r="O25910" s="76" t="s">
        <v>4366</v>
      </c>
      <c r="P25910" s="82">
        <v>35</v>
      </c>
      <c r="Q25910" s="82" t="s">
        <v>102087</v>
      </c>
      <c r="R25910"/>
    </row>
    <row r="25911" spans="12:18" x14ac:dyDescent="0.25">
      <c r="L25911" t="s">
        <v>3314</v>
      </c>
      <c r="M25911" t="s">
        <v>23546</v>
      </c>
      <c r="N25911" t="s">
        <v>63168</v>
      </c>
      <c r="O25911" s="76" t="s">
        <v>4356</v>
      </c>
      <c r="P25911" s="82">
        <v>340</v>
      </c>
      <c r="Q25911" s="82" t="s">
        <v>102088</v>
      </c>
      <c r="R25911"/>
    </row>
    <row r="25912" spans="12:18" x14ac:dyDescent="0.25">
      <c r="L25912" t="s">
        <v>3336</v>
      </c>
      <c r="M25912" t="s">
        <v>17490</v>
      </c>
      <c r="N25912" t="s">
        <v>63169</v>
      </c>
      <c r="O25912" s="76" t="s">
        <v>4356</v>
      </c>
      <c r="P25912" s="82">
        <v>3601</v>
      </c>
      <c r="Q25912" s="82" t="s">
        <v>102092</v>
      </c>
      <c r="R25912"/>
    </row>
    <row r="25913" spans="12:18" x14ac:dyDescent="0.25">
      <c r="L25913" t="s">
        <v>3336</v>
      </c>
      <c r="M25913" t="s">
        <v>37058</v>
      </c>
      <c r="N25913" t="s">
        <v>63170</v>
      </c>
      <c r="O25913" s="76" t="s">
        <v>4374</v>
      </c>
      <c r="P25913" s="82">
        <v>3460</v>
      </c>
      <c r="Q25913" s="82" t="s">
        <v>102093</v>
      </c>
      <c r="R25913"/>
    </row>
    <row r="25914" spans="12:18" x14ac:dyDescent="0.25">
      <c r="L25914" t="s">
        <v>3336</v>
      </c>
      <c r="M25914" t="s">
        <v>23548</v>
      </c>
      <c r="N25914" t="s">
        <v>63171</v>
      </c>
      <c r="O25914" s="76" t="s">
        <v>4356</v>
      </c>
      <c r="P25914" s="82">
        <v>608</v>
      </c>
      <c r="Q25914" s="82" t="s">
        <v>102095</v>
      </c>
      <c r="R25914"/>
    </row>
    <row r="25915" spans="12:18" x14ac:dyDescent="0.25">
      <c r="L25915" t="s">
        <v>3336</v>
      </c>
      <c r="M25915" t="s">
        <v>6085</v>
      </c>
      <c r="N25915" t="s">
        <v>63172</v>
      </c>
      <c r="O25915" s="76" t="s">
        <v>4366</v>
      </c>
      <c r="P25915" s="82">
        <v>166</v>
      </c>
      <c r="Q25915" s="82" t="s">
        <v>102096</v>
      </c>
      <c r="R25915"/>
    </row>
    <row r="25916" spans="12:18" x14ac:dyDescent="0.25">
      <c r="L25916" t="s">
        <v>3336</v>
      </c>
      <c r="M25916" t="s">
        <v>37059</v>
      </c>
      <c r="N25916" t="s">
        <v>63173</v>
      </c>
      <c r="O25916" s="76" t="s">
        <v>4366</v>
      </c>
      <c r="P25916" s="82">
        <v>118</v>
      </c>
      <c r="Q25916" s="82" t="s">
        <v>102097</v>
      </c>
      <c r="R25916"/>
    </row>
    <row r="25917" spans="12:18" x14ac:dyDescent="0.25">
      <c r="L25917" t="s">
        <v>3336</v>
      </c>
      <c r="M25917" t="s">
        <v>23549</v>
      </c>
      <c r="N25917" t="s">
        <v>63174</v>
      </c>
      <c r="O25917" s="76" t="s">
        <v>4374</v>
      </c>
      <c r="P25917" s="82">
        <v>10383</v>
      </c>
      <c r="Q25917" s="82" t="s">
        <v>72645</v>
      </c>
      <c r="R25917"/>
    </row>
    <row r="25918" spans="12:18" x14ac:dyDescent="0.25">
      <c r="L25918" t="s">
        <v>3336</v>
      </c>
      <c r="M25918" t="s">
        <v>6086</v>
      </c>
      <c r="N25918" t="s">
        <v>63175</v>
      </c>
      <c r="O25918" s="76" t="s">
        <v>4374</v>
      </c>
      <c r="P25918" s="82">
        <v>2705</v>
      </c>
      <c r="Q25918" s="82" t="s">
        <v>102098</v>
      </c>
      <c r="R25918"/>
    </row>
    <row r="25919" spans="12:18" x14ac:dyDescent="0.25">
      <c r="L25919" t="s">
        <v>3336</v>
      </c>
      <c r="M25919" t="s">
        <v>6087</v>
      </c>
      <c r="N25919" t="s">
        <v>63176</v>
      </c>
      <c r="O25919" s="76" t="s">
        <v>4366</v>
      </c>
      <c r="P25919" s="82">
        <v>38</v>
      </c>
      <c r="Q25919" s="82" t="s">
        <v>102099</v>
      </c>
      <c r="R25919"/>
    </row>
    <row r="25920" spans="12:18" x14ac:dyDescent="0.25">
      <c r="L25920" t="s">
        <v>3336</v>
      </c>
      <c r="M25920" t="s">
        <v>14280</v>
      </c>
      <c r="N25920" t="s">
        <v>63177</v>
      </c>
      <c r="O25920" s="76" t="s">
        <v>4356</v>
      </c>
      <c r="P25920" s="82">
        <v>4174</v>
      </c>
      <c r="Q25920" s="82" t="s">
        <v>102100</v>
      </c>
      <c r="R25920"/>
    </row>
    <row r="25921" spans="12:18" x14ac:dyDescent="0.25">
      <c r="L25921" t="s">
        <v>3336</v>
      </c>
      <c r="M25921" t="s">
        <v>6088</v>
      </c>
      <c r="N25921" t="s">
        <v>63178</v>
      </c>
      <c r="O25921" s="76" t="s">
        <v>4374</v>
      </c>
      <c r="P25921" s="82">
        <v>3217</v>
      </c>
      <c r="Q25921" s="82" t="s">
        <v>72645</v>
      </c>
      <c r="R25921"/>
    </row>
    <row r="25922" spans="12:18" x14ac:dyDescent="0.25">
      <c r="L25922" t="s">
        <v>3336</v>
      </c>
      <c r="M25922" t="s">
        <v>17492</v>
      </c>
      <c r="N25922" t="s">
        <v>63179</v>
      </c>
      <c r="O25922" s="76" t="s">
        <v>4366</v>
      </c>
      <c r="P25922" s="82">
        <v>115</v>
      </c>
      <c r="Q25922" s="82" t="s">
        <v>102101</v>
      </c>
      <c r="R25922"/>
    </row>
    <row r="25923" spans="12:18" x14ac:dyDescent="0.25">
      <c r="L25923" t="s">
        <v>3336</v>
      </c>
      <c r="M25923" t="s">
        <v>37060</v>
      </c>
      <c r="N25923" t="s">
        <v>63180</v>
      </c>
      <c r="O25923" s="76" t="s">
        <v>4356</v>
      </c>
      <c r="P25923" s="82">
        <v>2573</v>
      </c>
      <c r="Q25923" s="82" t="s">
        <v>102102</v>
      </c>
      <c r="R25923"/>
    </row>
    <row r="25924" spans="12:18" x14ac:dyDescent="0.25">
      <c r="L25924" t="s">
        <v>3336</v>
      </c>
      <c r="M25924" t="s">
        <v>19484</v>
      </c>
      <c r="N25924" t="s">
        <v>63181</v>
      </c>
      <c r="O25924" s="76" t="s">
        <v>4356</v>
      </c>
      <c r="P25924" s="82">
        <v>1259</v>
      </c>
      <c r="Q25924" s="82" t="s">
        <v>102103</v>
      </c>
      <c r="R25924"/>
    </row>
    <row r="25925" spans="12:18" x14ac:dyDescent="0.25">
      <c r="L25925" t="s">
        <v>3336</v>
      </c>
      <c r="M25925" t="s">
        <v>23550</v>
      </c>
      <c r="N25925" t="s">
        <v>63182</v>
      </c>
      <c r="O25925" s="76" t="s">
        <v>4356</v>
      </c>
      <c r="P25925" s="82">
        <v>4761</v>
      </c>
      <c r="Q25925" s="82" t="s">
        <v>102104</v>
      </c>
      <c r="R25925"/>
    </row>
    <row r="25926" spans="12:18" x14ac:dyDescent="0.25">
      <c r="L25926" t="s">
        <v>3336</v>
      </c>
      <c r="M25926" t="s">
        <v>11983</v>
      </c>
      <c r="N25926" t="s">
        <v>63183</v>
      </c>
      <c r="O25926" s="76" t="s">
        <v>4366</v>
      </c>
      <c r="P25926" s="82">
        <v>221</v>
      </c>
      <c r="Q25926" s="82" t="s">
        <v>102107</v>
      </c>
      <c r="R25926"/>
    </row>
    <row r="25927" spans="12:18" x14ac:dyDescent="0.25">
      <c r="L25927" t="s">
        <v>3336</v>
      </c>
      <c r="M25927" t="s">
        <v>6089</v>
      </c>
      <c r="N25927" t="s">
        <v>63184</v>
      </c>
      <c r="O25927" s="76" t="s">
        <v>4356</v>
      </c>
      <c r="P25927" s="82">
        <v>808</v>
      </c>
      <c r="Q25927" s="82" t="s">
        <v>102108</v>
      </c>
      <c r="R25927"/>
    </row>
    <row r="25928" spans="12:18" x14ac:dyDescent="0.25">
      <c r="L25928" t="s">
        <v>3336</v>
      </c>
      <c r="M25928" t="s">
        <v>11998</v>
      </c>
      <c r="N25928" t="s">
        <v>63185</v>
      </c>
      <c r="O25928" s="76" t="s">
        <v>4374</v>
      </c>
      <c r="P25928" s="82">
        <v>7254</v>
      </c>
      <c r="Q25928" s="82" t="s">
        <v>72645</v>
      </c>
      <c r="R25928"/>
    </row>
    <row r="25929" spans="12:18" x14ac:dyDescent="0.25">
      <c r="L25929" t="s">
        <v>3336</v>
      </c>
      <c r="M25929" t="s">
        <v>23551</v>
      </c>
      <c r="N25929" t="s">
        <v>63186</v>
      </c>
      <c r="O25929" s="76" t="s">
        <v>4366</v>
      </c>
      <c r="P25929" s="82">
        <v>55</v>
      </c>
      <c r="Q25929" s="82" t="s">
        <v>102109</v>
      </c>
      <c r="R25929"/>
    </row>
    <row r="25930" spans="12:18" x14ac:dyDescent="0.25">
      <c r="L25930" t="s">
        <v>3336</v>
      </c>
      <c r="M25930" t="s">
        <v>37061</v>
      </c>
      <c r="N25930" t="s">
        <v>63187</v>
      </c>
      <c r="O25930" s="76" t="s">
        <v>4356</v>
      </c>
      <c r="P25930" s="82">
        <v>935</v>
      </c>
      <c r="Q25930" s="82" t="s">
        <v>102110</v>
      </c>
      <c r="R25930"/>
    </row>
    <row r="25931" spans="12:18" x14ac:dyDescent="0.25">
      <c r="L25931" t="s">
        <v>3336</v>
      </c>
      <c r="M25931" t="s">
        <v>19486</v>
      </c>
      <c r="N25931" t="s">
        <v>63188</v>
      </c>
      <c r="O25931" s="76" t="s">
        <v>4374</v>
      </c>
      <c r="P25931" s="82">
        <v>1224</v>
      </c>
      <c r="Q25931" s="82" t="s">
        <v>102111</v>
      </c>
      <c r="R25931"/>
    </row>
    <row r="25932" spans="12:18" x14ac:dyDescent="0.25">
      <c r="L25932" t="s">
        <v>3336</v>
      </c>
      <c r="M25932" t="s">
        <v>19488</v>
      </c>
      <c r="N25932" t="s">
        <v>63189</v>
      </c>
      <c r="O25932" s="76" t="s">
        <v>4356</v>
      </c>
      <c r="P25932" s="82">
        <v>1437</v>
      </c>
      <c r="Q25932" s="82" t="s">
        <v>102112</v>
      </c>
      <c r="R25932"/>
    </row>
    <row r="25933" spans="12:18" x14ac:dyDescent="0.25">
      <c r="L25933" t="s">
        <v>3336</v>
      </c>
      <c r="M25933" t="s">
        <v>17501</v>
      </c>
      <c r="N25933" t="s">
        <v>63190</v>
      </c>
      <c r="O25933" s="76" t="s">
        <v>4450</v>
      </c>
      <c r="P25933" s="82">
        <v>10106</v>
      </c>
      <c r="Q25933" s="82" t="s">
        <v>72645</v>
      </c>
      <c r="R25933"/>
    </row>
    <row r="25934" spans="12:18" x14ac:dyDescent="0.25">
      <c r="L25934" t="s">
        <v>3336</v>
      </c>
      <c r="M25934" t="s">
        <v>17503</v>
      </c>
      <c r="N25934" t="s">
        <v>63191</v>
      </c>
      <c r="O25934" s="76" t="s">
        <v>4366</v>
      </c>
      <c r="P25934" s="82">
        <v>142</v>
      </c>
      <c r="Q25934" s="82" t="s">
        <v>102114</v>
      </c>
      <c r="R25934"/>
    </row>
    <row r="25935" spans="12:18" x14ac:dyDescent="0.25">
      <c r="L25935" t="s">
        <v>3336</v>
      </c>
      <c r="M25935" t="s">
        <v>23552</v>
      </c>
      <c r="N25935" t="s">
        <v>63192</v>
      </c>
      <c r="O25935" s="76" t="s">
        <v>4366</v>
      </c>
      <c r="P25935" s="82">
        <v>210</v>
      </c>
      <c r="Q25935" s="82" t="s">
        <v>102115</v>
      </c>
      <c r="R25935"/>
    </row>
    <row r="25936" spans="12:18" x14ac:dyDescent="0.25">
      <c r="L25936" t="s">
        <v>3336</v>
      </c>
      <c r="M25936" t="s">
        <v>6091</v>
      </c>
      <c r="N25936" t="s">
        <v>63193</v>
      </c>
      <c r="O25936" s="76" t="s">
        <v>4366</v>
      </c>
      <c r="P25936" s="82">
        <v>59</v>
      </c>
      <c r="Q25936" s="82" t="s">
        <v>102116</v>
      </c>
      <c r="R25936"/>
    </row>
    <row r="25937" spans="12:18" x14ac:dyDescent="0.25">
      <c r="L25937" t="s">
        <v>3336</v>
      </c>
      <c r="M25937" t="s">
        <v>23553</v>
      </c>
      <c r="N25937" t="s">
        <v>63194</v>
      </c>
      <c r="O25937" s="76" t="s">
        <v>4356</v>
      </c>
      <c r="P25937" s="82">
        <v>464</v>
      </c>
      <c r="Q25937" s="82" t="s">
        <v>102117</v>
      </c>
      <c r="R25937"/>
    </row>
    <row r="25938" spans="12:18" x14ac:dyDescent="0.25">
      <c r="L25938" t="s">
        <v>3336</v>
      </c>
      <c r="M25938" t="s">
        <v>19490</v>
      </c>
      <c r="N25938" t="s">
        <v>63195</v>
      </c>
      <c r="O25938" s="76" t="s">
        <v>4356</v>
      </c>
      <c r="P25938" s="82">
        <v>111</v>
      </c>
      <c r="Q25938" s="82" t="s">
        <v>102118</v>
      </c>
      <c r="R25938"/>
    </row>
    <row r="25939" spans="12:18" x14ac:dyDescent="0.25">
      <c r="L25939" t="s">
        <v>3336</v>
      </c>
      <c r="M25939" t="s">
        <v>6092</v>
      </c>
      <c r="N25939" t="s">
        <v>63196</v>
      </c>
      <c r="O25939" s="76" t="s">
        <v>4366</v>
      </c>
      <c r="P25939" s="82">
        <v>37</v>
      </c>
      <c r="Q25939" s="82" t="s">
        <v>102119</v>
      </c>
      <c r="R25939"/>
    </row>
    <row r="25940" spans="12:18" x14ac:dyDescent="0.25">
      <c r="L25940" t="s">
        <v>3336</v>
      </c>
      <c r="M25940" t="s">
        <v>6093</v>
      </c>
      <c r="N25940" t="s">
        <v>63197</v>
      </c>
      <c r="O25940" s="76" t="s">
        <v>4366</v>
      </c>
      <c r="P25940" s="82">
        <v>26</v>
      </c>
      <c r="Q25940" s="82" t="s">
        <v>102120</v>
      </c>
      <c r="R25940"/>
    </row>
    <row r="25941" spans="12:18" x14ac:dyDescent="0.25">
      <c r="L25941" t="s">
        <v>3336</v>
      </c>
      <c r="M25941" t="s">
        <v>23554</v>
      </c>
      <c r="N25941" t="s">
        <v>63198</v>
      </c>
      <c r="O25941" s="76" t="s">
        <v>4374</v>
      </c>
      <c r="P25941" s="82">
        <v>12130</v>
      </c>
      <c r="Q25941" s="82" t="s">
        <v>72645</v>
      </c>
      <c r="R25941"/>
    </row>
    <row r="25942" spans="12:18" x14ac:dyDescent="0.25">
      <c r="L25942" t="s">
        <v>3336</v>
      </c>
      <c r="M25942" t="s">
        <v>23555</v>
      </c>
      <c r="N25942" t="s">
        <v>63199</v>
      </c>
      <c r="O25942" s="76" t="s">
        <v>4374</v>
      </c>
      <c r="P25942" s="82">
        <v>6097</v>
      </c>
      <c r="Q25942" s="82" t="s">
        <v>72645</v>
      </c>
      <c r="R25942"/>
    </row>
    <row r="25943" spans="12:18" x14ac:dyDescent="0.25">
      <c r="L25943" t="s">
        <v>3336</v>
      </c>
      <c r="M25943" t="s">
        <v>37062</v>
      </c>
      <c r="N25943" t="s">
        <v>63200</v>
      </c>
      <c r="O25943" s="76" t="s">
        <v>4366</v>
      </c>
      <c r="P25943" s="82">
        <v>150</v>
      </c>
      <c r="Q25943" s="82" t="s">
        <v>102121</v>
      </c>
      <c r="R25943"/>
    </row>
    <row r="25944" spans="12:18" x14ac:dyDescent="0.25">
      <c r="L25944" t="s">
        <v>3336</v>
      </c>
      <c r="M25944" t="s">
        <v>17505</v>
      </c>
      <c r="N25944" t="s">
        <v>63201</v>
      </c>
      <c r="O25944" s="76" t="s">
        <v>4366</v>
      </c>
      <c r="P25944" s="82">
        <v>40</v>
      </c>
      <c r="Q25944" s="82" t="s">
        <v>102122</v>
      </c>
      <c r="R25944"/>
    </row>
    <row r="25945" spans="12:18" x14ac:dyDescent="0.25">
      <c r="L25945" t="s">
        <v>3336</v>
      </c>
      <c r="M25945" t="s">
        <v>23556</v>
      </c>
      <c r="N25945" t="s">
        <v>63202</v>
      </c>
      <c r="O25945" s="76" t="s">
        <v>4356</v>
      </c>
      <c r="P25945" s="82">
        <v>926</v>
      </c>
      <c r="Q25945" s="82" t="s">
        <v>102123</v>
      </c>
      <c r="R25945"/>
    </row>
    <row r="25946" spans="12:18" x14ac:dyDescent="0.25">
      <c r="L25946" t="s">
        <v>3336</v>
      </c>
      <c r="M25946" t="s">
        <v>19492</v>
      </c>
      <c r="N25946" t="s">
        <v>63203</v>
      </c>
      <c r="O25946" s="76" t="s">
        <v>4366</v>
      </c>
      <c r="P25946" s="82">
        <v>267</v>
      </c>
      <c r="Q25946" s="82" t="s">
        <v>102124</v>
      </c>
      <c r="R25946"/>
    </row>
    <row r="25947" spans="12:18" x14ac:dyDescent="0.25">
      <c r="L25947" t="s">
        <v>3336</v>
      </c>
      <c r="M25947" t="s">
        <v>23557</v>
      </c>
      <c r="N25947" t="s">
        <v>63204</v>
      </c>
      <c r="O25947" s="76" t="s">
        <v>4366</v>
      </c>
      <c r="P25947" s="82">
        <v>136</v>
      </c>
      <c r="Q25947" s="82" t="s">
        <v>102125</v>
      </c>
      <c r="R25947"/>
    </row>
    <row r="25948" spans="12:18" x14ac:dyDescent="0.25">
      <c r="L25948" t="s">
        <v>3336</v>
      </c>
      <c r="M25948" t="s">
        <v>17507</v>
      </c>
      <c r="N25948" t="s">
        <v>63205</v>
      </c>
      <c r="O25948" s="76" t="s">
        <v>4356</v>
      </c>
      <c r="P25948" s="82">
        <v>315</v>
      </c>
      <c r="Q25948" s="82" t="s">
        <v>102126</v>
      </c>
      <c r="R25948"/>
    </row>
    <row r="25949" spans="12:18" x14ac:dyDescent="0.25">
      <c r="L25949" t="s">
        <v>3336</v>
      </c>
      <c r="M25949" t="s">
        <v>23558</v>
      </c>
      <c r="N25949" t="s">
        <v>63206</v>
      </c>
      <c r="O25949" s="76" t="s">
        <v>4374</v>
      </c>
      <c r="P25949" s="82">
        <v>771</v>
      </c>
      <c r="Q25949" s="82" t="s">
        <v>102127</v>
      </c>
      <c r="R25949"/>
    </row>
    <row r="25950" spans="12:18" x14ac:dyDescent="0.25">
      <c r="L25950" t="s">
        <v>3336</v>
      </c>
      <c r="M25950" t="s">
        <v>19494</v>
      </c>
      <c r="N25950" t="s">
        <v>63207</v>
      </c>
      <c r="O25950" s="76" t="s">
        <v>4366</v>
      </c>
      <c r="P25950" s="82">
        <v>17</v>
      </c>
      <c r="Q25950" s="82" t="s">
        <v>102129</v>
      </c>
      <c r="R25950"/>
    </row>
    <row r="25951" spans="12:18" x14ac:dyDescent="0.25">
      <c r="L25951" t="s">
        <v>3336</v>
      </c>
      <c r="M25951" t="s">
        <v>17509</v>
      </c>
      <c r="N25951" t="s">
        <v>63208</v>
      </c>
      <c r="O25951" s="76" t="s">
        <v>4356</v>
      </c>
      <c r="P25951" s="82">
        <v>618</v>
      </c>
      <c r="Q25951" s="82" t="s">
        <v>102128</v>
      </c>
      <c r="R25951"/>
    </row>
    <row r="25952" spans="12:18" x14ac:dyDescent="0.25">
      <c r="L25952" t="s">
        <v>3336</v>
      </c>
      <c r="M25952" t="s">
        <v>37063</v>
      </c>
      <c r="N25952" t="s">
        <v>63209</v>
      </c>
      <c r="O25952" s="76" t="s">
        <v>4356</v>
      </c>
      <c r="P25952" s="82">
        <v>1355</v>
      </c>
      <c r="Q25952" s="82" t="s">
        <v>102130</v>
      </c>
      <c r="R25952"/>
    </row>
    <row r="25953" spans="12:18" x14ac:dyDescent="0.25">
      <c r="L25953" t="s">
        <v>3336</v>
      </c>
      <c r="M25953" t="s">
        <v>19496</v>
      </c>
      <c r="N25953" t="s">
        <v>63210</v>
      </c>
      <c r="O25953" s="76" t="s">
        <v>4374</v>
      </c>
      <c r="P25953" s="82">
        <v>7798</v>
      </c>
      <c r="Q25953" s="82" t="s">
        <v>102131</v>
      </c>
      <c r="R25953"/>
    </row>
    <row r="25954" spans="12:18" x14ac:dyDescent="0.25">
      <c r="L25954" t="s">
        <v>3336</v>
      </c>
      <c r="M25954" t="s">
        <v>6094</v>
      </c>
      <c r="N25954" t="s">
        <v>63211</v>
      </c>
      <c r="O25954" s="76" t="s">
        <v>4374</v>
      </c>
      <c r="P25954" s="82">
        <v>4181</v>
      </c>
      <c r="Q25954" s="82" t="s">
        <v>72645</v>
      </c>
      <c r="R25954"/>
    </row>
    <row r="25955" spans="12:18" x14ac:dyDescent="0.25">
      <c r="L25955" t="s">
        <v>3336</v>
      </c>
      <c r="M25955" t="s">
        <v>17511</v>
      </c>
      <c r="N25955" t="s">
        <v>63212</v>
      </c>
      <c r="O25955" s="76" t="s">
        <v>4356</v>
      </c>
      <c r="P25955" s="82">
        <v>256</v>
      </c>
      <c r="Q25955" s="82" t="s">
        <v>102132</v>
      </c>
      <c r="R25955"/>
    </row>
    <row r="25956" spans="12:18" x14ac:dyDescent="0.25">
      <c r="L25956" t="s">
        <v>3336</v>
      </c>
      <c r="M25956" t="s">
        <v>17513</v>
      </c>
      <c r="N25956" t="s">
        <v>63213</v>
      </c>
      <c r="O25956" s="76" t="s">
        <v>4374</v>
      </c>
      <c r="P25956" s="82">
        <v>386</v>
      </c>
      <c r="Q25956" s="82" t="s">
        <v>102133</v>
      </c>
      <c r="R25956"/>
    </row>
    <row r="25957" spans="12:18" x14ac:dyDescent="0.25">
      <c r="L25957" t="s">
        <v>3336</v>
      </c>
      <c r="M25957" t="s">
        <v>23559</v>
      </c>
      <c r="N25957" t="s">
        <v>63214</v>
      </c>
      <c r="O25957" s="76" t="s">
        <v>4356</v>
      </c>
      <c r="P25957" s="82">
        <v>2427</v>
      </c>
      <c r="Q25957" s="82" t="s">
        <v>102134</v>
      </c>
      <c r="R25957"/>
    </row>
    <row r="25958" spans="12:18" x14ac:dyDescent="0.25">
      <c r="L25958" t="s">
        <v>3336</v>
      </c>
      <c r="M25958" t="s">
        <v>6095</v>
      </c>
      <c r="N25958" t="s">
        <v>63215</v>
      </c>
      <c r="O25958" s="76" t="s">
        <v>4366</v>
      </c>
      <c r="P25958" s="82">
        <v>61</v>
      </c>
      <c r="Q25958" s="82" t="s">
        <v>102135</v>
      </c>
      <c r="R25958"/>
    </row>
    <row r="25959" spans="12:18" x14ac:dyDescent="0.25">
      <c r="L25959" t="s">
        <v>3336</v>
      </c>
      <c r="M25959" t="s">
        <v>37064</v>
      </c>
      <c r="N25959" t="s">
        <v>63216</v>
      </c>
      <c r="O25959" s="76" t="s">
        <v>4356</v>
      </c>
      <c r="P25959" s="82">
        <v>733</v>
      </c>
      <c r="Q25959" s="82" t="s">
        <v>102136</v>
      </c>
      <c r="R25959"/>
    </row>
    <row r="25960" spans="12:18" x14ac:dyDescent="0.25">
      <c r="L25960" t="s">
        <v>3336</v>
      </c>
      <c r="M25960" t="s">
        <v>6096</v>
      </c>
      <c r="N25960" t="s">
        <v>63217</v>
      </c>
      <c r="O25960" s="76" t="s">
        <v>4356</v>
      </c>
      <c r="P25960" s="82">
        <v>1070</v>
      </c>
      <c r="Q25960" s="82" t="s">
        <v>102137</v>
      </c>
      <c r="R25960"/>
    </row>
    <row r="25961" spans="12:18" x14ac:dyDescent="0.25">
      <c r="L25961" t="s">
        <v>3336</v>
      </c>
      <c r="M25961" t="s">
        <v>37065</v>
      </c>
      <c r="N25961" t="s">
        <v>63218</v>
      </c>
      <c r="O25961" s="76" t="s">
        <v>4356</v>
      </c>
      <c r="P25961" s="82">
        <v>490</v>
      </c>
      <c r="Q25961" s="82" t="s">
        <v>102138</v>
      </c>
      <c r="R25961"/>
    </row>
    <row r="25962" spans="12:18" x14ac:dyDescent="0.25">
      <c r="L25962" t="s">
        <v>3336</v>
      </c>
      <c r="M25962" t="s">
        <v>17515</v>
      </c>
      <c r="N25962" t="s">
        <v>63219</v>
      </c>
      <c r="O25962" s="76" t="s">
        <v>4374</v>
      </c>
      <c r="P25962" s="82">
        <v>2293</v>
      </c>
      <c r="Q25962" s="82" t="s">
        <v>72645</v>
      </c>
      <c r="R25962"/>
    </row>
    <row r="25963" spans="12:18" x14ac:dyDescent="0.25">
      <c r="L25963" t="s">
        <v>3336</v>
      </c>
      <c r="M25963" t="s">
        <v>19498</v>
      </c>
      <c r="N25963" t="s">
        <v>63220</v>
      </c>
      <c r="O25963" s="76" t="s">
        <v>4356</v>
      </c>
      <c r="P25963" s="82">
        <v>1991</v>
      </c>
      <c r="Q25963" s="82" t="s">
        <v>102139</v>
      </c>
      <c r="R25963"/>
    </row>
    <row r="25964" spans="12:18" x14ac:dyDescent="0.25">
      <c r="L25964" t="s">
        <v>3336</v>
      </c>
      <c r="M25964" t="s">
        <v>37066</v>
      </c>
      <c r="N25964" t="s">
        <v>63221</v>
      </c>
      <c r="O25964" s="76" t="s">
        <v>4366</v>
      </c>
      <c r="P25964" s="82">
        <v>218</v>
      </c>
      <c r="Q25964" s="82" t="s">
        <v>102140</v>
      </c>
      <c r="R25964"/>
    </row>
    <row r="25965" spans="12:18" x14ac:dyDescent="0.25">
      <c r="L25965" t="s">
        <v>3336</v>
      </c>
      <c r="M25965" t="s">
        <v>17516</v>
      </c>
      <c r="N25965" t="s">
        <v>63222</v>
      </c>
      <c r="O25965" s="76" t="s">
        <v>4366</v>
      </c>
      <c r="P25965" s="82">
        <v>98</v>
      </c>
      <c r="Q25965" s="82" t="s">
        <v>102141</v>
      </c>
      <c r="R25965"/>
    </row>
    <row r="25966" spans="12:18" x14ac:dyDescent="0.25">
      <c r="L25966" t="s">
        <v>3336</v>
      </c>
      <c r="M25966" t="s">
        <v>6097</v>
      </c>
      <c r="N25966" t="s">
        <v>63223</v>
      </c>
      <c r="O25966" s="76" t="s">
        <v>4366</v>
      </c>
      <c r="P25966" s="82">
        <v>169</v>
      </c>
      <c r="Q25966" s="82" t="s">
        <v>102142</v>
      </c>
      <c r="R25966"/>
    </row>
    <row r="25967" spans="12:18" x14ac:dyDescent="0.25">
      <c r="L25967" t="s">
        <v>3336</v>
      </c>
      <c r="M25967" t="s">
        <v>37067</v>
      </c>
      <c r="N25967" t="s">
        <v>63224</v>
      </c>
      <c r="O25967" s="76" t="s">
        <v>4356</v>
      </c>
      <c r="P25967" s="82">
        <v>438</v>
      </c>
      <c r="Q25967" s="82" t="s">
        <v>102144</v>
      </c>
      <c r="R25967"/>
    </row>
    <row r="25968" spans="12:18" x14ac:dyDescent="0.25">
      <c r="L25968" t="s">
        <v>3336</v>
      </c>
      <c r="M25968" t="s">
        <v>23560</v>
      </c>
      <c r="N25968" t="s">
        <v>63225</v>
      </c>
      <c r="O25968" s="76" t="s">
        <v>4374</v>
      </c>
      <c r="P25968" s="82">
        <v>8941</v>
      </c>
      <c r="Q25968" s="82" t="s">
        <v>72645</v>
      </c>
      <c r="R25968"/>
    </row>
    <row r="25969" spans="12:18" x14ac:dyDescent="0.25">
      <c r="L25969" t="s">
        <v>3336</v>
      </c>
      <c r="M25969" t="s">
        <v>6098</v>
      </c>
      <c r="N25969" t="s">
        <v>63226</v>
      </c>
      <c r="O25969" s="76" t="s">
        <v>4356</v>
      </c>
      <c r="P25969" s="82">
        <v>641</v>
      </c>
      <c r="Q25969" s="82" t="s">
        <v>102145</v>
      </c>
      <c r="R25969"/>
    </row>
    <row r="25970" spans="12:18" x14ac:dyDescent="0.25">
      <c r="L25970" t="s">
        <v>3336</v>
      </c>
      <c r="M25970" t="s">
        <v>23561</v>
      </c>
      <c r="N25970" t="s">
        <v>63227</v>
      </c>
      <c r="O25970" s="76" t="s">
        <v>4356</v>
      </c>
      <c r="P25970" s="82">
        <v>673</v>
      </c>
      <c r="Q25970" s="82" t="s">
        <v>102146</v>
      </c>
      <c r="R25970"/>
    </row>
    <row r="25971" spans="12:18" x14ac:dyDescent="0.25">
      <c r="L25971" t="s">
        <v>3336</v>
      </c>
      <c r="M25971" t="s">
        <v>23562</v>
      </c>
      <c r="N25971" t="s">
        <v>63228</v>
      </c>
      <c r="O25971" s="76" t="s">
        <v>4366</v>
      </c>
      <c r="P25971" s="82">
        <v>106</v>
      </c>
      <c r="Q25971" s="82" t="s">
        <v>102147</v>
      </c>
      <c r="R25971"/>
    </row>
    <row r="25972" spans="12:18" x14ac:dyDescent="0.25">
      <c r="L25972" t="s">
        <v>3336</v>
      </c>
      <c r="M25972" t="s">
        <v>17518</v>
      </c>
      <c r="N25972" t="s">
        <v>63229</v>
      </c>
      <c r="O25972" s="76" t="s">
        <v>4356</v>
      </c>
      <c r="P25972" s="82">
        <v>168</v>
      </c>
      <c r="Q25972" s="82" t="s">
        <v>102149</v>
      </c>
      <c r="R25972"/>
    </row>
    <row r="25973" spans="12:18" x14ac:dyDescent="0.25">
      <c r="L25973" t="s">
        <v>3336</v>
      </c>
      <c r="M25973" t="s">
        <v>23563</v>
      </c>
      <c r="N25973" t="s">
        <v>63230</v>
      </c>
      <c r="O25973" s="76" t="s">
        <v>4356</v>
      </c>
      <c r="P25973" s="82">
        <v>3455</v>
      </c>
      <c r="Q25973" s="82" t="s">
        <v>102148</v>
      </c>
      <c r="R25973"/>
    </row>
    <row r="25974" spans="12:18" x14ac:dyDescent="0.25">
      <c r="L25974" t="s">
        <v>3336</v>
      </c>
      <c r="M25974" t="s">
        <v>19502</v>
      </c>
      <c r="N25974" t="s">
        <v>63231</v>
      </c>
      <c r="O25974" s="76" t="s">
        <v>4356</v>
      </c>
      <c r="P25974" s="82">
        <v>2016</v>
      </c>
      <c r="Q25974" s="82" t="s">
        <v>102150</v>
      </c>
      <c r="R25974"/>
    </row>
    <row r="25975" spans="12:18" x14ac:dyDescent="0.25">
      <c r="L25975" t="s">
        <v>3336</v>
      </c>
      <c r="M25975" t="s">
        <v>17520</v>
      </c>
      <c r="N25975" t="s">
        <v>63232</v>
      </c>
      <c r="O25975" s="76" t="s">
        <v>4356</v>
      </c>
      <c r="P25975" s="82">
        <v>472</v>
      </c>
      <c r="Q25975" s="82" t="s">
        <v>102151</v>
      </c>
      <c r="R25975"/>
    </row>
    <row r="25976" spans="12:18" x14ac:dyDescent="0.25">
      <c r="L25976" t="s">
        <v>3336</v>
      </c>
      <c r="M25976" t="s">
        <v>23564</v>
      </c>
      <c r="N25976" t="s">
        <v>63233</v>
      </c>
      <c r="O25976" s="76" t="s">
        <v>4366</v>
      </c>
      <c r="P25976" s="82">
        <v>145</v>
      </c>
      <c r="Q25976" s="82" t="s">
        <v>102152</v>
      </c>
      <c r="R25976"/>
    </row>
    <row r="25977" spans="12:18" x14ac:dyDescent="0.25">
      <c r="L25977" t="s">
        <v>3336</v>
      </c>
      <c r="M25977" t="s">
        <v>23565</v>
      </c>
      <c r="N25977" t="s">
        <v>63234</v>
      </c>
      <c r="O25977" s="76" t="s">
        <v>4356</v>
      </c>
      <c r="P25977" s="82">
        <v>388</v>
      </c>
      <c r="Q25977" s="82" t="s">
        <v>102153</v>
      </c>
      <c r="R25977"/>
    </row>
    <row r="25978" spans="12:18" x14ac:dyDescent="0.25">
      <c r="L25978" t="s">
        <v>3336</v>
      </c>
      <c r="M25978" t="s">
        <v>17522</v>
      </c>
      <c r="N25978" t="s">
        <v>63235</v>
      </c>
      <c r="O25978" s="76" t="s">
        <v>4366</v>
      </c>
      <c r="P25978" s="82">
        <v>130</v>
      </c>
      <c r="Q25978" s="82" t="s">
        <v>102154</v>
      </c>
      <c r="R25978"/>
    </row>
    <row r="25979" spans="12:18" x14ac:dyDescent="0.25">
      <c r="L25979" t="s">
        <v>3336</v>
      </c>
      <c r="M25979" t="s">
        <v>19504</v>
      </c>
      <c r="N25979" t="s">
        <v>63236</v>
      </c>
      <c r="O25979" s="76" t="s">
        <v>4366</v>
      </c>
      <c r="P25979" s="82">
        <v>70</v>
      </c>
      <c r="Q25979" s="82" t="s">
        <v>102155</v>
      </c>
      <c r="R25979"/>
    </row>
    <row r="25980" spans="12:18" x14ac:dyDescent="0.25">
      <c r="L25980" t="s">
        <v>3336</v>
      </c>
      <c r="M25980" t="s">
        <v>20973</v>
      </c>
      <c r="N25980" t="s">
        <v>63237</v>
      </c>
      <c r="O25980" s="76" t="s">
        <v>4366</v>
      </c>
      <c r="P25980" s="82">
        <v>89</v>
      </c>
      <c r="Q25980" s="82" t="s">
        <v>102156</v>
      </c>
      <c r="R25980"/>
    </row>
    <row r="25981" spans="12:18" x14ac:dyDescent="0.25">
      <c r="L25981" t="s">
        <v>3336</v>
      </c>
      <c r="M25981" t="s">
        <v>37068</v>
      </c>
      <c r="N25981" t="s">
        <v>63238</v>
      </c>
      <c r="O25981" s="76" t="s">
        <v>4366</v>
      </c>
      <c r="P25981" s="82">
        <v>185</v>
      </c>
      <c r="Q25981" s="82" t="s">
        <v>102157</v>
      </c>
      <c r="R25981"/>
    </row>
    <row r="25982" spans="12:18" x14ac:dyDescent="0.25">
      <c r="L25982" t="s">
        <v>3336</v>
      </c>
      <c r="M25982" t="s">
        <v>23566</v>
      </c>
      <c r="N25982" t="s">
        <v>63239</v>
      </c>
      <c r="O25982" s="76" t="s">
        <v>4356</v>
      </c>
      <c r="P25982" s="82">
        <v>176</v>
      </c>
      <c r="Q25982" s="82" t="s">
        <v>102158</v>
      </c>
      <c r="R25982"/>
    </row>
    <row r="25983" spans="12:18" x14ac:dyDescent="0.25">
      <c r="L25983" t="s">
        <v>3336</v>
      </c>
      <c r="M25983" t="s">
        <v>6106</v>
      </c>
      <c r="N25983" t="s">
        <v>63240</v>
      </c>
      <c r="O25983" s="76" t="s">
        <v>4356</v>
      </c>
      <c r="P25983" s="82">
        <v>1928</v>
      </c>
      <c r="Q25983" s="82" t="s">
        <v>102197</v>
      </c>
      <c r="R25983"/>
    </row>
    <row r="25984" spans="12:18" x14ac:dyDescent="0.25">
      <c r="L25984" t="s">
        <v>3336</v>
      </c>
      <c r="M25984" t="s">
        <v>19506</v>
      </c>
      <c r="N25984" t="s">
        <v>63241</v>
      </c>
      <c r="O25984" s="76" t="s">
        <v>4366</v>
      </c>
      <c r="P25984" s="82">
        <v>123</v>
      </c>
      <c r="Q25984" s="82" t="s">
        <v>102159</v>
      </c>
      <c r="R25984"/>
    </row>
    <row r="25985" spans="12:18" x14ac:dyDescent="0.25">
      <c r="L25985" t="s">
        <v>3336</v>
      </c>
      <c r="M25985" t="s">
        <v>37069</v>
      </c>
      <c r="N25985" t="s">
        <v>63242</v>
      </c>
      <c r="O25985" s="76" t="s">
        <v>4366</v>
      </c>
      <c r="P25985" s="82">
        <v>127</v>
      </c>
      <c r="Q25985" s="82" t="s">
        <v>102160</v>
      </c>
      <c r="R25985"/>
    </row>
    <row r="25986" spans="12:18" x14ac:dyDescent="0.25">
      <c r="L25986" t="s">
        <v>3336</v>
      </c>
      <c r="M25986" t="s">
        <v>23567</v>
      </c>
      <c r="N25986" t="s">
        <v>63243</v>
      </c>
      <c r="O25986" s="76" t="s">
        <v>4356</v>
      </c>
      <c r="P25986" s="82">
        <v>479</v>
      </c>
      <c r="Q25986" s="82" t="s">
        <v>102161</v>
      </c>
      <c r="R25986"/>
    </row>
    <row r="25987" spans="12:18" x14ac:dyDescent="0.25">
      <c r="L25987" t="s">
        <v>3336</v>
      </c>
      <c r="M25987" t="s">
        <v>9589</v>
      </c>
      <c r="N25987" t="s">
        <v>63244</v>
      </c>
      <c r="O25987" s="76" t="s">
        <v>4366</v>
      </c>
      <c r="P25987" s="82">
        <v>40</v>
      </c>
      <c r="Q25987" s="82" t="s">
        <v>102162</v>
      </c>
      <c r="R25987"/>
    </row>
    <row r="25988" spans="12:18" x14ac:dyDescent="0.25">
      <c r="L25988" t="s">
        <v>3336</v>
      </c>
      <c r="M25988" t="s">
        <v>8687</v>
      </c>
      <c r="N25988" t="s">
        <v>63245</v>
      </c>
      <c r="O25988" s="76" t="s">
        <v>4356</v>
      </c>
      <c r="P25988" s="82">
        <v>1280</v>
      </c>
      <c r="Q25988" s="82" t="s">
        <v>102163</v>
      </c>
      <c r="R25988"/>
    </row>
    <row r="25989" spans="12:18" x14ac:dyDescent="0.25">
      <c r="L25989" t="s">
        <v>3336</v>
      </c>
      <c r="M25989" t="s">
        <v>23568</v>
      </c>
      <c r="N25989" t="s">
        <v>63246</v>
      </c>
      <c r="O25989" s="76" t="s">
        <v>4356</v>
      </c>
      <c r="P25989" s="82">
        <v>448</v>
      </c>
      <c r="Q25989" s="82" t="s">
        <v>102164</v>
      </c>
      <c r="R25989"/>
    </row>
    <row r="25990" spans="12:18" x14ac:dyDescent="0.25">
      <c r="L25990" t="s">
        <v>3336</v>
      </c>
      <c r="M25990" t="s">
        <v>23569</v>
      </c>
      <c r="N25990" t="s">
        <v>63247</v>
      </c>
      <c r="O25990" s="76" t="s">
        <v>4366</v>
      </c>
      <c r="P25990" s="82">
        <v>25</v>
      </c>
      <c r="Q25990" s="82" t="s">
        <v>102165</v>
      </c>
      <c r="R25990"/>
    </row>
    <row r="25991" spans="12:18" x14ac:dyDescent="0.25">
      <c r="L25991" t="s">
        <v>3336</v>
      </c>
      <c r="M25991" t="s">
        <v>37070</v>
      </c>
      <c r="N25991" t="s">
        <v>63248</v>
      </c>
      <c r="O25991" s="76" t="s">
        <v>4356</v>
      </c>
      <c r="P25991" s="82">
        <v>5446</v>
      </c>
      <c r="Q25991" s="82" t="s">
        <v>102166</v>
      </c>
      <c r="R25991"/>
    </row>
    <row r="25992" spans="12:18" x14ac:dyDescent="0.25">
      <c r="L25992" t="s">
        <v>3336</v>
      </c>
      <c r="M25992" t="s">
        <v>17524</v>
      </c>
      <c r="N25992" t="s">
        <v>63249</v>
      </c>
      <c r="O25992" s="76" t="s">
        <v>4356</v>
      </c>
      <c r="P25992" s="82">
        <v>265</v>
      </c>
      <c r="Q25992" s="82" t="s">
        <v>102167</v>
      </c>
      <c r="R25992"/>
    </row>
    <row r="25993" spans="12:18" x14ac:dyDescent="0.25">
      <c r="L25993" t="s">
        <v>3336</v>
      </c>
      <c r="M25993" t="s">
        <v>19508</v>
      </c>
      <c r="N25993" t="s">
        <v>63250</v>
      </c>
      <c r="O25993" s="76" t="s">
        <v>4366</v>
      </c>
      <c r="P25993" s="82">
        <v>44</v>
      </c>
      <c r="Q25993" s="82" t="s">
        <v>102168</v>
      </c>
      <c r="R25993"/>
    </row>
    <row r="25994" spans="12:18" x14ac:dyDescent="0.25">
      <c r="L25994" t="s">
        <v>3336</v>
      </c>
      <c r="M25994" t="s">
        <v>6084</v>
      </c>
      <c r="N25994" t="s">
        <v>63251</v>
      </c>
      <c r="O25994" s="76" t="s">
        <v>4366</v>
      </c>
      <c r="P25994" s="82">
        <v>80</v>
      </c>
      <c r="Q25994" s="82" t="s">
        <v>102091</v>
      </c>
      <c r="R25994"/>
    </row>
    <row r="25995" spans="12:18" x14ac:dyDescent="0.25">
      <c r="L25995" t="s">
        <v>3336</v>
      </c>
      <c r="M25995" t="s">
        <v>17496</v>
      </c>
      <c r="N25995" t="s">
        <v>63252</v>
      </c>
      <c r="O25995" s="76" t="s">
        <v>4366</v>
      </c>
      <c r="P25995" s="82">
        <v>72</v>
      </c>
      <c r="Q25995" s="82" t="s">
        <v>102106</v>
      </c>
      <c r="R25995"/>
    </row>
    <row r="25996" spans="12:18" x14ac:dyDescent="0.25">
      <c r="L25996" t="s">
        <v>3336</v>
      </c>
      <c r="M25996" t="s">
        <v>6090</v>
      </c>
      <c r="N25996" t="s">
        <v>63253</v>
      </c>
      <c r="O25996" s="76" t="s">
        <v>4356</v>
      </c>
      <c r="P25996" s="82">
        <v>669</v>
      </c>
      <c r="Q25996" s="82" t="s">
        <v>102113</v>
      </c>
      <c r="R25996"/>
    </row>
    <row r="25997" spans="12:18" x14ac:dyDescent="0.25">
      <c r="L25997" t="s">
        <v>3336</v>
      </c>
      <c r="M25997" t="s">
        <v>17532</v>
      </c>
      <c r="N25997" t="s">
        <v>63254</v>
      </c>
      <c r="O25997" s="76" t="s">
        <v>4366</v>
      </c>
      <c r="P25997" s="82">
        <v>219</v>
      </c>
      <c r="Q25997" s="82" t="s">
        <v>102174</v>
      </c>
      <c r="R25997"/>
    </row>
    <row r="25998" spans="12:18" x14ac:dyDescent="0.25">
      <c r="L25998" t="s">
        <v>3336</v>
      </c>
      <c r="M25998" t="s">
        <v>17526</v>
      </c>
      <c r="N25998" t="s">
        <v>63255</v>
      </c>
      <c r="O25998" s="76" t="s">
        <v>4366</v>
      </c>
      <c r="P25998" s="82">
        <v>46</v>
      </c>
      <c r="Q25998" s="82" t="s">
        <v>102169</v>
      </c>
      <c r="R25998"/>
    </row>
    <row r="25999" spans="12:18" x14ac:dyDescent="0.25">
      <c r="L25999" t="s">
        <v>3336</v>
      </c>
      <c r="M25999" t="s">
        <v>6099</v>
      </c>
      <c r="N25999" t="s">
        <v>63256</v>
      </c>
      <c r="O25999" s="76" t="s">
        <v>4366</v>
      </c>
      <c r="P25999" s="82">
        <v>89</v>
      </c>
      <c r="Q25999" s="82" t="s">
        <v>102170</v>
      </c>
      <c r="R25999"/>
    </row>
    <row r="26000" spans="12:18" x14ac:dyDescent="0.25">
      <c r="L26000" t="s">
        <v>3336</v>
      </c>
      <c r="M26000" t="s">
        <v>6100</v>
      </c>
      <c r="N26000" t="s">
        <v>63257</v>
      </c>
      <c r="O26000" s="76" t="s">
        <v>4374</v>
      </c>
      <c r="P26000" s="82">
        <v>2112</v>
      </c>
      <c r="Q26000" s="82" t="s">
        <v>72645</v>
      </c>
      <c r="R26000"/>
    </row>
    <row r="26001" spans="12:18" x14ac:dyDescent="0.25">
      <c r="L26001" t="s">
        <v>3336</v>
      </c>
      <c r="M26001" t="s">
        <v>17528</v>
      </c>
      <c r="N26001" t="s">
        <v>63258</v>
      </c>
      <c r="O26001" s="76" t="s">
        <v>4374</v>
      </c>
      <c r="P26001" s="82">
        <v>2797</v>
      </c>
      <c r="Q26001" s="82" t="s">
        <v>72645</v>
      </c>
      <c r="R26001"/>
    </row>
    <row r="26002" spans="12:18" x14ac:dyDescent="0.25">
      <c r="L26002" t="s">
        <v>3336</v>
      </c>
      <c r="M26002" t="s">
        <v>19510</v>
      </c>
      <c r="N26002" t="s">
        <v>63259</v>
      </c>
      <c r="O26002" s="76" t="s">
        <v>4356</v>
      </c>
      <c r="P26002" s="82">
        <v>424</v>
      </c>
      <c r="Q26002" s="82" t="s">
        <v>102171</v>
      </c>
      <c r="R26002"/>
    </row>
    <row r="26003" spans="12:18" x14ac:dyDescent="0.25">
      <c r="L26003" t="s">
        <v>3336</v>
      </c>
      <c r="M26003" t="s">
        <v>6101</v>
      </c>
      <c r="N26003" t="s">
        <v>63260</v>
      </c>
      <c r="O26003" s="76" t="s">
        <v>4356</v>
      </c>
      <c r="P26003" s="82">
        <v>1026</v>
      </c>
      <c r="Q26003" s="82" t="s">
        <v>102172</v>
      </c>
      <c r="R26003"/>
    </row>
    <row r="26004" spans="12:18" x14ac:dyDescent="0.25">
      <c r="L26004" t="s">
        <v>3336</v>
      </c>
      <c r="M26004" t="s">
        <v>17494</v>
      </c>
      <c r="N26004" t="s">
        <v>63261</v>
      </c>
      <c r="O26004" s="76" t="s">
        <v>4356</v>
      </c>
      <c r="P26004" s="82">
        <v>5915</v>
      </c>
      <c r="Q26004" s="82" t="s">
        <v>102105</v>
      </c>
      <c r="R26004"/>
    </row>
    <row r="26005" spans="12:18" x14ac:dyDescent="0.25">
      <c r="L26005" t="s">
        <v>3336</v>
      </c>
      <c r="M26005" t="s">
        <v>17499</v>
      </c>
      <c r="N26005" t="s">
        <v>63262</v>
      </c>
      <c r="O26005" s="76" t="s">
        <v>4374</v>
      </c>
      <c r="P26005" s="82">
        <v>5514</v>
      </c>
      <c r="Q26005" s="82" t="s">
        <v>72645</v>
      </c>
      <c r="R26005"/>
    </row>
    <row r="26006" spans="12:18" x14ac:dyDescent="0.25">
      <c r="L26006" t="s">
        <v>3336</v>
      </c>
      <c r="M26006" t="s">
        <v>23574</v>
      </c>
      <c r="N26006" t="s">
        <v>63263</v>
      </c>
      <c r="O26006" s="76" t="s">
        <v>4356</v>
      </c>
      <c r="P26006" s="82">
        <v>574</v>
      </c>
      <c r="Q26006" s="82" t="s">
        <v>102207</v>
      </c>
      <c r="R26006"/>
    </row>
    <row r="26007" spans="12:18" x14ac:dyDescent="0.25">
      <c r="L26007" t="s">
        <v>3336</v>
      </c>
      <c r="M26007" t="s">
        <v>19540</v>
      </c>
      <c r="N26007" t="s">
        <v>63264</v>
      </c>
      <c r="O26007" s="76" t="s">
        <v>4374</v>
      </c>
      <c r="P26007" s="82">
        <v>7710</v>
      </c>
      <c r="Q26007" s="82" t="s">
        <v>72645</v>
      </c>
      <c r="R26007"/>
    </row>
    <row r="26008" spans="12:18" x14ac:dyDescent="0.25">
      <c r="L26008" t="s">
        <v>3336</v>
      </c>
      <c r="M26008" t="s">
        <v>17573</v>
      </c>
      <c r="N26008" t="s">
        <v>63265</v>
      </c>
      <c r="O26008" s="76" t="s">
        <v>4366</v>
      </c>
      <c r="P26008" s="82">
        <v>95</v>
      </c>
      <c r="Q26008" s="82" t="s">
        <v>102262</v>
      </c>
      <c r="R26008"/>
    </row>
    <row r="26009" spans="12:18" x14ac:dyDescent="0.25">
      <c r="L26009" t="s">
        <v>3336</v>
      </c>
      <c r="M26009" t="s">
        <v>19549</v>
      </c>
      <c r="N26009" t="s">
        <v>63266</v>
      </c>
      <c r="O26009" s="76" t="s">
        <v>4366</v>
      </c>
      <c r="P26009" s="82">
        <v>75</v>
      </c>
      <c r="Q26009" s="82" t="s">
        <v>102282</v>
      </c>
      <c r="R26009"/>
    </row>
    <row r="26010" spans="12:18" x14ac:dyDescent="0.25">
      <c r="L26010" t="s">
        <v>3336</v>
      </c>
      <c r="M26010" t="s">
        <v>17342</v>
      </c>
      <c r="N26010" t="s">
        <v>63267</v>
      </c>
      <c r="O26010" s="76" t="s">
        <v>4356</v>
      </c>
      <c r="P26010" s="82">
        <v>547</v>
      </c>
      <c r="Q26010" s="82" t="s">
        <v>102094</v>
      </c>
      <c r="R26010"/>
    </row>
    <row r="26011" spans="12:18" x14ac:dyDescent="0.25">
      <c r="L26011" t="s">
        <v>3336</v>
      </c>
      <c r="M26011" t="s">
        <v>19500</v>
      </c>
      <c r="N26011" t="s">
        <v>63268</v>
      </c>
      <c r="O26011" s="76" t="s">
        <v>4366</v>
      </c>
      <c r="P26011" s="82">
        <v>242</v>
      </c>
      <c r="Q26011" s="82" t="s">
        <v>102143</v>
      </c>
      <c r="R26011"/>
    </row>
    <row r="26012" spans="12:18" x14ac:dyDescent="0.25">
      <c r="L26012" t="s">
        <v>3336</v>
      </c>
      <c r="M26012" t="s">
        <v>17530</v>
      </c>
      <c r="N26012" t="s">
        <v>63269</v>
      </c>
      <c r="O26012" s="76" t="s">
        <v>4366</v>
      </c>
      <c r="P26012" s="82">
        <v>133</v>
      </c>
      <c r="Q26012" s="82" t="s">
        <v>102173</v>
      </c>
      <c r="R26012"/>
    </row>
    <row r="26013" spans="12:18" x14ac:dyDescent="0.25">
      <c r="L26013" t="s">
        <v>3336</v>
      </c>
      <c r="M26013" t="s">
        <v>37071</v>
      </c>
      <c r="N26013" t="s">
        <v>63270</v>
      </c>
      <c r="O26013" s="76" t="s">
        <v>4356</v>
      </c>
      <c r="P26013" s="82">
        <v>317</v>
      </c>
      <c r="Q26013" s="82" t="s">
        <v>102175</v>
      </c>
      <c r="R26013"/>
    </row>
    <row r="26014" spans="12:18" x14ac:dyDescent="0.25">
      <c r="L26014" t="s">
        <v>3336</v>
      </c>
      <c r="M26014" t="s">
        <v>19512</v>
      </c>
      <c r="N26014" t="s">
        <v>63271</v>
      </c>
      <c r="O26014" s="76" t="s">
        <v>4356</v>
      </c>
      <c r="P26014" s="82">
        <v>172</v>
      </c>
      <c r="Q26014" s="82" t="s">
        <v>102176</v>
      </c>
      <c r="R26014"/>
    </row>
    <row r="26015" spans="12:18" x14ac:dyDescent="0.25">
      <c r="L26015" t="s">
        <v>3336</v>
      </c>
      <c r="M26015" t="s">
        <v>37072</v>
      </c>
      <c r="N26015" t="s">
        <v>63272</v>
      </c>
      <c r="O26015" s="76" t="s">
        <v>4374</v>
      </c>
      <c r="P26015" s="82">
        <v>1943</v>
      </c>
      <c r="Q26015" s="82" t="s">
        <v>72645</v>
      </c>
      <c r="R26015"/>
    </row>
    <row r="26016" spans="12:18" x14ac:dyDescent="0.25">
      <c r="L26016" t="s">
        <v>3336</v>
      </c>
      <c r="M26016" t="s">
        <v>17534</v>
      </c>
      <c r="N26016" t="s">
        <v>63273</v>
      </c>
      <c r="O26016" s="76" t="s">
        <v>4356</v>
      </c>
      <c r="P26016" s="82">
        <v>966</v>
      </c>
      <c r="Q26016" s="82" t="s">
        <v>102179</v>
      </c>
      <c r="R26016"/>
    </row>
    <row r="26017" spans="12:18" x14ac:dyDescent="0.25">
      <c r="L26017" t="s">
        <v>3336</v>
      </c>
      <c r="M26017" t="s">
        <v>23570</v>
      </c>
      <c r="N26017" t="s">
        <v>63274</v>
      </c>
      <c r="O26017" s="76" t="s">
        <v>4366</v>
      </c>
      <c r="P26017" s="82">
        <v>30</v>
      </c>
      <c r="Q26017" s="82" t="s">
        <v>102177</v>
      </c>
      <c r="R26017"/>
    </row>
    <row r="26018" spans="12:18" x14ac:dyDescent="0.25">
      <c r="L26018" t="s">
        <v>3336</v>
      </c>
      <c r="M26018" t="s">
        <v>23571</v>
      </c>
      <c r="N26018" t="s">
        <v>63275</v>
      </c>
      <c r="O26018" s="76" t="s">
        <v>4356</v>
      </c>
      <c r="P26018" s="82">
        <v>555</v>
      </c>
      <c r="Q26018" s="82" t="s">
        <v>102178</v>
      </c>
      <c r="R26018"/>
    </row>
    <row r="26019" spans="12:18" x14ac:dyDescent="0.25">
      <c r="L26019" t="s">
        <v>3336</v>
      </c>
      <c r="M26019" t="s">
        <v>17536</v>
      </c>
      <c r="N26019" t="s">
        <v>63276</v>
      </c>
      <c r="O26019" s="76" t="s">
        <v>4366</v>
      </c>
      <c r="P26019" s="82">
        <v>267</v>
      </c>
      <c r="Q26019" s="82" t="s">
        <v>102180</v>
      </c>
      <c r="R26019"/>
    </row>
    <row r="26020" spans="12:18" x14ac:dyDescent="0.25">
      <c r="L26020" t="s">
        <v>3336</v>
      </c>
      <c r="M26020" t="s">
        <v>17538</v>
      </c>
      <c r="N26020" t="s">
        <v>63277</v>
      </c>
      <c r="O26020" s="76" t="s">
        <v>4356</v>
      </c>
      <c r="P26020" s="82">
        <v>2544</v>
      </c>
      <c r="Q26020" s="82" t="s">
        <v>102181</v>
      </c>
      <c r="R26020"/>
    </row>
    <row r="26021" spans="12:18" x14ac:dyDescent="0.25">
      <c r="L26021" t="s">
        <v>3336</v>
      </c>
      <c r="M26021" t="s">
        <v>19515</v>
      </c>
      <c r="N26021" t="s">
        <v>63278</v>
      </c>
      <c r="O26021" s="76" t="s">
        <v>4356</v>
      </c>
      <c r="P26021" s="82">
        <v>785</v>
      </c>
      <c r="Q26021" s="82" t="s">
        <v>102182</v>
      </c>
      <c r="R26021"/>
    </row>
    <row r="26022" spans="12:18" x14ac:dyDescent="0.25">
      <c r="L26022" t="s">
        <v>3336</v>
      </c>
      <c r="M26022" t="s">
        <v>6102</v>
      </c>
      <c r="N26022" t="s">
        <v>63279</v>
      </c>
      <c r="O26022" s="76" t="s">
        <v>4356</v>
      </c>
      <c r="P26022" s="82">
        <v>4279</v>
      </c>
      <c r="Q26022" s="82" t="s">
        <v>102183</v>
      </c>
      <c r="R26022"/>
    </row>
    <row r="26023" spans="12:18" x14ac:dyDescent="0.25">
      <c r="L26023" t="s">
        <v>3336</v>
      </c>
      <c r="M26023" t="s">
        <v>17541</v>
      </c>
      <c r="N26023" t="s">
        <v>63280</v>
      </c>
      <c r="O26023" s="76" t="s">
        <v>4356</v>
      </c>
      <c r="P26023" s="82">
        <v>233</v>
      </c>
      <c r="Q26023" s="82" t="s">
        <v>102184</v>
      </c>
      <c r="R26023"/>
    </row>
    <row r="26024" spans="12:18" x14ac:dyDescent="0.25">
      <c r="L26024" t="s">
        <v>3336</v>
      </c>
      <c r="M26024" t="s">
        <v>37075</v>
      </c>
      <c r="N26024" t="s">
        <v>63281</v>
      </c>
      <c r="O26024" s="76" t="s">
        <v>4356</v>
      </c>
      <c r="P26024" s="82">
        <v>152</v>
      </c>
      <c r="Q26024" s="82" t="s">
        <v>102190</v>
      </c>
      <c r="R26024"/>
    </row>
    <row r="26025" spans="12:18" x14ac:dyDescent="0.25">
      <c r="L26025" t="s">
        <v>3336</v>
      </c>
      <c r="M26025" t="s">
        <v>37073</v>
      </c>
      <c r="N26025" t="s">
        <v>63282</v>
      </c>
      <c r="O26025" s="76" t="s">
        <v>4366</v>
      </c>
      <c r="P26025" s="82">
        <v>149</v>
      </c>
      <c r="Q26025" s="82" t="s">
        <v>102185</v>
      </c>
      <c r="R26025"/>
    </row>
    <row r="26026" spans="12:18" x14ac:dyDescent="0.25">
      <c r="L26026" t="s">
        <v>3336</v>
      </c>
      <c r="M26026" t="s">
        <v>6103</v>
      </c>
      <c r="N26026" t="s">
        <v>63283</v>
      </c>
      <c r="O26026" s="76" t="s">
        <v>4366</v>
      </c>
      <c r="P26026" s="82">
        <v>247</v>
      </c>
      <c r="Q26026" s="82" t="s">
        <v>102186</v>
      </c>
      <c r="R26026"/>
    </row>
    <row r="26027" spans="12:18" x14ac:dyDescent="0.25">
      <c r="L26027" t="s">
        <v>3336</v>
      </c>
      <c r="M26027" t="s">
        <v>37074</v>
      </c>
      <c r="N26027" t="s">
        <v>63284</v>
      </c>
      <c r="O26027" s="76" t="s">
        <v>4366</v>
      </c>
      <c r="P26027" s="82">
        <v>180</v>
      </c>
      <c r="Q26027" s="82" t="s">
        <v>102187</v>
      </c>
      <c r="R26027"/>
    </row>
    <row r="26028" spans="12:18" x14ac:dyDescent="0.25">
      <c r="L26028" t="s">
        <v>3336</v>
      </c>
      <c r="M26028" t="s">
        <v>23572</v>
      </c>
      <c r="N26028" t="s">
        <v>63285</v>
      </c>
      <c r="O26028" s="76" t="s">
        <v>4374</v>
      </c>
      <c r="P26028" s="82">
        <v>1712</v>
      </c>
      <c r="Q26028" s="82" t="s">
        <v>72645</v>
      </c>
      <c r="R26028"/>
    </row>
    <row r="26029" spans="12:18" x14ac:dyDescent="0.25">
      <c r="L26029" t="s">
        <v>3336</v>
      </c>
      <c r="M26029" t="s">
        <v>6104</v>
      </c>
      <c r="N26029" t="s">
        <v>63286</v>
      </c>
      <c r="O26029" s="76" t="s">
        <v>4356</v>
      </c>
      <c r="P26029" s="82">
        <v>1224</v>
      </c>
      <c r="Q26029" s="82" t="s">
        <v>102188</v>
      </c>
      <c r="R26029"/>
    </row>
    <row r="26030" spans="12:18" x14ac:dyDescent="0.25">
      <c r="L26030" t="s">
        <v>3336</v>
      </c>
      <c r="M26030" t="s">
        <v>17543</v>
      </c>
      <c r="N26030" t="s">
        <v>63287</v>
      </c>
      <c r="O26030" s="76" t="s">
        <v>4366</v>
      </c>
      <c r="P26030" s="82">
        <v>188</v>
      </c>
      <c r="Q26030" s="82" t="s">
        <v>102189</v>
      </c>
      <c r="R26030"/>
    </row>
    <row r="26031" spans="12:18" x14ac:dyDescent="0.25">
      <c r="L26031" t="s">
        <v>3336</v>
      </c>
      <c r="M26031" t="s">
        <v>17545</v>
      </c>
      <c r="N26031" t="s">
        <v>63288</v>
      </c>
      <c r="O26031" s="76" t="s">
        <v>4356</v>
      </c>
      <c r="P26031" s="82">
        <v>348</v>
      </c>
      <c r="Q26031" s="82" t="s">
        <v>102191</v>
      </c>
      <c r="R26031"/>
    </row>
    <row r="26032" spans="12:18" x14ac:dyDescent="0.25">
      <c r="L26032" t="s">
        <v>3336</v>
      </c>
      <c r="M26032" t="s">
        <v>17546</v>
      </c>
      <c r="N26032" t="s">
        <v>63289</v>
      </c>
      <c r="O26032" s="76" t="s">
        <v>4366</v>
      </c>
      <c r="P26032" s="82">
        <v>308</v>
      </c>
      <c r="Q26032" s="82" t="s">
        <v>102192</v>
      </c>
      <c r="R26032"/>
    </row>
    <row r="26033" spans="12:18" x14ac:dyDescent="0.25">
      <c r="L26033" t="s">
        <v>3336</v>
      </c>
      <c r="M26033" t="s">
        <v>37076</v>
      </c>
      <c r="N26033" t="s">
        <v>63290</v>
      </c>
      <c r="O26033" s="76" t="s">
        <v>4366</v>
      </c>
      <c r="P26033" s="82">
        <v>76</v>
      </c>
      <c r="Q26033" s="82" t="s">
        <v>102193</v>
      </c>
      <c r="R26033"/>
    </row>
    <row r="26034" spans="12:18" x14ac:dyDescent="0.25">
      <c r="L26034" t="s">
        <v>3336</v>
      </c>
      <c r="M26034" t="s">
        <v>19517</v>
      </c>
      <c r="N26034" t="s">
        <v>63291</v>
      </c>
      <c r="O26034" s="76" t="s">
        <v>4356</v>
      </c>
      <c r="P26034" s="82">
        <v>1280</v>
      </c>
      <c r="Q26034" s="82" t="s">
        <v>102194</v>
      </c>
      <c r="R26034"/>
    </row>
    <row r="26035" spans="12:18" x14ac:dyDescent="0.25">
      <c r="L26035" t="s">
        <v>3336</v>
      </c>
      <c r="M26035" t="s">
        <v>37077</v>
      </c>
      <c r="N26035" t="s">
        <v>63292</v>
      </c>
      <c r="O26035" s="76" t="s">
        <v>4366</v>
      </c>
      <c r="P26035" s="82">
        <v>63</v>
      </c>
      <c r="Q26035" s="82" t="s">
        <v>102195</v>
      </c>
      <c r="R26035"/>
    </row>
    <row r="26036" spans="12:18" x14ac:dyDescent="0.25">
      <c r="L26036" t="s">
        <v>3336</v>
      </c>
      <c r="M26036" t="s">
        <v>6105</v>
      </c>
      <c r="N26036" t="s">
        <v>63293</v>
      </c>
      <c r="O26036" s="76" t="s">
        <v>4366</v>
      </c>
      <c r="P26036" s="82">
        <v>148</v>
      </c>
      <c r="Q26036" s="82" t="s">
        <v>102196</v>
      </c>
      <c r="R26036"/>
    </row>
    <row r="26037" spans="12:18" x14ac:dyDescent="0.25">
      <c r="L26037" t="s">
        <v>3336</v>
      </c>
      <c r="M26037" t="s">
        <v>23573</v>
      </c>
      <c r="N26037" t="s">
        <v>63294</v>
      </c>
      <c r="O26037" s="76" t="s">
        <v>4356</v>
      </c>
      <c r="P26037" s="82">
        <v>364</v>
      </c>
      <c r="Q26037" s="82" t="s">
        <v>102198</v>
      </c>
      <c r="R26037"/>
    </row>
    <row r="26038" spans="12:18" x14ac:dyDescent="0.25">
      <c r="L26038" t="s">
        <v>3336</v>
      </c>
      <c r="M26038" t="s">
        <v>17548</v>
      </c>
      <c r="N26038" t="s">
        <v>63295</v>
      </c>
      <c r="O26038" s="76" t="s">
        <v>4366</v>
      </c>
      <c r="P26038" s="82">
        <v>333</v>
      </c>
      <c r="Q26038" s="82" t="s">
        <v>102199</v>
      </c>
      <c r="R26038"/>
    </row>
    <row r="26039" spans="12:18" x14ac:dyDescent="0.25">
      <c r="L26039" t="s">
        <v>3336</v>
      </c>
      <c r="M26039" t="s">
        <v>6107</v>
      </c>
      <c r="N26039" t="s">
        <v>63296</v>
      </c>
      <c r="O26039" s="76" t="s">
        <v>4356</v>
      </c>
      <c r="P26039" s="82">
        <v>1199</v>
      </c>
      <c r="Q26039" s="82" t="s">
        <v>102200</v>
      </c>
      <c r="R26039"/>
    </row>
    <row r="26040" spans="12:18" x14ac:dyDescent="0.25">
      <c r="L26040" t="s">
        <v>3336</v>
      </c>
      <c r="M26040" t="s">
        <v>17551</v>
      </c>
      <c r="N26040" t="s">
        <v>63297</v>
      </c>
      <c r="O26040" s="76" t="s">
        <v>4366</v>
      </c>
      <c r="P26040" s="82">
        <v>23</v>
      </c>
      <c r="Q26040" s="82" t="s">
        <v>102201</v>
      </c>
      <c r="R26040"/>
    </row>
    <row r="26041" spans="12:18" x14ac:dyDescent="0.25">
      <c r="L26041" t="s">
        <v>3336</v>
      </c>
      <c r="M26041" t="s">
        <v>17553</v>
      </c>
      <c r="N26041" t="s">
        <v>63298</v>
      </c>
      <c r="O26041" s="76" t="s">
        <v>4356</v>
      </c>
      <c r="P26041" s="82">
        <v>1481</v>
      </c>
      <c r="Q26041" s="82" t="s">
        <v>102202</v>
      </c>
      <c r="R26041"/>
    </row>
    <row r="26042" spans="12:18" x14ac:dyDescent="0.25">
      <c r="L26042" t="s">
        <v>3336</v>
      </c>
      <c r="M26042" t="s">
        <v>6108</v>
      </c>
      <c r="N26042" t="s">
        <v>63299</v>
      </c>
      <c r="O26042" s="76" t="s">
        <v>4356</v>
      </c>
      <c r="P26042" s="82">
        <v>1330</v>
      </c>
      <c r="Q26042" s="82" t="s">
        <v>102203</v>
      </c>
      <c r="R26042"/>
    </row>
    <row r="26043" spans="12:18" x14ac:dyDescent="0.25">
      <c r="L26043" t="s">
        <v>3336</v>
      </c>
      <c r="M26043" t="s">
        <v>17555</v>
      </c>
      <c r="N26043" t="s">
        <v>63300</v>
      </c>
      <c r="O26043" s="76" t="s">
        <v>4356</v>
      </c>
      <c r="P26043" s="82">
        <v>408</v>
      </c>
      <c r="Q26043" s="82" t="s">
        <v>102204</v>
      </c>
      <c r="R26043"/>
    </row>
    <row r="26044" spans="12:18" x14ac:dyDescent="0.25">
      <c r="L26044" t="s">
        <v>3336</v>
      </c>
      <c r="M26044" t="s">
        <v>37078</v>
      </c>
      <c r="N26044" t="s">
        <v>63301</v>
      </c>
      <c r="O26044" s="76" t="s">
        <v>4356</v>
      </c>
      <c r="P26044" s="82">
        <v>3142</v>
      </c>
      <c r="Q26044" s="82" t="s">
        <v>102205</v>
      </c>
      <c r="R26044"/>
    </row>
    <row r="26045" spans="12:18" x14ac:dyDescent="0.25">
      <c r="L26045" t="s">
        <v>3336</v>
      </c>
      <c r="M26045" t="s">
        <v>37079</v>
      </c>
      <c r="N26045" t="s">
        <v>63302</v>
      </c>
      <c r="O26045" s="76" t="s">
        <v>4356</v>
      </c>
      <c r="P26045" s="82">
        <v>820</v>
      </c>
      <c r="Q26045" s="82" t="s">
        <v>102206</v>
      </c>
      <c r="R26045"/>
    </row>
    <row r="26046" spans="12:18" x14ac:dyDescent="0.25">
      <c r="L26046" t="s">
        <v>3336</v>
      </c>
      <c r="M26046" t="s">
        <v>6109</v>
      </c>
      <c r="N26046" t="s">
        <v>63303</v>
      </c>
      <c r="O26046" s="76" t="s">
        <v>4450</v>
      </c>
      <c r="P26046" s="82">
        <v>120158</v>
      </c>
      <c r="Q26046" s="82" t="s">
        <v>72645</v>
      </c>
      <c r="R26046"/>
    </row>
    <row r="26047" spans="12:18" x14ac:dyDescent="0.25">
      <c r="L26047" t="s">
        <v>3336</v>
      </c>
      <c r="M26047" t="s">
        <v>6110</v>
      </c>
      <c r="N26047" t="s">
        <v>63304</v>
      </c>
      <c r="O26047" s="76" t="s">
        <v>4374</v>
      </c>
      <c r="P26047" s="82">
        <v>1427</v>
      </c>
      <c r="Q26047" s="82" t="s">
        <v>72645</v>
      </c>
      <c r="R26047"/>
    </row>
    <row r="26048" spans="12:18" x14ac:dyDescent="0.25">
      <c r="L26048" t="s">
        <v>3336</v>
      </c>
      <c r="M26048" t="s">
        <v>23575</v>
      </c>
      <c r="N26048" t="s">
        <v>63305</v>
      </c>
      <c r="O26048" s="76" t="s">
        <v>4366</v>
      </c>
      <c r="P26048" s="82">
        <v>46</v>
      </c>
      <c r="Q26048" s="82" t="s">
        <v>102208</v>
      </c>
      <c r="R26048"/>
    </row>
    <row r="26049" spans="12:18" x14ac:dyDescent="0.25">
      <c r="L26049" t="s">
        <v>3336</v>
      </c>
      <c r="M26049" t="s">
        <v>23576</v>
      </c>
      <c r="N26049" t="s">
        <v>63306</v>
      </c>
      <c r="O26049" s="76" t="s">
        <v>4374</v>
      </c>
      <c r="P26049" s="82">
        <v>3662</v>
      </c>
      <c r="Q26049" s="82" t="s">
        <v>72645</v>
      </c>
      <c r="R26049"/>
    </row>
    <row r="26050" spans="12:18" x14ac:dyDescent="0.25">
      <c r="L26050" t="s">
        <v>3336</v>
      </c>
      <c r="M26050" t="s">
        <v>17556</v>
      </c>
      <c r="N26050" t="s">
        <v>63307</v>
      </c>
      <c r="O26050" s="76" t="s">
        <v>4374</v>
      </c>
      <c r="P26050" s="82">
        <v>9035</v>
      </c>
      <c r="Q26050" s="82" t="s">
        <v>72645</v>
      </c>
      <c r="R26050"/>
    </row>
    <row r="26051" spans="12:18" x14ac:dyDescent="0.25">
      <c r="L26051" t="s">
        <v>3336</v>
      </c>
      <c r="M26051" t="s">
        <v>6111</v>
      </c>
      <c r="N26051" t="s">
        <v>63308</v>
      </c>
      <c r="O26051" s="76" t="s">
        <v>4366</v>
      </c>
      <c r="P26051" s="82">
        <v>53</v>
      </c>
      <c r="Q26051" s="82" t="s">
        <v>102209</v>
      </c>
      <c r="R26051"/>
    </row>
    <row r="26052" spans="12:18" x14ac:dyDescent="0.25">
      <c r="L26052" t="s">
        <v>3336</v>
      </c>
      <c r="M26052" t="s">
        <v>17558</v>
      </c>
      <c r="N26052" t="s">
        <v>63309</v>
      </c>
      <c r="O26052" s="76" t="s">
        <v>4366</v>
      </c>
      <c r="P26052" s="82">
        <v>99</v>
      </c>
      <c r="Q26052" s="82" t="s">
        <v>102210</v>
      </c>
      <c r="R26052"/>
    </row>
    <row r="26053" spans="12:18" x14ac:dyDescent="0.25">
      <c r="L26053" t="s">
        <v>3336</v>
      </c>
      <c r="M26053" t="s">
        <v>19519</v>
      </c>
      <c r="N26053" t="s">
        <v>63310</v>
      </c>
      <c r="O26053" s="76" t="s">
        <v>4356</v>
      </c>
      <c r="P26053" s="82">
        <v>4887</v>
      </c>
      <c r="Q26053" s="82" t="s">
        <v>102211</v>
      </c>
      <c r="R26053"/>
    </row>
    <row r="26054" spans="12:18" x14ac:dyDescent="0.25">
      <c r="L26054" t="s">
        <v>3336</v>
      </c>
      <c r="M26054" t="s">
        <v>19521</v>
      </c>
      <c r="N26054" t="s">
        <v>63311</v>
      </c>
      <c r="O26054" s="76" t="s">
        <v>4356</v>
      </c>
      <c r="P26054" s="82">
        <v>2738</v>
      </c>
      <c r="Q26054" s="82" t="s">
        <v>102212</v>
      </c>
      <c r="R26054"/>
    </row>
    <row r="26055" spans="12:18" x14ac:dyDescent="0.25">
      <c r="L26055" t="s">
        <v>3336</v>
      </c>
      <c r="M26055" t="s">
        <v>6113</v>
      </c>
      <c r="N26055" t="s">
        <v>63312</v>
      </c>
      <c r="O26055" s="76" t="s">
        <v>4356</v>
      </c>
      <c r="P26055" s="82">
        <v>4129</v>
      </c>
      <c r="Q26055" s="82" t="s">
        <v>102215</v>
      </c>
      <c r="R26055"/>
    </row>
    <row r="26056" spans="12:18" x14ac:dyDescent="0.25">
      <c r="L26056" t="s">
        <v>3336</v>
      </c>
      <c r="M26056" t="s">
        <v>17560</v>
      </c>
      <c r="N26056" t="s">
        <v>63313</v>
      </c>
      <c r="O26056" s="76" t="s">
        <v>4366</v>
      </c>
      <c r="P26056" s="82">
        <v>116</v>
      </c>
      <c r="Q26056" s="82" t="s">
        <v>102213</v>
      </c>
      <c r="R26056"/>
    </row>
    <row r="26057" spans="12:18" x14ac:dyDescent="0.25">
      <c r="L26057" t="s">
        <v>3336</v>
      </c>
      <c r="M26057" t="s">
        <v>6112</v>
      </c>
      <c r="N26057" t="s">
        <v>63314</v>
      </c>
      <c r="O26057" s="76" t="s">
        <v>4366</v>
      </c>
      <c r="P26057" s="82">
        <v>101</v>
      </c>
      <c r="Q26057" s="82" t="s">
        <v>102214</v>
      </c>
      <c r="R26057"/>
    </row>
    <row r="26058" spans="12:18" x14ac:dyDescent="0.25">
      <c r="L26058" t="s">
        <v>3336</v>
      </c>
      <c r="M26058" t="s">
        <v>9992</v>
      </c>
      <c r="N26058" t="s">
        <v>63315</v>
      </c>
      <c r="O26058" s="76" t="s">
        <v>4374</v>
      </c>
      <c r="P26058" s="82">
        <v>6124</v>
      </c>
      <c r="Q26058" s="82" t="s">
        <v>102216</v>
      </c>
      <c r="R26058"/>
    </row>
    <row r="26059" spans="12:18" x14ac:dyDescent="0.25">
      <c r="L26059" t="s">
        <v>3336</v>
      </c>
      <c r="M26059" t="s">
        <v>6114</v>
      </c>
      <c r="N26059" t="s">
        <v>63316</v>
      </c>
      <c r="O26059" s="76" t="s">
        <v>4356</v>
      </c>
      <c r="P26059" s="82">
        <v>1163</v>
      </c>
      <c r="Q26059" s="82" t="s">
        <v>102217</v>
      </c>
      <c r="R26059"/>
    </row>
    <row r="26060" spans="12:18" x14ac:dyDescent="0.25">
      <c r="L26060" t="s">
        <v>3336</v>
      </c>
      <c r="M26060" t="s">
        <v>23577</v>
      </c>
      <c r="N26060" t="s">
        <v>63317</v>
      </c>
      <c r="O26060" s="76" t="s">
        <v>4366</v>
      </c>
      <c r="P26060" s="82">
        <v>78</v>
      </c>
      <c r="Q26060" s="82" t="s">
        <v>102218</v>
      </c>
      <c r="R26060"/>
    </row>
    <row r="26061" spans="12:18" x14ac:dyDescent="0.25">
      <c r="L26061" t="s">
        <v>3336</v>
      </c>
      <c r="M26061" t="s">
        <v>19523</v>
      </c>
      <c r="N26061" t="s">
        <v>63318</v>
      </c>
      <c r="O26061" s="76" t="s">
        <v>4366</v>
      </c>
      <c r="P26061" s="82">
        <v>104</v>
      </c>
      <c r="Q26061" s="82" t="s">
        <v>102219</v>
      </c>
      <c r="R26061"/>
    </row>
    <row r="26062" spans="12:18" x14ac:dyDescent="0.25">
      <c r="L26062" t="s">
        <v>3336</v>
      </c>
      <c r="M26062" t="s">
        <v>17563</v>
      </c>
      <c r="N26062" t="s">
        <v>63319</v>
      </c>
      <c r="O26062" s="76" t="s">
        <v>4366</v>
      </c>
      <c r="P26062" s="82">
        <v>49</v>
      </c>
      <c r="Q26062" s="82" t="s">
        <v>102220</v>
      </c>
      <c r="R26062"/>
    </row>
    <row r="26063" spans="12:18" x14ac:dyDescent="0.25">
      <c r="L26063" t="s">
        <v>3336</v>
      </c>
      <c r="M26063" t="s">
        <v>23578</v>
      </c>
      <c r="N26063" t="s">
        <v>63320</v>
      </c>
      <c r="O26063" s="76" t="s">
        <v>4366</v>
      </c>
      <c r="P26063" s="82">
        <v>72</v>
      </c>
      <c r="Q26063" s="82" t="s">
        <v>102221</v>
      </c>
      <c r="R26063"/>
    </row>
    <row r="26064" spans="12:18" x14ac:dyDescent="0.25">
      <c r="L26064" t="s">
        <v>3336</v>
      </c>
      <c r="M26064" t="s">
        <v>37080</v>
      </c>
      <c r="N26064" t="s">
        <v>63321</v>
      </c>
      <c r="O26064" s="76" t="s">
        <v>4366</v>
      </c>
      <c r="P26064" s="82">
        <v>88</v>
      </c>
      <c r="Q26064" s="82" t="s">
        <v>102222</v>
      </c>
      <c r="R26064"/>
    </row>
    <row r="26065" spans="12:18" x14ac:dyDescent="0.25">
      <c r="L26065" t="s">
        <v>3336</v>
      </c>
      <c r="M26065" t="s">
        <v>37081</v>
      </c>
      <c r="N26065" t="s">
        <v>63322</v>
      </c>
      <c r="O26065" s="76" t="s">
        <v>4366</v>
      </c>
      <c r="P26065" s="82">
        <v>103</v>
      </c>
      <c r="Q26065" s="82" t="s">
        <v>102223</v>
      </c>
      <c r="R26065"/>
    </row>
    <row r="26066" spans="12:18" x14ac:dyDescent="0.25">
      <c r="L26066" t="s">
        <v>3336</v>
      </c>
      <c r="M26066" t="s">
        <v>23579</v>
      </c>
      <c r="N26066" t="s">
        <v>63323</v>
      </c>
      <c r="O26066" s="76" t="s">
        <v>4366</v>
      </c>
      <c r="P26066" s="82">
        <v>32</v>
      </c>
      <c r="Q26066" s="82" t="s">
        <v>102224</v>
      </c>
      <c r="R26066"/>
    </row>
    <row r="26067" spans="12:18" x14ac:dyDescent="0.25">
      <c r="L26067" t="s">
        <v>3336</v>
      </c>
      <c r="M26067" t="s">
        <v>19525</v>
      </c>
      <c r="N26067" t="s">
        <v>63324</v>
      </c>
      <c r="O26067" s="76" t="s">
        <v>4366</v>
      </c>
      <c r="P26067" s="82">
        <v>152</v>
      </c>
      <c r="Q26067" s="82" t="s">
        <v>102225</v>
      </c>
      <c r="R26067"/>
    </row>
    <row r="26068" spans="12:18" x14ac:dyDescent="0.25">
      <c r="L26068" t="s">
        <v>3336</v>
      </c>
      <c r="M26068" t="s">
        <v>19526</v>
      </c>
      <c r="N26068" t="s">
        <v>63325</v>
      </c>
      <c r="O26068" s="76" t="s">
        <v>4366</v>
      </c>
      <c r="P26068" s="82">
        <v>66</v>
      </c>
      <c r="Q26068" s="82" t="s">
        <v>102226</v>
      </c>
      <c r="R26068"/>
    </row>
    <row r="26069" spans="12:18" x14ac:dyDescent="0.25">
      <c r="L26069" t="s">
        <v>3336</v>
      </c>
      <c r="M26069" t="s">
        <v>17565</v>
      </c>
      <c r="N26069" t="s">
        <v>63326</v>
      </c>
      <c r="O26069" s="76" t="s">
        <v>4356</v>
      </c>
      <c r="P26069" s="82">
        <v>1328</v>
      </c>
      <c r="Q26069" s="82" t="s">
        <v>102227</v>
      </c>
      <c r="R26069"/>
    </row>
    <row r="26070" spans="12:18" x14ac:dyDescent="0.25">
      <c r="L26070" t="s">
        <v>3336</v>
      </c>
      <c r="M26070" t="s">
        <v>6115</v>
      </c>
      <c r="N26070" t="s">
        <v>63327</v>
      </c>
      <c r="O26070" s="76" t="s">
        <v>4374</v>
      </c>
      <c r="P26070" s="82">
        <v>1325</v>
      </c>
      <c r="Q26070" s="82" t="s">
        <v>102228</v>
      </c>
      <c r="R26070"/>
    </row>
    <row r="26071" spans="12:18" x14ac:dyDescent="0.25">
      <c r="L26071" t="s">
        <v>3336</v>
      </c>
      <c r="M26071" t="s">
        <v>17567</v>
      </c>
      <c r="N26071" t="s">
        <v>63328</v>
      </c>
      <c r="O26071" s="76" t="s">
        <v>4356</v>
      </c>
      <c r="P26071" s="82">
        <v>641</v>
      </c>
      <c r="Q26071" s="82" t="s">
        <v>102229</v>
      </c>
      <c r="R26071"/>
    </row>
    <row r="26072" spans="12:18" x14ac:dyDescent="0.25">
      <c r="L26072" t="s">
        <v>3336</v>
      </c>
      <c r="M26072" t="s">
        <v>6116</v>
      </c>
      <c r="N26072" t="s">
        <v>63329</v>
      </c>
      <c r="O26072" s="76" t="s">
        <v>4374</v>
      </c>
      <c r="P26072" s="82">
        <v>8610</v>
      </c>
      <c r="Q26072" s="82" t="s">
        <v>72645</v>
      </c>
      <c r="R26072"/>
    </row>
    <row r="26073" spans="12:18" x14ac:dyDescent="0.25">
      <c r="L26073" t="s">
        <v>3336</v>
      </c>
      <c r="M26073" t="s">
        <v>6117</v>
      </c>
      <c r="N26073" t="s">
        <v>63330</v>
      </c>
      <c r="O26073" s="76" t="s">
        <v>4356</v>
      </c>
      <c r="P26073" s="82">
        <v>619</v>
      </c>
      <c r="Q26073" s="82" t="s">
        <v>102230</v>
      </c>
      <c r="R26073"/>
    </row>
    <row r="26074" spans="12:18" x14ac:dyDescent="0.25">
      <c r="L26074" t="s">
        <v>3336</v>
      </c>
      <c r="M26074" t="s">
        <v>19528</v>
      </c>
      <c r="N26074" t="s">
        <v>63331</v>
      </c>
      <c r="O26074" s="76" t="s">
        <v>4356</v>
      </c>
      <c r="P26074" s="82">
        <v>382</v>
      </c>
      <c r="Q26074" s="82" t="s">
        <v>102231</v>
      </c>
      <c r="R26074"/>
    </row>
    <row r="26075" spans="12:18" x14ac:dyDescent="0.25">
      <c r="L26075" t="s">
        <v>3336</v>
      </c>
      <c r="M26075" t="s">
        <v>6118</v>
      </c>
      <c r="N26075" t="s">
        <v>63332</v>
      </c>
      <c r="O26075" s="76" t="s">
        <v>4356</v>
      </c>
      <c r="P26075" s="82">
        <v>1089</v>
      </c>
      <c r="Q26075" s="82" t="s">
        <v>102232</v>
      </c>
      <c r="R26075"/>
    </row>
    <row r="26076" spans="12:18" x14ac:dyDescent="0.25">
      <c r="L26076" t="s">
        <v>3336</v>
      </c>
      <c r="M26076" t="s">
        <v>23583</v>
      </c>
      <c r="N26076" t="s">
        <v>63333</v>
      </c>
      <c r="O26076" s="76" t="s">
        <v>4374</v>
      </c>
      <c r="P26076" s="82">
        <v>5282</v>
      </c>
      <c r="Q26076" s="82" t="s">
        <v>72645</v>
      </c>
      <c r="R26076"/>
    </row>
    <row r="26077" spans="12:18" x14ac:dyDescent="0.25">
      <c r="L26077" t="s">
        <v>3336</v>
      </c>
      <c r="M26077" t="s">
        <v>17571</v>
      </c>
      <c r="N26077" t="s">
        <v>63334</v>
      </c>
      <c r="O26077" s="76" t="s">
        <v>4356</v>
      </c>
      <c r="P26077" s="82">
        <v>3501</v>
      </c>
      <c r="Q26077" s="82" t="s">
        <v>102249</v>
      </c>
      <c r="R26077"/>
    </row>
    <row r="26078" spans="12:18" x14ac:dyDescent="0.25">
      <c r="L26078" t="s">
        <v>3336</v>
      </c>
      <c r="M26078" t="s">
        <v>19536</v>
      </c>
      <c r="N26078" t="s">
        <v>63335</v>
      </c>
      <c r="O26078" s="76" t="s">
        <v>4366</v>
      </c>
      <c r="P26078" s="82">
        <v>22</v>
      </c>
      <c r="Q26078" s="82" t="s">
        <v>102250</v>
      </c>
      <c r="R26078"/>
    </row>
    <row r="26079" spans="12:18" x14ac:dyDescent="0.25">
      <c r="L26079" t="s">
        <v>3336</v>
      </c>
      <c r="M26079" t="s">
        <v>6123</v>
      </c>
      <c r="N26079" t="s">
        <v>63336</v>
      </c>
      <c r="O26079" s="76" t="s">
        <v>4356</v>
      </c>
      <c r="P26079" s="82">
        <v>91</v>
      </c>
      <c r="Q26079" s="82" t="s">
        <v>102251</v>
      </c>
      <c r="R26079"/>
    </row>
    <row r="26080" spans="12:18" x14ac:dyDescent="0.25">
      <c r="L26080" t="s">
        <v>3336</v>
      </c>
      <c r="M26080" t="s">
        <v>23584</v>
      </c>
      <c r="N26080" t="s">
        <v>63337</v>
      </c>
      <c r="O26080" s="76" t="s">
        <v>4366</v>
      </c>
      <c r="P26080" s="82">
        <v>246</v>
      </c>
      <c r="Q26080" s="82" t="s">
        <v>102252</v>
      </c>
      <c r="R26080"/>
    </row>
    <row r="26081" spans="12:18" x14ac:dyDescent="0.25">
      <c r="L26081" t="s">
        <v>3336</v>
      </c>
      <c r="M26081" t="s">
        <v>19538</v>
      </c>
      <c r="N26081" t="s">
        <v>63338</v>
      </c>
      <c r="O26081" s="76" t="s">
        <v>4366</v>
      </c>
      <c r="P26081" s="82">
        <v>226</v>
      </c>
      <c r="Q26081" s="82" t="s">
        <v>102253</v>
      </c>
      <c r="R26081"/>
    </row>
    <row r="26082" spans="12:18" x14ac:dyDescent="0.25">
      <c r="L26082" t="s">
        <v>3336</v>
      </c>
      <c r="M26082" t="s">
        <v>37089</v>
      </c>
      <c r="N26082" t="s">
        <v>63339</v>
      </c>
      <c r="O26082" s="76" t="s">
        <v>4374</v>
      </c>
      <c r="P26082" s="82">
        <v>3267</v>
      </c>
      <c r="Q26082" s="82" t="s">
        <v>72645</v>
      </c>
      <c r="R26082"/>
    </row>
    <row r="26083" spans="12:18" x14ac:dyDescent="0.25">
      <c r="L26083" t="s">
        <v>3336</v>
      </c>
      <c r="M26083" t="s">
        <v>6124</v>
      </c>
      <c r="N26083" t="s">
        <v>63340</v>
      </c>
      <c r="O26083" s="76" t="s">
        <v>4366</v>
      </c>
      <c r="P26083" s="82">
        <v>37</v>
      </c>
      <c r="Q26083" s="82" t="s">
        <v>102254</v>
      </c>
      <c r="R26083"/>
    </row>
    <row r="26084" spans="12:18" x14ac:dyDescent="0.25">
      <c r="L26084" t="s">
        <v>3336</v>
      </c>
      <c r="M26084" t="s">
        <v>19541</v>
      </c>
      <c r="N26084" t="s">
        <v>63341</v>
      </c>
      <c r="O26084" s="76" t="s">
        <v>4356</v>
      </c>
      <c r="P26084" s="82">
        <v>498</v>
      </c>
      <c r="Q26084" s="82" t="s">
        <v>102255</v>
      </c>
      <c r="R26084"/>
    </row>
    <row r="26085" spans="12:18" x14ac:dyDescent="0.25">
      <c r="L26085" t="s">
        <v>3336</v>
      </c>
      <c r="M26085" t="s">
        <v>8825</v>
      </c>
      <c r="N26085" t="s">
        <v>63342</v>
      </c>
      <c r="O26085" s="76" t="s">
        <v>4356</v>
      </c>
      <c r="P26085" s="82">
        <v>3443</v>
      </c>
      <c r="Q26085" s="82" t="s">
        <v>102233</v>
      </c>
      <c r="R26085"/>
    </row>
    <row r="26086" spans="12:18" x14ac:dyDescent="0.25">
      <c r="L26086" t="s">
        <v>3336</v>
      </c>
      <c r="M26086" t="s">
        <v>6119</v>
      </c>
      <c r="N26086" t="s">
        <v>63343</v>
      </c>
      <c r="O26086" s="76" t="s">
        <v>4366</v>
      </c>
      <c r="P26086" s="82">
        <v>115</v>
      </c>
      <c r="Q26086" s="82" t="s">
        <v>102234</v>
      </c>
      <c r="R26086"/>
    </row>
    <row r="26087" spans="12:18" x14ac:dyDescent="0.25">
      <c r="L26087" t="s">
        <v>3336</v>
      </c>
      <c r="M26087" t="s">
        <v>13468</v>
      </c>
      <c r="N26087" t="s">
        <v>63344</v>
      </c>
      <c r="O26087" s="76" t="s">
        <v>4374</v>
      </c>
      <c r="P26087" s="82">
        <v>10511</v>
      </c>
      <c r="Q26087" s="82" t="s">
        <v>72645</v>
      </c>
      <c r="R26087"/>
    </row>
    <row r="26088" spans="12:18" x14ac:dyDescent="0.25">
      <c r="L26088" t="s">
        <v>3336</v>
      </c>
      <c r="M26088" t="s">
        <v>37082</v>
      </c>
      <c r="N26088" t="s">
        <v>63345</v>
      </c>
      <c r="O26088" s="76" t="s">
        <v>4450</v>
      </c>
      <c r="P26088" s="82">
        <v>11658</v>
      </c>
      <c r="Q26088" s="82" t="s">
        <v>72645</v>
      </c>
      <c r="R26088"/>
    </row>
    <row r="26089" spans="12:18" x14ac:dyDescent="0.25">
      <c r="L26089" t="s">
        <v>3336</v>
      </c>
      <c r="M26089" t="s">
        <v>37083</v>
      </c>
      <c r="N26089" t="s">
        <v>63346</v>
      </c>
      <c r="O26089" s="76" t="s">
        <v>4356</v>
      </c>
      <c r="P26089" s="82">
        <v>1133</v>
      </c>
      <c r="Q26089" s="82" t="s">
        <v>102236</v>
      </c>
      <c r="R26089"/>
    </row>
    <row r="26090" spans="12:18" x14ac:dyDescent="0.25">
      <c r="L26090" t="s">
        <v>3336</v>
      </c>
      <c r="M26090" t="s">
        <v>17569</v>
      </c>
      <c r="N26090" t="s">
        <v>63347</v>
      </c>
      <c r="O26090" s="76" t="s">
        <v>4356</v>
      </c>
      <c r="P26090" s="82">
        <v>2797</v>
      </c>
      <c r="Q26090" s="82" t="s">
        <v>102237</v>
      </c>
      <c r="R26090"/>
    </row>
    <row r="26091" spans="12:18" x14ac:dyDescent="0.25">
      <c r="L26091" t="s">
        <v>3336</v>
      </c>
      <c r="M26091" t="s">
        <v>37084</v>
      </c>
      <c r="N26091" t="s">
        <v>63348</v>
      </c>
      <c r="O26091" s="76" t="s">
        <v>4374</v>
      </c>
      <c r="P26091" s="82">
        <v>2826</v>
      </c>
      <c r="Q26091" s="82" t="s">
        <v>72645</v>
      </c>
      <c r="R26091"/>
    </row>
    <row r="26092" spans="12:18" x14ac:dyDescent="0.25">
      <c r="L26092" t="s">
        <v>3336</v>
      </c>
      <c r="M26092" t="s">
        <v>9260</v>
      </c>
      <c r="N26092" t="s">
        <v>63349</v>
      </c>
      <c r="O26092" s="76" t="s">
        <v>4374</v>
      </c>
      <c r="P26092" s="82">
        <v>3052</v>
      </c>
      <c r="Q26092" s="82" t="s">
        <v>72645</v>
      </c>
      <c r="R26092"/>
    </row>
    <row r="26093" spans="12:18" x14ac:dyDescent="0.25">
      <c r="L26093" t="s">
        <v>3336</v>
      </c>
      <c r="M26093" t="s">
        <v>6121</v>
      </c>
      <c r="N26093" t="s">
        <v>63350</v>
      </c>
      <c r="O26093" s="76" t="s">
        <v>4356</v>
      </c>
      <c r="P26093" s="82">
        <v>1540</v>
      </c>
      <c r="Q26093" s="82" t="s">
        <v>102238</v>
      </c>
      <c r="R26093"/>
    </row>
    <row r="26094" spans="12:18" x14ac:dyDescent="0.25">
      <c r="L26094" t="s">
        <v>3336</v>
      </c>
      <c r="M26094" t="s">
        <v>37085</v>
      </c>
      <c r="N26094" t="s">
        <v>63351</v>
      </c>
      <c r="O26094" s="76" t="s">
        <v>4356</v>
      </c>
      <c r="P26094" s="82">
        <v>2218</v>
      </c>
      <c r="Q26094" s="82" t="s">
        <v>102239</v>
      </c>
      <c r="R26094"/>
    </row>
    <row r="26095" spans="12:18" x14ac:dyDescent="0.25">
      <c r="L26095" t="s">
        <v>3336</v>
      </c>
      <c r="M26095" t="s">
        <v>23580</v>
      </c>
      <c r="N26095" t="s">
        <v>63352</v>
      </c>
      <c r="O26095" s="76" t="s">
        <v>4356</v>
      </c>
      <c r="P26095" s="82">
        <v>1098</v>
      </c>
      <c r="Q26095" s="82" t="s">
        <v>102240</v>
      </c>
      <c r="R26095"/>
    </row>
    <row r="26096" spans="12:18" x14ac:dyDescent="0.25">
      <c r="L26096" t="s">
        <v>3336</v>
      </c>
      <c r="M26096" t="s">
        <v>37086</v>
      </c>
      <c r="N26096" t="s">
        <v>63353</v>
      </c>
      <c r="O26096" s="76" t="s">
        <v>4374</v>
      </c>
      <c r="P26096" s="82">
        <v>10246</v>
      </c>
      <c r="Q26096" s="82" t="s">
        <v>72645</v>
      </c>
      <c r="R26096"/>
    </row>
    <row r="26097" spans="12:18" x14ac:dyDescent="0.25">
      <c r="L26097" t="s">
        <v>3336</v>
      </c>
      <c r="M26097" t="s">
        <v>6122</v>
      </c>
      <c r="N26097" t="s">
        <v>63354</v>
      </c>
      <c r="O26097" s="76" t="s">
        <v>4366</v>
      </c>
      <c r="P26097" s="82">
        <v>71</v>
      </c>
      <c r="Q26097" s="82" t="s">
        <v>102243</v>
      </c>
      <c r="R26097"/>
    </row>
    <row r="26098" spans="12:18" x14ac:dyDescent="0.25">
      <c r="L26098" t="s">
        <v>3336</v>
      </c>
      <c r="M26098" t="s">
        <v>37087</v>
      </c>
      <c r="N26098" t="s">
        <v>63355</v>
      </c>
      <c r="O26098" s="76" t="s">
        <v>4366</v>
      </c>
      <c r="P26098" s="82">
        <v>55</v>
      </c>
      <c r="Q26098" s="82" t="s">
        <v>102244</v>
      </c>
      <c r="R26098"/>
    </row>
    <row r="26099" spans="12:18" x14ac:dyDescent="0.25">
      <c r="L26099" t="s">
        <v>3336</v>
      </c>
      <c r="M26099" t="s">
        <v>23582</v>
      </c>
      <c r="N26099" t="s">
        <v>63356</v>
      </c>
      <c r="O26099" s="76" t="s">
        <v>4356</v>
      </c>
      <c r="P26099" s="82">
        <v>348</v>
      </c>
      <c r="Q26099" s="82" t="s">
        <v>102245</v>
      </c>
      <c r="R26099"/>
    </row>
    <row r="26100" spans="12:18" x14ac:dyDescent="0.25">
      <c r="L26100" t="s">
        <v>3336</v>
      </c>
      <c r="M26100" t="s">
        <v>9008</v>
      </c>
      <c r="N26100" t="s">
        <v>63357</v>
      </c>
      <c r="O26100" s="76" t="s">
        <v>4356</v>
      </c>
      <c r="P26100" s="82">
        <v>2688</v>
      </c>
      <c r="Q26100" s="82" t="s">
        <v>102246</v>
      </c>
      <c r="R26100"/>
    </row>
    <row r="26101" spans="12:18" x14ac:dyDescent="0.25">
      <c r="L26101" t="s">
        <v>3336</v>
      </c>
      <c r="M26101" t="s">
        <v>19534</v>
      </c>
      <c r="N26101" t="s">
        <v>63358</v>
      </c>
      <c r="O26101" s="76" t="s">
        <v>4356</v>
      </c>
      <c r="P26101" s="82">
        <v>1812</v>
      </c>
      <c r="Q26101" s="82" t="s">
        <v>102247</v>
      </c>
      <c r="R26101"/>
    </row>
    <row r="26102" spans="12:18" x14ac:dyDescent="0.25">
      <c r="L26102" t="s">
        <v>3336</v>
      </c>
      <c r="M26102" t="s">
        <v>37088</v>
      </c>
      <c r="N26102" t="s">
        <v>63359</v>
      </c>
      <c r="O26102" s="76" t="s">
        <v>4356</v>
      </c>
      <c r="P26102" s="82">
        <v>267</v>
      </c>
      <c r="Q26102" s="82" t="s">
        <v>102248</v>
      </c>
      <c r="R26102"/>
    </row>
    <row r="26103" spans="12:18" x14ac:dyDescent="0.25">
      <c r="L26103" t="s">
        <v>3336</v>
      </c>
      <c r="M26103" t="s">
        <v>6120</v>
      </c>
      <c r="N26103" t="s">
        <v>63360</v>
      </c>
      <c r="O26103" s="76" t="s">
        <v>4356</v>
      </c>
      <c r="P26103" s="82">
        <v>153</v>
      </c>
      <c r="Q26103" s="82" t="s">
        <v>102235</v>
      </c>
      <c r="R26103"/>
    </row>
    <row r="26104" spans="12:18" x14ac:dyDescent="0.25">
      <c r="L26104" t="s">
        <v>3336</v>
      </c>
      <c r="M26104" t="s">
        <v>23581</v>
      </c>
      <c r="N26104" t="s">
        <v>63361</v>
      </c>
      <c r="O26104" s="76" t="s">
        <v>4366</v>
      </c>
      <c r="P26104" s="82">
        <v>127</v>
      </c>
      <c r="Q26104" s="82" t="s">
        <v>102241</v>
      </c>
      <c r="R26104"/>
    </row>
    <row r="26105" spans="12:18" x14ac:dyDescent="0.25">
      <c r="L26105" t="s">
        <v>3336</v>
      </c>
      <c r="M26105" t="s">
        <v>19532</v>
      </c>
      <c r="N26105" t="s">
        <v>63362</v>
      </c>
      <c r="O26105" s="76" t="s">
        <v>4356</v>
      </c>
      <c r="P26105" s="82">
        <v>4773</v>
      </c>
      <c r="Q26105" s="82" t="s">
        <v>102242</v>
      </c>
      <c r="R26105"/>
    </row>
    <row r="26106" spans="12:18" x14ac:dyDescent="0.25">
      <c r="L26106" t="s">
        <v>3336</v>
      </c>
      <c r="M26106" t="s">
        <v>23585</v>
      </c>
      <c r="N26106" t="s">
        <v>63363</v>
      </c>
      <c r="O26106" s="76" t="s">
        <v>4366</v>
      </c>
      <c r="P26106" s="82">
        <v>105</v>
      </c>
      <c r="Q26106" s="82" t="s">
        <v>102256</v>
      </c>
      <c r="R26106"/>
    </row>
    <row r="26107" spans="12:18" x14ac:dyDescent="0.25">
      <c r="L26107" t="s">
        <v>3336</v>
      </c>
      <c r="M26107" t="s">
        <v>23586</v>
      </c>
      <c r="N26107" t="s">
        <v>63364</v>
      </c>
      <c r="O26107" s="76" t="s">
        <v>4366</v>
      </c>
      <c r="P26107" s="82">
        <v>46</v>
      </c>
      <c r="Q26107" s="82" t="s">
        <v>102257</v>
      </c>
      <c r="R26107"/>
    </row>
    <row r="26108" spans="12:18" x14ac:dyDescent="0.25">
      <c r="L26108" t="s">
        <v>3336</v>
      </c>
      <c r="M26108" t="s">
        <v>37090</v>
      </c>
      <c r="N26108" t="s">
        <v>63365</v>
      </c>
      <c r="O26108" s="76" t="s">
        <v>4366</v>
      </c>
      <c r="P26108" s="82">
        <v>184</v>
      </c>
      <c r="Q26108" s="82" t="s">
        <v>102258</v>
      </c>
      <c r="R26108"/>
    </row>
    <row r="26109" spans="12:18" x14ac:dyDescent="0.25">
      <c r="L26109" t="s">
        <v>3336</v>
      </c>
      <c r="M26109" t="s">
        <v>37091</v>
      </c>
      <c r="N26109" t="s">
        <v>63366</v>
      </c>
      <c r="O26109" s="76" t="s">
        <v>4366</v>
      </c>
      <c r="P26109" s="82">
        <v>52</v>
      </c>
      <c r="Q26109" s="82" t="s">
        <v>102259</v>
      </c>
      <c r="R26109"/>
    </row>
    <row r="26110" spans="12:18" x14ac:dyDescent="0.25">
      <c r="L26110" t="s">
        <v>3336</v>
      </c>
      <c r="M26110" t="s">
        <v>37092</v>
      </c>
      <c r="N26110" t="s">
        <v>63367</v>
      </c>
      <c r="O26110" s="76" t="s">
        <v>4356</v>
      </c>
      <c r="P26110" s="82">
        <v>336</v>
      </c>
      <c r="Q26110" s="82" t="s">
        <v>102260</v>
      </c>
      <c r="R26110"/>
    </row>
    <row r="26111" spans="12:18" x14ac:dyDescent="0.25">
      <c r="L26111" t="s">
        <v>3336</v>
      </c>
      <c r="M26111" t="s">
        <v>23587</v>
      </c>
      <c r="N26111" t="s">
        <v>63368</v>
      </c>
      <c r="O26111" s="76" t="s">
        <v>4356</v>
      </c>
      <c r="P26111" s="82">
        <v>866</v>
      </c>
      <c r="Q26111" s="82" t="s">
        <v>102261</v>
      </c>
      <c r="R26111"/>
    </row>
    <row r="26112" spans="12:18" x14ac:dyDescent="0.25">
      <c r="L26112" t="s">
        <v>3336</v>
      </c>
      <c r="M26112" t="s">
        <v>37093</v>
      </c>
      <c r="N26112" t="s">
        <v>63369</v>
      </c>
      <c r="O26112" s="76" t="s">
        <v>4374</v>
      </c>
      <c r="P26112" s="82">
        <v>640</v>
      </c>
      <c r="Q26112" s="82" t="s">
        <v>72645</v>
      </c>
      <c r="R26112"/>
    </row>
    <row r="26113" spans="12:18" x14ac:dyDescent="0.25">
      <c r="L26113" t="s">
        <v>3336</v>
      </c>
      <c r="M26113" t="s">
        <v>37094</v>
      </c>
      <c r="N26113" t="s">
        <v>63370</v>
      </c>
      <c r="O26113" s="76" t="s">
        <v>4374</v>
      </c>
      <c r="P26113" s="82">
        <v>2040</v>
      </c>
      <c r="Q26113" s="82" t="s">
        <v>72645</v>
      </c>
      <c r="R26113"/>
    </row>
    <row r="26114" spans="12:18" x14ac:dyDescent="0.25">
      <c r="L26114" t="s">
        <v>3336</v>
      </c>
      <c r="M26114" t="s">
        <v>6125</v>
      </c>
      <c r="N26114" t="s">
        <v>63371</v>
      </c>
      <c r="O26114" s="76" t="s">
        <v>4366</v>
      </c>
      <c r="P26114" s="82">
        <v>37</v>
      </c>
      <c r="Q26114" s="82" t="s">
        <v>102263</v>
      </c>
      <c r="R26114"/>
    </row>
    <row r="26115" spans="12:18" x14ac:dyDescent="0.25">
      <c r="L26115" t="s">
        <v>3336</v>
      </c>
      <c r="M26115" t="s">
        <v>37095</v>
      </c>
      <c r="N26115" t="s">
        <v>63372</v>
      </c>
      <c r="O26115" s="76" t="s">
        <v>4374</v>
      </c>
      <c r="P26115" s="82">
        <v>7635</v>
      </c>
      <c r="Q26115" s="82" t="s">
        <v>72645</v>
      </c>
      <c r="R26115"/>
    </row>
    <row r="26116" spans="12:18" x14ac:dyDescent="0.25">
      <c r="L26116" t="s">
        <v>3336</v>
      </c>
      <c r="M26116" t="s">
        <v>37096</v>
      </c>
      <c r="N26116" t="s">
        <v>63373</v>
      </c>
      <c r="O26116" s="76" t="s">
        <v>4356</v>
      </c>
      <c r="P26116" s="82">
        <v>165</v>
      </c>
      <c r="Q26116" s="82" t="s">
        <v>102264</v>
      </c>
      <c r="R26116"/>
    </row>
    <row r="26117" spans="12:18" x14ac:dyDescent="0.25">
      <c r="L26117" t="s">
        <v>3336</v>
      </c>
      <c r="M26117" t="s">
        <v>23588</v>
      </c>
      <c r="N26117" t="s">
        <v>63374</v>
      </c>
      <c r="O26117" s="76" t="s">
        <v>4374</v>
      </c>
      <c r="P26117" s="82">
        <v>3812</v>
      </c>
      <c r="Q26117" s="82" t="s">
        <v>72645</v>
      </c>
      <c r="R26117"/>
    </row>
    <row r="26118" spans="12:18" x14ac:dyDescent="0.25">
      <c r="L26118" t="s">
        <v>3336</v>
      </c>
      <c r="M26118" t="s">
        <v>19543</v>
      </c>
      <c r="N26118" t="s">
        <v>63375</v>
      </c>
      <c r="O26118" s="76" t="s">
        <v>4374</v>
      </c>
      <c r="P26118" s="82">
        <v>6881</v>
      </c>
      <c r="Q26118" s="82" t="s">
        <v>72645</v>
      </c>
      <c r="R26118"/>
    </row>
    <row r="26119" spans="12:18" x14ac:dyDescent="0.25">
      <c r="L26119" t="s">
        <v>3336</v>
      </c>
      <c r="M26119" t="s">
        <v>19545</v>
      </c>
      <c r="N26119" t="s">
        <v>63376</v>
      </c>
      <c r="O26119" s="76" t="s">
        <v>4356</v>
      </c>
      <c r="P26119" s="82">
        <v>1066</v>
      </c>
      <c r="Q26119" s="82" t="s">
        <v>102265</v>
      </c>
      <c r="R26119"/>
    </row>
    <row r="26120" spans="12:18" x14ac:dyDescent="0.25">
      <c r="L26120" t="s">
        <v>3336</v>
      </c>
      <c r="M26120" t="s">
        <v>6126</v>
      </c>
      <c r="N26120" t="s">
        <v>63377</v>
      </c>
      <c r="O26120" s="76" t="s">
        <v>4366</v>
      </c>
      <c r="P26120" s="82">
        <v>157</v>
      </c>
      <c r="Q26120" s="82" t="s">
        <v>102266</v>
      </c>
      <c r="R26120"/>
    </row>
    <row r="26121" spans="12:18" x14ac:dyDescent="0.25">
      <c r="L26121" t="s">
        <v>3336</v>
      </c>
      <c r="M26121" t="s">
        <v>37097</v>
      </c>
      <c r="N26121" t="s">
        <v>63378</v>
      </c>
      <c r="O26121" s="76" t="s">
        <v>4366</v>
      </c>
      <c r="P26121" s="82">
        <v>74</v>
      </c>
      <c r="Q26121" s="82" t="s">
        <v>102267</v>
      </c>
      <c r="R26121"/>
    </row>
    <row r="26122" spans="12:18" x14ac:dyDescent="0.25">
      <c r="L26122" t="s">
        <v>3336</v>
      </c>
      <c r="M26122" t="s">
        <v>6127</v>
      </c>
      <c r="N26122" t="s">
        <v>63379</v>
      </c>
      <c r="O26122" s="76" t="s">
        <v>4356</v>
      </c>
      <c r="P26122" s="82">
        <v>2067</v>
      </c>
      <c r="Q26122" s="82" t="s">
        <v>102268</v>
      </c>
      <c r="R26122"/>
    </row>
    <row r="26123" spans="12:18" x14ac:dyDescent="0.25">
      <c r="L26123" t="s">
        <v>3336</v>
      </c>
      <c r="M26123" t="s">
        <v>37098</v>
      </c>
      <c r="N26123" t="s">
        <v>63380</v>
      </c>
      <c r="O26123" s="76" t="s">
        <v>4356</v>
      </c>
      <c r="P26123" s="82">
        <v>363</v>
      </c>
      <c r="Q26123" s="82" t="s">
        <v>102269</v>
      </c>
      <c r="R26123"/>
    </row>
    <row r="26124" spans="12:18" x14ac:dyDescent="0.25">
      <c r="L26124" t="s">
        <v>3336</v>
      </c>
      <c r="M26124" t="s">
        <v>17575</v>
      </c>
      <c r="N26124" t="s">
        <v>63381</v>
      </c>
      <c r="O26124" s="76" t="s">
        <v>4366</v>
      </c>
      <c r="P26124" s="82">
        <v>55</v>
      </c>
      <c r="Q26124" s="82" t="s">
        <v>102270</v>
      </c>
      <c r="R26124"/>
    </row>
    <row r="26125" spans="12:18" x14ac:dyDescent="0.25">
      <c r="L26125" t="s">
        <v>3336</v>
      </c>
      <c r="M26125" t="s">
        <v>23589</v>
      </c>
      <c r="N26125" t="s">
        <v>63382</v>
      </c>
      <c r="O26125" s="76" t="s">
        <v>4366</v>
      </c>
      <c r="P26125" s="82">
        <v>42</v>
      </c>
      <c r="Q26125" s="82" t="s">
        <v>102271</v>
      </c>
      <c r="R26125"/>
    </row>
    <row r="26126" spans="12:18" x14ac:dyDescent="0.25">
      <c r="L26126" t="s">
        <v>3336</v>
      </c>
      <c r="M26126" t="s">
        <v>23590</v>
      </c>
      <c r="N26126" t="s">
        <v>63383</v>
      </c>
      <c r="O26126" s="76" t="s">
        <v>4366</v>
      </c>
      <c r="P26126" s="82">
        <v>34</v>
      </c>
      <c r="Q26126" s="82" t="s">
        <v>102272</v>
      </c>
      <c r="R26126"/>
    </row>
    <row r="26127" spans="12:18" x14ac:dyDescent="0.25">
      <c r="L26127" t="s">
        <v>3336</v>
      </c>
      <c r="M26127" t="s">
        <v>19546</v>
      </c>
      <c r="N26127" t="s">
        <v>63384</v>
      </c>
      <c r="O26127" s="76" t="s">
        <v>4356</v>
      </c>
      <c r="P26127" s="82">
        <v>1387</v>
      </c>
      <c r="Q26127" s="82" t="s">
        <v>102273</v>
      </c>
      <c r="R26127"/>
    </row>
    <row r="26128" spans="12:18" x14ac:dyDescent="0.25">
      <c r="L26128" t="s">
        <v>3336</v>
      </c>
      <c r="M26128" t="s">
        <v>17577</v>
      </c>
      <c r="N26128" t="s">
        <v>63385</v>
      </c>
      <c r="O26128" s="76" t="s">
        <v>4366</v>
      </c>
      <c r="P26128" s="82">
        <v>213</v>
      </c>
      <c r="Q26128" s="82" t="s">
        <v>102274</v>
      </c>
      <c r="R26128"/>
    </row>
    <row r="26129" spans="12:18" x14ac:dyDescent="0.25">
      <c r="L26129" t="s">
        <v>3336</v>
      </c>
      <c r="M26129" t="s">
        <v>37099</v>
      </c>
      <c r="N26129" t="s">
        <v>63386</v>
      </c>
      <c r="O26129" s="76" t="s">
        <v>4356</v>
      </c>
      <c r="P26129" s="82">
        <v>3254</v>
      </c>
      <c r="Q26129" s="82" t="s">
        <v>102275</v>
      </c>
      <c r="R26129"/>
    </row>
    <row r="26130" spans="12:18" x14ac:dyDescent="0.25">
      <c r="L26130" t="s">
        <v>3336</v>
      </c>
      <c r="M26130" t="s">
        <v>37100</v>
      </c>
      <c r="N26130" t="s">
        <v>63387</v>
      </c>
      <c r="O26130" s="76" t="s">
        <v>4374</v>
      </c>
      <c r="P26130" s="82">
        <v>1706</v>
      </c>
      <c r="Q26130" s="82" t="s">
        <v>72645</v>
      </c>
      <c r="R26130"/>
    </row>
    <row r="26131" spans="12:18" x14ac:dyDescent="0.25">
      <c r="L26131" t="s">
        <v>3336</v>
      </c>
      <c r="M26131" t="s">
        <v>23591</v>
      </c>
      <c r="N26131" t="s">
        <v>63388</v>
      </c>
      <c r="O26131" s="76" t="s">
        <v>4356</v>
      </c>
      <c r="P26131" s="82">
        <v>1370</v>
      </c>
      <c r="Q26131" s="82" t="s">
        <v>102276</v>
      </c>
      <c r="R26131"/>
    </row>
    <row r="26132" spans="12:18" x14ac:dyDescent="0.25">
      <c r="L26132" t="s">
        <v>3336</v>
      </c>
      <c r="M26132" t="s">
        <v>17579</v>
      </c>
      <c r="N26132" t="s">
        <v>63389</v>
      </c>
      <c r="O26132" s="76" t="s">
        <v>4356</v>
      </c>
      <c r="P26132" s="82">
        <v>3926</v>
      </c>
      <c r="Q26132" s="82" t="s">
        <v>102277</v>
      </c>
      <c r="R26132"/>
    </row>
    <row r="26133" spans="12:18" x14ac:dyDescent="0.25">
      <c r="L26133" t="s">
        <v>3336</v>
      </c>
      <c r="M26133" t="s">
        <v>23592</v>
      </c>
      <c r="N26133" t="s">
        <v>63390</v>
      </c>
      <c r="O26133" s="76" t="s">
        <v>4374</v>
      </c>
      <c r="P26133" s="82">
        <v>1316</v>
      </c>
      <c r="Q26133" s="82" t="s">
        <v>72645</v>
      </c>
      <c r="R26133"/>
    </row>
    <row r="26134" spans="12:18" x14ac:dyDescent="0.25">
      <c r="L26134" t="s">
        <v>3336</v>
      </c>
      <c r="M26134" t="s">
        <v>19548</v>
      </c>
      <c r="N26134" t="s">
        <v>63391</v>
      </c>
      <c r="O26134" s="76" t="s">
        <v>4356</v>
      </c>
      <c r="P26134" s="82">
        <v>2075</v>
      </c>
      <c r="Q26134" s="82" t="s">
        <v>102278</v>
      </c>
      <c r="R26134"/>
    </row>
    <row r="26135" spans="12:18" x14ac:dyDescent="0.25">
      <c r="L26135" t="s">
        <v>3336</v>
      </c>
      <c r="M26135" t="s">
        <v>17581</v>
      </c>
      <c r="N26135" t="s">
        <v>63392</v>
      </c>
      <c r="O26135" s="76" t="s">
        <v>4356</v>
      </c>
      <c r="P26135" s="82">
        <v>606</v>
      </c>
      <c r="Q26135" s="82" t="s">
        <v>102279</v>
      </c>
      <c r="R26135"/>
    </row>
    <row r="26136" spans="12:18" x14ac:dyDescent="0.25">
      <c r="L26136" t="s">
        <v>3336</v>
      </c>
      <c r="M26136" t="s">
        <v>14102</v>
      </c>
      <c r="N26136" t="s">
        <v>63393</v>
      </c>
      <c r="O26136" s="76" t="s">
        <v>4366</v>
      </c>
      <c r="P26136" s="82">
        <v>26</v>
      </c>
      <c r="Q26136" s="82" t="s">
        <v>102280</v>
      </c>
      <c r="R26136"/>
    </row>
    <row r="26137" spans="12:18" x14ac:dyDescent="0.25">
      <c r="L26137" t="s">
        <v>3336</v>
      </c>
      <c r="M26137" t="s">
        <v>37101</v>
      </c>
      <c r="N26137" t="s">
        <v>63394</v>
      </c>
      <c r="O26137" s="76" t="s">
        <v>4366</v>
      </c>
      <c r="P26137" s="82">
        <v>176</v>
      </c>
      <c r="Q26137" s="82" t="s">
        <v>102281</v>
      </c>
      <c r="R26137"/>
    </row>
    <row r="26138" spans="12:18" x14ac:dyDescent="0.25">
      <c r="L26138" t="s">
        <v>37277</v>
      </c>
      <c r="M26138" t="s">
        <v>37102</v>
      </c>
      <c r="N26138" t="s">
        <v>63395</v>
      </c>
      <c r="O26138" s="76" t="s">
        <v>4374</v>
      </c>
      <c r="P26138" s="82">
        <v>2123</v>
      </c>
      <c r="Q26138" s="82" t="s">
        <v>72645</v>
      </c>
      <c r="R26138"/>
    </row>
    <row r="26139" spans="12:18" x14ac:dyDescent="0.25">
      <c r="L26139" t="s">
        <v>37277</v>
      </c>
      <c r="M26139" t="s">
        <v>6128</v>
      </c>
      <c r="N26139" t="s">
        <v>63396</v>
      </c>
      <c r="O26139" s="76" t="s">
        <v>4356</v>
      </c>
      <c r="P26139" s="82">
        <v>377</v>
      </c>
      <c r="Q26139" s="82" t="s">
        <v>86541</v>
      </c>
      <c r="R26139"/>
    </row>
    <row r="26140" spans="12:18" x14ac:dyDescent="0.25">
      <c r="L26140" t="s">
        <v>37277</v>
      </c>
      <c r="M26140" t="s">
        <v>37103</v>
      </c>
      <c r="N26140" t="s">
        <v>63397</v>
      </c>
      <c r="O26140" s="76" t="s">
        <v>4356</v>
      </c>
      <c r="P26140" s="82">
        <v>446</v>
      </c>
      <c r="Q26140" s="82" t="s">
        <v>86542</v>
      </c>
      <c r="R26140"/>
    </row>
    <row r="26141" spans="12:18" x14ac:dyDescent="0.25">
      <c r="L26141" t="s">
        <v>37277</v>
      </c>
      <c r="M26141" t="s">
        <v>17584</v>
      </c>
      <c r="N26141" t="s">
        <v>63398</v>
      </c>
      <c r="O26141" s="76" t="s">
        <v>4356</v>
      </c>
      <c r="P26141" s="82">
        <v>868</v>
      </c>
      <c r="Q26141" s="82" t="s">
        <v>86544</v>
      </c>
      <c r="R26141"/>
    </row>
    <row r="26142" spans="12:18" x14ac:dyDescent="0.25">
      <c r="L26142" t="s">
        <v>37277</v>
      </c>
      <c r="M26142" t="s">
        <v>23593</v>
      </c>
      <c r="N26142" t="s">
        <v>63399</v>
      </c>
      <c r="O26142" s="76" t="s">
        <v>4366</v>
      </c>
      <c r="P26142" s="82">
        <v>212</v>
      </c>
      <c r="Q26142" s="82" t="s">
        <v>86545</v>
      </c>
      <c r="R26142"/>
    </row>
    <row r="26143" spans="12:18" x14ac:dyDescent="0.25">
      <c r="L26143" t="s">
        <v>37277</v>
      </c>
      <c r="M26143" t="s">
        <v>6130</v>
      </c>
      <c r="N26143" t="s">
        <v>63400</v>
      </c>
      <c r="O26143" s="76" t="s">
        <v>4374</v>
      </c>
      <c r="P26143" s="82">
        <v>1293</v>
      </c>
      <c r="Q26143" s="82" t="s">
        <v>72645</v>
      </c>
      <c r="R26143"/>
    </row>
    <row r="26144" spans="12:18" x14ac:dyDescent="0.25">
      <c r="L26144" t="s">
        <v>37277</v>
      </c>
      <c r="M26144" t="s">
        <v>17586</v>
      </c>
      <c r="N26144" t="s">
        <v>63401</v>
      </c>
      <c r="O26144" s="76" t="s">
        <v>4356</v>
      </c>
      <c r="P26144" s="82">
        <v>395</v>
      </c>
      <c r="Q26144" s="82" t="s">
        <v>86546</v>
      </c>
      <c r="R26144"/>
    </row>
    <row r="26145" spans="12:18" x14ac:dyDescent="0.25">
      <c r="L26145" t="s">
        <v>37277</v>
      </c>
      <c r="M26145" t="s">
        <v>19552</v>
      </c>
      <c r="N26145" t="s">
        <v>63402</v>
      </c>
      <c r="O26145" s="76" t="s">
        <v>4374</v>
      </c>
      <c r="P26145" s="82">
        <v>1739</v>
      </c>
      <c r="Q26145" s="82" t="s">
        <v>86547</v>
      </c>
      <c r="R26145"/>
    </row>
    <row r="26146" spans="12:18" x14ac:dyDescent="0.25">
      <c r="L26146" t="s">
        <v>37277</v>
      </c>
      <c r="M26146" t="s">
        <v>6131</v>
      </c>
      <c r="N26146" t="s">
        <v>63403</v>
      </c>
      <c r="O26146" s="76" t="s">
        <v>4356</v>
      </c>
      <c r="P26146" s="82">
        <v>996</v>
      </c>
      <c r="Q26146" s="82" t="s">
        <v>86548</v>
      </c>
      <c r="R26146"/>
    </row>
    <row r="26147" spans="12:18" x14ac:dyDescent="0.25">
      <c r="L26147" t="s">
        <v>37277</v>
      </c>
      <c r="M26147" t="s">
        <v>6132</v>
      </c>
      <c r="N26147" t="s">
        <v>63404</v>
      </c>
      <c r="O26147" s="76" t="s">
        <v>4356</v>
      </c>
      <c r="P26147" s="82">
        <v>682</v>
      </c>
      <c r="Q26147" s="82" t="s">
        <v>86549</v>
      </c>
      <c r="R26147"/>
    </row>
    <row r="26148" spans="12:18" x14ac:dyDescent="0.25">
      <c r="L26148" t="s">
        <v>37277</v>
      </c>
      <c r="M26148" t="s">
        <v>19554</v>
      </c>
      <c r="N26148" t="s">
        <v>63405</v>
      </c>
      <c r="O26148" s="76" t="s">
        <v>4366</v>
      </c>
      <c r="P26148" s="82">
        <v>276</v>
      </c>
      <c r="Q26148" s="82" t="s">
        <v>86550</v>
      </c>
      <c r="R26148"/>
    </row>
    <row r="26149" spans="12:18" x14ac:dyDescent="0.25">
      <c r="L26149" t="s">
        <v>37277</v>
      </c>
      <c r="M26149" t="s">
        <v>19556</v>
      </c>
      <c r="N26149" t="s">
        <v>63406</v>
      </c>
      <c r="O26149" s="76" t="s">
        <v>4374</v>
      </c>
      <c r="P26149" s="82">
        <v>713</v>
      </c>
      <c r="Q26149" s="82" t="s">
        <v>72645</v>
      </c>
      <c r="R26149"/>
    </row>
    <row r="26150" spans="12:18" x14ac:dyDescent="0.25">
      <c r="L26150" t="s">
        <v>37277</v>
      </c>
      <c r="M26150" t="s">
        <v>17588</v>
      </c>
      <c r="N26150" t="s">
        <v>63407</v>
      </c>
      <c r="O26150" s="76" t="s">
        <v>4366</v>
      </c>
      <c r="P26150" s="82">
        <v>302</v>
      </c>
      <c r="Q26150" s="82" t="s">
        <v>86551</v>
      </c>
      <c r="R26150"/>
    </row>
    <row r="26151" spans="12:18" x14ac:dyDescent="0.25">
      <c r="L26151" t="s">
        <v>37277</v>
      </c>
      <c r="M26151" t="s">
        <v>37104</v>
      </c>
      <c r="N26151" t="s">
        <v>63408</v>
      </c>
      <c r="O26151" s="76" t="s">
        <v>4356</v>
      </c>
      <c r="P26151" s="82">
        <v>656</v>
      </c>
      <c r="Q26151" s="82" t="s">
        <v>86552</v>
      </c>
      <c r="R26151"/>
    </row>
    <row r="26152" spans="12:18" x14ac:dyDescent="0.25">
      <c r="L26152" t="s">
        <v>37277</v>
      </c>
      <c r="M26152" t="s">
        <v>37105</v>
      </c>
      <c r="N26152" t="s">
        <v>63409</v>
      </c>
      <c r="O26152" s="76" t="s">
        <v>4356</v>
      </c>
      <c r="P26152" s="82">
        <v>1169</v>
      </c>
      <c r="Q26152" s="82" t="s">
        <v>86553</v>
      </c>
      <c r="R26152"/>
    </row>
    <row r="26153" spans="12:18" x14ac:dyDescent="0.25">
      <c r="L26153" t="s">
        <v>37277</v>
      </c>
      <c r="M26153" t="s">
        <v>19558</v>
      </c>
      <c r="N26153" t="s">
        <v>63410</v>
      </c>
      <c r="O26153" s="76" t="s">
        <v>4374</v>
      </c>
      <c r="P26153" s="82">
        <v>874</v>
      </c>
      <c r="Q26153" s="82" t="s">
        <v>86554</v>
      </c>
      <c r="R26153"/>
    </row>
    <row r="26154" spans="12:18" x14ac:dyDescent="0.25">
      <c r="L26154" t="s">
        <v>37277</v>
      </c>
      <c r="M26154" t="s">
        <v>6133</v>
      </c>
      <c r="N26154" t="s">
        <v>63411</v>
      </c>
      <c r="O26154" s="76" t="s">
        <v>4374</v>
      </c>
      <c r="P26154" s="82">
        <v>7238</v>
      </c>
      <c r="Q26154" s="82" t="s">
        <v>72645</v>
      </c>
      <c r="R26154"/>
    </row>
    <row r="26155" spans="12:18" x14ac:dyDescent="0.25">
      <c r="L26155" t="s">
        <v>37277</v>
      </c>
      <c r="M26155" t="s">
        <v>17589</v>
      </c>
      <c r="N26155" t="s">
        <v>63412</v>
      </c>
      <c r="O26155" s="76" t="s">
        <v>4356</v>
      </c>
      <c r="P26155" s="82">
        <v>249</v>
      </c>
      <c r="Q26155" s="82" t="s">
        <v>86555</v>
      </c>
      <c r="R26155"/>
    </row>
    <row r="26156" spans="12:18" x14ac:dyDescent="0.25">
      <c r="L26156" t="s">
        <v>37277</v>
      </c>
      <c r="M26156" t="s">
        <v>6134</v>
      </c>
      <c r="N26156" t="s">
        <v>63413</v>
      </c>
      <c r="O26156" s="76" t="s">
        <v>4374</v>
      </c>
      <c r="P26156" s="82">
        <v>988</v>
      </c>
      <c r="Q26156" s="82" t="s">
        <v>72645</v>
      </c>
      <c r="R26156"/>
    </row>
    <row r="26157" spans="12:18" x14ac:dyDescent="0.25">
      <c r="L26157" t="s">
        <v>37277</v>
      </c>
      <c r="M26157" t="s">
        <v>6135</v>
      </c>
      <c r="N26157" t="s">
        <v>63414</v>
      </c>
      <c r="O26157" s="76" t="s">
        <v>4356</v>
      </c>
      <c r="P26157" s="82">
        <v>1875</v>
      </c>
      <c r="Q26157" s="82" t="s">
        <v>86556</v>
      </c>
      <c r="R26157"/>
    </row>
    <row r="26158" spans="12:18" x14ac:dyDescent="0.25">
      <c r="L26158" t="s">
        <v>37277</v>
      </c>
      <c r="M26158" t="s">
        <v>6136</v>
      </c>
      <c r="N26158" t="s">
        <v>63415</v>
      </c>
      <c r="O26158" s="76" t="s">
        <v>4366</v>
      </c>
      <c r="P26158" s="82">
        <v>150</v>
      </c>
      <c r="Q26158" s="82" t="s">
        <v>86557</v>
      </c>
      <c r="R26158"/>
    </row>
    <row r="26159" spans="12:18" x14ac:dyDescent="0.25">
      <c r="L26159" t="s">
        <v>37277</v>
      </c>
      <c r="M26159" t="s">
        <v>8128</v>
      </c>
      <c r="N26159" t="s">
        <v>63416</v>
      </c>
      <c r="O26159" s="76" t="s">
        <v>4366</v>
      </c>
      <c r="P26159" s="82">
        <v>167</v>
      </c>
      <c r="Q26159" s="82" t="s">
        <v>86558</v>
      </c>
      <c r="R26159"/>
    </row>
    <row r="26160" spans="12:18" x14ac:dyDescent="0.25">
      <c r="L26160" t="s">
        <v>37277</v>
      </c>
      <c r="M26160" t="s">
        <v>19560</v>
      </c>
      <c r="N26160" t="s">
        <v>63417</v>
      </c>
      <c r="O26160" s="76" t="s">
        <v>4374</v>
      </c>
      <c r="P26160" s="82">
        <v>5753</v>
      </c>
      <c r="Q26160" s="82" t="s">
        <v>72645</v>
      </c>
      <c r="R26160"/>
    </row>
    <row r="26161" spans="12:18" x14ac:dyDescent="0.25">
      <c r="L26161" t="s">
        <v>37277</v>
      </c>
      <c r="M26161" t="s">
        <v>37106</v>
      </c>
      <c r="N26161" t="s">
        <v>63418</v>
      </c>
      <c r="O26161" s="76" t="s">
        <v>4366</v>
      </c>
      <c r="P26161" s="82">
        <v>365</v>
      </c>
      <c r="Q26161" s="82" t="s">
        <v>86559</v>
      </c>
      <c r="R26161"/>
    </row>
    <row r="26162" spans="12:18" x14ac:dyDescent="0.25">
      <c r="L26162" t="s">
        <v>37277</v>
      </c>
      <c r="M26162" t="s">
        <v>17591</v>
      </c>
      <c r="N26162" t="s">
        <v>63419</v>
      </c>
      <c r="O26162" s="76" t="s">
        <v>4356</v>
      </c>
      <c r="P26162" s="82">
        <v>704</v>
      </c>
      <c r="Q26162" s="82" t="s">
        <v>86560</v>
      </c>
      <c r="R26162"/>
    </row>
    <row r="26163" spans="12:18" x14ac:dyDescent="0.25">
      <c r="L26163" t="s">
        <v>37277</v>
      </c>
      <c r="M26163" t="s">
        <v>23594</v>
      </c>
      <c r="N26163" t="s">
        <v>63420</v>
      </c>
      <c r="O26163" s="76" t="s">
        <v>4374</v>
      </c>
      <c r="P26163" s="82">
        <v>1455</v>
      </c>
      <c r="Q26163" s="82" t="s">
        <v>72645</v>
      </c>
      <c r="R26163"/>
    </row>
    <row r="26164" spans="12:18" x14ac:dyDescent="0.25">
      <c r="L26164" t="s">
        <v>37277</v>
      </c>
      <c r="M26164" t="s">
        <v>37107</v>
      </c>
      <c r="N26164" t="s">
        <v>63421</v>
      </c>
      <c r="O26164" s="76" t="s">
        <v>4366</v>
      </c>
      <c r="P26164" s="82">
        <v>231</v>
      </c>
      <c r="Q26164" s="82" t="s">
        <v>86561</v>
      </c>
      <c r="R26164"/>
    </row>
    <row r="26165" spans="12:18" x14ac:dyDescent="0.25">
      <c r="L26165" t="s">
        <v>37277</v>
      </c>
      <c r="M26165" t="s">
        <v>17593</v>
      </c>
      <c r="N26165" t="s">
        <v>63422</v>
      </c>
      <c r="O26165" s="76" t="s">
        <v>4356</v>
      </c>
      <c r="P26165" s="82">
        <v>602</v>
      </c>
      <c r="Q26165" s="82" t="s">
        <v>86562</v>
      </c>
      <c r="R26165"/>
    </row>
    <row r="26166" spans="12:18" x14ac:dyDescent="0.25">
      <c r="L26166" t="s">
        <v>37277</v>
      </c>
      <c r="M26166" t="s">
        <v>17595</v>
      </c>
      <c r="N26166" t="s">
        <v>63423</v>
      </c>
      <c r="O26166" s="76" t="s">
        <v>4356</v>
      </c>
      <c r="P26166" s="82">
        <v>2437</v>
      </c>
      <c r="Q26166" s="82" t="s">
        <v>86563</v>
      </c>
      <c r="R26166"/>
    </row>
    <row r="26167" spans="12:18" x14ac:dyDescent="0.25">
      <c r="L26167" t="s">
        <v>37277</v>
      </c>
      <c r="M26167" t="s">
        <v>17597</v>
      </c>
      <c r="N26167" t="s">
        <v>63424</v>
      </c>
      <c r="O26167" s="76" t="s">
        <v>4356</v>
      </c>
      <c r="P26167" s="82">
        <v>437</v>
      </c>
      <c r="Q26167" s="82" t="s">
        <v>86564</v>
      </c>
      <c r="R26167"/>
    </row>
    <row r="26168" spans="12:18" x14ac:dyDescent="0.25">
      <c r="L26168" t="s">
        <v>37277</v>
      </c>
      <c r="M26168" t="s">
        <v>19657</v>
      </c>
      <c r="N26168" t="s">
        <v>63425</v>
      </c>
      <c r="O26168" s="76" t="s">
        <v>4356</v>
      </c>
      <c r="P26168" s="82">
        <v>4161</v>
      </c>
      <c r="Q26168" s="82" t="s">
        <v>86782</v>
      </c>
      <c r="R26168"/>
    </row>
    <row r="26169" spans="12:18" x14ac:dyDescent="0.25">
      <c r="L26169" t="s">
        <v>37277</v>
      </c>
      <c r="M26169" t="s">
        <v>37108</v>
      </c>
      <c r="N26169" t="s">
        <v>63426</v>
      </c>
      <c r="O26169" s="76" t="s">
        <v>4356</v>
      </c>
      <c r="P26169" s="82">
        <v>308</v>
      </c>
      <c r="Q26169" s="82" t="s">
        <v>86565</v>
      </c>
      <c r="R26169"/>
    </row>
    <row r="26170" spans="12:18" x14ac:dyDescent="0.25">
      <c r="L26170" t="s">
        <v>37277</v>
      </c>
      <c r="M26170" t="s">
        <v>23595</v>
      </c>
      <c r="N26170" t="s">
        <v>63427</v>
      </c>
      <c r="O26170" s="76" t="s">
        <v>4356</v>
      </c>
      <c r="P26170" s="82">
        <v>358</v>
      </c>
      <c r="Q26170" s="82" t="s">
        <v>86566</v>
      </c>
      <c r="R26170"/>
    </row>
    <row r="26171" spans="12:18" x14ac:dyDescent="0.25">
      <c r="L26171" t="s">
        <v>37277</v>
      </c>
      <c r="M26171" t="s">
        <v>17599</v>
      </c>
      <c r="N26171" t="s">
        <v>63428</v>
      </c>
      <c r="O26171" s="76" t="s">
        <v>4356</v>
      </c>
      <c r="P26171" s="82">
        <v>277</v>
      </c>
      <c r="Q26171" s="82" t="s">
        <v>86567</v>
      </c>
      <c r="R26171"/>
    </row>
    <row r="26172" spans="12:18" x14ac:dyDescent="0.25">
      <c r="L26172" t="s">
        <v>37277</v>
      </c>
      <c r="M26172" t="s">
        <v>23596</v>
      </c>
      <c r="N26172" t="s">
        <v>63429</v>
      </c>
      <c r="O26172" s="76" t="s">
        <v>4356</v>
      </c>
      <c r="P26172" s="82">
        <v>467</v>
      </c>
      <c r="Q26172" s="82" t="s">
        <v>86568</v>
      </c>
      <c r="R26172"/>
    </row>
    <row r="26173" spans="12:18" x14ac:dyDescent="0.25">
      <c r="L26173" t="s">
        <v>37277</v>
      </c>
      <c r="M26173" t="s">
        <v>23597</v>
      </c>
      <c r="N26173" t="s">
        <v>63430</v>
      </c>
      <c r="O26173" s="76" t="s">
        <v>4356</v>
      </c>
      <c r="P26173" s="82">
        <v>1032</v>
      </c>
      <c r="Q26173" s="82" t="s">
        <v>86569</v>
      </c>
      <c r="R26173"/>
    </row>
    <row r="26174" spans="12:18" x14ac:dyDescent="0.25">
      <c r="L26174" t="s">
        <v>37277</v>
      </c>
      <c r="M26174" t="s">
        <v>17601</v>
      </c>
      <c r="N26174" t="s">
        <v>63431</v>
      </c>
      <c r="O26174" s="76" t="s">
        <v>4450</v>
      </c>
      <c r="P26174" s="82">
        <v>17093</v>
      </c>
      <c r="Q26174" s="82" t="s">
        <v>72645</v>
      </c>
      <c r="R26174"/>
    </row>
    <row r="26175" spans="12:18" x14ac:dyDescent="0.25">
      <c r="L26175" t="s">
        <v>37277</v>
      </c>
      <c r="M26175" t="s">
        <v>17603</v>
      </c>
      <c r="N26175" t="s">
        <v>63432</v>
      </c>
      <c r="O26175" s="76" t="s">
        <v>4366</v>
      </c>
      <c r="P26175" s="82">
        <v>273</v>
      </c>
      <c r="Q26175" s="82" t="s">
        <v>86570</v>
      </c>
      <c r="R26175"/>
    </row>
    <row r="26176" spans="12:18" x14ac:dyDescent="0.25">
      <c r="L26176" t="s">
        <v>37277</v>
      </c>
      <c r="M26176" t="s">
        <v>17605</v>
      </c>
      <c r="N26176" t="s">
        <v>63433</v>
      </c>
      <c r="O26176" s="76" t="s">
        <v>4374</v>
      </c>
      <c r="P26176" s="82">
        <v>3330</v>
      </c>
      <c r="Q26176" s="82" t="s">
        <v>72645</v>
      </c>
      <c r="R26176"/>
    </row>
    <row r="26177" spans="12:18" x14ac:dyDescent="0.25">
      <c r="L26177" t="s">
        <v>37277</v>
      </c>
      <c r="M26177" t="s">
        <v>6137</v>
      </c>
      <c r="N26177" t="s">
        <v>63434</v>
      </c>
      <c r="O26177" s="76" t="s">
        <v>4374</v>
      </c>
      <c r="P26177" s="82">
        <v>12538</v>
      </c>
      <c r="Q26177" s="82" t="s">
        <v>72645</v>
      </c>
      <c r="R26177"/>
    </row>
    <row r="26178" spans="12:18" x14ac:dyDescent="0.25">
      <c r="L26178" t="s">
        <v>37277</v>
      </c>
      <c r="M26178" t="s">
        <v>6138</v>
      </c>
      <c r="N26178" t="s">
        <v>63435</v>
      </c>
      <c r="O26178" s="76" t="s">
        <v>4356</v>
      </c>
      <c r="P26178" s="82">
        <v>155</v>
      </c>
      <c r="Q26178" s="82" t="s">
        <v>86571</v>
      </c>
      <c r="R26178"/>
    </row>
    <row r="26179" spans="12:18" x14ac:dyDescent="0.25">
      <c r="L26179" t="s">
        <v>37277</v>
      </c>
      <c r="M26179" t="s">
        <v>19562</v>
      </c>
      <c r="N26179" t="s">
        <v>63436</v>
      </c>
      <c r="O26179" s="76" t="s">
        <v>4374</v>
      </c>
      <c r="P26179" s="82">
        <v>459</v>
      </c>
      <c r="Q26179" s="82" t="s">
        <v>86572</v>
      </c>
      <c r="R26179"/>
    </row>
    <row r="26180" spans="12:18" x14ac:dyDescent="0.25">
      <c r="L26180" t="s">
        <v>37277</v>
      </c>
      <c r="M26180" t="s">
        <v>17607</v>
      </c>
      <c r="N26180" t="s">
        <v>63437</v>
      </c>
      <c r="O26180" s="76" t="s">
        <v>4356</v>
      </c>
      <c r="P26180" s="82">
        <v>1316</v>
      </c>
      <c r="Q26180" s="82" t="s">
        <v>86573</v>
      </c>
      <c r="R26180"/>
    </row>
    <row r="26181" spans="12:18" x14ac:dyDescent="0.25">
      <c r="L26181" t="s">
        <v>37277</v>
      </c>
      <c r="M26181" t="s">
        <v>6139</v>
      </c>
      <c r="N26181" t="s">
        <v>63438</v>
      </c>
      <c r="O26181" s="76" t="s">
        <v>4366</v>
      </c>
      <c r="P26181" s="82">
        <v>38</v>
      </c>
      <c r="Q26181" s="82" t="s">
        <v>86574</v>
      </c>
      <c r="R26181"/>
    </row>
    <row r="26182" spans="12:18" x14ac:dyDescent="0.25">
      <c r="L26182" t="s">
        <v>37277</v>
      </c>
      <c r="M26182" t="s">
        <v>17609</v>
      </c>
      <c r="N26182" t="s">
        <v>63439</v>
      </c>
      <c r="O26182" s="76" t="s">
        <v>4356</v>
      </c>
      <c r="P26182" s="82">
        <v>321</v>
      </c>
      <c r="Q26182" s="82" t="s">
        <v>86575</v>
      </c>
      <c r="R26182"/>
    </row>
    <row r="26183" spans="12:18" x14ac:dyDescent="0.25">
      <c r="L26183" t="s">
        <v>37277</v>
      </c>
      <c r="M26183" t="s">
        <v>6140</v>
      </c>
      <c r="N26183" t="s">
        <v>63440</v>
      </c>
      <c r="O26183" s="76" t="s">
        <v>4374</v>
      </c>
      <c r="P26183" s="82">
        <v>2437</v>
      </c>
      <c r="Q26183" s="82" t="s">
        <v>72645</v>
      </c>
      <c r="R26183"/>
    </row>
    <row r="26184" spans="12:18" x14ac:dyDescent="0.25">
      <c r="L26184" t="s">
        <v>37277</v>
      </c>
      <c r="M26184" t="s">
        <v>37109</v>
      </c>
      <c r="N26184" t="s">
        <v>63441</v>
      </c>
      <c r="O26184" s="76" t="s">
        <v>4356</v>
      </c>
      <c r="P26184" s="82">
        <v>321</v>
      </c>
      <c r="Q26184" s="82" t="s">
        <v>86576</v>
      </c>
      <c r="R26184"/>
    </row>
    <row r="26185" spans="12:18" x14ac:dyDescent="0.25">
      <c r="L26185" t="s">
        <v>37277</v>
      </c>
      <c r="M26185" t="s">
        <v>6141</v>
      </c>
      <c r="N26185" t="s">
        <v>63442</v>
      </c>
      <c r="O26185" s="76" t="s">
        <v>4374</v>
      </c>
      <c r="P26185" s="82">
        <v>531</v>
      </c>
      <c r="Q26185" s="82" t="s">
        <v>72645</v>
      </c>
      <c r="R26185"/>
    </row>
    <row r="26186" spans="12:18" x14ac:dyDescent="0.25">
      <c r="L26186" t="s">
        <v>37277</v>
      </c>
      <c r="M26186" t="s">
        <v>37110</v>
      </c>
      <c r="N26186" t="s">
        <v>63443</v>
      </c>
      <c r="O26186" s="76" t="s">
        <v>4356</v>
      </c>
      <c r="P26186" s="82">
        <v>1381</v>
      </c>
      <c r="Q26186" s="82" t="s">
        <v>86577</v>
      </c>
      <c r="R26186"/>
    </row>
    <row r="26187" spans="12:18" x14ac:dyDescent="0.25">
      <c r="L26187" t="s">
        <v>37277</v>
      </c>
      <c r="M26187" t="s">
        <v>6142</v>
      </c>
      <c r="N26187" t="s">
        <v>63444</v>
      </c>
      <c r="O26187" s="76" t="s">
        <v>4356</v>
      </c>
      <c r="P26187" s="82">
        <v>728</v>
      </c>
      <c r="Q26187" s="82" t="s">
        <v>86578</v>
      </c>
      <c r="R26187"/>
    </row>
    <row r="26188" spans="12:18" x14ac:dyDescent="0.25">
      <c r="L26188" t="s">
        <v>37277</v>
      </c>
      <c r="M26188" t="s">
        <v>37111</v>
      </c>
      <c r="N26188" t="s">
        <v>63445</v>
      </c>
      <c r="O26188" s="76" t="s">
        <v>4366</v>
      </c>
      <c r="P26188" s="82">
        <v>166</v>
      </c>
      <c r="Q26188" s="82" t="s">
        <v>86579</v>
      </c>
      <c r="R26188"/>
    </row>
    <row r="26189" spans="12:18" x14ac:dyDescent="0.25">
      <c r="L26189" t="s">
        <v>37277</v>
      </c>
      <c r="M26189" t="s">
        <v>37112</v>
      </c>
      <c r="N26189" t="s">
        <v>63446</v>
      </c>
      <c r="O26189" s="76" t="s">
        <v>4356</v>
      </c>
      <c r="P26189" s="82">
        <v>399</v>
      </c>
      <c r="Q26189" s="82" t="s">
        <v>86580</v>
      </c>
      <c r="R26189"/>
    </row>
    <row r="26190" spans="12:18" x14ac:dyDescent="0.25">
      <c r="L26190" t="s">
        <v>37277</v>
      </c>
      <c r="M26190" t="s">
        <v>6143</v>
      </c>
      <c r="N26190" t="s">
        <v>63447</v>
      </c>
      <c r="O26190" s="76" t="s">
        <v>4356</v>
      </c>
      <c r="P26190" s="82">
        <v>468</v>
      </c>
      <c r="Q26190" s="82" t="s">
        <v>86581</v>
      </c>
      <c r="R26190"/>
    </row>
    <row r="26191" spans="12:18" x14ac:dyDescent="0.25">
      <c r="L26191" t="s">
        <v>37277</v>
      </c>
      <c r="M26191" t="s">
        <v>23598</v>
      </c>
      <c r="N26191" t="s">
        <v>63448</v>
      </c>
      <c r="O26191" s="76" t="s">
        <v>4374</v>
      </c>
      <c r="P26191" s="82">
        <v>640</v>
      </c>
      <c r="Q26191" s="82" t="s">
        <v>72645</v>
      </c>
      <c r="R26191"/>
    </row>
    <row r="26192" spans="12:18" x14ac:dyDescent="0.25">
      <c r="L26192" t="s">
        <v>37277</v>
      </c>
      <c r="M26192" t="s">
        <v>6144</v>
      </c>
      <c r="N26192" t="s">
        <v>63449</v>
      </c>
      <c r="O26192" s="76" t="s">
        <v>4356</v>
      </c>
      <c r="P26192" s="82">
        <v>3963</v>
      </c>
      <c r="Q26192" s="82" t="s">
        <v>86582</v>
      </c>
      <c r="R26192"/>
    </row>
    <row r="26193" spans="12:18" x14ac:dyDescent="0.25">
      <c r="L26193" t="s">
        <v>37277</v>
      </c>
      <c r="M26193" t="s">
        <v>37113</v>
      </c>
      <c r="N26193" t="s">
        <v>63450</v>
      </c>
      <c r="O26193" s="76" t="s">
        <v>4356</v>
      </c>
      <c r="P26193" s="82">
        <v>313</v>
      </c>
      <c r="Q26193" s="82" t="s">
        <v>86583</v>
      </c>
      <c r="R26193"/>
    </row>
    <row r="26194" spans="12:18" x14ac:dyDescent="0.25">
      <c r="L26194" t="s">
        <v>37277</v>
      </c>
      <c r="M26194" t="s">
        <v>23599</v>
      </c>
      <c r="N26194" t="s">
        <v>63451</v>
      </c>
      <c r="O26194" s="76" t="s">
        <v>4356</v>
      </c>
      <c r="P26194" s="82">
        <v>665</v>
      </c>
      <c r="Q26194" s="82" t="s">
        <v>86584</v>
      </c>
      <c r="R26194"/>
    </row>
    <row r="26195" spans="12:18" x14ac:dyDescent="0.25">
      <c r="L26195" t="s">
        <v>37277</v>
      </c>
      <c r="M26195" t="s">
        <v>37114</v>
      </c>
      <c r="N26195" t="s">
        <v>63452</v>
      </c>
      <c r="O26195" s="76" t="s">
        <v>4374</v>
      </c>
      <c r="P26195" s="82">
        <v>1253</v>
      </c>
      <c r="Q26195" s="82" t="s">
        <v>72645</v>
      </c>
      <c r="R26195"/>
    </row>
    <row r="26196" spans="12:18" x14ac:dyDescent="0.25">
      <c r="L26196" t="s">
        <v>37277</v>
      </c>
      <c r="M26196" t="s">
        <v>6146</v>
      </c>
      <c r="N26196" t="s">
        <v>63453</v>
      </c>
      <c r="O26196" s="76" t="s">
        <v>4374</v>
      </c>
      <c r="P26196" s="82">
        <v>9986</v>
      </c>
      <c r="Q26196" s="82" t="s">
        <v>72645</v>
      </c>
      <c r="R26196"/>
    </row>
    <row r="26197" spans="12:18" x14ac:dyDescent="0.25">
      <c r="L26197" t="s">
        <v>37277</v>
      </c>
      <c r="M26197" t="s">
        <v>23690</v>
      </c>
      <c r="N26197" t="s">
        <v>63454</v>
      </c>
      <c r="O26197" s="76" t="s">
        <v>4356</v>
      </c>
      <c r="P26197" s="82">
        <v>524</v>
      </c>
      <c r="Q26197" s="82" t="s">
        <v>86587</v>
      </c>
      <c r="R26197"/>
    </row>
    <row r="26198" spans="12:18" x14ac:dyDescent="0.25">
      <c r="L26198" t="s">
        <v>37277</v>
      </c>
      <c r="M26198" t="s">
        <v>37115</v>
      </c>
      <c r="N26198" t="s">
        <v>63455</v>
      </c>
      <c r="O26198" s="76" t="s">
        <v>4356</v>
      </c>
      <c r="P26198" s="82">
        <v>274</v>
      </c>
      <c r="Q26198" s="82" t="s">
        <v>86588</v>
      </c>
      <c r="R26198"/>
    </row>
    <row r="26199" spans="12:18" x14ac:dyDescent="0.25">
      <c r="L26199" t="s">
        <v>37277</v>
      </c>
      <c r="M26199" t="s">
        <v>19570</v>
      </c>
      <c r="N26199" t="s">
        <v>63456</v>
      </c>
      <c r="O26199" s="76" t="s">
        <v>4356</v>
      </c>
      <c r="P26199" s="82">
        <v>463</v>
      </c>
      <c r="Q26199" s="82" t="s">
        <v>86589</v>
      </c>
      <c r="R26199"/>
    </row>
    <row r="26200" spans="12:18" x14ac:dyDescent="0.25">
      <c r="L26200" t="s">
        <v>37277</v>
      </c>
      <c r="M26200" t="s">
        <v>6147</v>
      </c>
      <c r="N26200" t="s">
        <v>63457</v>
      </c>
      <c r="O26200" s="76" t="s">
        <v>4366</v>
      </c>
      <c r="P26200" s="82">
        <v>274</v>
      </c>
      <c r="Q26200" s="82" t="s">
        <v>86586</v>
      </c>
      <c r="R26200"/>
    </row>
    <row r="26201" spans="12:18" x14ac:dyDescent="0.25">
      <c r="L26201" t="s">
        <v>37277</v>
      </c>
      <c r="M26201" t="s">
        <v>37116</v>
      </c>
      <c r="N26201" t="s">
        <v>63458</v>
      </c>
      <c r="O26201" s="76" t="s">
        <v>4356</v>
      </c>
      <c r="P26201" s="82">
        <v>669</v>
      </c>
      <c r="Q26201" s="82" t="s">
        <v>86590</v>
      </c>
      <c r="R26201"/>
    </row>
    <row r="26202" spans="12:18" x14ac:dyDescent="0.25">
      <c r="L26202" t="s">
        <v>37277</v>
      </c>
      <c r="M26202" t="s">
        <v>17610</v>
      </c>
      <c r="N26202" t="s">
        <v>63459</v>
      </c>
      <c r="O26202" s="76" t="s">
        <v>4374</v>
      </c>
      <c r="P26202" s="82">
        <v>4188</v>
      </c>
      <c r="Q26202" s="82" t="s">
        <v>86591</v>
      </c>
      <c r="R26202"/>
    </row>
    <row r="26203" spans="12:18" x14ac:dyDescent="0.25">
      <c r="L26203" t="s">
        <v>37277</v>
      </c>
      <c r="M26203" t="s">
        <v>19571</v>
      </c>
      <c r="N26203" t="s">
        <v>63460</v>
      </c>
      <c r="O26203" s="76" t="s">
        <v>4356</v>
      </c>
      <c r="P26203" s="82">
        <v>720</v>
      </c>
      <c r="Q26203" s="82" t="s">
        <v>86592</v>
      </c>
      <c r="R26203"/>
    </row>
    <row r="26204" spans="12:18" x14ac:dyDescent="0.25">
      <c r="L26204" t="s">
        <v>37277</v>
      </c>
      <c r="M26204" t="s">
        <v>23600</v>
      </c>
      <c r="N26204" t="s">
        <v>63461</v>
      </c>
      <c r="O26204" s="76" t="s">
        <v>4356</v>
      </c>
      <c r="P26204" s="82">
        <v>440</v>
      </c>
      <c r="Q26204" s="82" t="s">
        <v>86593</v>
      </c>
      <c r="R26204"/>
    </row>
    <row r="26205" spans="12:18" x14ac:dyDescent="0.25">
      <c r="L26205" t="s">
        <v>37277</v>
      </c>
      <c r="M26205" t="s">
        <v>6148</v>
      </c>
      <c r="N26205" t="s">
        <v>63462</v>
      </c>
      <c r="O26205" s="76" t="s">
        <v>4356</v>
      </c>
      <c r="P26205" s="82">
        <v>488</v>
      </c>
      <c r="Q26205" s="82" t="s">
        <v>86594</v>
      </c>
      <c r="R26205"/>
    </row>
    <row r="26206" spans="12:18" x14ac:dyDescent="0.25">
      <c r="L26206" t="s">
        <v>37277</v>
      </c>
      <c r="M26206" t="s">
        <v>6149</v>
      </c>
      <c r="N26206" t="s">
        <v>63463</v>
      </c>
      <c r="O26206" s="76" t="s">
        <v>4356</v>
      </c>
      <c r="P26206" s="82">
        <v>574</v>
      </c>
      <c r="Q26206" s="82" t="s">
        <v>86595</v>
      </c>
      <c r="R26206"/>
    </row>
    <row r="26207" spans="12:18" x14ac:dyDescent="0.25">
      <c r="L26207" t="s">
        <v>37277</v>
      </c>
      <c r="M26207" t="s">
        <v>37117</v>
      </c>
      <c r="N26207" t="s">
        <v>63464</v>
      </c>
      <c r="O26207" s="76" t="s">
        <v>4366</v>
      </c>
      <c r="P26207" s="82">
        <v>270</v>
      </c>
      <c r="Q26207" s="82" t="s">
        <v>86596</v>
      </c>
      <c r="R26207"/>
    </row>
    <row r="26208" spans="12:18" x14ac:dyDescent="0.25">
      <c r="L26208" t="s">
        <v>37277</v>
      </c>
      <c r="M26208" t="s">
        <v>6150</v>
      </c>
      <c r="N26208" t="s">
        <v>63465</v>
      </c>
      <c r="O26208" s="76" t="s">
        <v>4356</v>
      </c>
      <c r="P26208" s="82">
        <v>176</v>
      </c>
      <c r="Q26208" s="82" t="s">
        <v>86597</v>
      </c>
      <c r="R26208"/>
    </row>
    <row r="26209" spans="12:18" x14ac:dyDescent="0.25">
      <c r="L26209" t="s">
        <v>37277</v>
      </c>
      <c r="M26209" t="s">
        <v>19572</v>
      </c>
      <c r="N26209" t="s">
        <v>63466</v>
      </c>
      <c r="O26209" s="76" t="s">
        <v>4374</v>
      </c>
      <c r="P26209" s="82">
        <v>1802</v>
      </c>
      <c r="Q26209" s="82" t="s">
        <v>72645</v>
      </c>
      <c r="R26209"/>
    </row>
    <row r="26210" spans="12:18" x14ac:dyDescent="0.25">
      <c r="L26210" t="s">
        <v>37277</v>
      </c>
      <c r="M26210" t="s">
        <v>37118</v>
      </c>
      <c r="N26210" t="s">
        <v>63467</v>
      </c>
      <c r="O26210" s="76" t="s">
        <v>4356</v>
      </c>
      <c r="P26210" s="82">
        <v>765</v>
      </c>
      <c r="Q26210" s="82" t="s">
        <v>86598</v>
      </c>
      <c r="R26210"/>
    </row>
    <row r="26211" spans="12:18" x14ac:dyDescent="0.25">
      <c r="L26211" t="s">
        <v>37277</v>
      </c>
      <c r="M26211" t="s">
        <v>37119</v>
      </c>
      <c r="N26211" t="s">
        <v>63468</v>
      </c>
      <c r="O26211" s="76" t="s">
        <v>4356</v>
      </c>
      <c r="P26211" s="82">
        <v>1171</v>
      </c>
      <c r="Q26211" s="82" t="s">
        <v>86599</v>
      </c>
      <c r="R26211"/>
    </row>
    <row r="26212" spans="12:18" x14ac:dyDescent="0.25">
      <c r="L26212" t="s">
        <v>37277</v>
      </c>
      <c r="M26212" t="s">
        <v>19573</v>
      </c>
      <c r="N26212" t="s">
        <v>63469</v>
      </c>
      <c r="O26212" s="76" t="s">
        <v>4356</v>
      </c>
      <c r="P26212" s="82">
        <v>736</v>
      </c>
      <c r="Q26212" s="82" t="s">
        <v>86600</v>
      </c>
      <c r="R26212"/>
    </row>
    <row r="26213" spans="12:18" x14ac:dyDescent="0.25">
      <c r="L26213" t="s">
        <v>37277</v>
      </c>
      <c r="M26213" t="s">
        <v>37120</v>
      </c>
      <c r="N26213" t="s">
        <v>63470</v>
      </c>
      <c r="O26213" s="76" t="s">
        <v>4356</v>
      </c>
      <c r="P26213" s="82">
        <v>2201</v>
      </c>
      <c r="Q26213" s="82" t="s">
        <v>86601</v>
      </c>
      <c r="R26213"/>
    </row>
    <row r="26214" spans="12:18" x14ac:dyDescent="0.25">
      <c r="L26214" t="s">
        <v>37277</v>
      </c>
      <c r="M26214" t="s">
        <v>23601</v>
      </c>
      <c r="N26214" t="s">
        <v>63471</v>
      </c>
      <c r="O26214" s="76" t="s">
        <v>4356</v>
      </c>
      <c r="P26214" s="82">
        <v>723</v>
      </c>
      <c r="Q26214" s="82" t="s">
        <v>86602</v>
      </c>
      <c r="R26214"/>
    </row>
    <row r="26215" spans="12:18" x14ac:dyDescent="0.25">
      <c r="L26215" t="s">
        <v>37277</v>
      </c>
      <c r="M26215" t="s">
        <v>19575</v>
      </c>
      <c r="N26215" t="s">
        <v>63472</v>
      </c>
      <c r="O26215" s="76" t="s">
        <v>4356</v>
      </c>
      <c r="P26215" s="82">
        <v>401</v>
      </c>
      <c r="Q26215" s="82" t="s">
        <v>86603</v>
      </c>
      <c r="R26215"/>
    </row>
    <row r="26216" spans="12:18" x14ac:dyDescent="0.25">
      <c r="L26216" t="s">
        <v>37277</v>
      </c>
      <c r="M26216" t="s">
        <v>23602</v>
      </c>
      <c r="N26216" t="s">
        <v>63473</v>
      </c>
      <c r="O26216" s="76" t="s">
        <v>4356</v>
      </c>
      <c r="P26216" s="82">
        <v>1440</v>
      </c>
      <c r="Q26216" s="82" t="s">
        <v>86604</v>
      </c>
      <c r="R26216"/>
    </row>
    <row r="26217" spans="12:18" x14ac:dyDescent="0.25">
      <c r="L26217" t="s">
        <v>37277</v>
      </c>
      <c r="M26217" t="s">
        <v>37121</v>
      </c>
      <c r="N26217" t="s">
        <v>63474</v>
      </c>
      <c r="O26217" s="76" t="s">
        <v>4356</v>
      </c>
      <c r="P26217" s="82">
        <v>360</v>
      </c>
      <c r="Q26217" s="82" t="s">
        <v>86605</v>
      </c>
      <c r="R26217"/>
    </row>
    <row r="26218" spans="12:18" x14ac:dyDescent="0.25">
      <c r="L26218" t="s">
        <v>37277</v>
      </c>
      <c r="M26218" t="s">
        <v>23603</v>
      </c>
      <c r="N26218" t="s">
        <v>63475</v>
      </c>
      <c r="O26218" s="76" t="s">
        <v>4356</v>
      </c>
      <c r="P26218" s="82">
        <v>2612</v>
      </c>
      <c r="Q26218" s="82" t="s">
        <v>86606</v>
      </c>
      <c r="R26218"/>
    </row>
    <row r="26219" spans="12:18" x14ac:dyDescent="0.25">
      <c r="L26219" t="s">
        <v>37277</v>
      </c>
      <c r="M26219" t="s">
        <v>19577</v>
      </c>
      <c r="N26219" t="s">
        <v>63476</v>
      </c>
      <c r="O26219" s="76" t="s">
        <v>4356</v>
      </c>
      <c r="P26219" s="82">
        <v>694</v>
      </c>
      <c r="Q26219" s="82" t="s">
        <v>86607</v>
      </c>
      <c r="R26219"/>
    </row>
    <row r="26220" spans="12:18" x14ac:dyDescent="0.25">
      <c r="L26220" t="s">
        <v>37277</v>
      </c>
      <c r="M26220" t="s">
        <v>19579</v>
      </c>
      <c r="N26220" t="s">
        <v>63477</v>
      </c>
      <c r="O26220" s="76" t="s">
        <v>4356</v>
      </c>
      <c r="P26220" s="82">
        <v>330</v>
      </c>
      <c r="Q26220" s="82" t="s">
        <v>86608</v>
      </c>
      <c r="R26220"/>
    </row>
    <row r="26221" spans="12:18" x14ac:dyDescent="0.25">
      <c r="L26221" t="s">
        <v>37277</v>
      </c>
      <c r="M26221" t="s">
        <v>6151</v>
      </c>
      <c r="N26221" t="s">
        <v>63478</v>
      </c>
      <c r="O26221" s="76" t="s">
        <v>4356</v>
      </c>
      <c r="P26221" s="82">
        <v>627</v>
      </c>
      <c r="Q26221" s="82" t="s">
        <v>86609</v>
      </c>
      <c r="R26221"/>
    </row>
    <row r="26222" spans="12:18" x14ac:dyDescent="0.25">
      <c r="L26222" t="s">
        <v>37277</v>
      </c>
      <c r="M26222" t="s">
        <v>23604</v>
      </c>
      <c r="N26222" t="s">
        <v>63479</v>
      </c>
      <c r="O26222" s="76" t="s">
        <v>4356</v>
      </c>
      <c r="P26222" s="82">
        <v>350</v>
      </c>
      <c r="Q26222" s="82" t="s">
        <v>86610</v>
      </c>
      <c r="R26222"/>
    </row>
    <row r="26223" spans="12:18" x14ac:dyDescent="0.25">
      <c r="L26223" t="s">
        <v>37277</v>
      </c>
      <c r="M26223" t="s">
        <v>17612</v>
      </c>
      <c r="N26223" t="s">
        <v>63480</v>
      </c>
      <c r="O26223" s="76" t="s">
        <v>4366</v>
      </c>
      <c r="P26223" s="82">
        <v>256</v>
      </c>
      <c r="Q26223" s="82" t="s">
        <v>86611</v>
      </c>
      <c r="R26223"/>
    </row>
    <row r="26224" spans="12:18" x14ac:dyDescent="0.25">
      <c r="L26224" t="s">
        <v>37277</v>
      </c>
      <c r="M26224" t="s">
        <v>23605</v>
      </c>
      <c r="N26224" t="s">
        <v>63481</v>
      </c>
      <c r="O26224" s="76" t="s">
        <v>4356</v>
      </c>
      <c r="P26224" s="82">
        <v>1600</v>
      </c>
      <c r="Q26224" s="82" t="s">
        <v>86612</v>
      </c>
      <c r="R26224"/>
    </row>
    <row r="26225" spans="12:18" x14ac:dyDescent="0.25">
      <c r="L26225" t="s">
        <v>37277</v>
      </c>
      <c r="M26225" t="s">
        <v>6152</v>
      </c>
      <c r="N26225" t="s">
        <v>63482</v>
      </c>
      <c r="O26225" s="76" t="s">
        <v>4356</v>
      </c>
      <c r="P26225" s="82">
        <v>311</v>
      </c>
      <c r="Q26225" s="82" t="s">
        <v>86613</v>
      </c>
      <c r="R26225"/>
    </row>
    <row r="26226" spans="12:18" x14ac:dyDescent="0.25">
      <c r="L26226" t="s">
        <v>37277</v>
      </c>
      <c r="M26226" t="s">
        <v>37122</v>
      </c>
      <c r="N26226" t="s">
        <v>63483</v>
      </c>
      <c r="O26226" s="76" t="s">
        <v>4374</v>
      </c>
      <c r="P26226" s="82">
        <v>1275</v>
      </c>
      <c r="Q26226" s="82" t="s">
        <v>72645</v>
      </c>
      <c r="R26226"/>
    </row>
    <row r="26227" spans="12:18" x14ac:dyDescent="0.25">
      <c r="L26227" t="s">
        <v>37277</v>
      </c>
      <c r="M26227" t="s">
        <v>17614</v>
      </c>
      <c r="N26227" t="s">
        <v>63484</v>
      </c>
      <c r="O26227" s="76" t="s">
        <v>4374</v>
      </c>
      <c r="P26227" s="82">
        <v>1476</v>
      </c>
      <c r="Q26227" s="82" t="s">
        <v>72645</v>
      </c>
      <c r="R26227"/>
    </row>
    <row r="26228" spans="12:18" x14ac:dyDescent="0.25">
      <c r="L26228" t="s">
        <v>37277</v>
      </c>
      <c r="M26228" t="s">
        <v>37123</v>
      </c>
      <c r="N26228" t="s">
        <v>63485</v>
      </c>
      <c r="O26228" s="76" t="s">
        <v>4366</v>
      </c>
      <c r="P26228" s="82">
        <v>286</v>
      </c>
      <c r="Q26228" s="82" t="s">
        <v>86614</v>
      </c>
      <c r="R26228"/>
    </row>
    <row r="26229" spans="12:18" x14ac:dyDescent="0.25">
      <c r="L26229" t="s">
        <v>37277</v>
      </c>
      <c r="M26229" t="s">
        <v>19581</v>
      </c>
      <c r="N26229" t="s">
        <v>63486</v>
      </c>
      <c r="O26229" s="76" t="s">
        <v>4356</v>
      </c>
      <c r="P26229" s="82">
        <v>349</v>
      </c>
      <c r="Q26229" s="82" t="s">
        <v>86615</v>
      </c>
      <c r="R26229"/>
    </row>
    <row r="26230" spans="12:18" x14ac:dyDescent="0.25">
      <c r="L26230" t="s">
        <v>37277</v>
      </c>
      <c r="M26230" t="s">
        <v>17616</v>
      </c>
      <c r="N26230" t="s">
        <v>63487</v>
      </c>
      <c r="O26230" s="76" t="s">
        <v>4374</v>
      </c>
      <c r="P26230" s="82">
        <v>2647</v>
      </c>
      <c r="Q26230" s="82" t="s">
        <v>72645</v>
      </c>
      <c r="R26230"/>
    </row>
    <row r="26231" spans="12:18" x14ac:dyDescent="0.25">
      <c r="L26231" t="s">
        <v>37277</v>
      </c>
      <c r="M26231" t="s">
        <v>23606</v>
      </c>
      <c r="N26231" t="s">
        <v>63488</v>
      </c>
      <c r="O26231" s="76" t="s">
        <v>4356</v>
      </c>
      <c r="P26231" s="82">
        <v>294</v>
      </c>
      <c r="Q26231" s="82" t="s">
        <v>86616</v>
      </c>
      <c r="R26231"/>
    </row>
    <row r="26232" spans="12:18" x14ac:dyDescent="0.25">
      <c r="L26232" t="s">
        <v>37277</v>
      </c>
      <c r="M26232" t="s">
        <v>19583</v>
      </c>
      <c r="N26232" t="s">
        <v>63489</v>
      </c>
      <c r="O26232" s="76" t="s">
        <v>4356</v>
      </c>
      <c r="P26232" s="82">
        <v>1058</v>
      </c>
      <c r="Q26232" s="82" t="s">
        <v>86617</v>
      </c>
      <c r="R26232"/>
    </row>
    <row r="26233" spans="12:18" x14ac:dyDescent="0.25">
      <c r="L26233" t="s">
        <v>37277</v>
      </c>
      <c r="M26233" t="s">
        <v>19585</v>
      </c>
      <c r="N26233" t="s">
        <v>63490</v>
      </c>
      <c r="O26233" s="76" t="s">
        <v>4356</v>
      </c>
      <c r="P26233" s="82">
        <v>762</v>
      </c>
      <c r="Q26233" s="82" t="s">
        <v>86618</v>
      </c>
      <c r="R26233"/>
    </row>
    <row r="26234" spans="12:18" x14ac:dyDescent="0.25">
      <c r="L26234" t="s">
        <v>37277</v>
      </c>
      <c r="M26234" t="s">
        <v>37124</v>
      </c>
      <c r="N26234" t="s">
        <v>63491</v>
      </c>
      <c r="O26234" s="76" t="s">
        <v>4356</v>
      </c>
      <c r="P26234" s="82">
        <v>1460</v>
      </c>
      <c r="Q26234" s="82" t="s">
        <v>86619</v>
      </c>
      <c r="R26234"/>
    </row>
    <row r="26235" spans="12:18" x14ac:dyDescent="0.25">
      <c r="L26235" t="s">
        <v>37277</v>
      </c>
      <c r="M26235" t="s">
        <v>23607</v>
      </c>
      <c r="N26235" t="s">
        <v>63492</v>
      </c>
      <c r="O26235" s="76" t="s">
        <v>4374</v>
      </c>
      <c r="P26235" s="82">
        <v>5154</v>
      </c>
      <c r="Q26235" s="82" t="s">
        <v>72645</v>
      </c>
      <c r="R26235"/>
    </row>
    <row r="26236" spans="12:18" x14ac:dyDescent="0.25">
      <c r="L26236" t="s">
        <v>37277</v>
      </c>
      <c r="M26236" t="s">
        <v>6153</v>
      </c>
      <c r="N26236" t="s">
        <v>63493</v>
      </c>
      <c r="O26236" s="76" t="s">
        <v>4356</v>
      </c>
      <c r="P26236" s="82">
        <v>643</v>
      </c>
      <c r="Q26236" s="82" t="s">
        <v>86620</v>
      </c>
      <c r="R26236"/>
    </row>
    <row r="26237" spans="12:18" x14ac:dyDescent="0.25">
      <c r="L26237" t="s">
        <v>37277</v>
      </c>
      <c r="M26237" t="s">
        <v>37125</v>
      </c>
      <c r="N26237" t="s">
        <v>63494</v>
      </c>
      <c r="O26237" s="76" t="s">
        <v>4356</v>
      </c>
      <c r="P26237" s="82">
        <v>1597</v>
      </c>
      <c r="Q26237" s="82" t="s">
        <v>86621</v>
      </c>
      <c r="R26237"/>
    </row>
    <row r="26238" spans="12:18" x14ac:dyDescent="0.25">
      <c r="L26238" t="s">
        <v>37277</v>
      </c>
      <c r="M26238" t="s">
        <v>19587</v>
      </c>
      <c r="N26238" t="s">
        <v>63495</v>
      </c>
      <c r="O26238" s="76" t="s">
        <v>4356</v>
      </c>
      <c r="P26238" s="82">
        <v>651</v>
      </c>
      <c r="Q26238" s="82" t="s">
        <v>86622</v>
      </c>
      <c r="R26238"/>
    </row>
    <row r="26239" spans="12:18" x14ac:dyDescent="0.25">
      <c r="L26239" t="s">
        <v>37277</v>
      </c>
      <c r="M26239" t="s">
        <v>23608</v>
      </c>
      <c r="N26239" t="s">
        <v>63496</v>
      </c>
      <c r="O26239" s="76" t="s">
        <v>4356</v>
      </c>
      <c r="P26239" s="82">
        <v>1079</v>
      </c>
      <c r="Q26239" s="82" t="s">
        <v>86623</v>
      </c>
      <c r="R26239"/>
    </row>
    <row r="26240" spans="12:18" x14ac:dyDescent="0.25">
      <c r="L26240" t="s">
        <v>37277</v>
      </c>
      <c r="M26240" t="s">
        <v>17618</v>
      </c>
      <c r="N26240" t="s">
        <v>63497</v>
      </c>
      <c r="O26240" s="76" t="s">
        <v>4356</v>
      </c>
      <c r="P26240" s="82">
        <v>412</v>
      </c>
      <c r="Q26240" s="82" t="s">
        <v>86624</v>
      </c>
      <c r="R26240"/>
    </row>
    <row r="26241" spans="12:18" x14ac:dyDescent="0.25">
      <c r="L26241" t="s">
        <v>37277</v>
      </c>
      <c r="M26241" t="s">
        <v>23609</v>
      </c>
      <c r="N26241" t="s">
        <v>63498</v>
      </c>
      <c r="O26241" s="76" t="s">
        <v>4356</v>
      </c>
      <c r="P26241" s="82">
        <v>2890</v>
      </c>
      <c r="Q26241" s="82" t="s">
        <v>86625</v>
      </c>
      <c r="R26241"/>
    </row>
    <row r="26242" spans="12:18" x14ac:dyDescent="0.25">
      <c r="L26242" t="s">
        <v>37277</v>
      </c>
      <c r="M26242" t="s">
        <v>19589</v>
      </c>
      <c r="N26242" t="s">
        <v>63499</v>
      </c>
      <c r="O26242" s="76" t="s">
        <v>4356</v>
      </c>
      <c r="P26242" s="82">
        <v>422</v>
      </c>
      <c r="Q26242" s="82" t="s">
        <v>86626</v>
      </c>
      <c r="R26242"/>
    </row>
    <row r="26243" spans="12:18" x14ac:dyDescent="0.25">
      <c r="L26243" t="s">
        <v>37277</v>
      </c>
      <c r="M26243" t="s">
        <v>23610</v>
      </c>
      <c r="N26243" t="s">
        <v>63500</v>
      </c>
      <c r="O26243" s="76" t="s">
        <v>4356</v>
      </c>
      <c r="P26243" s="82">
        <v>2239</v>
      </c>
      <c r="Q26243" s="82" t="s">
        <v>86627</v>
      </c>
      <c r="R26243"/>
    </row>
    <row r="26244" spans="12:18" x14ac:dyDescent="0.25">
      <c r="L26244" t="s">
        <v>37277</v>
      </c>
      <c r="M26244" t="s">
        <v>19590</v>
      </c>
      <c r="N26244" t="s">
        <v>63501</v>
      </c>
      <c r="O26244" s="76" t="s">
        <v>4356</v>
      </c>
      <c r="P26244" s="82">
        <v>521</v>
      </c>
      <c r="Q26244" s="82" t="s">
        <v>86628</v>
      </c>
      <c r="R26244"/>
    </row>
    <row r="26245" spans="12:18" x14ac:dyDescent="0.25">
      <c r="L26245" t="s">
        <v>37277</v>
      </c>
      <c r="M26245" t="s">
        <v>37126</v>
      </c>
      <c r="N26245" t="s">
        <v>63502</v>
      </c>
      <c r="O26245" s="76" t="s">
        <v>4374</v>
      </c>
      <c r="P26245" s="82">
        <v>431</v>
      </c>
      <c r="Q26245" s="82" t="s">
        <v>72645</v>
      </c>
      <c r="R26245"/>
    </row>
    <row r="26246" spans="12:18" x14ac:dyDescent="0.25">
      <c r="L26246" t="s">
        <v>37277</v>
      </c>
      <c r="M26246" t="s">
        <v>37127</v>
      </c>
      <c r="N26246" t="s">
        <v>63503</v>
      </c>
      <c r="O26246" s="76" t="s">
        <v>4450</v>
      </c>
      <c r="P26246" s="82">
        <v>6857</v>
      </c>
      <c r="Q26246" s="82" t="s">
        <v>72645</v>
      </c>
      <c r="R26246"/>
    </row>
    <row r="26247" spans="12:18" x14ac:dyDescent="0.25">
      <c r="L26247" t="s">
        <v>37277</v>
      </c>
      <c r="M26247" t="s">
        <v>23611</v>
      </c>
      <c r="N26247" t="s">
        <v>63504</v>
      </c>
      <c r="O26247" s="76" t="s">
        <v>4374</v>
      </c>
      <c r="P26247" s="82">
        <v>1328</v>
      </c>
      <c r="Q26247" s="82" t="s">
        <v>72645</v>
      </c>
      <c r="R26247"/>
    </row>
    <row r="26248" spans="12:18" x14ac:dyDescent="0.25">
      <c r="L26248" t="s">
        <v>37277</v>
      </c>
      <c r="M26248" t="s">
        <v>17620</v>
      </c>
      <c r="N26248" t="s">
        <v>63505</v>
      </c>
      <c r="O26248" s="76" t="s">
        <v>4374</v>
      </c>
      <c r="P26248" s="82">
        <v>527</v>
      </c>
      <c r="Q26248" s="82" t="s">
        <v>72645</v>
      </c>
      <c r="R26248"/>
    </row>
    <row r="26249" spans="12:18" x14ac:dyDescent="0.25">
      <c r="L26249" t="s">
        <v>37277</v>
      </c>
      <c r="M26249" t="s">
        <v>23612</v>
      </c>
      <c r="N26249" t="s">
        <v>63506</v>
      </c>
      <c r="O26249" s="76" t="s">
        <v>4356</v>
      </c>
      <c r="P26249" s="82">
        <v>813</v>
      </c>
      <c r="Q26249" s="82" t="s">
        <v>86629</v>
      </c>
      <c r="R26249"/>
    </row>
    <row r="26250" spans="12:18" x14ac:dyDescent="0.25">
      <c r="L26250" t="s">
        <v>37277</v>
      </c>
      <c r="M26250" t="s">
        <v>23613</v>
      </c>
      <c r="N26250" t="s">
        <v>63507</v>
      </c>
      <c r="O26250" s="76" t="s">
        <v>4356</v>
      </c>
      <c r="P26250" s="82">
        <v>501</v>
      </c>
      <c r="Q26250" s="82" t="s">
        <v>86631</v>
      </c>
      <c r="R26250"/>
    </row>
    <row r="26251" spans="12:18" x14ac:dyDescent="0.25">
      <c r="L26251" t="s">
        <v>37277</v>
      </c>
      <c r="M26251" t="s">
        <v>19591</v>
      </c>
      <c r="N26251" t="s">
        <v>63508</v>
      </c>
      <c r="O26251" s="76" t="s">
        <v>4356</v>
      </c>
      <c r="P26251" s="82">
        <v>2390</v>
      </c>
      <c r="Q26251" s="82" t="s">
        <v>86632</v>
      </c>
      <c r="R26251"/>
    </row>
    <row r="26252" spans="12:18" x14ac:dyDescent="0.25">
      <c r="L26252" t="s">
        <v>37277</v>
      </c>
      <c r="M26252" t="s">
        <v>23614</v>
      </c>
      <c r="N26252" t="s">
        <v>63509</v>
      </c>
      <c r="O26252" s="76" t="s">
        <v>4356</v>
      </c>
      <c r="P26252" s="82">
        <v>2267</v>
      </c>
      <c r="Q26252" s="82" t="s">
        <v>86633</v>
      </c>
      <c r="R26252"/>
    </row>
    <row r="26253" spans="12:18" x14ac:dyDescent="0.25">
      <c r="L26253" t="s">
        <v>37277</v>
      </c>
      <c r="M26253" t="s">
        <v>23615</v>
      </c>
      <c r="N26253" t="s">
        <v>63510</v>
      </c>
      <c r="O26253" s="76" t="s">
        <v>4366</v>
      </c>
      <c r="P26253" s="82">
        <v>299</v>
      </c>
      <c r="Q26253" s="82" t="s">
        <v>86634</v>
      </c>
      <c r="R26253"/>
    </row>
    <row r="26254" spans="12:18" x14ac:dyDescent="0.25">
      <c r="L26254" t="s">
        <v>37277</v>
      </c>
      <c r="M26254" t="s">
        <v>19593</v>
      </c>
      <c r="N26254" t="s">
        <v>63511</v>
      </c>
      <c r="O26254" s="76" t="s">
        <v>4374</v>
      </c>
      <c r="P26254" s="82">
        <v>1358</v>
      </c>
      <c r="Q26254" s="82" t="s">
        <v>72645</v>
      </c>
      <c r="R26254"/>
    </row>
    <row r="26255" spans="12:18" x14ac:dyDescent="0.25">
      <c r="L26255" t="s">
        <v>37277</v>
      </c>
      <c r="M26255" t="s">
        <v>37128</v>
      </c>
      <c r="N26255" t="s">
        <v>63512</v>
      </c>
      <c r="O26255" s="76" t="s">
        <v>4374</v>
      </c>
      <c r="P26255" s="82">
        <v>1875</v>
      </c>
      <c r="Q26255" s="82" t="s">
        <v>72645</v>
      </c>
      <c r="R26255"/>
    </row>
    <row r="26256" spans="12:18" x14ac:dyDescent="0.25">
      <c r="L26256" t="s">
        <v>37277</v>
      </c>
      <c r="M26256" t="s">
        <v>23616</v>
      </c>
      <c r="N26256" t="s">
        <v>63513</v>
      </c>
      <c r="O26256" s="76" t="s">
        <v>4356</v>
      </c>
      <c r="P26256" s="82">
        <v>594</v>
      </c>
      <c r="Q26256" s="82" t="s">
        <v>86635</v>
      </c>
      <c r="R26256"/>
    </row>
    <row r="26257" spans="12:18" x14ac:dyDescent="0.25">
      <c r="L26257" t="s">
        <v>37277</v>
      </c>
      <c r="M26257" t="s">
        <v>19595</v>
      </c>
      <c r="N26257" t="s">
        <v>63514</v>
      </c>
      <c r="O26257" s="76" t="s">
        <v>4374</v>
      </c>
      <c r="P26257" s="82">
        <v>10630</v>
      </c>
      <c r="Q26257" s="82" t="s">
        <v>72645</v>
      </c>
      <c r="R26257"/>
    </row>
    <row r="26258" spans="12:18" x14ac:dyDescent="0.25">
      <c r="L26258" t="s">
        <v>37277</v>
      </c>
      <c r="M26258" t="s">
        <v>23617</v>
      </c>
      <c r="N26258" t="s">
        <v>63515</v>
      </c>
      <c r="O26258" s="76" t="s">
        <v>4374</v>
      </c>
      <c r="P26258" s="82">
        <v>5303</v>
      </c>
      <c r="Q26258" s="82" t="s">
        <v>72645</v>
      </c>
      <c r="R26258"/>
    </row>
    <row r="26259" spans="12:18" x14ac:dyDescent="0.25">
      <c r="L26259" t="s">
        <v>37277</v>
      </c>
      <c r="M26259" t="s">
        <v>17624</v>
      </c>
      <c r="N26259" t="s">
        <v>63516</v>
      </c>
      <c r="O26259" s="76" t="s">
        <v>4356</v>
      </c>
      <c r="P26259" s="82">
        <v>931</v>
      </c>
      <c r="Q26259" s="82" t="s">
        <v>86636</v>
      </c>
      <c r="R26259"/>
    </row>
    <row r="26260" spans="12:18" x14ac:dyDescent="0.25">
      <c r="L26260" t="s">
        <v>37277</v>
      </c>
      <c r="M26260" t="s">
        <v>6155</v>
      </c>
      <c r="N26260" t="s">
        <v>63517</v>
      </c>
      <c r="O26260" s="76" t="s">
        <v>4356</v>
      </c>
      <c r="P26260" s="82">
        <v>484</v>
      </c>
      <c r="Q26260" s="82" t="s">
        <v>86637</v>
      </c>
      <c r="R26260"/>
    </row>
    <row r="26261" spans="12:18" x14ac:dyDescent="0.25">
      <c r="L26261" t="s">
        <v>37277</v>
      </c>
      <c r="M26261" t="s">
        <v>37129</v>
      </c>
      <c r="N26261" t="s">
        <v>63518</v>
      </c>
      <c r="O26261" s="76" t="s">
        <v>4366</v>
      </c>
      <c r="P26261" s="82">
        <v>183</v>
      </c>
      <c r="Q26261" s="82" t="s">
        <v>86638</v>
      </c>
      <c r="R26261"/>
    </row>
    <row r="26262" spans="12:18" x14ac:dyDescent="0.25">
      <c r="L26262" t="s">
        <v>37277</v>
      </c>
      <c r="M26262" t="s">
        <v>37130</v>
      </c>
      <c r="N26262" t="s">
        <v>63519</v>
      </c>
      <c r="O26262" s="76" t="s">
        <v>4356</v>
      </c>
      <c r="P26262" s="82">
        <v>771</v>
      </c>
      <c r="Q26262" s="82" t="s">
        <v>86639</v>
      </c>
      <c r="R26262"/>
    </row>
    <row r="26263" spans="12:18" x14ac:dyDescent="0.25">
      <c r="L26263" t="s">
        <v>37277</v>
      </c>
      <c r="M26263" t="s">
        <v>17626</v>
      </c>
      <c r="N26263" t="s">
        <v>63520</v>
      </c>
      <c r="O26263" s="76" t="s">
        <v>4366</v>
      </c>
      <c r="P26263" s="82">
        <v>280</v>
      </c>
      <c r="Q26263" s="82" t="s">
        <v>86640</v>
      </c>
      <c r="R26263"/>
    </row>
    <row r="26264" spans="12:18" x14ac:dyDescent="0.25">
      <c r="L26264" t="s">
        <v>37277</v>
      </c>
      <c r="M26264" t="s">
        <v>17628</v>
      </c>
      <c r="N26264" t="s">
        <v>63521</v>
      </c>
      <c r="O26264" s="76" t="s">
        <v>4374</v>
      </c>
      <c r="P26264" s="82">
        <v>5737</v>
      </c>
      <c r="Q26264" s="82" t="s">
        <v>72645</v>
      </c>
      <c r="R26264"/>
    </row>
    <row r="26265" spans="12:18" x14ac:dyDescent="0.25">
      <c r="L26265" t="s">
        <v>37277</v>
      </c>
      <c r="M26265" t="s">
        <v>19598</v>
      </c>
      <c r="N26265" t="s">
        <v>63522</v>
      </c>
      <c r="O26265" s="76" t="s">
        <v>4374</v>
      </c>
      <c r="P26265" s="82">
        <v>561</v>
      </c>
      <c r="Q26265" s="82" t="s">
        <v>72645</v>
      </c>
      <c r="R26265"/>
    </row>
    <row r="26266" spans="12:18" x14ac:dyDescent="0.25">
      <c r="L26266" t="s">
        <v>37277</v>
      </c>
      <c r="M26266" t="s">
        <v>19600</v>
      </c>
      <c r="N26266" t="s">
        <v>63523</v>
      </c>
      <c r="O26266" s="76" t="s">
        <v>4356</v>
      </c>
      <c r="P26266" s="82">
        <v>457</v>
      </c>
      <c r="Q26266" s="82" t="s">
        <v>86641</v>
      </c>
      <c r="R26266"/>
    </row>
    <row r="26267" spans="12:18" x14ac:dyDescent="0.25">
      <c r="L26267" t="s">
        <v>37277</v>
      </c>
      <c r="M26267" t="s">
        <v>6156</v>
      </c>
      <c r="N26267" t="s">
        <v>63524</v>
      </c>
      <c r="O26267" s="76" t="s">
        <v>4356</v>
      </c>
      <c r="P26267" s="82">
        <v>737</v>
      </c>
      <c r="Q26267" s="82" t="s">
        <v>86642</v>
      </c>
      <c r="R26267"/>
    </row>
    <row r="26268" spans="12:18" x14ac:dyDescent="0.25">
      <c r="L26268" t="s">
        <v>37277</v>
      </c>
      <c r="M26268" t="s">
        <v>17630</v>
      </c>
      <c r="N26268" t="s">
        <v>63525</v>
      </c>
      <c r="O26268" s="76" t="s">
        <v>4356</v>
      </c>
      <c r="P26268" s="82">
        <v>584</v>
      </c>
      <c r="Q26268" s="82" t="s">
        <v>86643</v>
      </c>
      <c r="R26268"/>
    </row>
    <row r="26269" spans="12:18" x14ac:dyDescent="0.25">
      <c r="L26269" t="s">
        <v>37277</v>
      </c>
      <c r="M26269" t="s">
        <v>37131</v>
      </c>
      <c r="N26269" t="s">
        <v>63526</v>
      </c>
      <c r="O26269" s="76" t="s">
        <v>4366</v>
      </c>
      <c r="P26269" s="82">
        <v>296</v>
      </c>
      <c r="Q26269" s="82" t="s">
        <v>86644</v>
      </c>
      <c r="R26269"/>
    </row>
    <row r="26270" spans="12:18" x14ac:dyDescent="0.25">
      <c r="L26270" t="s">
        <v>37277</v>
      </c>
      <c r="M26270" t="s">
        <v>6157</v>
      </c>
      <c r="N26270" t="s">
        <v>63527</v>
      </c>
      <c r="O26270" s="76" t="s">
        <v>4356</v>
      </c>
      <c r="P26270" s="82">
        <v>656</v>
      </c>
      <c r="Q26270" s="82" t="s">
        <v>86645</v>
      </c>
      <c r="R26270"/>
    </row>
    <row r="26271" spans="12:18" x14ac:dyDescent="0.25">
      <c r="L26271" t="s">
        <v>37277</v>
      </c>
      <c r="M26271" t="s">
        <v>37132</v>
      </c>
      <c r="N26271" t="s">
        <v>63528</v>
      </c>
      <c r="O26271" s="76" t="s">
        <v>4356</v>
      </c>
      <c r="P26271" s="82">
        <v>341</v>
      </c>
      <c r="Q26271" s="82" t="s">
        <v>86646</v>
      </c>
      <c r="R26271"/>
    </row>
    <row r="26272" spans="12:18" x14ac:dyDescent="0.25">
      <c r="L26272" t="s">
        <v>37277</v>
      </c>
      <c r="M26272" t="s">
        <v>6158</v>
      </c>
      <c r="N26272" t="s">
        <v>63529</v>
      </c>
      <c r="O26272" s="76" t="s">
        <v>4366</v>
      </c>
      <c r="P26272" s="82">
        <v>235</v>
      </c>
      <c r="Q26272" s="82" t="s">
        <v>86647</v>
      </c>
      <c r="R26272"/>
    </row>
    <row r="26273" spans="12:18" x14ac:dyDescent="0.25">
      <c r="L26273" t="s">
        <v>37277</v>
      </c>
      <c r="M26273" t="s">
        <v>23618</v>
      </c>
      <c r="N26273" t="s">
        <v>63530</v>
      </c>
      <c r="O26273" s="76" t="s">
        <v>4356</v>
      </c>
      <c r="P26273" s="82">
        <v>627</v>
      </c>
      <c r="Q26273" s="82" t="s">
        <v>86648</v>
      </c>
      <c r="R26273"/>
    </row>
    <row r="26274" spans="12:18" x14ac:dyDescent="0.25">
      <c r="L26274" t="s">
        <v>37277</v>
      </c>
      <c r="M26274" t="s">
        <v>37133</v>
      </c>
      <c r="N26274" t="s">
        <v>63531</v>
      </c>
      <c r="O26274" s="76" t="s">
        <v>4356</v>
      </c>
      <c r="P26274" s="82">
        <v>503</v>
      </c>
      <c r="Q26274" s="82" t="s">
        <v>86649</v>
      </c>
      <c r="R26274"/>
    </row>
    <row r="26275" spans="12:18" x14ac:dyDescent="0.25">
      <c r="L26275" t="s">
        <v>37277</v>
      </c>
      <c r="M26275" t="s">
        <v>19602</v>
      </c>
      <c r="N26275" t="s">
        <v>63532</v>
      </c>
      <c r="O26275" s="76" t="s">
        <v>4366</v>
      </c>
      <c r="P26275" s="82">
        <v>181</v>
      </c>
      <c r="Q26275" s="82" t="s">
        <v>86650</v>
      </c>
      <c r="R26275"/>
    </row>
    <row r="26276" spans="12:18" x14ac:dyDescent="0.25">
      <c r="L26276" t="s">
        <v>37277</v>
      </c>
      <c r="M26276" t="s">
        <v>37134</v>
      </c>
      <c r="N26276" t="s">
        <v>63533</v>
      </c>
      <c r="O26276" s="76" t="s">
        <v>4356</v>
      </c>
      <c r="P26276" s="82">
        <v>415</v>
      </c>
      <c r="Q26276" s="82" t="s">
        <v>86651</v>
      </c>
      <c r="R26276"/>
    </row>
    <row r="26277" spans="12:18" x14ac:dyDescent="0.25">
      <c r="L26277" t="s">
        <v>37277</v>
      </c>
      <c r="M26277" t="s">
        <v>37135</v>
      </c>
      <c r="N26277" t="s">
        <v>63534</v>
      </c>
      <c r="O26277" s="76" t="s">
        <v>4356</v>
      </c>
      <c r="P26277" s="82">
        <v>1315</v>
      </c>
      <c r="Q26277" s="82" t="s">
        <v>86652</v>
      </c>
      <c r="R26277"/>
    </row>
    <row r="26278" spans="12:18" x14ac:dyDescent="0.25">
      <c r="L26278" t="s">
        <v>37277</v>
      </c>
      <c r="M26278" t="s">
        <v>19604</v>
      </c>
      <c r="N26278" t="s">
        <v>63535</v>
      </c>
      <c r="O26278" s="76" t="s">
        <v>4374</v>
      </c>
      <c r="P26278" s="82">
        <v>4883</v>
      </c>
      <c r="Q26278" s="82" t="s">
        <v>72645</v>
      </c>
      <c r="R26278"/>
    </row>
    <row r="26279" spans="12:18" x14ac:dyDescent="0.25">
      <c r="L26279" t="s">
        <v>37277</v>
      </c>
      <c r="M26279" t="s">
        <v>6159</v>
      </c>
      <c r="N26279" t="s">
        <v>63536</v>
      </c>
      <c r="O26279" s="76" t="s">
        <v>4356</v>
      </c>
      <c r="P26279" s="82">
        <v>7540</v>
      </c>
      <c r="Q26279" s="82" t="s">
        <v>86653</v>
      </c>
      <c r="R26279"/>
    </row>
    <row r="26280" spans="12:18" x14ac:dyDescent="0.25">
      <c r="L26280" t="s">
        <v>37277</v>
      </c>
      <c r="M26280" t="s">
        <v>6160</v>
      </c>
      <c r="N26280" t="s">
        <v>63537</v>
      </c>
      <c r="O26280" s="76" t="s">
        <v>4366</v>
      </c>
      <c r="P26280" s="82">
        <v>408</v>
      </c>
      <c r="Q26280" s="82" t="s">
        <v>86654</v>
      </c>
      <c r="R26280"/>
    </row>
    <row r="26281" spans="12:18" x14ac:dyDescent="0.25">
      <c r="L26281" t="s">
        <v>37277</v>
      </c>
      <c r="M26281" t="s">
        <v>6161</v>
      </c>
      <c r="N26281" t="s">
        <v>63538</v>
      </c>
      <c r="O26281" s="76" t="s">
        <v>4356</v>
      </c>
      <c r="P26281" s="82">
        <v>3448</v>
      </c>
      <c r="Q26281" s="82" t="s">
        <v>86655</v>
      </c>
      <c r="R26281"/>
    </row>
    <row r="26282" spans="12:18" x14ac:dyDescent="0.25">
      <c r="L26282" t="s">
        <v>37277</v>
      </c>
      <c r="M26282" t="s">
        <v>17632</v>
      </c>
      <c r="N26282" t="s">
        <v>63539</v>
      </c>
      <c r="O26282" s="76" t="s">
        <v>4374</v>
      </c>
      <c r="P26282" s="82">
        <v>1250</v>
      </c>
      <c r="Q26282" s="82" t="s">
        <v>72645</v>
      </c>
      <c r="R26282"/>
    </row>
    <row r="26283" spans="12:18" x14ac:dyDescent="0.25">
      <c r="L26283" t="s">
        <v>37277</v>
      </c>
      <c r="M26283" t="s">
        <v>17634</v>
      </c>
      <c r="N26283" t="s">
        <v>63540</v>
      </c>
      <c r="O26283" s="76" t="s">
        <v>4356</v>
      </c>
      <c r="P26283" s="82">
        <v>2530</v>
      </c>
      <c r="Q26283" s="82" t="s">
        <v>86656</v>
      </c>
      <c r="R26283"/>
    </row>
    <row r="26284" spans="12:18" x14ac:dyDescent="0.25">
      <c r="L26284" t="s">
        <v>37277</v>
      </c>
      <c r="M26284" t="s">
        <v>37136</v>
      </c>
      <c r="N26284" t="s">
        <v>63541</v>
      </c>
      <c r="O26284" s="76" t="s">
        <v>4366</v>
      </c>
      <c r="P26284" s="82">
        <v>227</v>
      </c>
      <c r="Q26284" s="82" t="s">
        <v>86657</v>
      </c>
      <c r="R26284"/>
    </row>
    <row r="26285" spans="12:18" x14ac:dyDescent="0.25">
      <c r="L26285" t="s">
        <v>37277</v>
      </c>
      <c r="M26285" t="s">
        <v>19606</v>
      </c>
      <c r="N26285" t="s">
        <v>63542</v>
      </c>
      <c r="O26285" s="76" t="s">
        <v>4356</v>
      </c>
      <c r="P26285" s="82">
        <v>1072</v>
      </c>
      <c r="Q26285" s="82" t="s">
        <v>86658</v>
      </c>
      <c r="R26285"/>
    </row>
    <row r="26286" spans="12:18" x14ac:dyDescent="0.25">
      <c r="L26286" t="s">
        <v>37277</v>
      </c>
      <c r="M26286" t="s">
        <v>17636</v>
      </c>
      <c r="N26286" t="s">
        <v>63543</v>
      </c>
      <c r="O26286" s="76" t="s">
        <v>4374</v>
      </c>
      <c r="P26286" s="82">
        <v>384</v>
      </c>
      <c r="Q26286" s="82" t="s">
        <v>72645</v>
      </c>
      <c r="R26286"/>
    </row>
    <row r="26287" spans="12:18" x14ac:dyDescent="0.25">
      <c r="L26287" t="s">
        <v>37277</v>
      </c>
      <c r="M26287" t="s">
        <v>23619</v>
      </c>
      <c r="N26287" t="s">
        <v>63544</v>
      </c>
      <c r="O26287" s="76" t="s">
        <v>4356</v>
      </c>
      <c r="P26287" s="82">
        <v>346</v>
      </c>
      <c r="Q26287" s="82" t="s">
        <v>86659</v>
      </c>
      <c r="R26287"/>
    </row>
    <row r="26288" spans="12:18" x14ac:dyDescent="0.25">
      <c r="L26288" t="s">
        <v>37277</v>
      </c>
      <c r="M26288" t="s">
        <v>23620</v>
      </c>
      <c r="N26288" t="s">
        <v>63545</v>
      </c>
      <c r="O26288" s="76" t="s">
        <v>4356</v>
      </c>
      <c r="P26288" s="82">
        <v>548</v>
      </c>
      <c r="Q26288" s="82" t="s">
        <v>86660</v>
      </c>
      <c r="R26288"/>
    </row>
    <row r="26289" spans="12:18" x14ac:dyDescent="0.25">
      <c r="L26289" t="s">
        <v>37277</v>
      </c>
      <c r="M26289" t="s">
        <v>19608</v>
      </c>
      <c r="N26289" t="s">
        <v>63546</v>
      </c>
      <c r="O26289" s="76" t="s">
        <v>4356</v>
      </c>
      <c r="P26289" s="82">
        <v>845</v>
      </c>
      <c r="Q26289" s="82" t="s">
        <v>86661</v>
      </c>
      <c r="R26289"/>
    </row>
    <row r="26290" spans="12:18" x14ac:dyDescent="0.25">
      <c r="L26290" t="s">
        <v>37277</v>
      </c>
      <c r="M26290" t="s">
        <v>16322</v>
      </c>
      <c r="N26290" t="s">
        <v>63547</v>
      </c>
      <c r="O26290" s="76" t="s">
        <v>4356</v>
      </c>
      <c r="P26290" s="82">
        <v>396</v>
      </c>
      <c r="Q26290" s="82" t="s">
        <v>86662</v>
      </c>
      <c r="R26290"/>
    </row>
    <row r="26291" spans="12:18" x14ac:dyDescent="0.25">
      <c r="L26291" t="s">
        <v>37277</v>
      </c>
      <c r="M26291" t="s">
        <v>6162</v>
      </c>
      <c r="N26291" t="s">
        <v>63548</v>
      </c>
      <c r="O26291" s="76" t="s">
        <v>4356</v>
      </c>
      <c r="P26291" s="82">
        <v>250</v>
      </c>
      <c r="Q26291" s="82" t="s">
        <v>86663</v>
      </c>
      <c r="R26291"/>
    </row>
    <row r="26292" spans="12:18" x14ac:dyDescent="0.25">
      <c r="L26292" t="s">
        <v>37277</v>
      </c>
      <c r="M26292" t="s">
        <v>17638</v>
      </c>
      <c r="N26292" t="s">
        <v>63549</v>
      </c>
      <c r="O26292" s="76" t="s">
        <v>4356</v>
      </c>
      <c r="P26292" s="82">
        <v>1201</v>
      </c>
      <c r="Q26292" s="82" t="s">
        <v>86664</v>
      </c>
      <c r="R26292"/>
    </row>
    <row r="26293" spans="12:18" x14ac:dyDescent="0.25">
      <c r="L26293" t="s">
        <v>37277</v>
      </c>
      <c r="M26293" t="s">
        <v>17640</v>
      </c>
      <c r="N26293" t="s">
        <v>63550</v>
      </c>
      <c r="O26293" s="76" t="s">
        <v>4374</v>
      </c>
      <c r="P26293" s="82">
        <v>1696</v>
      </c>
      <c r="Q26293" s="82" t="s">
        <v>72645</v>
      </c>
      <c r="R26293"/>
    </row>
    <row r="26294" spans="12:18" x14ac:dyDescent="0.25">
      <c r="L26294" t="s">
        <v>37277</v>
      </c>
      <c r="M26294" t="s">
        <v>17642</v>
      </c>
      <c r="N26294" t="s">
        <v>63551</v>
      </c>
      <c r="O26294" s="76" t="s">
        <v>4374</v>
      </c>
      <c r="P26294" s="82">
        <v>2864</v>
      </c>
      <c r="Q26294" s="82" t="s">
        <v>72645</v>
      </c>
      <c r="R26294"/>
    </row>
    <row r="26295" spans="12:18" x14ac:dyDescent="0.25">
      <c r="L26295" t="s">
        <v>37277</v>
      </c>
      <c r="M26295" t="s">
        <v>19610</v>
      </c>
      <c r="N26295" t="s">
        <v>63552</v>
      </c>
      <c r="O26295" s="76" t="s">
        <v>4356</v>
      </c>
      <c r="P26295" s="82">
        <v>2188</v>
      </c>
      <c r="Q26295" s="82" t="s">
        <v>86665</v>
      </c>
      <c r="R26295"/>
    </row>
    <row r="26296" spans="12:18" x14ac:dyDescent="0.25">
      <c r="L26296" t="s">
        <v>37277</v>
      </c>
      <c r="M26296" t="s">
        <v>19612</v>
      </c>
      <c r="N26296" t="s">
        <v>63553</v>
      </c>
      <c r="O26296" s="76" t="s">
        <v>4374</v>
      </c>
      <c r="P26296" s="82">
        <v>1125</v>
      </c>
      <c r="Q26296" s="82" t="s">
        <v>72645</v>
      </c>
      <c r="R26296"/>
    </row>
    <row r="26297" spans="12:18" x14ac:dyDescent="0.25">
      <c r="L26297" t="s">
        <v>37277</v>
      </c>
      <c r="M26297" t="s">
        <v>37137</v>
      </c>
      <c r="N26297" t="s">
        <v>63554</v>
      </c>
      <c r="O26297" s="76" t="s">
        <v>4374</v>
      </c>
      <c r="P26297" s="82">
        <v>1175</v>
      </c>
      <c r="Q26297" s="82" t="s">
        <v>86666</v>
      </c>
      <c r="R26297"/>
    </row>
    <row r="26298" spans="12:18" x14ac:dyDescent="0.25">
      <c r="L26298" t="s">
        <v>37277</v>
      </c>
      <c r="M26298" t="s">
        <v>17644</v>
      </c>
      <c r="N26298" t="s">
        <v>63555</v>
      </c>
      <c r="O26298" s="76" t="s">
        <v>4374</v>
      </c>
      <c r="P26298" s="82">
        <v>3679</v>
      </c>
      <c r="Q26298" s="82" t="s">
        <v>86667</v>
      </c>
      <c r="R26298"/>
    </row>
    <row r="26299" spans="12:18" x14ac:dyDescent="0.25">
      <c r="L26299" t="s">
        <v>37277</v>
      </c>
      <c r="M26299" t="s">
        <v>23621</v>
      </c>
      <c r="N26299" t="s">
        <v>63556</v>
      </c>
      <c r="O26299" s="76" t="s">
        <v>4356</v>
      </c>
      <c r="P26299" s="82">
        <v>279</v>
      </c>
      <c r="Q26299" s="82" t="s">
        <v>86669</v>
      </c>
      <c r="R26299"/>
    </row>
    <row r="26300" spans="12:18" x14ac:dyDescent="0.25">
      <c r="L26300" t="s">
        <v>37277</v>
      </c>
      <c r="M26300" t="s">
        <v>17646</v>
      </c>
      <c r="N26300" t="s">
        <v>63557</v>
      </c>
      <c r="O26300" s="76" t="s">
        <v>4356</v>
      </c>
      <c r="P26300" s="82">
        <v>655</v>
      </c>
      <c r="Q26300" s="82" t="s">
        <v>86668</v>
      </c>
      <c r="R26300"/>
    </row>
    <row r="26301" spans="12:18" x14ac:dyDescent="0.25">
      <c r="L26301" t="s">
        <v>37277</v>
      </c>
      <c r="M26301" t="s">
        <v>37138</v>
      </c>
      <c r="N26301" t="s">
        <v>63558</v>
      </c>
      <c r="O26301" s="76" t="s">
        <v>4374</v>
      </c>
      <c r="P26301" s="82">
        <v>677</v>
      </c>
      <c r="Q26301" s="82" t="s">
        <v>72645</v>
      </c>
      <c r="R26301"/>
    </row>
    <row r="26302" spans="12:18" x14ac:dyDescent="0.25">
      <c r="L26302" t="s">
        <v>37277</v>
      </c>
      <c r="M26302" t="s">
        <v>19614</v>
      </c>
      <c r="N26302" t="s">
        <v>63559</v>
      </c>
      <c r="O26302" s="76" t="s">
        <v>4374</v>
      </c>
      <c r="P26302" s="82">
        <v>34504</v>
      </c>
      <c r="Q26302" s="82" t="s">
        <v>72645</v>
      </c>
      <c r="R26302"/>
    </row>
    <row r="26303" spans="12:18" x14ac:dyDescent="0.25">
      <c r="L26303" t="s">
        <v>37277</v>
      </c>
      <c r="M26303" t="s">
        <v>19616</v>
      </c>
      <c r="N26303" t="s">
        <v>63560</v>
      </c>
      <c r="O26303" s="76" t="s">
        <v>4356</v>
      </c>
      <c r="P26303" s="82">
        <v>268</v>
      </c>
      <c r="Q26303" s="82" t="s">
        <v>86670</v>
      </c>
      <c r="R26303"/>
    </row>
    <row r="26304" spans="12:18" x14ac:dyDescent="0.25">
      <c r="L26304" t="s">
        <v>37277</v>
      </c>
      <c r="M26304" t="s">
        <v>6163</v>
      </c>
      <c r="N26304" t="s">
        <v>63561</v>
      </c>
      <c r="O26304" s="76" t="s">
        <v>4374</v>
      </c>
      <c r="P26304" s="82">
        <v>1554</v>
      </c>
      <c r="Q26304" s="82" t="s">
        <v>72645</v>
      </c>
      <c r="R26304"/>
    </row>
    <row r="26305" spans="12:18" x14ac:dyDescent="0.25">
      <c r="L26305" t="s">
        <v>37277</v>
      </c>
      <c r="M26305" t="s">
        <v>37139</v>
      </c>
      <c r="N26305" t="s">
        <v>63562</v>
      </c>
      <c r="O26305" s="76" t="s">
        <v>4356</v>
      </c>
      <c r="P26305" s="82">
        <v>860</v>
      </c>
      <c r="Q26305" s="82" t="s">
        <v>86671</v>
      </c>
      <c r="R26305"/>
    </row>
    <row r="26306" spans="12:18" x14ac:dyDescent="0.25">
      <c r="L26306" t="s">
        <v>37277</v>
      </c>
      <c r="M26306" t="s">
        <v>6164</v>
      </c>
      <c r="N26306" t="s">
        <v>63563</v>
      </c>
      <c r="O26306" s="76" t="s">
        <v>4356</v>
      </c>
      <c r="P26306" s="82">
        <v>1928</v>
      </c>
      <c r="Q26306" s="82" t="s">
        <v>86672</v>
      </c>
      <c r="R26306"/>
    </row>
    <row r="26307" spans="12:18" x14ac:dyDescent="0.25">
      <c r="L26307" t="s">
        <v>37277</v>
      </c>
      <c r="M26307" t="s">
        <v>37140</v>
      </c>
      <c r="N26307" t="s">
        <v>63564</v>
      </c>
      <c r="O26307" s="76" t="s">
        <v>4356</v>
      </c>
      <c r="P26307" s="82">
        <v>691</v>
      </c>
      <c r="Q26307" s="82" t="s">
        <v>86673</v>
      </c>
      <c r="R26307"/>
    </row>
    <row r="26308" spans="12:18" x14ac:dyDescent="0.25">
      <c r="L26308" t="s">
        <v>37277</v>
      </c>
      <c r="M26308" t="s">
        <v>37141</v>
      </c>
      <c r="N26308" t="s">
        <v>63565</v>
      </c>
      <c r="O26308" s="76" t="s">
        <v>4356</v>
      </c>
      <c r="P26308" s="82">
        <v>424</v>
      </c>
      <c r="Q26308" s="82" t="s">
        <v>86674</v>
      </c>
      <c r="R26308"/>
    </row>
    <row r="26309" spans="12:18" x14ac:dyDescent="0.25">
      <c r="L26309" t="s">
        <v>37277</v>
      </c>
      <c r="M26309" t="s">
        <v>6165</v>
      </c>
      <c r="N26309" t="s">
        <v>63566</v>
      </c>
      <c r="O26309" s="76" t="s">
        <v>4356</v>
      </c>
      <c r="P26309" s="82">
        <v>523</v>
      </c>
      <c r="Q26309" s="82" t="s">
        <v>86675</v>
      </c>
      <c r="R26309"/>
    </row>
    <row r="26310" spans="12:18" x14ac:dyDescent="0.25">
      <c r="L26310" t="s">
        <v>37277</v>
      </c>
      <c r="M26310" t="s">
        <v>6166</v>
      </c>
      <c r="N26310" t="s">
        <v>63567</v>
      </c>
      <c r="O26310" s="76" t="s">
        <v>4374</v>
      </c>
      <c r="P26310" s="82">
        <v>676</v>
      </c>
      <c r="Q26310" s="82" t="s">
        <v>72645</v>
      </c>
      <c r="R26310"/>
    </row>
    <row r="26311" spans="12:18" x14ac:dyDescent="0.25">
      <c r="L26311" t="s">
        <v>37277</v>
      </c>
      <c r="M26311" t="s">
        <v>6167</v>
      </c>
      <c r="N26311" t="s">
        <v>63568</v>
      </c>
      <c r="O26311" s="76" t="s">
        <v>4374</v>
      </c>
      <c r="P26311" s="82">
        <v>965</v>
      </c>
      <c r="Q26311" s="82" t="s">
        <v>72645</v>
      </c>
      <c r="R26311"/>
    </row>
    <row r="26312" spans="12:18" x14ac:dyDescent="0.25">
      <c r="L26312" t="s">
        <v>37277</v>
      </c>
      <c r="M26312" t="s">
        <v>6168</v>
      </c>
      <c r="N26312" t="s">
        <v>63569</v>
      </c>
      <c r="O26312" s="76" t="s">
        <v>4356</v>
      </c>
      <c r="P26312" s="82">
        <v>190</v>
      </c>
      <c r="Q26312" s="82" t="s">
        <v>86676</v>
      </c>
      <c r="R26312"/>
    </row>
    <row r="26313" spans="12:18" x14ac:dyDescent="0.25">
      <c r="L26313" t="s">
        <v>37277</v>
      </c>
      <c r="M26313" t="s">
        <v>19618</v>
      </c>
      <c r="N26313" t="s">
        <v>63570</v>
      </c>
      <c r="O26313" s="76" t="s">
        <v>4356</v>
      </c>
      <c r="P26313" s="82">
        <v>1839</v>
      </c>
      <c r="Q26313" s="82" t="s">
        <v>86677</v>
      </c>
      <c r="R26313"/>
    </row>
    <row r="26314" spans="12:18" x14ac:dyDescent="0.25">
      <c r="L26314" t="s">
        <v>37277</v>
      </c>
      <c r="M26314" t="s">
        <v>23622</v>
      </c>
      <c r="N26314" t="s">
        <v>63571</v>
      </c>
      <c r="O26314" s="76" t="s">
        <v>4356</v>
      </c>
      <c r="P26314" s="82">
        <v>925</v>
      </c>
      <c r="Q26314" s="82" t="s">
        <v>86678</v>
      </c>
      <c r="R26314"/>
    </row>
    <row r="26315" spans="12:18" x14ac:dyDescent="0.25">
      <c r="L26315" t="s">
        <v>37277</v>
      </c>
      <c r="M26315" t="s">
        <v>37142</v>
      </c>
      <c r="N26315" t="s">
        <v>63572</v>
      </c>
      <c r="O26315" s="76" t="s">
        <v>4374</v>
      </c>
      <c r="P26315" s="82">
        <v>4861</v>
      </c>
      <c r="Q26315" s="82" t="s">
        <v>72645</v>
      </c>
      <c r="R26315"/>
    </row>
    <row r="26316" spans="12:18" x14ac:dyDescent="0.25">
      <c r="L26316" t="s">
        <v>37277</v>
      </c>
      <c r="M26316" t="s">
        <v>37143</v>
      </c>
      <c r="N26316" t="s">
        <v>63573</v>
      </c>
      <c r="O26316" s="76" t="s">
        <v>4356</v>
      </c>
      <c r="P26316" s="82">
        <v>620</v>
      </c>
      <c r="Q26316" s="82" t="s">
        <v>86679</v>
      </c>
      <c r="R26316"/>
    </row>
    <row r="26317" spans="12:18" x14ac:dyDescent="0.25">
      <c r="L26317" t="s">
        <v>37277</v>
      </c>
      <c r="M26317" t="s">
        <v>17648</v>
      </c>
      <c r="N26317" t="s">
        <v>63574</v>
      </c>
      <c r="O26317" s="76" t="s">
        <v>4356</v>
      </c>
      <c r="P26317" s="82">
        <v>2633</v>
      </c>
      <c r="Q26317" s="82" t="s">
        <v>86680</v>
      </c>
      <c r="R26317"/>
    </row>
    <row r="26318" spans="12:18" x14ac:dyDescent="0.25">
      <c r="L26318" t="s">
        <v>37277</v>
      </c>
      <c r="M26318" t="s">
        <v>37144</v>
      </c>
      <c r="N26318" t="s">
        <v>63575</v>
      </c>
      <c r="O26318" s="76" t="s">
        <v>4356</v>
      </c>
      <c r="P26318" s="82">
        <v>1502</v>
      </c>
      <c r="Q26318" s="82" t="s">
        <v>86681</v>
      </c>
      <c r="R26318"/>
    </row>
    <row r="26319" spans="12:18" x14ac:dyDescent="0.25">
      <c r="L26319" t="s">
        <v>37277</v>
      </c>
      <c r="M26319" t="s">
        <v>19620</v>
      </c>
      <c r="N26319" t="s">
        <v>63576</v>
      </c>
      <c r="O26319" s="76" t="s">
        <v>4366</v>
      </c>
      <c r="P26319" s="82">
        <v>112</v>
      </c>
      <c r="Q26319" s="82" t="s">
        <v>86682</v>
      </c>
      <c r="R26319"/>
    </row>
    <row r="26320" spans="12:18" x14ac:dyDescent="0.25">
      <c r="L26320" t="s">
        <v>37277</v>
      </c>
      <c r="M26320" t="s">
        <v>6169</v>
      </c>
      <c r="N26320" t="s">
        <v>63577</v>
      </c>
      <c r="O26320" s="76" t="s">
        <v>4366</v>
      </c>
      <c r="P26320" s="82">
        <v>87</v>
      </c>
      <c r="Q26320" s="82" t="s">
        <v>86683</v>
      </c>
      <c r="R26320"/>
    </row>
    <row r="26321" spans="12:18" x14ac:dyDescent="0.25">
      <c r="L26321" t="s">
        <v>37277</v>
      </c>
      <c r="M26321" t="s">
        <v>23623</v>
      </c>
      <c r="N26321" t="s">
        <v>63578</v>
      </c>
      <c r="O26321" s="76" t="s">
        <v>4356</v>
      </c>
      <c r="P26321" s="82">
        <v>1010</v>
      </c>
      <c r="Q26321" s="82" t="s">
        <v>86684</v>
      </c>
      <c r="R26321"/>
    </row>
    <row r="26322" spans="12:18" x14ac:dyDescent="0.25">
      <c r="L26322" t="s">
        <v>37277</v>
      </c>
      <c r="M26322" t="s">
        <v>19622</v>
      </c>
      <c r="N26322" t="s">
        <v>63579</v>
      </c>
      <c r="O26322" s="76" t="s">
        <v>4356</v>
      </c>
      <c r="P26322" s="82">
        <v>324</v>
      </c>
      <c r="Q26322" s="82" t="s">
        <v>86685</v>
      </c>
      <c r="R26322"/>
    </row>
    <row r="26323" spans="12:18" x14ac:dyDescent="0.25">
      <c r="L26323" t="s">
        <v>37277</v>
      </c>
      <c r="M26323" t="s">
        <v>17649</v>
      </c>
      <c r="N26323" t="s">
        <v>63580</v>
      </c>
      <c r="O26323" s="76" t="s">
        <v>4374</v>
      </c>
      <c r="P26323" s="82">
        <v>3987</v>
      </c>
      <c r="Q26323" s="82" t="s">
        <v>72645</v>
      </c>
      <c r="R26323"/>
    </row>
    <row r="26324" spans="12:18" x14ac:dyDescent="0.25">
      <c r="L26324" t="s">
        <v>37277</v>
      </c>
      <c r="M26324" t="s">
        <v>23624</v>
      </c>
      <c r="N26324" t="s">
        <v>63581</v>
      </c>
      <c r="O26324" s="76" t="s">
        <v>4356</v>
      </c>
      <c r="P26324" s="82">
        <v>373</v>
      </c>
      <c r="Q26324" s="82" t="s">
        <v>86686</v>
      </c>
      <c r="R26324"/>
    </row>
    <row r="26325" spans="12:18" x14ac:dyDescent="0.25">
      <c r="L26325" t="s">
        <v>37277</v>
      </c>
      <c r="M26325" t="s">
        <v>37145</v>
      </c>
      <c r="N26325" t="s">
        <v>63582</v>
      </c>
      <c r="O26325" s="76" t="s">
        <v>4450</v>
      </c>
      <c r="P26325" s="82">
        <v>11215</v>
      </c>
      <c r="Q26325" s="82" t="s">
        <v>72645</v>
      </c>
      <c r="R26325"/>
    </row>
    <row r="26326" spans="12:18" x14ac:dyDescent="0.25">
      <c r="L26326" t="s">
        <v>37277</v>
      </c>
      <c r="M26326" t="s">
        <v>37146</v>
      </c>
      <c r="N26326" t="s">
        <v>63583</v>
      </c>
      <c r="O26326" s="76" t="s">
        <v>4374</v>
      </c>
      <c r="P26326" s="82">
        <v>4370</v>
      </c>
      <c r="Q26326" s="82" t="s">
        <v>72645</v>
      </c>
      <c r="R26326"/>
    </row>
    <row r="26327" spans="12:18" x14ac:dyDescent="0.25">
      <c r="L26327" t="s">
        <v>37277</v>
      </c>
      <c r="M26327" t="s">
        <v>6170</v>
      </c>
      <c r="N26327" t="s">
        <v>63584</v>
      </c>
      <c r="O26327" s="76" t="s">
        <v>4356</v>
      </c>
      <c r="P26327" s="82">
        <v>1125</v>
      </c>
      <c r="Q26327" s="82" t="s">
        <v>86687</v>
      </c>
      <c r="R26327"/>
    </row>
    <row r="26328" spans="12:18" x14ac:dyDescent="0.25">
      <c r="L26328" t="s">
        <v>37277</v>
      </c>
      <c r="M26328" t="s">
        <v>17651</v>
      </c>
      <c r="N26328" t="s">
        <v>63585</v>
      </c>
      <c r="O26328" s="76" t="s">
        <v>4356</v>
      </c>
      <c r="P26328" s="82">
        <v>536</v>
      </c>
      <c r="Q26328" s="82" t="s">
        <v>86688</v>
      </c>
      <c r="R26328"/>
    </row>
    <row r="26329" spans="12:18" x14ac:dyDescent="0.25">
      <c r="L26329" t="s">
        <v>37277</v>
      </c>
      <c r="M26329" t="s">
        <v>23625</v>
      </c>
      <c r="N26329" t="s">
        <v>63586</v>
      </c>
      <c r="O26329" s="76" t="s">
        <v>4356</v>
      </c>
      <c r="P26329" s="82">
        <v>265</v>
      </c>
      <c r="Q26329" s="82" t="s">
        <v>86689</v>
      </c>
      <c r="R26329"/>
    </row>
    <row r="26330" spans="12:18" x14ac:dyDescent="0.25">
      <c r="L26330" t="s">
        <v>37277</v>
      </c>
      <c r="M26330" t="s">
        <v>6172</v>
      </c>
      <c r="N26330" t="s">
        <v>63587</v>
      </c>
      <c r="O26330" s="76" t="s">
        <v>4374</v>
      </c>
      <c r="P26330" s="82">
        <v>3656</v>
      </c>
      <c r="Q26330" s="82" t="s">
        <v>72645</v>
      </c>
      <c r="R26330"/>
    </row>
    <row r="26331" spans="12:18" x14ac:dyDescent="0.25">
      <c r="L26331" t="s">
        <v>37277</v>
      </c>
      <c r="M26331" t="s">
        <v>23626</v>
      </c>
      <c r="N26331" t="s">
        <v>63588</v>
      </c>
      <c r="O26331" s="76" t="s">
        <v>4356</v>
      </c>
      <c r="P26331" s="82">
        <v>637</v>
      </c>
      <c r="Q26331" s="82" t="s">
        <v>86691</v>
      </c>
      <c r="R26331"/>
    </row>
    <row r="26332" spans="12:18" x14ac:dyDescent="0.25">
      <c r="L26332" t="s">
        <v>37277</v>
      </c>
      <c r="M26332" t="s">
        <v>19625</v>
      </c>
      <c r="N26332" t="s">
        <v>63589</v>
      </c>
      <c r="O26332" s="76" t="s">
        <v>4356</v>
      </c>
      <c r="P26332" s="82">
        <v>834</v>
      </c>
      <c r="Q26332" s="82" t="s">
        <v>86692</v>
      </c>
      <c r="R26332"/>
    </row>
    <row r="26333" spans="12:18" x14ac:dyDescent="0.25">
      <c r="L26333" t="s">
        <v>37277</v>
      </c>
      <c r="M26333" t="s">
        <v>19627</v>
      </c>
      <c r="N26333" t="s">
        <v>63590</v>
      </c>
      <c r="O26333" s="76" t="s">
        <v>4356</v>
      </c>
      <c r="P26333" s="82">
        <v>505</v>
      </c>
      <c r="Q26333" s="82" t="s">
        <v>86693</v>
      </c>
      <c r="R26333"/>
    </row>
    <row r="26334" spans="12:18" x14ac:dyDescent="0.25">
      <c r="L26334" t="s">
        <v>37277</v>
      </c>
      <c r="M26334" t="s">
        <v>23627</v>
      </c>
      <c r="N26334" t="s">
        <v>63591</v>
      </c>
      <c r="O26334" s="76" t="s">
        <v>4374</v>
      </c>
      <c r="P26334" s="82">
        <v>2701</v>
      </c>
      <c r="Q26334" s="82" t="s">
        <v>72645</v>
      </c>
      <c r="R26334"/>
    </row>
    <row r="26335" spans="12:18" x14ac:dyDescent="0.25">
      <c r="L26335" t="s">
        <v>37277</v>
      </c>
      <c r="M26335" t="s">
        <v>6173</v>
      </c>
      <c r="N26335" t="s">
        <v>63592</v>
      </c>
      <c r="O26335" s="76" t="s">
        <v>4356</v>
      </c>
      <c r="P26335" s="82">
        <v>327</v>
      </c>
      <c r="Q26335" s="82" t="s">
        <v>86694</v>
      </c>
      <c r="R26335"/>
    </row>
    <row r="26336" spans="12:18" x14ac:dyDescent="0.25">
      <c r="L26336" t="s">
        <v>37277</v>
      </c>
      <c r="M26336" t="s">
        <v>6174</v>
      </c>
      <c r="N26336" t="s">
        <v>63593</v>
      </c>
      <c r="O26336" s="76" t="s">
        <v>4450</v>
      </c>
      <c r="P26336" s="82">
        <v>26780</v>
      </c>
      <c r="Q26336" s="82" t="s">
        <v>72645</v>
      </c>
      <c r="R26336"/>
    </row>
    <row r="26337" spans="12:18" x14ac:dyDescent="0.25">
      <c r="L26337" t="s">
        <v>37277</v>
      </c>
      <c r="M26337" t="s">
        <v>23628</v>
      </c>
      <c r="N26337" t="s">
        <v>63594</v>
      </c>
      <c r="O26337" s="76" t="s">
        <v>4356</v>
      </c>
      <c r="P26337" s="82">
        <v>333</v>
      </c>
      <c r="Q26337" s="82" t="s">
        <v>86695</v>
      </c>
      <c r="R26337"/>
    </row>
    <row r="26338" spans="12:18" x14ac:dyDescent="0.25">
      <c r="L26338" t="s">
        <v>37277</v>
      </c>
      <c r="M26338" t="s">
        <v>6175</v>
      </c>
      <c r="N26338" t="s">
        <v>63595</v>
      </c>
      <c r="O26338" s="76" t="s">
        <v>4366</v>
      </c>
      <c r="P26338" s="82">
        <v>319</v>
      </c>
      <c r="Q26338" s="82" t="s">
        <v>86696</v>
      </c>
      <c r="R26338"/>
    </row>
    <row r="26339" spans="12:18" x14ac:dyDescent="0.25">
      <c r="L26339" t="s">
        <v>37277</v>
      </c>
      <c r="M26339" t="s">
        <v>23629</v>
      </c>
      <c r="N26339" t="s">
        <v>63596</v>
      </c>
      <c r="O26339" s="76" t="s">
        <v>4356</v>
      </c>
      <c r="P26339" s="82">
        <v>4064</v>
      </c>
      <c r="Q26339" s="82" t="s">
        <v>86697</v>
      </c>
      <c r="R26339"/>
    </row>
    <row r="26340" spans="12:18" x14ac:dyDescent="0.25">
      <c r="L26340" t="s">
        <v>37277</v>
      </c>
      <c r="M26340" t="s">
        <v>23630</v>
      </c>
      <c r="N26340" t="s">
        <v>63597</v>
      </c>
      <c r="O26340" s="76" t="s">
        <v>4356</v>
      </c>
      <c r="P26340" s="82">
        <v>1188</v>
      </c>
      <c r="Q26340" s="82" t="s">
        <v>86698</v>
      </c>
      <c r="R26340"/>
    </row>
    <row r="26341" spans="12:18" x14ac:dyDescent="0.25">
      <c r="L26341" t="s">
        <v>37277</v>
      </c>
      <c r="M26341" t="s">
        <v>6176</v>
      </c>
      <c r="N26341" t="s">
        <v>63598</v>
      </c>
      <c r="O26341" s="76" t="s">
        <v>4356</v>
      </c>
      <c r="P26341" s="82">
        <v>111</v>
      </c>
      <c r="Q26341" s="82" t="s">
        <v>86699</v>
      </c>
      <c r="R26341"/>
    </row>
    <row r="26342" spans="12:18" x14ac:dyDescent="0.25">
      <c r="L26342" t="s">
        <v>37277</v>
      </c>
      <c r="M26342" t="s">
        <v>23631</v>
      </c>
      <c r="N26342" t="s">
        <v>63599</v>
      </c>
      <c r="O26342" s="76" t="s">
        <v>4356</v>
      </c>
      <c r="P26342" s="82">
        <v>2111</v>
      </c>
      <c r="Q26342" s="82" t="s">
        <v>86700</v>
      </c>
      <c r="R26342"/>
    </row>
    <row r="26343" spans="12:18" x14ac:dyDescent="0.25">
      <c r="L26343" t="s">
        <v>37277</v>
      </c>
      <c r="M26343" t="s">
        <v>17653</v>
      </c>
      <c r="N26343" t="s">
        <v>63600</v>
      </c>
      <c r="O26343" s="76" t="s">
        <v>4366</v>
      </c>
      <c r="P26343" s="82">
        <v>242</v>
      </c>
      <c r="Q26343" s="82" t="s">
        <v>86701</v>
      </c>
      <c r="R26343"/>
    </row>
    <row r="26344" spans="12:18" x14ac:dyDescent="0.25">
      <c r="L26344" t="s">
        <v>37277</v>
      </c>
      <c r="M26344" t="s">
        <v>23632</v>
      </c>
      <c r="N26344" t="s">
        <v>63601</v>
      </c>
      <c r="O26344" s="76" t="s">
        <v>4366</v>
      </c>
      <c r="P26344" s="82">
        <v>193</v>
      </c>
      <c r="Q26344" s="82" t="s">
        <v>86703</v>
      </c>
      <c r="R26344"/>
    </row>
    <row r="26345" spans="12:18" x14ac:dyDescent="0.25">
      <c r="L26345" t="s">
        <v>37277</v>
      </c>
      <c r="M26345" t="s">
        <v>37147</v>
      </c>
      <c r="N26345" t="s">
        <v>63602</v>
      </c>
      <c r="O26345" s="76" t="s">
        <v>4374</v>
      </c>
      <c r="P26345" s="82">
        <v>2333</v>
      </c>
      <c r="Q26345" s="82" t="s">
        <v>86704</v>
      </c>
      <c r="R26345"/>
    </row>
    <row r="26346" spans="12:18" x14ac:dyDescent="0.25">
      <c r="L26346" t="s">
        <v>37277</v>
      </c>
      <c r="M26346" t="s">
        <v>19629</v>
      </c>
      <c r="N26346" t="s">
        <v>63603</v>
      </c>
      <c r="O26346" s="76" t="s">
        <v>4356</v>
      </c>
      <c r="P26346" s="82">
        <v>215</v>
      </c>
      <c r="Q26346" s="82" t="s">
        <v>86705</v>
      </c>
      <c r="R26346"/>
    </row>
    <row r="26347" spans="12:18" x14ac:dyDescent="0.25">
      <c r="L26347" t="s">
        <v>37277</v>
      </c>
      <c r="M26347" t="s">
        <v>37148</v>
      </c>
      <c r="N26347" t="s">
        <v>63604</v>
      </c>
      <c r="O26347" s="76" t="s">
        <v>4356</v>
      </c>
      <c r="P26347" s="82">
        <v>193</v>
      </c>
      <c r="Q26347" s="82" t="s">
        <v>86706</v>
      </c>
      <c r="R26347"/>
    </row>
    <row r="26348" spans="12:18" x14ac:dyDescent="0.25">
      <c r="L26348" t="s">
        <v>37277</v>
      </c>
      <c r="M26348" t="s">
        <v>17655</v>
      </c>
      <c r="N26348" t="s">
        <v>63605</v>
      </c>
      <c r="O26348" s="76" t="s">
        <v>4374</v>
      </c>
      <c r="P26348" s="82">
        <v>1221</v>
      </c>
      <c r="Q26348" s="82" t="s">
        <v>72645</v>
      </c>
      <c r="R26348"/>
    </row>
    <row r="26349" spans="12:18" x14ac:dyDescent="0.25">
      <c r="L26349" t="s">
        <v>37277</v>
      </c>
      <c r="M26349" t="s">
        <v>19631</v>
      </c>
      <c r="N26349" t="s">
        <v>63606</v>
      </c>
      <c r="O26349" s="76" t="s">
        <v>4356</v>
      </c>
      <c r="P26349" s="82">
        <v>1520</v>
      </c>
      <c r="Q26349" s="82" t="s">
        <v>86707</v>
      </c>
      <c r="R26349"/>
    </row>
    <row r="26350" spans="12:18" x14ac:dyDescent="0.25">
      <c r="L26350" t="s">
        <v>37277</v>
      </c>
      <c r="M26350" t="s">
        <v>17657</v>
      </c>
      <c r="N26350" t="s">
        <v>63607</v>
      </c>
      <c r="O26350" s="76" t="s">
        <v>4356</v>
      </c>
      <c r="P26350" s="82">
        <v>404</v>
      </c>
      <c r="Q26350" s="82" t="s">
        <v>86708</v>
      </c>
      <c r="R26350"/>
    </row>
    <row r="26351" spans="12:18" x14ac:dyDescent="0.25">
      <c r="L26351" t="s">
        <v>37277</v>
      </c>
      <c r="M26351" t="s">
        <v>6178</v>
      </c>
      <c r="N26351" t="s">
        <v>63608</v>
      </c>
      <c r="O26351" s="76" t="s">
        <v>4356</v>
      </c>
      <c r="P26351" s="82">
        <v>553</v>
      </c>
      <c r="Q26351" s="82" t="s">
        <v>86709</v>
      </c>
      <c r="R26351"/>
    </row>
    <row r="26352" spans="12:18" x14ac:dyDescent="0.25">
      <c r="L26352" t="s">
        <v>37277</v>
      </c>
      <c r="M26352" t="s">
        <v>37149</v>
      </c>
      <c r="N26352" t="s">
        <v>63609</v>
      </c>
      <c r="O26352" s="76" t="s">
        <v>4374</v>
      </c>
      <c r="P26352" s="82">
        <v>2510</v>
      </c>
      <c r="Q26352" s="82" t="s">
        <v>72645</v>
      </c>
      <c r="R26352"/>
    </row>
    <row r="26353" spans="12:18" x14ac:dyDescent="0.25">
      <c r="L26353" t="s">
        <v>37277</v>
      </c>
      <c r="M26353" t="s">
        <v>6179</v>
      </c>
      <c r="N26353" t="s">
        <v>63610</v>
      </c>
      <c r="O26353" s="76" t="s">
        <v>4374</v>
      </c>
      <c r="P26353" s="82">
        <v>637</v>
      </c>
      <c r="Q26353" s="82" t="s">
        <v>86710</v>
      </c>
      <c r="R26353"/>
    </row>
    <row r="26354" spans="12:18" x14ac:dyDescent="0.25">
      <c r="L26354" t="s">
        <v>37277</v>
      </c>
      <c r="M26354" t="s">
        <v>37150</v>
      </c>
      <c r="N26354" t="s">
        <v>63611</v>
      </c>
      <c r="O26354" s="76" t="s">
        <v>4374</v>
      </c>
      <c r="P26354" s="82">
        <v>1639</v>
      </c>
      <c r="Q26354" s="82" t="s">
        <v>86711</v>
      </c>
      <c r="R26354"/>
    </row>
    <row r="26355" spans="12:18" x14ac:dyDescent="0.25">
      <c r="L26355" t="s">
        <v>37277</v>
      </c>
      <c r="M26355" t="s">
        <v>37151</v>
      </c>
      <c r="N26355" t="s">
        <v>63612</v>
      </c>
      <c r="O26355" s="76" t="s">
        <v>4356</v>
      </c>
      <c r="P26355" s="82">
        <v>706</v>
      </c>
      <c r="Q26355" s="82" t="s">
        <v>86712</v>
      </c>
      <c r="R26355"/>
    </row>
    <row r="26356" spans="12:18" x14ac:dyDescent="0.25">
      <c r="L26356" t="s">
        <v>37277</v>
      </c>
      <c r="M26356" t="s">
        <v>19633</v>
      </c>
      <c r="N26356" t="s">
        <v>63613</v>
      </c>
      <c r="O26356" s="76" t="s">
        <v>4366</v>
      </c>
      <c r="P26356" s="82">
        <v>157</v>
      </c>
      <c r="Q26356" s="82" t="s">
        <v>86713</v>
      </c>
      <c r="R26356"/>
    </row>
    <row r="26357" spans="12:18" x14ac:dyDescent="0.25">
      <c r="L26357" t="s">
        <v>37277</v>
      </c>
      <c r="M26357" t="s">
        <v>19635</v>
      </c>
      <c r="N26357" t="s">
        <v>63614</v>
      </c>
      <c r="O26357" s="76" t="s">
        <v>4356</v>
      </c>
      <c r="P26357" s="82">
        <v>540</v>
      </c>
      <c r="Q26357" s="82" t="s">
        <v>86714</v>
      </c>
      <c r="R26357"/>
    </row>
    <row r="26358" spans="12:18" x14ac:dyDescent="0.25">
      <c r="L26358" t="s">
        <v>37277</v>
      </c>
      <c r="M26358" t="s">
        <v>6180</v>
      </c>
      <c r="N26358" t="s">
        <v>63615</v>
      </c>
      <c r="O26358" s="76" t="s">
        <v>4356</v>
      </c>
      <c r="P26358" s="82">
        <v>156</v>
      </c>
      <c r="Q26358" s="82" t="s">
        <v>86715</v>
      </c>
      <c r="R26358"/>
    </row>
    <row r="26359" spans="12:18" x14ac:dyDescent="0.25">
      <c r="L26359" t="s">
        <v>37277</v>
      </c>
      <c r="M26359" t="s">
        <v>6181</v>
      </c>
      <c r="N26359" t="s">
        <v>63616</v>
      </c>
      <c r="O26359" s="76" t="s">
        <v>4356</v>
      </c>
      <c r="P26359" s="82">
        <v>222</v>
      </c>
      <c r="Q26359" s="82" t="s">
        <v>86716</v>
      </c>
      <c r="R26359"/>
    </row>
    <row r="26360" spans="12:18" x14ac:dyDescent="0.25">
      <c r="L26360" t="s">
        <v>37277</v>
      </c>
      <c r="M26360" t="s">
        <v>17658</v>
      </c>
      <c r="N26360" t="s">
        <v>63617</v>
      </c>
      <c r="O26360" s="76" t="s">
        <v>4356</v>
      </c>
      <c r="P26360" s="82">
        <v>1265</v>
      </c>
      <c r="Q26360" s="82" t="s">
        <v>86717</v>
      </c>
      <c r="R26360"/>
    </row>
    <row r="26361" spans="12:18" x14ac:dyDescent="0.25">
      <c r="L26361" t="s">
        <v>37277</v>
      </c>
      <c r="M26361" t="s">
        <v>37152</v>
      </c>
      <c r="N26361" t="s">
        <v>63618</v>
      </c>
      <c r="O26361" s="76" t="s">
        <v>4374</v>
      </c>
      <c r="P26361" s="82">
        <v>948</v>
      </c>
      <c r="Q26361" s="82" t="s">
        <v>72645</v>
      </c>
      <c r="R26361"/>
    </row>
    <row r="26362" spans="12:18" x14ac:dyDescent="0.25">
      <c r="L26362" t="s">
        <v>37277</v>
      </c>
      <c r="M26362" t="s">
        <v>37153</v>
      </c>
      <c r="N26362" t="s">
        <v>63619</v>
      </c>
      <c r="O26362" s="76" t="s">
        <v>4356</v>
      </c>
      <c r="P26362" s="82">
        <v>1680</v>
      </c>
      <c r="Q26362" s="82" t="s">
        <v>86718</v>
      </c>
      <c r="R26362"/>
    </row>
    <row r="26363" spans="12:18" x14ac:dyDescent="0.25">
      <c r="L26363" t="s">
        <v>37277</v>
      </c>
      <c r="M26363" t="s">
        <v>19637</v>
      </c>
      <c r="N26363" t="s">
        <v>63620</v>
      </c>
      <c r="O26363" s="76" t="s">
        <v>4356</v>
      </c>
      <c r="P26363" s="82">
        <v>255</v>
      </c>
      <c r="Q26363" s="82" t="s">
        <v>86719</v>
      </c>
      <c r="R26363"/>
    </row>
    <row r="26364" spans="12:18" x14ac:dyDescent="0.25">
      <c r="L26364" t="s">
        <v>37277</v>
      </c>
      <c r="M26364" t="s">
        <v>37154</v>
      </c>
      <c r="N26364" t="s">
        <v>63621</v>
      </c>
      <c r="O26364" s="76" t="s">
        <v>4356</v>
      </c>
      <c r="P26364" s="82">
        <v>781</v>
      </c>
      <c r="Q26364" s="82" t="s">
        <v>86720</v>
      </c>
      <c r="R26364"/>
    </row>
    <row r="26365" spans="12:18" x14ac:dyDescent="0.25">
      <c r="L26365" t="s">
        <v>37277</v>
      </c>
      <c r="M26365" t="s">
        <v>23633</v>
      </c>
      <c r="N26365" t="s">
        <v>63622</v>
      </c>
      <c r="O26365" s="76" t="s">
        <v>4374</v>
      </c>
      <c r="P26365" s="82">
        <v>1053</v>
      </c>
      <c r="Q26365" s="82" t="s">
        <v>72645</v>
      </c>
      <c r="R26365"/>
    </row>
    <row r="26366" spans="12:18" x14ac:dyDescent="0.25">
      <c r="L26366" t="s">
        <v>37277</v>
      </c>
      <c r="M26366" t="s">
        <v>17660</v>
      </c>
      <c r="N26366" t="s">
        <v>63623</v>
      </c>
      <c r="O26366" s="76" t="s">
        <v>4374</v>
      </c>
      <c r="P26366" s="82">
        <v>622</v>
      </c>
      <c r="Q26366" s="82" t="s">
        <v>72645</v>
      </c>
      <c r="R26366"/>
    </row>
    <row r="26367" spans="12:18" x14ac:dyDescent="0.25">
      <c r="L26367" t="s">
        <v>37277</v>
      </c>
      <c r="M26367" t="s">
        <v>6182</v>
      </c>
      <c r="N26367" t="s">
        <v>63624</v>
      </c>
      <c r="O26367" s="76" t="s">
        <v>4356</v>
      </c>
      <c r="P26367" s="82">
        <v>915</v>
      </c>
      <c r="Q26367" s="82" t="s">
        <v>86721</v>
      </c>
      <c r="R26367"/>
    </row>
    <row r="26368" spans="12:18" x14ac:dyDescent="0.25">
      <c r="L26368" t="s">
        <v>37277</v>
      </c>
      <c r="M26368" t="s">
        <v>6145</v>
      </c>
      <c r="N26368" t="s">
        <v>63625</v>
      </c>
      <c r="O26368" s="76" t="s">
        <v>4374</v>
      </c>
      <c r="P26368" s="82">
        <v>2663</v>
      </c>
      <c r="Q26368" s="82" t="s">
        <v>86585</v>
      </c>
      <c r="R26368"/>
    </row>
    <row r="26369" spans="12:18" x14ac:dyDescent="0.25">
      <c r="L26369" t="s">
        <v>37277</v>
      </c>
      <c r="M26369" t="s">
        <v>6216</v>
      </c>
      <c r="N26369" t="s">
        <v>63626</v>
      </c>
      <c r="O26369" s="76" t="s">
        <v>4356</v>
      </c>
      <c r="P26369" s="82">
        <v>618</v>
      </c>
      <c r="Q26369" s="82" t="s">
        <v>86805</v>
      </c>
      <c r="R26369"/>
    </row>
    <row r="26370" spans="12:18" x14ac:dyDescent="0.25">
      <c r="L26370" t="s">
        <v>37277</v>
      </c>
      <c r="M26370" t="s">
        <v>37199</v>
      </c>
      <c r="N26370" t="s">
        <v>63627</v>
      </c>
      <c r="O26370" s="76" t="s">
        <v>4356</v>
      </c>
      <c r="P26370" s="82">
        <v>402</v>
      </c>
      <c r="Q26370" s="82" t="s">
        <v>86909</v>
      </c>
      <c r="R26370"/>
    </row>
    <row r="26371" spans="12:18" x14ac:dyDescent="0.25">
      <c r="L26371" t="s">
        <v>37277</v>
      </c>
      <c r="M26371" t="s">
        <v>17748</v>
      </c>
      <c r="N26371" t="s">
        <v>63628</v>
      </c>
      <c r="O26371" s="76" t="s">
        <v>4374</v>
      </c>
      <c r="P26371" s="82">
        <v>5841</v>
      </c>
      <c r="Q26371" s="82" t="s">
        <v>72645</v>
      </c>
      <c r="R26371"/>
    </row>
    <row r="26372" spans="12:18" x14ac:dyDescent="0.25">
      <c r="L26372" t="s">
        <v>37277</v>
      </c>
      <c r="M26372" t="s">
        <v>17663</v>
      </c>
      <c r="N26372" t="s">
        <v>63629</v>
      </c>
      <c r="O26372" s="76" t="s">
        <v>4356</v>
      </c>
      <c r="P26372" s="82">
        <v>471</v>
      </c>
      <c r="Q26372" s="82" t="s">
        <v>86722</v>
      </c>
      <c r="R26372"/>
    </row>
    <row r="26373" spans="12:18" x14ac:dyDescent="0.25">
      <c r="L26373" t="s">
        <v>37277</v>
      </c>
      <c r="M26373" t="s">
        <v>19639</v>
      </c>
      <c r="N26373" t="s">
        <v>63630</v>
      </c>
      <c r="O26373" s="76" t="s">
        <v>4374</v>
      </c>
      <c r="P26373" s="82">
        <v>3272</v>
      </c>
      <c r="Q26373" s="82" t="s">
        <v>72645</v>
      </c>
      <c r="R26373"/>
    </row>
    <row r="26374" spans="12:18" x14ac:dyDescent="0.25">
      <c r="L26374" t="s">
        <v>37277</v>
      </c>
      <c r="M26374" t="s">
        <v>6183</v>
      </c>
      <c r="N26374" t="s">
        <v>63631</v>
      </c>
      <c r="O26374" s="76" t="s">
        <v>4356</v>
      </c>
      <c r="P26374" s="82">
        <v>722</v>
      </c>
      <c r="Q26374" s="82" t="s">
        <v>86723</v>
      </c>
      <c r="R26374"/>
    </row>
    <row r="26375" spans="12:18" x14ac:dyDescent="0.25">
      <c r="L26375" t="s">
        <v>37277</v>
      </c>
      <c r="M26375" t="s">
        <v>17665</v>
      </c>
      <c r="N26375" t="s">
        <v>63632</v>
      </c>
      <c r="O26375" s="76" t="s">
        <v>4366</v>
      </c>
      <c r="P26375" s="82">
        <v>199</v>
      </c>
      <c r="Q26375" s="82" t="s">
        <v>86724</v>
      </c>
      <c r="R26375"/>
    </row>
    <row r="26376" spans="12:18" x14ac:dyDescent="0.25">
      <c r="L26376" t="s">
        <v>37277</v>
      </c>
      <c r="M26376" t="s">
        <v>6184</v>
      </c>
      <c r="N26376" t="s">
        <v>63633</v>
      </c>
      <c r="O26376" s="76" t="s">
        <v>4356</v>
      </c>
      <c r="P26376" s="82">
        <v>936</v>
      </c>
      <c r="Q26376" s="82" t="s">
        <v>86725</v>
      </c>
      <c r="R26376"/>
    </row>
    <row r="26377" spans="12:18" x14ac:dyDescent="0.25">
      <c r="L26377" t="s">
        <v>37277</v>
      </c>
      <c r="M26377" t="s">
        <v>6185</v>
      </c>
      <c r="N26377" t="s">
        <v>63634</v>
      </c>
      <c r="O26377" s="76" t="s">
        <v>4356</v>
      </c>
      <c r="P26377" s="82">
        <v>320</v>
      </c>
      <c r="Q26377" s="82" t="s">
        <v>86726</v>
      </c>
      <c r="R26377"/>
    </row>
    <row r="26378" spans="12:18" x14ac:dyDescent="0.25">
      <c r="L26378" t="s">
        <v>37277</v>
      </c>
      <c r="M26378" t="s">
        <v>6186</v>
      </c>
      <c r="N26378" t="s">
        <v>63635</v>
      </c>
      <c r="O26378" s="76" t="s">
        <v>4356</v>
      </c>
      <c r="P26378" s="82">
        <v>2304</v>
      </c>
      <c r="Q26378" s="82" t="s">
        <v>86727</v>
      </c>
      <c r="R26378"/>
    </row>
    <row r="26379" spans="12:18" x14ac:dyDescent="0.25">
      <c r="L26379" t="s">
        <v>37277</v>
      </c>
      <c r="M26379" t="s">
        <v>6171</v>
      </c>
      <c r="N26379" t="s">
        <v>63636</v>
      </c>
      <c r="O26379" s="76" t="s">
        <v>4356</v>
      </c>
      <c r="P26379" s="82">
        <v>505</v>
      </c>
      <c r="Q26379" s="82" t="s">
        <v>86690</v>
      </c>
      <c r="R26379"/>
    </row>
    <row r="26380" spans="12:18" x14ac:dyDescent="0.25">
      <c r="L26380" t="s">
        <v>37277</v>
      </c>
      <c r="M26380" t="s">
        <v>6187</v>
      </c>
      <c r="N26380" t="s">
        <v>63637</v>
      </c>
      <c r="O26380" s="76" t="s">
        <v>4356</v>
      </c>
      <c r="P26380" s="82">
        <v>1540</v>
      </c>
      <c r="Q26380" s="82" t="s">
        <v>86728</v>
      </c>
      <c r="R26380"/>
    </row>
    <row r="26381" spans="12:18" x14ac:dyDescent="0.25">
      <c r="L26381" t="s">
        <v>37277</v>
      </c>
      <c r="M26381" t="s">
        <v>6188</v>
      </c>
      <c r="N26381" t="s">
        <v>63638</v>
      </c>
      <c r="O26381" s="76" t="s">
        <v>4356</v>
      </c>
      <c r="P26381" s="82">
        <v>837</v>
      </c>
      <c r="Q26381" s="82" t="s">
        <v>86729</v>
      </c>
      <c r="R26381"/>
    </row>
    <row r="26382" spans="12:18" x14ac:dyDescent="0.25">
      <c r="L26382" t="s">
        <v>37277</v>
      </c>
      <c r="M26382" t="s">
        <v>6189</v>
      </c>
      <c r="N26382" t="s">
        <v>63639</v>
      </c>
      <c r="O26382" s="76" t="s">
        <v>4356</v>
      </c>
      <c r="P26382" s="82">
        <v>557</v>
      </c>
      <c r="Q26382" s="82" t="s">
        <v>86730</v>
      </c>
      <c r="R26382"/>
    </row>
    <row r="26383" spans="12:18" x14ac:dyDescent="0.25">
      <c r="L26383" t="s">
        <v>37277</v>
      </c>
      <c r="M26383" t="s">
        <v>6190</v>
      </c>
      <c r="N26383" t="s">
        <v>63640</v>
      </c>
      <c r="O26383" s="76" t="s">
        <v>4356</v>
      </c>
      <c r="P26383" s="82">
        <v>654</v>
      </c>
      <c r="Q26383" s="82" t="s">
        <v>86731</v>
      </c>
      <c r="R26383"/>
    </row>
    <row r="26384" spans="12:18" x14ac:dyDescent="0.25">
      <c r="L26384" t="s">
        <v>37277</v>
      </c>
      <c r="M26384" t="s">
        <v>19640</v>
      </c>
      <c r="N26384" t="s">
        <v>63641</v>
      </c>
      <c r="O26384" s="76" t="s">
        <v>4450</v>
      </c>
      <c r="P26384" s="82">
        <v>18324</v>
      </c>
      <c r="Q26384" s="82" t="s">
        <v>72645</v>
      </c>
      <c r="R26384"/>
    </row>
    <row r="26385" spans="12:18" x14ac:dyDescent="0.25">
      <c r="L26385" t="s">
        <v>37277</v>
      </c>
      <c r="M26385" t="s">
        <v>37155</v>
      </c>
      <c r="N26385" t="s">
        <v>63642</v>
      </c>
      <c r="O26385" s="76" t="s">
        <v>4374</v>
      </c>
      <c r="P26385" s="82">
        <v>2600</v>
      </c>
      <c r="Q26385" s="82" t="s">
        <v>72645</v>
      </c>
      <c r="R26385"/>
    </row>
    <row r="26386" spans="12:18" x14ac:dyDescent="0.25">
      <c r="L26386" t="s">
        <v>37277</v>
      </c>
      <c r="M26386" t="s">
        <v>37156</v>
      </c>
      <c r="N26386" t="s">
        <v>63643</v>
      </c>
      <c r="O26386" s="76" t="s">
        <v>4356</v>
      </c>
      <c r="P26386" s="82">
        <v>286</v>
      </c>
      <c r="Q26386" s="82" t="s">
        <v>86732</v>
      </c>
      <c r="R26386"/>
    </row>
    <row r="26387" spans="12:18" x14ac:dyDescent="0.25">
      <c r="L26387" t="s">
        <v>37277</v>
      </c>
      <c r="M26387" t="s">
        <v>37157</v>
      </c>
      <c r="N26387" t="s">
        <v>63644</v>
      </c>
      <c r="O26387" s="76" t="s">
        <v>4356</v>
      </c>
      <c r="P26387" s="82">
        <v>380</v>
      </c>
      <c r="Q26387" s="82" t="s">
        <v>86733</v>
      </c>
      <c r="R26387"/>
    </row>
    <row r="26388" spans="12:18" x14ac:dyDescent="0.25">
      <c r="L26388" t="s">
        <v>37277</v>
      </c>
      <c r="M26388" t="s">
        <v>6191</v>
      </c>
      <c r="N26388" t="s">
        <v>63645</v>
      </c>
      <c r="O26388" s="76" t="s">
        <v>4356</v>
      </c>
      <c r="P26388" s="82">
        <v>640</v>
      </c>
      <c r="Q26388" s="82" t="s">
        <v>86734</v>
      </c>
      <c r="R26388"/>
    </row>
    <row r="26389" spans="12:18" x14ac:dyDescent="0.25">
      <c r="L26389" t="s">
        <v>37277</v>
      </c>
      <c r="M26389" t="s">
        <v>17667</v>
      </c>
      <c r="N26389" t="s">
        <v>63646</v>
      </c>
      <c r="O26389" s="76" t="s">
        <v>4356</v>
      </c>
      <c r="P26389" s="82">
        <v>417</v>
      </c>
      <c r="Q26389" s="82" t="s">
        <v>86735</v>
      </c>
      <c r="R26389"/>
    </row>
    <row r="26390" spans="12:18" x14ac:dyDescent="0.25">
      <c r="L26390" t="s">
        <v>37277</v>
      </c>
      <c r="M26390" t="s">
        <v>17668</v>
      </c>
      <c r="N26390" t="s">
        <v>63647</v>
      </c>
      <c r="O26390" s="76" t="s">
        <v>4356</v>
      </c>
      <c r="P26390" s="82">
        <v>498</v>
      </c>
      <c r="Q26390" s="82" t="s">
        <v>86736</v>
      </c>
      <c r="R26390"/>
    </row>
    <row r="26391" spans="12:18" x14ac:dyDescent="0.25">
      <c r="L26391" t="s">
        <v>37277</v>
      </c>
      <c r="M26391" t="s">
        <v>19642</v>
      </c>
      <c r="N26391" t="s">
        <v>63648</v>
      </c>
      <c r="O26391" s="76" t="s">
        <v>4366</v>
      </c>
      <c r="P26391" s="82">
        <v>241</v>
      </c>
      <c r="Q26391" s="82" t="s">
        <v>86737</v>
      </c>
      <c r="R26391"/>
    </row>
    <row r="26392" spans="12:18" x14ac:dyDescent="0.25">
      <c r="L26392" t="s">
        <v>37277</v>
      </c>
      <c r="M26392" t="s">
        <v>19644</v>
      </c>
      <c r="N26392" t="s">
        <v>63649</v>
      </c>
      <c r="O26392" s="76" t="s">
        <v>4356</v>
      </c>
      <c r="P26392" s="82">
        <v>794</v>
      </c>
      <c r="Q26392" s="82" t="s">
        <v>86738</v>
      </c>
      <c r="R26392"/>
    </row>
    <row r="26393" spans="12:18" x14ac:dyDescent="0.25">
      <c r="L26393" t="s">
        <v>37277</v>
      </c>
      <c r="M26393" t="s">
        <v>19646</v>
      </c>
      <c r="N26393" t="s">
        <v>63650</v>
      </c>
      <c r="O26393" s="76" t="s">
        <v>4374</v>
      </c>
      <c r="P26393" s="82">
        <v>1899</v>
      </c>
      <c r="Q26393" s="82" t="s">
        <v>72645</v>
      </c>
      <c r="R26393"/>
    </row>
    <row r="26394" spans="12:18" x14ac:dyDescent="0.25">
      <c r="L26394" t="s">
        <v>37277</v>
      </c>
      <c r="M26394" t="s">
        <v>6192</v>
      </c>
      <c r="N26394" t="s">
        <v>63651</v>
      </c>
      <c r="O26394" s="76" t="s">
        <v>4356</v>
      </c>
      <c r="P26394" s="82">
        <v>765</v>
      </c>
      <c r="Q26394" s="82" t="s">
        <v>86739</v>
      </c>
      <c r="R26394"/>
    </row>
    <row r="26395" spans="12:18" x14ac:dyDescent="0.25">
      <c r="L26395" t="s">
        <v>37277</v>
      </c>
      <c r="M26395" t="s">
        <v>23634</v>
      </c>
      <c r="N26395" t="s">
        <v>63652</v>
      </c>
      <c r="O26395" s="76" t="s">
        <v>4356</v>
      </c>
      <c r="P26395" s="82">
        <v>575</v>
      </c>
      <c r="Q26395" s="82" t="s">
        <v>86740</v>
      </c>
      <c r="R26395"/>
    </row>
    <row r="26396" spans="12:18" x14ac:dyDescent="0.25">
      <c r="L26396" t="s">
        <v>37277</v>
      </c>
      <c r="M26396" t="s">
        <v>6193</v>
      </c>
      <c r="N26396" t="s">
        <v>63653</v>
      </c>
      <c r="O26396" s="76" t="s">
        <v>4356</v>
      </c>
      <c r="P26396" s="82">
        <v>231</v>
      </c>
      <c r="Q26396" s="82" t="s">
        <v>86741</v>
      </c>
      <c r="R26396"/>
    </row>
    <row r="26397" spans="12:18" x14ac:dyDescent="0.25">
      <c r="L26397" t="s">
        <v>37277</v>
      </c>
      <c r="M26397" t="s">
        <v>6194</v>
      </c>
      <c r="N26397" t="s">
        <v>63654</v>
      </c>
      <c r="O26397" s="76" t="s">
        <v>4356</v>
      </c>
      <c r="P26397" s="82">
        <v>804</v>
      </c>
      <c r="Q26397" s="82" t="s">
        <v>86742</v>
      </c>
      <c r="R26397"/>
    </row>
    <row r="26398" spans="12:18" x14ac:dyDescent="0.25">
      <c r="L26398" t="s">
        <v>37277</v>
      </c>
      <c r="M26398" t="s">
        <v>17670</v>
      </c>
      <c r="N26398" t="s">
        <v>63655</v>
      </c>
      <c r="O26398" s="76" t="s">
        <v>4356</v>
      </c>
      <c r="P26398" s="82">
        <v>4151</v>
      </c>
      <c r="Q26398" s="82" t="s">
        <v>86743</v>
      </c>
      <c r="R26398"/>
    </row>
    <row r="26399" spans="12:18" x14ac:dyDescent="0.25">
      <c r="L26399" t="s">
        <v>37277</v>
      </c>
      <c r="M26399" t="s">
        <v>17672</v>
      </c>
      <c r="N26399" t="s">
        <v>63656</v>
      </c>
      <c r="O26399" s="76" t="s">
        <v>4374</v>
      </c>
      <c r="P26399" s="82">
        <v>4250</v>
      </c>
      <c r="Q26399" s="82" t="s">
        <v>72645</v>
      </c>
      <c r="R26399"/>
    </row>
    <row r="26400" spans="12:18" x14ac:dyDescent="0.25">
      <c r="L26400" t="s">
        <v>37277</v>
      </c>
      <c r="M26400" t="s">
        <v>17674</v>
      </c>
      <c r="N26400" t="s">
        <v>63657</v>
      </c>
      <c r="O26400" s="76" t="s">
        <v>4356</v>
      </c>
      <c r="P26400" s="82">
        <v>2726</v>
      </c>
      <c r="Q26400" s="82" t="s">
        <v>86744</v>
      </c>
      <c r="R26400"/>
    </row>
    <row r="26401" spans="12:18" x14ac:dyDescent="0.25">
      <c r="L26401" t="s">
        <v>37277</v>
      </c>
      <c r="M26401" t="s">
        <v>6195</v>
      </c>
      <c r="N26401" t="s">
        <v>63658</v>
      </c>
      <c r="O26401" s="76" t="s">
        <v>4374</v>
      </c>
      <c r="P26401" s="82">
        <v>1429</v>
      </c>
      <c r="Q26401" s="82" t="s">
        <v>72645</v>
      </c>
      <c r="R26401"/>
    </row>
    <row r="26402" spans="12:18" x14ac:dyDescent="0.25">
      <c r="L26402" t="s">
        <v>37277</v>
      </c>
      <c r="M26402" t="s">
        <v>17676</v>
      </c>
      <c r="N26402" t="s">
        <v>63659</v>
      </c>
      <c r="O26402" s="76" t="s">
        <v>4356</v>
      </c>
      <c r="P26402" s="82">
        <v>1485</v>
      </c>
      <c r="Q26402" s="82" t="s">
        <v>86745</v>
      </c>
      <c r="R26402"/>
    </row>
    <row r="26403" spans="12:18" x14ac:dyDescent="0.25">
      <c r="L26403" t="s">
        <v>37277</v>
      </c>
      <c r="M26403" t="s">
        <v>6196</v>
      </c>
      <c r="N26403" t="s">
        <v>63660</v>
      </c>
      <c r="O26403" s="76" t="s">
        <v>4356</v>
      </c>
      <c r="P26403" s="82">
        <v>591</v>
      </c>
      <c r="Q26403" s="82" t="s">
        <v>86746</v>
      </c>
      <c r="R26403"/>
    </row>
    <row r="26404" spans="12:18" x14ac:dyDescent="0.25">
      <c r="L26404" t="s">
        <v>37277</v>
      </c>
      <c r="M26404" t="s">
        <v>23635</v>
      </c>
      <c r="N26404" t="s">
        <v>63661</v>
      </c>
      <c r="O26404" s="76" t="s">
        <v>4356</v>
      </c>
      <c r="P26404" s="82">
        <v>332</v>
      </c>
      <c r="Q26404" s="82" t="s">
        <v>86747</v>
      </c>
      <c r="R26404"/>
    </row>
    <row r="26405" spans="12:18" x14ac:dyDescent="0.25">
      <c r="L26405" t="s">
        <v>37277</v>
      </c>
      <c r="M26405" t="s">
        <v>17678</v>
      </c>
      <c r="N26405" t="s">
        <v>63662</v>
      </c>
      <c r="O26405" s="76" t="s">
        <v>4356</v>
      </c>
      <c r="P26405" s="82">
        <v>613</v>
      </c>
      <c r="Q26405" s="82" t="s">
        <v>86748</v>
      </c>
      <c r="R26405"/>
    </row>
    <row r="26406" spans="12:18" x14ac:dyDescent="0.25">
      <c r="L26406" t="s">
        <v>37277</v>
      </c>
      <c r="M26406" t="s">
        <v>6197</v>
      </c>
      <c r="N26406" t="s">
        <v>63663</v>
      </c>
      <c r="O26406" s="76" t="s">
        <v>4356</v>
      </c>
      <c r="P26406" s="82">
        <v>915</v>
      </c>
      <c r="Q26406" s="82" t="s">
        <v>86749</v>
      </c>
      <c r="R26406"/>
    </row>
    <row r="26407" spans="12:18" x14ac:dyDescent="0.25">
      <c r="L26407" t="s">
        <v>37277</v>
      </c>
      <c r="M26407" t="s">
        <v>19648</v>
      </c>
      <c r="N26407" t="s">
        <v>63664</v>
      </c>
      <c r="O26407" s="76" t="s">
        <v>4356</v>
      </c>
      <c r="P26407" s="82">
        <v>3355</v>
      </c>
      <c r="Q26407" s="82" t="s">
        <v>86750</v>
      </c>
      <c r="R26407"/>
    </row>
    <row r="26408" spans="12:18" x14ac:dyDescent="0.25">
      <c r="L26408" t="s">
        <v>37277</v>
      </c>
      <c r="M26408" t="s">
        <v>23636</v>
      </c>
      <c r="N26408" t="s">
        <v>63665</v>
      </c>
      <c r="O26408" s="76" t="s">
        <v>4356</v>
      </c>
      <c r="P26408" s="82">
        <v>670</v>
      </c>
      <c r="Q26408" s="82" t="s">
        <v>86751</v>
      </c>
      <c r="R26408"/>
    </row>
    <row r="26409" spans="12:18" x14ac:dyDescent="0.25">
      <c r="L26409" t="s">
        <v>37277</v>
      </c>
      <c r="M26409" t="s">
        <v>23637</v>
      </c>
      <c r="N26409" t="s">
        <v>63666</v>
      </c>
      <c r="O26409" s="76" t="s">
        <v>4356</v>
      </c>
      <c r="P26409" s="82">
        <v>661</v>
      </c>
      <c r="Q26409" s="82" t="s">
        <v>86752</v>
      </c>
      <c r="R26409"/>
    </row>
    <row r="26410" spans="12:18" x14ac:dyDescent="0.25">
      <c r="L26410" t="s">
        <v>37277</v>
      </c>
      <c r="M26410" t="s">
        <v>23638</v>
      </c>
      <c r="N26410" t="s">
        <v>63667</v>
      </c>
      <c r="O26410" s="76" t="s">
        <v>4374</v>
      </c>
      <c r="P26410" s="82">
        <v>650</v>
      </c>
      <c r="Q26410" s="82" t="s">
        <v>86753</v>
      </c>
      <c r="R26410"/>
    </row>
    <row r="26411" spans="12:18" x14ac:dyDescent="0.25">
      <c r="L26411" t="s">
        <v>37277</v>
      </c>
      <c r="M26411" t="s">
        <v>6198</v>
      </c>
      <c r="N26411" t="s">
        <v>63668</v>
      </c>
      <c r="O26411" s="76" t="s">
        <v>4450</v>
      </c>
      <c r="P26411" s="82">
        <v>1984</v>
      </c>
      <c r="Q26411" s="82" t="s">
        <v>72645</v>
      </c>
      <c r="R26411"/>
    </row>
    <row r="26412" spans="12:18" x14ac:dyDescent="0.25">
      <c r="L26412" t="s">
        <v>37277</v>
      </c>
      <c r="M26412" t="s">
        <v>37158</v>
      </c>
      <c r="N26412" t="s">
        <v>63669</v>
      </c>
      <c r="O26412" s="76" t="s">
        <v>4356</v>
      </c>
      <c r="P26412" s="82">
        <v>576</v>
      </c>
      <c r="Q26412" s="82" t="s">
        <v>86754</v>
      </c>
      <c r="R26412"/>
    </row>
    <row r="26413" spans="12:18" x14ac:dyDescent="0.25">
      <c r="L26413" t="s">
        <v>37277</v>
      </c>
      <c r="M26413" t="s">
        <v>17680</v>
      </c>
      <c r="N26413" t="s">
        <v>63670</v>
      </c>
      <c r="O26413" s="76" t="s">
        <v>4356</v>
      </c>
      <c r="P26413" s="82">
        <v>923</v>
      </c>
      <c r="Q26413" s="82" t="s">
        <v>86755</v>
      </c>
      <c r="R26413"/>
    </row>
    <row r="26414" spans="12:18" x14ac:dyDescent="0.25">
      <c r="L26414" t="s">
        <v>37277</v>
      </c>
      <c r="M26414" t="s">
        <v>6199</v>
      </c>
      <c r="N26414" t="s">
        <v>63671</v>
      </c>
      <c r="O26414" s="76" t="s">
        <v>4374</v>
      </c>
      <c r="P26414" s="82">
        <v>9312</v>
      </c>
      <c r="Q26414" s="82" t="s">
        <v>72645</v>
      </c>
      <c r="R26414"/>
    </row>
    <row r="26415" spans="12:18" x14ac:dyDescent="0.25">
      <c r="L26415" t="s">
        <v>37277</v>
      </c>
      <c r="M26415" t="s">
        <v>37159</v>
      </c>
      <c r="N26415" t="s">
        <v>63672</v>
      </c>
      <c r="O26415" s="76" t="s">
        <v>4356</v>
      </c>
      <c r="P26415" s="82">
        <v>1897</v>
      </c>
      <c r="Q26415" s="82" t="s">
        <v>86756</v>
      </c>
      <c r="R26415"/>
    </row>
    <row r="26416" spans="12:18" x14ac:dyDescent="0.25">
      <c r="L26416" t="s">
        <v>37277</v>
      </c>
      <c r="M26416" t="s">
        <v>6200</v>
      </c>
      <c r="N26416" t="s">
        <v>63673</v>
      </c>
      <c r="O26416" s="76" t="s">
        <v>4374</v>
      </c>
      <c r="P26416" s="82">
        <v>2077</v>
      </c>
      <c r="Q26416" s="82" t="s">
        <v>72645</v>
      </c>
      <c r="R26416"/>
    </row>
    <row r="26417" spans="12:18" x14ac:dyDescent="0.25">
      <c r="L26417" t="s">
        <v>37277</v>
      </c>
      <c r="M26417" t="s">
        <v>6201</v>
      </c>
      <c r="N26417" t="s">
        <v>63674</v>
      </c>
      <c r="O26417" s="76" t="s">
        <v>4356</v>
      </c>
      <c r="P26417" s="82">
        <v>695</v>
      </c>
      <c r="Q26417" s="82" t="s">
        <v>86757</v>
      </c>
      <c r="R26417"/>
    </row>
    <row r="26418" spans="12:18" x14ac:dyDescent="0.25">
      <c r="L26418" t="s">
        <v>37277</v>
      </c>
      <c r="M26418" t="s">
        <v>37160</v>
      </c>
      <c r="N26418" t="s">
        <v>63675</v>
      </c>
      <c r="O26418" s="76" t="s">
        <v>4356</v>
      </c>
      <c r="P26418" s="82">
        <v>587</v>
      </c>
      <c r="Q26418" s="82" t="s">
        <v>86758</v>
      </c>
      <c r="R26418"/>
    </row>
    <row r="26419" spans="12:18" x14ac:dyDescent="0.25">
      <c r="L26419" t="s">
        <v>37277</v>
      </c>
      <c r="M26419" t="s">
        <v>37161</v>
      </c>
      <c r="N26419" t="s">
        <v>63676</v>
      </c>
      <c r="O26419" s="76" t="s">
        <v>4356</v>
      </c>
      <c r="P26419" s="82">
        <v>2006</v>
      </c>
      <c r="Q26419" s="82" t="s">
        <v>86759</v>
      </c>
      <c r="R26419"/>
    </row>
    <row r="26420" spans="12:18" x14ac:dyDescent="0.25">
      <c r="L26420" t="s">
        <v>37277</v>
      </c>
      <c r="M26420" t="s">
        <v>37162</v>
      </c>
      <c r="N26420" t="s">
        <v>63677</v>
      </c>
      <c r="O26420" s="76" t="s">
        <v>4374</v>
      </c>
      <c r="P26420" s="82">
        <v>641</v>
      </c>
      <c r="Q26420" s="82" t="s">
        <v>72645</v>
      </c>
      <c r="R26420"/>
    </row>
    <row r="26421" spans="12:18" x14ac:dyDescent="0.25">
      <c r="L26421" t="s">
        <v>37277</v>
      </c>
      <c r="M26421" t="s">
        <v>23639</v>
      </c>
      <c r="N26421" t="s">
        <v>63678</v>
      </c>
      <c r="O26421" s="76" t="s">
        <v>4356</v>
      </c>
      <c r="P26421" s="82">
        <v>488</v>
      </c>
      <c r="Q26421" s="82" t="s">
        <v>86760</v>
      </c>
      <c r="R26421"/>
    </row>
    <row r="26422" spans="12:18" x14ac:dyDescent="0.25">
      <c r="L26422" t="s">
        <v>37277</v>
      </c>
      <c r="M26422" t="s">
        <v>6202</v>
      </c>
      <c r="N26422" t="s">
        <v>63679</v>
      </c>
      <c r="O26422" s="76" t="s">
        <v>4356</v>
      </c>
      <c r="P26422" s="82">
        <v>763</v>
      </c>
      <c r="Q26422" s="82" t="s">
        <v>86761</v>
      </c>
      <c r="R26422"/>
    </row>
    <row r="26423" spans="12:18" x14ac:dyDescent="0.25">
      <c r="L26423" t="s">
        <v>37277</v>
      </c>
      <c r="M26423" t="s">
        <v>6203</v>
      </c>
      <c r="N26423" t="s">
        <v>63680</v>
      </c>
      <c r="O26423" s="76" t="s">
        <v>4374</v>
      </c>
      <c r="P26423" s="82">
        <v>4731</v>
      </c>
      <c r="Q26423" s="82" t="s">
        <v>72645</v>
      </c>
      <c r="R26423"/>
    </row>
    <row r="26424" spans="12:18" x14ac:dyDescent="0.25">
      <c r="L26424" t="s">
        <v>37277</v>
      </c>
      <c r="M26424" t="s">
        <v>17682</v>
      </c>
      <c r="N26424" t="s">
        <v>63681</v>
      </c>
      <c r="O26424" s="76" t="s">
        <v>4356</v>
      </c>
      <c r="P26424" s="82">
        <v>1138</v>
      </c>
      <c r="Q26424" s="82" t="s">
        <v>86762</v>
      </c>
      <c r="R26424"/>
    </row>
    <row r="26425" spans="12:18" x14ac:dyDescent="0.25">
      <c r="L26425" t="s">
        <v>37277</v>
      </c>
      <c r="M26425" t="s">
        <v>17684</v>
      </c>
      <c r="N26425" t="s">
        <v>63682</v>
      </c>
      <c r="O26425" s="76" t="s">
        <v>4356</v>
      </c>
      <c r="P26425" s="82">
        <v>2013</v>
      </c>
      <c r="Q26425" s="82" t="s">
        <v>86763</v>
      </c>
      <c r="R26425"/>
    </row>
    <row r="26426" spans="12:18" x14ac:dyDescent="0.25">
      <c r="L26426" t="s">
        <v>37277</v>
      </c>
      <c r="M26426" t="s">
        <v>37163</v>
      </c>
      <c r="N26426" t="s">
        <v>63683</v>
      </c>
      <c r="O26426" s="76" t="s">
        <v>4374</v>
      </c>
      <c r="P26426" s="82">
        <v>456</v>
      </c>
      <c r="Q26426" s="82" t="s">
        <v>72645</v>
      </c>
      <c r="R26426"/>
    </row>
    <row r="26427" spans="12:18" x14ac:dyDescent="0.25">
      <c r="L26427" t="s">
        <v>37277</v>
      </c>
      <c r="M26427" t="s">
        <v>17685</v>
      </c>
      <c r="N26427" t="s">
        <v>63684</v>
      </c>
      <c r="O26427" s="76" t="s">
        <v>4374</v>
      </c>
      <c r="P26427" s="82">
        <v>6011</v>
      </c>
      <c r="Q26427" s="82" t="s">
        <v>72645</v>
      </c>
      <c r="R26427"/>
    </row>
    <row r="26428" spans="12:18" x14ac:dyDescent="0.25">
      <c r="L26428" t="s">
        <v>37277</v>
      </c>
      <c r="M26428" t="s">
        <v>19651</v>
      </c>
      <c r="N26428" t="s">
        <v>63685</v>
      </c>
      <c r="O26428" s="76" t="s">
        <v>4356</v>
      </c>
      <c r="P26428" s="82">
        <v>542</v>
      </c>
      <c r="Q26428" s="82" t="s">
        <v>86764</v>
      </c>
      <c r="R26428"/>
    </row>
    <row r="26429" spans="12:18" x14ac:dyDescent="0.25">
      <c r="L26429" t="s">
        <v>37277</v>
      </c>
      <c r="M26429" t="s">
        <v>17687</v>
      </c>
      <c r="N26429" t="s">
        <v>63686</v>
      </c>
      <c r="O26429" s="76" t="s">
        <v>4356</v>
      </c>
      <c r="P26429" s="82">
        <v>656</v>
      </c>
      <c r="Q26429" s="82" t="s">
        <v>86765</v>
      </c>
      <c r="R26429"/>
    </row>
    <row r="26430" spans="12:18" x14ac:dyDescent="0.25">
      <c r="L26430" t="s">
        <v>37277</v>
      </c>
      <c r="M26430" t="s">
        <v>19653</v>
      </c>
      <c r="N26430" t="s">
        <v>63687</v>
      </c>
      <c r="O26430" s="76" t="s">
        <v>4356</v>
      </c>
      <c r="P26430" s="82">
        <v>698</v>
      </c>
      <c r="Q26430" s="82" t="s">
        <v>86766</v>
      </c>
      <c r="R26430"/>
    </row>
    <row r="26431" spans="12:18" x14ac:dyDescent="0.25">
      <c r="L26431" t="s">
        <v>37277</v>
      </c>
      <c r="M26431" t="s">
        <v>6177</v>
      </c>
      <c r="N26431" t="s">
        <v>63688</v>
      </c>
      <c r="O26431" s="76" t="s">
        <v>4356</v>
      </c>
      <c r="P26431" s="82">
        <v>799</v>
      </c>
      <c r="Q26431" s="82" t="s">
        <v>86702</v>
      </c>
      <c r="R26431"/>
    </row>
    <row r="26432" spans="12:18" x14ac:dyDescent="0.25">
      <c r="L26432" t="s">
        <v>37277</v>
      </c>
      <c r="M26432" t="s">
        <v>23640</v>
      </c>
      <c r="N26432" t="s">
        <v>63689</v>
      </c>
      <c r="O26432" s="76" t="s">
        <v>4356</v>
      </c>
      <c r="P26432" s="82">
        <v>351</v>
      </c>
      <c r="Q26432" s="82" t="s">
        <v>86767</v>
      </c>
      <c r="R26432"/>
    </row>
    <row r="26433" spans="12:18" x14ac:dyDescent="0.25">
      <c r="L26433" t="s">
        <v>37277</v>
      </c>
      <c r="M26433" t="s">
        <v>6204</v>
      </c>
      <c r="N26433" t="s">
        <v>63690</v>
      </c>
      <c r="O26433" s="76" t="s">
        <v>4356</v>
      </c>
      <c r="P26433" s="82">
        <v>629</v>
      </c>
      <c r="Q26433" s="82" t="s">
        <v>86768</v>
      </c>
      <c r="R26433"/>
    </row>
    <row r="26434" spans="12:18" x14ac:dyDescent="0.25">
      <c r="L26434" t="s">
        <v>37277</v>
      </c>
      <c r="M26434" t="s">
        <v>17689</v>
      </c>
      <c r="N26434" t="s">
        <v>63691</v>
      </c>
      <c r="O26434" s="76" t="s">
        <v>4356</v>
      </c>
      <c r="P26434" s="82">
        <v>341</v>
      </c>
      <c r="Q26434" s="82" t="s">
        <v>86769</v>
      </c>
      <c r="R26434"/>
    </row>
    <row r="26435" spans="12:18" x14ac:dyDescent="0.25">
      <c r="L26435" t="s">
        <v>37277</v>
      </c>
      <c r="M26435" t="s">
        <v>23641</v>
      </c>
      <c r="N26435" t="s">
        <v>63692</v>
      </c>
      <c r="O26435" s="76" t="s">
        <v>4356</v>
      </c>
      <c r="P26435" s="82">
        <v>1113</v>
      </c>
      <c r="Q26435" s="82" t="s">
        <v>86770</v>
      </c>
      <c r="R26435"/>
    </row>
    <row r="26436" spans="12:18" x14ac:dyDescent="0.25">
      <c r="L26436" t="s">
        <v>37277</v>
      </c>
      <c r="M26436" t="s">
        <v>17691</v>
      </c>
      <c r="N26436" t="s">
        <v>63693</v>
      </c>
      <c r="O26436" s="76" t="s">
        <v>4356</v>
      </c>
      <c r="P26436" s="82">
        <v>4404</v>
      </c>
      <c r="Q26436" s="82" t="s">
        <v>86771</v>
      </c>
      <c r="R26436"/>
    </row>
    <row r="26437" spans="12:18" x14ac:dyDescent="0.25">
      <c r="L26437" t="s">
        <v>37277</v>
      </c>
      <c r="M26437" t="s">
        <v>6205</v>
      </c>
      <c r="N26437" t="s">
        <v>63694</v>
      </c>
      <c r="O26437" s="76" t="s">
        <v>4356</v>
      </c>
      <c r="P26437" s="82">
        <v>1405</v>
      </c>
      <c r="Q26437" s="82" t="s">
        <v>86772</v>
      </c>
      <c r="R26437"/>
    </row>
    <row r="26438" spans="12:18" x14ac:dyDescent="0.25">
      <c r="L26438" t="s">
        <v>37277</v>
      </c>
      <c r="M26438" t="s">
        <v>23642</v>
      </c>
      <c r="N26438" t="s">
        <v>63695</v>
      </c>
      <c r="O26438" s="76" t="s">
        <v>4374</v>
      </c>
      <c r="P26438" s="82">
        <v>1590</v>
      </c>
      <c r="Q26438" s="82" t="s">
        <v>72645</v>
      </c>
      <c r="R26438"/>
    </row>
    <row r="26439" spans="12:18" x14ac:dyDescent="0.25">
      <c r="L26439" t="s">
        <v>37277</v>
      </c>
      <c r="M26439" t="s">
        <v>23643</v>
      </c>
      <c r="N26439" t="s">
        <v>63696</v>
      </c>
      <c r="O26439" s="76" t="s">
        <v>4356</v>
      </c>
      <c r="P26439" s="82">
        <v>965</v>
      </c>
      <c r="Q26439" s="82" t="s">
        <v>86773</v>
      </c>
      <c r="R26439"/>
    </row>
    <row r="26440" spans="12:18" x14ac:dyDescent="0.25">
      <c r="L26440" t="s">
        <v>37277</v>
      </c>
      <c r="M26440" t="s">
        <v>17693</v>
      </c>
      <c r="N26440" t="s">
        <v>63697</v>
      </c>
      <c r="O26440" s="76" t="s">
        <v>4374</v>
      </c>
      <c r="P26440" s="82">
        <v>913</v>
      </c>
      <c r="Q26440" s="82" t="s">
        <v>86774</v>
      </c>
      <c r="R26440"/>
    </row>
    <row r="26441" spans="12:18" x14ac:dyDescent="0.25">
      <c r="L26441" t="s">
        <v>37277</v>
      </c>
      <c r="M26441" t="s">
        <v>37164</v>
      </c>
      <c r="N26441" t="s">
        <v>63698</v>
      </c>
      <c r="O26441" s="76" t="s">
        <v>4374</v>
      </c>
      <c r="P26441" s="82">
        <v>1270</v>
      </c>
      <c r="Q26441" s="82" t="s">
        <v>72645</v>
      </c>
      <c r="R26441"/>
    </row>
    <row r="26442" spans="12:18" x14ac:dyDescent="0.25">
      <c r="L26442" t="s">
        <v>37277</v>
      </c>
      <c r="M26442" t="s">
        <v>17695</v>
      </c>
      <c r="N26442" t="s">
        <v>63699</v>
      </c>
      <c r="O26442" s="76" t="s">
        <v>4356</v>
      </c>
      <c r="P26442" s="82">
        <v>931</v>
      </c>
      <c r="Q26442" s="82" t="s">
        <v>86775</v>
      </c>
      <c r="R26442"/>
    </row>
    <row r="26443" spans="12:18" x14ac:dyDescent="0.25">
      <c r="L26443" t="s">
        <v>37277</v>
      </c>
      <c r="M26443" t="s">
        <v>19655</v>
      </c>
      <c r="N26443" t="s">
        <v>63700</v>
      </c>
      <c r="O26443" s="76" t="s">
        <v>4356</v>
      </c>
      <c r="P26443" s="82">
        <v>1374</v>
      </c>
      <c r="Q26443" s="82" t="s">
        <v>86776</v>
      </c>
      <c r="R26443"/>
    </row>
    <row r="26444" spans="12:18" x14ac:dyDescent="0.25">
      <c r="L26444" t="s">
        <v>37277</v>
      </c>
      <c r="M26444" t="s">
        <v>23644</v>
      </c>
      <c r="N26444" t="s">
        <v>63701</v>
      </c>
      <c r="O26444" s="76" t="s">
        <v>4356</v>
      </c>
      <c r="P26444" s="82">
        <v>276</v>
      </c>
      <c r="Q26444" s="82" t="s">
        <v>86777</v>
      </c>
      <c r="R26444"/>
    </row>
    <row r="26445" spans="12:18" x14ac:dyDescent="0.25">
      <c r="L26445" t="s">
        <v>37277</v>
      </c>
      <c r="M26445" t="s">
        <v>6206</v>
      </c>
      <c r="N26445" t="s">
        <v>63702</v>
      </c>
      <c r="O26445" s="76" t="s">
        <v>4366</v>
      </c>
      <c r="P26445" s="82">
        <v>122</v>
      </c>
      <c r="Q26445" s="82" t="s">
        <v>86778</v>
      </c>
      <c r="R26445"/>
    </row>
    <row r="26446" spans="12:18" x14ac:dyDescent="0.25">
      <c r="L26446" t="s">
        <v>37277</v>
      </c>
      <c r="M26446" t="s">
        <v>6207</v>
      </c>
      <c r="N26446" t="s">
        <v>63703</v>
      </c>
      <c r="O26446" s="76" t="s">
        <v>4374</v>
      </c>
      <c r="P26446" s="82">
        <v>887</v>
      </c>
      <c r="Q26446" s="82" t="s">
        <v>72645</v>
      </c>
      <c r="R26446"/>
    </row>
    <row r="26447" spans="12:18" x14ac:dyDescent="0.25">
      <c r="L26447" t="s">
        <v>37277</v>
      </c>
      <c r="M26447" t="s">
        <v>37165</v>
      </c>
      <c r="N26447" t="s">
        <v>63704</v>
      </c>
      <c r="O26447" s="76" t="s">
        <v>4356</v>
      </c>
      <c r="P26447" s="82">
        <v>1734</v>
      </c>
      <c r="Q26447" s="82" t="s">
        <v>86779</v>
      </c>
      <c r="R26447"/>
    </row>
    <row r="26448" spans="12:18" x14ac:dyDescent="0.25">
      <c r="L26448" t="s">
        <v>37277</v>
      </c>
      <c r="M26448" t="s">
        <v>37166</v>
      </c>
      <c r="N26448" t="s">
        <v>63705</v>
      </c>
      <c r="O26448" s="76" t="s">
        <v>4356</v>
      </c>
      <c r="P26448" s="82">
        <v>456</v>
      </c>
      <c r="Q26448" s="82" t="s">
        <v>86780</v>
      </c>
      <c r="R26448"/>
    </row>
    <row r="26449" spans="12:18" x14ac:dyDescent="0.25">
      <c r="L26449" t="s">
        <v>37277</v>
      </c>
      <c r="M26449" t="s">
        <v>6208</v>
      </c>
      <c r="N26449" t="s">
        <v>63706</v>
      </c>
      <c r="O26449" s="76" t="s">
        <v>4356</v>
      </c>
      <c r="P26449" s="82">
        <v>1359</v>
      </c>
      <c r="Q26449" s="82" t="s">
        <v>86781</v>
      </c>
      <c r="R26449"/>
    </row>
    <row r="26450" spans="12:18" x14ac:dyDescent="0.25">
      <c r="L26450" t="s">
        <v>37277</v>
      </c>
      <c r="M26450" t="s">
        <v>23645</v>
      </c>
      <c r="N26450" t="s">
        <v>63707</v>
      </c>
      <c r="O26450" s="76" t="s">
        <v>4356</v>
      </c>
      <c r="P26450" s="82">
        <v>1570</v>
      </c>
      <c r="Q26450" s="82" t="s">
        <v>86783</v>
      </c>
      <c r="R26450"/>
    </row>
    <row r="26451" spans="12:18" x14ac:dyDescent="0.25">
      <c r="L26451" t="s">
        <v>37277</v>
      </c>
      <c r="M26451" t="s">
        <v>6209</v>
      </c>
      <c r="N26451" t="s">
        <v>63708</v>
      </c>
      <c r="O26451" s="76" t="s">
        <v>4356</v>
      </c>
      <c r="P26451" s="82">
        <v>363</v>
      </c>
      <c r="Q26451" s="82" t="s">
        <v>86784</v>
      </c>
      <c r="R26451"/>
    </row>
    <row r="26452" spans="12:18" x14ac:dyDescent="0.25">
      <c r="L26452" t="s">
        <v>37277</v>
      </c>
      <c r="M26452" t="s">
        <v>23646</v>
      </c>
      <c r="N26452" t="s">
        <v>63709</v>
      </c>
      <c r="O26452" s="76" t="s">
        <v>4356</v>
      </c>
      <c r="P26452" s="82">
        <v>1780</v>
      </c>
      <c r="Q26452" s="82" t="s">
        <v>86785</v>
      </c>
      <c r="R26452"/>
    </row>
    <row r="26453" spans="12:18" x14ac:dyDescent="0.25">
      <c r="L26453" t="s">
        <v>37277</v>
      </c>
      <c r="M26453" t="s">
        <v>6210</v>
      </c>
      <c r="N26453" t="s">
        <v>63710</v>
      </c>
      <c r="O26453" s="76" t="s">
        <v>4450</v>
      </c>
      <c r="P26453" s="82">
        <v>5381</v>
      </c>
      <c r="Q26453" s="82" t="s">
        <v>72645</v>
      </c>
      <c r="R26453"/>
    </row>
    <row r="26454" spans="12:18" x14ac:dyDescent="0.25">
      <c r="L26454" t="s">
        <v>37277</v>
      </c>
      <c r="M26454" t="s">
        <v>23647</v>
      </c>
      <c r="N26454" t="s">
        <v>63711</v>
      </c>
      <c r="O26454" s="76" t="s">
        <v>4356</v>
      </c>
      <c r="P26454" s="82">
        <v>324</v>
      </c>
      <c r="Q26454" s="82" t="s">
        <v>86786</v>
      </c>
      <c r="R26454"/>
    </row>
    <row r="26455" spans="12:18" x14ac:dyDescent="0.25">
      <c r="L26455" t="s">
        <v>37277</v>
      </c>
      <c r="M26455" t="s">
        <v>17697</v>
      </c>
      <c r="N26455" t="s">
        <v>63712</v>
      </c>
      <c r="O26455" s="76" t="s">
        <v>4374</v>
      </c>
      <c r="P26455" s="82">
        <v>3486</v>
      </c>
      <c r="Q26455" s="82" t="s">
        <v>86787</v>
      </c>
      <c r="R26455"/>
    </row>
    <row r="26456" spans="12:18" x14ac:dyDescent="0.25">
      <c r="L26456" t="s">
        <v>37277</v>
      </c>
      <c r="M26456" t="s">
        <v>19659</v>
      </c>
      <c r="N26456" t="s">
        <v>63713</v>
      </c>
      <c r="O26456" s="76" t="s">
        <v>4356</v>
      </c>
      <c r="P26456" s="82">
        <v>540</v>
      </c>
      <c r="Q26456" s="82" t="s">
        <v>86788</v>
      </c>
      <c r="R26456"/>
    </row>
    <row r="26457" spans="12:18" x14ac:dyDescent="0.25">
      <c r="L26457" t="s">
        <v>37277</v>
      </c>
      <c r="M26457" t="s">
        <v>6211</v>
      </c>
      <c r="N26457" t="s">
        <v>63714</v>
      </c>
      <c r="O26457" s="76" t="s">
        <v>4356</v>
      </c>
      <c r="P26457" s="82">
        <v>1681</v>
      </c>
      <c r="Q26457" s="82" t="s">
        <v>86789</v>
      </c>
      <c r="R26457"/>
    </row>
    <row r="26458" spans="12:18" x14ac:dyDescent="0.25">
      <c r="L26458" t="s">
        <v>37277</v>
      </c>
      <c r="M26458" t="s">
        <v>37167</v>
      </c>
      <c r="N26458" t="s">
        <v>63715</v>
      </c>
      <c r="O26458" s="76" t="s">
        <v>4374</v>
      </c>
      <c r="P26458" s="82">
        <v>11279</v>
      </c>
      <c r="Q26458" s="82" t="s">
        <v>72645</v>
      </c>
      <c r="R26458"/>
    </row>
    <row r="26459" spans="12:18" x14ac:dyDescent="0.25">
      <c r="L26459" t="s">
        <v>37277</v>
      </c>
      <c r="M26459" t="s">
        <v>37168</v>
      </c>
      <c r="N26459" t="s">
        <v>63716</v>
      </c>
      <c r="O26459" s="76" t="s">
        <v>4356</v>
      </c>
      <c r="P26459" s="82">
        <v>525</v>
      </c>
      <c r="Q26459" s="82" t="s">
        <v>86790</v>
      </c>
      <c r="R26459"/>
    </row>
    <row r="26460" spans="12:18" x14ac:dyDescent="0.25">
      <c r="L26460" t="s">
        <v>37277</v>
      </c>
      <c r="M26460" t="s">
        <v>23648</v>
      </c>
      <c r="N26460" t="s">
        <v>63717</v>
      </c>
      <c r="O26460" s="76" t="s">
        <v>4374</v>
      </c>
      <c r="P26460" s="82">
        <v>2301</v>
      </c>
      <c r="Q26460" s="82" t="s">
        <v>72645</v>
      </c>
      <c r="R26460"/>
    </row>
    <row r="26461" spans="12:18" x14ac:dyDescent="0.25">
      <c r="L26461" t="s">
        <v>37277</v>
      </c>
      <c r="M26461" t="s">
        <v>17700</v>
      </c>
      <c r="N26461" t="s">
        <v>63718</v>
      </c>
      <c r="O26461" s="76" t="s">
        <v>4356</v>
      </c>
      <c r="P26461" s="82">
        <v>433</v>
      </c>
      <c r="Q26461" s="82" t="s">
        <v>86792</v>
      </c>
      <c r="R26461"/>
    </row>
    <row r="26462" spans="12:18" x14ac:dyDescent="0.25">
      <c r="L26462" t="s">
        <v>37277</v>
      </c>
      <c r="M26462" t="s">
        <v>19661</v>
      </c>
      <c r="N26462" t="s">
        <v>63719</v>
      </c>
      <c r="O26462" s="76" t="s">
        <v>4366</v>
      </c>
      <c r="P26462" s="82">
        <v>227</v>
      </c>
      <c r="Q26462" s="82" t="s">
        <v>86793</v>
      </c>
      <c r="R26462"/>
    </row>
    <row r="26463" spans="12:18" x14ac:dyDescent="0.25">
      <c r="L26463" t="s">
        <v>37277</v>
      </c>
      <c r="M26463" t="s">
        <v>37169</v>
      </c>
      <c r="N26463" t="s">
        <v>63720</v>
      </c>
      <c r="O26463" s="76" t="s">
        <v>4356</v>
      </c>
      <c r="P26463" s="82">
        <v>499</v>
      </c>
      <c r="Q26463" s="82" t="s">
        <v>86794</v>
      </c>
      <c r="R26463"/>
    </row>
    <row r="26464" spans="12:18" x14ac:dyDescent="0.25">
      <c r="L26464" t="s">
        <v>37277</v>
      </c>
      <c r="M26464" t="s">
        <v>6212</v>
      </c>
      <c r="N26464" t="s">
        <v>63721</v>
      </c>
      <c r="O26464" s="76" t="s">
        <v>4356</v>
      </c>
      <c r="P26464" s="82">
        <v>1250</v>
      </c>
      <c r="Q26464" s="82" t="s">
        <v>86795</v>
      </c>
      <c r="R26464"/>
    </row>
    <row r="26465" spans="12:18" x14ac:dyDescent="0.25">
      <c r="L26465" t="s">
        <v>37277</v>
      </c>
      <c r="M26465" t="s">
        <v>23650</v>
      </c>
      <c r="N26465" t="s">
        <v>63722</v>
      </c>
      <c r="O26465" s="76" t="s">
        <v>4374</v>
      </c>
      <c r="P26465" s="82">
        <v>2476</v>
      </c>
      <c r="Q26465" s="82" t="s">
        <v>72645</v>
      </c>
      <c r="R26465"/>
    </row>
    <row r="26466" spans="12:18" x14ac:dyDescent="0.25">
      <c r="L26466" t="s">
        <v>37277</v>
      </c>
      <c r="M26466" t="s">
        <v>19663</v>
      </c>
      <c r="N26466" t="s">
        <v>63723</v>
      </c>
      <c r="O26466" s="76" t="s">
        <v>4356</v>
      </c>
      <c r="P26466" s="82">
        <v>796</v>
      </c>
      <c r="Q26466" s="82" t="s">
        <v>86796</v>
      </c>
      <c r="R26466"/>
    </row>
    <row r="26467" spans="12:18" x14ac:dyDescent="0.25">
      <c r="L26467" t="s">
        <v>37277</v>
      </c>
      <c r="M26467" t="s">
        <v>17702</v>
      </c>
      <c r="N26467" t="s">
        <v>63724</v>
      </c>
      <c r="O26467" s="76" t="s">
        <v>4374</v>
      </c>
      <c r="P26467" s="82">
        <v>1308</v>
      </c>
      <c r="Q26467" s="82" t="s">
        <v>86797</v>
      </c>
      <c r="R26467"/>
    </row>
    <row r="26468" spans="12:18" x14ac:dyDescent="0.25">
      <c r="L26468" t="s">
        <v>37277</v>
      </c>
      <c r="M26468" t="s">
        <v>6213</v>
      </c>
      <c r="N26468" t="s">
        <v>63725</v>
      </c>
      <c r="O26468" s="76" t="s">
        <v>4356</v>
      </c>
      <c r="P26468" s="82">
        <v>1032</v>
      </c>
      <c r="Q26468" s="82" t="s">
        <v>86798</v>
      </c>
      <c r="R26468"/>
    </row>
    <row r="26469" spans="12:18" x14ac:dyDescent="0.25">
      <c r="L26469" t="s">
        <v>37277</v>
      </c>
      <c r="M26469" t="s">
        <v>23651</v>
      </c>
      <c r="N26469" t="s">
        <v>63726</v>
      </c>
      <c r="O26469" s="76" t="s">
        <v>4356</v>
      </c>
      <c r="P26469" s="82">
        <v>498</v>
      </c>
      <c r="Q26469" s="82" t="s">
        <v>86799</v>
      </c>
      <c r="R26469"/>
    </row>
    <row r="26470" spans="12:18" x14ac:dyDescent="0.25">
      <c r="L26470" t="s">
        <v>37277</v>
      </c>
      <c r="M26470" t="s">
        <v>37170</v>
      </c>
      <c r="N26470" t="s">
        <v>63727</v>
      </c>
      <c r="O26470" s="76" t="s">
        <v>4374</v>
      </c>
      <c r="P26470" s="82">
        <v>603</v>
      </c>
      <c r="Q26470" s="82" t="s">
        <v>86800</v>
      </c>
      <c r="R26470"/>
    </row>
    <row r="26471" spans="12:18" x14ac:dyDescent="0.25">
      <c r="L26471" t="s">
        <v>37277</v>
      </c>
      <c r="M26471" t="s">
        <v>23652</v>
      </c>
      <c r="N26471" t="s">
        <v>63728</v>
      </c>
      <c r="O26471" s="76" t="s">
        <v>4356</v>
      </c>
      <c r="P26471" s="82">
        <v>825</v>
      </c>
      <c r="Q26471" s="82" t="s">
        <v>86801</v>
      </c>
      <c r="R26471"/>
    </row>
    <row r="26472" spans="12:18" x14ac:dyDescent="0.25">
      <c r="L26472" t="s">
        <v>37277</v>
      </c>
      <c r="M26472" t="s">
        <v>6214</v>
      </c>
      <c r="N26472" t="s">
        <v>63729</v>
      </c>
      <c r="O26472" s="76" t="s">
        <v>4374</v>
      </c>
      <c r="P26472" s="82">
        <v>924</v>
      </c>
      <c r="Q26472" s="82" t="s">
        <v>72645</v>
      </c>
      <c r="R26472"/>
    </row>
    <row r="26473" spans="12:18" x14ac:dyDescent="0.25">
      <c r="L26473" t="s">
        <v>37277</v>
      </c>
      <c r="M26473" t="s">
        <v>37171</v>
      </c>
      <c r="N26473" t="s">
        <v>63730</v>
      </c>
      <c r="O26473" s="76" t="s">
        <v>4450</v>
      </c>
      <c r="P26473" s="82">
        <v>12604</v>
      </c>
      <c r="Q26473" s="82" t="s">
        <v>72645</v>
      </c>
      <c r="R26473"/>
    </row>
    <row r="26474" spans="12:18" x14ac:dyDescent="0.25">
      <c r="L26474" t="s">
        <v>37277</v>
      </c>
      <c r="M26474" t="s">
        <v>6215</v>
      </c>
      <c r="N26474" t="s">
        <v>63731</v>
      </c>
      <c r="O26474" s="76" t="s">
        <v>4374</v>
      </c>
      <c r="P26474" s="82">
        <v>713</v>
      </c>
      <c r="Q26474" s="82" t="s">
        <v>72645</v>
      </c>
      <c r="R26474"/>
    </row>
    <row r="26475" spans="12:18" x14ac:dyDescent="0.25">
      <c r="L26475" t="s">
        <v>37277</v>
      </c>
      <c r="M26475" t="s">
        <v>19665</v>
      </c>
      <c r="N26475" t="s">
        <v>63732</v>
      </c>
      <c r="O26475" s="76" t="s">
        <v>4374</v>
      </c>
      <c r="P26475" s="82">
        <v>1339</v>
      </c>
      <c r="Q26475" s="82" t="s">
        <v>72645</v>
      </c>
      <c r="R26475"/>
    </row>
    <row r="26476" spans="12:18" x14ac:dyDescent="0.25">
      <c r="L26476" t="s">
        <v>37277</v>
      </c>
      <c r="M26476" t="s">
        <v>23653</v>
      </c>
      <c r="N26476" t="s">
        <v>63733</v>
      </c>
      <c r="O26476" s="76" t="s">
        <v>4356</v>
      </c>
      <c r="P26476" s="82">
        <v>1546</v>
      </c>
      <c r="Q26476" s="82" t="s">
        <v>86802</v>
      </c>
      <c r="R26476"/>
    </row>
    <row r="26477" spans="12:18" x14ac:dyDescent="0.25">
      <c r="L26477" t="s">
        <v>37277</v>
      </c>
      <c r="M26477" t="s">
        <v>37172</v>
      </c>
      <c r="N26477" t="s">
        <v>63734</v>
      </c>
      <c r="O26477" s="76" t="s">
        <v>4356</v>
      </c>
      <c r="P26477" s="82">
        <v>260</v>
      </c>
      <c r="Q26477" s="82" t="s">
        <v>86803</v>
      </c>
      <c r="R26477"/>
    </row>
    <row r="26478" spans="12:18" x14ac:dyDescent="0.25">
      <c r="L26478" t="s">
        <v>37277</v>
      </c>
      <c r="M26478" t="s">
        <v>19667</v>
      </c>
      <c r="N26478" t="s">
        <v>63735</v>
      </c>
      <c r="O26478" s="76" t="s">
        <v>4356</v>
      </c>
      <c r="P26478" s="82">
        <v>647</v>
      </c>
      <c r="Q26478" s="82" t="s">
        <v>86804</v>
      </c>
      <c r="R26478"/>
    </row>
    <row r="26479" spans="12:18" x14ac:dyDescent="0.25">
      <c r="L26479" t="s">
        <v>37277</v>
      </c>
      <c r="M26479" t="s">
        <v>17705</v>
      </c>
      <c r="N26479" t="s">
        <v>63736</v>
      </c>
      <c r="O26479" s="76" t="s">
        <v>4356</v>
      </c>
      <c r="P26479" s="82">
        <v>321</v>
      </c>
      <c r="Q26479" s="82" t="s">
        <v>86806</v>
      </c>
      <c r="R26479"/>
    </row>
    <row r="26480" spans="12:18" x14ac:dyDescent="0.25">
      <c r="L26480" t="s">
        <v>37277</v>
      </c>
      <c r="M26480" t="s">
        <v>23654</v>
      </c>
      <c r="N26480" t="s">
        <v>63737</v>
      </c>
      <c r="O26480" s="76" t="s">
        <v>4374</v>
      </c>
      <c r="P26480" s="82">
        <v>1311</v>
      </c>
      <c r="Q26480" s="82" t="s">
        <v>72645</v>
      </c>
      <c r="R26480"/>
    </row>
    <row r="26481" spans="12:18" x14ac:dyDescent="0.25">
      <c r="L26481" t="s">
        <v>37277</v>
      </c>
      <c r="M26481" t="s">
        <v>6218</v>
      </c>
      <c r="N26481" t="s">
        <v>63738</v>
      </c>
      <c r="O26481" s="76" t="s">
        <v>4356</v>
      </c>
      <c r="P26481" s="82">
        <v>993</v>
      </c>
      <c r="Q26481" s="82" t="s">
        <v>86807</v>
      </c>
      <c r="R26481"/>
    </row>
    <row r="26482" spans="12:18" x14ac:dyDescent="0.25">
      <c r="L26482" t="s">
        <v>37277</v>
      </c>
      <c r="M26482" t="s">
        <v>17707</v>
      </c>
      <c r="N26482" t="s">
        <v>63739</v>
      </c>
      <c r="O26482" s="76" t="s">
        <v>4374</v>
      </c>
      <c r="P26482" s="82">
        <v>4443</v>
      </c>
      <c r="Q26482" s="82" t="s">
        <v>72645</v>
      </c>
      <c r="R26482"/>
    </row>
    <row r="26483" spans="12:18" x14ac:dyDescent="0.25">
      <c r="L26483" t="s">
        <v>37277</v>
      </c>
      <c r="M26483" t="s">
        <v>17709</v>
      </c>
      <c r="N26483" t="s">
        <v>63740</v>
      </c>
      <c r="O26483" s="76" t="s">
        <v>4356</v>
      </c>
      <c r="P26483" s="82">
        <v>891</v>
      </c>
      <c r="Q26483" s="82" t="s">
        <v>86808</v>
      </c>
      <c r="R26483"/>
    </row>
    <row r="26484" spans="12:18" x14ac:dyDescent="0.25">
      <c r="L26484" t="s">
        <v>37277</v>
      </c>
      <c r="M26484" t="s">
        <v>6219</v>
      </c>
      <c r="N26484" t="s">
        <v>63741</v>
      </c>
      <c r="O26484" s="76" t="s">
        <v>4366</v>
      </c>
      <c r="P26484" s="82">
        <v>202</v>
      </c>
      <c r="Q26484" s="82" t="s">
        <v>86809</v>
      </c>
      <c r="R26484"/>
    </row>
    <row r="26485" spans="12:18" x14ac:dyDescent="0.25">
      <c r="L26485" t="s">
        <v>37277</v>
      </c>
      <c r="M26485" t="s">
        <v>6220</v>
      </c>
      <c r="N26485" t="s">
        <v>63742</v>
      </c>
      <c r="O26485" s="76" t="s">
        <v>4356</v>
      </c>
      <c r="P26485" s="82">
        <v>353</v>
      </c>
      <c r="Q26485" s="82" t="s">
        <v>86810</v>
      </c>
      <c r="R26485"/>
    </row>
    <row r="26486" spans="12:18" x14ac:dyDescent="0.25">
      <c r="L26486" t="s">
        <v>37277</v>
      </c>
      <c r="M26486" t="s">
        <v>17711</v>
      </c>
      <c r="N26486" t="s">
        <v>63743</v>
      </c>
      <c r="O26486" s="76" t="s">
        <v>4356</v>
      </c>
      <c r="P26486" s="82">
        <v>781</v>
      </c>
      <c r="Q26486" s="82" t="s">
        <v>86811</v>
      </c>
      <c r="R26486"/>
    </row>
    <row r="26487" spans="12:18" x14ac:dyDescent="0.25">
      <c r="L26487" t="s">
        <v>37277</v>
      </c>
      <c r="M26487" t="s">
        <v>37173</v>
      </c>
      <c r="N26487" t="s">
        <v>63744</v>
      </c>
      <c r="O26487" s="76" t="s">
        <v>4356</v>
      </c>
      <c r="P26487" s="82">
        <v>198</v>
      </c>
      <c r="Q26487" s="82" t="s">
        <v>86812</v>
      </c>
      <c r="R26487"/>
    </row>
    <row r="26488" spans="12:18" x14ac:dyDescent="0.25">
      <c r="L26488" t="s">
        <v>37277</v>
      </c>
      <c r="M26488" t="s">
        <v>19670</v>
      </c>
      <c r="N26488" t="s">
        <v>63745</v>
      </c>
      <c r="O26488" s="76" t="s">
        <v>4366</v>
      </c>
      <c r="P26488" s="82">
        <v>329</v>
      </c>
      <c r="Q26488" s="82" t="s">
        <v>86813</v>
      </c>
      <c r="R26488"/>
    </row>
    <row r="26489" spans="12:18" x14ac:dyDescent="0.25">
      <c r="L26489" t="s">
        <v>37277</v>
      </c>
      <c r="M26489" t="s">
        <v>6221</v>
      </c>
      <c r="N26489" t="s">
        <v>63746</v>
      </c>
      <c r="O26489" s="76" t="s">
        <v>4356</v>
      </c>
      <c r="P26489" s="82">
        <v>254</v>
      </c>
      <c r="Q26489" s="82" t="s">
        <v>86814</v>
      </c>
      <c r="R26489"/>
    </row>
    <row r="26490" spans="12:18" x14ac:dyDescent="0.25">
      <c r="L26490" t="s">
        <v>37277</v>
      </c>
      <c r="M26490" t="s">
        <v>19672</v>
      </c>
      <c r="N26490" t="s">
        <v>63747</v>
      </c>
      <c r="O26490" s="76" t="s">
        <v>4366</v>
      </c>
      <c r="P26490" s="82">
        <v>209</v>
      </c>
      <c r="Q26490" s="82" t="s">
        <v>86815</v>
      </c>
      <c r="R26490"/>
    </row>
    <row r="26491" spans="12:18" x14ac:dyDescent="0.25">
      <c r="L26491" t="s">
        <v>37277</v>
      </c>
      <c r="M26491" t="s">
        <v>6222</v>
      </c>
      <c r="N26491" t="s">
        <v>63748</v>
      </c>
      <c r="O26491" s="76" t="s">
        <v>4366</v>
      </c>
      <c r="P26491" s="82">
        <v>296</v>
      </c>
      <c r="Q26491" s="82" t="s">
        <v>86816</v>
      </c>
      <c r="R26491"/>
    </row>
    <row r="26492" spans="12:18" x14ac:dyDescent="0.25">
      <c r="L26492" t="s">
        <v>37277</v>
      </c>
      <c r="M26492" t="s">
        <v>6223</v>
      </c>
      <c r="N26492" t="s">
        <v>63749</v>
      </c>
      <c r="O26492" s="76" t="s">
        <v>4374</v>
      </c>
      <c r="P26492" s="82">
        <v>5396</v>
      </c>
      <c r="Q26492" s="82" t="s">
        <v>86817</v>
      </c>
      <c r="R26492"/>
    </row>
    <row r="26493" spans="12:18" x14ac:dyDescent="0.25">
      <c r="L26493" t="s">
        <v>37277</v>
      </c>
      <c r="M26493" t="s">
        <v>17712</v>
      </c>
      <c r="N26493" t="s">
        <v>63750</v>
      </c>
      <c r="O26493" s="76" t="s">
        <v>4374</v>
      </c>
      <c r="P26493" s="82">
        <v>4418</v>
      </c>
      <c r="Q26493" s="82" t="s">
        <v>72645</v>
      </c>
      <c r="R26493"/>
    </row>
    <row r="26494" spans="12:18" x14ac:dyDescent="0.25">
      <c r="L26494" t="s">
        <v>37277</v>
      </c>
      <c r="M26494" t="s">
        <v>37174</v>
      </c>
      <c r="N26494" t="s">
        <v>63751</v>
      </c>
      <c r="O26494" s="76" t="s">
        <v>4356</v>
      </c>
      <c r="P26494" s="82">
        <v>448</v>
      </c>
      <c r="Q26494" s="82" t="s">
        <v>86818</v>
      </c>
      <c r="R26494"/>
    </row>
    <row r="26495" spans="12:18" x14ac:dyDescent="0.25">
      <c r="L26495" t="s">
        <v>37277</v>
      </c>
      <c r="M26495" t="s">
        <v>19674</v>
      </c>
      <c r="N26495" t="s">
        <v>63752</v>
      </c>
      <c r="O26495" s="76" t="s">
        <v>4356</v>
      </c>
      <c r="P26495" s="82">
        <v>858</v>
      </c>
      <c r="Q26495" s="82" t="s">
        <v>86819</v>
      </c>
      <c r="R26495"/>
    </row>
    <row r="26496" spans="12:18" x14ac:dyDescent="0.25">
      <c r="L26496" t="s">
        <v>37277</v>
      </c>
      <c r="M26496" t="s">
        <v>19676</v>
      </c>
      <c r="N26496" t="s">
        <v>63753</v>
      </c>
      <c r="O26496" s="76" t="s">
        <v>4356</v>
      </c>
      <c r="P26496" s="82">
        <v>285</v>
      </c>
      <c r="Q26496" s="82" t="s">
        <v>86820</v>
      </c>
      <c r="R26496"/>
    </row>
    <row r="26497" spans="12:18" x14ac:dyDescent="0.25">
      <c r="L26497" t="s">
        <v>37277</v>
      </c>
      <c r="M26497" t="s">
        <v>17714</v>
      </c>
      <c r="N26497" t="s">
        <v>63754</v>
      </c>
      <c r="O26497" s="76" t="s">
        <v>4356</v>
      </c>
      <c r="P26497" s="82">
        <v>419</v>
      </c>
      <c r="Q26497" s="82" t="s">
        <v>86821</v>
      </c>
      <c r="R26497"/>
    </row>
    <row r="26498" spans="12:18" x14ac:dyDescent="0.25">
      <c r="L26498" t="s">
        <v>37277</v>
      </c>
      <c r="M26498" t="s">
        <v>37175</v>
      </c>
      <c r="N26498" t="s">
        <v>63755</v>
      </c>
      <c r="O26498" s="76" t="s">
        <v>4366</v>
      </c>
      <c r="P26498" s="82">
        <v>203</v>
      </c>
      <c r="Q26498" s="82" t="s">
        <v>86822</v>
      </c>
      <c r="R26498"/>
    </row>
    <row r="26499" spans="12:18" x14ac:dyDescent="0.25">
      <c r="L26499" t="s">
        <v>37277</v>
      </c>
      <c r="M26499" t="s">
        <v>17716</v>
      </c>
      <c r="N26499" t="s">
        <v>63756</v>
      </c>
      <c r="O26499" s="76" t="s">
        <v>4356</v>
      </c>
      <c r="P26499" s="82">
        <v>2698</v>
      </c>
      <c r="Q26499" s="82" t="s">
        <v>86823</v>
      </c>
      <c r="R26499"/>
    </row>
    <row r="26500" spans="12:18" x14ac:dyDescent="0.25">
      <c r="L26500" t="s">
        <v>37277</v>
      </c>
      <c r="M26500" t="s">
        <v>6224</v>
      </c>
      <c r="N26500" t="s">
        <v>63757</v>
      </c>
      <c r="O26500" s="76" t="s">
        <v>4356</v>
      </c>
      <c r="P26500" s="82">
        <v>343</v>
      </c>
      <c r="Q26500" s="82" t="s">
        <v>86824</v>
      </c>
      <c r="R26500"/>
    </row>
    <row r="26501" spans="12:18" x14ac:dyDescent="0.25">
      <c r="L26501" t="s">
        <v>37277</v>
      </c>
      <c r="M26501" t="s">
        <v>19678</v>
      </c>
      <c r="N26501" t="s">
        <v>63758</v>
      </c>
      <c r="O26501" s="76" t="s">
        <v>4356</v>
      </c>
      <c r="P26501" s="82">
        <v>1087</v>
      </c>
      <c r="Q26501" s="82" t="s">
        <v>86825</v>
      </c>
      <c r="R26501"/>
    </row>
    <row r="26502" spans="12:18" x14ac:dyDescent="0.25">
      <c r="L26502" t="s">
        <v>37277</v>
      </c>
      <c r="M26502" t="s">
        <v>6225</v>
      </c>
      <c r="N26502" t="s">
        <v>63759</v>
      </c>
      <c r="O26502" s="76" t="s">
        <v>4366</v>
      </c>
      <c r="P26502" s="82">
        <v>308</v>
      </c>
      <c r="Q26502" s="82" t="s">
        <v>86826</v>
      </c>
      <c r="R26502"/>
    </row>
    <row r="26503" spans="12:18" x14ac:dyDescent="0.25">
      <c r="L26503" t="s">
        <v>37277</v>
      </c>
      <c r="M26503" t="s">
        <v>23655</v>
      </c>
      <c r="N26503" t="s">
        <v>63760</v>
      </c>
      <c r="O26503" s="76" t="s">
        <v>4356</v>
      </c>
      <c r="P26503" s="82">
        <v>437</v>
      </c>
      <c r="Q26503" s="82" t="s">
        <v>86827</v>
      </c>
      <c r="R26503"/>
    </row>
    <row r="26504" spans="12:18" x14ac:dyDescent="0.25">
      <c r="L26504" t="s">
        <v>37277</v>
      </c>
      <c r="M26504" t="s">
        <v>37176</v>
      </c>
      <c r="N26504" t="s">
        <v>63761</v>
      </c>
      <c r="O26504" s="76" t="s">
        <v>4356</v>
      </c>
      <c r="P26504" s="82">
        <v>911</v>
      </c>
      <c r="Q26504" s="82" t="s">
        <v>86828</v>
      </c>
      <c r="R26504"/>
    </row>
    <row r="26505" spans="12:18" x14ac:dyDescent="0.25">
      <c r="L26505" t="s">
        <v>37277</v>
      </c>
      <c r="M26505" t="s">
        <v>37177</v>
      </c>
      <c r="N26505" t="s">
        <v>63762</v>
      </c>
      <c r="O26505" s="76" t="s">
        <v>4356</v>
      </c>
      <c r="P26505" s="82">
        <v>2285</v>
      </c>
      <c r="Q26505" s="82" t="s">
        <v>86829</v>
      </c>
      <c r="R26505"/>
    </row>
    <row r="26506" spans="12:18" x14ac:dyDescent="0.25">
      <c r="L26506" t="s">
        <v>37277</v>
      </c>
      <c r="M26506" t="s">
        <v>23656</v>
      </c>
      <c r="N26506" t="s">
        <v>63763</v>
      </c>
      <c r="O26506" s="76" t="s">
        <v>4356</v>
      </c>
      <c r="P26506" s="82">
        <v>311</v>
      </c>
      <c r="Q26506" s="82" t="s">
        <v>86830</v>
      </c>
      <c r="R26506"/>
    </row>
    <row r="26507" spans="12:18" x14ac:dyDescent="0.25">
      <c r="L26507" t="s">
        <v>37277</v>
      </c>
      <c r="M26507" t="s">
        <v>37178</v>
      </c>
      <c r="N26507" t="s">
        <v>63764</v>
      </c>
      <c r="O26507" s="76" t="s">
        <v>4356</v>
      </c>
      <c r="P26507" s="82">
        <v>1634</v>
      </c>
      <c r="Q26507" s="82" t="s">
        <v>86831</v>
      </c>
      <c r="R26507"/>
    </row>
    <row r="26508" spans="12:18" x14ac:dyDescent="0.25">
      <c r="L26508" t="s">
        <v>37277</v>
      </c>
      <c r="M26508" t="s">
        <v>6226</v>
      </c>
      <c r="N26508" t="s">
        <v>63765</v>
      </c>
      <c r="O26508" s="76" t="s">
        <v>4356</v>
      </c>
      <c r="P26508" s="82">
        <v>1239</v>
      </c>
      <c r="Q26508" s="82" t="s">
        <v>86832</v>
      </c>
      <c r="R26508"/>
    </row>
    <row r="26509" spans="12:18" x14ac:dyDescent="0.25">
      <c r="L26509" t="s">
        <v>37277</v>
      </c>
      <c r="M26509" t="s">
        <v>37179</v>
      </c>
      <c r="N26509" t="s">
        <v>63766</v>
      </c>
      <c r="O26509" s="76" t="s">
        <v>4356</v>
      </c>
      <c r="P26509" s="82">
        <v>1003</v>
      </c>
      <c r="Q26509" s="82" t="s">
        <v>86833</v>
      </c>
      <c r="R26509"/>
    </row>
    <row r="26510" spans="12:18" x14ac:dyDescent="0.25">
      <c r="L26510" t="s">
        <v>37277</v>
      </c>
      <c r="M26510" t="s">
        <v>23657</v>
      </c>
      <c r="N26510" t="s">
        <v>63767</v>
      </c>
      <c r="O26510" s="76" t="s">
        <v>4356</v>
      </c>
      <c r="P26510" s="82">
        <v>686</v>
      </c>
      <c r="Q26510" s="82" t="s">
        <v>86834</v>
      </c>
      <c r="R26510"/>
    </row>
    <row r="26511" spans="12:18" x14ac:dyDescent="0.25">
      <c r="L26511" t="s">
        <v>37277</v>
      </c>
      <c r="M26511" t="s">
        <v>17718</v>
      </c>
      <c r="N26511" t="s">
        <v>63768</v>
      </c>
      <c r="O26511" s="76" t="s">
        <v>4374</v>
      </c>
      <c r="P26511" s="82">
        <v>5149</v>
      </c>
      <c r="Q26511" s="82" t="s">
        <v>72645</v>
      </c>
      <c r="R26511"/>
    </row>
    <row r="26512" spans="12:18" x14ac:dyDescent="0.25">
      <c r="L26512" t="s">
        <v>37277</v>
      </c>
      <c r="M26512" t="s">
        <v>37180</v>
      </c>
      <c r="N26512" t="s">
        <v>63769</v>
      </c>
      <c r="O26512" s="76" t="s">
        <v>4356</v>
      </c>
      <c r="P26512" s="82">
        <v>1002</v>
      </c>
      <c r="Q26512" s="82" t="s">
        <v>86835</v>
      </c>
      <c r="R26512"/>
    </row>
    <row r="26513" spans="12:18" x14ac:dyDescent="0.25">
      <c r="L26513" t="s">
        <v>37277</v>
      </c>
      <c r="M26513" t="s">
        <v>17720</v>
      </c>
      <c r="N26513" t="s">
        <v>63770</v>
      </c>
      <c r="O26513" s="76" t="s">
        <v>4356</v>
      </c>
      <c r="P26513" s="82">
        <v>537</v>
      </c>
      <c r="Q26513" s="82" t="s">
        <v>86836</v>
      </c>
      <c r="R26513"/>
    </row>
    <row r="26514" spans="12:18" x14ac:dyDescent="0.25">
      <c r="L26514" t="s">
        <v>37277</v>
      </c>
      <c r="M26514" t="s">
        <v>19680</v>
      </c>
      <c r="N26514" t="s">
        <v>63771</v>
      </c>
      <c r="O26514" s="76" t="s">
        <v>4374</v>
      </c>
      <c r="P26514" s="82">
        <v>1591</v>
      </c>
      <c r="Q26514" s="82" t="s">
        <v>86837</v>
      </c>
      <c r="R26514"/>
    </row>
    <row r="26515" spans="12:18" x14ac:dyDescent="0.25">
      <c r="L26515" t="s">
        <v>37277</v>
      </c>
      <c r="M26515" t="s">
        <v>17722</v>
      </c>
      <c r="N26515" t="s">
        <v>63772</v>
      </c>
      <c r="O26515" s="76" t="s">
        <v>4356</v>
      </c>
      <c r="P26515" s="82">
        <v>468</v>
      </c>
      <c r="Q26515" s="82" t="s">
        <v>86838</v>
      </c>
      <c r="R26515"/>
    </row>
    <row r="26516" spans="12:18" x14ac:dyDescent="0.25">
      <c r="L26516" t="s">
        <v>37277</v>
      </c>
      <c r="M26516" t="s">
        <v>37181</v>
      </c>
      <c r="N26516" t="s">
        <v>63773</v>
      </c>
      <c r="O26516" s="76" t="s">
        <v>4356</v>
      </c>
      <c r="P26516" s="82">
        <v>472</v>
      </c>
      <c r="Q26516" s="82" t="s">
        <v>86839</v>
      </c>
      <c r="R26516"/>
    </row>
    <row r="26517" spans="12:18" x14ac:dyDescent="0.25">
      <c r="L26517" t="s">
        <v>37277</v>
      </c>
      <c r="M26517" t="s">
        <v>23658</v>
      </c>
      <c r="N26517" t="s">
        <v>63774</v>
      </c>
      <c r="O26517" s="76" t="s">
        <v>4356</v>
      </c>
      <c r="P26517" s="82">
        <v>307</v>
      </c>
      <c r="Q26517" s="82" t="s">
        <v>86840</v>
      </c>
      <c r="R26517"/>
    </row>
    <row r="26518" spans="12:18" x14ac:dyDescent="0.25">
      <c r="L26518" t="s">
        <v>37277</v>
      </c>
      <c r="M26518" t="s">
        <v>19682</v>
      </c>
      <c r="N26518" t="s">
        <v>63775</v>
      </c>
      <c r="O26518" s="76" t="s">
        <v>4356</v>
      </c>
      <c r="P26518" s="82">
        <v>1937</v>
      </c>
      <c r="Q26518" s="82" t="s">
        <v>86841</v>
      </c>
      <c r="R26518"/>
    </row>
    <row r="26519" spans="12:18" x14ac:dyDescent="0.25">
      <c r="L26519" t="s">
        <v>37277</v>
      </c>
      <c r="M26519" t="s">
        <v>17724</v>
      </c>
      <c r="N26519" t="s">
        <v>63776</v>
      </c>
      <c r="O26519" s="76" t="s">
        <v>4374</v>
      </c>
      <c r="P26519" s="82">
        <v>1254</v>
      </c>
      <c r="Q26519" s="82" t="s">
        <v>72645</v>
      </c>
      <c r="R26519"/>
    </row>
    <row r="26520" spans="12:18" x14ac:dyDescent="0.25">
      <c r="L26520" t="s">
        <v>37277</v>
      </c>
      <c r="M26520" t="s">
        <v>37182</v>
      </c>
      <c r="N26520" t="s">
        <v>63777</v>
      </c>
      <c r="O26520" s="76" t="s">
        <v>4356</v>
      </c>
      <c r="P26520" s="82">
        <v>837</v>
      </c>
      <c r="Q26520" s="82" t="s">
        <v>86842</v>
      </c>
      <c r="R26520"/>
    </row>
    <row r="26521" spans="12:18" x14ac:dyDescent="0.25">
      <c r="L26521" t="s">
        <v>37277</v>
      </c>
      <c r="M26521" t="s">
        <v>19684</v>
      </c>
      <c r="N26521" t="s">
        <v>63778</v>
      </c>
      <c r="O26521" s="76" t="s">
        <v>4356</v>
      </c>
      <c r="P26521" s="82">
        <v>600</v>
      </c>
      <c r="Q26521" s="82" t="s">
        <v>86843</v>
      </c>
      <c r="R26521"/>
    </row>
    <row r="26522" spans="12:18" x14ac:dyDescent="0.25">
      <c r="L26522" t="s">
        <v>37277</v>
      </c>
      <c r="M26522" t="s">
        <v>37183</v>
      </c>
      <c r="N26522" t="s">
        <v>63779</v>
      </c>
      <c r="O26522" s="76" t="s">
        <v>4356</v>
      </c>
      <c r="P26522" s="82">
        <v>570</v>
      </c>
      <c r="Q26522" s="82" t="s">
        <v>86844</v>
      </c>
      <c r="R26522"/>
    </row>
    <row r="26523" spans="12:18" x14ac:dyDescent="0.25">
      <c r="L26523" t="s">
        <v>37277</v>
      </c>
      <c r="M26523" t="s">
        <v>23660</v>
      </c>
      <c r="N26523" t="s">
        <v>63780</v>
      </c>
      <c r="O26523" s="76" t="s">
        <v>4356</v>
      </c>
      <c r="P26523" s="82">
        <v>578</v>
      </c>
      <c r="Q26523" s="82" t="s">
        <v>86851</v>
      </c>
      <c r="R26523"/>
    </row>
    <row r="26524" spans="12:18" x14ac:dyDescent="0.25">
      <c r="L26524" t="s">
        <v>37277</v>
      </c>
      <c r="M26524" t="s">
        <v>19691</v>
      </c>
      <c r="N26524" t="s">
        <v>63781</v>
      </c>
      <c r="O26524" s="76" t="s">
        <v>4374</v>
      </c>
      <c r="P26524" s="82">
        <v>1283</v>
      </c>
      <c r="Q26524" s="82" t="s">
        <v>72645</v>
      </c>
      <c r="R26524"/>
    </row>
    <row r="26525" spans="12:18" x14ac:dyDescent="0.25">
      <c r="L26525" t="s">
        <v>37277</v>
      </c>
      <c r="M26525" t="s">
        <v>37185</v>
      </c>
      <c r="N26525" t="s">
        <v>63782</v>
      </c>
      <c r="O26525" s="76" t="s">
        <v>4356</v>
      </c>
      <c r="P26525" s="82">
        <v>2823</v>
      </c>
      <c r="Q26525" s="82" t="s">
        <v>86852</v>
      </c>
      <c r="R26525"/>
    </row>
    <row r="26526" spans="12:18" x14ac:dyDescent="0.25">
      <c r="L26526" t="s">
        <v>37277</v>
      </c>
      <c r="M26526" t="s">
        <v>23661</v>
      </c>
      <c r="N26526" t="s">
        <v>63783</v>
      </c>
      <c r="O26526" s="76" t="s">
        <v>4356</v>
      </c>
      <c r="P26526" s="82">
        <v>848</v>
      </c>
      <c r="Q26526" s="82" t="s">
        <v>86853</v>
      </c>
      <c r="R26526"/>
    </row>
    <row r="26527" spans="12:18" x14ac:dyDescent="0.25">
      <c r="L26527" t="s">
        <v>37277</v>
      </c>
      <c r="M26527" t="s">
        <v>19693</v>
      </c>
      <c r="N26527" t="s">
        <v>63784</v>
      </c>
      <c r="O26527" s="76" t="s">
        <v>4356</v>
      </c>
      <c r="P26527" s="82">
        <v>512</v>
      </c>
      <c r="Q26527" s="82" t="s">
        <v>86854</v>
      </c>
      <c r="R26527"/>
    </row>
    <row r="26528" spans="12:18" x14ac:dyDescent="0.25">
      <c r="L26528" t="s">
        <v>37277</v>
      </c>
      <c r="M26528" t="s">
        <v>6227</v>
      </c>
      <c r="N26528" t="s">
        <v>63785</v>
      </c>
      <c r="O26528" s="76" t="s">
        <v>4374</v>
      </c>
      <c r="P26528" s="82">
        <v>11239</v>
      </c>
      <c r="Q26528" s="82" t="s">
        <v>72645</v>
      </c>
      <c r="R26528"/>
    </row>
    <row r="26529" spans="12:18" x14ac:dyDescent="0.25">
      <c r="L26529" t="s">
        <v>37277</v>
      </c>
      <c r="M26529" t="s">
        <v>17728</v>
      </c>
      <c r="N26529" t="s">
        <v>63786</v>
      </c>
      <c r="O26529" s="76" t="s">
        <v>4374</v>
      </c>
      <c r="P26529" s="82">
        <v>835</v>
      </c>
      <c r="Q26529" s="82" t="s">
        <v>72645</v>
      </c>
      <c r="R26529"/>
    </row>
    <row r="26530" spans="12:18" x14ac:dyDescent="0.25">
      <c r="L26530" t="s">
        <v>37277</v>
      </c>
      <c r="M26530" t="s">
        <v>37186</v>
      </c>
      <c r="N26530" t="s">
        <v>63787</v>
      </c>
      <c r="O26530" s="76" t="s">
        <v>4356</v>
      </c>
      <c r="P26530" s="82">
        <v>558</v>
      </c>
      <c r="Q26530" s="82" t="s">
        <v>86855</v>
      </c>
      <c r="R26530"/>
    </row>
    <row r="26531" spans="12:18" x14ac:dyDescent="0.25">
      <c r="L26531" t="s">
        <v>37277</v>
      </c>
      <c r="M26531" t="s">
        <v>6228</v>
      </c>
      <c r="N26531" t="s">
        <v>63788</v>
      </c>
      <c r="O26531" s="76" t="s">
        <v>4356</v>
      </c>
      <c r="P26531" s="82">
        <v>330</v>
      </c>
      <c r="Q26531" s="82" t="s">
        <v>86856</v>
      </c>
      <c r="R26531"/>
    </row>
    <row r="26532" spans="12:18" x14ac:dyDescent="0.25">
      <c r="L26532" t="s">
        <v>37277</v>
      </c>
      <c r="M26532" t="s">
        <v>19696</v>
      </c>
      <c r="N26532" t="s">
        <v>63789</v>
      </c>
      <c r="O26532" s="76" t="s">
        <v>4356</v>
      </c>
      <c r="P26532" s="82">
        <v>1215</v>
      </c>
      <c r="Q26532" s="82" t="s">
        <v>86857</v>
      </c>
      <c r="R26532"/>
    </row>
    <row r="26533" spans="12:18" x14ac:dyDescent="0.25">
      <c r="L26533" t="s">
        <v>37277</v>
      </c>
      <c r="M26533" t="s">
        <v>19698</v>
      </c>
      <c r="N26533" t="s">
        <v>63790</v>
      </c>
      <c r="O26533" s="76" t="s">
        <v>4356</v>
      </c>
      <c r="P26533" s="82">
        <v>822</v>
      </c>
      <c r="Q26533" s="82" t="s">
        <v>86858</v>
      </c>
      <c r="R26533"/>
    </row>
    <row r="26534" spans="12:18" x14ac:dyDescent="0.25">
      <c r="L26534" t="s">
        <v>37277</v>
      </c>
      <c r="M26534" t="s">
        <v>17730</v>
      </c>
      <c r="N26534" t="s">
        <v>63791</v>
      </c>
      <c r="O26534" s="76" t="s">
        <v>4366</v>
      </c>
      <c r="P26534" s="82">
        <v>126</v>
      </c>
      <c r="Q26534" s="82" t="s">
        <v>86859</v>
      </c>
      <c r="R26534"/>
    </row>
    <row r="26535" spans="12:18" x14ac:dyDescent="0.25">
      <c r="L26535" t="s">
        <v>37277</v>
      </c>
      <c r="M26535" t="s">
        <v>17732</v>
      </c>
      <c r="N26535" t="s">
        <v>63792</v>
      </c>
      <c r="O26535" s="76" t="s">
        <v>4356</v>
      </c>
      <c r="P26535" s="82">
        <v>3195</v>
      </c>
      <c r="Q26535" s="82" t="s">
        <v>86860</v>
      </c>
      <c r="R26535"/>
    </row>
    <row r="26536" spans="12:18" x14ac:dyDescent="0.25">
      <c r="L26536" t="s">
        <v>37277</v>
      </c>
      <c r="M26536" t="s">
        <v>37187</v>
      </c>
      <c r="N26536" t="s">
        <v>63793</v>
      </c>
      <c r="O26536" s="76" t="s">
        <v>4356</v>
      </c>
      <c r="P26536" s="82">
        <v>430</v>
      </c>
      <c r="Q26536" s="82" t="s">
        <v>86861</v>
      </c>
      <c r="R26536"/>
    </row>
    <row r="26537" spans="12:18" x14ac:dyDescent="0.25">
      <c r="L26537" t="s">
        <v>37277</v>
      </c>
      <c r="M26537" t="s">
        <v>19700</v>
      </c>
      <c r="N26537" t="s">
        <v>63794</v>
      </c>
      <c r="O26537" s="76" t="s">
        <v>4450</v>
      </c>
      <c r="P26537" s="82">
        <v>31894</v>
      </c>
      <c r="Q26537" s="82" t="s">
        <v>72645</v>
      </c>
      <c r="R26537"/>
    </row>
    <row r="26538" spans="12:18" x14ac:dyDescent="0.25">
      <c r="L26538" t="s">
        <v>37277</v>
      </c>
      <c r="M26538" t="s">
        <v>6229</v>
      </c>
      <c r="N26538" t="s">
        <v>63795</v>
      </c>
      <c r="O26538" s="76" t="s">
        <v>4374</v>
      </c>
      <c r="P26538" s="82">
        <v>2183</v>
      </c>
      <c r="Q26538" s="82" t="s">
        <v>72645</v>
      </c>
      <c r="R26538"/>
    </row>
    <row r="26539" spans="12:18" x14ac:dyDescent="0.25">
      <c r="L26539" t="s">
        <v>37277</v>
      </c>
      <c r="M26539" t="s">
        <v>37188</v>
      </c>
      <c r="N26539" t="s">
        <v>63796</v>
      </c>
      <c r="O26539" s="76" t="s">
        <v>4356</v>
      </c>
      <c r="P26539" s="82">
        <v>2227</v>
      </c>
      <c r="Q26539" s="82" t="s">
        <v>86862</v>
      </c>
      <c r="R26539"/>
    </row>
    <row r="26540" spans="12:18" x14ac:dyDescent="0.25">
      <c r="L26540" t="s">
        <v>37277</v>
      </c>
      <c r="M26540" t="s">
        <v>23662</v>
      </c>
      <c r="N26540" t="s">
        <v>63797</v>
      </c>
      <c r="O26540" s="76" t="s">
        <v>4356</v>
      </c>
      <c r="P26540" s="82">
        <v>694</v>
      </c>
      <c r="Q26540" s="82" t="s">
        <v>86863</v>
      </c>
      <c r="R26540"/>
    </row>
    <row r="26541" spans="12:18" x14ac:dyDescent="0.25">
      <c r="L26541" t="s">
        <v>37277</v>
      </c>
      <c r="M26541" t="s">
        <v>6230</v>
      </c>
      <c r="N26541" t="s">
        <v>63798</v>
      </c>
      <c r="O26541" s="76" t="s">
        <v>4356</v>
      </c>
      <c r="P26541" s="82">
        <v>1428</v>
      </c>
      <c r="Q26541" s="82" t="s">
        <v>86864</v>
      </c>
      <c r="R26541"/>
    </row>
    <row r="26542" spans="12:18" x14ac:dyDescent="0.25">
      <c r="L26542" t="s">
        <v>37277</v>
      </c>
      <c r="M26542" t="s">
        <v>6231</v>
      </c>
      <c r="N26542" t="s">
        <v>63799</v>
      </c>
      <c r="O26542" s="76" t="s">
        <v>4356</v>
      </c>
      <c r="P26542" s="82">
        <v>1613</v>
      </c>
      <c r="Q26542" s="82" t="s">
        <v>86865</v>
      </c>
      <c r="R26542"/>
    </row>
    <row r="26543" spans="12:18" x14ac:dyDescent="0.25">
      <c r="L26543" t="s">
        <v>37277</v>
      </c>
      <c r="M26543" t="s">
        <v>23663</v>
      </c>
      <c r="N26543" t="s">
        <v>63800</v>
      </c>
      <c r="O26543" s="76" t="s">
        <v>4356</v>
      </c>
      <c r="P26543" s="82">
        <v>602</v>
      </c>
      <c r="Q26543" s="82" t="s">
        <v>86866</v>
      </c>
      <c r="R26543"/>
    </row>
    <row r="26544" spans="12:18" x14ac:dyDescent="0.25">
      <c r="L26544" t="s">
        <v>37277</v>
      </c>
      <c r="M26544" t="s">
        <v>37189</v>
      </c>
      <c r="N26544" t="s">
        <v>63801</v>
      </c>
      <c r="O26544" s="76" t="s">
        <v>4356</v>
      </c>
      <c r="P26544" s="82">
        <v>428</v>
      </c>
      <c r="Q26544" s="82" t="s">
        <v>86867</v>
      </c>
      <c r="R26544"/>
    </row>
    <row r="26545" spans="12:18" x14ac:dyDescent="0.25">
      <c r="L26545" t="s">
        <v>37277</v>
      </c>
      <c r="M26545" t="s">
        <v>37190</v>
      </c>
      <c r="N26545" t="s">
        <v>63802</v>
      </c>
      <c r="O26545" s="76" t="s">
        <v>4356</v>
      </c>
      <c r="P26545" s="82">
        <v>688</v>
      </c>
      <c r="Q26545" s="82" t="s">
        <v>86868</v>
      </c>
      <c r="R26545"/>
    </row>
    <row r="26546" spans="12:18" x14ac:dyDescent="0.25">
      <c r="L26546" t="s">
        <v>37277</v>
      </c>
      <c r="M26546" t="s">
        <v>37191</v>
      </c>
      <c r="N26546" t="s">
        <v>63803</v>
      </c>
      <c r="O26546" s="76" t="s">
        <v>4356</v>
      </c>
      <c r="P26546" s="82">
        <v>445</v>
      </c>
      <c r="Q26546" s="82" t="s">
        <v>86869</v>
      </c>
      <c r="R26546"/>
    </row>
    <row r="26547" spans="12:18" x14ac:dyDescent="0.25">
      <c r="L26547" t="s">
        <v>37277</v>
      </c>
      <c r="M26547" t="s">
        <v>23664</v>
      </c>
      <c r="N26547" t="s">
        <v>63804</v>
      </c>
      <c r="O26547" s="76" t="s">
        <v>4374</v>
      </c>
      <c r="P26547" s="82">
        <v>4939</v>
      </c>
      <c r="Q26547" s="82" t="s">
        <v>86870</v>
      </c>
      <c r="R26547"/>
    </row>
    <row r="26548" spans="12:18" x14ac:dyDescent="0.25">
      <c r="L26548" t="s">
        <v>37277</v>
      </c>
      <c r="M26548" t="s">
        <v>19702</v>
      </c>
      <c r="N26548" t="s">
        <v>63805</v>
      </c>
      <c r="O26548" s="76" t="s">
        <v>4356</v>
      </c>
      <c r="P26548" s="82">
        <v>760</v>
      </c>
      <c r="Q26548" s="82" t="s">
        <v>86871</v>
      </c>
      <c r="R26548"/>
    </row>
    <row r="26549" spans="12:18" x14ac:dyDescent="0.25">
      <c r="L26549" t="s">
        <v>37277</v>
      </c>
      <c r="M26549" t="s">
        <v>19704</v>
      </c>
      <c r="N26549" t="s">
        <v>63806</v>
      </c>
      <c r="O26549" s="76" t="s">
        <v>4374</v>
      </c>
      <c r="P26549" s="82">
        <v>1675</v>
      </c>
      <c r="Q26549" s="82" t="s">
        <v>72645</v>
      </c>
      <c r="R26549"/>
    </row>
    <row r="26550" spans="12:18" x14ac:dyDescent="0.25">
      <c r="L26550" t="s">
        <v>37277</v>
      </c>
      <c r="M26550" t="s">
        <v>19706</v>
      </c>
      <c r="N26550" t="s">
        <v>63807</v>
      </c>
      <c r="O26550" s="76" t="s">
        <v>4356</v>
      </c>
      <c r="P26550" s="82">
        <v>323</v>
      </c>
      <c r="Q26550" s="82" t="s">
        <v>86872</v>
      </c>
      <c r="R26550"/>
    </row>
    <row r="26551" spans="12:18" x14ac:dyDescent="0.25">
      <c r="L26551" t="s">
        <v>37277</v>
      </c>
      <c r="M26551" t="s">
        <v>23649</v>
      </c>
      <c r="N26551" t="s">
        <v>63808</v>
      </c>
      <c r="O26551" s="76" t="s">
        <v>4356</v>
      </c>
      <c r="P26551" s="82">
        <v>1672</v>
      </c>
      <c r="Q26551" s="82" t="s">
        <v>86791</v>
      </c>
      <c r="R26551"/>
    </row>
    <row r="26552" spans="12:18" x14ac:dyDescent="0.25">
      <c r="L26552" t="s">
        <v>37277</v>
      </c>
      <c r="M26552" t="s">
        <v>17734</v>
      </c>
      <c r="N26552" t="s">
        <v>63809</v>
      </c>
      <c r="O26552" s="76" t="s">
        <v>4374</v>
      </c>
      <c r="P26552" s="82">
        <v>19252</v>
      </c>
      <c r="Q26552" s="82" t="s">
        <v>86873</v>
      </c>
      <c r="R26552"/>
    </row>
    <row r="26553" spans="12:18" x14ac:dyDescent="0.25">
      <c r="L26553" t="s">
        <v>37277</v>
      </c>
      <c r="M26553" t="s">
        <v>37192</v>
      </c>
      <c r="N26553" t="s">
        <v>63810</v>
      </c>
      <c r="O26553" s="76" t="s">
        <v>4356</v>
      </c>
      <c r="P26553" s="82">
        <v>3235</v>
      </c>
      <c r="Q26553" s="82" t="s">
        <v>86874</v>
      </c>
      <c r="R26553"/>
    </row>
    <row r="26554" spans="12:18" x14ac:dyDescent="0.25">
      <c r="L26554" t="s">
        <v>37277</v>
      </c>
      <c r="M26554" t="s">
        <v>37193</v>
      </c>
      <c r="N26554" t="s">
        <v>63811</v>
      </c>
      <c r="O26554" s="76" t="s">
        <v>4356</v>
      </c>
      <c r="P26554" s="82">
        <v>930</v>
      </c>
      <c r="Q26554" s="82" t="s">
        <v>86875</v>
      </c>
      <c r="R26554"/>
    </row>
    <row r="26555" spans="12:18" x14ac:dyDescent="0.25">
      <c r="L26555" t="s">
        <v>37277</v>
      </c>
      <c r="M26555" t="s">
        <v>19708</v>
      </c>
      <c r="N26555" t="s">
        <v>63812</v>
      </c>
      <c r="O26555" s="76" t="s">
        <v>4356</v>
      </c>
      <c r="P26555" s="82">
        <v>2315</v>
      </c>
      <c r="Q26555" s="82" t="s">
        <v>86876</v>
      </c>
      <c r="R26555"/>
    </row>
    <row r="26556" spans="12:18" x14ac:dyDescent="0.25">
      <c r="L26556" t="s">
        <v>37277</v>
      </c>
      <c r="M26556" t="s">
        <v>37194</v>
      </c>
      <c r="N26556" t="s">
        <v>63813</v>
      </c>
      <c r="O26556" s="76" t="s">
        <v>4356</v>
      </c>
      <c r="P26556" s="82">
        <v>508</v>
      </c>
      <c r="Q26556" s="82" t="s">
        <v>86877</v>
      </c>
      <c r="R26556"/>
    </row>
    <row r="26557" spans="12:18" x14ac:dyDescent="0.25">
      <c r="L26557" t="s">
        <v>37277</v>
      </c>
      <c r="M26557" t="s">
        <v>19710</v>
      </c>
      <c r="N26557" t="s">
        <v>63814</v>
      </c>
      <c r="O26557" s="76" t="s">
        <v>4356</v>
      </c>
      <c r="P26557" s="82">
        <v>386</v>
      </c>
      <c r="Q26557" s="82" t="s">
        <v>86878</v>
      </c>
      <c r="R26557"/>
    </row>
    <row r="26558" spans="12:18" x14ac:dyDescent="0.25">
      <c r="L26558" t="s">
        <v>37277</v>
      </c>
      <c r="M26558" t="s">
        <v>23665</v>
      </c>
      <c r="N26558" t="s">
        <v>63815</v>
      </c>
      <c r="O26558" s="76" t="s">
        <v>4356</v>
      </c>
      <c r="P26558" s="82">
        <v>636</v>
      </c>
      <c r="Q26558" s="82" t="s">
        <v>86879</v>
      </c>
      <c r="R26558"/>
    </row>
    <row r="26559" spans="12:18" x14ac:dyDescent="0.25">
      <c r="L26559" t="s">
        <v>37277</v>
      </c>
      <c r="M26559" t="s">
        <v>17736</v>
      </c>
      <c r="N26559" t="s">
        <v>63816</v>
      </c>
      <c r="O26559" s="76" t="s">
        <v>4356</v>
      </c>
      <c r="P26559" s="82">
        <v>104</v>
      </c>
      <c r="Q26559" s="82" t="s">
        <v>86880</v>
      </c>
      <c r="R26559"/>
    </row>
    <row r="26560" spans="12:18" x14ac:dyDescent="0.25">
      <c r="L26560" t="s">
        <v>37277</v>
      </c>
      <c r="M26560" t="s">
        <v>6129</v>
      </c>
      <c r="N26560" t="s">
        <v>63817</v>
      </c>
      <c r="O26560" s="76" t="s">
        <v>4356</v>
      </c>
      <c r="P26560" s="82">
        <v>1524</v>
      </c>
      <c r="Q26560" s="82" t="s">
        <v>86543</v>
      </c>
      <c r="R26560"/>
    </row>
    <row r="26561" spans="12:18" x14ac:dyDescent="0.25">
      <c r="L26561" t="s">
        <v>37277</v>
      </c>
      <c r="M26561" t="s">
        <v>23666</v>
      </c>
      <c r="N26561" t="s">
        <v>63818</v>
      </c>
      <c r="O26561" s="76" t="s">
        <v>4374</v>
      </c>
      <c r="P26561" s="82">
        <v>8001</v>
      </c>
      <c r="Q26561" s="82" t="s">
        <v>72645</v>
      </c>
      <c r="R26561"/>
    </row>
    <row r="26562" spans="12:18" x14ac:dyDescent="0.25">
      <c r="L26562" t="s">
        <v>37277</v>
      </c>
      <c r="M26562" t="s">
        <v>23667</v>
      </c>
      <c r="N26562" t="s">
        <v>63819</v>
      </c>
      <c r="O26562" s="76" t="s">
        <v>4356</v>
      </c>
      <c r="P26562" s="82">
        <v>4889</v>
      </c>
      <c r="Q26562" s="82" t="s">
        <v>86881</v>
      </c>
      <c r="R26562"/>
    </row>
    <row r="26563" spans="12:18" x14ac:dyDescent="0.25">
      <c r="L26563" t="s">
        <v>37277</v>
      </c>
      <c r="M26563" t="s">
        <v>19712</v>
      </c>
      <c r="N26563" t="s">
        <v>63820</v>
      </c>
      <c r="O26563" s="76" t="s">
        <v>4374</v>
      </c>
      <c r="P26563" s="82">
        <v>947</v>
      </c>
      <c r="Q26563" s="82" t="s">
        <v>72645</v>
      </c>
      <c r="R26563"/>
    </row>
    <row r="26564" spans="12:18" x14ac:dyDescent="0.25">
      <c r="L26564" t="s">
        <v>37277</v>
      </c>
      <c r="M26564" t="s">
        <v>6232</v>
      </c>
      <c r="N26564" t="s">
        <v>63821</v>
      </c>
      <c r="O26564" s="76" t="s">
        <v>4356</v>
      </c>
      <c r="P26564" s="82">
        <v>3177</v>
      </c>
      <c r="Q26564" s="82" t="s">
        <v>86882</v>
      </c>
      <c r="R26564"/>
    </row>
    <row r="26565" spans="12:18" x14ac:dyDescent="0.25">
      <c r="L26565" t="s">
        <v>37277</v>
      </c>
      <c r="M26565" t="s">
        <v>6233</v>
      </c>
      <c r="N26565" t="s">
        <v>63822</v>
      </c>
      <c r="O26565" s="76" t="s">
        <v>4366</v>
      </c>
      <c r="P26565" s="82">
        <v>240</v>
      </c>
      <c r="Q26565" s="82" t="s">
        <v>86883</v>
      </c>
      <c r="R26565"/>
    </row>
    <row r="26566" spans="12:18" x14ac:dyDescent="0.25">
      <c r="L26566" t="s">
        <v>37277</v>
      </c>
      <c r="M26566" t="s">
        <v>23659</v>
      </c>
      <c r="N26566" t="s">
        <v>63823</v>
      </c>
      <c r="O26566" s="76" t="s">
        <v>4356</v>
      </c>
      <c r="P26566" s="82">
        <v>228</v>
      </c>
      <c r="Q26566" s="82" t="s">
        <v>86845</v>
      </c>
      <c r="R26566"/>
    </row>
    <row r="26567" spans="12:18" x14ac:dyDescent="0.25">
      <c r="L26567" t="s">
        <v>37277</v>
      </c>
      <c r="M26567" t="s">
        <v>37184</v>
      </c>
      <c r="N26567" t="s">
        <v>63824</v>
      </c>
      <c r="O26567" s="76" t="s">
        <v>4374</v>
      </c>
      <c r="P26567" s="82">
        <v>560</v>
      </c>
      <c r="Q26567" s="82" t="s">
        <v>72645</v>
      </c>
      <c r="R26567"/>
    </row>
    <row r="26568" spans="12:18" x14ac:dyDescent="0.25">
      <c r="L26568" t="s">
        <v>37277</v>
      </c>
      <c r="M26568" t="s">
        <v>15165</v>
      </c>
      <c r="N26568" t="s">
        <v>63825</v>
      </c>
      <c r="O26568" s="76" t="s">
        <v>4356</v>
      </c>
      <c r="P26568" s="82">
        <v>352</v>
      </c>
      <c r="Q26568" s="82" t="s">
        <v>86846</v>
      </c>
      <c r="R26568"/>
    </row>
    <row r="26569" spans="12:18" x14ac:dyDescent="0.25">
      <c r="L26569" t="s">
        <v>37277</v>
      </c>
      <c r="M26569" t="s">
        <v>14841</v>
      </c>
      <c r="N26569" t="s">
        <v>63826</v>
      </c>
      <c r="O26569" s="76" t="s">
        <v>4356</v>
      </c>
      <c r="P26569" s="82">
        <v>367</v>
      </c>
      <c r="Q26569" s="82" t="s">
        <v>86847</v>
      </c>
      <c r="R26569"/>
    </row>
    <row r="26570" spans="12:18" x14ac:dyDescent="0.25">
      <c r="L26570" t="s">
        <v>37277</v>
      </c>
      <c r="M26570" t="s">
        <v>19688</v>
      </c>
      <c r="N26570" t="s">
        <v>63827</v>
      </c>
      <c r="O26570" s="76" t="s">
        <v>4356</v>
      </c>
      <c r="P26570" s="82">
        <v>485</v>
      </c>
      <c r="Q26570" s="82" t="s">
        <v>86848</v>
      </c>
      <c r="R26570"/>
    </row>
    <row r="26571" spans="12:18" x14ac:dyDescent="0.25">
      <c r="L26571" t="s">
        <v>37277</v>
      </c>
      <c r="M26571" t="s">
        <v>8835</v>
      </c>
      <c r="N26571" t="s">
        <v>63828</v>
      </c>
      <c r="O26571" s="76" t="s">
        <v>4356</v>
      </c>
      <c r="P26571" s="82">
        <v>648</v>
      </c>
      <c r="Q26571" s="82" t="s">
        <v>86849</v>
      </c>
      <c r="R26571"/>
    </row>
    <row r="26572" spans="12:18" x14ac:dyDescent="0.25">
      <c r="L26572" t="s">
        <v>37277</v>
      </c>
      <c r="M26572" t="s">
        <v>17726</v>
      </c>
      <c r="N26572" t="s">
        <v>63829</v>
      </c>
      <c r="O26572" s="76" t="s">
        <v>4356</v>
      </c>
      <c r="P26572" s="82">
        <v>771</v>
      </c>
      <c r="Q26572" s="82" t="s">
        <v>86850</v>
      </c>
      <c r="R26572"/>
    </row>
    <row r="26573" spans="12:18" x14ac:dyDescent="0.25">
      <c r="L26573" t="s">
        <v>37277</v>
      </c>
      <c r="M26573" t="s">
        <v>6234</v>
      </c>
      <c r="N26573" t="s">
        <v>63830</v>
      </c>
      <c r="O26573" s="76" t="s">
        <v>4356</v>
      </c>
      <c r="P26573" s="82">
        <v>707</v>
      </c>
      <c r="Q26573" s="82" t="s">
        <v>86884</v>
      </c>
      <c r="R26573"/>
    </row>
    <row r="26574" spans="12:18" x14ac:dyDescent="0.25">
      <c r="L26574" t="s">
        <v>37277</v>
      </c>
      <c r="M26574" t="s">
        <v>6235</v>
      </c>
      <c r="N26574" t="s">
        <v>63831</v>
      </c>
      <c r="O26574" s="76" t="s">
        <v>4356</v>
      </c>
      <c r="P26574" s="82">
        <v>609</v>
      </c>
      <c r="Q26574" s="82" t="s">
        <v>86885</v>
      </c>
      <c r="R26574"/>
    </row>
    <row r="26575" spans="12:18" x14ac:dyDescent="0.25">
      <c r="L26575" t="s">
        <v>37277</v>
      </c>
      <c r="M26575" t="s">
        <v>23668</v>
      </c>
      <c r="N26575" t="s">
        <v>63832</v>
      </c>
      <c r="O26575" s="76" t="s">
        <v>4356</v>
      </c>
      <c r="P26575" s="82">
        <v>1991</v>
      </c>
      <c r="Q26575" s="82" t="s">
        <v>86886</v>
      </c>
      <c r="R26575"/>
    </row>
    <row r="26576" spans="12:18" x14ac:dyDescent="0.25">
      <c r="L26576" t="s">
        <v>37277</v>
      </c>
      <c r="M26576" t="s">
        <v>37195</v>
      </c>
      <c r="N26576" t="s">
        <v>63833</v>
      </c>
      <c r="O26576" s="76" t="s">
        <v>4356</v>
      </c>
      <c r="P26576" s="82">
        <v>596</v>
      </c>
      <c r="Q26576" s="82" t="s">
        <v>86887</v>
      </c>
      <c r="R26576"/>
    </row>
    <row r="26577" spans="12:18" x14ac:dyDescent="0.25">
      <c r="L26577" t="s">
        <v>37277</v>
      </c>
      <c r="M26577" t="s">
        <v>23669</v>
      </c>
      <c r="N26577" t="s">
        <v>63834</v>
      </c>
      <c r="O26577" s="76" t="s">
        <v>4374</v>
      </c>
      <c r="P26577" s="82">
        <v>1809</v>
      </c>
      <c r="Q26577" s="82" t="s">
        <v>72645</v>
      </c>
      <c r="R26577"/>
    </row>
    <row r="26578" spans="12:18" x14ac:dyDescent="0.25">
      <c r="L26578" t="s">
        <v>37277</v>
      </c>
      <c r="M26578" t="s">
        <v>19713</v>
      </c>
      <c r="N26578" t="s">
        <v>63835</v>
      </c>
      <c r="O26578" s="76" t="s">
        <v>4356</v>
      </c>
      <c r="P26578" s="82">
        <v>1064</v>
      </c>
      <c r="Q26578" s="82" t="s">
        <v>86888</v>
      </c>
      <c r="R26578"/>
    </row>
    <row r="26579" spans="12:18" x14ac:dyDescent="0.25">
      <c r="L26579" t="s">
        <v>37277</v>
      </c>
      <c r="M26579" t="s">
        <v>17739</v>
      </c>
      <c r="N26579" t="s">
        <v>63836</v>
      </c>
      <c r="O26579" s="76" t="s">
        <v>4450</v>
      </c>
      <c r="P26579" s="82">
        <v>280966</v>
      </c>
      <c r="Q26579" s="82" t="s">
        <v>72645</v>
      </c>
      <c r="R26579"/>
    </row>
    <row r="26580" spans="12:18" x14ac:dyDescent="0.25">
      <c r="L26580" t="s">
        <v>37277</v>
      </c>
      <c r="M26580" t="s">
        <v>6236</v>
      </c>
      <c r="N26580" t="s">
        <v>63837</v>
      </c>
      <c r="O26580" s="76" t="s">
        <v>4356</v>
      </c>
      <c r="P26580" s="82">
        <v>252</v>
      </c>
      <c r="Q26580" s="82" t="s">
        <v>86889</v>
      </c>
      <c r="R26580"/>
    </row>
    <row r="26581" spans="12:18" x14ac:dyDescent="0.25">
      <c r="L26581" t="s">
        <v>37277</v>
      </c>
      <c r="M26581" t="s">
        <v>23670</v>
      </c>
      <c r="N26581" t="s">
        <v>63838</v>
      </c>
      <c r="O26581" s="76" t="s">
        <v>4356</v>
      </c>
      <c r="P26581" s="82">
        <v>491</v>
      </c>
      <c r="Q26581" s="82" t="s">
        <v>86890</v>
      </c>
      <c r="R26581"/>
    </row>
    <row r="26582" spans="12:18" x14ac:dyDescent="0.25">
      <c r="L26582" t="s">
        <v>37277</v>
      </c>
      <c r="M26582" t="s">
        <v>6237</v>
      </c>
      <c r="N26582" t="s">
        <v>63839</v>
      </c>
      <c r="O26582" s="76" t="s">
        <v>4356</v>
      </c>
      <c r="P26582" s="82">
        <v>1455</v>
      </c>
      <c r="Q26582" s="82" t="s">
        <v>86891</v>
      </c>
      <c r="R26582"/>
    </row>
    <row r="26583" spans="12:18" x14ac:dyDescent="0.25">
      <c r="L26583" t="s">
        <v>37277</v>
      </c>
      <c r="M26583" t="s">
        <v>19716</v>
      </c>
      <c r="N26583" t="s">
        <v>63840</v>
      </c>
      <c r="O26583" s="76" t="s">
        <v>4356</v>
      </c>
      <c r="P26583" s="82">
        <v>1823</v>
      </c>
      <c r="Q26583" s="82" t="s">
        <v>86892</v>
      </c>
      <c r="R26583"/>
    </row>
    <row r="26584" spans="12:18" x14ac:dyDescent="0.25">
      <c r="L26584" t="s">
        <v>37277</v>
      </c>
      <c r="M26584" t="s">
        <v>6238</v>
      </c>
      <c r="N26584" t="s">
        <v>63841</v>
      </c>
      <c r="O26584" s="76" t="s">
        <v>4356</v>
      </c>
      <c r="P26584" s="82">
        <v>1699</v>
      </c>
      <c r="Q26584" s="82" t="s">
        <v>86893</v>
      </c>
      <c r="R26584"/>
    </row>
    <row r="26585" spans="12:18" x14ac:dyDescent="0.25">
      <c r="L26585" t="s">
        <v>37277</v>
      </c>
      <c r="M26585" t="s">
        <v>19718</v>
      </c>
      <c r="N26585" t="s">
        <v>63842</v>
      </c>
      <c r="O26585" s="76" t="s">
        <v>4366</v>
      </c>
      <c r="P26585" s="82">
        <v>184</v>
      </c>
      <c r="Q26585" s="82" t="s">
        <v>86894</v>
      </c>
      <c r="R26585"/>
    </row>
    <row r="26586" spans="12:18" x14ac:dyDescent="0.25">
      <c r="L26586" t="s">
        <v>37277</v>
      </c>
      <c r="M26586" t="s">
        <v>6239</v>
      </c>
      <c r="N26586" t="s">
        <v>63843</v>
      </c>
      <c r="O26586" s="76" t="s">
        <v>4356</v>
      </c>
      <c r="P26586" s="82">
        <v>777</v>
      </c>
      <c r="Q26586" s="82" t="s">
        <v>86895</v>
      </c>
      <c r="R26586"/>
    </row>
    <row r="26587" spans="12:18" x14ac:dyDescent="0.25">
      <c r="L26587" t="s">
        <v>37277</v>
      </c>
      <c r="M26587" t="s">
        <v>19721</v>
      </c>
      <c r="N26587" t="s">
        <v>63844</v>
      </c>
      <c r="O26587" s="76" t="s">
        <v>4356</v>
      </c>
      <c r="P26587" s="82">
        <v>594</v>
      </c>
      <c r="Q26587" s="82" t="s">
        <v>86896</v>
      </c>
      <c r="R26587"/>
    </row>
    <row r="26588" spans="12:18" x14ac:dyDescent="0.25">
      <c r="L26588" t="s">
        <v>37277</v>
      </c>
      <c r="M26588" t="s">
        <v>37196</v>
      </c>
      <c r="N26588" t="s">
        <v>63845</v>
      </c>
      <c r="O26588" s="76" t="s">
        <v>4356</v>
      </c>
      <c r="P26588" s="82">
        <v>261</v>
      </c>
      <c r="Q26588" s="82" t="s">
        <v>86897</v>
      </c>
      <c r="R26588"/>
    </row>
    <row r="26589" spans="12:18" x14ac:dyDescent="0.25">
      <c r="L26589" t="s">
        <v>37277</v>
      </c>
      <c r="M26589" t="s">
        <v>37197</v>
      </c>
      <c r="N26589" t="s">
        <v>63846</v>
      </c>
      <c r="O26589" s="76" t="s">
        <v>4356</v>
      </c>
      <c r="P26589" s="82">
        <v>648</v>
      </c>
      <c r="Q26589" s="82" t="s">
        <v>86898</v>
      </c>
      <c r="R26589"/>
    </row>
    <row r="26590" spans="12:18" x14ac:dyDescent="0.25">
      <c r="L26590" t="s">
        <v>37277</v>
      </c>
      <c r="M26590" t="s">
        <v>6240</v>
      </c>
      <c r="N26590" t="s">
        <v>63847</v>
      </c>
      <c r="O26590" s="76" t="s">
        <v>4356</v>
      </c>
      <c r="P26590" s="82">
        <v>463</v>
      </c>
      <c r="Q26590" s="82" t="s">
        <v>86899</v>
      </c>
      <c r="R26590"/>
    </row>
    <row r="26591" spans="12:18" x14ac:dyDescent="0.25">
      <c r="L26591" t="s">
        <v>37277</v>
      </c>
      <c r="M26591" t="s">
        <v>23671</v>
      </c>
      <c r="N26591" t="s">
        <v>63848</v>
      </c>
      <c r="O26591" s="76" t="s">
        <v>4356</v>
      </c>
      <c r="P26591" s="82">
        <v>574</v>
      </c>
      <c r="Q26591" s="82" t="s">
        <v>86900</v>
      </c>
      <c r="R26591"/>
    </row>
    <row r="26592" spans="12:18" x14ac:dyDescent="0.25">
      <c r="L26592" t="s">
        <v>37277</v>
      </c>
      <c r="M26592" t="s">
        <v>19723</v>
      </c>
      <c r="N26592" t="s">
        <v>63849</v>
      </c>
      <c r="O26592" s="76" t="s">
        <v>4356</v>
      </c>
      <c r="P26592" s="82">
        <v>4029</v>
      </c>
      <c r="Q26592" s="82" t="s">
        <v>86901</v>
      </c>
      <c r="R26592"/>
    </row>
    <row r="26593" spans="12:18" x14ac:dyDescent="0.25">
      <c r="L26593" t="s">
        <v>37277</v>
      </c>
      <c r="M26593" t="s">
        <v>6241</v>
      </c>
      <c r="N26593" t="s">
        <v>63850</v>
      </c>
      <c r="O26593" s="76" t="s">
        <v>4356</v>
      </c>
      <c r="P26593" s="82">
        <v>688</v>
      </c>
      <c r="Q26593" s="82" t="s">
        <v>86902</v>
      </c>
      <c r="R26593"/>
    </row>
    <row r="26594" spans="12:18" x14ac:dyDescent="0.25">
      <c r="L26594" t="s">
        <v>37277</v>
      </c>
      <c r="M26594" t="s">
        <v>17742</v>
      </c>
      <c r="N26594" t="s">
        <v>63851</v>
      </c>
      <c r="O26594" s="76" t="s">
        <v>4356</v>
      </c>
      <c r="P26594" s="82">
        <v>706</v>
      </c>
      <c r="Q26594" s="82" t="s">
        <v>86903</v>
      </c>
      <c r="R26594"/>
    </row>
    <row r="26595" spans="12:18" x14ac:dyDescent="0.25">
      <c r="L26595" t="s">
        <v>37277</v>
      </c>
      <c r="M26595" t="s">
        <v>23672</v>
      </c>
      <c r="N26595" t="s">
        <v>63852</v>
      </c>
      <c r="O26595" s="76" t="s">
        <v>4356</v>
      </c>
      <c r="P26595" s="82">
        <v>322</v>
      </c>
      <c r="Q26595" s="82" t="s">
        <v>86904</v>
      </c>
      <c r="R26595"/>
    </row>
    <row r="26596" spans="12:18" x14ac:dyDescent="0.25">
      <c r="L26596" t="s">
        <v>37277</v>
      </c>
      <c r="M26596" t="s">
        <v>6242</v>
      </c>
      <c r="N26596" t="s">
        <v>63853</v>
      </c>
      <c r="O26596" s="76" t="s">
        <v>4356</v>
      </c>
      <c r="P26596" s="82">
        <v>1478</v>
      </c>
      <c r="Q26596" s="82" t="s">
        <v>86905</v>
      </c>
      <c r="R26596"/>
    </row>
    <row r="26597" spans="12:18" x14ac:dyDescent="0.25">
      <c r="L26597" t="s">
        <v>37277</v>
      </c>
      <c r="M26597" t="s">
        <v>23673</v>
      </c>
      <c r="N26597" t="s">
        <v>63854</v>
      </c>
      <c r="O26597" s="76" t="s">
        <v>4374</v>
      </c>
      <c r="P26597" s="82">
        <v>552</v>
      </c>
      <c r="Q26597" s="82" t="s">
        <v>72645</v>
      </c>
      <c r="R26597"/>
    </row>
    <row r="26598" spans="12:18" x14ac:dyDescent="0.25">
      <c r="L26598" t="s">
        <v>37277</v>
      </c>
      <c r="M26598" t="s">
        <v>37198</v>
      </c>
      <c r="N26598" t="s">
        <v>63855</v>
      </c>
      <c r="O26598" s="76" t="s">
        <v>4356</v>
      </c>
      <c r="P26598" s="82">
        <v>204</v>
      </c>
      <c r="Q26598" s="82" t="s">
        <v>86906</v>
      </c>
      <c r="R26598"/>
    </row>
    <row r="26599" spans="12:18" x14ac:dyDescent="0.25">
      <c r="L26599" t="s">
        <v>37277</v>
      </c>
      <c r="M26599" t="s">
        <v>6243</v>
      </c>
      <c r="N26599" t="s">
        <v>63856</v>
      </c>
      <c r="O26599" s="76" t="s">
        <v>4366</v>
      </c>
      <c r="P26599" s="82">
        <v>161</v>
      </c>
      <c r="Q26599" s="82" t="s">
        <v>86907</v>
      </c>
      <c r="R26599"/>
    </row>
    <row r="26600" spans="12:18" x14ac:dyDescent="0.25">
      <c r="L26600" t="s">
        <v>37277</v>
      </c>
      <c r="M26600" t="s">
        <v>6217</v>
      </c>
      <c r="N26600" t="s">
        <v>63857</v>
      </c>
      <c r="O26600" s="76" t="s">
        <v>4374</v>
      </c>
      <c r="P26600" s="82">
        <v>5096</v>
      </c>
      <c r="Q26600" s="82" t="s">
        <v>72645</v>
      </c>
      <c r="R26600"/>
    </row>
    <row r="26601" spans="12:18" x14ac:dyDescent="0.25">
      <c r="L26601" t="s">
        <v>37277</v>
      </c>
      <c r="M26601" t="s">
        <v>6244</v>
      </c>
      <c r="N26601" t="s">
        <v>63858</v>
      </c>
      <c r="O26601" s="76" t="s">
        <v>4356</v>
      </c>
      <c r="P26601" s="82">
        <v>1318</v>
      </c>
      <c r="Q26601" s="82" t="s">
        <v>86908</v>
      </c>
      <c r="R26601"/>
    </row>
    <row r="26602" spans="12:18" x14ac:dyDescent="0.25">
      <c r="L26602" t="s">
        <v>37277</v>
      </c>
      <c r="M26602" t="s">
        <v>37200</v>
      </c>
      <c r="N26602" t="s">
        <v>63859</v>
      </c>
      <c r="O26602" s="76" t="s">
        <v>4374</v>
      </c>
      <c r="P26602" s="82">
        <v>5664</v>
      </c>
      <c r="Q26602" s="82" t="s">
        <v>72645</v>
      </c>
      <c r="R26602"/>
    </row>
    <row r="26603" spans="12:18" x14ac:dyDescent="0.25">
      <c r="L26603" t="s">
        <v>37277</v>
      </c>
      <c r="M26603" t="s">
        <v>18390</v>
      </c>
      <c r="N26603" t="s">
        <v>63860</v>
      </c>
      <c r="O26603" s="76" t="s">
        <v>4356</v>
      </c>
      <c r="P26603" s="82">
        <v>1834</v>
      </c>
      <c r="Q26603" s="82" t="s">
        <v>86910</v>
      </c>
      <c r="R26603"/>
    </row>
    <row r="26604" spans="12:18" x14ac:dyDescent="0.25">
      <c r="L26604" t="s">
        <v>37277</v>
      </c>
      <c r="M26604" t="s">
        <v>23674</v>
      </c>
      <c r="N26604" t="s">
        <v>63861</v>
      </c>
      <c r="O26604" s="76" t="s">
        <v>4356</v>
      </c>
      <c r="P26604" s="82">
        <v>398</v>
      </c>
      <c r="Q26604" s="82" t="s">
        <v>86911</v>
      </c>
      <c r="R26604"/>
    </row>
    <row r="26605" spans="12:18" x14ac:dyDescent="0.25">
      <c r="L26605" t="s">
        <v>37277</v>
      </c>
      <c r="M26605" t="s">
        <v>17744</v>
      </c>
      <c r="N26605" t="s">
        <v>63862</v>
      </c>
      <c r="O26605" s="76" t="s">
        <v>4356</v>
      </c>
      <c r="P26605" s="82">
        <v>354</v>
      </c>
      <c r="Q26605" s="82" t="s">
        <v>86912</v>
      </c>
      <c r="R26605"/>
    </row>
    <row r="26606" spans="12:18" x14ac:dyDescent="0.25">
      <c r="L26606" t="s">
        <v>37277</v>
      </c>
      <c r="M26606" t="s">
        <v>19725</v>
      </c>
      <c r="N26606" t="s">
        <v>63863</v>
      </c>
      <c r="O26606" s="76" t="s">
        <v>4356</v>
      </c>
      <c r="P26606" s="82">
        <v>478</v>
      </c>
      <c r="Q26606" s="82" t="s">
        <v>86913</v>
      </c>
      <c r="R26606"/>
    </row>
    <row r="26607" spans="12:18" x14ac:dyDescent="0.25">
      <c r="L26607" t="s">
        <v>37277</v>
      </c>
      <c r="M26607" t="s">
        <v>19726</v>
      </c>
      <c r="N26607" t="s">
        <v>63864</v>
      </c>
      <c r="O26607" s="76" t="s">
        <v>4356</v>
      </c>
      <c r="P26607" s="82">
        <v>917</v>
      </c>
      <c r="Q26607" s="82" t="s">
        <v>86914</v>
      </c>
      <c r="R26607"/>
    </row>
    <row r="26608" spans="12:18" x14ac:dyDescent="0.25">
      <c r="L26608" t="s">
        <v>37277</v>
      </c>
      <c r="M26608" t="s">
        <v>23675</v>
      </c>
      <c r="N26608" t="s">
        <v>63865</v>
      </c>
      <c r="O26608" s="76" t="s">
        <v>4366</v>
      </c>
      <c r="P26608" s="82">
        <v>131</v>
      </c>
      <c r="Q26608" s="82" t="s">
        <v>86915</v>
      </c>
      <c r="R26608"/>
    </row>
    <row r="26609" spans="12:18" x14ac:dyDescent="0.25">
      <c r="L26609" t="s">
        <v>37277</v>
      </c>
      <c r="M26609" t="s">
        <v>37201</v>
      </c>
      <c r="N26609" t="s">
        <v>63866</v>
      </c>
      <c r="O26609" s="76" t="s">
        <v>4356</v>
      </c>
      <c r="P26609" s="82">
        <v>626</v>
      </c>
      <c r="Q26609" s="82" t="s">
        <v>86916</v>
      </c>
      <c r="R26609"/>
    </row>
    <row r="26610" spans="12:18" x14ac:dyDescent="0.25">
      <c r="L26610" t="s">
        <v>37277</v>
      </c>
      <c r="M26610" t="s">
        <v>17746</v>
      </c>
      <c r="N26610" t="s">
        <v>63867</v>
      </c>
      <c r="O26610" s="76" t="s">
        <v>4356</v>
      </c>
      <c r="P26610" s="82">
        <v>574</v>
      </c>
      <c r="Q26610" s="82" t="s">
        <v>86917</v>
      </c>
      <c r="R26610"/>
    </row>
    <row r="26611" spans="12:18" x14ac:dyDescent="0.25">
      <c r="L26611" t="s">
        <v>37277</v>
      </c>
      <c r="M26611" t="s">
        <v>6245</v>
      </c>
      <c r="N26611" t="s">
        <v>63868</v>
      </c>
      <c r="O26611" s="76" t="s">
        <v>4356</v>
      </c>
      <c r="P26611" s="82">
        <v>664</v>
      </c>
      <c r="Q26611" s="82" t="s">
        <v>86918</v>
      </c>
      <c r="R26611"/>
    </row>
    <row r="26612" spans="12:18" x14ac:dyDescent="0.25">
      <c r="L26612" t="s">
        <v>37277</v>
      </c>
      <c r="M26612" t="s">
        <v>23676</v>
      </c>
      <c r="N26612" t="s">
        <v>63869</v>
      </c>
      <c r="O26612" s="76" t="s">
        <v>4374</v>
      </c>
      <c r="P26612" s="82">
        <v>698</v>
      </c>
      <c r="Q26612" s="82" t="s">
        <v>72645</v>
      </c>
      <c r="R26612"/>
    </row>
    <row r="26613" spans="12:18" x14ac:dyDescent="0.25">
      <c r="L26613" t="s">
        <v>37277</v>
      </c>
      <c r="M26613" t="s">
        <v>6154</v>
      </c>
      <c r="N26613" t="s">
        <v>63870</v>
      </c>
      <c r="O26613" s="76" t="s">
        <v>4356</v>
      </c>
      <c r="P26613" s="82">
        <v>1354</v>
      </c>
      <c r="Q26613" s="82" t="s">
        <v>86630</v>
      </c>
      <c r="R26613"/>
    </row>
    <row r="26614" spans="12:18" x14ac:dyDescent="0.25">
      <c r="L26614" t="s">
        <v>37277</v>
      </c>
      <c r="M26614" t="s">
        <v>17750</v>
      </c>
      <c r="N26614" t="s">
        <v>63871</v>
      </c>
      <c r="O26614" s="76" t="s">
        <v>4374</v>
      </c>
      <c r="P26614" s="82">
        <v>5652</v>
      </c>
      <c r="Q26614" s="82" t="s">
        <v>72645</v>
      </c>
      <c r="R26614"/>
    </row>
    <row r="26615" spans="12:18" x14ac:dyDescent="0.25">
      <c r="L26615" t="s">
        <v>37277</v>
      </c>
      <c r="M26615" t="s">
        <v>37202</v>
      </c>
      <c r="N26615" t="s">
        <v>63872</v>
      </c>
      <c r="O26615" s="76" t="s">
        <v>4356</v>
      </c>
      <c r="P26615" s="82">
        <v>432</v>
      </c>
      <c r="Q26615" s="82" t="s">
        <v>86919</v>
      </c>
      <c r="R26615"/>
    </row>
    <row r="26616" spans="12:18" x14ac:dyDescent="0.25">
      <c r="L26616" t="s">
        <v>37277</v>
      </c>
      <c r="M26616" t="s">
        <v>19728</v>
      </c>
      <c r="N26616" t="s">
        <v>63873</v>
      </c>
      <c r="O26616" s="76" t="s">
        <v>4356</v>
      </c>
      <c r="P26616" s="82">
        <v>535</v>
      </c>
      <c r="Q26616" s="82" t="s">
        <v>86920</v>
      </c>
      <c r="R26616"/>
    </row>
    <row r="26617" spans="12:18" x14ac:dyDescent="0.25">
      <c r="L26617" t="s">
        <v>37277</v>
      </c>
      <c r="M26617" t="s">
        <v>23677</v>
      </c>
      <c r="N26617" t="s">
        <v>63874</v>
      </c>
      <c r="O26617" s="76" t="s">
        <v>4374</v>
      </c>
      <c r="P26617" s="82">
        <v>2832</v>
      </c>
      <c r="Q26617" s="82" t="s">
        <v>72645</v>
      </c>
      <c r="R26617"/>
    </row>
    <row r="26618" spans="12:18" x14ac:dyDescent="0.25">
      <c r="L26618" t="s">
        <v>37277</v>
      </c>
      <c r="M26618" t="s">
        <v>6246</v>
      </c>
      <c r="N26618" t="s">
        <v>63875</v>
      </c>
      <c r="O26618" s="76" t="s">
        <v>4356</v>
      </c>
      <c r="P26618" s="82">
        <v>521</v>
      </c>
      <c r="Q26618" s="82" t="s">
        <v>86921</v>
      </c>
      <c r="R26618"/>
    </row>
    <row r="26619" spans="12:18" x14ac:dyDescent="0.25">
      <c r="L26619" t="s">
        <v>37277</v>
      </c>
      <c r="M26619" t="s">
        <v>6247</v>
      </c>
      <c r="N26619" t="s">
        <v>63876</v>
      </c>
      <c r="O26619" s="76" t="s">
        <v>4356</v>
      </c>
      <c r="P26619" s="82">
        <v>1651</v>
      </c>
      <c r="Q26619" s="82" t="s">
        <v>86922</v>
      </c>
      <c r="R26619"/>
    </row>
    <row r="26620" spans="12:18" x14ac:dyDescent="0.25">
      <c r="L26620" t="s">
        <v>37277</v>
      </c>
      <c r="M26620" t="s">
        <v>37203</v>
      </c>
      <c r="N26620" t="s">
        <v>63877</v>
      </c>
      <c r="O26620" s="76" t="s">
        <v>4374</v>
      </c>
      <c r="P26620" s="82">
        <v>1515</v>
      </c>
      <c r="Q26620" s="82" t="s">
        <v>72645</v>
      </c>
      <c r="R26620"/>
    </row>
    <row r="26621" spans="12:18" x14ac:dyDescent="0.25">
      <c r="L26621" t="s">
        <v>37277</v>
      </c>
      <c r="M26621" t="s">
        <v>6248</v>
      </c>
      <c r="N26621" t="s">
        <v>63878</v>
      </c>
      <c r="O26621" s="76" t="s">
        <v>4356</v>
      </c>
      <c r="P26621" s="82">
        <v>306</v>
      </c>
      <c r="Q26621" s="82" t="s">
        <v>86923</v>
      </c>
      <c r="R26621"/>
    </row>
    <row r="26622" spans="12:18" x14ac:dyDescent="0.25">
      <c r="L26622" t="s">
        <v>37277</v>
      </c>
      <c r="M26622" t="s">
        <v>19730</v>
      </c>
      <c r="N26622" t="s">
        <v>63879</v>
      </c>
      <c r="O26622" s="76" t="s">
        <v>4356</v>
      </c>
      <c r="P26622" s="82">
        <v>576</v>
      </c>
      <c r="Q26622" s="82" t="s">
        <v>86924</v>
      </c>
      <c r="R26622"/>
    </row>
    <row r="26623" spans="12:18" x14ac:dyDescent="0.25">
      <c r="L26623" t="s">
        <v>37277</v>
      </c>
      <c r="M26623" t="s">
        <v>17752</v>
      </c>
      <c r="N26623" t="s">
        <v>63880</v>
      </c>
      <c r="O26623" s="76" t="s">
        <v>4374</v>
      </c>
      <c r="P26623" s="82">
        <v>3356</v>
      </c>
      <c r="Q26623" s="82" t="s">
        <v>72645</v>
      </c>
      <c r="R26623"/>
    </row>
    <row r="26624" spans="12:18" x14ac:dyDescent="0.25">
      <c r="L26624" t="s">
        <v>37277</v>
      </c>
      <c r="M26624" t="s">
        <v>17754</v>
      </c>
      <c r="N26624" t="s">
        <v>63881</v>
      </c>
      <c r="O26624" s="76" t="s">
        <v>4366</v>
      </c>
      <c r="P26624" s="82">
        <v>392</v>
      </c>
      <c r="Q26624" s="82" t="s">
        <v>86925</v>
      </c>
      <c r="R26624"/>
    </row>
    <row r="26625" spans="12:18" x14ac:dyDescent="0.25">
      <c r="L26625" t="s">
        <v>37277</v>
      </c>
      <c r="M26625" t="s">
        <v>19731</v>
      </c>
      <c r="N26625" t="s">
        <v>63882</v>
      </c>
      <c r="O26625" s="76" t="s">
        <v>4366</v>
      </c>
      <c r="P26625" s="82">
        <v>291</v>
      </c>
      <c r="Q26625" s="82" t="s">
        <v>86926</v>
      </c>
      <c r="R26625"/>
    </row>
    <row r="26626" spans="12:18" x14ac:dyDescent="0.25">
      <c r="L26626" t="s">
        <v>37277</v>
      </c>
      <c r="M26626" t="s">
        <v>23678</v>
      </c>
      <c r="N26626" t="s">
        <v>63883</v>
      </c>
      <c r="O26626" s="76" t="s">
        <v>4356</v>
      </c>
      <c r="P26626" s="82">
        <v>1085</v>
      </c>
      <c r="Q26626" s="82" t="s">
        <v>86927</v>
      </c>
      <c r="R26626"/>
    </row>
    <row r="26627" spans="12:18" x14ac:dyDescent="0.25">
      <c r="L26627" t="s">
        <v>37277</v>
      </c>
      <c r="M26627" t="s">
        <v>19733</v>
      </c>
      <c r="N26627" t="s">
        <v>63884</v>
      </c>
      <c r="O26627" s="76" t="s">
        <v>4356</v>
      </c>
      <c r="P26627" s="82">
        <v>725</v>
      </c>
      <c r="Q26627" s="82" t="s">
        <v>86928</v>
      </c>
      <c r="R26627"/>
    </row>
    <row r="26628" spans="12:18" x14ac:dyDescent="0.25">
      <c r="L26628" t="s">
        <v>37277</v>
      </c>
      <c r="M26628" t="s">
        <v>37204</v>
      </c>
      <c r="N26628" t="s">
        <v>63885</v>
      </c>
      <c r="O26628" s="76" t="s">
        <v>4356</v>
      </c>
      <c r="P26628" s="82">
        <v>1081</v>
      </c>
      <c r="Q26628" s="82" t="s">
        <v>86929</v>
      </c>
      <c r="R26628"/>
    </row>
    <row r="26629" spans="12:18" x14ac:dyDescent="0.25">
      <c r="L26629" t="s">
        <v>37277</v>
      </c>
      <c r="M26629" t="s">
        <v>17756</v>
      </c>
      <c r="N26629" t="s">
        <v>63886</v>
      </c>
      <c r="O26629" s="76" t="s">
        <v>4366</v>
      </c>
      <c r="P26629" s="82">
        <v>164</v>
      </c>
      <c r="Q26629" s="82" t="s">
        <v>86930</v>
      </c>
      <c r="R26629"/>
    </row>
    <row r="26630" spans="12:18" x14ac:dyDescent="0.25">
      <c r="L26630" t="s">
        <v>37277</v>
      </c>
      <c r="M26630" t="s">
        <v>37205</v>
      </c>
      <c r="N26630" t="s">
        <v>63887</v>
      </c>
      <c r="O26630" s="76" t="s">
        <v>4356</v>
      </c>
      <c r="P26630" s="82">
        <v>453</v>
      </c>
      <c r="Q26630" s="82" t="s">
        <v>86931</v>
      </c>
      <c r="R26630"/>
    </row>
    <row r="26631" spans="12:18" x14ac:dyDescent="0.25">
      <c r="L26631" t="s">
        <v>37277</v>
      </c>
      <c r="M26631" t="s">
        <v>6249</v>
      </c>
      <c r="N26631" t="s">
        <v>63888</v>
      </c>
      <c r="O26631" s="76" t="s">
        <v>4356</v>
      </c>
      <c r="P26631" s="82">
        <v>1626</v>
      </c>
      <c r="Q26631" s="82" t="s">
        <v>86932</v>
      </c>
      <c r="R26631"/>
    </row>
    <row r="26632" spans="12:18" x14ac:dyDescent="0.25">
      <c r="L26632" t="s">
        <v>37277</v>
      </c>
      <c r="M26632" t="s">
        <v>17758</v>
      </c>
      <c r="N26632" t="s">
        <v>63889</v>
      </c>
      <c r="O26632" s="76" t="s">
        <v>4356</v>
      </c>
      <c r="P26632" s="82">
        <v>2292</v>
      </c>
      <c r="Q26632" s="82" t="s">
        <v>86933</v>
      </c>
      <c r="R26632"/>
    </row>
    <row r="26633" spans="12:18" x14ac:dyDescent="0.25">
      <c r="L26633" t="s">
        <v>37277</v>
      </c>
      <c r="M26633" t="s">
        <v>37206</v>
      </c>
      <c r="N26633" t="s">
        <v>63890</v>
      </c>
      <c r="O26633" s="76" t="s">
        <v>4374</v>
      </c>
      <c r="P26633" s="82">
        <v>894</v>
      </c>
      <c r="Q26633" s="82" t="s">
        <v>72645</v>
      </c>
      <c r="R26633"/>
    </row>
    <row r="26634" spans="12:18" x14ac:dyDescent="0.25">
      <c r="L26634" t="s">
        <v>37277</v>
      </c>
      <c r="M26634" t="s">
        <v>23679</v>
      </c>
      <c r="N26634" t="s">
        <v>63891</v>
      </c>
      <c r="O26634" s="76" t="s">
        <v>4356</v>
      </c>
      <c r="P26634" s="82">
        <v>544</v>
      </c>
      <c r="Q26634" s="82" t="s">
        <v>86934</v>
      </c>
      <c r="R26634"/>
    </row>
    <row r="26635" spans="12:18" x14ac:dyDescent="0.25">
      <c r="L26635" t="s">
        <v>37277</v>
      </c>
      <c r="M26635" t="s">
        <v>19737</v>
      </c>
      <c r="N26635" t="s">
        <v>63892</v>
      </c>
      <c r="O26635" s="76" t="s">
        <v>4356</v>
      </c>
      <c r="P26635" s="82">
        <v>425</v>
      </c>
      <c r="Q26635" s="82" t="s">
        <v>86935</v>
      </c>
      <c r="R26635"/>
    </row>
    <row r="26636" spans="12:18" x14ac:dyDescent="0.25">
      <c r="L26636" t="s">
        <v>37277</v>
      </c>
      <c r="M26636" t="s">
        <v>17760</v>
      </c>
      <c r="N26636" t="s">
        <v>63893</v>
      </c>
      <c r="O26636" s="76" t="s">
        <v>4374</v>
      </c>
      <c r="P26636" s="82">
        <v>2105</v>
      </c>
      <c r="Q26636" s="82" t="s">
        <v>72645</v>
      </c>
      <c r="R26636"/>
    </row>
    <row r="26637" spans="12:18" x14ac:dyDescent="0.25">
      <c r="L26637" t="s">
        <v>37277</v>
      </c>
      <c r="M26637" t="s">
        <v>23680</v>
      </c>
      <c r="N26637" t="s">
        <v>63894</v>
      </c>
      <c r="O26637" s="76" t="s">
        <v>4374</v>
      </c>
      <c r="P26637" s="82">
        <v>7537</v>
      </c>
      <c r="Q26637" s="82" t="s">
        <v>86936</v>
      </c>
      <c r="R26637"/>
    </row>
    <row r="26638" spans="12:18" x14ac:dyDescent="0.25">
      <c r="L26638" t="s">
        <v>37277</v>
      </c>
      <c r="M26638" t="s">
        <v>23681</v>
      </c>
      <c r="N26638" t="s">
        <v>63895</v>
      </c>
      <c r="O26638" s="76" t="s">
        <v>4356</v>
      </c>
      <c r="P26638" s="82">
        <v>507</v>
      </c>
      <c r="Q26638" s="82" t="s">
        <v>86937</v>
      </c>
      <c r="R26638"/>
    </row>
    <row r="26639" spans="12:18" x14ac:dyDescent="0.25">
      <c r="L26639" t="s">
        <v>37277</v>
      </c>
      <c r="M26639" t="s">
        <v>17762</v>
      </c>
      <c r="N26639" t="s">
        <v>63896</v>
      </c>
      <c r="O26639" s="76" t="s">
        <v>4356</v>
      </c>
      <c r="P26639" s="82">
        <v>661</v>
      </c>
      <c r="Q26639" s="82" t="s">
        <v>86938</v>
      </c>
      <c r="R26639"/>
    </row>
    <row r="26640" spans="12:18" x14ac:dyDescent="0.25">
      <c r="L26640" t="s">
        <v>37277</v>
      </c>
      <c r="M26640" t="s">
        <v>23682</v>
      </c>
      <c r="N26640" t="s">
        <v>63897</v>
      </c>
      <c r="O26640" s="76" t="s">
        <v>4356</v>
      </c>
      <c r="P26640" s="82">
        <v>2054</v>
      </c>
      <c r="Q26640" s="82" t="s">
        <v>86939</v>
      </c>
      <c r="R26640"/>
    </row>
    <row r="26641" spans="12:18" x14ac:dyDescent="0.25">
      <c r="L26641" t="s">
        <v>37277</v>
      </c>
      <c r="M26641" t="s">
        <v>37207</v>
      </c>
      <c r="N26641" t="s">
        <v>63898</v>
      </c>
      <c r="O26641" s="76" t="s">
        <v>4356</v>
      </c>
      <c r="P26641" s="82">
        <v>880</v>
      </c>
      <c r="Q26641" s="82" t="s">
        <v>86940</v>
      </c>
      <c r="R26641"/>
    </row>
    <row r="26642" spans="12:18" x14ac:dyDescent="0.25">
      <c r="L26642" t="s">
        <v>37277</v>
      </c>
      <c r="M26642" t="s">
        <v>37208</v>
      </c>
      <c r="N26642" t="s">
        <v>63899</v>
      </c>
      <c r="O26642" s="76" t="s">
        <v>4356</v>
      </c>
      <c r="P26642" s="82">
        <v>1745</v>
      </c>
      <c r="Q26642" s="82" t="s">
        <v>86941</v>
      </c>
      <c r="R26642"/>
    </row>
    <row r="26643" spans="12:18" x14ac:dyDescent="0.25">
      <c r="L26643" t="s">
        <v>37277</v>
      </c>
      <c r="M26643" t="s">
        <v>6250</v>
      </c>
      <c r="N26643" t="s">
        <v>63900</v>
      </c>
      <c r="O26643" s="76" t="s">
        <v>4450</v>
      </c>
      <c r="P26643" s="82">
        <v>4157</v>
      </c>
      <c r="Q26643" s="82" t="s">
        <v>72645</v>
      </c>
      <c r="R26643"/>
    </row>
    <row r="26644" spans="12:18" x14ac:dyDescent="0.25">
      <c r="L26644" t="s">
        <v>37277</v>
      </c>
      <c r="M26644" t="s">
        <v>6251</v>
      </c>
      <c r="N26644" t="s">
        <v>63901</v>
      </c>
      <c r="O26644" s="76" t="s">
        <v>4356</v>
      </c>
      <c r="P26644" s="82">
        <v>344</v>
      </c>
      <c r="Q26644" s="82" t="s">
        <v>86942</v>
      </c>
      <c r="R26644"/>
    </row>
    <row r="26645" spans="12:18" x14ac:dyDescent="0.25">
      <c r="L26645" t="s">
        <v>37277</v>
      </c>
      <c r="M26645" t="s">
        <v>17764</v>
      </c>
      <c r="N26645" t="s">
        <v>63902</v>
      </c>
      <c r="O26645" s="76" t="s">
        <v>4356</v>
      </c>
      <c r="P26645" s="82">
        <v>320</v>
      </c>
      <c r="Q26645" s="82" t="s">
        <v>86943</v>
      </c>
      <c r="R26645"/>
    </row>
    <row r="26646" spans="12:18" x14ac:dyDescent="0.25">
      <c r="L26646" t="s">
        <v>37277</v>
      </c>
      <c r="M26646" t="s">
        <v>6252</v>
      </c>
      <c r="N26646" t="s">
        <v>63903</v>
      </c>
      <c r="O26646" s="76" t="s">
        <v>4374</v>
      </c>
      <c r="P26646" s="82">
        <v>963</v>
      </c>
      <c r="Q26646" s="82" t="s">
        <v>72645</v>
      </c>
      <c r="R26646"/>
    </row>
    <row r="26647" spans="12:18" x14ac:dyDescent="0.25">
      <c r="L26647" t="s">
        <v>37277</v>
      </c>
      <c r="M26647" t="s">
        <v>6253</v>
      </c>
      <c r="N26647" t="s">
        <v>63904</v>
      </c>
      <c r="O26647" s="76" t="s">
        <v>4366</v>
      </c>
      <c r="P26647" s="82">
        <v>246</v>
      </c>
      <c r="Q26647" s="82" t="s">
        <v>86944</v>
      </c>
      <c r="R26647"/>
    </row>
    <row r="26648" spans="12:18" x14ac:dyDescent="0.25">
      <c r="L26648" t="s">
        <v>37277</v>
      </c>
      <c r="M26648" t="s">
        <v>17766</v>
      </c>
      <c r="N26648" t="s">
        <v>63905</v>
      </c>
      <c r="O26648" s="76" t="s">
        <v>4356</v>
      </c>
      <c r="P26648" s="82">
        <v>201</v>
      </c>
      <c r="Q26648" s="82" t="s">
        <v>86945</v>
      </c>
      <c r="R26648"/>
    </row>
    <row r="26649" spans="12:18" x14ac:dyDescent="0.25">
      <c r="L26649" t="s">
        <v>37277</v>
      </c>
      <c r="M26649" t="s">
        <v>37209</v>
      </c>
      <c r="N26649" t="s">
        <v>63906</v>
      </c>
      <c r="O26649" s="76" t="s">
        <v>4356</v>
      </c>
      <c r="P26649" s="82">
        <v>794</v>
      </c>
      <c r="Q26649" s="82" t="s">
        <v>86946</v>
      </c>
      <c r="R26649"/>
    </row>
    <row r="26650" spans="12:18" x14ac:dyDescent="0.25">
      <c r="L26650" t="s">
        <v>37277</v>
      </c>
      <c r="M26650" t="s">
        <v>19742</v>
      </c>
      <c r="N26650" t="s">
        <v>63907</v>
      </c>
      <c r="O26650" s="76" t="s">
        <v>4356</v>
      </c>
      <c r="P26650" s="82">
        <v>769</v>
      </c>
      <c r="Q26650" s="82" t="s">
        <v>86947</v>
      </c>
      <c r="R26650"/>
    </row>
    <row r="26651" spans="12:18" x14ac:dyDescent="0.25">
      <c r="L26651" t="s">
        <v>37277</v>
      </c>
      <c r="M26651" t="s">
        <v>37210</v>
      </c>
      <c r="N26651" t="s">
        <v>63908</v>
      </c>
      <c r="O26651" s="76" t="s">
        <v>4366</v>
      </c>
      <c r="P26651" s="82">
        <v>250</v>
      </c>
      <c r="Q26651" s="82" t="s">
        <v>86948</v>
      </c>
      <c r="R26651"/>
    </row>
    <row r="26652" spans="12:18" x14ac:dyDescent="0.25">
      <c r="L26652" t="s">
        <v>3391</v>
      </c>
      <c r="M26652" t="s">
        <v>6254</v>
      </c>
      <c r="N26652" t="s">
        <v>63909</v>
      </c>
      <c r="O26652" s="76" t="s">
        <v>4374</v>
      </c>
      <c r="P26652" s="82">
        <v>1141</v>
      </c>
      <c r="Q26652" s="82" t="s">
        <v>86949</v>
      </c>
      <c r="R26652"/>
    </row>
    <row r="26653" spans="12:18" x14ac:dyDescent="0.25">
      <c r="L26653" t="s">
        <v>3391</v>
      </c>
      <c r="M26653" t="s">
        <v>23683</v>
      </c>
      <c r="N26653" t="s">
        <v>63910</v>
      </c>
      <c r="O26653" s="76" t="s">
        <v>4356</v>
      </c>
      <c r="P26653" s="82">
        <v>393</v>
      </c>
      <c r="Q26653" s="82" t="s">
        <v>86950</v>
      </c>
      <c r="R26653"/>
    </row>
    <row r="26654" spans="12:18" x14ac:dyDescent="0.25">
      <c r="L26654" t="s">
        <v>3391</v>
      </c>
      <c r="M26654" t="s">
        <v>6255</v>
      </c>
      <c r="N26654" t="s">
        <v>63911</v>
      </c>
      <c r="O26654" s="76" t="s">
        <v>4374</v>
      </c>
      <c r="P26654" s="82">
        <v>5737</v>
      </c>
      <c r="Q26654" s="82" t="s">
        <v>72645</v>
      </c>
      <c r="R26654"/>
    </row>
    <row r="26655" spans="12:18" x14ac:dyDescent="0.25">
      <c r="L26655" t="s">
        <v>3391</v>
      </c>
      <c r="M26655" t="s">
        <v>19743</v>
      </c>
      <c r="N26655" t="s">
        <v>63912</v>
      </c>
      <c r="O26655" s="76" t="s">
        <v>4374</v>
      </c>
      <c r="P26655" s="82">
        <v>1779</v>
      </c>
      <c r="Q26655" s="82" t="s">
        <v>86951</v>
      </c>
      <c r="R26655"/>
    </row>
    <row r="26656" spans="12:18" x14ac:dyDescent="0.25">
      <c r="L26656" t="s">
        <v>3391</v>
      </c>
      <c r="M26656" t="s">
        <v>19745</v>
      </c>
      <c r="N26656" t="s">
        <v>63913</v>
      </c>
      <c r="O26656" s="76" t="s">
        <v>4374</v>
      </c>
      <c r="P26656" s="82">
        <v>2162</v>
      </c>
      <c r="Q26656" s="82" t="s">
        <v>86953</v>
      </c>
      <c r="R26656"/>
    </row>
    <row r="26657" spans="12:18" x14ac:dyDescent="0.25">
      <c r="L26657" t="s">
        <v>3391</v>
      </c>
      <c r="M26657" t="s">
        <v>6256</v>
      </c>
      <c r="N26657" t="s">
        <v>63914</v>
      </c>
      <c r="O26657" s="76" t="s">
        <v>4356</v>
      </c>
      <c r="P26657" s="82">
        <v>579</v>
      </c>
      <c r="Q26657" s="82" t="s">
        <v>86954</v>
      </c>
      <c r="R26657"/>
    </row>
    <row r="26658" spans="12:18" x14ac:dyDescent="0.25">
      <c r="L26658" t="s">
        <v>3391</v>
      </c>
      <c r="M26658" t="s">
        <v>17768</v>
      </c>
      <c r="N26658" t="s">
        <v>63915</v>
      </c>
      <c r="O26658" s="76" t="s">
        <v>4356</v>
      </c>
      <c r="P26658" s="82">
        <v>846</v>
      </c>
      <c r="Q26658" s="82" t="s">
        <v>86955</v>
      </c>
      <c r="R26658"/>
    </row>
    <row r="26659" spans="12:18" x14ac:dyDescent="0.25">
      <c r="L26659" t="s">
        <v>3391</v>
      </c>
      <c r="M26659" t="s">
        <v>36176</v>
      </c>
      <c r="N26659" t="s">
        <v>63916</v>
      </c>
      <c r="O26659" s="76" t="s">
        <v>4356</v>
      </c>
      <c r="P26659" s="82">
        <v>1128</v>
      </c>
      <c r="Q26659" s="82" t="s">
        <v>86956</v>
      </c>
      <c r="R26659"/>
    </row>
    <row r="26660" spans="12:18" x14ac:dyDescent="0.25">
      <c r="L26660" t="s">
        <v>3391</v>
      </c>
      <c r="M26660" t="s">
        <v>6257</v>
      </c>
      <c r="N26660" t="s">
        <v>63917</v>
      </c>
      <c r="O26660" s="76" t="s">
        <v>4356</v>
      </c>
      <c r="P26660" s="82">
        <v>1321</v>
      </c>
      <c r="Q26660" s="82" t="s">
        <v>86957</v>
      </c>
      <c r="R26660"/>
    </row>
    <row r="26661" spans="12:18" x14ac:dyDescent="0.25">
      <c r="L26661" t="s">
        <v>3391</v>
      </c>
      <c r="M26661" t="s">
        <v>19747</v>
      </c>
      <c r="N26661" t="s">
        <v>63918</v>
      </c>
      <c r="O26661" s="76" t="s">
        <v>4356</v>
      </c>
      <c r="P26661" s="82">
        <v>1788</v>
      </c>
      <c r="Q26661" s="82" t="s">
        <v>86958</v>
      </c>
      <c r="R26661"/>
    </row>
    <row r="26662" spans="12:18" x14ac:dyDescent="0.25">
      <c r="L26662" t="s">
        <v>3391</v>
      </c>
      <c r="M26662" t="s">
        <v>37211</v>
      </c>
      <c r="N26662" t="s">
        <v>63919</v>
      </c>
      <c r="O26662" s="76" t="s">
        <v>4356</v>
      </c>
      <c r="P26662" s="82">
        <v>973</v>
      </c>
      <c r="Q26662" s="82" t="s">
        <v>86959</v>
      </c>
      <c r="R26662"/>
    </row>
    <row r="26663" spans="12:18" x14ac:dyDescent="0.25">
      <c r="L26663" t="s">
        <v>3391</v>
      </c>
      <c r="M26663" t="s">
        <v>6258</v>
      </c>
      <c r="N26663" t="s">
        <v>63920</v>
      </c>
      <c r="O26663" s="76" t="s">
        <v>4356</v>
      </c>
      <c r="P26663" s="82">
        <v>360</v>
      </c>
      <c r="Q26663" s="82" t="s">
        <v>86960</v>
      </c>
      <c r="R26663"/>
    </row>
    <row r="26664" spans="12:18" x14ac:dyDescent="0.25">
      <c r="L26664" t="s">
        <v>3391</v>
      </c>
      <c r="M26664" t="s">
        <v>19749</v>
      </c>
      <c r="N26664" t="s">
        <v>63921</v>
      </c>
      <c r="O26664" s="76" t="s">
        <v>4374</v>
      </c>
      <c r="P26664" s="82">
        <v>2616</v>
      </c>
      <c r="Q26664" s="82" t="s">
        <v>72645</v>
      </c>
      <c r="R26664"/>
    </row>
    <row r="26665" spans="12:18" x14ac:dyDescent="0.25">
      <c r="L26665" t="s">
        <v>3391</v>
      </c>
      <c r="M26665" t="s">
        <v>6259</v>
      </c>
      <c r="N26665" t="s">
        <v>63922</v>
      </c>
      <c r="O26665" s="76" t="s">
        <v>4356</v>
      </c>
      <c r="P26665" s="82">
        <v>969</v>
      </c>
      <c r="Q26665" s="82" t="s">
        <v>86961</v>
      </c>
      <c r="R26665"/>
    </row>
    <row r="26666" spans="12:18" x14ac:dyDescent="0.25">
      <c r="L26666" t="s">
        <v>3391</v>
      </c>
      <c r="M26666" t="s">
        <v>23685</v>
      </c>
      <c r="N26666" t="s">
        <v>63923</v>
      </c>
      <c r="O26666" s="76" t="s">
        <v>4356</v>
      </c>
      <c r="P26666" s="82">
        <v>824</v>
      </c>
      <c r="Q26666" s="82" t="s">
        <v>86962</v>
      </c>
      <c r="R26666"/>
    </row>
    <row r="26667" spans="12:18" x14ac:dyDescent="0.25">
      <c r="L26667" t="s">
        <v>3391</v>
      </c>
      <c r="M26667" t="s">
        <v>19751</v>
      </c>
      <c r="N26667" t="s">
        <v>63924</v>
      </c>
      <c r="O26667" s="76" t="s">
        <v>4356</v>
      </c>
      <c r="P26667" s="82">
        <v>757</v>
      </c>
      <c r="Q26667" s="82" t="s">
        <v>86963</v>
      </c>
      <c r="R26667"/>
    </row>
    <row r="26668" spans="12:18" x14ac:dyDescent="0.25">
      <c r="L26668" t="s">
        <v>3391</v>
      </c>
      <c r="M26668" t="s">
        <v>23686</v>
      </c>
      <c r="N26668" t="s">
        <v>63925</v>
      </c>
      <c r="O26668" s="76" t="s">
        <v>4356</v>
      </c>
      <c r="P26668" s="82">
        <v>574</v>
      </c>
      <c r="Q26668" s="82" t="s">
        <v>86964</v>
      </c>
      <c r="R26668"/>
    </row>
    <row r="26669" spans="12:18" x14ac:dyDescent="0.25">
      <c r="L26669" t="s">
        <v>3391</v>
      </c>
      <c r="M26669" t="s">
        <v>17770</v>
      </c>
      <c r="N26669" t="s">
        <v>63926</v>
      </c>
      <c r="O26669" s="76" t="s">
        <v>4356</v>
      </c>
      <c r="P26669" s="82">
        <v>1608</v>
      </c>
      <c r="Q26669" s="82" t="s">
        <v>86965</v>
      </c>
      <c r="R26669"/>
    </row>
    <row r="26670" spans="12:18" x14ac:dyDescent="0.25">
      <c r="L26670" t="s">
        <v>3391</v>
      </c>
      <c r="M26670" t="s">
        <v>17772</v>
      </c>
      <c r="N26670" t="s">
        <v>63927</v>
      </c>
      <c r="O26670" s="76" t="s">
        <v>4374</v>
      </c>
      <c r="P26670" s="82">
        <v>3837</v>
      </c>
      <c r="Q26670" s="82" t="s">
        <v>72645</v>
      </c>
      <c r="R26670"/>
    </row>
    <row r="26671" spans="12:18" x14ac:dyDescent="0.25">
      <c r="L26671" t="s">
        <v>3391</v>
      </c>
      <c r="M26671" t="s">
        <v>37212</v>
      </c>
      <c r="N26671" t="s">
        <v>63928</v>
      </c>
      <c r="O26671" s="76" t="s">
        <v>4374</v>
      </c>
      <c r="P26671" s="82">
        <v>1587</v>
      </c>
      <c r="Q26671" s="82" t="s">
        <v>72645</v>
      </c>
      <c r="R26671"/>
    </row>
    <row r="26672" spans="12:18" x14ac:dyDescent="0.25">
      <c r="L26672" t="s">
        <v>3391</v>
      </c>
      <c r="M26672" t="s">
        <v>17774</v>
      </c>
      <c r="N26672" t="s">
        <v>63929</v>
      </c>
      <c r="O26672" s="76" t="s">
        <v>4374</v>
      </c>
      <c r="P26672" s="82">
        <v>941</v>
      </c>
      <c r="Q26672" s="82" t="s">
        <v>86966</v>
      </c>
      <c r="R26672"/>
    </row>
    <row r="26673" spans="12:18" x14ac:dyDescent="0.25">
      <c r="L26673" t="s">
        <v>3391</v>
      </c>
      <c r="M26673" t="s">
        <v>17776</v>
      </c>
      <c r="N26673" t="s">
        <v>63930</v>
      </c>
      <c r="O26673" s="76" t="s">
        <v>4366</v>
      </c>
      <c r="P26673" s="82">
        <v>190</v>
      </c>
      <c r="Q26673" s="82" t="s">
        <v>86967</v>
      </c>
      <c r="R26673"/>
    </row>
    <row r="26674" spans="12:18" x14ac:dyDescent="0.25">
      <c r="L26674" t="s">
        <v>3391</v>
      </c>
      <c r="M26674" t="s">
        <v>19754</v>
      </c>
      <c r="N26674" t="s">
        <v>63931</v>
      </c>
      <c r="O26674" s="76" t="s">
        <v>4366</v>
      </c>
      <c r="P26674" s="82">
        <v>216</v>
      </c>
      <c r="Q26674" s="82" t="s">
        <v>86968</v>
      </c>
      <c r="R26674"/>
    </row>
    <row r="26675" spans="12:18" x14ac:dyDescent="0.25">
      <c r="L26675" t="s">
        <v>3391</v>
      </c>
      <c r="M26675" t="s">
        <v>6260</v>
      </c>
      <c r="N26675" t="s">
        <v>63932</v>
      </c>
      <c r="O26675" s="76" t="s">
        <v>4374</v>
      </c>
      <c r="P26675" s="82">
        <v>1335</v>
      </c>
      <c r="Q26675" s="82" t="s">
        <v>86969</v>
      </c>
      <c r="R26675"/>
    </row>
    <row r="26676" spans="12:18" x14ac:dyDescent="0.25">
      <c r="L26676" t="s">
        <v>3391</v>
      </c>
      <c r="M26676" t="s">
        <v>19756</v>
      </c>
      <c r="N26676" t="s">
        <v>63933</v>
      </c>
      <c r="O26676" s="76" t="s">
        <v>4356</v>
      </c>
      <c r="P26676" s="82">
        <v>324</v>
      </c>
      <c r="Q26676" s="82" t="s">
        <v>86970</v>
      </c>
      <c r="R26676"/>
    </row>
    <row r="26677" spans="12:18" x14ac:dyDescent="0.25">
      <c r="L26677" t="s">
        <v>3391</v>
      </c>
      <c r="M26677" t="s">
        <v>37213</v>
      </c>
      <c r="N26677" t="s">
        <v>63934</v>
      </c>
      <c r="O26677" s="76" t="s">
        <v>4374</v>
      </c>
      <c r="P26677" s="82">
        <v>2121</v>
      </c>
      <c r="Q26677" s="82" t="s">
        <v>86971</v>
      </c>
      <c r="R26677"/>
    </row>
    <row r="26678" spans="12:18" x14ac:dyDescent="0.25">
      <c r="L26678" t="s">
        <v>3391</v>
      </c>
      <c r="M26678" t="s">
        <v>37214</v>
      </c>
      <c r="N26678" t="s">
        <v>63935</v>
      </c>
      <c r="O26678" s="76" t="s">
        <v>4374</v>
      </c>
      <c r="P26678" s="82">
        <v>1078</v>
      </c>
      <c r="Q26678" s="82" t="s">
        <v>86972</v>
      </c>
      <c r="R26678"/>
    </row>
    <row r="26679" spans="12:18" x14ac:dyDescent="0.25">
      <c r="L26679" t="s">
        <v>3391</v>
      </c>
      <c r="M26679" t="s">
        <v>6261</v>
      </c>
      <c r="N26679" t="s">
        <v>63936</v>
      </c>
      <c r="O26679" s="76" t="s">
        <v>4356</v>
      </c>
      <c r="P26679" s="82">
        <v>433</v>
      </c>
      <c r="Q26679" s="82" t="s">
        <v>86973</v>
      </c>
      <c r="R26679"/>
    </row>
    <row r="26680" spans="12:18" x14ac:dyDescent="0.25">
      <c r="L26680" t="s">
        <v>3391</v>
      </c>
      <c r="M26680" t="s">
        <v>23684</v>
      </c>
      <c r="N26680" t="s">
        <v>63937</v>
      </c>
      <c r="O26680" s="76" t="s">
        <v>4356</v>
      </c>
      <c r="P26680" s="82">
        <v>1180</v>
      </c>
      <c r="Q26680" s="82" t="s">
        <v>86952</v>
      </c>
      <c r="R26680"/>
    </row>
    <row r="26681" spans="12:18" x14ac:dyDescent="0.25">
      <c r="L26681" t="s">
        <v>3391</v>
      </c>
      <c r="M26681" t="s">
        <v>17778</v>
      </c>
      <c r="N26681" t="s">
        <v>63938</v>
      </c>
      <c r="O26681" s="76" t="s">
        <v>4356</v>
      </c>
      <c r="P26681" s="82">
        <v>1192</v>
      </c>
      <c r="Q26681" s="82" t="s">
        <v>86974</v>
      </c>
      <c r="R26681"/>
    </row>
    <row r="26682" spans="12:18" x14ac:dyDescent="0.25">
      <c r="L26682" t="s">
        <v>3391</v>
      </c>
      <c r="M26682" t="s">
        <v>6262</v>
      </c>
      <c r="N26682" t="s">
        <v>63939</v>
      </c>
      <c r="O26682" s="76" t="s">
        <v>4356</v>
      </c>
      <c r="P26682" s="82">
        <v>450</v>
      </c>
      <c r="Q26682" s="82" t="s">
        <v>86975</v>
      </c>
      <c r="R26682"/>
    </row>
    <row r="26683" spans="12:18" x14ac:dyDescent="0.25">
      <c r="L26683" t="s">
        <v>3391</v>
      </c>
      <c r="M26683" t="s">
        <v>17780</v>
      </c>
      <c r="N26683" t="s">
        <v>63940</v>
      </c>
      <c r="O26683" s="76" t="s">
        <v>4356</v>
      </c>
      <c r="P26683" s="82">
        <v>311</v>
      </c>
      <c r="Q26683" s="82" t="s">
        <v>86976</v>
      </c>
      <c r="R26683"/>
    </row>
    <row r="26684" spans="12:18" x14ac:dyDescent="0.25">
      <c r="L26684" t="s">
        <v>3391</v>
      </c>
      <c r="M26684" t="s">
        <v>6263</v>
      </c>
      <c r="N26684" t="s">
        <v>63941</v>
      </c>
      <c r="O26684" s="76" t="s">
        <v>4366</v>
      </c>
      <c r="P26684" s="82">
        <v>317</v>
      </c>
      <c r="Q26684" s="82" t="s">
        <v>86977</v>
      </c>
      <c r="R26684"/>
    </row>
    <row r="26685" spans="12:18" x14ac:dyDescent="0.25">
      <c r="L26685" t="s">
        <v>3391</v>
      </c>
      <c r="M26685" t="s">
        <v>17782</v>
      </c>
      <c r="N26685" t="s">
        <v>63942</v>
      </c>
      <c r="O26685" s="76" t="s">
        <v>4356</v>
      </c>
      <c r="P26685" s="82">
        <v>2571</v>
      </c>
      <c r="Q26685" s="82" t="s">
        <v>86978</v>
      </c>
      <c r="R26685"/>
    </row>
    <row r="26686" spans="12:18" x14ac:dyDescent="0.25">
      <c r="L26686" t="s">
        <v>3391</v>
      </c>
      <c r="M26686" t="s">
        <v>23687</v>
      </c>
      <c r="N26686" t="s">
        <v>63943</v>
      </c>
      <c r="O26686" s="76" t="s">
        <v>4356</v>
      </c>
      <c r="P26686" s="82">
        <v>444</v>
      </c>
      <c r="Q26686" s="82" t="s">
        <v>86979</v>
      </c>
      <c r="R26686"/>
    </row>
    <row r="26687" spans="12:18" x14ac:dyDescent="0.25">
      <c r="L26687" t="s">
        <v>3391</v>
      </c>
      <c r="M26687" t="s">
        <v>37215</v>
      </c>
      <c r="N26687" t="s">
        <v>63944</v>
      </c>
      <c r="O26687" s="76" t="s">
        <v>4356</v>
      </c>
      <c r="P26687" s="82">
        <v>1039</v>
      </c>
      <c r="Q26687" s="82" t="s">
        <v>86980</v>
      </c>
      <c r="R26687"/>
    </row>
    <row r="26688" spans="12:18" x14ac:dyDescent="0.25">
      <c r="L26688" t="s">
        <v>3391</v>
      </c>
      <c r="M26688" t="s">
        <v>17784</v>
      </c>
      <c r="N26688" t="s">
        <v>63945</v>
      </c>
      <c r="O26688" s="76" t="s">
        <v>4356</v>
      </c>
      <c r="P26688" s="82">
        <v>544</v>
      </c>
      <c r="Q26688" s="82" t="s">
        <v>86981</v>
      </c>
      <c r="R26688"/>
    </row>
    <row r="26689" spans="12:18" x14ac:dyDescent="0.25">
      <c r="L26689" t="s">
        <v>3391</v>
      </c>
      <c r="M26689" t="s">
        <v>23688</v>
      </c>
      <c r="N26689" t="s">
        <v>63946</v>
      </c>
      <c r="O26689" s="76" t="s">
        <v>4374</v>
      </c>
      <c r="P26689" s="82">
        <v>1960</v>
      </c>
      <c r="Q26689" s="82" t="s">
        <v>72645</v>
      </c>
      <c r="R26689"/>
    </row>
    <row r="26690" spans="12:18" x14ac:dyDescent="0.25">
      <c r="L26690" t="s">
        <v>3391</v>
      </c>
      <c r="M26690" t="s">
        <v>37216</v>
      </c>
      <c r="N26690" t="s">
        <v>63947</v>
      </c>
      <c r="O26690" s="76" t="s">
        <v>4356</v>
      </c>
      <c r="P26690" s="82">
        <v>1957</v>
      </c>
      <c r="Q26690" s="82" t="s">
        <v>86982</v>
      </c>
      <c r="R26690"/>
    </row>
    <row r="26691" spans="12:18" x14ac:dyDescent="0.25">
      <c r="L26691" t="s">
        <v>3391</v>
      </c>
      <c r="M26691" t="s">
        <v>19758</v>
      </c>
      <c r="N26691" t="s">
        <v>63948</v>
      </c>
      <c r="O26691" s="76" t="s">
        <v>4356</v>
      </c>
      <c r="P26691" s="82">
        <v>4526</v>
      </c>
      <c r="Q26691" s="82" t="s">
        <v>86983</v>
      </c>
      <c r="R26691"/>
    </row>
    <row r="26692" spans="12:18" x14ac:dyDescent="0.25">
      <c r="L26692" t="s">
        <v>3391</v>
      </c>
      <c r="M26692" t="s">
        <v>6264</v>
      </c>
      <c r="N26692" t="s">
        <v>63949</v>
      </c>
      <c r="O26692" s="76" t="s">
        <v>4356</v>
      </c>
      <c r="P26692" s="82">
        <v>4027</v>
      </c>
      <c r="Q26692" s="82" t="s">
        <v>86984</v>
      </c>
      <c r="R26692"/>
    </row>
    <row r="26693" spans="12:18" x14ac:dyDescent="0.25">
      <c r="L26693" t="s">
        <v>3391</v>
      </c>
      <c r="M26693" t="s">
        <v>17786</v>
      </c>
      <c r="N26693" t="s">
        <v>63950</v>
      </c>
      <c r="O26693" s="76" t="s">
        <v>4356</v>
      </c>
      <c r="P26693" s="82">
        <v>560</v>
      </c>
      <c r="Q26693" s="82" t="s">
        <v>86986</v>
      </c>
      <c r="R26693"/>
    </row>
    <row r="26694" spans="12:18" x14ac:dyDescent="0.25">
      <c r="L26694" t="s">
        <v>3391</v>
      </c>
      <c r="M26694" t="s">
        <v>37218</v>
      </c>
      <c r="N26694" t="s">
        <v>63951</v>
      </c>
      <c r="O26694" s="76" t="s">
        <v>4356</v>
      </c>
      <c r="P26694" s="82">
        <v>420</v>
      </c>
      <c r="Q26694" s="82" t="s">
        <v>86987</v>
      </c>
      <c r="R26694"/>
    </row>
    <row r="26695" spans="12:18" x14ac:dyDescent="0.25">
      <c r="L26695" t="s">
        <v>3391</v>
      </c>
      <c r="M26695" t="s">
        <v>6144</v>
      </c>
      <c r="N26695" t="s">
        <v>63952</v>
      </c>
      <c r="O26695" s="76" t="s">
        <v>4356</v>
      </c>
      <c r="P26695" s="82">
        <v>459</v>
      </c>
      <c r="Q26695" s="82" t="s">
        <v>86988</v>
      </c>
      <c r="R26695"/>
    </row>
    <row r="26696" spans="12:18" x14ac:dyDescent="0.25">
      <c r="L26696" t="s">
        <v>3391</v>
      </c>
      <c r="M26696" t="s">
        <v>19760</v>
      </c>
      <c r="N26696" t="s">
        <v>63953</v>
      </c>
      <c r="O26696" s="76" t="s">
        <v>4356</v>
      </c>
      <c r="P26696" s="82">
        <v>412</v>
      </c>
      <c r="Q26696" s="82" t="s">
        <v>86989</v>
      </c>
      <c r="R26696"/>
    </row>
    <row r="26697" spans="12:18" x14ac:dyDescent="0.25">
      <c r="L26697" t="s">
        <v>3391</v>
      </c>
      <c r="M26697" t="s">
        <v>23599</v>
      </c>
      <c r="N26697" t="s">
        <v>63954</v>
      </c>
      <c r="O26697" s="76" t="s">
        <v>4356</v>
      </c>
      <c r="P26697" s="82">
        <v>828</v>
      </c>
      <c r="Q26697" s="82" t="s">
        <v>86990</v>
      </c>
      <c r="R26697"/>
    </row>
    <row r="26698" spans="12:18" x14ac:dyDescent="0.25">
      <c r="L26698" t="s">
        <v>3391</v>
      </c>
      <c r="M26698" t="s">
        <v>6265</v>
      </c>
      <c r="N26698" t="s">
        <v>63955</v>
      </c>
      <c r="O26698" s="76" t="s">
        <v>4366</v>
      </c>
      <c r="P26698" s="82">
        <v>181</v>
      </c>
      <c r="Q26698" s="82" t="s">
        <v>86991</v>
      </c>
      <c r="R26698"/>
    </row>
    <row r="26699" spans="12:18" x14ac:dyDescent="0.25">
      <c r="L26699" t="s">
        <v>3391</v>
      </c>
      <c r="M26699" t="s">
        <v>17788</v>
      </c>
      <c r="N26699" t="s">
        <v>63956</v>
      </c>
      <c r="O26699" s="76" t="s">
        <v>4356</v>
      </c>
      <c r="P26699" s="82">
        <v>405</v>
      </c>
      <c r="Q26699" s="82" t="s">
        <v>86992</v>
      </c>
      <c r="R26699"/>
    </row>
    <row r="26700" spans="12:18" x14ac:dyDescent="0.25">
      <c r="L26700" t="s">
        <v>3391</v>
      </c>
      <c r="M26700" t="s">
        <v>23689</v>
      </c>
      <c r="N26700" t="s">
        <v>63957</v>
      </c>
      <c r="O26700" s="76" t="s">
        <v>4356</v>
      </c>
      <c r="P26700" s="82">
        <v>1061</v>
      </c>
      <c r="Q26700" s="82" t="s">
        <v>86993</v>
      </c>
      <c r="R26700"/>
    </row>
    <row r="26701" spans="12:18" x14ac:dyDescent="0.25">
      <c r="L26701" t="s">
        <v>3391</v>
      </c>
      <c r="M26701" t="s">
        <v>6266</v>
      </c>
      <c r="N26701" t="s">
        <v>63958</v>
      </c>
      <c r="O26701" s="76" t="s">
        <v>4450</v>
      </c>
      <c r="P26701" s="82">
        <v>8012</v>
      </c>
      <c r="Q26701" s="82" t="s">
        <v>72645</v>
      </c>
      <c r="R26701"/>
    </row>
    <row r="26702" spans="12:18" x14ac:dyDescent="0.25">
      <c r="L26702" t="s">
        <v>3391</v>
      </c>
      <c r="M26702" t="s">
        <v>19762</v>
      </c>
      <c r="N26702" t="s">
        <v>63959</v>
      </c>
      <c r="O26702" s="76" t="s">
        <v>4356</v>
      </c>
      <c r="P26702" s="82">
        <v>277</v>
      </c>
      <c r="Q26702" s="82" t="s">
        <v>86994</v>
      </c>
      <c r="R26702"/>
    </row>
    <row r="26703" spans="12:18" x14ac:dyDescent="0.25">
      <c r="L26703" t="s">
        <v>3391</v>
      </c>
      <c r="M26703" t="s">
        <v>23690</v>
      </c>
      <c r="N26703" t="s">
        <v>63960</v>
      </c>
      <c r="O26703" s="76" t="s">
        <v>4374</v>
      </c>
      <c r="P26703" s="82">
        <v>3310</v>
      </c>
      <c r="Q26703" s="82" t="s">
        <v>72645</v>
      </c>
      <c r="R26703"/>
    </row>
    <row r="26704" spans="12:18" x14ac:dyDescent="0.25">
      <c r="L26704" t="s">
        <v>3391</v>
      </c>
      <c r="M26704" t="s">
        <v>6267</v>
      </c>
      <c r="N26704" t="s">
        <v>63961</v>
      </c>
      <c r="O26704" s="76" t="s">
        <v>4356</v>
      </c>
      <c r="P26704" s="82">
        <v>1878</v>
      </c>
      <c r="Q26704" s="82" t="s">
        <v>86995</v>
      </c>
      <c r="R26704"/>
    </row>
    <row r="26705" spans="12:18" x14ac:dyDescent="0.25">
      <c r="L26705" t="s">
        <v>3391</v>
      </c>
      <c r="M26705" t="s">
        <v>19764</v>
      </c>
      <c r="N26705" t="s">
        <v>63962</v>
      </c>
      <c r="O26705" s="76" t="s">
        <v>4356</v>
      </c>
      <c r="P26705" s="82">
        <v>1802</v>
      </c>
      <c r="Q26705" s="82" t="s">
        <v>86996</v>
      </c>
      <c r="R26705"/>
    </row>
    <row r="26706" spans="12:18" x14ac:dyDescent="0.25">
      <c r="L26706" t="s">
        <v>3391</v>
      </c>
      <c r="M26706" t="s">
        <v>6268</v>
      </c>
      <c r="N26706" t="s">
        <v>63963</v>
      </c>
      <c r="O26706" s="76" t="s">
        <v>4374</v>
      </c>
      <c r="P26706" s="82">
        <v>1040</v>
      </c>
      <c r="Q26706" s="82" t="s">
        <v>72645</v>
      </c>
      <c r="R26706"/>
    </row>
    <row r="26707" spans="12:18" x14ac:dyDescent="0.25">
      <c r="L26707" t="s">
        <v>3391</v>
      </c>
      <c r="M26707" t="s">
        <v>6269</v>
      </c>
      <c r="N26707" t="s">
        <v>63964</v>
      </c>
      <c r="O26707" s="76" t="s">
        <v>4374</v>
      </c>
      <c r="P26707" s="82">
        <v>2044</v>
      </c>
      <c r="Q26707" s="82" t="s">
        <v>72645</v>
      </c>
      <c r="R26707"/>
    </row>
    <row r="26708" spans="12:18" x14ac:dyDescent="0.25">
      <c r="L26708" t="s">
        <v>3391</v>
      </c>
      <c r="M26708" t="s">
        <v>14624</v>
      </c>
      <c r="N26708" t="s">
        <v>63965</v>
      </c>
      <c r="O26708" s="76" t="s">
        <v>4374</v>
      </c>
      <c r="P26708" s="82">
        <v>11565</v>
      </c>
      <c r="Q26708" s="82" t="s">
        <v>72645</v>
      </c>
      <c r="R26708"/>
    </row>
    <row r="26709" spans="12:18" x14ac:dyDescent="0.25">
      <c r="L26709" t="s">
        <v>3391</v>
      </c>
      <c r="M26709" t="s">
        <v>23691</v>
      </c>
      <c r="N26709" t="s">
        <v>63966</v>
      </c>
      <c r="O26709" s="76" t="s">
        <v>4356</v>
      </c>
      <c r="P26709" s="82">
        <v>950</v>
      </c>
      <c r="Q26709" s="82" t="s">
        <v>86997</v>
      </c>
      <c r="R26709"/>
    </row>
    <row r="26710" spans="12:18" x14ac:dyDescent="0.25">
      <c r="L26710" t="s">
        <v>3391</v>
      </c>
      <c r="M26710" t="s">
        <v>6270</v>
      </c>
      <c r="N26710" t="s">
        <v>63967</v>
      </c>
      <c r="O26710" s="76" t="s">
        <v>4356</v>
      </c>
      <c r="P26710" s="82">
        <v>693</v>
      </c>
      <c r="Q26710" s="82" t="s">
        <v>86998</v>
      </c>
      <c r="R26710"/>
    </row>
    <row r="26711" spans="12:18" x14ac:dyDescent="0.25">
      <c r="L26711" t="s">
        <v>3391</v>
      </c>
      <c r="M26711" t="s">
        <v>19766</v>
      </c>
      <c r="N26711" t="s">
        <v>63968</v>
      </c>
      <c r="O26711" s="76" t="s">
        <v>4450</v>
      </c>
      <c r="P26711" s="82">
        <v>69105</v>
      </c>
      <c r="Q26711" s="82" t="s">
        <v>72645</v>
      </c>
      <c r="R26711"/>
    </row>
    <row r="26712" spans="12:18" x14ac:dyDescent="0.25">
      <c r="L26712" t="s">
        <v>3391</v>
      </c>
      <c r="M26712" t="s">
        <v>6271</v>
      </c>
      <c r="N26712" t="s">
        <v>63969</v>
      </c>
      <c r="O26712" s="76" t="s">
        <v>4356</v>
      </c>
      <c r="P26712" s="82">
        <v>368</v>
      </c>
      <c r="Q26712" s="82" t="s">
        <v>86999</v>
      </c>
      <c r="R26712"/>
    </row>
    <row r="26713" spans="12:18" x14ac:dyDescent="0.25">
      <c r="L26713" t="s">
        <v>3391</v>
      </c>
      <c r="M26713" t="s">
        <v>14236</v>
      </c>
      <c r="N26713" t="s">
        <v>63970</v>
      </c>
      <c r="O26713" s="76" t="s">
        <v>4356</v>
      </c>
      <c r="P26713" s="82">
        <v>2255</v>
      </c>
      <c r="Q26713" s="82" t="s">
        <v>87000</v>
      </c>
      <c r="R26713"/>
    </row>
    <row r="26714" spans="12:18" x14ac:dyDescent="0.25">
      <c r="L26714" t="s">
        <v>3391</v>
      </c>
      <c r="M26714" t="s">
        <v>17790</v>
      </c>
      <c r="N26714" t="s">
        <v>63971</v>
      </c>
      <c r="O26714" s="76" t="s">
        <v>4356</v>
      </c>
      <c r="P26714" s="82">
        <v>1420</v>
      </c>
      <c r="Q26714" s="82" t="s">
        <v>87001</v>
      </c>
      <c r="R26714"/>
    </row>
    <row r="26715" spans="12:18" x14ac:dyDescent="0.25">
      <c r="L26715" t="s">
        <v>3391</v>
      </c>
      <c r="M26715" t="s">
        <v>19769</v>
      </c>
      <c r="N26715" t="s">
        <v>63972</v>
      </c>
      <c r="O26715" s="76" t="s">
        <v>4356</v>
      </c>
      <c r="P26715" s="82">
        <v>290</v>
      </c>
      <c r="Q26715" s="82" t="s">
        <v>87002</v>
      </c>
      <c r="R26715"/>
    </row>
    <row r="26716" spans="12:18" x14ac:dyDescent="0.25">
      <c r="L26716" t="s">
        <v>3391</v>
      </c>
      <c r="M26716" t="s">
        <v>17792</v>
      </c>
      <c r="N26716" t="s">
        <v>63973</v>
      </c>
      <c r="O26716" s="76" t="s">
        <v>4356</v>
      </c>
      <c r="P26716" s="82">
        <v>1447</v>
      </c>
      <c r="Q26716" s="82" t="s">
        <v>87003</v>
      </c>
      <c r="R26716"/>
    </row>
    <row r="26717" spans="12:18" x14ac:dyDescent="0.25">
      <c r="L26717" t="s">
        <v>3391</v>
      </c>
      <c r="M26717" t="s">
        <v>19771</v>
      </c>
      <c r="N26717" t="s">
        <v>63974</v>
      </c>
      <c r="O26717" s="76" t="s">
        <v>4356</v>
      </c>
      <c r="P26717" s="82">
        <v>475</v>
      </c>
      <c r="Q26717" s="82" t="s">
        <v>87004</v>
      </c>
      <c r="R26717"/>
    </row>
    <row r="26718" spans="12:18" x14ac:dyDescent="0.25">
      <c r="L26718" t="s">
        <v>3391</v>
      </c>
      <c r="M26718" t="s">
        <v>17794</v>
      </c>
      <c r="N26718" t="s">
        <v>63975</v>
      </c>
      <c r="O26718" s="76" t="s">
        <v>4356</v>
      </c>
      <c r="P26718" s="82">
        <v>566</v>
      </c>
      <c r="Q26718" s="82" t="s">
        <v>87005</v>
      </c>
      <c r="R26718"/>
    </row>
    <row r="26719" spans="12:18" x14ac:dyDescent="0.25">
      <c r="L26719" t="s">
        <v>3391</v>
      </c>
      <c r="M26719" t="s">
        <v>23692</v>
      </c>
      <c r="N26719" t="s">
        <v>63976</v>
      </c>
      <c r="O26719" s="76" t="s">
        <v>4356</v>
      </c>
      <c r="P26719" s="82">
        <v>841</v>
      </c>
      <c r="Q26719" s="82" t="s">
        <v>87006</v>
      </c>
      <c r="R26719"/>
    </row>
    <row r="26720" spans="12:18" x14ac:dyDescent="0.25">
      <c r="L26720" t="s">
        <v>3391</v>
      </c>
      <c r="M26720" t="s">
        <v>37219</v>
      </c>
      <c r="N26720" t="s">
        <v>63977</v>
      </c>
      <c r="O26720" s="76" t="s">
        <v>4374</v>
      </c>
      <c r="P26720" s="82">
        <v>907</v>
      </c>
      <c r="Q26720" s="82" t="s">
        <v>87007</v>
      </c>
      <c r="R26720"/>
    </row>
    <row r="26721" spans="12:18" x14ac:dyDescent="0.25">
      <c r="L26721" t="s">
        <v>3391</v>
      </c>
      <c r="M26721" t="s">
        <v>17796</v>
      </c>
      <c r="N26721" t="s">
        <v>63978</v>
      </c>
      <c r="O26721" s="76" t="s">
        <v>4356</v>
      </c>
      <c r="P26721" s="82">
        <v>365</v>
      </c>
      <c r="Q26721" s="82" t="s">
        <v>87008</v>
      </c>
      <c r="R26721"/>
    </row>
    <row r="26722" spans="12:18" x14ac:dyDescent="0.25">
      <c r="L26722" t="s">
        <v>3391</v>
      </c>
      <c r="M26722" t="s">
        <v>6272</v>
      </c>
      <c r="N26722" t="s">
        <v>63979</v>
      </c>
      <c r="O26722" s="76" t="s">
        <v>4374</v>
      </c>
      <c r="P26722" s="82">
        <v>1726</v>
      </c>
      <c r="Q26722" s="82" t="s">
        <v>87009</v>
      </c>
      <c r="R26722"/>
    </row>
    <row r="26723" spans="12:18" x14ac:dyDescent="0.25">
      <c r="L26723" t="s">
        <v>3391</v>
      </c>
      <c r="M26723" t="s">
        <v>37220</v>
      </c>
      <c r="N26723" t="s">
        <v>63980</v>
      </c>
      <c r="O26723" s="76" t="s">
        <v>4366</v>
      </c>
      <c r="P26723" s="82">
        <v>259</v>
      </c>
      <c r="Q26723" s="82" t="s">
        <v>87010</v>
      </c>
      <c r="R26723"/>
    </row>
    <row r="26724" spans="12:18" x14ac:dyDescent="0.25">
      <c r="L26724" t="s">
        <v>3391</v>
      </c>
      <c r="M26724" t="s">
        <v>17798</v>
      </c>
      <c r="N26724" t="s">
        <v>63981</v>
      </c>
      <c r="O26724" s="76" t="s">
        <v>4356</v>
      </c>
      <c r="P26724" s="82">
        <v>287</v>
      </c>
      <c r="Q26724" s="82" t="s">
        <v>87011</v>
      </c>
      <c r="R26724"/>
    </row>
    <row r="26725" spans="12:18" x14ac:dyDescent="0.25">
      <c r="L26725" t="s">
        <v>3391</v>
      </c>
      <c r="M26725" t="s">
        <v>23693</v>
      </c>
      <c r="N26725" t="s">
        <v>63982</v>
      </c>
      <c r="O26725" s="76" t="s">
        <v>4374</v>
      </c>
      <c r="P26725" s="82">
        <v>7508</v>
      </c>
      <c r="Q26725" s="82" t="s">
        <v>72645</v>
      </c>
      <c r="R26725"/>
    </row>
    <row r="26726" spans="12:18" x14ac:dyDescent="0.25">
      <c r="L26726" t="s">
        <v>3391</v>
      </c>
      <c r="M26726" t="s">
        <v>6273</v>
      </c>
      <c r="N26726" t="s">
        <v>63983</v>
      </c>
      <c r="O26726" s="76" t="s">
        <v>4356</v>
      </c>
      <c r="P26726" s="82">
        <v>362</v>
      </c>
      <c r="Q26726" s="82" t="s">
        <v>87013</v>
      </c>
      <c r="R26726"/>
    </row>
    <row r="26727" spans="12:18" x14ac:dyDescent="0.25">
      <c r="L26727" t="s">
        <v>3391</v>
      </c>
      <c r="M26727" t="s">
        <v>17800</v>
      </c>
      <c r="N26727" t="s">
        <v>63984</v>
      </c>
      <c r="O26727" s="76" t="s">
        <v>4374</v>
      </c>
      <c r="P26727" s="82">
        <v>1473</v>
      </c>
      <c r="Q26727" s="82" t="s">
        <v>72645</v>
      </c>
      <c r="R26727"/>
    </row>
    <row r="26728" spans="12:18" x14ac:dyDescent="0.25">
      <c r="L26728" t="s">
        <v>3391</v>
      </c>
      <c r="M26728" t="s">
        <v>6274</v>
      </c>
      <c r="N26728" t="s">
        <v>63985</v>
      </c>
      <c r="O26728" s="76" t="s">
        <v>4356</v>
      </c>
      <c r="P26728" s="82">
        <v>380</v>
      </c>
      <c r="Q26728" s="82" t="s">
        <v>87014</v>
      </c>
      <c r="R26728"/>
    </row>
    <row r="26729" spans="12:18" x14ac:dyDescent="0.25">
      <c r="L26729" t="s">
        <v>3391</v>
      </c>
      <c r="M26729" t="s">
        <v>17802</v>
      </c>
      <c r="N26729" t="s">
        <v>63986</v>
      </c>
      <c r="O26729" s="76" t="s">
        <v>4356</v>
      </c>
      <c r="P26729" s="82">
        <v>191</v>
      </c>
      <c r="Q26729" s="82" t="s">
        <v>87015</v>
      </c>
      <c r="R26729"/>
    </row>
    <row r="26730" spans="12:18" x14ac:dyDescent="0.25">
      <c r="L26730" t="s">
        <v>3391</v>
      </c>
      <c r="M26730" t="s">
        <v>17804</v>
      </c>
      <c r="N26730" t="s">
        <v>63987</v>
      </c>
      <c r="O26730" s="76" t="s">
        <v>4356</v>
      </c>
      <c r="P26730" s="82">
        <v>444</v>
      </c>
      <c r="Q26730" s="82" t="s">
        <v>87016</v>
      </c>
      <c r="R26730"/>
    </row>
    <row r="26731" spans="12:18" x14ac:dyDescent="0.25">
      <c r="L26731" t="s">
        <v>3391</v>
      </c>
      <c r="M26731" t="s">
        <v>17806</v>
      </c>
      <c r="N26731" t="s">
        <v>63988</v>
      </c>
      <c r="O26731" s="76" t="s">
        <v>4356</v>
      </c>
      <c r="P26731" s="82">
        <v>990</v>
      </c>
      <c r="Q26731" s="82" t="s">
        <v>87017</v>
      </c>
      <c r="R26731"/>
    </row>
    <row r="26732" spans="12:18" x14ac:dyDescent="0.25">
      <c r="L26732" t="s">
        <v>3391</v>
      </c>
      <c r="M26732" t="s">
        <v>6275</v>
      </c>
      <c r="N26732" t="s">
        <v>63989</v>
      </c>
      <c r="O26732" s="76" t="s">
        <v>4374</v>
      </c>
      <c r="P26732" s="82">
        <v>1606</v>
      </c>
      <c r="Q26732" s="82" t="s">
        <v>87018</v>
      </c>
      <c r="R26732"/>
    </row>
    <row r="26733" spans="12:18" x14ac:dyDescent="0.25">
      <c r="L26733" t="s">
        <v>3391</v>
      </c>
      <c r="M26733" t="s">
        <v>6276</v>
      </c>
      <c r="N26733" t="s">
        <v>63990</v>
      </c>
      <c r="O26733" s="76" t="s">
        <v>4356</v>
      </c>
      <c r="P26733" s="82">
        <v>729</v>
      </c>
      <c r="Q26733" s="82" t="s">
        <v>87019</v>
      </c>
      <c r="R26733"/>
    </row>
    <row r="26734" spans="12:18" x14ac:dyDescent="0.25">
      <c r="L26734" t="s">
        <v>3391</v>
      </c>
      <c r="M26734" t="s">
        <v>23694</v>
      </c>
      <c r="N26734" t="s">
        <v>63991</v>
      </c>
      <c r="O26734" s="76" t="s">
        <v>4356</v>
      </c>
      <c r="P26734" s="82">
        <v>2353</v>
      </c>
      <c r="Q26734" s="82" t="s">
        <v>87020</v>
      </c>
      <c r="R26734"/>
    </row>
    <row r="26735" spans="12:18" x14ac:dyDescent="0.25">
      <c r="L26735" t="s">
        <v>3391</v>
      </c>
      <c r="M26735" t="s">
        <v>6277</v>
      </c>
      <c r="N26735" t="s">
        <v>63992</v>
      </c>
      <c r="O26735" s="76" t="s">
        <v>4356</v>
      </c>
      <c r="P26735" s="82">
        <v>418</v>
      </c>
      <c r="Q26735" s="82" t="s">
        <v>87021</v>
      </c>
      <c r="R26735"/>
    </row>
    <row r="26736" spans="12:18" x14ac:dyDescent="0.25">
      <c r="L26736" t="s">
        <v>3391</v>
      </c>
      <c r="M26736" t="s">
        <v>37221</v>
      </c>
      <c r="N26736" t="s">
        <v>63993</v>
      </c>
      <c r="O26736" s="76" t="s">
        <v>4374</v>
      </c>
      <c r="P26736" s="82">
        <v>1448</v>
      </c>
      <c r="Q26736" s="82" t="s">
        <v>72645</v>
      </c>
      <c r="R26736"/>
    </row>
    <row r="26737" spans="12:18" x14ac:dyDescent="0.25">
      <c r="L26737" t="s">
        <v>3391</v>
      </c>
      <c r="M26737" t="s">
        <v>17808</v>
      </c>
      <c r="N26737" t="s">
        <v>63994</v>
      </c>
      <c r="O26737" s="76" t="s">
        <v>4356</v>
      </c>
      <c r="P26737" s="82">
        <v>918</v>
      </c>
      <c r="Q26737" s="82" t="s">
        <v>87022</v>
      </c>
      <c r="R26737"/>
    </row>
    <row r="26738" spans="12:18" x14ac:dyDescent="0.25">
      <c r="L26738" t="s">
        <v>3391</v>
      </c>
      <c r="M26738" t="s">
        <v>23695</v>
      </c>
      <c r="N26738" t="s">
        <v>63995</v>
      </c>
      <c r="O26738" s="76" t="s">
        <v>4374</v>
      </c>
      <c r="P26738" s="82">
        <v>1157</v>
      </c>
      <c r="Q26738" s="82" t="s">
        <v>87023</v>
      </c>
      <c r="R26738"/>
    </row>
    <row r="26739" spans="12:18" x14ac:dyDescent="0.25">
      <c r="L26739" t="s">
        <v>3391</v>
      </c>
      <c r="M26739" t="s">
        <v>19772</v>
      </c>
      <c r="N26739" t="s">
        <v>63996</v>
      </c>
      <c r="O26739" s="76" t="s">
        <v>4356</v>
      </c>
      <c r="P26739" s="82">
        <v>349</v>
      </c>
      <c r="Q26739" s="82" t="s">
        <v>87024</v>
      </c>
      <c r="R26739"/>
    </row>
    <row r="26740" spans="12:18" x14ac:dyDescent="0.25">
      <c r="L26740" t="s">
        <v>3391</v>
      </c>
      <c r="M26740" t="s">
        <v>37222</v>
      </c>
      <c r="N26740" t="s">
        <v>63997</v>
      </c>
      <c r="O26740" s="76" t="s">
        <v>4356</v>
      </c>
      <c r="P26740" s="82">
        <v>1343</v>
      </c>
      <c r="Q26740" s="82" t="s">
        <v>87025</v>
      </c>
      <c r="R26740"/>
    </row>
    <row r="26741" spans="12:18" x14ac:dyDescent="0.25">
      <c r="L26741" t="s">
        <v>3391</v>
      </c>
      <c r="M26741" t="s">
        <v>19774</v>
      </c>
      <c r="N26741" t="s">
        <v>63998</v>
      </c>
      <c r="O26741" s="76" t="s">
        <v>4356</v>
      </c>
      <c r="P26741" s="82">
        <v>644</v>
      </c>
      <c r="Q26741" s="82" t="s">
        <v>87026</v>
      </c>
      <c r="R26741"/>
    </row>
    <row r="26742" spans="12:18" x14ac:dyDescent="0.25">
      <c r="L26742" t="s">
        <v>3391</v>
      </c>
      <c r="M26742" t="s">
        <v>37223</v>
      </c>
      <c r="N26742" t="s">
        <v>63999</v>
      </c>
      <c r="O26742" s="76" t="s">
        <v>4374</v>
      </c>
      <c r="P26742" s="82">
        <v>739</v>
      </c>
      <c r="Q26742" s="82" t="s">
        <v>72645</v>
      </c>
      <c r="R26742"/>
    </row>
    <row r="26743" spans="12:18" x14ac:dyDescent="0.25">
      <c r="L26743" t="s">
        <v>3391</v>
      </c>
      <c r="M26743" t="s">
        <v>17810</v>
      </c>
      <c r="N26743" t="s">
        <v>64000</v>
      </c>
      <c r="O26743" s="76" t="s">
        <v>4356</v>
      </c>
      <c r="P26743" s="82">
        <v>342</v>
      </c>
      <c r="Q26743" s="82" t="s">
        <v>87027</v>
      </c>
      <c r="R26743"/>
    </row>
    <row r="26744" spans="12:18" x14ac:dyDescent="0.25">
      <c r="L26744" t="s">
        <v>3391</v>
      </c>
      <c r="M26744" t="s">
        <v>23696</v>
      </c>
      <c r="N26744" t="s">
        <v>64001</v>
      </c>
      <c r="O26744" s="76" t="s">
        <v>4356</v>
      </c>
      <c r="P26744" s="82">
        <v>805</v>
      </c>
      <c r="Q26744" s="82" t="s">
        <v>87028</v>
      </c>
      <c r="R26744"/>
    </row>
    <row r="26745" spans="12:18" x14ac:dyDescent="0.25">
      <c r="L26745" t="s">
        <v>3391</v>
      </c>
      <c r="M26745" t="s">
        <v>23697</v>
      </c>
      <c r="N26745" t="s">
        <v>64002</v>
      </c>
      <c r="O26745" s="76" t="s">
        <v>4374</v>
      </c>
      <c r="P26745" s="82">
        <v>441</v>
      </c>
      <c r="Q26745" s="82" t="s">
        <v>87029</v>
      </c>
      <c r="R26745"/>
    </row>
    <row r="26746" spans="12:18" x14ac:dyDescent="0.25">
      <c r="L26746" t="s">
        <v>3391</v>
      </c>
      <c r="M26746" t="s">
        <v>6278</v>
      </c>
      <c r="N26746" t="s">
        <v>64003</v>
      </c>
      <c r="O26746" s="76" t="s">
        <v>4374</v>
      </c>
      <c r="P26746" s="82">
        <v>449</v>
      </c>
      <c r="Q26746" s="82" t="s">
        <v>72645</v>
      </c>
      <c r="R26746"/>
    </row>
    <row r="26747" spans="12:18" x14ac:dyDescent="0.25">
      <c r="L26747" t="s">
        <v>3391</v>
      </c>
      <c r="M26747" t="s">
        <v>23698</v>
      </c>
      <c r="N26747" t="s">
        <v>64004</v>
      </c>
      <c r="O26747" s="76" t="s">
        <v>4366</v>
      </c>
      <c r="P26747" s="82">
        <v>306</v>
      </c>
      <c r="Q26747" s="82" t="s">
        <v>87030</v>
      </c>
      <c r="R26747"/>
    </row>
    <row r="26748" spans="12:18" x14ac:dyDescent="0.25">
      <c r="L26748" t="s">
        <v>3391</v>
      </c>
      <c r="M26748" t="s">
        <v>6279</v>
      </c>
      <c r="N26748" t="s">
        <v>64005</v>
      </c>
      <c r="O26748" s="76" t="s">
        <v>4356</v>
      </c>
      <c r="P26748" s="82">
        <v>271</v>
      </c>
      <c r="Q26748" s="82" t="s">
        <v>87031</v>
      </c>
      <c r="R26748"/>
    </row>
    <row r="26749" spans="12:18" x14ac:dyDescent="0.25">
      <c r="L26749" t="s">
        <v>3391</v>
      </c>
      <c r="M26749" t="s">
        <v>23699</v>
      </c>
      <c r="N26749" t="s">
        <v>64006</v>
      </c>
      <c r="O26749" s="76" t="s">
        <v>4366</v>
      </c>
      <c r="P26749" s="82">
        <v>286</v>
      </c>
      <c r="Q26749" s="82" t="s">
        <v>87032</v>
      </c>
      <c r="R26749"/>
    </row>
    <row r="26750" spans="12:18" x14ac:dyDescent="0.25">
      <c r="L26750" t="s">
        <v>3391</v>
      </c>
      <c r="M26750" t="s">
        <v>19776</v>
      </c>
      <c r="N26750" t="s">
        <v>64007</v>
      </c>
      <c r="O26750" s="76" t="s">
        <v>4356</v>
      </c>
      <c r="P26750" s="82">
        <v>361</v>
      </c>
      <c r="Q26750" s="82" t="s">
        <v>87033</v>
      </c>
      <c r="R26750"/>
    </row>
    <row r="26751" spans="12:18" x14ac:dyDescent="0.25">
      <c r="L26751" t="s">
        <v>3391</v>
      </c>
      <c r="M26751" t="s">
        <v>19778</v>
      </c>
      <c r="N26751" t="s">
        <v>64008</v>
      </c>
      <c r="O26751" s="76" t="s">
        <v>4356</v>
      </c>
      <c r="P26751" s="82">
        <v>714</v>
      </c>
      <c r="Q26751" s="82" t="s">
        <v>87034</v>
      </c>
      <c r="R26751"/>
    </row>
    <row r="26752" spans="12:18" x14ac:dyDescent="0.25">
      <c r="L26752" t="s">
        <v>3391</v>
      </c>
      <c r="M26752" t="s">
        <v>6280</v>
      </c>
      <c r="N26752" t="s">
        <v>64009</v>
      </c>
      <c r="O26752" s="76" t="s">
        <v>4356</v>
      </c>
      <c r="P26752" s="82">
        <v>830</v>
      </c>
      <c r="Q26752" s="82" t="s">
        <v>87035</v>
      </c>
      <c r="R26752"/>
    </row>
    <row r="26753" spans="12:18" x14ac:dyDescent="0.25">
      <c r="L26753" t="s">
        <v>3391</v>
      </c>
      <c r="M26753" t="s">
        <v>37224</v>
      </c>
      <c r="N26753" t="s">
        <v>64010</v>
      </c>
      <c r="O26753" s="76" t="s">
        <v>4356</v>
      </c>
      <c r="P26753" s="82">
        <v>837</v>
      </c>
      <c r="Q26753" s="82" t="s">
        <v>87036</v>
      </c>
      <c r="R26753"/>
    </row>
    <row r="26754" spans="12:18" x14ac:dyDescent="0.25">
      <c r="L26754" t="s">
        <v>3391</v>
      </c>
      <c r="M26754" t="s">
        <v>6281</v>
      </c>
      <c r="N26754" t="s">
        <v>64011</v>
      </c>
      <c r="O26754" s="76" t="s">
        <v>4374</v>
      </c>
      <c r="P26754" s="82">
        <v>11094</v>
      </c>
      <c r="Q26754" s="82" t="s">
        <v>72645</v>
      </c>
      <c r="R26754"/>
    </row>
    <row r="26755" spans="12:18" x14ac:dyDescent="0.25">
      <c r="L26755" t="s">
        <v>3391</v>
      </c>
      <c r="M26755" t="s">
        <v>19780</v>
      </c>
      <c r="N26755" t="s">
        <v>64012</v>
      </c>
      <c r="O26755" s="76" t="s">
        <v>4356</v>
      </c>
      <c r="P26755" s="82">
        <v>1384</v>
      </c>
      <c r="Q26755" s="82" t="s">
        <v>87037</v>
      </c>
      <c r="R26755"/>
    </row>
    <row r="26756" spans="12:18" x14ac:dyDescent="0.25">
      <c r="L26756" t="s">
        <v>3391</v>
      </c>
      <c r="M26756" t="s">
        <v>17812</v>
      </c>
      <c r="N26756" t="s">
        <v>64013</v>
      </c>
      <c r="O26756" s="76" t="s">
        <v>4366</v>
      </c>
      <c r="P26756" s="82">
        <v>140</v>
      </c>
      <c r="Q26756" s="82" t="s">
        <v>87038</v>
      </c>
      <c r="R26756"/>
    </row>
    <row r="26757" spans="12:18" x14ac:dyDescent="0.25">
      <c r="L26757" t="s">
        <v>3391</v>
      </c>
      <c r="M26757" t="s">
        <v>17814</v>
      </c>
      <c r="N26757" t="s">
        <v>64014</v>
      </c>
      <c r="O26757" s="76" t="s">
        <v>4356</v>
      </c>
      <c r="P26757" s="82">
        <v>1302</v>
      </c>
      <c r="Q26757" s="82" t="s">
        <v>87039</v>
      </c>
      <c r="R26757"/>
    </row>
    <row r="26758" spans="12:18" x14ac:dyDescent="0.25">
      <c r="L26758" t="s">
        <v>3391</v>
      </c>
      <c r="M26758" t="s">
        <v>37225</v>
      </c>
      <c r="N26758" t="s">
        <v>64015</v>
      </c>
      <c r="O26758" s="76" t="s">
        <v>4356</v>
      </c>
      <c r="P26758" s="82">
        <v>699</v>
      </c>
      <c r="Q26758" s="82" t="s">
        <v>87040</v>
      </c>
      <c r="R26758"/>
    </row>
    <row r="26759" spans="12:18" x14ac:dyDescent="0.25">
      <c r="L26759" t="s">
        <v>3391</v>
      </c>
      <c r="M26759" t="s">
        <v>17816</v>
      </c>
      <c r="N26759" t="s">
        <v>64016</v>
      </c>
      <c r="O26759" s="76" t="s">
        <v>4356</v>
      </c>
      <c r="P26759" s="82">
        <v>907</v>
      </c>
      <c r="Q26759" s="82" t="s">
        <v>87041</v>
      </c>
      <c r="R26759"/>
    </row>
    <row r="26760" spans="12:18" x14ac:dyDescent="0.25">
      <c r="L26760" t="s">
        <v>3391</v>
      </c>
      <c r="M26760" t="s">
        <v>19782</v>
      </c>
      <c r="N26760" t="s">
        <v>64017</v>
      </c>
      <c r="O26760" s="76" t="s">
        <v>4374</v>
      </c>
      <c r="P26760" s="82">
        <v>4894</v>
      </c>
      <c r="Q26760" s="82" t="s">
        <v>72645</v>
      </c>
      <c r="R26760"/>
    </row>
    <row r="26761" spans="12:18" x14ac:dyDescent="0.25">
      <c r="L26761" t="s">
        <v>3391</v>
      </c>
      <c r="M26761" t="s">
        <v>19784</v>
      </c>
      <c r="N26761" t="s">
        <v>64018</v>
      </c>
      <c r="O26761" s="76" t="s">
        <v>4356</v>
      </c>
      <c r="P26761" s="82">
        <v>706</v>
      </c>
      <c r="Q26761" s="82" t="s">
        <v>87042</v>
      </c>
      <c r="R26761"/>
    </row>
    <row r="26762" spans="12:18" x14ac:dyDescent="0.25">
      <c r="L26762" t="s">
        <v>3391</v>
      </c>
      <c r="M26762" t="s">
        <v>19785</v>
      </c>
      <c r="N26762" t="s">
        <v>64019</v>
      </c>
      <c r="O26762" s="76" t="s">
        <v>4374</v>
      </c>
      <c r="P26762" s="82">
        <v>1220</v>
      </c>
      <c r="Q26762" s="82" t="s">
        <v>72645</v>
      </c>
      <c r="R26762"/>
    </row>
    <row r="26763" spans="12:18" x14ac:dyDescent="0.25">
      <c r="L26763" t="s">
        <v>3391</v>
      </c>
      <c r="M26763" t="s">
        <v>37226</v>
      </c>
      <c r="N26763" t="s">
        <v>64020</v>
      </c>
      <c r="O26763" s="76" t="s">
        <v>4374</v>
      </c>
      <c r="P26763" s="82">
        <v>664</v>
      </c>
      <c r="Q26763" s="82" t="s">
        <v>72645</v>
      </c>
      <c r="R26763"/>
    </row>
    <row r="26764" spans="12:18" x14ac:dyDescent="0.25">
      <c r="L26764" t="s">
        <v>3391</v>
      </c>
      <c r="M26764" t="s">
        <v>19787</v>
      </c>
      <c r="N26764" t="s">
        <v>64021</v>
      </c>
      <c r="O26764" s="76" t="s">
        <v>4356</v>
      </c>
      <c r="P26764" s="82">
        <v>638</v>
      </c>
      <c r="Q26764" s="82" t="s">
        <v>87043</v>
      </c>
      <c r="R26764"/>
    </row>
    <row r="26765" spans="12:18" x14ac:dyDescent="0.25">
      <c r="L26765" t="s">
        <v>3391</v>
      </c>
      <c r="M26765" t="s">
        <v>17818</v>
      </c>
      <c r="N26765" t="s">
        <v>64022</v>
      </c>
      <c r="O26765" s="76" t="s">
        <v>4374</v>
      </c>
      <c r="P26765" s="82">
        <v>785</v>
      </c>
      <c r="Q26765" s="82" t="s">
        <v>87044</v>
      </c>
      <c r="R26765"/>
    </row>
    <row r="26766" spans="12:18" x14ac:dyDescent="0.25">
      <c r="L26766" t="s">
        <v>3391</v>
      </c>
      <c r="M26766" t="s">
        <v>17820</v>
      </c>
      <c r="N26766" t="s">
        <v>64023</v>
      </c>
      <c r="O26766" s="76" t="s">
        <v>4356</v>
      </c>
      <c r="P26766" s="82">
        <v>383</v>
      </c>
      <c r="Q26766" s="82" t="s">
        <v>87045</v>
      </c>
      <c r="R26766"/>
    </row>
    <row r="26767" spans="12:18" x14ac:dyDescent="0.25">
      <c r="L26767" t="s">
        <v>3391</v>
      </c>
      <c r="M26767" t="s">
        <v>19789</v>
      </c>
      <c r="N26767" t="s">
        <v>64024</v>
      </c>
      <c r="O26767" s="76" t="s">
        <v>4356</v>
      </c>
      <c r="P26767" s="82">
        <v>497</v>
      </c>
      <c r="Q26767" s="82" t="s">
        <v>87046</v>
      </c>
      <c r="R26767"/>
    </row>
    <row r="26768" spans="12:18" x14ac:dyDescent="0.25">
      <c r="L26768" t="s">
        <v>3391</v>
      </c>
      <c r="M26768" t="s">
        <v>37227</v>
      </c>
      <c r="N26768" t="s">
        <v>64025</v>
      </c>
      <c r="O26768" s="76" t="s">
        <v>4450</v>
      </c>
      <c r="P26768" s="82">
        <v>3420</v>
      </c>
      <c r="Q26768" s="82" t="s">
        <v>72645</v>
      </c>
      <c r="R26768"/>
    </row>
    <row r="26769" spans="12:18" x14ac:dyDescent="0.25">
      <c r="L26769" t="s">
        <v>3391</v>
      </c>
      <c r="M26769" t="s">
        <v>17822</v>
      </c>
      <c r="N26769" t="s">
        <v>64026</v>
      </c>
      <c r="O26769" s="76" t="s">
        <v>4356</v>
      </c>
      <c r="P26769" s="82">
        <v>624</v>
      </c>
      <c r="Q26769" s="82" t="s">
        <v>87047</v>
      </c>
      <c r="R26769"/>
    </row>
    <row r="26770" spans="12:18" x14ac:dyDescent="0.25">
      <c r="L26770" t="s">
        <v>3391</v>
      </c>
      <c r="M26770" t="s">
        <v>6282</v>
      </c>
      <c r="N26770" t="s">
        <v>64027</v>
      </c>
      <c r="O26770" s="76" t="s">
        <v>4356</v>
      </c>
      <c r="P26770" s="82">
        <v>660</v>
      </c>
      <c r="Q26770" s="82" t="s">
        <v>87048</v>
      </c>
      <c r="R26770"/>
    </row>
    <row r="26771" spans="12:18" x14ac:dyDescent="0.25">
      <c r="L26771" t="s">
        <v>3391</v>
      </c>
      <c r="M26771" t="s">
        <v>6283</v>
      </c>
      <c r="N26771" t="s">
        <v>64028</v>
      </c>
      <c r="O26771" s="76" t="s">
        <v>4356</v>
      </c>
      <c r="P26771" s="82">
        <v>1325</v>
      </c>
      <c r="Q26771" s="82" t="s">
        <v>87049</v>
      </c>
      <c r="R26771"/>
    </row>
    <row r="26772" spans="12:18" x14ac:dyDescent="0.25">
      <c r="L26772" t="s">
        <v>3391</v>
      </c>
      <c r="M26772" t="s">
        <v>17824</v>
      </c>
      <c r="N26772" t="s">
        <v>64029</v>
      </c>
      <c r="O26772" s="76" t="s">
        <v>4356</v>
      </c>
      <c r="P26772" s="82">
        <v>1040</v>
      </c>
      <c r="Q26772" s="82" t="s">
        <v>87050</v>
      </c>
      <c r="R26772"/>
    </row>
    <row r="26773" spans="12:18" x14ac:dyDescent="0.25">
      <c r="L26773" t="s">
        <v>3391</v>
      </c>
      <c r="M26773" t="s">
        <v>19790</v>
      </c>
      <c r="N26773" t="s">
        <v>64030</v>
      </c>
      <c r="O26773" s="76" t="s">
        <v>4356</v>
      </c>
      <c r="P26773" s="82">
        <v>169</v>
      </c>
      <c r="Q26773" s="82" t="s">
        <v>87051</v>
      </c>
      <c r="R26773"/>
    </row>
    <row r="26774" spans="12:18" x14ac:dyDescent="0.25">
      <c r="L26774" t="s">
        <v>3391</v>
      </c>
      <c r="M26774" t="s">
        <v>19792</v>
      </c>
      <c r="N26774" t="s">
        <v>64031</v>
      </c>
      <c r="O26774" s="76" t="s">
        <v>4356</v>
      </c>
      <c r="P26774" s="82">
        <v>692</v>
      </c>
      <c r="Q26774" s="82" t="s">
        <v>87052</v>
      </c>
      <c r="R26774"/>
    </row>
    <row r="26775" spans="12:18" x14ac:dyDescent="0.25">
      <c r="L26775" t="s">
        <v>3391</v>
      </c>
      <c r="M26775" t="s">
        <v>37228</v>
      </c>
      <c r="N26775" t="s">
        <v>64032</v>
      </c>
      <c r="O26775" s="76" t="s">
        <v>4356</v>
      </c>
      <c r="P26775" s="82">
        <v>1818</v>
      </c>
      <c r="Q26775" s="82" t="s">
        <v>87053</v>
      </c>
      <c r="R26775"/>
    </row>
    <row r="26776" spans="12:18" x14ac:dyDescent="0.25">
      <c r="L26776" t="s">
        <v>3391</v>
      </c>
      <c r="M26776" t="s">
        <v>37229</v>
      </c>
      <c r="N26776" t="s">
        <v>64033</v>
      </c>
      <c r="O26776" s="76" t="s">
        <v>4374</v>
      </c>
      <c r="P26776" s="82">
        <v>2719</v>
      </c>
      <c r="Q26776" s="82" t="s">
        <v>72645</v>
      </c>
      <c r="R26776"/>
    </row>
    <row r="26777" spans="12:18" x14ac:dyDescent="0.25">
      <c r="L26777" t="s">
        <v>3391</v>
      </c>
      <c r="M26777" t="s">
        <v>17826</v>
      </c>
      <c r="N26777" t="s">
        <v>64034</v>
      </c>
      <c r="O26777" s="76" t="s">
        <v>4356</v>
      </c>
      <c r="P26777" s="82">
        <v>331</v>
      </c>
      <c r="Q26777" s="82" t="s">
        <v>87054</v>
      </c>
      <c r="R26777"/>
    </row>
    <row r="26778" spans="12:18" x14ac:dyDescent="0.25">
      <c r="L26778" t="s">
        <v>3391</v>
      </c>
      <c r="M26778" t="s">
        <v>23700</v>
      </c>
      <c r="N26778" t="s">
        <v>64035</v>
      </c>
      <c r="O26778" s="76" t="s">
        <v>4356</v>
      </c>
      <c r="P26778" s="82">
        <v>636</v>
      </c>
      <c r="Q26778" s="82" t="s">
        <v>87055</v>
      </c>
      <c r="R26778"/>
    </row>
    <row r="26779" spans="12:18" x14ac:dyDescent="0.25">
      <c r="L26779" t="s">
        <v>3391</v>
      </c>
      <c r="M26779" t="s">
        <v>37230</v>
      </c>
      <c r="N26779" t="s">
        <v>64036</v>
      </c>
      <c r="O26779" s="76" t="s">
        <v>4356</v>
      </c>
      <c r="P26779" s="82">
        <v>2121</v>
      </c>
      <c r="Q26779" s="82" t="s">
        <v>87056</v>
      </c>
      <c r="R26779"/>
    </row>
    <row r="26780" spans="12:18" x14ac:dyDescent="0.25">
      <c r="L26780" t="s">
        <v>3391</v>
      </c>
      <c r="M26780" t="s">
        <v>17827</v>
      </c>
      <c r="N26780" t="s">
        <v>64037</v>
      </c>
      <c r="O26780" s="76" t="s">
        <v>4356</v>
      </c>
      <c r="P26780" s="82">
        <v>1442</v>
      </c>
      <c r="Q26780" s="82" t="s">
        <v>87057</v>
      </c>
      <c r="R26780"/>
    </row>
    <row r="26781" spans="12:18" x14ac:dyDescent="0.25">
      <c r="L26781" t="s">
        <v>3391</v>
      </c>
      <c r="M26781" t="s">
        <v>17829</v>
      </c>
      <c r="N26781" t="s">
        <v>64038</v>
      </c>
      <c r="O26781" s="76" t="s">
        <v>4356</v>
      </c>
      <c r="P26781" s="82">
        <v>1261</v>
      </c>
      <c r="Q26781" s="82" t="s">
        <v>87058</v>
      </c>
      <c r="R26781"/>
    </row>
    <row r="26782" spans="12:18" x14ac:dyDescent="0.25">
      <c r="L26782" t="s">
        <v>3391</v>
      </c>
      <c r="M26782" t="s">
        <v>23701</v>
      </c>
      <c r="N26782" t="s">
        <v>64039</v>
      </c>
      <c r="O26782" s="76" t="s">
        <v>4374</v>
      </c>
      <c r="P26782" s="82">
        <v>2143</v>
      </c>
      <c r="Q26782" s="82" t="s">
        <v>72645</v>
      </c>
      <c r="R26782"/>
    </row>
    <row r="26783" spans="12:18" x14ac:dyDescent="0.25">
      <c r="L26783" t="s">
        <v>3391</v>
      </c>
      <c r="M26783" t="s">
        <v>17830</v>
      </c>
      <c r="N26783" t="s">
        <v>64040</v>
      </c>
      <c r="O26783" s="76" t="s">
        <v>4356</v>
      </c>
      <c r="P26783" s="82">
        <v>365</v>
      </c>
      <c r="Q26783" s="82" t="s">
        <v>87059</v>
      </c>
      <c r="R26783"/>
    </row>
    <row r="26784" spans="12:18" x14ac:dyDescent="0.25">
      <c r="L26784" t="s">
        <v>3391</v>
      </c>
      <c r="M26784" t="s">
        <v>17834</v>
      </c>
      <c r="N26784" t="s">
        <v>64041</v>
      </c>
      <c r="O26784" s="76" t="s">
        <v>4356</v>
      </c>
      <c r="P26784" s="82">
        <v>1334</v>
      </c>
      <c r="Q26784" s="82" t="s">
        <v>87061</v>
      </c>
      <c r="R26784"/>
    </row>
    <row r="26785" spans="12:18" x14ac:dyDescent="0.25">
      <c r="L26785" t="s">
        <v>3391</v>
      </c>
      <c r="M26785" t="s">
        <v>17836</v>
      </c>
      <c r="N26785" t="s">
        <v>64042</v>
      </c>
      <c r="O26785" s="76" t="s">
        <v>4374</v>
      </c>
      <c r="P26785" s="82">
        <v>5967</v>
      </c>
      <c r="Q26785" s="82" t="s">
        <v>87062</v>
      </c>
      <c r="R26785"/>
    </row>
    <row r="26786" spans="12:18" x14ac:dyDescent="0.25">
      <c r="L26786" t="s">
        <v>3391</v>
      </c>
      <c r="M26786" t="s">
        <v>23702</v>
      </c>
      <c r="N26786" t="s">
        <v>64043</v>
      </c>
      <c r="O26786" s="76" t="s">
        <v>4356</v>
      </c>
      <c r="P26786" s="82">
        <v>2249</v>
      </c>
      <c r="Q26786" s="82" t="s">
        <v>87063</v>
      </c>
      <c r="R26786"/>
    </row>
    <row r="26787" spans="12:18" x14ac:dyDescent="0.25">
      <c r="L26787" t="s">
        <v>3391</v>
      </c>
      <c r="M26787" t="s">
        <v>37231</v>
      </c>
      <c r="N26787" t="s">
        <v>64044</v>
      </c>
      <c r="O26787" s="76" t="s">
        <v>4374</v>
      </c>
      <c r="P26787" s="82">
        <v>602</v>
      </c>
      <c r="Q26787" s="82" t="s">
        <v>87064</v>
      </c>
      <c r="R26787"/>
    </row>
    <row r="26788" spans="12:18" x14ac:dyDescent="0.25">
      <c r="L26788" t="s">
        <v>3391</v>
      </c>
      <c r="M26788" t="s">
        <v>23703</v>
      </c>
      <c r="N26788" t="s">
        <v>64045</v>
      </c>
      <c r="O26788" s="76" t="s">
        <v>4356</v>
      </c>
      <c r="P26788" s="82">
        <v>346</v>
      </c>
      <c r="Q26788" s="82" t="s">
        <v>87065</v>
      </c>
      <c r="R26788"/>
    </row>
    <row r="26789" spans="12:18" x14ac:dyDescent="0.25">
      <c r="L26789" t="s">
        <v>3391</v>
      </c>
      <c r="M26789" t="s">
        <v>6284</v>
      </c>
      <c r="N26789" t="s">
        <v>64046</v>
      </c>
      <c r="O26789" s="76" t="s">
        <v>4450</v>
      </c>
      <c r="P26789" s="82">
        <v>7238</v>
      </c>
      <c r="Q26789" s="82" t="s">
        <v>72645</v>
      </c>
      <c r="R26789"/>
    </row>
    <row r="26790" spans="12:18" x14ac:dyDescent="0.25">
      <c r="L26790" t="s">
        <v>3391</v>
      </c>
      <c r="M26790" t="s">
        <v>17839</v>
      </c>
      <c r="N26790" t="s">
        <v>64047</v>
      </c>
      <c r="O26790" s="76" t="s">
        <v>4374</v>
      </c>
      <c r="P26790" s="82">
        <v>514</v>
      </c>
      <c r="Q26790" s="82" t="s">
        <v>87066</v>
      </c>
      <c r="R26790"/>
    </row>
    <row r="26791" spans="12:18" x14ac:dyDescent="0.25">
      <c r="L26791" t="s">
        <v>3391</v>
      </c>
      <c r="M26791" t="s">
        <v>19795</v>
      </c>
      <c r="N26791" t="s">
        <v>64048</v>
      </c>
      <c r="O26791" s="76" t="s">
        <v>4374</v>
      </c>
      <c r="P26791" s="82">
        <v>1048</v>
      </c>
      <c r="Q26791" s="82" t="s">
        <v>87067</v>
      </c>
      <c r="R26791"/>
    </row>
    <row r="26792" spans="12:18" x14ac:dyDescent="0.25">
      <c r="L26792" t="s">
        <v>3391</v>
      </c>
      <c r="M26792" t="s">
        <v>17841</v>
      </c>
      <c r="N26792" t="s">
        <v>64049</v>
      </c>
      <c r="O26792" s="76" t="s">
        <v>4356</v>
      </c>
      <c r="P26792" s="82">
        <v>2474</v>
      </c>
      <c r="Q26792" s="82" t="s">
        <v>87068</v>
      </c>
      <c r="R26792"/>
    </row>
    <row r="26793" spans="12:18" x14ac:dyDescent="0.25">
      <c r="L26793" t="s">
        <v>3391</v>
      </c>
      <c r="M26793" t="s">
        <v>19797</v>
      </c>
      <c r="N26793" t="s">
        <v>64050</v>
      </c>
      <c r="O26793" s="76" t="s">
        <v>4356</v>
      </c>
      <c r="P26793" s="82">
        <v>702</v>
      </c>
      <c r="Q26793" s="82" t="s">
        <v>87069</v>
      </c>
      <c r="R26793"/>
    </row>
    <row r="26794" spans="12:18" x14ac:dyDescent="0.25">
      <c r="L26794" t="s">
        <v>3391</v>
      </c>
      <c r="M26794" t="s">
        <v>19820</v>
      </c>
      <c r="N26794" t="s">
        <v>64051</v>
      </c>
      <c r="O26794" s="76" t="s">
        <v>4356</v>
      </c>
      <c r="P26794" s="82">
        <v>1420</v>
      </c>
      <c r="Q26794" s="82" t="s">
        <v>87139</v>
      </c>
      <c r="R26794"/>
    </row>
    <row r="26795" spans="12:18" x14ac:dyDescent="0.25">
      <c r="L26795" t="s">
        <v>3391</v>
      </c>
      <c r="M26795" t="s">
        <v>17842</v>
      </c>
      <c r="N26795" t="s">
        <v>64052</v>
      </c>
      <c r="O26795" s="76" t="s">
        <v>4450</v>
      </c>
      <c r="P26795" s="82">
        <v>14691</v>
      </c>
      <c r="Q26795" s="82" t="s">
        <v>72645</v>
      </c>
      <c r="R26795"/>
    </row>
    <row r="26796" spans="12:18" x14ac:dyDescent="0.25">
      <c r="L26796" t="s">
        <v>3391</v>
      </c>
      <c r="M26796" t="s">
        <v>23704</v>
      </c>
      <c r="N26796" t="s">
        <v>64053</v>
      </c>
      <c r="O26796" s="76" t="s">
        <v>4374</v>
      </c>
      <c r="P26796" s="82">
        <v>4678</v>
      </c>
      <c r="Q26796" s="82" t="s">
        <v>87070</v>
      </c>
      <c r="R26796"/>
    </row>
    <row r="26797" spans="12:18" x14ac:dyDescent="0.25">
      <c r="L26797" t="s">
        <v>3391</v>
      </c>
      <c r="M26797" t="s">
        <v>6285</v>
      </c>
      <c r="N26797" t="s">
        <v>64054</v>
      </c>
      <c r="O26797" s="76" t="s">
        <v>4374</v>
      </c>
      <c r="P26797" s="82">
        <v>3416</v>
      </c>
      <c r="Q26797" s="82" t="s">
        <v>72645</v>
      </c>
      <c r="R26797"/>
    </row>
    <row r="26798" spans="12:18" x14ac:dyDescent="0.25">
      <c r="L26798" t="s">
        <v>3391</v>
      </c>
      <c r="M26798" t="s">
        <v>6286</v>
      </c>
      <c r="N26798" t="s">
        <v>64055</v>
      </c>
      <c r="O26798" s="76" t="s">
        <v>4356</v>
      </c>
      <c r="P26798" s="82">
        <v>1403</v>
      </c>
      <c r="Q26798" s="82" t="s">
        <v>87071</v>
      </c>
      <c r="R26798"/>
    </row>
    <row r="26799" spans="12:18" x14ac:dyDescent="0.25">
      <c r="L26799" t="s">
        <v>3391</v>
      </c>
      <c r="M26799" t="s">
        <v>37232</v>
      </c>
      <c r="N26799" t="s">
        <v>64056</v>
      </c>
      <c r="O26799" s="76" t="s">
        <v>4356</v>
      </c>
      <c r="P26799" s="82">
        <v>502</v>
      </c>
      <c r="Q26799" s="82" t="s">
        <v>87072</v>
      </c>
      <c r="R26799"/>
    </row>
    <row r="26800" spans="12:18" x14ac:dyDescent="0.25">
      <c r="L26800" t="s">
        <v>3391</v>
      </c>
      <c r="M26800" t="s">
        <v>6287</v>
      </c>
      <c r="N26800" t="s">
        <v>64057</v>
      </c>
      <c r="O26800" s="76" t="s">
        <v>4374</v>
      </c>
      <c r="P26800" s="82">
        <v>898</v>
      </c>
      <c r="Q26800" s="82" t="s">
        <v>72645</v>
      </c>
      <c r="R26800"/>
    </row>
    <row r="26801" spans="12:18" x14ac:dyDescent="0.25">
      <c r="L26801" t="s">
        <v>3391</v>
      </c>
      <c r="M26801" t="s">
        <v>37233</v>
      </c>
      <c r="N26801" t="s">
        <v>64058</v>
      </c>
      <c r="O26801" s="76" t="s">
        <v>4356</v>
      </c>
      <c r="P26801" s="82">
        <v>587</v>
      </c>
      <c r="Q26801" s="82" t="s">
        <v>87073</v>
      </c>
      <c r="R26801"/>
    </row>
    <row r="26802" spans="12:18" x14ac:dyDescent="0.25">
      <c r="L26802" t="s">
        <v>3391</v>
      </c>
      <c r="M26802" t="s">
        <v>17844</v>
      </c>
      <c r="N26802" t="s">
        <v>64059</v>
      </c>
      <c r="O26802" s="76" t="s">
        <v>4374</v>
      </c>
      <c r="P26802" s="82">
        <v>528</v>
      </c>
      <c r="Q26802" s="82" t="s">
        <v>87074</v>
      </c>
      <c r="R26802"/>
    </row>
    <row r="26803" spans="12:18" x14ac:dyDescent="0.25">
      <c r="L26803" t="s">
        <v>3391</v>
      </c>
      <c r="M26803" t="s">
        <v>17846</v>
      </c>
      <c r="N26803" t="s">
        <v>64060</v>
      </c>
      <c r="O26803" s="76" t="s">
        <v>4374</v>
      </c>
      <c r="P26803" s="82">
        <v>4523</v>
      </c>
      <c r="Q26803" s="82" t="s">
        <v>87075</v>
      </c>
      <c r="R26803"/>
    </row>
    <row r="26804" spans="12:18" x14ac:dyDescent="0.25">
      <c r="L26804" t="s">
        <v>3391</v>
      </c>
      <c r="M26804" t="s">
        <v>17849</v>
      </c>
      <c r="N26804" t="s">
        <v>64061</v>
      </c>
      <c r="O26804" s="76" t="s">
        <v>4356</v>
      </c>
      <c r="P26804" s="82">
        <v>5257</v>
      </c>
      <c r="Q26804" s="82" t="s">
        <v>87076</v>
      </c>
      <c r="R26804"/>
    </row>
    <row r="26805" spans="12:18" x14ac:dyDescent="0.25">
      <c r="L26805" t="s">
        <v>3391</v>
      </c>
      <c r="M26805" t="s">
        <v>23705</v>
      </c>
      <c r="N26805" t="s">
        <v>64062</v>
      </c>
      <c r="O26805" s="76" t="s">
        <v>4366</v>
      </c>
      <c r="P26805" s="82">
        <v>249</v>
      </c>
      <c r="Q26805" s="82" t="s">
        <v>87077</v>
      </c>
      <c r="R26805"/>
    </row>
    <row r="26806" spans="12:18" x14ac:dyDescent="0.25">
      <c r="L26806" t="s">
        <v>3391</v>
      </c>
      <c r="M26806" t="s">
        <v>19799</v>
      </c>
      <c r="N26806" t="s">
        <v>64063</v>
      </c>
      <c r="O26806" s="76" t="s">
        <v>4450</v>
      </c>
      <c r="P26806" s="82">
        <v>13055</v>
      </c>
      <c r="Q26806" s="82" t="s">
        <v>72645</v>
      </c>
      <c r="R26806"/>
    </row>
    <row r="26807" spans="12:18" x14ac:dyDescent="0.25">
      <c r="L26807" t="s">
        <v>3391</v>
      </c>
      <c r="M26807" t="s">
        <v>23706</v>
      </c>
      <c r="N26807" t="s">
        <v>64064</v>
      </c>
      <c r="O26807" s="76" t="s">
        <v>4356</v>
      </c>
      <c r="P26807" s="82">
        <v>762</v>
      </c>
      <c r="Q26807" s="82" t="s">
        <v>87078</v>
      </c>
      <c r="R26807"/>
    </row>
    <row r="26808" spans="12:18" x14ac:dyDescent="0.25">
      <c r="L26808" t="s">
        <v>3391</v>
      </c>
      <c r="M26808" t="s">
        <v>37234</v>
      </c>
      <c r="N26808" t="s">
        <v>64065</v>
      </c>
      <c r="O26808" s="76" t="s">
        <v>4356</v>
      </c>
      <c r="P26808" s="82">
        <v>381</v>
      </c>
      <c r="Q26808" s="82" t="s">
        <v>87079</v>
      </c>
      <c r="R26808"/>
    </row>
    <row r="26809" spans="12:18" x14ac:dyDescent="0.25">
      <c r="L26809" t="s">
        <v>3391</v>
      </c>
      <c r="M26809" t="s">
        <v>6288</v>
      </c>
      <c r="N26809" t="s">
        <v>64066</v>
      </c>
      <c r="O26809" s="76" t="s">
        <v>4356</v>
      </c>
      <c r="P26809" s="82">
        <v>506</v>
      </c>
      <c r="Q26809" s="82" t="s">
        <v>87080</v>
      </c>
      <c r="R26809"/>
    </row>
    <row r="26810" spans="12:18" x14ac:dyDescent="0.25">
      <c r="L26810" t="s">
        <v>3391</v>
      </c>
      <c r="M26810" t="s">
        <v>6289</v>
      </c>
      <c r="N26810" t="s">
        <v>64067</v>
      </c>
      <c r="O26810" s="76" t="s">
        <v>4356</v>
      </c>
      <c r="P26810" s="82">
        <v>600</v>
      </c>
      <c r="Q26810" s="82" t="s">
        <v>87081</v>
      </c>
      <c r="R26810"/>
    </row>
    <row r="26811" spans="12:18" x14ac:dyDescent="0.25">
      <c r="L26811" t="s">
        <v>3391</v>
      </c>
      <c r="M26811" t="s">
        <v>37235</v>
      </c>
      <c r="N26811" t="s">
        <v>64068</v>
      </c>
      <c r="O26811" s="76" t="s">
        <v>4356</v>
      </c>
      <c r="P26811" s="82">
        <v>941</v>
      </c>
      <c r="Q26811" s="82" t="s">
        <v>87082</v>
      </c>
      <c r="R26811"/>
    </row>
    <row r="26812" spans="12:18" x14ac:dyDescent="0.25">
      <c r="L26812" t="s">
        <v>3391</v>
      </c>
      <c r="M26812" t="s">
        <v>6290</v>
      </c>
      <c r="N26812" t="s">
        <v>64069</v>
      </c>
      <c r="O26812" s="76" t="s">
        <v>4356</v>
      </c>
      <c r="P26812" s="82">
        <v>1763</v>
      </c>
      <c r="Q26812" s="82" t="s">
        <v>87083</v>
      </c>
      <c r="R26812"/>
    </row>
    <row r="26813" spans="12:18" x14ac:dyDescent="0.25">
      <c r="L26813" t="s">
        <v>3391</v>
      </c>
      <c r="M26813" t="s">
        <v>19801</v>
      </c>
      <c r="N26813" t="s">
        <v>64070</v>
      </c>
      <c r="O26813" s="76" t="s">
        <v>4356</v>
      </c>
      <c r="P26813" s="82">
        <v>2165</v>
      </c>
      <c r="Q26813" s="82" t="s">
        <v>87084</v>
      </c>
      <c r="R26813"/>
    </row>
    <row r="26814" spans="12:18" x14ac:dyDescent="0.25">
      <c r="L26814" t="s">
        <v>3391</v>
      </c>
      <c r="M26814" t="s">
        <v>23707</v>
      </c>
      <c r="N26814" t="s">
        <v>64071</v>
      </c>
      <c r="O26814" s="76" t="s">
        <v>4356</v>
      </c>
      <c r="P26814" s="82">
        <v>1601</v>
      </c>
      <c r="Q26814" s="82" t="s">
        <v>87085</v>
      </c>
      <c r="R26814"/>
    </row>
    <row r="26815" spans="12:18" x14ac:dyDescent="0.25">
      <c r="L26815" t="s">
        <v>3391</v>
      </c>
      <c r="M26815" t="s">
        <v>6291</v>
      </c>
      <c r="N26815" t="s">
        <v>64072</v>
      </c>
      <c r="O26815" s="76" t="s">
        <v>4356</v>
      </c>
      <c r="P26815" s="82">
        <v>1908</v>
      </c>
      <c r="Q26815" s="82" t="s">
        <v>87086</v>
      </c>
      <c r="R26815"/>
    </row>
    <row r="26816" spans="12:18" x14ac:dyDescent="0.25">
      <c r="L26816" t="s">
        <v>3391</v>
      </c>
      <c r="M26816" t="s">
        <v>23708</v>
      </c>
      <c r="N26816" t="s">
        <v>64073</v>
      </c>
      <c r="O26816" s="76" t="s">
        <v>4356</v>
      </c>
      <c r="P26816" s="82">
        <v>314</v>
      </c>
      <c r="Q26816" s="82" t="s">
        <v>87087</v>
      </c>
      <c r="R26816"/>
    </row>
    <row r="26817" spans="12:18" x14ac:dyDescent="0.25">
      <c r="L26817" t="s">
        <v>3391</v>
      </c>
      <c r="M26817" t="s">
        <v>23709</v>
      </c>
      <c r="N26817" t="s">
        <v>64074</v>
      </c>
      <c r="O26817" s="76" t="s">
        <v>4374</v>
      </c>
      <c r="P26817" s="82">
        <v>1511</v>
      </c>
      <c r="Q26817" s="82" t="s">
        <v>72645</v>
      </c>
      <c r="R26817"/>
    </row>
    <row r="26818" spans="12:18" x14ac:dyDescent="0.25">
      <c r="L26818" t="s">
        <v>3391</v>
      </c>
      <c r="M26818" t="s">
        <v>23710</v>
      </c>
      <c r="N26818" t="s">
        <v>64075</v>
      </c>
      <c r="O26818" s="76" t="s">
        <v>4356</v>
      </c>
      <c r="P26818" s="82">
        <v>955</v>
      </c>
      <c r="Q26818" s="82" t="s">
        <v>87088</v>
      </c>
      <c r="R26818"/>
    </row>
    <row r="26819" spans="12:18" x14ac:dyDescent="0.25">
      <c r="L26819" t="s">
        <v>3391</v>
      </c>
      <c r="M26819" t="s">
        <v>17851</v>
      </c>
      <c r="N26819" t="s">
        <v>64076</v>
      </c>
      <c r="O26819" s="76" t="s">
        <v>4356</v>
      </c>
      <c r="P26819" s="82">
        <v>915</v>
      </c>
      <c r="Q26819" s="82" t="s">
        <v>87089</v>
      </c>
      <c r="R26819"/>
    </row>
    <row r="26820" spans="12:18" x14ac:dyDescent="0.25">
      <c r="L26820" t="s">
        <v>3391</v>
      </c>
      <c r="M26820" t="s">
        <v>37217</v>
      </c>
      <c r="N26820" t="s">
        <v>64077</v>
      </c>
      <c r="O26820" s="76" t="s">
        <v>4356</v>
      </c>
      <c r="P26820" s="82">
        <v>752</v>
      </c>
      <c r="Q26820" s="82" t="s">
        <v>86985</v>
      </c>
      <c r="R26820"/>
    </row>
    <row r="26821" spans="12:18" x14ac:dyDescent="0.25">
      <c r="L26821" t="s">
        <v>3391</v>
      </c>
      <c r="M26821" t="s">
        <v>6303</v>
      </c>
      <c r="N26821" t="s">
        <v>64078</v>
      </c>
      <c r="O26821" s="76" t="s">
        <v>4356</v>
      </c>
      <c r="P26821" s="82">
        <v>914</v>
      </c>
      <c r="Q26821" s="82" t="s">
        <v>87122</v>
      </c>
      <c r="R26821"/>
    </row>
    <row r="26822" spans="12:18" x14ac:dyDescent="0.25">
      <c r="L26822" t="s">
        <v>3391</v>
      </c>
      <c r="M26822" t="s">
        <v>37236</v>
      </c>
      <c r="N26822" t="s">
        <v>64079</v>
      </c>
      <c r="O26822" s="76" t="s">
        <v>4374</v>
      </c>
      <c r="P26822" s="82">
        <v>888</v>
      </c>
      <c r="Q26822" s="82" t="s">
        <v>72645</v>
      </c>
      <c r="R26822"/>
    </row>
    <row r="26823" spans="12:18" x14ac:dyDescent="0.25">
      <c r="L26823" t="s">
        <v>3391</v>
      </c>
      <c r="M26823" t="s">
        <v>17390</v>
      </c>
      <c r="N26823" t="s">
        <v>64080</v>
      </c>
      <c r="O26823" s="76" t="s">
        <v>4356</v>
      </c>
      <c r="P26823" s="82">
        <v>240</v>
      </c>
      <c r="Q26823" s="82" t="s">
        <v>87090</v>
      </c>
      <c r="R26823"/>
    </row>
    <row r="26824" spans="12:18" x14ac:dyDescent="0.25">
      <c r="L26824" t="s">
        <v>3391</v>
      </c>
      <c r="M26824" t="s">
        <v>17853</v>
      </c>
      <c r="N26824" t="s">
        <v>64081</v>
      </c>
      <c r="O26824" s="76" t="s">
        <v>4374</v>
      </c>
      <c r="P26824" s="82">
        <v>1208</v>
      </c>
      <c r="Q26824" s="82" t="s">
        <v>72645</v>
      </c>
      <c r="R26824"/>
    </row>
    <row r="26825" spans="12:18" x14ac:dyDescent="0.25">
      <c r="L26825" t="s">
        <v>3391</v>
      </c>
      <c r="M26825" t="s">
        <v>37237</v>
      </c>
      <c r="N26825" t="s">
        <v>64082</v>
      </c>
      <c r="O26825" s="76" t="s">
        <v>4366</v>
      </c>
      <c r="P26825" s="82">
        <v>194</v>
      </c>
      <c r="Q26825" s="82" t="s">
        <v>87091</v>
      </c>
      <c r="R26825"/>
    </row>
    <row r="26826" spans="12:18" x14ac:dyDescent="0.25">
      <c r="L26826" t="s">
        <v>3391</v>
      </c>
      <c r="M26826" t="s">
        <v>6292</v>
      </c>
      <c r="N26826" t="s">
        <v>64083</v>
      </c>
      <c r="O26826" s="76" t="s">
        <v>4356</v>
      </c>
      <c r="P26826" s="82">
        <v>307</v>
      </c>
      <c r="Q26826" s="82" t="s">
        <v>87092</v>
      </c>
      <c r="R26826"/>
    </row>
    <row r="26827" spans="12:18" x14ac:dyDescent="0.25">
      <c r="L26827" t="s">
        <v>3391</v>
      </c>
      <c r="M26827" t="s">
        <v>19803</v>
      </c>
      <c r="N26827" t="s">
        <v>64084</v>
      </c>
      <c r="O26827" s="76" t="s">
        <v>4356</v>
      </c>
      <c r="P26827" s="82">
        <v>1724</v>
      </c>
      <c r="Q26827" s="82" t="s">
        <v>87093</v>
      </c>
      <c r="R26827"/>
    </row>
    <row r="26828" spans="12:18" x14ac:dyDescent="0.25">
      <c r="L26828" t="s">
        <v>3391</v>
      </c>
      <c r="M26828" t="s">
        <v>37238</v>
      </c>
      <c r="N26828" t="s">
        <v>64085</v>
      </c>
      <c r="O26828" s="76" t="s">
        <v>4366</v>
      </c>
      <c r="P26828" s="82">
        <v>311</v>
      </c>
      <c r="Q26828" s="82" t="s">
        <v>87094</v>
      </c>
      <c r="R26828"/>
    </row>
    <row r="26829" spans="12:18" x14ac:dyDescent="0.25">
      <c r="L26829" t="s">
        <v>3391</v>
      </c>
      <c r="M26829" t="s">
        <v>37239</v>
      </c>
      <c r="N26829" t="s">
        <v>64086</v>
      </c>
      <c r="O26829" s="76" t="s">
        <v>4356</v>
      </c>
      <c r="P26829" s="82">
        <v>321</v>
      </c>
      <c r="Q26829" s="82" t="s">
        <v>87095</v>
      </c>
      <c r="R26829"/>
    </row>
    <row r="26830" spans="12:18" x14ac:dyDescent="0.25">
      <c r="L26830" t="s">
        <v>3391</v>
      </c>
      <c r="M26830" t="s">
        <v>17855</v>
      </c>
      <c r="N26830" t="s">
        <v>64087</v>
      </c>
      <c r="O26830" s="76" t="s">
        <v>4356</v>
      </c>
      <c r="P26830" s="82">
        <v>599</v>
      </c>
      <c r="Q26830" s="82" t="s">
        <v>87096</v>
      </c>
      <c r="R26830"/>
    </row>
    <row r="26831" spans="12:18" x14ac:dyDescent="0.25">
      <c r="L26831" t="s">
        <v>3391</v>
      </c>
      <c r="M26831" t="s">
        <v>23711</v>
      </c>
      <c r="N26831" t="s">
        <v>64088</v>
      </c>
      <c r="O26831" s="76" t="s">
        <v>4374</v>
      </c>
      <c r="P26831" s="82">
        <v>818</v>
      </c>
      <c r="Q26831" s="82" t="s">
        <v>87097</v>
      </c>
      <c r="R26831"/>
    </row>
    <row r="26832" spans="12:18" x14ac:dyDescent="0.25">
      <c r="L26832" t="s">
        <v>3391</v>
      </c>
      <c r="M26832" t="s">
        <v>19805</v>
      </c>
      <c r="N26832" t="s">
        <v>64089</v>
      </c>
      <c r="O26832" s="76" t="s">
        <v>4366</v>
      </c>
      <c r="P26832" s="82">
        <v>34</v>
      </c>
      <c r="Q26832" s="82" t="s">
        <v>87098</v>
      </c>
      <c r="R26832"/>
    </row>
    <row r="26833" spans="12:18" x14ac:dyDescent="0.25">
      <c r="L26833" t="s">
        <v>3391</v>
      </c>
      <c r="M26833" t="s">
        <v>23712</v>
      </c>
      <c r="N26833" t="s">
        <v>64090</v>
      </c>
      <c r="O26833" s="76" t="s">
        <v>4356</v>
      </c>
      <c r="P26833" s="82">
        <v>777</v>
      </c>
      <c r="Q26833" s="82" t="s">
        <v>87099</v>
      </c>
      <c r="R26833"/>
    </row>
    <row r="26834" spans="12:18" x14ac:dyDescent="0.25">
      <c r="L26834" t="s">
        <v>3391</v>
      </c>
      <c r="M26834" t="s">
        <v>6294</v>
      </c>
      <c r="N26834" t="s">
        <v>64091</v>
      </c>
      <c r="O26834" s="76" t="s">
        <v>4356</v>
      </c>
      <c r="P26834" s="82">
        <v>742</v>
      </c>
      <c r="Q26834" s="82" t="s">
        <v>87101</v>
      </c>
      <c r="R26834"/>
    </row>
    <row r="26835" spans="12:18" x14ac:dyDescent="0.25">
      <c r="L26835" t="s">
        <v>3391</v>
      </c>
      <c r="M26835" t="s">
        <v>17858</v>
      </c>
      <c r="N26835" t="s">
        <v>64092</v>
      </c>
      <c r="O26835" s="76" t="s">
        <v>4356</v>
      </c>
      <c r="P26835" s="82">
        <v>279</v>
      </c>
      <c r="Q26835" s="82" t="s">
        <v>87102</v>
      </c>
      <c r="R26835"/>
    </row>
    <row r="26836" spans="12:18" x14ac:dyDescent="0.25">
      <c r="L26836" t="s">
        <v>3391</v>
      </c>
      <c r="M26836" t="s">
        <v>6295</v>
      </c>
      <c r="N26836" t="s">
        <v>64093</v>
      </c>
      <c r="O26836" s="76" t="s">
        <v>4450</v>
      </c>
      <c r="P26836" s="82">
        <v>6310</v>
      </c>
      <c r="Q26836" s="82" t="s">
        <v>72645</v>
      </c>
      <c r="R26836"/>
    </row>
    <row r="26837" spans="12:18" x14ac:dyDescent="0.25">
      <c r="L26837" t="s">
        <v>3391</v>
      </c>
      <c r="M26837" t="s">
        <v>20717</v>
      </c>
      <c r="N26837" t="s">
        <v>64094</v>
      </c>
      <c r="O26837" s="76" t="s">
        <v>4356</v>
      </c>
      <c r="P26837" s="82">
        <v>308</v>
      </c>
      <c r="Q26837" s="82" t="s">
        <v>87103</v>
      </c>
      <c r="R26837"/>
    </row>
    <row r="26838" spans="12:18" x14ac:dyDescent="0.25">
      <c r="L26838" t="s">
        <v>3391</v>
      </c>
      <c r="M26838" t="s">
        <v>6296</v>
      </c>
      <c r="N26838" t="s">
        <v>64095</v>
      </c>
      <c r="O26838" s="76" t="s">
        <v>4356</v>
      </c>
      <c r="P26838" s="82">
        <v>475</v>
      </c>
      <c r="Q26838" s="82" t="s">
        <v>87104</v>
      </c>
      <c r="R26838"/>
    </row>
    <row r="26839" spans="12:18" x14ac:dyDescent="0.25">
      <c r="L26839" t="s">
        <v>3391</v>
      </c>
      <c r="M26839" t="s">
        <v>23713</v>
      </c>
      <c r="N26839" t="s">
        <v>64096</v>
      </c>
      <c r="O26839" s="76" t="s">
        <v>4356</v>
      </c>
      <c r="P26839" s="82">
        <v>283</v>
      </c>
      <c r="Q26839" s="82" t="s">
        <v>87105</v>
      </c>
      <c r="R26839"/>
    </row>
    <row r="26840" spans="12:18" x14ac:dyDescent="0.25">
      <c r="L26840" t="s">
        <v>3391</v>
      </c>
      <c r="M26840" t="s">
        <v>37240</v>
      </c>
      <c r="N26840" t="s">
        <v>64097</v>
      </c>
      <c r="O26840" s="76" t="s">
        <v>4374</v>
      </c>
      <c r="P26840" s="82">
        <v>504</v>
      </c>
      <c r="Q26840" s="82" t="s">
        <v>72645</v>
      </c>
      <c r="R26840"/>
    </row>
    <row r="26841" spans="12:18" x14ac:dyDescent="0.25">
      <c r="L26841" t="s">
        <v>3391</v>
      </c>
      <c r="M26841" t="s">
        <v>19807</v>
      </c>
      <c r="N26841" t="s">
        <v>64098</v>
      </c>
      <c r="O26841" s="76" t="s">
        <v>4356</v>
      </c>
      <c r="P26841" s="82">
        <v>560</v>
      </c>
      <c r="Q26841" s="82" t="s">
        <v>87106</v>
      </c>
      <c r="R26841"/>
    </row>
    <row r="26842" spans="12:18" x14ac:dyDescent="0.25">
      <c r="L26842" t="s">
        <v>3391</v>
      </c>
      <c r="M26842" t="s">
        <v>17860</v>
      </c>
      <c r="N26842" t="s">
        <v>64099</v>
      </c>
      <c r="O26842" s="76" t="s">
        <v>4356</v>
      </c>
      <c r="P26842" s="82">
        <v>3797</v>
      </c>
      <c r="Q26842" s="82" t="s">
        <v>87107</v>
      </c>
      <c r="R26842"/>
    </row>
    <row r="26843" spans="12:18" x14ac:dyDescent="0.25">
      <c r="L26843" t="s">
        <v>3391</v>
      </c>
      <c r="M26843" t="s">
        <v>6297</v>
      </c>
      <c r="N26843" t="s">
        <v>64100</v>
      </c>
      <c r="O26843" s="76" t="s">
        <v>4356</v>
      </c>
      <c r="P26843" s="82">
        <v>209</v>
      </c>
      <c r="Q26843" s="82" t="s">
        <v>87108</v>
      </c>
      <c r="R26843"/>
    </row>
    <row r="26844" spans="12:18" x14ac:dyDescent="0.25">
      <c r="L26844" t="s">
        <v>3391</v>
      </c>
      <c r="M26844" t="s">
        <v>37241</v>
      </c>
      <c r="N26844" t="s">
        <v>64101</v>
      </c>
      <c r="O26844" s="76" t="s">
        <v>4356</v>
      </c>
      <c r="P26844" s="82">
        <v>1261</v>
      </c>
      <c r="Q26844" s="82" t="s">
        <v>87109</v>
      </c>
      <c r="R26844"/>
    </row>
    <row r="26845" spans="12:18" x14ac:dyDescent="0.25">
      <c r="L26845" t="s">
        <v>3391</v>
      </c>
      <c r="M26845" t="s">
        <v>6298</v>
      </c>
      <c r="N26845" t="s">
        <v>64102</v>
      </c>
      <c r="O26845" s="76" t="s">
        <v>4356</v>
      </c>
      <c r="P26845" s="82">
        <v>1060</v>
      </c>
      <c r="Q26845" s="82" t="s">
        <v>87110</v>
      </c>
      <c r="R26845"/>
    </row>
    <row r="26846" spans="12:18" x14ac:dyDescent="0.25">
      <c r="L26846" t="s">
        <v>3391</v>
      </c>
      <c r="M26846" t="s">
        <v>6299</v>
      </c>
      <c r="N26846" t="s">
        <v>64103</v>
      </c>
      <c r="O26846" s="76" t="s">
        <v>4356</v>
      </c>
      <c r="P26846" s="82">
        <v>1480</v>
      </c>
      <c r="Q26846" s="82" t="s">
        <v>87111</v>
      </c>
      <c r="R26846"/>
    </row>
    <row r="26847" spans="12:18" x14ac:dyDescent="0.25">
      <c r="L26847" t="s">
        <v>3391</v>
      </c>
      <c r="M26847" t="s">
        <v>37242</v>
      </c>
      <c r="N26847" t="s">
        <v>64104</v>
      </c>
      <c r="O26847" s="76" t="s">
        <v>4356</v>
      </c>
      <c r="P26847" s="82">
        <v>697</v>
      </c>
      <c r="Q26847" s="82" t="s">
        <v>87112</v>
      </c>
      <c r="R26847"/>
    </row>
    <row r="26848" spans="12:18" x14ac:dyDescent="0.25">
      <c r="L26848" t="s">
        <v>3391</v>
      </c>
      <c r="M26848" t="s">
        <v>37243</v>
      </c>
      <c r="N26848" t="s">
        <v>64105</v>
      </c>
      <c r="O26848" s="76" t="s">
        <v>4356</v>
      </c>
      <c r="P26848" s="82">
        <v>597</v>
      </c>
      <c r="Q26848" s="82" t="s">
        <v>87113</v>
      </c>
      <c r="R26848"/>
    </row>
    <row r="26849" spans="12:18" x14ac:dyDescent="0.25">
      <c r="L26849" t="s">
        <v>3391</v>
      </c>
      <c r="M26849" t="s">
        <v>23714</v>
      </c>
      <c r="N26849" t="s">
        <v>64106</v>
      </c>
      <c r="O26849" s="76" t="s">
        <v>4374</v>
      </c>
      <c r="P26849" s="82">
        <v>832</v>
      </c>
      <c r="Q26849" s="82" t="s">
        <v>87114</v>
      </c>
      <c r="R26849"/>
    </row>
    <row r="26850" spans="12:18" x14ac:dyDescent="0.25">
      <c r="L26850" t="s">
        <v>3391</v>
      </c>
      <c r="M26850" t="s">
        <v>37244</v>
      </c>
      <c r="N26850" t="s">
        <v>64107</v>
      </c>
      <c r="O26850" s="76" t="s">
        <v>4356</v>
      </c>
      <c r="P26850" s="82">
        <v>335</v>
      </c>
      <c r="Q26850" s="82" t="s">
        <v>87115</v>
      </c>
      <c r="R26850"/>
    </row>
    <row r="26851" spans="12:18" x14ac:dyDescent="0.25">
      <c r="L26851" t="s">
        <v>3391</v>
      </c>
      <c r="M26851" t="s">
        <v>17862</v>
      </c>
      <c r="N26851" t="s">
        <v>64108</v>
      </c>
      <c r="O26851" s="76" t="s">
        <v>4356</v>
      </c>
      <c r="P26851" s="82">
        <v>390</v>
      </c>
      <c r="Q26851" s="82" t="s">
        <v>87116</v>
      </c>
      <c r="R26851"/>
    </row>
    <row r="26852" spans="12:18" x14ac:dyDescent="0.25">
      <c r="L26852" t="s">
        <v>3391</v>
      </c>
      <c r="M26852" t="s">
        <v>6300</v>
      </c>
      <c r="N26852" t="s">
        <v>64109</v>
      </c>
      <c r="O26852" s="76" t="s">
        <v>4356</v>
      </c>
      <c r="P26852" s="82">
        <v>529</v>
      </c>
      <c r="Q26852" s="82" t="s">
        <v>87117</v>
      </c>
      <c r="R26852"/>
    </row>
    <row r="26853" spans="12:18" x14ac:dyDescent="0.25">
      <c r="L26853" t="s">
        <v>3391</v>
      </c>
      <c r="M26853" t="s">
        <v>6301</v>
      </c>
      <c r="N26853" t="s">
        <v>64110</v>
      </c>
      <c r="O26853" s="76" t="s">
        <v>4374</v>
      </c>
      <c r="P26853" s="82">
        <v>349</v>
      </c>
      <c r="Q26853" s="82" t="s">
        <v>87118</v>
      </c>
      <c r="R26853"/>
    </row>
    <row r="26854" spans="12:18" x14ac:dyDescent="0.25">
      <c r="L26854" t="s">
        <v>3391</v>
      </c>
      <c r="M26854" t="s">
        <v>17864</v>
      </c>
      <c r="N26854" t="s">
        <v>64111</v>
      </c>
      <c r="O26854" s="76" t="s">
        <v>4356</v>
      </c>
      <c r="P26854" s="82">
        <v>370</v>
      </c>
      <c r="Q26854" s="82" t="s">
        <v>87119</v>
      </c>
      <c r="R26854"/>
    </row>
    <row r="26855" spans="12:18" x14ac:dyDescent="0.25">
      <c r="L26855" t="s">
        <v>3391</v>
      </c>
      <c r="M26855" t="s">
        <v>6302</v>
      </c>
      <c r="N26855" t="s">
        <v>64112</v>
      </c>
      <c r="O26855" s="76" t="s">
        <v>4356</v>
      </c>
      <c r="P26855" s="82">
        <v>899</v>
      </c>
      <c r="Q26855" s="82" t="s">
        <v>87120</v>
      </c>
      <c r="R26855"/>
    </row>
    <row r="26856" spans="12:18" x14ac:dyDescent="0.25">
      <c r="L26856" t="s">
        <v>3391</v>
      </c>
      <c r="M26856" t="s">
        <v>19810</v>
      </c>
      <c r="N26856" t="s">
        <v>64113</v>
      </c>
      <c r="O26856" s="76" t="s">
        <v>4374</v>
      </c>
      <c r="P26856" s="82">
        <v>1677</v>
      </c>
      <c r="Q26856" s="82" t="s">
        <v>72645</v>
      </c>
      <c r="R26856"/>
    </row>
    <row r="26857" spans="12:18" x14ac:dyDescent="0.25">
      <c r="L26857" t="s">
        <v>3391</v>
      </c>
      <c r="M26857" t="s">
        <v>23715</v>
      </c>
      <c r="N26857" t="s">
        <v>64114</v>
      </c>
      <c r="O26857" s="76" t="s">
        <v>4356</v>
      </c>
      <c r="P26857" s="82">
        <v>417</v>
      </c>
      <c r="Q26857" s="82" t="s">
        <v>87121</v>
      </c>
      <c r="R26857"/>
    </row>
    <row r="26858" spans="12:18" x14ac:dyDescent="0.25">
      <c r="L26858" t="s">
        <v>3391</v>
      </c>
      <c r="M26858" t="s">
        <v>37245</v>
      </c>
      <c r="N26858" t="s">
        <v>64115</v>
      </c>
      <c r="O26858" s="76" t="s">
        <v>4374</v>
      </c>
      <c r="P26858" s="82">
        <v>3766</v>
      </c>
      <c r="Q26858" s="82" t="s">
        <v>72645</v>
      </c>
      <c r="R26858"/>
    </row>
    <row r="26859" spans="12:18" x14ac:dyDescent="0.25">
      <c r="L26859" t="s">
        <v>3391</v>
      </c>
      <c r="M26859" t="s">
        <v>17866</v>
      </c>
      <c r="N26859" t="s">
        <v>64116</v>
      </c>
      <c r="O26859" s="76" t="s">
        <v>4356</v>
      </c>
      <c r="P26859" s="82">
        <v>899</v>
      </c>
      <c r="Q26859" s="82" t="s">
        <v>87123</v>
      </c>
      <c r="R26859"/>
    </row>
    <row r="26860" spans="12:18" x14ac:dyDescent="0.25">
      <c r="L26860" t="s">
        <v>3391</v>
      </c>
      <c r="M26860" t="s">
        <v>23716</v>
      </c>
      <c r="N26860" t="s">
        <v>64117</v>
      </c>
      <c r="O26860" s="76" t="s">
        <v>4356</v>
      </c>
      <c r="P26860" s="82">
        <v>1065</v>
      </c>
      <c r="Q26860" s="82" t="s">
        <v>87124</v>
      </c>
      <c r="R26860"/>
    </row>
    <row r="26861" spans="12:18" x14ac:dyDescent="0.25">
      <c r="L26861" t="s">
        <v>3391</v>
      </c>
      <c r="M26861" t="s">
        <v>17868</v>
      </c>
      <c r="N26861" t="s">
        <v>64118</v>
      </c>
      <c r="O26861" s="76" t="s">
        <v>4356</v>
      </c>
      <c r="P26861" s="82">
        <v>767</v>
      </c>
      <c r="Q26861" s="82" t="s">
        <v>87125</v>
      </c>
      <c r="R26861"/>
    </row>
    <row r="26862" spans="12:18" x14ac:dyDescent="0.25">
      <c r="L26862" t="s">
        <v>3391</v>
      </c>
      <c r="M26862" t="s">
        <v>6304</v>
      </c>
      <c r="N26862" t="s">
        <v>64119</v>
      </c>
      <c r="O26862" s="76" t="s">
        <v>4450</v>
      </c>
      <c r="P26862" s="82">
        <v>109443</v>
      </c>
      <c r="Q26862" s="82" t="s">
        <v>72645</v>
      </c>
      <c r="R26862"/>
    </row>
    <row r="26863" spans="12:18" x14ac:dyDescent="0.25">
      <c r="L26863" t="s">
        <v>3391</v>
      </c>
      <c r="M26863" t="s">
        <v>23717</v>
      </c>
      <c r="N26863" t="s">
        <v>64120</v>
      </c>
      <c r="O26863" s="76" t="s">
        <v>4356</v>
      </c>
      <c r="P26863" s="82">
        <v>1519</v>
      </c>
      <c r="Q26863" s="82" t="s">
        <v>87126</v>
      </c>
      <c r="R26863"/>
    </row>
    <row r="26864" spans="12:18" x14ac:dyDescent="0.25">
      <c r="L26864" t="s">
        <v>3391</v>
      </c>
      <c r="M26864" t="s">
        <v>19815</v>
      </c>
      <c r="N26864" t="s">
        <v>64121</v>
      </c>
      <c r="O26864" s="76" t="s">
        <v>4374</v>
      </c>
      <c r="P26864" s="82">
        <v>4606</v>
      </c>
      <c r="Q26864" s="82" t="s">
        <v>87127</v>
      </c>
      <c r="R26864"/>
    </row>
    <row r="26865" spans="12:18" x14ac:dyDescent="0.25">
      <c r="L26865" t="s">
        <v>3391</v>
      </c>
      <c r="M26865" t="s">
        <v>17870</v>
      </c>
      <c r="N26865" t="s">
        <v>64122</v>
      </c>
      <c r="O26865" s="76" t="s">
        <v>4374</v>
      </c>
      <c r="P26865" s="82">
        <v>1257</v>
      </c>
      <c r="Q26865" s="82" t="s">
        <v>87128</v>
      </c>
      <c r="R26865"/>
    </row>
    <row r="26866" spans="12:18" x14ac:dyDescent="0.25">
      <c r="L26866" t="s">
        <v>3391</v>
      </c>
      <c r="M26866" t="s">
        <v>23718</v>
      </c>
      <c r="N26866" t="s">
        <v>64123</v>
      </c>
      <c r="O26866" s="76" t="s">
        <v>4356</v>
      </c>
      <c r="P26866" s="82">
        <v>475</v>
      </c>
      <c r="Q26866" s="82" t="s">
        <v>87129</v>
      </c>
      <c r="R26866"/>
    </row>
    <row r="26867" spans="12:18" x14ac:dyDescent="0.25">
      <c r="L26867" t="s">
        <v>3391</v>
      </c>
      <c r="M26867" t="s">
        <v>37246</v>
      </c>
      <c r="N26867" t="s">
        <v>64124</v>
      </c>
      <c r="O26867" s="76" t="s">
        <v>4366</v>
      </c>
      <c r="P26867" s="82">
        <v>159</v>
      </c>
      <c r="Q26867" s="82" t="s">
        <v>87130</v>
      </c>
      <c r="R26867"/>
    </row>
    <row r="26868" spans="12:18" x14ac:dyDescent="0.25">
      <c r="L26868" t="s">
        <v>3391</v>
      </c>
      <c r="M26868" t="s">
        <v>6305</v>
      </c>
      <c r="N26868" t="s">
        <v>64125</v>
      </c>
      <c r="O26868" s="76" t="s">
        <v>4356</v>
      </c>
      <c r="P26868" s="82">
        <v>586</v>
      </c>
      <c r="Q26868" s="82" t="s">
        <v>87131</v>
      </c>
      <c r="R26868"/>
    </row>
    <row r="26869" spans="12:18" x14ac:dyDescent="0.25">
      <c r="L26869" t="s">
        <v>3391</v>
      </c>
      <c r="M26869" t="s">
        <v>19817</v>
      </c>
      <c r="N26869" t="s">
        <v>64126</v>
      </c>
      <c r="O26869" s="76" t="s">
        <v>4374</v>
      </c>
      <c r="P26869" s="82">
        <v>1931</v>
      </c>
      <c r="Q26869" s="82" t="s">
        <v>87132</v>
      </c>
      <c r="R26869"/>
    </row>
    <row r="26870" spans="12:18" x14ac:dyDescent="0.25">
      <c r="L26870" t="s">
        <v>3391</v>
      </c>
      <c r="M26870" t="s">
        <v>37247</v>
      </c>
      <c r="N26870" t="s">
        <v>64127</v>
      </c>
      <c r="O26870" s="76" t="s">
        <v>4356</v>
      </c>
      <c r="P26870" s="82">
        <v>463</v>
      </c>
      <c r="Q26870" s="82" t="s">
        <v>87133</v>
      </c>
      <c r="R26870"/>
    </row>
    <row r="26871" spans="12:18" x14ac:dyDescent="0.25">
      <c r="L26871" t="s">
        <v>3391</v>
      </c>
      <c r="M26871" t="s">
        <v>19819</v>
      </c>
      <c r="N26871" t="s">
        <v>64128</v>
      </c>
      <c r="O26871" s="76" t="s">
        <v>4374</v>
      </c>
      <c r="P26871" s="82">
        <v>715</v>
      </c>
      <c r="Q26871" s="82" t="s">
        <v>87134</v>
      </c>
      <c r="R26871"/>
    </row>
    <row r="26872" spans="12:18" x14ac:dyDescent="0.25">
      <c r="L26872" t="s">
        <v>3391</v>
      </c>
      <c r="M26872" t="s">
        <v>37248</v>
      </c>
      <c r="N26872" t="s">
        <v>64129</v>
      </c>
      <c r="O26872" s="76" t="s">
        <v>4374</v>
      </c>
      <c r="P26872" s="82">
        <v>1129</v>
      </c>
      <c r="Q26872" s="82" t="s">
        <v>87135</v>
      </c>
      <c r="R26872"/>
    </row>
    <row r="26873" spans="12:18" x14ac:dyDescent="0.25">
      <c r="L26873" t="s">
        <v>3391</v>
      </c>
      <c r="M26873" t="s">
        <v>6306</v>
      </c>
      <c r="N26873" t="s">
        <v>64130</v>
      </c>
      <c r="O26873" s="76" t="s">
        <v>4356</v>
      </c>
      <c r="P26873" s="82">
        <v>539</v>
      </c>
      <c r="Q26873" s="82" t="s">
        <v>87136</v>
      </c>
      <c r="R26873"/>
    </row>
    <row r="26874" spans="12:18" x14ac:dyDescent="0.25">
      <c r="L26874" t="s">
        <v>3391</v>
      </c>
      <c r="M26874" t="s">
        <v>6307</v>
      </c>
      <c r="N26874" t="s">
        <v>64131</v>
      </c>
      <c r="O26874" s="76" t="s">
        <v>4356</v>
      </c>
      <c r="P26874" s="82">
        <v>946</v>
      </c>
      <c r="Q26874" s="82" t="s">
        <v>87137</v>
      </c>
      <c r="R26874"/>
    </row>
    <row r="26875" spans="12:18" x14ac:dyDescent="0.25">
      <c r="L26875" t="s">
        <v>3391</v>
      </c>
      <c r="M26875" t="s">
        <v>17872</v>
      </c>
      <c r="N26875" t="s">
        <v>64132</v>
      </c>
      <c r="O26875" s="76" t="s">
        <v>4356</v>
      </c>
      <c r="P26875" s="82">
        <v>393</v>
      </c>
      <c r="Q26875" s="82" t="s">
        <v>87138</v>
      </c>
      <c r="R26875"/>
    </row>
    <row r="26876" spans="12:18" x14ac:dyDescent="0.25">
      <c r="L26876" t="s">
        <v>3391</v>
      </c>
      <c r="M26876" t="s">
        <v>17874</v>
      </c>
      <c r="N26876" t="s">
        <v>64133</v>
      </c>
      <c r="O26876" s="76" t="s">
        <v>4374</v>
      </c>
      <c r="P26876" s="82">
        <v>637</v>
      </c>
      <c r="Q26876" s="82" t="s">
        <v>87140</v>
      </c>
      <c r="R26876"/>
    </row>
    <row r="26877" spans="12:18" x14ac:dyDescent="0.25">
      <c r="L26877" t="s">
        <v>3391</v>
      </c>
      <c r="M26877" t="s">
        <v>6308</v>
      </c>
      <c r="N26877" t="s">
        <v>64134</v>
      </c>
      <c r="O26877" s="76" t="s">
        <v>4374</v>
      </c>
      <c r="P26877" s="82">
        <v>1202</v>
      </c>
      <c r="Q26877" s="82" t="s">
        <v>87141</v>
      </c>
      <c r="R26877"/>
    </row>
    <row r="26878" spans="12:18" x14ac:dyDescent="0.25">
      <c r="L26878" t="s">
        <v>3391</v>
      </c>
      <c r="M26878" t="s">
        <v>6309</v>
      </c>
      <c r="N26878" t="s">
        <v>64135</v>
      </c>
      <c r="O26878" s="76" t="s">
        <v>4366</v>
      </c>
      <c r="P26878" s="82">
        <v>138</v>
      </c>
      <c r="Q26878" s="82" t="s">
        <v>87142</v>
      </c>
      <c r="R26878"/>
    </row>
    <row r="26879" spans="12:18" x14ac:dyDescent="0.25">
      <c r="L26879" t="s">
        <v>3391</v>
      </c>
      <c r="M26879" t="s">
        <v>37249</v>
      </c>
      <c r="N26879" t="s">
        <v>64136</v>
      </c>
      <c r="O26879" s="76" t="s">
        <v>4374</v>
      </c>
      <c r="P26879" s="82">
        <v>359</v>
      </c>
      <c r="Q26879" s="82" t="s">
        <v>87143</v>
      </c>
      <c r="R26879"/>
    </row>
    <row r="26880" spans="12:18" x14ac:dyDescent="0.25">
      <c r="L26880" t="s">
        <v>3391</v>
      </c>
      <c r="M26880" t="s">
        <v>23719</v>
      </c>
      <c r="N26880" t="s">
        <v>64137</v>
      </c>
      <c r="O26880" s="76" t="s">
        <v>4356</v>
      </c>
      <c r="P26880" s="82">
        <v>407</v>
      </c>
      <c r="Q26880" s="82" t="s">
        <v>87144</v>
      </c>
      <c r="R26880"/>
    </row>
    <row r="26881" spans="12:18" x14ac:dyDescent="0.25">
      <c r="L26881" t="s">
        <v>3391</v>
      </c>
      <c r="M26881" t="s">
        <v>37250</v>
      </c>
      <c r="N26881" t="s">
        <v>64138</v>
      </c>
      <c r="O26881" s="76" t="s">
        <v>4374</v>
      </c>
      <c r="P26881" s="82">
        <v>1033</v>
      </c>
      <c r="Q26881" s="82" t="s">
        <v>87145</v>
      </c>
      <c r="R26881"/>
    </row>
    <row r="26882" spans="12:18" x14ac:dyDescent="0.25">
      <c r="L26882" t="s">
        <v>3391</v>
      </c>
      <c r="M26882" t="s">
        <v>37251</v>
      </c>
      <c r="N26882" t="s">
        <v>64139</v>
      </c>
      <c r="O26882" s="76" t="s">
        <v>4374</v>
      </c>
      <c r="P26882" s="82">
        <v>1268</v>
      </c>
      <c r="Q26882" s="82" t="s">
        <v>87146</v>
      </c>
      <c r="R26882"/>
    </row>
    <row r="26883" spans="12:18" x14ac:dyDescent="0.25">
      <c r="L26883" t="s">
        <v>3391</v>
      </c>
      <c r="M26883" t="s">
        <v>19822</v>
      </c>
      <c r="N26883" t="s">
        <v>64140</v>
      </c>
      <c r="O26883" s="76" t="s">
        <v>4356</v>
      </c>
      <c r="P26883" s="82">
        <v>686</v>
      </c>
      <c r="Q26883" s="82" t="s">
        <v>87147</v>
      </c>
      <c r="R26883"/>
    </row>
    <row r="26884" spans="12:18" x14ac:dyDescent="0.25">
      <c r="L26884" t="s">
        <v>3391</v>
      </c>
      <c r="M26884" t="s">
        <v>23720</v>
      </c>
      <c r="N26884" t="s">
        <v>64141</v>
      </c>
      <c r="O26884" s="76" t="s">
        <v>4356</v>
      </c>
      <c r="P26884" s="82">
        <v>3552</v>
      </c>
      <c r="Q26884" s="82" t="s">
        <v>87148</v>
      </c>
      <c r="R26884"/>
    </row>
    <row r="26885" spans="12:18" x14ac:dyDescent="0.25">
      <c r="L26885" t="s">
        <v>3391</v>
      </c>
      <c r="M26885" t="s">
        <v>37252</v>
      </c>
      <c r="N26885" t="s">
        <v>64142</v>
      </c>
      <c r="O26885" s="76" t="s">
        <v>4356</v>
      </c>
      <c r="P26885" s="82">
        <v>1043</v>
      </c>
      <c r="Q26885" s="82" t="s">
        <v>87149</v>
      </c>
      <c r="R26885"/>
    </row>
    <row r="26886" spans="12:18" x14ac:dyDescent="0.25">
      <c r="L26886" t="s">
        <v>3391</v>
      </c>
      <c r="M26886" t="s">
        <v>37253</v>
      </c>
      <c r="N26886" t="s">
        <v>64143</v>
      </c>
      <c r="O26886" s="76" t="s">
        <v>4356</v>
      </c>
      <c r="P26886" s="82">
        <v>890</v>
      </c>
      <c r="Q26886" s="82" t="s">
        <v>87150</v>
      </c>
      <c r="R26886"/>
    </row>
    <row r="26887" spans="12:18" x14ac:dyDescent="0.25">
      <c r="L26887" t="s">
        <v>3391</v>
      </c>
      <c r="M26887" t="s">
        <v>6310</v>
      </c>
      <c r="N26887" t="s">
        <v>64144</v>
      </c>
      <c r="O26887" s="76" t="s">
        <v>4356</v>
      </c>
      <c r="P26887" s="82">
        <v>1612</v>
      </c>
      <c r="Q26887" s="82" t="s">
        <v>87151</v>
      </c>
      <c r="R26887"/>
    </row>
    <row r="26888" spans="12:18" x14ac:dyDescent="0.25">
      <c r="L26888" t="s">
        <v>3391</v>
      </c>
      <c r="M26888" t="s">
        <v>19824</v>
      </c>
      <c r="N26888" t="s">
        <v>64145</v>
      </c>
      <c r="O26888" s="76" t="s">
        <v>4356</v>
      </c>
      <c r="P26888" s="82">
        <v>1885</v>
      </c>
      <c r="Q26888" s="82" t="s">
        <v>87152</v>
      </c>
      <c r="R26888"/>
    </row>
    <row r="26889" spans="12:18" x14ac:dyDescent="0.25">
      <c r="L26889" t="s">
        <v>3391</v>
      </c>
      <c r="M26889" t="s">
        <v>23721</v>
      </c>
      <c r="N26889" t="s">
        <v>64146</v>
      </c>
      <c r="O26889" s="76" t="s">
        <v>4356</v>
      </c>
      <c r="P26889" s="82">
        <v>828</v>
      </c>
      <c r="Q26889" s="82" t="s">
        <v>87153</v>
      </c>
      <c r="R26889"/>
    </row>
    <row r="26890" spans="12:18" x14ac:dyDescent="0.25">
      <c r="L26890" t="s">
        <v>3391</v>
      </c>
      <c r="M26890" t="s">
        <v>37254</v>
      </c>
      <c r="N26890" t="s">
        <v>64147</v>
      </c>
      <c r="O26890" s="76" t="s">
        <v>4356</v>
      </c>
      <c r="P26890" s="82">
        <v>1457</v>
      </c>
      <c r="Q26890" s="82" t="s">
        <v>87154</v>
      </c>
      <c r="R26890"/>
    </row>
    <row r="26891" spans="12:18" x14ac:dyDescent="0.25">
      <c r="L26891" t="s">
        <v>3391</v>
      </c>
      <c r="M26891" t="s">
        <v>19826</v>
      </c>
      <c r="N26891" t="s">
        <v>64148</v>
      </c>
      <c r="O26891" s="76" t="s">
        <v>4450</v>
      </c>
      <c r="P26891" s="82">
        <v>9579</v>
      </c>
      <c r="Q26891" s="82" t="s">
        <v>72645</v>
      </c>
      <c r="R26891"/>
    </row>
    <row r="26892" spans="12:18" x14ac:dyDescent="0.25">
      <c r="L26892" t="s">
        <v>3391</v>
      </c>
      <c r="M26892" t="s">
        <v>37255</v>
      </c>
      <c r="N26892" t="s">
        <v>64149</v>
      </c>
      <c r="O26892" s="76" t="s">
        <v>4356</v>
      </c>
      <c r="P26892" s="82">
        <v>980</v>
      </c>
      <c r="Q26892" s="82" t="s">
        <v>87155</v>
      </c>
      <c r="R26892"/>
    </row>
    <row r="26893" spans="12:18" x14ac:dyDescent="0.25">
      <c r="L26893" t="s">
        <v>3391</v>
      </c>
      <c r="M26893" t="s">
        <v>17832</v>
      </c>
      <c r="N26893" t="s">
        <v>64150</v>
      </c>
      <c r="O26893" s="76" t="s">
        <v>4374</v>
      </c>
      <c r="P26893" s="82">
        <v>1782</v>
      </c>
      <c r="Q26893" s="82" t="s">
        <v>87060</v>
      </c>
      <c r="R26893"/>
    </row>
    <row r="26894" spans="12:18" x14ac:dyDescent="0.25">
      <c r="L26894" t="s">
        <v>3391</v>
      </c>
      <c r="M26894" t="s">
        <v>19828</v>
      </c>
      <c r="N26894" t="s">
        <v>64151</v>
      </c>
      <c r="O26894" s="76" t="s">
        <v>4374</v>
      </c>
      <c r="P26894" s="82">
        <v>2960</v>
      </c>
      <c r="Q26894" s="82" t="s">
        <v>72645</v>
      </c>
      <c r="R26894"/>
    </row>
    <row r="26895" spans="12:18" x14ac:dyDescent="0.25">
      <c r="L26895" t="s">
        <v>3391</v>
      </c>
      <c r="M26895" t="s">
        <v>23722</v>
      </c>
      <c r="N26895" t="s">
        <v>64152</v>
      </c>
      <c r="O26895" s="76" t="s">
        <v>4356</v>
      </c>
      <c r="P26895" s="82">
        <v>513</v>
      </c>
      <c r="Q26895" s="82" t="s">
        <v>87156</v>
      </c>
      <c r="R26895"/>
    </row>
    <row r="26896" spans="12:18" x14ac:dyDescent="0.25">
      <c r="L26896" t="s">
        <v>3391</v>
      </c>
      <c r="M26896" t="s">
        <v>19830</v>
      </c>
      <c r="N26896" t="s">
        <v>64153</v>
      </c>
      <c r="O26896" s="76" t="s">
        <v>4356</v>
      </c>
      <c r="P26896" s="82">
        <v>1108</v>
      </c>
      <c r="Q26896" s="82" t="s">
        <v>87157</v>
      </c>
      <c r="R26896"/>
    </row>
    <row r="26897" spans="12:18" x14ac:dyDescent="0.25">
      <c r="L26897" t="s">
        <v>3391</v>
      </c>
      <c r="M26897" t="s">
        <v>17876</v>
      </c>
      <c r="N26897" t="s">
        <v>64154</v>
      </c>
      <c r="O26897" s="76" t="s">
        <v>4356</v>
      </c>
      <c r="P26897" s="82">
        <v>223</v>
      </c>
      <c r="Q26897" s="82" t="s">
        <v>87158</v>
      </c>
      <c r="R26897"/>
    </row>
    <row r="26898" spans="12:18" x14ac:dyDescent="0.25">
      <c r="L26898" t="s">
        <v>3391</v>
      </c>
      <c r="M26898" t="s">
        <v>23723</v>
      </c>
      <c r="N26898" t="s">
        <v>64155</v>
      </c>
      <c r="O26898" s="76" t="s">
        <v>4374</v>
      </c>
      <c r="P26898" s="82">
        <v>819</v>
      </c>
      <c r="Q26898" s="82" t="s">
        <v>87159</v>
      </c>
      <c r="R26898"/>
    </row>
    <row r="26899" spans="12:18" x14ac:dyDescent="0.25">
      <c r="L26899" t="s">
        <v>3391</v>
      </c>
      <c r="M26899" t="s">
        <v>37256</v>
      </c>
      <c r="N26899" t="s">
        <v>64156</v>
      </c>
      <c r="O26899" s="76" t="s">
        <v>4356</v>
      </c>
      <c r="P26899" s="82">
        <v>646</v>
      </c>
      <c r="Q26899" s="82" t="s">
        <v>87160</v>
      </c>
      <c r="R26899"/>
    </row>
    <row r="26900" spans="12:18" x14ac:dyDescent="0.25">
      <c r="L26900" t="s">
        <v>3391</v>
      </c>
      <c r="M26900" t="s">
        <v>23724</v>
      </c>
      <c r="N26900" t="s">
        <v>64157</v>
      </c>
      <c r="O26900" s="76" t="s">
        <v>4356</v>
      </c>
      <c r="P26900" s="82">
        <v>628</v>
      </c>
      <c r="Q26900" s="82" t="s">
        <v>87161</v>
      </c>
      <c r="R26900"/>
    </row>
    <row r="26901" spans="12:18" x14ac:dyDescent="0.25">
      <c r="L26901" t="s">
        <v>3391</v>
      </c>
      <c r="M26901" t="s">
        <v>6311</v>
      </c>
      <c r="N26901" t="s">
        <v>64158</v>
      </c>
      <c r="O26901" s="76" t="s">
        <v>4356</v>
      </c>
      <c r="P26901" s="82">
        <v>795</v>
      </c>
      <c r="Q26901" s="82" t="s">
        <v>87162</v>
      </c>
      <c r="R26901"/>
    </row>
    <row r="26902" spans="12:18" x14ac:dyDescent="0.25">
      <c r="L26902" t="s">
        <v>3391</v>
      </c>
      <c r="M26902" t="s">
        <v>23725</v>
      </c>
      <c r="N26902" t="s">
        <v>64159</v>
      </c>
      <c r="O26902" s="76" t="s">
        <v>4356</v>
      </c>
      <c r="P26902" s="82">
        <v>1895</v>
      </c>
      <c r="Q26902" s="82" t="s">
        <v>87163</v>
      </c>
      <c r="R26902"/>
    </row>
    <row r="26903" spans="12:18" x14ac:dyDescent="0.25">
      <c r="L26903" t="s">
        <v>3391</v>
      </c>
      <c r="M26903" t="s">
        <v>17878</v>
      </c>
      <c r="N26903" t="s">
        <v>64160</v>
      </c>
      <c r="O26903" s="76" t="s">
        <v>4356</v>
      </c>
      <c r="P26903" s="82">
        <v>1981</v>
      </c>
      <c r="Q26903" s="82" t="s">
        <v>87164</v>
      </c>
      <c r="R26903"/>
    </row>
    <row r="26904" spans="12:18" x14ac:dyDescent="0.25">
      <c r="L26904" t="s">
        <v>3391</v>
      </c>
      <c r="M26904" t="s">
        <v>17880</v>
      </c>
      <c r="N26904" t="s">
        <v>64161</v>
      </c>
      <c r="O26904" s="76" t="s">
        <v>4356</v>
      </c>
      <c r="P26904" s="82">
        <v>709</v>
      </c>
      <c r="Q26904" s="82" t="s">
        <v>87165</v>
      </c>
      <c r="R26904"/>
    </row>
    <row r="26905" spans="12:18" x14ac:dyDescent="0.25">
      <c r="L26905" t="s">
        <v>3391</v>
      </c>
      <c r="M26905" t="s">
        <v>11261</v>
      </c>
      <c r="N26905" t="s">
        <v>64162</v>
      </c>
      <c r="O26905" s="76" t="s">
        <v>4374</v>
      </c>
      <c r="P26905" s="82">
        <v>4729</v>
      </c>
      <c r="Q26905" s="82" t="s">
        <v>87166</v>
      </c>
      <c r="R26905"/>
    </row>
    <row r="26906" spans="12:18" x14ac:dyDescent="0.25">
      <c r="L26906" t="s">
        <v>3391</v>
      </c>
      <c r="M26906" t="s">
        <v>6312</v>
      </c>
      <c r="N26906" t="s">
        <v>64163</v>
      </c>
      <c r="O26906" s="76" t="s">
        <v>4450</v>
      </c>
      <c r="P26906" s="82">
        <v>3689</v>
      </c>
      <c r="Q26906" s="82" t="s">
        <v>72645</v>
      </c>
      <c r="R26906"/>
    </row>
    <row r="26907" spans="12:18" x14ac:dyDescent="0.25">
      <c r="L26907" t="s">
        <v>3391</v>
      </c>
      <c r="M26907" t="s">
        <v>19832</v>
      </c>
      <c r="N26907" t="s">
        <v>64164</v>
      </c>
      <c r="O26907" s="76" t="s">
        <v>4450</v>
      </c>
      <c r="P26907" s="82">
        <v>12645</v>
      </c>
      <c r="Q26907" s="82" t="s">
        <v>72645</v>
      </c>
      <c r="R26907"/>
    </row>
    <row r="26908" spans="12:18" x14ac:dyDescent="0.25">
      <c r="L26908" t="s">
        <v>3391</v>
      </c>
      <c r="M26908" t="s">
        <v>23726</v>
      </c>
      <c r="N26908" t="s">
        <v>64165</v>
      </c>
      <c r="O26908" s="76" t="s">
        <v>4356</v>
      </c>
      <c r="P26908" s="82">
        <v>643</v>
      </c>
      <c r="Q26908" s="82" t="s">
        <v>87167</v>
      </c>
      <c r="R26908"/>
    </row>
    <row r="26909" spans="12:18" x14ac:dyDescent="0.25">
      <c r="L26909" t="s">
        <v>3391</v>
      </c>
      <c r="M26909" t="s">
        <v>19834</v>
      </c>
      <c r="N26909" t="s">
        <v>64166</v>
      </c>
      <c r="O26909" s="76" t="s">
        <v>4366</v>
      </c>
      <c r="P26909" s="82">
        <v>187</v>
      </c>
      <c r="Q26909" s="82" t="s">
        <v>87168</v>
      </c>
      <c r="R26909"/>
    </row>
    <row r="26910" spans="12:18" x14ac:dyDescent="0.25">
      <c r="L26910" t="s">
        <v>3391</v>
      </c>
      <c r="M26910" t="s">
        <v>17882</v>
      </c>
      <c r="N26910" t="s">
        <v>64167</v>
      </c>
      <c r="O26910" s="76" t="s">
        <v>4356</v>
      </c>
      <c r="P26910" s="82">
        <v>464</v>
      </c>
      <c r="Q26910" s="82" t="s">
        <v>87169</v>
      </c>
      <c r="R26910"/>
    </row>
    <row r="26911" spans="12:18" x14ac:dyDescent="0.25">
      <c r="L26911" t="s">
        <v>3391</v>
      </c>
      <c r="M26911" t="s">
        <v>37257</v>
      </c>
      <c r="N26911" t="s">
        <v>64168</v>
      </c>
      <c r="O26911" s="76" t="s">
        <v>4366</v>
      </c>
      <c r="P26911" s="82">
        <v>198</v>
      </c>
      <c r="Q26911" s="82" t="s">
        <v>87170</v>
      </c>
      <c r="R26911"/>
    </row>
    <row r="26912" spans="12:18" x14ac:dyDescent="0.25">
      <c r="L26912" t="s">
        <v>3391</v>
      </c>
      <c r="M26912" t="s">
        <v>17884</v>
      </c>
      <c r="N26912" t="s">
        <v>64169</v>
      </c>
      <c r="O26912" s="76" t="s">
        <v>4374</v>
      </c>
      <c r="P26912" s="82">
        <v>1077</v>
      </c>
      <c r="Q26912" s="82" t="s">
        <v>87171</v>
      </c>
      <c r="R26912"/>
    </row>
    <row r="26913" spans="12:18" x14ac:dyDescent="0.25">
      <c r="L26913" t="s">
        <v>3391</v>
      </c>
      <c r="M26913" t="s">
        <v>17886</v>
      </c>
      <c r="N26913" t="s">
        <v>64170</v>
      </c>
      <c r="O26913" s="76" t="s">
        <v>4450</v>
      </c>
      <c r="P26913" s="82">
        <v>13902</v>
      </c>
      <c r="Q26913" s="82" t="s">
        <v>72645</v>
      </c>
      <c r="R26913"/>
    </row>
    <row r="26914" spans="12:18" x14ac:dyDescent="0.25">
      <c r="L26914" t="s">
        <v>3391</v>
      </c>
      <c r="M26914" t="s">
        <v>37258</v>
      </c>
      <c r="N26914" t="s">
        <v>64171</v>
      </c>
      <c r="O26914" s="76" t="s">
        <v>4374</v>
      </c>
      <c r="P26914" s="82">
        <v>887</v>
      </c>
      <c r="Q26914" s="82" t="s">
        <v>72645</v>
      </c>
      <c r="R26914"/>
    </row>
    <row r="26915" spans="12:18" x14ac:dyDescent="0.25">
      <c r="L26915" t="s">
        <v>3391</v>
      </c>
      <c r="M26915" t="s">
        <v>6313</v>
      </c>
      <c r="N26915" t="s">
        <v>64172</v>
      </c>
      <c r="O26915" s="76" t="s">
        <v>4374</v>
      </c>
      <c r="P26915" s="82">
        <v>362</v>
      </c>
      <c r="Q26915" s="82" t="s">
        <v>87172</v>
      </c>
      <c r="R26915"/>
    </row>
    <row r="26916" spans="12:18" x14ac:dyDescent="0.25">
      <c r="L26916" t="s">
        <v>3391</v>
      </c>
      <c r="M26916" t="s">
        <v>19836</v>
      </c>
      <c r="N26916" t="s">
        <v>64173</v>
      </c>
      <c r="O26916" s="76" t="s">
        <v>4356</v>
      </c>
      <c r="P26916" s="82">
        <v>469</v>
      </c>
      <c r="Q26916" s="82" t="s">
        <v>87173</v>
      </c>
      <c r="R26916"/>
    </row>
    <row r="26917" spans="12:18" x14ac:dyDescent="0.25">
      <c r="L26917" t="s">
        <v>3391</v>
      </c>
      <c r="M26917" t="s">
        <v>22138</v>
      </c>
      <c r="N26917" t="s">
        <v>64174</v>
      </c>
      <c r="O26917" s="76" t="s">
        <v>4356</v>
      </c>
      <c r="P26917" s="82">
        <v>263</v>
      </c>
      <c r="Q26917" s="82" t="s">
        <v>87174</v>
      </c>
      <c r="R26917"/>
    </row>
    <row r="26918" spans="12:18" x14ac:dyDescent="0.25">
      <c r="L26918" t="s">
        <v>3391</v>
      </c>
      <c r="M26918" t="s">
        <v>23727</v>
      </c>
      <c r="N26918" t="s">
        <v>64175</v>
      </c>
      <c r="O26918" s="76" t="s">
        <v>4356</v>
      </c>
      <c r="P26918" s="82">
        <v>780</v>
      </c>
      <c r="Q26918" s="82" t="s">
        <v>87175</v>
      </c>
      <c r="R26918"/>
    </row>
    <row r="26919" spans="12:18" x14ac:dyDescent="0.25">
      <c r="L26919" t="s">
        <v>3391</v>
      </c>
      <c r="M26919" t="s">
        <v>19837</v>
      </c>
      <c r="N26919" t="s">
        <v>64176</v>
      </c>
      <c r="O26919" s="76" t="s">
        <v>4356</v>
      </c>
      <c r="P26919" s="82">
        <v>698</v>
      </c>
      <c r="Q26919" s="82" t="s">
        <v>87176</v>
      </c>
      <c r="R26919"/>
    </row>
    <row r="26920" spans="12:18" x14ac:dyDescent="0.25">
      <c r="L26920" t="s">
        <v>3391</v>
      </c>
      <c r="M26920" t="s">
        <v>23728</v>
      </c>
      <c r="N26920" t="s">
        <v>64177</v>
      </c>
      <c r="O26920" s="76" t="s">
        <v>4356</v>
      </c>
      <c r="P26920" s="82">
        <v>372</v>
      </c>
      <c r="Q26920" s="82" t="s">
        <v>87177</v>
      </c>
      <c r="R26920"/>
    </row>
    <row r="26921" spans="12:18" x14ac:dyDescent="0.25">
      <c r="L26921" t="s">
        <v>3391</v>
      </c>
      <c r="M26921" t="s">
        <v>23729</v>
      </c>
      <c r="N26921" t="s">
        <v>64178</v>
      </c>
      <c r="O26921" s="76" t="s">
        <v>4374</v>
      </c>
      <c r="P26921" s="82">
        <v>2374</v>
      </c>
      <c r="Q26921" s="82" t="s">
        <v>72645</v>
      </c>
      <c r="R26921"/>
    </row>
    <row r="26922" spans="12:18" x14ac:dyDescent="0.25">
      <c r="L26922" t="s">
        <v>3391</v>
      </c>
      <c r="M26922" t="s">
        <v>6314</v>
      </c>
      <c r="N26922" t="s">
        <v>64179</v>
      </c>
      <c r="O26922" s="76" t="s">
        <v>4356</v>
      </c>
      <c r="P26922" s="82">
        <v>4518</v>
      </c>
      <c r="Q26922" s="82" t="s">
        <v>87178</v>
      </c>
      <c r="R26922"/>
    </row>
    <row r="26923" spans="12:18" x14ac:dyDescent="0.25">
      <c r="L26923" t="s">
        <v>3391</v>
      </c>
      <c r="M26923" t="s">
        <v>17888</v>
      </c>
      <c r="N26923" t="s">
        <v>64180</v>
      </c>
      <c r="O26923" s="76" t="s">
        <v>4356</v>
      </c>
      <c r="P26923" s="82">
        <v>399</v>
      </c>
      <c r="Q26923" s="82" t="s">
        <v>87179</v>
      </c>
      <c r="R26923"/>
    </row>
    <row r="26924" spans="12:18" x14ac:dyDescent="0.25">
      <c r="L26924" t="s">
        <v>3391</v>
      </c>
      <c r="M26924" t="s">
        <v>17890</v>
      </c>
      <c r="N26924" t="s">
        <v>64181</v>
      </c>
      <c r="O26924" s="76" t="s">
        <v>4374</v>
      </c>
      <c r="P26924" s="82">
        <v>2297</v>
      </c>
      <c r="Q26924" s="82" t="s">
        <v>72645</v>
      </c>
      <c r="R26924"/>
    </row>
    <row r="26925" spans="12:18" x14ac:dyDescent="0.25">
      <c r="L26925" t="s">
        <v>3391</v>
      </c>
      <c r="M26925" t="s">
        <v>17892</v>
      </c>
      <c r="N26925" t="s">
        <v>64182</v>
      </c>
      <c r="O26925" s="76" t="s">
        <v>4356</v>
      </c>
      <c r="P26925" s="82">
        <v>1079</v>
      </c>
      <c r="Q26925" s="82" t="s">
        <v>87181</v>
      </c>
      <c r="R26925"/>
    </row>
    <row r="26926" spans="12:18" x14ac:dyDescent="0.25">
      <c r="L26926" t="s">
        <v>3391</v>
      </c>
      <c r="M26926" t="s">
        <v>19839</v>
      </c>
      <c r="N26926" t="s">
        <v>64183</v>
      </c>
      <c r="O26926" s="76" t="s">
        <v>4356</v>
      </c>
      <c r="P26926" s="82">
        <v>859</v>
      </c>
      <c r="Q26926" s="82" t="s">
        <v>87180</v>
      </c>
      <c r="R26926"/>
    </row>
    <row r="26927" spans="12:18" x14ac:dyDescent="0.25">
      <c r="L26927" t="s">
        <v>3391</v>
      </c>
      <c r="M26927" t="s">
        <v>37259</v>
      </c>
      <c r="N26927" t="s">
        <v>64184</v>
      </c>
      <c r="O26927" s="76" t="s">
        <v>4374</v>
      </c>
      <c r="P26927" s="82">
        <v>5501</v>
      </c>
      <c r="Q26927" s="82" t="s">
        <v>72645</v>
      </c>
      <c r="R26927"/>
    </row>
    <row r="26928" spans="12:18" x14ac:dyDescent="0.25">
      <c r="L26928" t="s">
        <v>3391</v>
      </c>
      <c r="M26928" t="s">
        <v>19845</v>
      </c>
      <c r="N26928" t="s">
        <v>64185</v>
      </c>
      <c r="O26928" s="76" t="s">
        <v>4356</v>
      </c>
      <c r="P26928" s="82">
        <v>1227</v>
      </c>
      <c r="Q26928" s="82" t="s">
        <v>87188</v>
      </c>
      <c r="R26928"/>
    </row>
    <row r="26929" spans="12:18" x14ac:dyDescent="0.25">
      <c r="L26929" t="s">
        <v>3391</v>
      </c>
      <c r="M26929" t="s">
        <v>23730</v>
      </c>
      <c r="N26929" t="s">
        <v>64186</v>
      </c>
      <c r="O26929" s="76" t="s">
        <v>4356</v>
      </c>
      <c r="P26929" s="82">
        <v>767</v>
      </c>
      <c r="Q26929" s="82" t="s">
        <v>87189</v>
      </c>
      <c r="R26929"/>
    </row>
    <row r="26930" spans="12:18" x14ac:dyDescent="0.25">
      <c r="L26930" t="s">
        <v>3391</v>
      </c>
      <c r="M26930" t="s">
        <v>23731</v>
      </c>
      <c r="N26930" t="s">
        <v>64187</v>
      </c>
      <c r="O26930" s="76" t="s">
        <v>4356</v>
      </c>
      <c r="P26930" s="82">
        <v>228</v>
      </c>
      <c r="Q26930" s="82" t="s">
        <v>87190</v>
      </c>
      <c r="R26930"/>
    </row>
    <row r="26931" spans="12:18" x14ac:dyDescent="0.25">
      <c r="L26931" t="s">
        <v>3391</v>
      </c>
      <c r="M26931" t="s">
        <v>37260</v>
      </c>
      <c r="N26931" t="s">
        <v>64188</v>
      </c>
      <c r="O26931" s="76" t="s">
        <v>4356</v>
      </c>
      <c r="P26931" s="82">
        <v>1577</v>
      </c>
      <c r="Q26931" s="82" t="s">
        <v>87191</v>
      </c>
      <c r="R26931"/>
    </row>
    <row r="26932" spans="12:18" x14ac:dyDescent="0.25">
      <c r="L26932" t="s">
        <v>3391</v>
      </c>
      <c r="M26932" t="s">
        <v>23732</v>
      </c>
      <c r="N26932" t="s">
        <v>64189</v>
      </c>
      <c r="O26932" s="76" t="s">
        <v>4356</v>
      </c>
      <c r="P26932" s="82">
        <v>1378</v>
      </c>
      <c r="Q26932" s="82" t="s">
        <v>87192</v>
      </c>
      <c r="R26932"/>
    </row>
    <row r="26933" spans="12:18" x14ac:dyDescent="0.25">
      <c r="L26933" t="s">
        <v>3391</v>
      </c>
      <c r="M26933" t="s">
        <v>23733</v>
      </c>
      <c r="N26933" t="s">
        <v>64190</v>
      </c>
      <c r="O26933" s="76" t="s">
        <v>4356</v>
      </c>
      <c r="P26933" s="82">
        <v>511</v>
      </c>
      <c r="Q26933" s="82" t="s">
        <v>87193</v>
      </c>
      <c r="R26933"/>
    </row>
    <row r="26934" spans="12:18" x14ac:dyDescent="0.25">
      <c r="L26934" t="s">
        <v>3391</v>
      </c>
      <c r="M26934" t="s">
        <v>37261</v>
      </c>
      <c r="N26934" t="s">
        <v>64191</v>
      </c>
      <c r="O26934" s="76" t="s">
        <v>4356</v>
      </c>
      <c r="P26934" s="82">
        <v>501</v>
      </c>
      <c r="Q26934" s="82" t="s">
        <v>87194</v>
      </c>
      <c r="R26934"/>
    </row>
    <row r="26935" spans="12:18" x14ac:dyDescent="0.25">
      <c r="L26935" t="s">
        <v>3391</v>
      </c>
      <c r="M26935" t="s">
        <v>23734</v>
      </c>
      <c r="N26935" t="s">
        <v>64192</v>
      </c>
      <c r="O26935" s="76" t="s">
        <v>4356</v>
      </c>
      <c r="P26935" s="82">
        <v>327</v>
      </c>
      <c r="Q26935" s="82" t="s">
        <v>87195</v>
      </c>
      <c r="R26935"/>
    </row>
    <row r="26936" spans="12:18" x14ac:dyDescent="0.25">
      <c r="L26936" t="s">
        <v>3391</v>
      </c>
      <c r="M26936" t="s">
        <v>37262</v>
      </c>
      <c r="N26936" t="s">
        <v>64193</v>
      </c>
      <c r="O26936" s="76" t="s">
        <v>4374</v>
      </c>
      <c r="P26936" s="82">
        <v>3696</v>
      </c>
      <c r="Q26936" s="82" t="s">
        <v>72645</v>
      </c>
      <c r="R26936"/>
    </row>
    <row r="26937" spans="12:18" x14ac:dyDescent="0.25">
      <c r="L26937" t="s">
        <v>3391</v>
      </c>
      <c r="M26937" t="s">
        <v>37263</v>
      </c>
      <c r="N26937" t="s">
        <v>64194</v>
      </c>
      <c r="O26937" s="76" t="s">
        <v>4356</v>
      </c>
      <c r="P26937" s="82">
        <v>615</v>
      </c>
      <c r="Q26937" s="82" t="s">
        <v>87196</v>
      </c>
      <c r="R26937"/>
    </row>
    <row r="26938" spans="12:18" x14ac:dyDescent="0.25">
      <c r="L26938" t="s">
        <v>3391</v>
      </c>
      <c r="M26938" t="s">
        <v>17898</v>
      </c>
      <c r="N26938" t="s">
        <v>64195</v>
      </c>
      <c r="O26938" s="76" t="s">
        <v>4356</v>
      </c>
      <c r="P26938" s="82">
        <v>335</v>
      </c>
      <c r="Q26938" s="82" t="s">
        <v>87197</v>
      </c>
      <c r="R26938"/>
    </row>
    <row r="26939" spans="12:18" x14ac:dyDescent="0.25">
      <c r="L26939" t="s">
        <v>3391</v>
      </c>
      <c r="M26939" t="s">
        <v>19847</v>
      </c>
      <c r="N26939" t="s">
        <v>64196</v>
      </c>
      <c r="O26939" s="76" t="s">
        <v>4356</v>
      </c>
      <c r="P26939" s="82">
        <v>763</v>
      </c>
      <c r="Q26939" s="82" t="s">
        <v>87198</v>
      </c>
      <c r="R26939"/>
    </row>
    <row r="26940" spans="12:18" x14ac:dyDescent="0.25">
      <c r="L26940" t="s">
        <v>3391</v>
      </c>
      <c r="M26940" t="s">
        <v>6317</v>
      </c>
      <c r="N26940" t="s">
        <v>64197</v>
      </c>
      <c r="O26940" s="76" t="s">
        <v>4374</v>
      </c>
      <c r="P26940" s="82">
        <v>7072</v>
      </c>
      <c r="Q26940" s="82" t="s">
        <v>72645</v>
      </c>
      <c r="R26940"/>
    </row>
    <row r="26941" spans="12:18" x14ac:dyDescent="0.25">
      <c r="L26941" t="s">
        <v>3391</v>
      </c>
      <c r="M26941" t="s">
        <v>17900</v>
      </c>
      <c r="N26941" t="s">
        <v>64198</v>
      </c>
      <c r="O26941" s="76" t="s">
        <v>4356</v>
      </c>
      <c r="P26941" s="82">
        <v>735</v>
      </c>
      <c r="Q26941" s="82" t="s">
        <v>87199</v>
      </c>
      <c r="R26941"/>
    </row>
    <row r="26942" spans="12:18" x14ac:dyDescent="0.25">
      <c r="L26942" t="s">
        <v>3391</v>
      </c>
      <c r="M26942" t="s">
        <v>6318</v>
      </c>
      <c r="N26942" t="s">
        <v>64199</v>
      </c>
      <c r="O26942" s="76" t="s">
        <v>4374</v>
      </c>
      <c r="P26942" s="82">
        <v>1121</v>
      </c>
      <c r="Q26942" s="82" t="s">
        <v>87200</v>
      </c>
      <c r="R26942"/>
    </row>
    <row r="26943" spans="12:18" x14ac:dyDescent="0.25">
      <c r="L26943" t="s">
        <v>3391</v>
      </c>
      <c r="M26943" t="s">
        <v>17902</v>
      </c>
      <c r="N26943" t="s">
        <v>64200</v>
      </c>
      <c r="O26943" s="76" t="s">
        <v>4356</v>
      </c>
      <c r="P26943" s="82">
        <v>2411</v>
      </c>
      <c r="Q26943" s="82" t="s">
        <v>87201</v>
      </c>
      <c r="R26943"/>
    </row>
    <row r="26944" spans="12:18" x14ac:dyDescent="0.25">
      <c r="L26944" t="s">
        <v>3391</v>
      </c>
      <c r="M26944" t="s">
        <v>19849</v>
      </c>
      <c r="N26944" t="s">
        <v>64201</v>
      </c>
      <c r="O26944" s="76" t="s">
        <v>4356</v>
      </c>
      <c r="P26944" s="82">
        <v>1334</v>
      </c>
      <c r="Q26944" s="82" t="s">
        <v>87202</v>
      </c>
      <c r="R26944"/>
    </row>
    <row r="26945" spans="12:18" x14ac:dyDescent="0.25">
      <c r="L26945" t="s">
        <v>3391</v>
      </c>
      <c r="M26945" t="s">
        <v>6315</v>
      </c>
      <c r="N26945" t="s">
        <v>64202</v>
      </c>
      <c r="O26945" s="76" t="s">
        <v>4374</v>
      </c>
      <c r="P26945" s="82">
        <v>2262</v>
      </c>
      <c r="Q26945" s="82" t="s">
        <v>72645</v>
      </c>
      <c r="R26945"/>
    </row>
    <row r="26946" spans="12:18" x14ac:dyDescent="0.25">
      <c r="L26946" t="s">
        <v>3391</v>
      </c>
      <c r="M26946" t="s">
        <v>5108</v>
      </c>
      <c r="N26946" t="s">
        <v>64203</v>
      </c>
      <c r="O26946" s="76" t="s">
        <v>4356</v>
      </c>
      <c r="P26946" s="82">
        <v>571</v>
      </c>
      <c r="Q26946" s="82" t="s">
        <v>87012</v>
      </c>
      <c r="R26946"/>
    </row>
    <row r="26947" spans="12:18" x14ac:dyDescent="0.25">
      <c r="L26947" t="s">
        <v>3391</v>
      </c>
      <c r="M26947" t="s">
        <v>17893</v>
      </c>
      <c r="N26947" t="s">
        <v>64204</v>
      </c>
      <c r="O26947" s="76" t="s">
        <v>4366</v>
      </c>
      <c r="P26947" s="82">
        <v>91</v>
      </c>
      <c r="Q26947" s="82" t="s">
        <v>87182</v>
      </c>
      <c r="R26947"/>
    </row>
    <row r="26948" spans="12:18" x14ac:dyDescent="0.25">
      <c r="L26948" t="s">
        <v>3391</v>
      </c>
      <c r="M26948" t="s">
        <v>9260</v>
      </c>
      <c r="N26948" t="s">
        <v>64205</v>
      </c>
      <c r="O26948" s="76" t="s">
        <v>4374</v>
      </c>
      <c r="P26948" s="82">
        <v>966</v>
      </c>
      <c r="Q26948" s="82" t="s">
        <v>87185</v>
      </c>
      <c r="R26948"/>
    </row>
    <row r="26949" spans="12:18" x14ac:dyDescent="0.25">
      <c r="L26949" t="s">
        <v>3391</v>
      </c>
      <c r="M26949" t="s">
        <v>15788</v>
      </c>
      <c r="N26949" t="s">
        <v>64206</v>
      </c>
      <c r="O26949" s="76" t="s">
        <v>4450</v>
      </c>
      <c r="P26949" s="82">
        <v>21177</v>
      </c>
      <c r="Q26949" s="82" t="s">
        <v>72645</v>
      </c>
      <c r="R26949"/>
    </row>
    <row r="26950" spans="12:18" x14ac:dyDescent="0.25">
      <c r="L26950" t="s">
        <v>3391</v>
      </c>
      <c r="M26950" t="s">
        <v>19843</v>
      </c>
      <c r="N26950" t="s">
        <v>64207</v>
      </c>
      <c r="O26950" s="76" t="s">
        <v>4356</v>
      </c>
      <c r="P26950" s="82">
        <v>308</v>
      </c>
      <c r="Q26950" s="82" t="s">
        <v>87187</v>
      </c>
      <c r="R26950"/>
    </row>
    <row r="26951" spans="12:18" x14ac:dyDescent="0.25">
      <c r="L26951" t="s">
        <v>3391</v>
      </c>
      <c r="M26951" t="s">
        <v>23735</v>
      </c>
      <c r="N26951" t="s">
        <v>64208</v>
      </c>
      <c r="O26951" s="76" t="s">
        <v>4374</v>
      </c>
      <c r="P26951" s="82">
        <v>3959</v>
      </c>
      <c r="Q26951" s="82" t="s">
        <v>72645</v>
      </c>
      <c r="R26951"/>
    </row>
    <row r="26952" spans="12:18" x14ac:dyDescent="0.25">
      <c r="L26952" t="s">
        <v>3391</v>
      </c>
      <c r="M26952" t="s">
        <v>6316</v>
      </c>
      <c r="N26952" t="s">
        <v>64209</v>
      </c>
      <c r="O26952" s="76" t="s">
        <v>4356</v>
      </c>
      <c r="P26952" s="82">
        <v>1922</v>
      </c>
      <c r="Q26952" s="82" t="s">
        <v>87183</v>
      </c>
      <c r="R26952"/>
    </row>
    <row r="26953" spans="12:18" x14ac:dyDescent="0.25">
      <c r="L26953" t="s">
        <v>3391</v>
      </c>
      <c r="M26953" t="s">
        <v>19841</v>
      </c>
      <c r="N26953" t="s">
        <v>64210</v>
      </c>
      <c r="O26953" s="76" t="s">
        <v>4374</v>
      </c>
      <c r="P26953" s="82">
        <v>2978</v>
      </c>
      <c r="Q26953" s="82" t="s">
        <v>87184</v>
      </c>
      <c r="R26953"/>
    </row>
    <row r="26954" spans="12:18" x14ac:dyDescent="0.25">
      <c r="L26954" t="s">
        <v>3391</v>
      </c>
      <c r="M26954" t="s">
        <v>17896</v>
      </c>
      <c r="N26954" t="s">
        <v>64211</v>
      </c>
      <c r="O26954" s="76" t="s">
        <v>4356</v>
      </c>
      <c r="P26954" s="82">
        <v>5095</v>
      </c>
      <c r="Q26954" s="82" t="s">
        <v>87186</v>
      </c>
      <c r="R26954"/>
    </row>
    <row r="26955" spans="12:18" x14ac:dyDescent="0.25">
      <c r="L26955" t="s">
        <v>3391</v>
      </c>
      <c r="M26955" t="s">
        <v>6319</v>
      </c>
      <c r="N26955" t="s">
        <v>64212</v>
      </c>
      <c r="O26955" s="76" t="s">
        <v>4374</v>
      </c>
      <c r="P26955" s="82">
        <v>1360</v>
      </c>
      <c r="Q26955" s="82" t="s">
        <v>72645</v>
      </c>
      <c r="R26955"/>
    </row>
    <row r="26956" spans="12:18" x14ac:dyDescent="0.25">
      <c r="L26956" t="s">
        <v>3391</v>
      </c>
      <c r="M26956" t="s">
        <v>23736</v>
      </c>
      <c r="N26956" t="s">
        <v>64213</v>
      </c>
      <c r="O26956" s="76" t="s">
        <v>4356</v>
      </c>
      <c r="P26956" s="82">
        <v>757</v>
      </c>
      <c r="Q26956" s="82" t="s">
        <v>87203</v>
      </c>
      <c r="R26956"/>
    </row>
    <row r="26957" spans="12:18" x14ac:dyDescent="0.25">
      <c r="L26957" t="s">
        <v>3391</v>
      </c>
      <c r="M26957" t="s">
        <v>19851</v>
      </c>
      <c r="N26957" t="s">
        <v>64214</v>
      </c>
      <c r="O26957" s="76" t="s">
        <v>4356</v>
      </c>
      <c r="P26957" s="82">
        <v>583</v>
      </c>
      <c r="Q26957" s="82" t="s">
        <v>87204</v>
      </c>
      <c r="R26957"/>
    </row>
    <row r="26958" spans="12:18" x14ac:dyDescent="0.25">
      <c r="L26958" t="s">
        <v>3391</v>
      </c>
      <c r="M26958" t="s">
        <v>37264</v>
      </c>
      <c r="N26958" t="s">
        <v>64215</v>
      </c>
      <c r="O26958" s="76" t="s">
        <v>4356</v>
      </c>
      <c r="P26958" s="82">
        <v>769</v>
      </c>
      <c r="Q26958" s="82" t="s">
        <v>87205</v>
      </c>
      <c r="R26958"/>
    </row>
    <row r="26959" spans="12:18" x14ac:dyDescent="0.25">
      <c r="L26959" t="s">
        <v>3391</v>
      </c>
      <c r="M26959" t="s">
        <v>6320</v>
      </c>
      <c r="N26959" t="s">
        <v>64216</v>
      </c>
      <c r="O26959" s="76" t="s">
        <v>4366</v>
      </c>
      <c r="P26959" s="82">
        <v>155</v>
      </c>
      <c r="Q26959" s="82" t="s">
        <v>87206</v>
      </c>
      <c r="R26959"/>
    </row>
    <row r="26960" spans="12:18" x14ac:dyDescent="0.25">
      <c r="L26960" t="s">
        <v>3391</v>
      </c>
      <c r="M26960" t="s">
        <v>6321</v>
      </c>
      <c r="N26960" t="s">
        <v>64217</v>
      </c>
      <c r="O26960" s="76" t="s">
        <v>4356</v>
      </c>
      <c r="P26960" s="82">
        <v>351</v>
      </c>
      <c r="Q26960" s="82" t="s">
        <v>87207</v>
      </c>
      <c r="R26960"/>
    </row>
    <row r="26961" spans="12:18" x14ac:dyDescent="0.25">
      <c r="L26961" t="s">
        <v>3391</v>
      </c>
      <c r="M26961" t="s">
        <v>37265</v>
      </c>
      <c r="N26961" t="s">
        <v>64218</v>
      </c>
      <c r="O26961" s="76" t="s">
        <v>4374</v>
      </c>
      <c r="P26961" s="82">
        <v>207</v>
      </c>
      <c r="Q26961" s="82" t="s">
        <v>87208</v>
      </c>
      <c r="R26961"/>
    </row>
    <row r="26962" spans="12:18" x14ac:dyDescent="0.25">
      <c r="L26962" t="s">
        <v>3391</v>
      </c>
      <c r="M26962" t="s">
        <v>6322</v>
      </c>
      <c r="N26962" t="s">
        <v>64219</v>
      </c>
      <c r="O26962" s="76" t="s">
        <v>4374</v>
      </c>
      <c r="P26962" s="82">
        <v>1352</v>
      </c>
      <c r="Q26962" s="82" t="s">
        <v>87209</v>
      </c>
      <c r="R26962"/>
    </row>
    <row r="26963" spans="12:18" x14ac:dyDescent="0.25">
      <c r="L26963" t="s">
        <v>3391</v>
      </c>
      <c r="M26963" t="s">
        <v>23737</v>
      </c>
      <c r="N26963" t="s">
        <v>64220</v>
      </c>
      <c r="O26963" s="76" t="s">
        <v>4356</v>
      </c>
      <c r="P26963" s="82">
        <v>331</v>
      </c>
      <c r="Q26963" s="82" t="s">
        <v>87210</v>
      </c>
      <c r="R26963"/>
    </row>
    <row r="26964" spans="12:18" x14ac:dyDescent="0.25">
      <c r="L26964" t="s">
        <v>3391</v>
      </c>
      <c r="M26964" t="s">
        <v>37266</v>
      </c>
      <c r="N26964" t="s">
        <v>64221</v>
      </c>
      <c r="O26964" s="76" t="s">
        <v>4374</v>
      </c>
      <c r="P26964" s="82">
        <v>1938</v>
      </c>
      <c r="Q26964" s="82" t="s">
        <v>87211</v>
      </c>
      <c r="R26964"/>
    </row>
    <row r="26965" spans="12:18" x14ac:dyDescent="0.25">
      <c r="L26965" t="s">
        <v>3391</v>
      </c>
      <c r="M26965" t="s">
        <v>37267</v>
      </c>
      <c r="N26965" t="s">
        <v>64222</v>
      </c>
      <c r="O26965" s="76" t="s">
        <v>4356</v>
      </c>
      <c r="P26965" s="82">
        <v>928</v>
      </c>
      <c r="Q26965" s="82" t="s">
        <v>87212</v>
      </c>
      <c r="R26965"/>
    </row>
    <row r="26966" spans="12:18" x14ac:dyDescent="0.25">
      <c r="L26966" t="s">
        <v>3391</v>
      </c>
      <c r="M26966" t="s">
        <v>6323</v>
      </c>
      <c r="N26966" t="s">
        <v>64223</v>
      </c>
      <c r="O26966" s="76" t="s">
        <v>4356</v>
      </c>
      <c r="P26966" s="82">
        <v>294</v>
      </c>
      <c r="Q26966" s="82" t="s">
        <v>87213</v>
      </c>
      <c r="R26966"/>
    </row>
    <row r="26967" spans="12:18" x14ac:dyDescent="0.25">
      <c r="L26967" t="s">
        <v>3391</v>
      </c>
      <c r="M26967" t="s">
        <v>19853</v>
      </c>
      <c r="N26967" t="s">
        <v>64224</v>
      </c>
      <c r="O26967" s="76" t="s">
        <v>4374</v>
      </c>
      <c r="P26967" s="82">
        <v>7780</v>
      </c>
      <c r="Q26967" s="82" t="s">
        <v>72645</v>
      </c>
      <c r="R26967"/>
    </row>
    <row r="26968" spans="12:18" x14ac:dyDescent="0.25">
      <c r="L26968" t="s">
        <v>3391</v>
      </c>
      <c r="M26968" t="s">
        <v>26967</v>
      </c>
      <c r="N26968" t="s">
        <v>64225</v>
      </c>
      <c r="O26968" s="76" t="s">
        <v>4356</v>
      </c>
      <c r="P26968" s="82">
        <v>463</v>
      </c>
      <c r="Q26968" s="82" t="s">
        <v>87214</v>
      </c>
      <c r="R26968"/>
    </row>
    <row r="26969" spans="12:18" x14ac:dyDescent="0.25">
      <c r="L26969" t="s">
        <v>3391</v>
      </c>
      <c r="M26969" t="s">
        <v>28471</v>
      </c>
      <c r="N26969" t="s">
        <v>64226</v>
      </c>
      <c r="O26969" s="76" t="s">
        <v>4356</v>
      </c>
      <c r="P26969" s="82">
        <v>478</v>
      </c>
      <c r="Q26969" s="82" t="s">
        <v>87215</v>
      </c>
      <c r="R26969"/>
    </row>
    <row r="26970" spans="12:18" x14ac:dyDescent="0.25">
      <c r="L26970" t="s">
        <v>3391</v>
      </c>
      <c r="M26970" t="s">
        <v>26969</v>
      </c>
      <c r="N26970" t="s">
        <v>64227</v>
      </c>
      <c r="O26970" s="76" t="s">
        <v>4356</v>
      </c>
      <c r="P26970" s="82">
        <v>604</v>
      </c>
      <c r="Q26970" s="82" t="s">
        <v>87216</v>
      </c>
      <c r="R26970"/>
    </row>
    <row r="26971" spans="12:18" x14ac:dyDescent="0.25">
      <c r="L26971" t="s">
        <v>3391</v>
      </c>
      <c r="M26971" t="s">
        <v>28474</v>
      </c>
      <c r="N26971" t="s">
        <v>64228</v>
      </c>
      <c r="O26971" s="76" t="s">
        <v>4374</v>
      </c>
      <c r="P26971" s="82">
        <v>3776</v>
      </c>
      <c r="Q26971" s="82" t="s">
        <v>87217</v>
      </c>
      <c r="R26971"/>
    </row>
    <row r="26972" spans="12:18" x14ac:dyDescent="0.25">
      <c r="L26972" t="s">
        <v>3391</v>
      </c>
      <c r="M26972" t="s">
        <v>26785</v>
      </c>
      <c r="N26972" t="s">
        <v>64229</v>
      </c>
      <c r="O26972" s="76" t="s">
        <v>4356</v>
      </c>
      <c r="P26972" s="82">
        <v>375</v>
      </c>
      <c r="Q26972" s="82" t="s">
        <v>87218</v>
      </c>
      <c r="R26972"/>
    </row>
    <row r="26973" spans="12:18" x14ac:dyDescent="0.25">
      <c r="L26973" t="s">
        <v>3391</v>
      </c>
      <c r="M26973" t="s">
        <v>25233</v>
      </c>
      <c r="N26973" t="s">
        <v>64230</v>
      </c>
      <c r="O26973" s="76" t="s">
        <v>4374</v>
      </c>
      <c r="P26973" s="82">
        <v>885</v>
      </c>
      <c r="Q26973" s="82" t="s">
        <v>72645</v>
      </c>
      <c r="R26973"/>
    </row>
    <row r="26974" spans="12:18" x14ac:dyDescent="0.25">
      <c r="L26974" t="s">
        <v>3391</v>
      </c>
      <c r="M26974" t="s">
        <v>26971</v>
      </c>
      <c r="N26974" t="s">
        <v>64231</v>
      </c>
      <c r="O26974" s="76" t="s">
        <v>4374</v>
      </c>
      <c r="P26974" s="82">
        <v>1795</v>
      </c>
      <c r="Q26974" s="82" t="s">
        <v>72645</v>
      </c>
      <c r="R26974"/>
    </row>
    <row r="26975" spans="12:18" x14ac:dyDescent="0.25">
      <c r="L26975" t="s">
        <v>3391</v>
      </c>
      <c r="M26975" t="s">
        <v>25234</v>
      </c>
      <c r="N26975" t="s">
        <v>64232</v>
      </c>
      <c r="O26975" s="76" t="s">
        <v>4374</v>
      </c>
      <c r="P26975" s="82">
        <v>2341</v>
      </c>
      <c r="Q26975" s="82" t="s">
        <v>72645</v>
      </c>
      <c r="R26975"/>
    </row>
    <row r="26976" spans="12:18" x14ac:dyDescent="0.25">
      <c r="L26976" t="s">
        <v>3391</v>
      </c>
      <c r="M26976" t="s">
        <v>29289</v>
      </c>
      <c r="N26976" t="s">
        <v>64233</v>
      </c>
      <c r="O26976" s="76" t="s">
        <v>4356</v>
      </c>
      <c r="P26976" s="82">
        <v>435</v>
      </c>
      <c r="Q26976" s="82" t="s">
        <v>87219</v>
      </c>
      <c r="R26976"/>
    </row>
    <row r="26977" spans="12:18" x14ac:dyDescent="0.25">
      <c r="L26977" t="s">
        <v>3391</v>
      </c>
      <c r="M26977" t="s">
        <v>26786</v>
      </c>
      <c r="N26977" t="s">
        <v>64234</v>
      </c>
      <c r="O26977" s="76" t="s">
        <v>4374</v>
      </c>
      <c r="P26977" s="82">
        <v>735</v>
      </c>
      <c r="Q26977" s="82" t="s">
        <v>87220</v>
      </c>
      <c r="R26977"/>
    </row>
    <row r="26978" spans="12:18" x14ac:dyDescent="0.25">
      <c r="L26978" t="s">
        <v>3391</v>
      </c>
      <c r="M26978" t="s">
        <v>6293</v>
      </c>
      <c r="N26978" t="s">
        <v>64235</v>
      </c>
      <c r="O26978" s="76" t="s">
        <v>4356</v>
      </c>
      <c r="P26978" s="82">
        <v>421</v>
      </c>
      <c r="Q26978" s="82" t="s">
        <v>87100</v>
      </c>
      <c r="R26978"/>
    </row>
    <row r="26979" spans="12:18" x14ac:dyDescent="0.25">
      <c r="L26979" t="s">
        <v>3391</v>
      </c>
      <c r="M26979" t="s">
        <v>25235</v>
      </c>
      <c r="N26979" t="s">
        <v>64236</v>
      </c>
      <c r="O26979" s="76" t="s">
        <v>4356</v>
      </c>
      <c r="P26979" s="82">
        <v>688</v>
      </c>
      <c r="Q26979" s="82" t="s">
        <v>87221</v>
      </c>
      <c r="R26979"/>
    </row>
    <row r="26980" spans="12:18" x14ac:dyDescent="0.25">
      <c r="L26980" t="s">
        <v>3391</v>
      </c>
      <c r="M26980" t="s">
        <v>26787</v>
      </c>
      <c r="N26980" t="s">
        <v>64237</v>
      </c>
      <c r="O26980" s="76" t="s">
        <v>4374</v>
      </c>
      <c r="P26980" s="82">
        <v>2843</v>
      </c>
      <c r="Q26980" s="82" t="s">
        <v>72645</v>
      </c>
      <c r="R26980"/>
    </row>
    <row r="26981" spans="12:18" x14ac:dyDescent="0.25">
      <c r="L26981" t="s">
        <v>3391</v>
      </c>
      <c r="M26981" t="s">
        <v>26788</v>
      </c>
      <c r="N26981" t="s">
        <v>64238</v>
      </c>
      <c r="O26981" s="76" t="s">
        <v>4450</v>
      </c>
      <c r="P26981" s="82">
        <v>4284</v>
      </c>
      <c r="Q26981" s="82" t="s">
        <v>72645</v>
      </c>
      <c r="R26981"/>
    </row>
    <row r="26982" spans="12:18" x14ac:dyDescent="0.25">
      <c r="L26982" t="s">
        <v>3391</v>
      </c>
      <c r="M26982" t="s">
        <v>28477</v>
      </c>
      <c r="N26982" t="s">
        <v>64239</v>
      </c>
      <c r="O26982" s="76" t="s">
        <v>4374</v>
      </c>
      <c r="P26982" s="82">
        <v>489</v>
      </c>
      <c r="Q26982" s="82" t="s">
        <v>87222</v>
      </c>
      <c r="R26982"/>
    </row>
    <row r="26983" spans="12:18" x14ac:dyDescent="0.25">
      <c r="L26983" t="s">
        <v>3391</v>
      </c>
      <c r="M26983" t="s">
        <v>26973</v>
      </c>
      <c r="N26983" t="s">
        <v>64240</v>
      </c>
      <c r="O26983" s="76" t="s">
        <v>4374</v>
      </c>
      <c r="P26983" s="82">
        <v>649</v>
      </c>
      <c r="Q26983" s="82" t="s">
        <v>87223</v>
      </c>
      <c r="R26983"/>
    </row>
    <row r="26984" spans="12:18" x14ac:dyDescent="0.25">
      <c r="L26984" t="s">
        <v>3391</v>
      </c>
      <c r="M26984" t="s">
        <v>29291</v>
      </c>
      <c r="N26984" t="s">
        <v>64241</v>
      </c>
      <c r="O26984" s="76" t="s">
        <v>4374</v>
      </c>
      <c r="P26984" s="82">
        <v>2668</v>
      </c>
      <c r="Q26984" s="82" t="s">
        <v>87224</v>
      </c>
      <c r="R26984"/>
    </row>
    <row r="26985" spans="12:18" x14ac:dyDescent="0.25">
      <c r="L26985" t="s">
        <v>3391</v>
      </c>
      <c r="M26985" t="s">
        <v>29295</v>
      </c>
      <c r="N26985" t="s">
        <v>64242</v>
      </c>
      <c r="O26985" s="76" t="s">
        <v>4356</v>
      </c>
      <c r="P26985" s="82">
        <v>497</v>
      </c>
      <c r="Q26985" s="82" t="s">
        <v>87225</v>
      </c>
      <c r="R26985"/>
    </row>
    <row r="26986" spans="12:18" x14ac:dyDescent="0.25">
      <c r="L26986" t="s">
        <v>3391</v>
      </c>
      <c r="M26986" t="s">
        <v>25236</v>
      </c>
      <c r="N26986" t="s">
        <v>64243</v>
      </c>
      <c r="O26986" s="76" t="s">
        <v>4356</v>
      </c>
      <c r="P26986" s="82">
        <v>904</v>
      </c>
      <c r="Q26986" s="82" t="s">
        <v>87226</v>
      </c>
      <c r="R26986"/>
    </row>
    <row r="26987" spans="12:18" x14ac:dyDescent="0.25">
      <c r="L26987" t="s">
        <v>3391</v>
      </c>
      <c r="M26987" t="s">
        <v>28480</v>
      </c>
      <c r="N26987" t="s">
        <v>64244</v>
      </c>
      <c r="O26987" s="76" t="s">
        <v>4356</v>
      </c>
      <c r="P26987" s="82">
        <v>1540</v>
      </c>
      <c r="Q26987" s="82" t="s">
        <v>87227</v>
      </c>
      <c r="R26987"/>
    </row>
    <row r="26988" spans="12:18" x14ac:dyDescent="0.25">
      <c r="L26988" t="s">
        <v>3391</v>
      </c>
      <c r="M26988" t="s">
        <v>26975</v>
      </c>
      <c r="N26988" t="s">
        <v>64245</v>
      </c>
      <c r="O26988" s="76" t="s">
        <v>4356</v>
      </c>
      <c r="P26988" s="82">
        <v>896</v>
      </c>
      <c r="Q26988" s="82" t="s">
        <v>87228</v>
      </c>
      <c r="R26988"/>
    </row>
    <row r="26989" spans="12:18" x14ac:dyDescent="0.25">
      <c r="L26989" t="s">
        <v>3391</v>
      </c>
      <c r="M26989" t="s">
        <v>29299</v>
      </c>
      <c r="N26989" t="s">
        <v>64246</v>
      </c>
      <c r="O26989" s="76" t="s">
        <v>4374</v>
      </c>
      <c r="P26989" s="82">
        <v>532</v>
      </c>
      <c r="Q26989" s="82" t="s">
        <v>72645</v>
      </c>
      <c r="R26989"/>
    </row>
    <row r="26990" spans="12:18" x14ac:dyDescent="0.25">
      <c r="L26990" t="s">
        <v>3391</v>
      </c>
      <c r="M26990" t="s">
        <v>28483</v>
      </c>
      <c r="N26990" t="s">
        <v>64247</v>
      </c>
      <c r="O26990" s="76" t="s">
        <v>4356</v>
      </c>
      <c r="P26990" s="82">
        <v>463</v>
      </c>
      <c r="Q26990" s="82" t="s">
        <v>87229</v>
      </c>
      <c r="R26990"/>
    </row>
    <row r="26991" spans="12:18" x14ac:dyDescent="0.25">
      <c r="L26991" t="s">
        <v>3391</v>
      </c>
      <c r="M26991" t="s">
        <v>25237</v>
      </c>
      <c r="N26991" t="s">
        <v>64248</v>
      </c>
      <c r="O26991" s="76" t="s">
        <v>4374</v>
      </c>
      <c r="P26991" s="82">
        <v>1634</v>
      </c>
      <c r="Q26991" s="82" t="s">
        <v>72645</v>
      </c>
      <c r="R26991"/>
    </row>
    <row r="26992" spans="12:18" x14ac:dyDescent="0.25">
      <c r="L26992" t="s">
        <v>3391</v>
      </c>
      <c r="M26992" t="s">
        <v>26977</v>
      </c>
      <c r="N26992" t="s">
        <v>64249</v>
      </c>
      <c r="O26992" s="76" t="s">
        <v>4356</v>
      </c>
      <c r="P26992" s="82">
        <v>665</v>
      </c>
      <c r="Q26992" s="82" t="s">
        <v>87230</v>
      </c>
      <c r="R26992"/>
    </row>
    <row r="26993" spans="12:18" x14ac:dyDescent="0.25">
      <c r="L26993" t="s">
        <v>3391</v>
      </c>
      <c r="M26993" t="s">
        <v>26789</v>
      </c>
      <c r="N26993" t="s">
        <v>64250</v>
      </c>
      <c r="O26993" s="76" t="s">
        <v>4356</v>
      </c>
      <c r="P26993" s="82">
        <v>322</v>
      </c>
      <c r="Q26993" s="82" t="s">
        <v>87231</v>
      </c>
      <c r="R26993"/>
    </row>
    <row r="26994" spans="12:18" x14ac:dyDescent="0.25">
      <c r="L26994" t="s">
        <v>3391</v>
      </c>
      <c r="M26994" t="s">
        <v>26979</v>
      </c>
      <c r="N26994" t="s">
        <v>64251</v>
      </c>
      <c r="O26994" s="76" t="s">
        <v>4374</v>
      </c>
      <c r="P26994" s="82">
        <v>756</v>
      </c>
      <c r="Q26994" s="82" t="s">
        <v>72645</v>
      </c>
      <c r="R26994"/>
    </row>
    <row r="26995" spans="12:18" x14ac:dyDescent="0.25">
      <c r="L26995" t="s">
        <v>3391</v>
      </c>
      <c r="M26995" t="s">
        <v>25238</v>
      </c>
      <c r="N26995" t="s">
        <v>64252</v>
      </c>
      <c r="O26995" s="76" t="s">
        <v>4356</v>
      </c>
      <c r="P26995" s="82">
        <v>544</v>
      </c>
      <c r="Q26995" s="82" t="s">
        <v>87232</v>
      </c>
      <c r="R26995"/>
    </row>
    <row r="26996" spans="12:18" x14ac:dyDescent="0.25">
      <c r="L26996" t="s">
        <v>3391</v>
      </c>
      <c r="M26996" t="s">
        <v>26981</v>
      </c>
      <c r="N26996" t="s">
        <v>64253</v>
      </c>
      <c r="O26996" s="76" t="s">
        <v>4356</v>
      </c>
      <c r="P26996" s="82">
        <v>988</v>
      </c>
      <c r="Q26996" s="82" t="s">
        <v>87233</v>
      </c>
      <c r="R26996"/>
    </row>
    <row r="26997" spans="12:18" x14ac:dyDescent="0.25">
      <c r="L26997" t="s">
        <v>3391</v>
      </c>
      <c r="M26997" t="s">
        <v>28486</v>
      </c>
      <c r="N26997" t="s">
        <v>64254</v>
      </c>
      <c r="O26997" s="76" t="s">
        <v>4374</v>
      </c>
      <c r="P26997" s="82">
        <v>1733</v>
      </c>
      <c r="Q26997" s="82" t="s">
        <v>87234</v>
      </c>
      <c r="R26997"/>
    </row>
    <row r="26998" spans="12:18" x14ac:dyDescent="0.25">
      <c r="L26998" t="s">
        <v>3391</v>
      </c>
      <c r="M26998" t="s">
        <v>26982</v>
      </c>
      <c r="N26998" t="s">
        <v>64255</v>
      </c>
      <c r="O26998" s="76" t="s">
        <v>4374</v>
      </c>
      <c r="P26998" s="82">
        <v>732</v>
      </c>
      <c r="Q26998" s="82" t="s">
        <v>87235</v>
      </c>
      <c r="R26998"/>
    </row>
    <row r="26999" spans="12:18" x14ac:dyDescent="0.25">
      <c r="L26999" t="s">
        <v>3391</v>
      </c>
      <c r="M26999" t="s">
        <v>25239</v>
      </c>
      <c r="N26999" t="s">
        <v>64256</v>
      </c>
      <c r="O26999" s="76" t="s">
        <v>4356</v>
      </c>
      <c r="P26999" s="82">
        <v>1177</v>
      </c>
      <c r="Q26999" s="82" t="s">
        <v>87236</v>
      </c>
      <c r="R26999"/>
    </row>
    <row r="27000" spans="12:18" x14ac:dyDescent="0.25">
      <c r="L27000" t="s">
        <v>3391</v>
      </c>
      <c r="M27000" t="s">
        <v>25240</v>
      </c>
      <c r="N27000" t="s">
        <v>64257</v>
      </c>
      <c r="O27000" s="76" t="s">
        <v>4356</v>
      </c>
      <c r="P27000" s="82">
        <v>1263</v>
      </c>
      <c r="Q27000" s="82" t="s">
        <v>87237</v>
      </c>
      <c r="R27000"/>
    </row>
    <row r="27001" spans="12:18" x14ac:dyDescent="0.25">
      <c r="L27001" t="s">
        <v>3391</v>
      </c>
      <c r="M27001" t="s">
        <v>28489</v>
      </c>
      <c r="N27001" t="s">
        <v>64258</v>
      </c>
      <c r="O27001" s="76" t="s">
        <v>4366</v>
      </c>
      <c r="P27001" s="82">
        <v>180</v>
      </c>
      <c r="Q27001" s="82" t="s">
        <v>87238</v>
      </c>
      <c r="R27001"/>
    </row>
    <row r="27002" spans="12:18" x14ac:dyDescent="0.25">
      <c r="L27002" t="s">
        <v>3391</v>
      </c>
      <c r="M27002" t="s">
        <v>29303</v>
      </c>
      <c r="N27002" t="s">
        <v>64259</v>
      </c>
      <c r="O27002" s="76" t="s">
        <v>4356</v>
      </c>
      <c r="P27002" s="82">
        <v>308</v>
      </c>
      <c r="Q27002" s="82" t="s">
        <v>87239</v>
      </c>
      <c r="R27002"/>
    </row>
    <row r="27003" spans="12:18" x14ac:dyDescent="0.25">
      <c r="L27003" t="s">
        <v>3391</v>
      </c>
      <c r="M27003" t="s">
        <v>26790</v>
      </c>
      <c r="N27003" t="s">
        <v>64260</v>
      </c>
      <c r="O27003" s="76" t="s">
        <v>4374</v>
      </c>
      <c r="P27003" s="82">
        <v>1825</v>
      </c>
      <c r="Q27003" s="82" t="s">
        <v>72645</v>
      </c>
      <c r="R27003"/>
    </row>
    <row r="27004" spans="12:18" x14ac:dyDescent="0.25">
      <c r="L27004" t="s">
        <v>3391</v>
      </c>
      <c r="M27004" t="s">
        <v>26984</v>
      </c>
      <c r="N27004" t="s">
        <v>64261</v>
      </c>
      <c r="O27004" s="76" t="s">
        <v>4356</v>
      </c>
      <c r="P27004" s="82">
        <v>304</v>
      </c>
      <c r="Q27004" s="82" t="s">
        <v>87240</v>
      </c>
      <c r="R27004"/>
    </row>
    <row r="27005" spans="12:18" x14ac:dyDescent="0.25">
      <c r="L27005" t="s">
        <v>3391</v>
      </c>
      <c r="M27005" t="s">
        <v>25241</v>
      </c>
      <c r="N27005" t="s">
        <v>64262</v>
      </c>
      <c r="O27005" s="76" t="s">
        <v>4374</v>
      </c>
      <c r="P27005" s="82">
        <v>7594</v>
      </c>
      <c r="Q27005" s="82" t="s">
        <v>87241</v>
      </c>
      <c r="R27005"/>
    </row>
    <row r="27006" spans="12:18" x14ac:dyDescent="0.25">
      <c r="L27006" t="s">
        <v>3391</v>
      </c>
      <c r="M27006" t="s">
        <v>25242</v>
      </c>
      <c r="N27006" t="s">
        <v>64263</v>
      </c>
      <c r="O27006" s="76" t="s">
        <v>4374</v>
      </c>
      <c r="P27006" s="82">
        <v>10355</v>
      </c>
      <c r="Q27006" s="82" t="s">
        <v>72645</v>
      </c>
      <c r="R27006"/>
    </row>
    <row r="27007" spans="12:18" x14ac:dyDescent="0.25">
      <c r="L27007" t="s">
        <v>3391</v>
      </c>
      <c r="M27007" t="s">
        <v>28492</v>
      </c>
      <c r="N27007" t="s">
        <v>64264</v>
      </c>
      <c r="O27007" s="76" t="s">
        <v>4450</v>
      </c>
      <c r="P27007" s="82">
        <v>14317</v>
      </c>
      <c r="Q27007" s="82" t="s">
        <v>72645</v>
      </c>
      <c r="R27007"/>
    </row>
    <row r="27008" spans="12:18" x14ac:dyDescent="0.25">
      <c r="L27008" t="s">
        <v>3391</v>
      </c>
      <c r="M27008" t="s">
        <v>26986</v>
      </c>
      <c r="N27008" t="s">
        <v>64265</v>
      </c>
      <c r="O27008" s="76" t="s">
        <v>4356</v>
      </c>
      <c r="P27008" s="82">
        <v>806</v>
      </c>
      <c r="Q27008" s="82" t="s">
        <v>87242</v>
      </c>
      <c r="R27008"/>
    </row>
    <row r="27009" spans="12:18" x14ac:dyDescent="0.25">
      <c r="L27009" t="s">
        <v>3391</v>
      </c>
      <c r="M27009" t="s">
        <v>28495</v>
      </c>
      <c r="N27009" t="s">
        <v>64266</v>
      </c>
      <c r="O27009" s="76" t="s">
        <v>4356</v>
      </c>
      <c r="P27009" s="82">
        <v>372</v>
      </c>
      <c r="Q27009" s="82" t="s">
        <v>87243</v>
      </c>
      <c r="R27009"/>
    </row>
    <row r="27010" spans="12:18" x14ac:dyDescent="0.25">
      <c r="L27010" t="s">
        <v>3391</v>
      </c>
      <c r="M27010" t="s">
        <v>28498</v>
      </c>
      <c r="N27010" t="s">
        <v>64267</v>
      </c>
      <c r="O27010" s="76" t="s">
        <v>4356</v>
      </c>
      <c r="P27010" s="82">
        <v>1048</v>
      </c>
      <c r="Q27010" s="82" t="s">
        <v>87244</v>
      </c>
      <c r="R27010"/>
    </row>
    <row r="27011" spans="12:18" x14ac:dyDescent="0.25">
      <c r="L27011" t="s">
        <v>3391</v>
      </c>
      <c r="M27011" t="s">
        <v>25243</v>
      </c>
      <c r="N27011" t="s">
        <v>64268</v>
      </c>
      <c r="O27011" s="76" t="s">
        <v>4356</v>
      </c>
      <c r="P27011" s="82">
        <v>453</v>
      </c>
      <c r="Q27011" s="82" t="s">
        <v>87245</v>
      </c>
      <c r="R27011"/>
    </row>
    <row r="27012" spans="12:18" x14ac:dyDescent="0.25">
      <c r="L27012" t="s">
        <v>3391</v>
      </c>
      <c r="M27012" t="s">
        <v>29307</v>
      </c>
      <c r="N27012" t="s">
        <v>64269</v>
      </c>
      <c r="O27012" s="76" t="s">
        <v>4374</v>
      </c>
      <c r="P27012" s="82">
        <v>799</v>
      </c>
      <c r="Q27012" s="82" t="s">
        <v>72645</v>
      </c>
      <c r="R27012"/>
    </row>
    <row r="27013" spans="12:18" x14ac:dyDescent="0.25">
      <c r="L27013" t="s">
        <v>3391</v>
      </c>
      <c r="M27013" t="s">
        <v>28501</v>
      </c>
      <c r="N27013" t="s">
        <v>64270</v>
      </c>
      <c r="O27013" s="76" t="s">
        <v>4356</v>
      </c>
      <c r="P27013" s="82">
        <v>378</v>
      </c>
      <c r="Q27013" s="82" t="s">
        <v>87246</v>
      </c>
      <c r="R27013"/>
    </row>
    <row r="27014" spans="12:18" x14ac:dyDescent="0.25">
      <c r="L27014" t="s">
        <v>3391</v>
      </c>
      <c r="M27014" t="s">
        <v>25244</v>
      </c>
      <c r="N27014" t="s">
        <v>64271</v>
      </c>
      <c r="O27014" s="76" t="s">
        <v>4374</v>
      </c>
      <c r="P27014" s="82">
        <v>322</v>
      </c>
      <c r="Q27014" s="82" t="s">
        <v>87247</v>
      </c>
      <c r="R27014"/>
    </row>
    <row r="27015" spans="12:18" x14ac:dyDescent="0.25">
      <c r="L27015" t="s">
        <v>3391</v>
      </c>
      <c r="M27015" t="s">
        <v>25245</v>
      </c>
      <c r="N27015" t="s">
        <v>64272</v>
      </c>
      <c r="O27015" s="76" t="s">
        <v>4374</v>
      </c>
      <c r="P27015" s="82">
        <v>2572</v>
      </c>
      <c r="Q27015" s="82" t="s">
        <v>72645</v>
      </c>
      <c r="R27015"/>
    </row>
    <row r="27016" spans="12:18" x14ac:dyDescent="0.25">
      <c r="L27016" t="s">
        <v>3391</v>
      </c>
      <c r="M27016" t="s">
        <v>25246</v>
      </c>
      <c r="N27016" t="s">
        <v>64273</v>
      </c>
      <c r="O27016" s="76" t="s">
        <v>4356</v>
      </c>
      <c r="P27016" s="82">
        <v>843</v>
      </c>
      <c r="Q27016" s="82" t="s">
        <v>87248</v>
      </c>
      <c r="R27016"/>
    </row>
    <row r="27017" spans="12:18" x14ac:dyDescent="0.25">
      <c r="L27017" t="s">
        <v>3391</v>
      </c>
      <c r="M27017" t="s">
        <v>25247</v>
      </c>
      <c r="N27017" t="s">
        <v>64274</v>
      </c>
      <c r="O27017" s="76" t="s">
        <v>4374</v>
      </c>
      <c r="P27017" s="82">
        <v>1016</v>
      </c>
      <c r="Q27017" s="82" t="s">
        <v>72645</v>
      </c>
      <c r="R27017"/>
    </row>
    <row r="27018" spans="12:18" x14ac:dyDescent="0.25">
      <c r="L27018" t="s">
        <v>3431</v>
      </c>
      <c r="M27018" t="s">
        <v>29310</v>
      </c>
      <c r="N27018" t="s">
        <v>64275</v>
      </c>
      <c r="O27018" s="76" t="s">
        <v>4356</v>
      </c>
      <c r="P27018" s="82">
        <v>369</v>
      </c>
      <c r="Q27018" s="82" t="s">
        <v>75594</v>
      </c>
      <c r="R27018"/>
    </row>
    <row r="27019" spans="12:18" x14ac:dyDescent="0.25">
      <c r="L27019" t="s">
        <v>3431</v>
      </c>
      <c r="M27019" t="s">
        <v>16930</v>
      </c>
      <c r="N27019" t="s">
        <v>64276</v>
      </c>
      <c r="O27019" s="76" t="s">
        <v>4366</v>
      </c>
      <c r="P27019" s="82">
        <v>248</v>
      </c>
      <c r="Q27019" s="82" t="s">
        <v>75595</v>
      </c>
      <c r="R27019"/>
    </row>
    <row r="27020" spans="12:18" x14ac:dyDescent="0.25">
      <c r="L27020" t="s">
        <v>3431</v>
      </c>
      <c r="M27020" t="s">
        <v>26791</v>
      </c>
      <c r="N27020" t="s">
        <v>64277</v>
      </c>
      <c r="O27020" s="76" t="s">
        <v>4374</v>
      </c>
      <c r="P27020" s="82">
        <v>2880</v>
      </c>
      <c r="Q27020" s="82" t="s">
        <v>72645</v>
      </c>
      <c r="R27020"/>
    </row>
    <row r="27021" spans="12:18" x14ac:dyDescent="0.25">
      <c r="L27021" t="s">
        <v>3431</v>
      </c>
      <c r="M27021" t="s">
        <v>29313</v>
      </c>
      <c r="N27021" t="s">
        <v>64278</v>
      </c>
      <c r="O27021" s="76" t="s">
        <v>4356</v>
      </c>
      <c r="P27021" s="82">
        <v>763</v>
      </c>
      <c r="Q27021" s="82" t="s">
        <v>75596</v>
      </c>
      <c r="R27021"/>
    </row>
    <row r="27022" spans="12:18" x14ac:dyDescent="0.25">
      <c r="L27022" t="s">
        <v>3431</v>
      </c>
      <c r="M27022" t="s">
        <v>29316</v>
      </c>
      <c r="N27022" t="s">
        <v>64279</v>
      </c>
      <c r="O27022" s="76" t="s">
        <v>4374</v>
      </c>
      <c r="P27022" s="82">
        <v>578</v>
      </c>
      <c r="Q27022" s="82" t="s">
        <v>72645</v>
      </c>
      <c r="R27022"/>
    </row>
    <row r="27023" spans="12:18" x14ac:dyDescent="0.25">
      <c r="L27023" t="s">
        <v>3431</v>
      </c>
      <c r="M27023" t="s">
        <v>26792</v>
      </c>
      <c r="N27023" t="s">
        <v>64280</v>
      </c>
      <c r="O27023" s="76" t="s">
        <v>4356</v>
      </c>
      <c r="P27023" s="82">
        <v>4976</v>
      </c>
      <c r="Q27023" s="82" t="s">
        <v>75597</v>
      </c>
      <c r="R27023"/>
    </row>
    <row r="27024" spans="12:18" x14ac:dyDescent="0.25">
      <c r="L27024" t="s">
        <v>3431</v>
      </c>
      <c r="M27024" t="s">
        <v>26793</v>
      </c>
      <c r="N27024" t="s">
        <v>64281</v>
      </c>
      <c r="O27024" s="76" t="s">
        <v>4356</v>
      </c>
      <c r="P27024" s="82">
        <v>2713</v>
      </c>
      <c r="Q27024" s="82" t="s">
        <v>75598</v>
      </c>
      <c r="R27024"/>
    </row>
    <row r="27025" spans="12:18" x14ac:dyDescent="0.25">
      <c r="L27025" t="s">
        <v>3431</v>
      </c>
      <c r="M27025" t="s">
        <v>25248</v>
      </c>
      <c r="N27025" t="s">
        <v>64282</v>
      </c>
      <c r="O27025" s="76" t="s">
        <v>4356</v>
      </c>
      <c r="P27025" s="82">
        <v>640</v>
      </c>
      <c r="Q27025" s="82" t="s">
        <v>75599</v>
      </c>
      <c r="R27025"/>
    </row>
    <row r="27026" spans="12:18" x14ac:dyDescent="0.25">
      <c r="L27026" t="s">
        <v>3431</v>
      </c>
      <c r="M27026" t="s">
        <v>26988</v>
      </c>
      <c r="N27026" t="s">
        <v>64283</v>
      </c>
      <c r="O27026" s="76" t="s">
        <v>4374</v>
      </c>
      <c r="P27026" s="82">
        <v>7178</v>
      </c>
      <c r="Q27026" s="82" t="s">
        <v>72645</v>
      </c>
      <c r="R27026"/>
    </row>
    <row r="27027" spans="12:18" x14ac:dyDescent="0.25">
      <c r="L27027" t="s">
        <v>3431</v>
      </c>
      <c r="M27027" t="s">
        <v>26795</v>
      </c>
      <c r="N27027" t="s">
        <v>64284</v>
      </c>
      <c r="O27027" s="76" t="s">
        <v>4356</v>
      </c>
      <c r="P27027" s="82">
        <v>3778</v>
      </c>
      <c r="Q27027" s="82" t="s">
        <v>75601</v>
      </c>
      <c r="R27027"/>
    </row>
    <row r="27028" spans="12:18" x14ac:dyDescent="0.25">
      <c r="L27028" t="s">
        <v>3431</v>
      </c>
      <c r="M27028" t="s">
        <v>28504</v>
      </c>
      <c r="N27028" t="s">
        <v>64285</v>
      </c>
      <c r="O27028" s="76" t="s">
        <v>4356</v>
      </c>
      <c r="P27028" s="82">
        <v>1127</v>
      </c>
      <c r="Q27028" s="82" t="s">
        <v>75602</v>
      </c>
      <c r="R27028"/>
    </row>
    <row r="27029" spans="12:18" x14ac:dyDescent="0.25">
      <c r="L27029" t="s">
        <v>3431</v>
      </c>
      <c r="M27029" t="s">
        <v>26992</v>
      </c>
      <c r="N27029" t="s">
        <v>64286</v>
      </c>
      <c r="O27029" s="76" t="s">
        <v>4356</v>
      </c>
      <c r="P27029" s="82">
        <v>120</v>
      </c>
      <c r="Q27029" s="82" t="s">
        <v>75603</v>
      </c>
      <c r="R27029"/>
    </row>
    <row r="27030" spans="12:18" x14ac:dyDescent="0.25">
      <c r="L27030" t="s">
        <v>3431</v>
      </c>
      <c r="M27030" t="s">
        <v>23319</v>
      </c>
      <c r="N27030" t="s">
        <v>64287</v>
      </c>
      <c r="O27030" s="76" t="s">
        <v>4356</v>
      </c>
      <c r="P27030" s="82">
        <v>731</v>
      </c>
      <c r="Q27030" s="82" t="s">
        <v>75604</v>
      </c>
      <c r="R27030"/>
    </row>
    <row r="27031" spans="12:18" x14ac:dyDescent="0.25">
      <c r="L27031" t="s">
        <v>3431</v>
      </c>
      <c r="M27031" t="s">
        <v>6638</v>
      </c>
      <c r="N27031" t="s">
        <v>64288</v>
      </c>
      <c r="O27031" s="76" t="s">
        <v>4356</v>
      </c>
      <c r="P27031" s="82">
        <v>2157</v>
      </c>
      <c r="Q27031" s="82" t="s">
        <v>75605</v>
      </c>
      <c r="R27031"/>
    </row>
    <row r="27032" spans="12:18" x14ac:dyDescent="0.25">
      <c r="L27032" t="s">
        <v>3431</v>
      </c>
      <c r="M27032" t="s">
        <v>8254</v>
      </c>
      <c r="N27032" t="s">
        <v>64289</v>
      </c>
      <c r="O27032" s="76" t="s">
        <v>4356</v>
      </c>
      <c r="P27032" s="82">
        <v>4013</v>
      </c>
      <c r="Q27032" s="82" t="s">
        <v>75689</v>
      </c>
      <c r="R27032"/>
    </row>
    <row r="27033" spans="12:18" x14ac:dyDescent="0.25">
      <c r="L27033" t="s">
        <v>3431</v>
      </c>
      <c r="M27033" t="s">
        <v>25249</v>
      </c>
      <c r="N27033" t="s">
        <v>64290</v>
      </c>
      <c r="O27033" s="76" t="s">
        <v>4374</v>
      </c>
      <c r="P27033" s="82">
        <v>12971</v>
      </c>
      <c r="Q27033" s="82" t="s">
        <v>75606</v>
      </c>
      <c r="R27033"/>
    </row>
    <row r="27034" spans="12:18" x14ac:dyDescent="0.25">
      <c r="L27034" t="s">
        <v>3431</v>
      </c>
      <c r="M27034" t="s">
        <v>25250</v>
      </c>
      <c r="N27034" t="s">
        <v>64291</v>
      </c>
      <c r="O27034" s="76" t="s">
        <v>4374</v>
      </c>
      <c r="P27034" s="82">
        <v>631</v>
      </c>
      <c r="Q27034" s="82" t="s">
        <v>72645</v>
      </c>
      <c r="R27034"/>
    </row>
    <row r="27035" spans="12:18" x14ac:dyDescent="0.25">
      <c r="L27035" t="s">
        <v>3431</v>
      </c>
      <c r="M27035" t="s">
        <v>25251</v>
      </c>
      <c r="N27035" t="s">
        <v>64292</v>
      </c>
      <c r="O27035" s="76" t="s">
        <v>4356</v>
      </c>
      <c r="P27035" s="82">
        <v>2293</v>
      </c>
      <c r="Q27035" s="82" t="s">
        <v>75607</v>
      </c>
      <c r="R27035"/>
    </row>
    <row r="27036" spans="12:18" x14ac:dyDescent="0.25">
      <c r="L27036" t="s">
        <v>3431</v>
      </c>
      <c r="M27036" t="s">
        <v>25252</v>
      </c>
      <c r="N27036" t="s">
        <v>64293</v>
      </c>
      <c r="O27036" s="76" t="s">
        <v>4356</v>
      </c>
      <c r="P27036" s="82">
        <v>575</v>
      </c>
      <c r="Q27036" s="82" t="s">
        <v>75608</v>
      </c>
      <c r="R27036"/>
    </row>
    <row r="27037" spans="12:18" x14ac:dyDescent="0.25">
      <c r="L27037" t="s">
        <v>3431</v>
      </c>
      <c r="M27037" t="s">
        <v>26996</v>
      </c>
      <c r="N27037" t="s">
        <v>64294</v>
      </c>
      <c r="O27037" s="76" t="s">
        <v>4356</v>
      </c>
      <c r="P27037" s="82">
        <v>1631</v>
      </c>
      <c r="Q27037" s="82" t="s">
        <v>75609</v>
      </c>
      <c r="R27037"/>
    </row>
    <row r="27038" spans="12:18" x14ac:dyDescent="0.25">
      <c r="L27038" t="s">
        <v>3431</v>
      </c>
      <c r="M27038" t="s">
        <v>25254</v>
      </c>
      <c r="N27038" t="s">
        <v>64295</v>
      </c>
      <c r="O27038" s="76" t="s">
        <v>4374</v>
      </c>
      <c r="P27038" s="82">
        <v>11434</v>
      </c>
      <c r="Q27038" s="82" t="s">
        <v>72645</v>
      </c>
      <c r="R27038"/>
    </row>
    <row r="27039" spans="12:18" x14ac:dyDescent="0.25">
      <c r="L27039" t="s">
        <v>3431</v>
      </c>
      <c r="M27039" t="s">
        <v>26796</v>
      </c>
      <c r="N27039" t="s">
        <v>64296</v>
      </c>
      <c r="O27039" s="76" t="s">
        <v>4374</v>
      </c>
      <c r="P27039" s="82">
        <v>6174</v>
      </c>
      <c r="Q27039" s="82" t="s">
        <v>72645</v>
      </c>
      <c r="R27039"/>
    </row>
    <row r="27040" spans="12:18" x14ac:dyDescent="0.25">
      <c r="L27040" t="s">
        <v>3431</v>
      </c>
      <c r="M27040" t="s">
        <v>25255</v>
      </c>
      <c r="N27040" t="s">
        <v>64297</v>
      </c>
      <c r="O27040" s="76" t="s">
        <v>4450</v>
      </c>
      <c r="P27040" s="82">
        <v>41543</v>
      </c>
      <c r="Q27040" s="82" t="s">
        <v>72645</v>
      </c>
      <c r="R27040"/>
    </row>
    <row r="27041" spans="12:18" x14ac:dyDescent="0.25">
      <c r="L27041" t="s">
        <v>3431</v>
      </c>
      <c r="M27041" t="s">
        <v>28509</v>
      </c>
      <c r="N27041" t="s">
        <v>64298</v>
      </c>
      <c r="O27041" s="76" t="s">
        <v>4356</v>
      </c>
      <c r="P27041" s="82">
        <v>816</v>
      </c>
      <c r="Q27041" s="82" t="s">
        <v>75612</v>
      </c>
      <c r="R27041"/>
    </row>
    <row r="27042" spans="12:18" x14ac:dyDescent="0.25">
      <c r="L27042" t="s">
        <v>3431</v>
      </c>
      <c r="M27042" t="s">
        <v>29330</v>
      </c>
      <c r="N27042" t="s">
        <v>64299</v>
      </c>
      <c r="O27042" s="76" t="s">
        <v>4356</v>
      </c>
      <c r="P27042" s="82">
        <v>1376</v>
      </c>
      <c r="Q27042" s="82" t="s">
        <v>75613</v>
      </c>
      <c r="R27042"/>
    </row>
    <row r="27043" spans="12:18" x14ac:dyDescent="0.25">
      <c r="L27043" t="s">
        <v>3431</v>
      </c>
      <c r="M27043" t="s">
        <v>20103</v>
      </c>
      <c r="N27043" t="s">
        <v>64300</v>
      </c>
      <c r="O27043" s="76" t="s">
        <v>4356</v>
      </c>
      <c r="P27043" s="82">
        <v>1982</v>
      </c>
      <c r="Q27043" s="82" t="s">
        <v>75614</v>
      </c>
      <c r="R27043"/>
    </row>
    <row r="27044" spans="12:18" x14ac:dyDescent="0.25">
      <c r="L27044" t="s">
        <v>3431</v>
      </c>
      <c r="M27044" t="s">
        <v>28512</v>
      </c>
      <c r="N27044" t="s">
        <v>64301</v>
      </c>
      <c r="O27044" s="76" t="s">
        <v>4374</v>
      </c>
      <c r="P27044" s="82">
        <v>2722</v>
      </c>
      <c r="Q27044" s="82" t="s">
        <v>72645</v>
      </c>
      <c r="R27044"/>
    </row>
    <row r="27045" spans="12:18" x14ac:dyDescent="0.25">
      <c r="L27045" t="s">
        <v>3431</v>
      </c>
      <c r="M27045" t="s">
        <v>29333</v>
      </c>
      <c r="N27045" t="s">
        <v>64302</v>
      </c>
      <c r="O27045" s="76" t="s">
        <v>4450</v>
      </c>
      <c r="P27045" s="82">
        <v>43187</v>
      </c>
      <c r="Q27045" s="82" t="s">
        <v>72645</v>
      </c>
      <c r="R27045"/>
    </row>
    <row r="27046" spans="12:18" x14ac:dyDescent="0.25">
      <c r="L27046" t="s">
        <v>3431</v>
      </c>
      <c r="M27046" t="s">
        <v>28515</v>
      </c>
      <c r="N27046" t="s">
        <v>64303</v>
      </c>
      <c r="O27046" s="76" t="s">
        <v>4366</v>
      </c>
      <c r="P27046" s="82">
        <v>391</v>
      </c>
      <c r="Q27046" s="82" t="s">
        <v>75615</v>
      </c>
      <c r="R27046"/>
    </row>
    <row r="27047" spans="12:18" x14ac:dyDescent="0.25">
      <c r="L27047" t="s">
        <v>3431</v>
      </c>
      <c r="M27047" t="s">
        <v>29336</v>
      </c>
      <c r="N27047" t="s">
        <v>64304</v>
      </c>
      <c r="O27047" s="76" t="s">
        <v>4356</v>
      </c>
      <c r="P27047" s="82">
        <v>1128</v>
      </c>
      <c r="Q27047" s="82" t="s">
        <v>75616</v>
      </c>
      <c r="R27047"/>
    </row>
    <row r="27048" spans="12:18" x14ac:dyDescent="0.25">
      <c r="L27048" t="s">
        <v>3431</v>
      </c>
      <c r="M27048" t="s">
        <v>25288</v>
      </c>
      <c r="N27048" t="s">
        <v>64305</v>
      </c>
      <c r="O27048" s="76" t="s">
        <v>4356</v>
      </c>
      <c r="P27048" s="82">
        <v>4183</v>
      </c>
      <c r="Q27048" s="82" t="s">
        <v>75716</v>
      </c>
      <c r="R27048"/>
    </row>
    <row r="27049" spans="12:18" x14ac:dyDescent="0.25">
      <c r="L27049" t="s">
        <v>3431</v>
      </c>
      <c r="M27049" t="s">
        <v>28518</v>
      </c>
      <c r="N27049" t="s">
        <v>64306</v>
      </c>
      <c r="O27049" s="76" t="s">
        <v>4356</v>
      </c>
      <c r="P27049" s="82">
        <v>839</v>
      </c>
      <c r="Q27049" s="82" t="s">
        <v>75617</v>
      </c>
      <c r="R27049"/>
    </row>
    <row r="27050" spans="12:18" x14ac:dyDescent="0.25">
      <c r="L27050" t="s">
        <v>3431</v>
      </c>
      <c r="M27050" t="s">
        <v>28521</v>
      </c>
      <c r="N27050" t="s">
        <v>64307</v>
      </c>
      <c r="O27050" s="76" t="s">
        <v>4356</v>
      </c>
      <c r="P27050" s="82">
        <v>938</v>
      </c>
      <c r="Q27050" s="82" t="s">
        <v>75618</v>
      </c>
      <c r="R27050"/>
    </row>
    <row r="27051" spans="12:18" x14ac:dyDescent="0.25">
      <c r="L27051" t="s">
        <v>3431</v>
      </c>
      <c r="M27051" t="s">
        <v>26997</v>
      </c>
      <c r="N27051" t="s">
        <v>64308</v>
      </c>
      <c r="O27051" s="76" t="s">
        <v>4356</v>
      </c>
      <c r="P27051" s="82">
        <v>682</v>
      </c>
      <c r="Q27051" s="82" t="s">
        <v>75619</v>
      </c>
      <c r="R27051"/>
    </row>
    <row r="27052" spans="12:18" x14ac:dyDescent="0.25">
      <c r="L27052" t="s">
        <v>3431</v>
      </c>
      <c r="M27052" t="s">
        <v>28523</v>
      </c>
      <c r="N27052" t="s">
        <v>64309</v>
      </c>
      <c r="O27052" s="76" t="s">
        <v>4450</v>
      </c>
      <c r="P27052" s="82">
        <v>5526</v>
      </c>
      <c r="Q27052" s="82" t="s">
        <v>72645</v>
      </c>
      <c r="R27052"/>
    </row>
    <row r="27053" spans="12:18" x14ac:dyDescent="0.25">
      <c r="L27053" t="s">
        <v>3431</v>
      </c>
      <c r="M27053" t="s">
        <v>28615</v>
      </c>
      <c r="N27053" t="s">
        <v>64310</v>
      </c>
      <c r="O27053" s="76" t="s">
        <v>4356</v>
      </c>
      <c r="P27053" s="82">
        <v>4273</v>
      </c>
      <c r="Q27053" s="82" t="s">
        <v>75741</v>
      </c>
      <c r="R27053"/>
    </row>
    <row r="27054" spans="12:18" x14ac:dyDescent="0.25">
      <c r="L27054" t="s">
        <v>3431</v>
      </c>
      <c r="M27054" t="s">
        <v>26798</v>
      </c>
      <c r="N27054" t="s">
        <v>64311</v>
      </c>
      <c r="O27054" s="76" t="s">
        <v>4374</v>
      </c>
      <c r="P27054" s="82">
        <v>8717</v>
      </c>
      <c r="Q27054" s="82" t="s">
        <v>72645</v>
      </c>
      <c r="R27054"/>
    </row>
    <row r="27055" spans="12:18" x14ac:dyDescent="0.25">
      <c r="L27055" t="s">
        <v>3431</v>
      </c>
      <c r="M27055" t="s">
        <v>26998</v>
      </c>
      <c r="N27055" t="s">
        <v>64312</v>
      </c>
      <c r="O27055" s="76" t="s">
        <v>4374</v>
      </c>
      <c r="P27055" s="82">
        <v>5067</v>
      </c>
      <c r="Q27055" s="82" t="s">
        <v>72645</v>
      </c>
      <c r="R27055"/>
    </row>
    <row r="27056" spans="12:18" x14ac:dyDescent="0.25">
      <c r="L27056" t="s">
        <v>3431</v>
      </c>
      <c r="M27056" t="s">
        <v>27000</v>
      </c>
      <c r="N27056" t="s">
        <v>64313</v>
      </c>
      <c r="O27056" s="76" t="s">
        <v>4356</v>
      </c>
      <c r="P27056" s="82">
        <v>1240</v>
      </c>
      <c r="Q27056" s="82" t="s">
        <v>75621</v>
      </c>
      <c r="R27056"/>
    </row>
    <row r="27057" spans="12:18" x14ac:dyDescent="0.25">
      <c r="L27057" t="s">
        <v>3431</v>
      </c>
      <c r="M27057" t="s">
        <v>7637</v>
      </c>
      <c r="N27057" t="s">
        <v>64314</v>
      </c>
      <c r="O27057" s="76" t="s">
        <v>4374</v>
      </c>
      <c r="P27057" s="82">
        <v>4541</v>
      </c>
      <c r="Q27057" s="82" t="s">
        <v>72645</v>
      </c>
      <c r="R27057"/>
    </row>
    <row r="27058" spans="12:18" x14ac:dyDescent="0.25">
      <c r="L27058" t="s">
        <v>3431</v>
      </c>
      <c r="M27058" t="s">
        <v>25166</v>
      </c>
      <c r="N27058" t="s">
        <v>64315</v>
      </c>
      <c r="O27058" s="76" t="s">
        <v>4356</v>
      </c>
      <c r="P27058" s="82">
        <v>1057</v>
      </c>
      <c r="Q27058" s="82" t="s">
        <v>75622</v>
      </c>
      <c r="R27058"/>
    </row>
    <row r="27059" spans="12:18" x14ac:dyDescent="0.25">
      <c r="L27059" t="s">
        <v>3431</v>
      </c>
      <c r="M27059" t="s">
        <v>9293</v>
      </c>
      <c r="N27059" t="s">
        <v>64316</v>
      </c>
      <c r="O27059" s="76" t="s">
        <v>4374</v>
      </c>
      <c r="P27059" s="82">
        <v>2784</v>
      </c>
      <c r="Q27059" s="82" t="s">
        <v>72645</v>
      </c>
      <c r="R27059"/>
    </row>
    <row r="27060" spans="12:18" x14ac:dyDescent="0.25">
      <c r="L27060" t="s">
        <v>3431</v>
      </c>
      <c r="M27060" t="s">
        <v>29503</v>
      </c>
      <c r="N27060" t="s">
        <v>64317</v>
      </c>
      <c r="O27060" s="76" t="s">
        <v>4450</v>
      </c>
      <c r="P27060" s="82">
        <v>10359</v>
      </c>
      <c r="Q27060" s="82" t="s">
        <v>72645</v>
      </c>
      <c r="R27060"/>
    </row>
    <row r="27061" spans="12:18" x14ac:dyDescent="0.25">
      <c r="L27061" t="s">
        <v>3431</v>
      </c>
      <c r="M27061" t="s">
        <v>21536</v>
      </c>
      <c r="N27061" t="s">
        <v>64318</v>
      </c>
      <c r="O27061" s="76" t="s">
        <v>4374</v>
      </c>
      <c r="P27061" s="82">
        <v>2137</v>
      </c>
      <c r="Q27061" s="82" t="s">
        <v>72645</v>
      </c>
      <c r="R27061"/>
    </row>
    <row r="27062" spans="12:18" x14ac:dyDescent="0.25">
      <c r="L27062" t="s">
        <v>3431</v>
      </c>
      <c r="M27062" t="s">
        <v>27002</v>
      </c>
      <c r="N27062" t="s">
        <v>64319</v>
      </c>
      <c r="O27062" s="76" t="s">
        <v>4374</v>
      </c>
      <c r="P27062" s="82">
        <v>1116</v>
      </c>
      <c r="Q27062" s="82" t="s">
        <v>72645</v>
      </c>
      <c r="R27062"/>
    </row>
    <row r="27063" spans="12:18" x14ac:dyDescent="0.25">
      <c r="L27063" t="s">
        <v>3431</v>
      </c>
      <c r="M27063" t="s">
        <v>27004</v>
      </c>
      <c r="N27063" t="s">
        <v>64320</v>
      </c>
      <c r="O27063" s="76" t="s">
        <v>4374</v>
      </c>
      <c r="P27063" s="82">
        <v>4130</v>
      </c>
      <c r="Q27063" s="82" t="s">
        <v>72645</v>
      </c>
      <c r="R27063"/>
    </row>
    <row r="27064" spans="12:18" x14ac:dyDescent="0.25">
      <c r="L27064" t="s">
        <v>3431</v>
      </c>
      <c r="M27064" t="s">
        <v>27006</v>
      </c>
      <c r="N27064" t="s">
        <v>64321</v>
      </c>
      <c r="O27064" s="76" t="s">
        <v>4356</v>
      </c>
      <c r="P27064" s="82">
        <v>545</v>
      </c>
      <c r="Q27064" s="82" t="s">
        <v>75623</v>
      </c>
      <c r="R27064"/>
    </row>
    <row r="27065" spans="12:18" x14ac:dyDescent="0.25">
      <c r="L27065" t="s">
        <v>3431</v>
      </c>
      <c r="M27065" t="s">
        <v>27008</v>
      </c>
      <c r="N27065" t="s">
        <v>64322</v>
      </c>
      <c r="O27065" s="76" t="s">
        <v>4356</v>
      </c>
      <c r="P27065" s="82">
        <v>321</v>
      </c>
      <c r="Q27065" s="82" t="s">
        <v>75624</v>
      </c>
      <c r="R27065"/>
    </row>
    <row r="27066" spans="12:18" x14ac:dyDescent="0.25">
      <c r="L27066" t="s">
        <v>3431</v>
      </c>
      <c r="M27066" t="s">
        <v>27010</v>
      </c>
      <c r="N27066" t="s">
        <v>64323</v>
      </c>
      <c r="O27066" s="76" t="s">
        <v>4356</v>
      </c>
      <c r="P27066" s="82">
        <v>2063</v>
      </c>
      <c r="Q27066" s="82" t="s">
        <v>75625</v>
      </c>
      <c r="R27066"/>
    </row>
    <row r="27067" spans="12:18" x14ac:dyDescent="0.25">
      <c r="L27067" t="s">
        <v>3431</v>
      </c>
      <c r="M27067" t="s">
        <v>29340</v>
      </c>
      <c r="N27067" t="s">
        <v>64324</v>
      </c>
      <c r="O27067" s="76" t="s">
        <v>4356</v>
      </c>
      <c r="P27067" s="82">
        <v>557</v>
      </c>
      <c r="Q27067" s="82" t="s">
        <v>75626</v>
      </c>
      <c r="R27067"/>
    </row>
    <row r="27068" spans="12:18" x14ac:dyDescent="0.25">
      <c r="L27068" t="s">
        <v>3431</v>
      </c>
      <c r="M27068" t="s">
        <v>27012</v>
      </c>
      <c r="N27068" t="s">
        <v>64325</v>
      </c>
      <c r="O27068" s="76" t="s">
        <v>4356</v>
      </c>
      <c r="P27068" s="82">
        <v>391</v>
      </c>
      <c r="Q27068" s="82" t="s">
        <v>75627</v>
      </c>
      <c r="R27068"/>
    </row>
    <row r="27069" spans="12:18" x14ac:dyDescent="0.25">
      <c r="L27069" t="s">
        <v>3431</v>
      </c>
      <c r="M27069" t="s">
        <v>26799</v>
      </c>
      <c r="N27069" t="s">
        <v>64326</v>
      </c>
      <c r="O27069" s="76" t="s">
        <v>4374</v>
      </c>
      <c r="P27069" s="82">
        <v>1515</v>
      </c>
      <c r="Q27069" s="82" t="s">
        <v>72645</v>
      </c>
      <c r="R27069"/>
    </row>
    <row r="27070" spans="12:18" x14ac:dyDescent="0.25">
      <c r="L27070" t="s">
        <v>3431</v>
      </c>
      <c r="M27070" t="s">
        <v>29344</v>
      </c>
      <c r="N27070" t="s">
        <v>64327</v>
      </c>
      <c r="O27070" s="76" t="s">
        <v>4356</v>
      </c>
      <c r="P27070" s="82">
        <v>635</v>
      </c>
      <c r="Q27070" s="82" t="s">
        <v>75628</v>
      </c>
      <c r="R27070"/>
    </row>
    <row r="27071" spans="12:18" x14ac:dyDescent="0.25">
      <c r="L27071" t="s">
        <v>3431</v>
      </c>
      <c r="M27071" t="s">
        <v>24769</v>
      </c>
      <c r="N27071" t="s">
        <v>64328</v>
      </c>
      <c r="O27071" s="76" t="s">
        <v>4356</v>
      </c>
      <c r="P27071" s="82">
        <v>1167</v>
      </c>
      <c r="Q27071" s="82" t="s">
        <v>75629</v>
      </c>
      <c r="R27071"/>
    </row>
    <row r="27072" spans="12:18" x14ac:dyDescent="0.25">
      <c r="L27072" t="s">
        <v>3431</v>
      </c>
      <c r="M27072" t="s">
        <v>25257</v>
      </c>
      <c r="N27072" t="s">
        <v>64329</v>
      </c>
      <c r="O27072" s="76" t="s">
        <v>4356</v>
      </c>
      <c r="P27072" s="82">
        <v>769</v>
      </c>
      <c r="Q27072" s="82" t="s">
        <v>75630</v>
      </c>
      <c r="R27072"/>
    </row>
    <row r="27073" spans="12:18" x14ac:dyDescent="0.25">
      <c r="L27073" t="s">
        <v>3431</v>
      </c>
      <c r="M27073" t="s">
        <v>27014</v>
      </c>
      <c r="N27073" t="s">
        <v>64330</v>
      </c>
      <c r="O27073" s="76" t="s">
        <v>4450</v>
      </c>
      <c r="P27073" s="82">
        <v>4052</v>
      </c>
      <c r="Q27073" s="82" t="s">
        <v>72645</v>
      </c>
      <c r="R27073"/>
    </row>
    <row r="27074" spans="12:18" x14ac:dyDescent="0.25">
      <c r="L27074" t="s">
        <v>3431</v>
      </c>
      <c r="M27074" t="s">
        <v>27081</v>
      </c>
      <c r="N27074" t="s">
        <v>64331</v>
      </c>
      <c r="O27074" s="76" t="s">
        <v>4374</v>
      </c>
      <c r="P27074" s="82">
        <v>2613</v>
      </c>
      <c r="Q27074" s="82" t="s">
        <v>72645</v>
      </c>
      <c r="R27074"/>
    </row>
    <row r="27075" spans="12:18" x14ac:dyDescent="0.25">
      <c r="L27075" t="s">
        <v>3431</v>
      </c>
      <c r="M27075" t="s">
        <v>25300</v>
      </c>
      <c r="N27075" t="s">
        <v>64332</v>
      </c>
      <c r="O27075" s="76" t="s">
        <v>4374</v>
      </c>
      <c r="P27075" s="82">
        <v>4197</v>
      </c>
      <c r="Q27075" s="82" t="s">
        <v>72645</v>
      </c>
      <c r="R27075"/>
    </row>
    <row r="27076" spans="12:18" x14ac:dyDescent="0.25">
      <c r="L27076" t="s">
        <v>3431</v>
      </c>
      <c r="M27076" t="s">
        <v>25258</v>
      </c>
      <c r="N27076" t="s">
        <v>64333</v>
      </c>
      <c r="O27076" s="76" t="s">
        <v>4374</v>
      </c>
      <c r="P27076" s="82">
        <v>3897</v>
      </c>
      <c r="Q27076" s="82" t="s">
        <v>72645</v>
      </c>
      <c r="R27076"/>
    </row>
    <row r="27077" spans="12:18" x14ac:dyDescent="0.25">
      <c r="L27077" t="s">
        <v>3431</v>
      </c>
      <c r="M27077" t="s">
        <v>29506</v>
      </c>
      <c r="N27077" t="s">
        <v>64334</v>
      </c>
      <c r="O27077" s="76" t="s">
        <v>4450</v>
      </c>
      <c r="P27077" s="82">
        <v>11050</v>
      </c>
      <c r="Q27077" s="82" t="s">
        <v>72645</v>
      </c>
      <c r="R27077"/>
    </row>
    <row r="27078" spans="12:18" x14ac:dyDescent="0.25">
      <c r="L27078" t="s">
        <v>3431</v>
      </c>
      <c r="M27078" t="s">
        <v>29348</v>
      </c>
      <c r="N27078" t="s">
        <v>64335</v>
      </c>
      <c r="O27078" s="76" t="s">
        <v>4356</v>
      </c>
      <c r="P27078" s="82">
        <v>942</v>
      </c>
      <c r="Q27078" s="82" t="s">
        <v>75631</v>
      </c>
      <c r="R27078"/>
    </row>
    <row r="27079" spans="12:18" x14ac:dyDescent="0.25">
      <c r="L27079" t="s">
        <v>3431</v>
      </c>
      <c r="M27079" t="s">
        <v>9877</v>
      </c>
      <c r="N27079" t="s">
        <v>64336</v>
      </c>
      <c r="O27079" s="76" t="s">
        <v>4356</v>
      </c>
      <c r="P27079" s="82">
        <v>4449</v>
      </c>
      <c r="Q27079" s="82" t="s">
        <v>75632</v>
      </c>
      <c r="R27079"/>
    </row>
    <row r="27080" spans="12:18" x14ac:dyDescent="0.25">
      <c r="L27080" t="s">
        <v>3431</v>
      </c>
      <c r="M27080" t="s">
        <v>25259</v>
      </c>
      <c r="N27080" t="s">
        <v>64337</v>
      </c>
      <c r="O27080" s="76" t="s">
        <v>4356</v>
      </c>
      <c r="P27080" s="82">
        <v>1118</v>
      </c>
      <c r="Q27080" s="82" t="s">
        <v>75633</v>
      </c>
      <c r="R27080"/>
    </row>
    <row r="27081" spans="12:18" x14ac:dyDescent="0.25">
      <c r="L27081" t="s">
        <v>3431</v>
      </c>
      <c r="M27081" t="s">
        <v>27016</v>
      </c>
      <c r="N27081" t="s">
        <v>64338</v>
      </c>
      <c r="O27081" s="76" t="s">
        <v>4374</v>
      </c>
      <c r="P27081" s="82">
        <v>2516</v>
      </c>
      <c r="Q27081" s="82" t="s">
        <v>72645</v>
      </c>
      <c r="R27081"/>
    </row>
    <row r="27082" spans="12:18" x14ac:dyDescent="0.25">
      <c r="L27082" t="s">
        <v>3431</v>
      </c>
      <c r="M27082" t="s">
        <v>27018</v>
      </c>
      <c r="N27082" t="s">
        <v>64339</v>
      </c>
      <c r="O27082" s="76" t="s">
        <v>4450</v>
      </c>
      <c r="P27082" s="82">
        <v>11067</v>
      </c>
      <c r="Q27082" s="82" t="s">
        <v>72645</v>
      </c>
      <c r="R27082"/>
    </row>
    <row r="27083" spans="12:18" x14ac:dyDescent="0.25">
      <c r="L27083" t="s">
        <v>3431</v>
      </c>
      <c r="M27083" t="s">
        <v>25260</v>
      </c>
      <c r="N27083" t="s">
        <v>64340</v>
      </c>
      <c r="O27083" s="76" t="s">
        <v>4356</v>
      </c>
      <c r="P27083" s="82">
        <v>1266</v>
      </c>
      <c r="Q27083" s="82" t="s">
        <v>75634</v>
      </c>
      <c r="R27083"/>
    </row>
    <row r="27084" spans="12:18" x14ac:dyDescent="0.25">
      <c r="L27084" t="s">
        <v>3431</v>
      </c>
      <c r="M27084" t="s">
        <v>28528</v>
      </c>
      <c r="N27084" t="s">
        <v>64341</v>
      </c>
      <c r="O27084" s="76" t="s">
        <v>4374</v>
      </c>
      <c r="P27084" s="82">
        <v>1172</v>
      </c>
      <c r="Q27084" s="82" t="s">
        <v>72645</v>
      </c>
      <c r="R27084"/>
    </row>
    <row r="27085" spans="12:18" x14ac:dyDescent="0.25">
      <c r="L27085" t="s">
        <v>3431</v>
      </c>
      <c r="M27085" t="s">
        <v>27020</v>
      </c>
      <c r="N27085" t="s">
        <v>64342</v>
      </c>
      <c r="O27085" s="76" t="s">
        <v>4374</v>
      </c>
      <c r="P27085" s="82">
        <v>8600</v>
      </c>
      <c r="Q27085" s="82" t="s">
        <v>72645</v>
      </c>
      <c r="R27085"/>
    </row>
    <row r="27086" spans="12:18" x14ac:dyDescent="0.25">
      <c r="L27086" t="s">
        <v>3431</v>
      </c>
      <c r="M27086" t="s">
        <v>25301</v>
      </c>
      <c r="N27086" t="s">
        <v>64343</v>
      </c>
      <c r="O27086" s="76" t="s">
        <v>4450</v>
      </c>
      <c r="P27086" s="82">
        <v>28602</v>
      </c>
      <c r="Q27086" s="82" t="s">
        <v>72645</v>
      </c>
      <c r="R27086"/>
    </row>
    <row r="27087" spans="12:18" x14ac:dyDescent="0.25">
      <c r="L27087" t="s">
        <v>3431</v>
      </c>
      <c r="M27087" t="s">
        <v>27021</v>
      </c>
      <c r="N27087" t="s">
        <v>64344</v>
      </c>
      <c r="O27087" s="76" t="s">
        <v>4356</v>
      </c>
      <c r="P27087" s="82">
        <v>1513</v>
      </c>
      <c r="Q27087" s="82" t="s">
        <v>75635</v>
      </c>
      <c r="R27087"/>
    </row>
    <row r="27088" spans="12:18" x14ac:dyDescent="0.25">
      <c r="L27088" t="s">
        <v>3431</v>
      </c>
      <c r="M27088" t="s">
        <v>25266</v>
      </c>
      <c r="N27088" t="s">
        <v>64345</v>
      </c>
      <c r="O27088" s="76" t="s">
        <v>4356</v>
      </c>
      <c r="P27088" s="82">
        <v>1905</v>
      </c>
      <c r="Q27088" s="82" t="s">
        <v>75666</v>
      </c>
      <c r="R27088"/>
    </row>
    <row r="27089" spans="12:18" x14ac:dyDescent="0.25">
      <c r="L27089" t="s">
        <v>3431</v>
      </c>
      <c r="M27089" t="s">
        <v>27023</v>
      </c>
      <c r="N27089" t="s">
        <v>64346</v>
      </c>
      <c r="O27089" s="76" t="s">
        <v>4366</v>
      </c>
      <c r="P27089" s="82">
        <v>186</v>
      </c>
      <c r="Q27089" s="82" t="s">
        <v>75636</v>
      </c>
      <c r="R27089"/>
    </row>
    <row r="27090" spans="12:18" x14ac:dyDescent="0.25">
      <c r="L27090" t="s">
        <v>3431</v>
      </c>
      <c r="M27090" t="s">
        <v>10824</v>
      </c>
      <c r="N27090" t="s">
        <v>64347</v>
      </c>
      <c r="O27090" s="76" t="s">
        <v>4374</v>
      </c>
      <c r="P27090" s="82">
        <v>2576</v>
      </c>
      <c r="Q27090" s="82" t="s">
        <v>72645</v>
      </c>
      <c r="R27090"/>
    </row>
    <row r="27091" spans="12:18" x14ac:dyDescent="0.25">
      <c r="L27091" t="s">
        <v>3431</v>
      </c>
      <c r="M27091" t="s">
        <v>28531</v>
      </c>
      <c r="N27091" t="s">
        <v>64348</v>
      </c>
      <c r="O27091" s="76" t="s">
        <v>4356</v>
      </c>
      <c r="P27091" s="82">
        <v>956</v>
      </c>
      <c r="Q27091" s="82" t="s">
        <v>75637</v>
      </c>
      <c r="R27091"/>
    </row>
    <row r="27092" spans="12:18" x14ac:dyDescent="0.25">
      <c r="L27092" t="s">
        <v>3431</v>
      </c>
      <c r="M27092" t="s">
        <v>29355</v>
      </c>
      <c r="N27092" t="s">
        <v>64349</v>
      </c>
      <c r="O27092" s="76" t="s">
        <v>4356</v>
      </c>
      <c r="P27092" s="82">
        <v>829</v>
      </c>
      <c r="Q27092" s="82" t="s">
        <v>75638</v>
      </c>
      <c r="R27092"/>
    </row>
    <row r="27093" spans="12:18" x14ac:dyDescent="0.25">
      <c r="L27093" t="s">
        <v>3431</v>
      </c>
      <c r="M27093" t="s">
        <v>26800</v>
      </c>
      <c r="N27093" t="s">
        <v>64350</v>
      </c>
      <c r="O27093" s="76" t="s">
        <v>4356</v>
      </c>
      <c r="P27093" s="82">
        <v>1799</v>
      </c>
      <c r="Q27093" s="82" t="s">
        <v>75639</v>
      </c>
      <c r="R27093"/>
    </row>
    <row r="27094" spans="12:18" x14ac:dyDescent="0.25">
      <c r="L27094" t="s">
        <v>3431</v>
      </c>
      <c r="M27094" t="s">
        <v>28534</v>
      </c>
      <c r="N27094" t="s">
        <v>64351</v>
      </c>
      <c r="O27094" s="76" t="s">
        <v>4450</v>
      </c>
      <c r="P27094" s="82">
        <v>18517</v>
      </c>
      <c r="Q27094" s="82" t="s">
        <v>72645</v>
      </c>
      <c r="R27094"/>
    </row>
    <row r="27095" spans="12:18" x14ac:dyDescent="0.25">
      <c r="L27095" t="s">
        <v>3431</v>
      </c>
      <c r="M27095" t="s">
        <v>28536</v>
      </c>
      <c r="N27095" t="s">
        <v>64352</v>
      </c>
      <c r="O27095" s="76" t="s">
        <v>4356</v>
      </c>
      <c r="P27095" s="82">
        <v>259</v>
      </c>
      <c r="Q27095" s="82" t="s">
        <v>75640</v>
      </c>
      <c r="R27095"/>
    </row>
    <row r="27096" spans="12:18" x14ac:dyDescent="0.25">
      <c r="L27096" t="s">
        <v>3431</v>
      </c>
      <c r="M27096" t="s">
        <v>26801</v>
      </c>
      <c r="N27096" t="s">
        <v>64353</v>
      </c>
      <c r="O27096" s="76" t="s">
        <v>4374</v>
      </c>
      <c r="P27096" s="82">
        <v>1169</v>
      </c>
      <c r="Q27096" s="82" t="s">
        <v>72645</v>
      </c>
      <c r="R27096"/>
    </row>
    <row r="27097" spans="12:18" x14ac:dyDescent="0.25">
      <c r="L27097" t="s">
        <v>3431</v>
      </c>
      <c r="M27097" t="s">
        <v>26832</v>
      </c>
      <c r="N27097" t="s">
        <v>64354</v>
      </c>
      <c r="O27097" s="76" t="s">
        <v>4450</v>
      </c>
      <c r="P27097" s="82">
        <v>9857</v>
      </c>
      <c r="Q27097" s="82" t="s">
        <v>72645</v>
      </c>
      <c r="R27097"/>
    </row>
    <row r="27098" spans="12:18" x14ac:dyDescent="0.25">
      <c r="L27098" t="s">
        <v>3431</v>
      </c>
      <c r="M27098" t="s">
        <v>26802</v>
      </c>
      <c r="N27098" t="s">
        <v>64355</v>
      </c>
      <c r="O27098" s="76" t="s">
        <v>4356</v>
      </c>
      <c r="P27098" s="82">
        <v>1265</v>
      </c>
      <c r="Q27098" s="82" t="s">
        <v>75641</v>
      </c>
      <c r="R27098"/>
    </row>
    <row r="27099" spans="12:18" x14ac:dyDescent="0.25">
      <c r="L27099" t="s">
        <v>3431</v>
      </c>
      <c r="M27099" t="s">
        <v>26803</v>
      </c>
      <c r="N27099" t="s">
        <v>64356</v>
      </c>
      <c r="O27099" s="76" t="s">
        <v>4374</v>
      </c>
      <c r="P27099" s="82">
        <v>1449</v>
      </c>
      <c r="Q27099" s="82" t="s">
        <v>72645</v>
      </c>
      <c r="R27099"/>
    </row>
    <row r="27100" spans="12:18" x14ac:dyDescent="0.25">
      <c r="L27100" t="s">
        <v>3431</v>
      </c>
      <c r="M27100" t="s">
        <v>28539</v>
      </c>
      <c r="N27100" t="s">
        <v>64357</v>
      </c>
      <c r="O27100" s="76" t="s">
        <v>4374</v>
      </c>
      <c r="P27100" s="82">
        <v>2334</v>
      </c>
      <c r="Q27100" s="82" t="s">
        <v>72645</v>
      </c>
      <c r="R27100"/>
    </row>
    <row r="27101" spans="12:18" x14ac:dyDescent="0.25">
      <c r="L27101" t="s">
        <v>3431</v>
      </c>
      <c r="M27101" t="s">
        <v>28542</v>
      </c>
      <c r="N27101" t="s">
        <v>64358</v>
      </c>
      <c r="O27101" s="76" t="s">
        <v>4374</v>
      </c>
      <c r="P27101" s="82">
        <v>3052</v>
      </c>
      <c r="Q27101" s="82" t="s">
        <v>72645</v>
      </c>
      <c r="R27101"/>
    </row>
    <row r="27102" spans="12:18" x14ac:dyDescent="0.25">
      <c r="L27102" t="s">
        <v>3431</v>
      </c>
      <c r="M27102" t="s">
        <v>25261</v>
      </c>
      <c r="N27102" t="s">
        <v>64359</v>
      </c>
      <c r="O27102" s="76" t="s">
        <v>4450</v>
      </c>
      <c r="P27102" s="82">
        <v>7069</v>
      </c>
      <c r="Q27102" s="82" t="s">
        <v>72645</v>
      </c>
      <c r="R27102"/>
    </row>
    <row r="27103" spans="12:18" x14ac:dyDescent="0.25">
      <c r="L27103" t="s">
        <v>3431</v>
      </c>
      <c r="M27103" t="s">
        <v>4488</v>
      </c>
      <c r="N27103" t="s">
        <v>64360</v>
      </c>
      <c r="O27103" s="76" t="s">
        <v>4450</v>
      </c>
      <c r="P27103" s="82">
        <v>14198</v>
      </c>
      <c r="Q27103" s="82" t="s">
        <v>72645</v>
      </c>
      <c r="R27103"/>
    </row>
    <row r="27104" spans="12:18" x14ac:dyDescent="0.25">
      <c r="L27104" t="s">
        <v>3431</v>
      </c>
      <c r="M27104" t="s">
        <v>28545</v>
      </c>
      <c r="N27104" t="s">
        <v>64361</v>
      </c>
      <c r="O27104" s="76" t="s">
        <v>4356</v>
      </c>
      <c r="P27104" s="82">
        <v>815</v>
      </c>
      <c r="Q27104" s="82" t="s">
        <v>75642</v>
      </c>
      <c r="R27104"/>
    </row>
    <row r="27105" spans="12:18" x14ac:dyDescent="0.25">
      <c r="L27105" t="s">
        <v>3431</v>
      </c>
      <c r="M27105" t="s">
        <v>29509</v>
      </c>
      <c r="N27105" t="s">
        <v>64362</v>
      </c>
      <c r="O27105" s="76" t="s">
        <v>4374</v>
      </c>
      <c r="P27105" s="82">
        <v>12734</v>
      </c>
      <c r="Q27105" s="82" t="s">
        <v>72645</v>
      </c>
      <c r="R27105"/>
    </row>
    <row r="27106" spans="12:18" x14ac:dyDescent="0.25">
      <c r="L27106" t="s">
        <v>3431</v>
      </c>
      <c r="M27106" t="s">
        <v>24894</v>
      </c>
      <c r="N27106" t="s">
        <v>64363</v>
      </c>
      <c r="O27106" s="76" t="s">
        <v>4374</v>
      </c>
      <c r="P27106" s="82">
        <v>5470</v>
      </c>
      <c r="Q27106" s="82" t="s">
        <v>72645</v>
      </c>
      <c r="R27106"/>
    </row>
    <row r="27107" spans="12:18" x14ac:dyDescent="0.25">
      <c r="L27107" t="s">
        <v>3431</v>
      </c>
      <c r="M27107" t="s">
        <v>25262</v>
      </c>
      <c r="N27107" t="s">
        <v>64364</v>
      </c>
      <c r="O27107" s="76" t="s">
        <v>4374</v>
      </c>
      <c r="P27107" s="82">
        <v>19975</v>
      </c>
      <c r="Q27107" s="82" t="s">
        <v>72645</v>
      </c>
      <c r="R27107"/>
    </row>
    <row r="27108" spans="12:18" x14ac:dyDescent="0.25">
      <c r="L27108" t="s">
        <v>3431</v>
      </c>
      <c r="M27108" t="s">
        <v>29362</v>
      </c>
      <c r="N27108" t="s">
        <v>64365</v>
      </c>
      <c r="O27108" s="76" t="s">
        <v>4374</v>
      </c>
      <c r="P27108" s="82">
        <v>7472</v>
      </c>
      <c r="Q27108" s="82" t="s">
        <v>72645</v>
      </c>
      <c r="R27108"/>
    </row>
    <row r="27109" spans="12:18" x14ac:dyDescent="0.25">
      <c r="L27109" t="s">
        <v>3431</v>
      </c>
      <c r="M27109" t="s">
        <v>27025</v>
      </c>
      <c r="N27109" t="s">
        <v>64366</v>
      </c>
      <c r="O27109" s="76" t="s">
        <v>4356</v>
      </c>
      <c r="P27109" s="82">
        <v>1181</v>
      </c>
      <c r="Q27109" s="82" t="s">
        <v>75643</v>
      </c>
      <c r="R27109"/>
    </row>
    <row r="27110" spans="12:18" x14ac:dyDescent="0.25">
      <c r="L27110" t="s">
        <v>3431</v>
      </c>
      <c r="M27110" t="s">
        <v>29365</v>
      </c>
      <c r="N27110" t="s">
        <v>64367</v>
      </c>
      <c r="O27110" s="76" t="s">
        <v>4374</v>
      </c>
      <c r="P27110" s="82">
        <v>5734</v>
      </c>
      <c r="Q27110" s="82" t="s">
        <v>72645</v>
      </c>
      <c r="R27110"/>
    </row>
    <row r="27111" spans="12:18" x14ac:dyDescent="0.25">
      <c r="L27111" t="s">
        <v>3431</v>
      </c>
      <c r="M27111" t="s">
        <v>25263</v>
      </c>
      <c r="N27111" t="s">
        <v>64368</v>
      </c>
      <c r="O27111" s="76" t="s">
        <v>4356</v>
      </c>
      <c r="P27111" s="82">
        <v>815</v>
      </c>
      <c r="Q27111" s="82" t="s">
        <v>75644</v>
      </c>
      <c r="R27111"/>
    </row>
    <row r="27112" spans="12:18" x14ac:dyDescent="0.25">
      <c r="L27112" t="s">
        <v>3431</v>
      </c>
      <c r="M27112" t="s">
        <v>5648</v>
      </c>
      <c r="N27112" t="s">
        <v>64369</v>
      </c>
      <c r="O27112" s="76" t="s">
        <v>4374</v>
      </c>
      <c r="P27112" s="82">
        <v>9662</v>
      </c>
      <c r="Q27112" s="82" t="s">
        <v>72645</v>
      </c>
      <c r="R27112"/>
    </row>
    <row r="27113" spans="12:18" x14ac:dyDescent="0.25">
      <c r="L27113" t="s">
        <v>3431</v>
      </c>
      <c r="M27113" t="s">
        <v>28550</v>
      </c>
      <c r="N27113" t="s">
        <v>64370</v>
      </c>
      <c r="O27113" s="76" t="s">
        <v>4356</v>
      </c>
      <c r="P27113" s="82">
        <v>1444</v>
      </c>
      <c r="Q27113" s="82" t="s">
        <v>75647</v>
      </c>
      <c r="R27113"/>
    </row>
    <row r="27114" spans="12:18" x14ac:dyDescent="0.25">
      <c r="L27114" t="s">
        <v>3431</v>
      </c>
      <c r="M27114" t="s">
        <v>26805</v>
      </c>
      <c r="N27114" t="s">
        <v>64371</v>
      </c>
      <c r="O27114" s="76" t="s">
        <v>4450</v>
      </c>
      <c r="P27114" s="82">
        <v>8641</v>
      </c>
      <c r="Q27114" s="82" t="s">
        <v>72645</v>
      </c>
      <c r="R27114"/>
    </row>
    <row r="27115" spans="12:18" x14ac:dyDescent="0.25">
      <c r="L27115" t="s">
        <v>3431</v>
      </c>
      <c r="M27115" t="s">
        <v>29514</v>
      </c>
      <c r="N27115" t="s">
        <v>64372</v>
      </c>
      <c r="O27115" s="76" t="s">
        <v>4374</v>
      </c>
      <c r="P27115" s="82">
        <v>5903</v>
      </c>
      <c r="Q27115" s="82" t="s">
        <v>72645</v>
      </c>
      <c r="R27115"/>
    </row>
    <row r="27116" spans="12:18" x14ac:dyDescent="0.25">
      <c r="L27116" t="s">
        <v>3431</v>
      </c>
      <c r="M27116" t="s">
        <v>28617</v>
      </c>
      <c r="N27116" t="s">
        <v>64373</v>
      </c>
      <c r="O27116" s="76" t="s">
        <v>4356</v>
      </c>
      <c r="P27116" s="82">
        <v>1487</v>
      </c>
      <c r="Q27116" s="82" t="s">
        <v>75742</v>
      </c>
      <c r="R27116"/>
    </row>
    <row r="27117" spans="12:18" x14ac:dyDescent="0.25">
      <c r="L27117" t="s">
        <v>3431</v>
      </c>
      <c r="M27117" t="s">
        <v>29368</v>
      </c>
      <c r="N27117" t="s">
        <v>64374</v>
      </c>
      <c r="O27117" s="76" t="s">
        <v>4356</v>
      </c>
      <c r="P27117" s="82">
        <v>691</v>
      </c>
      <c r="Q27117" s="82" t="s">
        <v>75648</v>
      </c>
      <c r="R27117"/>
    </row>
    <row r="27118" spans="12:18" x14ac:dyDescent="0.25">
      <c r="L27118" t="s">
        <v>3431</v>
      </c>
      <c r="M27118" t="s">
        <v>29371</v>
      </c>
      <c r="N27118" t="s">
        <v>64375</v>
      </c>
      <c r="O27118" s="76" t="s">
        <v>4356</v>
      </c>
      <c r="P27118" s="82">
        <v>909</v>
      </c>
      <c r="Q27118" s="82" t="s">
        <v>75649</v>
      </c>
      <c r="R27118"/>
    </row>
    <row r="27119" spans="12:18" x14ac:dyDescent="0.25">
      <c r="L27119" t="s">
        <v>3431</v>
      </c>
      <c r="M27119" t="s">
        <v>26806</v>
      </c>
      <c r="N27119" t="s">
        <v>64376</v>
      </c>
      <c r="O27119" s="76" t="s">
        <v>4356</v>
      </c>
      <c r="P27119" s="82">
        <v>435</v>
      </c>
      <c r="Q27119" s="82" t="s">
        <v>75650</v>
      </c>
      <c r="R27119"/>
    </row>
    <row r="27120" spans="12:18" x14ac:dyDescent="0.25">
      <c r="L27120" t="s">
        <v>3431</v>
      </c>
      <c r="M27120" t="s">
        <v>26794</v>
      </c>
      <c r="N27120" t="s">
        <v>64377</v>
      </c>
      <c r="O27120" s="76" t="s">
        <v>4374</v>
      </c>
      <c r="P27120" s="82">
        <v>6398</v>
      </c>
      <c r="Q27120" s="82" t="s">
        <v>72645</v>
      </c>
      <c r="R27120"/>
    </row>
    <row r="27121" spans="12:18" x14ac:dyDescent="0.25">
      <c r="L27121" t="s">
        <v>3431</v>
      </c>
      <c r="M27121" t="s">
        <v>26797</v>
      </c>
      <c r="N27121" t="s">
        <v>64378</v>
      </c>
      <c r="O27121" s="76" t="s">
        <v>4356</v>
      </c>
      <c r="P27121" s="82">
        <v>573</v>
      </c>
      <c r="Q27121" s="82" t="s">
        <v>75620</v>
      </c>
      <c r="R27121"/>
    </row>
    <row r="27122" spans="12:18" x14ac:dyDescent="0.25">
      <c r="L27122" t="s">
        <v>3431</v>
      </c>
      <c r="M27122" t="s">
        <v>26813</v>
      </c>
      <c r="N27122" t="s">
        <v>64379</v>
      </c>
      <c r="O27122" s="76" t="s">
        <v>4450</v>
      </c>
      <c r="P27122" s="82">
        <v>6334</v>
      </c>
      <c r="Q27122" s="82" t="s">
        <v>72645</v>
      </c>
      <c r="R27122"/>
    </row>
    <row r="27123" spans="12:18" x14ac:dyDescent="0.25">
      <c r="L27123" t="s">
        <v>3431</v>
      </c>
      <c r="M27123" t="s">
        <v>27071</v>
      </c>
      <c r="N27123" t="s">
        <v>64380</v>
      </c>
      <c r="O27123" s="76" t="s">
        <v>4374</v>
      </c>
      <c r="P27123" s="82">
        <v>4050</v>
      </c>
      <c r="Q27123" s="82" t="s">
        <v>72645</v>
      </c>
      <c r="R27123"/>
    </row>
    <row r="27124" spans="12:18" x14ac:dyDescent="0.25">
      <c r="L27124" t="s">
        <v>3431</v>
      </c>
      <c r="M27124" t="s">
        <v>27027</v>
      </c>
      <c r="N27124" t="s">
        <v>64381</v>
      </c>
      <c r="O27124" s="76" t="s">
        <v>4356</v>
      </c>
      <c r="P27124" s="82">
        <v>972</v>
      </c>
      <c r="Q27124" s="82" t="s">
        <v>75651</v>
      </c>
      <c r="R27124"/>
    </row>
    <row r="27125" spans="12:18" x14ac:dyDescent="0.25">
      <c r="L27125" t="s">
        <v>3431</v>
      </c>
      <c r="M27125" t="s">
        <v>28553</v>
      </c>
      <c r="N27125" t="s">
        <v>64382</v>
      </c>
      <c r="O27125" s="76" t="s">
        <v>4374</v>
      </c>
      <c r="P27125" s="82">
        <v>1118</v>
      </c>
      <c r="Q27125" s="82" t="s">
        <v>72645</v>
      </c>
      <c r="R27125"/>
    </row>
    <row r="27126" spans="12:18" x14ac:dyDescent="0.25">
      <c r="L27126" t="s">
        <v>3431</v>
      </c>
      <c r="M27126" t="s">
        <v>29374</v>
      </c>
      <c r="N27126" t="s">
        <v>64383</v>
      </c>
      <c r="O27126" s="76" t="s">
        <v>4356</v>
      </c>
      <c r="P27126" s="82">
        <v>1048</v>
      </c>
      <c r="Q27126" s="82" t="s">
        <v>75652</v>
      </c>
      <c r="R27126"/>
    </row>
    <row r="27127" spans="12:18" x14ac:dyDescent="0.25">
      <c r="L27127" t="s">
        <v>3431</v>
      </c>
      <c r="M27127" t="s">
        <v>27028</v>
      </c>
      <c r="N27127" t="s">
        <v>64384</v>
      </c>
      <c r="O27127" s="76" t="s">
        <v>4356</v>
      </c>
      <c r="P27127" s="82">
        <v>1021</v>
      </c>
      <c r="Q27127" s="82" t="s">
        <v>75653</v>
      </c>
      <c r="R27127"/>
    </row>
    <row r="27128" spans="12:18" x14ac:dyDescent="0.25">
      <c r="L27128" t="s">
        <v>3431</v>
      </c>
      <c r="M27128" t="s">
        <v>29377</v>
      </c>
      <c r="N27128" t="s">
        <v>64385</v>
      </c>
      <c r="O27128" s="76" t="s">
        <v>4356</v>
      </c>
      <c r="P27128" s="82">
        <v>880</v>
      </c>
      <c r="Q27128" s="82" t="s">
        <v>75654</v>
      </c>
      <c r="R27128"/>
    </row>
    <row r="27129" spans="12:18" x14ac:dyDescent="0.25">
      <c r="L27129" t="s">
        <v>3431</v>
      </c>
      <c r="M27129" t="s">
        <v>28556</v>
      </c>
      <c r="N27129" t="s">
        <v>64386</v>
      </c>
      <c r="O27129" s="76" t="s">
        <v>4356</v>
      </c>
      <c r="P27129" s="82">
        <v>1853</v>
      </c>
      <c r="Q27129" s="82" t="s">
        <v>75655</v>
      </c>
      <c r="R27129"/>
    </row>
    <row r="27130" spans="12:18" x14ac:dyDescent="0.25">
      <c r="L27130" t="s">
        <v>3431</v>
      </c>
      <c r="M27130" t="s">
        <v>11348</v>
      </c>
      <c r="N27130" t="s">
        <v>64387</v>
      </c>
      <c r="O27130" s="76" t="s">
        <v>4356</v>
      </c>
      <c r="P27130" s="82">
        <v>530</v>
      </c>
      <c r="Q27130" s="82" t="s">
        <v>75611</v>
      </c>
      <c r="R27130"/>
    </row>
    <row r="27131" spans="12:18" x14ac:dyDescent="0.25">
      <c r="L27131" t="s">
        <v>3431</v>
      </c>
      <c r="M27131" t="s">
        <v>25274</v>
      </c>
      <c r="N27131" t="s">
        <v>64388</v>
      </c>
      <c r="O27131" s="76" t="s">
        <v>4356</v>
      </c>
      <c r="P27131" s="82">
        <v>1587</v>
      </c>
      <c r="Q27131" s="82" t="s">
        <v>75671</v>
      </c>
      <c r="R27131"/>
    </row>
    <row r="27132" spans="12:18" x14ac:dyDescent="0.25">
      <c r="L27132" t="s">
        <v>3431</v>
      </c>
      <c r="M27132" t="s">
        <v>29383</v>
      </c>
      <c r="N27132" t="s">
        <v>64389</v>
      </c>
      <c r="O27132" s="76" t="s">
        <v>4356</v>
      </c>
      <c r="P27132" s="82">
        <v>667</v>
      </c>
      <c r="Q27132" s="82" t="s">
        <v>75656</v>
      </c>
      <c r="R27132"/>
    </row>
    <row r="27133" spans="12:18" x14ac:dyDescent="0.25">
      <c r="L27133" t="s">
        <v>3431</v>
      </c>
      <c r="M27133" t="s">
        <v>26807</v>
      </c>
      <c r="N27133" t="s">
        <v>64390</v>
      </c>
      <c r="O27133" s="76" t="s">
        <v>4374</v>
      </c>
      <c r="P27133" s="82">
        <v>5793</v>
      </c>
      <c r="Q27133" s="82" t="s">
        <v>72645</v>
      </c>
      <c r="R27133"/>
    </row>
    <row r="27134" spans="12:18" x14ac:dyDescent="0.25">
      <c r="L27134" t="s">
        <v>3431</v>
      </c>
      <c r="M27134" t="s">
        <v>26990</v>
      </c>
      <c r="N27134" t="s">
        <v>64391</v>
      </c>
      <c r="O27134" s="76" t="s">
        <v>4356</v>
      </c>
      <c r="P27134" s="82">
        <v>622</v>
      </c>
      <c r="Q27134" s="82" t="s">
        <v>75600</v>
      </c>
      <c r="R27134"/>
    </row>
    <row r="27135" spans="12:18" x14ac:dyDescent="0.25">
      <c r="L27135" t="s">
        <v>3431</v>
      </c>
      <c r="M27135" t="s">
        <v>25256</v>
      </c>
      <c r="N27135" t="s">
        <v>64392</v>
      </c>
      <c r="O27135" s="76" t="s">
        <v>4374</v>
      </c>
      <c r="P27135" s="82">
        <v>1453</v>
      </c>
      <c r="Q27135" s="82" t="s">
        <v>72645</v>
      </c>
      <c r="R27135"/>
    </row>
    <row r="27136" spans="12:18" x14ac:dyDescent="0.25">
      <c r="L27136" t="s">
        <v>3431</v>
      </c>
      <c r="M27136" t="s">
        <v>26804</v>
      </c>
      <c r="N27136" t="s">
        <v>64393</v>
      </c>
      <c r="O27136" s="76" t="s">
        <v>4356</v>
      </c>
      <c r="P27136" s="82">
        <v>785</v>
      </c>
      <c r="Q27136" s="82" t="s">
        <v>75645</v>
      </c>
      <c r="R27136"/>
    </row>
    <row r="27137" spans="12:18" x14ac:dyDescent="0.25">
      <c r="L27137" t="s">
        <v>3431</v>
      </c>
      <c r="M27137" t="s">
        <v>28548</v>
      </c>
      <c r="N27137" t="s">
        <v>64394</v>
      </c>
      <c r="O27137" s="76" t="s">
        <v>4356</v>
      </c>
      <c r="P27137" s="82">
        <v>492</v>
      </c>
      <c r="Q27137" s="82" t="s">
        <v>75646</v>
      </c>
      <c r="R27137"/>
    </row>
    <row r="27138" spans="12:18" x14ac:dyDescent="0.25">
      <c r="L27138" t="s">
        <v>3431</v>
      </c>
      <c r="M27138" t="s">
        <v>26820</v>
      </c>
      <c r="N27138" t="s">
        <v>64395</v>
      </c>
      <c r="O27138" s="76" t="s">
        <v>4356</v>
      </c>
      <c r="P27138" s="82">
        <v>612</v>
      </c>
      <c r="Q27138" s="82" t="s">
        <v>75686</v>
      </c>
      <c r="R27138"/>
    </row>
    <row r="27139" spans="12:18" x14ac:dyDescent="0.25">
      <c r="L27139" t="s">
        <v>3431</v>
      </c>
      <c r="M27139" t="s">
        <v>25264</v>
      </c>
      <c r="N27139" t="s">
        <v>64396</v>
      </c>
      <c r="O27139" s="76" t="s">
        <v>4356</v>
      </c>
      <c r="P27139" s="82">
        <v>922</v>
      </c>
      <c r="Q27139" s="82" t="s">
        <v>75657</v>
      </c>
      <c r="R27139"/>
    </row>
    <row r="27140" spans="12:18" x14ac:dyDescent="0.25">
      <c r="L27140" t="s">
        <v>3431</v>
      </c>
      <c r="M27140" t="s">
        <v>27030</v>
      </c>
      <c r="N27140" t="s">
        <v>64397</v>
      </c>
      <c r="O27140" s="76" t="s">
        <v>4374</v>
      </c>
      <c r="P27140" s="82">
        <v>4803</v>
      </c>
      <c r="Q27140" s="82" t="s">
        <v>72645</v>
      </c>
      <c r="R27140"/>
    </row>
    <row r="27141" spans="12:18" x14ac:dyDescent="0.25">
      <c r="L27141" t="s">
        <v>3431</v>
      </c>
      <c r="M27141" t="s">
        <v>26808</v>
      </c>
      <c r="N27141" t="s">
        <v>64398</v>
      </c>
      <c r="O27141" s="76" t="s">
        <v>4374</v>
      </c>
      <c r="P27141" s="82">
        <v>3664</v>
      </c>
      <c r="Q27141" s="82" t="s">
        <v>72645</v>
      </c>
      <c r="R27141"/>
    </row>
    <row r="27142" spans="12:18" x14ac:dyDescent="0.25">
      <c r="L27142" t="s">
        <v>3431</v>
      </c>
      <c r="M27142" t="s">
        <v>28558</v>
      </c>
      <c r="N27142" t="s">
        <v>64399</v>
      </c>
      <c r="O27142" s="76" t="s">
        <v>4374</v>
      </c>
      <c r="P27142" s="82">
        <v>3122</v>
      </c>
      <c r="Q27142" s="82" t="s">
        <v>72645</v>
      </c>
      <c r="R27142"/>
    </row>
    <row r="27143" spans="12:18" x14ac:dyDescent="0.25">
      <c r="L27143" t="s">
        <v>3431</v>
      </c>
      <c r="M27143" t="s">
        <v>27031</v>
      </c>
      <c r="N27143" t="s">
        <v>64400</v>
      </c>
      <c r="O27143" s="76" t="s">
        <v>4374</v>
      </c>
      <c r="P27143" s="82">
        <v>2559</v>
      </c>
      <c r="Q27143" s="82" t="s">
        <v>72645</v>
      </c>
      <c r="R27143"/>
    </row>
    <row r="27144" spans="12:18" x14ac:dyDescent="0.25">
      <c r="L27144" t="s">
        <v>3431</v>
      </c>
      <c r="M27144" t="s">
        <v>26809</v>
      </c>
      <c r="N27144" t="s">
        <v>64401</v>
      </c>
      <c r="O27144" s="76" t="s">
        <v>4356</v>
      </c>
      <c r="P27144" s="82">
        <v>977</v>
      </c>
      <c r="Q27144" s="82" t="s">
        <v>75658</v>
      </c>
      <c r="R27144"/>
    </row>
    <row r="27145" spans="12:18" x14ac:dyDescent="0.25">
      <c r="L27145" t="s">
        <v>3431</v>
      </c>
      <c r="M27145" t="s">
        <v>26810</v>
      </c>
      <c r="N27145" t="s">
        <v>64402</v>
      </c>
      <c r="O27145" s="76" t="s">
        <v>4356</v>
      </c>
      <c r="P27145" s="82">
        <v>595</v>
      </c>
      <c r="Q27145" s="82" t="s">
        <v>75659</v>
      </c>
      <c r="R27145"/>
    </row>
    <row r="27146" spans="12:18" x14ac:dyDescent="0.25">
      <c r="L27146" t="s">
        <v>3431</v>
      </c>
      <c r="M27146" t="s">
        <v>29390</v>
      </c>
      <c r="N27146" t="s">
        <v>64403</v>
      </c>
      <c r="O27146" s="76" t="s">
        <v>4374</v>
      </c>
      <c r="P27146" s="82">
        <v>2626</v>
      </c>
      <c r="Q27146" s="82" t="s">
        <v>72645</v>
      </c>
      <c r="R27146"/>
    </row>
    <row r="27147" spans="12:18" x14ac:dyDescent="0.25">
      <c r="L27147" t="s">
        <v>3431</v>
      </c>
      <c r="M27147" t="s">
        <v>28559</v>
      </c>
      <c r="N27147" t="s">
        <v>64404</v>
      </c>
      <c r="O27147" s="76" t="s">
        <v>4374</v>
      </c>
      <c r="P27147" s="82">
        <v>1808</v>
      </c>
      <c r="Q27147" s="82" t="s">
        <v>72645</v>
      </c>
      <c r="R27147"/>
    </row>
    <row r="27148" spans="12:18" x14ac:dyDescent="0.25">
      <c r="L27148" t="s">
        <v>3431</v>
      </c>
      <c r="M27148" t="s">
        <v>25305</v>
      </c>
      <c r="N27148" t="s">
        <v>64405</v>
      </c>
      <c r="O27148" s="76">
        <v>1</v>
      </c>
      <c r="P27148" s="82">
        <v>516092</v>
      </c>
      <c r="Q27148" s="82" t="s">
        <v>72645</v>
      </c>
      <c r="R27148"/>
    </row>
    <row r="27149" spans="12:18" x14ac:dyDescent="0.25">
      <c r="L27149" t="s">
        <v>3431</v>
      </c>
      <c r="M27149" t="s">
        <v>26811</v>
      </c>
      <c r="N27149" t="s">
        <v>64406</v>
      </c>
      <c r="O27149" s="76" t="s">
        <v>4356</v>
      </c>
      <c r="P27149" s="82">
        <v>462</v>
      </c>
      <c r="Q27149" s="82" t="s">
        <v>75660</v>
      </c>
      <c r="R27149"/>
    </row>
    <row r="27150" spans="12:18" x14ac:dyDescent="0.25">
      <c r="L27150" t="s">
        <v>3431</v>
      </c>
      <c r="M27150" t="s">
        <v>27033</v>
      </c>
      <c r="N27150" t="s">
        <v>64407</v>
      </c>
      <c r="O27150" s="76" t="s">
        <v>4374</v>
      </c>
      <c r="P27150" s="82">
        <v>875</v>
      </c>
      <c r="Q27150" s="82" t="s">
        <v>72645</v>
      </c>
      <c r="R27150"/>
    </row>
    <row r="27151" spans="12:18" x14ac:dyDescent="0.25">
      <c r="L27151" t="s">
        <v>3431</v>
      </c>
      <c r="M27151" t="s">
        <v>11177</v>
      </c>
      <c r="N27151" t="s">
        <v>64408</v>
      </c>
      <c r="O27151" s="76" t="s">
        <v>4356</v>
      </c>
      <c r="P27151" s="82">
        <v>726</v>
      </c>
      <c r="Q27151" s="82" t="s">
        <v>75661</v>
      </c>
      <c r="R27151"/>
    </row>
    <row r="27152" spans="12:18" x14ac:dyDescent="0.25">
      <c r="L27152" t="s">
        <v>3431</v>
      </c>
      <c r="M27152" t="s">
        <v>26812</v>
      </c>
      <c r="N27152" t="s">
        <v>64409</v>
      </c>
      <c r="O27152" s="76" t="s">
        <v>4374</v>
      </c>
      <c r="P27152" s="82">
        <v>3657</v>
      </c>
      <c r="Q27152" s="82" t="s">
        <v>72645</v>
      </c>
      <c r="R27152"/>
    </row>
    <row r="27153" spans="12:18" x14ac:dyDescent="0.25">
      <c r="L27153" t="s">
        <v>3431</v>
      </c>
      <c r="M27153" t="s">
        <v>7560</v>
      </c>
      <c r="N27153" t="s">
        <v>64410</v>
      </c>
      <c r="O27153" s="76" t="s">
        <v>4356</v>
      </c>
      <c r="P27153" s="82">
        <v>1688</v>
      </c>
      <c r="Q27153" s="82" t="s">
        <v>75743</v>
      </c>
      <c r="R27153"/>
    </row>
    <row r="27154" spans="12:18" x14ac:dyDescent="0.25">
      <c r="L27154" t="s">
        <v>3431</v>
      </c>
      <c r="M27154" t="s">
        <v>28562</v>
      </c>
      <c r="N27154" t="s">
        <v>64411</v>
      </c>
      <c r="O27154" s="76" t="s">
        <v>4366</v>
      </c>
      <c r="P27154" s="82">
        <v>237</v>
      </c>
      <c r="Q27154" s="82" t="s">
        <v>75662</v>
      </c>
      <c r="R27154"/>
    </row>
    <row r="27155" spans="12:18" x14ac:dyDescent="0.25">
      <c r="L27155" t="s">
        <v>3431</v>
      </c>
      <c r="M27155" t="s">
        <v>29394</v>
      </c>
      <c r="N27155" t="s">
        <v>64412</v>
      </c>
      <c r="O27155" s="76" t="s">
        <v>4356</v>
      </c>
      <c r="P27155" s="82">
        <v>3381</v>
      </c>
      <c r="Q27155" s="82" t="s">
        <v>75663</v>
      </c>
      <c r="R27155"/>
    </row>
    <row r="27156" spans="12:18" x14ac:dyDescent="0.25">
      <c r="L27156" t="s">
        <v>3431</v>
      </c>
      <c r="M27156" t="s">
        <v>29396</v>
      </c>
      <c r="N27156" t="s">
        <v>64413</v>
      </c>
      <c r="O27156" s="76" t="s">
        <v>4356</v>
      </c>
      <c r="P27156" s="82">
        <v>850</v>
      </c>
      <c r="Q27156" s="82" t="s">
        <v>75664</v>
      </c>
      <c r="R27156"/>
    </row>
    <row r="27157" spans="12:18" x14ac:dyDescent="0.25">
      <c r="L27157" t="s">
        <v>3431</v>
      </c>
      <c r="M27157" t="s">
        <v>29518</v>
      </c>
      <c r="N27157" t="s">
        <v>64414</v>
      </c>
      <c r="O27157" s="76" t="s">
        <v>4450</v>
      </c>
      <c r="P27157" s="82">
        <v>33477</v>
      </c>
      <c r="Q27157" s="82" t="s">
        <v>72645</v>
      </c>
      <c r="R27157"/>
    </row>
    <row r="27158" spans="12:18" x14ac:dyDescent="0.25">
      <c r="L27158" t="s">
        <v>3431</v>
      </c>
      <c r="M27158" t="s">
        <v>13630</v>
      </c>
      <c r="N27158" t="s">
        <v>64415</v>
      </c>
      <c r="O27158" s="76" t="s">
        <v>4374</v>
      </c>
      <c r="P27158" s="82">
        <v>4331</v>
      </c>
      <c r="Q27158" s="82" t="s">
        <v>72645</v>
      </c>
      <c r="R27158"/>
    </row>
    <row r="27159" spans="12:18" x14ac:dyDescent="0.25">
      <c r="L27159" t="s">
        <v>3431</v>
      </c>
      <c r="M27159" t="s">
        <v>26833</v>
      </c>
      <c r="N27159" t="s">
        <v>64416</v>
      </c>
      <c r="O27159" s="76" t="s">
        <v>4374</v>
      </c>
      <c r="P27159" s="82">
        <v>13542</v>
      </c>
      <c r="Q27159" s="82" t="s">
        <v>72645</v>
      </c>
      <c r="R27159"/>
    </row>
    <row r="27160" spans="12:18" x14ac:dyDescent="0.25">
      <c r="L27160" t="s">
        <v>3431</v>
      </c>
      <c r="M27160" t="s">
        <v>25265</v>
      </c>
      <c r="N27160" t="s">
        <v>64417</v>
      </c>
      <c r="O27160" s="76" t="s">
        <v>4356</v>
      </c>
      <c r="P27160" s="82">
        <v>210</v>
      </c>
      <c r="Q27160" s="82" t="s">
        <v>75665</v>
      </c>
      <c r="R27160"/>
    </row>
    <row r="27161" spans="12:18" x14ac:dyDescent="0.25">
      <c r="L27161" t="s">
        <v>3431</v>
      </c>
      <c r="M27161" t="s">
        <v>20123</v>
      </c>
      <c r="N27161" t="s">
        <v>64418</v>
      </c>
      <c r="O27161" s="76" t="s">
        <v>4374</v>
      </c>
      <c r="P27161" s="82">
        <v>2959</v>
      </c>
      <c r="Q27161" s="82" t="s">
        <v>72645</v>
      </c>
      <c r="R27161"/>
    </row>
    <row r="27162" spans="12:18" x14ac:dyDescent="0.25">
      <c r="L27162" t="s">
        <v>3431</v>
      </c>
      <c r="M27162" t="s">
        <v>25302</v>
      </c>
      <c r="N27162" t="s">
        <v>64419</v>
      </c>
      <c r="O27162" s="76" t="s">
        <v>4374</v>
      </c>
      <c r="P27162" s="82">
        <v>3142</v>
      </c>
      <c r="Q27162" s="82" t="s">
        <v>72645</v>
      </c>
      <c r="R27162"/>
    </row>
    <row r="27163" spans="12:18" x14ac:dyDescent="0.25">
      <c r="L27163" t="s">
        <v>3431</v>
      </c>
      <c r="M27163" t="s">
        <v>25267</v>
      </c>
      <c r="N27163" t="s">
        <v>64420</v>
      </c>
      <c r="O27163" s="76" t="s">
        <v>4356</v>
      </c>
      <c r="P27163" s="82">
        <v>502</v>
      </c>
      <c r="Q27163" s="82" t="s">
        <v>75667</v>
      </c>
      <c r="R27163"/>
    </row>
    <row r="27164" spans="12:18" x14ac:dyDescent="0.25">
      <c r="L27164" t="s">
        <v>3431</v>
      </c>
      <c r="M27164" t="s">
        <v>29403</v>
      </c>
      <c r="N27164" t="s">
        <v>64421</v>
      </c>
      <c r="O27164" s="76" t="s">
        <v>4356</v>
      </c>
      <c r="P27164" s="82">
        <v>456</v>
      </c>
      <c r="Q27164" s="82" t="s">
        <v>75668</v>
      </c>
      <c r="R27164"/>
    </row>
    <row r="27165" spans="12:18" x14ac:dyDescent="0.25">
      <c r="L27165" t="s">
        <v>3431</v>
      </c>
      <c r="M27165" t="s">
        <v>25268</v>
      </c>
      <c r="N27165" t="s">
        <v>64422</v>
      </c>
      <c r="O27165" s="76" t="s">
        <v>4356</v>
      </c>
      <c r="P27165" s="82">
        <v>1385</v>
      </c>
      <c r="Q27165" s="82" t="s">
        <v>75669</v>
      </c>
      <c r="R27165"/>
    </row>
    <row r="27166" spans="12:18" x14ac:dyDescent="0.25">
      <c r="L27166" t="s">
        <v>3431</v>
      </c>
      <c r="M27166" t="s">
        <v>25269</v>
      </c>
      <c r="N27166" t="s">
        <v>64423</v>
      </c>
      <c r="O27166" s="76" t="s">
        <v>4374</v>
      </c>
      <c r="P27166" s="82">
        <v>1970</v>
      </c>
      <c r="Q27166" s="82" t="s">
        <v>72645</v>
      </c>
      <c r="R27166"/>
    </row>
    <row r="27167" spans="12:18" x14ac:dyDescent="0.25">
      <c r="L27167" t="s">
        <v>3431</v>
      </c>
      <c r="M27167" t="s">
        <v>25270</v>
      </c>
      <c r="N27167" t="s">
        <v>64424</v>
      </c>
      <c r="O27167" s="76" t="s">
        <v>4374</v>
      </c>
      <c r="P27167" s="82">
        <v>5938</v>
      </c>
      <c r="Q27167" s="82" t="s">
        <v>72645</v>
      </c>
      <c r="R27167"/>
    </row>
    <row r="27168" spans="12:18" x14ac:dyDescent="0.25">
      <c r="L27168" t="s">
        <v>3431</v>
      </c>
      <c r="M27168" t="s">
        <v>25271</v>
      </c>
      <c r="N27168" t="s">
        <v>64425</v>
      </c>
      <c r="O27168" s="76" t="s">
        <v>4374</v>
      </c>
      <c r="P27168" s="82">
        <v>7514</v>
      </c>
      <c r="Q27168" s="82" t="s">
        <v>72645</v>
      </c>
      <c r="R27168"/>
    </row>
    <row r="27169" spans="12:18" x14ac:dyDescent="0.25">
      <c r="L27169" t="s">
        <v>3431</v>
      </c>
      <c r="M27169" t="s">
        <v>25272</v>
      </c>
      <c r="N27169" t="s">
        <v>64426</v>
      </c>
      <c r="O27169" s="76" t="s">
        <v>4356</v>
      </c>
      <c r="P27169" s="82">
        <v>927</v>
      </c>
      <c r="Q27169" s="82" t="s">
        <v>75670</v>
      </c>
      <c r="R27169"/>
    </row>
    <row r="27170" spans="12:18" x14ac:dyDescent="0.25">
      <c r="L27170" t="s">
        <v>3431</v>
      </c>
      <c r="M27170" t="s">
        <v>27038</v>
      </c>
      <c r="N27170" t="s">
        <v>64427</v>
      </c>
      <c r="O27170" s="76" t="s">
        <v>4374</v>
      </c>
      <c r="P27170" s="82">
        <v>2444</v>
      </c>
      <c r="Q27170" s="82" t="s">
        <v>72645</v>
      </c>
      <c r="R27170"/>
    </row>
    <row r="27171" spans="12:18" x14ac:dyDescent="0.25">
      <c r="L27171" t="s">
        <v>3431</v>
      </c>
      <c r="M27171" t="s">
        <v>25273</v>
      </c>
      <c r="N27171" t="s">
        <v>64428</v>
      </c>
      <c r="O27171" s="76" t="s">
        <v>4450</v>
      </c>
      <c r="P27171" s="82">
        <v>26273</v>
      </c>
      <c r="Q27171" s="82" t="s">
        <v>72645</v>
      </c>
      <c r="R27171"/>
    </row>
    <row r="27172" spans="12:18" x14ac:dyDescent="0.25">
      <c r="L27172" t="s">
        <v>3431</v>
      </c>
      <c r="M27172" t="s">
        <v>26814</v>
      </c>
      <c r="N27172" t="s">
        <v>64429</v>
      </c>
      <c r="O27172" s="76" t="s">
        <v>4450</v>
      </c>
      <c r="P27172" s="82">
        <v>10390</v>
      </c>
      <c r="Q27172" s="82" t="s">
        <v>72645</v>
      </c>
      <c r="R27172"/>
    </row>
    <row r="27173" spans="12:18" x14ac:dyDescent="0.25">
      <c r="L27173" t="s">
        <v>3431</v>
      </c>
      <c r="M27173" t="s">
        <v>27039</v>
      </c>
      <c r="N27173" t="s">
        <v>64430</v>
      </c>
      <c r="O27173" s="76" t="s">
        <v>4374</v>
      </c>
      <c r="P27173" s="82">
        <v>1332</v>
      </c>
      <c r="Q27173" s="82" t="s">
        <v>72645</v>
      </c>
      <c r="R27173"/>
    </row>
    <row r="27174" spans="12:18" x14ac:dyDescent="0.25">
      <c r="L27174" t="s">
        <v>3431</v>
      </c>
      <c r="M27174" t="s">
        <v>26815</v>
      </c>
      <c r="N27174" t="s">
        <v>64431</v>
      </c>
      <c r="O27174" s="76" t="s">
        <v>4374</v>
      </c>
      <c r="P27174" s="82">
        <v>2637</v>
      </c>
      <c r="Q27174" s="82" t="s">
        <v>72645</v>
      </c>
      <c r="R27174"/>
    </row>
    <row r="27175" spans="12:18" x14ac:dyDescent="0.25">
      <c r="L27175" t="s">
        <v>3431</v>
      </c>
      <c r="M27175" t="s">
        <v>28569</v>
      </c>
      <c r="N27175" t="s">
        <v>64432</v>
      </c>
      <c r="O27175" s="76" t="s">
        <v>4356</v>
      </c>
      <c r="P27175" s="82">
        <v>1145</v>
      </c>
      <c r="Q27175" s="82" t="s">
        <v>75672</v>
      </c>
      <c r="R27175"/>
    </row>
    <row r="27176" spans="12:18" x14ac:dyDescent="0.25">
      <c r="L27176" t="s">
        <v>3431</v>
      </c>
      <c r="M27176" t="s">
        <v>23896</v>
      </c>
      <c r="N27176" t="s">
        <v>64433</v>
      </c>
      <c r="O27176" s="76" t="s">
        <v>4374</v>
      </c>
      <c r="P27176" s="82">
        <v>2637</v>
      </c>
      <c r="Q27176" s="82" t="s">
        <v>72645</v>
      </c>
      <c r="R27176"/>
    </row>
    <row r="27177" spans="12:18" x14ac:dyDescent="0.25">
      <c r="L27177" t="s">
        <v>3431</v>
      </c>
      <c r="M27177" t="s">
        <v>25276</v>
      </c>
      <c r="N27177" t="s">
        <v>64434</v>
      </c>
      <c r="O27177" s="76" t="s">
        <v>4374</v>
      </c>
      <c r="P27177" s="82">
        <v>3753</v>
      </c>
      <c r="Q27177" s="82" t="s">
        <v>72645</v>
      </c>
      <c r="R27177"/>
    </row>
    <row r="27178" spans="12:18" x14ac:dyDescent="0.25">
      <c r="L27178" t="s">
        <v>3431</v>
      </c>
      <c r="M27178" t="s">
        <v>25277</v>
      </c>
      <c r="N27178" t="s">
        <v>64435</v>
      </c>
      <c r="O27178" s="76" t="s">
        <v>4356</v>
      </c>
      <c r="P27178" s="82">
        <v>1102</v>
      </c>
      <c r="Q27178" s="82" t="s">
        <v>75674</v>
      </c>
      <c r="R27178"/>
    </row>
    <row r="27179" spans="12:18" x14ac:dyDescent="0.25">
      <c r="L27179" t="s">
        <v>3431</v>
      </c>
      <c r="M27179" t="s">
        <v>28573</v>
      </c>
      <c r="N27179" t="s">
        <v>64436</v>
      </c>
      <c r="O27179" s="76" t="s">
        <v>4356</v>
      </c>
      <c r="P27179" s="82">
        <v>468</v>
      </c>
      <c r="Q27179" s="82" t="s">
        <v>75675</v>
      </c>
      <c r="R27179"/>
    </row>
    <row r="27180" spans="12:18" x14ac:dyDescent="0.25">
      <c r="L27180" t="s">
        <v>3431</v>
      </c>
      <c r="M27180" t="s">
        <v>25303</v>
      </c>
      <c r="N27180" t="s">
        <v>64437</v>
      </c>
      <c r="O27180" s="76" t="s">
        <v>4356</v>
      </c>
      <c r="P27180" s="82">
        <v>4114</v>
      </c>
      <c r="Q27180" s="82" t="s">
        <v>75744</v>
      </c>
      <c r="R27180"/>
    </row>
    <row r="27181" spans="12:18" x14ac:dyDescent="0.25">
      <c r="L27181" t="s">
        <v>3431</v>
      </c>
      <c r="M27181" t="s">
        <v>25278</v>
      </c>
      <c r="N27181" t="s">
        <v>64438</v>
      </c>
      <c r="O27181" s="76" t="s">
        <v>4356</v>
      </c>
      <c r="P27181" s="82">
        <v>1325</v>
      </c>
      <c r="Q27181" s="82" t="s">
        <v>75676</v>
      </c>
      <c r="R27181"/>
    </row>
    <row r="27182" spans="12:18" x14ac:dyDescent="0.25">
      <c r="L27182" t="s">
        <v>3431</v>
      </c>
      <c r="M27182" t="s">
        <v>26816</v>
      </c>
      <c r="N27182" t="s">
        <v>64439</v>
      </c>
      <c r="O27182" s="76" t="s">
        <v>4356</v>
      </c>
      <c r="P27182" s="82">
        <v>3467</v>
      </c>
      <c r="Q27182" s="82" t="s">
        <v>75677</v>
      </c>
      <c r="R27182"/>
    </row>
    <row r="27183" spans="12:18" x14ac:dyDescent="0.25">
      <c r="L27183" t="s">
        <v>3431</v>
      </c>
      <c r="M27183" t="s">
        <v>29415</v>
      </c>
      <c r="N27183" t="s">
        <v>64440</v>
      </c>
      <c r="O27183" s="76" t="s">
        <v>4356</v>
      </c>
      <c r="P27183" s="82">
        <v>319</v>
      </c>
      <c r="Q27183" s="82" t="s">
        <v>75678</v>
      </c>
      <c r="R27183"/>
    </row>
    <row r="27184" spans="12:18" x14ac:dyDescent="0.25">
      <c r="L27184" t="s">
        <v>3431</v>
      </c>
      <c r="M27184" t="s">
        <v>26817</v>
      </c>
      <c r="N27184" t="s">
        <v>64441</v>
      </c>
      <c r="O27184" s="76" t="s">
        <v>4356</v>
      </c>
      <c r="P27184" s="82">
        <v>1119</v>
      </c>
      <c r="Q27184" s="82" t="s">
        <v>75679</v>
      </c>
      <c r="R27184"/>
    </row>
    <row r="27185" spans="12:18" x14ac:dyDescent="0.25">
      <c r="L27185" t="s">
        <v>3431</v>
      </c>
      <c r="M27185" t="s">
        <v>26834</v>
      </c>
      <c r="N27185" t="s">
        <v>64442</v>
      </c>
      <c r="O27185" s="76" t="s">
        <v>4450</v>
      </c>
      <c r="P27185" s="82">
        <v>30012</v>
      </c>
      <c r="Q27185" s="82" t="s">
        <v>72645</v>
      </c>
      <c r="R27185"/>
    </row>
    <row r="27186" spans="12:18" x14ac:dyDescent="0.25">
      <c r="L27186" t="s">
        <v>3431</v>
      </c>
      <c r="M27186" t="s">
        <v>29419</v>
      </c>
      <c r="N27186" t="s">
        <v>64443</v>
      </c>
      <c r="O27186" s="76" t="s">
        <v>4356</v>
      </c>
      <c r="P27186" s="82">
        <v>322</v>
      </c>
      <c r="Q27186" s="82" t="s">
        <v>75680</v>
      </c>
      <c r="R27186"/>
    </row>
    <row r="27187" spans="12:18" x14ac:dyDescent="0.25">
      <c r="L27187" t="s">
        <v>3431</v>
      </c>
      <c r="M27187" t="s">
        <v>26818</v>
      </c>
      <c r="N27187" t="s">
        <v>64444</v>
      </c>
      <c r="O27187" s="76" t="s">
        <v>4356</v>
      </c>
      <c r="P27187" s="82">
        <v>579</v>
      </c>
      <c r="Q27187" s="82" t="s">
        <v>75681</v>
      </c>
      <c r="R27187"/>
    </row>
    <row r="27188" spans="12:18" x14ac:dyDescent="0.25">
      <c r="L27188" t="s">
        <v>3431</v>
      </c>
      <c r="M27188" t="s">
        <v>28576</v>
      </c>
      <c r="N27188" t="s">
        <v>64445</v>
      </c>
      <c r="O27188" s="76" t="s">
        <v>4374</v>
      </c>
      <c r="P27188" s="82">
        <v>1528</v>
      </c>
      <c r="Q27188" s="82" t="s">
        <v>72645</v>
      </c>
      <c r="R27188"/>
    </row>
    <row r="27189" spans="12:18" x14ac:dyDescent="0.25">
      <c r="L27189" t="s">
        <v>3431</v>
      </c>
      <c r="M27189" t="s">
        <v>26819</v>
      </c>
      <c r="N27189" t="s">
        <v>64446</v>
      </c>
      <c r="O27189" s="76" t="s">
        <v>4356</v>
      </c>
      <c r="P27189" s="82">
        <v>636</v>
      </c>
      <c r="Q27189" s="82" t="s">
        <v>75682</v>
      </c>
      <c r="R27189"/>
    </row>
    <row r="27190" spans="12:18" x14ac:dyDescent="0.25">
      <c r="L27190" t="s">
        <v>3431</v>
      </c>
      <c r="M27190" t="s">
        <v>28579</v>
      </c>
      <c r="N27190" t="s">
        <v>64447</v>
      </c>
      <c r="O27190" s="76" t="s">
        <v>4356</v>
      </c>
      <c r="P27190" s="82">
        <v>1162</v>
      </c>
      <c r="Q27190" s="82" t="s">
        <v>75683</v>
      </c>
      <c r="R27190"/>
    </row>
    <row r="27191" spans="12:18" x14ac:dyDescent="0.25">
      <c r="L27191" t="s">
        <v>3431</v>
      </c>
      <c r="M27191" t="s">
        <v>25279</v>
      </c>
      <c r="N27191" t="s">
        <v>64448</v>
      </c>
      <c r="O27191" s="76" t="s">
        <v>4374</v>
      </c>
      <c r="P27191" s="82">
        <v>2316</v>
      </c>
      <c r="Q27191" s="82" t="s">
        <v>72645</v>
      </c>
      <c r="R27191"/>
    </row>
    <row r="27192" spans="12:18" x14ac:dyDescent="0.25">
      <c r="L27192" t="s">
        <v>3431</v>
      </c>
      <c r="M27192" t="s">
        <v>104741</v>
      </c>
      <c r="N27192" t="s">
        <v>104742</v>
      </c>
      <c r="O27192" s="76" t="s">
        <v>4356</v>
      </c>
      <c r="P27192" s="82">
        <v>791</v>
      </c>
      <c r="Q27192" s="82" t="s">
        <v>75684</v>
      </c>
      <c r="R27192"/>
    </row>
    <row r="27193" spans="12:18" x14ac:dyDescent="0.25">
      <c r="L27193" t="s">
        <v>3431</v>
      </c>
      <c r="M27193" t="s">
        <v>4655</v>
      </c>
      <c r="N27193" t="s">
        <v>64449</v>
      </c>
      <c r="O27193" s="76" t="s">
        <v>4356</v>
      </c>
      <c r="P27193" s="82">
        <v>1002</v>
      </c>
      <c r="Q27193" s="82" t="s">
        <v>75685</v>
      </c>
      <c r="R27193"/>
    </row>
    <row r="27194" spans="12:18" x14ac:dyDescent="0.25">
      <c r="L27194" t="s">
        <v>3431</v>
      </c>
      <c r="M27194" t="s">
        <v>28628</v>
      </c>
      <c r="N27194" t="s">
        <v>64450</v>
      </c>
      <c r="O27194" s="76" t="s">
        <v>4450</v>
      </c>
      <c r="P27194" s="82">
        <v>5934</v>
      </c>
      <c r="Q27194" s="82" t="s">
        <v>72645</v>
      </c>
      <c r="R27194"/>
    </row>
    <row r="27195" spans="12:18" x14ac:dyDescent="0.25">
      <c r="L27195" t="s">
        <v>3431</v>
      </c>
      <c r="M27195" t="s">
        <v>28630</v>
      </c>
      <c r="N27195" t="s">
        <v>64451</v>
      </c>
      <c r="O27195" s="76" t="s">
        <v>4374</v>
      </c>
      <c r="P27195" s="82">
        <v>2360</v>
      </c>
      <c r="Q27195" s="82" t="s">
        <v>72645</v>
      </c>
      <c r="R27195"/>
    </row>
    <row r="27196" spans="12:18" x14ac:dyDescent="0.25">
      <c r="L27196" t="s">
        <v>3431</v>
      </c>
      <c r="M27196" t="s">
        <v>27384</v>
      </c>
      <c r="N27196" t="s">
        <v>64452</v>
      </c>
      <c r="O27196" s="76" t="s">
        <v>4356</v>
      </c>
      <c r="P27196" s="82">
        <v>2009</v>
      </c>
      <c r="Q27196" s="82" t="s">
        <v>75687</v>
      </c>
      <c r="R27196"/>
    </row>
    <row r="27197" spans="12:18" x14ac:dyDescent="0.25">
      <c r="L27197" t="s">
        <v>3431</v>
      </c>
      <c r="M27197" t="s">
        <v>26836</v>
      </c>
      <c r="N27197" t="s">
        <v>64453</v>
      </c>
      <c r="O27197" s="76" t="s">
        <v>4374</v>
      </c>
      <c r="P27197" s="82">
        <v>2664</v>
      </c>
      <c r="Q27197" s="82" t="s">
        <v>72645</v>
      </c>
      <c r="R27197"/>
    </row>
    <row r="27198" spans="12:18" x14ac:dyDescent="0.25">
      <c r="L27198" t="s">
        <v>3431</v>
      </c>
      <c r="M27198" t="s">
        <v>29522</v>
      </c>
      <c r="N27198" t="s">
        <v>64454</v>
      </c>
      <c r="O27198" s="76" t="s">
        <v>4374</v>
      </c>
      <c r="P27198" s="82">
        <v>1812</v>
      </c>
      <c r="Q27198" s="82" t="s">
        <v>72645</v>
      </c>
      <c r="R27198"/>
    </row>
    <row r="27199" spans="12:18" x14ac:dyDescent="0.25">
      <c r="L27199" t="s">
        <v>3431</v>
      </c>
      <c r="M27199" t="s">
        <v>25304</v>
      </c>
      <c r="N27199" t="s">
        <v>64455</v>
      </c>
      <c r="O27199" s="76" t="s">
        <v>4374</v>
      </c>
      <c r="P27199" s="82">
        <v>2922</v>
      </c>
      <c r="Q27199" s="82" t="s">
        <v>72645</v>
      </c>
      <c r="R27199"/>
    </row>
    <row r="27200" spans="12:18" x14ac:dyDescent="0.25">
      <c r="L27200" t="s">
        <v>3431</v>
      </c>
      <c r="M27200" t="s">
        <v>28582</v>
      </c>
      <c r="N27200" t="s">
        <v>64456</v>
      </c>
      <c r="O27200" s="76" t="s">
        <v>4374</v>
      </c>
      <c r="P27200" s="82">
        <v>4515</v>
      </c>
      <c r="Q27200" s="82" t="s">
        <v>72645</v>
      </c>
      <c r="R27200"/>
    </row>
    <row r="27201" spans="12:18" x14ac:dyDescent="0.25">
      <c r="L27201" t="s">
        <v>3431</v>
      </c>
      <c r="M27201" t="s">
        <v>28585</v>
      </c>
      <c r="N27201" t="s">
        <v>64457</v>
      </c>
      <c r="O27201" s="76" t="s">
        <v>4374</v>
      </c>
      <c r="P27201" s="82">
        <v>2029</v>
      </c>
      <c r="Q27201" s="82" t="s">
        <v>72645</v>
      </c>
      <c r="R27201"/>
    </row>
    <row r="27202" spans="12:18" x14ac:dyDescent="0.25">
      <c r="L27202" t="s">
        <v>3431</v>
      </c>
      <c r="M27202" t="s">
        <v>29429</v>
      </c>
      <c r="N27202" t="s">
        <v>64458</v>
      </c>
      <c r="O27202" s="76" t="s">
        <v>4356</v>
      </c>
      <c r="P27202" s="82">
        <v>813</v>
      </c>
      <c r="Q27202" s="82" t="s">
        <v>75688</v>
      </c>
      <c r="R27202"/>
    </row>
    <row r="27203" spans="12:18" x14ac:dyDescent="0.25">
      <c r="L27203" t="s">
        <v>3431</v>
      </c>
      <c r="M27203" t="s">
        <v>27043</v>
      </c>
      <c r="N27203" t="s">
        <v>64459</v>
      </c>
      <c r="O27203" s="76" t="s">
        <v>4356</v>
      </c>
      <c r="P27203" s="82">
        <v>284</v>
      </c>
      <c r="Q27203" s="82" t="s">
        <v>75690</v>
      </c>
      <c r="R27203"/>
    </row>
    <row r="27204" spans="12:18" x14ac:dyDescent="0.25">
      <c r="L27204" t="s">
        <v>3431</v>
      </c>
      <c r="M27204" t="s">
        <v>28588</v>
      </c>
      <c r="N27204" t="s">
        <v>64460</v>
      </c>
      <c r="O27204" s="76" t="s">
        <v>4366</v>
      </c>
      <c r="P27204" s="82">
        <v>213</v>
      </c>
      <c r="Q27204" s="82" t="s">
        <v>75691</v>
      </c>
      <c r="R27204"/>
    </row>
    <row r="27205" spans="12:18" x14ac:dyDescent="0.25">
      <c r="L27205" t="s">
        <v>3431</v>
      </c>
      <c r="M27205" t="s">
        <v>28622</v>
      </c>
      <c r="N27205" t="s">
        <v>64461</v>
      </c>
      <c r="O27205" s="76" t="s">
        <v>4374</v>
      </c>
      <c r="P27205" s="82">
        <v>6800</v>
      </c>
      <c r="Q27205" s="82" t="s">
        <v>72645</v>
      </c>
      <c r="R27205"/>
    </row>
    <row r="27206" spans="12:18" x14ac:dyDescent="0.25">
      <c r="L27206" t="s">
        <v>3431</v>
      </c>
      <c r="M27206" t="s">
        <v>27045</v>
      </c>
      <c r="N27206" t="s">
        <v>64462</v>
      </c>
      <c r="O27206" s="76" t="s">
        <v>4366</v>
      </c>
      <c r="P27206" s="82">
        <v>356</v>
      </c>
      <c r="Q27206" s="82" t="s">
        <v>75692</v>
      </c>
      <c r="R27206"/>
    </row>
    <row r="27207" spans="12:18" x14ac:dyDescent="0.25">
      <c r="L27207" t="s">
        <v>3431</v>
      </c>
      <c r="M27207" t="s">
        <v>25280</v>
      </c>
      <c r="N27207" t="s">
        <v>64463</v>
      </c>
      <c r="O27207" s="76" t="s">
        <v>4366</v>
      </c>
      <c r="P27207" s="82">
        <v>313</v>
      </c>
      <c r="Q27207" s="82" t="s">
        <v>75693</v>
      </c>
      <c r="R27207"/>
    </row>
    <row r="27208" spans="12:18" x14ac:dyDescent="0.25">
      <c r="L27208" t="s">
        <v>3431</v>
      </c>
      <c r="M27208" t="s">
        <v>27047</v>
      </c>
      <c r="N27208" t="s">
        <v>64464</v>
      </c>
      <c r="O27208" s="76" t="s">
        <v>4356</v>
      </c>
      <c r="P27208" s="82">
        <v>226</v>
      </c>
      <c r="Q27208" s="82" t="s">
        <v>75695</v>
      </c>
      <c r="R27208"/>
    </row>
    <row r="27209" spans="12:18" x14ac:dyDescent="0.25">
      <c r="L27209" t="s">
        <v>3431</v>
      </c>
      <c r="M27209" t="s">
        <v>25281</v>
      </c>
      <c r="N27209" t="s">
        <v>64465</v>
      </c>
      <c r="O27209" s="76" t="s">
        <v>4356</v>
      </c>
      <c r="P27209" s="82">
        <v>640</v>
      </c>
      <c r="Q27209" s="82" t="s">
        <v>75696</v>
      </c>
      <c r="R27209"/>
    </row>
    <row r="27210" spans="12:18" x14ac:dyDescent="0.25">
      <c r="L27210" t="s">
        <v>3431</v>
      </c>
      <c r="M27210" t="s">
        <v>25282</v>
      </c>
      <c r="N27210" t="s">
        <v>64466</v>
      </c>
      <c r="O27210" s="76" t="s">
        <v>4356</v>
      </c>
      <c r="P27210" s="82">
        <v>909</v>
      </c>
      <c r="Q27210" s="82" t="s">
        <v>75697</v>
      </c>
      <c r="R27210"/>
    </row>
    <row r="27211" spans="12:18" x14ac:dyDescent="0.25">
      <c r="L27211" t="s">
        <v>3431</v>
      </c>
      <c r="M27211" t="s">
        <v>29441</v>
      </c>
      <c r="N27211" t="s">
        <v>64467</v>
      </c>
      <c r="O27211" s="76" t="s">
        <v>4450</v>
      </c>
      <c r="P27211" s="82">
        <v>5576</v>
      </c>
      <c r="Q27211" s="82" t="s">
        <v>72645</v>
      </c>
      <c r="R27211"/>
    </row>
    <row r="27212" spans="12:18" x14ac:dyDescent="0.25">
      <c r="L27212" t="s">
        <v>3431</v>
      </c>
      <c r="M27212" t="s">
        <v>25283</v>
      </c>
      <c r="N27212" t="s">
        <v>64468</v>
      </c>
      <c r="O27212" s="76" t="s">
        <v>4356</v>
      </c>
      <c r="P27212" s="82">
        <v>145</v>
      </c>
      <c r="Q27212" s="82" t="s">
        <v>75698</v>
      </c>
      <c r="R27212"/>
    </row>
    <row r="27213" spans="12:18" x14ac:dyDescent="0.25">
      <c r="L27213" t="s">
        <v>3431</v>
      </c>
      <c r="M27213" t="s">
        <v>28590</v>
      </c>
      <c r="N27213" t="s">
        <v>64469</v>
      </c>
      <c r="O27213" s="76" t="s">
        <v>4374</v>
      </c>
      <c r="P27213" s="82">
        <v>1306</v>
      </c>
      <c r="Q27213" s="82" t="s">
        <v>72645</v>
      </c>
      <c r="R27213"/>
    </row>
    <row r="27214" spans="12:18" x14ac:dyDescent="0.25">
      <c r="L27214" t="s">
        <v>3431</v>
      </c>
      <c r="M27214" t="s">
        <v>26821</v>
      </c>
      <c r="N27214" t="s">
        <v>64470</v>
      </c>
      <c r="O27214" s="76" t="s">
        <v>4450</v>
      </c>
      <c r="P27214" s="82">
        <v>6785</v>
      </c>
      <c r="Q27214" s="82" t="s">
        <v>72645</v>
      </c>
      <c r="R27214"/>
    </row>
    <row r="27215" spans="12:18" x14ac:dyDescent="0.25">
      <c r="L27215" t="s">
        <v>3431</v>
      </c>
      <c r="M27215" t="s">
        <v>26822</v>
      </c>
      <c r="N27215" t="s">
        <v>64471</v>
      </c>
      <c r="O27215" s="76" t="s">
        <v>4356</v>
      </c>
      <c r="P27215" s="82">
        <v>616</v>
      </c>
      <c r="Q27215" s="82" t="s">
        <v>75699</v>
      </c>
      <c r="R27215"/>
    </row>
    <row r="27216" spans="12:18" x14ac:dyDescent="0.25">
      <c r="L27216" t="s">
        <v>3431</v>
      </c>
      <c r="M27216" t="s">
        <v>25284</v>
      </c>
      <c r="N27216" t="s">
        <v>64472</v>
      </c>
      <c r="O27216" s="76" t="s">
        <v>4356</v>
      </c>
      <c r="P27216" s="82">
        <v>2207</v>
      </c>
      <c r="Q27216" s="82" t="s">
        <v>75700</v>
      </c>
      <c r="R27216"/>
    </row>
    <row r="27217" spans="12:18" x14ac:dyDescent="0.25">
      <c r="L27217" t="s">
        <v>3431</v>
      </c>
      <c r="M27217" t="s">
        <v>29444</v>
      </c>
      <c r="N27217" t="s">
        <v>64473</v>
      </c>
      <c r="O27217" s="76" t="s">
        <v>4356</v>
      </c>
      <c r="P27217" s="82">
        <v>741</v>
      </c>
      <c r="Q27217" s="82" t="s">
        <v>75701</v>
      </c>
      <c r="R27217"/>
    </row>
    <row r="27218" spans="12:18" x14ac:dyDescent="0.25">
      <c r="L27218" t="s">
        <v>3431</v>
      </c>
      <c r="M27218" t="s">
        <v>27049</v>
      </c>
      <c r="N27218" t="s">
        <v>64474</v>
      </c>
      <c r="O27218" s="76" t="s">
        <v>4450</v>
      </c>
      <c r="P27218" s="82">
        <v>18802</v>
      </c>
      <c r="Q27218" s="82" t="s">
        <v>72645</v>
      </c>
      <c r="R27218"/>
    </row>
    <row r="27219" spans="12:18" x14ac:dyDescent="0.25">
      <c r="L27219" t="s">
        <v>3431</v>
      </c>
      <c r="M27219" t="s">
        <v>27051</v>
      </c>
      <c r="N27219" t="s">
        <v>64475</v>
      </c>
      <c r="O27219" s="76" t="s">
        <v>4356</v>
      </c>
      <c r="P27219" s="82">
        <v>1486</v>
      </c>
      <c r="Q27219" s="82" t="s">
        <v>75702</v>
      </c>
      <c r="R27219"/>
    </row>
    <row r="27220" spans="12:18" x14ac:dyDescent="0.25">
      <c r="L27220" t="s">
        <v>3431</v>
      </c>
      <c r="M27220" t="s">
        <v>26823</v>
      </c>
      <c r="N27220" t="s">
        <v>64476</v>
      </c>
      <c r="O27220" s="76" t="s">
        <v>4356</v>
      </c>
      <c r="P27220" s="82">
        <v>1041</v>
      </c>
      <c r="Q27220" s="82" t="s">
        <v>75704</v>
      </c>
      <c r="R27220"/>
    </row>
    <row r="27221" spans="12:18" x14ac:dyDescent="0.25">
      <c r="L27221" t="s">
        <v>3431</v>
      </c>
      <c r="M27221" t="s">
        <v>26824</v>
      </c>
      <c r="N27221" t="s">
        <v>64477</v>
      </c>
      <c r="O27221" s="76" t="s">
        <v>4450</v>
      </c>
      <c r="P27221" s="82">
        <v>21217</v>
      </c>
      <c r="Q27221" s="82" t="s">
        <v>72645</v>
      </c>
      <c r="R27221"/>
    </row>
    <row r="27222" spans="12:18" x14ac:dyDescent="0.25">
      <c r="L27222" t="s">
        <v>3431</v>
      </c>
      <c r="M27222" t="s">
        <v>29450</v>
      </c>
      <c r="N27222" t="s">
        <v>64478</v>
      </c>
      <c r="O27222" s="76" t="s">
        <v>4450</v>
      </c>
      <c r="P27222" s="82">
        <v>4984</v>
      </c>
      <c r="Q27222" s="82" t="s">
        <v>72645</v>
      </c>
      <c r="R27222"/>
    </row>
    <row r="27223" spans="12:18" x14ac:dyDescent="0.25">
      <c r="L27223" t="s">
        <v>3431</v>
      </c>
      <c r="M27223" t="s">
        <v>27055</v>
      </c>
      <c r="N27223" t="s">
        <v>64479</v>
      </c>
      <c r="O27223" s="76" t="s">
        <v>4356</v>
      </c>
      <c r="P27223" s="82">
        <v>4378</v>
      </c>
      <c r="Q27223" s="82" t="s">
        <v>75705</v>
      </c>
      <c r="R27223"/>
    </row>
    <row r="27224" spans="12:18" x14ac:dyDescent="0.25">
      <c r="L27224" t="s">
        <v>3431</v>
      </c>
      <c r="M27224" t="s">
        <v>25285</v>
      </c>
      <c r="N27224" t="s">
        <v>64480</v>
      </c>
      <c r="O27224" s="76" t="s">
        <v>4374</v>
      </c>
      <c r="P27224" s="82">
        <v>3085</v>
      </c>
      <c r="Q27224" s="82" t="s">
        <v>72645</v>
      </c>
      <c r="R27224"/>
    </row>
    <row r="27225" spans="12:18" x14ac:dyDescent="0.25">
      <c r="L27225" t="s">
        <v>3431</v>
      </c>
      <c r="M27225" t="s">
        <v>25286</v>
      </c>
      <c r="N27225" t="s">
        <v>64481</v>
      </c>
      <c r="O27225" s="76" t="s">
        <v>4374</v>
      </c>
      <c r="P27225" s="82">
        <v>2265</v>
      </c>
      <c r="Q27225" s="82" t="s">
        <v>72645</v>
      </c>
      <c r="R27225"/>
    </row>
    <row r="27226" spans="12:18" x14ac:dyDescent="0.25">
      <c r="L27226" t="s">
        <v>3431</v>
      </c>
      <c r="M27226" t="s">
        <v>29456</v>
      </c>
      <c r="N27226" t="s">
        <v>64482</v>
      </c>
      <c r="O27226" s="76" t="s">
        <v>4356</v>
      </c>
      <c r="P27226" s="82">
        <v>582</v>
      </c>
      <c r="Q27226" s="82" t="s">
        <v>75706</v>
      </c>
      <c r="R27226"/>
    </row>
    <row r="27227" spans="12:18" x14ac:dyDescent="0.25">
      <c r="L27227" t="s">
        <v>3431</v>
      </c>
      <c r="M27227" t="s">
        <v>26825</v>
      </c>
      <c r="N27227" t="s">
        <v>64483</v>
      </c>
      <c r="O27227" s="76" t="s">
        <v>4374</v>
      </c>
      <c r="P27227" s="82">
        <v>432</v>
      </c>
      <c r="Q27227" s="82" t="s">
        <v>72645</v>
      </c>
      <c r="R27227"/>
    </row>
    <row r="27228" spans="12:18" x14ac:dyDescent="0.25">
      <c r="L27228" t="s">
        <v>3431</v>
      </c>
      <c r="M27228" t="s">
        <v>29460</v>
      </c>
      <c r="N27228" t="s">
        <v>64484</v>
      </c>
      <c r="O27228" s="76" t="s">
        <v>4356</v>
      </c>
      <c r="P27228" s="82">
        <v>1214</v>
      </c>
      <c r="Q27228" s="82" t="s">
        <v>75707</v>
      </c>
      <c r="R27228"/>
    </row>
    <row r="27229" spans="12:18" x14ac:dyDescent="0.25">
      <c r="L27229" t="s">
        <v>3431</v>
      </c>
      <c r="M27229" t="s">
        <v>15675</v>
      </c>
      <c r="N27229" t="s">
        <v>64485</v>
      </c>
      <c r="O27229" s="76" t="s">
        <v>4356</v>
      </c>
      <c r="P27229" s="82">
        <v>854</v>
      </c>
      <c r="Q27229" s="82" t="s">
        <v>75708</v>
      </c>
      <c r="R27229"/>
    </row>
    <row r="27230" spans="12:18" x14ac:dyDescent="0.25">
      <c r="L27230" t="s">
        <v>3431</v>
      </c>
      <c r="M27230" t="s">
        <v>27057</v>
      </c>
      <c r="N27230" t="s">
        <v>64486</v>
      </c>
      <c r="O27230" s="76" t="s">
        <v>4356</v>
      </c>
      <c r="P27230" s="82">
        <v>562</v>
      </c>
      <c r="Q27230" s="82" t="s">
        <v>75709</v>
      </c>
      <c r="R27230"/>
    </row>
    <row r="27231" spans="12:18" x14ac:dyDescent="0.25">
      <c r="L27231" t="s">
        <v>3431</v>
      </c>
      <c r="M27231" t="s">
        <v>27059</v>
      </c>
      <c r="N27231" t="s">
        <v>64487</v>
      </c>
      <c r="O27231" s="76" t="s">
        <v>4356</v>
      </c>
      <c r="P27231" s="82">
        <v>747</v>
      </c>
      <c r="Q27231" s="82" t="s">
        <v>75710</v>
      </c>
      <c r="R27231"/>
    </row>
    <row r="27232" spans="12:18" x14ac:dyDescent="0.25">
      <c r="L27232" t="s">
        <v>3431</v>
      </c>
      <c r="M27232" t="s">
        <v>29463</v>
      </c>
      <c r="N27232" t="s">
        <v>64488</v>
      </c>
      <c r="O27232" s="76" t="s">
        <v>4356</v>
      </c>
      <c r="P27232" s="82">
        <v>1040</v>
      </c>
      <c r="Q27232" s="82" t="s">
        <v>75711</v>
      </c>
      <c r="R27232"/>
    </row>
    <row r="27233" spans="12:18" x14ac:dyDescent="0.25">
      <c r="L27233" t="s">
        <v>3431</v>
      </c>
      <c r="M27233" t="s">
        <v>26826</v>
      </c>
      <c r="N27233" t="s">
        <v>64489</v>
      </c>
      <c r="O27233" s="76" t="s">
        <v>4356</v>
      </c>
      <c r="P27233" s="82">
        <v>2139</v>
      </c>
      <c r="Q27233" s="82" t="s">
        <v>75712</v>
      </c>
      <c r="R27233"/>
    </row>
    <row r="27234" spans="12:18" x14ac:dyDescent="0.25">
      <c r="L27234" t="s">
        <v>3431</v>
      </c>
      <c r="M27234" t="s">
        <v>27061</v>
      </c>
      <c r="N27234" t="s">
        <v>64490</v>
      </c>
      <c r="O27234" s="76" t="s">
        <v>4356</v>
      </c>
      <c r="P27234" s="82">
        <v>1827</v>
      </c>
      <c r="Q27234" s="82" t="s">
        <v>75713</v>
      </c>
      <c r="R27234"/>
    </row>
    <row r="27235" spans="12:18" x14ac:dyDescent="0.25">
      <c r="L27235" t="s">
        <v>3431</v>
      </c>
      <c r="M27235" t="s">
        <v>26835</v>
      </c>
      <c r="N27235" t="s">
        <v>64491</v>
      </c>
      <c r="O27235" s="76" t="s">
        <v>4374</v>
      </c>
      <c r="P27235" s="82">
        <v>5377</v>
      </c>
      <c r="Q27235" s="82" t="s">
        <v>72645</v>
      </c>
      <c r="R27235"/>
    </row>
    <row r="27236" spans="12:18" x14ac:dyDescent="0.25">
      <c r="L27236" t="s">
        <v>3431</v>
      </c>
      <c r="M27236" t="s">
        <v>25287</v>
      </c>
      <c r="N27236" t="s">
        <v>64492</v>
      </c>
      <c r="O27236" s="76" t="s">
        <v>4356</v>
      </c>
      <c r="P27236" s="82">
        <v>524</v>
      </c>
      <c r="Q27236" s="82" t="s">
        <v>75714</v>
      </c>
      <c r="R27236"/>
    </row>
    <row r="27237" spans="12:18" x14ac:dyDescent="0.25">
      <c r="L27237" t="s">
        <v>3431</v>
      </c>
      <c r="M27237" t="s">
        <v>26827</v>
      </c>
      <c r="N27237" t="s">
        <v>64493</v>
      </c>
      <c r="O27237" s="76" t="s">
        <v>4356</v>
      </c>
      <c r="P27237" s="82">
        <v>3865</v>
      </c>
      <c r="Q27237" s="82" t="s">
        <v>75715</v>
      </c>
      <c r="R27237"/>
    </row>
    <row r="27238" spans="12:18" x14ac:dyDescent="0.25">
      <c r="L27238" t="s">
        <v>3431</v>
      </c>
      <c r="M27238" t="s">
        <v>25289</v>
      </c>
      <c r="N27238" t="s">
        <v>64494</v>
      </c>
      <c r="O27238" s="76" t="s">
        <v>4356</v>
      </c>
      <c r="P27238" s="82">
        <v>790</v>
      </c>
      <c r="Q27238" s="82" t="s">
        <v>75717</v>
      </c>
      <c r="R27238"/>
    </row>
    <row r="27239" spans="12:18" x14ac:dyDescent="0.25">
      <c r="L27239" t="s">
        <v>3431</v>
      </c>
      <c r="M27239" t="s">
        <v>28624</v>
      </c>
      <c r="N27239" t="s">
        <v>64495</v>
      </c>
      <c r="O27239" s="76" t="s">
        <v>4374</v>
      </c>
      <c r="P27239" s="82">
        <v>4520</v>
      </c>
      <c r="Q27239" s="82" t="s">
        <v>72645</v>
      </c>
      <c r="R27239"/>
    </row>
    <row r="27240" spans="12:18" x14ac:dyDescent="0.25">
      <c r="L27240" t="s">
        <v>3431</v>
      </c>
      <c r="M27240" t="s">
        <v>25290</v>
      </c>
      <c r="N27240" t="s">
        <v>64496</v>
      </c>
      <c r="O27240" s="76" t="s">
        <v>4374</v>
      </c>
      <c r="P27240" s="82">
        <v>2635</v>
      </c>
      <c r="Q27240" s="82" t="s">
        <v>72645</v>
      </c>
      <c r="R27240"/>
    </row>
    <row r="27241" spans="12:18" x14ac:dyDescent="0.25">
      <c r="L27241" t="s">
        <v>3431</v>
      </c>
      <c r="M27241" t="s">
        <v>6801</v>
      </c>
      <c r="N27241" t="s">
        <v>64497</v>
      </c>
      <c r="O27241" s="76" t="s">
        <v>4450</v>
      </c>
      <c r="P27241" s="82">
        <v>46207</v>
      </c>
      <c r="Q27241" s="82" t="s">
        <v>72645</v>
      </c>
      <c r="R27241"/>
    </row>
    <row r="27242" spans="12:18" x14ac:dyDescent="0.25">
      <c r="L27242" t="s">
        <v>3431</v>
      </c>
      <c r="M27242" t="s">
        <v>27064</v>
      </c>
      <c r="N27242" t="s">
        <v>64498</v>
      </c>
      <c r="O27242" s="76" t="s">
        <v>4374</v>
      </c>
      <c r="P27242" s="82">
        <v>1211</v>
      </c>
      <c r="Q27242" s="82" t="s">
        <v>72645</v>
      </c>
      <c r="R27242"/>
    </row>
    <row r="27243" spans="12:18" x14ac:dyDescent="0.25">
      <c r="L27243" t="s">
        <v>3431</v>
      </c>
      <c r="M27243" t="s">
        <v>28597</v>
      </c>
      <c r="N27243" t="s">
        <v>64499</v>
      </c>
      <c r="O27243" s="76" t="s">
        <v>4356</v>
      </c>
      <c r="P27243" s="82">
        <v>1560</v>
      </c>
      <c r="Q27243" s="82" t="s">
        <v>75719</v>
      </c>
      <c r="R27243"/>
    </row>
    <row r="27244" spans="12:18" x14ac:dyDescent="0.25">
      <c r="L27244" t="s">
        <v>3431</v>
      </c>
      <c r="M27244" t="s">
        <v>25291</v>
      </c>
      <c r="N27244" t="s">
        <v>64500</v>
      </c>
      <c r="O27244" s="76" t="s">
        <v>4374</v>
      </c>
      <c r="P27244" s="82">
        <v>1889</v>
      </c>
      <c r="Q27244" s="82" t="s">
        <v>72645</v>
      </c>
      <c r="R27244"/>
    </row>
    <row r="27245" spans="12:18" x14ac:dyDescent="0.25">
      <c r="L27245" t="s">
        <v>3431</v>
      </c>
      <c r="M27245" t="s">
        <v>28599</v>
      </c>
      <c r="N27245" t="s">
        <v>64501</v>
      </c>
      <c r="O27245" s="76" t="s">
        <v>4356</v>
      </c>
      <c r="P27245" s="82">
        <v>579</v>
      </c>
      <c r="Q27245" s="82" t="s">
        <v>75720</v>
      </c>
      <c r="R27245"/>
    </row>
    <row r="27246" spans="12:18" x14ac:dyDescent="0.25">
      <c r="L27246" t="s">
        <v>3431</v>
      </c>
      <c r="M27246" t="s">
        <v>27079</v>
      </c>
      <c r="N27246" t="s">
        <v>64502</v>
      </c>
      <c r="O27246" s="76" t="s">
        <v>4374</v>
      </c>
      <c r="P27246" s="82">
        <v>5735</v>
      </c>
      <c r="Q27246" s="82" t="s">
        <v>72645</v>
      </c>
      <c r="R27246"/>
    </row>
    <row r="27247" spans="12:18" x14ac:dyDescent="0.25">
      <c r="L27247" t="s">
        <v>3431</v>
      </c>
      <c r="M27247" t="s">
        <v>29475</v>
      </c>
      <c r="N27247" t="s">
        <v>64503</v>
      </c>
      <c r="O27247" s="76" t="s">
        <v>4356</v>
      </c>
      <c r="P27247" s="82">
        <v>3682</v>
      </c>
      <c r="Q27247" s="82" t="s">
        <v>75721</v>
      </c>
      <c r="R27247"/>
    </row>
    <row r="27248" spans="12:18" x14ac:dyDescent="0.25">
      <c r="L27248" t="s">
        <v>3431</v>
      </c>
      <c r="M27248" t="s">
        <v>25292</v>
      </c>
      <c r="N27248" t="s">
        <v>64504</v>
      </c>
      <c r="O27248" s="76" t="s">
        <v>4356</v>
      </c>
      <c r="P27248" s="82">
        <v>1192</v>
      </c>
      <c r="Q27248" s="82" t="s">
        <v>75722</v>
      </c>
      <c r="R27248"/>
    </row>
    <row r="27249" spans="12:18" x14ac:dyDescent="0.25">
      <c r="L27249" t="s">
        <v>3431</v>
      </c>
      <c r="M27249" t="s">
        <v>27066</v>
      </c>
      <c r="N27249" t="s">
        <v>64505</v>
      </c>
      <c r="O27249" s="76" t="s">
        <v>4356</v>
      </c>
      <c r="P27249" s="82">
        <v>630</v>
      </c>
      <c r="Q27249" s="82" t="s">
        <v>75723</v>
      </c>
      <c r="R27249"/>
    </row>
    <row r="27250" spans="12:18" x14ac:dyDescent="0.25">
      <c r="L27250" t="s">
        <v>3431</v>
      </c>
      <c r="M27250" t="s">
        <v>17062</v>
      </c>
      <c r="N27250" t="s">
        <v>64506</v>
      </c>
      <c r="O27250" s="76" t="s">
        <v>4356</v>
      </c>
      <c r="P27250" s="82">
        <v>980</v>
      </c>
      <c r="Q27250" s="82" t="s">
        <v>75694</v>
      </c>
      <c r="R27250"/>
    </row>
    <row r="27251" spans="12:18" x14ac:dyDescent="0.25">
      <c r="L27251" t="s">
        <v>3431</v>
      </c>
      <c r="M27251" t="s">
        <v>6694</v>
      </c>
      <c r="N27251" t="s">
        <v>64507</v>
      </c>
      <c r="O27251" s="76" t="s">
        <v>4374</v>
      </c>
      <c r="P27251" s="82">
        <v>1909</v>
      </c>
      <c r="Q27251" s="82" t="s">
        <v>72645</v>
      </c>
      <c r="R27251"/>
    </row>
    <row r="27252" spans="12:18" x14ac:dyDescent="0.25">
      <c r="L27252" t="s">
        <v>3431</v>
      </c>
      <c r="M27252" t="s">
        <v>29437</v>
      </c>
      <c r="N27252" t="s">
        <v>64508</v>
      </c>
      <c r="O27252" s="76" t="s">
        <v>4374</v>
      </c>
      <c r="P27252" s="82">
        <v>1939</v>
      </c>
      <c r="Q27252" s="82" t="s">
        <v>72645</v>
      </c>
      <c r="R27252"/>
    </row>
    <row r="27253" spans="12:18" x14ac:dyDescent="0.25">
      <c r="L27253" t="s">
        <v>3431</v>
      </c>
      <c r="M27253" t="s">
        <v>27053</v>
      </c>
      <c r="N27253" t="s">
        <v>64509</v>
      </c>
      <c r="O27253" s="76" t="s">
        <v>4356</v>
      </c>
      <c r="P27253" s="82">
        <v>1281</v>
      </c>
      <c r="Q27253" s="82" t="s">
        <v>75703</v>
      </c>
      <c r="R27253"/>
    </row>
    <row r="27254" spans="12:18" x14ac:dyDescent="0.25">
      <c r="L27254" t="s">
        <v>3431</v>
      </c>
      <c r="M27254" t="s">
        <v>29447</v>
      </c>
      <c r="N27254" t="s">
        <v>64510</v>
      </c>
      <c r="O27254" s="76" t="s">
        <v>4450</v>
      </c>
      <c r="P27254" s="82">
        <v>22012</v>
      </c>
      <c r="Q27254" s="82" t="s">
        <v>72645</v>
      </c>
      <c r="R27254"/>
    </row>
    <row r="27255" spans="12:18" x14ac:dyDescent="0.25">
      <c r="L27255" t="s">
        <v>3431</v>
      </c>
      <c r="M27255" t="s">
        <v>29468</v>
      </c>
      <c r="N27255" t="s">
        <v>64511</v>
      </c>
      <c r="O27255" s="76" t="s">
        <v>4356</v>
      </c>
      <c r="P27255" s="82">
        <v>324</v>
      </c>
      <c r="Q27255" s="82" t="s">
        <v>75718</v>
      </c>
      <c r="R27255"/>
    </row>
    <row r="27256" spans="12:18" x14ac:dyDescent="0.25">
      <c r="L27256" t="s">
        <v>3431</v>
      </c>
      <c r="M27256" t="s">
        <v>26828</v>
      </c>
      <c r="N27256" t="s">
        <v>64512</v>
      </c>
      <c r="O27256" s="76" t="s">
        <v>4356</v>
      </c>
      <c r="P27256" s="82">
        <v>2539</v>
      </c>
      <c r="Q27256" s="82" t="s">
        <v>75724</v>
      </c>
      <c r="R27256"/>
    </row>
    <row r="27257" spans="12:18" x14ac:dyDescent="0.25">
      <c r="L27257" t="s">
        <v>3431</v>
      </c>
      <c r="M27257" t="s">
        <v>25293</v>
      </c>
      <c r="N27257" t="s">
        <v>64513</v>
      </c>
      <c r="O27257" s="76" t="s">
        <v>4356</v>
      </c>
      <c r="P27257" s="82">
        <v>976</v>
      </c>
      <c r="Q27257" s="82" t="s">
        <v>75725</v>
      </c>
      <c r="R27257"/>
    </row>
    <row r="27258" spans="12:18" x14ac:dyDescent="0.25">
      <c r="L27258" t="s">
        <v>3431</v>
      </c>
      <c r="M27258" t="s">
        <v>29477</v>
      </c>
      <c r="N27258" t="s">
        <v>64514</v>
      </c>
      <c r="O27258" s="76" t="s">
        <v>4374</v>
      </c>
      <c r="P27258" s="82">
        <v>10582</v>
      </c>
      <c r="Q27258" s="82" t="s">
        <v>75726</v>
      </c>
      <c r="R27258"/>
    </row>
    <row r="27259" spans="12:18" x14ac:dyDescent="0.25">
      <c r="L27259" t="s">
        <v>3431</v>
      </c>
      <c r="M27259" t="s">
        <v>27068</v>
      </c>
      <c r="N27259" t="s">
        <v>64515</v>
      </c>
      <c r="O27259" s="76" t="s">
        <v>4450</v>
      </c>
      <c r="P27259" s="82">
        <v>22297</v>
      </c>
      <c r="Q27259" s="82" t="s">
        <v>72645</v>
      </c>
      <c r="R27259"/>
    </row>
    <row r="27260" spans="12:18" x14ac:dyDescent="0.25">
      <c r="L27260" t="s">
        <v>3431</v>
      </c>
      <c r="M27260" t="s">
        <v>29480</v>
      </c>
      <c r="N27260" t="s">
        <v>64516</v>
      </c>
      <c r="O27260" s="76" t="s">
        <v>4356</v>
      </c>
      <c r="P27260" s="82">
        <v>684</v>
      </c>
      <c r="Q27260" s="82" t="s">
        <v>75727</v>
      </c>
      <c r="R27260"/>
    </row>
    <row r="27261" spans="12:18" x14ac:dyDescent="0.25">
      <c r="L27261" t="s">
        <v>3431</v>
      </c>
      <c r="M27261" t="s">
        <v>21708</v>
      </c>
      <c r="N27261" t="s">
        <v>64517</v>
      </c>
      <c r="O27261" s="76" t="s">
        <v>4374</v>
      </c>
      <c r="P27261" s="82">
        <v>5514</v>
      </c>
      <c r="Q27261" s="82" t="s">
        <v>72645</v>
      </c>
      <c r="R27261"/>
    </row>
    <row r="27262" spans="12:18" x14ac:dyDescent="0.25">
      <c r="L27262" t="s">
        <v>3431</v>
      </c>
      <c r="M27262" t="s">
        <v>28602</v>
      </c>
      <c r="N27262" t="s">
        <v>64518</v>
      </c>
      <c r="O27262" s="76" t="s">
        <v>4356</v>
      </c>
      <c r="P27262" s="82">
        <v>1247</v>
      </c>
      <c r="Q27262" s="82" t="s">
        <v>75728</v>
      </c>
      <c r="R27262"/>
    </row>
    <row r="27263" spans="12:18" x14ac:dyDescent="0.25">
      <c r="L27263" t="s">
        <v>3431</v>
      </c>
      <c r="M27263" t="s">
        <v>25294</v>
      </c>
      <c r="N27263" t="s">
        <v>64519</v>
      </c>
      <c r="O27263" s="76" t="s">
        <v>4356</v>
      </c>
      <c r="P27263" s="82">
        <v>6031</v>
      </c>
      <c r="Q27263" s="82" t="s">
        <v>75729</v>
      </c>
      <c r="R27263"/>
    </row>
    <row r="27264" spans="12:18" x14ac:dyDescent="0.25">
      <c r="L27264" t="s">
        <v>3431</v>
      </c>
      <c r="M27264" t="s">
        <v>26829</v>
      </c>
      <c r="N27264" t="s">
        <v>64520</v>
      </c>
      <c r="O27264" s="76" t="s">
        <v>4356</v>
      </c>
      <c r="P27264" s="82">
        <v>3050</v>
      </c>
      <c r="Q27264" s="82" t="s">
        <v>75730</v>
      </c>
      <c r="R27264"/>
    </row>
    <row r="27265" spans="12:18" x14ac:dyDescent="0.25">
      <c r="L27265" t="s">
        <v>3431</v>
      </c>
      <c r="M27265" t="s">
        <v>28633</v>
      </c>
      <c r="N27265" t="s">
        <v>64521</v>
      </c>
      <c r="O27265" s="76" t="s">
        <v>4374</v>
      </c>
      <c r="P27265" s="82">
        <v>3080</v>
      </c>
      <c r="Q27265" s="82" t="s">
        <v>72645</v>
      </c>
      <c r="R27265"/>
    </row>
    <row r="27266" spans="12:18" x14ac:dyDescent="0.25">
      <c r="L27266" t="s">
        <v>3431</v>
      </c>
      <c r="M27266" t="s">
        <v>8740</v>
      </c>
      <c r="N27266" t="s">
        <v>64522</v>
      </c>
      <c r="O27266" s="76" t="s">
        <v>4356</v>
      </c>
      <c r="P27266" s="82">
        <v>737</v>
      </c>
      <c r="Q27266" s="82" t="s">
        <v>75731</v>
      </c>
      <c r="R27266"/>
    </row>
    <row r="27267" spans="12:18" x14ac:dyDescent="0.25">
      <c r="L27267" t="s">
        <v>3431</v>
      </c>
      <c r="M27267" t="s">
        <v>25295</v>
      </c>
      <c r="N27267" t="s">
        <v>64523</v>
      </c>
      <c r="O27267" s="76" t="s">
        <v>4356</v>
      </c>
      <c r="P27267" s="82">
        <v>617</v>
      </c>
      <c r="Q27267" s="82" t="s">
        <v>75732</v>
      </c>
      <c r="R27267"/>
    </row>
    <row r="27268" spans="12:18" x14ac:dyDescent="0.25">
      <c r="L27268" t="s">
        <v>3431</v>
      </c>
      <c r="M27268" t="s">
        <v>25253</v>
      </c>
      <c r="N27268" t="s">
        <v>64524</v>
      </c>
      <c r="O27268" s="76" t="s">
        <v>4356</v>
      </c>
      <c r="P27268" s="82">
        <v>4037</v>
      </c>
      <c r="Q27268" s="82" t="s">
        <v>75610</v>
      </c>
      <c r="R27268"/>
    </row>
    <row r="27269" spans="12:18" x14ac:dyDescent="0.25">
      <c r="L27269" t="s">
        <v>3431</v>
      </c>
      <c r="M27269" t="s">
        <v>25296</v>
      </c>
      <c r="N27269" t="s">
        <v>64525</v>
      </c>
      <c r="O27269" s="76" t="s">
        <v>4356</v>
      </c>
      <c r="P27269" s="82">
        <v>952</v>
      </c>
      <c r="Q27269" s="82" t="s">
        <v>75733</v>
      </c>
      <c r="R27269"/>
    </row>
    <row r="27270" spans="12:18" x14ac:dyDescent="0.25">
      <c r="L27270" t="s">
        <v>3431</v>
      </c>
      <c r="M27270" t="s">
        <v>28607</v>
      </c>
      <c r="N27270" t="s">
        <v>64526</v>
      </c>
      <c r="O27270" s="76" t="s">
        <v>4374</v>
      </c>
      <c r="P27270" s="82">
        <v>5734</v>
      </c>
      <c r="Q27270" s="82" t="s">
        <v>72645</v>
      </c>
      <c r="R27270"/>
    </row>
    <row r="27271" spans="12:18" x14ac:dyDescent="0.25">
      <c r="L27271" t="s">
        <v>3431</v>
      </c>
      <c r="M27271" t="s">
        <v>25297</v>
      </c>
      <c r="N27271" t="s">
        <v>64527</v>
      </c>
      <c r="O27271" s="76" t="s">
        <v>4450</v>
      </c>
      <c r="P27271" s="82">
        <v>49658</v>
      </c>
      <c r="Q27271" s="82" t="s">
        <v>72645</v>
      </c>
      <c r="R27271"/>
    </row>
    <row r="27272" spans="12:18" x14ac:dyDescent="0.25">
      <c r="L27272" t="s">
        <v>3431</v>
      </c>
      <c r="M27272" t="s">
        <v>29484</v>
      </c>
      <c r="N27272" t="s">
        <v>64528</v>
      </c>
      <c r="O27272" s="76" t="s">
        <v>4356</v>
      </c>
      <c r="P27272" s="82">
        <v>1087</v>
      </c>
      <c r="Q27272" s="82" t="s">
        <v>75734</v>
      </c>
      <c r="R27272"/>
    </row>
    <row r="27273" spans="12:18" x14ac:dyDescent="0.25">
      <c r="L27273" t="s">
        <v>3431</v>
      </c>
      <c r="M27273" t="s">
        <v>26830</v>
      </c>
      <c r="N27273" t="s">
        <v>64529</v>
      </c>
      <c r="O27273" s="76" t="s">
        <v>4356</v>
      </c>
      <c r="P27273" s="82">
        <v>321</v>
      </c>
      <c r="Q27273" s="82" t="s">
        <v>75735</v>
      </c>
      <c r="R27273"/>
    </row>
    <row r="27274" spans="12:18" x14ac:dyDescent="0.25">
      <c r="L27274" t="s">
        <v>3431</v>
      </c>
      <c r="M27274" t="s">
        <v>28612</v>
      </c>
      <c r="N27274" t="s">
        <v>64530</v>
      </c>
      <c r="O27274" s="76" t="s">
        <v>4450</v>
      </c>
      <c r="P27274" s="82">
        <v>65894</v>
      </c>
      <c r="Q27274" s="82" t="s">
        <v>72645</v>
      </c>
      <c r="R27274"/>
    </row>
    <row r="27275" spans="12:18" x14ac:dyDescent="0.25">
      <c r="L27275" t="s">
        <v>3431</v>
      </c>
      <c r="M27275" t="s">
        <v>26831</v>
      </c>
      <c r="N27275" t="s">
        <v>64531</v>
      </c>
      <c r="O27275" s="76" t="s">
        <v>4374</v>
      </c>
      <c r="P27275" s="82">
        <v>4998</v>
      </c>
      <c r="Q27275" s="82" t="s">
        <v>72645</v>
      </c>
      <c r="R27275"/>
    </row>
    <row r="27276" spans="12:18" x14ac:dyDescent="0.25">
      <c r="L27276" t="s">
        <v>3431</v>
      </c>
      <c r="M27276" t="s">
        <v>25298</v>
      </c>
      <c r="N27276" t="s">
        <v>64532</v>
      </c>
      <c r="O27276" s="76" t="s">
        <v>4356</v>
      </c>
      <c r="P27276" s="82">
        <v>101</v>
      </c>
      <c r="Q27276" s="82" t="s">
        <v>75736</v>
      </c>
      <c r="R27276"/>
    </row>
    <row r="27277" spans="12:18" x14ac:dyDescent="0.25">
      <c r="L27277" t="s">
        <v>3431</v>
      </c>
      <c r="M27277" t="s">
        <v>29495</v>
      </c>
      <c r="N27277" t="s">
        <v>64533</v>
      </c>
      <c r="O27277" s="76" t="s">
        <v>4356</v>
      </c>
      <c r="P27277" s="82">
        <v>806</v>
      </c>
      <c r="Q27277" s="82" t="s">
        <v>75738</v>
      </c>
      <c r="R27277"/>
    </row>
    <row r="27278" spans="12:18" x14ac:dyDescent="0.25">
      <c r="L27278" t="s">
        <v>3431</v>
      </c>
      <c r="M27278" t="s">
        <v>29488</v>
      </c>
      <c r="N27278" t="s">
        <v>64534</v>
      </c>
      <c r="O27278" s="76" t="s">
        <v>4356</v>
      </c>
      <c r="P27278" s="82">
        <v>883</v>
      </c>
      <c r="Q27278" s="82" t="s">
        <v>75737</v>
      </c>
      <c r="R27278"/>
    </row>
    <row r="27279" spans="12:18" x14ac:dyDescent="0.25">
      <c r="L27279" t="s">
        <v>3431</v>
      </c>
      <c r="M27279" t="s">
        <v>29491</v>
      </c>
      <c r="N27279" t="s">
        <v>64535</v>
      </c>
      <c r="O27279" s="76" t="s">
        <v>4374</v>
      </c>
      <c r="P27279" s="82">
        <v>36857</v>
      </c>
      <c r="Q27279" s="82" t="s">
        <v>72645</v>
      </c>
      <c r="R27279"/>
    </row>
    <row r="27280" spans="12:18" x14ac:dyDescent="0.25">
      <c r="L27280" t="s">
        <v>3431</v>
      </c>
      <c r="M27280" t="s">
        <v>27073</v>
      </c>
      <c r="N27280" t="s">
        <v>64536</v>
      </c>
      <c r="O27280" s="76" t="s">
        <v>4450</v>
      </c>
      <c r="P27280" s="82">
        <v>147712</v>
      </c>
      <c r="Q27280" s="82" t="s">
        <v>72645</v>
      </c>
      <c r="R27280"/>
    </row>
    <row r="27281" spans="12:18" x14ac:dyDescent="0.25">
      <c r="L27281" t="s">
        <v>3431</v>
      </c>
      <c r="M27281" t="s">
        <v>29499</v>
      </c>
      <c r="N27281" t="s">
        <v>64537</v>
      </c>
      <c r="O27281" s="76" t="s">
        <v>4356</v>
      </c>
      <c r="P27281" s="82">
        <v>2111</v>
      </c>
      <c r="Q27281" s="82" t="s">
        <v>75739</v>
      </c>
      <c r="R27281"/>
    </row>
    <row r="27282" spans="12:18" x14ac:dyDescent="0.25">
      <c r="L27282" t="s">
        <v>3431</v>
      </c>
      <c r="M27282" t="s">
        <v>25275</v>
      </c>
      <c r="N27282" t="s">
        <v>64538</v>
      </c>
      <c r="O27282" s="76" t="s">
        <v>4356</v>
      </c>
      <c r="P27282" s="82">
        <v>5133</v>
      </c>
      <c r="Q27282" s="82" t="s">
        <v>75673</v>
      </c>
      <c r="R27282"/>
    </row>
    <row r="27283" spans="12:18" x14ac:dyDescent="0.25">
      <c r="L27283" t="s">
        <v>3431</v>
      </c>
      <c r="M27283" t="s">
        <v>25299</v>
      </c>
      <c r="N27283" t="s">
        <v>64539</v>
      </c>
      <c r="O27283" s="76" t="s">
        <v>4374</v>
      </c>
      <c r="P27283" s="82">
        <v>3411</v>
      </c>
      <c r="Q27283" s="82" t="s">
        <v>72645</v>
      </c>
      <c r="R27283"/>
    </row>
    <row r="27284" spans="12:18" x14ac:dyDescent="0.25">
      <c r="L27284" t="s">
        <v>3431</v>
      </c>
      <c r="M27284" t="s">
        <v>27076</v>
      </c>
      <c r="N27284" t="s">
        <v>64540</v>
      </c>
      <c r="O27284" s="76" t="s">
        <v>4356</v>
      </c>
      <c r="P27284" s="82">
        <v>1022</v>
      </c>
      <c r="Q27284" s="82" t="s">
        <v>75740</v>
      </c>
      <c r="R27284"/>
    </row>
    <row r="27285" spans="12:18" x14ac:dyDescent="0.25">
      <c r="L27285" t="s">
        <v>3443</v>
      </c>
      <c r="M27285" t="s">
        <v>25306</v>
      </c>
      <c r="N27285" t="s">
        <v>64541</v>
      </c>
      <c r="O27285" s="76" t="s">
        <v>4356</v>
      </c>
      <c r="P27285" s="82">
        <v>354</v>
      </c>
      <c r="Q27285" s="82" t="s">
        <v>78229</v>
      </c>
      <c r="R27285"/>
    </row>
    <row r="27286" spans="12:18" x14ac:dyDescent="0.25">
      <c r="L27286" t="s">
        <v>3443</v>
      </c>
      <c r="M27286" t="s">
        <v>25307</v>
      </c>
      <c r="N27286" t="s">
        <v>64542</v>
      </c>
      <c r="O27286" s="76" t="s">
        <v>4366</v>
      </c>
      <c r="P27286" s="82">
        <v>214</v>
      </c>
      <c r="Q27286" s="82" t="s">
        <v>78230</v>
      </c>
      <c r="R27286"/>
    </row>
    <row r="27287" spans="12:18" x14ac:dyDescent="0.25">
      <c r="L27287" t="s">
        <v>3443</v>
      </c>
      <c r="M27287" t="s">
        <v>28638</v>
      </c>
      <c r="N27287" t="s">
        <v>64543</v>
      </c>
      <c r="O27287" s="76" t="s">
        <v>4366</v>
      </c>
      <c r="P27287" s="82">
        <v>70</v>
      </c>
      <c r="Q27287" s="82" t="s">
        <v>78231</v>
      </c>
      <c r="R27287"/>
    </row>
    <row r="27288" spans="12:18" x14ac:dyDescent="0.25">
      <c r="L27288" t="s">
        <v>3443</v>
      </c>
      <c r="M27288" t="s">
        <v>25308</v>
      </c>
      <c r="N27288" t="s">
        <v>64544</v>
      </c>
      <c r="O27288" s="76" t="s">
        <v>4356</v>
      </c>
      <c r="P27288" s="82">
        <v>301</v>
      </c>
      <c r="Q27288" s="82" t="s">
        <v>78232</v>
      </c>
      <c r="R27288"/>
    </row>
    <row r="27289" spans="12:18" x14ac:dyDescent="0.25">
      <c r="L27289" t="s">
        <v>3443</v>
      </c>
      <c r="M27289" t="s">
        <v>26837</v>
      </c>
      <c r="N27289" t="s">
        <v>64545</v>
      </c>
      <c r="O27289" s="76" t="s">
        <v>4366</v>
      </c>
      <c r="P27289" s="82">
        <v>148</v>
      </c>
      <c r="Q27289" s="82" t="s">
        <v>78233</v>
      </c>
      <c r="R27289"/>
    </row>
    <row r="27290" spans="12:18" x14ac:dyDescent="0.25">
      <c r="L27290" t="s">
        <v>3443</v>
      </c>
      <c r="M27290" t="s">
        <v>26838</v>
      </c>
      <c r="N27290" t="s">
        <v>64546</v>
      </c>
      <c r="O27290" s="76" t="s">
        <v>4356</v>
      </c>
      <c r="P27290" s="82">
        <v>1551</v>
      </c>
      <c r="Q27290" s="82" t="s">
        <v>78234</v>
      </c>
      <c r="R27290"/>
    </row>
    <row r="27291" spans="12:18" x14ac:dyDescent="0.25">
      <c r="L27291" t="s">
        <v>3443</v>
      </c>
      <c r="M27291" t="s">
        <v>25309</v>
      </c>
      <c r="N27291" t="s">
        <v>64547</v>
      </c>
      <c r="O27291" s="76" t="s">
        <v>4366</v>
      </c>
      <c r="P27291" s="82">
        <v>302</v>
      </c>
      <c r="Q27291" s="82" t="s">
        <v>78235</v>
      </c>
      <c r="R27291"/>
    </row>
    <row r="27292" spans="12:18" x14ac:dyDescent="0.25">
      <c r="L27292" t="s">
        <v>3443</v>
      </c>
      <c r="M27292" t="s">
        <v>25310</v>
      </c>
      <c r="N27292" t="s">
        <v>64548</v>
      </c>
      <c r="O27292" s="76" t="s">
        <v>4366</v>
      </c>
      <c r="P27292" s="82">
        <v>148</v>
      </c>
      <c r="Q27292" s="82" t="s">
        <v>78236</v>
      </c>
      <c r="R27292"/>
    </row>
    <row r="27293" spans="12:18" x14ac:dyDescent="0.25">
      <c r="L27293" t="s">
        <v>3443</v>
      </c>
      <c r="M27293" t="s">
        <v>26839</v>
      </c>
      <c r="N27293" t="s">
        <v>64549</v>
      </c>
      <c r="O27293" s="76" t="s">
        <v>4366</v>
      </c>
      <c r="P27293" s="82">
        <v>107</v>
      </c>
      <c r="Q27293" s="82" t="s">
        <v>78237</v>
      </c>
      <c r="R27293"/>
    </row>
    <row r="27294" spans="12:18" x14ac:dyDescent="0.25">
      <c r="L27294" t="s">
        <v>3443</v>
      </c>
      <c r="M27294" t="s">
        <v>6400</v>
      </c>
      <c r="N27294" t="s">
        <v>64550</v>
      </c>
      <c r="O27294" s="76" t="s">
        <v>4366</v>
      </c>
      <c r="P27294" s="82">
        <v>112</v>
      </c>
      <c r="Q27294" s="82" t="s">
        <v>78238</v>
      </c>
      <c r="R27294"/>
    </row>
    <row r="27295" spans="12:18" x14ac:dyDescent="0.25">
      <c r="L27295" t="s">
        <v>3443</v>
      </c>
      <c r="M27295" t="s">
        <v>28640</v>
      </c>
      <c r="N27295" t="s">
        <v>64551</v>
      </c>
      <c r="O27295" s="76" t="s">
        <v>4356</v>
      </c>
      <c r="P27295" s="82">
        <v>338</v>
      </c>
      <c r="Q27295" s="82" t="s">
        <v>78239</v>
      </c>
      <c r="R27295"/>
    </row>
    <row r="27296" spans="12:18" x14ac:dyDescent="0.25">
      <c r="L27296" t="s">
        <v>3443</v>
      </c>
      <c r="M27296" t="s">
        <v>4716</v>
      </c>
      <c r="N27296" t="s">
        <v>64552</v>
      </c>
      <c r="O27296" s="76" t="s">
        <v>4356</v>
      </c>
      <c r="P27296" s="82">
        <v>652</v>
      </c>
      <c r="Q27296" s="82" t="s">
        <v>78240</v>
      </c>
      <c r="R27296"/>
    </row>
    <row r="27297" spans="12:18" x14ac:dyDescent="0.25">
      <c r="L27297" t="s">
        <v>3443</v>
      </c>
      <c r="M27297" t="s">
        <v>25311</v>
      </c>
      <c r="N27297" t="s">
        <v>64553</v>
      </c>
      <c r="O27297" s="76" t="s">
        <v>4366</v>
      </c>
      <c r="P27297" s="82">
        <v>73</v>
      </c>
      <c r="Q27297" s="82" t="s">
        <v>78241</v>
      </c>
      <c r="R27297"/>
    </row>
    <row r="27298" spans="12:18" x14ac:dyDescent="0.25">
      <c r="L27298" t="s">
        <v>3443</v>
      </c>
      <c r="M27298" t="s">
        <v>26840</v>
      </c>
      <c r="N27298" t="s">
        <v>64554</v>
      </c>
      <c r="O27298" s="76" t="s">
        <v>4356</v>
      </c>
      <c r="P27298" s="82">
        <v>396</v>
      </c>
      <c r="Q27298" s="82" t="s">
        <v>78242</v>
      </c>
      <c r="R27298"/>
    </row>
    <row r="27299" spans="12:18" x14ac:dyDescent="0.25">
      <c r="L27299" t="s">
        <v>3443</v>
      </c>
      <c r="M27299" t="s">
        <v>28643</v>
      </c>
      <c r="N27299" t="s">
        <v>64555</v>
      </c>
      <c r="O27299" s="76" t="s">
        <v>4356</v>
      </c>
      <c r="P27299" s="82">
        <v>286</v>
      </c>
      <c r="Q27299" s="82" t="s">
        <v>78243</v>
      </c>
      <c r="R27299"/>
    </row>
    <row r="27300" spans="12:18" x14ac:dyDescent="0.25">
      <c r="L27300" t="s">
        <v>3443</v>
      </c>
      <c r="M27300" t="s">
        <v>26841</v>
      </c>
      <c r="N27300" t="s">
        <v>64556</v>
      </c>
      <c r="O27300" s="76" t="s">
        <v>4366</v>
      </c>
      <c r="P27300" s="82">
        <v>164</v>
      </c>
      <c r="Q27300" s="82" t="s">
        <v>78244</v>
      </c>
      <c r="R27300"/>
    </row>
    <row r="27301" spans="12:18" x14ac:dyDescent="0.25">
      <c r="L27301" t="s">
        <v>3443</v>
      </c>
      <c r="M27301" t="s">
        <v>28646</v>
      </c>
      <c r="N27301" t="s">
        <v>64557</v>
      </c>
      <c r="O27301" s="76" t="s">
        <v>4366</v>
      </c>
      <c r="P27301" s="82">
        <v>241</v>
      </c>
      <c r="Q27301" s="82" t="s">
        <v>78245</v>
      </c>
      <c r="R27301"/>
    </row>
    <row r="27302" spans="12:18" x14ac:dyDescent="0.25">
      <c r="L27302" t="s">
        <v>3443</v>
      </c>
      <c r="M27302" t="s">
        <v>25312</v>
      </c>
      <c r="N27302" t="s">
        <v>64558</v>
      </c>
      <c r="O27302" s="76" t="s">
        <v>4356</v>
      </c>
      <c r="P27302" s="82">
        <v>502</v>
      </c>
      <c r="Q27302" s="82" t="s">
        <v>78246</v>
      </c>
      <c r="R27302"/>
    </row>
    <row r="27303" spans="12:18" x14ac:dyDescent="0.25">
      <c r="L27303" t="s">
        <v>3443</v>
      </c>
      <c r="M27303" t="s">
        <v>29538</v>
      </c>
      <c r="N27303" t="s">
        <v>64559</v>
      </c>
      <c r="O27303" s="76" t="s">
        <v>4356</v>
      </c>
      <c r="P27303" s="82">
        <v>134</v>
      </c>
      <c r="Q27303" s="82" t="s">
        <v>78247</v>
      </c>
      <c r="R27303"/>
    </row>
    <row r="27304" spans="12:18" x14ac:dyDescent="0.25">
      <c r="L27304" t="s">
        <v>3443</v>
      </c>
      <c r="M27304" t="s">
        <v>27085</v>
      </c>
      <c r="N27304" t="s">
        <v>64560</v>
      </c>
      <c r="O27304" s="76" t="s">
        <v>4356</v>
      </c>
      <c r="P27304" s="82">
        <v>237</v>
      </c>
      <c r="Q27304" s="82" t="s">
        <v>78248</v>
      </c>
      <c r="R27304"/>
    </row>
    <row r="27305" spans="12:18" x14ac:dyDescent="0.25">
      <c r="L27305" t="s">
        <v>3443</v>
      </c>
      <c r="M27305" t="s">
        <v>28648</v>
      </c>
      <c r="N27305" t="s">
        <v>64561</v>
      </c>
      <c r="O27305" s="76" t="s">
        <v>4356</v>
      </c>
      <c r="P27305" s="82">
        <v>203</v>
      </c>
      <c r="Q27305" s="82" t="s">
        <v>78249</v>
      </c>
      <c r="R27305"/>
    </row>
    <row r="27306" spans="12:18" x14ac:dyDescent="0.25">
      <c r="L27306" t="s">
        <v>3443</v>
      </c>
      <c r="M27306" t="s">
        <v>25313</v>
      </c>
      <c r="N27306" t="s">
        <v>64562</v>
      </c>
      <c r="O27306" s="76" t="s">
        <v>4366</v>
      </c>
      <c r="P27306" s="82">
        <v>140</v>
      </c>
      <c r="Q27306" s="82" t="s">
        <v>78250</v>
      </c>
      <c r="R27306"/>
    </row>
    <row r="27307" spans="12:18" x14ac:dyDescent="0.25">
      <c r="L27307" t="s">
        <v>3443</v>
      </c>
      <c r="M27307" t="s">
        <v>27087</v>
      </c>
      <c r="N27307" t="s">
        <v>64563</v>
      </c>
      <c r="O27307" s="76" t="s">
        <v>4366</v>
      </c>
      <c r="P27307" s="82">
        <v>144</v>
      </c>
      <c r="Q27307" s="82" t="s">
        <v>78251</v>
      </c>
      <c r="R27307"/>
    </row>
    <row r="27308" spans="12:18" x14ac:dyDescent="0.25">
      <c r="L27308" t="s">
        <v>3443</v>
      </c>
      <c r="M27308" t="s">
        <v>12970</v>
      </c>
      <c r="N27308" t="s">
        <v>64564</v>
      </c>
      <c r="O27308" s="76" t="s">
        <v>4356</v>
      </c>
      <c r="P27308" s="82">
        <v>460</v>
      </c>
      <c r="Q27308" s="82" t="s">
        <v>78252</v>
      </c>
      <c r="R27308"/>
    </row>
    <row r="27309" spans="12:18" x14ac:dyDescent="0.25">
      <c r="L27309" t="s">
        <v>3443</v>
      </c>
      <c r="M27309" t="s">
        <v>29541</v>
      </c>
      <c r="N27309" t="s">
        <v>64565</v>
      </c>
      <c r="O27309" s="76" t="s">
        <v>4366</v>
      </c>
      <c r="P27309" s="82">
        <v>259</v>
      </c>
      <c r="Q27309" s="82" t="s">
        <v>78253</v>
      </c>
      <c r="R27309"/>
    </row>
    <row r="27310" spans="12:18" x14ac:dyDescent="0.25">
      <c r="L27310" t="s">
        <v>3443</v>
      </c>
      <c r="M27310" t="s">
        <v>26842</v>
      </c>
      <c r="N27310" t="s">
        <v>64566</v>
      </c>
      <c r="O27310" s="76" t="s">
        <v>4374</v>
      </c>
      <c r="P27310" s="82">
        <v>2540</v>
      </c>
      <c r="Q27310" s="82" t="s">
        <v>78254</v>
      </c>
      <c r="R27310"/>
    </row>
    <row r="27311" spans="12:18" x14ac:dyDescent="0.25">
      <c r="L27311" t="s">
        <v>3443</v>
      </c>
      <c r="M27311" t="s">
        <v>29544</v>
      </c>
      <c r="N27311" t="s">
        <v>64567</v>
      </c>
      <c r="O27311" s="76" t="s">
        <v>4366</v>
      </c>
      <c r="P27311" s="82">
        <v>75</v>
      </c>
      <c r="Q27311" s="82" t="s">
        <v>78255</v>
      </c>
      <c r="R27311"/>
    </row>
    <row r="27312" spans="12:18" x14ac:dyDescent="0.25">
      <c r="L27312" t="s">
        <v>3443</v>
      </c>
      <c r="M27312" t="s">
        <v>25314</v>
      </c>
      <c r="N27312" t="s">
        <v>64568</v>
      </c>
      <c r="O27312" s="76" t="s">
        <v>4366</v>
      </c>
      <c r="P27312" s="82">
        <v>148</v>
      </c>
      <c r="Q27312" s="82" t="s">
        <v>78256</v>
      </c>
      <c r="R27312"/>
    </row>
    <row r="27313" spans="12:18" x14ac:dyDescent="0.25">
      <c r="L27313" t="s">
        <v>3443</v>
      </c>
      <c r="M27313" t="s">
        <v>29548</v>
      </c>
      <c r="N27313" t="s">
        <v>64569</v>
      </c>
      <c r="O27313" s="76" t="s">
        <v>4366</v>
      </c>
      <c r="P27313" s="82">
        <v>245</v>
      </c>
      <c r="Q27313" s="82" t="s">
        <v>78257</v>
      </c>
      <c r="R27313"/>
    </row>
    <row r="27314" spans="12:18" x14ac:dyDescent="0.25">
      <c r="L27314" t="s">
        <v>3443</v>
      </c>
      <c r="M27314" t="s">
        <v>25315</v>
      </c>
      <c r="N27314" t="s">
        <v>64570</v>
      </c>
      <c r="O27314" s="76" t="s">
        <v>4366</v>
      </c>
      <c r="P27314" s="82">
        <v>48</v>
      </c>
      <c r="Q27314" s="82" t="s">
        <v>78258</v>
      </c>
      <c r="R27314"/>
    </row>
    <row r="27315" spans="12:18" x14ac:dyDescent="0.25">
      <c r="L27315" t="s">
        <v>3443</v>
      </c>
      <c r="M27315" t="s">
        <v>25316</v>
      </c>
      <c r="N27315" t="s">
        <v>64571</v>
      </c>
      <c r="O27315" s="76" t="s">
        <v>4356</v>
      </c>
      <c r="P27315" s="82">
        <v>654</v>
      </c>
      <c r="Q27315" s="82" t="s">
        <v>78259</v>
      </c>
      <c r="R27315"/>
    </row>
    <row r="27316" spans="12:18" x14ac:dyDescent="0.25">
      <c r="L27316" t="s">
        <v>3443</v>
      </c>
      <c r="M27316" t="s">
        <v>26843</v>
      </c>
      <c r="N27316" t="s">
        <v>64572</v>
      </c>
      <c r="O27316" s="76" t="s">
        <v>4356</v>
      </c>
      <c r="P27316" s="82">
        <v>44</v>
      </c>
      <c r="Q27316" s="82" t="s">
        <v>78260</v>
      </c>
      <c r="R27316"/>
    </row>
    <row r="27317" spans="12:18" x14ac:dyDescent="0.25">
      <c r="L27317" t="s">
        <v>3443</v>
      </c>
      <c r="M27317" t="s">
        <v>27091</v>
      </c>
      <c r="N27317" t="s">
        <v>64573</v>
      </c>
      <c r="O27317" s="76" t="s">
        <v>4366</v>
      </c>
      <c r="P27317" s="82">
        <v>177</v>
      </c>
      <c r="Q27317" s="82" t="s">
        <v>78261</v>
      </c>
      <c r="R27317"/>
    </row>
    <row r="27318" spans="12:18" x14ac:dyDescent="0.25">
      <c r="L27318" t="s">
        <v>3443</v>
      </c>
      <c r="M27318" t="s">
        <v>29551</v>
      </c>
      <c r="N27318" t="s">
        <v>64574</v>
      </c>
      <c r="O27318" s="76" t="s">
        <v>4356</v>
      </c>
      <c r="P27318" s="82">
        <v>167</v>
      </c>
      <c r="Q27318" s="82" t="s">
        <v>78262</v>
      </c>
      <c r="R27318"/>
    </row>
    <row r="27319" spans="12:18" x14ac:dyDescent="0.25">
      <c r="L27319" t="s">
        <v>3443</v>
      </c>
      <c r="M27319" t="s">
        <v>29554</v>
      </c>
      <c r="N27319" t="s">
        <v>64575</v>
      </c>
      <c r="O27319" s="76" t="s">
        <v>4356</v>
      </c>
      <c r="P27319" s="82">
        <v>262</v>
      </c>
      <c r="Q27319" s="82" t="s">
        <v>78263</v>
      </c>
      <c r="R27319"/>
    </row>
    <row r="27320" spans="12:18" x14ac:dyDescent="0.25">
      <c r="L27320" t="s">
        <v>3443</v>
      </c>
      <c r="M27320" t="s">
        <v>29556</v>
      </c>
      <c r="N27320" t="s">
        <v>64576</v>
      </c>
      <c r="O27320" s="76" t="s">
        <v>4356</v>
      </c>
      <c r="P27320" s="82">
        <v>320</v>
      </c>
      <c r="Q27320" s="82" t="s">
        <v>78264</v>
      </c>
      <c r="R27320"/>
    </row>
    <row r="27321" spans="12:18" x14ac:dyDescent="0.25">
      <c r="L27321" t="s">
        <v>3443</v>
      </c>
      <c r="M27321" t="s">
        <v>28651</v>
      </c>
      <c r="N27321" t="s">
        <v>64577</v>
      </c>
      <c r="O27321" s="76" t="s">
        <v>4356</v>
      </c>
      <c r="P27321" s="82">
        <v>337</v>
      </c>
      <c r="Q27321" s="82" t="s">
        <v>78265</v>
      </c>
      <c r="R27321"/>
    </row>
    <row r="27322" spans="12:18" x14ac:dyDescent="0.25">
      <c r="L27322" t="s">
        <v>3443</v>
      </c>
      <c r="M27322" t="s">
        <v>29560</v>
      </c>
      <c r="N27322" t="s">
        <v>64578</v>
      </c>
      <c r="O27322" s="76" t="s">
        <v>4366</v>
      </c>
      <c r="P27322" s="82">
        <v>92</v>
      </c>
      <c r="Q27322" s="82" t="s">
        <v>78268</v>
      </c>
      <c r="R27322"/>
    </row>
    <row r="27323" spans="12:18" x14ac:dyDescent="0.25">
      <c r="L27323" t="s">
        <v>3443</v>
      </c>
      <c r="M27323" t="s">
        <v>29558</v>
      </c>
      <c r="N27323" t="s">
        <v>64579</v>
      </c>
      <c r="O27323" s="76" t="s">
        <v>4366</v>
      </c>
      <c r="P27323" s="82">
        <v>234</v>
      </c>
      <c r="Q27323" s="82" t="s">
        <v>78266</v>
      </c>
      <c r="R27323"/>
    </row>
    <row r="27324" spans="12:18" x14ac:dyDescent="0.25">
      <c r="L27324" t="s">
        <v>3443</v>
      </c>
      <c r="M27324" t="s">
        <v>28654</v>
      </c>
      <c r="N27324" t="s">
        <v>64580</v>
      </c>
      <c r="O27324" s="76" t="s">
        <v>4356</v>
      </c>
      <c r="P27324" s="82">
        <v>374</v>
      </c>
      <c r="Q27324" s="82" t="s">
        <v>78267</v>
      </c>
      <c r="R27324"/>
    </row>
    <row r="27325" spans="12:18" x14ac:dyDescent="0.25">
      <c r="L27325" t="s">
        <v>3443</v>
      </c>
      <c r="M27325" t="s">
        <v>28657</v>
      </c>
      <c r="N27325" t="s">
        <v>64581</v>
      </c>
      <c r="O27325" s="76" t="s">
        <v>4366</v>
      </c>
      <c r="P27325" s="82">
        <v>238</v>
      </c>
      <c r="Q27325" s="82" t="s">
        <v>78269</v>
      </c>
      <c r="R27325"/>
    </row>
    <row r="27326" spans="12:18" x14ac:dyDescent="0.25">
      <c r="L27326" t="s">
        <v>3443</v>
      </c>
      <c r="M27326" t="s">
        <v>6982</v>
      </c>
      <c r="N27326" t="s">
        <v>64582</v>
      </c>
      <c r="O27326" s="76" t="s">
        <v>4356</v>
      </c>
      <c r="P27326" s="82">
        <v>419</v>
      </c>
      <c r="Q27326" s="82" t="s">
        <v>78270</v>
      </c>
      <c r="R27326"/>
    </row>
    <row r="27327" spans="12:18" x14ac:dyDescent="0.25">
      <c r="L27327" t="s">
        <v>3443</v>
      </c>
      <c r="M27327" t="s">
        <v>27093</v>
      </c>
      <c r="N27327" t="s">
        <v>64583</v>
      </c>
      <c r="O27327" s="76" t="s">
        <v>4356</v>
      </c>
      <c r="P27327" s="82">
        <v>420</v>
      </c>
      <c r="Q27327" s="82" t="s">
        <v>78271</v>
      </c>
      <c r="R27327"/>
    </row>
    <row r="27328" spans="12:18" x14ac:dyDescent="0.25">
      <c r="L27328" t="s">
        <v>3443</v>
      </c>
      <c r="M27328" t="s">
        <v>29565</v>
      </c>
      <c r="N27328" t="s">
        <v>64584</v>
      </c>
      <c r="O27328" s="76" t="s">
        <v>4366</v>
      </c>
      <c r="P27328" s="82">
        <v>104</v>
      </c>
      <c r="Q27328" s="82" t="s">
        <v>78273</v>
      </c>
      <c r="R27328"/>
    </row>
    <row r="27329" spans="12:18" x14ac:dyDescent="0.25">
      <c r="L27329" t="s">
        <v>3443</v>
      </c>
      <c r="M27329" t="s">
        <v>28661</v>
      </c>
      <c r="N27329" t="s">
        <v>64585</v>
      </c>
      <c r="O27329" s="76" t="s">
        <v>4366</v>
      </c>
      <c r="P27329" s="82">
        <v>145</v>
      </c>
      <c r="Q27329" s="82" t="s">
        <v>78274</v>
      </c>
      <c r="R27329"/>
    </row>
    <row r="27330" spans="12:18" x14ac:dyDescent="0.25">
      <c r="L27330" t="s">
        <v>3443</v>
      </c>
      <c r="M27330" t="s">
        <v>9692</v>
      </c>
      <c r="N27330" t="s">
        <v>64586</v>
      </c>
      <c r="O27330" s="76" t="s">
        <v>4366</v>
      </c>
      <c r="P27330" s="82">
        <v>94</v>
      </c>
      <c r="Q27330" s="82" t="s">
        <v>78275</v>
      </c>
      <c r="R27330"/>
    </row>
    <row r="27331" spans="12:18" x14ac:dyDescent="0.25">
      <c r="L27331" t="s">
        <v>3443</v>
      </c>
      <c r="M27331" t="s">
        <v>29568</v>
      </c>
      <c r="N27331" t="s">
        <v>64587</v>
      </c>
      <c r="O27331" s="76" t="s">
        <v>4366</v>
      </c>
      <c r="P27331" s="82">
        <v>127</v>
      </c>
      <c r="Q27331" s="82" t="s">
        <v>78278</v>
      </c>
      <c r="R27331"/>
    </row>
    <row r="27332" spans="12:18" x14ac:dyDescent="0.25">
      <c r="L27332" t="s">
        <v>3443</v>
      </c>
      <c r="M27332" t="s">
        <v>28664</v>
      </c>
      <c r="N27332" t="s">
        <v>64588</v>
      </c>
      <c r="O27332" s="76" t="s">
        <v>4356</v>
      </c>
      <c r="P27332" s="82">
        <v>237</v>
      </c>
      <c r="Q27332" s="82" t="s">
        <v>78280</v>
      </c>
      <c r="R27332"/>
    </row>
    <row r="27333" spans="12:18" x14ac:dyDescent="0.25">
      <c r="L27333" t="s">
        <v>3443</v>
      </c>
      <c r="M27333" t="s">
        <v>29572</v>
      </c>
      <c r="N27333" t="s">
        <v>64589</v>
      </c>
      <c r="O27333" s="76" t="s">
        <v>4356</v>
      </c>
      <c r="P27333" s="82">
        <v>533</v>
      </c>
      <c r="Q27333" s="82" t="s">
        <v>78281</v>
      </c>
      <c r="R27333"/>
    </row>
    <row r="27334" spans="12:18" x14ac:dyDescent="0.25">
      <c r="L27334" t="s">
        <v>3443</v>
      </c>
      <c r="M27334" t="s">
        <v>26846</v>
      </c>
      <c r="N27334" t="s">
        <v>64590</v>
      </c>
      <c r="O27334" s="76" t="s">
        <v>4356</v>
      </c>
      <c r="P27334" s="82">
        <v>297</v>
      </c>
      <c r="Q27334" s="82" t="s">
        <v>78282</v>
      </c>
      <c r="R27334"/>
    </row>
    <row r="27335" spans="12:18" x14ac:dyDescent="0.25">
      <c r="L27335" t="s">
        <v>3443</v>
      </c>
      <c r="M27335" t="s">
        <v>28666</v>
      </c>
      <c r="N27335" t="s">
        <v>64591</v>
      </c>
      <c r="O27335" s="76" t="s">
        <v>4366</v>
      </c>
      <c r="P27335" s="82">
        <v>142</v>
      </c>
      <c r="Q27335" s="82" t="s">
        <v>78283</v>
      </c>
      <c r="R27335"/>
    </row>
    <row r="27336" spans="12:18" x14ac:dyDescent="0.25">
      <c r="L27336" t="s">
        <v>3443</v>
      </c>
      <c r="M27336" t="s">
        <v>104750</v>
      </c>
      <c r="N27336" t="s">
        <v>104751</v>
      </c>
      <c r="O27336" s="76" t="s">
        <v>4356</v>
      </c>
      <c r="P27336" s="82">
        <v>934</v>
      </c>
      <c r="Q27336" s="82" t="s">
        <v>78284</v>
      </c>
      <c r="R27336"/>
    </row>
    <row r="27337" spans="12:18" x14ac:dyDescent="0.25">
      <c r="L27337" t="s">
        <v>3443</v>
      </c>
      <c r="M27337" t="s">
        <v>25318</v>
      </c>
      <c r="N27337" t="s">
        <v>64592</v>
      </c>
      <c r="O27337" s="76" t="s">
        <v>4356</v>
      </c>
      <c r="P27337" s="82">
        <v>458</v>
      </c>
      <c r="Q27337" s="82" t="s">
        <v>78285</v>
      </c>
      <c r="R27337"/>
    </row>
    <row r="27338" spans="12:18" x14ac:dyDescent="0.25">
      <c r="L27338" t="s">
        <v>3443</v>
      </c>
      <c r="M27338" t="s">
        <v>28668</v>
      </c>
      <c r="N27338" t="s">
        <v>64593</v>
      </c>
      <c r="O27338" s="76" t="s">
        <v>4366</v>
      </c>
      <c r="P27338" s="82">
        <v>307</v>
      </c>
      <c r="Q27338" s="82" t="s">
        <v>78286</v>
      </c>
      <c r="R27338"/>
    </row>
    <row r="27339" spans="12:18" x14ac:dyDescent="0.25">
      <c r="L27339" t="s">
        <v>3443</v>
      </c>
      <c r="M27339" t="s">
        <v>26847</v>
      </c>
      <c r="N27339" t="s">
        <v>64594</v>
      </c>
      <c r="O27339" s="76" t="s">
        <v>4366</v>
      </c>
      <c r="P27339" s="82">
        <v>81</v>
      </c>
      <c r="Q27339" s="82" t="s">
        <v>78287</v>
      </c>
      <c r="R27339"/>
    </row>
    <row r="27340" spans="12:18" x14ac:dyDescent="0.25">
      <c r="L27340" t="s">
        <v>3443</v>
      </c>
      <c r="M27340" t="s">
        <v>8128</v>
      </c>
      <c r="N27340" t="s">
        <v>64595</v>
      </c>
      <c r="O27340" s="76" t="s">
        <v>4356</v>
      </c>
      <c r="P27340" s="82">
        <v>137</v>
      </c>
      <c r="Q27340" s="82" t="s">
        <v>78288</v>
      </c>
      <c r="R27340"/>
    </row>
    <row r="27341" spans="12:18" x14ac:dyDescent="0.25">
      <c r="L27341" t="s">
        <v>3443</v>
      </c>
      <c r="M27341" t="s">
        <v>25319</v>
      </c>
      <c r="N27341" t="s">
        <v>64596</v>
      </c>
      <c r="O27341" s="76" t="s">
        <v>4366</v>
      </c>
      <c r="P27341" s="82">
        <v>204</v>
      </c>
      <c r="Q27341" s="82" t="s">
        <v>78289</v>
      </c>
      <c r="R27341"/>
    </row>
    <row r="27342" spans="12:18" x14ac:dyDescent="0.25">
      <c r="L27342" t="s">
        <v>3443</v>
      </c>
      <c r="M27342" t="s">
        <v>28670</v>
      </c>
      <c r="N27342" t="s">
        <v>64597</v>
      </c>
      <c r="O27342" s="76" t="s">
        <v>4366</v>
      </c>
      <c r="P27342" s="82">
        <v>145</v>
      </c>
      <c r="Q27342" s="82" t="s">
        <v>78290</v>
      </c>
      <c r="R27342"/>
    </row>
    <row r="27343" spans="12:18" x14ac:dyDescent="0.25">
      <c r="L27343" t="s">
        <v>3443</v>
      </c>
      <c r="M27343" t="s">
        <v>27096</v>
      </c>
      <c r="N27343" t="s">
        <v>64598</v>
      </c>
      <c r="O27343" s="76" t="s">
        <v>4366</v>
      </c>
      <c r="P27343" s="82">
        <v>79</v>
      </c>
      <c r="Q27343" s="82" t="s">
        <v>78291</v>
      </c>
      <c r="R27343"/>
    </row>
    <row r="27344" spans="12:18" x14ac:dyDescent="0.25">
      <c r="L27344" t="s">
        <v>3443</v>
      </c>
      <c r="M27344" t="s">
        <v>27098</v>
      </c>
      <c r="N27344" t="s">
        <v>64599</v>
      </c>
      <c r="O27344" s="76" t="s">
        <v>4366</v>
      </c>
      <c r="P27344" s="82">
        <v>170</v>
      </c>
      <c r="Q27344" s="82" t="s">
        <v>78292</v>
      </c>
      <c r="R27344"/>
    </row>
    <row r="27345" spans="12:18" x14ac:dyDescent="0.25">
      <c r="L27345" t="s">
        <v>3443</v>
      </c>
      <c r="M27345" t="s">
        <v>27100</v>
      </c>
      <c r="N27345" t="s">
        <v>64600</v>
      </c>
      <c r="O27345" s="76" t="s">
        <v>4366</v>
      </c>
      <c r="P27345" s="82">
        <v>122</v>
      </c>
      <c r="Q27345" s="82" t="s">
        <v>78293</v>
      </c>
      <c r="R27345"/>
    </row>
    <row r="27346" spans="12:18" x14ac:dyDescent="0.25">
      <c r="L27346" t="s">
        <v>3443</v>
      </c>
      <c r="M27346" t="s">
        <v>28673</v>
      </c>
      <c r="N27346" t="s">
        <v>64601</v>
      </c>
      <c r="O27346" s="76" t="s">
        <v>4366</v>
      </c>
      <c r="P27346" s="82">
        <v>50</v>
      </c>
      <c r="Q27346" s="82" t="s">
        <v>78294</v>
      </c>
      <c r="R27346"/>
    </row>
    <row r="27347" spans="12:18" x14ac:dyDescent="0.25">
      <c r="L27347" t="s">
        <v>3443</v>
      </c>
      <c r="M27347" t="s">
        <v>25320</v>
      </c>
      <c r="N27347" t="s">
        <v>64602</v>
      </c>
      <c r="O27347" s="76" t="s">
        <v>4366</v>
      </c>
      <c r="P27347" s="82">
        <v>29</v>
      </c>
      <c r="Q27347" s="82" t="s">
        <v>78295</v>
      </c>
      <c r="R27347"/>
    </row>
    <row r="27348" spans="12:18" x14ac:dyDescent="0.25">
      <c r="L27348" t="s">
        <v>3443</v>
      </c>
      <c r="M27348" t="s">
        <v>29579</v>
      </c>
      <c r="N27348" t="s">
        <v>64603</v>
      </c>
      <c r="O27348" s="76" t="s">
        <v>4366</v>
      </c>
      <c r="P27348" s="82">
        <v>58</v>
      </c>
      <c r="Q27348" s="82" t="s">
        <v>78296</v>
      </c>
      <c r="R27348"/>
    </row>
    <row r="27349" spans="12:18" x14ac:dyDescent="0.25">
      <c r="L27349" t="s">
        <v>3443</v>
      </c>
      <c r="M27349" t="s">
        <v>29583</v>
      </c>
      <c r="N27349" t="s">
        <v>64604</v>
      </c>
      <c r="O27349" s="76" t="s">
        <v>4366</v>
      </c>
      <c r="P27349" s="82">
        <v>83</v>
      </c>
      <c r="Q27349" s="82" t="s">
        <v>78297</v>
      </c>
      <c r="R27349"/>
    </row>
    <row r="27350" spans="12:18" x14ac:dyDescent="0.25">
      <c r="L27350" t="s">
        <v>3443</v>
      </c>
      <c r="M27350" t="s">
        <v>28675</v>
      </c>
      <c r="N27350" t="s">
        <v>64605</v>
      </c>
      <c r="O27350" s="76" t="s">
        <v>4366</v>
      </c>
      <c r="P27350" s="82">
        <v>269</v>
      </c>
      <c r="Q27350" s="82" t="s">
        <v>78298</v>
      </c>
      <c r="R27350"/>
    </row>
    <row r="27351" spans="12:18" x14ac:dyDescent="0.25">
      <c r="L27351" t="s">
        <v>3443</v>
      </c>
      <c r="M27351" t="s">
        <v>28678</v>
      </c>
      <c r="N27351" t="s">
        <v>64606</v>
      </c>
      <c r="O27351" s="76" t="s">
        <v>4366</v>
      </c>
      <c r="P27351" s="82">
        <v>199</v>
      </c>
      <c r="Q27351" s="82" t="s">
        <v>78299</v>
      </c>
      <c r="R27351"/>
    </row>
    <row r="27352" spans="12:18" x14ac:dyDescent="0.25">
      <c r="L27352" t="s">
        <v>3443</v>
      </c>
      <c r="M27352" t="s">
        <v>26848</v>
      </c>
      <c r="N27352" t="s">
        <v>64607</v>
      </c>
      <c r="O27352" s="76" t="s">
        <v>4356</v>
      </c>
      <c r="P27352" s="82">
        <v>378</v>
      </c>
      <c r="Q27352" s="82" t="s">
        <v>78300</v>
      </c>
      <c r="R27352"/>
    </row>
    <row r="27353" spans="12:18" x14ac:dyDescent="0.25">
      <c r="L27353" t="s">
        <v>3443</v>
      </c>
      <c r="M27353" t="s">
        <v>29587</v>
      </c>
      <c r="N27353" t="s">
        <v>64608</v>
      </c>
      <c r="O27353" s="76" t="s">
        <v>4366</v>
      </c>
      <c r="P27353" s="82">
        <v>230</v>
      </c>
      <c r="Q27353" s="82" t="s">
        <v>78301</v>
      </c>
      <c r="R27353"/>
    </row>
    <row r="27354" spans="12:18" x14ac:dyDescent="0.25">
      <c r="L27354" t="s">
        <v>3443</v>
      </c>
      <c r="M27354" t="s">
        <v>29591</v>
      </c>
      <c r="N27354" t="s">
        <v>64609</v>
      </c>
      <c r="O27354" s="76" t="s">
        <v>4366</v>
      </c>
      <c r="P27354" s="82">
        <v>93</v>
      </c>
      <c r="Q27354" s="82" t="s">
        <v>78302</v>
      </c>
      <c r="R27354"/>
    </row>
    <row r="27355" spans="12:18" x14ac:dyDescent="0.25">
      <c r="L27355" t="s">
        <v>3443</v>
      </c>
      <c r="M27355" t="s">
        <v>29595</v>
      </c>
      <c r="N27355" t="s">
        <v>64610</v>
      </c>
      <c r="O27355" s="76" t="s">
        <v>4356</v>
      </c>
      <c r="P27355" s="82">
        <v>545</v>
      </c>
      <c r="Q27355" s="82" t="s">
        <v>78303</v>
      </c>
      <c r="R27355"/>
    </row>
    <row r="27356" spans="12:18" x14ac:dyDescent="0.25">
      <c r="L27356" t="s">
        <v>3443</v>
      </c>
      <c r="M27356" t="s">
        <v>26849</v>
      </c>
      <c r="N27356" t="s">
        <v>64611</v>
      </c>
      <c r="O27356" s="76" t="s">
        <v>4356</v>
      </c>
      <c r="P27356" s="82">
        <v>239</v>
      </c>
      <c r="Q27356" s="82" t="s">
        <v>78304</v>
      </c>
      <c r="R27356"/>
    </row>
    <row r="27357" spans="12:18" x14ac:dyDescent="0.25">
      <c r="L27357" t="s">
        <v>3443</v>
      </c>
      <c r="M27357" t="s">
        <v>29599</v>
      </c>
      <c r="N27357" t="s">
        <v>64612</v>
      </c>
      <c r="O27357" s="76" t="s">
        <v>4366</v>
      </c>
      <c r="P27357" s="82">
        <v>323</v>
      </c>
      <c r="Q27357" s="82" t="s">
        <v>78305</v>
      </c>
      <c r="R27357"/>
    </row>
    <row r="27358" spans="12:18" x14ac:dyDescent="0.25">
      <c r="L27358" t="s">
        <v>3443</v>
      </c>
      <c r="M27358" t="s">
        <v>25321</v>
      </c>
      <c r="N27358" t="s">
        <v>64613</v>
      </c>
      <c r="O27358" s="76" t="s">
        <v>4366</v>
      </c>
      <c r="P27358" s="82">
        <v>142</v>
      </c>
      <c r="Q27358" s="82" t="s">
        <v>78306</v>
      </c>
      <c r="R27358"/>
    </row>
    <row r="27359" spans="12:18" x14ac:dyDescent="0.25">
      <c r="L27359" t="s">
        <v>3443</v>
      </c>
      <c r="M27359" t="s">
        <v>29603</v>
      </c>
      <c r="N27359" t="s">
        <v>64614</v>
      </c>
      <c r="O27359" s="76" t="s">
        <v>4356</v>
      </c>
      <c r="P27359" s="82">
        <v>410</v>
      </c>
      <c r="Q27359" s="82" t="s">
        <v>78307</v>
      </c>
      <c r="R27359"/>
    </row>
    <row r="27360" spans="12:18" x14ac:dyDescent="0.25">
      <c r="L27360" t="s">
        <v>3443</v>
      </c>
      <c r="M27360" t="s">
        <v>27102</v>
      </c>
      <c r="N27360" t="s">
        <v>64615</v>
      </c>
      <c r="O27360" s="76" t="s">
        <v>4356</v>
      </c>
      <c r="P27360" s="82">
        <v>690</v>
      </c>
      <c r="Q27360" s="82" t="s">
        <v>78308</v>
      </c>
      <c r="R27360"/>
    </row>
    <row r="27361" spans="12:18" x14ac:dyDescent="0.25">
      <c r="L27361" t="s">
        <v>3443</v>
      </c>
      <c r="M27361" t="s">
        <v>28681</v>
      </c>
      <c r="N27361" t="s">
        <v>64616</v>
      </c>
      <c r="O27361" s="76" t="s">
        <v>4356</v>
      </c>
      <c r="P27361" s="82">
        <v>623</v>
      </c>
      <c r="Q27361" s="82" t="s">
        <v>78309</v>
      </c>
      <c r="R27361"/>
    </row>
    <row r="27362" spans="12:18" x14ac:dyDescent="0.25">
      <c r="L27362" t="s">
        <v>3443</v>
      </c>
      <c r="M27362" t="s">
        <v>29607</v>
      </c>
      <c r="N27362" t="s">
        <v>64617</v>
      </c>
      <c r="O27362" s="76" t="s">
        <v>4366</v>
      </c>
      <c r="P27362" s="82">
        <v>78</v>
      </c>
      <c r="Q27362" s="82" t="s">
        <v>78310</v>
      </c>
      <c r="R27362"/>
    </row>
    <row r="27363" spans="12:18" x14ac:dyDescent="0.25">
      <c r="L27363" t="s">
        <v>3443</v>
      </c>
      <c r="M27363" t="s">
        <v>29611</v>
      </c>
      <c r="N27363" t="s">
        <v>64618</v>
      </c>
      <c r="O27363" s="76" t="s">
        <v>4366</v>
      </c>
      <c r="P27363" s="82">
        <v>141</v>
      </c>
      <c r="Q27363" s="82" t="s">
        <v>78311</v>
      </c>
      <c r="R27363"/>
    </row>
    <row r="27364" spans="12:18" x14ac:dyDescent="0.25">
      <c r="L27364" t="s">
        <v>3443</v>
      </c>
      <c r="M27364" t="s">
        <v>27104</v>
      </c>
      <c r="N27364" t="s">
        <v>64619</v>
      </c>
      <c r="O27364" s="76" t="s">
        <v>4366</v>
      </c>
      <c r="P27364" s="82">
        <v>116</v>
      </c>
      <c r="Q27364" s="82" t="s">
        <v>78312</v>
      </c>
      <c r="R27364"/>
    </row>
    <row r="27365" spans="12:18" x14ac:dyDescent="0.25">
      <c r="L27365" t="s">
        <v>3443</v>
      </c>
      <c r="M27365" t="s">
        <v>29615</v>
      </c>
      <c r="N27365" t="s">
        <v>64620</v>
      </c>
      <c r="O27365" s="76" t="s">
        <v>4366</v>
      </c>
      <c r="P27365" s="82">
        <v>47</v>
      </c>
      <c r="Q27365" s="82" t="s">
        <v>78313</v>
      </c>
      <c r="R27365"/>
    </row>
    <row r="27366" spans="12:18" x14ac:dyDescent="0.25">
      <c r="L27366" t="s">
        <v>3443</v>
      </c>
      <c r="M27366" t="s">
        <v>28684</v>
      </c>
      <c r="N27366" t="s">
        <v>64621</v>
      </c>
      <c r="O27366" s="76" t="s">
        <v>4356</v>
      </c>
      <c r="P27366" s="82">
        <v>57</v>
      </c>
      <c r="Q27366" s="82" t="s">
        <v>78314</v>
      </c>
      <c r="R27366"/>
    </row>
    <row r="27367" spans="12:18" x14ac:dyDescent="0.25">
      <c r="L27367" t="s">
        <v>3443</v>
      </c>
      <c r="M27367" t="s">
        <v>29619</v>
      </c>
      <c r="N27367" t="s">
        <v>64622</v>
      </c>
      <c r="O27367" s="76" t="s">
        <v>4366</v>
      </c>
      <c r="P27367" s="82">
        <v>49</v>
      </c>
      <c r="Q27367" s="82" t="s">
        <v>78315</v>
      </c>
      <c r="R27367"/>
    </row>
    <row r="27368" spans="12:18" x14ac:dyDescent="0.25">
      <c r="L27368" t="s">
        <v>3443</v>
      </c>
      <c r="M27368" t="s">
        <v>27106</v>
      </c>
      <c r="N27368" t="s">
        <v>64623</v>
      </c>
      <c r="O27368" s="76" t="s">
        <v>4366</v>
      </c>
      <c r="P27368" s="82">
        <v>188</v>
      </c>
      <c r="Q27368" s="82" t="s">
        <v>78316</v>
      </c>
      <c r="R27368"/>
    </row>
    <row r="27369" spans="12:18" x14ac:dyDescent="0.25">
      <c r="L27369" t="s">
        <v>3443</v>
      </c>
      <c r="M27369" t="s">
        <v>27108</v>
      </c>
      <c r="N27369" t="s">
        <v>64624</v>
      </c>
      <c r="O27369" s="76" t="s">
        <v>4356</v>
      </c>
      <c r="P27369" s="82">
        <v>688</v>
      </c>
      <c r="Q27369" s="82" t="s">
        <v>78317</v>
      </c>
      <c r="R27369"/>
    </row>
    <row r="27370" spans="12:18" x14ac:dyDescent="0.25">
      <c r="L27370" t="s">
        <v>3443</v>
      </c>
      <c r="M27370" t="s">
        <v>27110</v>
      </c>
      <c r="N27370" t="s">
        <v>64625</v>
      </c>
      <c r="O27370" s="76" t="s">
        <v>4356</v>
      </c>
      <c r="P27370" s="82">
        <v>300</v>
      </c>
      <c r="Q27370" s="82" t="s">
        <v>78318</v>
      </c>
      <c r="R27370"/>
    </row>
    <row r="27371" spans="12:18" x14ac:dyDescent="0.25">
      <c r="L27371" t="s">
        <v>3443</v>
      </c>
      <c r="M27371" t="s">
        <v>28686</v>
      </c>
      <c r="N27371" t="s">
        <v>64626</v>
      </c>
      <c r="O27371" s="76" t="s">
        <v>4356</v>
      </c>
      <c r="P27371" s="82">
        <v>635</v>
      </c>
      <c r="Q27371" s="82" t="s">
        <v>78319</v>
      </c>
      <c r="R27371"/>
    </row>
    <row r="27372" spans="12:18" x14ac:dyDescent="0.25">
      <c r="L27372" t="s">
        <v>3443</v>
      </c>
      <c r="M27372" t="s">
        <v>26850</v>
      </c>
      <c r="N27372" t="s">
        <v>64627</v>
      </c>
      <c r="O27372" s="76" t="s">
        <v>4374</v>
      </c>
      <c r="P27372" s="82">
        <v>634</v>
      </c>
      <c r="Q27372" s="82" t="s">
        <v>78320</v>
      </c>
      <c r="R27372"/>
    </row>
    <row r="27373" spans="12:18" x14ac:dyDescent="0.25">
      <c r="L27373" t="s">
        <v>3443</v>
      </c>
      <c r="M27373" t="s">
        <v>14727</v>
      </c>
      <c r="N27373" t="s">
        <v>64628</v>
      </c>
      <c r="O27373" s="76" t="s">
        <v>4366</v>
      </c>
      <c r="P27373" s="82">
        <v>239</v>
      </c>
      <c r="Q27373" s="82" t="s">
        <v>78321</v>
      </c>
      <c r="R27373"/>
    </row>
    <row r="27374" spans="12:18" x14ac:dyDescent="0.25">
      <c r="L27374" t="s">
        <v>3443</v>
      </c>
      <c r="M27374" t="s">
        <v>27111</v>
      </c>
      <c r="N27374" t="s">
        <v>64629</v>
      </c>
      <c r="O27374" s="76" t="s">
        <v>4366</v>
      </c>
      <c r="P27374" s="82">
        <v>208</v>
      </c>
      <c r="Q27374" s="82" t="s">
        <v>78322</v>
      </c>
      <c r="R27374"/>
    </row>
    <row r="27375" spans="12:18" x14ac:dyDescent="0.25">
      <c r="L27375" t="s">
        <v>3443</v>
      </c>
      <c r="M27375" t="s">
        <v>27113</v>
      </c>
      <c r="N27375" t="s">
        <v>64630</v>
      </c>
      <c r="O27375" s="76" t="s">
        <v>4366</v>
      </c>
      <c r="P27375" s="82">
        <v>75</v>
      </c>
      <c r="Q27375" s="82" t="s">
        <v>78323</v>
      </c>
      <c r="R27375"/>
    </row>
    <row r="27376" spans="12:18" x14ac:dyDescent="0.25">
      <c r="L27376" t="s">
        <v>3443</v>
      </c>
      <c r="M27376" t="s">
        <v>26851</v>
      </c>
      <c r="N27376" t="s">
        <v>64631</v>
      </c>
      <c r="O27376" s="76" t="s">
        <v>4356</v>
      </c>
      <c r="P27376" s="82">
        <v>486</v>
      </c>
      <c r="Q27376" s="82" t="s">
        <v>78325</v>
      </c>
      <c r="R27376"/>
    </row>
    <row r="27377" spans="12:18" x14ac:dyDescent="0.25">
      <c r="L27377" t="s">
        <v>3443</v>
      </c>
      <c r="M27377" t="s">
        <v>25322</v>
      </c>
      <c r="N27377" t="s">
        <v>64632</v>
      </c>
      <c r="O27377" s="76" t="s">
        <v>4366</v>
      </c>
      <c r="P27377" s="82">
        <v>127</v>
      </c>
      <c r="Q27377" s="82" t="s">
        <v>78324</v>
      </c>
      <c r="R27377"/>
    </row>
    <row r="27378" spans="12:18" x14ac:dyDescent="0.25">
      <c r="L27378" t="s">
        <v>3443</v>
      </c>
      <c r="M27378" t="s">
        <v>26852</v>
      </c>
      <c r="N27378" t="s">
        <v>64633</v>
      </c>
      <c r="O27378" s="76" t="s">
        <v>4366</v>
      </c>
      <c r="P27378" s="82">
        <v>276</v>
      </c>
      <c r="Q27378" s="82" t="s">
        <v>78326</v>
      </c>
      <c r="R27378"/>
    </row>
    <row r="27379" spans="12:18" x14ac:dyDescent="0.25">
      <c r="L27379" t="s">
        <v>3443</v>
      </c>
      <c r="M27379" t="s">
        <v>25323</v>
      </c>
      <c r="N27379" t="s">
        <v>64634</v>
      </c>
      <c r="O27379" s="76" t="s">
        <v>4356</v>
      </c>
      <c r="P27379" s="82">
        <v>592</v>
      </c>
      <c r="Q27379" s="82" t="s">
        <v>78328</v>
      </c>
      <c r="R27379"/>
    </row>
    <row r="27380" spans="12:18" x14ac:dyDescent="0.25">
      <c r="L27380" t="s">
        <v>3443</v>
      </c>
      <c r="M27380" t="s">
        <v>25324</v>
      </c>
      <c r="N27380" t="s">
        <v>64635</v>
      </c>
      <c r="O27380" s="76" t="s">
        <v>4366</v>
      </c>
      <c r="P27380" s="82">
        <v>123</v>
      </c>
      <c r="Q27380" s="82" t="s">
        <v>78329</v>
      </c>
      <c r="R27380"/>
    </row>
    <row r="27381" spans="12:18" x14ac:dyDescent="0.25">
      <c r="L27381" t="s">
        <v>3443</v>
      </c>
      <c r="M27381" t="s">
        <v>27118</v>
      </c>
      <c r="N27381" t="s">
        <v>64636</v>
      </c>
      <c r="O27381" s="76" t="s">
        <v>4366</v>
      </c>
      <c r="P27381" s="82">
        <v>116</v>
      </c>
      <c r="Q27381" s="82" t="s">
        <v>78330</v>
      </c>
      <c r="R27381"/>
    </row>
    <row r="27382" spans="12:18" x14ac:dyDescent="0.25">
      <c r="L27382" t="s">
        <v>3443</v>
      </c>
      <c r="M27382" t="s">
        <v>5771</v>
      </c>
      <c r="N27382" t="s">
        <v>64637</v>
      </c>
      <c r="O27382" s="76" t="s">
        <v>4356</v>
      </c>
      <c r="P27382" s="82">
        <v>425</v>
      </c>
      <c r="Q27382" s="82" t="s">
        <v>78331</v>
      </c>
      <c r="R27382"/>
    </row>
    <row r="27383" spans="12:18" x14ac:dyDescent="0.25">
      <c r="L27383" t="s">
        <v>3443</v>
      </c>
      <c r="M27383" t="s">
        <v>27120</v>
      </c>
      <c r="N27383" t="s">
        <v>64638</v>
      </c>
      <c r="O27383" s="76" t="s">
        <v>4356</v>
      </c>
      <c r="P27383" s="82">
        <v>308</v>
      </c>
      <c r="Q27383" s="82" t="s">
        <v>78332</v>
      </c>
      <c r="R27383"/>
    </row>
    <row r="27384" spans="12:18" x14ac:dyDescent="0.25">
      <c r="L27384" t="s">
        <v>3443</v>
      </c>
      <c r="M27384" t="s">
        <v>27122</v>
      </c>
      <c r="N27384" t="s">
        <v>64639</v>
      </c>
      <c r="O27384" s="76" t="s">
        <v>4366</v>
      </c>
      <c r="P27384" s="82">
        <v>266</v>
      </c>
      <c r="Q27384" s="82" t="s">
        <v>78333</v>
      </c>
      <c r="R27384"/>
    </row>
    <row r="27385" spans="12:18" x14ac:dyDescent="0.25">
      <c r="L27385" t="s">
        <v>3443</v>
      </c>
      <c r="M27385" t="s">
        <v>28689</v>
      </c>
      <c r="N27385" t="s">
        <v>64640</v>
      </c>
      <c r="O27385" s="76" t="s">
        <v>4366</v>
      </c>
      <c r="P27385" s="82">
        <v>180</v>
      </c>
      <c r="Q27385" s="82" t="s">
        <v>78334</v>
      </c>
      <c r="R27385"/>
    </row>
    <row r="27386" spans="12:18" x14ac:dyDescent="0.25">
      <c r="L27386" t="s">
        <v>3443</v>
      </c>
      <c r="M27386" t="s">
        <v>26853</v>
      </c>
      <c r="N27386" t="s">
        <v>64641</v>
      </c>
      <c r="O27386" s="76" t="s">
        <v>4356</v>
      </c>
      <c r="P27386" s="82">
        <v>125</v>
      </c>
      <c r="Q27386" s="82" t="s">
        <v>78335</v>
      </c>
      <c r="R27386"/>
    </row>
    <row r="27387" spans="12:18" x14ac:dyDescent="0.25">
      <c r="L27387" t="s">
        <v>3443</v>
      </c>
      <c r="M27387" t="s">
        <v>29626</v>
      </c>
      <c r="N27387" t="s">
        <v>64642</v>
      </c>
      <c r="O27387" s="76" t="s">
        <v>4366</v>
      </c>
      <c r="P27387" s="82">
        <v>207</v>
      </c>
      <c r="Q27387" s="82" t="s">
        <v>78336</v>
      </c>
      <c r="R27387"/>
    </row>
    <row r="27388" spans="12:18" x14ac:dyDescent="0.25">
      <c r="L27388" t="s">
        <v>3443</v>
      </c>
      <c r="M27388" t="s">
        <v>28692</v>
      </c>
      <c r="N27388" t="s">
        <v>64643</v>
      </c>
      <c r="O27388" s="76" t="s">
        <v>4366</v>
      </c>
      <c r="P27388" s="82">
        <v>233</v>
      </c>
      <c r="Q27388" s="82" t="s">
        <v>78337</v>
      </c>
      <c r="R27388"/>
    </row>
    <row r="27389" spans="12:18" x14ac:dyDescent="0.25">
      <c r="L27389" t="s">
        <v>3443</v>
      </c>
      <c r="M27389" t="s">
        <v>29629</v>
      </c>
      <c r="N27389" t="s">
        <v>64644</v>
      </c>
      <c r="O27389" s="76" t="s">
        <v>4356</v>
      </c>
      <c r="P27389" s="82">
        <v>634</v>
      </c>
      <c r="Q27389" s="82" t="s">
        <v>78338</v>
      </c>
      <c r="R27389"/>
    </row>
    <row r="27390" spans="12:18" x14ac:dyDescent="0.25">
      <c r="L27390" t="s">
        <v>3443</v>
      </c>
      <c r="M27390" t="s">
        <v>29633</v>
      </c>
      <c r="N27390" t="s">
        <v>64645</v>
      </c>
      <c r="O27390" s="76" t="s">
        <v>4356</v>
      </c>
      <c r="P27390" s="82">
        <v>1248</v>
      </c>
      <c r="Q27390" s="82" t="s">
        <v>78339</v>
      </c>
      <c r="R27390"/>
    </row>
    <row r="27391" spans="12:18" x14ac:dyDescent="0.25">
      <c r="L27391" t="s">
        <v>3443</v>
      </c>
      <c r="M27391" t="s">
        <v>27124</v>
      </c>
      <c r="N27391" t="s">
        <v>64646</v>
      </c>
      <c r="O27391" s="76" t="s">
        <v>4356</v>
      </c>
      <c r="P27391" s="82">
        <v>185</v>
      </c>
      <c r="Q27391" s="82" t="s">
        <v>78340</v>
      </c>
      <c r="R27391"/>
    </row>
    <row r="27392" spans="12:18" x14ac:dyDescent="0.25">
      <c r="L27392" t="s">
        <v>3443</v>
      </c>
      <c r="M27392" t="s">
        <v>25325</v>
      </c>
      <c r="N27392" t="s">
        <v>64647</v>
      </c>
      <c r="O27392" s="76" t="s">
        <v>4356</v>
      </c>
      <c r="P27392" s="82">
        <v>361</v>
      </c>
      <c r="Q27392" s="82" t="s">
        <v>78341</v>
      </c>
      <c r="R27392"/>
    </row>
    <row r="27393" spans="12:18" x14ac:dyDescent="0.25">
      <c r="L27393" t="s">
        <v>3443</v>
      </c>
      <c r="M27393" t="s">
        <v>8136</v>
      </c>
      <c r="N27393" t="s">
        <v>64648</v>
      </c>
      <c r="O27393" s="76" t="s">
        <v>4356</v>
      </c>
      <c r="P27393" s="82">
        <v>3788</v>
      </c>
      <c r="Q27393" s="82" t="s">
        <v>78342</v>
      </c>
      <c r="R27393"/>
    </row>
    <row r="27394" spans="12:18" x14ac:dyDescent="0.25">
      <c r="L27394" t="s">
        <v>3443</v>
      </c>
      <c r="M27394" t="s">
        <v>27126</v>
      </c>
      <c r="N27394" t="s">
        <v>64649</v>
      </c>
      <c r="O27394" s="76" t="s">
        <v>4356</v>
      </c>
      <c r="P27394" s="82">
        <v>875</v>
      </c>
      <c r="Q27394" s="82" t="s">
        <v>78343</v>
      </c>
      <c r="R27394"/>
    </row>
    <row r="27395" spans="12:18" x14ac:dyDescent="0.25">
      <c r="L27395" t="s">
        <v>3443</v>
      </c>
      <c r="M27395" t="s">
        <v>25326</v>
      </c>
      <c r="N27395" t="s">
        <v>64650</v>
      </c>
      <c r="O27395" s="76" t="s">
        <v>4356</v>
      </c>
      <c r="P27395" s="82">
        <v>1639</v>
      </c>
      <c r="Q27395" s="82" t="s">
        <v>78344</v>
      </c>
      <c r="R27395"/>
    </row>
    <row r="27396" spans="12:18" x14ac:dyDescent="0.25">
      <c r="L27396" t="s">
        <v>3443</v>
      </c>
      <c r="M27396" t="s">
        <v>27128</v>
      </c>
      <c r="N27396" t="s">
        <v>64651</v>
      </c>
      <c r="O27396" s="76" t="s">
        <v>4366</v>
      </c>
      <c r="P27396" s="82">
        <v>101</v>
      </c>
      <c r="Q27396" s="82" t="s">
        <v>78345</v>
      </c>
      <c r="R27396"/>
    </row>
    <row r="27397" spans="12:18" x14ac:dyDescent="0.25">
      <c r="L27397" t="s">
        <v>3443</v>
      </c>
      <c r="M27397" t="s">
        <v>19925</v>
      </c>
      <c r="N27397" t="s">
        <v>64652</v>
      </c>
      <c r="O27397" s="76" t="s">
        <v>4356</v>
      </c>
      <c r="P27397" s="82">
        <v>180</v>
      </c>
      <c r="Q27397" s="82" t="s">
        <v>78346</v>
      </c>
      <c r="R27397"/>
    </row>
    <row r="27398" spans="12:18" x14ac:dyDescent="0.25">
      <c r="L27398" t="s">
        <v>3443</v>
      </c>
      <c r="M27398" t="s">
        <v>28699</v>
      </c>
      <c r="N27398" t="s">
        <v>64653</v>
      </c>
      <c r="O27398" s="76" t="s">
        <v>4366</v>
      </c>
      <c r="P27398" s="82">
        <v>200</v>
      </c>
      <c r="Q27398" s="82" t="s">
        <v>78347</v>
      </c>
      <c r="R27398"/>
    </row>
    <row r="27399" spans="12:18" x14ac:dyDescent="0.25">
      <c r="L27399" t="s">
        <v>3443</v>
      </c>
      <c r="M27399" t="s">
        <v>25327</v>
      </c>
      <c r="N27399" t="s">
        <v>64654</v>
      </c>
      <c r="O27399" s="76" t="s">
        <v>4366</v>
      </c>
      <c r="P27399" s="82">
        <v>119</v>
      </c>
      <c r="Q27399" s="82" t="s">
        <v>78348</v>
      </c>
      <c r="R27399"/>
    </row>
    <row r="27400" spans="12:18" x14ac:dyDescent="0.25">
      <c r="L27400" t="s">
        <v>3443</v>
      </c>
      <c r="M27400" t="s">
        <v>26855</v>
      </c>
      <c r="N27400" t="s">
        <v>64655</v>
      </c>
      <c r="O27400" s="76" t="s">
        <v>4356</v>
      </c>
      <c r="P27400" s="82">
        <v>336</v>
      </c>
      <c r="Q27400" s="82" t="s">
        <v>78351</v>
      </c>
      <c r="R27400"/>
    </row>
    <row r="27401" spans="12:18" x14ac:dyDescent="0.25">
      <c r="L27401" t="s">
        <v>3443</v>
      </c>
      <c r="M27401" t="s">
        <v>26856</v>
      </c>
      <c r="N27401" t="s">
        <v>64656</v>
      </c>
      <c r="O27401" s="76" t="s">
        <v>4356</v>
      </c>
      <c r="P27401" s="82">
        <v>694</v>
      </c>
      <c r="Q27401" s="82" t="s">
        <v>78352</v>
      </c>
      <c r="R27401"/>
    </row>
    <row r="27402" spans="12:18" x14ac:dyDescent="0.25">
      <c r="L27402" t="s">
        <v>3443</v>
      </c>
      <c r="M27402" t="s">
        <v>29642</v>
      </c>
      <c r="N27402" t="s">
        <v>64657</v>
      </c>
      <c r="O27402" s="76" t="s">
        <v>4366</v>
      </c>
      <c r="P27402" s="82">
        <v>237</v>
      </c>
      <c r="Q27402" s="82" t="s">
        <v>78353</v>
      </c>
      <c r="R27402"/>
    </row>
    <row r="27403" spans="12:18" x14ac:dyDescent="0.25">
      <c r="L27403" t="s">
        <v>3443</v>
      </c>
      <c r="M27403" t="s">
        <v>29646</v>
      </c>
      <c r="N27403" t="s">
        <v>64658</v>
      </c>
      <c r="O27403" s="76" t="s">
        <v>4366</v>
      </c>
      <c r="P27403" s="82">
        <v>207</v>
      </c>
      <c r="Q27403" s="82" t="s">
        <v>78354</v>
      </c>
      <c r="R27403"/>
    </row>
    <row r="27404" spans="12:18" x14ac:dyDescent="0.25">
      <c r="L27404" t="s">
        <v>3443</v>
      </c>
      <c r="M27404" t="s">
        <v>27130</v>
      </c>
      <c r="N27404" t="s">
        <v>64659</v>
      </c>
      <c r="O27404" s="76" t="s">
        <v>4366</v>
      </c>
      <c r="P27404" s="82">
        <v>38</v>
      </c>
      <c r="Q27404" s="82" t="s">
        <v>78355</v>
      </c>
      <c r="R27404"/>
    </row>
    <row r="27405" spans="12:18" x14ac:dyDescent="0.25">
      <c r="L27405" t="s">
        <v>3443</v>
      </c>
      <c r="M27405" t="s">
        <v>25165</v>
      </c>
      <c r="N27405" t="s">
        <v>64660</v>
      </c>
      <c r="O27405" s="76" t="s">
        <v>4356</v>
      </c>
      <c r="P27405" s="82">
        <v>484</v>
      </c>
      <c r="Q27405" s="82" t="s">
        <v>78356</v>
      </c>
      <c r="R27405"/>
    </row>
    <row r="27406" spans="12:18" x14ac:dyDescent="0.25">
      <c r="L27406" t="s">
        <v>3443</v>
      </c>
      <c r="M27406" t="s">
        <v>29650</v>
      </c>
      <c r="N27406" t="s">
        <v>64661</v>
      </c>
      <c r="O27406" s="76" t="s">
        <v>4366</v>
      </c>
      <c r="P27406" s="82">
        <v>217</v>
      </c>
      <c r="Q27406" s="82" t="s">
        <v>78357</v>
      </c>
      <c r="R27406"/>
    </row>
    <row r="27407" spans="12:18" x14ac:dyDescent="0.25">
      <c r="L27407" t="s">
        <v>3443</v>
      </c>
      <c r="M27407" t="s">
        <v>29654</v>
      </c>
      <c r="N27407" t="s">
        <v>64662</v>
      </c>
      <c r="O27407" s="76" t="s">
        <v>4366</v>
      </c>
      <c r="P27407" s="82">
        <v>131</v>
      </c>
      <c r="Q27407" s="82" t="s">
        <v>78358</v>
      </c>
      <c r="R27407"/>
    </row>
    <row r="27408" spans="12:18" x14ac:dyDescent="0.25">
      <c r="L27408" t="s">
        <v>3443</v>
      </c>
      <c r="M27408" t="s">
        <v>27132</v>
      </c>
      <c r="N27408" t="s">
        <v>64663</v>
      </c>
      <c r="O27408" s="76" t="s">
        <v>4366</v>
      </c>
      <c r="P27408" s="82">
        <v>64</v>
      </c>
      <c r="Q27408" s="82" t="s">
        <v>78359</v>
      </c>
      <c r="R27408"/>
    </row>
    <row r="27409" spans="12:18" x14ac:dyDescent="0.25">
      <c r="L27409" t="s">
        <v>3443</v>
      </c>
      <c r="M27409" t="s">
        <v>17610</v>
      </c>
      <c r="N27409" t="s">
        <v>64664</v>
      </c>
      <c r="O27409" s="76" t="s">
        <v>4366</v>
      </c>
      <c r="P27409" s="82">
        <v>118</v>
      </c>
      <c r="Q27409" s="82" t="s">
        <v>78360</v>
      </c>
      <c r="R27409"/>
    </row>
    <row r="27410" spans="12:18" x14ac:dyDescent="0.25">
      <c r="L27410" t="s">
        <v>3443</v>
      </c>
      <c r="M27410" t="s">
        <v>29657</v>
      </c>
      <c r="N27410" t="s">
        <v>64665</v>
      </c>
      <c r="O27410" s="76" t="s">
        <v>4366</v>
      </c>
      <c r="P27410" s="82">
        <v>187</v>
      </c>
      <c r="Q27410" s="82" t="s">
        <v>78361</v>
      </c>
      <c r="R27410"/>
    </row>
    <row r="27411" spans="12:18" x14ac:dyDescent="0.25">
      <c r="L27411" t="s">
        <v>3443</v>
      </c>
      <c r="M27411" t="s">
        <v>28705</v>
      </c>
      <c r="N27411" t="s">
        <v>64666</v>
      </c>
      <c r="O27411" s="76" t="s">
        <v>4366</v>
      </c>
      <c r="P27411" s="82">
        <v>123</v>
      </c>
      <c r="Q27411" s="82" t="s">
        <v>78362</v>
      </c>
      <c r="R27411"/>
    </row>
    <row r="27412" spans="12:18" x14ac:dyDescent="0.25">
      <c r="L27412" t="s">
        <v>3443</v>
      </c>
      <c r="M27412" t="s">
        <v>29660</v>
      </c>
      <c r="N27412" t="s">
        <v>64667</v>
      </c>
      <c r="O27412" s="76" t="s">
        <v>4366</v>
      </c>
      <c r="P27412" s="82">
        <v>34</v>
      </c>
      <c r="Q27412" s="82" t="s">
        <v>78363</v>
      </c>
      <c r="R27412"/>
    </row>
    <row r="27413" spans="12:18" x14ac:dyDescent="0.25">
      <c r="L27413" t="s">
        <v>3443</v>
      </c>
      <c r="M27413" t="s">
        <v>29663</v>
      </c>
      <c r="N27413" t="s">
        <v>64668</v>
      </c>
      <c r="O27413" s="76" t="s">
        <v>4356</v>
      </c>
      <c r="P27413" s="82">
        <v>454</v>
      </c>
      <c r="Q27413" s="82" t="s">
        <v>78364</v>
      </c>
      <c r="R27413"/>
    </row>
    <row r="27414" spans="12:18" x14ac:dyDescent="0.25">
      <c r="L27414" t="s">
        <v>3443</v>
      </c>
      <c r="M27414" t="s">
        <v>26857</v>
      </c>
      <c r="N27414" t="s">
        <v>64669</v>
      </c>
      <c r="O27414" s="76" t="s">
        <v>4366</v>
      </c>
      <c r="P27414" s="82">
        <v>159</v>
      </c>
      <c r="Q27414" s="82" t="s">
        <v>78365</v>
      </c>
      <c r="R27414"/>
    </row>
    <row r="27415" spans="12:18" x14ac:dyDescent="0.25">
      <c r="L27415" t="s">
        <v>3443</v>
      </c>
      <c r="M27415" t="s">
        <v>19935</v>
      </c>
      <c r="N27415" t="s">
        <v>64670</v>
      </c>
      <c r="O27415" s="76" t="s">
        <v>4356</v>
      </c>
      <c r="P27415" s="82">
        <v>239</v>
      </c>
      <c r="Q27415" s="82" t="s">
        <v>78366</v>
      </c>
      <c r="R27415"/>
    </row>
    <row r="27416" spans="12:18" x14ac:dyDescent="0.25">
      <c r="L27416" t="s">
        <v>3443</v>
      </c>
      <c r="M27416" t="s">
        <v>28708</v>
      </c>
      <c r="N27416" t="s">
        <v>64671</v>
      </c>
      <c r="O27416" s="76" t="s">
        <v>4366</v>
      </c>
      <c r="P27416" s="82">
        <v>88</v>
      </c>
      <c r="Q27416" s="82" t="s">
        <v>78367</v>
      </c>
      <c r="R27416"/>
    </row>
    <row r="27417" spans="12:18" x14ac:dyDescent="0.25">
      <c r="L27417" t="s">
        <v>3443</v>
      </c>
      <c r="M27417" t="s">
        <v>28711</v>
      </c>
      <c r="N27417" t="s">
        <v>64672</v>
      </c>
      <c r="O27417" s="76" t="s">
        <v>4356</v>
      </c>
      <c r="P27417" s="82">
        <v>695</v>
      </c>
      <c r="Q27417" s="82" t="s">
        <v>78368</v>
      </c>
      <c r="R27417"/>
    </row>
    <row r="27418" spans="12:18" x14ac:dyDescent="0.25">
      <c r="L27418" t="s">
        <v>3443</v>
      </c>
      <c r="M27418" t="s">
        <v>26858</v>
      </c>
      <c r="N27418" t="s">
        <v>64673</v>
      </c>
      <c r="O27418" s="76" t="s">
        <v>4366</v>
      </c>
      <c r="P27418" s="82">
        <v>308</v>
      </c>
      <c r="Q27418" s="82" t="s">
        <v>78369</v>
      </c>
      <c r="R27418"/>
    </row>
    <row r="27419" spans="12:18" x14ac:dyDescent="0.25">
      <c r="L27419" t="s">
        <v>3443</v>
      </c>
      <c r="M27419" t="s">
        <v>27135</v>
      </c>
      <c r="N27419" t="s">
        <v>64674</v>
      </c>
      <c r="O27419" s="76" t="s">
        <v>4366</v>
      </c>
      <c r="P27419" s="82">
        <v>36</v>
      </c>
      <c r="Q27419" s="82" t="s">
        <v>78370</v>
      </c>
      <c r="R27419"/>
    </row>
    <row r="27420" spans="12:18" x14ac:dyDescent="0.25">
      <c r="L27420" t="s">
        <v>3443</v>
      </c>
      <c r="M27420" t="s">
        <v>29667</v>
      </c>
      <c r="N27420" t="s">
        <v>64675</v>
      </c>
      <c r="O27420" s="76" t="s">
        <v>4356</v>
      </c>
      <c r="P27420" s="82">
        <v>453</v>
      </c>
      <c r="Q27420" s="82" t="s">
        <v>78371</v>
      </c>
      <c r="R27420"/>
    </row>
    <row r="27421" spans="12:18" x14ac:dyDescent="0.25">
      <c r="L27421" t="s">
        <v>3443</v>
      </c>
      <c r="M27421" t="s">
        <v>25328</v>
      </c>
      <c r="N27421" t="s">
        <v>64676</v>
      </c>
      <c r="O27421" s="76" t="s">
        <v>4366</v>
      </c>
      <c r="P27421" s="82">
        <v>94</v>
      </c>
      <c r="Q27421" s="82" t="s">
        <v>78372</v>
      </c>
      <c r="R27421"/>
    </row>
    <row r="27422" spans="12:18" x14ac:dyDescent="0.25">
      <c r="L27422" t="s">
        <v>3443</v>
      </c>
      <c r="M27422" t="s">
        <v>29671</v>
      </c>
      <c r="N27422" t="s">
        <v>64677</v>
      </c>
      <c r="O27422" s="76" t="s">
        <v>4366</v>
      </c>
      <c r="P27422" s="82">
        <v>368</v>
      </c>
      <c r="Q27422" s="82" t="s">
        <v>78373</v>
      </c>
      <c r="R27422"/>
    </row>
    <row r="27423" spans="12:18" x14ac:dyDescent="0.25">
      <c r="L27423" t="s">
        <v>3443</v>
      </c>
      <c r="M27423" t="s">
        <v>28714</v>
      </c>
      <c r="N27423" t="s">
        <v>64678</v>
      </c>
      <c r="O27423" s="76" t="s">
        <v>4356</v>
      </c>
      <c r="P27423" s="82">
        <v>778</v>
      </c>
      <c r="Q27423" s="82" t="s">
        <v>78374</v>
      </c>
      <c r="R27423"/>
    </row>
    <row r="27424" spans="12:18" x14ac:dyDescent="0.25">
      <c r="L27424" t="s">
        <v>3443</v>
      </c>
      <c r="M27424" t="s">
        <v>27137</v>
      </c>
      <c r="N27424" t="s">
        <v>64679</v>
      </c>
      <c r="O27424" s="76" t="s">
        <v>4366</v>
      </c>
      <c r="P27424" s="82">
        <v>103</v>
      </c>
      <c r="Q27424" s="82" t="s">
        <v>78375</v>
      </c>
      <c r="R27424"/>
    </row>
    <row r="27425" spans="12:18" x14ac:dyDescent="0.25">
      <c r="L27425" t="s">
        <v>3443</v>
      </c>
      <c r="M27425" t="s">
        <v>25329</v>
      </c>
      <c r="N27425" t="s">
        <v>64680</v>
      </c>
      <c r="O27425" s="76" t="s">
        <v>4356</v>
      </c>
      <c r="P27425" s="82">
        <v>379</v>
      </c>
      <c r="Q27425" s="82" t="s">
        <v>78376</v>
      </c>
      <c r="R27425"/>
    </row>
    <row r="27426" spans="12:18" x14ac:dyDescent="0.25">
      <c r="L27426" t="s">
        <v>3443</v>
      </c>
      <c r="M27426" t="s">
        <v>24076</v>
      </c>
      <c r="N27426" t="s">
        <v>64681</v>
      </c>
      <c r="O27426" s="76" t="s">
        <v>4356</v>
      </c>
      <c r="P27426" s="82">
        <v>106</v>
      </c>
      <c r="Q27426" s="82" t="s">
        <v>78377</v>
      </c>
      <c r="R27426"/>
    </row>
    <row r="27427" spans="12:18" x14ac:dyDescent="0.25">
      <c r="L27427" t="s">
        <v>3443</v>
      </c>
      <c r="M27427" t="s">
        <v>25330</v>
      </c>
      <c r="N27427" t="s">
        <v>64682</v>
      </c>
      <c r="O27427" s="76" t="s">
        <v>4366</v>
      </c>
      <c r="P27427" s="82">
        <v>92</v>
      </c>
      <c r="Q27427" s="82" t="s">
        <v>78378</v>
      </c>
      <c r="R27427"/>
    </row>
    <row r="27428" spans="12:18" x14ac:dyDescent="0.25">
      <c r="L27428" t="s">
        <v>3443</v>
      </c>
      <c r="M27428" t="s">
        <v>27139</v>
      </c>
      <c r="N27428" t="s">
        <v>64683</v>
      </c>
      <c r="O27428" s="76" t="s">
        <v>4356</v>
      </c>
      <c r="P27428" s="82">
        <v>327</v>
      </c>
      <c r="Q27428" s="82" t="s">
        <v>78379</v>
      </c>
      <c r="R27428"/>
    </row>
    <row r="27429" spans="12:18" x14ac:dyDescent="0.25">
      <c r="L27429" t="s">
        <v>3443</v>
      </c>
      <c r="M27429" t="s">
        <v>27141</v>
      </c>
      <c r="N27429" t="s">
        <v>64684</v>
      </c>
      <c r="O27429" s="76" t="s">
        <v>4356</v>
      </c>
      <c r="P27429" s="82">
        <v>460</v>
      </c>
      <c r="Q27429" s="82" t="s">
        <v>78380</v>
      </c>
      <c r="R27429"/>
    </row>
    <row r="27430" spans="12:18" x14ac:dyDescent="0.25">
      <c r="L27430" t="s">
        <v>3443</v>
      </c>
      <c r="M27430" t="s">
        <v>8037</v>
      </c>
      <c r="N27430" t="s">
        <v>64685</v>
      </c>
      <c r="O27430" s="76" t="s">
        <v>4356</v>
      </c>
      <c r="P27430" s="82">
        <v>452</v>
      </c>
      <c r="Q27430" s="82" t="s">
        <v>78381</v>
      </c>
      <c r="R27430"/>
    </row>
    <row r="27431" spans="12:18" x14ac:dyDescent="0.25">
      <c r="L27431" t="s">
        <v>3443</v>
      </c>
      <c r="M27431" t="s">
        <v>25331</v>
      </c>
      <c r="N27431" t="s">
        <v>64686</v>
      </c>
      <c r="O27431" s="76" t="s">
        <v>4366</v>
      </c>
      <c r="P27431" s="82">
        <v>85</v>
      </c>
      <c r="Q27431" s="82" t="s">
        <v>78382</v>
      </c>
      <c r="R27431"/>
    </row>
    <row r="27432" spans="12:18" x14ac:dyDescent="0.25">
      <c r="L27432" t="s">
        <v>3443</v>
      </c>
      <c r="M27432" t="s">
        <v>26859</v>
      </c>
      <c r="N27432" t="s">
        <v>64687</v>
      </c>
      <c r="O27432" s="76" t="s">
        <v>4356</v>
      </c>
      <c r="P27432" s="82">
        <v>542</v>
      </c>
      <c r="Q27432" s="82" t="s">
        <v>78383</v>
      </c>
      <c r="R27432"/>
    </row>
    <row r="27433" spans="12:18" x14ac:dyDescent="0.25">
      <c r="L27433" t="s">
        <v>3443</v>
      </c>
      <c r="M27433" t="s">
        <v>29674</v>
      </c>
      <c r="N27433" t="s">
        <v>64688</v>
      </c>
      <c r="O27433" s="76" t="s">
        <v>4366</v>
      </c>
      <c r="P27433" s="82">
        <v>161</v>
      </c>
      <c r="Q27433" s="82" t="s">
        <v>78384</v>
      </c>
      <c r="R27433"/>
    </row>
    <row r="27434" spans="12:18" x14ac:dyDescent="0.25">
      <c r="L27434" t="s">
        <v>3443</v>
      </c>
      <c r="M27434" t="s">
        <v>25332</v>
      </c>
      <c r="N27434" t="s">
        <v>64689</v>
      </c>
      <c r="O27434" s="76" t="s">
        <v>4356</v>
      </c>
      <c r="P27434" s="82">
        <v>360</v>
      </c>
      <c r="Q27434" s="82" t="s">
        <v>78385</v>
      </c>
      <c r="R27434"/>
    </row>
    <row r="27435" spans="12:18" x14ac:dyDescent="0.25">
      <c r="L27435" t="s">
        <v>3443</v>
      </c>
      <c r="M27435" t="s">
        <v>29677</v>
      </c>
      <c r="N27435" t="s">
        <v>64690</v>
      </c>
      <c r="O27435" s="76" t="s">
        <v>4356</v>
      </c>
      <c r="P27435" s="82">
        <v>623</v>
      </c>
      <c r="Q27435" s="82" t="s">
        <v>78386</v>
      </c>
      <c r="R27435"/>
    </row>
    <row r="27436" spans="12:18" x14ac:dyDescent="0.25">
      <c r="L27436" t="s">
        <v>3443</v>
      </c>
      <c r="M27436" t="s">
        <v>25333</v>
      </c>
      <c r="N27436" t="s">
        <v>64691</v>
      </c>
      <c r="O27436" s="76" t="s">
        <v>4366</v>
      </c>
      <c r="P27436" s="82">
        <v>216</v>
      </c>
      <c r="Q27436" s="82" t="s">
        <v>78387</v>
      </c>
      <c r="R27436"/>
    </row>
    <row r="27437" spans="12:18" x14ac:dyDescent="0.25">
      <c r="L27437" t="s">
        <v>3443</v>
      </c>
      <c r="M27437" t="s">
        <v>27143</v>
      </c>
      <c r="N27437" t="s">
        <v>64692</v>
      </c>
      <c r="O27437" s="76" t="s">
        <v>4366</v>
      </c>
      <c r="P27437" s="82">
        <v>118</v>
      </c>
      <c r="Q27437" s="82" t="s">
        <v>78388</v>
      </c>
      <c r="R27437"/>
    </row>
    <row r="27438" spans="12:18" x14ac:dyDescent="0.25">
      <c r="L27438" t="s">
        <v>3443</v>
      </c>
      <c r="M27438" t="s">
        <v>25334</v>
      </c>
      <c r="N27438" t="s">
        <v>64693</v>
      </c>
      <c r="O27438" s="76" t="s">
        <v>4356</v>
      </c>
      <c r="P27438" s="82">
        <v>1282</v>
      </c>
      <c r="Q27438" s="82" t="s">
        <v>78389</v>
      </c>
      <c r="R27438"/>
    </row>
    <row r="27439" spans="12:18" x14ac:dyDescent="0.25">
      <c r="L27439" t="s">
        <v>3443</v>
      </c>
      <c r="M27439" t="s">
        <v>29680</v>
      </c>
      <c r="N27439" t="s">
        <v>64694</v>
      </c>
      <c r="O27439" s="76" t="s">
        <v>4366</v>
      </c>
      <c r="P27439" s="82">
        <v>142</v>
      </c>
      <c r="Q27439" s="82" t="s">
        <v>78391</v>
      </c>
      <c r="R27439"/>
    </row>
    <row r="27440" spans="12:18" x14ac:dyDescent="0.25">
      <c r="L27440" t="s">
        <v>3443</v>
      </c>
      <c r="M27440" t="s">
        <v>25335</v>
      </c>
      <c r="N27440" t="s">
        <v>64695</v>
      </c>
      <c r="O27440" s="76" t="s">
        <v>4366</v>
      </c>
      <c r="P27440" s="82">
        <v>139</v>
      </c>
      <c r="Q27440" s="82" t="s">
        <v>78392</v>
      </c>
      <c r="R27440"/>
    </row>
    <row r="27441" spans="12:18" x14ac:dyDescent="0.25">
      <c r="L27441" t="s">
        <v>3443</v>
      </c>
      <c r="M27441" t="s">
        <v>27145</v>
      </c>
      <c r="N27441" t="s">
        <v>64696</v>
      </c>
      <c r="O27441" s="76" t="s">
        <v>4366</v>
      </c>
      <c r="P27441" s="82">
        <v>190</v>
      </c>
      <c r="Q27441" s="82" t="s">
        <v>78393</v>
      </c>
      <c r="R27441"/>
    </row>
    <row r="27442" spans="12:18" x14ac:dyDescent="0.25">
      <c r="L27442" t="s">
        <v>3443</v>
      </c>
      <c r="M27442" t="s">
        <v>27147</v>
      </c>
      <c r="N27442" t="s">
        <v>64697</v>
      </c>
      <c r="O27442" s="76" t="s">
        <v>4356</v>
      </c>
      <c r="P27442" s="82">
        <v>596</v>
      </c>
      <c r="Q27442" s="82" t="s">
        <v>78394</v>
      </c>
      <c r="R27442"/>
    </row>
    <row r="27443" spans="12:18" x14ac:dyDescent="0.25">
      <c r="L27443" t="s">
        <v>3443</v>
      </c>
      <c r="M27443" t="s">
        <v>28719</v>
      </c>
      <c r="N27443" t="s">
        <v>64698</v>
      </c>
      <c r="O27443" s="76" t="s">
        <v>4356</v>
      </c>
      <c r="P27443" s="82">
        <v>173</v>
      </c>
      <c r="Q27443" s="82" t="s">
        <v>78396</v>
      </c>
      <c r="R27443"/>
    </row>
    <row r="27444" spans="12:18" x14ac:dyDescent="0.25">
      <c r="L27444" t="s">
        <v>3443</v>
      </c>
      <c r="M27444" t="s">
        <v>28722</v>
      </c>
      <c r="N27444" t="s">
        <v>64699</v>
      </c>
      <c r="O27444" s="76" t="s">
        <v>4356</v>
      </c>
      <c r="P27444" s="82">
        <v>449</v>
      </c>
      <c r="Q27444" s="82" t="s">
        <v>78397</v>
      </c>
      <c r="R27444"/>
    </row>
    <row r="27445" spans="12:18" x14ac:dyDescent="0.25">
      <c r="L27445" t="s">
        <v>3443</v>
      </c>
      <c r="M27445" t="s">
        <v>29683</v>
      </c>
      <c r="N27445" t="s">
        <v>64700</v>
      </c>
      <c r="O27445" s="76" t="s">
        <v>4366</v>
      </c>
      <c r="P27445" s="82">
        <v>128</v>
      </c>
      <c r="Q27445" s="82" t="s">
        <v>78398</v>
      </c>
      <c r="R27445"/>
    </row>
    <row r="27446" spans="12:18" x14ac:dyDescent="0.25">
      <c r="L27446" t="s">
        <v>3443</v>
      </c>
      <c r="M27446" t="s">
        <v>6446</v>
      </c>
      <c r="N27446" t="s">
        <v>64701</v>
      </c>
      <c r="O27446" s="76" t="s">
        <v>4366</v>
      </c>
      <c r="P27446" s="82">
        <v>136</v>
      </c>
      <c r="Q27446" s="82" t="s">
        <v>78399</v>
      </c>
      <c r="R27446"/>
    </row>
    <row r="27447" spans="12:18" x14ac:dyDescent="0.25">
      <c r="L27447" t="s">
        <v>3443</v>
      </c>
      <c r="M27447" t="s">
        <v>28724</v>
      </c>
      <c r="N27447" t="s">
        <v>64702</v>
      </c>
      <c r="O27447" s="76" t="s">
        <v>4366</v>
      </c>
      <c r="P27447" s="82">
        <v>61</v>
      </c>
      <c r="Q27447" s="82" t="s">
        <v>78400</v>
      </c>
      <c r="R27447"/>
    </row>
    <row r="27448" spans="12:18" x14ac:dyDescent="0.25">
      <c r="L27448" t="s">
        <v>3443</v>
      </c>
      <c r="M27448" t="s">
        <v>25336</v>
      </c>
      <c r="N27448" t="s">
        <v>64703</v>
      </c>
      <c r="O27448" s="76" t="s">
        <v>4356</v>
      </c>
      <c r="P27448" s="82">
        <v>730</v>
      </c>
      <c r="Q27448" s="82" t="s">
        <v>78401</v>
      </c>
      <c r="R27448"/>
    </row>
    <row r="27449" spans="12:18" x14ac:dyDescent="0.25">
      <c r="L27449" t="s">
        <v>3443</v>
      </c>
      <c r="M27449" t="s">
        <v>29687</v>
      </c>
      <c r="N27449" t="s">
        <v>64704</v>
      </c>
      <c r="O27449" s="76" t="s">
        <v>4366</v>
      </c>
      <c r="P27449" s="82">
        <v>181</v>
      </c>
      <c r="Q27449" s="82" t="s">
        <v>78402</v>
      </c>
      <c r="R27449"/>
    </row>
    <row r="27450" spans="12:18" x14ac:dyDescent="0.25">
      <c r="L27450" t="s">
        <v>3443</v>
      </c>
      <c r="M27450" t="s">
        <v>29691</v>
      </c>
      <c r="N27450" t="s">
        <v>64705</v>
      </c>
      <c r="O27450" s="76" t="s">
        <v>4356</v>
      </c>
      <c r="P27450" s="82">
        <v>264</v>
      </c>
      <c r="Q27450" s="82" t="s">
        <v>78404</v>
      </c>
      <c r="R27450"/>
    </row>
    <row r="27451" spans="12:18" x14ac:dyDescent="0.25">
      <c r="L27451" t="s">
        <v>3443</v>
      </c>
      <c r="M27451" t="s">
        <v>25337</v>
      </c>
      <c r="N27451" t="s">
        <v>64706</v>
      </c>
      <c r="O27451" s="76" t="s">
        <v>4356</v>
      </c>
      <c r="P27451" s="82">
        <v>57</v>
      </c>
      <c r="Q27451" s="82" t="s">
        <v>78405</v>
      </c>
      <c r="R27451"/>
    </row>
    <row r="27452" spans="12:18" x14ac:dyDescent="0.25">
      <c r="L27452" t="s">
        <v>3443</v>
      </c>
      <c r="M27452" t="s">
        <v>25338</v>
      </c>
      <c r="N27452" t="s">
        <v>64707</v>
      </c>
      <c r="O27452" s="76" t="s">
        <v>4356</v>
      </c>
      <c r="P27452" s="82">
        <v>245</v>
      </c>
      <c r="Q27452" s="82" t="s">
        <v>78406</v>
      </c>
      <c r="R27452"/>
    </row>
    <row r="27453" spans="12:18" x14ac:dyDescent="0.25">
      <c r="L27453" t="s">
        <v>3443</v>
      </c>
      <c r="M27453" t="s">
        <v>26862</v>
      </c>
      <c r="N27453" t="s">
        <v>64708</v>
      </c>
      <c r="O27453" s="76" t="s">
        <v>4366</v>
      </c>
      <c r="P27453" s="82">
        <v>178</v>
      </c>
      <c r="Q27453" s="82" t="s">
        <v>78407</v>
      </c>
      <c r="R27453"/>
    </row>
    <row r="27454" spans="12:18" x14ac:dyDescent="0.25">
      <c r="L27454" t="s">
        <v>3443</v>
      </c>
      <c r="M27454" t="s">
        <v>29695</v>
      </c>
      <c r="N27454" t="s">
        <v>64709</v>
      </c>
      <c r="O27454" s="76" t="s">
        <v>4366</v>
      </c>
      <c r="P27454" s="82">
        <v>205</v>
      </c>
      <c r="Q27454" s="82" t="s">
        <v>78408</v>
      </c>
      <c r="R27454"/>
    </row>
    <row r="27455" spans="12:18" x14ac:dyDescent="0.25">
      <c r="L27455" t="s">
        <v>3443</v>
      </c>
      <c r="M27455" t="s">
        <v>26863</v>
      </c>
      <c r="N27455" t="s">
        <v>64710</v>
      </c>
      <c r="O27455" s="76" t="s">
        <v>4366</v>
      </c>
      <c r="P27455" s="82">
        <v>233</v>
      </c>
      <c r="Q27455" s="82" t="s">
        <v>78409</v>
      </c>
      <c r="R27455"/>
    </row>
    <row r="27456" spans="12:18" x14ac:dyDescent="0.25">
      <c r="L27456" t="s">
        <v>3443</v>
      </c>
      <c r="M27456" t="s">
        <v>28727</v>
      </c>
      <c r="N27456" t="s">
        <v>64711</v>
      </c>
      <c r="O27456" s="76" t="s">
        <v>4356</v>
      </c>
      <c r="P27456" s="82">
        <v>141</v>
      </c>
      <c r="Q27456" s="82" t="s">
        <v>78410</v>
      </c>
      <c r="R27456"/>
    </row>
    <row r="27457" spans="12:18" x14ac:dyDescent="0.25">
      <c r="L27457" t="s">
        <v>3443</v>
      </c>
      <c r="M27457" t="s">
        <v>27149</v>
      </c>
      <c r="N27457" t="s">
        <v>64712</v>
      </c>
      <c r="O27457" s="76" t="s">
        <v>4366</v>
      </c>
      <c r="P27457" s="82">
        <v>277</v>
      </c>
      <c r="Q27457" s="82" t="s">
        <v>78411</v>
      </c>
      <c r="R27457"/>
    </row>
    <row r="27458" spans="12:18" x14ac:dyDescent="0.25">
      <c r="L27458" t="s">
        <v>3443</v>
      </c>
      <c r="M27458" t="s">
        <v>25339</v>
      </c>
      <c r="N27458" t="s">
        <v>64713</v>
      </c>
      <c r="O27458" s="76" t="s">
        <v>4366</v>
      </c>
      <c r="P27458" s="82">
        <v>260</v>
      </c>
      <c r="Q27458" s="82" t="s">
        <v>78412</v>
      </c>
      <c r="R27458"/>
    </row>
    <row r="27459" spans="12:18" x14ac:dyDescent="0.25">
      <c r="L27459" t="s">
        <v>3443</v>
      </c>
      <c r="M27459" t="s">
        <v>27151</v>
      </c>
      <c r="N27459" t="s">
        <v>64714</v>
      </c>
      <c r="O27459" s="76" t="s">
        <v>4356</v>
      </c>
      <c r="P27459" s="82">
        <v>802</v>
      </c>
      <c r="Q27459" s="82" t="s">
        <v>78413</v>
      </c>
      <c r="R27459"/>
    </row>
    <row r="27460" spans="12:18" x14ac:dyDescent="0.25">
      <c r="L27460" t="s">
        <v>3443</v>
      </c>
      <c r="M27460" t="s">
        <v>26864</v>
      </c>
      <c r="N27460" t="s">
        <v>64715</v>
      </c>
      <c r="O27460" s="76" t="s">
        <v>4356</v>
      </c>
      <c r="P27460" s="82">
        <v>1263</v>
      </c>
      <c r="Q27460" s="82" t="s">
        <v>78414</v>
      </c>
      <c r="R27460"/>
    </row>
    <row r="27461" spans="12:18" x14ac:dyDescent="0.25">
      <c r="L27461" t="s">
        <v>3443</v>
      </c>
      <c r="M27461" t="s">
        <v>25340</v>
      </c>
      <c r="N27461" t="s">
        <v>64716</v>
      </c>
      <c r="O27461" s="76" t="s">
        <v>4366</v>
      </c>
      <c r="P27461" s="82">
        <v>113</v>
      </c>
      <c r="Q27461" s="82" t="s">
        <v>78415</v>
      </c>
      <c r="R27461"/>
    </row>
    <row r="27462" spans="12:18" x14ac:dyDescent="0.25">
      <c r="L27462" t="s">
        <v>3443</v>
      </c>
      <c r="M27462" t="s">
        <v>25341</v>
      </c>
      <c r="N27462" t="s">
        <v>64717</v>
      </c>
      <c r="O27462" s="76" t="s">
        <v>4366</v>
      </c>
      <c r="P27462" s="82">
        <v>32</v>
      </c>
      <c r="Q27462" s="82" t="s">
        <v>78416</v>
      </c>
      <c r="R27462"/>
    </row>
    <row r="27463" spans="12:18" x14ac:dyDescent="0.25">
      <c r="L27463" t="s">
        <v>3443</v>
      </c>
      <c r="M27463" t="s">
        <v>28732</v>
      </c>
      <c r="N27463" t="s">
        <v>64718</v>
      </c>
      <c r="O27463" s="76" t="s">
        <v>4366</v>
      </c>
      <c r="P27463" s="82">
        <v>219</v>
      </c>
      <c r="Q27463" s="82" t="s">
        <v>78417</v>
      </c>
      <c r="R27463"/>
    </row>
    <row r="27464" spans="12:18" x14ac:dyDescent="0.25">
      <c r="L27464" t="s">
        <v>3443</v>
      </c>
      <c r="M27464" t="s">
        <v>29704</v>
      </c>
      <c r="N27464" t="s">
        <v>64719</v>
      </c>
      <c r="O27464" s="76" t="s">
        <v>4366</v>
      </c>
      <c r="P27464" s="82">
        <v>278</v>
      </c>
      <c r="Q27464" s="82" t="s">
        <v>78418</v>
      </c>
      <c r="R27464"/>
    </row>
    <row r="27465" spans="12:18" x14ac:dyDescent="0.25">
      <c r="L27465" t="s">
        <v>3443</v>
      </c>
      <c r="M27465" t="s">
        <v>25342</v>
      </c>
      <c r="N27465" t="s">
        <v>64720</v>
      </c>
      <c r="O27465" s="76" t="s">
        <v>4366</v>
      </c>
      <c r="P27465" s="82">
        <v>165</v>
      </c>
      <c r="Q27465" s="82" t="s">
        <v>78420</v>
      </c>
      <c r="R27465"/>
    </row>
    <row r="27466" spans="12:18" x14ac:dyDescent="0.25">
      <c r="L27466" t="s">
        <v>3443</v>
      </c>
      <c r="M27466" t="s">
        <v>27153</v>
      </c>
      <c r="N27466" t="s">
        <v>64721</v>
      </c>
      <c r="O27466" s="76" t="s">
        <v>4356</v>
      </c>
      <c r="P27466" s="82">
        <v>205</v>
      </c>
      <c r="Q27466" s="82" t="s">
        <v>78421</v>
      </c>
      <c r="R27466"/>
    </row>
    <row r="27467" spans="12:18" x14ac:dyDescent="0.25">
      <c r="L27467" t="s">
        <v>3443</v>
      </c>
      <c r="M27467" t="s">
        <v>25343</v>
      </c>
      <c r="N27467" t="s">
        <v>64722</v>
      </c>
      <c r="O27467" s="76" t="s">
        <v>4356</v>
      </c>
      <c r="P27467" s="82">
        <v>522</v>
      </c>
      <c r="Q27467" s="82" t="s">
        <v>78422</v>
      </c>
      <c r="R27467"/>
    </row>
    <row r="27468" spans="12:18" x14ac:dyDescent="0.25">
      <c r="L27468" t="s">
        <v>3443</v>
      </c>
      <c r="M27468" t="s">
        <v>27155</v>
      </c>
      <c r="N27468" t="s">
        <v>64723</v>
      </c>
      <c r="O27468" s="76" t="s">
        <v>4374</v>
      </c>
      <c r="P27468" s="82">
        <v>3231</v>
      </c>
      <c r="Q27468" s="82" t="s">
        <v>78423</v>
      </c>
      <c r="R27468"/>
    </row>
    <row r="27469" spans="12:18" x14ac:dyDescent="0.25">
      <c r="L27469" t="s">
        <v>3443</v>
      </c>
      <c r="M27469" t="s">
        <v>25344</v>
      </c>
      <c r="N27469" t="s">
        <v>64724</v>
      </c>
      <c r="O27469" s="76" t="s">
        <v>4356</v>
      </c>
      <c r="P27469" s="82">
        <v>298</v>
      </c>
      <c r="Q27469" s="82" t="s">
        <v>78424</v>
      </c>
      <c r="R27469"/>
    </row>
    <row r="27470" spans="12:18" x14ac:dyDescent="0.25">
      <c r="L27470" t="s">
        <v>3443</v>
      </c>
      <c r="M27470" t="s">
        <v>29708</v>
      </c>
      <c r="N27470" t="s">
        <v>64725</v>
      </c>
      <c r="O27470" s="76" t="s">
        <v>4366</v>
      </c>
      <c r="P27470" s="82">
        <v>158</v>
      </c>
      <c r="Q27470" s="82" t="s">
        <v>78425</v>
      </c>
      <c r="R27470"/>
    </row>
    <row r="27471" spans="12:18" x14ac:dyDescent="0.25">
      <c r="L27471" t="s">
        <v>3443</v>
      </c>
      <c r="M27471" t="s">
        <v>27157</v>
      </c>
      <c r="N27471" t="s">
        <v>64726</v>
      </c>
      <c r="O27471" s="76" t="s">
        <v>4366</v>
      </c>
      <c r="P27471" s="82">
        <v>70</v>
      </c>
      <c r="Q27471" s="82" t="s">
        <v>78426</v>
      </c>
      <c r="R27471"/>
    </row>
    <row r="27472" spans="12:18" x14ac:dyDescent="0.25">
      <c r="L27472" t="s">
        <v>3443</v>
      </c>
      <c r="M27472" t="s">
        <v>27158</v>
      </c>
      <c r="N27472" t="s">
        <v>64727</v>
      </c>
      <c r="O27472" s="76" t="s">
        <v>4366</v>
      </c>
      <c r="P27472" s="82">
        <v>234</v>
      </c>
      <c r="Q27472" s="82" t="s">
        <v>78427</v>
      </c>
      <c r="R27472"/>
    </row>
    <row r="27473" spans="12:18" x14ac:dyDescent="0.25">
      <c r="L27473" t="s">
        <v>3443</v>
      </c>
      <c r="M27473" t="s">
        <v>26865</v>
      </c>
      <c r="N27473" t="s">
        <v>64728</v>
      </c>
      <c r="O27473" s="76" t="s">
        <v>4366</v>
      </c>
      <c r="P27473" s="82">
        <v>123</v>
      </c>
      <c r="Q27473" s="82" t="s">
        <v>78428</v>
      </c>
      <c r="R27473"/>
    </row>
    <row r="27474" spans="12:18" x14ac:dyDescent="0.25">
      <c r="L27474" t="s">
        <v>3443</v>
      </c>
      <c r="M27474" t="s">
        <v>28738</v>
      </c>
      <c r="N27474" t="s">
        <v>64729</v>
      </c>
      <c r="O27474" s="76" t="s">
        <v>4356</v>
      </c>
      <c r="P27474" s="82">
        <v>248</v>
      </c>
      <c r="Q27474" s="82" t="s">
        <v>78429</v>
      </c>
      <c r="R27474"/>
    </row>
    <row r="27475" spans="12:18" x14ac:dyDescent="0.25">
      <c r="L27475" t="s">
        <v>3443</v>
      </c>
      <c r="M27475" t="s">
        <v>28741</v>
      </c>
      <c r="N27475" t="s">
        <v>64730</v>
      </c>
      <c r="O27475" s="76" t="s">
        <v>4356</v>
      </c>
      <c r="P27475" s="82">
        <v>428</v>
      </c>
      <c r="Q27475" s="82" t="s">
        <v>78430</v>
      </c>
      <c r="R27475"/>
    </row>
    <row r="27476" spans="12:18" x14ac:dyDescent="0.25">
      <c r="L27476" t="s">
        <v>3443</v>
      </c>
      <c r="M27476" t="s">
        <v>28744</v>
      </c>
      <c r="N27476" t="s">
        <v>64731</v>
      </c>
      <c r="O27476" s="76" t="s">
        <v>4366</v>
      </c>
      <c r="P27476" s="82">
        <v>97</v>
      </c>
      <c r="Q27476" s="82" t="s">
        <v>78431</v>
      </c>
      <c r="R27476"/>
    </row>
    <row r="27477" spans="12:18" x14ac:dyDescent="0.25">
      <c r="L27477" t="s">
        <v>3443</v>
      </c>
      <c r="M27477" t="s">
        <v>27160</v>
      </c>
      <c r="N27477" t="s">
        <v>64732</v>
      </c>
      <c r="O27477" s="76" t="s">
        <v>4366</v>
      </c>
      <c r="P27477" s="82">
        <v>136</v>
      </c>
      <c r="Q27477" s="82" t="s">
        <v>78432</v>
      </c>
      <c r="R27477"/>
    </row>
    <row r="27478" spans="12:18" x14ac:dyDescent="0.25">
      <c r="L27478" t="s">
        <v>3443</v>
      </c>
      <c r="M27478" t="s">
        <v>25345</v>
      </c>
      <c r="N27478" t="s">
        <v>64733</v>
      </c>
      <c r="O27478" s="76" t="s">
        <v>4356</v>
      </c>
      <c r="P27478" s="82">
        <v>733</v>
      </c>
      <c r="Q27478" s="82" t="s">
        <v>78433</v>
      </c>
      <c r="R27478"/>
    </row>
    <row r="27479" spans="12:18" x14ac:dyDescent="0.25">
      <c r="L27479" t="s">
        <v>3443</v>
      </c>
      <c r="M27479" t="s">
        <v>25346</v>
      </c>
      <c r="N27479" t="s">
        <v>64734</v>
      </c>
      <c r="O27479" s="76" t="s">
        <v>4356</v>
      </c>
      <c r="P27479" s="82">
        <v>411</v>
      </c>
      <c r="Q27479" s="82" t="s">
        <v>78434</v>
      </c>
      <c r="R27479"/>
    </row>
    <row r="27480" spans="12:18" x14ac:dyDescent="0.25">
      <c r="L27480" t="s">
        <v>3443</v>
      </c>
      <c r="M27480" t="s">
        <v>27162</v>
      </c>
      <c r="N27480" t="s">
        <v>64735</v>
      </c>
      <c r="O27480" s="76" t="s">
        <v>4356</v>
      </c>
      <c r="P27480" s="82">
        <v>288</v>
      </c>
      <c r="Q27480" s="82" t="s">
        <v>78435</v>
      </c>
      <c r="R27480"/>
    </row>
    <row r="27481" spans="12:18" x14ac:dyDescent="0.25">
      <c r="L27481" t="s">
        <v>3443</v>
      </c>
      <c r="M27481" t="s">
        <v>26866</v>
      </c>
      <c r="N27481" t="s">
        <v>64736</v>
      </c>
      <c r="O27481" s="76" t="s">
        <v>4366</v>
      </c>
      <c r="P27481" s="82">
        <v>77</v>
      </c>
      <c r="Q27481" s="82" t="s">
        <v>78436</v>
      </c>
      <c r="R27481"/>
    </row>
    <row r="27482" spans="12:18" x14ac:dyDescent="0.25">
      <c r="L27482" t="s">
        <v>3443</v>
      </c>
      <c r="M27482" t="s">
        <v>26867</v>
      </c>
      <c r="N27482" t="s">
        <v>64737</v>
      </c>
      <c r="O27482" s="76" t="s">
        <v>4356</v>
      </c>
      <c r="P27482" s="82">
        <v>666</v>
      </c>
      <c r="Q27482" s="82" t="s">
        <v>78437</v>
      </c>
      <c r="R27482"/>
    </row>
    <row r="27483" spans="12:18" x14ac:dyDescent="0.25">
      <c r="L27483" t="s">
        <v>3443</v>
      </c>
      <c r="M27483" t="s">
        <v>25347</v>
      </c>
      <c r="N27483" t="s">
        <v>64738</v>
      </c>
      <c r="O27483" s="76" t="s">
        <v>4366</v>
      </c>
      <c r="P27483" s="82">
        <v>112</v>
      </c>
      <c r="Q27483" s="82" t="s">
        <v>78438</v>
      </c>
      <c r="R27483"/>
    </row>
    <row r="27484" spans="12:18" x14ac:dyDescent="0.25">
      <c r="L27484" t="s">
        <v>3443</v>
      </c>
      <c r="M27484" t="s">
        <v>29712</v>
      </c>
      <c r="N27484" t="s">
        <v>64739</v>
      </c>
      <c r="O27484" s="76" t="s">
        <v>4356</v>
      </c>
      <c r="P27484" s="82">
        <v>313</v>
      </c>
      <c r="Q27484" s="82" t="s">
        <v>78439</v>
      </c>
      <c r="R27484"/>
    </row>
    <row r="27485" spans="12:18" x14ac:dyDescent="0.25">
      <c r="L27485" t="s">
        <v>3443</v>
      </c>
      <c r="M27485" t="s">
        <v>29713</v>
      </c>
      <c r="N27485" t="s">
        <v>64740</v>
      </c>
      <c r="O27485" s="76" t="s">
        <v>4356</v>
      </c>
      <c r="P27485" s="82">
        <v>530</v>
      </c>
      <c r="Q27485" s="82" t="s">
        <v>78440</v>
      </c>
      <c r="R27485"/>
    </row>
    <row r="27486" spans="12:18" x14ac:dyDescent="0.25">
      <c r="L27486" t="s">
        <v>3443</v>
      </c>
      <c r="M27486" t="s">
        <v>27164</v>
      </c>
      <c r="N27486" t="s">
        <v>64741</v>
      </c>
      <c r="O27486" s="76" t="s">
        <v>4356</v>
      </c>
      <c r="P27486" s="82">
        <v>961</v>
      </c>
      <c r="Q27486" s="82" t="s">
        <v>78441</v>
      </c>
      <c r="R27486"/>
    </row>
    <row r="27487" spans="12:18" x14ac:dyDescent="0.25">
      <c r="L27487" t="s">
        <v>3443</v>
      </c>
      <c r="M27487" t="s">
        <v>26868</v>
      </c>
      <c r="N27487" t="s">
        <v>64742</v>
      </c>
      <c r="O27487" s="76" t="s">
        <v>4366</v>
      </c>
      <c r="P27487" s="82">
        <v>262</v>
      </c>
      <c r="Q27487" s="82" t="s">
        <v>78442</v>
      </c>
      <c r="R27487"/>
    </row>
    <row r="27488" spans="12:18" x14ac:dyDescent="0.25">
      <c r="L27488" t="s">
        <v>3443</v>
      </c>
      <c r="M27488" t="s">
        <v>26869</v>
      </c>
      <c r="N27488" t="s">
        <v>64743</v>
      </c>
      <c r="O27488" s="76" t="s">
        <v>4366</v>
      </c>
      <c r="P27488" s="82">
        <v>97</v>
      </c>
      <c r="Q27488" s="82" t="s">
        <v>78443</v>
      </c>
      <c r="R27488"/>
    </row>
    <row r="27489" spans="12:18" x14ac:dyDescent="0.25">
      <c r="L27489" t="s">
        <v>3443</v>
      </c>
      <c r="M27489" t="s">
        <v>27166</v>
      </c>
      <c r="N27489" t="s">
        <v>64744</v>
      </c>
      <c r="O27489" s="76" t="s">
        <v>4366</v>
      </c>
      <c r="P27489" s="82">
        <v>33</v>
      </c>
      <c r="Q27489" s="82" t="s">
        <v>78444</v>
      </c>
      <c r="R27489"/>
    </row>
    <row r="27490" spans="12:18" x14ac:dyDescent="0.25">
      <c r="L27490" t="s">
        <v>3443</v>
      </c>
      <c r="M27490" t="s">
        <v>27168</v>
      </c>
      <c r="N27490" t="s">
        <v>64745</v>
      </c>
      <c r="O27490" s="76" t="s">
        <v>4366</v>
      </c>
      <c r="P27490" s="82">
        <v>124</v>
      </c>
      <c r="Q27490" s="82" t="s">
        <v>78445</v>
      </c>
      <c r="R27490"/>
    </row>
    <row r="27491" spans="12:18" x14ac:dyDescent="0.25">
      <c r="L27491" t="s">
        <v>3443</v>
      </c>
      <c r="M27491" t="s">
        <v>6460</v>
      </c>
      <c r="N27491" t="s">
        <v>64746</v>
      </c>
      <c r="O27491" s="76" t="s">
        <v>4356</v>
      </c>
      <c r="P27491" s="82">
        <v>235</v>
      </c>
      <c r="Q27491" s="82" t="s">
        <v>78447</v>
      </c>
      <c r="R27491"/>
    </row>
    <row r="27492" spans="12:18" x14ac:dyDescent="0.25">
      <c r="L27492" t="s">
        <v>3443</v>
      </c>
      <c r="M27492" t="s">
        <v>25348</v>
      </c>
      <c r="N27492" t="s">
        <v>64747</v>
      </c>
      <c r="O27492" s="76" t="s">
        <v>4366</v>
      </c>
      <c r="P27492" s="82">
        <v>156</v>
      </c>
      <c r="Q27492" s="82" t="s">
        <v>78448</v>
      </c>
      <c r="R27492"/>
    </row>
    <row r="27493" spans="12:18" x14ac:dyDescent="0.25">
      <c r="L27493" t="s">
        <v>3443</v>
      </c>
      <c r="M27493" t="s">
        <v>26870</v>
      </c>
      <c r="N27493" t="s">
        <v>64748</v>
      </c>
      <c r="O27493" s="76" t="s">
        <v>4356</v>
      </c>
      <c r="P27493" s="82">
        <v>466</v>
      </c>
      <c r="Q27493" s="82" t="s">
        <v>78449</v>
      </c>
      <c r="R27493"/>
    </row>
    <row r="27494" spans="12:18" x14ac:dyDescent="0.25">
      <c r="L27494" t="s">
        <v>3443</v>
      </c>
      <c r="M27494" t="s">
        <v>28747</v>
      </c>
      <c r="N27494" t="s">
        <v>64749</v>
      </c>
      <c r="O27494" s="76" t="s">
        <v>4366</v>
      </c>
      <c r="P27494" s="82">
        <v>99</v>
      </c>
      <c r="Q27494" s="82" t="s">
        <v>78450</v>
      </c>
      <c r="R27494"/>
    </row>
    <row r="27495" spans="12:18" x14ac:dyDescent="0.25">
      <c r="L27495" t="s">
        <v>3443</v>
      </c>
      <c r="M27495" t="s">
        <v>25349</v>
      </c>
      <c r="N27495" t="s">
        <v>64750</v>
      </c>
      <c r="O27495" s="76" t="s">
        <v>4366</v>
      </c>
      <c r="P27495" s="82">
        <v>134</v>
      </c>
      <c r="Q27495" s="82" t="s">
        <v>78451</v>
      </c>
      <c r="R27495"/>
    </row>
    <row r="27496" spans="12:18" x14ac:dyDescent="0.25">
      <c r="L27496" t="s">
        <v>3443</v>
      </c>
      <c r="M27496" t="s">
        <v>28748</v>
      </c>
      <c r="N27496" t="s">
        <v>64751</v>
      </c>
      <c r="O27496" s="76" t="s">
        <v>4366</v>
      </c>
      <c r="P27496" s="82">
        <v>198</v>
      </c>
      <c r="Q27496" s="82" t="s">
        <v>78452</v>
      </c>
      <c r="R27496"/>
    </row>
    <row r="27497" spans="12:18" x14ac:dyDescent="0.25">
      <c r="L27497" t="s">
        <v>3443</v>
      </c>
      <c r="M27497" t="s">
        <v>26871</v>
      </c>
      <c r="N27497" t="s">
        <v>64752</v>
      </c>
      <c r="O27497" s="76" t="s">
        <v>4356</v>
      </c>
      <c r="P27497" s="82">
        <v>1351</v>
      </c>
      <c r="Q27497" s="82" t="s">
        <v>78453</v>
      </c>
      <c r="R27497"/>
    </row>
    <row r="27498" spans="12:18" x14ac:dyDescent="0.25">
      <c r="L27498" t="s">
        <v>3443</v>
      </c>
      <c r="M27498" t="s">
        <v>26872</v>
      </c>
      <c r="N27498" t="s">
        <v>64753</v>
      </c>
      <c r="O27498" s="76" t="s">
        <v>4366</v>
      </c>
      <c r="P27498" s="82">
        <v>135</v>
      </c>
      <c r="Q27498" s="82" t="s">
        <v>78454</v>
      </c>
      <c r="R27498"/>
    </row>
    <row r="27499" spans="12:18" x14ac:dyDescent="0.25">
      <c r="L27499" t="s">
        <v>3443</v>
      </c>
      <c r="M27499" t="s">
        <v>25350</v>
      </c>
      <c r="N27499" t="s">
        <v>64754</v>
      </c>
      <c r="O27499" s="76" t="s">
        <v>4356</v>
      </c>
      <c r="P27499" s="82">
        <v>328</v>
      </c>
      <c r="Q27499" s="82" t="s">
        <v>78455</v>
      </c>
      <c r="R27499"/>
    </row>
    <row r="27500" spans="12:18" x14ac:dyDescent="0.25">
      <c r="L27500" t="s">
        <v>3443</v>
      </c>
      <c r="M27500" t="s">
        <v>25351</v>
      </c>
      <c r="N27500" t="s">
        <v>64755</v>
      </c>
      <c r="O27500" s="76" t="s">
        <v>4356</v>
      </c>
      <c r="P27500" s="82">
        <v>110</v>
      </c>
      <c r="Q27500" s="82" t="s">
        <v>78456</v>
      </c>
      <c r="R27500"/>
    </row>
    <row r="27501" spans="12:18" x14ac:dyDescent="0.25">
      <c r="L27501" t="s">
        <v>3443</v>
      </c>
      <c r="M27501" t="s">
        <v>26873</v>
      </c>
      <c r="N27501" t="s">
        <v>64756</v>
      </c>
      <c r="O27501" s="76" t="s">
        <v>4356</v>
      </c>
      <c r="P27501" s="82">
        <v>3803</v>
      </c>
      <c r="Q27501" s="82" t="s">
        <v>78457</v>
      </c>
      <c r="R27501"/>
    </row>
    <row r="27502" spans="12:18" x14ac:dyDescent="0.25">
      <c r="L27502" t="s">
        <v>3443</v>
      </c>
      <c r="M27502" t="s">
        <v>25352</v>
      </c>
      <c r="N27502" t="s">
        <v>64757</v>
      </c>
      <c r="O27502" s="76" t="s">
        <v>4366</v>
      </c>
      <c r="P27502" s="82">
        <v>214</v>
      </c>
      <c r="Q27502" s="82" t="s">
        <v>78458</v>
      </c>
      <c r="R27502"/>
    </row>
    <row r="27503" spans="12:18" x14ac:dyDescent="0.25">
      <c r="L27503" t="s">
        <v>3443</v>
      </c>
      <c r="M27503" t="s">
        <v>28753</v>
      </c>
      <c r="N27503" t="s">
        <v>64758</v>
      </c>
      <c r="O27503" s="76" t="s">
        <v>4356</v>
      </c>
      <c r="P27503" s="82">
        <v>1378</v>
      </c>
      <c r="Q27503" s="82" t="s">
        <v>78459</v>
      </c>
      <c r="R27503"/>
    </row>
    <row r="27504" spans="12:18" x14ac:dyDescent="0.25">
      <c r="L27504" t="s">
        <v>3443</v>
      </c>
      <c r="M27504" t="s">
        <v>25353</v>
      </c>
      <c r="N27504" t="s">
        <v>64759</v>
      </c>
      <c r="O27504" s="76" t="s">
        <v>4366</v>
      </c>
      <c r="P27504" s="82">
        <v>176</v>
      </c>
      <c r="Q27504" s="82" t="s">
        <v>78463</v>
      </c>
      <c r="R27504"/>
    </row>
    <row r="27505" spans="12:18" x14ac:dyDescent="0.25">
      <c r="L27505" t="s">
        <v>3443</v>
      </c>
      <c r="M27505" t="s">
        <v>26874</v>
      </c>
      <c r="N27505" t="s">
        <v>64760</v>
      </c>
      <c r="O27505" s="76" t="s">
        <v>4366</v>
      </c>
      <c r="P27505" s="82">
        <v>120</v>
      </c>
      <c r="Q27505" s="82" t="s">
        <v>78460</v>
      </c>
      <c r="R27505"/>
    </row>
    <row r="27506" spans="12:18" x14ac:dyDescent="0.25">
      <c r="L27506" t="s">
        <v>3443</v>
      </c>
      <c r="M27506" t="s">
        <v>26875</v>
      </c>
      <c r="N27506" t="s">
        <v>64761</v>
      </c>
      <c r="O27506" s="76" t="s">
        <v>4356</v>
      </c>
      <c r="P27506" s="82">
        <v>428</v>
      </c>
      <c r="Q27506" s="82" t="s">
        <v>78461</v>
      </c>
      <c r="R27506"/>
    </row>
    <row r="27507" spans="12:18" x14ac:dyDescent="0.25">
      <c r="L27507" t="s">
        <v>3443</v>
      </c>
      <c r="M27507" t="s">
        <v>27171</v>
      </c>
      <c r="N27507" t="s">
        <v>64762</v>
      </c>
      <c r="O27507" s="76" t="s">
        <v>4366</v>
      </c>
      <c r="P27507" s="82">
        <v>101</v>
      </c>
      <c r="Q27507" s="82" t="s">
        <v>78462</v>
      </c>
      <c r="R27507"/>
    </row>
    <row r="27508" spans="12:18" x14ac:dyDescent="0.25">
      <c r="L27508" t="s">
        <v>3443</v>
      </c>
      <c r="M27508" t="s">
        <v>29726</v>
      </c>
      <c r="N27508" t="s">
        <v>64763</v>
      </c>
      <c r="O27508" s="76" t="s">
        <v>4356</v>
      </c>
      <c r="P27508" s="82">
        <v>292</v>
      </c>
      <c r="Q27508" s="82" t="s">
        <v>78464</v>
      </c>
      <c r="R27508"/>
    </row>
    <row r="27509" spans="12:18" x14ac:dyDescent="0.25">
      <c r="L27509" t="s">
        <v>3443</v>
      </c>
      <c r="M27509" t="s">
        <v>29729</v>
      </c>
      <c r="N27509" t="s">
        <v>64764</v>
      </c>
      <c r="O27509" s="76" t="s">
        <v>4356</v>
      </c>
      <c r="P27509" s="82">
        <v>258</v>
      </c>
      <c r="Q27509" s="82" t="s">
        <v>78465</v>
      </c>
      <c r="R27509"/>
    </row>
    <row r="27510" spans="12:18" x14ac:dyDescent="0.25">
      <c r="L27510" t="s">
        <v>3443</v>
      </c>
      <c r="M27510" t="s">
        <v>27173</v>
      </c>
      <c r="N27510" t="s">
        <v>64765</v>
      </c>
      <c r="O27510" s="76" t="s">
        <v>4356</v>
      </c>
      <c r="P27510" s="82">
        <v>505</v>
      </c>
      <c r="Q27510" s="82" t="s">
        <v>78466</v>
      </c>
      <c r="R27510"/>
    </row>
    <row r="27511" spans="12:18" x14ac:dyDescent="0.25">
      <c r="L27511" t="s">
        <v>3443</v>
      </c>
      <c r="M27511" t="s">
        <v>27175</v>
      </c>
      <c r="N27511" t="s">
        <v>64766</v>
      </c>
      <c r="O27511" s="76" t="s">
        <v>4356</v>
      </c>
      <c r="P27511" s="82">
        <v>721</v>
      </c>
      <c r="Q27511" s="82" t="s">
        <v>78467</v>
      </c>
      <c r="R27511"/>
    </row>
    <row r="27512" spans="12:18" x14ac:dyDescent="0.25">
      <c r="L27512" t="s">
        <v>3443</v>
      </c>
      <c r="M27512" t="s">
        <v>29733</v>
      </c>
      <c r="N27512" t="s">
        <v>64767</v>
      </c>
      <c r="O27512" s="76" t="s">
        <v>4356</v>
      </c>
      <c r="P27512" s="82">
        <v>735</v>
      </c>
      <c r="Q27512" s="82" t="s">
        <v>78468</v>
      </c>
      <c r="R27512"/>
    </row>
    <row r="27513" spans="12:18" x14ac:dyDescent="0.25">
      <c r="L27513" t="s">
        <v>3443</v>
      </c>
      <c r="M27513" t="s">
        <v>29737</v>
      </c>
      <c r="N27513" t="s">
        <v>64768</v>
      </c>
      <c r="O27513" s="76" t="s">
        <v>4374</v>
      </c>
      <c r="P27513" s="82">
        <v>1980</v>
      </c>
      <c r="Q27513" s="82" t="s">
        <v>78469</v>
      </c>
      <c r="R27513"/>
    </row>
    <row r="27514" spans="12:18" x14ac:dyDescent="0.25">
      <c r="L27514" t="s">
        <v>3443</v>
      </c>
      <c r="M27514" t="s">
        <v>29741</v>
      </c>
      <c r="N27514" t="s">
        <v>64769</v>
      </c>
      <c r="O27514" s="76" t="s">
        <v>4356</v>
      </c>
      <c r="P27514" s="82">
        <v>371</v>
      </c>
      <c r="Q27514" s="82" t="s">
        <v>78470</v>
      </c>
      <c r="R27514"/>
    </row>
    <row r="27515" spans="12:18" x14ac:dyDescent="0.25">
      <c r="L27515" t="s">
        <v>3443</v>
      </c>
      <c r="M27515" t="s">
        <v>28756</v>
      </c>
      <c r="N27515" t="s">
        <v>64770</v>
      </c>
      <c r="O27515" s="76" t="s">
        <v>4356</v>
      </c>
      <c r="P27515" s="82">
        <v>691</v>
      </c>
      <c r="Q27515" s="82" t="s">
        <v>78471</v>
      </c>
      <c r="R27515"/>
    </row>
    <row r="27516" spans="12:18" x14ac:dyDescent="0.25">
      <c r="L27516" t="s">
        <v>3443</v>
      </c>
      <c r="M27516" t="s">
        <v>27177</v>
      </c>
      <c r="N27516" t="s">
        <v>64771</v>
      </c>
      <c r="O27516" s="76" t="s">
        <v>4374</v>
      </c>
      <c r="P27516" s="82">
        <v>1411</v>
      </c>
      <c r="Q27516" s="82" t="s">
        <v>78472</v>
      </c>
      <c r="R27516"/>
    </row>
    <row r="27517" spans="12:18" x14ac:dyDescent="0.25">
      <c r="L27517" t="s">
        <v>3443</v>
      </c>
      <c r="M27517" t="s">
        <v>29745</v>
      </c>
      <c r="N27517" t="s">
        <v>64772</v>
      </c>
      <c r="O27517" s="76" t="s">
        <v>4366</v>
      </c>
      <c r="P27517" s="82">
        <v>165</v>
      </c>
      <c r="Q27517" s="82" t="s">
        <v>78473</v>
      </c>
      <c r="R27517"/>
    </row>
    <row r="27518" spans="12:18" x14ac:dyDescent="0.25">
      <c r="L27518" t="s">
        <v>3443</v>
      </c>
      <c r="M27518" t="s">
        <v>25354</v>
      </c>
      <c r="N27518" t="s">
        <v>64773</v>
      </c>
      <c r="O27518" s="76" t="s">
        <v>4366</v>
      </c>
      <c r="P27518" s="82">
        <v>243</v>
      </c>
      <c r="Q27518" s="82" t="s">
        <v>78474</v>
      </c>
      <c r="R27518"/>
    </row>
    <row r="27519" spans="12:18" x14ac:dyDescent="0.25">
      <c r="L27519" t="s">
        <v>3443</v>
      </c>
      <c r="M27519" t="s">
        <v>27178</v>
      </c>
      <c r="N27519" t="s">
        <v>64774</v>
      </c>
      <c r="O27519" s="76" t="s">
        <v>4366</v>
      </c>
      <c r="P27519" s="82">
        <v>59</v>
      </c>
      <c r="Q27519" s="82" t="s">
        <v>78475</v>
      </c>
      <c r="R27519"/>
    </row>
    <row r="27520" spans="12:18" x14ac:dyDescent="0.25">
      <c r="L27520" t="s">
        <v>3443</v>
      </c>
      <c r="M27520" t="s">
        <v>11703</v>
      </c>
      <c r="N27520" t="s">
        <v>64775</v>
      </c>
      <c r="O27520" s="76" t="s">
        <v>4366</v>
      </c>
      <c r="P27520" s="82">
        <v>161</v>
      </c>
      <c r="Q27520" s="82" t="s">
        <v>78476</v>
      </c>
      <c r="R27520"/>
    </row>
    <row r="27521" spans="12:18" x14ac:dyDescent="0.25">
      <c r="L27521" t="s">
        <v>3443</v>
      </c>
      <c r="M27521" t="s">
        <v>25355</v>
      </c>
      <c r="N27521" t="s">
        <v>64776</v>
      </c>
      <c r="O27521" s="76" t="s">
        <v>4356</v>
      </c>
      <c r="P27521" s="82">
        <v>482</v>
      </c>
      <c r="Q27521" s="82" t="s">
        <v>78477</v>
      </c>
      <c r="R27521"/>
    </row>
    <row r="27522" spans="12:18" x14ac:dyDescent="0.25">
      <c r="L27522" t="s">
        <v>3443</v>
      </c>
      <c r="M27522" t="s">
        <v>29747</v>
      </c>
      <c r="N27522" t="s">
        <v>64777</v>
      </c>
      <c r="O27522" s="76" t="s">
        <v>4366</v>
      </c>
      <c r="P27522" s="82">
        <v>211</v>
      </c>
      <c r="Q27522" s="82" t="s">
        <v>78478</v>
      </c>
      <c r="R27522"/>
    </row>
    <row r="27523" spans="12:18" x14ac:dyDescent="0.25">
      <c r="L27523" t="s">
        <v>3443</v>
      </c>
      <c r="M27523" t="s">
        <v>26876</v>
      </c>
      <c r="N27523" t="s">
        <v>64778</v>
      </c>
      <c r="O27523" s="76" t="s">
        <v>4366</v>
      </c>
      <c r="P27523" s="82">
        <v>37</v>
      </c>
      <c r="Q27523" s="82" t="s">
        <v>78479</v>
      </c>
      <c r="R27523"/>
    </row>
    <row r="27524" spans="12:18" x14ac:dyDescent="0.25">
      <c r="L27524" t="s">
        <v>3443</v>
      </c>
      <c r="M27524" t="s">
        <v>29750</v>
      </c>
      <c r="N27524" t="s">
        <v>64779</v>
      </c>
      <c r="O27524" s="76" t="s">
        <v>4356</v>
      </c>
      <c r="P27524" s="82">
        <v>388</v>
      </c>
      <c r="Q27524" s="82" t="s">
        <v>78480</v>
      </c>
      <c r="R27524"/>
    </row>
    <row r="27525" spans="12:18" x14ac:dyDescent="0.25">
      <c r="L27525" t="s">
        <v>3443</v>
      </c>
      <c r="M27525" t="s">
        <v>29753</v>
      </c>
      <c r="N27525" t="s">
        <v>64780</v>
      </c>
      <c r="O27525" s="76" t="s">
        <v>4366</v>
      </c>
      <c r="P27525" s="82">
        <v>208</v>
      </c>
      <c r="Q27525" s="82" t="s">
        <v>78481</v>
      </c>
      <c r="R27525"/>
    </row>
    <row r="27526" spans="12:18" x14ac:dyDescent="0.25">
      <c r="L27526" t="s">
        <v>3443</v>
      </c>
      <c r="M27526" t="s">
        <v>26877</v>
      </c>
      <c r="N27526" t="s">
        <v>64781</v>
      </c>
      <c r="O27526" s="76" t="s">
        <v>4366</v>
      </c>
      <c r="P27526" s="82">
        <v>66</v>
      </c>
      <c r="Q27526" s="82" t="s">
        <v>78482</v>
      </c>
      <c r="R27526"/>
    </row>
    <row r="27527" spans="12:18" x14ac:dyDescent="0.25">
      <c r="L27527" t="s">
        <v>3443</v>
      </c>
      <c r="M27527" t="s">
        <v>27180</v>
      </c>
      <c r="N27527" t="s">
        <v>64782</v>
      </c>
      <c r="O27527" s="76" t="s">
        <v>4366</v>
      </c>
      <c r="P27527" s="82">
        <v>48</v>
      </c>
      <c r="Q27527" s="82" t="s">
        <v>78483</v>
      </c>
      <c r="R27527"/>
    </row>
    <row r="27528" spans="12:18" x14ac:dyDescent="0.25">
      <c r="L27528" t="s">
        <v>3443</v>
      </c>
      <c r="M27528" t="s">
        <v>29757</v>
      </c>
      <c r="N27528" t="s">
        <v>64783</v>
      </c>
      <c r="O27528" s="76" t="s">
        <v>4356</v>
      </c>
      <c r="P27528" s="82">
        <v>371</v>
      </c>
      <c r="Q27528" s="82" t="s">
        <v>78484</v>
      </c>
      <c r="R27528"/>
    </row>
    <row r="27529" spans="12:18" x14ac:dyDescent="0.25">
      <c r="L27529" t="s">
        <v>3443</v>
      </c>
      <c r="M27529" t="s">
        <v>28761</v>
      </c>
      <c r="N27529" t="s">
        <v>64784</v>
      </c>
      <c r="O27529" s="76" t="s">
        <v>4356</v>
      </c>
      <c r="P27529" s="82">
        <v>185</v>
      </c>
      <c r="Q27529" s="82" t="s">
        <v>78485</v>
      </c>
      <c r="R27529"/>
    </row>
    <row r="27530" spans="12:18" x14ac:dyDescent="0.25">
      <c r="L27530" t="s">
        <v>3443</v>
      </c>
      <c r="M27530" t="s">
        <v>29759</v>
      </c>
      <c r="N27530" t="s">
        <v>64785</v>
      </c>
      <c r="O27530" s="76" t="s">
        <v>4356</v>
      </c>
      <c r="P27530" s="82">
        <v>387</v>
      </c>
      <c r="Q27530" s="82" t="s">
        <v>78486</v>
      </c>
      <c r="R27530"/>
    </row>
    <row r="27531" spans="12:18" x14ac:dyDescent="0.25">
      <c r="L27531" t="s">
        <v>3443</v>
      </c>
      <c r="M27531" t="s">
        <v>27182</v>
      </c>
      <c r="N27531" t="s">
        <v>64786</v>
      </c>
      <c r="O27531" s="76" t="s">
        <v>4366</v>
      </c>
      <c r="P27531" s="82">
        <v>213</v>
      </c>
      <c r="Q27531" s="82" t="s">
        <v>78487</v>
      </c>
      <c r="R27531"/>
    </row>
    <row r="27532" spans="12:18" x14ac:dyDescent="0.25">
      <c r="L27532" t="s">
        <v>3443</v>
      </c>
      <c r="M27532" t="s">
        <v>26878</v>
      </c>
      <c r="N27532" t="s">
        <v>64787</v>
      </c>
      <c r="O27532" s="76" t="s">
        <v>4374</v>
      </c>
      <c r="P27532" s="82">
        <v>5512</v>
      </c>
      <c r="Q27532" s="82" t="s">
        <v>78488</v>
      </c>
      <c r="R27532"/>
    </row>
    <row r="27533" spans="12:18" x14ac:dyDescent="0.25">
      <c r="L27533" t="s">
        <v>3443</v>
      </c>
      <c r="M27533" t="s">
        <v>26879</v>
      </c>
      <c r="N27533" t="s">
        <v>64788</v>
      </c>
      <c r="O27533" s="76" t="s">
        <v>4374</v>
      </c>
      <c r="P27533" s="82">
        <v>955</v>
      </c>
      <c r="Q27533" s="82" t="s">
        <v>78489</v>
      </c>
      <c r="R27533"/>
    </row>
    <row r="27534" spans="12:18" x14ac:dyDescent="0.25">
      <c r="L27534" t="s">
        <v>3443</v>
      </c>
      <c r="M27534" t="s">
        <v>27184</v>
      </c>
      <c r="N27534" t="s">
        <v>64789</v>
      </c>
      <c r="O27534" s="76" t="s">
        <v>4356</v>
      </c>
      <c r="P27534" s="82">
        <v>1049</v>
      </c>
      <c r="Q27534" s="82" t="s">
        <v>78490</v>
      </c>
      <c r="R27534"/>
    </row>
    <row r="27535" spans="12:18" x14ac:dyDescent="0.25">
      <c r="L27535" t="s">
        <v>3443</v>
      </c>
      <c r="M27535" t="s">
        <v>27186</v>
      </c>
      <c r="N27535" t="s">
        <v>64790</v>
      </c>
      <c r="O27535" s="76" t="s">
        <v>4356</v>
      </c>
      <c r="P27535" s="82">
        <v>434</v>
      </c>
      <c r="Q27535" s="82" t="s">
        <v>78491</v>
      </c>
      <c r="R27535"/>
    </row>
    <row r="27536" spans="12:18" x14ac:dyDescent="0.25">
      <c r="L27536" t="s">
        <v>3443</v>
      </c>
      <c r="M27536" t="s">
        <v>27188</v>
      </c>
      <c r="N27536" t="s">
        <v>64791</v>
      </c>
      <c r="O27536" s="76" t="s">
        <v>4366</v>
      </c>
      <c r="P27536" s="82">
        <v>267</v>
      </c>
      <c r="Q27536" s="82" t="s">
        <v>78492</v>
      </c>
      <c r="R27536"/>
    </row>
    <row r="27537" spans="12:18" x14ac:dyDescent="0.25">
      <c r="L27537" t="s">
        <v>3443</v>
      </c>
      <c r="M27537" t="s">
        <v>23236</v>
      </c>
      <c r="N27537" t="s">
        <v>64792</v>
      </c>
      <c r="O27537" s="76" t="s">
        <v>4374</v>
      </c>
      <c r="P27537" s="82">
        <v>10601</v>
      </c>
      <c r="Q27537" s="82" t="s">
        <v>78493</v>
      </c>
      <c r="R27537"/>
    </row>
    <row r="27538" spans="12:18" x14ac:dyDescent="0.25">
      <c r="L27538" t="s">
        <v>3443</v>
      </c>
      <c r="M27538" t="s">
        <v>29767</v>
      </c>
      <c r="N27538" t="s">
        <v>64793</v>
      </c>
      <c r="O27538" s="76" t="s">
        <v>4366</v>
      </c>
      <c r="P27538" s="82">
        <v>128</v>
      </c>
      <c r="Q27538" s="82" t="s">
        <v>78494</v>
      </c>
      <c r="R27538"/>
    </row>
    <row r="27539" spans="12:18" x14ac:dyDescent="0.25">
      <c r="L27539" t="s">
        <v>3443</v>
      </c>
      <c r="M27539" t="s">
        <v>27190</v>
      </c>
      <c r="N27539" t="s">
        <v>64794</v>
      </c>
      <c r="O27539" s="76" t="s">
        <v>4366</v>
      </c>
      <c r="P27539" s="82">
        <v>40</v>
      </c>
      <c r="Q27539" s="82" t="s">
        <v>78495</v>
      </c>
      <c r="R27539"/>
    </row>
    <row r="27540" spans="12:18" x14ac:dyDescent="0.25">
      <c r="L27540" t="s">
        <v>3443</v>
      </c>
      <c r="M27540" t="s">
        <v>26880</v>
      </c>
      <c r="N27540" t="s">
        <v>64795</v>
      </c>
      <c r="O27540" s="76" t="s">
        <v>4356</v>
      </c>
      <c r="P27540" s="82">
        <v>124</v>
      </c>
      <c r="Q27540" s="82" t="s">
        <v>78496</v>
      </c>
      <c r="R27540"/>
    </row>
    <row r="27541" spans="12:18" x14ac:dyDescent="0.25">
      <c r="L27541" t="s">
        <v>3443</v>
      </c>
      <c r="M27541" t="s">
        <v>25356</v>
      </c>
      <c r="N27541" t="s">
        <v>64796</v>
      </c>
      <c r="O27541" s="76" t="s">
        <v>4366</v>
      </c>
      <c r="P27541" s="82">
        <v>200</v>
      </c>
      <c r="Q27541" s="82" t="s">
        <v>78497</v>
      </c>
      <c r="R27541"/>
    </row>
    <row r="27542" spans="12:18" x14ac:dyDescent="0.25">
      <c r="L27542" t="s">
        <v>3443</v>
      </c>
      <c r="M27542" t="s">
        <v>28763</v>
      </c>
      <c r="N27542" t="s">
        <v>64797</v>
      </c>
      <c r="O27542" s="76" t="s">
        <v>4366</v>
      </c>
      <c r="P27542" s="82">
        <v>233</v>
      </c>
      <c r="Q27542" s="82" t="s">
        <v>78498</v>
      </c>
      <c r="R27542"/>
    </row>
    <row r="27543" spans="12:18" x14ac:dyDescent="0.25">
      <c r="L27543" t="s">
        <v>3443</v>
      </c>
      <c r="M27543" t="s">
        <v>25357</v>
      </c>
      <c r="N27543" t="s">
        <v>64798</v>
      </c>
      <c r="O27543" s="76" t="s">
        <v>4366</v>
      </c>
      <c r="P27543" s="82">
        <v>126</v>
      </c>
      <c r="Q27543" s="82" t="s">
        <v>78499</v>
      </c>
      <c r="R27543"/>
    </row>
    <row r="27544" spans="12:18" x14ac:dyDescent="0.25">
      <c r="L27544" t="s">
        <v>3443</v>
      </c>
      <c r="M27544" t="s">
        <v>25358</v>
      </c>
      <c r="N27544" t="s">
        <v>64799</v>
      </c>
      <c r="O27544" s="76" t="s">
        <v>4356</v>
      </c>
      <c r="P27544" s="82">
        <v>1613</v>
      </c>
      <c r="Q27544" s="82" t="s">
        <v>78500</v>
      </c>
      <c r="R27544"/>
    </row>
    <row r="27545" spans="12:18" x14ac:dyDescent="0.25">
      <c r="L27545" t="s">
        <v>3443</v>
      </c>
      <c r="M27545" t="s">
        <v>11640</v>
      </c>
      <c r="N27545" t="s">
        <v>64800</v>
      </c>
      <c r="O27545" s="76" t="s">
        <v>4356</v>
      </c>
      <c r="P27545" s="82">
        <v>101</v>
      </c>
      <c r="Q27545" s="82" t="s">
        <v>78276</v>
      </c>
      <c r="R27545"/>
    </row>
    <row r="27546" spans="12:18" x14ac:dyDescent="0.25">
      <c r="L27546" t="s">
        <v>3443</v>
      </c>
      <c r="M27546" t="s">
        <v>25317</v>
      </c>
      <c r="N27546" t="s">
        <v>64801</v>
      </c>
      <c r="O27546" s="76" t="s">
        <v>4366</v>
      </c>
      <c r="P27546" s="82">
        <v>37</v>
      </c>
      <c r="Q27546" s="82" t="s">
        <v>78277</v>
      </c>
      <c r="R27546"/>
    </row>
    <row r="27547" spans="12:18" x14ac:dyDescent="0.25">
      <c r="L27547" t="s">
        <v>3443</v>
      </c>
      <c r="M27547" t="s">
        <v>27116</v>
      </c>
      <c r="N27547" t="s">
        <v>64802</v>
      </c>
      <c r="O27547" s="76" t="s">
        <v>4356</v>
      </c>
      <c r="P27547" s="82">
        <v>218</v>
      </c>
      <c r="Q27547" s="82" t="s">
        <v>78327</v>
      </c>
      <c r="R27547"/>
    </row>
    <row r="27548" spans="12:18" x14ac:dyDescent="0.25">
      <c r="L27548" t="s">
        <v>3443</v>
      </c>
      <c r="M27548" t="s">
        <v>28702</v>
      </c>
      <c r="N27548" t="s">
        <v>64803</v>
      </c>
      <c r="O27548" s="76" t="s">
        <v>4356</v>
      </c>
      <c r="P27548" s="82">
        <v>382</v>
      </c>
      <c r="Q27548" s="82" t="s">
        <v>78349</v>
      </c>
      <c r="R27548"/>
    </row>
    <row r="27549" spans="12:18" x14ac:dyDescent="0.25">
      <c r="L27549" t="s">
        <v>3443</v>
      </c>
      <c r="M27549" t="s">
        <v>26854</v>
      </c>
      <c r="N27549" t="s">
        <v>64804</v>
      </c>
      <c r="O27549" s="76" t="s">
        <v>4366</v>
      </c>
      <c r="P27549" s="82">
        <v>154</v>
      </c>
      <c r="Q27549" s="82" t="s">
        <v>78350</v>
      </c>
      <c r="R27549"/>
    </row>
    <row r="27550" spans="12:18" x14ac:dyDescent="0.25">
      <c r="L27550" t="s">
        <v>3443</v>
      </c>
      <c r="M27550" t="s">
        <v>26860</v>
      </c>
      <c r="N27550" t="s">
        <v>64805</v>
      </c>
      <c r="O27550" s="76" t="s">
        <v>4356</v>
      </c>
      <c r="P27550" s="82">
        <v>106</v>
      </c>
      <c r="Q27550" s="82" t="s">
        <v>78390</v>
      </c>
      <c r="R27550"/>
    </row>
    <row r="27551" spans="12:18" x14ac:dyDescent="0.25">
      <c r="L27551" t="s">
        <v>3443</v>
      </c>
      <c r="M27551" t="s">
        <v>28717</v>
      </c>
      <c r="N27551" t="s">
        <v>64806</v>
      </c>
      <c r="O27551" s="76" t="s">
        <v>4356</v>
      </c>
      <c r="P27551" s="82">
        <v>519</v>
      </c>
      <c r="Q27551" s="82" t="s">
        <v>78395</v>
      </c>
      <c r="R27551"/>
    </row>
    <row r="27552" spans="12:18" x14ac:dyDescent="0.25">
      <c r="L27552" t="s">
        <v>3443</v>
      </c>
      <c r="M27552" t="s">
        <v>26861</v>
      </c>
      <c r="N27552" t="s">
        <v>64807</v>
      </c>
      <c r="O27552" s="76" t="s">
        <v>4366</v>
      </c>
      <c r="P27552" s="82">
        <v>74</v>
      </c>
      <c r="Q27552" s="82" t="s">
        <v>78403</v>
      </c>
      <c r="R27552"/>
    </row>
    <row r="27553" spans="12:18" x14ac:dyDescent="0.25">
      <c r="L27553" t="s">
        <v>3443</v>
      </c>
      <c r="M27553" t="s">
        <v>28735</v>
      </c>
      <c r="N27553" t="s">
        <v>64808</v>
      </c>
      <c r="O27553" s="76" t="s">
        <v>4366</v>
      </c>
      <c r="P27553" s="82">
        <v>142</v>
      </c>
      <c r="Q27553" s="82" t="s">
        <v>78419</v>
      </c>
      <c r="R27553"/>
    </row>
    <row r="27554" spans="12:18" x14ac:dyDescent="0.25">
      <c r="L27554" t="s">
        <v>3443</v>
      </c>
      <c r="M27554" t="s">
        <v>29857</v>
      </c>
      <c r="N27554" t="s">
        <v>64809</v>
      </c>
      <c r="O27554" s="76" t="s">
        <v>4366</v>
      </c>
      <c r="P27554" s="82">
        <v>86</v>
      </c>
      <c r="Q27554" s="82" t="s">
        <v>78637</v>
      </c>
      <c r="R27554"/>
    </row>
    <row r="27555" spans="12:18" x14ac:dyDescent="0.25">
      <c r="L27555" t="s">
        <v>3443</v>
      </c>
      <c r="M27555" t="s">
        <v>25360</v>
      </c>
      <c r="N27555" t="s">
        <v>64810</v>
      </c>
      <c r="O27555" s="76" t="s">
        <v>4366</v>
      </c>
      <c r="P27555" s="82">
        <v>215</v>
      </c>
      <c r="Q27555" s="82" t="s">
        <v>78503</v>
      </c>
      <c r="R27555"/>
    </row>
    <row r="27556" spans="12:18" x14ac:dyDescent="0.25">
      <c r="L27556" t="s">
        <v>3443</v>
      </c>
      <c r="M27556" t="s">
        <v>28778</v>
      </c>
      <c r="N27556" t="s">
        <v>64811</v>
      </c>
      <c r="O27556" s="76" t="s">
        <v>4366</v>
      </c>
      <c r="P27556" s="82">
        <v>226</v>
      </c>
      <c r="Q27556" s="82" t="s">
        <v>78515</v>
      </c>
      <c r="R27556"/>
    </row>
    <row r="27557" spans="12:18" x14ac:dyDescent="0.25">
      <c r="L27557" t="s">
        <v>3443</v>
      </c>
      <c r="M27557" t="s">
        <v>25367</v>
      </c>
      <c r="N27557" t="s">
        <v>64812</v>
      </c>
      <c r="O27557" s="76" t="s">
        <v>4356</v>
      </c>
      <c r="P27557" s="82">
        <v>307</v>
      </c>
      <c r="Q27557" s="82" t="s">
        <v>78533</v>
      </c>
      <c r="R27557"/>
    </row>
    <row r="27558" spans="12:18" x14ac:dyDescent="0.25">
      <c r="L27558" t="s">
        <v>3443</v>
      </c>
      <c r="M27558" t="s">
        <v>20231</v>
      </c>
      <c r="N27558" t="s">
        <v>64813</v>
      </c>
      <c r="O27558" s="76" t="s">
        <v>4366</v>
      </c>
      <c r="P27558" s="82">
        <v>37</v>
      </c>
      <c r="Q27558" s="82" t="s">
        <v>78556</v>
      </c>
      <c r="R27558"/>
    </row>
    <row r="27559" spans="12:18" x14ac:dyDescent="0.25">
      <c r="L27559" t="s">
        <v>3443</v>
      </c>
      <c r="M27559" t="s">
        <v>25379</v>
      </c>
      <c r="N27559" t="s">
        <v>64814</v>
      </c>
      <c r="O27559" s="76" t="s">
        <v>4356</v>
      </c>
      <c r="P27559" s="82">
        <v>333</v>
      </c>
      <c r="Q27559" s="82" t="s">
        <v>78582</v>
      </c>
      <c r="R27559"/>
    </row>
    <row r="27560" spans="12:18" x14ac:dyDescent="0.25">
      <c r="L27560" t="s">
        <v>3443</v>
      </c>
      <c r="M27560" t="s">
        <v>27215</v>
      </c>
      <c r="N27560" t="s">
        <v>64815</v>
      </c>
      <c r="O27560" s="76" t="s">
        <v>4366</v>
      </c>
      <c r="P27560" s="82">
        <v>187</v>
      </c>
      <c r="Q27560" s="82" t="s">
        <v>78583</v>
      </c>
      <c r="R27560"/>
    </row>
    <row r="27561" spans="12:18" x14ac:dyDescent="0.25">
      <c r="L27561" t="s">
        <v>3443</v>
      </c>
      <c r="M27561" t="s">
        <v>26892</v>
      </c>
      <c r="N27561" t="s">
        <v>64816</v>
      </c>
      <c r="O27561" s="76" t="s">
        <v>4366</v>
      </c>
      <c r="P27561" s="82">
        <v>37</v>
      </c>
      <c r="Q27561" s="82" t="s">
        <v>78607</v>
      </c>
      <c r="R27561"/>
    </row>
    <row r="27562" spans="12:18" x14ac:dyDescent="0.25">
      <c r="L27562" t="s">
        <v>3443</v>
      </c>
      <c r="M27562" t="s">
        <v>25388</v>
      </c>
      <c r="N27562" t="s">
        <v>64817</v>
      </c>
      <c r="O27562" s="76" t="s">
        <v>4356</v>
      </c>
      <c r="P27562" s="82">
        <v>146</v>
      </c>
      <c r="Q27562" s="82" t="s">
        <v>78620</v>
      </c>
      <c r="R27562"/>
    </row>
    <row r="27563" spans="12:18" x14ac:dyDescent="0.25">
      <c r="L27563" t="s">
        <v>3443</v>
      </c>
      <c r="M27563" t="s">
        <v>29850</v>
      </c>
      <c r="N27563" t="s">
        <v>64818</v>
      </c>
      <c r="O27563" s="76" t="s">
        <v>4366</v>
      </c>
      <c r="P27563" s="82">
        <v>66</v>
      </c>
      <c r="Q27563" s="82" t="s">
        <v>78625</v>
      </c>
      <c r="R27563"/>
    </row>
    <row r="27564" spans="12:18" x14ac:dyDescent="0.25">
      <c r="L27564" t="s">
        <v>3443</v>
      </c>
      <c r="M27564" t="s">
        <v>28853</v>
      </c>
      <c r="N27564" t="s">
        <v>64819</v>
      </c>
      <c r="O27564" s="76" t="s">
        <v>4366</v>
      </c>
      <c r="P27564" s="82">
        <v>158</v>
      </c>
      <c r="Q27564" s="82" t="s">
        <v>78638</v>
      </c>
      <c r="R27564"/>
    </row>
    <row r="27565" spans="12:18" x14ac:dyDescent="0.25">
      <c r="L27565" t="s">
        <v>3443</v>
      </c>
      <c r="M27565" t="s">
        <v>25376</v>
      </c>
      <c r="N27565" t="s">
        <v>64820</v>
      </c>
      <c r="O27565" s="76" t="s">
        <v>4366</v>
      </c>
      <c r="P27565" s="82">
        <v>281</v>
      </c>
      <c r="Q27565" s="82" t="s">
        <v>78574</v>
      </c>
      <c r="R27565"/>
    </row>
    <row r="27566" spans="12:18" x14ac:dyDescent="0.25">
      <c r="L27566" t="s">
        <v>3443</v>
      </c>
      <c r="M27566" t="s">
        <v>7575</v>
      </c>
      <c r="N27566" t="s">
        <v>64821</v>
      </c>
      <c r="O27566" s="76" t="s">
        <v>4366</v>
      </c>
      <c r="P27566" s="82">
        <v>39</v>
      </c>
      <c r="Q27566" s="82" t="s">
        <v>78644</v>
      </c>
      <c r="R27566"/>
    </row>
    <row r="27567" spans="12:18" x14ac:dyDescent="0.25">
      <c r="L27567" t="s">
        <v>3443</v>
      </c>
      <c r="M27567" t="s">
        <v>26894</v>
      </c>
      <c r="N27567" t="s">
        <v>64822</v>
      </c>
      <c r="O27567" s="76" t="s">
        <v>4366</v>
      </c>
      <c r="P27567" s="82">
        <v>511</v>
      </c>
      <c r="Q27567" s="82" t="s">
        <v>78614</v>
      </c>
      <c r="R27567"/>
    </row>
    <row r="27568" spans="12:18" x14ac:dyDescent="0.25">
      <c r="L27568" t="s">
        <v>3443</v>
      </c>
      <c r="M27568" t="s">
        <v>26899</v>
      </c>
      <c r="N27568" t="s">
        <v>64823</v>
      </c>
      <c r="O27568" s="76" t="s">
        <v>4366</v>
      </c>
      <c r="P27568" s="82">
        <v>80</v>
      </c>
      <c r="Q27568" s="82" t="s">
        <v>78647</v>
      </c>
      <c r="R27568"/>
    </row>
    <row r="27569" spans="12:18" x14ac:dyDescent="0.25">
      <c r="L27569" t="s">
        <v>3443</v>
      </c>
      <c r="M27569" t="s">
        <v>28901</v>
      </c>
      <c r="N27569" t="s">
        <v>64824</v>
      </c>
      <c r="O27569" s="76" t="s">
        <v>4356</v>
      </c>
      <c r="P27569" s="82">
        <v>216</v>
      </c>
      <c r="Q27569" s="82" t="s">
        <v>78700</v>
      </c>
      <c r="R27569"/>
    </row>
    <row r="27570" spans="12:18" x14ac:dyDescent="0.25">
      <c r="L27570" t="s">
        <v>3443</v>
      </c>
      <c r="M27570" t="s">
        <v>29930</v>
      </c>
      <c r="N27570" t="s">
        <v>64825</v>
      </c>
      <c r="O27570" s="76" t="s">
        <v>4366</v>
      </c>
      <c r="P27570" s="82">
        <v>118</v>
      </c>
      <c r="Q27570" s="82" t="s">
        <v>78731</v>
      </c>
      <c r="R27570"/>
    </row>
    <row r="27571" spans="12:18" x14ac:dyDescent="0.25">
      <c r="L27571" t="s">
        <v>3443</v>
      </c>
      <c r="M27571" t="s">
        <v>26918</v>
      </c>
      <c r="N27571" t="s">
        <v>64826</v>
      </c>
      <c r="O27571" s="76" t="s">
        <v>4366</v>
      </c>
      <c r="P27571" s="82">
        <v>76</v>
      </c>
      <c r="Q27571" s="82" t="s">
        <v>78736</v>
      </c>
      <c r="R27571"/>
    </row>
    <row r="27572" spans="12:18" x14ac:dyDescent="0.25">
      <c r="L27572" t="s">
        <v>3443</v>
      </c>
      <c r="M27572" t="s">
        <v>26920</v>
      </c>
      <c r="N27572" t="s">
        <v>64827</v>
      </c>
      <c r="O27572" s="76" t="s">
        <v>4366</v>
      </c>
      <c r="P27572" s="82">
        <v>176</v>
      </c>
      <c r="Q27572" s="82" t="s">
        <v>78741</v>
      </c>
      <c r="R27572"/>
    </row>
    <row r="27573" spans="12:18" x14ac:dyDescent="0.25">
      <c r="L27573" t="s">
        <v>3443</v>
      </c>
      <c r="M27573" t="s">
        <v>27272</v>
      </c>
      <c r="N27573" t="s">
        <v>64828</v>
      </c>
      <c r="O27573" s="76" t="s">
        <v>4366</v>
      </c>
      <c r="P27573" s="82">
        <v>139</v>
      </c>
      <c r="Q27573" s="82" t="s">
        <v>78743</v>
      </c>
      <c r="R27573"/>
    </row>
    <row r="27574" spans="12:18" x14ac:dyDescent="0.25">
      <c r="L27574" t="s">
        <v>3443</v>
      </c>
      <c r="M27574" t="s">
        <v>28918</v>
      </c>
      <c r="N27574" t="s">
        <v>64829</v>
      </c>
      <c r="O27574" s="76" t="s">
        <v>4366</v>
      </c>
      <c r="P27574" s="82">
        <v>146</v>
      </c>
      <c r="Q27574" s="82" t="s">
        <v>78757</v>
      </c>
      <c r="R27574"/>
    </row>
    <row r="27575" spans="12:18" x14ac:dyDescent="0.25">
      <c r="L27575" t="s">
        <v>3443</v>
      </c>
      <c r="M27575" t="s">
        <v>26881</v>
      </c>
      <c r="N27575" t="s">
        <v>64830</v>
      </c>
      <c r="O27575" s="76" t="s">
        <v>4366</v>
      </c>
      <c r="P27575" s="82">
        <v>83</v>
      </c>
      <c r="Q27575" s="82" t="s">
        <v>78501</v>
      </c>
      <c r="R27575"/>
    </row>
    <row r="27576" spans="12:18" x14ac:dyDescent="0.25">
      <c r="L27576" t="s">
        <v>3443</v>
      </c>
      <c r="M27576" t="s">
        <v>25359</v>
      </c>
      <c r="N27576" t="s">
        <v>64831</v>
      </c>
      <c r="O27576" s="76" t="s">
        <v>4356</v>
      </c>
      <c r="P27576" s="82">
        <v>353</v>
      </c>
      <c r="Q27576" s="82" t="s">
        <v>78502</v>
      </c>
      <c r="R27576"/>
    </row>
    <row r="27577" spans="12:18" x14ac:dyDescent="0.25">
      <c r="L27577" t="s">
        <v>3443</v>
      </c>
      <c r="M27577" t="s">
        <v>28765</v>
      </c>
      <c r="N27577" t="s">
        <v>64832</v>
      </c>
      <c r="O27577" s="76" t="s">
        <v>4356</v>
      </c>
      <c r="P27577" s="82">
        <v>260</v>
      </c>
      <c r="Q27577" s="82" t="s">
        <v>78504</v>
      </c>
      <c r="R27577"/>
    </row>
    <row r="27578" spans="12:18" x14ac:dyDescent="0.25">
      <c r="L27578" t="s">
        <v>3443</v>
      </c>
      <c r="M27578" t="s">
        <v>18483</v>
      </c>
      <c r="N27578" t="s">
        <v>64833</v>
      </c>
      <c r="O27578" s="76" t="s">
        <v>4366</v>
      </c>
      <c r="P27578" s="82">
        <v>60</v>
      </c>
      <c r="Q27578" s="82" t="s">
        <v>78505</v>
      </c>
      <c r="R27578"/>
    </row>
    <row r="27579" spans="12:18" x14ac:dyDescent="0.25">
      <c r="L27579" t="s">
        <v>3443</v>
      </c>
      <c r="M27579" t="s">
        <v>26882</v>
      </c>
      <c r="N27579" t="s">
        <v>64834</v>
      </c>
      <c r="O27579" s="76" t="s">
        <v>4366</v>
      </c>
      <c r="P27579" s="82">
        <v>121</v>
      </c>
      <c r="Q27579" s="82" t="s">
        <v>78506</v>
      </c>
      <c r="R27579"/>
    </row>
    <row r="27580" spans="12:18" x14ac:dyDescent="0.25">
      <c r="L27580" t="s">
        <v>3443</v>
      </c>
      <c r="M27580" t="s">
        <v>28768</v>
      </c>
      <c r="N27580" t="s">
        <v>64835</v>
      </c>
      <c r="O27580" s="76" t="s">
        <v>4356</v>
      </c>
      <c r="P27580" s="82">
        <v>309</v>
      </c>
      <c r="Q27580" s="82" t="s">
        <v>78507</v>
      </c>
      <c r="R27580"/>
    </row>
    <row r="27581" spans="12:18" x14ac:dyDescent="0.25">
      <c r="L27581" t="s">
        <v>3443</v>
      </c>
      <c r="M27581" t="s">
        <v>29775</v>
      </c>
      <c r="N27581" t="s">
        <v>64836</v>
      </c>
      <c r="O27581" s="76" t="s">
        <v>4366</v>
      </c>
      <c r="P27581" s="82">
        <v>89</v>
      </c>
      <c r="Q27581" s="82" t="s">
        <v>78523</v>
      </c>
      <c r="R27581"/>
    </row>
    <row r="27582" spans="12:18" x14ac:dyDescent="0.25">
      <c r="L27582" t="s">
        <v>3443</v>
      </c>
      <c r="M27582" t="s">
        <v>26908</v>
      </c>
      <c r="N27582" t="s">
        <v>64837</v>
      </c>
      <c r="O27582" s="76" t="s">
        <v>4356</v>
      </c>
      <c r="P27582" s="82">
        <v>176</v>
      </c>
      <c r="Q27582" s="82" t="s">
        <v>78694</v>
      </c>
      <c r="R27582"/>
    </row>
    <row r="27583" spans="12:18" x14ac:dyDescent="0.25">
      <c r="L27583" t="s">
        <v>3443</v>
      </c>
      <c r="M27583" t="s">
        <v>25399</v>
      </c>
      <c r="N27583" t="s">
        <v>64838</v>
      </c>
      <c r="O27583" s="76" t="s">
        <v>4366</v>
      </c>
      <c r="P27583" s="82">
        <v>66</v>
      </c>
      <c r="Q27583" s="82" t="s">
        <v>78703</v>
      </c>
      <c r="R27583"/>
    </row>
    <row r="27584" spans="12:18" x14ac:dyDescent="0.25">
      <c r="L27584" t="s">
        <v>3443</v>
      </c>
      <c r="M27584" t="s">
        <v>27253</v>
      </c>
      <c r="N27584" t="s">
        <v>64839</v>
      </c>
      <c r="O27584" s="76" t="s">
        <v>4366</v>
      </c>
      <c r="P27584" s="82">
        <v>100</v>
      </c>
      <c r="Q27584" s="82" t="s">
        <v>78706</v>
      </c>
      <c r="R27584"/>
    </row>
    <row r="27585" spans="12:18" x14ac:dyDescent="0.25">
      <c r="L27585" t="s">
        <v>3443</v>
      </c>
      <c r="M27585" t="s">
        <v>26844</v>
      </c>
      <c r="N27585" t="s">
        <v>64840</v>
      </c>
      <c r="O27585" s="76" t="s">
        <v>4356</v>
      </c>
      <c r="P27585" s="82">
        <v>351</v>
      </c>
      <c r="Q27585" s="82" t="s">
        <v>78272</v>
      </c>
      <c r="R27585"/>
    </row>
    <row r="27586" spans="12:18" x14ac:dyDescent="0.25">
      <c r="L27586" t="s">
        <v>3443</v>
      </c>
      <c r="M27586" t="s">
        <v>26845</v>
      </c>
      <c r="N27586" t="s">
        <v>64841</v>
      </c>
      <c r="O27586" s="76" t="s">
        <v>4366</v>
      </c>
      <c r="P27586" s="82">
        <v>79</v>
      </c>
      <c r="Q27586" s="82" t="s">
        <v>78279</v>
      </c>
      <c r="R27586"/>
    </row>
    <row r="27587" spans="12:18" x14ac:dyDescent="0.25">
      <c r="L27587" t="s">
        <v>3443</v>
      </c>
      <c r="M27587" t="s">
        <v>29717</v>
      </c>
      <c r="N27587" t="s">
        <v>64842</v>
      </c>
      <c r="O27587" s="76" t="s">
        <v>4356</v>
      </c>
      <c r="P27587" s="82">
        <v>136</v>
      </c>
      <c r="Q27587" s="82" t="s">
        <v>78446</v>
      </c>
      <c r="R27587"/>
    </row>
    <row r="27588" spans="12:18" x14ac:dyDescent="0.25">
      <c r="L27588" t="s">
        <v>3443</v>
      </c>
      <c r="M27588" t="s">
        <v>25365</v>
      </c>
      <c r="N27588" t="s">
        <v>64843</v>
      </c>
      <c r="O27588" s="76" t="s">
        <v>4366</v>
      </c>
      <c r="P27588" s="82">
        <v>139</v>
      </c>
      <c r="Q27588" s="82" t="s">
        <v>78524</v>
      </c>
      <c r="R27588"/>
    </row>
    <row r="27589" spans="12:18" x14ac:dyDescent="0.25">
      <c r="L27589" t="s">
        <v>3443</v>
      </c>
      <c r="M27589" t="s">
        <v>26883</v>
      </c>
      <c r="N27589" t="s">
        <v>64844</v>
      </c>
      <c r="O27589" s="76" t="s">
        <v>4366</v>
      </c>
      <c r="P27589" s="82">
        <v>62</v>
      </c>
      <c r="Q27589" s="82" t="s">
        <v>78508</v>
      </c>
      <c r="R27589"/>
    </row>
    <row r="27590" spans="12:18" x14ac:dyDescent="0.25">
      <c r="L27590" t="s">
        <v>3443</v>
      </c>
      <c r="M27590" t="s">
        <v>28771</v>
      </c>
      <c r="N27590" t="s">
        <v>64845</v>
      </c>
      <c r="O27590" s="76" t="s">
        <v>4366</v>
      </c>
      <c r="P27590" s="82">
        <v>77</v>
      </c>
      <c r="Q27590" s="82" t="s">
        <v>78509</v>
      </c>
      <c r="R27590"/>
    </row>
    <row r="27591" spans="12:18" x14ac:dyDescent="0.25">
      <c r="L27591" t="s">
        <v>3443</v>
      </c>
      <c r="M27591" t="s">
        <v>25361</v>
      </c>
      <c r="N27591" t="s">
        <v>64846</v>
      </c>
      <c r="O27591" s="76" t="s">
        <v>4366</v>
      </c>
      <c r="P27591" s="82">
        <v>148</v>
      </c>
      <c r="Q27591" s="82" t="s">
        <v>78510</v>
      </c>
      <c r="R27591"/>
    </row>
    <row r="27592" spans="12:18" x14ac:dyDescent="0.25">
      <c r="L27592" t="s">
        <v>3443</v>
      </c>
      <c r="M27592" t="s">
        <v>27192</v>
      </c>
      <c r="N27592" t="s">
        <v>64847</v>
      </c>
      <c r="O27592" s="76" t="s">
        <v>4356</v>
      </c>
      <c r="P27592" s="82">
        <v>128</v>
      </c>
      <c r="Q27592" s="82" t="s">
        <v>78511</v>
      </c>
      <c r="R27592"/>
    </row>
    <row r="27593" spans="12:18" x14ac:dyDescent="0.25">
      <c r="L27593" t="s">
        <v>3443</v>
      </c>
      <c r="M27593" t="s">
        <v>28773</v>
      </c>
      <c r="N27593" t="s">
        <v>64848</v>
      </c>
      <c r="O27593" s="76" t="s">
        <v>4366</v>
      </c>
      <c r="P27593" s="82">
        <v>104</v>
      </c>
      <c r="Q27593" s="82" t="s">
        <v>78512</v>
      </c>
      <c r="R27593"/>
    </row>
    <row r="27594" spans="12:18" x14ac:dyDescent="0.25">
      <c r="L27594" t="s">
        <v>3443</v>
      </c>
      <c r="M27594" t="s">
        <v>29769</v>
      </c>
      <c r="N27594" t="s">
        <v>64849</v>
      </c>
      <c r="O27594" s="76" t="s">
        <v>4356</v>
      </c>
      <c r="P27594" s="82">
        <v>443</v>
      </c>
      <c r="Q27594" s="82" t="s">
        <v>78513</v>
      </c>
      <c r="R27594"/>
    </row>
    <row r="27595" spans="12:18" x14ac:dyDescent="0.25">
      <c r="L27595" t="s">
        <v>3443</v>
      </c>
      <c r="M27595" t="s">
        <v>28776</v>
      </c>
      <c r="N27595" t="s">
        <v>64850</v>
      </c>
      <c r="O27595" s="76" t="s">
        <v>4366</v>
      </c>
      <c r="P27595" s="82">
        <v>125</v>
      </c>
      <c r="Q27595" s="82" t="s">
        <v>78514</v>
      </c>
      <c r="R27595"/>
    </row>
    <row r="27596" spans="12:18" x14ac:dyDescent="0.25">
      <c r="L27596" t="s">
        <v>3443</v>
      </c>
      <c r="M27596" t="s">
        <v>25362</v>
      </c>
      <c r="N27596" t="s">
        <v>64851</v>
      </c>
      <c r="O27596" s="76" t="s">
        <v>4356</v>
      </c>
      <c r="P27596" s="82">
        <v>453</v>
      </c>
      <c r="Q27596" s="82" t="s">
        <v>78516</v>
      </c>
      <c r="R27596"/>
    </row>
    <row r="27597" spans="12:18" x14ac:dyDescent="0.25">
      <c r="L27597" t="s">
        <v>3443</v>
      </c>
      <c r="M27597" t="s">
        <v>20117</v>
      </c>
      <c r="N27597" t="s">
        <v>64852</v>
      </c>
      <c r="O27597" s="76" t="s">
        <v>4374</v>
      </c>
      <c r="P27597" s="82">
        <v>8207</v>
      </c>
      <c r="Q27597" s="82" t="s">
        <v>78517</v>
      </c>
      <c r="R27597"/>
    </row>
    <row r="27598" spans="12:18" x14ac:dyDescent="0.25">
      <c r="L27598" t="s">
        <v>3443</v>
      </c>
      <c r="M27598" t="s">
        <v>28783</v>
      </c>
      <c r="N27598" t="s">
        <v>64853</v>
      </c>
      <c r="O27598" s="76" t="s">
        <v>4374</v>
      </c>
      <c r="P27598" s="82">
        <v>6722</v>
      </c>
      <c r="Q27598" s="82" t="s">
        <v>78518</v>
      </c>
      <c r="R27598"/>
    </row>
    <row r="27599" spans="12:18" x14ac:dyDescent="0.25">
      <c r="L27599" t="s">
        <v>3443</v>
      </c>
      <c r="M27599" t="s">
        <v>9248</v>
      </c>
      <c r="N27599" t="s">
        <v>64854</v>
      </c>
      <c r="O27599" s="76" t="s">
        <v>4356</v>
      </c>
      <c r="P27599" s="82">
        <v>707</v>
      </c>
      <c r="Q27599" s="82" t="s">
        <v>78519</v>
      </c>
      <c r="R27599"/>
    </row>
    <row r="27600" spans="12:18" x14ac:dyDescent="0.25">
      <c r="L27600" t="s">
        <v>3443</v>
      </c>
      <c r="M27600" t="s">
        <v>25363</v>
      </c>
      <c r="N27600" t="s">
        <v>64855</v>
      </c>
      <c r="O27600" s="76" t="s">
        <v>4356</v>
      </c>
      <c r="P27600" s="82">
        <v>375</v>
      </c>
      <c r="Q27600" s="82" t="s">
        <v>78520</v>
      </c>
      <c r="R27600"/>
    </row>
    <row r="27601" spans="12:18" x14ac:dyDescent="0.25">
      <c r="L27601" t="s">
        <v>3443</v>
      </c>
      <c r="M27601" t="s">
        <v>25364</v>
      </c>
      <c r="N27601" t="s">
        <v>64856</v>
      </c>
      <c r="O27601" s="76" t="s">
        <v>4366</v>
      </c>
      <c r="P27601" s="82">
        <v>168</v>
      </c>
      <c r="Q27601" s="82" t="s">
        <v>78521</v>
      </c>
      <c r="R27601"/>
    </row>
    <row r="27602" spans="12:18" x14ac:dyDescent="0.25">
      <c r="L27602" t="s">
        <v>3443</v>
      </c>
      <c r="M27602" t="s">
        <v>28786</v>
      </c>
      <c r="N27602" t="s">
        <v>64857</v>
      </c>
      <c r="O27602" s="76" t="s">
        <v>4356</v>
      </c>
      <c r="P27602" s="82">
        <v>418</v>
      </c>
      <c r="Q27602" s="82" t="s">
        <v>78522</v>
      </c>
      <c r="R27602"/>
    </row>
    <row r="27603" spans="12:18" x14ac:dyDescent="0.25">
      <c r="L27603" t="s">
        <v>3443</v>
      </c>
      <c r="M27603" t="s">
        <v>27194</v>
      </c>
      <c r="N27603" t="s">
        <v>64858</v>
      </c>
      <c r="O27603" s="76" t="s">
        <v>4356</v>
      </c>
      <c r="P27603" s="82">
        <v>439</v>
      </c>
      <c r="Q27603" s="82" t="s">
        <v>78525</v>
      </c>
      <c r="R27603"/>
    </row>
    <row r="27604" spans="12:18" x14ac:dyDescent="0.25">
      <c r="L27604" t="s">
        <v>3443</v>
      </c>
      <c r="M27604" t="s">
        <v>28787</v>
      </c>
      <c r="N27604" t="s">
        <v>64859</v>
      </c>
      <c r="O27604" s="76" t="s">
        <v>4356</v>
      </c>
      <c r="P27604" s="82">
        <v>110</v>
      </c>
      <c r="Q27604" s="82" t="s">
        <v>78526</v>
      </c>
      <c r="R27604"/>
    </row>
    <row r="27605" spans="12:18" x14ac:dyDescent="0.25">
      <c r="L27605" t="s">
        <v>3443</v>
      </c>
      <c r="M27605" t="s">
        <v>29779</v>
      </c>
      <c r="N27605" t="s">
        <v>64860</v>
      </c>
      <c r="O27605" s="76" t="s">
        <v>4366</v>
      </c>
      <c r="P27605" s="82">
        <v>103</v>
      </c>
      <c r="Q27605" s="82" t="s">
        <v>78527</v>
      </c>
      <c r="R27605"/>
    </row>
    <row r="27606" spans="12:18" x14ac:dyDescent="0.25">
      <c r="L27606" t="s">
        <v>3443</v>
      </c>
      <c r="M27606" t="s">
        <v>28790</v>
      </c>
      <c r="N27606" t="s">
        <v>64861</v>
      </c>
      <c r="O27606" s="76" t="s">
        <v>4374</v>
      </c>
      <c r="P27606" s="82">
        <v>1376</v>
      </c>
      <c r="Q27606" s="82" t="s">
        <v>78528</v>
      </c>
      <c r="R27606"/>
    </row>
    <row r="27607" spans="12:18" x14ac:dyDescent="0.25">
      <c r="L27607" t="s">
        <v>3443</v>
      </c>
      <c r="M27607" t="s">
        <v>29782</v>
      </c>
      <c r="N27607" t="s">
        <v>64862</v>
      </c>
      <c r="O27607" s="76" t="s">
        <v>4366</v>
      </c>
      <c r="P27607" s="82">
        <v>279</v>
      </c>
      <c r="Q27607" s="82" t="s">
        <v>78529</v>
      </c>
      <c r="R27607"/>
    </row>
    <row r="27608" spans="12:18" x14ac:dyDescent="0.25">
      <c r="L27608" t="s">
        <v>3443</v>
      </c>
      <c r="M27608" t="s">
        <v>28793</v>
      </c>
      <c r="N27608" t="s">
        <v>64863</v>
      </c>
      <c r="O27608" s="76" t="s">
        <v>4366</v>
      </c>
      <c r="P27608" s="82">
        <v>192</v>
      </c>
      <c r="Q27608" s="82" t="s">
        <v>78530</v>
      </c>
      <c r="R27608"/>
    </row>
    <row r="27609" spans="12:18" x14ac:dyDescent="0.25">
      <c r="L27609" t="s">
        <v>3443</v>
      </c>
      <c r="M27609" t="s">
        <v>25366</v>
      </c>
      <c r="N27609" t="s">
        <v>64864</v>
      </c>
      <c r="O27609" s="76" t="s">
        <v>4356</v>
      </c>
      <c r="P27609" s="82">
        <v>649</v>
      </c>
      <c r="Q27609" s="82" t="s">
        <v>78531</v>
      </c>
      <c r="R27609"/>
    </row>
    <row r="27610" spans="12:18" x14ac:dyDescent="0.25">
      <c r="L27610" t="s">
        <v>3443</v>
      </c>
      <c r="M27610" t="s">
        <v>5682</v>
      </c>
      <c r="N27610" t="s">
        <v>64865</v>
      </c>
      <c r="O27610" s="76" t="s">
        <v>4356</v>
      </c>
      <c r="P27610" s="82">
        <v>363</v>
      </c>
      <c r="Q27610" s="82" t="s">
        <v>78532</v>
      </c>
      <c r="R27610"/>
    </row>
    <row r="27611" spans="12:18" x14ac:dyDescent="0.25">
      <c r="L27611" t="s">
        <v>3443</v>
      </c>
      <c r="M27611" t="s">
        <v>16350</v>
      </c>
      <c r="N27611" t="s">
        <v>64866</v>
      </c>
      <c r="O27611" s="76" t="s">
        <v>4366</v>
      </c>
      <c r="P27611" s="82">
        <v>134</v>
      </c>
      <c r="Q27611" s="82" t="s">
        <v>78534</v>
      </c>
      <c r="R27611"/>
    </row>
    <row r="27612" spans="12:18" x14ac:dyDescent="0.25">
      <c r="L27612" t="s">
        <v>3443</v>
      </c>
      <c r="M27612" t="s">
        <v>25368</v>
      </c>
      <c r="N27612" t="s">
        <v>64867</v>
      </c>
      <c r="O27612" s="76" t="s">
        <v>4356</v>
      </c>
      <c r="P27612" s="82">
        <v>335</v>
      </c>
      <c r="Q27612" s="82" t="s">
        <v>78535</v>
      </c>
      <c r="R27612"/>
    </row>
    <row r="27613" spans="12:18" x14ac:dyDescent="0.25">
      <c r="L27613" t="s">
        <v>3443</v>
      </c>
      <c r="M27613" t="s">
        <v>28796</v>
      </c>
      <c r="N27613" t="s">
        <v>64868</v>
      </c>
      <c r="O27613" s="76" t="s">
        <v>4366</v>
      </c>
      <c r="P27613" s="82">
        <v>63</v>
      </c>
      <c r="Q27613" s="82" t="s">
        <v>78536</v>
      </c>
      <c r="R27613"/>
    </row>
    <row r="27614" spans="12:18" x14ac:dyDescent="0.25">
      <c r="L27614" t="s">
        <v>3443</v>
      </c>
      <c r="M27614" t="s">
        <v>28799</v>
      </c>
      <c r="N27614" t="s">
        <v>64869</v>
      </c>
      <c r="O27614" s="76" t="s">
        <v>4356</v>
      </c>
      <c r="P27614" s="82">
        <v>242</v>
      </c>
      <c r="Q27614" s="82" t="s">
        <v>78537</v>
      </c>
      <c r="R27614"/>
    </row>
    <row r="27615" spans="12:18" x14ac:dyDescent="0.25">
      <c r="L27615" t="s">
        <v>3443</v>
      </c>
      <c r="M27615" t="s">
        <v>25369</v>
      </c>
      <c r="N27615" t="s">
        <v>64870</v>
      </c>
      <c r="O27615" s="76" t="s">
        <v>4356</v>
      </c>
      <c r="P27615" s="82">
        <v>448</v>
      </c>
      <c r="Q27615" s="82" t="s">
        <v>78538</v>
      </c>
      <c r="R27615"/>
    </row>
    <row r="27616" spans="12:18" x14ac:dyDescent="0.25">
      <c r="L27616" t="s">
        <v>3443</v>
      </c>
      <c r="M27616" t="s">
        <v>29789</v>
      </c>
      <c r="N27616" t="s">
        <v>64871</v>
      </c>
      <c r="O27616" s="76" t="s">
        <v>4366</v>
      </c>
      <c r="P27616" s="82">
        <v>55</v>
      </c>
      <c r="Q27616" s="82" t="s">
        <v>78539</v>
      </c>
      <c r="R27616"/>
    </row>
    <row r="27617" spans="12:18" x14ac:dyDescent="0.25">
      <c r="L27617" t="s">
        <v>3443</v>
      </c>
      <c r="M27617" t="s">
        <v>26884</v>
      </c>
      <c r="N27617" t="s">
        <v>64872</v>
      </c>
      <c r="O27617" s="76" t="s">
        <v>4356</v>
      </c>
      <c r="P27617" s="82">
        <v>1481</v>
      </c>
      <c r="Q27617" s="82" t="s">
        <v>78540</v>
      </c>
      <c r="R27617"/>
    </row>
    <row r="27618" spans="12:18" x14ac:dyDescent="0.25">
      <c r="L27618" t="s">
        <v>3443</v>
      </c>
      <c r="M27618" t="s">
        <v>27197</v>
      </c>
      <c r="N27618" t="s">
        <v>64873</v>
      </c>
      <c r="O27618" s="76" t="s">
        <v>4366</v>
      </c>
      <c r="P27618" s="82">
        <v>67</v>
      </c>
      <c r="Q27618" s="82" t="s">
        <v>78541</v>
      </c>
      <c r="R27618"/>
    </row>
    <row r="27619" spans="12:18" x14ac:dyDescent="0.25">
      <c r="L27619" t="s">
        <v>3443</v>
      </c>
      <c r="M27619" t="s">
        <v>25370</v>
      </c>
      <c r="N27619" t="s">
        <v>64874</v>
      </c>
      <c r="O27619" s="76" t="s">
        <v>4356</v>
      </c>
      <c r="P27619" s="82">
        <v>144</v>
      </c>
      <c r="Q27619" s="82" t="s">
        <v>78542</v>
      </c>
      <c r="R27619"/>
    </row>
    <row r="27620" spans="12:18" x14ac:dyDescent="0.25">
      <c r="L27620" t="s">
        <v>3443</v>
      </c>
      <c r="M27620" t="s">
        <v>28801</v>
      </c>
      <c r="N27620" t="s">
        <v>64875</v>
      </c>
      <c r="O27620" s="76" t="s">
        <v>4366</v>
      </c>
      <c r="P27620" s="82">
        <v>58</v>
      </c>
      <c r="Q27620" s="82" t="s">
        <v>78543</v>
      </c>
      <c r="R27620"/>
    </row>
    <row r="27621" spans="12:18" x14ac:dyDescent="0.25">
      <c r="L27621" t="s">
        <v>3443</v>
      </c>
      <c r="M27621" t="s">
        <v>29793</v>
      </c>
      <c r="N27621" t="s">
        <v>64876</v>
      </c>
      <c r="O27621" s="76" t="s">
        <v>4366</v>
      </c>
      <c r="P27621" s="82">
        <v>237</v>
      </c>
      <c r="Q27621" s="82" t="s">
        <v>78544</v>
      </c>
      <c r="R27621"/>
    </row>
    <row r="27622" spans="12:18" x14ac:dyDescent="0.25">
      <c r="L27622" t="s">
        <v>3443</v>
      </c>
      <c r="M27622" t="s">
        <v>29797</v>
      </c>
      <c r="N27622" t="s">
        <v>64877</v>
      </c>
      <c r="O27622" s="76" t="s">
        <v>4356</v>
      </c>
      <c r="P27622" s="82">
        <v>1681</v>
      </c>
      <c r="Q27622" s="82" t="s">
        <v>78545</v>
      </c>
      <c r="R27622"/>
    </row>
    <row r="27623" spans="12:18" x14ac:dyDescent="0.25">
      <c r="L27623" t="s">
        <v>3443</v>
      </c>
      <c r="M27623" t="s">
        <v>27199</v>
      </c>
      <c r="N27623" t="s">
        <v>64878</v>
      </c>
      <c r="O27623" s="76" t="s">
        <v>4356</v>
      </c>
      <c r="P27623" s="82">
        <v>217</v>
      </c>
      <c r="Q27623" s="82" t="s">
        <v>78546</v>
      </c>
      <c r="R27623"/>
    </row>
    <row r="27624" spans="12:18" x14ac:dyDescent="0.25">
      <c r="L27624" t="s">
        <v>3443</v>
      </c>
      <c r="M27624" t="s">
        <v>27201</v>
      </c>
      <c r="N27624" t="s">
        <v>64879</v>
      </c>
      <c r="O27624" s="76" t="s">
        <v>4356</v>
      </c>
      <c r="P27624" s="82">
        <v>301</v>
      </c>
      <c r="Q27624" s="82" t="s">
        <v>78547</v>
      </c>
      <c r="R27624"/>
    </row>
    <row r="27625" spans="12:18" x14ac:dyDescent="0.25">
      <c r="L27625" t="s">
        <v>3443</v>
      </c>
      <c r="M27625" t="s">
        <v>27203</v>
      </c>
      <c r="N27625" t="s">
        <v>64880</v>
      </c>
      <c r="O27625" s="76" t="s">
        <v>4366</v>
      </c>
      <c r="P27625" s="82">
        <v>133</v>
      </c>
      <c r="Q27625" s="82" t="s">
        <v>78548</v>
      </c>
      <c r="R27625"/>
    </row>
    <row r="27626" spans="12:18" x14ac:dyDescent="0.25">
      <c r="L27626" t="s">
        <v>3443</v>
      </c>
      <c r="M27626" t="s">
        <v>28804</v>
      </c>
      <c r="N27626" t="s">
        <v>64881</v>
      </c>
      <c r="O27626" s="76" t="s">
        <v>4366</v>
      </c>
      <c r="P27626" s="82">
        <v>289</v>
      </c>
      <c r="Q27626" s="82" t="s">
        <v>78549</v>
      </c>
      <c r="R27626"/>
    </row>
    <row r="27627" spans="12:18" x14ac:dyDescent="0.25">
      <c r="L27627" t="s">
        <v>3443</v>
      </c>
      <c r="M27627" t="s">
        <v>25371</v>
      </c>
      <c r="N27627" t="s">
        <v>64882</v>
      </c>
      <c r="O27627" s="76" t="s">
        <v>4356</v>
      </c>
      <c r="P27627" s="82">
        <v>330</v>
      </c>
      <c r="Q27627" s="82" t="s">
        <v>78550</v>
      </c>
      <c r="R27627"/>
    </row>
    <row r="27628" spans="12:18" x14ac:dyDescent="0.25">
      <c r="L27628" t="s">
        <v>3443</v>
      </c>
      <c r="M27628" t="s">
        <v>26885</v>
      </c>
      <c r="N27628" t="s">
        <v>64883</v>
      </c>
      <c r="O27628" s="76" t="s">
        <v>4356</v>
      </c>
      <c r="P27628" s="82">
        <v>339</v>
      </c>
      <c r="Q27628" s="82" t="s">
        <v>78551</v>
      </c>
      <c r="R27628"/>
    </row>
    <row r="27629" spans="12:18" x14ac:dyDescent="0.25">
      <c r="L27629" t="s">
        <v>3443</v>
      </c>
      <c r="M27629" t="s">
        <v>27205</v>
      </c>
      <c r="N27629" t="s">
        <v>64884</v>
      </c>
      <c r="O27629" s="76" t="s">
        <v>4356</v>
      </c>
      <c r="P27629" s="82">
        <v>625</v>
      </c>
      <c r="Q27629" s="82" t="s">
        <v>78552</v>
      </c>
      <c r="R27629"/>
    </row>
    <row r="27630" spans="12:18" x14ac:dyDescent="0.25">
      <c r="L27630" t="s">
        <v>3443</v>
      </c>
      <c r="M27630" t="s">
        <v>26886</v>
      </c>
      <c r="N27630" t="s">
        <v>64885</v>
      </c>
      <c r="O27630" s="76" t="s">
        <v>4366</v>
      </c>
      <c r="P27630" s="82">
        <v>236</v>
      </c>
      <c r="Q27630" s="82" t="s">
        <v>78553</v>
      </c>
      <c r="R27630"/>
    </row>
    <row r="27631" spans="12:18" x14ac:dyDescent="0.25">
      <c r="L27631" t="s">
        <v>3443</v>
      </c>
      <c r="M27631" t="s">
        <v>21564</v>
      </c>
      <c r="N27631" t="s">
        <v>64886</v>
      </c>
      <c r="O27631" s="76" t="s">
        <v>4366</v>
      </c>
      <c r="P27631" s="82">
        <v>67</v>
      </c>
      <c r="Q27631" s="82" t="s">
        <v>78554</v>
      </c>
      <c r="R27631"/>
    </row>
    <row r="27632" spans="12:18" x14ac:dyDescent="0.25">
      <c r="L27632" t="s">
        <v>3443</v>
      </c>
      <c r="M27632" t="s">
        <v>28807</v>
      </c>
      <c r="N27632" t="s">
        <v>64887</v>
      </c>
      <c r="O27632" s="76" t="s">
        <v>4366</v>
      </c>
      <c r="P27632" s="82">
        <v>234</v>
      </c>
      <c r="Q27632" s="82" t="s">
        <v>78555</v>
      </c>
      <c r="R27632"/>
    </row>
    <row r="27633" spans="12:18" x14ac:dyDescent="0.25">
      <c r="L27633" t="s">
        <v>3443</v>
      </c>
      <c r="M27633" t="s">
        <v>28818</v>
      </c>
      <c r="N27633" t="s">
        <v>64888</v>
      </c>
      <c r="O27633" s="76" t="s">
        <v>4366</v>
      </c>
      <c r="P27633" s="82">
        <v>171</v>
      </c>
      <c r="Q27633" s="82" t="s">
        <v>78569</v>
      </c>
      <c r="R27633"/>
    </row>
    <row r="27634" spans="12:18" x14ac:dyDescent="0.25">
      <c r="L27634" t="s">
        <v>3443</v>
      </c>
      <c r="M27634" t="s">
        <v>29806</v>
      </c>
      <c r="N27634" t="s">
        <v>64889</v>
      </c>
      <c r="O27634" s="76" t="s">
        <v>4356</v>
      </c>
      <c r="P27634" s="82">
        <v>51</v>
      </c>
      <c r="Q27634" s="82" t="s">
        <v>78571</v>
      </c>
      <c r="R27634"/>
    </row>
    <row r="27635" spans="12:18" x14ac:dyDescent="0.25">
      <c r="L27635" t="s">
        <v>3443</v>
      </c>
      <c r="M27635" t="s">
        <v>28810</v>
      </c>
      <c r="N27635" t="s">
        <v>64890</v>
      </c>
      <c r="O27635" s="76" t="s">
        <v>4356</v>
      </c>
      <c r="P27635" s="82">
        <v>514</v>
      </c>
      <c r="Q27635" s="82" t="s">
        <v>78557</v>
      </c>
      <c r="R27635"/>
    </row>
    <row r="27636" spans="12:18" x14ac:dyDescent="0.25">
      <c r="L27636" t="s">
        <v>3443</v>
      </c>
      <c r="M27636" t="s">
        <v>27207</v>
      </c>
      <c r="N27636" t="s">
        <v>64891</v>
      </c>
      <c r="O27636" s="76" t="s">
        <v>4366</v>
      </c>
      <c r="P27636" s="82">
        <v>285</v>
      </c>
      <c r="Q27636" s="82" t="s">
        <v>78558</v>
      </c>
      <c r="R27636"/>
    </row>
    <row r="27637" spans="12:18" x14ac:dyDescent="0.25">
      <c r="L27637" t="s">
        <v>3443</v>
      </c>
      <c r="M27637" t="s">
        <v>29800</v>
      </c>
      <c r="N27637" t="s">
        <v>64892</v>
      </c>
      <c r="O27637" s="76" t="s">
        <v>4366</v>
      </c>
      <c r="P27637" s="82">
        <v>270</v>
      </c>
      <c r="Q27637" s="82" t="s">
        <v>78559</v>
      </c>
      <c r="R27637"/>
    </row>
    <row r="27638" spans="12:18" x14ac:dyDescent="0.25">
      <c r="L27638" t="s">
        <v>3443</v>
      </c>
      <c r="M27638" t="s">
        <v>26887</v>
      </c>
      <c r="N27638" t="s">
        <v>64893</v>
      </c>
      <c r="O27638" s="76" t="s">
        <v>4356</v>
      </c>
      <c r="P27638" s="82">
        <v>562</v>
      </c>
      <c r="Q27638" s="82" t="s">
        <v>78560</v>
      </c>
      <c r="R27638"/>
    </row>
    <row r="27639" spans="12:18" x14ac:dyDescent="0.25">
      <c r="L27639" t="s">
        <v>3443</v>
      </c>
      <c r="M27639" t="s">
        <v>27209</v>
      </c>
      <c r="N27639" t="s">
        <v>64894</v>
      </c>
      <c r="O27639" s="76" t="s">
        <v>4366</v>
      </c>
      <c r="P27639" s="82">
        <v>276</v>
      </c>
      <c r="Q27639" s="82" t="s">
        <v>78561</v>
      </c>
      <c r="R27639"/>
    </row>
    <row r="27640" spans="12:18" x14ac:dyDescent="0.25">
      <c r="L27640" t="s">
        <v>3443</v>
      </c>
      <c r="M27640" t="s">
        <v>25372</v>
      </c>
      <c r="N27640" t="s">
        <v>64895</v>
      </c>
      <c r="O27640" s="76" t="s">
        <v>4366</v>
      </c>
      <c r="P27640" s="82">
        <v>55</v>
      </c>
      <c r="Q27640" s="82" t="s">
        <v>78562</v>
      </c>
      <c r="R27640"/>
    </row>
    <row r="27641" spans="12:18" x14ac:dyDescent="0.25">
      <c r="L27641" t="s">
        <v>3443</v>
      </c>
      <c r="M27641" t="s">
        <v>28812</v>
      </c>
      <c r="N27641" t="s">
        <v>64896</v>
      </c>
      <c r="O27641" s="76" t="s">
        <v>4366</v>
      </c>
      <c r="P27641" s="82">
        <v>73</v>
      </c>
      <c r="Q27641" s="82" t="s">
        <v>78563</v>
      </c>
      <c r="R27641"/>
    </row>
    <row r="27642" spans="12:18" x14ac:dyDescent="0.25">
      <c r="L27642" t="s">
        <v>3443</v>
      </c>
      <c r="M27642" t="s">
        <v>27211</v>
      </c>
      <c r="N27642" t="s">
        <v>64897</v>
      </c>
      <c r="O27642" s="76" t="s">
        <v>4356</v>
      </c>
      <c r="P27642" s="82">
        <v>162</v>
      </c>
      <c r="Q27642" s="82" t="s">
        <v>78564</v>
      </c>
      <c r="R27642"/>
    </row>
    <row r="27643" spans="12:18" x14ac:dyDescent="0.25">
      <c r="L27643" t="s">
        <v>3443</v>
      </c>
      <c r="M27643" t="s">
        <v>26888</v>
      </c>
      <c r="N27643" t="s">
        <v>64898</v>
      </c>
      <c r="O27643" s="76" t="s">
        <v>4366</v>
      </c>
      <c r="P27643" s="82">
        <v>157</v>
      </c>
      <c r="Q27643" s="82" t="s">
        <v>78565</v>
      </c>
      <c r="R27643"/>
    </row>
    <row r="27644" spans="12:18" x14ac:dyDescent="0.25">
      <c r="L27644" t="s">
        <v>3443</v>
      </c>
      <c r="M27644" t="s">
        <v>28815</v>
      </c>
      <c r="N27644" t="s">
        <v>64899</v>
      </c>
      <c r="O27644" s="76" t="s">
        <v>4356</v>
      </c>
      <c r="P27644" s="82">
        <v>660</v>
      </c>
      <c r="Q27644" s="82" t="s">
        <v>78566</v>
      </c>
      <c r="R27644"/>
    </row>
    <row r="27645" spans="12:18" x14ac:dyDescent="0.25">
      <c r="L27645" t="s">
        <v>3443</v>
      </c>
      <c r="M27645" t="s">
        <v>25373</v>
      </c>
      <c r="N27645" t="s">
        <v>64900</v>
      </c>
      <c r="O27645" s="76" t="s">
        <v>4366</v>
      </c>
      <c r="P27645" s="82">
        <v>121</v>
      </c>
      <c r="Q27645" s="82" t="s">
        <v>78567</v>
      </c>
      <c r="R27645"/>
    </row>
    <row r="27646" spans="12:18" x14ac:dyDescent="0.25">
      <c r="L27646" t="s">
        <v>3443</v>
      </c>
      <c r="M27646" t="s">
        <v>15637</v>
      </c>
      <c r="N27646" t="s">
        <v>64901</v>
      </c>
      <c r="O27646" s="76" t="s">
        <v>4366</v>
      </c>
      <c r="P27646" s="82">
        <v>132</v>
      </c>
      <c r="Q27646" s="82" t="s">
        <v>78570</v>
      </c>
      <c r="R27646"/>
    </row>
    <row r="27647" spans="12:18" x14ac:dyDescent="0.25">
      <c r="L27647" t="s">
        <v>3443</v>
      </c>
      <c r="M27647" t="s">
        <v>25375</v>
      </c>
      <c r="N27647" t="s">
        <v>64902</v>
      </c>
      <c r="O27647" s="76" t="s">
        <v>4366</v>
      </c>
      <c r="P27647" s="82">
        <v>208</v>
      </c>
      <c r="Q27647" s="82" t="s">
        <v>78572</v>
      </c>
      <c r="R27647"/>
    </row>
    <row r="27648" spans="12:18" x14ac:dyDescent="0.25">
      <c r="L27648" t="s">
        <v>3443</v>
      </c>
      <c r="M27648" t="s">
        <v>28821</v>
      </c>
      <c r="N27648" t="s">
        <v>64903</v>
      </c>
      <c r="O27648" s="76" t="s">
        <v>4366</v>
      </c>
      <c r="P27648" s="82">
        <v>156</v>
      </c>
      <c r="Q27648" s="82" t="s">
        <v>78573</v>
      </c>
      <c r="R27648"/>
    </row>
    <row r="27649" spans="12:18" x14ac:dyDescent="0.25">
      <c r="L27649" t="s">
        <v>3443</v>
      </c>
      <c r="M27649" t="s">
        <v>29809</v>
      </c>
      <c r="N27649" t="s">
        <v>64904</v>
      </c>
      <c r="O27649" s="76" t="s">
        <v>4356</v>
      </c>
      <c r="P27649" s="82">
        <v>103</v>
      </c>
      <c r="Q27649" s="82" t="s">
        <v>78575</v>
      </c>
      <c r="R27649"/>
    </row>
    <row r="27650" spans="12:18" x14ac:dyDescent="0.25">
      <c r="L27650" t="s">
        <v>3443</v>
      </c>
      <c r="M27650" t="s">
        <v>25377</v>
      </c>
      <c r="N27650" t="s">
        <v>64905</v>
      </c>
      <c r="O27650" s="76" t="s">
        <v>4356</v>
      </c>
      <c r="P27650" s="82">
        <v>481</v>
      </c>
      <c r="Q27650" s="82" t="s">
        <v>78576</v>
      </c>
      <c r="R27650"/>
    </row>
    <row r="27651" spans="12:18" x14ac:dyDescent="0.25">
      <c r="L27651" t="s">
        <v>3443</v>
      </c>
      <c r="M27651" t="s">
        <v>28828</v>
      </c>
      <c r="N27651" t="s">
        <v>64906</v>
      </c>
      <c r="O27651" s="76" t="s">
        <v>4374</v>
      </c>
      <c r="P27651" s="82">
        <v>1660</v>
      </c>
      <c r="Q27651" s="82" t="s">
        <v>78577</v>
      </c>
      <c r="R27651"/>
    </row>
    <row r="27652" spans="12:18" x14ac:dyDescent="0.25">
      <c r="L27652" t="s">
        <v>3443</v>
      </c>
      <c r="M27652" t="s">
        <v>28831</v>
      </c>
      <c r="N27652" t="s">
        <v>64907</v>
      </c>
      <c r="O27652" s="76" t="s">
        <v>4366</v>
      </c>
      <c r="P27652" s="82">
        <v>176</v>
      </c>
      <c r="Q27652" s="82" t="s">
        <v>78578</v>
      </c>
      <c r="R27652"/>
    </row>
    <row r="27653" spans="12:18" x14ac:dyDescent="0.25">
      <c r="L27653" t="s">
        <v>3443</v>
      </c>
      <c r="M27653" t="s">
        <v>25378</v>
      </c>
      <c r="N27653" t="s">
        <v>64908</v>
      </c>
      <c r="O27653" s="76" t="s">
        <v>4366</v>
      </c>
      <c r="P27653" s="82">
        <v>328</v>
      </c>
      <c r="Q27653" s="82" t="s">
        <v>78579</v>
      </c>
      <c r="R27653"/>
    </row>
    <row r="27654" spans="12:18" x14ac:dyDescent="0.25">
      <c r="L27654" t="s">
        <v>3443</v>
      </c>
      <c r="M27654" t="s">
        <v>27213</v>
      </c>
      <c r="N27654" t="s">
        <v>64909</v>
      </c>
      <c r="O27654" s="76" t="s">
        <v>4366</v>
      </c>
      <c r="P27654" s="82">
        <v>403</v>
      </c>
      <c r="Q27654" s="82" t="s">
        <v>78580</v>
      </c>
      <c r="R27654"/>
    </row>
    <row r="27655" spans="12:18" x14ac:dyDescent="0.25">
      <c r="L27655" t="s">
        <v>3443</v>
      </c>
      <c r="M27655" t="s">
        <v>29812</v>
      </c>
      <c r="N27655" t="s">
        <v>64910</v>
      </c>
      <c r="O27655" s="76" t="s">
        <v>4366</v>
      </c>
      <c r="P27655" s="82">
        <v>225</v>
      </c>
      <c r="Q27655" s="82" t="s">
        <v>78581</v>
      </c>
      <c r="R27655"/>
    </row>
    <row r="27656" spans="12:18" x14ac:dyDescent="0.25">
      <c r="L27656" t="s">
        <v>3443</v>
      </c>
      <c r="M27656" t="s">
        <v>27217</v>
      </c>
      <c r="N27656" t="s">
        <v>64911</v>
      </c>
      <c r="O27656" s="76" t="s">
        <v>4356</v>
      </c>
      <c r="P27656" s="82">
        <v>687</v>
      </c>
      <c r="Q27656" s="82" t="s">
        <v>78584</v>
      </c>
      <c r="R27656"/>
    </row>
    <row r="27657" spans="12:18" x14ac:dyDescent="0.25">
      <c r="L27657" t="s">
        <v>3443</v>
      </c>
      <c r="M27657" t="s">
        <v>29816</v>
      </c>
      <c r="N27657" t="s">
        <v>64912</v>
      </c>
      <c r="O27657" s="76" t="s">
        <v>4374</v>
      </c>
      <c r="P27657" s="82">
        <v>1992</v>
      </c>
      <c r="Q27657" s="82" t="s">
        <v>78585</v>
      </c>
      <c r="R27657"/>
    </row>
    <row r="27658" spans="12:18" x14ac:dyDescent="0.25">
      <c r="L27658" t="s">
        <v>3443</v>
      </c>
      <c r="M27658" t="s">
        <v>28834</v>
      </c>
      <c r="N27658" t="s">
        <v>64913</v>
      </c>
      <c r="O27658" s="76" t="s">
        <v>4366</v>
      </c>
      <c r="P27658" s="82">
        <v>57</v>
      </c>
      <c r="Q27658" s="82" t="s">
        <v>78586</v>
      </c>
      <c r="R27658"/>
    </row>
    <row r="27659" spans="12:18" x14ac:dyDescent="0.25">
      <c r="L27659" t="s">
        <v>3443</v>
      </c>
      <c r="M27659" t="s">
        <v>25380</v>
      </c>
      <c r="N27659" t="s">
        <v>64914</v>
      </c>
      <c r="O27659" s="76" t="s">
        <v>4356</v>
      </c>
      <c r="P27659" s="82">
        <v>497</v>
      </c>
      <c r="Q27659" s="82" t="s">
        <v>78587</v>
      </c>
      <c r="R27659"/>
    </row>
    <row r="27660" spans="12:18" x14ac:dyDescent="0.25">
      <c r="L27660" t="s">
        <v>3443</v>
      </c>
      <c r="M27660" t="s">
        <v>28837</v>
      </c>
      <c r="N27660" t="s">
        <v>64915</v>
      </c>
      <c r="O27660" s="76" t="s">
        <v>4366</v>
      </c>
      <c r="P27660" s="82">
        <v>41</v>
      </c>
      <c r="Q27660" s="82" t="s">
        <v>78588</v>
      </c>
      <c r="R27660"/>
    </row>
    <row r="27661" spans="12:18" x14ac:dyDescent="0.25">
      <c r="L27661" t="s">
        <v>3443</v>
      </c>
      <c r="M27661" t="s">
        <v>26889</v>
      </c>
      <c r="N27661" t="s">
        <v>64916</v>
      </c>
      <c r="O27661" s="76" t="s">
        <v>4356</v>
      </c>
      <c r="P27661" s="82">
        <v>422</v>
      </c>
      <c r="Q27661" s="82" t="s">
        <v>78589</v>
      </c>
      <c r="R27661"/>
    </row>
    <row r="27662" spans="12:18" x14ac:dyDescent="0.25">
      <c r="L27662" t="s">
        <v>3443</v>
      </c>
      <c r="M27662" t="s">
        <v>25381</v>
      </c>
      <c r="N27662" t="s">
        <v>64917</v>
      </c>
      <c r="O27662" s="76" t="s">
        <v>4366</v>
      </c>
      <c r="P27662" s="82">
        <v>60</v>
      </c>
      <c r="Q27662" s="82" t="s">
        <v>78590</v>
      </c>
      <c r="R27662"/>
    </row>
    <row r="27663" spans="12:18" x14ac:dyDescent="0.25">
      <c r="L27663" t="s">
        <v>3443</v>
      </c>
      <c r="M27663" t="s">
        <v>25382</v>
      </c>
      <c r="N27663" t="s">
        <v>64918</v>
      </c>
      <c r="O27663" s="76" t="s">
        <v>4366</v>
      </c>
      <c r="P27663" s="82">
        <v>53</v>
      </c>
      <c r="Q27663" s="82" t="s">
        <v>78591</v>
      </c>
      <c r="R27663"/>
    </row>
    <row r="27664" spans="12:18" x14ac:dyDescent="0.25">
      <c r="L27664" t="s">
        <v>3443</v>
      </c>
      <c r="M27664" t="s">
        <v>26890</v>
      </c>
      <c r="N27664" t="s">
        <v>64919</v>
      </c>
      <c r="O27664" s="76" t="s">
        <v>4366</v>
      </c>
      <c r="P27664" s="82">
        <v>38</v>
      </c>
      <c r="Q27664" s="82" t="s">
        <v>78592</v>
      </c>
      <c r="R27664"/>
    </row>
    <row r="27665" spans="12:18" x14ac:dyDescent="0.25">
      <c r="L27665" t="s">
        <v>3443</v>
      </c>
      <c r="M27665" t="s">
        <v>25383</v>
      </c>
      <c r="N27665" t="s">
        <v>64920</v>
      </c>
      <c r="O27665" s="76" t="s">
        <v>4356</v>
      </c>
      <c r="P27665" s="82">
        <v>77</v>
      </c>
      <c r="Q27665" s="82" t="s">
        <v>78593</v>
      </c>
      <c r="R27665"/>
    </row>
    <row r="27666" spans="12:18" x14ac:dyDescent="0.25">
      <c r="L27666" t="s">
        <v>3443</v>
      </c>
      <c r="M27666" t="s">
        <v>27219</v>
      </c>
      <c r="N27666" t="s">
        <v>64921</v>
      </c>
      <c r="O27666" s="76" t="s">
        <v>4366</v>
      </c>
      <c r="P27666" s="82">
        <v>65</v>
      </c>
      <c r="Q27666" s="82" t="s">
        <v>78594</v>
      </c>
      <c r="R27666"/>
    </row>
    <row r="27667" spans="12:18" x14ac:dyDescent="0.25">
      <c r="L27667" t="s">
        <v>3443</v>
      </c>
      <c r="M27667" t="s">
        <v>20729</v>
      </c>
      <c r="N27667" t="s">
        <v>64922</v>
      </c>
      <c r="O27667" s="76" t="s">
        <v>4366</v>
      </c>
      <c r="P27667" s="82">
        <v>215</v>
      </c>
      <c r="Q27667" s="82" t="s">
        <v>78595</v>
      </c>
      <c r="R27667"/>
    </row>
    <row r="27668" spans="12:18" x14ac:dyDescent="0.25">
      <c r="L27668" t="s">
        <v>3443</v>
      </c>
      <c r="M27668" t="s">
        <v>26891</v>
      </c>
      <c r="N27668" t="s">
        <v>64923</v>
      </c>
      <c r="O27668" s="76" t="s">
        <v>4366</v>
      </c>
      <c r="P27668" s="82">
        <v>102</v>
      </c>
      <c r="Q27668" s="82" t="s">
        <v>78596</v>
      </c>
      <c r="R27668"/>
    </row>
    <row r="27669" spans="12:18" x14ac:dyDescent="0.25">
      <c r="L27669" t="s">
        <v>3443</v>
      </c>
      <c r="M27669" t="s">
        <v>28840</v>
      </c>
      <c r="N27669" t="s">
        <v>64924</v>
      </c>
      <c r="O27669" s="76" t="s">
        <v>4366</v>
      </c>
      <c r="P27669" s="82">
        <v>133</v>
      </c>
      <c r="Q27669" s="82" t="s">
        <v>78597</v>
      </c>
      <c r="R27669"/>
    </row>
    <row r="27670" spans="12:18" x14ac:dyDescent="0.25">
      <c r="L27670" t="s">
        <v>3443</v>
      </c>
      <c r="M27670" t="s">
        <v>27221</v>
      </c>
      <c r="N27670" t="s">
        <v>64925</v>
      </c>
      <c r="O27670" s="76" t="s">
        <v>4356</v>
      </c>
      <c r="P27670" s="82">
        <v>381</v>
      </c>
      <c r="Q27670" s="82" t="s">
        <v>78598</v>
      </c>
      <c r="R27670"/>
    </row>
    <row r="27671" spans="12:18" x14ac:dyDescent="0.25">
      <c r="L27671" t="s">
        <v>3443</v>
      </c>
      <c r="M27671" t="s">
        <v>29819</v>
      </c>
      <c r="N27671" t="s">
        <v>64926</v>
      </c>
      <c r="O27671" s="76" t="s">
        <v>4356</v>
      </c>
      <c r="P27671" s="82">
        <v>239</v>
      </c>
      <c r="Q27671" s="82" t="s">
        <v>78599</v>
      </c>
      <c r="R27671"/>
    </row>
    <row r="27672" spans="12:18" x14ac:dyDescent="0.25">
      <c r="L27672" t="s">
        <v>3443</v>
      </c>
      <c r="M27672" t="s">
        <v>27222</v>
      </c>
      <c r="N27672" t="s">
        <v>64927</v>
      </c>
      <c r="O27672" s="76" t="s">
        <v>4356</v>
      </c>
      <c r="P27672" s="82">
        <v>603</v>
      </c>
      <c r="Q27672" s="82" t="s">
        <v>78600</v>
      </c>
      <c r="R27672"/>
    </row>
    <row r="27673" spans="12:18" x14ac:dyDescent="0.25">
      <c r="L27673" t="s">
        <v>3443</v>
      </c>
      <c r="M27673" t="s">
        <v>25384</v>
      </c>
      <c r="N27673" t="s">
        <v>64928</v>
      </c>
      <c r="O27673" s="76" t="s">
        <v>4366</v>
      </c>
      <c r="P27673" s="82">
        <v>193</v>
      </c>
      <c r="Q27673" s="82" t="s">
        <v>78601</v>
      </c>
      <c r="R27673"/>
    </row>
    <row r="27674" spans="12:18" x14ac:dyDescent="0.25">
      <c r="L27674" t="s">
        <v>3443</v>
      </c>
      <c r="M27674" t="s">
        <v>29822</v>
      </c>
      <c r="N27674" t="s">
        <v>64929</v>
      </c>
      <c r="O27674" s="76" t="s">
        <v>4366</v>
      </c>
      <c r="P27674" s="82">
        <v>83</v>
      </c>
      <c r="Q27674" s="82" t="s">
        <v>78602</v>
      </c>
      <c r="R27674"/>
    </row>
    <row r="27675" spans="12:18" x14ac:dyDescent="0.25">
      <c r="L27675" t="s">
        <v>3443</v>
      </c>
      <c r="M27675" t="s">
        <v>29826</v>
      </c>
      <c r="N27675" t="s">
        <v>64930</v>
      </c>
      <c r="O27675" s="76" t="s">
        <v>4366</v>
      </c>
      <c r="P27675" s="82">
        <v>267</v>
      </c>
      <c r="Q27675" s="82" t="s">
        <v>78603</v>
      </c>
      <c r="R27675"/>
    </row>
    <row r="27676" spans="12:18" x14ac:dyDescent="0.25">
      <c r="L27676" t="s">
        <v>3443</v>
      </c>
      <c r="M27676" t="s">
        <v>25385</v>
      </c>
      <c r="N27676" t="s">
        <v>64931</v>
      </c>
      <c r="O27676" s="76" t="s">
        <v>4356</v>
      </c>
      <c r="P27676" s="82">
        <v>1084</v>
      </c>
      <c r="Q27676" s="82" t="s">
        <v>78604</v>
      </c>
      <c r="R27676"/>
    </row>
    <row r="27677" spans="12:18" x14ac:dyDescent="0.25">
      <c r="L27677" t="s">
        <v>3443</v>
      </c>
      <c r="M27677" t="s">
        <v>25788</v>
      </c>
      <c r="N27677" t="s">
        <v>64932</v>
      </c>
      <c r="O27677" s="76" t="s">
        <v>4366</v>
      </c>
      <c r="P27677" s="82">
        <v>113</v>
      </c>
      <c r="Q27677" s="82" t="s">
        <v>78605</v>
      </c>
      <c r="R27677"/>
    </row>
    <row r="27678" spans="12:18" x14ac:dyDescent="0.25">
      <c r="L27678" t="s">
        <v>3443</v>
      </c>
      <c r="M27678" t="s">
        <v>27224</v>
      </c>
      <c r="N27678" t="s">
        <v>64933</v>
      </c>
      <c r="O27678" s="76" t="s">
        <v>4356</v>
      </c>
      <c r="P27678" s="82">
        <v>700</v>
      </c>
      <c r="Q27678" s="82" t="s">
        <v>78606</v>
      </c>
      <c r="R27678"/>
    </row>
    <row r="27679" spans="12:18" x14ac:dyDescent="0.25">
      <c r="L27679" t="s">
        <v>3443</v>
      </c>
      <c r="M27679" t="s">
        <v>29830</v>
      </c>
      <c r="N27679" t="s">
        <v>64934</v>
      </c>
      <c r="O27679" s="76" t="s">
        <v>4366</v>
      </c>
      <c r="P27679" s="82">
        <v>68</v>
      </c>
      <c r="Q27679" s="82" t="s">
        <v>78608</v>
      </c>
      <c r="R27679"/>
    </row>
    <row r="27680" spans="12:18" x14ac:dyDescent="0.25">
      <c r="L27680" t="s">
        <v>3443</v>
      </c>
      <c r="M27680" t="s">
        <v>27226</v>
      </c>
      <c r="N27680" t="s">
        <v>64935</v>
      </c>
      <c r="O27680" s="76" t="s">
        <v>4356</v>
      </c>
      <c r="P27680" s="82">
        <v>1965</v>
      </c>
      <c r="Q27680" s="82" t="s">
        <v>78609</v>
      </c>
      <c r="R27680"/>
    </row>
    <row r="27681" spans="12:18" x14ac:dyDescent="0.25">
      <c r="L27681" t="s">
        <v>3443</v>
      </c>
      <c r="M27681" t="s">
        <v>29834</v>
      </c>
      <c r="N27681" t="s">
        <v>64936</v>
      </c>
      <c r="O27681" s="76" t="s">
        <v>4356</v>
      </c>
      <c r="P27681" s="82">
        <v>975</v>
      </c>
      <c r="Q27681" s="82" t="s">
        <v>78610</v>
      </c>
      <c r="R27681"/>
    </row>
    <row r="27682" spans="12:18" x14ac:dyDescent="0.25">
      <c r="L27682" t="s">
        <v>3443</v>
      </c>
      <c r="M27682" t="s">
        <v>25386</v>
      </c>
      <c r="N27682" t="s">
        <v>64937</v>
      </c>
      <c r="O27682" s="76" t="s">
        <v>4356</v>
      </c>
      <c r="P27682" s="82">
        <v>734</v>
      </c>
      <c r="Q27682" s="82" t="s">
        <v>78611</v>
      </c>
      <c r="R27682"/>
    </row>
    <row r="27683" spans="12:18" x14ac:dyDescent="0.25">
      <c r="L27683" t="s">
        <v>3443</v>
      </c>
      <c r="M27683" t="s">
        <v>25387</v>
      </c>
      <c r="N27683" t="s">
        <v>64938</v>
      </c>
      <c r="O27683" s="76" t="s">
        <v>4366</v>
      </c>
      <c r="P27683" s="82">
        <v>210</v>
      </c>
      <c r="Q27683" s="82" t="s">
        <v>78612</v>
      </c>
      <c r="R27683"/>
    </row>
    <row r="27684" spans="12:18" x14ac:dyDescent="0.25">
      <c r="L27684" t="s">
        <v>3443</v>
      </c>
      <c r="M27684" t="s">
        <v>26895</v>
      </c>
      <c r="N27684" t="s">
        <v>64939</v>
      </c>
      <c r="O27684" s="76" t="s">
        <v>4366</v>
      </c>
      <c r="P27684" s="82">
        <v>108</v>
      </c>
      <c r="Q27684" s="82" t="s">
        <v>78615</v>
      </c>
      <c r="R27684"/>
    </row>
    <row r="27685" spans="12:18" x14ac:dyDescent="0.25">
      <c r="L27685" t="s">
        <v>3443</v>
      </c>
      <c r="M27685" t="s">
        <v>27228</v>
      </c>
      <c r="N27685" t="s">
        <v>64940</v>
      </c>
      <c r="O27685" s="76" t="s">
        <v>4366</v>
      </c>
      <c r="P27685" s="82">
        <v>67</v>
      </c>
      <c r="Q27685" s="82" t="s">
        <v>78616</v>
      </c>
      <c r="R27685"/>
    </row>
    <row r="27686" spans="12:18" x14ac:dyDescent="0.25">
      <c r="L27686" t="s">
        <v>3443</v>
      </c>
      <c r="M27686" t="s">
        <v>26893</v>
      </c>
      <c r="N27686" t="s">
        <v>64941</v>
      </c>
      <c r="O27686" s="76" t="s">
        <v>4356</v>
      </c>
      <c r="P27686" s="82">
        <v>324</v>
      </c>
      <c r="Q27686" s="82" t="s">
        <v>78613</v>
      </c>
      <c r="R27686"/>
    </row>
    <row r="27687" spans="12:18" x14ac:dyDescent="0.25">
      <c r="L27687" t="s">
        <v>3443</v>
      </c>
      <c r="M27687" t="s">
        <v>29840</v>
      </c>
      <c r="N27687" t="s">
        <v>64942</v>
      </c>
      <c r="O27687" s="76" t="s">
        <v>4356</v>
      </c>
      <c r="P27687" s="82">
        <v>2971</v>
      </c>
      <c r="Q27687" s="82" t="s">
        <v>78617</v>
      </c>
      <c r="R27687"/>
    </row>
    <row r="27688" spans="12:18" x14ac:dyDescent="0.25">
      <c r="L27688" t="s">
        <v>3443</v>
      </c>
      <c r="M27688" t="s">
        <v>27230</v>
      </c>
      <c r="N27688" t="s">
        <v>64943</v>
      </c>
      <c r="O27688" s="76" t="s">
        <v>4366</v>
      </c>
      <c r="P27688" s="82">
        <v>146</v>
      </c>
      <c r="Q27688" s="82" t="s">
        <v>78618</v>
      </c>
      <c r="R27688"/>
    </row>
    <row r="27689" spans="12:18" x14ac:dyDescent="0.25">
      <c r="L27689" t="s">
        <v>3443</v>
      </c>
      <c r="M27689" t="s">
        <v>29844</v>
      </c>
      <c r="N27689" t="s">
        <v>64944</v>
      </c>
      <c r="O27689" s="76" t="s">
        <v>4366</v>
      </c>
      <c r="P27689" s="82">
        <v>108</v>
      </c>
      <c r="Q27689" s="82" t="s">
        <v>78619</v>
      </c>
      <c r="R27689"/>
    </row>
    <row r="27690" spans="12:18" x14ac:dyDescent="0.25">
      <c r="L27690" t="s">
        <v>3443</v>
      </c>
      <c r="M27690" t="s">
        <v>16384</v>
      </c>
      <c r="N27690" t="s">
        <v>64945</v>
      </c>
      <c r="O27690" s="76" t="s">
        <v>4366</v>
      </c>
      <c r="P27690" s="82">
        <v>260</v>
      </c>
      <c r="Q27690" s="82" t="s">
        <v>78621</v>
      </c>
      <c r="R27690"/>
    </row>
    <row r="27691" spans="12:18" x14ac:dyDescent="0.25">
      <c r="L27691" t="s">
        <v>3443</v>
      </c>
      <c r="M27691" t="s">
        <v>25389</v>
      </c>
      <c r="N27691" t="s">
        <v>64946</v>
      </c>
      <c r="O27691" s="76" t="s">
        <v>4366</v>
      </c>
      <c r="P27691" s="82">
        <v>342</v>
      </c>
      <c r="Q27691" s="82" t="s">
        <v>78622</v>
      </c>
      <c r="R27691"/>
    </row>
    <row r="27692" spans="12:18" x14ac:dyDescent="0.25">
      <c r="L27692" t="s">
        <v>3443</v>
      </c>
      <c r="M27692" t="s">
        <v>27232</v>
      </c>
      <c r="N27692" t="s">
        <v>64947</v>
      </c>
      <c r="O27692" s="76" t="s">
        <v>4356</v>
      </c>
      <c r="P27692" s="82">
        <v>1474</v>
      </c>
      <c r="Q27692" s="82" t="s">
        <v>78623</v>
      </c>
      <c r="R27692"/>
    </row>
    <row r="27693" spans="12:18" x14ac:dyDescent="0.25">
      <c r="L27693" t="s">
        <v>3443</v>
      </c>
      <c r="M27693" t="s">
        <v>29847</v>
      </c>
      <c r="N27693" t="s">
        <v>64948</v>
      </c>
      <c r="O27693" s="76" t="s">
        <v>4356</v>
      </c>
      <c r="P27693" s="82">
        <v>552</v>
      </c>
      <c r="Q27693" s="82" t="s">
        <v>78624</v>
      </c>
      <c r="R27693"/>
    </row>
    <row r="27694" spans="12:18" x14ac:dyDescent="0.25">
      <c r="L27694" t="s">
        <v>3443</v>
      </c>
      <c r="M27694" t="s">
        <v>25390</v>
      </c>
      <c r="N27694" t="s">
        <v>64949</v>
      </c>
      <c r="O27694" s="76" t="s">
        <v>4356</v>
      </c>
      <c r="P27694" s="82">
        <v>249</v>
      </c>
      <c r="Q27694" s="82" t="s">
        <v>78626</v>
      </c>
      <c r="R27694"/>
    </row>
    <row r="27695" spans="12:18" x14ac:dyDescent="0.25">
      <c r="L27695" t="s">
        <v>3443</v>
      </c>
      <c r="M27695" t="s">
        <v>26896</v>
      </c>
      <c r="N27695" t="s">
        <v>64950</v>
      </c>
      <c r="O27695" s="76" t="s">
        <v>4356</v>
      </c>
      <c r="P27695" s="82">
        <v>345</v>
      </c>
      <c r="Q27695" s="82" t="s">
        <v>78627</v>
      </c>
      <c r="R27695"/>
    </row>
    <row r="27696" spans="12:18" x14ac:dyDescent="0.25">
      <c r="L27696" t="s">
        <v>3443</v>
      </c>
      <c r="M27696" t="s">
        <v>15657</v>
      </c>
      <c r="N27696" t="s">
        <v>64951</v>
      </c>
      <c r="O27696" s="76" t="s">
        <v>4374</v>
      </c>
      <c r="P27696" s="82">
        <v>1399</v>
      </c>
      <c r="Q27696" s="82" t="s">
        <v>78628</v>
      </c>
      <c r="R27696"/>
    </row>
    <row r="27697" spans="12:18" x14ac:dyDescent="0.25">
      <c r="L27697" t="s">
        <v>3443</v>
      </c>
      <c r="M27697" t="s">
        <v>25391</v>
      </c>
      <c r="N27697" t="s">
        <v>64952</v>
      </c>
      <c r="O27697" s="76" t="s">
        <v>4356</v>
      </c>
      <c r="P27697" s="82">
        <v>861</v>
      </c>
      <c r="Q27697" s="82" t="s">
        <v>78629</v>
      </c>
      <c r="R27697"/>
    </row>
    <row r="27698" spans="12:18" x14ac:dyDescent="0.25">
      <c r="L27698" t="s">
        <v>3443</v>
      </c>
      <c r="M27698" t="s">
        <v>26897</v>
      </c>
      <c r="N27698" t="s">
        <v>64953</v>
      </c>
      <c r="O27698" s="76" t="s">
        <v>4366</v>
      </c>
      <c r="P27698" s="82">
        <v>121</v>
      </c>
      <c r="Q27698" s="82" t="s">
        <v>78630</v>
      </c>
      <c r="R27698"/>
    </row>
    <row r="27699" spans="12:18" x14ac:dyDescent="0.25">
      <c r="L27699" t="s">
        <v>3443</v>
      </c>
      <c r="M27699" t="s">
        <v>25392</v>
      </c>
      <c r="N27699" t="s">
        <v>64954</v>
      </c>
      <c r="O27699" s="76" t="s">
        <v>4366</v>
      </c>
      <c r="P27699" s="82">
        <v>17</v>
      </c>
      <c r="Q27699" s="82" t="s">
        <v>78631</v>
      </c>
      <c r="R27699"/>
    </row>
    <row r="27700" spans="12:18" x14ac:dyDescent="0.25">
      <c r="L27700" t="s">
        <v>3443</v>
      </c>
      <c r="M27700" t="s">
        <v>28844</v>
      </c>
      <c r="N27700" t="s">
        <v>64955</v>
      </c>
      <c r="O27700" s="76" t="s">
        <v>4366</v>
      </c>
      <c r="P27700" s="82">
        <v>210</v>
      </c>
      <c r="Q27700" s="82" t="s">
        <v>78632</v>
      </c>
      <c r="R27700"/>
    </row>
    <row r="27701" spans="12:18" x14ac:dyDescent="0.25">
      <c r="L27701" t="s">
        <v>3443</v>
      </c>
      <c r="M27701" t="s">
        <v>25393</v>
      </c>
      <c r="N27701" t="s">
        <v>64956</v>
      </c>
      <c r="O27701" s="76" t="s">
        <v>4356</v>
      </c>
      <c r="P27701" s="82">
        <v>352</v>
      </c>
      <c r="Q27701" s="82" t="s">
        <v>78633</v>
      </c>
      <c r="R27701"/>
    </row>
    <row r="27702" spans="12:18" x14ac:dyDescent="0.25">
      <c r="L27702" t="s">
        <v>3443</v>
      </c>
      <c r="M27702" t="s">
        <v>25394</v>
      </c>
      <c r="N27702" t="s">
        <v>64957</v>
      </c>
      <c r="O27702" s="76" t="s">
        <v>4366</v>
      </c>
      <c r="P27702" s="82">
        <v>32</v>
      </c>
      <c r="Q27702" s="82" t="s">
        <v>78634</v>
      </c>
      <c r="R27702"/>
    </row>
    <row r="27703" spans="12:18" x14ac:dyDescent="0.25">
      <c r="L27703" t="s">
        <v>3443</v>
      </c>
      <c r="M27703" t="s">
        <v>28847</v>
      </c>
      <c r="N27703" t="s">
        <v>64958</v>
      </c>
      <c r="O27703" s="76" t="s">
        <v>4366</v>
      </c>
      <c r="P27703" s="82">
        <v>249</v>
      </c>
      <c r="Q27703" s="82" t="s">
        <v>78635</v>
      </c>
      <c r="R27703"/>
    </row>
    <row r="27704" spans="12:18" x14ac:dyDescent="0.25">
      <c r="L27704" t="s">
        <v>3443</v>
      </c>
      <c r="M27704" t="s">
        <v>28850</v>
      </c>
      <c r="N27704" t="s">
        <v>64959</v>
      </c>
      <c r="O27704" s="76" t="s">
        <v>4366</v>
      </c>
      <c r="P27704" s="82">
        <v>105</v>
      </c>
      <c r="Q27704" s="82" t="s">
        <v>78636</v>
      </c>
      <c r="R27704"/>
    </row>
    <row r="27705" spans="12:18" x14ac:dyDescent="0.25">
      <c r="L27705" t="s">
        <v>3443</v>
      </c>
      <c r="M27705" t="s">
        <v>29861</v>
      </c>
      <c r="N27705" t="s">
        <v>64960</v>
      </c>
      <c r="O27705" s="76" t="s">
        <v>4366</v>
      </c>
      <c r="P27705" s="82">
        <v>112</v>
      </c>
      <c r="Q27705" s="82" t="s">
        <v>78639</v>
      </c>
      <c r="R27705"/>
    </row>
    <row r="27706" spans="12:18" x14ac:dyDescent="0.25">
      <c r="L27706" t="s">
        <v>3443</v>
      </c>
      <c r="M27706" t="s">
        <v>28856</v>
      </c>
      <c r="N27706" t="s">
        <v>64961</v>
      </c>
      <c r="O27706" s="76" t="s">
        <v>4356</v>
      </c>
      <c r="P27706" s="82">
        <v>595</v>
      </c>
      <c r="Q27706" s="82" t="s">
        <v>78640</v>
      </c>
      <c r="R27706"/>
    </row>
    <row r="27707" spans="12:18" x14ac:dyDescent="0.25">
      <c r="L27707" t="s">
        <v>3443</v>
      </c>
      <c r="M27707" t="s">
        <v>26898</v>
      </c>
      <c r="N27707" t="s">
        <v>64962</v>
      </c>
      <c r="O27707" s="76" t="s">
        <v>4356</v>
      </c>
      <c r="P27707" s="82">
        <v>2270</v>
      </c>
      <c r="Q27707" s="82" t="s">
        <v>78641</v>
      </c>
      <c r="R27707"/>
    </row>
    <row r="27708" spans="12:18" x14ac:dyDescent="0.25">
      <c r="L27708" t="s">
        <v>3443</v>
      </c>
      <c r="M27708" t="s">
        <v>28858</v>
      </c>
      <c r="N27708" t="s">
        <v>64963</v>
      </c>
      <c r="O27708" s="76" t="s">
        <v>4366</v>
      </c>
      <c r="P27708" s="82">
        <v>160</v>
      </c>
      <c r="Q27708" s="82" t="s">
        <v>78642</v>
      </c>
      <c r="R27708"/>
    </row>
    <row r="27709" spans="12:18" x14ac:dyDescent="0.25">
      <c r="L27709" t="s">
        <v>3443</v>
      </c>
      <c r="M27709" t="s">
        <v>104752</v>
      </c>
      <c r="N27709" t="s">
        <v>104753</v>
      </c>
      <c r="O27709" s="76" t="s">
        <v>4366</v>
      </c>
      <c r="P27709" s="82">
        <v>66</v>
      </c>
      <c r="Q27709" s="82" t="s">
        <v>78643</v>
      </c>
      <c r="R27709"/>
    </row>
    <row r="27710" spans="12:18" x14ac:dyDescent="0.25">
      <c r="L27710" t="s">
        <v>3443</v>
      </c>
      <c r="M27710" t="s">
        <v>29865</v>
      </c>
      <c r="N27710" t="s">
        <v>64964</v>
      </c>
      <c r="O27710" s="76" t="s">
        <v>4356</v>
      </c>
      <c r="P27710" s="82">
        <v>2757</v>
      </c>
      <c r="Q27710" s="82" t="s">
        <v>78645</v>
      </c>
      <c r="R27710"/>
    </row>
    <row r="27711" spans="12:18" x14ac:dyDescent="0.25">
      <c r="L27711" t="s">
        <v>3443</v>
      </c>
      <c r="M27711" t="s">
        <v>27234</v>
      </c>
      <c r="N27711" t="s">
        <v>64965</v>
      </c>
      <c r="O27711" s="76" t="s">
        <v>4366</v>
      </c>
      <c r="P27711" s="82">
        <v>268</v>
      </c>
      <c r="Q27711" s="82" t="s">
        <v>78646</v>
      </c>
      <c r="R27711"/>
    </row>
    <row r="27712" spans="12:18" x14ac:dyDescent="0.25">
      <c r="L27712" t="s">
        <v>3443</v>
      </c>
      <c r="M27712" t="s">
        <v>26900</v>
      </c>
      <c r="N27712" t="s">
        <v>64966</v>
      </c>
      <c r="O27712" s="76" t="s">
        <v>4366</v>
      </c>
      <c r="P27712" s="82">
        <v>49</v>
      </c>
      <c r="Q27712" s="82" t="s">
        <v>78648</v>
      </c>
      <c r="R27712"/>
    </row>
    <row r="27713" spans="12:18" x14ac:dyDescent="0.25">
      <c r="L27713" t="s">
        <v>3443</v>
      </c>
      <c r="M27713" t="s">
        <v>28863</v>
      </c>
      <c r="N27713" t="s">
        <v>64967</v>
      </c>
      <c r="O27713" s="76" t="s">
        <v>4356</v>
      </c>
      <c r="P27713" s="82">
        <v>1553</v>
      </c>
      <c r="Q27713" s="82" t="s">
        <v>78649</v>
      </c>
      <c r="R27713"/>
    </row>
    <row r="27714" spans="12:18" x14ac:dyDescent="0.25">
      <c r="L27714" t="s">
        <v>3443</v>
      </c>
      <c r="M27714" t="s">
        <v>29867</v>
      </c>
      <c r="N27714" t="s">
        <v>64968</v>
      </c>
      <c r="O27714" s="76" t="s">
        <v>4366</v>
      </c>
      <c r="P27714" s="82">
        <v>155</v>
      </c>
      <c r="Q27714" s="82" t="s">
        <v>78650</v>
      </c>
      <c r="R27714"/>
    </row>
    <row r="27715" spans="12:18" x14ac:dyDescent="0.25">
      <c r="L27715" t="s">
        <v>3443</v>
      </c>
      <c r="M27715" t="s">
        <v>29871</v>
      </c>
      <c r="N27715" t="s">
        <v>64969</v>
      </c>
      <c r="O27715" s="76" t="s">
        <v>4366</v>
      </c>
      <c r="P27715" s="82">
        <v>111</v>
      </c>
      <c r="Q27715" s="82" t="s">
        <v>78651</v>
      </c>
      <c r="R27715"/>
    </row>
    <row r="27716" spans="12:18" x14ac:dyDescent="0.25">
      <c r="L27716" t="s">
        <v>3443</v>
      </c>
      <c r="M27716" t="s">
        <v>28881</v>
      </c>
      <c r="N27716" t="s">
        <v>64970</v>
      </c>
      <c r="O27716" s="76" t="s">
        <v>4366</v>
      </c>
      <c r="P27716" s="82">
        <v>64</v>
      </c>
      <c r="Q27716" s="82" t="s">
        <v>78667</v>
      </c>
      <c r="R27716"/>
    </row>
    <row r="27717" spans="12:18" x14ac:dyDescent="0.25">
      <c r="L27717" t="s">
        <v>3443</v>
      </c>
      <c r="M27717" t="s">
        <v>25395</v>
      </c>
      <c r="N27717" t="s">
        <v>64971</v>
      </c>
      <c r="O27717" s="76" t="s">
        <v>4356</v>
      </c>
      <c r="P27717" s="82">
        <v>752</v>
      </c>
      <c r="Q27717" s="82" t="s">
        <v>78668</v>
      </c>
      <c r="R27717"/>
    </row>
    <row r="27718" spans="12:18" x14ac:dyDescent="0.25">
      <c r="L27718" t="s">
        <v>3443</v>
      </c>
      <c r="M27718" t="s">
        <v>29887</v>
      </c>
      <c r="N27718" t="s">
        <v>64972</v>
      </c>
      <c r="O27718" s="76" t="s">
        <v>4356</v>
      </c>
      <c r="P27718" s="82">
        <v>898</v>
      </c>
      <c r="Q27718" s="82" t="s">
        <v>78669</v>
      </c>
      <c r="R27718"/>
    </row>
    <row r="27719" spans="12:18" x14ac:dyDescent="0.25">
      <c r="L27719" t="s">
        <v>3443</v>
      </c>
      <c r="M27719" t="s">
        <v>29891</v>
      </c>
      <c r="N27719" t="s">
        <v>64973</v>
      </c>
      <c r="O27719" s="76" t="s">
        <v>4366</v>
      </c>
      <c r="P27719" s="82">
        <v>102</v>
      </c>
      <c r="Q27719" s="82" t="s">
        <v>78670</v>
      </c>
      <c r="R27719"/>
    </row>
    <row r="27720" spans="12:18" x14ac:dyDescent="0.25">
      <c r="L27720" t="s">
        <v>3443</v>
      </c>
      <c r="M27720" t="s">
        <v>28885</v>
      </c>
      <c r="N27720" t="s">
        <v>64974</v>
      </c>
      <c r="O27720" s="76" t="s">
        <v>4356</v>
      </c>
      <c r="P27720" s="82">
        <v>139</v>
      </c>
      <c r="Q27720" s="82" t="s">
        <v>78671</v>
      </c>
      <c r="R27720"/>
    </row>
    <row r="27721" spans="12:18" x14ac:dyDescent="0.25">
      <c r="L27721" t="s">
        <v>3443</v>
      </c>
      <c r="M27721" t="s">
        <v>27240</v>
      </c>
      <c r="N27721" t="s">
        <v>64975</v>
      </c>
      <c r="O27721" s="76" t="s">
        <v>4356</v>
      </c>
      <c r="P27721" s="82">
        <v>210</v>
      </c>
      <c r="Q27721" s="82" t="s">
        <v>78672</v>
      </c>
      <c r="R27721"/>
    </row>
    <row r="27722" spans="12:18" x14ac:dyDescent="0.25">
      <c r="L27722" t="s">
        <v>3443</v>
      </c>
      <c r="M27722" t="s">
        <v>27242</v>
      </c>
      <c r="N27722" t="s">
        <v>64976</v>
      </c>
      <c r="O27722" s="76" t="s">
        <v>4356</v>
      </c>
      <c r="P27722" s="82">
        <v>1545</v>
      </c>
      <c r="Q27722" s="82" t="s">
        <v>78673</v>
      </c>
      <c r="R27722"/>
    </row>
    <row r="27723" spans="12:18" x14ac:dyDescent="0.25">
      <c r="L27723" t="s">
        <v>3443</v>
      </c>
      <c r="M27723" t="s">
        <v>25396</v>
      </c>
      <c r="N27723" t="s">
        <v>64977</v>
      </c>
      <c r="O27723" s="76" t="s">
        <v>4366</v>
      </c>
      <c r="P27723" s="82">
        <v>135</v>
      </c>
      <c r="Q27723" s="82" t="s">
        <v>78674</v>
      </c>
      <c r="R27723"/>
    </row>
    <row r="27724" spans="12:18" x14ac:dyDescent="0.25">
      <c r="L27724" t="s">
        <v>3443</v>
      </c>
      <c r="M27724" t="s">
        <v>27244</v>
      </c>
      <c r="N27724" t="s">
        <v>64978</v>
      </c>
      <c r="O27724" s="76" t="s">
        <v>4356</v>
      </c>
      <c r="P27724" s="82">
        <v>178</v>
      </c>
      <c r="Q27724" s="82" t="s">
        <v>78675</v>
      </c>
      <c r="R27724"/>
    </row>
    <row r="27725" spans="12:18" x14ac:dyDescent="0.25">
      <c r="L27725" t="s">
        <v>3443</v>
      </c>
      <c r="M27725" t="s">
        <v>10289</v>
      </c>
      <c r="N27725" t="s">
        <v>64979</v>
      </c>
      <c r="O27725" s="76" t="s">
        <v>4366</v>
      </c>
      <c r="P27725" s="82">
        <v>204</v>
      </c>
      <c r="Q27725" s="82" t="s">
        <v>78676</v>
      </c>
      <c r="R27725"/>
    </row>
    <row r="27726" spans="12:18" x14ac:dyDescent="0.25">
      <c r="L27726" t="s">
        <v>3443</v>
      </c>
      <c r="M27726" t="s">
        <v>29894</v>
      </c>
      <c r="N27726" t="s">
        <v>64980</v>
      </c>
      <c r="O27726" s="76" t="s">
        <v>4366</v>
      </c>
      <c r="P27726" s="82">
        <v>116</v>
      </c>
      <c r="Q27726" s="82" t="s">
        <v>78677</v>
      </c>
      <c r="R27726"/>
    </row>
    <row r="27727" spans="12:18" x14ac:dyDescent="0.25">
      <c r="L27727" t="s">
        <v>3443</v>
      </c>
      <c r="M27727" t="s">
        <v>28887</v>
      </c>
      <c r="N27727" t="s">
        <v>64981</v>
      </c>
      <c r="O27727" s="76" t="s">
        <v>4366</v>
      </c>
      <c r="P27727" s="82">
        <v>295</v>
      </c>
      <c r="Q27727" s="82" t="s">
        <v>78678</v>
      </c>
      <c r="R27727"/>
    </row>
    <row r="27728" spans="12:18" x14ac:dyDescent="0.25">
      <c r="L27728" t="s">
        <v>3443</v>
      </c>
      <c r="M27728" t="s">
        <v>25397</v>
      </c>
      <c r="N27728" t="s">
        <v>64982</v>
      </c>
      <c r="O27728" s="76" t="s">
        <v>4366</v>
      </c>
      <c r="P27728" s="82">
        <v>196</v>
      </c>
      <c r="Q27728" s="82" t="s">
        <v>78679</v>
      </c>
      <c r="R27728"/>
    </row>
    <row r="27729" spans="12:18" x14ac:dyDescent="0.25">
      <c r="L27729" t="s">
        <v>3443</v>
      </c>
      <c r="M27729" t="s">
        <v>26902</v>
      </c>
      <c r="N27729" t="s">
        <v>64983</v>
      </c>
      <c r="O27729" s="76" t="s">
        <v>4356</v>
      </c>
      <c r="P27729" s="82">
        <v>816</v>
      </c>
      <c r="Q27729" s="82" t="s">
        <v>78680</v>
      </c>
      <c r="R27729"/>
    </row>
    <row r="27730" spans="12:18" x14ac:dyDescent="0.25">
      <c r="L27730" t="s">
        <v>3443</v>
      </c>
      <c r="M27730" t="s">
        <v>14304</v>
      </c>
      <c r="N27730" t="s">
        <v>64984</v>
      </c>
      <c r="O27730" s="76" t="s">
        <v>4366</v>
      </c>
      <c r="P27730" s="82">
        <v>122</v>
      </c>
      <c r="Q27730" s="82" t="s">
        <v>78681</v>
      </c>
      <c r="R27730"/>
    </row>
    <row r="27731" spans="12:18" x14ac:dyDescent="0.25">
      <c r="L27731" t="s">
        <v>3443</v>
      </c>
      <c r="M27731" t="s">
        <v>28889</v>
      </c>
      <c r="N27731" t="s">
        <v>64985</v>
      </c>
      <c r="O27731" s="76" t="s">
        <v>4356</v>
      </c>
      <c r="P27731" s="82">
        <v>488</v>
      </c>
      <c r="Q27731" s="82" t="s">
        <v>78682</v>
      </c>
      <c r="R27731"/>
    </row>
    <row r="27732" spans="12:18" x14ac:dyDescent="0.25">
      <c r="L27732" t="s">
        <v>3443</v>
      </c>
      <c r="M27732" t="s">
        <v>26903</v>
      </c>
      <c r="N27732" t="s">
        <v>64986</v>
      </c>
      <c r="O27732" s="76" t="s">
        <v>4356</v>
      </c>
      <c r="P27732" s="82">
        <v>570</v>
      </c>
      <c r="Q27732" s="82" t="s">
        <v>78683</v>
      </c>
      <c r="R27732"/>
    </row>
    <row r="27733" spans="12:18" x14ac:dyDescent="0.25">
      <c r="L27733" t="s">
        <v>3443</v>
      </c>
      <c r="M27733" t="s">
        <v>26905</v>
      </c>
      <c r="N27733" t="s">
        <v>64987</v>
      </c>
      <c r="O27733" s="76" t="s">
        <v>4356</v>
      </c>
      <c r="P27733" s="82">
        <v>441</v>
      </c>
      <c r="Q27733" s="82" t="s">
        <v>78684</v>
      </c>
      <c r="R27733"/>
    </row>
    <row r="27734" spans="12:18" x14ac:dyDescent="0.25">
      <c r="L27734" t="s">
        <v>3443</v>
      </c>
      <c r="M27734" t="s">
        <v>26906</v>
      </c>
      <c r="N27734" t="s">
        <v>64988</v>
      </c>
      <c r="O27734" s="76" t="s">
        <v>4356</v>
      </c>
      <c r="P27734" s="82">
        <v>337</v>
      </c>
      <c r="Q27734" s="82" t="s">
        <v>78685</v>
      </c>
      <c r="R27734"/>
    </row>
    <row r="27735" spans="12:18" x14ac:dyDescent="0.25">
      <c r="L27735" t="s">
        <v>3443</v>
      </c>
      <c r="M27735" t="s">
        <v>4405</v>
      </c>
      <c r="N27735" t="s">
        <v>64989</v>
      </c>
      <c r="O27735" s="76" t="s">
        <v>4356</v>
      </c>
      <c r="P27735" s="82">
        <v>1115</v>
      </c>
      <c r="Q27735" s="82" t="s">
        <v>78652</v>
      </c>
      <c r="R27735"/>
    </row>
    <row r="27736" spans="12:18" x14ac:dyDescent="0.25">
      <c r="L27736" t="s">
        <v>3443</v>
      </c>
      <c r="M27736" t="s">
        <v>26901</v>
      </c>
      <c r="N27736" t="s">
        <v>64990</v>
      </c>
      <c r="O27736" s="76" t="s">
        <v>4366</v>
      </c>
      <c r="P27736" s="82">
        <v>439</v>
      </c>
      <c r="Q27736" s="82" t="s">
        <v>78653</v>
      </c>
      <c r="R27736"/>
    </row>
    <row r="27737" spans="12:18" x14ac:dyDescent="0.25">
      <c r="L27737" t="s">
        <v>3443</v>
      </c>
      <c r="M27737" t="s">
        <v>29875</v>
      </c>
      <c r="N27737" t="s">
        <v>64991</v>
      </c>
      <c r="O27737" s="76" t="s">
        <v>4366</v>
      </c>
      <c r="P27737" s="82">
        <v>115</v>
      </c>
      <c r="Q27737" s="82" t="s">
        <v>78654</v>
      </c>
      <c r="R27737"/>
    </row>
    <row r="27738" spans="12:18" x14ac:dyDescent="0.25">
      <c r="L27738" t="s">
        <v>3443</v>
      </c>
      <c r="M27738" t="s">
        <v>28866</v>
      </c>
      <c r="N27738" t="s">
        <v>64992</v>
      </c>
      <c r="O27738" s="76" t="s">
        <v>4366</v>
      </c>
      <c r="P27738" s="82">
        <v>78</v>
      </c>
      <c r="Q27738" s="82" t="s">
        <v>78655</v>
      </c>
      <c r="R27738"/>
    </row>
    <row r="27739" spans="12:18" x14ac:dyDescent="0.25">
      <c r="L27739" t="s">
        <v>3443</v>
      </c>
      <c r="M27739" t="s">
        <v>27236</v>
      </c>
      <c r="N27739" t="s">
        <v>64993</v>
      </c>
      <c r="O27739" s="76" t="s">
        <v>4366</v>
      </c>
      <c r="P27739" s="82">
        <v>137</v>
      </c>
      <c r="Q27739" s="82" t="s">
        <v>78656</v>
      </c>
      <c r="R27739"/>
    </row>
    <row r="27740" spans="12:18" x14ac:dyDescent="0.25">
      <c r="L27740" t="s">
        <v>3443</v>
      </c>
      <c r="M27740" t="s">
        <v>7055</v>
      </c>
      <c r="N27740" t="s">
        <v>64994</v>
      </c>
      <c r="O27740" s="76" t="s">
        <v>4356</v>
      </c>
      <c r="P27740" s="82">
        <v>1344</v>
      </c>
      <c r="Q27740" s="82" t="s">
        <v>78657</v>
      </c>
      <c r="R27740"/>
    </row>
    <row r="27741" spans="12:18" x14ac:dyDescent="0.25">
      <c r="L27741" t="s">
        <v>3443</v>
      </c>
      <c r="M27741" t="s">
        <v>27237</v>
      </c>
      <c r="N27741" t="s">
        <v>64995</v>
      </c>
      <c r="O27741" s="76" t="s">
        <v>4366</v>
      </c>
      <c r="P27741" s="82">
        <v>122</v>
      </c>
      <c r="Q27741" s="82" t="s">
        <v>78658</v>
      </c>
      <c r="R27741"/>
    </row>
    <row r="27742" spans="12:18" x14ac:dyDescent="0.25">
      <c r="L27742" t="s">
        <v>3443</v>
      </c>
      <c r="M27742" t="s">
        <v>29881</v>
      </c>
      <c r="N27742" t="s">
        <v>64996</v>
      </c>
      <c r="O27742" s="76" t="s">
        <v>4356</v>
      </c>
      <c r="P27742" s="82">
        <v>3221</v>
      </c>
      <c r="Q27742" s="82" t="s">
        <v>78659</v>
      </c>
      <c r="R27742"/>
    </row>
    <row r="27743" spans="12:18" x14ac:dyDescent="0.25">
      <c r="L27743" t="s">
        <v>3443</v>
      </c>
      <c r="M27743" t="s">
        <v>15511</v>
      </c>
      <c r="N27743" t="s">
        <v>64997</v>
      </c>
      <c r="O27743" s="76" t="s">
        <v>4366</v>
      </c>
      <c r="P27743" s="82">
        <v>93</v>
      </c>
      <c r="Q27743" s="82" t="s">
        <v>78660</v>
      </c>
      <c r="R27743"/>
    </row>
    <row r="27744" spans="12:18" x14ac:dyDescent="0.25">
      <c r="L27744" t="s">
        <v>3443</v>
      </c>
      <c r="M27744" t="s">
        <v>28877</v>
      </c>
      <c r="N27744" t="s">
        <v>64998</v>
      </c>
      <c r="O27744" s="76" t="s">
        <v>4356</v>
      </c>
      <c r="P27744" s="82">
        <v>571</v>
      </c>
      <c r="Q27744" s="82" t="s">
        <v>78664</v>
      </c>
      <c r="R27744"/>
    </row>
    <row r="27745" spans="12:18" x14ac:dyDescent="0.25">
      <c r="L27745" t="s">
        <v>3443</v>
      </c>
      <c r="M27745" t="s">
        <v>6697</v>
      </c>
      <c r="N27745" t="s">
        <v>64999</v>
      </c>
      <c r="O27745" s="76" t="s">
        <v>4374</v>
      </c>
      <c r="P27745" s="82">
        <v>1920</v>
      </c>
      <c r="Q27745" s="82" t="s">
        <v>78665</v>
      </c>
      <c r="R27745"/>
    </row>
    <row r="27746" spans="12:18" x14ac:dyDescent="0.25">
      <c r="L27746" t="s">
        <v>3443</v>
      </c>
      <c r="M27746" t="s">
        <v>10958</v>
      </c>
      <c r="N27746" t="s">
        <v>65000</v>
      </c>
      <c r="O27746" s="76" t="s">
        <v>4356</v>
      </c>
      <c r="P27746" s="82">
        <v>131</v>
      </c>
      <c r="Q27746" s="82" t="s">
        <v>78666</v>
      </c>
      <c r="R27746"/>
    </row>
    <row r="27747" spans="12:18" x14ac:dyDescent="0.25">
      <c r="L27747" t="s">
        <v>3443</v>
      </c>
      <c r="M27747" t="s">
        <v>28870</v>
      </c>
      <c r="N27747" t="s">
        <v>65001</v>
      </c>
      <c r="O27747" s="76" t="s">
        <v>4356</v>
      </c>
      <c r="P27747" s="82">
        <v>216</v>
      </c>
      <c r="Q27747" s="82" t="s">
        <v>78661</v>
      </c>
      <c r="R27747"/>
    </row>
    <row r="27748" spans="12:18" x14ac:dyDescent="0.25">
      <c r="L27748" t="s">
        <v>3443</v>
      </c>
      <c r="M27748" t="s">
        <v>28872</v>
      </c>
      <c r="N27748" t="s">
        <v>65002</v>
      </c>
      <c r="O27748" s="76" t="s">
        <v>4356</v>
      </c>
      <c r="P27748" s="82">
        <v>161</v>
      </c>
      <c r="Q27748" s="82" t="s">
        <v>78662</v>
      </c>
      <c r="R27748"/>
    </row>
    <row r="27749" spans="12:18" x14ac:dyDescent="0.25">
      <c r="L27749" t="s">
        <v>3443</v>
      </c>
      <c r="M27749" t="s">
        <v>28875</v>
      </c>
      <c r="N27749" t="s">
        <v>65003</v>
      </c>
      <c r="O27749" s="76" t="s">
        <v>4366</v>
      </c>
      <c r="P27749" s="82">
        <v>31</v>
      </c>
      <c r="Q27749" s="82" t="s">
        <v>78663</v>
      </c>
      <c r="R27749"/>
    </row>
    <row r="27750" spans="12:18" x14ac:dyDescent="0.25">
      <c r="L27750" t="s">
        <v>3443</v>
      </c>
      <c r="M27750" t="s">
        <v>27247</v>
      </c>
      <c r="N27750" t="s">
        <v>65004</v>
      </c>
      <c r="O27750" s="76" t="s">
        <v>4366</v>
      </c>
      <c r="P27750" s="82">
        <v>27</v>
      </c>
      <c r="Q27750" s="82" t="s">
        <v>78686</v>
      </c>
      <c r="R27750"/>
    </row>
    <row r="27751" spans="12:18" x14ac:dyDescent="0.25">
      <c r="L27751" t="s">
        <v>3443</v>
      </c>
      <c r="M27751" t="s">
        <v>28893</v>
      </c>
      <c r="N27751" t="s">
        <v>65005</v>
      </c>
      <c r="O27751" s="76" t="s">
        <v>4356</v>
      </c>
      <c r="P27751" s="82">
        <v>487</v>
      </c>
      <c r="Q27751" s="82" t="s">
        <v>78687</v>
      </c>
      <c r="R27751"/>
    </row>
    <row r="27752" spans="12:18" x14ac:dyDescent="0.25">
      <c r="L27752" t="s">
        <v>3443</v>
      </c>
      <c r="M27752" t="s">
        <v>25398</v>
      </c>
      <c r="N27752" t="s">
        <v>65006</v>
      </c>
      <c r="O27752" s="76" t="s">
        <v>4356</v>
      </c>
      <c r="P27752" s="82">
        <v>104</v>
      </c>
      <c r="Q27752" s="82" t="s">
        <v>78688</v>
      </c>
      <c r="R27752"/>
    </row>
    <row r="27753" spans="12:18" x14ac:dyDescent="0.25">
      <c r="L27753" t="s">
        <v>3443</v>
      </c>
      <c r="M27753" t="s">
        <v>28895</v>
      </c>
      <c r="N27753" t="s">
        <v>65007</v>
      </c>
      <c r="O27753" s="76" t="s">
        <v>4366</v>
      </c>
      <c r="P27753" s="82">
        <v>173</v>
      </c>
      <c r="Q27753" s="82" t="s">
        <v>78689</v>
      </c>
      <c r="R27753"/>
    </row>
    <row r="27754" spans="12:18" x14ac:dyDescent="0.25">
      <c r="L27754" t="s">
        <v>3443</v>
      </c>
      <c r="M27754" t="s">
        <v>26907</v>
      </c>
      <c r="N27754" t="s">
        <v>65008</v>
      </c>
      <c r="O27754" s="76" t="s">
        <v>4356</v>
      </c>
      <c r="P27754" s="82">
        <v>93</v>
      </c>
      <c r="Q27754" s="82" t="s">
        <v>78690</v>
      </c>
      <c r="R27754"/>
    </row>
    <row r="27755" spans="12:18" x14ac:dyDescent="0.25">
      <c r="L27755" t="s">
        <v>3443</v>
      </c>
      <c r="M27755" t="s">
        <v>29905</v>
      </c>
      <c r="N27755" t="s">
        <v>65009</v>
      </c>
      <c r="O27755" s="76" t="s">
        <v>4366</v>
      </c>
      <c r="P27755" s="82">
        <v>86</v>
      </c>
      <c r="Q27755" s="82" t="s">
        <v>78691</v>
      </c>
      <c r="R27755"/>
    </row>
    <row r="27756" spans="12:18" x14ac:dyDescent="0.25">
      <c r="L27756" t="s">
        <v>3443</v>
      </c>
      <c r="M27756" t="s">
        <v>29909</v>
      </c>
      <c r="N27756" t="s">
        <v>65010</v>
      </c>
      <c r="O27756" s="76" t="s">
        <v>4366</v>
      </c>
      <c r="P27756" s="82">
        <v>162</v>
      </c>
      <c r="Q27756" s="82" t="s">
        <v>78692</v>
      </c>
      <c r="R27756"/>
    </row>
    <row r="27757" spans="12:18" x14ac:dyDescent="0.25">
      <c r="L27757" t="s">
        <v>3443</v>
      </c>
      <c r="M27757" t="s">
        <v>29912</v>
      </c>
      <c r="N27757" t="s">
        <v>65011</v>
      </c>
      <c r="O27757" s="76" t="s">
        <v>4356</v>
      </c>
      <c r="P27757" s="82">
        <v>362</v>
      </c>
      <c r="Q27757" s="82" t="s">
        <v>78693</v>
      </c>
      <c r="R27757"/>
    </row>
    <row r="27758" spans="12:18" x14ac:dyDescent="0.25">
      <c r="L27758" t="s">
        <v>3443</v>
      </c>
      <c r="M27758" t="s">
        <v>26909</v>
      </c>
      <c r="N27758" t="s">
        <v>65012</v>
      </c>
      <c r="O27758" s="76" t="s">
        <v>4356</v>
      </c>
      <c r="P27758" s="82">
        <v>386</v>
      </c>
      <c r="Q27758" s="82" t="s">
        <v>78695</v>
      </c>
      <c r="R27758"/>
    </row>
    <row r="27759" spans="12:18" x14ac:dyDescent="0.25">
      <c r="L27759" t="s">
        <v>3443</v>
      </c>
      <c r="M27759" t="s">
        <v>27249</v>
      </c>
      <c r="N27759" t="s">
        <v>65013</v>
      </c>
      <c r="O27759" s="76" t="s">
        <v>4366</v>
      </c>
      <c r="P27759" s="82">
        <v>221</v>
      </c>
      <c r="Q27759" s="82" t="s">
        <v>78696</v>
      </c>
      <c r="R27759"/>
    </row>
    <row r="27760" spans="12:18" x14ac:dyDescent="0.25">
      <c r="L27760" t="s">
        <v>3443</v>
      </c>
      <c r="M27760" t="s">
        <v>28898</v>
      </c>
      <c r="N27760" t="s">
        <v>65014</v>
      </c>
      <c r="O27760" s="76" t="s">
        <v>4366</v>
      </c>
      <c r="P27760" s="82">
        <v>101</v>
      </c>
      <c r="Q27760" s="82" t="s">
        <v>78697</v>
      </c>
      <c r="R27760"/>
    </row>
    <row r="27761" spans="12:18" x14ac:dyDescent="0.25">
      <c r="L27761" t="s">
        <v>3443</v>
      </c>
      <c r="M27761" t="s">
        <v>19998</v>
      </c>
      <c r="N27761" t="s">
        <v>65015</v>
      </c>
      <c r="O27761" s="76" t="s">
        <v>4366</v>
      </c>
      <c r="P27761" s="82">
        <v>134</v>
      </c>
      <c r="Q27761" s="82" t="s">
        <v>78698</v>
      </c>
      <c r="R27761"/>
    </row>
    <row r="27762" spans="12:18" x14ac:dyDescent="0.25">
      <c r="L27762" t="s">
        <v>3443</v>
      </c>
      <c r="M27762" t="s">
        <v>26910</v>
      </c>
      <c r="N27762" t="s">
        <v>65016</v>
      </c>
      <c r="O27762" s="76" t="s">
        <v>4356</v>
      </c>
      <c r="P27762" s="82">
        <v>218</v>
      </c>
      <c r="Q27762" s="82" t="s">
        <v>78699</v>
      </c>
      <c r="R27762"/>
    </row>
    <row r="27763" spans="12:18" x14ac:dyDescent="0.25">
      <c r="L27763" t="s">
        <v>3443</v>
      </c>
      <c r="M27763" t="s">
        <v>26911</v>
      </c>
      <c r="N27763" t="s">
        <v>65017</v>
      </c>
      <c r="O27763" s="76" t="s">
        <v>4374</v>
      </c>
      <c r="P27763" s="82">
        <v>2417</v>
      </c>
      <c r="Q27763" s="82" t="s">
        <v>78701</v>
      </c>
      <c r="R27763"/>
    </row>
    <row r="27764" spans="12:18" x14ac:dyDescent="0.25">
      <c r="L27764" t="s">
        <v>3443</v>
      </c>
      <c r="M27764" t="s">
        <v>29916</v>
      </c>
      <c r="N27764" t="s">
        <v>65018</v>
      </c>
      <c r="O27764" s="76" t="s">
        <v>4356</v>
      </c>
      <c r="P27764" s="82">
        <v>693</v>
      </c>
      <c r="Q27764" s="82" t="s">
        <v>78702</v>
      </c>
      <c r="R27764"/>
    </row>
    <row r="27765" spans="12:18" x14ac:dyDescent="0.25">
      <c r="L27765" t="s">
        <v>3443</v>
      </c>
      <c r="M27765" t="s">
        <v>27251</v>
      </c>
      <c r="N27765" t="s">
        <v>65019</v>
      </c>
      <c r="O27765" s="76" t="s">
        <v>4366</v>
      </c>
      <c r="P27765" s="82">
        <v>256</v>
      </c>
      <c r="Q27765" s="82" t="s">
        <v>78704</v>
      </c>
      <c r="R27765"/>
    </row>
    <row r="27766" spans="12:18" x14ac:dyDescent="0.25">
      <c r="L27766" t="s">
        <v>3443</v>
      </c>
      <c r="M27766" t="s">
        <v>28903</v>
      </c>
      <c r="N27766" t="s">
        <v>65020</v>
      </c>
      <c r="O27766" s="76" t="s">
        <v>4356</v>
      </c>
      <c r="P27766" s="82">
        <v>370</v>
      </c>
      <c r="Q27766" s="82" t="s">
        <v>78705</v>
      </c>
      <c r="R27766"/>
    </row>
    <row r="27767" spans="12:18" x14ac:dyDescent="0.25">
      <c r="L27767" t="s">
        <v>3443</v>
      </c>
      <c r="M27767" t="s">
        <v>25400</v>
      </c>
      <c r="N27767" t="s">
        <v>65021</v>
      </c>
      <c r="O27767" s="76" t="s">
        <v>4366</v>
      </c>
      <c r="P27767" s="82">
        <v>111</v>
      </c>
      <c r="Q27767" s="82" t="s">
        <v>78707</v>
      </c>
      <c r="R27767"/>
    </row>
    <row r="27768" spans="12:18" x14ac:dyDescent="0.25">
      <c r="L27768" t="s">
        <v>3443</v>
      </c>
      <c r="M27768" t="s">
        <v>25401</v>
      </c>
      <c r="N27768" t="s">
        <v>65022</v>
      </c>
      <c r="O27768" s="76" t="s">
        <v>4366</v>
      </c>
      <c r="P27768" s="82">
        <v>103</v>
      </c>
      <c r="Q27768" s="82" t="s">
        <v>78708</v>
      </c>
      <c r="R27768"/>
    </row>
    <row r="27769" spans="12:18" x14ac:dyDescent="0.25">
      <c r="L27769" t="s">
        <v>3443</v>
      </c>
      <c r="M27769" t="s">
        <v>29919</v>
      </c>
      <c r="N27769" t="s">
        <v>65023</v>
      </c>
      <c r="O27769" s="76" t="s">
        <v>4356</v>
      </c>
      <c r="P27769" s="82">
        <v>181</v>
      </c>
      <c r="Q27769" s="82" t="s">
        <v>78709</v>
      </c>
      <c r="R27769"/>
    </row>
    <row r="27770" spans="12:18" x14ac:dyDescent="0.25">
      <c r="L27770" t="s">
        <v>3443</v>
      </c>
      <c r="M27770" t="s">
        <v>26912</v>
      </c>
      <c r="N27770" t="s">
        <v>65024</v>
      </c>
      <c r="O27770" s="76" t="s">
        <v>4366</v>
      </c>
      <c r="P27770" s="82">
        <v>146</v>
      </c>
      <c r="Q27770" s="82" t="s">
        <v>78710</v>
      </c>
      <c r="R27770"/>
    </row>
    <row r="27771" spans="12:18" x14ac:dyDescent="0.25">
      <c r="L27771" t="s">
        <v>3443</v>
      </c>
      <c r="M27771" t="s">
        <v>7502</v>
      </c>
      <c r="N27771" t="s">
        <v>65025</v>
      </c>
      <c r="O27771" s="76" t="s">
        <v>4366</v>
      </c>
      <c r="P27771" s="82">
        <v>203</v>
      </c>
      <c r="Q27771" s="82" t="s">
        <v>78711</v>
      </c>
      <c r="R27771"/>
    </row>
    <row r="27772" spans="12:18" x14ac:dyDescent="0.25">
      <c r="L27772" t="s">
        <v>3443</v>
      </c>
      <c r="M27772" t="s">
        <v>25402</v>
      </c>
      <c r="N27772" t="s">
        <v>65026</v>
      </c>
      <c r="O27772" s="76" t="s">
        <v>4366</v>
      </c>
      <c r="P27772" s="82">
        <v>111</v>
      </c>
      <c r="Q27772" s="82" t="s">
        <v>78712</v>
      </c>
      <c r="R27772"/>
    </row>
    <row r="27773" spans="12:18" x14ac:dyDescent="0.25">
      <c r="L27773" t="s">
        <v>3443</v>
      </c>
      <c r="M27773" t="s">
        <v>27255</v>
      </c>
      <c r="N27773" t="s">
        <v>65027</v>
      </c>
      <c r="O27773" s="76" t="s">
        <v>4366</v>
      </c>
      <c r="P27773" s="82">
        <v>215</v>
      </c>
      <c r="Q27773" s="82" t="s">
        <v>78713</v>
      </c>
      <c r="R27773"/>
    </row>
    <row r="27774" spans="12:18" x14ac:dyDescent="0.25">
      <c r="L27774" t="s">
        <v>3443</v>
      </c>
      <c r="M27774" t="s">
        <v>25403</v>
      </c>
      <c r="N27774" t="s">
        <v>65028</v>
      </c>
      <c r="O27774" s="76" t="s">
        <v>4356</v>
      </c>
      <c r="P27774" s="82">
        <v>660</v>
      </c>
      <c r="Q27774" s="82" t="s">
        <v>78714</v>
      </c>
      <c r="R27774"/>
    </row>
    <row r="27775" spans="12:18" x14ac:dyDescent="0.25">
      <c r="L27775" t="s">
        <v>3443</v>
      </c>
      <c r="M27775" t="s">
        <v>29923</v>
      </c>
      <c r="N27775" t="s">
        <v>65029</v>
      </c>
      <c r="O27775" s="76" t="s">
        <v>4356</v>
      </c>
      <c r="P27775" s="82">
        <v>70</v>
      </c>
      <c r="Q27775" s="82" t="s">
        <v>78715</v>
      </c>
      <c r="R27775"/>
    </row>
    <row r="27776" spans="12:18" x14ac:dyDescent="0.25">
      <c r="L27776" t="s">
        <v>3443</v>
      </c>
      <c r="M27776" t="s">
        <v>27257</v>
      </c>
      <c r="N27776" t="s">
        <v>65030</v>
      </c>
      <c r="O27776" s="76" t="s">
        <v>4356</v>
      </c>
      <c r="P27776" s="82">
        <v>485</v>
      </c>
      <c r="Q27776" s="82" t="s">
        <v>78716</v>
      </c>
      <c r="R27776"/>
    </row>
    <row r="27777" spans="12:18" x14ac:dyDescent="0.25">
      <c r="L27777" t="s">
        <v>3443</v>
      </c>
      <c r="M27777" t="s">
        <v>27259</v>
      </c>
      <c r="N27777" t="s">
        <v>65031</v>
      </c>
      <c r="O27777" s="76" t="s">
        <v>4374</v>
      </c>
      <c r="P27777" s="82">
        <v>393</v>
      </c>
      <c r="Q27777" s="82" t="s">
        <v>78717</v>
      </c>
      <c r="R27777"/>
    </row>
    <row r="27778" spans="12:18" x14ac:dyDescent="0.25">
      <c r="L27778" t="s">
        <v>3443</v>
      </c>
      <c r="M27778" t="s">
        <v>27264</v>
      </c>
      <c r="N27778" t="s">
        <v>65032</v>
      </c>
      <c r="O27778" s="76" t="s">
        <v>4356</v>
      </c>
      <c r="P27778" s="82">
        <v>132</v>
      </c>
      <c r="Q27778" s="82" t="s">
        <v>78724</v>
      </c>
      <c r="R27778"/>
    </row>
    <row r="27779" spans="12:18" x14ac:dyDescent="0.25">
      <c r="L27779" t="s">
        <v>3443</v>
      </c>
      <c r="M27779" t="s">
        <v>27261</v>
      </c>
      <c r="N27779" t="s">
        <v>65033</v>
      </c>
      <c r="O27779" s="76" t="s">
        <v>4366</v>
      </c>
      <c r="P27779" s="82">
        <v>128</v>
      </c>
      <c r="Q27779" s="82" t="s">
        <v>78718</v>
      </c>
      <c r="R27779"/>
    </row>
    <row r="27780" spans="12:18" x14ac:dyDescent="0.25">
      <c r="L27780" t="s">
        <v>3443</v>
      </c>
      <c r="M27780" t="s">
        <v>26913</v>
      </c>
      <c r="N27780" t="s">
        <v>65034</v>
      </c>
      <c r="O27780" s="76" t="s">
        <v>4356</v>
      </c>
      <c r="P27780" s="82">
        <v>109</v>
      </c>
      <c r="Q27780" s="82" t="s">
        <v>78719</v>
      </c>
      <c r="R27780"/>
    </row>
    <row r="27781" spans="12:18" x14ac:dyDescent="0.25">
      <c r="L27781" t="s">
        <v>3443</v>
      </c>
      <c r="M27781" t="s">
        <v>25404</v>
      </c>
      <c r="N27781" t="s">
        <v>65035</v>
      </c>
      <c r="O27781" s="76" t="s">
        <v>4356</v>
      </c>
      <c r="P27781" s="82">
        <v>499</v>
      </c>
      <c r="Q27781" s="82" t="s">
        <v>78720</v>
      </c>
      <c r="R27781"/>
    </row>
    <row r="27782" spans="12:18" x14ac:dyDescent="0.25">
      <c r="L27782" t="s">
        <v>3443</v>
      </c>
      <c r="M27782" t="s">
        <v>27263</v>
      </c>
      <c r="N27782" t="s">
        <v>65036</v>
      </c>
      <c r="O27782" s="76" t="s">
        <v>4356</v>
      </c>
      <c r="P27782" s="82">
        <v>121</v>
      </c>
      <c r="Q27782" s="82" t="s">
        <v>78721</v>
      </c>
      <c r="R27782"/>
    </row>
    <row r="27783" spans="12:18" x14ac:dyDescent="0.25">
      <c r="L27783" t="s">
        <v>3443</v>
      </c>
      <c r="M27783" t="s">
        <v>28905</v>
      </c>
      <c r="N27783" t="s">
        <v>65037</v>
      </c>
      <c r="O27783" s="76" t="s">
        <v>4366</v>
      </c>
      <c r="P27783" s="82">
        <v>127</v>
      </c>
      <c r="Q27783" s="82" t="s">
        <v>78722</v>
      </c>
      <c r="R27783"/>
    </row>
    <row r="27784" spans="12:18" x14ac:dyDescent="0.25">
      <c r="L27784" t="s">
        <v>3443</v>
      </c>
      <c r="M27784" t="s">
        <v>26914</v>
      </c>
      <c r="N27784" t="s">
        <v>65038</v>
      </c>
      <c r="O27784" s="76" t="s">
        <v>4366</v>
      </c>
      <c r="P27784" s="82">
        <v>156</v>
      </c>
      <c r="Q27784" s="82" t="s">
        <v>78723</v>
      </c>
      <c r="R27784"/>
    </row>
    <row r="27785" spans="12:18" x14ac:dyDescent="0.25">
      <c r="L27785" t="s">
        <v>3443</v>
      </c>
      <c r="M27785" t="s">
        <v>26915</v>
      </c>
      <c r="N27785" t="s">
        <v>65039</v>
      </c>
      <c r="O27785" s="76" t="s">
        <v>4366</v>
      </c>
      <c r="P27785" s="82">
        <v>298</v>
      </c>
      <c r="Q27785" s="82" t="s">
        <v>78725</v>
      </c>
      <c r="R27785"/>
    </row>
    <row r="27786" spans="12:18" x14ac:dyDescent="0.25">
      <c r="L27786" t="s">
        <v>3443</v>
      </c>
      <c r="M27786" t="s">
        <v>25405</v>
      </c>
      <c r="N27786" t="s">
        <v>65040</v>
      </c>
      <c r="O27786" s="76" t="s">
        <v>4366</v>
      </c>
      <c r="P27786" s="82">
        <v>82</v>
      </c>
      <c r="Q27786" s="82" t="s">
        <v>78726</v>
      </c>
      <c r="R27786"/>
    </row>
    <row r="27787" spans="12:18" x14ac:dyDescent="0.25">
      <c r="L27787" t="s">
        <v>3443</v>
      </c>
      <c r="M27787" t="s">
        <v>28907</v>
      </c>
      <c r="N27787" t="s">
        <v>65041</v>
      </c>
      <c r="O27787" s="76" t="s">
        <v>4356</v>
      </c>
      <c r="P27787" s="82">
        <v>453</v>
      </c>
      <c r="Q27787" s="82" t="s">
        <v>78727</v>
      </c>
      <c r="R27787"/>
    </row>
    <row r="27788" spans="12:18" x14ac:dyDescent="0.25">
      <c r="L27788" t="s">
        <v>3443</v>
      </c>
      <c r="M27788" t="s">
        <v>27266</v>
      </c>
      <c r="N27788" t="s">
        <v>65042</v>
      </c>
      <c r="O27788" s="76" t="s">
        <v>4366</v>
      </c>
      <c r="P27788" s="82">
        <v>78</v>
      </c>
      <c r="Q27788" s="82" t="s">
        <v>78728</v>
      </c>
      <c r="R27788"/>
    </row>
    <row r="27789" spans="12:18" x14ac:dyDescent="0.25">
      <c r="L27789" t="s">
        <v>3443</v>
      </c>
      <c r="M27789" t="s">
        <v>28910</v>
      </c>
      <c r="N27789" t="s">
        <v>65043</v>
      </c>
      <c r="O27789" s="76" t="s">
        <v>4356</v>
      </c>
      <c r="P27789" s="82">
        <v>209</v>
      </c>
      <c r="Q27789" s="82" t="s">
        <v>78729</v>
      </c>
      <c r="R27789"/>
    </row>
    <row r="27790" spans="12:18" x14ac:dyDescent="0.25">
      <c r="L27790" t="s">
        <v>3443</v>
      </c>
      <c r="M27790" t="s">
        <v>25406</v>
      </c>
      <c r="N27790" t="s">
        <v>65044</v>
      </c>
      <c r="O27790" s="76" t="s">
        <v>4366</v>
      </c>
      <c r="P27790" s="82">
        <v>218</v>
      </c>
      <c r="Q27790" s="82" t="s">
        <v>78730</v>
      </c>
      <c r="R27790"/>
    </row>
    <row r="27791" spans="12:18" x14ac:dyDescent="0.25">
      <c r="L27791" t="s">
        <v>3443</v>
      </c>
      <c r="M27791" t="s">
        <v>26916</v>
      </c>
      <c r="N27791" t="s">
        <v>65045</v>
      </c>
      <c r="O27791" s="76" t="s">
        <v>4366</v>
      </c>
      <c r="P27791" s="82">
        <v>136</v>
      </c>
      <c r="Q27791" s="82" t="s">
        <v>78732</v>
      </c>
      <c r="R27791"/>
    </row>
    <row r="27792" spans="12:18" x14ac:dyDescent="0.25">
      <c r="L27792" t="s">
        <v>3443</v>
      </c>
      <c r="M27792" t="s">
        <v>28913</v>
      </c>
      <c r="N27792" t="s">
        <v>65046</v>
      </c>
      <c r="O27792" s="76" t="s">
        <v>4366</v>
      </c>
      <c r="P27792" s="82">
        <v>227</v>
      </c>
      <c r="Q27792" s="82" t="s">
        <v>78733</v>
      </c>
      <c r="R27792"/>
    </row>
    <row r="27793" spans="12:18" x14ac:dyDescent="0.25">
      <c r="L27793" t="s">
        <v>3443</v>
      </c>
      <c r="M27793" t="s">
        <v>26917</v>
      </c>
      <c r="N27793" t="s">
        <v>65047</v>
      </c>
      <c r="O27793" s="76" t="s">
        <v>4356</v>
      </c>
      <c r="P27793" s="82">
        <v>174</v>
      </c>
      <c r="Q27793" s="82" t="s">
        <v>78734</v>
      </c>
      <c r="R27793"/>
    </row>
    <row r="27794" spans="12:18" x14ac:dyDescent="0.25">
      <c r="L27794" t="s">
        <v>3443</v>
      </c>
      <c r="M27794" t="s">
        <v>29933</v>
      </c>
      <c r="N27794" t="s">
        <v>65048</v>
      </c>
      <c r="O27794" s="76" t="s">
        <v>4366</v>
      </c>
      <c r="P27794" s="82">
        <v>146</v>
      </c>
      <c r="Q27794" s="82" t="s">
        <v>78735</v>
      </c>
      <c r="R27794"/>
    </row>
    <row r="27795" spans="12:18" x14ac:dyDescent="0.25">
      <c r="L27795" t="s">
        <v>3443</v>
      </c>
      <c r="M27795" t="s">
        <v>29937</v>
      </c>
      <c r="N27795" t="s">
        <v>65049</v>
      </c>
      <c r="O27795" s="76" t="s">
        <v>4374</v>
      </c>
      <c r="P27795" s="82">
        <v>14916</v>
      </c>
      <c r="Q27795" s="82" t="s">
        <v>78737</v>
      </c>
      <c r="R27795"/>
    </row>
    <row r="27796" spans="12:18" x14ac:dyDescent="0.25">
      <c r="L27796" t="s">
        <v>3443</v>
      </c>
      <c r="M27796" t="s">
        <v>27268</v>
      </c>
      <c r="N27796" t="s">
        <v>65050</v>
      </c>
      <c r="O27796" s="76" t="s">
        <v>4366</v>
      </c>
      <c r="P27796" s="82">
        <v>211</v>
      </c>
      <c r="Q27796" s="82" t="s">
        <v>78738</v>
      </c>
      <c r="R27796"/>
    </row>
    <row r="27797" spans="12:18" x14ac:dyDescent="0.25">
      <c r="L27797" t="s">
        <v>3443</v>
      </c>
      <c r="M27797" t="s">
        <v>27270</v>
      </c>
      <c r="N27797" t="s">
        <v>65051</v>
      </c>
      <c r="O27797" s="76" t="s">
        <v>4366</v>
      </c>
      <c r="P27797" s="82">
        <v>120</v>
      </c>
      <c r="Q27797" s="82" t="s">
        <v>78739</v>
      </c>
      <c r="R27797"/>
    </row>
    <row r="27798" spans="12:18" x14ac:dyDescent="0.25">
      <c r="L27798" t="s">
        <v>3443</v>
      </c>
      <c r="M27798" t="s">
        <v>26919</v>
      </c>
      <c r="N27798" t="s">
        <v>65052</v>
      </c>
      <c r="O27798" s="76" t="s">
        <v>4366</v>
      </c>
      <c r="P27798" s="82">
        <v>193</v>
      </c>
      <c r="Q27798" s="82" t="s">
        <v>78740</v>
      </c>
      <c r="R27798"/>
    </row>
    <row r="27799" spans="12:18" x14ac:dyDescent="0.25">
      <c r="L27799" t="s">
        <v>3443</v>
      </c>
      <c r="M27799" t="s">
        <v>25407</v>
      </c>
      <c r="N27799" t="s">
        <v>65053</v>
      </c>
      <c r="O27799" s="76" t="s">
        <v>4366</v>
      </c>
      <c r="P27799" s="82">
        <v>140</v>
      </c>
      <c r="Q27799" s="82" t="s">
        <v>78742</v>
      </c>
      <c r="R27799"/>
    </row>
    <row r="27800" spans="12:18" x14ac:dyDescent="0.25">
      <c r="L27800" t="s">
        <v>3443</v>
      </c>
      <c r="M27800" t="s">
        <v>29941</v>
      </c>
      <c r="N27800" t="s">
        <v>65054</v>
      </c>
      <c r="O27800" s="76" t="s">
        <v>4356</v>
      </c>
      <c r="P27800" s="82">
        <v>206</v>
      </c>
      <c r="Q27800" s="82" t="s">
        <v>78744</v>
      </c>
      <c r="R27800"/>
    </row>
    <row r="27801" spans="12:18" x14ac:dyDescent="0.25">
      <c r="L27801" t="s">
        <v>3443</v>
      </c>
      <c r="M27801" t="s">
        <v>27273</v>
      </c>
      <c r="N27801" t="s">
        <v>65055</v>
      </c>
      <c r="O27801" s="76" t="s">
        <v>4366</v>
      </c>
      <c r="P27801" s="82">
        <v>162</v>
      </c>
      <c r="Q27801" s="82" t="s">
        <v>78745</v>
      </c>
      <c r="R27801"/>
    </row>
    <row r="27802" spans="12:18" x14ac:dyDescent="0.25">
      <c r="L27802" t="s">
        <v>3443</v>
      </c>
      <c r="M27802" t="s">
        <v>25374</v>
      </c>
      <c r="N27802" t="s">
        <v>65056</v>
      </c>
      <c r="O27802" s="76" t="s">
        <v>4366</v>
      </c>
      <c r="P27802" s="82">
        <v>123</v>
      </c>
      <c r="Q27802" s="82" t="s">
        <v>78568</v>
      </c>
      <c r="R27802"/>
    </row>
    <row r="27803" spans="12:18" x14ac:dyDescent="0.25">
      <c r="L27803" t="s">
        <v>3443</v>
      </c>
      <c r="M27803" t="s">
        <v>27274</v>
      </c>
      <c r="N27803" t="s">
        <v>65057</v>
      </c>
      <c r="O27803" s="76" t="s">
        <v>4366</v>
      </c>
      <c r="P27803" s="82">
        <v>146</v>
      </c>
      <c r="Q27803" s="82" t="s">
        <v>78747</v>
      </c>
      <c r="R27803"/>
    </row>
    <row r="27804" spans="12:18" x14ac:dyDescent="0.25">
      <c r="L27804" t="s">
        <v>3443</v>
      </c>
      <c r="M27804" t="s">
        <v>17489</v>
      </c>
      <c r="N27804" t="s">
        <v>65058</v>
      </c>
      <c r="O27804" s="76" t="s">
        <v>4356</v>
      </c>
      <c r="P27804" s="82">
        <v>531</v>
      </c>
      <c r="Q27804" s="82" t="s">
        <v>78748</v>
      </c>
      <c r="R27804"/>
    </row>
    <row r="27805" spans="12:18" x14ac:dyDescent="0.25">
      <c r="L27805" t="s">
        <v>3443</v>
      </c>
      <c r="M27805" t="s">
        <v>26921</v>
      </c>
      <c r="N27805" t="s">
        <v>65059</v>
      </c>
      <c r="O27805" s="76" t="s">
        <v>4356</v>
      </c>
      <c r="P27805" s="82">
        <v>303</v>
      </c>
      <c r="Q27805" s="82" t="s">
        <v>78749</v>
      </c>
      <c r="R27805"/>
    </row>
    <row r="27806" spans="12:18" x14ac:dyDescent="0.25">
      <c r="L27806" t="s">
        <v>3443</v>
      </c>
      <c r="M27806" t="s">
        <v>29944</v>
      </c>
      <c r="N27806" t="s">
        <v>65060</v>
      </c>
      <c r="O27806" s="76" t="s">
        <v>4366</v>
      </c>
      <c r="P27806" s="82">
        <v>51</v>
      </c>
      <c r="Q27806" s="82" t="s">
        <v>78750</v>
      </c>
      <c r="R27806"/>
    </row>
    <row r="27807" spans="12:18" x14ac:dyDescent="0.25">
      <c r="L27807" t="s">
        <v>3443</v>
      </c>
      <c r="M27807" t="s">
        <v>27277</v>
      </c>
      <c r="N27807" t="s">
        <v>65061</v>
      </c>
      <c r="O27807" s="76" t="s">
        <v>4366</v>
      </c>
      <c r="P27807" s="82">
        <v>208</v>
      </c>
      <c r="Q27807" s="82" t="s">
        <v>78751</v>
      </c>
      <c r="R27807"/>
    </row>
    <row r="27808" spans="12:18" x14ac:dyDescent="0.25">
      <c r="L27808" t="s">
        <v>3443</v>
      </c>
      <c r="M27808" t="s">
        <v>25408</v>
      </c>
      <c r="N27808" t="s">
        <v>65062</v>
      </c>
      <c r="O27808" s="76" t="s">
        <v>4356</v>
      </c>
      <c r="P27808" s="82">
        <v>133</v>
      </c>
      <c r="Q27808" s="82" t="s">
        <v>78752</v>
      </c>
      <c r="R27808"/>
    </row>
    <row r="27809" spans="12:18" x14ac:dyDescent="0.25">
      <c r="L27809" t="s">
        <v>3443</v>
      </c>
      <c r="M27809" t="s">
        <v>29946</v>
      </c>
      <c r="N27809" t="s">
        <v>65063</v>
      </c>
      <c r="O27809" s="76" t="s">
        <v>4366</v>
      </c>
      <c r="P27809" s="82">
        <v>58</v>
      </c>
      <c r="Q27809" s="82" t="s">
        <v>78753</v>
      </c>
      <c r="R27809"/>
    </row>
    <row r="27810" spans="12:18" x14ac:dyDescent="0.25">
      <c r="L27810" t="s">
        <v>3443</v>
      </c>
      <c r="M27810" t="s">
        <v>28915</v>
      </c>
      <c r="N27810" t="s">
        <v>65064</v>
      </c>
      <c r="O27810" s="76" t="s">
        <v>4356</v>
      </c>
      <c r="P27810" s="82">
        <v>1441</v>
      </c>
      <c r="Q27810" s="82" t="s">
        <v>78746</v>
      </c>
      <c r="R27810"/>
    </row>
    <row r="27811" spans="12:18" x14ac:dyDescent="0.25">
      <c r="L27811" t="s">
        <v>3443</v>
      </c>
      <c r="M27811" t="s">
        <v>25409</v>
      </c>
      <c r="N27811" t="s">
        <v>65065</v>
      </c>
      <c r="O27811" s="76" t="s">
        <v>4366</v>
      </c>
      <c r="P27811" s="82">
        <v>65</v>
      </c>
      <c r="Q27811" s="82" t="s">
        <v>78754</v>
      </c>
      <c r="R27811"/>
    </row>
    <row r="27812" spans="12:18" x14ac:dyDescent="0.25">
      <c r="L27812" t="s">
        <v>3443</v>
      </c>
      <c r="M27812" t="s">
        <v>29950</v>
      </c>
      <c r="N27812" t="s">
        <v>65066</v>
      </c>
      <c r="O27812" s="76" t="s">
        <v>4366</v>
      </c>
      <c r="P27812" s="82">
        <v>40</v>
      </c>
      <c r="Q27812" s="82" t="s">
        <v>78755</v>
      </c>
      <c r="R27812"/>
    </row>
    <row r="27813" spans="12:18" x14ac:dyDescent="0.25">
      <c r="L27813" t="s">
        <v>3443</v>
      </c>
      <c r="M27813" t="s">
        <v>27279</v>
      </c>
      <c r="N27813" t="s">
        <v>65067</v>
      </c>
      <c r="O27813" s="76" t="s">
        <v>4366</v>
      </c>
      <c r="P27813" s="82">
        <v>277</v>
      </c>
      <c r="Q27813" s="82" t="s">
        <v>78756</v>
      </c>
      <c r="R27813"/>
    </row>
    <row r="27814" spans="12:18" x14ac:dyDescent="0.25">
      <c r="L27814" t="s">
        <v>3443</v>
      </c>
      <c r="M27814" t="s">
        <v>26922</v>
      </c>
      <c r="N27814" t="s">
        <v>65068</v>
      </c>
      <c r="O27814" s="76" t="s">
        <v>4366</v>
      </c>
      <c r="P27814" s="82">
        <v>60</v>
      </c>
      <c r="Q27814" s="82" t="s">
        <v>78758</v>
      </c>
      <c r="R27814"/>
    </row>
    <row r="27815" spans="12:18" x14ac:dyDescent="0.25">
      <c r="L27815" t="s">
        <v>3443</v>
      </c>
      <c r="M27815" t="s">
        <v>28921</v>
      </c>
      <c r="N27815" t="s">
        <v>65069</v>
      </c>
      <c r="O27815" s="76" t="s">
        <v>4356</v>
      </c>
      <c r="P27815" s="82">
        <v>827</v>
      </c>
      <c r="Q27815" s="82" t="s">
        <v>78759</v>
      </c>
      <c r="R27815"/>
    </row>
    <row r="27816" spans="12:18" x14ac:dyDescent="0.25">
      <c r="L27816" t="s">
        <v>3443</v>
      </c>
      <c r="M27816" t="s">
        <v>28924</v>
      </c>
      <c r="N27816" t="s">
        <v>65070</v>
      </c>
      <c r="O27816" s="76" t="s">
        <v>4366</v>
      </c>
      <c r="P27816" s="82">
        <v>149</v>
      </c>
      <c r="Q27816" s="82" t="s">
        <v>78760</v>
      </c>
      <c r="R27816"/>
    </row>
    <row r="27817" spans="12:18" x14ac:dyDescent="0.25">
      <c r="L27817" t="s">
        <v>3443</v>
      </c>
      <c r="M27817" t="s">
        <v>25410</v>
      </c>
      <c r="N27817" t="s">
        <v>65071</v>
      </c>
      <c r="O27817" s="76" t="s">
        <v>4356</v>
      </c>
      <c r="P27817" s="82">
        <v>371</v>
      </c>
      <c r="Q27817" s="82" t="s">
        <v>78761</v>
      </c>
      <c r="R27817"/>
    </row>
    <row r="27818" spans="12:18" x14ac:dyDescent="0.25">
      <c r="L27818" t="s">
        <v>3443</v>
      </c>
      <c r="M27818" t="s">
        <v>27281</v>
      </c>
      <c r="N27818" t="s">
        <v>65072</v>
      </c>
      <c r="O27818" s="76" t="s">
        <v>4356</v>
      </c>
      <c r="P27818" s="82">
        <v>174</v>
      </c>
      <c r="Q27818" s="82" t="s">
        <v>78762</v>
      </c>
      <c r="R27818"/>
    </row>
    <row r="27819" spans="12:18" x14ac:dyDescent="0.25">
      <c r="L27819" t="s">
        <v>3443</v>
      </c>
      <c r="M27819" t="s">
        <v>25411</v>
      </c>
      <c r="N27819" t="s">
        <v>65073</v>
      </c>
      <c r="O27819" s="76" t="s">
        <v>4366</v>
      </c>
      <c r="P27819" s="82">
        <v>156</v>
      </c>
      <c r="Q27819" s="82" t="s">
        <v>78764</v>
      </c>
      <c r="R27819"/>
    </row>
    <row r="27820" spans="12:18" x14ac:dyDescent="0.25">
      <c r="L27820" t="s">
        <v>3443</v>
      </c>
      <c r="M27820" t="s">
        <v>28927</v>
      </c>
      <c r="N27820" t="s">
        <v>65074</v>
      </c>
      <c r="O27820" s="76" t="s">
        <v>4356</v>
      </c>
      <c r="P27820" s="82">
        <v>126</v>
      </c>
      <c r="Q27820" s="82" t="s">
        <v>78767</v>
      </c>
      <c r="R27820"/>
    </row>
    <row r="27821" spans="12:18" x14ac:dyDescent="0.25">
      <c r="L27821" t="s">
        <v>3443</v>
      </c>
      <c r="M27821" t="s">
        <v>26923</v>
      </c>
      <c r="N27821" t="s">
        <v>65075</v>
      </c>
      <c r="O27821" s="76" t="s">
        <v>4356</v>
      </c>
      <c r="P27821" s="82">
        <v>676</v>
      </c>
      <c r="Q27821" s="82" t="s">
        <v>78765</v>
      </c>
      <c r="R27821"/>
    </row>
    <row r="27822" spans="12:18" x14ac:dyDescent="0.25">
      <c r="L27822" t="s">
        <v>3443</v>
      </c>
      <c r="M27822" t="s">
        <v>26924</v>
      </c>
      <c r="N27822" t="s">
        <v>65076</v>
      </c>
      <c r="O27822" s="76" t="s">
        <v>4366</v>
      </c>
      <c r="P27822" s="82">
        <v>90</v>
      </c>
      <c r="Q27822" s="82" t="s">
        <v>78766</v>
      </c>
      <c r="R27822"/>
    </row>
    <row r="27823" spans="12:18" x14ac:dyDescent="0.25">
      <c r="L27823" t="s">
        <v>3443</v>
      </c>
      <c r="M27823" t="s">
        <v>27282</v>
      </c>
      <c r="N27823" t="s">
        <v>65077</v>
      </c>
      <c r="O27823" s="76" t="s">
        <v>4356</v>
      </c>
      <c r="P27823" s="82">
        <v>453</v>
      </c>
      <c r="Q27823" s="82" t="s">
        <v>78763</v>
      </c>
      <c r="R27823"/>
    </row>
    <row r="27824" spans="12:18" x14ac:dyDescent="0.25">
      <c r="L27824" t="s">
        <v>3463</v>
      </c>
      <c r="M27824" t="s">
        <v>25412</v>
      </c>
      <c r="N27824" t="s">
        <v>65078</v>
      </c>
      <c r="O27824" s="76" t="s">
        <v>4356</v>
      </c>
      <c r="P27824" s="82">
        <v>802</v>
      </c>
      <c r="Q27824" s="82" t="s">
        <v>78770</v>
      </c>
      <c r="R27824"/>
    </row>
    <row r="27825" spans="12:18" x14ac:dyDescent="0.25">
      <c r="L27825" t="s">
        <v>3463</v>
      </c>
      <c r="M27825" t="s">
        <v>29954</v>
      </c>
      <c r="N27825" t="s">
        <v>65079</v>
      </c>
      <c r="O27825" s="76" t="s">
        <v>4356</v>
      </c>
      <c r="P27825" s="82">
        <v>1145</v>
      </c>
      <c r="Q27825" s="82" t="s">
        <v>78771</v>
      </c>
      <c r="R27825"/>
    </row>
    <row r="27826" spans="12:18" x14ac:dyDescent="0.25">
      <c r="L27826" t="s">
        <v>3463</v>
      </c>
      <c r="M27826" t="s">
        <v>28932</v>
      </c>
      <c r="N27826" t="s">
        <v>65080</v>
      </c>
      <c r="O27826" s="76" t="s">
        <v>4366</v>
      </c>
      <c r="P27826" s="82">
        <v>251</v>
      </c>
      <c r="Q27826" s="82" t="s">
        <v>78772</v>
      </c>
      <c r="R27826"/>
    </row>
    <row r="27827" spans="12:18" x14ac:dyDescent="0.25">
      <c r="L27827" t="s">
        <v>3463</v>
      </c>
      <c r="M27827" t="s">
        <v>28934</v>
      </c>
      <c r="N27827" t="s">
        <v>65081</v>
      </c>
      <c r="O27827" s="76" t="s">
        <v>4356</v>
      </c>
      <c r="P27827" s="82">
        <v>176</v>
      </c>
      <c r="Q27827" s="82" t="s">
        <v>78773</v>
      </c>
      <c r="R27827"/>
    </row>
    <row r="27828" spans="12:18" x14ac:dyDescent="0.25">
      <c r="L27828" t="s">
        <v>3463</v>
      </c>
      <c r="M27828" t="s">
        <v>29958</v>
      </c>
      <c r="N27828" t="s">
        <v>65082</v>
      </c>
      <c r="O27828" s="76" t="s">
        <v>4366</v>
      </c>
      <c r="P27828" s="82">
        <v>172</v>
      </c>
      <c r="Q27828" s="82" t="s">
        <v>78774</v>
      </c>
      <c r="R27828"/>
    </row>
    <row r="27829" spans="12:18" x14ac:dyDescent="0.25">
      <c r="L27829" t="s">
        <v>3463</v>
      </c>
      <c r="M27829" t="s">
        <v>29961</v>
      </c>
      <c r="N27829" t="s">
        <v>65083</v>
      </c>
      <c r="O27829" s="76" t="s">
        <v>4356</v>
      </c>
      <c r="P27829" s="82">
        <v>156</v>
      </c>
      <c r="Q27829" s="82" t="s">
        <v>78775</v>
      </c>
      <c r="R27829"/>
    </row>
    <row r="27830" spans="12:18" x14ac:dyDescent="0.25">
      <c r="L27830" t="s">
        <v>3463</v>
      </c>
      <c r="M27830" t="s">
        <v>29964</v>
      </c>
      <c r="N27830" t="s">
        <v>65084</v>
      </c>
      <c r="O27830" s="76" t="s">
        <v>4356</v>
      </c>
      <c r="P27830" s="82">
        <v>730</v>
      </c>
      <c r="Q27830" s="82" t="s">
        <v>78776</v>
      </c>
      <c r="R27830"/>
    </row>
    <row r="27831" spans="12:18" x14ac:dyDescent="0.25">
      <c r="L27831" t="s">
        <v>3463</v>
      </c>
      <c r="M27831" t="s">
        <v>26925</v>
      </c>
      <c r="N27831" t="s">
        <v>65085</v>
      </c>
      <c r="O27831" s="76" t="s">
        <v>4356</v>
      </c>
      <c r="P27831" s="82">
        <v>854</v>
      </c>
      <c r="Q27831" s="82" t="s">
        <v>78777</v>
      </c>
      <c r="R27831"/>
    </row>
    <row r="27832" spans="12:18" x14ac:dyDescent="0.25">
      <c r="L27832" t="s">
        <v>3463</v>
      </c>
      <c r="M27832" t="s">
        <v>28937</v>
      </c>
      <c r="N27832" t="s">
        <v>65086</v>
      </c>
      <c r="O27832" s="76" t="s">
        <v>4356</v>
      </c>
      <c r="P27832" s="82">
        <v>472</v>
      </c>
      <c r="Q27832" s="82" t="s">
        <v>78778</v>
      </c>
      <c r="R27832"/>
    </row>
    <row r="27833" spans="12:18" x14ac:dyDescent="0.25">
      <c r="L27833" t="s">
        <v>3463</v>
      </c>
      <c r="M27833" t="s">
        <v>28940</v>
      </c>
      <c r="N27833" t="s">
        <v>65087</v>
      </c>
      <c r="O27833" s="76" t="s">
        <v>4366</v>
      </c>
      <c r="P27833" s="82">
        <v>327</v>
      </c>
      <c r="Q27833" s="82" t="s">
        <v>78779</v>
      </c>
      <c r="R27833"/>
    </row>
    <row r="27834" spans="12:18" x14ac:dyDescent="0.25">
      <c r="L27834" t="s">
        <v>3463</v>
      </c>
      <c r="M27834" t="s">
        <v>29966</v>
      </c>
      <c r="N27834" t="s">
        <v>65088</v>
      </c>
      <c r="O27834" s="76" t="s">
        <v>4366</v>
      </c>
      <c r="P27834" s="82">
        <v>252</v>
      </c>
      <c r="Q27834" s="82" t="s">
        <v>78780</v>
      </c>
      <c r="R27834"/>
    </row>
    <row r="27835" spans="12:18" x14ac:dyDescent="0.25">
      <c r="L27835" t="s">
        <v>3463</v>
      </c>
      <c r="M27835" t="s">
        <v>26926</v>
      </c>
      <c r="N27835" t="s">
        <v>65089</v>
      </c>
      <c r="O27835" s="76" t="s">
        <v>4374</v>
      </c>
      <c r="P27835" s="82">
        <v>13290</v>
      </c>
      <c r="Q27835" s="82" t="s">
        <v>78781</v>
      </c>
      <c r="R27835"/>
    </row>
    <row r="27836" spans="12:18" x14ac:dyDescent="0.25">
      <c r="L27836" t="s">
        <v>3463</v>
      </c>
      <c r="M27836" t="s">
        <v>12414</v>
      </c>
      <c r="N27836" t="s">
        <v>65090</v>
      </c>
      <c r="O27836" s="76" t="s">
        <v>4356</v>
      </c>
      <c r="P27836" s="82">
        <v>934</v>
      </c>
      <c r="Q27836" s="82" t="s">
        <v>78782</v>
      </c>
      <c r="R27836"/>
    </row>
    <row r="27837" spans="12:18" x14ac:dyDescent="0.25">
      <c r="L27837" t="s">
        <v>3463</v>
      </c>
      <c r="M27837" t="s">
        <v>4686</v>
      </c>
      <c r="N27837" t="s">
        <v>65091</v>
      </c>
      <c r="O27837" s="76" t="s">
        <v>4356</v>
      </c>
      <c r="P27837" s="82">
        <v>1046</v>
      </c>
      <c r="Q27837" s="82" t="s">
        <v>78783</v>
      </c>
      <c r="R27837"/>
    </row>
    <row r="27838" spans="12:18" x14ac:dyDescent="0.25">
      <c r="L27838" t="s">
        <v>3463</v>
      </c>
      <c r="M27838" t="s">
        <v>29970</v>
      </c>
      <c r="N27838" t="s">
        <v>65092</v>
      </c>
      <c r="O27838" s="76" t="s">
        <v>4366</v>
      </c>
      <c r="P27838" s="82">
        <v>92</v>
      </c>
      <c r="Q27838" s="82" t="s">
        <v>78784</v>
      </c>
      <c r="R27838"/>
    </row>
    <row r="27839" spans="12:18" x14ac:dyDescent="0.25">
      <c r="L27839" t="s">
        <v>3463</v>
      </c>
      <c r="M27839" t="s">
        <v>29973</v>
      </c>
      <c r="N27839" t="s">
        <v>65093</v>
      </c>
      <c r="O27839" s="76" t="s">
        <v>4356</v>
      </c>
      <c r="P27839" s="82">
        <v>549</v>
      </c>
      <c r="Q27839" s="82" t="s">
        <v>78785</v>
      </c>
      <c r="R27839"/>
    </row>
    <row r="27840" spans="12:18" x14ac:dyDescent="0.25">
      <c r="L27840" t="s">
        <v>3463</v>
      </c>
      <c r="M27840" t="s">
        <v>26927</v>
      </c>
      <c r="N27840" t="s">
        <v>65094</v>
      </c>
      <c r="O27840" s="76" t="s">
        <v>4356</v>
      </c>
      <c r="P27840" s="82">
        <v>144</v>
      </c>
      <c r="Q27840" s="82" t="s">
        <v>78786</v>
      </c>
      <c r="R27840"/>
    </row>
    <row r="27841" spans="12:18" x14ac:dyDescent="0.25">
      <c r="L27841" t="s">
        <v>3463</v>
      </c>
      <c r="M27841" t="s">
        <v>27287</v>
      </c>
      <c r="N27841" t="s">
        <v>65095</v>
      </c>
      <c r="O27841" s="76" t="s">
        <v>4366</v>
      </c>
      <c r="P27841" s="82">
        <v>100</v>
      </c>
      <c r="Q27841" s="82" t="s">
        <v>78787</v>
      </c>
      <c r="R27841"/>
    </row>
    <row r="27842" spans="12:18" x14ac:dyDescent="0.25">
      <c r="L27842" t="s">
        <v>3463</v>
      </c>
      <c r="M27842" t="s">
        <v>20883</v>
      </c>
      <c r="N27842" t="s">
        <v>65096</v>
      </c>
      <c r="O27842" s="76" t="s">
        <v>4366</v>
      </c>
      <c r="P27842" s="82">
        <v>292</v>
      </c>
      <c r="Q27842" s="82" t="s">
        <v>78788</v>
      </c>
      <c r="R27842"/>
    </row>
    <row r="27843" spans="12:18" x14ac:dyDescent="0.25">
      <c r="L27843" t="s">
        <v>3463</v>
      </c>
      <c r="M27843" t="s">
        <v>27289</v>
      </c>
      <c r="N27843" t="s">
        <v>65097</v>
      </c>
      <c r="O27843" s="76" t="s">
        <v>4356</v>
      </c>
      <c r="P27843" s="82">
        <v>640</v>
      </c>
      <c r="Q27843" s="82" t="s">
        <v>78789</v>
      </c>
      <c r="R27843"/>
    </row>
    <row r="27844" spans="12:18" x14ac:dyDescent="0.25">
      <c r="L27844" t="s">
        <v>3463</v>
      </c>
      <c r="M27844" t="s">
        <v>25413</v>
      </c>
      <c r="N27844" t="s">
        <v>65098</v>
      </c>
      <c r="O27844" s="76" t="s">
        <v>4356</v>
      </c>
      <c r="P27844" s="82">
        <v>947</v>
      </c>
      <c r="Q27844" s="82" t="s">
        <v>78790</v>
      </c>
      <c r="R27844"/>
    </row>
    <row r="27845" spans="12:18" x14ac:dyDescent="0.25">
      <c r="L27845" t="s">
        <v>3463</v>
      </c>
      <c r="M27845" t="s">
        <v>5363</v>
      </c>
      <c r="N27845" t="s">
        <v>65099</v>
      </c>
      <c r="O27845" s="76" t="s">
        <v>4356</v>
      </c>
      <c r="P27845" s="82">
        <v>503</v>
      </c>
      <c r="Q27845" s="82" t="s">
        <v>78791</v>
      </c>
      <c r="R27845"/>
    </row>
    <row r="27846" spans="12:18" x14ac:dyDescent="0.25">
      <c r="L27846" t="s">
        <v>3463</v>
      </c>
      <c r="M27846" t="s">
        <v>28945</v>
      </c>
      <c r="N27846" t="s">
        <v>65100</v>
      </c>
      <c r="O27846" s="76" t="s">
        <v>4366</v>
      </c>
      <c r="P27846" s="82">
        <v>367</v>
      </c>
      <c r="Q27846" s="82" t="s">
        <v>78792</v>
      </c>
      <c r="R27846"/>
    </row>
    <row r="27847" spans="12:18" x14ac:dyDescent="0.25">
      <c r="L27847" t="s">
        <v>3463</v>
      </c>
      <c r="M27847" t="s">
        <v>28947</v>
      </c>
      <c r="N27847" t="s">
        <v>65101</v>
      </c>
      <c r="O27847" s="76" t="s">
        <v>4356</v>
      </c>
      <c r="P27847" s="82">
        <v>347</v>
      </c>
      <c r="Q27847" s="82" t="s">
        <v>78793</v>
      </c>
      <c r="R27847"/>
    </row>
    <row r="27848" spans="12:18" x14ac:dyDescent="0.25">
      <c r="L27848" t="s">
        <v>3463</v>
      </c>
      <c r="M27848" t="s">
        <v>26928</v>
      </c>
      <c r="N27848" t="s">
        <v>65102</v>
      </c>
      <c r="O27848" s="76" t="s">
        <v>4356</v>
      </c>
      <c r="P27848" s="82">
        <v>696</v>
      </c>
      <c r="Q27848" s="82" t="s">
        <v>78794</v>
      </c>
      <c r="R27848"/>
    </row>
    <row r="27849" spans="12:18" x14ac:dyDescent="0.25">
      <c r="L27849" t="s">
        <v>3463</v>
      </c>
      <c r="M27849" t="s">
        <v>26929</v>
      </c>
      <c r="N27849" t="s">
        <v>65103</v>
      </c>
      <c r="O27849" s="76" t="s">
        <v>4366</v>
      </c>
      <c r="P27849" s="82">
        <v>115</v>
      </c>
      <c r="Q27849" s="82" t="s">
        <v>78795</v>
      </c>
      <c r="R27849"/>
    </row>
    <row r="27850" spans="12:18" x14ac:dyDescent="0.25">
      <c r="L27850" t="s">
        <v>3463</v>
      </c>
      <c r="M27850" t="s">
        <v>28950</v>
      </c>
      <c r="N27850" t="s">
        <v>65104</v>
      </c>
      <c r="O27850" s="76" t="s">
        <v>4356</v>
      </c>
      <c r="P27850" s="82">
        <v>282</v>
      </c>
      <c r="Q27850" s="82" t="s">
        <v>78796</v>
      </c>
      <c r="R27850"/>
    </row>
    <row r="27851" spans="12:18" x14ac:dyDescent="0.25">
      <c r="L27851" t="s">
        <v>3463</v>
      </c>
      <c r="M27851" t="s">
        <v>27291</v>
      </c>
      <c r="N27851" t="s">
        <v>65105</v>
      </c>
      <c r="O27851" s="76" t="s">
        <v>4366</v>
      </c>
      <c r="P27851" s="82">
        <v>205</v>
      </c>
      <c r="Q27851" s="82" t="s">
        <v>78797</v>
      </c>
      <c r="R27851"/>
    </row>
    <row r="27852" spans="12:18" x14ac:dyDescent="0.25">
      <c r="L27852" t="s">
        <v>3463</v>
      </c>
      <c r="M27852" t="s">
        <v>25414</v>
      </c>
      <c r="N27852" t="s">
        <v>65106</v>
      </c>
      <c r="O27852" s="76" t="s">
        <v>4356</v>
      </c>
      <c r="P27852" s="82">
        <v>676</v>
      </c>
      <c r="Q27852" s="82" t="s">
        <v>78799</v>
      </c>
      <c r="R27852"/>
    </row>
    <row r="27853" spans="12:18" x14ac:dyDescent="0.25">
      <c r="L27853" t="s">
        <v>3463</v>
      </c>
      <c r="M27853" t="s">
        <v>27294</v>
      </c>
      <c r="N27853" t="s">
        <v>65107</v>
      </c>
      <c r="O27853" s="76" t="s">
        <v>4356</v>
      </c>
      <c r="P27853" s="82">
        <v>59</v>
      </c>
      <c r="Q27853" s="82" t="s">
        <v>78798</v>
      </c>
      <c r="R27853"/>
    </row>
    <row r="27854" spans="12:18" x14ac:dyDescent="0.25">
      <c r="L27854" t="s">
        <v>3463</v>
      </c>
      <c r="M27854" t="s">
        <v>10839</v>
      </c>
      <c r="N27854" t="s">
        <v>65108</v>
      </c>
      <c r="O27854" s="76" t="s">
        <v>4356</v>
      </c>
      <c r="P27854" s="82">
        <v>845</v>
      </c>
      <c r="Q27854" s="82" t="s">
        <v>78800</v>
      </c>
      <c r="R27854"/>
    </row>
    <row r="27855" spans="12:18" x14ac:dyDescent="0.25">
      <c r="L27855" t="s">
        <v>3463</v>
      </c>
      <c r="M27855" t="s">
        <v>29976</v>
      </c>
      <c r="N27855" t="s">
        <v>65109</v>
      </c>
      <c r="O27855" s="76" t="s">
        <v>4366</v>
      </c>
      <c r="P27855" s="82">
        <v>341</v>
      </c>
      <c r="Q27855" s="82" t="s">
        <v>78801</v>
      </c>
      <c r="R27855"/>
    </row>
    <row r="27856" spans="12:18" x14ac:dyDescent="0.25">
      <c r="L27856" t="s">
        <v>3463</v>
      </c>
      <c r="M27856" t="s">
        <v>25415</v>
      </c>
      <c r="N27856" t="s">
        <v>65110</v>
      </c>
      <c r="O27856" s="76" t="s">
        <v>4356</v>
      </c>
      <c r="P27856" s="82">
        <v>205</v>
      </c>
      <c r="Q27856" s="82" t="s">
        <v>78802</v>
      </c>
      <c r="R27856"/>
    </row>
    <row r="27857" spans="12:18" x14ac:dyDescent="0.25">
      <c r="L27857" t="s">
        <v>3463</v>
      </c>
      <c r="M27857" t="s">
        <v>25416</v>
      </c>
      <c r="N27857" t="s">
        <v>65111</v>
      </c>
      <c r="O27857" s="76" t="s">
        <v>4366</v>
      </c>
      <c r="P27857" s="82">
        <v>68</v>
      </c>
      <c r="Q27857" s="82" t="s">
        <v>78803</v>
      </c>
      <c r="R27857"/>
    </row>
    <row r="27858" spans="12:18" x14ac:dyDescent="0.25">
      <c r="L27858" t="s">
        <v>3463</v>
      </c>
      <c r="M27858" t="s">
        <v>28952</v>
      </c>
      <c r="N27858" t="s">
        <v>65112</v>
      </c>
      <c r="O27858" s="76" t="s">
        <v>4366</v>
      </c>
      <c r="P27858" s="82">
        <v>89</v>
      </c>
      <c r="Q27858" s="82" t="s">
        <v>78804</v>
      </c>
      <c r="R27858"/>
    </row>
    <row r="27859" spans="12:18" x14ac:dyDescent="0.25">
      <c r="L27859" t="s">
        <v>3463</v>
      </c>
      <c r="M27859" t="s">
        <v>24861</v>
      </c>
      <c r="N27859" t="s">
        <v>65113</v>
      </c>
      <c r="O27859" s="76" t="s">
        <v>4366</v>
      </c>
      <c r="P27859" s="82">
        <v>177</v>
      </c>
      <c r="Q27859" s="82" t="s">
        <v>78806</v>
      </c>
      <c r="R27859"/>
    </row>
    <row r="27860" spans="12:18" x14ac:dyDescent="0.25">
      <c r="L27860" t="s">
        <v>3463</v>
      </c>
      <c r="M27860" t="s">
        <v>25417</v>
      </c>
      <c r="N27860" t="s">
        <v>65114</v>
      </c>
      <c r="O27860" s="76" t="s">
        <v>4374</v>
      </c>
      <c r="P27860" s="82">
        <v>6146</v>
      </c>
      <c r="Q27860" s="82" t="s">
        <v>78807</v>
      </c>
      <c r="R27860"/>
    </row>
    <row r="27861" spans="12:18" x14ac:dyDescent="0.25">
      <c r="L27861" t="s">
        <v>3463</v>
      </c>
      <c r="M27861" t="s">
        <v>27298</v>
      </c>
      <c r="N27861" t="s">
        <v>65115</v>
      </c>
      <c r="O27861" s="76" t="s">
        <v>4356</v>
      </c>
      <c r="P27861" s="82">
        <v>197</v>
      </c>
      <c r="Q27861" s="82" t="s">
        <v>78808</v>
      </c>
      <c r="R27861"/>
    </row>
    <row r="27862" spans="12:18" x14ac:dyDescent="0.25">
      <c r="L27862" t="s">
        <v>3463</v>
      </c>
      <c r="M27862" t="s">
        <v>14202</v>
      </c>
      <c r="N27862" t="s">
        <v>65116</v>
      </c>
      <c r="O27862" s="76" t="s">
        <v>4366</v>
      </c>
      <c r="P27862" s="82">
        <v>325</v>
      </c>
      <c r="Q27862" s="82" t="s">
        <v>78809</v>
      </c>
      <c r="R27862"/>
    </row>
    <row r="27863" spans="12:18" x14ac:dyDescent="0.25">
      <c r="L27863" t="s">
        <v>3463</v>
      </c>
      <c r="M27863" t="s">
        <v>26930</v>
      </c>
      <c r="N27863" t="s">
        <v>65117</v>
      </c>
      <c r="O27863" s="76" t="s">
        <v>4366</v>
      </c>
      <c r="P27863" s="82">
        <v>308</v>
      </c>
      <c r="Q27863" s="82" t="s">
        <v>78811</v>
      </c>
      <c r="R27863"/>
    </row>
    <row r="27864" spans="12:18" x14ac:dyDescent="0.25">
      <c r="L27864" t="s">
        <v>3463</v>
      </c>
      <c r="M27864" t="s">
        <v>28954</v>
      </c>
      <c r="N27864" t="s">
        <v>65118</v>
      </c>
      <c r="O27864" s="76" t="s">
        <v>4366</v>
      </c>
      <c r="P27864" s="82">
        <v>175</v>
      </c>
      <c r="Q27864" s="82" t="s">
        <v>78812</v>
      </c>
      <c r="R27864"/>
    </row>
    <row r="27865" spans="12:18" x14ac:dyDescent="0.25">
      <c r="L27865" t="s">
        <v>3463</v>
      </c>
      <c r="M27865" t="s">
        <v>28957</v>
      </c>
      <c r="N27865" t="s">
        <v>65119</v>
      </c>
      <c r="O27865" s="76" t="s">
        <v>4356</v>
      </c>
      <c r="P27865" s="82">
        <v>4927</v>
      </c>
      <c r="Q27865" s="82" t="s">
        <v>78814</v>
      </c>
      <c r="R27865"/>
    </row>
    <row r="27866" spans="12:18" x14ac:dyDescent="0.25">
      <c r="L27866" t="s">
        <v>3463</v>
      </c>
      <c r="M27866" t="s">
        <v>26932</v>
      </c>
      <c r="N27866" t="s">
        <v>65120</v>
      </c>
      <c r="O27866" s="76" t="s">
        <v>4356</v>
      </c>
      <c r="P27866" s="82">
        <v>181</v>
      </c>
      <c r="Q27866" s="82" t="s">
        <v>78815</v>
      </c>
      <c r="R27866"/>
    </row>
    <row r="27867" spans="12:18" x14ac:dyDescent="0.25">
      <c r="L27867" t="s">
        <v>3463</v>
      </c>
      <c r="M27867" t="s">
        <v>27299</v>
      </c>
      <c r="N27867" t="s">
        <v>65121</v>
      </c>
      <c r="O27867" s="76" t="s">
        <v>4356</v>
      </c>
      <c r="P27867" s="82">
        <v>331</v>
      </c>
      <c r="Q27867" s="82" t="s">
        <v>78816</v>
      </c>
      <c r="R27867"/>
    </row>
    <row r="27868" spans="12:18" x14ac:dyDescent="0.25">
      <c r="L27868" t="s">
        <v>3463</v>
      </c>
      <c r="M27868" t="s">
        <v>27300</v>
      </c>
      <c r="N27868" t="s">
        <v>65122</v>
      </c>
      <c r="O27868" s="76" t="s">
        <v>4366</v>
      </c>
      <c r="P27868" s="82">
        <v>137</v>
      </c>
      <c r="Q27868" s="82" t="s">
        <v>78817</v>
      </c>
      <c r="R27868"/>
    </row>
    <row r="27869" spans="12:18" x14ac:dyDescent="0.25">
      <c r="L27869" t="s">
        <v>3463</v>
      </c>
      <c r="M27869" t="s">
        <v>21719</v>
      </c>
      <c r="N27869" t="s">
        <v>65123</v>
      </c>
      <c r="O27869" s="76" t="s">
        <v>4356</v>
      </c>
      <c r="P27869" s="82">
        <v>719</v>
      </c>
      <c r="Q27869" s="82" t="s">
        <v>78818</v>
      </c>
      <c r="R27869"/>
    </row>
    <row r="27870" spans="12:18" x14ac:dyDescent="0.25">
      <c r="L27870" t="s">
        <v>3463</v>
      </c>
      <c r="M27870" t="s">
        <v>28960</v>
      </c>
      <c r="N27870" t="s">
        <v>65124</v>
      </c>
      <c r="O27870" s="76" t="s">
        <v>4356</v>
      </c>
      <c r="P27870" s="82">
        <v>652</v>
      </c>
      <c r="Q27870" s="82" t="s">
        <v>78819</v>
      </c>
      <c r="R27870"/>
    </row>
    <row r="27871" spans="12:18" x14ac:dyDescent="0.25">
      <c r="L27871" t="s">
        <v>3463</v>
      </c>
      <c r="M27871" t="s">
        <v>23808</v>
      </c>
      <c r="N27871" t="s">
        <v>65125</v>
      </c>
      <c r="O27871" s="76" t="s">
        <v>4356</v>
      </c>
      <c r="P27871" s="82">
        <v>2357</v>
      </c>
      <c r="Q27871" s="82" t="s">
        <v>78820</v>
      </c>
      <c r="R27871"/>
    </row>
    <row r="27872" spans="12:18" x14ac:dyDescent="0.25">
      <c r="L27872" t="s">
        <v>3463</v>
      </c>
      <c r="M27872" t="s">
        <v>20594</v>
      </c>
      <c r="N27872" t="s">
        <v>65126</v>
      </c>
      <c r="O27872" s="76" t="s">
        <v>4356</v>
      </c>
      <c r="P27872" s="82">
        <v>122</v>
      </c>
      <c r="Q27872" s="82" t="s">
        <v>78821</v>
      </c>
      <c r="R27872"/>
    </row>
    <row r="27873" spans="12:18" x14ac:dyDescent="0.25">
      <c r="L27873" t="s">
        <v>3463</v>
      </c>
      <c r="M27873" t="s">
        <v>25418</v>
      </c>
      <c r="N27873" t="s">
        <v>65127</v>
      </c>
      <c r="O27873" s="76" t="s">
        <v>4366</v>
      </c>
      <c r="P27873" s="82">
        <v>186</v>
      </c>
      <c r="Q27873" s="82" t="s">
        <v>78822</v>
      </c>
      <c r="R27873"/>
    </row>
    <row r="27874" spans="12:18" x14ac:dyDescent="0.25">
      <c r="L27874" t="s">
        <v>3463</v>
      </c>
      <c r="M27874" t="s">
        <v>29987</v>
      </c>
      <c r="N27874" t="s">
        <v>65128</v>
      </c>
      <c r="O27874" s="76" t="s">
        <v>4356</v>
      </c>
      <c r="P27874" s="82">
        <v>224</v>
      </c>
      <c r="Q27874" s="82" t="s">
        <v>78824</v>
      </c>
      <c r="R27874"/>
    </row>
    <row r="27875" spans="12:18" x14ac:dyDescent="0.25">
      <c r="L27875" t="s">
        <v>3463</v>
      </c>
      <c r="M27875" t="s">
        <v>27302</v>
      </c>
      <c r="N27875" t="s">
        <v>65129</v>
      </c>
      <c r="O27875" s="76" t="s">
        <v>4356</v>
      </c>
      <c r="P27875" s="82">
        <v>468</v>
      </c>
      <c r="Q27875" s="82" t="s">
        <v>78825</v>
      </c>
      <c r="R27875"/>
    </row>
    <row r="27876" spans="12:18" x14ac:dyDescent="0.25">
      <c r="L27876" t="s">
        <v>3463</v>
      </c>
      <c r="M27876" t="s">
        <v>9975</v>
      </c>
      <c r="N27876" t="s">
        <v>65130</v>
      </c>
      <c r="O27876" s="76" t="s">
        <v>4366</v>
      </c>
      <c r="P27876" s="82">
        <v>299</v>
      </c>
      <c r="Q27876" s="82" t="s">
        <v>78826</v>
      </c>
      <c r="R27876"/>
    </row>
    <row r="27877" spans="12:18" x14ac:dyDescent="0.25">
      <c r="L27877" t="s">
        <v>3463</v>
      </c>
      <c r="M27877" t="s">
        <v>26933</v>
      </c>
      <c r="N27877" t="s">
        <v>65131</v>
      </c>
      <c r="O27877" s="76" t="s">
        <v>4356</v>
      </c>
      <c r="P27877" s="82">
        <v>762</v>
      </c>
      <c r="Q27877" s="82" t="s">
        <v>78827</v>
      </c>
      <c r="R27877"/>
    </row>
    <row r="27878" spans="12:18" x14ac:dyDescent="0.25">
      <c r="L27878" t="s">
        <v>3463</v>
      </c>
      <c r="M27878" t="s">
        <v>26934</v>
      </c>
      <c r="N27878" t="s">
        <v>65132</v>
      </c>
      <c r="O27878" s="76" t="s">
        <v>4356</v>
      </c>
      <c r="P27878" s="82">
        <v>990</v>
      </c>
      <c r="Q27878" s="82" t="s">
        <v>78828</v>
      </c>
      <c r="R27878"/>
    </row>
    <row r="27879" spans="12:18" x14ac:dyDescent="0.25">
      <c r="L27879" t="s">
        <v>3463</v>
      </c>
      <c r="M27879" t="s">
        <v>28964</v>
      </c>
      <c r="N27879" t="s">
        <v>65133</v>
      </c>
      <c r="O27879" s="76" t="s">
        <v>4366</v>
      </c>
      <c r="P27879" s="82">
        <v>275</v>
      </c>
      <c r="Q27879" s="82" t="s">
        <v>78829</v>
      </c>
      <c r="R27879"/>
    </row>
    <row r="27880" spans="12:18" x14ac:dyDescent="0.25">
      <c r="L27880" t="s">
        <v>3463</v>
      </c>
      <c r="M27880" t="s">
        <v>28967</v>
      </c>
      <c r="N27880" t="s">
        <v>65134</v>
      </c>
      <c r="O27880" s="76" t="s">
        <v>4366</v>
      </c>
      <c r="P27880" s="82">
        <v>124</v>
      </c>
      <c r="Q27880" s="82" t="s">
        <v>78830</v>
      </c>
      <c r="R27880"/>
    </row>
    <row r="27881" spans="12:18" x14ac:dyDescent="0.25">
      <c r="L27881" t="s">
        <v>3463</v>
      </c>
      <c r="M27881" t="s">
        <v>25419</v>
      </c>
      <c r="N27881" t="s">
        <v>65135</v>
      </c>
      <c r="O27881" s="76" t="s">
        <v>4356</v>
      </c>
      <c r="P27881" s="82">
        <v>129</v>
      </c>
      <c r="Q27881" s="82" t="s">
        <v>78831</v>
      </c>
      <c r="R27881"/>
    </row>
    <row r="27882" spans="12:18" x14ac:dyDescent="0.25">
      <c r="L27882" t="s">
        <v>3463</v>
      </c>
      <c r="M27882" t="s">
        <v>28970</v>
      </c>
      <c r="N27882" t="s">
        <v>65136</v>
      </c>
      <c r="O27882" s="76" t="s">
        <v>4366</v>
      </c>
      <c r="P27882" s="82">
        <v>60</v>
      </c>
      <c r="Q27882" s="82" t="s">
        <v>78832</v>
      </c>
      <c r="R27882"/>
    </row>
    <row r="27883" spans="12:18" x14ac:dyDescent="0.25">
      <c r="L27883" t="s">
        <v>3463</v>
      </c>
      <c r="M27883" t="s">
        <v>5771</v>
      </c>
      <c r="N27883" t="s">
        <v>65137</v>
      </c>
      <c r="O27883" s="76" t="s">
        <v>4356</v>
      </c>
      <c r="P27883" s="82">
        <v>567</v>
      </c>
      <c r="Q27883" s="82" t="s">
        <v>78833</v>
      </c>
      <c r="R27883"/>
    </row>
    <row r="27884" spans="12:18" x14ac:dyDescent="0.25">
      <c r="L27884" t="s">
        <v>3463</v>
      </c>
      <c r="M27884" t="s">
        <v>26935</v>
      </c>
      <c r="N27884" t="s">
        <v>65138</v>
      </c>
      <c r="O27884" s="76" t="s">
        <v>4356</v>
      </c>
      <c r="P27884" s="82">
        <v>2136</v>
      </c>
      <c r="Q27884" s="82" t="s">
        <v>78834</v>
      </c>
      <c r="R27884"/>
    </row>
    <row r="27885" spans="12:18" x14ac:dyDescent="0.25">
      <c r="L27885" t="s">
        <v>3463</v>
      </c>
      <c r="M27885" t="s">
        <v>26936</v>
      </c>
      <c r="N27885" t="s">
        <v>65139</v>
      </c>
      <c r="O27885" s="76" t="s">
        <v>4366</v>
      </c>
      <c r="P27885" s="82">
        <v>260</v>
      </c>
      <c r="Q27885" s="82" t="s">
        <v>78835</v>
      </c>
      <c r="R27885"/>
    </row>
    <row r="27886" spans="12:18" x14ac:dyDescent="0.25">
      <c r="L27886" t="s">
        <v>3463</v>
      </c>
      <c r="M27886" t="s">
        <v>26937</v>
      </c>
      <c r="N27886" t="s">
        <v>65140</v>
      </c>
      <c r="O27886" s="76" t="s">
        <v>4366</v>
      </c>
      <c r="P27886" s="82">
        <v>139</v>
      </c>
      <c r="Q27886" s="82" t="s">
        <v>78836</v>
      </c>
      <c r="R27886"/>
    </row>
    <row r="27887" spans="12:18" x14ac:dyDescent="0.25">
      <c r="L27887" t="s">
        <v>3463</v>
      </c>
      <c r="M27887" t="s">
        <v>28973</v>
      </c>
      <c r="N27887" t="s">
        <v>65141</v>
      </c>
      <c r="O27887" s="76" t="s">
        <v>4374</v>
      </c>
      <c r="P27887" s="82">
        <v>5543</v>
      </c>
      <c r="Q27887" s="82" t="s">
        <v>78837</v>
      </c>
      <c r="R27887"/>
    </row>
    <row r="27888" spans="12:18" x14ac:dyDescent="0.25">
      <c r="L27888" t="s">
        <v>3463</v>
      </c>
      <c r="M27888" t="s">
        <v>25420</v>
      </c>
      <c r="N27888" t="s">
        <v>65142</v>
      </c>
      <c r="O27888" s="76" t="s">
        <v>4356</v>
      </c>
      <c r="P27888" s="82">
        <v>584</v>
      </c>
      <c r="Q27888" s="82" t="s">
        <v>78838</v>
      </c>
      <c r="R27888"/>
    </row>
    <row r="27889" spans="12:18" x14ac:dyDescent="0.25">
      <c r="L27889" t="s">
        <v>3463</v>
      </c>
      <c r="M27889" t="s">
        <v>28976</v>
      </c>
      <c r="N27889" t="s">
        <v>65143</v>
      </c>
      <c r="O27889" s="76" t="s">
        <v>4356</v>
      </c>
      <c r="P27889" s="82">
        <v>636</v>
      </c>
      <c r="Q27889" s="82" t="s">
        <v>78839</v>
      </c>
      <c r="R27889"/>
    </row>
    <row r="27890" spans="12:18" x14ac:dyDescent="0.25">
      <c r="L27890" t="s">
        <v>3463</v>
      </c>
      <c r="M27890" t="s">
        <v>26938</v>
      </c>
      <c r="N27890" t="s">
        <v>65144</v>
      </c>
      <c r="O27890" s="76" t="s">
        <v>4374</v>
      </c>
      <c r="P27890" s="82">
        <v>45096</v>
      </c>
      <c r="Q27890" s="82" t="s">
        <v>72645</v>
      </c>
      <c r="R27890"/>
    </row>
    <row r="27891" spans="12:18" x14ac:dyDescent="0.25">
      <c r="L27891" t="s">
        <v>3463</v>
      </c>
      <c r="M27891" t="s">
        <v>28979</v>
      </c>
      <c r="N27891" t="s">
        <v>65145</v>
      </c>
      <c r="O27891" s="76" t="s">
        <v>4356</v>
      </c>
      <c r="P27891" s="82">
        <v>511</v>
      </c>
      <c r="Q27891" s="82" t="s">
        <v>78840</v>
      </c>
      <c r="R27891"/>
    </row>
    <row r="27892" spans="12:18" x14ac:dyDescent="0.25">
      <c r="L27892" t="s">
        <v>3463</v>
      </c>
      <c r="M27892" t="s">
        <v>28982</v>
      </c>
      <c r="N27892" t="s">
        <v>65146</v>
      </c>
      <c r="O27892" s="76" t="s">
        <v>4366</v>
      </c>
      <c r="P27892" s="82">
        <v>158</v>
      </c>
      <c r="Q27892" s="82" t="s">
        <v>78841</v>
      </c>
      <c r="R27892"/>
    </row>
    <row r="27893" spans="12:18" x14ac:dyDescent="0.25">
      <c r="L27893" t="s">
        <v>3463</v>
      </c>
      <c r="M27893" t="s">
        <v>25024</v>
      </c>
      <c r="N27893" t="s">
        <v>65147</v>
      </c>
      <c r="O27893" s="76" t="s">
        <v>4356</v>
      </c>
      <c r="P27893" s="82">
        <v>450</v>
      </c>
      <c r="Q27893" s="82" t="s">
        <v>78842</v>
      </c>
      <c r="R27893"/>
    </row>
    <row r="27894" spans="12:18" x14ac:dyDescent="0.25">
      <c r="L27894" t="s">
        <v>3463</v>
      </c>
      <c r="M27894" t="s">
        <v>29994</v>
      </c>
      <c r="N27894" t="s">
        <v>65148</v>
      </c>
      <c r="O27894" s="76" t="s">
        <v>4366</v>
      </c>
      <c r="P27894" s="82">
        <v>97</v>
      </c>
      <c r="Q27894" s="82" t="s">
        <v>78843</v>
      </c>
      <c r="R27894"/>
    </row>
    <row r="27895" spans="12:18" x14ac:dyDescent="0.25">
      <c r="L27895" t="s">
        <v>3463</v>
      </c>
      <c r="M27895" t="s">
        <v>27304</v>
      </c>
      <c r="N27895" t="s">
        <v>65149</v>
      </c>
      <c r="O27895" s="76" t="s">
        <v>4374</v>
      </c>
      <c r="P27895" s="82">
        <v>2534</v>
      </c>
      <c r="Q27895" s="82" t="s">
        <v>78844</v>
      </c>
      <c r="R27895"/>
    </row>
    <row r="27896" spans="12:18" x14ac:dyDescent="0.25">
      <c r="L27896" t="s">
        <v>3463</v>
      </c>
      <c r="M27896" t="s">
        <v>26939</v>
      </c>
      <c r="N27896" t="s">
        <v>65150</v>
      </c>
      <c r="O27896" s="76" t="s">
        <v>4366</v>
      </c>
      <c r="P27896" s="82">
        <v>223</v>
      </c>
      <c r="Q27896" s="82" t="s">
        <v>78845</v>
      </c>
      <c r="R27896"/>
    </row>
    <row r="27897" spans="12:18" x14ac:dyDescent="0.25">
      <c r="L27897" t="s">
        <v>3463</v>
      </c>
      <c r="M27897" t="s">
        <v>10830</v>
      </c>
      <c r="N27897" t="s">
        <v>65151</v>
      </c>
      <c r="O27897" s="76" t="s">
        <v>4356</v>
      </c>
      <c r="P27897" s="82">
        <v>538</v>
      </c>
      <c r="Q27897" s="82" t="s">
        <v>78846</v>
      </c>
      <c r="R27897"/>
    </row>
    <row r="27898" spans="12:18" x14ac:dyDescent="0.25">
      <c r="L27898" t="s">
        <v>3463</v>
      </c>
      <c r="M27898" t="s">
        <v>20107</v>
      </c>
      <c r="N27898" t="s">
        <v>65152</v>
      </c>
      <c r="O27898" s="76" t="s">
        <v>4356</v>
      </c>
      <c r="P27898" s="82">
        <v>467</v>
      </c>
      <c r="Q27898" s="82" t="s">
        <v>78848</v>
      </c>
      <c r="R27898"/>
    </row>
    <row r="27899" spans="12:18" x14ac:dyDescent="0.25">
      <c r="L27899" t="s">
        <v>3463</v>
      </c>
      <c r="M27899" t="s">
        <v>27306</v>
      </c>
      <c r="N27899" t="s">
        <v>65153</v>
      </c>
      <c r="O27899" s="76" t="s">
        <v>4366</v>
      </c>
      <c r="P27899" s="82">
        <v>157</v>
      </c>
      <c r="Q27899" s="82" t="s">
        <v>78849</v>
      </c>
      <c r="R27899"/>
    </row>
    <row r="27900" spans="12:18" x14ac:dyDescent="0.25">
      <c r="L27900" t="s">
        <v>3463</v>
      </c>
      <c r="M27900" t="s">
        <v>30010</v>
      </c>
      <c r="N27900" t="s">
        <v>65154</v>
      </c>
      <c r="O27900" s="76" t="s">
        <v>4366</v>
      </c>
      <c r="P27900" s="82">
        <v>248</v>
      </c>
      <c r="Q27900" s="82" t="s">
        <v>78860</v>
      </c>
      <c r="R27900"/>
    </row>
    <row r="27901" spans="12:18" x14ac:dyDescent="0.25">
      <c r="L27901" t="s">
        <v>3463</v>
      </c>
      <c r="M27901" t="s">
        <v>8466</v>
      </c>
      <c r="N27901" t="s">
        <v>65155</v>
      </c>
      <c r="O27901" s="76" t="s">
        <v>4356</v>
      </c>
      <c r="P27901" s="82">
        <v>328</v>
      </c>
      <c r="Q27901" s="82" t="s">
        <v>78861</v>
      </c>
      <c r="R27901"/>
    </row>
    <row r="27902" spans="12:18" x14ac:dyDescent="0.25">
      <c r="L27902" t="s">
        <v>3463</v>
      </c>
      <c r="M27902" t="s">
        <v>30014</v>
      </c>
      <c r="N27902" t="s">
        <v>65156</v>
      </c>
      <c r="O27902" s="76" t="s">
        <v>4366</v>
      </c>
      <c r="P27902" s="82">
        <v>197</v>
      </c>
      <c r="Q27902" s="82" t="s">
        <v>78862</v>
      </c>
      <c r="R27902"/>
    </row>
    <row r="27903" spans="12:18" x14ac:dyDescent="0.25">
      <c r="L27903" t="s">
        <v>3463</v>
      </c>
      <c r="M27903" t="s">
        <v>25424</v>
      </c>
      <c r="N27903" t="s">
        <v>65157</v>
      </c>
      <c r="O27903" s="76" t="s">
        <v>4356</v>
      </c>
      <c r="P27903" s="82">
        <v>456</v>
      </c>
      <c r="Q27903" s="82" t="s">
        <v>78863</v>
      </c>
      <c r="R27903"/>
    </row>
    <row r="27904" spans="12:18" x14ac:dyDescent="0.25">
      <c r="L27904" t="s">
        <v>3463</v>
      </c>
      <c r="M27904" t="s">
        <v>4610</v>
      </c>
      <c r="N27904" t="s">
        <v>65158</v>
      </c>
      <c r="O27904" s="76" t="s">
        <v>4366</v>
      </c>
      <c r="P27904" s="82">
        <v>257</v>
      </c>
      <c r="Q27904" s="82" t="s">
        <v>78865</v>
      </c>
      <c r="R27904"/>
    </row>
    <row r="27905" spans="12:18" x14ac:dyDescent="0.25">
      <c r="L27905" t="s">
        <v>3463</v>
      </c>
      <c r="M27905" t="s">
        <v>25425</v>
      </c>
      <c r="N27905" t="s">
        <v>65159</v>
      </c>
      <c r="O27905" s="76" t="s">
        <v>4366</v>
      </c>
      <c r="P27905" s="82">
        <v>187</v>
      </c>
      <c r="Q27905" s="82" t="s">
        <v>78866</v>
      </c>
      <c r="R27905"/>
    </row>
    <row r="27906" spans="12:18" x14ac:dyDescent="0.25">
      <c r="L27906" t="s">
        <v>3463</v>
      </c>
      <c r="M27906" t="s">
        <v>26941</v>
      </c>
      <c r="N27906" t="s">
        <v>65160</v>
      </c>
      <c r="O27906" s="76" t="s">
        <v>4374</v>
      </c>
      <c r="P27906" s="82">
        <v>7376</v>
      </c>
      <c r="Q27906" s="82" t="s">
        <v>78867</v>
      </c>
      <c r="R27906"/>
    </row>
    <row r="27907" spans="12:18" x14ac:dyDescent="0.25">
      <c r="L27907" t="s">
        <v>3463</v>
      </c>
      <c r="M27907" t="s">
        <v>28989</v>
      </c>
      <c r="N27907" t="s">
        <v>65161</v>
      </c>
      <c r="O27907" s="76" t="s">
        <v>4356</v>
      </c>
      <c r="P27907" s="82">
        <v>2785</v>
      </c>
      <c r="Q27907" s="82" t="s">
        <v>78868</v>
      </c>
      <c r="R27907"/>
    </row>
    <row r="27908" spans="12:18" x14ac:dyDescent="0.25">
      <c r="L27908" t="s">
        <v>3463</v>
      </c>
      <c r="M27908" t="s">
        <v>27312</v>
      </c>
      <c r="N27908" t="s">
        <v>65162</v>
      </c>
      <c r="O27908" s="76" t="s">
        <v>4356</v>
      </c>
      <c r="P27908" s="82">
        <v>321</v>
      </c>
      <c r="Q27908" s="82" t="s">
        <v>78869</v>
      </c>
      <c r="R27908"/>
    </row>
    <row r="27909" spans="12:18" x14ac:dyDescent="0.25">
      <c r="L27909" t="s">
        <v>3463</v>
      </c>
      <c r="M27909" t="s">
        <v>25426</v>
      </c>
      <c r="N27909" t="s">
        <v>65163</v>
      </c>
      <c r="O27909" s="76" t="s">
        <v>4356</v>
      </c>
      <c r="P27909" s="82">
        <v>170</v>
      </c>
      <c r="Q27909" s="82" t="s">
        <v>78870</v>
      </c>
      <c r="R27909"/>
    </row>
    <row r="27910" spans="12:18" x14ac:dyDescent="0.25">
      <c r="L27910" t="s">
        <v>3463</v>
      </c>
      <c r="M27910" t="s">
        <v>27314</v>
      </c>
      <c r="N27910" t="s">
        <v>65164</v>
      </c>
      <c r="O27910" s="76" t="s">
        <v>4366</v>
      </c>
      <c r="P27910" s="82">
        <v>344</v>
      </c>
      <c r="Q27910" s="82" t="s">
        <v>78871</v>
      </c>
      <c r="R27910"/>
    </row>
    <row r="27911" spans="12:18" x14ac:dyDescent="0.25">
      <c r="L27911" t="s">
        <v>3463</v>
      </c>
      <c r="M27911" t="s">
        <v>27316</v>
      </c>
      <c r="N27911" t="s">
        <v>65165</v>
      </c>
      <c r="O27911" s="76" t="s">
        <v>4356</v>
      </c>
      <c r="P27911" s="82">
        <v>572</v>
      </c>
      <c r="Q27911" s="82" t="s">
        <v>78872</v>
      </c>
      <c r="R27911"/>
    </row>
    <row r="27912" spans="12:18" x14ac:dyDescent="0.25">
      <c r="L27912" t="s">
        <v>3463</v>
      </c>
      <c r="M27912" t="s">
        <v>15287</v>
      </c>
      <c r="N27912" t="s">
        <v>65166</v>
      </c>
      <c r="O27912" s="76" t="s">
        <v>4366</v>
      </c>
      <c r="P27912" s="82">
        <v>313</v>
      </c>
      <c r="Q27912" s="82" t="s">
        <v>78873</v>
      </c>
      <c r="R27912"/>
    </row>
    <row r="27913" spans="12:18" x14ac:dyDescent="0.25">
      <c r="L27913" t="s">
        <v>3463</v>
      </c>
      <c r="M27913" t="s">
        <v>26942</v>
      </c>
      <c r="N27913" t="s">
        <v>65167</v>
      </c>
      <c r="O27913" s="76" t="s">
        <v>4366</v>
      </c>
      <c r="P27913" s="82">
        <v>219</v>
      </c>
      <c r="Q27913" s="82" t="s">
        <v>78874</v>
      </c>
      <c r="R27913"/>
    </row>
    <row r="27914" spans="12:18" x14ac:dyDescent="0.25">
      <c r="L27914" t="s">
        <v>3463</v>
      </c>
      <c r="M27914" t="s">
        <v>9644</v>
      </c>
      <c r="N27914" t="s">
        <v>65168</v>
      </c>
      <c r="O27914" s="76" t="s">
        <v>4356</v>
      </c>
      <c r="P27914" s="82">
        <v>109</v>
      </c>
      <c r="Q27914" s="82" t="s">
        <v>78875</v>
      </c>
      <c r="R27914"/>
    </row>
    <row r="27915" spans="12:18" x14ac:dyDescent="0.25">
      <c r="L27915" t="s">
        <v>3463</v>
      </c>
      <c r="M27915" t="s">
        <v>27319</v>
      </c>
      <c r="N27915" t="s">
        <v>65169</v>
      </c>
      <c r="O27915" s="76" t="s">
        <v>4366</v>
      </c>
      <c r="P27915" s="82">
        <v>102</v>
      </c>
      <c r="Q27915" s="82" t="s">
        <v>78876</v>
      </c>
      <c r="R27915"/>
    </row>
    <row r="27916" spans="12:18" x14ac:dyDescent="0.25">
      <c r="L27916" t="s">
        <v>3463</v>
      </c>
      <c r="M27916" t="s">
        <v>6340</v>
      </c>
      <c r="N27916" t="s">
        <v>65170</v>
      </c>
      <c r="O27916" s="76" t="s">
        <v>4356</v>
      </c>
      <c r="P27916" s="82">
        <v>165</v>
      </c>
      <c r="Q27916" s="82" t="s">
        <v>78877</v>
      </c>
      <c r="R27916"/>
    </row>
    <row r="27917" spans="12:18" x14ac:dyDescent="0.25">
      <c r="L27917" t="s">
        <v>3463</v>
      </c>
      <c r="M27917" t="s">
        <v>27321</v>
      </c>
      <c r="N27917" t="s">
        <v>65171</v>
      </c>
      <c r="O27917" s="76" t="s">
        <v>4374</v>
      </c>
      <c r="P27917" s="82">
        <v>1109</v>
      </c>
      <c r="Q27917" s="82" t="s">
        <v>78878</v>
      </c>
      <c r="R27917"/>
    </row>
    <row r="27918" spans="12:18" x14ac:dyDescent="0.25">
      <c r="L27918" t="s">
        <v>3463</v>
      </c>
      <c r="M27918" t="s">
        <v>27322</v>
      </c>
      <c r="N27918" t="s">
        <v>65172</v>
      </c>
      <c r="O27918" s="76" t="s">
        <v>4374</v>
      </c>
      <c r="P27918" s="82">
        <v>6177</v>
      </c>
      <c r="Q27918" s="82" t="s">
        <v>78879</v>
      </c>
      <c r="R27918"/>
    </row>
    <row r="27919" spans="12:18" x14ac:dyDescent="0.25">
      <c r="L27919" t="s">
        <v>3463</v>
      </c>
      <c r="M27919" t="s">
        <v>26943</v>
      </c>
      <c r="N27919" t="s">
        <v>65173</v>
      </c>
      <c r="O27919" s="76" t="s">
        <v>4356</v>
      </c>
      <c r="P27919" s="82">
        <v>1112</v>
      </c>
      <c r="Q27919" s="82" t="s">
        <v>78880</v>
      </c>
      <c r="R27919"/>
    </row>
    <row r="27920" spans="12:18" x14ac:dyDescent="0.25">
      <c r="L27920" t="s">
        <v>3463</v>
      </c>
      <c r="M27920" t="s">
        <v>28991</v>
      </c>
      <c r="N27920" t="s">
        <v>65174</v>
      </c>
      <c r="O27920" s="76" t="s">
        <v>4356</v>
      </c>
      <c r="P27920" s="82">
        <v>3708</v>
      </c>
      <c r="Q27920" s="82" t="s">
        <v>78881</v>
      </c>
      <c r="R27920"/>
    </row>
    <row r="27921" spans="12:18" x14ac:dyDescent="0.25">
      <c r="L27921" t="s">
        <v>3463</v>
      </c>
      <c r="M27921" t="s">
        <v>27323</v>
      </c>
      <c r="N27921" t="s">
        <v>65175</v>
      </c>
      <c r="O27921" s="76" t="s">
        <v>4356</v>
      </c>
      <c r="P27921" s="82">
        <v>550</v>
      </c>
      <c r="Q27921" s="82" t="s">
        <v>78883</v>
      </c>
      <c r="R27921"/>
    </row>
    <row r="27922" spans="12:18" x14ac:dyDescent="0.25">
      <c r="L27922" t="s">
        <v>3463</v>
      </c>
      <c r="M27922" t="s">
        <v>25427</v>
      </c>
      <c r="N27922" t="s">
        <v>65176</v>
      </c>
      <c r="O27922" s="76" t="s">
        <v>4366</v>
      </c>
      <c r="P27922" s="82">
        <v>382</v>
      </c>
      <c r="Q27922" s="82" t="s">
        <v>78884</v>
      </c>
      <c r="R27922"/>
    </row>
    <row r="27923" spans="12:18" x14ac:dyDescent="0.25">
      <c r="L27923" t="s">
        <v>3463</v>
      </c>
      <c r="M27923" t="s">
        <v>25428</v>
      </c>
      <c r="N27923" t="s">
        <v>65177</v>
      </c>
      <c r="O27923" s="76" t="s">
        <v>4356</v>
      </c>
      <c r="P27923" s="82">
        <v>208</v>
      </c>
      <c r="Q27923" s="82" t="s">
        <v>78885</v>
      </c>
      <c r="R27923"/>
    </row>
    <row r="27924" spans="12:18" x14ac:dyDescent="0.25">
      <c r="L27924" t="s">
        <v>3463</v>
      </c>
      <c r="M27924" t="s">
        <v>30025</v>
      </c>
      <c r="N27924" t="s">
        <v>65178</v>
      </c>
      <c r="O27924" s="76" t="s">
        <v>4366</v>
      </c>
      <c r="P27924" s="82">
        <v>20</v>
      </c>
      <c r="Q27924" s="82" t="s">
        <v>78886</v>
      </c>
      <c r="R27924"/>
    </row>
    <row r="27925" spans="12:18" x14ac:dyDescent="0.25">
      <c r="L27925" t="s">
        <v>3463</v>
      </c>
      <c r="M27925" t="s">
        <v>25429</v>
      </c>
      <c r="N27925" t="s">
        <v>65179</v>
      </c>
      <c r="O27925" s="76" t="s">
        <v>4356</v>
      </c>
      <c r="P27925" s="82">
        <v>592</v>
      </c>
      <c r="Q27925" s="82" t="s">
        <v>78887</v>
      </c>
      <c r="R27925"/>
    </row>
    <row r="27926" spans="12:18" x14ac:dyDescent="0.25">
      <c r="L27926" t="s">
        <v>3463</v>
      </c>
      <c r="M27926" t="s">
        <v>27325</v>
      </c>
      <c r="N27926" t="s">
        <v>65180</v>
      </c>
      <c r="O27926" s="76" t="s">
        <v>4366</v>
      </c>
      <c r="P27926" s="82">
        <v>74</v>
      </c>
      <c r="Q27926" s="82" t="s">
        <v>78888</v>
      </c>
      <c r="R27926"/>
    </row>
    <row r="27927" spans="12:18" x14ac:dyDescent="0.25">
      <c r="L27927" t="s">
        <v>3463</v>
      </c>
      <c r="M27927" t="s">
        <v>17847</v>
      </c>
      <c r="N27927" t="s">
        <v>65181</v>
      </c>
      <c r="O27927" s="76" t="s">
        <v>4366</v>
      </c>
      <c r="P27927" s="82">
        <v>93</v>
      </c>
      <c r="Q27927" s="82" t="s">
        <v>78889</v>
      </c>
      <c r="R27927"/>
    </row>
    <row r="27928" spans="12:18" x14ac:dyDescent="0.25">
      <c r="L27928" t="s">
        <v>3463</v>
      </c>
      <c r="M27928" t="s">
        <v>30030</v>
      </c>
      <c r="N27928" t="s">
        <v>65182</v>
      </c>
      <c r="O27928" s="76" t="s">
        <v>4366</v>
      </c>
      <c r="P27928" s="82">
        <v>275</v>
      </c>
      <c r="Q27928" s="82" t="s">
        <v>78890</v>
      </c>
      <c r="R27928"/>
    </row>
    <row r="27929" spans="12:18" x14ac:dyDescent="0.25">
      <c r="L27929" t="s">
        <v>3463</v>
      </c>
      <c r="M27929" t="s">
        <v>30033</v>
      </c>
      <c r="N27929" t="s">
        <v>65183</v>
      </c>
      <c r="O27929" s="76" t="s">
        <v>4356</v>
      </c>
      <c r="P27929" s="82">
        <v>237</v>
      </c>
      <c r="Q27929" s="82" t="s">
        <v>78891</v>
      </c>
      <c r="R27929"/>
    </row>
    <row r="27930" spans="12:18" x14ac:dyDescent="0.25">
      <c r="L27930" t="s">
        <v>3463</v>
      </c>
      <c r="M27930" t="s">
        <v>30037</v>
      </c>
      <c r="N27930" t="s">
        <v>65184</v>
      </c>
      <c r="O27930" s="76" t="s">
        <v>4356</v>
      </c>
      <c r="P27930" s="82">
        <v>769</v>
      </c>
      <c r="Q27930" s="82" t="s">
        <v>78892</v>
      </c>
      <c r="R27930"/>
    </row>
    <row r="27931" spans="12:18" x14ac:dyDescent="0.25">
      <c r="L27931" t="s">
        <v>3463</v>
      </c>
      <c r="M27931" t="s">
        <v>28993</v>
      </c>
      <c r="N27931" t="s">
        <v>65185</v>
      </c>
      <c r="O27931" s="76" t="s">
        <v>4356</v>
      </c>
      <c r="P27931" s="82">
        <v>2275</v>
      </c>
      <c r="Q27931" s="82" t="s">
        <v>78893</v>
      </c>
      <c r="R27931"/>
    </row>
    <row r="27932" spans="12:18" x14ac:dyDescent="0.25">
      <c r="L27932" t="s">
        <v>3463</v>
      </c>
      <c r="M27932" t="s">
        <v>25971</v>
      </c>
      <c r="N27932" t="s">
        <v>65186</v>
      </c>
      <c r="O27932" s="76" t="s">
        <v>4356</v>
      </c>
      <c r="P27932" s="82">
        <v>869</v>
      </c>
      <c r="Q27932" s="82" t="s">
        <v>78896</v>
      </c>
      <c r="R27932"/>
    </row>
    <row r="27933" spans="12:18" x14ac:dyDescent="0.25">
      <c r="L27933" t="s">
        <v>3463</v>
      </c>
      <c r="M27933" t="s">
        <v>27328</v>
      </c>
      <c r="N27933" t="s">
        <v>65187</v>
      </c>
      <c r="O27933" s="76" t="s">
        <v>4366</v>
      </c>
      <c r="P27933" s="82">
        <v>251</v>
      </c>
      <c r="Q27933" s="82" t="s">
        <v>78897</v>
      </c>
      <c r="R27933"/>
    </row>
    <row r="27934" spans="12:18" x14ac:dyDescent="0.25">
      <c r="L27934" t="s">
        <v>3463</v>
      </c>
      <c r="M27934" t="s">
        <v>28996</v>
      </c>
      <c r="N27934" t="s">
        <v>65188</v>
      </c>
      <c r="O27934" s="76" t="s">
        <v>4356</v>
      </c>
      <c r="P27934" s="82">
        <v>4830</v>
      </c>
      <c r="Q27934" s="82" t="s">
        <v>78898</v>
      </c>
      <c r="R27934"/>
    </row>
    <row r="27935" spans="12:18" x14ac:dyDescent="0.25">
      <c r="L27935" t="s">
        <v>3463</v>
      </c>
      <c r="M27935" t="s">
        <v>27052</v>
      </c>
      <c r="N27935" t="s">
        <v>65189</v>
      </c>
      <c r="O27935" s="76" t="s">
        <v>4356</v>
      </c>
      <c r="P27935" s="82">
        <v>324</v>
      </c>
      <c r="Q27935" s="82" t="s">
        <v>79317</v>
      </c>
      <c r="R27935"/>
    </row>
    <row r="27936" spans="12:18" x14ac:dyDescent="0.25">
      <c r="L27936" t="s">
        <v>3463</v>
      </c>
      <c r="M27936" t="s">
        <v>30043</v>
      </c>
      <c r="N27936" t="s">
        <v>65190</v>
      </c>
      <c r="O27936" s="76" t="s">
        <v>4366</v>
      </c>
      <c r="P27936" s="82">
        <v>141</v>
      </c>
      <c r="Q27936" s="82" t="s">
        <v>78899</v>
      </c>
      <c r="R27936"/>
    </row>
    <row r="27937" spans="12:18" x14ac:dyDescent="0.25">
      <c r="L27937" t="s">
        <v>3463</v>
      </c>
      <c r="M27937" t="s">
        <v>30047</v>
      </c>
      <c r="N27937" t="s">
        <v>65191</v>
      </c>
      <c r="O27937" s="76" t="s">
        <v>4366</v>
      </c>
      <c r="P27937" s="82">
        <v>47</v>
      </c>
      <c r="Q27937" s="82" t="s">
        <v>78900</v>
      </c>
      <c r="R27937"/>
    </row>
    <row r="27938" spans="12:18" x14ac:dyDescent="0.25">
      <c r="L27938" t="s">
        <v>3463</v>
      </c>
      <c r="M27938" t="s">
        <v>30050</v>
      </c>
      <c r="N27938" t="s">
        <v>65192</v>
      </c>
      <c r="O27938" s="76" t="s">
        <v>4366</v>
      </c>
      <c r="P27938" s="82">
        <v>308</v>
      </c>
      <c r="Q27938" s="82" t="s">
        <v>78901</v>
      </c>
      <c r="R27938"/>
    </row>
    <row r="27939" spans="12:18" x14ac:dyDescent="0.25">
      <c r="L27939" t="s">
        <v>3463</v>
      </c>
      <c r="M27939" t="s">
        <v>26945</v>
      </c>
      <c r="N27939" t="s">
        <v>65193</v>
      </c>
      <c r="O27939" s="76" t="s">
        <v>4356</v>
      </c>
      <c r="P27939" s="82">
        <v>441</v>
      </c>
      <c r="Q27939" s="82" t="s">
        <v>78903</v>
      </c>
      <c r="R27939"/>
    </row>
    <row r="27940" spans="12:18" x14ac:dyDescent="0.25">
      <c r="L27940" t="s">
        <v>3463</v>
      </c>
      <c r="M27940" t="s">
        <v>25431</v>
      </c>
      <c r="N27940" t="s">
        <v>65194</v>
      </c>
      <c r="O27940" s="76" t="s">
        <v>4366</v>
      </c>
      <c r="P27940" s="82">
        <v>190</v>
      </c>
      <c r="Q27940" s="82" t="s">
        <v>78904</v>
      </c>
      <c r="R27940"/>
    </row>
    <row r="27941" spans="12:18" x14ac:dyDescent="0.25">
      <c r="L27941" t="s">
        <v>3463</v>
      </c>
      <c r="M27941" t="s">
        <v>25432</v>
      </c>
      <c r="N27941" t="s">
        <v>65195</v>
      </c>
      <c r="O27941" s="76" t="s">
        <v>4356</v>
      </c>
      <c r="P27941" s="82">
        <v>557</v>
      </c>
      <c r="Q27941" s="82" t="s">
        <v>78905</v>
      </c>
      <c r="R27941"/>
    </row>
    <row r="27942" spans="12:18" x14ac:dyDescent="0.25">
      <c r="L27942" t="s">
        <v>3463</v>
      </c>
      <c r="M27942" t="s">
        <v>25433</v>
      </c>
      <c r="N27942" t="s">
        <v>65196</v>
      </c>
      <c r="O27942" s="76" t="s">
        <v>4366</v>
      </c>
      <c r="P27942" s="82">
        <v>232</v>
      </c>
      <c r="Q27942" s="82" t="s">
        <v>78906</v>
      </c>
      <c r="R27942"/>
    </row>
    <row r="27943" spans="12:18" x14ac:dyDescent="0.25">
      <c r="L27943" t="s">
        <v>3463</v>
      </c>
      <c r="M27943" t="s">
        <v>28998</v>
      </c>
      <c r="N27943" t="s">
        <v>65197</v>
      </c>
      <c r="O27943" s="76" t="s">
        <v>4366</v>
      </c>
      <c r="P27943" s="82">
        <v>252</v>
      </c>
      <c r="Q27943" s="82" t="s">
        <v>78907</v>
      </c>
      <c r="R27943"/>
    </row>
    <row r="27944" spans="12:18" x14ac:dyDescent="0.25">
      <c r="L27944" t="s">
        <v>3463</v>
      </c>
      <c r="M27944" t="s">
        <v>16827</v>
      </c>
      <c r="N27944" t="s">
        <v>65198</v>
      </c>
      <c r="O27944" s="76" t="s">
        <v>4356</v>
      </c>
      <c r="P27944" s="82">
        <v>834</v>
      </c>
      <c r="Q27944" s="82" t="s">
        <v>78908</v>
      </c>
      <c r="R27944"/>
    </row>
    <row r="27945" spans="12:18" x14ac:dyDescent="0.25">
      <c r="L27945" t="s">
        <v>3463</v>
      </c>
      <c r="M27945" t="s">
        <v>29000</v>
      </c>
      <c r="N27945" t="s">
        <v>65199</v>
      </c>
      <c r="O27945" s="76" t="s">
        <v>4356</v>
      </c>
      <c r="P27945" s="82">
        <v>1351</v>
      </c>
      <c r="Q27945" s="82" t="s">
        <v>78909</v>
      </c>
      <c r="R27945"/>
    </row>
    <row r="27946" spans="12:18" x14ac:dyDescent="0.25">
      <c r="L27946" t="s">
        <v>3463</v>
      </c>
      <c r="M27946" t="s">
        <v>26946</v>
      </c>
      <c r="N27946" t="s">
        <v>65200</v>
      </c>
      <c r="O27946" s="76" t="s">
        <v>4356</v>
      </c>
      <c r="P27946" s="82">
        <v>2986</v>
      </c>
      <c r="Q27946" s="82" t="s">
        <v>78910</v>
      </c>
      <c r="R27946"/>
    </row>
    <row r="27947" spans="12:18" x14ac:dyDescent="0.25">
      <c r="L27947" t="s">
        <v>3463</v>
      </c>
      <c r="M27947" t="s">
        <v>29002</v>
      </c>
      <c r="N27947" t="s">
        <v>65201</v>
      </c>
      <c r="O27947" s="76" t="s">
        <v>4356</v>
      </c>
      <c r="P27947" s="82">
        <v>81</v>
      </c>
      <c r="Q27947" s="82" t="s">
        <v>78911</v>
      </c>
      <c r="R27947"/>
    </row>
    <row r="27948" spans="12:18" x14ac:dyDescent="0.25">
      <c r="L27948" t="s">
        <v>3463</v>
      </c>
      <c r="M27948" t="s">
        <v>25434</v>
      </c>
      <c r="N27948" t="s">
        <v>65202</v>
      </c>
      <c r="O27948" s="76" t="s">
        <v>4366</v>
      </c>
      <c r="P27948" s="82">
        <v>186</v>
      </c>
      <c r="Q27948" s="82" t="s">
        <v>78912</v>
      </c>
      <c r="R27948"/>
    </row>
    <row r="27949" spans="12:18" x14ac:dyDescent="0.25">
      <c r="L27949" t="s">
        <v>3463</v>
      </c>
      <c r="M27949" t="s">
        <v>19938</v>
      </c>
      <c r="N27949" t="s">
        <v>65203</v>
      </c>
      <c r="O27949" s="76" t="s">
        <v>4374</v>
      </c>
      <c r="P27949" s="82">
        <v>2480</v>
      </c>
      <c r="Q27949" s="82" t="s">
        <v>78913</v>
      </c>
      <c r="R27949"/>
    </row>
    <row r="27950" spans="12:18" x14ac:dyDescent="0.25">
      <c r="L27950" t="s">
        <v>3463</v>
      </c>
      <c r="M27950" t="s">
        <v>30053</v>
      </c>
      <c r="N27950" t="s">
        <v>65204</v>
      </c>
      <c r="O27950" s="76" t="s">
        <v>4356</v>
      </c>
      <c r="P27950" s="82">
        <v>535</v>
      </c>
      <c r="Q27950" s="82" t="s">
        <v>78914</v>
      </c>
      <c r="R27950"/>
    </row>
    <row r="27951" spans="12:18" x14ac:dyDescent="0.25">
      <c r="L27951" t="s">
        <v>3463</v>
      </c>
      <c r="M27951" t="s">
        <v>25435</v>
      </c>
      <c r="N27951" t="s">
        <v>65205</v>
      </c>
      <c r="O27951" s="76" t="s">
        <v>4366</v>
      </c>
      <c r="P27951" s="82">
        <v>263</v>
      </c>
      <c r="Q27951" s="82" t="s">
        <v>78915</v>
      </c>
      <c r="R27951"/>
    </row>
    <row r="27952" spans="12:18" x14ac:dyDescent="0.25">
      <c r="L27952" t="s">
        <v>3463</v>
      </c>
      <c r="M27952" t="s">
        <v>30056</v>
      </c>
      <c r="N27952" t="s">
        <v>65206</v>
      </c>
      <c r="O27952" s="76" t="s">
        <v>4356</v>
      </c>
      <c r="P27952" s="82">
        <v>1829</v>
      </c>
      <c r="Q27952" s="82" t="s">
        <v>78916</v>
      </c>
      <c r="R27952"/>
    </row>
    <row r="27953" spans="12:18" x14ac:dyDescent="0.25">
      <c r="L27953" t="s">
        <v>3463</v>
      </c>
      <c r="M27953" t="s">
        <v>25436</v>
      </c>
      <c r="N27953" t="s">
        <v>65207</v>
      </c>
      <c r="O27953" s="76" t="s">
        <v>4356</v>
      </c>
      <c r="P27953" s="82">
        <v>1538</v>
      </c>
      <c r="Q27953" s="82" t="s">
        <v>78917</v>
      </c>
      <c r="R27953"/>
    </row>
    <row r="27954" spans="12:18" x14ac:dyDescent="0.25">
      <c r="L27954" t="s">
        <v>3463</v>
      </c>
      <c r="M27954" t="s">
        <v>26948</v>
      </c>
      <c r="N27954" t="s">
        <v>65208</v>
      </c>
      <c r="O27954" s="76" t="s">
        <v>4366</v>
      </c>
      <c r="P27954" s="82">
        <v>197</v>
      </c>
      <c r="Q27954" s="82" t="s">
        <v>78918</v>
      </c>
      <c r="R27954"/>
    </row>
    <row r="27955" spans="12:18" x14ac:dyDescent="0.25">
      <c r="L27955" t="s">
        <v>3463</v>
      </c>
      <c r="M27955" t="s">
        <v>25437</v>
      </c>
      <c r="N27955" t="s">
        <v>65209</v>
      </c>
      <c r="O27955" s="76" t="s">
        <v>4356</v>
      </c>
      <c r="P27955" s="82">
        <v>319</v>
      </c>
      <c r="Q27955" s="82" t="s">
        <v>78919</v>
      </c>
      <c r="R27955"/>
    </row>
    <row r="27956" spans="12:18" x14ac:dyDescent="0.25">
      <c r="L27956" t="s">
        <v>3463</v>
      </c>
      <c r="M27956" t="s">
        <v>27332</v>
      </c>
      <c r="N27956" t="s">
        <v>65210</v>
      </c>
      <c r="O27956" s="76" t="s">
        <v>4356</v>
      </c>
      <c r="P27956" s="82">
        <v>316</v>
      </c>
      <c r="Q27956" s="82" t="s">
        <v>78920</v>
      </c>
      <c r="R27956"/>
    </row>
    <row r="27957" spans="12:18" x14ac:dyDescent="0.25">
      <c r="L27957" t="s">
        <v>3463</v>
      </c>
      <c r="M27957" t="s">
        <v>25438</v>
      </c>
      <c r="N27957" t="s">
        <v>65211</v>
      </c>
      <c r="O27957" s="76" t="s">
        <v>4356</v>
      </c>
      <c r="P27957" s="82">
        <v>1145</v>
      </c>
      <c r="Q27957" s="82" t="s">
        <v>78921</v>
      </c>
      <c r="R27957"/>
    </row>
    <row r="27958" spans="12:18" x14ac:dyDescent="0.25">
      <c r="L27958" t="s">
        <v>3463</v>
      </c>
      <c r="M27958" t="s">
        <v>27334</v>
      </c>
      <c r="N27958" t="s">
        <v>65212</v>
      </c>
      <c r="O27958" s="76" t="s">
        <v>4366</v>
      </c>
      <c r="P27958" s="82">
        <v>90</v>
      </c>
      <c r="Q27958" s="82" t="s">
        <v>78922</v>
      </c>
      <c r="R27958"/>
    </row>
    <row r="27959" spans="12:18" x14ac:dyDescent="0.25">
      <c r="L27959" t="s">
        <v>3463</v>
      </c>
      <c r="M27959" t="s">
        <v>25439</v>
      </c>
      <c r="N27959" t="s">
        <v>65213</v>
      </c>
      <c r="O27959" s="76" t="s">
        <v>4366</v>
      </c>
      <c r="P27959" s="82">
        <v>133</v>
      </c>
      <c r="Q27959" s="82" t="s">
        <v>78923</v>
      </c>
      <c r="R27959"/>
    </row>
    <row r="27960" spans="12:18" x14ac:dyDescent="0.25">
      <c r="L27960" t="s">
        <v>3463</v>
      </c>
      <c r="M27960" t="s">
        <v>25440</v>
      </c>
      <c r="N27960" t="s">
        <v>65214</v>
      </c>
      <c r="O27960" s="76" t="s">
        <v>4366</v>
      </c>
      <c r="P27960" s="82">
        <v>388</v>
      </c>
      <c r="Q27960" s="82" t="s">
        <v>78924</v>
      </c>
      <c r="R27960"/>
    </row>
    <row r="27961" spans="12:18" x14ac:dyDescent="0.25">
      <c r="L27961" t="s">
        <v>3463</v>
      </c>
      <c r="M27961" t="s">
        <v>26949</v>
      </c>
      <c r="N27961" t="s">
        <v>65215</v>
      </c>
      <c r="O27961" s="76" t="s">
        <v>4366</v>
      </c>
      <c r="P27961" s="82">
        <v>119</v>
      </c>
      <c r="Q27961" s="82" t="s">
        <v>78925</v>
      </c>
      <c r="R27961"/>
    </row>
    <row r="27962" spans="12:18" x14ac:dyDescent="0.25">
      <c r="L27962" t="s">
        <v>3463</v>
      </c>
      <c r="M27962" t="s">
        <v>25441</v>
      </c>
      <c r="N27962" t="s">
        <v>65216</v>
      </c>
      <c r="O27962" s="76" t="s">
        <v>4356</v>
      </c>
      <c r="P27962" s="82">
        <v>558</v>
      </c>
      <c r="Q27962" s="82" t="s">
        <v>78926</v>
      </c>
      <c r="R27962"/>
    </row>
    <row r="27963" spans="12:18" x14ac:dyDescent="0.25">
      <c r="L27963" t="s">
        <v>3463</v>
      </c>
      <c r="M27963" t="s">
        <v>26950</v>
      </c>
      <c r="N27963" t="s">
        <v>65217</v>
      </c>
      <c r="O27963" s="76" t="s">
        <v>4366</v>
      </c>
      <c r="P27963" s="82">
        <v>171</v>
      </c>
      <c r="Q27963" s="82" t="s">
        <v>78927</v>
      </c>
      <c r="R27963"/>
    </row>
    <row r="27964" spans="12:18" x14ac:dyDescent="0.25">
      <c r="L27964" t="s">
        <v>3463</v>
      </c>
      <c r="M27964" t="s">
        <v>27336</v>
      </c>
      <c r="N27964" t="s">
        <v>65218</v>
      </c>
      <c r="O27964" s="76" t="s">
        <v>4356</v>
      </c>
      <c r="P27964" s="82">
        <v>694</v>
      </c>
      <c r="Q27964" s="82" t="s">
        <v>78928</v>
      </c>
      <c r="R27964"/>
    </row>
    <row r="27965" spans="12:18" x14ac:dyDescent="0.25">
      <c r="L27965" t="s">
        <v>3463</v>
      </c>
      <c r="M27965" t="s">
        <v>29005</v>
      </c>
      <c r="N27965" t="s">
        <v>65219</v>
      </c>
      <c r="O27965" s="76" t="s">
        <v>4356</v>
      </c>
      <c r="P27965" s="82">
        <v>1794</v>
      </c>
      <c r="Q27965" s="82" t="s">
        <v>78929</v>
      </c>
      <c r="R27965"/>
    </row>
    <row r="27966" spans="12:18" x14ac:dyDescent="0.25">
      <c r="L27966" t="s">
        <v>3463</v>
      </c>
      <c r="M27966" t="s">
        <v>27338</v>
      </c>
      <c r="N27966" t="s">
        <v>65220</v>
      </c>
      <c r="O27966" s="76" t="s">
        <v>4356</v>
      </c>
      <c r="P27966" s="82">
        <v>306</v>
      </c>
      <c r="Q27966" s="82" t="s">
        <v>78930</v>
      </c>
      <c r="R27966"/>
    </row>
    <row r="27967" spans="12:18" x14ac:dyDescent="0.25">
      <c r="L27967" t="s">
        <v>3463</v>
      </c>
      <c r="M27967" t="s">
        <v>26951</v>
      </c>
      <c r="N27967" t="s">
        <v>65221</v>
      </c>
      <c r="O27967" s="76" t="s">
        <v>4366</v>
      </c>
      <c r="P27967" s="82">
        <v>80</v>
      </c>
      <c r="Q27967" s="82" t="s">
        <v>78931</v>
      </c>
      <c r="R27967"/>
    </row>
    <row r="27968" spans="12:18" x14ac:dyDescent="0.25">
      <c r="L27968" t="s">
        <v>3463</v>
      </c>
      <c r="M27968" t="s">
        <v>25442</v>
      </c>
      <c r="N27968" t="s">
        <v>65222</v>
      </c>
      <c r="O27968" s="76" t="s">
        <v>4366</v>
      </c>
      <c r="P27968" s="82">
        <v>311</v>
      </c>
      <c r="Q27968" s="82" t="s">
        <v>78932</v>
      </c>
      <c r="R27968"/>
    </row>
    <row r="27969" spans="12:18" x14ac:dyDescent="0.25">
      <c r="L27969" t="s">
        <v>3463</v>
      </c>
      <c r="M27969" t="s">
        <v>30059</v>
      </c>
      <c r="N27969" t="s">
        <v>65223</v>
      </c>
      <c r="O27969" s="76" t="s">
        <v>4356</v>
      </c>
      <c r="P27969" s="82">
        <v>174</v>
      </c>
      <c r="Q27969" s="82" t="s">
        <v>78933</v>
      </c>
      <c r="R27969"/>
    </row>
    <row r="27970" spans="12:18" x14ac:dyDescent="0.25">
      <c r="L27970" t="s">
        <v>3463</v>
      </c>
      <c r="M27970" t="s">
        <v>29007</v>
      </c>
      <c r="N27970" t="s">
        <v>65224</v>
      </c>
      <c r="O27970" s="76" t="s">
        <v>4356</v>
      </c>
      <c r="P27970" s="82">
        <v>343</v>
      </c>
      <c r="Q27970" s="82" t="s">
        <v>78934</v>
      </c>
      <c r="R27970"/>
    </row>
    <row r="27971" spans="12:18" x14ac:dyDescent="0.25">
      <c r="L27971" t="s">
        <v>3463</v>
      </c>
      <c r="M27971" t="s">
        <v>25443</v>
      </c>
      <c r="N27971" t="s">
        <v>65225</v>
      </c>
      <c r="O27971" s="76" t="s">
        <v>4374</v>
      </c>
      <c r="P27971" s="82">
        <v>7817</v>
      </c>
      <c r="Q27971" s="82" t="s">
        <v>78935</v>
      </c>
      <c r="R27971"/>
    </row>
    <row r="27972" spans="12:18" x14ac:dyDescent="0.25">
      <c r="L27972" t="s">
        <v>3463</v>
      </c>
      <c r="M27972" t="s">
        <v>29010</v>
      </c>
      <c r="N27972" t="s">
        <v>65226</v>
      </c>
      <c r="O27972" s="76" t="s">
        <v>4356</v>
      </c>
      <c r="P27972" s="82">
        <v>794</v>
      </c>
      <c r="Q27972" s="82" t="s">
        <v>78936</v>
      </c>
      <c r="R27972"/>
    </row>
    <row r="27973" spans="12:18" x14ac:dyDescent="0.25">
      <c r="L27973" t="s">
        <v>3463</v>
      </c>
      <c r="M27973" t="s">
        <v>25444</v>
      </c>
      <c r="N27973" t="s">
        <v>65227</v>
      </c>
      <c r="O27973" s="76" t="s">
        <v>4356</v>
      </c>
      <c r="P27973" s="82">
        <v>907</v>
      </c>
      <c r="Q27973" s="82" t="s">
        <v>78937</v>
      </c>
      <c r="R27973"/>
    </row>
    <row r="27974" spans="12:18" x14ac:dyDescent="0.25">
      <c r="L27974" t="s">
        <v>3463</v>
      </c>
      <c r="M27974" t="s">
        <v>29013</v>
      </c>
      <c r="N27974" t="s">
        <v>65228</v>
      </c>
      <c r="O27974" s="76" t="s">
        <v>4366</v>
      </c>
      <c r="P27974" s="82">
        <v>79</v>
      </c>
      <c r="Q27974" s="82" t="s">
        <v>78938</v>
      </c>
      <c r="R27974"/>
    </row>
    <row r="27975" spans="12:18" x14ac:dyDescent="0.25">
      <c r="L27975" t="s">
        <v>3463</v>
      </c>
      <c r="M27975" t="s">
        <v>30066</v>
      </c>
      <c r="N27975" t="s">
        <v>65229</v>
      </c>
      <c r="O27975" s="76" t="s">
        <v>4366</v>
      </c>
      <c r="P27975" s="82">
        <v>167</v>
      </c>
      <c r="Q27975" s="82" t="s">
        <v>78939</v>
      </c>
      <c r="R27975"/>
    </row>
    <row r="27976" spans="12:18" x14ac:dyDescent="0.25">
      <c r="L27976" t="s">
        <v>3463</v>
      </c>
      <c r="M27976" t="s">
        <v>26952</v>
      </c>
      <c r="N27976" t="s">
        <v>65230</v>
      </c>
      <c r="O27976" s="76" t="s">
        <v>4356</v>
      </c>
      <c r="P27976" s="82">
        <v>1333</v>
      </c>
      <c r="Q27976" s="82" t="s">
        <v>78940</v>
      </c>
      <c r="R27976"/>
    </row>
    <row r="27977" spans="12:18" x14ac:dyDescent="0.25">
      <c r="L27977" t="s">
        <v>3463</v>
      </c>
      <c r="M27977" t="s">
        <v>29015</v>
      </c>
      <c r="N27977" t="s">
        <v>65231</v>
      </c>
      <c r="O27977" s="76" t="s">
        <v>4366</v>
      </c>
      <c r="P27977" s="82">
        <v>153</v>
      </c>
      <c r="Q27977" s="82" t="s">
        <v>78941</v>
      </c>
      <c r="R27977"/>
    </row>
    <row r="27978" spans="12:18" x14ac:dyDescent="0.25">
      <c r="L27978" t="s">
        <v>3463</v>
      </c>
      <c r="M27978" t="s">
        <v>30069</v>
      </c>
      <c r="N27978" t="s">
        <v>65232</v>
      </c>
      <c r="O27978" s="76" t="s">
        <v>4356</v>
      </c>
      <c r="P27978" s="82">
        <v>570</v>
      </c>
      <c r="Q27978" s="82" t="s">
        <v>78942</v>
      </c>
      <c r="R27978"/>
    </row>
    <row r="27979" spans="12:18" x14ac:dyDescent="0.25">
      <c r="L27979" t="s">
        <v>3463</v>
      </c>
      <c r="M27979" t="s">
        <v>26953</v>
      </c>
      <c r="N27979" t="s">
        <v>65233</v>
      </c>
      <c r="O27979" s="76" t="s">
        <v>4356</v>
      </c>
      <c r="P27979" s="82">
        <v>340</v>
      </c>
      <c r="Q27979" s="82" t="s">
        <v>78943</v>
      </c>
      <c r="R27979"/>
    </row>
    <row r="27980" spans="12:18" x14ac:dyDescent="0.25">
      <c r="L27980" t="s">
        <v>3463</v>
      </c>
      <c r="M27980" t="s">
        <v>25871</v>
      </c>
      <c r="N27980" t="s">
        <v>65234</v>
      </c>
      <c r="O27980" s="76" t="s">
        <v>4366</v>
      </c>
      <c r="P27980" s="82">
        <v>273</v>
      </c>
      <c r="Q27980" s="82" t="s">
        <v>78944</v>
      </c>
      <c r="R27980"/>
    </row>
    <row r="27981" spans="12:18" x14ac:dyDescent="0.25">
      <c r="L27981" t="s">
        <v>3463</v>
      </c>
      <c r="M27981" t="s">
        <v>29017</v>
      </c>
      <c r="N27981" t="s">
        <v>65235</v>
      </c>
      <c r="O27981" s="76" t="s">
        <v>4356</v>
      </c>
      <c r="P27981" s="82">
        <v>1583</v>
      </c>
      <c r="Q27981" s="82" t="s">
        <v>78945</v>
      </c>
      <c r="R27981"/>
    </row>
    <row r="27982" spans="12:18" x14ac:dyDescent="0.25">
      <c r="L27982" t="s">
        <v>3463</v>
      </c>
      <c r="M27982" t="s">
        <v>30072</v>
      </c>
      <c r="N27982" t="s">
        <v>65236</v>
      </c>
      <c r="O27982" s="76" t="s">
        <v>4366</v>
      </c>
      <c r="P27982" s="82">
        <v>61</v>
      </c>
      <c r="Q27982" s="82" t="s">
        <v>78946</v>
      </c>
      <c r="R27982"/>
    </row>
    <row r="27983" spans="12:18" x14ac:dyDescent="0.25">
      <c r="L27983" t="s">
        <v>3463</v>
      </c>
      <c r="M27983" t="s">
        <v>27340</v>
      </c>
      <c r="N27983" t="s">
        <v>65237</v>
      </c>
      <c r="O27983" s="76" t="s">
        <v>4374</v>
      </c>
      <c r="P27983" s="82">
        <v>1613</v>
      </c>
      <c r="Q27983" s="82" t="s">
        <v>78947</v>
      </c>
      <c r="R27983"/>
    </row>
    <row r="27984" spans="12:18" x14ac:dyDescent="0.25">
      <c r="L27984" t="s">
        <v>3463</v>
      </c>
      <c r="M27984" t="s">
        <v>27342</v>
      </c>
      <c r="N27984" t="s">
        <v>65238</v>
      </c>
      <c r="O27984" s="76" t="s">
        <v>4356</v>
      </c>
      <c r="P27984" s="82">
        <v>2217</v>
      </c>
      <c r="Q27984" s="82" t="s">
        <v>78948</v>
      </c>
      <c r="R27984"/>
    </row>
    <row r="27985" spans="12:18" x14ac:dyDescent="0.25">
      <c r="L27985" t="s">
        <v>3463</v>
      </c>
      <c r="M27985" t="s">
        <v>25445</v>
      </c>
      <c r="N27985" t="s">
        <v>65239</v>
      </c>
      <c r="O27985" s="76" t="s">
        <v>4356</v>
      </c>
      <c r="P27985" s="82">
        <v>475</v>
      </c>
      <c r="Q27985" s="82" t="s">
        <v>78949</v>
      </c>
      <c r="R27985"/>
    </row>
    <row r="27986" spans="12:18" x14ac:dyDescent="0.25">
      <c r="L27986" t="s">
        <v>3463</v>
      </c>
      <c r="M27986" t="s">
        <v>26954</v>
      </c>
      <c r="N27986" t="s">
        <v>65240</v>
      </c>
      <c r="O27986" s="76" t="s">
        <v>4356</v>
      </c>
      <c r="P27986" s="82">
        <v>1858</v>
      </c>
      <c r="Q27986" s="82" t="s">
        <v>78950</v>
      </c>
      <c r="R27986"/>
    </row>
    <row r="27987" spans="12:18" x14ac:dyDescent="0.25">
      <c r="L27987" t="s">
        <v>3463</v>
      </c>
      <c r="M27987" t="s">
        <v>29020</v>
      </c>
      <c r="N27987" t="s">
        <v>65241</v>
      </c>
      <c r="O27987" s="76" t="s">
        <v>4366</v>
      </c>
      <c r="P27987" s="82">
        <v>474</v>
      </c>
      <c r="Q27987" s="82" t="s">
        <v>78951</v>
      </c>
      <c r="R27987"/>
    </row>
    <row r="27988" spans="12:18" x14ac:dyDescent="0.25">
      <c r="L27988" t="s">
        <v>3463</v>
      </c>
      <c r="M27988" t="s">
        <v>29024</v>
      </c>
      <c r="N27988" t="s">
        <v>65242</v>
      </c>
      <c r="O27988" s="76" t="s">
        <v>4356</v>
      </c>
      <c r="P27988" s="82">
        <v>779</v>
      </c>
      <c r="Q27988" s="82" t="s">
        <v>78952</v>
      </c>
      <c r="R27988"/>
    </row>
    <row r="27989" spans="12:18" x14ac:dyDescent="0.25">
      <c r="L27989" t="s">
        <v>3463</v>
      </c>
      <c r="M27989" t="s">
        <v>27344</v>
      </c>
      <c r="N27989" t="s">
        <v>65243</v>
      </c>
      <c r="O27989" s="76" t="s">
        <v>4356</v>
      </c>
      <c r="P27989" s="82">
        <v>219</v>
      </c>
      <c r="Q27989" s="82" t="s">
        <v>78953</v>
      </c>
      <c r="R27989"/>
    </row>
    <row r="27990" spans="12:18" x14ac:dyDescent="0.25">
      <c r="L27990" t="s">
        <v>3463</v>
      </c>
      <c r="M27990" t="s">
        <v>30075</v>
      </c>
      <c r="N27990" t="s">
        <v>65244</v>
      </c>
      <c r="O27990" s="76" t="s">
        <v>4356</v>
      </c>
      <c r="P27990" s="82">
        <v>400</v>
      </c>
      <c r="Q27990" s="82" t="s">
        <v>78955</v>
      </c>
      <c r="R27990"/>
    </row>
    <row r="27991" spans="12:18" x14ac:dyDescent="0.25">
      <c r="L27991" t="s">
        <v>3463</v>
      </c>
      <c r="M27991" t="s">
        <v>25348</v>
      </c>
      <c r="N27991" t="s">
        <v>65245</v>
      </c>
      <c r="O27991" s="76" t="s">
        <v>4366</v>
      </c>
      <c r="P27991" s="82">
        <v>169</v>
      </c>
      <c r="Q27991" s="82" t="s">
        <v>78956</v>
      </c>
      <c r="R27991"/>
    </row>
    <row r="27992" spans="12:18" x14ac:dyDescent="0.25">
      <c r="L27992" t="s">
        <v>3463</v>
      </c>
      <c r="M27992" t="s">
        <v>30309</v>
      </c>
      <c r="N27992" t="s">
        <v>65246</v>
      </c>
      <c r="O27992" s="76" t="s">
        <v>4356</v>
      </c>
      <c r="P27992" s="82">
        <v>519</v>
      </c>
      <c r="Q27992" s="82" t="s">
        <v>79329</v>
      </c>
      <c r="R27992"/>
    </row>
    <row r="27993" spans="12:18" x14ac:dyDescent="0.25">
      <c r="L27993" t="s">
        <v>3463</v>
      </c>
      <c r="M27993" t="s">
        <v>29030</v>
      </c>
      <c r="N27993" t="s">
        <v>65247</v>
      </c>
      <c r="O27993" s="76" t="s">
        <v>4356</v>
      </c>
      <c r="P27993" s="82">
        <v>691</v>
      </c>
      <c r="Q27993" s="82" t="s">
        <v>78957</v>
      </c>
      <c r="R27993"/>
    </row>
    <row r="27994" spans="12:18" x14ac:dyDescent="0.25">
      <c r="L27994" t="s">
        <v>3463</v>
      </c>
      <c r="M27994" t="s">
        <v>29033</v>
      </c>
      <c r="N27994" t="s">
        <v>65248</v>
      </c>
      <c r="O27994" s="76" t="s">
        <v>4366</v>
      </c>
      <c r="P27994" s="82">
        <v>211</v>
      </c>
      <c r="Q27994" s="82" t="s">
        <v>78958</v>
      </c>
      <c r="R27994"/>
    </row>
    <row r="27995" spans="12:18" x14ac:dyDescent="0.25">
      <c r="L27995" t="s">
        <v>3463</v>
      </c>
      <c r="M27995" t="s">
        <v>26318</v>
      </c>
      <c r="N27995" t="s">
        <v>65249</v>
      </c>
      <c r="O27995" s="76" t="s">
        <v>4356</v>
      </c>
      <c r="P27995" s="82">
        <v>1948</v>
      </c>
      <c r="Q27995" s="82" t="s">
        <v>78959</v>
      </c>
      <c r="R27995"/>
    </row>
    <row r="27996" spans="12:18" x14ac:dyDescent="0.25">
      <c r="L27996" t="s">
        <v>3463</v>
      </c>
      <c r="M27996" t="s">
        <v>4402</v>
      </c>
      <c r="N27996" t="s">
        <v>65250</v>
      </c>
      <c r="O27996" s="76" t="s">
        <v>4366</v>
      </c>
      <c r="P27996" s="82">
        <v>45</v>
      </c>
      <c r="Q27996" s="82" t="s">
        <v>78960</v>
      </c>
      <c r="R27996"/>
    </row>
    <row r="27997" spans="12:18" x14ac:dyDescent="0.25">
      <c r="L27997" t="s">
        <v>3463</v>
      </c>
      <c r="M27997" t="s">
        <v>25446</v>
      </c>
      <c r="N27997" t="s">
        <v>65251</v>
      </c>
      <c r="O27997" s="76" t="s">
        <v>4374</v>
      </c>
      <c r="P27997" s="82">
        <v>1496</v>
      </c>
      <c r="Q27997" s="82" t="s">
        <v>78961</v>
      </c>
      <c r="R27997"/>
    </row>
    <row r="27998" spans="12:18" x14ac:dyDescent="0.25">
      <c r="L27998" t="s">
        <v>3463</v>
      </c>
      <c r="M27998" t="s">
        <v>27346</v>
      </c>
      <c r="N27998" t="s">
        <v>65252</v>
      </c>
      <c r="O27998" s="76" t="s">
        <v>4356</v>
      </c>
      <c r="P27998" s="82">
        <v>621</v>
      </c>
      <c r="Q27998" s="82" t="s">
        <v>78962</v>
      </c>
      <c r="R27998"/>
    </row>
    <row r="27999" spans="12:18" x14ac:dyDescent="0.25">
      <c r="L27999" t="s">
        <v>3463</v>
      </c>
      <c r="M27999" t="s">
        <v>29038</v>
      </c>
      <c r="N27999" t="s">
        <v>65253</v>
      </c>
      <c r="O27999" s="76" t="s">
        <v>4356</v>
      </c>
      <c r="P27999" s="82">
        <v>287</v>
      </c>
      <c r="Q27999" s="82" t="s">
        <v>78964</v>
      </c>
      <c r="R27999"/>
    </row>
    <row r="28000" spans="12:18" x14ac:dyDescent="0.25">
      <c r="L28000" t="s">
        <v>3463</v>
      </c>
      <c r="M28000" t="s">
        <v>27350</v>
      </c>
      <c r="N28000" t="s">
        <v>65254</v>
      </c>
      <c r="O28000" s="76" t="s">
        <v>4366</v>
      </c>
      <c r="P28000" s="82">
        <v>223</v>
      </c>
      <c r="Q28000" s="82" t="s">
        <v>78965</v>
      </c>
      <c r="R28000"/>
    </row>
    <row r="28001" spans="12:18" x14ac:dyDescent="0.25">
      <c r="L28001" t="s">
        <v>3463</v>
      </c>
      <c r="M28001" t="s">
        <v>27352</v>
      </c>
      <c r="N28001" t="s">
        <v>65255</v>
      </c>
      <c r="O28001" s="76" t="s">
        <v>4356</v>
      </c>
      <c r="P28001" s="82">
        <v>729</v>
      </c>
      <c r="Q28001" s="82" t="s">
        <v>78966</v>
      </c>
      <c r="R28001"/>
    </row>
    <row r="28002" spans="12:18" x14ac:dyDescent="0.25">
      <c r="L28002" t="s">
        <v>3463</v>
      </c>
      <c r="M28002" t="s">
        <v>27354</v>
      </c>
      <c r="N28002" t="s">
        <v>65256</v>
      </c>
      <c r="O28002" s="76" t="s">
        <v>4356</v>
      </c>
      <c r="P28002" s="82">
        <v>381</v>
      </c>
      <c r="Q28002" s="82" t="s">
        <v>78967</v>
      </c>
      <c r="R28002"/>
    </row>
    <row r="28003" spans="12:18" x14ac:dyDescent="0.25">
      <c r="L28003" t="s">
        <v>3463</v>
      </c>
      <c r="M28003" t="s">
        <v>26955</v>
      </c>
      <c r="N28003" t="s">
        <v>65257</v>
      </c>
      <c r="O28003" s="76" t="s">
        <v>4356</v>
      </c>
      <c r="P28003" s="82">
        <v>1372</v>
      </c>
      <c r="Q28003" s="82" t="s">
        <v>78968</v>
      </c>
      <c r="R28003"/>
    </row>
    <row r="28004" spans="12:18" x14ac:dyDescent="0.25">
      <c r="L28004" t="s">
        <v>3463</v>
      </c>
      <c r="M28004" t="s">
        <v>7645</v>
      </c>
      <c r="N28004" t="s">
        <v>65258</v>
      </c>
      <c r="O28004" s="76" t="s">
        <v>4356</v>
      </c>
      <c r="P28004" s="82">
        <v>427</v>
      </c>
      <c r="Q28004" s="82" t="s">
        <v>78970</v>
      </c>
      <c r="R28004"/>
    </row>
    <row r="28005" spans="12:18" x14ac:dyDescent="0.25">
      <c r="L28005" t="s">
        <v>3463</v>
      </c>
      <c r="M28005" t="s">
        <v>29041</v>
      </c>
      <c r="N28005" t="s">
        <v>65259</v>
      </c>
      <c r="O28005" s="76" t="s">
        <v>4356</v>
      </c>
      <c r="P28005" s="82">
        <v>2545</v>
      </c>
      <c r="Q28005" s="82" t="s">
        <v>78971</v>
      </c>
      <c r="R28005"/>
    </row>
    <row r="28006" spans="12:18" x14ac:dyDescent="0.25">
      <c r="L28006" t="s">
        <v>3463</v>
      </c>
      <c r="M28006" t="s">
        <v>25447</v>
      </c>
      <c r="N28006" t="s">
        <v>65260</v>
      </c>
      <c r="O28006" s="76" t="s">
        <v>4356</v>
      </c>
      <c r="P28006" s="82">
        <v>202</v>
      </c>
      <c r="Q28006" s="82" t="s">
        <v>78972</v>
      </c>
      <c r="R28006"/>
    </row>
    <row r="28007" spans="12:18" x14ac:dyDescent="0.25">
      <c r="L28007" t="s">
        <v>3463</v>
      </c>
      <c r="M28007" t="s">
        <v>29044</v>
      </c>
      <c r="N28007" t="s">
        <v>65261</v>
      </c>
      <c r="O28007" s="76" t="s">
        <v>4366</v>
      </c>
      <c r="P28007" s="82">
        <v>127</v>
      </c>
      <c r="Q28007" s="82" t="s">
        <v>78973</v>
      </c>
      <c r="R28007"/>
    </row>
    <row r="28008" spans="12:18" x14ac:dyDescent="0.25">
      <c r="L28008" t="s">
        <v>3463</v>
      </c>
      <c r="M28008" t="s">
        <v>25448</v>
      </c>
      <c r="N28008" t="s">
        <v>65262</v>
      </c>
      <c r="O28008" s="76" t="s">
        <v>4356</v>
      </c>
      <c r="P28008" s="82">
        <v>590</v>
      </c>
      <c r="Q28008" s="82" t="s">
        <v>78974</v>
      </c>
      <c r="R28008"/>
    </row>
    <row r="28009" spans="12:18" x14ac:dyDescent="0.25">
      <c r="L28009" t="s">
        <v>3463</v>
      </c>
      <c r="M28009" t="s">
        <v>25449</v>
      </c>
      <c r="N28009" t="s">
        <v>65263</v>
      </c>
      <c r="O28009" s="76" t="s">
        <v>4356</v>
      </c>
      <c r="P28009" s="82">
        <v>528</v>
      </c>
      <c r="Q28009" s="82" t="s">
        <v>78975</v>
      </c>
      <c r="R28009"/>
    </row>
    <row r="28010" spans="12:18" x14ac:dyDescent="0.25">
      <c r="L28010" t="s">
        <v>3463</v>
      </c>
      <c r="M28010" t="s">
        <v>29046</v>
      </c>
      <c r="N28010" t="s">
        <v>65264</v>
      </c>
      <c r="O28010" s="76" t="s">
        <v>4356</v>
      </c>
      <c r="P28010" s="82">
        <v>487</v>
      </c>
      <c r="Q28010" s="82" t="s">
        <v>78976</v>
      </c>
      <c r="R28010"/>
    </row>
    <row r="28011" spans="12:18" x14ac:dyDescent="0.25">
      <c r="L28011" t="s">
        <v>3463</v>
      </c>
      <c r="M28011" t="s">
        <v>13867</v>
      </c>
      <c r="N28011" t="s">
        <v>65265</v>
      </c>
      <c r="O28011" s="76" t="s">
        <v>4356</v>
      </c>
      <c r="P28011" s="82">
        <v>3705</v>
      </c>
      <c r="Q28011" s="82" t="s">
        <v>78977</v>
      </c>
      <c r="R28011"/>
    </row>
    <row r="28012" spans="12:18" x14ac:dyDescent="0.25">
      <c r="L28012" t="s">
        <v>3463</v>
      </c>
      <c r="M28012" t="s">
        <v>6717</v>
      </c>
      <c r="N28012" t="s">
        <v>65266</v>
      </c>
      <c r="O28012" s="76" t="s">
        <v>4356</v>
      </c>
      <c r="P28012" s="82">
        <v>904</v>
      </c>
      <c r="Q28012" s="82" t="s">
        <v>78978</v>
      </c>
      <c r="R28012"/>
    </row>
    <row r="28013" spans="12:18" x14ac:dyDescent="0.25">
      <c r="L28013" t="s">
        <v>3463</v>
      </c>
      <c r="M28013" t="s">
        <v>29048</v>
      </c>
      <c r="N28013" t="s">
        <v>65267</v>
      </c>
      <c r="O28013" s="76" t="s">
        <v>4366</v>
      </c>
      <c r="P28013" s="82">
        <v>76</v>
      </c>
      <c r="Q28013" s="82" t="s">
        <v>78980</v>
      </c>
      <c r="R28013"/>
    </row>
    <row r="28014" spans="12:18" x14ac:dyDescent="0.25">
      <c r="L28014" t="s">
        <v>3463</v>
      </c>
      <c r="M28014" t="s">
        <v>7386</v>
      </c>
      <c r="N28014" t="s">
        <v>65268</v>
      </c>
      <c r="O28014" s="76" t="s">
        <v>4356</v>
      </c>
      <c r="P28014" s="82">
        <v>528</v>
      </c>
      <c r="Q28014" s="82" t="s">
        <v>78981</v>
      </c>
      <c r="R28014"/>
    </row>
    <row r="28015" spans="12:18" x14ac:dyDescent="0.25">
      <c r="L28015" t="s">
        <v>3463</v>
      </c>
      <c r="M28015" t="s">
        <v>27356</v>
      </c>
      <c r="N28015" t="s">
        <v>65269</v>
      </c>
      <c r="O28015" s="76" t="s">
        <v>4366</v>
      </c>
      <c r="P28015" s="82">
        <v>34</v>
      </c>
      <c r="Q28015" s="82" t="s">
        <v>78982</v>
      </c>
      <c r="R28015"/>
    </row>
    <row r="28016" spans="12:18" x14ac:dyDescent="0.25">
      <c r="L28016" t="s">
        <v>3463</v>
      </c>
      <c r="M28016" t="s">
        <v>25450</v>
      </c>
      <c r="N28016" t="s">
        <v>65270</v>
      </c>
      <c r="O28016" s="76" t="s">
        <v>4366</v>
      </c>
      <c r="P28016" s="82">
        <v>535</v>
      </c>
      <c r="Q28016" s="82" t="s">
        <v>78983</v>
      </c>
      <c r="R28016"/>
    </row>
    <row r="28017" spans="12:18" x14ac:dyDescent="0.25">
      <c r="L28017" t="s">
        <v>3463</v>
      </c>
      <c r="M28017" t="s">
        <v>27358</v>
      </c>
      <c r="N28017" t="s">
        <v>65271</v>
      </c>
      <c r="O28017" s="76" t="s">
        <v>4366</v>
      </c>
      <c r="P28017" s="82">
        <v>206</v>
      </c>
      <c r="Q28017" s="82" t="s">
        <v>78984</v>
      </c>
      <c r="R28017"/>
    </row>
    <row r="28018" spans="12:18" x14ac:dyDescent="0.25">
      <c r="L28018" t="s">
        <v>3463</v>
      </c>
      <c r="M28018" t="s">
        <v>27362</v>
      </c>
      <c r="N28018" t="s">
        <v>65272</v>
      </c>
      <c r="O28018" s="76" t="s">
        <v>4374</v>
      </c>
      <c r="P28018" s="82">
        <v>6992</v>
      </c>
      <c r="Q28018" s="82" t="s">
        <v>78986</v>
      </c>
      <c r="R28018"/>
    </row>
    <row r="28019" spans="12:18" x14ac:dyDescent="0.25">
      <c r="L28019" t="s">
        <v>3463</v>
      </c>
      <c r="M28019" t="s">
        <v>25451</v>
      </c>
      <c r="N28019" t="s">
        <v>65273</v>
      </c>
      <c r="O28019" s="76" t="s">
        <v>4356</v>
      </c>
      <c r="P28019" s="82">
        <v>206</v>
      </c>
      <c r="Q28019" s="82" t="s">
        <v>78988</v>
      </c>
      <c r="R28019"/>
    </row>
    <row r="28020" spans="12:18" x14ac:dyDescent="0.25">
      <c r="L28020" t="s">
        <v>3463</v>
      </c>
      <c r="M28020" t="s">
        <v>25452</v>
      </c>
      <c r="N28020" t="s">
        <v>65274</v>
      </c>
      <c r="O28020" s="76" t="s">
        <v>4356</v>
      </c>
      <c r="P28020" s="82">
        <v>334</v>
      </c>
      <c r="Q28020" s="82" t="s">
        <v>78990</v>
      </c>
      <c r="R28020"/>
    </row>
    <row r="28021" spans="12:18" x14ac:dyDescent="0.25">
      <c r="L28021" t="s">
        <v>3463</v>
      </c>
      <c r="M28021" t="s">
        <v>27366</v>
      </c>
      <c r="N28021" t="s">
        <v>65275</v>
      </c>
      <c r="O28021" s="76" t="s">
        <v>4356</v>
      </c>
      <c r="P28021" s="82">
        <v>1983</v>
      </c>
      <c r="Q28021" s="82" t="s">
        <v>78991</v>
      </c>
      <c r="R28021"/>
    </row>
    <row r="28022" spans="12:18" x14ac:dyDescent="0.25">
      <c r="L28022" t="s">
        <v>3463</v>
      </c>
      <c r="M28022" t="s">
        <v>18472</v>
      </c>
      <c r="N28022" t="s">
        <v>65276</v>
      </c>
      <c r="O28022" s="76" t="s">
        <v>4356</v>
      </c>
      <c r="P28022" s="82">
        <v>871</v>
      </c>
      <c r="Q28022" s="82" t="s">
        <v>78992</v>
      </c>
      <c r="R28022"/>
    </row>
    <row r="28023" spans="12:18" x14ac:dyDescent="0.25">
      <c r="L28023" t="s">
        <v>3463</v>
      </c>
      <c r="M28023" t="s">
        <v>27367</v>
      </c>
      <c r="N28023" t="s">
        <v>65277</v>
      </c>
      <c r="O28023" s="76" t="s">
        <v>4356</v>
      </c>
      <c r="P28023" s="82">
        <v>539</v>
      </c>
      <c r="Q28023" s="82" t="s">
        <v>78993</v>
      </c>
      <c r="R28023"/>
    </row>
    <row r="28024" spans="12:18" x14ac:dyDescent="0.25">
      <c r="L28024" t="s">
        <v>3463</v>
      </c>
      <c r="M28024" t="s">
        <v>26957</v>
      </c>
      <c r="N28024" t="s">
        <v>65278</v>
      </c>
      <c r="O28024" s="76" t="s">
        <v>4356</v>
      </c>
      <c r="P28024" s="82">
        <v>996</v>
      </c>
      <c r="Q28024" s="82" t="s">
        <v>78994</v>
      </c>
      <c r="R28024"/>
    </row>
    <row r="28025" spans="12:18" x14ac:dyDescent="0.25">
      <c r="L28025" t="s">
        <v>3463</v>
      </c>
      <c r="M28025" t="s">
        <v>30093</v>
      </c>
      <c r="N28025" t="s">
        <v>65279</v>
      </c>
      <c r="O28025" s="76" t="s">
        <v>4356</v>
      </c>
      <c r="P28025" s="82">
        <v>706</v>
      </c>
      <c r="Q28025" s="82" t="s">
        <v>78995</v>
      </c>
      <c r="R28025"/>
    </row>
    <row r="28026" spans="12:18" x14ac:dyDescent="0.25">
      <c r="L28026" t="s">
        <v>3463</v>
      </c>
      <c r="M28026" t="s">
        <v>27369</v>
      </c>
      <c r="N28026" t="s">
        <v>65280</v>
      </c>
      <c r="O28026" s="76" t="s">
        <v>4356</v>
      </c>
      <c r="P28026" s="82">
        <v>359</v>
      </c>
      <c r="Q28026" s="82" t="s">
        <v>78996</v>
      </c>
      <c r="R28026"/>
    </row>
    <row r="28027" spans="12:18" x14ac:dyDescent="0.25">
      <c r="L28027" t="s">
        <v>3463</v>
      </c>
      <c r="M28027" t="s">
        <v>29051</v>
      </c>
      <c r="N28027" t="s">
        <v>65281</v>
      </c>
      <c r="O28027" s="76" t="s">
        <v>4356</v>
      </c>
      <c r="P28027" s="82">
        <v>490</v>
      </c>
      <c r="Q28027" s="82" t="s">
        <v>78997</v>
      </c>
      <c r="R28027"/>
    </row>
    <row r="28028" spans="12:18" x14ac:dyDescent="0.25">
      <c r="L28028" t="s">
        <v>3463</v>
      </c>
      <c r="M28028" t="s">
        <v>25453</v>
      </c>
      <c r="N28028" t="s">
        <v>65282</v>
      </c>
      <c r="O28028" s="76" t="s">
        <v>4356</v>
      </c>
      <c r="P28028" s="82">
        <v>530</v>
      </c>
      <c r="Q28028" s="82" t="s">
        <v>78998</v>
      </c>
      <c r="R28028"/>
    </row>
    <row r="28029" spans="12:18" x14ac:dyDescent="0.25">
      <c r="L28029" t="s">
        <v>3463</v>
      </c>
      <c r="M28029" t="s">
        <v>25454</v>
      </c>
      <c r="N28029" t="s">
        <v>65283</v>
      </c>
      <c r="O28029" s="76" t="s">
        <v>4356</v>
      </c>
      <c r="P28029" s="82">
        <v>379</v>
      </c>
      <c r="Q28029" s="82" t="s">
        <v>78999</v>
      </c>
      <c r="R28029"/>
    </row>
    <row r="28030" spans="12:18" x14ac:dyDescent="0.25">
      <c r="L28030" t="s">
        <v>3463</v>
      </c>
      <c r="M28030" t="s">
        <v>30095</v>
      </c>
      <c r="N28030" t="s">
        <v>65284</v>
      </c>
      <c r="O28030" s="76" t="s">
        <v>4356</v>
      </c>
      <c r="P28030" s="82">
        <v>429</v>
      </c>
      <c r="Q28030" s="82" t="s">
        <v>79000</v>
      </c>
      <c r="R28030"/>
    </row>
    <row r="28031" spans="12:18" x14ac:dyDescent="0.25">
      <c r="L28031" t="s">
        <v>3463</v>
      </c>
      <c r="M28031" t="s">
        <v>25455</v>
      </c>
      <c r="N28031" t="s">
        <v>65285</v>
      </c>
      <c r="O28031" s="76" t="s">
        <v>4366</v>
      </c>
      <c r="P28031" s="82">
        <v>322</v>
      </c>
      <c r="Q28031" s="82" t="s">
        <v>79001</v>
      </c>
      <c r="R28031"/>
    </row>
    <row r="28032" spans="12:18" x14ac:dyDescent="0.25">
      <c r="L28032" t="s">
        <v>3463</v>
      </c>
      <c r="M28032" t="s">
        <v>25456</v>
      </c>
      <c r="N28032" t="s">
        <v>65286</v>
      </c>
      <c r="O28032" s="76" t="s">
        <v>4356</v>
      </c>
      <c r="P28032" s="82">
        <v>259</v>
      </c>
      <c r="Q28032" s="82" t="s">
        <v>79002</v>
      </c>
      <c r="R28032"/>
    </row>
    <row r="28033" spans="12:18" x14ac:dyDescent="0.25">
      <c r="L28033" t="s">
        <v>3463</v>
      </c>
      <c r="M28033" t="s">
        <v>26958</v>
      </c>
      <c r="N28033" t="s">
        <v>65287</v>
      </c>
      <c r="O28033" s="76" t="s">
        <v>4356</v>
      </c>
      <c r="P28033" s="82">
        <v>366</v>
      </c>
      <c r="Q28033" s="82" t="s">
        <v>79003</v>
      </c>
      <c r="R28033"/>
    </row>
    <row r="28034" spans="12:18" x14ac:dyDescent="0.25">
      <c r="L28034" t="s">
        <v>3463</v>
      </c>
      <c r="M28034" t="s">
        <v>28930</v>
      </c>
      <c r="N28034" t="s">
        <v>65288</v>
      </c>
      <c r="O28034" s="76" t="s">
        <v>4356</v>
      </c>
      <c r="P28034" s="82">
        <v>797</v>
      </c>
      <c r="Q28034" s="82" t="s">
        <v>78768</v>
      </c>
      <c r="R28034"/>
    </row>
    <row r="28035" spans="12:18" x14ac:dyDescent="0.25">
      <c r="L28035" t="s">
        <v>3463</v>
      </c>
      <c r="M28035" t="s">
        <v>27284</v>
      </c>
      <c r="N28035" t="s">
        <v>65289</v>
      </c>
      <c r="O28035" s="76" t="s">
        <v>4356</v>
      </c>
      <c r="P28035" s="82">
        <v>1224</v>
      </c>
      <c r="Q28035" s="82" t="s">
        <v>78769</v>
      </c>
      <c r="R28035"/>
    </row>
    <row r="28036" spans="12:18" x14ac:dyDescent="0.25">
      <c r="L28036" t="s">
        <v>3463</v>
      </c>
      <c r="M28036" t="s">
        <v>30089</v>
      </c>
      <c r="N28036" t="s">
        <v>65290</v>
      </c>
      <c r="O28036" s="76" t="s">
        <v>4366</v>
      </c>
      <c r="P28036" s="82">
        <v>303</v>
      </c>
      <c r="Q28036" s="82" t="s">
        <v>78989</v>
      </c>
      <c r="R28036"/>
    </row>
    <row r="28037" spans="12:18" x14ac:dyDescent="0.25">
      <c r="L28037" t="s">
        <v>3463</v>
      </c>
      <c r="M28037" t="s">
        <v>26931</v>
      </c>
      <c r="N28037" t="s">
        <v>65291</v>
      </c>
      <c r="O28037" s="76" t="s">
        <v>4366</v>
      </c>
      <c r="P28037" s="82">
        <v>100</v>
      </c>
      <c r="Q28037" s="82" t="s">
        <v>78813</v>
      </c>
      <c r="R28037"/>
    </row>
    <row r="28038" spans="12:18" x14ac:dyDescent="0.25">
      <c r="L28038" t="s">
        <v>3463</v>
      </c>
      <c r="M28038" t="s">
        <v>25499</v>
      </c>
      <c r="N28038" t="s">
        <v>65292</v>
      </c>
      <c r="O28038" s="76" t="s">
        <v>4356</v>
      </c>
      <c r="P28038" s="82">
        <v>481</v>
      </c>
      <c r="Q28038" s="82" t="s">
        <v>79253</v>
      </c>
      <c r="R28038"/>
    </row>
    <row r="28039" spans="12:18" x14ac:dyDescent="0.25">
      <c r="L28039" t="s">
        <v>3463</v>
      </c>
      <c r="M28039" t="s">
        <v>27308</v>
      </c>
      <c r="N28039" t="s">
        <v>65293</v>
      </c>
      <c r="O28039" s="76" t="s">
        <v>4366</v>
      </c>
      <c r="P28039" s="82">
        <v>227</v>
      </c>
      <c r="Q28039" s="82" t="s">
        <v>78850</v>
      </c>
      <c r="R28039"/>
    </row>
    <row r="28040" spans="12:18" x14ac:dyDescent="0.25">
      <c r="L28040" t="s">
        <v>3463</v>
      </c>
      <c r="M28040" t="s">
        <v>25421</v>
      </c>
      <c r="N28040" t="s">
        <v>65294</v>
      </c>
      <c r="O28040" s="76" t="s">
        <v>4366</v>
      </c>
      <c r="P28040" s="82">
        <v>248</v>
      </c>
      <c r="Q28040" s="82" t="s">
        <v>78851</v>
      </c>
      <c r="R28040"/>
    </row>
    <row r="28041" spans="12:18" x14ac:dyDescent="0.25">
      <c r="L28041" t="s">
        <v>3463</v>
      </c>
      <c r="M28041" t="s">
        <v>25422</v>
      </c>
      <c r="N28041" t="s">
        <v>65295</v>
      </c>
      <c r="O28041" s="76" t="s">
        <v>4356</v>
      </c>
      <c r="P28041" s="82">
        <v>4121</v>
      </c>
      <c r="Q28041" s="82" t="s">
        <v>78852</v>
      </c>
      <c r="R28041"/>
    </row>
    <row r="28042" spans="12:18" x14ac:dyDescent="0.25">
      <c r="L28042" t="s">
        <v>3463</v>
      </c>
      <c r="M28042" t="s">
        <v>28987</v>
      </c>
      <c r="N28042" t="s">
        <v>65296</v>
      </c>
      <c r="O28042" s="76" t="s">
        <v>4366</v>
      </c>
      <c r="P28042" s="82">
        <v>187</v>
      </c>
      <c r="Q28042" s="82" t="s">
        <v>78853</v>
      </c>
      <c r="R28042"/>
    </row>
    <row r="28043" spans="12:18" x14ac:dyDescent="0.25">
      <c r="L28043" t="s">
        <v>3463</v>
      </c>
      <c r="M28043" t="s">
        <v>30003</v>
      </c>
      <c r="N28043" t="s">
        <v>65297</v>
      </c>
      <c r="O28043" s="76" t="s">
        <v>4356</v>
      </c>
      <c r="P28043" s="82">
        <v>531</v>
      </c>
      <c r="Q28043" s="82" t="s">
        <v>78854</v>
      </c>
      <c r="R28043"/>
    </row>
    <row r="28044" spans="12:18" x14ac:dyDescent="0.25">
      <c r="L28044" t="s">
        <v>3463</v>
      </c>
      <c r="M28044" t="s">
        <v>26940</v>
      </c>
      <c r="N28044" t="s">
        <v>65298</v>
      </c>
      <c r="O28044" s="76" t="s">
        <v>4366</v>
      </c>
      <c r="P28044" s="82">
        <v>133</v>
      </c>
      <c r="Q28044" s="82" t="s">
        <v>78856</v>
      </c>
      <c r="R28044"/>
    </row>
    <row r="28045" spans="12:18" x14ac:dyDescent="0.25">
      <c r="L28045" t="s">
        <v>3463</v>
      </c>
      <c r="M28045" t="s">
        <v>25423</v>
      </c>
      <c r="N28045" t="s">
        <v>65299</v>
      </c>
      <c r="O28045" s="76" t="s">
        <v>4356</v>
      </c>
      <c r="P28045" s="82">
        <v>448</v>
      </c>
      <c r="Q28045" s="82" t="s">
        <v>78857</v>
      </c>
      <c r="R28045"/>
    </row>
    <row r="28046" spans="12:18" x14ac:dyDescent="0.25">
      <c r="L28046" t="s">
        <v>3463</v>
      </c>
      <c r="M28046" t="s">
        <v>27310</v>
      </c>
      <c r="N28046" t="s">
        <v>65300</v>
      </c>
      <c r="O28046" s="76" t="s">
        <v>4366</v>
      </c>
      <c r="P28046" s="82">
        <v>188</v>
      </c>
      <c r="Q28046" s="82" t="s">
        <v>78858</v>
      </c>
      <c r="R28046"/>
    </row>
    <row r="28047" spans="12:18" x14ac:dyDescent="0.25">
      <c r="L28047" t="s">
        <v>3463</v>
      </c>
      <c r="M28047" t="s">
        <v>12409</v>
      </c>
      <c r="N28047" t="s">
        <v>65301</v>
      </c>
      <c r="O28047" s="76" t="s">
        <v>4356</v>
      </c>
      <c r="P28047" s="82">
        <v>681</v>
      </c>
      <c r="Q28047" s="82" t="s">
        <v>78855</v>
      </c>
      <c r="R28047"/>
    </row>
    <row r="28048" spans="12:18" x14ac:dyDescent="0.25">
      <c r="L28048" t="s">
        <v>3463</v>
      </c>
      <c r="M28048" t="s">
        <v>30007</v>
      </c>
      <c r="N28048" t="s">
        <v>65302</v>
      </c>
      <c r="O28048" s="76" t="s">
        <v>4356</v>
      </c>
      <c r="P28048" s="82">
        <v>466</v>
      </c>
      <c r="Q28048" s="82" t="s">
        <v>78859</v>
      </c>
      <c r="R28048"/>
    </row>
    <row r="28049" spans="12:18" x14ac:dyDescent="0.25">
      <c r="L28049" t="s">
        <v>3463</v>
      </c>
      <c r="M28049" t="s">
        <v>30018</v>
      </c>
      <c r="N28049" t="s">
        <v>65303</v>
      </c>
      <c r="O28049" s="76" t="s">
        <v>4356</v>
      </c>
      <c r="P28049" s="82">
        <v>695</v>
      </c>
      <c r="Q28049" s="82" t="s">
        <v>78864</v>
      </c>
      <c r="R28049"/>
    </row>
    <row r="28050" spans="12:18" x14ac:dyDescent="0.25">
      <c r="L28050" t="s">
        <v>3463</v>
      </c>
      <c r="M28050" t="s">
        <v>8140</v>
      </c>
      <c r="N28050" t="s">
        <v>65304</v>
      </c>
      <c r="O28050" s="76" t="s">
        <v>4356</v>
      </c>
      <c r="P28050" s="82">
        <v>302</v>
      </c>
      <c r="Q28050" s="82" t="s">
        <v>78882</v>
      </c>
      <c r="R28050"/>
    </row>
    <row r="28051" spans="12:18" x14ac:dyDescent="0.25">
      <c r="L28051" t="s">
        <v>3463</v>
      </c>
      <c r="M28051" t="s">
        <v>25430</v>
      </c>
      <c r="N28051" t="s">
        <v>65305</v>
      </c>
      <c r="O28051" s="76" t="s">
        <v>4356</v>
      </c>
      <c r="P28051" s="82">
        <v>1656</v>
      </c>
      <c r="Q28051" s="82" t="s">
        <v>78894</v>
      </c>
      <c r="R28051"/>
    </row>
    <row r="28052" spans="12:18" x14ac:dyDescent="0.25">
      <c r="L28052" t="s">
        <v>3463</v>
      </c>
      <c r="M28052" t="s">
        <v>27330</v>
      </c>
      <c r="N28052" t="s">
        <v>65306</v>
      </c>
      <c r="O28052" s="76" t="s">
        <v>4366</v>
      </c>
      <c r="P28052" s="82">
        <v>225</v>
      </c>
      <c r="Q28052" s="82" t="s">
        <v>78902</v>
      </c>
      <c r="R28052"/>
    </row>
    <row r="28053" spans="12:18" x14ac:dyDescent="0.25">
      <c r="L28053" t="s">
        <v>3463</v>
      </c>
      <c r="M28053" t="s">
        <v>27348</v>
      </c>
      <c r="N28053" t="s">
        <v>65307</v>
      </c>
      <c r="O28053" s="76" t="s">
        <v>4366</v>
      </c>
      <c r="P28053" s="82">
        <v>241</v>
      </c>
      <c r="Q28053" s="82" t="s">
        <v>78963</v>
      </c>
      <c r="R28053"/>
    </row>
    <row r="28054" spans="12:18" x14ac:dyDescent="0.25">
      <c r="L28054" t="s">
        <v>3463</v>
      </c>
      <c r="M28054" t="s">
        <v>26956</v>
      </c>
      <c r="N28054" t="s">
        <v>65308</v>
      </c>
      <c r="O28054" s="76" t="s">
        <v>4356</v>
      </c>
      <c r="P28054" s="82">
        <v>572</v>
      </c>
      <c r="Q28054" s="82" t="s">
        <v>78969</v>
      </c>
      <c r="R28054"/>
    </row>
    <row r="28055" spans="12:18" x14ac:dyDescent="0.25">
      <c r="L28055" t="s">
        <v>3463</v>
      </c>
      <c r="M28055" t="s">
        <v>30085</v>
      </c>
      <c r="N28055" t="s">
        <v>65309</v>
      </c>
      <c r="O28055" s="76" t="s">
        <v>4356</v>
      </c>
      <c r="P28055" s="82">
        <v>563</v>
      </c>
      <c r="Q28055" s="82" t="s">
        <v>78979</v>
      </c>
      <c r="R28055"/>
    </row>
    <row r="28056" spans="12:18" x14ac:dyDescent="0.25">
      <c r="L28056" t="s">
        <v>3463</v>
      </c>
      <c r="M28056" t="s">
        <v>27364</v>
      </c>
      <c r="N28056" t="s">
        <v>65310</v>
      </c>
      <c r="O28056" s="76" t="s">
        <v>4356</v>
      </c>
      <c r="P28056" s="82">
        <v>623</v>
      </c>
      <c r="Q28056" s="82" t="s">
        <v>78987</v>
      </c>
      <c r="R28056"/>
    </row>
    <row r="28057" spans="12:18" x14ac:dyDescent="0.25">
      <c r="L28057" t="s">
        <v>3463</v>
      </c>
      <c r="M28057" t="s">
        <v>27395</v>
      </c>
      <c r="N28057" t="s">
        <v>65311</v>
      </c>
      <c r="O28057" s="76" t="s">
        <v>4356</v>
      </c>
      <c r="P28057" s="82">
        <v>1217</v>
      </c>
      <c r="Q28057" s="82" t="s">
        <v>79075</v>
      </c>
      <c r="R28057"/>
    </row>
    <row r="28058" spans="12:18" x14ac:dyDescent="0.25">
      <c r="L28058" t="s">
        <v>3463</v>
      </c>
      <c r="M28058" t="s">
        <v>26983</v>
      </c>
      <c r="N28058" t="s">
        <v>65312</v>
      </c>
      <c r="O28058" s="76" t="s">
        <v>4366</v>
      </c>
      <c r="P28058" s="82">
        <v>52</v>
      </c>
      <c r="Q28058" s="82" t="s">
        <v>79099</v>
      </c>
      <c r="R28058"/>
    </row>
    <row r="28059" spans="12:18" x14ac:dyDescent="0.25">
      <c r="L28059" t="s">
        <v>3463</v>
      </c>
      <c r="M28059" t="s">
        <v>30191</v>
      </c>
      <c r="N28059" t="s">
        <v>65313</v>
      </c>
      <c r="O28059" s="76" t="s">
        <v>4366</v>
      </c>
      <c r="P28059" s="82">
        <v>174</v>
      </c>
      <c r="Q28059" s="82" t="s">
        <v>79114</v>
      </c>
      <c r="R28059"/>
    </row>
    <row r="28060" spans="12:18" x14ac:dyDescent="0.25">
      <c r="L28060" t="s">
        <v>3463</v>
      </c>
      <c r="M28060" t="s">
        <v>26991</v>
      </c>
      <c r="N28060" t="s">
        <v>65314</v>
      </c>
      <c r="O28060" s="76" t="s">
        <v>4356</v>
      </c>
      <c r="P28060" s="82">
        <v>1557</v>
      </c>
      <c r="Q28060" s="82" t="s">
        <v>79121</v>
      </c>
      <c r="R28060"/>
    </row>
    <row r="28061" spans="12:18" x14ac:dyDescent="0.25">
      <c r="L28061" t="s">
        <v>3463</v>
      </c>
      <c r="M28061" t="s">
        <v>27029</v>
      </c>
      <c r="N28061" t="s">
        <v>65315</v>
      </c>
      <c r="O28061" s="76" t="s">
        <v>4374</v>
      </c>
      <c r="P28061" s="82">
        <v>545</v>
      </c>
      <c r="Q28061" s="82" t="s">
        <v>79238</v>
      </c>
      <c r="R28061"/>
    </row>
    <row r="28062" spans="12:18" x14ac:dyDescent="0.25">
      <c r="L28062" t="s">
        <v>3463</v>
      </c>
      <c r="M28062" t="s">
        <v>30286</v>
      </c>
      <c r="N28062" t="s">
        <v>65316</v>
      </c>
      <c r="O28062" s="76" t="s">
        <v>4366</v>
      </c>
      <c r="P28062" s="82">
        <v>230</v>
      </c>
      <c r="Q28062" s="82" t="s">
        <v>79274</v>
      </c>
      <c r="R28062"/>
    </row>
    <row r="28063" spans="12:18" x14ac:dyDescent="0.25">
      <c r="L28063" t="s">
        <v>3463</v>
      </c>
      <c r="M28063" t="s">
        <v>25505</v>
      </c>
      <c r="N28063" t="s">
        <v>65317</v>
      </c>
      <c r="O28063" s="76" t="s">
        <v>4366</v>
      </c>
      <c r="P28063" s="82">
        <v>226</v>
      </c>
      <c r="Q28063" s="82" t="s">
        <v>79291</v>
      </c>
      <c r="R28063"/>
    </row>
    <row r="28064" spans="12:18" x14ac:dyDescent="0.25">
      <c r="L28064" t="s">
        <v>3463</v>
      </c>
      <c r="M28064" t="s">
        <v>27054</v>
      </c>
      <c r="N28064" t="s">
        <v>65318</v>
      </c>
      <c r="O28064" s="76" t="s">
        <v>4366</v>
      </c>
      <c r="P28064" s="82">
        <v>655</v>
      </c>
      <c r="Q28064" s="82" t="s">
        <v>79321</v>
      </c>
      <c r="R28064"/>
    </row>
    <row r="28065" spans="12:18" x14ac:dyDescent="0.25">
      <c r="L28065" t="s">
        <v>3463</v>
      </c>
      <c r="M28065" t="s">
        <v>30097</v>
      </c>
      <c r="N28065" t="s">
        <v>65319</v>
      </c>
      <c r="O28065" s="76" t="s">
        <v>4356</v>
      </c>
      <c r="P28065" s="82">
        <v>729</v>
      </c>
      <c r="Q28065" s="82" t="s">
        <v>79004</v>
      </c>
      <c r="R28065"/>
    </row>
    <row r="28066" spans="12:18" x14ac:dyDescent="0.25">
      <c r="L28066" t="s">
        <v>3463</v>
      </c>
      <c r="M28066" t="s">
        <v>26959</v>
      </c>
      <c r="N28066" t="s">
        <v>65320</v>
      </c>
      <c r="O28066" s="76" t="s">
        <v>4356</v>
      </c>
      <c r="P28066" s="82">
        <v>1020</v>
      </c>
      <c r="Q28066" s="82" t="s">
        <v>79005</v>
      </c>
      <c r="R28066"/>
    </row>
    <row r="28067" spans="12:18" x14ac:dyDescent="0.25">
      <c r="L28067" t="s">
        <v>3463</v>
      </c>
      <c r="M28067" t="s">
        <v>26960</v>
      </c>
      <c r="N28067" t="s">
        <v>65321</v>
      </c>
      <c r="O28067" s="76" t="s">
        <v>4356</v>
      </c>
      <c r="P28067" s="82">
        <v>1087</v>
      </c>
      <c r="Q28067" s="82" t="s">
        <v>79006</v>
      </c>
      <c r="R28067"/>
    </row>
    <row r="28068" spans="12:18" x14ac:dyDescent="0.25">
      <c r="L28068" t="s">
        <v>3463</v>
      </c>
      <c r="M28068" t="s">
        <v>27371</v>
      </c>
      <c r="N28068" t="s">
        <v>65322</v>
      </c>
      <c r="O28068" s="76" t="s">
        <v>4356</v>
      </c>
      <c r="P28068" s="82">
        <v>579</v>
      </c>
      <c r="Q28068" s="82" t="s">
        <v>79007</v>
      </c>
      <c r="R28068"/>
    </row>
    <row r="28069" spans="12:18" x14ac:dyDescent="0.25">
      <c r="L28069" t="s">
        <v>3463</v>
      </c>
      <c r="M28069" t="s">
        <v>30101</v>
      </c>
      <c r="N28069" t="s">
        <v>65323</v>
      </c>
      <c r="O28069" s="76" t="s">
        <v>4356</v>
      </c>
      <c r="P28069" s="82">
        <v>395</v>
      </c>
      <c r="Q28069" s="82" t="s">
        <v>79008</v>
      </c>
      <c r="R28069"/>
    </row>
    <row r="28070" spans="12:18" x14ac:dyDescent="0.25">
      <c r="L28070" t="s">
        <v>3463</v>
      </c>
      <c r="M28070" t="s">
        <v>29053</v>
      </c>
      <c r="N28070" t="s">
        <v>65324</v>
      </c>
      <c r="O28070" s="76" t="s">
        <v>4374</v>
      </c>
      <c r="P28070" s="82">
        <v>924</v>
      </c>
      <c r="Q28070" s="82" t="s">
        <v>79009</v>
      </c>
      <c r="R28070"/>
    </row>
    <row r="28071" spans="12:18" x14ac:dyDescent="0.25">
      <c r="L28071" t="s">
        <v>3463</v>
      </c>
      <c r="M28071" t="s">
        <v>25457</v>
      </c>
      <c r="N28071" t="s">
        <v>65325</v>
      </c>
      <c r="O28071" s="76" t="s">
        <v>4366</v>
      </c>
      <c r="P28071" s="82">
        <v>143</v>
      </c>
      <c r="Q28071" s="82" t="s">
        <v>79010</v>
      </c>
      <c r="R28071"/>
    </row>
    <row r="28072" spans="12:18" x14ac:dyDescent="0.25">
      <c r="L28072" t="s">
        <v>3463</v>
      </c>
      <c r="M28072" t="s">
        <v>11348</v>
      </c>
      <c r="N28072" t="s">
        <v>65326</v>
      </c>
      <c r="O28072" s="76" t="s">
        <v>4374</v>
      </c>
      <c r="P28072" s="82">
        <v>3573</v>
      </c>
      <c r="Q28072" s="82" t="s">
        <v>78823</v>
      </c>
      <c r="R28072"/>
    </row>
    <row r="28073" spans="12:18" x14ac:dyDescent="0.25">
      <c r="L28073" t="s">
        <v>3463</v>
      </c>
      <c r="M28073" t="s">
        <v>26947</v>
      </c>
      <c r="N28073" t="s">
        <v>65327</v>
      </c>
      <c r="O28073" s="76" t="s">
        <v>4374</v>
      </c>
      <c r="P28073" s="82">
        <v>21630</v>
      </c>
      <c r="Q28073" s="82" t="s">
        <v>72645</v>
      </c>
      <c r="R28073"/>
    </row>
    <row r="28074" spans="12:18" x14ac:dyDescent="0.25">
      <c r="L28074" t="s">
        <v>3463</v>
      </c>
      <c r="M28074" t="s">
        <v>29027</v>
      </c>
      <c r="N28074" t="s">
        <v>65328</v>
      </c>
      <c r="O28074" s="76" t="s">
        <v>4356</v>
      </c>
      <c r="P28074" s="82">
        <v>639</v>
      </c>
      <c r="Q28074" s="82" t="s">
        <v>78954</v>
      </c>
      <c r="R28074"/>
    </row>
    <row r="28075" spans="12:18" x14ac:dyDescent="0.25">
      <c r="L28075" t="s">
        <v>3463</v>
      </c>
      <c r="M28075" t="s">
        <v>25466</v>
      </c>
      <c r="N28075" t="s">
        <v>65329</v>
      </c>
      <c r="O28075" s="76" t="s">
        <v>4356</v>
      </c>
      <c r="P28075" s="82">
        <v>609</v>
      </c>
      <c r="Q28075" s="82" t="s">
        <v>79051</v>
      </c>
      <c r="R28075"/>
    </row>
    <row r="28076" spans="12:18" x14ac:dyDescent="0.25">
      <c r="L28076" t="s">
        <v>3463</v>
      </c>
      <c r="M28076" t="s">
        <v>27409</v>
      </c>
      <c r="N28076" t="s">
        <v>65330</v>
      </c>
      <c r="O28076" s="76" t="s">
        <v>4366</v>
      </c>
      <c r="P28076" s="82">
        <v>93</v>
      </c>
      <c r="Q28076" s="82" t="s">
        <v>79102</v>
      </c>
      <c r="R28076"/>
    </row>
    <row r="28077" spans="12:18" x14ac:dyDescent="0.25">
      <c r="L28077" t="s">
        <v>3463</v>
      </c>
      <c r="M28077" t="s">
        <v>26989</v>
      </c>
      <c r="N28077" t="s">
        <v>65331</v>
      </c>
      <c r="O28077" s="76" t="s">
        <v>4366</v>
      </c>
      <c r="P28077" s="82">
        <v>97</v>
      </c>
      <c r="Q28077" s="82" t="s">
        <v>79113</v>
      </c>
      <c r="R28077"/>
    </row>
    <row r="28078" spans="12:18" x14ac:dyDescent="0.25">
      <c r="L28078" t="s">
        <v>3463</v>
      </c>
      <c r="M28078" t="s">
        <v>29066</v>
      </c>
      <c r="N28078" t="s">
        <v>65332</v>
      </c>
      <c r="O28078" s="76" t="s">
        <v>4366</v>
      </c>
      <c r="P28078" s="82">
        <v>653</v>
      </c>
      <c r="Q28078" s="82" t="s">
        <v>79032</v>
      </c>
      <c r="R28078"/>
    </row>
    <row r="28079" spans="12:18" x14ac:dyDescent="0.25">
      <c r="L28079" t="s">
        <v>3463</v>
      </c>
      <c r="M28079" t="s">
        <v>27037</v>
      </c>
      <c r="N28079" t="s">
        <v>65333</v>
      </c>
      <c r="O28079" s="76" t="s">
        <v>4356</v>
      </c>
      <c r="P28079" s="82">
        <v>114</v>
      </c>
      <c r="Q28079" s="82" t="s">
        <v>79277</v>
      </c>
      <c r="R28079"/>
    </row>
    <row r="28080" spans="12:18" x14ac:dyDescent="0.25">
      <c r="L28080" t="s">
        <v>3463</v>
      </c>
      <c r="M28080" t="s">
        <v>29242</v>
      </c>
      <c r="N28080" t="s">
        <v>65334</v>
      </c>
      <c r="O28080" s="76" t="s">
        <v>4356</v>
      </c>
      <c r="P28080" s="82">
        <v>285</v>
      </c>
      <c r="Q28080" s="82" t="s">
        <v>79315</v>
      </c>
      <c r="R28080"/>
    </row>
    <row r="28081" spans="12:18" x14ac:dyDescent="0.25">
      <c r="L28081" t="s">
        <v>3463</v>
      </c>
      <c r="M28081" t="s">
        <v>27297</v>
      </c>
      <c r="N28081" t="s">
        <v>65335</v>
      </c>
      <c r="O28081" s="76" t="s">
        <v>4366</v>
      </c>
      <c r="P28081" s="82">
        <v>465</v>
      </c>
      <c r="Q28081" s="82" t="s">
        <v>78805</v>
      </c>
      <c r="R28081"/>
    </row>
    <row r="28082" spans="12:18" x14ac:dyDescent="0.25">
      <c r="L28082" t="s">
        <v>3463</v>
      </c>
      <c r="M28082" t="s">
        <v>9785</v>
      </c>
      <c r="N28082" t="s">
        <v>65336</v>
      </c>
      <c r="O28082" s="76" t="s">
        <v>4356</v>
      </c>
      <c r="P28082" s="82">
        <v>85</v>
      </c>
      <c r="Q28082" s="82" t="s">
        <v>78810</v>
      </c>
      <c r="R28082"/>
    </row>
    <row r="28083" spans="12:18" x14ac:dyDescent="0.25">
      <c r="L28083" t="s">
        <v>3463</v>
      </c>
      <c r="M28083" t="s">
        <v>27360</v>
      </c>
      <c r="N28083" t="s">
        <v>65337</v>
      </c>
      <c r="O28083" s="76" t="s">
        <v>4366</v>
      </c>
      <c r="P28083" s="82">
        <v>236</v>
      </c>
      <c r="Q28083" s="82" t="s">
        <v>78985</v>
      </c>
      <c r="R28083"/>
    </row>
    <row r="28084" spans="12:18" x14ac:dyDescent="0.25">
      <c r="L28084" t="s">
        <v>3463</v>
      </c>
      <c r="M28084" t="s">
        <v>27373</v>
      </c>
      <c r="N28084" t="s">
        <v>65338</v>
      </c>
      <c r="O28084" s="76" t="s">
        <v>4366</v>
      </c>
      <c r="P28084" s="82">
        <v>187</v>
      </c>
      <c r="Q28084" s="82" t="s">
        <v>79011</v>
      </c>
      <c r="R28084"/>
    </row>
    <row r="28085" spans="12:18" x14ac:dyDescent="0.25">
      <c r="L28085" t="s">
        <v>3463</v>
      </c>
      <c r="M28085" t="s">
        <v>29055</v>
      </c>
      <c r="N28085" t="s">
        <v>65339</v>
      </c>
      <c r="O28085" s="76" t="s">
        <v>4356</v>
      </c>
      <c r="P28085" s="82">
        <v>542</v>
      </c>
      <c r="Q28085" s="82" t="s">
        <v>79012</v>
      </c>
      <c r="R28085"/>
    </row>
    <row r="28086" spans="12:18" x14ac:dyDescent="0.25">
      <c r="L28086" t="s">
        <v>3463</v>
      </c>
      <c r="M28086" t="s">
        <v>26961</v>
      </c>
      <c r="N28086" t="s">
        <v>65340</v>
      </c>
      <c r="O28086" s="76" t="s">
        <v>4356</v>
      </c>
      <c r="P28086" s="82">
        <v>644</v>
      </c>
      <c r="Q28086" s="82" t="s">
        <v>79013</v>
      </c>
      <c r="R28086"/>
    </row>
    <row r="28087" spans="12:18" x14ac:dyDescent="0.25">
      <c r="L28087" t="s">
        <v>3463</v>
      </c>
      <c r="M28087" t="s">
        <v>27375</v>
      </c>
      <c r="N28087" t="s">
        <v>65341</v>
      </c>
      <c r="O28087" s="76" t="s">
        <v>4356</v>
      </c>
      <c r="P28087" s="82">
        <v>517</v>
      </c>
      <c r="Q28087" s="82" t="s">
        <v>79014</v>
      </c>
      <c r="R28087"/>
    </row>
    <row r="28088" spans="12:18" x14ac:dyDescent="0.25">
      <c r="L28088" t="s">
        <v>3463</v>
      </c>
      <c r="M28088" t="s">
        <v>26962</v>
      </c>
      <c r="N28088" t="s">
        <v>65342</v>
      </c>
      <c r="O28088" s="76" t="s">
        <v>4356</v>
      </c>
      <c r="P28088" s="82">
        <v>340</v>
      </c>
      <c r="Q28088" s="82" t="s">
        <v>79015</v>
      </c>
      <c r="R28088"/>
    </row>
    <row r="28089" spans="12:18" x14ac:dyDescent="0.25">
      <c r="L28089" t="s">
        <v>3463</v>
      </c>
      <c r="M28089" t="s">
        <v>15104</v>
      </c>
      <c r="N28089" t="s">
        <v>65343</v>
      </c>
      <c r="O28089" s="76" t="s">
        <v>4366</v>
      </c>
      <c r="P28089" s="82">
        <v>651</v>
      </c>
      <c r="Q28089" s="82" t="s">
        <v>79016</v>
      </c>
      <c r="R28089"/>
    </row>
    <row r="28090" spans="12:18" x14ac:dyDescent="0.25">
      <c r="L28090" t="s">
        <v>3463</v>
      </c>
      <c r="M28090" t="s">
        <v>27377</v>
      </c>
      <c r="N28090" t="s">
        <v>65344</v>
      </c>
      <c r="O28090" s="76" t="s">
        <v>4366</v>
      </c>
      <c r="P28090" s="82">
        <v>168</v>
      </c>
      <c r="Q28090" s="82" t="s">
        <v>79017</v>
      </c>
      <c r="R28090"/>
    </row>
    <row r="28091" spans="12:18" x14ac:dyDescent="0.25">
      <c r="L28091" t="s">
        <v>3463</v>
      </c>
      <c r="M28091" t="s">
        <v>26963</v>
      </c>
      <c r="N28091" t="s">
        <v>65345</v>
      </c>
      <c r="O28091" s="76" t="s">
        <v>4356</v>
      </c>
      <c r="P28091" s="82">
        <v>6365</v>
      </c>
      <c r="Q28091" s="82" t="s">
        <v>79018</v>
      </c>
      <c r="R28091"/>
    </row>
    <row r="28092" spans="12:18" x14ac:dyDescent="0.25">
      <c r="L28092" t="s">
        <v>3463</v>
      </c>
      <c r="M28092" t="s">
        <v>29058</v>
      </c>
      <c r="N28092" t="s">
        <v>65346</v>
      </c>
      <c r="O28092" s="76" t="s">
        <v>4356</v>
      </c>
      <c r="P28092" s="82">
        <v>331</v>
      </c>
      <c r="Q28092" s="82" t="s">
        <v>79019</v>
      </c>
      <c r="R28092"/>
    </row>
    <row r="28093" spans="12:18" x14ac:dyDescent="0.25">
      <c r="L28093" t="s">
        <v>3463</v>
      </c>
      <c r="M28093" t="s">
        <v>29060</v>
      </c>
      <c r="N28093" t="s">
        <v>65347</v>
      </c>
      <c r="O28093" s="76" t="s">
        <v>4366</v>
      </c>
      <c r="P28093" s="82">
        <v>319</v>
      </c>
      <c r="Q28093" s="82" t="s">
        <v>79020</v>
      </c>
      <c r="R28093"/>
    </row>
    <row r="28094" spans="12:18" x14ac:dyDescent="0.25">
      <c r="L28094" t="s">
        <v>3463</v>
      </c>
      <c r="M28094" t="s">
        <v>11171</v>
      </c>
      <c r="N28094" t="s">
        <v>65348</v>
      </c>
      <c r="O28094" s="76" t="s">
        <v>4356</v>
      </c>
      <c r="P28094" s="82">
        <v>875</v>
      </c>
      <c r="Q28094" s="82" t="s">
        <v>79021</v>
      </c>
      <c r="R28094"/>
    </row>
    <row r="28095" spans="12:18" x14ac:dyDescent="0.25">
      <c r="L28095" t="s">
        <v>3463</v>
      </c>
      <c r="M28095" t="s">
        <v>27378</v>
      </c>
      <c r="N28095" t="s">
        <v>65349</v>
      </c>
      <c r="O28095" s="76" t="s">
        <v>4366</v>
      </c>
      <c r="P28095" s="82">
        <v>350</v>
      </c>
      <c r="Q28095" s="82" t="s">
        <v>79022</v>
      </c>
      <c r="R28095"/>
    </row>
    <row r="28096" spans="12:18" x14ac:dyDescent="0.25">
      <c r="L28096" t="s">
        <v>3463</v>
      </c>
      <c r="M28096" t="s">
        <v>10646</v>
      </c>
      <c r="N28096" t="s">
        <v>65350</v>
      </c>
      <c r="O28096" s="76" t="s">
        <v>4374</v>
      </c>
      <c r="P28096" s="82">
        <v>2011</v>
      </c>
      <c r="Q28096" s="82" t="s">
        <v>79023</v>
      </c>
      <c r="R28096"/>
    </row>
    <row r="28097" spans="12:18" x14ac:dyDescent="0.25">
      <c r="L28097" t="s">
        <v>3463</v>
      </c>
      <c r="M28097" t="s">
        <v>25458</v>
      </c>
      <c r="N28097" t="s">
        <v>65351</v>
      </c>
      <c r="O28097" s="76" t="s">
        <v>4374</v>
      </c>
      <c r="P28097" s="82">
        <v>33638</v>
      </c>
      <c r="Q28097" s="82" t="s">
        <v>72645</v>
      </c>
      <c r="R28097"/>
    </row>
    <row r="28098" spans="12:18" x14ac:dyDescent="0.25">
      <c r="L28098" t="s">
        <v>3463</v>
      </c>
      <c r="M28098" t="s">
        <v>25459</v>
      </c>
      <c r="N28098" t="s">
        <v>65352</v>
      </c>
      <c r="O28098" s="76" t="s">
        <v>4356</v>
      </c>
      <c r="P28098" s="82">
        <v>155</v>
      </c>
      <c r="Q28098" s="82" t="s">
        <v>79024</v>
      </c>
      <c r="R28098"/>
    </row>
    <row r="28099" spans="12:18" x14ac:dyDescent="0.25">
      <c r="L28099" t="s">
        <v>3463</v>
      </c>
      <c r="M28099" t="s">
        <v>30108</v>
      </c>
      <c r="N28099" t="s">
        <v>65353</v>
      </c>
      <c r="O28099" s="76" t="s">
        <v>4366</v>
      </c>
      <c r="P28099" s="82">
        <v>206</v>
      </c>
      <c r="Q28099" s="82" t="s">
        <v>79025</v>
      </c>
      <c r="R28099"/>
    </row>
    <row r="28100" spans="12:18" x14ac:dyDescent="0.25">
      <c r="L28100" t="s">
        <v>3463</v>
      </c>
      <c r="M28100" t="s">
        <v>25460</v>
      </c>
      <c r="N28100" t="s">
        <v>65354</v>
      </c>
      <c r="O28100" s="76" t="s">
        <v>4366</v>
      </c>
      <c r="P28100" s="82">
        <v>283</v>
      </c>
      <c r="Q28100" s="82" t="s">
        <v>79026</v>
      </c>
      <c r="R28100"/>
    </row>
    <row r="28101" spans="12:18" x14ac:dyDescent="0.25">
      <c r="L28101" t="s">
        <v>3463</v>
      </c>
      <c r="M28101" t="s">
        <v>25461</v>
      </c>
      <c r="N28101" t="s">
        <v>65355</v>
      </c>
      <c r="O28101" s="76" t="s">
        <v>4356</v>
      </c>
      <c r="P28101" s="82">
        <v>387</v>
      </c>
      <c r="Q28101" s="82" t="s">
        <v>79027</v>
      </c>
      <c r="R28101"/>
    </row>
    <row r="28102" spans="12:18" x14ac:dyDescent="0.25">
      <c r="L28102" t="s">
        <v>3463</v>
      </c>
      <c r="M28102" t="s">
        <v>29063</v>
      </c>
      <c r="N28102" t="s">
        <v>65356</v>
      </c>
      <c r="O28102" s="76" t="s">
        <v>4356</v>
      </c>
      <c r="P28102" s="82">
        <v>1780</v>
      </c>
      <c r="Q28102" s="82" t="s">
        <v>79028</v>
      </c>
      <c r="R28102"/>
    </row>
    <row r="28103" spans="12:18" x14ac:dyDescent="0.25">
      <c r="L28103" t="s">
        <v>3463</v>
      </c>
      <c r="M28103" t="s">
        <v>30112</v>
      </c>
      <c r="N28103" t="s">
        <v>65357</v>
      </c>
      <c r="O28103" s="76" t="s">
        <v>4366</v>
      </c>
      <c r="P28103" s="82">
        <v>120</v>
      </c>
      <c r="Q28103" s="82" t="s">
        <v>79029</v>
      </c>
      <c r="R28103"/>
    </row>
    <row r="28104" spans="12:18" x14ac:dyDescent="0.25">
      <c r="L28104" t="s">
        <v>3463</v>
      </c>
      <c r="M28104" t="s">
        <v>30115</v>
      </c>
      <c r="N28104" t="s">
        <v>65358</v>
      </c>
      <c r="O28104" s="76" t="s">
        <v>4356</v>
      </c>
      <c r="P28104" s="82">
        <v>691</v>
      </c>
      <c r="Q28104" s="82" t="s">
        <v>79030</v>
      </c>
      <c r="R28104"/>
    </row>
    <row r="28105" spans="12:18" x14ac:dyDescent="0.25">
      <c r="L28105" t="s">
        <v>3463</v>
      </c>
      <c r="M28105" t="s">
        <v>4512</v>
      </c>
      <c r="N28105" t="s">
        <v>65359</v>
      </c>
      <c r="O28105" s="76" t="s">
        <v>4366</v>
      </c>
      <c r="P28105" s="82">
        <v>154</v>
      </c>
      <c r="Q28105" s="82" t="s">
        <v>79031</v>
      </c>
      <c r="R28105"/>
    </row>
    <row r="28106" spans="12:18" x14ac:dyDescent="0.25">
      <c r="L28106" t="s">
        <v>3463</v>
      </c>
      <c r="M28106" t="s">
        <v>29068</v>
      </c>
      <c r="N28106" t="s">
        <v>65360</v>
      </c>
      <c r="O28106" s="76" t="s">
        <v>4366</v>
      </c>
      <c r="P28106" s="82">
        <v>88</v>
      </c>
      <c r="Q28106" s="82" t="s">
        <v>79033</v>
      </c>
      <c r="R28106"/>
    </row>
    <row r="28107" spans="12:18" x14ac:dyDescent="0.25">
      <c r="L28107" t="s">
        <v>3463</v>
      </c>
      <c r="M28107" t="s">
        <v>26964</v>
      </c>
      <c r="N28107" t="s">
        <v>65361</v>
      </c>
      <c r="O28107" s="76" t="s">
        <v>4366</v>
      </c>
      <c r="P28107" s="82">
        <v>323</v>
      </c>
      <c r="Q28107" s="82" t="s">
        <v>79034</v>
      </c>
      <c r="R28107"/>
    </row>
    <row r="28108" spans="12:18" x14ac:dyDescent="0.25">
      <c r="L28108" t="s">
        <v>3463</v>
      </c>
      <c r="M28108" t="s">
        <v>15623</v>
      </c>
      <c r="N28108" t="s">
        <v>65362</v>
      </c>
      <c r="O28108" s="76" t="s">
        <v>4356</v>
      </c>
      <c r="P28108" s="82">
        <v>1242</v>
      </c>
      <c r="Q28108" s="82" t="s">
        <v>79035</v>
      </c>
      <c r="R28108"/>
    </row>
    <row r="28109" spans="12:18" x14ac:dyDescent="0.25">
      <c r="L28109" t="s">
        <v>3463</v>
      </c>
      <c r="M28109" t="s">
        <v>26884</v>
      </c>
      <c r="N28109" t="s">
        <v>65363</v>
      </c>
      <c r="O28109" s="76" t="s">
        <v>4356</v>
      </c>
      <c r="P28109" s="82">
        <v>558</v>
      </c>
      <c r="Q28109" s="82" t="s">
        <v>79036</v>
      </c>
      <c r="R28109"/>
    </row>
    <row r="28110" spans="12:18" x14ac:dyDescent="0.25">
      <c r="L28110" t="s">
        <v>3463</v>
      </c>
      <c r="M28110" t="s">
        <v>29072</v>
      </c>
      <c r="N28110" t="s">
        <v>65364</v>
      </c>
      <c r="O28110" s="76" t="s">
        <v>4366</v>
      </c>
      <c r="P28110" s="82">
        <v>142</v>
      </c>
      <c r="Q28110" s="82" t="s">
        <v>79037</v>
      </c>
      <c r="R28110"/>
    </row>
    <row r="28111" spans="12:18" x14ac:dyDescent="0.25">
      <c r="L28111" t="s">
        <v>3463</v>
      </c>
      <c r="M28111" t="s">
        <v>30122</v>
      </c>
      <c r="N28111" t="s">
        <v>65365</v>
      </c>
      <c r="O28111" s="76" t="s">
        <v>4366</v>
      </c>
      <c r="P28111" s="82">
        <v>417</v>
      </c>
      <c r="Q28111" s="82" t="s">
        <v>79038</v>
      </c>
      <c r="R28111"/>
    </row>
    <row r="28112" spans="12:18" x14ac:dyDescent="0.25">
      <c r="L28112" t="s">
        <v>3463</v>
      </c>
      <c r="M28112" t="s">
        <v>25462</v>
      </c>
      <c r="N28112" t="s">
        <v>65366</v>
      </c>
      <c r="O28112" s="76" t="s">
        <v>4366</v>
      </c>
      <c r="P28112" s="82">
        <v>245</v>
      </c>
      <c r="Q28112" s="82" t="s">
        <v>79039</v>
      </c>
      <c r="R28112"/>
    </row>
    <row r="28113" spans="12:18" x14ac:dyDescent="0.25">
      <c r="L28113" t="s">
        <v>3463</v>
      </c>
      <c r="M28113" t="s">
        <v>30126</v>
      </c>
      <c r="N28113" t="s">
        <v>65367</v>
      </c>
      <c r="O28113" s="76" t="s">
        <v>4356</v>
      </c>
      <c r="P28113" s="82">
        <v>356</v>
      </c>
      <c r="Q28113" s="82" t="s">
        <v>79040</v>
      </c>
      <c r="R28113"/>
    </row>
    <row r="28114" spans="12:18" x14ac:dyDescent="0.25">
      <c r="L28114" t="s">
        <v>3463</v>
      </c>
      <c r="M28114" t="s">
        <v>25463</v>
      </c>
      <c r="N28114" t="s">
        <v>65368</v>
      </c>
      <c r="O28114" s="76" t="s">
        <v>4356</v>
      </c>
      <c r="P28114" s="82">
        <v>1119</v>
      </c>
      <c r="Q28114" s="82" t="s">
        <v>79041</v>
      </c>
      <c r="R28114"/>
    </row>
    <row r="28115" spans="12:18" x14ac:dyDescent="0.25">
      <c r="L28115" t="s">
        <v>3463</v>
      </c>
      <c r="M28115" t="s">
        <v>29075</v>
      </c>
      <c r="N28115" t="s">
        <v>65369</v>
      </c>
      <c r="O28115" s="76" t="s">
        <v>4356</v>
      </c>
      <c r="P28115" s="82">
        <v>384</v>
      </c>
      <c r="Q28115" s="82" t="s">
        <v>79042</v>
      </c>
      <c r="R28115"/>
    </row>
    <row r="28116" spans="12:18" x14ac:dyDescent="0.25">
      <c r="L28116" t="s">
        <v>3463</v>
      </c>
      <c r="M28116" t="s">
        <v>10023</v>
      </c>
      <c r="N28116" t="s">
        <v>65370</v>
      </c>
      <c r="O28116" s="76" t="s">
        <v>4356</v>
      </c>
      <c r="P28116" s="82">
        <v>994</v>
      </c>
      <c r="Q28116" s="82" t="s">
        <v>79043</v>
      </c>
      <c r="R28116"/>
    </row>
    <row r="28117" spans="12:18" x14ac:dyDescent="0.25">
      <c r="L28117" t="s">
        <v>3463</v>
      </c>
      <c r="M28117" t="s">
        <v>26965</v>
      </c>
      <c r="N28117" t="s">
        <v>65371</v>
      </c>
      <c r="O28117" s="76" t="s">
        <v>4356</v>
      </c>
      <c r="P28117" s="82">
        <v>1299</v>
      </c>
      <c r="Q28117" s="82" t="s">
        <v>79044</v>
      </c>
      <c r="R28117"/>
    </row>
    <row r="28118" spans="12:18" x14ac:dyDescent="0.25">
      <c r="L28118" t="s">
        <v>3463</v>
      </c>
      <c r="M28118" t="s">
        <v>30132</v>
      </c>
      <c r="N28118" t="s">
        <v>65372</v>
      </c>
      <c r="O28118" s="76" t="s">
        <v>4356</v>
      </c>
      <c r="P28118" s="82">
        <v>410</v>
      </c>
      <c r="Q28118" s="82" t="s">
        <v>79045</v>
      </c>
      <c r="R28118"/>
    </row>
    <row r="28119" spans="12:18" x14ac:dyDescent="0.25">
      <c r="L28119" t="s">
        <v>3463</v>
      </c>
      <c r="M28119" t="s">
        <v>27382</v>
      </c>
      <c r="N28119" t="s">
        <v>65373</v>
      </c>
      <c r="O28119" s="76" t="s">
        <v>4356</v>
      </c>
      <c r="P28119" s="82">
        <v>1193</v>
      </c>
      <c r="Q28119" s="82" t="s">
        <v>79046</v>
      </c>
      <c r="R28119"/>
    </row>
    <row r="28120" spans="12:18" x14ac:dyDescent="0.25">
      <c r="L28120" t="s">
        <v>3463</v>
      </c>
      <c r="M28120" t="s">
        <v>25464</v>
      </c>
      <c r="N28120" t="s">
        <v>65374</v>
      </c>
      <c r="O28120" s="76" t="s">
        <v>4356</v>
      </c>
      <c r="P28120" s="82">
        <v>1494</v>
      </c>
      <c r="Q28120" s="82" t="s">
        <v>79047</v>
      </c>
      <c r="R28120"/>
    </row>
    <row r="28121" spans="12:18" x14ac:dyDescent="0.25">
      <c r="L28121" t="s">
        <v>3463</v>
      </c>
      <c r="M28121" t="s">
        <v>29080</v>
      </c>
      <c r="N28121" t="s">
        <v>65375</v>
      </c>
      <c r="O28121" s="76" t="s">
        <v>4356</v>
      </c>
      <c r="P28121" s="82">
        <v>753</v>
      </c>
      <c r="Q28121" s="82" t="s">
        <v>79048</v>
      </c>
      <c r="R28121"/>
    </row>
    <row r="28122" spans="12:18" x14ac:dyDescent="0.25">
      <c r="L28122" t="s">
        <v>3463</v>
      </c>
      <c r="M28122" t="s">
        <v>30137</v>
      </c>
      <c r="N28122" t="s">
        <v>65376</v>
      </c>
      <c r="O28122" s="76" t="s">
        <v>4356</v>
      </c>
      <c r="P28122" s="82">
        <v>760</v>
      </c>
      <c r="Q28122" s="82" t="s">
        <v>79049</v>
      </c>
      <c r="R28122"/>
    </row>
    <row r="28123" spans="12:18" x14ac:dyDescent="0.25">
      <c r="L28123" t="s">
        <v>3463</v>
      </c>
      <c r="M28123" t="s">
        <v>25465</v>
      </c>
      <c r="N28123" t="s">
        <v>65377</v>
      </c>
      <c r="O28123" s="76" t="s">
        <v>4356</v>
      </c>
      <c r="P28123" s="82">
        <v>330</v>
      </c>
      <c r="Q28123" s="82" t="s">
        <v>79050</v>
      </c>
      <c r="R28123"/>
    </row>
    <row r="28124" spans="12:18" x14ac:dyDescent="0.25">
      <c r="L28124" t="s">
        <v>3463</v>
      </c>
      <c r="M28124" t="s">
        <v>5951</v>
      </c>
      <c r="N28124" t="s">
        <v>65378</v>
      </c>
      <c r="O28124" s="76" t="s">
        <v>4366</v>
      </c>
      <c r="P28124" s="82">
        <v>186</v>
      </c>
      <c r="Q28124" s="82" t="s">
        <v>79052</v>
      </c>
      <c r="R28124"/>
    </row>
    <row r="28125" spans="12:18" x14ac:dyDescent="0.25">
      <c r="L28125" t="s">
        <v>3463</v>
      </c>
      <c r="M28125" t="s">
        <v>25469</v>
      </c>
      <c r="N28125" t="s">
        <v>65379</v>
      </c>
      <c r="O28125" s="76" t="s">
        <v>4366</v>
      </c>
      <c r="P28125" s="82">
        <v>180</v>
      </c>
      <c r="Q28125" s="82" t="s">
        <v>79065</v>
      </c>
      <c r="R28125"/>
    </row>
    <row r="28126" spans="12:18" x14ac:dyDescent="0.25">
      <c r="L28126" t="s">
        <v>3463</v>
      </c>
      <c r="M28126" t="s">
        <v>27393</v>
      </c>
      <c r="N28126" t="s">
        <v>65380</v>
      </c>
      <c r="O28126" s="76" t="s">
        <v>4366</v>
      </c>
      <c r="P28126" s="82">
        <v>327</v>
      </c>
      <c r="Q28126" s="82" t="s">
        <v>79070</v>
      </c>
      <c r="R28126"/>
    </row>
    <row r="28127" spans="12:18" x14ac:dyDescent="0.25">
      <c r="L28127" t="s">
        <v>3463</v>
      </c>
      <c r="M28127" t="s">
        <v>27383</v>
      </c>
      <c r="N28127" t="s">
        <v>65381</v>
      </c>
      <c r="O28127" s="76" t="s">
        <v>4356</v>
      </c>
      <c r="P28127" s="82">
        <v>218</v>
      </c>
      <c r="Q28127" s="82" t="s">
        <v>79053</v>
      </c>
      <c r="R28127"/>
    </row>
    <row r="28128" spans="12:18" x14ac:dyDescent="0.25">
      <c r="L28128" t="s">
        <v>3463</v>
      </c>
      <c r="M28128" t="s">
        <v>30142</v>
      </c>
      <c r="N28128" t="s">
        <v>65382</v>
      </c>
      <c r="O28128" s="76" t="s">
        <v>4356</v>
      </c>
      <c r="P28128" s="82">
        <v>454</v>
      </c>
      <c r="Q28128" s="82" t="s">
        <v>79054</v>
      </c>
      <c r="R28128"/>
    </row>
    <row r="28129" spans="12:18" x14ac:dyDescent="0.25">
      <c r="L28129" t="s">
        <v>3463</v>
      </c>
      <c r="M28129" t="s">
        <v>27385</v>
      </c>
      <c r="N28129" t="s">
        <v>65383</v>
      </c>
      <c r="O28129" s="76" t="s">
        <v>4356</v>
      </c>
      <c r="P28129" s="82">
        <v>800</v>
      </c>
      <c r="Q28129" s="82" t="s">
        <v>79055</v>
      </c>
      <c r="R28129"/>
    </row>
    <row r="28130" spans="12:18" x14ac:dyDescent="0.25">
      <c r="L28130" t="s">
        <v>3463</v>
      </c>
      <c r="M28130" t="s">
        <v>26966</v>
      </c>
      <c r="N28130" t="s">
        <v>65384</v>
      </c>
      <c r="O28130" s="76" t="s">
        <v>4374</v>
      </c>
      <c r="P28130" s="82">
        <v>18398</v>
      </c>
      <c r="Q28130" s="82" t="s">
        <v>79056</v>
      </c>
      <c r="R28130"/>
    </row>
    <row r="28131" spans="12:18" x14ac:dyDescent="0.25">
      <c r="L28131" t="s">
        <v>3463</v>
      </c>
      <c r="M28131" t="s">
        <v>27387</v>
      </c>
      <c r="N28131" t="s">
        <v>65385</v>
      </c>
      <c r="O28131" s="76" t="s">
        <v>4356</v>
      </c>
      <c r="P28131" s="82">
        <v>290</v>
      </c>
      <c r="Q28131" s="82" t="s">
        <v>79057</v>
      </c>
      <c r="R28131"/>
    </row>
    <row r="28132" spans="12:18" x14ac:dyDescent="0.25">
      <c r="L28132" t="s">
        <v>3463</v>
      </c>
      <c r="M28132" t="s">
        <v>25467</v>
      </c>
      <c r="N28132" t="s">
        <v>65386</v>
      </c>
      <c r="O28132" s="76" t="s">
        <v>4366</v>
      </c>
      <c r="P28132" s="82">
        <v>31</v>
      </c>
      <c r="Q28132" s="82" t="s">
        <v>79058</v>
      </c>
      <c r="R28132"/>
    </row>
    <row r="28133" spans="12:18" x14ac:dyDescent="0.25">
      <c r="L28133" t="s">
        <v>3463</v>
      </c>
      <c r="M28133" t="s">
        <v>25468</v>
      </c>
      <c r="N28133" t="s">
        <v>65387</v>
      </c>
      <c r="O28133" s="76" t="s">
        <v>4374</v>
      </c>
      <c r="P28133" s="82">
        <v>2095</v>
      </c>
      <c r="Q28133" s="82" t="s">
        <v>79059</v>
      </c>
      <c r="R28133"/>
    </row>
    <row r="28134" spans="12:18" x14ac:dyDescent="0.25">
      <c r="L28134" t="s">
        <v>3463</v>
      </c>
      <c r="M28134" t="s">
        <v>27389</v>
      </c>
      <c r="N28134" t="s">
        <v>65388</v>
      </c>
      <c r="O28134" s="76" t="s">
        <v>4374</v>
      </c>
      <c r="P28134" s="82">
        <v>5030</v>
      </c>
      <c r="Q28134" s="82" t="s">
        <v>79060</v>
      </c>
      <c r="R28134"/>
    </row>
    <row r="28135" spans="12:18" x14ac:dyDescent="0.25">
      <c r="L28135" t="s">
        <v>3463</v>
      </c>
      <c r="M28135" t="s">
        <v>26968</v>
      </c>
      <c r="N28135" t="s">
        <v>65389</v>
      </c>
      <c r="O28135" s="76" t="s">
        <v>4366</v>
      </c>
      <c r="P28135" s="82">
        <v>266</v>
      </c>
      <c r="Q28135" s="82" t="s">
        <v>79061</v>
      </c>
      <c r="R28135"/>
    </row>
    <row r="28136" spans="12:18" x14ac:dyDescent="0.25">
      <c r="L28136" t="s">
        <v>3463</v>
      </c>
      <c r="M28136" t="s">
        <v>27390</v>
      </c>
      <c r="N28136" t="s">
        <v>65390</v>
      </c>
      <c r="O28136" s="76" t="s">
        <v>4366</v>
      </c>
      <c r="P28136" s="82">
        <v>251</v>
      </c>
      <c r="Q28136" s="82" t="s">
        <v>79062</v>
      </c>
      <c r="R28136"/>
    </row>
    <row r="28137" spans="12:18" x14ac:dyDescent="0.25">
      <c r="L28137" t="s">
        <v>3463</v>
      </c>
      <c r="M28137" t="s">
        <v>27391</v>
      </c>
      <c r="N28137" t="s">
        <v>65391</v>
      </c>
      <c r="O28137" s="76" t="s">
        <v>4356</v>
      </c>
      <c r="P28137" s="82">
        <v>384</v>
      </c>
      <c r="Q28137" s="82" t="s">
        <v>79063</v>
      </c>
      <c r="R28137"/>
    </row>
    <row r="28138" spans="12:18" x14ac:dyDescent="0.25">
      <c r="L28138" t="s">
        <v>3463</v>
      </c>
      <c r="M28138" t="s">
        <v>26624</v>
      </c>
      <c r="N28138" t="s">
        <v>65392</v>
      </c>
      <c r="O28138" s="76" t="s">
        <v>4366</v>
      </c>
      <c r="P28138" s="82">
        <v>202</v>
      </c>
      <c r="Q28138" s="82" t="s">
        <v>79064</v>
      </c>
      <c r="R28138"/>
    </row>
    <row r="28139" spans="12:18" x14ac:dyDescent="0.25">
      <c r="L28139" t="s">
        <v>3463</v>
      </c>
      <c r="M28139" t="s">
        <v>26970</v>
      </c>
      <c r="N28139" t="s">
        <v>65393</v>
      </c>
      <c r="O28139" s="76" t="s">
        <v>4366</v>
      </c>
      <c r="P28139" s="82">
        <v>356</v>
      </c>
      <c r="Q28139" s="82" t="s">
        <v>79066</v>
      </c>
      <c r="R28139"/>
    </row>
    <row r="28140" spans="12:18" x14ac:dyDescent="0.25">
      <c r="L28140" t="s">
        <v>3463</v>
      </c>
      <c r="M28140" t="s">
        <v>26972</v>
      </c>
      <c r="N28140" t="s">
        <v>65394</v>
      </c>
      <c r="O28140" s="76" t="s">
        <v>4366</v>
      </c>
      <c r="P28140" s="82">
        <v>177</v>
      </c>
      <c r="Q28140" s="82" t="s">
        <v>79067</v>
      </c>
      <c r="R28140"/>
    </row>
    <row r="28141" spans="12:18" x14ac:dyDescent="0.25">
      <c r="L28141" t="s">
        <v>3463</v>
      </c>
      <c r="M28141" t="s">
        <v>29083</v>
      </c>
      <c r="N28141" t="s">
        <v>65395</v>
      </c>
      <c r="O28141" s="76" t="s">
        <v>4356</v>
      </c>
      <c r="P28141" s="82">
        <v>1099</v>
      </c>
      <c r="Q28141" s="82" t="s">
        <v>79068</v>
      </c>
      <c r="R28141"/>
    </row>
    <row r="28142" spans="12:18" x14ac:dyDescent="0.25">
      <c r="L28142" t="s">
        <v>3463</v>
      </c>
      <c r="M28142" t="s">
        <v>30149</v>
      </c>
      <c r="N28142" t="s">
        <v>65396</v>
      </c>
      <c r="O28142" s="76" t="s">
        <v>4356</v>
      </c>
      <c r="P28142" s="82">
        <v>801</v>
      </c>
      <c r="Q28142" s="82" t="s">
        <v>79069</v>
      </c>
      <c r="R28142"/>
    </row>
    <row r="28143" spans="12:18" x14ac:dyDescent="0.25">
      <c r="L28143" t="s">
        <v>3463</v>
      </c>
      <c r="M28143" t="s">
        <v>22414</v>
      </c>
      <c r="N28143" t="s">
        <v>65397</v>
      </c>
      <c r="O28143" s="76" t="s">
        <v>4366</v>
      </c>
      <c r="P28143" s="82">
        <v>199</v>
      </c>
      <c r="Q28143" s="82" t="s">
        <v>79071</v>
      </c>
      <c r="R28143"/>
    </row>
    <row r="28144" spans="12:18" x14ac:dyDescent="0.25">
      <c r="L28144" t="s">
        <v>3463</v>
      </c>
      <c r="M28144" t="s">
        <v>30152</v>
      </c>
      <c r="N28144" t="s">
        <v>65398</v>
      </c>
      <c r="O28144" s="76" t="s">
        <v>4366</v>
      </c>
      <c r="P28144" s="82">
        <v>62</v>
      </c>
      <c r="Q28144" s="82" t="s">
        <v>79072</v>
      </c>
      <c r="R28144"/>
    </row>
    <row r="28145" spans="12:18" x14ac:dyDescent="0.25">
      <c r="L28145" t="s">
        <v>3463</v>
      </c>
      <c r="M28145" t="s">
        <v>13638</v>
      </c>
      <c r="N28145" t="s">
        <v>65399</v>
      </c>
      <c r="O28145" s="76" t="s">
        <v>4366</v>
      </c>
      <c r="P28145" s="82">
        <v>132</v>
      </c>
      <c r="Q28145" s="82" t="s">
        <v>79073</v>
      </c>
      <c r="R28145"/>
    </row>
    <row r="28146" spans="12:18" x14ac:dyDescent="0.25">
      <c r="L28146" t="s">
        <v>3463</v>
      </c>
      <c r="M28146" t="s">
        <v>30157</v>
      </c>
      <c r="N28146" t="s">
        <v>65400</v>
      </c>
      <c r="O28146" s="76" t="s">
        <v>4356</v>
      </c>
      <c r="P28146" s="82">
        <v>569</v>
      </c>
      <c r="Q28146" s="82" t="s">
        <v>79074</v>
      </c>
      <c r="R28146"/>
    </row>
    <row r="28147" spans="12:18" x14ac:dyDescent="0.25">
      <c r="L28147" t="s">
        <v>3463</v>
      </c>
      <c r="M28147" t="s">
        <v>30161</v>
      </c>
      <c r="N28147" t="s">
        <v>65401</v>
      </c>
      <c r="O28147" s="76" t="s">
        <v>4356</v>
      </c>
      <c r="P28147" s="82">
        <v>426</v>
      </c>
      <c r="Q28147" s="82" t="s">
        <v>79076</v>
      </c>
      <c r="R28147"/>
    </row>
    <row r="28148" spans="12:18" x14ac:dyDescent="0.25">
      <c r="L28148" t="s">
        <v>3463</v>
      </c>
      <c r="M28148" t="s">
        <v>27397</v>
      </c>
      <c r="N28148" t="s">
        <v>65402</v>
      </c>
      <c r="O28148" s="76" t="s">
        <v>4356</v>
      </c>
      <c r="P28148" s="82">
        <v>349</v>
      </c>
      <c r="Q28148" s="82" t="s">
        <v>79077</v>
      </c>
      <c r="R28148"/>
    </row>
    <row r="28149" spans="12:18" x14ac:dyDescent="0.25">
      <c r="L28149" t="s">
        <v>3463</v>
      </c>
      <c r="M28149" t="s">
        <v>29088</v>
      </c>
      <c r="N28149" t="s">
        <v>65403</v>
      </c>
      <c r="O28149" s="76" t="s">
        <v>4356</v>
      </c>
      <c r="P28149" s="82">
        <v>634</v>
      </c>
      <c r="Q28149" s="82" t="s">
        <v>79078</v>
      </c>
      <c r="R28149"/>
    </row>
    <row r="28150" spans="12:18" x14ac:dyDescent="0.25">
      <c r="L28150" t="s">
        <v>3463</v>
      </c>
      <c r="M28150" t="s">
        <v>26974</v>
      </c>
      <c r="N28150" t="s">
        <v>65404</v>
      </c>
      <c r="O28150" s="76" t="s">
        <v>4356</v>
      </c>
      <c r="P28150" s="82">
        <v>423</v>
      </c>
      <c r="Q28150" s="82" t="s">
        <v>79079</v>
      </c>
      <c r="R28150"/>
    </row>
    <row r="28151" spans="12:18" x14ac:dyDescent="0.25">
      <c r="L28151" t="s">
        <v>3463</v>
      </c>
      <c r="M28151" t="s">
        <v>26944</v>
      </c>
      <c r="N28151" t="s">
        <v>65405</v>
      </c>
      <c r="O28151" s="76" t="s">
        <v>4356</v>
      </c>
      <c r="P28151" s="82">
        <v>653</v>
      </c>
      <c r="Q28151" s="82" t="s">
        <v>78895</v>
      </c>
      <c r="R28151"/>
    </row>
    <row r="28152" spans="12:18" x14ac:dyDescent="0.25">
      <c r="L28152" t="s">
        <v>3463</v>
      </c>
      <c r="M28152" t="s">
        <v>27399</v>
      </c>
      <c r="N28152" t="s">
        <v>65406</v>
      </c>
      <c r="O28152" s="76" t="s">
        <v>4356</v>
      </c>
      <c r="P28152" s="82">
        <v>762</v>
      </c>
      <c r="Q28152" s="82" t="s">
        <v>79080</v>
      </c>
      <c r="R28152"/>
    </row>
    <row r="28153" spans="12:18" x14ac:dyDescent="0.25">
      <c r="L28153" t="s">
        <v>3463</v>
      </c>
      <c r="M28153" t="s">
        <v>26976</v>
      </c>
      <c r="N28153" t="s">
        <v>65407</v>
      </c>
      <c r="O28153" s="76" t="s">
        <v>4366</v>
      </c>
      <c r="P28153" s="82">
        <v>115</v>
      </c>
      <c r="Q28153" s="82" t="s">
        <v>79081</v>
      </c>
      <c r="R28153"/>
    </row>
    <row r="28154" spans="12:18" x14ac:dyDescent="0.25">
      <c r="L28154" t="s">
        <v>3463</v>
      </c>
      <c r="M28154" t="s">
        <v>4525</v>
      </c>
      <c r="N28154" t="s">
        <v>65408</v>
      </c>
      <c r="O28154" s="76" t="s">
        <v>4356</v>
      </c>
      <c r="P28154" s="82">
        <v>477</v>
      </c>
      <c r="Q28154" s="82" t="s">
        <v>79082</v>
      </c>
      <c r="R28154"/>
    </row>
    <row r="28155" spans="12:18" x14ac:dyDescent="0.25">
      <c r="L28155" t="s">
        <v>3463</v>
      </c>
      <c r="M28155" t="s">
        <v>26978</v>
      </c>
      <c r="N28155" t="s">
        <v>65409</v>
      </c>
      <c r="O28155" s="76" t="s">
        <v>4374</v>
      </c>
      <c r="P28155" s="82">
        <v>1230</v>
      </c>
      <c r="Q28155" s="82" t="s">
        <v>79083</v>
      </c>
      <c r="R28155"/>
    </row>
    <row r="28156" spans="12:18" x14ac:dyDescent="0.25">
      <c r="L28156" t="s">
        <v>3463</v>
      </c>
      <c r="M28156" t="s">
        <v>30165</v>
      </c>
      <c r="N28156" t="s">
        <v>65410</v>
      </c>
      <c r="O28156" s="76" t="s">
        <v>4366</v>
      </c>
      <c r="P28156" s="82">
        <v>387</v>
      </c>
      <c r="Q28156" s="82" t="s">
        <v>79084</v>
      </c>
      <c r="R28156"/>
    </row>
    <row r="28157" spans="12:18" x14ac:dyDescent="0.25">
      <c r="L28157" t="s">
        <v>3463</v>
      </c>
      <c r="M28157" t="s">
        <v>30168</v>
      </c>
      <c r="N28157" t="s">
        <v>65411</v>
      </c>
      <c r="O28157" s="76" t="s">
        <v>4366</v>
      </c>
      <c r="P28157" s="82">
        <v>67</v>
      </c>
      <c r="Q28157" s="82" t="s">
        <v>79085</v>
      </c>
      <c r="R28157"/>
    </row>
    <row r="28158" spans="12:18" x14ac:dyDescent="0.25">
      <c r="L28158" t="s">
        <v>3463</v>
      </c>
      <c r="M28158" t="s">
        <v>29090</v>
      </c>
      <c r="N28158" t="s">
        <v>65412</v>
      </c>
      <c r="O28158" s="76" t="s">
        <v>4356</v>
      </c>
      <c r="P28158" s="82">
        <v>3072</v>
      </c>
      <c r="Q28158" s="82" t="s">
        <v>79086</v>
      </c>
      <c r="R28158"/>
    </row>
    <row r="28159" spans="12:18" x14ac:dyDescent="0.25">
      <c r="L28159" t="s">
        <v>3463</v>
      </c>
      <c r="M28159" t="s">
        <v>30172</v>
      </c>
      <c r="N28159" t="s">
        <v>65413</v>
      </c>
      <c r="O28159" s="76" t="s">
        <v>4366</v>
      </c>
      <c r="P28159" s="82">
        <v>302</v>
      </c>
      <c r="Q28159" s="82" t="s">
        <v>79087</v>
      </c>
      <c r="R28159"/>
    </row>
    <row r="28160" spans="12:18" x14ac:dyDescent="0.25">
      <c r="L28160" t="s">
        <v>3463</v>
      </c>
      <c r="M28160" t="s">
        <v>25470</v>
      </c>
      <c r="N28160" t="s">
        <v>65414</v>
      </c>
      <c r="O28160" s="76" t="s">
        <v>4366</v>
      </c>
      <c r="P28160" s="82">
        <v>219</v>
      </c>
      <c r="Q28160" s="82" t="s">
        <v>79088</v>
      </c>
      <c r="R28160"/>
    </row>
    <row r="28161" spans="12:18" x14ac:dyDescent="0.25">
      <c r="L28161" t="s">
        <v>3463</v>
      </c>
      <c r="M28161" t="s">
        <v>29092</v>
      </c>
      <c r="N28161" t="s">
        <v>65415</v>
      </c>
      <c r="O28161" s="76" t="s">
        <v>4366</v>
      </c>
      <c r="P28161" s="82">
        <v>418</v>
      </c>
      <c r="Q28161" s="82" t="s">
        <v>79089</v>
      </c>
      <c r="R28161"/>
    </row>
    <row r="28162" spans="12:18" x14ac:dyDescent="0.25">
      <c r="L28162" t="s">
        <v>3463</v>
      </c>
      <c r="M28162" t="s">
        <v>27400</v>
      </c>
      <c r="N28162" t="s">
        <v>65416</v>
      </c>
      <c r="O28162" s="76" t="s">
        <v>4356</v>
      </c>
      <c r="P28162" s="82">
        <v>1513</v>
      </c>
      <c r="Q28162" s="82" t="s">
        <v>79090</v>
      </c>
      <c r="R28162"/>
    </row>
    <row r="28163" spans="12:18" x14ac:dyDescent="0.25">
      <c r="L28163" t="s">
        <v>3463</v>
      </c>
      <c r="M28163" t="s">
        <v>27402</v>
      </c>
      <c r="N28163" t="s">
        <v>65417</v>
      </c>
      <c r="O28163" s="76" t="s">
        <v>4366</v>
      </c>
      <c r="P28163" s="82">
        <v>246</v>
      </c>
      <c r="Q28163" s="82" t="s">
        <v>79091</v>
      </c>
      <c r="R28163"/>
    </row>
    <row r="28164" spans="12:18" x14ac:dyDescent="0.25">
      <c r="L28164" t="s">
        <v>3463</v>
      </c>
      <c r="M28164" t="s">
        <v>26980</v>
      </c>
      <c r="N28164" t="s">
        <v>65418</v>
      </c>
      <c r="O28164" s="76" t="s">
        <v>4374</v>
      </c>
      <c r="P28164" s="82">
        <v>9189</v>
      </c>
      <c r="Q28164" s="82" t="s">
        <v>79092</v>
      </c>
      <c r="R28164"/>
    </row>
    <row r="28165" spans="12:18" x14ac:dyDescent="0.25">
      <c r="L28165" t="s">
        <v>3463</v>
      </c>
      <c r="M28165" t="s">
        <v>27404</v>
      </c>
      <c r="N28165" t="s">
        <v>65419</v>
      </c>
      <c r="O28165" s="76" t="s">
        <v>4356</v>
      </c>
      <c r="P28165" s="82">
        <v>306</v>
      </c>
      <c r="Q28165" s="82" t="s">
        <v>79093</v>
      </c>
      <c r="R28165"/>
    </row>
    <row r="28166" spans="12:18" x14ac:dyDescent="0.25">
      <c r="L28166" t="s">
        <v>3463</v>
      </c>
      <c r="M28166" t="s">
        <v>25670</v>
      </c>
      <c r="N28166" t="s">
        <v>65420</v>
      </c>
      <c r="O28166" s="76" t="s">
        <v>4366</v>
      </c>
      <c r="P28166" s="82">
        <v>64</v>
      </c>
      <c r="Q28166" s="82" t="s">
        <v>79094</v>
      </c>
      <c r="R28166"/>
    </row>
    <row r="28167" spans="12:18" x14ac:dyDescent="0.25">
      <c r="L28167" t="s">
        <v>3463</v>
      </c>
      <c r="M28167" t="s">
        <v>28644</v>
      </c>
      <c r="N28167" t="s">
        <v>65421</v>
      </c>
      <c r="O28167" s="76" t="s">
        <v>4356</v>
      </c>
      <c r="P28167" s="82">
        <v>652</v>
      </c>
      <c r="Q28167" s="82" t="s">
        <v>79095</v>
      </c>
      <c r="R28167"/>
    </row>
    <row r="28168" spans="12:18" x14ac:dyDescent="0.25">
      <c r="L28168" t="s">
        <v>3463</v>
      </c>
      <c r="M28168" t="s">
        <v>27406</v>
      </c>
      <c r="N28168" t="s">
        <v>65422</v>
      </c>
      <c r="O28168" s="76" t="s">
        <v>4356</v>
      </c>
      <c r="P28168" s="82">
        <v>1627</v>
      </c>
      <c r="Q28168" s="82" t="s">
        <v>79096</v>
      </c>
      <c r="R28168"/>
    </row>
    <row r="28169" spans="12:18" x14ac:dyDescent="0.25">
      <c r="L28169" t="s">
        <v>3463</v>
      </c>
      <c r="M28169" t="s">
        <v>27407</v>
      </c>
      <c r="N28169" t="s">
        <v>65423</v>
      </c>
      <c r="O28169" s="76" t="s">
        <v>4356</v>
      </c>
      <c r="P28169" s="82">
        <v>549</v>
      </c>
      <c r="Q28169" s="82" t="s">
        <v>79097</v>
      </c>
      <c r="R28169"/>
    </row>
    <row r="28170" spans="12:18" x14ac:dyDescent="0.25">
      <c r="L28170" t="s">
        <v>3463</v>
      </c>
      <c r="M28170" t="s">
        <v>25471</v>
      </c>
      <c r="N28170" t="s">
        <v>65424</v>
      </c>
      <c r="O28170" s="76" t="s">
        <v>4366</v>
      </c>
      <c r="P28170" s="82">
        <v>135</v>
      </c>
      <c r="Q28170" s="82" t="s">
        <v>79098</v>
      </c>
      <c r="R28170"/>
    </row>
    <row r="28171" spans="12:18" x14ac:dyDescent="0.25">
      <c r="L28171" t="s">
        <v>3463</v>
      </c>
      <c r="M28171" t="s">
        <v>25472</v>
      </c>
      <c r="N28171" t="s">
        <v>65425</v>
      </c>
      <c r="O28171" s="76" t="s">
        <v>4356</v>
      </c>
      <c r="P28171" s="82">
        <v>1946</v>
      </c>
      <c r="Q28171" s="82" t="s">
        <v>79101</v>
      </c>
      <c r="R28171"/>
    </row>
    <row r="28172" spans="12:18" x14ac:dyDescent="0.25">
      <c r="L28172" t="s">
        <v>3463</v>
      </c>
      <c r="M28172" t="s">
        <v>27408</v>
      </c>
      <c r="N28172" t="s">
        <v>65426</v>
      </c>
      <c r="O28172" s="76" t="s">
        <v>4356</v>
      </c>
      <c r="P28172" s="82">
        <v>904</v>
      </c>
      <c r="Q28172" s="82" t="s">
        <v>79100</v>
      </c>
      <c r="R28172"/>
    </row>
    <row r="28173" spans="12:18" x14ac:dyDescent="0.25">
      <c r="L28173" t="s">
        <v>3463</v>
      </c>
      <c r="M28173" t="s">
        <v>29095</v>
      </c>
      <c r="N28173" t="s">
        <v>65427</v>
      </c>
      <c r="O28173" s="76" t="s">
        <v>4356</v>
      </c>
      <c r="P28173" s="82">
        <v>534</v>
      </c>
      <c r="Q28173" s="82" t="s">
        <v>79103</v>
      </c>
      <c r="R28173"/>
    </row>
    <row r="28174" spans="12:18" x14ac:dyDescent="0.25">
      <c r="L28174" t="s">
        <v>3463</v>
      </c>
      <c r="M28174" t="s">
        <v>26985</v>
      </c>
      <c r="N28174" t="s">
        <v>65428</v>
      </c>
      <c r="O28174" s="76" t="s">
        <v>4356</v>
      </c>
      <c r="P28174" s="82">
        <v>567</v>
      </c>
      <c r="Q28174" s="82" t="s">
        <v>79104</v>
      </c>
      <c r="R28174"/>
    </row>
    <row r="28175" spans="12:18" x14ac:dyDescent="0.25">
      <c r="L28175" t="s">
        <v>3463</v>
      </c>
      <c r="M28175" t="s">
        <v>30179</v>
      </c>
      <c r="N28175" t="s">
        <v>65429</v>
      </c>
      <c r="O28175" s="76" t="s">
        <v>4366</v>
      </c>
      <c r="P28175" s="82">
        <v>275</v>
      </c>
      <c r="Q28175" s="82" t="s">
        <v>79105</v>
      </c>
      <c r="R28175"/>
    </row>
    <row r="28176" spans="12:18" x14ac:dyDescent="0.25">
      <c r="L28176" t="s">
        <v>3463</v>
      </c>
      <c r="M28176" t="s">
        <v>30183</v>
      </c>
      <c r="N28176" t="s">
        <v>65430</v>
      </c>
      <c r="O28176" s="76" t="s">
        <v>4356</v>
      </c>
      <c r="P28176" s="82">
        <v>992</v>
      </c>
      <c r="Q28176" s="82" t="s">
        <v>79106</v>
      </c>
      <c r="R28176"/>
    </row>
    <row r="28177" spans="12:18" x14ac:dyDescent="0.25">
      <c r="L28177" t="s">
        <v>3463</v>
      </c>
      <c r="M28177" t="s">
        <v>25473</v>
      </c>
      <c r="N28177" t="s">
        <v>65431</v>
      </c>
      <c r="O28177" s="76" t="s">
        <v>4366</v>
      </c>
      <c r="P28177" s="82">
        <v>210</v>
      </c>
      <c r="Q28177" s="82" t="s">
        <v>79107</v>
      </c>
      <c r="R28177"/>
    </row>
    <row r="28178" spans="12:18" x14ac:dyDescent="0.25">
      <c r="L28178" t="s">
        <v>3463</v>
      </c>
      <c r="M28178" t="s">
        <v>27410</v>
      </c>
      <c r="N28178" t="s">
        <v>65432</v>
      </c>
      <c r="O28178" s="76" t="s">
        <v>4366</v>
      </c>
      <c r="P28178" s="82">
        <v>99</v>
      </c>
      <c r="Q28178" s="82" t="s">
        <v>79108</v>
      </c>
      <c r="R28178"/>
    </row>
    <row r="28179" spans="12:18" x14ac:dyDescent="0.25">
      <c r="L28179" t="s">
        <v>3463</v>
      </c>
      <c r="M28179" t="s">
        <v>25474</v>
      </c>
      <c r="N28179" t="s">
        <v>65433</v>
      </c>
      <c r="O28179" s="76" t="s">
        <v>4356</v>
      </c>
      <c r="P28179" s="82">
        <v>544</v>
      </c>
      <c r="Q28179" s="82" t="s">
        <v>79109</v>
      </c>
      <c r="R28179"/>
    </row>
    <row r="28180" spans="12:18" x14ac:dyDescent="0.25">
      <c r="L28180" t="s">
        <v>3463</v>
      </c>
      <c r="M28180" t="s">
        <v>25475</v>
      </c>
      <c r="N28180" t="s">
        <v>65434</v>
      </c>
      <c r="O28180" s="76" t="s">
        <v>4356</v>
      </c>
      <c r="P28180" s="82">
        <v>1994</v>
      </c>
      <c r="Q28180" s="82" t="s">
        <v>79110</v>
      </c>
      <c r="R28180"/>
    </row>
    <row r="28181" spans="12:18" x14ac:dyDescent="0.25">
      <c r="L28181" t="s">
        <v>3463</v>
      </c>
      <c r="M28181" t="s">
        <v>26987</v>
      </c>
      <c r="N28181" t="s">
        <v>65435</v>
      </c>
      <c r="O28181" s="76" t="s">
        <v>4366</v>
      </c>
      <c r="P28181" s="82">
        <v>64</v>
      </c>
      <c r="Q28181" s="82" t="s">
        <v>79111</v>
      </c>
      <c r="R28181"/>
    </row>
    <row r="28182" spans="12:18" x14ac:dyDescent="0.25">
      <c r="L28182" t="s">
        <v>3463</v>
      </c>
      <c r="M28182" t="s">
        <v>30187</v>
      </c>
      <c r="N28182" t="s">
        <v>65436</v>
      </c>
      <c r="O28182" s="76" t="s">
        <v>4356</v>
      </c>
      <c r="P28182" s="82">
        <v>337</v>
      </c>
      <c r="Q28182" s="82" t="s">
        <v>79112</v>
      </c>
      <c r="R28182"/>
    </row>
    <row r="28183" spans="12:18" x14ac:dyDescent="0.25">
      <c r="L28183" t="s">
        <v>3463</v>
      </c>
      <c r="M28183" t="s">
        <v>27411</v>
      </c>
      <c r="N28183" t="s">
        <v>65437</v>
      </c>
      <c r="O28183" s="76" t="s">
        <v>4356</v>
      </c>
      <c r="P28183" s="82">
        <v>561</v>
      </c>
      <c r="Q28183" s="82" t="s">
        <v>79115</v>
      </c>
      <c r="R28183"/>
    </row>
    <row r="28184" spans="12:18" x14ac:dyDescent="0.25">
      <c r="L28184" t="s">
        <v>3463</v>
      </c>
      <c r="M28184" t="s">
        <v>27412</v>
      </c>
      <c r="N28184" t="s">
        <v>65438</v>
      </c>
      <c r="O28184" s="76" t="s">
        <v>4356</v>
      </c>
      <c r="P28184" s="82">
        <v>389</v>
      </c>
      <c r="Q28184" s="82" t="s">
        <v>79116</v>
      </c>
      <c r="R28184"/>
    </row>
    <row r="28185" spans="12:18" x14ac:dyDescent="0.25">
      <c r="L28185" t="s">
        <v>3463</v>
      </c>
      <c r="M28185" t="s">
        <v>27413</v>
      </c>
      <c r="N28185" t="s">
        <v>65439</v>
      </c>
      <c r="O28185" s="76" t="s">
        <v>4356</v>
      </c>
      <c r="P28185" s="82">
        <v>361</v>
      </c>
      <c r="Q28185" s="82" t="s">
        <v>79117</v>
      </c>
      <c r="R28185"/>
    </row>
    <row r="28186" spans="12:18" x14ac:dyDescent="0.25">
      <c r="L28186" t="s">
        <v>3463</v>
      </c>
      <c r="M28186" t="s">
        <v>27415</v>
      </c>
      <c r="N28186" t="s">
        <v>65440</v>
      </c>
      <c r="O28186" s="76" t="s">
        <v>4366</v>
      </c>
      <c r="P28186" s="82">
        <v>320</v>
      </c>
      <c r="Q28186" s="82" t="s">
        <v>79118</v>
      </c>
      <c r="R28186"/>
    </row>
    <row r="28187" spans="12:18" x14ac:dyDescent="0.25">
      <c r="L28187" t="s">
        <v>3463</v>
      </c>
      <c r="M28187" t="s">
        <v>23901</v>
      </c>
      <c r="N28187" t="s">
        <v>65441</v>
      </c>
      <c r="O28187" s="76" t="s">
        <v>4356</v>
      </c>
      <c r="P28187" s="82">
        <v>433</v>
      </c>
      <c r="Q28187" s="82" t="s">
        <v>79119</v>
      </c>
      <c r="R28187"/>
    </row>
    <row r="28188" spans="12:18" x14ac:dyDescent="0.25">
      <c r="L28188" t="s">
        <v>3463</v>
      </c>
      <c r="M28188" t="s">
        <v>29099</v>
      </c>
      <c r="N28188" t="s">
        <v>65442</v>
      </c>
      <c r="O28188" s="76" t="s">
        <v>4356</v>
      </c>
      <c r="P28188" s="82">
        <v>642</v>
      </c>
      <c r="Q28188" s="82" t="s">
        <v>79120</v>
      </c>
      <c r="R28188"/>
    </row>
    <row r="28189" spans="12:18" x14ac:dyDescent="0.25">
      <c r="L28189" t="s">
        <v>3463</v>
      </c>
      <c r="M28189" t="s">
        <v>30195</v>
      </c>
      <c r="N28189" t="s">
        <v>65443</v>
      </c>
      <c r="O28189" s="76" t="s">
        <v>4356</v>
      </c>
      <c r="P28189" s="82">
        <v>2006</v>
      </c>
      <c r="Q28189" s="82" t="s">
        <v>79122</v>
      </c>
      <c r="R28189"/>
    </row>
    <row r="28190" spans="12:18" x14ac:dyDescent="0.25">
      <c r="L28190" t="s">
        <v>3463</v>
      </c>
      <c r="M28190" t="s">
        <v>25476</v>
      </c>
      <c r="N28190" t="s">
        <v>65444</v>
      </c>
      <c r="O28190" s="76" t="s">
        <v>4356</v>
      </c>
      <c r="P28190" s="82">
        <v>1674</v>
      </c>
      <c r="Q28190" s="82" t="s">
        <v>79123</v>
      </c>
      <c r="R28190"/>
    </row>
    <row r="28191" spans="12:18" x14ac:dyDescent="0.25">
      <c r="L28191" t="s">
        <v>3463</v>
      </c>
      <c r="M28191" t="s">
        <v>27234</v>
      </c>
      <c r="N28191" t="s">
        <v>65445</v>
      </c>
      <c r="O28191" s="76" t="s">
        <v>4356</v>
      </c>
      <c r="P28191" s="82">
        <v>166</v>
      </c>
      <c r="Q28191" s="82" t="s">
        <v>79124</v>
      </c>
      <c r="R28191"/>
    </row>
    <row r="28192" spans="12:18" x14ac:dyDescent="0.25">
      <c r="L28192" t="s">
        <v>3463</v>
      </c>
      <c r="M28192" t="s">
        <v>25477</v>
      </c>
      <c r="N28192" t="s">
        <v>65446</v>
      </c>
      <c r="O28192" s="76" t="s">
        <v>4366</v>
      </c>
      <c r="P28192" s="82">
        <v>270</v>
      </c>
      <c r="Q28192" s="82" t="s">
        <v>79125</v>
      </c>
      <c r="R28192"/>
    </row>
    <row r="28193" spans="12:18" x14ac:dyDescent="0.25">
      <c r="L28193" t="s">
        <v>3463</v>
      </c>
      <c r="M28193" t="s">
        <v>29101</v>
      </c>
      <c r="N28193" t="s">
        <v>65447</v>
      </c>
      <c r="O28193" s="76" t="s">
        <v>4366</v>
      </c>
      <c r="P28193" s="82">
        <v>131</v>
      </c>
      <c r="Q28193" s="82" t="s">
        <v>79126</v>
      </c>
      <c r="R28193"/>
    </row>
    <row r="28194" spans="12:18" x14ac:dyDescent="0.25">
      <c r="L28194" t="s">
        <v>3463</v>
      </c>
      <c r="M28194" t="s">
        <v>14820</v>
      </c>
      <c r="N28194" t="s">
        <v>65448</v>
      </c>
      <c r="O28194" s="76" t="s">
        <v>4356</v>
      </c>
      <c r="P28194" s="82">
        <v>1554</v>
      </c>
      <c r="Q28194" s="82" t="s">
        <v>79127</v>
      </c>
      <c r="R28194"/>
    </row>
    <row r="28195" spans="12:18" x14ac:dyDescent="0.25">
      <c r="L28195" t="s">
        <v>3463</v>
      </c>
      <c r="M28195" t="s">
        <v>26993</v>
      </c>
      <c r="N28195" t="s">
        <v>65449</v>
      </c>
      <c r="O28195" s="76" t="s">
        <v>4356</v>
      </c>
      <c r="P28195" s="82">
        <v>1235</v>
      </c>
      <c r="Q28195" s="82" t="s">
        <v>79128</v>
      </c>
      <c r="R28195"/>
    </row>
    <row r="28196" spans="12:18" x14ac:dyDescent="0.25">
      <c r="L28196" t="s">
        <v>3463</v>
      </c>
      <c r="M28196" t="s">
        <v>29104</v>
      </c>
      <c r="N28196" t="s">
        <v>65450</v>
      </c>
      <c r="O28196" s="76" t="s">
        <v>4356</v>
      </c>
      <c r="P28196" s="82">
        <v>785</v>
      </c>
      <c r="Q28196" s="82" t="s">
        <v>79129</v>
      </c>
      <c r="R28196"/>
    </row>
    <row r="28197" spans="12:18" x14ac:dyDescent="0.25">
      <c r="L28197" t="s">
        <v>3463</v>
      </c>
      <c r="M28197" t="s">
        <v>14836</v>
      </c>
      <c r="N28197" t="s">
        <v>65451</v>
      </c>
      <c r="O28197" s="76" t="s">
        <v>4366</v>
      </c>
      <c r="P28197" s="82">
        <v>85</v>
      </c>
      <c r="Q28197" s="82" t="s">
        <v>79130</v>
      </c>
      <c r="R28197"/>
    </row>
    <row r="28198" spans="12:18" x14ac:dyDescent="0.25">
      <c r="L28198" t="s">
        <v>3463</v>
      </c>
      <c r="M28198" t="s">
        <v>29191</v>
      </c>
      <c r="N28198" t="s">
        <v>65452</v>
      </c>
      <c r="O28198" s="76" t="s">
        <v>4366</v>
      </c>
      <c r="P28198" s="82">
        <v>334</v>
      </c>
      <c r="Q28198" s="82" t="s">
        <v>79237</v>
      </c>
      <c r="R28198"/>
    </row>
    <row r="28199" spans="12:18" x14ac:dyDescent="0.25">
      <c r="L28199" t="s">
        <v>3463</v>
      </c>
      <c r="M28199" t="s">
        <v>25497</v>
      </c>
      <c r="N28199" t="s">
        <v>65453</v>
      </c>
      <c r="O28199" s="76" t="s">
        <v>4356</v>
      </c>
      <c r="P28199" s="82">
        <v>864</v>
      </c>
      <c r="Q28199" s="82" t="s">
        <v>79239</v>
      </c>
      <c r="R28199"/>
    </row>
    <row r="28200" spans="12:18" x14ac:dyDescent="0.25">
      <c r="L28200" t="s">
        <v>3463</v>
      </c>
      <c r="M28200" t="s">
        <v>30255</v>
      </c>
      <c r="N28200" t="s">
        <v>65454</v>
      </c>
      <c r="O28200" s="76" t="s">
        <v>4356</v>
      </c>
      <c r="P28200" s="82">
        <v>143</v>
      </c>
      <c r="Q28200" s="82" t="s">
        <v>79240</v>
      </c>
      <c r="R28200"/>
    </row>
    <row r="28201" spans="12:18" x14ac:dyDescent="0.25">
      <c r="L28201" t="s">
        <v>3463</v>
      </c>
      <c r="M28201" t="s">
        <v>25498</v>
      </c>
      <c r="N28201" t="s">
        <v>65455</v>
      </c>
      <c r="O28201" s="76" t="s">
        <v>4374</v>
      </c>
      <c r="P28201" s="82">
        <v>2033</v>
      </c>
      <c r="Q28201" s="82" t="s">
        <v>79241</v>
      </c>
      <c r="R28201"/>
    </row>
    <row r="28202" spans="12:18" x14ac:dyDescent="0.25">
      <c r="L28202" t="s">
        <v>3463</v>
      </c>
      <c r="M28202" t="s">
        <v>18401</v>
      </c>
      <c r="N28202" t="s">
        <v>65456</v>
      </c>
      <c r="O28202" s="76" t="s">
        <v>4366</v>
      </c>
      <c r="P28202" s="82">
        <v>133</v>
      </c>
      <c r="Q28202" s="82" t="s">
        <v>79242</v>
      </c>
      <c r="R28202"/>
    </row>
    <row r="28203" spans="12:18" x14ac:dyDescent="0.25">
      <c r="L28203" t="s">
        <v>3463</v>
      </c>
      <c r="M28203" t="s">
        <v>29194</v>
      </c>
      <c r="N28203" t="s">
        <v>65457</v>
      </c>
      <c r="O28203" s="76" t="s">
        <v>4356</v>
      </c>
      <c r="P28203" s="82">
        <v>4317</v>
      </c>
      <c r="Q28203" s="82" t="s">
        <v>79243</v>
      </c>
      <c r="R28203"/>
    </row>
    <row r="28204" spans="12:18" x14ac:dyDescent="0.25">
      <c r="L28204" t="s">
        <v>3463</v>
      </c>
      <c r="M28204" t="s">
        <v>22276</v>
      </c>
      <c r="N28204" t="s">
        <v>65458</v>
      </c>
      <c r="O28204" s="76" t="s">
        <v>4366</v>
      </c>
      <c r="P28204" s="82">
        <v>104</v>
      </c>
      <c r="Q28204" s="82" t="s">
        <v>79244</v>
      </c>
      <c r="R28204"/>
    </row>
    <row r="28205" spans="12:18" x14ac:dyDescent="0.25">
      <c r="L28205" t="s">
        <v>3463</v>
      </c>
      <c r="M28205" t="s">
        <v>30259</v>
      </c>
      <c r="N28205" t="s">
        <v>65459</v>
      </c>
      <c r="O28205" s="76" t="s">
        <v>4366</v>
      </c>
      <c r="P28205" s="82">
        <v>147</v>
      </c>
      <c r="Q28205" s="82" t="s">
        <v>79245</v>
      </c>
      <c r="R28205"/>
    </row>
    <row r="28206" spans="12:18" x14ac:dyDescent="0.25">
      <c r="L28206" t="s">
        <v>3463</v>
      </c>
      <c r="M28206" t="s">
        <v>30261</v>
      </c>
      <c r="N28206" t="s">
        <v>65460</v>
      </c>
      <c r="O28206" s="76" t="s">
        <v>4356</v>
      </c>
      <c r="P28206" s="82">
        <v>1587</v>
      </c>
      <c r="Q28206" s="82" t="s">
        <v>79246</v>
      </c>
      <c r="R28206"/>
    </row>
    <row r="28207" spans="12:18" x14ac:dyDescent="0.25">
      <c r="L28207" t="s">
        <v>3463</v>
      </c>
      <c r="M28207" t="s">
        <v>25224</v>
      </c>
      <c r="N28207" t="s">
        <v>65461</v>
      </c>
      <c r="O28207" s="76" t="s">
        <v>4356</v>
      </c>
      <c r="P28207" s="82">
        <v>128</v>
      </c>
      <c r="Q28207" s="82" t="s">
        <v>79247</v>
      </c>
      <c r="R28207"/>
    </row>
    <row r="28208" spans="12:18" x14ac:dyDescent="0.25">
      <c r="L28208" t="s">
        <v>3463</v>
      </c>
      <c r="M28208" t="s">
        <v>30263</v>
      </c>
      <c r="N28208" t="s">
        <v>65462</v>
      </c>
      <c r="O28208" s="76" t="s">
        <v>4356</v>
      </c>
      <c r="P28208" s="82">
        <v>81</v>
      </c>
      <c r="Q28208" s="82" t="s">
        <v>79248</v>
      </c>
      <c r="R28208"/>
    </row>
    <row r="28209" spans="12:18" x14ac:dyDescent="0.25">
      <c r="L28209" t="s">
        <v>3463</v>
      </c>
      <c r="M28209" t="s">
        <v>30266</v>
      </c>
      <c r="N28209" t="s">
        <v>65463</v>
      </c>
      <c r="O28209" s="76" t="s">
        <v>4366</v>
      </c>
      <c r="P28209" s="82">
        <v>74</v>
      </c>
      <c r="Q28209" s="82" t="s">
        <v>79249</v>
      </c>
      <c r="R28209"/>
    </row>
    <row r="28210" spans="12:18" x14ac:dyDescent="0.25">
      <c r="L28210" t="s">
        <v>3463</v>
      </c>
      <c r="M28210" t="s">
        <v>27032</v>
      </c>
      <c r="N28210" t="s">
        <v>65464</v>
      </c>
      <c r="O28210" s="76" t="s">
        <v>4356</v>
      </c>
      <c r="P28210" s="82">
        <v>1156</v>
      </c>
      <c r="Q28210" s="82" t="s">
        <v>79250</v>
      </c>
      <c r="R28210"/>
    </row>
    <row r="28211" spans="12:18" x14ac:dyDescent="0.25">
      <c r="L28211" t="s">
        <v>3463</v>
      </c>
      <c r="M28211" t="s">
        <v>30269</v>
      </c>
      <c r="N28211" t="s">
        <v>65465</v>
      </c>
      <c r="O28211" s="76" t="s">
        <v>4366</v>
      </c>
      <c r="P28211" s="82">
        <v>170</v>
      </c>
      <c r="Q28211" s="82" t="s">
        <v>79251</v>
      </c>
      <c r="R28211"/>
    </row>
    <row r="28212" spans="12:18" x14ac:dyDescent="0.25">
      <c r="L28212" t="s">
        <v>3463</v>
      </c>
      <c r="M28212" t="s">
        <v>29199</v>
      </c>
      <c r="N28212" t="s">
        <v>65466</v>
      </c>
      <c r="O28212" s="76" t="s">
        <v>4356</v>
      </c>
      <c r="P28212" s="82">
        <v>423</v>
      </c>
      <c r="Q28212" s="82" t="s">
        <v>79252</v>
      </c>
      <c r="R28212"/>
    </row>
    <row r="28213" spans="12:18" x14ac:dyDescent="0.25">
      <c r="L28213" t="s">
        <v>3463</v>
      </c>
      <c r="M28213" t="s">
        <v>25500</v>
      </c>
      <c r="N28213" t="s">
        <v>65467</v>
      </c>
      <c r="O28213" s="76" t="s">
        <v>4356</v>
      </c>
      <c r="P28213" s="82">
        <v>623</v>
      </c>
      <c r="Q28213" s="82" t="s">
        <v>79254</v>
      </c>
      <c r="R28213"/>
    </row>
    <row r="28214" spans="12:18" x14ac:dyDescent="0.25">
      <c r="L28214" t="s">
        <v>3463</v>
      </c>
      <c r="M28214" t="s">
        <v>27034</v>
      </c>
      <c r="N28214" t="s">
        <v>65468</v>
      </c>
      <c r="O28214" s="76" t="s">
        <v>4356</v>
      </c>
      <c r="P28214" s="82">
        <v>3149</v>
      </c>
      <c r="Q28214" s="82" t="s">
        <v>79255</v>
      </c>
      <c r="R28214"/>
    </row>
    <row r="28215" spans="12:18" x14ac:dyDescent="0.25">
      <c r="L28215" t="s">
        <v>3463</v>
      </c>
      <c r="M28215" t="s">
        <v>27035</v>
      </c>
      <c r="N28215" t="s">
        <v>65469</v>
      </c>
      <c r="O28215" s="76" t="s">
        <v>4374</v>
      </c>
      <c r="P28215" s="82">
        <v>1125</v>
      </c>
      <c r="Q28215" s="82" t="s">
        <v>79256</v>
      </c>
      <c r="R28215"/>
    </row>
    <row r="28216" spans="12:18" x14ac:dyDescent="0.25">
      <c r="L28216" t="s">
        <v>3463</v>
      </c>
      <c r="M28216" t="s">
        <v>30272</v>
      </c>
      <c r="N28216" t="s">
        <v>65470</v>
      </c>
      <c r="O28216" s="76" t="s">
        <v>4356</v>
      </c>
      <c r="P28216" s="82">
        <v>411</v>
      </c>
      <c r="Q28216" s="82" t="s">
        <v>79257</v>
      </c>
      <c r="R28216"/>
    </row>
    <row r="28217" spans="12:18" x14ac:dyDescent="0.25">
      <c r="L28217" t="s">
        <v>3463</v>
      </c>
      <c r="M28217" t="s">
        <v>30275</v>
      </c>
      <c r="N28217" t="s">
        <v>65471</v>
      </c>
      <c r="O28217" s="76" t="s">
        <v>4366</v>
      </c>
      <c r="P28217" s="82">
        <v>97</v>
      </c>
      <c r="Q28217" s="82" t="s">
        <v>79258</v>
      </c>
      <c r="R28217"/>
    </row>
    <row r="28218" spans="12:18" x14ac:dyDescent="0.25">
      <c r="L28218" t="s">
        <v>3463</v>
      </c>
      <c r="M28218" t="s">
        <v>29202</v>
      </c>
      <c r="N28218" t="s">
        <v>65472</v>
      </c>
      <c r="O28218" s="76" t="s">
        <v>4356</v>
      </c>
      <c r="P28218" s="82">
        <v>608</v>
      </c>
      <c r="Q28218" s="82" t="s">
        <v>79259</v>
      </c>
      <c r="R28218"/>
    </row>
    <row r="28219" spans="12:18" x14ac:dyDescent="0.25">
      <c r="L28219" t="s">
        <v>3463</v>
      </c>
      <c r="M28219" t="s">
        <v>29205</v>
      </c>
      <c r="N28219" t="s">
        <v>65473</v>
      </c>
      <c r="O28219" s="76" t="s">
        <v>4356</v>
      </c>
      <c r="P28219" s="82">
        <v>237</v>
      </c>
      <c r="Q28219" s="82" t="s">
        <v>79260</v>
      </c>
      <c r="R28219"/>
    </row>
    <row r="28220" spans="12:18" x14ac:dyDescent="0.25">
      <c r="L28220" t="s">
        <v>3463</v>
      </c>
      <c r="M28220" t="s">
        <v>13795</v>
      </c>
      <c r="N28220" t="s">
        <v>65474</v>
      </c>
      <c r="O28220" s="76" t="s">
        <v>4356</v>
      </c>
      <c r="P28220" s="82">
        <v>275</v>
      </c>
      <c r="Q28220" s="82" t="s">
        <v>79261</v>
      </c>
      <c r="R28220"/>
    </row>
    <row r="28221" spans="12:18" x14ac:dyDescent="0.25">
      <c r="L28221" t="s">
        <v>3463</v>
      </c>
      <c r="M28221" t="s">
        <v>29207</v>
      </c>
      <c r="N28221" t="s">
        <v>65475</v>
      </c>
      <c r="O28221" s="76" t="s">
        <v>4366</v>
      </c>
      <c r="P28221" s="82">
        <v>200</v>
      </c>
      <c r="Q28221" s="82" t="s">
        <v>79262</v>
      </c>
      <c r="R28221"/>
    </row>
    <row r="28222" spans="12:18" x14ac:dyDescent="0.25">
      <c r="L28222" t="s">
        <v>3463</v>
      </c>
      <c r="M28222" t="s">
        <v>29210</v>
      </c>
      <c r="N28222" t="s">
        <v>65476</v>
      </c>
      <c r="O28222" s="76" t="s">
        <v>4374</v>
      </c>
      <c r="P28222" s="82">
        <v>1226</v>
      </c>
      <c r="Q28222" s="82" t="s">
        <v>79263</v>
      </c>
      <c r="R28222"/>
    </row>
    <row r="28223" spans="12:18" x14ac:dyDescent="0.25">
      <c r="L28223" t="s">
        <v>3463</v>
      </c>
      <c r="M28223" t="s">
        <v>25501</v>
      </c>
      <c r="N28223" t="s">
        <v>65477</v>
      </c>
      <c r="O28223" s="76" t="s">
        <v>4366</v>
      </c>
      <c r="P28223" s="82">
        <v>103</v>
      </c>
      <c r="Q28223" s="82" t="s">
        <v>79264</v>
      </c>
      <c r="R28223"/>
    </row>
    <row r="28224" spans="12:18" x14ac:dyDescent="0.25">
      <c r="L28224" t="s">
        <v>3463</v>
      </c>
      <c r="M28224" t="s">
        <v>30278</v>
      </c>
      <c r="N28224" t="s">
        <v>65478</v>
      </c>
      <c r="O28224" s="76" t="s">
        <v>4356</v>
      </c>
      <c r="P28224" s="82">
        <v>1728</v>
      </c>
      <c r="Q28224" s="82" t="s">
        <v>79265</v>
      </c>
      <c r="R28224"/>
    </row>
    <row r="28225" spans="12:18" x14ac:dyDescent="0.25">
      <c r="L28225" t="s">
        <v>3463</v>
      </c>
      <c r="M28225" t="s">
        <v>27036</v>
      </c>
      <c r="N28225" t="s">
        <v>65479</v>
      </c>
      <c r="O28225" s="76" t="s">
        <v>4356</v>
      </c>
      <c r="P28225" s="82">
        <v>1208</v>
      </c>
      <c r="Q28225" s="82" t="s">
        <v>79266</v>
      </c>
      <c r="R28225"/>
    </row>
    <row r="28226" spans="12:18" x14ac:dyDescent="0.25">
      <c r="L28226" t="s">
        <v>3463</v>
      </c>
      <c r="M28226" t="s">
        <v>27446</v>
      </c>
      <c r="N28226" t="s">
        <v>65480</v>
      </c>
      <c r="O28226" s="76" t="s">
        <v>4366</v>
      </c>
      <c r="P28226" s="82">
        <v>166</v>
      </c>
      <c r="Q28226" s="82" t="s">
        <v>79267</v>
      </c>
      <c r="R28226"/>
    </row>
    <row r="28227" spans="12:18" x14ac:dyDescent="0.25">
      <c r="L28227" t="s">
        <v>3463</v>
      </c>
      <c r="M28227" t="s">
        <v>27448</v>
      </c>
      <c r="N28227" t="s">
        <v>65481</v>
      </c>
      <c r="O28227" s="76" t="s">
        <v>4356</v>
      </c>
      <c r="P28227" s="82">
        <v>591</v>
      </c>
      <c r="Q28227" s="82" t="s">
        <v>79268</v>
      </c>
      <c r="R28227"/>
    </row>
    <row r="28228" spans="12:18" x14ac:dyDescent="0.25">
      <c r="L28228" t="s">
        <v>3463</v>
      </c>
      <c r="M28228" t="s">
        <v>30281</v>
      </c>
      <c r="N28228" t="s">
        <v>65482</v>
      </c>
      <c r="O28228" s="76" t="s">
        <v>4356</v>
      </c>
      <c r="P28228" s="82">
        <v>358</v>
      </c>
      <c r="Q28228" s="82" t="s">
        <v>79269</v>
      </c>
      <c r="R28228"/>
    </row>
    <row r="28229" spans="12:18" x14ac:dyDescent="0.25">
      <c r="L28229" t="s">
        <v>3463</v>
      </c>
      <c r="M28229" t="s">
        <v>25502</v>
      </c>
      <c r="N28229" t="s">
        <v>65483</v>
      </c>
      <c r="O28229" s="76" t="s">
        <v>4366</v>
      </c>
      <c r="P28229" s="82">
        <v>211</v>
      </c>
      <c r="Q28229" s="82" t="s">
        <v>79270</v>
      </c>
      <c r="R28229"/>
    </row>
    <row r="28230" spans="12:18" x14ac:dyDescent="0.25">
      <c r="L28230" t="s">
        <v>3463</v>
      </c>
      <c r="M28230" t="s">
        <v>26906</v>
      </c>
      <c r="N28230" t="s">
        <v>65484</v>
      </c>
      <c r="O28230" s="76" t="s">
        <v>4356</v>
      </c>
      <c r="P28230" s="82">
        <v>2030</v>
      </c>
      <c r="Q28230" s="82" t="s">
        <v>79271</v>
      </c>
      <c r="R28230"/>
    </row>
    <row r="28231" spans="12:18" x14ac:dyDescent="0.25">
      <c r="L28231" t="s">
        <v>3463</v>
      </c>
      <c r="M28231" t="s">
        <v>15920</v>
      </c>
      <c r="N28231" t="s">
        <v>65485</v>
      </c>
      <c r="O28231" s="76" t="s">
        <v>4356</v>
      </c>
      <c r="P28231" s="82">
        <v>705</v>
      </c>
      <c r="Q28231" s="82" t="s">
        <v>79131</v>
      </c>
      <c r="R28231"/>
    </row>
    <row r="28232" spans="12:18" x14ac:dyDescent="0.25">
      <c r="L28232" t="s">
        <v>3463</v>
      </c>
      <c r="M28232" t="s">
        <v>27417</v>
      </c>
      <c r="N28232" t="s">
        <v>65486</v>
      </c>
      <c r="O28232" s="76" t="s">
        <v>4356</v>
      </c>
      <c r="P28232" s="82">
        <v>513</v>
      </c>
      <c r="Q28232" s="82" t="s">
        <v>79132</v>
      </c>
      <c r="R28232"/>
    </row>
    <row r="28233" spans="12:18" x14ac:dyDescent="0.25">
      <c r="L28233" t="s">
        <v>3463</v>
      </c>
      <c r="M28233" t="s">
        <v>30202</v>
      </c>
      <c r="N28233" t="s">
        <v>65487</v>
      </c>
      <c r="O28233" s="76" t="s">
        <v>4356</v>
      </c>
      <c r="P28233" s="82">
        <v>506</v>
      </c>
      <c r="Q28233" s="82" t="s">
        <v>79133</v>
      </c>
      <c r="R28233"/>
    </row>
    <row r="28234" spans="12:18" x14ac:dyDescent="0.25">
      <c r="L28234" t="s">
        <v>3463</v>
      </c>
      <c r="M28234" t="s">
        <v>29106</v>
      </c>
      <c r="N28234" t="s">
        <v>65488</v>
      </c>
      <c r="O28234" s="76" t="s">
        <v>4356</v>
      </c>
      <c r="P28234" s="82">
        <v>558</v>
      </c>
      <c r="Q28234" s="82" t="s">
        <v>79134</v>
      </c>
      <c r="R28234"/>
    </row>
    <row r="28235" spans="12:18" x14ac:dyDescent="0.25">
      <c r="L28235" t="s">
        <v>3463</v>
      </c>
      <c r="M28235" t="s">
        <v>29109</v>
      </c>
      <c r="N28235" t="s">
        <v>65489</v>
      </c>
      <c r="O28235" s="76" t="s">
        <v>4366</v>
      </c>
      <c r="P28235" s="82">
        <v>98</v>
      </c>
      <c r="Q28235" s="82" t="s">
        <v>79135</v>
      </c>
      <c r="R28235"/>
    </row>
    <row r="28236" spans="12:18" x14ac:dyDescent="0.25">
      <c r="L28236" t="s">
        <v>3463</v>
      </c>
      <c r="M28236" t="s">
        <v>25478</v>
      </c>
      <c r="N28236" t="s">
        <v>65490</v>
      </c>
      <c r="O28236" s="76" t="s">
        <v>4366</v>
      </c>
      <c r="P28236" s="82">
        <v>251</v>
      </c>
      <c r="Q28236" s="82" t="s">
        <v>79136</v>
      </c>
      <c r="R28236"/>
    </row>
    <row r="28237" spans="12:18" x14ac:dyDescent="0.25">
      <c r="L28237" t="s">
        <v>3463</v>
      </c>
      <c r="M28237" t="s">
        <v>26994</v>
      </c>
      <c r="N28237" t="s">
        <v>65491</v>
      </c>
      <c r="O28237" s="76" t="s">
        <v>4356</v>
      </c>
      <c r="P28237" s="82">
        <v>472</v>
      </c>
      <c r="Q28237" s="82" t="s">
        <v>79137</v>
      </c>
      <c r="R28237"/>
    </row>
    <row r="28238" spans="12:18" x14ac:dyDescent="0.25">
      <c r="L28238" t="s">
        <v>3463</v>
      </c>
      <c r="M28238" t="s">
        <v>27419</v>
      </c>
      <c r="N28238" t="s">
        <v>65492</v>
      </c>
      <c r="O28238" s="76" t="s">
        <v>4366</v>
      </c>
      <c r="P28238" s="82">
        <v>292</v>
      </c>
      <c r="Q28238" s="82" t="s">
        <v>79138</v>
      </c>
      <c r="R28238"/>
    </row>
    <row r="28239" spans="12:18" x14ac:dyDescent="0.25">
      <c r="L28239" t="s">
        <v>3463</v>
      </c>
      <c r="M28239" t="s">
        <v>30206</v>
      </c>
      <c r="N28239" t="s">
        <v>65493</v>
      </c>
      <c r="O28239" s="76" t="s">
        <v>4356</v>
      </c>
      <c r="P28239" s="82">
        <v>1093</v>
      </c>
      <c r="Q28239" s="82" t="s">
        <v>79139</v>
      </c>
      <c r="R28239"/>
    </row>
    <row r="28240" spans="12:18" x14ac:dyDescent="0.25">
      <c r="L28240" t="s">
        <v>3463</v>
      </c>
      <c r="M28240" t="s">
        <v>30209</v>
      </c>
      <c r="N28240" t="s">
        <v>65494</v>
      </c>
      <c r="O28240" s="76" t="s">
        <v>4356</v>
      </c>
      <c r="P28240" s="82">
        <v>553</v>
      </c>
      <c r="Q28240" s="82" t="s">
        <v>79140</v>
      </c>
      <c r="R28240"/>
    </row>
    <row r="28241" spans="12:18" x14ac:dyDescent="0.25">
      <c r="L28241" t="s">
        <v>3463</v>
      </c>
      <c r="M28241" t="s">
        <v>26995</v>
      </c>
      <c r="N28241" t="s">
        <v>65495</v>
      </c>
      <c r="O28241" s="76" t="s">
        <v>4356</v>
      </c>
      <c r="P28241" s="82">
        <v>491</v>
      </c>
      <c r="Q28241" s="82" t="s">
        <v>79141</v>
      </c>
      <c r="R28241"/>
    </row>
    <row r="28242" spans="12:18" x14ac:dyDescent="0.25">
      <c r="L28242" t="s">
        <v>3463</v>
      </c>
      <c r="M28242" t="s">
        <v>25479</v>
      </c>
      <c r="N28242" t="s">
        <v>65496</v>
      </c>
      <c r="O28242" s="76" t="s">
        <v>4356</v>
      </c>
      <c r="P28242" s="82">
        <v>485</v>
      </c>
      <c r="Q28242" s="82" t="s">
        <v>79142</v>
      </c>
      <c r="R28242"/>
    </row>
    <row r="28243" spans="12:18" x14ac:dyDescent="0.25">
      <c r="L28243" t="s">
        <v>3463</v>
      </c>
      <c r="M28243" t="s">
        <v>25480</v>
      </c>
      <c r="N28243" t="s">
        <v>65497</v>
      </c>
      <c r="O28243" s="76" t="s">
        <v>4356</v>
      </c>
      <c r="P28243" s="82">
        <v>758</v>
      </c>
      <c r="Q28243" s="82" t="s">
        <v>79143</v>
      </c>
      <c r="R28243"/>
    </row>
    <row r="28244" spans="12:18" x14ac:dyDescent="0.25">
      <c r="L28244" t="s">
        <v>3463</v>
      </c>
      <c r="M28244" t="s">
        <v>29112</v>
      </c>
      <c r="N28244" t="s">
        <v>65498</v>
      </c>
      <c r="O28244" s="76" t="s">
        <v>4366</v>
      </c>
      <c r="P28244" s="82">
        <v>200</v>
      </c>
      <c r="Q28244" s="82" t="s">
        <v>79144</v>
      </c>
      <c r="R28244"/>
    </row>
    <row r="28245" spans="12:18" x14ac:dyDescent="0.25">
      <c r="L28245" t="s">
        <v>3463</v>
      </c>
      <c r="M28245" t="s">
        <v>27421</v>
      </c>
      <c r="N28245" t="s">
        <v>65499</v>
      </c>
      <c r="O28245" s="76" t="s">
        <v>4356</v>
      </c>
      <c r="P28245" s="82">
        <v>483</v>
      </c>
      <c r="Q28245" s="82" t="s">
        <v>79145</v>
      </c>
      <c r="R28245"/>
    </row>
    <row r="28246" spans="12:18" x14ac:dyDescent="0.25">
      <c r="L28246" t="s">
        <v>3463</v>
      </c>
      <c r="M28246" t="s">
        <v>25481</v>
      </c>
      <c r="N28246" t="s">
        <v>65500</v>
      </c>
      <c r="O28246" s="76" t="s">
        <v>4356</v>
      </c>
      <c r="P28246" s="82">
        <v>1087</v>
      </c>
      <c r="Q28246" s="82" t="s">
        <v>79147</v>
      </c>
      <c r="R28246"/>
    </row>
    <row r="28247" spans="12:18" x14ac:dyDescent="0.25">
      <c r="L28247" t="s">
        <v>3463</v>
      </c>
      <c r="M28247" t="s">
        <v>25482</v>
      </c>
      <c r="N28247" t="s">
        <v>65501</v>
      </c>
      <c r="O28247" s="76" t="s">
        <v>4356</v>
      </c>
      <c r="P28247" s="82">
        <v>527</v>
      </c>
      <c r="Q28247" s="82" t="s">
        <v>79148</v>
      </c>
      <c r="R28247"/>
    </row>
    <row r="28248" spans="12:18" x14ac:dyDescent="0.25">
      <c r="L28248" t="s">
        <v>3463</v>
      </c>
      <c r="M28248" t="s">
        <v>30213</v>
      </c>
      <c r="N28248" t="s">
        <v>65502</v>
      </c>
      <c r="O28248" s="76" t="s">
        <v>4366</v>
      </c>
      <c r="P28248" s="82">
        <v>131</v>
      </c>
      <c r="Q28248" s="82" t="s">
        <v>79149</v>
      </c>
      <c r="R28248"/>
    </row>
    <row r="28249" spans="12:18" x14ac:dyDescent="0.25">
      <c r="L28249" t="s">
        <v>3463</v>
      </c>
      <c r="M28249" t="s">
        <v>16514</v>
      </c>
      <c r="N28249" t="s">
        <v>65503</v>
      </c>
      <c r="O28249" s="76" t="s">
        <v>4356</v>
      </c>
      <c r="P28249" s="82">
        <v>729</v>
      </c>
      <c r="Q28249" s="82" t="s">
        <v>79151</v>
      </c>
      <c r="R28249"/>
    </row>
    <row r="28250" spans="12:18" x14ac:dyDescent="0.25">
      <c r="L28250" t="s">
        <v>3463</v>
      </c>
      <c r="M28250" t="s">
        <v>29114</v>
      </c>
      <c r="N28250" t="s">
        <v>65504</v>
      </c>
      <c r="O28250" s="76" t="s">
        <v>4356</v>
      </c>
      <c r="P28250" s="82">
        <v>263</v>
      </c>
      <c r="Q28250" s="82" t="s">
        <v>79152</v>
      </c>
      <c r="R28250"/>
    </row>
    <row r="28251" spans="12:18" x14ac:dyDescent="0.25">
      <c r="L28251" t="s">
        <v>3463</v>
      </c>
      <c r="M28251" t="s">
        <v>27424</v>
      </c>
      <c r="N28251" t="s">
        <v>65505</v>
      </c>
      <c r="O28251" s="76" t="s">
        <v>4356</v>
      </c>
      <c r="P28251" s="82">
        <v>881</v>
      </c>
      <c r="Q28251" s="82" t="s">
        <v>79153</v>
      </c>
      <c r="R28251"/>
    </row>
    <row r="28252" spans="12:18" x14ac:dyDescent="0.25">
      <c r="L28252" t="s">
        <v>3463</v>
      </c>
      <c r="M28252" t="s">
        <v>29117</v>
      </c>
      <c r="N28252" t="s">
        <v>65506</v>
      </c>
      <c r="O28252" s="76" t="s">
        <v>4366</v>
      </c>
      <c r="P28252" s="82">
        <v>188</v>
      </c>
      <c r="Q28252" s="82" t="s">
        <v>79154</v>
      </c>
      <c r="R28252"/>
    </row>
    <row r="28253" spans="12:18" x14ac:dyDescent="0.25">
      <c r="L28253" t="s">
        <v>3463</v>
      </c>
      <c r="M28253" t="s">
        <v>27426</v>
      </c>
      <c r="N28253" t="s">
        <v>65507</v>
      </c>
      <c r="O28253" s="76" t="s">
        <v>4366</v>
      </c>
      <c r="P28253" s="82">
        <v>134</v>
      </c>
      <c r="Q28253" s="82" t="s">
        <v>79155</v>
      </c>
      <c r="R28253"/>
    </row>
    <row r="28254" spans="12:18" x14ac:dyDescent="0.25">
      <c r="L28254" t="s">
        <v>3463</v>
      </c>
      <c r="M28254" t="s">
        <v>29120</v>
      </c>
      <c r="N28254" t="s">
        <v>65508</v>
      </c>
      <c r="O28254" s="76" t="s">
        <v>4366</v>
      </c>
      <c r="P28254" s="82">
        <v>232</v>
      </c>
      <c r="Q28254" s="82" t="s">
        <v>79156</v>
      </c>
      <c r="R28254"/>
    </row>
    <row r="28255" spans="12:18" x14ac:dyDescent="0.25">
      <c r="L28255" t="s">
        <v>3463</v>
      </c>
      <c r="M28255" t="s">
        <v>30215</v>
      </c>
      <c r="N28255" t="s">
        <v>65509</v>
      </c>
      <c r="O28255" s="76" t="s">
        <v>4356</v>
      </c>
      <c r="P28255" s="82">
        <v>404</v>
      </c>
      <c r="Q28255" s="82" t="s">
        <v>79157</v>
      </c>
      <c r="R28255"/>
    </row>
    <row r="28256" spans="12:18" x14ac:dyDescent="0.25">
      <c r="L28256" t="s">
        <v>3463</v>
      </c>
      <c r="M28256" t="s">
        <v>30219</v>
      </c>
      <c r="N28256" t="s">
        <v>65510</v>
      </c>
      <c r="O28256" s="76" t="s">
        <v>4366</v>
      </c>
      <c r="P28256" s="82">
        <v>343</v>
      </c>
      <c r="Q28256" s="82" t="s">
        <v>79158</v>
      </c>
      <c r="R28256"/>
    </row>
    <row r="28257" spans="12:18" x14ac:dyDescent="0.25">
      <c r="L28257" t="s">
        <v>3463</v>
      </c>
      <c r="M28257" t="s">
        <v>29123</v>
      </c>
      <c r="N28257" t="s">
        <v>65511</v>
      </c>
      <c r="O28257" s="76" t="s">
        <v>4356</v>
      </c>
      <c r="P28257" s="82">
        <v>799</v>
      </c>
      <c r="Q28257" s="82" t="s">
        <v>79159</v>
      </c>
      <c r="R28257"/>
    </row>
    <row r="28258" spans="12:18" x14ac:dyDescent="0.25">
      <c r="L28258" t="s">
        <v>3463</v>
      </c>
      <c r="M28258" t="s">
        <v>23905</v>
      </c>
      <c r="N28258" t="s">
        <v>65512</v>
      </c>
      <c r="O28258" s="76" t="s">
        <v>4366</v>
      </c>
      <c r="P28258" s="82">
        <v>151</v>
      </c>
      <c r="Q28258" s="82" t="s">
        <v>79160</v>
      </c>
      <c r="R28258"/>
    </row>
    <row r="28259" spans="12:18" x14ac:dyDescent="0.25">
      <c r="L28259" t="s">
        <v>3463</v>
      </c>
      <c r="M28259" t="s">
        <v>25484</v>
      </c>
      <c r="N28259" t="s">
        <v>65513</v>
      </c>
      <c r="O28259" s="76" t="s">
        <v>4356</v>
      </c>
      <c r="P28259" s="82">
        <v>1191</v>
      </c>
      <c r="Q28259" s="82" t="s">
        <v>79161</v>
      </c>
      <c r="R28259"/>
    </row>
    <row r="28260" spans="12:18" x14ac:dyDescent="0.25">
      <c r="L28260" t="s">
        <v>3463</v>
      </c>
      <c r="M28260" t="s">
        <v>6695</v>
      </c>
      <c r="N28260" t="s">
        <v>65514</v>
      </c>
      <c r="O28260" s="76" t="s">
        <v>4356</v>
      </c>
      <c r="P28260" s="82">
        <v>889</v>
      </c>
      <c r="Q28260" s="82" t="s">
        <v>79162</v>
      </c>
      <c r="R28260"/>
    </row>
    <row r="28261" spans="12:18" x14ac:dyDescent="0.25">
      <c r="L28261" t="s">
        <v>3463</v>
      </c>
      <c r="M28261" t="s">
        <v>25485</v>
      </c>
      <c r="N28261" t="s">
        <v>65515</v>
      </c>
      <c r="O28261" s="76" t="s">
        <v>4356</v>
      </c>
      <c r="P28261" s="82">
        <v>468</v>
      </c>
      <c r="Q28261" s="82" t="s">
        <v>79163</v>
      </c>
      <c r="R28261"/>
    </row>
    <row r="28262" spans="12:18" x14ac:dyDescent="0.25">
      <c r="L28262" t="s">
        <v>3463</v>
      </c>
      <c r="M28262" t="s">
        <v>25486</v>
      </c>
      <c r="N28262" t="s">
        <v>65516</v>
      </c>
      <c r="O28262" s="76" t="s">
        <v>4356</v>
      </c>
      <c r="P28262" s="82">
        <v>608</v>
      </c>
      <c r="Q28262" s="82" t="s">
        <v>79165</v>
      </c>
      <c r="R28262"/>
    </row>
    <row r="28263" spans="12:18" x14ac:dyDescent="0.25">
      <c r="L28263" t="s">
        <v>3463</v>
      </c>
      <c r="M28263" t="s">
        <v>29126</v>
      </c>
      <c r="N28263" t="s">
        <v>65517</v>
      </c>
      <c r="O28263" s="76" t="s">
        <v>4356</v>
      </c>
      <c r="P28263" s="82">
        <v>1046</v>
      </c>
      <c r="Q28263" s="82" t="s">
        <v>79166</v>
      </c>
      <c r="R28263"/>
    </row>
    <row r="28264" spans="12:18" x14ac:dyDescent="0.25">
      <c r="L28264" t="s">
        <v>3463</v>
      </c>
      <c r="M28264" t="s">
        <v>26999</v>
      </c>
      <c r="N28264" t="s">
        <v>65518</v>
      </c>
      <c r="O28264" s="76" t="s">
        <v>4356</v>
      </c>
      <c r="P28264" s="82">
        <v>1899</v>
      </c>
      <c r="Q28264" s="82" t="s">
        <v>79167</v>
      </c>
      <c r="R28264"/>
    </row>
    <row r="28265" spans="12:18" x14ac:dyDescent="0.25">
      <c r="L28265" t="s">
        <v>3463</v>
      </c>
      <c r="M28265" t="s">
        <v>30225</v>
      </c>
      <c r="N28265" t="s">
        <v>65519</v>
      </c>
      <c r="O28265" s="76" t="s">
        <v>4356</v>
      </c>
      <c r="P28265" s="82">
        <v>2290</v>
      </c>
      <c r="Q28265" s="82" t="s">
        <v>79168</v>
      </c>
      <c r="R28265"/>
    </row>
    <row r="28266" spans="12:18" x14ac:dyDescent="0.25">
      <c r="L28266" t="s">
        <v>3463</v>
      </c>
      <c r="M28266" t="s">
        <v>27001</v>
      </c>
      <c r="N28266" t="s">
        <v>65520</v>
      </c>
      <c r="O28266" s="76" t="s">
        <v>4356</v>
      </c>
      <c r="P28266" s="82">
        <v>190</v>
      </c>
      <c r="Q28266" s="82" t="s">
        <v>79169</v>
      </c>
      <c r="R28266"/>
    </row>
    <row r="28267" spans="12:18" x14ac:dyDescent="0.25">
      <c r="L28267" t="s">
        <v>3463</v>
      </c>
      <c r="M28267" t="s">
        <v>27429</v>
      </c>
      <c r="N28267" t="s">
        <v>65521</v>
      </c>
      <c r="O28267" s="76" t="s">
        <v>4366</v>
      </c>
      <c r="P28267" s="82">
        <v>268</v>
      </c>
      <c r="Q28267" s="82" t="s">
        <v>79170</v>
      </c>
      <c r="R28267"/>
    </row>
    <row r="28268" spans="12:18" x14ac:dyDescent="0.25">
      <c r="L28268" t="s">
        <v>3463</v>
      </c>
      <c r="M28268" t="s">
        <v>27431</v>
      </c>
      <c r="N28268" t="s">
        <v>65522</v>
      </c>
      <c r="O28268" s="76" t="s">
        <v>4366</v>
      </c>
      <c r="P28268" s="82">
        <v>438</v>
      </c>
      <c r="Q28268" s="82" t="s">
        <v>79171</v>
      </c>
      <c r="R28268"/>
    </row>
    <row r="28269" spans="12:18" x14ac:dyDescent="0.25">
      <c r="L28269" t="s">
        <v>3463</v>
      </c>
      <c r="M28269" t="s">
        <v>25487</v>
      </c>
      <c r="N28269" t="s">
        <v>65523</v>
      </c>
      <c r="O28269" s="76" t="s">
        <v>4366</v>
      </c>
      <c r="P28269" s="82">
        <v>202</v>
      </c>
      <c r="Q28269" s="82" t="s">
        <v>79172</v>
      </c>
      <c r="R28269"/>
    </row>
    <row r="28270" spans="12:18" x14ac:dyDescent="0.25">
      <c r="L28270" t="s">
        <v>3463</v>
      </c>
      <c r="M28270" t="s">
        <v>9158</v>
      </c>
      <c r="N28270" t="s">
        <v>65524</v>
      </c>
      <c r="O28270" s="76" t="s">
        <v>4356</v>
      </c>
      <c r="P28270" s="82">
        <v>270</v>
      </c>
      <c r="Q28270" s="82" t="s">
        <v>79173</v>
      </c>
      <c r="R28270"/>
    </row>
    <row r="28271" spans="12:18" x14ac:dyDescent="0.25">
      <c r="L28271" t="s">
        <v>3463</v>
      </c>
      <c r="M28271" t="s">
        <v>30228</v>
      </c>
      <c r="N28271" t="s">
        <v>65525</v>
      </c>
      <c r="O28271" s="76" t="s">
        <v>4366</v>
      </c>
      <c r="P28271" s="82">
        <v>53</v>
      </c>
      <c r="Q28271" s="82" t="s">
        <v>79175</v>
      </c>
      <c r="R28271"/>
    </row>
    <row r="28272" spans="12:18" x14ac:dyDescent="0.25">
      <c r="L28272" t="s">
        <v>3463</v>
      </c>
      <c r="M28272" t="s">
        <v>30232</v>
      </c>
      <c r="N28272" t="s">
        <v>65526</v>
      </c>
      <c r="O28272" s="76" t="s">
        <v>4356</v>
      </c>
      <c r="P28272" s="82">
        <v>766</v>
      </c>
      <c r="Q28272" s="82" t="s">
        <v>79176</v>
      </c>
      <c r="R28272"/>
    </row>
    <row r="28273" spans="12:18" x14ac:dyDescent="0.25">
      <c r="L28273" t="s">
        <v>3463</v>
      </c>
      <c r="M28273" t="s">
        <v>30236</v>
      </c>
      <c r="N28273" t="s">
        <v>65527</v>
      </c>
      <c r="O28273" s="76" t="s">
        <v>4356</v>
      </c>
      <c r="P28273" s="82">
        <v>368</v>
      </c>
      <c r="Q28273" s="82" t="s">
        <v>79178</v>
      </c>
      <c r="R28273"/>
    </row>
    <row r="28274" spans="12:18" x14ac:dyDescent="0.25">
      <c r="L28274" t="s">
        <v>3463</v>
      </c>
      <c r="M28274" t="s">
        <v>27003</v>
      </c>
      <c r="N28274" t="s">
        <v>65528</v>
      </c>
      <c r="O28274" s="76" t="s">
        <v>4356</v>
      </c>
      <c r="P28274" s="82">
        <v>407</v>
      </c>
      <c r="Q28274" s="82" t="s">
        <v>79177</v>
      </c>
      <c r="R28274"/>
    </row>
    <row r="28275" spans="12:18" x14ac:dyDescent="0.25">
      <c r="L28275" t="s">
        <v>3463</v>
      </c>
      <c r="M28275" t="s">
        <v>30238</v>
      </c>
      <c r="N28275" t="s">
        <v>65529</v>
      </c>
      <c r="O28275" s="76" t="s">
        <v>4366</v>
      </c>
      <c r="P28275" s="82">
        <v>487</v>
      </c>
      <c r="Q28275" s="82" t="s">
        <v>79179</v>
      </c>
      <c r="R28275"/>
    </row>
    <row r="28276" spans="12:18" x14ac:dyDescent="0.25">
      <c r="L28276" t="s">
        <v>3463</v>
      </c>
      <c r="M28276" t="s">
        <v>30240</v>
      </c>
      <c r="N28276" t="s">
        <v>65530</v>
      </c>
      <c r="O28276" s="76" t="s">
        <v>4356</v>
      </c>
      <c r="P28276" s="82">
        <v>345</v>
      </c>
      <c r="Q28276" s="82" t="s">
        <v>79180</v>
      </c>
      <c r="R28276"/>
    </row>
    <row r="28277" spans="12:18" x14ac:dyDescent="0.25">
      <c r="L28277" t="s">
        <v>3463</v>
      </c>
      <c r="M28277" t="s">
        <v>27005</v>
      </c>
      <c r="N28277" t="s">
        <v>65531</v>
      </c>
      <c r="O28277" s="76" t="s">
        <v>4356</v>
      </c>
      <c r="P28277" s="82">
        <v>239</v>
      </c>
      <c r="Q28277" s="82" t="s">
        <v>79181</v>
      </c>
      <c r="R28277"/>
    </row>
    <row r="28278" spans="12:18" x14ac:dyDescent="0.25">
      <c r="L28278" t="s">
        <v>3463</v>
      </c>
      <c r="M28278" t="s">
        <v>25488</v>
      </c>
      <c r="N28278" t="s">
        <v>65532</v>
      </c>
      <c r="O28278" s="76" t="s">
        <v>4356</v>
      </c>
      <c r="P28278" s="82">
        <v>1019</v>
      </c>
      <c r="Q28278" s="82" t="s">
        <v>79182</v>
      </c>
      <c r="R28278"/>
    </row>
    <row r="28279" spans="12:18" x14ac:dyDescent="0.25">
      <c r="L28279" t="s">
        <v>3463</v>
      </c>
      <c r="M28279" t="s">
        <v>29128</v>
      </c>
      <c r="N28279" t="s">
        <v>65533</v>
      </c>
      <c r="O28279" s="76" t="s">
        <v>4356</v>
      </c>
      <c r="P28279" s="82">
        <v>326</v>
      </c>
      <c r="Q28279" s="82" t="s">
        <v>79183</v>
      </c>
      <c r="R28279"/>
    </row>
    <row r="28280" spans="12:18" x14ac:dyDescent="0.25">
      <c r="L28280" t="s">
        <v>3463</v>
      </c>
      <c r="M28280" t="s">
        <v>29131</v>
      </c>
      <c r="N28280" t="s">
        <v>65534</v>
      </c>
      <c r="O28280" s="76" t="s">
        <v>4356</v>
      </c>
      <c r="P28280" s="82">
        <v>537</v>
      </c>
      <c r="Q28280" s="82" t="s">
        <v>79184</v>
      </c>
      <c r="R28280"/>
    </row>
    <row r="28281" spans="12:18" x14ac:dyDescent="0.25">
      <c r="L28281" t="s">
        <v>3463</v>
      </c>
      <c r="M28281" t="s">
        <v>27433</v>
      </c>
      <c r="N28281" t="s">
        <v>65535</v>
      </c>
      <c r="O28281" s="76" t="s">
        <v>4356</v>
      </c>
      <c r="P28281" s="82">
        <v>730</v>
      </c>
      <c r="Q28281" s="82" t="s">
        <v>79185</v>
      </c>
      <c r="R28281"/>
    </row>
    <row r="28282" spans="12:18" x14ac:dyDescent="0.25">
      <c r="L28282" t="s">
        <v>3463</v>
      </c>
      <c r="M28282" t="s">
        <v>27007</v>
      </c>
      <c r="N28282" t="s">
        <v>65536</v>
      </c>
      <c r="O28282" s="76" t="s">
        <v>4366</v>
      </c>
      <c r="P28282" s="82">
        <v>380</v>
      </c>
      <c r="Q28282" s="82" t="s">
        <v>79186</v>
      </c>
      <c r="R28282"/>
    </row>
    <row r="28283" spans="12:18" x14ac:dyDescent="0.25">
      <c r="L28283" t="s">
        <v>3463</v>
      </c>
      <c r="M28283" t="s">
        <v>29134</v>
      </c>
      <c r="N28283" t="s">
        <v>65537</v>
      </c>
      <c r="O28283" s="76" t="s">
        <v>4356</v>
      </c>
      <c r="P28283" s="82">
        <v>271</v>
      </c>
      <c r="Q28283" s="82" t="s">
        <v>79187</v>
      </c>
      <c r="R28283"/>
    </row>
    <row r="28284" spans="12:18" x14ac:dyDescent="0.25">
      <c r="L28284" t="s">
        <v>3463</v>
      </c>
      <c r="M28284" t="s">
        <v>25489</v>
      </c>
      <c r="N28284" t="s">
        <v>65538</v>
      </c>
      <c r="O28284" s="76" t="s">
        <v>4356</v>
      </c>
      <c r="P28284" s="82">
        <v>1567</v>
      </c>
      <c r="Q28284" s="82" t="s">
        <v>79188</v>
      </c>
      <c r="R28284"/>
    </row>
    <row r="28285" spans="12:18" x14ac:dyDescent="0.25">
      <c r="L28285" t="s">
        <v>3463</v>
      </c>
      <c r="M28285" t="s">
        <v>27009</v>
      </c>
      <c r="N28285" t="s">
        <v>65539</v>
      </c>
      <c r="O28285" s="76" t="s">
        <v>4356</v>
      </c>
      <c r="P28285" s="82">
        <v>1161</v>
      </c>
      <c r="Q28285" s="82" t="s">
        <v>79190</v>
      </c>
      <c r="R28285"/>
    </row>
    <row r="28286" spans="12:18" x14ac:dyDescent="0.25">
      <c r="L28286" t="s">
        <v>3463</v>
      </c>
      <c r="M28286" t="s">
        <v>29137</v>
      </c>
      <c r="N28286" t="s">
        <v>65540</v>
      </c>
      <c r="O28286" s="76" t="s">
        <v>4356</v>
      </c>
      <c r="P28286" s="82">
        <v>1631</v>
      </c>
      <c r="Q28286" s="82" t="s">
        <v>79189</v>
      </c>
      <c r="R28286"/>
    </row>
    <row r="28287" spans="12:18" x14ac:dyDescent="0.25">
      <c r="L28287" t="s">
        <v>3463</v>
      </c>
      <c r="M28287" t="s">
        <v>15511</v>
      </c>
      <c r="N28287" t="s">
        <v>65541</v>
      </c>
      <c r="O28287" s="76" t="s">
        <v>4374</v>
      </c>
      <c r="P28287" s="82">
        <v>6049</v>
      </c>
      <c r="Q28287" s="82" t="s">
        <v>79191</v>
      </c>
      <c r="R28287"/>
    </row>
    <row r="28288" spans="12:18" x14ac:dyDescent="0.25">
      <c r="L28288" t="s">
        <v>3463</v>
      </c>
      <c r="M28288" t="s">
        <v>30244</v>
      </c>
      <c r="N28288" t="s">
        <v>65542</v>
      </c>
      <c r="O28288" s="76" t="s">
        <v>4366</v>
      </c>
      <c r="P28288" s="82">
        <v>186</v>
      </c>
      <c r="Q28288" s="82" t="s">
        <v>79192</v>
      </c>
      <c r="R28288"/>
    </row>
    <row r="28289" spans="12:18" x14ac:dyDescent="0.25">
      <c r="L28289" t="s">
        <v>3463</v>
      </c>
      <c r="M28289" t="s">
        <v>29140</v>
      </c>
      <c r="N28289" t="s">
        <v>65543</v>
      </c>
      <c r="O28289" s="76" t="s">
        <v>4366</v>
      </c>
      <c r="P28289" s="82">
        <v>275</v>
      </c>
      <c r="Q28289" s="82" t="s">
        <v>79193</v>
      </c>
      <c r="R28289"/>
    </row>
    <row r="28290" spans="12:18" x14ac:dyDescent="0.25">
      <c r="L28290" t="s">
        <v>3463</v>
      </c>
      <c r="M28290" t="s">
        <v>29143</v>
      </c>
      <c r="N28290" t="s">
        <v>65544</v>
      </c>
      <c r="O28290" s="76" t="s">
        <v>4374</v>
      </c>
      <c r="P28290" s="82">
        <v>1392</v>
      </c>
      <c r="Q28290" s="82" t="s">
        <v>79194</v>
      </c>
      <c r="R28290"/>
    </row>
    <row r="28291" spans="12:18" x14ac:dyDescent="0.25">
      <c r="L28291" t="s">
        <v>3463</v>
      </c>
      <c r="M28291" t="s">
        <v>25490</v>
      </c>
      <c r="N28291" t="s">
        <v>65545</v>
      </c>
      <c r="O28291" s="76" t="s">
        <v>4366</v>
      </c>
      <c r="P28291" s="82">
        <v>111</v>
      </c>
      <c r="Q28291" s="82" t="s">
        <v>79195</v>
      </c>
      <c r="R28291"/>
    </row>
    <row r="28292" spans="12:18" x14ac:dyDescent="0.25">
      <c r="L28292" t="s">
        <v>3463</v>
      </c>
      <c r="M28292" t="s">
        <v>30247</v>
      </c>
      <c r="N28292" t="s">
        <v>65546</v>
      </c>
      <c r="O28292" s="76" t="s">
        <v>4366</v>
      </c>
      <c r="P28292" s="82">
        <v>106</v>
      </c>
      <c r="Q28292" s="82" t="s">
        <v>79196</v>
      </c>
      <c r="R28292"/>
    </row>
    <row r="28293" spans="12:18" x14ac:dyDescent="0.25">
      <c r="L28293" t="s">
        <v>3463</v>
      </c>
      <c r="M28293" t="s">
        <v>27011</v>
      </c>
      <c r="N28293" t="s">
        <v>65547</v>
      </c>
      <c r="O28293" s="76" t="s">
        <v>4356</v>
      </c>
      <c r="P28293" s="82">
        <v>92</v>
      </c>
      <c r="Q28293" s="82" t="s">
        <v>79197</v>
      </c>
      <c r="R28293"/>
    </row>
    <row r="28294" spans="12:18" x14ac:dyDescent="0.25">
      <c r="L28294" t="s">
        <v>3463</v>
      </c>
      <c r="M28294" t="s">
        <v>29146</v>
      </c>
      <c r="N28294" t="s">
        <v>65548</v>
      </c>
      <c r="O28294" s="76" t="s">
        <v>4366</v>
      </c>
      <c r="P28294" s="82">
        <v>99</v>
      </c>
      <c r="Q28294" s="82" t="s">
        <v>79198</v>
      </c>
      <c r="R28294"/>
    </row>
    <row r="28295" spans="12:18" x14ac:dyDescent="0.25">
      <c r="L28295" t="s">
        <v>3463</v>
      </c>
      <c r="M28295" t="s">
        <v>29149</v>
      </c>
      <c r="N28295" t="s">
        <v>65549</v>
      </c>
      <c r="O28295" s="76" t="s">
        <v>4356</v>
      </c>
      <c r="P28295" s="82">
        <v>242</v>
      </c>
      <c r="Q28295" s="82" t="s">
        <v>79199</v>
      </c>
      <c r="R28295"/>
    </row>
    <row r="28296" spans="12:18" x14ac:dyDescent="0.25">
      <c r="L28296" t="s">
        <v>3463</v>
      </c>
      <c r="M28296" t="s">
        <v>29151</v>
      </c>
      <c r="N28296" t="s">
        <v>65550</v>
      </c>
      <c r="O28296" s="76" t="s">
        <v>4356</v>
      </c>
      <c r="P28296" s="82">
        <v>202</v>
      </c>
      <c r="Q28296" s="82" t="s">
        <v>79200</v>
      </c>
      <c r="R28296"/>
    </row>
    <row r="28297" spans="12:18" x14ac:dyDescent="0.25">
      <c r="L28297" t="s">
        <v>3463</v>
      </c>
      <c r="M28297" t="s">
        <v>27013</v>
      </c>
      <c r="N28297" t="s">
        <v>65551</v>
      </c>
      <c r="O28297" s="76" t="s">
        <v>4366</v>
      </c>
      <c r="P28297" s="82">
        <v>159</v>
      </c>
      <c r="Q28297" s="82" t="s">
        <v>79201</v>
      </c>
      <c r="R28297"/>
    </row>
    <row r="28298" spans="12:18" x14ac:dyDescent="0.25">
      <c r="L28298" t="s">
        <v>3463</v>
      </c>
      <c r="M28298" t="s">
        <v>27015</v>
      </c>
      <c r="N28298" t="s">
        <v>65552</v>
      </c>
      <c r="O28298" s="76" t="s">
        <v>4356</v>
      </c>
      <c r="P28298" s="82">
        <v>1921</v>
      </c>
      <c r="Q28298" s="82" t="s">
        <v>79202</v>
      </c>
      <c r="R28298"/>
    </row>
    <row r="28299" spans="12:18" x14ac:dyDescent="0.25">
      <c r="L28299" t="s">
        <v>3463</v>
      </c>
      <c r="M28299" t="s">
        <v>29154</v>
      </c>
      <c r="N28299" t="s">
        <v>65553</v>
      </c>
      <c r="O28299" s="76" t="s">
        <v>4366</v>
      </c>
      <c r="P28299" s="82">
        <v>123</v>
      </c>
      <c r="Q28299" s="82" t="s">
        <v>79203</v>
      </c>
      <c r="R28299"/>
    </row>
    <row r="28300" spans="12:18" x14ac:dyDescent="0.25">
      <c r="L28300" t="s">
        <v>3463</v>
      </c>
      <c r="M28300" t="s">
        <v>29157</v>
      </c>
      <c r="N28300" t="s">
        <v>65554</v>
      </c>
      <c r="O28300" s="76" t="s">
        <v>4366</v>
      </c>
      <c r="P28300" s="82">
        <v>62</v>
      </c>
      <c r="Q28300" s="82" t="s">
        <v>79204</v>
      </c>
      <c r="R28300"/>
    </row>
    <row r="28301" spans="12:18" x14ac:dyDescent="0.25">
      <c r="L28301" t="s">
        <v>3463</v>
      </c>
      <c r="M28301" t="s">
        <v>27435</v>
      </c>
      <c r="N28301" t="s">
        <v>65555</v>
      </c>
      <c r="O28301" s="76" t="s">
        <v>4356</v>
      </c>
      <c r="P28301" s="82">
        <v>353</v>
      </c>
      <c r="Q28301" s="82" t="s">
        <v>79205</v>
      </c>
      <c r="R28301"/>
    </row>
    <row r="28302" spans="12:18" x14ac:dyDescent="0.25">
      <c r="L28302" t="s">
        <v>3463</v>
      </c>
      <c r="M28302" t="s">
        <v>29160</v>
      </c>
      <c r="N28302" t="s">
        <v>65556</v>
      </c>
      <c r="O28302" s="76" t="s">
        <v>4356</v>
      </c>
      <c r="P28302" s="82">
        <v>486</v>
      </c>
      <c r="Q28302" s="82" t="s">
        <v>79206</v>
      </c>
      <c r="R28302"/>
    </row>
    <row r="28303" spans="12:18" x14ac:dyDescent="0.25">
      <c r="L28303" t="s">
        <v>3463</v>
      </c>
      <c r="M28303" t="s">
        <v>27437</v>
      </c>
      <c r="N28303" t="s">
        <v>65557</v>
      </c>
      <c r="O28303" s="76" t="s">
        <v>4366</v>
      </c>
      <c r="P28303" s="82">
        <v>62</v>
      </c>
      <c r="Q28303" s="82" t="s">
        <v>79207</v>
      </c>
      <c r="R28303"/>
    </row>
    <row r="28304" spans="12:18" x14ac:dyDescent="0.25">
      <c r="L28304" t="s">
        <v>3463</v>
      </c>
      <c r="M28304" t="s">
        <v>27017</v>
      </c>
      <c r="N28304" t="s">
        <v>65558</v>
      </c>
      <c r="O28304" s="76" t="s">
        <v>4356</v>
      </c>
      <c r="P28304" s="82">
        <v>554</v>
      </c>
      <c r="Q28304" s="82" t="s">
        <v>79208</v>
      </c>
      <c r="R28304"/>
    </row>
    <row r="28305" spans="12:18" x14ac:dyDescent="0.25">
      <c r="L28305" t="s">
        <v>3463</v>
      </c>
      <c r="M28305" t="s">
        <v>27019</v>
      </c>
      <c r="N28305" t="s">
        <v>65559</v>
      </c>
      <c r="O28305" s="76" t="s">
        <v>4356</v>
      </c>
      <c r="P28305" s="82">
        <v>569</v>
      </c>
      <c r="Q28305" s="82" t="s">
        <v>79209</v>
      </c>
      <c r="R28305"/>
    </row>
    <row r="28306" spans="12:18" x14ac:dyDescent="0.25">
      <c r="L28306" t="s">
        <v>3463</v>
      </c>
      <c r="M28306" t="s">
        <v>29163</v>
      </c>
      <c r="N28306" t="s">
        <v>65560</v>
      </c>
      <c r="O28306" s="76" t="s">
        <v>4366</v>
      </c>
      <c r="P28306" s="82">
        <v>191</v>
      </c>
      <c r="Q28306" s="82" t="s">
        <v>79210</v>
      </c>
      <c r="R28306"/>
    </row>
    <row r="28307" spans="12:18" x14ac:dyDescent="0.25">
      <c r="L28307" t="s">
        <v>3463</v>
      </c>
      <c r="M28307" t="s">
        <v>29166</v>
      </c>
      <c r="N28307" t="s">
        <v>65561</v>
      </c>
      <c r="O28307" s="76" t="s">
        <v>4366</v>
      </c>
      <c r="P28307" s="82">
        <v>273</v>
      </c>
      <c r="Q28307" s="82" t="s">
        <v>79211</v>
      </c>
      <c r="R28307"/>
    </row>
    <row r="28308" spans="12:18" x14ac:dyDescent="0.25">
      <c r="L28308" t="s">
        <v>3463</v>
      </c>
      <c r="M28308" t="s">
        <v>27439</v>
      </c>
      <c r="N28308" t="s">
        <v>65562</v>
      </c>
      <c r="O28308" s="76" t="s">
        <v>4366</v>
      </c>
      <c r="P28308" s="82">
        <v>125</v>
      </c>
      <c r="Q28308" s="82" t="s">
        <v>79212</v>
      </c>
      <c r="R28308"/>
    </row>
    <row r="28309" spans="12:18" x14ac:dyDescent="0.25">
      <c r="L28309" t="s">
        <v>3463</v>
      </c>
      <c r="M28309" t="s">
        <v>29168</v>
      </c>
      <c r="N28309" t="s">
        <v>65563</v>
      </c>
      <c r="O28309" s="76" t="s">
        <v>4356</v>
      </c>
      <c r="P28309" s="82">
        <v>849</v>
      </c>
      <c r="Q28309" s="82" t="s">
        <v>79213</v>
      </c>
      <c r="R28309"/>
    </row>
    <row r="28310" spans="12:18" x14ac:dyDescent="0.25">
      <c r="L28310" t="s">
        <v>3463</v>
      </c>
      <c r="M28310" t="s">
        <v>9999</v>
      </c>
      <c r="N28310" t="s">
        <v>65564</v>
      </c>
      <c r="O28310" s="76" t="s">
        <v>4366</v>
      </c>
      <c r="P28310" s="82">
        <v>355</v>
      </c>
      <c r="Q28310" s="82" t="s">
        <v>79214</v>
      </c>
      <c r="R28310"/>
    </row>
    <row r="28311" spans="12:18" x14ac:dyDescent="0.25">
      <c r="L28311" t="s">
        <v>3463</v>
      </c>
      <c r="M28311" t="s">
        <v>29173</v>
      </c>
      <c r="N28311" t="s">
        <v>65565</v>
      </c>
      <c r="O28311" s="76" t="s">
        <v>4356</v>
      </c>
      <c r="P28311" s="82">
        <v>328</v>
      </c>
      <c r="Q28311" s="82" t="s">
        <v>79215</v>
      </c>
      <c r="R28311"/>
    </row>
    <row r="28312" spans="12:18" x14ac:dyDescent="0.25">
      <c r="L28312" t="s">
        <v>3463</v>
      </c>
      <c r="M28312" t="s">
        <v>25491</v>
      </c>
      <c r="N28312" t="s">
        <v>65566</v>
      </c>
      <c r="O28312" s="76" t="s">
        <v>4366</v>
      </c>
      <c r="P28312" s="82">
        <v>82</v>
      </c>
      <c r="Q28312" s="82" t="s">
        <v>79216</v>
      </c>
      <c r="R28312"/>
    </row>
    <row r="28313" spans="12:18" x14ac:dyDescent="0.25">
      <c r="L28313" t="s">
        <v>3463</v>
      </c>
      <c r="M28313" t="s">
        <v>23984</v>
      </c>
      <c r="N28313" t="s">
        <v>65567</v>
      </c>
      <c r="O28313" s="76" t="s">
        <v>4366</v>
      </c>
      <c r="P28313" s="82">
        <v>217</v>
      </c>
      <c r="Q28313" s="82" t="s">
        <v>79217</v>
      </c>
      <c r="R28313"/>
    </row>
    <row r="28314" spans="12:18" x14ac:dyDescent="0.25">
      <c r="L28314" t="s">
        <v>3463</v>
      </c>
      <c r="M28314" t="s">
        <v>27022</v>
      </c>
      <c r="N28314" t="s">
        <v>65568</v>
      </c>
      <c r="O28314" s="76" t="s">
        <v>4356</v>
      </c>
      <c r="P28314" s="82">
        <v>171</v>
      </c>
      <c r="Q28314" s="82" t="s">
        <v>79218</v>
      </c>
      <c r="R28314"/>
    </row>
    <row r="28315" spans="12:18" x14ac:dyDescent="0.25">
      <c r="L28315" t="s">
        <v>3463</v>
      </c>
      <c r="M28315" t="s">
        <v>7732</v>
      </c>
      <c r="N28315" t="s">
        <v>65569</v>
      </c>
      <c r="O28315" s="76" t="s">
        <v>4374</v>
      </c>
      <c r="P28315" s="82">
        <v>6639</v>
      </c>
      <c r="Q28315" s="82" t="s">
        <v>79220</v>
      </c>
      <c r="R28315"/>
    </row>
    <row r="28316" spans="12:18" x14ac:dyDescent="0.25">
      <c r="L28316" t="s">
        <v>3463</v>
      </c>
      <c r="M28316" t="s">
        <v>25492</v>
      </c>
      <c r="N28316" t="s">
        <v>65570</v>
      </c>
      <c r="O28316" s="76" t="s">
        <v>4356</v>
      </c>
      <c r="P28316" s="82">
        <v>479</v>
      </c>
      <c r="Q28316" s="82" t="s">
        <v>79221</v>
      </c>
      <c r="R28316"/>
    </row>
    <row r="28317" spans="12:18" x14ac:dyDescent="0.25">
      <c r="L28317" t="s">
        <v>3463</v>
      </c>
      <c r="M28317" t="s">
        <v>29176</v>
      </c>
      <c r="N28317" t="s">
        <v>65571</v>
      </c>
      <c r="O28317" s="76" t="s">
        <v>4366</v>
      </c>
      <c r="P28317" s="82">
        <v>85</v>
      </c>
      <c r="Q28317" s="82" t="s">
        <v>79222</v>
      </c>
      <c r="R28317"/>
    </row>
    <row r="28318" spans="12:18" x14ac:dyDescent="0.25">
      <c r="L28318" t="s">
        <v>3463</v>
      </c>
      <c r="M28318" t="s">
        <v>25493</v>
      </c>
      <c r="N28318" t="s">
        <v>65572</v>
      </c>
      <c r="O28318" s="76" t="s">
        <v>4356</v>
      </c>
      <c r="P28318" s="82">
        <v>1812</v>
      </c>
      <c r="Q28318" s="82" t="s">
        <v>79223</v>
      </c>
      <c r="R28318"/>
    </row>
    <row r="28319" spans="12:18" x14ac:dyDescent="0.25">
      <c r="L28319" t="s">
        <v>3463</v>
      </c>
      <c r="M28319" t="s">
        <v>30251</v>
      </c>
      <c r="N28319" t="s">
        <v>65573</v>
      </c>
      <c r="O28319" s="76" t="s">
        <v>4356</v>
      </c>
      <c r="P28319" s="82">
        <v>581</v>
      </c>
      <c r="Q28319" s="82" t="s">
        <v>79224</v>
      </c>
      <c r="R28319"/>
    </row>
    <row r="28320" spans="12:18" x14ac:dyDescent="0.25">
      <c r="L28320" t="s">
        <v>3463</v>
      </c>
      <c r="M28320" t="s">
        <v>25494</v>
      </c>
      <c r="N28320" t="s">
        <v>65574</v>
      </c>
      <c r="O28320" s="76" t="s">
        <v>4356</v>
      </c>
      <c r="P28320" s="82">
        <v>1187</v>
      </c>
      <c r="Q28320" s="82" t="s">
        <v>79225</v>
      </c>
      <c r="R28320"/>
    </row>
    <row r="28321" spans="12:18" x14ac:dyDescent="0.25">
      <c r="L28321" t="s">
        <v>3463</v>
      </c>
      <c r="M28321" t="s">
        <v>27024</v>
      </c>
      <c r="N28321" t="s">
        <v>65575</v>
      </c>
      <c r="O28321" s="76" t="s">
        <v>4356</v>
      </c>
      <c r="P28321" s="82">
        <v>846</v>
      </c>
      <c r="Q28321" s="82" t="s">
        <v>79226</v>
      </c>
      <c r="R28321"/>
    </row>
    <row r="28322" spans="12:18" x14ac:dyDescent="0.25">
      <c r="L28322" t="s">
        <v>3463</v>
      </c>
      <c r="M28322" t="s">
        <v>29179</v>
      </c>
      <c r="N28322" t="s">
        <v>65576</v>
      </c>
      <c r="O28322" s="76" t="s">
        <v>4356</v>
      </c>
      <c r="P28322" s="82">
        <v>438</v>
      </c>
      <c r="Q28322" s="82" t="s">
        <v>79227</v>
      </c>
      <c r="R28322"/>
    </row>
    <row r="28323" spans="12:18" x14ac:dyDescent="0.25">
      <c r="L28323" t="s">
        <v>3463</v>
      </c>
      <c r="M28323" t="s">
        <v>27026</v>
      </c>
      <c r="N28323" t="s">
        <v>65577</v>
      </c>
      <c r="O28323" s="76" t="s">
        <v>4356</v>
      </c>
      <c r="P28323" s="82">
        <v>1345</v>
      </c>
      <c r="Q28323" s="82" t="s">
        <v>79228</v>
      </c>
      <c r="R28323"/>
    </row>
    <row r="28324" spans="12:18" x14ac:dyDescent="0.25">
      <c r="L28324" t="s">
        <v>3463</v>
      </c>
      <c r="M28324" t="s">
        <v>29182</v>
      </c>
      <c r="N28324" t="s">
        <v>65578</v>
      </c>
      <c r="O28324" s="76" t="s">
        <v>4356</v>
      </c>
      <c r="P28324" s="82">
        <v>263</v>
      </c>
      <c r="Q28324" s="82" t="s">
        <v>79229</v>
      </c>
      <c r="R28324"/>
    </row>
    <row r="28325" spans="12:18" x14ac:dyDescent="0.25">
      <c r="L28325" t="s">
        <v>3463</v>
      </c>
      <c r="M28325" t="s">
        <v>8315</v>
      </c>
      <c r="N28325" t="s">
        <v>65579</v>
      </c>
      <c r="O28325" s="76" t="s">
        <v>4374</v>
      </c>
      <c r="P28325" s="82">
        <v>8654</v>
      </c>
      <c r="Q28325" s="82" t="s">
        <v>79230</v>
      </c>
      <c r="R28325"/>
    </row>
    <row r="28326" spans="12:18" x14ac:dyDescent="0.25">
      <c r="L28326" t="s">
        <v>3463</v>
      </c>
      <c r="M28326" t="s">
        <v>25292</v>
      </c>
      <c r="N28326" t="s">
        <v>65580</v>
      </c>
      <c r="O28326" s="76" t="s">
        <v>4356</v>
      </c>
      <c r="P28326" s="82">
        <v>165</v>
      </c>
      <c r="Q28326" s="82" t="s">
        <v>79231</v>
      </c>
      <c r="R28326"/>
    </row>
    <row r="28327" spans="12:18" x14ac:dyDescent="0.25">
      <c r="L28327" t="s">
        <v>3463</v>
      </c>
      <c r="M28327" t="s">
        <v>25495</v>
      </c>
      <c r="N28327" t="s">
        <v>65581</v>
      </c>
      <c r="O28327" s="76" t="s">
        <v>4356</v>
      </c>
      <c r="P28327" s="82">
        <v>997</v>
      </c>
      <c r="Q28327" s="82" t="s">
        <v>79234</v>
      </c>
      <c r="R28327"/>
    </row>
    <row r="28328" spans="12:18" x14ac:dyDescent="0.25">
      <c r="L28328" t="s">
        <v>3463</v>
      </c>
      <c r="M28328" t="s">
        <v>29186</v>
      </c>
      <c r="N28328" t="s">
        <v>65582</v>
      </c>
      <c r="O28328" s="76" t="s">
        <v>4366</v>
      </c>
      <c r="P28328" s="82">
        <v>109</v>
      </c>
      <c r="Q28328" s="82" t="s">
        <v>79232</v>
      </c>
      <c r="R28328"/>
    </row>
    <row r="28329" spans="12:18" x14ac:dyDescent="0.25">
      <c r="L28329" t="s">
        <v>3463</v>
      </c>
      <c r="M28329" t="s">
        <v>29189</v>
      </c>
      <c r="N28329" t="s">
        <v>65583</v>
      </c>
      <c r="O28329" s="76" t="s">
        <v>4356</v>
      </c>
      <c r="P28329" s="82">
        <v>573</v>
      </c>
      <c r="Q28329" s="82" t="s">
        <v>79233</v>
      </c>
      <c r="R28329"/>
    </row>
    <row r="28330" spans="12:18" x14ac:dyDescent="0.25">
      <c r="L28330" t="s">
        <v>3463</v>
      </c>
      <c r="M28330" t="s">
        <v>25496</v>
      </c>
      <c r="N28330" t="s">
        <v>65584</v>
      </c>
      <c r="O28330" s="76" t="s">
        <v>4356</v>
      </c>
      <c r="P28330" s="82">
        <v>1169</v>
      </c>
      <c r="Q28330" s="82" t="s">
        <v>79235</v>
      </c>
      <c r="R28330"/>
    </row>
    <row r="28331" spans="12:18" x14ac:dyDescent="0.25">
      <c r="L28331" t="s">
        <v>3463</v>
      </c>
      <c r="M28331" t="s">
        <v>27443</v>
      </c>
      <c r="N28331" t="s">
        <v>65585</v>
      </c>
      <c r="O28331" s="76" t="s">
        <v>4366</v>
      </c>
      <c r="P28331" s="82">
        <v>125</v>
      </c>
      <c r="Q28331" s="82" t="s">
        <v>79236</v>
      </c>
      <c r="R28331"/>
    </row>
    <row r="28332" spans="12:18" x14ac:dyDescent="0.25">
      <c r="L28332" t="s">
        <v>3463</v>
      </c>
      <c r="M28332" t="s">
        <v>5620</v>
      </c>
      <c r="N28332" t="s">
        <v>65586</v>
      </c>
      <c r="O28332" s="76" t="s">
        <v>4356</v>
      </c>
      <c r="P28332" s="82">
        <v>288</v>
      </c>
      <c r="Q28332" s="82" t="s">
        <v>79146</v>
      </c>
      <c r="R28332"/>
    </row>
    <row r="28333" spans="12:18" x14ac:dyDescent="0.25">
      <c r="L28333" t="s">
        <v>3463</v>
      </c>
      <c r="M28333" t="s">
        <v>25483</v>
      </c>
      <c r="N28333" t="s">
        <v>65587</v>
      </c>
      <c r="O28333" s="76" t="s">
        <v>4356</v>
      </c>
      <c r="P28333" s="82">
        <v>635</v>
      </c>
      <c r="Q28333" s="82" t="s">
        <v>79150</v>
      </c>
      <c r="R28333"/>
    </row>
    <row r="28334" spans="12:18" x14ac:dyDescent="0.25">
      <c r="L28334" t="s">
        <v>3463</v>
      </c>
      <c r="M28334" t="s">
        <v>9555</v>
      </c>
      <c r="N28334" t="s">
        <v>65588</v>
      </c>
      <c r="O28334" s="76" t="s">
        <v>4366</v>
      </c>
      <c r="P28334" s="82">
        <v>139</v>
      </c>
      <c r="Q28334" s="82" t="s">
        <v>79164</v>
      </c>
      <c r="R28334"/>
    </row>
    <row r="28335" spans="12:18" x14ac:dyDescent="0.25">
      <c r="L28335" t="s">
        <v>3463</v>
      </c>
      <c r="M28335" t="s">
        <v>9016</v>
      </c>
      <c r="N28335" t="s">
        <v>65589</v>
      </c>
      <c r="O28335" s="76" t="s">
        <v>4356</v>
      </c>
      <c r="P28335" s="82">
        <v>523</v>
      </c>
      <c r="Q28335" s="82" t="s">
        <v>79174</v>
      </c>
      <c r="R28335"/>
    </row>
    <row r="28336" spans="12:18" x14ac:dyDescent="0.25">
      <c r="L28336" t="s">
        <v>3463</v>
      </c>
      <c r="M28336" t="s">
        <v>7595</v>
      </c>
      <c r="N28336" t="s">
        <v>65590</v>
      </c>
      <c r="O28336" s="76" t="s">
        <v>4366</v>
      </c>
      <c r="P28336" s="82">
        <v>154</v>
      </c>
      <c r="Q28336" s="82" t="s">
        <v>79219</v>
      </c>
      <c r="R28336"/>
    </row>
    <row r="28337" spans="12:18" x14ac:dyDescent="0.25">
      <c r="L28337" t="s">
        <v>3463</v>
      </c>
      <c r="M28337" t="s">
        <v>30283</v>
      </c>
      <c r="N28337" t="s">
        <v>65591</v>
      </c>
      <c r="O28337" s="76" t="s">
        <v>4366</v>
      </c>
      <c r="P28337" s="82">
        <v>266</v>
      </c>
      <c r="Q28337" s="82" t="s">
        <v>79272</v>
      </c>
      <c r="R28337"/>
    </row>
    <row r="28338" spans="12:18" x14ac:dyDescent="0.25">
      <c r="L28338" t="s">
        <v>3463</v>
      </c>
      <c r="M28338" t="s">
        <v>16446</v>
      </c>
      <c r="N28338" t="s">
        <v>65592</v>
      </c>
      <c r="O28338" s="76" t="s">
        <v>4366</v>
      </c>
      <c r="P28338" s="82">
        <v>496</v>
      </c>
      <c r="Q28338" s="82" t="s">
        <v>79273</v>
      </c>
      <c r="R28338"/>
    </row>
    <row r="28339" spans="12:18" x14ac:dyDescent="0.25">
      <c r="L28339" t="s">
        <v>3463</v>
      </c>
      <c r="M28339" t="s">
        <v>27451</v>
      </c>
      <c r="N28339" t="s">
        <v>65593</v>
      </c>
      <c r="O28339" s="76" t="s">
        <v>4366</v>
      </c>
      <c r="P28339" s="82">
        <v>178</v>
      </c>
      <c r="Q28339" s="82" t="s">
        <v>79275</v>
      </c>
      <c r="R28339"/>
    </row>
    <row r="28340" spans="12:18" x14ac:dyDescent="0.25">
      <c r="L28340" t="s">
        <v>3463</v>
      </c>
      <c r="M28340" t="s">
        <v>29212</v>
      </c>
      <c r="N28340" t="s">
        <v>65594</v>
      </c>
      <c r="O28340" s="76" t="s">
        <v>4356</v>
      </c>
      <c r="P28340" s="82">
        <v>542</v>
      </c>
      <c r="Q28340" s="82" t="s">
        <v>79276</v>
      </c>
      <c r="R28340"/>
    </row>
    <row r="28341" spans="12:18" x14ac:dyDescent="0.25">
      <c r="L28341" t="s">
        <v>3463</v>
      </c>
      <c r="M28341" t="s">
        <v>25503</v>
      </c>
      <c r="N28341" t="s">
        <v>65595</v>
      </c>
      <c r="O28341" s="76" t="s">
        <v>4366</v>
      </c>
      <c r="P28341" s="82">
        <v>495</v>
      </c>
      <c r="Q28341" s="82" t="s">
        <v>79278</v>
      </c>
      <c r="R28341"/>
    </row>
    <row r="28342" spans="12:18" x14ac:dyDescent="0.25">
      <c r="L28342" t="s">
        <v>3463</v>
      </c>
      <c r="M28342" t="s">
        <v>29215</v>
      </c>
      <c r="N28342" t="s">
        <v>65596</v>
      </c>
      <c r="O28342" s="76" t="s">
        <v>4366</v>
      </c>
      <c r="P28342" s="82">
        <v>133</v>
      </c>
      <c r="Q28342" s="82" t="s">
        <v>79279</v>
      </c>
      <c r="R28342"/>
    </row>
    <row r="28343" spans="12:18" x14ac:dyDescent="0.25">
      <c r="L28343" t="s">
        <v>3463</v>
      </c>
      <c r="M28343" t="s">
        <v>29218</v>
      </c>
      <c r="N28343" t="s">
        <v>65597</v>
      </c>
      <c r="O28343" s="76" t="s">
        <v>4356</v>
      </c>
      <c r="P28343" s="82">
        <v>456</v>
      </c>
      <c r="Q28343" s="82" t="s">
        <v>79280</v>
      </c>
      <c r="R28343"/>
    </row>
    <row r="28344" spans="12:18" x14ac:dyDescent="0.25">
      <c r="L28344" t="s">
        <v>3463</v>
      </c>
      <c r="M28344" t="s">
        <v>29220</v>
      </c>
      <c r="N28344" t="s">
        <v>65598</v>
      </c>
      <c r="O28344" s="76" t="s">
        <v>4366</v>
      </c>
      <c r="P28344" s="82">
        <v>78</v>
      </c>
      <c r="Q28344" s="82" t="s">
        <v>79281</v>
      </c>
      <c r="R28344"/>
    </row>
    <row r="28345" spans="12:18" x14ac:dyDescent="0.25">
      <c r="L28345" t="s">
        <v>3463</v>
      </c>
      <c r="M28345" t="s">
        <v>5741</v>
      </c>
      <c r="N28345" t="s">
        <v>65599</v>
      </c>
      <c r="O28345" s="76" t="s">
        <v>4374</v>
      </c>
      <c r="P28345" s="82">
        <v>2960</v>
      </c>
      <c r="Q28345" s="82" t="s">
        <v>79282</v>
      </c>
      <c r="R28345"/>
    </row>
    <row r="28346" spans="12:18" x14ac:dyDescent="0.25">
      <c r="L28346" t="s">
        <v>3463</v>
      </c>
      <c r="M28346" t="s">
        <v>14394</v>
      </c>
      <c r="N28346" t="s">
        <v>65600</v>
      </c>
      <c r="O28346" s="76" t="s">
        <v>4356</v>
      </c>
      <c r="P28346" s="82">
        <v>372</v>
      </c>
      <c r="Q28346" s="82" t="s">
        <v>79283</v>
      </c>
      <c r="R28346"/>
    </row>
    <row r="28347" spans="12:18" x14ac:dyDescent="0.25">
      <c r="L28347" t="s">
        <v>3463</v>
      </c>
      <c r="M28347" t="s">
        <v>29223</v>
      </c>
      <c r="N28347" t="s">
        <v>65601</v>
      </c>
      <c r="O28347" s="76" t="s">
        <v>4356</v>
      </c>
      <c r="P28347" s="82">
        <v>1585</v>
      </c>
      <c r="Q28347" s="82" t="s">
        <v>79284</v>
      </c>
      <c r="R28347"/>
    </row>
    <row r="28348" spans="12:18" x14ac:dyDescent="0.25">
      <c r="L28348" t="s">
        <v>3463</v>
      </c>
      <c r="M28348" t="s">
        <v>30291</v>
      </c>
      <c r="N28348" t="s">
        <v>65602</v>
      </c>
      <c r="O28348" s="76" t="s">
        <v>4356</v>
      </c>
      <c r="P28348" s="82">
        <v>5545</v>
      </c>
      <c r="Q28348" s="82" t="s">
        <v>79285</v>
      </c>
      <c r="R28348"/>
    </row>
    <row r="28349" spans="12:18" x14ac:dyDescent="0.25">
      <c r="L28349" t="s">
        <v>3463</v>
      </c>
      <c r="M28349" t="s">
        <v>27040</v>
      </c>
      <c r="N28349" t="s">
        <v>65603</v>
      </c>
      <c r="O28349" s="76" t="s">
        <v>4366</v>
      </c>
      <c r="P28349" s="82">
        <v>190</v>
      </c>
      <c r="Q28349" s="82" t="s">
        <v>79286</v>
      </c>
      <c r="R28349"/>
    </row>
    <row r="28350" spans="12:18" x14ac:dyDescent="0.25">
      <c r="L28350" t="s">
        <v>3463</v>
      </c>
      <c r="M28350" t="s">
        <v>30294</v>
      </c>
      <c r="N28350" t="s">
        <v>65604</v>
      </c>
      <c r="O28350" s="76" t="s">
        <v>4356</v>
      </c>
      <c r="P28350" s="82">
        <v>1056</v>
      </c>
      <c r="Q28350" s="82" t="s">
        <v>79287</v>
      </c>
      <c r="R28350"/>
    </row>
    <row r="28351" spans="12:18" x14ac:dyDescent="0.25">
      <c r="L28351" t="s">
        <v>3463</v>
      </c>
      <c r="M28351" t="s">
        <v>25504</v>
      </c>
      <c r="N28351" t="s">
        <v>65605</v>
      </c>
      <c r="O28351" s="76" t="s">
        <v>4356</v>
      </c>
      <c r="P28351" s="82">
        <v>399</v>
      </c>
      <c r="Q28351" s="82" t="s">
        <v>79288</v>
      </c>
      <c r="R28351"/>
    </row>
    <row r="28352" spans="12:18" x14ac:dyDescent="0.25">
      <c r="L28352" t="s">
        <v>3463</v>
      </c>
      <c r="M28352" t="s">
        <v>30297</v>
      </c>
      <c r="N28352" t="s">
        <v>65606</v>
      </c>
      <c r="O28352" s="76" t="s">
        <v>4366</v>
      </c>
      <c r="P28352" s="82">
        <v>274</v>
      </c>
      <c r="Q28352" s="82" t="s">
        <v>79289</v>
      </c>
      <c r="R28352"/>
    </row>
    <row r="28353" spans="12:18" x14ac:dyDescent="0.25">
      <c r="L28353" t="s">
        <v>3463</v>
      </c>
      <c r="M28353" t="s">
        <v>27453</v>
      </c>
      <c r="N28353" t="s">
        <v>65607</v>
      </c>
      <c r="O28353" s="76" t="s">
        <v>4356</v>
      </c>
      <c r="P28353" s="82">
        <v>257</v>
      </c>
      <c r="Q28353" s="82" t="s">
        <v>79290</v>
      </c>
      <c r="R28353"/>
    </row>
    <row r="28354" spans="12:18" x14ac:dyDescent="0.25">
      <c r="L28354" t="s">
        <v>3463</v>
      </c>
      <c r="M28354" t="s">
        <v>27455</v>
      </c>
      <c r="N28354" t="s">
        <v>65608</v>
      </c>
      <c r="O28354" s="76" t="s">
        <v>4356</v>
      </c>
      <c r="P28354" s="82">
        <v>843</v>
      </c>
      <c r="Q28354" s="82" t="s">
        <v>79292</v>
      </c>
      <c r="R28354"/>
    </row>
    <row r="28355" spans="12:18" x14ac:dyDescent="0.25">
      <c r="L28355" t="s">
        <v>3463</v>
      </c>
      <c r="M28355" t="s">
        <v>27041</v>
      </c>
      <c r="N28355" t="s">
        <v>65609</v>
      </c>
      <c r="O28355" s="76" t="s">
        <v>4366</v>
      </c>
      <c r="P28355" s="82">
        <v>98</v>
      </c>
      <c r="Q28355" s="82" t="s">
        <v>79293</v>
      </c>
      <c r="R28355"/>
    </row>
    <row r="28356" spans="12:18" x14ac:dyDescent="0.25">
      <c r="L28356" t="s">
        <v>3463</v>
      </c>
      <c r="M28356" t="s">
        <v>25506</v>
      </c>
      <c r="N28356" t="s">
        <v>65610</v>
      </c>
      <c r="O28356" s="76" t="s">
        <v>4366</v>
      </c>
      <c r="P28356" s="82">
        <v>519</v>
      </c>
      <c r="Q28356" s="82" t="s">
        <v>79294</v>
      </c>
      <c r="R28356"/>
    </row>
    <row r="28357" spans="12:18" x14ac:dyDescent="0.25">
      <c r="L28357" t="s">
        <v>3463</v>
      </c>
      <c r="M28357" t="s">
        <v>29224</v>
      </c>
      <c r="N28357" t="s">
        <v>65611</v>
      </c>
      <c r="O28357" s="76" t="s">
        <v>4356</v>
      </c>
      <c r="P28357" s="82">
        <v>268</v>
      </c>
      <c r="Q28357" s="82" t="s">
        <v>79295</v>
      </c>
      <c r="R28357"/>
    </row>
    <row r="28358" spans="12:18" x14ac:dyDescent="0.25">
      <c r="L28358" t="s">
        <v>3463</v>
      </c>
      <c r="M28358" t="s">
        <v>29227</v>
      </c>
      <c r="N28358" t="s">
        <v>65612</v>
      </c>
      <c r="O28358" s="76" t="s">
        <v>4366</v>
      </c>
      <c r="P28358" s="82">
        <v>117</v>
      </c>
      <c r="Q28358" s="82" t="s">
        <v>79296</v>
      </c>
      <c r="R28358"/>
    </row>
    <row r="28359" spans="12:18" x14ac:dyDescent="0.25">
      <c r="L28359" t="s">
        <v>3463</v>
      </c>
      <c r="M28359" t="s">
        <v>27458</v>
      </c>
      <c r="N28359" t="s">
        <v>65613</v>
      </c>
      <c r="O28359" s="76" t="s">
        <v>4356</v>
      </c>
      <c r="P28359" s="82">
        <v>713</v>
      </c>
      <c r="Q28359" s="82" t="s">
        <v>79299</v>
      </c>
      <c r="R28359"/>
    </row>
    <row r="28360" spans="12:18" x14ac:dyDescent="0.25">
      <c r="L28360" t="s">
        <v>3463</v>
      </c>
      <c r="M28360" t="s">
        <v>27042</v>
      </c>
      <c r="N28360" t="s">
        <v>65614</v>
      </c>
      <c r="O28360" s="76" t="s">
        <v>4356</v>
      </c>
      <c r="P28360" s="82">
        <v>2298</v>
      </c>
      <c r="Q28360" s="82" t="s">
        <v>79297</v>
      </c>
      <c r="R28360"/>
    </row>
    <row r="28361" spans="12:18" x14ac:dyDescent="0.25">
      <c r="L28361" t="s">
        <v>3463</v>
      </c>
      <c r="M28361" t="s">
        <v>27456</v>
      </c>
      <c r="N28361" t="s">
        <v>65615</v>
      </c>
      <c r="O28361" s="76" t="s">
        <v>4374</v>
      </c>
      <c r="P28361" s="82">
        <v>548</v>
      </c>
      <c r="Q28361" s="82" t="s">
        <v>79298</v>
      </c>
      <c r="R28361"/>
    </row>
    <row r="28362" spans="12:18" x14ac:dyDescent="0.25">
      <c r="L28362" t="s">
        <v>3463</v>
      </c>
      <c r="M28362" t="s">
        <v>25507</v>
      </c>
      <c r="N28362" t="s">
        <v>65616</v>
      </c>
      <c r="O28362" s="76" t="s">
        <v>4356</v>
      </c>
      <c r="P28362" s="82">
        <v>573</v>
      </c>
      <c r="Q28362" s="82" t="s">
        <v>79301</v>
      </c>
      <c r="R28362"/>
    </row>
    <row r="28363" spans="12:18" x14ac:dyDescent="0.25">
      <c r="L28363" t="s">
        <v>3463</v>
      </c>
      <c r="M28363" t="s">
        <v>27460</v>
      </c>
      <c r="N28363" t="s">
        <v>65617</v>
      </c>
      <c r="O28363" s="76" t="s">
        <v>4356</v>
      </c>
      <c r="P28363" s="82">
        <v>1133</v>
      </c>
      <c r="Q28363" s="82" t="s">
        <v>79300</v>
      </c>
      <c r="R28363"/>
    </row>
    <row r="28364" spans="12:18" x14ac:dyDescent="0.25">
      <c r="L28364" t="s">
        <v>3463</v>
      </c>
      <c r="M28364" t="s">
        <v>25508</v>
      </c>
      <c r="N28364" t="s">
        <v>65618</v>
      </c>
      <c r="O28364" s="76" t="s">
        <v>4356</v>
      </c>
      <c r="P28364" s="82">
        <v>223</v>
      </c>
      <c r="Q28364" s="82" t="s">
        <v>79302</v>
      </c>
      <c r="R28364"/>
    </row>
    <row r="28365" spans="12:18" x14ac:dyDescent="0.25">
      <c r="L28365" t="s">
        <v>3463</v>
      </c>
      <c r="M28365" t="s">
        <v>27462</v>
      </c>
      <c r="N28365" t="s">
        <v>65619</v>
      </c>
      <c r="O28365" s="76" t="s">
        <v>4356</v>
      </c>
      <c r="P28365" s="82">
        <v>221</v>
      </c>
      <c r="Q28365" s="82" t="s">
        <v>79303</v>
      </c>
      <c r="R28365"/>
    </row>
    <row r="28366" spans="12:18" x14ac:dyDescent="0.25">
      <c r="L28366" t="s">
        <v>3463</v>
      </c>
      <c r="M28366" t="s">
        <v>27044</v>
      </c>
      <c r="N28366" t="s">
        <v>65620</v>
      </c>
      <c r="O28366" s="76" t="s">
        <v>4366</v>
      </c>
      <c r="P28366" s="82">
        <v>79</v>
      </c>
      <c r="Q28366" s="82" t="s">
        <v>79304</v>
      </c>
      <c r="R28366"/>
    </row>
    <row r="28367" spans="12:18" x14ac:dyDescent="0.25">
      <c r="L28367" t="s">
        <v>3463</v>
      </c>
      <c r="M28367" t="s">
        <v>29231</v>
      </c>
      <c r="N28367" t="s">
        <v>65621</v>
      </c>
      <c r="O28367" s="76" t="s">
        <v>4356</v>
      </c>
      <c r="P28367" s="82">
        <v>743</v>
      </c>
      <c r="Q28367" s="82" t="s">
        <v>79305</v>
      </c>
      <c r="R28367"/>
    </row>
    <row r="28368" spans="12:18" x14ac:dyDescent="0.25">
      <c r="L28368" t="s">
        <v>3463</v>
      </c>
      <c r="M28368" t="s">
        <v>27046</v>
      </c>
      <c r="N28368" t="s">
        <v>65622</v>
      </c>
      <c r="O28368" s="76" t="s">
        <v>4356</v>
      </c>
      <c r="P28368" s="82">
        <v>582</v>
      </c>
      <c r="Q28368" s="82" t="s">
        <v>79306</v>
      </c>
      <c r="R28368"/>
    </row>
    <row r="28369" spans="12:18" x14ac:dyDescent="0.25">
      <c r="L28369" t="s">
        <v>3463</v>
      </c>
      <c r="M28369" t="s">
        <v>27464</v>
      </c>
      <c r="N28369" t="s">
        <v>65623</v>
      </c>
      <c r="O28369" s="76" t="s">
        <v>4356</v>
      </c>
      <c r="P28369" s="82">
        <v>1083</v>
      </c>
      <c r="Q28369" s="82" t="s">
        <v>79307</v>
      </c>
      <c r="R28369"/>
    </row>
    <row r="28370" spans="12:18" x14ac:dyDescent="0.25">
      <c r="L28370" t="s">
        <v>3463</v>
      </c>
      <c r="M28370" t="s">
        <v>29233</v>
      </c>
      <c r="N28370" t="s">
        <v>65624</v>
      </c>
      <c r="O28370" s="76" t="s">
        <v>4366</v>
      </c>
      <c r="P28370" s="82">
        <v>255</v>
      </c>
      <c r="Q28370" s="82" t="s">
        <v>79308</v>
      </c>
      <c r="R28370"/>
    </row>
    <row r="28371" spans="12:18" x14ac:dyDescent="0.25">
      <c r="L28371" t="s">
        <v>3463</v>
      </c>
      <c r="M28371" t="s">
        <v>30299</v>
      </c>
      <c r="N28371" t="s">
        <v>65625</v>
      </c>
      <c r="O28371" s="76" t="s">
        <v>4366</v>
      </c>
      <c r="P28371" s="82">
        <v>55</v>
      </c>
      <c r="Q28371" s="82" t="s">
        <v>79309</v>
      </c>
      <c r="R28371"/>
    </row>
    <row r="28372" spans="12:18" x14ac:dyDescent="0.25">
      <c r="L28372" t="s">
        <v>3463</v>
      </c>
      <c r="M28372" t="s">
        <v>29236</v>
      </c>
      <c r="N28372" t="s">
        <v>65626</v>
      </c>
      <c r="O28372" s="76" t="s">
        <v>4356</v>
      </c>
      <c r="P28372" s="82">
        <v>528</v>
      </c>
      <c r="Q28372" s="82" t="s">
        <v>79310</v>
      </c>
      <c r="R28372"/>
    </row>
    <row r="28373" spans="12:18" x14ac:dyDescent="0.25">
      <c r="L28373" t="s">
        <v>3463</v>
      </c>
      <c r="M28373" t="s">
        <v>27048</v>
      </c>
      <c r="N28373" t="s">
        <v>65627</v>
      </c>
      <c r="O28373" s="76" t="s">
        <v>4366</v>
      </c>
      <c r="P28373" s="82">
        <v>448</v>
      </c>
      <c r="Q28373" s="82" t="s">
        <v>79311</v>
      </c>
      <c r="R28373"/>
    </row>
    <row r="28374" spans="12:18" x14ac:dyDescent="0.25">
      <c r="L28374" t="s">
        <v>3463</v>
      </c>
      <c r="M28374" t="s">
        <v>21966</v>
      </c>
      <c r="N28374" t="s">
        <v>65628</v>
      </c>
      <c r="O28374" s="76" t="s">
        <v>4356</v>
      </c>
      <c r="P28374" s="82">
        <v>231</v>
      </c>
      <c r="Q28374" s="82" t="s">
        <v>79312</v>
      </c>
      <c r="R28374"/>
    </row>
    <row r="28375" spans="12:18" x14ac:dyDescent="0.25">
      <c r="L28375" t="s">
        <v>3463</v>
      </c>
      <c r="M28375" t="s">
        <v>29239</v>
      </c>
      <c r="N28375" t="s">
        <v>65629</v>
      </c>
      <c r="O28375" s="76" t="s">
        <v>4366</v>
      </c>
      <c r="P28375" s="82">
        <v>193</v>
      </c>
      <c r="Q28375" s="82" t="s">
        <v>79313</v>
      </c>
      <c r="R28375"/>
    </row>
    <row r="28376" spans="12:18" x14ac:dyDescent="0.25">
      <c r="L28376" t="s">
        <v>3463</v>
      </c>
      <c r="M28376" t="s">
        <v>27050</v>
      </c>
      <c r="N28376" t="s">
        <v>65630</v>
      </c>
      <c r="O28376" s="76" t="s">
        <v>4356</v>
      </c>
      <c r="P28376" s="82">
        <v>787</v>
      </c>
      <c r="Q28376" s="82" t="s">
        <v>79314</v>
      </c>
      <c r="R28376"/>
    </row>
    <row r="28377" spans="12:18" x14ac:dyDescent="0.25">
      <c r="L28377" t="s">
        <v>3463</v>
      </c>
      <c r="M28377" t="s">
        <v>30302</v>
      </c>
      <c r="N28377" t="s">
        <v>65631</v>
      </c>
      <c r="O28377" s="76" t="s">
        <v>4366</v>
      </c>
      <c r="P28377" s="82">
        <v>212</v>
      </c>
      <c r="Q28377" s="82" t="s">
        <v>79316</v>
      </c>
      <c r="R28377"/>
    </row>
    <row r="28378" spans="12:18" x14ac:dyDescent="0.25">
      <c r="L28378" t="s">
        <v>3463</v>
      </c>
      <c r="M28378" t="s">
        <v>29246</v>
      </c>
      <c r="N28378" t="s">
        <v>65632</v>
      </c>
      <c r="O28378" s="76" t="s">
        <v>4366</v>
      </c>
      <c r="P28378" s="82">
        <v>163</v>
      </c>
      <c r="Q28378" s="82" t="s">
        <v>79318</v>
      </c>
      <c r="R28378"/>
    </row>
    <row r="28379" spans="12:18" x14ac:dyDescent="0.25">
      <c r="L28379" t="s">
        <v>3463</v>
      </c>
      <c r="M28379" t="s">
        <v>4569</v>
      </c>
      <c r="N28379" t="s">
        <v>65633</v>
      </c>
      <c r="O28379" s="76" t="s">
        <v>4356</v>
      </c>
      <c r="P28379" s="82">
        <v>424</v>
      </c>
      <c r="Q28379" s="82" t="s">
        <v>79319</v>
      </c>
      <c r="R28379"/>
    </row>
    <row r="28380" spans="12:18" x14ac:dyDescent="0.25">
      <c r="L28380" t="s">
        <v>3463</v>
      </c>
      <c r="M28380" t="s">
        <v>30306</v>
      </c>
      <c r="N28380" t="s">
        <v>65634</v>
      </c>
      <c r="O28380" s="76" t="s">
        <v>4356</v>
      </c>
      <c r="P28380" s="82">
        <v>254</v>
      </c>
      <c r="Q28380" s="82" t="s">
        <v>79320</v>
      </c>
      <c r="R28380"/>
    </row>
    <row r="28381" spans="12:18" x14ac:dyDescent="0.25">
      <c r="L28381" t="s">
        <v>3463</v>
      </c>
      <c r="M28381" t="s">
        <v>29251</v>
      </c>
      <c r="N28381" t="s">
        <v>65635</v>
      </c>
      <c r="O28381" s="76" t="s">
        <v>4356</v>
      </c>
      <c r="P28381" s="82">
        <v>702</v>
      </c>
      <c r="Q28381" s="82" t="s">
        <v>79322</v>
      </c>
      <c r="R28381"/>
    </row>
    <row r="28382" spans="12:18" x14ac:dyDescent="0.25">
      <c r="L28382" t="s">
        <v>3463</v>
      </c>
      <c r="M28382" t="s">
        <v>14839</v>
      </c>
      <c r="N28382" t="s">
        <v>65636</v>
      </c>
      <c r="O28382" s="76" t="s">
        <v>4356</v>
      </c>
      <c r="P28382" s="82">
        <v>1181</v>
      </c>
      <c r="Q28382" s="82" t="s">
        <v>79323</v>
      </c>
      <c r="R28382"/>
    </row>
    <row r="28383" spans="12:18" x14ac:dyDescent="0.25">
      <c r="L28383" t="s">
        <v>3463</v>
      </c>
      <c r="M28383" t="s">
        <v>25509</v>
      </c>
      <c r="N28383" t="s">
        <v>65637</v>
      </c>
      <c r="O28383" s="76" t="s">
        <v>4374</v>
      </c>
      <c r="P28383" s="82">
        <v>1342</v>
      </c>
      <c r="Q28383" s="82" t="s">
        <v>79324</v>
      </c>
      <c r="R28383"/>
    </row>
    <row r="28384" spans="12:18" x14ac:dyDescent="0.25">
      <c r="L28384" t="s">
        <v>3463</v>
      </c>
      <c r="M28384" t="s">
        <v>20005</v>
      </c>
      <c r="N28384" t="s">
        <v>65638</v>
      </c>
      <c r="O28384" s="76" t="s">
        <v>4366</v>
      </c>
      <c r="P28384" s="82">
        <v>255</v>
      </c>
      <c r="Q28384" s="82" t="s">
        <v>79325</v>
      </c>
      <c r="R28384"/>
    </row>
    <row r="28385" spans="12:18" x14ac:dyDescent="0.25">
      <c r="L28385" t="s">
        <v>3463</v>
      </c>
      <c r="M28385" t="s">
        <v>29254</v>
      </c>
      <c r="N28385" t="s">
        <v>65639</v>
      </c>
      <c r="O28385" s="76" t="s">
        <v>4356</v>
      </c>
      <c r="P28385" s="82">
        <v>1098</v>
      </c>
      <c r="Q28385" s="82" t="s">
        <v>79326</v>
      </c>
      <c r="R28385"/>
    </row>
    <row r="28386" spans="12:18" x14ac:dyDescent="0.25">
      <c r="L28386" t="s">
        <v>3463</v>
      </c>
      <c r="M28386" t="s">
        <v>27467</v>
      </c>
      <c r="N28386" t="s">
        <v>65640</v>
      </c>
      <c r="O28386" s="76" t="s">
        <v>4366</v>
      </c>
      <c r="P28386" s="82">
        <v>432</v>
      </c>
      <c r="Q28386" s="82" t="s">
        <v>79327</v>
      </c>
      <c r="R28386"/>
    </row>
    <row r="28387" spans="12:18" x14ac:dyDescent="0.25">
      <c r="L28387" t="s">
        <v>3463</v>
      </c>
      <c r="M28387" t="s">
        <v>27056</v>
      </c>
      <c r="N28387" t="s">
        <v>65641</v>
      </c>
      <c r="O28387" s="76" t="s">
        <v>4356</v>
      </c>
      <c r="P28387" s="82">
        <v>607</v>
      </c>
      <c r="Q28387" s="82" t="s">
        <v>79328</v>
      </c>
      <c r="R28387"/>
    </row>
    <row r="28388" spans="12:18" x14ac:dyDescent="0.25">
      <c r="L28388" t="s">
        <v>3493</v>
      </c>
      <c r="M28388" t="s">
        <v>29256</v>
      </c>
      <c r="N28388" t="s">
        <v>65642</v>
      </c>
      <c r="O28388" s="76" t="s">
        <v>4374</v>
      </c>
      <c r="P28388" s="82">
        <v>1659</v>
      </c>
      <c r="Q28388" s="82" t="s">
        <v>72645</v>
      </c>
      <c r="R28388"/>
    </row>
    <row r="28389" spans="12:18" x14ac:dyDescent="0.25">
      <c r="L28389" t="s">
        <v>3493</v>
      </c>
      <c r="M28389" t="s">
        <v>29259</v>
      </c>
      <c r="N28389" t="s">
        <v>65643</v>
      </c>
      <c r="O28389" s="76" t="s">
        <v>4366</v>
      </c>
      <c r="P28389" s="82">
        <v>217</v>
      </c>
      <c r="Q28389" s="82" t="s">
        <v>103347</v>
      </c>
      <c r="R28389"/>
    </row>
    <row r="28390" spans="12:18" x14ac:dyDescent="0.25">
      <c r="L28390" t="s">
        <v>3493</v>
      </c>
      <c r="M28390" t="s">
        <v>12806</v>
      </c>
      <c r="N28390" t="s">
        <v>65644</v>
      </c>
      <c r="O28390" s="76" t="s">
        <v>4374</v>
      </c>
      <c r="P28390" s="82">
        <v>11098</v>
      </c>
      <c r="Q28390" s="82" t="s">
        <v>72645</v>
      </c>
      <c r="R28390"/>
    </row>
    <row r="28391" spans="12:18" x14ac:dyDescent="0.25">
      <c r="L28391" t="s">
        <v>3493</v>
      </c>
      <c r="M28391" t="s">
        <v>27469</v>
      </c>
      <c r="N28391" t="s">
        <v>65645</v>
      </c>
      <c r="O28391" s="76" t="s">
        <v>4356</v>
      </c>
      <c r="P28391" s="82">
        <v>566</v>
      </c>
      <c r="Q28391" s="82" t="s">
        <v>103348</v>
      </c>
      <c r="R28391"/>
    </row>
    <row r="28392" spans="12:18" x14ac:dyDescent="0.25">
      <c r="L28392" t="s">
        <v>3493</v>
      </c>
      <c r="M28392" t="s">
        <v>27471</v>
      </c>
      <c r="N28392" t="s">
        <v>65646</v>
      </c>
      <c r="O28392" s="76" t="s">
        <v>4356</v>
      </c>
      <c r="P28392" s="82">
        <v>949</v>
      </c>
      <c r="Q28392" s="82" t="s">
        <v>103349</v>
      </c>
      <c r="R28392"/>
    </row>
    <row r="28393" spans="12:18" x14ac:dyDescent="0.25">
      <c r="L28393" t="s">
        <v>3493</v>
      </c>
      <c r="M28393" t="s">
        <v>25510</v>
      </c>
      <c r="N28393" t="s">
        <v>65647</v>
      </c>
      <c r="O28393" s="76" t="s">
        <v>4374</v>
      </c>
      <c r="P28393" s="82">
        <v>1844</v>
      </c>
      <c r="Q28393" s="82" t="s">
        <v>103350</v>
      </c>
      <c r="R28393"/>
    </row>
    <row r="28394" spans="12:18" x14ac:dyDescent="0.25">
      <c r="L28394" t="s">
        <v>3493</v>
      </c>
      <c r="M28394" t="s">
        <v>27473</v>
      </c>
      <c r="N28394" t="s">
        <v>65648</v>
      </c>
      <c r="O28394" s="76" t="s">
        <v>4356</v>
      </c>
      <c r="P28394" s="82">
        <v>486</v>
      </c>
      <c r="Q28394" s="82" t="s">
        <v>103351</v>
      </c>
      <c r="R28394"/>
    </row>
    <row r="28395" spans="12:18" x14ac:dyDescent="0.25">
      <c r="L28395" t="s">
        <v>3493</v>
      </c>
      <c r="M28395" t="s">
        <v>27058</v>
      </c>
      <c r="N28395" t="s">
        <v>65649</v>
      </c>
      <c r="O28395" s="76" t="s">
        <v>4374</v>
      </c>
      <c r="P28395" s="82">
        <v>5311</v>
      </c>
      <c r="Q28395" s="82" t="s">
        <v>72645</v>
      </c>
      <c r="R28395"/>
    </row>
    <row r="28396" spans="12:18" x14ac:dyDescent="0.25">
      <c r="L28396" t="s">
        <v>3493</v>
      </c>
      <c r="M28396" t="s">
        <v>27475</v>
      </c>
      <c r="N28396" t="s">
        <v>65650</v>
      </c>
      <c r="O28396" s="76" t="s">
        <v>4356</v>
      </c>
      <c r="P28396" s="82">
        <v>392</v>
      </c>
      <c r="Q28396" s="82" t="s">
        <v>103352</v>
      </c>
      <c r="R28396"/>
    </row>
    <row r="28397" spans="12:18" x14ac:dyDescent="0.25">
      <c r="L28397" t="s">
        <v>3493</v>
      </c>
      <c r="M28397" t="s">
        <v>29261</v>
      </c>
      <c r="N28397" t="s">
        <v>65651</v>
      </c>
      <c r="O28397" s="76" t="s">
        <v>4356</v>
      </c>
      <c r="P28397" s="82">
        <v>406</v>
      </c>
      <c r="Q28397" s="82" t="s">
        <v>103353</v>
      </c>
      <c r="R28397"/>
    </row>
    <row r="28398" spans="12:18" x14ac:dyDescent="0.25">
      <c r="L28398" t="s">
        <v>3493</v>
      </c>
      <c r="M28398" t="s">
        <v>25511</v>
      </c>
      <c r="N28398" t="s">
        <v>65652</v>
      </c>
      <c r="O28398" s="76" t="s">
        <v>4356</v>
      </c>
      <c r="P28398" s="82">
        <v>913</v>
      </c>
      <c r="Q28398" s="82" t="s">
        <v>103354</v>
      </c>
      <c r="R28398"/>
    </row>
    <row r="28399" spans="12:18" x14ac:dyDescent="0.25">
      <c r="L28399" t="s">
        <v>3493</v>
      </c>
      <c r="M28399" t="s">
        <v>27477</v>
      </c>
      <c r="N28399" t="s">
        <v>65653</v>
      </c>
      <c r="O28399" s="76" t="s">
        <v>4356</v>
      </c>
      <c r="P28399" s="82">
        <v>518</v>
      </c>
      <c r="Q28399" s="82" t="s">
        <v>103355</v>
      </c>
      <c r="R28399"/>
    </row>
    <row r="28400" spans="12:18" x14ac:dyDescent="0.25">
      <c r="L28400" t="s">
        <v>3493</v>
      </c>
      <c r="M28400" t="s">
        <v>29263</v>
      </c>
      <c r="N28400" t="s">
        <v>65654</v>
      </c>
      <c r="O28400" s="76" t="s">
        <v>4356</v>
      </c>
      <c r="P28400" s="82">
        <v>2120</v>
      </c>
      <c r="Q28400" s="82" t="s">
        <v>103356</v>
      </c>
      <c r="R28400"/>
    </row>
    <row r="28401" spans="12:18" x14ac:dyDescent="0.25">
      <c r="L28401" t="s">
        <v>3493</v>
      </c>
      <c r="M28401" t="s">
        <v>27060</v>
      </c>
      <c r="N28401" t="s">
        <v>65655</v>
      </c>
      <c r="O28401" s="76" t="s">
        <v>4356</v>
      </c>
      <c r="P28401" s="82">
        <v>1473</v>
      </c>
      <c r="Q28401" s="82" t="s">
        <v>103358</v>
      </c>
      <c r="R28401"/>
    </row>
    <row r="28402" spans="12:18" x14ac:dyDescent="0.25">
      <c r="L28402" t="s">
        <v>3493</v>
      </c>
      <c r="M28402" t="s">
        <v>25512</v>
      </c>
      <c r="N28402" t="s">
        <v>65656</v>
      </c>
      <c r="O28402" s="76" t="s">
        <v>4366</v>
      </c>
      <c r="P28402" s="82">
        <v>244</v>
      </c>
      <c r="Q28402" s="82" t="s">
        <v>103359</v>
      </c>
      <c r="R28402"/>
    </row>
    <row r="28403" spans="12:18" x14ac:dyDescent="0.25">
      <c r="L28403" t="s">
        <v>3493</v>
      </c>
      <c r="M28403" t="s">
        <v>29266</v>
      </c>
      <c r="N28403" t="s">
        <v>65657</v>
      </c>
      <c r="O28403" s="76" t="s">
        <v>4356</v>
      </c>
      <c r="P28403" s="82">
        <v>89</v>
      </c>
      <c r="Q28403" s="82" t="s">
        <v>103360</v>
      </c>
      <c r="R28403"/>
    </row>
    <row r="28404" spans="12:18" x14ac:dyDescent="0.25">
      <c r="L28404" t="s">
        <v>3493</v>
      </c>
      <c r="M28404" t="s">
        <v>27062</v>
      </c>
      <c r="N28404" t="s">
        <v>65658</v>
      </c>
      <c r="O28404" s="76" t="s">
        <v>4366</v>
      </c>
      <c r="P28404" s="82">
        <v>375</v>
      </c>
      <c r="Q28404" s="82" t="s">
        <v>103361</v>
      </c>
      <c r="R28404"/>
    </row>
    <row r="28405" spans="12:18" x14ac:dyDescent="0.25">
      <c r="L28405" t="s">
        <v>3493</v>
      </c>
      <c r="M28405" t="s">
        <v>10521</v>
      </c>
      <c r="N28405" t="s">
        <v>65659</v>
      </c>
      <c r="O28405" s="76" t="s">
        <v>4356</v>
      </c>
      <c r="P28405" s="82">
        <v>726</v>
      </c>
      <c r="Q28405" s="82" t="s">
        <v>103362</v>
      </c>
      <c r="R28405"/>
    </row>
    <row r="28406" spans="12:18" x14ac:dyDescent="0.25">
      <c r="L28406" t="s">
        <v>3493</v>
      </c>
      <c r="M28406" t="s">
        <v>27481</v>
      </c>
      <c r="N28406" t="s">
        <v>65660</v>
      </c>
      <c r="O28406" s="76" t="s">
        <v>4356</v>
      </c>
      <c r="P28406" s="82">
        <v>612</v>
      </c>
      <c r="Q28406" s="82" t="s">
        <v>103363</v>
      </c>
      <c r="R28406"/>
    </row>
    <row r="28407" spans="12:18" x14ac:dyDescent="0.25">
      <c r="L28407" t="s">
        <v>3493</v>
      </c>
      <c r="M28407" t="s">
        <v>27063</v>
      </c>
      <c r="N28407" t="s">
        <v>65661</v>
      </c>
      <c r="O28407" s="76" t="s">
        <v>4356</v>
      </c>
      <c r="P28407" s="82">
        <v>2230</v>
      </c>
      <c r="Q28407" s="82" t="s">
        <v>103365</v>
      </c>
      <c r="R28407"/>
    </row>
    <row r="28408" spans="12:18" x14ac:dyDescent="0.25">
      <c r="L28408" t="s">
        <v>3493</v>
      </c>
      <c r="M28408" t="s">
        <v>25513</v>
      </c>
      <c r="N28408" t="s">
        <v>65662</v>
      </c>
      <c r="O28408" s="76" t="s">
        <v>4356</v>
      </c>
      <c r="P28408" s="82">
        <v>2048</v>
      </c>
      <c r="Q28408" s="82" t="s">
        <v>103367</v>
      </c>
      <c r="R28408"/>
    </row>
    <row r="28409" spans="12:18" x14ac:dyDescent="0.25">
      <c r="L28409" t="s">
        <v>3493</v>
      </c>
      <c r="M28409" t="s">
        <v>29273</v>
      </c>
      <c r="N28409" t="s">
        <v>65663</v>
      </c>
      <c r="O28409" s="76" t="s">
        <v>4356</v>
      </c>
      <c r="P28409" s="82">
        <v>1491</v>
      </c>
      <c r="Q28409" s="82" t="s">
        <v>103368</v>
      </c>
      <c r="R28409"/>
    </row>
    <row r="28410" spans="12:18" x14ac:dyDescent="0.25">
      <c r="L28410" t="s">
        <v>3493</v>
      </c>
      <c r="M28410" t="s">
        <v>22366</v>
      </c>
      <c r="N28410" t="s">
        <v>65664</v>
      </c>
      <c r="O28410" s="76" t="s">
        <v>4366</v>
      </c>
      <c r="P28410" s="82">
        <v>488</v>
      </c>
      <c r="Q28410" s="82" t="s">
        <v>103370</v>
      </c>
      <c r="R28410"/>
    </row>
    <row r="28411" spans="12:18" x14ac:dyDescent="0.25">
      <c r="L28411" t="s">
        <v>3493</v>
      </c>
      <c r="M28411" t="s">
        <v>27065</v>
      </c>
      <c r="N28411" t="s">
        <v>65665</v>
      </c>
      <c r="O28411" s="76" t="s">
        <v>4366</v>
      </c>
      <c r="P28411" s="82">
        <v>331</v>
      </c>
      <c r="Q28411" s="82" t="s">
        <v>103369</v>
      </c>
      <c r="R28411"/>
    </row>
    <row r="28412" spans="12:18" x14ac:dyDescent="0.25">
      <c r="L28412" t="s">
        <v>3493</v>
      </c>
      <c r="M28412" t="s">
        <v>29276</v>
      </c>
      <c r="N28412" t="s">
        <v>65666</v>
      </c>
      <c r="O28412" s="76" t="s">
        <v>4356</v>
      </c>
      <c r="P28412" s="82">
        <v>1960</v>
      </c>
      <c r="Q28412" s="82" t="s">
        <v>103371</v>
      </c>
      <c r="R28412"/>
    </row>
    <row r="28413" spans="12:18" x14ac:dyDescent="0.25">
      <c r="L28413" t="s">
        <v>3493</v>
      </c>
      <c r="M28413" t="s">
        <v>29277</v>
      </c>
      <c r="N28413" t="s">
        <v>65667</v>
      </c>
      <c r="O28413" s="76" t="s">
        <v>4356</v>
      </c>
      <c r="P28413" s="82">
        <v>528</v>
      </c>
      <c r="Q28413" s="82" t="s">
        <v>103372</v>
      </c>
      <c r="R28413"/>
    </row>
    <row r="28414" spans="12:18" x14ac:dyDescent="0.25">
      <c r="L28414" t="s">
        <v>3493</v>
      </c>
      <c r="M28414" t="s">
        <v>27067</v>
      </c>
      <c r="N28414" t="s">
        <v>65668</v>
      </c>
      <c r="O28414" s="76" t="s">
        <v>4366</v>
      </c>
      <c r="P28414" s="82">
        <v>328</v>
      </c>
      <c r="Q28414" s="82" t="s">
        <v>103373</v>
      </c>
      <c r="R28414"/>
    </row>
    <row r="28415" spans="12:18" x14ac:dyDescent="0.25">
      <c r="L28415" t="s">
        <v>3493</v>
      </c>
      <c r="M28415" t="s">
        <v>27547</v>
      </c>
      <c r="N28415" t="s">
        <v>65669</v>
      </c>
      <c r="O28415" s="76" t="s">
        <v>4366</v>
      </c>
      <c r="P28415" s="82">
        <v>862</v>
      </c>
      <c r="Q28415" s="82" t="s">
        <v>103536</v>
      </c>
      <c r="R28415"/>
    </row>
    <row r="28416" spans="12:18" x14ac:dyDescent="0.25">
      <c r="L28416" t="s">
        <v>3493</v>
      </c>
      <c r="M28416" t="s">
        <v>30319</v>
      </c>
      <c r="N28416" t="s">
        <v>65670</v>
      </c>
      <c r="O28416" s="76" t="s">
        <v>4366</v>
      </c>
      <c r="P28416" s="82">
        <v>447</v>
      </c>
      <c r="Q28416" s="82" t="s">
        <v>103374</v>
      </c>
      <c r="R28416"/>
    </row>
    <row r="28417" spans="12:18" x14ac:dyDescent="0.25">
      <c r="L28417" t="s">
        <v>3493</v>
      </c>
      <c r="M28417" t="s">
        <v>27483</v>
      </c>
      <c r="N28417" t="s">
        <v>65671</v>
      </c>
      <c r="O28417" s="76" t="s">
        <v>4356</v>
      </c>
      <c r="P28417" s="82">
        <v>2212</v>
      </c>
      <c r="Q28417" s="82" t="s">
        <v>103375</v>
      </c>
      <c r="R28417"/>
    </row>
    <row r="28418" spans="12:18" x14ac:dyDescent="0.25">
      <c r="L28418" t="s">
        <v>3493</v>
      </c>
      <c r="M28418" t="s">
        <v>4451</v>
      </c>
      <c r="N28418" t="s">
        <v>65672</v>
      </c>
      <c r="O28418" s="76" t="s">
        <v>4356</v>
      </c>
      <c r="P28418" s="82">
        <v>327</v>
      </c>
      <c r="Q28418" s="82" t="s">
        <v>103376</v>
      </c>
      <c r="R28418"/>
    </row>
    <row r="28419" spans="12:18" x14ac:dyDescent="0.25">
      <c r="L28419" t="s">
        <v>3493</v>
      </c>
      <c r="M28419" t="s">
        <v>29280</v>
      </c>
      <c r="N28419" t="s">
        <v>65673</v>
      </c>
      <c r="O28419" s="76" t="s">
        <v>4366</v>
      </c>
      <c r="P28419" s="82">
        <v>105</v>
      </c>
      <c r="Q28419" s="82" t="s">
        <v>103377</v>
      </c>
      <c r="R28419"/>
    </row>
    <row r="28420" spans="12:18" x14ac:dyDescent="0.25">
      <c r="L28420" t="s">
        <v>3493</v>
      </c>
      <c r="M28420" t="s">
        <v>27485</v>
      </c>
      <c r="N28420" t="s">
        <v>65674</v>
      </c>
      <c r="O28420" s="76" t="s">
        <v>4356</v>
      </c>
      <c r="P28420" s="82">
        <v>632</v>
      </c>
      <c r="Q28420" s="82" t="s">
        <v>103378</v>
      </c>
      <c r="R28420"/>
    </row>
    <row r="28421" spans="12:18" x14ac:dyDescent="0.25">
      <c r="L28421" t="s">
        <v>3493</v>
      </c>
      <c r="M28421" t="s">
        <v>25514</v>
      </c>
      <c r="N28421" t="s">
        <v>65675</v>
      </c>
      <c r="O28421" s="76" t="s">
        <v>4356</v>
      </c>
      <c r="P28421" s="82">
        <v>3856</v>
      </c>
      <c r="Q28421" s="82" t="s">
        <v>103379</v>
      </c>
      <c r="R28421"/>
    </row>
    <row r="28422" spans="12:18" x14ac:dyDescent="0.25">
      <c r="L28422" t="s">
        <v>3493</v>
      </c>
      <c r="M28422" t="s">
        <v>29284</v>
      </c>
      <c r="N28422" t="s">
        <v>65676</v>
      </c>
      <c r="O28422" s="76" t="s">
        <v>4356</v>
      </c>
      <c r="P28422" s="82">
        <v>333</v>
      </c>
      <c r="Q28422" s="82" t="s">
        <v>103381</v>
      </c>
      <c r="R28422"/>
    </row>
    <row r="28423" spans="12:18" x14ac:dyDescent="0.25">
      <c r="L28423" t="s">
        <v>3493</v>
      </c>
      <c r="M28423" t="s">
        <v>27069</v>
      </c>
      <c r="N28423" t="s">
        <v>65677</v>
      </c>
      <c r="O28423" s="76" t="s">
        <v>4356</v>
      </c>
      <c r="P28423" s="82">
        <v>2082</v>
      </c>
      <c r="Q28423" s="82" t="s">
        <v>103382</v>
      </c>
      <c r="R28423"/>
    </row>
    <row r="28424" spans="12:18" x14ac:dyDescent="0.25">
      <c r="L28424" t="s">
        <v>3493</v>
      </c>
      <c r="M28424" t="s">
        <v>27070</v>
      </c>
      <c r="N28424" t="s">
        <v>65678</v>
      </c>
      <c r="O28424" s="76" t="s">
        <v>4356</v>
      </c>
      <c r="P28424" s="82">
        <v>320</v>
      </c>
      <c r="Q28424" s="82" t="s">
        <v>103383</v>
      </c>
      <c r="R28424"/>
    </row>
    <row r="28425" spans="12:18" x14ac:dyDescent="0.25">
      <c r="L28425" t="s">
        <v>3493</v>
      </c>
      <c r="M28425" t="s">
        <v>15561</v>
      </c>
      <c r="N28425" t="s">
        <v>65679</v>
      </c>
      <c r="O28425" s="76" t="s">
        <v>4356</v>
      </c>
      <c r="P28425" s="82">
        <v>443</v>
      </c>
      <c r="Q28425" s="82" t="s">
        <v>103384</v>
      </c>
      <c r="R28425"/>
    </row>
    <row r="28426" spans="12:18" x14ac:dyDescent="0.25">
      <c r="L28426" t="s">
        <v>3493</v>
      </c>
      <c r="M28426" t="s">
        <v>25515</v>
      </c>
      <c r="N28426" t="s">
        <v>65680</v>
      </c>
      <c r="O28426" s="76" t="s">
        <v>4356</v>
      </c>
      <c r="P28426" s="82">
        <v>820</v>
      </c>
      <c r="Q28426" s="82" t="s">
        <v>103385</v>
      </c>
      <c r="R28426"/>
    </row>
    <row r="28427" spans="12:18" x14ac:dyDescent="0.25">
      <c r="L28427" t="s">
        <v>3493</v>
      </c>
      <c r="M28427" t="s">
        <v>29288</v>
      </c>
      <c r="N28427" t="s">
        <v>65681</v>
      </c>
      <c r="O28427" s="76" t="s">
        <v>4356</v>
      </c>
      <c r="P28427" s="82">
        <v>2153</v>
      </c>
      <c r="Q28427" s="82" t="s">
        <v>103387</v>
      </c>
      <c r="R28427"/>
    </row>
    <row r="28428" spans="12:18" x14ac:dyDescent="0.25">
      <c r="L28428" t="s">
        <v>3493</v>
      </c>
      <c r="M28428" t="s">
        <v>27487</v>
      </c>
      <c r="N28428" t="s">
        <v>65682</v>
      </c>
      <c r="O28428" s="76" t="s">
        <v>4356</v>
      </c>
      <c r="P28428" s="82">
        <v>542</v>
      </c>
      <c r="Q28428" s="82" t="s">
        <v>103388</v>
      </c>
      <c r="R28428"/>
    </row>
    <row r="28429" spans="12:18" x14ac:dyDescent="0.25">
      <c r="L28429" t="s">
        <v>3493</v>
      </c>
      <c r="M28429" t="s">
        <v>30323</v>
      </c>
      <c r="N28429" t="s">
        <v>65683</v>
      </c>
      <c r="O28429" s="76" t="s">
        <v>4356</v>
      </c>
      <c r="P28429" s="82">
        <v>1580</v>
      </c>
      <c r="Q28429" s="82" t="s">
        <v>103390</v>
      </c>
      <c r="R28429"/>
    </row>
    <row r="28430" spans="12:18" x14ac:dyDescent="0.25">
      <c r="L28430" t="s">
        <v>3493</v>
      </c>
      <c r="M28430" t="s">
        <v>25516</v>
      </c>
      <c r="N28430" t="s">
        <v>65684</v>
      </c>
      <c r="O28430" s="76" t="s">
        <v>4356</v>
      </c>
      <c r="P28430" s="82">
        <v>3375</v>
      </c>
      <c r="Q28430" s="82" t="s">
        <v>103391</v>
      </c>
      <c r="R28430"/>
    </row>
    <row r="28431" spans="12:18" x14ac:dyDescent="0.25">
      <c r="L28431" t="s">
        <v>3493</v>
      </c>
      <c r="M28431" t="s">
        <v>27074</v>
      </c>
      <c r="N28431" t="s">
        <v>65685</v>
      </c>
      <c r="O28431" s="76" t="s">
        <v>4356</v>
      </c>
      <c r="P28431" s="82">
        <v>693</v>
      </c>
      <c r="Q28431" s="82" t="s">
        <v>103392</v>
      </c>
      <c r="R28431"/>
    </row>
    <row r="28432" spans="12:18" x14ac:dyDescent="0.25">
      <c r="L28432" t="s">
        <v>3493</v>
      </c>
      <c r="M28432" t="s">
        <v>27075</v>
      </c>
      <c r="N28432" t="s">
        <v>65686</v>
      </c>
      <c r="O28432" s="76" t="s">
        <v>4356</v>
      </c>
      <c r="P28432" s="82">
        <v>1221</v>
      </c>
      <c r="Q28432" s="82" t="s">
        <v>103393</v>
      </c>
      <c r="R28432"/>
    </row>
    <row r="28433" spans="12:18" x14ac:dyDescent="0.25">
      <c r="L28433" t="s">
        <v>3493</v>
      </c>
      <c r="M28433" t="s">
        <v>20709</v>
      </c>
      <c r="N28433" t="s">
        <v>65687</v>
      </c>
      <c r="O28433" s="76" t="s">
        <v>4356</v>
      </c>
      <c r="P28433" s="82">
        <v>3876</v>
      </c>
      <c r="Q28433" s="82" t="s">
        <v>103394</v>
      </c>
      <c r="R28433"/>
    </row>
    <row r="28434" spans="12:18" x14ac:dyDescent="0.25">
      <c r="L28434" t="s">
        <v>3493</v>
      </c>
      <c r="M28434" t="s">
        <v>27491</v>
      </c>
      <c r="N28434" t="s">
        <v>65688</v>
      </c>
      <c r="O28434" s="76" t="s">
        <v>4356</v>
      </c>
      <c r="P28434" s="82">
        <v>1358</v>
      </c>
      <c r="Q28434" s="82" t="s">
        <v>103395</v>
      </c>
      <c r="R28434"/>
    </row>
    <row r="28435" spans="12:18" x14ac:dyDescent="0.25">
      <c r="L28435" t="s">
        <v>3493</v>
      </c>
      <c r="M28435" t="s">
        <v>29294</v>
      </c>
      <c r="N28435" t="s">
        <v>65689</v>
      </c>
      <c r="O28435" s="76" t="s">
        <v>4356</v>
      </c>
      <c r="P28435" s="82">
        <v>70</v>
      </c>
      <c r="Q28435" s="82" t="s">
        <v>103396</v>
      </c>
      <c r="R28435"/>
    </row>
    <row r="28436" spans="12:18" x14ac:dyDescent="0.25">
      <c r="L28436" t="s">
        <v>3493</v>
      </c>
      <c r="M28436" t="s">
        <v>22372</v>
      </c>
      <c r="N28436" t="s">
        <v>65690</v>
      </c>
      <c r="O28436" s="76" t="s">
        <v>4356</v>
      </c>
      <c r="P28436" s="82">
        <v>6519</v>
      </c>
      <c r="Q28436" s="82" t="s">
        <v>103397</v>
      </c>
      <c r="R28436"/>
    </row>
    <row r="28437" spans="12:18" x14ac:dyDescent="0.25">
      <c r="L28437" t="s">
        <v>3493</v>
      </c>
      <c r="M28437" t="s">
        <v>27077</v>
      </c>
      <c r="N28437" t="s">
        <v>65691</v>
      </c>
      <c r="O28437" s="76" t="s">
        <v>4356</v>
      </c>
      <c r="P28437" s="82">
        <v>865</v>
      </c>
      <c r="Q28437" s="82" t="s">
        <v>103398</v>
      </c>
      <c r="R28437"/>
    </row>
    <row r="28438" spans="12:18" x14ac:dyDescent="0.25">
      <c r="L28438" t="s">
        <v>3493</v>
      </c>
      <c r="M28438" t="s">
        <v>25518</v>
      </c>
      <c r="N28438" t="s">
        <v>65692</v>
      </c>
      <c r="O28438" s="76" t="s">
        <v>4356</v>
      </c>
      <c r="P28438" s="82">
        <v>240</v>
      </c>
      <c r="Q28438" s="82" t="s">
        <v>103406</v>
      </c>
      <c r="R28438"/>
    </row>
    <row r="28439" spans="12:18" x14ac:dyDescent="0.25">
      <c r="L28439" t="s">
        <v>3493</v>
      </c>
      <c r="M28439" t="s">
        <v>25519</v>
      </c>
      <c r="N28439" t="s">
        <v>65693</v>
      </c>
      <c r="O28439" s="76" t="s">
        <v>4356</v>
      </c>
      <c r="P28439" s="82">
        <v>254</v>
      </c>
      <c r="Q28439" s="82" t="s">
        <v>103408</v>
      </c>
      <c r="R28439"/>
    </row>
    <row r="28440" spans="12:18" x14ac:dyDescent="0.25">
      <c r="L28440" t="s">
        <v>3493</v>
      </c>
      <c r="M28440" t="s">
        <v>27497</v>
      </c>
      <c r="N28440" t="s">
        <v>65694</v>
      </c>
      <c r="O28440" s="76" t="s">
        <v>4356</v>
      </c>
      <c r="P28440" s="82">
        <v>1067</v>
      </c>
      <c r="Q28440" s="82" t="s">
        <v>103409</v>
      </c>
      <c r="R28440"/>
    </row>
    <row r="28441" spans="12:18" x14ac:dyDescent="0.25">
      <c r="L28441" t="s">
        <v>3493</v>
      </c>
      <c r="M28441" t="s">
        <v>29315</v>
      </c>
      <c r="N28441" t="s">
        <v>65695</v>
      </c>
      <c r="O28441" s="76" t="s">
        <v>4366</v>
      </c>
      <c r="P28441" s="82">
        <v>209</v>
      </c>
      <c r="Q28441" s="82" t="s">
        <v>103410</v>
      </c>
      <c r="R28441"/>
    </row>
    <row r="28442" spans="12:18" x14ac:dyDescent="0.25">
      <c r="L28442" t="s">
        <v>3493</v>
      </c>
      <c r="M28442" t="s">
        <v>30327</v>
      </c>
      <c r="N28442" t="s">
        <v>65696</v>
      </c>
      <c r="O28442" s="76" t="s">
        <v>4356</v>
      </c>
      <c r="P28442" s="82">
        <v>979</v>
      </c>
      <c r="Q28442" s="82" t="s">
        <v>103411</v>
      </c>
      <c r="R28442"/>
    </row>
    <row r="28443" spans="12:18" x14ac:dyDescent="0.25">
      <c r="L28443" t="s">
        <v>3493</v>
      </c>
      <c r="M28443" t="s">
        <v>22193</v>
      </c>
      <c r="N28443" t="s">
        <v>65697</v>
      </c>
      <c r="O28443" s="76" t="s">
        <v>4356</v>
      </c>
      <c r="P28443" s="82">
        <v>231</v>
      </c>
      <c r="Q28443" s="82" t="s">
        <v>103412</v>
      </c>
      <c r="R28443"/>
    </row>
    <row r="28444" spans="12:18" x14ac:dyDescent="0.25">
      <c r="L28444" t="s">
        <v>3493</v>
      </c>
      <c r="M28444" t="s">
        <v>29318</v>
      </c>
      <c r="N28444" t="s">
        <v>65698</v>
      </c>
      <c r="O28444" s="76" t="s">
        <v>4366</v>
      </c>
      <c r="P28444" s="82">
        <v>429</v>
      </c>
      <c r="Q28444" s="82" t="s">
        <v>103413</v>
      </c>
      <c r="R28444"/>
    </row>
    <row r="28445" spans="12:18" x14ac:dyDescent="0.25">
      <c r="L28445" t="s">
        <v>3493</v>
      </c>
      <c r="M28445" t="s">
        <v>22375</v>
      </c>
      <c r="N28445" t="s">
        <v>65699</v>
      </c>
      <c r="O28445" s="76" t="s">
        <v>4356</v>
      </c>
      <c r="P28445" s="82">
        <v>360</v>
      </c>
      <c r="Q28445" s="82" t="s">
        <v>103414</v>
      </c>
      <c r="R28445"/>
    </row>
    <row r="28446" spans="12:18" x14ac:dyDescent="0.25">
      <c r="L28446" t="s">
        <v>3493</v>
      </c>
      <c r="M28446" t="s">
        <v>27499</v>
      </c>
      <c r="N28446" t="s">
        <v>65700</v>
      </c>
      <c r="O28446" s="76" t="s">
        <v>4356</v>
      </c>
      <c r="P28446" s="82">
        <v>309</v>
      </c>
      <c r="Q28446" s="82" t="s">
        <v>103415</v>
      </c>
      <c r="R28446"/>
    </row>
    <row r="28447" spans="12:18" x14ac:dyDescent="0.25">
      <c r="L28447" t="s">
        <v>3493</v>
      </c>
      <c r="M28447" t="s">
        <v>27083</v>
      </c>
      <c r="N28447" t="s">
        <v>65701</v>
      </c>
      <c r="O28447" s="76" t="s">
        <v>4374</v>
      </c>
      <c r="P28447" s="82">
        <v>2698</v>
      </c>
      <c r="Q28447" s="82" t="s">
        <v>103416</v>
      </c>
      <c r="R28447"/>
    </row>
    <row r="28448" spans="12:18" x14ac:dyDescent="0.25">
      <c r="L28448" t="s">
        <v>3493</v>
      </c>
      <c r="M28448" t="s">
        <v>29324</v>
      </c>
      <c r="N28448" t="s">
        <v>65702</v>
      </c>
      <c r="O28448" s="76" t="s">
        <v>4366</v>
      </c>
      <c r="P28448" s="82">
        <v>411</v>
      </c>
      <c r="Q28448" s="82" t="s">
        <v>103417</v>
      </c>
      <c r="R28448"/>
    </row>
    <row r="28449" spans="12:18" x14ac:dyDescent="0.25">
      <c r="L28449" t="s">
        <v>3493</v>
      </c>
      <c r="M28449" t="s">
        <v>27084</v>
      </c>
      <c r="N28449" t="s">
        <v>65703</v>
      </c>
      <c r="O28449" s="76" t="s">
        <v>4356</v>
      </c>
      <c r="P28449" s="82">
        <v>1264</v>
      </c>
      <c r="Q28449" s="82" t="s">
        <v>103418</v>
      </c>
      <c r="R28449"/>
    </row>
    <row r="28450" spans="12:18" x14ac:dyDescent="0.25">
      <c r="L28450" t="s">
        <v>3493</v>
      </c>
      <c r="M28450" t="s">
        <v>29326</v>
      </c>
      <c r="N28450" t="s">
        <v>65704</v>
      </c>
      <c r="O28450" s="76" t="s">
        <v>4366</v>
      </c>
      <c r="P28450" s="82">
        <v>188</v>
      </c>
      <c r="Q28450" s="82" t="s">
        <v>103419</v>
      </c>
      <c r="R28450"/>
    </row>
    <row r="28451" spans="12:18" x14ac:dyDescent="0.25">
      <c r="L28451" t="s">
        <v>3493</v>
      </c>
      <c r="M28451" t="s">
        <v>30330</v>
      </c>
      <c r="N28451" t="s">
        <v>65705</v>
      </c>
      <c r="O28451" s="76" t="s">
        <v>4356</v>
      </c>
      <c r="P28451" s="82">
        <v>137</v>
      </c>
      <c r="Q28451" s="82" t="s">
        <v>103420</v>
      </c>
      <c r="R28451"/>
    </row>
    <row r="28452" spans="12:18" x14ac:dyDescent="0.25">
      <c r="L28452" t="s">
        <v>3493</v>
      </c>
      <c r="M28452" t="s">
        <v>25520</v>
      </c>
      <c r="N28452" t="s">
        <v>65706</v>
      </c>
      <c r="O28452" s="76" t="s">
        <v>4356</v>
      </c>
      <c r="P28452" s="82">
        <v>512</v>
      </c>
      <c r="Q28452" s="82" t="s">
        <v>103421</v>
      </c>
      <c r="R28452"/>
    </row>
    <row r="28453" spans="12:18" x14ac:dyDescent="0.25">
      <c r="L28453" t="s">
        <v>3493</v>
      </c>
      <c r="M28453" t="s">
        <v>27086</v>
      </c>
      <c r="N28453" t="s">
        <v>65707</v>
      </c>
      <c r="O28453" s="76" t="s">
        <v>4356</v>
      </c>
      <c r="P28453" s="82">
        <v>343</v>
      </c>
      <c r="Q28453" s="82" t="s">
        <v>103422</v>
      </c>
      <c r="R28453"/>
    </row>
    <row r="28454" spans="12:18" x14ac:dyDescent="0.25">
      <c r="L28454" t="s">
        <v>3493</v>
      </c>
      <c r="M28454" t="s">
        <v>30334</v>
      </c>
      <c r="N28454" t="s">
        <v>65708</v>
      </c>
      <c r="O28454" s="76" t="s">
        <v>4356</v>
      </c>
      <c r="P28454" s="82">
        <v>1899</v>
      </c>
      <c r="Q28454" s="82" t="s">
        <v>103423</v>
      </c>
      <c r="R28454"/>
    </row>
    <row r="28455" spans="12:18" x14ac:dyDescent="0.25">
      <c r="L28455" t="s">
        <v>3493</v>
      </c>
      <c r="M28455" t="s">
        <v>25521</v>
      </c>
      <c r="N28455" t="s">
        <v>65709</v>
      </c>
      <c r="O28455" s="76" t="s">
        <v>4356</v>
      </c>
      <c r="P28455" s="82">
        <v>2902</v>
      </c>
      <c r="Q28455" s="82" t="s">
        <v>103424</v>
      </c>
      <c r="R28455"/>
    </row>
    <row r="28456" spans="12:18" x14ac:dyDescent="0.25">
      <c r="L28456" t="s">
        <v>3493</v>
      </c>
      <c r="M28456" t="s">
        <v>27502</v>
      </c>
      <c r="N28456" t="s">
        <v>65710</v>
      </c>
      <c r="O28456" s="76" t="s">
        <v>4366</v>
      </c>
      <c r="P28456" s="82">
        <v>139</v>
      </c>
      <c r="Q28456" s="82" t="s">
        <v>103425</v>
      </c>
      <c r="R28456"/>
    </row>
    <row r="28457" spans="12:18" x14ac:dyDescent="0.25">
      <c r="L28457" t="s">
        <v>3493</v>
      </c>
      <c r="M28457" t="s">
        <v>29329</v>
      </c>
      <c r="N28457" t="s">
        <v>65711</v>
      </c>
      <c r="O28457" s="76" t="s">
        <v>4356</v>
      </c>
      <c r="P28457" s="82">
        <v>907</v>
      </c>
      <c r="Q28457" s="82" t="s">
        <v>103426</v>
      </c>
      <c r="R28457"/>
    </row>
    <row r="28458" spans="12:18" x14ac:dyDescent="0.25">
      <c r="L28458" t="s">
        <v>3493</v>
      </c>
      <c r="M28458" t="s">
        <v>29332</v>
      </c>
      <c r="N28458" t="s">
        <v>65712</v>
      </c>
      <c r="O28458" s="76" t="s">
        <v>4356</v>
      </c>
      <c r="P28458" s="82">
        <v>616</v>
      </c>
      <c r="Q28458" s="82" t="s">
        <v>103427</v>
      </c>
      <c r="R28458"/>
    </row>
    <row r="28459" spans="12:18" x14ac:dyDescent="0.25">
      <c r="L28459" t="s">
        <v>3493</v>
      </c>
      <c r="M28459" t="s">
        <v>27088</v>
      </c>
      <c r="N28459" t="s">
        <v>65713</v>
      </c>
      <c r="O28459" s="76" t="s">
        <v>4450</v>
      </c>
      <c r="P28459" s="82">
        <v>7423</v>
      </c>
      <c r="Q28459" s="82" t="s">
        <v>72645</v>
      </c>
      <c r="R28459"/>
    </row>
    <row r="28460" spans="12:18" x14ac:dyDescent="0.25">
      <c r="L28460" t="s">
        <v>3493</v>
      </c>
      <c r="M28460" t="s">
        <v>27089</v>
      </c>
      <c r="N28460" t="s">
        <v>65714</v>
      </c>
      <c r="O28460" s="76" t="s">
        <v>4356</v>
      </c>
      <c r="P28460" s="82">
        <v>1650</v>
      </c>
      <c r="Q28460" s="82" t="s">
        <v>103428</v>
      </c>
      <c r="R28460"/>
    </row>
    <row r="28461" spans="12:18" x14ac:dyDescent="0.25">
      <c r="L28461" t="s">
        <v>3493</v>
      </c>
      <c r="M28461" t="s">
        <v>27090</v>
      </c>
      <c r="N28461" t="s">
        <v>65715</v>
      </c>
      <c r="O28461" s="76" t="s">
        <v>4356</v>
      </c>
      <c r="P28461" s="82">
        <v>519</v>
      </c>
      <c r="Q28461" s="82" t="s">
        <v>103429</v>
      </c>
      <c r="R28461"/>
    </row>
    <row r="28462" spans="12:18" x14ac:dyDescent="0.25">
      <c r="L28462" t="s">
        <v>3493</v>
      </c>
      <c r="M28462" t="s">
        <v>27504</v>
      </c>
      <c r="N28462" t="s">
        <v>65716</v>
      </c>
      <c r="O28462" s="76" t="s">
        <v>4356</v>
      </c>
      <c r="P28462" s="82">
        <v>638</v>
      </c>
      <c r="Q28462" s="82" t="s">
        <v>103430</v>
      </c>
      <c r="R28462"/>
    </row>
    <row r="28463" spans="12:18" x14ac:dyDescent="0.25">
      <c r="L28463" t="s">
        <v>3493</v>
      </c>
      <c r="M28463" t="s">
        <v>27506</v>
      </c>
      <c r="N28463" t="s">
        <v>65717</v>
      </c>
      <c r="O28463" s="76" t="s">
        <v>4366</v>
      </c>
      <c r="P28463" s="82">
        <v>410</v>
      </c>
      <c r="Q28463" s="82" t="s">
        <v>103431</v>
      </c>
      <c r="R28463"/>
    </row>
    <row r="28464" spans="12:18" x14ac:dyDescent="0.25">
      <c r="L28464" t="s">
        <v>3493</v>
      </c>
      <c r="M28464" t="s">
        <v>27508</v>
      </c>
      <c r="N28464" t="s">
        <v>65718</v>
      </c>
      <c r="O28464" s="76" t="s">
        <v>4356</v>
      </c>
      <c r="P28464" s="82">
        <v>679</v>
      </c>
      <c r="Q28464" s="82" t="s">
        <v>103432</v>
      </c>
      <c r="R28464"/>
    </row>
    <row r="28465" spans="12:18" x14ac:dyDescent="0.25">
      <c r="L28465" t="s">
        <v>3493</v>
      </c>
      <c r="M28465" t="s">
        <v>25522</v>
      </c>
      <c r="N28465" t="s">
        <v>65719</v>
      </c>
      <c r="O28465" s="76" t="s">
        <v>4366</v>
      </c>
      <c r="P28465" s="82">
        <v>96</v>
      </c>
      <c r="Q28465" s="82" t="s">
        <v>103433</v>
      </c>
      <c r="R28465"/>
    </row>
    <row r="28466" spans="12:18" x14ac:dyDescent="0.25">
      <c r="L28466" t="s">
        <v>3493</v>
      </c>
      <c r="M28466" t="s">
        <v>10211</v>
      </c>
      <c r="N28466" t="s">
        <v>65720</v>
      </c>
      <c r="O28466" s="76" t="s">
        <v>4356</v>
      </c>
      <c r="P28466" s="82">
        <v>609</v>
      </c>
      <c r="Q28466" s="82" t="s">
        <v>103434</v>
      </c>
      <c r="R28466"/>
    </row>
    <row r="28467" spans="12:18" x14ac:dyDescent="0.25">
      <c r="L28467" t="s">
        <v>3493</v>
      </c>
      <c r="M28467" t="s">
        <v>29339</v>
      </c>
      <c r="N28467" t="s">
        <v>65721</v>
      </c>
      <c r="O28467" s="76" t="s">
        <v>4356</v>
      </c>
      <c r="P28467" s="82">
        <v>579</v>
      </c>
      <c r="Q28467" s="82" t="s">
        <v>103435</v>
      </c>
      <c r="R28467"/>
    </row>
    <row r="28468" spans="12:18" x14ac:dyDescent="0.25">
      <c r="L28468" t="s">
        <v>3493</v>
      </c>
      <c r="M28468" t="s">
        <v>29343</v>
      </c>
      <c r="N28468" t="s">
        <v>65722</v>
      </c>
      <c r="O28468" s="76" t="s">
        <v>4356</v>
      </c>
      <c r="P28468" s="82">
        <v>495</v>
      </c>
      <c r="Q28468" s="82" t="s">
        <v>103436</v>
      </c>
      <c r="R28468"/>
    </row>
    <row r="28469" spans="12:18" x14ac:dyDescent="0.25">
      <c r="L28469" t="s">
        <v>3493</v>
      </c>
      <c r="M28469" t="s">
        <v>27510</v>
      </c>
      <c r="N28469" t="s">
        <v>65723</v>
      </c>
      <c r="O28469" s="76" t="s">
        <v>4356</v>
      </c>
      <c r="P28469" s="82">
        <v>922</v>
      </c>
      <c r="Q28469" s="82" t="s">
        <v>103437</v>
      </c>
      <c r="R28469"/>
    </row>
    <row r="28470" spans="12:18" x14ac:dyDescent="0.25">
      <c r="L28470" t="s">
        <v>3493</v>
      </c>
      <c r="M28470" t="s">
        <v>27512</v>
      </c>
      <c r="N28470" t="s">
        <v>65724</v>
      </c>
      <c r="O28470" s="76" t="s">
        <v>4356</v>
      </c>
      <c r="P28470" s="82">
        <v>352</v>
      </c>
      <c r="Q28470" s="82" t="s">
        <v>103438</v>
      </c>
      <c r="R28470"/>
    </row>
    <row r="28471" spans="12:18" x14ac:dyDescent="0.25">
      <c r="L28471" t="s">
        <v>3493</v>
      </c>
      <c r="M28471" t="s">
        <v>30338</v>
      </c>
      <c r="N28471" t="s">
        <v>65725</v>
      </c>
      <c r="O28471" s="76" t="s">
        <v>4356</v>
      </c>
      <c r="P28471" s="82">
        <v>587</v>
      </c>
      <c r="Q28471" s="82" t="s">
        <v>103439</v>
      </c>
      <c r="R28471"/>
    </row>
    <row r="28472" spans="12:18" x14ac:dyDescent="0.25">
      <c r="L28472" t="s">
        <v>3493</v>
      </c>
      <c r="M28472" t="s">
        <v>27514</v>
      </c>
      <c r="N28472" t="s">
        <v>65726</v>
      </c>
      <c r="O28472" s="76" t="s">
        <v>4356</v>
      </c>
      <c r="P28472" s="82">
        <v>1044</v>
      </c>
      <c r="Q28472" s="82" t="s">
        <v>103440</v>
      </c>
      <c r="R28472"/>
    </row>
    <row r="28473" spans="12:18" x14ac:dyDescent="0.25">
      <c r="L28473" t="s">
        <v>3493</v>
      </c>
      <c r="M28473" t="s">
        <v>25523</v>
      </c>
      <c r="N28473" t="s">
        <v>65727</v>
      </c>
      <c r="O28473" s="76" t="s">
        <v>4366</v>
      </c>
      <c r="P28473" s="82">
        <v>485</v>
      </c>
      <c r="Q28473" s="82" t="s">
        <v>103441</v>
      </c>
      <c r="R28473"/>
    </row>
    <row r="28474" spans="12:18" x14ac:dyDescent="0.25">
      <c r="L28474" t="s">
        <v>3493</v>
      </c>
      <c r="M28474" t="s">
        <v>25524</v>
      </c>
      <c r="N28474" t="s">
        <v>65728</v>
      </c>
      <c r="O28474" s="76" t="s">
        <v>4356</v>
      </c>
      <c r="P28474" s="82">
        <v>473</v>
      </c>
      <c r="Q28474" s="82" t="s">
        <v>103442</v>
      </c>
      <c r="R28474"/>
    </row>
    <row r="28475" spans="12:18" x14ac:dyDescent="0.25">
      <c r="L28475" t="s">
        <v>3493</v>
      </c>
      <c r="M28475" t="s">
        <v>27092</v>
      </c>
      <c r="N28475" t="s">
        <v>65729</v>
      </c>
      <c r="O28475" s="76" t="s">
        <v>4356</v>
      </c>
      <c r="P28475" s="82">
        <v>784</v>
      </c>
      <c r="Q28475" s="82" t="s">
        <v>103443</v>
      </c>
      <c r="R28475"/>
    </row>
    <row r="28476" spans="12:18" x14ac:dyDescent="0.25">
      <c r="L28476" t="s">
        <v>3493</v>
      </c>
      <c r="M28476" t="s">
        <v>27094</v>
      </c>
      <c r="N28476" t="s">
        <v>65730</v>
      </c>
      <c r="O28476" s="76" t="s">
        <v>4356</v>
      </c>
      <c r="P28476" s="82">
        <v>270</v>
      </c>
      <c r="Q28476" s="82" t="s">
        <v>103444</v>
      </c>
      <c r="R28476"/>
    </row>
    <row r="28477" spans="12:18" x14ac:dyDescent="0.25">
      <c r="L28477" t="s">
        <v>3493</v>
      </c>
      <c r="M28477" t="s">
        <v>25525</v>
      </c>
      <c r="N28477" t="s">
        <v>65731</v>
      </c>
      <c r="O28477" s="76" t="s">
        <v>4356</v>
      </c>
      <c r="P28477" s="82">
        <v>932</v>
      </c>
      <c r="Q28477" s="82" t="s">
        <v>103445</v>
      </c>
      <c r="R28477"/>
    </row>
    <row r="28478" spans="12:18" x14ac:dyDescent="0.25">
      <c r="L28478" t="s">
        <v>3493</v>
      </c>
      <c r="M28478" t="s">
        <v>27095</v>
      </c>
      <c r="N28478" t="s">
        <v>65732</v>
      </c>
      <c r="O28478" s="76" t="s">
        <v>4356</v>
      </c>
      <c r="P28478" s="82">
        <v>1488</v>
      </c>
      <c r="Q28478" s="82" t="s">
        <v>103446</v>
      </c>
      <c r="R28478"/>
    </row>
    <row r="28479" spans="12:18" x14ac:dyDescent="0.25">
      <c r="L28479" t="s">
        <v>3493</v>
      </c>
      <c r="M28479" t="s">
        <v>27516</v>
      </c>
      <c r="N28479" t="s">
        <v>65733</v>
      </c>
      <c r="O28479" s="76" t="s">
        <v>4356</v>
      </c>
      <c r="P28479" s="82">
        <v>1034</v>
      </c>
      <c r="Q28479" s="82" t="s">
        <v>103447</v>
      </c>
      <c r="R28479"/>
    </row>
    <row r="28480" spans="12:18" x14ac:dyDescent="0.25">
      <c r="L28480" t="s">
        <v>3493</v>
      </c>
      <c r="M28480" t="s">
        <v>29347</v>
      </c>
      <c r="N28480" t="s">
        <v>65734</v>
      </c>
      <c r="O28480" s="76" t="s">
        <v>4356</v>
      </c>
      <c r="P28480" s="82">
        <v>250</v>
      </c>
      <c r="Q28480" s="82" t="s">
        <v>103448</v>
      </c>
      <c r="R28480"/>
    </row>
    <row r="28481" spans="12:18" x14ac:dyDescent="0.25">
      <c r="L28481" t="s">
        <v>3493</v>
      </c>
      <c r="M28481" t="s">
        <v>30341</v>
      </c>
      <c r="N28481" t="s">
        <v>65735</v>
      </c>
      <c r="O28481" s="76" t="s">
        <v>4366</v>
      </c>
      <c r="P28481" s="82">
        <v>328</v>
      </c>
      <c r="Q28481" s="82" t="s">
        <v>103449</v>
      </c>
      <c r="R28481"/>
    </row>
    <row r="28482" spans="12:18" x14ac:dyDescent="0.25">
      <c r="L28482" t="s">
        <v>3493</v>
      </c>
      <c r="M28482" t="s">
        <v>30344</v>
      </c>
      <c r="N28482" t="s">
        <v>65736</v>
      </c>
      <c r="O28482" s="76" t="s">
        <v>4356</v>
      </c>
      <c r="P28482" s="82">
        <v>1045</v>
      </c>
      <c r="Q28482" s="82" t="s">
        <v>103450</v>
      </c>
      <c r="R28482"/>
    </row>
    <row r="28483" spans="12:18" x14ac:dyDescent="0.25">
      <c r="L28483" t="s">
        <v>3493</v>
      </c>
      <c r="M28483" t="s">
        <v>29351</v>
      </c>
      <c r="N28483" t="s">
        <v>65737</v>
      </c>
      <c r="O28483" s="76" t="s">
        <v>4366</v>
      </c>
      <c r="P28483" s="82">
        <v>71</v>
      </c>
      <c r="Q28483" s="82" t="s">
        <v>103451</v>
      </c>
      <c r="R28483"/>
    </row>
    <row r="28484" spans="12:18" x14ac:dyDescent="0.25">
      <c r="L28484" t="s">
        <v>3493</v>
      </c>
      <c r="M28484" t="s">
        <v>27097</v>
      </c>
      <c r="N28484" t="s">
        <v>65738</v>
      </c>
      <c r="O28484" s="76" t="s">
        <v>4356</v>
      </c>
      <c r="P28484" s="82">
        <v>4677</v>
      </c>
      <c r="Q28484" s="82" t="s">
        <v>103452</v>
      </c>
      <c r="R28484"/>
    </row>
    <row r="28485" spans="12:18" x14ac:dyDescent="0.25">
      <c r="L28485" t="s">
        <v>3493</v>
      </c>
      <c r="M28485" t="s">
        <v>27518</v>
      </c>
      <c r="N28485" t="s">
        <v>65739</v>
      </c>
      <c r="O28485" s="76" t="s">
        <v>4366</v>
      </c>
      <c r="P28485" s="82">
        <v>296</v>
      </c>
      <c r="Q28485" s="82" t="s">
        <v>103453</v>
      </c>
      <c r="R28485"/>
    </row>
    <row r="28486" spans="12:18" x14ac:dyDescent="0.25">
      <c r="L28486" t="s">
        <v>3493</v>
      </c>
      <c r="M28486" t="s">
        <v>29354</v>
      </c>
      <c r="N28486" t="s">
        <v>65740</v>
      </c>
      <c r="O28486" s="76" t="s">
        <v>4366</v>
      </c>
      <c r="P28486" s="82">
        <v>295</v>
      </c>
      <c r="Q28486" s="82" t="s">
        <v>103454</v>
      </c>
      <c r="R28486"/>
    </row>
    <row r="28487" spans="12:18" x14ac:dyDescent="0.25">
      <c r="L28487" t="s">
        <v>3493</v>
      </c>
      <c r="M28487" t="s">
        <v>29358</v>
      </c>
      <c r="N28487" t="s">
        <v>65741</v>
      </c>
      <c r="O28487" s="76" t="s">
        <v>4356</v>
      </c>
      <c r="P28487" s="82">
        <v>1939</v>
      </c>
      <c r="Q28487" s="82" t="s">
        <v>103455</v>
      </c>
      <c r="R28487"/>
    </row>
    <row r="28488" spans="12:18" x14ac:dyDescent="0.25">
      <c r="L28488" t="s">
        <v>3493</v>
      </c>
      <c r="M28488" t="s">
        <v>25526</v>
      </c>
      <c r="N28488" t="s">
        <v>65742</v>
      </c>
      <c r="O28488" s="76" t="s">
        <v>4356</v>
      </c>
      <c r="P28488" s="82">
        <v>845</v>
      </c>
      <c r="Q28488" s="82" t="s">
        <v>103457</v>
      </c>
      <c r="R28488"/>
    </row>
    <row r="28489" spans="12:18" x14ac:dyDescent="0.25">
      <c r="L28489" t="s">
        <v>3493</v>
      </c>
      <c r="M28489" t="s">
        <v>27099</v>
      </c>
      <c r="N28489" t="s">
        <v>65743</v>
      </c>
      <c r="O28489" s="76" t="s">
        <v>4356</v>
      </c>
      <c r="P28489" s="82">
        <v>668</v>
      </c>
      <c r="Q28489" s="82" t="s">
        <v>103458</v>
      </c>
      <c r="R28489"/>
    </row>
    <row r="28490" spans="12:18" x14ac:dyDescent="0.25">
      <c r="L28490" t="s">
        <v>3493</v>
      </c>
      <c r="M28490" t="s">
        <v>25527</v>
      </c>
      <c r="N28490" t="s">
        <v>65744</v>
      </c>
      <c r="O28490" s="76" t="s">
        <v>4356</v>
      </c>
      <c r="P28490" s="82">
        <v>593</v>
      </c>
      <c r="Q28490" s="82" t="s">
        <v>103459</v>
      </c>
      <c r="R28490"/>
    </row>
    <row r="28491" spans="12:18" x14ac:dyDescent="0.25">
      <c r="L28491" t="s">
        <v>3493</v>
      </c>
      <c r="M28491" t="s">
        <v>29364</v>
      </c>
      <c r="N28491" t="s">
        <v>65745</v>
      </c>
      <c r="O28491" s="76" t="s">
        <v>4356</v>
      </c>
      <c r="P28491" s="82">
        <v>1494</v>
      </c>
      <c r="Q28491" s="82" t="s">
        <v>103461</v>
      </c>
      <c r="R28491"/>
    </row>
    <row r="28492" spans="12:18" x14ac:dyDescent="0.25">
      <c r="L28492" t="s">
        <v>3493</v>
      </c>
      <c r="M28492" t="s">
        <v>7792</v>
      </c>
      <c r="N28492" t="s">
        <v>65746</v>
      </c>
      <c r="O28492" s="76" t="s">
        <v>4356</v>
      </c>
      <c r="P28492" s="82">
        <v>539</v>
      </c>
      <c r="Q28492" s="82" t="s">
        <v>103462</v>
      </c>
      <c r="R28492"/>
    </row>
    <row r="28493" spans="12:18" x14ac:dyDescent="0.25">
      <c r="L28493" t="s">
        <v>3493</v>
      </c>
      <c r="M28493" t="s">
        <v>27101</v>
      </c>
      <c r="N28493" t="s">
        <v>65747</v>
      </c>
      <c r="O28493" s="76" t="s">
        <v>4366</v>
      </c>
      <c r="P28493" s="82">
        <v>324</v>
      </c>
      <c r="Q28493" s="82" t="s">
        <v>103464</v>
      </c>
      <c r="R28493"/>
    </row>
    <row r="28494" spans="12:18" x14ac:dyDescent="0.25">
      <c r="L28494" t="s">
        <v>3493</v>
      </c>
      <c r="M28494" t="s">
        <v>25529</v>
      </c>
      <c r="N28494" t="s">
        <v>65748</v>
      </c>
      <c r="O28494" s="76" t="s">
        <v>4356</v>
      </c>
      <c r="P28494" s="82">
        <v>2970</v>
      </c>
      <c r="Q28494" s="82" t="s">
        <v>103466</v>
      </c>
      <c r="R28494"/>
    </row>
    <row r="28495" spans="12:18" x14ac:dyDescent="0.25">
      <c r="L28495" t="s">
        <v>3493</v>
      </c>
      <c r="M28495" t="s">
        <v>30354</v>
      </c>
      <c r="N28495" t="s">
        <v>65749</v>
      </c>
      <c r="O28495" s="76" t="s">
        <v>4356</v>
      </c>
      <c r="P28495" s="82">
        <v>992</v>
      </c>
      <c r="Q28495" s="82" t="s">
        <v>103467</v>
      </c>
      <c r="R28495"/>
    </row>
    <row r="28496" spans="12:18" x14ac:dyDescent="0.25">
      <c r="L28496" t="s">
        <v>3493</v>
      </c>
      <c r="M28496" t="s">
        <v>25531</v>
      </c>
      <c r="N28496" t="s">
        <v>65750</v>
      </c>
      <c r="O28496" s="76" t="s">
        <v>4356</v>
      </c>
      <c r="P28496" s="82">
        <v>963</v>
      </c>
      <c r="Q28496" s="82" t="s">
        <v>103468</v>
      </c>
      <c r="R28496"/>
    </row>
    <row r="28497" spans="12:18" x14ac:dyDescent="0.25">
      <c r="L28497" t="s">
        <v>3493</v>
      </c>
      <c r="M28497" t="s">
        <v>4615</v>
      </c>
      <c r="N28497" t="s">
        <v>65751</v>
      </c>
      <c r="O28497" s="76" t="s">
        <v>4356</v>
      </c>
      <c r="P28497" s="82">
        <v>156</v>
      </c>
      <c r="Q28497" s="82" t="s">
        <v>103469</v>
      </c>
      <c r="R28497"/>
    </row>
    <row r="28498" spans="12:18" x14ac:dyDescent="0.25">
      <c r="L28498" t="s">
        <v>3493</v>
      </c>
      <c r="M28498" t="s">
        <v>29386</v>
      </c>
      <c r="N28498" t="s">
        <v>65752</v>
      </c>
      <c r="O28498" s="76" t="s">
        <v>4366</v>
      </c>
      <c r="P28498" s="82">
        <v>332</v>
      </c>
      <c r="Q28498" s="82" t="s">
        <v>103471</v>
      </c>
      <c r="R28498"/>
    </row>
    <row r="28499" spans="12:18" x14ac:dyDescent="0.25">
      <c r="L28499" t="s">
        <v>3493</v>
      </c>
      <c r="M28499" t="s">
        <v>29389</v>
      </c>
      <c r="N28499" t="s">
        <v>65753</v>
      </c>
      <c r="O28499" s="76" t="s">
        <v>4356</v>
      </c>
      <c r="P28499" s="82">
        <v>3019</v>
      </c>
      <c r="Q28499" s="82" t="s">
        <v>103473</v>
      </c>
      <c r="R28499"/>
    </row>
    <row r="28500" spans="12:18" x14ac:dyDescent="0.25">
      <c r="L28500" t="s">
        <v>3493</v>
      </c>
      <c r="M28500" t="s">
        <v>27525</v>
      </c>
      <c r="N28500" t="s">
        <v>65754</v>
      </c>
      <c r="O28500" s="76" t="s">
        <v>4366</v>
      </c>
      <c r="P28500" s="82">
        <v>84</v>
      </c>
      <c r="Q28500" s="82" t="s">
        <v>103475</v>
      </c>
      <c r="R28500"/>
    </row>
    <row r="28501" spans="12:18" x14ac:dyDescent="0.25">
      <c r="L28501" t="s">
        <v>3493</v>
      </c>
      <c r="M28501" t="s">
        <v>27527</v>
      </c>
      <c r="N28501" t="s">
        <v>65755</v>
      </c>
      <c r="O28501" s="76" t="s">
        <v>4356</v>
      </c>
      <c r="P28501" s="82">
        <v>654</v>
      </c>
      <c r="Q28501" s="82" t="s">
        <v>103476</v>
      </c>
      <c r="R28501"/>
    </row>
    <row r="28502" spans="12:18" x14ac:dyDescent="0.25">
      <c r="L28502" t="s">
        <v>3493</v>
      </c>
      <c r="M28502" t="s">
        <v>30358</v>
      </c>
      <c r="N28502" t="s">
        <v>65756</v>
      </c>
      <c r="O28502" s="76" t="s">
        <v>4356</v>
      </c>
      <c r="P28502" s="82">
        <v>1279</v>
      </c>
      <c r="Q28502" s="82" t="s">
        <v>103477</v>
      </c>
      <c r="R28502"/>
    </row>
    <row r="28503" spans="12:18" x14ac:dyDescent="0.25">
      <c r="L28503" t="s">
        <v>3493</v>
      </c>
      <c r="M28503" t="s">
        <v>29393</v>
      </c>
      <c r="N28503" t="s">
        <v>65757</v>
      </c>
      <c r="O28503" s="76" t="s">
        <v>4356</v>
      </c>
      <c r="P28503" s="82">
        <v>1147</v>
      </c>
      <c r="Q28503" s="82" t="s">
        <v>103478</v>
      </c>
      <c r="R28503"/>
    </row>
    <row r="28504" spans="12:18" x14ac:dyDescent="0.25">
      <c r="L28504" t="s">
        <v>3493</v>
      </c>
      <c r="M28504" t="s">
        <v>24660</v>
      </c>
      <c r="N28504" t="s">
        <v>65758</v>
      </c>
      <c r="O28504" s="76" t="s">
        <v>4356</v>
      </c>
      <c r="P28504" s="82">
        <v>474</v>
      </c>
      <c r="Q28504" s="82" t="s">
        <v>103479</v>
      </c>
      <c r="R28504"/>
    </row>
    <row r="28505" spans="12:18" x14ac:dyDescent="0.25">
      <c r="L28505" t="s">
        <v>3493</v>
      </c>
      <c r="M28505" t="s">
        <v>27529</v>
      </c>
      <c r="N28505" t="s">
        <v>65759</v>
      </c>
      <c r="O28505" s="76" t="s">
        <v>4356</v>
      </c>
      <c r="P28505" s="82">
        <v>566</v>
      </c>
      <c r="Q28505" s="82" t="s">
        <v>103480</v>
      </c>
      <c r="R28505"/>
    </row>
    <row r="28506" spans="12:18" x14ac:dyDescent="0.25">
      <c r="L28506" t="s">
        <v>3493</v>
      </c>
      <c r="M28506" t="s">
        <v>16445</v>
      </c>
      <c r="N28506" t="s">
        <v>65760</v>
      </c>
      <c r="O28506" s="76" t="s">
        <v>4356</v>
      </c>
      <c r="P28506" s="82">
        <v>3641</v>
      </c>
      <c r="Q28506" s="82" t="s">
        <v>103366</v>
      </c>
      <c r="R28506"/>
    </row>
    <row r="28507" spans="12:18" x14ac:dyDescent="0.25">
      <c r="L28507" t="s">
        <v>3493</v>
      </c>
      <c r="M28507" t="s">
        <v>16233</v>
      </c>
      <c r="N28507" t="s">
        <v>65761</v>
      </c>
      <c r="O28507" s="76" t="s">
        <v>4356</v>
      </c>
      <c r="P28507" s="82">
        <v>137</v>
      </c>
      <c r="Q28507" s="82" t="s">
        <v>103380</v>
      </c>
      <c r="R28507"/>
    </row>
    <row r="28508" spans="12:18" x14ac:dyDescent="0.25">
      <c r="L28508" t="s">
        <v>3493</v>
      </c>
      <c r="M28508" t="s">
        <v>27489</v>
      </c>
      <c r="N28508" t="s">
        <v>65762</v>
      </c>
      <c r="O28508" s="76" t="s">
        <v>4366</v>
      </c>
      <c r="P28508" s="82">
        <v>244</v>
      </c>
      <c r="Q28508" s="82" t="s">
        <v>103389</v>
      </c>
      <c r="R28508"/>
    </row>
    <row r="28509" spans="12:18" x14ac:dyDescent="0.25">
      <c r="L28509" t="s">
        <v>3493</v>
      </c>
      <c r="M28509" t="s">
        <v>27078</v>
      </c>
      <c r="N28509" t="s">
        <v>65763</v>
      </c>
      <c r="O28509" s="76" t="s">
        <v>4366</v>
      </c>
      <c r="P28509" s="82">
        <v>266</v>
      </c>
      <c r="Q28509" s="82" t="s">
        <v>103399</v>
      </c>
      <c r="R28509"/>
    </row>
    <row r="28510" spans="12:18" x14ac:dyDescent="0.25">
      <c r="L28510" t="s">
        <v>3493</v>
      </c>
      <c r="M28510" t="s">
        <v>27494</v>
      </c>
      <c r="N28510" t="s">
        <v>65764</v>
      </c>
      <c r="O28510" s="76" t="s">
        <v>4356</v>
      </c>
      <c r="P28510" s="82">
        <v>1694</v>
      </c>
      <c r="Q28510" s="82" t="s">
        <v>103400</v>
      </c>
      <c r="R28510"/>
    </row>
    <row r="28511" spans="12:18" x14ac:dyDescent="0.25">
      <c r="L28511" t="s">
        <v>3493</v>
      </c>
      <c r="M28511" t="s">
        <v>29298</v>
      </c>
      <c r="N28511" t="s">
        <v>65765</v>
      </c>
      <c r="O28511" s="76" t="s">
        <v>4356</v>
      </c>
      <c r="P28511" s="82">
        <v>868</v>
      </c>
      <c r="Q28511" s="82" t="s">
        <v>103401</v>
      </c>
      <c r="R28511"/>
    </row>
    <row r="28512" spans="12:18" x14ac:dyDescent="0.25">
      <c r="L28512" t="s">
        <v>3493</v>
      </c>
      <c r="M28512" t="s">
        <v>27080</v>
      </c>
      <c r="N28512" t="s">
        <v>65766</v>
      </c>
      <c r="O28512" s="76" t="s">
        <v>4356</v>
      </c>
      <c r="P28512" s="82">
        <v>547</v>
      </c>
      <c r="Q28512" s="82" t="s">
        <v>103402</v>
      </c>
      <c r="R28512"/>
    </row>
    <row r="28513" spans="12:18" x14ac:dyDescent="0.25">
      <c r="L28513" t="s">
        <v>3493</v>
      </c>
      <c r="M28513" t="s">
        <v>25517</v>
      </c>
      <c r="N28513" t="s">
        <v>65767</v>
      </c>
      <c r="O28513" s="76" t="s">
        <v>4374</v>
      </c>
      <c r="P28513" s="82">
        <v>2360</v>
      </c>
      <c r="Q28513" s="82" t="s">
        <v>72645</v>
      </c>
      <c r="R28513"/>
    </row>
    <row r="28514" spans="12:18" x14ac:dyDescent="0.25">
      <c r="L28514" t="s">
        <v>3493</v>
      </c>
      <c r="M28514" t="s">
        <v>29302</v>
      </c>
      <c r="N28514" t="s">
        <v>65768</v>
      </c>
      <c r="O28514" s="76" t="s">
        <v>4356</v>
      </c>
      <c r="P28514" s="82">
        <v>441</v>
      </c>
      <c r="Q28514" s="82" t="s">
        <v>103403</v>
      </c>
      <c r="R28514"/>
    </row>
    <row r="28515" spans="12:18" x14ac:dyDescent="0.25">
      <c r="L28515" t="s">
        <v>3493</v>
      </c>
      <c r="M28515" t="s">
        <v>29306</v>
      </c>
      <c r="N28515" t="s">
        <v>65769</v>
      </c>
      <c r="O28515" s="76" t="s">
        <v>4356</v>
      </c>
      <c r="P28515" s="82">
        <v>976</v>
      </c>
      <c r="Q28515" s="82" t="s">
        <v>103404</v>
      </c>
      <c r="R28515"/>
    </row>
    <row r="28516" spans="12:18" x14ac:dyDescent="0.25">
      <c r="L28516" t="s">
        <v>3493</v>
      </c>
      <c r="M28516" t="s">
        <v>29309</v>
      </c>
      <c r="N28516" t="s">
        <v>65770</v>
      </c>
      <c r="O28516" s="76" t="s">
        <v>4356</v>
      </c>
      <c r="P28516" s="82">
        <v>1425</v>
      </c>
      <c r="Q28516" s="82" t="s">
        <v>103405</v>
      </c>
      <c r="R28516"/>
    </row>
    <row r="28517" spans="12:18" x14ac:dyDescent="0.25">
      <c r="L28517" t="s">
        <v>3493</v>
      </c>
      <c r="M28517" t="s">
        <v>29361</v>
      </c>
      <c r="N28517" t="s">
        <v>65771</v>
      </c>
      <c r="O28517" s="76" t="s">
        <v>4374</v>
      </c>
      <c r="P28517" s="82">
        <v>8820</v>
      </c>
      <c r="Q28517" s="82" t="s">
        <v>103460</v>
      </c>
      <c r="R28517"/>
    </row>
    <row r="28518" spans="12:18" x14ac:dyDescent="0.25">
      <c r="L28518" t="s">
        <v>3493</v>
      </c>
      <c r="M28518" t="s">
        <v>30361</v>
      </c>
      <c r="N28518" t="s">
        <v>65772</v>
      </c>
      <c r="O28518" s="76" t="s">
        <v>4374</v>
      </c>
      <c r="P28518" s="82">
        <v>14956</v>
      </c>
      <c r="Q28518" s="82" t="s">
        <v>103481</v>
      </c>
      <c r="R28518"/>
    </row>
    <row r="28519" spans="12:18" x14ac:dyDescent="0.25">
      <c r="L28519" t="s">
        <v>3493</v>
      </c>
      <c r="M28519" t="s">
        <v>30347</v>
      </c>
      <c r="N28519" t="s">
        <v>65773</v>
      </c>
      <c r="O28519" s="76" t="s">
        <v>4356</v>
      </c>
      <c r="P28519" s="82">
        <v>619</v>
      </c>
      <c r="Q28519" s="82" t="s">
        <v>103463</v>
      </c>
      <c r="R28519"/>
    </row>
    <row r="28520" spans="12:18" x14ac:dyDescent="0.25">
      <c r="L28520" t="s">
        <v>3493</v>
      </c>
      <c r="M28520" t="s">
        <v>25532</v>
      </c>
      <c r="N28520" t="s">
        <v>65774</v>
      </c>
      <c r="O28520" s="76" t="s">
        <v>4356</v>
      </c>
      <c r="P28520" s="82">
        <v>1103</v>
      </c>
      <c r="Q28520" s="82" t="s">
        <v>103474</v>
      </c>
      <c r="R28520"/>
    </row>
    <row r="28521" spans="12:18" x14ac:dyDescent="0.25">
      <c r="L28521" t="s">
        <v>3493</v>
      </c>
      <c r="M28521" t="s">
        <v>29432</v>
      </c>
      <c r="N28521" t="s">
        <v>65775</v>
      </c>
      <c r="O28521" s="76" t="s">
        <v>4374</v>
      </c>
      <c r="P28521" s="82">
        <v>2640</v>
      </c>
      <c r="Q28521" s="82" t="s">
        <v>72645</v>
      </c>
      <c r="R28521"/>
    </row>
    <row r="28522" spans="12:18" x14ac:dyDescent="0.25">
      <c r="L28522" t="s">
        <v>3493</v>
      </c>
      <c r="M28522" t="s">
        <v>30429</v>
      </c>
      <c r="N28522" t="s">
        <v>65776</v>
      </c>
      <c r="O28522" s="76" t="s">
        <v>4356</v>
      </c>
      <c r="P28522" s="82">
        <v>777</v>
      </c>
      <c r="Q28522" s="82" t="s">
        <v>103564</v>
      </c>
      <c r="R28522"/>
    </row>
    <row r="28523" spans="12:18" x14ac:dyDescent="0.25">
      <c r="L28523" t="s">
        <v>3493</v>
      </c>
      <c r="M28523" t="s">
        <v>30491</v>
      </c>
      <c r="N28523" t="s">
        <v>65777</v>
      </c>
      <c r="O28523" s="76" t="s">
        <v>4374</v>
      </c>
      <c r="P28523" s="82">
        <v>4463</v>
      </c>
      <c r="Q28523" s="82" t="s">
        <v>72645</v>
      </c>
      <c r="R28523"/>
    </row>
    <row r="28524" spans="12:18" x14ac:dyDescent="0.25">
      <c r="L28524" t="s">
        <v>3493</v>
      </c>
      <c r="M28524" t="s">
        <v>25533</v>
      </c>
      <c r="N28524" t="s">
        <v>65778</v>
      </c>
      <c r="O28524" s="76" t="s">
        <v>4374</v>
      </c>
      <c r="P28524" s="82">
        <v>2353</v>
      </c>
      <c r="Q28524" s="82" t="s">
        <v>72645</v>
      </c>
      <c r="R28524"/>
    </row>
    <row r="28525" spans="12:18" x14ac:dyDescent="0.25">
      <c r="L28525" t="s">
        <v>3493</v>
      </c>
      <c r="M28525" t="s">
        <v>30365</v>
      </c>
      <c r="N28525" t="s">
        <v>65779</v>
      </c>
      <c r="O28525" s="76" t="s">
        <v>4356</v>
      </c>
      <c r="P28525" s="82">
        <v>957</v>
      </c>
      <c r="Q28525" s="82" t="s">
        <v>103482</v>
      </c>
      <c r="R28525"/>
    </row>
    <row r="28526" spans="12:18" x14ac:dyDescent="0.25">
      <c r="L28526" t="s">
        <v>3493</v>
      </c>
      <c r="M28526" t="s">
        <v>29399</v>
      </c>
      <c r="N28526" t="s">
        <v>65780</v>
      </c>
      <c r="O28526" s="76" t="s">
        <v>4356</v>
      </c>
      <c r="P28526" s="82">
        <v>735</v>
      </c>
      <c r="Q28526" s="82" t="s">
        <v>103483</v>
      </c>
      <c r="R28526"/>
    </row>
    <row r="28527" spans="12:18" x14ac:dyDescent="0.25">
      <c r="L28527" t="s">
        <v>3493</v>
      </c>
      <c r="M28527" t="s">
        <v>27531</v>
      </c>
      <c r="N28527" t="s">
        <v>65781</v>
      </c>
      <c r="O28527" s="76" t="s">
        <v>4356</v>
      </c>
      <c r="P28527" s="82">
        <v>856</v>
      </c>
      <c r="Q28527" s="82" t="s">
        <v>103484</v>
      </c>
      <c r="R28527"/>
    </row>
    <row r="28528" spans="12:18" x14ac:dyDescent="0.25">
      <c r="L28528" t="s">
        <v>3493</v>
      </c>
      <c r="M28528" t="s">
        <v>30368</v>
      </c>
      <c r="N28528" t="s">
        <v>65782</v>
      </c>
      <c r="O28528" s="76" t="s">
        <v>4366</v>
      </c>
      <c r="P28528" s="82">
        <v>599</v>
      </c>
      <c r="Q28528" s="82" t="s">
        <v>103485</v>
      </c>
      <c r="R28528"/>
    </row>
    <row r="28529" spans="12:18" x14ac:dyDescent="0.25">
      <c r="L28529" t="s">
        <v>3493</v>
      </c>
      <c r="M28529" t="s">
        <v>30314</v>
      </c>
      <c r="N28529" t="s">
        <v>65783</v>
      </c>
      <c r="O28529" s="76" t="s">
        <v>4356</v>
      </c>
      <c r="P28529" s="82">
        <v>1234</v>
      </c>
      <c r="Q28529" s="82" t="s">
        <v>103364</v>
      </c>
      <c r="R28529"/>
    </row>
    <row r="28530" spans="12:18" x14ac:dyDescent="0.25">
      <c r="L28530" t="s">
        <v>3493</v>
      </c>
      <c r="M28530" t="s">
        <v>27072</v>
      </c>
      <c r="N28530" t="s">
        <v>65784</v>
      </c>
      <c r="O28530" s="76" t="s">
        <v>4356</v>
      </c>
      <c r="P28530" s="82">
        <v>1542</v>
      </c>
      <c r="Q28530" s="82" t="s">
        <v>103386</v>
      </c>
      <c r="R28530"/>
    </row>
    <row r="28531" spans="12:18" x14ac:dyDescent="0.25">
      <c r="L28531" t="s">
        <v>3493</v>
      </c>
      <c r="M28531" t="s">
        <v>29382</v>
      </c>
      <c r="N28531" t="s">
        <v>65785</v>
      </c>
      <c r="O28531" s="76" t="s">
        <v>4356</v>
      </c>
      <c r="P28531" s="82">
        <v>1923</v>
      </c>
      <c r="Q28531" s="82" t="s">
        <v>103470</v>
      </c>
      <c r="R28531"/>
    </row>
    <row r="28532" spans="12:18" x14ac:dyDescent="0.25">
      <c r="L28532" t="s">
        <v>3493</v>
      </c>
      <c r="M28532" t="s">
        <v>27103</v>
      </c>
      <c r="N28532" t="s">
        <v>65786</v>
      </c>
      <c r="O28532" s="76" t="s">
        <v>4356</v>
      </c>
      <c r="P28532" s="82">
        <v>397</v>
      </c>
      <c r="Q28532" s="82" t="s">
        <v>103472</v>
      </c>
      <c r="R28532"/>
    </row>
    <row r="28533" spans="12:18" x14ac:dyDescent="0.25">
      <c r="L28533" t="s">
        <v>3493</v>
      </c>
      <c r="M28533" t="s">
        <v>29406</v>
      </c>
      <c r="N28533" t="s">
        <v>65787</v>
      </c>
      <c r="O28533" s="76" t="s">
        <v>4356</v>
      </c>
      <c r="P28533" s="82">
        <v>1439</v>
      </c>
      <c r="Q28533" s="82" t="s">
        <v>103496</v>
      </c>
      <c r="R28533"/>
    </row>
    <row r="28534" spans="12:18" x14ac:dyDescent="0.25">
      <c r="L28534" t="s">
        <v>3493</v>
      </c>
      <c r="M28534" t="s">
        <v>27537</v>
      </c>
      <c r="N28534" t="s">
        <v>65788</v>
      </c>
      <c r="O28534" s="76" t="s">
        <v>4356</v>
      </c>
      <c r="P28534" s="82">
        <v>4255</v>
      </c>
      <c r="Q28534" s="82" t="s">
        <v>103500</v>
      </c>
      <c r="R28534"/>
    </row>
    <row r="28535" spans="12:18" x14ac:dyDescent="0.25">
      <c r="L28535" t="s">
        <v>3493</v>
      </c>
      <c r="M28535" t="s">
        <v>27538</v>
      </c>
      <c r="N28535" t="s">
        <v>65789</v>
      </c>
      <c r="O28535" s="76" t="s">
        <v>4450</v>
      </c>
      <c r="P28535" s="82">
        <v>142946</v>
      </c>
      <c r="Q28535" s="82" t="s">
        <v>72645</v>
      </c>
      <c r="R28535"/>
    </row>
    <row r="28536" spans="12:18" x14ac:dyDescent="0.25">
      <c r="L28536" t="s">
        <v>3493</v>
      </c>
      <c r="M28536" t="s">
        <v>27169</v>
      </c>
      <c r="N28536" t="s">
        <v>65790</v>
      </c>
      <c r="O28536" s="76" t="s">
        <v>4356</v>
      </c>
      <c r="P28536" s="82">
        <v>163</v>
      </c>
      <c r="Q28536" s="82" t="s">
        <v>103662</v>
      </c>
      <c r="R28536"/>
    </row>
    <row r="28537" spans="12:18" x14ac:dyDescent="0.25">
      <c r="L28537" t="s">
        <v>3493</v>
      </c>
      <c r="M28537" t="s">
        <v>27479</v>
      </c>
      <c r="N28537" t="s">
        <v>65791</v>
      </c>
      <c r="O28537" s="76" t="s">
        <v>4366</v>
      </c>
      <c r="P28537" s="82">
        <v>117</v>
      </c>
      <c r="Q28537" s="82" t="s">
        <v>103357</v>
      </c>
      <c r="R28537"/>
    </row>
    <row r="28538" spans="12:18" x14ac:dyDescent="0.25">
      <c r="L28538" t="s">
        <v>3493</v>
      </c>
      <c r="M28538" t="s">
        <v>13538</v>
      </c>
      <c r="N28538" t="s">
        <v>65792</v>
      </c>
      <c r="O28538" s="76" t="s">
        <v>4366</v>
      </c>
      <c r="P28538" s="82">
        <v>100</v>
      </c>
      <c r="Q28538" s="82" t="s">
        <v>103515</v>
      </c>
      <c r="R28538"/>
    </row>
    <row r="28539" spans="12:18" x14ac:dyDescent="0.25">
      <c r="L28539" t="s">
        <v>3493</v>
      </c>
      <c r="M28539" t="s">
        <v>25534</v>
      </c>
      <c r="N28539" t="s">
        <v>65793</v>
      </c>
      <c r="O28539" s="76" t="s">
        <v>4356</v>
      </c>
      <c r="P28539" s="82">
        <v>902</v>
      </c>
      <c r="Q28539" s="82" t="s">
        <v>103486</v>
      </c>
      <c r="R28539"/>
    </row>
    <row r="28540" spans="12:18" x14ac:dyDescent="0.25">
      <c r="L28540" t="s">
        <v>3493</v>
      </c>
      <c r="M28540" t="s">
        <v>29402</v>
      </c>
      <c r="N28540" t="s">
        <v>65794</v>
      </c>
      <c r="O28540" s="76" t="s">
        <v>4356</v>
      </c>
      <c r="P28540" s="82">
        <v>504</v>
      </c>
      <c r="Q28540" s="82" t="s">
        <v>103487</v>
      </c>
      <c r="R28540"/>
    </row>
    <row r="28541" spans="12:18" x14ac:dyDescent="0.25">
      <c r="L28541" t="s">
        <v>3493</v>
      </c>
      <c r="M28541" t="s">
        <v>30371</v>
      </c>
      <c r="N28541" t="s">
        <v>65795</v>
      </c>
      <c r="O28541" s="76" t="s">
        <v>4366</v>
      </c>
      <c r="P28541" s="82">
        <v>70</v>
      </c>
      <c r="Q28541" s="82" t="s">
        <v>103488</v>
      </c>
      <c r="R28541"/>
    </row>
    <row r="28542" spans="12:18" x14ac:dyDescent="0.25">
      <c r="L28542" t="s">
        <v>3493</v>
      </c>
      <c r="M28542" t="s">
        <v>25550</v>
      </c>
      <c r="N28542" t="s">
        <v>65796</v>
      </c>
      <c r="O28542" s="76" t="s">
        <v>4356</v>
      </c>
      <c r="P28542" s="82">
        <v>2173</v>
      </c>
      <c r="Q28542" s="82" t="s">
        <v>103574</v>
      </c>
      <c r="R28542"/>
    </row>
    <row r="28543" spans="12:18" x14ac:dyDescent="0.25">
      <c r="L28543" t="s">
        <v>3493</v>
      </c>
      <c r="M28543" t="s">
        <v>25535</v>
      </c>
      <c r="N28543" t="s">
        <v>65797</v>
      </c>
      <c r="O28543" s="76" t="s">
        <v>4356</v>
      </c>
      <c r="P28543" s="82">
        <v>1909</v>
      </c>
      <c r="Q28543" s="82" t="s">
        <v>103489</v>
      </c>
      <c r="R28543"/>
    </row>
    <row r="28544" spans="12:18" x14ac:dyDescent="0.25">
      <c r="L28544" t="s">
        <v>3493</v>
      </c>
      <c r="M28544" t="s">
        <v>27105</v>
      </c>
      <c r="N28544" t="s">
        <v>65798</v>
      </c>
      <c r="O28544" s="76" t="s">
        <v>4366</v>
      </c>
      <c r="P28544" s="82">
        <v>325</v>
      </c>
      <c r="Q28544" s="82" t="s">
        <v>103490</v>
      </c>
      <c r="R28544"/>
    </row>
    <row r="28545" spans="12:18" x14ac:dyDescent="0.25">
      <c r="L28545" t="s">
        <v>3493</v>
      </c>
      <c r="M28545" t="s">
        <v>25536</v>
      </c>
      <c r="N28545" t="s">
        <v>65799</v>
      </c>
      <c r="O28545" s="76" t="s">
        <v>4356</v>
      </c>
      <c r="P28545" s="82">
        <v>727</v>
      </c>
      <c r="Q28545" s="82" t="s">
        <v>103491</v>
      </c>
      <c r="R28545"/>
    </row>
    <row r="28546" spans="12:18" x14ac:dyDescent="0.25">
      <c r="L28546" t="s">
        <v>3493</v>
      </c>
      <c r="M28546" t="s">
        <v>27107</v>
      </c>
      <c r="N28546" t="s">
        <v>65800</v>
      </c>
      <c r="O28546" s="76" t="s">
        <v>4356</v>
      </c>
      <c r="P28546" s="82">
        <v>2135</v>
      </c>
      <c r="Q28546" s="82" t="s">
        <v>103492</v>
      </c>
      <c r="R28546"/>
    </row>
    <row r="28547" spans="12:18" x14ac:dyDescent="0.25">
      <c r="L28547" t="s">
        <v>3493</v>
      </c>
      <c r="M28547" t="s">
        <v>27109</v>
      </c>
      <c r="N28547" t="s">
        <v>65801</v>
      </c>
      <c r="O28547" s="76" t="s">
        <v>4356</v>
      </c>
      <c r="P28547" s="82">
        <v>1462</v>
      </c>
      <c r="Q28547" s="82" t="s">
        <v>103493</v>
      </c>
      <c r="R28547"/>
    </row>
    <row r="28548" spans="12:18" x14ac:dyDescent="0.25">
      <c r="L28548" t="s">
        <v>3493</v>
      </c>
      <c r="M28548" t="s">
        <v>14711</v>
      </c>
      <c r="N28548" t="s">
        <v>65802</v>
      </c>
      <c r="O28548" s="76" t="s">
        <v>4366</v>
      </c>
      <c r="P28548" s="82">
        <v>176</v>
      </c>
      <c r="Q28548" s="82" t="s">
        <v>103494</v>
      </c>
      <c r="R28548"/>
    </row>
    <row r="28549" spans="12:18" x14ac:dyDescent="0.25">
      <c r="L28549" t="s">
        <v>3493</v>
      </c>
      <c r="M28549" t="s">
        <v>30374</v>
      </c>
      <c r="N28549" t="s">
        <v>65803</v>
      </c>
      <c r="O28549" s="76" t="s">
        <v>4366</v>
      </c>
      <c r="P28549" s="82">
        <v>101</v>
      </c>
      <c r="Q28549" s="82" t="s">
        <v>103495</v>
      </c>
      <c r="R28549"/>
    </row>
    <row r="28550" spans="12:18" x14ac:dyDescent="0.25">
      <c r="L28550" t="s">
        <v>3493</v>
      </c>
      <c r="M28550" t="s">
        <v>27535</v>
      </c>
      <c r="N28550" t="s">
        <v>65804</v>
      </c>
      <c r="O28550" s="76" t="s">
        <v>4366</v>
      </c>
      <c r="P28550" s="82">
        <v>105</v>
      </c>
      <c r="Q28550" s="82" t="s">
        <v>103498</v>
      </c>
      <c r="R28550"/>
    </row>
    <row r="28551" spans="12:18" x14ac:dyDescent="0.25">
      <c r="L28551" t="s">
        <v>3493</v>
      </c>
      <c r="M28551" t="s">
        <v>27533</v>
      </c>
      <c r="N28551" t="s">
        <v>65805</v>
      </c>
      <c r="O28551" s="76" t="s">
        <v>4356</v>
      </c>
      <c r="P28551" s="82">
        <v>1226</v>
      </c>
      <c r="Q28551" s="82" t="s">
        <v>103497</v>
      </c>
      <c r="R28551"/>
    </row>
    <row r="28552" spans="12:18" x14ac:dyDescent="0.25">
      <c r="L28552" t="s">
        <v>3493</v>
      </c>
      <c r="M28552" t="s">
        <v>27536</v>
      </c>
      <c r="N28552" t="s">
        <v>65806</v>
      </c>
      <c r="O28552" s="76" t="s">
        <v>4356</v>
      </c>
      <c r="P28552" s="82">
        <v>1562</v>
      </c>
      <c r="Q28552" s="82" t="s">
        <v>103499</v>
      </c>
      <c r="R28552"/>
    </row>
    <row r="28553" spans="12:18" x14ac:dyDescent="0.25">
      <c r="L28553" t="s">
        <v>3493</v>
      </c>
      <c r="M28553" t="s">
        <v>27112</v>
      </c>
      <c r="N28553" t="s">
        <v>65807</v>
      </c>
      <c r="O28553" s="76" t="s">
        <v>4366</v>
      </c>
      <c r="P28553" s="82">
        <v>353</v>
      </c>
      <c r="Q28553" s="82" t="s">
        <v>103501</v>
      </c>
      <c r="R28553"/>
    </row>
    <row r="28554" spans="12:18" x14ac:dyDescent="0.25">
      <c r="L28554" t="s">
        <v>3493</v>
      </c>
      <c r="M28554" t="s">
        <v>29410</v>
      </c>
      <c r="N28554" t="s">
        <v>65808</v>
      </c>
      <c r="O28554" s="76" t="s">
        <v>4366</v>
      </c>
      <c r="P28554" s="82">
        <v>193</v>
      </c>
      <c r="Q28554" s="82" t="s">
        <v>103502</v>
      </c>
      <c r="R28554"/>
    </row>
    <row r="28555" spans="12:18" x14ac:dyDescent="0.25">
      <c r="L28555" t="s">
        <v>3493</v>
      </c>
      <c r="M28555" t="s">
        <v>27114</v>
      </c>
      <c r="N28555" t="s">
        <v>65809</v>
      </c>
      <c r="O28555" s="76" t="s">
        <v>4356</v>
      </c>
      <c r="P28555" s="82">
        <v>1905</v>
      </c>
      <c r="Q28555" s="82" t="s">
        <v>103503</v>
      </c>
      <c r="R28555"/>
    </row>
    <row r="28556" spans="12:18" x14ac:dyDescent="0.25">
      <c r="L28556" t="s">
        <v>3493</v>
      </c>
      <c r="M28556" t="s">
        <v>29412</v>
      </c>
      <c r="N28556" t="s">
        <v>65810</v>
      </c>
      <c r="O28556" s="76" t="s">
        <v>4356</v>
      </c>
      <c r="P28556" s="82">
        <v>5299</v>
      </c>
      <c r="Q28556" s="82" t="s">
        <v>103504</v>
      </c>
      <c r="R28556"/>
    </row>
    <row r="28557" spans="12:18" x14ac:dyDescent="0.25">
      <c r="L28557" t="s">
        <v>3493</v>
      </c>
      <c r="M28557" t="s">
        <v>29414</v>
      </c>
      <c r="N28557" t="s">
        <v>65811</v>
      </c>
      <c r="O28557" s="76" t="s">
        <v>4356</v>
      </c>
      <c r="P28557" s="82">
        <v>1553</v>
      </c>
      <c r="Q28557" s="82" t="s">
        <v>103505</v>
      </c>
      <c r="R28557"/>
    </row>
    <row r="28558" spans="12:18" x14ac:dyDescent="0.25">
      <c r="L28558" t="s">
        <v>3493</v>
      </c>
      <c r="M28558" t="s">
        <v>27115</v>
      </c>
      <c r="N28558" t="s">
        <v>65812</v>
      </c>
      <c r="O28558" s="76" t="s">
        <v>4356</v>
      </c>
      <c r="P28558" s="82">
        <v>1060</v>
      </c>
      <c r="Q28558" s="82" t="s">
        <v>103506</v>
      </c>
      <c r="R28558"/>
    </row>
    <row r="28559" spans="12:18" x14ac:dyDescent="0.25">
      <c r="L28559" t="s">
        <v>3493</v>
      </c>
      <c r="M28559" t="s">
        <v>30380</v>
      </c>
      <c r="N28559" t="s">
        <v>65813</v>
      </c>
      <c r="O28559" s="76" t="s">
        <v>4356</v>
      </c>
      <c r="P28559" s="82">
        <v>382</v>
      </c>
      <c r="Q28559" s="82" t="s">
        <v>103507</v>
      </c>
      <c r="R28559"/>
    </row>
    <row r="28560" spans="12:18" x14ac:dyDescent="0.25">
      <c r="L28560" t="s">
        <v>3493</v>
      </c>
      <c r="M28560" t="s">
        <v>29418</v>
      </c>
      <c r="N28560" t="s">
        <v>65814</v>
      </c>
      <c r="O28560" s="76" t="s">
        <v>4356</v>
      </c>
      <c r="P28560" s="82">
        <v>663</v>
      </c>
      <c r="Q28560" s="82" t="s">
        <v>103508</v>
      </c>
      <c r="R28560"/>
    </row>
    <row r="28561" spans="12:18" x14ac:dyDescent="0.25">
      <c r="L28561" t="s">
        <v>3493</v>
      </c>
      <c r="M28561" t="s">
        <v>30384</v>
      </c>
      <c r="N28561" t="s">
        <v>65815</v>
      </c>
      <c r="O28561" s="76" t="s">
        <v>4356</v>
      </c>
      <c r="P28561" s="82">
        <v>886</v>
      </c>
      <c r="Q28561" s="82" t="s">
        <v>103509</v>
      </c>
      <c r="R28561"/>
    </row>
    <row r="28562" spans="12:18" x14ac:dyDescent="0.25">
      <c r="L28562" t="s">
        <v>3493</v>
      </c>
      <c r="M28562" t="s">
        <v>30388</v>
      </c>
      <c r="N28562" t="s">
        <v>65816</v>
      </c>
      <c r="O28562" s="76" t="s">
        <v>4356</v>
      </c>
      <c r="P28562" s="82">
        <v>1636</v>
      </c>
      <c r="Q28562" s="82" t="s">
        <v>103510</v>
      </c>
      <c r="R28562"/>
    </row>
    <row r="28563" spans="12:18" x14ac:dyDescent="0.25">
      <c r="L28563" t="s">
        <v>3493</v>
      </c>
      <c r="M28563" t="s">
        <v>27539</v>
      </c>
      <c r="N28563" t="s">
        <v>65817</v>
      </c>
      <c r="O28563" s="76" t="s">
        <v>4356</v>
      </c>
      <c r="P28563" s="82">
        <v>2205</v>
      </c>
      <c r="Q28563" s="82" t="s">
        <v>103512</v>
      </c>
      <c r="R28563"/>
    </row>
    <row r="28564" spans="12:18" x14ac:dyDescent="0.25">
      <c r="L28564" t="s">
        <v>3493</v>
      </c>
      <c r="M28564" t="s">
        <v>30392</v>
      </c>
      <c r="N28564" t="s">
        <v>65818</v>
      </c>
      <c r="O28564" s="76" t="s">
        <v>4366</v>
      </c>
      <c r="P28564" s="82">
        <v>276</v>
      </c>
      <c r="Q28564" s="82" t="s">
        <v>103513</v>
      </c>
      <c r="R28564"/>
    </row>
    <row r="28565" spans="12:18" x14ac:dyDescent="0.25">
      <c r="L28565" t="s">
        <v>3493</v>
      </c>
      <c r="M28565" t="s">
        <v>27117</v>
      </c>
      <c r="N28565" t="s">
        <v>65819</v>
      </c>
      <c r="O28565" s="76" t="s">
        <v>4366</v>
      </c>
      <c r="P28565" s="82">
        <v>150</v>
      </c>
      <c r="Q28565" s="82" t="s">
        <v>103511</v>
      </c>
      <c r="R28565"/>
    </row>
    <row r="28566" spans="12:18" x14ac:dyDescent="0.25">
      <c r="L28566" t="s">
        <v>3493</v>
      </c>
      <c r="M28566" t="s">
        <v>29422</v>
      </c>
      <c r="N28566" t="s">
        <v>65820</v>
      </c>
      <c r="O28566" s="76" t="s">
        <v>4356</v>
      </c>
      <c r="P28566" s="82">
        <v>3138</v>
      </c>
      <c r="Q28566" s="82" t="s">
        <v>103514</v>
      </c>
      <c r="R28566"/>
    </row>
    <row r="28567" spans="12:18" x14ac:dyDescent="0.25">
      <c r="L28567" t="s">
        <v>3493</v>
      </c>
      <c r="M28567" t="s">
        <v>29425</v>
      </c>
      <c r="N28567" t="s">
        <v>65821</v>
      </c>
      <c r="O28567" s="76" t="s">
        <v>4356</v>
      </c>
      <c r="P28567" s="82">
        <v>432</v>
      </c>
      <c r="Q28567" s="82" t="s">
        <v>103516</v>
      </c>
      <c r="R28567"/>
    </row>
    <row r="28568" spans="12:18" x14ac:dyDescent="0.25">
      <c r="L28568" t="s">
        <v>3493</v>
      </c>
      <c r="M28568" t="s">
        <v>29428</v>
      </c>
      <c r="N28568" t="s">
        <v>65822</v>
      </c>
      <c r="O28568" s="76" t="s">
        <v>4366</v>
      </c>
      <c r="P28568" s="82">
        <v>269</v>
      </c>
      <c r="Q28568" s="82" t="s">
        <v>103517</v>
      </c>
      <c r="R28568"/>
    </row>
    <row r="28569" spans="12:18" x14ac:dyDescent="0.25">
      <c r="L28569" t="s">
        <v>3493</v>
      </c>
      <c r="M28569" t="s">
        <v>27541</v>
      </c>
      <c r="N28569" t="s">
        <v>65823</v>
      </c>
      <c r="O28569" s="76" t="s">
        <v>4356</v>
      </c>
      <c r="P28569" s="82">
        <v>1917</v>
      </c>
      <c r="Q28569" s="82" t="s">
        <v>103518</v>
      </c>
      <c r="R28569"/>
    </row>
    <row r="28570" spans="12:18" x14ac:dyDescent="0.25">
      <c r="L28570" t="s">
        <v>3493</v>
      </c>
      <c r="M28570" t="s">
        <v>27119</v>
      </c>
      <c r="N28570" t="s">
        <v>65824</v>
      </c>
      <c r="O28570" s="76" t="s">
        <v>4356</v>
      </c>
      <c r="P28570" s="82">
        <v>695</v>
      </c>
      <c r="Q28570" s="82" t="s">
        <v>103520</v>
      </c>
      <c r="R28570"/>
    </row>
    <row r="28571" spans="12:18" x14ac:dyDescent="0.25">
      <c r="L28571" t="s">
        <v>3493</v>
      </c>
      <c r="M28571" t="s">
        <v>25537</v>
      </c>
      <c r="N28571" t="s">
        <v>65825</v>
      </c>
      <c r="O28571" s="76" t="s">
        <v>4356</v>
      </c>
      <c r="P28571" s="82">
        <v>706</v>
      </c>
      <c r="Q28571" s="82" t="s">
        <v>103519</v>
      </c>
      <c r="R28571"/>
    </row>
    <row r="28572" spans="12:18" x14ac:dyDescent="0.25">
      <c r="L28572" t="s">
        <v>3493</v>
      </c>
      <c r="M28572" t="s">
        <v>25538</v>
      </c>
      <c r="N28572" t="s">
        <v>65826</v>
      </c>
      <c r="O28572" s="76" t="s">
        <v>4366</v>
      </c>
      <c r="P28572" s="82">
        <v>262</v>
      </c>
      <c r="Q28572" s="82" t="s">
        <v>103521</v>
      </c>
      <c r="R28572"/>
    </row>
    <row r="28573" spans="12:18" x14ac:dyDescent="0.25">
      <c r="L28573" t="s">
        <v>3493</v>
      </c>
      <c r="M28573" t="s">
        <v>29436</v>
      </c>
      <c r="N28573" t="s">
        <v>65827</v>
      </c>
      <c r="O28573" s="76" t="s">
        <v>4374</v>
      </c>
      <c r="P28573" s="82">
        <v>3670</v>
      </c>
      <c r="Q28573" s="82" t="s">
        <v>72645</v>
      </c>
      <c r="R28573"/>
    </row>
    <row r="28574" spans="12:18" x14ac:dyDescent="0.25">
      <c r="L28574" t="s">
        <v>3493</v>
      </c>
      <c r="M28574" t="s">
        <v>30398</v>
      </c>
      <c r="N28574" t="s">
        <v>65828</v>
      </c>
      <c r="O28574" s="76" t="s">
        <v>4356</v>
      </c>
      <c r="P28574" s="82">
        <v>259</v>
      </c>
      <c r="Q28574" s="82" t="s">
        <v>103522</v>
      </c>
      <c r="R28574"/>
    </row>
    <row r="28575" spans="12:18" x14ac:dyDescent="0.25">
      <c r="L28575" t="s">
        <v>3493</v>
      </c>
      <c r="M28575" t="s">
        <v>27121</v>
      </c>
      <c r="N28575" t="s">
        <v>65829</v>
      </c>
      <c r="O28575" s="76" t="s">
        <v>4366</v>
      </c>
      <c r="P28575" s="82">
        <v>207</v>
      </c>
      <c r="Q28575" s="82" t="s">
        <v>103523</v>
      </c>
      <c r="R28575"/>
    </row>
    <row r="28576" spans="12:18" x14ac:dyDescent="0.25">
      <c r="L28576" t="s">
        <v>3493</v>
      </c>
      <c r="M28576" t="s">
        <v>13296</v>
      </c>
      <c r="N28576" t="s">
        <v>65830</v>
      </c>
      <c r="O28576" s="76" t="s">
        <v>4356</v>
      </c>
      <c r="P28576" s="82">
        <v>640</v>
      </c>
      <c r="Q28576" s="82" t="s">
        <v>103529</v>
      </c>
      <c r="R28576"/>
    </row>
    <row r="28577" spans="12:18" x14ac:dyDescent="0.25">
      <c r="L28577" t="s">
        <v>3493</v>
      </c>
      <c r="M28577" t="s">
        <v>29440</v>
      </c>
      <c r="N28577" t="s">
        <v>65831</v>
      </c>
      <c r="O28577" s="76" t="s">
        <v>4366</v>
      </c>
      <c r="P28577" s="82">
        <v>543</v>
      </c>
      <c r="Q28577" s="82" t="s">
        <v>103524</v>
      </c>
      <c r="R28577"/>
    </row>
    <row r="28578" spans="12:18" x14ac:dyDescent="0.25">
      <c r="L28578" t="s">
        <v>3493</v>
      </c>
      <c r="M28578" t="s">
        <v>27123</v>
      </c>
      <c r="N28578" t="s">
        <v>65832</v>
      </c>
      <c r="O28578" s="76" t="s">
        <v>4356</v>
      </c>
      <c r="P28578" s="82">
        <v>1803</v>
      </c>
      <c r="Q28578" s="82" t="s">
        <v>103525</v>
      </c>
      <c r="R28578"/>
    </row>
    <row r="28579" spans="12:18" x14ac:dyDescent="0.25">
      <c r="L28579" t="s">
        <v>3493</v>
      </c>
      <c r="M28579" t="s">
        <v>29462</v>
      </c>
      <c r="N28579" t="s">
        <v>65833</v>
      </c>
      <c r="O28579" s="76" t="s">
        <v>4356</v>
      </c>
      <c r="P28579" s="82">
        <v>2973</v>
      </c>
      <c r="Q28579" s="82" t="s">
        <v>103557</v>
      </c>
      <c r="R28579"/>
    </row>
    <row r="28580" spans="12:18" x14ac:dyDescent="0.25">
      <c r="L28580" t="s">
        <v>3493</v>
      </c>
      <c r="M28580" t="s">
        <v>16661</v>
      </c>
      <c r="N28580" t="s">
        <v>65834</v>
      </c>
      <c r="O28580" s="76" t="s">
        <v>4356</v>
      </c>
      <c r="P28580" s="82">
        <v>389</v>
      </c>
      <c r="Q28580" s="82" t="s">
        <v>103526</v>
      </c>
      <c r="R28580"/>
    </row>
    <row r="28581" spans="12:18" x14ac:dyDescent="0.25">
      <c r="L28581" t="s">
        <v>3493</v>
      </c>
      <c r="M28581" t="s">
        <v>27543</v>
      </c>
      <c r="N28581" t="s">
        <v>65835</v>
      </c>
      <c r="O28581" s="76" t="s">
        <v>4366</v>
      </c>
      <c r="P28581" s="82">
        <v>302</v>
      </c>
      <c r="Q28581" s="82" t="s">
        <v>103527</v>
      </c>
      <c r="R28581"/>
    </row>
    <row r="28582" spans="12:18" x14ac:dyDescent="0.25">
      <c r="L28582" t="s">
        <v>3493</v>
      </c>
      <c r="M28582" t="s">
        <v>30402</v>
      </c>
      <c r="N28582" t="s">
        <v>65836</v>
      </c>
      <c r="O28582" s="76" t="s">
        <v>4366</v>
      </c>
      <c r="P28582" s="82">
        <v>308</v>
      </c>
      <c r="Q28582" s="82" t="s">
        <v>103528</v>
      </c>
      <c r="R28582"/>
    </row>
    <row r="28583" spans="12:18" x14ac:dyDescent="0.25">
      <c r="L28583" t="s">
        <v>3493</v>
      </c>
      <c r="M28583" t="s">
        <v>27082</v>
      </c>
      <c r="N28583" t="s">
        <v>65837</v>
      </c>
      <c r="O28583" s="76" t="s">
        <v>4356</v>
      </c>
      <c r="P28583" s="82">
        <v>6124</v>
      </c>
      <c r="Q28583" s="82" t="s">
        <v>103407</v>
      </c>
      <c r="R28583"/>
    </row>
    <row r="28584" spans="12:18" x14ac:dyDescent="0.25">
      <c r="L28584" t="s">
        <v>3493</v>
      </c>
      <c r="M28584" t="s">
        <v>29443</v>
      </c>
      <c r="N28584" t="s">
        <v>65838</v>
      </c>
      <c r="O28584" s="76" t="s">
        <v>4356</v>
      </c>
      <c r="P28584" s="82">
        <v>697</v>
      </c>
      <c r="Q28584" s="82" t="s">
        <v>103530</v>
      </c>
      <c r="R28584"/>
    </row>
    <row r="28585" spans="12:18" x14ac:dyDescent="0.25">
      <c r="L28585" t="s">
        <v>3493</v>
      </c>
      <c r="M28585" t="s">
        <v>27545</v>
      </c>
      <c r="N28585" t="s">
        <v>65839</v>
      </c>
      <c r="O28585" s="76" t="s">
        <v>4374</v>
      </c>
      <c r="P28585" s="82">
        <v>5238</v>
      </c>
      <c r="Q28585" s="82" t="s">
        <v>72645</v>
      </c>
      <c r="R28585"/>
    </row>
    <row r="28586" spans="12:18" x14ac:dyDescent="0.25">
      <c r="L28586" t="s">
        <v>3493</v>
      </c>
      <c r="M28586" t="s">
        <v>27125</v>
      </c>
      <c r="N28586" t="s">
        <v>65840</v>
      </c>
      <c r="O28586" s="76" t="s">
        <v>4366</v>
      </c>
      <c r="P28586" s="82">
        <v>11</v>
      </c>
      <c r="Q28586" s="82" t="s">
        <v>103531</v>
      </c>
      <c r="R28586"/>
    </row>
    <row r="28587" spans="12:18" x14ac:dyDescent="0.25">
      <c r="L28587" t="s">
        <v>3493</v>
      </c>
      <c r="M28587" t="s">
        <v>25539</v>
      </c>
      <c r="N28587" t="s">
        <v>65841</v>
      </c>
      <c r="O28587" s="76" t="s">
        <v>4356</v>
      </c>
      <c r="P28587" s="82">
        <v>1026</v>
      </c>
      <c r="Q28587" s="82" t="s">
        <v>103532</v>
      </c>
      <c r="R28587"/>
    </row>
    <row r="28588" spans="12:18" x14ac:dyDescent="0.25">
      <c r="L28588" t="s">
        <v>3493</v>
      </c>
      <c r="M28588" t="s">
        <v>29446</v>
      </c>
      <c r="N28588" t="s">
        <v>65842</v>
      </c>
      <c r="O28588" s="76" t="s">
        <v>4356</v>
      </c>
      <c r="P28588" s="82">
        <v>590</v>
      </c>
      <c r="Q28588" s="82" t="s">
        <v>103533</v>
      </c>
      <c r="R28588"/>
    </row>
    <row r="28589" spans="12:18" x14ac:dyDescent="0.25">
      <c r="L28589" t="s">
        <v>3493</v>
      </c>
      <c r="M28589" t="s">
        <v>25540</v>
      </c>
      <c r="N28589" t="s">
        <v>65843</v>
      </c>
      <c r="O28589" s="76" t="s">
        <v>4356</v>
      </c>
      <c r="P28589" s="82">
        <v>2421</v>
      </c>
      <c r="Q28589" s="82" t="s">
        <v>103534</v>
      </c>
      <c r="R28589"/>
    </row>
    <row r="28590" spans="12:18" x14ac:dyDescent="0.25">
      <c r="L28590" t="s">
        <v>3493</v>
      </c>
      <c r="M28590" t="s">
        <v>25541</v>
      </c>
      <c r="N28590" t="s">
        <v>65844</v>
      </c>
      <c r="O28590" s="76" t="s">
        <v>4366</v>
      </c>
      <c r="P28590" s="82">
        <v>293</v>
      </c>
      <c r="Q28590" s="82" t="s">
        <v>103535</v>
      </c>
      <c r="R28590"/>
    </row>
    <row r="28591" spans="12:18" x14ac:dyDescent="0.25">
      <c r="L28591" t="s">
        <v>3493</v>
      </c>
      <c r="M28591" t="s">
        <v>25542</v>
      </c>
      <c r="N28591" t="s">
        <v>65845</v>
      </c>
      <c r="O28591" s="76" t="s">
        <v>4356</v>
      </c>
      <c r="P28591" s="82">
        <v>914</v>
      </c>
      <c r="Q28591" s="82" t="s">
        <v>103537</v>
      </c>
      <c r="R28591"/>
    </row>
    <row r="28592" spans="12:18" x14ac:dyDescent="0.25">
      <c r="L28592" t="s">
        <v>3493</v>
      </c>
      <c r="M28592" t="s">
        <v>29452</v>
      </c>
      <c r="N28592" t="s">
        <v>65846</v>
      </c>
      <c r="O28592" s="76" t="s">
        <v>4356</v>
      </c>
      <c r="P28592" s="82">
        <v>380</v>
      </c>
      <c r="Q28592" s="82" t="s">
        <v>103538</v>
      </c>
      <c r="R28592"/>
    </row>
    <row r="28593" spans="12:18" x14ac:dyDescent="0.25">
      <c r="L28593" t="s">
        <v>3493</v>
      </c>
      <c r="M28593" t="s">
        <v>30419</v>
      </c>
      <c r="N28593" t="s">
        <v>65847</v>
      </c>
      <c r="O28593" s="76" t="s">
        <v>4356</v>
      </c>
      <c r="P28593" s="82">
        <v>634</v>
      </c>
      <c r="Q28593" s="82" t="s">
        <v>103549</v>
      </c>
      <c r="R28593"/>
    </row>
    <row r="28594" spans="12:18" x14ac:dyDescent="0.25">
      <c r="L28594" t="s">
        <v>3493</v>
      </c>
      <c r="M28594" t="s">
        <v>29455</v>
      </c>
      <c r="N28594" t="s">
        <v>65848</v>
      </c>
      <c r="O28594" s="76" t="s">
        <v>4366</v>
      </c>
      <c r="P28594" s="82">
        <v>286</v>
      </c>
      <c r="Q28594" s="82" t="s">
        <v>103539</v>
      </c>
      <c r="R28594"/>
    </row>
    <row r="28595" spans="12:18" x14ac:dyDescent="0.25">
      <c r="L28595" t="s">
        <v>3493</v>
      </c>
      <c r="M28595" t="s">
        <v>27127</v>
      </c>
      <c r="N28595" t="s">
        <v>65849</v>
      </c>
      <c r="O28595" s="76" t="s">
        <v>4356</v>
      </c>
      <c r="P28595" s="82">
        <v>2611</v>
      </c>
      <c r="Q28595" s="82" t="s">
        <v>103540</v>
      </c>
      <c r="R28595"/>
    </row>
    <row r="28596" spans="12:18" x14ac:dyDescent="0.25">
      <c r="L28596" t="s">
        <v>3493</v>
      </c>
      <c r="M28596" t="s">
        <v>27129</v>
      </c>
      <c r="N28596" t="s">
        <v>65850</v>
      </c>
      <c r="O28596" s="76" t="s">
        <v>4356</v>
      </c>
      <c r="P28596" s="82">
        <v>542</v>
      </c>
      <c r="Q28596" s="82" t="s">
        <v>103541</v>
      </c>
      <c r="R28596"/>
    </row>
    <row r="28597" spans="12:18" x14ac:dyDescent="0.25">
      <c r="L28597" t="s">
        <v>3493</v>
      </c>
      <c r="M28597" t="s">
        <v>25543</v>
      </c>
      <c r="N28597" t="s">
        <v>65851</v>
      </c>
      <c r="O28597" s="76" t="s">
        <v>4356</v>
      </c>
      <c r="P28597" s="82">
        <v>662</v>
      </c>
      <c r="Q28597" s="82" t="s">
        <v>103542</v>
      </c>
      <c r="R28597"/>
    </row>
    <row r="28598" spans="12:18" x14ac:dyDescent="0.25">
      <c r="L28598" t="s">
        <v>3493</v>
      </c>
      <c r="M28598" t="s">
        <v>27131</v>
      </c>
      <c r="N28598" t="s">
        <v>65852</v>
      </c>
      <c r="O28598" s="76" t="s">
        <v>4356</v>
      </c>
      <c r="P28598" s="82">
        <v>1323</v>
      </c>
      <c r="Q28598" s="82" t="s">
        <v>103543</v>
      </c>
      <c r="R28598"/>
    </row>
    <row r="28599" spans="12:18" x14ac:dyDescent="0.25">
      <c r="L28599" t="s">
        <v>3493</v>
      </c>
      <c r="M28599" t="s">
        <v>27133</v>
      </c>
      <c r="N28599" t="s">
        <v>65853</v>
      </c>
      <c r="O28599" s="76" t="s">
        <v>4366</v>
      </c>
      <c r="P28599" s="82">
        <v>44</v>
      </c>
      <c r="Q28599" s="82" t="s">
        <v>103544</v>
      </c>
      <c r="R28599"/>
    </row>
    <row r="28600" spans="12:18" x14ac:dyDescent="0.25">
      <c r="L28600" t="s">
        <v>3493</v>
      </c>
      <c r="M28600" t="s">
        <v>30408</v>
      </c>
      <c r="N28600" t="s">
        <v>65854</v>
      </c>
      <c r="O28600" s="76" t="s">
        <v>4356</v>
      </c>
      <c r="P28600" s="82">
        <v>2100</v>
      </c>
      <c r="Q28600" s="82" t="s">
        <v>103545</v>
      </c>
      <c r="R28600"/>
    </row>
    <row r="28601" spans="12:18" x14ac:dyDescent="0.25">
      <c r="L28601" t="s">
        <v>3493</v>
      </c>
      <c r="M28601" t="s">
        <v>30412</v>
      </c>
      <c r="N28601" t="s">
        <v>65855</v>
      </c>
      <c r="O28601" s="76" t="s">
        <v>4356</v>
      </c>
      <c r="P28601" s="82">
        <v>508</v>
      </c>
      <c r="Q28601" s="82" t="s">
        <v>103546</v>
      </c>
      <c r="R28601"/>
    </row>
    <row r="28602" spans="12:18" x14ac:dyDescent="0.25">
      <c r="L28602" t="s">
        <v>3493</v>
      </c>
      <c r="M28602" t="s">
        <v>30415</v>
      </c>
      <c r="N28602" t="s">
        <v>65856</v>
      </c>
      <c r="O28602" s="76" t="s">
        <v>4356</v>
      </c>
      <c r="P28602" s="82">
        <v>5086</v>
      </c>
      <c r="Q28602" s="82" t="s">
        <v>103548</v>
      </c>
      <c r="R28602"/>
    </row>
    <row r="28603" spans="12:18" x14ac:dyDescent="0.25">
      <c r="L28603" t="s">
        <v>3493</v>
      </c>
      <c r="M28603" t="s">
        <v>25544</v>
      </c>
      <c r="N28603" t="s">
        <v>65857</v>
      </c>
      <c r="O28603" s="76" t="s">
        <v>4356</v>
      </c>
      <c r="P28603" s="82">
        <v>1082</v>
      </c>
      <c r="Q28603" s="82" t="s">
        <v>103547</v>
      </c>
      <c r="R28603"/>
    </row>
    <row r="28604" spans="12:18" x14ac:dyDescent="0.25">
      <c r="L28604" t="s">
        <v>3493</v>
      </c>
      <c r="M28604" t="s">
        <v>25545</v>
      </c>
      <c r="N28604" t="s">
        <v>65858</v>
      </c>
      <c r="O28604" s="76" t="s">
        <v>4356</v>
      </c>
      <c r="P28604" s="82">
        <v>62</v>
      </c>
      <c r="Q28604" s="82" t="s">
        <v>103550</v>
      </c>
      <c r="R28604"/>
    </row>
    <row r="28605" spans="12:18" x14ac:dyDescent="0.25">
      <c r="L28605" t="s">
        <v>3493</v>
      </c>
      <c r="M28605" t="s">
        <v>25546</v>
      </c>
      <c r="N28605" t="s">
        <v>65859</v>
      </c>
      <c r="O28605" s="76" t="s">
        <v>4366</v>
      </c>
      <c r="P28605" s="82">
        <v>370</v>
      </c>
      <c r="Q28605" s="82" t="s">
        <v>103551</v>
      </c>
      <c r="R28605"/>
    </row>
    <row r="28606" spans="12:18" x14ac:dyDescent="0.25">
      <c r="L28606" t="s">
        <v>3493</v>
      </c>
      <c r="M28606" t="s">
        <v>27134</v>
      </c>
      <c r="N28606" t="s">
        <v>65860</v>
      </c>
      <c r="O28606" s="76" t="s">
        <v>4356</v>
      </c>
      <c r="P28606" s="82">
        <v>383</v>
      </c>
      <c r="Q28606" s="82" t="s">
        <v>103552</v>
      </c>
      <c r="R28606"/>
    </row>
    <row r="28607" spans="12:18" x14ac:dyDescent="0.25">
      <c r="L28607" t="s">
        <v>3493</v>
      </c>
      <c r="M28607" t="s">
        <v>30422</v>
      </c>
      <c r="N28607" t="s">
        <v>65861</v>
      </c>
      <c r="O28607" s="76" t="s">
        <v>4366</v>
      </c>
      <c r="P28607" s="82">
        <v>193</v>
      </c>
      <c r="Q28607" s="82" t="s">
        <v>103553</v>
      </c>
      <c r="R28607"/>
    </row>
    <row r="28608" spans="12:18" x14ac:dyDescent="0.25">
      <c r="L28608" t="s">
        <v>3493</v>
      </c>
      <c r="M28608" t="s">
        <v>27549</v>
      </c>
      <c r="N28608" t="s">
        <v>65862</v>
      </c>
      <c r="O28608" s="76" t="s">
        <v>4356</v>
      </c>
      <c r="P28608" s="82">
        <v>513</v>
      </c>
      <c r="Q28608" s="82" t="s">
        <v>103554</v>
      </c>
      <c r="R28608"/>
    </row>
    <row r="28609" spans="12:18" x14ac:dyDescent="0.25">
      <c r="L28609" t="s">
        <v>3493</v>
      </c>
      <c r="M28609" t="s">
        <v>27551</v>
      </c>
      <c r="N28609" t="s">
        <v>65863</v>
      </c>
      <c r="O28609" s="76" t="s">
        <v>4366</v>
      </c>
      <c r="P28609" s="82">
        <v>74</v>
      </c>
      <c r="Q28609" s="82" t="s">
        <v>103555</v>
      </c>
      <c r="R28609"/>
    </row>
    <row r="28610" spans="12:18" x14ac:dyDescent="0.25">
      <c r="L28610" t="s">
        <v>3493</v>
      </c>
      <c r="M28610" t="s">
        <v>29459</v>
      </c>
      <c r="N28610" t="s">
        <v>65864</v>
      </c>
      <c r="O28610" s="76" t="s">
        <v>4356</v>
      </c>
      <c r="P28610" s="82">
        <v>617</v>
      </c>
      <c r="Q28610" s="82" t="s">
        <v>103556</v>
      </c>
      <c r="R28610"/>
    </row>
    <row r="28611" spans="12:18" x14ac:dyDescent="0.25">
      <c r="L28611" t="s">
        <v>3493</v>
      </c>
      <c r="M28611" t="s">
        <v>27552</v>
      </c>
      <c r="N28611" t="s">
        <v>65865</v>
      </c>
      <c r="O28611" s="76" t="s">
        <v>4356</v>
      </c>
      <c r="P28611" s="82">
        <v>1675</v>
      </c>
      <c r="Q28611" s="82" t="s">
        <v>103558</v>
      </c>
      <c r="R28611"/>
    </row>
    <row r="28612" spans="12:18" x14ac:dyDescent="0.25">
      <c r="L28612" t="s">
        <v>3493</v>
      </c>
      <c r="M28612" t="s">
        <v>30426</v>
      </c>
      <c r="N28612" t="s">
        <v>65866</v>
      </c>
      <c r="O28612" s="76" t="s">
        <v>4356</v>
      </c>
      <c r="P28612" s="82">
        <v>2973</v>
      </c>
      <c r="Q28612" s="82" t="s">
        <v>103559</v>
      </c>
      <c r="R28612"/>
    </row>
    <row r="28613" spans="12:18" x14ac:dyDescent="0.25">
      <c r="L28613" t="s">
        <v>3493</v>
      </c>
      <c r="M28613" t="s">
        <v>27136</v>
      </c>
      <c r="N28613" t="s">
        <v>65867</v>
      </c>
      <c r="O28613" s="76" t="s">
        <v>4356</v>
      </c>
      <c r="P28613" s="82">
        <v>687</v>
      </c>
      <c r="Q28613" s="82" t="s">
        <v>103560</v>
      </c>
      <c r="R28613"/>
    </row>
    <row r="28614" spans="12:18" x14ac:dyDescent="0.25">
      <c r="L28614" t="s">
        <v>3493</v>
      </c>
      <c r="M28614" t="s">
        <v>29464</v>
      </c>
      <c r="N28614" t="s">
        <v>65868</v>
      </c>
      <c r="O28614" s="76" t="s">
        <v>4356</v>
      </c>
      <c r="P28614" s="82">
        <v>218</v>
      </c>
      <c r="Q28614" s="82" t="s">
        <v>103561</v>
      </c>
      <c r="R28614"/>
    </row>
    <row r="28615" spans="12:18" x14ac:dyDescent="0.25">
      <c r="L28615" t="s">
        <v>3493</v>
      </c>
      <c r="M28615" t="s">
        <v>27554</v>
      </c>
      <c r="N28615" t="s">
        <v>65869</v>
      </c>
      <c r="O28615" s="76" t="s">
        <v>4356</v>
      </c>
      <c r="P28615" s="82">
        <v>824</v>
      </c>
      <c r="Q28615" s="82" t="s">
        <v>103563</v>
      </c>
      <c r="R28615"/>
    </row>
    <row r="28616" spans="12:18" x14ac:dyDescent="0.25">
      <c r="L28616" t="s">
        <v>3493</v>
      </c>
      <c r="M28616" t="s">
        <v>27138</v>
      </c>
      <c r="N28616" t="s">
        <v>65870</v>
      </c>
      <c r="O28616" s="76" t="s">
        <v>4356</v>
      </c>
      <c r="P28616" s="82">
        <v>1359</v>
      </c>
      <c r="Q28616" s="82" t="s">
        <v>103562</v>
      </c>
      <c r="R28616"/>
    </row>
    <row r="28617" spans="12:18" x14ac:dyDescent="0.25">
      <c r="L28617" t="s">
        <v>3493</v>
      </c>
      <c r="M28617" t="s">
        <v>27556</v>
      </c>
      <c r="N28617" t="s">
        <v>65871</v>
      </c>
      <c r="O28617" s="76" t="s">
        <v>4366</v>
      </c>
      <c r="P28617" s="82">
        <v>158</v>
      </c>
      <c r="Q28617" s="82" t="s">
        <v>103565</v>
      </c>
      <c r="R28617"/>
    </row>
    <row r="28618" spans="12:18" x14ac:dyDescent="0.25">
      <c r="L28618" t="s">
        <v>3493</v>
      </c>
      <c r="M28618" t="s">
        <v>25547</v>
      </c>
      <c r="N28618" t="s">
        <v>65872</v>
      </c>
      <c r="O28618" s="76" t="s">
        <v>4366</v>
      </c>
      <c r="P28618" s="82">
        <v>379</v>
      </c>
      <c r="Q28618" s="82" t="s">
        <v>103566</v>
      </c>
      <c r="R28618"/>
    </row>
    <row r="28619" spans="12:18" x14ac:dyDescent="0.25">
      <c r="L28619" t="s">
        <v>3493</v>
      </c>
      <c r="M28619" t="s">
        <v>29467</v>
      </c>
      <c r="N28619" t="s">
        <v>65873</v>
      </c>
      <c r="O28619" s="76" t="s">
        <v>4356</v>
      </c>
      <c r="P28619" s="82">
        <v>1184</v>
      </c>
      <c r="Q28619" s="82" t="s">
        <v>103567</v>
      </c>
      <c r="R28619"/>
    </row>
    <row r="28620" spans="12:18" x14ac:dyDescent="0.25">
      <c r="L28620" t="s">
        <v>3493</v>
      </c>
      <c r="M28620" t="s">
        <v>27558</v>
      </c>
      <c r="N28620" t="s">
        <v>65874</v>
      </c>
      <c r="O28620" s="76" t="s">
        <v>4374</v>
      </c>
      <c r="P28620" s="82">
        <v>2626</v>
      </c>
      <c r="Q28620" s="82" t="s">
        <v>72645</v>
      </c>
      <c r="R28620"/>
    </row>
    <row r="28621" spans="12:18" x14ac:dyDescent="0.25">
      <c r="L28621" t="s">
        <v>3493</v>
      </c>
      <c r="M28621" t="s">
        <v>27140</v>
      </c>
      <c r="N28621" t="s">
        <v>65875</v>
      </c>
      <c r="O28621" s="76" t="s">
        <v>4366</v>
      </c>
      <c r="P28621" s="82">
        <v>276</v>
      </c>
      <c r="Q28621" s="82" t="s">
        <v>103568</v>
      </c>
      <c r="R28621"/>
    </row>
    <row r="28622" spans="12:18" x14ac:dyDescent="0.25">
      <c r="L28622" t="s">
        <v>3493</v>
      </c>
      <c r="M28622" t="s">
        <v>29471</v>
      </c>
      <c r="N28622" t="s">
        <v>65876</v>
      </c>
      <c r="O28622" s="76" t="s">
        <v>4356</v>
      </c>
      <c r="P28622" s="82">
        <v>813</v>
      </c>
      <c r="Q28622" s="82" t="s">
        <v>103569</v>
      </c>
      <c r="R28622"/>
    </row>
    <row r="28623" spans="12:18" x14ac:dyDescent="0.25">
      <c r="L28623" t="s">
        <v>3493</v>
      </c>
      <c r="M28623" t="s">
        <v>25548</v>
      </c>
      <c r="N28623" t="s">
        <v>65877</v>
      </c>
      <c r="O28623" s="76" t="s">
        <v>4356</v>
      </c>
      <c r="P28623" s="82">
        <v>771</v>
      </c>
      <c r="Q28623" s="82" t="s">
        <v>103570</v>
      </c>
      <c r="R28623"/>
    </row>
    <row r="28624" spans="12:18" x14ac:dyDescent="0.25">
      <c r="L28624" t="s">
        <v>3493</v>
      </c>
      <c r="M28624" t="s">
        <v>27559</v>
      </c>
      <c r="N28624" t="s">
        <v>65878</v>
      </c>
      <c r="O28624" s="76" t="s">
        <v>4374</v>
      </c>
      <c r="P28624" s="82">
        <v>2259</v>
      </c>
      <c r="Q28624" s="82" t="s">
        <v>72645</v>
      </c>
      <c r="R28624"/>
    </row>
    <row r="28625" spans="12:18" x14ac:dyDescent="0.25">
      <c r="L28625" t="s">
        <v>3493</v>
      </c>
      <c r="M28625" t="s">
        <v>29474</v>
      </c>
      <c r="N28625" t="s">
        <v>65879</v>
      </c>
      <c r="O28625" s="76" t="s">
        <v>4366</v>
      </c>
      <c r="P28625" s="82">
        <v>290</v>
      </c>
      <c r="Q28625" s="82" t="s">
        <v>103571</v>
      </c>
      <c r="R28625"/>
    </row>
    <row r="28626" spans="12:18" x14ac:dyDescent="0.25">
      <c r="L28626" t="s">
        <v>3493</v>
      </c>
      <c r="M28626" t="s">
        <v>30431</v>
      </c>
      <c r="N28626" t="s">
        <v>65880</v>
      </c>
      <c r="O28626" s="76" t="s">
        <v>4356</v>
      </c>
      <c r="P28626" s="82">
        <v>3418</v>
      </c>
      <c r="Q28626" s="82" t="s">
        <v>103572</v>
      </c>
      <c r="R28626"/>
    </row>
    <row r="28627" spans="12:18" x14ac:dyDescent="0.25">
      <c r="L28627" t="s">
        <v>3493</v>
      </c>
      <c r="M28627" t="s">
        <v>25549</v>
      </c>
      <c r="N28627" t="s">
        <v>65881</v>
      </c>
      <c r="O28627" s="76" t="s">
        <v>4366</v>
      </c>
      <c r="P28627" s="82">
        <v>322</v>
      </c>
      <c r="Q28627" s="82" t="s">
        <v>103573</v>
      </c>
      <c r="R28627"/>
    </row>
    <row r="28628" spans="12:18" x14ac:dyDescent="0.25">
      <c r="L28628" t="s">
        <v>3493</v>
      </c>
      <c r="M28628" t="s">
        <v>29483</v>
      </c>
      <c r="N28628" t="s">
        <v>65882</v>
      </c>
      <c r="O28628" s="76" t="s">
        <v>4374</v>
      </c>
      <c r="P28628" s="82">
        <v>12220</v>
      </c>
      <c r="Q28628" s="82" t="s">
        <v>103575</v>
      </c>
      <c r="R28628"/>
    </row>
    <row r="28629" spans="12:18" x14ac:dyDescent="0.25">
      <c r="L28629" t="s">
        <v>3493</v>
      </c>
      <c r="M28629" t="s">
        <v>27154</v>
      </c>
      <c r="N28629" t="s">
        <v>65883</v>
      </c>
      <c r="O28629" s="76" t="s">
        <v>4366</v>
      </c>
      <c r="P28629" s="82">
        <v>211</v>
      </c>
      <c r="Q28629" s="82" t="s">
        <v>103628</v>
      </c>
      <c r="R28629"/>
    </row>
    <row r="28630" spans="12:18" x14ac:dyDescent="0.25">
      <c r="L28630" t="s">
        <v>3493</v>
      </c>
      <c r="M28630" t="s">
        <v>25563</v>
      </c>
      <c r="N28630" t="s">
        <v>65884</v>
      </c>
      <c r="O28630" s="76" t="s">
        <v>4356</v>
      </c>
      <c r="P28630" s="82">
        <v>299</v>
      </c>
      <c r="Q28630" s="82" t="s">
        <v>103629</v>
      </c>
      <c r="R28630"/>
    </row>
    <row r="28631" spans="12:18" x14ac:dyDescent="0.25">
      <c r="L28631" t="s">
        <v>3493</v>
      </c>
      <c r="M28631" t="s">
        <v>29511</v>
      </c>
      <c r="N28631" t="s">
        <v>65885</v>
      </c>
      <c r="O28631" s="76" t="s">
        <v>4374</v>
      </c>
      <c r="P28631" s="82">
        <v>3614</v>
      </c>
      <c r="Q28631" s="82" t="s">
        <v>72645</v>
      </c>
      <c r="R28631"/>
    </row>
    <row r="28632" spans="12:18" x14ac:dyDescent="0.25">
      <c r="L28632" t="s">
        <v>3493</v>
      </c>
      <c r="M28632" t="s">
        <v>27156</v>
      </c>
      <c r="N28632" t="s">
        <v>65886</v>
      </c>
      <c r="O28632" s="76" t="s">
        <v>4356</v>
      </c>
      <c r="P28632" s="82">
        <v>3998</v>
      </c>
      <c r="Q28632" s="82" t="s">
        <v>103630</v>
      </c>
      <c r="R28632"/>
    </row>
    <row r="28633" spans="12:18" x14ac:dyDescent="0.25">
      <c r="L28633" t="s">
        <v>3493</v>
      </c>
      <c r="M28633" t="s">
        <v>25564</v>
      </c>
      <c r="N28633" t="s">
        <v>65887</v>
      </c>
      <c r="O28633" s="76" t="s">
        <v>4366</v>
      </c>
      <c r="P28633" s="82">
        <v>429</v>
      </c>
      <c r="Q28633" s="82" t="s">
        <v>103631</v>
      </c>
      <c r="R28633"/>
    </row>
    <row r="28634" spans="12:18" x14ac:dyDescent="0.25">
      <c r="L28634" t="s">
        <v>3493</v>
      </c>
      <c r="M28634" t="s">
        <v>27588</v>
      </c>
      <c r="N28634" t="s">
        <v>65888</v>
      </c>
      <c r="O28634" s="76" t="s">
        <v>4356</v>
      </c>
      <c r="P28634" s="82">
        <v>570</v>
      </c>
      <c r="Q28634" s="82" t="s">
        <v>103632</v>
      </c>
      <c r="R28634"/>
    </row>
    <row r="28635" spans="12:18" x14ac:dyDescent="0.25">
      <c r="L28635" t="s">
        <v>3493</v>
      </c>
      <c r="M28635" t="s">
        <v>29513</v>
      </c>
      <c r="N28635" t="s">
        <v>65889</v>
      </c>
      <c r="O28635" s="76" t="s">
        <v>4356</v>
      </c>
      <c r="P28635" s="82">
        <v>605</v>
      </c>
      <c r="Q28635" s="82" t="s">
        <v>103633</v>
      </c>
      <c r="R28635"/>
    </row>
    <row r="28636" spans="12:18" x14ac:dyDescent="0.25">
      <c r="L28636" t="s">
        <v>3493</v>
      </c>
      <c r="M28636" t="s">
        <v>29517</v>
      </c>
      <c r="N28636" t="s">
        <v>65890</v>
      </c>
      <c r="O28636" s="76" t="s">
        <v>4356</v>
      </c>
      <c r="P28636" s="82">
        <v>447</v>
      </c>
      <c r="Q28636" s="82" t="s">
        <v>103634</v>
      </c>
      <c r="R28636"/>
    </row>
    <row r="28637" spans="12:18" x14ac:dyDescent="0.25">
      <c r="L28637" t="s">
        <v>3493</v>
      </c>
      <c r="M28637" t="s">
        <v>25565</v>
      </c>
      <c r="N28637" t="s">
        <v>65891</v>
      </c>
      <c r="O28637" s="76" t="s">
        <v>4356</v>
      </c>
      <c r="P28637" s="82">
        <v>2305</v>
      </c>
      <c r="Q28637" s="82" t="s">
        <v>103635</v>
      </c>
      <c r="R28637"/>
    </row>
    <row r="28638" spans="12:18" x14ac:dyDescent="0.25">
      <c r="L28638" t="s">
        <v>3493</v>
      </c>
      <c r="M28638" t="s">
        <v>30483</v>
      </c>
      <c r="N28638" t="s">
        <v>65892</v>
      </c>
      <c r="O28638" s="76" t="s">
        <v>4356</v>
      </c>
      <c r="P28638" s="82">
        <v>1078</v>
      </c>
      <c r="Q28638" s="82" t="s">
        <v>103636</v>
      </c>
      <c r="R28638"/>
    </row>
    <row r="28639" spans="12:18" x14ac:dyDescent="0.25">
      <c r="L28639" t="s">
        <v>3493</v>
      </c>
      <c r="M28639" t="s">
        <v>5334</v>
      </c>
      <c r="N28639" t="s">
        <v>65893</v>
      </c>
      <c r="O28639" s="76" t="s">
        <v>4374</v>
      </c>
      <c r="P28639" s="82">
        <v>1198</v>
      </c>
      <c r="Q28639" s="82" t="s">
        <v>103637</v>
      </c>
      <c r="R28639"/>
    </row>
    <row r="28640" spans="12:18" x14ac:dyDescent="0.25">
      <c r="L28640" t="s">
        <v>3493</v>
      </c>
      <c r="M28640" t="s">
        <v>25566</v>
      </c>
      <c r="N28640" t="s">
        <v>65894</v>
      </c>
      <c r="O28640" s="76" t="s">
        <v>4356</v>
      </c>
      <c r="P28640" s="82">
        <v>901</v>
      </c>
      <c r="Q28640" s="82" t="s">
        <v>103638</v>
      </c>
      <c r="R28640"/>
    </row>
    <row r="28641" spans="12:18" x14ac:dyDescent="0.25">
      <c r="L28641" t="s">
        <v>3493</v>
      </c>
      <c r="M28641" t="s">
        <v>25567</v>
      </c>
      <c r="N28641" t="s">
        <v>65895</v>
      </c>
      <c r="O28641" s="76" t="s">
        <v>4356</v>
      </c>
      <c r="P28641" s="82">
        <v>690</v>
      </c>
      <c r="Q28641" s="82" t="s">
        <v>103639</v>
      </c>
      <c r="R28641"/>
    </row>
    <row r="28642" spans="12:18" x14ac:dyDescent="0.25">
      <c r="L28642" t="s">
        <v>3493</v>
      </c>
      <c r="M28642" t="s">
        <v>27159</v>
      </c>
      <c r="N28642" t="s">
        <v>65896</v>
      </c>
      <c r="O28642" s="76" t="s">
        <v>4356</v>
      </c>
      <c r="P28642" s="82">
        <v>686</v>
      </c>
      <c r="Q28642" s="82" t="s">
        <v>103640</v>
      </c>
      <c r="R28642"/>
    </row>
    <row r="28643" spans="12:18" x14ac:dyDescent="0.25">
      <c r="L28643" t="s">
        <v>3493</v>
      </c>
      <c r="M28643" t="s">
        <v>27590</v>
      </c>
      <c r="N28643" t="s">
        <v>65897</v>
      </c>
      <c r="O28643" s="76" t="s">
        <v>4356</v>
      </c>
      <c r="P28643" s="82">
        <v>1202</v>
      </c>
      <c r="Q28643" s="82" t="s">
        <v>103641</v>
      </c>
      <c r="R28643"/>
    </row>
    <row r="28644" spans="12:18" x14ac:dyDescent="0.25">
      <c r="L28644" t="s">
        <v>3493</v>
      </c>
      <c r="M28644" t="s">
        <v>27592</v>
      </c>
      <c r="N28644" t="s">
        <v>65898</v>
      </c>
      <c r="O28644" s="76" t="s">
        <v>4356</v>
      </c>
      <c r="P28644" s="82">
        <v>631</v>
      </c>
      <c r="Q28644" s="82" t="s">
        <v>103642</v>
      </c>
      <c r="R28644"/>
    </row>
    <row r="28645" spans="12:18" x14ac:dyDescent="0.25">
      <c r="L28645" t="s">
        <v>3493</v>
      </c>
      <c r="M28645" t="s">
        <v>29521</v>
      </c>
      <c r="N28645" t="s">
        <v>65899</v>
      </c>
      <c r="O28645" s="76" t="s">
        <v>4356</v>
      </c>
      <c r="P28645" s="82">
        <v>174</v>
      </c>
      <c r="Q28645" s="82" t="s">
        <v>103643</v>
      </c>
      <c r="R28645"/>
    </row>
    <row r="28646" spans="12:18" x14ac:dyDescent="0.25">
      <c r="L28646" t="s">
        <v>3493</v>
      </c>
      <c r="M28646" t="s">
        <v>29525</v>
      </c>
      <c r="N28646" t="s">
        <v>65900</v>
      </c>
      <c r="O28646" s="76" t="s">
        <v>4356</v>
      </c>
      <c r="P28646" s="82">
        <v>629</v>
      </c>
      <c r="Q28646" s="82" t="s">
        <v>103644</v>
      </c>
      <c r="R28646"/>
    </row>
    <row r="28647" spans="12:18" x14ac:dyDescent="0.25">
      <c r="L28647" t="s">
        <v>3493</v>
      </c>
      <c r="M28647" t="s">
        <v>27161</v>
      </c>
      <c r="N28647" t="s">
        <v>65901</v>
      </c>
      <c r="O28647" s="76" t="s">
        <v>4356</v>
      </c>
      <c r="P28647" s="82">
        <v>2890</v>
      </c>
      <c r="Q28647" s="82" t="s">
        <v>103645</v>
      </c>
      <c r="R28647"/>
    </row>
    <row r="28648" spans="12:18" x14ac:dyDescent="0.25">
      <c r="L28648" t="s">
        <v>3493</v>
      </c>
      <c r="M28648" t="s">
        <v>4984</v>
      </c>
      <c r="N28648" t="s">
        <v>65902</v>
      </c>
      <c r="O28648" s="76" t="s">
        <v>4366</v>
      </c>
      <c r="P28648" s="82">
        <v>251</v>
      </c>
      <c r="Q28648" s="82" t="s">
        <v>103576</v>
      </c>
      <c r="R28648"/>
    </row>
    <row r="28649" spans="12:18" x14ac:dyDescent="0.25">
      <c r="L28649" t="s">
        <v>3493</v>
      </c>
      <c r="M28649" t="s">
        <v>30437</v>
      </c>
      <c r="N28649" t="s">
        <v>65903</v>
      </c>
      <c r="O28649" s="76" t="s">
        <v>4356</v>
      </c>
      <c r="P28649" s="82">
        <v>690</v>
      </c>
      <c r="Q28649" s="82" t="s">
        <v>103577</v>
      </c>
      <c r="R28649"/>
    </row>
    <row r="28650" spans="12:18" x14ac:dyDescent="0.25">
      <c r="L28650" t="s">
        <v>3493</v>
      </c>
      <c r="M28650" t="s">
        <v>25551</v>
      </c>
      <c r="N28650" t="s">
        <v>65904</v>
      </c>
      <c r="O28650" s="76" t="s">
        <v>4356</v>
      </c>
      <c r="P28650" s="82">
        <v>926</v>
      </c>
      <c r="Q28650" s="82" t="s">
        <v>103578</v>
      </c>
      <c r="R28650"/>
    </row>
    <row r="28651" spans="12:18" x14ac:dyDescent="0.25">
      <c r="L28651" t="s">
        <v>3493</v>
      </c>
      <c r="M28651" t="s">
        <v>27562</v>
      </c>
      <c r="N28651" t="s">
        <v>65905</v>
      </c>
      <c r="O28651" s="76" t="s">
        <v>4356</v>
      </c>
      <c r="P28651" s="82">
        <v>714</v>
      </c>
      <c r="Q28651" s="82" t="s">
        <v>103579</v>
      </c>
      <c r="R28651"/>
    </row>
    <row r="28652" spans="12:18" x14ac:dyDescent="0.25">
      <c r="L28652" t="s">
        <v>3493</v>
      </c>
      <c r="M28652" t="s">
        <v>30441</v>
      </c>
      <c r="N28652" t="s">
        <v>65906</v>
      </c>
      <c r="O28652" s="76" t="s">
        <v>4356</v>
      </c>
      <c r="P28652" s="82">
        <v>3236</v>
      </c>
      <c r="Q28652" s="82" t="s">
        <v>103580</v>
      </c>
      <c r="R28652"/>
    </row>
    <row r="28653" spans="12:18" x14ac:dyDescent="0.25">
      <c r="L28653" t="s">
        <v>3493</v>
      </c>
      <c r="M28653" t="s">
        <v>30445</v>
      </c>
      <c r="N28653" t="s">
        <v>65907</v>
      </c>
      <c r="O28653" s="76" t="s">
        <v>4366</v>
      </c>
      <c r="P28653" s="82">
        <v>187</v>
      </c>
      <c r="Q28653" s="82" t="s">
        <v>103581</v>
      </c>
      <c r="R28653"/>
    </row>
    <row r="28654" spans="12:18" x14ac:dyDescent="0.25">
      <c r="L28654" t="s">
        <v>3493</v>
      </c>
      <c r="M28654" t="s">
        <v>25552</v>
      </c>
      <c r="N28654" t="s">
        <v>65908</v>
      </c>
      <c r="O28654" s="76" t="s">
        <v>4356</v>
      </c>
      <c r="P28654" s="82">
        <v>905</v>
      </c>
      <c r="Q28654" s="82" t="s">
        <v>103582</v>
      </c>
      <c r="R28654"/>
    </row>
    <row r="28655" spans="12:18" x14ac:dyDescent="0.25">
      <c r="L28655" t="s">
        <v>3493</v>
      </c>
      <c r="M28655" t="s">
        <v>27564</v>
      </c>
      <c r="N28655" t="s">
        <v>65909</v>
      </c>
      <c r="O28655" s="76" t="s">
        <v>4366</v>
      </c>
      <c r="P28655" s="82">
        <v>233</v>
      </c>
      <c r="Q28655" s="82" t="s">
        <v>103584</v>
      </c>
      <c r="R28655"/>
    </row>
    <row r="28656" spans="12:18" x14ac:dyDescent="0.25">
      <c r="L28656" t="s">
        <v>3493</v>
      </c>
      <c r="M28656" t="s">
        <v>30449</v>
      </c>
      <c r="N28656" t="s">
        <v>65910</v>
      </c>
      <c r="O28656" s="76" t="s">
        <v>4366</v>
      </c>
      <c r="P28656" s="82">
        <v>209</v>
      </c>
      <c r="Q28656" s="82" t="s">
        <v>103585</v>
      </c>
      <c r="R28656"/>
    </row>
    <row r="28657" spans="12:18" x14ac:dyDescent="0.25">
      <c r="L28657" t="s">
        <v>3493</v>
      </c>
      <c r="M28657" t="s">
        <v>27566</v>
      </c>
      <c r="N28657" t="s">
        <v>65911</v>
      </c>
      <c r="O28657" s="76" t="s">
        <v>4356</v>
      </c>
      <c r="P28657" s="82">
        <v>1431</v>
      </c>
      <c r="Q28657" s="82" t="s">
        <v>103586</v>
      </c>
      <c r="R28657"/>
    </row>
    <row r="28658" spans="12:18" x14ac:dyDescent="0.25">
      <c r="L28658" t="s">
        <v>3493</v>
      </c>
      <c r="M28658" t="s">
        <v>27568</v>
      </c>
      <c r="N28658" t="s">
        <v>65912</v>
      </c>
      <c r="O28658" s="76" t="s">
        <v>4356</v>
      </c>
      <c r="P28658" s="82">
        <v>1970</v>
      </c>
      <c r="Q28658" s="82" t="s">
        <v>103587</v>
      </c>
      <c r="R28658"/>
    </row>
    <row r="28659" spans="12:18" x14ac:dyDescent="0.25">
      <c r="L28659" t="s">
        <v>3493</v>
      </c>
      <c r="M28659" t="s">
        <v>25553</v>
      </c>
      <c r="N28659" t="s">
        <v>65913</v>
      </c>
      <c r="O28659" s="76" t="s">
        <v>4356</v>
      </c>
      <c r="P28659" s="82">
        <v>799</v>
      </c>
      <c r="Q28659" s="82" t="s">
        <v>103589</v>
      </c>
      <c r="R28659"/>
    </row>
    <row r="28660" spans="12:18" x14ac:dyDescent="0.25">
      <c r="L28660" t="s">
        <v>3493</v>
      </c>
      <c r="M28660" t="s">
        <v>27142</v>
      </c>
      <c r="N28660" t="s">
        <v>65914</v>
      </c>
      <c r="O28660" s="76" t="s">
        <v>4356</v>
      </c>
      <c r="P28660" s="82">
        <v>114</v>
      </c>
      <c r="Q28660" s="82" t="s">
        <v>103588</v>
      </c>
      <c r="R28660"/>
    </row>
    <row r="28661" spans="12:18" x14ac:dyDescent="0.25">
      <c r="L28661" t="s">
        <v>3493</v>
      </c>
      <c r="M28661" t="s">
        <v>30452</v>
      </c>
      <c r="N28661" t="s">
        <v>65915</v>
      </c>
      <c r="O28661" s="76" t="s">
        <v>4366</v>
      </c>
      <c r="P28661" s="82">
        <v>159</v>
      </c>
      <c r="Q28661" s="82" t="s">
        <v>103590</v>
      </c>
      <c r="R28661"/>
    </row>
    <row r="28662" spans="12:18" x14ac:dyDescent="0.25">
      <c r="L28662" t="s">
        <v>3493</v>
      </c>
      <c r="M28662" t="s">
        <v>12838</v>
      </c>
      <c r="N28662" t="s">
        <v>65916</v>
      </c>
      <c r="O28662" s="76" t="s">
        <v>4356</v>
      </c>
      <c r="P28662" s="82">
        <v>2121</v>
      </c>
      <c r="Q28662" s="82" t="s">
        <v>103591</v>
      </c>
      <c r="R28662"/>
    </row>
    <row r="28663" spans="12:18" x14ac:dyDescent="0.25">
      <c r="L28663" t="s">
        <v>3493</v>
      </c>
      <c r="M28663" t="s">
        <v>27571</v>
      </c>
      <c r="N28663" t="s">
        <v>65917</v>
      </c>
      <c r="O28663" s="76" t="s">
        <v>4356</v>
      </c>
      <c r="P28663" s="82">
        <v>435</v>
      </c>
      <c r="Q28663" s="82" t="s">
        <v>103592</v>
      </c>
      <c r="R28663"/>
    </row>
    <row r="28664" spans="12:18" x14ac:dyDescent="0.25">
      <c r="L28664" t="s">
        <v>3493</v>
      </c>
      <c r="M28664" t="s">
        <v>27144</v>
      </c>
      <c r="N28664" t="s">
        <v>65918</v>
      </c>
      <c r="O28664" s="76" t="s">
        <v>4356</v>
      </c>
      <c r="P28664" s="82">
        <v>531</v>
      </c>
      <c r="Q28664" s="82" t="s">
        <v>103593</v>
      </c>
      <c r="R28664"/>
    </row>
    <row r="28665" spans="12:18" x14ac:dyDescent="0.25">
      <c r="L28665" t="s">
        <v>3493</v>
      </c>
      <c r="M28665" t="s">
        <v>30456</v>
      </c>
      <c r="N28665" t="s">
        <v>65919</v>
      </c>
      <c r="O28665" s="76" t="s">
        <v>4366</v>
      </c>
      <c r="P28665" s="82">
        <v>335</v>
      </c>
      <c r="Q28665" s="82" t="s">
        <v>103594</v>
      </c>
      <c r="R28665"/>
    </row>
    <row r="28666" spans="12:18" x14ac:dyDescent="0.25">
      <c r="L28666" t="s">
        <v>3493</v>
      </c>
      <c r="M28666" t="s">
        <v>27573</v>
      </c>
      <c r="N28666" t="s">
        <v>65920</v>
      </c>
      <c r="O28666" s="76" t="s">
        <v>4366</v>
      </c>
      <c r="P28666" s="82">
        <v>395</v>
      </c>
      <c r="Q28666" s="82" t="s">
        <v>103595</v>
      </c>
      <c r="R28666"/>
    </row>
    <row r="28667" spans="12:18" x14ac:dyDescent="0.25">
      <c r="L28667" t="s">
        <v>3493</v>
      </c>
      <c r="M28667" t="s">
        <v>30460</v>
      </c>
      <c r="N28667" t="s">
        <v>65921</v>
      </c>
      <c r="O28667" s="76" t="s">
        <v>4374</v>
      </c>
      <c r="P28667" s="82">
        <v>2076</v>
      </c>
      <c r="Q28667" s="82" t="s">
        <v>72645</v>
      </c>
      <c r="R28667"/>
    </row>
    <row r="28668" spans="12:18" x14ac:dyDescent="0.25">
      <c r="L28668" t="s">
        <v>3493</v>
      </c>
      <c r="M28668" t="s">
        <v>25555</v>
      </c>
      <c r="N28668" t="s">
        <v>65922</v>
      </c>
      <c r="O28668" s="76" t="s">
        <v>4356</v>
      </c>
      <c r="P28668" s="82">
        <v>1759</v>
      </c>
      <c r="Q28668" s="82" t="s">
        <v>103597</v>
      </c>
      <c r="R28668"/>
    </row>
    <row r="28669" spans="12:18" x14ac:dyDescent="0.25">
      <c r="L28669" t="s">
        <v>3493</v>
      </c>
      <c r="M28669" t="s">
        <v>30463</v>
      </c>
      <c r="N28669" t="s">
        <v>65923</v>
      </c>
      <c r="O28669" s="76" t="s">
        <v>4356</v>
      </c>
      <c r="P28669" s="82">
        <v>968</v>
      </c>
      <c r="Q28669" s="82" t="s">
        <v>103598</v>
      </c>
      <c r="R28669"/>
    </row>
    <row r="28670" spans="12:18" x14ac:dyDescent="0.25">
      <c r="L28670" t="s">
        <v>3493</v>
      </c>
      <c r="M28670" t="s">
        <v>25556</v>
      </c>
      <c r="N28670" t="s">
        <v>65924</v>
      </c>
      <c r="O28670" s="76" t="s">
        <v>4356</v>
      </c>
      <c r="P28670" s="82">
        <v>253</v>
      </c>
      <c r="Q28670" s="82" t="s">
        <v>103599</v>
      </c>
      <c r="R28670"/>
    </row>
    <row r="28671" spans="12:18" x14ac:dyDescent="0.25">
      <c r="L28671" t="s">
        <v>3493</v>
      </c>
      <c r="M28671" t="s">
        <v>30465</v>
      </c>
      <c r="N28671" t="s">
        <v>65925</v>
      </c>
      <c r="O28671" s="76" t="s">
        <v>4356</v>
      </c>
      <c r="P28671" s="82">
        <v>626</v>
      </c>
      <c r="Q28671" s="82" t="s">
        <v>103600</v>
      </c>
      <c r="R28671"/>
    </row>
    <row r="28672" spans="12:18" x14ac:dyDescent="0.25">
      <c r="L28672" t="s">
        <v>3493</v>
      </c>
      <c r="M28672" t="s">
        <v>29487</v>
      </c>
      <c r="N28672" t="s">
        <v>65926</v>
      </c>
      <c r="O28672" s="76" t="s">
        <v>4366</v>
      </c>
      <c r="P28672" s="82">
        <v>472</v>
      </c>
      <c r="Q28672" s="82" t="s">
        <v>103601</v>
      </c>
      <c r="R28672"/>
    </row>
    <row r="28673" spans="12:18" x14ac:dyDescent="0.25">
      <c r="L28673" t="s">
        <v>3493</v>
      </c>
      <c r="M28673" t="s">
        <v>25557</v>
      </c>
      <c r="N28673" t="s">
        <v>65927</v>
      </c>
      <c r="O28673" s="76" t="s">
        <v>4356</v>
      </c>
      <c r="P28673" s="82">
        <v>503</v>
      </c>
      <c r="Q28673" s="82" t="s">
        <v>103602</v>
      </c>
      <c r="R28673"/>
    </row>
    <row r="28674" spans="12:18" x14ac:dyDescent="0.25">
      <c r="L28674" t="s">
        <v>3493</v>
      </c>
      <c r="M28674" t="s">
        <v>27575</v>
      </c>
      <c r="N28674" t="s">
        <v>65928</v>
      </c>
      <c r="O28674" s="76" t="s">
        <v>4356</v>
      </c>
      <c r="P28674" s="82">
        <v>740</v>
      </c>
      <c r="Q28674" s="82" t="s">
        <v>103603</v>
      </c>
      <c r="R28674"/>
    </row>
    <row r="28675" spans="12:18" x14ac:dyDescent="0.25">
      <c r="L28675" t="s">
        <v>3493</v>
      </c>
      <c r="M28675" t="s">
        <v>13936</v>
      </c>
      <c r="N28675" t="s">
        <v>65929</v>
      </c>
      <c r="O28675" s="76" t="s">
        <v>4356</v>
      </c>
      <c r="P28675" s="82">
        <v>560</v>
      </c>
      <c r="Q28675" s="82" t="s">
        <v>103604</v>
      </c>
      <c r="R28675"/>
    </row>
    <row r="28676" spans="12:18" x14ac:dyDescent="0.25">
      <c r="L28676" t="s">
        <v>3493</v>
      </c>
      <c r="M28676" t="s">
        <v>30467</v>
      </c>
      <c r="N28676" t="s">
        <v>65930</v>
      </c>
      <c r="O28676" s="76" t="s">
        <v>4356</v>
      </c>
      <c r="P28676" s="82">
        <v>2418</v>
      </c>
      <c r="Q28676" s="82" t="s">
        <v>103606</v>
      </c>
      <c r="R28676"/>
    </row>
    <row r="28677" spans="12:18" x14ac:dyDescent="0.25">
      <c r="L28677" t="s">
        <v>3493</v>
      </c>
      <c r="M28677" t="s">
        <v>25558</v>
      </c>
      <c r="N28677" t="s">
        <v>65931</v>
      </c>
      <c r="O28677" s="76" t="s">
        <v>4356</v>
      </c>
      <c r="P28677" s="82">
        <v>570</v>
      </c>
      <c r="Q28677" s="82" t="s">
        <v>103605</v>
      </c>
      <c r="R28677"/>
    </row>
    <row r="28678" spans="12:18" x14ac:dyDescent="0.25">
      <c r="L28678" t="s">
        <v>3493</v>
      </c>
      <c r="M28678" t="s">
        <v>25559</v>
      </c>
      <c r="N28678" t="s">
        <v>65932</v>
      </c>
      <c r="O28678" s="76" t="s">
        <v>4356</v>
      </c>
      <c r="P28678" s="82">
        <v>2688</v>
      </c>
      <c r="Q28678" s="82" t="s">
        <v>103607</v>
      </c>
      <c r="R28678"/>
    </row>
    <row r="28679" spans="12:18" x14ac:dyDescent="0.25">
      <c r="L28679" t="s">
        <v>3493</v>
      </c>
      <c r="M28679" t="s">
        <v>29490</v>
      </c>
      <c r="N28679" t="s">
        <v>65933</v>
      </c>
      <c r="O28679" s="76" t="s">
        <v>4356</v>
      </c>
      <c r="P28679" s="82">
        <v>179</v>
      </c>
      <c r="Q28679" s="82" t="s">
        <v>103608</v>
      </c>
      <c r="R28679"/>
    </row>
    <row r="28680" spans="12:18" x14ac:dyDescent="0.25">
      <c r="L28680" t="s">
        <v>3493</v>
      </c>
      <c r="M28680" t="s">
        <v>27146</v>
      </c>
      <c r="N28680" t="s">
        <v>65934</v>
      </c>
      <c r="O28680" s="76" t="s">
        <v>4356</v>
      </c>
      <c r="P28680" s="82">
        <v>737</v>
      </c>
      <c r="Q28680" s="82" t="s">
        <v>103609</v>
      </c>
      <c r="R28680"/>
    </row>
    <row r="28681" spans="12:18" x14ac:dyDescent="0.25">
      <c r="L28681" t="s">
        <v>3493</v>
      </c>
      <c r="M28681" t="s">
        <v>27578</v>
      </c>
      <c r="N28681" t="s">
        <v>65935</v>
      </c>
      <c r="O28681" s="76" t="s">
        <v>4356</v>
      </c>
      <c r="P28681" s="82">
        <v>1029</v>
      </c>
      <c r="Q28681" s="82" t="s">
        <v>103610</v>
      </c>
      <c r="R28681"/>
    </row>
    <row r="28682" spans="12:18" x14ac:dyDescent="0.25">
      <c r="L28682" t="s">
        <v>3493</v>
      </c>
      <c r="M28682" t="s">
        <v>27580</v>
      </c>
      <c r="N28682" t="s">
        <v>65936</v>
      </c>
      <c r="O28682" s="76" t="s">
        <v>4356</v>
      </c>
      <c r="P28682" s="82">
        <v>1303</v>
      </c>
      <c r="Q28682" s="82" t="s">
        <v>103611</v>
      </c>
      <c r="R28682"/>
    </row>
    <row r="28683" spans="12:18" x14ac:dyDescent="0.25">
      <c r="L28683" t="s">
        <v>3493</v>
      </c>
      <c r="M28683" t="s">
        <v>29494</v>
      </c>
      <c r="N28683" t="s">
        <v>65937</v>
      </c>
      <c r="O28683" s="76" t="s">
        <v>4366</v>
      </c>
      <c r="P28683" s="82">
        <v>244</v>
      </c>
      <c r="Q28683" s="82" t="s">
        <v>103612</v>
      </c>
      <c r="R28683"/>
    </row>
    <row r="28684" spans="12:18" x14ac:dyDescent="0.25">
      <c r="L28684" t="s">
        <v>3493</v>
      </c>
      <c r="M28684" t="s">
        <v>27148</v>
      </c>
      <c r="N28684" t="s">
        <v>65938</v>
      </c>
      <c r="O28684" s="76" t="s">
        <v>4374</v>
      </c>
      <c r="P28684" s="82">
        <v>2120</v>
      </c>
      <c r="Q28684" s="82" t="s">
        <v>103613</v>
      </c>
      <c r="R28684"/>
    </row>
    <row r="28685" spans="12:18" x14ac:dyDescent="0.25">
      <c r="L28685" t="s">
        <v>3493</v>
      </c>
      <c r="M28685" t="s">
        <v>30469</v>
      </c>
      <c r="N28685" t="s">
        <v>65939</v>
      </c>
      <c r="O28685" s="76" t="s">
        <v>4366</v>
      </c>
      <c r="P28685" s="82">
        <v>288</v>
      </c>
      <c r="Q28685" s="82" t="s">
        <v>103614</v>
      </c>
      <c r="R28685"/>
    </row>
    <row r="28686" spans="12:18" x14ac:dyDescent="0.25">
      <c r="L28686" t="s">
        <v>3493</v>
      </c>
      <c r="M28686" t="s">
        <v>25560</v>
      </c>
      <c r="N28686" t="s">
        <v>65940</v>
      </c>
      <c r="O28686" s="76" t="s">
        <v>4374</v>
      </c>
      <c r="P28686" s="82">
        <v>1925</v>
      </c>
      <c r="Q28686" s="82" t="s">
        <v>72645</v>
      </c>
      <c r="R28686"/>
    </row>
    <row r="28687" spans="12:18" x14ac:dyDescent="0.25">
      <c r="L28687" t="s">
        <v>3493</v>
      </c>
      <c r="M28687" t="s">
        <v>27583</v>
      </c>
      <c r="N28687" t="s">
        <v>65941</v>
      </c>
      <c r="O28687" s="76" t="s">
        <v>4356</v>
      </c>
      <c r="P28687" s="82">
        <v>364</v>
      </c>
      <c r="Q28687" s="82" t="s">
        <v>103615</v>
      </c>
      <c r="R28687"/>
    </row>
    <row r="28688" spans="12:18" x14ac:dyDescent="0.25">
      <c r="L28688" t="s">
        <v>3493</v>
      </c>
      <c r="M28688" t="s">
        <v>27585</v>
      </c>
      <c r="N28688" t="s">
        <v>65942</v>
      </c>
      <c r="O28688" s="76" t="s">
        <v>4366</v>
      </c>
      <c r="P28688" s="82">
        <v>235</v>
      </c>
      <c r="Q28688" s="82" t="s">
        <v>103616</v>
      </c>
      <c r="R28688"/>
    </row>
    <row r="28689" spans="12:18" x14ac:dyDescent="0.25">
      <c r="L28689" t="s">
        <v>3493</v>
      </c>
      <c r="M28689" t="s">
        <v>29498</v>
      </c>
      <c r="N28689" t="s">
        <v>65943</v>
      </c>
      <c r="O28689" s="76" t="s">
        <v>4356</v>
      </c>
      <c r="P28689" s="82">
        <v>226</v>
      </c>
      <c r="Q28689" s="82" t="s">
        <v>103617</v>
      </c>
      <c r="R28689"/>
    </row>
    <row r="28690" spans="12:18" x14ac:dyDescent="0.25">
      <c r="L28690" t="s">
        <v>3493</v>
      </c>
      <c r="M28690" t="s">
        <v>30473</v>
      </c>
      <c r="N28690" t="s">
        <v>65944</v>
      </c>
      <c r="O28690" s="76" t="s">
        <v>4356</v>
      </c>
      <c r="P28690" s="82">
        <v>377</v>
      </c>
      <c r="Q28690" s="82" t="s">
        <v>103618</v>
      </c>
      <c r="R28690"/>
    </row>
    <row r="28691" spans="12:18" x14ac:dyDescent="0.25">
      <c r="L28691" t="s">
        <v>3493</v>
      </c>
      <c r="M28691" t="s">
        <v>25561</v>
      </c>
      <c r="N28691" t="s">
        <v>65945</v>
      </c>
      <c r="O28691" s="76" t="s">
        <v>4356</v>
      </c>
      <c r="P28691" s="82">
        <v>831</v>
      </c>
      <c r="Q28691" s="82" t="s">
        <v>103619</v>
      </c>
      <c r="R28691"/>
    </row>
    <row r="28692" spans="12:18" x14ac:dyDescent="0.25">
      <c r="L28692" t="s">
        <v>3493</v>
      </c>
      <c r="M28692" t="s">
        <v>27150</v>
      </c>
      <c r="N28692" t="s">
        <v>65946</v>
      </c>
      <c r="O28692" s="76" t="s">
        <v>4356</v>
      </c>
      <c r="P28692" s="82">
        <v>686</v>
      </c>
      <c r="Q28692" s="82" t="s">
        <v>103620</v>
      </c>
      <c r="R28692"/>
    </row>
    <row r="28693" spans="12:18" x14ac:dyDescent="0.25">
      <c r="L28693" t="s">
        <v>3493</v>
      </c>
      <c r="M28693" t="s">
        <v>30477</v>
      </c>
      <c r="N28693" t="s">
        <v>65947</v>
      </c>
      <c r="O28693" s="76" t="s">
        <v>4356</v>
      </c>
      <c r="P28693" s="82">
        <v>512</v>
      </c>
      <c r="Q28693" s="82" t="s">
        <v>103621</v>
      </c>
      <c r="R28693"/>
    </row>
    <row r="28694" spans="12:18" x14ac:dyDescent="0.25">
      <c r="L28694" t="s">
        <v>3493</v>
      </c>
      <c r="M28694" t="s">
        <v>7498</v>
      </c>
      <c r="N28694" t="s">
        <v>65948</v>
      </c>
      <c r="O28694" s="76" t="s">
        <v>4374</v>
      </c>
      <c r="P28694" s="82">
        <v>2529</v>
      </c>
      <c r="Q28694" s="82" t="s">
        <v>72645</v>
      </c>
      <c r="R28694"/>
    </row>
    <row r="28695" spans="12:18" x14ac:dyDescent="0.25">
      <c r="L28695" t="s">
        <v>3493</v>
      </c>
      <c r="M28695" t="s">
        <v>7681</v>
      </c>
      <c r="N28695" t="s">
        <v>65949</v>
      </c>
      <c r="O28695" s="76" t="s">
        <v>4356</v>
      </c>
      <c r="P28695" s="82">
        <v>562</v>
      </c>
      <c r="Q28695" s="82" t="s">
        <v>103623</v>
      </c>
      <c r="R28695"/>
    </row>
    <row r="28696" spans="12:18" x14ac:dyDescent="0.25">
      <c r="L28696" t="s">
        <v>3493</v>
      </c>
      <c r="M28696" t="s">
        <v>27152</v>
      </c>
      <c r="N28696" t="s">
        <v>65950</v>
      </c>
      <c r="O28696" s="76" t="s">
        <v>4366</v>
      </c>
      <c r="P28696" s="82">
        <v>225</v>
      </c>
      <c r="Q28696" s="82" t="s">
        <v>103624</v>
      </c>
      <c r="R28696"/>
    </row>
    <row r="28697" spans="12:18" x14ac:dyDescent="0.25">
      <c r="L28697" t="s">
        <v>3493</v>
      </c>
      <c r="M28697" t="s">
        <v>25562</v>
      </c>
      <c r="N28697" t="s">
        <v>65951</v>
      </c>
      <c r="O28697" s="76" t="s">
        <v>4356</v>
      </c>
      <c r="P28697" s="82">
        <v>456</v>
      </c>
      <c r="Q28697" s="82" t="s">
        <v>103625</v>
      </c>
      <c r="R28697"/>
    </row>
    <row r="28698" spans="12:18" x14ac:dyDescent="0.25">
      <c r="L28698" t="s">
        <v>3493</v>
      </c>
      <c r="M28698" t="s">
        <v>29186</v>
      </c>
      <c r="N28698" t="s">
        <v>65952</v>
      </c>
      <c r="O28698" s="76" t="s">
        <v>4356</v>
      </c>
      <c r="P28698" s="82">
        <v>513</v>
      </c>
      <c r="Q28698" s="82" t="s">
        <v>103626</v>
      </c>
      <c r="R28698"/>
    </row>
    <row r="28699" spans="12:18" x14ac:dyDescent="0.25">
      <c r="L28699" t="s">
        <v>3493</v>
      </c>
      <c r="M28699" t="s">
        <v>30480</v>
      </c>
      <c r="N28699" t="s">
        <v>65953</v>
      </c>
      <c r="O28699" s="76" t="s">
        <v>4356</v>
      </c>
      <c r="P28699" s="82">
        <v>855</v>
      </c>
      <c r="Q28699" s="82" t="s">
        <v>103627</v>
      </c>
      <c r="R28699"/>
    </row>
    <row r="28700" spans="12:18" x14ac:dyDescent="0.25">
      <c r="L28700" t="s">
        <v>3493</v>
      </c>
      <c r="M28700" t="s">
        <v>27563</v>
      </c>
      <c r="N28700" t="s">
        <v>65954</v>
      </c>
      <c r="O28700" s="76" t="s">
        <v>4366</v>
      </c>
      <c r="P28700" s="82">
        <v>316</v>
      </c>
      <c r="Q28700" s="82" t="s">
        <v>103583</v>
      </c>
      <c r="R28700"/>
    </row>
    <row r="28701" spans="12:18" x14ac:dyDescent="0.25">
      <c r="L28701" t="s">
        <v>3493</v>
      </c>
      <c r="M28701" t="s">
        <v>25554</v>
      </c>
      <c r="N28701" t="s">
        <v>65955</v>
      </c>
      <c r="O28701" s="76" t="s">
        <v>4356</v>
      </c>
      <c r="P28701" s="82">
        <v>2051</v>
      </c>
      <c r="Q28701" s="82" t="s">
        <v>103596</v>
      </c>
      <c r="R28701"/>
    </row>
    <row r="28702" spans="12:18" x14ac:dyDescent="0.25">
      <c r="L28702" t="s">
        <v>3493</v>
      </c>
      <c r="M28702" t="s">
        <v>29502</v>
      </c>
      <c r="N28702" t="s">
        <v>65956</v>
      </c>
      <c r="O28702" s="76" t="s">
        <v>4356</v>
      </c>
      <c r="P28702" s="82">
        <v>763</v>
      </c>
      <c r="Q28702" s="82" t="s">
        <v>103622</v>
      </c>
      <c r="R28702"/>
    </row>
    <row r="28703" spans="12:18" x14ac:dyDescent="0.25">
      <c r="L28703" t="s">
        <v>3493</v>
      </c>
      <c r="M28703" t="s">
        <v>30488</v>
      </c>
      <c r="N28703" t="s">
        <v>65957</v>
      </c>
      <c r="O28703" s="76" t="s">
        <v>4356</v>
      </c>
      <c r="P28703" s="82">
        <v>340</v>
      </c>
      <c r="Q28703" s="82" t="s">
        <v>103646</v>
      </c>
      <c r="R28703"/>
    </row>
    <row r="28704" spans="12:18" x14ac:dyDescent="0.25">
      <c r="L28704" t="s">
        <v>3493</v>
      </c>
      <c r="M28704" t="s">
        <v>30495</v>
      </c>
      <c r="N28704" t="s">
        <v>65958</v>
      </c>
      <c r="O28704" s="76" t="s">
        <v>4366</v>
      </c>
      <c r="P28704" s="82">
        <v>314</v>
      </c>
      <c r="Q28704" s="82" t="s">
        <v>103647</v>
      </c>
      <c r="R28704"/>
    </row>
    <row r="28705" spans="12:18" x14ac:dyDescent="0.25">
      <c r="L28705" t="s">
        <v>3493</v>
      </c>
      <c r="M28705" t="s">
        <v>27594</v>
      </c>
      <c r="N28705" t="s">
        <v>65959</v>
      </c>
      <c r="O28705" s="76" t="s">
        <v>4366</v>
      </c>
      <c r="P28705" s="82">
        <v>134</v>
      </c>
      <c r="Q28705" s="82" t="s">
        <v>103648</v>
      </c>
      <c r="R28705"/>
    </row>
    <row r="28706" spans="12:18" x14ac:dyDescent="0.25">
      <c r="L28706" t="s">
        <v>3493</v>
      </c>
      <c r="M28706" t="s">
        <v>29528</v>
      </c>
      <c r="N28706" t="s">
        <v>65960</v>
      </c>
      <c r="O28706" s="76" t="s">
        <v>4356</v>
      </c>
      <c r="P28706" s="82">
        <v>480</v>
      </c>
      <c r="Q28706" s="82" t="s">
        <v>103649</v>
      </c>
      <c r="R28706"/>
    </row>
    <row r="28707" spans="12:18" x14ac:dyDescent="0.25">
      <c r="L28707" t="s">
        <v>3493</v>
      </c>
      <c r="M28707" t="s">
        <v>30498</v>
      </c>
      <c r="N28707" t="s">
        <v>65961</v>
      </c>
      <c r="O28707" s="76" t="s">
        <v>4356</v>
      </c>
      <c r="P28707" s="82">
        <v>3056</v>
      </c>
      <c r="Q28707" s="82" t="s">
        <v>103650</v>
      </c>
      <c r="R28707"/>
    </row>
    <row r="28708" spans="12:18" x14ac:dyDescent="0.25">
      <c r="L28708" t="s">
        <v>3493</v>
      </c>
      <c r="M28708" t="s">
        <v>29531</v>
      </c>
      <c r="N28708" t="s">
        <v>65962</v>
      </c>
      <c r="O28708" s="76" t="s">
        <v>4356</v>
      </c>
      <c r="P28708" s="82">
        <v>1057</v>
      </c>
      <c r="Q28708" s="82" t="s">
        <v>103651</v>
      </c>
      <c r="R28708"/>
    </row>
    <row r="28709" spans="12:18" x14ac:dyDescent="0.25">
      <c r="L28709" t="s">
        <v>3493</v>
      </c>
      <c r="M28709" t="s">
        <v>27163</v>
      </c>
      <c r="N28709" t="s">
        <v>65963</v>
      </c>
      <c r="O28709" s="76" t="s">
        <v>4356</v>
      </c>
      <c r="P28709" s="82">
        <v>135</v>
      </c>
      <c r="Q28709" s="82" t="s">
        <v>103652</v>
      </c>
      <c r="R28709"/>
    </row>
    <row r="28710" spans="12:18" x14ac:dyDescent="0.25">
      <c r="L28710" t="s">
        <v>3493</v>
      </c>
      <c r="M28710" t="s">
        <v>25568</v>
      </c>
      <c r="N28710" t="s">
        <v>65964</v>
      </c>
      <c r="O28710" s="76" t="s">
        <v>4366</v>
      </c>
      <c r="P28710" s="82">
        <v>213</v>
      </c>
      <c r="Q28710" s="82" t="s">
        <v>103653</v>
      </c>
      <c r="R28710"/>
    </row>
    <row r="28711" spans="12:18" x14ac:dyDescent="0.25">
      <c r="L28711" t="s">
        <v>3493</v>
      </c>
      <c r="M28711" t="s">
        <v>27165</v>
      </c>
      <c r="N28711" t="s">
        <v>65965</v>
      </c>
      <c r="O28711" s="76" t="s">
        <v>4356</v>
      </c>
      <c r="P28711" s="82">
        <v>164</v>
      </c>
      <c r="Q28711" s="82" t="s">
        <v>103654</v>
      </c>
      <c r="R28711"/>
    </row>
    <row r="28712" spans="12:18" x14ac:dyDescent="0.25">
      <c r="L28712" t="s">
        <v>3493</v>
      </c>
      <c r="M28712" t="s">
        <v>25569</v>
      </c>
      <c r="N28712" t="s">
        <v>65966</v>
      </c>
      <c r="O28712" s="76" t="s">
        <v>4356</v>
      </c>
      <c r="P28712" s="82">
        <v>92</v>
      </c>
      <c r="Q28712" s="82" t="s">
        <v>103655</v>
      </c>
      <c r="R28712"/>
    </row>
    <row r="28713" spans="12:18" x14ac:dyDescent="0.25">
      <c r="L28713" t="s">
        <v>3493</v>
      </c>
      <c r="M28713" t="s">
        <v>29533</v>
      </c>
      <c r="N28713" t="s">
        <v>65967</v>
      </c>
      <c r="O28713" s="76" t="s">
        <v>4356</v>
      </c>
      <c r="P28713" s="82">
        <v>439</v>
      </c>
      <c r="Q28713" s="82" t="s">
        <v>103656</v>
      </c>
      <c r="R28713"/>
    </row>
    <row r="28714" spans="12:18" x14ac:dyDescent="0.25">
      <c r="L28714" t="s">
        <v>3493</v>
      </c>
      <c r="M28714" t="s">
        <v>29535</v>
      </c>
      <c r="N28714" t="s">
        <v>65968</v>
      </c>
      <c r="O28714" s="76" t="s">
        <v>4356</v>
      </c>
      <c r="P28714" s="82">
        <v>724</v>
      </c>
      <c r="Q28714" s="82" t="s">
        <v>103657</v>
      </c>
      <c r="R28714"/>
    </row>
    <row r="28715" spans="12:18" x14ac:dyDescent="0.25">
      <c r="L28715" t="s">
        <v>3493</v>
      </c>
      <c r="M28715" t="s">
        <v>27167</v>
      </c>
      <c r="N28715" t="s">
        <v>65969</v>
      </c>
      <c r="O28715" s="76" t="s">
        <v>4356</v>
      </c>
      <c r="P28715" s="82">
        <v>1607</v>
      </c>
      <c r="Q28715" s="82" t="s">
        <v>103658</v>
      </c>
      <c r="R28715"/>
    </row>
    <row r="28716" spans="12:18" x14ac:dyDescent="0.25">
      <c r="L28716" t="s">
        <v>3493</v>
      </c>
      <c r="M28716" t="s">
        <v>30501</v>
      </c>
      <c r="N28716" t="s">
        <v>65970</v>
      </c>
      <c r="O28716" s="76" t="s">
        <v>4356</v>
      </c>
      <c r="P28716" s="82">
        <v>1409</v>
      </c>
      <c r="Q28716" s="82" t="s">
        <v>103659</v>
      </c>
      <c r="R28716"/>
    </row>
    <row r="28717" spans="12:18" x14ac:dyDescent="0.25">
      <c r="L28717" t="s">
        <v>3493</v>
      </c>
      <c r="M28717" t="s">
        <v>29537</v>
      </c>
      <c r="N28717" t="s">
        <v>65971</v>
      </c>
      <c r="O28717" s="76" t="s">
        <v>4356</v>
      </c>
      <c r="P28717" s="82">
        <v>1415</v>
      </c>
      <c r="Q28717" s="82" t="s">
        <v>103660</v>
      </c>
      <c r="R28717"/>
    </row>
    <row r="28718" spans="12:18" x14ac:dyDescent="0.25">
      <c r="L28718" t="s">
        <v>3493</v>
      </c>
      <c r="M28718" t="s">
        <v>30503</v>
      </c>
      <c r="N28718" t="s">
        <v>65972</v>
      </c>
      <c r="O28718" s="76" t="s">
        <v>4366</v>
      </c>
      <c r="P28718" s="82">
        <v>466</v>
      </c>
      <c r="Q28718" s="82" t="s">
        <v>103661</v>
      </c>
      <c r="R28718"/>
    </row>
    <row r="28719" spans="12:18" x14ac:dyDescent="0.25">
      <c r="L28719" t="s">
        <v>3493</v>
      </c>
      <c r="M28719" t="s">
        <v>27170</v>
      </c>
      <c r="N28719" t="s">
        <v>65973</v>
      </c>
      <c r="O28719" s="76" t="s">
        <v>4356</v>
      </c>
      <c r="P28719" s="82">
        <v>1650</v>
      </c>
      <c r="Q28719" s="82" t="s">
        <v>103663</v>
      </c>
      <c r="R28719"/>
    </row>
    <row r="28720" spans="12:18" x14ac:dyDescent="0.25">
      <c r="L28720" t="s">
        <v>3493</v>
      </c>
      <c r="M28720" t="s">
        <v>29540</v>
      </c>
      <c r="N28720" t="s">
        <v>65974</v>
      </c>
      <c r="O28720" s="76" t="s">
        <v>4356</v>
      </c>
      <c r="P28720" s="82">
        <v>1510</v>
      </c>
      <c r="Q28720" s="82" t="s">
        <v>103664</v>
      </c>
      <c r="R28720"/>
    </row>
    <row r="28721" spans="12:18" x14ac:dyDescent="0.25">
      <c r="L28721" t="s">
        <v>3493</v>
      </c>
      <c r="M28721" t="s">
        <v>27520</v>
      </c>
      <c r="N28721" t="s">
        <v>65975</v>
      </c>
      <c r="O28721" s="76" t="s">
        <v>4366</v>
      </c>
      <c r="P28721" s="82">
        <v>528</v>
      </c>
      <c r="Q28721" s="82" t="s">
        <v>103456</v>
      </c>
      <c r="R28721"/>
    </row>
    <row r="28722" spans="12:18" x14ac:dyDescent="0.25">
      <c r="L28722" t="s">
        <v>3493</v>
      </c>
      <c r="M28722" t="s">
        <v>29543</v>
      </c>
      <c r="N28722" t="s">
        <v>65976</v>
      </c>
      <c r="O28722" s="76" t="s">
        <v>4366</v>
      </c>
      <c r="P28722" s="82">
        <v>318</v>
      </c>
      <c r="Q28722" s="82" t="s">
        <v>103665</v>
      </c>
      <c r="R28722"/>
    </row>
    <row r="28723" spans="12:18" x14ac:dyDescent="0.25">
      <c r="L28723" t="s">
        <v>3493</v>
      </c>
      <c r="M28723" t="s">
        <v>27172</v>
      </c>
      <c r="N28723" t="s">
        <v>65977</v>
      </c>
      <c r="O28723" s="76" t="s">
        <v>4356</v>
      </c>
      <c r="P28723" s="82">
        <v>805</v>
      </c>
      <c r="Q28723" s="82" t="s">
        <v>103666</v>
      </c>
      <c r="R28723"/>
    </row>
    <row r="28724" spans="12:18" x14ac:dyDescent="0.25">
      <c r="L28724" t="s">
        <v>3493</v>
      </c>
      <c r="M28724" t="s">
        <v>29547</v>
      </c>
      <c r="N28724" t="s">
        <v>65978</v>
      </c>
      <c r="O28724" s="76" t="s">
        <v>4366</v>
      </c>
      <c r="P28724" s="82">
        <v>324</v>
      </c>
      <c r="Q28724" s="82" t="s">
        <v>103667</v>
      </c>
      <c r="R28724"/>
    </row>
    <row r="28725" spans="12:18" x14ac:dyDescent="0.25">
      <c r="L28725" t="s">
        <v>3493</v>
      </c>
      <c r="M28725" t="s">
        <v>27174</v>
      </c>
      <c r="N28725" t="s">
        <v>65979</v>
      </c>
      <c r="O28725" s="76" t="s">
        <v>4356</v>
      </c>
      <c r="P28725" s="82">
        <v>613</v>
      </c>
      <c r="Q28725" s="82" t="s">
        <v>103668</v>
      </c>
      <c r="R28725"/>
    </row>
    <row r="28726" spans="12:18" x14ac:dyDescent="0.25">
      <c r="L28726" t="s">
        <v>3493</v>
      </c>
      <c r="M28726" t="s">
        <v>29550</v>
      </c>
      <c r="N28726" t="s">
        <v>65980</v>
      </c>
      <c r="O28726" s="76" t="s">
        <v>4366</v>
      </c>
      <c r="P28726" s="82">
        <v>333</v>
      </c>
      <c r="Q28726" s="82" t="s">
        <v>103669</v>
      </c>
      <c r="R28726"/>
    </row>
    <row r="28727" spans="12:18" x14ac:dyDescent="0.25">
      <c r="L28727" t="s">
        <v>3493</v>
      </c>
      <c r="M28727" t="s">
        <v>30508</v>
      </c>
      <c r="N28727" t="s">
        <v>65981</v>
      </c>
      <c r="O28727" s="76" t="s">
        <v>4366</v>
      </c>
      <c r="P28727" s="82">
        <v>76</v>
      </c>
      <c r="Q28727" s="82" t="s">
        <v>103670</v>
      </c>
      <c r="R28727"/>
    </row>
    <row r="28728" spans="12:18" x14ac:dyDescent="0.25">
      <c r="L28728" t="s">
        <v>3493</v>
      </c>
      <c r="M28728" t="s">
        <v>29553</v>
      </c>
      <c r="N28728" t="s">
        <v>65982</v>
      </c>
      <c r="O28728" s="76" t="s">
        <v>4356</v>
      </c>
      <c r="P28728" s="82">
        <v>2553</v>
      </c>
      <c r="Q28728" s="82" t="s">
        <v>103671</v>
      </c>
      <c r="R28728"/>
    </row>
    <row r="28729" spans="12:18" x14ac:dyDescent="0.25">
      <c r="L28729" t="s">
        <v>3493</v>
      </c>
      <c r="M28729" t="s">
        <v>27596</v>
      </c>
      <c r="N28729" t="s">
        <v>65983</v>
      </c>
      <c r="O28729" s="76" t="s">
        <v>4366</v>
      </c>
      <c r="P28729" s="82">
        <v>152</v>
      </c>
      <c r="Q28729" s="82" t="s">
        <v>103672</v>
      </c>
      <c r="R28729"/>
    </row>
    <row r="28730" spans="12:18" x14ac:dyDescent="0.25">
      <c r="L28730" t="s">
        <v>3493</v>
      </c>
      <c r="M28730" t="s">
        <v>25570</v>
      </c>
      <c r="N28730" t="s">
        <v>65984</v>
      </c>
      <c r="O28730" s="76" t="s">
        <v>4356</v>
      </c>
      <c r="P28730" s="82">
        <v>558</v>
      </c>
      <c r="Q28730" s="82" t="s">
        <v>103673</v>
      </c>
      <c r="R28730"/>
    </row>
    <row r="28731" spans="12:18" x14ac:dyDescent="0.25">
      <c r="L28731" t="s">
        <v>3493</v>
      </c>
      <c r="M28731" t="s">
        <v>27598</v>
      </c>
      <c r="N28731" t="s">
        <v>65985</v>
      </c>
      <c r="O28731" s="76" t="s">
        <v>4356</v>
      </c>
      <c r="P28731" s="82">
        <v>711</v>
      </c>
      <c r="Q28731" s="82" t="s">
        <v>103674</v>
      </c>
      <c r="R28731"/>
    </row>
    <row r="28732" spans="12:18" x14ac:dyDescent="0.25">
      <c r="L28732" t="s">
        <v>3493</v>
      </c>
      <c r="M28732" t="s">
        <v>27600</v>
      </c>
      <c r="N28732" t="s">
        <v>65986</v>
      </c>
      <c r="O28732" s="76" t="s">
        <v>4356</v>
      </c>
      <c r="P28732" s="82">
        <v>1025</v>
      </c>
      <c r="Q28732" s="82" t="s">
        <v>103675</v>
      </c>
      <c r="R28732"/>
    </row>
    <row r="28733" spans="12:18" x14ac:dyDescent="0.25">
      <c r="L28733" t="s">
        <v>3493</v>
      </c>
      <c r="M28733" t="s">
        <v>25528</v>
      </c>
      <c r="N28733" t="s">
        <v>65987</v>
      </c>
      <c r="O28733" s="76" t="s">
        <v>4356</v>
      </c>
      <c r="P28733" s="82">
        <v>2196</v>
      </c>
      <c r="Q28733" s="82" t="s">
        <v>103465</v>
      </c>
      <c r="R28733"/>
    </row>
    <row r="28734" spans="12:18" x14ac:dyDescent="0.25">
      <c r="L28734" t="s">
        <v>3493</v>
      </c>
      <c r="M28734" t="s">
        <v>6816</v>
      </c>
      <c r="N28734" t="s">
        <v>65988</v>
      </c>
      <c r="O28734" s="76" t="s">
        <v>4356</v>
      </c>
      <c r="P28734" s="82">
        <v>1448</v>
      </c>
      <c r="Q28734" s="82" t="s">
        <v>103676</v>
      </c>
      <c r="R28734"/>
    </row>
    <row r="28735" spans="12:18" x14ac:dyDescent="0.25">
      <c r="L28735" t="s">
        <v>3493</v>
      </c>
      <c r="M28735" t="s">
        <v>30512</v>
      </c>
      <c r="N28735" t="s">
        <v>65989</v>
      </c>
      <c r="O28735" s="76" t="s">
        <v>4366</v>
      </c>
      <c r="P28735" s="82">
        <v>200</v>
      </c>
      <c r="Q28735" s="82" t="s">
        <v>103677</v>
      </c>
      <c r="R28735"/>
    </row>
    <row r="28736" spans="12:18" x14ac:dyDescent="0.25">
      <c r="L28736" t="s">
        <v>3493</v>
      </c>
      <c r="M28736" t="s">
        <v>27602</v>
      </c>
      <c r="N28736" t="s">
        <v>65990</v>
      </c>
      <c r="O28736" s="76" t="s">
        <v>4356</v>
      </c>
      <c r="P28736" s="82">
        <v>948</v>
      </c>
      <c r="Q28736" s="82" t="s">
        <v>103678</v>
      </c>
      <c r="R28736"/>
    </row>
    <row r="28737" spans="12:18" x14ac:dyDescent="0.25">
      <c r="L28737" t="s">
        <v>3493</v>
      </c>
      <c r="M28737" t="s">
        <v>27176</v>
      </c>
      <c r="N28737" t="s">
        <v>65991</v>
      </c>
      <c r="O28737" s="76" t="s">
        <v>4356</v>
      </c>
      <c r="P28737" s="82">
        <v>1377</v>
      </c>
      <c r="Q28737" s="82" t="s">
        <v>103679</v>
      </c>
      <c r="R28737"/>
    </row>
    <row r="28738" spans="12:18" x14ac:dyDescent="0.25">
      <c r="L28738" t="s">
        <v>3493</v>
      </c>
      <c r="M28738" t="s">
        <v>13723</v>
      </c>
      <c r="N28738" t="s">
        <v>65992</v>
      </c>
      <c r="O28738" s="76" t="s">
        <v>4356</v>
      </c>
      <c r="P28738" s="82">
        <v>919</v>
      </c>
      <c r="Q28738" s="82" t="s">
        <v>103680</v>
      </c>
      <c r="R28738"/>
    </row>
    <row r="28739" spans="12:18" x14ac:dyDescent="0.25">
      <c r="L28739" t="s">
        <v>3493</v>
      </c>
      <c r="M28739" t="s">
        <v>27604</v>
      </c>
      <c r="N28739" t="s">
        <v>65993</v>
      </c>
      <c r="O28739" s="76" t="s">
        <v>4366</v>
      </c>
      <c r="P28739" s="82">
        <v>128</v>
      </c>
      <c r="Q28739" s="82" t="s">
        <v>103681</v>
      </c>
      <c r="R28739"/>
    </row>
    <row r="28740" spans="12:18" x14ac:dyDescent="0.25">
      <c r="L28740" t="s">
        <v>3493</v>
      </c>
      <c r="M28740" t="s">
        <v>25572</v>
      </c>
      <c r="N28740" t="s">
        <v>65994</v>
      </c>
      <c r="O28740" s="76" t="s">
        <v>4356</v>
      </c>
      <c r="P28740" s="82">
        <v>4228</v>
      </c>
      <c r="Q28740" s="82" t="s">
        <v>103683</v>
      </c>
      <c r="R28740"/>
    </row>
    <row r="28741" spans="12:18" x14ac:dyDescent="0.25">
      <c r="L28741" t="s">
        <v>3493</v>
      </c>
      <c r="M28741" t="s">
        <v>25571</v>
      </c>
      <c r="N28741" t="s">
        <v>65995</v>
      </c>
      <c r="O28741" s="76" t="s">
        <v>4356</v>
      </c>
      <c r="P28741" s="82">
        <v>1768</v>
      </c>
      <c r="Q28741" s="82" t="s">
        <v>103682</v>
      </c>
      <c r="R28741"/>
    </row>
    <row r="28742" spans="12:18" x14ac:dyDescent="0.25">
      <c r="L28742" t="s">
        <v>3515</v>
      </c>
      <c r="M28742" t="s">
        <v>29557</v>
      </c>
      <c r="N28742" t="s">
        <v>65996</v>
      </c>
      <c r="O28742" s="76" t="s">
        <v>4356</v>
      </c>
      <c r="P28742" s="82">
        <v>235</v>
      </c>
      <c r="Q28742" s="82" t="s">
        <v>75745</v>
      </c>
      <c r="R28742"/>
    </row>
    <row r="28743" spans="12:18" x14ac:dyDescent="0.25">
      <c r="L28743" t="s">
        <v>3515</v>
      </c>
      <c r="M28743" t="s">
        <v>27179</v>
      </c>
      <c r="N28743" t="s">
        <v>65997</v>
      </c>
      <c r="O28743" s="76" t="s">
        <v>4366</v>
      </c>
      <c r="P28743" s="82">
        <v>434</v>
      </c>
      <c r="Q28743" s="82" t="s">
        <v>75747</v>
      </c>
      <c r="R28743"/>
    </row>
    <row r="28744" spans="12:18" x14ac:dyDescent="0.25">
      <c r="L28744" t="s">
        <v>3515</v>
      </c>
      <c r="M28744" t="s">
        <v>25574</v>
      </c>
      <c r="N28744" t="s">
        <v>65998</v>
      </c>
      <c r="O28744" s="76" t="s">
        <v>4366</v>
      </c>
      <c r="P28744" s="82">
        <v>179</v>
      </c>
      <c r="Q28744" s="82" t="s">
        <v>75748</v>
      </c>
      <c r="R28744"/>
    </row>
    <row r="28745" spans="12:18" x14ac:dyDescent="0.25">
      <c r="L28745" t="s">
        <v>3515</v>
      </c>
      <c r="M28745" t="s">
        <v>25575</v>
      </c>
      <c r="N28745" t="s">
        <v>65999</v>
      </c>
      <c r="O28745" s="76" t="s">
        <v>4356</v>
      </c>
      <c r="P28745" s="82">
        <v>4443</v>
      </c>
      <c r="Q28745" s="82" t="s">
        <v>75749</v>
      </c>
      <c r="R28745"/>
    </row>
    <row r="28746" spans="12:18" x14ac:dyDescent="0.25">
      <c r="L28746" t="s">
        <v>3515</v>
      </c>
      <c r="M28746" t="s">
        <v>27181</v>
      </c>
      <c r="N28746" t="s">
        <v>66000</v>
      </c>
      <c r="O28746" s="76" t="s">
        <v>4356</v>
      </c>
      <c r="P28746" s="82">
        <v>1667</v>
      </c>
      <c r="Q28746" s="82" t="s">
        <v>75750</v>
      </c>
      <c r="R28746"/>
    </row>
    <row r="28747" spans="12:18" x14ac:dyDescent="0.25">
      <c r="L28747" t="s">
        <v>3515</v>
      </c>
      <c r="M28747" t="s">
        <v>29562</v>
      </c>
      <c r="N28747" t="s">
        <v>66001</v>
      </c>
      <c r="O28747" s="76" t="s">
        <v>4374</v>
      </c>
      <c r="P28747" s="82">
        <v>29794</v>
      </c>
      <c r="Q28747" s="82" t="s">
        <v>72645</v>
      </c>
      <c r="R28747"/>
    </row>
    <row r="28748" spans="12:18" x14ac:dyDescent="0.25">
      <c r="L28748" t="s">
        <v>3515</v>
      </c>
      <c r="M28748" t="s">
        <v>29571</v>
      </c>
      <c r="N28748" t="s">
        <v>66002</v>
      </c>
      <c r="O28748" s="76" t="s">
        <v>4374</v>
      </c>
      <c r="P28748" s="82">
        <v>18899</v>
      </c>
      <c r="Q28748" s="82" t="s">
        <v>75752</v>
      </c>
      <c r="R28748"/>
    </row>
    <row r="28749" spans="12:18" x14ac:dyDescent="0.25">
      <c r="L28749" t="s">
        <v>3515</v>
      </c>
      <c r="M28749" t="s">
        <v>27183</v>
      </c>
      <c r="N28749" t="s">
        <v>66003</v>
      </c>
      <c r="O28749" s="76" t="s">
        <v>4366</v>
      </c>
      <c r="P28749" s="82">
        <v>146</v>
      </c>
      <c r="Q28749" s="82" t="s">
        <v>75753</v>
      </c>
      <c r="R28749"/>
    </row>
    <row r="28750" spans="12:18" x14ac:dyDescent="0.25">
      <c r="L28750" t="s">
        <v>3515</v>
      </c>
      <c r="M28750" t="s">
        <v>27185</v>
      </c>
      <c r="N28750" t="s">
        <v>66004</v>
      </c>
      <c r="O28750" s="76" t="s">
        <v>4356</v>
      </c>
      <c r="P28750" s="82">
        <v>376</v>
      </c>
      <c r="Q28750" s="82" t="s">
        <v>75754</v>
      </c>
      <c r="R28750"/>
    </row>
    <row r="28751" spans="12:18" x14ac:dyDescent="0.25">
      <c r="L28751" t="s">
        <v>3515</v>
      </c>
      <c r="M28751" t="s">
        <v>29575</v>
      </c>
      <c r="N28751" t="s">
        <v>66005</v>
      </c>
      <c r="O28751" s="76" t="s">
        <v>4356</v>
      </c>
      <c r="P28751" s="82">
        <v>275</v>
      </c>
      <c r="Q28751" s="82" t="s">
        <v>75755</v>
      </c>
      <c r="R28751"/>
    </row>
    <row r="28752" spans="12:18" x14ac:dyDescent="0.25">
      <c r="L28752" t="s">
        <v>3515</v>
      </c>
      <c r="M28752" t="s">
        <v>12970</v>
      </c>
      <c r="N28752" t="s">
        <v>66006</v>
      </c>
      <c r="O28752" s="76" t="s">
        <v>4356</v>
      </c>
      <c r="P28752" s="82">
        <v>1013</v>
      </c>
      <c r="Q28752" s="82" t="s">
        <v>75757</v>
      </c>
      <c r="R28752"/>
    </row>
    <row r="28753" spans="12:18" x14ac:dyDescent="0.25">
      <c r="L28753" t="s">
        <v>3515</v>
      </c>
      <c r="M28753" t="s">
        <v>30534</v>
      </c>
      <c r="N28753" t="s">
        <v>66007</v>
      </c>
      <c r="O28753" s="76" t="s">
        <v>4374</v>
      </c>
      <c r="P28753" s="82">
        <v>777</v>
      </c>
      <c r="Q28753" s="82" t="s">
        <v>72645</v>
      </c>
      <c r="R28753"/>
    </row>
    <row r="28754" spans="12:18" x14ac:dyDescent="0.25">
      <c r="L28754" t="s">
        <v>3515</v>
      </c>
      <c r="M28754" t="s">
        <v>27607</v>
      </c>
      <c r="N28754" t="s">
        <v>66008</v>
      </c>
      <c r="O28754" s="76" t="s">
        <v>4356</v>
      </c>
      <c r="P28754" s="82">
        <v>954</v>
      </c>
      <c r="Q28754" s="82" t="s">
        <v>75758</v>
      </c>
      <c r="R28754"/>
    </row>
    <row r="28755" spans="12:18" x14ac:dyDescent="0.25">
      <c r="L28755" t="s">
        <v>3515</v>
      </c>
      <c r="M28755" t="s">
        <v>25577</v>
      </c>
      <c r="N28755" t="s">
        <v>66009</v>
      </c>
      <c r="O28755" s="76" t="s">
        <v>4356</v>
      </c>
      <c r="P28755" s="82">
        <v>442</v>
      </c>
      <c r="Q28755" s="82" t="s">
        <v>75759</v>
      </c>
      <c r="R28755"/>
    </row>
    <row r="28756" spans="12:18" x14ac:dyDescent="0.25">
      <c r="L28756" t="s">
        <v>3515</v>
      </c>
      <c r="M28756" t="s">
        <v>27187</v>
      </c>
      <c r="N28756" t="s">
        <v>66010</v>
      </c>
      <c r="O28756" s="76" t="s">
        <v>4356</v>
      </c>
      <c r="P28756" s="82">
        <v>854</v>
      </c>
      <c r="Q28756" s="82" t="s">
        <v>75760</v>
      </c>
      <c r="R28756"/>
    </row>
    <row r="28757" spans="12:18" x14ac:dyDescent="0.25">
      <c r="L28757" t="s">
        <v>3515</v>
      </c>
      <c r="M28757" t="s">
        <v>29582</v>
      </c>
      <c r="N28757" t="s">
        <v>66011</v>
      </c>
      <c r="O28757" s="76" t="s">
        <v>4356</v>
      </c>
      <c r="P28757" s="82">
        <v>538</v>
      </c>
      <c r="Q28757" s="82" t="s">
        <v>75761</v>
      </c>
      <c r="R28757"/>
    </row>
    <row r="28758" spans="12:18" x14ac:dyDescent="0.25">
      <c r="L28758" t="s">
        <v>3515</v>
      </c>
      <c r="M28758" t="s">
        <v>30537</v>
      </c>
      <c r="N28758" t="s">
        <v>66012</v>
      </c>
      <c r="O28758" s="76" t="s">
        <v>4356</v>
      </c>
      <c r="P28758" s="82">
        <v>679</v>
      </c>
      <c r="Q28758" s="82" t="s">
        <v>75762</v>
      </c>
      <c r="R28758"/>
    </row>
    <row r="28759" spans="12:18" x14ac:dyDescent="0.25">
      <c r="L28759" t="s">
        <v>3515</v>
      </c>
      <c r="M28759" t="s">
        <v>27189</v>
      </c>
      <c r="N28759" t="s">
        <v>66013</v>
      </c>
      <c r="O28759" s="76" t="s">
        <v>4356</v>
      </c>
      <c r="P28759" s="82">
        <v>522</v>
      </c>
      <c r="Q28759" s="82" t="s">
        <v>75764</v>
      </c>
      <c r="R28759"/>
    </row>
    <row r="28760" spans="12:18" x14ac:dyDescent="0.25">
      <c r="L28760" t="s">
        <v>3515</v>
      </c>
      <c r="M28760" t="s">
        <v>25578</v>
      </c>
      <c r="N28760" t="s">
        <v>66014</v>
      </c>
      <c r="O28760" s="76" t="s">
        <v>4356</v>
      </c>
      <c r="P28760" s="82">
        <v>388</v>
      </c>
      <c r="Q28760" s="82" t="s">
        <v>75765</v>
      </c>
      <c r="R28760"/>
    </row>
    <row r="28761" spans="12:18" x14ac:dyDescent="0.25">
      <c r="L28761" t="s">
        <v>3515</v>
      </c>
      <c r="M28761" t="s">
        <v>25579</v>
      </c>
      <c r="N28761" t="s">
        <v>66015</v>
      </c>
      <c r="O28761" s="76" t="s">
        <v>4356</v>
      </c>
      <c r="P28761" s="82">
        <v>376</v>
      </c>
      <c r="Q28761" s="82" t="s">
        <v>75766</v>
      </c>
      <c r="R28761"/>
    </row>
    <row r="28762" spans="12:18" x14ac:dyDescent="0.25">
      <c r="L28762" t="s">
        <v>3515</v>
      </c>
      <c r="M28762" t="s">
        <v>27609</v>
      </c>
      <c r="N28762" t="s">
        <v>66016</v>
      </c>
      <c r="O28762" s="76" t="s">
        <v>4450</v>
      </c>
      <c r="P28762" s="82">
        <v>4717</v>
      </c>
      <c r="Q28762" s="82" t="s">
        <v>72645</v>
      </c>
      <c r="R28762"/>
    </row>
    <row r="28763" spans="12:18" x14ac:dyDescent="0.25">
      <c r="L28763" t="s">
        <v>3515</v>
      </c>
      <c r="M28763" t="s">
        <v>13818</v>
      </c>
      <c r="N28763" t="s">
        <v>66017</v>
      </c>
      <c r="O28763" s="76" t="s">
        <v>4450</v>
      </c>
      <c r="P28763" s="82">
        <v>3414</v>
      </c>
      <c r="Q28763" s="82" t="s">
        <v>72645</v>
      </c>
      <c r="R28763"/>
    </row>
    <row r="28764" spans="12:18" x14ac:dyDescent="0.25">
      <c r="L28764" t="s">
        <v>3515</v>
      </c>
      <c r="M28764" t="s">
        <v>21147</v>
      </c>
      <c r="N28764" t="s">
        <v>66018</v>
      </c>
      <c r="O28764" s="76" t="s">
        <v>4450</v>
      </c>
      <c r="P28764" s="82">
        <v>4466</v>
      </c>
      <c r="Q28764" s="82" t="s">
        <v>72645</v>
      </c>
      <c r="R28764"/>
    </row>
    <row r="28765" spans="12:18" x14ac:dyDescent="0.25">
      <c r="L28765" t="s">
        <v>3515</v>
      </c>
      <c r="M28765" t="s">
        <v>29598</v>
      </c>
      <c r="N28765" t="s">
        <v>66019</v>
      </c>
      <c r="O28765" s="76" t="s">
        <v>4356</v>
      </c>
      <c r="P28765" s="82">
        <v>2040</v>
      </c>
      <c r="Q28765" s="82" t="s">
        <v>75770</v>
      </c>
      <c r="R28765"/>
    </row>
    <row r="28766" spans="12:18" x14ac:dyDescent="0.25">
      <c r="L28766" t="s">
        <v>3515</v>
      </c>
      <c r="M28766" t="s">
        <v>29602</v>
      </c>
      <c r="N28766" t="s">
        <v>66020</v>
      </c>
      <c r="O28766" s="76" t="s">
        <v>4356</v>
      </c>
      <c r="P28766" s="82">
        <v>668</v>
      </c>
      <c r="Q28766" s="82" t="s">
        <v>75771</v>
      </c>
      <c r="R28766"/>
    </row>
    <row r="28767" spans="12:18" x14ac:dyDescent="0.25">
      <c r="L28767" t="s">
        <v>3515</v>
      </c>
      <c r="M28767" t="s">
        <v>29606</v>
      </c>
      <c r="N28767" t="s">
        <v>66021</v>
      </c>
      <c r="O28767" s="76" t="s">
        <v>4356</v>
      </c>
      <c r="P28767" s="82">
        <v>561</v>
      </c>
      <c r="Q28767" s="82" t="s">
        <v>75772</v>
      </c>
      <c r="R28767"/>
    </row>
    <row r="28768" spans="12:18" x14ac:dyDescent="0.25">
      <c r="L28768" t="s">
        <v>3515</v>
      </c>
      <c r="M28768" t="s">
        <v>29610</v>
      </c>
      <c r="N28768" t="s">
        <v>66022</v>
      </c>
      <c r="O28768" s="76" t="s">
        <v>4356</v>
      </c>
      <c r="P28768" s="82">
        <v>353</v>
      </c>
      <c r="Q28768" s="82" t="s">
        <v>75773</v>
      </c>
      <c r="R28768"/>
    </row>
    <row r="28769" spans="12:18" x14ac:dyDescent="0.25">
      <c r="L28769" t="s">
        <v>3515</v>
      </c>
      <c r="M28769" t="s">
        <v>29614</v>
      </c>
      <c r="N28769" t="s">
        <v>66023</v>
      </c>
      <c r="O28769" s="76" t="s">
        <v>4356</v>
      </c>
      <c r="P28769" s="82">
        <v>313</v>
      </c>
      <c r="Q28769" s="82" t="s">
        <v>75774</v>
      </c>
      <c r="R28769"/>
    </row>
    <row r="28770" spans="12:18" x14ac:dyDescent="0.25">
      <c r="L28770" t="s">
        <v>3515</v>
      </c>
      <c r="M28770" t="s">
        <v>25580</v>
      </c>
      <c r="N28770" t="s">
        <v>66024</v>
      </c>
      <c r="O28770" s="76" t="s">
        <v>4356</v>
      </c>
      <c r="P28770" s="82">
        <v>269</v>
      </c>
      <c r="Q28770" s="82" t="s">
        <v>75775</v>
      </c>
      <c r="R28770"/>
    </row>
    <row r="28771" spans="12:18" x14ac:dyDescent="0.25">
      <c r="L28771" t="s">
        <v>3515</v>
      </c>
      <c r="M28771" t="s">
        <v>27191</v>
      </c>
      <c r="N28771" t="s">
        <v>66025</v>
      </c>
      <c r="O28771" s="76" t="s">
        <v>4366</v>
      </c>
      <c r="P28771" s="82">
        <v>261</v>
      </c>
      <c r="Q28771" s="82" t="s">
        <v>75777</v>
      </c>
      <c r="R28771"/>
    </row>
    <row r="28772" spans="12:18" x14ac:dyDescent="0.25">
      <c r="L28772" t="s">
        <v>3515</v>
      </c>
      <c r="M28772" t="s">
        <v>27612</v>
      </c>
      <c r="N28772" t="s">
        <v>66026</v>
      </c>
      <c r="O28772" s="76" t="s">
        <v>4356</v>
      </c>
      <c r="P28772" s="82">
        <v>359</v>
      </c>
      <c r="Q28772" s="82" t="s">
        <v>75778</v>
      </c>
      <c r="R28772"/>
    </row>
    <row r="28773" spans="12:18" x14ac:dyDescent="0.25">
      <c r="L28773" t="s">
        <v>3515</v>
      </c>
      <c r="M28773" t="s">
        <v>25581</v>
      </c>
      <c r="N28773" t="s">
        <v>66027</v>
      </c>
      <c r="O28773" s="76" t="s">
        <v>4356</v>
      </c>
      <c r="P28773" s="82">
        <v>143</v>
      </c>
      <c r="Q28773" s="82" t="s">
        <v>75779</v>
      </c>
      <c r="R28773"/>
    </row>
    <row r="28774" spans="12:18" x14ac:dyDescent="0.25">
      <c r="L28774" t="s">
        <v>3515</v>
      </c>
      <c r="M28774" t="s">
        <v>27614</v>
      </c>
      <c r="N28774" t="s">
        <v>66028</v>
      </c>
      <c r="O28774" s="76" t="s">
        <v>4356</v>
      </c>
      <c r="P28774" s="82">
        <v>555</v>
      </c>
      <c r="Q28774" s="82" t="s">
        <v>75780</v>
      </c>
      <c r="R28774"/>
    </row>
    <row r="28775" spans="12:18" x14ac:dyDescent="0.25">
      <c r="L28775" t="s">
        <v>3515</v>
      </c>
      <c r="M28775" t="s">
        <v>25584</v>
      </c>
      <c r="N28775" t="s">
        <v>66029</v>
      </c>
      <c r="O28775" s="76" t="s">
        <v>4374</v>
      </c>
      <c r="P28775" s="82">
        <v>7302</v>
      </c>
      <c r="Q28775" s="82" t="s">
        <v>75784</v>
      </c>
      <c r="R28775"/>
    </row>
    <row r="28776" spans="12:18" x14ac:dyDescent="0.25">
      <c r="L28776" t="s">
        <v>3515</v>
      </c>
      <c r="M28776" t="s">
        <v>27193</v>
      </c>
      <c r="N28776" t="s">
        <v>66030</v>
      </c>
      <c r="O28776" s="76" t="s">
        <v>4356</v>
      </c>
      <c r="P28776" s="82">
        <v>147</v>
      </c>
      <c r="Q28776" s="82" t="s">
        <v>75782</v>
      </c>
      <c r="R28776"/>
    </row>
    <row r="28777" spans="12:18" x14ac:dyDescent="0.25">
      <c r="L28777" t="s">
        <v>3515</v>
      </c>
      <c r="M28777" t="s">
        <v>25583</v>
      </c>
      <c r="N28777" t="s">
        <v>66031</v>
      </c>
      <c r="O28777" s="76" t="s">
        <v>4356</v>
      </c>
      <c r="P28777" s="82">
        <v>682</v>
      </c>
      <c r="Q28777" s="82" t="s">
        <v>75783</v>
      </c>
      <c r="R28777"/>
    </row>
    <row r="28778" spans="12:18" x14ac:dyDescent="0.25">
      <c r="L28778" t="s">
        <v>3515</v>
      </c>
      <c r="M28778" t="s">
        <v>27195</v>
      </c>
      <c r="N28778" t="s">
        <v>66032</v>
      </c>
      <c r="O28778" s="76" t="s">
        <v>4356</v>
      </c>
      <c r="P28778" s="82">
        <v>1841</v>
      </c>
      <c r="Q28778" s="82" t="s">
        <v>75785</v>
      </c>
      <c r="R28778"/>
    </row>
    <row r="28779" spans="12:18" x14ac:dyDescent="0.25">
      <c r="L28779" t="s">
        <v>3515</v>
      </c>
      <c r="M28779" t="s">
        <v>29622</v>
      </c>
      <c r="N28779" t="s">
        <v>66033</v>
      </c>
      <c r="O28779" s="76" t="s">
        <v>4356</v>
      </c>
      <c r="P28779" s="82">
        <v>506</v>
      </c>
      <c r="Q28779" s="82" t="s">
        <v>75786</v>
      </c>
      <c r="R28779"/>
    </row>
    <row r="28780" spans="12:18" x14ac:dyDescent="0.25">
      <c r="L28780" t="s">
        <v>3515</v>
      </c>
      <c r="M28780" t="s">
        <v>29628</v>
      </c>
      <c r="N28780" t="s">
        <v>66034</v>
      </c>
      <c r="O28780" s="76" t="s">
        <v>4374</v>
      </c>
      <c r="P28780" s="82">
        <v>2131</v>
      </c>
      <c r="Q28780" s="82" t="s">
        <v>72645</v>
      </c>
      <c r="R28780"/>
    </row>
    <row r="28781" spans="12:18" x14ac:dyDescent="0.25">
      <c r="L28781" t="s">
        <v>3515</v>
      </c>
      <c r="M28781" t="s">
        <v>27617</v>
      </c>
      <c r="N28781" t="s">
        <v>66035</v>
      </c>
      <c r="O28781" s="76" t="s">
        <v>4356</v>
      </c>
      <c r="P28781" s="82">
        <v>427</v>
      </c>
      <c r="Q28781" s="82" t="s">
        <v>75788</v>
      </c>
      <c r="R28781"/>
    </row>
    <row r="28782" spans="12:18" x14ac:dyDescent="0.25">
      <c r="L28782" t="s">
        <v>3515</v>
      </c>
      <c r="M28782" t="s">
        <v>30545</v>
      </c>
      <c r="N28782" t="s">
        <v>66036</v>
      </c>
      <c r="O28782" s="76" t="s">
        <v>4356</v>
      </c>
      <c r="P28782" s="82">
        <v>743</v>
      </c>
      <c r="Q28782" s="82" t="s">
        <v>75789</v>
      </c>
      <c r="R28782"/>
    </row>
    <row r="28783" spans="12:18" x14ac:dyDescent="0.25">
      <c r="L28783" t="s">
        <v>3515</v>
      </c>
      <c r="M28783" t="s">
        <v>27196</v>
      </c>
      <c r="N28783" t="s">
        <v>66037</v>
      </c>
      <c r="O28783" s="76" t="s">
        <v>4450</v>
      </c>
      <c r="P28783" s="82">
        <v>5590</v>
      </c>
      <c r="Q28783" s="82" t="s">
        <v>72645</v>
      </c>
      <c r="R28783"/>
    </row>
    <row r="28784" spans="12:18" x14ac:dyDescent="0.25">
      <c r="L28784" t="s">
        <v>3515</v>
      </c>
      <c r="M28784" t="s">
        <v>29632</v>
      </c>
      <c r="N28784" t="s">
        <v>66038</v>
      </c>
      <c r="O28784" s="76" t="s">
        <v>4450</v>
      </c>
      <c r="P28784" s="82">
        <v>58919</v>
      </c>
      <c r="Q28784" s="82" t="s">
        <v>72645</v>
      </c>
      <c r="R28784"/>
    </row>
    <row r="28785" spans="12:18" x14ac:dyDescent="0.25">
      <c r="L28785" t="s">
        <v>3515</v>
      </c>
      <c r="M28785" t="s">
        <v>27619</v>
      </c>
      <c r="N28785" t="s">
        <v>66039</v>
      </c>
      <c r="O28785" s="76" t="s">
        <v>4356</v>
      </c>
      <c r="P28785" s="82">
        <v>587</v>
      </c>
      <c r="Q28785" s="82" t="s">
        <v>75791</v>
      </c>
      <c r="R28785"/>
    </row>
    <row r="28786" spans="12:18" x14ac:dyDescent="0.25">
      <c r="L28786" t="s">
        <v>3515</v>
      </c>
      <c r="M28786" t="s">
        <v>27198</v>
      </c>
      <c r="N28786" t="s">
        <v>66040</v>
      </c>
      <c r="O28786" s="76" t="s">
        <v>4356</v>
      </c>
      <c r="P28786" s="82">
        <v>940</v>
      </c>
      <c r="Q28786" s="82" t="s">
        <v>75792</v>
      </c>
      <c r="R28786"/>
    </row>
    <row r="28787" spans="12:18" x14ac:dyDescent="0.25">
      <c r="L28787" t="s">
        <v>3515</v>
      </c>
      <c r="M28787" t="s">
        <v>25587</v>
      </c>
      <c r="N28787" t="s">
        <v>66041</v>
      </c>
      <c r="O28787" s="76" t="s">
        <v>4366</v>
      </c>
      <c r="P28787" s="82">
        <v>36</v>
      </c>
      <c r="Q28787" s="82" t="s">
        <v>75795</v>
      </c>
      <c r="R28787"/>
    </row>
    <row r="28788" spans="12:18" x14ac:dyDescent="0.25">
      <c r="L28788" t="s">
        <v>3515</v>
      </c>
      <c r="M28788" t="s">
        <v>27621</v>
      </c>
      <c r="N28788" t="s">
        <v>66042</v>
      </c>
      <c r="O28788" s="76" t="s">
        <v>4356</v>
      </c>
      <c r="P28788" s="82">
        <v>688</v>
      </c>
      <c r="Q28788" s="82" t="s">
        <v>75793</v>
      </c>
      <c r="R28788"/>
    </row>
    <row r="28789" spans="12:18" x14ac:dyDescent="0.25">
      <c r="L28789" t="s">
        <v>3515</v>
      </c>
      <c r="M28789" t="s">
        <v>29636</v>
      </c>
      <c r="N28789" t="s">
        <v>66043</v>
      </c>
      <c r="O28789" s="76" t="s">
        <v>4356</v>
      </c>
      <c r="P28789" s="82">
        <v>579</v>
      </c>
      <c r="Q28789" s="82" t="s">
        <v>75794</v>
      </c>
      <c r="R28789"/>
    </row>
    <row r="28790" spans="12:18" x14ac:dyDescent="0.25">
      <c r="L28790" t="s">
        <v>3515</v>
      </c>
      <c r="M28790" t="s">
        <v>25588</v>
      </c>
      <c r="N28790" t="s">
        <v>66044</v>
      </c>
      <c r="O28790" s="76" t="s">
        <v>4356</v>
      </c>
      <c r="P28790" s="82">
        <v>512</v>
      </c>
      <c r="Q28790" s="82" t="s">
        <v>75796</v>
      </c>
      <c r="R28790"/>
    </row>
    <row r="28791" spans="12:18" x14ac:dyDescent="0.25">
      <c r="L28791" t="s">
        <v>3515</v>
      </c>
      <c r="M28791" t="s">
        <v>9644</v>
      </c>
      <c r="N28791" t="s">
        <v>66045</v>
      </c>
      <c r="O28791" s="76" t="s">
        <v>4356</v>
      </c>
      <c r="P28791" s="82">
        <v>894</v>
      </c>
      <c r="Q28791" s="82" t="s">
        <v>75802</v>
      </c>
      <c r="R28791"/>
    </row>
    <row r="28792" spans="12:18" x14ac:dyDescent="0.25">
      <c r="L28792" t="s">
        <v>3515</v>
      </c>
      <c r="M28792" t="s">
        <v>25589</v>
      </c>
      <c r="N28792" t="s">
        <v>66046</v>
      </c>
      <c r="O28792" s="76" t="s">
        <v>4356</v>
      </c>
      <c r="P28792" s="82">
        <v>862</v>
      </c>
      <c r="Q28792" s="82" t="s">
        <v>75805</v>
      </c>
      <c r="R28792"/>
    </row>
    <row r="28793" spans="12:18" x14ac:dyDescent="0.25">
      <c r="L28793" t="s">
        <v>3515</v>
      </c>
      <c r="M28793" t="s">
        <v>25590</v>
      </c>
      <c r="N28793" t="s">
        <v>66047</v>
      </c>
      <c r="O28793" s="76" t="s">
        <v>4356</v>
      </c>
      <c r="P28793" s="82">
        <v>1361</v>
      </c>
      <c r="Q28793" s="82" t="s">
        <v>75806</v>
      </c>
      <c r="R28793"/>
    </row>
    <row r="28794" spans="12:18" x14ac:dyDescent="0.25">
      <c r="L28794" t="s">
        <v>3515</v>
      </c>
      <c r="M28794" t="s">
        <v>29641</v>
      </c>
      <c r="N28794" t="s">
        <v>66048</v>
      </c>
      <c r="O28794" s="76" t="s">
        <v>4356</v>
      </c>
      <c r="P28794" s="82">
        <v>404</v>
      </c>
      <c r="Q28794" s="82" t="s">
        <v>75807</v>
      </c>
      <c r="R28794"/>
    </row>
    <row r="28795" spans="12:18" x14ac:dyDescent="0.25">
      <c r="L28795" t="s">
        <v>3515</v>
      </c>
      <c r="M28795" t="s">
        <v>27627</v>
      </c>
      <c r="N28795" t="s">
        <v>66049</v>
      </c>
      <c r="O28795" s="76" t="s">
        <v>4450</v>
      </c>
      <c r="P28795" s="82">
        <v>6204</v>
      </c>
      <c r="Q28795" s="82" t="s">
        <v>72645</v>
      </c>
      <c r="R28795"/>
    </row>
    <row r="28796" spans="12:18" x14ac:dyDescent="0.25">
      <c r="L28796" t="s">
        <v>3515</v>
      </c>
      <c r="M28796" t="s">
        <v>27204</v>
      </c>
      <c r="N28796" t="s">
        <v>66050</v>
      </c>
      <c r="O28796" s="76" t="s">
        <v>4356</v>
      </c>
      <c r="P28796" s="82">
        <v>161</v>
      </c>
      <c r="Q28796" s="82" t="s">
        <v>75808</v>
      </c>
      <c r="R28796"/>
    </row>
    <row r="28797" spans="12:18" x14ac:dyDescent="0.25">
      <c r="L28797" t="s">
        <v>3515</v>
      </c>
      <c r="M28797" t="s">
        <v>25591</v>
      </c>
      <c r="N28797" t="s">
        <v>66051</v>
      </c>
      <c r="O28797" s="76" t="s">
        <v>4356</v>
      </c>
      <c r="P28797" s="82">
        <v>1243</v>
      </c>
      <c r="Q28797" s="82" t="s">
        <v>75809</v>
      </c>
      <c r="R28797"/>
    </row>
    <row r="28798" spans="12:18" x14ac:dyDescent="0.25">
      <c r="L28798" t="s">
        <v>3515</v>
      </c>
      <c r="M28798" t="s">
        <v>27629</v>
      </c>
      <c r="N28798" t="s">
        <v>66052</v>
      </c>
      <c r="O28798" s="76" t="s">
        <v>4356</v>
      </c>
      <c r="P28798" s="82">
        <v>201</v>
      </c>
      <c r="Q28798" s="82" t="s">
        <v>75811</v>
      </c>
      <c r="R28798"/>
    </row>
    <row r="28799" spans="12:18" x14ac:dyDescent="0.25">
      <c r="L28799" t="s">
        <v>3515</v>
      </c>
      <c r="M28799" t="s">
        <v>29645</v>
      </c>
      <c r="N28799" t="s">
        <v>66053</v>
      </c>
      <c r="O28799" s="76" t="s">
        <v>4366</v>
      </c>
      <c r="P28799" s="82">
        <v>157</v>
      </c>
      <c r="Q28799" s="82" t="s">
        <v>75812</v>
      </c>
      <c r="R28799"/>
    </row>
    <row r="28800" spans="12:18" x14ac:dyDescent="0.25">
      <c r="L28800" t="s">
        <v>3515</v>
      </c>
      <c r="M28800" t="s">
        <v>27661</v>
      </c>
      <c r="N28800" t="s">
        <v>66054</v>
      </c>
      <c r="O28800" s="76" t="s">
        <v>4356</v>
      </c>
      <c r="P28800" s="82">
        <v>2361</v>
      </c>
      <c r="Q28800" s="82" t="s">
        <v>75907</v>
      </c>
      <c r="R28800"/>
    </row>
    <row r="28801" spans="12:18" x14ac:dyDescent="0.25">
      <c r="L28801" t="s">
        <v>3515</v>
      </c>
      <c r="M28801" t="s">
        <v>29649</v>
      </c>
      <c r="N28801" t="s">
        <v>66055</v>
      </c>
      <c r="O28801" s="76" t="s">
        <v>4356</v>
      </c>
      <c r="P28801" s="82">
        <v>341</v>
      </c>
      <c r="Q28801" s="82" t="s">
        <v>75813</v>
      </c>
      <c r="R28801"/>
    </row>
    <row r="28802" spans="12:18" x14ac:dyDescent="0.25">
      <c r="L28802" t="s">
        <v>3515</v>
      </c>
      <c r="M28802" t="s">
        <v>27206</v>
      </c>
      <c r="N28802" t="s">
        <v>66056</v>
      </c>
      <c r="O28802" s="76" t="s">
        <v>4356</v>
      </c>
      <c r="P28802" s="82">
        <v>1038</v>
      </c>
      <c r="Q28802" s="82" t="s">
        <v>75815</v>
      </c>
      <c r="R28802"/>
    </row>
    <row r="28803" spans="12:18" x14ac:dyDescent="0.25">
      <c r="L28803" t="s">
        <v>3515</v>
      </c>
      <c r="M28803" t="s">
        <v>30556</v>
      </c>
      <c r="N28803" t="s">
        <v>66057</v>
      </c>
      <c r="O28803" s="76" t="s">
        <v>4356</v>
      </c>
      <c r="P28803" s="82">
        <v>682</v>
      </c>
      <c r="Q28803" s="82" t="s">
        <v>75816</v>
      </c>
      <c r="R28803"/>
    </row>
    <row r="28804" spans="12:18" x14ac:dyDescent="0.25">
      <c r="L28804" t="s">
        <v>3515</v>
      </c>
      <c r="M28804" t="s">
        <v>27631</v>
      </c>
      <c r="N28804" t="s">
        <v>66058</v>
      </c>
      <c r="O28804" s="76" t="s">
        <v>4356</v>
      </c>
      <c r="P28804" s="82">
        <v>427</v>
      </c>
      <c r="Q28804" s="82" t="s">
        <v>75818</v>
      </c>
      <c r="R28804"/>
    </row>
    <row r="28805" spans="12:18" x14ac:dyDescent="0.25">
      <c r="L28805" t="s">
        <v>3515</v>
      </c>
      <c r="M28805" t="s">
        <v>30560</v>
      </c>
      <c r="N28805" t="s">
        <v>66059</v>
      </c>
      <c r="O28805" s="76" t="s">
        <v>4356</v>
      </c>
      <c r="P28805" s="82">
        <v>1855</v>
      </c>
      <c r="Q28805" s="82" t="s">
        <v>75819</v>
      </c>
      <c r="R28805"/>
    </row>
    <row r="28806" spans="12:18" x14ac:dyDescent="0.25">
      <c r="L28806" t="s">
        <v>3515</v>
      </c>
      <c r="M28806" t="s">
        <v>27208</v>
      </c>
      <c r="N28806" t="s">
        <v>66060</v>
      </c>
      <c r="O28806" s="76" t="s">
        <v>4366</v>
      </c>
      <c r="P28806" s="82">
        <v>95</v>
      </c>
      <c r="Q28806" s="82" t="s">
        <v>75820</v>
      </c>
      <c r="R28806"/>
    </row>
    <row r="28807" spans="12:18" x14ac:dyDescent="0.25">
      <c r="L28807" t="s">
        <v>3515</v>
      </c>
      <c r="M28807" t="s">
        <v>29653</v>
      </c>
      <c r="N28807" t="s">
        <v>66061</v>
      </c>
      <c r="O28807" s="76" t="s">
        <v>4374</v>
      </c>
      <c r="P28807" s="82">
        <v>2807</v>
      </c>
      <c r="Q28807" s="82" t="s">
        <v>72645</v>
      </c>
      <c r="R28807"/>
    </row>
    <row r="28808" spans="12:18" x14ac:dyDescent="0.25">
      <c r="L28808" t="s">
        <v>3515</v>
      </c>
      <c r="M28808" t="s">
        <v>25595</v>
      </c>
      <c r="N28808" t="s">
        <v>66062</v>
      </c>
      <c r="O28808" s="76" t="s">
        <v>4356</v>
      </c>
      <c r="P28808" s="82">
        <v>444</v>
      </c>
      <c r="Q28808" s="82" t="s">
        <v>75821</v>
      </c>
      <c r="R28808"/>
    </row>
    <row r="28809" spans="12:18" x14ac:dyDescent="0.25">
      <c r="L28809" t="s">
        <v>3515</v>
      </c>
      <c r="M28809" t="s">
        <v>27210</v>
      </c>
      <c r="N28809" t="s">
        <v>66063</v>
      </c>
      <c r="O28809" s="76" t="s">
        <v>4366</v>
      </c>
      <c r="P28809" s="82">
        <v>291</v>
      </c>
      <c r="Q28809" s="82" t="s">
        <v>75823</v>
      </c>
      <c r="R28809"/>
    </row>
    <row r="28810" spans="12:18" x14ac:dyDescent="0.25">
      <c r="L28810" t="s">
        <v>3515</v>
      </c>
      <c r="M28810" t="s">
        <v>25576</v>
      </c>
      <c r="N28810" t="s">
        <v>66064</v>
      </c>
      <c r="O28810" s="76" t="s">
        <v>4356</v>
      </c>
      <c r="P28810" s="82">
        <v>6268</v>
      </c>
      <c r="Q28810" s="82" t="s">
        <v>75751</v>
      </c>
      <c r="R28810"/>
    </row>
    <row r="28811" spans="12:18" x14ac:dyDescent="0.25">
      <c r="L28811" t="s">
        <v>3515</v>
      </c>
      <c r="M28811" t="s">
        <v>29656</v>
      </c>
      <c r="N28811" t="s">
        <v>66065</v>
      </c>
      <c r="O28811" s="76" t="s">
        <v>4356</v>
      </c>
      <c r="P28811" s="82">
        <v>649</v>
      </c>
      <c r="Q28811" s="82" t="s">
        <v>75824</v>
      </c>
      <c r="R28811"/>
    </row>
    <row r="28812" spans="12:18" x14ac:dyDescent="0.25">
      <c r="L28812" t="s">
        <v>3515</v>
      </c>
      <c r="M28812" t="s">
        <v>27212</v>
      </c>
      <c r="N28812" t="s">
        <v>66066</v>
      </c>
      <c r="O28812" s="76" t="s">
        <v>4356</v>
      </c>
      <c r="P28812" s="82">
        <v>759</v>
      </c>
      <c r="Q28812" s="82" t="s">
        <v>75825</v>
      </c>
      <c r="R28812"/>
    </row>
    <row r="28813" spans="12:18" x14ac:dyDescent="0.25">
      <c r="L28813" t="s">
        <v>3515</v>
      </c>
      <c r="M28813" t="s">
        <v>30566</v>
      </c>
      <c r="N28813" t="s">
        <v>66067</v>
      </c>
      <c r="O28813" s="76" t="s">
        <v>4356</v>
      </c>
      <c r="P28813" s="82">
        <v>809</v>
      </c>
      <c r="Q28813" s="82" t="s">
        <v>75826</v>
      </c>
      <c r="R28813"/>
    </row>
    <row r="28814" spans="12:18" x14ac:dyDescent="0.25">
      <c r="L28814" t="s">
        <v>3515</v>
      </c>
      <c r="M28814" t="s">
        <v>30569</v>
      </c>
      <c r="N28814" t="s">
        <v>66068</v>
      </c>
      <c r="O28814" s="76" t="s">
        <v>4356</v>
      </c>
      <c r="P28814" s="82">
        <v>182</v>
      </c>
      <c r="Q28814" s="82" t="s">
        <v>75827</v>
      </c>
      <c r="R28814"/>
    </row>
    <row r="28815" spans="12:18" x14ac:dyDescent="0.25">
      <c r="L28815" t="s">
        <v>3515</v>
      </c>
      <c r="M28815" t="s">
        <v>25596</v>
      </c>
      <c r="N28815" t="s">
        <v>66069</v>
      </c>
      <c r="O28815" s="76" t="s">
        <v>4356</v>
      </c>
      <c r="P28815" s="82">
        <v>810</v>
      </c>
      <c r="Q28815" s="82" t="s">
        <v>75828</v>
      </c>
      <c r="R28815"/>
    </row>
    <row r="28816" spans="12:18" x14ac:dyDescent="0.25">
      <c r="L28816" t="s">
        <v>3515</v>
      </c>
      <c r="M28816" t="s">
        <v>27214</v>
      </c>
      <c r="N28816" t="s">
        <v>66070</v>
      </c>
      <c r="O28816" s="76" t="s">
        <v>4356</v>
      </c>
      <c r="P28816" s="82">
        <v>510</v>
      </c>
      <c r="Q28816" s="82" t="s">
        <v>75829</v>
      </c>
      <c r="R28816"/>
    </row>
    <row r="28817" spans="12:18" x14ac:dyDescent="0.25">
      <c r="L28817" t="s">
        <v>3515</v>
      </c>
      <c r="M28817" t="s">
        <v>21736</v>
      </c>
      <c r="N28817" t="s">
        <v>66071</v>
      </c>
      <c r="O28817" s="76" t="s">
        <v>4356</v>
      </c>
      <c r="P28817" s="82">
        <v>676</v>
      </c>
      <c r="Q28817" s="82" t="s">
        <v>75830</v>
      </c>
      <c r="R28817"/>
    </row>
    <row r="28818" spans="12:18" x14ac:dyDescent="0.25">
      <c r="L28818" t="s">
        <v>3515</v>
      </c>
      <c r="M28818" t="s">
        <v>27216</v>
      </c>
      <c r="N28818" t="s">
        <v>66072</v>
      </c>
      <c r="O28818" s="76" t="s">
        <v>4366</v>
      </c>
      <c r="P28818" s="82">
        <v>103</v>
      </c>
      <c r="Q28818" s="82" t="s">
        <v>75831</v>
      </c>
      <c r="R28818"/>
    </row>
    <row r="28819" spans="12:18" x14ac:dyDescent="0.25">
      <c r="L28819" t="s">
        <v>3515</v>
      </c>
      <c r="M28819" t="s">
        <v>27632</v>
      </c>
      <c r="N28819" t="s">
        <v>66073</v>
      </c>
      <c r="O28819" s="76" t="s">
        <v>4356</v>
      </c>
      <c r="P28819" s="82">
        <v>576</v>
      </c>
      <c r="Q28819" s="82" t="s">
        <v>75832</v>
      </c>
      <c r="R28819"/>
    </row>
    <row r="28820" spans="12:18" x14ac:dyDescent="0.25">
      <c r="L28820" t="s">
        <v>3515</v>
      </c>
      <c r="M28820" t="s">
        <v>25597</v>
      </c>
      <c r="N28820" t="s">
        <v>66074</v>
      </c>
      <c r="O28820" s="76" t="s">
        <v>4374</v>
      </c>
      <c r="P28820" s="82">
        <v>1898</v>
      </c>
      <c r="Q28820" s="82" t="s">
        <v>75833</v>
      </c>
      <c r="R28820"/>
    </row>
    <row r="28821" spans="12:18" x14ac:dyDescent="0.25">
      <c r="L28821" t="s">
        <v>3515</v>
      </c>
      <c r="M28821" t="s">
        <v>25598</v>
      </c>
      <c r="N28821" t="s">
        <v>66075</v>
      </c>
      <c r="O28821" s="76" t="s">
        <v>4356</v>
      </c>
      <c r="P28821" s="82">
        <v>401</v>
      </c>
      <c r="Q28821" s="82" t="s">
        <v>75834</v>
      </c>
      <c r="R28821"/>
    </row>
    <row r="28822" spans="12:18" x14ac:dyDescent="0.25">
      <c r="L28822" t="s">
        <v>3515</v>
      </c>
      <c r="M28822" t="s">
        <v>27218</v>
      </c>
      <c r="N28822" t="s">
        <v>66076</v>
      </c>
      <c r="O28822" s="76" t="s">
        <v>4374</v>
      </c>
      <c r="P28822" s="82">
        <v>3013</v>
      </c>
      <c r="Q28822" s="82" t="s">
        <v>75836</v>
      </c>
      <c r="R28822"/>
    </row>
    <row r="28823" spans="12:18" x14ac:dyDescent="0.25">
      <c r="L28823" t="s">
        <v>3515</v>
      </c>
      <c r="M28823" t="s">
        <v>25573</v>
      </c>
      <c r="N28823" t="s">
        <v>66077</v>
      </c>
      <c r="O28823" s="76" t="s">
        <v>4356</v>
      </c>
      <c r="P28823" s="82">
        <v>3850</v>
      </c>
      <c r="Q28823" s="82" t="s">
        <v>75746</v>
      </c>
      <c r="R28823"/>
    </row>
    <row r="28824" spans="12:18" x14ac:dyDescent="0.25">
      <c r="L28824" t="s">
        <v>3515</v>
      </c>
      <c r="M28824" t="s">
        <v>30575</v>
      </c>
      <c r="N28824" t="s">
        <v>66078</v>
      </c>
      <c r="O28824" s="76" t="s">
        <v>4374</v>
      </c>
      <c r="P28824" s="82">
        <v>4545</v>
      </c>
      <c r="Q28824" s="82" t="s">
        <v>72645</v>
      </c>
      <c r="R28824"/>
    </row>
    <row r="28825" spans="12:18" x14ac:dyDescent="0.25">
      <c r="L28825" t="s">
        <v>3515</v>
      </c>
      <c r="M28825" t="s">
        <v>29662</v>
      </c>
      <c r="N28825" t="s">
        <v>66079</v>
      </c>
      <c r="O28825" s="76" t="s">
        <v>4356</v>
      </c>
      <c r="P28825" s="82">
        <v>1242</v>
      </c>
      <c r="Q28825" s="82" t="s">
        <v>75837</v>
      </c>
      <c r="R28825"/>
    </row>
    <row r="28826" spans="12:18" x14ac:dyDescent="0.25">
      <c r="L28826" t="s">
        <v>3515</v>
      </c>
      <c r="M28826" t="s">
        <v>15584</v>
      </c>
      <c r="N28826" t="s">
        <v>66080</v>
      </c>
      <c r="O28826" s="76" t="s">
        <v>4374</v>
      </c>
      <c r="P28826" s="82">
        <v>2119</v>
      </c>
      <c r="Q28826" s="82" t="s">
        <v>75838</v>
      </c>
      <c r="R28826"/>
    </row>
    <row r="28827" spans="12:18" x14ac:dyDescent="0.25">
      <c r="L28827" t="s">
        <v>3515</v>
      </c>
      <c r="M28827" t="s">
        <v>21554</v>
      </c>
      <c r="N28827" t="s">
        <v>66081</v>
      </c>
      <c r="O28827" s="76" t="s">
        <v>4356</v>
      </c>
      <c r="P28827" s="82">
        <v>307</v>
      </c>
      <c r="Q28827" s="82" t="s">
        <v>75839</v>
      </c>
      <c r="R28827"/>
    </row>
    <row r="28828" spans="12:18" x14ac:dyDescent="0.25">
      <c r="L28828" t="s">
        <v>3515</v>
      </c>
      <c r="M28828" t="s">
        <v>29666</v>
      </c>
      <c r="N28828" t="s">
        <v>66082</v>
      </c>
      <c r="O28828" s="76" t="s">
        <v>4356</v>
      </c>
      <c r="P28828" s="82">
        <v>757</v>
      </c>
      <c r="Q28828" s="82" t="s">
        <v>75840</v>
      </c>
      <c r="R28828"/>
    </row>
    <row r="28829" spans="12:18" x14ac:dyDescent="0.25">
      <c r="L28829" t="s">
        <v>3515</v>
      </c>
      <c r="M28829" t="s">
        <v>4491</v>
      </c>
      <c r="N28829" t="s">
        <v>66083</v>
      </c>
      <c r="O28829" s="76" t="s">
        <v>4356</v>
      </c>
      <c r="P28829" s="82">
        <v>352</v>
      </c>
      <c r="Q28829" s="82" t="s">
        <v>75841</v>
      </c>
      <c r="R28829"/>
    </row>
    <row r="28830" spans="12:18" x14ac:dyDescent="0.25">
      <c r="L28830" t="s">
        <v>3515</v>
      </c>
      <c r="M28830" t="s">
        <v>29670</v>
      </c>
      <c r="N28830" t="s">
        <v>66084</v>
      </c>
      <c r="O28830" s="76" t="s">
        <v>4450</v>
      </c>
      <c r="P28830" s="82">
        <v>3984</v>
      </c>
      <c r="Q28830" s="82" t="s">
        <v>72645</v>
      </c>
      <c r="R28830"/>
    </row>
    <row r="28831" spans="12:18" x14ac:dyDescent="0.25">
      <c r="L28831" t="s">
        <v>3515</v>
      </c>
      <c r="M28831" t="s">
        <v>30582</v>
      </c>
      <c r="N28831" t="s">
        <v>66085</v>
      </c>
      <c r="O28831" s="76" t="s">
        <v>4356</v>
      </c>
      <c r="P28831" s="82">
        <v>503</v>
      </c>
      <c r="Q28831" s="82" t="s">
        <v>75843</v>
      </c>
      <c r="R28831"/>
    </row>
    <row r="28832" spans="12:18" x14ac:dyDescent="0.25">
      <c r="L28832" t="s">
        <v>3515</v>
      </c>
      <c r="M28832" t="s">
        <v>25599</v>
      </c>
      <c r="N28832" t="s">
        <v>66086</v>
      </c>
      <c r="O28832" s="76" t="s">
        <v>4366</v>
      </c>
      <c r="P28832" s="82">
        <v>267</v>
      </c>
      <c r="Q28832" s="82" t="s">
        <v>75844</v>
      </c>
      <c r="R28832"/>
    </row>
    <row r="28833" spans="12:18" x14ac:dyDescent="0.25">
      <c r="L28833" t="s">
        <v>3515</v>
      </c>
      <c r="M28833" t="s">
        <v>25600</v>
      </c>
      <c r="N28833" t="s">
        <v>66087</v>
      </c>
      <c r="O28833" s="76" t="s">
        <v>4356</v>
      </c>
      <c r="P28833" s="82">
        <v>293</v>
      </c>
      <c r="Q28833" s="82" t="s">
        <v>75845</v>
      </c>
      <c r="R28833"/>
    </row>
    <row r="28834" spans="12:18" x14ac:dyDescent="0.25">
      <c r="L28834" t="s">
        <v>3515</v>
      </c>
      <c r="M28834" t="s">
        <v>29590</v>
      </c>
      <c r="N28834" t="s">
        <v>66088</v>
      </c>
      <c r="O28834" s="76" t="s">
        <v>4366</v>
      </c>
      <c r="P28834" s="82">
        <v>320</v>
      </c>
      <c r="Q28834" s="82" t="s">
        <v>75767</v>
      </c>
      <c r="R28834"/>
    </row>
    <row r="28835" spans="12:18" x14ac:dyDescent="0.25">
      <c r="L28835" t="s">
        <v>3515</v>
      </c>
      <c r="M28835" t="s">
        <v>30540</v>
      </c>
      <c r="N28835" t="s">
        <v>66089</v>
      </c>
      <c r="O28835" s="76" t="s">
        <v>4356</v>
      </c>
      <c r="P28835" s="82">
        <v>2194</v>
      </c>
      <c r="Q28835" s="82" t="s">
        <v>75768</v>
      </c>
      <c r="R28835"/>
    </row>
    <row r="28836" spans="12:18" x14ac:dyDescent="0.25">
      <c r="L28836" t="s">
        <v>3515</v>
      </c>
      <c r="M28836" t="s">
        <v>29594</v>
      </c>
      <c r="N28836" t="s">
        <v>66090</v>
      </c>
      <c r="O28836" s="76" t="s">
        <v>4356</v>
      </c>
      <c r="P28836" s="82">
        <v>505</v>
      </c>
      <c r="Q28836" s="82" t="s">
        <v>75769</v>
      </c>
      <c r="R28836"/>
    </row>
    <row r="28837" spans="12:18" x14ac:dyDescent="0.25">
      <c r="L28837" t="s">
        <v>3515</v>
      </c>
      <c r="M28837" t="s">
        <v>29618</v>
      </c>
      <c r="N28837" t="s">
        <v>66091</v>
      </c>
      <c r="O28837" s="76" t="s">
        <v>4356</v>
      </c>
      <c r="P28837" s="82">
        <v>2578</v>
      </c>
      <c r="Q28837" s="82" t="s">
        <v>75776</v>
      </c>
      <c r="R28837"/>
    </row>
    <row r="28838" spans="12:18" x14ac:dyDescent="0.25">
      <c r="L28838" t="s">
        <v>3515</v>
      </c>
      <c r="M28838" t="s">
        <v>29625</v>
      </c>
      <c r="N28838" t="s">
        <v>66092</v>
      </c>
      <c r="O28838" s="76" t="s">
        <v>4356</v>
      </c>
      <c r="P28838" s="82">
        <v>1272</v>
      </c>
      <c r="Q28838" s="82" t="s">
        <v>75787</v>
      </c>
      <c r="R28838"/>
    </row>
    <row r="28839" spans="12:18" x14ac:dyDescent="0.25">
      <c r="L28839" t="s">
        <v>3515</v>
      </c>
      <c r="M28839" t="s">
        <v>25586</v>
      </c>
      <c r="N28839" t="s">
        <v>66093</v>
      </c>
      <c r="O28839" s="76" t="s">
        <v>4356</v>
      </c>
      <c r="P28839" s="82">
        <v>1164</v>
      </c>
      <c r="Q28839" s="82" t="s">
        <v>75790</v>
      </c>
      <c r="R28839"/>
    </row>
    <row r="28840" spans="12:18" x14ac:dyDescent="0.25">
      <c r="L28840" t="s">
        <v>3515</v>
      </c>
      <c r="M28840" t="s">
        <v>6559</v>
      </c>
      <c r="N28840" t="s">
        <v>66094</v>
      </c>
      <c r="O28840" s="76" t="s">
        <v>4356</v>
      </c>
      <c r="P28840" s="82">
        <v>331</v>
      </c>
      <c r="Q28840" s="82" t="s">
        <v>75797</v>
      </c>
      <c r="R28840"/>
    </row>
    <row r="28841" spans="12:18" x14ac:dyDescent="0.25">
      <c r="L28841" t="s">
        <v>3515</v>
      </c>
      <c r="M28841" t="s">
        <v>15754</v>
      </c>
      <c r="N28841" t="s">
        <v>66095</v>
      </c>
      <c r="O28841" s="76" t="s">
        <v>4356</v>
      </c>
      <c r="P28841" s="82">
        <v>561</v>
      </c>
      <c r="Q28841" s="82" t="s">
        <v>75798</v>
      </c>
      <c r="R28841"/>
    </row>
    <row r="28842" spans="12:18" x14ac:dyDescent="0.25">
      <c r="L28842" t="s">
        <v>3515</v>
      </c>
      <c r="M28842" t="s">
        <v>27622</v>
      </c>
      <c r="N28842" t="s">
        <v>66096</v>
      </c>
      <c r="O28842" s="76" t="s">
        <v>4366</v>
      </c>
      <c r="P28842" s="82">
        <v>257</v>
      </c>
      <c r="Q28842" s="82" t="s">
        <v>75799</v>
      </c>
      <c r="R28842"/>
    </row>
    <row r="28843" spans="12:18" x14ac:dyDescent="0.25">
      <c r="L28843" t="s">
        <v>3515</v>
      </c>
      <c r="M28843" t="s">
        <v>30552</v>
      </c>
      <c r="N28843" t="s">
        <v>66097</v>
      </c>
      <c r="O28843" s="76" t="s">
        <v>4356</v>
      </c>
      <c r="P28843" s="82">
        <v>148</v>
      </c>
      <c r="Q28843" s="82" t="s">
        <v>75801</v>
      </c>
      <c r="R28843"/>
    </row>
    <row r="28844" spans="12:18" x14ac:dyDescent="0.25">
      <c r="L28844" t="s">
        <v>3515</v>
      </c>
      <c r="M28844" t="s">
        <v>27202</v>
      </c>
      <c r="N28844" t="s">
        <v>66098</v>
      </c>
      <c r="O28844" s="76" t="s">
        <v>4374</v>
      </c>
      <c r="P28844" s="82">
        <v>685</v>
      </c>
      <c r="Q28844" s="82" t="s">
        <v>72645</v>
      </c>
      <c r="R28844"/>
    </row>
    <row r="28845" spans="12:18" x14ac:dyDescent="0.25">
      <c r="L28845" t="s">
        <v>3515</v>
      </c>
      <c r="M28845" t="s">
        <v>25592</v>
      </c>
      <c r="N28845" t="s">
        <v>66099</v>
      </c>
      <c r="O28845" s="76" t="s">
        <v>4366</v>
      </c>
      <c r="P28845" s="82">
        <v>257</v>
      </c>
      <c r="Q28845" s="82" t="s">
        <v>75810</v>
      </c>
      <c r="R28845"/>
    </row>
    <row r="28846" spans="12:18" x14ac:dyDescent="0.25">
      <c r="L28846" t="s">
        <v>3515</v>
      </c>
      <c r="M28846" t="s">
        <v>25593</v>
      </c>
      <c r="N28846" t="s">
        <v>66100</v>
      </c>
      <c r="O28846" s="76" t="s">
        <v>4356</v>
      </c>
      <c r="P28846" s="82">
        <v>365</v>
      </c>
      <c r="Q28846" s="82" t="s">
        <v>75814</v>
      </c>
      <c r="R28846"/>
    </row>
    <row r="28847" spans="12:18" x14ac:dyDescent="0.25">
      <c r="L28847" t="s">
        <v>3515</v>
      </c>
      <c r="M28847" t="s">
        <v>30572</v>
      </c>
      <c r="N28847" t="s">
        <v>66101</v>
      </c>
      <c r="O28847" s="76" t="s">
        <v>4356</v>
      </c>
      <c r="P28847" s="82">
        <v>403</v>
      </c>
      <c r="Q28847" s="82" t="s">
        <v>75835</v>
      </c>
      <c r="R28847"/>
    </row>
    <row r="28848" spans="12:18" x14ac:dyDescent="0.25">
      <c r="L28848" t="s">
        <v>3515</v>
      </c>
      <c r="M28848" t="s">
        <v>12991</v>
      </c>
      <c r="N28848" t="s">
        <v>66102</v>
      </c>
      <c r="O28848" s="76" t="s">
        <v>4356</v>
      </c>
      <c r="P28848" s="82">
        <v>2586</v>
      </c>
      <c r="Q28848" s="82" t="s">
        <v>75876</v>
      </c>
      <c r="R28848"/>
    </row>
    <row r="28849" spans="12:18" x14ac:dyDescent="0.25">
      <c r="L28849" t="s">
        <v>3515</v>
      </c>
      <c r="M28849" t="s">
        <v>27642</v>
      </c>
      <c r="N28849" t="s">
        <v>66103</v>
      </c>
      <c r="O28849" s="76" t="s">
        <v>4356</v>
      </c>
      <c r="P28849" s="82">
        <v>498</v>
      </c>
      <c r="Q28849" s="82" t="s">
        <v>75870</v>
      </c>
      <c r="R28849"/>
    </row>
    <row r="28850" spans="12:18" x14ac:dyDescent="0.25">
      <c r="L28850" t="s">
        <v>3515</v>
      </c>
      <c r="M28850" t="s">
        <v>29703</v>
      </c>
      <c r="N28850" t="s">
        <v>66104</v>
      </c>
      <c r="O28850" s="76" t="s">
        <v>4450</v>
      </c>
      <c r="P28850" s="82">
        <v>11826</v>
      </c>
      <c r="Q28850" s="82" t="s">
        <v>72645</v>
      </c>
      <c r="R28850"/>
    </row>
    <row r="28851" spans="12:18" x14ac:dyDescent="0.25">
      <c r="L28851" t="s">
        <v>3515</v>
      </c>
      <c r="M28851" t="s">
        <v>27225</v>
      </c>
      <c r="N28851" t="s">
        <v>66105</v>
      </c>
      <c r="O28851" s="76" t="s">
        <v>4356</v>
      </c>
      <c r="P28851" s="82">
        <v>3638</v>
      </c>
      <c r="Q28851" s="82" t="s">
        <v>75851</v>
      </c>
      <c r="R28851"/>
    </row>
    <row r="28852" spans="12:18" x14ac:dyDescent="0.25">
      <c r="L28852" t="s">
        <v>3515</v>
      </c>
      <c r="M28852" t="s">
        <v>29732</v>
      </c>
      <c r="N28852" t="s">
        <v>66106</v>
      </c>
      <c r="O28852" s="76" t="s">
        <v>4450</v>
      </c>
      <c r="P28852" s="82">
        <v>8457</v>
      </c>
      <c r="Q28852" s="82" t="s">
        <v>72645</v>
      </c>
      <c r="R28852"/>
    </row>
    <row r="28853" spans="12:18" x14ac:dyDescent="0.25">
      <c r="L28853" t="s">
        <v>3515</v>
      </c>
      <c r="M28853" t="s">
        <v>27687</v>
      </c>
      <c r="N28853" t="s">
        <v>66107</v>
      </c>
      <c r="O28853" s="76" t="s">
        <v>4356</v>
      </c>
      <c r="P28853" s="82">
        <v>448</v>
      </c>
      <c r="Q28853" s="82" t="s">
        <v>75957</v>
      </c>
      <c r="R28853"/>
    </row>
    <row r="28854" spans="12:18" x14ac:dyDescent="0.25">
      <c r="L28854" t="s">
        <v>3515</v>
      </c>
      <c r="M28854" t="s">
        <v>29774</v>
      </c>
      <c r="N28854" t="s">
        <v>66108</v>
      </c>
      <c r="O28854" s="76" t="s">
        <v>4366</v>
      </c>
      <c r="P28854" s="82">
        <v>330</v>
      </c>
      <c r="Q28854" s="82" t="s">
        <v>75961</v>
      </c>
      <c r="R28854"/>
    </row>
    <row r="28855" spans="12:18" x14ac:dyDescent="0.25">
      <c r="L28855" t="s">
        <v>3515</v>
      </c>
      <c r="M28855" t="s">
        <v>27220</v>
      </c>
      <c r="N28855" t="s">
        <v>66109</v>
      </c>
      <c r="O28855" s="76" t="s">
        <v>4356</v>
      </c>
      <c r="P28855" s="82">
        <v>1074</v>
      </c>
      <c r="Q28855" s="82" t="s">
        <v>75842</v>
      </c>
      <c r="R28855"/>
    </row>
    <row r="28856" spans="12:18" x14ac:dyDescent="0.25">
      <c r="L28856" t="s">
        <v>3515</v>
      </c>
      <c r="M28856" t="s">
        <v>10296</v>
      </c>
      <c r="N28856" t="s">
        <v>66110</v>
      </c>
      <c r="O28856" s="76" t="s">
        <v>4356</v>
      </c>
      <c r="P28856" s="82">
        <v>345</v>
      </c>
      <c r="Q28856" s="82" t="s">
        <v>75967</v>
      </c>
      <c r="R28856"/>
    </row>
    <row r="28857" spans="12:18" x14ac:dyDescent="0.25">
      <c r="L28857" t="s">
        <v>3515</v>
      </c>
      <c r="M28857" t="s">
        <v>27636</v>
      </c>
      <c r="N28857" t="s">
        <v>66111</v>
      </c>
      <c r="O28857" s="76" t="s">
        <v>4374</v>
      </c>
      <c r="P28857" s="82">
        <v>671</v>
      </c>
      <c r="Q28857" s="82" t="s">
        <v>72645</v>
      </c>
      <c r="R28857"/>
    </row>
    <row r="28858" spans="12:18" x14ac:dyDescent="0.25">
      <c r="L28858" t="s">
        <v>3515</v>
      </c>
      <c r="M28858" t="s">
        <v>30585</v>
      </c>
      <c r="N28858" t="s">
        <v>66112</v>
      </c>
      <c r="O28858" s="76" t="s">
        <v>4356</v>
      </c>
      <c r="P28858" s="82">
        <v>825</v>
      </c>
      <c r="Q28858" s="82" t="s">
        <v>75846</v>
      </c>
      <c r="R28858"/>
    </row>
    <row r="28859" spans="12:18" x14ac:dyDescent="0.25">
      <c r="L28859" t="s">
        <v>3515</v>
      </c>
      <c r="M28859" t="s">
        <v>25582</v>
      </c>
      <c r="N28859" t="s">
        <v>66113</v>
      </c>
      <c r="O28859" s="76" t="s">
        <v>4356</v>
      </c>
      <c r="P28859" s="82">
        <v>4866</v>
      </c>
      <c r="Q28859" s="82" t="s">
        <v>75781</v>
      </c>
      <c r="R28859"/>
    </row>
    <row r="28860" spans="12:18" x14ac:dyDescent="0.25">
      <c r="L28860" t="s">
        <v>3515</v>
      </c>
      <c r="M28860" t="s">
        <v>27200</v>
      </c>
      <c r="N28860" t="s">
        <v>66114</v>
      </c>
      <c r="O28860" s="76" t="s">
        <v>4356</v>
      </c>
      <c r="P28860" s="82">
        <v>670</v>
      </c>
      <c r="Q28860" s="82" t="s">
        <v>75803</v>
      </c>
      <c r="R28860"/>
    </row>
    <row r="28861" spans="12:18" x14ac:dyDescent="0.25">
      <c r="L28861" t="s">
        <v>3515</v>
      </c>
      <c r="M28861" t="s">
        <v>7666</v>
      </c>
      <c r="N28861" t="s">
        <v>66115</v>
      </c>
      <c r="O28861" s="76" t="s">
        <v>4356</v>
      </c>
      <c r="P28861" s="82">
        <v>214</v>
      </c>
      <c r="Q28861" s="82" t="s">
        <v>75881</v>
      </c>
      <c r="R28861"/>
    </row>
    <row r="28862" spans="12:18" x14ac:dyDescent="0.25">
      <c r="L28862" t="s">
        <v>3515</v>
      </c>
      <c r="M28862" t="s">
        <v>27246</v>
      </c>
      <c r="N28862" t="s">
        <v>66116</v>
      </c>
      <c r="O28862" s="76" t="s">
        <v>4374</v>
      </c>
      <c r="P28862" s="82">
        <v>2074</v>
      </c>
      <c r="Q28862" s="82" t="s">
        <v>75889</v>
      </c>
      <c r="R28862"/>
    </row>
    <row r="28863" spans="12:18" x14ac:dyDescent="0.25">
      <c r="L28863" t="s">
        <v>3515</v>
      </c>
      <c r="M28863" t="s">
        <v>27248</v>
      </c>
      <c r="N28863" t="s">
        <v>66117</v>
      </c>
      <c r="O28863" s="76" t="s">
        <v>4366</v>
      </c>
      <c r="P28863" s="82">
        <v>122</v>
      </c>
      <c r="Q28863" s="82" t="s">
        <v>75890</v>
      </c>
      <c r="R28863"/>
    </row>
    <row r="28864" spans="12:18" x14ac:dyDescent="0.25">
      <c r="L28864" t="s">
        <v>3515</v>
      </c>
      <c r="M28864" t="s">
        <v>27699</v>
      </c>
      <c r="N28864" t="s">
        <v>66118</v>
      </c>
      <c r="O28864" s="76" t="s">
        <v>4356</v>
      </c>
      <c r="P28864" s="82">
        <v>102</v>
      </c>
      <c r="Q28864" s="82" t="s">
        <v>75975</v>
      </c>
      <c r="R28864"/>
    </row>
    <row r="28865" spans="12:18" x14ac:dyDescent="0.25">
      <c r="L28865" t="s">
        <v>3515</v>
      </c>
      <c r="M28865" t="s">
        <v>30588</v>
      </c>
      <c r="N28865" t="s">
        <v>66119</v>
      </c>
      <c r="O28865" s="76" t="s">
        <v>4356</v>
      </c>
      <c r="P28865" s="82">
        <v>454</v>
      </c>
      <c r="Q28865" s="82" t="s">
        <v>75847</v>
      </c>
      <c r="R28865"/>
    </row>
    <row r="28866" spans="12:18" x14ac:dyDescent="0.25">
      <c r="L28866" t="s">
        <v>3515</v>
      </c>
      <c r="M28866" t="s">
        <v>29578</v>
      </c>
      <c r="N28866" t="s">
        <v>66120</v>
      </c>
      <c r="O28866" s="76" t="s">
        <v>4356</v>
      </c>
      <c r="P28866" s="82">
        <v>1841</v>
      </c>
      <c r="Q28866" s="82" t="s">
        <v>75756</v>
      </c>
      <c r="R28866"/>
    </row>
    <row r="28867" spans="12:18" x14ac:dyDescent="0.25">
      <c r="L28867" t="s">
        <v>3515</v>
      </c>
      <c r="M28867" t="s">
        <v>29586</v>
      </c>
      <c r="N28867" t="s">
        <v>66121</v>
      </c>
      <c r="O28867" s="76" t="s">
        <v>4356</v>
      </c>
      <c r="P28867" s="82">
        <v>784</v>
      </c>
      <c r="Q28867" s="82" t="s">
        <v>75763</v>
      </c>
      <c r="R28867"/>
    </row>
    <row r="28868" spans="12:18" x14ac:dyDescent="0.25">
      <c r="L28868" t="s">
        <v>3515</v>
      </c>
      <c r="M28868" t="s">
        <v>25614</v>
      </c>
      <c r="N28868" t="s">
        <v>66122</v>
      </c>
      <c r="O28868" s="76" t="s">
        <v>4356</v>
      </c>
      <c r="P28868" s="82">
        <v>3494</v>
      </c>
      <c r="Q28868" s="82" t="s">
        <v>75931</v>
      </c>
      <c r="R28868"/>
    </row>
    <row r="28869" spans="12:18" x14ac:dyDescent="0.25">
      <c r="L28869" t="s">
        <v>3515</v>
      </c>
      <c r="M28869" t="s">
        <v>14917</v>
      </c>
      <c r="N28869" t="s">
        <v>66123</v>
      </c>
      <c r="O28869" s="76" t="s">
        <v>4356</v>
      </c>
      <c r="P28869" s="82">
        <v>561</v>
      </c>
      <c r="Q28869" s="82" t="s">
        <v>75800</v>
      </c>
      <c r="R28869"/>
    </row>
    <row r="28870" spans="12:18" x14ac:dyDescent="0.25">
      <c r="L28870" t="s">
        <v>3515</v>
      </c>
      <c r="M28870" t="s">
        <v>27625</v>
      </c>
      <c r="N28870" t="s">
        <v>66124</v>
      </c>
      <c r="O28870" s="76" t="s">
        <v>4356</v>
      </c>
      <c r="P28870" s="82">
        <v>246</v>
      </c>
      <c r="Q28870" s="82" t="s">
        <v>75804</v>
      </c>
      <c r="R28870"/>
    </row>
    <row r="28871" spans="12:18" x14ac:dyDescent="0.25">
      <c r="L28871" t="s">
        <v>3515</v>
      </c>
      <c r="M28871" t="s">
        <v>25594</v>
      </c>
      <c r="N28871" t="s">
        <v>66125</v>
      </c>
      <c r="O28871" s="76" t="s">
        <v>4356</v>
      </c>
      <c r="P28871" s="82">
        <v>795</v>
      </c>
      <c r="Q28871" s="82" t="s">
        <v>75817</v>
      </c>
      <c r="R28871"/>
    </row>
    <row r="28872" spans="12:18" x14ac:dyDescent="0.25">
      <c r="L28872" t="s">
        <v>3515</v>
      </c>
      <c r="M28872" t="s">
        <v>30563</v>
      </c>
      <c r="N28872" t="s">
        <v>66126</v>
      </c>
      <c r="O28872" s="76" t="s">
        <v>4356</v>
      </c>
      <c r="P28872" s="82">
        <v>1223</v>
      </c>
      <c r="Q28872" s="82" t="s">
        <v>75822</v>
      </c>
      <c r="R28872"/>
    </row>
    <row r="28873" spans="12:18" x14ac:dyDescent="0.25">
      <c r="L28873" t="s">
        <v>3515</v>
      </c>
      <c r="M28873" t="s">
        <v>29690</v>
      </c>
      <c r="N28873" t="s">
        <v>66127</v>
      </c>
      <c r="O28873" s="76" t="s">
        <v>4356</v>
      </c>
      <c r="P28873" s="82">
        <v>816</v>
      </c>
      <c r="Q28873" s="82" t="s">
        <v>75858</v>
      </c>
      <c r="R28873"/>
    </row>
    <row r="28874" spans="12:18" x14ac:dyDescent="0.25">
      <c r="L28874" t="s">
        <v>3515</v>
      </c>
      <c r="M28874" t="s">
        <v>25601</v>
      </c>
      <c r="N28874" t="s">
        <v>66128</v>
      </c>
      <c r="O28874" s="76" t="s">
        <v>4356</v>
      </c>
      <c r="P28874" s="82">
        <v>764</v>
      </c>
      <c r="Q28874" s="82" t="s">
        <v>75848</v>
      </c>
      <c r="R28874"/>
    </row>
    <row r="28875" spans="12:18" x14ac:dyDescent="0.25">
      <c r="L28875" t="s">
        <v>3515</v>
      </c>
      <c r="M28875" t="s">
        <v>27223</v>
      </c>
      <c r="N28875" t="s">
        <v>66129</v>
      </c>
      <c r="O28875" s="76" t="s">
        <v>4356</v>
      </c>
      <c r="P28875" s="82">
        <v>205</v>
      </c>
      <c r="Q28875" s="82" t="s">
        <v>75849</v>
      </c>
      <c r="R28875"/>
    </row>
    <row r="28876" spans="12:18" x14ac:dyDescent="0.25">
      <c r="L28876" t="s">
        <v>3515</v>
      </c>
      <c r="M28876" t="s">
        <v>15109</v>
      </c>
      <c r="N28876" t="s">
        <v>66130</v>
      </c>
      <c r="O28876" s="76" t="s">
        <v>4356</v>
      </c>
      <c r="P28876" s="82">
        <v>318</v>
      </c>
      <c r="Q28876" s="82" t="s">
        <v>75850</v>
      </c>
      <c r="R28876"/>
    </row>
    <row r="28877" spans="12:18" x14ac:dyDescent="0.25">
      <c r="L28877" t="s">
        <v>3515</v>
      </c>
      <c r="M28877" t="s">
        <v>30594</v>
      </c>
      <c r="N28877" t="s">
        <v>66131</v>
      </c>
      <c r="O28877" s="76" t="s">
        <v>4356</v>
      </c>
      <c r="P28877" s="82">
        <v>190</v>
      </c>
      <c r="Q28877" s="82" t="s">
        <v>75853</v>
      </c>
      <c r="R28877"/>
    </row>
    <row r="28878" spans="12:18" x14ac:dyDescent="0.25">
      <c r="L28878" t="s">
        <v>3515</v>
      </c>
      <c r="M28878" t="s">
        <v>27227</v>
      </c>
      <c r="N28878" t="s">
        <v>66132</v>
      </c>
      <c r="O28878" s="76" t="s">
        <v>4356</v>
      </c>
      <c r="P28878" s="82">
        <v>1367</v>
      </c>
      <c r="Q28878" s="82" t="s">
        <v>75854</v>
      </c>
      <c r="R28878"/>
    </row>
    <row r="28879" spans="12:18" x14ac:dyDescent="0.25">
      <c r="L28879" t="s">
        <v>3515</v>
      </c>
      <c r="M28879" t="s">
        <v>27637</v>
      </c>
      <c r="N28879" t="s">
        <v>66133</v>
      </c>
      <c r="O28879" s="76" t="s">
        <v>4374</v>
      </c>
      <c r="P28879" s="82">
        <v>3088</v>
      </c>
      <c r="Q28879" s="82" t="s">
        <v>75855</v>
      </c>
      <c r="R28879"/>
    </row>
    <row r="28880" spans="12:18" x14ac:dyDescent="0.25">
      <c r="L28880" t="s">
        <v>3515</v>
      </c>
      <c r="M28880" t="s">
        <v>27229</v>
      </c>
      <c r="N28880" t="s">
        <v>66134</v>
      </c>
      <c r="O28880" s="76" t="s">
        <v>4374</v>
      </c>
      <c r="P28880" s="82">
        <v>1803</v>
      </c>
      <c r="Q28880" s="82" t="s">
        <v>72645</v>
      </c>
      <c r="R28880"/>
    </row>
    <row r="28881" spans="12:18" x14ac:dyDescent="0.25">
      <c r="L28881" t="s">
        <v>3515</v>
      </c>
      <c r="M28881" t="s">
        <v>29686</v>
      </c>
      <c r="N28881" t="s">
        <v>66135</v>
      </c>
      <c r="O28881" s="76" t="s">
        <v>4356</v>
      </c>
      <c r="P28881" s="82">
        <v>311</v>
      </c>
      <c r="Q28881" s="82" t="s">
        <v>75856</v>
      </c>
      <c r="R28881"/>
    </row>
    <row r="28882" spans="12:18" x14ac:dyDescent="0.25">
      <c r="L28882" t="s">
        <v>3515</v>
      </c>
      <c r="M28882" t="s">
        <v>27231</v>
      </c>
      <c r="N28882" t="s">
        <v>66136</v>
      </c>
      <c r="O28882" s="76" t="s">
        <v>4356</v>
      </c>
      <c r="P28882" s="82">
        <v>3097</v>
      </c>
      <c r="Q28882" s="82" t="s">
        <v>75857</v>
      </c>
      <c r="R28882"/>
    </row>
    <row r="28883" spans="12:18" x14ac:dyDescent="0.25">
      <c r="L28883" t="s">
        <v>3515</v>
      </c>
      <c r="M28883" t="s">
        <v>30597</v>
      </c>
      <c r="N28883" t="s">
        <v>66137</v>
      </c>
      <c r="O28883" s="76" t="s">
        <v>4356</v>
      </c>
      <c r="P28883" s="82">
        <v>887</v>
      </c>
      <c r="Q28883" s="82" t="s">
        <v>75859</v>
      </c>
      <c r="R28883"/>
    </row>
    <row r="28884" spans="12:18" x14ac:dyDescent="0.25">
      <c r="L28884" t="s">
        <v>3515</v>
      </c>
      <c r="M28884" t="s">
        <v>20123</v>
      </c>
      <c r="N28884" t="s">
        <v>66138</v>
      </c>
      <c r="O28884" s="76" t="s">
        <v>4356</v>
      </c>
      <c r="P28884" s="82">
        <v>661</v>
      </c>
      <c r="Q28884" s="82" t="s">
        <v>75860</v>
      </c>
      <c r="R28884"/>
    </row>
    <row r="28885" spans="12:18" x14ac:dyDescent="0.25">
      <c r="L28885" t="s">
        <v>3515</v>
      </c>
      <c r="M28885" t="s">
        <v>27638</v>
      </c>
      <c r="N28885" t="s">
        <v>66139</v>
      </c>
      <c r="O28885" s="76" t="s">
        <v>4356</v>
      </c>
      <c r="P28885" s="82">
        <v>679</v>
      </c>
      <c r="Q28885" s="82" t="s">
        <v>75861</v>
      </c>
      <c r="R28885"/>
    </row>
    <row r="28886" spans="12:18" x14ac:dyDescent="0.25">
      <c r="L28886" t="s">
        <v>3515</v>
      </c>
      <c r="M28886" t="s">
        <v>27233</v>
      </c>
      <c r="N28886" t="s">
        <v>66140</v>
      </c>
      <c r="O28886" s="76" t="s">
        <v>4356</v>
      </c>
      <c r="P28886" s="82">
        <v>999</v>
      </c>
      <c r="Q28886" s="82" t="s">
        <v>75862</v>
      </c>
      <c r="R28886"/>
    </row>
    <row r="28887" spans="12:18" x14ac:dyDescent="0.25">
      <c r="L28887" t="s">
        <v>3515</v>
      </c>
      <c r="M28887" t="s">
        <v>29694</v>
      </c>
      <c r="N28887" t="s">
        <v>66141</v>
      </c>
      <c r="O28887" s="76" t="s">
        <v>4366</v>
      </c>
      <c r="P28887" s="82">
        <v>58</v>
      </c>
      <c r="Q28887" s="82" t="s">
        <v>75863</v>
      </c>
      <c r="R28887"/>
    </row>
    <row r="28888" spans="12:18" x14ac:dyDescent="0.25">
      <c r="L28888" t="s">
        <v>3515</v>
      </c>
      <c r="M28888" t="s">
        <v>25603</v>
      </c>
      <c r="N28888" t="s">
        <v>66142</v>
      </c>
      <c r="O28888" s="76" t="s">
        <v>4356</v>
      </c>
      <c r="P28888" s="82">
        <v>123</v>
      </c>
      <c r="Q28888" s="82" t="s">
        <v>75864</v>
      </c>
      <c r="R28888"/>
    </row>
    <row r="28889" spans="12:18" x14ac:dyDescent="0.25">
      <c r="L28889" t="s">
        <v>3515</v>
      </c>
      <c r="M28889" t="s">
        <v>27639</v>
      </c>
      <c r="N28889" t="s">
        <v>66143</v>
      </c>
      <c r="O28889" s="76" t="s">
        <v>4374</v>
      </c>
      <c r="P28889" s="82">
        <v>550</v>
      </c>
      <c r="Q28889" s="82" t="s">
        <v>75865</v>
      </c>
      <c r="R28889"/>
    </row>
    <row r="28890" spans="12:18" x14ac:dyDescent="0.25">
      <c r="L28890" t="s">
        <v>3515</v>
      </c>
      <c r="M28890" t="s">
        <v>30600</v>
      </c>
      <c r="N28890" t="s">
        <v>66144</v>
      </c>
      <c r="O28890" s="76" t="s">
        <v>4374</v>
      </c>
      <c r="P28890" s="82">
        <v>4123</v>
      </c>
      <c r="Q28890" s="82" t="s">
        <v>72645</v>
      </c>
      <c r="R28890"/>
    </row>
    <row r="28891" spans="12:18" x14ac:dyDescent="0.25">
      <c r="L28891" t="s">
        <v>3515</v>
      </c>
      <c r="M28891" t="s">
        <v>25604</v>
      </c>
      <c r="N28891" t="s">
        <v>66145</v>
      </c>
      <c r="O28891" s="76" t="s">
        <v>4356</v>
      </c>
      <c r="P28891" s="82">
        <v>471</v>
      </c>
      <c r="Q28891" s="82" t="s">
        <v>75866</v>
      </c>
      <c r="R28891"/>
    </row>
    <row r="28892" spans="12:18" x14ac:dyDescent="0.25">
      <c r="L28892" t="s">
        <v>3515</v>
      </c>
      <c r="M28892" t="s">
        <v>29698</v>
      </c>
      <c r="N28892" t="s">
        <v>66146</v>
      </c>
      <c r="O28892" s="76" t="s">
        <v>4356</v>
      </c>
      <c r="P28892" s="82">
        <v>63</v>
      </c>
      <c r="Q28892" s="82" t="s">
        <v>75867</v>
      </c>
      <c r="R28892"/>
    </row>
    <row r="28893" spans="12:18" x14ac:dyDescent="0.25">
      <c r="L28893" t="s">
        <v>3515</v>
      </c>
      <c r="M28893" t="s">
        <v>29700</v>
      </c>
      <c r="N28893" t="s">
        <v>66147</v>
      </c>
      <c r="O28893" s="76" t="s">
        <v>4356</v>
      </c>
      <c r="P28893" s="82">
        <v>686</v>
      </c>
      <c r="Q28893" s="82" t="s">
        <v>75868</v>
      </c>
      <c r="R28893"/>
    </row>
    <row r="28894" spans="12:18" x14ac:dyDescent="0.25">
      <c r="L28894" t="s">
        <v>3515</v>
      </c>
      <c r="M28894" t="s">
        <v>25605</v>
      </c>
      <c r="N28894" t="s">
        <v>66148</v>
      </c>
      <c r="O28894" s="76" t="s">
        <v>4356</v>
      </c>
      <c r="P28894" s="82">
        <v>230</v>
      </c>
      <c r="Q28894" s="82" t="s">
        <v>75869</v>
      </c>
      <c r="R28894"/>
    </row>
    <row r="28895" spans="12:18" x14ac:dyDescent="0.25">
      <c r="L28895" t="s">
        <v>3515</v>
      </c>
      <c r="M28895" t="s">
        <v>27644</v>
      </c>
      <c r="N28895" t="s">
        <v>66149</v>
      </c>
      <c r="O28895" s="76" t="s">
        <v>4356</v>
      </c>
      <c r="P28895" s="82">
        <v>437</v>
      </c>
      <c r="Q28895" s="82" t="s">
        <v>75871</v>
      </c>
      <c r="R28895"/>
    </row>
    <row r="28896" spans="12:18" x14ac:dyDescent="0.25">
      <c r="L28896" t="s">
        <v>3515</v>
      </c>
      <c r="M28896" t="s">
        <v>29707</v>
      </c>
      <c r="N28896" t="s">
        <v>66150</v>
      </c>
      <c r="O28896" s="76" t="s">
        <v>4356</v>
      </c>
      <c r="P28896" s="82">
        <v>3501</v>
      </c>
      <c r="Q28896" s="82" t="s">
        <v>75872</v>
      </c>
      <c r="R28896"/>
    </row>
    <row r="28897" spans="12:18" x14ac:dyDescent="0.25">
      <c r="L28897" t="s">
        <v>3515</v>
      </c>
      <c r="M28897" t="s">
        <v>27235</v>
      </c>
      <c r="N28897" t="s">
        <v>66151</v>
      </c>
      <c r="O28897" s="76" t="s">
        <v>4374</v>
      </c>
      <c r="P28897" s="82">
        <v>2234</v>
      </c>
      <c r="Q28897" s="82" t="s">
        <v>72645</v>
      </c>
      <c r="R28897"/>
    </row>
    <row r="28898" spans="12:18" x14ac:dyDescent="0.25">
      <c r="L28898" t="s">
        <v>3515</v>
      </c>
      <c r="M28898" t="s">
        <v>25606</v>
      </c>
      <c r="N28898" t="s">
        <v>66152</v>
      </c>
      <c r="O28898" s="76" t="s">
        <v>4356</v>
      </c>
      <c r="P28898" s="82">
        <v>1236</v>
      </c>
      <c r="Q28898" s="82" t="s">
        <v>75873</v>
      </c>
      <c r="R28898"/>
    </row>
    <row r="28899" spans="12:18" x14ac:dyDescent="0.25">
      <c r="L28899" t="s">
        <v>3515</v>
      </c>
      <c r="M28899" t="s">
        <v>30602</v>
      </c>
      <c r="N28899" t="s">
        <v>66153</v>
      </c>
      <c r="O28899" s="76" t="s">
        <v>4356</v>
      </c>
      <c r="P28899" s="82">
        <v>490</v>
      </c>
      <c r="Q28899" s="82" t="s">
        <v>75874</v>
      </c>
      <c r="R28899"/>
    </row>
    <row r="28900" spans="12:18" x14ac:dyDescent="0.25">
      <c r="L28900" t="s">
        <v>3515</v>
      </c>
      <c r="M28900" t="s">
        <v>29711</v>
      </c>
      <c r="N28900" t="s">
        <v>66154</v>
      </c>
      <c r="O28900" s="76" t="s">
        <v>4366</v>
      </c>
      <c r="P28900" s="82">
        <v>479</v>
      </c>
      <c r="Q28900" s="82" t="s">
        <v>75875</v>
      </c>
      <c r="R28900"/>
    </row>
    <row r="28901" spans="12:18" x14ac:dyDescent="0.25">
      <c r="L28901" t="s">
        <v>3515</v>
      </c>
      <c r="M28901" t="s">
        <v>27238</v>
      </c>
      <c r="N28901" t="s">
        <v>66155</v>
      </c>
      <c r="O28901" s="76" t="s">
        <v>4374</v>
      </c>
      <c r="P28901" s="82">
        <v>1031</v>
      </c>
      <c r="Q28901" s="82" t="s">
        <v>75877</v>
      </c>
      <c r="R28901"/>
    </row>
    <row r="28902" spans="12:18" x14ac:dyDescent="0.25">
      <c r="L28902" t="s">
        <v>3515</v>
      </c>
      <c r="M28902" t="s">
        <v>27647</v>
      </c>
      <c r="N28902" t="s">
        <v>66156</v>
      </c>
      <c r="O28902" s="76" t="s">
        <v>4356</v>
      </c>
      <c r="P28902" s="82">
        <v>226</v>
      </c>
      <c r="Q28902" s="82" t="s">
        <v>75878</v>
      </c>
      <c r="R28902"/>
    </row>
    <row r="28903" spans="12:18" x14ac:dyDescent="0.25">
      <c r="L28903" t="s">
        <v>3515</v>
      </c>
      <c r="M28903" t="s">
        <v>29716</v>
      </c>
      <c r="N28903" t="s">
        <v>66157</v>
      </c>
      <c r="O28903" s="76" t="s">
        <v>4366</v>
      </c>
      <c r="P28903" s="82">
        <v>249</v>
      </c>
      <c r="Q28903" s="82" t="s">
        <v>75879</v>
      </c>
      <c r="R28903"/>
    </row>
    <row r="28904" spans="12:18" x14ac:dyDescent="0.25">
      <c r="L28904" t="s">
        <v>3515</v>
      </c>
      <c r="M28904" t="s">
        <v>29720</v>
      </c>
      <c r="N28904" t="s">
        <v>66158</v>
      </c>
      <c r="O28904" s="76" t="s">
        <v>4356</v>
      </c>
      <c r="P28904" s="82">
        <v>2071</v>
      </c>
      <c r="Q28904" s="82" t="s">
        <v>75880</v>
      </c>
      <c r="R28904"/>
    </row>
    <row r="28905" spans="12:18" x14ac:dyDescent="0.25">
      <c r="L28905" t="s">
        <v>3515</v>
      </c>
      <c r="M28905" t="s">
        <v>27239</v>
      </c>
      <c r="N28905" t="s">
        <v>66159</v>
      </c>
      <c r="O28905" s="76" t="s">
        <v>4366</v>
      </c>
      <c r="P28905" s="82">
        <v>105</v>
      </c>
      <c r="Q28905" s="82" t="s">
        <v>75882</v>
      </c>
      <c r="R28905"/>
    </row>
    <row r="28906" spans="12:18" x14ac:dyDescent="0.25">
      <c r="L28906" t="s">
        <v>3515</v>
      </c>
      <c r="M28906" t="s">
        <v>27241</v>
      </c>
      <c r="N28906" t="s">
        <v>66160</v>
      </c>
      <c r="O28906" s="76" t="s">
        <v>4366</v>
      </c>
      <c r="P28906" s="82">
        <v>349</v>
      </c>
      <c r="Q28906" s="82" t="s">
        <v>75883</v>
      </c>
      <c r="R28906"/>
    </row>
    <row r="28907" spans="12:18" x14ac:dyDescent="0.25">
      <c r="L28907" t="s">
        <v>3515</v>
      </c>
      <c r="M28907" t="s">
        <v>27243</v>
      </c>
      <c r="N28907" t="s">
        <v>66161</v>
      </c>
      <c r="O28907" s="76" t="s">
        <v>4374</v>
      </c>
      <c r="P28907" s="82">
        <v>780</v>
      </c>
      <c r="Q28907" s="82" t="s">
        <v>75884</v>
      </c>
      <c r="R28907"/>
    </row>
    <row r="28908" spans="12:18" x14ac:dyDescent="0.25">
      <c r="L28908" t="s">
        <v>3515</v>
      </c>
      <c r="M28908" t="s">
        <v>25607</v>
      </c>
      <c r="N28908" t="s">
        <v>66162</v>
      </c>
      <c r="O28908" s="76" t="s">
        <v>4356</v>
      </c>
      <c r="P28908" s="82">
        <v>642</v>
      </c>
      <c r="Q28908" s="82" t="s">
        <v>75885</v>
      </c>
      <c r="R28908"/>
    </row>
    <row r="28909" spans="12:18" x14ac:dyDescent="0.25">
      <c r="L28909" t="s">
        <v>3515</v>
      </c>
      <c r="M28909" t="s">
        <v>27245</v>
      </c>
      <c r="N28909" t="s">
        <v>66163</v>
      </c>
      <c r="O28909" s="76" t="s">
        <v>4356</v>
      </c>
      <c r="P28909" s="82">
        <v>545</v>
      </c>
      <c r="Q28909" s="82" t="s">
        <v>75886</v>
      </c>
      <c r="R28909"/>
    </row>
    <row r="28910" spans="12:18" x14ac:dyDescent="0.25">
      <c r="L28910" t="s">
        <v>3515</v>
      </c>
      <c r="M28910" t="s">
        <v>30606</v>
      </c>
      <c r="N28910" t="s">
        <v>66164</v>
      </c>
      <c r="O28910" s="76" t="s">
        <v>4366</v>
      </c>
      <c r="P28910" s="82">
        <v>428</v>
      </c>
      <c r="Q28910" s="82" t="s">
        <v>75887</v>
      </c>
      <c r="R28910"/>
    </row>
    <row r="28911" spans="12:18" x14ac:dyDescent="0.25">
      <c r="L28911" t="s">
        <v>3515</v>
      </c>
      <c r="M28911" t="s">
        <v>25608</v>
      </c>
      <c r="N28911" t="s">
        <v>66165</v>
      </c>
      <c r="O28911" s="76" t="s">
        <v>4374</v>
      </c>
      <c r="P28911" s="82">
        <v>439</v>
      </c>
      <c r="Q28911" s="82" t="s">
        <v>75888</v>
      </c>
      <c r="R28911"/>
    </row>
    <row r="28912" spans="12:18" x14ac:dyDescent="0.25">
      <c r="L28912" t="s">
        <v>3515</v>
      </c>
      <c r="M28912" t="s">
        <v>25602</v>
      </c>
      <c r="N28912" t="s">
        <v>66166</v>
      </c>
      <c r="O28912" s="76" t="s">
        <v>4356</v>
      </c>
      <c r="P28912" s="82">
        <v>3680</v>
      </c>
      <c r="Q28912" s="82" t="s">
        <v>75852</v>
      </c>
      <c r="R28912"/>
    </row>
    <row r="28913" spans="12:18" x14ac:dyDescent="0.25">
      <c r="L28913" t="s">
        <v>3515</v>
      </c>
      <c r="M28913" t="s">
        <v>27649</v>
      </c>
      <c r="N28913" t="s">
        <v>66167</v>
      </c>
      <c r="O28913" s="76" t="s">
        <v>4356</v>
      </c>
      <c r="P28913" s="82">
        <v>724</v>
      </c>
      <c r="Q28913" s="82" t="s">
        <v>75891</v>
      </c>
      <c r="R28913"/>
    </row>
    <row r="28914" spans="12:18" x14ac:dyDescent="0.25">
      <c r="L28914" t="s">
        <v>3515</v>
      </c>
      <c r="M28914" t="s">
        <v>25609</v>
      </c>
      <c r="N28914" t="s">
        <v>66168</v>
      </c>
      <c r="O28914" s="76" t="s">
        <v>4356</v>
      </c>
      <c r="P28914" s="82">
        <v>418</v>
      </c>
      <c r="Q28914" s="82" t="s">
        <v>75892</v>
      </c>
      <c r="R28914"/>
    </row>
    <row r="28915" spans="12:18" x14ac:dyDescent="0.25">
      <c r="L28915" t="s">
        <v>3515</v>
      </c>
      <c r="M28915" t="s">
        <v>29725</v>
      </c>
      <c r="N28915" t="s">
        <v>66169</v>
      </c>
      <c r="O28915" s="76" t="s">
        <v>4374</v>
      </c>
      <c r="P28915" s="82">
        <v>951</v>
      </c>
      <c r="Q28915" s="82" t="s">
        <v>72645</v>
      </c>
      <c r="R28915"/>
    </row>
    <row r="28916" spans="12:18" x14ac:dyDescent="0.25">
      <c r="L28916" t="s">
        <v>3515</v>
      </c>
      <c r="M28916" t="s">
        <v>25610</v>
      </c>
      <c r="N28916" t="s">
        <v>66170</v>
      </c>
      <c r="O28916" s="76" t="s">
        <v>4356</v>
      </c>
      <c r="P28916" s="82">
        <v>385</v>
      </c>
      <c r="Q28916" s="82" t="s">
        <v>75893</v>
      </c>
      <c r="R28916"/>
    </row>
    <row r="28917" spans="12:18" x14ac:dyDescent="0.25">
      <c r="L28917" t="s">
        <v>3515</v>
      </c>
      <c r="M28917" t="s">
        <v>29728</v>
      </c>
      <c r="N28917" t="s">
        <v>66171</v>
      </c>
      <c r="O28917" s="76" t="s">
        <v>4356</v>
      </c>
      <c r="P28917" s="82">
        <v>805</v>
      </c>
      <c r="Q28917" s="82" t="s">
        <v>75894</v>
      </c>
      <c r="R28917"/>
    </row>
    <row r="28918" spans="12:18" x14ac:dyDescent="0.25">
      <c r="L28918" t="s">
        <v>3515</v>
      </c>
      <c r="M28918" t="s">
        <v>24737</v>
      </c>
      <c r="N28918" t="s">
        <v>66172</v>
      </c>
      <c r="O28918" s="76" t="s">
        <v>4356</v>
      </c>
      <c r="P28918" s="82">
        <v>232</v>
      </c>
      <c r="Q28918" s="82" t="s">
        <v>75896</v>
      </c>
      <c r="R28918"/>
    </row>
    <row r="28919" spans="12:18" x14ac:dyDescent="0.25">
      <c r="L28919" t="s">
        <v>3515</v>
      </c>
      <c r="M28919" t="s">
        <v>27654</v>
      </c>
      <c r="N28919" t="s">
        <v>66173</v>
      </c>
      <c r="O28919" s="76" t="s">
        <v>4356</v>
      </c>
      <c r="P28919" s="82">
        <v>478</v>
      </c>
      <c r="Q28919" s="82" t="s">
        <v>75898</v>
      </c>
      <c r="R28919"/>
    </row>
    <row r="28920" spans="12:18" x14ac:dyDescent="0.25">
      <c r="L28920" t="s">
        <v>3515</v>
      </c>
      <c r="M28920" t="s">
        <v>30611</v>
      </c>
      <c r="N28920" t="s">
        <v>66174</v>
      </c>
      <c r="O28920" s="76" t="s">
        <v>4356</v>
      </c>
      <c r="P28920" s="82">
        <v>367</v>
      </c>
      <c r="Q28920" s="82" t="s">
        <v>75899</v>
      </c>
      <c r="R28920"/>
    </row>
    <row r="28921" spans="12:18" x14ac:dyDescent="0.25">
      <c r="L28921" t="s">
        <v>3515</v>
      </c>
      <c r="M28921" t="s">
        <v>27250</v>
      </c>
      <c r="N28921" t="s">
        <v>66175</v>
      </c>
      <c r="O28921" s="76" t="s">
        <v>4356</v>
      </c>
      <c r="P28921" s="82">
        <v>837</v>
      </c>
      <c r="Q28921" s="82" t="s">
        <v>75900</v>
      </c>
      <c r="R28921"/>
    </row>
    <row r="28922" spans="12:18" x14ac:dyDescent="0.25">
      <c r="L28922" t="s">
        <v>3515</v>
      </c>
      <c r="M28922" t="s">
        <v>27683</v>
      </c>
      <c r="N28922" t="s">
        <v>66176</v>
      </c>
      <c r="O28922" s="76" t="s">
        <v>4356</v>
      </c>
      <c r="P28922" s="82">
        <v>1011</v>
      </c>
      <c r="Q28922" s="82" t="s">
        <v>75954</v>
      </c>
      <c r="R28922"/>
    </row>
    <row r="28923" spans="12:18" x14ac:dyDescent="0.25">
      <c r="L28923" t="s">
        <v>3515</v>
      </c>
      <c r="M28923" t="s">
        <v>25623</v>
      </c>
      <c r="N28923" t="s">
        <v>66177</v>
      </c>
      <c r="O28923" s="76" t="s">
        <v>4374</v>
      </c>
      <c r="P28923" s="82">
        <v>2355</v>
      </c>
      <c r="Q28923" s="82" t="s">
        <v>75955</v>
      </c>
      <c r="R28923"/>
    </row>
    <row r="28924" spans="12:18" x14ac:dyDescent="0.25">
      <c r="L28924" t="s">
        <v>3515</v>
      </c>
      <c r="M28924" t="s">
        <v>30648</v>
      </c>
      <c r="N28924" t="s">
        <v>66178</v>
      </c>
      <c r="O28924" s="76" t="s">
        <v>4356</v>
      </c>
      <c r="P28924" s="82">
        <v>1208</v>
      </c>
      <c r="Q28924" s="82" t="s">
        <v>75956</v>
      </c>
      <c r="R28924"/>
    </row>
    <row r="28925" spans="12:18" x14ac:dyDescent="0.25">
      <c r="L28925" t="s">
        <v>3515</v>
      </c>
      <c r="M28925" t="s">
        <v>27685</v>
      </c>
      <c r="N28925" t="s">
        <v>66179</v>
      </c>
      <c r="O28925" s="76" t="s">
        <v>4374</v>
      </c>
      <c r="P28925" s="82">
        <v>1857</v>
      </c>
      <c r="Q28925" s="82" t="s">
        <v>72645</v>
      </c>
      <c r="R28925"/>
    </row>
    <row r="28926" spans="12:18" x14ac:dyDescent="0.25">
      <c r="L28926" t="s">
        <v>3515</v>
      </c>
      <c r="M28926" t="s">
        <v>27254</v>
      </c>
      <c r="N28926" t="s">
        <v>66180</v>
      </c>
      <c r="O28926" s="76" t="s">
        <v>4356</v>
      </c>
      <c r="P28926" s="82">
        <v>356</v>
      </c>
      <c r="Q28926" s="82" t="s">
        <v>75902</v>
      </c>
      <c r="R28926"/>
    </row>
    <row r="28927" spans="12:18" x14ac:dyDescent="0.25">
      <c r="L28927" t="s">
        <v>3515</v>
      </c>
      <c r="M28927" t="s">
        <v>27252</v>
      </c>
      <c r="N28927" t="s">
        <v>66181</v>
      </c>
      <c r="O28927" s="76" t="s">
        <v>4356</v>
      </c>
      <c r="P28927" s="82">
        <v>643</v>
      </c>
      <c r="Q28927" s="82" t="s">
        <v>75901</v>
      </c>
      <c r="R28927"/>
    </row>
    <row r="28928" spans="12:18" x14ac:dyDescent="0.25">
      <c r="L28928" t="s">
        <v>3515</v>
      </c>
      <c r="M28928" t="s">
        <v>25611</v>
      </c>
      <c r="N28928" t="s">
        <v>66182</v>
      </c>
      <c r="O28928" s="76" t="s">
        <v>4366</v>
      </c>
      <c r="P28928" s="82">
        <v>100</v>
      </c>
      <c r="Q28928" s="82" t="s">
        <v>75903</v>
      </c>
      <c r="R28928"/>
    </row>
    <row r="28929" spans="12:18" x14ac:dyDescent="0.25">
      <c r="L28929" t="s">
        <v>3515</v>
      </c>
      <c r="M28929" t="s">
        <v>27656</v>
      </c>
      <c r="N28929" t="s">
        <v>66183</v>
      </c>
      <c r="O28929" s="76" t="s">
        <v>4450</v>
      </c>
      <c r="P28929" s="82">
        <v>6007</v>
      </c>
      <c r="Q28929" s="82" t="s">
        <v>72645</v>
      </c>
      <c r="R28929"/>
    </row>
    <row r="28930" spans="12:18" x14ac:dyDescent="0.25">
      <c r="L28930" t="s">
        <v>3515</v>
      </c>
      <c r="M28930" t="s">
        <v>8825</v>
      </c>
      <c r="N28930" t="s">
        <v>66184</v>
      </c>
      <c r="O28930" s="76" t="s">
        <v>4366</v>
      </c>
      <c r="P28930" s="82">
        <v>457</v>
      </c>
      <c r="Q28930" s="82" t="s">
        <v>75904</v>
      </c>
      <c r="R28930"/>
    </row>
    <row r="28931" spans="12:18" x14ac:dyDescent="0.25">
      <c r="L28931" t="s">
        <v>3515</v>
      </c>
      <c r="M28931" t="s">
        <v>27659</v>
      </c>
      <c r="N28931" t="s">
        <v>66185</v>
      </c>
      <c r="O28931" s="76" t="s">
        <v>4356</v>
      </c>
      <c r="P28931" s="82">
        <v>868</v>
      </c>
      <c r="Q28931" s="82" t="s">
        <v>75905</v>
      </c>
      <c r="R28931"/>
    </row>
    <row r="28932" spans="12:18" x14ac:dyDescent="0.25">
      <c r="L28932" t="s">
        <v>3515</v>
      </c>
      <c r="M28932" t="s">
        <v>29740</v>
      </c>
      <c r="N28932" t="s">
        <v>66186</v>
      </c>
      <c r="O28932" s="76" t="s">
        <v>4374</v>
      </c>
      <c r="P28932" s="82">
        <v>2809</v>
      </c>
      <c r="Q28932" s="82" t="s">
        <v>72645</v>
      </c>
      <c r="R28932"/>
    </row>
    <row r="28933" spans="12:18" x14ac:dyDescent="0.25">
      <c r="L28933" t="s">
        <v>3515</v>
      </c>
      <c r="M28933" t="s">
        <v>29744</v>
      </c>
      <c r="N28933" t="s">
        <v>66187</v>
      </c>
      <c r="O28933" s="76" t="s">
        <v>4356</v>
      </c>
      <c r="P28933" s="82">
        <v>1671</v>
      </c>
      <c r="Q28933" s="82" t="s">
        <v>75906</v>
      </c>
      <c r="R28933"/>
    </row>
    <row r="28934" spans="12:18" x14ac:dyDescent="0.25">
      <c r="L28934" t="s">
        <v>3515</v>
      </c>
      <c r="M28934" t="s">
        <v>27256</v>
      </c>
      <c r="N28934" t="s">
        <v>66188</v>
      </c>
      <c r="O28934" s="76" t="s">
        <v>4356</v>
      </c>
      <c r="P28934" s="82">
        <v>838</v>
      </c>
      <c r="Q28934" s="82" t="s">
        <v>75908</v>
      </c>
      <c r="R28934"/>
    </row>
    <row r="28935" spans="12:18" x14ac:dyDescent="0.25">
      <c r="L28935" t="s">
        <v>3515</v>
      </c>
      <c r="M28935" t="s">
        <v>7577</v>
      </c>
      <c r="N28935" t="s">
        <v>66189</v>
      </c>
      <c r="O28935" s="76" t="s">
        <v>4356</v>
      </c>
      <c r="P28935" s="82">
        <v>531</v>
      </c>
      <c r="Q28935" s="82" t="s">
        <v>75909</v>
      </c>
      <c r="R28935"/>
    </row>
    <row r="28936" spans="12:18" x14ac:dyDescent="0.25">
      <c r="L28936" t="s">
        <v>3515</v>
      </c>
      <c r="M28936" t="s">
        <v>27663</v>
      </c>
      <c r="N28936" t="s">
        <v>66190</v>
      </c>
      <c r="O28936" s="76" t="s">
        <v>4366</v>
      </c>
      <c r="P28936" s="82">
        <v>135</v>
      </c>
      <c r="Q28936" s="82" t="s">
        <v>75910</v>
      </c>
      <c r="R28936"/>
    </row>
    <row r="28937" spans="12:18" x14ac:dyDescent="0.25">
      <c r="L28937" t="s">
        <v>3515</v>
      </c>
      <c r="M28937" t="s">
        <v>30616</v>
      </c>
      <c r="N28937" t="s">
        <v>66191</v>
      </c>
      <c r="O28937" s="76" t="s">
        <v>4356</v>
      </c>
      <c r="P28937" s="82">
        <v>1195</v>
      </c>
      <c r="Q28937" s="82" t="s">
        <v>75911</v>
      </c>
      <c r="R28937"/>
    </row>
    <row r="28938" spans="12:18" x14ac:dyDescent="0.25">
      <c r="L28938" t="s">
        <v>3515</v>
      </c>
      <c r="M28938" t="s">
        <v>30619</v>
      </c>
      <c r="N28938" t="s">
        <v>66192</v>
      </c>
      <c r="O28938" s="76" t="s">
        <v>4366</v>
      </c>
      <c r="P28938" s="82">
        <v>167</v>
      </c>
      <c r="Q28938" s="82" t="s">
        <v>75913</v>
      </c>
      <c r="R28938"/>
    </row>
    <row r="28939" spans="12:18" x14ac:dyDescent="0.25">
      <c r="L28939" t="s">
        <v>3515</v>
      </c>
      <c r="M28939" t="s">
        <v>27260</v>
      </c>
      <c r="N28939" t="s">
        <v>66193</v>
      </c>
      <c r="O28939" s="76" t="s">
        <v>4356</v>
      </c>
      <c r="P28939" s="82">
        <v>150</v>
      </c>
      <c r="Q28939" s="82" t="s">
        <v>75914</v>
      </c>
      <c r="R28939"/>
    </row>
    <row r="28940" spans="12:18" x14ac:dyDescent="0.25">
      <c r="L28940" t="s">
        <v>3515</v>
      </c>
      <c r="M28940" t="s">
        <v>25612</v>
      </c>
      <c r="N28940" t="s">
        <v>66194</v>
      </c>
      <c r="O28940" s="76" t="s">
        <v>4366</v>
      </c>
      <c r="P28940" s="82">
        <v>517</v>
      </c>
      <c r="Q28940" s="82" t="s">
        <v>75915</v>
      </c>
      <c r="R28940"/>
    </row>
    <row r="28941" spans="12:18" x14ac:dyDescent="0.25">
      <c r="L28941" t="s">
        <v>3515</v>
      </c>
      <c r="M28941" t="s">
        <v>27262</v>
      </c>
      <c r="N28941" t="s">
        <v>66195</v>
      </c>
      <c r="O28941" s="76" t="s">
        <v>4356</v>
      </c>
      <c r="P28941" s="82">
        <v>2944</v>
      </c>
      <c r="Q28941" s="82" t="s">
        <v>75916</v>
      </c>
      <c r="R28941"/>
    </row>
    <row r="28942" spans="12:18" x14ac:dyDescent="0.25">
      <c r="L28942" t="s">
        <v>3515</v>
      </c>
      <c r="M28942" t="s">
        <v>27667</v>
      </c>
      <c r="N28942" t="s">
        <v>66196</v>
      </c>
      <c r="O28942" s="76" t="s">
        <v>4356</v>
      </c>
      <c r="P28942" s="82">
        <v>339</v>
      </c>
      <c r="Q28942" s="82" t="s">
        <v>75917</v>
      </c>
      <c r="R28942"/>
    </row>
    <row r="28943" spans="12:18" x14ac:dyDescent="0.25">
      <c r="L28943" t="s">
        <v>3515</v>
      </c>
      <c r="M28943" t="s">
        <v>30622</v>
      </c>
      <c r="N28943" t="s">
        <v>66197</v>
      </c>
      <c r="O28943" s="76" t="s">
        <v>4366</v>
      </c>
      <c r="P28943" s="82">
        <v>266</v>
      </c>
      <c r="Q28943" s="82" t="s">
        <v>75920</v>
      </c>
      <c r="R28943"/>
    </row>
    <row r="28944" spans="12:18" x14ac:dyDescent="0.25">
      <c r="L28944" t="s">
        <v>3515</v>
      </c>
      <c r="M28944" t="s">
        <v>27669</v>
      </c>
      <c r="N28944" t="s">
        <v>66198</v>
      </c>
      <c r="O28944" s="76" t="s">
        <v>4374</v>
      </c>
      <c r="P28944" s="82">
        <v>1697</v>
      </c>
      <c r="Q28944" s="82" t="s">
        <v>72645</v>
      </c>
      <c r="R28944"/>
    </row>
    <row r="28945" spans="12:18" x14ac:dyDescent="0.25">
      <c r="L28945" t="s">
        <v>3515</v>
      </c>
      <c r="M28945" t="s">
        <v>29752</v>
      </c>
      <c r="N28945" t="s">
        <v>66199</v>
      </c>
      <c r="O28945" s="76" t="s">
        <v>4356</v>
      </c>
      <c r="P28945" s="82">
        <v>813</v>
      </c>
      <c r="Q28945" s="82" t="s">
        <v>75921</v>
      </c>
      <c r="R28945"/>
    </row>
    <row r="28946" spans="12:18" x14ac:dyDescent="0.25">
      <c r="L28946" t="s">
        <v>3515</v>
      </c>
      <c r="M28946" t="s">
        <v>30625</v>
      </c>
      <c r="N28946" t="s">
        <v>66200</v>
      </c>
      <c r="O28946" s="76" t="s">
        <v>4356</v>
      </c>
      <c r="P28946" s="82">
        <v>291</v>
      </c>
      <c r="Q28946" s="82" t="s">
        <v>75922</v>
      </c>
      <c r="R28946"/>
    </row>
    <row r="28947" spans="12:18" x14ac:dyDescent="0.25">
      <c r="L28947" t="s">
        <v>3515</v>
      </c>
      <c r="M28947" t="s">
        <v>27671</v>
      </c>
      <c r="N28947" t="s">
        <v>66201</v>
      </c>
      <c r="O28947" s="76" t="s">
        <v>4356</v>
      </c>
      <c r="P28947" s="82">
        <v>937</v>
      </c>
      <c r="Q28947" s="82" t="s">
        <v>75923</v>
      </c>
      <c r="R28947"/>
    </row>
    <row r="28948" spans="12:18" x14ac:dyDescent="0.25">
      <c r="L28948" t="s">
        <v>3515</v>
      </c>
      <c r="M28948" t="s">
        <v>27269</v>
      </c>
      <c r="N28948" t="s">
        <v>66202</v>
      </c>
      <c r="O28948" s="76" t="s">
        <v>4374</v>
      </c>
      <c r="P28948" s="82">
        <v>7746</v>
      </c>
      <c r="Q28948" s="82" t="s">
        <v>75924</v>
      </c>
      <c r="R28948"/>
    </row>
    <row r="28949" spans="12:18" x14ac:dyDescent="0.25">
      <c r="L28949" t="s">
        <v>3515</v>
      </c>
      <c r="M28949" t="s">
        <v>30627</v>
      </c>
      <c r="N28949" t="s">
        <v>66203</v>
      </c>
      <c r="O28949" s="76" t="s">
        <v>4374</v>
      </c>
      <c r="P28949" s="82">
        <v>1704</v>
      </c>
      <c r="Q28949" s="82" t="s">
        <v>72645</v>
      </c>
      <c r="R28949"/>
    </row>
    <row r="28950" spans="12:18" x14ac:dyDescent="0.25">
      <c r="L28950" t="s">
        <v>3515</v>
      </c>
      <c r="M28950" t="s">
        <v>27673</v>
      </c>
      <c r="N28950" t="s">
        <v>66204</v>
      </c>
      <c r="O28950" s="76" t="s">
        <v>4356</v>
      </c>
      <c r="P28950" s="82">
        <v>1618</v>
      </c>
      <c r="Q28950" s="82" t="s">
        <v>75925</v>
      </c>
      <c r="R28950"/>
    </row>
    <row r="28951" spans="12:18" x14ac:dyDescent="0.25">
      <c r="L28951" t="s">
        <v>3515</v>
      </c>
      <c r="M28951" t="s">
        <v>7433</v>
      </c>
      <c r="N28951" t="s">
        <v>66205</v>
      </c>
      <c r="O28951" s="76" t="s">
        <v>4356</v>
      </c>
      <c r="P28951" s="82">
        <v>224</v>
      </c>
      <c r="Q28951" s="82" t="s">
        <v>75926</v>
      </c>
      <c r="R28951"/>
    </row>
    <row r="28952" spans="12:18" x14ac:dyDescent="0.25">
      <c r="L28952" t="s">
        <v>3515</v>
      </c>
      <c r="M28952" t="s">
        <v>15511</v>
      </c>
      <c r="N28952" t="s">
        <v>66206</v>
      </c>
      <c r="O28952" s="76" t="s">
        <v>4356</v>
      </c>
      <c r="P28952" s="82">
        <v>607</v>
      </c>
      <c r="Q28952" s="82" t="s">
        <v>75927</v>
      </c>
      <c r="R28952"/>
    </row>
    <row r="28953" spans="12:18" x14ac:dyDescent="0.25">
      <c r="L28953" t="s">
        <v>3515</v>
      </c>
      <c r="M28953" t="s">
        <v>25613</v>
      </c>
      <c r="N28953" t="s">
        <v>66207</v>
      </c>
      <c r="O28953" s="76" t="s">
        <v>4356</v>
      </c>
      <c r="P28953" s="82">
        <v>361</v>
      </c>
      <c r="Q28953" s="82" t="s">
        <v>75930</v>
      </c>
      <c r="R28953"/>
    </row>
    <row r="28954" spans="12:18" x14ac:dyDescent="0.25">
      <c r="L28954" t="s">
        <v>3515</v>
      </c>
      <c r="M28954" t="s">
        <v>29756</v>
      </c>
      <c r="N28954" t="s">
        <v>66208</v>
      </c>
      <c r="O28954" s="76" t="s">
        <v>4356</v>
      </c>
      <c r="P28954" s="82">
        <v>679</v>
      </c>
      <c r="Q28954" s="82" t="s">
        <v>75932</v>
      </c>
      <c r="R28954"/>
    </row>
    <row r="28955" spans="12:18" x14ac:dyDescent="0.25">
      <c r="L28955" t="s">
        <v>3515</v>
      </c>
      <c r="M28955" t="s">
        <v>27676</v>
      </c>
      <c r="N28955" t="s">
        <v>66209</v>
      </c>
      <c r="O28955" s="76" t="s">
        <v>4356</v>
      </c>
      <c r="P28955" s="82">
        <v>552</v>
      </c>
      <c r="Q28955" s="82" t="s">
        <v>75933</v>
      </c>
      <c r="R28955"/>
    </row>
    <row r="28956" spans="12:18" x14ac:dyDescent="0.25">
      <c r="L28956" t="s">
        <v>3515</v>
      </c>
      <c r="M28956" t="s">
        <v>25615</v>
      </c>
      <c r="N28956" t="s">
        <v>66210</v>
      </c>
      <c r="O28956" s="76" t="s">
        <v>4356</v>
      </c>
      <c r="P28956" s="82">
        <v>2461</v>
      </c>
      <c r="Q28956" s="82" t="s">
        <v>75934</v>
      </c>
      <c r="R28956"/>
    </row>
    <row r="28957" spans="12:18" x14ac:dyDescent="0.25">
      <c r="L28957" t="s">
        <v>3515</v>
      </c>
      <c r="M28957" t="s">
        <v>25617</v>
      </c>
      <c r="N28957" t="s">
        <v>66211</v>
      </c>
      <c r="O28957" s="76" t="s">
        <v>4356</v>
      </c>
      <c r="P28957" s="82">
        <v>454</v>
      </c>
      <c r="Q28957" s="82" t="s">
        <v>75935</v>
      </c>
      <c r="R28957"/>
    </row>
    <row r="28958" spans="12:18" x14ac:dyDescent="0.25">
      <c r="L28958" t="s">
        <v>3515</v>
      </c>
      <c r="M28958" t="s">
        <v>25618</v>
      </c>
      <c r="N28958" t="s">
        <v>66212</v>
      </c>
      <c r="O28958" s="76" t="s">
        <v>4356</v>
      </c>
      <c r="P28958" s="82">
        <v>1104</v>
      </c>
      <c r="Q28958" s="82" t="s">
        <v>75936</v>
      </c>
      <c r="R28958"/>
    </row>
    <row r="28959" spans="12:18" x14ac:dyDescent="0.25">
      <c r="L28959" t="s">
        <v>3515</v>
      </c>
      <c r="M28959" t="s">
        <v>19060</v>
      </c>
      <c r="N28959" t="s">
        <v>66213</v>
      </c>
      <c r="O28959" s="76" t="s">
        <v>4356</v>
      </c>
      <c r="P28959" s="82">
        <v>677</v>
      </c>
      <c r="Q28959" s="82" t="s">
        <v>75937</v>
      </c>
      <c r="R28959"/>
    </row>
    <row r="28960" spans="12:18" x14ac:dyDescent="0.25">
      <c r="L28960" t="s">
        <v>3515</v>
      </c>
      <c r="M28960" t="s">
        <v>27275</v>
      </c>
      <c r="N28960" t="s">
        <v>66214</v>
      </c>
      <c r="O28960" s="76" t="s">
        <v>4356</v>
      </c>
      <c r="P28960" s="82">
        <v>290</v>
      </c>
      <c r="Q28960" s="82" t="s">
        <v>75938</v>
      </c>
      <c r="R28960"/>
    </row>
    <row r="28961" spans="12:18" x14ac:dyDescent="0.25">
      <c r="L28961" t="s">
        <v>3515</v>
      </c>
      <c r="M28961" t="s">
        <v>7731</v>
      </c>
      <c r="N28961" t="s">
        <v>66215</v>
      </c>
      <c r="O28961" s="76" t="s">
        <v>4356</v>
      </c>
      <c r="P28961" s="82">
        <v>686</v>
      </c>
      <c r="Q28961" s="82" t="s">
        <v>75940</v>
      </c>
      <c r="R28961"/>
    </row>
    <row r="28962" spans="12:18" x14ac:dyDescent="0.25">
      <c r="L28962" t="s">
        <v>3515</v>
      </c>
      <c r="M28962" t="s">
        <v>25619</v>
      </c>
      <c r="N28962" t="s">
        <v>66216</v>
      </c>
      <c r="O28962" s="76" t="s">
        <v>4356</v>
      </c>
      <c r="P28962" s="82">
        <v>524</v>
      </c>
      <c r="Q28962" s="82" t="s">
        <v>75939</v>
      </c>
      <c r="R28962"/>
    </row>
    <row r="28963" spans="12:18" x14ac:dyDescent="0.25">
      <c r="L28963" t="s">
        <v>3515</v>
      </c>
      <c r="M28963" t="s">
        <v>30641</v>
      </c>
      <c r="N28963" t="s">
        <v>66217</v>
      </c>
      <c r="O28963" s="76" t="s">
        <v>4356</v>
      </c>
      <c r="P28963" s="82">
        <v>3943</v>
      </c>
      <c r="Q28963" s="82" t="s">
        <v>75941</v>
      </c>
      <c r="R28963"/>
    </row>
    <row r="28964" spans="12:18" x14ac:dyDescent="0.25">
      <c r="L28964" t="s">
        <v>3515</v>
      </c>
      <c r="M28964" t="s">
        <v>27276</v>
      </c>
      <c r="N28964" t="s">
        <v>66218</v>
      </c>
      <c r="O28964" s="76" t="s">
        <v>4356</v>
      </c>
      <c r="P28964" s="82">
        <v>292</v>
      </c>
      <c r="Q28964" s="82" t="s">
        <v>75942</v>
      </c>
      <c r="R28964"/>
    </row>
    <row r="28965" spans="12:18" x14ac:dyDescent="0.25">
      <c r="L28965" t="s">
        <v>3515</v>
      </c>
      <c r="M28965" t="s">
        <v>19888</v>
      </c>
      <c r="N28965" t="s">
        <v>66219</v>
      </c>
      <c r="O28965" s="76" t="s">
        <v>4356</v>
      </c>
      <c r="P28965" s="82">
        <v>457</v>
      </c>
      <c r="Q28965" s="82" t="s">
        <v>75945</v>
      </c>
      <c r="R28965"/>
    </row>
    <row r="28966" spans="12:18" x14ac:dyDescent="0.25">
      <c r="L28966" t="s">
        <v>3515</v>
      </c>
      <c r="M28966" t="s">
        <v>25620</v>
      </c>
      <c r="N28966" t="s">
        <v>66220</v>
      </c>
      <c r="O28966" s="76" t="s">
        <v>4356</v>
      </c>
      <c r="P28966" s="82">
        <v>171</v>
      </c>
      <c r="Q28966" s="82" t="s">
        <v>75943</v>
      </c>
      <c r="R28966"/>
    </row>
    <row r="28967" spans="12:18" x14ac:dyDescent="0.25">
      <c r="L28967" t="s">
        <v>3515</v>
      </c>
      <c r="M28967" t="s">
        <v>27278</v>
      </c>
      <c r="N28967" t="s">
        <v>66221</v>
      </c>
      <c r="O28967" s="76" t="s">
        <v>4356</v>
      </c>
      <c r="P28967" s="82">
        <v>491</v>
      </c>
      <c r="Q28967" s="82" t="s">
        <v>75944</v>
      </c>
      <c r="R28967"/>
    </row>
    <row r="28968" spans="12:18" x14ac:dyDescent="0.25">
      <c r="L28968" t="s">
        <v>3515</v>
      </c>
      <c r="M28968" t="s">
        <v>30644</v>
      </c>
      <c r="N28968" t="s">
        <v>66222</v>
      </c>
      <c r="O28968" s="76" t="s">
        <v>4356</v>
      </c>
      <c r="P28968" s="82">
        <v>334</v>
      </c>
      <c r="Q28968" s="82" t="s">
        <v>75946</v>
      </c>
      <c r="R28968"/>
    </row>
    <row r="28969" spans="12:18" x14ac:dyDescent="0.25">
      <c r="L28969" t="s">
        <v>3515</v>
      </c>
      <c r="M28969" t="s">
        <v>25621</v>
      </c>
      <c r="N28969" t="s">
        <v>66223</v>
      </c>
      <c r="O28969" s="76" t="s">
        <v>4356</v>
      </c>
      <c r="P28969" s="82">
        <v>437</v>
      </c>
      <c r="Q28969" s="82" t="s">
        <v>75947</v>
      </c>
      <c r="R28969"/>
    </row>
    <row r="28970" spans="12:18" x14ac:dyDescent="0.25">
      <c r="L28970" t="s">
        <v>3515</v>
      </c>
      <c r="M28970" t="s">
        <v>27679</v>
      </c>
      <c r="N28970" t="s">
        <v>66224</v>
      </c>
      <c r="O28970" s="76" t="s">
        <v>4356</v>
      </c>
      <c r="P28970" s="82">
        <v>1253</v>
      </c>
      <c r="Q28970" s="82" t="s">
        <v>75949</v>
      </c>
      <c r="R28970"/>
    </row>
    <row r="28971" spans="12:18" x14ac:dyDescent="0.25">
      <c r="L28971" t="s">
        <v>3515</v>
      </c>
      <c r="M28971" t="s">
        <v>25622</v>
      </c>
      <c r="N28971" t="s">
        <v>66225</v>
      </c>
      <c r="O28971" s="76" t="s">
        <v>4356</v>
      </c>
      <c r="P28971" s="82">
        <v>331</v>
      </c>
      <c r="Q28971" s="82" t="s">
        <v>75950</v>
      </c>
      <c r="R28971"/>
    </row>
    <row r="28972" spans="12:18" x14ac:dyDescent="0.25">
      <c r="L28972" t="s">
        <v>3515</v>
      </c>
      <c r="M28972" t="s">
        <v>10958</v>
      </c>
      <c r="N28972" t="s">
        <v>66226</v>
      </c>
      <c r="O28972" s="76" t="s">
        <v>4356</v>
      </c>
      <c r="P28972" s="82">
        <v>760</v>
      </c>
      <c r="Q28972" s="82" t="s">
        <v>75951</v>
      </c>
      <c r="R28972"/>
    </row>
    <row r="28973" spans="12:18" x14ac:dyDescent="0.25">
      <c r="L28973" t="s">
        <v>3515</v>
      </c>
      <c r="M28973" t="s">
        <v>29766</v>
      </c>
      <c r="N28973" t="s">
        <v>66227</v>
      </c>
      <c r="O28973" s="76" t="s">
        <v>4356</v>
      </c>
      <c r="P28973" s="82">
        <v>1060</v>
      </c>
      <c r="Q28973" s="82" t="s">
        <v>75952</v>
      </c>
      <c r="R28973"/>
    </row>
    <row r="28974" spans="12:18" x14ac:dyDescent="0.25">
      <c r="L28974" t="s">
        <v>3515</v>
      </c>
      <c r="M28974" t="s">
        <v>27681</v>
      </c>
      <c r="N28974" t="s">
        <v>66228</v>
      </c>
      <c r="O28974" s="76" t="s">
        <v>4374</v>
      </c>
      <c r="P28974" s="82">
        <v>694</v>
      </c>
      <c r="Q28974" s="82" t="s">
        <v>75953</v>
      </c>
      <c r="R28974"/>
    </row>
    <row r="28975" spans="12:18" x14ac:dyDescent="0.25">
      <c r="L28975" t="s">
        <v>3515</v>
      </c>
      <c r="M28975" t="s">
        <v>27258</v>
      </c>
      <c r="N28975" t="s">
        <v>66229</v>
      </c>
      <c r="O28975" s="76" t="s">
        <v>4356</v>
      </c>
      <c r="P28975" s="82">
        <v>768</v>
      </c>
      <c r="Q28975" s="82" t="s">
        <v>75912</v>
      </c>
      <c r="R28975"/>
    </row>
    <row r="28976" spans="12:18" x14ac:dyDescent="0.25">
      <c r="L28976" t="s">
        <v>3515</v>
      </c>
      <c r="M28976" t="s">
        <v>27265</v>
      </c>
      <c r="N28976" t="s">
        <v>66230</v>
      </c>
      <c r="O28976" s="76" t="s">
        <v>4356</v>
      </c>
      <c r="P28976" s="82">
        <v>779</v>
      </c>
      <c r="Q28976" s="82" t="s">
        <v>75918</v>
      </c>
      <c r="R28976"/>
    </row>
    <row r="28977" spans="12:18" x14ac:dyDescent="0.25">
      <c r="L28977" t="s">
        <v>3515</v>
      </c>
      <c r="M28977" t="s">
        <v>27267</v>
      </c>
      <c r="N28977" t="s">
        <v>66231</v>
      </c>
      <c r="O28977" s="76" t="s">
        <v>4356</v>
      </c>
      <c r="P28977" s="82">
        <v>1183</v>
      </c>
      <c r="Q28977" s="82" t="s">
        <v>75919</v>
      </c>
      <c r="R28977"/>
    </row>
    <row r="28978" spans="12:18" x14ac:dyDescent="0.25">
      <c r="L28978" t="s">
        <v>3515</v>
      </c>
      <c r="M28978" t="s">
        <v>30631</v>
      </c>
      <c r="N28978" t="s">
        <v>66232</v>
      </c>
      <c r="O28978" s="76" t="s">
        <v>4356</v>
      </c>
      <c r="P28978" s="82">
        <v>117</v>
      </c>
      <c r="Q28978" s="82" t="s">
        <v>75928</v>
      </c>
      <c r="R28978"/>
    </row>
    <row r="28979" spans="12:18" x14ac:dyDescent="0.25">
      <c r="L28979" t="s">
        <v>3515</v>
      </c>
      <c r="M28979" t="s">
        <v>27271</v>
      </c>
      <c r="N28979" t="s">
        <v>66233</v>
      </c>
      <c r="O28979" s="76" t="s">
        <v>4356</v>
      </c>
      <c r="P28979" s="82">
        <v>803</v>
      </c>
      <c r="Q28979" s="82" t="s">
        <v>75929</v>
      </c>
      <c r="R28979"/>
    </row>
    <row r="28980" spans="12:18" x14ac:dyDescent="0.25">
      <c r="L28980" t="s">
        <v>3515</v>
      </c>
      <c r="M28980" t="s">
        <v>28875</v>
      </c>
      <c r="N28980" t="s">
        <v>66234</v>
      </c>
      <c r="O28980" s="76" t="s">
        <v>4366</v>
      </c>
      <c r="P28980" s="82">
        <v>159</v>
      </c>
      <c r="Q28980" s="82" t="s">
        <v>75948</v>
      </c>
      <c r="R28980"/>
    </row>
    <row r="28981" spans="12:18" x14ac:dyDescent="0.25">
      <c r="L28981" t="s">
        <v>3515</v>
      </c>
      <c r="M28981" t="s">
        <v>27280</v>
      </c>
      <c r="N28981" t="s">
        <v>66235</v>
      </c>
      <c r="O28981" s="76" t="s">
        <v>4356</v>
      </c>
      <c r="P28981" s="82">
        <v>310</v>
      </c>
      <c r="Q28981" s="82" t="s">
        <v>75959</v>
      </c>
      <c r="R28981"/>
    </row>
    <row r="28982" spans="12:18" x14ac:dyDescent="0.25">
      <c r="L28982" t="s">
        <v>3515</v>
      </c>
      <c r="M28982" t="s">
        <v>10975</v>
      </c>
      <c r="N28982" t="s">
        <v>66236</v>
      </c>
      <c r="O28982" s="76" t="s">
        <v>4356</v>
      </c>
      <c r="P28982" s="82">
        <v>457</v>
      </c>
      <c r="Q28982" s="82" t="s">
        <v>75960</v>
      </c>
      <c r="R28982"/>
    </row>
    <row r="28983" spans="12:18" x14ac:dyDescent="0.25">
      <c r="L28983" t="s">
        <v>3515</v>
      </c>
      <c r="M28983" t="s">
        <v>25625</v>
      </c>
      <c r="N28983" t="s">
        <v>66237</v>
      </c>
      <c r="O28983" s="76" t="s">
        <v>4356</v>
      </c>
      <c r="P28983" s="82">
        <v>2196</v>
      </c>
      <c r="Q28983" s="82" t="s">
        <v>75962</v>
      </c>
      <c r="R28983"/>
    </row>
    <row r="28984" spans="12:18" x14ac:dyDescent="0.25">
      <c r="L28984" t="s">
        <v>3515</v>
      </c>
      <c r="M28984" t="s">
        <v>27691</v>
      </c>
      <c r="N28984" t="s">
        <v>66238</v>
      </c>
      <c r="O28984" s="76" t="s">
        <v>4374</v>
      </c>
      <c r="P28984" s="82">
        <v>611</v>
      </c>
      <c r="Q28984" s="82" t="s">
        <v>75963</v>
      </c>
      <c r="R28984"/>
    </row>
    <row r="28985" spans="12:18" x14ac:dyDescent="0.25">
      <c r="L28985" t="s">
        <v>3515</v>
      </c>
      <c r="M28985" t="s">
        <v>27283</v>
      </c>
      <c r="N28985" t="s">
        <v>66239</v>
      </c>
      <c r="O28985" s="76" t="s">
        <v>4356</v>
      </c>
      <c r="P28985" s="82">
        <v>959</v>
      </c>
      <c r="Q28985" s="82" t="s">
        <v>75964</v>
      </c>
      <c r="R28985"/>
    </row>
    <row r="28986" spans="12:18" x14ac:dyDescent="0.25">
      <c r="L28986" t="s">
        <v>3515</v>
      </c>
      <c r="M28986" t="s">
        <v>27693</v>
      </c>
      <c r="N28986" t="s">
        <v>66240</v>
      </c>
      <c r="O28986" s="76" t="s">
        <v>4356</v>
      </c>
      <c r="P28986" s="82">
        <v>318</v>
      </c>
      <c r="Q28986" s="82" t="s">
        <v>75965</v>
      </c>
      <c r="R28986"/>
    </row>
    <row r="28987" spans="12:18" x14ac:dyDescent="0.25">
      <c r="L28987" t="s">
        <v>3515</v>
      </c>
      <c r="M28987" t="s">
        <v>27285</v>
      </c>
      <c r="N28987" t="s">
        <v>66241</v>
      </c>
      <c r="O28987" s="76" t="s">
        <v>4374</v>
      </c>
      <c r="P28987" s="82">
        <v>3014</v>
      </c>
      <c r="Q28987" s="82" t="s">
        <v>72645</v>
      </c>
      <c r="R28987"/>
    </row>
    <row r="28988" spans="12:18" x14ac:dyDescent="0.25">
      <c r="L28988" t="s">
        <v>3515</v>
      </c>
      <c r="M28988" t="s">
        <v>25626</v>
      </c>
      <c r="N28988" t="s">
        <v>66242</v>
      </c>
      <c r="O28988" s="76" t="s">
        <v>4356</v>
      </c>
      <c r="P28988" s="82">
        <v>776</v>
      </c>
      <c r="Q28988" s="82" t="s">
        <v>75966</v>
      </c>
      <c r="R28988"/>
    </row>
    <row r="28989" spans="12:18" x14ac:dyDescent="0.25">
      <c r="L28989" t="s">
        <v>3515</v>
      </c>
      <c r="M28989" t="s">
        <v>29778</v>
      </c>
      <c r="N28989" t="s">
        <v>66243</v>
      </c>
      <c r="O28989" s="76" t="s">
        <v>4374</v>
      </c>
      <c r="P28989" s="82">
        <v>7039</v>
      </c>
      <c r="Q28989" s="82" t="s">
        <v>75968</v>
      </c>
      <c r="R28989"/>
    </row>
    <row r="28990" spans="12:18" x14ac:dyDescent="0.25">
      <c r="L28990" t="s">
        <v>3515</v>
      </c>
      <c r="M28990" t="s">
        <v>25624</v>
      </c>
      <c r="N28990" t="s">
        <v>66244</v>
      </c>
      <c r="O28990" s="76" t="s">
        <v>4356</v>
      </c>
      <c r="P28990" s="82">
        <v>2088</v>
      </c>
      <c r="Q28990" s="82" t="s">
        <v>75958</v>
      </c>
      <c r="R28990"/>
    </row>
    <row r="28991" spans="12:18" x14ac:dyDescent="0.25">
      <c r="L28991" t="s">
        <v>3515</v>
      </c>
      <c r="M28991" t="s">
        <v>27651</v>
      </c>
      <c r="N28991" t="s">
        <v>66245</v>
      </c>
      <c r="O28991" s="76" t="s">
        <v>4356</v>
      </c>
      <c r="P28991" s="82">
        <v>2008</v>
      </c>
      <c r="Q28991" s="82" t="s">
        <v>75895</v>
      </c>
      <c r="R28991"/>
    </row>
    <row r="28992" spans="12:18" x14ac:dyDescent="0.25">
      <c r="L28992" t="s">
        <v>3515</v>
      </c>
      <c r="M28992" t="s">
        <v>29781</v>
      </c>
      <c r="N28992" t="s">
        <v>66246</v>
      </c>
      <c r="O28992" s="76" t="s">
        <v>4356</v>
      </c>
      <c r="P28992" s="82">
        <v>1555</v>
      </c>
      <c r="Q28992" s="82" t="s">
        <v>75969</v>
      </c>
      <c r="R28992"/>
    </row>
    <row r="28993" spans="12:18" x14ac:dyDescent="0.25">
      <c r="L28993" t="s">
        <v>3515</v>
      </c>
      <c r="M28993" t="s">
        <v>29736</v>
      </c>
      <c r="N28993" t="s">
        <v>66247</v>
      </c>
      <c r="O28993" s="76" t="s">
        <v>4356</v>
      </c>
      <c r="P28993" s="82">
        <v>4111</v>
      </c>
      <c r="Q28993" s="82" t="s">
        <v>75897</v>
      </c>
      <c r="R28993"/>
    </row>
    <row r="28994" spans="12:18" x14ac:dyDescent="0.25">
      <c r="L28994" t="s">
        <v>3515</v>
      </c>
      <c r="M28994" t="s">
        <v>29785</v>
      </c>
      <c r="N28994" t="s">
        <v>66248</v>
      </c>
      <c r="O28994" s="76" t="s">
        <v>4356</v>
      </c>
      <c r="P28994" s="82">
        <v>1083</v>
      </c>
      <c r="Q28994" s="82" t="s">
        <v>75970</v>
      </c>
      <c r="R28994"/>
    </row>
    <row r="28995" spans="12:18" x14ac:dyDescent="0.25">
      <c r="L28995" t="s">
        <v>3515</v>
      </c>
      <c r="M28995" t="s">
        <v>29788</v>
      </c>
      <c r="N28995" t="s">
        <v>66249</v>
      </c>
      <c r="O28995" s="76" t="s">
        <v>4366</v>
      </c>
      <c r="P28995" s="82">
        <v>515</v>
      </c>
      <c r="Q28995" s="82" t="s">
        <v>75971</v>
      </c>
      <c r="R28995"/>
    </row>
    <row r="28996" spans="12:18" x14ac:dyDescent="0.25">
      <c r="L28996" t="s">
        <v>3515</v>
      </c>
      <c r="M28996" t="s">
        <v>27695</v>
      </c>
      <c r="N28996" t="s">
        <v>66250</v>
      </c>
      <c r="O28996" s="76" t="s">
        <v>4374</v>
      </c>
      <c r="P28996" s="82">
        <v>621</v>
      </c>
      <c r="Q28996" s="82" t="s">
        <v>75972</v>
      </c>
      <c r="R28996"/>
    </row>
    <row r="28997" spans="12:18" x14ac:dyDescent="0.25">
      <c r="L28997" t="s">
        <v>3515</v>
      </c>
      <c r="M28997" t="s">
        <v>27697</v>
      </c>
      <c r="N28997" t="s">
        <v>66251</v>
      </c>
      <c r="O28997" s="76" t="s">
        <v>4356</v>
      </c>
      <c r="P28997" s="82">
        <v>303</v>
      </c>
      <c r="Q28997" s="82" t="s">
        <v>75973</v>
      </c>
      <c r="R28997"/>
    </row>
    <row r="28998" spans="12:18" x14ac:dyDescent="0.25">
      <c r="L28998" t="s">
        <v>3515</v>
      </c>
      <c r="M28998" t="s">
        <v>29792</v>
      </c>
      <c r="N28998" t="s">
        <v>66252</v>
      </c>
      <c r="O28998" s="76" t="s">
        <v>4356</v>
      </c>
      <c r="P28998" s="82">
        <v>476</v>
      </c>
      <c r="Q28998" s="82" t="s">
        <v>75974</v>
      </c>
      <c r="R28998"/>
    </row>
    <row r="28999" spans="12:18" x14ac:dyDescent="0.25">
      <c r="L28999" t="s">
        <v>3515</v>
      </c>
      <c r="M28999" t="s">
        <v>27286</v>
      </c>
      <c r="N28999" t="s">
        <v>66253</v>
      </c>
      <c r="O28999" s="76" t="s">
        <v>4374</v>
      </c>
      <c r="P28999" s="82">
        <v>900</v>
      </c>
      <c r="Q28999" s="82" t="s">
        <v>75976</v>
      </c>
      <c r="R28999"/>
    </row>
    <row r="29000" spans="12:18" x14ac:dyDescent="0.25">
      <c r="L29000" t="s">
        <v>3515</v>
      </c>
      <c r="M29000" t="s">
        <v>29796</v>
      </c>
      <c r="N29000" t="s">
        <v>66254</v>
      </c>
      <c r="O29000" s="76" t="s">
        <v>4356</v>
      </c>
      <c r="P29000" s="82">
        <v>229</v>
      </c>
      <c r="Q29000" s="82" t="s">
        <v>75977</v>
      </c>
      <c r="R29000"/>
    </row>
    <row r="29001" spans="12:18" x14ac:dyDescent="0.25">
      <c r="L29001" t="s">
        <v>3515</v>
      </c>
      <c r="M29001" t="s">
        <v>27288</v>
      </c>
      <c r="N29001" t="s">
        <v>66255</v>
      </c>
      <c r="O29001" s="76" t="s">
        <v>4356</v>
      </c>
      <c r="P29001" s="82">
        <v>268</v>
      </c>
      <c r="Q29001" s="82" t="s">
        <v>75978</v>
      </c>
      <c r="R29001"/>
    </row>
    <row r="29002" spans="12:18" x14ac:dyDescent="0.25">
      <c r="L29002" t="s">
        <v>3515</v>
      </c>
      <c r="M29002" t="s">
        <v>27290</v>
      </c>
      <c r="N29002" t="s">
        <v>66256</v>
      </c>
      <c r="O29002" s="76" t="s">
        <v>4356</v>
      </c>
      <c r="P29002" s="82">
        <v>473</v>
      </c>
      <c r="Q29002" s="82" t="s">
        <v>75979</v>
      </c>
      <c r="R29002"/>
    </row>
    <row r="29003" spans="12:18" x14ac:dyDescent="0.25">
      <c r="L29003" t="s">
        <v>3515</v>
      </c>
      <c r="M29003" t="s">
        <v>30650</v>
      </c>
      <c r="N29003" t="s">
        <v>66257</v>
      </c>
      <c r="O29003" s="76" t="s">
        <v>4356</v>
      </c>
      <c r="P29003" s="82">
        <v>290</v>
      </c>
      <c r="Q29003" s="82" t="s">
        <v>75980</v>
      </c>
      <c r="R29003"/>
    </row>
    <row r="29004" spans="12:18" x14ac:dyDescent="0.25">
      <c r="L29004" t="s">
        <v>3515</v>
      </c>
      <c r="M29004" t="s">
        <v>27292</v>
      </c>
      <c r="N29004" t="s">
        <v>66258</v>
      </c>
      <c r="O29004" s="76" t="s">
        <v>4356</v>
      </c>
      <c r="P29004" s="82">
        <v>712</v>
      </c>
      <c r="Q29004" s="82" t="s">
        <v>75981</v>
      </c>
      <c r="R29004"/>
    </row>
    <row r="29005" spans="12:18" x14ac:dyDescent="0.25">
      <c r="L29005" t="s">
        <v>3515</v>
      </c>
      <c r="M29005" t="s">
        <v>27701</v>
      </c>
      <c r="N29005" t="s">
        <v>66259</v>
      </c>
      <c r="O29005" s="76" t="s">
        <v>4366</v>
      </c>
      <c r="P29005" s="82">
        <v>247</v>
      </c>
      <c r="Q29005" s="82" t="s">
        <v>75982</v>
      </c>
      <c r="R29005"/>
    </row>
    <row r="29006" spans="12:18" x14ac:dyDescent="0.25">
      <c r="L29006" t="s">
        <v>3515</v>
      </c>
      <c r="M29006" t="s">
        <v>27293</v>
      </c>
      <c r="N29006" t="s">
        <v>66260</v>
      </c>
      <c r="O29006" s="76" t="s">
        <v>4356</v>
      </c>
      <c r="P29006" s="82">
        <v>862</v>
      </c>
      <c r="Q29006" s="82" t="s">
        <v>75983</v>
      </c>
      <c r="R29006"/>
    </row>
    <row r="29007" spans="12:18" x14ac:dyDescent="0.25">
      <c r="L29007" t="s">
        <v>3515</v>
      </c>
      <c r="M29007" t="s">
        <v>30652</v>
      </c>
      <c r="N29007" t="s">
        <v>66261</v>
      </c>
      <c r="O29007" s="76" t="s">
        <v>4356</v>
      </c>
      <c r="P29007" s="82">
        <v>529</v>
      </c>
      <c r="Q29007" s="82" t="s">
        <v>75984</v>
      </c>
      <c r="R29007"/>
    </row>
    <row r="29008" spans="12:18" x14ac:dyDescent="0.25">
      <c r="L29008" t="s">
        <v>3515</v>
      </c>
      <c r="M29008" t="s">
        <v>25627</v>
      </c>
      <c r="N29008" t="s">
        <v>66262</v>
      </c>
      <c r="O29008" s="76" t="s">
        <v>4356</v>
      </c>
      <c r="P29008" s="82">
        <v>366</v>
      </c>
      <c r="Q29008" s="82" t="s">
        <v>75985</v>
      </c>
      <c r="R29008"/>
    </row>
    <row r="29009" spans="12:18" x14ac:dyDescent="0.25">
      <c r="L29009" t="s">
        <v>3515</v>
      </c>
      <c r="M29009" t="s">
        <v>29803</v>
      </c>
      <c r="N29009" t="s">
        <v>66263</v>
      </c>
      <c r="O29009" s="76" t="s">
        <v>4356</v>
      </c>
      <c r="P29009" s="82">
        <v>203</v>
      </c>
      <c r="Q29009" s="82" t="s">
        <v>75986</v>
      </c>
      <c r="R29009"/>
    </row>
    <row r="29010" spans="12:18" x14ac:dyDescent="0.25">
      <c r="L29010" t="s">
        <v>3515</v>
      </c>
      <c r="M29010" t="s">
        <v>29805</v>
      </c>
      <c r="N29010" t="s">
        <v>66264</v>
      </c>
      <c r="O29010" s="76" t="s">
        <v>4374</v>
      </c>
      <c r="P29010" s="82">
        <v>2028</v>
      </c>
      <c r="Q29010" s="82" t="s">
        <v>72645</v>
      </c>
      <c r="R29010"/>
    </row>
    <row r="29011" spans="12:18" x14ac:dyDescent="0.25">
      <c r="L29011" t="s">
        <v>3515</v>
      </c>
      <c r="M29011" t="s">
        <v>27703</v>
      </c>
      <c r="N29011" t="s">
        <v>66265</v>
      </c>
      <c r="O29011" s="76" t="s">
        <v>4356</v>
      </c>
      <c r="P29011" s="82">
        <v>403</v>
      </c>
      <c r="Q29011" s="82" t="s">
        <v>75987</v>
      </c>
      <c r="R29011"/>
    </row>
    <row r="29012" spans="12:18" x14ac:dyDescent="0.25">
      <c r="L29012" t="s">
        <v>3515</v>
      </c>
      <c r="M29012" t="s">
        <v>27295</v>
      </c>
      <c r="N29012" t="s">
        <v>66266</v>
      </c>
      <c r="O29012" s="76" t="s">
        <v>4374</v>
      </c>
      <c r="P29012" s="82">
        <v>2235</v>
      </c>
      <c r="Q29012" s="82" t="s">
        <v>72645</v>
      </c>
      <c r="R29012"/>
    </row>
    <row r="29013" spans="12:18" x14ac:dyDescent="0.25">
      <c r="L29013" t="s">
        <v>3515</v>
      </c>
      <c r="M29013" t="s">
        <v>25628</v>
      </c>
      <c r="N29013" t="s">
        <v>66267</v>
      </c>
      <c r="O29013" s="76" t="s">
        <v>4374</v>
      </c>
      <c r="P29013" s="82">
        <v>1897</v>
      </c>
      <c r="Q29013" s="82" t="s">
        <v>72645</v>
      </c>
      <c r="R29013"/>
    </row>
    <row r="29014" spans="12:18" x14ac:dyDescent="0.25">
      <c r="L29014" t="s">
        <v>3515</v>
      </c>
      <c r="M29014" t="s">
        <v>25629</v>
      </c>
      <c r="N29014" t="s">
        <v>66268</v>
      </c>
      <c r="O29014" s="76" t="s">
        <v>4356</v>
      </c>
      <c r="P29014" s="82">
        <v>2978</v>
      </c>
      <c r="Q29014" s="82" t="s">
        <v>75988</v>
      </c>
      <c r="R29014"/>
    </row>
    <row r="29015" spans="12:18" x14ac:dyDescent="0.25">
      <c r="L29015" t="s">
        <v>3532</v>
      </c>
      <c r="M29015" t="s">
        <v>30654</v>
      </c>
      <c r="N29015" t="s">
        <v>66269</v>
      </c>
      <c r="O29015" s="76" t="s">
        <v>4356</v>
      </c>
      <c r="P29015" s="82">
        <v>1439</v>
      </c>
      <c r="Q29015" s="82" t="s">
        <v>75989</v>
      </c>
      <c r="R29015"/>
    </row>
    <row r="29016" spans="12:18" x14ac:dyDescent="0.25">
      <c r="L29016" t="s">
        <v>3532</v>
      </c>
      <c r="M29016" t="s">
        <v>29808</v>
      </c>
      <c r="N29016" t="s">
        <v>66270</v>
      </c>
      <c r="O29016" s="76" t="s">
        <v>4356</v>
      </c>
      <c r="P29016" s="82">
        <v>2579</v>
      </c>
      <c r="Q29016" s="82" t="s">
        <v>75990</v>
      </c>
      <c r="R29016"/>
    </row>
    <row r="29017" spans="12:18" x14ac:dyDescent="0.25">
      <c r="L29017" t="s">
        <v>3532</v>
      </c>
      <c r="M29017" t="s">
        <v>27705</v>
      </c>
      <c r="N29017" t="s">
        <v>66271</v>
      </c>
      <c r="O29017" s="76" t="s">
        <v>4356</v>
      </c>
      <c r="P29017" s="82">
        <v>1072</v>
      </c>
      <c r="Q29017" s="82" t="s">
        <v>75991</v>
      </c>
      <c r="R29017"/>
    </row>
    <row r="29018" spans="12:18" x14ac:dyDescent="0.25">
      <c r="L29018" t="s">
        <v>3532</v>
      </c>
      <c r="M29018" t="s">
        <v>29811</v>
      </c>
      <c r="N29018" t="s">
        <v>66272</v>
      </c>
      <c r="O29018" s="76" t="s">
        <v>4356</v>
      </c>
      <c r="P29018" s="82">
        <v>411</v>
      </c>
      <c r="Q29018" s="82" t="s">
        <v>75992</v>
      </c>
      <c r="R29018"/>
    </row>
    <row r="29019" spans="12:18" x14ac:dyDescent="0.25">
      <c r="L29019" t="s">
        <v>3532</v>
      </c>
      <c r="M29019" t="s">
        <v>29815</v>
      </c>
      <c r="N29019" t="s">
        <v>66273</v>
      </c>
      <c r="O29019" s="76" t="s">
        <v>4374</v>
      </c>
      <c r="P29019" s="82">
        <v>4459</v>
      </c>
      <c r="Q29019" s="82" t="s">
        <v>72645</v>
      </c>
      <c r="R29019"/>
    </row>
    <row r="29020" spans="12:18" x14ac:dyDescent="0.25">
      <c r="L29020" t="s">
        <v>3532</v>
      </c>
      <c r="M29020" t="s">
        <v>30656</v>
      </c>
      <c r="N29020" t="s">
        <v>66274</v>
      </c>
      <c r="O29020" s="76" t="s">
        <v>4356</v>
      </c>
      <c r="P29020" s="82">
        <v>2071</v>
      </c>
      <c r="Q29020" s="82" t="s">
        <v>75993</v>
      </c>
      <c r="R29020"/>
    </row>
    <row r="29021" spans="12:18" x14ac:dyDescent="0.25">
      <c r="L29021" t="s">
        <v>3532</v>
      </c>
      <c r="M29021" t="s">
        <v>30661</v>
      </c>
      <c r="N29021" t="s">
        <v>66275</v>
      </c>
      <c r="O29021" s="76" t="s">
        <v>4374</v>
      </c>
      <c r="P29021" s="82">
        <v>2665</v>
      </c>
      <c r="Q29021" s="82" t="s">
        <v>72645</v>
      </c>
      <c r="R29021"/>
    </row>
    <row r="29022" spans="12:18" x14ac:dyDescent="0.25">
      <c r="L29022" t="s">
        <v>3532</v>
      </c>
      <c r="M29022" t="s">
        <v>27296</v>
      </c>
      <c r="N29022" t="s">
        <v>66276</v>
      </c>
      <c r="O29022" s="76" t="s">
        <v>4450</v>
      </c>
      <c r="P29022" s="82">
        <v>6385</v>
      </c>
      <c r="Q29022" s="82" t="s">
        <v>72645</v>
      </c>
      <c r="R29022"/>
    </row>
    <row r="29023" spans="12:18" x14ac:dyDescent="0.25">
      <c r="L29023" t="s">
        <v>3532</v>
      </c>
      <c r="M29023" t="s">
        <v>15088</v>
      </c>
      <c r="N29023" t="s">
        <v>66277</v>
      </c>
      <c r="O29023" s="76" t="s">
        <v>4356</v>
      </c>
      <c r="P29023" s="82">
        <v>900</v>
      </c>
      <c r="Q29023" s="82" t="s">
        <v>75994</v>
      </c>
      <c r="R29023"/>
    </row>
    <row r="29024" spans="12:18" x14ac:dyDescent="0.25">
      <c r="L29024" t="s">
        <v>3532</v>
      </c>
      <c r="M29024" t="s">
        <v>25630</v>
      </c>
      <c r="N29024" t="s">
        <v>66278</v>
      </c>
      <c r="O29024" s="76" t="s">
        <v>4450</v>
      </c>
      <c r="P29024" s="82">
        <v>126924</v>
      </c>
      <c r="Q29024" s="82" t="s">
        <v>72645</v>
      </c>
      <c r="R29024"/>
    </row>
    <row r="29025" spans="12:18" x14ac:dyDescent="0.25">
      <c r="L29025" t="s">
        <v>3532</v>
      </c>
      <c r="M29025" t="s">
        <v>30666</v>
      </c>
      <c r="N29025" t="s">
        <v>66279</v>
      </c>
      <c r="O29025" s="76" t="s">
        <v>4450</v>
      </c>
      <c r="P29025" s="82">
        <v>35712</v>
      </c>
      <c r="Q29025" s="82" t="s">
        <v>72645</v>
      </c>
      <c r="R29025"/>
    </row>
    <row r="29026" spans="12:18" x14ac:dyDescent="0.25">
      <c r="L29026" t="s">
        <v>3532</v>
      </c>
      <c r="M29026" t="s">
        <v>27301</v>
      </c>
      <c r="N29026" t="s">
        <v>66280</v>
      </c>
      <c r="O29026" s="76" t="s">
        <v>4374</v>
      </c>
      <c r="P29026" s="82">
        <v>2171</v>
      </c>
      <c r="Q29026" s="82" t="s">
        <v>72645</v>
      </c>
      <c r="R29026"/>
    </row>
    <row r="29027" spans="12:18" x14ac:dyDescent="0.25">
      <c r="L29027" t="s">
        <v>3532</v>
      </c>
      <c r="M29027" t="s">
        <v>27303</v>
      </c>
      <c r="N29027" t="s">
        <v>66281</v>
      </c>
      <c r="O29027" s="76" t="s">
        <v>4356</v>
      </c>
      <c r="P29027" s="82">
        <v>1910</v>
      </c>
      <c r="Q29027" s="82" t="s">
        <v>75995</v>
      </c>
      <c r="R29027"/>
    </row>
    <row r="29028" spans="12:18" x14ac:dyDescent="0.25">
      <c r="L29028" t="s">
        <v>3532</v>
      </c>
      <c r="M29028" t="s">
        <v>29825</v>
      </c>
      <c r="N29028" t="s">
        <v>66282</v>
      </c>
      <c r="O29028" s="76" t="s">
        <v>4356</v>
      </c>
      <c r="P29028" s="82">
        <v>1115</v>
      </c>
      <c r="Q29028" s="82" t="s">
        <v>75996</v>
      </c>
      <c r="R29028"/>
    </row>
    <row r="29029" spans="12:18" x14ac:dyDescent="0.25">
      <c r="L29029" t="s">
        <v>3532</v>
      </c>
      <c r="M29029" t="s">
        <v>27305</v>
      </c>
      <c r="N29029" t="s">
        <v>66283</v>
      </c>
      <c r="O29029" s="76" t="s">
        <v>4374</v>
      </c>
      <c r="P29029" s="82">
        <v>2556</v>
      </c>
      <c r="Q29029" s="82" t="s">
        <v>72645</v>
      </c>
      <c r="R29029"/>
    </row>
    <row r="29030" spans="12:18" x14ac:dyDescent="0.25">
      <c r="L29030" t="s">
        <v>3532</v>
      </c>
      <c r="M29030" t="s">
        <v>29829</v>
      </c>
      <c r="N29030" t="s">
        <v>66284</v>
      </c>
      <c r="O29030" s="76" t="s">
        <v>4356</v>
      </c>
      <c r="P29030" s="82">
        <v>1741</v>
      </c>
      <c r="Q29030" s="82" t="s">
        <v>75997</v>
      </c>
      <c r="R29030"/>
    </row>
    <row r="29031" spans="12:18" x14ac:dyDescent="0.25">
      <c r="L29031" t="s">
        <v>3532</v>
      </c>
      <c r="M29031" t="s">
        <v>27307</v>
      </c>
      <c r="N29031" t="s">
        <v>66285</v>
      </c>
      <c r="O29031" s="76" t="s">
        <v>4374</v>
      </c>
      <c r="P29031" s="82">
        <v>3025</v>
      </c>
      <c r="Q29031" s="82" t="s">
        <v>72645</v>
      </c>
      <c r="R29031"/>
    </row>
    <row r="29032" spans="12:18" x14ac:dyDescent="0.25">
      <c r="L29032" t="s">
        <v>3532</v>
      </c>
      <c r="M29032" t="s">
        <v>25631</v>
      </c>
      <c r="N29032" t="s">
        <v>66286</v>
      </c>
      <c r="O29032" s="76" t="s">
        <v>4374</v>
      </c>
      <c r="P29032" s="82">
        <v>1295</v>
      </c>
      <c r="Q29032" s="82" t="s">
        <v>75998</v>
      </c>
      <c r="R29032"/>
    </row>
    <row r="29033" spans="12:18" x14ac:dyDescent="0.25">
      <c r="L29033" t="s">
        <v>3532</v>
      </c>
      <c r="M29033" t="s">
        <v>29833</v>
      </c>
      <c r="N29033" t="s">
        <v>66287</v>
      </c>
      <c r="O29033" s="76" t="s">
        <v>4374</v>
      </c>
      <c r="P29033" s="82">
        <v>1577</v>
      </c>
      <c r="Q29033" s="82" t="s">
        <v>72645</v>
      </c>
      <c r="R29033"/>
    </row>
    <row r="29034" spans="12:18" x14ac:dyDescent="0.25">
      <c r="L29034" t="s">
        <v>3532</v>
      </c>
      <c r="M29034" t="s">
        <v>29837</v>
      </c>
      <c r="N29034" t="s">
        <v>66288</v>
      </c>
      <c r="O29034" s="76" t="s">
        <v>4374</v>
      </c>
      <c r="P29034" s="82">
        <v>2145</v>
      </c>
      <c r="Q29034" s="82" t="s">
        <v>72645</v>
      </c>
      <c r="R29034"/>
    </row>
    <row r="29035" spans="12:18" x14ac:dyDescent="0.25">
      <c r="L29035" t="s">
        <v>3532</v>
      </c>
      <c r="M29035" t="s">
        <v>27707</v>
      </c>
      <c r="N29035" t="s">
        <v>66289</v>
      </c>
      <c r="O29035" s="76" t="s">
        <v>4356</v>
      </c>
      <c r="P29035" s="82">
        <v>1470</v>
      </c>
      <c r="Q29035" s="82" t="s">
        <v>75999</v>
      </c>
      <c r="R29035"/>
    </row>
    <row r="29036" spans="12:18" x14ac:dyDescent="0.25">
      <c r="L29036" t="s">
        <v>3532</v>
      </c>
      <c r="M29036" t="s">
        <v>27311</v>
      </c>
      <c r="N29036" t="s">
        <v>66290</v>
      </c>
      <c r="O29036" s="76" t="s">
        <v>4356</v>
      </c>
      <c r="P29036" s="82">
        <v>413</v>
      </c>
      <c r="Q29036" s="82" t="s">
        <v>76001</v>
      </c>
      <c r="R29036"/>
    </row>
    <row r="29037" spans="12:18" x14ac:dyDescent="0.25">
      <c r="L29037" t="s">
        <v>3532</v>
      </c>
      <c r="M29037" t="s">
        <v>7699</v>
      </c>
      <c r="N29037" t="s">
        <v>66291</v>
      </c>
      <c r="O29037" s="76" t="s">
        <v>4356</v>
      </c>
      <c r="P29037" s="82">
        <v>2838</v>
      </c>
      <c r="Q29037" s="82" t="s">
        <v>76003</v>
      </c>
      <c r="R29037"/>
    </row>
    <row r="29038" spans="12:18" x14ac:dyDescent="0.25">
      <c r="L29038" t="s">
        <v>3532</v>
      </c>
      <c r="M29038" t="s">
        <v>25633</v>
      </c>
      <c r="N29038" t="s">
        <v>66292</v>
      </c>
      <c r="O29038" s="76" t="s">
        <v>4356</v>
      </c>
      <c r="P29038" s="82">
        <v>1294</v>
      </c>
      <c r="Q29038" s="82" t="s">
        <v>76004</v>
      </c>
      <c r="R29038"/>
    </row>
    <row r="29039" spans="12:18" x14ac:dyDescent="0.25">
      <c r="L29039" t="s">
        <v>3532</v>
      </c>
      <c r="M29039" t="s">
        <v>25634</v>
      </c>
      <c r="N29039" t="s">
        <v>66293</v>
      </c>
      <c r="O29039" s="76" t="s">
        <v>4356</v>
      </c>
      <c r="P29039" s="82">
        <v>1352</v>
      </c>
      <c r="Q29039" s="82" t="s">
        <v>76005</v>
      </c>
      <c r="R29039"/>
    </row>
    <row r="29040" spans="12:18" x14ac:dyDescent="0.25">
      <c r="L29040" t="s">
        <v>3532</v>
      </c>
      <c r="M29040" t="s">
        <v>29843</v>
      </c>
      <c r="N29040" t="s">
        <v>66294</v>
      </c>
      <c r="O29040" s="76" t="s">
        <v>4356</v>
      </c>
      <c r="P29040" s="82">
        <v>609</v>
      </c>
      <c r="Q29040" s="82" t="s">
        <v>76007</v>
      </c>
      <c r="R29040"/>
    </row>
    <row r="29041" spans="12:18" x14ac:dyDescent="0.25">
      <c r="L29041" t="s">
        <v>3532</v>
      </c>
      <c r="M29041" t="s">
        <v>29846</v>
      </c>
      <c r="N29041" t="s">
        <v>66295</v>
      </c>
      <c r="O29041" s="76" t="s">
        <v>4356</v>
      </c>
      <c r="P29041" s="82">
        <v>391</v>
      </c>
      <c r="Q29041" s="82" t="s">
        <v>76008</v>
      </c>
      <c r="R29041"/>
    </row>
    <row r="29042" spans="12:18" x14ac:dyDescent="0.25">
      <c r="L29042" t="s">
        <v>3532</v>
      </c>
      <c r="M29042" t="s">
        <v>27711</v>
      </c>
      <c r="N29042" t="s">
        <v>66296</v>
      </c>
      <c r="O29042" s="76" t="s">
        <v>4356</v>
      </c>
      <c r="P29042" s="82">
        <v>1765</v>
      </c>
      <c r="Q29042" s="82" t="s">
        <v>76009</v>
      </c>
      <c r="R29042"/>
    </row>
    <row r="29043" spans="12:18" x14ac:dyDescent="0.25">
      <c r="L29043" t="s">
        <v>3532</v>
      </c>
      <c r="M29043" t="s">
        <v>27313</v>
      </c>
      <c r="N29043" t="s">
        <v>66297</v>
      </c>
      <c r="O29043" s="76" t="s">
        <v>4356</v>
      </c>
      <c r="P29043" s="82">
        <v>1111</v>
      </c>
      <c r="Q29043" s="82" t="s">
        <v>76010</v>
      </c>
      <c r="R29043"/>
    </row>
    <row r="29044" spans="12:18" x14ac:dyDescent="0.25">
      <c r="L29044" t="s">
        <v>3532</v>
      </c>
      <c r="M29044" t="s">
        <v>27315</v>
      </c>
      <c r="N29044" t="s">
        <v>66298</v>
      </c>
      <c r="O29044" s="76" t="s">
        <v>4374</v>
      </c>
      <c r="P29044" s="82">
        <v>3218</v>
      </c>
      <c r="Q29044" s="82" t="s">
        <v>72645</v>
      </c>
      <c r="R29044"/>
    </row>
    <row r="29045" spans="12:18" x14ac:dyDescent="0.25">
      <c r="L29045" t="s">
        <v>3532</v>
      </c>
      <c r="M29045" t="s">
        <v>10523</v>
      </c>
      <c r="N29045" t="s">
        <v>66299</v>
      </c>
      <c r="O29045" s="76" t="s">
        <v>4366</v>
      </c>
      <c r="P29045" s="82">
        <v>277</v>
      </c>
      <c r="Q29045" s="82" t="s">
        <v>76011</v>
      </c>
      <c r="R29045"/>
    </row>
    <row r="29046" spans="12:18" x14ac:dyDescent="0.25">
      <c r="L29046" t="s">
        <v>3532</v>
      </c>
      <c r="M29046" t="s">
        <v>24681</v>
      </c>
      <c r="N29046" t="s">
        <v>66300</v>
      </c>
      <c r="O29046" s="76" t="s">
        <v>4374</v>
      </c>
      <c r="P29046" s="82">
        <v>12608</v>
      </c>
      <c r="Q29046" s="82" t="s">
        <v>72645</v>
      </c>
      <c r="R29046"/>
    </row>
    <row r="29047" spans="12:18" x14ac:dyDescent="0.25">
      <c r="L29047" t="s">
        <v>3532</v>
      </c>
      <c r="M29047" t="s">
        <v>30674</v>
      </c>
      <c r="N29047" t="s">
        <v>66301</v>
      </c>
      <c r="O29047" s="76" t="s">
        <v>4374</v>
      </c>
      <c r="P29047" s="82">
        <v>5631</v>
      </c>
      <c r="Q29047" s="82" t="s">
        <v>72645</v>
      </c>
      <c r="R29047"/>
    </row>
    <row r="29048" spans="12:18" x14ac:dyDescent="0.25">
      <c r="L29048" t="s">
        <v>3532</v>
      </c>
      <c r="M29048" t="s">
        <v>27317</v>
      </c>
      <c r="N29048" t="s">
        <v>66302</v>
      </c>
      <c r="O29048" s="76" t="s">
        <v>4374</v>
      </c>
      <c r="P29048" s="82">
        <v>1018</v>
      </c>
      <c r="Q29048" s="82" t="s">
        <v>72645</v>
      </c>
      <c r="R29048"/>
    </row>
    <row r="29049" spans="12:18" x14ac:dyDescent="0.25">
      <c r="L29049" t="s">
        <v>3532</v>
      </c>
      <c r="M29049" t="s">
        <v>30676</v>
      </c>
      <c r="N29049" t="s">
        <v>66303</v>
      </c>
      <c r="O29049" s="76" t="s">
        <v>4356</v>
      </c>
      <c r="P29049" s="82">
        <v>505</v>
      </c>
      <c r="Q29049" s="82" t="s">
        <v>76013</v>
      </c>
      <c r="R29049"/>
    </row>
    <row r="29050" spans="12:18" x14ac:dyDescent="0.25">
      <c r="L29050" t="s">
        <v>3532</v>
      </c>
      <c r="M29050" t="s">
        <v>29856</v>
      </c>
      <c r="N29050" t="s">
        <v>66304</v>
      </c>
      <c r="O29050" s="76" t="s">
        <v>4356</v>
      </c>
      <c r="P29050" s="82">
        <v>1037</v>
      </c>
      <c r="Q29050" s="82" t="s">
        <v>76014</v>
      </c>
      <c r="R29050"/>
    </row>
    <row r="29051" spans="12:18" x14ac:dyDescent="0.25">
      <c r="L29051" t="s">
        <v>3532</v>
      </c>
      <c r="M29051" t="s">
        <v>27712</v>
      </c>
      <c r="N29051" t="s">
        <v>66305</v>
      </c>
      <c r="O29051" s="76" t="s">
        <v>4356</v>
      </c>
      <c r="P29051" s="82">
        <v>485</v>
      </c>
      <c r="Q29051" s="82" t="s">
        <v>76015</v>
      </c>
      <c r="R29051"/>
    </row>
    <row r="29052" spans="12:18" x14ac:dyDescent="0.25">
      <c r="L29052" t="s">
        <v>3532</v>
      </c>
      <c r="M29052" t="s">
        <v>29860</v>
      </c>
      <c r="N29052" t="s">
        <v>66306</v>
      </c>
      <c r="O29052" s="76" t="s">
        <v>4356</v>
      </c>
      <c r="P29052" s="82">
        <v>628</v>
      </c>
      <c r="Q29052" s="82" t="s">
        <v>76016</v>
      </c>
      <c r="R29052"/>
    </row>
    <row r="29053" spans="12:18" x14ac:dyDescent="0.25">
      <c r="L29053" t="s">
        <v>3532</v>
      </c>
      <c r="M29053" t="s">
        <v>27318</v>
      </c>
      <c r="N29053" t="s">
        <v>66307</v>
      </c>
      <c r="O29053" s="76" t="s">
        <v>4356</v>
      </c>
      <c r="P29053" s="82">
        <v>678</v>
      </c>
      <c r="Q29053" s="82" t="s">
        <v>76017</v>
      </c>
      <c r="R29053"/>
    </row>
    <row r="29054" spans="12:18" x14ac:dyDescent="0.25">
      <c r="L29054" t="s">
        <v>3532</v>
      </c>
      <c r="M29054" t="s">
        <v>27320</v>
      </c>
      <c r="N29054" t="s">
        <v>66308</v>
      </c>
      <c r="O29054" s="76" t="s">
        <v>4356</v>
      </c>
      <c r="P29054" s="82">
        <v>1010</v>
      </c>
      <c r="Q29054" s="82" t="s">
        <v>76018</v>
      </c>
      <c r="R29054"/>
    </row>
    <row r="29055" spans="12:18" x14ac:dyDescent="0.25">
      <c r="L29055" t="s">
        <v>3532</v>
      </c>
      <c r="M29055" t="s">
        <v>25635</v>
      </c>
      <c r="N29055" t="s">
        <v>66309</v>
      </c>
      <c r="O29055" s="76" t="s">
        <v>4356</v>
      </c>
      <c r="P29055" s="82">
        <v>1205</v>
      </c>
      <c r="Q29055" s="82" t="s">
        <v>76019</v>
      </c>
      <c r="R29055"/>
    </row>
    <row r="29056" spans="12:18" x14ac:dyDescent="0.25">
      <c r="L29056" t="s">
        <v>3532</v>
      </c>
      <c r="M29056" t="s">
        <v>29864</v>
      </c>
      <c r="N29056" t="s">
        <v>66310</v>
      </c>
      <c r="O29056" s="76" t="s">
        <v>4356</v>
      </c>
      <c r="P29056" s="82">
        <v>728</v>
      </c>
      <c r="Q29056" s="82" t="s">
        <v>76020</v>
      </c>
      <c r="R29056"/>
    </row>
    <row r="29057" spans="12:18" x14ac:dyDescent="0.25">
      <c r="L29057" t="s">
        <v>3532</v>
      </c>
      <c r="M29057" t="s">
        <v>30678</v>
      </c>
      <c r="N29057" t="s">
        <v>66311</v>
      </c>
      <c r="O29057" s="76" t="s">
        <v>4356</v>
      </c>
      <c r="P29057" s="82">
        <v>536</v>
      </c>
      <c r="Q29057" s="82" t="s">
        <v>76021</v>
      </c>
      <c r="R29057"/>
    </row>
    <row r="29058" spans="12:18" x14ac:dyDescent="0.25">
      <c r="L29058" t="s">
        <v>3532</v>
      </c>
      <c r="M29058" t="s">
        <v>25636</v>
      </c>
      <c r="N29058" t="s">
        <v>66312</v>
      </c>
      <c r="O29058" s="76" t="s">
        <v>4374</v>
      </c>
      <c r="P29058" s="82">
        <v>8611</v>
      </c>
      <c r="Q29058" s="82" t="s">
        <v>76022</v>
      </c>
      <c r="R29058"/>
    </row>
    <row r="29059" spans="12:18" x14ac:dyDescent="0.25">
      <c r="L29059" t="s">
        <v>3532</v>
      </c>
      <c r="M29059" t="s">
        <v>25637</v>
      </c>
      <c r="N29059" t="s">
        <v>66313</v>
      </c>
      <c r="O29059" s="76" t="s">
        <v>4374</v>
      </c>
      <c r="P29059" s="82">
        <v>1015</v>
      </c>
      <c r="Q29059" s="82" t="s">
        <v>76023</v>
      </c>
      <c r="R29059"/>
    </row>
    <row r="29060" spans="12:18" x14ac:dyDescent="0.25">
      <c r="L29060" t="s">
        <v>3532</v>
      </c>
      <c r="M29060" t="s">
        <v>29870</v>
      </c>
      <c r="N29060" t="s">
        <v>66314</v>
      </c>
      <c r="O29060" s="76" t="s">
        <v>4356</v>
      </c>
      <c r="P29060" s="82">
        <v>812</v>
      </c>
      <c r="Q29060" s="82" t="s">
        <v>76027</v>
      </c>
      <c r="R29060"/>
    </row>
    <row r="29061" spans="12:18" x14ac:dyDescent="0.25">
      <c r="L29061" t="s">
        <v>3532</v>
      </c>
      <c r="M29061" t="s">
        <v>27716</v>
      </c>
      <c r="N29061" t="s">
        <v>66315</v>
      </c>
      <c r="O29061" s="76" t="s">
        <v>4374</v>
      </c>
      <c r="P29061" s="82">
        <v>1356</v>
      </c>
      <c r="Q29061" s="82" t="s">
        <v>72645</v>
      </c>
      <c r="R29061"/>
    </row>
    <row r="29062" spans="12:18" x14ac:dyDescent="0.25">
      <c r="L29062" t="s">
        <v>3532</v>
      </c>
      <c r="M29062" t="s">
        <v>29874</v>
      </c>
      <c r="N29062" t="s">
        <v>66316</v>
      </c>
      <c r="O29062" s="76" t="s">
        <v>4356</v>
      </c>
      <c r="P29062" s="82">
        <v>1246</v>
      </c>
      <c r="Q29062" s="82" t="s">
        <v>76028</v>
      </c>
      <c r="R29062"/>
    </row>
    <row r="29063" spans="12:18" x14ac:dyDescent="0.25">
      <c r="L29063" t="s">
        <v>3532</v>
      </c>
      <c r="M29063" t="s">
        <v>25639</v>
      </c>
      <c r="N29063" t="s">
        <v>66317</v>
      </c>
      <c r="O29063" s="76" t="s">
        <v>4356</v>
      </c>
      <c r="P29063" s="82">
        <v>1245</v>
      </c>
      <c r="Q29063" s="82" t="s">
        <v>76029</v>
      </c>
      <c r="R29063"/>
    </row>
    <row r="29064" spans="12:18" x14ac:dyDescent="0.25">
      <c r="L29064" t="s">
        <v>3532</v>
      </c>
      <c r="M29064" t="s">
        <v>9483</v>
      </c>
      <c r="N29064" t="s">
        <v>66318</v>
      </c>
      <c r="O29064" s="76" t="s">
        <v>4356</v>
      </c>
      <c r="P29064" s="82">
        <v>492</v>
      </c>
      <c r="Q29064" s="82" t="s">
        <v>76030</v>
      </c>
      <c r="R29064"/>
    </row>
    <row r="29065" spans="12:18" x14ac:dyDescent="0.25">
      <c r="L29065" t="s">
        <v>3532</v>
      </c>
      <c r="M29065" t="s">
        <v>25640</v>
      </c>
      <c r="N29065" t="s">
        <v>66319</v>
      </c>
      <c r="O29065" s="76" t="s">
        <v>4356</v>
      </c>
      <c r="P29065" s="82">
        <v>236</v>
      </c>
      <c r="Q29065" s="82" t="s">
        <v>76031</v>
      </c>
      <c r="R29065"/>
    </row>
    <row r="29066" spans="12:18" x14ac:dyDescent="0.25">
      <c r="L29066" t="s">
        <v>3532</v>
      </c>
      <c r="M29066" t="s">
        <v>30683</v>
      </c>
      <c r="N29066" t="s">
        <v>66320</v>
      </c>
      <c r="O29066" s="76" t="s">
        <v>4374</v>
      </c>
      <c r="P29066" s="82">
        <v>2643</v>
      </c>
      <c r="Q29066" s="82" t="s">
        <v>72645</v>
      </c>
      <c r="R29066"/>
    </row>
    <row r="29067" spans="12:18" x14ac:dyDescent="0.25">
      <c r="L29067" t="s">
        <v>3532</v>
      </c>
      <c r="M29067" t="s">
        <v>29878</v>
      </c>
      <c r="N29067" t="s">
        <v>66321</v>
      </c>
      <c r="O29067" s="76" t="s">
        <v>4356</v>
      </c>
      <c r="P29067" s="82">
        <v>496</v>
      </c>
      <c r="Q29067" s="82" t="s">
        <v>76032</v>
      </c>
      <c r="R29067"/>
    </row>
    <row r="29068" spans="12:18" x14ac:dyDescent="0.25">
      <c r="L29068" t="s">
        <v>3532</v>
      </c>
      <c r="M29068" t="s">
        <v>30685</v>
      </c>
      <c r="N29068" t="s">
        <v>66322</v>
      </c>
      <c r="O29068" s="76" t="s">
        <v>4356</v>
      </c>
      <c r="P29068" s="82">
        <v>828</v>
      </c>
      <c r="Q29068" s="82" t="s">
        <v>76033</v>
      </c>
      <c r="R29068"/>
    </row>
    <row r="29069" spans="12:18" x14ac:dyDescent="0.25">
      <c r="L29069" t="s">
        <v>3532</v>
      </c>
      <c r="M29069" t="s">
        <v>30687</v>
      </c>
      <c r="N29069" t="s">
        <v>66323</v>
      </c>
      <c r="O29069" s="76" t="s">
        <v>4356</v>
      </c>
      <c r="P29069" s="82">
        <v>2776</v>
      </c>
      <c r="Q29069" s="82" t="s">
        <v>76034</v>
      </c>
      <c r="R29069"/>
    </row>
    <row r="29070" spans="12:18" x14ac:dyDescent="0.25">
      <c r="L29070" t="s">
        <v>3532</v>
      </c>
      <c r="M29070" t="s">
        <v>25641</v>
      </c>
      <c r="N29070" t="s">
        <v>66324</v>
      </c>
      <c r="O29070" s="76" t="s">
        <v>4356</v>
      </c>
      <c r="P29070" s="82">
        <v>214</v>
      </c>
      <c r="Q29070" s="82" t="s">
        <v>76035</v>
      </c>
      <c r="R29070"/>
    </row>
    <row r="29071" spans="12:18" x14ac:dyDescent="0.25">
      <c r="L29071" t="s">
        <v>3532</v>
      </c>
      <c r="M29071" t="s">
        <v>30689</v>
      </c>
      <c r="N29071" t="s">
        <v>66325</v>
      </c>
      <c r="O29071" s="76" t="s">
        <v>4356</v>
      </c>
      <c r="P29071" s="82">
        <v>203</v>
      </c>
      <c r="Q29071" s="82" t="s">
        <v>76036</v>
      </c>
      <c r="R29071"/>
    </row>
    <row r="29072" spans="12:18" x14ac:dyDescent="0.25">
      <c r="L29072" t="s">
        <v>3532</v>
      </c>
      <c r="M29072" t="s">
        <v>29880</v>
      </c>
      <c r="N29072" t="s">
        <v>66326</v>
      </c>
      <c r="O29072" s="76" t="s">
        <v>4356</v>
      </c>
      <c r="P29072" s="82">
        <v>607</v>
      </c>
      <c r="Q29072" s="82" t="s">
        <v>76037</v>
      </c>
      <c r="R29072"/>
    </row>
    <row r="29073" spans="12:18" x14ac:dyDescent="0.25">
      <c r="L29073" t="s">
        <v>3532</v>
      </c>
      <c r="M29073" t="s">
        <v>27324</v>
      </c>
      <c r="N29073" t="s">
        <v>66327</v>
      </c>
      <c r="O29073" s="76" t="s">
        <v>4356</v>
      </c>
      <c r="P29073" s="82">
        <v>545</v>
      </c>
      <c r="Q29073" s="82" t="s">
        <v>76038</v>
      </c>
      <c r="R29073"/>
    </row>
    <row r="29074" spans="12:18" x14ac:dyDescent="0.25">
      <c r="L29074" t="s">
        <v>3532</v>
      </c>
      <c r="M29074" t="s">
        <v>25642</v>
      </c>
      <c r="N29074" t="s">
        <v>66328</v>
      </c>
      <c r="O29074" s="76" t="s">
        <v>4356</v>
      </c>
      <c r="P29074" s="82">
        <v>1382</v>
      </c>
      <c r="Q29074" s="82" t="s">
        <v>76039</v>
      </c>
      <c r="R29074"/>
    </row>
    <row r="29075" spans="12:18" x14ac:dyDescent="0.25">
      <c r="L29075" t="s">
        <v>3532</v>
      </c>
      <c r="M29075" t="s">
        <v>30691</v>
      </c>
      <c r="N29075" t="s">
        <v>66329</v>
      </c>
      <c r="O29075" s="76" t="s">
        <v>4356</v>
      </c>
      <c r="P29075" s="82">
        <v>1604</v>
      </c>
      <c r="Q29075" s="82" t="s">
        <v>76040</v>
      </c>
      <c r="R29075"/>
    </row>
    <row r="29076" spans="12:18" x14ac:dyDescent="0.25">
      <c r="L29076" t="s">
        <v>3532</v>
      </c>
      <c r="M29076" t="s">
        <v>27326</v>
      </c>
      <c r="N29076" t="s">
        <v>66330</v>
      </c>
      <c r="O29076" s="76" t="s">
        <v>4356</v>
      </c>
      <c r="P29076" s="82">
        <v>1033</v>
      </c>
      <c r="Q29076" s="82" t="s">
        <v>76041</v>
      </c>
      <c r="R29076"/>
    </row>
    <row r="29077" spans="12:18" x14ac:dyDescent="0.25">
      <c r="L29077" t="s">
        <v>3532</v>
      </c>
      <c r="M29077" t="s">
        <v>14022</v>
      </c>
      <c r="N29077" t="s">
        <v>66331</v>
      </c>
      <c r="O29077" s="76" t="s">
        <v>4356</v>
      </c>
      <c r="P29077" s="82">
        <v>409</v>
      </c>
      <c r="Q29077" s="82" t="s">
        <v>76042</v>
      </c>
      <c r="R29077"/>
    </row>
    <row r="29078" spans="12:18" x14ac:dyDescent="0.25">
      <c r="L29078" t="s">
        <v>3532</v>
      </c>
      <c r="M29078" t="s">
        <v>27718</v>
      </c>
      <c r="N29078" t="s">
        <v>66332</v>
      </c>
      <c r="O29078" s="76" t="s">
        <v>4374</v>
      </c>
      <c r="P29078" s="82">
        <v>17059</v>
      </c>
      <c r="Q29078" s="82" t="s">
        <v>76045</v>
      </c>
      <c r="R29078"/>
    </row>
    <row r="29079" spans="12:18" x14ac:dyDescent="0.25">
      <c r="L29079" t="s">
        <v>3532</v>
      </c>
      <c r="M29079" t="s">
        <v>30694</v>
      </c>
      <c r="N29079" t="s">
        <v>66333</v>
      </c>
      <c r="O29079" s="76" t="s">
        <v>4374</v>
      </c>
      <c r="P29079" s="82">
        <v>3979</v>
      </c>
      <c r="Q29079" s="82" t="s">
        <v>72645</v>
      </c>
      <c r="R29079"/>
    </row>
    <row r="29080" spans="12:18" x14ac:dyDescent="0.25">
      <c r="L29080" t="s">
        <v>3532</v>
      </c>
      <c r="M29080" t="s">
        <v>27720</v>
      </c>
      <c r="N29080" t="s">
        <v>66334</v>
      </c>
      <c r="O29080" s="76" t="s">
        <v>4356</v>
      </c>
      <c r="P29080" s="82">
        <v>2106</v>
      </c>
      <c r="Q29080" s="82" t="s">
        <v>76046</v>
      </c>
      <c r="R29080"/>
    </row>
    <row r="29081" spans="12:18" x14ac:dyDescent="0.25">
      <c r="L29081" t="s">
        <v>3532</v>
      </c>
      <c r="M29081" t="s">
        <v>30697</v>
      </c>
      <c r="N29081" t="s">
        <v>66335</v>
      </c>
      <c r="O29081" s="76" t="s">
        <v>4356</v>
      </c>
      <c r="P29081" s="82">
        <v>704</v>
      </c>
      <c r="Q29081" s="82" t="s">
        <v>76048</v>
      </c>
      <c r="R29081"/>
    </row>
    <row r="29082" spans="12:18" x14ac:dyDescent="0.25">
      <c r="L29082" t="s">
        <v>3532</v>
      </c>
      <c r="M29082" t="s">
        <v>27331</v>
      </c>
      <c r="N29082" t="s">
        <v>66336</v>
      </c>
      <c r="O29082" s="76" t="s">
        <v>4374</v>
      </c>
      <c r="P29082" s="82">
        <v>2083</v>
      </c>
      <c r="Q29082" s="82" t="s">
        <v>72645</v>
      </c>
      <c r="R29082"/>
    </row>
    <row r="29083" spans="12:18" x14ac:dyDescent="0.25">
      <c r="L29083" t="s">
        <v>3532</v>
      </c>
      <c r="M29083" t="s">
        <v>29890</v>
      </c>
      <c r="N29083" t="s">
        <v>66337</v>
      </c>
      <c r="O29083" s="76" t="s">
        <v>4356</v>
      </c>
      <c r="P29083" s="82">
        <v>1154</v>
      </c>
      <c r="Q29083" s="82" t="s">
        <v>76049</v>
      </c>
      <c r="R29083"/>
    </row>
    <row r="29084" spans="12:18" x14ac:dyDescent="0.25">
      <c r="L29084" t="s">
        <v>3532</v>
      </c>
      <c r="M29084" t="s">
        <v>29893</v>
      </c>
      <c r="N29084" t="s">
        <v>66338</v>
      </c>
      <c r="O29084" s="76" t="s">
        <v>4356</v>
      </c>
      <c r="P29084" s="82">
        <v>973</v>
      </c>
      <c r="Q29084" s="82" t="s">
        <v>76050</v>
      </c>
      <c r="R29084"/>
    </row>
    <row r="29085" spans="12:18" x14ac:dyDescent="0.25">
      <c r="L29085" t="s">
        <v>3532</v>
      </c>
      <c r="M29085" t="s">
        <v>30698</v>
      </c>
      <c r="N29085" t="s">
        <v>66339</v>
      </c>
      <c r="O29085" s="76" t="s">
        <v>4356</v>
      </c>
      <c r="P29085" s="82">
        <v>1333</v>
      </c>
      <c r="Q29085" s="82" t="s">
        <v>76051</v>
      </c>
      <c r="R29085"/>
    </row>
    <row r="29086" spans="12:18" x14ac:dyDescent="0.25">
      <c r="L29086" t="s">
        <v>3532</v>
      </c>
      <c r="M29086" t="s">
        <v>27723</v>
      </c>
      <c r="N29086" t="s">
        <v>66340</v>
      </c>
      <c r="O29086" s="76" t="s">
        <v>4374</v>
      </c>
      <c r="P29086" s="82">
        <v>6793</v>
      </c>
      <c r="Q29086" s="82" t="s">
        <v>72645</v>
      </c>
      <c r="R29086"/>
    </row>
    <row r="29087" spans="12:18" x14ac:dyDescent="0.25">
      <c r="L29087" t="s">
        <v>3532</v>
      </c>
      <c r="M29087" t="s">
        <v>27333</v>
      </c>
      <c r="N29087" t="s">
        <v>66341</v>
      </c>
      <c r="O29087" s="76" t="s">
        <v>4356</v>
      </c>
      <c r="P29087" s="82">
        <v>316</v>
      </c>
      <c r="Q29087" s="82" t="s">
        <v>76053</v>
      </c>
      <c r="R29087"/>
    </row>
    <row r="29088" spans="12:18" x14ac:dyDescent="0.25">
      <c r="L29088" t="s">
        <v>3532</v>
      </c>
      <c r="M29088" t="s">
        <v>29899</v>
      </c>
      <c r="N29088" t="s">
        <v>66342</v>
      </c>
      <c r="O29088" s="76" t="s">
        <v>4356</v>
      </c>
      <c r="P29088" s="82">
        <v>4431</v>
      </c>
      <c r="Q29088" s="82" t="s">
        <v>76054</v>
      </c>
      <c r="R29088"/>
    </row>
    <row r="29089" spans="12:18" x14ac:dyDescent="0.25">
      <c r="L29089" t="s">
        <v>3532</v>
      </c>
      <c r="M29089" t="s">
        <v>25643</v>
      </c>
      <c r="N29089" t="s">
        <v>66343</v>
      </c>
      <c r="O29089" s="76" t="s">
        <v>4356</v>
      </c>
      <c r="P29089" s="82">
        <v>1850</v>
      </c>
      <c r="Q29089" s="82" t="s">
        <v>76055</v>
      </c>
      <c r="R29089"/>
    </row>
    <row r="29090" spans="12:18" x14ac:dyDescent="0.25">
      <c r="L29090" t="s">
        <v>3532</v>
      </c>
      <c r="M29090" t="s">
        <v>25644</v>
      </c>
      <c r="N29090" t="s">
        <v>66344</v>
      </c>
      <c r="O29090" s="76" t="s">
        <v>4356</v>
      </c>
      <c r="P29090" s="82">
        <v>1391</v>
      </c>
      <c r="Q29090" s="82" t="s">
        <v>76056</v>
      </c>
      <c r="R29090"/>
    </row>
    <row r="29091" spans="12:18" x14ac:dyDescent="0.25">
      <c r="L29091" t="s">
        <v>3532</v>
      </c>
      <c r="M29091" t="s">
        <v>27725</v>
      </c>
      <c r="N29091" t="s">
        <v>66345</v>
      </c>
      <c r="O29091" s="76" t="s">
        <v>4374</v>
      </c>
      <c r="P29091" s="82">
        <v>909</v>
      </c>
      <c r="Q29091" s="82" t="s">
        <v>76057</v>
      </c>
      <c r="R29091"/>
    </row>
    <row r="29092" spans="12:18" x14ac:dyDescent="0.25">
      <c r="L29092" t="s">
        <v>3532</v>
      </c>
      <c r="M29092" t="s">
        <v>27727</v>
      </c>
      <c r="N29092" t="s">
        <v>66346</v>
      </c>
      <c r="O29092" s="76" t="s">
        <v>4356</v>
      </c>
      <c r="P29092" s="82">
        <v>806</v>
      </c>
      <c r="Q29092" s="82" t="s">
        <v>76058</v>
      </c>
      <c r="R29092"/>
    </row>
    <row r="29093" spans="12:18" x14ac:dyDescent="0.25">
      <c r="L29093" t="s">
        <v>3532</v>
      </c>
      <c r="M29093" t="s">
        <v>30700</v>
      </c>
      <c r="N29093" t="s">
        <v>66347</v>
      </c>
      <c r="O29093" s="76" t="s">
        <v>4356</v>
      </c>
      <c r="P29093" s="82">
        <v>682</v>
      </c>
      <c r="Q29093" s="82" t="s">
        <v>76059</v>
      </c>
      <c r="R29093"/>
    </row>
    <row r="29094" spans="12:18" x14ac:dyDescent="0.25">
      <c r="L29094" t="s">
        <v>3532</v>
      </c>
      <c r="M29094" t="s">
        <v>30702</v>
      </c>
      <c r="N29094" t="s">
        <v>66348</v>
      </c>
      <c r="O29094" s="76" t="s">
        <v>4356</v>
      </c>
      <c r="P29094" s="82">
        <v>1433</v>
      </c>
      <c r="Q29094" s="82" t="s">
        <v>76060</v>
      </c>
      <c r="R29094"/>
    </row>
    <row r="29095" spans="12:18" x14ac:dyDescent="0.25">
      <c r="L29095" t="s">
        <v>3532</v>
      </c>
      <c r="M29095" t="s">
        <v>27729</v>
      </c>
      <c r="N29095" t="s">
        <v>66349</v>
      </c>
      <c r="O29095" s="76" t="s">
        <v>4356</v>
      </c>
      <c r="P29095" s="82">
        <v>2113</v>
      </c>
      <c r="Q29095" s="82" t="s">
        <v>76061</v>
      </c>
      <c r="R29095"/>
    </row>
    <row r="29096" spans="12:18" x14ac:dyDescent="0.25">
      <c r="L29096" t="s">
        <v>3532</v>
      </c>
      <c r="M29096" t="s">
        <v>25645</v>
      </c>
      <c r="N29096" t="s">
        <v>66350</v>
      </c>
      <c r="O29096" s="76" t="s">
        <v>4356</v>
      </c>
      <c r="P29096" s="82">
        <v>3592</v>
      </c>
      <c r="Q29096" s="82" t="s">
        <v>76062</v>
      </c>
      <c r="R29096"/>
    </row>
    <row r="29097" spans="12:18" x14ac:dyDescent="0.25">
      <c r="L29097" t="s">
        <v>3532</v>
      </c>
      <c r="M29097" t="s">
        <v>25646</v>
      </c>
      <c r="N29097" t="s">
        <v>66351</v>
      </c>
      <c r="O29097" s="76" t="s">
        <v>4374</v>
      </c>
      <c r="P29097" s="82">
        <v>5948</v>
      </c>
      <c r="Q29097" s="82" t="s">
        <v>72645</v>
      </c>
      <c r="R29097"/>
    </row>
    <row r="29098" spans="12:18" x14ac:dyDescent="0.25">
      <c r="L29098" t="s">
        <v>3532</v>
      </c>
      <c r="M29098" t="s">
        <v>30704</v>
      </c>
      <c r="N29098" t="s">
        <v>66352</v>
      </c>
      <c r="O29098" s="76" t="s">
        <v>4356</v>
      </c>
      <c r="P29098" s="82">
        <v>859</v>
      </c>
      <c r="Q29098" s="82" t="s">
        <v>76063</v>
      </c>
      <c r="R29098"/>
    </row>
    <row r="29099" spans="12:18" x14ac:dyDescent="0.25">
      <c r="L29099" t="s">
        <v>3532</v>
      </c>
      <c r="M29099" t="s">
        <v>8358</v>
      </c>
      <c r="N29099" t="s">
        <v>66353</v>
      </c>
      <c r="O29099" s="76" t="s">
        <v>4356</v>
      </c>
      <c r="P29099" s="82">
        <v>159</v>
      </c>
      <c r="Q29099" s="82" t="s">
        <v>76064</v>
      </c>
      <c r="R29099"/>
    </row>
    <row r="29100" spans="12:18" x14ac:dyDescent="0.25">
      <c r="L29100" t="s">
        <v>3532</v>
      </c>
      <c r="M29100" t="s">
        <v>29904</v>
      </c>
      <c r="N29100" t="s">
        <v>66354</v>
      </c>
      <c r="O29100" s="76" t="s">
        <v>4374</v>
      </c>
      <c r="P29100" s="82">
        <v>972</v>
      </c>
      <c r="Q29100" s="82" t="s">
        <v>72645</v>
      </c>
      <c r="R29100"/>
    </row>
    <row r="29101" spans="12:18" x14ac:dyDescent="0.25">
      <c r="L29101" t="s">
        <v>3532</v>
      </c>
      <c r="M29101" t="s">
        <v>30706</v>
      </c>
      <c r="N29101" t="s">
        <v>66355</v>
      </c>
      <c r="O29101" s="76" t="s">
        <v>4366</v>
      </c>
      <c r="P29101" s="82">
        <v>214</v>
      </c>
      <c r="Q29101" s="82" t="s">
        <v>76066</v>
      </c>
      <c r="R29101"/>
    </row>
    <row r="29102" spans="12:18" x14ac:dyDescent="0.25">
      <c r="L29102" t="s">
        <v>3532</v>
      </c>
      <c r="M29102" t="s">
        <v>29908</v>
      </c>
      <c r="N29102" t="s">
        <v>66356</v>
      </c>
      <c r="O29102" s="76" t="s">
        <v>4374</v>
      </c>
      <c r="P29102" s="82">
        <v>7824</v>
      </c>
      <c r="Q29102" s="82" t="s">
        <v>72645</v>
      </c>
      <c r="R29102"/>
    </row>
    <row r="29103" spans="12:18" x14ac:dyDescent="0.25">
      <c r="L29103" t="s">
        <v>3532</v>
      </c>
      <c r="M29103" t="s">
        <v>25647</v>
      </c>
      <c r="N29103" t="s">
        <v>66357</v>
      </c>
      <c r="O29103" s="76" t="s">
        <v>4356</v>
      </c>
      <c r="P29103" s="82">
        <v>513</v>
      </c>
      <c r="Q29103" s="82" t="s">
        <v>76067</v>
      </c>
      <c r="R29103"/>
    </row>
    <row r="29104" spans="12:18" x14ac:dyDescent="0.25">
      <c r="L29104" t="s">
        <v>3532</v>
      </c>
      <c r="M29104" t="s">
        <v>27337</v>
      </c>
      <c r="N29104" t="s">
        <v>66358</v>
      </c>
      <c r="O29104" s="76" t="s">
        <v>4374</v>
      </c>
      <c r="P29104" s="82">
        <v>1979</v>
      </c>
      <c r="Q29104" s="82" t="s">
        <v>72645</v>
      </c>
      <c r="R29104"/>
    </row>
    <row r="29105" spans="12:18" x14ac:dyDescent="0.25">
      <c r="L29105" t="s">
        <v>3532</v>
      </c>
      <c r="M29105" t="s">
        <v>25648</v>
      </c>
      <c r="N29105" t="s">
        <v>66359</v>
      </c>
      <c r="O29105" s="76" t="s">
        <v>4356</v>
      </c>
      <c r="P29105" s="82">
        <v>813</v>
      </c>
      <c r="Q29105" s="82" t="s">
        <v>76068</v>
      </c>
      <c r="R29105"/>
    </row>
    <row r="29106" spans="12:18" x14ac:dyDescent="0.25">
      <c r="L29106" t="s">
        <v>3532</v>
      </c>
      <c r="M29106" t="s">
        <v>27339</v>
      </c>
      <c r="N29106" t="s">
        <v>66360</v>
      </c>
      <c r="O29106" s="76" t="s">
        <v>4374</v>
      </c>
      <c r="P29106" s="82">
        <v>2453</v>
      </c>
      <c r="Q29106" s="82" t="s">
        <v>72645</v>
      </c>
      <c r="R29106"/>
    </row>
    <row r="29107" spans="12:18" x14ac:dyDescent="0.25">
      <c r="L29107" t="s">
        <v>3532</v>
      </c>
      <c r="M29107" t="s">
        <v>27341</v>
      </c>
      <c r="N29107" t="s">
        <v>66361</v>
      </c>
      <c r="O29107" s="76" t="s">
        <v>4374</v>
      </c>
      <c r="P29107" s="82">
        <v>9098</v>
      </c>
      <c r="Q29107" s="82" t="s">
        <v>72645</v>
      </c>
      <c r="R29107"/>
    </row>
    <row r="29108" spans="12:18" x14ac:dyDescent="0.25">
      <c r="L29108" t="s">
        <v>3532</v>
      </c>
      <c r="M29108" t="s">
        <v>25649</v>
      </c>
      <c r="N29108" t="s">
        <v>66362</v>
      </c>
      <c r="O29108" s="76" t="s">
        <v>4356</v>
      </c>
      <c r="P29108" s="82">
        <v>1104</v>
      </c>
      <c r="Q29108" s="82" t="s">
        <v>76069</v>
      </c>
      <c r="R29108"/>
    </row>
    <row r="29109" spans="12:18" x14ac:dyDescent="0.25">
      <c r="L29109" t="s">
        <v>3532</v>
      </c>
      <c r="M29109" t="s">
        <v>29915</v>
      </c>
      <c r="N29109" t="s">
        <v>66363</v>
      </c>
      <c r="O29109" s="76" t="s">
        <v>4356</v>
      </c>
      <c r="P29109" s="82">
        <v>628</v>
      </c>
      <c r="Q29109" s="82" t="s">
        <v>76070</v>
      </c>
      <c r="R29109"/>
    </row>
    <row r="29110" spans="12:18" x14ac:dyDescent="0.25">
      <c r="L29110" t="s">
        <v>3532</v>
      </c>
      <c r="M29110" t="s">
        <v>25650</v>
      </c>
      <c r="N29110" t="s">
        <v>66364</v>
      </c>
      <c r="O29110" s="76" t="s">
        <v>4374</v>
      </c>
      <c r="P29110" s="82">
        <v>7606</v>
      </c>
      <c r="Q29110" s="82" t="s">
        <v>72645</v>
      </c>
      <c r="R29110"/>
    </row>
    <row r="29111" spans="12:18" x14ac:dyDescent="0.25">
      <c r="L29111" t="s">
        <v>3532</v>
      </c>
      <c r="M29111" t="s">
        <v>27343</v>
      </c>
      <c r="N29111" t="s">
        <v>66365</v>
      </c>
      <c r="O29111" s="76" t="s">
        <v>4356</v>
      </c>
      <c r="P29111" s="82">
        <v>1682</v>
      </c>
      <c r="Q29111" s="82" t="s">
        <v>76071</v>
      </c>
      <c r="R29111"/>
    </row>
    <row r="29112" spans="12:18" x14ac:dyDescent="0.25">
      <c r="L29112" t="s">
        <v>3532</v>
      </c>
      <c r="M29112" t="s">
        <v>27345</v>
      </c>
      <c r="N29112" t="s">
        <v>66366</v>
      </c>
      <c r="O29112" s="76" t="s">
        <v>4356</v>
      </c>
      <c r="P29112" s="82">
        <v>923</v>
      </c>
      <c r="Q29112" s="82" t="s">
        <v>76072</v>
      </c>
      <c r="R29112"/>
    </row>
    <row r="29113" spans="12:18" x14ac:dyDescent="0.25">
      <c r="L29113" t="s">
        <v>3532</v>
      </c>
      <c r="M29113" t="s">
        <v>29918</v>
      </c>
      <c r="N29113" t="s">
        <v>66367</v>
      </c>
      <c r="O29113" s="76" t="s">
        <v>4356</v>
      </c>
      <c r="P29113" s="82">
        <v>1418</v>
      </c>
      <c r="Q29113" s="82" t="s">
        <v>76073</v>
      </c>
      <c r="R29113"/>
    </row>
    <row r="29114" spans="12:18" x14ac:dyDescent="0.25">
      <c r="L29114" t="s">
        <v>3532</v>
      </c>
      <c r="M29114" t="s">
        <v>25682</v>
      </c>
      <c r="N29114" t="s">
        <v>66368</v>
      </c>
      <c r="O29114" s="76" t="s">
        <v>4356</v>
      </c>
      <c r="P29114" s="82">
        <v>9255</v>
      </c>
      <c r="Q29114" s="82" t="s">
        <v>76176</v>
      </c>
      <c r="R29114"/>
    </row>
    <row r="29115" spans="12:18" x14ac:dyDescent="0.25">
      <c r="L29115" t="s">
        <v>3532</v>
      </c>
      <c r="M29115" t="s">
        <v>25651</v>
      </c>
      <c r="N29115" t="s">
        <v>66369</v>
      </c>
      <c r="O29115" s="76" t="s">
        <v>4374</v>
      </c>
      <c r="P29115" s="82">
        <v>3413</v>
      </c>
      <c r="Q29115" s="82" t="s">
        <v>72645</v>
      </c>
      <c r="R29115"/>
    </row>
    <row r="29116" spans="12:18" x14ac:dyDescent="0.25">
      <c r="L29116" t="s">
        <v>3532</v>
      </c>
      <c r="M29116" t="s">
        <v>30709</v>
      </c>
      <c r="N29116" t="s">
        <v>66370</v>
      </c>
      <c r="O29116" s="76" t="s">
        <v>4356</v>
      </c>
      <c r="P29116" s="82">
        <v>533</v>
      </c>
      <c r="Q29116" s="82" t="s">
        <v>76075</v>
      </c>
      <c r="R29116"/>
    </row>
    <row r="29117" spans="12:18" x14ac:dyDescent="0.25">
      <c r="L29117" t="s">
        <v>3532</v>
      </c>
      <c r="M29117" t="s">
        <v>27347</v>
      </c>
      <c r="N29117" t="s">
        <v>66371</v>
      </c>
      <c r="O29117" s="76" t="s">
        <v>4356</v>
      </c>
      <c r="P29117" s="82">
        <v>2119</v>
      </c>
      <c r="Q29117" s="82" t="s">
        <v>76076</v>
      </c>
      <c r="R29117"/>
    </row>
    <row r="29118" spans="12:18" x14ac:dyDescent="0.25">
      <c r="L29118" t="s">
        <v>3532</v>
      </c>
      <c r="M29118" t="s">
        <v>29922</v>
      </c>
      <c r="N29118" t="s">
        <v>66372</v>
      </c>
      <c r="O29118" s="76" t="s">
        <v>4450</v>
      </c>
      <c r="P29118" s="82">
        <v>10619</v>
      </c>
      <c r="Q29118" s="82" t="s">
        <v>72645</v>
      </c>
      <c r="R29118"/>
    </row>
    <row r="29119" spans="12:18" x14ac:dyDescent="0.25">
      <c r="L29119" t="s">
        <v>3532</v>
      </c>
      <c r="M29119" t="s">
        <v>27734</v>
      </c>
      <c r="N29119" t="s">
        <v>66373</v>
      </c>
      <c r="O29119" s="76" t="s">
        <v>4356</v>
      </c>
      <c r="P29119" s="82">
        <v>541</v>
      </c>
      <c r="Q29119" s="82" t="s">
        <v>76078</v>
      </c>
      <c r="R29119"/>
    </row>
    <row r="29120" spans="12:18" x14ac:dyDescent="0.25">
      <c r="L29120" t="s">
        <v>3532</v>
      </c>
      <c r="M29120" t="s">
        <v>27753</v>
      </c>
      <c r="N29120" t="s">
        <v>66374</v>
      </c>
      <c r="O29120" s="76" t="s">
        <v>4356</v>
      </c>
      <c r="P29120" s="82">
        <v>1798</v>
      </c>
      <c r="Q29120" s="82" t="s">
        <v>76136</v>
      </c>
      <c r="R29120"/>
    </row>
    <row r="29121" spans="12:18" x14ac:dyDescent="0.25">
      <c r="L29121" t="s">
        <v>3532</v>
      </c>
      <c r="M29121" t="s">
        <v>27735</v>
      </c>
      <c r="N29121" t="s">
        <v>66375</v>
      </c>
      <c r="O29121" s="76" t="s">
        <v>4356</v>
      </c>
      <c r="P29121" s="82">
        <v>3629</v>
      </c>
      <c r="Q29121" s="82" t="s">
        <v>76080</v>
      </c>
      <c r="R29121"/>
    </row>
    <row r="29122" spans="12:18" x14ac:dyDescent="0.25">
      <c r="L29122" t="s">
        <v>3532</v>
      </c>
      <c r="M29122" t="s">
        <v>27349</v>
      </c>
      <c r="N29122" t="s">
        <v>66376</v>
      </c>
      <c r="O29122" s="76" t="s">
        <v>4356</v>
      </c>
      <c r="P29122" s="82">
        <v>1567</v>
      </c>
      <c r="Q29122" s="82" t="s">
        <v>76081</v>
      </c>
      <c r="R29122"/>
    </row>
    <row r="29123" spans="12:18" x14ac:dyDescent="0.25">
      <c r="L29123" t="s">
        <v>3532</v>
      </c>
      <c r="M29123" t="s">
        <v>27351</v>
      </c>
      <c r="N29123" t="s">
        <v>66377</v>
      </c>
      <c r="O29123" s="76" t="s">
        <v>4356</v>
      </c>
      <c r="P29123" s="82">
        <v>1010</v>
      </c>
      <c r="Q29123" s="82" t="s">
        <v>76082</v>
      </c>
      <c r="R29123"/>
    </row>
    <row r="29124" spans="12:18" x14ac:dyDescent="0.25">
      <c r="L29124" t="s">
        <v>3532</v>
      </c>
      <c r="M29124" t="s">
        <v>25653</v>
      </c>
      <c r="N29124" t="s">
        <v>66378</v>
      </c>
      <c r="O29124" s="76" t="s">
        <v>4356</v>
      </c>
      <c r="P29124" s="82">
        <v>1465</v>
      </c>
      <c r="Q29124" s="82" t="s">
        <v>76083</v>
      </c>
      <c r="R29124"/>
    </row>
    <row r="29125" spans="12:18" x14ac:dyDescent="0.25">
      <c r="L29125" t="s">
        <v>3532</v>
      </c>
      <c r="M29125" t="s">
        <v>25654</v>
      </c>
      <c r="N29125" t="s">
        <v>66379</v>
      </c>
      <c r="O29125" s="76" t="s">
        <v>4356</v>
      </c>
      <c r="P29125" s="82">
        <v>958</v>
      </c>
      <c r="Q29125" s="82" t="s">
        <v>76084</v>
      </c>
      <c r="R29125"/>
    </row>
    <row r="29126" spans="12:18" x14ac:dyDescent="0.25">
      <c r="L29126" t="s">
        <v>3532</v>
      </c>
      <c r="M29126" t="s">
        <v>30713</v>
      </c>
      <c r="N29126" t="s">
        <v>66380</v>
      </c>
      <c r="O29126" s="76" t="s">
        <v>4356</v>
      </c>
      <c r="P29126" s="82">
        <v>975</v>
      </c>
      <c r="Q29126" s="82" t="s">
        <v>76085</v>
      </c>
      <c r="R29126"/>
    </row>
    <row r="29127" spans="12:18" x14ac:dyDescent="0.25">
      <c r="L29127" t="s">
        <v>3532</v>
      </c>
      <c r="M29127" t="s">
        <v>27737</v>
      </c>
      <c r="N29127" t="s">
        <v>66381</v>
      </c>
      <c r="O29127" s="76" t="s">
        <v>4356</v>
      </c>
      <c r="P29127" s="82">
        <v>798</v>
      </c>
      <c r="Q29127" s="82" t="s">
        <v>76087</v>
      </c>
      <c r="R29127"/>
    </row>
    <row r="29128" spans="12:18" x14ac:dyDescent="0.25">
      <c r="L29128" t="s">
        <v>3532</v>
      </c>
      <c r="M29128" t="s">
        <v>6479</v>
      </c>
      <c r="N29128" t="s">
        <v>66382</v>
      </c>
      <c r="O29128" s="76" t="s">
        <v>4356</v>
      </c>
      <c r="P29128" s="82">
        <v>639</v>
      </c>
      <c r="Q29128" s="82" t="s">
        <v>76088</v>
      </c>
      <c r="R29128"/>
    </row>
    <row r="29129" spans="12:18" x14ac:dyDescent="0.25">
      <c r="L29129" t="s">
        <v>3532</v>
      </c>
      <c r="M29129" t="s">
        <v>27709</v>
      </c>
      <c r="N29129" t="s">
        <v>66383</v>
      </c>
      <c r="O29129" s="76" t="s">
        <v>4374</v>
      </c>
      <c r="P29129" s="82">
        <v>5037</v>
      </c>
      <c r="Q29129" s="82" t="s">
        <v>72645</v>
      </c>
      <c r="R29129"/>
    </row>
    <row r="29130" spans="12:18" x14ac:dyDescent="0.25">
      <c r="L29130" t="s">
        <v>3532</v>
      </c>
      <c r="M29130" t="s">
        <v>27309</v>
      </c>
      <c r="N29130" t="s">
        <v>66384</v>
      </c>
      <c r="O29130" s="76" t="s">
        <v>4356</v>
      </c>
      <c r="P29130" s="82">
        <v>462</v>
      </c>
      <c r="Q29130" s="82" t="s">
        <v>76000</v>
      </c>
      <c r="R29130"/>
    </row>
    <row r="29131" spans="12:18" x14ac:dyDescent="0.25">
      <c r="L29131" t="s">
        <v>3532</v>
      </c>
      <c r="M29131" t="s">
        <v>25632</v>
      </c>
      <c r="N29131" t="s">
        <v>66385</v>
      </c>
      <c r="O29131" s="76" t="s">
        <v>4356</v>
      </c>
      <c r="P29131" s="82">
        <v>309</v>
      </c>
      <c r="Q29131" s="82" t="s">
        <v>76002</v>
      </c>
      <c r="R29131"/>
    </row>
    <row r="29132" spans="12:18" x14ac:dyDescent="0.25">
      <c r="L29132" t="s">
        <v>3532</v>
      </c>
      <c r="M29132" t="s">
        <v>30680</v>
      </c>
      <c r="N29132" t="s">
        <v>66386</v>
      </c>
      <c r="O29132" s="76" t="s">
        <v>4356</v>
      </c>
      <c r="P29132" s="82">
        <v>911</v>
      </c>
      <c r="Q29132" s="82" t="s">
        <v>76024</v>
      </c>
      <c r="R29132"/>
    </row>
    <row r="29133" spans="12:18" x14ac:dyDescent="0.25">
      <c r="L29133" t="s">
        <v>3532</v>
      </c>
      <c r="M29133" t="s">
        <v>25638</v>
      </c>
      <c r="N29133" t="s">
        <v>66387</v>
      </c>
      <c r="O29133" s="76" t="s">
        <v>4356</v>
      </c>
      <c r="P29133" s="82">
        <v>256</v>
      </c>
      <c r="Q29133" s="82" t="s">
        <v>76025</v>
      </c>
      <c r="R29133"/>
    </row>
    <row r="29134" spans="12:18" x14ac:dyDescent="0.25">
      <c r="L29134" t="s">
        <v>3532</v>
      </c>
      <c r="M29134" t="s">
        <v>27714</v>
      </c>
      <c r="N29134" t="s">
        <v>66388</v>
      </c>
      <c r="O29134" s="76" t="s">
        <v>4356</v>
      </c>
      <c r="P29134" s="82">
        <v>119</v>
      </c>
      <c r="Q29134" s="82" t="s">
        <v>76026</v>
      </c>
      <c r="R29134"/>
    </row>
    <row r="29135" spans="12:18" x14ac:dyDescent="0.25">
      <c r="L29135" t="s">
        <v>3532</v>
      </c>
      <c r="M29135" t="s">
        <v>29886</v>
      </c>
      <c r="N29135" t="s">
        <v>66389</v>
      </c>
      <c r="O29135" s="76" t="s">
        <v>4356</v>
      </c>
      <c r="P29135" s="82">
        <v>1734</v>
      </c>
      <c r="Q29135" s="82" t="s">
        <v>76044</v>
      </c>
      <c r="R29135"/>
    </row>
    <row r="29136" spans="12:18" x14ac:dyDescent="0.25">
      <c r="L29136" t="s">
        <v>3532</v>
      </c>
      <c r="M29136" t="s">
        <v>27722</v>
      </c>
      <c r="N29136" t="s">
        <v>66390</v>
      </c>
      <c r="O29136" s="76" t="s">
        <v>4356</v>
      </c>
      <c r="P29136" s="82">
        <v>339</v>
      </c>
      <c r="Q29136" s="82" t="s">
        <v>76052</v>
      </c>
      <c r="R29136"/>
    </row>
    <row r="29137" spans="12:18" x14ac:dyDescent="0.25">
      <c r="L29137" t="s">
        <v>3532</v>
      </c>
      <c r="M29137" t="s">
        <v>25652</v>
      </c>
      <c r="N29137" t="s">
        <v>66391</v>
      </c>
      <c r="O29137" s="76" t="s">
        <v>4356</v>
      </c>
      <c r="P29137" s="82">
        <v>233</v>
      </c>
      <c r="Q29137" s="82" t="s">
        <v>76074</v>
      </c>
      <c r="R29137"/>
    </row>
    <row r="29138" spans="12:18" x14ac:dyDescent="0.25">
      <c r="L29138" t="s">
        <v>3532</v>
      </c>
      <c r="M29138" t="s">
        <v>29949</v>
      </c>
      <c r="N29138" t="s">
        <v>66392</v>
      </c>
      <c r="O29138" s="76" t="s">
        <v>4356</v>
      </c>
      <c r="P29138" s="82">
        <v>1063</v>
      </c>
      <c r="Q29138" s="82" t="s">
        <v>76124</v>
      </c>
      <c r="R29138"/>
    </row>
    <row r="29139" spans="12:18" x14ac:dyDescent="0.25">
      <c r="L29139" t="s">
        <v>3532</v>
      </c>
      <c r="M29139" t="s">
        <v>29972</v>
      </c>
      <c r="N29139" t="s">
        <v>66393</v>
      </c>
      <c r="O29139" s="76" t="s">
        <v>4356</v>
      </c>
      <c r="P29139" s="82">
        <v>468</v>
      </c>
      <c r="Q29139" s="82" t="s">
        <v>76143</v>
      </c>
      <c r="R29139"/>
    </row>
    <row r="29140" spans="12:18" x14ac:dyDescent="0.25">
      <c r="L29140" t="s">
        <v>3532</v>
      </c>
      <c r="M29140" t="s">
        <v>29975</v>
      </c>
      <c r="N29140" t="s">
        <v>66394</v>
      </c>
      <c r="O29140" s="76" t="s">
        <v>4374</v>
      </c>
      <c r="P29140" s="82">
        <v>11339</v>
      </c>
      <c r="Q29140" s="82" t="s">
        <v>72645</v>
      </c>
      <c r="R29140"/>
    </row>
    <row r="29141" spans="12:18" x14ac:dyDescent="0.25">
      <c r="L29141" t="s">
        <v>3532</v>
      </c>
      <c r="M29141" t="s">
        <v>6737</v>
      </c>
      <c r="N29141" t="s">
        <v>66395</v>
      </c>
      <c r="O29141" s="76" t="s">
        <v>4356</v>
      </c>
      <c r="P29141" s="82">
        <v>1275</v>
      </c>
      <c r="Q29141" s="82" t="s">
        <v>76178</v>
      </c>
      <c r="R29141"/>
    </row>
    <row r="29142" spans="12:18" x14ac:dyDescent="0.25">
      <c r="L29142" t="s">
        <v>3532</v>
      </c>
      <c r="M29142" t="s">
        <v>30800</v>
      </c>
      <c r="N29142" t="s">
        <v>66396</v>
      </c>
      <c r="O29142" s="76" t="s">
        <v>4356</v>
      </c>
      <c r="P29142" s="82">
        <v>337</v>
      </c>
      <c r="Q29142" s="82" t="s">
        <v>76189</v>
      </c>
      <c r="R29142"/>
    </row>
    <row r="29143" spans="12:18" x14ac:dyDescent="0.25">
      <c r="L29143" t="s">
        <v>3532</v>
      </c>
      <c r="M29143" t="s">
        <v>27353</v>
      </c>
      <c r="N29143" t="s">
        <v>66397</v>
      </c>
      <c r="O29143" s="76" t="s">
        <v>4356</v>
      </c>
      <c r="P29143" s="82">
        <v>1424</v>
      </c>
      <c r="Q29143" s="82" t="s">
        <v>76089</v>
      </c>
      <c r="R29143"/>
    </row>
    <row r="29144" spans="12:18" x14ac:dyDescent="0.25">
      <c r="L29144" t="s">
        <v>3532</v>
      </c>
      <c r="M29144" t="s">
        <v>29926</v>
      </c>
      <c r="N29144" t="s">
        <v>66398</v>
      </c>
      <c r="O29144" s="76" t="s">
        <v>4356</v>
      </c>
      <c r="P29144" s="82">
        <v>1016</v>
      </c>
      <c r="Q29144" s="82" t="s">
        <v>76090</v>
      </c>
      <c r="R29144"/>
    </row>
    <row r="29145" spans="12:18" x14ac:dyDescent="0.25">
      <c r="L29145" t="s">
        <v>3532</v>
      </c>
      <c r="M29145" t="s">
        <v>30670</v>
      </c>
      <c r="N29145" t="s">
        <v>66399</v>
      </c>
      <c r="O29145" s="76" t="s">
        <v>4356</v>
      </c>
      <c r="P29145" s="82">
        <v>572</v>
      </c>
      <c r="Q29145" s="82" t="s">
        <v>76006</v>
      </c>
      <c r="R29145"/>
    </row>
    <row r="29146" spans="12:18" x14ac:dyDescent="0.25">
      <c r="L29146" t="s">
        <v>3532</v>
      </c>
      <c r="M29146" t="s">
        <v>29853</v>
      </c>
      <c r="N29146" t="s">
        <v>66400</v>
      </c>
      <c r="O29146" s="76" t="s">
        <v>4366</v>
      </c>
      <c r="P29146" s="82">
        <v>242</v>
      </c>
      <c r="Q29146" s="82" t="s">
        <v>76012</v>
      </c>
      <c r="R29146"/>
    </row>
    <row r="29147" spans="12:18" x14ac:dyDescent="0.25">
      <c r="L29147" t="s">
        <v>3532</v>
      </c>
      <c r="M29147" t="s">
        <v>30711</v>
      </c>
      <c r="N29147" t="s">
        <v>66401</v>
      </c>
      <c r="O29147" s="76" t="s">
        <v>4356</v>
      </c>
      <c r="P29147" s="82">
        <v>2118</v>
      </c>
      <c r="Q29147" s="82" t="s">
        <v>76079</v>
      </c>
      <c r="R29147"/>
    </row>
    <row r="29148" spans="12:18" x14ac:dyDescent="0.25">
      <c r="L29148" t="s">
        <v>3532</v>
      </c>
      <c r="M29148" t="s">
        <v>25671</v>
      </c>
      <c r="N29148" t="s">
        <v>66402</v>
      </c>
      <c r="O29148" s="76" t="s">
        <v>4356</v>
      </c>
      <c r="P29148" s="82">
        <v>522</v>
      </c>
      <c r="Q29148" s="82" t="s">
        <v>76141</v>
      </c>
      <c r="R29148"/>
    </row>
    <row r="29149" spans="12:18" x14ac:dyDescent="0.25">
      <c r="L29149" t="s">
        <v>3532</v>
      </c>
      <c r="M29149" t="s">
        <v>30006</v>
      </c>
      <c r="N29149" t="s">
        <v>66403</v>
      </c>
      <c r="O29149" s="76" t="s">
        <v>4356</v>
      </c>
      <c r="P29149" s="82">
        <v>409</v>
      </c>
      <c r="Q29149" s="82" t="s">
        <v>76162</v>
      </c>
      <c r="R29149"/>
    </row>
    <row r="29150" spans="12:18" x14ac:dyDescent="0.25">
      <c r="L29150" t="s">
        <v>3532</v>
      </c>
      <c r="M29150" t="s">
        <v>27327</v>
      </c>
      <c r="N29150" t="s">
        <v>66404</v>
      </c>
      <c r="O29150" s="76" t="s">
        <v>4356</v>
      </c>
      <c r="P29150" s="82">
        <v>659</v>
      </c>
      <c r="Q29150" s="82" t="s">
        <v>76043</v>
      </c>
      <c r="R29150"/>
    </row>
    <row r="29151" spans="12:18" x14ac:dyDescent="0.25">
      <c r="L29151" t="s">
        <v>3532</v>
      </c>
      <c r="M29151" t="s">
        <v>27329</v>
      </c>
      <c r="N29151" t="s">
        <v>66405</v>
      </c>
      <c r="O29151" s="76" t="s">
        <v>4356</v>
      </c>
      <c r="P29151" s="82">
        <v>1167</v>
      </c>
      <c r="Q29151" s="82" t="s">
        <v>76047</v>
      </c>
      <c r="R29151"/>
    </row>
    <row r="29152" spans="12:18" x14ac:dyDescent="0.25">
      <c r="L29152" t="s">
        <v>3532</v>
      </c>
      <c r="M29152" t="s">
        <v>27732</v>
      </c>
      <c r="N29152" t="s">
        <v>66406</v>
      </c>
      <c r="O29152" s="76" t="s">
        <v>4356</v>
      </c>
      <c r="P29152" s="82">
        <v>1239</v>
      </c>
      <c r="Q29152" s="82" t="s">
        <v>76077</v>
      </c>
      <c r="R29152"/>
    </row>
    <row r="29153" spans="12:18" x14ac:dyDescent="0.25">
      <c r="L29153" t="s">
        <v>3532</v>
      </c>
      <c r="M29153" t="s">
        <v>25655</v>
      </c>
      <c r="N29153" t="s">
        <v>66407</v>
      </c>
      <c r="O29153" s="76" t="s">
        <v>4374</v>
      </c>
      <c r="P29153" s="82">
        <v>2943</v>
      </c>
      <c r="Q29153" s="82" t="s">
        <v>76086</v>
      </c>
      <c r="R29153"/>
    </row>
    <row r="29154" spans="12:18" x14ac:dyDescent="0.25">
      <c r="L29154" t="s">
        <v>3532</v>
      </c>
      <c r="M29154" t="s">
        <v>30809</v>
      </c>
      <c r="N29154" t="s">
        <v>66408</v>
      </c>
      <c r="O29154" s="76" t="s">
        <v>4374</v>
      </c>
      <c r="P29154" s="82">
        <v>1068</v>
      </c>
      <c r="Q29154" s="82" t="s">
        <v>76194</v>
      </c>
      <c r="R29154"/>
    </row>
    <row r="29155" spans="12:18" x14ac:dyDescent="0.25">
      <c r="L29155" t="s">
        <v>3532</v>
      </c>
      <c r="M29155" t="s">
        <v>29929</v>
      </c>
      <c r="N29155" t="s">
        <v>66409</v>
      </c>
      <c r="O29155" s="76" t="s">
        <v>4356</v>
      </c>
      <c r="P29155" s="82">
        <v>274</v>
      </c>
      <c r="Q29155" s="82" t="s">
        <v>76091</v>
      </c>
      <c r="R29155"/>
    </row>
    <row r="29156" spans="12:18" x14ac:dyDescent="0.25">
      <c r="L29156" t="s">
        <v>3532</v>
      </c>
      <c r="M29156" t="s">
        <v>29932</v>
      </c>
      <c r="N29156" t="s">
        <v>66410</v>
      </c>
      <c r="O29156" s="76" t="s">
        <v>4374</v>
      </c>
      <c r="P29156" s="82">
        <v>1551</v>
      </c>
      <c r="Q29156" s="82" t="s">
        <v>72645</v>
      </c>
      <c r="R29156"/>
    </row>
    <row r="29157" spans="12:18" x14ac:dyDescent="0.25">
      <c r="L29157" t="s">
        <v>3532</v>
      </c>
      <c r="M29157" t="s">
        <v>25656</v>
      </c>
      <c r="N29157" t="s">
        <v>66411</v>
      </c>
      <c r="O29157" s="76" t="s">
        <v>4356</v>
      </c>
      <c r="P29157" s="82">
        <v>560</v>
      </c>
      <c r="Q29157" s="82" t="s">
        <v>76092</v>
      </c>
      <c r="R29157"/>
    </row>
    <row r="29158" spans="12:18" x14ac:dyDescent="0.25">
      <c r="L29158" t="s">
        <v>3532</v>
      </c>
      <c r="M29158" t="s">
        <v>25657</v>
      </c>
      <c r="N29158" t="s">
        <v>66412</v>
      </c>
      <c r="O29158" s="76" t="s">
        <v>4374</v>
      </c>
      <c r="P29158" s="82">
        <v>1286</v>
      </c>
      <c r="Q29158" s="82" t="s">
        <v>72645</v>
      </c>
      <c r="R29158"/>
    </row>
    <row r="29159" spans="12:18" x14ac:dyDescent="0.25">
      <c r="L29159" t="s">
        <v>3532</v>
      </c>
      <c r="M29159" t="s">
        <v>29936</v>
      </c>
      <c r="N29159" t="s">
        <v>66413</v>
      </c>
      <c r="O29159" s="76" t="s">
        <v>4374</v>
      </c>
      <c r="P29159" s="82">
        <v>1625</v>
      </c>
      <c r="Q29159" s="82" t="s">
        <v>72645</v>
      </c>
      <c r="R29159"/>
    </row>
    <row r="29160" spans="12:18" x14ac:dyDescent="0.25">
      <c r="L29160" t="s">
        <v>3532</v>
      </c>
      <c r="M29160" t="s">
        <v>30716</v>
      </c>
      <c r="N29160" t="s">
        <v>66414</v>
      </c>
      <c r="O29160" s="76" t="s">
        <v>4374</v>
      </c>
      <c r="P29160" s="82">
        <v>2435</v>
      </c>
      <c r="Q29160" s="82" t="s">
        <v>76093</v>
      </c>
      <c r="R29160"/>
    </row>
    <row r="29161" spans="12:18" x14ac:dyDescent="0.25">
      <c r="L29161" t="s">
        <v>3532</v>
      </c>
      <c r="M29161" t="s">
        <v>27355</v>
      </c>
      <c r="N29161" t="s">
        <v>66415</v>
      </c>
      <c r="O29161" s="76" t="s">
        <v>4356</v>
      </c>
      <c r="P29161" s="82">
        <v>799</v>
      </c>
      <c r="Q29161" s="82" t="s">
        <v>76094</v>
      </c>
      <c r="R29161"/>
    </row>
    <row r="29162" spans="12:18" x14ac:dyDescent="0.25">
      <c r="L29162" t="s">
        <v>3532</v>
      </c>
      <c r="M29162" t="s">
        <v>27357</v>
      </c>
      <c r="N29162" t="s">
        <v>66416</v>
      </c>
      <c r="O29162" s="76" t="s">
        <v>4356</v>
      </c>
      <c r="P29162" s="82">
        <v>701</v>
      </c>
      <c r="Q29162" s="82" t="s">
        <v>76095</v>
      </c>
      <c r="R29162"/>
    </row>
    <row r="29163" spans="12:18" x14ac:dyDescent="0.25">
      <c r="L29163" t="s">
        <v>3532</v>
      </c>
      <c r="M29163" t="s">
        <v>29940</v>
      </c>
      <c r="N29163" t="s">
        <v>66417</v>
      </c>
      <c r="O29163" s="76" t="s">
        <v>4374</v>
      </c>
      <c r="P29163" s="82">
        <v>1729</v>
      </c>
      <c r="Q29163" s="82" t="s">
        <v>76096</v>
      </c>
      <c r="R29163"/>
    </row>
    <row r="29164" spans="12:18" x14ac:dyDescent="0.25">
      <c r="L29164" t="s">
        <v>3532</v>
      </c>
      <c r="M29164" t="s">
        <v>30718</v>
      </c>
      <c r="N29164" t="s">
        <v>66418</v>
      </c>
      <c r="O29164" s="76" t="s">
        <v>4374</v>
      </c>
      <c r="P29164" s="82">
        <v>1086</v>
      </c>
      <c r="Q29164" s="82" t="s">
        <v>72645</v>
      </c>
      <c r="R29164"/>
    </row>
    <row r="29165" spans="12:18" x14ac:dyDescent="0.25">
      <c r="L29165" t="s">
        <v>3532</v>
      </c>
      <c r="M29165" t="s">
        <v>25658</v>
      </c>
      <c r="N29165" t="s">
        <v>66419</v>
      </c>
      <c r="O29165" s="76" t="s">
        <v>4356</v>
      </c>
      <c r="P29165" s="82">
        <v>3279</v>
      </c>
      <c r="Q29165" s="82" t="s">
        <v>76097</v>
      </c>
      <c r="R29165"/>
    </row>
    <row r="29166" spans="12:18" x14ac:dyDescent="0.25">
      <c r="L29166" t="s">
        <v>3532</v>
      </c>
      <c r="M29166" t="s">
        <v>30721</v>
      </c>
      <c r="N29166" t="s">
        <v>66420</v>
      </c>
      <c r="O29166" s="76" t="s">
        <v>4356</v>
      </c>
      <c r="P29166" s="82">
        <v>1004</v>
      </c>
      <c r="Q29166" s="82" t="s">
        <v>76098</v>
      </c>
      <c r="R29166"/>
    </row>
    <row r="29167" spans="12:18" x14ac:dyDescent="0.25">
      <c r="L29167" t="s">
        <v>3532</v>
      </c>
      <c r="M29167" t="s">
        <v>27359</v>
      </c>
      <c r="N29167" t="s">
        <v>66421</v>
      </c>
      <c r="O29167" s="76" t="s">
        <v>4374</v>
      </c>
      <c r="P29167" s="82">
        <v>1018</v>
      </c>
      <c r="Q29167" s="82" t="s">
        <v>72645</v>
      </c>
      <c r="R29167"/>
    </row>
    <row r="29168" spans="12:18" x14ac:dyDescent="0.25">
      <c r="L29168" t="s">
        <v>3532</v>
      </c>
      <c r="M29168" t="s">
        <v>25659</v>
      </c>
      <c r="N29168" t="s">
        <v>66422</v>
      </c>
      <c r="O29168" s="76" t="s">
        <v>4356</v>
      </c>
      <c r="P29168" s="82">
        <v>1906</v>
      </c>
      <c r="Q29168" s="82" t="s">
        <v>76099</v>
      </c>
      <c r="R29168"/>
    </row>
    <row r="29169" spans="12:18" x14ac:dyDescent="0.25">
      <c r="L29169" t="s">
        <v>3532</v>
      </c>
      <c r="M29169" t="s">
        <v>25660</v>
      </c>
      <c r="N29169" t="s">
        <v>66423</v>
      </c>
      <c r="O29169" s="76" t="s">
        <v>4374</v>
      </c>
      <c r="P29169" s="82">
        <v>2145</v>
      </c>
      <c r="Q29169" s="82" t="s">
        <v>72645</v>
      </c>
      <c r="R29169"/>
    </row>
    <row r="29170" spans="12:18" x14ac:dyDescent="0.25">
      <c r="L29170" t="s">
        <v>3532</v>
      </c>
      <c r="M29170" t="s">
        <v>30723</v>
      </c>
      <c r="N29170" t="s">
        <v>66424</v>
      </c>
      <c r="O29170" s="76" t="s">
        <v>4374</v>
      </c>
      <c r="P29170" s="82">
        <v>6445</v>
      </c>
      <c r="Q29170" s="82" t="s">
        <v>76100</v>
      </c>
      <c r="R29170"/>
    </row>
    <row r="29171" spans="12:18" x14ac:dyDescent="0.25">
      <c r="L29171" t="s">
        <v>3532</v>
      </c>
      <c r="M29171" t="s">
        <v>30726</v>
      </c>
      <c r="N29171" t="s">
        <v>66425</v>
      </c>
      <c r="O29171" s="76" t="s">
        <v>4356</v>
      </c>
      <c r="P29171" s="82">
        <v>685</v>
      </c>
      <c r="Q29171" s="82" t="s">
        <v>76101</v>
      </c>
      <c r="R29171"/>
    </row>
    <row r="29172" spans="12:18" x14ac:dyDescent="0.25">
      <c r="L29172" t="s">
        <v>3532</v>
      </c>
      <c r="M29172" t="s">
        <v>29943</v>
      </c>
      <c r="N29172" t="s">
        <v>66426</v>
      </c>
      <c r="O29172" s="76" t="s">
        <v>4374</v>
      </c>
      <c r="P29172" s="82">
        <v>1789</v>
      </c>
      <c r="Q29172" s="82" t="s">
        <v>76102</v>
      </c>
      <c r="R29172"/>
    </row>
    <row r="29173" spans="12:18" x14ac:dyDescent="0.25">
      <c r="L29173" t="s">
        <v>3532</v>
      </c>
      <c r="M29173" t="s">
        <v>25661</v>
      </c>
      <c r="N29173" t="s">
        <v>66427</v>
      </c>
      <c r="O29173" s="76" t="s">
        <v>4356</v>
      </c>
      <c r="P29173" s="82">
        <v>1012</v>
      </c>
      <c r="Q29173" s="82" t="s">
        <v>76104</v>
      </c>
      <c r="R29173"/>
    </row>
    <row r="29174" spans="12:18" x14ac:dyDescent="0.25">
      <c r="L29174" t="s">
        <v>3532</v>
      </c>
      <c r="M29174" t="s">
        <v>25662</v>
      </c>
      <c r="N29174" t="s">
        <v>66428</v>
      </c>
      <c r="O29174" s="76" t="s">
        <v>4374</v>
      </c>
      <c r="P29174" s="82">
        <v>5521</v>
      </c>
      <c r="Q29174" s="82" t="s">
        <v>76105</v>
      </c>
      <c r="R29174"/>
    </row>
    <row r="29175" spans="12:18" x14ac:dyDescent="0.25">
      <c r="L29175" t="s">
        <v>3532</v>
      </c>
      <c r="M29175" t="s">
        <v>13623</v>
      </c>
      <c r="N29175" t="s">
        <v>66429</v>
      </c>
      <c r="O29175" s="76" t="s">
        <v>4356</v>
      </c>
      <c r="P29175" s="82">
        <v>875</v>
      </c>
      <c r="Q29175" s="82" t="s">
        <v>76106</v>
      </c>
      <c r="R29175"/>
    </row>
    <row r="29176" spans="12:18" x14ac:dyDescent="0.25">
      <c r="L29176" t="s">
        <v>3532</v>
      </c>
      <c r="M29176" t="s">
        <v>30728</v>
      </c>
      <c r="N29176" t="s">
        <v>66430</v>
      </c>
      <c r="O29176" s="76" t="s">
        <v>4374</v>
      </c>
      <c r="P29176" s="82">
        <v>1494</v>
      </c>
      <c r="Q29176" s="82" t="s">
        <v>72645</v>
      </c>
      <c r="R29176"/>
    </row>
    <row r="29177" spans="12:18" x14ac:dyDescent="0.25">
      <c r="L29177" t="s">
        <v>3532</v>
      </c>
      <c r="M29177" t="s">
        <v>30730</v>
      </c>
      <c r="N29177" t="s">
        <v>66431</v>
      </c>
      <c r="O29177" s="76" t="s">
        <v>4374</v>
      </c>
      <c r="P29177" s="82">
        <v>1414</v>
      </c>
      <c r="Q29177" s="82" t="s">
        <v>72645</v>
      </c>
      <c r="R29177"/>
    </row>
    <row r="29178" spans="12:18" x14ac:dyDescent="0.25">
      <c r="L29178" t="s">
        <v>3532</v>
      </c>
      <c r="M29178" t="s">
        <v>30733</v>
      </c>
      <c r="N29178" t="s">
        <v>66432</v>
      </c>
      <c r="O29178" s="76" t="s">
        <v>4374</v>
      </c>
      <c r="P29178" s="82">
        <v>3036</v>
      </c>
      <c r="Q29178" s="82" t="s">
        <v>76107</v>
      </c>
      <c r="R29178"/>
    </row>
    <row r="29179" spans="12:18" x14ac:dyDescent="0.25">
      <c r="L29179" t="s">
        <v>3532</v>
      </c>
      <c r="M29179" t="s">
        <v>25663</v>
      </c>
      <c r="N29179" t="s">
        <v>66433</v>
      </c>
      <c r="O29179" s="76" t="s">
        <v>4356</v>
      </c>
      <c r="P29179" s="82">
        <v>581</v>
      </c>
      <c r="Q29179" s="82" t="s">
        <v>76108</v>
      </c>
      <c r="R29179"/>
    </row>
    <row r="29180" spans="12:18" x14ac:dyDescent="0.25">
      <c r="L29180" t="s">
        <v>3532</v>
      </c>
      <c r="M29180" t="s">
        <v>27361</v>
      </c>
      <c r="N29180" t="s">
        <v>66434</v>
      </c>
      <c r="O29180" s="76" t="s">
        <v>4366</v>
      </c>
      <c r="P29180" s="82">
        <v>317</v>
      </c>
      <c r="Q29180" s="82" t="s">
        <v>76109</v>
      </c>
      <c r="R29180"/>
    </row>
    <row r="29181" spans="12:18" x14ac:dyDescent="0.25">
      <c r="L29181" t="s">
        <v>3532</v>
      </c>
      <c r="M29181" t="s">
        <v>27363</v>
      </c>
      <c r="N29181" t="s">
        <v>66435</v>
      </c>
      <c r="O29181" s="76" t="s">
        <v>4356</v>
      </c>
      <c r="P29181" s="82">
        <v>1889</v>
      </c>
      <c r="Q29181" s="82" t="s">
        <v>76110</v>
      </c>
      <c r="R29181"/>
    </row>
    <row r="29182" spans="12:18" x14ac:dyDescent="0.25">
      <c r="L29182" t="s">
        <v>3532</v>
      </c>
      <c r="M29182" t="s">
        <v>30736</v>
      </c>
      <c r="N29182" t="s">
        <v>66436</v>
      </c>
      <c r="O29182" s="76" t="s">
        <v>4356</v>
      </c>
      <c r="P29182" s="82">
        <v>1076</v>
      </c>
      <c r="Q29182" s="82" t="s">
        <v>76111</v>
      </c>
      <c r="R29182"/>
    </row>
    <row r="29183" spans="12:18" x14ac:dyDescent="0.25">
      <c r="L29183" t="s">
        <v>3532</v>
      </c>
      <c r="M29183" t="s">
        <v>30739</v>
      </c>
      <c r="N29183" t="s">
        <v>66437</v>
      </c>
      <c r="O29183" s="76" t="s">
        <v>4356</v>
      </c>
      <c r="P29183" s="82">
        <v>715</v>
      </c>
      <c r="Q29183" s="82" t="s">
        <v>76112</v>
      </c>
      <c r="R29183"/>
    </row>
    <row r="29184" spans="12:18" x14ac:dyDescent="0.25">
      <c r="L29184" t="s">
        <v>3532</v>
      </c>
      <c r="M29184" t="s">
        <v>25664</v>
      </c>
      <c r="N29184" t="s">
        <v>66438</v>
      </c>
      <c r="O29184" s="76" t="s">
        <v>4356</v>
      </c>
      <c r="P29184" s="82">
        <v>753</v>
      </c>
      <c r="Q29184" s="82" t="s">
        <v>76113</v>
      </c>
      <c r="R29184"/>
    </row>
    <row r="29185" spans="12:18" x14ac:dyDescent="0.25">
      <c r="L29185" t="s">
        <v>3532</v>
      </c>
      <c r="M29185" t="s">
        <v>25665</v>
      </c>
      <c r="N29185" t="s">
        <v>66439</v>
      </c>
      <c r="O29185" s="76" t="s">
        <v>4356</v>
      </c>
      <c r="P29185" s="82">
        <v>2134</v>
      </c>
      <c r="Q29185" s="82" t="s">
        <v>76114</v>
      </c>
      <c r="R29185"/>
    </row>
    <row r="29186" spans="12:18" x14ac:dyDescent="0.25">
      <c r="L29186" t="s">
        <v>3532</v>
      </c>
      <c r="M29186" t="s">
        <v>27365</v>
      </c>
      <c r="N29186" t="s">
        <v>66440</v>
      </c>
      <c r="O29186" s="76" t="s">
        <v>4356</v>
      </c>
      <c r="P29186" s="82">
        <v>2340</v>
      </c>
      <c r="Q29186" s="82" t="s">
        <v>76115</v>
      </c>
      <c r="R29186"/>
    </row>
    <row r="29187" spans="12:18" x14ac:dyDescent="0.25">
      <c r="L29187" t="s">
        <v>3532</v>
      </c>
      <c r="M29187" t="s">
        <v>27741</v>
      </c>
      <c r="N29187" t="s">
        <v>66441</v>
      </c>
      <c r="O29187" s="76" t="s">
        <v>4356</v>
      </c>
      <c r="P29187" s="82">
        <v>1023</v>
      </c>
      <c r="Q29187" s="82" t="s">
        <v>76116</v>
      </c>
      <c r="R29187"/>
    </row>
    <row r="29188" spans="12:18" x14ac:dyDescent="0.25">
      <c r="L29188" t="s">
        <v>3532</v>
      </c>
      <c r="M29188" t="s">
        <v>27368</v>
      </c>
      <c r="N29188" t="s">
        <v>66442</v>
      </c>
      <c r="O29188" s="76" t="s">
        <v>4356</v>
      </c>
      <c r="P29188" s="82">
        <v>2295</v>
      </c>
      <c r="Q29188" s="82" t="s">
        <v>76117</v>
      </c>
      <c r="R29188"/>
    </row>
    <row r="29189" spans="12:18" x14ac:dyDescent="0.25">
      <c r="L29189" t="s">
        <v>3532</v>
      </c>
      <c r="M29189" t="s">
        <v>25666</v>
      </c>
      <c r="N29189" t="s">
        <v>66443</v>
      </c>
      <c r="O29189" s="76" t="s">
        <v>4374</v>
      </c>
      <c r="P29189" s="82">
        <v>1668</v>
      </c>
      <c r="Q29189" s="82" t="s">
        <v>76120</v>
      </c>
      <c r="R29189"/>
    </row>
    <row r="29190" spans="12:18" x14ac:dyDescent="0.25">
      <c r="L29190" t="s">
        <v>3532</v>
      </c>
      <c r="M29190" t="s">
        <v>27743</v>
      </c>
      <c r="N29190" t="s">
        <v>66444</v>
      </c>
      <c r="O29190" s="76" t="s">
        <v>4356</v>
      </c>
      <c r="P29190" s="82">
        <v>705</v>
      </c>
      <c r="Q29190" s="82" t="s">
        <v>76118</v>
      </c>
      <c r="R29190"/>
    </row>
    <row r="29191" spans="12:18" x14ac:dyDescent="0.25">
      <c r="L29191" t="s">
        <v>3532</v>
      </c>
      <c r="M29191" t="s">
        <v>30742</v>
      </c>
      <c r="N29191" t="s">
        <v>66445</v>
      </c>
      <c r="O29191" s="76" t="s">
        <v>4356</v>
      </c>
      <c r="P29191" s="82">
        <v>905</v>
      </c>
      <c r="Q29191" s="82" t="s">
        <v>76119</v>
      </c>
      <c r="R29191"/>
    </row>
    <row r="29192" spans="12:18" x14ac:dyDescent="0.25">
      <c r="L29192" t="s">
        <v>3532</v>
      </c>
      <c r="M29192" t="s">
        <v>27370</v>
      </c>
      <c r="N29192" t="s">
        <v>66446</v>
      </c>
      <c r="O29192" s="76" t="s">
        <v>4356</v>
      </c>
      <c r="P29192" s="82">
        <v>662</v>
      </c>
      <c r="Q29192" s="82" t="s">
        <v>76121</v>
      </c>
      <c r="R29192"/>
    </row>
    <row r="29193" spans="12:18" x14ac:dyDescent="0.25">
      <c r="L29193" t="s">
        <v>3532</v>
      </c>
      <c r="M29193" t="s">
        <v>27744</v>
      </c>
      <c r="N29193" t="s">
        <v>66447</v>
      </c>
      <c r="O29193" s="76" t="s">
        <v>4356</v>
      </c>
      <c r="P29193" s="82">
        <v>2785</v>
      </c>
      <c r="Q29193" s="82" t="s">
        <v>76122</v>
      </c>
      <c r="R29193"/>
    </row>
    <row r="29194" spans="12:18" x14ac:dyDescent="0.25">
      <c r="L29194" t="s">
        <v>3532</v>
      </c>
      <c r="M29194" t="s">
        <v>27372</v>
      </c>
      <c r="N29194" t="s">
        <v>66448</v>
      </c>
      <c r="O29194" s="76" t="s">
        <v>4356</v>
      </c>
      <c r="P29194" s="82">
        <v>1018</v>
      </c>
      <c r="Q29194" s="82" t="s">
        <v>76123</v>
      </c>
      <c r="R29194"/>
    </row>
    <row r="29195" spans="12:18" x14ac:dyDescent="0.25">
      <c r="L29195" t="s">
        <v>3532</v>
      </c>
      <c r="M29195" t="s">
        <v>27746</v>
      </c>
      <c r="N29195" t="s">
        <v>66449</v>
      </c>
      <c r="O29195" s="76" t="s">
        <v>4356</v>
      </c>
      <c r="P29195" s="82">
        <v>784</v>
      </c>
      <c r="Q29195" s="82" t="s">
        <v>76125</v>
      </c>
      <c r="R29195"/>
    </row>
    <row r="29196" spans="12:18" x14ac:dyDescent="0.25">
      <c r="L29196" t="s">
        <v>3532</v>
      </c>
      <c r="M29196" t="s">
        <v>27747</v>
      </c>
      <c r="N29196" t="s">
        <v>66450</v>
      </c>
      <c r="O29196" s="76" t="s">
        <v>4356</v>
      </c>
      <c r="P29196" s="82">
        <v>416</v>
      </c>
      <c r="Q29196" s="82" t="s">
        <v>76126</v>
      </c>
      <c r="R29196"/>
    </row>
    <row r="29197" spans="12:18" x14ac:dyDescent="0.25">
      <c r="L29197" t="s">
        <v>3532</v>
      </c>
      <c r="M29197" t="s">
        <v>27374</v>
      </c>
      <c r="N29197" t="s">
        <v>66451</v>
      </c>
      <c r="O29197" s="76" t="s">
        <v>4356</v>
      </c>
      <c r="P29197" s="82">
        <v>460</v>
      </c>
      <c r="Q29197" s="82" t="s">
        <v>76127</v>
      </c>
      <c r="R29197"/>
    </row>
    <row r="29198" spans="12:18" x14ac:dyDescent="0.25">
      <c r="L29198" t="s">
        <v>3532</v>
      </c>
      <c r="M29198" t="s">
        <v>27376</v>
      </c>
      <c r="N29198" t="s">
        <v>66452</v>
      </c>
      <c r="O29198" s="76" t="s">
        <v>4374</v>
      </c>
      <c r="P29198" s="82">
        <v>1618</v>
      </c>
      <c r="Q29198" s="82" t="s">
        <v>72645</v>
      </c>
      <c r="R29198"/>
    </row>
    <row r="29199" spans="12:18" x14ac:dyDescent="0.25">
      <c r="L29199" t="s">
        <v>3532</v>
      </c>
      <c r="M29199" t="s">
        <v>25667</v>
      </c>
      <c r="N29199" t="s">
        <v>66453</v>
      </c>
      <c r="O29199" s="76" t="s">
        <v>4374</v>
      </c>
      <c r="P29199" s="82">
        <v>969</v>
      </c>
      <c r="Q29199" s="82" t="s">
        <v>72645</v>
      </c>
      <c r="R29199"/>
    </row>
    <row r="29200" spans="12:18" x14ac:dyDescent="0.25">
      <c r="L29200" t="s">
        <v>3532</v>
      </c>
      <c r="M29200" t="s">
        <v>25668</v>
      </c>
      <c r="N29200" t="s">
        <v>66454</v>
      </c>
      <c r="O29200" s="76" t="s">
        <v>4356</v>
      </c>
      <c r="P29200" s="82">
        <v>380</v>
      </c>
      <c r="Q29200" s="82" t="s">
        <v>76128</v>
      </c>
      <c r="R29200"/>
    </row>
    <row r="29201" spans="12:18" x14ac:dyDescent="0.25">
      <c r="L29201" t="s">
        <v>3532</v>
      </c>
      <c r="M29201" t="s">
        <v>29953</v>
      </c>
      <c r="N29201" t="s">
        <v>66455</v>
      </c>
      <c r="O29201" s="76" t="s">
        <v>4374</v>
      </c>
      <c r="P29201" s="82">
        <v>3048</v>
      </c>
      <c r="Q29201" s="82" t="s">
        <v>72645</v>
      </c>
      <c r="R29201"/>
    </row>
    <row r="29202" spans="12:18" x14ac:dyDescent="0.25">
      <c r="L29202" t="s">
        <v>3532</v>
      </c>
      <c r="M29202" t="s">
        <v>30746</v>
      </c>
      <c r="N29202" t="s">
        <v>66456</v>
      </c>
      <c r="O29202" s="76" t="s">
        <v>4374</v>
      </c>
      <c r="P29202" s="82">
        <v>1915</v>
      </c>
      <c r="Q29202" s="82" t="s">
        <v>72645</v>
      </c>
      <c r="R29202"/>
    </row>
    <row r="29203" spans="12:18" x14ac:dyDescent="0.25">
      <c r="L29203" t="s">
        <v>3532</v>
      </c>
      <c r="M29203" t="s">
        <v>29957</v>
      </c>
      <c r="N29203" t="s">
        <v>66457</v>
      </c>
      <c r="O29203" s="76" t="s">
        <v>4356</v>
      </c>
      <c r="P29203" s="82">
        <v>654</v>
      </c>
      <c r="Q29203" s="82" t="s">
        <v>76129</v>
      </c>
      <c r="R29203"/>
    </row>
    <row r="29204" spans="12:18" x14ac:dyDescent="0.25">
      <c r="L29204" t="s">
        <v>3532</v>
      </c>
      <c r="M29204" t="s">
        <v>27749</v>
      </c>
      <c r="N29204" t="s">
        <v>66458</v>
      </c>
      <c r="O29204" s="76" t="s">
        <v>4366</v>
      </c>
      <c r="P29204" s="82">
        <v>48</v>
      </c>
      <c r="Q29204" s="82" t="s">
        <v>76130</v>
      </c>
      <c r="R29204"/>
    </row>
    <row r="29205" spans="12:18" x14ac:dyDescent="0.25">
      <c r="L29205" t="s">
        <v>3532</v>
      </c>
      <c r="M29205" t="s">
        <v>30749</v>
      </c>
      <c r="N29205" t="s">
        <v>66459</v>
      </c>
      <c r="O29205" s="76" t="s">
        <v>4356</v>
      </c>
      <c r="P29205" s="82">
        <v>1293</v>
      </c>
      <c r="Q29205" s="82" t="s">
        <v>76131</v>
      </c>
      <c r="R29205"/>
    </row>
    <row r="29206" spans="12:18" x14ac:dyDescent="0.25">
      <c r="L29206" t="s">
        <v>3532</v>
      </c>
      <c r="M29206" t="s">
        <v>25669</v>
      </c>
      <c r="N29206" t="s">
        <v>66460</v>
      </c>
      <c r="O29206" s="76" t="s">
        <v>4356</v>
      </c>
      <c r="P29206" s="82">
        <v>981</v>
      </c>
      <c r="Q29206" s="82" t="s">
        <v>76132</v>
      </c>
      <c r="R29206"/>
    </row>
    <row r="29207" spans="12:18" x14ac:dyDescent="0.25">
      <c r="L29207" t="s">
        <v>3532</v>
      </c>
      <c r="M29207" t="s">
        <v>25670</v>
      </c>
      <c r="N29207" t="s">
        <v>66461</v>
      </c>
      <c r="O29207" s="76" t="s">
        <v>4374</v>
      </c>
      <c r="P29207" s="82">
        <v>10902</v>
      </c>
      <c r="Q29207" s="82" t="s">
        <v>76133</v>
      </c>
      <c r="R29207"/>
    </row>
    <row r="29208" spans="12:18" x14ac:dyDescent="0.25">
      <c r="L29208" t="s">
        <v>3532</v>
      </c>
      <c r="M29208" t="s">
        <v>27751</v>
      </c>
      <c r="N29208" t="s">
        <v>66462</v>
      </c>
      <c r="O29208" s="76" t="s">
        <v>4374</v>
      </c>
      <c r="P29208" s="82">
        <v>1400</v>
      </c>
      <c r="Q29208" s="82" t="s">
        <v>72645</v>
      </c>
      <c r="R29208"/>
    </row>
    <row r="29209" spans="12:18" x14ac:dyDescent="0.25">
      <c r="L29209" t="s">
        <v>3532</v>
      </c>
      <c r="M29209" t="s">
        <v>30757</v>
      </c>
      <c r="N29209" t="s">
        <v>66463</v>
      </c>
      <c r="O29209" s="76" t="s">
        <v>4356</v>
      </c>
      <c r="P29209" s="82">
        <v>1845</v>
      </c>
      <c r="Q29209" s="82" t="s">
        <v>76134</v>
      </c>
      <c r="R29209"/>
    </row>
    <row r="29210" spans="12:18" x14ac:dyDescent="0.25">
      <c r="L29210" t="s">
        <v>3532</v>
      </c>
      <c r="M29210" t="s">
        <v>29960</v>
      </c>
      <c r="N29210" t="s">
        <v>66464</v>
      </c>
      <c r="O29210" s="76" t="s">
        <v>4356</v>
      </c>
      <c r="P29210" s="82">
        <v>3052</v>
      </c>
      <c r="Q29210" s="82" t="s">
        <v>76135</v>
      </c>
      <c r="R29210"/>
    </row>
    <row r="29211" spans="12:18" x14ac:dyDescent="0.25">
      <c r="L29211" t="s">
        <v>3532</v>
      </c>
      <c r="M29211" t="s">
        <v>27756</v>
      </c>
      <c r="N29211" t="s">
        <v>66465</v>
      </c>
      <c r="O29211" s="76" t="s">
        <v>4374</v>
      </c>
      <c r="P29211" s="82">
        <v>8124</v>
      </c>
      <c r="Q29211" s="82" t="s">
        <v>72645</v>
      </c>
      <c r="R29211"/>
    </row>
    <row r="29212" spans="12:18" x14ac:dyDescent="0.25">
      <c r="L29212" t="s">
        <v>3532</v>
      </c>
      <c r="M29212" t="s">
        <v>30760</v>
      </c>
      <c r="N29212" t="s">
        <v>66466</v>
      </c>
      <c r="O29212" s="76" t="s">
        <v>4356</v>
      </c>
      <c r="P29212" s="82">
        <v>1228</v>
      </c>
      <c r="Q29212" s="82" t="s">
        <v>76137</v>
      </c>
      <c r="R29212"/>
    </row>
    <row r="29213" spans="12:18" x14ac:dyDescent="0.25">
      <c r="L29213" t="s">
        <v>3532</v>
      </c>
      <c r="M29213" t="s">
        <v>9477</v>
      </c>
      <c r="N29213" t="s">
        <v>66467</v>
      </c>
      <c r="O29213" s="76" t="s">
        <v>4356</v>
      </c>
      <c r="P29213" s="82">
        <v>960</v>
      </c>
      <c r="Q29213" s="82" t="s">
        <v>76138</v>
      </c>
      <c r="R29213"/>
    </row>
    <row r="29214" spans="12:18" x14ac:dyDescent="0.25">
      <c r="L29214" t="s">
        <v>3532</v>
      </c>
      <c r="M29214" t="s">
        <v>29965</v>
      </c>
      <c r="N29214" t="s">
        <v>66468</v>
      </c>
      <c r="O29214" s="76" t="s">
        <v>4374</v>
      </c>
      <c r="P29214" s="82">
        <v>7148</v>
      </c>
      <c r="Q29214" s="82" t="s">
        <v>76139</v>
      </c>
      <c r="R29214"/>
    </row>
    <row r="29215" spans="12:18" x14ac:dyDescent="0.25">
      <c r="L29215" t="s">
        <v>3532</v>
      </c>
      <c r="M29215" t="s">
        <v>27379</v>
      </c>
      <c r="N29215" t="s">
        <v>66469</v>
      </c>
      <c r="O29215" s="76" t="s">
        <v>4356</v>
      </c>
      <c r="P29215" s="82">
        <v>1238</v>
      </c>
      <c r="Q29215" s="82" t="s">
        <v>76140</v>
      </c>
      <c r="R29215"/>
    </row>
    <row r="29216" spans="12:18" x14ac:dyDescent="0.25">
      <c r="L29216" t="s">
        <v>3532</v>
      </c>
      <c r="M29216" t="s">
        <v>29969</v>
      </c>
      <c r="N29216" t="s">
        <v>66470</v>
      </c>
      <c r="O29216" s="76" t="s">
        <v>4374</v>
      </c>
      <c r="P29216" s="82">
        <v>7994</v>
      </c>
      <c r="Q29216" s="82" t="s">
        <v>72645</v>
      </c>
      <c r="R29216"/>
    </row>
    <row r="29217" spans="12:18" x14ac:dyDescent="0.25">
      <c r="L29217" t="s">
        <v>3532</v>
      </c>
      <c r="M29217" t="s">
        <v>30764</v>
      </c>
      <c r="N29217" t="s">
        <v>66471</v>
      </c>
      <c r="O29217" s="76" t="s">
        <v>4356</v>
      </c>
      <c r="P29217" s="82">
        <v>510</v>
      </c>
      <c r="Q29217" s="82" t="s">
        <v>76142</v>
      </c>
      <c r="R29217"/>
    </row>
    <row r="29218" spans="12:18" x14ac:dyDescent="0.25">
      <c r="L29218" t="s">
        <v>3532</v>
      </c>
      <c r="M29218" t="s">
        <v>30767</v>
      </c>
      <c r="N29218" t="s">
        <v>66472</v>
      </c>
      <c r="O29218" s="76" t="s">
        <v>4374</v>
      </c>
      <c r="P29218" s="82">
        <v>15379</v>
      </c>
      <c r="Q29218" s="82" t="s">
        <v>72645</v>
      </c>
      <c r="R29218"/>
    </row>
    <row r="29219" spans="12:18" x14ac:dyDescent="0.25">
      <c r="L29219" t="s">
        <v>3532</v>
      </c>
      <c r="M29219" t="s">
        <v>29999</v>
      </c>
      <c r="N29219" t="s">
        <v>66473</v>
      </c>
      <c r="O29219" s="76" t="s">
        <v>4374</v>
      </c>
      <c r="P29219" s="82">
        <v>1978</v>
      </c>
      <c r="Q29219" s="82" t="s">
        <v>72645</v>
      </c>
      <c r="R29219"/>
    </row>
    <row r="29220" spans="12:18" x14ac:dyDescent="0.25">
      <c r="L29220" t="s">
        <v>3532</v>
      </c>
      <c r="M29220" t="s">
        <v>25678</v>
      </c>
      <c r="N29220" t="s">
        <v>66474</v>
      </c>
      <c r="O29220" s="76" t="s">
        <v>4374</v>
      </c>
      <c r="P29220" s="82">
        <v>16088</v>
      </c>
      <c r="Q29220" s="82" t="s">
        <v>76159</v>
      </c>
      <c r="R29220"/>
    </row>
    <row r="29221" spans="12:18" x14ac:dyDescent="0.25">
      <c r="L29221" t="s">
        <v>3532</v>
      </c>
      <c r="M29221" t="s">
        <v>30780</v>
      </c>
      <c r="N29221" t="s">
        <v>66475</v>
      </c>
      <c r="O29221" s="76" t="s">
        <v>4356</v>
      </c>
      <c r="P29221" s="82">
        <v>703</v>
      </c>
      <c r="Q29221" s="82" t="s">
        <v>76160</v>
      </c>
      <c r="R29221"/>
    </row>
    <row r="29222" spans="12:18" x14ac:dyDescent="0.25">
      <c r="L29222" t="s">
        <v>3532</v>
      </c>
      <c r="M29222" t="s">
        <v>30002</v>
      </c>
      <c r="N29222" t="s">
        <v>66476</v>
      </c>
      <c r="O29222" s="76" t="s">
        <v>4356</v>
      </c>
      <c r="P29222" s="82">
        <v>2458</v>
      </c>
      <c r="Q29222" s="82" t="s">
        <v>76161</v>
      </c>
      <c r="R29222"/>
    </row>
    <row r="29223" spans="12:18" x14ac:dyDescent="0.25">
      <c r="L29223" t="s">
        <v>3532</v>
      </c>
      <c r="M29223" t="s">
        <v>27384</v>
      </c>
      <c r="N29223" t="s">
        <v>66477</v>
      </c>
      <c r="O29223" s="76" t="s">
        <v>4356</v>
      </c>
      <c r="P29223" s="82">
        <v>893</v>
      </c>
      <c r="Q29223" s="82" t="s">
        <v>76163</v>
      </c>
      <c r="R29223"/>
    </row>
    <row r="29224" spans="12:18" x14ac:dyDescent="0.25">
      <c r="L29224" t="s">
        <v>3532</v>
      </c>
      <c r="M29224" t="s">
        <v>27386</v>
      </c>
      <c r="N29224" t="s">
        <v>66478</v>
      </c>
      <c r="O29224" s="76" t="s">
        <v>4356</v>
      </c>
      <c r="P29224" s="82">
        <v>484</v>
      </c>
      <c r="Q29224" s="82" t="s">
        <v>76164</v>
      </c>
      <c r="R29224"/>
    </row>
    <row r="29225" spans="12:18" x14ac:dyDescent="0.25">
      <c r="L29225" t="s">
        <v>3532</v>
      </c>
      <c r="M29225" t="s">
        <v>30783</v>
      </c>
      <c r="N29225" t="s">
        <v>66479</v>
      </c>
      <c r="O29225" s="76" t="s">
        <v>4356</v>
      </c>
      <c r="P29225" s="82">
        <v>1159</v>
      </c>
      <c r="Q29225" s="82" t="s">
        <v>76165</v>
      </c>
      <c r="R29225"/>
    </row>
    <row r="29226" spans="12:18" x14ac:dyDescent="0.25">
      <c r="L29226" t="s">
        <v>3532</v>
      </c>
      <c r="M29226" t="s">
        <v>25679</v>
      </c>
      <c r="N29226" t="s">
        <v>66480</v>
      </c>
      <c r="O29226" s="76" t="s">
        <v>4374</v>
      </c>
      <c r="P29226" s="82">
        <v>6033</v>
      </c>
      <c r="Q29226" s="82" t="s">
        <v>72645</v>
      </c>
      <c r="R29226"/>
    </row>
    <row r="29227" spans="12:18" x14ac:dyDescent="0.25">
      <c r="L29227" t="s">
        <v>3532</v>
      </c>
      <c r="M29227" t="s">
        <v>27764</v>
      </c>
      <c r="N29227" t="s">
        <v>66481</v>
      </c>
      <c r="O29227" s="76" t="s">
        <v>4374</v>
      </c>
      <c r="P29227" s="82">
        <v>8683</v>
      </c>
      <c r="Q29227" s="82" t="s">
        <v>76166</v>
      </c>
      <c r="R29227"/>
    </row>
    <row r="29228" spans="12:18" x14ac:dyDescent="0.25">
      <c r="L29228" t="s">
        <v>3532</v>
      </c>
      <c r="M29228" t="s">
        <v>30009</v>
      </c>
      <c r="N29228" t="s">
        <v>66482</v>
      </c>
      <c r="O29228" s="76" t="s">
        <v>4356</v>
      </c>
      <c r="P29228" s="82">
        <v>700</v>
      </c>
      <c r="Q29228" s="82" t="s">
        <v>76167</v>
      </c>
      <c r="R29228"/>
    </row>
    <row r="29229" spans="12:18" x14ac:dyDescent="0.25">
      <c r="L29229" t="s">
        <v>3532</v>
      </c>
      <c r="M29229" t="s">
        <v>30013</v>
      </c>
      <c r="N29229" t="s">
        <v>66483</v>
      </c>
      <c r="O29229" s="76" t="s">
        <v>4356</v>
      </c>
      <c r="P29229" s="82">
        <v>999</v>
      </c>
      <c r="Q29229" s="82" t="s">
        <v>76168</v>
      </c>
      <c r="R29229"/>
    </row>
    <row r="29230" spans="12:18" x14ac:dyDescent="0.25">
      <c r="L29230" t="s">
        <v>3532</v>
      </c>
      <c r="M29230" t="s">
        <v>25680</v>
      </c>
      <c r="N29230" t="s">
        <v>66484</v>
      </c>
      <c r="O29230" s="76" t="s">
        <v>4374</v>
      </c>
      <c r="P29230" s="82">
        <v>4161</v>
      </c>
      <c r="Q29230" s="82" t="s">
        <v>72645</v>
      </c>
      <c r="R29230"/>
    </row>
    <row r="29231" spans="12:18" x14ac:dyDescent="0.25">
      <c r="L29231" t="s">
        <v>3532</v>
      </c>
      <c r="M29231" t="s">
        <v>6390</v>
      </c>
      <c r="N29231" t="s">
        <v>66485</v>
      </c>
      <c r="O29231" s="76" t="s">
        <v>4356</v>
      </c>
      <c r="P29231" s="82">
        <v>2325</v>
      </c>
      <c r="Q29231" s="82" t="s">
        <v>76169</v>
      </c>
      <c r="R29231"/>
    </row>
    <row r="29232" spans="12:18" x14ac:dyDescent="0.25">
      <c r="L29232" t="s">
        <v>3532</v>
      </c>
      <c r="M29232" t="s">
        <v>25681</v>
      </c>
      <c r="N29232" t="s">
        <v>66486</v>
      </c>
      <c r="O29232" s="76" t="s">
        <v>4356</v>
      </c>
      <c r="P29232" s="82">
        <v>513</v>
      </c>
      <c r="Q29232" s="82" t="s">
        <v>76170</v>
      </c>
      <c r="R29232"/>
    </row>
    <row r="29233" spans="12:18" x14ac:dyDescent="0.25">
      <c r="L29233" t="s">
        <v>3532</v>
      </c>
      <c r="M29233" t="s">
        <v>30788</v>
      </c>
      <c r="N29233" t="s">
        <v>66487</v>
      </c>
      <c r="O29233" s="76" t="s">
        <v>4374</v>
      </c>
      <c r="P29233" s="82">
        <v>5245</v>
      </c>
      <c r="Q29233" s="82" t="s">
        <v>72645</v>
      </c>
      <c r="R29233"/>
    </row>
    <row r="29234" spans="12:18" x14ac:dyDescent="0.25">
      <c r="L29234" t="s">
        <v>3532</v>
      </c>
      <c r="M29234" t="s">
        <v>27766</v>
      </c>
      <c r="N29234" t="s">
        <v>66488</v>
      </c>
      <c r="O29234" s="76" t="s">
        <v>4356</v>
      </c>
      <c r="P29234" s="82">
        <v>769</v>
      </c>
      <c r="Q29234" s="82" t="s">
        <v>76171</v>
      </c>
      <c r="R29234"/>
    </row>
    <row r="29235" spans="12:18" x14ac:dyDescent="0.25">
      <c r="L29235" t="s">
        <v>3532</v>
      </c>
      <c r="M29235" t="s">
        <v>25672</v>
      </c>
      <c r="N29235" t="s">
        <v>66489</v>
      </c>
      <c r="O29235" s="76" t="s">
        <v>4356</v>
      </c>
      <c r="P29235" s="82">
        <v>542</v>
      </c>
      <c r="Q29235" s="82" t="s">
        <v>76144</v>
      </c>
      <c r="R29235"/>
    </row>
    <row r="29236" spans="12:18" x14ac:dyDescent="0.25">
      <c r="L29236" t="s">
        <v>3532</v>
      </c>
      <c r="M29236" t="s">
        <v>29979</v>
      </c>
      <c r="N29236" t="s">
        <v>66490</v>
      </c>
      <c r="O29236" s="76" t="s">
        <v>4356</v>
      </c>
      <c r="P29236" s="82">
        <v>350</v>
      </c>
      <c r="Q29236" s="82" t="s">
        <v>76145</v>
      </c>
      <c r="R29236"/>
    </row>
    <row r="29237" spans="12:18" x14ac:dyDescent="0.25">
      <c r="L29237" t="s">
        <v>3532</v>
      </c>
      <c r="M29237" t="s">
        <v>29982</v>
      </c>
      <c r="N29237" t="s">
        <v>66491</v>
      </c>
      <c r="O29237" s="76" t="s">
        <v>4374</v>
      </c>
      <c r="P29237" s="82">
        <v>3613</v>
      </c>
      <c r="Q29237" s="82" t="s">
        <v>72645</v>
      </c>
      <c r="R29237"/>
    </row>
    <row r="29238" spans="12:18" x14ac:dyDescent="0.25">
      <c r="L29238" t="s">
        <v>3532</v>
      </c>
      <c r="M29238" t="s">
        <v>25484</v>
      </c>
      <c r="N29238" t="s">
        <v>66492</v>
      </c>
      <c r="O29238" s="76" t="s">
        <v>4356</v>
      </c>
      <c r="P29238" s="82">
        <v>547</v>
      </c>
      <c r="Q29238" s="82" t="s">
        <v>76146</v>
      </c>
      <c r="R29238"/>
    </row>
    <row r="29239" spans="12:18" x14ac:dyDescent="0.25">
      <c r="L29239" t="s">
        <v>3532</v>
      </c>
      <c r="M29239" t="s">
        <v>25673</v>
      </c>
      <c r="N29239" t="s">
        <v>66493</v>
      </c>
      <c r="O29239" s="76" t="s">
        <v>4356</v>
      </c>
      <c r="P29239" s="82">
        <v>513</v>
      </c>
      <c r="Q29239" s="82" t="s">
        <v>76147</v>
      </c>
      <c r="R29239"/>
    </row>
    <row r="29240" spans="12:18" x14ac:dyDescent="0.25">
      <c r="L29240" t="s">
        <v>3532</v>
      </c>
      <c r="M29240" t="s">
        <v>12614</v>
      </c>
      <c r="N29240" t="s">
        <v>66494</v>
      </c>
      <c r="O29240" s="76" t="s">
        <v>4356</v>
      </c>
      <c r="P29240" s="82">
        <v>2421</v>
      </c>
      <c r="Q29240" s="82" t="s">
        <v>76148</v>
      </c>
      <c r="R29240"/>
    </row>
    <row r="29241" spans="12:18" x14ac:dyDescent="0.25">
      <c r="L29241" t="s">
        <v>3532</v>
      </c>
      <c r="M29241" t="s">
        <v>30770</v>
      </c>
      <c r="N29241" t="s">
        <v>66495</v>
      </c>
      <c r="O29241" s="76" t="s">
        <v>4374</v>
      </c>
      <c r="P29241" s="82">
        <v>867</v>
      </c>
      <c r="Q29241" s="82" t="s">
        <v>72645</v>
      </c>
      <c r="R29241"/>
    </row>
    <row r="29242" spans="12:18" x14ac:dyDescent="0.25">
      <c r="L29242" t="s">
        <v>3532</v>
      </c>
      <c r="M29242" t="s">
        <v>25674</v>
      </c>
      <c r="N29242" t="s">
        <v>66496</v>
      </c>
      <c r="O29242" s="76" t="s">
        <v>4356</v>
      </c>
      <c r="P29242" s="82">
        <v>526</v>
      </c>
      <c r="Q29242" s="82" t="s">
        <v>76149</v>
      </c>
      <c r="R29242"/>
    </row>
    <row r="29243" spans="12:18" x14ac:dyDescent="0.25">
      <c r="L29243" t="s">
        <v>3532</v>
      </c>
      <c r="M29243" t="s">
        <v>30773</v>
      </c>
      <c r="N29243" t="s">
        <v>66497</v>
      </c>
      <c r="O29243" s="76" t="s">
        <v>4374</v>
      </c>
      <c r="P29243" s="82">
        <v>5573</v>
      </c>
      <c r="Q29243" s="82" t="s">
        <v>76150</v>
      </c>
      <c r="R29243"/>
    </row>
    <row r="29244" spans="12:18" x14ac:dyDescent="0.25">
      <c r="L29244" t="s">
        <v>3532</v>
      </c>
      <c r="M29244" t="s">
        <v>29986</v>
      </c>
      <c r="N29244" t="s">
        <v>66498</v>
      </c>
      <c r="O29244" s="76" t="s">
        <v>4356</v>
      </c>
      <c r="P29244" s="82">
        <v>840</v>
      </c>
      <c r="Q29244" s="82" t="s">
        <v>76151</v>
      </c>
      <c r="R29244"/>
    </row>
    <row r="29245" spans="12:18" x14ac:dyDescent="0.25">
      <c r="L29245" t="s">
        <v>3532</v>
      </c>
      <c r="M29245" t="s">
        <v>27758</v>
      </c>
      <c r="N29245" t="s">
        <v>66499</v>
      </c>
      <c r="O29245" s="76" t="s">
        <v>4356</v>
      </c>
      <c r="P29245" s="82">
        <v>1440</v>
      </c>
      <c r="Q29245" s="82" t="s">
        <v>76152</v>
      </c>
      <c r="R29245"/>
    </row>
    <row r="29246" spans="12:18" x14ac:dyDescent="0.25">
      <c r="L29246" t="s">
        <v>3532</v>
      </c>
      <c r="M29246" t="s">
        <v>29990</v>
      </c>
      <c r="N29246" t="s">
        <v>66500</v>
      </c>
      <c r="O29246" s="76" t="s">
        <v>4356</v>
      </c>
      <c r="P29246" s="82">
        <v>1453</v>
      </c>
      <c r="Q29246" s="82" t="s">
        <v>76153</v>
      </c>
      <c r="R29246"/>
    </row>
    <row r="29247" spans="12:18" x14ac:dyDescent="0.25">
      <c r="L29247" t="s">
        <v>3532</v>
      </c>
      <c r="M29247" t="s">
        <v>27760</v>
      </c>
      <c r="N29247" t="s">
        <v>66501</v>
      </c>
      <c r="O29247" s="76" t="s">
        <v>4356</v>
      </c>
      <c r="P29247" s="82">
        <v>990</v>
      </c>
      <c r="Q29247" s="82" t="s">
        <v>76154</v>
      </c>
      <c r="R29247"/>
    </row>
    <row r="29248" spans="12:18" x14ac:dyDescent="0.25">
      <c r="L29248" t="s">
        <v>3532</v>
      </c>
      <c r="M29248" t="s">
        <v>27380</v>
      </c>
      <c r="N29248" t="s">
        <v>66502</v>
      </c>
      <c r="O29248" s="76" t="s">
        <v>4374</v>
      </c>
      <c r="P29248" s="82">
        <v>3282</v>
      </c>
      <c r="Q29248" s="82" t="s">
        <v>72645</v>
      </c>
      <c r="R29248"/>
    </row>
    <row r="29249" spans="12:18" x14ac:dyDescent="0.25">
      <c r="L29249" t="s">
        <v>3532</v>
      </c>
      <c r="M29249" t="s">
        <v>29993</v>
      </c>
      <c r="N29249" t="s">
        <v>66503</v>
      </c>
      <c r="O29249" s="76" t="s">
        <v>4374</v>
      </c>
      <c r="P29249" s="82">
        <v>5738</v>
      </c>
      <c r="Q29249" s="82" t="s">
        <v>72645</v>
      </c>
      <c r="R29249"/>
    </row>
    <row r="29250" spans="12:18" x14ac:dyDescent="0.25">
      <c r="L29250" t="s">
        <v>3532</v>
      </c>
      <c r="M29250" t="s">
        <v>25675</v>
      </c>
      <c r="N29250" t="s">
        <v>66504</v>
      </c>
      <c r="O29250" s="76" t="s">
        <v>4450</v>
      </c>
      <c r="P29250" s="82">
        <v>14258</v>
      </c>
      <c r="Q29250" s="82" t="s">
        <v>72645</v>
      </c>
      <c r="R29250"/>
    </row>
    <row r="29251" spans="12:18" x14ac:dyDescent="0.25">
      <c r="L29251" t="s">
        <v>3532</v>
      </c>
      <c r="M29251" t="s">
        <v>10671</v>
      </c>
      <c r="N29251" t="s">
        <v>66505</v>
      </c>
      <c r="O29251" s="76" t="s">
        <v>4356</v>
      </c>
      <c r="P29251" s="82">
        <v>836</v>
      </c>
      <c r="Q29251" s="82" t="s">
        <v>76155</v>
      </c>
      <c r="R29251"/>
    </row>
    <row r="29252" spans="12:18" x14ac:dyDescent="0.25">
      <c r="L29252" t="s">
        <v>3532</v>
      </c>
      <c r="M29252" t="s">
        <v>25676</v>
      </c>
      <c r="N29252" t="s">
        <v>66506</v>
      </c>
      <c r="O29252" s="76" t="s">
        <v>4356</v>
      </c>
      <c r="P29252" s="82">
        <v>2412</v>
      </c>
      <c r="Q29252" s="82" t="s">
        <v>76156</v>
      </c>
      <c r="R29252"/>
    </row>
    <row r="29253" spans="12:18" x14ac:dyDescent="0.25">
      <c r="L29253" t="s">
        <v>3532</v>
      </c>
      <c r="M29253" t="s">
        <v>25677</v>
      </c>
      <c r="N29253" t="s">
        <v>66507</v>
      </c>
      <c r="O29253" s="76" t="s">
        <v>4374</v>
      </c>
      <c r="P29253" s="82">
        <v>6573</v>
      </c>
      <c r="Q29253" s="82" t="s">
        <v>72645</v>
      </c>
      <c r="R29253"/>
    </row>
    <row r="29254" spans="12:18" x14ac:dyDescent="0.25">
      <c r="L29254" t="s">
        <v>3532</v>
      </c>
      <c r="M29254" t="s">
        <v>12880</v>
      </c>
      <c r="N29254" t="s">
        <v>66508</v>
      </c>
      <c r="O29254" s="76" t="s">
        <v>4356</v>
      </c>
      <c r="P29254" s="82">
        <v>589</v>
      </c>
      <c r="Q29254" s="82" t="s">
        <v>76157</v>
      </c>
      <c r="R29254"/>
    </row>
    <row r="29255" spans="12:18" x14ac:dyDescent="0.25">
      <c r="L29255" t="s">
        <v>3532</v>
      </c>
      <c r="M29255" t="s">
        <v>27381</v>
      </c>
      <c r="N29255" t="s">
        <v>66509</v>
      </c>
      <c r="O29255" s="76" t="s">
        <v>4374</v>
      </c>
      <c r="P29255" s="82">
        <v>1021</v>
      </c>
      <c r="Q29255" s="82" t="s">
        <v>72645</v>
      </c>
      <c r="R29255"/>
    </row>
    <row r="29256" spans="12:18" x14ac:dyDescent="0.25">
      <c r="L29256" t="s">
        <v>3532</v>
      </c>
      <c r="M29256" t="s">
        <v>11766</v>
      </c>
      <c r="N29256" t="s">
        <v>66510</v>
      </c>
      <c r="O29256" s="76" t="s">
        <v>4356</v>
      </c>
      <c r="P29256" s="82">
        <v>607</v>
      </c>
      <c r="Q29256" s="82" t="s">
        <v>76158</v>
      </c>
      <c r="R29256"/>
    </row>
    <row r="29257" spans="12:18" x14ac:dyDescent="0.25">
      <c r="L29257" t="s">
        <v>3532</v>
      </c>
      <c r="M29257" t="s">
        <v>30017</v>
      </c>
      <c r="N29257" t="s">
        <v>66511</v>
      </c>
      <c r="O29257" s="76" t="s">
        <v>4356</v>
      </c>
      <c r="P29257" s="82">
        <v>1996</v>
      </c>
      <c r="Q29257" s="82" t="s">
        <v>76172</v>
      </c>
      <c r="R29257"/>
    </row>
    <row r="29258" spans="12:18" x14ac:dyDescent="0.25">
      <c r="L29258" t="s">
        <v>3532</v>
      </c>
      <c r="M29258" t="s">
        <v>27768</v>
      </c>
      <c r="N29258" t="s">
        <v>66512</v>
      </c>
      <c r="O29258" s="76" t="s">
        <v>4356</v>
      </c>
      <c r="P29258" s="82">
        <v>3443</v>
      </c>
      <c r="Q29258" s="82" t="s">
        <v>76173</v>
      </c>
      <c r="R29258"/>
    </row>
    <row r="29259" spans="12:18" x14ac:dyDescent="0.25">
      <c r="L29259" t="s">
        <v>3532</v>
      </c>
      <c r="M29259" t="s">
        <v>30790</v>
      </c>
      <c r="N29259" t="s">
        <v>66513</v>
      </c>
      <c r="O29259" s="76" t="s">
        <v>4356</v>
      </c>
      <c r="P29259" s="82">
        <v>793</v>
      </c>
      <c r="Q29259" s="82" t="s">
        <v>76175</v>
      </c>
      <c r="R29259"/>
    </row>
    <row r="29260" spans="12:18" x14ac:dyDescent="0.25">
      <c r="L29260" t="s">
        <v>3532</v>
      </c>
      <c r="M29260" t="s">
        <v>30024</v>
      </c>
      <c r="N29260" t="s">
        <v>66514</v>
      </c>
      <c r="O29260" s="76" t="s">
        <v>4374</v>
      </c>
      <c r="P29260" s="82">
        <v>6576</v>
      </c>
      <c r="Q29260" s="82" t="s">
        <v>72645</v>
      </c>
      <c r="R29260"/>
    </row>
    <row r="29261" spans="12:18" x14ac:dyDescent="0.25">
      <c r="L29261" t="s">
        <v>3532</v>
      </c>
      <c r="M29261" t="s">
        <v>30027</v>
      </c>
      <c r="N29261" t="s">
        <v>66515</v>
      </c>
      <c r="O29261" s="76" t="s">
        <v>4374</v>
      </c>
      <c r="P29261" s="82">
        <v>34756</v>
      </c>
      <c r="Q29261" s="82" t="s">
        <v>72645</v>
      </c>
      <c r="R29261"/>
    </row>
    <row r="29262" spans="12:18" x14ac:dyDescent="0.25">
      <c r="L29262" t="s">
        <v>3532</v>
      </c>
      <c r="M29262" t="s">
        <v>27770</v>
      </c>
      <c r="N29262" t="s">
        <v>66516</v>
      </c>
      <c r="O29262" s="76" t="s">
        <v>4356</v>
      </c>
      <c r="P29262" s="82">
        <v>1101</v>
      </c>
      <c r="Q29262" s="82" t="s">
        <v>76177</v>
      </c>
      <c r="R29262"/>
    </row>
    <row r="29263" spans="12:18" x14ac:dyDescent="0.25">
      <c r="L29263" t="s">
        <v>3532</v>
      </c>
      <c r="M29263" t="s">
        <v>27388</v>
      </c>
      <c r="N29263" t="s">
        <v>66517</v>
      </c>
      <c r="O29263" s="76" t="s">
        <v>4374</v>
      </c>
      <c r="P29263" s="82">
        <v>6198</v>
      </c>
      <c r="Q29263" s="82" t="s">
        <v>76174</v>
      </c>
      <c r="R29263"/>
    </row>
    <row r="29264" spans="12:18" x14ac:dyDescent="0.25">
      <c r="L29264" t="s">
        <v>3532</v>
      </c>
      <c r="M29264" t="s">
        <v>30036</v>
      </c>
      <c r="N29264" t="s">
        <v>66518</v>
      </c>
      <c r="O29264" s="76" t="s">
        <v>4356</v>
      </c>
      <c r="P29264" s="82">
        <v>402</v>
      </c>
      <c r="Q29264" s="82" t="s">
        <v>76179</v>
      </c>
      <c r="R29264"/>
    </row>
    <row r="29265" spans="12:18" x14ac:dyDescent="0.25">
      <c r="L29265" t="s">
        <v>3532</v>
      </c>
      <c r="M29265" t="s">
        <v>30794</v>
      </c>
      <c r="N29265" t="s">
        <v>66519</v>
      </c>
      <c r="O29265" s="76" t="s">
        <v>4356</v>
      </c>
      <c r="P29265" s="82">
        <v>855</v>
      </c>
      <c r="Q29265" s="82" t="s">
        <v>76180</v>
      </c>
      <c r="R29265"/>
    </row>
    <row r="29266" spans="12:18" x14ac:dyDescent="0.25">
      <c r="L29266" t="s">
        <v>3532</v>
      </c>
      <c r="M29266" t="s">
        <v>7064</v>
      </c>
      <c r="N29266" t="s">
        <v>66520</v>
      </c>
      <c r="O29266" s="76" t="s">
        <v>4356</v>
      </c>
      <c r="P29266" s="82">
        <v>910</v>
      </c>
      <c r="Q29266" s="82" t="s">
        <v>76181</v>
      </c>
      <c r="R29266"/>
    </row>
    <row r="29267" spans="12:18" x14ac:dyDescent="0.25">
      <c r="L29267" t="s">
        <v>3532</v>
      </c>
      <c r="M29267" t="s">
        <v>27738</v>
      </c>
      <c r="N29267" t="s">
        <v>66521</v>
      </c>
      <c r="O29267" s="76" t="s">
        <v>4356</v>
      </c>
      <c r="P29267" s="82">
        <v>1363</v>
      </c>
      <c r="Q29267" s="82" t="s">
        <v>76103</v>
      </c>
      <c r="R29267"/>
    </row>
    <row r="29268" spans="12:18" x14ac:dyDescent="0.25">
      <c r="L29268" t="s">
        <v>3532</v>
      </c>
      <c r="M29268" t="s">
        <v>25683</v>
      </c>
      <c r="N29268" t="s">
        <v>66522</v>
      </c>
      <c r="O29268" s="76" t="s">
        <v>4356</v>
      </c>
      <c r="P29268" s="82">
        <v>4697</v>
      </c>
      <c r="Q29268" s="82" t="s">
        <v>76182</v>
      </c>
      <c r="R29268"/>
    </row>
    <row r="29269" spans="12:18" x14ac:dyDescent="0.25">
      <c r="L29269" t="s">
        <v>3532</v>
      </c>
      <c r="M29269" t="s">
        <v>25684</v>
      </c>
      <c r="N29269" t="s">
        <v>66523</v>
      </c>
      <c r="O29269" s="76" t="s">
        <v>4356</v>
      </c>
      <c r="P29269" s="82">
        <v>2503</v>
      </c>
      <c r="Q29269" s="82" t="s">
        <v>76183</v>
      </c>
      <c r="R29269"/>
    </row>
    <row r="29270" spans="12:18" x14ac:dyDescent="0.25">
      <c r="L29270" t="s">
        <v>3532</v>
      </c>
      <c r="M29270" t="s">
        <v>25685</v>
      </c>
      <c r="N29270" t="s">
        <v>66524</v>
      </c>
      <c r="O29270" s="76" t="s">
        <v>4356</v>
      </c>
      <c r="P29270" s="82">
        <v>400</v>
      </c>
      <c r="Q29270" s="82" t="s">
        <v>76184</v>
      </c>
      <c r="R29270"/>
    </row>
    <row r="29271" spans="12:18" x14ac:dyDescent="0.25">
      <c r="L29271" t="s">
        <v>3532</v>
      </c>
      <c r="M29271" t="s">
        <v>30039</v>
      </c>
      <c r="N29271" t="s">
        <v>66525</v>
      </c>
      <c r="O29271" s="76" t="s">
        <v>4356</v>
      </c>
      <c r="P29271" s="82">
        <v>329</v>
      </c>
      <c r="Q29271" s="82" t="s">
        <v>76185</v>
      </c>
      <c r="R29271"/>
    </row>
    <row r="29272" spans="12:18" x14ac:dyDescent="0.25">
      <c r="L29272" t="s">
        <v>3532</v>
      </c>
      <c r="M29272" t="s">
        <v>27392</v>
      </c>
      <c r="N29272" t="s">
        <v>66526</v>
      </c>
      <c r="O29272" s="76" t="s">
        <v>4356</v>
      </c>
      <c r="P29272" s="82">
        <v>978</v>
      </c>
      <c r="Q29272" s="82" t="s">
        <v>76186</v>
      </c>
      <c r="R29272"/>
    </row>
    <row r="29273" spans="12:18" x14ac:dyDescent="0.25">
      <c r="L29273" t="s">
        <v>3532</v>
      </c>
      <c r="M29273" t="s">
        <v>30798</v>
      </c>
      <c r="N29273" t="s">
        <v>66527</v>
      </c>
      <c r="O29273" s="76" t="s">
        <v>4356</v>
      </c>
      <c r="P29273" s="82">
        <v>3685</v>
      </c>
      <c r="Q29273" s="82" t="s">
        <v>76187</v>
      </c>
      <c r="R29273"/>
    </row>
    <row r="29274" spans="12:18" x14ac:dyDescent="0.25">
      <c r="L29274" t="s">
        <v>3532</v>
      </c>
      <c r="M29274" t="s">
        <v>27774</v>
      </c>
      <c r="N29274" t="s">
        <v>66528</v>
      </c>
      <c r="O29274" s="76" t="s">
        <v>4356</v>
      </c>
      <c r="P29274" s="82">
        <v>752</v>
      </c>
      <c r="Q29274" s="82" t="s">
        <v>76188</v>
      </c>
      <c r="R29274"/>
    </row>
    <row r="29275" spans="12:18" x14ac:dyDescent="0.25">
      <c r="L29275" t="s">
        <v>3532</v>
      </c>
      <c r="M29275" t="s">
        <v>21966</v>
      </c>
      <c r="N29275" t="s">
        <v>66529</v>
      </c>
      <c r="O29275" s="76" t="s">
        <v>4356</v>
      </c>
      <c r="P29275" s="82">
        <v>893</v>
      </c>
      <c r="Q29275" s="82" t="s">
        <v>76190</v>
      </c>
      <c r="R29275"/>
    </row>
    <row r="29276" spans="12:18" x14ac:dyDescent="0.25">
      <c r="L29276" t="s">
        <v>3532</v>
      </c>
      <c r="M29276" t="s">
        <v>27394</v>
      </c>
      <c r="N29276" t="s">
        <v>66530</v>
      </c>
      <c r="O29276" s="76" t="s">
        <v>4356</v>
      </c>
      <c r="P29276" s="82">
        <v>612</v>
      </c>
      <c r="Q29276" s="82" t="s">
        <v>76191</v>
      </c>
      <c r="R29276"/>
    </row>
    <row r="29277" spans="12:18" x14ac:dyDescent="0.25">
      <c r="L29277" t="s">
        <v>3532</v>
      </c>
      <c r="M29277" t="s">
        <v>30806</v>
      </c>
      <c r="N29277" t="s">
        <v>66531</v>
      </c>
      <c r="O29277" s="76" t="s">
        <v>4374</v>
      </c>
      <c r="P29277" s="82">
        <v>8900</v>
      </c>
      <c r="Q29277" s="82" t="s">
        <v>72645</v>
      </c>
      <c r="R29277"/>
    </row>
    <row r="29278" spans="12:18" x14ac:dyDescent="0.25">
      <c r="L29278" t="s">
        <v>3532</v>
      </c>
      <c r="M29278" t="s">
        <v>30042</v>
      </c>
      <c r="N29278" t="s">
        <v>66532</v>
      </c>
      <c r="O29278" s="76" t="s">
        <v>4356</v>
      </c>
      <c r="P29278" s="82">
        <v>2251</v>
      </c>
      <c r="Q29278" s="82" t="s">
        <v>76192</v>
      </c>
      <c r="R29278"/>
    </row>
    <row r="29279" spans="12:18" x14ac:dyDescent="0.25">
      <c r="L29279" t="s">
        <v>3532</v>
      </c>
      <c r="M29279" t="s">
        <v>16007</v>
      </c>
      <c r="N29279" t="s">
        <v>66533</v>
      </c>
      <c r="O29279" s="76" t="s">
        <v>4356</v>
      </c>
      <c r="P29279" s="82">
        <v>812</v>
      </c>
      <c r="Q29279" s="82" t="s">
        <v>76193</v>
      </c>
      <c r="R29279"/>
    </row>
    <row r="29280" spans="12:18" x14ac:dyDescent="0.25">
      <c r="L29280" t="s">
        <v>3532</v>
      </c>
      <c r="M29280" t="s">
        <v>27777</v>
      </c>
      <c r="N29280" t="s">
        <v>66534</v>
      </c>
      <c r="O29280" s="76" t="s">
        <v>4374</v>
      </c>
      <c r="P29280" s="82">
        <v>3427</v>
      </c>
      <c r="Q29280" s="82" t="s">
        <v>72645</v>
      </c>
      <c r="R29280"/>
    </row>
    <row r="29281" spans="12:18" x14ac:dyDescent="0.25">
      <c r="L29281" t="s">
        <v>3532</v>
      </c>
      <c r="M29281" t="s">
        <v>30812</v>
      </c>
      <c r="N29281" t="s">
        <v>66535</v>
      </c>
      <c r="O29281" s="76" t="s">
        <v>4374</v>
      </c>
      <c r="P29281" s="82">
        <v>905</v>
      </c>
      <c r="Q29281" s="82" t="s">
        <v>72645</v>
      </c>
      <c r="R29281"/>
    </row>
    <row r="29282" spans="12:18" x14ac:dyDescent="0.25">
      <c r="L29282" t="s">
        <v>3532</v>
      </c>
      <c r="M29282" t="s">
        <v>27396</v>
      </c>
      <c r="N29282" t="s">
        <v>66536</v>
      </c>
      <c r="O29282" s="76" t="s">
        <v>4450</v>
      </c>
      <c r="P29282" s="82">
        <v>8802</v>
      </c>
      <c r="Q29282" s="82" t="s">
        <v>72645</v>
      </c>
      <c r="R29282"/>
    </row>
    <row r="29283" spans="12:18" x14ac:dyDescent="0.25">
      <c r="L29283" t="s">
        <v>3532</v>
      </c>
      <c r="M29283" t="s">
        <v>27779</v>
      </c>
      <c r="N29283" t="s">
        <v>66537</v>
      </c>
      <c r="O29283" s="76" t="s">
        <v>4356</v>
      </c>
      <c r="P29283" s="82">
        <v>597</v>
      </c>
      <c r="Q29283" s="82" t="s">
        <v>76195</v>
      </c>
      <c r="R29283"/>
    </row>
    <row r="29284" spans="12:18" x14ac:dyDescent="0.25">
      <c r="L29284" t="s">
        <v>3532</v>
      </c>
      <c r="M29284" t="s">
        <v>27398</v>
      </c>
      <c r="N29284" t="s">
        <v>66538</v>
      </c>
      <c r="O29284" s="76" t="s">
        <v>4356</v>
      </c>
      <c r="P29284" s="82">
        <v>938</v>
      </c>
      <c r="Q29284" s="82" t="s">
        <v>76196</v>
      </c>
      <c r="R29284"/>
    </row>
    <row r="29285" spans="12:18" x14ac:dyDescent="0.25">
      <c r="L29285" t="s">
        <v>3532</v>
      </c>
      <c r="M29285" t="s">
        <v>30046</v>
      </c>
      <c r="N29285" t="s">
        <v>66539</v>
      </c>
      <c r="O29285" s="76" t="s">
        <v>4356</v>
      </c>
      <c r="P29285" s="82">
        <v>821</v>
      </c>
      <c r="Q29285" s="82" t="s">
        <v>76197</v>
      </c>
      <c r="R29285"/>
    </row>
    <row r="29286" spans="12:18" x14ac:dyDescent="0.25">
      <c r="L29286" t="s">
        <v>3532</v>
      </c>
      <c r="M29286" t="s">
        <v>20005</v>
      </c>
      <c r="N29286" t="s">
        <v>66540</v>
      </c>
      <c r="O29286" s="76" t="s">
        <v>4356</v>
      </c>
      <c r="P29286" s="82">
        <v>5182</v>
      </c>
      <c r="Q29286" s="82" t="s">
        <v>76198</v>
      </c>
      <c r="R29286"/>
    </row>
    <row r="29287" spans="12:18" x14ac:dyDescent="0.25">
      <c r="L29287" t="s">
        <v>3532</v>
      </c>
      <c r="M29287" t="s">
        <v>27403</v>
      </c>
      <c r="N29287" t="s">
        <v>66541</v>
      </c>
      <c r="O29287" s="76" t="s">
        <v>4374</v>
      </c>
      <c r="P29287" s="82">
        <v>4374</v>
      </c>
      <c r="Q29287" s="82" t="s">
        <v>72645</v>
      </c>
      <c r="R29287"/>
    </row>
    <row r="29288" spans="12:18" x14ac:dyDescent="0.25">
      <c r="L29288" t="s">
        <v>3532</v>
      </c>
      <c r="M29288" t="s">
        <v>27401</v>
      </c>
      <c r="N29288" t="s">
        <v>66542</v>
      </c>
      <c r="O29288" s="76" t="s">
        <v>4356</v>
      </c>
      <c r="P29288" s="82">
        <v>1324</v>
      </c>
      <c r="Q29288" s="82" t="s">
        <v>76199</v>
      </c>
      <c r="R29288"/>
    </row>
    <row r="29289" spans="12:18" x14ac:dyDescent="0.25">
      <c r="L29289" t="s">
        <v>3532</v>
      </c>
      <c r="M29289" t="s">
        <v>12186</v>
      </c>
      <c r="N29289" t="s">
        <v>66543</v>
      </c>
      <c r="O29289" s="76" t="s">
        <v>4374</v>
      </c>
      <c r="P29289" s="82">
        <v>1561</v>
      </c>
      <c r="Q29289" s="82" t="s">
        <v>72645</v>
      </c>
      <c r="R29289"/>
    </row>
    <row r="29290" spans="12:18" x14ac:dyDescent="0.25">
      <c r="L29290" t="s">
        <v>3532</v>
      </c>
      <c r="M29290" t="s">
        <v>25686</v>
      </c>
      <c r="N29290" t="s">
        <v>66544</v>
      </c>
      <c r="O29290" s="76" t="s">
        <v>4356</v>
      </c>
      <c r="P29290" s="82">
        <v>524</v>
      </c>
      <c r="Q29290" s="82" t="s">
        <v>76200</v>
      </c>
      <c r="R29290"/>
    </row>
    <row r="29291" spans="12:18" x14ac:dyDescent="0.25">
      <c r="L29291" t="s">
        <v>3532</v>
      </c>
      <c r="M29291" t="s">
        <v>25687</v>
      </c>
      <c r="N29291" t="s">
        <v>66545</v>
      </c>
      <c r="O29291" s="76" t="s">
        <v>4356</v>
      </c>
      <c r="P29291" s="82">
        <v>1588</v>
      </c>
      <c r="Q29291" s="82" t="s">
        <v>76201</v>
      </c>
      <c r="R29291"/>
    </row>
    <row r="29292" spans="12:18" x14ac:dyDescent="0.25">
      <c r="L29292" t="s">
        <v>3532</v>
      </c>
      <c r="M29292" t="s">
        <v>27405</v>
      </c>
      <c r="N29292" t="s">
        <v>66546</v>
      </c>
      <c r="O29292" s="76" t="s">
        <v>4356</v>
      </c>
      <c r="P29292" s="82">
        <v>993</v>
      </c>
      <c r="Q29292" s="82" t="s">
        <v>76202</v>
      </c>
      <c r="R29292"/>
    </row>
    <row r="29293" spans="12:18" x14ac:dyDescent="0.25">
      <c r="L29293" t="s">
        <v>3562</v>
      </c>
      <c r="M29293" t="s">
        <v>25688</v>
      </c>
      <c r="N29293" t="s">
        <v>66547</v>
      </c>
      <c r="O29293" s="76">
        <v>1</v>
      </c>
      <c r="P29293" s="82">
        <v>2187526</v>
      </c>
      <c r="Q29293" s="82" t="s">
        <v>72645</v>
      </c>
      <c r="R29293"/>
    </row>
    <row r="29294" spans="12:18" x14ac:dyDescent="0.25">
      <c r="L29294" t="s">
        <v>37278</v>
      </c>
      <c r="M29294" t="s">
        <v>27786</v>
      </c>
      <c r="N29294" t="s">
        <v>66548</v>
      </c>
      <c r="O29294" s="76" t="s">
        <v>4356</v>
      </c>
      <c r="P29294" s="82">
        <v>1157</v>
      </c>
      <c r="Q29294" s="82" t="s">
        <v>93786</v>
      </c>
      <c r="R29294"/>
    </row>
    <row r="29295" spans="12:18" x14ac:dyDescent="0.25">
      <c r="L29295" t="s">
        <v>37278</v>
      </c>
      <c r="M29295" t="s">
        <v>27414</v>
      </c>
      <c r="N29295" t="s">
        <v>66549</v>
      </c>
      <c r="O29295" s="76" t="s">
        <v>4356</v>
      </c>
      <c r="P29295" s="82">
        <v>615</v>
      </c>
      <c r="Q29295" s="82" t="s">
        <v>93787</v>
      </c>
      <c r="R29295"/>
    </row>
    <row r="29296" spans="12:18" x14ac:dyDescent="0.25">
      <c r="L29296" t="s">
        <v>37278</v>
      </c>
      <c r="M29296" t="s">
        <v>25689</v>
      </c>
      <c r="N29296" t="s">
        <v>66550</v>
      </c>
      <c r="O29296" s="76" t="s">
        <v>4356</v>
      </c>
      <c r="P29296" s="82">
        <v>472</v>
      </c>
      <c r="Q29296" s="82" t="s">
        <v>93788</v>
      </c>
      <c r="R29296"/>
    </row>
    <row r="29297" spans="12:18" x14ac:dyDescent="0.25">
      <c r="L29297" t="s">
        <v>37278</v>
      </c>
      <c r="M29297" t="s">
        <v>27416</v>
      </c>
      <c r="N29297" t="s">
        <v>66551</v>
      </c>
      <c r="O29297" s="76" t="s">
        <v>4450</v>
      </c>
      <c r="P29297" s="82">
        <v>3273</v>
      </c>
      <c r="Q29297" s="82" t="s">
        <v>72645</v>
      </c>
      <c r="R29297"/>
    </row>
    <row r="29298" spans="12:18" x14ac:dyDescent="0.25">
      <c r="L29298" t="s">
        <v>37278</v>
      </c>
      <c r="M29298" t="s">
        <v>20578</v>
      </c>
      <c r="N29298" t="s">
        <v>66552</v>
      </c>
      <c r="O29298" s="76" t="s">
        <v>4356</v>
      </c>
      <c r="P29298" s="82">
        <v>171</v>
      </c>
      <c r="Q29298" s="82" t="s">
        <v>93789</v>
      </c>
      <c r="R29298"/>
    </row>
    <row r="29299" spans="12:18" x14ac:dyDescent="0.25">
      <c r="L29299" t="s">
        <v>37278</v>
      </c>
      <c r="M29299" t="s">
        <v>25690</v>
      </c>
      <c r="N29299" t="s">
        <v>66553</v>
      </c>
      <c r="O29299" s="76" t="s">
        <v>4356</v>
      </c>
      <c r="P29299" s="82">
        <v>647</v>
      </c>
      <c r="Q29299" s="82" t="s">
        <v>93790</v>
      </c>
      <c r="R29299"/>
    </row>
    <row r="29300" spans="12:18" x14ac:dyDescent="0.25">
      <c r="L29300" t="s">
        <v>37278</v>
      </c>
      <c r="M29300" t="s">
        <v>25691</v>
      </c>
      <c r="N29300" t="s">
        <v>66554</v>
      </c>
      <c r="O29300" s="76" t="s">
        <v>4356</v>
      </c>
      <c r="P29300" s="82">
        <v>653</v>
      </c>
      <c r="Q29300" s="82" t="s">
        <v>93791</v>
      </c>
      <c r="R29300"/>
    </row>
    <row r="29301" spans="12:18" x14ac:dyDescent="0.25">
      <c r="L29301" t="s">
        <v>37278</v>
      </c>
      <c r="M29301" t="s">
        <v>27418</v>
      </c>
      <c r="N29301" t="s">
        <v>66555</v>
      </c>
      <c r="O29301" s="76" t="s">
        <v>4356</v>
      </c>
      <c r="P29301" s="82">
        <v>333</v>
      </c>
      <c r="Q29301" s="82" t="s">
        <v>93792</v>
      </c>
      <c r="R29301"/>
    </row>
    <row r="29302" spans="12:18" x14ac:dyDescent="0.25">
      <c r="L29302" t="s">
        <v>37278</v>
      </c>
      <c r="M29302" t="s">
        <v>27420</v>
      </c>
      <c r="N29302" t="s">
        <v>66556</v>
      </c>
      <c r="O29302" s="76" t="s">
        <v>4356</v>
      </c>
      <c r="P29302" s="82">
        <v>381</v>
      </c>
      <c r="Q29302" s="82" t="s">
        <v>93793</v>
      </c>
      <c r="R29302"/>
    </row>
    <row r="29303" spans="12:18" x14ac:dyDescent="0.25">
      <c r="L29303" t="s">
        <v>37278</v>
      </c>
      <c r="M29303" t="s">
        <v>30062</v>
      </c>
      <c r="N29303" t="s">
        <v>66557</v>
      </c>
      <c r="O29303" s="76" t="s">
        <v>4366</v>
      </c>
      <c r="P29303" s="82">
        <v>170</v>
      </c>
      <c r="Q29303" s="82" t="s">
        <v>93794</v>
      </c>
      <c r="R29303"/>
    </row>
    <row r="29304" spans="12:18" x14ac:dyDescent="0.25">
      <c r="L29304" t="s">
        <v>37278</v>
      </c>
      <c r="M29304" t="s">
        <v>30065</v>
      </c>
      <c r="N29304" t="s">
        <v>66558</v>
      </c>
      <c r="O29304" s="76" t="s">
        <v>4356</v>
      </c>
      <c r="P29304" s="82">
        <v>191</v>
      </c>
      <c r="Q29304" s="82" t="s">
        <v>93795</v>
      </c>
      <c r="R29304"/>
    </row>
    <row r="29305" spans="12:18" x14ac:dyDescent="0.25">
      <c r="L29305" t="s">
        <v>37278</v>
      </c>
      <c r="M29305" t="s">
        <v>30068</v>
      </c>
      <c r="N29305" t="s">
        <v>66559</v>
      </c>
      <c r="O29305" s="76" t="s">
        <v>4356</v>
      </c>
      <c r="P29305" s="82">
        <v>1426</v>
      </c>
      <c r="Q29305" s="82" t="s">
        <v>93797</v>
      </c>
      <c r="R29305"/>
    </row>
    <row r="29306" spans="12:18" x14ac:dyDescent="0.25">
      <c r="L29306" t="s">
        <v>37278</v>
      </c>
      <c r="M29306" t="s">
        <v>30815</v>
      </c>
      <c r="N29306" t="s">
        <v>66560</v>
      </c>
      <c r="O29306" s="76" t="s">
        <v>4356</v>
      </c>
      <c r="P29306" s="82">
        <v>1060</v>
      </c>
      <c r="Q29306" s="82" t="s">
        <v>93796</v>
      </c>
      <c r="R29306"/>
    </row>
    <row r="29307" spans="12:18" x14ac:dyDescent="0.25">
      <c r="L29307" t="s">
        <v>37278</v>
      </c>
      <c r="M29307" t="s">
        <v>30071</v>
      </c>
      <c r="N29307" t="s">
        <v>66561</v>
      </c>
      <c r="O29307" s="76" t="s">
        <v>4356</v>
      </c>
      <c r="P29307" s="82">
        <v>516</v>
      </c>
      <c r="Q29307" s="82" t="s">
        <v>93798</v>
      </c>
      <c r="R29307"/>
    </row>
    <row r="29308" spans="12:18" x14ac:dyDescent="0.25">
      <c r="L29308" t="s">
        <v>37278</v>
      </c>
      <c r="M29308" t="s">
        <v>30074</v>
      </c>
      <c r="N29308" t="s">
        <v>66562</v>
      </c>
      <c r="O29308" s="76" t="s">
        <v>4356</v>
      </c>
      <c r="P29308" s="82">
        <v>598</v>
      </c>
      <c r="Q29308" s="82" t="s">
        <v>93800</v>
      </c>
      <c r="R29308"/>
    </row>
    <row r="29309" spans="12:18" x14ac:dyDescent="0.25">
      <c r="L29309" t="s">
        <v>37278</v>
      </c>
      <c r="M29309" t="s">
        <v>25692</v>
      </c>
      <c r="N29309" t="s">
        <v>66563</v>
      </c>
      <c r="O29309" s="76" t="s">
        <v>4356</v>
      </c>
      <c r="P29309" s="82">
        <v>117</v>
      </c>
      <c r="Q29309" s="82" t="s">
        <v>93799</v>
      </c>
      <c r="R29309"/>
    </row>
    <row r="29310" spans="12:18" x14ac:dyDescent="0.25">
      <c r="L29310" t="s">
        <v>37278</v>
      </c>
      <c r="M29310" t="s">
        <v>27422</v>
      </c>
      <c r="N29310" t="s">
        <v>66564</v>
      </c>
      <c r="O29310" s="76" t="s">
        <v>4356</v>
      </c>
      <c r="P29310" s="82">
        <v>1190</v>
      </c>
      <c r="Q29310" s="82" t="s">
        <v>93803</v>
      </c>
      <c r="R29310"/>
    </row>
    <row r="29311" spans="12:18" x14ac:dyDescent="0.25">
      <c r="L29311" t="s">
        <v>37278</v>
      </c>
      <c r="M29311" t="s">
        <v>27789</v>
      </c>
      <c r="N29311" t="s">
        <v>66565</v>
      </c>
      <c r="O29311" s="76" t="s">
        <v>4356</v>
      </c>
      <c r="P29311" s="82">
        <v>432</v>
      </c>
      <c r="Q29311" s="82" t="s">
        <v>93802</v>
      </c>
      <c r="R29311"/>
    </row>
    <row r="29312" spans="12:18" x14ac:dyDescent="0.25">
      <c r="L29312" t="s">
        <v>37278</v>
      </c>
      <c r="M29312" t="s">
        <v>30818</v>
      </c>
      <c r="N29312" t="s">
        <v>66566</v>
      </c>
      <c r="O29312" s="76" t="s">
        <v>4356</v>
      </c>
      <c r="P29312" s="82">
        <v>477</v>
      </c>
      <c r="Q29312" s="82" t="s">
        <v>93804</v>
      </c>
      <c r="R29312"/>
    </row>
    <row r="29313" spans="12:18" x14ac:dyDescent="0.25">
      <c r="L29313" t="s">
        <v>37278</v>
      </c>
      <c r="M29313" t="s">
        <v>25693</v>
      </c>
      <c r="N29313" t="s">
        <v>66567</v>
      </c>
      <c r="O29313" s="76" t="s">
        <v>4356</v>
      </c>
      <c r="P29313" s="82">
        <v>341</v>
      </c>
      <c r="Q29313" s="82" t="s">
        <v>93805</v>
      </c>
      <c r="R29313"/>
    </row>
    <row r="29314" spans="12:18" x14ac:dyDescent="0.25">
      <c r="L29314" t="s">
        <v>37278</v>
      </c>
      <c r="M29314" t="s">
        <v>30082</v>
      </c>
      <c r="N29314" t="s">
        <v>66568</v>
      </c>
      <c r="O29314" s="76" t="s">
        <v>4356</v>
      </c>
      <c r="P29314" s="82">
        <v>295</v>
      </c>
      <c r="Q29314" s="82" t="s">
        <v>93806</v>
      </c>
      <c r="R29314"/>
    </row>
    <row r="29315" spans="12:18" x14ac:dyDescent="0.25">
      <c r="L29315" t="s">
        <v>37278</v>
      </c>
      <c r="M29315" t="s">
        <v>30821</v>
      </c>
      <c r="N29315" t="s">
        <v>66569</v>
      </c>
      <c r="O29315" s="76" t="s">
        <v>4366</v>
      </c>
      <c r="P29315" s="82">
        <v>162</v>
      </c>
      <c r="Q29315" s="82" t="s">
        <v>93807</v>
      </c>
      <c r="R29315"/>
    </row>
    <row r="29316" spans="12:18" x14ac:dyDescent="0.25">
      <c r="L29316" t="s">
        <v>37278</v>
      </c>
      <c r="M29316" t="s">
        <v>27560</v>
      </c>
      <c r="N29316" t="s">
        <v>66570</v>
      </c>
      <c r="O29316" s="76" t="s">
        <v>4356</v>
      </c>
      <c r="P29316" s="82">
        <v>2576</v>
      </c>
      <c r="Q29316" s="82" t="s">
        <v>94127</v>
      </c>
      <c r="R29316"/>
    </row>
    <row r="29317" spans="12:18" x14ac:dyDescent="0.25">
      <c r="L29317" t="s">
        <v>37278</v>
      </c>
      <c r="M29317" t="s">
        <v>30823</v>
      </c>
      <c r="N29317" t="s">
        <v>66571</v>
      </c>
      <c r="O29317" s="76" t="s">
        <v>4356</v>
      </c>
      <c r="P29317" s="82">
        <v>341</v>
      </c>
      <c r="Q29317" s="82" t="s">
        <v>93808</v>
      </c>
      <c r="R29317"/>
    </row>
    <row r="29318" spans="12:18" x14ac:dyDescent="0.25">
      <c r="L29318" t="s">
        <v>37278</v>
      </c>
      <c r="M29318" t="s">
        <v>30084</v>
      </c>
      <c r="N29318" t="s">
        <v>66572</v>
      </c>
      <c r="O29318" s="76" t="s">
        <v>4356</v>
      </c>
      <c r="P29318" s="82">
        <v>2583</v>
      </c>
      <c r="Q29318" s="82" t="s">
        <v>93809</v>
      </c>
      <c r="R29318"/>
    </row>
    <row r="29319" spans="12:18" x14ac:dyDescent="0.25">
      <c r="L29319" t="s">
        <v>37278</v>
      </c>
      <c r="M29319" t="s">
        <v>30088</v>
      </c>
      <c r="N29319" t="s">
        <v>66573</v>
      </c>
      <c r="O29319" s="76" t="s">
        <v>4356</v>
      </c>
      <c r="P29319" s="82">
        <v>197</v>
      </c>
      <c r="Q29319" s="82" t="s">
        <v>93810</v>
      </c>
      <c r="R29319"/>
    </row>
    <row r="29320" spans="12:18" x14ac:dyDescent="0.25">
      <c r="L29320" t="s">
        <v>37278</v>
      </c>
      <c r="M29320" t="s">
        <v>27791</v>
      </c>
      <c r="N29320" t="s">
        <v>66574</v>
      </c>
      <c r="O29320" s="76" t="s">
        <v>4356</v>
      </c>
      <c r="P29320" s="82">
        <v>203</v>
      </c>
      <c r="Q29320" s="82" t="s">
        <v>93811</v>
      </c>
      <c r="R29320"/>
    </row>
    <row r="29321" spans="12:18" x14ac:dyDescent="0.25">
      <c r="L29321" t="s">
        <v>37278</v>
      </c>
      <c r="M29321" t="s">
        <v>25694</v>
      </c>
      <c r="N29321" t="s">
        <v>66575</v>
      </c>
      <c r="O29321" s="76" t="s">
        <v>4356</v>
      </c>
      <c r="P29321" s="82">
        <v>468</v>
      </c>
      <c r="Q29321" s="82" t="s">
        <v>93812</v>
      </c>
      <c r="R29321"/>
    </row>
    <row r="29322" spans="12:18" x14ac:dyDescent="0.25">
      <c r="L29322" t="s">
        <v>37278</v>
      </c>
      <c r="M29322" t="s">
        <v>30092</v>
      </c>
      <c r="N29322" t="s">
        <v>66576</v>
      </c>
      <c r="O29322" s="76" t="s">
        <v>4366</v>
      </c>
      <c r="P29322" s="82">
        <v>130</v>
      </c>
      <c r="Q29322" s="82" t="s">
        <v>93813</v>
      </c>
      <c r="R29322"/>
    </row>
    <row r="29323" spans="12:18" x14ac:dyDescent="0.25">
      <c r="L29323" t="s">
        <v>37278</v>
      </c>
      <c r="M29323" t="s">
        <v>27423</v>
      </c>
      <c r="N29323" t="s">
        <v>66577</v>
      </c>
      <c r="O29323" s="76" t="s">
        <v>4356</v>
      </c>
      <c r="P29323" s="82">
        <v>462</v>
      </c>
      <c r="Q29323" s="82" t="s">
        <v>93814</v>
      </c>
      <c r="R29323"/>
    </row>
    <row r="29324" spans="12:18" x14ac:dyDescent="0.25">
      <c r="L29324" t="s">
        <v>37278</v>
      </c>
      <c r="M29324" t="s">
        <v>30100</v>
      </c>
      <c r="N29324" t="s">
        <v>66578</v>
      </c>
      <c r="O29324" s="76" t="s">
        <v>4356</v>
      </c>
      <c r="P29324" s="82">
        <v>2024</v>
      </c>
      <c r="Q29324" s="82" t="s">
        <v>93816</v>
      </c>
      <c r="R29324"/>
    </row>
    <row r="29325" spans="12:18" x14ac:dyDescent="0.25">
      <c r="L29325" t="s">
        <v>37278</v>
      </c>
      <c r="M29325" t="s">
        <v>25696</v>
      </c>
      <c r="N29325" t="s">
        <v>66579</v>
      </c>
      <c r="O29325" s="76" t="s">
        <v>4356</v>
      </c>
      <c r="P29325" s="82">
        <v>716</v>
      </c>
      <c r="Q29325" s="82" t="s">
        <v>93817</v>
      </c>
      <c r="R29325"/>
    </row>
    <row r="29326" spans="12:18" x14ac:dyDescent="0.25">
      <c r="L29326" t="s">
        <v>37278</v>
      </c>
      <c r="M29326" t="s">
        <v>25697</v>
      </c>
      <c r="N29326" t="s">
        <v>66580</v>
      </c>
      <c r="O29326" s="76" t="s">
        <v>4356</v>
      </c>
      <c r="P29326" s="82">
        <v>405</v>
      </c>
      <c r="Q29326" s="82" t="s">
        <v>93818</v>
      </c>
      <c r="R29326"/>
    </row>
    <row r="29327" spans="12:18" x14ac:dyDescent="0.25">
      <c r="L29327" t="s">
        <v>37278</v>
      </c>
      <c r="M29327" t="s">
        <v>30104</v>
      </c>
      <c r="N29327" t="s">
        <v>66581</v>
      </c>
      <c r="O29327" s="76" t="s">
        <v>4356</v>
      </c>
      <c r="P29327" s="82">
        <v>313</v>
      </c>
      <c r="Q29327" s="82" t="s">
        <v>93820</v>
      </c>
      <c r="R29327"/>
    </row>
    <row r="29328" spans="12:18" x14ac:dyDescent="0.25">
      <c r="L29328" t="s">
        <v>37278</v>
      </c>
      <c r="M29328" t="s">
        <v>30107</v>
      </c>
      <c r="N29328" t="s">
        <v>66582</v>
      </c>
      <c r="O29328" s="76" t="s">
        <v>4366</v>
      </c>
      <c r="P29328" s="82">
        <v>101</v>
      </c>
      <c r="Q29328" s="82" t="s">
        <v>93822</v>
      </c>
      <c r="R29328"/>
    </row>
    <row r="29329" spans="12:18" x14ac:dyDescent="0.25">
      <c r="L29329" t="s">
        <v>37278</v>
      </c>
      <c r="M29329" t="s">
        <v>27425</v>
      </c>
      <c r="N29329" t="s">
        <v>66583</v>
      </c>
      <c r="O29329" s="76" t="s">
        <v>4374</v>
      </c>
      <c r="P29329" s="82">
        <v>1123</v>
      </c>
      <c r="Q29329" s="82" t="s">
        <v>93823</v>
      </c>
      <c r="R29329"/>
    </row>
    <row r="29330" spans="12:18" x14ac:dyDescent="0.25">
      <c r="L29330" t="s">
        <v>37278</v>
      </c>
      <c r="M29330" t="s">
        <v>30828</v>
      </c>
      <c r="N29330" t="s">
        <v>66584</v>
      </c>
      <c r="O29330" s="76" t="s">
        <v>4356</v>
      </c>
      <c r="P29330" s="82">
        <v>358</v>
      </c>
      <c r="Q29330" s="82" t="s">
        <v>93824</v>
      </c>
      <c r="R29330"/>
    </row>
    <row r="29331" spans="12:18" x14ac:dyDescent="0.25">
      <c r="L29331" t="s">
        <v>37278</v>
      </c>
      <c r="M29331" t="s">
        <v>25698</v>
      </c>
      <c r="N29331" t="s">
        <v>66585</v>
      </c>
      <c r="O29331" s="76" t="s">
        <v>4356</v>
      </c>
      <c r="P29331" s="82">
        <v>733</v>
      </c>
      <c r="Q29331" s="82" t="s">
        <v>93825</v>
      </c>
      <c r="R29331"/>
    </row>
    <row r="29332" spans="12:18" x14ac:dyDescent="0.25">
      <c r="L29332" t="s">
        <v>37278</v>
      </c>
      <c r="M29332" t="s">
        <v>27427</v>
      </c>
      <c r="N29332" t="s">
        <v>66586</v>
      </c>
      <c r="O29332" s="76" t="s">
        <v>4356</v>
      </c>
      <c r="P29332" s="82">
        <v>152</v>
      </c>
      <c r="Q29332" s="82" t="s">
        <v>93826</v>
      </c>
      <c r="R29332"/>
    </row>
    <row r="29333" spans="12:18" x14ac:dyDescent="0.25">
      <c r="L29333" t="s">
        <v>37278</v>
      </c>
      <c r="M29333" t="s">
        <v>30111</v>
      </c>
      <c r="N29333" t="s">
        <v>66587</v>
      </c>
      <c r="O29333" s="76" t="s">
        <v>4356</v>
      </c>
      <c r="P29333" s="82">
        <v>301</v>
      </c>
      <c r="Q29333" s="82" t="s">
        <v>93827</v>
      </c>
      <c r="R29333"/>
    </row>
    <row r="29334" spans="12:18" x14ac:dyDescent="0.25">
      <c r="L29334" t="s">
        <v>37278</v>
      </c>
      <c r="M29334" t="s">
        <v>27796</v>
      </c>
      <c r="N29334" t="s">
        <v>66588</v>
      </c>
      <c r="O29334" s="76" t="s">
        <v>4366</v>
      </c>
      <c r="P29334" s="82">
        <v>279</v>
      </c>
      <c r="Q29334" s="82" t="s">
        <v>93828</v>
      </c>
      <c r="R29334"/>
    </row>
    <row r="29335" spans="12:18" x14ac:dyDescent="0.25">
      <c r="L29335" t="s">
        <v>37278</v>
      </c>
      <c r="M29335" t="s">
        <v>30831</v>
      </c>
      <c r="N29335" t="s">
        <v>66589</v>
      </c>
      <c r="O29335" s="76" t="s">
        <v>4356</v>
      </c>
      <c r="P29335" s="82">
        <v>1016</v>
      </c>
      <c r="Q29335" s="82" t="s">
        <v>93829</v>
      </c>
      <c r="R29335"/>
    </row>
    <row r="29336" spans="12:18" x14ac:dyDescent="0.25">
      <c r="L29336" t="s">
        <v>37278</v>
      </c>
      <c r="M29336" t="s">
        <v>30834</v>
      </c>
      <c r="N29336" t="s">
        <v>66590</v>
      </c>
      <c r="O29336" s="76" t="s">
        <v>4356</v>
      </c>
      <c r="P29336" s="82">
        <v>1901</v>
      </c>
      <c r="Q29336" s="82" t="s">
        <v>93830</v>
      </c>
      <c r="R29336"/>
    </row>
    <row r="29337" spans="12:18" x14ac:dyDescent="0.25">
      <c r="L29337" t="s">
        <v>37278</v>
      </c>
      <c r="M29337" t="s">
        <v>27428</v>
      </c>
      <c r="N29337" t="s">
        <v>66591</v>
      </c>
      <c r="O29337" s="76" t="s">
        <v>4356</v>
      </c>
      <c r="P29337" s="82">
        <v>216</v>
      </c>
      <c r="Q29337" s="82" t="s">
        <v>93831</v>
      </c>
      <c r="R29337"/>
    </row>
    <row r="29338" spans="12:18" x14ac:dyDescent="0.25">
      <c r="L29338" t="s">
        <v>37278</v>
      </c>
      <c r="M29338" t="s">
        <v>25699</v>
      </c>
      <c r="N29338" t="s">
        <v>66592</v>
      </c>
      <c r="O29338" s="76" t="s">
        <v>4356</v>
      </c>
      <c r="P29338" s="82">
        <v>106</v>
      </c>
      <c r="Q29338" s="82" t="s">
        <v>93832</v>
      </c>
      <c r="R29338"/>
    </row>
    <row r="29339" spans="12:18" x14ac:dyDescent="0.25">
      <c r="L29339" t="s">
        <v>37278</v>
      </c>
      <c r="M29339" t="s">
        <v>25700</v>
      </c>
      <c r="N29339" t="s">
        <v>66593</v>
      </c>
      <c r="O29339" s="76" t="s">
        <v>4356</v>
      </c>
      <c r="P29339" s="82">
        <v>526</v>
      </c>
      <c r="Q29339" s="82" t="s">
        <v>93833</v>
      </c>
      <c r="R29339"/>
    </row>
    <row r="29340" spans="12:18" x14ac:dyDescent="0.25">
      <c r="L29340" t="s">
        <v>37278</v>
      </c>
      <c r="M29340" t="s">
        <v>30114</v>
      </c>
      <c r="N29340" t="s">
        <v>66594</v>
      </c>
      <c r="O29340" s="76" t="s">
        <v>4356</v>
      </c>
      <c r="P29340" s="82">
        <v>349</v>
      </c>
      <c r="Q29340" s="82" t="s">
        <v>93834</v>
      </c>
      <c r="R29340"/>
    </row>
    <row r="29341" spans="12:18" x14ac:dyDescent="0.25">
      <c r="L29341" t="s">
        <v>37278</v>
      </c>
      <c r="M29341" t="s">
        <v>25701</v>
      </c>
      <c r="N29341" t="s">
        <v>66595</v>
      </c>
      <c r="O29341" s="76" t="s">
        <v>4356</v>
      </c>
      <c r="P29341" s="82">
        <v>639</v>
      </c>
      <c r="Q29341" s="82" t="s">
        <v>93835</v>
      </c>
      <c r="R29341"/>
    </row>
    <row r="29342" spans="12:18" x14ac:dyDescent="0.25">
      <c r="L29342" t="s">
        <v>37278</v>
      </c>
      <c r="M29342" t="s">
        <v>27430</v>
      </c>
      <c r="N29342" t="s">
        <v>66596</v>
      </c>
      <c r="O29342" s="76" t="s">
        <v>4374</v>
      </c>
      <c r="P29342" s="82">
        <v>11822</v>
      </c>
      <c r="Q29342" s="82" t="s">
        <v>72645</v>
      </c>
      <c r="R29342"/>
    </row>
    <row r="29343" spans="12:18" x14ac:dyDescent="0.25">
      <c r="L29343" t="s">
        <v>37278</v>
      </c>
      <c r="M29343" t="s">
        <v>30118</v>
      </c>
      <c r="N29343" t="s">
        <v>66597</v>
      </c>
      <c r="O29343" s="76" t="s">
        <v>4366</v>
      </c>
      <c r="P29343" s="82">
        <v>228</v>
      </c>
      <c r="Q29343" s="82" t="s">
        <v>93836</v>
      </c>
      <c r="R29343"/>
    </row>
    <row r="29344" spans="12:18" x14ac:dyDescent="0.25">
      <c r="L29344" t="s">
        <v>37278</v>
      </c>
      <c r="M29344" t="s">
        <v>25702</v>
      </c>
      <c r="N29344" t="s">
        <v>66598</v>
      </c>
      <c r="O29344" s="76" t="s">
        <v>4356</v>
      </c>
      <c r="P29344" s="82">
        <v>415</v>
      </c>
      <c r="Q29344" s="82" t="s">
        <v>93837</v>
      </c>
      <c r="R29344"/>
    </row>
    <row r="29345" spans="12:18" x14ac:dyDescent="0.25">
      <c r="L29345" t="s">
        <v>37278</v>
      </c>
      <c r="M29345" t="s">
        <v>27432</v>
      </c>
      <c r="N29345" t="s">
        <v>66599</v>
      </c>
      <c r="O29345" s="76" t="s">
        <v>4356</v>
      </c>
      <c r="P29345" s="82">
        <v>498</v>
      </c>
      <c r="Q29345" s="82" t="s">
        <v>93838</v>
      </c>
      <c r="R29345"/>
    </row>
    <row r="29346" spans="12:18" x14ac:dyDescent="0.25">
      <c r="L29346" t="s">
        <v>37278</v>
      </c>
      <c r="M29346" t="s">
        <v>27434</v>
      </c>
      <c r="N29346" t="s">
        <v>66600</v>
      </c>
      <c r="O29346" s="76" t="s">
        <v>4366</v>
      </c>
      <c r="P29346" s="82">
        <v>265</v>
      </c>
      <c r="Q29346" s="82" t="s">
        <v>93839</v>
      </c>
      <c r="R29346"/>
    </row>
    <row r="29347" spans="12:18" x14ac:dyDescent="0.25">
      <c r="L29347" t="s">
        <v>37278</v>
      </c>
      <c r="M29347" t="s">
        <v>5365</v>
      </c>
      <c r="N29347" t="s">
        <v>66601</v>
      </c>
      <c r="O29347" s="76" t="s">
        <v>4356</v>
      </c>
      <c r="P29347" s="82">
        <v>497</v>
      </c>
      <c r="Q29347" s="82" t="s">
        <v>93841</v>
      </c>
      <c r="R29347"/>
    </row>
    <row r="29348" spans="12:18" x14ac:dyDescent="0.25">
      <c r="L29348" t="s">
        <v>37278</v>
      </c>
      <c r="M29348" t="s">
        <v>27798</v>
      </c>
      <c r="N29348" t="s">
        <v>66602</v>
      </c>
      <c r="O29348" s="76" t="s">
        <v>4366</v>
      </c>
      <c r="P29348" s="82">
        <v>411</v>
      </c>
      <c r="Q29348" s="82" t="s">
        <v>93842</v>
      </c>
      <c r="R29348"/>
    </row>
    <row r="29349" spans="12:18" x14ac:dyDescent="0.25">
      <c r="L29349" t="s">
        <v>37278</v>
      </c>
      <c r="M29349" t="s">
        <v>30121</v>
      </c>
      <c r="N29349" t="s">
        <v>66603</v>
      </c>
      <c r="O29349" s="76" t="s">
        <v>4366</v>
      </c>
      <c r="P29349" s="82">
        <v>147</v>
      </c>
      <c r="Q29349" s="82" t="s">
        <v>93843</v>
      </c>
      <c r="R29349"/>
    </row>
    <row r="29350" spans="12:18" x14ac:dyDescent="0.25">
      <c r="L29350" t="s">
        <v>37278</v>
      </c>
      <c r="M29350" t="s">
        <v>27436</v>
      </c>
      <c r="N29350" t="s">
        <v>66604</v>
      </c>
      <c r="O29350" s="76" t="s">
        <v>4356</v>
      </c>
      <c r="P29350" s="82">
        <v>491</v>
      </c>
      <c r="Q29350" s="82" t="s">
        <v>93840</v>
      </c>
      <c r="R29350"/>
    </row>
    <row r="29351" spans="12:18" x14ac:dyDescent="0.25">
      <c r="L29351" t="s">
        <v>37278</v>
      </c>
      <c r="M29351" t="s">
        <v>27800</v>
      </c>
      <c r="N29351" t="s">
        <v>66605</v>
      </c>
      <c r="O29351" s="76" t="s">
        <v>4356</v>
      </c>
      <c r="P29351" s="82">
        <v>617</v>
      </c>
      <c r="Q29351" s="82" t="s">
        <v>93844</v>
      </c>
      <c r="R29351"/>
    </row>
    <row r="29352" spans="12:18" x14ac:dyDescent="0.25">
      <c r="L29352" t="s">
        <v>37278</v>
      </c>
      <c r="M29352" t="s">
        <v>27802</v>
      </c>
      <c r="N29352" t="s">
        <v>66606</v>
      </c>
      <c r="O29352" s="76" t="s">
        <v>4356</v>
      </c>
      <c r="P29352" s="82">
        <v>661</v>
      </c>
      <c r="Q29352" s="82" t="s">
        <v>93845</v>
      </c>
      <c r="R29352"/>
    </row>
    <row r="29353" spans="12:18" x14ac:dyDescent="0.25">
      <c r="L29353" t="s">
        <v>37278</v>
      </c>
      <c r="M29353" t="s">
        <v>30838</v>
      </c>
      <c r="N29353" t="s">
        <v>66607</v>
      </c>
      <c r="O29353" s="76" t="s">
        <v>4374</v>
      </c>
      <c r="P29353" s="82">
        <v>2201</v>
      </c>
      <c r="Q29353" s="82" t="s">
        <v>72645</v>
      </c>
      <c r="R29353"/>
    </row>
    <row r="29354" spans="12:18" x14ac:dyDescent="0.25">
      <c r="L29354" t="s">
        <v>37278</v>
      </c>
      <c r="M29354" t="s">
        <v>27804</v>
      </c>
      <c r="N29354" t="s">
        <v>66608</v>
      </c>
      <c r="O29354" s="76" t="s">
        <v>4356</v>
      </c>
      <c r="P29354" s="82">
        <v>680</v>
      </c>
      <c r="Q29354" s="82" t="s">
        <v>93846</v>
      </c>
      <c r="R29354"/>
    </row>
    <row r="29355" spans="12:18" x14ac:dyDescent="0.25">
      <c r="L29355" t="s">
        <v>37278</v>
      </c>
      <c r="M29355" t="s">
        <v>24502</v>
      </c>
      <c r="N29355" t="s">
        <v>66609</v>
      </c>
      <c r="O29355" s="76" t="s">
        <v>4356</v>
      </c>
      <c r="P29355" s="82">
        <v>476</v>
      </c>
      <c r="Q29355" s="82" t="s">
        <v>93847</v>
      </c>
      <c r="R29355"/>
    </row>
    <row r="29356" spans="12:18" x14ac:dyDescent="0.25">
      <c r="L29356" t="s">
        <v>37278</v>
      </c>
      <c r="M29356" t="s">
        <v>27438</v>
      </c>
      <c r="N29356" t="s">
        <v>66610</v>
      </c>
      <c r="O29356" s="76" t="s">
        <v>4356</v>
      </c>
      <c r="P29356" s="82">
        <v>711</v>
      </c>
      <c r="Q29356" s="82" t="s">
        <v>93848</v>
      </c>
      <c r="R29356"/>
    </row>
    <row r="29357" spans="12:18" x14ac:dyDescent="0.25">
      <c r="L29357" t="s">
        <v>37278</v>
      </c>
      <c r="M29357" t="s">
        <v>27807</v>
      </c>
      <c r="N29357" t="s">
        <v>66611</v>
      </c>
      <c r="O29357" s="76" t="s">
        <v>4356</v>
      </c>
      <c r="P29357" s="82">
        <v>457</v>
      </c>
      <c r="Q29357" s="82" t="s">
        <v>93850</v>
      </c>
      <c r="R29357"/>
    </row>
    <row r="29358" spans="12:18" x14ac:dyDescent="0.25">
      <c r="L29358" t="s">
        <v>37278</v>
      </c>
      <c r="M29358" t="s">
        <v>30125</v>
      </c>
      <c r="N29358" t="s">
        <v>66612</v>
      </c>
      <c r="O29358" s="76" t="s">
        <v>4356</v>
      </c>
      <c r="P29358" s="82">
        <v>265</v>
      </c>
      <c r="Q29358" s="82" t="s">
        <v>93851</v>
      </c>
      <c r="R29358"/>
    </row>
    <row r="29359" spans="12:18" x14ac:dyDescent="0.25">
      <c r="L29359" t="s">
        <v>37278</v>
      </c>
      <c r="M29359" t="s">
        <v>30840</v>
      </c>
      <c r="N29359" t="s">
        <v>66613</v>
      </c>
      <c r="O29359" s="76" t="s">
        <v>4356</v>
      </c>
      <c r="P29359" s="82">
        <v>195</v>
      </c>
      <c r="Q29359" s="82" t="s">
        <v>93852</v>
      </c>
      <c r="R29359"/>
    </row>
    <row r="29360" spans="12:18" x14ac:dyDescent="0.25">
      <c r="L29360" t="s">
        <v>37278</v>
      </c>
      <c r="M29360" t="s">
        <v>14593</v>
      </c>
      <c r="N29360" t="s">
        <v>66614</v>
      </c>
      <c r="O29360" s="76" t="s">
        <v>4356</v>
      </c>
      <c r="P29360" s="82">
        <v>179</v>
      </c>
      <c r="Q29360" s="82" t="s">
        <v>93853</v>
      </c>
      <c r="R29360"/>
    </row>
    <row r="29361" spans="12:18" x14ac:dyDescent="0.25">
      <c r="L29361" t="s">
        <v>37278</v>
      </c>
      <c r="M29361" t="s">
        <v>25703</v>
      </c>
      <c r="N29361" t="s">
        <v>66615</v>
      </c>
      <c r="O29361" s="76" t="s">
        <v>4356</v>
      </c>
      <c r="P29361" s="82">
        <v>641</v>
      </c>
      <c r="Q29361" s="82" t="s">
        <v>93854</v>
      </c>
      <c r="R29361"/>
    </row>
    <row r="29362" spans="12:18" x14ac:dyDescent="0.25">
      <c r="L29362" t="s">
        <v>37278</v>
      </c>
      <c r="M29362" t="s">
        <v>30129</v>
      </c>
      <c r="N29362" t="s">
        <v>66616</v>
      </c>
      <c r="O29362" s="76" t="s">
        <v>4356</v>
      </c>
      <c r="P29362" s="82">
        <v>106</v>
      </c>
      <c r="Q29362" s="82" t="s">
        <v>93855</v>
      </c>
      <c r="R29362"/>
    </row>
    <row r="29363" spans="12:18" x14ac:dyDescent="0.25">
      <c r="L29363" t="s">
        <v>37278</v>
      </c>
      <c r="M29363" t="s">
        <v>25704</v>
      </c>
      <c r="N29363" t="s">
        <v>66617</v>
      </c>
      <c r="O29363" s="76" t="s">
        <v>4366</v>
      </c>
      <c r="P29363" s="82">
        <v>120</v>
      </c>
      <c r="Q29363" s="82" t="s">
        <v>93856</v>
      </c>
      <c r="R29363"/>
    </row>
    <row r="29364" spans="12:18" x14ac:dyDescent="0.25">
      <c r="L29364" t="s">
        <v>37278</v>
      </c>
      <c r="M29364" t="s">
        <v>27440</v>
      </c>
      <c r="N29364" t="s">
        <v>66618</v>
      </c>
      <c r="O29364" s="76" t="s">
        <v>4356</v>
      </c>
      <c r="P29364" s="82">
        <v>345</v>
      </c>
      <c r="Q29364" s="82" t="s">
        <v>93857</v>
      </c>
      <c r="R29364"/>
    </row>
    <row r="29365" spans="12:18" x14ac:dyDescent="0.25">
      <c r="L29365" t="s">
        <v>37278</v>
      </c>
      <c r="M29365" t="s">
        <v>27809</v>
      </c>
      <c r="N29365" t="s">
        <v>66619</v>
      </c>
      <c r="O29365" s="76" t="s">
        <v>4366</v>
      </c>
      <c r="P29365" s="82">
        <v>219</v>
      </c>
      <c r="Q29365" s="82" t="s">
        <v>93858</v>
      </c>
      <c r="R29365"/>
    </row>
    <row r="29366" spans="12:18" x14ac:dyDescent="0.25">
      <c r="L29366" t="s">
        <v>37278</v>
      </c>
      <c r="M29366" t="s">
        <v>25705</v>
      </c>
      <c r="N29366" t="s">
        <v>66620</v>
      </c>
      <c r="O29366" s="76" t="s">
        <v>4356</v>
      </c>
      <c r="P29366" s="82">
        <v>649</v>
      </c>
      <c r="Q29366" s="82" t="s">
        <v>93859</v>
      </c>
      <c r="R29366"/>
    </row>
    <row r="29367" spans="12:18" x14ac:dyDescent="0.25">
      <c r="L29367" t="s">
        <v>37278</v>
      </c>
      <c r="M29367" t="s">
        <v>27441</v>
      </c>
      <c r="N29367" t="s">
        <v>66621</v>
      </c>
      <c r="O29367" s="76" t="s">
        <v>4356</v>
      </c>
      <c r="P29367" s="82">
        <v>559</v>
      </c>
      <c r="Q29367" s="82" t="s">
        <v>93860</v>
      </c>
      <c r="R29367"/>
    </row>
    <row r="29368" spans="12:18" x14ac:dyDescent="0.25">
      <c r="L29368" t="s">
        <v>37278</v>
      </c>
      <c r="M29368" t="s">
        <v>30131</v>
      </c>
      <c r="N29368" t="s">
        <v>66622</v>
      </c>
      <c r="O29368" s="76" t="s">
        <v>4356</v>
      </c>
      <c r="P29368" s="82">
        <v>1227</v>
      </c>
      <c r="Q29368" s="82" t="s">
        <v>93861</v>
      </c>
      <c r="R29368"/>
    </row>
    <row r="29369" spans="12:18" x14ac:dyDescent="0.25">
      <c r="L29369" t="s">
        <v>37278</v>
      </c>
      <c r="M29369" t="s">
        <v>30843</v>
      </c>
      <c r="N29369" t="s">
        <v>66623</v>
      </c>
      <c r="O29369" s="76" t="s">
        <v>4356</v>
      </c>
      <c r="P29369" s="82">
        <v>225</v>
      </c>
      <c r="Q29369" s="82" t="s">
        <v>93862</v>
      </c>
      <c r="R29369"/>
    </row>
    <row r="29370" spans="12:18" x14ac:dyDescent="0.25">
      <c r="L29370" t="s">
        <v>37278</v>
      </c>
      <c r="M29370" t="s">
        <v>30134</v>
      </c>
      <c r="N29370" t="s">
        <v>66624</v>
      </c>
      <c r="O29370" s="76" t="s">
        <v>4356</v>
      </c>
      <c r="P29370" s="82">
        <v>647</v>
      </c>
      <c r="Q29370" s="82" t="s">
        <v>93863</v>
      </c>
      <c r="R29370"/>
    </row>
    <row r="29371" spans="12:18" x14ac:dyDescent="0.25">
      <c r="L29371" t="s">
        <v>37278</v>
      </c>
      <c r="M29371" t="s">
        <v>30136</v>
      </c>
      <c r="N29371" t="s">
        <v>66625</v>
      </c>
      <c r="O29371" s="76" t="s">
        <v>4366</v>
      </c>
      <c r="P29371" s="82">
        <v>352</v>
      </c>
      <c r="Q29371" s="82" t="s">
        <v>93864</v>
      </c>
      <c r="R29371"/>
    </row>
    <row r="29372" spans="12:18" x14ac:dyDescent="0.25">
      <c r="L29372" t="s">
        <v>37278</v>
      </c>
      <c r="M29372" t="s">
        <v>30846</v>
      </c>
      <c r="N29372" t="s">
        <v>66626</v>
      </c>
      <c r="O29372" s="76" t="s">
        <v>4356</v>
      </c>
      <c r="P29372" s="82">
        <v>317</v>
      </c>
      <c r="Q29372" s="82" t="s">
        <v>93865</v>
      </c>
      <c r="R29372"/>
    </row>
    <row r="29373" spans="12:18" x14ac:dyDescent="0.25">
      <c r="L29373" t="s">
        <v>37278</v>
      </c>
      <c r="M29373" t="s">
        <v>30848</v>
      </c>
      <c r="N29373" t="s">
        <v>66627</v>
      </c>
      <c r="O29373" s="76" t="s">
        <v>4450</v>
      </c>
      <c r="P29373" s="82">
        <v>8398</v>
      </c>
      <c r="Q29373" s="82" t="s">
        <v>72645</v>
      </c>
      <c r="R29373"/>
    </row>
    <row r="29374" spans="12:18" x14ac:dyDescent="0.25">
      <c r="L29374" t="s">
        <v>37278</v>
      </c>
      <c r="M29374" t="s">
        <v>27442</v>
      </c>
      <c r="N29374" t="s">
        <v>66628</v>
      </c>
      <c r="O29374" s="76" t="s">
        <v>4356</v>
      </c>
      <c r="P29374" s="82">
        <v>656</v>
      </c>
      <c r="Q29374" s="82" t="s">
        <v>93866</v>
      </c>
      <c r="R29374"/>
    </row>
    <row r="29375" spans="12:18" x14ac:dyDescent="0.25">
      <c r="L29375" t="s">
        <v>37278</v>
      </c>
      <c r="M29375" t="s">
        <v>30138</v>
      </c>
      <c r="N29375" t="s">
        <v>66629</v>
      </c>
      <c r="O29375" s="76" t="s">
        <v>4356</v>
      </c>
      <c r="P29375" s="82">
        <v>106</v>
      </c>
      <c r="Q29375" s="82" t="s">
        <v>93867</v>
      </c>
      <c r="R29375"/>
    </row>
    <row r="29376" spans="12:18" x14ac:dyDescent="0.25">
      <c r="L29376" t="s">
        <v>37278</v>
      </c>
      <c r="M29376" t="s">
        <v>25706</v>
      </c>
      <c r="N29376" t="s">
        <v>66630</v>
      </c>
      <c r="O29376" s="76" t="s">
        <v>4356</v>
      </c>
      <c r="P29376" s="82">
        <v>707</v>
      </c>
      <c r="Q29376" s="82" t="s">
        <v>93868</v>
      </c>
      <c r="R29376"/>
    </row>
    <row r="29377" spans="12:18" x14ac:dyDescent="0.25">
      <c r="L29377" t="s">
        <v>37278</v>
      </c>
      <c r="M29377" t="s">
        <v>27444</v>
      </c>
      <c r="N29377" t="s">
        <v>66631</v>
      </c>
      <c r="O29377" s="76" t="s">
        <v>4356</v>
      </c>
      <c r="P29377" s="82">
        <v>1209</v>
      </c>
      <c r="Q29377" s="82" t="s">
        <v>93869</v>
      </c>
      <c r="R29377"/>
    </row>
    <row r="29378" spans="12:18" x14ac:dyDescent="0.25">
      <c r="L29378" t="s">
        <v>37278</v>
      </c>
      <c r="M29378" t="s">
        <v>30851</v>
      </c>
      <c r="N29378" t="s">
        <v>66632</v>
      </c>
      <c r="O29378" s="76" t="s">
        <v>4356</v>
      </c>
      <c r="P29378" s="82">
        <v>2972</v>
      </c>
      <c r="Q29378" s="82" t="s">
        <v>93870</v>
      </c>
      <c r="R29378"/>
    </row>
    <row r="29379" spans="12:18" x14ac:dyDescent="0.25">
      <c r="L29379" t="s">
        <v>37278</v>
      </c>
      <c r="M29379" t="s">
        <v>30141</v>
      </c>
      <c r="N29379" t="s">
        <v>66633</v>
      </c>
      <c r="O29379" s="76" t="s">
        <v>4366</v>
      </c>
      <c r="P29379" s="82">
        <v>254</v>
      </c>
      <c r="Q29379" s="82" t="s">
        <v>93871</v>
      </c>
      <c r="R29379"/>
    </row>
    <row r="29380" spans="12:18" x14ac:dyDescent="0.25">
      <c r="L29380" t="s">
        <v>37278</v>
      </c>
      <c r="M29380" t="s">
        <v>27813</v>
      </c>
      <c r="N29380" t="s">
        <v>66634</v>
      </c>
      <c r="O29380" s="76" t="s">
        <v>4356</v>
      </c>
      <c r="P29380" s="82">
        <v>563</v>
      </c>
      <c r="Q29380" s="82" t="s">
        <v>93873</v>
      </c>
      <c r="R29380"/>
    </row>
    <row r="29381" spans="12:18" x14ac:dyDescent="0.25">
      <c r="L29381" t="s">
        <v>37278</v>
      </c>
      <c r="M29381" t="s">
        <v>30145</v>
      </c>
      <c r="N29381" t="s">
        <v>66635</v>
      </c>
      <c r="O29381" s="76" t="s">
        <v>4366</v>
      </c>
      <c r="P29381" s="82">
        <v>315</v>
      </c>
      <c r="Q29381" s="82" t="s">
        <v>93874</v>
      </c>
      <c r="R29381"/>
    </row>
    <row r="29382" spans="12:18" x14ac:dyDescent="0.25">
      <c r="L29382" t="s">
        <v>37278</v>
      </c>
      <c r="M29382" t="s">
        <v>25707</v>
      </c>
      <c r="N29382" t="s">
        <v>66636</v>
      </c>
      <c r="O29382" s="76" t="s">
        <v>4450</v>
      </c>
      <c r="P29382" s="82">
        <v>13796</v>
      </c>
      <c r="Q29382" s="82" t="s">
        <v>72645</v>
      </c>
      <c r="R29382"/>
    </row>
    <row r="29383" spans="12:18" x14ac:dyDescent="0.25">
      <c r="L29383" t="s">
        <v>37278</v>
      </c>
      <c r="M29383" t="s">
        <v>30148</v>
      </c>
      <c r="N29383" t="s">
        <v>66637</v>
      </c>
      <c r="O29383" s="76" t="s">
        <v>4356</v>
      </c>
      <c r="P29383" s="82">
        <v>200</v>
      </c>
      <c r="Q29383" s="82" t="s">
        <v>93875</v>
      </c>
      <c r="R29383"/>
    </row>
    <row r="29384" spans="12:18" x14ac:dyDescent="0.25">
      <c r="L29384" t="s">
        <v>37278</v>
      </c>
      <c r="M29384" t="s">
        <v>30856</v>
      </c>
      <c r="N29384" t="s">
        <v>66638</v>
      </c>
      <c r="O29384" s="76" t="s">
        <v>4356</v>
      </c>
      <c r="P29384" s="82">
        <v>460</v>
      </c>
      <c r="Q29384" s="82" t="s">
        <v>93876</v>
      </c>
      <c r="R29384"/>
    </row>
    <row r="29385" spans="12:18" x14ac:dyDescent="0.25">
      <c r="L29385" t="s">
        <v>37278</v>
      </c>
      <c r="M29385" t="s">
        <v>30151</v>
      </c>
      <c r="N29385" t="s">
        <v>66639</v>
      </c>
      <c r="O29385" s="76" t="s">
        <v>4356</v>
      </c>
      <c r="P29385" s="82">
        <v>554</v>
      </c>
      <c r="Q29385" s="82" t="s">
        <v>93877</v>
      </c>
      <c r="R29385"/>
    </row>
    <row r="29386" spans="12:18" x14ac:dyDescent="0.25">
      <c r="L29386" t="s">
        <v>37278</v>
      </c>
      <c r="M29386" t="s">
        <v>30858</v>
      </c>
      <c r="N29386" t="s">
        <v>66640</v>
      </c>
      <c r="O29386" s="76" t="s">
        <v>4356</v>
      </c>
      <c r="P29386" s="82">
        <v>406</v>
      </c>
      <c r="Q29386" s="82" t="s">
        <v>93879</v>
      </c>
      <c r="R29386"/>
    </row>
    <row r="29387" spans="12:18" x14ac:dyDescent="0.25">
      <c r="L29387" t="s">
        <v>37278</v>
      </c>
      <c r="M29387" t="s">
        <v>25709</v>
      </c>
      <c r="N29387" t="s">
        <v>66641</v>
      </c>
      <c r="O29387" s="76" t="s">
        <v>4374</v>
      </c>
      <c r="P29387" s="82">
        <v>11417</v>
      </c>
      <c r="Q29387" s="82" t="s">
        <v>72645</v>
      </c>
      <c r="R29387"/>
    </row>
    <row r="29388" spans="12:18" x14ac:dyDescent="0.25">
      <c r="L29388" t="s">
        <v>37278</v>
      </c>
      <c r="M29388" t="s">
        <v>25710</v>
      </c>
      <c r="N29388" t="s">
        <v>66642</v>
      </c>
      <c r="O29388" s="76" t="s">
        <v>4356</v>
      </c>
      <c r="P29388" s="82">
        <v>580</v>
      </c>
      <c r="Q29388" s="82" t="s">
        <v>93880</v>
      </c>
      <c r="R29388"/>
    </row>
    <row r="29389" spans="12:18" x14ac:dyDescent="0.25">
      <c r="L29389" t="s">
        <v>37278</v>
      </c>
      <c r="M29389" t="s">
        <v>30854</v>
      </c>
      <c r="N29389" t="s">
        <v>66643</v>
      </c>
      <c r="O29389" s="76" t="s">
        <v>4450</v>
      </c>
      <c r="P29389" s="82">
        <v>6462</v>
      </c>
      <c r="Q29389" s="82" t="s">
        <v>72645</v>
      </c>
      <c r="R29389"/>
    </row>
    <row r="29390" spans="12:18" x14ac:dyDescent="0.25">
      <c r="L29390" t="s">
        <v>37278</v>
      </c>
      <c r="M29390" t="s">
        <v>9554</v>
      </c>
      <c r="N29390" t="s">
        <v>66644</v>
      </c>
      <c r="O29390" s="76" t="s">
        <v>4356</v>
      </c>
      <c r="P29390" s="82">
        <v>3810</v>
      </c>
      <c r="Q29390" s="82" t="s">
        <v>93881</v>
      </c>
      <c r="R29390"/>
    </row>
    <row r="29391" spans="12:18" x14ac:dyDescent="0.25">
      <c r="L29391" t="s">
        <v>37278</v>
      </c>
      <c r="M29391" t="s">
        <v>25711</v>
      </c>
      <c r="N29391" t="s">
        <v>66645</v>
      </c>
      <c r="O29391" s="76" t="s">
        <v>4356</v>
      </c>
      <c r="P29391" s="82">
        <v>666</v>
      </c>
      <c r="Q29391" s="82" t="s">
        <v>93882</v>
      </c>
      <c r="R29391"/>
    </row>
    <row r="29392" spans="12:18" x14ac:dyDescent="0.25">
      <c r="L29392" t="s">
        <v>37278</v>
      </c>
      <c r="M29392" t="s">
        <v>30155</v>
      </c>
      <c r="N29392" t="s">
        <v>66646</v>
      </c>
      <c r="O29392" s="76" t="s">
        <v>4356</v>
      </c>
      <c r="P29392" s="82">
        <v>260</v>
      </c>
      <c r="Q29392" s="82" t="s">
        <v>93883</v>
      </c>
      <c r="R29392"/>
    </row>
    <row r="29393" spans="12:18" x14ac:dyDescent="0.25">
      <c r="L29393" t="s">
        <v>37278</v>
      </c>
      <c r="M29393" t="s">
        <v>27445</v>
      </c>
      <c r="N29393" t="s">
        <v>66647</v>
      </c>
      <c r="O29393" s="76" t="s">
        <v>4366</v>
      </c>
      <c r="P29393" s="82">
        <v>190</v>
      </c>
      <c r="Q29393" s="82" t="s">
        <v>93884</v>
      </c>
      <c r="R29393"/>
    </row>
    <row r="29394" spans="12:18" x14ac:dyDescent="0.25">
      <c r="L29394" t="s">
        <v>37278</v>
      </c>
      <c r="M29394" t="s">
        <v>25712</v>
      </c>
      <c r="N29394" t="s">
        <v>66648</v>
      </c>
      <c r="O29394" s="76" t="s">
        <v>4356</v>
      </c>
      <c r="P29394" s="82">
        <v>452</v>
      </c>
      <c r="Q29394" s="82" t="s">
        <v>93885</v>
      </c>
      <c r="R29394"/>
    </row>
    <row r="29395" spans="12:18" x14ac:dyDescent="0.25">
      <c r="L29395" t="s">
        <v>37278</v>
      </c>
      <c r="M29395" t="s">
        <v>25713</v>
      </c>
      <c r="N29395" t="s">
        <v>66649</v>
      </c>
      <c r="O29395" s="76" t="s">
        <v>4356</v>
      </c>
      <c r="P29395" s="82">
        <v>360</v>
      </c>
      <c r="Q29395" s="82" t="s">
        <v>93886</v>
      </c>
      <c r="R29395"/>
    </row>
    <row r="29396" spans="12:18" x14ac:dyDescent="0.25">
      <c r="L29396" t="s">
        <v>37278</v>
      </c>
      <c r="M29396" t="s">
        <v>30861</v>
      </c>
      <c r="N29396" t="s">
        <v>66650</v>
      </c>
      <c r="O29396" s="76" t="s">
        <v>4356</v>
      </c>
      <c r="P29396" s="82">
        <v>948</v>
      </c>
      <c r="Q29396" s="82" t="s">
        <v>93888</v>
      </c>
      <c r="R29396"/>
    </row>
    <row r="29397" spans="12:18" x14ac:dyDescent="0.25">
      <c r="L29397" t="s">
        <v>37278</v>
      </c>
      <c r="M29397" t="s">
        <v>25714</v>
      </c>
      <c r="N29397" t="s">
        <v>66651</v>
      </c>
      <c r="O29397" s="76" t="s">
        <v>4356</v>
      </c>
      <c r="P29397" s="82">
        <v>419</v>
      </c>
      <c r="Q29397" s="82" t="s">
        <v>93889</v>
      </c>
      <c r="R29397"/>
    </row>
    <row r="29398" spans="12:18" x14ac:dyDescent="0.25">
      <c r="L29398" t="s">
        <v>37278</v>
      </c>
      <c r="M29398" t="s">
        <v>27447</v>
      </c>
      <c r="N29398" t="s">
        <v>66652</v>
      </c>
      <c r="O29398" s="76" t="s">
        <v>4356</v>
      </c>
      <c r="P29398" s="82">
        <v>1462</v>
      </c>
      <c r="Q29398" s="82" t="s">
        <v>93890</v>
      </c>
      <c r="R29398"/>
    </row>
    <row r="29399" spans="12:18" x14ac:dyDescent="0.25">
      <c r="L29399" t="s">
        <v>37278</v>
      </c>
      <c r="M29399" t="s">
        <v>27818</v>
      </c>
      <c r="N29399" t="s">
        <v>66653</v>
      </c>
      <c r="O29399" s="76" t="s">
        <v>4366</v>
      </c>
      <c r="P29399" s="82">
        <v>312</v>
      </c>
      <c r="Q29399" s="82" t="s">
        <v>93891</v>
      </c>
      <c r="R29399"/>
    </row>
    <row r="29400" spans="12:18" x14ac:dyDescent="0.25">
      <c r="L29400" t="s">
        <v>37278</v>
      </c>
      <c r="M29400" t="s">
        <v>27820</v>
      </c>
      <c r="N29400" t="s">
        <v>66654</v>
      </c>
      <c r="O29400" s="76" t="s">
        <v>4356</v>
      </c>
      <c r="P29400" s="82">
        <v>579</v>
      </c>
      <c r="Q29400" s="82" t="s">
        <v>93892</v>
      </c>
      <c r="R29400"/>
    </row>
    <row r="29401" spans="12:18" x14ac:dyDescent="0.25">
      <c r="L29401" t="s">
        <v>37278</v>
      </c>
      <c r="M29401" t="s">
        <v>27449</v>
      </c>
      <c r="N29401" t="s">
        <v>66655</v>
      </c>
      <c r="O29401" s="76" t="s">
        <v>4366</v>
      </c>
      <c r="P29401" s="82">
        <v>210</v>
      </c>
      <c r="Q29401" s="82" t="s">
        <v>93893</v>
      </c>
      <c r="R29401"/>
    </row>
    <row r="29402" spans="12:18" x14ac:dyDescent="0.25">
      <c r="L29402" t="s">
        <v>37278</v>
      </c>
      <c r="M29402" t="s">
        <v>27450</v>
      </c>
      <c r="N29402" t="s">
        <v>66656</v>
      </c>
      <c r="O29402" s="76" t="s">
        <v>4356</v>
      </c>
      <c r="P29402" s="82">
        <v>276</v>
      </c>
      <c r="Q29402" s="82" t="s">
        <v>93894</v>
      </c>
      <c r="R29402"/>
    </row>
    <row r="29403" spans="12:18" x14ac:dyDescent="0.25">
      <c r="L29403" t="s">
        <v>37278</v>
      </c>
      <c r="M29403" t="s">
        <v>27822</v>
      </c>
      <c r="N29403" t="s">
        <v>66657</v>
      </c>
      <c r="O29403" s="76" t="s">
        <v>4356</v>
      </c>
      <c r="P29403" s="82">
        <v>463</v>
      </c>
      <c r="Q29403" s="82" t="s">
        <v>93896</v>
      </c>
      <c r="R29403"/>
    </row>
    <row r="29404" spans="12:18" x14ac:dyDescent="0.25">
      <c r="L29404" t="s">
        <v>37278</v>
      </c>
      <c r="M29404" t="s">
        <v>27824</v>
      </c>
      <c r="N29404" t="s">
        <v>66658</v>
      </c>
      <c r="O29404" s="76" t="s">
        <v>4356</v>
      </c>
      <c r="P29404" s="82">
        <v>297</v>
      </c>
      <c r="Q29404" s="82" t="s">
        <v>93898</v>
      </c>
      <c r="R29404"/>
    </row>
    <row r="29405" spans="12:18" x14ac:dyDescent="0.25">
      <c r="L29405" t="s">
        <v>37278</v>
      </c>
      <c r="M29405" t="s">
        <v>20696</v>
      </c>
      <c r="N29405" t="s">
        <v>66659</v>
      </c>
      <c r="O29405" s="76" t="s">
        <v>4356</v>
      </c>
      <c r="P29405" s="82">
        <v>982</v>
      </c>
      <c r="Q29405" s="82" t="s">
        <v>93899</v>
      </c>
      <c r="R29405"/>
    </row>
    <row r="29406" spans="12:18" x14ac:dyDescent="0.25">
      <c r="L29406" t="s">
        <v>37278</v>
      </c>
      <c r="M29406" t="s">
        <v>25716</v>
      </c>
      <c r="N29406" t="s">
        <v>66660</v>
      </c>
      <c r="O29406" s="76" t="s">
        <v>4356</v>
      </c>
      <c r="P29406" s="82">
        <v>768</v>
      </c>
      <c r="Q29406" s="82" t="s">
        <v>93900</v>
      </c>
      <c r="R29406"/>
    </row>
    <row r="29407" spans="12:18" x14ac:dyDescent="0.25">
      <c r="L29407" t="s">
        <v>37278</v>
      </c>
      <c r="M29407" t="s">
        <v>25717</v>
      </c>
      <c r="N29407" t="s">
        <v>66661</v>
      </c>
      <c r="O29407" s="76" t="s">
        <v>4356</v>
      </c>
      <c r="P29407" s="82">
        <v>336</v>
      </c>
      <c r="Q29407" s="82" t="s">
        <v>93901</v>
      </c>
      <c r="R29407"/>
    </row>
    <row r="29408" spans="12:18" x14ac:dyDescent="0.25">
      <c r="L29408" t="s">
        <v>37278</v>
      </c>
      <c r="M29408" t="s">
        <v>30865</v>
      </c>
      <c r="N29408" t="s">
        <v>66662</v>
      </c>
      <c r="O29408" s="76" t="s">
        <v>4366</v>
      </c>
      <c r="P29408" s="82">
        <v>217</v>
      </c>
      <c r="Q29408" s="82" t="s">
        <v>93902</v>
      </c>
      <c r="R29408"/>
    </row>
    <row r="29409" spans="12:18" x14ac:dyDescent="0.25">
      <c r="L29409" t="s">
        <v>37278</v>
      </c>
      <c r="M29409" t="s">
        <v>25718</v>
      </c>
      <c r="N29409" t="s">
        <v>66663</v>
      </c>
      <c r="O29409" s="76" t="s">
        <v>4366</v>
      </c>
      <c r="P29409" s="82">
        <v>206</v>
      </c>
      <c r="Q29409" s="82" t="s">
        <v>93903</v>
      </c>
      <c r="R29409"/>
    </row>
    <row r="29410" spans="12:18" x14ac:dyDescent="0.25">
      <c r="L29410" t="s">
        <v>37278</v>
      </c>
      <c r="M29410" t="s">
        <v>30160</v>
      </c>
      <c r="N29410" t="s">
        <v>66664</v>
      </c>
      <c r="O29410" s="76" t="s">
        <v>4356</v>
      </c>
      <c r="P29410" s="82">
        <v>1340</v>
      </c>
      <c r="Q29410" s="82" t="s">
        <v>93904</v>
      </c>
      <c r="R29410"/>
    </row>
    <row r="29411" spans="12:18" x14ac:dyDescent="0.25">
      <c r="L29411" t="s">
        <v>37278</v>
      </c>
      <c r="M29411" t="s">
        <v>25719</v>
      </c>
      <c r="N29411" t="s">
        <v>66665</v>
      </c>
      <c r="O29411" s="76" t="s">
        <v>4356</v>
      </c>
      <c r="P29411" s="82">
        <v>459</v>
      </c>
      <c r="Q29411" s="82" t="s">
        <v>93905</v>
      </c>
      <c r="R29411"/>
    </row>
    <row r="29412" spans="12:18" x14ac:dyDescent="0.25">
      <c r="L29412" t="s">
        <v>37278</v>
      </c>
      <c r="M29412" t="s">
        <v>30868</v>
      </c>
      <c r="N29412" t="s">
        <v>66666</v>
      </c>
      <c r="O29412" s="76" t="s">
        <v>4356</v>
      </c>
      <c r="P29412" s="82">
        <v>1345</v>
      </c>
      <c r="Q29412" s="82" t="s">
        <v>93906</v>
      </c>
      <c r="R29412"/>
    </row>
    <row r="29413" spans="12:18" x14ac:dyDescent="0.25">
      <c r="L29413" t="s">
        <v>37278</v>
      </c>
      <c r="M29413" t="s">
        <v>30164</v>
      </c>
      <c r="N29413" t="s">
        <v>66667</v>
      </c>
      <c r="O29413" s="76" t="s">
        <v>4356</v>
      </c>
      <c r="P29413" s="82">
        <v>159</v>
      </c>
      <c r="Q29413" s="82" t="s">
        <v>93907</v>
      </c>
      <c r="R29413"/>
    </row>
    <row r="29414" spans="12:18" x14ac:dyDescent="0.25">
      <c r="L29414" t="s">
        <v>37278</v>
      </c>
      <c r="M29414" t="s">
        <v>22665</v>
      </c>
      <c r="N29414" t="s">
        <v>66668</v>
      </c>
      <c r="O29414" s="76" t="s">
        <v>4356</v>
      </c>
      <c r="P29414" s="82">
        <v>2757</v>
      </c>
      <c r="Q29414" s="82" t="s">
        <v>93908</v>
      </c>
      <c r="R29414"/>
    </row>
    <row r="29415" spans="12:18" x14ac:dyDescent="0.25">
      <c r="L29415" t="s">
        <v>37278</v>
      </c>
      <c r="M29415" t="s">
        <v>20103</v>
      </c>
      <c r="N29415" t="s">
        <v>66669</v>
      </c>
      <c r="O29415" s="76" t="s">
        <v>4356</v>
      </c>
      <c r="P29415" s="82">
        <v>916</v>
      </c>
      <c r="Q29415" s="82" t="s">
        <v>93909</v>
      </c>
      <c r="R29415"/>
    </row>
    <row r="29416" spans="12:18" x14ac:dyDescent="0.25">
      <c r="L29416" t="s">
        <v>37278</v>
      </c>
      <c r="M29416" t="s">
        <v>27452</v>
      </c>
      <c r="N29416" t="s">
        <v>66670</v>
      </c>
      <c r="O29416" s="76" t="s">
        <v>4356</v>
      </c>
      <c r="P29416" s="82">
        <v>323</v>
      </c>
      <c r="Q29416" s="82" t="s">
        <v>93910</v>
      </c>
      <c r="R29416"/>
    </row>
    <row r="29417" spans="12:18" x14ac:dyDescent="0.25">
      <c r="L29417" t="s">
        <v>37278</v>
      </c>
      <c r="M29417" t="s">
        <v>30871</v>
      </c>
      <c r="N29417" t="s">
        <v>66671</v>
      </c>
      <c r="O29417" s="76" t="s">
        <v>4356</v>
      </c>
      <c r="P29417" s="82">
        <v>281</v>
      </c>
      <c r="Q29417" s="82" t="s">
        <v>93911</v>
      </c>
      <c r="R29417"/>
    </row>
    <row r="29418" spans="12:18" x14ac:dyDescent="0.25">
      <c r="L29418" t="s">
        <v>37278</v>
      </c>
      <c r="M29418" t="s">
        <v>31058</v>
      </c>
      <c r="N29418" t="s">
        <v>66672</v>
      </c>
      <c r="O29418" s="76" t="s">
        <v>4356</v>
      </c>
      <c r="P29418" s="82">
        <v>247</v>
      </c>
      <c r="Q29418" s="82" t="s">
        <v>94403</v>
      </c>
      <c r="R29418"/>
    </row>
    <row r="29419" spans="12:18" x14ac:dyDescent="0.25">
      <c r="L29419" t="s">
        <v>37278</v>
      </c>
      <c r="M29419" t="s">
        <v>30167</v>
      </c>
      <c r="N29419" t="s">
        <v>66673</v>
      </c>
      <c r="O29419" s="76" t="s">
        <v>4356</v>
      </c>
      <c r="P29419" s="82">
        <v>264</v>
      </c>
      <c r="Q29419" s="82" t="s">
        <v>93912</v>
      </c>
      <c r="R29419"/>
    </row>
    <row r="29420" spans="12:18" x14ac:dyDescent="0.25">
      <c r="L29420" t="s">
        <v>37278</v>
      </c>
      <c r="M29420" t="s">
        <v>30873</v>
      </c>
      <c r="N29420" t="s">
        <v>66674</v>
      </c>
      <c r="O29420" s="76" t="s">
        <v>4356</v>
      </c>
      <c r="P29420" s="82">
        <v>790</v>
      </c>
      <c r="Q29420" s="82" t="s">
        <v>93913</v>
      </c>
      <c r="R29420"/>
    </row>
    <row r="29421" spans="12:18" x14ac:dyDescent="0.25">
      <c r="L29421" t="s">
        <v>37278</v>
      </c>
      <c r="M29421" t="s">
        <v>27816</v>
      </c>
      <c r="N29421" t="s">
        <v>66675</v>
      </c>
      <c r="O29421" s="76" t="s">
        <v>4356</v>
      </c>
      <c r="P29421" s="82">
        <v>511</v>
      </c>
      <c r="Q29421" s="82" t="s">
        <v>93887</v>
      </c>
      <c r="R29421"/>
    </row>
    <row r="29422" spans="12:18" x14ac:dyDescent="0.25">
      <c r="L29422" t="s">
        <v>37278</v>
      </c>
      <c r="M29422" t="s">
        <v>30875</v>
      </c>
      <c r="N29422" t="s">
        <v>66676</v>
      </c>
      <c r="O29422" s="76" t="s">
        <v>4356</v>
      </c>
      <c r="P29422" s="82">
        <v>332</v>
      </c>
      <c r="Q29422" s="82" t="s">
        <v>93914</v>
      </c>
      <c r="R29422"/>
    </row>
    <row r="29423" spans="12:18" x14ac:dyDescent="0.25">
      <c r="L29423" t="s">
        <v>37278</v>
      </c>
      <c r="M29423" t="s">
        <v>30171</v>
      </c>
      <c r="N29423" t="s">
        <v>66677</v>
      </c>
      <c r="O29423" s="76" t="s">
        <v>4356</v>
      </c>
      <c r="P29423" s="82">
        <v>476</v>
      </c>
      <c r="Q29423" s="82" t="s">
        <v>93915</v>
      </c>
      <c r="R29423"/>
    </row>
    <row r="29424" spans="12:18" x14ac:dyDescent="0.25">
      <c r="L29424" t="s">
        <v>37278</v>
      </c>
      <c r="M29424" t="s">
        <v>30173</v>
      </c>
      <c r="N29424" t="s">
        <v>66678</v>
      </c>
      <c r="O29424" s="76" t="s">
        <v>4356</v>
      </c>
      <c r="P29424" s="82">
        <v>364</v>
      </c>
      <c r="Q29424" s="82" t="s">
        <v>93916</v>
      </c>
      <c r="R29424"/>
    </row>
    <row r="29425" spans="12:18" x14ac:dyDescent="0.25">
      <c r="L29425" t="s">
        <v>37278</v>
      </c>
      <c r="M29425" t="s">
        <v>25720</v>
      </c>
      <c r="N29425" t="s">
        <v>66679</v>
      </c>
      <c r="O29425" s="76" t="s">
        <v>4356</v>
      </c>
      <c r="P29425" s="82">
        <v>335</v>
      </c>
      <c r="Q29425" s="82" t="s">
        <v>93917</v>
      </c>
      <c r="R29425"/>
    </row>
    <row r="29426" spans="12:18" x14ac:dyDescent="0.25">
      <c r="L29426" t="s">
        <v>37278</v>
      </c>
      <c r="M29426" t="s">
        <v>27454</v>
      </c>
      <c r="N29426" t="s">
        <v>66680</v>
      </c>
      <c r="O29426" s="76" t="s">
        <v>4450</v>
      </c>
      <c r="P29426" s="82">
        <v>14181</v>
      </c>
      <c r="Q29426" s="82" t="s">
        <v>72645</v>
      </c>
      <c r="R29426"/>
    </row>
    <row r="29427" spans="12:18" x14ac:dyDescent="0.25">
      <c r="L29427" t="s">
        <v>37278</v>
      </c>
      <c r="M29427" t="s">
        <v>27457</v>
      </c>
      <c r="N29427" t="s">
        <v>66681</v>
      </c>
      <c r="O29427" s="76" t="s">
        <v>4356</v>
      </c>
      <c r="P29427" s="82">
        <v>328</v>
      </c>
      <c r="Q29427" s="82" t="s">
        <v>93918</v>
      </c>
      <c r="R29427"/>
    </row>
    <row r="29428" spans="12:18" x14ac:dyDescent="0.25">
      <c r="L29428" t="s">
        <v>37278</v>
      </c>
      <c r="M29428" t="s">
        <v>27829</v>
      </c>
      <c r="N29428" t="s">
        <v>66682</v>
      </c>
      <c r="O29428" s="76" t="s">
        <v>4356</v>
      </c>
      <c r="P29428" s="82">
        <v>3052</v>
      </c>
      <c r="Q29428" s="82" t="s">
        <v>93919</v>
      </c>
      <c r="R29428"/>
    </row>
    <row r="29429" spans="12:18" x14ac:dyDescent="0.25">
      <c r="L29429" t="s">
        <v>37278</v>
      </c>
      <c r="M29429" t="s">
        <v>30877</v>
      </c>
      <c r="N29429" t="s">
        <v>66683</v>
      </c>
      <c r="O29429" s="76" t="s">
        <v>4356</v>
      </c>
      <c r="P29429" s="82">
        <v>425</v>
      </c>
      <c r="Q29429" s="82" t="s">
        <v>93920</v>
      </c>
      <c r="R29429"/>
    </row>
    <row r="29430" spans="12:18" x14ac:dyDescent="0.25">
      <c r="L29430" t="s">
        <v>37278</v>
      </c>
      <c r="M29430" t="s">
        <v>25721</v>
      </c>
      <c r="N29430" t="s">
        <v>66684</v>
      </c>
      <c r="O29430" s="76" t="s">
        <v>4356</v>
      </c>
      <c r="P29430" s="82">
        <v>106</v>
      </c>
      <c r="Q29430" s="82" t="s">
        <v>93921</v>
      </c>
      <c r="R29430"/>
    </row>
    <row r="29431" spans="12:18" x14ac:dyDescent="0.25">
      <c r="L29431" t="s">
        <v>37278</v>
      </c>
      <c r="M29431" t="s">
        <v>27831</v>
      </c>
      <c r="N29431" t="s">
        <v>66685</v>
      </c>
      <c r="O29431" s="76" t="s">
        <v>4356</v>
      </c>
      <c r="P29431" s="82">
        <v>678</v>
      </c>
      <c r="Q29431" s="82" t="s">
        <v>93923</v>
      </c>
      <c r="R29431"/>
    </row>
    <row r="29432" spans="12:18" x14ac:dyDescent="0.25">
      <c r="L29432" t="s">
        <v>37278</v>
      </c>
      <c r="M29432" t="s">
        <v>30178</v>
      </c>
      <c r="N29432" t="s">
        <v>66686</v>
      </c>
      <c r="O29432" s="76" t="s">
        <v>4374</v>
      </c>
      <c r="P29432" s="82">
        <v>10335</v>
      </c>
      <c r="Q29432" s="82" t="s">
        <v>72645</v>
      </c>
      <c r="R29432"/>
    </row>
    <row r="29433" spans="12:18" x14ac:dyDescent="0.25">
      <c r="L29433" t="s">
        <v>37278</v>
      </c>
      <c r="M29433" t="s">
        <v>25723</v>
      </c>
      <c r="N29433" t="s">
        <v>66687</v>
      </c>
      <c r="O29433" s="76" t="s">
        <v>4356</v>
      </c>
      <c r="P29433" s="82">
        <v>1547</v>
      </c>
      <c r="Q29433" s="82" t="s">
        <v>93926</v>
      </c>
      <c r="R29433"/>
    </row>
    <row r="29434" spans="12:18" x14ac:dyDescent="0.25">
      <c r="L29434" t="s">
        <v>37278</v>
      </c>
      <c r="M29434" t="s">
        <v>27463</v>
      </c>
      <c r="N29434" t="s">
        <v>66688</v>
      </c>
      <c r="O29434" s="76" t="s">
        <v>4356</v>
      </c>
      <c r="P29434" s="82">
        <v>386</v>
      </c>
      <c r="Q29434" s="82" t="s">
        <v>93933</v>
      </c>
      <c r="R29434"/>
    </row>
    <row r="29435" spans="12:18" x14ac:dyDescent="0.25">
      <c r="L29435" t="s">
        <v>37278</v>
      </c>
      <c r="M29435" t="s">
        <v>30194</v>
      </c>
      <c r="N29435" t="s">
        <v>66689</v>
      </c>
      <c r="O29435" s="76" t="s">
        <v>4356</v>
      </c>
      <c r="P29435" s="82">
        <v>259</v>
      </c>
      <c r="Q29435" s="82" t="s">
        <v>93934</v>
      </c>
      <c r="R29435"/>
    </row>
    <row r="29436" spans="12:18" x14ac:dyDescent="0.25">
      <c r="L29436" t="s">
        <v>37278</v>
      </c>
      <c r="M29436" t="s">
        <v>30880</v>
      </c>
      <c r="N29436" t="s">
        <v>66690</v>
      </c>
      <c r="O29436" s="76" t="s">
        <v>4356</v>
      </c>
      <c r="P29436" s="82">
        <v>326</v>
      </c>
      <c r="Q29436" s="82" t="s">
        <v>93935</v>
      </c>
      <c r="R29436"/>
    </row>
    <row r="29437" spans="12:18" x14ac:dyDescent="0.25">
      <c r="L29437" t="s">
        <v>37278</v>
      </c>
      <c r="M29437" t="s">
        <v>30882</v>
      </c>
      <c r="N29437" t="s">
        <v>66691</v>
      </c>
      <c r="O29437" s="76" t="s">
        <v>4366</v>
      </c>
      <c r="P29437" s="82">
        <v>279</v>
      </c>
      <c r="Q29437" s="82" t="s">
        <v>93936</v>
      </c>
      <c r="R29437"/>
    </row>
    <row r="29438" spans="12:18" x14ac:dyDescent="0.25">
      <c r="L29438" t="s">
        <v>37278</v>
      </c>
      <c r="M29438" t="s">
        <v>25725</v>
      </c>
      <c r="N29438" t="s">
        <v>66692</v>
      </c>
      <c r="O29438" s="76" t="s">
        <v>4374</v>
      </c>
      <c r="P29438" s="82">
        <v>4994</v>
      </c>
      <c r="Q29438" s="82" t="s">
        <v>72645</v>
      </c>
      <c r="R29438"/>
    </row>
    <row r="29439" spans="12:18" x14ac:dyDescent="0.25">
      <c r="L29439" t="s">
        <v>37278</v>
      </c>
      <c r="M29439" t="s">
        <v>27465</v>
      </c>
      <c r="N29439" t="s">
        <v>66693</v>
      </c>
      <c r="O29439" s="76" t="s">
        <v>4356</v>
      </c>
      <c r="P29439" s="82">
        <v>1369</v>
      </c>
      <c r="Q29439" s="82" t="s">
        <v>93937</v>
      </c>
      <c r="R29439"/>
    </row>
    <row r="29440" spans="12:18" x14ac:dyDescent="0.25">
      <c r="L29440" t="s">
        <v>37278</v>
      </c>
      <c r="M29440" t="s">
        <v>27836</v>
      </c>
      <c r="N29440" t="s">
        <v>66694</v>
      </c>
      <c r="O29440" s="76" t="s">
        <v>4366</v>
      </c>
      <c r="P29440" s="82">
        <v>194</v>
      </c>
      <c r="Q29440" s="82" t="s">
        <v>93938</v>
      </c>
      <c r="R29440"/>
    </row>
    <row r="29441" spans="12:18" x14ac:dyDescent="0.25">
      <c r="L29441" t="s">
        <v>37278</v>
      </c>
      <c r="M29441" t="s">
        <v>12699</v>
      </c>
      <c r="N29441" t="s">
        <v>66695</v>
      </c>
      <c r="O29441" s="76" t="s">
        <v>4366</v>
      </c>
      <c r="P29441" s="82">
        <v>159</v>
      </c>
      <c r="Q29441" s="82" t="s">
        <v>93939</v>
      </c>
      <c r="R29441"/>
    </row>
    <row r="29442" spans="12:18" x14ac:dyDescent="0.25">
      <c r="L29442" t="s">
        <v>37278</v>
      </c>
      <c r="M29442" t="s">
        <v>30884</v>
      </c>
      <c r="N29442" t="s">
        <v>66696</v>
      </c>
      <c r="O29442" s="76" t="s">
        <v>4356</v>
      </c>
      <c r="P29442" s="82">
        <v>277</v>
      </c>
      <c r="Q29442" s="82" t="s">
        <v>93940</v>
      </c>
      <c r="R29442"/>
    </row>
    <row r="29443" spans="12:18" x14ac:dyDescent="0.25">
      <c r="L29443" t="s">
        <v>37278</v>
      </c>
      <c r="M29443" t="s">
        <v>30885</v>
      </c>
      <c r="N29443" t="s">
        <v>66697</v>
      </c>
      <c r="O29443" s="76" t="s">
        <v>4356</v>
      </c>
      <c r="P29443" s="82">
        <v>759</v>
      </c>
      <c r="Q29443" s="82" t="s">
        <v>93941</v>
      </c>
      <c r="R29443"/>
    </row>
    <row r="29444" spans="12:18" x14ac:dyDescent="0.25">
      <c r="L29444" t="s">
        <v>37278</v>
      </c>
      <c r="M29444" t="s">
        <v>27466</v>
      </c>
      <c r="N29444" t="s">
        <v>66698</v>
      </c>
      <c r="O29444" s="76" t="s">
        <v>4366</v>
      </c>
      <c r="P29444" s="82">
        <v>107</v>
      </c>
      <c r="Q29444" s="82" t="s">
        <v>93942</v>
      </c>
      <c r="R29444"/>
    </row>
    <row r="29445" spans="12:18" x14ac:dyDescent="0.25">
      <c r="L29445" t="s">
        <v>37278</v>
      </c>
      <c r="M29445" t="s">
        <v>25726</v>
      </c>
      <c r="N29445" t="s">
        <v>66699</v>
      </c>
      <c r="O29445" s="76" t="s">
        <v>4356</v>
      </c>
      <c r="P29445" s="82">
        <v>180</v>
      </c>
      <c r="Q29445" s="82" t="s">
        <v>93943</v>
      </c>
      <c r="R29445"/>
    </row>
    <row r="29446" spans="12:18" x14ac:dyDescent="0.25">
      <c r="L29446" t="s">
        <v>37278</v>
      </c>
      <c r="M29446" t="s">
        <v>14579</v>
      </c>
      <c r="N29446" t="s">
        <v>66700</v>
      </c>
      <c r="O29446" s="76" t="s">
        <v>4356</v>
      </c>
      <c r="P29446" s="82">
        <v>491</v>
      </c>
      <c r="Q29446" s="82" t="s">
        <v>93944</v>
      </c>
      <c r="R29446"/>
    </row>
    <row r="29447" spans="12:18" x14ac:dyDescent="0.25">
      <c r="L29447" t="s">
        <v>37278</v>
      </c>
      <c r="M29447" t="s">
        <v>25727</v>
      </c>
      <c r="N29447" t="s">
        <v>66701</v>
      </c>
      <c r="O29447" s="76" t="s">
        <v>4356</v>
      </c>
      <c r="P29447" s="82">
        <v>155</v>
      </c>
      <c r="Q29447" s="82" t="s">
        <v>93945</v>
      </c>
      <c r="R29447"/>
    </row>
    <row r="29448" spans="12:18" x14ac:dyDescent="0.25">
      <c r="L29448" t="s">
        <v>37278</v>
      </c>
      <c r="M29448" t="s">
        <v>27468</v>
      </c>
      <c r="N29448" t="s">
        <v>66702</v>
      </c>
      <c r="O29448" s="76" t="s">
        <v>4356</v>
      </c>
      <c r="P29448" s="82">
        <v>470</v>
      </c>
      <c r="Q29448" s="82" t="s">
        <v>93946</v>
      </c>
      <c r="R29448"/>
    </row>
    <row r="29449" spans="12:18" x14ac:dyDescent="0.25">
      <c r="L29449" t="s">
        <v>37278</v>
      </c>
      <c r="M29449" t="s">
        <v>25728</v>
      </c>
      <c r="N29449" t="s">
        <v>66703</v>
      </c>
      <c r="O29449" s="76" t="s">
        <v>4366</v>
      </c>
      <c r="P29449" s="82">
        <v>154</v>
      </c>
      <c r="Q29449" s="82" t="s">
        <v>93947</v>
      </c>
      <c r="R29449"/>
    </row>
    <row r="29450" spans="12:18" x14ac:dyDescent="0.25">
      <c r="L29450" t="s">
        <v>37278</v>
      </c>
      <c r="M29450" t="s">
        <v>30886</v>
      </c>
      <c r="N29450" t="s">
        <v>66704</v>
      </c>
      <c r="O29450" s="76" t="s">
        <v>4356</v>
      </c>
      <c r="P29450" s="82">
        <v>214</v>
      </c>
      <c r="Q29450" s="82" t="s">
        <v>93948</v>
      </c>
      <c r="R29450"/>
    </row>
    <row r="29451" spans="12:18" x14ac:dyDescent="0.25">
      <c r="L29451" t="s">
        <v>37278</v>
      </c>
      <c r="M29451" t="s">
        <v>27470</v>
      </c>
      <c r="N29451" t="s">
        <v>66705</v>
      </c>
      <c r="O29451" s="76" t="s">
        <v>4356</v>
      </c>
      <c r="P29451" s="82">
        <v>2680</v>
      </c>
      <c r="Q29451" s="82" t="s">
        <v>93949</v>
      </c>
      <c r="R29451"/>
    </row>
    <row r="29452" spans="12:18" x14ac:dyDescent="0.25">
      <c r="L29452" t="s">
        <v>37278</v>
      </c>
      <c r="M29452" t="s">
        <v>27472</v>
      </c>
      <c r="N29452" t="s">
        <v>66706</v>
      </c>
      <c r="O29452" s="76" t="s">
        <v>4356</v>
      </c>
      <c r="P29452" s="82">
        <v>404</v>
      </c>
      <c r="Q29452" s="82" t="s">
        <v>93951</v>
      </c>
      <c r="R29452"/>
    </row>
    <row r="29453" spans="12:18" x14ac:dyDescent="0.25">
      <c r="L29453" t="s">
        <v>37278</v>
      </c>
      <c r="M29453" t="s">
        <v>25730</v>
      </c>
      <c r="N29453" t="s">
        <v>66707</v>
      </c>
      <c r="O29453" s="76" t="s">
        <v>4356</v>
      </c>
      <c r="P29453" s="82">
        <v>2567</v>
      </c>
      <c r="Q29453" s="82" t="s">
        <v>93953</v>
      </c>
      <c r="R29453"/>
    </row>
    <row r="29454" spans="12:18" x14ac:dyDescent="0.25">
      <c r="L29454" t="s">
        <v>37278</v>
      </c>
      <c r="M29454" t="s">
        <v>27474</v>
      </c>
      <c r="N29454" t="s">
        <v>66708</v>
      </c>
      <c r="O29454" s="76" t="s">
        <v>4356</v>
      </c>
      <c r="P29454" s="82">
        <v>176</v>
      </c>
      <c r="Q29454" s="82" t="s">
        <v>93952</v>
      </c>
      <c r="R29454"/>
    </row>
    <row r="29455" spans="12:18" x14ac:dyDescent="0.25">
      <c r="L29455" t="s">
        <v>37278</v>
      </c>
      <c r="M29455" t="s">
        <v>27476</v>
      </c>
      <c r="N29455" t="s">
        <v>66709</v>
      </c>
      <c r="O29455" s="76" t="s">
        <v>4366</v>
      </c>
      <c r="P29455" s="82">
        <v>228</v>
      </c>
      <c r="Q29455" s="82" t="s">
        <v>93954</v>
      </c>
      <c r="R29455"/>
    </row>
    <row r="29456" spans="12:18" x14ac:dyDescent="0.25">
      <c r="L29456" t="s">
        <v>37278</v>
      </c>
      <c r="M29456" t="s">
        <v>30201</v>
      </c>
      <c r="N29456" t="s">
        <v>66710</v>
      </c>
      <c r="O29456" s="76" t="s">
        <v>4356</v>
      </c>
      <c r="P29456" s="82">
        <v>811</v>
      </c>
      <c r="Q29456" s="82" t="s">
        <v>93955</v>
      </c>
      <c r="R29456"/>
    </row>
    <row r="29457" spans="12:18" x14ac:dyDescent="0.25">
      <c r="L29457" t="s">
        <v>37278</v>
      </c>
      <c r="M29457" t="s">
        <v>30205</v>
      </c>
      <c r="N29457" t="s">
        <v>66711</v>
      </c>
      <c r="O29457" s="76" t="s">
        <v>4356</v>
      </c>
      <c r="P29457" s="82">
        <v>651</v>
      </c>
      <c r="Q29457" s="82" t="s">
        <v>93956</v>
      </c>
      <c r="R29457"/>
    </row>
    <row r="29458" spans="12:18" x14ac:dyDescent="0.25">
      <c r="L29458" t="s">
        <v>37278</v>
      </c>
      <c r="M29458" t="s">
        <v>30888</v>
      </c>
      <c r="N29458" t="s">
        <v>66712</v>
      </c>
      <c r="O29458" s="76" t="s">
        <v>4356</v>
      </c>
      <c r="P29458" s="82">
        <v>465</v>
      </c>
      <c r="Q29458" s="82" t="s">
        <v>93957</v>
      </c>
      <c r="R29458"/>
    </row>
    <row r="29459" spans="12:18" x14ac:dyDescent="0.25">
      <c r="L29459" t="s">
        <v>37278</v>
      </c>
      <c r="M29459" t="s">
        <v>27478</v>
      </c>
      <c r="N29459" t="s">
        <v>66713</v>
      </c>
      <c r="O29459" s="76" t="s">
        <v>4356</v>
      </c>
      <c r="P29459" s="82">
        <v>554</v>
      </c>
      <c r="Q29459" s="82" t="s">
        <v>93958</v>
      </c>
      <c r="R29459"/>
    </row>
    <row r="29460" spans="12:18" x14ac:dyDescent="0.25">
      <c r="L29460" t="s">
        <v>37278</v>
      </c>
      <c r="M29460" t="s">
        <v>30890</v>
      </c>
      <c r="N29460" t="s">
        <v>66714</v>
      </c>
      <c r="O29460" s="76" t="s">
        <v>4356</v>
      </c>
      <c r="P29460" s="82">
        <v>803</v>
      </c>
      <c r="Q29460" s="82" t="s">
        <v>93960</v>
      </c>
      <c r="R29460"/>
    </row>
    <row r="29461" spans="12:18" x14ac:dyDescent="0.25">
      <c r="L29461" t="s">
        <v>37278</v>
      </c>
      <c r="M29461" t="s">
        <v>27838</v>
      </c>
      <c r="N29461" t="s">
        <v>66715</v>
      </c>
      <c r="O29461" s="76" t="s">
        <v>4356</v>
      </c>
      <c r="P29461" s="82">
        <v>307</v>
      </c>
      <c r="Q29461" s="82" t="s">
        <v>93959</v>
      </c>
      <c r="R29461"/>
    </row>
    <row r="29462" spans="12:18" x14ac:dyDescent="0.25">
      <c r="L29462" t="s">
        <v>37278</v>
      </c>
      <c r="M29462" t="s">
        <v>27840</v>
      </c>
      <c r="N29462" t="s">
        <v>66716</v>
      </c>
      <c r="O29462" s="76" t="s">
        <v>4356</v>
      </c>
      <c r="P29462" s="82">
        <v>249</v>
      </c>
      <c r="Q29462" s="82" t="s">
        <v>93961</v>
      </c>
      <c r="R29462"/>
    </row>
    <row r="29463" spans="12:18" x14ac:dyDescent="0.25">
      <c r="L29463" t="s">
        <v>37278</v>
      </c>
      <c r="M29463" t="s">
        <v>27842</v>
      </c>
      <c r="N29463" t="s">
        <v>66717</v>
      </c>
      <c r="O29463" s="76" t="s">
        <v>4356</v>
      </c>
      <c r="P29463" s="82">
        <v>248</v>
      </c>
      <c r="Q29463" s="82" t="s">
        <v>93962</v>
      </c>
      <c r="R29463"/>
    </row>
    <row r="29464" spans="12:18" x14ac:dyDescent="0.25">
      <c r="L29464" t="s">
        <v>37278</v>
      </c>
      <c r="M29464" t="s">
        <v>18117</v>
      </c>
      <c r="N29464" t="s">
        <v>66718</v>
      </c>
      <c r="O29464" s="76" t="s">
        <v>4356</v>
      </c>
      <c r="P29464" s="82">
        <v>351</v>
      </c>
      <c r="Q29464" s="82" t="s">
        <v>93963</v>
      </c>
      <c r="R29464"/>
    </row>
    <row r="29465" spans="12:18" x14ac:dyDescent="0.25">
      <c r="L29465" t="s">
        <v>37278</v>
      </c>
      <c r="M29465" t="s">
        <v>25731</v>
      </c>
      <c r="N29465" t="s">
        <v>66719</v>
      </c>
      <c r="O29465" s="76" t="s">
        <v>4366</v>
      </c>
      <c r="P29465" s="82">
        <v>199</v>
      </c>
      <c r="Q29465" s="82" t="s">
        <v>93964</v>
      </c>
      <c r="R29465"/>
    </row>
    <row r="29466" spans="12:18" x14ac:dyDescent="0.25">
      <c r="L29466" t="s">
        <v>37278</v>
      </c>
      <c r="M29466" t="s">
        <v>30892</v>
      </c>
      <c r="N29466" t="s">
        <v>66720</v>
      </c>
      <c r="O29466" s="76" t="s">
        <v>4356</v>
      </c>
      <c r="P29466" s="82">
        <v>659</v>
      </c>
      <c r="Q29466" s="82" t="s">
        <v>93965</v>
      </c>
      <c r="R29466"/>
    </row>
    <row r="29467" spans="12:18" x14ac:dyDescent="0.25">
      <c r="L29467" t="s">
        <v>37278</v>
      </c>
      <c r="M29467" t="s">
        <v>30208</v>
      </c>
      <c r="N29467" t="s">
        <v>66721</v>
      </c>
      <c r="O29467" s="76" t="s">
        <v>4356</v>
      </c>
      <c r="P29467" s="82">
        <v>453</v>
      </c>
      <c r="Q29467" s="82" t="s">
        <v>93966</v>
      </c>
      <c r="R29467"/>
    </row>
    <row r="29468" spans="12:18" x14ac:dyDescent="0.25">
      <c r="L29468" t="s">
        <v>37278</v>
      </c>
      <c r="M29468" t="s">
        <v>25732</v>
      </c>
      <c r="N29468" t="s">
        <v>66722</v>
      </c>
      <c r="O29468" s="76" t="s">
        <v>4356</v>
      </c>
      <c r="P29468" s="82">
        <v>472</v>
      </c>
      <c r="Q29468" s="82" t="s">
        <v>93967</v>
      </c>
      <c r="R29468"/>
    </row>
    <row r="29469" spans="12:18" x14ac:dyDescent="0.25">
      <c r="L29469" t="s">
        <v>37278</v>
      </c>
      <c r="M29469" t="s">
        <v>27480</v>
      </c>
      <c r="N29469" t="s">
        <v>66723</v>
      </c>
      <c r="O29469" s="76" t="s">
        <v>4366</v>
      </c>
      <c r="P29469" s="82">
        <v>229</v>
      </c>
      <c r="Q29469" s="82" t="s">
        <v>93968</v>
      </c>
      <c r="R29469"/>
    </row>
    <row r="29470" spans="12:18" x14ac:dyDescent="0.25">
      <c r="L29470" t="s">
        <v>37278</v>
      </c>
      <c r="M29470" t="s">
        <v>30894</v>
      </c>
      <c r="N29470" t="s">
        <v>66724</v>
      </c>
      <c r="O29470" s="76" t="s">
        <v>4450</v>
      </c>
      <c r="P29470" s="82">
        <v>9707</v>
      </c>
      <c r="Q29470" s="82" t="s">
        <v>72645</v>
      </c>
      <c r="R29470"/>
    </row>
    <row r="29471" spans="12:18" x14ac:dyDescent="0.25">
      <c r="L29471" t="s">
        <v>37278</v>
      </c>
      <c r="M29471" t="s">
        <v>30212</v>
      </c>
      <c r="N29471" t="s">
        <v>66725</v>
      </c>
      <c r="O29471" s="76" t="s">
        <v>4356</v>
      </c>
      <c r="P29471" s="82">
        <v>393</v>
      </c>
      <c r="Q29471" s="82" t="s">
        <v>93969</v>
      </c>
      <c r="R29471"/>
    </row>
    <row r="29472" spans="12:18" x14ac:dyDescent="0.25">
      <c r="L29472" t="s">
        <v>37278</v>
      </c>
      <c r="M29472" t="s">
        <v>27482</v>
      </c>
      <c r="N29472" t="s">
        <v>66726</v>
      </c>
      <c r="O29472" s="76" t="s">
        <v>4356</v>
      </c>
      <c r="P29472" s="82">
        <v>266</v>
      </c>
      <c r="Q29472" s="82" t="s">
        <v>93970</v>
      </c>
      <c r="R29472"/>
    </row>
    <row r="29473" spans="12:18" x14ac:dyDescent="0.25">
      <c r="L29473" t="s">
        <v>37278</v>
      </c>
      <c r="M29473" t="s">
        <v>30895</v>
      </c>
      <c r="N29473" t="s">
        <v>66727</v>
      </c>
      <c r="O29473" s="76" t="s">
        <v>4450</v>
      </c>
      <c r="P29473" s="82">
        <v>10492</v>
      </c>
      <c r="Q29473" s="82" t="s">
        <v>72645</v>
      </c>
      <c r="R29473"/>
    </row>
    <row r="29474" spans="12:18" x14ac:dyDescent="0.25">
      <c r="L29474" t="s">
        <v>37278</v>
      </c>
      <c r="M29474" t="s">
        <v>25733</v>
      </c>
      <c r="N29474" t="s">
        <v>66728</v>
      </c>
      <c r="O29474" s="76" t="s">
        <v>4374</v>
      </c>
      <c r="P29474" s="82">
        <v>29080</v>
      </c>
      <c r="Q29474" s="82" t="s">
        <v>72645</v>
      </c>
      <c r="R29474"/>
    </row>
    <row r="29475" spans="12:18" x14ac:dyDescent="0.25">
      <c r="L29475" t="s">
        <v>37278</v>
      </c>
      <c r="M29475" t="s">
        <v>25734</v>
      </c>
      <c r="N29475" t="s">
        <v>66729</v>
      </c>
      <c r="O29475" s="76" t="s">
        <v>4366</v>
      </c>
      <c r="P29475" s="82">
        <v>87</v>
      </c>
      <c r="Q29475" s="82" t="s">
        <v>93971</v>
      </c>
      <c r="R29475"/>
    </row>
    <row r="29476" spans="12:18" x14ac:dyDescent="0.25">
      <c r="L29476" t="s">
        <v>37278</v>
      </c>
      <c r="M29476" t="s">
        <v>27484</v>
      </c>
      <c r="N29476" t="s">
        <v>66730</v>
      </c>
      <c r="O29476" s="76" t="s">
        <v>4356</v>
      </c>
      <c r="P29476" s="82">
        <v>2484</v>
      </c>
      <c r="Q29476" s="82" t="s">
        <v>93972</v>
      </c>
      <c r="R29476"/>
    </row>
    <row r="29477" spans="12:18" x14ac:dyDescent="0.25">
      <c r="L29477" t="s">
        <v>37278</v>
      </c>
      <c r="M29477" t="s">
        <v>27843</v>
      </c>
      <c r="N29477" t="s">
        <v>66731</v>
      </c>
      <c r="O29477" s="76" t="s">
        <v>4356</v>
      </c>
      <c r="P29477" s="82">
        <v>522</v>
      </c>
      <c r="Q29477" s="82" t="s">
        <v>93973</v>
      </c>
      <c r="R29477"/>
    </row>
    <row r="29478" spans="12:18" x14ac:dyDescent="0.25">
      <c r="L29478" t="s">
        <v>37278</v>
      </c>
      <c r="M29478" t="s">
        <v>27486</v>
      </c>
      <c r="N29478" t="s">
        <v>66732</v>
      </c>
      <c r="O29478" s="76" t="s">
        <v>4366</v>
      </c>
      <c r="P29478" s="82">
        <v>198</v>
      </c>
      <c r="Q29478" s="82" t="s">
        <v>93974</v>
      </c>
      <c r="R29478"/>
    </row>
    <row r="29479" spans="12:18" x14ac:dyDescent="0.25">
      <c r="L29479" t="s">
        <v>37278</v>
      </c>
      <c r="M29479" t="s">
        <v>30897</v>
      </c>
      <c r="N29479" t="s">
        <v>66733</v>
      </c>
      <c r="O29479" s="76" t="s">
        <v>4356</v>
      </c>
      <c r="P29479" s="82">
        <v>4198</v>
      </c>
      <c r="Q29479" s="82" t="s">
        <v>93975</v>
      </c>
      <c r="R29479"/>
    </row>
    <row r="29480" spans="12:18" x14ac:dyDescent="0.25">
      <c r="L29480" t="s">
        <v>37278</v>
      </c>
      <c r="M29480" t="s">
        <v>25735</v>
      </c>
      <c r="N29480" t="s">
        <v>66734</v>
      </c>
      <c r="O29480" s="76" t="s">
        <v>4356</v>
      </c>
      <c r="P29480" s="82">
        <v>533</v>
      </c>
      <c r="Q29480" s="82" t="s">
        <v>93976</v>
      </c>
      <c r="R29480"/>
    </row>
    <row r="29481" spans="12:18" x14ac:dyDescent="0.25">
      <c r="L29481" t="s">
        <v>37278</v>
      </c>
      <c r="M29481" t="s">
        <v>25736</v>
      </c>
      <c r="N29481" t="s">
        <v>66735</v>
      </c>
      <c r="O29481" s="76" t="s">
        <v>4356</v>
      </c>
      <c r="P29481" s="82">
        <v>1022</v>
      </c>
      <c r="Q29481" s="82" t="s">
        <v>93977</v>
      </c>
      <c r="R29481"/>
    </row>
    <row r="29482" spans="12:18" x14ac:dyDescent="0.25">
      <c r="L29482" t="s">
        <v>37278</v>
      </c>
      <c r="M29482" t="s">
        <v>27845</v>
      </c>
      <c r="N29482" t="s">
        <v>66736</v>
      </c>
      <c r="O29482" s="76" t="s">
        <v>4356</v>
      </c>
      <c r="P29482" s="82">
        <v>387</v>
      </c>
      <c r="Q29482" s="82" t="s">
        <v>93978</v>
      </c>
      <c r="R29482"/>
    </row>
    <row r="29483" spans="12:18" x14ac:dyDescent="0.25">
      <c r="L29483" t="s">
        <v>37278</v>
      </c>
      <c r="M29483" t="s">
        <v>25737</v>
      </c>
      <c r="N29483" t="s">
        <v>66737</v>
      </c>
      <c r="O29483" s="76" t="s">
        <v>4366</v>
      </c>
      <c r="P29483" s="82">
        <v>159</v>
      </c>
      <c r="Q29483" s="82" t="s">
        <v>93979</v>
      </c>
      <c r="R29483"/>
    </row>
    <row r="29484" spans="12:18" x14ac:dyDescent="0.25">
      <c r="L29484" t="s">
        <v>37278</v>
      </c>
      <c r="M29484" t="s">
        <v>27488</v>
      </c>
      <c r="N29484" t="s">
        <v>66738</v>
      </c>
      <c r="O29484" s="76" t="s">
        <v>4356</v>
      </c>
      <c r="P29484" s="82">
        <v>677</v>
      </c>
      <c r="Q29484" s="82" t="s">
        <v>93980</v>
      </c>
      <c r="R29484"/>
    </row>
    <row r="29485" spans="12:18" x14ac:dyDescent="0.25">
      <c r="L29485" t="s">
        <v>37278</v>
      </c>
      <c r="M29485" t="s">
        <v>30899</v>
      </c>
      <c r="N29485" t="s">
        <v>66739</v>
      </c>
      <c r="O29485" s="76" t="s">
        <v>4356</v>
      </c>
      <c r="P29485" s="82">
        <v>394</v>
      </c>
      <c r="Q29485" s="82" t="s">
        <v>93981</v>
      </c>
      <c r="R29485"/>
    </row>
    <row r="29486" spans="12:18" x14ac:dyDescent="0.25">
      <c r="L29486" t="s">
        <v>37278</v>
      </c>
      <c r="M29486" t="s">
        <v>30221</v>
      </c>
      <c r="N29486" t="s">
        <v>66740</v>
      </c>
      <c r="O29486" s="76" t="s">
        <v>4374</v>
      </c>
      <c r="P29486" s="82">
        <v>16166</v>
      </c>
      <c r="Q29486" s="82" t="s">
        <v>72645</v>
      </c>
      <c r="R29486"/>
    </row>
    <row r="29487" spans="12:18" x14ac:dyDescent="0.25">
      <c r="L29487" t="s">
        <v>37278</v>
      </c>
      <c r="M29487" t="s">
        <v>30218</v>
      </c>
      <c r="N29487" t="s">
        <v>66741</v>
      </c>
      <c r="O29487" s="76" t="s">
        <v>4356</v>
      </c>
      <c r="P29487" s="82">
        <v>415</v>
      </c>
      <c r="Q29487" s="82" t="s">
        <v>93982</v>
      </c>
      <c r="R29487"/>
    </row>
    <row r="29488" spans="12:18" x14ac:dyDescent="0.25">
      <c r="L29488" t="s">
        <v>37278</v>
      </c>
      <c r="M29488" t="s">
        <v>27847</v>
      </c>
      <c r="N29488" t="s">
        <v>66742</v>
      </c>
      <c r="O29488" s="76" t="s">
        <v>4356</v>
      </c>
      <c r="P29488" s="82">
        <v>473</v>
      </c>
      <c r="Q29488" s="82" t="s">
        <v>93983</v>
      </c>
      <c r="R29488"/>
    </row>
    <row r="29489" spans="12:18" x14ac:dyDescent="0.25">
      <c r="L29489" t="s">
        <v>37278</v>
      </c>
      <c r="M29489" t="s">
        <v>30224</v>
      </c>
      <c r="N29489" t="s">
        <v>66743</v>
      </c>
      <c r="O29489" s="76" t="s">
        <v>4356</v>
      </c>
      <c r="P29489" s="82">
        <v>645</v>
      </c>
      <c r="Q29489" s="82" t="s">
        <v>93984</v>
      </c>
      <c r="R29489"/>
    </row>
    <row r="29490" spans="12:18" x14ac:dyDescent="0.25">
      <c r="L29490" t="s">
        <v>37278</v>
      </c>
      <c r="M29490" t="s">
        <v>30227</v>
      </c>
      <c r="N29490" t="s">
        <v>66744</v>
      </c>
      <c r="O29490" s="76" t="s">
        <v>4356</v>
      </c>
      <c r="P29490" s="82">
        <v>147</v>
      </c>
      <c r="Q29490" s="82" t="s">
        <v>93985</v>
      </c>
      <c r="R29490"/>
    </row>
    <row r="29491" spans="12:18" x14ac:dyDescent="0.25">
      <c r="L29491" t="s">
        <v>37278</v>
      </c>
      <c r="M29491" t="s">
        <v>27490</v>
      </c>
      <c r="N29491" t="s">
        <v>66745</v>
      </c>
      <c r="O29491" s="76" t="s">
        <v>4356</v>
      </c>
      <c r="P29491" s="82">
        <v>707</v>
      </c>
      <c r="Q29491" s="82" t="s">
        <v>93986</v>
      </c>
      <c r="R29491"/>
    </row>
    <row r="29492" spans="12:18" x14ac:dyDescent="0.25">
      <c r="L29492" t="s">
        <v>37278</v>
      </c>
      <c r="M29492" t="s">
        <v>25738</v>
      </c>
      <c r="N29492" t="s">
        <v>66746</v>
      </c>
      <c r="O29492" s="76" t="s">
        <v>4356</v>
      </c>
      <c r="P29492" s="82">
        <v>2097</v>
      </c>
      <c r="Q29492" s="82" t="s">
        <v>93987</v>
      </c>
      <c r="R29492"/>
    </row>
    <row r="29493" spans="12:18" x14ac:dyDescent="0.25">
      <c r="L29493" t="s">
        <v>37278</v>
      </c>
      <c r="M29493" t="s">
        <v>25739</v>
      </c>
      <c r="N29493" t="s">
        <v>66747</v>
      </c>
      <c r="O29493" s="76" t="s">
        <v>4356</v>
      </c>
      <c r="P29493" s="82">
        <v>343</v>
      </c>
      <c r="Q29493" s="82" t="s">
        <v>93988</v>
      </c>
      <c r="R29493"/>
    </row>
    <row r="29494" spans="12:18" x14ac:dyDescent="0.25">
      <c r="L29494" t="s">
        <v>37278</v>
      </c>
      <c r="M29494" t="s">
        <v>30901</v>
      </c>
      <c r="N29494" t="s">
        <v>66748</v>
      </c>
      <c r="O29494" s="76" t="s">
        <v>4356</v>
      </c>
      <c r="P29494" s="82">
        <v>529</v>
      </c>
      <c r="Q29494" s="82" t="s">
        <v>93989</v>
      </c>
      <c r="R29494"/>
    </row>
    <row r="29495" spans="12:18" x14ac:dyDescent="0.25">
      <c r="L29495" t="s">
        <v>37278</v>
      </c>
      <c r="M29495" t="s">
        <v>27492</v>
      </c>
      <c r="N29495" t="s">
        <v>66749</v>
      </c>
      <c r="O29495" s="76" t="s">
        <v>4374</v>
      </c>
      <c r="P29495" s="82">
        <v>2686</v>
      </c>
      <c r="Q29495" s="82" t="s">
        <v>72645</v>
      </c>
      <c r="R29495"/>
    </row>
    <row r="29496" spans="12:18" x14ac:dyDescent="0.25">
      <c r="L29496" t="s">
        <v>37278</v>
      </c>
      <c r="M29496" t="s">
        <v>27493</v>
      </c>
      <c r="N29496" t="s">
        <v>66750</v>
      </c>
      <c r="O29496" s="76" t="s">
        <v>4356</v>
      </c>
      <c r="P29496" s="82">
        <v>735</v>
      </c>
      <c r="Q29496" s="82" t="s">
        <v>93990</v>
      </c>
      <c r="R29496"/>
    </row>
    <row r="29497" spans="12:18" x14ac:dyDescent="0.25">
      <c r="L29497" t="s">
        <v>37278</v>
      </c>
      <c r="M29497" t="s">
        <v>30902</v>
      </c>
      <c r="N29497" t="s">
        <v>66751</v>
      </c>
      <c r="O29497" s="76" t="s">
        <v>4356</v>
      </c>
      <c r="P29497" s="82">
        <v>1022</v>
      </c>
      <c r="Q29497" s="82" t="s">
        <v>93991</v>
      </c>
      <c r="R29497"/>
    </row>
    <row r="29498" spans="12:18" x14ac:dyDescent="0.25">
      <c r="L29498" t="s">
        <v>37278</v>
      </c>
      <c r="M29498" t="s">
        <v>27849</v>
      </c>
      <c r="N29498" t="s">
        <v>66752</v>
      </c>
      <c r="O29498" s="76" t="s">
        <v>4366</v>
      </c>
      <c r="P29498" s="82">
        <v>140</v>
      </c>
      <c r="Q29498" s="82" t="s">
        <v>93992</v>
      </c>
      <c r="R29498"/>
    </row>
    <row r="29499" spans="12:18" x14ac:dyDescent="0.25">
      <c r="L29499" t="s">
        <v>37278</v>
      </c>
      <c r="M29499" t="s">
        <v>27495</v>
      </c>
      <c r="N29499" t="s">
        <v>66753</v>
      </c>
      <c r="O29499" s="76" t="s">
        <v>4366</v>
      </c>
      <c r="P29499" s="82">
        <v>180</v>
      </c>
      <c r="Q29499" s="82" t="s">
        <v>93993</v>
      </c>
      <c r="R29499"/>
    </row>
    <row r="29500" spans="12:18" x14ac:dyDescent="0.25">
      <c r="L29500" t="s">
        <v>37278</v>
      </c>
      <c r="M29500" t="s">
        <v>30903</v>
      </c>
      <c r="N29500" t="s">
        <v>66754</v>
      </c>
      <c r="O29500" s="76" t="s">
        <v>4356</v>
      </c>
      <c r="P29500" s="82">
        <v>299</v>
      </c>
      <c r="Q29500" s="82" t="s">
        <v>93994</v>
      </c>
      <c r="R29500"/>
    </row>
    <row r="29501" spans="12:18" x14ac:dyDescent="0.25">
      <c r="L29501" t="s">
        <v>37278</v>
      </c>
      <c r="M29501" t="s">
        <v>25740</v>
      </c>
      <c r="N29501" t="s">
        <v>66755</v>
      </c>
      <c r="O29501" s="76" t="s">
        <v>4356</v>
      </c>
      <c r="P29501" s="82">
        <v>378</v>
      </c>
      <c r="Q29501" s="82" t="s">
        <v>93995</v>
      </c>
      <c r="R29501"/>
    </row>
    <row r="29502" spans="12:18" x14ac:dyDescent="0.25">
      <c r="L29502" t="s">
        <v>37278</v>
      </c>
      <c r="M29502" t="s">
        <v>30231</v>
      </c>
      <c r="N29502" t="s">
        <v>66756</v>
      </c>
      <c r="O29502" s="76" t="s">
        <v>4374</v>
      </c>
      <c r="P29502" s="82">
        <v>1567</v>
      </c>
      <c r="Q29502" s="82" t="s">
        <v>72645</v>
      </c>
      <c r="R29502"/>
    </row>
    <row r="29503" spans="12:18" x14ac:dyDescent="0.25">
      <c r="L29503" t="s">
        <v>37278</v>
      </c>
      <c r="M29503" t="s">
        <v>27496</v>
      </c>
      <c r="N29503" t="s">
        <v>66757</v>
      </c>
      <c r="O29503" s="76" t="s">
        <v>4356</v>
      </c>
      <c r="P29503" s="82">
        <v>495</v>
      </c>
      <c r="Q29503" s="82" t="s">
        <v>93996</v>
      </c>
      <c r="R29503"/>
    </row>
    <row r="29504" spans="12:18" x14ac:dyDescent="0.25">
      <c r="L29504" t="s">
        <v>37278</v>
      </c>
      <c r="M29504" t="s">
        <v>30235</v>
      </c>
      <c r="N29504" t="s">
        <v>66758</v>
      </c>
      <c r="O29504" s="76" t="s">
        <v>4356</v>
      </c>
      <c r="P29504" s="82">
        <v>805</v>
      </c>
      <c r="Q29504" s="82" t="s">
        <v>93997</v>
      </c>
      <c r="R29504"/>
    </row>
    <row r="29505" spans="12:18" x14ac:dyDescent="0.25">
      <c r="L29505" t="s">
        <v>37278</v>
      </c>
      <c r="M29505" t="s">
        <v>27498</v>
      </c>
      <c r="N29505" t="s">
        <v>66759</v>
      </c>
      <c r="O29505" s="76" t="s">
        <v>4356</v>
      </c>
      <c r="P29505" s="82">
        <v>1160</v>
      </c>
      <c r="Q29505" s="82" t="s">
        <v>93998</v>
      </c>
      <c r="R29505"/>
    </row>
    <row r="29506" spans="12:18" x14ac:dyDescent="0.25">
      <c r="L29506" t="s">
        <v>37278</v>
      </c>
      <c r="M29506" t="s">
        <v>27851</v>
      </c>
      <c r="N29506" t="s">
        <v>66760</v>
      </c>
      <c r="O29506" s="76" t="s">
        <v>4356</v>
      </c>
      <c r="P29506" s="82">
        <v>454</v>
      </c>
      <c r="Q29506" s="82" t="s">
        <v>93999</v>
      </c>
      <c r="R29506"/>
    </row>
    <row r="29507" spans="12:18" x14ac:dyDescent="0.25">
      <c r="L29507" t="s">
        <v>37278</v>
      </c>
      <c r="M29507" t="s">
        <v>25741</v>
      </c>
      <c r="N29507" t="s">
        <v>66761</v>
      </c>
      <c r="O29507" s="76" t="s">
        <v>4356</v>
      </c>
      <c r="P29507" s="82">
        <v>1057</v>
      </c>
      <c r="Q29507" s="82" t="s">
        <v>94000</v>
      </c>
      <c r="R29507"/>
    </row>
    <row r="29508" spans="12:18" x14ac:dyDescent="0.25">
      <c r="L29508" t="s">
        <v>37278</v>
      </c>
      <c r="M29508" t="s">
        <v>27500</v>
      </c>
      <c r="N29508" t="s">
        <v>66762</v>
      </c>
      <c r="O29508" s="76" t="s">
        <v>4356</v>
      </c>
      <c r="P29508" s="82">
        <v>807</v>
      </c>
      <c r="Q29508" s="82" t="s">
        <v>94001</v>
      </c>
      <c r="R29508"/>
    </row>
    <row r="29509" spans="12:18" x14ac:dyDescent="0.25">
      <c r="L29509" t="s">
        <v>37278</v>
      </c>
      <c r="M29509" t="s">
        <v>30905</v>
      </c>
      <c r="N29509" t="s">
        <v>66763</v>
      </c>
      <c r="O29509" s="76" t="s">
        <v>4356</v>
      </c>
      <c r="P29509" s="82">
        <v>1291</v>
      </c>
      <c r="Q29509" s="82" t="s">
        <v>94002</v>
      </c>
      <c r="R29509"/>
    </row>
    <row r="29510" spans="12:18" x14ac:dyDescent="0.25">
      <c r="L29510" t="s">
        <v>37278</v>
      </c>
      <c r="M29510" t="s">
        <v>25742</v>
      </c>
      <c r="N29510" t="s">
        <v>66764</v>
      </c>
      <c r="O29510" s="76" t="s">
        <v>4374</v>
      </c>
      <c r="P29510" s="82">
        <v>6883</v>
      </c>
      <c r="Q29510" s="82" t="s">
        <v>94003</v>
      </c>
      <c r="R29510"/>
    </row>
    <row r="29511" spans="12:18" x14ac:dyDescent="0.25">
      <c r="L29511" t="s">
        <v>37278</v>
      </c>
      <c r="M29511" t="s">
        <v>30237</v>
      </c>
      <c r="N29511" t="s">
        <v>66765</v>
      </c>
      <c r="O29511" s="76" t="s">
        <v>4366</v>
      </c>
      <c r="P29511" s="82">
        <v>188</v>
      </c>
      <c r="Q29511" s="82" t="s">
        <v>94004</v>
      </c>
      <c r="R29511"/>
    </row>
    <row r="29512" spans="12:18" x14ac:dyDescent="0.25">
      <c r="L29512" t="s">
        <v>37278</v>
      </c>
      <c r="M29512" t="s">
        <v>30908</v>
      </c>
      <c r="N29512" t="s">
        <v>66766</v>
      </c>
      <c r="O29512" s="76" t="s">
        <v>4374</v>
      </c>
      <c r="P29512" s="82">
        <v>18641</v>
      </c>
      <c r="Q29512" s="82" t="s">
        <v>94006</v>
      </c>
      <c r="R29512"/>
    </row>
    <row r="29513" spans="12:18" x14ac:dyDescent="0.25">
      <c r="L29513" t="s">
        <v>37278</v>
      </c>
      <c r="M29513" t="s">
        <v>25743</v>
      </c>
      <c r="N29513" t="s">
        <v>66767</v>
      </c>
      <c r="O29513" s="76" t="s">
        <v>4374</v>
      </c>
      <c r="P29513" s="82">
        <v>1674</v>
      </c>
      <c r="Q29513" s="82" t="s">
        <v>94007</v>
      </c>
      <c r="R29513"/>
    </row>
    <row r="29514" spans="12:18" x14ac:dyDescent="0.25">
      <c r="L29514" t="s">
        <v>37278</v>
      </c>
      <c r="M29514" t="s">
        <v>27505</v>
      </c>
      <c r="N29514" t="s">
        <v>66768</v>
      </c>
      <c r="O29514" s="76" t="s">
        <v>4366</v>
      </c>
      <c r="P29514" s="82">
        <v>119</v>
      </c>
      <c r="Q29514" s="82" t="s">
        <v>94009</v>
      </c>
      <c r="R29514"/>
    </row>
    <row r="29515" spans="12:18" x14ac:dyDescent="0.25">
      <c r="L29515" t="s">
        <v>37278</v>
      </c>
      <c r="M29515" t="s">
        <v>27853</v>
      </c>
      <c r="N29515" t="s">
        <v>66769</v>
      </c>
      <c r="O29515" s="76" t="s">
        <v>4356</v>
      </c>
      <c r="P29515" s="82">
        <v>492</v>
      </c>
      <c r="Q29515" s="82" t="s">
        <v>94011</v>
      </c>
      <c r="R29515"/>
    </row>
    <row r="29516" spans="12:18" x14ac:dyDescent="0.25">
      <c r="L29516" t="s">
        <v>37278</v>
      </c>
      <c r="M29516" t="s">
        <v>25744</v>
      </c>
      <c r="N29516" t="s">
        <v>66770</v>
      </c>
      <c r="O29516" s="76" t="s">
        <v>4366</v>
      </c>
      <c r="P29516" s="82">
        <v>162</v>
      </c>
      <c r="Q29516" s="82" t="s">
        <v>94012</v>
      </c>
      <c r="R29516"/>
    </row>
    <row r="29517" spans="12:18" x14ac:dyDescent="0.25">
      <c r="L29517" t="s">
        <v>37278</v>
      </c>
      <c r="M29517" t="s">
        <v>27855</v>
      </c>
      <c r="N29517" t="s">
        <v>66771</v>
      </c>
      <c r="O29517" s="76" t="s">
        <v>4356</v>
      </c>
      <c r="P29517" s="82">
        <v>711</v>
      </c>
      <c r="Q29517" s="82" t="s">
        <v>94013</v>
      </c>
      <c r="R29517"/>
    </row>
    <row r="29518" spans="12:18" x14ac:dyDescent="0.25">
      <c r="L29518" t="s">
        <v>37278</v>
      </c>
      <c r="M29518" t="s">
        <v>30910</v>
      </c>
      <c r="N29518" t="s">
        <v>66772</v>
      </c>
      <c r="O29518" s="76" t="s">
        <v>4366</v>
      </c>
      <c r="P29518" s="82">
        <v>189</v>
      </c>
      <c r="Q29518" s="82" t="s">
        <v>94014</v>
      </c>
      <c r="R29518"/>
    </row>
    <row r="29519" spans="12:18" x14ac:dyDescent="0.25">
      <c r="L29519" t="s">
        <v>37278</v>
      </c>
      <c r="M29519" t="s">
        <v>27856</v>
      </c>
      <c r="N29519" t="s">
        <v>66773</v>
      </c>
      <c r="O29519" s="76" t="s">
        <v>4356</v>
      </c>
      <c r="P29519" s="82">
        <v>176</v>
      </c>
      <c r="Q29519" s="82" t="s">
        <v>94015</v>
      </c>
      <c r="R29519"/>
    </row>
    <row r="29520" spans="12:18" x14ac:dyDescent="0.25">
      <c r="L29520" t="s">
        <v>37278</v>
      </c>
      <c r="M29520" t="s">
        <v>25745</v>
      </c>
      <c r="N29520" t="s">
        <v>66774</v>
      </c>
      <c r="O29520" s="76" t="s">
        <v>4374</v>
      </c>
      <c r="P29520" s="82">
        <v>2626</v>
      </c>
      <c r="Q29520" s="82" t="s">
        <v>72645</v>
      </c>
      <c r="R29520"/>
    </row>
    <row r="29521" spans="12:18" x14ac:dyDescent="0.25">
      <c r="L29521" t="s">
        <v>37278</v>
      </c>
      <c r="M29521" t="s">
        <v>30912</v>
      </c>
      <c r="N29521" t="s">
        <v>66775</v>
      </c>
      <c r="O29521" s="76" t="s">
        <v>4356</v>
      </c>
      <c r="P29521" s="82">
        <v>1759</v>
      </c>
      <c r="Q29521" s="82" t="s">
        <v>94016</v>
      </c>
      <c r="R29521"/>
    </row>
    <row r="29522" spans="12:18" x14ac:dyDescent="0.25">
      <c r="L29522" t="s">
        <v>37278</v>
      </c>
      <c r="M29522" t="s">
        <v>27509</v>
      </c>
      <c r="N29522" t="s">
        <v>66776</v>
      </c>
      <c r="O29522" s="76" t="s">
        <v>4356</v>
      </c>
      <c r="P29522" s="82">
        <v>903</v>
      </c>
      <c r="Q29522" s="82" t="s">
        <v>94017</v>
      </c>
      <c r="R29522"/>
    </row>
    <row r="29523" spans="12:18" x14ac:dyDescent="0.25">
      <c r="L29523" t="s">
        <v>37278</v>
      </c>
      <c r="M29523" t="s">
        <v>27857</v>
      </c>
      <c r="N29523" t="s">
        <v>66777</v>
      </c>
      <c r="O29523" s="76" t="s">
        <v>4374</v>
      </c>
      <c r="P29523" s="82">
        <v>508</v>
      </c>
      <c r="Q29523" s="82" t="s">
        <v>72645</v>
      </c>
      <c r="R29523"/>
    </row>
    <row r="29524" spans="12:18" x14ac:dyDescent="0.25">
      <c r="L29524" t="s">
        <v>37278</v>
      </c>
      <c r="M29524" t="s">
        <v>4402</v>
      </c>
      <c r="N29524" t="s">
        <v>66778</v>
      </c>
      <c r="O29524" s="76" t="s">
        <v>4374</v>
      </c>
      <c r="P29524" s="82">
        <v>1240</v>
      </c>
      <c r="Q29524" s="82" t="s">
        <v>72645</v>
      </c>
      <c r="R29524"/>
    </row>
    <row r="29525" spans="12:18" x14ac:dyDescent="0.25">
      <c r="L29525" t="s">
        <v>37278</v>
      </c>
      <c r="M29525" t="s">
        <v>27511</v>
      </c>
      <c r="N29525" t="s">
        <v>66779</v>
      </c>
      <c r="O29525" s="76" t="s">
        <v>4356</v>
      </c>
      <c r="P29525" s="82">
        <v>3805</v>
      </c>
      <c r="Q29525" s="82" t="s">
        <v>94019</v>
      </c>
      <c r="R29525"/>
    </row>
    <row r="29526" spans="12:18" x14ac:dyDescent="0.25">
      <c r="L29526" t="s">
        <v>37278</v>
      </c>
      <c r="M29526" t="s">
        <v>30914</v>
      </c>
      <c r="N29526" t="s">
        <v>66780</v>
      </c>
      <c r="O29526" s="76" t="s">
        <v>4356</v>
      </c>
      <c r="P29526" s="82">
        <v>817</v>
      </c>
      <c r="Q29526" s="82" t="s">
        <v>94020</v>
      </c>
      <c r="R29526"/>
    </row>
    <row r="29527" spans="12:18" x14ac:dyDescent="0.25">
      <c r="L29527" t="s">
        <v>37278</v>
      </c>
      <c r="M29527" t="s">
        <v>30250</v>
      </c>
      <c r="N29527" t="s">
        <v>66781</v>
      </c>
      <c r="O29527" s="76" t="s">
        <v>4356</v>
      </c>
      <c r="P29527" s="82">
        <v>354</v>
      </c>
      <c r="Q29527" s="82" t="s">
        <v>94021</v>
      </c>
      <c r="R29527"/>
    </row>
    <row r="29528" spans="12:18" x14ac:dyDescent="0.25">
      <c r="L29528" t="s">
        <v>37278</v>
      </c>
      <c r="M29528" t="s">
        <v>27921</v>
      </c>
      <c r="N29528" t="s">
        <v>66782</v>
      </c>
      <c r="O29528" s="76" t="s">
        <v>4374</v>
      </c>
      <c r="P29528" s="82">
        <v>6123</v>
      </c>
      <c r="Q29528" s="82" t="s">
        <v>72645</v>
      </c>
      <c r="R29528"/>
    </row>
    <row r="29529" spans="12:18" x14ac:dyDescent="0.25">
      <c r="L29529" t="s">
        <v>37278</v>
      </c>
      <c r="M29529" t="s">
        <v>30915</v>
      </c>
      <c r="N29529" t="s">
        <v>66783</v>
      </c>
      <c r="O29529" s="76" t="s">
        <v>4356</v>
      </c>
      <c r="P29529" s="82">
        <v>132</v>
      </c>
      <c r="Q29529" s="82" t="s">
        <v>94022</v>
      </c>
      <c r="R29529"/>
    </row>
    <row r="29530" spans="12:18" x14ac:dyDescent="0.25">
      <c r="L29530" t="s">
        <v>37278</v>
      </c>
      <c r="M29530" t="s">
        <v>25920</v>
      </c>
      <c r="N29530" t="s">
        <v>66784</v>
      </c>
      <c r="O29530" s="76" t="s">
        <v>4356</v>
      </c>
      <c r="P29530" s="82">
        <v>932</v>
      </c>
      <c r="Q29530" s="82" t="s">
        <v>94024</v>
      </c>
      <c r="R29530"/>
    </row>
    <row r="29531" spans="12:18" x14ac:dyDescent="0.25">
      <c r="L29531" t="s">
        <v>37278</v>
      </c>
      <c r="M29531" t="s">
        <v>30916</v>
      </c>
      <c r="N29531" t="s">
        <v>66785</v>
      </c>
      <c r="O29531" s="76" t="s">
        <v>4356</v>
      </c>
      <c r="P29531" s="82">
        <v>236</v>
      </c>
      <c r="Q29531" s="82" t="s">
        <v>94025</v>
      </c>
      <c r="R29531"/>
    </row>
    <row r="29532" spans="12:18" x14ac:dyDescent="0.25">
      <c r="L29532" t="s">
        <v>37278</v>
      </c>
      <c r="M29532" t="s">
        <v>30254</v>
      </c>
      <c r="N29532" t="s">
        <v>66786</v>
      </c>
      <c r="O29532" s="76" t="s">
        <v>4356</v>
      </c>
      <c r="P29532" s="82">
        <v>331</v>
      </c>
      <c r="Q29532" s="82" t="s">
        <v>94026</v>
      </c>
      <c r="R29532"/>
    </row>
    <row r="29533" spans="12:18" x14ac:dyDescent="0.25">
      <c r="L29533" t="s">
        <v>37278</v>
      </c>
      <c r="M29533" t="s">
        <v>30917</v>
      </c>
      <c r="N29533" t="s">
        <v>66787</v>
      </c>
      <c r="O29533" s="76" t="s">
        <v>4356</v>
      </c>
      <c r="P29533" s="82">
        <v>609</v>
      </c>
      <c r="Q29533" s="82" t="s">
        <v>94027</v>
      </c>
      <c r="R29533"/>
    </row>
    <row r="29534" spans="12:18" x14ac:dyDescent="0.25">
      <c r="L29534" t="s">
        <v>37278</v>
      </c>
      <c r="M29534" t="s">
        <v>30918</v>
      </c>
      <c r="N29534" t="s">
        <v>66788</v>
      </c>
      <c r="O29534" s="76" t="s">
        <v>4356</v>
      </c>
      <c r="P29534" s="82">
        <v>699</v>
      </c>
      <c r="Q29534" s="82" t="s">
        <v>94028</v>
      </c>
      <c r="R29534"/>
    </row>
    <row r="29535" spans="12:18" x14ac:dyDescent="0.25">
      <c r="L29535" t="s">
        <v>37278</v>
      </c>
      <c r="M29535" t="s">
        <v>30258</v>
      </c>
      <c r="N29535" t="s">
        <v>66789</v>
      </c>
      <c r="O29535" s="76" t="s">
        <v>4356</v>
      </c>
      <c r="P29535" s="82">
        <v>997</v>
      </c>
      <c r="Q29535" s="82" t="s">
        <v>94029</v>
      </c>
      <c r="R29535"/>
    </row>
    <row r="29536" spans="12:18" x14ac:dyDescent="0.25">
      <c r="L29536" t="s">
        <v>37278</v>
      </c>
      <c r="M29536" t="s">
        <v>25747</v>
      </c>
      <c r="N29536" t="s">
        <v>66790</v>
      </c>
      <c r="O29536" s="76" t="s">
        <v>4356</v>
      </c>
      <c r="P29536" s="82">
        <v>364</v>
      </c>
      <c r="Q29536" s="82" t="s">
        <v>94030</v>
      </c>
      <c r="R29536"/>
    </row>
    <row r="29537" spans="12:18" x14ac:dyDescent="0.25">
      <c r="L29537" t="s">
        <v>37278</v>
      </c>
      <c r="M29537" t="s">
        <v>27860</v>
      </c>
      <c r="N29537" t="s">
        <v>66791</v>
      </c>
      <c r="O29537" s="76" t="s">
        <v>4356</v>
      </c>
      <c r="P29537" s="82">
        <v>412</v>
      </c>
      <c r="Q29537" s="82" t="s">
        <v>94032</v>
      </c>
      <c r="R29537"/>
    </row>
    <row r="29538" spans="12:18" x14ac:dyDescent="0.25">
      <c r="L29538" t="s">
        <v>37278</v>
      </c>
      <c r="M29538" t="s">
        <v>30262</v>
      </c>
      <c r="N29538" t="s">
        <v>66792</v>
      </c>
      <c r="O29538" s="76" t="s">
        <v>4356</v>
      </c>
      <c r="P29538" s="82">
        <v>1245</v>
      </c>
      <c r="Q29538" s="82" t="s">
        <v>94033</v>
      </c>
      <c r="R29538"/>
    </row>
    <row r="29539" spans="12:18" x14ac:dyDescent="0.25">
      <c r="L29539" t="s">
        <v>37278</v>
      </c>
      <c r="M29539" t="s">
        <v>27513</v>
      </c>
      <c r="N29539" t="s">
        <v>66793</v>
      </c>
      <c r="O29539" s="76" t="s">
        <v>4356</v>
      </c>
      <c r="P29539" s="82">
        <v>148</v>
      </c>
      <c r="Q29539" s="82" t="s">
        <v>94034</v>
      </c>
      <c r="R29539"/>
    </row>
    <row r="29540" spans="12:18" x14ac:dyDescent="0.25">
      <c r="L29540" t="s">
        <v>37278</v>
      </c>
      <c r="M29540" t="s">
        <v>30919</v>
      </c>
      <c r="N29540" t="s">
        <v>66794</v>
      </c>
      <c r="O29540" s="76" t="s">
        <v>4366</v>
      </c>
      <c r="P29540" s="82">
        <v>220</v>
      </c>
      <c r="Q29540" s="82" t="s">
        <v>94035</v>
      </c>
      <c r="R29540"/>
    </row>
    <row r="29541" spans="12:18" x14ac:dyDescent="0.25">
      <c r="L29541" t="s">
        <v>37278</v>
      </c>
      <c r="M29541" t="s">
        <v>25750</v>
      </c>
      <c r="N29541" t="s">
        <v>66795</v>
      </c>
      <c r="O29541" s="76" t="s">
        <v>4356</v>
      </c>
      <c r="P29541" s="82">
        <v>1225</v>
      </c>
      <c r="Q29541" s="82" t="s">
        <v>94037</v>
      </c>
      <c r="R29541"/>
    </row>
    <row r="29542" spans="12:18" x14ac:dyDescent="0.25">
      <c r="L29542" t="s">
        <v>37278</v>
      </c>
      <c r="M29542" t="s">
        <v>27517</v>
      </c>
      <c r="N29542" t="s">
        <v>66796</v>
      </c>
      <c r="O29542" s="76" t="s">
        <v>4374</v>
      </c>
      <c r="P29542" s="82">
        <v>2582</v>
      </c>
      <c r="Q29542" s="82" t="s">
        <v>72645</v>
      </c>
      <c r="R29542"/>
    </row>
    <row r="29543" spans="12:18" x14ac:dyDescent="0.25">
      <c r="L29543" t="s">
        <v>37278</v>
      </c>
      <c r="M29543" t="s">
        <v>30920</v>
      </c>
      <c r="N29543" t="s">
        <v>66797</v>
      </c>
      <c r="O29543" s="76" t="s">
        <v>4366</v>
      </c>
      <c r="P29543" s="82">
        <v>228</v>
      </c>
      <c r="Q29543" s="82" t="s">
        <v>94038</v>
      </c>
      <c r="R29543"/>
    </row>
    <row r="29544" spans="12:18" x14ac:dyDescent="0.25">
      <c r="L29544" t="s">
        <v>37278</v>
      </c>
      <c r="M29544" t="s">
        <v>27862</v>
      </c>
      <c r="N29544" t="s">
        <v>66798</v>
      </c>
      <c r="O29544" s="76" t="s">
        <v>4356</v>
      </c>
      <c r="P29544" s="82">
        <v>477</v>
      </c>
      <c r="Q29544" s="82" t="s">
        <v>94039</v>
      </c>
      <c r="R29544"/>
    </row>
    <row r="29545" spans="12:18" x14ac:dyDescent="0.25">
      <c r="L29545" t="s">
        <v>37278</v>
      </c>
      <c r="M29545" t="s">
        <v>27519</v>
      </c>
      <c r="N29545" t="s">
        <v>66799</v>
      </c>
      <c r="O29545" s="76" t="s">
        <v>4356</v>
      </c>
      <c r="P29545" s="82">
        <v>398</v>
      </c>
      <c r="Q29545" s="82" t="s">
        <v>94040</v>
      </c>
      <c r="R29545"/>
    </row>
    <row r="29546" spans="12:18" x14ac:dyDescent="0.25">
      <c r="L29546" t="s">
        <v>37278</v>
      </c>
      <c r="M29546" t="s">
        <v>30265</v>
      </c>
      <c r="N29546" t="s">
        <v>66800</v>
      </c>
      <c r="O29546" s="76" t="s">
        <v>4356</v>
      </c>
      <c r="P29546" s="82">
        <v>424</v>
      </c>
      <c r="Q29546" s="82" t="s">
        <v>94041</v>
      </c>
      <c r="R29546"/>
    </row>
    <row r="29547" spans="12:18" x14ac:dyDescent="0.25">
      <c r="L29547" t="s">
        <v>37278</v>
      </c>
      <c r="M29547" t="s">
        <v>30921</v>
      </c>
      <c r="N29547" t="s">
        <v>66801</v>
      </c>
      <c r="O29547" s="76" t="s">
        <v>4356</v>
      </c>
      <c r="P29547" s="82">
        <v>2851</v>
      </c>
      <c r="Q29547" s="82" t="s">
        <v>94042</v>
      </c>
      <c r="R29547"/>
    </row>
    <row r="29548" spans="12:18" x14ac:dyDescent="0.25">
      <c r="L29548" t="s">
        <v>37278</v>
      </c>
      <c r="M29548" t="s">
        <v>10338</v>
      </c>
      <c r="N29548" t="s">
        <v>66802</v>
      </c>
      <c r="O29548" s="76" t="s">
        <v>4356</v>
      </c>
      <c r="P29548" s="82">
        <v>738</v>
      </c>
      <c r="Q29548" s="82" t="s">
        <v>94043</v>
      </c>
      <c r="R29548"/>
    </row>
    <row r="29549" spans="12:18" x14ac:dyDescent="0.25">
      <c r="L29549" t="s">
        <v>37278</v>
      </c>
      <c r="M29549" t="s">
        <v>27865</v>
      </c>
      <c r="N29549" t="s">
        <v>66803</v>
      </c>
      <c r="O29549" s="76" t="s">
        <v>4356</v>
      </c>
      <c r="P29549" s="82">
        <v>359</v>
      </c>
      <c r="Q29549" s="82" t="s">
        <v>94044</v>
      </c>
      <c r="R29549"/>
    </row>
    <row r="29550" spans="12:18" x14ac:dyDescent="0.25">
      <c r="L29550" t="s">
        <v>37278</v>
      </c>
      <c r="M29550" t="s">
        <v>27521</v>
      </c>
      <c r="N29550" t="s">
        <v>66804</v>
      </c>
      <c r="O29550" s="76" t="s">
        <v>4450</v>
      </c>
      <c r="P29550" s="82">
        <v>9057</v>
      </c>
      <c r="Q29550" s="82" t="s">
        <v>72645</v>
      </c>
      <c r="R29550"/>
    </row>
    <row r="29551" spans="12:18" x14ac:dyDescent="0.25">
      <c r="L29551" t="s">
        <v>37278</v>
      </c>
      <c r="M29551" t="s">
        <v>30923</v>
      </c>
      <c r="N29551" t="s">
        <v>66805</v>
      </c>
      <c r="O29551" s="76" t="s">
        <v>4356</v>
      </c>
      <c r="P29551" s="82">
        <v>197</v>
      </c>
      <c r="Q29551" s="82" t="s">
        <v>94045</v>
      </c>
      <c r="R29551"/>
    </row>
    <row r="29552" spans="12:18" x14ac:dyDescent="0.25">
      <c r="L29552" t="s">
        <v>37278</v>
      </c>
      <c r="M29552" t="s">
        <v>25751</v>
      </c>
      <c r="N29552" t="s">
        <v>66806</v>
      </c>
      <c r="O29552" s="76" t="s">
        <v>4356</v>
      </c>
      <c r="P29552" s="82">
        <v>1334</v>
      </c>
      <c r="Q29552" s="82" t="s">
        <v>94046</v>
      </c>
      <c r="R29552"/>
    </row>
    <row r="29553" spans="12:18" x14ac:dyDescent="0.25">
      <c r="L29553" t="s">
        <v>37278</v>
      </c>
      <c r="M29553" t="s">
        <v>30924</v>
      </c>
      <c r="N29553" t="s">
        <v>66807</v>
      </c>
      <c r="O29553" s="76" t="s">
        <v>4356</v>
      </c>
      <c r="P29553" s="82">
        <v>465</v>
      </c>
      <c r="Q29553" s="82" t="s">
        <v>94047</v>
      </c>
      <c r="R29553"/>
    </row>
    <row r="29554" spans="12:18" x14ac:dyDescent="0.25">
      <c r="L29554" t="s">
        <v>37278</v>
      </c>
      <c r="M29554" t="s">
        <v>30926</v>
      </c>
      <c r="N29554" t="s">
        <v>66808</v>
      </c>
      <c r="O29554" s="76" t="s">
        <v>4356</v>
      </c>
      <c r="P29554" s="82">
        <v>115</v>
      </c>
      <c r="Q29554" s="82" t="s">
        <v>94048</v>
      </c>
      <c r="R29554"/>
    </row>
    <row r="29555" spans="12:18" x14ac:dyDescent="0.25">
      <c r="L29555" t="s">
        <v>37278</v>
      </c>
      <c r="M29555" t="s">
        <v>8375</v>
      </c>
      <c r="N29555" t="s">
        <v>66809</v>
      </c>
      <c r="O29555" s="76" t="s">
        <v>4356</v>
      </c>
      <c r="P29555" s="82">
        <v>417</v>
      </c>
      <c r="Q29555" s="82" t="s">
        <v>94049</v>
      </c>
      <c r="R29555"/>
    </row>
    <row r="29556" spans="12:18" x14ac:dyDescent="0.25">
      <c r="L29556" t="s">
        <v>37278</v>
      </c>
      <c r="M29556" t="s">
        <v>25752</v>
      </c>
      <c r="N29556" t="s">
        <v>66810</v>
      </c>
      <c r="O29556" s="76" t="s">
        <v>4374</v>
      </c>
      <c r="P29556" s="82">
        <v>6072</v>
      </c>
      <c r="Q29556" s="82" t="s">
        <v>94050</v>
      </c>
      <c r="R29556"/>
    </row>
    <row r="29557" spans="12:18" x14ac:dyDescent="0.25">
      <c r="L29557" t="s">
        <v>37278</v>
      </c>
      <c r="M29557" t="s">
        <v>27522</v>
      </c>
      <c r="N29557" t="s">
        <v>66811</v>
      </c>
      <c r="O29557" s="76" t="s">
        <v>4356</v>
      </c>
      <c r="P29557" s="82">
        <v>869</v>
      </c>
      <c r="Q29557" s="82" t="s">
        <v>94051</v>
      </c>
      <c r="R29557"/>
    </row>
    <row r="29558" spans="12:18" x14ac:dyDescent="0.25">
      <c r="L29558" t="s">
        <v>37278</v>
      </c>
      <c r="M29558" t="s">
        <v>30928</v>
      </c>
      <c r="N29558" t="s">
        <v>66812</v>
      </c>
      <c r="O29558" s="76" t="s">
        <v>4356</v>
      </c>
      <c r="P29558" s="82">
        <v>615</v>
      </c>
      <c r="Q29558" s="82" t="s">
        <v>94052</v>
      </c>
      <c r="R29558"/>
    </row>
    <row r="29559" spans="12:18" x14ac:dyDescent="0.25">
      <c r="L29559" t="s">
        <v>37278</v>
      </c>
      <c r="M29559" t="s">
        <v>30271</v>
      </c>
      <c r="N29559" t="s">
        <v>66813</v>
      </c>
      <c r="O29559" s="76" t="s">
        <v>4356</v>
      </c>
      <c r="P29559" s="82">
        <v>1078</v>
      </c>
      <c r="Q29559" s="82" t="s">
        <v>94053</v>
      </c>
      <c r="R29559"/>
    </row>
    <row r="29560" spans="12:18" x14ac:dyDescent="0.25">
      <c r="L29560" t="s">
        <v>37278</v>
      </c>
      <c r="M29560" t="s">
        <v>27523</v>
      </c>
      <c r="N29560" t="s">
        <v>66814</v>
      </c>
      <c r="O29560" s="76" t="s">
        <v>4356</v>
      </c>
      <c r="P29560" s="82">
        <v>446</v>
      </c>
      <c r="Q29560" s="82" t="s">
        <v>94054</v>
      </c>
      <c r="R29560"/>
    </row>
    <row r="29561" spans="12:18" x14ac:dyDescent="0.25">
      <c r="L29561" t="s">
        <v>37278</v>
      </c>
      <c r="M29561" t="s">
        <v>30274</v>
      </c>
      <c r="N29561" t="s">
        <v>66815</v>
      </c>
      <c r="O29561" s="76" t="s">
        <v>4356</v>
      </c>
      <c r="P29561" s="82">
        <v>439</v>
      </c>
      <c r="Q29561" s="82" t="s">
        <v>94055</v>
      </c>
      <c r="R29561"/>
    </row>
    <row r="29562" spans="12:18" x14ac:dyDescent="0.25">
      <c r="L29562" t="s">
        <v>37278</v>
      </c>
      <c r="M29562" t="s">
        <v>8376</v>
      </c>
      <c r="N29562" t="s">
        <v>66816</v>
      </c>
      <c r="O29562" s="76" t="s">
        <v>4356</v>
      </c>
      <c r="P29562" s="82">
        <v>708</v>
      </c>
      <c r="Q29562" s="82" t="s">
        <v>94056</v>
      </c>
      <c r="R29562"/>
    </row>
    <row r="29563" spans="12:18" x14ac:dyDescent="0.25">
      <c r="L29563" t="s">
        <v>37278</v>
      </c>
      <c r="M29563" t="s">
        <v>30931</v>
      </c>
      <c r="N29563" t="s">
        <v>66817</v>
      </c>
      <c r="O29563" s="76" t="s">
        <v>4374</v>
      </c>
      <c r="P29563" s="82">
        <v>9648</v>
      </c>
      <c r="Q29563" s="82" t="s">
        <v>72645</v>
      </c>
      <c r="R29563"/>
    </row>
    <row r="29564" spans="12:18" x14ac:dyDescent="0.25">
      <c r="L29564" t="s">
        <v>37278</v>
      </c>
      <c r="M29564" t="s">
        <v>27524</v>
      </c>
      <c r="N29564" t="s">
        <v>66818</v>
      </c>
      <c r="O29564" s="76" t="s">
        <v>4366</v>
      </c>
      <c r="P29564" s="82">
        <v>341</v>
      </c>
      <c r="Q29564" s="82" t="s">
        <v>94057</v>
      </c>
      <c r="R29564"/>
    </row>
    <row r="29565" spans="12:18" x14ac:dyDescent="0.25">
      <c r="L29565" t="s">
        <v>37278</v>
      </c>
      <c r="M29565" t="s">
        <v>30277</v>
      </c>
      <c r="N29565" t="s">
        <v>66819</v>
      </c>
      <c r="O29565" s="76" t="s">
        <v>4366</v>
      </c>
      <c r="P29565" s="82">
        <v>155</v>
      </c>
      <c r="Q29565" s="82" t="s">
        <v>94059</v>
      </c>
      <c r="R29565"/>
    </row>
    <row r="29566" spans="12:18" x14ac:dyDescent="0.25">
      <c r="L29566" t="s">
        <v>37278</v>
      </c>
      <c r="M29566" t="s">
        <v>30280</v>
      </c>
      <c r="N29566" t="s">
        <v>66820</v>
      </c>
      <c r="O29566" s="76" t="s">
        <v>4356</v>
      </c>
      <c r="P29566" s="82">
        <v>838</v>
      </c>
      <c r="Q29566" s="82" t="s">
        <v>94060</v>
      </c>
      <c r="R29566"/>
    </row>
    <row r="29567" spans="12:18" x14ac:dyDescent="0.25">
      <c r="L29567" t="s">
        <v>37278</v>
      </c>
      <c r="M29567" t="s">
        <v>25754</v>
      </c>
      <c r="N29567" t="s">
        <v>66821</v>
      </c>
      <c r="O29567" s="76" t="s">
        <v>4356</v>
      </c>
      <c r="P29567" s="82">
        <v>433</v>
      </c>
      <c r="Q29567" s="82" t="s">
        <v>94061</v>
      </c>
      <c r="R29567"/>
    </row>
    <row r="29568" spans="12:18" x14ac:dyDescent="0.25">
      <c r="L29568" t="s">
        <v>37278</v>
      </c>
      <c r="M29568" t="s">
        <v>27867</v>
      </c>
      <c r="N29568" t="s">
        <v>66822</v>
      </c>
      <c r="O29568" s="76" t="s">
        <v>4356</v>
      </c>
      <c r="P29568" s="82">
        <v>379</v>
      </c>
      <c r="Q29568" s="82" t="s">
        <v>94062</v>
      </c>
      <c r="R29568"/>
    </row>
    <row r="29569" spans="12:18" x14ac:dyDescent="0.25">
      <c r="L29569" t="s">
        <v>37278</v>
      </c>
      <c r="M29569" t="s">
        <v>27869</v>
      </c>
      <c r="N29569" t="s">
        <v>66823</v>
      </c>
      <c r="O29569" s="76" t="s">
        <v>4356</v>
      </c>
      <c r="P29569" s="82">
        <v>368</v>
      </c>
      <c r="Q29569" s="82" t="s">
        <v>94063</v>
      </c>
      <c r="R29569"/>
    </row>
    <row r="29570" spans="12:18" x14ac:dyDescent="0.25">
      <c r="L29570" t="s">
        <v>37278</v>
      </c>
      <c r="M29570" t="s">
        <v>30932</v>
      </c>
      <c r="N29570" t="s">
        <v>66824</v>
      </c>
      <c r="O29570" s="76" t="s">
        <v>4374</v>
      </c>
      <c r="P29570" s="82">
        <v>3160</v>
      </c>
      <c r="Q29570" s="82" t="s">
        <v>72645</v>
      </c>
      <c r="R29570"/>
    </row>
    <row r="29571" spans="12:18" x14ac:dyDescent="0.25">
      <c r="L29571" t="s">
        <v>37278</v>
      </c>
      <c r="M29571" t="s">
        <v>27871</v>
      </c>
      <c r="N29571" t="s">
        <v>66825</v>
      </c>
      <c r="O29571" s="76" t="s">
        <v>4356</v>
      </c>
      <c r="P29571" s="82">
        <v>687</v>
      </c>
      <c r="Q29571" s="82" t="s">
        <v>94064</v>
      </c>
      <c r="R29571"/>
    </row>
    <row r="29572" spans="12:18" x14ac:dyDescent="0.25">
      <c r="L29572" t="s">
        <v>37278</v>
      </c>
      <c r="M29572" t="s">
        <v>27872</v>
      </c>
      <c r="N29572" t="s">
        <v>66826</v>
      </c>
      <c r="O29572" s="76" t="s">
        <v>4356</v>
      </c>
      <c r="P29572" s="82">
        <v>1011</v>
      </c>
      <c r="Q29572" s="82" t="s">
        <v>94065</v>
      </c>
      <c r="R29572"/>
    </row>
    <row r="29573" spans="12:18" x14ac:dyDescent="0.25">
      <c r="L29573" t="s">
        <v>37278</v>
      </c>
      <c r="M29573" t="s">
        <v>30282</v>
      </c>
      <c r="N29573" t="s">
        <v>66827</v>
      </c>
      <c r="O29573" s="76" t="s">
        <v>4356</v>
      </c>
      <c r="P29573" s="82">
        <v>441</v>
      </c>
      <c r="Q29573" s="82" t="s">
        <v>94066</v>
      </c>
      <c r="R29573"/>
    </row>
    <row r="29574" spans="12:18" x14ac:dyDescent="0.25">
      <c r="L29574" t="s">
        <v>37278</v>
      </c>
      <c r="M29574" t="s">
        <v>27528</v>
      </c>
      <c r="N29574" t="s">
        <v>66828</v>
      </c>
      <c r="O29574" s="76" t="s">
        <v>4356</v>
      </c>
      <c r="P29574" s="82">
        <v>473</v>
      </c>
      <c r="Q29574" s="82" t="s">
        <v>94067</v>
      </c>
      <c r="R29574"/>
    </row>
    <row r="29575" spans="12:18" x14ac:dyDescent="0.25">
      <c r="L29575" t="s">
        <v>37278</v>
      </c>
      <c r="M29575" t="s">
        <v>27530</v>
      </c>
      <c r="N29575" t="s">
        <v>66829</v>
      </c>
      <c r="O29575" s="76" t="s">
        <v>4356</v>
      </c>
      <c r="P29575" s="82">
        <v>535</v>
      </c>
      <c r="Q29575" s="82" t="s">
        <v>94068</v>
      </c>
      <c r="R29575"/>
    </row>
    <row r="29576" spans="12:18" x14ac:dyDescent="0.25">
      <c r="L29576" t="s">
        <v>37278</v>
      </c>
      <c r="M29576" t="s">
        <v>27532</v>
      </c>
      <c r="N29576" t="s">
        <v>66830</v>
      </c>
      <c r="O29576" s="76" t="s">
        <v>4366</v>
      </c>
      <c r="P29576" s="82">
        <v>85</v>
      </c>
      <c r="Q29576" s="82" t="s">
        <v>94069</v>
      </c>
      <c r="R29576"/>
    </row>
    <row r="29577" spans="12:18" x14ac:dyDescent="0.25">
      <c r="L29577" t="s">
        <v>37278</v>
      </c>
      <c r="M29577" t="s">
        <v>30934</v>
      </c>
      <c r="N29577" t="s">
        <v>66831</v>
      </c>
      <c r="O29577" s="76" t="s">
        <v>4356</v>
      </c>
      <c r="P29577" s="82">
        <v>370</v>
      </c>
      <c r="Q29577" s="82" t="s">
        <v>94070</v>
      </c>
      <c r="R29577"/>
    </row>
    <row r="29578" spans="12:18" x14ac:dyDescent="0.25">
      <c r="L29578" t="s">
        <v>37278</v>
      </c>
      <c r="M29578" t="s">
        <v>30936</v>
      </c>
      <c r="N29578" t="s">
        <v>66832</v>
      </c>
      <c r="O29578" s="76" t="s">
        <v>4356</v>
      </c>
      <c r="P29578" s="82">
        <v>510</v>
      </c>
      <c r="Q29578" s="82" t="s">
        <v>94073</v>
      </c>
      <c r="R29578"/>
    </row>
    <row r="29579" spans="12:18" x14ac:dyDescent="0.25">
      <c r="L29579" t="s">
        <v>37278</v>
      </c>
      <c r="M29579" t="s">
        <v>30937</v>
      </c>
      <c r="N29579" t="s">
        <v>66833</v>
      </c>
      <c r="O29579" s="76" t="s">
        <v>4450</v>
      </c>
      <c r="P29579" s="82">
        <v>8449</v>
      </c>
      <c r="Q29579" s="82" t="s">
        <v>72645</v>
      </c>
      <c r="R29579"/>
    </row>
    <row r="29580" spans="12:18" x14ac:dyDescent="0.25">
      <c r="L29580" t="s">
        <v>37278</v>
      </c>
      <c r="M29580" t="s">
        <v>30939</v>
      </c>
      <c r="N29580" t="s">
        <v>66834</v>
      </c>
      <c r="O29580" s="76" t="s">
        <v>4356</v>
      </c>
      <c r="P29580" s="82">
        <v>724</v>
      </c>
      <c r="Q29580" s="82" t="s">
        <v>94074</v>
      </c>
      <c r="R29580"/>
    </row>
    <row r="29581" spans="12:18" x14ac:dyDescent="0.25">
      <c r="L29581" t="s">
        <v>37278</v>
      </c>
      <c r="M29581" t="s">
        <v>18712</v>
      </c>
      <c r="N29581" t="s">
        <v>66835</v>
      </c>
      <c r="O29581" s="76" t="s">
        <v>4366</v>
      </c>
      <c r="P29581" s="82">
        <v>207</v>
      </c>
      <c r="Q29581" s="82" t="s">
        <v>94075</v>
      </c>
      <c r="R29581"/>
    </row>
    <row r="29582" spans="12:18" x14ac:dyDescent="0.25">
      <c r="L29582" t="s">
        <v>37278</v>
      </c>
      <c r="M29582" t="s">
        <v>30285</v>
      </c>
      <c r="N29582" t="s">
        <v>66836</v>
      </c>
      <c r="O29582" s="76" t="s">
        <v>4366</v>
      </c>
      <c r="P29582" s="82">
        <v>416</v>
      </c>
      <c r="Q29582" s="82" t="s">
        <v>94076</v>
      </c>
      <c r="R29582"/>
    </row>
    <row r="29583" spans="12:18" x14ac:dyDescent="0.25">
      <c r="L29583" t="s">
        <v>37278</v>
      </c>
      <c r="M29583" t="s">
        <v>27876</v>
      </c>
      <c r="N29583" t="s">
        <v>66837</v>
      </c>
      <c r="O29583" s="76" t="s">
        <v>4366</v>
      </c>
      <c r="P29583" s="82">
        <v>278</v>
      </c>
      <c r="Q29583" s="82" t="s">
        <v>94077</v>
      </c>
      <c r="R29583"/>
    </row>
    <row r="29584" spans="12:18" x14ac:dyDescent="0.25">
      <c r="L29584" t="s">
        <v>37278</v>
      </c>
      <c r="M29584" t="s">
        <v>30288</v>
      </c>
      <c r="N29584" t="s">
        <v>66838</v>
      </c>
      <c r="O29584" s="76" t="s">
        <v>4356</v>
      </c>
      <c r="P29584" s="82">
        <v>329</v>
      </c>
      <c r="Q29584" s="82" t="s">
        <v>94078</v>
      </c>
      <c r="R29584"/>
    </row>
    <row r="29585" spans="12:18" x14ac:dyDescent="0.25">
      <c r="L29585" t="s">
        <v>37278</v>
      </c>
      <c r="M29585" t="s">
        <v>27878</v>
      </c>
      <c r="N29585" t="s">
        <v>66839</v>
      </c>
      <c r="O29585" s="76" t="s">
        <v>4356</v>
      </c>
      <c r="P29585" s="82">
        <v>354</v>
      </c>
      <c r="Q29585" s="82" t="s">
        <v>94079</v>
      </c>
      <c r="R29585"/>
    </row>
    <row r="29586" spans="12:18" x14ac:dyDescent="0.25">
      <c r="L29586" t="s">
        <v>37278</v>
      </c>
      <c r="M29586" t="s">
        <v>27880</v>
      </c>
      <c r="N29586" t="s">
        <v>66840</v>
      </c>
      <c r="O29586" s="76" t="s">
        <v>4356</v>
      </c>
      <c r="P29586" s="82">
        <v>678</v>
      </c>
      <c r="Q29586" s="82" t="s">
        <v>94080</v>
      </c>
      <c r="R29586"/>
    </row>
    <row r="29587" spans="12:18" x14ac:dyDescent="0.25">
      <c r="L29587" t="s">
        <v>37278</v>
      </c>
      <c r="M29587" t="s">
        <v>25755</v>
      </c>
      <c r="N29587" t="s">
        <v>66841</v>
      </c>
      <c r="O29587" s="76" t="s">
        <v>4374</v>
      </c>
      <c r="P29587" s="82">
        <v>1914</v>
      </c>
      <c r="Q29587" s="82" t="s">
        <v>94081</v>
      </c>
      <c r="R29587"/>
    </row>
    <row r="29588" spans="12:18" x14ac:dyDescent="0.25">
      <c r="L29588" t="s">
        <v>37278</v>
      </c>
      <c r="M29588" t="s">
        <v>30940</v>
      </c>
      <c r="N29588" t="s">
        <v>66842</v>
      </c>
      <c r="O29588" s="76" t="s">
        <v>4356</v>
      </c>
      <c r="P29588" s="82">
        <v>413</v>
      </c>
      <c r="Q29588" s="82" t="s">
        <v>94082</v>
      </c>
      <c r="R29588"/>
    </row>
    <row r="29589" spans="12:18" x14ac:dyDescent="0.25">
      <c r="L29589" t="s">
        <v>37278</v>
      </c>
      <c r="M29589" t="s">
        <v>27540</v>
      </c>
      <c r="N29589" t="s">
        <v>66843</v>
      </c>
      <c r="O29589" s="76" t="s">
        <v>4356</v>
      </c>
      <c r="P29589" s="82">
        <v>116</v>
      </c>
      <c r="Q29589" s="82" t="s">
        <v>94084</v>
      </c>
      <c r="R29589"/>
    </row>
    <row r="29590" spans="12:18" x14ac:dyDescent="0.25">
      <c r="L29590" t="s">
        <v>37278</v>
      </c>
      <c r="M29590" t="s">
        <v>27883</v>
      </c>
      <c r="N29590" t="s">
        <v>66844</v>
      </c>
      <c r="O29590" s="76" t="s">
        <v>4356</v>
      </c>
      <c r="P29590" s="82">
        <v>1302</v>
      </c>
      <c r="Q29590" s="82" t="s">
        <v>94085</v>
      </c>
      <c r="R29590"/>
    </row>
    <row r="29591" spans="12:18" x14ac:dyDescent="0.25">
      <c r="L29591" t="s">
        <v>37278</v>
      </c>
      <c r="M29591" t="s">
        <v>25757</v>
      </c>
      <c r="N29591" t="s">
        <v>66845</v>
      </c>
      <c r="O29591" s="76" t="s">
        <v>4356</v>
      </c>
      <c r="P29591" s="82">
        <v>955</v>
      </c>
      <c r="Q29591" s="82" t="s">
        <v>94086</v>
      </c>
      <c r="R29591"/>
    </row>
    <row r="29592" spans="12:18" x14ac:dyDescent="0.25">
      <c r="L29592" t="s">
        <v>37278</v>
      </c>
      <c r="M29592" t="s">
        <v>27542</v>
      </c>
      <c r="N29592" t="s">
        <v>66846</v>
      </c>
      <c r="O29592" s="76" t="s">
        <v>4356</v>
      </c>
      <c r="P29592" s="82">
        <v>116</v>
      </c>
      <c r="Q29592" s="82" t="s">
        <v>94087</v>
      </c>
      <c r="R29592"/>
    </row>
    <row r="29593" spans="12:18" x14ac:dyDescent="0.25">
      <c r="L29593" t="s">
        <v>37278</v>
      </c>
      <c r="M29593" t="s">
        <v>30293</v>
      </c>
      <c r="N29593" t="s">
        <v>66847</v>
      </c>
      <c r="O29593" s="76" t="s">
        <v>4356</v>
      </c>
      <c r="P29593" s="82">
        <v>366</v>
      </c>
      <c r="Q29593" s="82" t="s">
        <v>94088</v>
      </c>
      <c r="R29593"/>
    </row>
    <row r="29594" spans="12:18" x14ac:dyDescent="0.25">
      <c r="L29594" t="s">
        <v>37278</v>
      </c>
      <c r="M29594" t="s">
        <v>27544</v>
      </c>
      <c r="N29594" t="s">
        <v>66848</v>
      </c>
      <c r="O29594" s="76" t="s">
        <v>4356</v>
      </c>
      <c r="P29594" s="82">
        <v>139</v>
      </c>
      <c r="Q29594" s="82" t="s">
        <v>94090</v>
      </c>
      <c r="R29594"/>
    </row>
    <row r="29595" spans="12:18" x14ac:dyDescent="0.25">
      <c r="L29595" t="s">
        <v>37278</v>
      </c>
      <c r="M29595" t="s">
        <v>30296</v>
      </c>
      <c r="N29595" t="s">
        <v>66849</v>
      </c>
      <c r="O29595" s="76" t="s">
        <v>4356</v>
      </c>
      <c r="P29595" s="82">
        <v>637</v>
      </c>
      <c r="Q29595" s="82" t="s">
        <v>94091</v>
      </c>
      <c r="R29595"/>
    </row>
    <row r="29596" spans="12:18" x14ac:dyDescent="0.25">
      <c r="L29596" t="s">
        <v>37278</v>
      </c>
      <c r="M29596" t="s">
        <v>8383</v>
      </c>
      <c r="N29596" t="s">
        <v>66850</v>
      </c>
      <c r="O29596" s="76" t="s">
        <v>4356</v>
      </c>
      <c r="P29596" s="82">
        <v>718</v>
      </c>
      <c r="Q29596" s="82" t="s">
        <v>94092</v>
      </c>
      <c r="R29596"/>
    </row>
    <row r="29597" spans="12:18" x14ac:dyDescent="0.25">
      <c r="L29597" t="s">
        <v>37278</v>
      </c>
      <c r="M29597" t="s">
        <v>25759</v>
      </c>
      <c r="N29597" t="s">
        <v>66851</v>
      </c>
      <c r="O29597" s="76" t="s">
        <v>4356</v>
      </c>
      <c r="P29597" s="82">
        <v>310</v>
      </c>
      <c r="Q29597" s="82" t="s">
        <v>94093</v>
      </c>
      <c r="R29597"/>
    </row>
    <row r="29598" spans="12:18" x14ac:dyDescent="0.25">
      <c r="L29598" t="s">
        <v>37278</v>
      </c>
      <c r="M29598" t="s">
        <v>25760</v>
      </c>
      <c r="N29598" t="s">
        <v>66852</v>
      </c>
      <c r="O29598" s="76" t="s">
        <v>4356</v>
      </c>
      <c r="P29598" s="82">
        <v>575</v>
      </c>
      <c r="Q29598" s="82" t="s">
        <v>94094</v>
      </c>
      <c r="R29598"/>
    </row>
    <row r="29599" spans="12:18" x14ac:dyDescent="0.25">
      <c r="L29599" t="s">
        <v>37278</v>
      </c>
      <c r="M29599" t="s">
        <v>30942</v>
      </c>
      <c r="N29599" t="s">
        <v>66853</v>
      </c>
      <c r="O29599" s="76" t="s">
        <v>4356</v>
      </c>
      <c r="P29599" s="82">
        <v>279</v>
      </c>
      <c r="Q29599" s="82" t="s">
        <v>94095</v>
      </c>
      <c r="R29599"/>
    </row>
    <row r="29600" spans="12:18" x14ac:dyDescent="0.25">
      <c r="L29600" t="s">
        <v>37278</v>
      </c>
      <c r="M29600" t="s">
        <v>30943</v>
      </c>
      <c r="N29600" t="s">
        <v>66854</v>
      </c>
      <c r="O29600" s="76" t="s">
        <v>4366</v>
      </c>
      <c r="P29600" s="82">
        <v>180</v>
      </c>
      <c r="Q29600" s="82" t="s">
        <v>94096</v>
      </c>
      <c r="R29600"/>
    </row>
    <row r="29601" spans="12:18" x14ac:dyDescent="0.25">
      <c r="L29601" t="s">
        <v>37278</v>
      </c>
      <c r="M29601" t="s">
        <v>30944</v>
      </c>
      <c r="N29601" t="s">
        <v>66855</v>
      </c>
      <c r="O29601" s="76" t="s">
        <v>4374</v>
      </c>
      <c r="P29601" s="82">
        <v>2784</v>
      </c>
      <c r="Q29601" s="82" t="s">
        <v>72645</v>
      </c>
      <c r="R29601"/>
    </row>
    <row r="29602" spans="12:18" x14ac:dyDescent="0.25">
      <c r="L29602" t="s">
        <v>37278</v>
      </c>
      <c r="M29602" t="s">
        <v>27548</v>
      </c>
      <c r="N29602" t="s">
        <v>66856</v>
      </c>
      <c r="O29602" s="76" t="s">
        <v>4356</v>
      </c>
      <c r="P29602" s="82">
        <v>353</v>
      </c>
      <c r="Q29602" s="82" t="s">
        <v>94097</v>
      </c>
      <c r="R29602"/>
    </row>
    <row r="29603" spans="12:18" x14ac:dyDescent="0.25">
      <c r="L29603" t="s">
        <v>37278</v>
      </c>
      <c r="M29603" t="s">
        <v>30298</v>
      </c>
      <c r="N29603" t="s">
        <v>66857</v>
      </c>
      <c r="O29603" s="76" t="s">
        <v>4356</v>
      </c>
      <c r="P29603" s="82">
        <v>428</v>
      </c>
      <c r="Q29603" s="82" t="s">
        <v>94099</v>
      </c>
      <c r="R29603"/>
    </row>
    <row r="29604" spans="12:18" x14ac:dyDescent="0.25">
      <c r="L29604" t="s">
        <v>37278</v>
      </c>
      <c r="M29604" t="s">
        <v>27887</v>
      </c>
      <c r="N29604" t="s">
        <v>66858</v>
      </c>
      <c r="O29604" s="76" t="s">
        <v>4366</v>
      </c>
      <c r="P29604" s="82">
        <v>407</v>
      </c>
      <c r="Q29604" s="82" t="s">
        <v>94101</v>
      </c>
      <c r="R29604"/>
    </row>
    <row r="29605" spans="12:18" x14ac:dyDescent="0.25">
      <c r="L29605" t="s">
        <v>37278</v>
      </c>
      <c r="M29605" t="s">
        <v>25762</v>
      </c>
      <c r="N29605" t="s">
        <v>66859</v>
      </c>
      <c r="O29605" s="76" t="s">
        <v>4356</v>
      </c>
      <c r="P29605" s="82">
        <v>307</v>
      </c>
      <c r="Q29605" s="82" t="s">
        <v>94102</v>
      </c>
      <c r="R29605"/>
    </row>
    <row r="29606" spans="12:18" x14ac:dyDescent="0.25">
      <c r="L29606" t="s">
        <v>37278</v>
      </c>
      <c r="M29606" t="s">
        <v>27550</v>
      </c>
      <c r="N29606" t="s">
        <v>66860</v>
      </c>
      <c r="O29606" s="76" t="s">
        <v>4356</v>
      </c>
      <c r="P29606" s="82">
        <v>1247</v>
      </c>
      <c r="Q29606" s="82" t="s">
        <v>94103</v>
      </c>
      <c r="R29606"/>
    </row>
    <row r="29607" spans="12:18" x14ac:dyDescent="0.25">
      <c r="L29607" t="s">
        <v>37278</v>
      </c>
      <c r="M29607" t="s">
        <v>30945</v>
      </c>
      <c r="N29607" t="s">
        <v>66861</v>
      </c>
      <c r="O29607" s="76" t="s">
        <v>4356</v>
      </c>
      <c r="P29607" s="82">
        <v>270</v>
      </c>
      <c r="Q29607" s="82" t="s">
        <v>94104</v>
      </c>
      <c r="R29607"/>
    </row>
    <row r="29608" spans="12:18" x14ac:dyDescent="0.25">
      <c r="L29608" t="s">
        <v>37278</v>
      </c>
      <c r="M29608" t="s">
        <v>30301</v>
      </c>
      <c r="N29608" t="s">
        <v>66862</v>
      </c>
      <c r="O29608" s="76" t="s">
        <v>4374</v>
      </c>
      <c r="P29608" s="82">
        <v>3158</v>
      </c>
      <c r="Q29608" s="82" t="s">
        <v>72645</v>
      </c>
      <c r="R29608"/>
    </row>
    <row r="29609" spans="12:18" x14ac:dyDescent="0.25">
      <c r="L29609" t="s">
        <v>37278</v>
      </c>
      <c r="M29609" t="s">
        <v>30305</v>
      </c>
      <c r="N29609" t="s">
        <v>66863</v>
      </c>
      <c r="O29609" s="76" t="s">
        <v>4356</v>
      </c>
      <c r="P29609" s="82">
        <v>1719</v>
      </c>
      <c r="Q29609" s="82" t="s">
        <v>94105</v>
      </c>
      <c r="R29609"/>
    </row>
    <row r="29610" spans="12:18" x14ac:dyDescent="0.25">
      <c r="L29610" t="s">
        <v>37278</v>
      </c>
      <c r="M29610" t="s">
        <v>18406</v>
      </c>
      <c r="N29610" t="s">
        <v>66864</v>
      </c>
      <c r="O29610" s="76" t="s">
        <v>4356</v>
      </c>
      <c r="P29610" s="82">
        <v>57</v>
      </c>
      <c r="Q29610" s="82" t="s">
        <v>93849</v>
      </c>
      <c r="R29610"/>
    </row>
    <row r="29611" spans="12:18" x14ac:dyDescent="0.25">
      <c r="L29611" t="s">
        <v>37278</v>
      </c>
      <c r="M29611" t="s">
        <v>30863</v>
      </c>
      <c r="N29611" t="s">
        <v>66865</v>
      </c>
      <c r="O29611" s="76" t="s">
        <v>4356</v>
      </c>
      <c r="P29611" s="82">
        <v>753</v>
      </c>
      <c r="Q29611" s="82" t="s">
        <v>93895</v>
      </c>
      <c r="R29611"/>
    </row>
    <row r="29612" spans="12:18" x14ac:dyDescent="0.25">
      <c r="L29612" t="s">
        <v>37278</v>
      </c>
      <c r="M29612" t="s">
        <v>27459</v>
      </c>
      <c r="N29612" t="s">
        <v>66866</v>
      </c>
      <c r="O29612" s="76" t="s">
        <v>4356</v>
      </c>
      <c r="P29612" s="82">
        <v>1289</v>
      </c>
      <c r="Q29612" s="82" t="s">
        <v>93928</v>
      </c>
      <c r="R29612"/>
    </row>
    <row r="29613" spans="12:18" x14ac:dyDescent="0.25">
      <c r="L29613" t="s">
        <v>37278</v>
      </c>
      <c r="M29613" t="s">
        <v>30190</v>
      </c>
      <c r="N29613" t="s">
        <v>66867</v>
      </c>
      <c r="O29613" s="76" t="s">
        <v>4366</v>
      </c>
      <c r="P29613" s="82">
        <v>130</v>
      </c>
      <c r="Q29613" s="82" t="s">
        <v>93929</v>
      </c>
      <c r="R29613"/>
    </row>
    <row r="29614" spans="12:18" x14ac:dyDescent="0.25">
      <c r="L29614" t="s">
        <v>37278</v>
      </c>
      <c r="M29614" t="s">
        <v>25724</v>
      </c>
      <c r="N29614" t="s">
        <v>66868</v>
      </c>
      <c r="O29614" s="76" t="s">
        <v>4366</v>
      </c>
      <c r="P29614" s="82">
        <v>130</v>
      </c>
      <c r="Q29614" s="82" t="s">
        <v>93930</v>
      </c>
      <c r="R29614"/>
    </row>
    <row r="29615" spans="12:18" x14ac:dyDescent="0.25">
      <c r="L29615" t="s">
        <v>37278</v>
      </c>
      <c r="M29615" t="s">
        <v>27461</v>
      </c>
      <c r="N29615" t="s">
        <v>66869</v>
      </c>
      <c r="O29615" s="76" t="s">
        <v>4366</v>
      </c>
      <c r="P29615" s="82">
        <v>160</v>
      </c>
      <c r="Q29615" s="82" t="s">
        <v>93931</v>
      </c>
      <c r="R29615"/>
    </row>
    <row r="29616" spans="12:18" x14ac:dyDescent="0.25">
      <c r="L29616" t="s">
        <v>37278</v>
      </c>
      <c r="M29616" t="s">
        <v>30878</v>
      </c>
      <c r="N29616" t="s">
        <v>66870</v>
      </c>
      <c r="O29616" s="76" t="s">
        <v>4356</v>
      </c>
      <c r="P29616" s="82">
        <v>549</v>
      </c>
      <c r="Q29616" s="82" t="s">
        <v>93932</v>
      </c>
      <c r="R29616"/>
    </row>
    <row r="29617" spans="12:18" x14ac:dyDescent="0.25">
      <c r="L29617" t="s">
        <v>37278</v>
      </c>
      <c r="M29617" t="s">
        <v>25729</v>
      </c>
      <c r="N29617" t="s">
        <v>66871</v>
      </c>
      <c r="O29617" s="76" t="s">
        <v>4366</v>
      </c>
      <c r="P29617" s="82">
        <v>350</v>
      </c>
      <c r="Q29617" s="82" t="s">
        <v>93950</v>
      </c>
      <c r="R29617"/>
    </row>
    <row r="29618" spans="12:18" x14ac:dyDescent="0.25">
      <c r="L29618" t="s">
        <v>37278</v>
      </c>
      <c r="M29618" t="s">
        <v>27503</v>
      </c>
      <c r="N29618" t="s">
        <v>66872</v>
      </c>
      <c r="O29618" s="76" t="s">
        <v>4356</v>
      </c>
      <c r="P29618" s="82">
        <v>466</v>
      </c>
      <c r="Q29618" s="82" t="s">
        <v>94008</v>
      </c>
      <c r="R29618"/>
    </row>
    <row r="29619" spans="12:18" x14ac:dyDescent="0.25">
      <c r="L29619" t="s">
        <v>37278</v>
      </c>
      <c r="M29619" t="s">
        <v>27507</v>
      </c>
      <c r="N29619" t="s">
        <v>66873</v>
      </c>
      <c r="O29619" s="76" t="s">
        <v>4356</v>
      </c>
      <c r="P29619" s="82">
        <v>1296</v>
      </c>
      <c r="Q29619" s="82" t="s">
        <v>94010</v>
      </c>
      <c r="R29619"/>
    </row>
    <row r="29620" spans="12:18" x14ac:dyDescent="0.25">
      <c r="L29620" t="s">
        <v>37278</v>
      </c>
      <c r="M29620" t="s">
        <v>30913</v>
      </c>
      <c r="N29620" t="s">
        <v>66874</v>
      </c>
      <c r="O29620" s="76" t="s">
        <v>4366</v>
      </c>
      <c r="P29620" s="82">
        <v>31</v>
      </c>
      <c r="Q29620" s="82" t="s">
        <v>94018</v>
      </c>
      <c r="R29620"/>
    </row>
    <row r="29621" spans="12:18" x14ac:dyDescent="0.25">
      <c r="L29621" t="s">
        <v>37278</v>
      </c>
      <c r="M29621" t="s">
        <v>25746</v>
      </c>
      <c r="N29621" t="s">
        <v>66875</v>
      </c>
      <c r="O29621" s="76" t="s">
        <v>4374</v>
      </c>
      <c r="P29621" s="82">
        <v>2134</v>
      </c>
      <c r="Q29621" s="82" t="s">
        <v>94023</v>
      </c>
      <c r="R29621"/>
    </row>
    <row r="29622" spans="12:18" x14ac:dyDescent="0.25">
      <c r="L29622" t="s">
        <v>37278</v>
      </c>
      <c r="M29622" t="s">
        <v>27515</v>
      </c>
      <c r="N29622" t="s">
        <v>66876</v>
      </c>
      <c r="O29622" s="76" t="s">
        <v>4356</v>
      </c>
      <c r="P29622" s="82">
        <v>386</v>
      </c>
      <c r="Q29622" s="82" t="s">
        <v>94036</v>
      </c>
      <c r="R29622"/>
    </row>
    <row r="29623" spans="12:18" x14ac:dyDescent="0.25">
      <c r="L29623" t="s">
        <v>37278</v>
      </c>
      <c r="M29623" t="s">
        <v>27874</v>
      </c>
      <c r="N29623" t="s">
        <v>66877</v>
      </c>
      <c r="O29623" s="76" t="s">
        <v>4366</v>
      </c>
      <c r="P29623" s="82">
        <v>221</v>
      </c>
      <c r="Q29623" s="82" t="s">
        <v>94071</v>
      </c>
      <c r="R29623"/>
    </row>
    <row r="29624" spans="12:18" x14ac:dyDescent="0.25">
      <c r="L29624" t="s">
        <v>37278</v>
      </c>
      <c r="M29624" t="s">
        <v>14411</v>
      </c>
      <c r="N29624" t="s">
        <v>66878</v>
      </c>
      <c r="O29624" s="76" t="s">
        <v>4356</v>
      </c>
      <c r="P29624" s="82">
        <v>381</v>
      </c>
      <c r="Q29624" s="82" t="s">
        <v>94083</v>
      </c>
      <c r="R29624"/>
    </row>
    <row r="29625" spans="12:18" x14ac:dyDescent="0.25">
      <c r="L29625" t="s">
        <v>37278</v>
      </c>
      <c r="M29625" t="s">
        <v>25761</v>
      </c>
      <c r="N29625" t="s">
        <v>66879</v>
      </c>
      <c r="O29625" s="76" t="s">
        <v>4356</v>
      </c>
      <c r="P29625" s="82">
        <v>534</v>
      </c>
      <c r="Q29625" s="82" t="s">
        <v>94098</v>
      </c>
      <c r="R29625"/>
    </row>
    <row r="29626" spans="12:18" x14ac:dyDescent="0.25">
      <c r="L29626" t="s">
        <v>37278</v>
      </c>
      <c r="M29626" t="s">
        <v>27894</v>
      </c>
      <c r="N29626" t="s">
        <v>66880</v>
      </c>
      <c r="O29626" s="76" t="s">
        <v>4374</v>
      </c>
      <c r="P29626" s="82">
        <v>2334</v>
      </c>
      <c r="Q29626" s="82" t="s">
        <v>72645</v>
      </c>
      <c r="R29626"/>
    </row>
    <row r="29627" spans="12:18" x14ac:dyDescent="0.25">
      <c r="L29627" t="s">
        <v>37278</v>
      </c>
      <c r="M29627" t="s">
        <v>25779</v>
      </c>
      <c r="N29627" t="s">
        <v>66881</v>
      </c>
      <c r="O29627" s="76" t="s">
        <v>4356</v>
      </c>
      <c r="P29627" s="82">
        <v>2240</v>
      </c>
      <c r="Q29627" s="82" t="s">
        <v>94182</v>
      </c>
      <c r="R29627"/>
    </row>
    <row r="29628" spans="12:18" x14ac:dyDescent="0.25">
      <c r="L29628" t="s">
        <v>37278</v>
      </c>
      <c r="M29628" t="s">
        <v>30395</v>
      </c>
      <c r="N29628" t="s">
        <v>66882</v>
      </c>
      <c r="O29628" s="76" t="s">
        <v>4356</v>
      </c>
      <c r="P29628" s="82">
        <v>453</v>
      </c>
      <c r="Q29628" s="82" t="s">
        <v>94216</v>
      </c>
      <c r="R29628"/>
    </row>
    <row r="29629" spans="12:18" x14ac:dyDescent="0.25">
      <c r="L29629" t="s">
        <v>37278</v>
      </c>
      <c r="M29629" t="s">
        <v>30985</v>
      </c>
      <c r="N29629" t="s">
        <v>66883</v>
      </c>
      <c r="O29629" s="76" t="s">
        <v>4356</v>
      </c>
      <c r="P29629" s="82">
        <v>1284</v>
      </c>
      <c r="Q29629" s="82" t="s">
        <v>94229</v>
      </c>
      <c r="R29629"/>
    </row>
    <row r="29630" spans="12:18" x14ac:dyDescent="0.25">
      <c r="L29630" t="s">
        <v>37278</v>
      </c>
      <c r="M29630" t="s">
        <v>16424</v>
      </c>
      <c r="N29630" t="s">
        <v>66884</v>
      </c>
      <c r="O29630" s="76" t="s">
        <v>4356</v>
      </c>
      <c r="P29630" s="82">
        <v>785</v>
      </c>
      <c r="Q29630" s="82" t="s">
        <v>94250</v>
      </c>
      <c r="R29630"/>
    </row>
    <row r="29631" spans="12:18" x14ac:dyDescent="0.25">
      <c r="L29631" t="s">
        <v>37278</v>
      </c>
      <c r="M29631" t="s">
        <v>27674</v>
      </c>
      <c r="N29631" t="s">
        <v>66885</v>
      </c>
      <c r="O29631" s="76" t="s">
        <v>4374</v>
      </c>
      <c r="P29631" s="82">
        <v>798</v>
      </c>
      <c r="Q29631" s="82" t="s">
        <v>72645</v>
      </c>
      <c r="R29631"/>
    </row>
    <row r="29632" spans="12:18" x14ac:dyDescent="0.25">
      <c r="L29632" t="s">
        <v>37278</v>
      </c>
      <c r="M29632" t="s">
        <v>25820</v>
      </c>
      <c r="N29632" t="s">
        <v>66886</v>
      </c>
      <c r="O29632" s="76" t="s">
        <v>4374</v>
      </c>
      <c r="P29632" s="82">
        <v>1057</v>
      </c>
      <c r="Q29632" s="82" t="s">
        <v>72645</v>
      </c>
      <c r="R29632"/>
    </row>
    <row r="29633" spans="12:18" x14ac:dyDescent="0.25">
      <c r="L29633" t="s">
        <v>37278</v>
      </c>
      <c r="M29633" t="s">
        <v>28001</v>
      </c>
      <c r="N29633" t="s">
        <v>66887</v>
      </c>
      <c r="O29633" s="76" t="s">
        <v>4356</v>
      </c>
      <c r="P29633" s="82">
        <v>571</v>
      </c>
      <c r="Q29633" s="82" t="s">
        <v>94411</v>
      </c>
      <c r="R29633"/>
    </row>
    <row r="29634" spans="12:18" x14ac:dyDescent="0.25">
      <c r="L29634" t="s">
        <v>37278</v>
      </c>
      <c r="M29634" t="s">
        <v>22121</v>
      </c>
      <c r="N29634" t="s">
        <v>66888</v>
      </c>
      <c r="O29634" s="76" t="s">
        <v>4356</v>
      </c>
      <c r="P29634" s="82">
        <v>192</v>
      </c>
      <c r="Q29634" s="82" t="s">
        <v>94106</v>
      </c>
      <c r="R29634"/>
    </row>
    <row r="29635" spans="12:18" x14ac:dyDescent="0.25">
      <c r="L29635" t="s">
        <v>37278</v>
      </c>
      <c r="M29635" t="s">
        <v>25763</v>
      </c>
      <c r="N29635" t="s">
        <v>66889</v>
      </c>
      <c r="O29635" s="76" t="s">
        <v>4366</v>
      </c>
      <c r="P29635" s="82">
        <v>335</v>
      </c>
      <c r="Q29635" s="82" t="s">
        <v>94107</v>
      </c>
      <c r="R29635"/>
    </row>
    <row r="29636" spans="12:18" x14ac:dyDescent="0.25">
      <c r="L29636" t="s">
        <v>37278</v>
      </c>
      <c r="M29636" t="s">
        <v>30946</v>
      </c>
      <c r="N29636" t="s">
        <v>66890</v>
      </c>
      <c r="O29636" s="76" t="s">
        <v>4366</v>
      </c>
      <c r="P29636" s="82">
        <v>137</v>
      </c>
      <c r="Q29636" s="82" t="s">
        <v>94108</v>
      </c>
      <c r="R29636"/>
    </row>
    <row r="29637" spans="12:18" x14ac:dyDescent="0.25">
      <c r="L29637" t="s">
        <v>37278</v>
      </c>
      <c r="M29637" t="s">
        <v>27889</v>
      </c>
      <c r="N29637" t="s">
        <v>66891</v>
      </c>
      <c r="O29637" s="76" t="s">
        <v>4356</v>
      </c>
      <c r="P29637" s="82">
        <v>1147</v>
      </c>
      <c r="Q29637" s="82" t="s">
        <v>94109</v>
      </c>
      <c r="R29637"/>
    </row>
    <row r="29638" spans="12:18" x14ac:dyDescent="0.25">
      <c r="L29638" t="s">
        <v>37278</v>
      </c>
      <c r="M29638" t="s">
        <v>27811</v>
      </c>
      <c r="N29638" t="s">
        <v>66892</v>
      </c>
      <c r="O29638" s="76" t="s">
        <v>4356</v>
      </c>
      <c r="P29638" s="82">
        <v>666</v>
      </c>
      <c r="Q29638" s="82" t="s">
        <v>93872</v>
      </c>
      <c r="R29638"/>
    </row>
    <row r="29639" spans="12:18" x14ac:dyDescent="0.25">
      <c r="L29639" t="s">
        <v>37278</v>
      </c>
      <c r="M29639" t="s">
        <v>25708</v>
      </c>
      <c r="N29639" t="s">
        <v>66893</v>
      </c>
      <c r="O29639" s="76" t="s">
        <v>4356</v>
      </c>
      <c r="P29639" s="82">
        <v>351</v>
      </c>
      <c r="Q29639" s="82" t="s">
        <v>93878</v>
      </c>
      <c r="R29639"/>
    </row>
    <row r="29640" spans="12:18" x14ac:dyDescent="0.25">
      <c r="L29640" t="s">
        <v>37278</v>
      </c>
      <c r="M29640" t="s">
        <v>25715</v>
      </c>
      <c r="N29640" t="s">
        <v>66894</v>
      </c>
      <c r="O29640" s="76" t="s">
        <v>4356</v>
      </c>
      <c r="P29640" s="82">
        <v>431</v>
      </c>
      <c r="Q29640" s="82" t="s">
        <v>93897</v>
      </c>
      <c r="R29640"/>
    </row>
    <row r="29641" spans="12:18" x14ac:dyDescent="0.25">
      <c r="L29641" t="s">
        <v>37278</v>
      </c>
      <c r="M29641" t="s">
        <v>25722</v>
      </c>
      <c r="N29641" t="s">
        <v>66895</v>
      </c>
      <c r="O29641" s="76" t="s">
        <v>4356</v>
      </c>
      <c r="P29641" s="82">
        <v>261</v>
      </c>
      <c r="Q29641" s="82" t="s">
        <v>93922</v>
      </c>
      <c r="R29641"/>
    </row>
    <row r="29642" spans="12:18" x14ac:dyDescent="0.25">
      <c r="L29642" t="s">
        <v>37278</v>
      </c>
      <c r="M29642" t="s">
        <v>30182</v>
      </c>
      <c r="N29642" t="s">
        <v>66896</v>
      </c>
      <c r="O29642" s="76" t="s">
        <v>4356</v>
      </c>
      <c r="P29642" s="82">
        <v>487</v>
      </c>
      <c r="Q29642" s="82" t="s">
        <v>93925</v>
      </c>
      <c r="R29642"/>
    </row>
    <row r="29643" spans="12:18" x14ac:dyDescent="0.25">
      <c r="L29643" t="s">
        <v>37278</v>
      </c>
      <c r="M29643" t="s">
        <v>27526</v>
      </c>
      <c r="N29643" t="s">
        <v>66897</v>
      </c>
      <c r="O29643" s="76" t="s">
        <v>4450</v>
      </c>
      <c r="P29643" s="82">
        <v>25698</v>
      </c>
      <c r="Q29643" s="82" t="s">
        <v>72645</v>
      </c>
      <c r="R29643"/>
    </row>
    <row r="29644" spans="12:18" x14ac:dyDescent="0.25">
      <c r="L29644" t="s">
        <v>37278</v>
      </c>
      <c r="M29644" t="s">
        <v>27534</v>
      </c>
      <c r="N29644" t="s">
        <v>66898</v>
      </c>
      <c r="O29644" s="76" t="s">
        <v>4356</v>
      </c>
      <c r="P29644" s="82">
        <v>249</v>
      </c>
      <c r="Q29644" s="82" t="s">
        <v>94072</v>
      </c>
      <c r="R29644"/>
    </row>
    <row r="29645" spans="12:18" x14ac:dyDescent="0.25">
      <c r="L29645" t="s">
        <v>37278</v>
      </c>
      <c r="M29645" t="s">
        <v>25756</v>
      </c>
      <c r="N29645" t="s">
        <v>66899</v>
      </c>
      <c r="O29645" s="76" t="s">
        <v>4450</v>
      </c>
      <c r="P29645" s="82">
        <v>170147</v>
      </c>
      <c r="Q29645" s="82" t="s">
        <v>72645</v>
      </c>
      <c r="R29645"/>
    </row>
    <row r="29646" spans="12:18" x14ac:dyDescent="0.25">
      <c r="L29646" t="s">
        <v>37278</v>
      </c>
      <c r="M29646" t="s">
        <v>25758</v>
      </c>
      <c r="N29646" t="s">
        <v>66900</v>
      </c>
      <c r="O29646" s="76" t="s">
        <v>4366</v>
      </c>
      <c r="P29646" s="82">
        <v>252</v>
      </c>
      <c r="Q29646" s="82" t="s">
        <v>94089</v>
      </c>
      <c r="R29646"/>
    </row>
    <row r="29647" spans="12:18" x14ac:dyDescent="0.25">
      <c r="L29647" t="s">
        <v>37278</v>
      </c>
      <c r="M29647" t="s">
        <v>27546</v>
      </c>
      <c r="N29647" t="s">
        <v>66901</v>
      </c>
      <c r="O29647" s="76" t="s">
        <v>4374</v>
      </c>
      <c r="P29647" s="82">
        <v>4050</v>
      </c>
      <c r="Q29647" s="82" t="s">
        <v>72645</v>
      </c>
      <c r="R29647"/>
    </row>
    <row r="29648" spans="12:18" x14ac:dyDescent="0.25">
      <c r="L29648" t="s">
        <v>37278</v>
      </c>
      <c r="M29648" t="s">
        <v>25774</v>
      </c>
      <c r="N29648" t="s">
        <v>66902</v>
      </c>
      <c r="O29648" s="76" t="s">
        <v>4366</v>
      </c>
      <c r="P29648" s="82">
        <v>18</v>
      </c>
      <c r="Q29648" s="82" t="s">
        <v>94152</v>
      </c>
      <c r="R29648"/>
    </row>
    <row r="29649" spans="12:18" x14ac:dyDescent="0.25">
      <c r="L29649" t="s">
        <v>37278</v>
      </c>
      <c r="M29649" t="s">
        <v>27910</v>
      </c>
      <c r="N29649" t="s">
        <v>66903</v>
      </c>
      <c r="O29649" s="76" t="s">
        <v>4450</v>
      </c>
      <c r="P29649" s="82">
        <v>7967</v>
      </c>
      <c r="Q29649" s="82" t="s">
        <v>72645</v>
      </c>
      <c r="R29649"/>
    </row>
    <row r="29650" spans="12:18" x14ac:dyDescent="0.25">
      <c r="L29650" t="s">
        <v>37278</v>
      </c>
      <c r="M29650" t="s">
        <v>30959</v>
      </c>
      <c r="N29650" t="s">
        <v>66904</v>
      </c>
      <c r="O29650" s="76" t="s">
        <v>4356</v>
      </c>
      <c r="P29650" s="82">
        <v>99</v>
      </c>
      <c r="Q29650" s="82" t="s">
        <v>94154</v>
      </c>
      <c r="R29650"/>
    </row>
    <row r="29651" spans="12:18" x14ac:dyDescent="0.25">
      <c r="L29651" t="s">
        <v>37278</v>
      </c>
      <c r="M29651" t="s">
        <v>25777</v>
      </c>
      <c r="N29651" t="s">
        <v>66905</v>
      </c>
      <c r="O29651" s="76" t="s">
        <v>4356</v>
      </c>
      <c r="P29651" s="82">
        <v>793</v>
      </c>
      <c r="Q29651" s="82" t="s">
        <v>94158</v>
      </c>
      <c r="R29651"/>
    </row>
    <row r="29652" spans="12:18" x14ac:dyDescent="0.25">
      <c r="L29652" t="s">
        <v>37278</v>
      </c>
      <c r="M29652" t="s">
        <v>30963</v>
      </c>
      <c r="N29652" t="s">
        <v>66906</v>
      </c>
      <c r="O29652" s="76" t="s">
        <v>4356</v>
      </c>
      <c r="P29652" s="82">
        <v>639</v>
      </c>
      <c r="Q29652" s="82" t="s">
        <v>94159</v>
      </c>
      <c r="R29652"/>
    </row>
    <row r="29653" spans="12:18" x14ac:dyDescent="0.25">
      <c r="L29653" t="s">
        <v>37278</v>
      </c>
      <c r="M29653" t="s">
        <v>25787</v>
      </c>
      <c r="N29653" t="s">
        <v>66907</v>
      </c>
      <c r="O29653" s="76" t="s">
        <v>4450</v>
      </c>
      <c r="P29653" s="82">
        <v>21995</v>
      </c>
      <c r="Q29653" s="82" t="s">
        <v>72645</v>
      </c>
      <c r="R29653"/>
    </row>
    <row r="29654" spans="12:18" x14ac:dyDescent="0.25">
      <c r="L29654" t="s">
        <v>37278</v>
      </c>
      <c r="M29654" t="s">
        <v>31046</v>
      </c>
      <c r="N29654" t="s">
        <v>66908</v>
      </c>
      <c r="O29654" s="76" t="s">
        <v>4366</v>
      </c>
      <c r="P29654" s="82">
        <v>219</v>
      </c>
      <c r="Q29654" s="82" t="s">
        <v>94372</v>
      </c>
      <c r="R29654"/>
    </row>
    <row r="29655" spans="12:18" x14ac:dyDescent="0.25">
      <c r="L29655" t="s">
        <v>37278</v>
      </c>
      <c r="M29655" t="s">
        <v>27991</v>
      </c>
      <c r="N29655" t="s">
        <v>66909</v>
      </c>
      <c r="O29655" s="76" t="s">
        <v>4356</v>
      </c>
      <c r="P29655" s="82">
        <v>695</v>
      </c>
      <c r="Q29655" s="82" t="s">
        <v>94374</v>
      </c>
      <c r="R29655"/>
    </row>
    <row r="29656" spans="12:18" x14ac:dyDescent="0.25">
      <c r="L29656" t="s">
        <v>37278</v>
      </c>
      <c r="M29656" t="s">
        <v>27993</v>
      </c>
      <c r="N29656" t="s">
        <v>66910</v>
      </c>
      <c r="O29656" s="76" t="s">
        <v>4356</v>
      </c>
      <c r="P29656" s="82">
        <v>441</v>
      </c>
      <c r="Q29656" s="82" t="s">
        <v>94379</v>
      </c>
      <c r="R29656"/>
    </row>
    <row r="29657" spans="12:18" x14ac:dyDescent="0.25">
      <c r="L29657" t="s">
        <v>37278</v>
      </c>
      <c r="M29657" t="s">
        <v>27672</v>
      </c>
      <c r="N29657" t="s">
        <v>66911</v>
      </c>
      <c r="O29657" s="76" t="s">
        <v>4356</v>
      </c>
      <c r="P29657" s="82">
        <v>4942</v>
      </c>
      <c r="Q29657" s="82" t="s">
        <v>94386</v>
      </c>
      <c r="R29657"/>
    </row>
    <row r="29658" spans="12:18" x14ac:dyDescent="0.25">
      <c r="L29658" t="s">
        <v>37278</v>
      </c>
      <c r="M29658" t="s">
        <v>25818</v>
      </c>
      <c r="N29658" t="s">
        <v>66912</v>
      </c>
      <c r="O29658" s="76" t="s">
        <v>4374</v>
      </c>
      <c r="P29658" s="82">
        <v>4870</v>
      </c>
      <c r="Q29658" s="82" t="s">
        <v>94388</v>
      </c>
      <c r="R29658"/>
    </row>
    <row r="29659" spans="12:18" x14ac:dyDescent="0.25">
      <c r="L29659" t="s">
        <v>37278</v>
      </c>
      <c r="M29659" t="s">
        <v>27793</v>
      </c>
      <c r="N29659" t="s">
        <v>66913</v>
      </c>
      <c r="O29659" s="76" t="s">
        <v>4356</v>
      </c>
      <c r="P29659" s="82">
        <v>1265</v>
      </c>
      <c r="Q29659" s="82" t="s">
        <v>93819</v>
      </c>
      <c r="R29659"/>
    </row>
    <row r="29660" spans="12:18" x14ac:dyDescent="0.25">
      <c r="L29660" t="s">
        <v>37278</v>
      </c>
      <c r="M29660" t="s">
        <v>30186</v>
      </c>
      <c r="N29660" t="s">
        <v>66914</v>
      </c>
      <c r="O29660" s="76" t="s">
        <v>4356</v>
      </c>
      <c r="P29660" s="82">
        <v>64</v>
      </c>
      <c r="Q29660" s="82" t="s">
        <v>93927</v>
      </c>
      <c r="R29660"/>
    </row>
    <row r="29661" spans="12:18" x14ac:dyDescent="0.25">
      <c r="L29661" t="s">
        <v>37278</v>
      </c>
      <c r="M29661" t="s">
        <v>25753</v>
      </c>
      <c r="N29661" t="s">
        <v>66915</v>
      </c>
      <c r="O29661" s="76" t="s">
        <v>4356</v>
      </c>
      <c r="P29661" s="82">
        <v>1821</v>
      </c>
      <c r="Q29661" s="82" t="s">
        <v>94058</v>
      </c>
      <c r="R29661"/>
    </row>
    <row r="29662" spans="12:18" x14ac:dyDescent="0.25">
      <c r="L29662" t="s">
        <v>37278</v>
      </c>
      <c r="M29662" t="s">
        <v>27795</v>
      </c>
      <c r="N29662" t="s">
        <v>66916</v>
      </c>
      <c r="O29662" s="76" t="s">
        <v>4356</v>
      </c>
      <c r="P29662" s="82">
        <v>1384</v>
      </c>
      <c r="Q29662" s="82" t="s">
        <v>93821</v>
      </c>
      <c r="R29662"/>
    </row>
    <row r="29663" spans="12:18" x14ac:dyDescent="0.25">
      <c r="L29663" t="s">
        <v>37278</v>
      </c>
      <c r="M29663" t="s">
        <v>27886</v>
      </c>
      <c r="N29663" t="s">
        <v>66917</v>
      </c>
      <c r="O29663" s="76" t="s">
        <v>4366</v>
      </c>
      <c r="P29663" s="82">
        <v>75</v>
      </c>
      <c r="Q29663" s="82" t="s">
        <v>94100</v>
      </c>
      <c r="R29663"/>
    </row>
    <row r="29664" spans="12:18" x14ac:dyDescent="0.25">
      <c r="L29664" t="s">
        <v>37278</v>
      </c>
      <c r="M29664" t="s">
        <v>12768</v>
      </c>
      <c r="N29664" t="s">
        <v>66918</v>
      </c>
      <c r="O29664" s="76" t="s">
        <v>4356</v>
      </c>
      <c r="P29664" s="82">
        <v>1157</v>
      </c>
      <c r="Q29664" s="82" t="s">
        <v>94117</v>
      </c>
      <c r="R29664"/>
    </row>
    <row r="29665" spans="12:18" x14ac:dyDescent="0.25">
      <c r="L29665" t="s">
        <v>37278</v>
      </c>
      <c r="M29665" t="s">
        <v>30526</v>
      </c>
      <c r="N29665" t="s">
        <v>66919</v>
      </c>
      <c r="O29665" s="76" t="s">
        <v>4356</v>
      </c>
      <c r="P29665" s="82">
        <v>751</v>
      </c>
      <c r="Q29665" s="82" t="s">
        <v>94389</v>
      </c>
      <c r="R29665"/>
    </row>
    <row r="29666" spans="12:18" x14ac:dyDescent="0.25">
      <c r="L29666" t="s">
        <v>37278</v>
      </c>
      <c r="M29666" t="s">
        <v>27553</v>
      </c>
      <c r="N29666" t="s">
        <v>66920</v>
      </c>
      <c r="O29666" s="76" t="s">
        <v>4356</v>
      </c>
      <c r="P29666" s="82">
        <v>95</v>
      </c>
      <c r="Q29666" s="82" t="s">
        <v>94110</v>
      </c>
      <c r="R29666"/>
    </row>
    <row r="29667" spans="12:18" x14ac:dyDescent="0.25">
      <c r="L29667" t="s">
        <v>37278</v>
      </c>
      <c r="M29667" t="s">
        <v>27555</v>
      </c>
      <c r="N29667" t="s">
        <v>66921</v>
      </c>
      <c r="O29667" s="76" t="s">
        <v>4374</v>
      </c>
      <c r="P29667" s="82">
        <v>8894</v>
      </c>
      <c r="Q29667" s="82" t="s">
        <v>94111</v>
      </c>
      <c r="R29667"/>
    </row>
    <row r="29668" spans="12:18" x14ac:dyDescent="0.25">
      <c r="L29668" t="s">
        <v>37278</v>
      </c>
      <c r="M29668" t="s">
        <v>27891</v>
      </c>
      <c r="N29668" t="s">
        <v>66922</v>
      </c>
      <c r="O29668" s="76" t="s">
        <v>4356</v>
      </c>
      <c r="P29668" s="82">
        <v>1523</v>
      </c>
      <c r="Q29668" s="82" t="s">
        <v>94112</v>
      </c>
      <c r="R29668"/>
    </row>
    <row r="29669" spans="12:18" x14ac:dyDescent="0.25">
      <c r="L29669" t="s">
        <v>37278</v>
      </c>
      <c r="M29669" t="s">
        <v>30308</v>
      </c>
      <c r="N29669" t="s">
        <v>66923</v>
      </c>
      <c r="O29669" s="76" t="s">
        <v>4356</v>
      </c>
      <c r="P29669" s="82">
        <v>370</v>
      </c>
      <c r="Q29669" s="82" t="s">
        <v>94113</v>
      </c>
      <c r="R29669"/>
    </row>
    <row r="29670" spans="12:18" x14ac:dyDescent="0.25">
      <c r="L29670" t="s">
        <v>37278</v>
      </c>
      <c r="M29670" t="s">
        <v>30948</v>
      </c>
      <c r="N29670" t="s">
        <v>66924</v>
      </c>
      <c r="O29670" s="76" t="s">
        <v>4356</v>
      </c>
      <c r="P29670" s="82">
        <v>399</v>
      </c>
      <c r="Q29670" s="82" t="s">
        <v>94114</v>
      </c>
      <c r="R29670"/>
    </row>
    <row r="29671" spans="12:18" x14ac:dyDescent="0.25">
      <c r="L29671" t="s">
        <v>37278</v>
      </c>
      <c r="M29671" t="s">
        <v>30949</v>
      </c>
      <c r="N29671" t="s">
        <v>66925</v>
      </c>
      <c r="O29671" s="76" t="s">
        <v>4356</v>
      </c>
      <c r="P29671" s="82">
        <v>449</v>
      </c>
      <c r="Q29671" s="82" t="s">
        <v>94115</v>
      </c>
      <c r="R29671"/>
    </row>
    <row r="29672" spans="12:18" x14ac:dyDescent="0.25">
      <c r="L29672" t="s">
        <v>37278</v>
      </c>
      <c r="M29672" t="s">
        <v>30311</v>
      </c>
      <c r="N29672" t="s">
        <v>66926</v>
      </c>
      <c r="O29672" s="76" t="s">
        <v>4366</v>
      </c>
      <c r="P29672" s="82">
        <v>181</v>
      </c>
      <c r="Q29672" s="82" t="s">
        <v>94116</v>
      </c>
      <c r="R29672"/>
    </row>
    <row r="29673" spans="12:18" x14ac:dyDescent="0.25">
      <c r="L29673" t="s">
        <v>37278</v>
      </c>
      <c r="M29673" t="s">
        <v>30313</v>
      </c>
      <c r="N29673" t="s">
        <v>66927</v>
      </c>
      <c r="O29673" s="76" t="s">
        <v>4356</v>
      </c>
      <c r="P29673" s="82">
        <v>1263</v>
      </c>
      <c r="Q29673" s="82" t="s">
        <v>94118</v>
      </c>
      <c r="R29673"/>
    </row>
    <row r="29674" spans="12:18" x14ac:dyDescent="0.25">
      <c r="L29674" t="s">
        <v>37278</v>
      </c>
      <c r="M29674" t="s">
        <v>27557</v>
      </c>
      <c r="N29674" t="s">
        <v>66928</v>
      </c>
      <c r="O29674" s="76" t="s">
        <v>4366</v>
      </c>
      <c r="P29674" s="82">
        <v>52</v>
      </c>
      <c r="Q29674" s="82" t="s">
        <v>94119</v>
      </c>
      <c r="R29674"/>
    </row>
    <row r="29675" spans="12:18" x14ac:dyDescent="0.25">
      <c r="L29675" t="s">
        <v>37278</v>
      </c>
      <c r="M29675" t="s">
        <v>30316</v>
      </c>
      <c r="N29675" t="s">
        <v>66929</v>
      </c>
      <c r="O29675" s="76" t="s">
        <v>4356</v>
      </c>
      <c r="P29675" s="82">
        <v>634</v>
      </c>
      <c r="Q29675" s="82" t="s">
        <v>94120</v>
      </c>
      <c r="R29675"/>
    </row>
    <row r="29676" spans="12:18" x14ac:dyDescent="0.25">
      <c r="L29676" t="s">
        <v>37278</v>
      </c>
      <c r="M29676" t="s">
        <v>30951</v>
      </c>
      <c r="N29676" t="s">
        <v>66930</v>
      </c>
      <c r="O29676" s="76" t="s">
        <v>4356</v>
      </c>
      <c r="P29676" s="82">
        <v>561</v>
      </c>
      <c r="Q29676" s="82" t="s">
        <v>94121</v>
      </c>
      <c r="R29676"/>
    </row>
    <row r="29677" spans="12:18" x14ac:dyDescent="0.25">
      <c r="L29677" t="s">
        <v>37278</v>
      </c>
      <c r="M29677" t="s">
        <v>30953</v>
      </c>
      <c r="N29677" t="s">
        <v>66931</v>
      </c>
      <c r="O29677" s="76" t="s">
        <v>4356</v>
      </c>
      <c r="P29677" s="82">
        <v>327</v>
      </c>
      <c r="Q29677" s="82" t="s">
        <v>94122</v>
      </c>
      <c r="R29677"/>
    </row>
    <row r="29678" spans="12:18" x14ac:dyDescent="0.25">
      <c r="L29678" t="s">
        <v>37278</v>
      </c>
      <c r="M29678" t="s">
        <v>30318</v>
      </c>
      <c r="N29678" t="s">
        <v>66932</v>
      </c>
      <c r="O29678" s="76" t="s">
        <v>4356</v>
      </c>
      <c r="P29678" s="82">
        <v>980</v>
      </c>
      <c r="Q29678" s="82" t="s">
        <v>94123</v>
      </c>
      <c r="R29678"/>
    </row>
    <row r="29679" spans="12:18" x14ac:dyDescent="0.25">
      <c r="L29679" t="s">
        <v>37278</v>
      </c>
      <c r="M29679" t="s">
        <v>27896</v>
      </c>
      <c r="N29679" t="s">
        <v>66933</v>
      </c>
      <c r="O29679" s="76" t="s">
        <v>4356</v>
      </c>
      <c r="P29679" s="82">
        <v>738</v>
      </c>
      <c r="Q29679" s="82" t="s">
        <v>94124</v>
      </c>
      <c r="R29679"/>
    </row>
    <row r="29680" spans="12:18" x14ac:dyDescent="0.25">
      <c r="L29680" t="s">
        <v>37278</v>
      </c>
      <c r="M29680" t="s">
        <v>16664</v>
      </c>
      <c r="N29680" t="s">
        <v>66934</v>
      </c>
      <c r="O29680" s="76" t="s">
        <v>4366</v>
      </c>
      <c r="P29680" s="82">
        <v>189</v>
      </c>
      <c r="Q29680" s="82" t="s">
        <v>94125</v>
      </c>
      <c r="R29680"/>
    </row>
    <row r="29681" spans="12:18" x14ac:dyDescent="0.25">
      <c r="L29681" t="s">
        <v>37278</v>
      </c>
      <c r="M29681" t="s">
        <v>25764</v>
      </c>
      <c r="N29681" t="s">
        <v>66935</v>
      </c>
      <c r="O29681" s="76" t="s">
        <v>4356</v>
      </c>
      <c r="P29681" s="82">
        <v>2211</v>
      </c>
      <c r="Q29681" s="82" t="s">
        <v>94126</v>
      </c>
      <c r="R29681"/>
    </row>
    <row r="29682" spans="12:18" x14ac:dyDescent="0.25">
      <c r="L29682" t="s">
        <v>37278</v>
      </c>
      <c r="M29682" t="s">
        <v>30322</v>
      </c>
      <c r="N29682" t="s">
        <v>66936</v>
      </c>
      <c r="O29682" s="76" t="s">
        <v>4374</v>
      </c>
      <c r="P29682" s="82">
        <v>6110</v>
      </c>
      <c r="Q29682" s="82" t="s">
        <v>72645</v>
      </c>
      <c r="R29682"/>
    </row>
    <row r="29683" spans="12:18" x14ac:dyDescent="0.25">
      <c r="L29683" t="s">
        <v>37278</v>
      </c>
      <c r="M29683" t="s">
        <v>30326</v>
      </c>
      <c r="N29683" t="s">
        <v>66937</v>
      </c>
      <c r="O29683" s="76" t="s">
        <v>4356</v>
      </c>
      <c r="P29683" s="82">
        <v>202</v>
      </c>
      <c r="Q29683" s="82" t="s">
        <v>94128</v>
      </c>
      <c r="R29683"/>
    </row>
    <row r="29684" spans="12:18" x14ac:dyDescent="0.25">
      <c r="L29684" t="s">
        <v>37278</v>
      </c>
      <c r="M29684" t="s">
        <v>27898</v>
      </c>
      <c r="N29684" t="s">
        <v>66938</v>
      </c>
      <c r="O29684" s="76" t="s">
        <v>4356</v>
      </c>
      <c r="P29684" s="82">
        <v>1261</v>
      </c>
      <c r="Q29684" s="82" t="s">
        <v>94129</v>
      </c>
      <c r="R29684"/>
    </row>
    <row r="29685" spans="12:18" x14ac:dyDescent="0.25">
      <c r="L29685" t="s">
        <v>37278</v>
      </c>
      <c r="M29685" t="s">
        <v>25765</v>
      </c>
      <c r="N29685" t="s">
        <v>66939</v>
      </c>
      <c r="O29685" s="76" t="s">
        <v>4356</v>
      </c>
      <c r="P29685" s="82">
        <v>226</v>
      </c>
      <c r="Q29685" s="82" t="s">
        <v>94130</v>
      </c>
      <c r="R29685"/>
    </row>
    <row r="29686" spans="12:18" x14ac:dyDescent="0.25">
      <c r="L29686" t="s">
        <v>37278</v>
      </c>
      <c r="M29686" t="s">
        <v>25766</v>
      </c>
      <c r="N29686" t="s">
        <v>66940</v>
      </c>
      <c r="O29686" s="76" t="s">
        <v>4356</v>
      </c>
      <c r="P29686" s="82">
        <v>411</v>
      </c>
      <c r="Q29686" s="82" t="s">
        <v>94131</v>
      </c>
      <c r="R29686"/>
    </row>
    <row r="29687" spans="12:18" x14ac:dyDescent="0.25">
      <c r="L29687" t="s">
        <v>37278</v>
      </c>
      <c r="M29687" t="s">
        <v>27561</v>
      </c>
      <c r="N29687" t="s">
        <v>66941</v>
      </c>
      <c r="O29687" s="76" t="s">
        <v>4356</v>
      </c>
      <c r="P29687" s="82">
        <v>280</v>
      </c>
      <c r="Q29687" s="82" t="s">
        <v>94132</v>
      </c>
      <c r="R29687"/>
    </row>
    <row r="29688" spans="12:18" x14ac:dyDescent="0.25">
      <c r="L29688" t="s">
        <v>37278</v>
      </c>
      <c r="M29688" t="s">
        <v>27900</v>
      </c>
      <c r="N29688" t="s">
        <v>66942</v>
      </c>
      <c r="O29688" s="76" t="s">
        <v>4356</v>
      </c>
      <c r="P29688" s="82">
        <v>1021</v>
      </c>
      <c r="Q29688" s="82" t="s">
        <v>94133</v>
      </c>
      <c r="R29688"/>
    </row>
    <row r="29689" spans="12:18" x14ac:dyDescent="0.25">
      <c r="L29689" t="s">
        <v>37278</v>
      </c>
      <c r="M29689" t="s">
        <v>27902</v>
      </c>
      <c r="N29689" t="s">
        <v>66943</v>
      </c>
      <c r="O29689" s="76" t="s">
        <v>4356</v>
      </c>
      <c r="P29689" s="82">
        <v>868</v>
      </c>
      <c r="Q29689" s="82" t="s">
        <v>94134</v>
      </c>
      <c r="R29689"/>
    </row>
    <row r="29690" spans="12:18" x14ac:dyDescent="0.25">
      <c r="L29690" t="s">
        <v>37278</v>
      </c>
      <c r="M29690" t="s">
        <v>25767</v>
      </c>
      <c r="N29690" t="s">
        <v>66944</v>
      </c>
      <c r="O29690" s="76" t="s">
        <v>4450</v>
      </c>
      <c r="P29690" s="82">
        <v>10908</v>
      </c>
      <c r="Q29690" s="82" t="s">
        <v>72645</v>
      </c>
      <c r="R29690"/>
    </row>
    <row r="29691" spans="12:18" x14ac:dyDescent="0.25">
      <c r="L29691" t="s">
        <v>37278</v>
      </c>
      <c r="M29691" t="s">
        <v>25768</v>
      </c>
      <c r="N29691" t="s">
        <v>66945</v>
      </c>
      <c r="O29691" s="76" t="s">
        <v>4366</v>
      </c>
      <c r="P29691" s="82">
        <v>232</v>
      </c>
      <c r="Q29691" s="82" t="s">
        <v>94135</v>
      </c>
      <c r="R29691"/>
    </row>
    <row r="29692" spans="12:18" x14ac:dyDescent="0.25">
      <c r="L29692" t="s">
        <v>37278</v>
      </c>
      <c r="M29692" t="s">
        <v>30329</v>
      </c>
      <c r="N29692" t="s">
        <v>66946</v>
      </c>
      <c r="O29692" s="76" t="s">
        <v>4356</v>
      </c>
      <c r="P29692" s="82">
        <v>697</v>
      </c>
      <c r="Q29692" s="82" t="s">
        <v>94136</v>
      </c>
      <c r="R29692"/>
    </row>
    <row r="29693" spans="12:18" x14ac:dyDescent="0.25">
      <c r="L29693" t="s">
        <v>37278</v>
      </c>
      <c r="M29693" t="s">
        <v>11181</v>
      </c>
      <c r="N29693" t="s">
        <v>66947</v>
      </c>
      <c r="O29693" s="76" t="s">
        <v>4356</v>
      </c>
      <c r="P29693" s="82">
        <v>439</v>
      </c>
      <c r="Q29693" s="82" t="s">
        <v>94137</v>
      </c>
      <c r="R29693"/>
    </row>
    <row r="29694" spans="12:18" x14ac:dyDescent="0.25">
      <c r="L29694" t="s">
        <v>37278</v>
      </c>
      <c r="M29694" t="s">
        <v>27565</v>
      </c>
      <c r="N29694" t="s">
        <v>66948</v>
      </c>
      <c r="O29694" s="76" t="s">
        <v>4356</v>
      </c>
      <c r="P29694" s="82">
        <v>1587</v>
      </c>
      <c r="Q29694" s="82" t="s">
        <v>94138</v>
      </c>
      <c r="R29694"/>
    </row>
    <row r="29695" spans="12:18" x14ac:dyDescent="0.25">
      <c r="L29695" t="s">
        <v>37278</v>
      </c>
      <c r="M29695" t="s">
        <v>25769</v>
      </c>
      <c r="N29695" t="s">
        <v>66949</v>
      </c>
      <c r="O29695" s="76" t="s">
        <v>4356</v>
      </c>
      <c r="P29695" s="82">
        <v>343</v>
      </c>
      <c r="Q29695" s="82" t="s">
        <v>94139</v>
      </c>
      <c r="R29695"/>
    </row>
    <row r="29696" spans="12:18" x14ac:dyDescent="0.25">
      <c r="L29696" t="s">
        <v>37278</v>
      </c>
      <c r="M29696" t="s">
        <v>27904</v>
      </c>
      <c r="N29696" t="s">
        <v>66950</v>
      </c>
      <c r="O29696" s="76" t="s">
        <v>4356</v>
      </c>
      <c r="P29696" s="82">
        <v>319</v>
      </c>
      <c r="Q29696" s="82" t="s">
        <v>94140</v>
      </c>
      <c r="R29696"/>
    </row>
    <row r="29697" spans="12:18" x14ac:dyDescent="0.25">
      <c r="L29697" t="s">
        <v>37278</v>
      </c>
      <c r="M29697" t="s">
        <v>27567</v>
      </c>
      <c r="N29697" t="s">
        <v>66951</v>
      </c>
      <c r="O29697" s="76" t="s">
        <v>4356</v>
      </c>
      <c r="P29697" s="82">
        <v>415</v>
      </c>
      <c r="Q29697" s="82" t="s">
        <v>94141</v>
      </c>
      <c r="R29697"/>
    </row>
    <row r="29698" spans="12:18" x14ac:dyDescent="0.25">
      <c r="L29698" t="s">
        <v>37278</v>
      </c>
      <c r="M29698" t="s">
        <v>25770</v>
      </c>
      <c r="N29698" t="s">
        <v>66952</v>
      </c>
      <c r="O29698" s="76" t="s">
        <v>4356</v>
      </c>
      <c r="P29698" s="82">
        <v>987</v>
      </c>
      <c r="Q29698" s="82" t="s">
        <v>94142</v>
      </c>
      <c r="R29698"/>
    </row>
    <row r="29699" spans="12:18" x14ac:dyDescent="0.25">
      <c r="L29699" t="s">
        <v>37278</v>
      </c>
      <c r="M29699" t="s">
        <v>30956</v>
      </c>
      <c r="N29699" t="s">
        <v>66953</v>
      </c>
      <c r="O29699" s="76" t="s">
        <v>4356</v>
      </c>
      <c r="P29699" s="82">
        <v>172</v>
      </c>
      <c r="Q29699" s="82" t="s">
        <v>94143</v>
      </c>
      <c r="R29699"/>
    </row>
    <row r="29700" spans="12:18" x14ac:dyDescent="0.25">
      <c r="L29700" t="s">
        <v>37278</v>
      </c>
      <c r="M29700" t="s">
        <v>25771</v>
      </c>
      <c r="N29700" t="s">
        <v>66954</v>
      </c>
      <c r="O29700" s="76" t="s">
        <v>4356</v>
      </c>
      <c r="P29700" s="82">
        <v>352</v>
      </c>
      <c r="Q29700" s="82" t="s">
        <v>94144</v>
      </c>
      <c r="R29700"/>
    </row>
    <row r="29701" spans="12:18" x14ac:dyDescent="0.25">
      <c r="L29701" t="s">
        <v>37278</v>
      </c>
      <c r="M29701" t="s">
        <v>27569</v>
      </c>
      <c r="N29701" t="s">
        <v>66955</v>
      </c>
      <c r="O29701" s="76" t="s">
        <v>4356</v>
      </c>
      <c r="P29701" s="82">
        <v>889</v>
      </c>
      <c r="Q29701" s="82" t="s">
        <v>94145</v>
      </c>
      <c r="R29701"/>
    </row>
    <row r="29702" spans="12:18" x14ac:dyDescent="0.25">
      <c r="L29702" t="s">
        <v>37278</v>
      </c>
      <c r="M29702" t="s">
        <v>27906</v>
      </c>
      <c r="N29702" t="s">
        <v>66956</v>
      </c>
      <c r="O29702" s="76" t="s">
        <v>4366</v>
      </c>
      <c r="P29702" s="82">
        <v>264</v>
      </c>
      <c r="Q29702" s="82" t="s">
        <v>94146</v>
      </c>
      <c r="R29702"/>
    </row>
    <row r="29703" spans="12:18" x14ac:dyDescent="0.25">
      <c r="L29703" t="s">
        <v>37278</v>
      </c>
      <c r="M29703" t="s">
        <v>30958</v>
      </c>
      <c r="N29703" t="s">
        <v>66957</v>
      </c>
      <c r="O29703" s="76" t="s">
        <v>4366</v>
      </c>
      <c r="P29703" s="82">
        <v>173</v>
      </c>
      <c r="Q29703" s="82" t="s">
        <v>94147</v>
      </c>
      <c r="R29703"/>
    </row>
    <row r="29704" spans="12:18" x14ac:dyDescent="0.25">
      <c r="L29704" t="s">
        <v>37278</v>
      </c>
      <c r="M29704" t="s">
        <v>25772</v>
      </c>
      <c r="N29704" t="s">
        <v>66958</v>
      </c>
      <c r="O29704" s="76" t="s">
        <v>4356</v>
      </c>
      <c r="P29704" s="82">
        <v>221</v>
      </c>
      <c r="Q29704" s="82" t="s">
        <v>94148</v>
      </c>
      <c r="R29704"/>
    </row>
    <row r="29705" spans="12:18" x14ac:dyDescent="0.25">
      <c r="L29705" t="s">
        <v>37278</v>
      </c>
      <c r="M29705" t="s">
        <v>25773</v>
      </c>
      <c r="N29705" t="s">
        <v>66959</v>
      </c>
      <c r="O29705" s="76" t="s">
        <v>4356</v>
      </c>
      <c r="P29705" s="82">
        <v>301</v>
      </c>
      <c r="Q29705" s="82" t="s">
        <v>94149</v>
      </c>
      <c r="R29705"/>
    </row>
    <row r="29706" spans="12:18" x14ac:dyDescent="0.25">
      <c r="L29706" t="s">
        <v>37278</v>
      </c>
      <c r="M29706" t="s">
        <v>27908</v>
      </c>
      <c r="N29706" t="s">
        <v>66960</v>
      </c>
      <c r="O29706" s="76" t="s">
        <v>4356</v>
      </c>
      <c r="P29706" s="82">
        <v>164</v>
      </c>
      <c r="Q29706" s="82" t="s">
        <v>94150</v>
      </c>
      <c r="R29706"/>
    </row>
    <row r="29707" spans="12:18" x14ac:dyDescent="0.25">
      <c r="L29707" t="s">
        <v>37278</v>
      </c>
      <c r="M29707" t="s">
        <v>30333</v>
      </c>
      <c r="N29707" t="s">
        <v>66961</v>
      </c>
      <c r="O29707" s="76" t="s">
        <v>4356</v>
      </c>
      <c r="P29707" s="82">
        <v>927</v>
      </c>
      <c r="Q29707" s="82" t="s">
        <v>94151</v>
      </c>
      <c r="R29707"/>
    </row>
    <row r="29708" spans="12:18" x14ac:dyDescent="0.25">
      <c r="L29708" t="s">
        <v>37278</v>
      </c>
      <c r="M29708" t="s">
        <v>27570</v>
      </c>
      <c r="N29708" t="s">
        <v>66962</v>
      </c>
      <c r="O29708" s="76" t="s">
        <v>4366</v>
      </c>
      <c r="P29708" s="82">
        <v>128</v>
      </c>
      <c r="Q29708" s="82" t="s">
        <v>94153</v>
      </c>
      <c r="R29708"/>
    </row>
    <row r="29709" spans="12:18" x14ac:dyDescent="0.25">
      <c r="L29709" t="s">
        <v>37278</v>
      </c>
      <c r="M29709" t="s">
        <v>25775</v>
      </c>
      <c r="N29709" t="s">
        <v>66963</v>
      </c>
      <c r="O29709" s="76" t="s">
        <v>4356</v>
      </c>
      <c r="P29709" s="82">
        <v>247</v>
      </c>
      <c r="Q29709" s="82" t="s">
        <v>94155</v>
      </c>
      <c r="R29709"/>
    </row>
    <row r="29710" spans="12:18" x14ac:dyDescent="0.25">
      <c r="L29710" t="s">
        <v>37278</v>
      </c>
      <c r="M29710" t="s">
        <v>30961</v>
      </c>
      <c r="N29710" t="s">
        <v>66964</v>
      </c>
      <c r="O29710" s="76" t="s">
        <v>4356</v>
      </c>
      <c r="P29710" s="82">
        <v>719</v>
      </c>
      <c r="Q29710" s="82" t="s">
        <v>94156</v>
      </c>
      <c r="R29710"/>
    </row>
    <row r="29711" spans="12:18" x14ac:dyDescent="0.25">
      <c r="L29711" t="s">
        <v>37278</v>
      </c>
      <c r="M29711" t="s">
        <v>25776</v>
      </c>
      <c r="N29711" t="s">
        <v>66965</v>
      </c>
      <c r="O29711" s="76" t="s">
        <v>4356</v>
      </c>
      <c r="P29711" s="82">
        <v>1024</v>
      </c>
      <c r="Q29711" s="82" t="s">
        <v>94157</v>
      </c>
      <c r="R29711"/>
    </row>
    <row r="29712" spans="12:18" x14ac:dyDescent="0.25">
      <c r="L29712" t="s">
        <v>37278</v>
      </c>
      <c r="M29712" t="s">
        <v>30337</v>
      </c>
      <c r="N29712" t="s">
        <v>66966</v>
      </c>
      <c r="O29712" s="76" t="s">
        <v>4356</v>
      </c>
      <c r="P29712" s="82">
        <v>563</v>
      </c>
      <c r="Q29712" s="82" t="s">
        <v>94160</v>
      </c>
      <c r="R29712"/>
    </row>
    <row r="29713" spans="12:18" x14ac:dyDescent="0.25">
      <c r="L29713" t="s">
        <v>37278</v>
      </c>
      <c r="M29713" t="s">
        <v>27912</v>
      </c>
      <c r="N29713" t="s">
        <v>66967</v>
      </c>
      <c r="O29713" s="76" t="s">
        <v>4366</v>
      </c>
      <c r="P29713" s="82">
        <v>247</v>
      </c>
      <c r="Q29713" s="82" t="s">
        <v>94161</v>
      </c>
      <c r="R29713"/>
    </row>
    <row r="29714" spans="12:18" x14ac:dyDescent="0.25">
      <c r="L29714" t="s">
        <v>37278</v>
      </c>
      <c r="M29714" t="s">
        <v>27572</v>
      </c>
      <c r="N29714" t="s">
        <v>66968</v>
      </c>
      <c r="O29714" s="76" t="s">
        <v>4356</v>
      </c>
      <c r="P29714" s="82">
        <v>335</v>
      </c>
      <c r="Q29714" s="82" t="s">
        <v>94162</v>
      </c>
      <c r="R29714"/>
    </row>
    <row r="29715" spans="12:18" x14ac:dyDescent="0.25">
      <c r="L29715" t="s">
        <v>37278</v>
      </c>
      <c r="M29715" t="s">
        <v>30964</v>
      </c>
      <c r="N29715" t="s">
        <v>66969</v>
      </c>
      <c r="O29715" s="76" t="s">
        <v>4366</v>
      </c>
      <c r="P29715" s="82">
        <v>167</v>
      </c>
      <c r="Q29715" s="82" t="s">
        <v>94163</v>
      </c>
      <c r="R29715"/>
    </row>
    <row r="29716" spans="12:18" x14ac:dyDescent="0.25">
      <c r="L29716" t="s">
        <v>37278</v>
      </c>
      <c r="M29716" t="s">
        <v>27574</v>
      </c>
      <c r="N29716" t="s">
        <v>66970</v>
      </c>
      <c r="O29716" s="76" t="s">
        <v>4356</v>
      </c>
      <c r="P29716" s="82">
        <v>654</v>
      </c>
      <c r="Q29716" s="82" t="s">
        <v>94164</v>
      </c>
      <c r="R29716"/>
    </row>
    <row r="29717" spans="12:18" x14ac:dyDescent="0.25">
      <c r="L29717" t="s">
        <v>37278</v>
      </c>
      <c r="M29717" t="s">
        <v>27914</v>
      </c>
      <c r="N29717" t="s">
        <v>66971</v>
      </c>
      <c r="O29717" s="76" t="s">
        <v>4356</v>
      </c>
      <c r="P29717" s="82">
        <v>587</v>
      </c>
      <c r="Q29717" s="82" t="s">
        <v>94165</v>
      </c>
      <c r="R29717"/>
    </row>
    <row r="29718" spans="12:18" x14ac:dyDescent="0.25">
      <c r="L29718" t="s">
        <v>37278</v>
      </c>
      <c r="M29718" t="s">
        <v>30966</v>
      </c>
      <c r="N29718" t="s">
        <v>66972</v>
      </c>
      <c r="O29718" s="76" t="s">
        <v>4356</v>
      </c>
      <c r="P29718" s="82">
        <v>741</v>
      </c>
      <c r="Q29718" s="82" t="s">
        <v>94166</v>
      </c>
      <c r="R29718"/>
    </row>
    <row r="29719" spans="12:18" x14ac:dyDescent="0.25">
      <c r="L29719" t="s">
        <v>37278</v>
      </c>
      <c r="M29719" t="s">
        <v>30343</v>
      </c>
      <c r="N29719" t="s">
        <v>66973</v>
      </c>
      <c r="O29719" s="76" t="s">
        <v>4450</v>
      </c>
      <c r="P29719" s="82">
        <v>18850</v>
      </c>
      <c r="Q29719" s="82" t="s">
        <v>72645</v>
      </c>
      <c r="R29719"/>
    </row>
    <row r="29720" spans="12:18" x14ac:dyDescent="0.25">
      <c r="L29720" t="s">
        <v>37278</v>
      </c>
      <c r="M29720" t="s">
        <v>30968</v>
      </c>
      <c r="N29720" t="s">
        <v>66974</v>
      </c>
      <c r="O29720" s="76" t="s">
        <v>4356</v>
      </c>
      <c r="P29720" s="82">
        <v>596</v>
      </c>
      <c r="Q29720" s="82" t="s">
        <v>94167</v>
      </c>
      <c r="R29720"/>
    </row>
    <row r="29721" spans="12:18" x14ac:dyDescent="0.25">
      <c r="L29721" t="s">
        <v>37278</v>
      </c>
      <c r="M29721" t="s">
        <v>4781</v>
      </c>
      <c r="N29721" t="s">
        <v>66975</v>
      </c>
      <c r="O29721" s="76" t="s">
        <v>4374</v>
      </c>
      <c r="P29721" s="82">
        <v>1240</v>
      </c>
      <c r="Q29721" s="82" t="s">
        <v>72645</v>
      </c>
      <c r="R29721"/>
    </row>
    <row r="29722" spans="12:18" x14ac:dyDescent="0.25">
      <c r="L29722" t="s">
        <v>37278</v>
      </c>
      <c r="M29722" t="s">
        <v>27576</v>
      </c>
      <c r="N29722" t="s">
        <v>66976</v>
      </c>
      <c r="O29722" s="76" t="s">
        <v>4374</v>
      </c>
      <c r="P29722" s="82">
        <v>15612</v>
      </c>
      <c r="Q29722" s="82" t="s">
        <v>72645</v>
      </c>
      <c r="R29722"/>
    </row>
    <row r="29723" spans="12:18" x14ac:dyDescent="0.25">
      <c r="L29723" t="s">
        <v>37278</v>
      </c>
      <c r="M29723" t="s">
        <v>27577</v>
      </c>
      <c r="N29723" t="s">
        <v>66977</v>
      </c>
      <c r="O29723" s="76" t="s">
        <v>4356</v>
      </c>
      <c r="P29723" s="82">
        <v>1314</v>
      </c>
      <c r="Q29723" s="82" t="s">
        <v>94168</v>
      </c>
      <c r="R29723"/>
    </row>
    <row r="29724" spans="12:18" x14ac:dyDescent="0.25">
      <c r="L29724" t="s">
        <v>37278</v>
      </c>
      <c r="M29724" t="s">
        <v>30340</v>
      </c>
      <c r="N29724" t="s">
        <v>66978</v>
      </c>
      <c r="O29724" s="76" t="s">
        <v>4356</v>
      </c>
      <c r="P29724" s="82">
        <v>507</v>
      </c>
      <c r="Q29724" s="82" t="s">
        <v>94169</v>
      </c>
      <c r="R29724"/>
    </row>
    <row r="29725" spans="12:18" x14ac:dyDescent="0.25">
      <c r="L29725" t="s">
        <v>37278</v>
      </c>
      <c r="M29725" t="s">
        <v>27579</v>
      </c>
      <c r="N29725" t="s">
        <v>66979</v>
      </c>
      <c r="O29725" s="76" t="s">
        <v>4356</v>
      </c>
      <c r="P29725" s="82">
        <v>273</v>
      </c>
      <c r="Q29725" s="82" t="s">
        <v>94170</v>
      </c>
      <c r="R29725"/>
    </row>
    <row r="29726" spans="12:18" x14ac:dyDescent="0.25">
      <c r="L29726" t="s">
        <v>37278</v>
      </c>
      <c r="M29726" t="s">
        <v>25778</v>
      </c>
      <c r="N29726" t="s">
        <v>66980</v>
      </c>
      <c r="O29726" s="76" t="s">
        <v>4374</v>
      </c>
      <c r="P29726" s="82">
        <v>4760</v>
      </c>
      <c r="Q29726" s="82" t="s">
        <v>72645</v>
      </c>
      <c r="R29726"/>
    </row>
    <row r="29727" spans="12:18" x14ac:dyDescent="0.25">
      <c r="L29727" t="s">
        <v>37278</v>
      </c>
      <c r="M29727" t="s">
        <v>27581</v>
      </c>
      <c r="N29727" t="s">
        <v>66981</v>
      </c>
      <c r="O29727" s="76" t="s">
        <v>4356</v>
      </c>
      <c r="P29727" s="82">
        <v>1023</v>
      </c>
      <c r="Q29727" s="82" t="s">
        <v>94171</v>
      </c>
      <c r="R29727"/>
    </row>
    <row r="29728" spans="12:18" x14ac:dyDescent="0.25">
      <c r="L29728" t="s">
        <v>37278</v>
      </c>
      <c r="M29728" t="s">
        <v>30459</v>
      </c>
      <c r="N29728" t="s">
        <v>66982</v>
      </c>
      <c r="O29728" s="76" t="s">
        <v>4366</v>
      </c>
      <c r="P29728" s="82">
        <v>179</v>
      </c>
      <c r="Q29728" s="82" t="s">
        <v>94301</v>
      </c>
      <c r="R29728"/>
    </row>
    <row r="29729" spans="12:18" x14ac:dyDescent="0.25">
      <c r="L29729" t="s">
        <v>37278</v>
      </c>
      <c r="M29729" t="s">
        <v>18315</v>
      </c>
      <c r="N29729" t="s">
        <v>66983</v>
      </c>
      <c r="O29729" s="76" t="s">
        <v>4356</v>
      </c>
      <c r="P29729" s="82">
        <v>83</v>
      </c>
      <c r="Q29729" s="82" t="s">
        <v>94172</v>
      </c>
      <c r="R29729"/>
    </row>
    <row r="29730" spans="12:18" x14ac:dyDescent="0.25">
      <c r="L29730" t="s">
        <v>37278</v>
      </c>
      <c r="M29730" t="s">
        <v>30346</v>
      </c>
      <c r="N29730" t="s">
        <v>66984</v>
      </c>
      <c r="O29730" s="76" t="s">
        <v>4356</v>
      </c>
      <c r="P29730" s="82">
        <v>345</v>
      </c>
      <c r="Q29730" s="82" t="s">
        <v>94173</v>
      </c>
      <c r="R29730"/>
    </row>
    <row r="29731" spans="12:18" x14ac:dyDescent="0.25">
      <c r="L29731" t="s">
        <v>37278</v>
      </c>
      <c r="M29731" t="s">
        <v>30350</v>
      </c>
      <c r="N29731" t="s">
        <v>66985</v>
      </c>
      <c r="O29731" s="76" t="s">
        <v>4356</v>
      </c>
      <c r="P29731" s="82">
        <v>791</v>
      </c>
      <c r="Q29731" s="82" t="s">
        <v>94174</v>
      </c>
      <c r="R29731"/>
    </row>
    <row r="29732" spans="12:18" x14ac:dyDescent="0.25">
      <c r="L29732" t="s">
        <v>37278</v>
      </c>
      <c r="M29732" t="s">
        <v>27582</v>
      </c>
      <c r="N29732" t="s">
        <v>66986</v>
      </c>
      <c r="O29732" s="76" t="s">
        <v>4356</v>
      </c>
      <c r="P29732" s="82">
        <v>944</v>
      </c>
      <c r="Q29732" s="82" t="s">
        <v>94175</v>
      </c>
      <c r="R29732"/>
    </row>
    <row r="29733" spans="12:18" x14ac:dyDescent="0.25">
      <c r="L29733" t="s">
        <v>37278</v>
      </c>
      <c r="M29733" t="s">
        <v>30353</v>
      </c>
      <c r="N29733" t="s">
        <v>66987</v>
      </c>
      <c r="O29733" s="76" t="s">
        <v>4366</v>
      </c>
      <c r="P29733" s="82">
        <v>131</v>
      </c>
      <c r="Q29733" s="82" t="s">
        <v>94176</v>
      </c>
      <c r="R29733"/>
    </row>
    <row r="29734" spans="12:18" x14ac:dyDescent="0.25">
      <c r="L29734" t="s">
        <v>37278</v>
      </c>
      <c r="M29734" t="s">
        <v>27584</v>
      </c>
      <c r="N29734" t="s">
        <v>66988</v>
      </c>
      <c r="O29734" s="76" t="s">
        <v>4356</v>
      </c>
      <c r="P29734" s="82">
        <v>349</v>
      </c>
      <c r="Q29734" s="82" t="s">
        <v>94177</v>
      </c>
      <c r="R29734"/>
    </row>
    <row r="29735" spans="12:18" x14ac:dyDescent="0.25">
      <c r="L29735" t="s">
        <v>37278</v>
      </c>
      <c r="M29735" t="s">
        <v>27586</v>
      </c>
      <c r="N29735" t="s">
        <v>66989</v>
      </c>
      <c r="O29735" s="76" t="s">
        <v>4356</v>
      </c>
      <c r="P29735" s="82">
        <v>546</v>
      </c>
      <c r="Q29735" s="82" t="s">
        <v>94178</v>
      </c>
      <c r="R29735"/>
    </row>
    <row r="29736" spans="12:18" x14ac:dyDescent="0.25">
      <c r="L29736" t="s">
        <v>37278</v>
      </c>
      <c r="M29736" t="s">
        <v>27917</v>
      </c>
      <c r="N29736" t="s">
        <v>66990</v>
      </c>
      <c r="O29736" s="76" t="s">
        <v>4356</v>
      </c>
      <c r="P29736" s="82">
        <v>667</v>
      </c>
      <c r="Q29736" s="82" t="s">
        <v>94181</v>
      </c>
      <c r="R29736"/>
    </row>
    <row r="29737" spans="12:18" x14ac:dyDescent="0.25">
      <c r="L29737" t="s">
        <v>37278</v>
      </c>
      <c r="M29737" t="s">
        <v>27916</v>
      </c>
      <c r="N29737" t="s">
        <v>66991</v>
      </c>
      <c r="O29737" s="76" t="s">
        <v>4356</v>
      </c>
      <c r="P29737" s="82">
        <v>403</v>
      </c>
      <c r="Q29737" s="82" t="s">
        <v>94179</v>
      </c>
      <c r="R29737"/>
    </row>
    <row r="29738" spans="12:18" x14ac:dyDescent="0.25">
      <c r="L29738" t="s">
        <v>37278</v>
      </c>
      <c r="M29738" t="s">
        <v>30357</v>
      </c>
      <c r="N29738" t="s">
        <v>66992</v>
      </c>
      <c r="O29738" s="76" t="s">
        <v>4356</v>
      </c>
      <c r="P29738" s="82">
        <v>4737</v>
      </c>
      <c r="Q29738" s="82" t="s">
        <v>94180</v>
      </c>
      <c r="R29738"/>
    </row>
    <row r="29739" spans="12:18" x14ac:dyDescent="0.25">
      <c r="L29739" t="s">
        <v>37278</v>
      </c>
      <c r="M29739" t="s">
        <v>30969</v>
      </c>
      <c r="N29739" t="s">
        <v>66993</v>
      </c>
      <c r="O29739" s="76" t="s">
        <v>4356</v>
      </c>
      <c r="P29739" s="82">
        <v>579</v>
      </c>
      <c r="Q29739" s="82" t="s">
        <v>94183</v>
      </c>
      <c r="R29739"/>
    </row>
    <row r="29740" spans="12:18" x14ac:dyDescent="0.25">
      <c r="L29740" t="s">
        <v>37278</v>
      </c>
      <c r="M29740" t="s">
        <v>27919</v>
      </c>
      <c r="N29740" t="s">
        <v>66994</v>
      </c>
      <c r="O29740" s="76" t="s">
        <v>4356</v>
      </c>
      <c r="P29740" s="82">
        <v>1306</v>
      </c>
      <c r="Q29740" s="82" t="s">
        <v>94184</v>
      </c>
      <c r="R29740"/>
    </row>
    <row r="29741" spans="12:18" x14ac:dyDescent="0.25">
      <c r="L29741" t="s">
        <v>37278</v>
      </c>
      <c r="M29741" t="s">
        <v>30971</v>
      </c>
      <c r="N29741" t="s">
        <v>66995</v>
      </c>
      <c r="O29741" s="76" t="s">
        <v>4356</v>
      </c>
      <c r="P29741" s="82">
        <v>1346</v>
      </c>
      <c r="Q29741" s="82" t="s">
        <v>94185</v>
      </c>
      <c r="R29741"/>
    </row>
    <row r="29742" spans="12:18" x14ac:dyDescent="0.25">
      <c r="L29742" t="s">
        <v>37278</v>
      </c>
      <c r="M29742" t="s">
        <v>25780</v>
      </c>
      <c r="N29742" t="s">
        <v>66996</v>
      </c>
      <c r="O29742" s="76" t="s">
        <v>4356</v>
      </c>
      <c r="P29742" s="82">
        <v>447</v>
      </c>
      <c r="Q29742" s="82" t="s">
        <v>94186</v>
      </c>
      <c r="R29742"/>
    </row>
    <row r="29743" spans="12:18" x14ac:dyDescent="0.25">
      <c r="L29743" t="s">
        <v>37278</v>
      </c>
      <c r="M29743" t="s">
        <v>10261</v>
      </c>
      <c r="N29743" t="s">
        <v>66997</v>
      </c>
      <c r="O29743" s="76" t="s">
        <v>4356</v>
      </c>
      <c r="P29743" s="82">
        <v>669</v>
      </c>
      <c r="Q29743" s="82" t="s">
        <v>94187</v>
      </c>
      <c r="R29743"/>
    </row>
    <row r="29744" spans="12:18" x14ac:dyDescent="0.25">
      <c r="L29744" t="s">
        <v>37278</v>
      </c>
      <c r="M29744" t="s">
        <v>25781</v>
      </c>
      <c r="N29744" t="s">
        <v>66998</v>
      </c>
      <c r="O29744" s="76" t="s">
        <v>4356</v>
      </c>
      <c r="P29744" s="82">
        <v>987</v>
      </c>
      <c r="Q29744" s="82" t="s">
        <v>94188</v>
      </c>
      <c r="R29744"/>
    </row>
    <row r="29745" spans="12:18" x14ac:dyDescent="0.25">
      <c r="L29745" t="s">
        <v>37278</v>
      </c>
      <c r="M29745" t="s">
        <v>30364</v>
      </c>
      <c r="N29745" t="s">
        <v>66999</v>
      </c>
      <c r="O29745" s="76" t="s">
        <v>4356</v>
      </c>
      <c r="P29745" s="82">
        <v>771</v>
      </c>
      <c r="Q29745" s="82" t="s">
        <v>94189</v>
      </c>
      <c r="R29745"/>
    </row>
    <row r="29746" spans="12:18" x14ac:dyDescent="0.25">
      <c r="L29746" t="s">
        <v>37278</v>
      </c>
      <c r="M29746" t="s">
        <v>30973</v>
      </c>
      <c r="N29746" t="s">
        <v>67000</v>
      </c>
      <c r="O29746" s="76" t="s">
        <v>4356</v>
      </c>
      <c r="P29746" s="82">
        <v>754</v>
      </c>
      <c r="Q29746" s="82" t="s">
        <v>94190</v>
      </c>
      <c r="R29746"/>
    </row>
    <row r="29747" spans="12:18" x14ac:dyDescent="0.25">
      <c r="L29747" t="s">
        <v>37278</v>
      </c>
      <c r="M29747" t="s">
        <v>30975</v>
      </c>
      <c r="N29747" t="s">
        <v>67001</v>
      </c>
      <c r="O29747" s="76" t="s">
        <v>4450</v>
      </c>
      <c r="P29747" s="82">
        <v>7015</v>
      </c>
      <c r="Q29747" s="82" t="s">
        <v>72645</v>
      </c>
      <c r="R29747"/>
    </row>
    <row r="29748" spans="12:18" x14ac:dyDescent="0.25">
      <c r="L29748" t="s">
        <v>37278</v>
      </c>
      <c r="M29748" t="s">
        <v>25783</v>
      </c>
      <c r="N29748" t="s">
        <v>67002</v>
      </c>
      <c r="O29748" s="76" t="s">
        <v>4356</v>
      </c>
      <c r="P29748" s="82">
        <v>452</v>
      </c>
      <c r="Q29748" s="82" t="s">
        <v>94191</v>
      </c>
      <c r="R29748"/>
    </row>
    <row r="29749" spans="12:18" x14ac:dyDescent="0.25">
      <c r="L29749" t="s">
        <v>37278</v>
      </c>
      <c r="M29749" t="s">
        <v>27923</v>
      </c>
      <c r="N29749" t="s">
        <v>67003</v>
      </c>
      <c r="O29749" s="76" t="s">
        <v>4356</v>
      </c>
      <c r="P29749" s="82">
        <v>172</v>
      </c>
      <c r="Q29749" s="82" t="s">
        <v>94192</v>
      </c>
      <c r="R29749"/>
    </row>
    <row r="29750" spans="12:18" x14ac:dyDescent="0.25">
      <c r="L29750" t="s">
        <v>37278</v>
      </c>
      <c r="M29750" t="s">
        <v>27587</v>
      </c>
      <c r="N29750" t="s">
        <v>67004</v>
      </c>
      <c r="O29750" s="76" t="s">
        <v>4366</v>
      </c>
      <c r="P29750" s="82">
        <v>135</v>
      </c>
      <c r="Q29750" s="82" t="s">
        <v>94193</v>
      </c>
      <c r="R29750"/>
    </row>
    <row r="29751" spans="12:18" x14ac:dyDescent="0.25">
      <c r="L29751" t="s">
        <v>37278</v>
      </c>
      <c r="M29751" t="s">
        <v>27925</v>
      </c>
      <c r="N29751" t="s">
        <v>67005</v>
      </c>
      <c r="O29751" s="76" t="s">
        <v>4356</v>
      </c>
      <c r="P29751" s="82">
        <v>449</v>
      </c>
      <c r="Q29751" s="82" t="s">
        <v>94194</v>
      </c>
      <c r="R29751"/>
    </row>
    <row r="29752" spans="12:18" x14ac:dyDescent="0.25">
      <c r="L29752" t="s">
        <v>37278</v>
      </c>
      <c r="M29752" t="s">
        <v>27589</v>
      </c>
      <c r="N29752" t="s">
        <v>67006</v>
      </c>
      <c r="O29752" s="76" t="s">
        <v>4374</v>
      </c>
      <c r="P29752" s="82">
        <v>5918</v>
      </c>
      <c r="Q29752" s="82" t="s">
        <v>72645</v>
      </c>
      <c r="R29752"/>
    </row>
    <row r="29753" spans="12:18" x14ac:dyDescent="0.25">
      <c r="L29753" t="s">
        <v>37278</v>
      </c>
      <c r="M29753" t="s">
        <v>30373</v>
      </c>
      <c r="N29753" t="s">
        <v>67007</v>
      </c>
      <c r="O29753" s="76" t="s">
        <v>4356</v>
      </c>
      <c r="P29753" s="82">
        <v>3119</v>
      </c>
      <c r="Q29753" s="82" t="s">
        <v>94195</v>
      </c>
      <c r="R29753"/>
    </row>
    <row r="29754" spans="12:18" x14ac:dyDescent="0.25">
      <c r="L29754" t="s">
        <v>37278</v>
      </c>
      <c r="M29754" t="s">
        <v>27591</v>
      </c>
      <c r="N29754" t="s">
        <v>67008</v>
      </c>
      <c r="O29754" s="76" t="s">
        <v>4356</v>
      </c>
      <c r="P29754" s="82">
        <v>228</v>
      </c>
      <c r="Q29754" s="82" t="s">
        <v>94196</v>
      </c>
      <c r="R29754"/>
    </row>
    <row r="29755" spans="12:18" x14ac:dyDescent="0.25">
      <c r="L29755" t="s">
        <v>37278</v>
      </c>
      <c r="M29755" t="s">
        <v>30977</v>
      </c>
      <c r="N29755" t="s">
        <v>67009</v>
      </c>
      <c r="O29755" s="76" t="s">
        <v>4374</v>
      </c>
      <c r="P29755" s="82">
        <v>11895</v>
      </c>
      <c r="Q29755" s="82" t="s">
        <v>72645</v>
      </c>
      <c r="R29755"/>
    </row>
    <row r="29756" spans="12:18" x14ac:dyDescent="0.25">
      <c r="L29756" t="s">
        <v>37278</v>
      </c>
      <c r="M29756" t="s">
        <v>25784</v>
      </c>
      <c r="N29756" t="s">
        <v>67010</v>
      </c>
      <c r="O29756" s="76" t="s">
        <v>4356</v>
      </c>
      <c r="P29756" s="82">
        <v>262</v>
      </c>
      <c r="Q29756" s="82" t="s">
        <v>94197</v>
      </c>
      <c r="R29756"/>
    </row>
    <row r="29757" spans="12:18" x14ac:dyDescent="0.25">
      <c r="L29757" t="s">
        <v>37278</v>
      </c>
      <c r="M29757" t="s">
        <v>7482</v>
      </c>
      <c r="N29757" t="s">
        <v>67011</v>
      </c>
      <c r="O29757" s="76" t="s">
        <v>4356</v>
      </c>
      <c r="P29757" s="82">
        <v>913</v>
      </c>
      <c r="Q29757" s="82" t="s">
        <v>94198</v>
      </c>
      <c r="R29757"/>
    </row>
    <row r="29758" spans="12:18" x14ac:dyDescent="0.25">
      <c r="L29758" t="s">
        <v>37278</v>
      </c>
      <c r="M29758" t="s">
        <v>30379</v>
      </c>
      <c r="N29758" t="s">
        <v>67012</v>
      </c>
      <c r="O29758" s="76" t="s">
        <v>4356</v>
      </c>
      <c r="P29758" s="82">
        <v>324</v>
      </c>
      <c r="Q29758" s="82" t="s">
        <v>94199</v>
      </c>
      <c r="R29758"/>
    </row>
    <row r="29759" spans="12:18" x14ac:dyDescent="0.25">
      <c r="L29759" t="s">
        <v>37278</v>
      </c>
      <c r="M29759" t="s">
        <v>30383</v>
      </c>
      <c r="N29759" t="s">
        <v>67013</v>
      </c>
      <c r="O29759" s="76" t="s">
        <v>4356</v>
      </c>
      <c r="P29759" s="82">
        <v>527</v>
      </c>
      <c r="Q29759" s="82" t="s">
        <v>94200</v>
      </c>
      <c r="R29759"/>
    </row>
    <row r="29760" spans="12:18" x14ac:dyDescent="0.25">
      <c r="L29760" t="s">
        <v>37278</v>
      </c>
      <c r="M29760" t="s">
        <v>27593</v>
      </c>
      <c r="N29760" t="s">
        <v>67014</v>
      </c>
      <c r="O29760" s="76" t="s">
        <v>4356</v>
      </c>
      <c r="P29760" s="82">
        <v>440</v>
      </c>
      <c r="Q29760" s="82" t="s">
        <v>94201</v>
      </c>
      <c r="R29760"/>
    </row>
    <row r="29761" spans="12:18" x14ac:dyDescent="0.25">
      <c r="L29761" t="s">
        <v>37278</v>
      </c>
      <c r="M29761" t="s">
        <v>27927</v>
      </c>
      <c r="N29761" t="s">
        <v>67015</v>
      </c>
      <c r="O29761" s="76" t="s">
        <v>4356</v>
      </c>
      <c r="P29761" s="82">
        <v>1146</v>
      </c>
      <c r="Q29761" s="82" t="s">
        <v>94202</v>
      </c>
      <c r="R29761"/>
    </row>
    <row r="29762" spans="12:18" x14ac:dyDescent="0.25">
      <c r="L29762" t="s">
        <v>37278</v>
      </c>
      <c r="M29762" t="s">
        <v>25785</v>
      </c>
      <c r="N29762" t="s">
        <v>67016</v>
      </c>
      <c r="O29762" s="76" t="s">
        <v>4356</v>
      </c>
      <c r="P29762" s="82">
        <v>672</v>
      </c>
      <c r="Q29762" s="82" t="s">
        <v>94203</v>
      </c>
      <c r="R29762"/>
    </row>
    <row r="29763" spans="12:18" x14ac:dyDescent="0.25">
      <c r="L29763" t="s">
        <v>37278</v>
      </c>
      <c r="M29763" t="s">
        <v>25786</v>
      </c>
      <c r="N29763" t="s">
        <v>67017</v>
      </c>
      <c r="O29763" s="76" t="s">
        <v>4356</v>
      </c>
      <c r="P29763" s="82">
        <v>495</v>
      </c>
      <c r="Q29763" s="82" t="s">
        <v>94204</v>
      </c>
      <c r="R29763"/>
    </row>
    <row r="29764" spans="12:18" x14ac:dyDescent="0.25">
      <c r="L29764" t="s">
        <v>37278</v>
      </c>
      <c r="M29764" t="s">
        <v>27929</v>
      </c>
      <c r="N29764" t="s">
        <v>67018</v>
      </c>
      <c r="O29764" s="76" t="s">
        <v>4356</v>
      </c>
      <c r="P29764" s="82">
        <v>432</v>
      </c>
      <c r="Q29764" s="82" t="s">
        <v>94205</v>
      </c>
      <c r="R29764"/>
    </row>
    <row r="29765" spans="12:18" x14ac:dyDescent="0.25">
      <c r="L29765" t="s">
        <v>37278</v>
      </c>
      <c r="M29765" t="s">
        <v>30387</v>
      </c>
      <c r="N29765" t="s">
        <v>67019</v>
      </c>
      <c r="O29765" s="76" t="s">
        <v>4356</v>
      </c>
      <c r="P29765" s="82">
        <v>567</v>
      </c>
      <c r="Q29765" s="82" t="s">
        <v>94206</v>
      </c>
      <c r="R29765"/>
    </row>
    <row r="29766" spans="12:18" x14ac:dyDescent="0.25">
      <c r="L29766" t="s">
        <v>37278</v>
      </c>
      <c r="M29766" t="s">
        <v>27595</v>
      </c>
      <c r="N29766" t="s">
        <v>67020</v>
      </c>
      <c r="O29766" s="76" t="s">
        <v>4374</v>
      </c>
      <c r="P29766" s="82">
        <v>6308</v>
      </c>
      <c r="Q29766" s="82" t="s">
        <v>72645</v>
      </c>
      <c r="R29766"/>
    </row>
    <row r="29767" spans="12:18" x14ac:dyDescent="0.25">
      <c r="L29767" t="s">
        <v>37278</v>
      </c>
      <c r="M29767" t="s">
        <v>25803</v>
      </c>
      <c r="N29767" t="s">
        <v>67021</v>
      </c>
      <c r="O29767" s="76" t="s">
        <v>4356</v>
      </c>
      <c r="P29767" s="82">
        <v>9553</v>
      </c>
      <c r="Q29767" s="82" t="s">
        <v>94310</v>
      </c>
      <c r="R29767"/>
    </row>
    <row r="29768" spans="12:18" x14ac:dyDescent="0.25">
      <c r="L29768" t="s">
        <v>37278</v>
      </c>
      <c r="M29768" t="s">
        <v>27931</v>
      </c>
      <c r="N29768" t="s">
        <v>67022</v>
      </c>
      <c r="O29768" s="76" t="s">
        <v>4374</v>
      </c>
      <c r="P29768" s="82">
        <v>8619</v>
      </c>
      <c r="Q29768" s="82" t="s">
        <v>72645</v>
      </c>
      <c r="R29768"/>
    </row>
    <row r="29769" spans="12:18" x14ac:dyDescent="0.25">
      <c r="L29769" t="s">
        <v>37278</v>
      </c>
      <c r="M29769" t="s">
        <v>14745</v>
      </c>
      <c r="N29769" t="s">
        <v>67023</v>
      </c>
      <c r="O29769" s="76" t="s">
        <v>4356</v>
      </c>
      <c r="P29769" s="82">
        <v>1125</v>
      </c>
      <c r="Q29769" s="82" t="s">
        <v>94207</v>
      </c>
      <c r="R29769"/>
    </row>
    <row r="29770" spans="12:18" x14ac:dyDescent="0.25">
      <c r="L29770" t="s">
        <v>37278</v>
      </c>
      <c r="M29770" t="s">
        <v>25788</v>
      </c>
      <c r="N29770" t="s">
        <v>67024</v>
      </c>
      <c r="O29770" s="76" t="s">
        <v>4356</v>
      </c>
      <c r="P29770" s="82">
        <v>476</v>
      </c>
      <c r="Q29770" s="82" t="s">
        <v>94208</v>
      </c>
      <c r="R29770"/>
    </row>
    <row r="29771" spans="12:18" x14ac:dyDescent="0.25">
      <c r="L29771" t="s">
        <v>37278</v>
      </c>
      <c r="M29771" t="s">
        <v>27933</v>
      </c>
      <c r="N29771" t="s">
        <v>67025</v>
      </c>
      <c r="O29771" s="76" t="s">
        <v>4356</v>
      </c>
      <c r="P29771" s="82">
        <v>135</v>
      </c>
      <c r="Q29771" s="82" t="s">
        <v>94209</v>
      </c>
      <c r="R29771"/>
    </row>
    <row r="29772" spans="12:18" x14ac:dyDescent="0.25">
      <c r="L29772" t="s">
        <v>37278</v>
      </c>
      <c r="M29772" t="s">
        <v>30979</v>
      </c>
      <c r="N29772" t="s">
        <v>67026</v>
      </c>
      <c r="O29772" s="76" t="s">
        <v>4356</v>
      </c>
      <c r="P29772" s="82">
        <v>555</v>
      </c>
      <c r="Q29772" s="82" t="s">
        <v>94210</v>
      </c>
      <c r="R29772"/>
    </row>
    <row r="29773" spans="12:18" x14ac:dyDescent="0.25">
      <c r="L29773" t="s">
        <v>37278</v>
      </c>
      <c r="M29773" t="s">
        <v>27935</v>
      </c>
      <c r="N29773" t="s">
        <v>67027</v>
      </c>
      <c r="O29773" s="76" t="s">
        <v>4356</v>
      </c>
      <c r="P29773" s="82">
        <v>1264</v>
      </c>
      <c r="Q29773" s="82" t="s">
        <v>94211</v>
      </c>
      <c r="R29773"/>
    </row>
    <row r="29774" spans="12:18" x14ac:dyDescent="0.25">
      <c r="L29774" t="s">
        <v>37278</v>
      </c>
      <c r="M29774" t="s">
        <v>27597</v>
      </c>
      <c r="N29774" t="s">
        <v>67028</v>
      </c>
      <c r="O29774" s="76" t="s">
        <v>4366</v>
      </c>
      <c r="P29774" s="82">
        <v>133</v>
      </c>
      <c r="Q29774" s="82" t="s">
        <v>94212</v>
      </c>
      <c r="R29774"/>
    </row>
    <row r="29775" spans="12:18" x14ac:dyDescent="0.25">
      <c r="L29775" t="s">
        <v>37278</v>
      </c>
      <c r="M29775" t="s">
        <v>30391</v>
      </c>
      <c r="N29775" t="s">
        <v>67029</v>
      </c>
      <c r="O29775" s="76" t="s">
        <v>4366</v>
      </c>
      <c r="P29775" s="82">
        <v>96</v>
      </c>
      <c r="Q29775" s="82" t="s">
        <v>94213</v>
      </c>
      <c r="R29775"/>
    </row>
    <row r="29776" spans="12:18" x14ac:dyDescent="0.25">
      <c r="L29776" t="s">
        <v>37278</v>
      </c>
      <c r="M29776" t="s">
        <v>27599</v>
      </c>
      <c r="N29776" t="s">
        <v>67030</v>
      </c>
      <c r="O29776" s="76" t="s">
        <v>4356</v>
      </c>
      <c r="P29776" s="82">
        <v>463</v>
      </c>
      <c r="Q29776" s="82" t="s">
        <v>94214</v>
      </c>
      <c r="R29776"/>
    </row>
    <row r="29777" spans="12:18" x14ac:dyDescent="0.25">
      <c r="L29777" t="s">
        <v>37278</v>
      </c>
      <c r="M29777" t="s">
        <v>27601</v>
      </c>
      <c r="N29777" t="s">
        <v>67031</v>
      </c>
      <c r="O29777" s="76" t="s">
        <v>4356</v>
      </c>
      <c r="P29777" s="82">
        <v>799</v>
      </c>
      <c r="Q29777" s="82" t="s">
        <v>94215</v>
      </c>
      <c r="R29777"/>
    </row>
    <row r="29778" spans="12:18" x14ac:dyDescent="0.25">
      <c r="L29778" t="s">
        <v>37278</v>
      </c>
      <c r="M29778" t="s">
        <v>25782</v>
      </c>
      <c r="N29778" t="s">
        <v>67032</v>
      </c>
      <c r="O29778" s="76" t="s">
        <v>4374</v>
      </c>
      <c r="P29778" s="82">
        <v>10030</v>
      </c>
      <c r="Q29778" s="82" t="s">
        <v>72645</v>
      </c>
      <c r="R29778"/>
    </row>
    <row r="29779" spans="12:18" x14ac:dyDescent="0.25">
      <c r="L29779" t="s">
        <v>37278</v>
      </c>
      <c r="M29779" t="s">
        <v>11730</v>
      </c>
      <c r="N29779" t="s">
        <v>67033</v>
      </c>
      <c r="O29779" s="76" t="s">
        <v>4356</v>
      </c>
      <c r="P29779" s="82">
        <v>1812</v>
      </c>
      <c r="Q29779" s="82" t="s">
        <v>94217</v>
      </c>
      <c r="R29779"/>
    </row>
    <row r="29780" spans="12:18" x14ac:dyDescent="0.25">
      <c r="L29780" t="s">
        <v>37278</v>
      </c>
      <c r="M29780" t="s">
        <v>30401</v>
      </c>
      <c r="N29780" t="s">
        <v>67034</v>
      </c>
      <c r="O29780" s="76" t="s">
        <v>4366</v>
      </c>
      <c r="P29780" s="82">
        <v>224</v>
      </c>
      <c r="Q29780" s="82" t="s">
        <v>94218</v>
      </c>
      <c r="R29780"/>
    </row>
    <row r="29781" spans="12:18" x14ac:dyDescent="0.25">
      <c r="L29781" t="s">
        <v>37278</v>
      </c>
      <c r="M29781" t="s">
        <v>30404</v>
      </c>
      <c r="N29781" t="s">
        <v>67035</v>
      </c>
      <c r="O29781" s="76" t="s">
        <v>4366</v>
      </c>
      <c r="P29781" s="82">
        <v>137</v>
      </c>
      <c r="Q29781" s="82" t="s">
        <v>94219</v>
      </c>
      <c r="R29781"/>
    </row>
    <row r="29782" spans="12:18" x14ac:dyDescent="0.25">
      <c r="L29782" t="s">
        <v>37278</v>
      </c>
      <c r="M29782" t="s">
        <v>30407</v>
      </c>
      <c r="N29782" t="s">
        <v>67036</v>
      </c>
      <c r="O29782" s="76" t="s">
        <v>4366</v>
      </c>
      <c r="P29782" s="82">
        <v>25</v>
      </c>
      <c r="Q29782" s="82" t="s">
        <v>94220</v>
      </c>
      <c r="R29782"/>
    </row>
    <row r="29783" spans="12:18" x14ac:dyDescent="0.25">
      <c r="L29783" t="s">
        <v>37278</v>
      </c>
      <c r="M29783" t="s">
        <v>27936</v>
      </c>
      <c r="N29783" t="s">
        <v>67037</v>
      </c>
      <c r="O29783" s="76" t="s">
        <v>4356</v>
      </c>
      <c r="P29783" s="82">
        <v>598</v>
      </c>
      <c r="Q29783" s="82" t="s">
        <v>94221</v>
      </c>
      <c r="R29783"/>
    </row>
    <row r="29784" spans="12:18" x14ac:dyDescent="0.25">
      <c r="L29784" t="s">
        <v>37278</v>
      </c>
      <c r="M29784" t="s">
        <v>30981</v>
      </c>
      <c r="N29784" t="s">
        <v>67038</v>
      </c>
      <c r="O29784" s="76" t="s">
        <v>4356</v>
      </c>
      <c r="P29784" s="82">
        <v>992</v>
      </c>
      <c r="Q29784" s="82" t="s">
        <v>94222</v>
      </c>
      <c r="R29784"/>
    </row>
    <row r="29785" spans="12:18" x14ac:dyDescent="0.25">
      <c r="L29785" t="s">
        <v>37278</v>
      </c>
      <c r="M29785" t="s">
        <v>30983</v>
      </c>
      <c r="N29785" t="s">
        <v>67039</v>
      </c>
      <c r="O29785" s="76" t="s">
        <v>4356</v>
      </c>
      <c r="P29785" s="82">
        <v>552</v>
      </c>
      <c r="Q29785" s="82" t="s">
        <v>94223</v>
      </c>
      <c r="R29785"/>
    </row>
    <row r="29786" spans="12:18" x14ac:dyDescent="0.25">
      <c r="L29786" t="s">
        <v>37278</v>
      </c>
      <c r="M29786" t="s">
        <v>27603</v>
      </c>
      <c r="N29786" t="s">
        <v>67040</v>
      </c>
      <c r="O29786" s="76" t="s">
        <v>4356</v>
      </c>
      <c r="P29786" s="82">
        <v>448</v>
      </c>
      <c r="Q29786" s="82" t="s">
        <v>94224</v>
      </c>
      <c r="R29786"/>
    </row>
    <row r="29787" spans="12:18" x14ac:dyDescent="0.25">
      <c r="L29787" t="s">
        <v>37278</v>
      </c>
      <c r="M29787" t="s">
        <v>27937</v>
      </c>
      <c r="N29787" t="s">
        <v>67041</v>
      </c>
      <c r="O29787" s="76" t="s">
        <v>4374</v>
      </c>
      <c r="P29787" s="82">
        <v>2994</v>
      </c>
      <c r="Q29787" s="82" t="s">
        <v>72645</v>
      </c>
      <c r="R29787"/>
    </row>
    <row r="29788" spans="12:18" x14ac:dyDescent="0.25">
      <c r="L29788" t="s">
        <v>37278</v>
      </c>
      <c r="M29788" t="s">
        <v>25789</v>
      </c>
      <c r="N29788" t="s">
        <v>67042</v>
      </c>
      <c r="O29788" s="76" t="s">
        <v>4356</v>
      </c>
      <c r="P29788" s="82">
        <v>503</v>
      </c>
      <c r="Q29788" s="82" t="s">
        <v>94225</v>
      </c>
      <c r="R29788"/>
    </row>
    <row r="29789" spans="12:18" x14ac:dyDescent="0.25">
      <c r="L29789" t="s">
        <v>37278</v>
      </c>
      <c r="M29789" t="s">
        <v>30411</v>
      </c>
      <c r="N29789" t="s">
        <v>67043</v>
      </c>
      <c r="O29789" s="76" t="s">
        <v>4366</v>
      </c>
      <c r="P29789" s="82">
        <v>69</v>
      </c>
      <c r="Q29789" s="82" t="s">
        <v>94226</v>
      </c>
      <c r="R29789"/>
    </row>
    <row r="29790" spans="12:18" x14ac:dyDescent="0.25">
      <c r="L29790" t="s">
        <v>37278</v>
      </c>
      <c r="M29790" t="s">
        <v>30984</v>
      </c>
      <c r="N29790" t="s">
        <v>67044</v>
      </c>
      <c r="O29790" s="76" t="s">
        <v>4356</v>
      </c>
      <c r="P29790" s="82">
        <v>627</v>
      </c>
      <c r="Q29790" s="82" t="s">
        <v>94227</v>
      </c>
      <c r="R29790"/>
    </row>
    <row r="29791" spans="12:18" x14ac:dyDescent="0.25">
      <c r="L29791" t="s">
        <v>37278</v>
      </c>
      <c r="M29791" t="s">
        <v>27605</v>
      </c>
      <c r="N29791" t="s">
        <v>67045</v>
      </c>
      <c r="O29791" s="76" t="s">
        <v>4366</v>
      </c>
      <c r="P29791" s="82">
        <v>147</v>
      </c>
      <c r="Q29791" s="82" t="s">
        <v>94228</v>
      </c>
      <c r="R29791"/>
    </row>
    <row r="29792" spans="12:18" x14ac:dyDescent="0.25">
      <c r="L29792" t="s">
        <v>37278</v>
      </c>
      <c r="M29792" t="s">
        <v>30987</v>
      </c>
      <c r="N29792" t="s">
        <v>67046</v>
      </c>
      <c r="O29792" s="76" t="s">
        <v>4366</v>
      </c>
      <c r="P29792" s="82">
        <v>195</v>
      </c>
      <c r="Q29792" s="82" t="s">
        <v>94230</v>
      </c>
      <c r="R29792"/>
    </row>
    <row r="29793" spans="12:18" x14ac:dyDescent="0.25">
      <c r="L29793" t="s">
        <v>37278</v>
      </c>
      <c r="M29793" t="s">
        <v>27606</v>
      </c>
      <c r="N29793" t="s">
        <v>67047</v>
      </c>
      <c r="O29793" s="76" t="s">
        <v>4366</v>
      </c>
      <c r="P29793" s="82">
        <v>123</v>
      </c>
      <c r="Q29793" s="82" t="s">
        <v>94231</v>
      </c>
      <c r="R29793"/>
    </row>
    <row r="29794" spans="12:18" x14ac:dyDescent="0.25">
      <c r="L29794" t="s">
        <v>37278</v>
      </c>
      <c r="M29794" t="s">
        <v>25790</v>
      </c>
      <c r="N29794" t="s">
        <v>67048</v>
      </c>
      <c r="O29794" s="76" t="s">
        <v>4356</v>
      </c>
      <c r="P29794" s="82">
        <v>169</v>
      </c>
      <c r="Q29794" s="82" t="s">
        <v>94232</v>
      </c>
      <c r="R29794"/>
    </row>
    <row r="29795" spans="12:18" x14ac:dyDescent="0.25">
      <c r="L29795" t="s">
        <v>37278</v>
      </c>
      <c r="M29795" t="s">
        <v>7446</v>
      </c>
      <c r="N29795" t="s">
        <v>67049</v>
      </c>
      <c r="O29795" s="76" t="s">
        <v>4356</v>
      </c>
      <c r="P29795" s="82">
        <v>453</v>
      </c>
      <c r="Q29795" s="82" t="s">
        <v>94233</v>
      </c>
      <c r="R29795"/>
    </row>
    <row r="29796" spans="12:18" x14ac:dyDescent="0.25">
      <c r="L29796" t="s">
        <v>37278</v>
      </c>
      <c r="M29796" t="s">
        <v>16691</v>
      </c>
      <c r="N29796" t="s">
        <v>67050</v>
      </c>
      <c r="O29796" s="76" t="s">
        <v>4356</v>
      </c>
      <c r="P29796" s="82">
        <v>632</v>
      </c>
      <c r="Q29796" s="82" t="s">
        <v>94234</v>
      </c>
      <c r="R29796"/>
    </row>
    <row r="29797" spans="12:18" x14ac:dyDescent="0.25">
      <c r="L29797" t="s">
        <v>37278</v>
      </c>
      <c r="M29797" t="s">
        <v>27833</v>
      </c>
      <c r="N29797" t="s">
        <v>67051</v>
      </c>
      <c r="O29797" s="76" t="s">
        <v>4356</v>
      </c>
      <c r="P29797" s="82">
        <v>4259</v>
      </c>
      <c r="Q29797" s="82" t="s">
        <v>93924</v>
      </c>
      <c r="R29797"/>
    </row>
    <row r="29798" spans="12:18" x14ac:dyDescent="0.25">
      <c r="L29798" t="s">
        <v>37278</v>
      </c>
      <c r="M29798" t="s">
        <v>30418</v>
      </c>
      <c r="N29798" t="s">
        <v>67052</v>
      </c>
      <c r="O29798" s="76" t="s">
        <v>4356</v>
      </c>
      <c r="P29798" s="82">
        <v>293</v>
      </c>
      <c r="Q29798" s="82" t="s">
        <v>94235</v>
      </c>
      <c r="R29798"/>
    </row>
    <row r="29799" spans="12:18" x14ac:dyDescent="0.25">
      <c r="L29799" t="s">
        <v>37278</v>
      </c>
      <c r="M29799" t="s">
        <v>27608</v>
      </c>
      <c r="N29799" t="s">
        <v>67053</v>
      </c>
      <c r="O29799" s="76" t="s">
        <v>4356</v>
      </c>
      <c r="P29799" s="82">
        <v>215</v>
      </c>
      <c r="Q29799" s="82" t="s">
        <v>94236</v>
      </c>
      <c r="R29799"/>
    </row>
    <row r="29800" spans="12:18" x14ac:dyDescent="0.25">
      <c r="L29800" t="s">
        <v>37278</v>
      </c>
      <c r="M29800" t="s">
        <v>25791</v>
      </c>
      <c r="N29800" t="s">
        <v>67054</v>
      </c>
      <c r="O29800" s="76" t="s">
        <v>4356</v>
      </c>
      <c r="P29800" s="82">
        <v>315</v>
      </c>
      <c r="Q29800" s="82" t="s">
        <v>94237</v>
      </c>
      <c r="R29800"/>
    </row>
    <row r="29801" spans="12:18" x14ac:dyDescent="0.25">
      <c r="L29801" t="s">
        <v>37278</v>
      </c>
      <c r="M29801" t="s">
        <v>16416</v>
      </c>
      <c r="N29801" t="s">
        <v>67055</v>
      </c>
      <c r="O29801" s="76" t="s">
        <v>4356</v>
      </c>
      <c r="P29801" s="82">
        <v>802</v>
      </c>
      <c r="Q29801" s="82" t="s">
        <v>94238</v>
      </c>
      <c r="R29801"/>
    </row>
    <row r="29802" spans="12:18" x14ac:dyDescent="0.25">
      <c r="L29802" t="s">
        <v>37278</v>
      </c>
      <c r="M29802" t="s">
        <v>27610</v>
      </c>
      <c r="N29802" t="s">
        <v>67056</v>
      </c>
      <c r="O29802" s="76" t="s">
        <v>4356</v>
      </c>
      <c r="P29802" s="82">
        <v>1416</v>
      </c>
      <c r="Q29802" s="82" t="s">
        <v>94239</v>
      </c>
      <c r="R29802"/>
    </row>
    <row r="29803" spans="12:18" x14ac:dyDescent="0.25">
      <c r="L29803" t="s">
        <v>37278</v>
      </c>
      <c r="M29803" t="s">
        <v>30989</v>
      </c>
      <c r="N29803" t="s">
        <v>67057</v>
      </c>
      <c r="O29803" s="76" t="s">
        <v>4356</v>
      </c>
      <c r="P29803" s="82">
        <v>1195</v>
      </c>
      <c r="Q29803" s="82" t="s">
        <v>94240</v>
      </c>
      <c r="R29803"/>
    </row>
    <row r="29804" spans="12:18" x14ac:dyDescent="0.25">
      <c r="L29804" t="s">
        <v>37278</v>
      </c>
      <c r="M29804" t="s">
        <v>27611</v>
      </c>
      <c r="N29804" t="s">
        <v>67058</v>
      </c>
      <c r="O29804" s="76" t="s">
        <v>4356</v>
      </c>
      <c r="P29804" s="82">
        <v>479</v>
      </c>
      <c r="Q29804" s="82" t="s">
        <v>94241</v>
      </c>
      <c r="R29804"/>
    </row>
    <row r="29805" spans="12:18" x14ac:dyDescent="0.25">
      <c r="L29805" t="s">
        <v>37278</v>
      </c>
      <c r="M29805" t="s">
        <v>25792</v>
      </c>
      <c r="N29805" t="s">
        <v>67059</v>
      </c>
      <c r="O29805" s="76" t="s">
        <v>4374</v>
      </c>
      <c r="P29805" s="82">
        <v>1114</v>
      </c>
      <c r="Q29805" s="82" t="s">
        <v>72645</v>
      </c>
      <c r="R29805"/>
    </row>
    <row r="29806" spans="12:18" x14ac:dyDescent="0.25">
      <c r="L29806" t="s">
        <v>37278</v>
      </c>
      <c r="M29806" t="s">
        <v>27938</v>
      </c>
      <c r="N29806" t="s">
        <v>67060</v>
      </c>
      <c r="O29806" s="76" t="s">
        <v>4366</v>
      </c>
      <c r="P29806" s="82">
        <v>175</v>
      </c>
      <c r="Q29806" s="82" t="s">
        <v>94242</v>
      </c>
      <c r="R29806"/>
    </row>
    <row r="29807" spans="12:18" x14ac:dyDescent="0.25">
      <c r="L29807" t="s">
        <v>37278</v>
      </c>
      <c r="M29807" t="s">
        <v>11785</v>
      </c>
      <c r="N29807" t="s">
        <v>67061</v>
      </c>
      <c r="O29807" s="76" t="s">
        <v>4356</v>
      </c>
      <c r="P29807" s="82">
        <v>267</v>
      </c>
      <c r="Q29807" s="82" t="s">
        <v>94243</v>
      </c>
      <c r="R29807"/>
    </row>
    <row r="29808" spans="12:18" x14ac:dyDescent="0.25">
      <c r="L29808" t="s">
        <v>37278</v>
      </c>
      <c r="M29808" t="s">
        <v>25793</v>
      </c>
      <c r="N29808" t="s">
        <v>67062</v>
      </c>
      <c r="O29808" s="76" t="s">
        <v>4450</v>
      </c>
      <c r="P29808" s="82">
        <v>110145</v>
      </c>
      <c r="Q29808" s="82" t="s">
        <v>72645</v>
      </c>
      <c r="R29808"/>
    </row>
    <row r="29809" spans="12:18" x14ac:dyDescent="0.25">
      <c r="L29809" t="s">
        <v>37278</v>
      </c>
      <c r="M29809" t="s">
        <v>30992</v>
      </c>
      <c r="N29809" t="s">
        <v>67063</v>
      </c>
      <c r="O29809" s="76" t="s">
        <v>4356</v>
      </c>
      <c r="P29809" s="82">
        <v>1508</v>
      </c>
      <c r="Q29809" s="82" t="s">
        <v>94244</v>
      </c>
      <c r="R29809"/>
    </row>
    <row r="29810" spans="12:18" x14ac:dyDescent="0.25">
      <c r="L29810" t="s">
        <v>37278</v>
      </c>
      <c r="M29810" t="s">
        <v>27613</v>
      </c>
      <c r="N29810" t="s">
        <v>67064</v>
      </c>
      <c r="O29810" s="76" t="s">
        <v>4366</v>
      </c>
      <c r="P29810" s="82">
        <v>273</v>
      </c>
      <c r="Q29810" s="82" t="s">
        <v>94245</v>
      </c>
      <c r="R29810"/>
    </row>
    <row r="29811" spans="12:18" x14ac:dyDescent="0.25">
      <c r="L29811" t="s">
        <v>37278</v>
      </c>
      <c r="M29811" t="s">
        <v>18348</v>
      </c>
      <c r="N29811" t="s">
        <v>67065</v>
      </c>
      <c r="O29811" s="76" t="s">
        <v>4356</v>
      </c>
      <c r="P29811" s="82">
        <v>617</v>
      </c>
      <c r="Q29811" s="82" t="s">
        <v>94246</v>
      </c>
      <c r="R29811"/>
    </row>
    <row r="29812" spans="12:18" x14ac:dyDescent="0.25">
      <c r="L29812" t="s">
        <v>37278</v>
      </c>
      <c r="M29812" t="s">
        <v>27615</v>
      </c>
      <c r="N29812" t="s">
        <v>67066</v>
      </c>
      <c r="O29812" s="76" t="s">
        <v>4366</v>
      </c>
      <c r="P29812" s="82">
        <v>228</v>
      </c>
      <c r="Q29812" s="82" t="s">
        <v>94247</v>
      </c>
      <c r="R29812"/>
    </row>
    <row r="29813" spans="12:18" x14ac:dyDescent="0.25">
      <c r="L29813" t="s">
        <v>37278</v>
      </c>
      <c r="M29813" t="s">
        <v>27942</v>
      </c>
      <c r="N29813" t="s">
        <v>67067</v>
      </c>
      <c r="O29813" s="76" t="s">
        <v>4374</v>
      </c>
      <c r="P29813" s="82">
        <v>1847</v>
      </c>
      <c r="Q29813" s="82" t="s">
        <v>94248</v>
      </c>
      <c r="R29813"/>
    </row>
    <row r="29814" spans="12:18" x14ac:dyDescent="0.25">
      <c r="L29814" t="s">
        <v>37278</v>
      </c>
      <c r="M29814" t="s">
        <v>27944</v>
      </c>
      <c r="N29814" t="s">
        <v>67068</v>
      </c>
      <c r="O29814" s="76" t="s">
        <v>4366</v>
      </c>
      <c r="P29814" s="82">
        <v>282</v>
      </c>
      <c r="Q29814" s="82" t="s">
        <v>94249</v>
      </c>
      <c r="R29814"/>
    </row>
    <row r="29815" spans="12:18" x14ac:dyDescent="0.25">
      <c r="L29815" t="s">
        <v>37278</v>
      </c>
      <c r="M29815" t="s">
        <v>30994</v>
      </c>
      <c r="N29815" t="s">
        <v>67069</v>
      </c>
      <c r="O29815" s="76" t="s">
        <v>4356</v>
      </c>
      <c r="P29815" s="82">
        <v>712</v>
      </c>
      <c r="Q29815" s="82" t="s">
        <v>94251</v>
      </c>
      <c r="R29815"/>
    </row>
    <row r="29816" spans="12:18" x14ac:dyDescent="0.25">
      <c r="L29816" t="s">
        <v>37278</v>
      </c>
      <c r="M29816" t="s">
        <v>27947</v>
      </c>
      <c r="N29816" t="s">
        <v>67070</v>
      </c>
      <c r="O29816" s="76" t="s">
        <v>4356</v>
      </c>
      <c r="P29816" s="82">
        <v>159</v>
      </c>
      <c r="Q29816" s="82" t="s">
        <v>94252</v>
      </c>
      <c r="R29816"/>
    </row>
    <row r="29817" spans="12:18" x14ac:dyDescent="0.25">
      <c r="L29817" t="s">
        <v>37278</v>
      </c>
      <c r="M29817" t="s">
        <v>27616</v>
      </c>
      <c r="N29817" t="s">
        <v>67071</v>
      </c>
      <c r="O29817" s="76" t="s">
        <v>4356</v>
      </c>
      <c r="P29817" s="82">
        <v>1226</v>
      </c>
      <c r="Q29817" s="82" t="s">
        <v>94253</v>
      </c>
      <c r="R29817"/>
    </row>
    <row r="29818" spans="12:18" x14ac:dyDescent="0.25">
      <c r="L29818" t="s">
        <v>37278</v>
      </c>
      <c r="M29818" t="s">
        <v>27948</v>
      </c>
      <c r="N29818" t="s">
        <v>67072</v>
      </c>
      <c r="O29818" s="76" t="s">
        <v>4356</v>
      </c>
      <c r="P29818" s="82">
        <v>846</v>
      </c>
      <c r="Q29818" s="82" t="s">
        <v>94254</v>
      </c>
      <c r="R29818"/>
    </row>
    <row r="29819" spans="12:18" x14ac:dyDescent="0.25">
      <c r="L29819" t="s">
        <v>37278</v>
      </c>
      <c r="M29819" t="s">
        <v>27652</v>
      </c>
      <c r="N29819" t="s">
        <v>67073</v>
      </c>
      <c r="O29819" s="76" t="s">
        <v>4356</v>
      </c>
      <c r="P29819" s="82">
        <v>801</v>
      </c>
      <c r="Q29819" s="82" t="s">
        <v>94346</v>
      </c>
      <c r="R29819"/>
    </row>
    <row r="29820" spans="12:18" x14ac:dyDescent="0.25">
      <c r="L29820" t="s">
        <v>37278</v>
      </c>
      <c r="M29820" t="s">
        <v>30500</v>
      </c>
      <c r="N29820" t="s">
        <v>67074</v>
      </c>
      <c r="O29820" s="76" t="s">
        <v>4356</v>
      </c>
      <c r="P29820" s="82">
        <v>116</v>
      </c>
      <c r="Q29820" s="82" t="s">
        <v>94347</v>
      </c>
      <c r="R29820"/>
    </row>
    <row r="29821" spans="12:18" x14ac:dyDescent="0.25">
      <c r="L29821" t="s">
        <v>37278</v>
      </c>
      <c r="M29821" t="s">
        <v>25811</v>
      </c>
      <c r="N29821" t="s">
        <v>67075</v>
      </c>
      <c r="O29821" s="76" t="s">
        <v>4356</v>
      </c>
      <c r="P29821" s="82">
        <v>1100</v>
      </c>
      <c r="Q29821" s="82" t="s">
        <v>94348</v>
      </c>
      <c r="R29821"/>
    </row>
    <row r="29822" spans="12:18" x14ac:dyDescent="0.25">
      <c r="L29822" t="s">
        <v>37278</v>
      </c>
      <c r="M29822" t="s">
        <v>27653</v>
      </c>
      <c r="N29822" t="s">
        <v>67076</v>
      </c>
      <c r="O29822" s="76" t="s">
        <v>4356</v>
      </c>
      <c r="P29822" s="82">
        <v>273</v>
      </c>
      <c r="Q29822" s="82" t="s">
        <v>94349</v>
      </c>
      <c r="R29822"/>
    </row>
    <row r="29823" spans="12:18" x14ac:dyDescent="0.25">
      <c r="L29823" t="s">
        <v>37278</v>
      </c>
      <c r="M29823" t="s">
        <v>27655</v>
      </c>
      <c r="N29823" t="s">
        <v>67077</v>
      </c>
      <c r="O29823" s="76" t="s">
        <v>4366</v>
      </c>
      <c r="P29823" s="82">
        <v>415</v>
      </c>
      <c r="Q29823" s="82" t="s">
        <v>94350</v>
      </c>
      <c r="R29823"/>
    </row>
    <row r="29824" spans="12:18" x14ac:dyDescent="0.25">
      <c r="L29824" t="s">
        <v>37278</v>
      </c>
      <c r="M29824" t="s">
        <v>25812</v>
      </c>
      <c r="N29824" t="s">
        <v>67078</v>
      </c>
      <c r="O29824" s="76" t="s">
        <v>4356</v>
      </c>
      <c r="P29824" s="82">
        <v>412</v>
      </c>
      <c r="Q29824" s="82" t="s">
        <v>94351</v>
      </c>
      <c r="R29824"/>
    </row>
    <row r="29825" spans="12:18" x14ac:dyDescent="0.25">
      <c r="L29825" t="s">
        <v>37278</v>
      </c>
      <c r="M29825" t="s">
        <v>25813</v>
      </c>
      <c r="N29825" t="s">
        <v>67079</v>
      </c>
      <c r="O29825" s="76" t="s">
        <v>4356</v>
      </c>
      <c r="P29825" s="82">
        <v>345</v>
      </c>
      <c r="Q29825" s="82" t="s">
        <v>94352</v>
      </c>
      <c r="R29825"/>
    </row>
    <row r="29826" spans="12:18" x14ac:dyDescent="0.25">
      <c r="L29826" t="s">
        <v>37278</v>
      </c>
      <c r="M29826" t="s">
        <v>8520</v>
      </c>
      <c r="N29826" t="s">
        <v>67080</v>
      </c>
      <c r="O29826" s="76" t="s">
        <v>4356</v>
      </c>
      <c r="P29826" s="82">
        <v>376</v>
      </c>
      <c r="Q29826" s="82" t="s">
        <v>94353</v>
      </c>
      <c r="R29826"/>
    </row>
    <row r="29827" spans="12:18" x14ac:dyDescent="0.25">
      <c r="L29827" t="s">
        <v>37278</v>
      </c>
      <c r="M29827" t="s">
        <v>27657</v>
      </c>
      <c r="N29827" t="s">
        <v>67081</v>
      </c>
      <c r="O29827" s="76" t="s">
        <v>4356</v>
      </c>
      <c r="P29827" s="82">
        <v>435</v>
      </c>
      <c r="Q29827" s="82" t="s">
        <v>94354</v>
      </c>
      <c r="R29827"/>
    </row>
    <row r="29828" spans="12:18" x14ac:dyDescent="0.25">
      <c r="L29828" t="s">
        <v>37278</v>
      </c>
      <c r="M29828" t="s">
        <v>31038</v>
      </c>
      <c r="N29828" t="s">
        <v>67082</v>
      </c>
      <c r="O29828" s="76" t="s">
        <v>4356</v>
      </c>
      <c r="P29828" s="82">
        <v>882</v>
      </c>
      <c r="Q29828" s="82" t="s">
        <v>94355</v>
      </c>
      <c r="R29828"/>
    </row>
    <row r="29829" spans="12:18" x14ac:dyDescent="0.25">
      <c r="L29829" t="s">
        <v>37278</v>
      </c>
      <c r="M29829" t="s">
        <v>25814</v>
      </c>
      <c r="N29829" t="s">
        <v>67083</v>
      </c>
      <c r="O29829" s="76" t="s">
        <v>4366</v>
      </c>
      <c r="P29829" s="82">
        <v>193</v>
      </c>
      <c r="Q29829" s="82" t="s">
        <v>94356</v>
      </c>
      <c r="R29829"/>
    </row>
    <row r="29830" spans="12:18" x14ac:dyDescent="0.25">
      <c r="L29830" t="s">
        <v>37278</v>
      </c>
      <c r="M29830" t="s">
        <v>16914</v>
      </c>
      <c r="N29830" t="s">
        <v>67084</v>
      </c>
      <c r="O29830" s="76" t="s">
        <v>4356</v>
      </c>
      <c r="P29830" s="82">
        <v>991</v>
      </c>
      <c r="Q29830" s="82" t="s">
        <v>94357</v>
      </c>
      <c r="R29830"/>
    </row>
    <row r="29831" spans="12:18" x14ac:dyDescent="0.25">
      <c r="L29831" t="s">
        <v>37278</v>
      </c>
      <c r="M29831" t="s">
        <v>31041</v>
      </c>
      <c r="N29831" t="s">
        <v>67085</v>
      </c>
      <c r="O29831" s="76" t="s">
        <v>4356</v>
      </c>
      <c r="P29831" s="82">
        <v>1133</v>
      </c>
      <c r="Q29831" s="82" t="s">
        <v>94358</v>
      </c>
      <c r="R29831"/>
    </row>
    <row r="29832" spans="12:18" x14ac:dyDescent="0.25">
      <c r="L29832" t="s">
        <v>37278</v>
      </c>
      <c r="M29832" t="s">
        <v>27658</v>
      </c>
      <c r="N29832" t="s">
        <v>67086</v>
      </c>
      <c r="O29832" s="76" t="s">
        <v>4356</v>
      </c>
      <c r="P29832" s="82">
        <v>1039</v>
      </c>
      <c r="Q29832" s="82" t="s">
        <v>94359</v>
      </c>
      <c r="R29832"/>
    </row>
    <row r="29833" spans="12:18" x14ac:dyDescent="0.25">
      <c r="L29833" t="s">
        <v>37278</v>
      </c>
      <c r="M29833" t="s">
        <v>27660</v>
      </c>
      <c r="N29833" t="s">
        <v>67087</v>
      </c>
      <c r="O29833" s="76" t="s">
        <v>4356</v>
      </c>
      <c r="P29833" s="82">
        <v>515</v>
      </c>
      <c r="Q29833" s="82" t="s">
        <v>94360</v>
      </c>
      <c r="R29833"/>
    </row>
    <row r="29834" spans="12:18" x14ac:dyDescent="0.25">
      <c r="L29834" t="s">
        <v>37278</v>
      </c>
      <c r="M29834" t="s">
        <v>30507</v>
      </c>
      <c r="N29834" t="s">
        <v>67088</v>
      </c>
      <c r="O29834" s="76" t="s">
        <v>4356</v>
      </c>
      <c r="P29834" s="82">
        <v>407</v>
      </c>
      <c r="Q29834" s="82" t="s">
        <v>94361</v>
      </c>
      <c r="R29834"/>
    </row>
    <row r="29835" spans="12:18" x14ac:dyDescent="0.25">
      <c r="L29835" t="s">
        <v>37278</v>
      </c>
      <c r="M29835" t="s">
        <v>31042</v>
      </c>
      <c r="N29835" t="s">
        <v>67089</v>
      </c>
      <c r="O29835" s="76" t="s">
        <v>4356</v>
      </c>
      <c r="P29835" s="82">
        <v>809</v>
      </c>
      <c r="Q29835" s="82" t="s">
        <v>94362</v>
      </c>
      <c r="R29835"/>
    </row>
    <row r="29836" spans="12:18" x14ac:dyDescent="0.25">
      <c r="L29836" t="s">
        <v>37278</v>
      </c>
      <c r="M29836" t="s">
        <v>27986</v>
      </c>
      <c r="N29836" t="s">
        <v>67090</v>
      </c>
      <c r="O29836" s="76" t="s">
        <v>4356</v>
      </c>
      <c r="P29836" s="82">
        <v>103</v>
      </c>
      <c r="Q29836" s="82" t="s">
        <v>94363</v>
      </c>
      <c r="R29836"/>
    </row>
    <row r="29837" spans="12:18" x14ac:dyDescent="0.25">
      <c r="L29837" t="s">
        <v>37278</v>
      </c>
      <c r="M29837" t="s">
        <v>27987</v>
      </c>
      <c r="N29837" t="s">
        <v>67091</v>
      </c>
      <c r="O29837" s="76" t="s">
        <v>4356</v>
      </c>
      <c r="P29837" s="82">
        <v>185</v>
      </c>
      <c r="Q29837" s="82" t="s">
        <v>94364</v>
      </c>
      <c r="R29837"/>
    </row>
    <row r="29838" spans="12:18" x14ac:dyDescent="0.25">
      <c r="L29838" t="s">
        <v>37278</v>
      </c>
      <c r="M29838" t="s">
        <v>27662</v>
      </c>
      <c r="N29838" t="s">
        <v>67092</v>
      </c>
      <c r="O29838" s="76" t="s">
        <v>4450</v>
      </c>
      <c r="P29838" s="82">
        <v>28965</v>
      </c>
      <c r="Q29838" s="82" t="s">
        <v>72645</v>
      </c>
      <c r="R29838"/>
    </row>
    <row r="29839" spans="12:18" x14ac:dyDescent="0.25">
      <c r="L29839" t="s">
        <v>37278</v>
      </c>
      <c r="M29839" t="s">
        <v>27664</v>
      </c>
      <c r="N29839" t="s">
        <v>67093</v>
      </c>
      <c r="O29839" s="76" t="s">
        <v>4374</v>
      </c>
      <c r="P29839" s="82">
        <v>791</v>
      </c>
      <c r="Q29839" s="82" t="s">
        <v>72645</v>
      </c>
      <c r="R29839"/>
    </row>
    <row r="29840" spans="12:18" x14ac:dyDescent="0.25">
      <c r="L29840" t="s">
        <v>37278</v>
      </c>
      <c r="M29840" t="s">
        <v>30511</v>
      </c>
      <c r="N29840" t="s">
        <v>67094</v>
      </c>
      <c r="O29840" s="76" t="s">
        <v>4356</v>
      </c>
      <c r="P29840" s="82">
        <v>390</v>
      </c>
      <c r="Q29840" s="82" t="s">
        <v>94365</v>
      </c>
      <c r="R29840"/>
    </row>
    <row r="29841" spans="12:18" x14ac:dyDescent="0.25">
      <c r="L29841" t="s">
        <v>37278</v>
      </c>
      <c r="M29841" t="s">
        <v>30995</v>
      </c>
      <c r="N29841" t="s">
        <v>67095</v>
      </c>
      <c r="O29841" s="76" t="s">
        <v>4366</v>
      </c>
      <c r="P29841" s="82">
        <v>348</v>
      </c>
      <c r="Q29841" s="82" t="s">
        <v>94256</v>
      </c>
      <c r="R29841"/>
    </row>
    <row r="29842" spans="12:18" x14ac:dyDescent="0.25">
      <c r="L29842" t="s">
        <v>37278</v>
      </c>
      <c r="M29842" t="s">
        <v>25795</v>
      </c>
      <c r="N29842" t="s">
        <v>67096</v>
      </c>
      <c r="O29842" s="76" t="s">
        <v>4356</v>
      </c>
      <c r="P29842" s="82">
        <v>857</v>
      </c>
      <c r="Q29842" s="82" t="s">
        <v>94257</v>
      </c>
      <c r="R29842"/>
    </row>
    <row r="29843" spans="12:18" x14ac:dyDescent="0.25">
      <c r="L29843" t="s">
        <v>37278</v>
      </c>
      <c r="M29843" t="s">
        <v>27620</v>
      </c>
      <c r="N29843" t="s">
        <v>67097</v>
      </c>
      <c r="O29843" s="76" t="s">
        <v>4356</v>
      </c>
      <c r="P29843" s="82">
        <v>1079</v>
      </c>
      <c r="Q29843" s="82" t="s">
        <v>94258</v>
      </c>
      <c r="R29843"/>
    </row>
    <row r="29844" spans="12:18" x14ac:dyDescent="0.25">
      <c r="L29844" t="s">
        <v>37278</v>
      </c>
      <c r="M29844" t="s">
        <v>12014</v>
      </c>
      <c r="N29844" t="s">
        <v>67098</v>
      </c>
      <c r="O29844" s="76" t="s">
        <v>4356</v>
      </c>
      <c r="P29844" s="82">
        <v>1384</v>
      </c>
      <c r="Q29844" s="82" t="s">
        <v>94259</v>
      </c>
      <c r="R29844"/>
    </row>
    <row r="29845" spans="12:18" x14ac:dyDescent="0.25">
      <c r="L29845" t="s">
        <v>37278</v>
      </c>
      <c r="M29845" t="s">
        <v>27950</v>
      </c>
      <c r="N29845" t="s">
        <v>67099</v>
      </c>
      <c r="O29845" s="76" t="s">
        <v>4356</v>
      </c>
      <c r="P29845" s="82">
        <v>1057</v>
      </c>
      <c r="Q29845" s="82" t="s">
        <v>94260</v>
      </c>
      <c r="R29845"/>
    </row>
    <row r="29846" spans="12:18" x14ac:dyDescent="0.25">
      <c r="L29846" t="s">
        <v>37278</v>
      </c>
      <c r="M29846" t="s">
        <v>27952</v>
      </c>
      <c r="N29846" t="s">
        <v>67100</v>
      </c>
      <c r="O29846" s="76" t="s">
        <v>4356</v>
      </c>
      <c r="P29846" s="82">
        <v>522</v>
      </c>
      <c r="Q29846" s="82" t="s">
        <v>94261</v>
      </c>
      <c r="R29846"/>
    </row>
    <row r="29847" spans="12:18" x14ac:dyDescent="0.25">
      <c r="L29847" t="s">
        <v>37278</v>
      </c>
      <c r="M29847" t="s">
        <v>30425</v>
      </c>
      <c r="N29847" t="s">
        <v>67101</v>
      </c>
      <c r="O29847" s="76" t="s">
        <v>4356</v>
      </c>
      <c r="P29847" s="82">
        <v>1033</v>
      </c>
      <c r="Q29847" s="82" t="s">
        <v>94262</v>
      </c>
      <c r="R29847"/>
    </row>
    <row r="29848" spans="12:18" x14ac:dyDescent="0.25">
      <c r="L29848" t="s">
        <v>37278</v>
      </c>
      <c r="M29848" t="s">
        <v>27954</v>
      </c>
      <c r="N29848" t="s">
        <v>67102</v>
      </c>
      <c r="O29848" s="76" t="s">
        <v>4356</v>
      </c>
      <c r="P29848" s="82">
        <v>853</v>
      </c>
      <c r="Q29848" s="82" t="s">
        <v>94263</v>
      </c>
      <c r="R29848"/>
    </row>
    <row r="29849" spans="12:18" x14ac:dyDescent="0.25">
      <c r="L29849" t="s">
        <v>37278</v>
      </c>
      <c r="M29849" t="s">
        <v>25796</v>
      </c>
      <c r="N29849" t="s">
        <v>67103</v>
      </c>
      <c r="O29849" s="76" t="s">
        <v>4374</v>
      </c>
      <c r="P29849" s="82">
        <v>8309</v>
      </c>
      <c r="Q29849" s="82" t="s">
        <v>72645</v>
      </c>
      <c r="R29849"/>
    </row>
    <row r="29850" spans="12:18" x14ac:dyDescent="0.25">
      <c r="L29850" t="s">
        <v>37278</v>
      </c>
      <c r="M29850" t="s">
        <v>27956</v>
      </c>
      <c r="N29850" t="s">
        <v>67104</v>
      </c>
      <c r="O29850" s="76" t="s">
        <v>4356</v>
      </c>
      <c r="P29850" s="82">
        <v>1900</v>
      </c>
      <c r="Q29850" s="82" t="s">
        <v>94264</v>
      </c>
      <c r="R29850"/>
    </row>
    <row r="29851" spans="12:18" x14ac:dyDescent="0.25">
      <c r="L29851" t="s">
        <v>37278</v>
      </c>
      <c r="M29851" t="s">
        <v>14759</v>
      </c>
      <c r="N29851" t="s">
        <v>67105</v>
      </c>
      <c r="O29851" s="76" t="s">
        <v>4356</v>
      </c>
      <c r="P29851" s="82">
        <v>170</v>
      </c>
      <c r="Q29851" s="82" t="s">
        <v>94265</v>
      </c>
      <c r="R29851"/>
    </row>
    <row r="29852" spans="12:18" x14ac:dyDescent="0.25">
      <c r="L29852" t="s">
        <v>37278</v>
      </c>
      <c r="M29852" t="s">
        <v>25797</v>
      </c>
      <c r="N29852" t="s">
        <v>67106</v>
      </c>
      <c r="O29852" s="76" t="s">
        <v>4374</v>
      </c>
      <c r="P29852" s="82">
        <v>1085</v>
      </c>
      <c r="Q29852" s="82" t="s">
        <v>94266</v>
      </c>
      <c r="R29852"/>
    </row>
    <row r="29853" spans="12:18" x14ac:dyDescent="0.25">
      <c r="L29853" t="s">
        <v>37278</v>
      </c>
      <c r="M29853" t="s">
        <v>27961</v>
      </c>
      <c r="N29853" t="s">
        <v>67107</v>
      </c>
      <c r="O29853" s="76" t="s">
        <v>4374</v>
      </c>
      <c r="P29853" s="82">
        <v>591</v>
      </c>
      <c r="Q29853" s="82" t="s">
        <v>72645</v>
      </c>
      <c r="R29853"/>
    </row>
    <row r="29854" spans="12:18" x14ac:dyDescent="0.25">
      <c r="L29854" t="s">
        <v>37278</v>
      </c>
      <c r="M29854" t="s">
        <v>24549</v>
      </c>
      <c r="N29854" t="s">
        <v>67108</v>
      </c>
      <c r="O29854" s="76" t="s">
        <v>4356</v>
      </c>
      <c r="P29854" s="82">
        <v>295</v>
      </c>
      <c r="Q29854" s="82" t="s">
        <v>94270</v>
      </c>
      <c r="R29854"/>
    </row>
    <row r="29855" spans="12:18" x14ac:dyDescent="0.25">
      <c r="L29855" t="s">
        <v>37278</v>
      </c>
      <c r="M29855" t="s">
        <v>30999</v>
      </c>
      <c r="N29855" t="s">
        <v>67109</v>
      </c>
      <c r="O29855" s="76" t="s">
        <v>4356</v>
      </c>
      <c r="P29855" s="82">
        <v>132</v>
      </c>
      <c r="Q29855" s="82" t="s">
        <v>94272</v>
      </c>
      <c r="R29855"/>
    </row>
    <row r="29856" spans="12:18" x14ac:dyDescent="0.25">
      <c r="L29856" t="s">
        <v>37278</v>
      </c>
      <c r="M29856" t="s">
        <v>27623</v>
      </c>
      <c r="N29856" t="s">
        <v>67110</v>
      </c>
      <c r="O29856" s="76" t="s">
        <v>4366</v>
      </c>
      <c r="P29856" s="82">
        <v>504</v>
      </c>
      <c r="Q29856" s="82" t="s">
        <v>94273</v>
      </c>
      <c r="R29856"/>
    </row>
    <row r="29857" spans="12:18" x14ac:dyDescent="0.25">
      <c r="L29857" t="s">
        <v>37278</v>
      </c>
      <c r="M29857" t="s">
        <v>31001</v>
      </c>
      <c r="N29857" t="s">
        <v>67111</v>
      </c>
      <c r="O29857" s="76" t="s">
        <v>4356</v>
      </c>
      <c r="P29857" s="82">
        <v>674</v>
      </c>
      <c r="Q29857" s="82" t="s">
        <v>94274</v>
      </c>
      <c r="R29857"/>
    </row>
    <row r="29858" spans="12:18" x14ac:dyDescent="0.25">
      <c r="L29858" t="s">
        <v>37278</v>
      </c>
      <c r="M29858" t="s">
        <v>25798</v>
      </c>
      <c r="N29858" t="s">
        <v>67112</v>
      </c>
      <c r="O29858" s="76" t="s">
        <v>4450</v>
      </c>
      <c r="P29858" s="82">
        <v>28641</v>
      </c>
      <c r="Q29858" s="82" t="s">
        <v>72645</v>
      </c>
      <c r="R29858"/>
    </row>
    <row r="29859" spans="12:18" x14ac:dyDescent="0.25">
      <c r="L29859" t="s">
        <v>37278</v>
      </c>
      <c r="M29859" t="s">
        <v>27962</v>
      </c>
      <c r="N29859" t="s">
        <v>67113</v>
      </c>
      <c r="O29859" s="76" t="s">
        <v>4374</v>
      </c>
      <c r="P29859" s="82">
        <v>1146</v>
      </c>
      <c r="Q29859" s="82" t="s">
        <v>72645</v>
      </c>
      <c r="R29859"/>
    </row>
    <row r="29860" spans="12:18" x14ac:dyDescent="0.25">
      <c r="L29860" t="s">
        <v>37278</v>
      </c>
      <c r="M29860" t="s">
        <v>31003</v>
      </c>
      <c r="N29860" t="s">
        <v>67114</v>
      </c>
      <c r="O29860" s="76" t="s">
        <v>4356</v>
      </c>
      <c r="P29860" s="82">
        <v>911</v>
      </c>
      <c r="Q29860" s="82" t="s">
        <v>94277</v>
      </c>
      <c r="R29860"/>
    </row>
    <row r="29861" spans="12:18" x14ac:dyDescent="0.25">
      <c r="L29861" t="s">
        <v>37278</v>
      </c>
      <c r="M29861" t="s">
        <v>27624</v>
      </c>
      <c r="N29861" t="s">
        <v>67115</v>
      </c>
      <c r="O29861" s="76" t="s">
        <v>4366</v>
      </c>
      <c r="P29861" s="82">
        <v>263</v>
      </c>
      <c r="Q29861" s="82" t="s">
        <v>94279</v>
      </c>
      <c r="R29861"/>
    </row>
    <row r="29862" spans="12:18" x14ac:dyDescent="0.25">
      <c r="L29862" t="s">
        <v>37278</v>
      </c>
      <c r="M29862" t="s">
        <v>30430</v>
      </c>
      <c r="N29862" t="s">
        <v>67116</v>
      </c>
      <c r="O29862" s="76" t="s">
        <v>4356</v>
      </c>
      <c r="P29862" s="82">
        <v>406</v>
      </c>
      <c r="Q29862" s="82" t="s">
        <v>94278</v>
      </c>
      <c r="R29862"/>
    </row>
    <row r="29863" spans="12:18" x14ac:dyDescent="0.25">
      <c r="L29863" t="s">
        <v>37278</v>
      </c>
      <c r="M29863" t="s">
        <v>27965</v>
      </c>
      <c r="N29863" t="s">
        <v>67117</v>
      </c>
      <c r="O29863" s="76" t="s">
        <v>4356</v>
      </c>
      <c r="P29863" s="82">
        <v>344</v>
      </c>
      <c r="Q29863" s="82" t="s">
        <v>94280</v>
      </c>
      <c r="R29863"/>
    </row>
    <row r="29864" spans="12:18" x14ac:dyDescent="0.25">
      <c r="L29864" t="s">
        <v>37278</v>
      </c>
      <c r="M29864" t="s">
        <v>25799</v>
      </c>
      <c r="N29864" t="s">
        <v>67118</v>
      </c>
      <c r="O29864" s="76" t="s">
        <v>4356</v>
      </c>
      <c r="P29864" s="82">
        <v>207</v>
      </c>
      <c r="Q29864" s="82" t="s">
        <v>94281</v>
      </c>
      <c r="R29864"/>
    </row>
    <row r="29865" spans="12:18" x14ac:dyDescent="0.25">
      <c r="L29865" t="s">
        <v>37278</v>
      </c>
      <c r="M29865" t="s">
        <v>30433</v>
      </c>
      <c r="N29865" t="s">
        <v>67119</v>
      </c>
      <c r="O29865" s="76" t="s">
        <v>4356</v>
      </c>
      <c r="P29865" s="82">
        <v>434</v>
      </c>
      <c r="Q29865" s="82" t="s">
        <v>94282</v>
      </c>
      <c r="R29865"/>
    </row>
    <row r="29866" spans="12:18" x14ac:dyDescent="0.25">
      <c r="L29866" t="s">
        <v>37278</v>
      </c>
      <c r="M29866" t="s">
        <v>27967</v>
      </c>
      <c r="N29866" t="s">
        <v>67120</v>
      </c>
      <c r="O29866" s="76" t="s">
        <v>4356</v>
      </c>
      <c r="P29866" s="82">
        <v>645</v>
      </c>
      <c r="Q29866" s="82" t="s">
        <v>94283</v>
      </c>
      <c r="R29866"/>
    </row>
    <row r="29867" spans="12:18" x14ac:dyDescent="0.25">
      <c r="L29867" t="s">
        <v>37278</v>
      </c>
      <c r="M29867" t="s">
        <v>27969</v>
      </c>
      <c r="N29867" t="s">
        <v>67121</v>
      </c>
      <c r="O29867" s="76" t="s">
        <v>4356</v>
      </c>
      <c r="P29867" s="82">
        <v>459</v>
      </c>
      <c r="Q29867" s="82" t="s">
        <v>94285</v>
      </c>
      <c r="R29867"/>
    </row>
    <row r="29868" spans="12:18" x14ac:dyDescent="0.25">
      <c r="L29868" t="s">
        <v>37278</v>
      </c>
      <c r="M29868" t="s">
        <v>27971</v>
      </c>
      <c r="N29868" t="s">
        <v>67122</v>
      </c>
      <c r="O29868" s="76" t="s">
        <v>4366</v>
      </c>
      <c r="P29868" s="82">
        <v>208</v>
      </c>
      <c r="Q29868" s="82" t="s">
        <v>94286</v>
      </c>
      <c r="R29868"/>
    </row>
    <row r="29869" spans="12:18" x14ac:dyDescent="0.25">
      <c r="L29869" t="s">
        <v>37278</v>
      </c>
      <c r="M29869" t="s">
        <v>27626</v>
      </c>
      <c r="N29869" t="s">
        <v>67123</v>
      </c>
      <c r="O29869" s="76" t="s">
        <v>4356</v>
      </c>
      <c r="P29869" s="82">
        <v>349</v>
      </c>
      <c r="Q29869" s="82" t="s">
        <v>94287</v>
      </c>
      <c r="R29869"/>
    </row>
    <row r="29870" spans="12:18" x14ac:dyDescent="0.25">
      <c r="L29870" t="s">
        <v>37278</v>
      </c>
      <c r="M29870" t="s">
        <v>30440</v>
      </c>
      <c r="N29870" t="s">
        <v>67124</v>
      </c>
      <c r="O29870" s="76" t="s">
        <v>4356</v>
      </c>
      <c r="P29870" s="82">
        <v>2835</v>
      </c>
      <c r="Q29870" s="82" t="s">
        <v>94288</v>
      </c>
      <c r="R29870"/>
    </row>
    <row r="29871" spans="12:18" x14ac:dyDescent="0.25">
      <c r="L29871" t="s">
        <v>37278</v>
      </c>
      <c r="M29871" t="s">
        <v>30444</v>
      </c>
      <c r="N29871" t="s">
        <v>67125</v>
      </c>
      <c r="O29871" s="76" t="s">
        <v>4356</v>
      </c>
      <c r="P29871" s="82">
        <v>827</v>
      </c>
      <c r="Q29871" s="82" t="s">
        <v>94289</v>
      </c>
      <c r="R29871"/>
    </row>
    <row r="29872" spans="12:18" x14ac:dyDescent="0.25">
      <c r="L29872" t="s">
        <v>37278</v>
      </c>
      <c r="M29872" t="s">
        <v>27628</v>
      </c>
      <c r="N29872" t="s">
        <v>67126</v>
      </c>
      <c r="O29872" s="76" t="s">
        <v>4356</v>
      </c>
      <c r="P29872" s="82">
        <v>587</v>
      </c>
      <c r="Q29872" s="82" t="s">
        <v>94290</v>
      </c>
      <c r="R29872"/>
    </row>
    <row r="29873" spans="12:18" x14ac:dyDescent="0.25">
      <c r="L29873" t="s">
        <v>37278</v>
      </c>
      <c r="M29873" t="s">
        <v>27972</v>
      </c>
      <c r="N29873" t="s">
        <v>67127</v>
      </c>
      <c r="O29873" s="76" t="s">
        <v>4356</v>
      </c>
      <c r="P29873" s="82">
        <v>1377</v>
      </c>
      <c r="Q29873" s="82" t="s">
        <v>94291</v>
      </c>
      <c r="R29873"/>
    </row>
    <row r="29874" spans="12:18" x14ac:dyDescent="0.25">
      <c r="L29874" t="s">
        <v>37278</v>
      </c>
      <c r="M29874" t="s">
        <v>27630</v>
      </c>
      <c r="N29874" t="s">
        <v>67128</v>
      </c>
      <c r="O29874" s="76" t="s">
        <v>4356</v>
      </c>
      <c r="P29874" s="82">
        <v>1869</v>
      </c>
      <c r="Q29874" s="82" t="s">
        <v>94292</v>
      </c>
      <c r="R29874"/>
    </row>
    <row r="29875" spans="12:18" x14ac:dyDescent="0.25">
      <c r="L29875" t="s">
        <v>37278</v>
      </c>
      <c r="M29875" t="s">
        <v>30448</v>
      </c>
      <c r="N29875" t="s">
        <v>67129</v>
      </c>
      <c r="O29875" s="76" t="s">
        <v>4374</v>
      </c>
      <c r="P29875" s="82">
        <v>1467</v>
      </c>
      <c r="Q29875" s="82" t="s">
        <v>72645</v>
      </c>
      <c r="R29875"/>
    </row>
    <row r="29876" spans="12:18" x14ac:dyDescent="0.25">
      <c r="L29876" t="s">
        <v>37278</v>
      </c>
      <c r="M29876" t="s">
        <v>25800</v>
      </c>
      <c r="N29876" t="s">
        <v>67130</v>
      </c>
      <c r="O29876" s="76" t="s">
        <v>4356</v>
      </c>
      <c r="P29876" s="82">
        <v>771</v>
      </c>
      <c r="Q29876" s="82" t="s">
        <v>94293</v>
      </c>
      <c r="R29876"/>
    </row>
    <row r="29877" spans="12:18" x14ac:dyDescent="0.25">
      <c r="L29877" t="s">
        <v>37278</v>
      </c>
      <c r="M29877" t="s">
        <v>23071</v>
      </c>
      <c r="N29877" t="s">
        <v>67131</v>
      </c>
      <c r="O29877" s="76" t="s">
        <v>4356</v>
      </c>
      <c r="P29877" s="82">
        <v>497</v>
      </c>
      <c r="Q29877" s="82" t="s">
        <v>94294</v>
      </c>
      <c r="R29877"/>
    </row>
    <row r="29878" spans="12:18" x14ac:dyDescent="0.25">
      <c r="L29878" t="s">
        <v>37278</v>
      </c>
      <c r="M29878" t="s">
        <v>31004</v>
      </c>
      <c r="N29878" t="s">
        <v>67132</v>
      </c>
      <c r="O29878" s="76" t="s">
        <v>4374</v>
      </c>
      <c r="P29878" s="82">
        <v>3450</v>
      </c>
      <c r="Q29878" s="82" t="s">
        <v>72645</v>
      </c>
      <c r="R29878"/>
    </row>
    <row r="29879" spans="12:18" x14ac:dyDescent="0.25">
      <c r="L29879" t="s">
        <v>37278</v>
      </c>
      <c r="M29879" t="s">
        <v>16878</v>
      </c>
      <c r="N29879" t="s">
        <v>67133</v>
      </c>
      <c r="O29879" s="76" t="s">
        <v>4374</v>
      </c>
      <c r="P29879" s="82">
        <v>1724</v>
      </c>
      <c r="Q29879" s="82" t="s">
        <v>94295</v>
      </c>
      <c r="R29879"/>
    </row>
    <row r="29880" spans="12:18" x14ac:dyDescent="0.25">
      <c r="L29880" t="s">
        <v>37278</v>
      </c>
      <c r="M29880" t="s">
        <v>20736</v>
      </c>
      <c r="N29880" t="s">
        <v>67134</v>
      </c>
      <c r="O29880" s="76" t="s">
        <v>4366</v>
      </c>
      <c r="P29880" s="82">
        <v>245</v>
      </c>
      <c r="Q29880" s="82" t="s">
        <v>94296</v>
      </c>
      <c r="R29880"/>
    </row>
    <row r="29881" spans="12:18" x14ac:dyDescent="0.25">
      <c r="L29881" t="s">
        <v>37278</v>
      </c>
      <c r="M29881" t="s">
        <v>25801</v>
      </c>
      <c r="N29881" t="s">
        <v>67135</v>
      </c>
      <c r="O29881" s="76" t="s">
        <v>4356</v>
      </c>
      <c r="P29881" s="82">
        <v>632</v>
      </c>
      <c r="Q29881" s="82" t="s">
        <v>94297</v>
      </c>
      <c r="R29881"/>
    </row>
    <row r="29882" spans="12:18" x14ac:dyDescent="0.25">
      <c r="L29882" t="s">
        <v>37278</v>
      </c>
      <c r="M29882" t="s">
        <v>30455</v>
      </c>
      <c r="N29882" t="s">
        <v>67136</v>
      </c>
      <c r="O29882" s="76" t="s">
        <v>4356</v>
      </c>
      <c r="P29882" s="82">
        <v>477</v>
      </c>
      <c r="Q29882" s="82" t="s">
        <v>94298</v>
      </c>
      <c r="R29882"/>
    </row>
    <row r="29883" spans="12:18" x14ac:dyDescent="0.25">
      <c r="L29883" t="s">
        <v>37278</v>
      </c>
      <c r="M29883" t="s">
        <v>31006</v>
      </c>
      <c r="N29883" t="s">
        <v>67137</v>
      </c>
      <c r="O29883" s="76" t="s">
        <v>4356</v>
      </c>
      <c r="P29883" s="82">
        <v>194</v>
      </c>
      <c r="Q29883" s="82" t="s">
        <v>94299</v>
      </c>
      <c r="R29883"/>
    </row>
    <row r="29884" spans="12:18" x14ac:dyDescent="0.25">
      <c r="L29884" t="s">
        <v>37278</v>
      </c>
      <c r="M29884" t="s">
        <v>27633</v>
      </c>
      <c r="N29884" t="s">
        <v>67138</v>
      </c>
      <c r="O29884" s="76" t="s">
        <v>4366</v>
      </c>
      <c r="P29884" s="82">
        <v>251</v>
      </c>
      <c r="Q29884" s="82" t="s">
        <v>94306</v>
      </c>
      <c r="R29884"/>
    </row>
    <row r="29885" spans="12:18" x14ac:dyDescent="0.25">
      <c r="L29885" t="s">
        <v>37278</v>
      </c>
      <c r="M29885" t="s">
        <v>31009</v>
      </c>
      <c r="N29885" t="s">
        <v>67139</v>
      </c>
      <c r="O29885" s="76" t="s">
        <v>4356</v>
      </c>
      <c r="P29885" s="82">
        <v>324</v>
      </c>
      <c r="Q29885" s="82" t="s">
        <v>94305</v>
      </c>
      <c r="R29885"/>
    </row>
    <row r="29886" spans="12:18" x14ac:dyDescent="0.25">
      <c r="L29886" t="s">
        <v>37278</v>
      </c>
      <c r="M29886" t="s">
        <v>27634</v>
      </c>
      <c r="N29886" t="s">
        <v>67140</v>
      </c>
      <c r="O29886" s="76" t="s">
        <v>4356</v>
      </c>
      <c r="P29886" s="82">
        <v>660</v>
      </c>
      <c r="Q29886" s="82" t="s">
        <v>94307</v>
      </c>
      <c r="R29886"/>
    </row>
    <row r="29887" spans="12:18" x14ac:dyDescent="0.25">
      <c r="L29887" t="s">
        <v>37278</v>
      </c>
      <c r="M29887" t="s">
        <v>31011</v>
      </c>
      <c r="N29887" t="s">
        <v>67141</v>
      </c>
      <c r="O29887" s="76" t="s">
        <v>4356</v>
      </c>
      <c r="P29887" s="82">
        <v>1521</v>
      </c>
      <c r="Q29887" s="82" t="s">
        <v>94308</v>
      </c>
      <c r="R29887"/>
    </row>
    <row r="29888" spans="12:18" x14ac:dyDescent="0.25">
      <c r="L29888" t="s">
        <v>37278</v>
      </c>
      <c r="M29888" t="s">
        <v>25748</v>
      </c>
      <c r="N29888" t="s">
        <v>67142</v>
      </c>
      <c r="O29888" s="76" t="s">
        <v>4356</v>
      </c>
      <c r="P29888" s="82">
        <v>1699</v>
      </c>
      <c r="Q29888" s="82" t="s">
        <v>94031</v>
      </c>
      <c r="R29888"/>
    </row>
    <row r="29889" spans="12:18" x14ac:dyDescent="0.25">
      <c r="L29889" t="s">
        <v>37278</v>
      </c>
      <c r="M29889" t="s">
        <v>27635</v>
      </c>
      <c r="N29889" t="s">
        <v>67143</v>
      </c>
      <c r="O29889" s="76" t="s">
        <v>4356</v>
      </c>
      <c r="P29889" s="82">
        <v>609</v>
      </c>
      <c r="Q29889" s="82" t="s">
        <v>94309</v>
      </c>
      <c r="R29889"/>
    </row>
    <row r="29890" spans="12:18" x14ac:dyDescent="0.25">
      <c r="L29890" t="s">
        <v>37278</v>
      </c>
      <c r="M29890" t="s">
        <v>27977</v>
      </c>
      <c r="N29890" t="s">
        <v>67144</v>
      </c>
      <c r="O29890" s="76" t="s">
        <v>4374</v>
      </c>
      <c r="P29890" s="82">
        <v>1512</v>
      </c>
      <c r="Q29890" s="82" t="s">
        <v>72645</v>
      </c>
      <c r="R29890"/>
    </row>
    <row r="29891" spans="12:18" x14ac:dyDescent="0.25">
      <c r="L29891" t="s">
        <v>37278</v>
      </c>
      <c r="M29891" t="s">
        <v>27979</v>
      </c>
      <c r="N29891" t="s">
        <v>67145</v>
      </c>
      <c r="O29891" s="76" t="s">
        <v>4374</v>
      </c>
      <c r="P29891" s="82">
        <v>1629</v>
      </c>
      <c r="Q29891" s="82" t="s">
        <v>72645</v>
      </c>
      <c r="R29891"/>
    </row>
    <row r="29892" spans="12:18" x14ac:dyDescent="0.25">
      <c r="L29892" t="s">
        <v>37278</v>
      </c>
      <c r="M29892" t="s">
        <v>31018</v>
      </c>
      <c r="N29892" t="s">
        <v>67146</v>
      </c>
      <c r="O29892" s="76" t="s">
        <v>4356</v>
      </c>
      <c r="P29892" s="82">
        <v>278</v>
      </c>
      <c r="Q29892" s="82" t="s">
        <v>94312</v>
      </c>
      <c r="R29892"/>
    </row>
    <row r="29893" spans="12:18" x14ac:dyDescent="0.25">
      <c r="L29893" t="s">
        <v>37278</v>
      </c>
      <c r="M29893" t="s">
        <v>25804</v>
      </c>
      <c r="N29893" t="s">
        <v>67147</v>
      </c>
      <c r="O29893" s="76" t="s">
        <v>4356</v>
      </c>
      <c r="P29893" s="82">
        <v>298</v>
      </c>
      <c r="Q29893" s="82" t="s">
        <v>94311</v>
      </c>
      <c r="R29893"/>
    </row>
    <row r="29894" spans="12:18" x14ac:dyDescent="0.25">
      <c r="L29894" t="s">
        <v>37278</v>
      </c>
      <c r="M29894" t="s">
        <v>30472</v>
      </c>
      <c r="N29894" t="s">
        <v>67148</v>
      </c>
      <c r="O29894" s="76" t="s">
        <v>4356</v>
      </c>
      <c r="P29894" s="82">
        <v>1171</v>
      </c>
      <c r="Q29894" s="82" t="s">
        <v>94313</v>
      </c>
      <c r="R29894"/>
    </row>
    <row r="29895" spans="12:18" x14ac:dyDescent="0.25">
      <c r="L29895" t="s">
        <v>37278</v>
      </c>
      <c r="M29895" t="s">
        <v>27984</v>
      </c>
      <c r="N29895" t="s">
        <v>67149</v>
      </c>
      <c r="O29895" s="76" t="s">
        <v>4356</v>
      </c>
      <c r="P29895" s="82">
        <v>305</v>
      </c>
      <c r="Q29895" s="82" t="s">
        <v>94314</v>
      </c>
      <c r="R29895"/>
    </row>
    <row r="29896" spans="12:18" x14ac:dyDescent="0.25">
      <c r="L29896" t="s">
        <v>37278</v>
      </c>
      <c r="M29896" t="s">
        <v>31020</v>
      </c>
      <c r="N29896" t="s">
        <v>67150</v>
      </c>
      <c r="O29896" s="76" t="s">
        <v>4366</v>
      </c>
      <c r="P29896" s="82">
        <v>122</v>
      </c>
      <c r="Q29896" s="82" t="s">
        <v>94315</v>
      </c>
      <c r="R29896"/>
    </row>
    <row r="29897" spans="12:18" x14ac:dyDescent="0.25">
      <c r="L29897" t="s">
        <v>37278</v>
      </c>
      <c r="M29897" t="s">
        <v>31022</v>
      </c>
      <c r="N29897" t="s">
        <v>67151</v>
      </c>
      <c r="O29897" s="76" t="s">
        <v>4356</v>
      </c>
      <c r="P29897" s="82">
        <v>3705</v>
      </c>
      <c r="Q29897" s="82" t="s">
        <v>94316</v>
      </c>
      <c r="R29897"/>
    </row>
    <row r="29898" spans="12:18" x14ac:dyDescent="0.25">
      <c r="L29898" t="s">
        <v>37278</v>
      </c>
      <c r="M29898" t="s">
        <v>25805</v>
      </c>
      <c r="N29898" t="s">
        <v>67152</v>
      </c>
      <c r="O29898" s="76" t="s">
        <v>4356</v>
      </c>
      <c r="P29898" s="82">
        <v>413</v>
      </c>
      <c r="Q29898" s="82" t="s">
        <v>94317</v>
      </c>
      <c r="R29898"/>
    </row>
    <row r="29899" spans="12:18" x14ac:dyDescent="0.25">
      <c r="L29899" t="s">
        <v>37278</v>
      </c>
      <c r="M29899" t="s">
        <v>27640</v>
      </c>
      <c r="N29899" t="s">
        <v>67153</v>
      </c>
      <c r="O29899" s="76" t="s">
        <v>4356</v>
      </c>
      <c r="P29899" s="82">
        <v>1572</v>
      </c>
      <c r="Q29899" s="82" t="s">
        <v>94318</v>
      </c>
      <c r="R29899"/>
    </row>
    <row r="29900" spans="12:18" x14ac:dyDescent="0.25">
      <c r="L29900" t="s">
        <v>37278</v>
      </c>
      <c r="M29900" t="s">
        <v>25806</v>
      </c>
      <c r="N29900" t="s">
        <v>67154</v>
      </c>
      <c r="O29900" s="76" t="s">
        <v>4356</v>
      </c>
      <c r="P29900" s="82">
        <v>778</v>
      </c>
      <c r="Q29900" s="82" t="s">
        <v>94319</v>
      </c>
      <c r="R29900"/>
    </row>
    <row r="29901" spans="12:18" x14ac:dyDescent="0.25">
      <c r="L29901" t="s">
        <v>37278</v>
      </c>
      <c r="M29901" t="s">
        <v>31024</v>
      </c>
      <c r="N29901" t="s">
        <v>67155</v>
      </c>
      <c r="O29901" s="76" t="s">
        <v>4356</v>
      </c>
      <c r="P29901" s="82">
        <v>302</v>
      </c>
      <c r="Q29901" s="82" t="s">
        <v>94320</v>
      </c>
      <c r="R29901"/>
    </row>
    <row r="29902" spans="12:18" x14ac:dyDescent="0.25">
      <c r="L29902" t="s">
        <v>37278</v>
      </c>
      <c r="M29902" t="s">
        <v>25807</v>
      </c>
      <c r="N29902" t="s">
        <v>67156</v>
      </c>
      <c r="O29902" s="76" t="s">
        <v>4366</v>
      </c>
      <c r="P29902" s="82">
        <v>220</v>
      </c>
      <c r="Q29902" s="82" t="s">
        <v>94321</v>
      </c>
      <c r="R29902"/>
    </row>
    <row r="29903" spans="12:18" x14ac:dyDescent="0.25">
      <c r="L29903" t="s">
        <v>37278</v>
      </c>
      <c r="M29903" t="s">
        <v>10274</v>
      </c>
      <c r="N29903" t="s">
        <v>67157</v>
      </c>
      <c r="O29903" s="76" t="s">
        <v>4356</v>
      </c>
      <c r="P29903" s="82">
        <v>1346</v>
      </c>
      <c r="Q29903" s="82" t="s">
        <v>94322</v>
      </c>
      <c r="R29903"/>
    </row>
    <row r="29904" spans="12:18" x14ac:dyDescent="0.25">
      <c r="L29904" t="s">
        <v>37278</v>
      </c>
      <c r="M29904" t="s">
        <v>30476</v>
      </c>
      <c r="N29904" t="s">
        <v>67158</v>
      </c>
      <c r="O29904" s="76" t="s">
        <v>4356</v>
      </c>
      <c r="P29904" s="82">
        <v>379</v>
      </c>
      <c r="Q29904" s="82" t="s">
        <v>94323</v>
      </c>
      <c r="R29904"/>
    </row>
    <row r="29905" spans="12:18" x14ac:dyDescent="0.25">
      <c r="L29905" t="s">
        <v>37278</v>
      </c>
      <c r="M29905" t="s">
        <v>31026</v>
      </c>
      <c r="N29905" t="s">
        <v>67159</v>
      </c>
      <c r="O29905" s="76" t="s">
        <v>4356</v>
      </c>
      <c r="P29905" s="82">
        <v>921</v>
      </c>
      <c r="Q29905" s="82" t="s">
        <v>94324</v>
      </c>
      <c r="R29905"/>
    </row>
    <row r="29906" spans="12:18" x14ac:dyDescent="0.25">
      <c r="L29906" t="s">
        <v>37278</v>
      </c>
      <c r="M29906" t="s">
        <v>27985</v>
      </c>
      <c r="N29906" t="s">
        <v>67160</v>
      </c>
      <c r="O29906" s="76" t="s">
        <v>4356</v>
      </c>
      <c r="P29906" s="82">
        <v>2338</v>
      </c>
      <c r="Q29906" s="82" t="s">
        <v>94326</v>
      </c>
      <c r="R29906"/>
    </row>
    <row r="29907" spans="12:18" x14ac:dyDescent="0.25">
      <c r="L29907" t="s">
        <v>37278</v>
      </c>
      <c r="M29907" t="s">
        <v>31028</v>
      </c>
      <c r="N29907" t="s">
        <v>67161</v>
      </c>
      <c r="O29907" s="76" t="s">
        <v>4366</v>
      </c>
      <c r="P29907" s="82">
        <v>74</v>
      </c>
      <c r="Q29907" s="82" t="s">
        <v>94325</v>
      </c>
      <c r="R29907"/>
    </row>
    <row r="29908" spans="12:18" x14ac:dyDescent="0.25">
      <c r="L29908" t="s">
        <v>37278</v>
      </c>
      <c r="M29908" t="s">
        <v>27641</v>
      </c>
      <c r="N29908" t="s">
        <v>67162</v>
      </c>
      <c r="O29908" s="76" t="s">
        <v>4356</v>
      </c>
      <c r="P29908" s="82">
        <v>831</v>
      </c>
      <c r="Q29908" s="82" t="s">
        <v>94327</v>
      </c>
      <c r="R29908"/>
    </row>
    <row r="29909" spans="12:18" x14ac:dyDescent="0.25">
      <c r="L29909" t="s">
        <v>37278</v>
      </c>
      <c r="M29909" t="s">
        <v>25808</v>
      </c>
      <c r="N29909" t="s">
        <v>67163</v>
      </c>
      <c r="O29909" s="76" t="s">
        <v>4356</v>
      </c>
      <c r="P29909" s="82">
        <v>1100</v>
      </c>
      <c r="Q29909" s="82" t="s">
        <v>94328</v>
      </c>
      <c r="R29909"/>
    </row>
    <row r="29910" spans="12:18" x14ac:dyDescent="0.25">
      <c r="L29910" t="s">
        <v>37278</v>
      </c>
      <c r="M29910" t="s">
        <v>9999</v>
      </c>
      <c r="N29910" t="s">
        <v>67164</v>
      </c>
      <c r="O29910" s="76" t="s">
        <v>4356</v>
      </c>
      <c r="P29910" s="82">
        <v>192</v>
      </c>
      <c r="Q29910" s="82" t="s">
        <v>94329</v>
      </c>
      <c r="R29910"/>
    </row>
    <row r="29911" spans="12:18" x14ac:dyDescent="0.25">
      <c r="L29911" t="s">
        <v>37278</v>
      </c>
      <c r="M29911" t="s">
        <v>27643</v>
      </c>
      <c r="N29911" t="s">
        <v>67165</v>
      </c>
      <c r="O29911" s="76" t="s">
        <v>4356</v>
      </c>
      <c r="P29911" s="82">
        <v>257</v>
      </c>
      <c r="Q29911" s="82" t="s">
        <v>94330</v>
      </c>
      <c r="R29911"/>
    </row>
    <row r="29912" spans="12:18" x14ac:dyDescent="0.25">
      <c r="L29912" t="s">
        <v>37278</v>
      </c>
      <c r="M29912" t="s">
        <v>31030</v>
      </c>
      <c r="N29912" t="s">
        <v>67166</v>
      </c>
      <c r="O29912" s="76" t="s">
        <v>4374</v>
      </c>
      <c r="P29912" s="82">
        <v>8202</v>
      </c>
      <c r="Q29912" s="82" t="s">
        <v>72645</v>
      </c>
      <c r="R29912"/>
    </row>
    <row r="29913" spans="12:18" x14ac:dyDescent="0.25">
      <c r="L29913" t="s">
        <v>37278</v>
      </c>
      <c r="M29913" t="s">
        <v>30482</v>
      </c>
      <c r="N29913" t="s">
        <v>67167</v>
      </c>
      <c r="O29913" s="76" t="s">
        <v>4356</v>
      </c>
      <c r="P29913" s="82">
        <v>803</v>
      </c>
      <c r="Q29913" s="82" t="s">
        <v>94331</v>
      </c>
      <c r="R29913"/>
    </row>
    <row r="29914" spans="12:18" x14ac:dyDescent="0.25">
      <c r="L29914" t="s">
        <v>37278</v>
      </c>
      <c r="M29914" t="s">
        <v>30487</v>
      </c>
      <c r="N29914" t="s">
        <v>67168</v>
      </c>
      <c r="O29914" s="76" t="s">
        <v>4366</v>
      </c>
      <c r="P29914" s="82">
        <v>148</v>
      </c>
      <c r="Q29914" s="82" t="s">
        <v>94332</v>
      </c>
      <c r="R29914"/>
    </row>
    <row r="29915" spans="12:18" x14ac:dyDescent="0.25">
      <c r="L29915" t="s">
        <v>37278</v>
      </c>
      <c r="M29915" t="s">
        <v>30490</v>
      </c>
      <c r="N29915" t="s">
        <v>67169</v>
      </c>
      <c r="O29915" s="76" t="s">
        <v>4356</v>
      </c>
      <c r="P29915" s="82">
        <v>585</v>
      </c>
      <c r="Q29915" s="82" t="s">
        <v>94333</v>
      </c>
      <c r="R29915"/>
    </row>
    <row r="29916" spans="12:18" x14ac:dyDescent="0.25">
      <c r="L29916" t="s">
        <v>37278</v>
      </c>
      <c r="M29916" t="s">
        <v>27645</v>
      </c>
      <c r="N29916" t="s">
        <v>67170</v>
      </c>
      <c r="O29916" s="76" t="s">
        <v>4356</v>
      </c>
      <c r="P29916" s="82">
        <v>4132</v>
      </c>
      <c r="Q29916" s="82" t="s">
        <v>94334</v>
      </c>
      <c r="R29916"/>
    </row>
    <row r="29917" spans="12:18" x14ac:dyDescent="0.25">
      <c r="L29917" t="s">
        <v>37278</v>
      </c>
      <c r="M29917" t="s">
        <v>25809</v>
      </c>
      <c r="N29917" t="s">
        <v>67171</v>
      </c>
      <c r="O29917" s="76" t="s">
        <v>4356</v>
      </c>
      <c r="P29917" s="82">
        <v>2391</v>
      </c>
      <c r="Q29917" s="82" t="s">
        <v>94335</v>
      </c>
      <c r="R29917"/>
    </row>
    <row r="29918" spans="12:18" x14ac:dyDescent="0.25">
      <c r="L29918" t="s">
        <v>37278</v>
      </c>
      <c r="M29918" t="s">
        <v>30494</v>
      </c>
      <c r="N29918" t="s">
        <v>67172</v>
      </c>
      <c r="O29918" s="76" t="s">
        <v>4356</v>
      </c>
      <c r="P29918" s="82">
        <v>611</v>
      </c>
      <c r="Q29918" s="82" t="s">
        <v>94336</v>
      </c>
      <c r="R29918"/>
    </row>
    <row r="29919" spans="12:18" x14ac:dyDescent="0.25">
      <c r="L29919" t="s">
        <v>37278</v>
      </c>
      <c r="M29919" t="s">
        <v>27646</v>
      </c>
      <c r="N29919" t="s">
        <v>67173</v>
      </c>
      <c r="O29919" s="76" t="s">
        <v>4356</v>
      </c>
      <c r="P29919" s="82">
        <v>1214</v>
      </c>
      <c r="Q29919" s="82" t="s">
        <v>94337</v>
      </c>
      <c r="R29919"/>
    </row>
    <row r="29920" spans="12:18" x14ac:dyDescent="0.25">
      <c r="L29920" t="s">
        <v>37278</v>
      </c>
      <c r="M29920" t="s">
        <v>12830</v>
      </c>
      <c r="N29920" t="s">
        <v>67174</v>
      </c>
      <c r="O29920" s="76" t="s">
        <v>4356</v>
      </c>
      <c r="P29920" s="82">
        <v>179</v>
      </c>
      <c r="Q29920" s="82" t="s">
        <v>94338</v>
      </c>
      <c r="R29920"/>
    </row>
    <row r="29921" spans="12:18" x14ac:dyDescent="0.25">
      <c r="L29921" t="s">
        <v>37278</v>
      </c>
      <c r="M29921" t="s">
        <v>31032</v>
      </c>
      <c r="N29921" t="s">
        <v>67175</v>
      </c>
      <c r="O29921" s="76" t="s">
        <v>4356</v>
      </c>
      <c r="P29921" s="82">
        <v>750</v>
      </c>
      <c r="Q29921" s="82" t="s">
        <v>94339</v>
      </c>
      <c r="R29921"/>
    </row>
    <row r="29922" spans="12:18" x14ac:dyDescent="0.25">
      <c r="L29922" t="s">
        <v>37278</v>
      </c>
      <c r="M29922" t="s">
        <v>27648</v>
      </c>
      <c r="N29922" t="s">
        <v>67176</v>
      </c>
      <c r="O29922" s="76" t="s">
        <v>4356</v>
      </c>
      <c r="P29922" s="82">
        <v>368</v>
      </c>
      <c r="Q29922" s="82" t="s">
        <v>94340</v>
      </c>
      <c r="R29922"/>
    </row>
    <row r="29923" spans="12:18" x14ac:dyDescent="0.25">
      <c r="L29923" t="s">
        <v>37278</v>
      </c>
      <c r="M29923" t="s">
        <v>31034</v>
      </c>
      <c r="N29923" t="s">
        <v>67177</v>
      </c>
      <c r="O29923" s="76" t="s">
        <v>4356</v>
      </c>
      <c r="P29923" s="82">
        <v>471</v>
      </c>
      <c r="Q29923" s="82" t="s">
        <v>94341</v>
      </c>
      <c r="R29923"/>
    </row>
    <row r="29924" spans="12:18" x14ac:dyDescent="0.25">
      <c r="L29924" t="s">
        <v>37278</v>
      </c>
      <c r="M29924" t="s">
        <v>27650</v>
      </c>
      <c r="N29924" t="s">
        <v>67178</v>
      </c>
      <c r="O29924" s="76" t="s">
        <v>4356</v>
      </c>
      <c r="P29924" s="82">
        <v>4006</v>
      </c>
      <c r="Q29924" s="82" t="s">
        <v>94342</v>
      </c>
      <c r="R29924"/>
    </row>
    <row r="29925" spans="12:18" x14ac:dyDescent="0.25">
      <c r="L29925" t="s">
        <v>37278</v>
      </c>
      <c r="M29925" t="s">
        <v>31036</v>
      </c>
      <c r="N29925" t="s">
        <v>67179</v>
      </c>
      <c r="O29925" s="76" t="s">
        <v>4356</v>
      </c>
      <c r="P29925" s="82">
        <v>771</v>
      </c>
      <c r="Q29925" s="82" t="s">
        <v>94343</v>
      </c>
      <c r="R29925"/>
    </row>
    <row r="29926" spans="12:18" x14ac:dyDescent="0.25">
      <c r="L29926" t="s">
        <v>37278</v>
      </c>
      <c r="M29926" t="s">
        <v>30497</v>
      </c>
      <c r="N29926" t="s">
        <v>67180</v>
      </c>
      <c r="O29926" s="76" t="s">
        <v>4356</v>
      </c>
      <c r="P29926" s="82">
        <v>1130</v>
      </c>
      <c r="Q29926" s="82" t="s">
        <v>94344</v>
      </c>
      <c r="R29926"/>
    </row>
    <row r="29927" spans="12:18" x14ac:dyDescent="0.25">
      <c r="L29927" t="s">
        <v>37278</v>
      </c>
      <c r="M29927" t="s">
        <v>25810</v>
      </c>
      <c r="N29927" t="s">
        <v>67181</v>
      </c>
      <c r="O29927" s="76" t="s">
        <v>4356</v>
      </c>
      <c r="P29927" s="82">
        <v>655</v>
      </c>
      <c r="Q29927" s="82" t="s">
        <v>94345</v>
      </c>
      <c r="R29927"/>
    </row>
    <row r="29928" spans="12:18" x14ac:dyDescent="0.25">
      <c r="L29928" t="s">
        <v>37278</v>
      </c>
      <c r="M29928" t="s">
        <v>27618</v>
      </c>
      <c r="N29928" t="s">
        <v>67182</v>
      </c>
      <c r="O29928" s="76" t="s">
        <v>4450</v>
      </c>
      <c r="P29928" s="82">
        <v>7389</v>
      </c>
      <c r="Q29928" s="82" t="s">
        <v>72645</v>
      </c>
      <c r="R29928"/>
    </row>
    <row r="29929" spans="12:18" x14ac:dyDescent="0.25">
      <c r="L29929" t="s">
        <v>37278</v>
      </c>
      <c r="M29929" t="s">
        <v>25794</v>
      </c>
      <c r="N29929" t="s">
        <v>67183</v>
      </c>
      <c r="O29929" s="76" t="s">
        <v>4356</v>
      </c>
      <c r="P29929" s="82">
        <v>310</v>
      </c>
      <c r="Q29929" s="82" t="s">
        <v>94255</v>
      </c>
      <c r="R29929"/>
    </row>
    <row r="29930" spans="12:18" x14ac:dyDescent="0.25">
      <c r="L29930" t="s">
        <v>37278</v>
      </c>
      <c r="M29930" t="s">
        <v>18850</v>
      </c>
      <c r="N29930" t="s">
        <v>67184</v>
      </c>
      <c r="O29930" s="76" t="s">
        <v>4356</v>
      </c>
      <c r="P29930" s="82">
        <v>612</v>
      </c>
      <c r="Q29930" s="82" t="s">
        <v>94267</v>
      </c>
      <c r="R29930"/>
    </row>
    <row r="29931" spans="12:18" x14ac:dyDescent="0.25">
      <c r="L29931" t="s">
        <v>37278</v>
      </c>
      <c r="M29931" t="s">
        <v>27959</v>
      </c>
      <c r="N29931" t="s">
        <v>67185</v>
      </c>
      <c r="O29931" s="76" t="s">
        <v>4356</v>
      </c>
      <c r="P29931" s="82">
        <v>183</v>
      </c>
      <c r="Q29931" s="82" t="s">
        <v>94268</v>
      </c>
      <c r="R29931"/>
    </row>
    <row r="29932" spans="12:18" x14ac:dyDescent="0.25">
      <c r="L29932" t="s">
        <v>37278</v>
      </c>
      <c r="M29932" t="s">
        <v>6694</v>
      </c>
      <c r="N29932" t="s">
        <v>67186</v>
      </c>
      <c r="O29932" s="76" t="s">
        <v>4366</v>
      </c>
      <c r="P29932" s="82">
        <v>215</v>
      </c>
      <c r="Q29932" s="82" t="s">
        <v>94269</v>
      </c>
      <c r="R29932"/>
    </row>
    <row r="29933" spans="12:18" x14ac:dyDescent="0.25">
      <c r="L29933" t="s">
        <v>37278</v>
      </c>
      <c r="M29933" t="s">
        <v>30997</v>
      </c>
      <c r="N29933" t="s">
        <v>67187</v>
      </c>
      <c r="O29933" s="76" t="s">
        <v>4356</v>
      </c>
      <c r="P29933" s="82">
        <v>697</v>
      </c>
      <c r="Q29933" s="82" t="s">
        <v>94271</v>
      </c>
      <c r="R29933"/>
    </row>
    <row r="29934" spans="12:18" x14ac:dyDescent="0.25">
      <c r="L29934" t="s">
        <v>37278</v>
      </c>
      <c r="M29934" t="s">
        <v>9555</v>
      </c>
      <c r="N29934" t="s">
        <v>67188</v>
      </c>
      <c r="O29934" s="76" t="s">
        <v>4356</v>
      </c>
      <c r="P29934" s="82">
        <v>593</v>
      </c>
      <c r="Q29934" s="82" t="s">
        <v>94275</v>
      </c>
      <c r="R29934"/>
    </row>
    <row r="29935" spans="12:18" x14ac:dyDescent="0.25">
      <c r="L29935" t="s">
        <v>37278</v>
      </c>
      <c r="M29935" t="s">
        <v>5462</v>
      </c>
      <c r="N29935" t="s">
        <v>67189</v>
      </c>
      <c r="O29935" s="76" t="s">
        <v>4366</v>
      </c>
      <c r="P29935" s="82">
        <v>270</v>
      </c>
      <c r="Q29935" s="82" t="s">
        <v>94276</v>
      </c>
      <c r="R29935"/>
    </row>
    <row r="29936" spans="12:18" x14ac:dyDescent="0.25">
      <c r="L29936" t="s">
        <v>37278</v>
      </c>
      <c r="M29936" t="s">
        <v>30436</v>
      </c>
      <c r="N29936" t="s">
        <v>67190</v>
      </c>
      <c r="O29936" s="76" t="s">
        <v>4356</v>
      </c>
      <c r="P29936" s="82">
        <v>709</v>
      </c>
      <c r="Q29936" s="82" t="s">
        <v>94284</v>
      </c>
      <c r="R29936"/>
    </row>
    <row r="29937" spans="12:18" x14ac:dyDescent="0.25">
      <c r="L29937" t="s">
        <v>37278</v>
      </c>
      <c r="M29937" t="s">
        <v>25802</v>
      </c>
      <c r="N29937" t="s">
        <v>67191</v>
      </c>
      <c r="O29937" s="76" t="s">
        <v>4356</v>
      </c>
      <c r="P29937" s="82">
        <v>2028</v>
      </c>
      <c r="Q29937" s="82" t="s">
        <v>94302</v>
      </c>
      <c r="R29937"/>
    </row>
    <row r="29938" spans="12:18" x14ac:dyDescent="0.25">
      <c r="L29938" t="s">
        <v>37278</v>
      </c>
      <c r="M29938" t="s">
        <v>27974</v>
      </c>
      <c r="N29938" t="s">
        <v>67192</v>
      </c>
      <c r="O29938" s="76" t="s">
        <v>4356</v>
      </c>
      <c r="P29938" s="82">
        <v>477</v>
      </c>
      <c r="Q29938" s="82" t="s">
        <v>94300</v>
      </c>
      <c r="R29938"/>
    </row>
    <row r="29939" spans="12:18" x14ac:dyDescent="0.25">
      <c r="L29939" t="s">
        <v>37278</v>
      </c>
      <c r="M29939" t="s">
        <v>27976</v>
      </c>
      <c r="N29939" t="s">
        <v>67193</v>
      </c>
      <c r="O29939" s="76" t="s">
        <v>4356</v>
      </c>
      <c r="P29939" s="82">
        <v>367</v>
      </c>
      <c r="Q29939" s="82" t="s">
        <v>94303</v>
      </c>
      <c r="R29939"/>
    </row>
    <row r="29940" spans="12:18" x14ac:dyDescent="0.25">
      <c r="L29940" t="s">
        <v>37278</v>
      </c>
      <c r="M29940" t="s">
        <v>31007</v>
      </c>
      <c r="N29940" t="s">
        <v>67194</v>
      </c>
      <c r="O29940" s="76" t="s">
        <v>4374</v>
      </c>
      <c r="P29940" s="82">
        <v>1582</v>
      </c>
      <c r="Q29940" s="82" t="s">
        <v>94304</v>
      </c>
      <c r="R29940"/>
    </row>
    <row r="29941" spans="12:18" x14ac:dyDescent="0.25">
      <c r="L29941" t="s">
        <v>37278</v>
      </c>
      <c r="M29941" t="s">
        <v>27989</v>
      </c>
      <c r="N29941" t="s">
        <v>67195</v>
      </c>
      <c r="O29941" s="76" t="s">
        <v>4356</v>
      </c>
      <c r="P29941" s="82">
        <v>1284</v>
      </c>
      <c r="Q29941" s="82" t="s">
        <v>94366</v>
      </c>
      <c r="R29941"/>
    </row>
    <row r="29942" spans="12:18" x14ac:dyDescent="0.25">
      <c r="L29942" t="s">
        <v>37278</v>
      </c>
      <c r="M29942" t="s">
        <v>27501</v>
      </c>
      <c r="N29942" t="s">
        <v>67196</v>
      </c>
      <c r="O29942" s="76" t="s">
        <v>4356</v>
      </c>
      <c r="P29942" s="82">
        <v>4142</v>
      </c>
      <c r="Q29942" s="82" t="s">
        <v>94005</v>
      </c>
      <c r="R29942"/>
    </row>
    <row r="29943" spans="12:18" x14ac:dyDescent="0.25">
      <c r="L29943" t="s">
        <v>37278</v>
      </c>
      <c r="M29943" t="s">
        <v>31044</v>
      </c>
      <c r="N29943" t="s">
        <v>67197</v>
      </c>
      <c r="O29943" s="76" t="s">
        <v>4356</v>
      </c>
      <c r="P29943" s="82">
        <v>664</v>
      </c>
      <c r="Q29943" s="82" t="s">
        <v>94367</v>
      </c>
      <c r="R29943"/>
    </row>
    <row r="29944" spans="12:18" x14ac:dyDescent="0.25">
      <c r="L29944" t="s">
        <v>37278</v>
      </c>
      <c r="M29944" t="s">
        <v>25815</v>
      </c>
      <c r="N29944" t="s">
        <v>67198</v>
      </c>
      <c r="O29944" s="76" t="s">
        <v>4356</v>
      </c>
      <c r="P29944" s="82">
        <v>554</v>
      </c>
      <c r="Q29944" s="82" t="s">
        <v>94368</v>
      </c>
      <c r="R29944"/>
    </row>
    <row r="29945" spans="12:18" x14ac:dyDescent="0.25">
      <c r="L29945" t="s">
        <v>37278</v>
      </c>
      <c r="M29945" t="s">
        <v>27665</v>
      </c>
      <c r="N29945" t="s">
        <v>67199</v>
      </c>
      <c r="O29945" s="76" t="s">
        <v>4356</v>
      </c>
      <c r="P29945" s="82">
        <v>406</v>
      </c>
      <c r="Q29945" s="82" t="s">
        <v>94369</v>
      </c>
      <c r="R29945"/>
    </row>
    <row r="29946" spans="12:18" x14ac:dyDescent="0.25">
      <c r="L29946" t="s">
        <v>37278</v>
      </c>
      <c r="M29946" t="s">
        <v>30515</v>
      </c>
      <c r="N29946" t="s">
        <v>67200</v>
      </c>
      <c r="O29946" s="76" t="s">
        <v>4356</v>
      </c>
      <c r="P29946" s="82">
        <v>371</v>
      </c>
      <c r="Q29946" s="82" t="s">
        <v>94370</v>
      </c>
      <c r="R29946"/>
    </row>
    <row r="29947" spans="12:18" x14ac:dyDescent="0.25">
      <c r="L29947" t="s">
        <v>37278</v>
      </c>
      <c r="M29947" t="s">
        <v>25816</v>
      </c>
      <c r="N29947" t="s">
        <v>67201</v>
      </c>
      <c r="O29947" s="76" t="s">
        <v>4356</v>
      </c>
      <c r="P29947" s="82">
        <v>608</v>
      </c>
      <c r="Q29947" s="82" t="s">
        <v>94371</v>
      </c>
      <c r="R29947"/>
    </row>
    <row r="29948" spans="12:18" x14ac:dyDescent="0.25">
      <c r="L29948" t="s">
        <v>37278</v>
      </c>
      <c r="M29948" t="s">
        <v>27666</v>
      </c>
      <c r="N29948" t="s">
        <v>67202</v>
      </c>
      <c r="O29948" s="76" t="s">
        <v>4366</v>
      </c>
      <c r="P29948" s="82">
        <v>309</v>
      </c>
      <c r="Q29948" s="82" t="s">
        <v>94373</v>
      </c>
      <c r="R29948"/>
    </row>
    <row r="29949" spans="12:18" x14ac:dyDescent="0.25">
      <c r="L29949" t="s">
        <v>37278</v>
      </c>
      <c r="M29949" t="s">
        <v>31048</v>
      </c>
      <c r="N29949" t="s">
        <v>67203</v>
      </c>
      <c r="O29949" s="76" t="s">
        <v>4366</v>
      </c>
      <c r="P29949" s="82">
        <v>121</v>
      </c>
      <c r="Q29949" s="82" t="s">
        <v>94375</v>
      </c>
      <c r="R29949"/>
    </row>
    <row r="29950" spans="12:18" x14ac:dyDescent="0.25">
      <c r="L29950" t="s">
        <v>37278</v>
      </c>
      <c r="M29950" t="s">
        <v>30517</v>
      </c>
      <c r="N29950" t="s">
        <v>67204</v>
      </c>
      <c r="O29950" s="76" t="s">
        <v>4356</v>
      </c>
      <c r="P29950" s="82">
        <v>278</v>
      </c>
      <c r="Q29950" s="82" t="s">
        <v>94376</v>
      </c>
      <c r="R29950"/>
    </row>
    <row r="29951" spans="12:18" x14ac:dyDescent="0.25">
      <c r="L29951" t="s">
        <v>37278</v>
      </c>
      <c r="M29951" t="s">
        <v>7062</v>
      </c>
      <c r="N29951" t="s">
        <v>67205</v>
      </c>
      <c r="O29951" s="76" t="s">
        <v>4356</v>
      </c>
      <c r="P29951" s="82">
        <v>773</v>
      </c>
      <c r="Q29951" s="82" t="s">
        <v>94377</v>
      </c>
      <c r="R29951"/>
    </row>
    <row r="29952" spans="12:18" x14ac:dyDescent="0.25">
      <c r="L29952" t="s">
        <v>37278</v>
      </c>
      <c r="M29952" t="s">
        <v>12261</v>
      </c>
      <c r="N29952" t="s">
        <v>67206</v>
      </c>
      <c r="O29952" s="76" t="s">
        <v>4356</v>
      </c>
      <c r="P29952" s="82">
        <v>485</v>
      </c>
      <c r="Q29952" s="82" t="s">
        <v>94378</v>
      </c>
      <c r="R29952"/>
    </row>
    <row r="29953" spans="12:18" x14ac:dyDescent="0.25">
      <c r="L29953" t="s">
        <v>37278</v>
      </c>
      <c r="M29953" t="s">
        <v>24577</v>
      </c>
      <c r="N29953" t="s">
        <v>67207</v>
      </c>
      <c r="O29953" s="76" t="s">
        <v>4356</v>
      </c>
      <c r="P29953" s="82">
        <v>1559</v>
      </c>
      <c r="Q29953" s="82" t="s">
        <v>94380</v>
      </c>
      <c r="R29953"/>
    </row>
    <row r="29954" spans="12:18" x14ac:dyDescent="0.25">
      <c r="L29954" t="s">
        <v>37278</v>
      </c>
      <c r="M29954" t="s">
        <v>31049</v>
      </c>
      <c r="N29954" t="s">
        <v>67208</v>
      </c>
      <c r="O29954" s="76" t="s">
        <v>4356</v>
      </c>
      <c r="P29954" s="82">
        <v>826</v>
      </c>
      <c r="Q29954" s="82" t="s">
        <v>94381</v>
      </c>
      <c r="R29954"/>
    </row>
    <row r="29955" spans="12:18" x14ac:dyDescent="0.25">
      <c r="L29955" t="s">
        <v>37278</v>
      </c>
      <c r="M29955" t="s">
        <v>27668</v>
      </c>
      <c r="N29955" t="s">
        <v>67209</v>
      </c>
      <c r="O29955" s="76" t="s">
        <v>4366</v>
      </c>
      <c r="P29955" s="82">
        <v>209</v>
      </c>
      <c r="Q29955" s="82" t="s">
        <v>94382</v>
      </c>
      <c r="R29955"/>
    </row>
    <row r="29956" spans="12:18" x14ac:dyDescent="0.25">
      <c r="L29956" t="s">
        <v>37278</v>
      </c>
      <c r="M29956" t="s">
        <v>27994</v>
      </c>
      <c r="N29956" t="s">
        <v>67210</v>
      </c>
      <c r="O29956" s="76" t="s">
        <v>4374</v>
      </c>
      <c r="P29956" s="82">
        <v>2501</v>
      </c>
      <c r="Q29956" s="82" t="s">
        <v>72645</v>
      </c>
      <c r="R29956"/>
    </row>
    <row r="29957" spans="12:18" x14ac:dyDescent="0.25">
      <c r="L29957" t="s">
        <v>37278</v>
      </c>
      <c r="M29957" t="s">
        <v>25817</v>
      </c>
      <c r="N29957" t="s">
        <v>67211</v>
      </c>
      <c r="O29957" s="76" t="s">
        <v>4356</v>
      </c>
      <c r="P29957" s="82">
        <v>613</v>
      </c>
      <c r="Q29957" s="82" t="s">
        <v>94383</v>
      </c>
      <c r="R29957"/>
    </row>
    <row r="29958" spans="12:18" x14ac:dyDescent="0.25">
      <c r="L29958" t="s">
        <v>37278</v>
      </c>
      <c r="M29958" t="s">
        <v>27670</v>
      </c>
      <c r="N29958" t="s">
        <v>67212</v>
      </c>
      <c r="O29958" s="76" t="s">
        <v>4356</v>
      </c>
      <c r="P29958" s="82">
        <v>1234</v>
      </c>
      <c r="Q29958" s="82" t="s">
        <v>94384</v>
      </c>
      <c r="R29958"/>
    </row>
    <row r="29959" spans="12:18" x14ac:dyDescent="0.25">
      <c r="L29959" t="s">
        <v>37278</v>
      </c>
      <c r="M29959" t="s">
        <v>30521</v>
      </c>
      <c r="N29959" t="s">
        <v>67213</v>
      </c>
      <c r="O29959" s="76" t="s">
        <v>4374</v>
      </c>
      <c r="P29959" s="82">
        <v>717</v>
      </c>
      <c r="Q29959" s="82" t="s">
        <v>94385</v>
      </c>
      <c r="R29959"/>
    </row>
    <row r="29960" spans="12:18" x14ac:dyDescent="0.25">
      <c r="L29960" t="s">
        <v>37278</v>
      </c>
      <c r="M29960" t="s">
        <v>30524</v>
      </c>
      <c r="N29960" t="s">
        <v>67214</v>
      </c>
      <c r="O29960" s="76" t="s">
        <v>4356</v>
      </c>
      <c r="P29960" s="82">
        <v>106</v>
      </c>
      <c r="Q29960" s="82" t="s">
        <v>94387</v>
      </c>
      <c r="R29960"/>
    </row>
    <row r="29961" spans="12:18" x14ac:dyDescent="0.25">
      <c r="L29961" t="s">
        <v>37278</v>
      </c>
      <c r="M29961" t="s">
        <v>27675</v>
      </c>
      <c r="N29961" t="s">
        <v>67215</v>
      </c>
      <c r="O29961" s="76" t="s">
        <v>4356</v>
      </c>
      <c r="P29961" s="82">
        <v>632</v>
      </c>
      <c r="Q29961" s="82" t="s">
        <v>94390</v>
      </c>
      <c r="R29961"/>
    </row>
    <row r="29962" spans="12:18" x14ac:dyDescent="0.25">
      <c r="L29962" t="s">
        <v>37278</v>
      </c>
      <c r="M29962" t="s">
        <v>31051</v>
      </c>
      <c r="N29962" t="s">
        <v>67216</v>
      </c>
      <c r="O29962" s="76" t="s">
        <v>4356</v>
      </c>
      <c r="P29962" s="82">
        <v>1469</v>
      </c>
      <c r="Q29962" s="82" t="s">
        <v>94391</v>
      </c>
      <c r="R29962"/>
    </row>
    <row r="29963" spans="12:18" x14ac:dyDescent="0.25">
      <c r="L29963" t="s">
        <v>37278</v>
      </c>
      <c r="M29963" t="s">
        <v>30528</v>
      </c>
      <c r="N29963" t="s">
        <v>67217</v>
      </c>
      <c r="O29963" s="76" t="s">
        <v>4374</v>
      </c>
      <c r="P29963" s="82">
        <v>710</v>
      </c>
      <c r="Q29963" s="82" t="s">
        <v>72645</v>
      </c>
      <c r="R29963"/>
    </row>
    <row r="29964" spans="12:18" x14ac:dyDescent="0.25">
      <c r="L29964" t="s">
        <v>37278</v>
      </c>
      <c r="M29964" t="s">
        <v>30078</v>
      </c>
      <c r="N29964" t="s">
        <v>67218</v>
      </c>
      <c r="O29964" s="76" t="s">
        <v>4356</v>
      </c>
      <c r="P29964" s="82">
        <v>1504</v>
      </c>
      <c r="Q29964" s="82" t="s">
        <v>93801</v>
      </c>
      <c r="R29964"/>
    </row>
    <row r="29965" spans="12:18" x14ac:dyDescent="0.25">
      <c r="L29965" t="s">
        <v>37278</v>
      </c>
      <c r="M29965" t="s">
        <v>25695</v>
      </c>
      <c r="N29965" t="s">
        <v>67219</v>
      </c>
      <c r="O29965" s="76" t="s">
        <v>4356</v>
      </c>
      <c r="P29965" s="82">
        <v>2555</v>
      </c>
      <c r="Q29965" s="82" t="s">
        <v>93815</v>
      </c>
      <c r="R29965"/>
    </row>
    <row r="29966" spans="12:18" x14ac:dyDescent="0.25">
      <c r="L29966" t="s">
        <v>37278</v>
      </c>
      <c r="M29966" t="s">
        <v>25819</v>
      </c>
      <c r="N29966" t="s">
        <v>67220</v>
      </c>
      <c r="O29966" s="76" t="s">
        <v>4356</v>
      </c>
      <c r="P29966" s="82">
        <v>1418</v>
      </c>
      <c r="Q29966" s="82" t="s">
        <v>94392</v>
      </c>
      <c r="R29966"/>
    </row>
    <row r="29967" spans="12:18" x14ac:dyDescent="0.25">
      <c r="L29967" t="s">
        <v>37278</v>
      </c>
      <c r="M29967" t="s">
        <v>15821</v>
      </c>
      <c r="N29967" t="s">
        <v>67221</v>
      </c>
      <c r="O29967" s="76" t="s">
        <v>4356</v>
      </c>
      <c r="P29967" s="82">
        <v>847</v>
      </c>
      <c r="Q29967" s="82" t="s">
        <v>94393</v>
      </c>
      <c r="R29967"/>
    </row>
    <row r="29968" spans="12:18" x14ac:dyDescent="0.25">
      <c r="L29968" t="s">
        <v>37278</v>
      </c>
      <c r="M29968" t="s">
        <v>27677</v>
      </c>
      <c r="N29968" t="s">
        <v>67222</v>
      </c>
      <c r="O29968" s="76" t="s">
        <v>4356</v>
      </c>
      <c r="P29968" s="82">
        <v>957</v>
      </c>
      <c r="Q29968" s="82" t="s">
        <v>94394</v>
      </c>
      <c r="R29968"/>
    </row>
    <row r="29969" spans="12:18" x14ac:dyDescent="0.25">
      <c r="L29969" t="s">
        <v>37278</v>
      </c>
      <c r="M29969" t="s">
        <v>30531</v>
      </c>
      <c r="N29969" t="s">
        <v>67223</v>
      </c>
      <c r="O29969" s="76" t="s">
        <v>4366</v>
      </c>
      <c r="P29969" s="82">
        <v>324</v>
      </c>
      <c r="Q29969" s="82" t="s">
        <v>94395</v>
      </c>
      <c r="R29969"/>
    </row>
    <row r="29970" spans="12:18" x14ac:dyDescent="0.25">
      <c r="L29970" t="s">
        <v>37278</v>
      </c>
      <c r="M29970" t="s">
        <v>30533</v>
      </c>
      <c r="N29970" t="s">
        <v>67224</v>
      </c>
      <c r="O29970" s="76" t="s">
        <v>4356</v>
      </c>
      <c r="P29970" s="82">
        <v>455</v>
      </c>
      <c r="Q29970" s="82" t="s">
        <v>94396</v>
      </c>
      <c r="R29970"/>
    </row>
    <row r="29971" spans="12:18" x14ac:dyDescent="0.25">
      <c r="L29971" t="s">
        <v>37278</v>
      </c>
      <c r="M29971" t="s">
        <v>31053</v>
      </c>
      <c r="N29971" t="s">
        <v>67225</v>
      </c>
      <c r="O29971" s="76" t="s">
        <v>4366</v>
      </c>
      <c r="P29971" s="82">
        <v>133</v>
      </c>
      <c r="Q29971" s="82" t="s">
        <v>94397</v>
      </c>
      <c r="R29971"/>
    </row>
    <row r="29972" spans="12:18" x14ac:dyDescent="0.25">
      <c r="L29972" t="s">
        <v>37278</v>
      </c>
      <c r="M29972" t="s">
        <v>30536</v>
      </c>
      <c r="N29972" t="s">
        <v>67226</v>
      </c>
      <c r="O29972" s="76" t="s">
        <v>4356</v>
      </c>
      <c r="P29972" s="82">
        <v>576</v>
      </c>
      <c r="Q29972" s="82" t="s">
        <v>94398</v>
      </c>
      <c r="R29972"/>
    </row>
    <row r="29973" spans="12:18" x14ac:dyDescent="0.25">
      <c r="L29973" t="s">
        <v>37278</v>
      </c>
      <c r="M29973" t="s">
        <v>27995</v>
      </c>
      <c r="N29973" t="s">
        <v>67227</v>
      </c>
      <c r="O29973" s="76" t="s">
        <v>4356</v>
      </c>
      <c r="P29973" s="82">
        <v>319</v>
      </c>
      <c r="Q29973" s="82" t="s">
        <v>94399</v>
      </c>
      <c r="R29973"/>
    </row>
    <row r="29974" spans="12:18" x14ac:dyDescent="0.25">
      <c r="L29974" t="s">
        <v>37278</v>
      </c>
      <c r="M29974" t="s">
        <v>31055</v>
      </c>
      <c r="N29974" t="s">
        <v>67228</v>
      </c>
      <c r="O29974" s="76" t="s">
        <v>4356</v>
      </c>
      <c r="P29974" s="82">
        <v>1140</v>
      </c>
      <c r="Q29974" s="82" t="s">
        <v>94400</v>
      </c>
      <c r="R29974"/>
    </row>
    <row r="29975" spans="12:18" x14ac:dyDescent="0.25">
      <c r="L29975" t="s">
        <v>37278</v>
      </c>
      <c r="M29975" t="s">
        <v>25821</v>
      </c>
      <c r="N29975" t="s">
        <v>67229</v>
      </c>
      <c r="O29975" s="76" t="s">
        <v>4366</v>
      </c>
      <c r="P29975" s="82">
        <v>130</v>
      </c>
      <c r="Q29975" s="82" t="s">
        <v>94401</v>
      </c>
      <c r="R29975"/>
    </row>
    <row r="29976" spans="12:18" x14ac:dyDescent="0.25">
      <c r="L29976" t="s">
        <v>37278</v>
      </c>
      <c r="M29976" t="s">
        <v>31057</v>
      </c>
      <c r="N29976" t="s">
        <v>67230</v>
      </c>
      <c r="O29976" s="76" t="s">
        <v>4366</v>
      </c>
      <c r="P29976" s="82">
        <v>205</v>
      </c>
      <c r="Q29976" s="82" t="s">
        <v>94402</v>
      </c>
      <c r="R29976"/>
    </row>
    <row r="29977" spans="12:18" x14ac:dyDescent="0.25">
      <c r="L29977" t="s">
        <v>37278</v>
      </c>
      <c r="M29977" t="s">
        <v>27997</v>
      </c>
      <c r="N29977" t="s">
        <v>67231</v>
      </c>
      <c r="O29977" s="76" t="s">
        <v>4366</v>
      </c>
      <c r="P29977" s="82">
        <v>226</v>
      </c>
      <c r="Q29977" s="82" t="s">
        <v>94404</v>
      </c>
      <c r="R29977"/>
    </row>
    <row r="29978" spans="12:18" x14ac:dyDescent="0.25">
      <c r="L29978" t="s">
        <v>37278</v>
      </c>
      <c r="M29978" t="s">
        <v>27999</v>
      </c>
      <c r="N29978" t="s">
        <v>67232</v>
      </c>
      <c r="O29978" s="76" t="s">
        <v>4356</v>
      </c>
      <c r="P29978" s="82">
        <v>442</v>
      </c>
      <c r="Q29978" s="82" t="s">
        <v>94405</v>
      </c>
      <c r="R29978"/>
    </row>
    <row r="29979" spans="12:18" x14ac:dyDescent="0.25">
      <c r="L29979" t="s">
        <v>37278</v>
      </c>
      <c r="M29979" t="s">
        <v>31061</v>
      </c>
      <c r="N29979" t="s">
        <v>67233</v>
      </c>
      <c r="O29979" s="76" t="s">
        <v>4356</v>
      </c>
      <c r="P29979" s="82">
        <v>605</v>
      </c>
      <c r="Q29979" s="82" t="s">
        <v>94406</v>
      </c>
      <c r="R29979"/>
    </row>
    <row r="29980" spans="12:18" x14ac:dyDescent="0.25">
      <c r="L29980" t="s">
        <v>37278</v>
      </c>
      <c r="M29980" t="s">
        <v>28000</v>
      </c>
      <c r="N29980" t="s">
        <v>67234</v>
      </c>
      <c r="O29980" s="76" t="s">
        <v>4356</v>
      </c>
      <c r="P29980" s="82">
        <v>275</v>
      </c>
      <c r="Q29980" s="82" t="s">
        <v>94407</v>
      </c>
      <c r="R29980"/>
    </row>
    <row r="29981" spans="12:18" x14ac:dyDescent="0.25">
      <c r="L29981" t="s">
        <v>37278</v>
      </c>
      <c r="M29981" t="s">
        <v>30539</v>
      </c>
      <c r="N29981" t="s">
        <v>67235</v>
      </c>
      <c r="O29981" s="76" t="s">
        <v>4356</v>
      </c>
      <c r="P29981" s="82">
        <v>608</v>
      </c>
      <c r="Q29981" s="82" t="s">
        <v>94408</v>
      </c>
      <c r="R29981"/>
    </row>
    <row r="29982" spans="12:18" x14ac:dyDescent="0.25">
      <c r="L29982" t="s">
        <v>37278</v>
      </c>
      <c r="M29982" t="s">
        <v>25822</v>
      </c>
      <c r="N29982" t="s">
        <v>67236</v>
      </c>
      <c r="O29982" s="76" t="s">
        <v>4356</v>
      </c>
      <c r="P29982" s="82">
        <v>736</v>
      </c>
      <c r="Q29982" s="82" t="s">
        <v>94409</v>
      </c>
      <c r="R29982"/>
    </row>
    <row r="29983" spans="12:18" x14ac:dyDescent="0.25">
      <c r="L29983" t="s">
        <v>37278</v>
      </c>
      <c r="M29983" t="s">
        <v>25823</v>
      </c>
      <c r="N29983" t="s">
        <v>67237</v>
      </c>
      <c r="O29983" s="76" t="s">
        <v>4356</v>
      </c>
      <c r="P29983" s="82">
        <v>564</v>
      </c>
      <c r="Q29983" s="82" t="s">
        <v>94410</v>
      </c>
      <c r="R29983"/>
    </row>
    <row r="29984" spans="12:18" x14ac:dyDescent="0.25">
      <c r="L29984" t="s">
        <v>37278</v>
      </c>
      <c r="M29984" t="s">
        <v>31063</v>
      </c>
      <c r="N29984" t="s">
        <v>67238</v>
      </c>
      <c r="O29984" s="76" t="s">
        <v>4356</v>
      </c>
      <c r="P29984" s="82">
        <v>294</v>
      </c>
      <c r="Q29984" s="82" t="s">
        <v>94412</v>
      </c>
      <c r="R29984"/>
    </row>
    <row r="29985" spans="12:18" x14ac:dyDescent="0.25">
      <c r="L29985" t="s">
        <v>37278</v>
      </c>
      <c r="M29985" t="s">
        <v>28002</v>
      </c>
      <c r="N29985" t="s">
        <v>67239</v>
      </c>
      <c r="O29985" s="76" t="s">
        <v>4374</v>
      </c>
      <c r="P29985" s="82">
        <v>1768</v>
      </c>
      <c r="Q29985" s="82" t="s">
        <v>72645</v>
      </c>
      <c r="R29985"/>
    </row>
    <row r="29986" spans="12:18" x14ac:dyDescent="0.25">
      <c r="L29986" t="s">
        <v>37278</v>
      </c>
      <c r="M29986" t="s">
        <v>27678</v>
      </c>
      <c r="N29986" t="s">
        <v>67240</v>
      </c>
      <c r="O29986" s="76" t="s">
        <v>4356</v>
      </c>
      <c r="P29986" s="82">
        <v>193</v>
      </c>
      <c r="Q29986" s="82" t="s">
        <v>94413</v>
      </c>
      <c r="R29986"/>
    </row>
    <row r="29987" spans="12:18" x14ac:dyDescent="0.25">
      <c r="L29987" t="s">
        <v>37278</v>
      </c>
      <c r="M29987" t="s">
        <v>30542</v>
      </c>
      <c r="N29987" t="s">
        <v>67241</v>
      </c>
      <c r="O29987" s="76" t="s">
        <v>4366</v>
      </c>
      <c r="P29987" s="82">
        <v>194</v>
      </c>
      <c r="Q29987" s="82" t="s">
        <v>94414</v>
      </c>
      <c r="R29987"/>
    </row>
    <row r="29988" spans="12:18" x14ac:dyDescent="0.25">
      <c r="L29988" t="s">
        <v>37278</v>
      </c>
      <c r="M29988" t="s">
        <v>30544</v>
      </c>
      <c r="N29988" t="s">
        <v>67242</v>
      </c>
      <c r="O29988" s="76" t="s">
        <v>4356</v>
      </c>
      <c r="P29988" s="82">
        <v>216</v>
      </c>
      <c r="Q29988" s="82" t="s">
        <v>94415</v>
      </c>
      <c r="R29988"/>
    </row>
    <row r="29989" spans="12:18" x14ac:dyDescent="0.25">
      <c r="L29989" t="s">
        <v>37278</v>
      </c>
      <c r="M29989" t="s">
        <v>31065</v>
      </c>
      <c r="N29989" t="s">
        <v>67243</v>
      </c>
      <c r="O29989" s="76" t="s">
        <v>4356</v>
      </c>
      <c r="P29989" s="82">
        <v>357</v>
      </c>
      <c r="Q29989" s="82" t="s">
        <v>94416</v>
      </c>
      <c r="R29989"/>
    </row>
    <row r="29990" spans="12:18" x14ac:dyDescent="0.25">
      <c r="L29990" t="s">
        <v>37278</v>
      </c>
      <c r="M29990" t="s">
        <v>27680</v>
      </c>
      <c r="N29990" t="s">
        <v>67244</v>
      </c>
      <c r="O29990" s="76" t="s">
        <v>4356</v>
      </c>
      <c r="P29990" s="82">
        <v>655</v>
      </c>
      <c r="Q29990" s="82" t="s">
        <v>94417</v>
      </c>
      <c r="R29990"/>
    </row>
    <row r="29991" spans="12:18" x14ac:dyDescent="0.25">
      <c r="L29991" t="s">
        <v>37278</v>
      </c>
      <c r="M29991" t="s">
        <v>30547</v>
      </c>
      <c r="N29991" t="s">
        <v>67245</v>
      </c>
      <c r="O29991" s="76" t="s">
        <v>4366</v>
      </c>
      <c r="P29991" s="82">
        <v>356</v>
      </c>
      <c r="Q29991" s="82" t="s">
        <v>94418</v>
      </c>
      <c r="R29991"/>
    </row>
    <row r="29992" spans="12:18" x14ac:dyDescent="0.25">
      <c r="L29992" t="s">
        <v>37278</v>
      </c>
      <c r="M29992" t="s">
        <v>31067</v>
      </c>
      <c r="N29992" t="s">
        <v>67246</v>
      </c>
      <c r="O29992" s="76" t="s">
        <v>4356</v>
      </c>
      <c r="P29992" s="82">
        <v>1050</v>
      </c>
      <c r="Q29992" s="82" t="s">
        <v>94419</v>
      </c>
      <c r="R29992"/>
    </row>
    <row r="29993" spans="12:18" x14ac:dyDescent="0.25">
      <c r="L29993" t="s">
        <v>37278</v>
      </c>
      <c r="M29993" t="s">
        <v>28004</v>
      </c>
      <c r="N29993" t="s">
        <v>67247</v>
      </c>
      <c r="O29993" s="76" t="s">
        <v>4356</v>
      </c>
      <c r="P29993" s="82">
        <v>1284</v>
      </c>
      <c r="Q29993" s="82" t="s">
        <v>94420</v>
      </c>
      <c r="R29993"/>
    </row>
    <row r="29994" spans="12:18" x14ac:dyDescent="0.25">
      <c r="L29994" t="s">
        <v>37278</v>
      </c>
      <c r="M29994" t="s">
        <v>25824</v>
      </c>
      <c r="N29994" t="s">
        <v>67248</v>
      </c>
      <c r="O29994" s="76" t="s">
        <v>4356</v>
      </c>
      <c r="P29994" s="82">
        <v>2418</v>
      </c>
      <c r="Q29994" s="82" t="s">
        <v>94421</v>
      </c>
      <c r="R29994"/>
    </row>
    <row r="29995" spans="12:18" x14ac:dyDescent="0.25">
      <c r="L29995" t="s">
        <v>37278</v>
      </c>
      <c r="M29995" t="s">
        <v>31069</v>
      </c>
      <c r="N29995" t="s">
        <v>67249</v>
      </c>
      <c r="O29995" s="76" t="s">
        <v>4356</v>
      </c>
      <c r="P29995" s="82">
        <v>1154</v>
      </c>
      <c r="Q29995" s="82" t="s">
        <v>94422</v>
      </c>
      <c r="R29995"/>
    </row>
    <row r="29996" spans="12:18" x14ac:dyDescent="0.25">
      <c r="L29996" t="s">
        <v>37278</v>
      </c>
      <c r="M29996" t="s">
        <v>31071</v>
      </c>
      <c r="N29996" t="s">
        <v>67250</v>
      </c>
      <c r="O29996" s="76" t="s">
        <v>4356</v>
      </c>
      <c r="P29996" s="82">
        <v>798</v>
      </c>
      <c r="Q29996" s="82" t="s">
        <v>94423</v>
      </c>
      <c r="R29996"/>
    </row>
    <row r="29997" spans="12:18" x14ac:dyDescent="0.25">
      <c r="L29997" t="s">
        <v>37278</v>
      </c>
      <c r="M29997" t="s">
        <v>27682</v>
      </c>
      <c r="N29997" t="s">
        <v>67251</v>
      </c>
      <c r="O29997" s="76" t="s">
        <v>4356</v>
      </c>
      <c r="P29997" s="82">
        <v>573</v>
      </c>
      <c r="Q29997" s="82" t="s">
        <v>94424</v>
      </c>
      <c r="R29997"/>
    </row>
    <row r="29998" spans="12:18" x14ac:dyDescent="0.25">
      <c r="L29998" t="s">
        <v>37278</v>
      </c>
      <c r="M29998" t="s">
        <v>30549</v>
      </c>
      <c r="N29998" t="s">
        <v>67252</v>
      </c>
      <c r="O29998" s="76" t="s">
        <v>4356</v>
      </c>
      <c r="P29998" s="82">
        <v>238</v>
      </c>
      <c r="Q29998" s="82" t="s">
        <v>94425</v>
      </c>
      <c r="R29998"/>
    </row>
    <row r="29999" spans="12:18" x14ac:dyDescent="0.25">
      <c r="L29999" t="s">
        <v>37278</v>
      </c>
      <c r="M29999" t="s">
        <v>27684</v>
      </c>
      <c r="N29999" t="s">
        <v>67253</v>
      </c>
      <c r="O29999" s="76" t="s">
        <v>4356</v>
      </c>
      <c r="P29999" s="82">
        <v>644</v>
      </c>
      <c r="Q29999" s="82" t="s">
        <v>94426</v>
      </c>
      <c r="R29999"/>
    </row>
    <row r="30000" spans="12:18" x14ac:dyDescent="0.25">
      <c r="L30000" t="s">
        <v>37278</v>
      </c>
      <c r="M30000" t="s">
        <v>31072</v>
      </c>
      <c r="N30000" t="s">
        <v>67254</v>
      </c>
      <c r="O30000" s="76" t="s">
        <v>4374</v>
      </c>
      <c r="P30000" s="82">
        <v>11859</v>
      </c>
      <c r="Q30000" s="82" t="s">
        <v>94427</v>
      </c>
      <c r="R30000"/>
    </row>
    <row r="30001" spans="12:18" x14ac:dyDescent="0.25">
      <c r="L30001" t="s">
        <v>37278</v>
      </c>
      <c r="M30001" t="s">
        <v>25825</v>
      </c>
      <c r="N30001" t="s">
        <v>67255</v>
      </c>
      <c r="O30001" s="76" t="s">
        <v>4356</v>
      </c>
      <c r="P30001" s="82">
        <v>451</v>
      </c>
      <c r="Q30001" s="82" t="s">
        <v>94428</v>
      </c>
      <c r="R30001"/>
    </row>
    <row r="30002" spans="12:18" x14ac:dyDescent="0.25">
      <c r="L30002" t="s">
        <v>3571</v>
      </c>
      <c r="M30002" t="s">
        <v>28006</v>
      </c>
      <c r="N30002" t="s">
        <v>67256</v>
      </c>
      <c r="O30002" s="76" t="s">
        <v>4356</v>
      </c>
      <c r="P30002" s="82">
        <v>1125</v>
      </c>
      <c r="Q30002" s="82" t="s">
        <v>91226</v>
      </c>
      <c r="R30002"/>
    </row>
    <row r="30003" spans="12:18" x14ac:dyDescent="0.25">
      <c r="L30003" t="s">
        <v>3571</v>
      </c>
      <c r="M30003" t="s">
        <v>30551</v>
      </c>
      <c r="N30003" t="s">
        <v>67257</v>
      </c>
      <c r="O30003" s="76" t="s">
        <v>4356</v>
      </c>
      <c r="P30003" s="82">
        <v>825</v>
      </c>
      <c r="Q30003" s="82" t="s">
        <v>91227</v>
      </c>
      <c r="R30003"/>
    </row>
    <row r="30004" spans="12:18" x14ac:dyDescent="0.25">
      <c r="L30004" t="s">
        <v>3571</v>
      </c>
      <c r="M30004" t="s">
        <v>28007</v>
      </c>
      <c r="N30004" t="s">
        <v>67258</v>
      </c>
      <c r="O30004" s="76" t="s">
        <v>4356</v>
      </c>
      <c r="P30004" s="82">
        <v>351</v>
      </c>
      <c r="Q30004" s="82" t="s">
        <v>91228</v>
      </c>
      <c r="R30004"/>
    </row>
    <row r="30005" spans="12:18" x14ac:dyDescent="0.25">
      <c r="L30005" t="s">
        <v>3571</v>
      </c>
      <c r="M30005" t="s">
        <v>28009</v>
      </c>
      <c r="N30005" t="s">
        <v>67259</v>
      </c>
      <c r="O30005" s="76" t="s">
        <v>4366</v>
      </c>
      <c r="P30005" s="82">
        <v>284</v>
      </c>
      <c r="Q30005" s="82" t="s">
        <v>91229</v>
      </c>
      <c r="R30005"/>
    </row>
    <row r="30006" spans="12:18" x14ac:dyDescent="0.25">
      <c r="L30006" t="s">
        <v>3571</v>
      </c>
      <c r="M30006" t="s">
        <v>27686</v>
      </c>
      <c r="N30006" t="s">
        <v>67260</v>
      </c>
      <c r="O30006" s="76" t="s">
        <v>4374</v>
      </c>
      <c r="P30006" s="82">
        <v>3278</v>
      </c>
      <c r="Q30006" s="82" t="s">
        <v>72645</v>
      </c>
      <c r="R30006"/>
    </row>
    <row r="30007" spans="12:18" x14ac:dyDescent="0.25">
      <c r="L30007" t="s">
        <v>3571</v>
      </c>
      <c r="M30007" t="s">
        <v>27688</v>
      </c>
      <c r="N30007" t="s">
        <v>67261</v>
      </c>
      <c r="O30007" s="76" t="s">
        <v>4356</v>
      </c>
      <c r="P30007" s="82">
        <v>995</v>
      </c>
      <c r="Q30007" s="82" t="s">
        <v>91230</v>
      </c>
      <c r="R30007"/>
    </row>
    <row r="30008" spans="12:18" x14ac:dyDescent="0.25">
      <c r="L30008" t="s">
        <v>3571</v>
      </c>
      <c r="M30008" t="s">
        <v>31074</v>
      </c>
      <c r="N30008" t="s">
        <v>67262</v>
      </c>
      <c r="O30008" s="76" t="s">
        <v>4356</v>
      </c>
      <c r="P30008" s="82">
        <v>376</v>
      </c>
      <c r="Q30008" s="82" t="s">
        <v>91231</v>
      </c>
      <c r="R30008"/>
    </row>
    <row r="30009" spans="12:18" x14ac:dyDescent="0.25">
      <c r="L30009" t="s">
        <v>3571</v>
      </c>
      <c r="M30009" t="s">
        <v>27689</v>
      </c>
      <c r="N30009" t="s">
        <v>67263</v>
      </c>
      <c r="O30009" s="76" t="s">
        <v>4356</v>
      </c>
      <c r="P30009" s="82">
        <v>1242</v>
      </c>
      <c r="Q30009" s="82" t="s">
        <v>91232</v>
      </c>
      <c r="R30009"/>
    </row>
    <row r="30010" spans="12:18" x14ac:dyDescent="0.25">
      <c r="L30010" t="s">
        <v>3571</v>
      </c>
      <c r="M30010" t="s">
        <v>21705</v>
      </c>
      <c r="N30010" t="s">
        <v>67264</v>
      </c>
      <c r="O30010" s="76" t="s">
        <v>4366</v>
      </c>
      <c r="P30010" s="82">
        <v>125</v>
      </c>
      <c r="Q30010" s="82" t="s">
        <v>91233</v>
      </c>
      <c r="R30010"/>
    </row>
    <row r="30011" spans="12:18" x14ac:dyDescent="0.25">
      <c r="L30011" t="s">
        <v>3571</v>
      </c>
      <c r="M30011" t="s">
        <v>25826</v>
      </c>
      <c r="N30011" t="s">
        <v>67265</v>
      </c>
      <c r="O30011" s="76" t="s">
        <v>4366</v>
      </c>
      <c r="P30011" s="82">
        <v>917</v>
      </c>
      <c r="Q30011" s="82" t="s">
        <v>91234</v>
      </c>
      <c r="R30011"/>
    </row>
    <row r="30012" spans="12:18" x14ac:dyDescent="0.25">
      <c r="L30012" t="s">
        <v>3571</v>
      </c>
      <c r="M30012" t="s">
        <v>31076</v>
      </c>
      <c r="N30012" t="s">
        <v>67266</v>
      </c>
      <c r="O30012" s="76" t="s">
        <v>4356</v>
      </c>
      <c r="P30012" s="82">
        <v>514</v>
      </c>
      <c r="Q30012" s="82" t="s">
        <v>91235</v>
      </c>
      <c r="R30012"/>
    </row>
    <row r="30013" spans="12:18" x14ac:dyDescent="0.25">
      <c r="L30013" t="s">
        <v>3571</v>
      </c>
      <c r="M30013" t="s">
        <v>28011</v>
      </c>
      <c r="N30013" t="s">
        <v>67267</v>
      </c>
      <c r="O30013" s="76" t="s">
        <v>4366</v>
      </c>
      <c r="P30013" s="82">
        <v>300</v>
      </c>
      <c r="Q30013" s="82" t="s">
        <v>91236</v>
      </c>
      <c r="R30013"/>
    </row>
    <row r="30014" spans="12:18" x14ac:dyDescent="0.25">
      <c r="L30014" t="s">
        <v>3571</v>
      </c>
      <c r="M30014" t="s">
        <v>30553</v>
      </c>
      <c r="N30014" t="s">
        <v>67268</v>
      </c>
      <c r="O30014" s="76" t="s">
        <v>4366</v>
      </c>
      <c r="P30014" s="82">
        <v>356</v>
      </c>
      <c r="Q30014" s="82" t="s">
        <v>91237</v>
      </c>
      <c r="R30014"/>
    </row>
    <row r="30015" spans="12:18" x14ac:dyDescent="0.25">
      <c r="L30015" t="s">
        <v>3571</v>
      </c>
      <c r="M30015" t="s">
        <v>28013</v>
      </c>
      <c r="N30015" t="s">
        <v>67269</v>
      </c>
      <c r="O30015" s="76" t="s">
        <v>4374</v>
      </c>
      <c r="P30015" s="82">
        <v>13886</v>
      </c>
      <c r="Q30015" s="82" t="s">
        <v>72645</v>
      </c>
      <c r="R30015"/>
    </row>
    <row r="30016" spans="12:18" x14ac:dyDescent="0.25">
      <c r="L30016" t="s">
        <v>3571</v>
      </c>
      <c r="M30016" t="s">
        <v>25827</v>
      </c>
      <c r="N30016" t="s">
        <v>67270</v>
      </c>
      <c r="O30016" s="76" t="s">
        <v>4366</v>
      </c>
      <c r="P30016" s="82">
        <v>95</v>
      </c>
      <c r="Q30016" s="82" t="s">
        <v>91238</v>
      </c>
      <c r="R30016"/>
    </row>
    <row r="30017" spans="12:18" x14ac:dyDescent="0.25">
      <c r="L30017" t="s">
        <v>3571</v>
      </c>
      <c r="M30017" t="s">
        <v>31078</v>
      </c>
      <c r="N30017" t="s">
        <v>67271</v>
      </c>
      <c r="O30017" s="76" t="s">
        <v>4374</v>
      </c>
      <c r="P30017" s="82">
        <v>1666</v>
      </c>
      <c r="Q30017" s="82" t="s">
        <v>72645</v>
      </c>
      <c r="R30017"/>
    </row>
    <row r="30018" spans="12:18" x14ac:dyDescent="0.25">
      <c r="L30018" t="s">
        <v>3571</v>
      </c>
      <c r="M30018" t="s">
        <v>25828</v>
      </c>
      <c r="N30018" t="s">
        <v>67272</v>
      </c>
      <c r="O30018" s="76" t="s">
        <v>4450</v>
      </c>
      <c r="P30018" s="82">
        <v>7521</v>
      </c>
      <c r="Q30018" s="82" t="s">
        <v>72645</v>
      </c>
      <c r="R30018"/>
    </row>
    <row r="30019" spans="12:18" x14ac:dyDescent="0.25">
      <c r="L30019" t="s">
        <v>3571</v>
      </c>
      <c r="M30019" t="s">
        <v>27690</v>
      </c>
      <c r="N30019" t="s">
        <v>67273</v>
      </c>
      <c r="O30019" s="76" t="s">
        <v>4356</v>
      </c>
      <c r="P30019" s="82">
        <v>327</v>
      </c>
      <c r="Q30019" s="82" t="s">
        <v>91239</v>
      </c>
      <c r="R30019"/>
    </row>
    <row r="30020" spans="12:18" x14ac:dyDescent="0.25">
      <c r="L30020" t="s">
        <v>3571</v>
      </c>
      <c r="M30020" t="s">
        <v>27692</v>
      </c>
      <c r="N30020" t="s">
        <v>67274</v>
      </c>
      <c r="O30020" s="76" t="s">
        <v>4356</v>
      </c>
      <c r="P30020" s="82">
        <v>658</v>
      </c>
      <c r="Q30020" s="82" t="s">
        <v>91240</v>
      </c>
      <c r="R30020"/>
    </row>
    <row r="30021" spans="12:18" x14ac:dyDescent="0.25">
      <c r="L30021" t="s">
        <v>3571</v>
      </c>
      <c r="M30021" t="s">
        <v>31081</v>
      </c>
      <c r="N30021" t="s">
        <v>67275</v>
      </c>
      <c r="O30021" s="76" t="s">
        <v>4366</v>
      </c>
      <c r="P30021" s="82">
        <v>148</v>
      </c>
      <c r="Q30021" s="82" t="s">
        <v>91241</v>
      </c>
      <c r="R30021"/>
    </row>
    <row r="30022" spans="12:18" x14ac:dyDescent="0.25">
      <c r="L30022" t="s">
        <v>3571</v>
      </c>
      <c r="M30022" t="s">
        <v>27694</v>
      </c>
      <c r="N30022" t="s">
        <v>67276</v>
      </c>
      <c r="O30022" s="76" t="s">
        <v>4356</v>
      </c>
      <c r="P30022" s="82">
        <v>1135</v>
      </c>
      <c r="Q30022" s="82" t="s">
        <v>91242</v>
      </c>
      <c r="R30022"/>
    </row>
    <row r="30023" spans="12:18" x14ac:dyDescent="0.25">
      <c r="L30023" t="s">
        <v>3571</v>
      </c>
      <c r="M30023" t="s">
        <v>31082</v>
      </c>
      <c r="N30023" t="s">
        <v>67277</v>
      </c>
      <c r="O30023" s="76" t="s">
        <v>4366</v>
      </c>
      <c r="P30023" s="82">
        <v>304</v>
      </c>
      <c r="Q30023" s="82" t="s">
        <v>91243</v>
      </c>
      <c r="R30023"/>
    </row>
    <row r="30024" spans="12:18" x14ac:dyDescent="0.25">
      <c r="L30024" t="s">
        <v>3571</v>
      </c>
      <c r="M30024" t="s">
        <v>30555</v>
      </c>
      <c r="N30024" t="s">
        <v>67278</v>
      </c>
      <c r="O30024" s="76" t="s">
        <v>4366</v>
      </c>
      <c r="P30024" s="82">
        <v>364</v>
      </c>
      <c r="Q30024" s="82" t="s">
        <v>91244</v>
      </c>
      <c r="R30024"/>
    </row>
    <row r="30025" spans="12:18" x14ac:dyDescent="0.25">
      <c r="L30025" t="s">
        <v>3571</v>
      </c>
      <c r="M30025" t="s">
        <v>27696</v>
      </c>
      <c r="N30025" t="s">
        <v>67279</v>
      </c>
      <c r="O30025" s="76" t="s">
        <v>4356</v>
      </c>
      <c r="P30025" s="82">
        <v>861</v>
      </c>
      <c r="Q30025" s="82" t="s">
        <v>91245</v>
      </c>
      <c r="R30025"/>
    </row>
    <row r="30026" spans="12:18" x14ac:dyDescent="0.25">
      <c r="L30026" t="s">
        <v>3571</v>
      </c>
      <c r="M30026" t="s">
        <v>25829</v>
      </c>
      <c r="N30026" t="s">
        <v>67280</v>
      </c>
      <c r="O30026" s="76" t="s">
        <v>4366</v>
      </c>
      <c r="P30026" s="82">
        <v>368</v>
      </c>
      <c r="Q30026" s="82" t="s">
        <v>91246</v>
      </c>
      <c r="R30026"/>
    </row>
    <row r="30027" spans="12:18" x14ac:dyDescent="0.25">
      <c r="L30027" t="s">
        <v>3571</v>
      </c>
      <c r="M30027" t="s">
        <v>27698</v>
      </c>
      <c r="N30027" t="s">
        <v>67281</v>
      </c>
      <c r="O30027" s="76" t="s">
        <v>4356</v>
      </c>
      <c r="P30027" s="82">
        <v>1180</v>
      </c>
      <c r="Q30027" s="82" t="s">
        <v>91247</v>
      </c>
      <c r="R30027"/>
    </row>
    <row r="30028" spans="12:18" x14ac:dyDescent="0.25">
      <c r="L30028" t="s">
        <v>3571</v>
      </c>
      <c r="M30028" t="s">
        <v>25890</v>
      </c>
      <c r="N30028" t="s">
        <v>67282</v>
      </c>
      <c r="O30028" s="76" t="s">
        <v>4356</v>
      </c>
      <c r="P30028" s="82">
        <v>2015</v>
      </c>
      <c r="Q30028" s="82" t="s">
        <v>91518</v>
      </c>
      <c r="R30028"/>
    </row>
    <row r="30029" spans="12:18" x14ac:dyDescent="0.25">
      <c r="L30029" t="s">
        <v>3571</v>
      </c>
      <c r="M30029" t="s">
        <v>12918</v>
      </c>
      <c r="N30029" t="s">
        <v>67283</v>
      </c>
      <c r="O30029" s="76" t="s">
        <v>4356</v>
      </c>
      <c r="P30029" s="82">
        <v>205</v>
      </c>
      <c r="Q30029" s="82" t="s">
        <v>91248</v>
      </c>
      <c r="R30029"/>
    </row>
    <row r="30030" spans="12:18" x14ac:dyDescent="0.25">
      <c r="L30030" t="s">
        <v>3571</v>
      </c>
      <c r="M30030" t="s">
        <v>31083</v>
      </c>
      <c r="N30030" t="s">
        <v>67284</v>
      </c>
      <c r="O30030" s="76" t="s">
        <v>4356</v>
      </c>
      <c r="P30030" s="82">
        <v>774</v>
      </c>
      <c r="Q30030" s="82" t="s">
        <v>91249</v>
      </c>
      <c r="R30030"/>
    </row>
    <row r="30031" spans="12:18" x14ac:dyDescent="0.25">
      <c r="L30031" t="s">
        <v>3571</v>
      </c>
      <c r="M30031" t="s">
        <v>27700</v>
      </c>
      <c r="N30031" t="s">
        <v>67285</v>
      </c>
      <c r="O30031" s="76" t="s">
        <v>4356</v>
      </c>
      <c r="P30031" s="82">
        <v>827</v>
      </c>
      <c r="Q30031" s="82" t="s">
        <v>91250</v>
      </c>
      <c r="R30031"/>
    </row>
    <row r="30032" spans="12:18" x14ac:dyDescent="0.25">
      <c r="L30032" t="s">
        <v>3571</v>
      </c>
      <c r="M30032" t="s">
        <v>30559</v>
      </c>
      <c r="N30032" t="s">
        <v>67286</v>
      </c>
      <c r="O30032" s="76" t="s">
        <v>4356</v>
      </c>
      <c r="P30032" s="82">
        <v>906</v>
      </c>
      <c r="Q30032" s="82" t="s">
        <v>91251</v>
      </c>
      <c r="R30032"/>
    </row>
    <row r="30033" spans="12:18" x14ac:dyDescent="0.25">
      <c r="L30033" t="s">
        <v>3571</v>
      </c>
      <c r="M30033" t="s">
        <v>30562</v>
      </c>
      <c r="N30033" t="s">
        <v>67287</v>
      </c>
      <c r="O30033" s="76" t="s">
        <v>4366</v>
      </c>
      <c r="P30033" s="82">
        <v>241</v>
      </c>
      <c r="Q30033" s="82" t="s">
        <v>91252</v>
      </c>
      <c r="R30033"/>
    </row>
    <row r="30034" spans="12:18" x14ac:dyDescent="0.25">
      <c r="L30034" t="s">
        <v>3571</v>
      </c>
      <c r="M30034" t="s">
        <v>25830</v>
      </c>
      <c r="N30034" t="s">
        <v>67288</v>
      </c>
      <c r="O30034" s="76" t="s">
        <v>4356</v>
      </c>
      <c r="P30034" s="82">
        <v>739</v>
      </c>
      <c r="Q30034" s="82" t="s">
        <v>91253</v>
      </c>
      <c r="R30034"/>
    </row>
    <row r="30035" spans="12:18" x14ac:dyDescent="0.25">
      <c r="L30035" t="s">
        <v>3571</v>
      </c>
      <c r="M30035" t="s">
        <v>27702</v>
      </c>
      <c r="N30035" t="s">
        <v>67289</v>
      </c>
      <c r="O30035" s="76" t="s">
        <v>4356</v>
      </c>
      <c r="P30035" s="82">
        <v>559</v>
      </c>
      <c r="Q30035" s="82" t="s">
        <v>91254</v>
      </c>
      <c r="R30035"/>
    </row>
    <row r="30036" spans="12:18" x14ac:dyDescent="0.25">
      <c r="L30036" t="s">
        <v>3571</v>
      </c>
      <c r="M30036" t="s">
        <v>30565</v>
      </c>
      <c r="N30036" t="s">
        <v>67290</v>
      </c>
      <c r="O30036" s="76" t="s">
        <v>4374</v>
      </c>
      <c r="P30036" s="82">
        <v>5876</v>
      </c>
      <c r="Q30036" s="82" t="s">
        <v>72645</v>
      </c>
      <c r="R30036"/>
    </row>
    <row r="30037" spans="12:18" x14ac:dyDescent="0.25">
      <c r="L30037" t="s">
        <v>3571</v>
      </c>
      <c r="M30037" t="s">
        <v>28016</v>
      </c>
      <c r="N30037" t="s">
        <v>67291</v>
      </c>
      <c r="O30037" s="76" t="s">
        <v>4366</v>
      </c>
      <c r="P30037" s="82">
        <v>140</v>
      </c>
      <c r="Q30037" s="82" t="s">
        <v>91255</v>
      </c>
      <c r="R30037"/>
    </row>
    <row r="30038" spans="12:18" x14ac:dyDescent="0.25">
      <c r="L30038" t="s">
        <v>3571</v>
      </c>
      <c r="M30038" t="s">
        <v>27704</v>
      </c>
      <c r="N30038" t="s">
        <v>67292</v>
      </c>
      <c r="O30038" s="76" t="s">
        <v>4356</v>
      </c>
      <c r="P30038" s="82">
        <v>401</v>
      </c>
      <c r="Q30038" s="82" t="s">
        <v>91256</v>
      </c>
      <c r="R30038"/>
    </row>
    <row r="30039" spans="12:18" x14ac:dyDescent="0.25">
      <c r="L30039" t="s">
        <v>3571</v>
      </c>
      <c r="M30039" t="s">
        <v>30568</v>
      </c>
      <c r="N30039" t="s">
        <v>67293</v>
      </c>
      <c r="O30039" s="76" t="s">
        <v>4374</v>
      </c>
      <c r="P30039" s="82">
        <v>1150</v>
      </c>
      <c r="Q30039" s="82" t="s">
        <v>72645</v>
      </c>
      <c r="R30039"/>
    </row>
    <row r="30040" spans="12:18" x14ac:dyDescent="0.25">
      <c r="L30040" t="s">
        <v>3571</v>
      </c>
      <c r="M30040" t="s">
        <v>30571</v>
      </c>
      <c r="N30040" t="s">
        <v>67294</v>
      </c>
      <c r="O30040" s="76" t="s">
        <v>4374</v>
      </c>
      <c r="P30040" s="82">
        <v>3775</v>
      </c>
      <c r="Q30040" s="82" t="s">
        <v>72645</v>
      </c>
      <c r="R30040"/>
    </row>
    <row r="30041" spans="12:18" x14ac:dyDescent="0.25">
      <c r="L30041" t="s">
        <v>3571</v>
      </c>
      <c r="M30041" t="s">
        <v>25831</v>
      </c>
      <c r="N30041" t="s">
        <v>67295</v>
      </c>
      <c r="O30041" s="76" t="s">
        <v>4366</v>
      </c>
      <c r="P30041" s="82">
        <v>290</v>
      </c>
      <c r="Q30041" s="82" t="s">
        <v>91257</v>
      </c>
      <c r="R30041"/>
    </row>
    <row r="30042" spans="12:18" x14ac:dyDescent="0.25">
      <c r="L30042" t="s">
        <v>3571</v>
      </c>
      <c r="M30042" t="s">
        <v>28018</v>
      </c>
      <c r="N30042" t="s">
        <v>67296</v>
      </c>
      <c r="O30042" s="76" t="s">
        <v>4374</v>
      </c>
      <c r="P30042" s="82">
        <v>3151</v>
      </c>
      <c r="Q30042" s="82" t="s">
        <v>72645</v>
      </c>
      <c r="R30042"/>
    </row>
    <row r="30043" spans="12:18" x14ac:dyDescent="0.25">
      <c r="L30043" t="s">
        <v>3571</v>
      </c>
      <c r="M30043" t="s">
        <v>5497</v>
      </c>
      <c r="N30043" t="s">
        <v>67297</v>
      </c>
      <c r="O30043" s="76" t="s">
        <v>4356</v>
      </c>
      <c r="P30043" s="82">
        <v>373</v>
      </c>
      <c r="Q30043" s="82" t="s">
        <v>91258</v>
      </c>
      <c r="R30043"/>
    </row>
    <row r="30044" spans="12:18" x14ac:dyDescent="0.25">
      <c r="L30044" t="s">
        <v>3571</v>
      </c>
      <c r="M30044" t="s">
        <v>27706</v>
      </c>
      <c r="N30044" t="s">
        <v>67298</v>
      </c>
      <c r="O30044" s="76" t="s">
        <v>4356</v>
      </c>
      <c r="P30044" s="82">
        <v>961</v>
      </c>
      <c r="Q30044" s="82" t="s">
        <v>91259</v>
      </c>
      <c r="R30044"/>
    </row>
    <row r="30045" spans="12:18" x14ac:dyDescent="0.25">
      <c r="L30045" t="s">
        <v>3571</v>
      </c>
      <c r="M30045" t="s">
        <v>31084</v>
      </c>
      <c r="N30045" t="s">
        <v>67299</v>
      </c>
      <c r="O30045" s="76" t="s">
        <v>4366</v>
      </c>
      <c r="P30045" s="82">
        <v>725</v>
      </c>
      <c r="Q30045" s="82" t="s">
        <v>91260</v>
      </c>
      <c r="R30045"/>
    </row>
    <row r="30046" spans="12:18" x14ac:dyDescent="0.25">
      <c r="L30046" t="s">
        <v>3571</v>
      </c>
      <c r="M30046" t="s">
        <v>27708</v>
      </c>
      <c r="N30046" t="s">
        <v>67300</v>
      </c>
      <c r="O30046" s="76" t="s">
        <v>4356</v>
      </c>
      <c r="P30046" s="82">
        <v>347</v>
      </c>
      <c r="Q30046" s="82" t="s">
        <v>91261</v>
      </c>
      <c r="R30046"/>
    </row>
    <row r="30047" spans="12:18" x14ac:dyDescent="0.25">
      <c r="L30047" t="s">
        <v>3571</v>
      </c>
      <c r="M30047" t="s">
        <v>25832</v>
      </c>
      <c r="N30047" t="s">
        <v>67301</v>
      </c>
      <c r="O30047" s="76" t="s">
        <v>4374</v>
      </c>
      <c r="P30047" s="82">
        <v>1645</v>
      </c>
      <c r="Q30047" s="82" t="s">
        <v>72645</v>
      </c>
      <c r="R30047"/>
    </row>
    <row r="30048" spans="12:18" x14ac:dyDescent="0.25">
      <c r="L30048" t="s">
        <v>3571</v>
      </c>
      <c r="M30048" t="s">
        <v>28021</v>
      </c>
      <c r="N30048" t="s">
        <v>67302</v>
      </c>
      <c r="O30048" s="76" t="s">
        <v>4356</v>
      </c>
      <c r="P30048" s="82">
        <v>2772</v>
      </c>
      <c r="Q30048" s="82" t="s">
        <v>91262</v>
      </c>
      <c r="R30048"/>
    </row>
    <row r="30049" spans="12:18" x14ac:dyDescent="0.25">
      <c r="L30049" t="s">
        <v>3571</v>
      </c>
      <c r="M30049" t="s">
        <v>27710</v>
      </c>
      <c r="N30049" t="s">
        <v>67303</v>
      </c>
      <c r="O30049" s="76" t="s">
        <v>4374</v>
      </c>
      <c r="P30049" s="82">
        <v>862</v>
      </c>
      <c r="Q30049" s="82" t="s">
        <v>72645</v>
      </c>
      <c r="R30049"/>
    </row>
    <row r="30050" spans="12:18" x14ac:dyDescent="0.25">
      <c r="L30050" t="s">
        <v>3571</v>
      </c>
      <c r="M30050" t="s">
        <v>30574</v>
      </c>
      <c r="N30050" t="s">
        <v>67304</v>
      </c>
      <c r="O30050" s="76" t="s">
        <v>4356</v>
      </c>
      <c r="P30050" s="82">
        <v>568</v>
      </c>
      <c r="Q30050" s="82" t="s">
        <v>91263</v>
      </c>
      <c r="R30050"/>
    </row>
    <row r="30051" spans="12:18" x14ac:dyDescent="0.25">
      <c r="L30051" t="s">
        <v>3571</v>
      </c>
      <c r="M30051" t="s">
        <v>28023</v>
      </c>
      <c r="N30051" t="s">
        <v>67305</v>
      </c>
      <c r="O30051" s="76" t="s">
        <v>4356</v>
      </c>
      <c r="P30051" s="82">
        <v>2243</v>
      </c>
      <c r="Q30051" s="82" t="s">
        <v>91264</v>
      </c>
      <c r="R30051"/>
    </row>
    <row r="30052" spans="12:18" x14ac:dyDescent="0.25">
      <c r="L30052" t="s">
        <v>3571</v>
      </c>
      <c r="M30052" t="s">
        <v>30577</v>
      </c>
      <c r="N30052" t="s">
        <v>67306</v>
      </c>
      <c r="O30052" s="76" t="s">
        <v>4356</v>
      </c>
      <c r="P30052" s="82">
        <v>327</v>
      </c>
      <c r="Q30052" s="82" t="s">
        <v>91265</v>
      </c>
      <c r="R30052"/>
    </row>
    <row r="30053" spans="12:18" x14ac:dyDescent="0.25">
      <c r="L30053" t="s">
        <v>3571</v>
      </c>
      <c r="M30053" t="s">
        <v>30579</v>
      </c>
      <c r="N30053" t="s">
        <v>67307</v>
      </c>
      <c r="O30053" s="76" t="s">
        <v>4374</v>
      </c>
      <c r="P30053" s="82">
        <v>17817</v>
      </c>
      <c r="Q30053" s="82" t="s">
        <v>72645</v>
      </c>
      <c r="R30053"/>
    </row>
    <row r="30054" spans="12:18" x14ac:dyDescent="0.25">
      <c r="L30054" t="s">
        <v>3571</v>
      </c>
      <c r="M30054" t="s">
        <v>28026</v>
      </c>
      <c r="N30054" t="s">
        <v>67308</v>
      </c>
      <c r="O30054" s="76" t="s">
        <v>4450</v>
      </c>
      <c r="P30054" s="82">
        <v>4382</v>
      </c>
      <c r="Q30054" s="82" t="s">
        <v>72645</v>
      </c>
      <c r="R30054"/>
    </row>
    <row r="30055" spans="12:18" x14ac:dyDescent="0.25">
      <c r="L30055" t="s">
        <v>3571</v>
      </c>
      <c r="M30055" t="s">
        <v>30581</v>
      </c>
      <c r="N30055" t="s">
        <v>67309</v>
      </c>
      <c r="O30055" s="76" t="s">
        <v>4366</v>
      </c>
      <c r="P30055" s="82">
        <v>154</v>
      </c>
      <c r="Q30055" s="82" t="s">
        <v>91267</v>
      </c>
      <c r="R30055"/>
    </row>
    <row r="30056" spans="12:18" x14ac:dyDescent="0.25">
      <c r="L30056" t="s">
        <v>3571</v>
      </c>
      <c r="M30056" t="s">
        <v>5771</v>
      </c>
      <c r="N30056" t="s">
        <v>67310</v>
      </c>
      <c r="O30056" s="76" t="s">
        <v>4356</v>
      </c>
      <c r="P30056" s="82">
        <v>524</v>
      </c>
      <c r="Q30056" s="82" t="s">
        <v>91268</v>
      </c>
      <c r="R30056"/>
    </row>
    <row r="30057" spans="12:18" x14ac:dyDescent="0.25">
      <c r="L30057" t="s">
        <v>3571</v>
      </c>
      <c r="M30057" t="s">
        <v>30584</v>
      </c>
      <c r="N30057" t="s">
        <v>67311</v>
      </c>
      <c r="O30057" s="76" t="s">
        <v>4450</v>
      </c>
      <c r="P30057" s="82">
        <v>27379</v>
      </c>
      <c r="Q30057" s="82" t="s">
        <v>72645</v>
      </c>
      <c r="R30057"/>
    </row>
    <row r="30058" spans="12:18" x14ac:dyDescent="0.25">
      <c r="L30058" t="s">
        <v>3571</v>
      </c>
      <c r="M30058" t="s">
        <v>30587</v>
      </c>
      <c r="N30058" t="s">
        <v>67312</v>
      </c>
      <c r="O30058" s="76" t="s">
        <v>4374</v>
      </c>
      <c r="P30058" s="82">
        <v>676</v>
      </c>
      <c r="Q30058" s="82" t="s">
        <v>72645</v>
      </c>
      <c r="R30058"/>
    </row>
    <row r="30059" spans="12:18" x14ac:dyDescent="0.25">
      <c r="L30059" t="s">
        <v>3571</v>
      </c>
      <c r="M30059" t="s">
        <v>27120</v>
      </c>
      <c r="N30059" t="s">
        <v>67313</v>
      </c>
      <c r="O30059" s="76" t="s">
        <v>4356</v>
      </c>
      <c r="P30059" s="82">
        <v>730</v>
      </c>
      <c r="Q30059" s="82" t="s">
        <v>91269</v>
      </c>
      <c r="R30059"/>
    </row>
    <row r="30060" spans="12:18" x14ac:dyDescent="0.25">
      <c r="L30060" t="s">
        <v>3571</v>
      </c>
      <c r="M30060" t="s">
        <v>28028</v>
      </c>
      <c r="N30060" t="s">
        <v>67314</v>
      </c>
      <c r="O30060" s="76" t="s">
        <v>4356</v>
      </c>
      <c r="P30060" s="82">
        <v>2466</v>
      </c>
      <c r="Q30060" s="82" t="s">
        <v>91270</v>
      </c>
      <c r="R30060"/>
    </row>
    <row r="30061" spans="12:18" x14ac:dyDescent="0.25">
      <c r="L30061" t="s">
        <v>3571</v>
      </c>
      <c r="M30061" t="s">
        <v>27713</v>
      </c>
      <c r="N30061" t="s">
        <v>67315</v>
      </c>
      <c r="O30061" s="76" t="s">
        <v>4374</v>
      </c>
      <c r="P30061" s="82">
        <v>454</v>
      </c>
      <c r="Q30061" s="82" t="s">
        <v>72645</v>
      </c>
      <c r="R30061"/>
    </row>
    <row r="30062" spans="12:18" x14ac:dyDescent="0.25">
      <c r="L30062" t="s">
        <v>3571</v>
      </c>
      <c r="M30062" t="s">
        <v>27715</v>
      </c>
      <c r="N30062" t="s">
        <v>67316</v>
      </c>
      <c r="O30062" s="76" t="s">
        <v>4356</v>
      </c>
      <c r="P30062" s="82">
        <v>1183</v>
      </c>
      <c r="Q30062" s="82" t="s">
        <v>91271</v>
      </c>
      <c r="R30062"/>
    </row>
    <row r="30063" spans="12:18" x14ac:dyDescent="0.25">
      <c r="L30063" t="s">
        <v>3571</v>
      </c>
      <c r="M30063" t="s">
        <v>25833</v>
      </c>
      <c r="N30063" t="s">
        <v>67317</v>
      </c>
      <c r="O30063" s="76" t="s">
        <v>4366</v>
      </c>
      <c r="P30063" s="82">
        <v>323</v>
      </c>
      <c r="Q30063" s="82" t="s">
        <v>91272</v>
      </c>
      <c r="R30063"/>
    </row>
    <row r="30064" spans="12:18" x14ac:dyDescent="0.25">
      <c r="L30064" t="s">
        <v>3571</v>
      </c>
      <c r="M30064" t="s">
        <v>31086</v>
      </c>
      <c r="N30064" t="s">
        <v>67318</v>
      </c>
      <c r="O30064" s="76" t="s">
        <v>4374</v>
      </c>
      <c r="P30064" s="82">
        <v>10418</v>
      </c>
      <c r="Q30064" s="82" t="s">
        <v>72645</v>
      </c>
      <c r="R30064"/>
    </row>
    <row r="30065" spans="12:18" x14ac:dyDescent="0.25">
      <c r="L30065" t="s">
        <v>3571</v>
      </c>
      <c r="M30065" t="s">
        <v>31088</v>
      </c>
      <c r="N30065" t="s">
        <v>67319</v>
      </c>
      <c r="O30065" s="76" t="s">
        <v>4366</v>
      </c>
      <c r="P30065" s="82">
        <v>214</v>
      </c>
      <c r="Q30065" s="82" t="s">
        <v>91273</v>
      </c>
      <c r="R30065"/>
    </row>
    <row r="30066" spans="12:18" x14ac:dyDescent="0.25">
      <c r="L30066" t="s">
        <v>3571</v>
      </c>
      <c r="M30066" t="s">
        <v>25834</v>
      </c>
      <c r="N30066" t="s">
        <v>67320</v>
      </c>
      <c r="O30066" s="76" t="s">
        <v>4356</v>
      </c>
      <c r="P30066" s="82">
        <v>2037</v>
      </c>
      <c r="Q30066" s="82" t="s">
        <v>91274</v>
      </c>
      <c r="R30066"/>
    </row>
    <row r="30067" spans="12:18" x14ac:dyDescent="0.25">
      <c r="L30067" t="s">
        <v>3571</v>
      </c>
      <c r="M30067" t="s">
        <v>31090</v>
      </c>
      <c r="N30067" t="s">
        <v>67321</v>
      </c>
      <c r="O30067" s="76" t="s">
        <v>4356</v>
      </c>
      <c r="P30067" s="82">
        <v>1394</v>
      </c>
      <c r="Q30067" s="82" t="s">
        <v>91275</v>
      </c>
      <c r="R30067"/>
    </row>
    <row r="30068" spans="12:18" x14ac:dyDescent="0.25">
      <c r="L30068" t="s">
        <v>3571</v>
      </c>
      <c r="M30068" t="s">
        <v>30591</v>
      </c>
      <c r="N30068" t="s">
        <v>67322</v>
      </c>
      <c r="O30068" s="76" t="s">
        <v>4366</v>
      </c>
      <c r="P30068" s="82">
        <v>909</v>
      </c>
      <c r="Q30068" s="82" t="s">
        <v>91276</v>
      </c>
      <c r="R30068"/>
    </row>
    <row r="30069" spans="12:18" x14ac:dyDescent="0.25">
      <c r="L30069" t="s">
        <v>3571</v>
      </c>
      <c r="M30069" t="s">
        <v>27717</v>
      </c>
      <c r="N30069" t="s">
        <v>67323</v>
      </c>
      <c r="O30069" s="76" t="s">
        <v>4356</v>
      </c>
      <c r="P30069" s="82">
        <v>703</v>
      </c>
      <c r="Q30069" s="82" t="s">
        <v>91277</v>
      </c>
      <c r="R30069"/>
    </row>
    <row r="30070" spans="12:18" x14ac:dyDescent="0.25">
      <c r="L30070" t="s">
        <v>3571</v>
      </c>
      <c r="M30070" t="s">
        <v>27719</v>
      </c>
      <c r="N30070" t="s">
        <v>67324</v>
      </c>
      <c r="O30070" s="76" t="s">
        <v>4374</v>
      </c>
      <c r="P30070" s="82">
        <v>572</v>
      </c>
      <c r="Q30070" s="82" t="s">
        <v>72645</v>
      </c>
      <c r="R30070"/>
    </row>
    <row r="30071" spans="12:18" x14ac:dyDescent="0.25">
      <c r="L30071" t="s">
        <v>3571</v>
      </c>
      <c r="M30071" t="s">
        <v>27721</v>
      </c>
      <c r="N30071" t="s">
        <v>67325</v>
      </c>
      <c r="O30071" s="76" t="s">
        <v>4374</v>
      </c>
      <c r="P30071" s="82">
        <v>1266</v>
      </c>
      <c r="Q30071" s="82" t="s">
        <v>72645</v>
      </c>
      <c r="R30071"/>
    </row>
    <row r="30072" spans="12:18" x14ac:dyDescent="0.25">
      <c r="L30072" t="s">
        <v>3571</v>
      </c>
      <c r="M30072" t="s">
        <v>28032</v>
      </c>
      <c r="N30072" t="s">
        <v>67326</v>
      </c>
      <c r="O30072" s="76" t="s">
        <v>4356</v>
      </c>
      <c r="P30072" s="82">
        <v>752</v>
      </c>
      <c r="Q30072" s="82" t="s">
        <v>91278</v>
      </c>
      <c r="R30072"/>
    </row>
    <row r="30073" spans="12:18" x14ac:dyDescent="0.25">
      <c r="L30073" t="s">
        <v>3571</v>
      </c>
      <c r="M30073" t="s">
        <v>6426</v>
      </c>
      <c r="N30073" t="s">
        <v>67327</v>
      </c>
      <c r="O30073" s="76" t="s">
        <v>4356</v>
      </c>
      <c r="P30073" s="82">
        <v>979</v>
      </c>
      <c r="Q30073" s="82" t="s">
        <v>91279</v>
      </c>
      <c r="R30073"/>
    </row>
    <row r="30074" spans="12:18" x14ac:dyDescent="0.25">
      <c r="L30074" t="s">
        <v>3571</v>
      </c>
      <c r="M30074" t="s">
        <v>27724</v>
      </c>
      <c r="N30074" t="s">
        <v>67328</v>
      </c>
      <c r="O30074" s="76" t="s">
        <v>4374</v>
      </c>
      <c r="P30074" s="82">
        <v>1356</v>
      </c>
      <c r="Q30074" s="82" t="s">
        <v>72645</v>
      </c>
      <c r="R30074"/>
    </row>
    <row r="30075" spans="12:18" x14ac:dyDescent="0.25">
      <c r="L30075" t="s">
        <v>3571</v>
      </c>
      <c r="M30075" t="s">
        <v>27726</v>
      </c>
      <c r="N30075" t="s">
        <v>67329</v>
      </c>
      <c r="O30075" s="76" t="s">
        <v>4374</v>
      </c>
      <c r="P30075" s="82">
        <v>6233</v>
      </c>
      <c r="Q30075" s="82" t="s">
        <v>72645</v>
      </c>
      <c r="R30075"/>
    </row>
    <row r="30076" spans="12:18" x14ac:dyDescent="0.25">
      <c r="L30076" t="s">
        <v>3571</v>
      </c>
      <c r="M30076" t="s">
        <v>28034</v>
      </c>
      <c r="N30076" t="s">
        <v>67330</v>
      </c>
      <c r="O30076" s="76" t="s">
        <v>4366</v>
      </c>
      <c r="P30076" s="82">
        <v>208</v>
      </c>
      <c r="Q30076" s="82" t="s">
        <v>91280</v>
      </c>
      <c r="R30076"/>
    </row>
    <row r="30077" spans="12:18" x14ac:dyDescent="0.25">
      <c r="L30077" t="s">
        <v>3571</v>
      </c>
      <c r="M30077" t="s">
        <v>25835</v>
      </c>
      <c r="N30077" t="s">
        <v>67331</v>
      </c>
      <c r="O30077" s="76" t="s">
        <v>4356</v>
      </c>
      <c r="P30077" s="82">
        <v>726</v>
      </c>
      <c r="Q30077" s="82" t="s">
        <v>91281</v>
      </c>
      <c r="R30077"/>
    </row>
    <row r="30078" spans="12:18" x14ac:dyDescent="0.25">
      <c r="L30078" t="s">
        <v>3571</v>
      </c>
      <c r="M30078" t="s">
        <v>12944</v>
      </c>
      <c r="N30078" t="s">
        <v>67332</v>
      </c>
      <c r="O30078" s="76" t="s">
        <v>4356</v>
      </c>
      <c r="P30078" s="82">
        <v>823</v>
      </c>
      <c r="Q30078" s="82" t="s">
        <v>91282</v>
      </c>
      <c r="R30078"/>
    </row>
    <row r="30079" spans="12:18" x14ac:dyDescent="0.25">
      <c r="L30079" t="s">
        <v>3571</v>
      </c>
      <c r="M30079" t="s">
        <v>28035</v>
      </c>
      <c r="N30079" t="s">
        <v>67333</v>
      </c>
      <c r="O30079" s="76" t="s">
        <v>4450</v>
      </c>
      <c r="P30079" s="82">
        <v>25041</v>
      </c>
      <c r="Q30079" s="82" t="s">
        <v>72645</v>
      </c>
      <c r="R30079"/>
    </row>
    <row r="30080" spans="12:18" x14ac:dyDescent="0.25">
      <c r="L30080" t="s">
        <v>3571</v>
      </c>
      <c r="M30080" t="s">
        <v>27728</v>
      </c>
      <c r="N30080" t="s">
        <v>67334</v>
      </c>
      <c r="O30080" s="76" t="s">
        <v>4356</v>
      </c>
      <c r="P30080" s="82">
        <v>1261</v>
      </c>
      <c r="Q30080" s="82" t="s">
        <v>91283</v>
      </c>
      <c r="R30080"/>
    </row>
    <row r="30081" spans="12:18" x14ac:dyDescent="0.25">
      <c r="L30081" t="s">
        <v>3571</v>
      </c>
      <c r="M30081" t="s">
        <v>30593</v>
      </c>
      <c r="N30081" t="s">
        <v>67335</v>
      </c>
      <c r="O30081" s="76" t="s">
        <v>4450</v>
      </c>
      <c r="P30081" s="82">
        <v>3953</v>
      </c>
      <c r="Q30081" s="82" t="s">
        <v>72645</v>
      </c>
      <c r="R30081"/>
    </row>
    <row r="30082" spans="12:18" x14ac:dyDescent="0.25">
      <c r="L30082" t="s">
        <v>3571</v>
      </c>
      <c r="M30082" t="s">
        <v>28042</v>
      </c>
      <c r="N30082" t="s">
        <v>67336</v>
      </c>
      <c r="O30082" s="76" t="s">
        <v>4356</v>
      </c>
      <c r="P30082" s="82">
        <v>289</v>
      </c>
      <c r="Q30082" s="82" t="s">
        <v>91291</v>
      </c>
      <c r="R30082"/>
    </row>
    <row r="30083" spans="12:18" x14ac:dyDescent="0.25">
      <c r="L30083" t="s">
        <v>3571</v>
      </c>
      <c r="M30083" t="s">
        <v>7761</v>
      </c>
      <c r="N30083" t="s">
        <v>67337</v>
      </c>
      <c r="O30083" s="76" t="s">
        <v>4356</v>
      </c>
      <c r="P30083" s="82">
        <v>1313</v>
      </c>
      <c r="Q30083" s="82" t="s">
        <v>91292</v>
      </c>
      <c r="R30083"/>
    </row>
    <row r="30084" spans="12:18" x14ac:dyDescent="0.25">
      <c r="L30084" t="s">
        <v>3571</v>
      </c>
      <c r="M30084" t="s">
        <v>30596</v>
      </c>
      <c r="N30084" t="s">
        <v>67338</v>
      </c>
      <c r="O30084" s="76" t="s">
        <v>4374</v>
      </c>
      <c r="P30084" s="82">
        <v>2554</v>
      </c>
      <c r="Q30084" s="82" t="s">
        <v>72645</v>
      </c>
      <c r="R30084"/>
    </row>
    <row r="30085" spans="12:18" x14ac:dyDescent="0.25">
      <c r="L30085" t="s">
        <v>3571</v>
      </c>
      <c r="M30085" t="s">
        <v>30599</v>
      </c>
      <c r="N30085" t="s">
        <v>67339</v>
      </c>
      <c r="O30085" s="76" t="s">
        <v>4366</v>
      </c>
      <c r="P30085" s="82">
        <v>296</v>
      </c>
      <c r="Q30085" s="82" t="s">
        <v>91293</v>
      </c>
      <c r="R30085"/>
    </row>
    <row r="30086" spans="12:18" x14ac:dyDescent="0.25">
      <c r="L30086" t="s">
        <v>3571</v>
      </c>
      <c r="M30086" t="s">
        <v>28044</v>
      </c>
      <c r="N30086" t="s">
        <v>67340</v>
      </c>
      <c r="O30086" s="76" t="s">
        <v>4356</v>
      </c>
      <c r="P30086" s="82">
        <v>2952</v>
      </c>
      <c r="Q30086" s="82" t="s">
        <v>91295</v>
      </c>
      <c r="R30086"/>
    </row>
    <row r="30087" spans="12:18" x14ac:dyDescent="0.25">
      <c r="L30087" t="s">
        <v>3571</v>
      </c>
      <c r="M30087" t="s">
        <v>31095</v>
      </c>
      <c r="N30087" t="s">
        <v>67341</v>
      </c>
      <c r="O30087" s="76" t="s">
        <v>4356</v>
      </c>
      <c r="P30087" s="82">
        <v>361</v>
      </c>
      <c r="Q30087" s="82" t="s">
        <v>91294</v>
      </c>
      <c r="R30087"/>
    </row>
    <row r="30088" spans="12:18" x14ac:dyDescent="0.25">
      <c r="L30088" t="s">
        <v>3571</v>
      </c>
      <c r="M30088" t="s">
        <v>25839</v>
      </c>
      <c r="N30088" t="s">
        <v>67342</v>
      </c>
      <c r="O30088" s="76" t="s">
        <v>4356</v>
      </c>
      <c r="P30088" s="82">
        <v>1024</v>
      </c>
      <c r="Q30088" s="82" t="s">
        <v>91297</v>
      </c>
      <c r="R30088"/>
    </row>
    <row r="30089" spans="12:18" x14ac:dyDescent="0.25">
      <c r="L30089" t="s">
        <v>3571</v>
      </c>
      <c r="M30089" t="s">
        <v>12443</v>
      </c>
      <c r="N30089" t="s">
        <v>67343</v>
      </c>
      <c r="O30089" s="76" t="s">
        <v>4366</v>
      </c>
      <c r="P30089" s="82">
        <v>168</v>
      </c>
      <c r="Q30089" s="82" t="s">
        <v>91298</v>
      </c>
      <c r="R30089"/>
    </row>
    <row r="30090" spans="12:18" x14ac:dyDescent="0.25">
      <c r="L30090" t="s">
        <v>3571</v>
      </c>
      <c r="M30090" t="s">
        <v>28046</v>
      </c>
      <c r="N30090" t="s">
        <v>67344</v>
      </c>
      <c r="O30090" s="76" t="s">
        <v>4366</v>
      </c>
      <c r="P30090" s="82">
        <v>216</v>
      </c>
      <c r="Q30090" s="82" t="s">
        <v>91299</v>
      </c>
      <c r="R30090"/>
    </row>
    <row r="30091" spans="12:18" x14ac:dyDescent="0.25">
      <c r="L30091" t="s">
        <v>3571</v>
      </c>
      <c r="M30091" t="s">
        <v>28048</v>
      </c>
      <c r="N30091" t="s">
        <v>67345</v>
      </c>
      <c r="O30091" s="76" t="s">
        <v>4356</v>
      </c>
      <c r="P30091" s="82">
        <v>678</v>
      </c>
      <c r="Q30091" s="82" t="s">
        <v>91300</v>
      </c>
      <c r="R30091"/>
    </row>
    <row r="30092" spans="12:18" x14ac:dyDescent="0.25">
      <c r="L30092" t="s">
        <v>3571</v>
      </c>
      <c r="M30092" t="s">
        <v>25874</v>
      </c>
      <c r="N30092" t="s">
        <v>67346</v>
      </c>
      <c r="O30092" s="76" t="s">
        <v>4356</v>
      </c>
      <c r="P30092" s="82">
        <v>3289</v>
      </c>
      <c r="Q30092" s="82" t="s">
        <v>91458</v>
      </c>
      <c r="R30092"/>
    </row>
    <row r="30093" spans="12:18" x14ac:dyDescent="0.25">
      <c r="L30093" t="s">
        <v>3571</v>
      </c>
      <c r="M30093" t="s">
        <v>27731</v>
      </c>
      <c r="N30093" t="s">
        <v>67347</v>
      </c>
      <c r="O30093" s="76" t="s">
        <v>4356</v>
      </c>
      <c r="P30093" s="82">
        <v>1022</v>
      </c>
      <c r="Q30093" s="82" t="s">
        <v>91301</v>
      </c>
      <c r="R30093"/>
    </row>
    <row r="30094" spans="12:18" x14ac:dyDescent="0.25">
      <c r="L30094" t="s">
        <v>3571</v>
      </c>
      <c r="M30094" t="s">
        <v>27733</v>
      </c>
      <c r="N30094" t="s">
        <v>67348</v>
      </c>
      <c r="O30094" s="76" t="s">
        <v>4356</v>
      </c>
      <c r="P30094" s="82">
        <v>3242</v>
      </c>
      <c r="Q30094" s="82" t="s">
        <v>91302</v>
      </c>
      <c r="R30094"/>
    </row>
    <row r="30095" spans="12:18" x14ac:dyDescent="0.25">
      <c r="L30095" t="s">
        <v>3571</v>
      </c>
      <c r="M30095" t="s">
        <v>5384</v>
      </c>
      <c r="N30095" t="s">
        <v>67349</v>
      </c>
      <c r="O30095" s="76" t="s">
        <v>4450</v>
      </c>
      <c r="P30095" s="82">
        <v>54917</v>
      </c>
      <c r="Q30095" s="82" t="s">
        <v>72645</v>
      </c>
      <c r="R30095"/>
    </row>
    <row r="30096" spans="12:18" x14ac:dyDescent="0.25">
      <c r="L30096" t="s">
        <v>3571</v>
      </c>
      <c r="M30096" t="s">
        <v>25840</v>
      </c>
      <c r="N30096" t="s">
        <v>67350</v>
      </c>
      <c r="O30096" s="76" t="s">
        <v>4356</v>
      </c>
      <c r="P30096" s="82">
        <v>1623</v>
      </c>
      <c r="Q30096" s="82" t="s">
        <v>91303</v>
      </c>
      <c r="R30096"/>
    </row>
    <row r="30097" spans="12:18" x14ac:dyDescent="0.25">
      <c r="L30097" t="s">
        <v>3571</v>
      </c>
      <c r="M30097" t="s">
        <v>31097</v>
      </c>
      <c r="N30097" t="s">
        <v>67351</v>
      </c>
      <c r="O30097" s="76" t="s">
        <v>4366</v>
      </c>
      <c r="P30097" s="82">
        <v>327</v>
      </c>
      <c r="Q30097" s="82" t="s">
        <v>91304</v>
      </c>
      <c r="R30097"/>
    </row>
    <row r="30098" spans="12:18" x14ac:dyDescent="0.25">
      <c r="L30098" t="s">
        <v>3571</v>
      </c>
      <c r="M30098" t="s">
        <v>27010</v>
      </c>
      <c r="N30098" t="s">
        <v>67352</v>
      </c>
      <c r="O30098" s="76" t="s">
        <v>4450</v>
      </c>
      <c r="P30098" s="82">
        <v>5633</v>
      </c>
      <c r="Q30098" s="82" t="s">
        <v>72645</v>
      </c>
      <c r="R30098"/>
    </row>
    <row r="30099" spans="12:18" x14ac:dyDescent="0.25">
      <c r="L30099" t="s">
        <v>3571</v>
      </c>
      <c r="M30099" t="s">
        <v>30603</v>
      </c>
      <c r="N30099" t="s">
        <v>67353</v>
      </c>
      <c r="O30099" s="76" t="s">
        <v>4366</v>
      </c>
      <c r="P30099" s="82">
        <v>242</v>
      </c>
      <c r="Q30099" s="82" t="s">
        <v>91305</v>
      </c>
      <c r="R30099"/>
    </row>
    <row r="30100" spans="12:18" x14ac:dyDescent="0.25">
      <c r="L30100" t="s">
        <v>3571</v>
      </c>
      <c r="M30100" t="s">
        <v>30605</v>
      </c>
      <c r="N30100" t="s">
        <v>67354</v>
      </c>
      <c r="O30100" s="76" t="s">
        <v>4356</v>
      </c>
      <c r="P30100" s="82">
        <v>1105</v>
      </c>
      <c r="Q30100" s="82" t="s">
        <v>91306</v>
      </c>
      <c r="R30100"/>
    </row>
    <row r="30101" spans="12:18" x14ac:dyDescent="0.25">
      <c r="L30101" t="s">
        <v>3571</v>
      </c>
      <c r="M30101" t="s">
        <v>25841</v>
      </c>
      <c r="N30101" t="s">
        <v>67355</v>
      </c>
      <c r="O30101" s="76" t="s">
        <v>4356</v>
      </c>
      <c r="P30101" s="82">
        <v>3952</v>
      </c>
      <c r="Q30101" s="82" t="s">
        <v>91307</v>
      </c>
      <c r="R30101"/>
    </row>
    <row r="30102" spans="12:18" x14ac:dyDescent="0.25">
      <c r="L30102" t="s">
        <v>3571</v>
      </c>
      <c r="M30102" t="s">
        <v>31099</v>
      </c>
      <c r="N30102" t="s">
        <v>67356</v>
      </c>
      <c r="O30102" s="76" t="s">
        <v>4356</v>
      </c>
      <c r="P30102" s="82">
        <v>522</v>
      </c>
      <c r="Q30102" s="82" t="s">
        <v>91308</v>
      </c>
      <c r="R30102"/>
    </row>
    <row r="30103" spans="12:18" x14ac:dyDescent="0.25">
      <c r="L30103" t="s">
        <v>3571</v>
      </c>
      <c r="M30103" t="s">
        <v>28049</v>
      </c>
      <c r="N30103" t="s">
        <v>67357</v>
      </c>
      <c r="O30103" s="76" t="s">
        <v>4356</v>
      </c>
      <c r="P30103" s="82">
        <v>1349</v>
      </c>
      <c r="Q30103" s="82" t="s">
        <v>91309</v>
      </c>
      <c r="R30103"/>
    </row>
    <row r="30104" spans="12:18" x14ac:dyDescent="0.25">
      <c r="L30104" t="s">
        <v>3571</v>
      </c>
      <c r="M30104" t="s">
        <v>31100</v>
      </c>
      <c r="N30104" t="s">
        <v>67358</v>
      </c>
      <c r="O30104" s="76" t="s">
        <v>4356</v>
      </c>
      <c r="P30104" s="82">
        <v>917</v>
      </c>
      <c r="Q30104" s="82" t="s">
        <v>91310</v>
      </c>
      <c r="R30104"/>
    </row>
    <row r="30105" spans="12:18" x14ac:dyDescent="0.25">
      <c r="L30105" t="s">
        <v>3571</v>
      </c>
      <c r="M30105" t="s">
        <v>27736</v>
      </c>
      <c r="N30105" t="s">
        <v>67359</v>
      </c>
      <c r="O30105" s="76" t="s">
        <v>4374</v>
      </c>
      <c r="P30105" s="82">
        <v>12486</v>
      </c>
      <c r="Q30105" s="82" t="s">
        <v>72645</v>
      </c>
      <c r="R30105"/>
    </row>
    <row r="30106" spans="12:18" x14ac:dyDescent="0.25">
      <c r="L30106" t="s">
        <v>3571</v>
      </c>
      <c r="M30106" t="s">
        <v>27739</v>
      </c>
      <c r="N30106" t="s">
        <v>67360</v>
      </c>
      <c r="O30106" s="76" t="s">
        <v>4366</v>
      </c>
      <c r="P30106" s="82">
        <v>263</v>
      </c>
      <c r="Q30106" s="82" t="s">
        <v>91311</v>
      </c>
      <c r="R30106"/>
    </row>
    <row r="30107" spans="12:18" x14ac:dyDescent="0.25">
      <c r="L30107" t="s">
        <v>3571</v>
      </c>
      <c r="M30107" t="s">
        <v>30608</v>
      </c>
      <c r="N30107" t="s">
        <v>67361</v>
      </c>
      <c r="O30107" s="76" t="s">
        <v>4356</v>
      </c>
      <c r="P30107" s="82">
        <v>635</v>
      </c>
      <c r="Q30107" s="82" t="s">
        <v>91312</v>
      </c>
      <c r="R30107"/>
    </row>
    <row r="30108" spans="12:18" x14ac:dyDescent="0.25">
      <c r="L30108" t="s">
        <v>3571</v>
      </c>
      <c r="M30108" t="s">
        <v>30610</v>
      </c>
      <c r="N30108" t="s">
        <v>67362</v>
      </c>
      <c r="O30108" s="76" t="s">
        <v>4374</v>
      </c>
      <c r="P30108" s="82">
        <v>3400</v>
      </c>
      <c r="Q30108" s="82" t="s">
        <v>72645</v>
      </c>
      <c r="R30108"/>
    </row>
    <row r="30109" spans="12:18" x14ac:dyDescent="0.25">
      <c r="L30109" t="s">
        <v>3571</v>
      </c>
      <c r="M30109" t="s">
        <v>30613</v>
      </c>
      <c r="N30109" t="s">
        <v>67363</v>
      </c>
      <c r="O30109" s="76" t="s">
        <v>4450</v>
      </c>
      <c r="P30109" s="82">
        <v>22383</v>
      </c>
      <c r="Q30109" s="82" t="s">
        <v>72645</v>
      </c>
      <c r="R30109"/>
    </row>
    <row r="30110" spans="12:18" x14ac:dyDescent="0.25">
      <c r="L30110" t="s">
        <v>3571</v>
      </c>
      <c r="M30110" t="s">
        <v>28051</v>
      </c>
      <c r="N30110" t="s">
        <v>67364</v>
      </c>
      <c r="O30110" s="76" t="s">
        <v>4356</v>
      </c>
      <c r="P30110" s="82">
        <v>808</v>
      </c>
      <c r="Q30110" s="82" t="s">
        <v>91313</v>
      </c>
      <c r="R30110"/>
    </row>
    <row r="30111" spans="12:18" x14ac:dyDescent="0.25">
      <c r="L30111" t="s">
        <v>3571</v>
      </c>
      <c r="M30111" t="s">
        <v>28052</v>
      </c>
      <c r="N30111" t="s">
        <v>67365</v>
      </c>
      <c r="O30111" s="76" t="s">
        <v>4450</v>
      </c>
      <c r="P30111" s="82">
        <v>1746</v>
      </c>
      <c r="Q30111" s="82" t="s">
        <v>72645</v>
      </c>
      <c r="R30111"/>
    </row>
    <row r="30112" spans="12:18" x14ac:dyDescent="0.25">
      <c r="L30112" t="s">
        <v>3571</v>
      </c>
      <c r="M30112" t="s">
        <v>27740</v>
      </c>
      <c r="N30112" t="s">
        <v>67366</v>
      </c>
      <c r="O30112" s="76" t="s">
        <v>4374</v>
      </c>
      <c r="P30112" s="82">
        <v>1417</v>
      </c>
      <c r="Q30112" s="82" t="s">
        <v>72645</v>
      </c>
      <c r="R30112"/>
    </row>
    <row r="30113" spans="12:18" x14ac:dyDescent="0.25">
      <c r="L30113" t="s">
        <v>3571</v>
      </c>
      <c r="M30113" t="s">
        <v>25842</v>
      </c>
      <c r="N30113" t="s">
        <v>67367</v>
      </c>
      <c r="O30113" s="76" t="s">
        <v>4356</v>
      </c>
      <c r="P30113" s="82">
        <v>1768</v>
      </c>
      <c r="Q30113" s="82" t="s">
        <v>91314</v>
      </c>
      <c r="R30113"/>
    </row>
    <row r="30114" spans="12:18" x14ac:dyDescent="0.25">
      <c r="L30114" t="s">
        <v>3571</v>
      </c>
      <c r="M30114" t="s">
        <v>25843</v>
      </c>
      <c r="N30114" t="s">
        <v>67368</v>
      </c>
      <c r="O30114" s="76" t="s">
        <v>4356</v>
      </c>
      <c r="P30114" s="82">
        <v>1934</v>
      </c>
      <c r="Q30114" s="82" t="s">
        <v>91315</v>
      </c>
      <c r="R30114"/>
    </row>
    <row r="30115" spans="12:18" x14ac:dyDescent="0.25">
      <c r="L30115" t="s">
        <v>3571</v>
      </c>
      <c r="M30115" t="s">
        <v>28053</v>
      </c>
      <c r="N30115" t="s">
        <v>67369</v>
      </c>
      <c r="O30115" s="76" t="s">
        <v>4374</v>
      </c>
      <c r="P30115" s="82">
        <v>2154</v>
      </c>
      <c r="Q30115" s="82" t="s">
        <v>72645</v>
      </c>
      <c r="R30115"/>
    </row>
    <row r="30116" spans="12:18" x14ac:dyDescent="0.25">
      <c r="L30116" t="s">
        <v>3571</v>
      </c>
      <c r="M30116" t="s">
        <v>30615</v>
      </c>
      <c r="N30116" t="s">
        <v>67370</v>
      </c>
      <c r="O30116" s="76" t="s">
        <v>4356</v>
      </c>
      <c r="P30116" s="82">
        <v>571</v>
      </c>
      <c r="Q30116" s="82" t="s">
        <v>91316</v>
      </c>
      <c r="R30116"/>
    </row>
    <row r="30117" spans="12:18" x14ac:dyDescent="0.25">
      <c r="L30117" t="s">
        <v>3571</v>
      </c>
      <c r="M30117" t="s">
        <v>27742</v>
      </c>
      <c r="N30117" t="s">
        <v>67371</v>
      </c>
      <c r="O30117" s="76" t="s">
        <v>4356</v>
      </c>
      <c r="P30117" s="82">
        <v>430</v>
      </c>
      <c r="Q30117" s="82" t="s">
        <v>91317</v>
      </c>
      <c r="R30117"/>
    </row>
    <row r="30118" spans="12:18" x14ac:dyDescent="0.25">
      <c r="L30118" t="s">
        <v>3571</v>
      </c>
      <c r="M30118" t="s">
        <v>30618</v>
      </c>
      <c r="N30118" t="s">
        <v>67372</v>
      </c>
      <c r="O30118" s="76" t="s">
        <v>4374</v>
      </c>
      <c r="P30118" s="82">
        <v>14838</v>
      </c>
      <c r="Q30118" s="82" t="s">
        <v>72645</v>
      </c>
      <c r="R30118"/>
    </row>
    <row r="30119" spans="12:18" x14ac:dyDescent="0.25">
      <c r="L30119" t="s">
        <v>3571</v>
      </c>
      <c r="M30119" t="s">
        <v>30621</v>
      </c>
      <c r="N30119" t="s">
        <v>67373</v>
      </c>
      <c r="O30119" s="76" t="s">
        <v>4374</v>
      </c>
      <c r="P30119" s="82">
        <v>2864</v>
      </c>
      <c r="Q30119" s="82" t="s">
        <v>72645</v>
      </c>
      <c r="R30119"/>
    </row>
    <row r="30120" spans="12:18" x14ac:dyDescent="0.25">
      <c r="L30120" t="s">
        <v>3571</v>
      </c>
      <c r="M30120" t="s">
        <v>31102</v>
      </c>
      <c r="N30120" t="s">
        <v>67374</v>
      </c>
      <c r="O30120" s="76" t="s">
        <v>4366</v>
      </c>
      <c r="P30120" s="82">
        <v>206</v>
      </c>
      <c r="Q30120" s="82" t="s">
        <v>91318</v>
      </c>
      <c r="R30120"/>
    </row>
    <row r="30121" spans="12:18" x14ac:dyDescent="0.25">
      <c r="L30121" t="s">
        <v>3571</v>
      </c>
      <c r="M30121" t="s">
        <v>24871</v>
      </c>
      <c r="N30121" t="s">
        <v>67375</v>
      </c>
      <c r="O30121" s="76" t="s">
        <v>4366</v>
      </c>
      <c r="P30121" s="82">
        <v>150</v>
      </c>
      <c r="Q30121" s="82" t="s">
        <v>91319</v>
      </c>
      <c r="R30121"/>
    </row>
    <row r="30122" spans="12:18" x14ac:dyDescent="0.25">
      <c r="L30122" t="s">
        <v>3571</v>
      </c>
      <c r="M30122" t="s">
        <v>31104</v>
      </c>
      <c r="N30122" t="s">
        <v>67376</v>
      </c>
      <c r="O30122" s="76" t="s">
        <v>4356</v>
      </c>
      <c r="P30122" s="82">
        <v>1323</v>
      </c>
      <c r="Q30122" s="82" t="s">
        <v>91320</v>
      </c>
      <c r="R30122"/>
    </row>
    <row r="30123" spans="12:18" x14ac:dyDescent="0.25">
      <c r="L30123" t="s">
        <v>3571</v>
      </c>
      <c r="M30123" t="s">
        <v>31105</v>
      </c>
      <c r="N30123" t="s">
        <v>67377</v>
      </c>
      <c r="O30123" s="76" t="s">
        <v>4366</v>
      </c>
      <c r="P30123" s="82">
        <v>195</v>
      </c>
      <c r="Q30123" s="82" t="s">
        <v>91321</v>
      </c>
      <c r="R30123"/>
    </row>
    <row r="30124" spans="12:18" x14ac:dyDescent="0.25">
      <c r="L30124" t="s">
        <v>3571</v>
      </c>
      <c r="M30124" t="s">
        <v>30624</v>
      </c>
      <c r="N30124" t="s">
        <v>67378</v>
      </c>
      <c r="O30124" s="76" t="s">
        <v>4366</v>
      </c>
      <c r="P30124" s="82">
        <v>242</v>
      </c>
      <c r="Q30124" s="82" t="s">
        <v>91322</v>
      </c>
      <c r="R30124"/>
    </row>
    <row r="30125" spans="12:18" x14ac:dyDescent="0.25">
      <c r="L30125" t="s">
        <v>3571</v>
      </c>
      <c r="M30125" t="s">
        <v>5511</v>
      </c>
      <c r="N30125" t="s">
        <v>67379</v>
      </c>
      <c r="O30125" s="76" t="s">
        <v>4356</v>
      </c>
      <c r="P30125" s="82">
        <v>532</v>
      </c>
      <c r="Q30125" s="82" t="s">
        <v>91323</v>
      </c>
      <c r="R30125"/>
    </row>
    <row r="30126" spans="12:18" x14ac:dyDescent="0.25">
      <c r="L30126" t="s">
        <v>3571</v>
      </c>
      <c r="M30126" t="s">
        <v>30626</v>
      </c>
      <c r="N30126" t="s">
        <v>67380</v>
      </c>
      <c r="O30126" s="76" t="s">
        <v>4450</v>
      </c>
      <c r="P30126" s="82">
        <v>6492</v>
      </c>
      <c r="Q30126" s="82" t="s">
        <v>72645</v>
      </c>
      <c r="R30126"/>
    </row>
    <row r="30127" spans="12:18" x14ac:dyDescent="0.25">
      <c r="L30127" t="s">
        <v>3571</v>
      </c>
      <c r="M30127" t="s">
        <v>31107</v>
      </c>
      <c r="N30127" t="s">
        <v>67381</v>
      </c>
      <c r="O30127" s="76" t="s">
        <v>4366</v>
      </c>
      <c r="P30127" s="82">
        <v>300</v>
      </c>
      <c r="Q30127" s="82" t="s">
        <v>91324</v>
      </c>
      <c r="R30127"/>
    </row>
    <row r="30128" spans="12:18" x14ac:dyDescent="0.25">
      <c r="L30128" t="s">
        <v>3571</v>
      </c>
      <c r="M30128" t="s">
        <v>31109</v>
      </c>
      <c r="N30128" t="s">
        <v>67382</v>
      </c>
      <c r="O30128" s="76" t="s">
        <v>4374</v>
      </c>
      <c r="P30128" s="82">
        <v>1108</v>
      </c>
      <c r="Q30128" s="82" t="s">
        <v>72645</v>
      </c>
      <c r="R30128"/>
    </row>
    <row r="30129" spans="12:18" x14ac:dyDescent="0.25">
      <c r="L30129" t="s">
        <v>3571</v>
      </c>
      <c r="M30129" t="s">
        <v>27745</v>
      </c>
      <c r="N30129" t="s">
        <v>67383</v>
      </c>
      <c r="O30129" s="76" t="s">
        <v>4374</v>
      </c>
      <c r="P30129" s="82">
        <v>4531</v>
      </c>
      <c r="Q30129" s="82" t="s">
        <v>72645</v>
      </c>
      <c r="R30129"/>
    </row>
    <row r="30130" spans="12:18" x14ac:dyDescent="0.25">
      <c r="L30130" t="s">
        <v>3571</v>
      </c>
      <c r="M30130" t="s">
        <v>31110</v>
      </c>
      <c r="N30130" t="s">
        <v>67384</v>
      </c>
      <c r="O30130" s="76" t="s">
        <v>4450</v>
      </c>
      <c r="P30130" s="82">
        <v>4749</v>
      </c>
      <c r="Q30130" s="82" t="s">
        <v>72645</v>
      </c>
      <c r="R30130"/>
    </row>
    <row r="30131" spans="12:18" x14ac:dyDescent="0.25">
      <c r="L30131" t="s">
        <v>3571</v>
      </c>
      <c r="M30131" t="s">
        <v>30629</v>
      </c>
      <c r="N30131" t="s">
        <v>67385</v>
      </c>
      <c r="O30131" s="76" t="s">
        <v>4356</v>
      </c>
      <c r="P30131" s="82">
        <v>406</v>
      </c>
      <c r="Q30131" s="82" t="s">
        <v>91325</v>
      </c>
      <c r="R30131"/>
    </row>
    <row r="30132" spans="12:18" x14ac:dyDescent="0.25">
      <c r="L30132" t="s">
        <v>3571</v>
      </c>
      <c r="M30132" t="s">
        <v>31112</v>
      </c>
      <c r="N30132" t="s">
        <v>67386</v>
      </c>
      <c r="O30132" s="76" t="s">
        <v>4356</v>
      </c>
      <c r="P30132" s="82">
        <v>659</v>
      </c>
      <c r="Q30132" s="82" t="s">
        <v>91326</v>
      </c>
      <c r="R30132"/>
    </row>
    <row r="30133" spans="12:18" x14ac:dyDescent="0.25">
      <c r="L30133" t="s">
        <v>3571</v>
      </c>
      <c r="M30133" t="s">
        <v>28054</v>
      </c>
      <c r="N30133" t="s">
        <v>67387</v>
      </c>
      <c r="O30133" s="76" t="s">
        <v>4374</v>
      </c>
      <c r="P30133" s="82">
        <v>1987</v>
      </c>
      <c r="Q30133" s="82" t="s">
        <v>72645</v>
      </c>
      <c r="R30133"/>
    </row>
    <row r="30134" spans="12:18" x14ac:dyDescent="0.25">
      <c r="L30134" t="s">
        <v>3571</v>
      </c>
      <c r="M30134" t="s">
        <v>27748</v>
      </c>
      <c r="N30134" t="s">
        <v>67388</v>
      </c>
      <c r="O30134" s="76" t="s">
        <v>4356</v>
      </c>
      <c r="P30134" s="82">
        <v>1914</v>
      </c>
      <c r="Q30134" s="82" t="s">
        <v>91328</v>
      </c>
      <c r="R30134"/>
    </row>
    <row r="30135" spans="12:18" x14ac:dyDescent="0.25">
      <c r="L30135" t="s">
        <v>3571</v>
      </c>
      <c r="M30135" t="s">
        <v>31116</v>
      </c>
      <c r="N30135" t="s">
        <v>67389</v>
      </c>
      <c r="O30135" s="76" t="s">
        <v>4356</v>
      </c>
      <c r="P30135" s="82">
        <v>441</v>
      </c>
      <c r="Q30135" s="82" t="s">
        <v>91329</v>
      </c>
      <c r="R30135"/>
    </row>
    <row r="30136" spans="12:18" x14ac:dyDescent="0.25">
      <c r="L30136" t="s">
        <v>3571</v>
      </c>
      <c r="M30136" t="s">
        <v>30630</v>
      </c>
      <c r="N30136" t="s">
        <v>67390</v>
      </c>
      <c r="O30136" s="76" t="s">
        <v>4356</v>
      </c>
      <c r="P30136" s="82">
        <v>294</v>
      </c>
      <c r="Q30136" s="82" t="s">
        <v>91330</v>
      </c>
      <c r="R30136"/>
    </row>
    <row r="30137" spans="12:18" x14ac:dyDescent="0.25">
      <c r="L30137" t="s">
        <v>3571</v>
      </c>
      <c r="M30137" t="s">
        <v>28056</v>
      </c>
      <c r="N30137" t="s">
        <v>67391</v>
      </c>
      <c r="O30137" s="76" t="s">
        <v>4450</v>
      </c>
      <c r="P30137" s="82">
        <v>21835</v>
      </c>
      <c r="Q30137" s="82" t="s">
        <v>72645</v>
      </c>
      <c r="R30137"/>
    </row>
    <row r="30138" spans="12:18" x14ac:dyDescent="0.25">
      <c r="L30138" t="s">
        <v>3571</v>
      </c>
      <c r="M30138" t="s">
        <v>28058</v>
      </c>
      <c r="N30138" t="s">
        <v>67392</v>
      </c>
      <c r="O30138" s="76" t="s">
        <v>4374</v>
      </c>
      <c r="P30138" s="82">
        <v>9920</v>
      </c>
      <c r="Q30138" s="82" t="s">
        <v>72645</v>
      </c>
      <c r="R30138"/>
    </row>
    <row r="30139" spans="12:18" x14ac:dyDescent="0.25">
      <c r="L30139" t="s">
        <v>3571</v>
      </c>
      <c r="M30139" t="s">
        <v>31117</v>
      </c>
      <c r="N30139" t="s">
        <v>67393</v>
      </c>
      <c r="O30139" s="76" t="s">
        <v>4356</v>
      </c>
      <c r="P30139" s="82">
        <v>1068</v>
      </c>
      <c r="Q30139" s="82" t="s">
        <v>91331</v>
      </c>
      <c r="R30139"/>
    </row>
    <row r="30140" spans="12:18" x14ac:dyDescent="0.25">
      <c r="L30140" t="s">
        <v>3571</v>
      </c>
      <c r="M30140" t="s">
        <v>28060</v>
      </c>
      <c r="N30140" t="s">
        <v>67394</v>
      </c>
      <c r="O30140" s="76" t="s">
        <v>4450</v>
      </c>
      <c r="P30140" s="82">
        <v>3375</v>
      </c>
      <c r="Q30140" s="82" t="s">
        <v>72645</v>
      </c>
      <c r="R30140"/>
    </row>
    <row r="30141" spans="12:18" x14ac:dyDescent="0.25">
      <c r="L30141" t="s">
        <v>3571</v>
      </c>
      <c r="M30141" t="s">
        <v>31119</v>
      </c>
      <c r="N30141" t="s">
        <v>67395</v>
      </c>
      <c r="O30141" s="76" t="s">
        <v>4356</v>
      </c>
      <c r="P30141" s="82">
        <v>875</v>
      </c>
      <c r="Q30141" s="82" t="s">
        <v>91332</v>
      </c>
      <c r="R30141"/>
    </row>
    <row r="30142" spans="12:18" x14ac:dyDescent="0.25">
      <c r="L30142" t="s">
        <v>3571</v>
      </c>
      <c r="M30142" t="s">
        <v>27750</v>
      </c>
      <c r="N30142" t="s">
        <v>67396</v>
      </c>
      <c r="O30142" s="76" t="s">
        <v>4356</v>
      </c>
      <c r="P30142" s="82">
        <v>300</v>
      </c>
      <c r="Q30142" s="82" t="s">
        <v>91333</v>
      </c>
      <c r="R30142"/>
    </row>
    <row r="30143" spans="12:18" x14ac:dyDescent="0.25">
      <c r="L30143" t="s">
        <v>3571</v>
      </c>
      <c r="M30143" t="s">
        <v>30633</v>
      </c>
      <c r="N30143" t="s">
        <v>67397</v>
      </c>
      <c r="O30143" s="76" t="s">
        <v>4366</v>
      </c>
      <c r="P30143" s="82">
        <v>197</v>
      </c>
      <c r="Q30143" s="82" t="s">
        <v>91334</v>
      </c>
      <c r="R30143"/>
    </row>
    <row r="30144" spans="12:18" x14ac:dyDescent="0.25">
      <c r="L30144" t="s">
        <v>3571</v>
      </c>
      <c r="M30144" t="s">
        <v>28062</v>
      </c>
      <c r="N30144" t="s">
        <v>67398</v>
      </c>
      <c r="O30144" s="76" t="s">
        <v>4356</v>
      </c>
      <c r="P30144" s="82">
        <v>2832</v>
      </c>
      <c r="Q30144" s="82" t="s">
        <v>91335</v>
      </c>
      <c r="R30144"/>
    </row>
    <row r="30145" spans="12:18" x14ac:dyDescent="0.25">
      <c r="L30145" t="s">
        <v>3571</v>
      </c>
      <c r="M30145" t="s">
        <v>30635</v>
      </c>
      <c r="N30145" t="s">
        <v>67399</v>
      </c>
      <c r="O30145" s="76" t="s">
        <v>4356</v>
      </c>
      <c r="P30145" s="82">
        <v>806</v>
      </c>
      <c r="Q30145" s="82" t="s">
        <v>91336</v>
      </c>
      <c r="R30145"/>
    </row>
    <row r="30146" spans="12:18" x14ac:dyDescent="0.25">
      <c r="L30146" t="s">
        <v>3571</v>
      </c>
      <c r="M30146" t="s">
        <v>30637</v>
      </c>
      <c r="N30146" t="s">
        <v>67400</v>
      </c>
      <c r="O30146" s="76" t="s">
        <v>4356</v>
      </c>
      <c r="P30146" s="82">
        <v>1019</v>
      </c>
      <c r="Q30146" s="82" t="s">
        <v>91337</v>
      </c>
      <c r="R30146"/>
    </row>
    <row r="30147" spans="12:18" x14ac:dyDescent="0.25">
      <c r="L30147" t="s">
        <v>3571</v>
      </c>
      <c r="M30147" t="s">
        <v>28064</v>
      </c>
      <c r="N30147" t="s">
        <v>67401</v>
      </c>
      <c r="O30147" s="76" t="s">
        <v>4366</v>
      </c>
      <c r="P30147" s="82">
        <v>325</v>
      </c>
      <c r="Q30147" s="82" t="s">
        <v>91338</v>
      </c>
      <c r="R30147"/>
    </row>
    <row r="30148" spans="12:18" x14ac:dyDescent="0.25">
      <c r="L30148" t="s">
        <v>3571</v>
      </c>
      <c r="M30148" t="s">
        <v>27752</v>
      </c>
      <c r="N30148" t="s">
        <v>67402</v>
      </c>
      <c r="O30148" s="76" t="s">
        <v>4356</v>
      </c>
      <c r="P30148" s="82">
        <v>557</v>
      </c>
      <c r="Q30148" s="82" t="s">
        <v>91339</v>
      </c>
      <c r="R30148"/>
    </row>
    <row r="30149" spans="12:18" x14ac:dyDescent="0.25">
      <c r="L30149" t="s">
        <v>3571</v>
      </c>
      <c r="M30149" t="s">
        <v>31120</v>
      </c>
      <c r="N30149" t="s">
        <v>67403</v>
      </c>
      <c r="O30149" s="76" t="s">
        <v>4366</v>
      </c>
      <c r="P30149" s="82">
        <v>331</v>
      </c>
      <c r="Q30149" s="82" t="s">
        <v>91341</v>
      </c>
      <c r="R30149"/>
    </row>
    <row r="30150" spans="12:18" x14ac:dyDescent="0.25">
      <c r="L30150" t="s">
        <v>3571</v>
      </c>
      <c r="M30150" t="s">
        <v>31121</v>
      </c>
      <c r="N30150" t="s">
        <v>67404</v>
      </c>
      <c r="O30150" s="76" t="s">
        <v>4356</v>
      </c>
      <c r="P30150" s="82">
        <v>2150</v>
      </c>
      <c r="Q30150" s="82" t="s">
        <v>91342</v>
      </c>
      <c r="R30150"/>
    </row>
    <row r="30151" spans="12:18" x14ac:dyDescent="0.25">
      <c r="L30151" t="s">
        <v>3571</v>
      </c>
      <c r="M30151" t="s">
        <v>28066</v>
      </c>
      <c r="N30151" t="s">
        <v>67405</v>
      </c>
      <c r="O30151" s="76" t="s">
        <v>4450</v>
      </c>
      <c r="P30151" s="82">
        <v>7720</v>
      </c>
      <c r="Q30151" s="82" t="s">
        <v>72645</v>
      </c>
      <c r="R30151"/>
    </row>
    <row r="30152" spans="12:18" x14ac:dyDescent="0.25">
      <c r="L30152" t="s">
        <v>3571</v>
      </c>
      <c r="M30152" t="s">
        <v>25844</v>
      </c>
      <c r="N30152" t="s">
        <v>67406</v>
      </c>
      <c r="O30152" s="76" t="s">
        <v>4374</v>
      </c>
      <c r="P30152" s="82">
        <v>6220</v>
      </c>
      <c r="Q30152" s="82" t="s">
        <v>72645</v>
      </c>
      <c r="R30152"/>
    </row>
    <row r="30153" spans="12:18" x14ac:dyDescent="0.25">
      <c r="L30153" t="s">
        <v>3571</v>
      </c>
      <c r="M30153" t="s">
        <v>31123</v>
      </c>
      <c r="N30153" t="s">
        <v>67407</v>
      </c>
      <c r="O30153" s="76" t="s">
        <v>4356</v>
      </c>
      <c r="P30153" s="82">
        <v>899</v>
      </c>
      <c r="Q30153" s="82" t="s">
        <v>91343</v>
      </c>
      <c r="R30153"/>
    </row>
    <row r="30154" spans="12:18" x14ac:dyDescent="0.25">
      <c r="L30154" t="s">
        <v>3571</v>
      </c>
      <c r="M30154" t="s">
        <v>11113</v>
      </c>
      <c r="N30154" t="s">
        <v>67408</v>
      </c>
      <c r="O30154" s="76" t="s">
        <v>4356</v>
      </c>
      <c r="P30154" s="82">
        <v>889</v>
      </c>
      <c r="Q30154" s="82" t="s">
        <v>91344</v>
      </c>
      <c r="R30154"/>
    </row>
    <row r="30155" spans="12:18" x14ac:dyDescent="0.25">
      <c r="L30155" t="s">
        <v>3571</v>
      </c>
      <c r="M30155" t="s">
        <v>27755</v>
      </c>
      <c r="N30155" t="s">
        <v>67409</v>
      </c>
      <c r="O30155" s="76" t="s">
        <v>4356</v>
      </c>
      <c r="P30155" s="82">
        <v>590</v>
      </c>
      <c r="Q30155" s="82" t="s">
        <v>91345</v>
      </c>
      <c r="R30155"/>
    </row>
    <row r="30156" spans="12:18" x14ac:dyDescent="0.25">
      <c r="L30156" t="s">
        <v>3571</v>
      </c>
      <c r="M30156" t="s">
        <v>25845</v>
      </c>
      <c r="N30156" t="s">
        <v>67410</v>
      </c>
      <c r="O30156" s="76" t="s">
        <v>4356</v>
      </c>
      <c r="P30156" s="82">
        <v>2866</v>
      </c>
      <c r="Q30156" s="82" t="s">
        <v>91346</v>
      </c>
      <c r="R30156"/>
    </row>
    <row r="30157" spans="12:18" x14ac:dyDescent="0.25">
      <c r="L30157" t="s">
        <v>3571</v>
      </c>
      <c r="M30157" t="s">
        <v>28068</v>
      </c>
      <c r="N30157" t="s">
        <v>67411</v>
      </c>
      <c r="O30157" s="76" t="s">
        <v>4374</v>
      </c>
      <c r="P30157" s="82">
        <v>2822</v>
      </c>
      <c r="Q30157" s="82" t="s">
        <v>72645</v>
      </c>
      <c r="R30157"/>
    </row>
    <row r="30158" spans="12:18" x14ac:dyDescent="0.25">
      <c r="L30158" t="s">
        <v>3571</v>
      </c>
      <c r="M30158" t="s">
        <v>10326</v>
      </c>
      <c r="N30158" t="s">
        <v>67412</v>
      </c>
      <c r="O30158" s="76" t="s">
        <v>4356</v>
      </c>
      <c r="P30158" s="82">
        <v>1109</v>
      </c>
      <c r="Q30158" s="82" t="s">
        <v>91347</v>
      </c>
      <c r="R30158"/>
    </row>
    <row r="30159" spans="12:18" x14ac:dyDescent="0.25">
      <c r="L30159" t="s">
        <v>3571</v>
      </c>
      <c r="M30159" t="s">
        <v>30640</v>
      </c>
      <c r="N30159" t="s">
        <v>67413</v>
      </c>
      <c r="O30159" s="76" t="s">
        <v>4356</v>
      </c>
      <c r="P30159" s="82">
        <v>487</v>
      </c>
      <c r="Q30159" s="82" t="s">
        <v>91348</v>
      </c>
      <c r="R30159"/>
    </row>
    <row r="30160" spans="12:18" x14ac:dyDescent="0.25">
      <c r="L30160" t="s">
        <v>3571</v>
      </c>
      <c r="M30160" t="s">
        <v>28070</v>
      </c>
      <c r="N30160" t="s">
        <v>67414</v>
      </c>
      <c r="O30160" s="76" t="s">
        <v>4356</v>
      </c>
      <c r="P30160" s="82">
        <v>579</v>
      </c>
      <c r="Q30160" s="82" t="s">
        <v>91349</v>
      </c>
      <c r="R30160"/>
    </row>
    <row r="30161" spans="12:18" x14ac:dyDescent="0.25">
      <c r="L30161" t="s">
        <v>3571</v>
      </c>
      <c r="M30161" t="s">
        <v>27757</v>
      </c>
      <c r="N30161" t="s">
        <v>67415</v>
      </c>
      <c r="O30161" s="76" t="s">
        <v>4356</v>
      </c>
      <c r="P30161" s="82">
        <v>1237</v>
      </c>
      <c r="Q30161" s="82" t="s">
        <v>91350</v>
      </c>
      <c r="R30161"/>
    </row>
    <row r="30162" spans="12:18" x14ac:dyDescent="0.25">
      <c r="L30162" t="s">
        <v>3571</v>
      </c>
      <c r="M30162" t="s">
        <v>27759</v>
      </c>
      <c r="N30162" t="s">
        <v>67416</v>
      </c>
      <c r="O30162" s="76" t="s">
        <v>4374</v>
      </c>
      <c r="P30162" s="82">
        <v>3433</v>
      </c>
      <c r="Q30162" s="82" t="s">
        <v>72645</v>
      </c>
      <c r="R30162"/>
    </row>
    <row r="30163" spans="12:18" x14ac:dyDescent="0.25">
      <c r="L30163" t="s">
        <v>3571</v>
      </c>
      <c r="M30163" t="s">
        <v>25348</v>
      </c>
      <c r="N30163" t="s">
        <v>67417</v>
      </c>
      <c r="O30163" s="76" t="s">
        <v>4356</v>
      </c>
      <c r="P30163" s="82">
        <v>649</v>
      </c>
      <c r="Q30163" s="82" t="s">
        <v>91351</v>
      </c>
      <c r="R30163"/>
    </row>
    <row r="30164" spans="12:18" x14ac:dyDescent="0.25">
      <c r="L30164" t="s">
        <v>3571</v>
      </c>
      <c r="M30164" t="s">
        <v>31127</v>
      </c>
      <c r="N30164" t="s">
        <v>67418</v>
      </c>
      <c r="O30164" s="76" t="s">
        <v>4356</v>
      </c>
      <c r="P30164" s="82">
        <v>656</v>
      </c>
      <c r="Q30164" s="82" t="s">
        <v>91352</v>
      </c>
      <c r="R30164"/>
    </row>
    <row r="30165" spans="12:18" x14ac:dyDescent="0.25">
      <c r="L30165" t="s">
        <v>3571</v>
      </c>
      <c r="M30165" t="s">
        <v>27763</v>
      </c>
      <c r="N30165" t="s">
        <v>67419</v>
      </c>
      <c r="O30165" s="76" t="s">
        <v>4356</v>
      </c>
      <c r="P30165" s="82">
        <v>602</v>
      </c>
      <c r="Q30165" s="82" t="s">
        <v>91353</v>
      </c>
      <c r="R30165"/>
    </row>
    <row r="30166" spans="12:18" x14ac:dyDescent="0.25">
      <c r="L30166" t="s">
        <v>3571</v>
      </c>
      <c r="M30166" t="s">
        <v>25846</v>
      </c>
      <c r="N30166" t="s">
        <v>67420</v>
      </c>
      <c r="O30166" s="76" t="s">
        <v>4356</v>
      </c>
      <c r="P30166" s="82">
        <v>1001</v>
      </c>
      <c r="Q30166" s="82" t="s">
        <v>91354</v>
      </c>
      <c r="R30166"/>
    </row>
    <row r="30167" spans="12:18" x14ac:dyDescent="0.25">
      <c r="L30167" t="s">
        <v>3571</v>
      </c>
      <c r="M30167" t="s">
        <v>27762</v>
      </c>
      <c r="N30167" t="s">
        <v>67421</v>
      </c>
      <c r="O30167" s="76" t="s">
        <v>4374</v>
      </c>
      <c r="P30167" s="82">
        <v>14886</v>
      </c>
      <c r="Q30167" s="82" t="s">
        <v>72645</v>
      </c>
      <c r="R30167"/>
    </row>
    <row r="30168" spans="12:18" x14ac:dyDescent="0.25">
      <c r="L30168" t="s">
        <v>3571</v>
      </c>
      <c r="M30168" t="s">
        <v>31129</v>
      </c>
      <c r="N30168" t="s">
        <v>67422</v>
      </c>
      <c r="O30168" s="76" t="s">
        <v>4366</v>
      </c>
      <c r="P30168" s="82">
        <v>247</v>
      </c>
      <c r="Q30168" s="82" t="s">
        <v>91355</v>
      </c>
      <c r="R30168"/>
    </row>
    <row r="30169" spans="12:18" x14ac:dyDescent="0.25">
      <c r="L30169" t="s">
        <v>3571</v>
      </c>
      <c r="M30169" t="s">
        <v>28074</v>
      </c>
      <c r="N30169" t="s">
        <v>67423</v>
      </c>
      <c r="O30169" s="76" t="s">
        <v>4356</v>
      </c>
      <c r="P30169" s="82">
        <v>1066</v>
      </c>
      <c r="Q30169" s="82" t="s">
        <v>91356</v>
      </c>
      <c r="R30169"/>
    </row>
    <row r="30170" spans="12:18" x14ac:dyDescent="0.25">
      <c r="L30170" t="s">
        <v>3571</v>
      </c>
      <c r="M30170" t="s">
        <v>30643</v>
      </c>
      <c r="N30170" t="s">
        <v>67424</v>
      </c>
      <c r="O30170" s="76" t="s">
        <v>4374</v>
      </c>
      <c r="P30170" s="82">
        <v>5574</v>
      </c>
      <c r="Q30170" s="82" t="s">
        <v>72645</v>
      </c>
      <c r="R30170"/>
    </row>
    <row r="30171" spans="12:18" x14ac:dyDescent="0.25">
      <c r="L30171" t="s">
        <v>3571</v>
      </c>
      <c r="M30171" t="s">
        <v>27765</v>
      </c>
      <c r="N30171" t="s">
        <v>67425</v>
      </c>
      <c r="O30171" s="76" t="s">
        <v>4366</v>
      </c>
      <c r="P30171" s="82">
        <v>218</v>
      </c>
      <c r="Q30171" s="82" t="s">
        <v>91357</v>
      </c>
      <c r="R30171"/>
    </row>
    <row r="30172" spans="12:18" x14ac:dyDescent="0.25">
      <c r="L30172" t="s">
        <v>3571</v>
      </c>
      <c r="M30172" t="s">
        <v>7545</v>
      </c>
      <c r="N30172" t="s">
        <v>67426</v>
      </c>
      <c r="O30172" s="76" t="s">
        <v>4366</v>
      </c>
      <c r="P30172" s="82">
        <v>418</v>
      </c>
      <c r="Q30172" s="82" t="s">
        <v>91358</v>
      </c>
      <c r="R30172"/>
    </row>
    <row r="30173" spans="12:18" x14ac:dyDescent="0.25">
      <c r="L30173" t="s">
        <v>3571</v>
      </c>
      <c r="M30173" t="s">
        <v>25847</v>
      </c>
      <c r="N30173" t="s">
        <v>67427</v>
      </c>
      <c r="O30173" s="76" t="s">
        <v>4356</v>
      </c>
      <c r="P30173" s="82">
        <v>575</v>
      </c>
      <c r="Q30173" s="82" t="s">
        <v>91359</v>
      </c>
      <c r="R30173"/>
    </row>
    <row r="30174" spans="12:18" x14ac:dyDescent="0.25">
      <c r="L30174" t="s">
        <v>3571</v>
      </c>
      <c r="M30174" t="s">
        <v>27767</v>
      </c>
      <c r="N30174" t="s">
        <v>67428</v>
      </c>
      <c r="O30174" s="76" t="s">
        <v>4356</v>
      </c>
      <c r="P30174" s="82">
        <v>931</v>
      </c>
      <c r="Q30174" s="82" t="s">
        <v>91360</v>
      </c>
      <c r="R30174"/>
    </row>
    <row r="30175" spans="12:18" x14ac:dyDescent="0.25">
      <c r="L30175" t="s">
        <v>3571</v>
      </c>
      <c r="M30175" t="s">
        <v>31131</v>
      </c>
      <c r="N30175" t="s">
        <v>67429</v>
      </c>
      <c r="O30175" s="76" t="s">
        <v>4366</v>
      </c>
      <c r="P30175" s="82">
        <v>167</v>
      </c>
      <c r="Q30175" s="82" t="s">
        <v>91361</v>
      </c>
      <c r="R30175"/>
    </row>
    <row r="30176" spans="12:18" x14ac:dyDescent="0.25">
      <c r="L30176" t="s">
        <v>3571</v>
      </c>
      <c r="M30176" t="s">
        <v>31132</v>
      </c>
      <c r="N30176" t="s">
        <v>67430</v>
      </c>
      <c r="O30176" s="76" t="s">
        <v>4356</v>
      </c>
      <c r="P30176" s="82">
        <v>239</v>
      </c>
      <c r="Q30176" s="82" t="s">
        <v>91362</v>
      </c>
      <c r="R30176"/>
    </row>
    <row r="30177" spans="12:18" x14ac:dyDescent="0.25">
      <c r="L30177" t="s">
        <v>3571</v>
      </c>
      <c r="M30177" t="s">
        <v>31134</v>
      </c>
      <c r="N30177" t="s">
        <v>67431</v>
      </c>
      <c r="O30177" s="76" t="s">
        <v>4374</v>
      </c>
      <c r="P30177" s="82">
        <v>1366</v>
      </c>
      <c r="Q30177" s="82" t="s">
        <v>72645</v>
      </c>
      <c r="R30177"/>
    </row>
    <row r="30178" spans="12:18" x14ac:dyDescent="0.25">
      <c r="L30178" t="s">
        <v>3571</v>
      </c>
      <c r="M30178" t="s">
        <v>30647</v>
      </c>
      <c r="N30178" t="s">
        <v>67432</v>
      </c>
      <c r="O30178" s="76" t="s">
        <v>4366</v>
      </c>
      <c r="P30178" s="82">
        <v>114</v>
      </c>
      <c r="Q30178" s="82" t="s">
        <v>91363</v>
      </c>
      <c r="R30178"/>
    </row>
    <row r="30179" spans="12:18" x14ac:dyDescent="0.25">
      <c r="L30179" t="s">
        <v>3571</v>
      </c>
      <c r="M30179" t="s">
        <v>27769</v>
      </c>
      <c r="N30179" t="s">
        <v>67433</v>
      </c>
      <c r="O30179" s="76" t="s">
        <v>4356</v>
      </c>
      <c r="P30179" s="82">
        <v>689</v>
      </c>
      <c r="Q30179" s="82" t="s">
        <v>91364</v>
      </c>
      <c r="R30179"/>
    </row>
    <row r="30180" spans="12:18" x14ac:dyDescent="0.25">
      <c r="L30180" t="s">
        <v>3571</v>
      </c>
      <c r="M30180" t="s">
        <v>25848</v>
      </c>
      <c r="N30180" t="s">
        <v>67434</v>
      </c>
      <c r="O30180" s="76" t="s">
        <v>4356</v>
      </c>
      <c r="P30180" s="82">
        <v>1306</v>
      </c>
      <c r="Q30180" s="82" t="s">
        <v>91366</v>
      </c>
      <c r="R30180"/>
    </row>
    <row r="30181" spans="12:18" x14ac:dyDescent="0.25">
      <c r="L30181" t="s">
        <v>3571</v>
      </c>
      <c r="M30181" t="s">
        <v>28077</v>
      </c>
      <c r="N30181" t="s">
        <v>67435</v>
      </c>
      <c r="O30181" s="76" t="s">
        <v>4366</v>
      </c>
      <c r="P30181" s="82">
        <v>209</v>
      </c>
      <c r="Q30181" s="82" t="s">
        <v>91367</v>
      </c>
      <c r="R30181"/>
    </row>
    <row r="30182" spans="12:18" x14ac:dyDescent="0.25">
      <c r="L30182" t="s">
        <v>3571</v>
      </c>
      <c r="M30182" t="s">
        <v>30649</v>
      </c>
      <c r="N30182" t="s">
        <v>67436</v>
      </c>
      <c r="O30182" s="76" t="s">
        <v>4366</v>
      </c>
      <c r="P30182" s="82">
        <v>151</v>
      </c>
      <c r="Q30182" s="82" t="s">
        <v>91368</v>
      </c>
      <c r="R30182"/>
    </row>
    <row r="30183" spans="12:18" x14ac:dyDescent="0.25">
      <c r="L30183" t="s">
        <v>3571</v>
      </c>
      <c r="M30183" t="s">
        <v>27771</v>
      </c>
      <c r="N30183" t="s">
        <v>67437</v>
      </c>
      <c r="O30183" s="76" t="s">
        <v>4366</v>
      </c>
      <c r="P30183" s="82">
        <v>172</v>
      </c>
      <c r="Q30183" s="82" t="s">
        <v>91369</v>
      </c>
      <c r="R30183"/>
    </row>
    <row r="30184" spans="12:18" x14ac:dyDescent="0.25">
      <c r="L30184" t="s">
        <v>3571</v>
      </c>
      <c r="M30184" t="s">
        <v>30651</v>
      </c>
      <c r="N30184" t="s">
        <v>67438</v>
      </c>
      <c r="O30184" s="76" t="s">
        <v>4366</v>
      </c>
      <c r="P30184" s="82">
        <v>155</v>
      </c>
      <c r="Q30184" s="82" t="s">
        <v>91370</v>
      </c>
      <c r="R30184"/>
    </row>
    <row r="30185" spans="12:18" x14ac:dyDescent="0.25">
      <c r="L30185" t="s">
        <v>3571</v>
      </c>
      <c r="M30185" t="s">
        <v>28079</v>
      </c>
      <c r="N30185" t="s">
        <v>67439</v>
      </c>
      <c r="O30185" s="76" t="s">
        <v>4356</v>
      </c>
      <c r="P30185" s="82">
        <v>1479</v>
      </c>
      <c r="Q30185" s="82" t="s">
        <v>91371</v>
      </c>
      <c r="R30185"/>
    </row>
    <row r="30186" spans="12:18" x14ac:dyDescent="0.25">
      <c r="L30186" t="s">
        <v>3571</v>
      </c>
      <c r="M30186" t="s">
        <v>30653</v>
      </c>
      <c r="N30186" t="s">
        <v>67440</v>
      </c>
      <c r="O30186" s="76" t="s">
        <v>4374</v>
      </c>
      <c r="P30186" s="82">
        <v>1176</v>
      </c>
      <c r="Q30186" s="82" t="s">
        <v>72645</v>
      </c>
      <c r="R30186"/>
    </row>
    <row r="30187" spans="12:18" x14ac:dyDescent="0.25">
      <c r="L30187" t="s">
        <v>3571</v>
      </c>
      <c r="M30187" t="s">
        <v>25849</v>
      </c>
      <c r="N30187" t="s">
        <v>67441</v>
      </c>
      <c r="O30187" s="76" t="s">
        <v>4356</v>
      </c>
      <c r="P30187" s="82">
        <v>1028</v>
      </c>
      <c r="Q30187" s="82" t="s">
        <v>91372</v>
      </c>
      <c r="R30187"/>
    </row>
    <row r="30188" spans="12:18" x14ac:dyDescent="0.25">
      <c r="L30188" t="s">
        <v>3571</v>
      </c>
      <c r="M30188" t="s">
        <v>25850</v>
      </c>
      <c r="N30188" t="s">
        <v>67442</v>
      </c>
      <c r="O30188" s="76" t="s">
        <v>4356</v>
      </c>
      <c r="P30188" s="82">
        <v>165</v>
      </c>
      <c r="Q30188" s="82" t="s">
        <v>91373</v>
      </c>
      <c r="R30188"/>
    </row>
    <row r="30189" spans="12:18" x14ac:dyDescent="0.25">
      <c r="L30189" t="s">
        <v>3571</v>
      </c>
      <c r="M30189" t="s">
        <v>27772</v>
      </c>
      <c r="N30189" t="s">
        <v>67443</v>
      </c>
      <c r="O30189" s="76" t="s">
        <v>4374</v>
      </c>
      <c r="P30189" s="82">
        <v>840</v>
      </c>
      <c r="Q30189" s="82" t="s">
        <v>72645</v>
      </c>
      <c r="R30189"/>
    </row>
    <row r="30190" spans="12:18" x14ac:dyDescent="0.25">
      <c r="L30190" t="s">
        <v>3571</v>
      </c>
      <c r="M30190" t="s">
        <v>27773</v>
      </c>
      <c r="N30190" t="s">
        <v>67444</v>
      </c>
      <c r="O30190" s="76" t="s">
        <v>4374</v>
      </c>
      <c r="P30190" s="82">
        <v>8657</v>
      </c>
      <c r="Q30190" s="82" t="s">
        <v>72645</v>
      </c>
      <c r="R30190"/>
    </row>
    <row r="30191" spans="12:18" x14ac:dyDescent="0.25">
      <c r="L30191" t="s">
        <v>3571</v>
      </c>
      <c r="M30191" t="s">
        <v>30655</v>
      </c>
      <c r="N30191" t="s">
        <v>67445</v>
      </c>
      <c r="O30191" s="76" t="s">
        <v>4356</v>
      </c>
      <c r="P30191" s="82">
        <v>1414</v>
      </c>
      <c r="Q30191" s="82" t="s">
        <v>91374</v>
      </c>
      <c r="R30191"/>
    </row>
    <row r="30192" spans="12:18" x14ac:dyDescent="0.25">
      <c r="L30192" t="s">
        <v>3571</v>
      </c>
      <c r="M30192" t="s">
        <v>27775</v>
      </c>
      <c r="N30192" t="s">
        <v>67446</v>
      </c>
      <c r="O30192" s="76" t="s">
        <v>4356</v>
      </c>
      <c r="P30192" s="82">
        <v>2451</v>
      </c>
      <c r="Q30192" s="82" t="s">
        <v>91375</v>
      </c>
      <c r="R30192"/>
    </row>
    <row r="30193" spans="12:18" x14ac:dyDescent="0.25">
      <c r="L30193" t="s">
        <v>3571</v>
      </c>
      <c r="M30193" t="s">
        <v>28083</v>
      </c>
      <c r="N30193" t="s">
        <v>67447</v>
      </c>
      <c r="O30193" s="76" t="s">
        <v>4366</v>
      </c>
      <c r="P30193" s="82">
        <v>109</v>
      </c>
      <c r="Q30193" s="82" t="s">
        <v>91376</v>
      </c>
      <c r="R30193"/>
    </row>
    <row r="30194" spans="12:18" x14ac:dyDescent="0.25">
      <c r="L30194" t="s">
        <v>3571</v>
      </c>
      <c r="M30194" t="s">
        <v>28085</v>
      </c>
      <c r="N30194" t="s">
        <v>67448</v>
      </c>
      <c r="O30194" s="76" t="s">
        <v>4374</v>
      </c>
      <c r="P30194" s="82">
        <v>2480</v>
      </c>
      <c r="Q30194" s="82" t="s">
        <v>72645</v>
      </c>
      <c r="R30194"/>
    </row>
    <row r="30195" spans="12:18" x14ac:dyDescent="0.25">
      <c r="L30195" t="s">
        <v>3571</v>
      </c>
      <c r="M30195" t="s">
        <v>30658</v>
      </c>
      <c r="N30195" t="s">
        <v>67449</v>
      </c>
      <c r="O30195" s="76" t="s">
        <v>4366</v>
      </c>
      <c r="P30195" s="82">
        <v>269</v>
      </c>
      <c r="Q30195" s="82" t="s">
        <v>91377</v>
      </c>
      <c r="R30195"/>
    </row>
    <row r="30196" spans="12:18" x14ac:dyDescent="0.25">
      <c r="L30196" t="s">
        <v>3571</v>
      </c>
      <c r="M30196" t="s">
        <v>30660</v>
      </c>
      <c r="N30196" t="s">
        <v>67450</v>
      </c>
      <c r="O30196" s="76" t="s">
        <v>4450</v>
      </c>
      <c r="P30196" s="82">
        <v>1147</v>
      </c>
      <c r="Q30196" s="82" t="s">
        <v>72645</v>
      </c>
      <c r="R30196"/>
    </row>
    <row r="30197" spans="12:18" x14ac:dyDescent="0.25">
      <c r="L30197" t="s">
        <v>3571</v>
      </c>
      <c r="M30197" t="s">
        <v>30663</v>
      </c>
      <c r="N30197" t="s">
        <v>67451</v>
      </c>
      <c r="O30197" s="76" t="s">
        <v>4356</v>
      </c>
      <c r="P30197" s="82">
        <v>4095</v>
      </c>
      <c r="Q30197" s="82" t="s">
        <v>91378</v>
      </c>
      <c r="R30197"/>
    </row>
    <row r="30198" spans="12:18" x14ac:dyDescent="0.25">
      <c r="L30198" t="s">
        <v>3571</v>
      </c>
      <c r="M30198" t="s">
        <v>27776</v>
      </c>
      <c r="N30198" t="s">
        <v>67452</v>
      </c>
      <c r="O30198" s="76" t="s">
        <v>4356</v>
      </c>
      <c r="P30198" s="82">
        <v>573</v>
      </c>
      <c r="Q30198" s="82" t="s">
        <v>91379</v>
      </c>
      <c r="R30198"/>
    </row>
    <row r="30199" spans="12:18" x14ac:dyDescent="0.25">
      <c r="L30199" t="s">
        <v>3571</v>
      </c>
      <c r="M30199" t="s">
        <v>30664</v>
      </c>
      <c r="N30199" t="s">
        <v>67453</v>
      </c>
      <c r="O30199" s="76" t="s">
        <v>4366</v>
      </c>
      <c r="P30199" s="82">
        <v>255</v>
      </c>
      <c r="Q30199" s="82" t="s">
        <v>91380</v>
      </c>
      <c r="R30199"/>
    </row>
    <row r="30200" spans="12:18" x14ac:dyDescent="0.25">
      <c r="L30200" t="s">
        <v>3571</v>
      </c>
      <c r="M30200" t="s">
        <v>25851</v>
      </c>
      <c r="N30200" t="s">
        <v>67454</v>
      </c>
      <c r="O30200" s="76" t="s">
        <v>4374</v>
      </c>
      <c r="P30200" s="82">
        <v>2604</v>
      </c>
      <c r="Q30200" s="82" t="s">
        <v>72645</v>
      </c>
      <c r="R30200"/>
    </row>
    <row r="30201" spans="12:18" x14ac:dyDescent="0.25">
      <c r="L30201" t="s">
        <v>3571</v>
      </c>
      <c r="M30201" t="s">
        <v>25852</v>
      </c>
      <c r="N30201" t="s">
        <v>67455</v>
      </c>
      <c r="O30201" s="76" t="s">
        <v>4356</v>
      </c>
      <c r="P30201" s="82">
        <v>642</v>
      </c>
      <c r="Q30201" s="82" t="s">
        <v>91382</v>
      </c>
      <c r="R30201"/>
    </row>
    <row r="30202" spans="12:18" x14ac:dyDescent="0.25">
      <c r="L30202" t="s">
        <v>3571</v>
      </c>
      <c r="M30202" t="s">
        <v>28087</v>
      </c>
      <c r="N30202" t="s">
        <v>67456</v>
      </c>
      <c r="O30202" s="76" t="s">
        <v>4366</v>
      </c>
      <c r="P30202" s="82">
        <v>254</v>
      </c>
      <c r="Q30202" s="82" t="s">
        <v>91383</v>
      </c>
      <c r="R30202"/>
    </row>
    <row r="30203" spans="12:18" x14ac:dyDescent="0.25">
      <c r="L30203" t="s">
        <v>3571</v>
      </c>
      <c r="M30203" t="s">
        <v>27778</v>
      </c>
      <c r="N30203" t="s">
        <v>67457</v>
      </c>
      <c r="O30203" s="76" t="s">
        <v>4366</v>
      </c>
      <c r="P30203" s="82">
        <v>166</v>
      </c>
      <c r="Q30203" s="82" t="s">
        <v>91385</v>
      </c>
      <c r="R30203"/>
    </row>
    <row r="30204" spans="12:18" x14ac:dyDescent="0.25">
      <c r="L30204" t="s">
        <v>3571</v>
      </c>
      <c r="M30204" t="s">
        <v>30667</v>
      </c>
      <c r="N30204" t="s">
        <v>67458</v>
      </c>
      <c r="O30204" s="76" t="s">
        <v>4356</v>
      </c>
      <c r="P30204" s="82">
        <v>806</v>
      </c>
      <c r="Q30204" s="82" t="s">
        <v>91386</v>
      </c>
      <c r="R30204"/>
    </row>
    <row r="30205" spans="12:18" x14ac:dyDescent="0.25">
      <c r="L30205" t="s">
        <v>3571</v>
      </c>
      <c r="M30205" t="s">
        <v>28089</v>
      </c>
      <c r="N30205" t="s">
        <v>67459</v>
      </c>
      <c r="O30205" s="76" t="s">
        <v>4374</v>
      </c>
      <c r="P30205" s="82">
        <v>1014</v>
      </c>
      <c r="Q30205" s="82" t="s">
        <v>72645</v>
      </c>
      <c r="R30205"/>
    </row>
    <row r="30206" spans="12:18" x14ac:dyDescent="0.25">
      <c r="L30206" t="s">
        <v>3571</v>
      </c>
      <c r="M30206" t="s">
        <v>31138</v>
      </c>
      <c r="N30206" t="s">
        <v>67460</v>
      </c>
      <c r="O30206" s="76" t="s">
        <v>4356</v>
      </c>
      <c r="P30206" s="82">
        <v>588</v>
      </c>
      <c r="Q30206" s="82" t="s">
        <v>91387</v>
      </c>
      <c r="R30206"/>
    </row>
    <row r="30207" spans="12:18" x14ac:dyDescent="0.25">
      <c r="L30207" t="s">
        <v>3571</v>
      </c>
      <c r="M30207" t="s">
        <v>31140</v>
      </c>
      <c r="N30207" t="s">
        <v>67461</v>
      </c>
      <c r="O30207" s="76" t="s">
        <v>4356</v>
      </c>
      <c r="P30207" s="82">
        <v>686</v>
      </c>
      <c r="Q30207" s="82" t="s">
        <v>91388</v>
      </c>
      <c r="R30207"/>
    </row>
    <row r="30208" spans="12:18" x14ac:dyDescent="0.25">
      <c r="L30208" t="s">
        <v>3571</v>
      </c>
      <c r="M30208" t="s">
        <v>31142</v>
      </c>
      <c r="N30208" t="s">
        <v>67462</v>
      </c>
      <c r="O30208" s="76" t="s">
        <v>4366</v>
      </c>
      <c r="P30208" s="82">
        <v>308</v>
      </c>
      <c r="Q30208" s="82" t="s">
        <v>91389</v>
      </c>
      <c r="R30208"/>
    </row>
    <row r="30209" spans="12:18" x14ac:dyDescent="0.25">
      <c r="L30209" t="s">
        <v>3571</v>
      </c>
      <c r="M30209" t="s">
        <v>27780</v>
      </c>
      <c r="N30209" t="s">
        <v>67463</v>
      </c>
      <c r="O30209" s="76" t="s">
        <v>4366</v>
      </c>
      <c r="P30209" s="82">
        <v>362</v>
      </c>
      <c r="Q30209" s="82" t="s">
        <v>91390</v>
      </c>
      <c r="R30209"/>
    </row>
    <row r="30210" spans="12:18" x14ac:dyDescent="0.25">
      <c r="L30210" t="s">
        <v>3571</v>
      </c>
      <c r="M30210" t="s">
        <v>25853</v>
      </c>
      <c r="N30210" t="s">
        <v>67464</v>
      </c>
      <c r="O30210" s="76" t="s">
        <v>4374</v>
      </c>
      <c r="P30210" s="82">
        <v>687</v>
      </c>
      <c r="Q30210" s="82" t="s">
        <v>72645</v>
      </c>
      <c r="R30210"/>
    </row>
    <row r="30211" spans="12:18" x14ac:dyDescent="0.25">
      <c r="L30211" t="s">
        <v>3571</v>
      </c>
      <c r="M30211" t="s">
        <v>27781</v>
      </c>
      <c r="N30211" t="s">
        <v>67465</v>
      </c>
      <c r="O30211" s="76" t="s">
        <v>4374</v>
      </c>
      <c r="P30211" s="82">
        <v>4337</v>
      </c>
      <c r="Q30211" s="82" t="s">
        <v>72645</v>
      </c>
      <c r="R30211"/>
    </row>
    <row r="30212" spans="12:18" x14ac:dyDescent="0.25">
      <c r="L30212" t="s">
        <v>3571</v>
      </c>
      <c r="M30212" t="s">
        <v>28091</v>
      </c>
      <c r="N30212" t="s">
        <v>67466</v>
      </c>
      <c r="O30212" s="76" t="s">
        <v>4356</v>
      </c>
      <c r="P30212" s="82">
        <v>1527</v>
      </c>
      <c r="Q30212" s="82" t="s">
        <v>91391</v>
      </c>
      <c r="R30212"/>
    </row>
    <row r="30213" spans="12:18" x14ac:dyDescent="0.25">
      <c r="L30213" t="s">
        <v>3571</v>
      </c>
      <c r="M30213" t="s">
        <v>25854</v>
      </c>
      <c r="N30213" t="s">
        <v>67467</v>
      </c>
      <c r="O30213" s="76" t="s">
        <v>4374</v>
      </c>
      <c r="P30213" s="82">
        <v>2096</v>
      </c>
      <c r="Q30213" s="82" t="s">
        <v>72645</v>
      </c>
      <c r="R30213"/>
    </row>
    <row r="30214" spans="12:18" x14ac:dyDescent="0.25">
      <c r="L30214" t="s">
        <v>3571</v>
      </c>
      <c r="M30214" t="s">
        <v>15596</v>
      </c>
      <c r="N30214" t="s">
        <v>67468</v>
      </c>
      <c r="O30214" s="76" t="s">
        <v>4356</v>
      </c>
      <c r="P30214" s="82">
        <v>1963</v>
      </c>
      <c r="Q30214" s="82" t="s">
        <v>91392</v>
      </c>
      <c r="R30214"/>
    </row>
    <row r="30215" spans="12:18" x14ac:dyDescent="0.25">
      <c r="L30215" t="s">
        <v>3571</v>
      </c>
      <c r="M30215" t="s">
        <v>27782</v>
      </c>
      <c r="N30215" t="s">
        <v>67469</v>
      </c>
      <c r="O30215" s="76" t="s">
        <v>4374</v>
      </c>
      <c r="P30215" s="82">
        <v>551</v>
      </c>
      <c r="Q30215" s="82" t="s">
        <v>72645</v>
      </c>
      <c r="R30215"/>
    </row>
    <row r="30216" spans="12:18" x14ac:dyDescent="0.25">
      <c r="L30216" t="s">
        <v>3571</v>
      </c>
      <c r="M30216" t="s">
        <v>28025</v>
      </c>
      <c r="N30216" t="s">
        <v>67470</v>
      </c>
      <c r="O30216" s="76" t="s">
        <v>4356</v>
      </c>
      <c r="P30216" s="82">
        <v>773</v>
      </c>
      <c r="Q30216" s="82" t="s">
        <v>91266</v>
      </c>
      <c r="R30216"/>
    </row>
    <row r="30217" spans="12:18" x14ac:dyDescent="0.25">
      <c r="L30217" t="s">
        <v>3571</v>
      </c>
      <c r="M30217" t="s">
        <v>28030</v>
      </c>
      <c r="N30217" t="s">
        <v>67471</v>
      </c>
      <c r="O30217" s="76" t="s">
        <v>4374</v>
      </c>
      <c r="P30217" s="82">
        <v>1313</v>
      </c>
      <c r="Q30217" s="82" t="s">
        <v>72645</v>
      </c>
      <c r="R30217"/>
    </row>
    <row r="30218" spans="12:18" x14ac:dyDescent="0.25">
      <c r="L30218" t="s">
        <v>3571</v>
      </c>
      <c r="M30218" t="s">
        <v>25836</v>
      </c>
      <c r="N30218" t="s">
        <v>67472</v>
      </c>
      <c r="O30218" s="76" t="s">
        <v>4356</v>
      </c>
      <c r="P30218" s="82">
        <v>1454</v>
      </c>
      <c r="Q30218" s="82" t="s">
        <v>91284</v>
      </c>
      <c r="R30218"/>
    </row>
    <row r="30219" spans="12:18" x14ac:dyDescent="0.25">
      <c r="L30219" t="s">
        <v>3571</v>
      </c>
      <c r="M30219" t="s">
        <v>31092</v>
      </c>
      <c r="N30219" t="s">
        <v>67473</v>
      </c>
      <c r="O30219" s="76" t="s">
        <v>4366</v>
      </c>
      <c r="P30219" s="82">
        <v>169</v>
      </c>
      <c r="Q30219" s="82" t="s">
        <v>91285</v>
      </c>
      <c r="R30219"/>
    </row>
    <row r="30220" spans="12:18" x14ac:dyDescent="0.25">
      <c r="L30220" t="s">
        <v>3571</v>
      </c>
      <c r="M30220" t="s">
        <v>25837</v>
      </c>
      <c r="N30220" t="s">
        <v>67474</v>
      </c>
      <c r="O30220" s="76" t="s">
        <v>4356</v>
      </c>
      <c r="P30220" s="82">
        <v>2418</v>
      </c>
      <c r="Q30220" s="82" t="s">
        <v>91286</v>
      </c>
      <c r="R30220"/>
    </row>
    <row r="30221" spans="12:18" x14ac:dyDescent="0.25">
      <c r="L30221" t="s">
        <v>3571</v>
      </c>
      <c r="M30221" t="s">
        <v>28040</v>
      </c>
      <c r="N30221" t="s">
        <v>67475</v>
      </c>
      <c r="O30221" s="76" t="s">
        <v>4366</v>
      </c>
      <c r="P30221" s="82">
        <v>443</v>
      </c>
      <c r="Q30221" s="82" t="s">
        <v>91290</v>
      </c>
      <c r="R30221"/>
    </row>
    <row r="30222" spans="12:18" x14ac:dyDescent="0.25">
      <c r="L30222" t="s">
        <v>3571</v>
      </c>
      <c r="M30222" t="s">
        <v>28036</v>
      </c>
      <c r="N30222" t="s">
        <v>67476</v>
      </c>
      <c r="O30222" s="76" t="s">
        <v>4356</v>
      </c>
      <c r="P30222" s="82">
        <v>946</v>
      </c>
      <c r="Q30222" s="82" t="s">
        <v>91287</v>
      </c>
      <c r="R30222"/>
    </row>
    <row r="30223" spans="12:18" x14ac:dyDescent="0.25">
      <c r="L30223" t="s">
        <v>3571</v>
      </c>
      <c r="M30223" t="s">
        <v>27730</v>
      </c>
      <c r="N30223" t="s">
        <v>67477</v>
      </c>
      <c r="O30223" s="76" t="s">
        <v>4366</v>
      </c>
      <c r="P30223" s="82">
        <v>243</v>
      </c>
      <c r="Q30223" s="82" t="s">
        <v>91288</v>
      </c>
      <c r="R30223"/>
    </row>
    <row r="30224" spans="12:18" x14ac:dyDescent="0.25">
      <c r="L30224" t="s">
        <v>3571</v>
      </c>
      <c r="M30224" t="s">
        <v>31114</v>
      </c>
      <c r="N30224" t="s">
        <v>67478</v>
      </c>
      <c r="O30224" s="76" t="s">
        <v>4356</v>
      </c>
      <c r="P30224" s="82">
        <v>671</v>
      </c>
      <c r="Q30224" s="82" t="s">
        <v>91327</v>
      </c>
      <c r="R30224"/>
    </row>
    <row r="30225" spans="12:18" x14ac:dyDescent="0.25">
      <c r="L30225" t="s">
        <v>3571</v>
      </c>
      <c r="M30225" t="s">
        <v>28072</v>
      </c>
      <c r="N30225" t="s">
        <v>67479</v>
      </c>
      <c r="O30225" s="76" t="s">
        <v>4374</v>
      </c>
      <c r="P30225" s="82">
        <v>4860</v>
      </c>
      <c r="Q30225" s="82" t="s">
        <v>72645</v>
      </c>
      <c r="R30225"/>
    </row>
    <row r="30226" spans="12:18" x14ac:dyDescent="0.25">
      <c r="L30226" t="s">
        <v>3571</v>
      </c>
      <c r="M30226" t="s">
        <v>27761</v>
      </c>
      <c r="N30226" t="s">
        <v>67480</v>
      </c>
      <c r="O30226" s="76" t="s">
        <v>4374</v>
      </c>
      <c r="P30226" s="82">
        <v>9619</v>
      </c>
      <c r="Q30226" s="82" t="s">
        <v>72645</v>
      </c>
      <c r="R30226"/>
    </row>
    <row r="30227" spans="12:18" x14ac:dyDescent="0.25">
      <c r="L30227" t="s">
        <v>3571</v>
      </c>
      <c r="M30227" t="s">
        <v>28076</v>
      </c>
      <c r="N30227" t="s">
        <v>67481</v>
      </c>
      <c r="O30227" s="76" t="s">
        <v>4356</v>
      </c>
      <c r="P30227" s="82">
        <v>784</v>
      </c>
      <c r="Q30227" s="82" t="s">
        <v>91365</v>
      </c>
      <c r="R30227"/>
    </row>
    <row r="30228" spans="12:18" x14ac:dyDescent="0.25">
      <c r="L30228" t="s">
        <v>3571</v>
      </c>
      <c r="M30228" t="s">
        <v>28080</v>
      </c>
      <c r="N30228" t="s">
        <v>67482</v>
      </c>
      <c r="O30228" s="76" t="s">
        <v>4374</v>
      </c>
      <c r="P30228" s="82">
        <v>2786</v>
      </c>
      <c r="Q30228" s="82" t="s">
        <v>72645</v>
      </c>
      <c r="R30228"/>
    </row>
    <row r="30229" spans="12:18" x14ac:dyDescent="0.25">
      <c r="L30229" t="s">
        <v>3571</v>
      </c>
      <c r="M30229" t="s">
        <v>30665</v>
      </c>
      <c r="N30229" t="s">
        <v>67483</v>
      </c>
      <c r="O30229" s="76" t="s">
        <v>4366</v>
      </c>
      <c r="P30229" s="82">
        <v>300</v>
      </c>
      <c r="Q30229" s="82" t="s">
        <v>91381</v>
      </c>
      <c r="R30229"/>
    </row>
    <row r="30230" spans="12:18" x14ac:dyDescent="0.25">
      <c r="L30230" t="s">
        <v>3571</v>
      </c>
      <c r="M30230" t="s">
        <v>31136</v>
      </c>
      <c r="N30230" t="s">
        <v>67484</v>
      </c>
      <c r="O30230" s="76" t="s">
        <v>4356</v>
      </c>
      <c r="P30230" s="82">
        <v>1629</v>
      </c>
      <c r="Q30230" s="82" t="s">
        <v>91384</v>
      </c>
      <c r="R30230"/>
    </row>
    <row r="30231" spans="12:18" x14ac:dyDescent="0.25">
      <c r="L30231" t="s">
        <v>3571</v>
      </c>
      <c r="M30231" t="s">
        <v>25858</v>
      </c>
      <c r="N30231" t="s">
        <v>67485</v>
      </c>
      <c r="O30231" s="76" t="s">
        <v>4356</v>
      </c>
      <c r="P30231" s="82">
        <v>355</v>
      </c>
      <c r="Q30231" s="82" t="s">
        <v>91410</v>
      </c>
      <c r="R30231"/>
    </row>
    <row r="30232" spans="12:18" x14ac:dyDescent="0.25">
      <c r="L30232" t="s">
        <v>3571</v>
      </c>
      <c r="M30232" t="s">
        <v>11564</v>
      </c>
      <c r="N30232" t="s">
        <v>67486</v>
      </c>
      <c r="O30232" s="76" t="s">
        <v>4374</v>
      </c>
      <c r="P30232" s="82">
        <v>3412</v>
      </c>
      <c r="Q30232" s="82" t="s">
        <v>72645</v>
      </c>
      <c r="R30232"/>
    </row>
    <row r="30233" spans="12:18" x14ac:dyDescent="0.25">
      <c r="L30233" t="s">
        <v>3571</v>
      </c>
      <c r="M30233" t="s">
        <v>31223</v>
      </c>
      <c r="N30233" t="s">
        <v>67487</v>
      </c>
      <c r="O30233" s="76" t="s">
        <v>4356</v>
      </c>
      <c r="P30233" s="82">
        <v>224</v>
      </c>
      <c r="Q30233" s="82" t="s">
        <v>91543</v>
      </c>
      <c r="R30233"/>
    </row>
    <row r="30234" spans="12:18" x14ac:dyDescent="0.25">
      <c r="L30234" t="s">
        <v>3571</v>
      </c>
      <c r="M30234" t="s">
        <v>25902</v>
      </c>
      <c r="N30234" t="s">
        <v>67488</v>
      </c>
      <c r="O30234" s="76" t="s">
        <v>4356</v>
      </c>
      <c r="P30234" s="82">
        <v>493</v>
      </c>
      <c r="Q30234" s="82" t="s">
        <v>91546</v>
      </c>
      <c r="R30234"/>
    </row>
    <row r="30235" spans="12:18" x14ac:dyDescent="0.25">
      <c r="L30235" t="s">
        <v>3571</v>
      </c>
      <c r="M30235" t="s">
        <v>25855</v>
      </c>
      <c r="N30235" t="s">
        <v>67489</v>
      </c>
      <c r="O30235" s="76" t="s">
        <v>4450</v>
      </c>
      <c r="P30235" s="82">
        <v>21356</v>
      </c>
      <c r="Q30235" s="82" t="s">
        <v>72645</v>
      </c>
      <c r="R30235"/>
    </row>
    <row r="30236" spans="12:18" x14ac:dyDescent="0.25">
      <c r="L30236" t="s">
        <v>3571</v>
      </c>
      <c r="M30236" t="s">
        <v>27783</v>
      </c>
      <c r="N30236" t="s">
        <v>67490</v>
      </c>
      <c r="O30236" s="76" t="s">
        <v>4356</v>
      </c>
      <c r="P30236" s="82">
        <v>696</v>
      </c>
      <c r="Q30236" s="82" t="s">
        <v>91393</v>
      </c>
      <c r="R30236"/>
    </row>
    <row r="30237" spans="12:18" x14ac:dyDescent="0.25">
      <c r="L30237" t="s">
        <v>3571</v>
      </c>
      <c r="M30237" t="s">
        <v>28093</v>
      </c>
      <c r="N30237" t="s">
        <v>67491</v>
      </c>
      <c r="O30237" s="76" t="s">
        <v>4356</v>
      </c>
      <c r="P30237" s="82">
        <v>448</v>
      </c>
      <c r="Q30237" s="82" t="s">
        <v>91394</v>
      </c>
      <c r="R30237"/>
    </row>
    <row r="30238" spans="12:18" x14ac:dyDescent="0.25">
      <c r="L30238" t="s">
        <v>3571</v>
      </c>
      <c r="M30238" t="s">
        <v>25838</v>
      </c>
      <c r="N30238" t="s">
        <v>67492</v>
      </c>
      <c r="O30238" s="76" t="s">
        <v>4356</v>
      </c>
      <c r="P30238" s="82">
        <v>4454</v>
      </c>
      <c r="Q30238" s="82" t="s">
        <v>91296</v>
      </c>
      <c r="R30238"/>
    </row>
    <row r="30239" spans="12:18" x14ac:dyDescent="0.25">
      <c r="L30239" t="s">
        <v>3571</v>
      </c>
      <c r="M30239" t="s">
        <v>31155</v>
      </c>
      <c r="N30239" t="s">
        <v>67493</v>
      </c>
      <c r="O30239" s="76" t="s">
        <v>4450</v>
      </c>
      <c r="P30239" s="82">
        <v>20816</v>
      </c>
      <c r="Q30239" s="82" t="s">
        <v>72645</v>
      </c>
      <c r="R30239"/>
    </row>
    <row r="30240" spans="12:18" x14ac:dyDescent="0.25">
      <c r="L30240" t="s">
        <v>3571</v>
      </c>
      <c r="M30240" t="s">
        <v>30693</v>
      </c>
      <c r="N30240" t="s">
        <v>67494</v>
      </c>
      <c r="O30240" s="76" t="s">
        <v>4356</v>
      </c>
      <c r="P30240" s="82">
        <v>1014</v>
      </c>
      <c r="Q30240" s="82" t="s">
        <v>91428</v>
      </c>
      <c r="R30240"/>
    </row>
    <row r="30241" spans="12:18" x14ac:dyDescent="0.25">
      <c r="L30241" t="s">
        <v>3571</v>
      </c>
      <c r="M30241" t="s">
        <v>6604</v>
      </c>
      <c r="N30241" t="s">
        <v>67495</v>
      </c>
      <c r="O30241" s="76" t="s">
        <v>4374</v>
      </c>
      <c r="P30241" s="82">
        <v>1467</v>
      </c>
      <c r="Q30241" s="82" t="s">
        <v>72645</v>
      </c>
      <c r="R30241"/>
    </row>
    <row r="30242" spans="12:18" x14ac:dyDescent="0.25">
      <c r="L30242" t="s">
        <v>3571</v>
      </c>
      <c r="M30242" t="s">
        <v>25880</v>
      </c>
      <c r="N30242" t="s">
        <v>67496</v>
      </c>
      <c r="O30242" s="76" t="s">
        <v>4356</v>
      </c>
      <c r="P30242" s="82">
        <v>280</v>
      </c>
      <c r="Q30242" s="82" t="s">
        <v>91478</v>
      </c>
      <c r="R30242"/>
    </row>
    <row r="30243" spans="12:18" x14ac:dyDescent="0.25">
      <c r="L30243" t="s">
        <v>3571</v>
      </c>
      <c r="M30243" t="s">
        <v>31184</v>
      </c>
      <c r="N30243" t="s">
        <v>67497</v>
      </c>
      <c r="O30243" s="76" t="s">
        <v>4356</v>
      </c>
      <c r="P30243" s="82">
        <v>591</v>
      </c>
      <c r="Q30243" s="82" t="s">
        <v>91479</v>
      </c>
      <c r="R30243"/>
    </row>
    <row r="30244" spans="12:18" x14ac:dyDescent="0.25">
      <c r="L30244" t="s">
        <v>3571</v>
      </c>
      <c r="M30244" t="s">
        <v>27839</v>
      </c>
      <c r="N30244" t="s">
        <v>67498</v>
      </c>
      <c r="O30244" s="76" t="s">
        <v>4356</v>
      </c>
      <c r="P30244" s="82">
        <v>297</v>
      </c>
      <c r="Q30244" s="82" t="s">
        <v>91480</v>
      </c>
      <c r="R30244"/>
    </row>
    <row r="30245" spans="12:18" x14ac:dyDescent="0.25">
      <c r="L30245" t="s">
        <v>3571</v>
      </c>
      <c r="M30245" t="s">
        <v>30712</v>
      </c>
      <c r="N30245" t="s">
        <v>67499</v>
      </c>
      <c r="O30245" s="76" t="s">
        <v>4366</v>
      </c>
      <c r="P30245" s="82">
        <v>268</v>
      </c>
      <c r="Q30245" s="82" t="s">
        <v>91481</v>
      </c>
      <c r="R30245"/>
    </row>
    <row r="30246" spans="12:18" x14ac:dyDescent="0.25">
      <c r="L30246" t="s">
        <v>3571</v>
      </c>
      <c r="M30246" t="s">
        <v>28160</v>
      </c>
      <c r="N30246" t="s">
        <v>67500</v>
      </c>
      <c r="O30246" s="76" t="s">
        <v>4356</v>
      </c>
      <c r="P30246" s="82">
        <v>739</v>
      </c>
      <c r="Q30246" s="82" t="s">
        <v>91556</v>
      </c>
      <c r="R30246"/>
    </row>
    <row r="30247" spans="12:18" x14ac:dyDescent="0.25">
      <c r="L30247" t="s">
        <v>3571</v>
      </c>
      <c r="M30247" t="s">
        <v>31144</v>
      </c>
      <c r="N30247" t="s">
        <v>67501</v>
      </c>
      <c r="O30247" s="76" t="s">
        <v>4356</v>
      </c>
      <c r="P30247" s="82">
        <v>596</v>
      </c>
      <c r="Q30247" s="82" t="s">
        <v>91395</v>
      </c>
      <c r="R30247"/>
    </row>
    <row r="30248" spans="12:18" x14ac:dyDescent="0.25">
      <c r="L30248" t="s">
        <v>3571</v>
      </c>
      <c r="M30248" t="s">
        <v>28038</v>
      </c>
      <c r="N30248" t="s">
        <v>67502</v>
      </c>
      <c r="O30248" s="76" t="s">
        <v>4356</v>
      </c>
      <c r="P30248" s="82">
        <v>470</v>
      </c>
      <c r="Q30248" s="82" t="s">
        <v>91289</v>
      </c>
      <c r="R30248"/>
    </row>
    <row r="30249" spans="12:18" x14ac:dyDescent="0.25">
      <c r="L30249" t="s">
        <v>3571</v>
      </c>
      <c r="M30249" t="s">
        <v>27754</v>
      </c>
      <c r="N30249" t="s">
        <v>67503</v>
      </c>
      <c r="O30249" s="76" t="s">
        <v>4356</v>
      </c>
      <c r="P30249" s="82">
        <v>604</v>
      </c>
      <c r="Q30249" s="82" t="s">
        <v>91340</v>
      </c>
      <c r="R30249"/>
    </row>
    <row r="30250" spans="12:18" x14ac:dyDescent="0.25">
      <c r="L30250" t="s">
        <v>3571</v>
      </c>
      <c r="M30250" t="s">
        <v>27803</v>
      </c>
      <c r="N30250" t="s">
        <v>67504</v>
      </c>
      <c r="O30250" s="76" t="s">
        <v>4366</v>
      </c>
      <c r="P30250" s="82">
        <v>149</v>
      </c>
      <c r="Q30250" s="82" t="s">
        <v>91416</v>
      </c>
      <c r="R30250"/>
    </row>
    <row r="30251" spans="12:18" x14ac:dyDescent="0.25">
      <c r="L30251" t="s">
        <v>3571</v>
      </c>
      <c r="M30251" t="s">
        <v>25877</v>
      </c>
      <c r="N30251" t="s">
        <v>67505</v>
      </c>
      <c r="O30251" s="76" t="s">
        <v>4356</v>
      </c>
      <c r="P30251" s="82">
        <v>858</v>
      </c>
      <c r="Q30251" s="82" t="s">
        <v>91467</v>
      </c>
      <c r="R30251"/>
    </row>
    <row r="30252" spans="12:18" x14ac:dyDescent="0.25">
      <c r="L30252" t="s">
        <v>3571</v>
      </c>
      <c r="M30252" t="s">
        <v>30669</v>
      </c>
      <c r="N30252" t="s">
        <v>67506</v>
      </c>
      <c r="O30252" s="76" t="s">
        <v>4356</v>
      </c>
      <c r="P30252" s="82">
        <v>463</v>
      </c>
      <c r="Q30252" s="82" t="s">
        <v>91396</v>
      </c>
      <c r="R30252"/>
    </row>
    <row r="30253" spans="12:18" x14ac:dyDescent="0.25">
      <c r="L30253" t="s">
        <v>3571</v>
      </c>
      <c r="M30253" t="s">
        <v>27784</v>
      </c>
      <c r="N30253" t="s">
        <v>67507</v>
      </c>
      <c r="O30253" s="76" t="s">
        <v>4356</v>
      </c>
      <c r="P30253" s="82">
        <v>743</v>
      </c>
      <c r="Q30253" s="82" t="s">
        <v>91397</v>
      </c>
      <c r="R30253"/>
    </row>
    <row r="30254" spans="12:18" x14ac:dyDescent="0.25">
      <c r="L30254" t="s">
        <v>3571</v>
      </c>
      <c r="M30254" t="s">
        <v>28975</v>
      </c>
      <c r="N30254" t="s">
        <v>67508</v>
      </c>
      <c r="O30254" s="76" t="s">
        <v>4374</v>
      </c>
      <c r="P30254" s="82">
        <v>7214</v>
      </c>
      <c r="Q30254" s="82" t="s">
        <v>72645</v>
      </c>
      <c r="R30254"/>
    </row>
    <row r="30255" spans="12:18" x14ac:dyDescent="0.25">
      <c r="L30255" t="s">
        <v>3571</v>
      </c>
      <c r="M30255" t="s">
        <v>30673</v>
      </c>
      <c r="N30255" t="s">
        <v>67509</v>
      </c>
      <c r="O30255" s="76" t="s">
        <v>4366</v>
      </c>
      <c r="P30255" s="82">
        <v>164</v>
      </c>
      <c r="Q30255" s="82" t="s">
        <v>91398</v>
      </c>
      <c r="R30255"/>
    </row>
    <row r="30256" spans="12:18" x14ac:dyDescent="0.25">
      <c r="L30256" t="s">
        <v>3571</v>
      </c>
      <c r="M30256" t="s">
        <v>16450</v>
      </c>
      <c r="N30256" t="s">
        <v>67510</v>
      </c>
      <c r="O30256" s="76" t="s">
        <v>4374</v>
      </c>
      <c r="P30256" s="82">
        <v>13291</v>
      </c>
      <c r="Q30256" s="82" t="s">
        <v>72645</v>
      </c>
      <c r="R30256"/>
    </row>
    <row r="30257" spans="12:18" x14ac:dyDescent="0.25">
      <c r="L30257" t="s">
        <v>3571</v>
      </c>
      <c r="M30257" t="s">
        <v>31145</v>
      </c>
      <c r="N30257" t="s">
        <v>67511</v>
      </c>
      <c r="O30257" s="76" t="s">
        <v>4356</v>
      </c>
      <c r="P30257" s="82">
        <v>490</v>
      </c>
      <c r="Q30257" s="82" t="s">
        <v>91399</v>
      </c>
      <c r="R30257"/>
    </row>
    <row r="30258" spans="12:18" x14ac:dyDescent="0.25">
      <c r="L30258" t="s">
        <v>3571</v>
      </c>
      <c r="M30258" t="s">
        <v>27785</v>
      </c>
      <c r="N30258" t="s">
        <v>67512</v>
      </c>
      <c r="O30258" s="76" t="s">
        <v>4356</v>
      </c>
      <c r="P30258" s="82">
        <v>230</v>
      </c>
      <c r="Q30258" s="82" t="s">
        <v>91400</v>
      </c>
      <c r="R30258"/>
    </row>
    <row r="30259" spans="12:18" x14ac:dyDescent="0.25">
      <c r="L30259" t="s">
        <v>3571</v>
      </c>
      <c r="M30259" t="s">
        <v>25856</v>
      </c>
      <c r="N30259" t="s">
        <v>67513</v>
      </c>
      <c r="O30259" s="76" t="s">
        <v>4356</v>
      </c>
      <c r="P30259" s="82">
        <v>1316</v>
      </c>
      <c r="Q30259" s="82" t="s">
        <v>91401</v>
      </c>
      <c r="R30259"/>
    </row>
    <row r="30260" spans="12:18" x14ac:dyDescent="0.25">
      <c r="L30260" t="s">
        <v>3571</v>
      </c>
      <c r="M30260" t="s">
        <v>30675</v>
      </c>
      <c r="N30260" t="s">
        <v>67514</v>
      </c>
      <c r="O30260" s="76" t="s">
        <v>4374</v>
      </c>
      <c r="P30260" s="82">
        <v>2076</v>
      </c>
      <c r="Q30260" s="82" t="s">
        <v>72645</v>
      </c>
      <c r="R30260"/>
    </row>
    <row r="30261" spans="12:18" x14ac:dyDescent="0.25">
      <c r="L30261" t="s">
        <v>3571</v>
      </c>
      <c r="M30261" t="s">
        <v>30677</v>
      </c>
      <c r="N30261" t="s">
        <v>67515</v>
      </c>
      <c r="O30261" s="76" t="s">
        <v>4366</v>
      </c>
      <c r="P30261" s="82">
        <v>185</v>
      </c>
      <c r="Q30261" s="82" t="s">
        <v>91402</v>
      </c>
      <c r="R30261"/>
    </row>
    <row r="30262" spans="12:18" x14ac:dyDescent="0.25">
      <c r="L30262" t="s">
        <v>3571</v>
      </c>
      <c r="M30262" t="s">
        <v>27787</v>
      </c>
      <c r="N30262" t="s">
        <v>67516</v>
      </c>
      <c r="O30262" s="76" t="s">
        <v>4356</v>
      </c>
      <c r="P30262" s="82">
        <v>3566</v>
      </c>
      <c r="Q30262" s="82" t="s">
        <v>91403</v>
      </c>
      <c r="R30262"/>
    </row>
    <row r="30263" spans="12:18" x14ac:dyDescent="0.25">
      <c r="L30263" t="s">
        <v>3571</v>
      </c>
      <c r="M30263" t="s">
        <v>27788</v>
      </c>
      <c r="N30263" t="s">
        <v>67517</v>
      </c>
      <c r="O30263" s="76" t="s">
        <v>4450</v>
      </c>
      <c r="P30263" s="82">
        <v>14000</v>
      </c>
      <c r="Q30263" s="82" t="s">
        <v>72645</v>
      </c>
      <c r="R30263"/>
    </row>
    <row r="30264" spans="12:18" x14ac:dyDescent="0.25">
      <c r="L30264" t="s">
        <v>3571</v>
      </c>
      <c r="M30264" t="s">
        <v>25857</v>
      </c>
      <c r="N30264" t="s">
        <v>67518</v>
      </c>
      <c r="O30264" s="76" t="s">
        <v>4374</v>
      </c>
      <c r="P30264" s="82">
        <v>2368</v>
      </c>
      <c r="Q30264" s="82" t="s">
        <v>72645</v>
      </c>
      <c r="R30264"/>
    </row>
    <row r="30265" spans="12:18" x14ac:dyDescent="0.25">
      <c r="L30265" t="s">
        <v>3571</v>
      </c>
      <c r="M30265" t="s">
        <v>4369</v>
      </c>
      <c r="N30265" t="s">
        <v>67519</v>
      </c>
      <c r="O30265" s="76" t="s">
        <v>4374</v>
      </c>
      <c r="P30265" s="82">
        <v>1796</v>
      </c>
      <c r="Q30265" s="82" t="s">
        <v>72645</v>
      </c>
      <c r="R30265"/>
    </row>
    <row r="30266" spans="12:18" x14ac:dyDescent="0.25">
      <c r="L30266" t="s">
        <v>3571</v>
      </c>
      <c r="M30266" t="s">
        <v>27790</v>
      </c>
      <c r="N30266" t="s">
        <v>67520</v>
      </c>
      <c r="O30266" s="76" t="s">
        <v>4356</v>
      </c>
      <c r="P30266" s="82">
        <v>1230</v>
      </c>
      <c r="Q30266" s="82" t="s">
        <v>91404</v>
      </c>
      <c r="R30266"/>
    </row>
    <row r="30267" spans="12:18" x14ac:dyDescent="0.25">
      <c r="L30267" t="s">
        <v>3571</v>
      </c>
      <c r="M30267" t="s">
        <v>27792</v>
      </c>
      <c r="N30267" t="s">
        <v>67521</v>
      </c>
      <c r="O30267" s="76" t="s">
        <v>4366</v>
      </c>
      <c r="P30267" s="82">
        <v>477</v>
      </c>
      <c r="Q30267" s="82" t="s">
        <v>91405</v>
      </c>
      <c r="R30267"/>
    </row>
    <row r="30268" spans="12:18" x14ac:dyDescent="0.25">
      <c r="L30268" t="s">
        <v>3571</v>
      </c>
      <c r="M30268" t="s">
        <v>30682</v>
      </c>
      <c r="N30268" t="s">
        <v>67522</v>
      </c>
      <c r="O30268" s="76" t="s">
        <v>4356</v>
      </c>
      <c r="P30268" s="82">
        <v>243</v>
      </c>
      <c r="Q30268" s="82" t="s">
        <v>91406</v>
      </c>
      <c r="R30268"/>
    </row>
    <row r="30269" spans="12:18" x14ac:dyDescent="0.25">
      <c r="L30269" t="s">
        <v>3571</v>
      </c>
      <c r="M30269" t="s">
        <v>27794</v>
      </c>
      <c r="N30269" t="s">
        <v>67523</v>
      </c>
      <c r="O30269" s="76" t="s">
        <v>4356</v>
      </c>
      <c r="P30269" s="82">
        <v>1527</v>
      </c>
      <c r="Q30269" s="82" t="s">
        <v>91407</v>
      </c>
      <c r="R30269"/>
    </row>
    <row r="30270" spans="12:18" x14ac:dyDescent="0.25">
      <c r="L30270" t="s">
        <v>3571</v>
      </c>
      <c r="M30270" t="s">
        <v>27797</v>
      </c>
      <c r="N30270" t="s">
        <v>67524</v>
      </c>
      <c r="O30270" s="76" t="s">
        <v>4356</v>
      </c>
      <c r="P30270" s="82">
        <v>1110</v>
      </c>
      <c r="Q30270" s="82" t="s">
        <v>91408</v>
      </c>
      <c r="R30270"/>
    </row>
    <row r="30271" spans="12:18" x14ac:dyDescent="0.25">
      <c r="L30271" t="s">
        <v>3571</v>
      </c>
      <c r="M30271" t="s">
        <v>24193</v>
      </c>
      <c r="N30271" t="s">
        <v>67525</v>
      </c>
      <c r="O30271" s="76" t="s">
        <v>4356</v>
      </c>
      <c r="P30271" s="82">
        <v>783</v>
      </c>
      <c r="Q30271" s="82" t="s">
        <v>91409</v>
      </c>
      <c r="R30271"/>
    </row>
    <row r="30272" spans="12:18" x14ac:dyDescent="0.25">
      <c r="L30272" t="s">
        <v>3571</v>
      </c>
      <c r="M30272" t="s">
        <v>28098</v>
      </c>
      <c r="N30272" t="s">
        <v>67526</v>
      </c>
      <c r="O30272" s="76" t="s">
        <v>4450</v>
      </c>
      <c r="P30272" s="82">
        <v>8645</v>
      </c>
      <c r="Q30272" s="82" t="s">
        <v>72645</v>
      </c>
      <c r="R30272"/>
    </row>
    <row r="30273" spans="12:18" x14ac:dyDescent="0.25">
      <c r="L30273" t="s">
        <v>3571</v>
      </c>
      <c r="M30273" t="s">
        <v>31148</v>
      </c>
      <c r="N30273" t="s">
        <v>67527</v>
      </c>
      <c r="O30273" s="76" t="s">
        <v>4374</v>
      </c>
      <c r="P30273" s="82">
        <v>1732</v>
      </c>
      <c r="Q30273" s="82" t="s">
        <v>72645</v>
      </c>
      <c r="R30273"/>
    </row>
    <row r="30274" spans="12:18" x14ac:dyDescent="0.25">
      <c r="L30274" t="s">
        <v>3571</v>
      </c>
      <c r="M30274" t="s">
        <v>31150</v>
      </c>
      <c r="N30274" t="s">
        <v>67528</v>
      </c>
      <c r="O30274" s="76" t="s">
        <v>4356</v>
      </c>
      <c r="P30274" s="82">
        <v>879</v>
      </c>
      <c r="Q30274" s="82" t="s">
        <v>91413</v>
      </c>
      <c r="R30274"/>
    </row>
    <row r="30275" spans="12:18" x14ac:dyDescent="0.25">
      <c r="L30275" t="s">
        <v>3571</v>
      </c>
      <c r="M30275" t="s">
        <v>30688</v>
      </c>
      <c r="N30275" t="s">
        <v>67529</v>
      </c>
      <c r="O30275" s="76" t="s">
        <v>4356</v>
      </c>
      <c r="P30275" s="82">
        <v>900</v>
      </c>
      <c r="Q30275" s="82" t="s">
        <v>91411</v>
      </c>
      <c r="R30275"/>
    </row>
    <row r="30276" spans="12:18" x14ac:dyDescent="0.25">
      <c r="L30276" t="s">
        <v>3571</v>
      </c>
      <c r="M30276" t="s">
        <v>27799</v>
      </c>
      <c r="N30276" t="s">
        <v>67530</v>
      </c>
      <c r="O30276" s="76" t="s">
        <v>4366</v>
      </c>
      <c r="P30276" s="82">
        <v>133</v>
      </c>
      <c r="Q30276" s="82" t="s">
        <v>91412</v>
      </c>
      <c r="R30276"/>
    </row>
    <row r="30277" spans="12:18" x14ac:dyDescent="0.25">
      <c r="L30277" t="s">
        <v>3571</v>
      </c>
      <c r="M30277" t="s">
        <v>27801</v>
      </c>
      <c r="N30277" t="s">
        <v>67531</v>
      </c>
      <c r="O30277" s="76" t="s">
        <v>4356</v>
      </c>
      <c r="P30277" s="82">
        <v>564</v>
      </c>
      <c r="Q30277" s="82" t="s">
        <v>91414</v>
      </c>
      <c r="R30277"/>
    </row>
    <row r="30278" spans="12:18" x14ac:dyDescent="0.25">
      <c r="L30278" t="s">
        <v>3571</v>
      </c>
      <c r="M30278" t="s">
        <v>22125</v>
      </c>
      <c r="N30278" t="s">
        <v>67532</v>
      </c>
      <c r="O30278" s="76" t="s">
        <v>4356</v>
      </c>
      <c r="P30278" s="82">
        <v>473</v>
      </c>
      <c r="Q30278" s="82" t="s">
        <v>91415</v>
      </c>
      <c r="R30278"/>
    </row>
    <row r="30279" spans="12:18" x14ac:dyDescent="0.25">
      <c r="L30279" t="s">
        <v>3571</v>
      </c>
      <c r="M30279" t="s">
        <v>31152</v>
      </c>
      <c r="N30279" t="s">
        <v>67533</v>
      </c>
      <c r="O30279" s="76" t="s">
        <v>4374</v>
      </c>
      <c r="P30279" s="82">
        <v>3108</v>
      </c>
      <c r="Q30279" s="82" t="s">
        <v>72645</v>
      </c>
      <c r="R30279"/>
    </row>
    <row r="30280" spans="12:18" x14ac:dyDescent="0.25">
      <c r="L30280" t="s">
        <v>3571</v>
      </c>
      <c r="M30280" t="s">
        <v>31154</v>
      </c>
      <c r="N30280" t="s">
        <v>67534</v>
      </c>
      <c r="O30280" s="76" t="s">
        <v>4356</v>
      </c>
      <c r="P30280" s="82">
        <v>1679</v>
      </c>
      <c r="Q30280" s="82" t="s">
        <v>91417</v>
      </c>
      <c r="R30280"/>
    </row>
    <row r="30281" spans="12:18" x14ac:dyDescent="0.25">
      <c r="L30281" t="s">
        <v>3571</v>
      </c>
      <c r="M30281" t="s">
        <v>25859</v>
      </c>
      <c r="N30281" t="s">
        <v>67535</v>
      </c>
      <c r="O30281" s="76" t="s">
        <v>4366</v>
      </c>
      <c r="P30281" s="82">
        <v>401</v>
      </c>
      <c r="Q30281" s="82" t="s">
        <v>91418</v>
      </c>
      <c r="R30281"/>
    </row>
    <row r="30282" spans="12:18" x14ac:dyDescent="0.25">
      <c r="L30282" t="s">
        <v>3571</v>
      </c>
      <c r="M30282" t="s">
        <v>25860</v>
      </c>
      <c r="N30282" t="s">
        <v>67536</v>
      </c>
      <c r="O30282" s="76" t="s">
        <v>4356</v>
      </c>
      <c r="P30282" s="82">
        <v>1748</v>
      </c>
      <c r="Q30282" s="82" t="s">
        <v>91419</v>
      </c>
      <c r="R30282"/>
    </row>
    <row r="30283" spans="12:18" x14ac:dyDescent="0.25">
      <c r="L30283" t="s">
        <v>3571</v>
      </c>
      <c r="M30283" t="s">
        <v>27805</v>
      </c>
      <c r="N30283" t="s">
        <v>67537</v>
      </c>
      <c r="O30283" s="76" t="s">
        <v>4356</v>
      </c>
      <c r="P30283" s="82">
        <v>1159</v>
      </c>
      <c r="Q30283" s="82" t="s">
        <v>91420</v>
      </c>
      <c r="R30283"/>
    </row>
    <row r="30284" spans="12:18" x14ac:dyDescent="0.25">
      <c r="L30284" t="s">
        <v>3571</v>
      </c>
      <c r="M30284" t="s">
        <v>30690</v>
      </c>
      <c r="N30284" t="s">
        <v>67538</v>
      </c>
      <c r="O30284" s="76" t="s">
        <v>4356</v>
      </c>
      <c r="P30284" s="82">
        <v>483</v>
      </c>
      <c r="Q30284" s="82" t="s">
        <v>91421</v>
      </c>
      <c r="R30284"/>
    </row>
    <row r="30285" spans="12:18" x14ac:dyDescent="0.25">
      <c r="L30285" t="s">
        <v>3571</v>
      </c>
      <c r="M30285" t="s">
        <v>28101</v>
      </c>
      <c r="N30285" t="s">
        <v>67539</v>
      </c>
      <c r="O30285" s="76" t="s">
        <v>4356</v>
      </c>
      <c r="P30285" s="82">
        <v>353</v>
      </c>
      <c r="Q30285" s="82" t="s">
        <v>91422</v>
      </c>
      <c r="R30285"/>
    </row>
    <row r="30286" spans="12:18" x14ac:dyDescent="0.25">
      <c r="L30286" t="s">
        <v>3571</v>
      </c>
      <c r="M30286" t="s">
        <v>25861</v>
      </c>
      <c r="N30286" t="s">
        <v>67540</v>
      </c>
      <c r="O30286" s="76" t="s">
        <v>4356</v>
      </c>
      <c r="P30286" s="82">
        <v>912</v>
      </c>
      <c r="Q30286" s="82" t="s">
        <v>91423</v>
      </c>
      <c r="R30286"/>
    </row>
    <row r="30287" spans="12:18" x14ac:dyDescent="0.25">
      <c r="L30287" t="s">
        <v>3571</v>
      </c>
      <c r="M30287" t="s">
        <v>28103</v>
      </c>
      <c r="N30287" t="s">
        <v>67541</v>
      </c>
      <c r="O30287" s="76" t="s">
        <v>4450</v>
      </c>
      <c r="P30287" s="82">
        <v>54991</v>
      </c>
      <c r="Q30287" s="82" t="s">
        <v>72645</v>
      </c>
      <c r="R30287"/>
    </row>
    <row r="30288" spans="12:18" x14ac:dyDescent="0.25">
      <c r="L30288" t="s">
        <v>3571</v>
      </c>
      <c r="M30288" t="s">
        <v>27806</v>
      </c>
      <c r="N30288" t="s">
        <v>67542</v>
      </c>
      <c r="O30288" s="76" t="s">
        <v>4366</v>
      </c>
      <c r="P30288" s="82">
        <v>232</v>
      </c>
      <c r="Q30288" s="82" t="s">
        <v>91424</v>
      </c>
      <c r="R30288"/>
    </row>
    <row r="30289" spans="12:18" x14ac:dyDescent="0.25">
      <c r="L30289" t="s">
        <v>3571</v>
      </c>
      <c r="M30289" t="s">
        <v>28105</v>
      </c>
      <c r="N30289" t="s">
        <v>67543</v>
      </c>
      <c r="O30289" s="76" t="s">
        <v>4356</v>
      </c>
      <c r="P30289" s="82">
        <v>501</v>
      </c>
      <c r="Q30289" s="82" t="s">
        <v>91425</v>
      </c>
      <c r="R30289"/>
    </row>
    <row r="30290" spans="12:18" x14ac:dyDescent="0.25">
      <c r="L30290" t="s">
        <v>3571</v>
      </c>
      <c r="M30290" t="s">
        <v>31157</v>
      </c>
      <c r="N30290" t="s">
        <v>67544</v>
      </c>
      <c r="O30290" s="76" t="s">
        <v>4450</v>
      </c>
      <c r="P30290" s="82">
        <v>40032</v>
      </c>
      <c r="Q30290" s="82" t="s">
        <v>72645</v>
      </c>
      <c r="R30290"/>
    </row>
    <row r="30291" spans="12:18" x14ac:dyDescent="0.25">
      <c r="L30291" t="s">
        <v>3571</v>
      </c>
      <c r="M30291" t="s">
        <v>31159</v>
      </c>
      <c r="N30291" t="s">
        <v>67545</v>
      </c>
      <c r="O30291" s="76" t="s">
        <v>4366</v>
      </c>
      <c r="P30291" s="82">
        <v>352</v>
      </c>
      <c r="Q30291" s="82" t="s">
        <v>91426</v>
      </c>
      <c r="R30291"/>
    </row>
    <row r="30292" spans="12:18" x14ac:dyDescent="0.25">
      <c r="L30292" t="s">
        <v>3571</v>
      </c>
      <c r="M30292" t="s">
        <v>27808</v>
      </c>
      <c r="N30292" t="s">
        <v>67546</v>
      </c>
      <c r="O30292" s="76" t="s">
        <v>4356</v>
      </c>
      <c r="P30292" s="82">
        <v>670</v>
      </c>
      <c r="Q30292" s="82" t="s">
        <v>91427</v>
      </c>
      <c r="R30292"/>
    </row>
    <row r="30293" spans="12:18" x14ac:dyDescent="0.25">
      <c r="L30293" t="s">
        <v>3571</v>
      </c>
      <c r="M30293" t="s">
        <v>25862</v>
      </c>
      <c r="N30293" t="s">
        <v>67547</v>
      </c>
      <c r="O30293" s="76" t="s">
        <v>4356</v>
      </c>
      <c r="P30293" s="82">
        <v>1161</v>
      </c>
      <c r="Q30293" s="82" t="s">
        <v>91429</v>
      </c>
      <c r="R30293"/>
    </row>
    <row r="30294" spans="12:18" x14ac:dyDescent="0.25">
      <c r="L30294" t="s">
        <v>3571</v>
      </c>
      <c r="M30294" t="s">
        <v>25863</v>
      </c>
      <c r="N30294" t="s">
        <v>67548</v>
      </c>
      <c r="O30294" s="76" t="s">
        <v>4356</v>
      </c>
      <c r="P30294" s="82">
        <v>978</v>
      </c>
      <c r="Q30294" s="82" t="s">
        <v>91430</v>
      </c>
      <c r="R30294"/>
    </row>
    <row r="30295" spans="12:18" x14ac:dyDescent="0.25">
      <c r="L30295" t="s">
        <v>3571</v>
      </c>
      <c r="M30295" t="s">
        <v>27810</v>
      </c>
      <c r="N30295" t="s">
        <v>67549</v>
      </c>
      <c r="O30295" s="76" t="s">
        <v>4450</v>
      </c>
      <c r="P30295" s="82">
        <v>19931</v>
      </c>
      <c r="Q30295" s="82" t="s">
        <v>72645</v>
      </c>
      <c r="R30295"/>
    </row>
    <row r="30296" spans="12:18" x14ac:dyDescent="0.25">
      <c r="L30296" t="s">
        <v>3571</v>
      </c>
      <c r="M30296" t="s">
        <v>25864</v>
      </c>
      <c r="N30296" t="s">
        <v>67550</v>
      </c>
      <c r="O30296" s="76" t="s">
        <v>4356</v>
      </c>
      <c r="P30296" s="82">
        <v>1380</v>
      </c>
      <c r="Q30296" s="82" t="s">
        <v>91431</v>
      </c>
      <c r="R30296"/>
    </row>
    <row r="30297" spans="12:18" x14ac:dyDescent="0.25">
      <c r="L30297" t="s">
        <v>3571</v>
      </c>
      <c r="M30297" t="s">
        <v>27812</v>
      </c>
      <c r="N30297" t="s">
        <v>67551</v>
      </c>
      <c r="O30297" s="76" t="s">
        <v>4374</v>
      </c>
      <c r="P30297" s="82">
        <v>17713</v>
      </c>
      <c r="Q30297" s="82" t="s">
        <v>72645</v>
      </c>
      <c r="R30297"/>
    </row>
    <row r="30298" spans="12:18" x14ac:dyDescent="0.25">
      <c r="L30298" t="s">
        <v>3571</v>
      </c>
      <c r="M30298" t="s">
        <v>27814</v>
      </c>
      <c r="N30298" t="s">
        <v>67552</v>
      </c>
      <c r="O30298" s="76" t="s">
        <v>4366</v>
      </c>
      <c r="P30298" s="82">
        <v>337</v>
      </c>
      <c r="Q30298" s="82" t="s">
        <v>91432</v>
      </c>
      <c r="R30298"/>
    </row>
    <row r="30299" spans="12:18" x14ac:dyDescent="0.25">
      <c r="L30299" t="s">
        <v>3571</v>
      </c>
      <c r="M30299" t="s">
        <v>31160</v>
      </c>
      <c r="N30299" t="s">
        <v>67553</v>
      </c>
      <c r="O30299" s="76" t="s">
        <v>4356</v>
      </c>
      <c r="P30299" s="82">
        <v>452</v>
      </c>
      <c r="Q30299" s="82" t="s">
        <v>91433</v>
      </c>
      <c r="R30299"/>
    </row>
    <row r="30300" spans="12:18" x14ac:dyDescent="0.25">
      <c r="L30300" t="s">
        <v>3571</v>
      </c>
      <c r="M30300" t="s">
        <v>31162</v>
      </c>
      <c r="N30300" t="s">
        <v>67554</v>
      </c>
      <c r="O30300" s="76" t="s">
        <v>4356</v>
      </c>
      <c r="P30300" s="82">
        <v>594</v>
      </c>
      <c r="Q30300" s="82" t="s">
        <v>91434</v>
      </c>
      <c r="R30300"/>
    </row>
    <row r="30301" spans="12:18" x14ac:dyDescent="0.25">
      <c r="L30301" t="s">
        <v>3571</v>
      </c>
      <c r="M30301" t="s">
        <v>31164</v>
      </c>
      <c r="N30301" t="s">
        <v>67555</v>
      </c>
      <c r="O30301" s="76" t="s">
        <v>4366</v>
      </c>
      <c r="P30301" s="82">
        <v>330</v>
      </c>
      <c r="Q30301" s="82" t="s">
        <v>91435</v>
      </c>
      <c r="R30301"/>
    </row>
    <row r="30302" spans="12:18" x14ac:dyDescent="0.25">
      <c r="L30302" t="s">
        <v>3571</v>
      </c>
      <c r="M30302" t="s">
        <v>25865</v>
      </c>
      <c r="N30302" t="s">
        <v>67556</v>
      </c>
      <c r="O30302" s="76" t="s">
        <v>4356</v>
      </c>
      <c r="P30302" s="82">
        <v>1982</v>
      </c>
      <c r="Q30302" s="82" t="s">
        <v>91436</v>
      </c>
      <c r="R30302"/>
    </row>
    <row r="30303" spans="12:18" x14ac:dyDescent="0.25">
      <c r="L30303" t="s">
        <v>3571</v>
      </c>
      <c r="M30303" t="s">
        <v>27815</v>
      </c>
      <c r="N30303" t="s">
        <v>67557</v>
      </c>
      <c r="O30303" s="76" t="s">
        <v>4366</v>
      </c>
      <c r="P30303" s="82">
        <v>246</v>
      </c>
      <c r="Q30303" s="82" t="s">
        <v>91437</v>
      </c>
      <c r="R30303"/>
    </row>
    <row r="30304" spans="12:18" x14ac:dyDescent="0.25">
      <c r="L30304" t="s">
        <v>3571</v>
      </c>
      <c r="M30304" t="s">
        <v>31166</v>
      </c>
      <c r="N30304" t="s">
        <v>67558</v>
      </c>
      <c r="O30304" s="76" t="s">
        <v>4366</v>
      </c>
      <c r="P30304" s="82">
        <v>26</v>
      </c>
      <c r="Q30304" s="82" t="s">
        <v>91438</v>
      </c>
      <c r="R30304"/>
    </row>
    <row r="30305" spans="12:18" x14ac:dyDescent="0.25">
      <c r="L30305" t="s">
        <v>3571</v>
      </c>
      <c r="M30305" t="s">
        <v>31167</v>
      </c>
      <c r="N30305" t="s">
        <v>67559</v>
      </c>
      <c r="O30305" s="76" t="s">
        <v>4374</v>
      </c>
      <c r="P30305" s="82">
        <v>20206</v>
      </c>
      <c r="Q30305" s="82" t="s">
        <v>72645</v>
      </c>
      <c r="R30305"/>
    </row>
    <row r="30306" spans="12:18" x14ac:dyDescent="0.25">
      <c r="L30306" t="s">
        <v>3571</v>
      </c>
      <c r="M30306" t="s">
        <v>27817</v>
      </c>
      <c r="N30306" t="s">
        <v>67560</v>
      </c>
      <c r="O30306" s="76" t="s">
        <v>4356</v>
      </c>
      <c r="P30306" s="82">
        <v>516</v>
      </c>
      <c r="Q30306" s="82" t="s">
        <v>91439</v>
      </c>
      <c r="R30306"/>
    </row>
    <row r="30307" spans="12:18" x14ac:dyDescent="0.25">
      <c r="L30307" t="s">
        <v>3571</v>
      </c>
      <c r="M30307" t="s">
        <v>30696</v>
      </c>
      <c r="N30307" t="s">
        <v>67561</v>
      </c>
      <c r="O30307" s="76" t="s">
        <v>4450</v>
      </c>
      <c r="P30307" s="82">
        <v>11563</v>
      </c>
      <c r="Q30307" s="82" t="s">
        <v>72645</v>
      </c>
      <c r="R30307"/>
    </row>
    <row r="30308" spans="12:18" x14ac:dyDescent="0.25">
      <c r="L30308" t="s">
        <v>3571</v>
      </c>
      <c r="M30308" t="s">
        <v>31168</v>
      </c>
      <c r="N30308" t="s">
        <v>67562</v>
      </c>
      <c r="O30308" s="76" t="s">
        <v>4356</v>
      </c>
      <c r="P30308" s="82">
        <v>772</v>
      </c>
      <c r="Q30308" s="82" t="s">
        <v>91440</v>
      </c>
      <c r="R30308"/>
    </row>
    <row r="30309" spans="12:18" x14ac:dyDescent="0.25">
      <c r="L30309" t="s">
        <v>3571</v>
      </c>
      <c r="M30309" t="s">
        <v>25866</v>
      </c>
      <c r="N30309" t="s">
        <v>67563</v>
      </c>
      <c r="O30309" s="76" t="s">
        <v>4356</v>
      </c>
      <c r="P30309" s="82">
        <v>1707</v>
      </c>
      <c r="Q30309" s="82" t="s">
        <v>91441</v>
      </c>
      <c r="R30309"/>
    </row>
    <row r="30310" spans="12:18" x14ac:dyDescent="0.25">
      <c r="L30310" t="s">
        <v>3571</v>
      </c>
      <c r="M30310" t="s">
        <v>25867</v>
      </c>
      <c r="N30310" t="s">
        <v>67564</v>
      </c>
      <c r="O30310" s="76" t="s">
        <v>4356</v>
      </c>
      <c r="P30310" s="82">
        <v>301</v>
      </c>
      <c r="Q30310" s="82" t="s">
        <v>91442</v>
      </c>
      <c r="R30310"/>
    </row>
    <row r="30311" spans="12:18" x14ac:dyDescent="0.25">
      <c r="L30311" t="s">
        <v>3571</v>
      </c>
      <c r="M30311" t="s">
        <v>25868</v>
      </c>
      <c r="N30311" t="s">
        <v>67565</v>
      </c>
      <c r="O30311" s="76" t="s">
        <v>4356</v>
      </c>
      <c r="P30311" s="82">
        <v>1386</v>
      </c>
      <c r="Q30311" s="82" t="s">
        <v>91443</v>
      </c>
      <c r="R30311"/>
    </row>
    <row r="30312" spans="12:18" x14ac:dyDescent="0.25">
      <c r="L30312" t="s">
        <v>3571</v>
      </c>
      <c r="M30312" t="s">
        <v>27819</v>
      </c>
      <c r="N30312" t="s">
        <v>67566</v>
      </c>
      <c r="O30312" s="76" t="s">
        <v>4356</v>
      </c>
      <c r="P30312" s="82">
        <v>2701</v>
      </c>
      <c r="Q30312" s="82" t="s">
        <v>91444</v>
      </c>
      <c r="R30312"/>
    </row>
    <row r="30313" spans="12:18" x14ac:dyDescent="0.25">
      <c r="L30313" t="s">
        <v>3571</v>
      </c>
      <c r="M30313" t="s">
        <v>28107</v>
      </c>
      <c r="N30313" t="s">
        <v>67567</v>
      </c>
      <c r="O30313" s="76" t="s">
        <v>4366</v>
      </c>
      <c r="P30313" s="82">
        <v>246</v>
      </c>
      <c r="Q30313" s="82" t="s">
        <v>91445</v>
      </c>
      <c r="R30313"/>
    </row>
    <row r="30314" spans="12:18" x14ac:dyDescent="0.25">
      <c r="L30314" t="s">
        <v>3571</v>
      </c>
      <c r="M30314" t="s">
        <v>28109</v>
      </c>
      <c r="N30314" t="s">
        <v>67568</v>
      </c>
      <c r="O30314" s="76" t="s">
        <v>4366</v>
      </c>
      <c r="P30314" s="82">
        <v>238</v>
      </c>
      <c r="Q30314" s="82" t="s">
        <v>91446</v>
      </c>
      <c r="R30314"/>
    </row>
    <row r="30315" spans="12:18" x14ac:dyDescent="0.25">
      <c r="L30315" t="s">
        <v>3571</v>
      </c>
      <c r="M30315" t="s">
        <v>25869</v>
      </c>
      <c r="N30315" t="s">
        <v>67569</v>
      </c>
      <c r="O30315" s="76" t="s">
        <v>4374</v>
      </c>
      <c r="P30315" s="82">
        <v>3631</v>
      </c>
      <c r="Q30315" s="82" t="s">
        <v>72645</v>
      </c>
      <c r="R30315"/>
    </row>
    <row r="30316" spans="12:18" x14ac:dyDescent="0.25">
      <c r="L30316" t="s">
        <v>3571</v>
      </c>
      <c r="M30316" t="s">
        <v>25870</v>
      </c>
      <c r="N30316" t="s">
        <v>67570</v>
      </c>
      <c r="O30316" s="76" t="s">
        <v>4374</v>
      </c>
      <c r="P30316" s="82">
        <v>12214</v>
      </c>
      <c r="Q30316" s="82" t="s">
        <v>72645</v>
      </c>
      <c r="R30316"/>
    </row>
    <row r="30317" spans="12:18" x14ac:dyDescent="0.25">
      <c r="L30317" t="s">
        <v>3571</v>
      </c>
      <c r="M30317" t="s">
        <v>27821</v>
      </c>
      <c r="N30317" t="s">
        <v>67571</v>
      </c>
      <c r="O30317" s="76" t="s">
        <v>4356</v>
      </c>
      <c r="P30317" s="82">
        <v>4834</v>
      </c>
      <c r="Q30317" s="82" t="s">
        <v>91447</v>
      </c>
      <c r="R30317"/>
    </row>
    <row r="30318" spans="12:18" x14ac:dyDescent="0.25">
      <c r="L30318" t="s">
        <v>3571</v>
      </c>
      <c r="M30318" t="s">
        <v>30701</v>
      </c>
      <c r="N30318" t="s">
        <v>67572</v>
      </c>
      <c r="O30318" s="76" t="s">
        <v>4356</v>
      </c>
      <c r="P30318" s="82">
        <v>1445</v>
      </c>
      <c r="Q30318" s="82" t="s">
        <v>91448</v>
      </c>
      <c r="R30318"/>
    </row>
    <row r="30319" spans="12:18" x14ac:dyDescent="0.25">
      <c r="L30319" t="s">
        <v>3571</v>
      </c>
      <c r="M30319" t="s">
        <v>27823</v>
      </c>
      <c r="N30319" t="s">
        <v>67573</v>
      </c>
      <c r="O30319" s="76" t="s">
        <v>4366</v>
      </c>
      <c r="P30319" s="82">
        <v>149</v>
      </c>
      <c r="Q30319" s="82" t="s">
        <v>91449</v>
      </c>
      <c r="R30319"/>
    </row>
    <row r="30320" spans="12:18" x14ac:dyDescent="0.25">
      <c r="L30320" t="s">
        <v>3571</v>
      </c>
      <c r="M30320" t="s">
        <v>27825</v>
      </c>
      <c r="N30320" t="s">
        <v>67574</v>
      </c>
      <c r="O30320" s="76" t="s">
        <v>4374</v>
      </c>
      <c r="P30320" s="82">
        <v>5491</v>
      </c>
      <c r="Q30320" s="82" t="s">
        <v>72645</v>
      </c>
      <c r="R30320"/>
    </row>
    <row r="30321" spans="12:18" x14ac:dyDescent="0.25">
      <c r="L30321" t="s">
        <v>3571</v>
      </c>
      <c r="M30321" t="s">
        <v>25872</v>
      </c>
      <c r="N30321" t="s">
        <v>67575</v>
      </c>
      <c r="O30321" s="76" t="s">
        <v>4356</v>
      </c>
      <c r="P30321" s="82">
        <v>701</v>
      </c>
      <c r="Q30321" s="82" t="s">
        <v>91450</v>
      </c>
      <c r="R30321"/>
    </row>
    <row r="30322" spans="12:18" x14ac:dyDescent="0.25">
      <c r="L30322" t="s">
        <v>3571</v>
      </c>
      <c r="M30322" t="s">
        <v>28111</v>
      </c>
      <c r="N30322" t="s">
        <v>67576</v>
      </c>
      <c r="O30322" s="76" t="s">
        <v>4356</v>
      </c>
      <c r="P30322" s="82">
        <v>3054</v>
      </c>
      <c r="Q30322" s="82" t="s">
        <v>91451</v>
      </c>
      <c r="R30322"/>
    </row>
    <row r="30323" spans="12:18" x14ac:dyDescent="0.25">
      <c r="L30323" t="s">
        <v>3571</v>
      </c>
      <c r="M30323" t="s">
        <v>28112</v>
      </c>
      <c r="N30323" t="s">
        <v>67577</v>
      </c>
      <c r="O30323" s="76" t="s">
        <v>4356</v>
      </c>
      <c r="P30323" s="82">
        <v>1428</v>
      </c>
      <c r="Q30323" s="82" t="s">
        <v>91452</v>
      </c>
      <c r="R30323"/>
    </row>
    <row r="30324" spans="12:18" x14ac:dyDescent="0.25">
      <c r="L30324" t="s">
        <v>3571</v>
      </c>
      <c r="M30324" t="s">
        <v>28114</v>
      </c>
      <c r="N30324" t="s">
        <v>67578</v>
      </c>
      <c r="O30324" s="76" t="s">
        <v>4356</v>
      </c>
      <c r="P30324" s="82">
        <v>357</v>
      </c>
      <c r="Q30324" s="82" t="s">
        <v>91453</v>
      </c>
      <c r="R30324"/>
    </row>
    <row r="30325" spans="12:18" x14ac:dyDescent="0.25">
      <c r="L30325" t="s">
        <v>3571</v>
      </c>
      <c r="M30325" t="s">
        <v>25873</v>
      </c>
      <c r="N30325" t="s">
        <v>67579</v>
      </c>
      <c r="O30325" s="76" t="s">
        <v>4374</v>
      </c>
      <c r="P30325" s="82">
        <v>6042</v>
      </c>
      <c r="Q30325" s="82" t="s">
        <v>72645</v>
      </c>
      <c r="R30325"/>
    </row>
    <row r="30326" spans="12:18" x14ac:dyDescent="0.25">
      <c r="L30326" t="s">
        <v>3571</v>
      </c>
      <c r="M30326" t="s">
        <v>27826</v>
      </c>
      <c r="N30326" t="s">
        <v>67580</v>
      </c>
      <c r="O30326" s="76" t="s">
        <v>4374</v>
      </c>
      <c r="P30326" s="82">
        <v>8710</v>
      </c>
      <c r="Q30326" s="82" t="s">
        <v>72645</v>
      </c>
      <c r="R30326"/>
    </row>
    <row r="30327" spans="12:18" x14ac:dyDescent="0.25">
      <c r="L30327" t="s">
        <v>3571</v>
      </c>
      <c r="M30327" t="s">
        <v>30703</v>
      </c>
      <c r="N30327" t="s">
        <v>67581</v>
      </c>
      <c r="O30327" s="76" t="s">
        <v>4356</v>
      </c>
      <c r="P30327" s="82">
        <v>435</v>
      </c>
      <c r="Q30327" s="82" t="s">
        <v>91454</v>
      </c>
      <c r="R30327"/>
    </row>
    <row r="30328" spans="12:18" x14ac:dyDescent="0.25">
      <c r="L30328" t="s">
        <v>3571</v>
      </c>
      <c r="M30328" t="s">
        <v>28115</v>
      </c>
      <c r="N30328" t="s">
        <v>67582</v>
      </c>
      <c r="O30328" s="76" t="s">
        <v>4356</v>
      </c>
      <c r="P30328" s="82">
        <v>695</v>
      </c>
      <c r="Q30328" s="82" t="s">
        <v>91455</v>
      </c>
      <c r="R30328"/>
    </row>
    <row r="30329" spans="12:18" x14ac:dyDescent="0.25">
      <c r="L30329" t="s">
        <v>3571</v>
      </c>
      <c r="M30329" t="s">
        <v>28117</v>
      </c>
      <c r="N30329" t="s">
        <v>67583</v>
      </c>
      <c r="O30329" s="76" t="s">
        <v>4374</v>
      </c>
      <c r="P30329" s="82">
        <v>6160</v>
      </c>
      <c r="Q30329" s="82" t="s">
        <v>72645</v>
      </c>
      <c r="R30329"/>
    </row>
    <row r="30330" spans="12:18" x14ac:dyDescent="0.25">
      <c r="L30330" t="s">
        <v>3571</v>
      </c>
      <c r="M30330" t="s">
        <v>27827</v>
      </c>
      <c r="N30330" t="s">
        <v>67584</v>
      </c>
      <c r="O30330" s="76" t="s">
        <v>4356</v>
      </c>
      <c r="P30330" s="82">
        <v>430</v>
      </c>
      <c r="Q30330" s="82" t="s">
        <v>91456</v>
      </c>
      <c r="R30330"/>
    </row>
    <row r="30331" spans="12:18" x14ac:dyDescent="0.25">
      <c r="L30331" t="s">
        <v>3571</v>
      </c>
      <c r="M30331" t="s">
        <v>27828</v>
      </c>
      <c r="N30331" t="s">
        <v>67585</v>
      </c>
      <c r="O30331" s="76" t="s">
        <v>4366</v>
      </c>
      <c r="P30331" s="82">
        <v>277</v>
      </c>
      <c r="Q30331" s="82" t="s">
        <v>91457</v>
      </c>
      <c r="R30331"/>
    </row>
    <row r="30332" spans="12:18" x14ac:dyDescent="0.25">
      <c r="L30332" t="s">
        <v>3571</v>
      </c>
      <c r="M30332" t="s">
        <v>30705</v>
      </c>
      <c r="N30332" t="s">
        <v>67586</v>
      </c>
      <c r="O30332" s="76" t="s">
        <v>4374</v>
      </c>
      <c r="P30332" s="82">
        <v>13081</v>
      </c>
      <c r="Q30332" s="82" t="s">
        <v>72645</v>
      </c>
      <c r="R30332"/>
    </row>
    <row r="30333" spans="12:18" x14ac:dyDescent="0.25">
      <c r="L30333" t="s">
        <v>3571</v>
      </c>
      <c r="M30333" t="s">
        <v>31172</v>
      </c>
      <c r="N30333" t="s">
        <v>67587</v>
      </c>
      <c r="O30333" s="76" t="s">
        <v>4356</v>
      </c>
      <c r="P30333" s="82">
        <v>1091</v>
      </c>
      <c r="Q30333" s="82" t="s">
        <v>91459</v>
      </c>
      <c r="R30333"/>
    </row>
    <row r="30334" spans="12:18" x14ac:dyDescent="0.25">
      <c r="L30334" t="s">
        <v>3571</v>
      </c>
      <c r="M30334" t="s">
        <v>30707</v>
      </c>
      <c r="N30334" t="s">
        <v>67588</v>
      </c>
      <c r="O30334" s="76" t="s">
        <v>4450</v>
      </c>
      <c r="P30334" s="82">
        <v>15230</v>
      </c>
      <c r="Q30334" s="82" t="s">
        <v>72645</v>
      </c>
      <c r="R30334"/>
    </row>
    <row r="30335" spans="12:18" x14ac:dyDescent="0.25">
      <c r="L30335" t="s">
        <v>3571</v>
      </c>
      <c r="M30335" t="s">
        <v>25875</v>
      </c>
      <c r="N30335" t="s">
        <v>67589</v>
      </c>
      <c r="O30335" s="76" t="s">
        <v>4356</v>
      </c>
      <c r="P30335" s="82">
        <v>610</v>
      </c>
      <c r="Q30335" s="82" t="s">
        <v>91460</v>
      </c>
      <c r="R30335"/>
    </row>
    <row r="30336" spans="12:18" x14ac:dyDescent="0.25">
      <c r="L30336" t="s">
        <v>3571</v>
      </c>
      <c r="M30336" t="s">
        <v>31174</v>
      </c>
      <c r="N30336" t="s">
        <v>67590</v>
      </c>
      <c r="O30336" s="76" t="s">
        <v>4356</v>
      </c>
      <c r="P30336" s="82">
        <v>1832</v>
      </c>
      <c r="Q30336" s="82" t="s">
        <v>91461</v>
      </c>
      <c r="R30336"/>
    </row>
    <row r="30337" spans="12:18" x14ac:dyDescent="0.25">
      <c r="L30337" t="s">
        <v>3571</v>
      </c>
      <c r="M30337" t="s">
        <v>27830</v>
      </c>
      <c r="N30337" t="s">
        <v>67591</v>
      </c>
      <c r="O30337" s="76" t="s">
        <v>4356</v>
      </c>
      <c r="P30337" s="82">
        <v>618</v>
      </c>
      <c r="Q30337" s="82" t="s">
        <v>91462</v>
      </c>
      <c r="R30337"/>
    </row>
    <row r="30338" spans="12:18" x14ac:dyDescent="0.25">
      <c r="L30338" t="s">
        <v>3571</v>
      </c>
      <c r="M30338" t="s">
        <v>27832</v>
      </c>
      <c r="N30338" t="s">
        <v>67592</v>
      </c>
      <c r="O30338" s="76" t="s">
        <v>4366</v>
      </c>
      <c r="P30338" s="82">
        <v>371</v>
      </c>
      <c r="Q30338" s="82" t="s">
        <v>91463</v>
      </c>
      <c r="R30338"/>
    </row>
    <row r="30339" spans="12:18" x14ac:dyDescent="0.25">
      <c r="L30339" t="s">
        <v>3571</v>
      </c>
      <c r="M30339" t="s">
        <v>25876</v>
      </c>
      <c r="N30339" t="s">
        <v>67593</v>
      </c>
      <c r="O30339" s="76" t="s">
        <v>4366</v>
      </c>
      <c r="P30339" s="82">
        <v>112</v>
      </c>
      <c r="Q30339" s="82" t="s">
        <v>91464</v>
      </c>
      <c r="R30339"/>
    </row>
    <row r="30340" spans="12:18" x14ac:dyDescent="0.25">
      <c r="L30340" t="s">
        <v>3571</v>
      </c>
      <c r="M30340" t="s">
        <v>31176</v>
      </c>
      <c r="N30340" t="s">
        <v>67594</v>
      </c>
      <c r="O30340" s="76" t="s">
        <v>4366</v>
      </c>
      <c r="P30340" s="82">
        <v>429</v>
      </c>
      <c r="Q30340" s="82" t="s">
        <v>91465</v>
      </c>
      <c r="R30340"/>
    </row>
    <row r="30341" spans="12:18" x14ac:dyDescent="0.25">
      <c r="L30341" t="s">
        <v>3571</v>
      </c>
      <c r="M30341" t="s">
        <v>27834</v>
      </c>
      <c r="N30341" t="s">
        <v>67595</v>
      </c>
      <c r="O30341" s="76" t="s">
        <v>4374</v>
      </c>
      <c r="P30341" s="82">
        <v>2276</v>
      </c>
      <c r="Q30341" s="82" t="s">
        <v>72645</v>
      </c>
      <c r="R30341"/>
    </row>
    <row r="30342" spans="12:18" x14ac:dyDescent="0.25">
      <c r="L30342" t="s">
        <v>3571</v>
      </c>
      <c r="M30342" t="s">
        <v>28119</v>
      </c>
      <c r="N30342" t="s">
        <v>67596</v>
      </c>
      <c r="O30342" s="76" t="s">
        <v>4356</v>
      </c>
      <c r="P30342" s="82">
        <v>677</v>
      </c>
      <c r="Q30342" s="82" t="s">
        <v>91466</v>
      </c>
      <c r="R30342"/>
    </row>
    <row r="30343" spans="12:18" x14ac:dyDescent="0.25">
      <c r="L30343" t="s">
        <v>3571</v>
      </c>
      <c r="M30343" t="s">
        <v>27835</v>
      </c>
      <c r="N30343" t="s">
        <v>67597</v>
      </c>
      <c r="O30343" s="76" t="s">
        <v>4366</v>
      </c>
      <c r="P30343" s="82">
        <v>243</v>
      </c>
      <c r="Q30343" s="82" t="s">
        <v>91468</v>
      </c>
      <c r="R30343"/>
    </row>
    <row r="30344" spans="12:18" x14ac:dyDescent="0.25">
      <c r="L30344" t="s">
        <v>3571</v>
      </c>
      <c r="M30344" t="s">
        <v>31178</v>
      </c>
      <c r="N30344" t="s">
        <v>67598</v>
      </c>
      <c r="O30344" s="76" t="s">
        <v>4374</v>
      </c>
      <c r="P30344" s="82">
        <v>6680</v>
      </c>
      <c r="Q30344" s="82" t="s">
        <v>72645</v>
      </c>
      <c r="R30344"/>
    </row>
    <row r="30345" spans="12:18" x14ac:dyDescent="0.25">
      <c r="L30345" t="s">
        <v>3571</v>
      </c>
      <c r="M30345" t="s">
        <v>31179</v>
      </c>
      <c r="N30345" t="s">
        <v>67599</v>
      </c>
      <c r="O30345" s="76" t="s">
        <v>4374</v>
      </c>
      <c r="P30345" s="82">
        <v>20331</v>
      </c>
      <c r="Q30345" s="82" t="s">
        <v>72645</v>
      </c>
      <c r="R30345"/>
    </row>
    <row r="30346" spans="12:18" x14ac:dyDescent="0.25">
      <c r="L30346" t="s">
        <v>3571</v>
      </c>
      <c r="M30346" t="s">
        <v>31180</v>
      </c>
      <c r="N30346" t="s">
        <v>67600</v>
      </c>
      <c r="O30346" s="76" t="s">
        <v>4356</v>
      </c>
      <c r="P30346" s="82">
        <v>1904</v>
      </c>
      <c r="Q30346" s="82" t="s">
        <v>91469</v>
      </c>
      <c r="R30346"/>
    </row>
    <row r="30347" spans="12:18" x14ac:dyDescent="0.25">
      <c r="L30347" t="s">
        <v>3571</v>
      </c>
      <c r="M30347" t="s">
        <v>25878</v>
      </c>
      <c r="N30347" t="s">
        <v>67601</v>
      </c>
      <c r="O30347" s="76" t="s">
        <v>4356</v>
      </c>
      <c r="P30347" s="82">
        <v>421</v>
      </c>
      <c r="Q30347" s="82" t="s">
        <v>91470</v>
      </c>
      <c r="R30347"/>
    </row>
    <row r="30348" spans="12:18" x14ac:dyDescent="0.25">
      <c r="L30348" t="s">
        <v>3571</v>
      </c>
      <c r="M30348" t="s">
        <v>30708</v>
      </c>
      <c r="N30348" t="s">
        <v>67602</v>
      </c>
      <c r="O30348" s="76" t="s">
        <v>4356</v>
      </c>
      <c r="P30348" s="82">
        <v>942</v>
      </c>
      <c r="Q30348" s="82" t="s">
        <v>91471</v>
      </c>
      <c r="R30348"/>
    </row>
    <row r="30349" spans="12:18" x14ac:dyDescent="0.25">
      <c r="L30349" t="s">
        <v>3571</v>
      </c>
      <c r="M30349" t="s">
        <v>25210</v>
      </c>
      <c r="N30349" t="s">
        <v>67603</v>
      </c>
      <c r="O30349" s="76" t="s">
        <v>4356</v>
      </c>
      <c r="P30349" s="82">
        <v>167</v>
      </c>
      <c r="Q30349" s="82" t="s">
        <v>91472</v>
      </c>
      <c r="R30349"/>
    </row>
    <row r="30350" spans="12:18" x14ac:dyDescent="0.25">
      <c r="L30350" t="s">
        <v>3571</v>
      </c>
      <c r="M30350" t="s">
        <v>30710</v>
      </c>
      <c r="N30350" t="s">
        <v>67604</v>
      </c>
      <c r="O30350" s="76" t="s">
        <v>4366</v>
      </c>
      <c r="P30350" s="82">
        <v>47</v>
      </c>
      <c r="Q30350" s="82" t="s">
        <v>91473</v>
      </c>
      <c r="R30350"/>
    </row>
    <row r="30351" spans="12:18" x14ac:dyDescent="0.25">
      <c r="L30351" t="s">
        <v>3571</v>
      </c>
      <c r="M30351" t="s">
        <v>27837</v>
      </c>
      <c r="N30351" t="s">
        <v>67605</v>
      </c>
      <c r="O30351" s="76" t="s">
        <v>4356</v>
      </c>
      <c r="P30351" s="82">
        <v>863</v>
      </c>
      <c r="Q30351" s="82" t="s">
        <v>91474</v>
      </c>
      <c r="R30351"/>
    </row>
    <row r="30352" spans="12:18" x14ac:dyDescent="0.25">
      <c r="L30352" t="s">
        <v>3571</v>
      </c>
      <c r="M30352" t="s">
        <v>25879</v>
      </c>
      <c r="N30352" t="s">
        <v>67606</v>
      </c>
      <c r="O30352" s="76" t="s">
        <v>4374</v>
      </c>
      <c r="P30352" s="82">
        <v>1083</v>
      </c>
      <c r="Q30352" s="82" t="s">
        <v>72645</v>
      </c>
      <c r="R30352"/>
    </row>
    <row r="30353" spans="12:18" x14ac:dyDescent="0.25">
      <c r="L30353" t="s">
        <v>3571</v>
      </c>
      <c r="M30353" t="s">
        <v>6876</v>
      </c>
      <c r="N30353" t="s">
        <v>67607</v>
      </c>
      <c r="O30353" s="76" t="s">
        <v>4356</v>
      </c>
      <c r="P30353" s="82">
        <v>1995</v>
      </c>
      <c r="Q30353" s="82" t="s">
        <v>91475</v>
      </c>
      <c r="R30353"/>
    </row>
    <row r="30354" spans="12:18" x14ac:dyDescent="0.25">
      <c r="L30354" t="s">
        <v>3571</v>
      </c>
      <c r="M30354" t="s">
        <v>31182</v>
      </c>
      <c r="N30354" t="s">
        <v>67608</v>
      </c>
      <c r="O30354" s="76" t="s">
        <v>4356</v>
      </c>
      <c r="P30354" s="82">
        <v>392</v>
      </c>
      <c r="Q30354" s="82" t="s">
        <v>91476</v>
      </c>
      <c r="R30354"/>
    </row>
    <row r="30355" spans="12:18" x14ac:dyDescent="0.25">
      <c r="L30355" t="s">
        <v>3571</v>
      </c>
      <c r="M30355" t="s">
        <v>28122</v>
      </c>
      <c r="N30355" t="s">
        <v>67609</v>
      </c>
      <c r="O30355" s="76" t="s">
        <v>4356</v>
      </c>
      <c r="P30355" s="82">
        <v>470</v>
      </c>
      <c r="Q30355" s="82" t="s">
        <v>91477</v>
      </c>
      <c r="R30355"/>
    </row>
    <row r="30356" spans="12:18" x14ac:dyDescent="0.25">
      <c r="L30356" t="s">
        <v>3571</v>
      </c>
      <c r="M30356" t="s">
        <v>31186</v>
      </c>
      <c r="N30356" t="s">
        <v>67610</v>
      </c>
      <c r="O30356" s="76" t="s">
        <v>4374</v>
      </c>
      <c r="P30356" s="82">
        <v>528</v>
      </c>
      <c r="Q30356" s="82" t="s">
        <v>72645</v>
      </c>
      <c r="R30356"/>
    </row>
    <row r="30357" spans="12:18" x14ac:dyDescent="0.25">
      <c r="L30357" t="s">
        <v>3571</v>
      </c>
      <c r="M30357" t="s">
        <v>27841</v>
      </c>
      <c r="N30357" t="s">
        <v>67611</v>
      </c>
      <c r="O30357" s="76" t="s">
        <v>4374</v>
      </c>
      <c r="P30357" s="82">
        <v>692</v>
      </c>
      <c r="Q30357" s="82" t="s">
        <v>72645</v>
      </c>
      <c r="R30357"/>
    </row>
    <row r="30358" spans="12:18" x14ac:dyDescent="0.25">
      <c r="L30358" t="s">
        <v>3571</v>
      </c>
      <c r="M30358" t="s">
        <v>6691</v>
      </c>
      <c r="N30358" t="s">
        <v>67612</v>
      </c>
      <c r="O30358" s="76" t="s">
        <v>4356</v>
      </c>
      <c r="P30358" s="82">
        <v>798</v>
      </c>
      <c r="Q30358" s="82" t="s">
        <v>91482</v>
      </c>
      <c r="R30358"/>
    </row>
    <row r="30359" spans="12:18" x14ac:dyDescent="0.25">
      <c r="L30359" t="s">
        <v>3571</v>
      </c>
      <c r="M30359" t="s">
        <v>31188</v>
      </c>
      <c r="N30359" t="s">
        <v>67613</v>
      </c>
      <c r="O30359" s="76" t="s">
        <v>4374</v>
      </c>
      <c r="P30359" s="82">
        <v>2925</v>
      </c>
      <c r="Q30359" s="82" t="s">
        <v>72645</v>
      </c>
      <c r="R30359"/>
    </row>
    <row r="30360" spans="12:18" x14ac:dyDescent="0.25">
      <c r="L30360" t="s">
        <v>3571</v>
      </c>
      <c r="M30360" t="s">
        <v>25881</v>
      </c>
      <c r="N30360" t="s">
        <v>67614</v>
      </c>
      <c r="O30360" s="76" t="s">
        <v>4374</v>
      </c>
      <c r="P30360" s="82">
        <v>4034</v>
      </c>
      <c r="Q30360" s="82" t="s">
        <v>72645</v>
      </c>
      <c r="R30360"/>
    </row>
    <row r="30361" spans="12:18" x14ac:dyDescent="0.25">
      <c r="L30361" t="s">
        <v>3571</v>
      </c>
      <c r="M30361" t="s">
        <v>25882</v>
      </c>
      <c r="N30361" t="s">
        <v>67615</v>
      </c>
      <c r="O30361" s="76" t="s">
        <v>4450</v>
      </c>
      <c r="P30361" s="82">
        <v>37747</v>
      </c>
      <c r="Q30361" s="82" t="s">
        <v>72645</v>
      </c>
      <c r="R30361"/>
    </row>
    <row r="30362" spans="12:18" x14ac:dyDescent="0.25">
      <c r="L30362" t="s">
        <v>3571</v>
      </c>
      <c r="M30362" t="s">
        <v>28124</v>
      </c>
      <c r="N30362" t="s">
        <v>67616</v>
      </c>
      <c r="O30362" s="76" t="s">
        <v>4356</v>
      </c>
      <c r="P30362" s="82">
        <v>2251</v>
      </c>
      <c r="Q30362" s="82" t="s">
        <v>91483</v>
      </c>
      <c r="R30362"/>
    </row>
    <row r="30363" spans="12:18" x14ac:dyDescent="0.25">
      <c r="L30363" t="s">
        <v>3571</v>
      </c>
      <c r="M30363" t="s">
        <v>31191</v>
      </c>
      <c r="N30363" t="s">
        <v>67617</v>
      </c>
      <c r="O30363" s="76" t="s">
        <v>4356</v>
      </c>
      <c r="P30363" s="82">
        <v>803</v>
      </c>
      <c r="Q30363" s="82" t="s">
        <v>91484</v>
      </c>
      <c r="R30363"/>
    </row>
    <row r="30364" spans="12:18" x14ac:dyDescent="0.25">
      <c r="L30364" t="s">
        <v>3571</v>
      </c>
      <c r="M30364" t="s">
        <v>31193</v>
      </c>
      <c r="N30364" t="s">
        <v>67618</v>
      </c>
      <c r="O30364" s="76" t="s">
        <v>4356</v>
      </c>
      <c r="P30364" s="82">
        <v>2312</v>
      </c>
      <c r="Q30364" s="82" t="s">
        <v>91485</v>
      </c>
      <c r="R30364"/>
    </row>
    <row r="30365" spans="12:18" x14ac:dyDescent="0.25">
      <c r="L30365" t="s">
        <v>3571</v>
      </c>
      <c r="M30365" t="s">
        <v>14630</v>
      </c>
      <c r="N30365" t="s">
        <v>67619</v>
      </c>
      <c r="O30365" s="76" t="s">
        <v>4374</v>
      </c>
      <c r="P30365" s="82">
        <v>2924</v>
      </c>
      <c r="Q30365" s="82" t="s">
        <v>72645</v>
      </c>
      <c r="R30365"/>
    </row>
    <row r="30366" spans="12:18" x14ac:dyDescent="0.25">
      <c r="L30366" t="s">
        <v>3571</v>
      </c>
      <c r="M30366" t="s">
        <v>31195</v>
      </c>
      <c r="N30366" t="s">
        <v>67620</v>
      </c>
      <c r="O30366" s="76" t="s">
        <v>4374</v>
      </c>
      <c r="P30366" s="82">
        <v>11844</v>
      </c>
      <c r="Q30366" s="82" t="s">
        <v>72645</v>
      </c>
      <c r="R30366"/>
    </row>
    <row r="30367" spans="12:18" x14ac:dyDescent="0.25">
      <c r="L30367" t="s">
        <v>3571</v>
      </c>
      <c r="M30367" t="s">
        <v>23269</v>
      </c>
      <c r="N30367" t="s">
        <v>67621</v>
      </c>
      <c r="O30367" s="76" t="s">
        <v>4356</v>
      </c>
      <c r="P30367" s="82">
        <v>319</v>
      </c>
      <c r="Q30367" s="82" t="s">
        <v>91486</v>
      </c>
      <c r="R30367"/>
    </row>
    <row r="30368" spans="12:18" x14ac:dyDescent="0.25">
      <c r="L30368" t="s">
        <v>3571</v>
      </c>
      <c r="M30368" t="s">
        <v>28126</v>
      </c>
      <c r="N30368" t="s">
        <v>67622</v>
      </c>
      <c r="O30368" s="76" t="s">
        <v>4356</v>
      </c>
      <c r="P30368" s="82">
        <v>668</v>
      </c>
      <c r="Q30368" s="82" t="s">
        <v>91487</v>
      </c>
      <c r="R30368"/>
    </row>
    <row r="30369" spans="12:18" x14ac:dyDescent="0.25">
      <c r="L30369" t="s">
        <v>3571</v>
      </c>
      <c r="M30369" t="s">
        <v>27844</v>
      </c>
      <c r="N30369" t="s">
        <v>67623</v>
      </c>
      <c r="O30369" s="76" t="s">
        <v>4374</v>
      </c>
      <c r="P30369" s="82">
        <v>5435</v>
      </c>
      <c r="Q30369" s="82" t="s">
        <v>72645</v>
      </c>
      <c r="R30369"/>
    </row>
    <row r="30370" spans="12:18" x14ac:dyDescent="0.25">
      <c r="L30370" t="s">
        <v>3571</v>
      </c>
      <c r="M30370" t="s">
        <v>25883</v>
      </c>
      <c r="N30370" t="s">
        <v>67624</v>
      </c>
      <c r="O30370" s="76" t="s">
        <v>4356</v>
      </c>
      <c r="P30370" s="82">
        <v>825</v>
      </c>
      <c r="Q30370" s="82" t="s">
        <v>91488</v>
      </c>
      <c r="R30370"/>
    </row>
    <row r="30371" spans="12:18" x14ac:dyDescent="0.25">
      <c r="L30371" t="s">
        <v>3571</v>
      </c>
      <c r="M30371" t="s">
        <v>31198</v>
      </c>
      <c r="N30371" t="s">
        <v>67625</v>
      </c>
      <c r="O30371" s="76" t="s">
        <v>4356</v>
      </c>
      <c r="P30371" s="82">
        <v>1834</v>
      </c>
      <c r="Q30371" s="82" t="s">
        <v>91489</v>
      </c>
      <c r="R30371"/>
    </row>
    <row r="30372" spans="12:18" x14ac:dyDescent="0.25">
      <c r="L30372" t="s">
        <v>3571</v>
      </c>
      <c r="M30372" t="s">
        <v>27846</v>
      </c>
      <c r="N30372" t="s">
        <v>67626</v>
      </c>
      <c r="O30372" s="76" t="s">
        <v>4356</v>
      </c>
      <c r="P30372" s="82">
        <v>2288</v>
      </c>
      <c r="Q30372" s="82" t="s">
        <v>91490</v>
      </c>
      <c r="R30372"/>
    </row>
    <row r="30373" spans="12:18" x14ac:dyDescent="0.25">
      <c r="L30373" t="s">
        <v>3571</v>
      </c>
      <c r="M30373" t="s">
        <v>30715</v>
      </c>
      <c r="N30373" t="s">
        <v>67627</v>
      </c>
      <c r="O30373" s="76" t="s">
        <v>4356</v>
      </c>
      <c r="P30373" s="82">
        <v>635</v>
      </c>
      <c r="Q30373" s="82" t="s">
        <v>91491</v>
      </c>
      <c r="R30373"/>
    </row>
    <row r="30374" spans="12:18" x14ac:dyDescent="0.25">
      <c r="L30374" t="s">
        <v>3571</v>
      </c>
      <c r="M30374" t="s">
        <v>30717</v>
      </c>
      <c r="N30374" t="s">
        <v>67628</v>
      </c>
      <c r="O30374" s="76" t="s">
        <v>4366</v>
      </c>
      <c r="P30374" s="82">
        <v>459</v>
      </c>
      <c r="Q30374" s="82" t="s">
        <v>91492</v>
      </c>
      <c r="R30374"/>
    </row>
    <row r="30375" spans="12:18" x14ac:dyDescent="0.25">
      <c r="L30375" t="s">
        <v>3571</v>
      </c>
      <c r="M30375" t="s">
        <v>30719</v>
      </c>
      <c r="N30375" t="s">
        <v>67629</v>
      </c>
      <c r="O30375" s="76" t="s">
        <v>4374</v>
      </c>
      <c r="P30375" s="82">
        <v>834</v>
      </c>
      <c r="Q30375" s="82" t="s">
        <v>72645</v>
      </c>
      <c r="R30375"/>
    </row>
    <row r="30376" spans="12:18" x14ac:dyDescent="0.25">
      <c r="L30376" t="s">
        <v>3571</v>
      </c>
      <c r="M30376" t="s">
        <v>25884</v>
      </c>
      <c r="N30376" t="s">
        <v>67630</v>
      </c>
      <c r="O30376" s="76" t="s">
        <v>4450</v>
      </c>
      <c r="P30376" s="82">
        <v>22994</v>
      </c>
      <c r="Q30376" s="82" t="s">
        <v>72645</v>
      </c>
      <c r="R30376"/>
    </row>
    <row r="30377" spans="12:18" x14ac:dyDescent="0.25">
      <c r="L30377" t="s">
        <v>3571</v>
      </c>
      <c r="M30377" t="s">
        <v>31199</v>
      </c>
      <c r="N30377" t="s">
        <v>67631</v>
      </c>
      <c r="O30377" s="76" t="s">
        <v>4374</v>
      </c>
      <c r="P30377" s="82">
        <v>486</v>
      </c>
      <c r="Q30377" s="82" t="s">
        <v>72645</v>
      </c>
      <c r="R30377"/>
    </row>
    <row r="30378" spans="12:18" x14ac:dyDescent="0.25">
      <c r="L30378" t="s">
        <v>3571</v>
      </c>
      <c r="M30378" t="s">
        <v>28129</v>
      </c>
      <c r="N30378" t="s">
        <v>67632</v>
      </c>
      <c r="O30378" s="76" t="s">
        <v>4374</v>
      </c>
      <c r="P30378" s="82">
        <v>899</v>
      </c>
      <c r="Q30378" s="82" t="s">
        <v>72645</v>
      </c>
      <c r="R30378"/>
    </row>
    <row r="30379" spans="12:18" x14ac:dyDescent="0.25">
      <c r="L30379" t="s">
        <v>3571</v>
      </c>
      <c r="M30379" t="s">
        <v>27848</v>
      </c>
      <c r="N30379" t="s">
        <v>67633</v>
      </c>
      <c r="O30379" s="76" t="s">
        <v>4356</v>
      </c>
      <c r="P30379" s="82">
        <v>2826</v>
      </c>
      <c r="Q30379" s="82" t="s">
        <v>91493</v>
      </c>
      <c r="R30379"/>
    </row>
    <row r="30380" spans="12:18" x14ac:dyDescent="0.25">
      <c r="L30380" t="s">
        <v>3571</v>
      </c>
      <c r="M30380" t="s">
        <v>27850</v>
      </c>
      <c r="N30380" t="s">
        <v>67634</v>
      </c>
      <c r="O30380" s="76" t="s">
        <v>4450</v>
      </c>
      <c r="P30380" s="82">
        <v>2355</v>
      </c>
      <c r="Q30380" s="82" t="s">
        <v>72645</v>
      </c>
      <c r="R30380"/>
    </row>
    <row r="30381" spans="12:18" x14ac:dyDescent="0.25">
      <c r="L30381" t="s">
        <v>3571</v>
      </c>
      <c r="M30381" t="s">
        <v>4915</v>
      </c>
      <c r="N30381" t="s">
        <v>67635</v>
      </c>
      <c r="O30381" s="76" t="s">
        <v>4356</v>
      </c>
      <c r="P30381" s="82">
        <v>123</v>
      </c>
      <c r="Q30381" s="82" t="s">
        <v>91494</v>
      </c>
      <c r="R30381"/>
    </row>
    <row r="30382" spans="12:18" x14ac:dyDescent="0.25">
      <c r="L30382" t="s">
        <v>3571</v>
      </c>
      <c r="M30382" t="s">
        <v>28131</v>
      </c>
      <c r="N30382" t="s">
        <v>67636</v>
      </c>
      <c r="O30382" s="76" t="s">
        <v>4366</v>
      </c>
      <c r="P30382" s="82">
        <v>101</v>
      </c>
      <c r="Q30382" s="82" t="s">
        <v>91495</v>
      </c>
      <c r="R30382"/>
    </row>
    <row r="30383" spans="12:18" x14ac:dyDescent="0.25">
      <c r="L30383" t="s">
        <v>3571</v>
      </c>
      <c r="M30383" t="s">
        <v>31202</v>
      </c>
      <c r="N30383" t="s">
        <v>67637</v>
      </c>
      <c r="O30383" s="76" t="s">
        <v>4356</v>
      </c>
      <c r="P30383" s="82">
        <v>1813</v>
      </c>
      <c r="Q30383" s="82" t="s">
        <v>91496</v>
      </c>
      <c r="R30383"/>
    </row>
    <row r="30384" spans="12:18" x14ac:dyDescent="0.25">
      <c r="L30384" t="s">
        <v>3571</v>
      </c>
      <c r="M30384" t="s">
        <v>25885</v>
      </c>
      <c r="N30384" t="s">
        <v>67638</v>
      </c>
      <c r="O30384" s="76" t="s">
        <v>4356</v>
      </c>
      <c r="P30384" s="82">
        <v>721</v>
      </c>
      <c r="Q30384" s="82" t="s">
        <v>91497</v>
      </c>
      <c r="R30384"/>
    </row>
    <row r="30385" spans="12:18" x14ac:dyDescent="0.25">
      <c r="L30385" t="s">
        <v>3571</v>
      </c>
      <c r="M30385" t="s">
        <v>14909</v>
      </c>
      <c r="N30385" t="s">
        <v>67639</v>
      </c>
      <c r="O30385" s="76" t="s">
        <v>4356</v>
      </c>
      <c r="P30385" s="82">
        <v>1102</v>
      </c>
      <c r="Q30385" s="82" t="s">
        <v>91523</v>
      </c>
      <c r="R30385"/>
    </row>
    <row r="30386" spans="12:18" x14ac:dyDescent="0.25">
      <c r="L30386" t="s">
        <v>3571</v>
      </c>
      <c r="M30386" t="s">
        <v>28149</v>
      </c>
      <c r="N30386" t="s">
        <v>67640</v>
      </c>
      <c r="O30386" s="76" t="s">
        <v>4356</v>
      </c>
      <c r="P30386" s="82">
        <v>1125</v>
      </c>
      <c r="Q30386" s="82" t="s">
        <v>91524</v>
      </c>
      <c r="R30386"/>
    </row>
    <row r="30387" spans="12:18" x14ac:dyDescent="0.25">
      <c r="L30387" t="s">
        <v>3571</v>
      </c>
      <c r="M30387" t="s">
        <v>25892</v>
      </c>
      <c r="N30387" t="s">
        <v>67641</v>
      </c>
      <c r="O30387" s="76" t="s">
        <v>4374</v>
      </c>
      <c r="P30387" s="82">
        <v>2053</v>
      </c>
      <c r="Q30387" s="82" t="s">
        <v>72645</v>
      </c>
      <c r="R30387"/>
    </row>
    <row r="30388" spans="12:18" x14ac:dyDescent="0.25">
      <c r="L30388" t="s">
        <v>3571</v>
      </c>
      <c r="M30388" t="s">
        <v>28151</v>
      </c>
      <c r="N30388" t="s">
        <v>67642</v>
      </c>
      <c r="O30388" s="76" t="s">
        <v>4374</v>
      </c>
      <c r="P30388" s="82">
        <v>2308</v>
      </c>
      <c r="Q30388" s="82" t="s">
        <v>72645</v>
      </c>
      <c r="R30388"/>
    </row>
    <row r="30389" spans="12:18" x14ac:dyDescent="0.25">
      <c r="L30389" t="s">
        <v>3571</v>
      </c>
      <c r="M30389" t="s">
        <v>15169</v>
      </c>
      <c r="N30389" t="s">
        <v>67643</v>
      </c>
      <c r="O30389" s="76" t="s">
        <v>4356</v>
      </c>
      <c r="P30389" s="82">
        <v>383</v>
      </c>
      <c r="Q30389" s="82" t="s">
        <v>91525</v>
      </c>
      <c r="R30389"/>
    </row>
    <row r="30390" spans="12:18" x14ac:dyDescent="0.25">
      <c r="L30390" t="s">
        <v>3571</v>
      </c>
      <c r="M30390" t="s">
        <v>25893</v>
      </c>
      <c r="N30390" t="s">
        <v>67644</v>
      </c>
      <c r="O30390" s="76" t="s">
        <v>4366</v>
      </c>
      <c r="P30390" s="82">
        <v>321</v>
      </c>
      <c r="Q30390" s="82" t="s">
        <v>91526</v>
      </c>
      <c r="R30390"/>
    </row>
    <row r="30391" spans="12:18" x14ac:dyDescent="0.25">
      <c r="L30391" t="s">
        <v>3571</v>
      </c>
      <c r="M30391" t="s">
        <v>27858</v>
      </c>
      <c r="N30391" t="s">
        <v>67645</v>
      </c>
      <c r="O30391" s="76" t="s">
        <v>4374</v>
      </c>
      <c r="P30391" s="82">
        <v>29984</v>
      </c>
      <c r="Q30391" s="82" t="s">
        <v>72645</v>
      </c>
      <c r="R30391"/>
    </row>
    <row r="30392" spans="12:18" x14ac:dyDescent="0.25">
      <c r="L30392" t="s">
        <v>3571</v>
      </c>
      <c r="M30392" t="s">
        <v>25894</v>
      </c>
      <c r="N30392" t="s">
        <v>67646</v>
      </c>
      <c r="O30392" s="76" t="s">
        <v>4356</v>
      </c>
      <c r="P30392" s="82">
        <v>606</v>
      </c>
      <c r="Q30392" s="82" t="s">
        <v>91527</v>
      </c>
      <c r="R30392"/>
    </row>
    <row r="30393" spans="12:18" x14ac:dyDescent="0.25">
      <c r="L30393" t="s">
        <v>3571</v>
      </c>
      <c r="M30393" t="s">
        <v>30738</v>
      </c>
      <c r="N30393" t="s">
        <v>67647</v>
      </c>
      <c r="O30393" s="76" t="s">
        <v>4374</v>
      </c>
      <c r="P30393" s="82">
        <v>1888</v>
      </c>
      <c r="Q30393" s="82" t="s">
        <v>72645</v>
      </c>
      <c r="R30393"/>
    </row>
    <row r="30394" spans="12:18" x14ac:dyDescent="0.25">
      <c r="L30394" t="s">
        <v>3571</v>
      </c>
      <c r="M30394" t="s">
        <v>28153</v>
      </c>
      <c r="N30394" t="s">
        <v>67648</v>
      </c>
      <c r="O30394" s="76" t="s">
        <v>4356</v>
      </c>
      <c r="P30394" s="82">
        <v>500</v>
      </c>
      <c r="Q30394" s="82" t="s">
        <v>91528</v>
      </c>
      <c r="R30394"/>
    </row>
    <row r="30395" spans="12:18" x14ac:dyDescent="0.25">
      <c r="L30395" t="s">
        <v>3571</v>
      </c>
      <c r="M30395" t="s">
        <v>27859</v>
      </c>
      <c r="N30395" t="s">
        <v>67649</v>
      </c>
      <c r="O30395" s="76" t="s">
        <v>4450</v>
      </c>
      <c r="P30395" s="82">
        <v>9040</v>
      </c>
      <c r="Q30395" s="82" t="s">
        <v>72645</v>
      </c>
      <c r="R30395"/>
    </row>
    <row r="30396" spans="12:18" x14ac:dyDescent="0.25">
      <c r="L30396" t="s">
        <v>3571</v>
      </c>
      <c r="M30396" t="s">
        <v>14506</v>
      </c>
      <c r="N30396" t="s">
        <v>67650</v>
      </c>
      <c r="O30396" s="76" t="s">
        <v>4374</v>
      </c>
      <c r="P30396" s="82">
        <v>3251</v>
      </c>
      <c r="Q30396" s="82" t="s">
        <v>72645</v>
      </c>
      <c r="R30396"/>
    </row>
    <row r="30397" spans="12:18" x14ac:dyDescent="0.25">
      <c r="L30397" t="s">
        <v>3571</v>
      </c>
      <c r="M30397" t="s">
        <v>27861</v>
      </c>
      <c r="N30397" t="s">
        <v>67651</v>
      </c>
      <c r="O30397" s="76" t="s">
        <v>4356</v>
      </c>
      <c r="P30397" s="82">
        <v>584</v>
      </c>
      <c r="Q30397" s="82" t="s">
        <v>91529</v>
      </c>
      <c r="R30397"/>
    </row>
    <row r="30398" spans="12:18" x14ac:dyDescent="0.25">
      <c r="L30398" t="s">
        <v>3571</v>
      </c>
      <c r="M30398" t="s">
        <v>25895</v>
      </c>
      <c r="N30398" t="s">
        <v>67652</v>
      </c>
      <c r="O30398" s="76" t="s">
        <v>4356</v>
      </c>
      <c r="P30398" s="82">
        <v>57</v>
      </c>
      <c r="Q30398" s="82" t="s">
        <v>91530</v>
      </c>
      <c r="R30398"/>
    </row>
    <row r="30399" spans="12:18" x14ac:dyDescent="0.25">
      <c r="L30399" t="s">
        <v>3571</v>
      </c>
      <c r="M30399" t="s">
        <v>31219</v>
      </c>
      <c r="N30399" t="s">
        <v>67653</v>
      </c>
      <c r="O30399" s="76" t="s">
        <v>4356</v>
      </c>
      <c r="P30399" s="82">
        <v>1214</v>
      </c>
      <c r="Q30399" s="82" t="s">
        <v>91531</v>
      </c>
      <c r="R30399"/>
    </row>
    <row r="30400" spans="12:18" x14ac:dyDescent="0.25">
      <c r="L30400" t="s">
        <v>3571</v>
      </c>
      <c r="M30400" t="s">
        <v>30741</v>
      </c>
      <c r="N30400" t="s">
        <v>67654</v>
      </c>
      <c r="O30400" s="76" t="s">
        <v>4356</v>
      </c>
      <c r="P30400" s="82">
        <v>394</v>
      </c>
      <c r="Q30400" s="82" t="s">
        <v>91532</v>
      </c>
      <c r="R30400"/>
    </row>
    <row r="30401" spans="12:18" x14ac:dyDescent="0.25">
      <c r="L30401" t="s">
        <v>3571</v>
      </c>
      <c r="M30401" t="s">
        <v>25896</v>
      </c>
      <c r="N30401" t="s">
        <v>67655</v>
      </c>
      <c r="O30401" s="76" t="s">
        <v>4356</v>
      </c>
      <c r="P30401" s="82">
        <v>1957</v>
      </c>
      <c r="Q30401" s="82" t="s">
        <v>91533</v>
      </c>
      <c r="R30401"/>
    </row>
    <row r="30402" spans="12:18" x14ac:dyDescent="0.25">
      <c r="L30402" t="s">
        <v>3571</v>
      </c>
      <c r="M30402" t="s">
        <v>25897</v>
      </c>
      <c r="N30402" t="s">
        <v>67656</v>
      </c>
      <c r="O30402" s="76" t="s">
        <v>4356</v>
      </c>
      <c r="P30402" s="82">
        <v>820</v>
      </c>
      <c r="Q30402" s="82" t="s">
        <v>91534</v>
      </c>
      <c r="R30402"/>
    </row>
    <row r="30403" spans="12:18" x14ac:dyDescent="0.25">
      <c r="L30403" t="s">
        <v>3571</v>
      </c>
      <c r="M30403" t="s">
        <v>28155</v>
      </c>
      <c r="N30403" t="s">
        <v>67657</v>
      </c>
      <c r="O30403" s="76" t="s">
        <v>4356</v>
      </c>
      <c r="P30403" s="82">
        <v>1211</v>
      </c>
      <c r="Q30403" s="82" t="s">
        <v>91535</v>
      </c>
      <c r="R30403"/>
    </row>
    <row r="30404" spans="12:18" x14ac:dyDescent="0.25">
      <c r="L30404" t="s">
        <v>3571</v>
      </c>
      <c r="M30404" t="s">
        <v>27863</v>
      </c>
      <c r="N30404" t="s">
        <v>67658</v>
      </c>
      <c r="O30404" s="76" t="s">
        <v>4356</v>
      </c>
      <c r="P30404" s="82">
        <v>5390</v>
      </c>
      <c r="Q30404" s="82" t="s">
        <v>91536</v>
      </c>
      <c r="R30404"/>
    </row>
    <row r="30405" spans="12:18" x14ac:dyDescent="0.25">
      <c r="L30405" t="s">
        <v>3571</v>
      </c>
      <c r="M30405" t="s">
        <v>28157</v>
      </c>
      <c r="N30405" t="s">
        <v>67659</v>
      </c>
      <c r="O30405" s="76" t="s">
        <v>4356</v>
      </c>
      <c r="P30405" s="82">
        <v>1484</v>
      </c>
      <c r="Q30405" s="82" t="s">
        <v>91537</v>
      </c>
      <c r="R30405"/>
    </row>
    <row r="30406" spans="12:18" x14ac:dyDescent="0.25">
      <c r="L30406" t="s">
        <v>3571</v>
      </c>
      <c r="M30406" t="s">
        <v>5716</v>
      </c>
      <c r="N30406" t="s">
        <v>67660</v>
      </c>
      <c r="O30406" s="76" t="s">
        <v>4374</v>
      </c>
      <c r="P30406" s="82">
        <v>1738</v>
      </c>
      <c r="Q30406" s="82" t="s">
        <v>72645</v>
      </c>
      <c r="R30406"/>
    </row>
    <row r="30407" spans="12:18" x14ac:dyDescent="0.25">
      <c r="L30407" t="s">
        <v>3571</v>
      </c>
      <c r="M30407" t="s">
        <v>4405</v>
      </c>
      <c r="N30407" t="s">
        <v>67661</v>
      </c>
      <c r="O30407" s="76" t="s">
        <v>4366</v>
      </c>
      <c r="P30407" s="82">
        <v>329</v>
      </c>
      <c r="Q30407" s="82" t="s">
        <v>91499</v>
      </c>
      <c r="R30407"/>
    </row>
    <row r="30408" spans="12:18" x14ac:dyDescent="0.25">
      <c r="L30408" t="s">
        <v>3571</v>
      </c>
      <c r="M30408" t="s">
        <v>10896</v>
      </c>
      <c r="N30408" t="s">
        <v>67662</v>
      </c>
      <c r="O30408" s="76" t="s">
        <v>4374</v>
      </c>
      <c r="P30408" s="82">
        <v>781</v>
      </c>
      <c r="Q30408" s="82" t="s">
        <v>72645</v>
      </c>
      <c r="R30408"/>
    </row>
    <row r="30409" spans="12:18" x14ac:dyDescent="0.25">
      <c r="L30409" t="s">
        <v>3571</v>
      </c>
      <c r="M30409" t="s">
        <v>31205</v>
      </c>
      <c r="N30409" t="s">
        <v>67663</v>
      </c>
      <c r="O30409" s="76" t="s">
        <v>4356</v>
      </c>
      <c r="P30409" s="82">
        <v>1952</v>
      </c>
      <c r="Q30409" s="82" t="s">
        <v>91500</v>
      </c>
      <c r="R30409"/>
    </row>
    <row r="30410" spans="12:18" x14ac:dyDescent="0.25">
      <c r="L30410" t="s">
        <v>3571</v>
      </c>
      <c r="M30410" t="s">
        <v>25886</v>
      </c>
      <c r="N30410" t="s">
        <v>67664</v>
      </c>
      <c r="O30410" s="76" t="s">
        <v>4356</v>
      </c>
      <c r="P30410" s="82">
        <v>975</v>
      </c>
      <c r="Q30410" s="82" t="s">
        <v>91501</v>
      </c>
      <c r="R30410"/>
    </row>
    <row r="30411" spans="12:18" x14ac:dyDescent="0.25">
      <c r="L30411" t="s">
        <v>3571</v>
      </c>
      <c r="M30411" t="s">
        <v>28132</v>
      </c>
      <c r="N30411" t="s">
        <v>67665</v>
      </c>
      <c r="O30411" s="76" t="s">
        <v>4374</v>
      </c>
      <c r="P30411" s="82">
        <v>14206</v>
      </c>
      <c r="Q30411" s="82" t="s">
        <v>72645</v>
      </c>
      <c r="R30411"/>
    </row>
    <row r="30412" spans="12:18" x14ac:dyDescent="0.25">
      <c r="L30412" t="s">
        <v>3571</v>
      </c>
      <c r="M30412" t="s">
        <v>13832</v>
      </c>
      <c r="N30412" t="s">
        <v>67666</v>
      </c>
      <c r="O30412" s="76" t="s">
        <v>4374</v>
      </c>
      <c r="P30412" s="82">
        <v>402</v>
      </c>
      <c r="Q30412" s="82" t="s">
        <v>72645</v>
      </c>
      <c r="R30412"/>
    </row>
    <row r="30413" spans="12:18" x14ac:dyDescent="0.25">
      <c r="L30413" t="s">
        <v>3571</v>
      </c>
      <c r="M30413" t="s">
        <v>25887</v>
      </c>
      <c r="N30413" t="s">
        <v>67667</v>
      </c>
      <c r="O30413" s="76" t="s">
        <v>4374</v>
      </c>
      <c r="P30413" s="82">
        <v>2762</v>
      </c>
      <c r="Q30413" s="82" t="s">
        <v>72645</v>
      </c>
      <c r="R30413"/>
    </row>
    <row r="30414" spans="12:18" x14ac:dyDescent="0.25">
      <c r="L30414" t="s">
        <v>3571</v>
      </c>
      <c r="M30414" t="s">
        <v>31207</v>
      </c>
      <c r="N30414" t="s">
        <v>67668</v>
      </c>
      <c r="O30414" s="76" t="s">
        <v>4356</v>
      </c>
      <c r="P30414" s="82">
        <v>743</v>
      </c>
      <c r="Q30414" s="82" t="s">
        <v>91502</v>
      </c>
      <c r="R30414"/>
    </row>
    <row r="30415" spans="12:18" x14ac:dyDescent="0.25">
      <c r="L30415" t="s">
        <v>3571</v>
      </c>
      <c r="M30415" t="s">
        <v>30725</v>
      </c>
      <c r="N30415" t="s">
        <v>67669</v>
      </c>
      <c r="O30415" s="76" t="s">
        <v>4356</v>
      </c>
      <c r="P30415" s="82">
        <v>537</v>
      </c>
      <c r="Q30415" s="82" t="s">
        <v>91503</v>
      </c>
      <c r="R30415"/>
    </row>
    <row r="30416" spans="12:18" x14ac:dyDescent="0.25">
      <c r="L30416" t="s">
        <v>3571</v>
      </c>
      <c r="M30416" t="s">
        <v>28134</v>
      </c>
      <c r="N30416" t="s">
        <v>67670</v>
      </c>
      <c r="O30416" s="76" t="s">
        <v>4356</v>
      </c>
      <c r="P30416" s="82">
        <v>366</v>
      </c>
      <c r="Q30416" s="82" t="s">
        <v>91504</v>
      </c>
      <c r="R30416"/>
    </row>
    <row r="30417" spans="12:18" x14ac:dyDescent="0.25">
      <c r="L30417" t="s">
        <v>3571</v>
      </c>
      <c r="M30417" t="s">
        <v>28136</v>
      </c>
      <c r="N30417" t="s">
        <v>67671</v>
      </c>
      <c r="O30417" s="76" t="s">
        <v>4374</v>
      </c>
      <c r="P30417" s="82">
        <v>3664</v>
      </c>
      <c r="Q30417" s="82" t="s">
        <v>72645</v>
      </c>
      <c r="R30417"/>
    </row>
    <row r="30418" spans="12:18" x14ac:dyDescent="0.25">
      <c r="L30418" t="s">
        <v>3571</v>
      </c>
      <c r="M30418" t="s">
        <v>28137</v>
      </c>
      <c r="N30418" t="s">
        <v>67672</v>
      </c>
      <c r="O30418" s="76" t="s">
        <v>4356</v>
      </c>
      <c r="P30418" s="82">
        <v>473</v>
      </c>
      <c r="Q30418" s="82" t="s">
        <v>91505</v>
      </c>
      <c r="R30418"/>
    </row>
    <row r="30419" spans="12:18" x14ac:dyDescent="0.25">
      <c r="L30419" t="s">
        <v>3571</v>
      </c>
      <c r="M30419" t="s">
        <v>27852</v>
      </c>
      <c r="N30419" t="s">
        <v>67673</v>
      </c>
      <c r="O30419" s="76" t="s">
        <v>4356</v>
      </c>
      <c r="P30419" s="82">
        <v>1272</v>
      </c>
      <c r="Q30419" s="82" t="s">
        <v>91506</v>
      </c>
      <c r="R30419"/>
    </row>
    <row r="30420" spans="12:18" x14ac:dyDescent="0.25">
      <c r="L30420" t="s">
        <v>3571</v>
      </c>
      <c r="M30420" t="s">
        <v>27854</v>
      </c>
      <c r="N30420" t="s">
        <v>67674</v>
      </c>
      <c r="O30420" s="76" t="s">
        <v>4366</v>
      </c>
      <c r="P30420" s="82">
        <v>240</v>
      </c>
      <c r="Q30420" s="82" t="s">
        <v>91507</v>
      </c>
      <c r="R30420"/>
    </row>
    <row r="30421" spans="12:18" x14ac:dyDescent="0.25">
      <c r="L30421" t="s">
        <v>3571</v>
      </c>
      <c r="M30421" t="s">
        <v>7433</v>
      </c>
      <c r="N30421" t="s">
        <v>67675</v>
      </c>
      <c r="O30421" s="76" t="s">
        <v>4366</v>
      </c>
      <c r="P30421" s="82">
        <v>261</v>
      </c>
      <c r="Q30421" s="82" t="s">
        <v>91508</v>
      </c>
      <c r="R30421"/>
    </row>
    <row r="30422" spans="12:18" x14ac:dyDescent="0.25">
      <c r="L30422" t="s">
        <v>3571</v>
      </c>
      <c r="M30422" t="s">
        <v>30727</v>
      </c>
      <c r="N30422" t="s">
        <v>67676</v>
      </c>
      <c r="O30422" s="76" t="s">
        <v>4374</v>
      </c>
      <c r="P30422" s="82">
        <v>882</v>
      </c>
      <c r="Q30422" s="82" t="s">
        <v>72645</v>
      </c>
      <c r="R30422"/>
    </row>
    <row r="30423" spans="12:18" x14ac:dyDescent="0.25">
      <c r="L30423" t="s">
        <v>3571</v>
      </c>
      <c r="M30423" t="s">
        <v>28140</v>
      </c>
      <c r="N30423" t="s">
        <v>67677</v>
      </c>
      <c r="O30423" s="76" t="s">
        <v>4374</v>
      </c>
      <c r="P30423" s="82">
        <v>3347</v>
      </c>
      <c r="Q30423" s="82" t="s">
        <v>72645</v>
      </c>
      <c r="R30423"/>
    </row>
    <row r="30424" spans="12:18" x14ac:dyDescent="0.25">
      <c r="L30424" t="s">
        <v>3571</v>
      </c>
      <c r="M30424" t="s">
        <v>11278</v>
      </c>
      <c r="N30424" t="s">
        <v>67678</v>
      </c>
      <c r="O30424" s="76" t="s">
        <v>4374</v>
      </c>
      <c r="P30424" s="82">
        <v>3857</v>
      </c>
      <c r="Q30424" s="82" t="s">
        <v>72645</v>
      </c>
      <c r="R30424"/>
    </row>
    <row r="30425" spans="12:18" x14ac:dyDescent="0.25">
      <c r="L30425" t="s">
        <v>3571</v>
      </c>
      <c r="M30425" t="s">
        <v>28142</v>
      </c>
      <c r="N30425" t="s">
        <v>67679</v>
      </c>
      <c r="O30425" s="76" t="s">
        <v>4366</v>
      </c>
      <c r="P30425" s="82">
        <v>283</v>
      </c>
      <c r="Q30425" s="82" t="s">
        <v>91509</v>
      </c>
      <c r="R30425"/>
    </row>
    <row r="30426" spans="12:18" x14ac:dyDescent="0.25">
      <c r="L30426" t="s">
        <v>3571</v>
      </c>
      <c r="M30426" t="s">
        <v>12909</v>
      </c>
      <c r="N30426" t="s">
        <v>67680</v>
      </c>
      <c r="O30426" s="76" t="s">
        <v>4356</v>
      </c>
      <c r="P30426" s="82">
        <v>650</v>
      </c>
      <c r="Q30426" s="82" t="s">
        <v>91510</v>
      </c>
      <c r="R30426"/>
    </row>
    <row r="30427" spans="12:18" x14ac:dyDescent="0.25">
      <c r="L30427" t="s">
        <v>3571</v>
      </c>
      <c r="M30427" t="s">
        <v>25888</v>
      </c>
      <c r="N30427" t="s">
        <v>67681</v>
      </c>
      <c r="O30427" s="76" t="s">
        <v>4366</v>
      </c>
      <c r="P30427" s="82">
        <v>287</v>
      </c>
      <c r="Q30427" s="82" t="s">
        <v>91511</v>
      </c>
      <c r="R30427"/>
    </row>
    <row r="30428" spans="12:18" x14ac:dyDescent="0.25">
      <c r="L30428" t="s">
        <v>3571</v>
      </c>
      <c r="M30428" t="s">
        <v>31208</v>
      </c>
      <c r="N30428" t="s">
        <v>67682</v>
      </c>
      <c r="O30428" s="76" t="s">
        <v>4356</v>
      </c>
      <c r="P30428" s="82">
        <v>751</v>
      </c>
      <c r="Q30428" s="82" t="s">
        <v>91512</v>
      </c>
      <c r="R30428"/>
    </row>
    <row r="30429" spans="12:18" x14ac:dyDescent="0.25">
      <c r="L30429" t="s">
        <v>3571</v>
      </c>
      <c r="M30429" t="s">
        <v>25889</v>
      </c>
      <c r="N30429" t="s">
        <v>67683</v>
      </c>
      <c r="O30429" s="76" t="s">
        <v>4356</v>
      </c>
      <c r="P30429" s="82">
        <v>344</v>
      </c>
      <c r="Q30429" s="82" t="s">
        <v>91513</v>
      </c>
      <c r="R30429"/>
    </row>
    <row r="30430" spans="12:18" x14ac:dyDescent="0.25">
      <c r="L30430" t="s">
        <v>3571</v>
      </c>
      <c r="M30430" t="s">
        <v>30732</v>
      </c>
      <c r="N30430" t="s">
        <v>67684</v>
      </c>
      <c r="O30430" s="76" t="s">
        <v>4356</v>
      </c>
      <c r="P30430" s="82">
        <v>613</v>
      </c>
      <c r="Q30430" s="82" t="s">
        <v>91514</v>
      </c>
      <c r="R30430"/>
    </row>
    <row r="30431" spans="12:18" x14ac:dyDescent="0.25">
      <c r="L30431" t="s">
        <v>3571</v>
      </c>
      <c r="M30431" t="s">
        <v>31210</v>
      </c>
      <c r="N30431" t="s">
        <v>67685</v>
      </c>
      <c r="O30431" s="76" t="s">
        <v>4356</v>
      </c>
      <c r="P30431" s="82">
        <v>836</v>
      </c>
      <c r="Q30431" s="82" t="s">
        <v>91515</v>
      </c>
      <c r="R30431"/>
    </row>
    <row r="30432" spans="12:18" x14ac:dyDescent="0.25">
      <c r="L30432" t="s">
        <v>3571</v>
      </c>
      <c r="M30432" t="s">
        <v>30735</v>
      </c>
      <c r="N30432" t="s">
        <v>67686</v>
      </c>
      <c r="O30432" s="76" t="s">
        <v>4356</v>
      </c>
      <c r="P30432" s="82">
        <v>536</v>
      </c>
      <c r="Q30432" s="82" t="s">
        <v>91516</v>
      </c>
      <c r="R30432"/>
    </row>
    <row r="30433" spans="12:18" x14ac:dyDescent="0.25">
      <c r="L30433" t="s">
        <v>3571</v>
      </c>
      <c r="M30433" t="s">
        <v>31212</v>
      </c>
      <c r="N30433" t="s">
        <v>67687</v>
      </c>
      <c r="O30433" s="76" t="s">
        <v>4374</v>
      </c>
      <c r="P30433" s="82">
        <v>6055</v>
      </c>
      <c r="Q30433" s="82" t="s">
        <v>72645</v>
      </c>
      <c r="R30433"/>
    </row>
    <row r="30434" spans="12:18" x14ac:dyDescent="0.25">
      <c r="L30434" t="s">
        <v>3571</v>
      </c>
      <c r="M30434" t="s">
        <v>31214</v>
      </c>
      <c r="N30434" t="s">
        <v>67688</v>
      </c>
      <c r="O30434" s="76" t="s">
        <v>4374</v>
      </c>
      <c r="P30434" s="82">
        <v>5483</v>
      </c>
      <c r="Q30434" s="82" t="s">
        <v>72645</v>
      </c>
      <c r="R30434"/>
    </row>
    <row r="30435" spans="12:18" x14ac:dyDescent="0.25">
      <c r="L30435" t="s">
        <v>3571</v>
      </c>
      <c r="M30435" t="s">
        <v>28144</v>
      </c>
      <c r="N30435" t="s">
        <v>67689</v>
      </c>
      <c r="O30435" s="76" t="s">
        <v>4356</v>
      </c>
      <c r="P30435" s="82">
        <v>983</v>
      </c>
      <c r="Q30435" s="82" t="s">
        <v>91517</v>
      </c>
      <c r="R30435"/>
    </row>
    <row r="30436" spans="12:18" x14ac:dyDescent="0.25">
      <c r="L30436" t="s">
        <v>3571</v>
      </c>
      <c r="M30436" t="s">
        <v>28147</v>
      </c>
      <c r="N30436" t="s">
        <v>67690</v>
      </c>
      <c r="O30436" s="76" t="s">
        <v>4356</v>
      </c>
      <c r="P30436" s="82">
        <v>359</v>
      </c>
      <c r="Q30436" s="82" t="s">
        <v>91519</v>
      </c>
      <c r="R30436"/>
    </row>
    <row r="30437" spans="12:18" x14ac:dyDescent="0.25">
      <c r="L30437" t="s">
        <v>3571</v>
      </c>
      <c r="M30437" t="s">
        <v>28148</v>
      </c>
      <c r="N30437" t="s">
        <v>67691</v>
      </c>
      <c r="O30437" s="76" t="s">
        <v>4356</v>
      </c>
      <c r="P30437" s="82">
        <v>1122</v>
      </c>
      <c r="Q30437" s="82" t="s">
        <v>91520</v>
      </c>
      <c r="R30437"/>
    </row>
    <row r="30438" spans="12:18" x14ac:dyDescent="0.25">
      <c r="L30438" t="s">
        <v>3571</v>
      </c>
      <c r="M30438" t="s">
        <v>18245</v>
      </c>
      <c r="N30438" t="s">
        <v>67692</v>
      </c>
      <c r="O30438" s="76" t="s">
        <v>4356</v>
      </c>
      <c r="P30438" s="82">
        <v>896</v>
      </c>
      <c r="Q30438" s="82" t="s">
        <v>91521</v>
      </c>
      <c r="R30438"/>
    </row>
    <row r="30439" spans="12:18" x14ac:dyDescent="0.25">
      <c r="L30439" t="s">
        <v>3571</v>
      </c>
      <c r="M30439" t="s">
        <v>25891</v>
      </c>
      <c r="N30439" t="s">
        <v>67693</v>
      </c>
      <c r="O30439" s="76" t="s">
        <v>4356</v>
      </c>
      <c r="P30439" s="82">
        <v>3243</v>
      </c>
      <c r="Q30439" s="82" t="s">
        <v>91522</v>
      </c>
      <c r="R30439"/>
    </row>
    <row r="30440" spans="12:18" x14ac:dyDescent="0.25">
      <c r="L30440" t="s">
        <v>3571</v>
      </c>
      <c r="M30440" t="s">
        <v>31216</v>
      </c>
      <c r="N30440" t="s">
        <v>67694</v>
      </c>
      <c r="O30440" s="76" t="s">
        <v>4450</v>
      </c>
      <c r="P30440" s="82">
        <v>6447</v>
      </c>
      <c r="Q30440" s="82" t="s">
        <v>72645</v>
      </c>
      <c r="R30440"/>
    </row>
    <row r="30441" spans="12:18" x14ac:dyDescent="0.25">
      <c r="L30441" t="s">
        <v>3571</v>
      </c>
      <c r="M30441" t="s">
        <v>31203</v>
      </c>
      <c r="N30441" t="s">
        <v>67695</v>
      </c>
      <c r="O30441" s="76" t="s">
        <v>4356</v>
      </c>
      <c r="P30441" s="82">
        <v>680</v>
      </c>
      <c r="Q30441" s="82" t="s">
        <v>91498</v>
      </c>
      <c r="R30441"/>
    </row>
    <row r="30442" spans="12:18" x14ac:dyDescent="0.25">
      <c r="L30442" t="s">
        <v>3571</v>
      </c>
      <c r="M30442" t="s">
        <v>6694</v>
      </c>
      <c r="N30442" t="s">
        <v>67696</v>
      </c>
      <c r="O30442" s="76" t="s">
        <v>4374</v>
      </c>
      <c r="P30442" s="82">
        <v>1822</v>
      </c>
      <c r="Q30442" s="82" t="s">
        <v>72645</v>
      </c>
      <c r="R30442"/>
    </row>
    <row r="30443" spans="12:18" x14ac:dyDescent="0.25">
      <c r="L30443" t="s">
        <v>3571</v>
      </c>
      <c r="M30443" t="s">
        <v>25898</v>
      </c>
      <c r="N30443" t="s">
        <v>67697</v>
      </c>
      <c r="O30443" s="76" t="s">
        <v>4366</v>
      </c>
      <c r="P30443" s="82">
        <v>357</v>
      </c>
      <c r="Q30443" s="82" t="s">
        <v>91538</v>
      </c>
      <c r="R30443"/>
    </row>
    <row r="30444" spans="12:18" x14ac:dyDescent="0.25">
      <c r="L30444" t="s">
        <v>3571</v>
      </c>
      <c r="M30444" t="s">
        <v>30744</v>
      </c>
      <c r="N30444" t="s">
        <v>67698</v>
      </c>
      <c r="O30444" s="76" t="s">
        <v>4356</v>
      </c>
      <c r="P30444" s="82">
        <v>291</v>
      </c>
      <c r="Q30444" s="82" t="s">
        <v>91539</v>
      </c>
      <c r="R30444"/>
    </row>
    <row r="30445" spans="12:18" x14ac:dyDescent="0.25">
      <c r="L30445" t="s">
        <v>3571</v>
      </c>
      <c r="M30445" t="s">
        <v>23077</v>
      </c>
      <c r="N30445" t="s">
        <v>67699</v>
      </c>
      <c r="O30445" s="76" t="s">
        <v>4356</v>
      </c>
      <c r="P30445" s="82">
        <v>913</v>
      </c>
      <c r="Q30445" s="82" t="s">
        <v>91540</v>
      </c>
      <c r="R30445"/>
    </row>
    <row r="30446" spans="12:18" x14ac:dyDescent="0.25">
      <c r="L30446" t="s">
        <v>3571</v>
      </c>
      <c r="M30446" t="s">
        <v>25899</v>
      </c>
      <c r="N30446" t="s">
        <v>67700</v>
      </c>
      <c r="O30446" s="76" t="s">
        <v>4374</v>
      </c>
      <c r="P30446" s="82">
        <v>3467</v>
      </c>
      <c r="Q30446" s="82" t="s">
        <v>72645</v>
      </c>
      <c r="R30446"/>
    </row>
    <row r="30447" spans="12:18" x14ac:dyDescent="0.25">
      <c r="L30447" t="s">
        <v>3571</v>
      </c>
      <c r="M30447" t="s">
        <v>25900</v>
      </c>
      <c r="N30447" t="s">
        <v>67701</v>
      </c>
      <c r="O30447" s="76" t="s">
        <v>4450</v>
      </c>
      <c r="P30447" s="82">
        <v>10154</v>
      </c>
      <c r="Q30447" s="82" t="s">
        <v>72645</v>
      </c>
      <c r="R30447"/>
    </row>
    <row r="30448" spans="12:18" x14ac:dyDescent="0.25">
      <c r="L30448" t="s">
        <v>3571</v>
      </c>
      <c r="M30448" t="s">
        <v>25901</v>
      </c>
      <c r="N30448" t="s">
        <v>67702</v>
      </c>
      <c r="O30448" s="76" t="s">
        <v>4356</v>
      </c>
      <c r="P30448" s="82">
        <v>673</v>
      </c>
      <c r="Q30448" s="82" t="s">
        <v>91541</v>
      </c>
      <c r="R30448"/>
    </row>
    <row r="30449" spans="12:18" x14ac:dyDescent="0.25">
      <c r="L30449" t="s">
        <v>3571</v>
      </c>
      <c r="M30449" t="s">
        <v>31221</v>
      </c>
      <c r="N30449" t="s">
        <v>67703</v>
      </c>
      <c r="O30449" s="76" t="s">
        <v>4356</v>
      </c>
      <c r="P30449" s="82">
        <v>381</v>
      </c>
      <c r="Q30449" s="82" t="s">
        <v>91542</v>
      </c>
      <c r="R30449"/>
    </row>
    <row r="30450" spans="12:18" x14ac:dyDescent="0.25">
      <c r="L30450" t="s">
        <v>3571</v>
      </c>
      <c r="M30450" t="s">
        <v>5741</v>
      </c>
      <c r="N30450" t="s">
        <v>67704</v>
      </c>
      <c r="O30450" s="76" t="s">
        <v>4450</v>
      </c>
      <c r="P30450" s="82">
        <v>22568</v>
      </c>
      <c r="Q30450" s="82" t="s">
        <v>72645</v>
      </c>
      <c r="R30450"/>
    </row>
    <row r="30451" spans="12:18" x14ac:dyDescent="0.25">
      <c r="L30451" t="s">
        <v>3571</v>
      </c>
      <c r="M30451" t="s">
        <v>27864</v>
      </c>
      <c r="N30451" t="s">
        <v>67705</v>
      </c>
      <c r="O30451" s="76" t="s">
        <v>4356</v>
      </c>
      <c r="P30451" s="82">
        <v>1206</v>
      </c>
      <c r="Q30451" s="82" t="s">
        <v>91544</v>
      </c>
      <c r="R30451"/>
    </row>
    <row r="30452" spans="12:18" x14ac:dyDescent="0.25">
      <c r="L30452" t="s">
        <v>3571</v>
      </c>
      <c r="M30452" t="s">
        <v>28159</v>
      </c>
      <c r="N30452" t="s">
        <v>67706</v>
      </c>
      <c r="O30452" s="76" t="s">
        <v>4374</v>
      </c>
      <c r="P30452" s="82">
        <v>8718</v>
      </c>
      <c r="Q30452" s="82" t="s">
        <v>72645</v>
      </c>
      <c r="R30452"/>
    </row>
    <row r="30453" spans="12:18" x14ac:dyDescent="0.25">
      <c r="L30453" t="s">
        <v>3571</v>
      </c>
      <c r="M30453" t="s">
        <v>30748</v>
      </c>
      <c r="N30453" t="s">
        <v>67707</v>
      </c>
      <c r="O30453" s="76" t="s">
        <v>4356</v>
      </c>
      <c r="P30453" s="82">
        <v>391</v>
      </c>
      <c r="Q30453" s="82" t="s">
        <v>91545</v>
      </c>
      <c r="R30453"/>
    </row>
    <row r="30454" spans="12:18" x14ac:dyDescent="0.25">
      <c r="L30454" t="s">
        <v>3571</v>
      </c>
      <c r="M30454" t="s">
        <v>31225</v>
      </c>
      <c r="N30454" t="s">
        <v>67708</v>
      </c>
      <c r="O30454" s="76" t="s">
        <v>4356</v>
      </c>
      <c r="P30454" s="82">
        <v>425</v>
      </c>
      <c r="Q30454" s="82" t="s">
        <v>91547</v>
      </c>
      <c r="R30454"/>
    </row>
    <row r="30455" spans="12:18" x14ac:dyDescent="0.25">
      <c r="L30455" t="s">
        <v>3571</v>
      </c>
      <c r="M30455" t="s">
        <v>25903</v>
      </c>
      <c r="N30455" t="s">
        <v>67709</v>
      </c>
      <c r="O30455" s="76" t="s">
        <v>4356</v>
      </c>
      <c r="P30455" s="82">
        <v>662</v>
      </c>
      <c r="Q30455" s="82" t="s">
        <v>91548</v>
      </c>
      <c r="R30455"/>
    </row>
    <row r="30456" spans="12:18" x14ac:dyDescent="0.25">
      <c r="L30456" t="s">
        <v>3571</v>
      </c>
      <c r="M30456" t="s">
        <v>31227</v>
      </c>
      <c r="N30456" t="s">
        <v>67710</v>
      </c>
      <c r="O30456" s="76" t="s">
        <v>4374</v>
      </c>
      <c r="P30456" s="82">
        <v>5033</v>
      </c>
      <c r="Q30456" s="82" t="s">
        <v>72645</v>
      </c>
      <c r="R30456"/>
    </row>
    <row r="30457" spans="12:18" x14ac:dyDescent="0.25">
      <c r="L30457" t="s">
        <v>3571</v>
      </c>
      <c r="M30457" t="s">
        <v>25904</v>
      </c>
      <c r="N30457" t="s">
        <v>67711</v>
      </c>
      <c r="O30457" s="76" t="s">
        <v>4356</v>
      </c>
      <c r="P30457" s="82">
        <v>239</v>
      </c>
      <c r="Q30457" s="82" t="s">
        <v>91549</v>
      </c>
      <c r="R30457"/>
    </row>
    <row r="30458" spans="12:18" x14ac:dyDescent="0.25">
      <c r="L30458" t="s">
        <v>3571</v>
      </c>
      <c r="M30458" t="s">
        <v>30751</v>
      </c>
      <c r="N30458" t="s">
        <v>67712</v>
      </c>
      <c r="O30458" s="76" t="s">
        <v>4356</v>
      </c>
      <c r="P30458" s="82">
        <v>847</v>
      </c>
      <c r="Q30458" s="82" t="s">
        <v>91550</v>
      </c>
      <c r="R30458"/>
    </row>
    <row r="30459" spans="12:18" x14ac:dyDescent="0.25">
      <c r="L30459" t="s">
        <v>3571</v>
      </c>
      <c r="M30459" t="s">
        <v>31229</v>
      </c>
      <c r="N30459" t="s">
        <v>67713</v>
      </c>
      <c r="O30459" s="76" t="s">
        <v>4356</v>
      </c>
      <c r="P30459" s="82">
        <v>1067</v>
      </c>
      <c r="Q30459" s="82" t="s">
        <v>91551</v>
      </c>
      <c r="R30459"/>
    </row>
    <row r="30460" spans="12:18" x14ac:dyDescent="0.25">
      <c r="L30460" t="s">
        <v>3571</v>
      </c>
      <c r="M30460" t="s">
        <v>31231</v>
      </c>
      <c r="N30460" t="s">
        <v>67714</v>
      </c>
      <c r="O30460" s="76" t="s">
        <v>4450</v>
      </c>
      <c r="P30460" s="82">
        <v>13327</v>
      </c>
      <c r="Q30460" s="82" t="s">
        <v>72645</v>
      </c>
      <c r="R30460"/>
    </row>
    <row r="30461" spans="12:18" x14ac:dyDescent="0.25">
      <c r="L30461" t="s">
        <v>3571</v>
      </c>
      <c r="M30461" t="s">
        <v>30753</v>
      </c>
      <c r="N30461" t="s">
        <v>67715</v>
      </c>
      <c r="O30461" s="76" t="s">
        <v>4356</v>
      </c>
      <c r="P30461" s="82">
        <v>966</v>
      </c>
      <c r="Q30461" s="82" t="s">
        <v>91552</v>
      </c>
      <c r="R30461"/>
    </row>
    <row r="30462" spans="12:18" x14ac:dyDescent="0.25">
      <c r="L30462" t="s">
        <v>3571</v>
      </c>
      <c r="M30462" t="s">
        <v>27866</v>
      </c>
      <c r="N30462" t="s">
        <v>67716</v>
      </c>
      <c r="O30462" s="76" t="s">
        <v>4366</v>
      </c>
      <c r="P30462" s="82">
        <v>183</v>
      </c>
      <c r="Q30462" s="82" t="s">
        <v>91553</v>
      </c>
      <c r="R30462"/>
    </row>
    <row r="30463" spans="12:18" x14ac:dyDescent="0.25">
      <c r="L30463" t="s">
        <v>3571</v>
      </c>
      <c r="M30463" t="s">
        <v>25905</v>
      </c>
      <c r="N30463" t="s">
        <v>67717</v>
      </c>
      <c r="O30463" s="76" t="s">
        <v>4374</v>
      </c>
      <c r="P30463" s="82">
        <v>3469</v>
      </c>
      <c r="Q30463" s="82" t="s">
        <v>72645</v>
      </c>
      <c r="R30463"/>
    </row>
    <row r="30464" spans="12:18" x14ac:dyDescent="0.25">
      <c r="L30464" t="s">
        <v>3571</v>
      </c>
      <c r="M30464" t="s">
        <v>27868</v>
      </c>
      <c r="N30464" t="s">
        <v>67718</v>
      </c>
      <c r="O30464" s="76" t="s">
        <v>4356</v>
      </c>
      <c r="P30464" s="82">
        <v>2004</v>
      </c>
      <c r="Q30464" s="82" t="s">
        <v>91554</v>
      </c>
      <c r="R30464"/>
    </row>
    <row r="30465" spans="12:18" x14ac:dyDescent="0.25">
      <c r="L30465" t="s">
        <v>3571</v>
      </c>
      <c r="M30465" t="s">
        <v>31233</v>
      </c>
      <c r="N30465" t="s">
        <v>67719</v>
      </c>
      <c r="O30465" s="76" t="s">
        <v>4366</v>
      </c>
      <c r="P30465" s="82">
        <v>256</v>
      </c>
      <c r="Q30465" s="82" t="s">
        <v>91555</v>
      </c>
      <c r="R30465"/>
    </row>
    <row r="30466" spans="12:18" x14ac:dyDescent="0.25">
      <c r="L30466" t="s">
        <v>3571</v>
      </c>
      <c r="M30466" t="s">
        <v>28162</v>
      </c>
      <c r="N30466" t="s">
        <v>67720</v>
      </c>
      <c r="O30466" s="76" t="s">
        <v>4356</v>
      </c>
      <c r="P30466" s="82">
        <v>902</v>
      </c>
      <c r="Q30466" s="82" t="s">
        <v>91557</v>
      </c>
      <c r="R30466"/>
    </row>
    <row r="30467" spans="12:18" x14ac:dyDescent="0.25">
      <c r="L30467" t="s">
        <v>3571</v>
      </c>
      <c r="M30467" t="s">
        <v>25906</v>
      </c>
      <c r="N30467" t="s">
        <v>67721</v>
      </c>
      <c r="O30467" s="76" t="s">
        <v>4450</v>
      </c>
      <c r="P30467" s="82">
        <v>11062</v>
      </c>
      <c r="Q30467" s="82" t="s">
        <v>72645</v>
      </c>
      <c r="R30467"/>
    </row>
    <row r="30468" spans="12:18" x14ac:dyDescent="0.25">
      <c r="L30468" t="s">
        <v>3571</v>
      </c>
      <c r="M30468" t="s">
        <v>28164</v>
      </c>
      <c r="N30468" t="s">
        <v>67722</v>
      </c>
      <c r="O30468" s="76" t="s">
        <v>4366</v>
      </c>
      <c r="P30468" s="82">
        <v>226</v>
      </c>
      <c r="Q30468" s="82" t="s">
        <v>91558</v>
      </c>
      <c r="R30468"/>
    </row>
    <row r="30469" spans="12:18" x14ac:dyDescent="0.25">
      <c r="L30469" t="s">
        <v>3571</v>
      </c>
      <c r="M30469" t="s">
        <v>27870</v>
      </c>
      <c r="N30469" t="s">
        <v>67723</v>
      </c>
      <c r="O30469" s="76" t="s">
        <v>4356</v>
      </c>
      <c r="P30469" s="82">
        <v>730</v>
      </c>
      <c r="Q30469" s="82" t="s">
        <v>91559</v>
      </c>
      <c r="R30469"/>
    </row>
    <row r="30470" spans="12:18" x14ac:dyDescent="0.25">
      <c r="L30470" t="s">
        <v>3571</v>
      </c>
      <c r="M30470" t="s">
        <v>25907</v>
      </c>
      <c r="N30470" t="s">
        <v>67724</v>
      </c>
      <c r="O30470" s="76" t="s">
        <v>4356</v>
      </c>
      <c r="P30470" s="82">
        <v>690</v>
      </c>
      <c r="Q30470" s="82" t="s">
        <v>91560</v>
      </c>
      <c r="R30470"/>
    </row>
    <row r="30471" spans="12:18" x14ac:dyDescent="0.25">
      <c r="L30471" t="s">
        <v>3571</v>
      </c>
      <c r="M30471" t="s">
        <v>31235</v>
      </c>
      <c r="N30471" t="s">
        <v>67725</v>
      </c>
      <c r="O30471" s="76" t="s">
        <v>4356</v>
      </c>
      <c r="P30471" s="82">
        <v>3237</v>
      </c>
      <c r="Q30471" s="82" t="s">
        <v>91561</v>
      </c>
      <c r="R30471"/>
    </row>
    <row r="30472" spans="12:18" x14ac:dyDescent="0.25">
      <c r="L30472" t="s">
        <v>3571</v>
      </c>
      <c r="M30472" t="s">
        <v>25908</v>
      </c>
      <c r="N30472" t="s">
        <v>67726</v>
      </c>
      <c r="O30472" s="76" t="s">
        <v>4356</v>
      </c>
      <c r="P30472" s="82">
        <v>2673</v>
      </c>
      <c r="Q30472" s="82" t="s">
        <v>91562</v>
      </c>
      <c r="R30472"/>
    </row>
    <row r="30473" spans="12:18" x14ac:dyDescent="0.25">
      <c r="L30473" t="s">
        <v>3571</v>
      </c>
      <c r="M30473" t="s">
        <v>30755</v>
      </c>
      <c r="N30473" t="s">
        <v>67727</v>
      </c>
      <c r="O30473" s="76" t="s">
        <v>4374</v>
      </c>
      <c r="P30473" s="82">
        <v>7610</v>
      </c>
      <c r="Q30473" s="82" t="s">
        <v>72645</v>
      </c>
      <c r="R30473"/>
    </row>
    <row r="30474" spans="12:18" x14ac:dyDescent="0.25">
      <c r="L30474" t="s">
        <v>3571</v>
      </c>
      <c r="M30474" t="s">
        <v>31237</v>
      </c>
      <c r="N30474" t="s">
        <v>67728</v>
      </c>
      <c r="O30474" s="76" t="s">
        <v>4366</v>
      </c>
      <c r="P30474" s="82">
        <v>190</v>
      </c>
      <c r="Q30474" s="82" t="s">
        <v>91563</v>
      </c>
      <c r="R30474"/>
    </row>
    <row r="30475" spans="12:18" x14ac:dyDescent="0.25">
      <c r="L30475" t="s">
        <v>3571</v>
      </c>
      <c r="M30475" t="s">
        <v>27873</v>
      </c>
      <c r="N30475" t="s">
        <v>67729</v>
      </c>
      <c r="O30475" s="76" t="s">
        <v>4356</v>
      </c>
      <c r="P30475" s="82">
        <v>309</v>
      </c>
      <c r="Q30475" s="82" t="s">
        <v>91564</v>
      </c>
      <c r="R30475"/>
    </row>
    <row r="30476" spans="12:18" x14ac:dyDescent="0.25">
      <c r="L30476" t="s">
        <v>3571</v>
      </c>
      <c r="M30476" t="s">
        <v>27884</v>
      </c>
      <c r="N30476" t="s">
        <v>67730</v>
      </c>
      <c r="O30476" s="76" t="s">
        <v>4356</v>
      </c>
      <c r="P30476" s="82">
        <v>814</v>
      </c>
      <c r="Q30476" s="82" t="s">
        <v>91576</v>
      </c>
      <c r="R30476"/>
    </row>
    <row r="30477" spans="12:18" x14ac:dyDescent="0.25">
      <c r="L30477" t="s">
        <v>3571</v>
      </c>
      <c r="M30477" t="s">
        <v>27875</v>
      </c>
      <c r="N30477" t="s">
        <v>67731</v>
      </c>
      <c r="O30477" s="76" t="s">
        <v>4356</v>
      </c>
      <c r="P30477" s="82">
        <v>479</v>
      </c>
      <c r="Q30477" s="82" t="s">
        <v>91565</v>
      </c>
      <c r="R30477"/>
    </row>
    <row r="30478" spans="12:18" x14ac:dyDescent="0.25">
      <c r="L30478" t="s">
        <v>3571</v>
      </c>
      <c r="M30478" t="s">
        <v>31239</v>
      </c>
      <c r="N30478" t="s">
        <v>67732</v>
      </c>
      <c r="O30478" s="76" t="s">
        <v>4356</v>
      </c>
      <c r="P30478" s="82">
        <v>719</v>
      </c>
      <c r="Q30478" s="82" t="s">
        <v>91566</v>
      </c>
      <c r="R30478"/>
    </row>
    <row r="30479" spans="12:18" x14ac:dyDescent="0.25">
      <c r="L30479" t="s">
        <v>3571</v>
      </c>
      <c r="M30479" t="s">
        <v>27877</v>
      </c>
      <c r="N30479" t="s">
        <v>67733</v>
      </c>
      <c r="O30479" s="76" t="s">
        <v>4356</v>
      </c>
      <c r="P30479" s="82">
        <v>1110</v>
      </c>
      <c r="Q30479" s="82" t="s">
        <v>91567</v>
      </c>
      <c r="R30479"/>
    </row>
    <row r="30480" spans="12:18" x14ac:dyDescent="0.25">
      <c r="L30480" t="s">
        <v>3571</v>
      </c>
      <c r="M30480" t="s">
        <v>31242</v>
      </c>
      <c r="N30480" t="s">
        <v>67734</v>
      </c>
      <c r="O30480" s="76" t="s">
        <v>4374</v>
      </c>
      <c r="P30480" s="82">
        <v>405</v>
      </c>
      <c r="Q30480" s="82" t="s">
        <v>72645</v>
      </c>
      <c r="R30480"/>
    </row>
    <row r="30481" spans="12:18" x14ac:dyDescent="0.25">
      <c r="L30481" t="s">
        <v>3571</v>
      </c>
      <c r="M30481" t="s">
        <v>29617</v>
      </c>
      <c r="N30481" t="s">
        <v>67735</v>
      </c>
      <c r="O30481" s="76" t="s">
        <v>4356</v>
      </c>
      <c r="P30481" s="82">
        <v>742</v>
      </c>
      <c r="Q30481" s="82" t="s">
        <v>91568</v>
      </c>
      <c r="R30481"/>
    </row>
    <row r="30482" spans="12:18" x14ac:dyDescent="0.25">
      <c r="L30482" t="s">
        <v>3571</v>
      </c>
      <c r="M30482" t="s">
        <v>27879</v>
      </c>
      <c r="N30482" t="s">
        <v>67736</v>
      </c>
      <c r="O30482" s="76" t="s">
        <v>4356</v>
      </c>
      <c r="P30482" s="82">
        <v>426</v>
      </c>
      <c r="Q30482" s="82" t="s">
        <v>91569</v>
      </c>
      <c r="R30482"/>
    </row>
    <row r="30483" spans="12:18" x14ac:dyDescent="0.25">
      <c r="L30483" t="s">
        <v>3571</v>
      </c>
      <c r="M30483" t="s">
        <v>30759</v>
      </c>
      <c r="N30483" t="s">
        <v>67737</v>
      </c>
      <c r="O30483" s="76" t="s">
        <v>4356</v>
      </c>
      <c r="P30483" s="82">
        <v>1850</v>
      </c>
      <c r="Q30483" s="82" t="s">
        <v>91570</v>
      </c>
      <c r="R30483"/>
    </row>
    <row r="30484" spans="12:18" x14ac:dyDescent="0.25">
      <c r="L30484" t="s">
        <v>3571</v>
      </c>
      <c r="M30484" t="s">
        <v>31244</v>
      </c>
      <c r="N30484" t="s">
        <v>67738</v>
      </c>
      <c r="O30484" s="76" t="s">
        <v>4356</v>
      </c>
      <c r="P30484" s="82">
        <v>612</v>
      </c>
      <c r="Q30484" s="82" t="s">
        <v>91571</v>
      </c>
      <c r="R30484"/>
    </row>
    <row r="30485" spans="12:18" x14ac:dyDescent="0.25">
      <c r="L30485" t="s">
        <v>3571</v>
      </c>
      <c r="M30485" t="s">
        <v>27882</v>
      </c>
      <c r="N30485" t="s">
        <v>67739</v>
      </c>
      <c r="O30485" s="76" t="s">
        <v>4356</v>
      </c>
      <c r="P30485" s="82">
        <v>641</v>
      </c>
      <c r="Q30485" s="82" t="s">
        <v>91573</v>
      </c>
      <c r="R30485"/>
    </row>
    <row r="30486" spans="12:18" x14ac:dyDescent="0.25">
      <c r="L30486" t="s">
        <v>3571</v>
      </c>
      <c r="M30486" t="s">
        <v>27881</v>
      </c>
      <c r="N30486" t="s">
        <v>67740</v>
      </c>
      <c r="O30486" s="76" t="s">
        <v>4356</v>
      </c>
      <c r="P30486" s="82">
        <v>924</v>
      </c>
      <c r="Q30486" s="82" t="s">
        <v>91572</v>
      </c>
      <c r="R30486"/>
    </row>
    <row r="30487" spans="12:18" x14ac:dyDescent="0.25">
      <c r="L30487" t="s">
        <v>3571</v>
      </c>
      <c r="M30487" t="s">
        <v>31246</v>
      </c>
      <c r="N30487" t="s">
        <v>67741</v>
      </c>
      <c r="O30487" s="76" t="s">
        <v>4356</v>
      </c>
      <c r="P30487" s="82">
        <v>1131</v>
      </c>
      <c r="Q30487" s="82" t="s">
        <v>91574</v>
      </c>
      <c r="R30487"/>
    </row>
    <row r="30488" spans="12:18" x14ac:dyDescent="0.25">
      <c r="L30488" t="s">
        <v>3571</v>
      </c>
      <c r="M30488" t="s">
        <v>28166</v>
      </c>
      <c r="N30488" t="s">
        <v>67742</v>
      </c>
      <c r="O30488" s="76" t="s">
        <v>4450</v>
      </c>
      <c r="P30488" s="82">
        <v>4903</v>
      </c>
      <c r="Q30488" s="82" t="s">
        <v>72645</v>
      </c>
      <c r="R30488"/>
    </row>
    <row r="30489" spans="12:18" x14ac:dyDescent="0.25">
      <c r="L30489" t="s">
        <v>3571</v>
      </c>
      <c r="M30489" t="s">
        <v>31248</v>
      </c>
      <c r="N30489" t="s">
        <v>67743</v>
      </c>
      <c r="O30489" s="76" t="s">
        <v>4450</v>
      </c>
      <c r="P30489" s="82">
        <v>26322</v>
      </c>
      <c r="Q30489" s="82" t="s">
        <v>72645</v>
      </c>
      <c r="R30489"/>
    </row>
    <row r="30490" spans="12:18" x14ac:dyDescent="0.25">
      <c r="L30490" t="s">
        <v>3571</v>
      </c>
      <c r="M30490" t="s">
        <v>26154</v>
      </c>
      <c r="N30490" t="s">
        <v>67744</v>
      </c>
      <c r="O30490" s="76" t="s">
        <v>4356</v>
      </c>
      <c r="P30490" s="82">
        <v>721</v>
      </c>
      <c r="Q30490" s="82" t="s">
        <v>91575</v>
      </c>
      <c r="R30490"/>
    </row>
    <row r="30491" spans="12:18" x14ac:dyDescent="0.25">
      <c r="L30491" t="s">
        <v>3571</v>
      </c>
      <c r="M30491" t="s">
        <v>27885</v>
      </c>
      <c r="N30491" t="s">
        <v>67745</v>
      </c>
      <c r="O30491" s="76" t="s">
        <v>4356</v>
      </c>
      <c r="P30491" s="82">
        <v>2122</v>
      </c>
      <c r="Q30491" s="82" t="s">
        <v>91577</v>
      </c>
      <c r="R30491"/>
    </row>
    <row r="30492" spans="12:18" x14ac:dyDescent="0.25">
      <c r="L30492" t="s">
        <v>3571</v>
      </c>
      <c r="M30492" t="s">
        <v>30763</v>
      </c>
      <c r="N30492" t="s">
        <v>67746</v>
      </c>
      <c r="O30492" s="76" t="s">
        <v>4366</v>
      </c>
      <c r="P30492" s="82">
        <v>211</v>
      </c>
      <c r="Q30492" s="82" t="s">
        <v>91578</v>
      </c>
      <c r="R30492"/>
    </row>
    <row r="30493" spans="12:18" x14ac:dyDescent="0.25">
      <c r="L30493" t="s">
        <v>3571</v>
      </c>
      <c r="M30493" t="s">
        <v>28171</v>
      </c>
      <c r="N30493" t="s">
        <v>67747</v>
      </c>
      <c r="O30493" s="76" t="s">
        <v>4356</v>
      </c>
      <c r="P30493" s="82">
        <v>681</v>
      </c>
      <c r="Q30493" s="82" t="s">
        <v>91580</v>
      </c>
      <c r="R30493"/>
    </row>
    <row r="30494" spans="12:18" x14ac:dyDescent="0.25">
      <c r="L30494" t="s">
        <v>3571</v>
      </c>
      <c r="M30494" t="s">
        <v>28169</v>
      </c>
      <c r="N30494" t="s">
        <v>67748</v>
      </c>
      <c r="O30494" s="76" t="s">
        <v>4356</v>
      </c>
      <c r="P30494" s="82">
        <v>1231</v>
      </c>
      <c r="Q30494" s="82" t="s">
        <v>91579</v>
      </c>
      <c r="R30494"/>
    </row>
    <row r="30495" spans="12:18" x14ac:dyDescent="0.25">
      <c r="L30495" t="s">
        <v>3571</v>
      </c>
      <c r="M30495" t="s">
        <v>31250</v>
      </c>
      <c r="N30495" t="s">
        <v>67749</v>
      </c>
      <c r="O30495" s="76" t="s">
        <v>4374</v>
      </c>
      <c r="P30495" s="82">
        <v>1926</v>
      </c>
      <c r="Q30495" s="82" t="s">
        <v>72645</v>
      </c>
      <c r="R30495"/>
    </row>
    <row r="30496" spans="12:18" x14ac:dyDescent="0.25">
      <c r="L30496" t="s">
        <v>3571</v>
      </c>
      <c r="M30496" t="s">
        <v>27888</v>
      </c>
      <c r="N30496" t="s">
        <v>67750</v>
      </c>
      <c r="O30496" s="76" t="s">
        <v>4366</v>
      </c>
      <c r="P30496" s="82">
        <v>300</v>
      </c>
      <c r="Q30496" s="82" t="s">
        <v>91581</v>
      </c>
      <c r="R30496"/>
    </row>
    <row r="30497" spans="12:18" x14ac:dyDescent="0.25">
      <c r="L30497" t="s">
        <v>3571</v>
      </c>
      <c r="M30497" t="s">
        <v>27890</v>
      </c>
      <c r="N30497" t="s">
        <v>67751</v>
      </c>
      <c r="O30497" s="76" t="s">
        <v>4366</v>
      </c>
      <c r="P30497" s="82">
        <v>265</v>
      </c>
      <c r="Q30497" s="82" t="s">
        <v>91582</v>
      </c>
      <c r="R30497"/>
    </row>
    <row r="30498" spans="12:18" x14ac:dyDescent="0.25">
      <c r="L30498" t="s">
        <v>3571</v>
      </c>
      <c r="M30498" t="s">
        <v>27892</v>
      </c>
      <c r="N30498" t="s">
        <v>67752</v>
      </c>
      <c r="O30498" s="76" t="s">
        <v>4366</v>
      </c>
      <c r="P30498" s="82">
        <v>521</v>
      </c>
      <c r="Q30498" s="82" t="s">
        <v>91583</v>
      </c>
      <c r="R30498"/>
    </row>
    <row r="30499" spans="12:18" x14ac:dyDescent="0.25">
      <c r="L30499" t="s">
        <v>3571</v>
      </c>
      <c r="M30499" t="s">
        <v>28173</v>
      </c>
      <c r="N30499" t="s">
        <v>67753</v>
      </c>
      <c r="O30499" s="76" t="s">
        <v>4356</v>
      </c>
      <c r="P30499" s="82">
        <v>379</v>
      </c>
      <c r="Q30499" s="82" t="s">
        <v>91584</v>
      </c>
      <c r="R30499"/>
    </row>
    <row r="30500" spans="12:18" x14ac:dyDescent="0.25">
      <c r="L30500" t="s">
        <v>3571</v>
      </c>
      <c r="M30500" t="s">
        <v>30766</v>
      </c>
      <c r="N30500" t="s">
        <v>67754</v>
      </c>
      <c r="O30500" s="76" t="s">
        <v>4366</v>
      </c>
      <c r="P30500" s="82">
        <v>289</v>
      </c>
      <c r="Q30500" s="82" t="s">
        <v>91585</v>
      </c>
      <c r="R30500"/>
    </row>
    <row r="30501" spans="12:18" x14ac:dyDescent="0.25">
      <c r="L30501" t="s">
        <v>3571</v>
      </c>
      <c r="M30501" t="s">
        <v>30769</v>
      </c>
      <c r="N30501" t="s">
        <v>67755</v>
      </c>
      <c r="O30501" s="76" t="s">
        <v>4356</v>
      </c>
      <c r="P30501" s="82">
        <v>596</v>
      </c>
      <c r="Q30501" s="82" t="s">
        <v>91586</v>
      </c>
      <c r="R30501"/>
    </row>
    <row r="30502" spans="12:18" x14ac:dyDescent="0.25">
      <c r="L30502" t="s">
        <v>3571</v>
      </c>
      <c r="M30502" t="s">
        <v>31251</v>
      </c>
      <c r="N30502" t="s">
        <v>67756</v>
      </c>
      <c r="O30502" s="76" t="s">
        <v>4374</v>
      </c>
      <c r="P30502" s="82">
        <v>1133</v>
      </c>
      <c r="Q30502" s="82" t="s">
        <v>72645</v>
      </c>
      <c r="R30502"/>
    </row>
    <row r="30503" spans="12:18" x14ac:dyDescent="0.25">
      <c r="L30503" t="s">
        <v>3571</v>
      </c>
      <c r="M30503" t="s">
        <v>30772</v>
      </c>
      <c r="N30503" t="s">
        <v>67757</v>
      </c>
      <c r="O30503" s="76" t="s">
        <v>4374</v>
      </c>
      <c r="P30503" s="82">
        <v>1522</v>
      </c>
      <c r="Q30503" s="82" t="s">
        <v>72645</v>
      </c>
      <c r="R30503"/>
    </row>
    <row r="30504" spans="12:18" x14ac:dyDescent="0.25">
      <c r="L30504" t="s">
        <v>3571</v>
      </c>
      <c r="M30504" t="s">
        <v>28175</v>
      </c>
      <c r="N30504" t="s">
        <v>67758</v>
      </c>
      <c r="O30504" s="76" t="s">
        <v>4366</v>
      </c>
      <c r="P30504" s="82">
        <v>317</v>
      </c>
      <c r="Q30504" s="82" t="s">
        <v>91587</v>
      </c>
      <c r="R30504"/>
    </row>
    <row r="30505" spans="12:18" x14ac:dyDescent="0.25">
      <c r="L30505" t="s">
        <v>3571</v>
      </c>
      <c r="M30505" t="s">
        <v>28177</v>
      </c>
      <c r="N30505" t="s">
        <v>67759</v>
      </c>
      <c r="O30505" s="76" t="s">
        <v>4356</v>
      </c>
      <c r="P30505" s="82">
        <v>1729</v>
      </c>
      <c r="Q30505" s="82" t="s">
        <v>91588</v>
      </c>
      <c r="R30505"/>
    </row>
    <row r="30506" spans="12:18" x14ac:dyDescent="0.25">
      <c r="L30506" t="s">
        <v>3571</v>
      </c>
      <c r="M30506" t="s">
        <v>31253</v>
      </c>
      <c r="N30506" t="s">
        <v>67760</v>
      </c>
      <c r="O30506" s="76" t="s">
        <v>4366</v>
      </c>
      <c r="P30506" s="82">
        <v>64</v>
      </c>
      <c r="Q30506" s="82" t="s">
        <v>91589</v>
      </c>
      <c r="R30506"/>
    </row>
    <row r="30507" spans="12:18" x14ac:dyDescent="0.25">
      <c r="L30507" t="s">
        <v>3571</v>
      </c>
      <c r="M30507" t="s">
        <v>30775</v>
      </c>
      <c r="N30507" t="s">
        <v>67761</v>
      </c>
      <c r="O30507" s="76" t="s">
        <v>4374</v>
      </c>
      <c r="P30507" s="82">
        <v>2722</v>
      </c>
      <c r="Q30507" s="82" t="s">
        <v>72645</v>
      </c>
      <c r="R30507"/>
    </row>
    <row r="30508" spans="12:18" x14ac:dyDescent="0.25">
      <c r="L30508" t="s">
        <v>3571</v>
      </c>
      <c r="M30508" t="s">
        <v>30777</v>
      </c>
      <c r="N30508" t="s">
        <v>67762</v>
      </c>
      <c r="O30508" s="76" t="s">
        <v>4356</v>
      </c>
      <c r="P30508" s="82">
        <v>960</v>
      </c>
      <c r="Q30508" s="82" t="s">
        <v>91590</v>
      </c>
      <c r="R30508"/>
    </row>
    <row r="30509" spans="12:18" x14ac:dyDescent="0.25">
      <c r="L30509" t="s">
        <v>3658</v>
      </c>
      <c r="M30509" t="s">
        <v>28178</v>
      </c>
      <c r="N30509" t="s">
        <v>67763</v>
      </c>
      <c r="O30509" s="76" t="s">
        <v>4356</v>
      </c>
      <c r="P30509" s="82">
        <v>3439</v>
      </c>
      <c r="Q30509" s="82" t="s">
        <v>91591</v>
      </c>
      <c r="R30509"/>
    </row>
    <row r="30510" spans="12:18" x14ac:dyDescent="0.25">
      <c r="L30510" t="s">
        <v>3658</v>
      </c>
      <c r="M30510" t="s">
        <v>30779</v>
      </c>
      <c r="N30510" t="s">
        <v>67764</v>
      </c>
      <c r="O30510" s="76" t="s">
        <v>4450</v>
      </c>
      <c r="P30510" s="82">
        <v>21017</v>
      </c>
      <c r="Q30510" s="82" t="s">
        <v>72645</v>
      </c>
      <c r="R30510"/>
    </row>
    <row r="30511" spans="12:18" x14ac:dyDescent="0.25">
      <c r="L30511" t="s">
        <v>3658</v>
      </c>
      <c r="M30511" t="s">
        <v>31254</v>
      </c>
      <c r="N30511" t="s">
        <v>67765</v>
      </c>
      <c r="O30511" s="76" t="s">
        <v>4356</v>
      </c>
      <c r="P30511" s="82">
        <v>731</v>
      </c>
      <c r="Q30511" s="82" t="s">
        <v>91592</v>
      </c>
      <c r="R30511"/>
    </row>
    <row r="30512" spans="12:18" x14ac:dyDescent="0.25">
      <c r="L30512" t="s">
        <v>3658</v>
      </c>
      <c r="M30512" t="s">
        <v>4575</v>
      </c>
      <c r="N30512" t="s">
        <v>67766</v>
      </c>
      <c r="O30512" s="76" t="s">
        <v>4374</v>
      </c>
      <c r="P30512" s="82">
        <v>1084</v>
      </c>
      <c r="Q30512" s="82" t="s">
        <v>72645</v>
      </c>
      <c r="R30512"/>
    </row>
    <row r="30513" spans="12:18" x14ac:dyDescent="0.25">
      <c r="L30513" t="s">
        <v>3658</v>
      </c>
      <c r="M30513" t="s">
        <v>30782</v>
      </c>
      <c r="N30513" t="s">
        <v>67767</v>
      </c>
      <c r="O30513" s="76" t="s">
        <v>4366</v>
      </c>
      <c r="P30513" s="82">
        <v>306</v>
      </c>
      <c r="Q30513" s="82" t="s">
        <v>91593</v>
      </c>
      <c r="R30513"/>
    </row>
    <row r="30514" spans="12:18" x14ac:dyDescent="0.25">
      <c r="L30514" t="s">
        <v>3658</v>
      </c>
      <c r="M30514" t="s">
        <v>27893</v>
      </c>
      <c r="N30514" t="s">
        <v>67768</v>
      </c>
      <c r="O30514" s="76" t="s">
        <v>4356</v>
      </c>
      <c r="P30514" s="82">
        <v>476</v>
      </c>
      <c r="Q30514" s="82" t="s">
        <v>91595</v>
      </c>
      <c r="R30514"/>
    </row>
    <row r="30515" spans="12:18" x14ac:dyDescent="0.25">
      <c r="L30515" t="s">
        <v>3658</v>
      </c>
      <c r="M30515" t="s">
        <v>25909</v>
      </c>
      <c r="N30515" t="s">
        <v>67769</v>
      </c>
      <c r="O30515" s="76" t="s">
        <v>4450</v>
      </c>
      <c r="P30515" s="82">
        <v>13324</v>
      </c>
      <c r="Q30515" s="82" t="s">
        <v>72645</v>
      </c>
      <c r="R30515"/>
    </row>
    <row r="30516" spans="12:18" x14ac:dyDescent="0.25">
      <c r="L30516" t="s">
        <v>3658</v>
      </c>
      <c r="M30516" t="s">
        <v>31258</v>
      </c>
      <c r="N30516" t="s">
        <v>67770</v>
      </c>
      <c r="O30516" s="76" t="s">
        <v>4356</v>
      </c>
      <c r="P30516" s="82">
        <v>938</v>
      </c>
      <c r="Q30516" s="82" t="s">
        <v>91596</v>
      </c>
      <c r="R30516"/>
    </row>
    <row r="30517" spans="12:18" x14ac:dyDescent="0.25">
      <c r="L30517" t="s">
        <v>3658</v>
      </c>
      <c r="M30517" t="s">
        <v>28180</v>
      </c>
      <c r="N30517" t="s">
        <v>67771</v>
      </c>
      <c r="O30517" s="76" t="s">
        <v>4374</v>
      </c>
      <c r="P30517" s="82">
        <v>11817</v>
      </c>
      <c r="Q30517" s="82" t="s">
        <v>72645</v>
      </c>
      <c r="R30517"/>
    </row>
    <row r="30518" spans="12:18" x14ac:dyDescent="0.25">
      <c r="L30518" t="s">
        <v>3658</v>
      </c>
      <c r="M30518" t="s">
        <v>28182</v>
      </c>
      <c r="N30518" t="s">
        <v>67772</v>
      </c>
      <c r="O30518" s="76" t="s">
        <v>4374</v>
      </c>
      <c r="P30518" s="82">
        <v>1982</v>
      </c>
      <c r="Q30518" s="82" t="s">
        <v>72645</v>
      </c>
      <c r="R30518"/>
    </row>
    <row r="30519" spans="12:18" x14ac:dyDescent="0.25">
      <c r="L30519" t="s">
        <v>3658</v>
      </c>
      <c r="M30519" t="s">
        <v>27895</v>
      </c>
      <c r="N30519" t="s">
        <v>67773</v>
      </c>
      <c r="O30519" s="76" t="s">
        <v>4356</v>
      </c>
      <c r="P30519" s="82">
        <v>650</v>
      </c>
      <c r="Q30519" s="82" t="s">
        <v>91597</v>
      </c>
      <c r="R30519"/>
    </row>
    <row r="30520" spans="12:18" x14ac:dyDescent="0.25">
      <c r="L30520" t="s">
        <v>3658</v>
      </c>
      <c r="M30520" t="s">
        <v>31261</v>
      </c>
      <c r="N30520" t="s">
        <v>67774</v>
      </c>
      <c r="O30520" s="76" t="s">
        <v>4374</v>
      </c>
      <c r="P30520" s="82">
        <v>1140</v>
      </c>
      <c r="Q30520" s="82" t="s">
        <v>72645</v>
      </c>
      <c r="R30520"/>
    </row>
    <row r="30521" spans="12:18" x14ac:dyDescent="0.25">
      <c r="L30521" t="s">
        <v>3658</v>
      </c>
      <c r="M30521" t="s">
        <v>18184</v>
      </c>
      <c r="N30521" t="s">
        <v>67775</v>
      </c>
      <c r="O30521" s="76" t="s">
        <v>4356</v>
      </c>
      <c r="P30521" s="82">
        <v>955</v>
      </c>
      <c r="Q30521" s="82" t="s">
        <v>91598</v>
      </c>
      <c r="R30521"/>
    </row>
    <row r="30522" spans="12:18" x14ac:dyDescent="0.25">
      <c r="L30522" t="s">
        <v>3658</v>
      </c>
      <c r="M30522" t="s">
        <v>28184</v>
      </c>
      <c r="N30522" t="s">
        <v>67776</v>
      </c>
      <c r="O30522" s="76" t="s">
        <v>4356</v>
      </c>
      <c r="P30522" s="82">
        <v>509</v>
      </c>
      <c r="Q30522" s="82" t="s">
        <v>91599</v>
      </c>
      <c r="R30522"/>
    </row>
    <row r="30523" spans="12:18" x14ac:dyDescent="0.25">
      <c r="L30523" t="s">
        <v>3658</v>
      </c>
      <c r="M30523" t="s">
        <v>18193</v>
      </c>
      <c r="N30523" t="s">
        <v>67777</v>
      </c>
      <c r="O30523" s="76" t="s">
        <v>4374</v>
      </c>
      <c r="P30523" s="82">
        <v>3721</v>
      </c>
      <c r="Q30523" s="82" t="s">
        <v>72645</v>
      </c>
      <c r="R30523"/>
    </row>
    <row r="30524" spans="12:18" x14ac:dyDescent="0.25">
      <c r="L30524" t="s">
        <v>3658</v>
      </c>
      <c r="M30524" t="s">
        <v>27897</v>
      </c>
      <c r="N30524" t="s">
        <v>67778</v>
      </c>
      <c r="O30524" s="76" t="s">
        <v>4356</v>
      </c>
      <c r="P30524" s="82">
        <v>1454</v>
      </c>
      <c r="Q30524" s="82" t="s">
        <v>91600</v>
      </c>
      <c r="R30524"/>
    </row>
    <row r="30525" spans="12:18" x14ac:dyDescent="0.25">
      <c r="L30525" t="s">
        <v>3658</v>
      </c>
      <c r="M30525" t="s">
        <v>31264</v>
      </c>
      <c r="N30525" t="s">
        <v>67779</v>
      </c>
      <c r="O30525" s="76" t="s">
        <v>4374</v>
      </c>
      <c r="P30525" s="82">
        <v>1582</v>
      </c>
      <c r="Q30525" s="82" t="s">
        <v>72645</v>
      </c>
      <c r="R30525"/>
    </row>
    <row r="30526" spans="12:18" x14ac:dyDescent="0.25">
      <c r="L30526" t="s">
        <v>3658</v>
      </c>
      <c r="M30526" t="s">
        <v>30785</v>
      </c>
      <c r="N30526" t="s">
        <v>67780</v>
      </c>
      <c r="O30526" s="76" t="s">
        <v>4356</v>
      </c>
      <c r="P30526" s="82">
        <v>621</v>
      </c>
      <c r="Q30526" s="82" t="s">
        <v>91601</v>
      </c>
      <c r="R30526"/>
    </row>
    <row r="30527" spans="12:18" x14ac:dyDescent="0.25">
      <c r="L30527" t="s">
        <v>3658</v>
      </c>
      <c r="M30527" t="s">
        <v>30787</v>
      </c>
      <c r="N30527" t="s">
        <v>67781</v>
      </c>
      <c r="O30527" s="76" t="s">
        <v>4356</v>
      </c>
      <c r="P30527" s="82">
        <v>460</v>
      </c>
      <c r="Q30527" s="82" t="s">
        <v>91602</v>
      </c>
      <c r="R30527"/>
    </row>
    <row r="30528" spans="12:18" x14ac:dyDescent="0.25">
      <c r="L30528" t="s">
        <v>3658</v>
      </c>
      <c r="M30528" t="s">
        <v>28187</v>
      </c>
      <c r="N30528" t="s">
        <v>67782</v>
      </c>
      <c r="O30528" s="76" t="s">
        <v>4374</v>
      </c>
      <c r="P30528" s="82">
        <v>1897</v>
      </c>
      <c r="Q30528" s="82" t="s">
        <v>72645</v>
      </c>
      <c r="R30528"/>
    </row>
    <row r="30529" spans="12:18" x14ac:dyDescent="0.25">
      <c r="L30529" t="s">
        <v>3658</v>
      </c>
      <c r="M30529" t="s">
        <v>23997</v>
      </c>
      <c r="N30529" t="s">
        <v>67783</v>
      </c>
      <c r="O30529" s="76" t="s">
        <v>4374</v>
      </c>
      <c r="P30529" s="82">
        <v>7662</v>
      </c>
      <c r="Q30529" s="82" t="s">
        <v>72645</v>
      </c>
      <c r="R30529"/>
    </row>
    <row r="30530" spans="12:18" x14ac:dyDescent="0.25">
      <c r="L30530" t="s">
        <v>3658</v>
      </c>
      <c r="M30530" t="s">
        <v>28189</v>
      </c>
      <c r="N30530" t="s">
        <v>67784</v>
      </c>
      <c r="O30530" s="76" t="s">
        <v>4356</v>
      </c>
      <c r="P30530" s="82">
        <v>889</v>
      </c>
      <c r="Q30530" s="82" t="s">
        <v>91603</v>
      </c>
      <c r="R30530"/>
    </row>
    <row r="30531" spans="12:18" x14ac:dyDescent="0.25">
      <c r="L30531" t="s">
        <v>3658</v>
      </c>
      <c r="M30531" t="s">
        <v>27899</v>
      </c>
      <c r="N30531" t="s">
        <v>67785</v>
      </c>
      <c r="O30531" s="76" t="s">
        <v>4366</v>
      </c>
      <c r="P30531" s="82">
        <v>292</v>
      </c>
      <c r="Q30531" s="82" t="s">
        <v>91604</v>
      </c>
      <c r="R30531"/>
    </row>
    <row r="30532" spans="12:18" x14ac:dyDescent="0.25">
      <c r="L30532" t="s">
        <v>3658</v>
      </c>
      <c r="M30532" t="s">
        <v>31266</v>
      </c>
      <c r="N30532" t="s">
        <v>67786</v>
      </c>
      <c r="O30532" s="76" t="s">
        <v>4356</v>
      </c>
      <c r="P30532" s="82">
        <v>608</v>
      </c>
      <c r="Q30532" s="82" t="s">
        <v>91605</v>
      </c>
      <c r="R30532"/>
    </row>
    <row r="30533" spans="12:18" x14ac:dyDescent="0.25">
      <c r="L30533" t="s">
        <v>3658</v>
      </c>
      <c r="M30533" t="s">
        <v>25910</v>
      </c>
      <c r="N30533" t="s">
        <v>67787</v>
      </c>
      <c r="O30533" s="76" t="s">
        <v>4366</v>
      </c>
      <c r="P30533" s="82">
        <v>291</v>
      </c>
      <c r="Q30533" s="82" t="s">
        <v>91606</v>
      </c>
      <c r="R30533"/>
    </row>
    <row r="30534" spans="12:18" x14ac:dyDescent="0.25">
      <c r="L30534" t="s">
        <v>3658</v>
      </c>
      <c r="M30534" t="s">
        <v>29520</v>
      </c>
      <c r="N30534" t="s">
        <v>67788</v>
      </c>
      <c r="O30534" s="76" t="s">
        <v>4450</v>
      </c>
      <c r="P30534" s="82">
        <v>15142</v>
      </c>
      <c r="Q30534" s="82" t="s">
        <v>72645</v>
      </c>
      <c r="R30534"/>
    </row>
    <row r="30535" spans="12:18" x14ac:dyDescent="0.25">
      <c r="L30535" t="s">
        <v>3658</v>
      </c>
      <c r="M30535" t="s">
        <v>31268</v>
      </c>
      <c r="N30535" t="s">
        <v>67789</v>
      </c>
      <c r="O30535" s="76" t="s">
        <v>4356</v>
      </c>
      <c r="P30535" s="82">
        <v>266</v>
      </c>
      <c r="Q30535" s="82" t="s">
        <v>91607</v>
      </c>
      <c r="R30535"/>
    </row>
    <row r="30536" spans="12:18" x14ac:dyDescent="0.25">
      <c r="L30536" t="s">
        <v>3658</v>
      </c>
      <c r="M30536" t="s">
        <v>30793</v>
      </c>
      <c r="N30536" t="s">
        <v>67790</v>
      </c>
      <c r="O30536" s="76" t="s">
        <v>4356</v>
      </c>
      <c r="P30536" s="82">
        <v>614</v>
      </c>
      <c r="Q30536" s="82" t="s">
        <v>91609</v>
      </c>
      <c r="R30536"/>
    </row>
    <row r="30537" spans="12:18" x14ac:dyDescent="0.25">
      <c r="L30537" t="s">
        <v>3658</v>
      </c>
      <c r="M30537" t="s">
        <v>27903</v>
      </c>
      <c r="N30537" t="s">
        <v>67791</v>
      </c>
      <c r="O30537" s="76" t="s">
        <v>4356</v>
      </c>
      <c r="P30537" s="82">
        <v>646</v>
      </c>
      <c r="Q30537" s="82" t="s">
        <v>91610</v>
      </c>
      <c r="R30537"/>
    </row>
    <row r="30538" spans="12:18" x14ac:dyDescent="0.25">
      <c r="L30538" t="s">
        <v>3658</v>
      </c>
      <c r="M30538" t="s">
        <v>27905</v>
      </c>
      <c r="N30538" t="s">
        <v>67792</v>
      </c>
      <c r="O30538" s="76" t="s">
        <v>4356</v>
      </c>
      <c r="P30538" s="82">
        <v>1963</v>
      </c>
      <c r="Q30538" s="82" t="s">
        <v>91611</v>
      </c>
      <c r="R30538"/>
    </row>
    <row r="30539" spans="12:18" x14ac:dyDescent="0.25">
      <c r="L30539" t="s">
        <v>3658</v>
      </c>
      <c r="M30539" t="s">
        <v>25911</v>
      </c>
      <c r="N30539" t="s">
        <v>67793</v>
      </c>
      <c r="O30539" s="76" t="s">
        <v>4374</v>
      </c>
      <c r="P30539" s="82">
        <v>4612</v>
      </c>
      <c r="Q30539" s="82" t="s">
        <v>72645</v>
      </c>
      <c r="R30539"/>
    </row>
    <row r="30540" spans="12:18" x14ac:dyDescent="0.25">
      <c r="L30540" t="s">
        <v>3658</v>
      </c>
      <c r="M30540" t="s">
        <v>27907</v>
      </c>
      <c r="N30540" t="s">
        <v>67794</v>
      </c>
      <c r="O30540" s="76" t="s">
        <v>4374</v>
      </c>
      <c r="P30540" s="82">
        <v>2156</v>
      </c>
      <c r="Q30540" s="82" t="s">
        <v>72645</v>
      </c>
      <c r="R30540"/>
    </row>
    <row r="30541" spans="12:18" x14ac:dyDescent="0.25">
      <c r="L30541" t="s">
        <v>3658</v>
      </c>
      <c r="M30541" t="s">
        <v>30795</v>
      </c>
      <c r="N30541" t="s">
        <v>67795</v>
      </c>
      <c r="O30541" s="76" t="s">
        <v>4450</v>
      </c>
      <c r="P30541" s="82">
        <v>8699</v>
      </c>
      <c r="Q30541" s="82" t="s">
        <v>72645</v>
      </c>
      <c r="R30541"/>
    </row>
    <row r="30542" spans="12:18" x14ac:dyDescent="0.25">
      <c r="L30542" t="s">
        <v>3658</v>
      </c>
      <c r="M30542" t="s">
        <v>28191</v>
      </c>
      <c r="N30542" t="s">
        <v>67796</v>
      </c>
      <c r="O30542" s="76" t="s">
        <v>4356</v>
      </c>
      <c r="P30542" s="82">
        <v>496</v>
      </c>
      <c r="Q30542" s="82" t="s">
        <v>91612</v>
      </c>
      <c r="R30542"/>
    </row>
    <row r="30543" spans="12:18" x14ac:dyDescent="0.25">
      <c r="L30543" t="s">
        <v>3658</v>
      </c>
      <c r="M30543" t="s">
        <v>30797</v>
      </c>
      <c r="N30543" t="s">
        <v>67797</v>
      </c>
      <c r="O30543" s="76" t="s">
        <v>4374</v>
      </c>
      <c r="P30543" s="82">
        <v>735</v>
      </c>
      <c r="Q30543" s="82" t="s">
        <v>72645</v>
      </c>
      <c r="R30543"/>
    </row>
    <row r="30544" spans="12:18" x14ac:dyDescent="0.25">
      <c r="L30544" t="s">
        <v>3658</v>
      </c>
      <c r="M30544" t="s">
        <v>28193</v>
      </c>
      <c r="N30544" t="s">
        <v>67798</v>
      </c>
      <c r="O30544" s="76" t="s">
        <v>4356</v>
      </c>
      <c r="P30544" s="82">
        <v>1820</v>
      </c>
      <c r="Q30544" s="82" t="s">
        <v>91613</v>
      </c>
      <c r="R30544"/>
    </row>
    <row r="30545" spans="12:18" x14ac:dyDescent="0.25">
      <c r="L30545" t="s">
        <v>3658</v>
      </c>
      <c r="M30545" t="s">
        <v>28195</v>
      </c>
      <c r="N30545" t="s">
        <v>67799</v>
      </c>
      <c r="O30545" s="76" t="s">
        <v>4356</v>
      </c>
      <c r="P30545" s="82">
        <v>691</v>
      </c>
      <c r="Q30545" s="82" t="s">
        <v>91615</v>
      </c>
      <c r="R30545"/>
    </row>
    <row r="30546" spans="12:18" x14ac:dyDescent="0.25">
      <c r="L30546" t="s">
        <v>3658</v>
      </c>
      <c r="M30546" t="s">
        <v>28197</v>
      </c>
      <c r="N30546" t="s">
        <v>67800</v>
      </c>
      <c r="O30546" s="76" t="s">
        <v>4374</v>
      </c>
      <c r="P30546" s="82">
        <v>5821</v>
      </c>
      <c r="Q30546" s="82" t="s">
        <v>72645</v>
      </c>
      <c r="R30546"/>
    </row>
    <row r="30547" spans="12:18" x14ac:dyDescent="0.25">
      <c r="L30547" t="s">
        <v>3658</v>
      </c>
      <c r="M30547" t="s">
        <v>25912</v>
      </c>
      <c r="N30547" t="s">
        <v>67801</v>
      </c>
      <c r="O30547" s="76" t="s">
        <v>4374</v>
      </c>
      <c r="P30547" s="82">
        <v>3133</v>
      </c>
      <c r="Q30547" s="82" t="s">
        <v>72645</v>
      </c>
      <c r="R30547"/>
    </row>
    <row r="30548" spans="12:18" x14ac:dyDescent="0.25">
      <c r="L30548" t="s">
        <v>3658</v>
      </c>
      <c r="M30548" t="s">
        <v>31271</v>
      </c>
      <c r="N30548" t="s">
        <v>67802</v>
      </c>
      <c r="O30548" s="76" t="s">
        <v>4356</v>
      </c>
      <c r="P30548" s="82">
        <v>1914</v>
      </c>
      <c r="Q30548" s="82" t="s">
        <v>91616</v>
      </c>
      <c r="R30548"/>
    </row>
    <row r="30549" spans="12:18" x14ac:dyDescent="0.25">
      <c r="L30549" t="s">
        <v>3658</v>
      </c>
      <c r="M30549" t="s">
        <v>27909</v>
      </c>
      <c r="N30549" t="s">
        <v>67803</v>
      </c>
      <c r="O30549" s="76" t="s">
        <v>4450</v>
      </c>
      <c r="P30549" s="82">
        <v>16212</v>
      </c>
      <c r="Q30549" s="82" t="s">
        <v>72645</v>
      </c>
      <c r="R30549"/>
    </row>
    <row r="30550" spans="12:18" x14ac:dyDescent="0.25">
      <c r="L30550" t="s">
        <v>3658</v>
      </c>
      <c r="M30550" t="s">
        <v>28199</v>
      </c>
      <c r="N30550" t="s">
        <v>67804</v>
      </c>
      <c r="O30550" s="76" t="s">
        <v>4450</v>
      </c>
      <c r="P30550" s="82">
        <v>14967</v>
      </c>
      <c r="Q30550" s="82" t="s">
        <v>72645</v>
      </c>
      <c r="R30550"/>
    </row>
    <row r="30551" spans="12:18" x14ac:dyDescent="0.25">
      <c r="L30551" t="s">
        <v>3658</v>
      </c>
      <c r="M30551" t="s">
        <v>27911</v>
      </c>
      <c r="N30551" t="s">
        <v>67805</v>
      </c>
      <c r="O30551" s="76" t="s">
        <v>4356</v>
      </c>
      <c r="P30551" s="82">
        <v>1577</v>
      </c>
      <c r="Q30551" s="82" t="s">
        <v>91618</v>
      </c>
      <c r="R30551"/>
    </row>
    <row r="30552" spans="12:18" x14ac:dyDescent="0.25">
      <c r="L30552" t="s">
        <v>3658</v>
      </c>
      <c r="M30552" t="s">
        <v>27913</v>
      </c>
      <c r="N30552" t="s">
        <v>67806</v>
      </c>
      <c r="O30552" s="76" t="s">
        <v>4450</v>
      </c>
      <c r="P30552" s="82">
        <v>5634</v>
      </c>
      <c r="Q30552" s="82" t="s">
        <v>72645</v>
      </c>
      <c r="R30552"/>
    </row>
    <row r="30553" spans="12:18" x14ac:dyDescent="0.25">
      <c r="L30553" t="s">
        <v>3658</v>
      </c>
      <c r="M30553" t="s">
        <v>30805</v>
      </c>
      <c r="N30553" t="s">
        <v>67807</v>
      </c>
      <c r="O30553" s="76" t="s">
        <v>4450</v>
      </c>
      <c r="P30553" s="82">
        <v>10374</v>
      </c>
      <c r="Q30553" s="82" t="s">
        <v>72645</v>
      </c>
      <c r="R30553"/>
    </row>
    <row r="30554" spans="12:18" x14ac:dyDescent="0.25">
      <c r="L30554" t="s">
        <v>3658</v>
      </c>
      <c r="M30554" t="s">
        <v>25913</v>
      </c>
      <c r="N30554" t="s">
        <v>67808</v>
      </c>
      <c r="O30554" s="76" t="s">
        <v>4374</v>
      </c>
      <c r="P30554" s="82">
        <v>1314</v>
      </c>
      <c r="Q30554" s="82" t="s">
        <v>72645</v>
      </c>
      <c r="R30554"/>
    </row>
    <row r="30555" spans="12:18" x14ac:dyDescent="0.25">
      <c r="L30555" t="s">
        <v>3658</v>
      </c>
      <c r="M30555" t="s">
        <v>13516</v>
      </c>
      <c r="N30555" t="s">
        <v>67809</v>
      </c>
      <c r="O30555" s="76" t="s">
        <v>4374</v>
      </c>
      <c r="P30555" s="82">
        <v>1394</v>
      </c>
      <c r="Q30555" s="82" t="s">
        <v>72645</v>
      </c>
      <c r="R30555"/>
    </row>
    <row r="30556" spans="12:18" x14ac:dyDescent="0.25">
      <c r="L30556" t="s">
        <v>3658</v>
      </c>
      <c r="M30556" t="s">
        <v>25914</v>
      </c>
      <c r="N30556" t="s">
        <v>67810</v>
      </c>
      <c r="O30556" s="76" t="s">
        <v>4450</v>
      </c>
      <c r="P30556" s="82">
        <v>30253</v>
      </c>
      <c r="Q30556" s="82" t="s">
        <v>72645</v>
      </c>
      <c r="R30556"/>
    </row>
    <row r="30557" spans="12:18" x14ac:dyDescent="0.25">
      <c r="L30557" t="s">
        <v>3658</v>
      </c>
      <c r="M30557" t="s">
        <v>30808</v>
      </c>
      <c r="N30557" t="s">
        <v>67811</v>
      </c>
      <c r="O30557" s="76" t="s">
        <v>4356</v>
      </c>
      <c r="P30557" s="82">
        <v>471</v>
      </c>
      <c r="Q30557" s="82" t="s">
        <v>91619</v>
      </c>
      <c r="R30557"/>
    </row>
    <row r="30558" spans="12:18" x14ac:dyDescent="0.25">
      <c r="L30558" t="s">
        <v>3658</v>
      </c>
      <c r="M30558" t="s">
        <v>25915</v>
      </c>
      <c r="N30558" t="s">
        <v>67812</v>
      </c>
      <c r="O30558" s="76" t="s">
        <v>4374</v>
      </c>
      <c r="P30558" s="82">
        <v>1815</v>
      </c>
      <c r="Q30558" s="82" t="s">
        <v>72645</v>
      </c>
      <c r="R30558"/>
    </row>
    <row r="30559" spans="12:18" x14ac:dyDescent="0.25">
      <c r="L30559" t="s">
        <v>3658</v>
      </c>
      <c r="M30559" t="s">
        <v>28205</v>
      </c>
      <c r="N30559" t="s">
        <v>67813</v>
      </c>
      <c r="O30559" s="76" t="s">
        <v>4374</v>
      </c>
      <c r="P30559" s="82">
        <v>5678</v>
      </c>
      <c r="Q30559" s="82" t="s">
        <v>72645</v>
      </c>
      <c r="R30559"/>
    </row>
    <row r="30560" spans="12:18" x14ac:dyDescent="0.25">
      <c r="L30560" t="s">
        <v>3658</v>
      </c>
      <c r="M30560" t="s">
        <v>27918</v>
      </c>
      <c r="N30560" t="s">
        <v>67814</v>
      </c>
      <c r="O30560" s="76" t="s">
        <v>4356</v>
      </c>
      <c r="P30560" s="82">
        <v>556</v>
      </c>
      <c r="Q30560" s="82" t="s">
        <v>91620</v>
      </c>
      <c r="R30560"/>
    </row>
    <row r="30561" spans="12:18" x14ac:dyDescent="0.25">
      <c r="L30561" t="s">
        <v>3658</v>
      </c>
      <c r="M30561" t="s">
        <v>31273</v>
      </c>
      <c r="N30561" t="s">
        <v>67815</v>
      </c>
      <c r="O30561" s="76" t="s">
        <v>4356</v>
      </c>
      <c r="P30561" s="82">
        <v>335</v>
      </c>
      <c r="Q30561" s="82" t="s">
        <v>91621</v>
      </c>
      <c r="R30561"/>
    </row>
    <row r="30562" spans="12:18" x14ac:dyDescent="0.25">
      <c r="L30562" t="s">
        <v>3658</v>
      </c>
      <c r="M30562" t="s">
        <v>28207</v>
      </c>
      <c r="N30562" t="s">
        <v>67816</v>
      </c>
      <c r="O30562" s="76" t="s">
        <v>4356</v>
      </c>
      <c r="P30562" s="82">
        <v>827</v>
      </c>
      <c r="Q30562" s="82" t="s">
        <v>91622</v>
      </c>
      <c r="R30562"/>
    </row>
    <row r="30563" spans="12:18" x14ac:dyDescent="0.25">
      <c r="L30563" t="s">
        <v>3658</v>
      </c>
      <c r="M30563" t="s">
        <v>27920</v>
      </c>
      <c r="N30563" t="s">
        <v>67817</v>
      </c>
      <c r="O30563" s="76" t="s">
        <v>4450</v>
      </c>
      <c r="P30563" s="82">
        <v>4394</v>
      </c>
      <c r="Q30563" s="82" t="s">
        <v>72645</v>
      </c>
      <c r="R30563"/>
    </row>
    <row r="30564" spans="12:18" x14ac:dyDescent="0.25">
      <c r="L30564" t="s">
        <v>3658</v>
      </c>
      <c r="M30564" t="s">
        <v>31275</v>
      </c>
      <c r="N30564" t="s">
        <v>67818</v>
      </c>
      <c r="O30564" s="76" t="s">
        <v>4356</v>
      </c>
      <c r="P30564" s="82">
        <v>1205</v>
      </c>
      <c r="Q30564" s="82" t="s">
        <v>91623</v>
      </c>
      <c r="R30564"/>
    </row>
    <row r="30565" spans="12:18" x14ac:dyDescent="0.25">
      <c r="L30565" t="s">
        <v>3658</v>
      </c>
      <c r="M30565" t="s">
        <v>25916</v>
      </c>
      <c r="N30565" t="s">
        <v>67819</v>
      </c>
      <c r="O30565" s="76" t="s">
        <v>4450</v>
      </c>
      <c r="P30565" s="82">
        <v>35846</v>
      </c>
      <c r="Q30565" s="82" t="s">
        <v>72645</v>
      </c>
      <c r="R30565"/>
    </row>
    <row r="30566" spans="12:18" x14ac:dyDescent="0.25">
      <c r="L30566" t="s">
        <v>3658</v>
      </c>
      <c r="M30566" t="s">
        <v>30814</v>
      </c>
      <c r="N30566" t="s">
        <v>67820</v>
      </c>
      <c r="O30566" s="76" t="s">
        <v>4356</v>
      </c>
      <c r="P30566" s="82">
        <v>374</v>
      </c>
      <c r="Q30566" s="82" t="s">
        <v>91624</v>
      </c>
      <c r="R30566"/>
    </row>
    <row r="30567" spans="12:18" x14ac:dyDescent="0.25">
      <c r="L30567" t="s">
        <v>3658</v>
      </c>
      <c r="M30567" t="s">
        <v>28209</v>
      </c>
      <c r="N30567" t="s">
        <v>67821</v>
      </c>
      <c r="O30567" s="76" t="s">
        <v>4356</v>
      </c>
      <c r="P30567" s="82">
        <v>438</v>
      </c>
      <c r="Q30567" s="82" t="s">
        <v>91625</v>
      </c>
      <c r="R30567"/>
    </row>
    <row r="30568" spans="12:18" x14ac:dyDescent="0.25">
      <c r="L30568" t="s">
        <v>3658</v>
      </c>
      <c r="M30568" t="s">
        <v>30817</v>
      </c>
      <c r="N30568" t="s">
        <v>67822</v>
      </c>
      <c r="O30568" s="76" t="s">
        <v>4356</v>
      </c>
      <c r="P30568" s="82">
        <v>1612</v>
      </c>
      <c r="Q30568" s="82" t="s">
        <v>91626</v>
      </c>
      <c r="R30568"/>
    </row>
    <row r="30569" spans="12:18" x14ac:dyDescent="0.25">
      <c r="L30569" t="s">
        <v>3658</v>
      </c>
      <c r="M30569" t="s">
        <v>28211</v>
      </c>
      <c r="N30569" t="s">
        <v>67823</v>
      </c>
      <c r="O30569" s="76" t="s">
        <v>4450</v>
      </c>
      <c r="P30569" s="82">
        <v>9701</v>
      </c>
      <c r="Q30569" s="82" t="s">
        <v>72645</v>
      </c>
      <c r="R30569"/>
    </row>
    <row r="30570" spans="12:18" x14ac:dyDescent="0.25">
      <c r="L30570" t="s">
        <v>3658</v>
      </c>
      <c r="M30570" t="s">
        <v>27922</v>
      </c>
      <c r="N30570" t="s">
        <v>67824</v>
      </c>
      <c r="O30570" s="76" t="s">
        <v>4356</v>
      </c>
      <c r="P30570" s="82">
        <v>1264</v>
      </c>
      <c r="Q30570" s="82" t="s">
        <v>91627</v>
      </c>
      <c r="R30570"/>
    </row>
    <row r="30571" spans="12:18" x14ac:dyDescent="0.25">
      <c r="L30571" t="s">
        <v>3658</v>
      </c>
      <c r="M30571" t="s">
        <v>27924</v>
      </c>
      <c r="N30571" t="s">
        <v>67825</v>
      </c>
      <c r="O30571" s="76" t="s">
        <v>4356</v>
      </c>
      <c r="P30571" s="82">
        <v>1037</v>
      </c>
      <c r="Q30571" s="82" t="s">
        <v>91628</v>
      </c>
      <c r="R30571"/>
    </row>
    <row r="30572" spans="12:18" x14ac:dyDescent="0.25">
      <c r="L30572" t="s">
        <v>3658</v>
      </c>
      <c r="M30572" t="s">
        <v>14236</v>
      </c>
      <c r="N30572" t="s">
        <v>67826</v>
      </c>
      <c r="O30572" s="76" t="s">
        <v>4356</v>
      </c>
      <c r="P30572" s="82">
        <v>194</v>
      </c>
      <c r="Q30572" s="82" t="s">
        <v>91629</v>
      </c>
      <c r="R30572"/>
    </row>
    <row r="30573" spans="12:18" x14ac:dyDescent="0.25">
      <c r="L30573" t="s">
        <v>3658</v>
      </c>
      <c r="M30573" t="s">
        <v>31277</v>
      </c>
      <c r="N30573" t="s">
        <v>67827</v>
      </c>
      <c r="O30573" s="76" t="s">
        <v>4366</v>
      </c>
      <c r="P30573" s="82">
        <v>304</v>
      </c>
      <c r="Q30573" s="82" t="s">
        <v>91630</v>
      </c>
      <c r="R30573"/>
    </row>
    <row r="30574" spans="12:18" x14ac:dyDescent="0.25">
      <c r="L30574" t="s">
        <v>3658</v>
      </c>
      <c r="M30574" t="s">
        <v>5633</v>
      </c>
      <c r="N30574" t="s">
        <v>67828</v>
      </c>
      <c r="O30574" s="76" t="s">
        <v>4356</v>
      </c>
      <c r="P30574" s="82">
        <v>562</v>
      </c>
      <c r="Q30574" s="82" t="s">
        <v>91631</v>
      </c>
      <c r="R30574"/>
    </row>
    <row r="30575" spans="12:18" x14ac:dyDescent="0.25">
      <c r="L30575" t="s">
        <v>3658</v>
      </c>
      <c r="M30575" t="s">
        <v>25917</v>
      </c>
      <c r="N30575" t="s">
        <v>67829</v>
      </c>
      <c r="O30575" s="76" t="s">
        <v>4374</v>
      </c>
      <c r="P30575" s="82">
        <v>4259</v>
      </c>
      <c r="Q30575" s="82" t="s">
        <v>72645</v>
      </c>
      <c r="R30575"/>
    </row>
    <row r="30576" spans="12:18" x14ac:dyDescent="0.25">
      <c r="L30576" t="s">
        <v>3658</v>
      </c>
      <c r="M30576" t="s">
        <v>25918</v>
      </c>
      <c r="N30576" t="s">
        <v>67830</v>
      </c>
      <c r="O30576" s="76" t="s">
        <v>4450</v>
      </c>
      <c r="P30576" s="82">
        <v>25400</v>
      </c>
      <c r="Q30576" s="82" t="s">
        <v>72645</v>
      </c>
      <c r="R30576"/>
    </row>
    <row r="30577" spans="12:18" x14ac:dyDescent="0.25">
      <c r="L30577" t="s">
        <v>3658</v>
      </c>
      <c r="M30577" t="s">
        <v>31279</v>
      </c>
      <c r="N30577" t="s">
        <v>67831</v>
      </c>
      <c r="O30577" s="76" t="s">
        <v>4356</v>
      </c>
      <c r="P30577" s="82">
        <v>880</v>
      </c>
      <c r="Q30577" s="82" t="s">
        <v>91632</v>
      </c>
      <c r="R30577"/>
    </row>
    <row r="30578" spans="12:18" x14ac:dyDescent="0.25">
      <c r="L30578" t="s">
        <v>3658</v>
      </c>
      <c r="M30578" t="s">
        <v>31281</v>
      </c>
      <c r="N30578" t="s">
        <v>67832</v>
      </c>
      <c r="O30578" s="76" t="s">
        <v>4374</v>
      </c>
      <c r="P30578" s="82">
        <v>6503</v>
      </c>
      <c r="Q30578" s="82" t="s">
        <v>72645</v>
      </c>
      <c r="R30578"/>
    </row>
    <row r="30579" spans="12:18" x14ac:dyDescent="0.25">
      <c r="L30579" t="s">
        <v>3658</v>
      </c>
      <c r="M30579" t="s">
        <v>27926</v>
      </c>
      <c r="N30579" t="s">
        <v>67833</v>
      </c>
      <c r="O30579" s="76" t="s">
        <v>4374</v>
      </c>
      <c r="P30579" s="82">
        <v>787</v>
      </c>
      <c r="Q30579" s="82" t="s">
        <v>72645</v>
      </c>
      <c r="R30579"/>
    </row>
    <row r="30580" spans="12:18" x14ac:dyDescent="0.25">
      <c r="L30580" t="s">
        <v>3658</v>
      </c>
      <c r="M30580" t="s">
        <v>28215</v>
      </c>
      <c r="N30580" t="s">
        <v>67834</v>
      </c>
      <c r="O30580" s="76" t="s">
        <v>4366</v>
      </c>
      <c r="P30580" s="82">
        <v>143</v>
      </c>
      <c r="Q30580" s="82" t="s">
        <v>91633</v>
      </c>
      <c r="R30580"/>
    </row>
    <row r="30581" spans="12:18" x14ac:dyDescent="0.25">
      <c r="L30581" t="s">
        <v>3658</v>
      </c>
      <c r="M30581" t="s">
        <v>31286</v>
      </c>
      <c r="N30581" t="s">
        <v>67835</v>
      </c>
      <c r="O30581" s="76" t="s">
        <v>4374</v>
      </c>
      <c r="P30581" s="82">
        <v>2874</v>
      </c>
      <c r="Q30581" s="82" t="s">
        <v>72645</v>
      </c>
      <c r="R30581"/>
    </row>
    <row r="30582" spans="12:18" x14ac:dyDescent="0.25">
      <c r="L30582" t="s">
        <v>3658</v>
      </c>
      <c r="M30582" t="s">
        <v>28217</v>
      </c>
      <c r="N30582" t="s">
        <v>67836</v>
      </c>
      <c r="O30582" s="76" t="s">
        <v>4366</v>
      </c>
      <c r="P30582" s="82">
        <v>166</v>
      </c>
      <c r="Q30582" s="82" t="s">
        <v>91634</v>
      </c>
      <c r="R30582"/>
    </row>
    <row r="30583" spans="12:18" x14ac:dyDescent="0.25">
      <c r="L30583" t="s">
        <v>3658</v>
      </c>
      <c r="M30583" t="s">
        <v>25919</v>
      </c>
      <c r="N30583" t="s">
        <v>67837</v>
      </c>
      <c r="O30583" s="76" t="s">
        <v>4356</v>
      </c>
      <c r="P30583" s="82">
        <v>590</v>
      </c>
      <c r="Q30583" s="82" t="s">
        <v>91635</v>
      </c>
      <c r="R30583"/>
    </row>
    <row r="30584" spans="12:18" x14ac:dyDescent="0.25">
      <c r="L30584" t="s">
        <v>3658</v>
      </c>
      <c r="M30584" t="s">
        <v>27928</v>
      </c>
      <c r="N30584" t="s">
        <v>67838</v>
      </c>
      <c r="O30584" s="76" t="s">
        <v>4356</v>
      </c>
      <c r="P30584" s="82">
        <v>156</v>
      </c>
      <c r="Q30584" s="82" t="s">
        <v>91636</v>
      </c>
      <c r="R30584"/>
    </row>
    <row r="30585" spans="12:18" x14ac:dyDescent="0.25">
      <c r="L30585" t="s">
        <v>3658</v>
      </c>
      <c r="M30585" t="s">
        <v>27930</v>
      </c>
      <c r="N30585" t="s">
        <v>67839</v>
      </c>
      <c r="O30585" s="76" t="s">
        <v>4374</v>
      </c>
      <c r="P30585" s="82">
        <v>2410</v>
      </c>
      <c r="Q30585" s="82" t="s">
        <v>72645</v>
      </c>
      <c r="R30585"/>
    </row>
    <row r="30586" spans="12:18" x14ac:dyDescent="0.25">
      <c r="L30586" t="s">
        <v>3658</v>
      </c>
      <c r="M30586" t="s">
        <v>30820</v>
      </c>
      <c r="N30586" t="s">
        <v>67840</v>
      </c>
      <c r="O30586" s="76" t="s">
        <v>4374</v>
      </c>
      <c r="P30586" s="82">
        <v>2139</v>
      </c>
      <c r="Q30586" s="82" t="s">
        <v>72645</v>
      </c>
      <c r="R30586"/>
    </row>
    <row r="30587" spans="12:18" x14ac:dyDescent="0.25">
      <c r="L30587" t="s">
        <v>3658</v>
      </c>
      <c r="M30587" t="s">
        <v>30822</v>
      </c>
      <c r="N30587" t="s">
        <v>67841</v>
      </c>
      <c r="O30587" s="76" t="s">
        <v>4450</v>
      </c>
      <c r="P30587" s="82">
        <v>13503</v>
      </c>
      <c r="Q30587" s="82" t="s">
        <v>72645</v>
      </c>
      <c r="R30587"/>
    </row>
    <row r="30588" spans="12:18" x14ac:dyDescent="0.25">
      <c r="L30588" t="s">
        <v>3658</v>
      </c>
      <c r="M30588" t="s">
        <v>30825</v>
      </c>
      <c r="N30588" t="s">
        <v>67842</v>
      </c>
      <c r="O30588" s="76" t="s">
        <v>4356</v>
      </c>
      <c r="P30588" s="82">
        <v>362</v>
      </c>
      <c r="Q30588" s="82" t="s">
        <v>91637</v>
      </c>
      <c r="R30588"/>
    </row>
    <row r="30589" spans="12:18" x14ac:dyDescent="0.25">
      <c r="L30589" t="s">
        <v>3658</v>
      </c>
      <c r="M30589" t="s">
        <v>31288</v>
      </c>
      <c r="N30589" t="s">
        <v>67843</v>
      </c>
      <c r="O30589" s="76" t="s">
        <v>4356</v>
      </c>
      <c r="P30589" s="82">
        <v>982</v>
      </c>
      <c r="Q30589" s="82" t="s">
        <v>91638</v>
      </c>
      <c r="R30589"/>
    </row>
    <row r="30590" spans="12:18" x14ac:dyDescent="0.25">
      <c r="L30590" t="s">
        <v>3658</v>
      </c>
      <c r="M30590" t="s">
        <v>25920</v>
      </c>
      <c r="N30590" t="s">
        <v>67844</v>
      </c>
      <c r="O30590" s="76" t="s">
        <v>4374</v>
      </c>
      <c r="P30590" s="82">
        <v>4411</v>
      </c>
      <c r="Q30590" s="82" t="s">
        <v>72645</v>
      </c>
      <c r="R30590"/>
    </row>
    <row r="30591" spans="12:18" x14ac:dyDescent="0.25">
      <c r="L30591" t="s">
        <v>3658</v>
      </c>
      <c r="M30591" t="s">
        <v>28218</v>
      </c>
      <c r="N30591" t="s">
        <v>67845</v>
      </c>
      <c r="O30591" s="76" t="s">
        <v>4374</v>
      </c>
      <c r="P30591" s="82">
        <v>677</v>
      </c>
      <c r="Q30591" s="82" t="s">
        <v>72645</v>
      </c>
      <c r="R30591"/>
    </row>
    <row r="30592" spans="12:18" x14ac:dyDescent="0.25">
      <c r="L30592" t="s">
        <v>3658</v>
      </c>
      <c r="M30592" t="s">
        <v>30827</v>
      </c>
      <c r="N30592" t="s">
        <v>67846</v>
      </c>
      <c r="O30592" s="76" t="s">
        <v>4356</v>
      </c>
      <c r="P30592" s="82">
        <v>1212</v>
      </c>
      <c r="Q30592" s="82" t="s">
        <v>91639</v>
      </c>
      <c r="R30592"/>
    </row>
    <row r="30593" spans="12:18" x14ac:dyDescent="0.25">
      <c r="L30593" t="s">
        <v>3658</v>
      </c>
      <c r="M30593" t="s">
        <v>31290</v>
      </c>
      <c r="N30593" t="s">
        <v>67847</v>
      </c>
      <c r="O30593" s="76" t="s">
        <v>4356</v>
      </c>
      <c r="P30593" s="82">
        <v>2463</v>
      </c>
      <c r="Q30593" s="82" t="s">
        <v>91640</v>
      </c>
      <c r="R30593"/>
    </row>
    <row r="30594" spans="12:18" x14ac:dyDescent="0.25">
      <c r="L30594" t="s">
        <v>3658</v>
      </c>
      <c r="M30594" t="s">
        <v>27932</v>
      </c>
      <c r="N30594" t="s">
        <v>67848</v>
      </c>
      <c r="O30594" s="76" t="s">
        <v>4366</v>
      </c>
      <c r="P30594" s="82">
        <v>62</v>
      </c>
      <c r="Q30594" s="82" t="s">
        <v>91641</v>
      </c>
      <c r="R30594"/>
    </row>
    <row r="30595" spans="12:18" x14ac:dyDescent="0.25">
      <c r="L30595" t="s">
        <v>3658</v>
      </c>
      <c r="M30595" t="s">
        <v>31292</v>
      </c>
      <c r="N30595" t="s">
        <v>67849</v>
      </c>
      <c r="O30595" s="76" t="s">
        <v>4356</v>
      </c>
      <c r="P30595" s="82">
        <v>2348</v>
      </c>
      <c r="Q30595" s="82" t="s">
        <v>91642</v>
      </c>
      <c r="R30595"/>
    </row>
    <row r="30596" spans="12:18" x14ac:dyDescent="0.25">
      <c r="L30596" t="s">
        <v>3658</v>
      </c>
      <c r="M30596" t="s">
        <v>30830</v>
      </c>
      <c r="N30596" t="s">
        <v>67850</v>
      </c>
      <c r="O30596" s="76" t="s">
        <v>4374</v>
      </c>
      <c r="P30596" s="82">
        <v>7467</v>
      </c>
      <c r="Q30596" s="82" t="s">
        <v>72645</v>
      </c>
      <c r="R30596"/>
    </row>
    <row r="30597" spans="12:18" x14ac:dyDescent="0.25">
      <c r="L30597" t="s">
        <v>3658</v>
      </c>
      <c r="M30597" t="s">
        <v>27934</v>
      </c>
      <c r="N30597" t="s">
        <v>67851</v>
      </c>
      <c r="O30597" s="76" t="s">
        <v>4356</v>
      </c>
      <c r="P30597" s="82">
        <v>1280</v>
      </c>
      <c r="Q30597" s="82" t="s">
        <v>91643</v>
      </c>
      <c r="R30597"/>
    </row>
    <row r="30598" spans="12:18" x14ac:dyDescent="0.25">
      <c r="L30598" t="s">
        <v>3658</v>
      </c>
      <c r="M30598" t="s">
        <v>16752</v>
      </c>
      <c r="N30598" t="s">
        <v>67852</v>
      </c>
      <c r="O30598" s="76" t="s">
        <v>4356</v>
      </c>
      <c r="P30598" s="82">
        <v>674</v>
      </c>
      <c r="Q30598" s="82" t="s">
        <v>91644</v>
      </c>
      <c r="R30598"/>
    </row>
    <row r="30599" spans="12:18" x14ac:dyDescent="0.25">
      <c r="L30599" t="s">
        <v>3658</v>
      </c>
      <c r="M30599" t="s">
        <v>8375</v>
      </c>
      <c r="N30599" t="s">
        <v>67853</v>
      </c>
      <c r="O30599" s="76" t="s">
        <v>4356</v>
      </c>
      <c r="P30599" s="82">
        <v>511</v>
      </c>
      <c r="Q30599" s="82" t="s">
        <v>91645</v>
      </c>
      <c r="R30599"/>
    </row>
    <row r="30600" spans="12:18" x14ac:dyDescent="0.25">
      <c r="L30600" t="s">
        <v>3658</v>
      </c>
      <c r="M30600" t="s">
        <v>31294</v>
      </c>
      <c r="N30600" t="s">
        <v>67854</v>
      </c>
      <c r="O30600" s="76" t="s">
        <v>4356</v>
      </c>
      <c r="P30600" s="82">
        <v>622</v>
      </c>
      <c r="Q30600" s="82" t="s">
        <v>91646</v>
      </c>
      <c r="R30600"/>
    </row>
    <row r="30601" spans="12:18" x14ac:dyDescent="0.25">
      <c r="L30601" t="s">
        <v>3658</v>
      </c>
      <c r="M30601" t="s">
        <v>4615</v>
      </c>
      <c r="N30601" t="s">
        <v>67855</v>
      </c>
      <c r="O30601" s="76" t="s">
        <v>4356</v>
      </c>
      <c r="P30601" s="82">
        <v>325</v>
      </c>
      <c r="Q30601" s="82" t="s">
        <v>91647</v>
      </c>
      <c r="R30601"/>
    </row>
    <row r="30602" spans="12:18" x14ac:dyDescent="0.25">
      <c r="L30602" t="s">
        <v>3658</v>
      </c>
      <c r="M30602" t="s">
        <v>30833</v>
      </c>
      <c r="N30602" t="s">
        <v>67856</v>
      </c>
      <c r="O30602" s="76" t="s">
        <v>4356</v>
      </c>
      <c r="P30602" s="82">
        <v>545</v>
      </c>
      <c r="Q30602" s="82" t="s">
        <v>91648</v>
      </c>
      <c r="R30602"/>
    </row>
    <row r="30603" spans="12:18" x14ac:dyDescent="0.25">
      <c r="L30603" t="s">
        <v>3658</v>
      </c>
      <c r="M30603" t="s">
        <v>28220</v>
      </c>
      <c r="N30603" t="s">
        <v>67857</v>
      </c>
      <c r="O30603" s="76" t="s">
        <v>4356</v>
      </c>
      <c r="P30603" s="82">
        <v>915</v>
      </c>
      <c r="Q30603" s="82" t="s">
        <v>91649</v>
      </c>
      <c r="R30603"/>
    </row>
    <row r="30604" spans="12:18" x14ac:dyDescent="0.25">
      <c r="L30604" t="s">
        <v>3658</v>
      </c>
      <c r="M30604" t="s">
        <v>28221</v>
      </c>
      <c r="N30604" t="s">
        <v>67858</v>
      </c>
      <c r="O30604" s="76" t="s">
        <v>4374</v>
      </c>
      <c r="P30604" s="82">
        <v>1084</v>
      </c>
      <c r="Q30604" s="82" t="s">
        <v>72645</v>
      </c>
      <c r="R30604"/>
    </row>
    <row r="30605" spans="12:18" x14ac:dyDescent="0.25">
      <c r="L30605" t="s">
        <v>3658</v>
      </c>
      <c r="M30605" t="s">
        <v>27528</v>
      </c>
      <c r="N30605" t="s">
        <v>67859</v>
      </c>
      <c r="O30605" s="76" t="s">
        <v>4374</v>
      </c>
      <c r="P30605" s="82">
        <v>2144</v>
      </c>
      <c r="Q30605" s="82" t="s">
        <v>72645</v>
      </c>
      <c r="R30605"/>
    </row>
    <row r="30606" spans="12:18" x14ac:dyDescent="0.25">
      <c r="L30606" t="s">
        <v>3658</v>
      </c>
      <c r="M30606" t="s">
        <v>31295</v>
      </c>
      <c r="N30606" t="s">
        <v>67860</v>
      </c>
      <c r="O30606" s="76" t="s">
        <v>4356</v>
      </c>
      <c r="P30606" s="82">
        <v>615</v>
      </c>
      <c r="Q30606" s="82" t="s">
        <v>91650</v>
      </c>
      <c r="R30606"/>
    </row>
    <row r="30607" spans="12:18" x14ac:dyDescent="0.25">
      <c r="L30607" t="s">
        <v>3658</v>
      </c>
      <c r="M30607" t="s">
        <v>30836</v>
      </c>
      <c r="N30607" t="s">
        <v>67861</v>
      </c>
      <c r="O30607" s="76" t="s">
        <v>4450</v>
      </c>
      <c r="P30607" s="82">
        <v>28633</v>
      </c>
      <c r="Q30607" s="82" t="s">
        <v>72645</v>
      </c>
      <c r="R30607"/>
    </row>
    <row r="30608" spans="12:18" x14ac:dyDescent="0.25">
      <c r="L30608" t="s">
        <v>3658</v>
      </c>
      <c r="M30608" t="s">
        <v>31297</v>
      </c>
      <c r="N30608" t="s">
        <v>67862</v>
      </c>
      <c r="O30608" s="76" t="s">
        <v>4374</v>
      </c>
      <c r="P30608" s="82">
        <v>2289</v>
      </c>
      <c r="Q30608" s="82" t="s">
        <v>72645</v>
      </c>
      <c r="R30608"/>
    </row>
    <row r="30609" spans="12:18" x14ac:dyDescent="0.25">
      <c r="L30609" t="s">
        <v>3658</v>
      </c>
      <c r="M30609" t="s">
        <v>25921</v>
      </c>
      <c r="N30609" t="s">
        <v>67863</v>
      </c>
      <c r="O30609" s="76" t="s">
        <v>4356</v>
      </c>
      <c r="P30609" s="82">
        <v>446</v>
      </c>
      <c r="Q30609" s="82" t="s">
        <v>91651</v>
      </c>
      <c r="R30609"/>
    </row>
    <row r="30610" spans="12:18" x14ac:dyDescent="0.25">
      <c r="L30610" t="s">
        <v>3658</v>
      </c>
      <c r="M30610" t="s">
        <v>25922</v>
      </c>
      <c r="N30610" t="s">
        <v>67864</v>
      </c>
      <c r="O30610" s="76" t="s">
        <v>4356</v>
      </c>
      <c r="P30610" s="82">
        <v>247</v>
      </c>
      <c r="Q30610" s="82" t="s">
        <v>91653</v>
      </c>
      <c r="R30610"/>
    </row>
    <row r="30611" spans="12:18" x14ac:dyDescent="0.25">
      <c r="L30611" t="s">
        <v>3658</v>
      </c>
      <c r="M30611" t="s">
        <v>31299</v>
      </c>
      <c r="N30611" t="s">
        <v>67865</v>
      </c>
      <c r="O30611" s="76" t="s">
        <v>4356</v>
      </c>
      <c r="P30611" s="82">
        <v>956</v>
      </c>
      <c r="Q30611" s="82" t="s">
        <v>91654</v>
      </c>
      <c r="R30611"/>
    </row>
    <row r="30612" spans="12:18" x14ac:dyDescent="0.25">
      <c r="L30612" t="s">
        <v>3658</v>
      </c>
      <c r="M30612" t="s">
        <v>28225</v>
      </c>
      <c r="N30612" t="s">
        <v>67866</v>
      </c>
      <c r="O30612" s="76" t="s">
        <v>4356</v>
      </c>
      <c r="P30612" s="82">
        <v>3640</v>
      </c>
      <c r="Q30612" s="82" t="s">
        <v>91655</v>
      </c>
      <c r="R30612"/>
    </row>
    <row r="30613" spans="12:18" x14ac:dyDescent="0.25">
      <c r="L30613" t="s">
        <v>3658</v>
      </c>
      <c r="M30613" t="s">
        <v>25923</v>
      </c>
      <c r="N30613" t="s">
        <v>67867</v>
      </c>
      <c r="O30613" s="76" t="s">
        <v>4450</v>
      </c>
      <c r="P30613" s="82">
        <v>32151</v>
      </c>
      <c r="Q30613" s="82" t="s">
        <v>72645</v>
      </c>
      <c r="R30613"/>
    </row>
    <row r="30614" spans="12:18" x14ac:dyDescent="0.25">
      <c r="L30614" t="s">
        <v>3658</v>
      </c>
      <c r="M30614" t="s">
        <v>25924</v>
      </c>
      <c r="N30614" t="s">
        <v>67868</v>
      </c>
      <c r="O30614" s="76" t="s">
        <v>4374</v>
      </c>
      <c r="P30614" s="82">
        <v>4100</v>
      </c>
      <c r="Q30614" s="82" t="s">
        <v>72645</v>
      </c>
      <c r="R30614"/>
    </row>
    <row r="30615" spans="12:18" x14ac:dyDescent="0.25">
      <c r="L30615" t="s">
        <v>3658</v>
      </c>
      <c r="M30615" t="s">
        <v>27939</v>
      </c>
      <c r="N30615" t="s">
        <v>67869</v>
      </c>
      <c r="O30615" s="76" t="s">
        <v>4356</v>
      </c>
      <c r="P30615" s="82">
        <v>835</v>
      </c>
      <c r="Q30615" s="82" t="s">
        <v>91656</v>
      </c>
      <c r="R30615"/>
    </row>
    <row r="30616" spans="12:18" x14ac:dyDescent="0.25">
      <c r="L30616" t="s">
        <v>3658</v>
      </c>
      <c r="M30616" t="s">
        <v>27940</v>
      </c>
      <c r="N30616" t="s">
        <v>67870</v>
      </c>
      <c r="O30616" s="76" t="s">
        <v>4374</v>
      </c>
      <c r="P30616" s="82">
        <v>5658</v>
      </c>
      <c r="Q30616" s="82" t="s">
        <v>72645</v>
      </c>
      <c r="R30616"/>
    </row>
    <row r="30617" spans="12:18" x14ac:dyDescent="0.25">
      <c r="L30617" t="s">
        <v>3658</v>
      </c>
      <c r="M30617" t="s">
        <v>25926</v>
      </c>
      <c r="N30617" t="s">
        <v>67871</v>
      </c>
      <c r="O30617" s="76" t="s">
        <v>4450</v>
      </c>
      <c r="P30617" s="82">
        <v>8191</v>
      </c>
      <c r="Q30617" s="82" t="s">
        <v>72645</v>
      </c>
      <c r="R30617"/>
    </row>
    <row r="30618" spans="12:18" x14ac:dyDescent="0.25">
      <c r="L30618" t="s">
        <v>3658</v>
      </c>
      <c r="M30618" t="s">
        <v>30842</v>
      </c>
      <c r="N30618" t="s">
        <v>67872</v>
      </c>
      <c r="O30618" s="76" t="s">
        <v>4356</v>
      </c>
      <c r="P30618" s="82">
        <v>555</v>
      </c>
      <c r="Q30618" s="82" t="s">
        <v>91658</v>
      </c>
      <c r="R30618"/>
    </row>
    <row r="30619" spans="12:18" x14ac:dyDescent="0.25">
      <c r="L30619" t="s">
        <v>3658</v>
      </c>
      <c r="M30619" t="s">
        <v>30845</v>
      </c>
      <c r="N30619" t="s">
        <v>67873</v>
      </c>
      <c r="O30619" s="76" t="s">
        <v>4356</v>
      </c>
      <c r="P30619" s="82">
        <v>609</v>
      </c>
      <c r="Q30619" s="82" t="s">
        <v>91659</v>
      </c>
      <c r="R30619"/>
    </row>
    <row r="30620" spans="12:18" x14ac:dyDescent="0.25">
      <c r="L30620" t="s">
        <v>3658</v>
      </c>
      <c r="M30620" t="s">
        <v>27941</v>
      </c>
      <c r="N30620" t="s">
        <v>67874</v>
      </c>
      <c r="O30620" s="76" t="s">
        <v>4374</v>
      </c>
      <c r="P30620" s="82">
        <v>3820</v>
      </c>
      <c r="Q30620" s="82" t="s">
        <v>72645</v>
      </c>
      <c r="R30620"/>
    </row>
    <row r="30621" spans="12:18" x14ac:dyDescent="0.25">
      <c r="L30621" t="s">
        <v>3658</v>
      </c>
      <c r="M30621" t="s">
        <v>31283</v>
      </c>
      <c r="N30621" t="s">
        <v>67875</v>
      </c>
      <c r="O30621" s="76" t="s">
        <v>4374</v>
      </c>
      <c r="P30621" s="82">
        <v>4437</v>
      </c>
      <c r="Q30621" s="82" t="s">
        <v>72645</v>
      </c>
      <c r="R30621"/>
    </row>
    <row r="30622" spans="12:18" x14ac:dyDescent="0.25">
      <c r="L30622" t="s">
        <v>3658</v>
      </c>
      <c r="M30622" t="s">
        <v>27901</v>
      </c>
      <c r="N30622" t="s">
        <v>67876</v>
      </c>
      <c r="O30622" s="76" t="s">
        <v>4356</v>
      </c>
      <c r="P30622" s="82">
        <v>765</v>
      </c>
      <c r="Q30622" s="82" t="s">
        <v>91608</v>
      </c>
      <c r="R30622"/>
    </row>
    <row r="30623" spans="12:18" x14ac:dyDescent="0.25">
      <c r="L30623" t="s">
        <v>3658</v>
      </c>
      <c r="M30623" t="s">
        <v>30803</v>
      </c>
      <c r="N30623" t="s">
        <v>67877</v>
      </c>
      <c r="O30623" s="76" t="s">
        <v>4356</v>
      </c>
      <c r="P30623" s="82">
        <v>834</v>
      </c>
      <c r="Q30623" s="82" t="s">
        <v>91617</v>
      </c>
      <c r="R30623"/>
    </row>
    <row r="30624" spans="12:18" x14ac:dyDescent="0.25">
      <c r="L30624" t="s">
        <v>3658</v>
      </c>
      <c r="M30624" t="s">
        <v>28201</v>
      </c>
      <c r="N30624" t="s">
        <v>67878</v>
      </c>
      <c r="O30624" s="76" t="s">
        <v>4450</v>
      </c>
      <c r="P30624" s="82">
        <v>20966</v>
      </c>
      <c r="Q30624" s="82" t="s">
        <v>72645</v>
      </c>
      <c r="R30624"/>
    </row>
    <row r="30625" spans="12:18" x14ac:dyDescent="0.25">
      <c r="L30625" t="s">
        <v>3658</v>
      </c>
      <c r="M30625" t="s">
        <v>31284</v>
      </c>
      <c r="N30625" t="s">
        <v>67879</v>
      </c>
      <c r="O30625" s="76" t="s">
        <v>4374</v>
      </c>
      <c r="P30625" s="82">
        <v>586</v>
      </c>
      <c r="Q30625" s="82" t="s">
        <v>72645</v>
      </c>
      <c r="R30625"/>
    </row>
    <row r="30626" spans="12:18" x14ac:dyDescent="0.25">
      <c r="L30626" t="s">
        <v>3658</v>
      </c>
      <c r="M30626" t="s">
        <v>28223</v>
      </c>
      <c r="N30626" t="s">
        <v>67880</v>
      </c>
      <c r="O30626" s="76" t="s">
        <v>4356</v>
      </c>
      <c r="P30626" s="82">
        <v>174</v>
      </c>
      <c r="Q30626" s="82" t="s">
        <v>91652</v>
      </c>
      <c r="R30626"/>
    </row>
    <row r="30627" spans="12:18" x14ac:dyDescent="0.25">
      <c r="L30627" t="s">
        <v>3658</v>
      </c>
      <c r="M30627" t="s">
        <v>28266</v>
      </c>
      <c r="N30627" t="s">
        <v>67881</v>
      </c>
      <c r="O30627" s="76" t="s">
        <v>4356</v>
      </c>
      <c r="P30627" s="82">
        <v>2180</v>
      </c>
      <c r="Q30627" s="82" t="s">
        <v>91695</v>
      </c>
      <c r="R30627"/>
    </row>
    <row r="30628" spans="12:18" x14ac:dyDescent="0.25">
      <c r="L30628" t="s">
        <v>3658</v>
      </c>
      <c r="M30628" t="s">
        <v>28286</v>
      </c>
      <c r="N30628" t="s">
        <v>67882</v>
      </c>
      <c r="O30628" s="76" t="s">
        <v>4450</v>
      </c>
      <c r="P30628" s="82">
        <v>6715</v>
      </c>
      <c r="Q30628" s="82" t="s">
        <v>72645</v>
      </c>
      <c r="R30628"/>
    </row>
    <row r="30629" spans="12:18" x14ac:dyDescent="0.25">
      <c r="L30629" t="s">
        <v>3658</v>
      </c>
      <c r="M30629" t="s">
        <v>28290</v>
      </c>
      <c r="N30629" t="s">
        <v>67883</v>
      </c>
      <c r="O30629" s="76" t="s">
        <v>4356</v>
      </c>
      <c r="P30629" s="82">
        <v>640</v>
      </c>
      <c r="Q30629" s="82" t="s">
        <v>91726</v>
      </c>
      <c r="R30629"/>
    </row>
    <row r="30630" spans="12:18" x14ac:dyDescent="0.25">
      <c r="L30630" t="s">
        <v>3658</v>
      </c>
      <c r="M30630" t="s">
        <v>31301</v>
      </c>
      <c r="N30630" t="s">
        <v>67884</v>
      </c>
      <c r="O30630" s="76" t="s">
        <v>4356</v>
      </c>
      <c r="P30630" s="82">
        <v>788</v>
      </c>
      <c r="Q30630" s="82" t="s">
        <v>91660</v>
      </c>
      <c r="R30630"/>
    </row>
    <row r="30631" spans="12:18" x14ac:dyDescent="0.25">
      <c r="L30631" t="s">
        <v>3658</v>
      </c>
      <c r="M30631" t="s">
        <v>27915</v>
      </c>
      <c r="N30631" t="s">
        <v>67885</v>
      </c>
      <c r="O30631" s="76" t="s">
        <v>4450</v>
      </c>
      <c r="P30631" s="82">
        <v>31164</v>
      </c>
      <c r="Q30631" s="82" t="s">
        <v>72645</v>
      </c>
      <c r="R30631"/>
    </row>
    <row r="30632" spans="12:18" x14ac:dyDescent="0.25">
      <c r="L30632" t="s">
        <v>3658</v>
      </c>
      <c r="M30632" t="s">
        <v>25933</v>
      </c>
      <c r="N30632" t="s">
        <v>67886</v>
      </c>
      <c r="O30632" s="76" t="s">
        <v>4450</v>
      </c>
      <c r="P30632" s="82">
        <v>6292</v>
      </c>
      <c r="Q30632" s="82" t="s">
        <v>72645</v>
      </c>
      <c r="R30632"/>
    </row>
    <row r="30633" spans="12:18" x14ac:dyDescent="0.25">
      <c r="L30633" t="s">
        <v>3658</v>
      </c>
      <c r="M30633" t="s">
        <v>30860</v>
      </c>
      <c r="N30633" t="s">
        <v>67887</v>
      </c>
      <c r="O30633" s="76" t="s">
        <v>4450</v>
      </c>
      <c r="P30633" s="82">
        <v>6789</v>
      </c>
      <c r="Q30633" s="82" t="s">
        <v>72645</v>
      </c>
      <c r="R30633"/>
    </row>
    <row r="30634" spans="12:18" x14ac:dyDescent="0.25">
      <c r="L30634" t="s">
        <v>3658</v>
      </c>
      <c r="M30634" t="s">
        <v>31315</v>
      </c>
      <c r="N30634" t="s">
        <v>67888</v>
      </c>
      <c r="O30634" s="76" t="s">
        <v>4450</v>
      </c>
      <c r="P30634" s="82">
        <v>16072</v>
      </c>
      <c r="Q30634" s="82" t="s">
        <v>72645</v>
      </c>
      <c r="R30634"/>
    </row>
    <row r="30635" spans="12:18" x14ac:dyDescent="0.25">
      <c r="L30635" t="s">
        <v>3658</v>
      </c>
      <c r="M30635" t="s">
        <v>28259</v>
      </c>
      <c r="N30635" t="s">
        <v>67889</v>
      </c>
      <c r="O30635" s="76" t="s">
        <v>4374</v>
      </c>
      <c r="P30635" s="82">
        <v>6724</v>
      </c>
      <c r="Q30635" s="82" t="s">
        <v>72645</v>
      </c>
      <c r="R30635"/>
    </row>
    <row r="30636" spans="12:18" x14ac:dyDescent="0.25">
      <c r="L30636" t="s">
        <v>3658</v>
      </c>
      <c r="M30636" t="s">
        <v>30883</v>
      </c>
      <c r="N30636" t="s">
        <v>67890</v>
      </c>
      <c r="O30636" s="76" t="s">
        <v>4450</v>
      </c>
      <c r="P30636" s="82">
        <v>5532</v>
      </c>
      <c r="Q30636" s="82" t="s">
        <v>72645</v>
      </c>
      <c r="R30636"/>
    </row>
    <row r="30637" spans="12:18" x14ac:dyDescent="0.25">
      <c r="L30637" t="s">
        <v>3658</v>
      </c>
      <c r="M30637" t="s">
        <v>31330</v>
      </c>
      <c r="N30637" t="s">
        <v>67891</v>
      </c>
      <c r="O30637" s="76" t="s">
        <v>4366</v>
      </c>
      <c r="P30637" s="82">
        <v>35</v>
      </c>
      <c r="Q30637" s="82" t="s">
        <v>91720</v>
      </c>
      <c r="R30637"/>
    </row>
    <row r="30638" spans="12:18" x14ac:dyDescent="0.25">
      <c r="L30638" t="s">
        <v>3658</v>
      </c>
      <c r="M30638" t="s">
        <v>30893</v>
      </c>
      <c r="N30638" t="s">
        <v>67892</v>
      </c>
      <c r="O30638" s="76" t="s">
        <v>4366</v>
      </c>
      <c r="P30638" s="82">
        <v>124</v>
      </c>
      <c r="Q30638" s="82" t="s">
        <v>91721</v>
      </c>
      <c r="R30638"/>
    </row>
    <row r="30639" spans="12:18" x14ac:dyDescent="0.25">
      <c r="L30639" t="s">
        <v>3658</v>
      </c>
      <c r="M30639" t="s">
        <v>25945</v>
      </c>
      <c r="N30639" t="s">
        <v>67893</v>
      </c>
      <c r="O30639" s="76" t="s">
        <v>4374</v>
      </c>
      <c r="P30639" s="82">
        <v>930</v>
      </c>
      <c r="Q30639" s="82" t="s">
        <v>72645</v>
      </c>
      <c r="R30639"/>
    </row>
    <row r="30640" spans="12:18" x14ac:dyDescent="0.25">
      <c r="L30640" t="s">
        <v>3658</v>
      </c>
      <c r="M30640" t="s">
        <v>25947</v>
      </c>
      <c r="N30640" t="s">
        <v>67894</v>
      </c>
      <c r="O30640" s="76" t="s">
        <v>4450</v>
      </c>
      <c r="P30640" s="82">
        <v>15889</v>
      </c>
      <c r="Q30640" s="82" t="s">
        <v>72645</v>
      </c>
      <c r="R30640"/>
    </row>
    <row r="30641" spans="12:18" x14ac:dyDescent="0.25">
      <c r="L30641" t="s">
        <v>3658</v>
      </c>
      <c r="M30641" t="s">
        <v>31256</v>
      </c>
      <c r="N30641" t="s">
        <v>67895</v>
      </c>
      <c r="O30641" s="76" t="s">
        <v>4356</v>
      </c>
      <c r="P30641" s="82">
        <v>1201</v>
      </c>
      <c r="Q30641" s="82" t="s">
        <v>91594</v>
      </c>
      <c r="R30641"/>
    </row>
    <row r="30642" spans="12:18" x14ac:dyDescent="0.25">
      <c r="L30642" t="s">
        <v>3658</v>
      </c>
      <c r="M30642" t="s">
        <v>31270</v>
      </c>
      <c r="N30642" t="s">
        <v>67896</v>
      </c>
      <c r="O30642" s="76" t="s">
        <v>4356</v>
      </c>
      <c r="P30642" s="82">
        <v>1244</v>
      </c>
      <c r="Q30642" s="82" t="s">
        <v>91614</v>
      </c>
      <c r="R30642"/>
    </row>
    <row r="30643" spans="12:18" x14ac:dyDescent="0.25">
      <c r="L30643" t="s">
        <v>3658</v>
      </c>
      <c r="M30643" t="s">
        <v>30811</v>
      </c>
      <c r="N30643" t="s">
        <v>67897</v>
      </c>
      <c r="O30643" s="76" t="s">
        <v>4450</v>
      </c>
      <c r="P30643" s="82">
        <v>17636</v>
      </c>
      <c r="Q30643" s="82" t="s">
        <v>72645</v>
      </c>
      <c r="R30643"/>
    </row>
    <row r="30644" spans="12:18" x14ac:dyDescent="0.25">
      <c r="L30644" t="s">
        <v>3658</v>
      </c>
      <c r="M30644" t="s">
        <v>28213</v>
      </c>
      <c r="N30644" t="s">
        <v>67898</v>
      </c>
      <c r="O30644" s="76" t="s">
        <v>4374</v>
      </c>
      <c r="P30644" s="82">
        <v>6708</v>
      </c>
      <c r="Q30644" s="82" t="s">
        <v>72645</v>
      </c>
      <c r="R30644"/>
    </row>
    <row r="30645" spans="12:18" x14ac:dyDescent="0.25">
      <c r="L30645" t="s">
        <v>3658</v>
      </c>
      <c r="M30645" t="s">
        <v>25928</v>
      </c>
      <c r="N30645" t="s">
        <v>67899</v>
      </c>
      <c r="O30645" s="76" t="s">
        <v>4374</v>
      </c>
      <c r="P30645" s="82">
        <v>1564</v>
      </c>
      <c r="Q30645" s="82" t="s">
        <v>72645</v>
      </c>
      <c r="R30645"/>
    </row>
    <row r="30646" spans="12:18" x14ac:dyDescent="0.25">
      <c r="L30646" t="s">
        <v>3658</v>
      </c>
      <c r="M30646" t="s">
        <v>27949</v>
      </c>
      <c r="N30646" t="s">
        <v>67900</v>
      </c>
      <c r="O30646" s="76" t="s">
        <v>4356</v>
      </c>
      <c r="P30646" s="82">
        <v>857</v>
      </c>
      <c r="Q30646" s="82" t="s">
        <v>91671</v>
      </c>
      <c r="R30646"/>
    </row>
    <row r="30647" spans="12:18" x14ac:dyDescent="0.25">
      <c r="L30647" t="s">
        <v>3658</v>
      </c>
      <c r="M30647" t="s">
        <v>31312</v>
      </c>
      <c r="N30647" t="s">
        <v>67901</v>
      </c>
      <c r="O30647" s="76" t="s">
        <v>4374</v>
      </c>
      <c r="P30647" s="82">
        <v>32792</v>
      </c>
      <c r="Q30647" s="82" t="s">
        <v>72645</v>
      </c>
      <c r="R30647"/>
    </row>
    <row r="30648" spans="12:18" x14ac:dyDescent="0.25">
      <c r="L30648" t="s">
        <v>3658</v>
      </c>
      <c r="M30648" t="s">
        <v>28227</v>
      </c>
      <c r="N30648" t="s">
        <v>67902</v>
      </c>
      <c r="O30648" s="76" t="s">
        <v>4374</v>
      </c>
      <c r="P30648" s="82">
        <v>1604</v>
      </c>
      <c r="Q30648" s="82" t="s">
        <v>72645</v>
      </c>
      <c r="R30648"/>
    </row>
    <row r="30649" spans="12:18" x14ac:dyDescent="0.25">
      <c r="L30649" t="s">
        <v>3658</v>
      </c>
      <c r="M30649" t="s">
        <v>25927</v>
      </c>
      <c r="N30649" t="s">
        <v>67903</v>
      </c>
      <c r="O30649" s="76" t="s">
        <v>4450</v>
      </c>
      <c r="P30649" s="82">
        <v>16820</v>
      </c>
      <c r="Q30649" s="82" t="s">
        <v>72645</v>
      </c>
      <c r="R30649"/>
    </row>
    <row r="30650" spans="12:18" x14ac:dyDescent="0.25">
      <c r="L30650" t="s">
        <v>3658</v>
      </c>
      <c r="M30650" t="s">
        <v>31302</v>
      </c>
      <c r="N30650" t="s">
        <v>67904</v>
      </c>
      <c r="O30650" s="76" t="s">
        <v>4356</v>
      </c>
      <c r="P30650" s="82">
        <v>1942</v>
      </c>
      <c r="Q30650" s="82" t="s">
        <v>91661</v>
      </c>
      <c r="R30650"/>
    </row>
    <row r="30651" spans="12:18" x14ac:dyDescent="0.25">
      <c r="L30651" t="s">
        <v>3658</v>
      </c>
      <c r="M30651" t="s">
        <v>28229</v>
      </c>
      <c r="N30651" t="s">
        <v>67905</v>
      </c>
      <c r="O30651" s="76" t="s">
        <v>4356</v>
      </c>
      <c r="P30651" s="82">
        <v>671</v>
      </c>
      <c r="Q30651" s="82" t="s">
        <v>91662</v>
      </c>
      <c r="R30651"/>
    </row>
    <row r="30652" spans="12:18" x14ac:dyDescent="0.25">
      <c r="L30652" t="s">
        <v>3658</v>
      </c>
      <c r="M30652" t="s">
        <v>27105</v>
      </c>
      <c r="N30652" t="s">
        <v>67906</v>
      </c>
      <c r="O30652" s="76" t="s">
        <v>4356</v>
      </c>
      <c r="P30652" s="82">
        <v>1448</v>
      </c>
      <c r="Q30652" s="82" t="s">
        <v>91663</v>
      </c>
      <c r="R30652"/>
    </row>
    <row r="30653" spans="12:18" x14ac:dyDescent="0.25">
      <c r="L30653" t="s">
        <v>3658</v>
      </c>
      <c r="M30653" t="s">
        <v>5677</v>
      </c>
      <c r="N30653" t="s">
        <v>67907</v>
      </c>
      <c r="O30653" s="76" t="s">
        <v>4366</v>
      </c>
      <c r="P30653" s="82">
        <v>502</v>
      </c>
      <c r="Q30653" s="82" t="s">
        <v>91664</v>
      </c>
      <c r="R30653"/>
    </row>
    <row r="30654" spans="12:18" x14ac:dyDescent="0.25">
      <c r="L30654" t="s">
        <v>3658</v>
      </c>
      <c r="M30654" t="s">
        <v>28231</v>
      </c>
      <c r="N30654" t="s">
        <v>67908</v>
      </c>
      <c r="O30654" s="76" t="s">
        <v>4450</v>
      </c>
      <c r="P30654" s="82">
        <v>7099</v>
      </c>
      <c r="Q30654" s="82" t="s">
        <v>72645</v>
      </c>
      <c r="R30654"/>
    </row>
    <row r="30655" spans="12:18" x14ac:dyDescent="0.25">
      <c r="L30655" t="s">
        <v>3658</v>
      </c>
      <c r="M30655" t="s">
        <v>28233</v>
      </c>
      <c r="N30655" t="s">
        <v>67909</v>
      </c>
      <c r="O30655" s="76" t="s">
        <v>4450</v>
      </c>
      <c r="P30655" s="82">
        <v>6030</v>
      </c>
      <c r="Q30655" s="82" t="s">
        <v>72645</v>
      </c>
      <c r="R30655"/>
    </row>
    <row r="30656" spans="12:18" x14ac:dyDescent="0.25">
      <c r="L30656" t="s">
        <v>3658</v>
      </c>
      <c r="M30656" t="s">
        <v>27943</v>
      </c>
      <c r="N30656" t="s">
        <v>67910</v>
      </c>
      <c r="O30656" s="76" t="s">
        <v>4374</v>
      </c>
      <c r="P30656" s="82">
        <v>9327</v>
      </c>
      <c r="Q30656" s="82" t="s">
        <v>72645</v>
      </c>
      <c r="R30656"/>
    </row>
    <row r="30657" spans="12:18" x14ac:dyDescent="0.25">
      <c r="L30657" t="s">
        <v>3658</v>
      </c>
      <c r="M30657" t="s">
        <v>31303</v>
      </c>
      <c r="N30657" t="s">
        <v>67911</v>
      </c>
      <c r="O30657" s="76" t="s">
        <v>4450</v>
      </c>
      <c r="P30657" s="82">
        <v>23669</v>
      </c>
      <c r="Q30657" s="82" t="s">
        <v>72645</v>
      </c>
      <c r="R30657"/>
    </row>
    <row r="30658" spans="12:18" x14ac:dyDescent="0.25">
      <c r="L30658" t="s">
        <v>3658</v>
      </c>
      <c r="M30658" t="s">
        <v>25929</v>
      </c>
      <c r="N30658" t="s">
        <v>67912</v>
      </c>
      <c r="O30658" s="76" t="s">
        <v>4450</v>
      </c>
      <c r="P30658" s="82">
        <v>44299</v>
      </c>
      <c r="Q30658" s="82" t="s">
        <v>72645</v>
      </c>
      <c r="R30658"/>
    </row>
    <row r="30659" spans="12:18" x14ac:dyDescent="0.25">
      <c r="L30659" t="s">
        <v>3658</v>
      </c>
      <c r="M30659" t="s">
        <v>30850</v>
      </c>
      <c r="N30659" t="s">
        <v>67913</v>
      </c>
      <c r="O30659" s="76" t="s">
        <v>4450</v>
      </c>
      <c r="P30659" s="82">
        <v>20452</v>
      </c>
      <c r="Q30659" s="82" t="s">
        <v>72645</v>
      </c>
      <c r="R30659"/>
    </row>
    <row r="30660" spans="12:18" x14ac:dyDescent="0.25">
      <c r="L30660" t="s">
        <v>3658</v>
      </c>
      <c r="M30660" t="s">
        <v>11881</v>
      </c>
      <c r="N30660" t="s">
        <v>67914</v>
      </c>
      <c r="O30660" s="76" t="s">
        <v>4356</v>
      </c>
      <c r="P30660" s="82">
        <v>762</v>
      </c>
      <c r="Q30660" s="82" t="s">
        <v>91665</v>
      </c>
      <c r="R30660"/>
    </row>
    <row r="30661" spans="12:18" x14ac:dyDescent="0.25">
      <c r="L30661" t="s">
        <v>3658</v>
      </c>
      <c r="M30661" t="s">
        <v>27945</v>
      </c>
      <c r="N30661" t="s">
        <v>67915</v>
      </c>
      <c r="O30661" s="76" t="s">
        <v>4356</v>
      </c>
      <c r="P30661" s="82">
        <v>377</v>
      </c>
      <c r="Q30661" s="82" t="s">
        <v>91666</v>
      </c>
      <c r="R30661"/>
    </row>
    <row r="30662" spans="12:18" x14ac:dyDescent="0.25">
      <c r="L30662" t="s">
        <v>3658</v>
      </c>
      <c r="M30662" t="s">
        <v>28237</v>
      </c>
      <c r="N30662" t="s">
        <v>67916</v>
      </c>
      <c r="O30662" s="76" t="s">
        <v>4450</v>
      </c>
      <c r="P30662" s="82">
        <v>3448</v>
      </c>
      <c r="Q30662" s="82" t="s">
        <v>72645</v>
      </c>
      <c r="R30662"/>
    </row>
    <row r="30663" spans="12:18" x14ac:dyDescent="0.25">
      <c r="L30663" t="s">
        <v>3658</v>
      </c>
      <c r="M30663" t="s">
        <v>25930</v>
      </c>
      <c r="N30663" t="s">
        <v>67917</v>
      </c>
      <c r="O30663" s="76" t="s">
        <v>4374</v>
      </c>
      <c r="P30663" s="82">
        <v>1706</v>
      </c>
      <c r="Q30663" s="82" t="s">
        <v>72645</v>
      </c>
      <c r="R30663"/>
    </row>
    <row r="30664" spans="12:18" x14ac:dyDescent="0.25">
      <c r="L30664" t="s">
        <v>3658</v>
      </c>
      <c r="M30664" t="s">
        <v>30853</v>
      </c>
      <c r="N30664" t="s">
        <v>67918</v>
      </c>
      <c r="O30664" s="76" t="s">
        <v>4450</v>
      </c>
      <c r="P30664" s="82">
        <v>16192</v>
      </c>
      <c r="Q30664" s="82" t="s">
        <v>72645</v>
      </c>
      <c r="R30664"/>
    </row>
    <row r="30665" spans="12:18" x14ac:dyDescent="0.25">
      <c r="L30665" t="s">
        <v>3658</v>
      </c>
      <c r="M30665" t="s">
        <v>27946</v>
      </c>
      <c r="N30665" t="s">
        <v>67919</v>
      </c>
      <c r="O30665" s="76" t="s">
        <v>4374</v>
      </c>
      <c r="P30665" s="82">
        <v>5854</v>
      </c>
      <c r="Q30665" s="82" t="s">
        <v>72645</v>
      </c>
      <c r="R30665"/>
    </row>
    <row r="30666" spans="12:18" x14ac:dyDescent="0.25">
      <c r="L30666" t="s">
        <v>3658</v>
      </c>
      <c r="M30666" t="s">
        <v>25931</v>
      </c>
      <c r="N30666" t="s">
        <v>67920</v>
      </c>
      <c r="O30666" s="76" t="s">
        <v>4356</v>
      </c>
      <c r="P30666" s="82">
        <v>972</v>
      </c>
      <c r="Q30666" s="82" t="s">
        <v>91667</v>
      </c>
      <c r="R30666"/>
    </row>
    <row r="30667" spans="12:18" x14ac:dyDescent="0.25">
      <c r="L30667" t="s">
        <v>3658</v>
      </c>
      <c r="M30667" t="s">
        <v>28239</v>
      </c>
      <c r="N30667" t="s">
        <v>67921</v>
      </c>
      <c r="O30667" s="76" t="s">
        <v>4450</v>
      </c>
      <c r="P30667" s="82">
        <v>4358</v>
      </c>
      <c r="Q30667" s="82" t="s">
        <v>72645</v>
      </c>
      <c r="R30667"/>
    </row>
    <row r="30668" spans="12:18" x14ac:dyDescent="0.25">
      <c r="L30668" t="s">
        <v>3658</v>
      </c>
      <c r="M30668" t="s">
        <v>28241</v>
      </c>
      <c r="N30668" t="s">
        <v>67922</v>
      </c>
      <c r="O30668" s="76" t="s">
        <v>4450</v>
      </c>
      <c r="P30668" s="82">
        <v>18281</v>
      </c>
      <c r="Q30668" s="82" t="s">
        <v>72645</v>
      </c>
      <c r="R30668"/>
    </row>
    <row r="30669" spans="12:18" x14ac:dyDescent="0.25">
      <c r="L30669" t="s">
        <v>3658</v>
      </c>
      <c r="M30669" t="s">
        <v>30855</v>
      </c>
      <c r="N30669" t="s">
        <v>67923</v>
      </c>
      <c r="O30669" s="76" t="s">
        <v>4374</v>
      </c>
      <c r="P30669" s="82">
        <v>1375</v>
      </c>
      <c r="Q30669" s="82" t="s">
        <v>72645</v>
      </c>
      <c r="R30669"/>
    </row>
    <row r="30670" spans="12:18" x14ac:dyDescent="0.25">
      <c r="L30670" t="s">
        <v>3658</v>
      </c>
      <c r="M30670" t="s">
        <v>25932</v>
      </c>
      <c r="N30670" t="s">
        <v>67924</v>
      </c>
      <c r="O30670" s="76" t="s">
        <v>4356</v>
      </c>
      <c r="P30670" s="82">
        <v>210</v>
      </c>
      <c r="Q30670" s="82" t="s">
        <v>91668</v>
      </c>
      <c r="R30670"/>
    </row>
    <row r="30671" spans="12:18" x14ac:dyDescent="0.25">
      <c r="L30671" t="s">
        <v>3658</v>
      </c>
      <c r="M30671" t="s">
        <v>26562</v>
      </c>
      <c r="N30671" t="s">
        <v>67925</v>
      </c>
      <c r="O30671" s="76" t="s">
        <v>4356</v>
      </c>
      <c r="P30671" s="82">
        <v>1677</v>
      </c>
      <c r="Q30671" s="82" t="s">
        <v>91669</v>
      </c>
      <c r="R30671"/>
    </row>
    <row r="30672" spans="12:18" x14ac:dyDescent="0.25">
      <c r="L30672" t="s">
        <v>3658</v>
      </c>
      <c r="M30672" t="s">
        <v>16812</v>
      </c>
      <c r="N30672" t="s">
        <v>67926</v>
      </c>
      <c r="O30672" s="76" t="s">
        <v>4356</v>
      </c>
      <c r="P30672" s="82">
        <v>422</v>
      </c>
      <c r="Q30672" s="82" t="s">
        <v>91670</v>
      </c>
      <c r="R30672"/>
    </row>
    <row r="30673" spans="12:18" x14ac:dyDescent="0.25">
      <c r="L30673" t="s">
        <v>3658</v>
      </c>
      <c r="M30673" t="s">
        <v>31306</v>
      </c>
      <c r="N30673" t="s">
        <v>67927</v>
      </c>
      <c r="O30673" s="76" t="s">
        <v>4374</v>
      </c>
      <c r="P30673" s="82">
        <v>8990</v>
      </c>
      <c r="Q30673" s="82" t="s">
        <v>72645</v>
      </c>
      <c r="R30673"/>
    </row>
    <row r="30674" spans="12:18" x14ac:dyDescent="0.25">
      <c r="L30674" t="s">
        <v>3658</v>
      </c>
      <c r="M30674" t="s">
        <v>31308</v>
      </c>
      <c r="N30674" t="s">
        <v>67928</v>
      </c>
      <c r="O30674" s="76" t="s">
        <v>4374</v>
      </c>
      <c r="P30674" s="82">
        <v>3676</v>
      </c>
      <c r="Q30674" s="82" t="s">
        <v>72645</v>
      </c>
      <c r="R30674"/>
    </row>
    <row r="30675" spans="12:18" x14ac:dyDescent="0.25">
      <c r="L30675" t="s">
        <v>3658</v>
      </c>
      <c r="M30675" t="s">
        <v>30862</v>
      </c>
      <c r="N30675" t="s">
        <v>67929</v>
      </c>
      <c r="O30675" s="76" t="s">
        <v>4374</v>
      </c>
      <c r="P30675" s="82">
        <v>2197</v>
      </c>
      <c r="Q30675" s="82" t="s">
        <v>72645</v>
      </c>
      <c r="R30675"/>
    </row>
    <row r="30676" spans="12:18" x14ac:dyDescent="0.25">
      <c r="L30676" t="s">
        <v>3658</v>
      </c>
      <c r="M30676" t="s">
        <v>31310</v>
      </c>
      <c r="N30676" t="s">
        <v>67930</v>
      </c>
      <c r="O30676" s="76" t="s">
        <v>4356</v>
      </c>
      <c r="P30676" s="82">
        <v>258</v>
      </c>
      <c r="Q30676" s="82" t="s">
        <v>91672</v>
      </c>
      <c r="R30676"/>
    </row>
    <row r="30677" spans="12:18" x14ac:dyDescent="0.25">
      <c r="L30677" t="s">
        <v>3658</v>
      </c>
      <c r="M30677" t="s">
        <v>27951</v>
      </c>
      <c r="N30677" t="s">
        <v>67931</v>
      </c>
      <c r="O30677" s="76" t="s">
        <v>4356</v>
      </c>
      <c r="P30677" s="82">
        <v>289</v>
      </c>
      <c r="Q30677" s="82" t="s">
        <v>91673</v>
      </c>
      <c r="R30677"/>
    </row>
    <row r="30678" spans="12:18" x14ac:dyDescent="0.25">
      <c r="L30678" t="s">
        <v>3658</v>
      </c>
      <c r="M30678" t="s">
        <v>28243</v>
      </c>
      <c r="N30678" t="s">
        <v>67932</v>
      </c>
      <c r="O30678" s="76" t="s">
        <v>4356</v>
      </c>
      <c r="P30678" s="82">
        <v>607</v>
      </c>
      <c r="Q30678" s="82" t="s">
        <v>91674</v>
      </c>
      <c r="R30678"/>
    </row>
    <row r="30679" spans="12:18" x14ac:dyDescent="0.25">
      <c r="L30679" t="s">
        <v>3658</v>
      </c>
      <c r="M30679" t="s">
        <v>28245</v>
      </c>
      <c r="N30679" t="s">
        <v>67933</v>
      </c>
      <c r="O30679" s="76" t="s">
        <v>4356</v>
      </c>
      <c r="P30679" s="82">
        <v>977</v>
      </c>
      <c r="Q30679" s="82" t="s">
        <v>91675</v>
      </c>
      <c r="R30679"/>
    </row>
    <row r="30680" spans="12:18" x14ac:dyDescent="0.25">
      <c r="L30680" t="s">
        <v>3658</v>
      </c>
      <c r="M30680" t="s">
        <v>27814</v>
      </c>
      <c r="N30680" t="s">
        <v>67934</v>
      </c>
      <c r="O30680" s="76" t="s">
        <v>4356</v>
      </c>
      <c r="P30680" s="82">
        <v>406</v>
      </c>
      <c r="Q30680" s="82" t="s">
        <v>91676</v>
      </c>
      <c r="R30680"/>
    </row>
    <row r="30681" spans="12:18" x14ac:dyDescent="0.25">
      <c r="L30681" t="s">
        <v>3658</v>
      </c>
      <c r="M30681" t="s">
        <v>8525</v>
      </c>
      <c r="N30681" t="s">
        <v>67935</v>
      </c>
      <c r="O30681" s="76" t="s">
        <v>4374</v>
      </c>
      <c r="P30681" s="82">
        <v>506</v>
      </c>
      <c r="Q30681" s="82" t="s">
        <v>72645</v>
      </c>
      <c r="R30681"/>
    </row>
    <row r="30682" spans="12:18" x14ac:dyDescent="0.25">
      <c r="L30682" t="s">
        <v>3658</v>
      </c>
      <c r="M30682" t="s">
        <v>25934</v>
      </c>
      <c r="N30682" t="s">
        <v>67936</v>
      </c>
      <c r="O30682" s="76" t="s">
        <v>4356</v>
      </c>
      <c r="P30682" s="82">
        <v>315</v>
      </c>
      <c r="Q30682" s="82" t="s">
        <v>91677</v>
      </c>
      <c r="R30682"/>
    </row>
    <row r="30683" spans="12:18" x14ac:dyDescent="0.25">
      <c r="L30683" t="s">
        <v>3658</v>
      </c>
      <c r="M30683" t="s">
        <v>7263</v>
      </c>
      <c r="N30683" t="s">
        <v>67937</v>
      </c>
      <c r="O30683" s="76" t="s">
        <v>4356</v>
      </c>
      <c r="P30683" s="82">
        <v>285</v>
      </c>
      <c r="Q30683" s="82" t="s">
        <v>91678</v>
      </c>
      <c r="R30683"/>
    </row>
    <row r="30684" spans="12:18" x14ac:dyDescent="0.25">
      <c r="L30684" t="s">
        <v>3658</v>
      </c>
      <c r="M30684" t="s">
        <v>28248</v>
      </c>
      <c r="N30684" t="s">
        <v>67938</v>
      </c>
      <c r="O30684" s="76" t="s">
        <v>4450</v>
      </c>
      <c r="P30684" s="82">
        <v>15019</v>
      </c>
      <c r="Q30684" s="82" t="s">
        <v>72645</v>
      </c>
      <c r="R30684"/>
    </row>
    <row r="30685" spans="12:18" x14ac:dyDescent="0.25">
      <c r="L30685" t="s">
        <v>3658</v>
      </c>
      <c r="M30685" t="s">
        <v>30867</v>
      </c>
      <c r="N30685" t="s">
        <v>67939</v>
      </c>
      <c r="O30685" s="76" t="s">
        <v>4356</v>
      </c>
      <c r="P30685" s="82">
        <v>2940</v>
      </c>
      <c r="Q30685" s="82" t="s">
        <v>91679</v>
      </c>
      <c r="R30685"/>
    </row>
    <row r="30686" spans="12:18" x14ac:dyDescent="0.25">
      <c r="L30686" t="s">
        <v>3658</v>
      </c>
      <c r="M30686" t="s">
        <v>25935</v>
      </c>
      <c r="N30686" t="s">
        <v>67940</v>
      </c>
      <c r="O30686" s="76" t="s">
        <v>4450</v>
      </c>
      <c r="P30686" s="82">
        <v>32929</v>
      </c>
      <c r="Q30686" s="82" t="s">
        <v>72645</v>
      </c>
      <c r="R30686"/>
    </row>
    <row r="30687" spans="12:18" x14ac:dyDescent="0.25">
      <c r="L30687" t="s">
        <v>3658</v>
      </c>
      <c r="M30687" t="s">
        <v>30869</v>
      </c>
      <c r="N30687" t="s">
        <v>67941</v>
      </c>
      <c r="O30687" s="76" t="s">
        <v>4374</v>
      </c>
      <c r="P30687" s="82">
        <v>2930</v>
      </c>
      <c r="Q30687" s="82" t="s">
        <v>72645</v>
      </c>
      <c r="R30687"/>
    </row>
    <row r="30688" spans="12:18" x14ac:dyDescent="0.25">
      <c r="L30688" t="s">
        <v>3658</v>
      </c>
      <c r="M30688" t="s">
        <v>30870</v>
      </c>
      <c r="N30688" t="s">
        <v>67942</v>
      </c>
      <c r="O30688" s="76" t="s">
        <v>4356</v>
      </c>
      <c r="P30688" s="82">
        <v>682</v>
      </c>
      <c r="Q30688" s="82" t="s">
        <v>91680</v>
      </c>
      <c r="R30688"/>
    </row>
    <row r="30689" spans="12:18" x14ac:dyDescent="0.25">
      <c r="L30689" t="s">
        <v>3658</v>
      </c>
      <c r="M30689" t="s">
        <v>28250</v>
      </c>
      <c r="N30689" t="s">
        <v>67943</v>
      </c>
      <c r="O30689" s="76" t="s">
        <v>4366</v>
      </c>
      <c r="P30689" s="82">
        <v>110</v>
      </c>
      <c r="Q30689" s="82" t="s">
        <v>91681</v>
      </c>
      <c r="R30689"/>
    </row>
    <row r="30690" spans="12:18" x14ac:dyDescent="0.25">
      <c r="L30690" t="s">
        <v>3658</v>
      </c>
      <c r="M30690" t="s">
        <v>30872</v>
      </c>
      <c r="N30690" t="s">
        <v>67944</v>
      </c>
      <c r="O30690" s="76" t="s">
        <v>4374</v>
      </c>
      <c r="P30690" s="82">
        <v>3373</v>
      </c>
      <c r="Q30690" s="82" t="s">
        <v>72645</v>
      </c>
      <c r="R30690"/>
    </row>
    <row r="30691" spans="12:18" x14ac:dyDescent="0.25">
      <c r="L30691" t="s">
        <v>3658</v>
      </c>
      <c r="M30691" t="s">
        <v>30874</v>
      </c>
      <c r="N30691" t="s">
        <v>67945</v>
      </c>
      <c r="O30691" s="76" t="s">
        <v>4374</v>
      </c>
      <c r="P30691" s="82">
        <v>936</v>
      </c>
      <c r="Q30691" s="82" t="s">
        <v>72645</v>
      </c>
      <c r="R30691"/>
    </row>
    <row r="30692" spans="12:18" x14ac:dyDescent="0.25">
      <c r="L30692" t="s">
        <v>3658</v>
      </c>
      <c r="M30692" t="s">
        <v>28251</v>
      </c>
      <c r="N30692" t="s">
        <v>67946</v>
      </c>
      <c r="O30692" s="76" t="s">
        <v>4356</v>
      </c>
      <c r="P30692" s="82">
        <v>826</v>
      </c>
      <c r="Q30692" s="82" t="s">
        <v>91682</v>
      </c>
      <c r="R30692"/>
    </row>
    <row r="30693" spans="12:18" x14ac:dyDescent="0.25">
      <c r="L30693" t="s">
        <v>3658</v>
      </c>
      <c r="M30693" t="s">
        <v>25936</v>
      </c>
      <c r="N30693" t="s">
        <v>67947</v>
      </c>
      <c r="O30693" s="76" t="s">
        <v>4374</v>
      </c>
      <c r="P30693" s="82">
        <v>1042</v>
      </c>
      <c r="Q30693" s="82" t="s">
        <v>72645</v>
      </c>
      <c r="R30693"/>
    </row>
    <row r="30694" spans="12:18" x14ac:dyDescent="0.25">
      <c r="L30694" t="s">
        <v>3658</v>
      </c>
      <c r="M30694" t="s">
        <v>28253</v>
      </c>
      <c r="N30694" t="s">
        <v>67948</v>
      </c>
      <c r="O30694" s="76" t="s">
        <v>4374</v>
      </c>
      <c r="P30694" s="82">
        <v>7550</v>
      </c>
      <c r="Q30694" s="82" t="s">
        <v>72645</v>
      </c>
      <c r="R30694"/>
    </row>
    <row r="30695" spans="12:18" x14ac:dyDescent="0.25">
      <c r="L30695" t="s">
        <v>3658</v>
      </c>
      <c r="M30695" t="s">
        <v>25925</v>
      </c>
      <c r="N30695" t="s">
        <v>67949</v>
      </c>
      <c r="O30695" s="76" t="s">
        <v>4356</v>
      </c>
      <c r="P30695" s="82">
        <v>652</v>
      </c>
      <c r="Q30695" s="82" t="s">
        <v>91657</v>
      </c>
      <c r="R30695"/>
    </row>
    <row r="30696" spans="12:18" x14ac:dyDescent="0.25">
      <c r="L30696" t="s">
        <v>3658</v>
      </c>
      <c r="M30696" t="s">
        <v>27953</v>
      </c>
      <c r="N30696" t="s">
        <v>67950</v>
      </c>
      <c r="O30696" s="76" t="s">
        <v>4356</v>
      </c>
      <c r="P30696" s="82">
        <v>1076</v>
      </c>
      <c r="Q30696" s="82" t="s">
        <v>91683</v>
      </c>
      <c r="R30696"/>
    </row>
    <row r="30697" spans="12:18" x14ac:dyDescent="0.25">
      <c r="L30697" t="s">
        <v>3658</v>
      </c>
      <c r="M30697" t="s">
        <v>30876</v>
      </c>
      <c r="N30697" t="s">
        <v>67951</v>
      </c>
      <c r="O30697" s="76" t="s">
        <v>4356</v>
      </c>
      <c r="P30697" s="82">
        <v>1004</v>
      </c>
      <c r="Q30697" s="82" t="s">
        <v>91684</v>
      </c>
      <c r="R30697"/>
    </row>
    <row r="30698" spans="12:18" x14ac:dyDescent="0.25">
      <c r="L30698" t="s">
        <v>3658</v>
      </c>
      <c r="M30698" t="s">
        <v>27955</v>
      </c>
      <c r="N30698" t="s">
        <v>67952</v>
      </c>
      <c r="O30698" s="76" t="s">
        <v>4356</v>
      </c>
      <c r="P30698" s="82">
        <v>2370</v>
      </c>
      <c r="Q30698" s="82" t="s">
        <v>91685</v>
      </c>
      <c r="R30698"/>
    </row>
    <row r="30699" spans="12:18" x14ac:dyDescent="0.25">
      <c r="L30699" t="s">
        <v>3658</v>
      </c>
      <c r="M30699" t="s">
        <v>23888</v>
      </c>
      <c r="N30699" t="s">
        <v>67953</v>
      </c>
      <c r="O30699" s="76" t="s">
        <v>4374</v>
      </c>
      <c r="P30699" s="82">
        <v>6263</v>
      </c>
      <c r="Q30699" s="82" t="s">
        <v>72645</v>
      </c>
      <c r="R30699"/>
    </row>
    <row r="30700" spans="12:18" x14ac:dyDescent="0.25">
      <c r="L30700" t="s">
        <v>3658</v>
      </c>
      <c r="M30700" t="s">
        <v>28256</v>
      </c>
      <c r="N30700" t="s">
        <v>67954</v>
      </c>
      <c r="O30700" s="76" t="s">
        <v>4356</v>
      </c>
      <c r="P30700" s="82">
        <v>898</v>
      </c>
      <c r="Q30700" s="82" t="s">
        <v>91686</v>
      </c>
      <c r="R30700"/>
    </row>
    <row r="30701" spans="12:18" x14ac:dyDescent="0.25">
      <c r="L30701" t="s">
        <v>3658</v>
      </c>
      <c r="M30701" t="s">
        <v>31313</v>
      </c>
      <c r="N30701" t="s">
        <v>67955</v>
      </c>
      <c r="O30701" s="76" t="s">
        <v>4356</v>
      </c>
      <c r="P30701" s="82">
        <v>334</v>
      </c>
      <c r="Q30701" s="82" t="s">
        <v>91687</v>
      </c>
      <c r="R30701"/>
    </row>
    <row r="30702" spans="12:18" x14ac:dyDescent="0.25">
      <c r="L30702" t="s">
        <v>3658</v>
      </c>
      <c r="M30702" t="s">
        <v>27957</v>
      </c>
      <c r="N30702" t="s">
        <v>67956</v>
      </c>
      <c r="O30702" s="76" t="s">
        <v>4356</v>
      </c>
      <c r="P30702" s="82">
        <v>876</v>
      </c>
      <c r="Q30702" s="82" t="s">
        <v>91688</v>
      </c>
      <c r="R30702"/>
    </row>
    <row r="30703" spans="12:18" x14ac:dyDescent="0.25">
      <c r="L30703" t="s">
        <v>3658</v>
      </c>
      <c r="M30703" t="s">
        <v>24784</v>
      </c>
      <c r="N30703" t="s">
        <v>67957</v>
      </c>
      <c r="O30703" s="76" t="s">
        <v>4356</v>
      </c>
      <c r="P30703" s="82">
        <v>364</v>
      </c>
      <c r="Q30703" s="82" t="s">
        <v>91689</v>
      </c>
      <c r="R30703"/>
    </row>
    <row r="30704" spans="12:18" x14ac:dyDescent="0.25">
      <c r="L30704" t="s">
        <v>3658</v>
      </c>
      <c r="M30704" t="s">
        <v>28258</v>
      </c>
      <c r="N30704" t="s">
        <v>67958</v>
      </c>
      <c r="O30704" s="76" t="s">
        <v>4366</v>
      </c>
      <c r="P30704" s="82">
        <v>259</v>
      </c>
      <c r="Q30704" s="82" t="s">
        <v>91690</v>
      </c>
      <c r="R30704"/>
    </row>
    <row r="30705" spans="12:18" x14ac:dyDescent="0.25">
      <c r="L30705" t="s">
        <v>3658</v>
      </c>
      <c r="M30705" t="s">
        <v>25937</v>
      </c>
      <c r="N30705" t="s">
        <v>67959</v>
      </c>
      <c r="O30705" s="76" t="s">
        <v>4356</v>
      </c>
      <c r="P30705" s="82">
        <v>632</v>
      </c>
      <c r="Q30705" s="82" t="s">
        <v>91691</v>
      </c>
      <c r="R30705"/>
    </row>
    <row r="30706" spans="12:18" x14ac:dyDescent="0.25">
      <c r="L30706" t="s">
        <v>3658</v>
      </c>
      <c r="M30706" t="s">
        <v>28261</v>
      </c>
      <c r="N30706" t="s">
        <v>67960</v>
      </c>
      <c r="O30706" s="76" t="s">
        <v>4450</v>
      </c>
      <c r="P30706" s="82">
        <v>31419</v>
      </c>
      <c r="Q30706" s="82" t="s">
        <v>72645</v>
      </c>
      <c r="R30706"/>
    </row>
    <row r="30707" spans="12:18" x14ac:dyDescent="0.25">
      <c r="L30707" t="s">
        <v>3658</v>
      </c>
      <c r="M30707" t="s">
        <v>31317</v>
      </c>
      <c r="N30707" t="s">
        <v>67961</v>
      </c>
      <c r="O30707" s="76" t="s">
        <v>4356</v>
      </c>
      <c r="P30707" s="82">
        <v>931</v>
      </c>
      <c r="Q30707" s="82" t="s">
        <v>91692</v>
      </c>
      <c r="R30707"/>
    </row>
    <row r="30708" spans="12:18" x14ac:dyDescent="0.25">
      <c r="L30708" t="s">
        <v>3658</v>
      </c>
      <c r="M30708" t="s">
        <v>27958</v>
      </c>
      <c r="N30708" t="s">
        <v>67962</v>
      </c>
      <c r="O30708" s="76" t="s">
        <v>4450</v>
      </c>
      <c r="P30708" s="82">
        <v>37388</v>
      </c>
      <c r="Q30708" s="82" t="s">
        <v>72645</v>
      </c>
      <c r="R30708"/>
    </row>
    <row r="30709" spans="12:18" x14ac:dyDescent="0.25">
      <c r="L30709" t="s">
        <v>3658</v>
      </c>
      <c r="M30709" t="s">
        <v>30879</v>
      </c>
      <c r="N30709" t="s">
        <v>67963</v>
      </c>
      <c r="O30709" s="76" t="s">
        <v>4374</v>
      </c>
      <c r="P30709" s="82">
        <v>636</v>
      </c>
      <c r="Q30709" s="82" t="s">
        <v>72645</v>
      </c>
      <c r="R30709"/>
    </row>
    <row r="30710" spans="12:18" x14ac:dyDescent="0.25">
      <c r="L30710" t="s">
        <v>3658</v>
      </c>
      <c r="M30710" t="s">
        <v>30881</v>
      </c>
      <c r="N30710" t="s">
        <v>67964</v>
      </c>
      <c r="O30710" s="76" t="s">
        <v>4374</v>
      </c>
      <c r="P30710" s="82">
        <v>3203</v>
      </c>
      <c r="Q30710" s="82" t="s">
        <v>72645</v>
      </c>
      <c r="R30710"/>
    </row>
    <row r="30711" spans="12:18" x14ac:dyDescent="0.25">
      <c r="L30711" t="s">
        <v>3658</v>
      </c>
      <c r="M30711" t="s">
        <v>25938</v>
      </c>
      <c r="N30711" t="s">
        <v>67965</v>
      </c>
      <c r="O30711" s="76" t="s">
        <v>4366</v>
      </c>
      <c r="P30711" s="82">
        <v>870</v>
      </c>
      <c r="Q30711" s="82" t="s">
        <v>91694</v>
      </c>
      <c r="R30711"/>
    </row>
    <row r="30712" spans="12:18" x14ac:dyDescent="0.25">
      <c r="L30712" t="s">
        <v>3658</v>
      </c>
      <c r="M30712" t="s">
        <v>28263</v>
      </c>
      <c r="N30712" t="s">
        <v>67966</v>
      </c>
      <c r="O30712" s="76" t="s">
        <v>4356</v>
      </c>
      <c r="P30712" s="82">
        <v>419</v>
      </c>
      <c r="Q30712" s="82" t="s">
        <v>91693</v>
      </c>
      <c r="R30712"/>
    </row>
    <row r="30713" spans="12:18" x14ac:dyDescent="0.25">
      <c r="L30713" t="s">
        <v>3658</v>
      </c>
      <c r="M30713" t="s">
        <v>25939</v>
      </c>
      <c r="N30713" t="s">
        <v>67967</v>
      </c>
      <c r="O30713" s="76" t="s">
        <v>4356</v>
      </c>
      <c r="P30713" s="82">
        <v>952</v>
      </c>
      <c r="Q30713" s="82" t="s">
        <v>91696</v>
      </c>
      <c r="R30713"/>
    </row>
    <row r="30714" spans="12:18" x14ac:dyDescent="0.25">
      <c r="L30714" t="s">
        <v>3658</v>
      </c>
      <c r="M30714" t="s">
        <v>31319</v>
      </c>
      <c r="N30714" t="s">
        <v>67968</v>
      </c>
      <c r="O30714" s="76" t="s">
        <v>4374</v>
      </c>
      <c r="P30714" s="82">
        <v>26736</v>
      </c>
      <c r="Q30714" s="82" t="s">
        <v>72645</v>
      </c>
      <c r="R30714"/>
    </row>
    <row r="30715" spans="12:18" x14ac:dyDescent="0.25">
      <c r="L30715" t="s">
        <v>3658</v>
      </c>
      <c r="M30715" t="s">
        <v>27960</v>
      </c>
      <c r="N30715" t="s">
        <v>67969</v>
      </c>
      <c r="O30715" s="76" t="s">
        <v>4356</v>
      </c>
      <c r="P30715" s="82">
        <v>107</v>
      </c>
      <c r="Q30715" s="82" t="s">
        <v>91697</v>
      </c>
      <c r="R30715"/>
    </row>
    <row r="30716" spans="12:18" x14ac:dyDescent="0.25">
      <c r="L30716" t="s">
        <v>3658</v>
      </c>
      <c r="M30716" t="s">
        <v>18835</v>
      </c>
      <c r="N30716" t="s">
        <v>67970</v>
      </c>
      <c r="O30716" s="76" t="s">
        <v>4356</v>
      </c>
      <c r="P30716" s="82">
        <v>1452</v>
      </c>
      <c r="Q30716" s="82" t="s">
        <v>91698</v>
      </c>
      <c r="R30716"/>
    </row>
    <row r="30717" spans="12:18" x14ac:dyDescent="0.25">
      <c r="L30717" t="s">
        <v>3658</v>
      </c>
      <c r="M30717" t="s">
        <v>28268</v>
      </c>
      <c r="N30717" t="s">
        <v>67971</v>
      </c>
      <c r="O30717" s="76" t="s">
        <v>4356</v>
      </c>
      <c r="P30717" s="82">
        <v>906</v>
      </c>
      <c r="Q30717" s="82" t="s">
        <v>91699</v>
      </c>
      <c r="R30717"/>
    </row>
    <row r="30718" spans="12:18" x14ac:dyDescent="0.25">
      <c r="L30718" t="s">
        <v>3658</v>
      </c>
      <c r="M30718" t="s">
        <v>31321</v>
      </c>
      <c r="N30718" t="s">
        <v>67972</v>
      </c>
      <c r="O30718" s="76" t="s">
        <v>4356</v>
      </c>
      <c r="P30718" s="82">
        <v>391</v>
      </c>
      <c r="Q30718" s="82" t="s">
        <v>91700</v>
      </c>
      <c r="R30718"/>
    </row>
    <row r="30719" spans="12:18" x14ac:dyDescent="0.25">
      <c r="L30719" t="s">
        <v>3658</v>
      </c>
      <c r="M30719" t="s">
        <v>11785</v>
      </c>
      <c r="N30719" t="s">
        <v>67973</v>
      </c>
      <c r="O30719" s="76" t="s">
        <v>4356</v>
      </c>
      <c r="P30719" s="82">
        <v>368</v>
      </c>
      <c r="Q30719" s="82" t="s">
        <v>91701</v>
      </c>
      <c r="R30719"/>
    </row>
    <row r="30720" spans="12:18" x14ac:dyDescent="0.25">
      <c r="L30720" t="s">
        <v>3658</v>
      </c>
      <c r="M30720" t="s">
        <v>28271</v>
      </c>
      <c r="N30720" t="s">
        <v>67974</v>
      </c>
      <c r="O30720" s="76" t="s">
        <v>4374</v>
      </c>
      <c r="P30720" s="82">
        <v>6433</v>
      </c>
      <c r="Q30720" s="82" t="s">
        <v>72645</v>
      </c>
      <c r="R30720"/>
    </row>
    <row r="30721" spans="12:18" x14ac:dyDescent="0.25">
      <c r="L30721" t="s">
        <v>3658</v>
      </c>
      <c r="M30721" t="s">
        <v>14836</v>
      </c>
      <c r="N30721" t="s">
        <v>67975</v>
      </c>
      <c r="O30721" s="76" t="s">
        <v>4356</v>
      </c>
      <c r="P30721" s="82">
        <v>378</v>
      </c>
      <c r="Q30721" s="82" t="s">
        <v>91702</v>
      </c>
      <c r="R30721"/>
    </row>
    <row r="30722" spans="12:18" x14ac:dyDescent="0.25">
      <c r="L30722" t="s">
        <v>3658</v>
      </c>
      <c r="M30722" t="s">
        <v>30887</v>
      </c>
      <c r="N30722" t="s">
        <v>67976</v>
      </c>
      <c r="O30722" s="76" t="s">
        <v>4450</v>
      </c>
      <c r="P30722" s="82">
        <v>51967</v>
      </c>
      <c r="Q30722" s="82" t="s">
        <v>72645</v>
      </c>
      <c r="R30722"/>
    </row>
    <row r="30723" spans="12:18" x14ac:dyDescent="0.25">
      <c r="L30723" t="s">
        <v>3658</v>
      </c>
      <c r="M30723" t="s">
        <v>30889</v>
      </c>
      <c r="N30723" t="s">
        <v>67977</v>
      </c>
      <c r="O30723" s="76" t="s">
        <v>4356</v>
      </c>
      <c r="P30723" s="82">
        <v>937</v>
      </c>
      <c r="Q30723" s="82" t="s">
        <v>91714</v>
      </c>
      <c r="R30723"/>
    </row>
    <row r="30724" spans="12:18" x14ac:dyDescent="0.25">
      <c r="L30724" t="s">
        <v>3658</v>
      </c>
      <c r="M30724" t="s">
        <v>31328</v>
      </c>
      <c r="N30724" t="s">
        <v>67978</v>
      </c>
      <c r="O30724" s="76" t="s">
        <v>4356</v>
      </c>
      <c r="P30724" s="82">
        <v>491</v>
      </c>
      <c r="Q30724" s="82" t="s">
        <v>91715</v>
      </c>
      <c r="R30724"/>
    </row>
    <row r="30725" spans="12:18" x14ac:dyDescent="0.25">
      <c r="L30725" t="s">
        <v>3658</v>
      </c>
      <c r="M30725" t="s">
        <v>30891</v>
      </c>
      <c r="N30725" t="s">
        <v>67979</v>
      </c>
      <c r="O30725" s="76" t="s">
        <v>4356</v>
      </c>
      <c r="P30725" s="82">
        <v>2348</v>
      </c>
      <c r="Q30725" s="82" t="s">
        <v>91716</v>
      </c>
      <c r="R30725"/>
    </row>
    <row r="30726" spans="12:18" x14ac:dyDescent="0.25">
      <c r="L30726" t="s">
        <v>3658</v>
      </c>
      <c r="M30726" t="s">
        <v>28282</v>
      </c>
      <c r="N30726" t="s">
        <v>67980</v>
      </c>
      <c r="O30726" s="76" t="s">
        <v>4356</v>
      </c>
      <c r="P30726" s="82">
        <v>678</v>
      </c>
      <c r="Q30726" s="82" t="s">
        <v>91717</v>
      </c>
      <c r="R30726"/>
    </row>
    <row r="30727" spans="12:18" x14ac:dyDescent="0.25">
      <c r="L30727" t="s">
        <v>3658</v>
      </c>
      <c r="M30727" t="s">
        <v>27973</v>
      </c>
      <c r="N30727" t="s">
        <v>67981</v>
      </c>
      <c r="O30727" s="76" t="s">
        <v>4356</v>
      </c>
      <c r="P30727" s="82">
        <v>1641</v>
      </c>
      <c r="Q30727" s="82" t="s">
        <v>91718</v>
      </c>
      <c r="R30727"/>
    </row>
    <row r="30728" spans="12:18" x14ac:dyDescent="0.25">
      <c r="L30728" t="s">
        <v>3658</v>
      </c>
      <c r="M30728" t="s">
        <v>28273</v>
      </c>
      <c r="N30728" t="s">
        <v>67982</v>
      </c>
      <c r="O30728" s="76" t="s">
        <v>4374</v>
      </c>
      <c r="P30728" s="82">
        <v>6001</v>
      </c>
      <c r="Q30728" s="82" t="s">
        <v>72645</v>
      </c>
      <c r="R30728"/>
    </row>
    <row r="30729" spans="12:18" x14ac:dyDescent="0.25">
      <c r="L30729" t="s">
        <v>3658</v>
      </c>
      <c r="M30729" t="s">
        <v>27963</v>
      </c>
      <c r="N30729" t="s">
        <v>67983</v>
      </c>
      <c r="O30729" s="76" t="s">
        <v>4450</v>
      </c>
      <c r="P30729" s="82">
        <v>18795</v>
      </c>
      <c r="Q30729" s="82" t="s">
        <v>72645</v>
      </c>
      <c r="R30729"/>
    </row>
    <row r="30730" spans="12:18" x14ac:dyDescent="0.25">
      <c r="L30730" t="s">
        <v>3658</v>
      </c>
      <c r="M30730" t="s">
        <v>31323</v>
      </c>
      <c r="N30730" t="s">
        <v>67984</v>
      </c>
      <c r="O30730" s="76" t="s">
        <v>4356</v>
      </c>
      <c r="P30730" s="82">
        <v>518</v>
      </c>
      <c r="Q30730" s="82" t="s">
        <v>91703</v>
      </c>
      <c r="R30730"/>
    </row>
    <row r="30731" spans="12:18" x14ac:dyDescent="0.25">
      <c r="L30731" t="s">
        <v>3658</v>
      </c>
      <c r="M30731" t="s">
        <v>31325</v>
      </c>
      <c r="N30731" t="s">
        <v>67985</v>
      </c>
      <c r="O30731" s="76" t="s">
        <v>4374</v>
      </c>
      <c r="P30731" s="82">
        <v>1869</v>
      </c>
      <c r="Q30731" s="82" t="s">
        <v>72645</v>
      </c>
      <c r="R30731"/>
    </row>
    <row r="30732" spans="12:18" x14ac:dyDescent="0.25">
      <c r="L30732" t="s">
        <v>3658</v>
      </c>
      <c r="M30732" t="s">
        <v>27964</v>
      </c>
      <c r="N30732" t="s">
        <v>67986</v>
      </c>
      <c r="O30732" s="76" t="s">
        <v>4450</v>
      </c>
      <c r="P30732" s="82">
        <v>44753</v>
      </c>
      <c r="Q30732" s="82" t="s">
        <v>72645</v>
      </c>
      <c r="R30732"/>
    </row>
    <row r="30733" spans="12:18" x14ac:dyDescent="0.25">
      <c r="L30733" t="s">
        <v>3658</v>
      </c>
      <c r="M30733" t="s">
        <v>25940</v>
      </c>
      <c r="N30733" t="s">
        <v>67987</v>
      </c>
      <c r="O30733" s="76" t="s">
        <v>4356</v>
      </c>
      <c r="P30733" s="82">
        <v>920</v>
      </c>
      <c r="Q30733" s="82" t="s">
        <v>91704</v>
      </c>
      <c r="R30733"/>
    </row>
    <row r="30734" spans="12:18" x14ac:dyDescent="0.25">
      <c r="L30734" t="s">
        <v>3658</v>
      </c>
      <c r="M30734" t="s">
        <v>28275</v>
      </c>
      <c r="N30734" t="s">
        <v>67988</v>
      </c>
      <c r="O30734" s="76" t="s">
        <v>4356</v>
      </c>
      <c r="P30734" s="82">
        <v>395</v>
      </c>
      <c r="Q30734" s="82" t="s">
        <v>91705</v>
      </c>
      <c r="R30734"/>
    </row>
    <row r="30735" spans="12:18" x14ac:dyDescent="0.25">
      <c r="L30735" t="s">
        <v>3658</v>
      </c>
      <c r="M30735" t="s">
        <v>27966</v>
      </c>
      <c r="N30735" t="s">
        <v>67989</v>
      </c>
      <c r="O30735" s="76" t="s">
        <v>4356</v>
      </c>
      <c r="P30735" s="82">
        <v>427</v>
      </c>
      <c r="Q30735" s="82" t="s">
        <v>91706</v>
      </c>
      <c r="R30735"/>
    </row>
    <row r="30736" spans="12:18" x14ac:dyDescent="0.25">
      <c r="L30736" t="s">
        <v>3658</v>
      </c>
      <c r="M30736" t="s">
        <v>25941</v>
      </c>
      <c r="N30736" t="s">
        <v>67990</v>
      </c>
      <c r="O30736" s="76" t="s">
        <v>4356</v>
      </c>
      <c r="P30736" s="82">
        <v>452</v>
      </c>
      <c r="Q30736" s="82" t="s">
        <v>91707</v>
      </c>
      <c r="R30736"/>
    </row>
    <row r="30737" spans="12:18" x14ac:dyDescent="0.25">
      <c r="L30737" t="s">
        <v>3658</v>
      </c>
      <c r="M30737" t="s">
        <v>27968</v>
      </c>
      <c r="N30737" t="s">
        <v>67991</v>
      </c>
      <c r="O30737" s="76" t="s">
        <v>4356</v>
      </c>
      <c r="P30737" s="82">
        <v>1378</v>
      </c>
      <c r="Q30737" s="82" t="s">
        <v>91708</v>
      </c>
      <c r="R30737"/>
    </row>
    <row r="30738" spans="12:18" x14ac:dyDescent="0.25">
      <c r="L30738" t="s">
        <v>3658</v>
      </c>
      <c r="M30738" t="s">
        <v>28276</v>
      </c>
      <c r="N30738" t="s">
        <v>67992</v>
      </c>
      <c r="O30738" s="76" t="s">
        <v>4356</v>
      </c>
      <c r="P30738" s="82">
        <v>642</v>
      </c>
      <c r="Q30738" s="82" t="s">
        <v>91709</v>
      </c>
      <c r="R30738"/>
    </row>
    <row r="30739" spans="12:18" x14ac:dyDescent="0.25">
      <c r="L30739" t="s">
        <v>3658</v>
      </c>
      <c r="M30739" t="s">
        <v>12909</v>
      </c>
      <c r="N30739" t="s">
        <v>67993</v>
      </c>
      <c r="O30739" s="76" t="s">
        <v>4356</v>
      </c>
      <c r="P30739" s="82">
        <v>306</v>
      </c>
      <c r="Q30739" s="82" t="s">
        <v>91710</v>
      </c>
      <c r="R30739"/>
    </row>
    <row r="30740" spans="12:18" x14ac:dyDescent="0.25">
      <c r="L30740" t="s">
        <v>3658</v>
      </c>
      <c r="M30740" t="s">
        <v>27970</v>
      </c>
      <c r="N30740" t="s">
        <v>67994</v>
      </c>
      <c r="O30740" s="76" t="s">
        <v>4356</v>
      </c>
      <c r="P30740" s="82">
        <v>975</v>
      </c>
      <c r="Q30740" s="82" t="s">
        <v>91711</v>
      </c>
      <c r="R30740"/>
    </row>
    <row r="30741" spans="12:18" x14ac:dyDescent="0.25">
      <c r="L30741" t="s">
        <v>3658</v>
      </c>
      <c r="M30741" t="s">
        <v>28278</v>
      </c>
      <c r="N30741" t="s">
        <v>67995</v>
      </c>
      <c r="O30741" s="76" t="s">
        <v>4374</v>
      </c>
      <c r="P30741" s="82">
        <v>4911</v>
      </c>
      <c r="Q30741" s="82" t="s">
        <v>72645</v>
      </c>
      <c r="R30741"/>
    </row>
    <row r="30742" spans="12:18" x14ac:dyDescent="0.25">
      <c r="L30742" t="s">
        <v>3658</v>
      </c>
      <c r="M30742" t="s">
        <v>28280</v>
      </c>
      <c r="N30742" t="s">
        <v>67996</v>
      </c>
      <c r="O30742" s="76" t="s">
        <v>4356</v>
      </c>
      <c r="P30742" s="82">
        <v>1568</v>
      </c>
      <c r="Q30742" s="82" t="s">
        <v>91713</v>
      </c>
      <c r="R30742"/>
    </row>
    <row r="30743" spans="12:18" x14ac:dyDescent="0.25">
      <c r="L30743" t="s">
        <v>3658</v>
      </c>
      <c r="M30743" t="s">
        <v>25942</v>
      </c>
      <c r="N30743" t="s">
        <v>67997</v>
      </c>
      <c r="O30743" s="76" t="s">
        <v>4374</v>
      </c>
      <c r="P30743" s="82">
        <v>7862</v>
      </c>
      <c r="Q30743" s="82" t="s">
        <v>72645</v>
      </c>
      <c r="R30743"/>
    </row>
    <row r="30744" spans="12:18" x14ac:dyDescent="0.25">
      <c r="L30744" t="s">
        <v>3658</v>
      </c>
      <c r="M30744" t="s">
        <v>31326</v>
      </c>
      <c r="N30744" t="s">
        <v>67998</v>
      </c>
      <c r="O30744" s="76" t="s">
        <v>4356</v>
      </c>
      <c r="P30744" s="82">
        <v>939</v>
      </c>
      <c r="Q30744" s="82" t="s">
        <v>91712</v>
      </c>
      <c r="R30744"/>
    </row>
    <row r="30745" spans="12:18" x14ac:dyDescent="0.25">
      <c r="L30745" t="s">
        <v>3658</v>
      </c>
      <c r="M30745" t="s">
        <v>25943</v>
      </c>
      <c r="N30745" t="s">
        <v>67999</v>
      </c>
      <c r="O30745" s="76" t="s">
        <v>4356</v>
      </c>
      <c r="P30745" s="82">
        <v>1034</v>
      </c>
      <c r="Q30745" s="82" t="s">
        <v>91719</v>
      </c>
      <c r="R30745"/>
    </row>
    <row r="30746" spans="12:18" x14ac:dyDescent="0.25">
      <c r="L30746" t="s">
        <v>3658</v>
      </c>
      <c r="M30746" t="s">
        <v>31331</v>
      </c>
      <c r="N30746" t="s">
        <v>68000</v>
      </c>
      <c r="O30746" s="76" t="s">
        <v>4374</v>
      </c>
      <c r="P30746" s="82">
        <v>1024</v>
      </c>
      <c r="Q30746" s="82" t="s">
        <v>72645</v>
      </c>
      <c r="R30746"/>
    </row>
    <row r="30747" spans="12:18" x14ac:dyDescent="0.25">
      <c r="L30747" t="s">
        <v>3658</v>
      </c>
      <c r="M30747" t="s">
        <v>28284</v>
      </c>
      <c r="N30747" t="s">
        <v>68001</v>
      </c>
      <c r="O30747" s="76" t="s">
        <v>4374</v>
      </c>
      <c r="P30747" s="82">
        <v>1058</v>
      </c>
      <c r="Q30747" s="82" t="s">
        <v>72645</v>
      </c>
      <c r="R30747"/>
    </row>
    <row r="30748" spans="12:18" x14ac:dyDescent="0.25">
      <c r="L30748" t="s">
        <v>3658</v>
      </c>
      <c r="M30748" t="s">
        <v>10975</v>
      </c>
      <c r="N30748" t="s">
        <v>68002</v>
      </c>
      <c r="O30748" s="76" t="s">
        <v>4356</v>
      </c>
      <c r="P30748" s="82">
        <v>1415</v>
      </c>
      <c r="Q30748" s="82" t="s">
        <v>91722</v>
      </c>
      <c r="R30748"/>
    </row>
    <row r="30749" spans="12:18" x14ac:dyDescent="0.25">
      <c r="L30749" t="s">
        <v>3658</v>
      </c>
      <c r="M30749" t="s">
        <v>19649</v>
      </c>
      <c r="N30749" t="s">
        <v>68003</v>
      </c>
      <c r="O30749" s="76" t="s">
        <v>4356</v>
      </c>
      <c r="P30749" s="82">
        <v>529</v>
      </c>
      <c r="Q30749" s="82" t="s">
        <v>91723</v>
      </c>
      <c r="R30749"/>
    </row>
    <row r="30750" spans="12:18" x14ac:dyDescent="0.25">
      <c r="L30750" t="s">
        <v>3658</v>
      </c>
      <c r="M30750" t="s">
        <v>31333</v>
      </c>
      <c r="N30750" t="s">
        <v>68004</v>
      </c>
      <c r="O30750" s="76" t="s">
        <v>4374</v>
      </c>
      <c r="P30750" s="82">
        <v>1170</v>
      </c>
      <c r="Q30750" s="82" t="s">
        <v>72645</v>
      </c>
      <c r="R30750"/>
    </row>
    <row r="30751" spans="12:18" x14ac:dyDescent="0.25">
      <c r="L30751" t="s">
        <v>3658</v>
      </c>
      <c r="M30751" t="s">
        <v>25944</v>
      </c>
      <c r="N30751" t="s">
        <v>68005</v>
      </c>
      <c r="O30751" s="76" t="s">
        <v>4450</v>
      </c>
      <c r="P30751" s="82">
        <v>32584</v>
      </c>
      <c r="Q30751" s="82" t="s">
        <v>72645</v>
      </c>
      <c r="R30751"/>
    </row>
    <row r="30752" spans="12:18" x14ac:dyDescent="0.25">
      <c r="L30752" t="s">
        <v>3658</v>
      </c>
      <c r="M30752" t="s">
        <v>25946</v>
      </c>
      <c r="N30752" t="s">
        <v>68006</v>
      </c>
      <c r="O30752" s="76" t="s">
        <v>4450</v>
      </c>
      <c r="P30752" s="82">
        <v>11892</v>
      </c>
      <c r="Q30752" s="82" t="s">
        <v>72645</v>
      </c>
      <c r="R30752"/>
    </row>
    <row r="30753" spans="12:18" x14ac:dyDescent="0.25">
      <c r="L30753" t="s">
        <v>3658</v>
      </c>
      <c r="M30753" t="s">
        <v>27975</v>
      </c>
      <c r="N30753" t="s">
        <v>68007</v>
      </c>
      <c r="O30753" s="76" t="s">
        <v>4374</v>
      </c>
      <c r="P30753" s="82">
        <v>4927</v>
      </c>
      <c r="Q30753" s="82" t="s">
        <v>72645</v>
      </c>
      <c r="R30753"/>
    </row>
    <row r="30754" spans="12:18" x14ac:dyDescent="0.25">
      <c r="L30754" t="s">
        <v>3658</v>
      </c>
      <c r="M30754" t="s">
        <v>31334</v>
      </c>
      <c r="N30754" t="s">
        <v>68008</v>
      </c>
      <c r="O30754" s="76" t="s">
        <v>4450</v>
      </c>
      <c r="P30754" s="82">
        <v>22036</v>
      </c>
      <c r="Q30754" s="82" t="s">
        <v>72645</v>
      </c>
      <c r="R30754"/>
    </row>
    <row r="30755" spans="12:18" x14ac:dyDescent="0.25">
      <c r="L30755" t="s">
        <v>3658</v>
      </c>
      <c r="M30755" t="s">
        <v>30896</v>
      </c>
      <c r="N30755" t="s">
        <v>68009</v>
      </c>
      <c r="O30755" s="76" t="s">
        <v>4450</v>
      </c>
      <c r="P30755" s="82">
        <v>15577</v>
      </c>
      <c r="Q30755" s="82" t="s">
        <v>72645</v>
      </c>
      <c r="R30755"/>
    </row>
    <row r="30756" spans="12:18" x14ac:dyDescent="0.25">
      <c r="L30756" t="s">
        <v>3658</v>
      </c>
      <c r="M30756" t="s">
        <v>18412</v>
      </c>
      <c r="N30756" t="s">
        <v>68010</v>
      </c>
      <c r="O30756" s="76" t="s">
        <v>4450</v>
      </c>
      <c r="P30756" s="82">
        <v>10048</v>
      </c>
      <c r="Q30756" s="82" t="s">
        <v>72645</v>
      </c>
      <c r="R30756"/>
    </row>
    <row r="30757" spans="12:18" x14ac:dyDescent="0.25">
      <c r="L30757" t="s">
        <v>3658</v>
      </c>
      <c r="M30757" t="s">
        <v>28288</v>
      </c>
      <c r="N30757" t="s">
        <v>68011</v>
      </c>
      <c r="O30757" s="76" t="s">
        <v>4450</v>
      </c>
      <c r="P30757" s="82">
        <v>85862</v>
      </c>
      <c r="Q30757" s="82" t="s">
        <v>72645</v>
      </c>
      <c r="R30757"/>
    </row>
    <row r="30758" spans="12:18" x14ac:dyDescent="0.25">
      <c r="L30758" t="s">
        <v>3658</v>
      </c>
      <c r="M30758" t="s">
        <v>9567</v>
      </c>
      <c r="N30758" t="s">
        <v>68012</v>
      </c>
      <c r="O30758" s="76" t="s">
        <v>4356</v>
      </c>
      <c r="P30758" s="82">
        <v>831</v>
      </c>
      <c r="Q30758" s="82" t="s">
        <v>91724</v>
      </c>
      <c r="R30758"/>
    </row>
    <row r="30759" spans="12:18" x14ac:dyDescent="0.25">
      <c r="L30759" t="s">
        <v>3658</v>
      </c>
      <c r="M30759" t="s">
        <v>6632</v>
      </c>
      <c r="N30759" t="s">
        <v>68013</v>
      </c>
      <c r="O30759" s="76" t="s">
        <v>4356</v>
      </c>
      <c r="P30759" s="82">
        <v>398</v>
      </c>
      <c r="Q30759" s="82" t="s">
        <v>91725</v>
      </c>
      <c r="R30759"/>
    </row>
    <row r="30760" spans="12:18" x14ac:dyDescent="0.25">
      <c r="L30760" t="s">
        <v>3658</v>
      </c>
      <c r="M30760" t="s">
        <v>27978</v>
      </c>
      <c r="N30760" t="s">
        <v>68014</v>
      </c>
      <c r="O30760" s="76" t="s">
        <v>4374</v>
      </c>
      <c r="P30760" s="82">
        <v>682</v>
      </c>
      <c r="Q30760" s="82" t="s">
        <v>72645</v>
      </c>
      <c r="R30760"/>
    </row>
    <row r="30761" spans="12:18" x14ac:dyDescent="0.25">
      <c r="L30761" t="s">
        <v>3658</v>
      </c>
      <c r="M30761" t="s">
        <v>28292</v>
      </c>
      <c r="N30761" t="s">
        <v>68015</v>
      </c>
      <c r="O30761" s="76" t="s">
        <v>4450</v>
      </c>
      <c r="P30761" s="82">
        <v>5282</v>
      </c>
      <c r="Q30761" s="82" t="s">
        <v>72645</v>
      </c>
      <c r="R30761"/>
    </row>
    <row r="30762" spans="12:18" x14ac:dyDescent="0.25">
      <c r="L30762" t="s">
        <v>3658</v>
      </c>
      <c r="M30762" t="s">
        <v>27980</v>
      </c>
      <c r="N30762" t="s">
        <v>68016</v>
      </c>
      <c r="O30762" s="76" t="s">
        <v>4450</v>
      </c>
      <c r="P30762" s="82">
        <v>10947</v>
      </c>
      <c r="Q30762" s="82" t="s">
        <v>72645</v>
      </c>
      <c r="R30762"/>
    </row>
    <row r="30763" spans="12:18" x14ac:dyDescent="0.25">
      <c r="L30763" t="s">
        <v>3658</v>
      </c>
      <c r="M30763" t="s">
        <v>27981</v>
      </c>
      <c r="N30763" t="s">
        <v>68017</v>
      </c>
      <c r="O30763" s="76" t="s">
        <v>4356</v>
      </c>
      <c r="P30763" s="82">
        <v>523</v>
      </c>
      <c r="Q30763" s="82" t="s">
        <v>91727</v>
      </c>
      <c r="R30763"/>
    </row>
    <row r="30764" spans="12:18" x14ac:dyDescent="0.25">
      <c r="L30764" t="s">
        <v>3658</v>
      </c>
      <c r="M30764" t="s">
        <v>27982</v>
      </c>
      <c r="N30764" t="s">
        <v>68018</v>
      </c>
      <c r="O30764" s="76" t="s">
        <v>4356</v>
      </c>
      <c r="P30764" s="82">
        <v>794</v>
      </c>
      <c r="Q30764" s="82" t="s">
        <v>91728</v>
      </c>
      <c r="R30764"/>
    </row>
    <row r="30765" spans="12:18" x14ac:dyDescent="0.25">
      <c r="L30765" t="s">
        <v>3658</v>
      </c>
      <c r="M30765" t="s">
        <v>31336</v>
      </c>
      <c r="N30765" t="s">
        <v>68019</v>
      </c>
      <c r="O30765" s="76" t="s">
        <v>4374</v>
      </c>
      <c r="P30765" s="82">
        <v>2838</v>
      </c>
      <c r="Q30765" s="82" t="s">
        <v>72645</v>
      </c>
      <c r="R30765"/>
    </row>
    <row r="30766" spans="12:18" x14ac:dyDescent="0.25">
      <c r="L30766" t="s">
        <v>3658</v>
      </c>
      <c r="M30766" t="s">
        <v>28294</v>
      </c>
      <c r="N30766" t="s">
        <v>68020</v>
      </c>
      <c r="O30766" s="76" t="s">
        <v>4450</v>
      </c>
      <c r="P30766" s="82">
        <v>16129</v>
      </c>
      <c r="Q30766" s="82" t="s">
        <v>72645</v>
      </c>
      <c r="R30766"/>
    </row>
    <row r="30767" spans="12:18" x14ac:dyDescent="0.25">
      <c r="L30767" t="s">
        <v>3658</v>
      </c>
      <c r="M30767" t="s">
        <v>25948</v>
      </c>
      <c r="N30767" t="s">
        <v>68021</v>
      </c>
      <c r="O30767" s="76" t="s">
        <v>4450</v>
      </c>
      <c r="P30767" s="82">
        <v>11088</v>
      </c>
      <c r="Q30767" s="82" t="s">
        <v>72645</v>
      </c>
      <c r="R30767"/>
    </row>
    <row r="30768" spans="12:18" x14ac:dyDescent="0.25">
      <c r="L30768" t="s">
        <v>3681</v>
      </c>
      <c r="M30768" t="s">
        <v>27983</v>
      </c>
      <c r="N30768" t="s">
        <v>68022</v>
      </c>
      <c r="O30768" s="76" t="s">
        <v>4366</v>
      </c>
      <c r="P30768" s="82">
        <v>305</v>
      </c>
      <c r="Q30768" s="82" t="s">
        <v>97868</v>
      </c>
      <c r="R30768"/>
    </row>
    <row r="30769" spans="12:18" x14ac:dyDescent="0.25">
      <c r="L30769" t="s">
        <v>3681</v>
      </c>
      <c r="M30769" t="s">
        <v>25950</v>
      </c>
      <c r="N30769" t="s">
        <v>68023</v>
      </c>
      <c r="O30769" s="76" t="s">
        <v>4374</v>
      </c>
      <c r="P30769" s="82">
        <v>5506</v>
      </c>
      <c r="Q30769" s="82" t="s">
        <v>97869</v>
      </c>
      <c r="R30769"/>
    </row>
    <row r="30770" spans="12:18" x14ac:dyDescent="0.25">
      <c r="L30770" t="s">
        <v>3681</v>
      </c>
      <c r="M30770" t="s">
        <v>28050</v>
      </c>
      <c r="N30770" t="s">
        <v>68024</v>
      </c>
      <c r="O30770" s="76" t="s">
        <v>4356</v>
      </c>
      <c r="P30770" s="82">
        <v>4747</v>
      </c>
      <c r="Q30770" s="82" t="s">
        <v>98004</v>
      </c>
      <c r="R30770"/>
    </row>
    <row r="30771" spans="12:18" x14ac:dyDescent="0.25">
      <c r="L30771" t="s">
        <v>3681</v>
      </c>
      <c r="M30771" t="s">
        <v>25951</v>
      </c>
      <c r="N30771" t="s">
        <v>68025</v>
      </c>
      <c r="O30771" s="76" t="s">
        <v>4356</v>
      </c>
      <c r="P30771" s="82">
        <v>3281</v>
      </c>
      <c r="Q30771" s="82" t="s">
        <v>97870</v>
      </c>
      <c r="R30771"/>
    </row>
    <row r="30772" spans="12:18" x14ac:dyDescent="0.25">
      <c r="L30772" t="s">
        <v>3681</v>
      </c>
      <c r="M30772" t="s">
        <v>28033</v>
      </c>
      <c r="N30772" t="s">
        <v>68026</v>
      </c>
      <c r="O30772" s="76" t="s">
        <v>4366</v>
      </c>
      <c r="P30772" s="82">
        <v>869</v>
      </c>
      <c r="Q30772" s="82" t="s">
        <v>97967</v>
      </c>
      <c r="R30772"/>
    </row>
    <row r="30773" spans="12:18" x14ac:dyDescent="0.25">
      <c r="L30773" t="s">
        <v>3681</v>
      </c>
      <c r="M30773" t="s">
        <v>22969</v>
      </c>
      <c r="N30773" t="s">
        <v>68027</v>
      </c>
      <c r="O30773" s="76" t="s">
        <v>4356</v>
      </c>
      <c r="P30773" s="82">
        <v>665</v>
      </c>
      <c r="Q30773" s="82" t="s">
        <v>97871</v>
      </c>
      <c r="R30773"/>
    </row>
    <row r="30774" spans="12:18" x14ac:dyDescent="0.25">
      <c r="L30774" t="s">
        <v>3681</v>
      </c>
      <c r="M30774" t="s">
        <v>30898</v>
      </c>
      <c r="N30774" t="s">
        <v>68028</v>
      </c>
      <c r="O30774" s="76" t="s">
        <v>4356</v>
      </c>
      <c r="P30774" s="82">
        <v>827</v>
      </c>
      <c r="Q30774" s="82" t="s">
        <v>97872</v>
      </c>
      <c r="R30774"/>
    </row>
    <row r="30775" spans="12:18" x14ac:dyDescent="0.25">
      <c r="L30775" t="s">
        <v>3681</v>
      </c>
      <c r="M30775" t="s">
        <v>25952</v>
      </c>
      <c r="N30775" t="s">
        <v>68029</v>
      </c>
      <c r="O30775" s="76" t="s">
        <v>4366</v>
      </c>
      <c r="P30775" s="82">
        <v>428</v>
      </c>
      <c r="Q30775" s="82" t="s">
        <v>97873</v>
      </c>
      <c r="R30775"/>
    </row>
    <row r="30776" spans="12:18" x14ac:dyDescent="0.25">
      <c r="L30776" t="s">
        <v>3681</v>
      </c>
      <c r="M30776" t="s">
        <v>30900</v>
      </c>
      <c r="N30776" t="s">
        <v>68030</v>
      </c>
      <c r="O30776" s="76" t="s">
        <v>4356</v>
      </c>
      <c r="P30776" s="82">
        <v>613</v>
      </c>
      <c r="Q30776" s="82" t="s">
        <v>97874</v>
      </c>
      <c r="R30776"/>
    </row>
    <row r="30777" spans="12:18" x14ac:dyDescent="0.25">
      <c r="L30777" t="s">
        <v>3681</v>
      </c>
      <c r="M30777" t="s">
        <v>31339</v>
      </c>
      <c r="N30777" t="s">
        <v>68031</v>
      </c>
      <c r="O30777" s="76" t="s">
        <v>4356</v>
      </c>
      <c r="P30777" s="82">
        <v>1243</v>
      </c>
      <c r="Q30777" s="82" t="s">
        <v>97875</v>
      </c>
      <c r="R30777"/>
    </row>
    <row r="30778" spans="12:18" x14ac:dyDescent="0.25">
      <c r="L30778" t="s">
        <v>3681</v>
      </c>
      <c r="M30778" t="s">
        <v>25953</v>
      </c>
      <c r="N30778" t="s">
        <v>68032</v>
      </c>
      <c r="O30778" s="76" t="s">
        <v>4356</v>
      </c>
      <c r="P30778" s="82">
        <v>3185</v>
      </c>
      <c r="Q30778" s="82" t="s">
        <v>97876</v>
      </c>
      <c r="R30778"/>
    </row>
    <row r="30779" spans="12:18" x14ac:dyDescent="0.25">
      <c r="L30779" t="s">
        <v>3681</v>
      </c>
      <c r="M30779" t="s">
        <v>31344</v>
      </c>
      <c r="N30779" t="s">
        <v>68033</v>
      </c>
      <c r="O30779" s="76" t="s">
        <v>4366</v>
      </c>
      <c r="P30779" s="82">
        <v>204</v>
      </c>
      <c r="Q30779" s="82" t="s">
        <v>97878</v>
      </c>
      <c r="R30779"/>
    </row>
    <row r="30780" spans="12:18" x14ac:dyDescent="0.25">
      <c r="L30780" t="s">
        <v>3681</v>
      </c>
      <c r="M30780" t="s">
        <v>28299</v>
      </c>
      <c r="N30780" t="s">
        <v>68034</v>
      </c>
      <c r="O30780" s="76" t="s">
        <v>4366</v>
      </c>
      <c r="P30780" s="82">
        <v>774</v>
      </c>
      <c r="Q30780" s="82" t="s">
        <v>97879</v>
      </c>
      <c r="R30780"/>
    </row>
    <row r="30781" spans="12:18" x14ac:dyDescent="0.25">
      <c r="L30781" t="s">
        <v>3681</v>
      </c>
      <c r="M30781" t="s">
        <v>9112</v>
      </c>
      <c r="N30781" t="s">
        <v>68035</v>
      </c>
      <c r="O30781" s="76" t="s">
        <v>4366</v>
      </c>
      <c r="P30781" s="82">
        <v>210</v>
      </c>
      <c r="Q30781" s="82" t="s">
        <v>97880</v>
      </c>
      <c r="R30781"/>
    </row>
    <row r="30782" spans="12:18" x14ac:dyDescent="0.25">
      <c r="L30782" t="s">
        <v>3681</v>
      </c>
      <c r="M30782" t="s">
        <v>12658</v>
      </c>
      <c r="N30782" t="s">
        <v>68036</v>
      </c>
      <c r="O30782" s="76" t="s">
        <v>4366</v>
      </c>
      <c r="P30782" s="82">
        <v>169</v>
      </c>
      <c r="Q30782" s="82" t="s">
        <v>97881</v>
      </c>
      <c r="R30782"/>
    </row>
    <row r="30783" spans="12:18" x14ac:dyDescent="0.25">
      <c r="L30783" t="s">
        <v>3681</v>
      </c>
      <c r="M30783" t="s">
        <v>11796</v>
      </c>
      <c r="N30783" t="s">
        <v>68037</v>
      </c>
      <c r="O30783" s="76" t="s">
        <v>4356</v>
      </c>
      <c r="P30783" s="82">
        <v>910</v>
      </c>
      <c r="Q30783" s="82" t="s">
        <v>97882</v>
      </c>
      <c r="R30783"/>
    </row>
    <row r="30784" spans="12:18" x14ac:dyDescent="0.25">
      <c r="L30784" t="s">
        <v>3681</v>
      </c>
      <c r="M30784" t="s">
        <v>31347</v>
      </c>
      <c r="N30784" t="s">
        <v>68038</v>
      </c>
      <c r="O30784" s="76" t="s">
        <v>4366</v>
      </c>
      <c r="P30784" s="82">
        <v>198</v>
      </c>
      <c r="Q30784" s="82" t="s">
        <v>97883</v>
      </c>
      <c r="R30784"/>
    </row>
    <row r="30785" spans="12:18" x14ac:dyDescent="0.25">
      <c r="L30785" t="s">
        <v>3681</v>
      </c>
      <c r="M30785" t="s">
        <v>28013</v>
      </c>
      <c r="N30785" t="s">
        <v>68039</v>
      </c>
      <c r="O30785" s="76" t="s">
        <v>4366</v>
      </c>
      <c r="P30785" s="82">
        <v>67</v>
      </c>
      <c r="Q30785" s="82" t="s">
        <v>97884</v>
      </c>
      <c r="R30785"/>
    </row>
    <row r="30786" spans="12:18" x14ac:dyDescent="0.25">
      <c r="L30786" t="s">
        <v>3681</v>
      </c>
      <c r="M30786" t="s">
        <v>30904</v>
      </c>
      <c r="N30786" t="s">
        <v>68040</v>
      </c>
      <c r="O30786" s="76" t="s">
        <v>4356</v>
      </c>
      <c r="P30786" s="82">
        <v>1951</v>
      </c>
      <c r="Q30786" s="82" t="s">
        <v>97885</v>
      </c>
      <c r="R30786"/>
    </row>
    <row r="30787" spans="12:18" x14ac:dyDescent="0.25">
      <c r="L30787" t="s">
        <v>3681</v>
      </c>
      <c r="M30787" t="s">
        <v>30906</v>
      </c>
      <c r="N30787" t="s">
        <v>68041</v>
      </c>
      <c r="O30787" s="76" t="s">
        <v>4356</v>
      </c>
      <c r="P30787" s="82">
        <v>1148</v>
      </c>
      <c r="Q30787" s="82" t="s">
        <v>97886</v>
      </c>
      <c r="R30787"/>
    </row>
    <row r="30788" spans="12:18" x14ac:dyDescent="0.25">
      <c r="L30788" t="s">
        <v>3681</v>
      </c>
      <c r="M30788" t="s">
        <v>27988</v>
      </c>
      <c r="N30788" t="s">
        <v>68042</v>
      </c>
      <c r="O30788" s="76" t="s">
        <v>4356</v>
      </c>
      <c r="P30788" s="82">
        <v>674</v>
      </c>
      <c r="Q30788" s="82" t="s">
        <v>97887</v>
      </c>
      <c r="R30788"/>
    </row>
    <row r="30789" spans="12:18" x14ac:dyDescent="0.25">
      <c r="L30789" t="s">
        <v>3681</v>
      </c>
      <c r="M30789" t="s">
        <v>25955</v>
      </c>
      <c r="N30789" t="s">
        <v>68043</v>
      </c>
      <c r="O30789" s="76" t="s">
        <v>4356</v>
      </c>
      <c r="P30789" s="82">
        <v>977</v>
      </c>
      <c r="Q30789" s="82" t="s">
        <v>97888</v>
      </c>
      <c r="R30789"/>
    </row>
    <row r="30790" spans="12:18" x14ac:dyDescent="0.25">
      <c r="L30790" t="s">
        <v>3681</v>
      </c>
      <c r="M30790" t="s">
        <v>27990</v>
      </c>
      <c r="N30790" t="s">
        <v>68044</v>
      </c>
      <c r="O30790" s="76" t="s">
        <v>4356</v>
      </c>
      <c r="P30790" s="82">
        <v>1752</v>
      </c>
      <c r="Q30790" s="82" t="s">
        <v>97889</v>
      </c>
      <c r="R30790"/>
    </row>
    <row r="30791" spans="12:18" x14ac:dyDescent="0.25">
      <c r="L30791" t="s">
        <v>3681</v>
      </c>
      <c r="M30791" t="s">
        <v>25956</v>
      </c>
      <c r="N30791" t="s">
        <v>68045</v>
      </c>
      <c r="O30791" s="76" t="s">
        <v>4356</v>
      </c>
      <c r="P30791" s="82">
        <v>757</v>
      </c>
      <c r="Q30791" s="82" t="s">
        <v>97890</v>
      </c>
      <c r="R30791"/>
    </row>
    <row r="30792" spans="12:18" x14ac:dyDescent="0.25">
      <c r="L30792" t="s">
        <v>3681</v>
      </c>
      <c r="M30792" t="s">
        <v>30907</v>
      </c>
      <c r="N30792" t="s">
        <v>68046</v>
      </c>
      <c r="O30792" s="76" t="s">
        <v>4356</v>
      </c>
      <c r="P30792" s="82">
        <v>1675</v>
      </c>
      <c r="Q30792" s="82" t="s">
        <v>97891</v>
      </c>
      <c r="R30792"/>
    </row>
    <row r="30793" spans="12:18" x14ac:dyDescent="0.25">
      <c r="L30793" t="s">
        <v>3681</v>
      </c>
      <c r="M30793" t="s">
        <v>25966</v>
      </c>
      <c r="N30793" t="s">
        <v>68047</v>
      </c>
      <c r="O30793" s="76" t="s">
        <v>4366</v>
      </c>
      <c r="P30793" s="82">
        <v>726</v>
      </c>
      <c r="Q30793" s="82" t="s">
        <v>97916</v>
      </c>
      <c r="R30793"/>
    </row>
    <row r="30794" spans="12:18" x14ac:dyDescent="0.25">
      <c r="L30794" t="s">
        <v>3681</v>
      </c>
      <c r="M30794" t="s">
        <v>31349</v>
      </c>
      <c r="N30794" t="s">
        <v>68048</v>
      </c>
      <c r="O30794" s="76" t="s">
        <v>4356</v>
      </c>
      <c r="P30794" s="82">
        <v>1200</v>
      </c>
      <c r="Q30794" s="82" t="s">
        <v>97892</v>
      </c>
      <c r="R30794"/>
    </row>
    <row r="30795" spans="12:18" x14ac:dyDescent="0.25">
      <c r="L30795" t="s">
        <v>3681</v>
      </c>
      <c r="M30795" t="s">
        <v>30909</v>
      </c>
      <c r="N30795" t="s">
        <v>68049</v>
      </c>
      <c r="O30795" s="76" t="s">
        <v>4366</v>
      </c>
      <c r="P30795" s="82">
        <v>177</v>
      </c>
      <c r="Q30795" s="82" t="s">
        <v>97894</v>
      </c>
      <c r="R30795"/>
    </row>
    <row r="30796" spans="12:18" x14ac:dyDescent="0.25">
      <c r="L30796" t="s">
        <v>3681</v>
      </c>
      <c r="M30796" t="s">
        <v>30911</v>
      </c>
      <c r="N30796" t="s">
        <v>68050</v>
      </c>
      <c r="O30796" s="76" t="s">
        <v>4366</v>
      </c>
      <c r="P30796" s="82">
        <v>457</v>
      </c>
      <c r="Q30796" s="82" t="s">
        <v>97896</v>
      </c>
      <c r="R30796"/>
    </row>
    <row r="30797" spans="12:18" x14ac:dyDescent="0.25">
      <c r="L30797" t="s">
        <v>3681</v>
      </c>
      <c r="M30797" t="s">
        <v>25957</v>
      </c>
      <c r="N30797" t="s">
        <v>68051</v>
      </c>
      <c r="O30797" s="76" t="s">
        <v>4356</v>
      </c>
      <c r="P30797" s="82">
        <v>19519</v>
      </c>
      <c r="Q30797" s="82" t="s">
        <v>97898</v>
      </c>
      <c r="R30797"/>
    </row>
    <row r="30798" spans="12:18" x14ac:dyDescent="0.25">
      <c r="L30798" t="s">
        <v>3681</v>
      </c>
      <c r="M30798" t="s">
        <v>27996</v>
      </c>
      <c r="N30798" t="s">
        <v>68052</v>
      </c>
      <c r="O30798" s="76" t="s">
        <v>4356</v>
      </c>
      <c r="P30798" s="82">
        <v>600</v>
      </c>
      <c r="Q30798" s="82" t="s">
        <v>97899</v>
      </c>
      <c r="R30798"/>
    </row>
    <row r="30799" spans="12:18" x14ac:dyDescent="0.25">
      <c r="L30799" t="s">
        <v>3681</v>
      </c>
      <c r="M30799" t="s">
        <v>27998</v>
      </c>
      <c r="N30799" t="s">
        <v>68053</v>
      </c>
      <c r="O30799" s="76" t="s">
        <v>4366</v>
      </c>
      <c r="P30799" s="82">
        <v>123</v>
      </c>
      <c r="Q30799" s="82" t="s">
        <v>97900</v>
      </c>
      <c r="R30799"/>
    </row>
    <row r="30800" spans="12:18" x14ac:dyDescent="0.25">
      <c r="L30800" t="s">
        <v>3681</v>
      </c>
      <c r="M30800" t="s">
        <v>28305</v>
      </c>
      <c r="N30800" t="s">
        <v>68054</v>
      </c>
      <c r="O30800" s="76" t="s">
        <v>4356</v>
      </c>
      <c r="P30800" s="82">
        <v>740</v>
      </c>
      <c r="Q30800" s="82" t="s">
        <v>97901</v>
      </c>
      <c r="R30800"/>
    </row>
    <row r="30801" spans="12:18" x14ac:dyDescent="0.25">
      <c r="L30801" t="s">
        <v>3681</v>
      </c>
      <c r="M30801" t="s">
        <v>25959</v>
      </c>
      <c r="N30801" t="s">
        <v>68055</v>
      </c>
      <c r="O30801" s="76" t="s">
        <v>4356</v>
      </c>
      <c r="P30801" s="82">
        <v>1474</v>
      </c>
      <c r="Q30801" s="82" t="s">
        <v>97902</v>
      </c>
      <c r="R30801"/>
    </row>
    <row r="30802" spans="12:18" x14ac:dyDescent="0.25">
      <c r="L30802" t="s">
        <v>3681</v>
      </c>
      <c r="M30802" t="s">
        <v>28307</v>
      </c>
      <c r="N30802" t="s">
        <v>68056</v>
      </c>
      <c r="O30802" s="76" t="s">
        <v>4356</v>
      </c>
      <c r="P30802" s="82">
        <v>757</v>
      </c>
      <c r="Q30802" s="82" t="s">
        <v>97903</v>
      </c>
      <c r="R30802"/>
    </row>
    <row r="30803" spans="12:18" x14ac:dyDescent="0.25">
      <c r="L30803" t="s">
        <v>3681</v>
      </c>
      <c r="M30803" t="s">
        <v>25960</v>
      </c>
      <c r="N30803" t="s">
        <v>68057</v>
      </c>
      <c r="O30803" s="76" t="s">
        <v>4366</v>
      </c>
      <c r="P30803" s="82">
        <v>181</v>
      </c>
      <c r="Q30803" s="82" t="s">
        <v>97905</v>
      </c>
      <c r="R30803"/>
    </row>
    <row r="30804" spans="12:18" x14ac:dyDescent="0.25">
      <c r="L30804" t="s">
        <v>3681</v>
      </c>
      <c r="M30804" t="s">
        <v>25961</v>
      </c>
      <c r="N30804" t="s">
        <v>68058</v>
      </c>
      <c r="O30804" s="76" t="s">
        <v>4356</v>
      </c>
      <c r="P30804" s="82">
        <v>3907</v>
      </c>
      <c r="Q30804" s="82" t="s">
        <v>97906</v>
      </c>
      <c r="R30804"/>
    </row>
    <row r="30805" spans="12:18" x14ac:dyDescent="0.25">
      <c r="L30805" t="s">
        <v>3681</v>
      </c>
      <c r="M30805" t="s">
        <v>31355</v>
      </c>
      <c r="N30805" t="s">
        <v>68059</v>
      </c>
      <c r="O30805" s="76" t="s">
        <v>4356</v>
      </c>
      <c r="P30805" s="82">
        <v>4768</v>
      </c>
      <c r="Q30805" s="82" t="s">
        <v>97907</v>
      </c>
      <c r="R30805"/>
    </row>
    <row r="30806" spans="12:18" x14ac:dyDescent="0.25">
      <c r="L30806" t="s">
        <v>3681</v>
      </c>
      <c r="M30806" t="s">
        <v>25964</v>
      </c>
      <c r="N30806" t="s">
        <v>68060</v>
      </c>
      <c r="O30806" s="76" t="s">
        <v>4356</v>
      </c>
      <c r="P30806" s="82">
        <v>1666</v>
      </c>
      <c r="Q30806" s="82" t="s">
        <v>97910</v>
      </c>
      <c r="R30806"/>
    </row>
    <row r="30807" spans="12:18" x14ac:dyDescent="0.25">
      <c r="L30807" t="s">
        <v>3681</v>
      </c>
      <c r="M30807" t="s">
        <v>20605</v>
      </c>
      <c r="N30807" t="s">
        <v>68061</v>
      </c>
      <c r="O30807" s="76" t="s">
        <v>4356</v>
      </c>
      <c r="P30807" s="82">
        <v>1009</v>
      </c>
      <c r="Q30807" s="82" t="s">
        <v>97911</v>
      </c>
      <c r="R30807"/>
    </row>
    <row r="30808" spans="12:18" x14ac:dyDescent="0.25">
      <c r="L30808" t="s">
        <v>3681</v>
      </c>
      <c r="M30808" t="s">
        <v>31359</v>
      </c>
      <c r="N30808" t="s">
        <v>68062</v>
      </c>
      <c r="O30808" s="76" t="s">
        <v>4374</v>
      </c>
      <c r="P30808" s="82">
        <v>2685</v>
      </c>
      <c r="Q30808" s="82" t="s">
        <v>97919</v>
      </c>
      <c r="R30808"/>
    </row>
    <row r="30809" spans="12:18" x14ac:dyDescent="0.25">
      <c r="L30809" t="s">
        <v>3681</v>
      </c>
      <c r="M30809" t="s">
        <v>31361</v>
      </c>
      <c r="N30809" t="s">
        <v>68063</v>
      </c>
      <c r="O30809" s="76" t="s">
        <v>4374</v>
      </c>
      <c r="P30809" s="82">
        <v>7006</v>
      </c>
      <c r="Q30809" s="82" t="s">
        <v>97920</v>
      </c>
      <c r="R30809"/>
    </row>
    <row r="30810" spans="12:18" x14ac:dyDescent="0.25">
      <c r="L30810" t="s">
        <v>3681</v>
      </c>
      <c r="M30810" t="s">
        <v>25967</v>
      </c>
      <c r="N30810" t="s">
        <v>68064</v>
      </c>
      <c r="O30810" s="76" t="s">
        <v>4356</v>
      </c>
      <c r="P30810" s="82">
        <v>2563</v>
      </c>
      <c r="Q30810" s="82" t="s">
        <v>97921</v>
      </c>
      <c r="R30810"/>
    </row>
    <row r="30811" spans="12:18" x14ac:dyDescent="0.25">
      <c r="L30811" t="s">
        <v>3681</v>
      </c>
      <c r="M30811" t="s">
        <v>22193</v>
      </c>
      <c r="N30811" t="s">
        <v>68065</v>
      </c>
      <c r="O30811" s="76" t="s">
        <v>4366</v>
      </c>
      <c r="P30811" s="82">
        <v>454</v>
      </c>
      <c r="Q30811" s="82" t="s">
        <v>97922</v>
      </c>
      <c r="R30811"/>
    </row>
    <row r="30812" spans="12:18" x14ac:dyDescent="0.25">
      <c r="L30812" t="s">
        <v>3681</v>
      </c>
      <c r="M30812" t="s">
        <v>28010</v>
      </c>
      <c r="N30812" t="s">
        <v>68066</v>
      </c>
      <c r="O30812" s="76" t="s">
        <v>4366</v>
      </c>
      <c r="P30812" s="82">
        <v>147</v>
      </c>
      <c r="Q30812" s="82" t="s">
        <v>97923</v>
      </c>
      <c r="R30812"/>
    </row>
    <row r="30813" spans="12:18" x14ac:dyDescent="0.25">
      <c r="L30813" t="s">
        <v>3681</v>
      </c>
      <c r="M30813" t="s">
        <v>25968</v>
      </c>
      <c r="N30813" t="s">
        <v>68067</v>
      </c>
      <c r="O30813" s="76" t="s">
        <v>4356</v>
      </c>
      <c r="P30813" s="82">
        <v>1905</v>
      </c>
      <c r="Q30813" s="82" t="s">
        <v>97924</v>
      </c>
      <c r="R30813"/>
    </row>
    <row r="30814" spans="12:18" x14ac:dyDescent="0.25">
      <c r="L30814" t="s">
        <v>3681</v>
      </c>
      <c r="M30814" t="s">
        <v>25969</v>
      </c>
      <c r="N30814" t="s">
        <v>68068</v>
      </c>
      <c r="O30814" s="76" t="s">
        <v>4366</v>
      </c>
      <c r="P30814" s="82">
        <v>567</v>
      </c>
      <c r="Q30814" s="82" t="s">
        <v>97925</v>
      </c>
      <c r="R30814"/>
    </row>
    <row r="30815" spans="12:18" x14ac:dyDescent="0.25">
      <c r="L30815" t="s">
        <v>3681</v>
      </c>
      <c r="M30815" t="s">
        <v>30922</v>
      </c>
      <c r="N30815" t="s">
        <v>68069</v>
      </c>
      <c r="O30815" s="76" t="s">
        <v>4356</v>
      </c>
      <c r="P30815" s="82">
        <v>1690</v>
      </c>
      <c r="Q30815" s="82" t="s">
        <v>97926</v>
      </c>
      <c r="R30815"/>
    </row>
    <row r="30816" spans="12:18" x14ac:dyDescent="0.25">
      <c r="L30816" t="s">
        <v>3681</v>
      </c>
      <c r="M30816" t="s">
        <v>25970</v>
      </c>
      <c r="N30816" t="s">
        <v>68070</v>
      </c>
      <c r="O30816" s="76" t="s">
        <v>4356</v>
      </c>
      <c r="P30816" s="82">
        <v>863</v>
      </c>
      <c r="Q30816" s="82" t="s">
        <v>97928</v>
      </c>
      <c r="R30816"/>
    </row>
    <row r="30817" spans="12:18" x14ac:dyDescent="0.25">
      <c r="L30817" t="s">
        <v>3681</v>
      </c>
      <c r="M30817" t="s">
        <v>30925</v>
      </c>
      <c r="N30817" t="s">
        <v>68071</v>
      </c>
      <c r="O30817" s="76" t="s">
        <v>4356</v>
      </c>
      <c r="P30817" s="82">
        <v>945</v>
      </c>
      <c r="Q30817" s="82" t="s">
        <v>97929</v>
      </c>
      <c r="R30817"/>
    </row>
    <row r="30818" spans="12:18" x14ac:dyDescent="0.25">
      <c r="L30818" t="s">
        <v>3681</v>
      </c>
      <c r="M30818" t="s">
        <v>28014</v>
      </c>
      <c r="N30818" t="s">
        <v>68072</v>
      </c>
      <c r="O30818" s="76" t="s">
        <v>4366</v>
      </c>
      <c r="P30818" s="82">
        <v>363</v>
      </c>
      <c r="Q30818" s="82" t="s">
        <v>97930</v>
      </c>
      <c r="R30818"/>
    </row>
    <row r="30819" spans="12:18" x14ac:dyDescent="0.25">
      <c r="L30819" t="s">
        <v>3681</v>
      </c>
      <c r="M30819" t="s">
        <v>25971</v>
      </c>
      <c r="N30819" t="s">
        <v>68073</v>
      </c>
      <c r="O30819" s="76" t="s">
        <v>4356</v>
      </c>
      <c r="P30819" s="82">
        <v>954</v>
      </c>
      <c r="Q30819" s="82" t="s">
        <v>97931</v>
      </c>
      <c r="R30819"/>
    </row>
    <row r="30820" spans="12:18" x14ac:dyDescent="0.25">
      <c r="L30820" t="s">
        <v>3681</v>
      </c>
      <c r="M30820" t="s">
        <v>25972</v>
      </c>
      <c r="N30820" t="s">
        <v>68074</v>
      </c>
      <c r="O30820" s="76" t="s">
        <v>4356</v>
      </c>
      <c r="P30820" s="82">
        <v>590</v>
      </c>
      <c r="Q30820" s="82" t="s">
        <v>97932</v>
      </c>
      <c r="R30820"/>
    </row>
    <row r="30821" spans="12:18" x14ac:dyDescent="0.25">
      <c r="L30821" t="s">
        <v>3681</v>
      </c>
      <c r="M30821" t="s">
        <v>25973</v>
      </c>
      <c r="N30821" t="s">
        <v>68075</v>
      </c>
      <c r="O30821" s="76" t="s">
        <v>4356</v>
      </c>
      <c r="P30821" s="82">
        <v>1161</v>
      </c>
      <c r="Q30821" s="82" t="s">
        <v>97933</v>
      </c>
      <c r="R30821"/>
    </row>
    <row r="30822" spans="12:18" x14ac:dyDescent="0.25">
      <c r="L30822" t="s">
        <v>3681</v>
      </c>
      <c r="M30822" t="s">
        <v>30927</v>
      </c>
      <c r="N30822" t="s">
        <v>68076</v>
      </c>
      <c r="O30822" s="76" t="s">
        <v>4356</v>
      </c>
      <c r="P30822" s="82">
        <v>2263</v>
      </c>
      <c r="Q30822" s="82" t="s">
        <v>97934</v>
      </c>
      <c r="R30822"/>
    </row>
    <row r="30823" spans="12:18" x14ac:dyDescent="0.25">
      <c r="L30823" t="s">
        <v>3681</v>
      </c>
      <c r="M30823" t="s">
        <v>28015</v>
      </c>
      <c r="N30823" t="s">
        <v>68077</v>
      </c>
      <c r="O30823" s="76" t="s">
        <v>4356</v>
      </c>
      <c r="P30823" s="82">
        <v>2350</v>
      </c>
      <c r="Q30823" s="82" t="s">
        <v>97935</v>
      </c>
      <c r="R30823"/>
    </row>
    <row r="30824" spans="12:18" x14ac:dyDescent="0.25">
      <c r="L30824" t="s">
        <v>3681</v>
      </c>
      <c r="M30824" t="s">
        <v>30929</v>
      </c>
      <c r="N30824" t="s">
        <v>68078</v>
      </c>
      <c r="O30824" s="76" t="s">
        <v>4356</v>
      </c>
      <c r="P30824" s="82">
        <v>432</v>
      </c>
      <c r="Q30824" s="82" t="s">
        <v>97936</v>
      </c>
      <c r="R30824"/>
    </row>
    <row r="30825" spans="12:18" x14ac:dyDescent="0.25">
      <c r="L30825" t="s">
        <v>3681</v>
      </c>
      <c r="M30825" t="s">
        <v>25974</v>
      </c>
      <c r="N30825" t="s">
        <v>68079</v>
      </c>
      <c r="O30825" s="76" t="s">
        <v>4356</v>
      </c>
      <c r="P30825" s="82">
        <v>2436</v>
      </c>
      <c r="Q30825" s="82" t="s">
        <v>97937</v>
      </c>
      <c r="R30825"/>
    </row>
    <row r="30826" spans="12:18" x14ac:dyDescent="0.25">
      <c r="L30826" t="s">
        <v>3681</v>
      </c>
      <c r="M30826" t="s">
        <v>9877</v>
      </c>
      <c r="N30826" t="s">
        <v>68080</v>
      </c>
      <c r="O30826" s="76" t="s">
        <v>4356</v>
      </c>
      <c r="P30826" s="82">
        <v>554</v>
      </c>
      <c r="Q30826" s="82" t="s">
        <v>97938</v>
      </c>
      <c r="R30826"/>
    </row>
    <row r="30827" spans="12:18" x14ac:dyDescent="0.25">
      <c r="L30827" t="s">
        <v>3681</v>
      </c>
      <c r="M30827" t="s">
        <v>31362</v>
      </c>
      <c r="N30827" t="s">
        <v>68081</v>
      </c>
      <c r="O30827" s="76" t="s">
        <v>4356</v>
      </c>
      <c r="P30827" s="82">
        <v>379</v>
      </c>
      <c r="Q30827" s="82" t="s">
        <v>97940</v>
      </c>
      <c r="R30827"/>
    </row>
    <row r="30828" spans="12:18" x14ac:dyDescent="0.25">
      <c r="L30828" t="s">
        <v>3681</v>
      </c>
      <c r="M30828" t="s">
        <v>13853</v>
      </c>
      <c r="N30828" t="s">
        <v>68082</v>
      </c>
      <c r="O30828" s="76" t="s">
        <v>4366</v>
      </c>
      <c r="P30828" s="82">
        <v>229</v>
      </c>
      <c r="Q30828" s="82" t="s">
        <v>97941</v>
      </c>
      <c r="R30828"/>
    </row>
    <row r="30829" spans="12:18" x14ac:dyDescent="0.25">
      <c r="L30829" t="s">
        <v>3681</v>
      </c>
      <c r="M30829" t="s">
        <v>31365</v>
      </c>
      <c r="N30829" t="s">
        <v>68083</v>
      </c>
      <c r="O30829" s="76" t="s">
        <v>4374</v>
      </c>
      <c r="P30829" s="82">
        <v>3371</v>
      </c>
      <c r="Q30829" s="82" t="s">
        <v>97942</v>
      </c>
      <c r="R30829"/>
    </row>
    <row r="30830" spans="12:18" x14ac:dyDescent="0.25">
      <c r="L30830" t="s">
        <v>3681</v>
      </c>
      <c r="M30830" t="s">
        <v>31367</v>
      </c>
      <c r="N30830" t="s">
        <v>68084</v>
      </c>
      <c r="O30830" s="76" t="s">
        <v>4366</v>
      </c>
      <c r="P30830" s="82">
        <v>286</v>
      </c>
      <c r="Q30830" s="82" t="s">
        <v>97943</v>
      </c>
      <c r="R30830"/>
    </row>
    <row r="30831" spans="12:18" x14ac:dyDescent="0.25">
      <c r="L30831" t="s">
        <v>3681</v>
      </c>
      <c r="M30831" t="s">
        <v>25975</v>
      </c>
      <c r="N30831" t="s">
        <v>68085</v>
      </c>
      <c r="O30831" s="76" t="s">
        <v>4356</v>
      </c>
      <c r="P30831" s="82">
        <v>867</v>
      </c>
      <c r="Q30831" s="82" t="s">
        <v>97944</v>
      </c>
      <c r="R30831"/>
    </row>
    <row r="30832" spans="12:18" x14ac:dyDescent="0.25">
      <c r="L30832" t="s">
        <v>3681</v>
      </c>
      <c r="M30832" t="s">
        <v>25976</v>
      </c>
      <c r="N30832" t="s">
        <v>68086</v>
      </c>
      <c r="O30832" s="76" t="s">
        <v>4374</v>
      </c>
      <c r="P30832" s="82">
        <v>1583</v>
      </c>
      <c r="Q30832" s="82" t="s">
        <v>97945</v>
      </c>
      <c r="R30832"/>
    </row>
    <row r="30833" spans="12:18" x14ac:dyDescent="0.25">
      <c r="L30833" t="s">
        <v>3681</v>
      </c>
      <c r="M30833" t="s">
        <v>25977</v>
      </c>
      <c r="N30833" t="s">
        <v>68087</v>
      </c>
      <c r="O30833" s="76" t="s">
        <v>4366</v>
      </c>
      <c r="P30833" s="82">
        <v>576</v>
      </c>
      <c r="Q30833" s="82" t="s">
        <v>97946</v>
      </c>
      <c r="R30833"/>
    </row>
    <row r="30834" spans="12:18" x14ac:dyDescent="0.25">
      <c r="L30834" t="s">
        <v>3681</v>
      </c>
      <c r="M30834" t="s">
        <v>28320</v>
      </c>
      <c r="N30834" t="s">
        <v>68088</v>
      </c>
      <c r="O30834" s="76" t="s">
        <v>4356</v>
      </c>
      <c r="P30834" s="82">
        <v>1066</v>
      </c>
      <c r="Q30834" s="82" t="s">
        <v>97947</v>
      </c>
      <c r="R30834"/>
    </row>
    <row r="30835" spans="12:18" x14ac:dyDescent="0.25">
      <c r="L30835" t="s">
        <v>3681</v>
      </c>
      <c r="M30835" t="s">
        <v>31369</v>
      </c>
      <c r="N30835" t="s">
        <v>68089</v>
      </c>
      <c r="O30835" s="76" t="s">
        <v>4356</v>
      </c>
      <c r="P30835" s="82">
        <v>631</v>
      </c>
      <c r="Q30835" s="82" t="s">
        <v>97948</v>
      </c>
      <c r="R30835"/>
    </row>
    <row r="30836" spans="12:18" x14ac:dyDescent="0.25">
      <c r="L30836" t="s">
        <v>3681</v>
      </c>
      <c r="M30836" t="s">
        <v>30930</v>
      </c>
      <c r="N30836" t="s">
        <v>68090</v>
      </c>
      <c r="O30836" s="76" t="s">
        <v>4356</v>
      </c>
      <c r="P30836" s="82">
        <v>292</v>
      </c>
      <c r="Q30836" s="82" t="s">
        <v>97949</v>
      </c>
      <c r="R30836"/>
    </row>
    <row r="30837" spans="12:18" x14ac:dyDescent="0.25">
      <c r="L30837" t="s">
        <v>3681</v>
      </c>
      <c r="M30837" t="s">
        <v>28019</v>
      </c>
      <c r="N30837" t="s">
        <v>68091</v>
      </c>
      <c r="O30837" s="76" t="s">
        <v>4366</v>
      </c>
      <c r="P30837" s="82">
        <v>644</v>
      </c>
      <c r="Q30837" s="82" t="s">
        <v>97950</v>
      </c>
      <c r="R30837"/>
    </row>
    <row r="30838" spans="12:18" x14ac:dyDescent="0.25">
      <c r="L30838" t="s">
        <v>3681</v>
      </c>
      <c r="M30838" t="s">
        <v>28022</v>
      </c>
      <c r="N30838" t="s">
        <v>68092</v>
      </c>
      <c r="O30838" s="76" t="s">
        <v>4366</v>
      </c>
      <c r="P30838" s="82">
        <v>420</v>
      </c>
      <c r="Q30838" s="82" t="s">
        <v>97952</v>
      </c>
      <c r="R30838"/>
    </row>
    <row r="30839" spans="12:18" x14ac:dyDescent="0.25">
      <c r="L30839" t="s">
        <v>3681</v>
      </c>
      <c r="M30839" t="s">
        <v>28024</v>
      </c>
      <c r="N30839" t="s">
        <v>68093</v>
      </c>
      <c r="O30839" s="76" t="s">
        <v>4356</v>
      </c>
      <c r="P30839" s="82">
        <v>547</v>
      </c>
      <c r="Q30839" s="82" t="s">
        <v>97953</v>
      </c>
      <c r="R30839"/>
    </row>
    <row r="30840" spans="12:18" x14ac:dyDescent="0.25">
      <c r="L30840" t="s">
        <v>3681</v>
      </c>
      <c r="M30840" t="s">
        <v>25963</v>
      </c>
      <c r="N30840" t="s">
        <v>68094</v>
      </c>
      <c r="O30840" s="76" t="s">
        <v>4356</v>
      </c>
      <c r="P30840" s="82">
        <v>861</v>
      </c>
      <c r="Q30840" s="82" t="s">
        <v>97909</v>
      </c>
      <c r="R30840"/>
    </row>
    <row r="30841" spans="12:18" x14ac:dyDescent="0.25">
      <c r="L30841" t="s">
        <v>3681</v>
      </c>
      <c r="M30841" t="s">
        <v>28027</v>
      </c>
      <c r="N30841" t="s">
        <v>68095</v>
      </c>
      <c r="O30841" s="76" t="s">
        <v>4356</v>
      </c>
      <c r="P30841" s="82">
        <v>1795</v>
      </c>
      <c r="Q30841" s="82" t="s">
        <v>97956</v>
      </c>
      <c r="R30841"/>
    </row>
    <row r="30842" spans="12:18" x14ac:dyDescent="0.25">
      <c r="L30842" t="s">
        <v>3681</v>
      </c>
      <c r="M30842" t="s">
        <v>28323</v>
      </c>
      <c r="N30842" t="s">
        <v>68096</v>
      </c>
      <c r="O30842" s="76" t="s">
        <v>4356</v>
      </c>
      <c r="P30842" s="82">
        <v>954</v>
      </c>
      <c r="Q30842" s="82" t="s">
        <v>97959</v>
      </c>
      <c r="R30842"/>
    </row>
    <row r="30843" spans="12:18" x14ac:dyDescent="0.25">
      <c r="L30843" t="s">
        <v>3681</v>
      </c>
      <c r="M30843" t="s">
        <v>30933</v>
      </c>
      <c r="N30843" t="s">
        <v>68097</v>
      </c>
      <c r="O30843" s="76" t="s">
        <v>4356</v>
      </c>
      <c r="P30843" s="82">
        <v>1673</v>
      </c>
      <c r="Q30843" s="82" t="s">
        <v>97960</v>
      </c>
      <c r="R30843"/>
    </row>
    <row r="30844" spans="12:18" x14ac:dyDescent="0.25">
      <c r="L30844" t="s">
        <v>3681</v>
      </c>
      <c r="M30844" t="s">
        <v>31375</v>
      </c>
      <c r="N30844" t="s">
        <v>68098</v>
      </c>
      <c r="O30844" s="76" t="s">
        <v>4356</v>
      </c>
      <c r="P30844" s="82">
        <v>2862</v>
      </c>
      <c r="Q30844" s="82" t="s">
        <v>97961</v>
      </c>
      <c r="R30844"/>
    </row>
    <row r="30845" spans="12:18" x14ac:dyDescent="0.25">
      <c r="L30845" t="s">
        <v>3681</v>
      </c>
      <c r="M30845" t="s">
        <v>28325</v>
      </c>
      <c r="N30845" t="s">
        <v>68099</v>
      </c>
      <c r="O30845" s="76" t="s">
        <v>4366</v>
      </c>
      <c r="P30845" s="82">
        <v>314</v>
      </c>
      <c r="Q30845" s="82" t="s">
        <v>97962</v>
      </c>
      <c r="R30845"/>
    </row>
    <row r="30846" spans="12:18" x14ac:dyDescent="0.25">
      <c r="L30846" t="s">
        <v>3681</v>
      </c>
      <c r="M30846" t="s">
        <v>28029</v>
      </c>
      <c r="N30846" t="s">
        <v>68100</v>
      </c>
      <c r="O30846" s="76" t="s">
        <v>4366</v>
      </c>
      <c r="P30846" s="82">
        <v>325</v>
      </c>
      <c r="Q30846" s="82" t="s">
        <v>97963</v>
      </c>
      <c r="R30846"/>
    </row>
    <row r="30847" spans="12:18" x14ac:dyDescent="0.25">
      <c r="L30847" t="s">
        <v>3681</v>
      </c>
      <c r="M30847" t="s">
        <v>28031</v>
      </c>
      <c r="N30847" t="s">
        <v>68101</v>
      </c>
      <c r="O30847" s="76" t="s">
        <v>4356</v>
      </c>
      <c r="P30847" s="82">
        <v>1174</v>
      </c>
      <c r="Q30847" s="82" t="s">
        <v>97964</v>
      </c>
      <c r="R30847"/>
    </row>
    <row r="30848" spans="12:18" x14ac:dyDescent="0.25">
      <c r="L30848" t="s">
        <v>3681</v>
      </c>
      <c r="M30848" t="s">
        <v>30935</v>
      </c>
      <c r="N30848" t="s">
        <v>68102</v>
      </c>
      <c r="O30848" s="76" t="s">
        <v>4366</v>
      </c>
      <c r="P30848" s="82">
        <v>569</v>
      </c>
      <c r="Q30848" s="82" t="s">
        <v>97965</v>
      </c>
      <c r="R30848"/>
    </row>
    <row r="30849" spans="12:18" x14ac:dyDescent="0.25">
      <c r="L30849" t="s">
        <v>3681</v>
      </c>
      <c r="M30849" t="s">
        <v>31377</v>
      </c>
      <c r="N30849" t="s">
        <v>68103</v>
      </c>
      <c r="O30849" s="76" t="s">
        <v>4356</v>
      </c>
      <c r="P30849" s="82">
        <v>967</v>
      </c>
      <c r="Q30849" s="82" t="s">
        <v>97966</v>
      </c>
      <c r="R30849"/>
    </row>
    <row r="30850" spans="12:18" x14ac:dyDescent="0.25">
      <c r="L30850" t="s">
        <v>3681</v>
      </c>
      <c r="M30850" t="s">
        <v>30938</v>
      </c>
      <c r="N30850" t="s">
        <v>68104</v>
      </c>
      <c r="O30850" s="76" t="s">
        <v>4356</v>
      </c>
      <c r="P30850" s="82">
        <v>904</v>
      </c>
      <c r="Q30850" s="82" t="s">
        <v>97968</v>
      </c>
      <c r="R30850"/>
    </row>
    <row r="30851" spans="12:18" x14ac:dyDescent="0.25">
      <c r="L30851" t="s">
        <v>3681</v>
      </c>
      <c r="M30851" t="s">
        <v>25981</v>
      </c>
      <c r="N30851" t="s">
        <v>68105</v>
      </c>
      <c r="O30851" s="76" t="s">
        <v>4366</v>
      </c>
      <c r="P30851" s="82">
        <v>207</v>
      </c>
      <c r="Q30851" s="82" t="s">
        <v>97971</v>
      </c>
      <c r="R30851"/>
    </row>
    <row r="30852" spans="12:18" x14ac:dyDescent="0.25">
      <c r="L30852" t="s">
        <v>3681</v>
      </c>
      <c r="M30852" t="s">
        <v>24660</v>
      </c>
      <c r="N30852" t="s">
        <v>68106</v>
      </c>
      <c r="O30852" s="76" t="s">
        <v>4366</v>
      </c>
      <c r="P30852" s="82">
        <v>99</v>
      </c>
      <c r="Q30852" s="82" t="s">
        <v>97972</v>
      </c>
      <c r="R30852"/>
    </row>
    <row r="30853" spans="12:18" x14ac:dyDescent="0.25">
      <c r="L30853" t="s">
        <v>3681</v>
      </c>
      <c r="M30853" t="s">
        <v>31382</v>
      </c>
      <c r="N30853" t="s">
        <v>68107</v>
      </c>
      <c r="O30853" s="76" t="s">
        <v>4356</v>
      </c>
      <c r="P30853" s="82">
        <v>361</v>
      </c>
      <c r="Q30853" s="82" t="s">
        <v>97973</v>
      </c>
      <c r="R30853"/>
    </row>
    <row r="30854" spans="12:18" x14ac:dyDescent="0.25">
      <c r="L30854" t="s">
        <v>3681</v>
      </c>
      <c r="M30854" t="s">
        <v>25949</v>
      </c>
      <c r="N30854" t="s">
        <v>68108</v>
      </c>
      <c r="O30854" s="76" t="s">
        <v>4356</v>
      </c>
      <c r="P30854" s="82">
        <v>979</v>
      </c>
      <c r="Q30854" s="82" t="s">
        <v>97867</v>
      </c>
      <c r="R30854"/>
    </row>
    <row r="30855" spans="12:18" x14ac:dyDescent="0.25">
      <c r="L30855" t="s">
        <v>3681</v>
      </c>
      <c r="M30855" t="s">
        <v>28303</v>
      </c>
      <c r="N30855" t="s">
        <v>68109</v>
      </c>
      <c r="O30855" s="76" t="s">
        <v>4366</v>
      </c>
      <c r="P30855" s="82">
        <v>246</v>
      </c>
      <c r="Q30855" s="82" t="s">
        <v>97893</v>
      </c>
      <c r="R30855"/>
    </row>
    <row r="30856" spans="12:18" x14ac:dyDescent="0.25">
      <c r="L30856" t="s">
        <v>3681</v>
      </c>
      <c r="M30856" t="s">
        <v>13095</v>
      </c>
      <c r="N30856" t="s">
        <v>68110</v>
      </c>
      <c r="O30856" s="76" t="s">
        <v>4356</v>
      </c>
      <c r="P30856" s="82">
        <v>398</v>
      </c>
      <c r="Q30856" s="82" t="s">
        <v>97912</v>
      </c>
      <c r="R30856"/>
    </row>
    <row r="30857" spans="12:18" x14ac:dyDescent="0.25">
      <c r="L30857" t="s">
        <v>3681</v>
      </c>
      <c r="M30857" t="s">
        <v>31357</v>
      </c>
      <c r="N30857" t="s">
        <v>68111</v>
      </c>
      <c r="O30857" s="76" t="s">
        <v>4366</v>
      </c>
      <c r="P30857" s="82">
        <v>478</v>
      </c>
      <c r="Q30857" s="82" t="s">
        <v>97913</v>
      </c>
      <c r="R30857"/>
    </row>
    <row r="30858" spans="12:18" x14ac:dyDescent="0.25">
      <c r="L30858" t="s">
        <v>3681</v>
      </c>
      <c r="M30858" t="s">
        <v>25965</v>
      </c>
      <c r="N30858" t="s">
        <v>68112</v>
      </c>
      <c r="O30858" s="76" t="s">
        <v>4366</v>
      </c>
      <c r="P30858" s="82">
        <v>183</v>
      </c>
      <c r="Q30858" s="82" t="s">
        <v>97914</v>
      </c>
      <c r="R30858"/>
    </row>
    <row r="30859" spans="12:18" x14ac:dyDescent="0.25">
      <c r="L30859" t="s">
        <v>3681</v>
      </c>
      <c r="M30859" t="s">
        <v>28003</v>
      </c>
      <c r="N30859" t="s">
        <v>68113</v>
      </c>
      <c r="O30859" s="76" t="s">
        <v>4356</v>
      </c>
      <c r="P30859" s="82">
        <v>2002</v>
      </c>
      <c r="Q30859" s="82" t="s">
        <v>97915</v>
      </c>
      <c r="R30859"/>
    </row>
    <row r="30860" spans="12:18" x14ac:dyDescent="0.25">
      <c r="L30860" t="s">
        <v>3681</v>
      </c>
      <c r="M30860" t="s">
        <v>31351</v>
      </c>
      <c r="N30860" t="s">
        <v>68114</v>
      </c>
      <c r="O30860" s="76" t="s">
        <v>4356</v>
      </c>
      <c r="P30860" s="82">
        <v>5635</v>
      </c>
      <c r="Q30860" s="82" t="s">
        <v>97897</v>
      </c>
      <c r="R30860"/>
    </row>
    <row r="30861" spans="12:18" x14ac:dyDescent="0.25">
      <c r="L30861" t="s">
        <v>3681</v>
      </c>
      <c r="M30861" t="s">
        <v>28020</v>
      </c>
      <c r="N30861" t="s">
        <v>68115</v>
      </c>
      <c r="O30861" s="76" t="s">
        <v>4356</v>
      </c>
      <c r="P30861" s="82">
        <v>786</v>
      </c>
      <c r="Q30861" s="82" t="s">
        <v>97951</v>
      </c>
      <c r="R30861"/>
    </row>
    <row r="30862" spans="12:18" x14ac:dyDescent="0.25">
      <c r="L30862" t="s">
        <v>3681</v>
      </c>
      <c r="M30862" t="s">
        <v>25978</v>
      </c>
      <c r="N30862" t="s">
        <v>68116</v>
      </c>
      <c r="O30862" s="76" t="s">
        <v>4356</v>
      </c>
      <c r="P30862" s="82">
        <v>2365</v>
      </c>
      <c r="Q30862" s="82" t="s">
        <v>97954</v>
      </c>
      <c r="R30862"/>
    </row>
    <row r="30863" spans="12:18" x14ac:dyDescent="0.25">
      <c r="L30863" t="s">
        <v>3681</v>
      </c>
      <c r="M30863" t="s">
        <v>25979</v>
      </c>
      <c r="N30863" t="s">
        <v>68117</v>
      </c>
      <c r="O30863" s="76" t="s">
        <v>4356</v>
      </c>
      <c r="P30863" s="82">
        <v>846</v>
      </c>
      <c r="Q30863" s="82" t="s">
        <v>97958</v>
      </c>
      <c r="R30863"/>
    </row>
    <row r="30864" spans="12:18" x14ac:dyDescent="0.25">
      <c r="L30864" t="s">
        <v>3681</v>
      </c>
      <c r="M30864" t="s">
        <v>28336</v>
      </c>
      <c r="N30864" t="s">
        <v>68118</v>
      </c>
      <c r="O30864" s="76" t="s">
        <v>4356</v>
      </c>
      <c r="P30864" s="82">
        <v>1692</v>
      </c>
      <c r="Q30864" s="82" t="s">
        <v>98003</v>
      </c>
      <c r="R30864"/>
    </row>
    <row r="30865" spans="12:18" x14ac:dyDescent="0.25">
      <c r="L30865" t="s">
        <v>3681</v>
      </c>
      <c r="M30865" t="s">
        <v>31403</v>
      </c>
      <c r="N30865" t="s">
        <v>68119</v>
      </c>
      <c r="O30865" s="76" t="s">
        <v>4356</v>
      </c>
      <c r="P30865" s="82">
        <v>634</v>
      </c>
      <c r="Q30865" s="82" t="s">
        <v>98017</v>
      </c>
      <c r="R30865"/>
    </row>
    <row r="30866" spans="12:18" x14ac:dyDescent="0.25">
      <c r="L30866" t="s">
        <v>3681</v>
      </c>
      <c r="M30866" t="s">
        <v>30950</v>
      </c>
      <c r="N30866" t="s">
        <v>68120</v>
      </c>
      <c r="O30866" s="76" t="s">
        <v>4356</v>
      </c>
      <c r="P30866" s="82">
        <v>1171</v>
      </c>
      <c r="Q30866" s="82" t="s">
        <v>98018</v>
      </c>
      <c r="R30866"/>
    </row>
    <row r="30867" spans="12:18" x14ac:dyDescent="0.25">
      <c r="L30867" t="s">
        <v>3681</v>
      </c>
      <c r="M30867" t="s">
        <v>31412</v>
      </c>
      <c r="N30867" t="s">
        <v>68121</v>
      </c>
      <c r="O30867" s="76" t="s">
        <v>4356</v>
      </c>
      <c r="P30867" s="82">
        <v>583</v>
      </c>
      <c r="Q30867" s="82" t="s">
        <v>98031</v>
      </c>
      <c r="R30867"/>
    </row>
    <row r="30868" spans="12:18" x14ac:dyDescent="0.25">
      <c r="L30868" t="s">
        <v>3681</v>
      </c>
      <c r="M30868" t="s">
        <v>31384</v>
      </c>
      <c r="N30868" t="s">
        <v>68122</v>
      </c>
      <c r="O30868" s="76" t="s">
        <v>4366</v>
      </c>
      <c r="P30868" s="82">
        <v>359</v>
      </c>
      <c r="Q30868" s="82" t="s">
        <v>97974</v>
      </c>
      <c r="R30868"/>
    </row>
    <row r="30869" spans="12:18" x14ac:dyDescent="0.25">
      <c r="L30869" t="s">
        <v>3681</v>
      </c>
      <c r="M30869" t="s">
        <v>28328</v>
      </c>
      <c r="N30869" t="s">
        <v>68123</v>
      </c>
      <c r="O30869" s="76" t="s">
        <v>4356</v>
      </c>
      <c r="P30869" s="82">
        <v>747</v>
      </c>
      <c r="Q30869" s="82" t="s">
        <v>97975</v>
      </c>
      <c r="R30869"/>
    </row>
    <row r="30870" spans="12:18" x14ac:dyDescent="0.25">
      <c r="L30870" t="s">
        <v>3681</v>
      </c>
      <c r="M30870" t="s">
        <v>27992</v>
      </c>
      <c r="N30870" t="s">
        <v>68124</v>
      </c>
      <c r="O30870" s="76" t="s">
        <v>4356</v>
      </c>
      <c r="P30870" s="82">
        <v>584</v>
      </c>
      <c r="Q30870" s="82" t="s">
        <v>97895</v>
      </c>
      <c r="R30870"/>
    </row>
    <row r="30871" spans="12:18" x14ac:dyDescent="0.25">
      <c r="L30871" t="s">
        <v>3681</v>
      </c>
      <c r="M30871" t="s">
        <v>28309</v>
      </c>
      <c r="N30871" t="s">
        <v>68125</v>
      </c>
      <c r="O30871" s="76" t="s">
        <v>4356</v>
      </c>
      <c r="P30871" s="82">
        <v>732</v>
      </c>
      <c r="Q30871" s="82" t="s">
        <v>97904</v>
      </c>
      <c r="R30871"/>
    </row>
    <row r="30872" spans="12:18" x14ac:dyDescent="0.25">
      <c r="L30872" t="s">
        <v>3681</v>
      </c>
      <c r="M30872" t="s">
        <v>28012</v>
      </c>
      <c r="N30872" t="s">
        <v>68126</v>
      </c>
      <c r="O30872" s="76" t="s">
        <v>4366</v>
      </c>
      <c r="P30872" s="82">
        <v>167</v>
      </c>
      <c r="Q30872" s="82" t="s">
        <v>97927</v>
      </c>
      <c r="R30872"/>
    </row>
    <row r="30873" spans="12:18" x14ac:dyDescent="0.25">
      <c r="L30873" t="s">
        <v>3681</v>
      </c>
      <c r="M30873" t="s">
        <v>6604</v>
      </c>
      <c r="N30873" t="s">
        <v>68127</v>
      </c>
      <c r="O30873" s="76" t="s">
        <v>4356</v>
      </c>
      <c r="P30873" s="82">
        <v>1052</v>
      </c>
      <c r="Q30873" s="82" t="s">
        <v>98020</v>
      </c>
      <c r="R30873"/>
    </row>
    <row r="30874" spans="12:18" x14ac:dyDescent="0.25">
      <c r="L30874" t="s">
        <v>3681</v>
      </c>
      <c r="M30874" t="s">
        <v>28345</v>
      </c>
      <c r="N30874" t="s">
        <v>68128</v>
      </c>
      <c r="O30874" s="76" t="s">
        <v>4366</v>
      </c>
      <c r="P30874" s="82">
        <v>278</v>
      </c>
      <c r="Q30874" s="82" t="s">
        <v>98030</v>
      </c>
      <c r="R30874"/>
    </row>
    <row r="30875" spans="12:18" x14ac:dyDescent="0.25">
      <c r="L30875" t="s">
        <v>3681</v>
      </c>
      <c r="M30875" t="s">
        <v>28082</v>
      </c>
      <c r="N30875" t="s">
        <v>68129</v>
      </c>
      <c r="O30875" s="76" t="s">
        <v>4356</v>
      </c>
      <c r="P30875" s="82">
        <v>2021</v>
      </c>
      <c r="Q30875" s="82" t="s">
        <v>98096</v>
      </c>
      <c r="R30875"/>
    </row>
    <row r="30876" spans="12:18" x14ac:dyDescent="0.25">
      <c r="L30876" t="s">
        <v>3681</v>
      </c>
      <c r="M30876" t="s">
        <v>31442</v>
      </c>
      <c r="N30876" t="s">
        <v>68130</v>
      </c>
      <c r="O30876" s="76" t="s">
        <v>4356</v>
      </c>
      <c r="P30876" s="82">
        <v>872</v>
      </c>
      <c r="Q30876" s="82" t="s">
        <v>98104</v>
      </c>
      <c r="R30876"/>
    </row>
    <row r="30877" spans="12:18" x14ac:dyDescent="0.25">
      <c r="L30877" t="s">
        <v>3681</v>
      </c>
      <c r="M30877" t="s">
        <v>28379</v>
      </c>
      <c r="N30877" t="s">
        <v>68131</v>
      </c>
      <c r="O30877" s="76" t="s">
        <v>4366</v>
      </c>
      <c r="P30877" s="82">
        <v>128</v>
      </c>
      <c r="Q30877" s="82" t="s">
        <v>98112</v>
      </c>
      <c r="R30877"/>
    </row>
    <row r="30878" spans="12:18" x14ac:dyDescent="0.25">
      <c r="L30878" t="s">
        <v>3681</v>
      </c>
      <c r="M30878" t="s">
        <v>28017</v>
      </c>
      <c r="N30878" t="s">
        <v>68132</v>
      </c>
      <c r="O30878" s="76" t="s">
        <v>4366</v>
      </c>
      <c r="P30878" s="82">
        <v>484</v>
      </c>
      <c r="Q30878" s="82" t="s">
        <v>97939</v>
      </c>
      <c r="R30878"/>
    </row>
    <row r="30879" spans="12:18" x14ac:dyDescent="0.25">
      <c r="L30879" t="s">
        <v>3681</v>
      </c>
      <c r="M30879" t="s">
        <v>13902</v>
      </c>
      <c r="N30879" t="s">
        <v>68133</v>
      </c>
      <c r="O30879" s="76" t="s">
        <v>4366</v>
      </c>
      <c r="P30879" s="82">
        <v>129</v>
      </c>
      <c r="Q30879" s="82" t="s">
        <v>97955</v>
      </c>
      <c r="R30879"/>
    </row>
    <row r="30880" spans="12:18" x14ac:dyDescent="0.25">
      <c r="L30880" t="s">
        <v>3681</v>
      </c>
      <c r="M30880" t="s">
        <v>31373</v>
      </c>
      <c r="N30880" t="s">
        <v>68134</v>
      </c>
      <c r="O30880" s="76" t="s">
        <v>4366</v>
      </c>
      <c r="P30880" s="82">
        <v>448</v>
      </c>
      <c r="Q30880" s="82" t="s">
        <v>97957</v>
      </c>
      <c r="R30880"/>
    </row>
    <row r="30881" spans="12:18" x14ac:dyDescent="0.25">
      <c r="L30881" t="s">
        <v>3681</v>
      </c>
      <c r="M30881" t="s">
        <v>31379</v>
      </c>
      <c r="N30881" t="s">
        <v>68135</v>
      </c>
      <c r="O30881" s="76" t="s">
        <v>4366</v>
      </c>
      <c r="P30881" s="82">
        <v>58</v>
      </c>
      <c r="Q30881" s="82" t="s">
        <v>97969</v>
      </c>
      <c r="R30881"/>
    </row>
    <row r="30882" spans="12:18" x14ac:dyDescent="0.25">
      <c r="L30882" t="s">
        <v>3681</v>
      </c>
      <c r="M30882" t="s">
        <v>25982</v>
      </c>
      <c r="N30882" t="s">
        <v>68136</v>
      </c>
      <c r="O30882" s="76" t="s">
        <v>4356</v>
      </c>
      <c r="P30882" s="82">
        <v>1999</v>
      </c>
      <c r="Q30882" s="82" t="s">
        <v>97976</v>
      </c>
      <c r="R30882"/>
    </row>
    <row r="30883" spans="12:18" x14ac:dyDescent="0.25">
      <c r="L30883" t="s">
        <v>3681</v>
      </c>
      <c r="M30883" t="s">
        <v>31385</v>
      </c>
      <c r="N30883" t="s">
        <v>68137</v>
      </c>
      <c r="O30883" s="76" t="s">
        <v>4366</v>
      </c>
      <c r="P30883" s="82">
        <v>147</v>
      </c>
      <c r="Q30883" s="82" t="s">
        <v>97977</v>
      </c>
      <c r="R30883"/>
    </row>
    <row r="30884" spans="12:18" x14ac:dyDescent="0.25">
      <c r="L30884" t="s">
        <v>3681</v>
      </c>
      <c r="M30884" t="s">
        <v>28037</v>
      </c>
      <c r="N30884" t="s">
        <v>68138</v>
      </c>
      <c r="O30884" s="76" t="s">
        <v>4356</v>
      </c>
      <c r="P30884" s="82">
        <v>834</v>
      </c>
      <c r="Q30884" s="82" t="s">
        <v>97978</v>
      </c>
      <c r="R30884"/>
    </row>
    <row r="30885" spans="12:18" x14ac:dyDescent="0.25">
      <c r="L30885" t="s">
        <v>3681</v>
      </c>
      <c r="M30885" t="s">
        <v>25954</v>
      </c>
      <c r="N30885" t="s">
        <v>68139</v>
      </c>
      <c r="O30885" s="76" t="s">
        <v>4356</v>
      </c>
      <c r="P30885" s="82">
        <v>2655</v>
      </c>
      <c r="Q30885" s="82" t="s">
        <v>97877</v>
      </c>
      <c r="R30885"/>
    </row>
    <row r="30886" spans="12:18" x14ac:dyDescent="0.25">
      <c r="L30886" t="s">
        <v>3681</v>
      </c>
      <c r="M30886" t="s">
        <v>25983</v>
      </c>
      <c r="N30886" t="s">
        <v>68140</v>
      </c>
      <c r="O30886" s="76" t="s">
        <v>4366</v>
      </c>
      <c r="P30886" s="82">
        <v>300</v>
      </c>
      <c r="Q30886" s="82" t="s">
        <v>97979</v>
      </c>
      <c r="R30886"/>
    </row>
    <row r="30887" spans="12:18" x14ac:dyDescent="0.25">
      <c r="L30887" t="s">
        <v>3681</v>
      </c>
      <c r="M30887" t="s">
        <v>28330</v>
      </c>
      <c r="N30887" t="s">
        <v>68141</v>
      </c>
      <c r="O30887" s="76" t="s">
        <v>4366</v>
      </c>
      <c r="P30887" s="82">
        <v>161</v>
      </c>
      <c r="Q30887" s="82" t="s">
        <v>97980</v>
      </c>
      <c r="R30887"/>
    </row>
    <row r="30888" spans="12:18" x14ac:dyDescent="0.25">
      <c r="L30888" t="s">
        <v>3681</v>
      </c>
      <c r="M30888" t="s">
        <v>25984</v>
      </c>
      <c r="N30888" t="s">
        <v>68142</v>
      </c>
      <c r="O30888" s="76" t="s">
        <v>4366</v>
      </c>
      <c r="P30888" s="82">
        <v>392</v>
      </c>
      <c r="Q30888" s="82" t="s">
        <v>97981</v>
      </c>
      <c r="R30888"/>
    </row>
    <row r="30889" spans="12:18" x14ac:dyDescent="0.25">
      <c r="L30889" t="s">
        <v>3681</v>
      </c>
      <c r="M30889" t="s">
        <v>25985</v>
      </c>
      <c r="N30889" t="s">
        <v>68143</v>
      </c>
      <c r="O30889" s="76" t="s">
        <v>4356</v>
      </c>
      <c r="P30889" s="82">
        <v>684</v>
      </c>
      <c r="Q30889" s="82" t="s">
        <v>97982</v>
      </c>
      <c r="R30889"/>
    </row>
    <row r="30890" spans="12:18" x14ac:dyDescent="0.25">
      <c r="L30890" t="s">
        <v>3681</v>
      </c>
      <c r="M30890" t="s">
        <v>25986</v>
      </c>
      <c r="N30890" t="s">
        <v>68144</v>
      </c>
      <c r="O30890" s="76" t="s">
        <v>4356</v>
      </c>
      <c r="P30890" s="82">
        <v>1358</v>
      </c>
      <c r="Q30890" s="82" t="s">
        <v>97983</v>
      </c>
      <c r="R30890"/>
    </row>
    <row r="30891" spans="12:18" x14ac:dyDescent="0.25">
      <c r="L30891" t="s">
        <v>3681</v>
      </c>
      <c r="M30891" t="s">
        <v>28039</v>
      </c>
      <c r="N30891" t="s">
        <v>68145</v>
      </c>
      <c r="O30891" s="76" t="s">
        <v>4366</v>
      </c>
      <c r="P30891" s="82">
        <v>142</v>
      </c>
      <c r="Q30891" s="82" t="s">
        <v>97984</v>
      </c>
      <c r="R30891"/>
    </row>
    <row r="30892" spans="12:18" x14ac:dyDescent="0.25">
      <c r="L30892" t="s">
        <v>3681</v>
      </c>
      <c r="M30892" t="s">
        <v>25987</v>
      </c>
      <c r="N30892" t="s">
        <v>68146</v>
      </c>
      <c r="O30892" s="76" t="s">
        <v>4356</v>
      </c>
      <c r="P30892" s="82">
        <v>509</v>
      </c>
      <c r="Q30892" s="82" t="s">
        <v>97985</v>
      </c>
      <c r="R30892"/>
    </row>
    <row r="30893" spans="12:18" x14ac:dyDescent="0.25">
      <c r="L30893" t="s">
        <v>3681</v>
      </c>
      <c r="M30893" t="s">
        <v>31386</v>
      </c>
      <c r="N30893" t="s">
        <v>68147</v>
      </c>
      <c r="O30893" s="76" t="s">
        <v>4366</v>
      </c>
      <c r="P30893" s="82">
        <v>157</v>
      </c>
      <c r="Q30893" s="82" t="s">
        <v>97986</v>
      </c>
      <c r="R30893"/>
    </row>
    <row r="30894" spans="12:18" x14ac:dyDescent="0.25">
      <c r="L30894" t="s">
        <v>3681</v>
      </c>
      <c r="M30894" t="s">
        <v>28041</v>
      </c>
      <c r="N30894" t="s">
        <v>68148</v>
      </c>
      <c r="O30894" s="76" t="s">
        <v>4356</v>
      </c>
      <c r="P30894" s="82">
        <v>635</v>
      </c>
      <c r="Q30894" s="82" t="s">
        <v>97987</v>
      </c>
      <c r="R30894"/>
    </row>
    <row r="30895" spans="12:18" x14ac:dyDescent="0.25">
      <c r="L30895" t="s">
        <v>3681</v>
      </c>
      <c r="M30895" t="s">
        <v>25988</v>
      </c>
      <c r="N30895" t="s">
        <v>68149</v>
      </c>
      <c r="O30895" s="76" t="s">
        <v>4356</v>
      </c>
      <c r="P30895" s="82">
        <v>2671</v>
      </c>
      <c r="Q30895" s="82" t="s">
        <v>97988</v>
      </c>
      <c r="R30895"/>
    </row>
    <row r="30896" spans="12:18" x14ac:dyDescent="0.25">
      <c r="L30896" t="s">
        <v>3681</v>
      </c>
      <c r="M30896" t="s">
        <v>31388</v>
      </c>
      <c r="N30896" t="s">
        <v>68150</v>
      </c>
      <c r="O30896" s="76" t="s">
        <v>4356</v>
      </c>
      <c r="P30896" s="82">
        <v>532</v>
      </c>
      <c r="Q30896" s="82" t="s">
        <v>97989</v>
      </c>
      <c r="R30896"/>
    </row>
    <row r="30897" spans="12:18" x14ac:dyDescent="0.25">
      <c r="L30897" t="s">
        <v>3681</v>
      </c>
      <c r="M30897" t="s">
        <v>25989</v>
      </c>
      <c r="N30897" t="s">
        <v>68151</v>
      </c>
      <c r="O30897" s="76" t="s">
        <v>4366</v>
      </c>
      <c r="P30897" s="82">
        <v>256</v>
      </c>
      <c r="Q30897" s="82" t="s">
        <v>97990</v>
      </c>
      <c r="R30897"/>
    </row>
    <row r="30898" spans="12:18" x14ac:dyDescent="0.25">
      <c r="L30898" t="s">
        <v>3681</v>
      </c>
      <c r="M30898" t="s">
        <v>28043</v>
      </c>
      <c r="N30898" t="s">
        <v>68152</v>
      </c>
      <c r="O30898" s="76" t="s">
        <v>4366</v>
      </c>
      <c r="P30898" s="82">
        <v>154</v>
      </c>
      <c r="Q30898" s="82" t="s">
        <v>97991</v>
      </c>
      <c r="R30898"/>
    </row>
    <row r="30899" spans="12:18" x14ac:dyDescent="0.25">
      <c r="L30899" t="s">
        <v>3681</v>
      </c>
      <c r="M30899" t="s">
        <v>28354</v>
      </c>
      <c r="N30899" t="s">
        <v>68153</v>
      </c>
      <c r="O30899" s="76" t="s">
        <v>4356</v>
      </c>
      <c r="P30899" s="82">
        <v>760</v>
      </c>
      <c r="Q30899" s="82" t="s">
        <v>98045</v>
      </c>
      <c r="R30899"/>
    </row>
    <row r="30900" spans="12:18" x14ac:dyDescent="0.25">
      <c r="L30900" t="s">
        <v>3681</v>
      </c>
      <c r="M30900" t="s">
        <v>4512</v>
      </c>
      <c r="N30900" t="s">
        <v>68154</v>
      </c>
      <c r="O30900" s="76" t="s">
        <v>4356</v>
      </c>
      <c r="P30900" s="82">
        <v>877</v>
      </c>
      <c r="Q30900" s="82" t="s">
        <v>97992</v>
      </c>
      <c r="R30900"/>
    </row>
    <row r="30901" spans="12:18" x14ac:dyDescent="0.25">
      <c r="L30901" t="s">
        <v>3681</v>
      </c>
      <c r="M30901" t="s">
        <v>28045</v>
      </c>
      <c r="N30901" t="s">
        <v>68155</v>
      </c>
      <c r="O30901" s="76" t="s">
        <v>4366</v>
      </c>
      <c r="P30901" s="82">
        <v>258</v>
      </c>
      <c r="Q30901" s="82" t="s">
        <v>97993</v>
      </c>
      <c r="R30901"/>
    </row>
    <row r="30902" spans="12:18" x14ac:dyDescent="0.25">
      <c r="L30902" t="s">
        <v>3681</v>
      </c>
      <c r="M30902" t="s">
        <v>28008</v>
      </c>
      <c r="N30902" t="s">
        <v>68156</v>
      </c>
      <c r="O30902" s="76" t="s">
        <v>4356</v>
      </c>
      <c r="P30902" s="82">
        <v>8519</v>
      </c>
      <c r="Q30902" s="82" t="s">
        <v>97918</v>
      </c>
      <c r="R30902"/>
    </row>
    <row r="30903" spans="12:18" x14ac:dyDescent="0.25">
      <c r="L30903" t="s">
        <v>3681</v>
      </c>
      <c r="M30903" t="s">
        <v>25990</v>
      </c>
      <c r="N30903" t="s">
        <v>68157</v>
      </c>
      <c r="O30903" s="76" t="s">
        <v>4356</v>
      </c>
      <c r="P30903" s="82">
        <v>2818</v>
      </c>
      <c r="Q30903" s="82" t="s">
        <v>97994</v>
      </c>
      <c r="R30903"/>
    </row>
    <row r="30904" spans="12:18" x14ac:dyDescent="0.25">
      <c r="L30904" t="s">
        <v>3681</v>
      </c>
      <c r="M30904" t="s">
        <v>28047</v>
      </c>
      <c r="N30904" t="s">
        <v>68158</v>
      </c>
      <c r="O30904" s="76" t="s">
        <v>4356</v>
      </c>
      <c r="P30904" s="82">
        <v>1011</v>
      </c>
      <c r="Q30904" s="82" t="s">
        <v>97995</v>
      </c>
      <c r="R30904"/>
    </row>
    <row r="30905" spans="12:18" x14ac:dyDescent="0.25">
      <c r="L30905" t="s">
        <v>3681</v>
      </c>
      <c r="M30905" t="s">
        <v>19489</v>
      </c>
      <c r="N30905" t="s">
        <v>68159</v>
      </c>
      <c r="O30905" s="76" t="s">
        <v>4356</v>
      </c>
      <c r="P30905" s="82">
        <v>6213</v>
      </c>
      <c r="Q30905" s="82" t="s">
        <v>97996</v>
      </c>
      <c r="R30905"/>
    </row>
    <row r="30906" spans="12:18" x14ac:dyDescent="0.25">
      <c r="L30906" t="s">
        <v>3681</v>
      </c>
      <c r="M30906" t="s">
        <v>28333</v>
      </c>
      <c r="N30906" t="s">
        <v>68160</v>
      </c>
      <c r="O30906" s="76" t="s">
        <v>4366</v>
      </c>
      <c r="P30906" s="82">
        <v>507</v>
      </c>
      <c r="Q30906" s="82" t="s">
        <v>97997</v>
      </c>
      <c r="R30906"/>
    </row>
    <row r="30907" spans="12:18" x14ac:dyDescent="0.25">
      <c r="L30907" t="s">
        <v>3681</v>
      </c>
      <c r="M30907" t="s">
        <v>31391</v>
      </c>
      <c r="N30907" t="s">
        <v>68161</v>
      </c>
      <c r="O30907" s="76" t="s">
        <v>4356</v>
      </c>
      <c r="P30907" s="82">
        <v>859</v>
      </c>
      <c r="Q30907" s="82" t="s">
        <v>97998</v>
      </c>
      <c r="R30907"/>
    </row>
    <row r="30908" spans="12:18" x14ac:dyDescent="0.25">
      <c r="L30908" t="s">
        <v>3681</v>
      </c>
      <c r="M30908" t="s">
        <v>30941</v>
      </c>
      <c r="N30908" t="s">
        <v>68162</v>
      </c>
      <c r="O30908" s="76" t="s">
        <v>4366</v>
      </c>
      <c r="P30908" s="82">
        <v>188</v>
      </c>
      <c r="Q30908" s="82" t="s">
        <v>97999</v>
      </c>
      <c r="R30908"/>
    </row>
    <row r="30909" spans="12:18" x14ac:dyDescent="0.25">
      <c r="L30909" t="s">
        <v>3681</v>
      </c>
      <c r="M30909" t="s">
        <v>25991</v>
      </c>
      <c r="N30909" t="s">
        <v>68163</v>
      </c>
      <c r="O30909" s="76" t="s">
        <v>4356</v>
      </c>
      <c r="P30909" s="82">
        <v>5046</v>
      </c>
      <c r="Q30909" s="82" t="s">
        <v>98000</v>
      </c>
      <c r="R30909"/>
    </row>
    <row r="30910" spans="12:18" x14ac:dyDescent="0.25">
      <c r="L30910" t="s">
        <v>3681</v>
      </c>
      <c r="M30910" t="s">
        <v>25992</v>
      </c>
      <c r="N30910" t="s">
        <v>68164</v>
      </c>
      <c r="O30910" s="76" t="s">
        <v>4366</v>
      </c>
      <c r="P30910" s="82">
        <v>302</v>
      </c>
      <c r="Q30910" s="82" t="s">
        <v>98001</v>
      </c>
      <c r="R30910"/>
    </row>
    <row r="30911" spans="12:18" x14ac:dyDescent="0.25">
      <c r="L30911" t="s">
        <v>3681</v>
      </c>
      <c r="M30911" t="s">
        <v>25993</v>
      </c>
      <c r="N30911" t="s">
        <v>68165</v>
      </c>
      <c r="O30911" s="76" t="s">
        <v>4356</v>
      </c>
      <c r="P30911" s="82">
        <v>382</v>
      </c>
      <c r="Q30911" s="82" t="s">
        <v>98002</v>
      </c>
      <c r="R30911"/>
    </row>
    <row r="30912" spans="12:18" x14ac:dyDescent="0.25">
      <c r="L30912" t="s">
        <v>3681</v>
      </c>
      <c r="M30912" t="s">
        <v>25994</v>
      </c>
      <c r="N30912" t="s">
        <v>68166</v>
      </c>
      <c r="O30912" s="76" t="s">
        <v>4356</v>
      </c>
      <c r="P30912" s="82">
        <v>1713</v>
      </c>
      <c r="Q30912" s="82" t="s">
        <v>98005</v>
      </c>
      <c r="R30912"/>
    </row>
    <row r="30913" spans="12:18" x14ac:dyDescent="0.25">
      <c r="L30913" t="s">
        <v>3681</v>
      </c>
      <c r="M30913" t="s">
        <v>28338</v>
      </c>
      <c r="N30913" t="s">
        <v>68167</v>
      </c>
      <c r="O30913" s="76" t="s">
        <v>4366</v>
      </c>
      <c r="P30913" s="82">
        <v>513</v>
      </c>
      <c r="Q30913" s="82" t="s">
        <v>98006</v>
      </c>
      <c r="R30913"/>
    </row>
    <row r="30914" spans="12:18" x14ac:dyDescent="0.25">
      <c r="L30914" t="s">
        <v>3681</v>
      </c>
      <c r="M30914" t="s">
        <v>25995</v>
      </c>
      <c r="N30914" t="s">
        <v>68168</v>
      </c>
      <c r="O30914" s="76" t="s">
        <v>4374</v>
      </c>
      <c r="P30914" s="82">
        <v>58707</v>
      </c>
      <c r="Q30914" s="82" t="s">
        <v>72645</v>
      </c>
      <c r="R30914"/>
    </row>
    <row r="30915" spans="12:18" x14ac:dyDescent="0.25">
      <c r="L30915" t="s">
        <v>3681</v>
      </c>
      <c r="M30915" t="s">
        <v>30947</v>
      </c>
      <c r="N30915" t="s">
        <v>68169</v>
      </c>
      <c r="O30915" s="76" t="s">
        <v>4356</v>
      </c>
      <c r="P30915" s="82">
        <v>5541</v>
      </c>
      <c r="Q30915" s="82" t="s">
        <v>98007</v>
      </c>
      <c r="R30915"/>
    </row>
    <row r="30916" spans="12:18" x14ac:dyDescent="0.25">
      <c r="L30916" t="s">
        <v>3681</v>
      </c>
      <c r="M30916" t="s">
        <v>28341</v>
      </c>
      <c r="N30916" t="s">
        <v>68170</v>
      </c>
      <c r="O30916" s="76" t="s">
        <v>4366</v>
      </c>
      <c r="P30916" s="82">
        <v>95</v>
      </c>
      <c r="Q30916" s="82" t="s">
        <v>98009</v>
      </c>
      <c r="R30916"/>
    </row>
    <row r="30917" spans="12:18" x14ac:dyDescent="0.25">
      <c r="L30917" t="s">
        <v>3681</v>
      </c>
      <c r="M30917" t="s">
        <v>31395</v>
      </c>
      <c r="N30917" t="s">
        <v>68171</v>
      </c>
      <c r="O30917" s="76" t="s">
        <v>4366</v>
      </c>
      <c r="P30917" s="82">
        <v>261</v>
      </c>
      <c r="Q30917" s="82" t="s">
        <v>98010</v>
      </c>
      <c r="R30917"/>
    </row>
    <row r="30918" spans="12:18" x14ac:dyDescent="0.25">
      <c r="L30918" t="s">
        <v>3681</v>
      </c>
      <c r="M30918" t="s">
        <v>28055</v>
      </c>
      <c r="N30918" t="s">
        <v>68172</v>
      </c>
      <c r="O30918" s="76" t="s">
        <v>4366</v>
      </c>
      <c r="P30918" s="82">
        <v>273</v>
      </c>
      <c r="Q30918" s="82" t="s">
        <v>98011</v>
      </c>
      <c r="R30918"/>
    </row>
    <row r="30919" spans="12:18" x14ac:dyDescent="0.25">
      <c r="L30919" t="s">
        <v>3681</v>
      </c>
      <c r="M30919" t="s">
        <v>31397</v>
      </c>
      <c r="N30919" t="s">
        <v>68173</v>
      </c>
      <c r="O30919" s="76" t="s">
        <v>4356</v>
      </c>
      <c r="P30919" s="82">
        <v>1747</v>
      </c>
      <c r="Q30919" s="82" t="s">
        <v>98012</v>
      </c>
      <c r="R30919"/>
    </row>
    <row r="30920" spans="12:18" x14ac:dyDescent="0.25">
      <c r="L30920" t="s">
        <v>3681</v>
      </c>
      <c r="M30920" t="s">
        <v>31399</v>
      </c>
      <c r="N30920" t="s">
        <v>68174</v>
      </c>
      <c r="O30920" s="76" t="s">
        <v>4374</v>
      </c>
      <c r="P30920" s="82">
        <v>10267</v>
      </c>
      <c r="Q30920" s="82" t="s">
        <v>98013</v>
      </c>
      <c r="R30920"/>
    </row>
    <row r="30921" spans="12:18" x14ac:dyDescent="0.25">
      <c r="L30921" t="s">
        <v>3681</v>
      </c>
      <c r="M30921" t="s">
        <v>31401</v>
      </c>
      <c r="N30921" t="s">
        <v>68175</v>
      </c>
      <c r="O30921" s="76" t="s">
        <v>4356</v>
      </c>
      <c r="P30921" s="82">
        <v>369</v>
      </c>
      <c r="Q30921" s="82" t="s">
        <v>98014</v>
      </c>
      <c r="R30921"/>
    </row>
    <row r="30922" spans="12:18" x14ac:dyDescent="0.25">
      <c r="L30922" t="s">
        <v>3681</v>
      </c>
      <c r="M30922" t="s">
        <v>25997</v>
      </c>
      <c r="N30922" t="s">
        <v>68176</v>
      </c>
      <c r="O30922" s="76" t="s">
        <v>4356</v>
      </c>
      <c r="P30922" s="82">
        <v>1006</v>
      </c>
      <c r="Q30922" s="82" t="s">
        <v>98015</v>
      </c>
      <c r="R30922"/>
    </row>
    <row r="30923" spans="12:18" x14ac:dyDescent="0.25">
      <c r="L30923" t="s">
        <v>3681</v>
      </c>
      <c r="M30923" t="s">
        <v>14931</v>
      </c>
      <c r="N30923" t="s">
        <v>68177</v>
      </c>
      <c r="O30923" s="76" t="s">
        <v>4366</v>
      </c>
      <c r="P30923" s="82">
        <v>74</v>
      </c>
      <c r="Q30923" s="82" t="s">
        <v>98016</v>
      </c>
      <c r="R30923"/>
    </row>
    <row r="30924" spans="12:18" x14ac:dyDescent="0.25">
      <c r="L30924" t="s">
        <v>3681</v>
      </c>
      <c r="M30924" t="s">
        <v>13920</v>
      </c>
      <c r="N30924" t="s">
        <v>68178</v>
      </c>
      <c r="O30924" s="76" t="s">
        <v>4366</v>
      </c>
      <c r="P30924" s="82">
        <v>327</v>
      </c>
      <c r="Q30924" s="82" t="s">
        <v>98019</v>
      </c>
      <c r="R30924"/>
    </row>
    <row r="30925" spans="12:18" x14ac:dyDescent="0.25">
      <c r="L30925" t="s">
        <v>3681</v>
      </c>
      <c r="M30925" t="s">
        <v>28005</v>
      </c>
      <c r="N30925" t="s">
        <v>68179</v>
      </c>
      <c r="O30925" s="76" t="s">
        <v>4356</v>
      </c>
      <c r="P30925" s="82">
        <v>966</v>
      </c>
      <c r="Q30925" s="82" t="s">
        <v>97917</v>
      </c>
      <c r="R30925"/>
    </row>
    <row r="30926" spans="12:18" x14ac:dyDescent="0.25">
      <c r="L30926" t="s">
        <v>3681</v>
      </c>
      <c r="M30926" t="s">
        <v>25996</v>
      </c>
      <c r="N30926" t="s">
        <v>68180</v>
      </c>
      <c r="O30926" s="76" t="s">
        <v>4356</v>
      </c>
      <c r="P30926" s="82">
        <v>2405</v>
      </c>
      <c r="Q30926" s="82" t="s">
        <v>98008</v>
      </c>
      <c r="R30926"/>
    </row>
    <row r="30927" spans="12:18" x14ac:dyDescent="0.25">
      <c r="L30927" t="s">
        <v>3681</v>
      </c>
      <c r="M30927" t="s">
        <v>28057</v>
      </c>
      <c r="N30927" t="s">
        <v>68181</v>
      </c>
      <c r="O30927" s="76" t="s">
        <v>4366</v>
      </c>
      <c r="P30927" s="82">
        <v>206</v>
      </c>
      <c r="Q30927" s="82" t="s">
        <v>98021</v>
      </c>
      <c r="R30927"/>
    </row>
    <row r="30928" spans="12:18" x14ac:dyDescent="0.25">
      <c r="L30928" t="s">
        <v>3681</v>
      </c>
      <c r="M30928" t="s">
        <v>30952</v>
      </c>
      <c r="N30928" t="s">
        <v>68182</v>
      </c>
      <c r="O30928" s="76" t="s">
        <v>4356</v>
      </c>
      <c r="P30928" s="82">
        <v>2001</v>
      </c>
      <c r="Q30928" s="82" t="s">
        <v>98022</v>
      </c>
      <c r="R30928"/>
    </row>
    <row r="30929" spans="12:18" x14ac:dyDescent="0.25">
      <c r="L30929" t="s">
        <v>3681</v>
      </c>
      <c r="M30929" t="s">
        <v>28059</v>
      </c>
      <c r="N30929" t="s">
        <v>68183</v>
      </c>
      <c r="O30929" s="76" t="s">
        <v>4356</v>
      </c>
      <c r="P30929" s="82">
        <v>370</v>
      </c>
      <c r="Q30929" s="82" t="s">
        <v>98023</v>
      </c>
      <c r="R30929"/>
    </row>
    <row r="30930" spans="12:18" x14ac:dyDescent="0.25">
      <c r="L30930" t="s">
        <v>3681</v>
      </c>
      <c r="M30930" t="s">
        <v>31407</v>
      </c>
      <c r="N30930" t="s">
        <v>68184</v>
      </c>
      <c r="O30930" s="76" t="s">
        <v>4356</v>
      </c>
      <c r="P30930" s="82">
        <v>2179</v>
      </c>
      <c r="Q30930" s="82" t="s">
        <v>98024</v>
      </c>
      <c r="R30930"/>
    </row>
    <row r="30931" spans="12:18" x14ac:dyDescent="0.25">
      <c r="L30931" t="s">
        <v>3681</v>
      </c>
      <c r="M30931" t="s">
        <v>28343</v>
      </c>
      <c r="N30931" t="s">
        <v>68185</v>
      </c>
      <c r="O30931" s="76" t="s">
        <v>4366</v>
      </c>
      <c r="P30931" s="82">
        <v>949</v>
      </c>
      <c r="Q30931" s="82" t="s">
        <v>98025</v>
      </c>
      <c r="R30931"/>
    </row>
    <row r="30932" spans="12:18" x14ac:dyDescent="0.25">
      <c r="L30932" t="s">
        <v>3681</v>
      </c>
      <c r="M30932" t="s">
        <v>30954</v>
      </c>
      <c r="N30932" t="s">
        <v>68186</v>
      </c>
      <c r="O30932" s="76" t="s">
        <v>4366</v>
      </c>
      <c r="P30932" s="82">
        <v>185</v>
      </c>
      <c r="Q30932" s="82" t="s">
        <v>98026</v>
      </c>
      <c r="R30932"/>
    </row>
    <row r="30933" spans="12:18" x14ac:dyDescent="0.25">
      <c r="L30933" t="s">
        <v>3681</v>
      </c>
      <c r="M30933" t="s">
        <v>30955</v>
      </c>
      <c r="N30933" t="s">
        <v>68187</v>
      </c>
      <c r="O30933" s="76" t="s">
        <v>4356</v>
      </c>
      <c r="P30933" s="82">
        <v>606</v>
      </c>
      <c r="Q30933" s="82" t="s">
        <v>98027</v>
      </c>
      <c r="R30933"/>
    </row>
    <row r="30934" spans="12:18" x14ac:dyDescent="0.25">
      <c r="L30934" t="s">
        <v>3681</v>
      </c>
      <c r="M30934" t="s">
        <v>25998</v>
      </c>
      <c r="N30934" t="s">
        <v>68188</v>
      </c>
      <c r="O30934" s="76" t="s">
        <v>4366</v>
      </c>
      <c r="P30934" s="82">
        <v>61</v>
      </c>
      <c r="Q30934" s="82" t="s">
        <v>98028</v>
      </c>
      <c r="R30934"/>
    </row>
    <row r="30935" spans="12:18" x14ac:dyDescent="0.25">
      <c r="L30935" t="s">
        <v>3681</v>
      </c>
      <c r="M30935" t="s">
        <v>31410</v>
      </c>
      <c r="N30935" t="s">
        <v>68189</v>
      </c>
      <c r="O30935" s="76" t="s">
        <v>4356</v>
      </c>
      <c r="P30935" s="82">
        <v>368</v>
      </c>
      <c r="Q30935" s="82" t="s">
        <v>98029</v>
      </c>
      <c r="R30935"/>
    </row>
    <row r="30936" spans="12:18" x14ac:dyDescent="0.25">
      <c r="L30936" t="s">
        <v>3681</v>
      </c>
      <c r="M30936" t="s">
        <v>31414</v>
      </c>
      <c r="N30936" t="s">
        <v>68190</v>
      </c>
      <c r="O30936" s="76" t="s">
        <v>4366</v>
      </c>
      <c r="P30936" s="82">
        <v>860</v>
      </c>
      <c r="Q30936" s="82" t="s">
        <v>98032</v>
      </c>
      <c r="R30936"/>
    </row>
    <row r="30937" spans="12:18" x14ac:dyDescent="0.25">
      <c r="L30937" t="s">
        <v>3681</v>
      </c>
      <c r="M30937" t="s">
        <v>13075</v>
      </c>
      <c r="N30937" t="s">
        <v>68191</v>
      </c>
      <c r="O30937" s="76" t="s">
        <v>4356</v>
      </c>
      <c r="P30937" s="82">
        <v>708</v>
      </c>
      <c r="Q30937" s="82" t="s">
        <v>98033</v>
      </c>
      <c r="R30937"/>
    </row>
    <row r="30938" spans="12:18" x14ac:dyDescent="0.25">
      <c r="L30938" t="s">
        <v>3681</v>
      </c>
      <c r="M30938" t="s">
        <v>26006</v>
      </c>
      <c r="N30938" t="s">
        <v>68192</v>
      </c>
      <c r="O30938" s="76" t="s">
        <v>4356</v>
      </c>
      <c r="P30938" s="82">
        <v>1461</v>
      </c>
      <c r="Q30938" s="82" t="s">
        <v>98082</v>
      </c>
      <c r="R30938"/>
    </row>
    <row r="30939" spans="12:18" x14ac:dyDescent="0.25">
      <c r="L30939" t="s">
        <v>3681</v>
      </c>
      <c r="M30939" t="s">
        <v>12719</v>
      </c>
      <c r="N30939" t="s">
        <v>68193</v>
      </c>
      <c r="O30939" s="76" t="s">
        <v>4356</v>
      </c>
      <c r="P30939" s="82">
        <v>329</v>
      </c>
      <c r="Q30939" s="82" t="s">
        <v>98083</v>
      </c>
      <c r="R30939"/>
    </row>
    <row r="30940" spans="12:18" x14ac:dyDescent="0.25">
      <c r="L30940" t="s">
        <v>3681</v>
      </c>
      <c r="M30940" t="s">
        <v>31433</v>
      </c>
      <c r="N30940" t="s">
        <v>68194</v>
      </c>
      <c r="O30940" s="76" t="s">
        <v>4356</v>
      </c>
      <c r="P30940" s="82">
        <v>753</v>
      </c>
      <c r="Q30940" s="82" t="s">
        <v>98084</v>
      </c>
      <c r="R30940"/>
    </row>
    <row r="30941" spans="12:18" x14ac:dyDescent="0.25">
      <c r="L30941" t="s">
        <v>3681</v>
      </c>
      <c r="M30941" t="s">
        <v>26007</v>
      </c>
      <c r="N30941" t="s">
        <v>68195</v>
      </c>
      <c r="O30941" s="76" t="s">
        <v>4366</v>
      </c>
      <c r="P30941" s="82">
        <v>189</v>
      </c>
      <c r="Q30941" s="82" t="s">
        <v>98085</v>
      </c>
      <c r="R30941"/>
    </row>
    <row r="30942" spans="12:18" x14ac:dyDescent="0.25">
      <c r="L30942" t="s">
        <v>3681</v>
      </c>
      <c r="M30942" t="s">
        <v>28081</v>
      </c>
      <c r="N30942" t="s">
        <v>68196</v>
      </c>
      <c r="O30942" s="76" t="s">
        <v>4356</v>
      </c>
      <c r="P30942" s="82">
        <v>1596</v>
      </c>
      <c r="Q30942" s="82" t="s">
        <v>98086</v>
      </c>
      <c r="R30942"/>
    </row>
    <row r="30943" spans="12:18" x14ac:dyDescent="0.25">
      <c r="L30943" t="s">
        <v>3681</v>
      </c>
      <c r="M30943" t="s">
        <v>30976</v>
      </c>
      <c r="N30943" t="s">
        <v>68197</v>
      </c>
      <c r="O30943" s="76" t="s">
        <v>4356</v>
      </c>
      <c r="P30943" s="82">
        <v>638</v>
      </c>
      <c r="Q30943" s="82" t="s">
        <v>98087</v>
      </c>
      <c r="R30943"/>
    </row>
    <row r="30944" spans="12:18" x14ac:dyDescent="0.25">
      <c r="L30944" t="s">
        <v>3681</v>
      </c>
      <c r="M30944" t="s">
        <v>28369</v>
      </c>
      <c r="N30944" t="s">
        <v>68198</v>
      </c>
      <c r="O30944" s="76" t="s">
        <v>4356</v>
      </c>
      <c r="P30944" s="82">
        <v>355</v>
      </c>
      <c r="Q30944" s="82" t="s">
        <v>98088</v>
      </c>
      <c r="R30944"/>
    </row>
    <row r="30945" spans="12:18" x14ac:dyDescent="0.25">
      <c r="L30945" t="s">
        <v>3681</v>
      </c>
      <c r="M30945" t="s">
        <v>26008</v>
      </c>
      <c r="N30945" t="s">
        <v>68199</v>
      </c>
      <c r="O30945" s="76" t="s">
        <v>4356</v>
      </c>
      <c r="P30945" s="82">
        <v>510</v>
      </c>
      <c r="Q30945" s="82" t="s">
        <v>98089</v>
      </c>
      <c r="R30945"/>
    </row>
    <row r="30946" spans="12:18" x14ac:dyDescent="0.25">
      <c r="L30946" t="s">
        <v>3681</v>
      </c>
      <c r="M30946" t="s">
        <v>30978</v>
      </c>
      <c r="N30946" t="s">
        <v>68200</v>
      </c>
      <c r="O30946" s="76" t="s">
        <v>4356</v>
      </c>
      <c r="P30946" s="82">
        <v>1843</v>
      </c>
      <c r="Q30946" s="82" t="s">
        <v>98090</v>
      </c>
      <c r="R30946"/>
    </row>
    <row r="30947" spans="12:18" x14ac:dyDescent="0.25">
      <c r="L30947" t="s">
        <v>3681</v>
      </c>
      <c r="M30947" t="s">
        <v>30980</v>
      </c>
      <c r="N30947" t="s">
        <v>68201</v>
      </c>
      <c r="O30947" s="76" t="s">
        <v>4366</v>
      </c>
      <c r="P30947" s="82">
        <v>115</v>
      </c>
      <c r="Q30947" s="82" t="s">
        <v>98091</v>
      </c>
      <c r="R30947"/>
    </row>
    <row r="30948" spans="12:18" x14ac:dyDescent="0.25">
      <c r="L30948" t="s">
        <v>3681</v>
      </c>
      <c r="M30948" t="s">
        <v>31435</v>
      </c>
      <c r="N30948" t="s">
        <v>68202</v>
      </c>
      <c r="O30948" s="76" t="s">
        <v>4356</v>
      </c>
      <c r="P30948" s="82">
        <v>616</v>
      </c>
      <c r="Q30948" s="82" t="s">
        <v>98092</v>
      </c>
      <c r="R30948"/>
    </row>
    <row r="30949" spans="12:18" x14ac:dyDescent="0.25">
      <c r="L30949" t="s">
        <v>3681</v>
      </c>
      <c r="M30949" t="s">
        <v>20249</v>
      </c>
      <c r="N30949" t="s">
        <v>68203</v>
      </c>
      <c r="O30949" s="76" t="s">
        <v>4356</v>
      </c>
      <c r="P30949" s="82">
        <v>430</v>
      </c>
      <c r="Q30949" s="82" t="s">
        <v>98093</v>
      </c>
      <c r="R30949"/>
    </row>
    <row r="30950" spans="12:18" x14ac:dyDescent="0.25">
      <c r="L30950" t="s">
        <v>3681</v>
      </c>
      <c r="M30950" t="s">
        <v>11416</v>
      </c>
      <c r="N30950" t="s">
        <v>68204</v>
      </c>
      <c r="O30950" s="76" t="s">
        <v>4356</v>
      </c>
      <c r="P30950" s="82">
        <v>902</v>
      </c>
      <c r="Q30950" s="82" t="s">
        <v>98094</v>
      </c>
      <c r="R30950"/>
    </row>
    <row r="30951" spans="12:18" x14ac:dyDescent="0.25">
      <c r="L30951" t="s">
        <v>3681</v>
      </c>
      <c r="M30951" t="s">
        <v>28061</v>
      </c>
      <c r="N30951" t="s">
        <v>68205</v>
      </c>
      <c r="O30951" s="76" t="s">
        <v>4356</v>
      </c>
      <c r="P30951" s="82">
        <v>1409</v>
      </c>
      <c r="Q30951" s="82" t="s">
        <v>98034</v>
      </c>
      <c r="R30951"/>
    </row>
    <row r="30952" spans="12:18" x14ac:dyDescent="0.25">
      <c r="L30952" t="s">
        <v>3681</v>
      </c>
      <c r="M30952" t="s">
        <v>28063</v>
      </c>
      <c r="N30952" t="s">
        <v>68206</v>
      </c>
      <c r="O30952" s="76" t="s">
        <v>4356</v>
      </c>
      <c r="P30952" s="82">
        <v>649</v>
      </c>
      <c r="Q30952" s="82" t="s">
        <v>98035</v>
      </c>
      <c r="R30952"/>
    </row>
    <row r="30953" spans="12:18" x14ac:dyDescent="0.25">
      <c r="L30953" t="s">
        <v>3681</v>
      </c>
      <c r="M30953" t="s">
        <v>31415</v>
      </c>
      <c r="N30953" t="s">
        <v>68207</v>
      </c>
      <c r="O30953" s="76" t="s">
        <v>4356</v>
      </c>
      <c r="P30953" s="82">
        <v>550</v>
      </c>
      <c r="Q30953" s="82" t="s">
        <v>98036</v>
      </c>
      <c r="R30953"/>
    </row>
    <row r="30954" spans="12:18" x14ac:dyDescent="0.25">
      <c r="L30954" t="s">
        <v>3681</v>
      </c>
      <c r="M30954" t="s">
        <v>28347</v>
      </c>
      <c r="N30954" t="s">
        <v>68208</v>
      </c>
      <c r="O30954" s="76" t="s">
        <v>4356</v>
      </c>
      <c r="P30954" s="82">
        <v>1771</v>
      </c>
      <c r="Q30954" s="82" t="s">
        <v>98037</v>
      </c>
      <c r="R30954"/>
    </row>
    <row r="30955" spans="12:18" x14ac:dyDescent="0.25">
      <c r="L30955" t="s">
        <v>3681</v>
      </c>
      <c r="M30955" t="s">
        <v>30957</v>
      </c>
      <c r="N30955" t="s">
        <v>68209</v>
      </c>
      <c r="O30955" s="76" t="s">
        <v>4356</v>
      </c>
      <c r="P30955" s="82">
        <v>558</v>
      </c>
      <c r="Q30955" s="82" t="s">
        <v>98038</v>
      </c>
      <c r="R30955"/>
    </row>
    <row r="30956" spans="12:18" x14ac:dyDescent="0.25">
      <c r="L30956" t="s">
        <v>3681</v>
      </c>
      <c r="M30956" t="s">
        <v>7493</v>
      </c>
      <c r="N30956" t="s">
        <v>68210</v>
      </c>
      <c r="O30956" s="76" t="s">
        <v>4366</v>
      </c>
      <c r="P30956" s="82">
        <v>283</v>
      </c>
      <c r="Q30956" s="82" t="s">
        <v>98040</v>
      </c>
      <c r="R30956"/>
    </row>
    <row r="30957" spans="12:18" x14ac:dyDescent="0.25">
      <c r="L30957" t="s">
        <v>3681</v>
      </c>
      <c r="M30957" t="s">
        <v>30960</v>
      </c>
      <c r="N30957" t="s">
        <v>68211</v>
      </c>
      <c r="O30957" s="76" t="s">
        <v>4366</v>
      </c>
      <c r="P30957" s="82">
        <v>358</v>
      </c>
      <c r="Q30957" s="82" t="s">
        <v>98041</v>
      </c>
      <c r="R30957"/>
    </row>
    <row r="30958" spans="12:18" x14ac:dyDescent="0.25">
      <c r="L30958" t="s">
        <v>3681</v>
      </c>
      <c r="M30958" t="s">
        <v>28352</v>
      </c>
      <c r="N30958" t="s">
        <v>68212</v>
      </c>
      <c r="O30958" s="76" t="s">
        <v>4374</v>
      </c>
      <c r="P30958" s="82">
        <v>2091</v>
      </c>
      <c r="Q30958" s="82" t="s">
        <v>98043</v>
      </c>
      <c r="R30958"/>
    </row>
    <row r="30959" spans="12:18" x14ac:dyDescent="0.25">
      <c r="L30959" t="s">
        <v>3681</v>
      </c>
      <c r="M30959" t="s">
        <v>28356</v>
      </c>
      <c r="N30959" t="s">
        <v>68213</v>
      </c>
      <c r="O30959" s="76" t="s">
        <v>4366</v>
      </c>
      <c r="P30959" s="82">
        <v>362</v>
      </c>
      <c r="Q30959" s="82" t="s">
        <v>98046</v>
      </c>
      <c r="R30959"/>
    </row>
    <row r="30960" spans="12:18" x14ac:dyDescent="0.25">
      <c r="L30960" t="s">
        <v>3681</v>
      </c>
      <c r="M30960" t="s">
        <v>28065</v>
      </c>
      <c r="N30960" t="s">
        <v>68214</v>
      </c>
      <c r="O30960" s="76" t="s">
        <v>4356</v>
      </c>
      <c r="P30960" s="82">
        <v>700</v>
      </c>
      <c r="Q30960" s="82" t="s">
        <v>98047</v>
      </c>
      <c r="R30960"/>
    </row>
    <row r="30961" spans="12:18" x14ac:dyDescent="0.25">
      <c r="L30961" t="s">
        <v>3681</v>
      </c>
      <c r="M30961" t="s">
        <v>31419</v>
      </c>
      <c r="N30961" t="s">
        <v>68215</v>
      </c>
      <c r="O30961" s="76" t="s">
        <v>4356</v>
      </c>
      <c r="P30961" s="82">
        <v>441</v>
      </c>
      <c r="Q30961" s="82" t="s">
        <v>98048</v>
      </c>
      <c r="R30961"/>
    </row>
    <row r="30962" spans="12:18" x14ac:dyDescent="0.25">
      <c r="L30962" t="s">
        <v>3681</v>
      </c>
      <c r="M30962" t="s">
        <v>30962</v>
      </c>
      <c r="N30962" t="s">
        <v>68216</v>
      </c>
      <c r="O30962" s="76" t="s">
        <v>4366</v>
      </c>
      <c r="P30962" s="82">
        <v>403</v>
      </c>
      <c r="Q30962" s="82" t="s">
        <v>98049</v>
      </c>
      <c r="R30962"/>
    </row>
    <row r="30963" spans="12:18" x14ac:dyDescent="0.25">
      <c r="L30963" t="s">
        <v>3681</v>
      </c>
      <c r="M30963" t="s">
        <v>19086</v>
      </c>
      <c r="N30963" t="s">
        <v>68217</v>
      </c>
      <c r="O30963" s="76" t="s">
        <v>4366</v>
      </c>
      <c r="P30963" s="82">
        <v>226</v>
      </c>
      <c r="Q30963" s="82" t="s">
        <v>98050</v>
      </c>
      <c r="R30963"/>
    </row>
    <row r="30964" spans="12:18" x14ac:dyDescent="0.25">
      <c r="L30964" t="s">
        <v>3681</v>
      </c>
      <c r="M30964" t="s">
        <v>28358</v>
      </c>
      <c r="N30964" t="s">
        <v>68218</v>
      </c>
      <c r="O30964" s="76" t="s">
        <v>4356</v>
      </c>
      <c r="P30964" s="82">
        <v>1540</v>
      </c>
      <c r="Q30964" s="82" t="s">
        <v>98051</v>
      </c>
      <c r="R30964"/>
    </row>
    <row r="30965" spans="12:18" x14ac:dyDescent="0.25">
      <c r="L30965" t="s">
        <v>3681</v>
      </c>
      <c r="M30965" t="s">
        <v>28067</v>
      </c>
      <c r="N30965" t="s">
        <v>68219</v>
      </c>
      <c r="O30965" s="76" t="s">
        <v>4374</v>
      </c>
      <c r="P30965" s="82">
        <v>438</v>
      </c>
      <c r="Q30965" s="82" t="s">
        <v>98052</v>
      </c>
      <c r="R30965"/>
    </row>
    <row r="30966" spans="12:18" x14ac:dyDescent="0.25">
      <c r="L30966" t="s">
        <v>3681</v>
      </c>
      <c r="M30966" t="s">
        <v>25999</v>
      </c>
      <c r="N30966" t="s">
        <v>68220</v>
      </c>
      <c r="O30966" s="76" t="s">
        <v>4374</v>
      </c>
      <c r="P30966" s="82">
        <v>1358</v>
      </c>
      <c r="Q30966" s="82" t="s">
        <v>98053</v>
      </c>
      <c r="R30966"/>
    </row>
    <row r="30967" spans="12:18" x14ac:dyDescent="0.25">
      <c r="L30967" t="s">
        <v>3681</v>
      </c>
      <c r="M30967" t="s">
        <v>26000</v>
      </c>
      <c r="N30967" t="s">
        <v>68221</v>
      </c>
      <c r="O30967" s="76" t="s">
        <v>4356</v>
      </c>
      <c r="P30967" s="82">
        <v>568</v>
      </c>
      <c r="Q30967" s="82" t="s">
        <v>98054</v>
      </c>
      <c r="R30967"/>
    </row>
    <row r="30968" spans="12:18" x14ac:dyDescent="0.25">
      <c r="L30968" t="s">
        <v>3681</v>
      </c>
      <c r="M30968" t="s">
        <v>31421</v>
      </c>
      <c r="N30968" t="s">
        <v>68222</v>
      </c>
      <c r="O30968" s="76" t="s">
        <v>4356</v>
      </c>
      <c r="P30968" s="82">
        <v>1264</v>
      </c>
      <c r="Q30968" s="82" t="s">
        <v>98055</v>
      </c>
      <c r="R30968"/>
    </row>
    <row r="30969" spans="12:18" x14ac:dyDescent="0.25">
      <c r="L30969" t="s">
        <v>3681</v>
      </c>
      <c r="M30969" t="s">
        <v>30965</v>
      </c>
      <c r="N30969" t="s">
        <v>68223</v>
      </c>
      <c r="O30969" s="76" t="s">
        <v>4356</v>
      </c>
      <c r="P30969" s="82">
        <v>331</v>
      </c>
      <c r="Q30969" s="82" t="s">
        <v>98056</v>
      </c>
      <c r="R30969"/>
    </row>
    <row r="30970" spans="12:18" x14ac:dyDescent="0.25">
      <c r="L30970" t="s">
        <v>3681</v>
      </c>
      <c r="M30970" t="s">
        <v>28069</v>
      </c>
      <c r="N30970" t="s">
        <v>68224</v>
      </c>
      <c r="O30970" s="76" t="s">
        <v>4356</v>
      </c>
      <c r="P30970" s="82">
        <v>986</v>
      </c>
      <c r="Q30970" s="82" t="s">
        <v>98057</v>
      </c>
      <c r="R30970"/>
    </row>
    <row r="30971" spans="12:18" x14ac:dyDescent="0.25">
      <c r="L30971" t="s">
        <v>3681</v>
      </c>
      <c r="M30971" t="s">
        <v>28071</v>
      </c>
      <c r="N30971" t="s">
        <v>68225</v>
      </c>
      <c r="O30971" s="76" t="s">
        <v>4356</v>
      </c>
      <c r="P30971" s="82">
        <v>404</v>
      </c>
      <c r="Q30971" s="82" t="s">
        <v>98058</v>
      </c>
      <c r="R30971"/>
    </row>
    <row r="30972" spans="12:18" x14ac:dyDescent="0.25">
      <c r="L30972" t="s">
        <v>3681</v>
      </c>
      <c r="M30972" t="s">
        <v>30967</v>
      </c>
      <c r="N30972" t="s">
        <v>68226</v>
      </c>
      <c r="O30972" s="76" t="s">
        <v>4374</v>
      </c>
      <c r="P30972" s="82">
        <v>6982</v>
      </c>
      <c r="Q30972" s="82" t="s">
        <v>98059</v>
      </c>
      <c r="R30972"/>
    </row>
    <row r="30973" spans="12:18" x14ac:dyDescent="0.25">
      <c r="L30973" t="s">
        <v>3681</v>
      </c>
      <c r="M30973" t="s">
        <v>28360</v>
      </c>
      <c r="N30973" t="s">
        <v>68227</v>
      </c>
      <c r="O30973" s="76" t="s">
        <v>4366</v>
      </c>
      <c r="P30973" s="82">
        <v>363</v>
      </c>
      <c r="Q30973" s="82" t="s">
        <v>98060</v>
      </c>
      <c r="R30973"/>
    </row>
    <row r="30974" spans="12:18" x14ac:dyDescent="0.25">
      <c r="L30974" t="s">
        <v>3681</v>
      </c>
      <c r="M30974" t="s">
        <v>28073</v>
      </c>
      <c r="N30974" t="s">
        <v>68228</v>
      </c>
      <c r="O30974" s="76" t="s">
        <v>4356</v>
      </c>
      <c r="P30974" s="82">
        <v>782</v>
      </c>
      <c r="Q30974" s="82" t="s">
        <v>98061</v>
      </c>
      <c r="R30974"/>
    </row>
    <row r="30975" spans="12:18" x14ac:dyDescent="0.25">
      <c r="L30975" t="s">
        <v>3681</v>
      </c>
      <c r="M30975" t="s">
        <v>28075</v>
      </c>
      <c r="N30975" t="s">
        <v>68229</v>
      </c>
      <c r="O30975" s="76" t="s">
        <v>4366</v>
      </c>
      <c r="P30975" s="82">
        <v>306</v>
      </c>
      <c r="Q30975" s="82" t="s">
        <v>98062</v>
      </c>
      <c r="R30975"/>
    </row>
    <row r="30976" spans="12:18" x14ac:dyDescent="0.25">
      <c r="L30976" t="s">
        <v>3681</v>
      </c>
      <c r="M30976" t="s">
        <v>26001</v>
      </c>
      <c r="N30976" t="s">
        <v>68230</v>
      </c>
      <c r="O30976" s="76" t="s">
        <v>4356</v>
      </c>
      <c r="P30976" s="82">
        <v>1085</v>
      </c>
      <c r="Q30976" s="82" t="s">
        <v>98064</v>
      </c>
      <c r="R30976"/>
    </row>
    <row r="30977" spans="12:18" x14ac:dyDescent="0.25">
      <c r="L30977" t="s">
        <v>3681</v>
      </c>
      <c r="M30977" t="s">
        <v>28362</v>
      </c>
      <c r="N30977" t="s">
        <v>68231</v>
      </c>
      <c r="O30977" s="76" t="s">
        <v>4356</v>
      </c>
      <c r="P30977" s="82">
        <v>1105</v>
      </c>
      <c r="Q30977" s="82" t="s">
        <v>98063</v>
      </c>
      <c r="R30977"/>
    </row>
    <row r="30978" spans="12:18" x14ac:dyDescent="0.25">
      <c r="L30978" t="s">
        <v>3681</v>
      </c>
      <c r="M30978" t="s">
        <v>20475</v>
      </c>
      <c r="N30978" t="s">
        <v>68232</v>
      </c>
      <c r="O30978" s="76" t="s">
        <v>4366</v>
      </c>
      <c r="P30978" s="82">
        <v>236</v>
      </c>
      <c r="Q30978" s="82" t="s">
        <v>98065</v>
      </c>
      <c r="R30978"/>
    </row>
    <row r="30979" spans="12:18" x14ac:dyDescent="0.25">
      <c r="L30979" t="s">
        <v>3681</v>
      </c>
      <c r="M30979" t="s">
        <v>26002</v>
      </c>
      <c r="N30979" t="s">
        <v>68233</v>
      </c>
      <c r="O30979" s="76" t="s">
        <v>4356</v>
      </c>
      <c r="P30979" s="82">
        <v>876</v>
      </c>
      <c r="Q30979" s="82" t="s">
        <v>98066</v>
      </c>
      <c r="R30979"/>
    </row>
    <row r="30980" spans="12:18" x14ac:dyDescent="0.25">
      <c r="L30980" t="s">
        <v>3681</v>
      </c>
      <c r="M30980" t="s">
        <v>26003</v>
      </c>
      <c r="N30980" t="s">
        <v>68234</v>
      </c>
      <c r="O30980" s="76" t="s">
        <v>4356</v>
      </c>
      <c r="P30980" s="82">
        <v>1302</v>
      </c>
      <c r="Q30980" s="82" t="s">
        <v>98067</v>
      </c>
      <c r="R30980"/>
    </row>
    <row r="30981" spans="12:18" x14ac:dyDescent="0.25">
      <c r="L30981" t="s">
        <v>3681</v>
      </c>
      <c r="M30981" t="s">
        <v>28364</v>
      </c>
      <c r="N30981" t="s">
        <v>68235</v>
      </c>
      <c r="O30981" s="76" t="s">
        <v>4356</v>
      </c>
      <c r="P30981" s="82">
        <v>1876</v>
      </c>
      <c r="Q30981" s="82" t="s">
        <v>98070</v>
      </c>
      <c r="R30981"/>
    </row>
    <row r="30982" spans="12:18" x14ac:dyDescent="0.25">
      <c r="L30982" t="s">
        <v>3681</v>
      </c>
      <c r="M30982" t="s">
        <v>28078</v>
      </c>
      <c r="N30982" t="s">
        <v>68236</v>
      </c>
      <c r="O30982" s="76" t="s">
        <v>4356</v>
      </c>
      <c r="P30982" s="82">
        <v>448</v>
      </c>
      <c r="Q30982" s="82" t="s">
        <v>98071</v>
      </c>
      <c r="R30982"/>
    </row>
    <row r="30983" spans="12:18" x14ac:dyDescent="0.25">
      <c r="L30983" t="s">
        <v>3681</v>
      </c>
      <c r="M30983" t="s">
        <v>31426</v>
      </c>
      <c r="N30983" t="s">
        <v>68237</v>
      </c>
      <c r="O30983" s="76" t="s">
        <v>4356</v>
      </c>
      <c r="P30983" s="82">
        <v>1411</v>
      </c>
      <c r="Q30983" s="82" t="s">
        <v>98072</v>
      </c>
      <c r="R30983"/>
    </row>
    <row r="30984" spans="12:18" x14ac:dyDescent="0.25">
      <c r="L30984" t="s">
        <v>3681</v>
      </c>
      <c r="M30984" t="s">
        <v>31428</v>
      </c>
      <c r="N30984" t="s">
        <v>68238</v>
      </c>
      <c r="O30984" s="76" t="s">
        <v>4356</v>
      </c>
      <c r="P30984" s="82">
        <v>943</v>
      </c>
      <c r="Q30984" s="82" t="s">
        <v>98073</v>
      </c>
      <c r="R30984"/>
    </row>
    <row r="30985" spans="12:18" x14ac:dyDescent="0.25">
      <c r="L30985" t="s">
        <v>3681</v>
      </c>
      <c r="M30985" t="s">
        <v>7732</v>
      </c>
      <c r="N30985" t="s">
        <v>68239</v>
      </c>
      <c r="O30985" s="76" t="s">
        <v>4356</v>
      </c>
      <c r="P30985" s="82">
        <v>1100</v>
      </c>
      <c r="Q30985" s="82" t="s">
        <v>98074</v>
      </c>
      <c r="R30985"/>
    </row>
    <row r="30986" spans="12:18" x14ac:dyDescent="0.25">
      <c r="L30986" t="s">
        <v>3681</v>
      </c>
      <c r="M30986" t="s">
        <v>30970</v>
      </c>
      <c r="N30986" t="s">
        <v>68240</v>
      </c>
      <c r="O30986" s="76" t="s">
        <v>4366</v>
      </c>
      <c r="P30986" s="82">
        <v>173</v>
      </c>
      <c r="Q30986" s="82" t="s">
        <v>98075</v>
      </c>
      <c r="R30986"/>
    </row>
    <row r="30987" spans="12:18" x14ac:dyDescent="0.25">
      <c r="L30987" t="s">
        <v>3681</v>
      </c>
      <c r="M30987" t="s">
        <v>26005</v>
      </c>
      <c r="N30987" t="s">
        <v>68241</v>
      </c>
      <c r="O30987" s="76" t="s">
        <v>4356</v>
      </c>
      <c r="P30987" s="82">
        <v>718</v>
      </c>
      <c r="Q30987" s="82" t="s">
        <v>98076</v>
      </c>
      <c r="R30987"/>
    </row>
    <row r="30988" spans="12:18" x14ac:dyDescent="0.25">
      <c r="L30988" t="s">
        <v>3681</v>
      </c>
      <c r="M30988" t="s">
        <v>7681</v>
      </c>
      <c r="N30988" t="s">
        <v>68242</v>
      </c>
      <c r="O30988" s="76" t="s">
        <v>4356</v>
      </c>
      <c r="P30988" s="82">
        <v>1922</v>
      </c>
      <c r="Q30988" s="82" t="s">
        <v>98078</v>
      </c>
      <c r="R30988"/>
    </row>
    <row r="30989" spans="12:18" x14ac:dyDescent="0.25">
      <c r="L30989" t="s">
        <v>3681</v>
      </c>
      <c r="M30989" t="s">
        <v>28366</v>
      </c>
      <c r="N30989" t="s">
        <v>68243</v>
      </c>
      <c r="O30989" s="76" t="s">
        <v>4356</v>
      </c>
      <c r="P30989" s="82">
        <v>2445</v>
      </c>
      <c r="Q30989" s="82" t="s">
        <v>98079</v>
      </c>
      <c r="R30989"/>
    </row>
    <row r="30990" spans="12:18" x14ac:dyDescent="0.25">
      <c r="L30990" t="s">
        <v>3681</v>
      </c>
      <c r="M30990" t="s">
        <v>30974</v>
      </c>
      <c r="N30990" t="s">
        <v>68244</v>
      </c>
      <c r="O30990" s="76" t="s">
        <v>4366</v>
      </c>
      <c r="P30990" s="82">
        <v>641</v>
      </c>
      <c r="Q30990" s="82" t="s">
        <v>98081</v>
      </c>
      <c r="R30990"/>
    </row>
    <row r="30991" spans="12:18" x14ac:dyDescent="0.25">
      <c r="L30991" t="s">
        <v>3681</v>
      </c>
      <c r="M30991" t="s">
        <v>31416</v>
      </c>
      <c r="N30991" t="s">
        <v>68245</v>
      </c>
      <c r="O30991" s="76" t="s">
        <v>4366</v>
      </c>
      <c r="P30991" s="82">
        <v>613</v>
      </c>
      <c r="Q30991" s="82" t="s">
        <v>98042</v>
      </c>
      <c r="R30991"/>
    </row>
    <row r="30992" spans="12:18" x14ac:dyDescent="0.25">
      <c r="L30992" t="s">
        <v>3681</v>
      </c>
      <c r="M30992" t="s">
        <v>4536</v>
      </c>
      <c r="N30992" t="s">
        <v>68246</v>
      </c>
      <c r="O30992" s="76" t="s">
        <v>4356</v>
      </c>
      <c r="P30992" s="82">
        <v>400</v>
      </c>
      <c r="Q30992" s="82" t="s">
        <v>98044</v>
      </c>
      <c r="R30992"/>
    </row>
    <row r="30993" spans="12:18" x14ac:dyDescent="0.25">
      <c r="L30993" t="s">
        <v>3681</v>
      </c>
      <c r="M30993" t="s">
        <v>26004</v>
      </c>
      <c r="N30993" t="s">
        <v>68247</v>
      </c>
      <c r="O30993" s="76" t="s">
        <v>4356</v>
      </c>
      <c r="P30993" s="82">
        <v>1320</v>
      </c>
      <c r="Q30993" s="82" t="s">
        <v>98068</v>
      </c>
      <c r="R30993"/>
    </row>
    <row r="30994" spans="12:18" x14ac:dyDescent="0.25">
      <c r="L30994" t="s">
        <v>3681</v>
      </c>
      <c r="M30994" t="s">
        <v>31422</v>
      </c>
      <c r="N30994" t="s">
        <v>68248</v>
      </c>
      <c r="O30994" s="76" t="s">
        <v>4356</v>
      </c>
      <c r="P30994" s="82">
        <v>805</v>
      </c>
      <c r="Q30994" s="82" t="s">
        <v>98069</v>
      </c>
      <c r="R30994"/>
    </row>
    <row r="30995" spans="12:18" x14ac:dyDescent="0.25">
      <c r="L30995" t="s">
        <v>3681</v>
      </c>
      <c r="M30995" t="s">
        <v>30972</v>
      </c>
      <c r="N30995" t="s">
        <v>68249</v>
      </c>
      <c r="O30995" s="76" t="s">
        <v>4366</v>
      </c>
      <c r="P30995" s="82">
        <v>358</v>
      </c>
      <c r="Q30995" s="82" t="s">
        <v>98077</v>
      </c>
      <c r="R30995"/>
    </row>
    <row r="30996" spans="12:18" x14ac:dyDescent="0.25">
      <c r="L30996" t="s">
        <v>3681</v>
      </c>
      <c r="M30996" t="s">
        <v>31431</v>
      </c>
      <c r="N30996" t="s">
        <v>68250</v>
      </c>
      <c r="O30996" s="76" t="s">
        <v>4374</v>
      </c>
      <c r="P30996" s="82">
        <v>1395</v>
      </c>
      <c r="Q30996" s="82" t="s">
        <v>98080</v>
      </c>
      <c r="R30996"/>
    </row>
    <row r="30997" spans="12:18" x14ac:dyDescent="0.25">
      <c r="L30997" t="s">
        <v>3681</v>
      </c>
      <c r="M30997" t="s">
        <v>26009</v>
      </c>
      <c r="N30997" t="s">
        <v>68251</v>
      </c>
      <c r="O30997" s="76" t="s">
        <v>4356</v>
      </c>
      <c r="P30997" s="82">
        <v>657</v>
      </c>
      <c r="Q30997" s="82" t="s">
        <v>98095</v>
      </c>
      <c r="R30997"/>
    </row>
    <row r="30998" spans="12:18" x14ac:dyDescent="0.25">
      <c r="L30998" t="s">
        <v>3681</v>
      </c>
      <c r="M30998" t="s">
        <v>30982</v>
      </c>
      <c r="N30998" t="s">
        <v>68252</v>
      </c>
      <c r="O30998" s="76" t="s">
        <v>4356</v>
      </c>
      <c r="P30998" s="82">
        <v>1403</v>
      </c>
      <c r="Q30998" s="82" t="s">
        <v>98097</v>
      </c>
      <c r="R30998"/>
    </row>
    <row r="30999" spans="12:18" x14ac:dyDescent="0.25">
      <c r="L30999" t="s">
        <v>3681</v>
      </c>
      <c r="M30999" t="s">
        <v>28084</v>
      </c>
      <c r="N30999" t="s">
        <v>68253</v>
      </c>
      <c r="O30999" s="76" t="s">
        <v>4374</v>
      </c>
      <c r="P30999" s="82">
        <v>13990</v>
      </c>
      <c r="Q30999" s="82" t="s">
        <v>98098</v>
      </c>
      <c r="R30999"/>
    </row>
    <row r="31000" spans="12:18" x14ac:dyDescent="0.25">
      <c r="L31000" t="s">
        <v>3681</v>
      </c>
      <c r="M31000" t="s">
        <v>30986</v>
      </c>
      <c r="N31000" t="s">
        <v>68254</v>
      </c>
      <c r="O31000" s="76" t="s">
        <v>4366</v>
      </c>
      <c r="P31000" s="82">
        <v>117</v>
      </c>
      <c r="Q31000" s="82" t="s">
        <v>98099</v>
      </c>
      <c r="R31000"/>
    </row>
    <row r="31001" spans="12:18" x14ac:dyDescent="0.25">
      <c r="L31001" t="s">
        <v>3681</v>
      </c>
      <c r="M31001" t="s">
        <v>31440</v>
      </c>
      <c r="N31001" t="s">
        <v>68255</v>
      </c>
      <c r="O31001" s="76" t="s">
        <v>4356</v>
      </c>
      <c r="P31001" s="82">
        <v>122</v>
      </c>
      <c r="Q31001" s="82" t="s">
        <v>98100</v>
      </c>
      <c r="R31001"/>
    </row>
    <row r="31002" spans="12:18" x14ac:dyDescent="0.25">
      <c r="L31002" t="s">
        <v>3681</v>
      </c>
      <c r="M31002" t="s">
        <v>26010</v>
      </c>
      <c r="N31002" t="s">
        <v>68256</v>
      </c>
      <c r="O31002" s="76" t="s">
        <v>4356</v>
      </c>
      <c r="P31002" s="82">
        <v>1095</v>
      </c>
      <c r="Q31002" s="82" t="s">
        <v>98101</v>
      </c>
      <c r="R31002"/>
    </row>
    <row r="31003" spans="12:18" x14ac:dyDescent="0.25">
      <c r="L31003" t="s">
        <v>3681</v>
      </c>
      <c r="M31003" t="s">
        <v>25962</v>
      </c>
      <c r="N31003" t="s">
        <v>68257</v>
      </c>
      <c r="O31003" s="76" t="s">
        <v>4356</v>
      </c>
      <c r="P31003" s="82">
        <v>2047</v>
      </c>
      <c r="Q31003" s="82" t="s">
        <v>97908</v>
      </c>
      <c r="R31003"/>
    </row>
    <row r="31004" spans="12:18" x14ac:dyDescent="0.25">
      <c r="L31004" t="s">
        <v>3681</v>
      </c>
      <c r="M31004" t="s">
        <v>25980</v>
      </c>
      <c r="N31004" t="s">
        <v>68258</v>
      </c>
      <c r="O31004" s="76" t="s">
        <v>4366</v>
      </c>
      <c r="P31004" s="82">
        <v>852</v>
      </c>
      <c r="Q31004" s="82" t="s">
        <v>97970</v>
      </c>
      <c r="R31004"/>
    </row>
    <row r="31005" spans="12:18" x14ac:dyDescent="0.25">
      <c r="L31005" t="s">
        <v>3681</v>
      </c>
      <c r="M31005" t="s">
        <v>26012</v>
      </c>
      <c r="N31005" t="s">
        <v>68259</v>
      </c>
      <c r="O31005" s="76" t="s">
        <v>4356</v>
      </c>
      <c r="P31005" s="82">
        <v>787</v>
      </c>
      <c r="Q31005" s="82" t="s">
        <v>98102</v>
      </c>
      <c r="R31005"/>
    </row>
    <row r="31006" spans="12:18" x14ac:dyDescent="0.25">
      <c r="L31006" t="s">
        <v>3681</v>
      </c>
      <c r="M31006" t="s">
        <v>28373</v>
      </c>
      <c r="N31006" t="s">
        <v>68260</v>
      </c>
      <c r="O31006" s="76" t="s">
        <v>4366</v>
      </c>
      <c r="P31006" s="82">
        <v>220</v>
      </c>
      <c r="Q31006" s="82" t="s">
        <v>98103</v>
      </c>
      <c r="R31006"/>
    </row>
    <row r="31007" spans="12:18" x14ac:dyDescent="0.25">
      <c r="L31007" t="s">
        <v>3681</v>
      </c>
      <c r="M31007" t="s">
        <v>28086</v>
      </c>
      <c r="N31007" t="s">
        <v>68261</v>
      </c>
      <c r="O31007" s="76" t="s">
        <v>4366</v>
      </c>
      <c r="P31007" s="82">
        <v>237</v>
      </c>
      <c r="Q31007" s="82" t="s">
        <v>98105</v>
      </c>
      <c r="R31007"/>
    </row>
    <row r="31008" spans="12:18" x14ac:dyDescent="0.25">
      <c r="L31008" t="s">
        <v>3681</v>
      </c>
      <c r="M31008" t="s">
        <v>28375</v>
      </c>
      <c r="N31008" t="s">
        <v>68262</v>
      </c>
      <c r="O31008" s="76" t="s">
        <v>4356</v>
      </c>
      <c r="P31008" s="82">
        <v>1662</v>
      </c>
      <c r="Q31008" s="82" t="s">
        <v>98106</v>
      </c>
      <c r="R31008"/>
    </row>
    <row r="31009" spans="12:18" x14ac:dyDescent="0.25">
      <c r="L31009" t="s">
        <v>3681</v>
      </c>
      <c r="M31009" t="s">
        <v>28088</v>
      </c>
      <c r="N31009" t="s">
        <v>68263</v>
      </c>
      <c r="O31009" s="76" t="s">
        <v>4366</v>
      </c>
      <c r="P31009" s="82">
        <v>326</v>
      </c>
      <c r="Q31009" s="82" t="s">
        <v>98107</v>
      </c>
      <c r="R31009"/>
    </row>
    <row r="31010" spans="12:18" x14ac:dyDescent="0.25">
      <c r="L31010" t="s">
        <v>3681</v>
      </c>
      <c r="M31010" t="s">
        <v>28376</v>
      </c>
      <c r="N31010" t="s">
        <v>68264</v>
      </c>
      <c r="O31010" s="76" t="s">
        <v>4366</v>
      </c>
      <c r="P31010" s="82">
        <v>114</v>
      </c>
      <c r="Q31010" s="82" t="s">
        <v>98108</v>
      </c>
      <c r="R31010"/>
    </row>
    <row r="31011" spans="12:18" x14ac:dyDescent="0.25">
      <c r="L31011" t="s">
        <v>3681</v>
      </c>
      <c r="M31011" t="s">
        <v>28378</v>
      </c>
      <c r="N31011" t="s">
        <v>68265</v>
      </c>
      <c r="O31011" s="76" t="s">
        <v>4366</v>
      </c>
      <c r="P31011" s="82">
        <v>571</v>
      </c>
      <c r="Q31011" s="82" t="s">
        <v>98109</v>
      </c>
      <c r="R31011"/>
    </row>
    <row r="31012" spans="12:18" x14ac:dyDescent="0.25">
      <c r="L31012" t="s">
        <v>3681</v>
      </c>
      <c r="M31012" t="s">
        <v>31444</v>
      </c>
      <c r="N31012" t="s">
        <v>68266</v>
      </c>
      <c r="O31012" s="76" t="s">
        <v>4366</v>
      </c>
      <c r="P31012" s="82">
        <v>215</v>
      </c>
      <c r="Q31012" s="82" t="s">
        <v>98110</v>
      </c>
      <c r="R31012"/>
    </row>
    <row r="31013" spans="12:18" x14ac:dyDescent="0.25">
      <c r="L31013" t="s">
        <v>3681</v>
      </c>
      <c r="M31013" t="s">
        <v>28090</v>
      </c>
      <c r="N31013" t="s">
        <v>68267</v>
      </c>
      <c r="O31013" s="76" t="s">
        <v>4356</v>
      </c>
      <c r="P31013" s="82">
        <v>904</v>
      </c>
      <c r="Q31013" s="82" t="s">
        <v>98111</v>
      </c>
      <c r="R31013"/>
    </row>
    <row r="31014" spans="12:18" x14ac:dyDescent="0.25">
      <c r="L31014" t="s">
        <v>3681</v>
      </c>
      <c r="M31014" t="s">
        <v>30988</v>
      </c>
      <c r="N31014" t="s">
        <v>68268</v>
      </c>
      <c r="O31014" s="76" t="s">
        <v>4356</v>
      </c>
      <c r="P31014" s="82">
        <v>1104</v>
      </c>
      <c r="Q31014" s="82" t="s">
        <v>98113</v>
      </c>
      <c r="R31014"/>
    </row>
    <row r="31015" spans="12:18" x14ac:dyDescent="0.25">
      <c r="L31015" t="s">
        <v>3681</v>
      </c>
      <c r="M31015" t="s">
        <v>28381</v>
      </c>
      <c r="N31015" t="s">
        <v>68269</v>
      </c>
      <c r="O31015" s="76" t="s">
        <v>4366</v>
      </c>
      <c r="P31015" s="82">
        <v>216</v>
      </c>
      <c r="Q31015" s="82" t="s">
        <v>98114</v>
      </c>
      <c r="R31015"/>
    </row>
    <row r="31016" spans="12:18" x14ac:dyDescent="0.25">
      <c r="L31016" t="s">
        <v>3681</v>
      </c>
      <c r="M31016" t="s">
        <v>31446</v>
      </c>
      <c r="N31016" t="s">
        <v>68270</v>
      </c>
      <c r="O31016" s="76" t="s">
        <v>4366</v>
      </c>
      <c r="P31016" s="82">
        <v>150</v>
      </c>
      <c r="Q31016" s="82" t="s">
        <v>98115</v>
      </c>
      <c r="R31016"/>
    </row>
    <row r="31017" spans="12:18" x14ac:dyDescent="0.25">
      <c r="L31017" t="s">
        <v>3681</v>
      </c>
      <c r="M31017" t="s">
        <v>28383</v>
      </c>
      <c r="N31017" t="s">
        <v>68271</v>
      </c>
      <c r="O31017" s="76" t="s">
        <v>4366</v>
      </c>
      <c r="P31017" s="82">
        <v>123</v>
      </c>
      <c r="Q31017" s="82" t="s">
        <v>98116</v>
      </c>
      <c r="R31017"/>
    </row>
    <row r="31018" spans="12:18" x14ac:dyDescent="0.25">
      <c r="L31018" t="s">
        <v>3681</v>
      </c>
      <c r="M31018" t="s">
        <v>28092</v>
      </c>
      <c r="N31018" t="s">
        <v>68272</v>
      </c>
      <c r="O31018" s="76" t="s">
        <v>4356</v>
      </c>
      <c r="P31018" s="82">
        <v>1774</v>
      </c>
      <c r="Q31018" s="82" t="s">
        <v>98117</v>
      </c>
      <c r="R31018"/>
    </row>
    <row r="31019" spans="12:18" x14ac:dyDescent="0.25">
      <c r="L31019" t="s">
        <v>3681</v>
      </c>
      <c r="M31019" t="s">
        <v>28094</v>
      </c>
      <c r="N31019" t="s">
        <v>68273</v>
      </c>
      <c r="O31019" s="76" t="s">
        <v>4366</v>
      </c>
      <c r="P31019" s="82">
        <v>160</v>
      </c>
      <c r="Q31019" s="82" t="s">
        <v>98118</v>
      </c>
      <c r="R31019"/>
    </row>
    <row r="31020" spans="12:18" x14ac:dyDescent="0.25">
      <c r="L31020" t="s">
        <v>3681</v>
      </c>
      <c r="M31020" t="s">
        <v>7620</v>
      </c>
      <c r="N31020" t="s">
        <v>68274</v>
      </c>
      <c r="O31020" s="76" t="s">
        <v>4356</v>
      </c>
      <c r="P31020" s="82">
        <v>385</v>
      </c>
      <c r="Q31020" s="82" t="s">
        <v>98119</v>
      </c>
      <c r="R31020"/>
    </row>
    <row r="31021" spans="12:18" x14ac:dyDescent="0.25">
      <c r="L31021" t="s">
        <v>3681</v>
      </c>
      <c r="M31021" t="s">
        <v>28385</v>
      </c>
      <c r="N31021" t="s">
        <v>68275</v>
      </c>
      <c r="O31021" s="76" t="s">
        <v>4356</v>
      </c>
      <c r="P31021" s="82">
        <v>3292</v>
      </c>
      <c r="Q31021" s="82" t="s">
        <v>98120</v>
      </c>
      <c r="R31021"/>
    </row>
    <row r="31022" spans="12:18" x14ac:dyDescent="0.25">
      <c r="L31022" t="s">
        <v>3681</v>
      </c>
      <c r="M31022" t="s">
        <v>28349</v>
      </c>
      <c r="N31022" t="s">
        <v>68276</v>
      </c>
      <c r="O31022" s="76" t="s">
        <v>4356</v>
      </c>
      <c r="P31022" s="82">
        <v>1110</v>
      </c>
      <c r="Q31022" s="82" t="s">
        <v>98039</v>
      </c>
      <c r="R31022"/>
    </row>
    <row r="31023" spans="12:18" x14ac:dyDescent="0.25">
      <c r="L31023" t="s">
        <v>3681</v>
      </c>
      <c r="M31023" t="s">
        <v>28095</v>
      </c>
      <c r="N31023" t="s">
        <v>68277</v>
      </c>
      <c r="O31023" s="76" t="s">
        <v>4356</v>
      </c>
      <c r="P31023" s="82">
        <v>223</v>
      </c>
      <c r="Q31023" s="82" t="s">
        <v>98121</v>
      </c>
      <c r="R31023"/>
    </row>
    <row r="31024" spans="12:18" x14ac:dyDescent="0.25">
      <c r="L31024" t="s">
        <v>3702</v>
      </c>
      <c r="M31024" t="s">
        <v>28096</v>
      </c>
      <c r="N31024" t="s">
        <v>68278</v>
      </c>
      <c r="O31024" s="76" t="s">
        <v>4374</v>
      </c>
      <c r="P31024" s="82">
        <v>22946</v>
      </c>
      <c r="Q31024" s="82" t="s">
        <v>72645</v>
      </c>
      <c r="R31024"/>
    </row>
    <row r="31025" spans="12:18" x14ac:dyDescent="0.25">
      <c r="L31025" t="s">
        <v>3702</v>
      </c>
      <c r="M31025" t="s">
        <v>30990</v>
      </c>
      <c r="N31025" t="s">
        <v>68279</v>
      </c>
      <c r="O31025" s="76" t="s">
        <v>4366</v>
      </c>
      <c r="P31025" s="82">
        <v>266</v>
      </c>
      <c r="Q31025" s="82" t="s">
        <v>90477</v>
      </c>
      <c r="R31025"/>
    </row>
    <row r="31026" spans="12:18" x14ac:dyDescent="0.25">
      <c r="L31026" t="s">
        <v>3702</v>
      </c>
      <c r="M31026" t="s">
        <v>30991</v>
      </c>
      <c r="N31026" t="s">
        <v>68280</v>
      </c>
      <c r="O31026" s="76" t="s">
        <v>4356</v>
      </c>
      <c r="P31026" s="82">
        <v>593</v>
      </c>
      <c r="Q31026" s="82" t="s">
        <v>90478</v>
      </c>
      <c r="R31026"/>
    </row>
    <row r="31027" spans="12:18" x14ac:dyDescent="0.25">
      <c r="L31027" t="s">
        <v>3702</v>
      </c>
      <c r="M31027" t="s">
        <v>26013</v>
      </c>
      <c r="N31027" t="s">
        <v>68281</v>
      </c>
      <c r="O31027" s="76" t="s">
        <v>4356</v>
      </c>
      <c r="P31027" s="82">
        <v>528</v>
      </c>
      <c r="Q31027" s="82" t="s">
        <v>90479</v>
      </c>
      <c r="R31027"/>
    </row>
    <row r="31028" spans="12:18" x14ac:dyDescent="0.25">
      <c r="L31028" t="s">
        <v>3702</v>
      </c>
      <c r="M31028" t="s">
        <v>28387</v>
      </c>
      <c r="N31028" t="s">
        <v>68282</v>
      </c>
      <c r="O31028" s="76" t="s">
        <v>4366</v>
      </c>
      <c r="P31028" s="82">
        <v>91</v>
      </c>
      <c r="Q31028" s="82" t="s">
        <v>90480</v>
      </c>
      <c r="R31028"/>
    </row>
    <row r="31029" spans="12:18" x14ac:dyDescent="0.25">
      <c r="L31029" t="s">
        <v>3702</v>
      </c>
      <c r="M31029" t="s">
        <v>26014</v>
      </c>
      <c r="N31029" t="s">
        <v>68283</v>
      </c>
      <c r="O31029" s="76" t="s">
        <v>4366</v>
      </c>
      <c r="P31029" s="82">
        <v>228</v>
      </c>
      <c r="Q31029" s="82" t="s">
        <v>90481</v>
      </c>
      <c r="R31029"/>
    </row>
    <row r="31030" spans="12:18" x14ac:dyDescent="0.25">
      <c r="L31030" t="s">
        <v>3702</v>
      </c>
      <c r="M31030" t="s">
        <v>31448</v>
      </c>
      <c r="N31030" t="s">
        <v>68284</v>
      </c>
      <c r="O31030" s="76" t="s">
        <v>4356</v>
      </c>
      <c r="P31030" s="82">
        <v>890</v>
      </c>
      <c r="Q31030" s="82" t="s">
        <v>90482</v>
      </c>
      <c r="R31030"/>
    </row>
    <row r="31031" spans="12:18" x14ac:dyDescent="0.25">
      <c r="L31031" t="s">
        <v>3702</v>
      </c>
      <c r="M31031" t="s">
        <v>30993</v>
      </c>
      <c r="N31031" t="s">
        <v>68285</v>
      </c>
      <c r="O31031" s="76" t="s">
        <v>4356</v>
      </c>
      <c r="P31031" s="82">
        <v>966</v>
      </c>
      <c r="Q31031" s="82" t="s">
        <v>90483</v>
      </c>
      <c r="R31031"/>
    </row>
    <row r="31032" spans="12:18" x14ac:dyDescent="0.25">
      <c r="L31032" t="s">
        <v>3702</v>
      </c>
      <c r="M31032" t="s">
        <v>26015</v>
      </c>
      <c r="N31032" t="s">
        <v>68286</v>
      </c>
      <c r="O31032" s="76" t="s">
        <v>4356</v>
      </c>
      <c r="P31032" s="82">
        <v>2838</v>
      </c>
      <c r="Q31032" s="82" t="s">
        <v>90484</v>
      </c>
      <c r="R31032"/>
    </row>
    <row r="31033" spans="12:18" x14ac:dyDescent="0.25">
      <c r="L31033" t="s">
        <v>3702</v>
      </c>
      <c r="M31033" t="s">
        <v>26016</v>
      </c>
      <c r="N31033" t="s">
        <v>68287</v>
      </c>
      <c r="O31033" s="76" t="s">
        <v>4374</v>
      </c>
      <c r="P31033" s="82">
        <v>2967</v>
      </c>
      <c r="Q31033" s="82" t="s">
        <v>72645</v>
      </c>
      <c r="R31033"/>
    </row>
    <row r="31034" spans="12:18" x14ac:dyDescent="0.25">
      <c r="L31034" t="s">
        <v>3702</v>
      </c>
      <c r="M31034" t="s">
        <v>28097</v>
      </c>
      <c r="N31034" t="s">
        <v>68288</v>
      </c>
      <c r="O31034" s="76" t="s">
        <v>4356</v>
      </c>
      <c r="P31034" s="82">
        <v>2378</v>
      </c>
      <c r="Q31034" s="82" t="s">
        <v>90485</v>
      </c>
      <c r="R31034"/>
    </row>
    <row r="31035" spans="12:18" x14ac:dyDescent="0.25">
      <c r="L31035" t="s">
        <v>3702</v>
      </c>
      <c r="M31035" t="s">
        <v>26017</v>
      </c>
      <c r="N31035" t="s">
        <v>68289</v>
      </c>
      <c r="O31035" s="76" t="s">
        <v>4366</v>
      </c>
      <c r="P31035" s="82">
        <v>54</v>
      </c>
      <c r="Q31035" s="82" t="s">
        <v>90486</v>
      </c>
      <c r="R31035"/>
    </row>
    <row r="31036" spans="12:18" x14ac:dyDescent="0.25">
      <c r="L31036" t="s">
        <v>3702</v>
      </c>
      <c r="M31036" t="s">
        <v>28099</v>
      </c>
      <c r="N31036" t="s">
        <v>68290</v>
      </c>
      <c r="O31036" s="76" t="s">
        <v>4366</v>
      </c>
      <c r="P31036" s="82">
        <v>67</v>
      </c>
      <c r="Q31036" s="82" t="s">
        <v>90487</v>
      </c>
      <c r="R31036"/>
    </row>
    <row r="31037" spans="12:18" x14ac:dyDescent="0.25">
      <c r="L31037" t="s">
        <v>3702</v>
      </c>
      <c r="M31037" t="s">
        <v>28100</v>
      </c>
      <c r="N31037" t="s">
        <v>68291</v>
      </c>
      <c r="O31037" s="76" t="s">
        <v>4374</v>
      </c>
      <c r="P31037" s="82">
        <v>9928</v>
      </c>
      <c r="Q31037" s="82" t="s">
        <v>72645</v>
      </c>
      <c r="R31037"/>
    </row>
    <row r="31038" spans="12:18" x14ac:dyDescent="0.25">
      <c r="L31038" t="s">
        <v>3702</v>
      </c>
      <c r="M31038" t="s">
        <v>30996</v>
      </c>
      <c r="N31038" t="s">
        <v>68292</v>
      </c>
      <c r="O31038" s="76" t="s">
        <v>4356</v>
      </c>
      <c r="P31038" s="82">
        <v>466</v>
      </c>
      <c r="Q31038" s="82" t="s">
        <v>90488</v>
      </c>
      <c r="R31038"/>
    </row>
    <row r="31039" spans="12:18" x14ac:dyDescent="0.25">
      <c r="L31039" t="s">
        <v>3702</v>
      </c>
      <c r="M31039" t="s">
        <v>31450</v>
      </c>
      <c r="N31039" t="s">
        <v>68293</v>
      </c>
      <c r="O31039" s="76" t="s">
        <v>4374</v>
      </c>
      <c r="P31039" s="82">
        <v>250</v>
      </c>
      <c r="Q31039" s="82" t="s">
        <v>90489</v>
      </c>
      <c r="R31039"/>
    </row>
    <row r="31040" spans="12:18" x14ac:dyDescent="0.25">
      <c r="L31040" t="s">
        <v>3702</v>
      </c>
      <c r="M31040" t="s">
        <v>28102</v>
      </c>
      <c r="N31040" t="s">
        <v>68294</v>
      </c>
      <c r="O31040" s="76" t="s">
        <v>4356</v>
      </c>
      <c r="P31040" s="82">
        <v>793</v>
      </c>
      <c r="Q31040" s="82" t="s">
        <v>90490</v>
      </c>
      <c r="R31040"/>
    </row>
    <row r="31041" spans="12:18" x14ac:dyDescent="0.25">
      <c r="L31041" t="s">
        <v>3702</v>
      </c>
      <c r="M31041" t="s">
        <v>28104</v>
      </c>
      <c r="N31041" t="s">
        <v>68295</v>
      </c>
      <c r="O31041" s="76" t="s">
        <v>4356</v>
      </c>
      <c r="P31041" s="82">
        <v>738</v>
      </c>
      <c r="Q31041" s="82" t="s">
        <v>90491</v>
      </c>
      <c r="R31041"/>
    </row>
    <row r="31042" spans="12:18" x14ac:dyDescent="0.25">
      <c r="L31042" t="s">
        <v>3702</v>
      </c>
      <c r="M31042" t="s">
        <v>28106</v>
      </c>
      <c r="N31042" t="s">
        <v>68296</v>
      </c>
      <c r="O31042" s="76" t="s">
        <v>4450</v>
      </c>
      <c r="P31042" s="82">
        <v>134057</v>
      </c>
      <c r="Q31042" s="82" t="s">
        <v>72645</v>
      </c>
      <c r="R31042"/>
    </row>
    <row r="31043" spans="12:18" x14ac:dyDescent="0.25">
      <c r="L31043" t="s">
        <v>3702</v>
      </c>
      <c r="M31043" t="s">
        <v>30998</v>
      </c>
      <c r="N31043" t="s">
        <v>68297</v>
      </c>
      <c r="O31043" s="76" t="s">
        <v>4366</v>
      </c>
      <c r="P31043" s="82">
        <v>254</v>
      </c>
      <c r="Q31043" s="82" t="s">
        <v>90492</v>
      </c>
      <c r="R31043"/>
    </row>
    <row r="31044" spans="12:18" x14ac:dyDescent="0.25">
      <c r="L31044" t="s">
        <v>3702</v>
      </c>
      <c r="M31044" t="s">
        <v>26018</v>
      </c>
      <c r="N31044" t="s">
        <v>68298</v>
      </c>
      <c r="O31044" s="76" t="s">
        <v>4366</v>
      </c>
      <c r="P31044" s="82">
        <v>269</v>
      </c>
      <c r="Q31044" s="82" t="s">
        <v>90493</v>
      </c>
      <c r="R31044"/>
    </row>
    <row r="31045" spans="12:18" x14ac:dyDescent="0.25">
      <c r="L31045" t="s">
        <v>3702</v>
      </c>
      <c r="M31045" t="s">
        <v>26019</v>
      </c>
      <c r="N31045" t="s">
        <v>68299</v>
      </c>
      <c r="O31045" s="76" t="s">
        <v>4356</v>
      </c>
      <c r="P31045" s="82">
        <v>542</v>
      </c>
      <c r="Q31045" s="82" t="s">
        <v>90494</v>
      </c>
      <c r="R31045"/>
    </row>
    <row r="31046" spans="12:18" x14ac:dyDescent="0.25">
      <c r="L31046" t="s">
        <v>3702</v>
      </c>
      <c r="M31046" t="s">
        <v>31000</v>
      </c>
      <c r="N31046" t="s">
        <v>68300</v>
      </c>
      <c r="O31046" s="76" t="s">
        <v>4366</v>
      </c>
      <c r="P31046" s="82">
        <v>326</v>
      </c>
      <c r="Q31046" s="82" t="s">
        <v>90495</v>
      </c>
      <c r="R31046"/>
    </row>
    <row r="31047" spans="12:18" x14ac:dyDescent="0.25">
      <c r="L31047" t="s">
        <v>3702</v>
      </c>
      <c r="M31047" t="s">
        <v>14256</v>
      </c>
      <c r="N31047" t="s">
        <v>68301</v>
      </c>
      <c r="O31047" s="76" t="s">
        <v>4366</v>
      </c>
      <c r="P31047" s="82">
        <v>29</v>
      </c>
      <c r="Q31047" s="82" t="s">
        <v>90496</v>
      </c>
      <c r="R31047"/>
    </row>
    <row r="31048" spans="12:18" x14ac:dyDescent="0.25">
      <c r="L31048" t="s">
        <v>3702</v>
      </c>
      <c r="M31048" t="s">
        <v>16213</v>
      </c>
      <c r="N31048" t="s">
        <v>68302</v>
      </c>
      <c r="O31048" s="76" t="s">
        <v>4366</v>
      </c>
      <c r="P31048" s="82">
        <v>33</v>
      </c>
      <c r="Q31048" s="82" t="s">
        <v>90497</v>
      </c>
      <c r="R31048"/>
    </row>
    <row r="31049" spans="12:18" x14ac:dyDescent="0.25">
      <c r="L31049" t="s">
        <v>3702</v>
      </c>
      <c r="M31049" t="s">
        <v>26020</v>
      </c>
      <c r="N31049" t="s">
        <v>68303</v>
      </c>
      <c r="O31049" s="76" t="s">
        <v>4366</v>
      </c>
      <c r="P31049" s="82">
        <v>165</v>
      </c>
      <c r="Q31049" s="82" t="s">
        <v>90498</v>
      </c>
      <c r="R31049"/>
    </row>
    <row r="31050" spans="12:18" x14ac:dyDescent="0.25">
      <c r="L31050" t="s">
        <v>3702</v>
      </c>
      <c r="M31050" t="s">
        <v>31453</v>
      </c>
      <c r="N31050" t="s">
        <v>68304</v>
      </c>
      <c r="O31050" s="76" t="s">
        <v>4356</v>
      </c>
      <c r="P31050" s="82">
        <v>869</v>
      </c>
      <c r="Q31050" s="82" t="s">
        <v>90499</v>
      </c>
      <c r="R31050"/>
    </row>
    <row r="31051" spans="12:18" x14ac:dyDescent="0.25">
      <c r="L31051" t="s">
        <v>3702</v>
      </c>
      <c r="M31051" t="s">
        <v>5007</v>
      </c>
      <c r="N31051" t="s">
        <v>68305</v>
      </c>
      <c r="O31051" s="76" t="s">
        <v>4356</v>
      </c>
      <c r="P31051" s="82">
        <v>212</v>
      </c>
      <c r="Q31051" s="82" t="s">
        <v>90500</v>
      </c>
      <c r="R31051"/>
    </row>
    <row r="31052" spans="12:18" x14ac:dyDescent="0.25">
      <c r="L31052" t="s">
        <v>3702</v>
      </c>
      <c r="M31052" t="s">
        <v>31002</v>
      </c>
      <c r="N31052" t="s">
        <v>68306</v>
      </c>
      <c r="O31052" s="76" t="s">
        <v>4356</v>
      </c>
      <c r="P31052" s="82">
        <v>778</v>
      </c>
      <c r="Q31052" s="82" t="s">
        <v>90501</v>
      </c>
      <c r="R31052"/>
    </row>
    <row r="31053" spans="12:18" x14ac:dyDescent="0.25">
      <c r="L31053" t="s">
        <v>3702</v>
      </c>
      <c r="M31053" t="s">
        <v>28108</v>
      </c>
      <c r="N31053" t="s">
        <v>68307</v>
      </c>
      <c r="O31053" s="76" t="s">
        <v>4366</v>
      </c>
      <c r="P31053" s="82">
        <v>108</v>
      </c>
      <c r="Q31053" s="82" t="s">
        <v>90502</v>
      </c>
      <c r="R31053"/>
    </row>
    <row r="31054" spans="12:18" x14ac:dyDescent="0.25">
      <c r="L31054" t="s">
        <v>3702</v>
      </c>
      <c r="M31054" t="s">
        <v>26021</v>
      </c>
      <c r="N31054" t="s">
        <v>68308</v>
      </c>
      <c r="O31054" s="76" t="s">
        <v>4366</v>
      </c>
      <c r="P31054" s="82">
        <v>296</v>
      </c>
      <c r="Q31054" s="82" t="s">
        <v>90503</v>
      </c>
      <c r="R31054"/>
    </row>
    <row r="31055" spans="12:18" x14ac:dyDescent="0.25">
      <c r="L31055" t="s">
        <v>3702</v>
      </c>
      <c r="M31055" t="s">
        <v>23163</v>
      </c>
      <c r="N31055" t="s">
        <v>68309</v>
      </c>
      <c r="O31055" s="76" t="s">
        <v>4356</v>
      </c>
      <c r="P31055" s="82">
        <v>594</v>
      </c>
      <c r="Q31055" s="82" t="s">
        <v>90504</v>
      </c>
      <c r="R31055"/>
    </row>
    <row r="31056" spans="12:18" x14ac:dyDescent="0.25">
      <c r="L31056" t="s">
        <v>3702</v>
      </c>
      <c r="M31056" t="s">
        <v>28389</v>
      </c>
      <c r="N31056" t="s">
        <v>68310</v>
      </c>
      <c r="O31056" s="76" t="s">
        <v>4356</v>
      </c>
      <c r="P31056" s="82">
        <v>81</v>
      </c>
      <c r="Q31056" s="82" t="s">
        <v>90505</v>
      </c>
      <c r="R31056"/>
    </row>
    <row r="31057" spans="12:18" x14ac:dyDescent="0.25">
      <c r="L31057" t="s">
        <v>3702</v>
      </c>
      <c r="M31057" t="s">
        <v>12658</v>
      </c>
      <c r="N31057" t="s">
        <v>68311</v>
      </c>
      <c r="O31057" s="76" t="s">
        <v>4374</v>
      </c>
      <c r="P31057" s="82">
        <v>505</v>
      </c>
      <c r="Q31057" s="82" t="s">
        <v>72645</v>
      </c>
      <c r="R31057"/>
    </row>
    <row r="31058" spans="12:18" x14ac:dyDescent="0.25">
      <c r="L31058" t="s">
        <v>3702</v>
      </c>
      <c r="M31058" t="s">
        <v>28391</v>
      </c>
      <c r="N31058" t="s">
        <v>68312</v>
      </c>
      <c r="O31058" s="76" t="s">
        <v>4356</v>
      </c>
      <c r="P31058" s="82">
        <v>142</v>
      </c>
      <c r="Q31058" s="82" t="s">
        <v>90506</v>
      </c>
      <c r="R31058"/>
    </row>
    <row r="31059" spans="12:18" x14ac:dyDescent="0.25">
      <c r="L31059" t="s">
        <v>3702</v>
      </c>
      <c r="M31059" t="s">
        <v>28110</v>
      </c>
      <c r="N31059" t="s">
        <v>68313</v>
      </c>
      <c r="O31059" s="76" t="s">
        <v>4366</v>
      </c>
      <c r="P31059" s="82">
        <v>143</v>
      </c>
      <c r="Q31059" s="82" t="s">
        <v>90507</v>
      </c>
      <c r="R31059"/>
    </row>
    <row r="31060" spans="12:18" x14ac:dyDescent="0.25">
      <c r="L31060" t="s">
        <v>3702</v>
      </c>
      <c r="M31060" t="s">
        <v>31455</v>
      </c>
      <c r="N31060" t="s">
        <v>68314</v>
      </c>
      <c r="O31060" s="76" t="s">
        <v>4356</v>
      </c>
      <c r="P31060" s="82">
        <v>1464</v>
      </c>
      <c r="Q31060" s="82" t="s">
        <v>90508</v>
      </c>
      <c r="R31060"/>
    </row>
    <row r="31061" spans="12:18" x14ac:dyDescent="0.25">
      <c r="L31061" t="s">
        <v>3702</v>
      </c>
      <c r="M31061" t="s">
        <v>31005</v>
      </c>
      <c r="N31061" t="s">
        <v>68315</v>
      </c>
      <c r="O31061" s="76" t="s">
        <v>4366</v>
      </c>
      <c r="P31061" s="82">
        <v>180</v>
      </c>
      <c r="Q31061" s="82" t="s">
        <v>90509</v>
      </c>
      <c r="R31061"/>
    </row>
    <row r="31062" spans="12:18" x14ac:dyDescent="0.25">
      <c r="L31062" t="s">
        <v>3702</v>
      </c>
      <c r="M31062" t="s">
        <v>19910</v>
      </c>
      <c r="N31062" t="s">
        <v>68316</v>
      </c>
      <c r="O31062" s="76" t="s">
        <v>4366</v>
      </c>
      <c r="P31062" s="82">
        <v>145</v>
      </c>
      <c r="Q31062" s="82" t="s">
        <v>90510</v>
      </c>
      <c r="R31062"/>
    </row>
    <row r="31063" spans="12:18" x14ac:dyDescent="0.25">
      <c r="L31063" t="s">
        <v>3702</v>
      </c>
      <c r="M31063" t="s">
        <v>31457</v>
      </c>
      <c r="N31063" t="s">
        <v>68317</v>
      </c>
      <c r="O31063" s="76" t="s">
        <v>4366</v>
      </c>
      <c r="P31063" s="82">
        <v>120</v>
      </c>
      <c r="Q31063" s="82" t="s">
        <v>90511</v>
      </c>
      <c r="R31063"/>
    </row>
    <row r="31064" spans="12:18" x14ac:dyDescent="0.25">
      <c r="L31064" t="s">
        <v>3702</v>
      </c>
      <c r="M31064" t="s">
        <v>12662</v>
      </c>
      <c r="N31064" t="s">
        <v>68318</v>
      </c>
      <c r="O31064" s="76" t="s">
        <v>4366</v>
      </c>
      <c r="P31064" s="82">
        <v>286</v>
      </c>
      <c r="Q31064" s="82" t="s">
        <v>90512</v>
      </c>
      <c r="R31064"/>
    </row>
    <row r="31065" spans="12:18" x14ac:dyDescent="0.25">
      <c r="L31065" t="s">
        <v>3702</v>
      </c>
      <c r="M31065" t="s">
        <v>31008</v>
      </c>
      <c r="N31065" t="s">
        <v>68319</v>
      </c>
      <c r="O31065" s="76" t="s">
        <v>4374</v>
      </c>
      <c r="P31065" s="82">
        <v>409</v>
      </c>
      <c r="Q31065" s="82" t="s">
        <v>72645</v>
      </c>
      <c r="R31065"/>
    </row>
    <row r="31066" spans="12:18" x14ac:dyDescent="0.25">
      <c r="L31066" t="s">
        <v>3702</v>
      </c>
      <c r="M31066" t="s">
        <v>31010</v>
      </c>
      <c r="N31066" t="s">
        <v>68320</v>
      </c>
      <c r="O31066" s="76" t="s">
        <v>4366</v>
      </c>
      <c r="P31066" s="82">
        <v>165</v>
      </c>
      <c r="Q31066" s="82" t="s">
        <v>90513</v>
      </c>
      <c r="R31066"/>
    </row>
    <row r="31067" spans="12:18" x14ac:dyDescent="0.25">
      <c r="L31067" t="s">
        <v>3702</v>
      </c>
      <c r="M31067" t="s">
        <v>28394</v>
      </c>
      <c r="N31067" t="s">
        <v>68321</v>
      </c>
      <c r="O31067" s="76" t="s">
        <v>4356</v>
      </c>
      <c r="P31067" s="82">
        <v>57</v>
      </c>
      <c r="Q31067" s="82" t="s">
        <v>90514</v>
      </c>
      <c r="R31067"/>
    </row>
    <row r="31068" spans="12:18" x14ac:dyDescent="0.25">
      <c r="L31068" t="s">
        <v>3702</v>
      </c>
      <c r="M31068" t="s">
        <v>26022</v>
      </c>
      <c r="N31068" t="s">
        <v>68322</v>
      </c>
      <c r="O31068" s="76" t="s">
        <v>4356</v>
      </c>
      <c r="P31068" s="82">
        <v>522</v>
      </c>
      <c r="Q31068" s="82" t="s">
        <v>90515</v>
      </c>
      <c r="R31068"/>
    </row>
    <row r="31069" spans="12:18" x14ac:dyDescent="0.25">
      <c r="L31069" t="s">
        <v>3702</v>
      </c>
      <c r="M31069" t="s">
        <v>26023</v>
      </c>
      <c r="N31069" t="s">
        <v>68323</v>
      </c>
      <c r="O31069" s="76" t="s">
        <v>4366</v>
      </c>
      <c r="P31069" s="82">
        <v>64</v>
      </c>
      <c r="Q31069" s="82" t="s">
        <v>90516</v>
      </c>
      <c r="R31069"/>
    </row>
    <row r="31070" spans="12:18" x14ac:dyDescent="0.25">
      <c r="L31070" t="s">
        <v>3702</v>
      </c>
      <c r="M31070" t="s">
        <v>28396</v>
      </c>
      <c r="N31070" t="s">
        <v>68324</v>
      </c>
      <c r="O31070" s="76" t="s">
        <v>4366</v>
      </c>
      <c r="P31070" s="82">
        <v>192</v>
      </c>
      <c r="Q31070" s="82" t="s">
        <v>90517</v>
      </c>
      <c r="R31070"/>
    </row>
    <row r="31071" spans="12:18" x14ac:dyDescent="0.25">
      <c r="L31071" t="s">
        <v>3702</v>
      </c>
      <c r="M31071" t="s">
        <v>28398</v>
      </c>
      <c r="N31071" t="s">
        <v>68325</v>
      </c>
      <c r="O31071" s="76" t="s">
        <v>4356</v>
      </c>
      <c r="P31071" s="82">
        <v>501</v>
      </c>
      <c r="Q31071" s="82" t="s">
        <v>90518</v>
      </c>
      <c r="R31071"/>
    </row>
    <row r="31072" spans="12:18" x14ac:dyDescent="0.25">
      <c r="L31072" t="s">
        <v>3702</v>
      </c>
      <c r="M31072" t="s">
        <v>5226</v>
      </c>
      <c r="N31072" t="s">
        <v>68326</v>
      </c>
      <c r="O31072" s="76" t="s">
        <v>4366</v>
      </c>
      <c r="P31072" s="82">
        <v>266</v>
      </c>
      <c r="Q31072" s="82" t="s">
        <v>90519</v>
      </c>
      <c r="R31072"/>
    </row>
    <row r="31073" spans="12:18" x14ac:dyDescent="0.25">
      <c r="L31073" t="s">
        <v>3702</v>
      </c>
      <c r="M31073" t="s">
        <v>28400</v>
      </c>
      <c r="N31073" t="s">
        <v>68327</v>
      </c>
      <c r="O31073" s="76" t="s">
        <v>4366</v>
      </c>
      <c r="P31073" s="82">
        <v>207</v>
      </c>
      <c r="Q31073" s="82" t="s">
        <v>90520</v>
      </c>
      <c r="R31073"/>
    </row>
    <row r="31074" spans="12:18" x14ac:dyDescent="0.25">
      <c r="L31074" t="s">
        <v>3702</v>
      </c>
      <c r="M31074" t="s">
        <v>31459</v>
      </c>
      <c r="N31074" t="s">
        <v>68328</v>
      </c>
      <c r="O31074" s="76" t="s">
        <v>4366</v>
      </c>
      <c r="P31074" s="82">
        <v>72</v>
      </c>
      <c r="Q31074" s="82" t="s">
        <v>90521</v>
      </c>
      <c r="R31074"/>
    </row>
    <row r="31075" spans="12:18" x14ac:dyDescent="0.25">
      <c r="L31075" t="s">
        <v>3702</v>
      </c>
      <c r="M31075" t="s">
        <v>28402</v>
      </c>
      <c r="N31075" t="s">
        <v>68329</v>
      </c>
      <c r="O31075" s="76" t="s">
        <v>4366</v>
      </c>
      <c r="P31075" s="82">
        <v>230</v>
      </c>
      <c r="Q31075" s="82" t="s">
        <v>90522</v>
      </c>
      <c r="R31075"/>
    </row>
    <row r="31076" spans="12:18" x14ac:dyDescent="0.25">
      <c r="L31076" t="s">
        <v>3702</v>
      </c>
      <c r="M31076" t="s">
        <v>5598</v>
      </c>
      <c r="N31076" t="s">
        <v>68330</v>
      </c>
      <c r="O31076" s="76" t="s">
        <v>4366</v>
      </c>
      <c r="P31076" s="82">
        <v>177</v>
      </c>
      <c r="Q31076" s="82" t="s">
        <v>90523</v>
      </c>
      <c r="R31076"/>
    </row>
    <row r="31077" spans="12:18" x14ac:dyDescent="0.25">
      <c r="L31077" t="s">
        <v>3702</v>
      </c>
      <c r="M31077" t="s">
        <v>31460</v>
      </c>
      <c r="N31077" t="s">
        <v>68331</v>
      </c>
      <c r="O31077" s="76" t="s">
        <v>4356</v>
      </c>
      <c r="P31077" s="82">
        <v>106</v>
      </c>
      <c r="Q31077" s="82" t="s">
        <v>90524</v>
      </c>
      <c r="R31077"/>
    </row>
    <row r="31078" spans="12:18" x14ac:dyDescent="0.25">
      <c r="L31078" t="s">
        <v>3702</v>
      </c>
      <c r="M31078" t="s">
        <v>28404</v>
      </c>
      <c r="N31078" t="s">
        <v>68332</v>
      </c>
      <c r="O31078" s="76" t="s">
        <v>4366</v>
      </c>
      <c r="P31078" s="82">
        <v>79</v>
      </c>
      <c r="Q31078" s="82" t="s">
        <v>90525</v>
      </c>
      <c r="R31078"/>
    </row>
    <row r="31079" spans="12:18" x14ac:dyDescent="0.25">
      <c r="L31079" t="s">
        <v>3702</v>
      </c>
      <c r="M31079" t="s">
        <v>28113</v>
      </c>
      <c r="N31079" t="s">
        <v>68333</v>
      </c>
      <c r="O31079" s="76" t="s">
        <v>4356</v>
      </c>
      <c r="P31079" s="82">
        <v>340</v>
      </c>
      <c r="Q31079" s="82" t="s">
        <v>90526</v>
      </c>
      <c r="R31079"/>
    </row>
    <row r="31080" spans="12:18" x14ac:dyDescent="0.25">
      <c r="L31080" t="s">
        <v>3702</v>
      </c>
      <c r="M31080" t="s">
        <v>31462</v>
      </c>
      <c r="N31080" t="s">
        <v>68334</v>
      </c>
      <c r="O31080" s="76" t="s">
        <v>4366</v>
      </c>
      <c r="P31080" s="82">
        <v>79</v>
      </c>
      <c r="Q31080" s="82" t="s">
        <v>90527</v>
      </c>
      <c r="R31080"/>
    </row>
    <row r="31081" spans="12:18" x14ac:dyDescent="0.25">
      <c r="L31081" t="s">
        <v>3702</v>
      </c>
      <c r="M31081" t="s">
        <v>31012</v>
      </c>
      <c r="N31081" t="s">
        <v>68335</v>
      </c>
      <c r="O31081" s="76" t="s">
        <v>4356</v>
      </c>
      <c r="P31081" s="82">
        <v>104</v>
      </c>
      <c r="Q31081" s="82" t="s">
        <v>90528</v>
      </c>
      <c r="R31081"/>
    </row>
    <row r="31082" spans="12:18" x14ac:dyDescent="0.25">
      <c r="L31082" t="s">
        <v>3702</v>
      </c>
      <c r="M31082" t="s">
        <v>28406</v>
      </c>
      <c r="N31082" t="s">
        <v>68336</v>
      </c>
      <c r="O31082" s="76" t="s">
        <v>4366</v>
      </c>
      <c r="P31082" s="82">
        <v>202</v>
      </c>
      <c r="Q31082" s="82" t="s">
        <v>90529</v>
      </c>
      <c r="R31082"/>
    </row>
    <row r="31083" spans="12:18" x14ac:dyDescent="0.25">
      <c r="L31083" t="s">
        <v>3702</v>
      </c>
      <c r="M31083" t="s">
        <v>26024</v>
      </c>
      <c r="N31083" t="s">
        <v>68337</v>
      </c>
      <c r="O31083" s="76" t="s">
        <v>4356</v>
      </c>
      <c r="P31083" s="82">
        <v>1421</v>
      </c>
      <c r="Q31083" s="82" t="s">
        <v>90530</v>
      </c>
      <c r="R31083"/>
    </row>
    <row r="31084" spans="12:18" x14ac:dyDescent="0.25">
      <c r="L31084" t="s">
        <v>3702</v>
      </c>
      <c r="M31084" t="s">
        <v>22092</v>
      </c>
      <c r="N31084" t="s">
        <v>68338</v>
      </c>
      <c r="O31084" s="76" t="s">
        <v>4356</v>
      </c>
      <c r="P31084" s="82">
        <v>996</v>
      </c>
      <c r="Q31084" s="82" t="s">
        <v>90531</v>
      </c>
      <c r="R31084"/>
    </row>
    <row r="31085" spans="12:18" x14ac:dyDescent="0.25">
      <c r="L31085" t="s">
        <v>3702</v>
      </c>
      <c r="M31085" t="s">
        <v>31013</v>
      </c>
      <c r="N31085" t="s">
        <v>68339</v>
      </c>
      <c r="O31085" s="76" t="s">
        <v>4366</v>
      </c>
      <c r="P31085" s="82">
        <v>176</v>
      </c>
      <c r="Q31085" s="82" t="s">
        <v>90532</v>
      </c>
      <c r="R31085"/>
    </row>
    <row r="31086" spans="12:18" x14ac:dyDescent="0.25">
      <c r="L31086" t="s">
        <v>3702</v>
      </c>
      <c r="M31086" t="s">
        <v>28408</v>
      </c>
      <c r="N31086" t="s">
        <v>68340</v>
      </c>
      <c r="O31086" s="76" t="s">
        <v>4366</v>
      </c>
      <c r="P31086" s="82">
        <v>95</v>
      </c>
      <c r="Q31086" s="82" t="s">
        <v>90533</v>
      </c>
      <c r="R31086"/>
    </row>
    <row r="31087" spans="12:18" x14ac:dyDescent="0.25">
      <c r="L31087" t="s">
        <v>3702</v>
      </c>
      <c r="M31087" t="s">
        <v>31014</v>
      </c>
      <c r="N31087" t="s">
        <v>68341</v>
      </c>
      <c r="O31087" s="76" t="s">
        <v>4356</v>
      </c>
      <c r="P31087" s="82">
        <v>298</v>
      </c>
      <c r="Q31087" s="82" t="s">
        <v>90534</v>
      </c>
      <c r="R31087"/>
    </row>
    <row r="31088" spans="12:18" x14ac:dyDescent="0.25">
      <c r="L31088" t="s">
        <v>3702</v>
      </c>
      <c r="M31088" t="s">
        <v>28410</v>
      </c>
      <c r="N31088" t="s">
        <v>68342</v>
      </c>
      <c r="O31088" s="76" t="s">
        <v>4366</v>
      </c>
      <c r="P31088" s="82">
        <v>204</v>
      </c>
      <c r="Q31088" s="82" t="s">
        <v>90535</v>
      </c>
      <c r="R31088"/>
    </row>
    <row r="31089" spans="12:18" x14ac:dyDescent="0.25">
      <c r="L31089" t="s">
        <v>3702</v>
      </c>
      <c r="M31089" t="s">
        <v>28412</v>
      </c>
      <c r="N31089" t="s">
        <v>68343</v>
      </c>
      <c r="O31089" s="76" t="s">
        <v>4356</v>
      </c>
      <c r="P31089" s="82">
        <v>226</v>
      </c>
      <c r="Q31089" s="82" t="s">
        <v>90536</v>
      </c>
      <c r="R31089"/>
    </row>
    <row r="31090" spans="12:18" x14ac:dyDescent="0.25">
      <c r="L31090" t="s">
        <v>3702</v>
      </c>
      <c r="M31090" t="s">
        <v>31464</v>
      </c>
      <c r="N31090" t="s">
        <v>68344</v>
      </c>
      <c r="O31090" s="76" t="s">
        <v>4366</v>
      </c>
      <c r="P31090" s="82">
        <v>215</v>
      </c>
      <c r="Q31090" s="82" t="s">
        <v>90537</v>
      </c>
      <c r="R31090"/>
    </row>
    <row r="31091" spans="12:18" x14ac:dyDescent="0.25">
      <c r="L31091" t="s">
        <v>3702</v>
      </c>
      <c r="M31091" t="s">
        <v>26025</v>
      </c>
      <c r="N31091" t="s">
        <v>68345</v>
      </c>
      <c r="O31091" s="76" t="s">
        <v>4356</v>
      </c>
      <c r="P31091" s="82">
        <v>1339</v>
      </c>
      <c r="Q31091" s="82" t="s">
        <v>90538</v>
      </c>
      <c r="R31091"/>
    </row>
    <row r="31092" spans="12:18" x14ac:dyDescent="0.25">
      <c r="L31092" t="s">
        <v>3702</v>
      </c>
      <c r="M31092" t="s">
        <v>26026</v>
      </c>
      <c r="N31092" t="s">
        <v>68346</v>
      </c>
      <c r="O31092" s="76" t="s">
        <v>4356</v>
      </c>
      <c r="P31092" s="82">
        <v>2095</v>
      </c>
      <c r="Q31092" s="82" t="s">
        <v>90539</v>
      </c>
      <c r="R31092"/>
    </row>
    <row r="31093" spans="12:18" x14ac:dyDescent="0.25">
      <c r="L31093" t="s">
        <v>3702</v>
      </c>
      <c r="M31093" t="s">
        <v>26027</v>
      </c>
      <c r="N31093" t="s">
        <v>68347</v>
      </c>
      <c r="O31093" s="76" t="s">
        <v>4366</v>
      </c>
      <c r="P31093" s="82">
        <v>160</v>
      </c>
      <c r="Q31093" s="82" t="s">
        <v>90540</v>
      </c>
      <c r="R31093"/>
    </row>
    <row r="31094" spans="12:18" x14ac:dyDescent="0.25">
      <c r="L31094" t="s">
        <v>3702</v>
      </c>
      <c r="M31094" t="s">
        <v>13139</v>
      </c>
      <c r="N31094" t="s">
        <v>68348</v>
      </c>
      <c r="O31094" s="76" t="s">
        <v>4366</v>
      </c>
      <c r="P31094" s="82">
        <v>131</v>
      </c>
      <c r="Q31094" s="82" t="s">
        <v>90541</v>
      </c>
      <c r="R31094"/>
    </row>
    <row r="31095" spans="12:18" x14ac:dyDescent="0.25">
      <c r="L31095" t="s">
        <v>3702</v>
      </c>
      <c r="M31095" t="s">
        <v>31015</v>
      </c>
      <c r="N31095" t="s">
        <v>68349</v>
      </c>
      <c r="O31095" s="76" t="s">
        <v>4356</v>
      </c>
      <c r="P31095" s="82">
        <v>509</v>
      </c>
      <c r="Q31095" s="82" t="s">
        <v>90542</v>
      </c>
      <c r="R31095"/>
    </row>
    <row r="31096" spans="12:18" x14ac:dyDescent="0.25">
      <c r="L31096" t="s">
        <v>3702</v>
      </c>
      <c r="M31096" t="s">
        <v>28116</v>
      </c>
      <c r="N31096" t="s">
        <v>68350</v>
      </c>
      <c r="O31096" s="76" t="s">
        <v>4356</v>
      </c>
      <c r="P31096" s="82">
        <v>333</v>
      </c>
      <c r="Q31096" s="82" t="s">
        <v>90543</v>
      </c>
      <c r="R31096"/>
    </row>
    <row r="31097" spans="12:18" x14ac:dyDescent="0.25">
      <c r="L31097" t="s">
        <v>3702</v>
      </c>
      <c r="M31097" t="s">
        <v>28414</v>
      </c>
      <c r="N31097" t="s">
        <v>68351</v>
      </c>
      <c r="O31097" s="76" t="s">
        <v>4356</v>
      </c>
      <c r="P31097" s="82">
        <v>513</v>
      </c>
      <c r="Q31097" s="82" t="s">
        <v>90544</v>
      </c>
      <c r="R31097"/>
    </row>
    <row r="31098" spans="12:18" x14ac:dyDescent="0.25">
      <c r="L31098" t="s">
        <v>3702</v>
      </c>
      <c r="M31098" t="s">
        <v>31466</v>
      </c>
      <c r="N31098" t="s">
        <v>68352</v>
      </c>
      <c r="O31098" s="76" t="s">
        <v>4356</v>
      </c>
      <c r="P31098" s="82">
        <v>357</v>
      </c>
      <c r="Q31098" s="82" t="s">
        <v>90545</v>
      </c>
      <c r="R31098"/>
    </row>
    <row r="31099" spans="12:18" x14ac:dyDescent="0.25">
      <c r="L31099" t="s">
        <v>3702</v>
      </c>
      <c r="M31099" t="s">
        <v>26028</v>
      </c>
      <c r="N31099" t="s">
        <v>68353</v>
      </c>
      <c r="O31099" s="76" t="s">
        <v>4366</v>
      </c>
      <c r="P31099" s="82">
        <v>149</v>
      </c>
      <c r="Q31099" s="82" t="s">
        <v>90546</v>
      </c>
      <c r="R31099"/>
    </row>
    <row r="31100" spans="12:18" x14ac:dyDescent="0.25">
      <c r="L31100" t="s">
        <v>3702</v>
      </c>
      <c r="M31100" t="s">
        <v>26029</v>
      </c>
      <c r="N31100" t="s">
        <v>68354</v>
      </c>
      <c r="O31100" s="76" t="s">
        <v>4366</v>
      </c>
      <c r="P31100" s="82">
        <v>92</v>
      </c>
      <c r="Q31100" s="82" t="s">
        <v>90547</v>
      </c>
      <c r="R31100"/>
    </row>
    <row r="31101" spans="12:18" x14ac:dyDescent="0.25">
      <c r="L31101" t="s">
        <v>3702</v>
      </c>
      <c r="M31101" t="s">
        <v>31016</v>
      </c>
      <c r="N31101" t="s">
        <v>68355</v>
      </c>
      <c r="O31101" s="76" t="s">
        <v>4356</v>
      </c>
      <c r="P31101" s="82">
        <v>752</v>
      </c>
      <c r="Q31101" s="82" t="s">
        <v>90548</v>
      </c>
      <c r="R31101"/>
    </row>
    <row r="31102" spans="12:18" x14ac:dyDescent="0.25">
      <c r="L31102" t="s">
        <v>3702</v>
      </c>
      <c r="M31102" t="s">
        <v>31017</v>
      </c>
      <c r="N31102" t="s">
        <v>68356</v>
      </c>
      <c r="O31102" s="76" t="s">
        <v>4366</v>
      </c>
      <c r="P31102" s="82">
        <v>145</v>
      </c>
      <c r="Q31102" s="82" t="s">
        <v>90549</v>
      </c>
      <c r="R31102"/>
    </row>
    <row r="31103" spans="12:18" x14ac:dyDescent="0.25">
      <c r="L31103" t="s">
        <v>3702</v>
      </c>
      <c r="M31103" t="s">
        <v>28118</v>
      </c>
      <c r="N31103" t="s">
        <v>68357</v>
      </c>
      <c r="O31103" s="76" t="s">
        <v>4366</v>
      </c>
      <c r="P31103" s="82">
        <v>222</v>
      </c>
      <c r="Q31103" s="82" t="s">
        <v>90550</v>
      </c>
      <c r="R31103"/>
    </row>
    <row r="31104" spans="12:18" x14ac:dyDescent="0.25">
      <c r="L31104" t="s">
        <v>3702</v>
      </c>
      <c r="M31104" t="s">
        <v>26030</v>
      </c>
      <c r="N31104" t="s">
        <v>68358</v>
      </c>
      <c r="O31104" s="76" t="s">
        <v>4366</v>
      </c>
      <c r="P31104" s="82">
        <v>32</v>
      </c>
      <c r="Q31104" s="82" t="s">
        <v>90551</v>
      </c>
      <c r="R31104"/>
    </row>
    <row r="31105" spans="12:18" x14ac:dyDescent="0.25">
      <c r="L31105" t="s">
        <v>3702</v>
      </c>
      <c r="M31105" t="s">
        <v>26031</v>
      </c>
      <c r="N31105" t="s">
        <v>68359</v>
      </c>
      <c r="O31105" s="76" t="s">
        <v>4356</v>
      </c>
      <c r="P31105" s="82">
        <v>1070</v>
      </c>
      <c r="Q31105" s="82" t="s">
        <v>90552</v>
      </c>
      <c r="R31105"/>
    </row>
    <row r="31106" spans="12:18" x14ac:dyDescent="0.25">
      <c r="L31106" t="s">
        <v>3702</v>
      </c>
      <c r="M31106" t="s">
        <v>28416</v>
      </c>
      <c r="N31106" t="s">
        <v>68360</v>
      </c>
      <c r="O31106" s="76" t="s">
        <v>4366</v>
      </c>
      <c r="P31106" s="82">
        <v>231</v>
      </c>
      <c r="Q31106" s="82" t="s">
        <v>90553</v>
      </c>
      <c r="R31106"/>
    </row>
    <row r="31107" spans="12:18" x14ac:dyDescent="0.25">
      <c r="L31107" t="s">
        <v>3702</v>
      </c>
      <c r="M31107" t="s">
        <v>28417</v>
      </c>
      <c r="N31107" t="s">
        <v>68361</v>
      </c>
      <c r="O31107" s="76" t="s">
        <v>4356</v>
      </c>
      <c r="P31107" s="82">
        <v>352</v>
      </c>
      <c r="Q31107" s="82" t="s">
        <v>90554</v>
      </c>
      <c r="R31107"/>
    </row>
    <row r="31108" spans="12:18" x14ac:dyDescent="0.25">
      <c r="L31108" t="s">
        <v>3702</v>
      </c>
      <c r="M31108" t="s">
        <v>7517</v>
      </c>
      <c r="N31108" t="s">
        <v>68362</v>
      </c>
      <c r="O31108" s="76" t="s">
        <v>4366</v>
      </c>
      <c r="P31108" s="82">
        <v>257</v>
      </c>
      <c r="Q31108" s="82" t="s">
        <v>90555</v>
      </c>
      <c r="R31108"/>
    </row>
    <row r="31109" spans="12:18" x14ac:dyDescent="0.25">
      <c r="L31109" t="s">
        <v>3702</v>
      </c>
      <c r="M31109" t="s">
        <v>28419</v>
      </c>
      <c r="N31109" t="s">
        <v>68363</v>
      </c>
      <c r="O31109" s="76" t="s">
        <v>4366</v>
      </c>
      <c r="P31109" s="82">
        <v>154</v>
      </c>
      <c r="Q31109" s="82" t="s">
        <v>90556</v>
      </c>
      <c r="R31109"/>
    </row>
    <row r="31110" spans="12:18" x14ac:dyDescent="0.25">
      <c r="L31110" t="s">
        <v>3702</v>
      </c>
      <c r="M31110" t="s">
        <v>26032</v>
      </c>
      <c r="N31110" t="s">
        <v>68364</v>
      </c>
      <c r="O31110" s="76" t="s">
        <v>4356</v>
      </c>
      <c r="P31110" s="82">
        <v>627</v>
      </c>
      <c r="Q31110" s="82" t="s">
        <v>90557</v>
      </c>
      <c r="R31110"/>
    </row>
    <row r="31111" spans="12:18" x14ac:dyDescent="0.25">
      <c r="L31111" t="s">
        <v>3702</v>
      </c>
      <c r="M31111" t="s">
        <v>28421</v>
      </c>
      <c r="N31111" t="s">
        <v>68365</v>
      </c>
      <c r="O31111" s="76" t="s">
        <v>4356</v>
      </c>
      <c r="P31111" s="82">
        <v>1162</v>
      </c>
      <c r="Q31111" s="82" t="s">
        <v>90558</v>
      </c>
      <c r="R31111"/>
    </row>
    <row r="31112" spans="12:18" x14ac:dyDescent="0.25">
      <c r="L31112" t="s">
        <v>3702</v>
      </c>
      <c r="M31112" t="s">
        <v>31469</v>
      </c>
      <c r="N31112" t="s">
        <v>68366</v>
      </c>
      <c r="O31112" s="76" t="s">
        <v>4356</v>
      </c>
      <c r="P31112" s="82">
        <v>437</v>
      </c>
      <c r="Q31112" s="82" t="s">
        <v>90559</v>
      </c>
      <c r="R31112"/>
    </row>
    <row r="31113" spans="12:18" x14ac:dyDescent="0.25">
      <c r="L31113" t="s">
        <v>3702</v>
      </c>
      <c r="M31113" t="s">
        <v>26033</v>
      </c>
      <c r="N31113" t="s">
        <v>68367</v>
      </c>
      <c r="O31113" s="76" t="s">
        <v>4356</v>
      </c>
      <c r="P31113" s="82">
        <v>223</v>
      </c>
      <c r="Q31113" s="82" t="s">
        <v>90560</v>
      </c>
      <c r="R31113"/>
    </row>
    <row r="31114" spans="12:18" x14ac:dyDescent="0.25">
      <c r="L31114" t="s">
        <v>3702</v>
      </c>
      <c r="M31114" t="s">
        <v>31471</v>
      </c>
      <c r="N31114" t="s">
        <v>68368</v>
      </c>
      <c r="O31114" s="76" t="s">
        <v>4374</v>
      </c>
      <c r="P31114" s="82">
        <v>968</v>
      </c>
      <c r="Q31114" s="82" t="s">
        <v>90561</v>
      </c>
      <c r="R31114"/>
    </row>
    <row r="31115" spans="12:18" x14ac:dyDescent="0.25">
      <c r="L31115" t="s">
        <v>3702</v>
      </c>
      <c r="M31115" t="s">
        <v>28423</v>
      </c>
      <c r="N31115" t="s">
        <v>68369</v>
      </c>
      <c r="O31115" s="76" t="s">
        <v>4356</v>
      </c>
      <c r="P31115" s="82">
        <v>129</v>
      </c>
      <c r="Q31115" s="82" t="s">
        <v>90562</v>
      </c>
      <c r="R31115"/>
    </row>
    <row r="31116" spans="12:18" x14ac:dyDescent="0.25">
      <c r="L31116" t="s">
        <v>3702</v>
      </c>
      <c r="M31116" t="s">
        <v>31019</v>
      </c>
      <c r="N31116" t="s">
        <v>68370</v>
      </c>
      <c r="O31116" s="76" t="s">
        <v>4366</v>
      </c>
      <c r="P31116" s="82">
        <v>102</v>
      </c>
      <c r="Q31116" s="82" t="s">
        <v>90563</v>
      </c>
      <c r="R31116"/>
    </row>
    <row r="31117" spans="12:18" x14ac:dyDescent="0.25">
      <c r="L31117" t="s">
        <v>3702</v>
      </c>
      <c r="M31117" t="s">
        <v>31021</v>
      </c>
      <c r="N31117" t="s">
        <v>68371</v>
      </c>
      <c r="O31117" s="76" t="s">
        <v>4356</v>
      </c>
      <c r="P31117" s="82">
        <v>230</v>
      </c>
      <c r="Q31117" s="82" t="s">
        <v>90564</v>
      </c>
      <c r="R31117"/>
    </row>
    <row r="31118" spans="12:18" x14ac:dyDescent="0.25">
      <c r="L31118" t="s">
        <v>3702</v>
      </c>
      <c r="M31118" t="s">
        <v>31472</v>
      </c>
      <c r="N31118" t="s">
        <v>68372</v>
      </c>
      <c r="O31118" s="76" t="s">
        <v>4356</v>
      </c>
      <c r="P31118" s="82">
        <v>619</v>
      </c>
      <c r="Q31118" s="82" t="s">
        <v>90565</v>
      </c>
      <c r="R31118"/>
    </row>
    <row r="31119" spans="12:18" x14ac:dyDescent="0.25">
      <c r="L31119" t="s">
        <v>3702</v>
      </c>
      <c r="M31119" t="s">
        <v>26034</v>
      </c>
      <c r="N31119" t="s">
        <v>68373</v>
      </c>
      <c r="O31119" s="76" t="s">
        <v>4356</v>
      </c>
      <c r="P31119" s="82">
        <v>860</v>
      </c>
      <c r="Q31119" s="82" t="s">
        <v>90566</v>
      </c>
      <c r="R31119"/>
    </row>
    <row r="31120" spans="12:18" x14ac:dyDescent="0.25">
      <c r="L31120" t="s">
        <v>3702</v>
      </c>
      <c r="M31120" t="s">
        <v>31023</v>
      </c>
      <c r="N31120" t="s">
        <v>68374</v>
      </c>
      <c r="O31120" s="76" t="s">
        <v>4356</v>
      </c>
      <c r="P31120" s="82">
        <v>384</v>
      </c>
      <c r="Q31120" s="82" t="s">
        <v>90567</v>
      </c>
      <c r="R31120"/>
    </row>
    <row r="31121" spans="12:18" x14ac:dyDescent="0.25">
      <c r="L31121" t="s">
        <v>3702</v>
      </c>
      <c r="M31121" t="s">
        <v>28424</v>
      </c>
      <c r="N31121" t="s">
        <v>68375</v>
      </c>
      <c r="O31121" s="76" t="s">
        <v>4366</v>
      </c>
      <c r="P31121" s="82">
        <v>67</v>
      </c>
      <c r="Q31121" s="82" t="s">
        <v>90568</v>
      </c>
      <c r="R31121"/>
    </row>
    <row r="31122" spans="12:18" x14ac:dyDescent="0.25">
      <c r="L31122" t="s">
        <v>3702</v>
      </c>
      <c r="M31122" t="s">
        <v>26035</v>
      </c>
      <c r="N31122" t="s">
        <v>68376</v>
      </c>
      <c r="O31122" s="76" t="s">
        <v>4366</v>
      </c>
      <c r="P31122" s="82">
        <v>133</v>
      </c>
      <c r="Q31122" s="82" t="s">
        <v>90569</v>
      </c>
      <c r="R31122"/>
    </row>
    <row r="31123" spans="12:18" x14ac:dyDescent="0.25">
      <c r="L31123" t="s">
        <v>3702</v>
      </c>
      <c r="M31123" t="s">
        <v>31025</v>
      </c>
      <c r="N31123" t="s">
        <v>68377</v>
      </c>
      <c r="O31123" s="76" t="s">
        <v>4366</v>
      </c>
      <c r="P31123" s="82">
        <v>173</v>
      </c>
      <c r="Q31123" s="82" t="s">
        <v>90570</v>
      </c>
      <c r="R31123"/>
    </row>
    <row r="31124" spans="12:18" x14ac:dyDescent="0.25">
      <c r="L31124" t="s">
        <v>3702</v>
      </c>
      <c r="M31124" t="s">
        <v>31474</v>
      </c>
      <c r="N31124" t="s">
        <v>68378</v>
      </c>
      <c r="O31124" s="76" t="s">
        <v>4356</v>
      </c>
      <c r="P31124" s="82">
        <v>181</v>
      </c>
      <c r="Q31124" s="82" t="s">
        <v>90571</v>
      </c>
      <c r="R31124"/>
    </row>
    <row r="31125" spans="12:18" x14ac:dyDescent="0.25">
      <c r="L31125" t="s">
        <v>3702</v>
      </c>
      <c r="M31125" t="s">
        <v>28120</v>
      </c>
      <c r="N31125" t="s">
        <v>68379</v>
      </c>
      <c r="O31125" s="76" t="s">
        <v>4356</v>
      </c>
      <c r="P31125" s="82">
        <v>563</v>
      </c>
      <c r="Q31125" s="82" t="s">
        <v>90572</v>
      </c>
      <c r="R31125"/>
    </row>
    <row r="31126" spans="12:18" x14ac:dyDescent="0.25">
      <c r="L31126" t="s">
        <v>3702</v>
      </c>
      <c r="M31126" t="s">
        <v>31475</v>
      </c>
      <c r="N31126" t="s">
        <v>68380</v>
      </c>
      <c r="O31126" s="76" t="s">
        <v>4366</v>
      </c>
      <c r="P31126" s="82">
        <v>78</v>
      </c>
      <c r="Q31126" s="82" t="s">
        <v>90573</v>
      </c>
      <c r="R31126"/>
    </row>
    <row r="31127" spans="12:18" x14ac:dyDescent="0.25">
      <c r="L31127" t="s">
        <v>3702</v>
      </c>
      <c r="M31127" t="s">
        <v>22421</v>
      </c>
      <c r="N31127" t="s">
        <v>68381</v>
      </c>
      <c r="O31127" s="76" t="s">
        <v>4356</v>
      </c>
      <c r="P31127" s="82">
        <v>475</v>
      </c>
      <c r="Q31127" s="82" t="s">
        <v>90575</v>
      </c>
      <c r="R31127"/>
    </row>
    <row r="31128" spans="12:18" x14ac:dyDescent="0.25">
      <c r="L31128" t="s">
        <v>3702</v>
      </c>
      <c r="M31128" t="s">
        <v>14202</v>
      </c>
      <c r="N31128" t="s">
        <v>68382</v>
      </c>
      <c r="O31128" s="76" t="s">
        <v>4356</v>
      </c>
      <c r="P31128" s="82">
        <v>237</v>
      </c>
      <c r="Q31128" s="82" t="s">
        <v>90576</v>
      </c>
      <c r="R31128"/>
    </row>
    <row r="31129" spans="12:18" x14ac:dyDescent="0.25">
      <c r="L31129" t="s">
        <v>3702</v>
      </c>
      <c r="M31129" t="s">
        <v>24681</v>
      </c>
      <c r="N31129" t="s">
        <v>68383</v>
      </c>
      <c r="O31129" s="76" t="s">
        <v>4356</v>
      </c>
      <c r="P31129" s="82">
        <v>331</v>
      </c>
      <c r="Q31129" s="82" t="s">
        <v>90577</v>
      </c>
      <c r="R31129"/>
    </row>
    <row r="31130" spans="12:18" x14ac:dyDescent="0.25">
      <c r="L31130" t="s">
        <v>3702</v>
      </c>
      <c r="M31130" t="s">
        <v>26036</v>
      </c>
      <c r="N31130" t="s">
        <v>68384</v>
      </c>
      <c r="O31130" s="76" t="s">
        <v>4366</v>
      </c>
      <c r="P31130" s="82">
        <v>291</v>
      </c>
      <c r="Q31130" s="82" t="s">
        <v>90579</v>
      </c>
      <c r="R31130"/>
    </row>
    <row r="31131" spans="12:18" x14ac:dyDescent="0.25">
      <c r="L31131" t="s">
        <v>3702</v>
      </c>
      <c r="M31131" t="s">
        <v>31027</v>
      </c>
      <c r="N31131" t="s">
        <v>68385</v>
      </c>
      <c r="O31131" s="76" t="s">
        <v>4366</v>
      </c>
      <c r="P31131" s="82">
        <v>293</v>
      </c>
      <c r="Q31131" s="82" t="s">
        <v>90580</v>
      </c>
      <c r="R31131"/>
    </row>
    <row r="31132" spans="12:18" x14ac:dyDescent="0.25">
      <c r="L31132" t="s">
        <v>3702</v>
      </c>
      <c r="M31132" t="s">
        <v>26037</v>
      </c>
      <c r="N31132" t="s">
        <v>68386</v>
      </c>
      <c r="O31132" s="76" t="s">
        <v>4356</v>
      </c>
      <c r="P31132" s="82">
        <v>155</v>
      </c>
      <c r="Q31132" s="82" t="s">
        <v>90581</v>
      </c>
      <c r="R31132"/>
    </row>
    <row r="31133" spans="12:18" x14ac:dyDescent="0.25">
      <c r="L31133" t="s">
        <v>3702</v>
      </c>
      <c r="M31133" t="s">
        <v>28428</v>
      </c>
      <c r="N31133" t="s">
        <v>68387</v>
      </c>
      <c r="O31133" s="76" t="s">
        <v>4366</v>
      </c>
      <c r="P31133" s="82">
        <v>122</v>
      </c>
      <c r="Q31133" s="82" t="s">
        <v>90582</v>
      </c>
      <c r="R31133"/>
    </row>
    <row r="31134" spans="12:18" x14ac:dyDescent="0.25">
      <c r="L31134" t="s">
        <v>3702</v>
      </c>
      <c r="M31134" t="s">
        <v>31029</v>
      </c>
      <c r="N31134" t="s">
        <v>68388</v>
      </c>
      <c r="O31134" s="76" t="s">
        <v>4356</v>
      </c>
      <c r="P31134" s="82">
        <v>448</v>
      </c>
      <c r="Q31134" s="82" t="s">
        <v>90583</v>
      </c>
      <c r="R31134"/>
    </row>
    <row r="31135" spans="12:18" x14ac:dyDescent="0.25">
      <c r="L31135" t="s">
        <v>3702</v>
      </c>
      <c r="M31135" t="s">
        <v>28123</v>
      </c>
      <c r="N31135" t="s">
        <v>68389</v>
      </c>
      <c r="O31135" s="76" t="s">
        <v>4356</v>
      </c>
      <c r="P31135" s="82">
        <v>550</v>
      </c>
      <c r="Q31135" s="82" t="s">
        <v>90584</v>
      </c>
      <c r="R31135"/>
    </row>
    <row r="31136" spans="12:18" x14ac:dyDescent="0.25">
      <c r="L31136" t="s">
        <v>3702</v>
      </c>
      <c r="M31136" t="s">
        <v>26038</v>
      </c>
      <c r="N31136" t="s">
        <v>68390</v>
      </c>
      <c r="O31136" s="76" t="s">
        <v>4356</v>
      </c>
      <c r="P31136" s="82">
        <v>155</v>
      </c>
      <c r="Q31136" s="82" t="s">
        <v>90585</v>
      </c>
      <c r="R31136"/>
    </row>
    <row r="31137" spans="12:18" x14ac:dyDescent="0.25">
      <c r="L31137" t="s">
        <v>3702</v>
      </c>
      <c r="M31137" t="s">
        <v>26039</v>
      </c>
      <c r="N31137" t="s">
        <v>68391</v>
      </c>
      <c r="O31137" s="76" t="s">
        <v>4356</v>
      </c>
      <c r="P31137" s="82">
        <v>503</v>
      </c>
      <c r="Q31137" s="82" t="s">
        <v>90586</v>
      </c>
      <c r="R31137"/>
    </row>
    <row r="31138" spans="12:18" x14ac:dyDescent="0.25">
      <c r="L31138" t="s">
        <v>3702</v>
      </c>
      <c r="M31138" t="s">
        <v>31478</v>
      </c>
      <c r="N31138" t="s">
        <v>68392</v>
      </c>
      <c r="O31138" s="76" t="s">
        <v>4356</v>
      </c>
      <c r="P31138" s="82">
        <v>385</v>
      </c>
      <c r="Q31138" s="82" t="s">
        <v>90587</v>
      </c>
      <c r="R31138"/>
    </row>
    <row r="31139" spans="12:18" x14ac:dyDescent="0.25">
      <c r="L31139" t="s">
        <v>3702</v>
      </c>
      <c r="M31139" t="s">
        <v>26040</v>
      </c>
      <c r="N31139" t="s">
        <v>68393</v>
      </c>
      <c r="O31139" s="76" t="s">
        <v>4356</v>
      </c>
      <c r="P31139" s="82">
        <v>699</v>
      </c>
      <c r="Q31139" s="82" t="s">
        <v>90588</v>
      </c>
      <c r="R31139"/>
    </row>
    <row r="31140" spans="12:18" x14ac:dyDescent="0.25">
      <c r="L31140" t="s">
        <v>3702</v>
      </c>
      <c r="M31140" t="s">
        <v>31480</v>
      </c>
      <c r="N31140" t="s">
        <v>68394</v>
      </c>
      <c r="O31140" s="76" t="s">
        <v>4366</v>
      </c>
      <c r="P31140" s="82">
        <v>87</v>
      </c>
      <c r="Q31140" s="82" t="s">
        <v>90589</v>
      </c>
      <c r="R31140"/>
    </row>
    <row r="31141" spans="12:18" x14ac:dyDescent="0.25">
      <c r="L31141" t="s">
        <v>3702</v>
      </c>
      <c r="M31141" t="s">
        <v>31031</v>
      </c>
      <c r="N31141" t="s">
        <v>68395</v>
      </c>
      <c r="O31141" s="76" t="s">
        <v>4356</v>
      </c>
      <c r="P31141" s="82">
        <v>931</v>
      </c>
      <c r="Q31141" s="82" t="s">
        <v>90590</v>
      </c>
      <c r="R31141"/>
    </row>
    <row r="31142" spans="12:18" x14ac:dyDescent="0.25">
      <c r="L31142" t="s">
        <v>3702</v>
      </c>
      <c r="M31142" t="s">
        <v>28125</v>
      </c>
      <c r="N31142" t="s">
        <v>68396</v>
      </c>
      <c r="O31142" s="76" t="s">
        <v>4356</v>
      </c>
      <c r="P31142" s="82">
        <v>868</v>
      </c>
      <c r="Q31142" s="82" t="s">
        <v>90591</v>
      </c>
      <c r="R31142"/>
    </row>
    <row r="31143" spans="12:18" x14ac:dyDescent="0.25">
      <c r="L31143" t="s">
        <v>3702</v>
      </c>
      <c r="M31143" t="s">
        <v>31481</v>
      </c>
      <c r="N31143" t="s">
        <v>68397</v>
      </c>
      <c r="O31143" s="76" t="s">
        <v>4366</v>
      </c>
      <c r="P31143" s="82">
        <v>151</v>
      </c>
      <c r="Q31143" s="82" t="s">
        <v>90592</v>
      </c>
      <c r="R31143"/>
    </row>
    <row r="31144" spans="12:18" x14ac:dyDescent="0.25">
      <c r="L31144" t="s">
        <v>3702</v>
      </c>
      <c r="M31144" t="s">
        <v>28430</v>
      </c>
      <c r="N31144" t="s">
        <v>68398</v>
      </c>
      <c r="O31144" s="76" t="s">
        <v>4356</v>
      </c>
      <c r="P31144" s="82">
        <v>550</v>
      </c>
      <c r="Q31144" s="82" t="s">
        <v>90593</v>
      </c>
      <c r="R31144"/>
    </row>
    <row r="31145" spans="12:18" x14ac:dyDescent="0.25">
      <c r="L31145" t="s">
        <v>3702</v>
      </c>
      <c r="M31145" t="s">
        <v>28431</v>
      </c>
      <c r="N31145" t="s">
        <v>68399</v>
      </c>
      <c r="O31145" s="76" t="s">
        <v>4356</v>
      </c>
      <c r="P31145" s="82">
        <v>434</v>
      </c>
      <c r="Q31145" s="82" t="s">
        <v>90594</v>
      </c>
      <c r="R31145"/>
    </row>
    <row r="31146" spans="12:18" x14ac:dyDescent="0.25">
      <c r="L31146" t="s">
        <v>3702</v>
      </c>
      <c r="M31146" t="s">
        <v>28127</v>
      </c>
      <c r="N31146" t="s">
        <v>68400</v>
      </c>
      <c r="O31146" s="76" t="s">
        <v>4356</v>
      </c>
      <c r="P31146" s="82">
        <v>3192</v>
      </c>
      <c r="Q31146" s="82" t="s">
        <v>90595</v>
      </c>
      <c r="R31146"/>
    </row>
    <row r="31147" spans="12:18" x14ac:dyDescent="0.25">
      <c r="L31147" t="s">
        <v>3702</v>
      </c>
      <c r="M31147" t="s">
        <v>31482</v>
      </c>
      <c r="N31147" t="s">
        <v>68401</v>
      </c>
      <c r="O31147" s="76" t="s">
        <v>4356</v>
      </c>
      <c r="P31147" s="82">
        <v>263</v>
      </c>
      <c r="Q31147" s="82" t="s">
        <v>90596</v>
      </c>
      <c r="R31147"/>
    </row>
    <row r="31148" spans="12:18" x14ac:dyDescent="0.25">
      <c r="L31148" t="s">
        <v>3702</v>
      </c>
      <c r="M31148" t="s">
        <v>28128</v>
      </c>
      <c r="N31148" t="s">
        <v>68402</v>
      </c>
      <c r="O31148" s="76" t="s">
        <v>4356</v>
      </c>
      <c r="P31148" s="82">
        <v>241</v>
      </c>
      <c r="Q31148" s="82" t="s">
        <v>90597</v>
      </c>
      <c r="R31148"/>
    </row>
    <row r="31149" spans="12:18" x14ac:dyDescent="0.25">
      <c r="L31149" t="s">
        <v>3702</v>
      </c>
      <c r="M31149" t="s">
        <v>17837</v>
      </c>
      <c r="N31149" t="s">
        <v>68403</v>
      </c>
      <c r="O31149" s="76" t="s">
        <v>4366</v>
      </c>
      <c r="P31149" s="82">
        <v>74</v>
      </c>
      <c r="Q31149" s="82" t="s">
        <v>90598</v>
      </c>
      <c r="R31149"/>
    </row>
    <row r="31150" spans="12:18" x14ac:dyDescent="0.25">
      <c r="L31150" t="s">
        <v>3702</v>
      </c>
      <c r="M31150" t="s">
        <v>31485</v>
      </c>
      <c r="N31150" t="s">
        <v>68404</v>
      </c>
      <c r="O31150" s="76" t="s">
        <v>4356</v>
      </c>
      <c r="P31150" s="82">
        <v>240</v>
      </c>
      <c r="Q31150" s="82" t="s">
        <v>90599</v>
      </c>
      <c r="R31150"/>
    </row>
    <row r="31151" spans="12:18" x14ac:dyDescent="0.25">
      <c r="L31151" t="s">
        <v>3702</v>
      </c>
      <c r="M31151" t="s">
        <v>28432</v>
      </c>
      <c r="N31151" t="s">
        <v>68405</v>
      </c>
      <c r="O31151" s="76" t="s">
        <v>4356</v>
      </c>
      <c r="P31151" s="82">
        <v>1276</v>
      </c>
      <c r="Q31151" s="82" t="s">
        <v>90600</v>
      </c>
      <c r="R31151"/>
    </row>
    <row r="31152" spans="12:18" x14ac:dyDescent="0.25">
      <c r="L31152" t="s">
        <v>3702</v>
      </c>
      <c r="M31152" t="s">
        <v>31487</v>
      </c>
      <c r="N31152" t="s">
        <v>68406</v>
      </c>
      <c r="O31152" s="76" t="s">
        <v>4374</v>
      </c>
      <c r="P31152" s="82">
        <v>685</v>
      </c>
      <c r="Q31152" s="82" t="s">
        <v>72645</v>
      </c>
      <c r="R31152"/>
    </row>
    <row r="31153" spans="12:18" x14ac:dyDescent="0.25">
      <c r="L31153" t="s">
        <v>3702</v>
      </c>
      <c r="M31153" t="s">
        <v>28130</v>
      </c>
      <c r="N31153" t="s">
        <v>68407</v>
      </c>
      <c r="O31153" s="76" t="s">
        <v>4366</v>
      </c>
      <c r="P31153" s="82">
        <v>128</v>
      </c>
      <c r="Q31153" s="82" t="s">
        <v>90601</v>
      </c>
      <c r="R31153"/>
    </row>
    <row r="31154" spans="12:18" x14ac:dyDescent="0.25">
      <c r="L31154" t="s">
        <v>3702</v>
      </c>
      <c r="M31154" t="s">
        <v>26041</v>
      </c>
      <c r="N31154" t="s">
        <v>68408</v>
      </c>
      <c r="O31154" s="76" t="s">
        <v>4356</v>
      </c>
      <c r="P31154" s="82">
        <v>46</v>
      </c>
      <c r="Q31154" s="82" t="s">
        <v>90602</v>
      </c>
      <c r="R31154"/>
    </row>
    <row r="31155" spans="12:18" x14ac:dyDescent="0.25">
      <c r="L31155" t="s">
        <v>3702</v>
      </c>
      <c r="M31155" t="s">
        <v>5613</v>
      </c>
      <c r="N31155" t="s">
        <v>68409</v>
      </c>
      <c r="O31155" s="76" t="s">
        <v>4366</v>
      </c>
      <c r="P31155" s="82">
        <v>108</v>
      </c>
      <c r="Q31155" s="82" t="s">
        <v>90603</v>
      </c>
      <c r="R31155"/>
    </row>
    <row r="31156" spans="12:18" x14ac:dyDescent="0.25">
      <c r="L31156" t="s">
        <v>3702</v>
      </c>
      <c r="M31156" t="s">
        <v>14004</v>
      </c>
      <c r="N31156" t="s">
        <v>68410</v>
      </c>
      <c r="O31156" s="76" t="s">
        <v>4356</v>
      </c>
      <c r="P31156" s="82">
        <v>331</v>
      </c>
      <c r="Q31156" s="82" t="s">
        <v>90604</v>
      </c>
      <c r="R31156"/>
    </row>
    <row r="31157" spans="12:18" x14ac:dyDescent="0.25">
      <c r="L31157" t="s">
        <v>3702</v>
      </c>
      <c r="M31157" t="s">
        <v>31033</v>
      </c>
      <c r="N31157" t="s">
        <v>68411</v>
      </c>
      <c r="O31157" s="76" t="s">
        <v>4366</v>
      </c>
      <c r="P31157" s="82">
        <v>269</v>
      </c>
      <c r="Q31157" s="82" t="s">
        <v>90605</v>
      </c>
      <c r="R31157"/>
    </row>
    <row r="31158" spans="12:18" x14ac:dyDescent="0.25">
      <c r="L31158" t="s">
        <v>3702</v>
      </c>
      <c r="M31158" t="s">
        <v>31035</v>
      </c>
      <c r="N31158" t="s">
        <v>68412</v>
      </c>
      <c r="O31158" s="76" t="s">
        <v>4356</v>
      </c>
      <c r="P31158" s="82">
        <v>98</v>
      </c>
      <c r="Q31158" s="82" t="s">
        <v>90606</v>
      </c>
      <c r="R31158"/>
    </row>
    <row r="31159" spans="12:18" x14ac:dyDescent="0.25">
      <c r="L31159" t="s">
        <v>3702</v>
      </c>
      <c r="M31159" t="s">
        <v>28434</v>
      </c>
      <c r="N31159" t="s">
        <v>68413</v>
      </c>
      <c r="O31159" s="76" t="s">
        <v>4356</v>
      </c>
      <c r="P31159" s="82">
        <v>512</v>
      </c>
      <c r="Q31159" s="82" t="s">
        <v>90607</v>
      </c>
      <c r="R31159"/>
    </row>
    <row r="31160" spans="12:18" x14ac:dyDescent="0.25">
      <c r="L31160" t="s">
        <v>3702</v>
      </c>
      <c r="M31160" t="s">
        <v>28133</v>
      </c>
      <c r="N31160" t="s">
        <v>68414</v>
      </c>
      <c r="O31160" s="76" t="s">
        <v>4366</v>
      </c>
      <c r="P31160" s="82">
        <v>139</v>
      </c>
      <c r="Q31160" s="82" t="s">
        <v>90608</v>
      </c>
      <c r="R31160"/>
    </row>
    <row r="31161" spans="12:18" x14ac:dyDescent="0.25">
      <c r="L31161" t="s">
        <v>3702</v>
      </c>
      <c r="M31161" t="s">
        <v>28436</v>
      </c>
      <c r="N31161" t="s">
        <v>68415</v>
      </c>
      <c r="O31161" s="76" t="s">
        <v>4366</v>
      </c>
      <c r="P31161" s="82">
        <v>207</v>
      </c>
      <c r="Q31161" s="82" t="s">
        <v>90609</v>
      </c>
      <c r="R31161"/>
    </row>
    <row r="31162" spans="12:18" x14ac:dyDescent="0.25">
      <c r="L31162" t="s">
        <v>3702</v>
      </c>
      <c r="M31162" t="s">
        <v>28135</v>
      </c>
      <c r="N31162" t="s">
        <v>68416</v>
      </c>
      <c r="O31162" s="76" t="s">
        <v>4356</v>
      </c>
      <c r="P31162" s="82">
        <v>311</v>
      </c>
      <c r="Q31162" s="82" t="s">
        <v>90610</v>
      </c>
      <c r="R31162"/>
    </row>
    <row r="31163" spans="12:18" x14ac:dyDescent="0.25">
      <c r="L31163" t="s">
        <v>3702</v>
      </c>
      <c r="M31163" t="s">
        <v>31037</v>
      </c>
      <c r="N31163" t="s">
        <v>68417</v>
      </c>
      <c r="O31163" s="76" t="s">
        <v>4356</v>
      </c>
      <c r="P31163" s="82">
        <v>414</v>
      </c>
      <c r="Q31163" s="82" t="s">
        <v>90611</v>
      </c>
      <c r="R31163"/>
    </row>
    <row r="31164" spans="12:18" x14ac:dyDescent="0.25">
      <c r="L31164" t="s">
        <v>3702</v>
      </c>
      <c r="M31164" t="s">
        <v>31039</v>
      </c>
      <c r="N31164" t="s">
        <v>68418</v>
      </c>
      <c r="O31164" s="76" t="s">
        <v>4356</v>
      </c>
      <c r="P31164" s="82">
        <v>517</v>
      </c>
      <c r="Q31164" s="82" t="s">
        <v>90612</v>
      </c>
      <c r="R31164"/>
    </row>
    <row r="31165" spans="12:18" x14ac:dyDescent="0.25">
      <c r="L31165" t="s">
        <v>3702</v>
      </c>
      <c r="M31165" t="s">
        <v>28438</v>
      </c>
      <c r="N31165" t="s">
        <v>68419</v>
      </c>
      <c r="O31165" s="76" t="s">
        <v>4356</v>
      </c>
      <c r="P31165" s="82">
        <v>234</v>
      </c>
      <c r="Q31165" s="82" t="s">
        <v>90613</v>
      </c>
      <c r="R31165"/>
    </row>
    <row r="31166" spans="12:18" x14ac:dyDescent="0.25">
      <c r="L31166" t="s">
        <v>3702</v>
      </c>
      <c r="M31166" t="s">
        <v>28440</v>
      </c>
      <c r="N31166" t="s">
        <v>68420</v>
      </c>
      <c r="O31166" s="76" t="s">
        <v>4356</v>
      </c>
      <c r="P31166" s="82">
        <v>310</v>
      </c>
      <c r="Q31166" s="82" t="s">
        <v>90614</v>
      </c>
      <c r="R31166"/>
    </row>
    <row r="31167" spans="12:18" x14ac:dyDescent="0.25">
      <c r="L31167" t="s">
        <v>3702</v>
      </c>
      <c r="M31167" t="s">
        <v>31489</v>
      </c>
      <c r="N31167" t="s">
        <v>68421</v>
      </c>
      <c r="O31167" s="76" t="s">
        <v>4366</v>
      </c>
      <c r="P31167" s="82">
        <v>167</v>
      </c>
      <c r="Q31167" s="82" t="s">
        <v>90615</v>
      </c>
      <c r="R31167"/>
    </row>
    <row r="31168" spans="12:18" x14ac:dyDescent="0.25">
      <c r="L31168" t="s">
        <v>3702</v>
      </c>
      <c r="M31168" t="s">
        <v>31040</v>
      </c>
      <c r="N31168" t="s">
        <v>68422</v>
      </c>
      <c r="O31168" s="76" t="s">
        <v>4356</v>
      </c>
      <c r="P31168" s="82">
        <v>134</v>
      </c>
      <c r="Q31168" s="82" t="s">
        <v>90616</v>
      </c>
      <c r="R31168"/>
    </row>
    <row r="31169" spans="12:18" x14ac:dyDescent="0.25">
      <c r="L31169" t="s">
        <v>3702</v>
      </c>
      <c r="M31169" t="s">
        <v>26042</v>
      </c>
      <c r="N31169" t="s">
        <v>68423</v>
      </c>
      <c r="O31169" s="76" t="s">
        <v>4366</v>
      </c>
      <c r="P31169" s="82">
        <v>213</v>
      </c>
      <c r="Q31169" s="82" t="s">
        <v>90617</v>
      </c>
      <c r="R31169"/>
    </row>
    <row r="31170" spans="12:18" x14ac:dyDescent="0.25">
      <c r="L31170" t="s">
        <v>3702</v>
      </c>
      <c r="M31170" t="s">
        <v>26043</v>
      </c>
      <c r="N31170" t="s">
        <v>68424</v>
      </c>
      <c r="O31170" s="76" t="s">
        <v>4356</v>
      </c>
      <c r="P31170" s="82">
        <v>297</v>
      </c>
      <c r="Q31170" s="82" t="s">
        <v>90618</v>
      </c>
      <c r="R31170"/>
    </row>
    <row r="31171" spans="12:18" x14ac:dyDescent="0.25">
      <c r="L31171" t="s">
        <v>3702</v>
      </c>
      <c r="M31171" t="s">
        <v>31490</v>
      </c>
      <c r="N31171" t="s">
        <v>68425</v>
      </c>
      <c r="O31171" s="76" t="s">
        <v>4356</v>
      </c>
      <c r="P31171" s="82">
        <v>381</v>
      </c>
      <c r="Q31171" s="82" t="s">
        <v>90619</v>
      </c>
      <c r="R31171"/>
    </row>
    <row r="31172" spans="12:18" x14ac:dyDescent="0.25">
      <c r="L31172" t="s">
        <v>3702</v>
      </c>
      <c r="M31172" t="s">
        <v>26044</v>
      </c>
      <c r="N31172" t="s">
        <v>68426</v>
      </c>
      <c r="O31172" s="76" t="s">
        <v>4366</v>
      </c>
      <c r="P31172" s="82">
        <v>101</v>
      </c>
      <c r="Q31172" s="82" t="s">
        <v>90620</v>
      </c>
      <c r="R31172"/>
    </row>
    <row r="31173" spans="12:18" x14ac:dyDescent="0.25">
      <c r="L31173" t="s">
        <v>3702</v>
      </c>
      <c r="M31173" t="s">
        <v>26045</v>
      </c>
      <c r="N31173" t="s">
        <v>68427</v>
      </c>
      <c r="O31173" s="76" t="s">
        <v>4356</v>
      </c>
      <c r="P31173" s="82">
        <v>49</v>
      </c>
      <c r="Q31173" s="82" t="s">
        <v>90621</v>
      </c>
      <c r="R31173"/>
    </row>
    <row r="31174" spans="12:18" x14ac:dyDescent="0.25">
      <c r="L31174" t="s">
        <v>3702</v>
      </c>
      <c r="M31174" t="s">
        <v>26046</v>
      </c>
      <c r="N31174" t="s">
        <v>68428</v>
      </c>
      <c r="O31174" s="76" t="s">
        <v>4366</v>
      </c>
      <c r="P31174" s="82">
        <v>282</v>
      </c>
      <c r="Q31174" s="82" t="s">
        <v>90622</v>
      </c>
      <c r="R31174"/>
    </row>
    <row r="31175" spans="12:18" x14ac:dyDescent="0.25">
      <c r="L31175" t="s">
        <v>3702</v>
      </c>
      <c r="M31175" t="s">
        <v>24512</v>
      </c>
      <c r="N31175" t="s">
        <v>68429</v>
      </c>
      <c r="O31175" s="76" t="s">
        <v>4374</v>
      </c>
      <c r="P31175" s="82">
        <v>1204</v>
      </c>
      <c r="Q31175" s="82" t="s">
        <v>72645</v>
      </c>
      <c r="R31175"/>
    </row>
    <row r="31176" spans="12:18" x14ac:dyDescent="0.25">
      <c r="L31176" t="s">
        <v>3702</v>
      </c>
      <c r="M31176" t="s">
        <v>26047</v>
      </c>
      <c r="N31176" t="s">
        <v>68430</v>
      </c>
      <c r="O31176" s="76" t="s">
        <v>4366</v>
      </c>
      <c r="P31176" s="82">
        <v>199</v>
      </c>
      <c r="Q31176" s="82" t="s">
        <v>90623</v>
      </c>
      <c r="R31176"/>
    </row>
    <row r="31177" spans="12:18" x14ac:dyDescent="0.25">
      <c r="L31177" t="s">
        <v>3702</v>
      </c>
      <c r="M31177" t="s">
        <v>31492</v>
      </c>
      <c r="N31177" t="s">
        <v>68431</v>
      </c>
      <c r="O31177" s="76" t="s">
        <v>4356</v>
      </c>
      <c r="P31177" s="82">
        <v>740</v>
      </c>
      <c r="Q31177" s="82" t="s">
        <v>90624</v>
      </c>
      <c r="R31177"/>
    </row>
    <row r="31178" spans="12:18" x14ac:dyDescent="0.25">
      <c r="L31178" t="s">
        <v>3702</v>
      </c>
      <c r="M31178" t="s">
        <v>28442</v>
      </c>
      <c r="N31178" t="s">
        <v>68432</v>
      </c>
      <c r="O31178" s="76" t="s">
        <v>4356</v>
      </c>
      <c r="P31178" s="82">
        <v>724</v>
      </c>
      <c r="Q31178" s="82" t="s">
        <v>90625</v>
      </c>
      <c r="R31178"/>
    </row>
    <row r="31179" spans="12:18" x14ac:dyDescent="0.25">
      <c r="L31179" t="s">
        <v>3702</v>
      </c>
      <c r="M31179" t="s">
        <v>14012</v>
      </c>
      <c r="N31179" t="s">
        <v>68433</v>
      </c>
      <c r="O31179" s="76" t="s">
        <v>4450</v>
      </c>
      <c r="P31179" s="82">
        <v>4432</v>
      </c>
      <c r="Q31179" s="82" t="s">
        <v>72645</v>
      </c>
      <c r="R31179"/>
    </row>
    <row r="31180" spans="12:18" x14ac:dyDescent="0.25">
      <c r="L31180" t="s">
        <v>3702</v>
      </c>
      <c r="M31180" t="s">
        <v>26048</v>
      </c>
      <c r="N31180" t="s">
        <v>68434</v>
      </c>
      <c r="O31180" s="76" t="s">
        <v>4366</v>
      </c>
      <c r="P31180" s="82">
        <v>188</v>
      </c>
      <c r="Q31180" s="82" t="s">
        <v>90626</v>
      </c>
      <c r="R31180"/>
    </row>
    <row r="31181" spans="12:18" x14ac:dyDescent="0.25">
      <c r="L31181" t="s">
        <v>3702</v>
      </c>
      <c r="M31181" t="s">
        <v>28138</v>
      </c>
      <c r="N31181" t="s">
        <v>68435</v>
      </c>
      <c r="O31181" s="76" t="s">
        <v>4356</v>
      </c>
      <c r="P31181" s="82">
        <v>706</v>
      </c>
      <c r="Q31181" s="82" t="s">
        <v>90627</v>
      </c>
      <c r="R31181"/>
    </row>
    <row r="31182" spans="12:18" x14ac:dyDescent="0.25">
      <c r="L31182" t="s">
        <v>3702</v>
      </c>
      <c r="M31182" t="s">
        <v>7275</v>
      </c>
      <c r="N31182" t="s">
        <v>68436</v>
      </c>
      <c r="O31182" s="76" t="s">
        <v>4356</v>
      </c>
      <c r="P31182" s="82">
        <v>322</v>
      </c>
      <c r="Q31182" s="82" t="s">
        <v>90628</v>
      </c>
      <c r="R31182"/>
    </row>
    <row r="31183" spans="12:18" x14ac:dyDescent="0.25">
      <c r="L31183" t="s">
        <v>3702</v>
      </c>
      <c r="M31183" t="s">
        <v>26049</v>
      </c>
      <c r="N31183" t="s">
        <v>68437</v>
      </c>
      <c r="O31183" s="76" t="s">
        <v>4356</v>
      </c>
      <c r="P31183" s="82">
        <v>1100</v>
      </c>
      <c r="Q31183" s="82" t="s">
        <v>90629</v>
      </c>
      <c r="R31183"/>
    </row>
    <row r="31184" spans="12:18" x14ac:dyDescent="0.25">
      <c r="L31184" t="s">
        <v>3702</v>
      </c>
      <c r="M31184" t="s">
        <v>28139</v>
      </c>
      <c r="N31184" t="s">
        <v>68438</v>
      </c>
      <c r="O31184" s="76" t="s">
        <v>4366</v>
      </c>
      <c r="P31184" s="82">
        <v>70</v>
      </c>
      <c r="Q31184" s="82" t="s">
        <v>90630</v>
      </c>
      <c r="R31184"/>
    </row>
    <row r="31185" spans="12:18" x14ac:dyDescent="0.25">
      <c r="L31185" t="s">
        <v>3702</v>
      </c>
      <c r="M31185" t="s">
        <v>28141</v>
      </c>
      <c r="N31185" t="s">
        <v>68439</v>
      </c>
      <c r="O31185" s="76" t="s">
        <v>4366</v>
      </c>
      <c r="P31185" s="82">
        <v>114</v>
      </c>
      <c r="Q31185" s="82" t="s">
        <v>90631</v>
      </c>
      <c r="R31185"/>
    </row>
    <row r="31186" spans="12:18" x14ac:dyDescent="0.25">
      <c r="L31186" t="s">
        <v>3702</v>
      </c>
      <c r="M31186" t="s">
        <v>31494</v>
      </c>
      <c r="N31186" t="s">
        <v>68440</v>
      </c>
      <c r="O31186" s="76" t="s">
        <v>4356</v>
      </c>
      <c r="P31186" s="82">
        <v>603</v>
      </c>
      <c r="Q31186" s="82" t="s">
        <v>90632</v>
      </c>
      <c r="R31186"/>
    </row>
    <row r="31187" spans="12:18" x14ac:dyDescent="0.25">
      <c r="L31187" t="s">
        <v>3702</v>
      </c>
      <c r="M31187" t="s">
        <v>28444</v>
      </c>
      <c r="N31187" t="s">
        <v>68441</v>
      </c>
      <c r="O31187" s="76" t="s">
        <v>4356</v>
      </c>
      <c r="P31187" s="82">
        <v>535</v>
      </c>
      <c r="Q31187" s="82" t="s">
        <v>90633</v>
      </c>
      <c r="R31187"/>
    </row>
    <row r="31188" spans="12:18" x14ac:dyDescent="0.25">
      <c r="L31188" t="s">
        <v>3702</v>
      </c>
      <c r="M31188" t="s">
        <v>28446</v>
      </c>
      <c r="N31188" t="s">
        <v>68442</v>
      </c>
      <c r="O31188" s="76" t="s">
        <v>4356</v>
      </c>
      <c r="P31188" s="82">
        <v>518</v>
      </c>
      <c r="Q31188" s="82" t="s">
        <v>90634</v>
      </c>
      <c r="R31188"/>
    </row>
    <row r="31189" spans="12:18" x14ac:dyDescent="0.25">
      <c r="L31189" t="s">
        <v>3702</v>
      </c>
      <c r="M31189" t="s">
        <v>26108</v>
      </c>
      <c r="N31189" t="s">
        <v>68443</v>
      </c>
      <c r="O31189" s="76" t="s">
        <v>4366</v>
      </c>
      <c r="P31189" s="82">
        <v>285</v>
      </c>
      <c r="Q31189" s="82" t="s">
        <v>90933</v>
      </c>
      <c r="R31189"/>
    </row>
    <row r="31190" spans="12:18" x14ac:dyDescent="0.25">
      <c r="L31190" t="s">
        <v>3702</v>
      </c>
      <c r="M31190" t="s">
        <v>28448</v>
      </c>
      <c r="N31190" t="s">
        <v>68444</v>
      </c>
      <c r="O31190" s="76" t="s">
        <v>4366</v>
      </c>
      <c r="P31190" s="82">
        <v>272</v>
      </c>
      <c r="Q31190" s="82" t="s">
        <v>90636</v>
      </c>
      <c r="R31190"/>
    </row>
    <row r="31191" spans="12:18" x14ac:dyDescent="0.25">
      <c r="L31191" t="s">
        <v>3702</v>
      </c>
      <c r="M31191" t="s">
        <v>26051</v>
      </c>
      <c r="N31191" t="s">
        <v>68445</v>
      </c>
      <c r="O31191" s="76" t="s">
        <v>4356</v>
      </c>
      <c r="P31191" s="82">
        <v>745</v>
      </c>
      <c r="Q31191" s="82" t="s">
        <v>90637</v>
      </c>
      <c r="R31191"/>
    </row>
    <row r="31192" spans="12:18" x14ac:dyDescent="0.25">
      <c r="L31192" t="s">
        <v>3702</v>
      </c>
      <c r="M31192" t="s">
        <v>31043</v>
      </c>
      <c r="N31192" t="s">
        <v>68446</v>
      </c>
      <c r="O31192" s="76" t="s">
        <v>4366</v>
      </c>
      <c r="P31192" s="82">
        <v>206</v>
      </c>
      <c r="Q31192" s="82" t="s">
        <v>90638</v>
      </c>
      <c r="R31192"/>
    </row>
    <row r="31193" spans="12:18" x14ac:dyDescent="0.25">
      <c r="L31193" t="s">
        <v>3702</v>
      </c>
      <c r="M31193" t="s">
        <v>31496</v>
      </c>
      <c r="N31193" t="s">
        <v>68447</v>
      </c>
      <c r="O31193" s="76" t="s">
        <v>4366</v>
      </c>
      <c r="P31193" s="82">
        <v>103</v>
      </c>
      <c r="Q31193" s="82" t="s">
        <v>90639</v>
      </c>
      <c r="R31193"/>
    </row>
    <row r="31194" spans="12:18" x14ac:dyDescent="0.25">
      <c r="L31194" t="s">
        <v>3702</v>
      </c>
      <c r="M31194" t="s">
        <v>26052</v>
      </c>
      <c r="N31194" t="s">
        <v>68448</v>
      </c>
      <c r="O31194" s="76" t="s">
        <v>4366</v>
      </c>
      <c r="P31194" s="82">
        <v>121</v>
      </c>
      <c r="Q31194" s="82" t="s">
        <v>90640</v>
      </c>
      <c r="R31194"/>
    </row>
    <row r="31195" spans="12:18" x14ac:dyDescent="0.25">
      <c r="L31195" t="s">
        <v>3702</v>
      </c>
      <c r="M31195" t="s">
        <v>28450</v>
      </c>
      <c r="N31195" t="s">
        <v>68449</v>
      </c>
      <c r="O31195" s="76" t="s">
        <v>4356</v>
      </c>
      <c r="P31195" s="82">
        <v>2477</v>
      </c>
      <c r="Q31195" s="82" t="s">
        <v>90641</v>
      </c>
      <c r="R31195"/>
    </row>
    <row r="31196" spans="12:18" x14ac:dyDescent="0.25">
      <c r="L31196" t="s">
        <v>3702</v>
      </c>
      <c r="M31196" t="s">
        <v>28143</v>
      </c>
      <c r="N31196" t="s">
        <v>68450</v>
      </c>
      <c r="O31196" s="76" t="s">
        <v>4356</v>
      </c>
      <c r="P31196" s="82">
        <v>531</v>
      </c>
      <c r="Q31196" s="82" t="s">
        <v>90643</v>
      </c>
      <c r="R31196"/>
    </row>
    <row r="31197" spans="12:18" x14ac:dyDescent="0.25">
      <c r="L31197" t="s">
        <v>3702</v>
      </c>
      <c r="M31197" t="s">
        <v>26053</v>
      </c>
      <c r="N31197" t="s">
        <v>68451</v>
      </c>
      <c r="O31197" s="76" t="s">
        <v>4366</v>
      </c>
      <c r="P31197" s="82">
        <v>266</v>
      </c>
      <c r="Q31197" s="82" t="s">
        <v>90642</v>
      </c>
      <c r="R31197"/>
    </row>
    <row r="31198" spans="12:18" x14ac:dyDescent="0.25">
      <c r="L31198" t="s">
        <v>3702</v>
      </c>
      <c r="M31198" t="s">
        <v>28452</v>
      </c>
      <c r="N31198" t="s">
        <v>68452</v>
      </c>
      <c r="O31198" s="76" t="s">
        <v>4366</v>
      </c>
      <c r="P31198" s="82">
        <v>276</v>
      </c>
      <c r="Q31198" s="82" t="s">
        <v>90644</v>
      </c>
      <c r="R31198"/>
    </row>
    <row r="31199" spans="12:18" x14ac:dyDescent="0.25">
      <c r="L31199" t="s">
        <v>3702</v>
      </c>
      <c r="M31199" t="s">
        <v>28145</v>
      </c>
      <c r="N31199" t="s">
        <v>68453</v>
      </c>
      <c r="O31199" s="76" t="s">
        <v>4356</v>
      </c>
      <c r="P31199" s="82">
        <v>2083</v>
      </c>
      <c r="Q31199" s="82" t="s">
        <v>90645</v>
      </c>
      <c r="R31199"/>
    </row>
    <row r="31200" spans="12:18" x14ac:dyDescent="0.25">
      <c r="L31200" t="s">
        <v>3702</v>
      </c>
      <c r="M31200" t="s">
        <v>28146</v>
      </c>
      <c r="N31200" t="s">
        <v>68454</v>
      </c>
      <c r="O31200" s="76" t="s">
        <v>4356</v>
      </c>
      <c r="P31200" s="82">
        <v>581</v>
      </c>
      <c r="Q31200" s="82" t="s">
        <v>90647</v>
      </c>
      <c r="R31200"/>
    </row>
    <row r="31201" spans="12:18" x14ac:dyDescent="0.25">
      <c r="L31201" t="s">
        <v>3702</v>
      </c>
      <c r="M31201" t="s">
        <v>22195</v>
      </c>
      <c r="N31201" t="s">
        <v>68455</v>
      </c>
      <c r="O31201" s="76" t="s">
        <v>4356</v>
      </c>
      <c r="P31201" s="82">
        <v>1252</v>
      </c>
      <c r="Q31201" s="82" t="s">
        <v>90649</v>
      </c>
      <c r="R31201"/>
    </row>
    <row r="31202" spans="12:18" x14ac:dyDescent="0.25">
      <c r="L31202" t="s">
        <v>3702</v>
      </c>
      <c r="M31202" t="s">
        <v>25642</v>
      </c>
      <c r="N31202" t="s">
        <v>68456</v>
      </c>
      <c r="O31202" s="76" t="s">
        <v>4356</v>
      </c>
      <c r="P31202" s="82">
        <v>183</v>
      </c>
      <c r="Q31202" s="82" t="s">
        <v>90650</v>
      </c>
      <c r="R31202"/>
    </row>
    <row r="31203" spans="12:18" x14ac:dyDescent="0.25">
      <c r="L31203" t="s">
        <v>3702</v>
      </c>
      <c r="M31203" t="s">
        <v>26054</v>
      </c>
      <c r="N31203" t="s">
        <v>68457</v>
      </c>
      <c r="O31203" s="76" t="s">
        <v>4356</v>
      </c>
      <c r="P31203" s="82">
        <v>171</v>
      </c>
      <c r="Q31203" s="82" t="s">
        <v>90651</v>
      </c>
      <c r="R31203"/>
    </row>
    <row r="31204" spans="12:18" x14ac:dyDescent="0.25">
      <c r="L31204" t="s">
        <v>3702</v>
      </c>
      <c r="M31204" t="s">
        <v>28150</v>
      </c>
      <c r="N31204" t="s">
        <v>68458</v>
      </c>
      <c r="O31204" s="76" t="s">
        <v>4356</v>
      </c>
      <c r="P31204" s="82">
        <v>119</v>
      </c>
      <c r="Q31204" s="82" t="s">
        <v>90652</v>
      </c>
      <c r="R31204"/>
    </row>
    <row r="31205" spans="12:18" x14ac:dyDescent="0.25">
      <c r="L31205" t="s">
        <v>3702</v>
      </c>
      <c r="M31205" t="s">
        <v>31047</v>
      </c>
      <c r="N31205" t="s">
        <v>68459</v>
      </c>
      <c r="O31205" s="76" t="s">
        <v>4366</v>
      </c>
      <c r="P31205" s="82">
        <v>134</v>
      </c>
      <c r="Q31205" s="82" t="s">
        <v>90653</v>
      </c>
      <c r="R31205"/>
    </row>
    <row r="31206" spans="12:18" x14ac:dyDescent="0.25">
      <c r="L31206" t="s">
        <v>3702</v>
      </c>
      <c r="M31206" t="s">
        <v>28454</v>
      </c>
      <c r="N31206" t="s">
        <v>68460</v>
      </c>
      <c r="O31206" s="76" t="s">
        <v>4366</v>
      </c>
      <c r="P31206" s="82">
        <v>152</v>
      </c>
      <c r="Q31206" s="82" t="s">
        <v>90654</v>
      </c>
      <c r="R31206"/>
    </row>
    <row r="31207" spans="12:18" x14ac:dyDescent="0.25">
      <c r="L31207" t="s">
        <v>3702</v>
      </c>
      <c r="M31207" t="s">
        <v>28152</v>
      </c>
      <c r="N31207" t="s">
        <v>68461</v>
      </c>
      <c r="O31207" s="76" t="s">
        <v>4366</v>
      </c>
      <c r="P31207" s="82">
        <v>238</v>
      </c>
      <c r="Q31207" s="82" t="s">
        <v>90655</v>
      </c>
      <c r="R31207"/>
    </row>
    <row r="31208" spans="12:18" x14ac:dyDescent="0.25">
      <c r="L31208" t="s">
        <v>3702</v>
      </c>
      <c r="M31208" t="s">
        <v>28154</v>
      </c>
      <c r="N31208" t="s">
        <v>68462</v>
      </c>
      <c r="O31208" s="76" t="s">
        <v>4356</v>
      </c>
      <c r="P31208" s="82">
        <v>34</v>
      </c>
      <c r="Q31208" s="82" t="s">
        <v>90656</v>
      </c>
      <c r="R31208"/>
    </row>
    <row r="31209" spans="12:18" x14ac:dyDescent="0.25">
      <c r="L31209" t="s">
        <v>3702</v>
      </c>
      <c r="M31209" t="s">
        <v>28456</v>
      </c>
      <c r="N31209" t="s">
        <v>68463</v>
      </c>
      <c r="O31209" s="76" t="s">
        <v>4356</v>
      </c>
      <c r="P31209" s="82">
        <v>370</v>
      </c>
      <c r="Q31209" s="82" t="s">
        <v>90657</v>
      </c>
      <c r="R31209"/>
    </row>
    <row r="31210" spans="12:18" x14ac:dyDescent="0.25">
      <c r="L31210" t="s">
        <v>3702</v>
      </c>
      <c r="M31210" t="s">
        <v>26055</v>
      </c>
      <c r="N31210" t="s">
        <v>68464</v>
      </c>
      <c r="O31210" s="76" t="s">
        <v>4356</v>
      </c>
      <c r="P31210" s="82">
        <v>546</v>
      </c>
      <c r="Q31210" s="82" t="s">
        <v>90658</v>
      </c>
      <c r="R31210"/>
    </row>
    <row r="31211" spans="12:18" x14ac:dyDescent="0.25">
      <c r="L31211" t="s">
        <v>3702</v>
      </c>
      <c r="M31211" t="s">
        <v>28458</v>
      </c>
      <c r="N31211" t="s">
        <v>68465</v>
      </c>
      <c r="O31211" s="76" t="s">
        <v>4356</v>
      </c>
      <c r="P31211" s="82">
        <v>229</v>
      </c>
      <c r="Q31211" s="82" t="s">
        <v>90659</v>
      </c>
      <c r="R31211"/>
    </row>
    <row r="31212" spans="12:18" x14ac:dyDescent="0.25">
      <c r="L31212" t="s">
        <v>3702</v>
      </c>
      <c r="M31212" t="s">
        <v>28460</v>
      </c>
      <c r="N31212" t="s">
        <v>68466</v>
      </c>
      <c r="O31212" s="76" t="s">
        <v>4366</v>
      </c>
      <c r="P31212" s="82">
        <v>49</v>
      </c>
      <c r="Q31212" s="82" t="s">
        <v>90660</v>
      </c>
      <c r="R31212"/>
    </row>
    <row r="31213" spans="12:18" x14ac:dyDescent="0.25">
      <c r="L31213" t="s">
        <v>3702</v>
      </c>
      <c r="M31213" t="s">
        <v>26056</v>
      </c>
      <c r="N31213" t="s">
        <v>68467</v>
      </c>
      <c r="O31213" s="76" t="s">
        <v>4356</v>
      </c>
      <c r="P31213" s="82">
        <v>340</v>
      </c>
      <c r="Q31213" s="82" t="s">
        <v>90661</v>
      </c>
      <c r="R31213"/>
    </row>
    <row r="31214" spans="12:18" x14ac:dyDescent="0.25">
      <c r="L31214" t="s">
        <v>3702</v>
      </c>
      <c r="M31214" t="s">
        <v>31500</v>
      </c>
      <c r="N31214" t="s">
        <v>68468</v>
      </c>
      <c r="O31214" s="76" t="s">
        <v>4366</v>
      </c>
      <c r="P31214" s="82">
        <v>88</v>
      </c>
      <c r="Q31214" s="82" t="s">
        <v>90662</v>
      </c>
      <c r="R31214"/>
    </row>
    <row r="31215" spans="12:18" x14ac:dyDescent="0.25">
      <c r="L31215" t="s">
        <v>3702</v>
      </c>
      <c r="M31215" t="s">
        <v>28462</v>
      </c>
      <c r="N31215" t="s">
        <v>68469</v>
      </c>
      <c r="O31215" s="76" t="s">
        <v>4356</v>
      </c>
      <c r="P31215" s="82">
        <v>765</v>
      </c>
      <c r="Q31215" s="82" t="s">
        <v>90663</v>
      </c>
      <c r="R31215"/>
    </row>
    <row r="31216" spans="12:18" x14ac:dyDescent="0.25">
      <c r="L31216" t="s">
        <v>3702</v>
      </c>
      <c r="M31216" t="s">
        <v>28156</v>
      </c>
      <c r="N31216" t="s">
        <v>68470</v>
      </c>
      <c r="O31216" s="76" t="s">
        <v>4356</v>
      </c>
      <c r="P31216" s="82">
        <v>916</v>
      </c>
      <c r="Q31216" s="82" t="s">
        <v>90664</v>
      </c>
      <c r="R31216"/>
    </row>
    <row r="31217" spans="12:18" x14ac:dyDescent="0.25">
      <c r="L31217" t="s">
        <v>3702</v>
      </c>
      <c r="M31217" t="s">
        <v>31502</v>
      </c>
      <c r="N31217" t="s">
        <v>68471</v>
      </c>
      <c r="O31217" s="76" t="s">
        <v>4366</v>
      </c>
      <c r="P31217" s="82">
        <v>118</v>
      </c>
      <c r="Q31217" s="82" t="s">
        <v>90665</v>
      </c>
      <c r="R31217"/>
    </row>
    <row r="31218" spans="12:18" x14ac:dyDescent="0.25">
      <c r="L31218" t="s">
        <v>3702</v>
      </c>
      <c r="M31218" t="s">
        <v>28464</v>
      </c>
      <c r="N31218" t="s">
        <v>68472</v>
      </c>
      <c r="O31218" s="76" t="s">
        <v>4356</v>
      </c>
      <c r="P31218" s="82">
        <v>364</v>
      </c>
      <c r="Q31218" s="82" t="s">
        <v>90666</v>
      </c>
      <c r="R31218"/>
    </row>
    <row r="31219" spans="12:18" x14ac:dyDescent="0.25">
      <c r="L31219" t="s">
        <v>3702</v>
      </c>
      <c r="M31219" t="s">
        <v>14579</v>
      </c>
      <c r="N31219" t="s">
        <v>68473</v>
      </c>
      <c r="O31219" s="76" t="s">
        <v>4366</v>
      </c>
      <c r="P31219" s="82">
        <v>211</v>
      </c>
      <c r="Q31219" s="82" t="s">
        <v>90667</v>
      </c>
      <c r="R31219"/>
    </row>
    <row r="31220" spans="12:18" x14ac:dyDescent="0.25">
      <c r="L31220" t="s">
        <v>3702</v>
      </c>
      <c r="M31220" t="s">
        <v>13154</v>
      </c>
      <c r="N31220" t="s">
        <v>68474</v>
      </c>
      <c r="O31220" s="76" t="s">
        <v>4366</v>
      </c>
      <c r="P31220" s="82">
        <v>153</v>
      </c>
      <c r="Q31220" s="82" t="s">
        <v>90668</v>
      </c>
      <c r="R31220"/>
    </row>
    <row r="31221" spans="12:18" x14ac:dyDescent="0.25">
      <c r="L31221" t="s">
        <v>3702</v>
      </c>
      <c r="M31221" t="s">
        <v>28158</v>
      </c>
      <c r="N31221" t="s">
        <v>68475</v>
      </c>
      <c r="O31221" s="76" t="s">
        <v>4356</v>
      </c>
      <c r="P31221" s="82">
        <v>1735</v>
      </c>
      <c r="Q31221" s="82" t="s">
        <v>90669</v>
      </c>
      <c r="R31221"/>
    </row>
    <row r="31222" spans="12:18" x14ac:dyDescent="0.25">
      <c r="L31222" t="s">
        <v>3702</v>
      </c>
      <c r="M31222" t="s">
        <v>31050</v>
      </c>
      <c r="N31222" t="s">
        <v>68476</v>
      </c>
      <c r="O31222" s="76" t="s">
        <v>4374</v>
      </c>
      <c r="P31222" s="82">
        <v>6283</v>
      </c>
      <c r="Q31222" s="82" t="s">
        <v>72645</v>
      </c>
      <c r="R31222"/>
    </row>
    <row r="31223" spans="12:18" x14ac:dyDescent="0.25">
      <c r="L31223" t="s">
        <v>3702</v>
      </c>
      <c r="M31223" t="s">
        <v>28161</v>
      </c>
      <c r="N31223" t="s">
        <v>68477</v>
      </c>
      <c r="O31223" s="76" t="s">
        <v>4356</v>
      </c>
      <c r="P31223" s="82">
        <v>576</v>
      </c>
      <c r="Q31223" s="82" t="s">
        <v>90670</v>
      </c>
      <c r="R31223"/>
    </row>
    <row r="31224" spans="12:18" x14ac:dyDescent="0.25">
      <c r="L31224" t="s">
        <v>3702</v>
      </c>
      <c r="M31224" t="s">
        <v>28163</v>
      </c>
      <c r="N31224" t="s">
        <v>68478</v>
      </c>
      <c r="O31224" s="76" t="s">
        <v>4356</v>
      </c>
      <c r="P31224" s="82">
        <v>332</v>
      </c>
      <c r="Q31224" s="82" t="s">
        <v>90671</v>
      </c>
      <c r="R31224"/>
    </row>
    <row r="31225" spans="12:18" x14ac:dyDescent="0.25">
      <c r="L31225" t="s">
        <v>3702</v>
      </c>
      <c r="M31225" t="s">
        <v>31504</v>
      </c>
      <c r="N31225" t="s">
        <v>68479</v>
      </c>
      <c r="O31225" s="76" t="s">
        <v>4366</v>
      </c>
      <c r="P31225" s="82">
        <v>231</v>
      </c>
      <c r="Q31225" s="82" t="s">
        <v>90672</v>
      </c>
      <c r="R31225"/>
    </row>
    <row r="31226" spans="12:18" x14ac:dyDescent="0.25">
      <c r="L31226" t="s">
        <v>3702</v>
      </c>
      <c r="M31226" t="s">
        <v>31052</v>
      </c>
      <c r="N31226" t="s">
        <v>68480</v>
      </c>
      <c r="O31226" s="76" t="s">
        <v>4366</v>
      </c>
      <c r="P31226" s="82">
        <v>154</v>
      </c>
      <c r="Q31226" s="82" t="s">
        <v>90673</v>
      </c>
      <c r="R31226"/>
    </row>
    <row r="31227" spans="12:18" x14ac:dyDescent="0.25">
      <c r="L31227" t="s">
        <v>3702</v>
      </c>
      <c r="M31227" t="s">
        <v>28466</v>
      </c>
      <c r="N31227" t="s">
        <v>68481</v>
      </c>
      <c r="O31227" s="76" t="s">
        <v>4366</v>
      </c>
      <c r="P31227" s="82">
        <v>82</v>
      </c>
      <c r="Q31227" s="82" t="s">
        <v>90674</v>
      </c>
      <c r="R31227"/>
    </row>
    <row r="31228" spans="12:18" x14ac:dyDescent="0.25">
      <c r="L31228" t="s">
        <v>3702</v>
      </c>
      <c r="M31228" t="s">
        <v>31054</v>
      </c>
      <c r="N31228" t="s">
        <v>68482</v>
      </c>
      <c r="O31228" s="76" t="s">
        <v>4356</v>
      </c>
      <c r="P31228" s="82">
        <v>139</v>
      </c>
      <c r="Q31228" s="82" t="s">
        <v>90675</v>
      </c>
      <c r="R31228"/>
    </row>
    <row r="31229" spans="12:18" x14ac:dyDescent="0.25">
      <c r="L31229" t="s">
        <v>3702</v>
      </c>
      <c r="M31229" t="s">
        <v>31506</v>
      </c>
      <c r="N31229" t="s">
        <v>68483</v>
      </c>
      <c r="O31229" s="76" t="s">
        <v>4366</v>
      </c>
      <c r="P31229" s="82">
        <v>69</v>
      </c>
      <c r="Q31229" s="82" t="s">
        <v>90676</v>
      </c>
      <c r="R31229"/>
    </row>
    <row r="31230" spans="12:18" x14ac:dyDescent="0.25">
      <c r="L31230" t="s">
        <v>3702</v>
      </c>
      <c r="M31230" t="s">
        <v>28165</v>
      </c>
      <c r="N31230" t="s">
        <v>68484</v>
      </c>
      <c r="O31230" s="76" t="s">
        <v>4366</v>
      </c>
      <c r="P31230" s="82">
        <v>102</v>
      </c>
      <c r="Q31230" s="82" t="s">
        <v>90677</v>
      </c>
      <c r="R31230"/>
    </row>
    <row r="31231" spans="12:18" x14ac:dyDescent="0.25">
      <c r="L31231" t="s">
        <v>3702</v>
      </c>
      <c r="M31231" t="s">
        <v>31508</v>
      </c>
      <c r="N31231" t="s">
        <v>68485</v>
      </c>
      <c r="O31231" s="76" t="s">
        <v>4366</v>
      </c>
      <c r="P31231" s="82">
        <v>303</v>
      </c>
      <c r="Q31231" s="82" t="s">
        <v>90678</v>
      </c>
      <c r="R31231"/>
    </row>
    <row r="31232" spans="12:18" x14ac:dyDescent="0.25">
      <c r="L31232" t="s">
        <v>3702</v>
      </c>
      <c r="M31232" t="s">
        <v>28167</v>
      </c>
      <c r="N31232" t="s">
        <v>68486</v>
      </c>
      <c r="O31232" s="76" t="s">
        <v>4356</v>
      </c>
      <c r="P31232" s="82">
        <v>1436</v>
      </c>
      <c r="Q31232" s="82" t="s">
        <v>90679</v>
      </c>
      <c r="R31232"/>
    </row>
    <row r="31233" spans="12:18" x14ac:dyDescent="0.25">
      <c r="L31233" t="s">
        <v>3702</v>
      </c>
      <c r="M31233" t="s">
        <v>31509</v>
      </c>
      <c r="N31233" t="s">
        <v>68487</v>
      </c>
      <c r="O31233" s="76" t="s">
        <v>4366</v>
      </c>
      <c r="P31233" s="82">
        <v>121</v>
      </c>
      <c r="Q31233" s="82" t="s">
        <v>90680</v>
      </c>
      <c r="R31233"/>
    </row>
    <row r="31234" spans="12:18" x14ac:dyDescent="0.25">
      <c r="L31234" t="s">
        <v>3702</v>
      </c>
      <c r="M31234" t="s">
        <v>31056</v>
      </c>
      <c r="N31234" t="s">
        <v>68488</v>
      </c>
      <c r="O31234" s="76" t="s">
        <v>4366</v>
      </c>
      <c r="P31234" s="82">
        <v>123</v>
      </c>
      <c r="Q31234" s="82" t="s">
        <v>90681</v>
      </c>
      <c r="R31234"/>
    </row>
    <row r="31235" spans="12:18" x14ac:dyDescent="0.25">
      <c r="L31235" t="s">
        <v>3702</v>
      </c>
      <c r="M31235" t="s">
        <v>26057</v>
      </c>
      <c r="N31235" t="s">
        <v>68489</v>
      </c>
      <c r="O31235" s="76" t="s">
        <v>4366</v>
      </c>
      <c r="P31235" s="82">
        <v>190</v>
      </c>
      <c r="Q31235" s="82" t="s">
        <v>90682</v>
      </c>
      <c r="R31235"/>
    </row>
    <row r="31236" spans="12:18" x14ac:dyDescent="0.25">
      <c r="L31236" t="s">
        <v>3702</v>
      </c>
      <c r="M31236" t="s">
        <v>28468</v>
      </c>
      <c r="N31236" t="s">
        <v>68490</v>
      </c>
      <c r="O31236" s="76" t="s">
        <v>4356</v>
      </c>
      <c r="P31236" s="82">
        <v>278</v>
      </c>
      <c r="Q31236" s="82" t="s">
        <v>90683</v>
      </c>
      <c r="R31236"/>
    </row>
    <row r="31237" spans="12:18" x14ac:dyDescent="0.25">
      <c r="L31237" t="s">
        <v>3702</v>
      </c>
      <c r="M31237" t="s">
        <v>28168</v>
      </c>
      <c r="N31237" t="s">
        <v>68491</v>
      </c>
      <c r="O31237" s="76" t="s">
        <v>4356</v>
      </c>
      <c r="P31237" s="82">
        <v>434</v>
      </c>
      <c r="Q31237" s="82" t="s">
        <v>90684</v>
      </c>
      <c r="R31237"/>
    </row>
    <row r="31238" spans="12:18" x14ac:dyDescent="0.25">
      <c r="L31238" t="s">
        <v>3702</v>
      </c>
      <c r="M31238" t="s">
        <v>26058</v>
      </c>
      <c r="N31238" t="s">
        <v>68492</v>
      </c>
      <c r="O31238" s="76" t="s">
        <v>4366</v>
      </c>
      <c r="P31238" s="82">
        <v>346</v>
      </c>
      <c r="Q31238" s="82" t="s">
        <v>90686</v>
      </c>
      <c r="R31238"/>
    </row>
    <row r="31239" spans="12:18" x14ac:dyDescent="0.25">
      <c r="L31239" t="s">
        <v>3702</v>
      </c>
      <c r="M31239" t="s">
        <v>28470</v>
      </c>
      <c r="N31239" t="s">
        <v>68493</v>
      </c>
      <c r="O31239" s="76" t="s">
        <v>4366</v>
      </c>
      <c r="P31239" s="82">
        <v>298</v>
      </c>
      <c r="Q31239" s="82" t="s">
        <v>90687</v>
      </c>
      <c r="R31239"/>
    </row>
    <row r="31240" spans="12:18" x14ac:dyDescent="0.25">
      <c r="L31240" t="s">
        <v>3702</v>
      </c>
      <c r="M31240" t="s">
        <v>31511</v>
      </c>
      <c r="N31240" t="s">
        <v>68494</v>
      </c>
      <c r="O31240" s="76" t="s">
        <v>4366</v>
      </c>
      <c r="P31240" s="82">
        <v>168</v>
      </c>
      <c r="Q31240" s="82" t="s">
        <v>90688</v>
      </c>
      <c r="R31240"/>
    </row>
    <row r="31241" spans="12:18" x14ac:dyDescent="0.25">
      <c r="L31241" t="s">
        <v>3702</v>
      </c>
      <c r="M31241" t="s">
        <v>31059</v>
      </c>
      <c r="N31241" t="s">
        <v>68495</v>
      </c>
      <c r="O31241" s="76" t="s">
        <v>4366</v>
      </c>
      <c r="P31241" s="82">
        <v>235</v>
      </c>
      <c r="Q31241" s="82" t="s">
        <v>90689</v>
      </c>
      <c r="R31241"/>
    </row>
    <row r="31242" spans="12:18" x14ac:dyDescent="0.25">
      <c r="L31242" t="s">
        <v>3702</v>
      </c>
      <c r="M31242" t="s">
        <v>31060</v>
      </c>
      <c r="N31242" t="s">
        <v>68496</v>
      </c>
      <c r="O31242" s="76" t="s">
        <v>4366</v>
      </c>
      <c r="P31242" s="82">
        <v>155</v>
      </c>
      <c r="Q31242" s="82" t="s">
        <v>90690</v>
      </c>
      <c r="R31242"/>
    </row>
    <row r="31243" spans="12:18" x14ac:dyDescent="0.25">
      <c r="L31243" t="s">
        <v>3702</v>
      </c>
      <c r="M31243" t="s">
        <v>28172</v>
      </c>
      <c r="N31243" t="s">
        <v>68497</v>
      </c>
      <c r="O31243" s="76" t="s">
        <v>4356</v>
      </c>
      <c r="P31243" s="82">
        <v>797</v>
      </c>
      <c r="Q31243" s="82" t="s">
        <v>90691</v>
      </c>
      <c r="R31243"/>
    </row>
    <row r="31244" spans="12:18" x14ac:dyDescent="0.25">
      <c r="L31244" t="s">
        <v>3702</v>
      </c>
      <c r="M31244" t="s">
        <v>26059</v>
      </c>
      <c r="N31244" t="s">
        <v>68498</v>
      </c>
      <c r="O31244" s="76" t="s">
        <v>4356</v>
      </c>
      <c r="P31244" s="82">
        <v>1246</v>
      </c>
      <c r="Q31244" s="82" t="s">
        <v>90692</v>
      </c>
      <c r="R31244"/>
    </row>
    <row r="31245" spans="12:18" x14ac:dyDescent="0.25">
      <c r="L31245" t="s">
        <v>3702</v>
      </c>
      <c r="M31245" t="s">
        <v>28472</v>
      </c>
      <c r="N31245" t="s">
        <v>68499</v>
      </c>
      <c r="O31245" s="76" t="s">
        <v>4356</v>
      </c>
      <c r="P31245" s="82">
        <v>563</v>
      </c>
      <c r="Q31245" s="82" t="s">
        <v>90693</v>
      </c>
      <c r="R31245"/>
    </row>
    <row r="31246" spans="12:18" x14ac:dyDescent="0.25">
      <c r="L31246" t="s">
        <v>3702</v>
      </c>
      <c r="M31246" t="s">
        <v>31062</v>
      </c>
      <c r="N31246" t="s">
        <v>68500</v>
      </c>
      <c r="O31246" s="76" t="s">
        <v>4356</v>
      </c>
      <c r="P31246" s="82">
        <v>493</v>
      </c>
      <c r="Q31246" s="82" t="s">
        <v>90694</v>
      </c>
      <c r="R31246"/>
    </row>
    <row r="31247" spans="12:18" x14ac:dyDescent="0.25">
      <c r="L31247" t="s">
        <v>3702</v>
      </c>
      <c r="M31247" t="s">
        <v>28475</v>
      </c>
      <c r="N31247" t="s">
        <v>68501</v>
      </c>
      <c r="O31247" s="76" t="s">
        <v>4374</v>
      </c>
      <c r="P31247" s="82">
        <v>540</v>
      </c>
      <c r="Q31247" s="82" t="s">
        <v>72645</v>
      </c>
      <c r="R31247"/>
    </row>
    <row r="31248" spans="12:18" x14ac:dyDescent="0.25">
      <c r="L31248" t="s">
        <v>3702</v>
      </c>
      <c r="M31248" t="s">
        <v>31064</v>
      </c>
      <c r="N31248" t="s">
        <v>68502</v>
      </c>
      <c r="O31248" s="76" t="s">
        <v>4366</v>
      </c>
      <c r="P31248" s="82">
        <v>50</v>
      </c>
      <c r="Q31248" s="82" t="s">
        <v>90695</v>
      </c>
      <c r="R31248"/>
    </row>
    <row r="31249" spans="12:18" x14ac:dyDescent="0.25">
      <c r="L31249" t="s">
        <v>3702</v>
      </c>
      <c r="M31249" t="s">
        <v>28174</v>
      </c>
      <c r="N31249" t="s">
        <v>68503</v>
      </c>
      <c r="O31249" s="76" t="s">
        <v>4374</v>
      </c>
      <c r="P31249" s="82">
        <v>1427</v>
      </c>
      <c r="Q31249" s="82" t="s">
        <v>90696</v>
      </c>
      <c r="R31249"/>
    </row>
    <row r="31250" spans="12:18" x14ac:dyDescent="0.25">
      <c r="L31250" t="s">
        <v>3702</v>
      </c>
      <c r="M31250" t="s">
        <v>26060</v>
      </c>
      <c r="N31250" t="s">
        <v>68504</v>
      </c>
      <c r="O31250" s="76" t="s">
        <v>4356</v>
      </c>
      <c r="P31250" s="82">
        <v>1094</v>
      </c>
      <c r="Q31250" s="82" t="s">
        <v>90697</v>
      </c>
      <c r="R31250"/>
    </row>
    <row r="31251" spans="12:18" x14ac:dyDescent="0.25">
      <c r="L31251" t="s">
        <v>3702</v>
      </c>
      <c r="M31251" t="s">
        <v>31066</v>
      </c>
      <c r="N31251" t="s">
        <v>68505</v>
      </c>
      <c r="O31251" s="76" t="s">
        <v>4356</v>
      </c>
      <c r="P31251" s="82">
        <v>419</v>
      </c>
      <c r="Q31251" s="82" t="s">
        <v>90698</v>
      </c>
      <c r="R31251"/>
    </row>
    <row r="31252" spans="12:18" x14ac:dyDescent="0.25">
      <c r="L31252" t="s">
        <v>3702</v>
      </c>
      <c r="M31252" t="s">
        <v>31513</v>
      </c>
      <c r="N31252" t="s">
        <v>68506</v>
      </c>
      <c r="O31252" s="76" t="s">
        <v>4366</v>
      </c>
      <c r="P31252" s="82">
        <v>45</v>
      </c>
      <c r="Q31252" s="82" t="s">
        <v>90699</v>
      </c>
      <c r="R31252"/>
    </row>
    <row r="31253" spans="12:18" x14ac:dyDescent="0.25">
      <c r="L31253" t="s">
        <v>3702</v>
      </c>
      <c r="M31253" t="s">
        <v>28478</v>
      </c>
      <c r="N31253" t="s">
        <v>68507</v>
      </c>
      <c r="O31253" s="76" t="s">
        <v>4366</v>
      </c>
      <c r="P31253" s="82">
        <v>177</v>
      </c>
      <c r="Q31253" s="82" t="s">
        <v>90700</v>
      </c>
      <c r="R31253"/>
    </row>
    <row r="31254" spans="12:18" x14ac:dyDescent="0.25">
      <c r="L31254" t="s">
        <v>3702</v>
      </c>
      <c r="M31254" t="s">
        <v>28176</v>
      </c>
      <c r="N31254" t="s">
        <v>68508</v>
      </c>
      <c r="O31254" s="76" t="s">
        <v>4366</v>
      </c>
      <c r="P31254" s="82">
        <v>302</v>
      </c>
      <c r="Q31254" s="82" t="s">
        <v>90701</v>
      </c>
      <c r="R31254"/>
    </row>
    <row r="31255" spans="12:18" x14ac:dyDescent="0.25">
      <c r="L31255" t="s">
        <v>3702</v>
      </c>
      <c r="M31255" t="s">
        <v>10824</v>
      </c>
      <c r="N31255" t="s">
        <v>68509</v>
      </c>
      <c r="O31255" s="76" t="s">
        <v>4356</v>
      </c>
      <c r="P31255" s="82">
        <v>350</v>
      </c>
      <c r="Q31255" s="82" t="s">
        <v>90702</v>
      </c>
      <c r="R31255"/>
    </row>
    <row r="31256" spans="12:18" x14ac:dyDescent="0.25">
      <c r="L31256" t="s">
        <v>3702</v>
      </c>
      <c r="M31256" t="s">
        <v>28179</v>
      </c>
      <c r="N31256" t="s">
        <v>68510</v>
      </c>
      <c r="O31256" s="76" t="s">
        <v>4356</v>
      </c>
      <c r="P31256" s="82">
        <v>706</v>
      </c>
      <c r="Q31256" s="82" t="s">
        <v>90703</v>
      </c>
      <c r="R31256"/>
    </row>
    <row r="31257" spans="12:18" x14ac:dyDescent="0.25">
      <c r="L31257" t="s">
        <v>3702</v>
      </c>
      <c r="M31257" t="s">
        <v>26061</v>
      </c>
      <c r="N31257" t="s">
        <v>68511</v>
      </c>
      <c r="O31257" s="76" t="s">
        <v>4356</v>
      </c>
      <c r="P31257" s="82">
        <v>401</v>
      </c>
      <c r="Q31257" s="82" t="s">
        <v>90704</v>
      </c>
      <c r="R31257"/>
    </row>
    <row r="31258" spans="12:18" x14ac:dyDescent="0.25">
      <c r="L31258" t="s">
        <v>3702</v>
      </c>
      <c r="M31258" t="s">
        <v>31517</v>
      </c>
      <c r="N31258" t="s">
        <v>68512</v>
      </c>
      <c r="O31258" s="76" t="s">
        <v>4356</v>
      </c>
      <c r="P31258" s="82">
        <v>311</v>
      </c>
      <c r="Q31258" s="82" t="s">
        <v>90705</v>
      </c>
      <c r="R31258"/>
    </row>
    <row r="31259" spans="12:18" x14ac:dyDescent="0.25">
      <c r="L31259" t="s">
        <v>3702</v>
      </c>
      <c r="M31259" t="s">
        <v>28181</v>
      </c>
      <c r="N31259" t="s">
        <v>68513</v>
      </c>
      <c r="O31259" s="76" t="s">
        <v>4356</v>
      </c>
      <c r="P31259" s="82">
        <v>350</v>
      </c>
      <c r="Q31259" s="82" t="s">
        <v>90706</v>
      </c>
      <c r="R31259"/>
    </row>
    <row r="31260" spans="12:18" x14ac:dyDescent="0.25">
      <c r="L31260" t="s">
        <v>3702</v>
      </c>
      <c r="M31260" t="s">
        <v>31068</v>
      </c>
      <c r="N31260" t="s">
        <v>68514</v>
      </c>
      <c r="O31260" s="76" t="s">
        <v>4356</v>
      </c>
      <c r="P31260" s="82">
        <v>339</v>
      </c>
      <c r="Q31260" s="82" t="s">
        <v>90707</v>
      </c>
      <c r="R31260"/>
    </row>
    <row r="31261" spans="12:18" x14ac:dyDescent="0.25">
      <c r="L31261" t="s">
        <v>3702</v>
      </c>
      <c r="M31261" t="s">
        <v>31519</v>
      </c>
      <c r="N31261" t="s">
        <v>68515</v>
      </c>
      <c r="O31261" s="76" t="s">
        <v>4366</v>
      </c>
      <c r="P31261" s="82">
        <v>240</v>
      </c>
      <c r="Q31261" s="82" t="s">
        <v>90708</v>
      </c>
      <c r="R31261"/>
    </row>
    <row r="31262" spans="12:18" x14ac:dyDescent="0.25">
      <c r="L31262" t="s">
        <v>3702</v>
      </c>
      <c r="M31262" t="s">
        <v>28183</v>
      </c>
      <c r="N31262" t="s">
        <v>68516</v>
      </c>
      <c r="O31262" s="76" t="s">
        <v>4374</v>
      </c>
      <c r="P31262" s="82">
        <v>6106</v>
      </c>
      <c r="Q31262" s="82" t="s">
        <v>72645</v>
      </c>
      <c r="R31262"/>
    </row>
    <row r="31263" spans="12:18" x14ac:dyDescent="0.25">
      <c r="L31263" t="s">
        <v>3702</v>
      </c>
      <c r="M31263" t="s">
        <v>28481</v>
      </c>
      <c r="N31263" t="s">
        <v>68517</v>
      </c>
      <c r="O31263" s="76" t="s">
        <v>4374</v>
      </c>
      <c r="P31263" s="82">
        <v>1653</v>
      </c>
      <c r="Q31263" s="82" t="s">
        <v>72645</v>
      </c>
      <c r="R31263"/>
    </row>
    <row r="31264" spans="12:18" x14ac:dyDescent="0.25">
      <c r="L31264" t="s">
        <v>3702</v>
      </c>
      <c r="M31264" t="s">
        <v>31520</v>
      </c>
      <c r="N31264" t="s">
        <v>68518</v>
      </c>
      <c r="O31264" s="76" t="s">
        <v>4366</v>
      </c>
      <c r="P31264" s="82">
        <v>92</v>
      </c>
      <c r="Q31264" s="82" t="s">
        <v>90709</v>
      </c>
      <c r="R31264"/>
    </row>
    <row r="31265" spans="12:18" x14ac:dyDescent="0.25">
      <c r="L31265" t="s">
        <v>3702</v>
      </c>
      <c r="M31265" t="s">
        <v>31070</v>
      </c>
      <c r="N31265" t="s">
        <v>68519</v>
      </c>
      <c r="O31265" s="76" t="s">
        <v>4366</v>
      </c>
      <c r="P31265" s="82">
        <v>94</v>
      </c>
      <c r="Q31265" s="82" t="s">
        <v>90710</v>
      </c>
      <c r="R31265"/>
    </row>
    <row r="31266" spans="12:18" x14ac:dyDescent="0.25">
      <c r="L31266" t="s">
        <v>3702</v>
      </c>
      <c r="M31266" t="s">
        <v>26062</v>
      </c>
      <c r="N31266" t="s">
        <v>68520</v>
      </c>
      <c r="O31266" s="76" t="s">
        <v>4356</v>
      </c>
      <c r="P31266" s="82">
        <v>921</v>
      </c>
      <c r="Q31266" s="82" t="s">
        <v>90711</v>
      </c>
      <c r="R31266"/>
    </row>
    <row r="31267" spans="12:18" x14ac:dyDescent="0.25">
      <c r="L31267" t="s">
        <v>3702</v>
      </c>
      <c r="M31267" t="s">
        <v>5634</v>
      </c>
      <c r="N31267" t="s">
        <v>68521</v>
      </c>
      <c r="O31267" s="76" t="s">
        <v>4356</v>
      </c>
      <c r="P31267" s="82">
        <v>1430</v>
      </c>
      <c r="Q31267" s="82" t="s">
        <v>90712</v>
      </c>
      <c r="R31267"/>
    </row>
    <row r="31268" spans="12:18" x14ac:dyDescent="0.25">
      <c r="L31268" t="s">
        <v>3702</v>
      </c>
      <c r="M31268" t="s">
        <v>28484</v>
      </c>
      <c r="N31268" t="s">
        <v>68522</v>
      </c>
      <c r="O31268" s="76" t="s">
        <v>4356</v>
      </c>
      <c r="P31268" s="82">
        <v>424</v>
      </c>
      <c r="Q31268" s="82" t="s">
        <v>90713</v>
      </c>
      <c r="R31268"/>
    </row>
    <row r="31269" spans="12:18" x14ac:dyDescent="0.25">
      <c r="L31269" t="s">
        <v>3702</v>
      </c>
      <c r="M31269" t="s">
        <v>28185</v>
      </c>
      <c r="N31269" t="s">
        <v>68523</v>
      </c>
      <c r="O31269" s="76" t="s">
        <v>4366</v>
      </c>
      <c r="P31269" s="82">
        <v>81</v>
      </c>
      <c r="Q31269" s="82" t="s">
        <v>90715</v>
      </c>
      <c r="R31269"/>
    </row>
    <row r="31270" spans="12:18" x14ac:dyDescent="0.25">
      <c r="L31270" t="s">
        <v>3702</v>
      </c>
      <c r="M31270" t="s">
        <v>28186</v>
      </c>
      <c r="N31270" t="s">
        <v>68524</v>
      </c>
      <c r="O31270" s="76" t="s">
        <v>4356</v>
      </c>
      <c r="P31270" s="82">
        <v>557</v>
      </c>
      <c r="Q31270" s="82" t="s">
        <v>90716</v>
      </c>
      <c r="R31270"/>
    </row>
    <row r="31271" spans="12:18" x14ac:dyDescent="0.25">
      <c r="L31271" t="s">
        <v>3702</v>
      </c>
      <c r="M31271" t="s">
        <v>28487</v>
      </c>
      <c r="N31271" t="s">
        <v>68525</v>
      </c>
      <c r="O31271" s="76" t="s">
        <v>4366</v>
      </c>
      <c r="P31271" s="82">
        <v>299</v>
      </c>
      <c r="Q31271" s="82" t="s">
        <v>90717</v>
      </c>
      <c r="R31271"/>
    </row>
    <row r="31272" spans="12:18" x14ac:dyDescent="0.25">
      <c r="L31272" t="s">
        <v>3702</v>
      </c>
      <c r="M31272" t="s">
        <v>31075</v>
      </c>
      <c r="N31272" t="s">
        <v>68526</v>
      </c>
      <c r="O31272" s="76" t="s">
        <v>4356</v>
      </c>
      <c r="P31272" s="82">
        <v>262</v>
      </c>
      <c r="Q31272" s="82" t="s">
        <v>90718</v>
      </c>
      <c r="R31272"/>
    </row>
    <row r="31273" spans="12:18" x14ac:dyDescent="0.25">
      <c r="L31273" t="s">
        <v>3702</v>
      </c>
      <c r="M31273" t="s">
        <v>28490</v>
      </c>
      <c r="N31273" t="s">
        <v>68527</v>
      </c>
      <c r="O31273" s="76" t="s">
        <v>4356</v>
      </c>
      <c r="P31273" s="82">
        <v>544</v>
      </c>
      <c r="Q31273" s="82" t="s">
        <v>90719</v>
      </c>
      <c r="R31273"/>
    </row>
    <row r="31274" spans="12:18" x14ac:dyDescent="0.25">
      <c r="L31274" t="s">
        <v>3702</v>
      </c>
      <c r="M31274" t="s">
        <v>31522</v>
      </c>
      <c r="N31274" t="s">
        <v>68528</v>
      </c>
      <c r="O31274" s="76" t="s">
        <v>4356</v>
      </c>
      <c r="P31274" s="82">
        <v>133</v>
      </c>
      <c r="Q31274" s="82" t="s">
        <v>90720</v>
      </c>
      <c r="R31274"/>
    </row>
    <row r="31275" spans="12:18" x14ac:dyDescent="0.25">
      <c r="L31275" t="s">
        <v>3702</v>
      </c>
      <c r="M31275" t="s">
        <v>31524</v>
      </c>
      <c r="N31275" t="s">
        <v>68529</v>
      </c>
      <c r="O31275" s="76" t="s">
        <v>4366</v>
      </c>
      <c r="P31275" s="82">
        <v>5</v>
      </c>
      <c r="Q31275" s="82" t="s">
        <v>90721</v>
      </c>
      <c r="R31275"/>
    </row>
    <row r="31276" spans="12:18" x14ac:dyDescent="0.25">
      <c r="L31276" t="s">
        <v>3702</v>
      </c>
      <c r="M31276" t="s">
        <v>31077</v>
      </c>
      <c r="N31276" t="s">
        <v>68530</v>
      </c>
      <c r="O31276" s="76" t="s">
        <v>4356</v>
      </c>
      <c r="P31276" s="82">
        <v>1145</v>
      </c>
      <c r="Q31276" s="82" t="s">
        <v>90722</v>
      </c>
      <c r="R31276"/>
    </row>
    <row r="31277" spans="12:18" x14ac:dyDescent="0.25">
      <c r="L31277" t="s">
        <v>3702</v>
      </c>
      <c r="M31277" t="s">
        <v>31525</v>
      </c>
      <c r="N31277" t="s">
        <v>68531</v>
      </c>
      <c r="O31277" s="76" t="s">
        <v>4366</v>
      </c>
      <c r="P31277" s="82">
        <v>123</v>
      </c>
      <c r="Q31277" s="82" t="s">
        <v>90723</v>
      </c>
      <c r="R31277"/>
    </row>
    <row r="31278" spans="12:18" x14ac:dyDescent="0.25">
      <c r="L31278" t="s">
        <v>3702</v>
      </c>
      <c r="M31278" t="s">
        <v>31527</v>
      </c>
      <c r="N31278" t="s">
        <v>68532</v>
      </c>
      <c r="O31278" s="76" t="s">
        <v>4356</v>
      </c>
      <c r="P31278" s="82">
        <v>361</v>
      </c>
      <c r="Q31278" s="82" t="s">
        <v>90724</v>
      </c>
      <c r="R31278"/>
    </row>
    <row r="31279" spans="12:18" x14ac:dyDescent="0.25">
      <c r="L31279" t="s">
        <v>3702</v>
      </c>
      <c r="M31279" t="s">
        <v>28188</v>
      </c>
      <c r="N31279" t="s">
        <v>68533</v>
      </c>
      <c r="O31279" s="76" t="s">
        <v>4374</v>
      </c>
      <c r="P31279" s="82">
        <v>1816</v>
      </c>
      <c r="Q31279" s="82" t="s">
        <v>90725</v>
      </c>
      <c r="R31279"/>
    </row>
    <row r="31280" spans="12:18" x14ac:dyDescent="0.25">
      <c r="L31280" t="s">
        <v>3702</v>
      </c>
      <c r="M31280" t="s">
        <v>31079</v>
      </c>
      <c r="N31280" t="s">
        <v>68534</v>
      </c>
      <c r="O31280" s="76" t="s">
        <v>4366</v>
      </c>
      <c r="P31280" s="82">
        <v>298</v>
      </c>
      <c r="Q31280" s="82" t="s">
        <v>90726</v>
      </c>
      <c r="R31280"/>
    </row>
    <row r="31281" spans="12:18" x14ac:dyDescent="0.25">
      <c r="L31281" t="s">
        <v>3702</v>
      </c>
      <c r="M31281" t="s">
        <v>26063</v>
      </c>
      <c r="N31281" t="s">
        <v>68535</v>
      </c>
      <c r="O31281" s="76" t="s">
        <v>4366</v>
      </c>
      <c r="P31281" s="82">
        <v>296</v>
      </c>
      <c r="Q31281" s="82" t="s">
        <v>90727</v>
      </c>
      <c r="R31281"/>
    </row>
    <row r="31282" spans="12:18" x14ac:dyDescent="0.25">
      <c r="L31282" t="s">
        <v>3702</v>
      </c>
      <c r="M31282" t="s">
        <v>26064</v>
      </c>
      <c r="N31282" t="s">
        <v>68536</v>
      </c>
      <c r="O31282" s="76" t="s">
        <v>4366</v>
      </c>
      <c r="P31282" s="82">
        <v>187</v>
      </c>
      <c r="Q31282" s="82" t="s">
        <v>90728</v>
      </c>
      <c r="R31282"/>
    </row>
    <row r="31283" spans="12:18" x14ac:dyDescent="0.25">
      <c r="L31283" t="s">
        <v>3702</v>
      </c>
      <c r="M31283" t="s">
        <v>26065</v>
      </c>
      <c r="N31283" t="s">
        <v>68537</v>
      </c>
      <c r="O31283" s="76" t="s">
        <v>4356</v>
      </c>
      <c r="P31283" s="82">
        <v>785</v>
      </c>
      <c r="Q31283" s="82" t="s">
        <v>90729</v>
      </c>
      <c r="R31283"/>
    </row>
    <row r="31284" spans="12:18" x14ac:dyDescent="0.25">
      <c r="L31284" t="s">
        <v>3702</v>
      </c>
      <c r="M31284" t="s">
        <v>31528</v>
      </c>
      <c r="N31284" t="s">
        <v>68538</v>
      </c>
      <c r="O31284" s="76" t="s">
        <v>4366</v>
      </c>
      <c r="P31284" s="82">
        <v>122</v>
      </c>
      <c r="Q31284" s="82" t="s">
        <v>90730</v>
      </c>
      <c r="R31284"/>
    </row>
    <row r="31285" spans="12:18" x14ac:dyDescent="0.25">
      <c r="L31285" t="s">
        <v>3702</v>
      </c>
      <c r="M31285" t="s">
        <v>28493</v>
      </c>
      <c r="N31285" t="s">
        <v>68539</v>
      </c>
      <c r="O31285" s="76" t="s">
        <v>4356</v>
      </c>
      <c r="P31285" s="82">
        <v>180</v>
      </c>
      <c r="Q31285" s="82" t="s">
        <v>90731</v>
      </c>
      <c r="R31285"/>
    </row>
    <row r="31286" spans="12:18" x14ac:dyDescent="0.25">
      <c r="L31286" t="s">
        <v>3702</v>
      </c>
      <c r="M31286" t="s">
        <v>31080</v>
      </c>
      <c r="N31286" t="s">
        <v>68540</v>
      </c>
      <c r="O31286" s="76" t="s">
        <v>4356</v>
      </c>
      <c r="P31286" s="82">
        <v>511</v>
      </c>
      <c r="Q31286" s="82" t="s">
        <v>90732</v>
      </c>
      <c r="R31286"/>
    </row>
    <row r="31287" spans="12:18" x14ac:dyDescent="0.25">
      <c r="L31287" t="s">
        <v>3702</v>
      </c>
      <c r="M31287" t="s">
        <v>28496</v>
      </c>
      <c r="N31287" t="s">
        <v>68541</v>
      </c>
      <c r="O31287" s="76" t="s">
        <v>4366</v>
      </c>
      <c r="P31287" s="82">
        <v>167</v>
      </c>
      <c r="Q31287" s="82" t="s">
        <v>90733</v>
      </c>
      <c r="R31287"/>
    </row>
    <row r="31288" spans="12:18" x14ac:dyDescent="0.25">
      <c r="L31288" t="s">
        <v>3702</v>
      </c>
      <c r="M31288" t="s">
        <v>28190</v>
      </c>
      <c r="N31288" t="s">
        <v>68542</v>
      </c>
      <c r="O31288" s="76" t="s">
        <v>4356</v>
      </c>
      <c r="P31288" s="82">
        <v>767</v>
      </c>
      <c r="Q31288" s="82" t="s">
        <v>90734</v>
      </c>
      <c r="R31288"/>
    </row>
    <row r="31289" spans="12:18" x14ac:dyDescent="0.25">
      <c r="L31289" t="s">
        <v>3702</v>
      </c>
      <c r="M31289" t="s">
        <v>26066</v>
      </c>
      <c r="N31289" t="s">
        <v>68543</v>
      </c>
      <c r="O31289" s="76" t="s">
        <v>4356</v>
      </c>
      <c r="P31289" s="82">
        <v>262</v>
      </c>
      <c r="Q31289" s="82" t="s">
        <v>90735</v>
      </c>
      <c r="R31289"/>
    </row>
    <row r="31290" spans="12:18" x14ac:dyDescent="0.25">
      <c r="L31290" t="s">
        <v>3702</v>
      </c>
      <c r="M31290" t="s">
        <v>31530</v>
      </c>
      <c r="N31290" t="s">
        <v>68544</v>
      </c>
      <c r="O31290" s="76" t="s">
        <v>4366</v>
      </c>
      <c r="P31290" s="82">
        <v>243</v>
      </c>
      <c r="Q31290" s="82" t="s">
        <v>90736</v>
      </c>
      <c r="R31290"/>
    </row>
    <row r="31291" spans="12:18" x14ac:dyDescent="0.25">
      <c r="L31291" t="s">
        <v>3702</v>
      </c>
      <c r="M31291" t="s">
        <v>28192</v>
      </c>
      <c r="N31291" t="s">
        <v>68545</v>
      </c>
      <c r="O31291" s="76" t="s">
        <v>4366</v>
      </c>
      <c r="P31291" s="82">
        <v>330</v>
      </c>
      <c r="Q31291" s="82" t="s">
        <v>90737</v>
      </c>
      <c r="R31291"/>
    </row>
    <row r="31292" spans="12:18" x14ac:dyDescent="0.25">
      <c r="L31292" t="s">
        <v>3702</v>
      </c>
      <c r="M31292" t="s">
        <v>28194</v>
      </c>
      <c r="N31292" t="s">
        <v>68546</v>
      </c>
      <c r="O31292" s="76" t="s">
        <v>4356</v>
      </c>
      <c r="P31292" s="82">
        <v>391</v>
      </c>
      <c r="Q31292" s="82" t="s">
        <v>90738</v>
      </c>
      <c r="R31292"/>
    </row>
    <row r="31293" spans="12:18" x14ac:dyDescent="0.25">
      <c r="L31293" t="s">
        <v>3702</v>
      </c>
      <c r="M31293" t="s">
        <v>31629</v>
      </c>
      <c r="N31293" t="s">
        <v>68547</v>
      </c>
      <c r="O31293" s="76" t="s">
        <v>4356</v>
      </c>
      <c r="P31293" s="82">
        <v>606</v>
      </c>
      <c r="Q31293" s="82" t="s">
        <v>90979</v>
      </c>
      <c r="R31293"/>
    </row>
    <row r="31294" spans="12:18" x14ac:dyDescent="0.25">
      <c r="L31294" t="s">
        <v>3702</v>
      </c>
      <c r="M31294" t="s">
        <v>26067</v>
      </c>
      <c r="N31294" t="s">
        <v>68548</v>
      </c>
      <c r="O31294" s="76" t="s">
        <v>4366</v>
      </c>
      <c r="P31294" s="82">
        <v>270</v>
      </c>
      <c r="Q31294" s="82" t="s">
        <v>90739</v>
      </c>
      <c r="R31294"/>
    </row>
    <row r="31295" spans="12:18" x14ac:dyDescent="0.25">
      <c r="L31295" t="s">
        <v>3702</v>
      </c>
      <c r="M31295" t="s">
        <v>28196</v>
      </c>
      <c r="N31295" t="s">
        <v>68549</v>
      </c>
      <c r="O31295" s="76" t="s">
        <v>4366</v>
      </c>
      <c r="P31295" s="82">
        <v>136</v>
      </c>
      <c r="Q31295" s="82" t="s">
        <v>90740</v>
      </c>
      <c r="R31295"/>
    </row>
    <row r="31296" spans="12:18" x14ac:dyDescent="0.25">
      <c r="L31296" t="s">
        <v>3702</v>
      </c>
      <c r="M31296" t="s">
        <v>28499</v>
      </c>
      <c r="N31296" t="s">
        <v>68550</v>
      </c>
      <c r="O31296" s="76" t="s">
        <v>4356</v>
      </c>
      <c r="P31296" s="82">
        <v>378</v>
      </c>
      <c r="Q31296" s="82" t="s">
        <v>90741</v>
      </c>
      <c r="R31296"/>
    </row>
    <row r="31297" spans="12:18" x14ac:dyDescent="0.25">
      <c r="L31297" t="s">
        <v>3702</v>
      </c>
      <c r="M31297" t="s">
        <v>16738</v>
      </c>
      <c r="N31297" t="s">
        <v>68551</v>
      </c>
      <c r="O31297" s="76" t="s">
        <v>4366</v>
      </c>
      <c r="P31297" s="82">
        <v>168</v>
      </c>
      <c r="Q31297" s="82" t="s">
        <v>90742</v>
      </c>
      <c r="R31297"/>
    </row>
    <row r="31298" spans="12:18" x14ac:dyDescent="0.25">
      <c r="L31298" t="s">
        <v>3702</v>
      </c>
      <c r="M31298" t="s">
        <v>28198</v>
      </c>
      <c r="N31298" t="s">
        <v>68552</v>
      </c>
      <c r="O31298" s="76" t="s">
        <v>4356</v>
      </c>
      <c r="P31298" s="82">
        <v>592</v>
      </c>
      <c r="Q31298" s="82" t="s">
        <v>90743</v>
      </c>
      <c r="R31298"/>
    </row>
    <row r="31299" spans="12:18" x14ac:dyDescent="0.25">
      <c r="L31299" t="s">
        <v>3702</v>
      </c>
      <c r="M31299" t="s">
        <v>26068</v>
      </c>
      <c r="N31299" t="s">
        <v>68553</v>
      </c>
      <c r="O31299" s="76" t="s">
        <v>4366</v>
      </c>
      <c r="P31299" s="82">
        <v>44</v>
      </c>
      <c r="Q31299" s="82" t="s">
        <v>90745</v>
      </c>
      <c r="R31299"/>
    </row>
    <row r="31300" spans="12:18" x14ac:dyDescent="0.25">
      <c r="L31300" t="s">
        <v>3702</v>
      </c>
      <c r="M31300" t="s">
        <v>28200</v>
      </c>
      <c r="N31300" t="s">
        <v>68554</v>
      </c>
      <c r="O31300" s="76" t="s">
        <v>4356</v>
      </c>
      <c r="P31300" s="82">
        <v>531</v>
      </c>
      <c r="Q31300" s="82" t="s">
        <v>90746</v>
      </c>
      <c r="R31300"/>
    </row>
    <row r="31301" spans="12:18" x14ac:dyDescent="0.25">
      <c r="L31301" t="s">
        <v>3702</v>
      </c>
      <c r="M31301" t="s">
        <v>28204</v>
      </c>
      <c r="N31301" t="s">
        <v>68555</v>
      </c>
      <c r="O31301" s="76" t="s">
        <v>4356</v>
      </c>
      <c r="P31301" s="82">
        <v>150</v>
      </c>
      <c r="Q31301" s="82" t="s">
        <v>90748</v>
      </c>
      <c r="R31301"/>
    </row>
    <row r="31302" spans="12:18" x14ac:dyDescent="0.25">
      <c r="L31302" t="s">
        <v>3702</v>
      </c>
      <c r="M31302" t="s">
        <v>28206</v>
      </c>
      <c r="N31302" t="s">
        <v>68556</v>
      </c>
      <c r="O31302" s="76" t="s">
        <v>4366</v>
      </c>
      <c r="P31302" s="82">
        <v>266</v>
      </c>
      <c r="Q31302" s="82" t="s">
        <v>90749</v>
      </c>
      <c r="R31302"/>
    </row>
    <row r="31303" spans="12:18" x14ac:dyDescent="0.25">
      <c r="L31303" t="s">
        <v>3702</v>
      </c>
      <c r="M31303" t="s">
        <v>4608</v>
      </c>
      <c r="N31303" t="s">
        <v>68557</v>
      </c>
      <c r="O31303" s="76" t="s">
        <v>4356</v>
      </c>
      <c r="P31303" s="82">
        <v>161</v>
      </c>
      <c r="Q31303" s="82" t="s">
        <v>90750</v>
      </c>
      <c r="R31303"/>
    </row>
    <row r="31304" spans="12:18" x14ac:dyDescent="0.25">
      <c r="L31304" t="s">
        <v>3702</v>
      </c>
      <c r="M31304" t="s">
        <v>10326</v>
      </c>
      <c r="N31304" t="s">
        <v>68558</v>
      </c>
      <c r="O31304" s="76" t="s">
        <v>4356</v>
      </c>
      <c r="P31304" s="82">
        <v>462</v>
      </c>
      <c r="Q31304" s="82" t="s">
        <v>90751</v>
      </c>
      <c r="R31304"/>
    </row>
    <row r="31305" spans="12:18" x14ac:dyDescent="0.25">
      <c r="L31305" t="s">
        <v>3702</v>
      </c>
      <c r="M31305" t="s">
        <v>27099</v>
      </c>
      <c r="N31305" t="s">
        <v>68559</v>
      </c>
      <c r="O31305" s="76" t="s">
        <v>4366</v>
      </c>
      <c r="P31305" s="82">
        <v>103</v>
      </c>
      <c r="Q31305" s="82" t="s">
        <v>90752</v>
      </c>
      <c r="R31305"/>
    </row>
    <row r="31306" spans="12:18" x14ac:dyDescent="0.25">
      <c r="L31306" t="s">
        <v>3702</v>
      </c>
      <c r="M31306" t="s">
        <v>4436</v>
      </c>
      <c r="N31306" t="s">
        <v>68560</v>
      </c>
      <c r="O31306" s="76" t="s">
        <v>4356</v>
      </c>
      <c r="P31306" s="82">
        <v>477</v>
      </c>
      <c r="Q31306" s="82" t="s">
        <v>90753</v>
      </c>
      <c r="R31306"/>
    </row>
    <row r="31307" spans="12:18" x14ac:dyDescent="0.25">
      <c r="L31307" t="s">
        <v>3702</v>
      </c>
      <c r="M31307" t="s">
        <v>28208</v>
      </c>
      <c r="N31307" t="s">
        <v>68561</v>
      </c>
      <c r="O31307" s="76" t="s">
        <v>4366</v>
      </c>
      <c r="P31307" s="82">
        <v>138</v>
      </c>
      <c r="Q31307" s="82" t="s">
        <v>90754</v>
      </c>
      <c r="R31307"/>
    </row>
    <row r="31308" spans="12:18" x14ac:dyDescent="0.25">
      <c r="L31308" t="s">
        <v>3702</v>
      </c>
      <c r="M31308" t="s">
        <v>28502</v>
      </c>
      <c r="N31308" t="s">
        <v>68562</v>
      </c>
      <c r="O31308" s="76" t="s">
        <v>4366</v>
      </c>
      <c r="P31308" s="82">
        <v>147</v>
      </c>
      <c r="Q31308" s="82" t="s">
        <v>90755</v>
      </c>
      <c r="R31308"/>
    </row>
    <row r="31309" spans="12:18" x14ac:dyDescent="0.25">
      <c r="L31309" t="s">
        <v>3702</v>
      </c>
      <c r="M31309" t="s">
        <v>31534</v>
      </c>
      <c r="N31309" t="s">
        <v>68563</v>
      </c>
      <c r="O31309" s="76" t="s">
        <v>4374</v>
      </c>
      <c r="P31309" s="82">
        <v>2570</v>
      </c>
      <c r="Q31309" s="82" t="s">
        <v>90756</v>
      </c>
      <c r="R31309"/>
    </row>
    <row r="31310" spans="12:18" x14ac:dyDescent="0.25">
      <c r="L31310" t="s">
        <v>3702</v>
      </c>
      <c r="M31310" t="s">
        <v>28625</v>
      </c>
      <c r="N31310" t="s">
        <v>68564</v>
      </c>
      <c r="O31310" s="76" t="s">
        <v>4356</v>
      </c>
      <c r="P31310" s="82">
        <v>327</v>
      </c>
      <c r="Q31310" s="82" t="s">
        <v>90987</v>
      </c>
      <c r="R31310"/>
    </row>
    <row r="31311" spans="12:18" x14ac:dyDescent="0.25">
      <c r="L31311" t="s">
        <v>3702</v>
      </c>
      <c r="M31311" t="s">
        <v>31085</v>
      </c>
      <c r="N31311" t="s">
        <v>68565</v>
      </c>
      <c r="O31311" s="76" t="s">
        <v>4356</v>
      </c>
      <c r="P31311" s="82">
        <v>686</v>
      </c>
      <c r="Q31311" s="82" t="s">
        <v>90757</v>
      </c>
      <c r="R31311"/>
    </row>
    <row r="31312" spans="12:18" x14ac:dyDescent="0.25">
      <c r="L31312" t="s">
        <v>3702</v>
      </c>
      <c r="M31312" t="s">
        <v>28505</v>
      </c>
      <c r="N31312" t="s">
        <v>68566</v>
      </c>
      <c r="O31312" s="76" t="s">
        <v>4366</v>
      </c>
      <c r="P31312" s="82">
        <v>154</v>
      </c>
      <c r="Q31312" s="82" t="s">
        <v>90758</v>
      </c>
      <c r="R31312"/>
    </row>
    <row r="31313" spans="12:18" x14ac:dyDescent="0.25">
      <c r="L31313" t="s">
        <v>3702</v>
      </c>
      <c r="M31313" t="s">
        <v>31087</v>
      </c>
      <c r="N31313" t="s">
        <v>68567</v>
      </c>
      <c r="O31313" s="76" t="s">
        <v>4356</v>
      </c>
      <c r="P31313" s="82">
        <v>277</v>
      </c>
      <c r="Q31313" s="82" t="s">
        <v>90759</v>
      </c>
      <c r="R31313"/>
    </row>
    <row r="31314" spans="12:18" x14ac:dyDescent="0.25">
      <c r="L31314" t="s">
        <v>3702</v>
      </c>
      <c r="M31314" t="s">
        <v>28507</v>
      </c>
      <c r="N31314" t="s">
        <v>68568</v>
      </c>
      <c r="O31314" s="76" t="s">
        <v>4366</v>
      </c>
      <c r="P31314" s="82">
        <v>291</v>
      </c>
      <c r="Q31314" s="82" t="s">
        <v>90760</v>
      </c>
      <c r="R31314"/>
    </row>
    <row r="31315" spans="12:18" x14ac:dyDescent="0.25">
      <c r="L31315" t="s">
        <v>3702</v>
      </c>
      <c r="M31315" t="s">
        <v>5521</v>
      </c>
      <c r="N31315" t="s">
        <v>68569</v>
      </c>
      <c r="O31315" s="76" t="s">
        <v>4366</v>
      </c>
      <c r="P31315" s="82">
        <v>195</v>
      </c>
      <c r="Q31315" s="82" t="s">
        <v>90761</v>
      </c>
      <c r="R31315"/>
    </row>
    <row r="31316" spans="12:18" x14ac:dyDescent="0.25">
      <c r="L31316" t="s">
        <v>3702</v>
      </c>
      <c r="M31316" t="s">
        <v>26069</v>
      </c>
      <c r="N31316" t="s">
        <v>68570</v>
      </c>
      <c r="O31316" s="76" t="s">
        <v>4356</v>
      </c>
      <c r="P31316" s="82">
        <v>506</v>
      </c>
      <c r="Q31316" s="82" t="s">
        <v>90762</v>
      </c>
      <c r="R31316"/>
    </row>
    <row r="31317" spans="12:18" x14ac:dyDescent="0.25">
      <c r="L31317" t="s">
        <v>3702</v>
      </c>
      <c r="M31317" t="s">
        <v>31089</v>
      </c>
      <c r="N31317" t="s">
        <v>68571</v>
      </c>
      <c r="O31317" s="76" t="s">
        <v>4356</v>
      </c>
      <c r="P31317" s="82">
        <v>2063</v>
      </c>
      <c r="Q31317" s="82" t="s">
        <v>90763</v>
      </c>
      <c r="R31317"/>
    </row>
    <row r="31318" spans="12:18" x14ac:dyDescent="0.25">
      <c r="L31318" t="s">
        <v>3702</v>
      </c>
      <c r="M31318" t="s">
        <v>13231</v>
      </c>
      <c r="N31318" t="s">
        <v>68572</v>
      </c>
      <c r="O31318" s="76" t="s">
        <v>4366</v>
      </c>
      <c r="P31318" s="82">
        <v>223</v>
      </c>
      <c r="Q31318" s="82" t="s">
        <v>90764</v>
      </c>
      <c r="R31318"/>
    </row>
    <row r="31319" spans="12:18" x14ac:dyDescent="0.25">
      <c r="L31319" t="s">
        <v>3702</v>
      </c>
      <c r="M31319" t="s">
        <v>28510</v>
      </c>
      <c r="N31319" t="s">
        <v>68573</v>
      </c>
      <c r="O31319" s="76" t="s">
        <v>4356</v>
      </c>
      <c r="P31319" s="82">
        <v>3173</v>
      </c>
      <c r="Q31319" s="82" t="s">
        <v>90765</v>
      </c>
      <c r="R31319"/>
    </row>
    <row r="31320" spans="12:18" x14ac:dyDescent="0.25">
      <c r="L31320" t="s">
        <v>3702</v>
      </c>
      <c r="M31320" t="s">
        <v>26070</v>
      </c>
      <c r="N31320" t="s">
        <v>68574</v>
      </c>
      <c r="O31320" s="76" t="s">
        <v>4356</v>
      </c>
      <c r="P31320" s="82">
        <v>332</v>
      </c>
      <c r="Q31320" s="82" t="s">
        <v>90766</v>
      </c>
      <c r="R31320"/>
    </row>
    <row r="31321" spans="12:18" x14ac:dyDescent="0.25">
      <c r="L31321" t="s">
        <v>3702</v>
      </c>
      <c r="M31321" t="s">
        <v>28513</v>
      </c>
      <c r="N31321" t="s">
        <v>68575</v>
      </c>
      <c r="O31321" s="76" t="s">
        <v>4366</v>
      </c>
      <c r="P31321" s="82">
        <v>146</v>
      </c>
      <c r="Q31321" s="82" t="s">
        <v>90767</v>
      </c>
      <c r="R31321"/>
    </row>
    <row r="31322" spans="12:18" x14ac:dyDescent="0.25">
      <c r="L31322" t="s">
        <v>3702</v>
      </c>
      <c r="M31322" t="s">
        <v>26071</v>
      </c>
      <c r="N31322" t="s">
        <v>68576</v>
      </c>
      <c r="O31322" s="76" t="s">
        <v>4356</v>
      </c>
      <c r="P31322" s="82">
        <v>146</v>
      </c>
      <c r="Q31322" s="82" t="s">
        <v>90768</v>
      </c>
      <c r="R31322"/>
    </row>
    <row r="31323" spans="12:18" x14ac:dyDescent="0.25">
      <c r="L31323" t="s">
        <v>3702</v>
      </c>
      <c r="M31323" t="s">
        <v>26072</v>
      </c>
      <c r="N31323" t="s">
        <v>68577</v>
      </c>
      <c r="O31323" s="76" t="s">
        <v>4366</v>
      </c>
      <c r="P31323" s="82">
        <v>164</v>
      </c>
      <c r="Q31323" s="82" t="s">
        <v>90769</v>
      </c>
      <c r="R31323"/>
    </row>
    <row r="31324" spans="12:18" x14ac:dyDescent="0.25">
      <c r="L31324" t="s">
        <v>3702</v>
      </c>
      <c r="M31324" t="s">
        <v>28210</v>
      </c>
      <c r="N31324" t="s">
        <v>68578</v>
      </c>
      <c r="O31324" s="76" t="s">
        <v>4366</v>
      </c>
      <c r="P31324" s="82">
        <v>154</v>
      </c>
      <c r="Q31324" s="82" t="s">
        <v>90770</v>
      </c>
      <c r="R31324"/>
    </row>
    <row r="31325" spans="12:18" x14ac:dyDescent="0.25">
      <c r="L31325" t="s">
        <v>3702</v>
      </c>
      <c r="M31325" t="s">
        <v>28212</v>
      </c>
      <c r="N31325" t="s">
        <v>68579</v>
      </c>
      <c r="O31325" s="76" t="s">
        <v>4356</v>
      </c>
      <c r="P31325" s="82">
        <v>51</v>
      </c>
      <c r="Q31325" s="82" t="s">
        <v>90771</v>
      </c>
      <c r="R31325"/>
    </row>
    <row r="31326" spans="12:18" x14ac:dyDescent="0.25">
      <c r="L31326" t="s">
        <v>3702</v>
      </c>
      <c r="M31326" t="s">
        <v>26073</v>
      </c>
      <c r="N31326" t="s">
        <v>68580</v>
      </c>
      <c r="O31326" s="76" t="s">
        <v>4366</v>
      </c>
      <c r="P31326" s="82">
        <v>108</v>
      </c>
      <c r="Q31326" s="82" t="s">
        <v>90772</v>
      </c>
      <c r="R31326"/>
    </row>
    <row r="31327" spans="12:18" x14ac:dyDescent="0.25">
      <c r="L31327" t="s">
        <v>3702</v>
      </c>
      <c r="M31327" t="s">
        <v>31538</v>
      </c>
      <c r="N31327" t="s">
        <v>68581</v>
      </c>
      <c r="O31327" s="76" t="s">
        <v>4366</v>
      </c>
      <c r="P31327" s="82">
        <v>161</v>
      </c>
      <c r="Q31327" s="82" t="s">
        <v>90773</v>
      </c>
      <c r="R31327"/>
    </row>
    <row r="31328" spans="12:18" x14ac:dyDescent="0.25">
      <c r="L31328" t="s">
        <v>3702</v>
      </c>
      <c r="M31328" t="s">
        <v>26074</v>
      </c>
      <c r="N31328" t="s">
        <v>68582</v>
      </c>
      <c r="O31328" s="76" t="s">
        <v>4356</v>
      </c>
      <c r="P31328" s="82">
        <v>518</v>
      </c>
      <c r="Q31328" s="82" t="s">
        <v>90774</v>
      </c>
      <c r="R31328"/>
    </row>
    <row r="31329" spans="12:18" x14ac:dyDescent="0.25">
      <c r="L31329" t="s">
        <v>3702</v>
      </c>
      <c r="M31329" t="s">
        <v>31091</v>
      </c>
      <c r="N31329" t="s">
        <v>68583</v>
      </c>
      <c r="O31329" s="76" t="s">
        <v>4366</v>
      </c>
      <c r="P31329" s="82">
        <v>175</v>
      </c>
      <c r="Q31329" s="82" t="s">
        <v>90775</v>
      </c>
      <c r="R31329"/>
    </row>
    <row r="31330" spans="12:18" x14ac:dyDescent="0.25">
      <c r="L31330" t="s">
        <v>3702</v>
      </c>
      <c r="M31330" t="s">
        <v>31539</v>
      </c>
      <c r="N31330" t="s">
        <v>68584</v>
      </c>
      <c r="O31330" s="76" t="s">
        <v>4356</v>
      </c>
      <c r="P31330" s="82">
        <v>238</v>
      </c>
      <c r="Q31330" s="82" t="s">
        <v>90776</v>
      </c>
      <c r="R31330"/>
    </row>
    <row r="31331" spans="12:18" x14ac:dyDescent="0.25">
      <c r="L31331" t="s">
        <v>3702</v>
      </c>
      <c r="M31331" t="s">
        <v>28516</v>
      </c>
      <c r="N31331" t="s">
        <v>68585</v>
      </c>
      <c r="O31331" s="76" t="s">
        <v>4356</v>
      </c>
      <c r="P31331" s="82">
        <v>301</v>
      </c>
      <c r="Q31331" s="82" t="s">
        <v>90777</v>
      </c>
      <c r="R31331"/>
    </row>
    <row r="31332" spans="12:18" x14ac:dyDescent="0.25">
      <c r="L31332" t="s">
        <v>3702</v>
      </c>
      <c r="M31332" t="s">
        <v>28214</v>
      </c>
      <c r="N31332" t="s">
        <v>68586</v>
      </c>
      <c r="O31332" s="76" t="s">
        <v>4356</v>
      </c>
      <c r="P31332" s="82">
        <v>399</v>
      </c>
      <c r="Q31332" s="82" t="s">
        <v>90778</v>
      </c>
      <c r="R31332"/>
    </row>
    <row r="31333" spans="12:18" x14ac:dyDescent="0.25">
      <c r="L31333" t="s">
        <v>3702</v>
      </c>
      <c r="M31333" t="s">
        <v>28519</v>
      </c>
      <c r="N31333" t="s">
        <v>68587</v>
      </c>
      <c r="O31333" s="76" t="s">
        <v>4356</v>
      </c>
      <c r="P31333" s="82">
        <v>1259</v>
      </c>
      <c r="Q31333" s="82" t="s">
        <v>90779</v>
      </c>
      <c r="R31333"/>
    </row>
    <row r="31334" spans="12:18" x14ac:dyDescent="0.25">
      <c r="L31334" t="s">
        <v>3702</v>
      </c>
      <c r="M31334" t="s">
        <v>31093</v>
      </c>
      <c r="N31334" t="s">
        <v>68588</v>
      </c>
      <c r="O31334" s="76" t="s">
        <v>4356</v>
      </c>
      <c r="P31334" s="82">
        <v>93</v>
      </c>
      <c r="Q31334" s="82" t="s">
        <v>90780</v>
      </c>
      <c r="R31334"/>
    </row>
    <row r="31335" spans="12:18" x14ac:dyDescent="0.25">
      <c r="L31335" t="s">
        <v>3702</v>
      </c>
      <c r="M31335" t="s">
        <v>28216</v>
      </c>
      <c r="N31335" t="s">
        <v>68589</v>
      </c>
      <c r="O31335" s="76" t="s">
        <v>4366</v>
      </c>
      <c r="P31335" s="82">
        <v>268</v>
      </c>
      <c r="Q31335" s="82" t="s">
        <v>90781</v>
      </c>
      <c r="R31335"/>
    </row>
    <row r="31336" spans="12:18" x14ac:dyDescent="0.25">
      <c r="L31336" t="s">
        <v>3702</v>
      </c>
      <c r="M31336" t="s">
        <v>26075</v>
      </c>
      <c r="N31336" t="s">
        <v>68590</v>
      </c>
      <c r="O31336" s="76" t="s">
        <v>4366</v>
      </c>
      <c r="P31336" s="82">
        <v>80</v>
      </c>
      <c r="Q31336" s="82" t="s">
        <v>90782</v>
      </c>
      <c r="R31336"/>
    </row>
    <row r="31337" spans="12:18" x14ac:dyDescent="0.25">
      <c r="L31337" t="s">
        <v>3702</v>
      </c>
      <c r="M31337" t="s">
        <v>31541</v>
      </c>
      <c r="N31337" t="s">
        <v>68591</v>
      </c>
      <c r="O31337" s="76" t="s">
        <v>4366</v>
      </c>
      <c r="P31337" s="82">
        <v>208</v>
      </c>
      <c r="Q31337" s="82" t="s">
        <v>90783</v>
      </c>
      <c r="R31337"/>
    </row>
    <row r="31338" spans="12:18" x14ac:dyDescent="0.25">
      <c r="L31338" t="s">
        <v>3702</v>
      </c>
      <c r="M31338" t="s">
        <v>18258</v>
      </c>
      <c r="N31338" t="s">
        <v>68592</v>
      </c>
      <c r="O31338" s="76" t="s">
        <v>4374</v>
      </c>
      <c r="P31338" s="82">
        <v>1837</v>
      </c>
      <c r="Q31338" s="82" t="s">
        <v>72645</v>
      </c>
      <c r="R31338"/>
    </row>
    <row r="31339" spans="12:18" x14ac:dyDescent="0.25">
      <c r="L31339" t="s">
        <v>3702</v>
      </c>
      <c r="M31339" t="s">
        <v>31094</v>
      </c>
      <c r="N31339" t="s">
        <v>68593</v>
      </c>
      <c r="O31339" s="76" t="s">
        <v>4366</v>
      </c>
      <c r="P31339" s="82">
        <v>158</v>
      </c>
      <c r="Q31339" s="82" t="s">
        <v>90784</v>
      </c>
      <c r="R31339"/>
    </row>
    <row r="31340" spans="12:18" x14ac:dyDescent="0.25">
      <c r="L31340" t="s">
        <v>3702</v>
      </c>
      <c r="M31340" t="s">
        <v>26076</v>
      </c>
      <c r="N31340" t="s">
        <v>68594</v>
      </c>
      <c r="O31340" s="76" t="s">
        <v>4366</v>
      </c>
      <c r="P31340" s="82">
        <v>193</v>
      </c>
      <c r="Q31340" s="82" t="s">
        <v>90785</v>
      </c>
      <c r="R31340"/>
    </row>
    <row r="31341" spans="12:18" x14ac:dyDescent="0.25">
      <c r="L31341" t="s">
        <v>3702</v>
      </c>
      <c r="M31341" t="s">
        <v>28219</v>
      </c>
      <c r="N31341" t="s">
        <v>68595</v>
      </c>
      <c r="O31341" s="76" t="s">
        <v>4356</v>
      </c>
      <c r="P31341" s="82">
        <v>417</v>
      </c>
      <c r="Q31341" s="82" t="s">
        <v>90786</v>
      </c>
      <c r="R31341"/>
    </row>
    <row r="31342" spans="12:18" x14ac:dyDescent="0.25">
      <c r="L31342" t="s">
        <v>3702</v>
      </c>
      <c r="M31342" t="s">
        <v>31543</v>
      </c>
      <c r="N31342" t="s">
        <v>68596</v>
      </c>
      <c r="O31342" s="76" t="s">
        <v>4356</v>
      </c>
      <c r="P31342" s="82">
        <v>461</v>
      </c>
      <c r="Q31342" s="82" t="s">
        <v>90787</v>
      </c>
      <c r="R31342"/>
    </row>
    <row r="31343" spans="12:18" x14ac:dyDescent="0.25">
      <c r="L31343" t="s">
        <v>3702</v>
      </c>
      <c r="M31343" t="s">
        <v>31544</v>
      </c>
      <c r="N31343" t="s">
        <v>68597</v>
      </c>
      <c r="O31343" s="76" t="s">
        <v>4356</v>
      </c>
      <c r="P31343" s="82">
        <v>176</v>
      </c>
      <c r="Q31343" s="82" t="s">
        <v>90788</v>
      </c>
      <c r="R31343"/>
    </row>
    <row r="31344" spans="12:18" x14ac:dyDescent="0.25">
      <c r="L31344" t="s">
        <v>3702</v>
      </c>
      <c r="M31344" t="s">
        <v>5409</v>
      </c>
      <c r="N31344" t="s">
        <v>68598</v>
      </c>
      <c r="O31344" s="76" t="s">
        <v>4366</v>
      </c>
      <c r="P31344" s="82">
        <v>194</v>
      </c>
      <c r="Q31344" s="82" t="s">
        <v>90789</v>
      </c>
      <c r="R31344"/>
    </row>
    <row r="31345" spans="12:18" x14ac:dyDescent="0.25">
      <c r="L31345" t="s">
        <v>3702</v>
      </c>
      <c r="M31345" t="s">
        <v>31546</v>
      </c>
      <c r="N31345" t="s">
        <v>68599</v>
      </c>
      <c r="O31345" s="76" t="s">
        <v>4356</v>
      </c>
      <c r="P31345" s="82">
        <v>552</v>
      </c>
      <c r="Q31345" s="82" t="s">
        <v>90790</v>
      </c>
      <c r="R31345"/>
    </row>
    <row r="31346" spans="12:18" x14ac:dyDescent="0.25">
      <c r="L31346" t="s">
        <v>3702</v>
      </c>
      <c r="M31346" t="s">
        <v>26077</v>
      </c>
      <c r="N31346" t="s">
        <v>68600</v>
      </c>
      <c r="O31346" s="76" t="s">
        <v>4366</v>
      </c>
      <c r="P31346" s="82">
        <v>177</v>
      </c>
      <c r="Q31346" s="82" t="s">
        <v>90791</v>
      </c>
      <c r="R31346"/>
    </row>
    <row r="31347" spans="12:18" x14ac:dyDescent="0.25">
      <c r="L31347" t="s">
        <v>3702</v>
      </c>
      <c r="M31347" t="s">
        <v>28522</v>
      </c>
      <c r="N31347" t="s">
        <v>68601</v>
      </c>
      <c r="O31347" s="76" t="s">
        <v>4356</v>
      </c>
      <c r="P31347" s="82">
        <v>151</v>
      </c>
      <c r="Q31347" s="82" t="s">
        <v>90792</v>
      </c>
      <c r="R31347"/>
    </row>
    <row r="31348" spans="12:18" x14ac:dyDescent="0.25">
      <c r="L31348" t="s">
        <v>3702</v>
      </c>
      <c r="M31348" t="s">
        <v>28524</v>
      </c>
      <c r="N31348" t="s">
        <v>68602</v>
      </c>
      <c r="O31348" s="76" t="s">
        <v>4366</v>
      </c>
      <c r="P31348" s="82">
        <v>176</v>
      </c>
      <c r="Q31348" s="82" t="s">
        <v>90793</v>
      </c>
      <c r="R31348"/>
    </row>
    <row r="31349" spans="12:18" x14ac:dyDescent="0.25">
      <c r="L31349" t="s">
        <v>3702</v>
      </c>
      <c r="M31349" t="s">
        <v>28526</v>
      </c>
      <c r="N31349" t="s">
        <v>68603</v>
      </c>
      <c r="O31349" s="76" t="s">
        <v>4366</v>
      </c>
      <c r="P31349" s="82">
        <v>133</v>
      </c>
      <c r="Q31349" s="82" t="s">
        <v>90794</v>
      </c>
      <c r="R31349"/>
    </row>
    <row r="31350" spans="12:18" x14ac:dyDescent="0.25">
      <c r="L31350" t="s">
        <v>3702</v>
      </c>
      <c r="M31350" t="s">
        <v>26078</v>
      </c>
      <c r="N31350" t="s">
        <v>68604</v>
      </c>
      <c r="O31350" s="76" t="s">
        <v>4356</v>
      </c>
      <c r="P31350" s="82">
        <v>513</v>
      </c>
      <c r="Q31350" s="82" t="s">
        <v>90795</v>
      </c>
      <c r="R31350"/>
    </row>
    <row r="31351" spans="12:18" x14ac:dyDescent="0.25">
      <c r="L31351" t="s">
        <v>3702</v>
      </c>
      <c r="M31351" t="s">
        <v>31548</v>
      </c>
      <c r="N31351" t="s">
        <v>68605</v>
      </c>
      <c r="O31351" s="76" t="s">
        <v>4356</v>
      </c>
      <c r="P31351" s="82">
        <v>263</v>
      </c>
      <c r="Q31351" s="82" t="s">
        <v>90796</v>
      </c>
      <c r="R31351"/>
    </row>
    <row r="31352" spans="12:18" x14ac:dyDescent="0.25">
      <c r="L31352" t="s">
        <v>3702</v>
      </c>
      <c r="M31352" t="s">
        <v>31550</v>
      </c>
      <c r="N31352" t="s">
        <v>68606</v>
      </c>
      <c r="O31352" s="76" t="s">
        <v>4366</v>
      </c>
      <c r="P31352" s="82">
        <v>154</v>
      </c>
      <c r="Q31352" s="82" t="s">
        <v>90797</v>
      </c>
      <c r="R31352"/>
    </row>
    <row r="31353" spans="12:18" x14ac:dyDescent="0.25">
      <c r="L31353" t="s">
        <v>3702</v>
      </c>
      <c r="M31353" t="s">
        <v>26079</v>
      </c>
      <c r="N31353" t="s">
        <v>68607</v>
      </c>
      <c r="O31353" s="76" t="s">
        <v>4366</v>
      </c>
      <c r="P31353" s="82">
        <v>139</v>
      </c>
      <c r="Q31353" s="82" t="s">
        <v>90798</v>
      </c>
      <c r="R31353"/>
    </row>
    <row r="31354" spans="12:18" x14ac:dyDescent="0.25">
      <c r="L31354" t="s">
        <v>3702</v>
      </c>
      <c r="M31354" t="s">
        <v>31551</v>
      </c>
      <c r="N31354" t="s">
        <v>68608</v>
      </c>
      <c r="O31354" s="76" t="s">
        <v>4366</v>
      </c>
      <c r="P31354" s="82">
        <v>203</v>
      </c>
      <c r="Q31354" s="82" t="s">
        <v>90799</v>
      </c>
      <c r="R31354"/>
    </row>
    <row r="31355" spans="12:18" x14ac:dyDescent="0.25">
      <c r="L31355" t="s">
        <v>3702</v>
      </c>
      <c r="M31355" t="s">
        <v>28529</v>
      </c>
      <c r="N31355" t="s">
        <v>68609</v>
      </c>
      <c r="O31355" s="76" t="s">
        <v>4366</v>
      </c>
      <c r="P31355" s="82">
        <v>105</v>
      </c>
      <c r="Q31355" s="82" t="s">
        <v>90800</v>
      </c>
      <c r="R31355"/>
    </row>
    <row r="31356" spans="12:18" x14ac:dyDescent="0.25">
      <c r="L31356" t="s">
        <v>3702</v>
      </c>
      <c r="M31356" t="s">
        <v>28222</v>
      </c>
      <c r="N31356" t="s">
        <v>68610</v>
      </c>
      <c r="O31356" s="76" t="s">
        <v>4366</v>
      </c>
      <c r="P31356" s="82">
        <v>86</v>
      </c>
      <c r="Q31356" s="82" t="s">
        <v>90801</v>
      </c>
      <c r="R31356"/>
    </row>
    <row r="31357" spans="12:18" x14ac:dyDescent="0.25">
      <c r="L31357" t="s">
        <v>3702</v>
      </c>
      <c r="M31357" t="s">
        <v>31096</v>
      </c>
      <c r="N31357" t="s">
        <v>68611</v>
      </c>
      <c r="O31357" s="76" t="s">
        <v>4366</v>
      </c>
      <c r="P31357" s="82">
        <v>243</v>
      </c>
      <c r="Q31357" s="82" t="s">
        <v>90802</v>
      </c>
      <c r="R31357"/>
    </row>
    <row r="31358" spans="12:18" x14ac:dyDescent="0.25">
      <c r="L31358" t="s">
        <v>3702</v>
      </c>
      <c r="M31358" t="s">
        <v>28224</v>
      </c>
      <c r="N31358" t="s">
        <v>68612</v>
      </c>
      <c r="O31358" s="76" t="s">
        <v>4366</v>
      </c>
      <c r="P31358" s="82">
        <v>148</v>
      </c>
      <c r="Q31358" s="82" t="s">
        <v>90803</v>
      </c>
      <c r="R31358"/>
    </row>
    <row r="31359" spans="12:18" x14ac:dyDescent="0.25">
      <c r="L31359" t="s">
        <v>3702</v>
      </c>
      <c r="M31359" t="s">
        <v>31552</v>
      </c>
      <c r="N31359" t="s">
        <v>68613</v>
      </c>
      <c r="O31359" s="76" t="s">
        <v>4356</v>
      </c>
      <c r="P31359" s="82">
        <v>293</v>
      </c>
      <c r="Q31359" s="82" t="s">
        <v>90804</v>
      </c>
      <c r="R31359"/>
    </row>
    <row r="31360" spans="12:18" x14ac:dyDescent="0.25">
      <c r="L31360" t="s">
        <v>3702</v>
      </c>
      <c r="M31360" t="s">
        <v>28532</v>
      </c>
      <c r="N31360" t="s">
        <v>68614</v>
      </c>
      <c r="O31360" s="76" t="s">
        <v>4374</v>
      </c>
      <c r="P31360" s="82">
        <v>2207</v>
      </c>
      <c r="Q31360" s="82" t="s">
        <v>90805</v>
      </c>
      <c r="R31360"/>
    </row>
    <row r="31361" spans="12:18" x14ac:dyDescent="0.25">
      <c r="L31361" t="s">
        <v>3702</v>
      </c>
      <c r="M31361" t="s">
        <v>28535</v>
      </c>
      <c r="N31361" t="s">
        <v>68615</v>
      </c>
      <c r="O31361" s="76" t="s">
        <v>4366</v>
      </c>
      <c r="P31361" s="82">
        <v>74</v>
      </c>
      <c r="Q31361" s="82" t="s">
        <v>90806</v>
      </c>
      <c r="R31361"/>
    </row>
    <row r="31362" spans="12:18" x14ac:dyDescent="0.25">
      <c r="L31362" t="s">
        <v>3702</v>
      </c>
      <c r="M31362" t="s">
        <v>26080</v>
      </c>
      <c r="N31362" t="s">
        <v>68616</v>
      </c>
      <c r="O31362" s="76" t="s">
        <v>4356</v>
      </c>
      <c r="P31362" s="82">
        <v>324</v>
      </c>
      <c r="Q31362" s="82" t="s">
        <v>90807</v>
      </c>
      <c r="R31362"/>
    </row>
    <row r="31363" spans="12:18" x14ac:dyDescent="0.25">
      <c r="L31363" t="s">
        <v>3702</v>
      </c>
      <c r="M31363" t="s">
        <v>31554</v>
      </c>
      <c r="N31363" t="s">
        <v>68617</v>
      </c>
      <c r="O31363" s="76" t="s">
        <v>4374</v>
      </c>
      <c r="P31363" s="82">
        <v>742</v>
      </c>
      <c r="Q31363" s="82" t="s">
        <v>90808</v>
      </c>
      <c r="R31363"/>
    </row>
    <row r="31364" spans="12:18" x14ac:dyDescent="0.25">
      <c r="L31364" t="s">
        <v>3702</v>
      </c>
      <c r="M31364" t="s">
        <v>28226</v>
      </c>
      <c r="N31364" t="s">
        <v>68618</v>
      </c>
      <c r="O31364" s="76" t="s">
        <v>4366</v>
      </c>
      <c r="P31364" s="82">
        <v>176</v>
      </c>
      <c r="Q31364" s="82" t="s">
        <v>90809</v>
      </c>
      <c r="R31364"/>
    </row>
    <row r="31365" spans="12:18" x14ac:dyDescent="0.25">
      <c r="L31365" t="s">
        <v>3702</v>
      </c>
      <c r="M31365" t="s">
        <v>28537</v>
      </c>
      <c r="N31365" t="s">
        <v>68619</v>
      </c>
      <c r="O31365" s="76" t="s">
        <v>4356</v>
      </c>
      <c r="P31365" s="82">
        <v>490</v>
      </c>
      <c r="Q31365" s="82" t="s">
        <v>90810</v>
      </c>
      <c r="R31365"/>
    </row>
    <row r="31366" spans="12:18" x14ac:dyDescent="0.25">
      <c r="L31366" t="s">
        <v>3702</v>
      </c>
      <c r="M31366" t="s">
        <v>28540</v>
      </c>
      <c r="N31366" t="s">
        <v>68620</v>
      </c>
      <c r="O31366" s="76" t="s">
        <v>4366</v>
      </c>
      <c r="P31366" s="82">
        <v>183</v>
      </c>
      <c r="Q31366" s="82" t="s">
        <v>90811</v>
      </c>
      <c r="R31366"/>
    </row>
    <row r="31367" spans="12:18" x14ac:dyDescent="0.25">
      <c r="L31367" t="s">
        <v>3702</v>
      </c>
      <c r="M31367" t="s">
        <v>26081</v>
      </c>
      <c r="N31367" t="s">
        <v>68621</v>
      </c>
      <c r="O31367" s="76" t="s">
        <v>4374</v>
      </c>
      <c r="P31367" s="82">
        <v>4569</v>
      </c>
      <c r="Q31367" s="82" t="s">
        <v>90812</v>
      </c>
      <c r="R31367"/>
    </row>
    <row r="31368" spans="12:18" x14ac:dyDescent="0.25">
      <c r="L31368" t="s">
        <v>3702</v>
      </c>
      <c r="M31368" t="s">
        <v>28228</v>
      </c>
      <c r="N31368" t="s">
        <v>68622</v>
      </c>
      <c r="O31368" s="76" t="s">
        <v>4366</v>
      </c>
      <c r="P31368" s="82">
        <v>233</v>
      </c>
      <c r="Q31368" s="82" t="s">
        <v>90813</v>
      </c>
      <c r="R31368"/>
    </row>
    <row r="31369" spans="12:18" x14ac:dyDescent="0.25">
      <c r="L31369" t="s">
        <v>3702</v>
      </c>
      <c r="M31369" t="s">
        <v>28230</v>
      </c>
      <c r="N31369" t="s">
        <v>68623</v>
      </c>
      <c r="O31369" s="76" t="s">
        <v>4366</v>
      </c>
      <c r="P31369" s="82">
        <v>105</v>
      </c>
      <c r="Q31369" s="82" t="s">
        <v>90814</v>
      </c>
      <c r="R31369"/>
    </row>
    <row r="31370" spans="12:18" x14ac:dyDescent="0.25">
      <c r="L31370" t="s">
        <v>3702</v>
      </c>
      <c r="M31370" t="s">
        <v>28543</v>
      </c>
      <c r="N31370" t="s">
        <v>68624</v>
      </c>
      <c r="O31370" s="76" t="s">
        <v>4366</v>
      </c>
      <c r="P31370" s="82">
        <v>132</v>
      </c>
      <c r="Q31370" s="82" t="s">
        <v>90815</v>
      </c>
      <c r="R31370"/>
    </row>
    <row r="31371" spans="12:18" x14ac:dyDescent="0.25">
      <c r="L31371" t="s">
        <v>3702</v>
      </c>
      <c r="M31371" t="s">
        <v>31555</v>
      </c>
      <c r="N31371" t="s">
        <v>68625</v>
      </c>
      <c r="O31371" s="76" t="s">
        <v>4356</v>
      </c>
      <c r="P31371" s="82">
        <v>2548</v>
      </c>
      <c r="Q31371" s="82" t="s">
        <v>90816</v>
      </c>
      <c r="R31371"/>
    </row>
    <row r="31372" spans="12:18" x14ac:dyDescent="0.25">
      <c r="L31372" t="s">
        <v>3702</v>
      </c>
      <c r="M31372" t="s">
        <v>28546</v>
      </c>
      <c r="N31372" t="s">
        <v>68626</v>
      </c>
      <c r="O31372" s="76" t="s">
        <v>4366</v>
      </c>
      <c r="P31372" s="82">
        <v>281</v>
      </c>
      <c r="Q31372" s="82" t="s">
        <v>90817</v>
      </c>
      <c r="R31372"/>
    </row>
    <row r="31373" spans="12:18" x14ac:dyDescent="0.25">
      <c r="L31373" t="s">
        <v>3702</v>
      </c>
      <c r="M31373" t="s">
        <v>5520</v>
      </c>
      <c r="N31373" t="s">
        <v>68627</v>
      </c>
      <c r="O31373" s="76" t="s">
        <v>4356</v>
      </c>
      <c r="P31373" s="82">
        <v>346</v>
      </c>
      <c r="Q31373" s="82" t="s">
        <v>90818</v>
      </c>
      <c r="R31373"/>
    </row>
    <row r="31374" spans="12:18" x14ac:dyDescent="0.25">
      <c r="L31374" t="s">
        <v>3702</v>
      </c>
      <c r="M31374" t="s">
        <v>31557</v>
      </c>
      <c r="N31374" t="s">
        <v>68628</v>
      </c>
      <c r="O31374" s="76" t="s">
        <v>4356</v>
      </c>
      <c r="P31374" s="82">
        <v>640</v>
      </c>
      <c r="Q31374" s="82" t="s">
        <v>90819</v>
      </c>
      <c r="R31374"/>
    </row>
    <row r="31375" spans="12:18" x14ac:dyDescent="0.25">
      <c r="L31375" t="s">
        <v>3702</v>
      </c>
      <c r="M31375" t="s">
        <v>31098</v>
      </c>
      <c r="N31375" t="s">
        <v>68629</v>
      </c>
      <c r="O31375" s="76" t="s">
        <v>4356</v>
      </c>
      <c r="P31375" s="82">
        <v>428</v>
      </c>
      <c r="Q31375" s="82" t="s">
        <v>90820</v>
      </c>
      <c r="R31375"/>
    </row>
    <row r="31376" spans="12:18" x14ac:dyDescent="0.25">
      <c r="L31376" t="s">
        <v>3702</v>
      </c>
      <c r="M31376" t="s">
        <v>31558</v>
      </c>
      <c r="N31376" t="s">
        <v>68630</v>
      </c>
      <c r="O31376" s="76" t="s">
        <v>4356</v>
      </c>
      <c r="P31376" s="82">
        <v>61</v>
      </c>
      <c r="Q31376" s="82" t="s">
        <v>90821</v>
      </c>
      <c r="R31376"/>
    </row>
    <row r="31377" spans="12:18" x14ac:dyDescent="0.25">
      <c r="L31377" t="s">
        <v>3702</v>
      </c>
      <c r="M31377" t="s">
        <v>28232</v>
      </c>
      <c r="N31377" t="s">
        <v>68631</v>
      </c>
      <c r="O31377" s="76" t="s">
        <v>4356</v>
      </c>
      <c r="P31377" s="82">
        <v>771</v>
      </c>
      <c r="Q31377" s="82" t="s">
        <v>90822</v>
      </c>
      <c r="R31377"/>
    </row>
    <row r="31378" spans="12:18" x14ac:dyDescent="0.25">
      <c r="L31378" t="s">
        <v>3702</v>
      </c>
      <c r="M31378" t="s">
        <v>31560</v>
      </c>
      <c r="N31378" t="s">
        <v>68632</v>
      </c>
      <c r="O31378" s="76" t="s">
        <v>4356</v>
      </c>
      <c r="P31378" s="82">
        <v>254</v>
      </c>
      <c r="Q31378" s="82" t="s">
        <v>90823</v>
      </c>
      <c r="R31378"/>
    </row>
    <row r="31379" spans="12:18" x14ac:dyDescent="0.25">
      <c r="L31379" t="s">
        <v>3702</v>
      </c>
      <c r="M31379" t="s">
        <v>21828</v>
      </c>
      <c r="N31379" t="s">
        <v>68633</v>
      </c>
      <c r="O31379" s="76" t="s">
        <v>4366</v>
      </c>
      <c r="P31379" s="82">
        <v>40</v>
      </c>
      <c r="Q31379" s="82" t="s">
        <v>90824</v>
      </c>
      <c r="R31379"/>
    </row>
    <row r="31380" spans="12:18" x14ac:dyDescent="0.25">
      <c r="L31380" t="s">
        <v>3702</v>
      </c>
      <c r="M31380" t="s">
        <v>26082</v>
      </c>
      <c r="N31380" t="s">
        <v>68634</v>
      </c>
      <c r="O31380" s="76" t="s">
        <v>4366</v>
      </c>
      <c r="P31380" s="82">
        <v>94</v>
      </c>
      <c r="Q31380" s="82" t="s">
        <v>90825</v>
      </c>
      <c r="R31380"/>
    </row>
    <row r="31381" spans="12:18" x14ac:dyDescent="0.25">
      <c r="L31381" t="s">
        <v>3702</v>
      </c>
      <c r="M31381" t="s">
        <v>31562</v>
      </c>
      <c r="N31381" t="s">
        <v>68635</v>
      </c>
      <c r="O31381" s="76" t="s">
        <v>4356</v>
      </c>
      <c r="P31381" s="82">
        <v>433</v>
      </c>
      <c r="Q31381" s="82" t="s">
        <v>90827</v>
      </c>
      <c r="R31381"/>
    </row>
    <row r="31382" spans="12:18" x14ac:dyDescent="0.25">
      <c r="L31382" t="s">
        <v>3702</v>
      </c>
      <c r="M31382" t="s">
        <v>27524</v>
      </c>
      <c r="N31382" t="s">
        <v>68636</v>
      </c>
      <c r="O31382" s="76" t="s">
        <v>4366</v>
      </c>
      <c r="P31382" s="82">
        <v>176</v>
      </c>
      <c r="Q31382" s="82" t="s">
        <v>90826</v>
      </c>
      <c r="R31382"/>
    </row>
    <row r="31383" spans="12:18" x14ac:dyDescent="0.25">
      <c r="L31383" t="s">
        <v>3702</v>
      </c>
      <c r="M31383" t="s">
        <v>31564</v>
      </c>
      <c r="N31383" t="s">
        <v>68637</v>
      </c>
      <c r="O31383" s="76" t="s">
        <v>4356</v>
      </c>
      <c r="P31383" s="82">
        <v>182</v>
      </c>
      <c r="Q31383" s="82" t="s">
        <v>90828</v>
      </c>
      <c r="R31383"/>
    </row>
    <row r="31384" spans="12:18" x14ac:dyDescent="0.25">
      <c r="L31384" t="s">
        <v>3702</v>
      </c>
      <c r="M31384" t="s">
        <v>28234</v>
      </c>
      <c r="N31384" t="s">
        <v>68638</v>
      </c>
      <c r="O31384" s="76" t="s">
        <v>4356</v>
      </c>
      <c r="P31384" s="82">
        <v>318</v>
      </c>
      <c r="Q31384" s="82" t="s">
        <v>90829</v>
      </c>
      <c r="R31384"/>
    </row>
    <row r="31385" spans="12:18" x14ac:dyDescent="0.25">
      <c r="L31385" t="s">
        <v>3702</v>
      </c>
      <c r="M31385" t="s">
        <v>31101</v>
      </c>
      <c r="N31385" t="s">
        <v>68639</v>
      </c>
      <c r="O31385" s="76" t="s">
        <v>4366</v>
      </c>
      <c r="P31385" s="82">
        <v>220</v>
      </c>
      <c r="Q31385" s="82" t="s">
        <v>90830</v>
      </c>
      <c r="R31385"/>
    </row>
    <row r="31386" spans="12:18" x14ac:dyDescent="0.25">
      <c r="L31386" t="s">
        <v>3702</v>
      </c>
      <c r="M31386" t="s">
        <v>26083</v>
      </c>
      <c r="N31386" t="s">
        <v>68640</v>
      </c>
      <c r="O31386" s="76" t="s">
        <v>4366</v>
      </c>
      <c r="P31386" s="82">
        <v>407</v>
      </c>
      <c r="Q31386" s="82" t="s">
        <v>90831</v>
      </c>
      <c r="R31386"/>
    </row>
    <row r="31387" spans="12:18" x14ac:dyDescent="0.25">
      <c r="L31387" t="s">
        <v>3702</v>
      </c>
      <c r="M31387" t="s">
        <v>28235</v>
      </c>
      <c r="N31387" t="s">
        <v>68641</v>
      </c>
      <c r="O31387" s="76" t="s">
        <v>4366</v>
      </c>
      <c r="P31387" s="82">
        <v>86</v>
      </c>
      <c r="Q31387" s="82" t="s">
        <v>90832</v>
      </c>
      <c r="R31387"/>
    </row>
    <row r="31388" spans="12:18" x14ac:dyDescent="0.25">
      <c r="L31388" t="s">
        <v>3702</v>
      </c>
      <c r="M31388" t="s">
        <v>31103</v>
      </c>
      <c r="N31388" t="s">
        <v>68642</v>
      </c>
      <c r="O31388" s="76" t="s">
        <v>4356</v>
      </c>
      <c r="P31388" s="82">
        <v>586</v>
      </c>
      <c r="Q31388" s="82" t="s">
        <v>90833</v>
      </c>
      <c r="R31388"/>
    </row>
    <row r="31389" spans="12:18" x14ac:dyDescent="0.25">
      <c r="L31389" t="s">
        <v>3702</v>
      </c>
      <c r="M31389" t="s">
        <v>28236</v>
      </c>
      <c r="N31389" t="s">
        <v>68643</v>
      </c>
      <c r="O31389" s="76" t="s">
        <v>4356</v>
      </c>
      <c r="P31389" s="82">
        <v>324</v>
      </c>
      <c r="Q31389" s="82" t="s">
        <v>90834</v>
      </c>
      <c r="R31389"/>
    </row>
    <row r="31390" spans="12:18" x14ac:dyDescent="0.25">
      <c r="L31390" t="s">
        <v>3702</v>
      </c>
      <c r="M31390" t="s">
        <v>31566</v>
      </c>
      <c r="N31390" t="s">
        <v>68644</v>
      </c>
      <c r="O31390" s="76" t="s">
        <v>4356</v>
      </c>
      <c r="P31390" s="82">
        <v>293</v>
      </c>
      <c r="Q31390" s="82" t="s">
        <v>90835</v>
      </c>
      <c r="R31390"/>
    </row>
    <row r="31391" spans="12:18" x14ac:dyDescent="0.25">
      <c r="L31391" t="s">
        <v>3702</v>
      </c>
      <c r="M31391" t="s">
        <v>26084</v>
      </c>
      <c r="N31391" t="s">
        <v>68645</v>
      </c>
      <c r="O31391" s="76" t="s">
        <v>4356</v>
      </c>
      <c r="P31391" s="82">
        <v>335</v>
      </c>
      <c r="Q31391" s="82" t="s">
        <v>90836</v>
      </c>
      <c r="R31391"/>
    </row>
    <row r="31392" spans="12:18" x14ac:dyDescent="0.25">
      <c r="L31392" t="s">
        <v>3702</v>
      </c>
      <c r="M31392" t="s">
        <v>28551</v>
      </c>
      <c r="N31392" t="s">
        <v>68646</v>
      </c>
      <c r="O31392" s="76" t="s">
        <v>4366</v>
      </c>
      <c r="P31392" s="82">
        <v>94</v>
      </c>
      <c r="Q31392" s="82" t="s">
        <v>90837</v>
      </c>
      <c r="R31392"/>
    </row>
    <row r="31393" spans="12:18" x14ac:dyDescent="0.25">
      <c r="L31393" t="s">
        <v>3702</v>
      </c>
      <c r="M31393" t="s">
        <v>28554</v>
      </c>
      <c r="N31393" t="s">
        <v>68647</v>
      </c>
      <c r="O31393" s="76" t="s">
        <v>4356</v>
      </c>
      <c r="P31393" s="82">
        <v>360</v>
      </c>
      <c r="Q31393" s="82" t="s">
        <v>90838</v>
      </c>
      <c r="R31393"/>
    </row>
    <row r="31394" spans="12:18" x14ac:dyDescent="0.25">
      <c r="L31394" t="s">
        <v>3702</v>
      </c>
      <c r="M31394" t="s">
        <v>26085</v>
      </c>
      <c r="N31394" t="s">
        <v>68648</v>
      </c>
      <c r="O31394" s="76" t="s">
        <v>4356</v>
      </c>
      <c r="P31394" s="82">
        <v>440</v>
      </c>
      <c r="Q31394" s="82" t="s">
        <v>90839</v>
      </c>
      <c r="R31394"/>
    </row>
    <row r="31395" spans="12:18" x14ac:dyDescent="0.25">
      <c r="L31395" t="s">
        <v>3702</v>
      </c>
      <c r="M31395" t="s">
        <v>28238</v>
      </c>
      <c r="N31395" t="s">
        <v>68649</v>
      </c>
      <c r="O31395" s="76" t="s">
        <v>4356</v>
      </c>
      <c r="P31395" s="82">
        <v>137</v>
      </c>
      <c r="Q31395" s="82" t="s">
        <v>90840</v>
      </c>
      <c r="R31395"/>
    </row>
    <row r="31396" spans="12:18" x14ac:dyDescent="0.25">
      <c r="L31396" t="s">
        <v>3702</v>
      </c>
      <c r="M31396" t="s">
        <v>31568</v>
      </c>
      <c r="N31396" t="s">
        <v>68650</v>
      </c>
      <c r="O31396" s="76" t="s">
        <v>4366</v>
      </c>
      <c r="P31396" s="82">
        <v>127</v>
      </c>
      <c r="Q31396" s="82" t="s">
        <v>90841</v>
      </c>
      <c r="R31396"/>
    </row>
    <row r="31397" spans="12:18" x14ac:dyDescent="0.25">
      <c r="L31397" t="s">
        <v>3702</v>
      </c>
      <c r="M31397" t="s">
        <v>31570</v>
      </c>
      <c r="N31397" t="s">
        <v>68651</v>
      </c>
      <c r="O31397" s="76" t="s">
        <v>4366</v>
      </c>
      <c r="P31397" s="82">
        <v>140</v>
      </c>
      <c r="Q31397" s="82" t="s">
        <v>90843</v>
      </c>
      <c r="R31397"/>
    </row>
    <row r="31398" spans="12:18" x14ac:dyDescent="0.25">
      <c r="L31398" t="s">
        <v>3702</v>
      </c>
      <c r="M31398" t="s">
        <v>31569</v>
      </c>
      <c r="N31398" t="s">
        <v>68652</v>
      </c>
      <c r="O31398" s="76" t="s">
        <v>4356</v>
      </c>
      <c r="P31398" s="82">
        <v>177</v>
      </c>
      <c r="Q31398" s="82" t="s">
        <v>90842</v>
      </c>
      <c r="R31398"/>
    </row>
    <row r="31399" spans="12:18" x14ac:dyDescent="0.25">
      <c r="L31399" t="s">
        <v>3702</v>
      </c>
      <c r="M31399" t="s">
        <v>31572</v>
      </c>
      <c r="N31399" t="s">
        <v>68653</v>
      </c>
      <c r="O31399" s="76" t="s">
        <v>4356</v>
      </c>
      <c r="P31399" s="82">
        <v>422</v>
      </c>
      <c r="Q31399" s="82" t="s">
        <v>90844</v>
      </c>
      <c r="R31399"/>
    </row>
    <row r="31400" spans="12:18" x14ac:dyDescent="0.25">
      <c r="L31400" t="s">
        <v>3702</v>
      </c>
      <c r="M31400" t="s">
        <v>28240</v>
      </c>
      <c r="N31400" t="s">
        <v>68654</v>
      </c>
      <c r="O31400" s="76" t="s">
        <v>4356</v>
      </c>
      <c r="P31400" s="82">
        <v>1325</v>
      </c>
      <c r="Q31400" s="82" t="s">
        <v>90845</v>
      </c>
      <c r="R31400"/>
    </row>
    <row r="31401" spans="12:18" x14ac:dyDescent="0.25">
      <c r="L31401" t="s">
        <v>3702</v>
      </c>
      <c r="M31401" t="s">
        <v>26086</v>
      </c>
      <c r="N31401" t="s">
        <v>68655</v>
      </c>
      <c r="O31401" s="76" t="s">
        <v>4366</v>
      </c>
      <c r="P31401" s="82">
        <v>149</v>
      </c>
      <c r="Q31401" s="82" t="s">
        <v>90846</v>
      </c>
      <c r="R31401"/>
    </row>
    <row r="31402" spans="12:18" x14ac:dyDescent="0.25">
      <c r="L31402" t="s">
        <v>3702</v>
      </c>
      <c r="M31402" t="s">
        <v>26087</v>
      </c>
      <c r="N31402" t="s">
        <v>68656</v>
      </c>
      <c r="O31402" s="76" t="s">
        <v>4356</v>
      </c>
      <c r="P31402" s="82">
        <v>343</v>
      </c>
      <c r="Q31402" s="82" t="s">
        <v>90847</v>
      </c>
      <c r="R31402"/>
    </row>
    <row r="31403" spans="12:18" x14ac:dyDescent="0.25">
      <c r="L31403" t="s">
        <v>3702</v>
      </c>
      <c r="M31403" t="s">
        <v>28242</v>
      </c>
      <c r="N31403" t="s">
        <v>68657</v>
      </c>
      <c r="O31403" s="76" t="s">
        <v>4366</v>
      </c>
      <c r="P31403" s="82">
        <v>177</v>
      </c>
      <c r="Q31403" s="82" t="s">
        <v>90848</v>
      </c>
      <c r="R31403"/>
    </row>
    <row r="31404" spans="12:18" x14ac:dyDescent="0.25">
      <c r="L31404" t="s">
        <v>3702</v>
      </c>
      <c r="M31404" t="s">
        <v>26088</v>
      </c>
      <c r="N31404" t="s">
        <v>68658</v>
      </c>
      <c r="O31404" s="76" t="s">
        <v>4374</v>
      </c>
      <c r="P31404" s="82">
        <v>4611</v>
      </c>
      <c r="Q31404" s="82" t="s">
        <v>90849</v>
      </c>
      <c r="R31404"/>
    </row>
    <row r="31405" spans="12:18" x14ac:dyDescent="0.25">
      <c r="L31405" t="s">
        <v>3702</v>
      </c>
      <c r="M31405" t="s">
        <v>26089</v>
      </c>
      <c r="N31405" t="s">
        <v>68659</v>
      </c>
      <c r="O31405" s="76" t="s">
        <v>4374</v>
      </c>
      <c r="P31405" s="82">
        <v>630</v>
      </c>
      <c r="Q31405" s="82" t="s">
        <v>72645</v>
      </c>
      <c r="R31405"/>
    </row>
    <row r="31406" spans="12:18" x14ac:dyDescent="0.25">
      <c r="L31406" t="s">
        <v>3702</v>
      </c>
      <c r="M31406" t="s">
        <v>28560</v>
      </c>
      <c r="N31406" t="s">
        <v>68660</v>
      </c>
      <c r="O31406" s="76" t="s">
        <v>4366</v>
      </c>
      <c r="P31406" s="82">
        <v>92</v>
      </c>
      <c r="Q31406" s="82" t="s">
        <v>90851</v>
      </c>
      <c r="R31406"/>
    </row>
    <row r="31407" spans="12:18" x14ac:dyDescent="0.25">
      <c r="L31407" t="s">
        <v>3702</v>
      </c>
      <c r="M31407" t="s">
        <v>31574</v>
      </c>
      <c r="N31407" t="s">
        <v>68661</v>
      </c>
      <c r="O31407" s="76" t="s">
        <v>4356</v>
      </c>
      <c r="P31407" s="82">
        <v>124</v>
      </c>
      <c r="Q31407" s="82" t="s">
        <v>90852</v>
      </c>
      <c r="R31407"/>
    </row>
    <row r="31408" spans="12:18" x14ac:dyDescent="0.25">
      <c r="L31408" t="s">
        <v>3702</v>
      </c>
      <c r="M31408" t="s">
        <v>28563</v>
      </c>
      <c r="N31408" t="s">
        <v>68662</v>
      </c>
      <c r="O31408" s="76" t="s">
        <v>4356</v>
      </c>
      <c r="P31408" s="82">
        <v>1016</v>
      </c>
      <c r="Q31408" s="82" t="s">
        <v>90853</v>
      </c>
      <c r="R31408"/>
    </row>
    <row r="31409" spans="12:18" x14ac:dyDescent="0.25">
      <c r="L31409" t="s">
        <v>3702</v>
      </c>
      <c r="M31409" t="s">
        <v>26090</v>
      </c>
      <c r="N31409" t="s">
        <v>68663</v>
      </c>
      <c r="O31409" s="76" t="s">
        <v>4356</v>
      </c>
      <c r="P31409" s="82">
        <v>775</v>
      </c>
      <c r="Q31409" s="82" t="s">
        <v>90854</v>
      </c>
      <c r="R31409"/>
    </row>
    <row r="31410" spans="12:18" x14ac:dyDescent="0.25">
      <c r="L31410" t="s">
        <v>3702</v>
      </c>
      <c r="M31410" t="s">
        <v>31576</v>
      </c>
      <c r="N31410" t="s">
        <v>68664</v>
      </c>
      <c r="O31410" s="76" t="s">
        <v>4356</v>
      </c>
      <c r="P31410" s="82">
        <v>1641</v>
      </c>
      <c r="Q31410" s="82" t="s">
        <v>90855</v>
      </c>
      <c r="R31410"/>
    </row>
    <row r="31411" spans="12:18" x14ac:dyDescent="0.25">
      <c r="L31411" t="s">
        <v>3702</v>
      </c>
      <c r="M31411" t="s">
        <v>31106</v>
      </c>
      <c r="N31411" t="s">
        <v>68665</v>
      </c>
      <c r="O31411" s="76" t="s">
        <v>4366</v>
      </c>
      <c r="P31411" s="82">
        <v>84</v>
      </c>
      <c r="Q31411" s="82" t="s">
        <v>90856</v>
      </c>
      <c r="R31411"/>
    </row>
    <row r="31412" spans="12:18" x14ac:dyDescent="0.25">
      <c r="L31412" t="s">
        <v>3702</v>
      </c>
      <c r="M31412" t="s">
        <v>31577</v>
      </c>
      <c r="N31412" t="s">
        <v>68666</v>
      </c>
      <c r="O31412" s="76" t="s">
        <v>4366</v>
      </c>
      <c r="P31412" s="82">
        <v>180</v>
      </c>
      <c r="Q31412" s="82" t="s">
        <v>90857</v>
      </c>
      <c r="R31412"/>
    </row>
    <row r="31413" spans="12:18" x14ac:dyDescent="0.25">
      <c r="L31413" t="s">
        <v>3702</v>
      </c>
      <c r="M31413" t="s">
        <v>28244</v>
      </c>
      <c r="N31413" t="s">
        <v>68667</v>
      </c>
      <c r="O31413" s="76" t="s">
        <v>4356</v>
      </c>
      <c r="P31413" s="82">
        <v>291</v>
      </c>
      <c r="Q31413" s="82" t="s">
        <v>90858</v>
      </c>
      <c r="R31413"/>
    </row>
    <row r="31414" spans="12:18" x14ac:dyDescent="0.25">
      <c r="L31414" t="s">
        <v>3702</v>
      </c>
      <c r="M31414" t="s">
        <v>31108</v>
      </c>
      <c r="N31414" t="s">
        <v>68668</v>
      </c>
      <c r="O31414" s="76" t="s">
        <v>4356</v>
      </c>
      <c r="P31414" s="82">
        <v>580</v>
      </c>
      <c r="Q31414" s="82" t="s">
        <v>90859</v>
      </c>
      <c r="R31414"/>
    </row>
    <row r="31415" spans="12:18" x14ac:dyDescent="0.25">
      <c r="L31415" t="s">
        <v>3702</v>
      </c>
      <c r="M31415" t="s">
        <v>31579</v>
      </c>
      <c r="N31415" t="s">
        <v>68669</v>
      </c>
      <c r="O31415" s="76" t="s">
        <v>4356</v>
      </c>
      <c r="P31415" s="82">
        <v>394</v>
      </c>
      <c r="Q31415" s="82" t="s">
        <v>90860</v>
      </c>
      <c r="R31415"/>
    </row>
    <row r="31416" spans="12:18" x14ac:dyDescent="0.25">
      <c r="L31416" t="s">
        <v>3702</v>
      </c>
      <c r="M31416" t="s">
        <v>10234</v>
      </c>
      <c r="N31416" t="s">
        <v>68670</v>
      </c>
      <c r="O31416" s="76" t="s">
        <v>4356</v>
      </c>
      <c r="P31416" s="82">
        <v>538</v>
      </c>
      <c r="Q31416" s="82" t="s">
        <v>90861</v>
      </c>
      <c r="R31416"/>
    </row>
    <row r="31417" spans="12:18" x14ac:dyDescent="0.25">
      <c r="L31417" t="s">
        <v>3702</v>
      </c>
      <c r="M31417" t="s">
        <v>28565</v>
      </c>
      <c r="N31417" t="s">
        <v>68671</v>
      </c>
      <c r="O31417" s="76" t="s">
        <v>4366</v>
      </c>
      <c r="P31417" s="82">
        <v>126</v>
      </c>
      <c r="Q31417" s="82" t="s">
        <v>90862</v>
      </c>
      <c r="R31417"/>
    </row>
    <row r="31418" spans="12:18" x14ac:dyDescent="0.25">
      <c r="L31418" t="s">
        <v>3702</v>
      </c>
      <c r="M31418" t="s">
        <v>31111</v>
      </c>
      <c r="N31418" t="s">
        <v>68672</v>
      </c>
      <c r="O31418" s="76" t="s">
        <v>4356</v>
      </c>
      <c r="P31418" s="82">
        <v>424</v>
      </c>
      <c r="Q31418" s="82" t="s">
        <v>90863</v>
      </c>
      <c r="R31418"/>
    </row>
    <row r="31419" spans="12:18" x14ac:dyDescent="0.25">
      <c r="L31419" t="s">
        <v>3702</v>
      </c>
      <c r="M31419" t="s">
        <v>28246</v>
      </c>
      <c r="N31419" t="s">
        <v>68673</v>
      </c>
      <c r="O31419" s="76" t="s">
        <v>4356</v>
      </c>
      <c r="P31419" s="82">
        <v>363</v>
      </c>
      <c r="Q31419" s="82" t="s">
        <v>90864</v>
      </c>
      <c r="R31419"/>
    </row>
    <row r="31420" spans="12:18" x14ac:dyDescent="0.25">
      <c r="L31420" t="s">
        <v>3702</v>
      </c>
      <c r="M31420" t="s">
        <v>31113</v>
      </c>
      <c r="N31420" t="s">
        <v>68674</v>
      </c>
      <c r="O31420" s="76" t="s">
        <v>4366</v>
      </c>
      <c r="P31420" s="82">
        <v>128</v>
      </c>
      <c r="Q31420" s="82" t="s">
        <v>90865</v>
      </c>
      <c r="R31420"/>
    </row>
    <row r="31421" spans="12:18" x14ac:dyDescent="0.25">
      <c r="L31421" t="s">
        <v>3702</v>
      </c>
      <c r="M31421" t="s">
        <v>31115</v>
      </c>
      <c r="N31421" t="s">
        <v>68675</v>
      </c>
      <c r="O31421" s="76" t="s">
        <v>4356</v>
      </c>
      <c r="P31421" s="82">
        <v>195</v>
      </c>
      <c r="Q31421" s="82" t="s">
        <v>90866</v>
      </c>
      <c r="R31421"/>
    </row>
    <row r="31422" spans="12:18" x14ac:dyDescent="0.25">
      <c r="L31422" t="s">
        <v>3702</v>
      </c>
      <c r="M31422" t="s">
        <v>28247</v>
      </c>
      <c r="N31422" t="s">
        <v>68676</v>
      </c>
      <c r="O31422" s="76" t="s">
        <v>4366</v>
      </c>
      <c r="P31422" s="82">
        <v>224</v>
      </c>
      <c r="Q31422" s="82" t="s">
        <v>90867</v>
      </c>
      <c r="R31422"/>
    </row>
    <row r="31423" spans="12:18" x14ac:dyDescent="0.25">
      <c r="L31423" t="s">
        <v>3702</v>
      </c>
      <c r="M31423" t="s">
        <v>26091</v>
      </c>
      <c r="N31423" t="s">
        <v>68677</v>
      </c>
      <c r="O31423" s="76" t="s">
        <v>4356</v>
      </c>
      <c r="P31423" s="82">
        <v>614</v>
      </c>
      <c r="Q31423" s="82" t="s">
        <v>90868</v>
      </c>
      <c r="R31423"/>
    </row>
    <row r="31424" spans="12:18" x14ac:dyDescent="0.25">
      <c r="L31424" t="s">
        <v>3702</v>
      </c>
      <c r="M31424" t="s">
        <v>26092</v>
      </c>
      <c r="N31424" t="s">
        <v>68678</v>
      </c>
      <c r="O31424" s="76" t="s">
        <v>4366</v>
      </c>
      <c r="P31424" s="82">
        <v>183</v>
      </c>
      <c r="Q31424" s="82" t="s">
        <v>90869</v>
      </c>
      <c r="R31424"/>
    </row>
    <row r="31425" spans="12:18" x14ac:dyDescent="0.25">
      <c r="L31425" t="s">
        <v>3702</v>
      </c>
      <c r="M31425" t="s">
        <v>5658</v>
      </c>
      <c r="N31425" t="s">
        <v>68679</v>
      </c>
      <c r="O31425" s="76" t="s">
        <v>4366</v>
      </c>
      <c r="P31425" s="82">
        <v>45</v>
      </c>
      <c r="Q31425" s="82" t="s">
        <v>90870</v>
      </c>
      <c r="R31425"/>
    </row>
    <row r="31426" spans="12:18" x14ac:dyDescent="0.25">
      <c r="L31426" t="s">
        <v>3702</v>
      </c>
      <c r="M31426" t="s">
        <v>26093</v>
      </c>
      <c r="N31426" t="s">
        <v>68680</v>
      </c>
      <c r="O31426" s="76" t="s">
        <v>4366</v>
      </c>
      <c r="P31426" s="82">
        <v>189</v>
      </c>
      <c r="Q31426" s="82" t="s">
        <v>90871</v>
      </c>
      <c r="R31426"/>
    </row>
    <row r="31427" spans="12:18" x14ac:dyDescent="0.25">
      <c r="L31427" t="s">
        <v>3702</v>
      </c>
      <c r="M31427" t="s">
        <v>28249</v>
      </c>
      <c r="N31427" t="s">
        <v>68681</v>
      </c>
      <c r="O31427" s="76" t="s">
        <v>4366</v>
      </c>
      <c r="P31427" s="82">
        <v>57</v>
      </c>
      <c r="Q31427" s="82" t="s">
        <v>90872</v>
      </c>
      <c r="R31427"/>
    </row>
    <row r="31428" spans="12:18" x14ac:dyDescent="0.25">
      <c r="L31428" t="s">
        <v>3702</v>
      </c>
      <c r="M31428" t="s">
        <v>26094</v>
      </c>
      <c r="N31428" t="s">
        <v>68682</v>
      </c>
      <c r="O31428" s="76" t="s">
        <v>4366</v>
      </c>
      <c r="P31428" s="82">
        <v>516</v>
      </c>
      <c r="Q31428" s="82" t="s">
        <v>90873</v>
      </c>
      <c r="R31428"/>
    </row>
    <row r="31429" spans="12:18" x14ac:dyDescent="0.25">
      <c r="L31429" t="s">
        <v>3702</v>
      </c>
      <c r="M31429" t="s">
        <v>26095</v>
      </c>
      <c r="N31429" t="s">
        <v>68683</v>
      </c>
      <c r="O31429" s="76" t="s">
        <v>4366</v>
      </c>
      <c r="P31429" s="82">
        <v>117</v>
      </c>
      <c r="Q31429" s="82" t="s">
        <v>90874</v>
      </c>
      <c r="R31429"/>
    </row>
    <row r="31430" spans="12:18" x14ac:dyDescent="0.25">
      <c r="L31430" t="s">
        <v>3702</v>
      </c>
      <c r="M31430" t="s">
        <v>18154</v>
      </c>
      <c r="N31430" t="s">
        <v>68684</v>
      </c>
      <c r="O31430" s="76" t="s">
        <v>4356</v>
      </c>
      <c r="P31430" s="82">
        <v>507</v>
      </c>
      <c r="Q31430" s="82" t="s">
        <v>90875</v>
      </c>
      <c r="R31430"/>
    </row>
    <row r="31431" spans="12:18" x14ac:dyDescent="0.25">
      <c r="L31431" t="s">
        <v>3702</v>
      </c>
      <c r="M31431" t="s">
        <v>28570</v>
      </c>
      <c r="N31431" t="s">
        <v>68685</v>
      </c>
      <c r="O31431" s="76" t="s">
        <v>4366</v>
      </c>
      <c r="P31431" s="82">
        <v>169</v>
      </c>
      <c r="Q31431" s="82" t="s">
        <v>90876</v>
      </c>
      <c r="R31431"/>
    </row>
    <row r="31432" spans="12:18" x14ac:dyDescent="0.25">
      <c r="L31432" t="s">
        <v>3702</v>
      </c>
      <c r="M31432" t="s">
        <v>31118</v>
      </c>
      <c r="N31432" t="s">
        <v>68686</v>
      </c>
      <c r="O31432" s="76" t="s">
        <v>4366</v>
      </c>
      <c r="P31432" s="82">
        <v>150</v>
      </c>
      <c r="Q31432" s="82" t="s">
        <v>90877</v>
      </c>
      <c r="R31432"/>
    </row>
    <row r="31433" spans="12:18" x14ac:dyDescent="0.25">
      <c r="L31433" t="s">
        <v>3702</v>
      </c>
      <c r="M31433" t="s">
        <v>28571</v>
      </c>
      <c r="N31433" t="s">
        <v>68687</v>
      </c>
      <c r="O31433" s="76" t="s">
        <v>4356</v>
      </c>
      <c r="P31433" s="82">
        <v>1180</v>
      </c>
      <c r="Q31433" s="82" t="s">
        <v>90878</v>
      </c>
      <c r="R31433"/>
    </row>
    <row r="31434" spans="12:18" x14ac:dyDescent="0.25">
      <c r="L31434" t="s">
        <v>3702</v>
      </c>
      <c r="M31434" t="s">
        <v>26096</v>
      </c>
      <c r="N31434" t="s">
        <v>68688</v>
      </c>
      <c r="O31434" s="76" t="s">
        <v>4366</v>
      </c>
      <c r="P31434" s="82">
        <v>1679</v>
      </c>
      <c r="Q31434" s="82" t="s">
        <v>90879</v>
      </c>
      <c r="R31434"/>
    </row>
    <row r="31435" spans="12:18" x14ac:dyDescent="0.25">
      <c r="L31435" t="s">
        <v>3702</v>
      </c>
      <c r="M31435" t="s">
        <v>31583</v>
      </c>
      <c r="N31435" t="s">
        <v>68689</v>
      </c>
      <c r="O31435" s="76" t="s">
        <v>4366</v>
      </c>
      <c r="P31435" s="82">
        <v>665</v>
      </c>
      <c r="Q31435" s="82" t="s">
        <v>90880</v>
      </c>
      <c r="R31435"/>
    </row>
    <row r="31436" spans="12:18" x14ac:dyDescent="0.25">
      <c r="L31436" t="s">
        <v>3702</v>
      </c>
      <c r="M31436" t="s">
        <v>26097</v>
      </c>
      <c r="N31436" t="s">
        <v>68690</v>
      </c>
      <c r="O31436" s="76" t="s">
        <v>4356</v>
      </c>
      <c r="P31436" s="82">
        <v>268</v>
      </c>
      <c r="Q31436" s="82" t="s">
        <v>90881</v>
      </c>
      <c r="R31436"/>
    </row>
    <row r="31437" spans="12:18" x14ac:dyDescent="0.25">
      <c r="L31437" t="s">
        <v>3702</v>
      </c>
      <c r="M31437" t="s">
        <v>28575</v>
      </c>
      <c r="N31437" t="s">
        <v>68691</v>
      </c>
      <c r="O31437" s="76" t="s">
        <v>4356</v>
      </c>
      <c r="P31437" s="82">
        <v>785</v>
      </c>
      <c r="Q31437" s="82" t="s">
        <v>90882</v>
      </c>
      <c r="R31437"/>
    </row>
    <row r="31438" spans="12:18" x14ac:dyDescent="0.25">
      <c r="L31438" t="s">
        <v>3702</v>
      </c>
      <c r="M31438" t="s">
        <v>26130</v>
      </c>
      <c r="N31438" t="s">
        <v>68692</v>
      </c>
      <c r="O31438" s="76" t="s">
        <v>4356</v>
      </c>
      <c r="P31438" s="82">
        <v>731</v>
      </c>
      <c r="Q31438" s="82" t="s">
        <v>91036</v>
      </c>
      <c r="R31438"/>
    </row>
    <row r="31439" spans="12:18" x14ac:dyDescent="0.25">
      <c r="L31439" t="s">
        <v>3702</v>
      </c>
      <c r="M31439" t="s">
        <v>28577</v>
      </c>
      <c r="N31439" t="s">
        <v>68693</v>
      </c>
      <c r="O31439" s="76" t="s">
        <v>4366</v>
      </c>
      <c r="P31439" s="82">
        <v>76</v>
      </c>
      <c r="Q31439" s="82" t="s">
        <v>90883</v>
      </c>
      <c r="R31439"/>
    </row>
    <row r="31440" spans="12:18" x14ac:dyDescent="0.25">
      <c r="L31440" t="s">
        <v>3702</v>
      </c>
      <c r="M31440" t="s">
        <v>31585</v>
      </c>
      <c r="N31440" t="s">
        <v>68694</v>
      </c>
      <c r="O31440" s="76" t="s">
        <v>4356</v>
      </c>
      <c r="P31440" s="82">
        <v>113</v>
      </c>
      <c r="Q31440" s="82" t="s">
        <v>90884</v>
      </c>
      <c r="R31440"/>
    </row>
    <row r="31441" spans="12:18" x14ac:dyDescent="0.25">
      <c r="L31441" t="s">
        <v>3702</v>
      </c>
      <c r="M31441" t="s">
        <v>28252</v>
      </c>
      <c r="N31441" t="s">
        <v>68695</v>
      </c>
      <c r="O31441" s="76" t="s">
        <v>4366</v>
      </c>
      <c r="P31441" s="82">
        <v>113</v>
      </c>
      <c r="Q31441" s="82" t="s">
        <v>90885</v>
      </c>
      <c r="R31441"/>
    </row>
    <row r="31442" spans="12:18" x14ac:dyDescent="0.25">
      <c r="L31442" t="s">
        <v>3702</v>
      </c>
      <c r="M31442" t="s">
        <v>31587</v>
      </c>
      <c r="N31442" t="s">
        <v>68696</v>
      </c>
      <c r="O31442" s="76" t="s">
        <v>4356</v>
      </c>
      <c r="P31442" s="82">
        <v>518</v>
      </c>
      <c r="Q31442" s="82" t="s">
        <v>90886</v>
      </c>
      <c r="R31442"/>
    </row>
    <row r="31443" spans="12:18" x14ac:dyDescent="0.25">
      <c r="L31443" t="s">
        <v>3702</v>
      </c>
      <c r="M31443" t="s">
        <v>31073</v>
      </c>
      <c r="N31443" t="s">
        <v>68697</v>
      </c>
      <c r="O31443" s="76" t="s">
        <v>4366</v>
      </c>
      <c r="P31443" s="82">
        <v>53</v>
      </c>
      <c r="Q31443" s="82" t="s">
        <v>90714</v>
      </c>
      <c r="R31443"/>
    </row>
    <row r="31444" spans="12:18" x14ac:dyDescent="0.25">
      <c r="L31444" t="s">
        <v>3702</v>
      </c>
      <c r="M31444" t="s">
        <v>19946</v>
      </c>
      <c r="N31444" t="s">
        <v>68698</v>
      </c>
      <c r="O31444" s="76" t="s">
        <v>4356</v>
      </c>
      <c r="P31444" s="82">
        <v>1194</v>
      </c>
      <c r="Q31444" s="82" t="s">
        <v>90744</v>
      </c>
      <c r="R31444"/>
    </row>
    <row r="31445" spans="12:18" x14ac:dyDescent="0.25">
      <c r="L31445" t="s">
        <v>3702</v>
      </c>
      <c r="M31445" t="s">
        <v>26098</v>
      </c>
      <c r="N31445" t="s">
        <v>68699</v>
      </c>
      <c r="O31445" s="76" t="s">
        <v>4366</v>
      </c>
      <c r="P31445" s="82">
        <v>85</v>
      </c>
      <c r="Q31445" s="82" t="s">
        <v>90888</v>
      </c>
      <c r="R31445"/>
    </row>
    <row r="31446" spans="12:18" x14ac:dyDescent="0.25">
      <c r="L31446" t="s">
        <v>3702</v>
      </c>
      <c r="M31446" t="s">
        <v>31498</v>
      </c>
      <c r="N31446" t="s">
        <v>68700</v>
      </c>
      <c r="O31446" s="76" t="s">
        <v>4356</v>
      </c>
      <c r="P31446" s="82">
        <v>659</v>
      </c>
      <c r="Q31446" s="82" t="s">
        <v>90646</v>
      </c>
      <c r="R31446"/>
    </row>
    <row r="31447" spans="12:18" x14ac:dyDescent="0.25">
      <c r="L31447" t="s">
        <v>3702</v>
      </c>
      <c r="M31447" t="s">
        <v>31045</v>
      </c>
      <c r="N31447" t="s">
        <v>68701</v>
      </c>
      <c r="O31447" s="76" t="s">
        <v>4366</v>
      </c>
      <c r="P31447" s="82">
        <v>73</v>
      </c>
      <c r="Q31447" s="82" t="s">
        <v>90648</v>
      </c>
      <c r="R31447"/>
    </row>
    <row r="31448" spans="12:18" x14ac:dyDescent="0.25">
      <c r="L31448" t="s">
        <v>3702</v>
      </c>
      <c r="M31448" t="s">
        <v>28202</v>
      </c>
      <c r="N31448" t="s">
        <v>68702</v>
      </c>
      <c r="O31448" s="76" t="s">
        <v>4366</v>
      </c>
      <c r="P31448" s="82">
        <v>231</v>
      </c>
      <c r="Q31448" s="82" t="s">
        <v>90747</v>
      </c>
      <c r="R31448"/>
    </row>
    <row r="31449" spans="12:18" x14ac:dyDescent="0.25">
      <c r="L31449" t="s">
        <v>3702</v>
      </c>
      <c r="M31449" t="s">
        <v>31171</v>
      </c>
      <c r="N31449" t="s">
        <v>68703</v>
      </c>
      <c r="O31449" s="76" t="s">
        <v>4356</v>
      </c>
      <c r="P31449" s="82">
        <v>266</v>
      </c>
      <c r="Q31449" s="82" t="s">
        <v>91012</v>
      </c>
      <c r="R31449"/>
    </row>
    <row r="31450" spans="12:18" x14ac:dyDescent="0.25">
      <c r="L31450" t="s">
        <v>3702</v>
      </c>
      <c r="M31450" t="s">
        <v>26126</v>
      </c>
      <c r="N31450" t="s">
        <v>68704</v>
      </c>
      <c r="O31450" s="76" t="s">
        <v>4356</v>
      </c>
      <c r="P31450" s="82">
        <v>285</v>
      </c>
      <c r="Q31450" s="82" t="s">
        <v>91013</v>
      </c>
      <c r="R31450"/>
    </row>
    <row r="31451" spans="12:18" x14ac:dyDescent="0.25">
      <c r="L31451" t="s">
        <v>3702</v>
      </c>
      <c r="M31451" t="s">
        <v>31220</v>
      </c>
      <c r="N31451" t="s">
        <v>68705</v>
      </c>
      <c r="O31451" s="76" t="s">
        <v>4366</v>
      </c>
      <c r="P31451" s="82">
        <v>252</v>
      </c>
      <c r="Q31451" s="82" t="s">
        <v>91185</v>
      </c>
      <c r="R31451"/>
    </row>
    <row r="31452" spans="12:18" x14ac:dyDescent="0.25">
      <c r="L31452" t="s">
        <v>3702</v>
      </c>
      <c r="M31452" t="s">
        <v>28254</v>
      </c>
      <c r="N31452" t="s">
        <v>68706</v>
      </c>
      <c r="O31452" s="76" t="s">
        <v>4356</v>
      </c>
      <c r="P31452" s="82">
        <v>150</v>
      </c>
      <c r="Q31452" s="82" t="s">
        <v>90887</v>
      </c>
      <c r="R31452"/>
    </row>
    <row r="31453" spans="12:18" x14ac:dyDescent="0.25">
      <c r="L31453" t="s">
        <v>3702</v>
      </c>
      <c r="M31453" t="s">
        <v>26099</v>
      </c>
      <c r="N31453" t="s">
        <v>68707</v>
      </c>
      <c r="O31453" s="76" t="s">
        <v>4366</v>
      </c>
      <c r="P31453" s="82">
        <v>550</v>
      </c>
      <c r="Q31453" s="82" t="s">
        <v>90889</v>
      </c>
      <c r="R31453"/>
    </row>
    <row r="31454" spans="12:18" x14ac:dyDescent="0.25">
      <c r="L31454" t="s">
        <v>3702</v>
      </c>
      <c r="M31454" t="s">
        <v>31589</v>
      </c>
      <c r="N31454" t="s">
        <v>68708</v>
      </c>
      <c r="O31454" s="76" t="s">
        <v>4356</v>
      </c>
      <c r="P31454" s="82">
        <v>471</v>
      </c>
      <c r="Q31454" s="82" t="s">
        <v>90890</v>
      </c>
      <c r="R31454"/>
    </row>
    <row r="31455" spans="12:18" x14ac:dyDescent="0.25">
      <c r="L31455" t="s">
        <v>3702</v>
      </c>
      <c r="M31455" t="s">
        <v>26100</v>
      </c>
      <c r="N31455" t="s">
        <v>68709</v>
      </c>
      <c r="O31455" s="76" t="s">
        <v>4356</v>
      </c>
      <c r="P31455" s="82">
        <v>117</v>
      </c>
      <c r="Q31455" s="82" t="s">
        <v>90891</v>
      </c>
      <c r="R31455"/>
    </row>
    <row r="31456" spans="12:18" x14ac:dyDescent="0.25">
      <c r="L31456" t="s">
        <v>3702</v>
      </c>
      <c r="M31456" t="s">
        <v>31590</v>
      </c>
      <c r="N31456" t="s">
        <v>68710</v>
      </c>
      <c r="O31456" s="76" t="s">
        <v>4366</v>
      </c>
      <c r="P31456" s="82">
        <v>65</v>
      </c>
      <c r="Q31456" s="82" t="s">
        <v>90892</v>
      </c>
      <c r="R31456"/>
    </row>
    <row r="31457" spans="12:18" x14ac:dyDescent="0.25">
      <c r="L31457" t="s">
        <v>3702</v>
      </c>
      <c r="M31457" t="s">
        <v>31591</v>
      </c>
      <c r="N31457" t="s">
        <v>68711</v>
      </c>
      <c r="O31457" s="76" t="s">
        <v>4356</v>
      </c>
      <c r="P31457" s="82">
        <v>222</v>
      </c>
      <c r="Q31457" s="82" t="s">
        <v>90893</v>
      </c>
      <c r="R31457"/>
    </row>
    <row r="31458" spans="12:18" x14ac:dyDescent="0.25">
      <c r="L31458" t="s">
        <v>3702</v>
      </c>
      <c r="M31458" t="s">
        <v>31592</v>
      </c>
      <c r="N31458" t="s">
        <v>68712</v>
      </c>
      <c r="O31458" s="76" t="s">
        <v>4356</v>
      </c>
      <c r="P31458" s="82">
        <v>352</v>
      </c>
      <c r="Q31458" s="82" t="s">
        <v>90894</v>
      </c>
      <c r="R31458"/>
    </row>
    <row r="31459" spans="12:18" x14ac:dyDescent="0.25">
      <c r="L31459" t="s">
        <v>3702</v>
      </c>
      <c r="M31459" t="s">
        <v>31593</v>
      </c>
      <c r="N31459" t="s">
        <v>68713</v>
      </c>
      <c r="O31459" s="76" t="s">
        <v>4356</v>
      </c>
      <c r="P31459" s="82">
        <v>703</v>
      </c>
      <c r="Q31459" s="82" t="s">
        <v>90895</v>
      </c>
      <c r="R31459"/>
    </row>
    <row r="31460" spans="12:18" x14ac:dyDescent="0.25">
      <c r="L31460" t="s">
        <v>3702</v>
      </c>
      <c r="M31460" t="s">
        <v>28580</v>
      </c>
      <c r="N31460" t="s">
        <v>68714</v>
      </c>
      <c r="O31460" s="76" t="s">
        <v>4356</v>
      </c>
      <c r="P31460" s="82">
        <v>915</v>
      </c>
      <c r="Q31460" s="82" t="s">
        <v>90896</v>
      </c>
      <c r="R31460"/>
    </row>
    <row r="31461" spans="12:18" x14ac:dyDescent="0.25">
      <c r="L31461" t="s">
        <v>3702</v>
      </c>
      <c r="M31461" t="s">
        <v>31122</v>
      </c>
      <c r="N31461" t="s">
        <v>68715</v>
      </c>
      <c r="O31461" s="76" t="s">
        <v>4366</v>
      </c>
      <c r="P31461" s="82">
        <v>131</v>
      </c>
      <c r="Q31461" s="82" t="s">
        <v>90898</v>
      </c>
      <c r="R31461"/>
    </row>
    <row r="31462" spans="12:18" x14ac:dyDescent="0.25">
      <c r="L31462" t="s">
        <v>3702</v>
      </c>
      <c r="M31462" t="s">
        <v>26101</v>
      </c>
      <c r="N31462" t="s">
        <v>68716</v>
      </c>
      <c r="O31462" s="76" t="s">
        <v>4366</v>
      </c>
      <c r="P31462" s="82">
        <v>195</v>
      </c>
      <c r="Q31462" s="82" t="s">
        <v>90897</v>
      </c>
      <c r="R31462"/>
    </row>
    <row r="31463" spans="12:18" x14ac:dyDescent="0.25">
      <c r="L31463" t="s">
        <v>3702</v>
      </c>
      <c r="M31463" t="s">
        <v>26102</v>
      </c>
      <c r="N31463" t="s">
        <v>68717</v>
      </c>
      <c r="O31463" s="76" t="s">
        <v>4366</v>
      </c>
      <c r="P31463" s="82">
        <v>203</v>
      </c>
      <c r="Q31463" s="82" t="s">
        <v>90899</v>
      </c>
      <c r="R31463"/>
    </row>
    <row r="31464" spans="12:18" x14ac:dyDescent="0.25">
      <c r="L31464" t="s">
        <v>3702</v>
      </c>
      <c r="M31464" t="s">
        <v>28583</v>
      </c>
      <c r="N31464" t="s">
        <v>68718</v>
      </c>
      <c r="O31464" s="76" t="s">
        <v>4356</v>
      </c>
      <c r="P31464" s="82">
        <v>171</v>
      </c>
      <c r="Q31464" s="82" t="s">
        <v>90900</v>
      </c>
      <c r="R31464"/>
    </row>
    <row r="31465" spans="12:18" x14ac:dyDescent="0.25">
      <c r="L31465" t="s">
        <v>3702</v>
      </c>
      <c r="M31465" t="s">
        <v>26103</v>
      </c>
      <c r="N31465" t="s">
        <v>68719</v>
      </c>
      <c r="O31465" s="76" t="s">
        <v>4366</v>
      </c>
      <c r="P31465" s="82">
        <v>173</v>
      </c>
      <c r="Q31465" s="82" t="s">
        <v>90901</v>
      </c>
      <c r="R31465"/>
    </row>
    <row r="31466" spans="12:18" x14ac:dyDescent="0.25">
      <c r="L31466" t="s">
        <v>3702</v>
      </c>
      <c r="M31466" t="s">
        <v>28121</v>
      </c>
      <c r="N31466" t="s">
        <v>68720</v>
      </c>
      <c r="O31466" s="76" t="s">
        <v>4356</v>
      </c>
      <c r="P31466" s="82">
        <v>363</v>
      </c>
      <c r="Q31466" s="82" t="s">
        <v>90574</v>
      </c>
      <c r="R31466"/>
    </row>
    <row r="31467" spans="12:18" x14ac:dyDescent="0.25">
      <c r="L31467" t="s">
        <v>3702</v>
      </c>
      <c r="M31467" t="s">
        <v>31476</v>
      </c>
      <c r="N31467" t="s">
        <v>68721</v>
      </c>
      <c r="O31467" s="76" t="s">
        <v>4356</v>
      </c>
      <c r="P31467" s="82">
        <v>334</v>
      </c>
      <c r="Q31467" s="82" t="s">
        <v>90578</v>
      </c>
      <c r="R31467"/>
    </row>
    <row r="31468" spans="12:18" x14ac:dyDescent="0.25">
      <c r="L31468" t="s">
        <v>3702</v>
      </c>
      <c r="M31468" t="s">
        <v>26050</v>
      </c>
      <c r="N31468" t="s">
        <v>68722</v>
      </c>
      <c r="O31468" s="76" t="s">
        <v>4366</v>
      </c>
      <c r="P31468" s="82">
        <v>83</v>
      </c>
      <c r="Q31468" s="82" t="s">
        <v>90635</v>
      </c>
      <c r="R31468"/>
    </row>
    <row r="31469" spans="12:18" x14ac:dyDescent="0.25">
      <c r="L31469" t="s">
        <v>3702</v>
      </c>
      <c r="M31469" t="s">
        <v>28170</v>
      </c>
      <c r="N31469" t="s">
        <v>68723</v>
      </c>
      <c r="O31469" s="76" t="s">
        <v>4356</v>
      </c>
      <c r="P31469" s="82">
        <v>2012</v>
      </c>
      <c r="Q31469" s="82" t="s">
        <v>90685</v>
      </c>
      <c r="R31469"/>
    </row>
    <row r="31470" spans="12:18" x14ac:dyDescent="0.25">
      <c r="L31470" t="s">
        <v>3702</v>
      </c>
      <c r="M31470" t="s">
        <v>16311</v>
      </c>
      <c r="N31470" t="s">
        <v>68724</v>
      </c>
      <c r="O31470" s="76" t="s">
        <v>4356</v>
      </c>
      <c r="P31470" s="82">
        <v>501</v>
      </c>
      <c r="Q31470" s="82" t="s">
        <v>90850</v>
      </c>
      <c r="R31470"/>
    </row>
    <row r="31471" spans="12:18" x14ac:dyDescent="0.25">
      <c r="L31471" t="s">
        <v>3702</v>
      </c>
      <c r="M31471" t="s">
        <v>31141</v>
      </c>
      <c r="N31471" t="s">
        <v>68725</v>
      </c>
      <c r="O31471" s="76" t="s">
        <v>4356</v>
      </c>
      <c r="P31471" s="82">
        <v>106</v>
      </c>
      <c r="Q31471" s="82" t="s">
        <v>90948</v>
      </c>
      <c r="R31471"/>
    </row>
    <row r="31472" spans="12:18" x14ac:dyDescent="0.25">
      <c r="L31472" t="s">
        <v>3702</v>
      </c>
      <c r="M31472" t="s">
        <v>26111</v>
      </c>
      <c r="N31472" t="s">
        <v>68726</v>
      </c>
      <c r="O31472" s="76" t="s">
        <v>4366</v>
      </c>
      <c r="P31472" s="82">
        <v>154</v>
      </c>
      <c r="Q31472" s="82" t="s">
        <v>90952</v>
      </c>
      <c r="R31472"/>
    </row>
    <row r="31473" spans="12:18" x14ac:dyDescent="0.25">
      <c r="L31473" t="s">
        <v>3702</v>
      </c>
      <c r="M31473" t="s">
        <v>26113</v>
      </c>
      <c r="N31473" t="s">
        <v>68727</v>
      </c>
      <c r="O31473" s="76" t="s">
        <v>4366</v>
      </c>
      <c r="P31473" s="82">
        <v>176</v>
      </c>
      <c r="Q31473" s="82" t="s">
        <v>90959</v>
      </c>
      <c r="R31473"/>
    </row>
    <row r="31474" spans="12:18" x14ac:dyDescent="0.25">
      <c r="L31474" t="s">
        <v>3702</v>
      </c>
      <c r="M31474" t="s">
        <v>31181</v>
      </c>
      <c r="N31474" t="s">
        <v>68728</v>
      </c>
      <c r="O31474" s="76" t="s">
        <v>4356</v>
      </c>
      <c r="P31474" s="82">
        <v>755</v>
      </c>
      <c r="Q31474" s="82" t="s">
        <v>91043</v>
      </c>
      <c r="R31474"/>
    </row>
    <row r="31475" spans="12:18" x14ac:dyDescent="0.25">
      <c r="L31475" t="s">
        <v>3702</v>
      </c>
      <c r="M31475" t="s">
        <v>28667</v>
      </c>
      <c r="N31475" t="s">
        <v>68729</v>
      </c>
      <c r="O31475" s="76" t="s">
        <v>4366</v>
      </c>
      <c r="P31475" s="82">
        <v>267</v>
      </c>
      <c r="Q31475" s="82" t="s">
        <v>91063</v>
      </c>
      <c r="R31475"/>
    </row>
    <row r="31476" spans="12:18" x14ac:dyDescent="0.25">
      <c r="L31476" t="s">
        <v>3702</v>
      </c>
      <c r="M31476" t="s">
        <v>31655</v>
      </c>
      <c r="N31476" t="s">
        <v>68730</v>
      </c>
      <c r="O31476" s="76" t="s">
        <v>4356</v>
      </c>
      <c r="P31476" s="82">
        <v>792</v>
      </c>
      <c r="Q31476" s="82" t="s">
        <v>91064</v>
      </c>
      <c r="R31476"/>
    </row>
    <row r="31477" spans="12:18" x14ac:dyDescent="0.25">
      <c r="L31477" t="s">
        <v>3702</v>
      </c>
      <c r="M31477" t="s">
        <v>28682</v>
      </c>
      <c r="N31477" t="s">
        <v>68731</v>
      </c>
      <c r="O31477" s="76" t="s">
        <v>4356</v>
      </c>
      <c r="P31477" s="82">
        <v>587</v>
      </c>
      <c r="Q31477" s="82" t="s">
        <v>91088</v>
      </c>
      <c r="R31477"/>
    </row>
    <row r="31478" spans="12:18" x14ac:dyDescent="0.25">
      <c r="L31478" t="s">
        <v>3702</v>
      </c>
      <c r="M31478" t="s">
        <v>31211</v>
      </c>
      <c r="N31478" t="s">
        <v>68732</v>
      </c>
      <c r="O31478" s="76" t="s">
        <v>4356</v>
      </c>
      <c r="P31478" s="82">
        <v>358</v>
      </c>
      <c r="Q31478" s="82" t="s">
        <v>91159</v>
      </c>
      <c r="R31478"/>
    </row>
    <row r="31479" spans="12:18" x14ac:dyDescent="0.25">
      <c r="L31479" t="s">
        <v>3702</v>
      </c>
      <c r="M31479" t="s">
        <v>28344</v>
      </c>
      <c r="N31479" t="s">
        <v>68733</v>
      </c>
      <c r="O31479" s="76" t="s">
        <v>4356</v>
      </c>
      <c r="P31479" s="82">
        <v>248</v>
      </c>
      <c r="Q31479" s="82" t="s">
        <v>91163</v>
      </c>
      <c r="R31479"/>
    </row>
    <row r="31480" spans="12:18" x14ac:dyDescent="0.25">
      <c r="L31480" t="s">
        <v>3702</v>
      </c>
      <c r="M31480" t="s">
        <v>28586</v>
      </c>
      <c r="N31480" t="s">
        <v>68734</v>
      </c>
      <c r="O31480" s="76" t="s">
        <v>4366</v>
      </c>
      <c r="P31480" s="82">
        <v>167</v>
      </c>
      <c r="Q31480" s="82" t="s">
        <v>90902</v>
      </c>
      <c r="R31480"/>
    </row>
    <row r="31481" spans="12:18" x14ac:dyDescent="0.25">
      <c r="L31481" t="s">
        <v>3702</v>
      </c>
      <c r="M31481" t="s">
        <v>31595</v>
      </c>
      <c r="N31481" t="s">
        <v>68735</v>
      </c>
      <c r="O31481" s="76" t="s">
        <v>4366</v>
      </c>
      <c r="P31481" s="82">
        <v>182</v>
      </c>
      <c r="Q31481" s="82" t="s">
        <v>90903</v>
      </c>
      <c r="R31481"/>
    </row>
    <row r="31482" spans="12:18" x14ac:dyDescent="0.25">
      <c r="L31482" t="s">
        <v>3702</v>
      </c>
      <c r="M31482" t="s">
        <v>28589</v>
      </c>
      <c r="N31482" t="s">
        <v>68736</v>
      </c>
      <c r="O31482" s="76" t="s">
        <v>4366</v>
      </c>
      <c r="P31482" s="82">
        <v>301</v>
      </c>
      <c r="Q31482" s="82" t="s">
        <v>90904</v>
      </c>
      <c r="R31482"/>
    </row>
    <row r="31483" spans="12:18" x14ac:dyDescent="0.25">
      <c r="L31483" t="s">
        <v>3702</v>
      </c>
      <c r="M31483" t="s">
        <v>31597</v>
      </c>
      <c r="N31483" t="s">
        <v>68737</v>
      </c>
      <c r="O31483" s="76" t="s">
        <v>4356</v>
      </c>
      <c r="P31483" s="82">
        <v>400</v>
      </c>
      <c r="Q31483" s="82" t="s">
        <v>90905</v>
      </c>
      <c r="R31483"/>
    </row>
    <row r="31484" spans="12:18" x14ac:dyDescent="0.25">
      <c r="L31484" t="s">
        <v>3702</v>
      </c>
      <c r="M31484" t="s">
        <v>28255</v>
      </c>
      <c r="N31484" t="s">
        <v>68738</v>
      </c>
      <c r="O31484" s="76" t="s">
        <v>4366</v>
      </c>
      <c r="P31484" s="82">
        <v>227</v>
      </c>
      <c r="Q31484" s="82" t="s">
        <v>90906</v>
      </c>
      <c r="R31484"/>
    </row>
    <row r="31485" spans="12:18" x14ac:dyDescent="0.25">
      <c r="L31485" t="s">
        <v>3702</v>
      </c>
      <c r="M31485" t="s">
        <v>31599</v>
      </c>
      <c r="N31485" t="s">
        <v>68739</v>
      </c>
      <c r="O31485" s="76" t="s">
        <v>4356</v>
      </c>
      <c r="P31485" s="82">
        <v>359</v>
      </c>
      <c r="Q31485" s="82" t="s">
        <v>90907</v>
      </c>
      <c r="R31485"/>
    </row>
    <row r="31486" spans="12:18" x14ac:dyDescent="0.25">
      <c r="L31486" t="s">
        <v>3702</v>
      </c>
      <c r="M31486" t="s">
        <v>31601</v>
      </c>
      <c r="N31486" t="s">
        <v>68740</v>
      </c>
      <c r="O31486" s="76" t="s">
        <v>4366</v>
      </c>
      <c r="P31486" s="82">
        <v>219</v>
      </c>
      <c r="Q31486" s="82" t="s">
        <v>90908</v>
      </c>
      <c r="R31486"/>
    </row>
    <row r="31487" spans="12:18" x14ac:dyDescent="0.25">
      <c r="L31487" t="s">
        <v>3702</v>
      </c>
      <c r="M31487" t="s">
        <v>28594</v>
      </c>
      <c r="N31487" t="s">
        <v>68741</v>
      </c>
      <c r="O31487" s="76" t="s">
        <v>4356</v>
      </c>
      <c r="P31487" s="82">
        <v>385</v>
      </c>
      <c r="Q31487" s="82" t="s">
        <v>90910</v>
      </c>
      <c r="R31487"/>
    </row>
    <row r="31488" spans="12:18" x14ac:dyDescent="0.25">
      <c r="L31488" t="s">
        <v>3702</v>
      </c>
      <c r="M31488" t="s">
        <v>28596</v>
      </c>
      <c r="N31488" t="s">
        <v>68742</v>
      </c>
      <c r="O31488" s="76" t="s">
        <v>4366</v>
      </c>
      <c r="P31488" s="82">
        <v>111</v>
      </c>
      <c r="Q31488" s="82" t="s">
        <v>90911</v>
      </c>
      <c r="R31488"/>
    </row>
    <row r="31489" spans="12:18" x14ac:dyDescent="0.25">
      <c r="L31489" t="s">
        <v>3702</v>
      </c>
      <c r="M31489" t="s">
        <v>28591</v>
      </c>
      <c r="N31489" t="s">
        <v>68743</v>
      </c>
      <c r="O31489" s="76" t="s">
        <v>4366</v>
      </c>
      <c r="P31489" s="82">
        <v>137</v>
      </c>
      <c r="Q31489" s="82" t="s">
        <v>90909</v>
      </c>
      <c r="R31489"/>
    </row>
    <row r="31490" spans="12:18" x14ac:dyDescent="0.25">
      <c r="L31490" t="s">
        <v>3702</v>
      </c>
      <c r="M31490" t="s">
        <v>26104</v>
      </c>
      <c r="N31490" t="s">
        <v>68744</v>
      </c>
      <c r="O31490" s="76" t="s">
        <v>4356</v>
      </c>
      <c r="P31490" s="82">
        <v>442</v>
      </c>
      <c r="Q31490" s="82" t="s">
        <v>90912</v>
      </c>
      <c r="R31490"/>
    </row>
    <row r="31491" spans="12:18" x14ac:dyDescent="0.25">
      <c r="L31491" t="s">
        <v>3702</v>
      </c>
      <c r="M31491" t="s">
        <v>7653</v>
      </c>
      <c r="N31491" t="s">
        <v>68745</v>
      </c>
      <c r="O31491" s="76" t="s">
        <v>4366</v>
      </c>
      <c r="P31491" s="82">
        <v>141</v>
      </c>
      <c r="Q31491" s="82" t="s">
        <v>90913</v>
      </c>
      <c r="R31491"/>
    </row>
    <row r="31492" spans="12:18" x14ac:dyDescent="0.25">
      <c r="L31492" t="s">
        <v>3702</v>
      </c>
      <c r="M31492" t="s">
        <v>28600</v>
      </c>
      <c r="N31492" t="s">
        <v>68746</v>
      </c>
      <c r="O31492" s="76" t="s">
        <v>4356</v>
      </c>
      <c r="P31492" s="82">
        <v>397</v>
      </c>
      <c r="Q31492" s="82" t="s">
        <v>90914</v>
      </c>
      <c r="R31492"/>
    </row>
    <row r="31493" spans="12:18" x14ac:dyDescent="0.25">
      <c r="L31493" t="s">
        <v>3702</v>
      </c>
      <c r="M31493" t="s">
        <v>31602</v>
      </c>
      <c r="N31493" t="s">
        <v>68747</v>
      </c>
      <c r="O31493" s="76" t="s">
        <v>4356</v>
      </c>
      <c r="P31493" s="82">
        <v>621</v>
      </c>
      <c r="Q31493" s="82" t="s">
        <v>90916</v>
      </c>
      <c r="R31493"/>
    </row>
    <row r="31494" spans="12:18" x14ac:dyDescent="0.25">
      <c r="L31494" t="s">
        <v>3702</v>
      </c>
      <c r="M31494" t="s">
        <v>26105</v>
      </c>
      <c r="N31494" t="s">
        <v>68748</v>
      </c>
      <c r="O31494" s="76" t="s">
        <v>4366</v>
      </c>
      <c r="P31494" s="82">
        <v>86</v>
      </c>
      <c r="Q31494" s="82" t="s">
        <v>90917</v>
      </c>
      <c r="R31494"/>
    </row>
    <row r="31495" spans="12:18" x14ac:dyDescent="0.25">
      <c r="L31495" t="s">
        <v>3702</v>
      </c>
      <c r="M31495" t="s">
        <v>28260</v>
      </c>
      <c r="N31495" t="s">
        <v>68749</v>
      </c>
      <c r="O31495" s="76" t="s">
        <v>4356</v>
      </c>
      <c r="P31495" s="82">
        <v>1660</v>
      </c>
      <c r="Q31495" s="82" t="s">
        <v>90918</v>
      </c>
      <c r="R31495"/>
    </row>
    <row r="31496" spans="12:18" x14ac:dyDescent="0.25">
      <c r="L31496" t="s">
        <v>3702</v>
      </c>
      <c r="M31496" t="s">
        <v>31603</v>
      </c>
      <c r="N31496" t="s">
        <v>68750</v>
      </c>
      <c r="O31496" s="76" t="s">
        <v>4450</v>
      </c>
      <c r="P31496" s="82">
        <v>5621</v>
      </c>
      <c r="Q31496" s="82" t="s">
        <v>72645</v>
      </c>
      <c r="R31496"/>
    </row>
    <row r="31497" spans="12:18" x14ac:dyDescent="0.25">
      <c r="L31497" t="s">
        <v>3702</v>
      </c>
      <c r="M31497" t="s">
        <v>26106</v>
      </c>
      <c r="N31497" t="s">
        <v>68751</v>
      </c>
      <c r="O31497" s="76" t="s">
        <v>4356</v>
      </c>
      <c r="P31497" s="82">
        <v>271</v>
      </c>
      <c r="Q31497" s="82" t="s">
        <v>90919</v>
      </c>
      <c r="R31497"/>
    </row>
    <row r="31498" spans="12:18" x14ac:dyDescent="0.25">
      <c r="L31498" t="s">
        <v>3702</v>
      </c>
      <c r="M31498" t="s">
        <v>28262</v>
      </c>
      <c r="N31498" t="s">
        <v>68752</v>
      </c>
      <c r="O31498" s="76" t="s">
        <v>4366</v>
      </c>
      <c r="P31498" s="82">
        <v>77</v>
      </c>
      <c r="Q31498" s="82" t="s">
        <v>90920</v>
      </c>
      <c r="R31498"/>
    </row>
    <row r="31499" spans="12:18" x14ac:dyDescent="0.25">
      <c r="L31499" t="s">
        <v>3702</v>
      </c>
      <c r="M31499" t="s">
        <v>31124</v>
      </c>
      <c r="N31499" t="s">
        <v>68753</v>
      </c>
      <c r="O31499" s="76" t="s">
        <v>4366</v>
      </c>
      <c r="P31499" s="82">
        <v>281</v>
      </c>
      <c r="Q31499" s="82" t="s">
        <v>90921</v>
      </c>
      <c r="R31499"/>
    </row>
    <row r="31500" spans="12:18" x14ac:dyDescent="0.25">
      <c r="L31500" t="s">
        <v>3702</v>
      </c>
      <c r="M31500" t="s">
        <v>31605</v>
      </c>
      <c r="N31500" t="s">
        <v>68754</v>
      </c>
      <c r="O31500" s="76" t="s">
        <v>4366</v>
      </c>
      <c r="P31500" s="82">
        <v>200</v>
      </c>
      <c r="Q31500" s="82" t="s">
        <v>90922</v>
      </c>
      <c r="R31500"/>
    </row>
    <row r="31501" spans="12:18" x14ac:dyDescent="0.25">
      <c r="L31501" t="s">
        <v>3702</v>
      </c>
      <c r="M31501" t="s">
        <v>31606</v>
      </c>
      <c r="N31501" t="s">
        <v>68755</v>
      </c>
      <c r="O31501" s="76" t="s">
        <v>4356</v>
      </c>
      <c r="P31501" s="82">
        <v>534</v>
      </c>
      <c r="Q31501" s="82" t="s">
        <v>90923</v>
      </c>
      <c r="R31501"/>
    </row>
    <row r="31502" spans="12:18" x14ac:dyDescent="0.25">
      <c r="L31502" t="s">
        <v>3702</v>
      </c>
      <c r="M31502" t="s">
        <v>31125</v>
      </c>
      <c r="N31502" t="s">
        <v>68756</v>
      </c>
      <c r="O31502" s="76" t="s">
        <v>4366</v>
      </c>
      <c r="P31502" s="82">
        <v>156</v>
      </c>
      <c r="Q31502" s="82" t="s">
        <v>90924</v>
      </c>
      <c r="R31502"/>
    </row>
    <row r="31503" spans="12:18" x14ac:dyDescent="0.25">
      <c r="L31503" t="s">
        <v>3702</v>
      </c>
      <c r="M31503" t="s">
        <v>12195</v>
      </c>
      <c r="N31503" t="s">
        <v>68757</v>
      </c>
      <c r="O31503" s="76" t="s">
        <v>4366</v>
      </c>
      <c r="P31503" s="82">
        <v>127</v>
      </c>
      <c r="Q31503" s="82" t="s">
        <v>90925</v>
      </c>
      <c r="R31503"/>
    </row>
    <row r="31504" spans="12:18" x14ac:dyDescent="0.25">
      <c r="L31504" t="s">
        <v>3702</v>
      </c>
      <c r="M31504" t="s">
        <v>31607</v>
      </c>
      <c r="N31504" t="s">
        <v>68758</v>
      </c>
      <c r="O31504" s="76" t="s">
        <v>4356</v>
      </c>
      <c r="P31504" s="82">
        <v>624</v>
      </c>
      <c r="Q31504" s="82" t="s">
        <v>90926</v>
      </c>
      <c r="R31504"/>
    </row>
    <row r="31505" spans="12:18" x14ac:dyDescent="0.25">
      <c r="L31505" t="s">
        <v>3702</v>
      </c>
      <c r="M31505" t="s">
        <v>31609</v>
      </c>
      <c r="N31505" t="s">
        <v>68759</v>
      </c>
      <c r="O31505" s="76" t="s">
        <v>4366</v>
      </c>
      <c r="P31505" s="82">
        <v>299</v>
      </c>
      <c r="Q31505" s="82" t="s">
        <v>90927</v>
      </c>
      <c r="R31505"/>
    </row>
    <row r="31506" spans="12:18" x14ac:dyDescent="0.25">
      <c r="L31506" t="s">
        <v>3702</v>
      </c>
      <c r="M31506" t="s">
        <v>31611</v>
      </c>
      <c r="N31506" t="s">
        <v>68760</v>
      </c>
      <c r="O31506" s="76" t="s">
        <v>4356</v>
      </c>
      <c r="P31506" s="82">
        <v>516</v>
      </c>
      <c r="Q31506" s="82" t="s">
        <v>90928</v>
      </c>
      <c r="R31506"/>
    </row>
    <row r="31507" spans="12:18" x14ac:dyDescent="0.25">
      <c r="L31507" t="s">
        <v>3702</v>
      </c>
      <c r="M31507" t="s">
        <v>28264</v>
      </c>
      <c r="N31507" t="s">
        <v>68761</v>
      </c>
      <c r="O31507" s="76" t="s">
        <v>4366</v>
      </c>
      <c r="P31507" s="82">
        <v>274</v>
      </c>
      <c r="Q31507" s="82" t="s">
        <v>90929</v>
      </c>
      <c r="R31507"/>
    </row>
    <row r="31508" spans="12:18" x14ac:dyDescent="0.25">
      <c r="L31508" t="s">
        <v>3702</v>
      </c>
      <c r="M31508" t="s">
        <v>31126</v>
      </c>
      <c r="N31508" t="s">
        <v>68762</v>
      </c>
      <c r="O31508" s="76" t="s">
        <v>4366</v>
      </c>
      <c r="P31508" s="82">
        <v>106</v>
      </c>
      <c r="Q31508" s="82" t="s">
        <v>90930</v>
      </c>
      <c r="R31508"/>
    </row>
    <row r="31509" spans="12:18" x14ac:dyDescent="0.25">
      <c r="L31509" t="s">
        <v>3702</v>
      </c>
      <c r="M31509" t="s">
        <v>26107</v>
      </c>
      <c r="N31509" t="s">
        <v>68763</v>
      </c>
      <c r="O31509" s="76" t="s">
        <v>4366</v>
      </c>
      <c r="P31509" s="82">
        <v>192</v>
      </c>
      <c r="Q31509" s="82" t="s">
        <v>90931</v>
      </c>
      <c r="R31509"/>
    </row>
    <row r="31510" spans="12:18" x14ac:dyDescent="0.25">
      <c r="L31510" t="s">
        <v>3702</v>
      </c>
      <c r="M31510" t="s">
        <v>31128</v>
      </c>
      <c r="N31510" t="s">
        <v>68764</v>
      </c>
      <c r="O31510" s="76" t="s">
        <v>4366</v>
      </c>
      <c r="P31510" s="82">
        <v>78</v>
      </c>
      <c r="Q31510" s="82" t="s">
        <v>90932</v>
      </c>
      <c r="R31510"/>
    </row>
    <row r="31511" spans="12:18" x14ac:dyDescent="0.25">
      <c r="L31511" t="s">
        <v>3702</v>
      </c>
      <c r="M31511" t="s">
        <v>31130</v>
      </c>
      <c r="N31511" t="s">
        <v>68765</v>
      </c>
      <c r="O31511" s="76" t="s">
        <v>4356</v>
      </c>
      <c r="P31511" s="82">
        <v>1239</v>
      </c>
      <c r="Q31511" s="82" t="s">
        <v>90934</v>
      </c>
      <c r="R31511"/>
    </row>
    <row r="31512" spans="12:18" x14ac:dyDescent="0.25">
      <c r="L31512" t="s">
        <v>3702</v>
      </c>
      <c r="M31512" t="s">
        <v>28265</v>
      </c>
      <c r="N31512" t="s">
        <v>68766</v>
      </c>
      <c r="O31512" s="76" t="s">
        <v>4356</v>
      </c>
      <c r="P31512" s="82">
        <v>53</v>
      </c>
      <c r="Q31512" s="82" t="s">
        <v>90935</v>
      </c>
      <c r="R31512"/>
    </row>
    <row r="31513" spans="12:18" x14ac:dyDescent="0.25">
      <c r="L31513" t="s">
        <v>3702</v>
      </c>
      <c r="M31513" t="s">
        <v>28605</v>
      </c>
      <c r="N31513" t="s">
        <v>68767</v>
      </c>
      <c r="O31513" s="76" t="s">
        <v>4356</v>
      </c>
      <c r="P31513" s="82">
        <v>599</v>
      </c>
      <c r="Q31513" s="82" t="s">
        <v>90936</v>
      </c>
      <c r="R31513"/>
    </row>
    <row r="31514" spans="12:18" x14ac:dyDescent="0.25">
      <c r="L31514" t="s">
        <v>3702</v>
      </c>
      <c r="M31514" t="s">
        <v>26110</v>
      </c>
      <c r="N31514" t="s">
        <v>68768</v>
      </c>
      <c r="O31514" s="76" t="s">
        <v>4356</v>
      </c>
      <c r="P31514" s="82">
        <v>113</v>
      </c>
      <c r="Q31514" s="82" t="s">
        <v>90937</v>
      </c>
      <c r="R31514"/>
    </row>
    <row r="31515" spans="12:18" x14ac:dyDescent="0.25">
      <c r="L31515" t="s">
        <v>3702</v>
      </c>
      <c r="M31515" t="s">
        <v>31613</v>
      </c>
      <c r="N31515" t="s">
        <v>68769</v>
      </c>
      <c r="O31515" s="76" t="s">
        <v>4356</v>
      </c>
      <c r="P31515" s="82">
        <v>825</v>
      </c>
      <c r="Q31515" s="82" t="s">
        <v>90938</v>
      </c>
      <c r="R31515"/>
    </row>
    <row r="31516" spans="12:18" x14ac:dyDescent="0.25">
      <c r="L31516" t="s">
        <v>3702</v>
      </c>
      <c r="M31516" t="s">
        <v>31615</v>
      </c>
      <c r="N31516" t="s">
        <v>68770</v>
      </c>
      <c r="O31516" s="76" t="s">
        <v>4366</v>
      </c>
      <c r="P31516" s="82">
        <v>178</v>
      </c>
      <c r="Q31516" s="82" t="s">
        <v>90939</v>
      </c>
      <c r="R31516"/>
    </row>
    <row r="31517" spans="12:18" x14ac:dyDescent="0.25">
      <c r="L31517" t="s">
        <v>3702</v>
      </c>
      <c r="M31517" t="s">
        <v>28267</v>
      </c>
      <c r="N31517" t="s">
        <v>68771</v>
      </c>
      <c r="O31517" s="76" t="s">
        <v>4366</v>
      </c>
      <c r="P31517" s="82">
        <v>122</v>
      </c>
      <c r="Q31517" s="82" t="s">
        <v>90940</v>
      </c>
      <c r="R31517"/>
    </row>
    <row r="31518" spans="12:18" x14ac:dyDescent="0.25">
      <c r="L31518" t="s">
        <v>3702</v>
      </c>
      <c r="M31518" t="s">
        <v>31133</v>
      </c>
      <c r="N31518" t="s">
        <v>68772</v>
      </c>
      <c r="O31518" s="76" t="s">
        <v>4366</v>
      </c>
      <c r="P31518" s="82">
        <v>141</v>
      </c>
      <c r="Q31518" s="82" t="s">
        <v>90941</v>
      </c>
      <c r="R31518"/>
    </row>
    <row r="31519" spans="12:18" x14ac:dyDescent="0.25">
      <c r="L31519" t="s">
        <v>3702</v>
      </c>
      <c r="M31519" t="s">
        <v>31135</v>
      </c>
      <c r="N31519" t="s">
        <v>68773</v>
      </c>
      <c r="O31519" s="76" t="s">
        <v>4366</v>
      </c>
      <c r="P31519" s="82">
        <v>200</v>
      </c>
      <c r="Q31519" s="82" t="s">
        <v>90942</v>
      </c>
      <c r="R31519"/>
    </row>
    <row r="31520" spans="12:18" x14ac:dyDescent="0.25">
      <c r="L31520" t="s">
        <v>3702</v>
      </c>
      <c r="M31520" t="s">
        <v>28269</v>
      </c>
      <c r="N31520" t="s">
        <v>68774</v>
      </c>
      <c r="O31520" s="76" t="s">
        <v>4356</v>
      </c>
      <c r="P31520" s="82">
        <v>188</v>
      </c>
      <c r="Q31520" s="82" t="s">
        <v>90943</v>
      </c>
      <c r="R31520"/>
    </row>
    <row r="31521" spans="12:18" x14ac:dyDescent="0.25">
      <c r="L31521" t="s">
        <v>3702</v>
      </c>
      <c r="M31521" t="s">
        <v>28270</v>
      </c>
      <c r="N31521" t="s">
        <v>68775</v>
      </c>
      <c r="O31521" s="76" t="s">
        <v>4356</v>
      </c>
      <c r="P31521" s="82">
        <v>422</v>
      </c>
      <c r="Q31521" s="82" t="s">
        <v>90944</v>
      </c>
      <c r="R31521"/>
    </row>
    <row r="31522" spans="12:18" x14ac:dyDescent="0.25">
      <c r="L31522" t="s">
        <v>3702</v>
      </c>
      <c r="M31522" t="s">
        <v>31137</v>
      </c>
      <c r="N31522" t="s">
        <v>68776</v>
      </c>
      <c r="O31522" s="76" t="s">
        <v>4356</v>
      </c>
      <c r="P31522" s="82">
        <v>503</v>
      </c>
      <c r="Q31522" s="82" t="s">
        <v>90945</v>
      </c>
      <c r="R31522"/>
    </row>
    <row r="31523" spans="12:18" x14ac:dyDescent="0.25">
      <c r="L31523" t="s">
        <v>3702</v>
      </c>
      <c r="M31523" t="s">
        <v>31139</v>
      </c>
      <c r="N31523" t="s">
        <v>68777</v>
      </c>
      <c r="O31523" s="76" t="s">
        <v>4356</v>
      </c>
      <c r="P31523" s="82">
        <v>180</v>
      </c>
      <c r="Q31523" s="82" t="s">
        <v>90946</v>
      </c>
      <c r="R31523"/>
    </row>
    <row r="31524" spans="12:18" x14ac:dyDescent="0.25">
      <c r="L31524" t="s">
        <v>3702</v>
      </c>
      <c r="M31524" t="s">
        <v>28241</v>
      </c>
      <c r="N31524" t="s">
        <v>68778</v>
      </c>
      <c r="O31524" s="76" t="s">
        <v>4366</v>
      </c>
      <c r="P31524" s="82">
        <v>197</v>
      </c>
      <c r="Q31524" s="82" t="s">
        <v>90947</v>
      </c>
      <c r="R31524"/>
    </row>
    <row r="31525" spans="12:18" x14ac:dyDescent="0.25">
      <c r="L31525" t="s">
        <v>3702</v>
      </c>
      <c r="M31525" t="s">
        <v>28608</v>
      </c>
      <c r="N31525" t="s">
        <v>68779</v>
      </c>
      <c r="O31525" s="76" t="s">
        <v>4374</v>
      </c>
      <c r="P31525" s="82">
        <v>1254</v>
      </c>
      <c r="Q31525" s="82" t="s">
        <v>90949</v>
      </c>
      <c r="R31525"/>
    </row>
    <row r="31526" spans="12:18" x14ac:dyDescent="0.25">
      <c r="L31526" t="s">
        <v>3702</v>
      </c>
      <c r="M31526" t="s">
        <v>31143</v>
      </c>
      <c r="N31526" t="s">
        <v>68780</v>
      </c>
      <c r="O31526" s="76" t="s">
        <v>4356</v>
      </c>
      <c r="P31526" s="82">
        <v>589</v>
      </c>
      <c r="Q31526" s="82" t="s">
        <v>90950</v>
      </c>
      <c r="R31526"/>
    </row>
    <row r="31527" spans="12:18" x14ac:dyDescent="0.25">
      <c r="L31527" t="s">
        <v>3702</v>
      </c>
      <c r="M31527" t="s">
        <v>27806</v>
      </c>
      <c r="N31527" t="s">
        <v>68781</v>
      </c>
      <c r="O31527" s="76" t="s">
        <v>4366</v>
      </c>
      <c r="P31527" s="82">
        <v>175</v>
      </c>
      <c r="Q31527" s="82" t="s">
        <v>90951</v>
      </c>
      <c r="R31527"/>
    </row>
    <row r="31528" spans="12:18" x14ac:dyDescent="0.25">
      <c r="L31528" t="s">
        <v>3702</v>
      </c>
      <c r="M31528" t="s">
        <v>31146</v>
      </c>
      <c r="N31528" t="s">
        <v>68782</v>
      </c>
      <c r="O31528" s="76" t="s">
        <v>4356</v>
      </c>
      <c r="P31528" s="82">
        <v>310</v>
      </c>
      <c r="Q31528" s="82" t="s">
        <v>90953</v>
      </c>
      <c r="R31528"/>
    </row>
    <row r="31529" spans="12:18" x14ac:dyDescent="0.25">
      <c r="L31529" t="s">
        <v>3702</v>
      </c>
      <c r="M31529" t="s">
        <v>26118</v>
      </c>
      <c r="N31529" t="s">
        <v>68783</v>
      </c>
      <c r="O31529" s="76" t="s">
        <v>4366</v>
      </c>
      <c r="P31529" s="82">
        <v>6</v>
      </c>
      <c r="Q31529" s="82" t="s">
        <v>90954</v>
      </c>
      <c r="R31529"/>
    </row>
    <row r="31530" spans="12:18" x14ac:dyDescent="0.25">
      <c r="L31530" t="s">
        <v>3702</v>
      </c>
      <c r="M31530" t="s">
        <v>31147</v>
      </c>
      <c r="N31530" t="s">
        <v>68784</v>
      </c>
      <c r="O31530" s="76" t="s">
        <v>4366</v>
      </c>
      <c r="P31530" s="82">
        <v>197</v>
      </c>
      <c r="Q31530" s="82" t="s">
        <v>90955</v>
      </c>
      <c r="R31530"/>
    </row>
    <row r="31531" spans="12:18" x14ac:dyDescent="0.25">
      <c r="L31531" t="s">
        <v>3702</v>
      </c>
      <c r="M31531" t="s">
        <v>31621</v>
      </c>
      <c r="N31531" t="s">
        <v>68785</v>
      </c>
      <c r="O31531" s="76" t="s">
        <v>4366</v>
      </c>
      <c r="P31531" s="82">
        <v>103</v>
      </c>
      <c r="Q31531" s="82" t="s">
        <v>90957</v>
      </c>
      <c r="R31531"/>
    </row>
    <row r="31532" spans="12:18" x14ac:dyDescent="0.25">
      <c r="L31532" t="s">
        <v>3702</v>
      </c>
      <c r="M31532" t="s">
        <v>31619</v>
      </c>
      <c r="N31532" t="s">
        <v>68786</v>
      </c>
      <c r="O31532" s="76" t="s">
        <v>4356</v>
      </c>
      <c r="P31532" s="82">
        <v>604</v>
      </c>
      <c r="Q31532" s="82" t="s">
        <v>90956</v>
      </c>
      <c r="R31532"/>
    </row>
    <row r="31533" spans="12:18" x14ac:dyDescent="0.25">
      <c r="L31533" t="s">
        <v>3702</v>
      </c>
      <c r="M31533" t="s">
        <v>26112</v>
      </c>
      <c r="N31533" t="s">
        <v>68787</v>
      </c>
      <c r="O31533" s="76" t="s">
        <v>4374</v>
      </c>
      <c r="P31533" s="82">
        <v>2825</v>
      </c>
      <c r="Q31533" s="82" t="s">
        <v>90958</v>
      </c>
      <c r="R31533"/>
    </row>
    <row r="31534" spans="12:18" x14ac:dyDescent="0.25">
      <c r="L31534" t="s">
        <v>3702</v>
      </c>
      <c r="M31534" t="s">
        <v>26114</v>
      </c>
      <c r="N31534" t="s">
        <v>68788</v>
      </c>
      <c r="O31534" s="76" t="s">
        <v>4366</v>
      </c>
      <c r="P31534" s="82">
        <v>288</v>
      </c>
      <c r="Q31534" s="82" t="s">
        <v>90960</v>
      </c>
      <c r="R31534"/>
    </row>
    <row r="31535" spans="12:18" x14ac:dyDescent="0.25">
      <c r="L31535" t="s">
        <v>3702</v>
      </c>
      <c r="M31535" t="s">
        <v>31622</v>
      </c>
      <c r="N31535" t="s">
        <v>68789</v>
      </c>
      <c r="O31535" s="76" t="s">
        <v>4366</v>
      </c>
      <c r="P31535" s="82">
        <v>88</v>
      </c>
      <c r="Q31535" s="82" t="s">
        <v>90961</v>
      </c>
      <c r="R31535"/>
    </row>
    <row r="31536" spans="12:18" x14ac:dyDescent="0.25">
      <c r="L31536" t="s">
        <v>3702</v>
      </c>
      <c r="M31536" t="s">
        <v>26115</v>
      </c>
      <c r="N31536" t="s">
        <v>68790</v>
      </c>
      <c r="O31536" s="76" t="s">
        <v>4366</v>
      </c>
      <c r="P31536" s="82">
        <v>126</v>
      </c>
      <c r="Q31536" s="82" t="s">
        <v>90962</v>
      </c>
      <c r="R31536"/>
    </row>
    <row r="31537" spans="12:18" x14ac:dyDescent="0.25">
      <c r="L31537" t="s">
        <v>3702</v>
      </c>
      <c r="M31537" t="s">
        <v>28610</v>
      </c>
      <c r="N31537" t="s">
        <v>68791</v>
      </c>
      <c r="O31537" s="76" t="s">
        <v>4366</v>
      </c>
      <c r="P31537" s="82">
        <v>238</v>
      </c>
      <c r="Q31537" s="82" t="s">
        <v>90963</v>
      </c>
      <c r="R31537"/>
    </row>
    <row r="31538" spans="12:18" x14ac:dyDescent="0.25">
      <c r="L31538" t="s">
        <v>3702</v>
      </c>
      <c r="M31538" t="s">
        <v>28613</v>
      </c>
      <c r="N31538" t="s">
        <v>68792</v>
      </c>
      <c r="O31538" s="76" t="s">
        <v>4366</v>
      </c>
      <c r="P31538" s="82">
        <v>188</v>
      </c>
      <c r="Q31538" s="82" t="s">
        <v>90964</v>
      </c>
      <c r="R31538"/>
    </row>
    <row r="31539" spans="12:18" x14ac:dyDescent="0.25">
      <c r="L31539" t="s">
        <v>3702</v>
      </c>
      <c r="M31539" t="s">
        <v>26116</v>
      </c>
      <c r="N31539" t="s">
        <v>68793</v>
      </c>
      <c r="O31539" s="76" t="s">
        <v>4356</v>
      </c>
      <c r="P31539" s="82">
        <v>561</v>
      </c>
      <c r="Q31539" s="82" t="s">
        <v>90965</v>
      </c>
      <c r="R31539"/>
    </row>
    <row r="31540" spans="12:18" x14ac:dyDescent="0.25">
      <c r="L31540" t="s">
        <v>3702</v>
      </c>
      <c r="M31540" t="s">
        <v>28616</v>
      </c>
      <c r="N31540" t="s">
        <v>68794</v>
      </c>
      <c r="O31540" s="76" t="s">
        <v>4356</v>
      </c>
      <c r="P31540" s="82">
        <v>118</v>
      </c>
      <c r="Q31540" s="82" t="s">
        <v>90966</v>
      </c>
      <c r="R31540"/>
    </row>
    <row r="31541" spans="12:18" x14ac:dyDescent="0.25">
      <c r="L31541" t="s">
        <v>3702</v>
      </c>
      <c r="M31541" t="s">
        <v>28272</v>
      </c>
      <c r="N31541" t="s">
        <v>68795</v>
      </c>
      <c r="O31541" s="76" t="s">
        <v>4366</v>
      </c>
      <c r="P31541" s="82">
        <v>188</v>
      </c>
      <c r="Q31541" s="82" t="s">
        <v>90967</v>
      </c>
      <c r="R31541"/>
    </row>
    <row r="31542" spans="12:18" x14ac:dyDescent="0.25">
      <c r="L31542" t="s">
        <v>3702</v>
      </c>
      <c r="M31542" t="s">
        <v>28618</v>
      </c>
      <c r="N31542" t="s">
        <v>68796</v>
      </c>
      <c r="O31542" s="76" t="s">
        <v>4356</v>
      </c>
      <c r="P31542" s="82">
        <v>589</v>
      </c>
      <c r="Q31542" s="82" t="s">
        <v>90968</v>
      </c>
      <c r="R31542"/>
    </row>
    <row r="31543" spans="12:18" x14ac:dyDescent="0.25">
      <c r="L31543" t="s">
        <v>3702</v>
      </c>
      <c r="M31543" t="s">
        <v>28274</v>
      </c>
      <c r="N31543" t="s">
        <v>68797</v>
      </c>
      <c r="O31543" s="76" t="s">
        <v>4356</v>
      </c>
      <c r="P31543" s="82">
        <v>564</v>
      </c>
      <c r="Q31543" s="82" t="s">
        <v>90969</v>
      </c>
      <c r="R31543"/>
    </row>
    <row r="31544" spans="12:18" x14ac:dyDescent="0.25">
      <c r="L31544" t="s">
        <v>3702</v>
      </c>
      <c r="M31544" t="s">
        <v>31623</v>
      </c>
      <c r="N31544" t="s">
        <v>68798</v>
      </c>
      <c r="O31544" s="76" t="s">
        <v>4366</v>
      </c>
      <c r="P31544" s="82">
        <v>211</v>
      </c>
      <c r="Q31544" s="82" t="s">
        <v>90970</v>
      </c>
      <c r="R31544"/>
    </row>
    <row r="31545" spans="12:18" x14ac:dyDescent="0.25">
      <c r="L31545" t="s">
        <v>3702</v>
      </c>
      <c r="M31545" t="s">
        <v>28619</v>
      </c>
      <c r="N31545" t="s">
        <v>68799</v>
      </c>
      <c r="O31545" s="76" t="s">
        <v>4356</v>
      </c>
      <c r="P31545" s="82">
        <v>359</v>
      </c>
      <c r="Q31545" s="82" t="s">
        <v>90971</v>
      </c>
      <c r="R31545"/>
    </row>
    <row r="31546" spans="12:18" x14ac:dyDescent="0.25">
      <c r="L31546" t="s">
        <v>3702</v>
      </c>
      <c r="M31546" t="s">
        <v>31149</v>
      </c>
      <c r="N31546" t="s">
        <v>68800</v>
      </c>
      <c r="O31546" s="76" t="s">
        <v>4356</v>
      </c>
      <c r="P31546" s="82">
        <v>664</v>
      </c>
      <c r="Q31546" s="82" t="s">
        <v>90972</v>
      </c>
      <c r="R31546"/>
    </row>
    <row r="31547" spans="12:18" x14ac:dyDescent="0.25">
      <c r="L31547" t="s">
        <v>3702</v>
      </c>
      <c r="M31547" t="s">
        <v>31151</v>
      </c>
      <c r="N31547" t="s">
        <v>68801</v>
      </c>
      <c r="O31547" s="76" t="s">
        <v>4366</v>
      </c>
      <c r="P31547" s="82">
        <v>144</v>
      </c>
      <c r="Q31547" s="82" t="s">
        <v>90973</v>
      </c>
      <c r="R31547"/>
    </row>
    <row r="31548" spans="12:18" x14ac:dyDescent="0.25">
      <c r="L31548" t="s">
        <v>3702</v>
      </c>
      <c r="M31548" t="s">
        <v>31625</v>
      </c>
      <c r="N31548" t="s">
        <v>68802</v>
      </c>
      <c r="O31548" s="76" t="s">
        <v>4356</v>
      </c>
      <c r="P31548" s="82">
        <v>1201</v>
      </c>
      <c r="Q31548" s="82" t="s">
        <v>90974</v>
      </c>
      <c r="R31548"/>
    </row>
    <row r="31549" spans="12:18" x14ac:dyDescent="0.25">
      <c r="L31549" t="s">
        <v>3702</v>
      </c>
      <c r="M31549" t="s">
        <v>31627</v>
      </c>
      <c r="N31549" t="s">
        <v>68803</v>
      </c>
      <c r="O31549" s="76" t="s">
        <v>4356</v>
      </c>
      <c r="P31549" s="82">
        <v>322</v>
      </c>
      <c r="Q31549" s="82" t="s">
        <v>90975</v>
      </c>
      <c r="R31549"/>
    </row>
    <row r="31550" spans="12:18" x14ac:dyDescent="0.25">
      <c r="L31550" t="s">
        <v>3702</v>
      </c>
      <c r="M31550" t="s">
        <v>31153</v>
      </c>
      <c r="N31550" t="s">
        <v>68804</v>
      </c>
      <c r="O31550" s="76" t="s">
        <v>4356</v>
      </c>
      <c r="P31550" s="82">
        <v>958</v>
      </c>
      <c r="Q31550" s="82" t="s">
        <v>90976</v>
      </c>
      <c r="R31550"/>
    </row>
    <row r="31551" spans="12:18" x14ac:dyDescent="0.25">
      <c r="L31551" t="s">
        <v>3702</v>
      </c>
      <c r="M31551" t="s">
        <v>26117</v>
      </c>
      <c r="N31551" t="s">
        <v>68805</v>
      </c>
      <c r="O31551" s="76" t="s">
        <v>4356</v>
      </c>
      <c r="P31551" s="82">
        <v>643</v>
      </c>
      <c r="Q31551" s="82" t="s">
        <v>90977</v>
      </c>
      <c r="R31551"/>
    </row>
    <row r="31552" spans="12:18" x14ac:dyDescent="0.25">
      <c r="L31552" t="s">
        <v>3702</v>
      </c>
      <c r="M31552" t="s">
        <v>28277</v>
      </c>
      <c r="N31552" t="s">
        <v>68806</v>
      </c>
      <c r="O31552" s="76" t="s">
        <v>4356</v>
      </c>
      <c r="P31552" s="82">
        <v>558</v>
      </c>
      <c r="Q31552" s="82" t="s">
        <v>90978</v>
      </c>
      <c r="R31552"/>
    </row>
    <row r="31553" spans="12:18" x14ac:dyDescent="0.25">
      <c r="L31553" t="s">
        <v>3702</v>
      </c>
      <c r="M31553" t="s">
        <v>31156</v>
      </c>
      <c r="N31553" t="s">
        <v>68807</v>
      </c>
      <c r="O31553" s="76" t="s">
        <v>4366</v>
      </c>
      <c r="P31553" s="82">
        <v>227</v>
      </c>
      <c r="Q31553" s="82" t="s">
        <v>90980</v>
      </c>
      <c r="R31553"/>
    </row>
    <row r="31554" spans="12:18" x14ac:dyDescent="0.25">
      <c r="L31554" t="s">
        <v>3702</v>
      </c>
      <c r="M31554" t="s">
        <v>28620</v>
      </c>
      <c r="N31554" t="s">
        <v>68808</v>
      </c>
      <c r="O31554" s="76" t="s">
        <v>4366</v>
      </c>
      <c r="P31554" s="82">
        <v>145</v>
      </c>
      <c r="Q31554" s="82" t="s">
        <v>90981</v>
      </c>
      <c r="R31554"/>
    </row>
    <row r="31555" spans="12:18" x14ac:dyDescent="0.25">
      <c r="L31555" t="s">
        <v>3702</v>
      </c>
      <c r="M31555" t="s">
        <v>31158</v>
      </c>
      <c r="N31555" t="s">
        <v>68809</v>
      </c>
      <c r="O31555" s="76" t="s">
        <v>4366</v>
      </c>
      <c r="P31555" s="82">
        <v>214</v>
      </c>
      <c r="Q31555" s="82" t="s">
        <v>90982</v>
      </c>
      <c r="R31555"/>
    </row>
    <row r="31556" spans="12:18" x14ac:dyDescent="0.25">
      <c r="L31556" t="s">
        <v>3702</v>
      </c>
      <c r="M31556" t="s">
        <v>17727</v>
      </c>
      <c r="N31556" t="s">
        <v>68810</v>
      </c>
      <c r="O31556" s="76" t="s">
        <v>4374</v>
      </c>
      <c r="P31556" s="82">
        <v>6255</v>
      </c>
      <c r="Q31556" s="82" t="s">
        <v>90983</v>
      </c>
      <c r="R31556"/>
    </row>
    <row r="31557" spans="12:18" x14ac:dyDescent="0.25">
      <c r="L31557" t="s">
        <v>3702</v>
      </c>
      <c r="M31557" t="s">
        <v>26120</v>
      </c>
      <c r="N31557" t="s">
        <v>68811</v>
      </c>
      <c r="O31557" s="76" t="s">
        <v>4366</v>
      </c>
      <c r="P31557" s="82">
        <v>95</v>
      </c>
      <c r="Q31557" s="82" t="s">
        <v>90985</v>
      </c>
      <c r="R31557"/>
    </row>
    <row r="31558" spans="12:18" x14ac:dyDescent="0.25">
      <c r="L31558" t="s">
        <v>3702</v>
      </c>
      <c r="M31558" t="s">
        <v>26119</v>
      </c>
      <c r="N31558" t="s">
        <v>68812</v>
      </c>
      <c r="O31558" s="76" t="s">
        <v>4356</v>
      </c>
      <c r="P31558" s="82">
        <v>205</v>
      </c>
      <c r="Q31558" s="82" t="s">
        <v>90984</v>
      </c>
      <c r="R31558"/>
    </row>
    <row r="31559" spans="12:18" x14ac:dyDescent="0.25">
      <c r="L31559" t="s">
        <v>3702</v>
      </c>
      <c r="M31559" t="s">
        <v>26121</v>
      </c>
      <c r="N31559" t="s">
        <v>68813</v>
      </c>
      <c r="O31559" s="76" t="s">
        <v>4366</v>
      </c>
      <c r="P31559" s="82">
        <v>82</v>
      </c>
      <c r="Q31559" s="82" t="s">
        <v>90986</v>
      </c>
      <c r="R31559"/>
    </row>
    <row r="31560" spans="12:18" x14ac:dyDescent="0.25">
      <c r="L31560" t="s">
        <v>3702</v>
      </c>
      <c r="M31560" t="s">
        <v>26122</v>
      </c>
      <c r="N31560" t="s">
        <v>68814</v>
      </c>
      <c r="O31560" s="76" t="s">
        <v>4356</v>
      </c>
      <c r="P31560" s="82">
        <v>352</v>
      </c>
      <c r="Q31560" s="82" t="s">
        <v>90988</v>
      </c>
      <c r="R31560"/>
    </row>
    <row r="31561" spans="12:18" x14ac:dyDescent="0.25">
      <c r="L31561" t="s">
        <v>3702</v>
      </c>
      <c r="M31561" t="s">
        <v>11213</v>
      </c>
      <c r="N31561" t="s">
        <v>68815</v>
      </c>
      <c r="O31561" s="76" t="s">
        <v>4356</v>
      </c>
      <c r="P31561" s="82">
        <v>312</v>
      </c>
      <c r="Q31561" s="82" t="s">
        <v>90989</v>
      </c>
      <c r="R31561"/>
    </row>
    <row r="31562" spans="12:18" x14ac:dyDescent="0.25">
      <c r="L31562" t="s">
        <v>3702</v>
      </c>
      <c r="M31562" t="s">
        <v>28629</v>
      </c>
      <c r="N31562" t="s">
        <v>68816</v>
      </c>
      <c r="O31562" s="76" t="s">
        <v>4356</v>
      </c>
      <c r="P31562" s="82">
        <v>3980</v>
      </c>
      <c r="Q31562" s="82" t="s">
        <v>90990</v>
      </c>
      <c r="R31562"/>
    </row>
    <row r="31563" spans="12:18" x14ac:dyDescent="0.25">
      <c r="L31563" t="s">
        <v>3702</v>
      </c>
      <c r="M31563" t="s">
        <v>28279</v>
      </c>
      <c r="N31563" t="s">
        <v>68817</v>
      </c>
      <c r="O31563" s="76" t="s">
        <v>4356</v>
      </c>
      <c r="P31563" s="82">
        <v>518</v>
      </c>
      <c r="Q31563" s="82" t="s">
        <v>90991</v>
      </c>
      <c r="R31563"/>
    </row>
    <row r="31564" spans="12:18" x14ac:dyDescent="0.25">
      <c r="L31564" t="s">
        <v>3702</v>
      </c>
      <c r="M31564" t="s">
        <v>28281</v>
      </c>
      <c r="N31564" t="s">
        <v>68818</v>
      </c>
      <c r="O31564" s="76" t="s">
        <v>4356</v>
      </c>
      <c r="P31564" s="82">
        <v>371</v>
      </c>
      <c r="Q31564" s="82" t="s">
        <v>90992</v>
      </c>
      <c r="R31564"/>
    </row>
    <row r="31565" spans="12:18" x14ac:dyDescent="0.25">
      <c r="L31565" t="s">
        <v>3702</v>
      </c>
      <c r="M31565" t="s">
        <v>28283</v>
      </c>
      <c r="N31565" t="s">
        <v>68819</v>
      </c>
      <c r="O31565" s="76" t="s">
        <v>4366</v>
      </c>
      <c r="P31565" s="82">
        <v>406</v>
      </c>
      <c r="Q31565" s="82" t="s">
        <v>90993</v>
      </c>
      <c r="R31565"/>
    </row>
    <row r="31566" spans="12:18" x14ac:dyDescent="0.25">
      <c r="L31566" t="s">
        <v>3702</v>
      </c>
      <c r="M31566" t="s">
        <v>31631</v>
      </c>
      <c r="N31566" t="s">
        <v>68820</v>
      </c>
      <c r="O31566" s="76" t="s">
        <v>4366</v>
      </c>
      <c r="P31566" s="82">
        <v>93</v>
      </c>
      <c r="Q31566" s="82" t="s">
        <v>90994</v>
      </c>
      <c r="R31566"/>
    </row>
    <row r="31567" spans="12:18" x14ac:dyDescent="0.25">
      <c r="L31567" t="s">
        <v>3702</v>
      </c>
      <c r="M31567" t="s">
        <v>28631</v>
      </c>
      <c r="N31567" t="s">
        <v>68821</v>
      </c>
      <c r="O31567" s="76" t="s">
        <v>4366</v>
      </c>
      <c r="P31567" s="82">
        <v>86</v>
      </c>
      <c r="Q31567" s="82" t="s">
        <v>90995</v>
      </c>
      <c r="R31567"/>
    </row>
    <row r="31568" spans="12:18" x14ac:dyDescent="0.25">
      <c r="L31568" t="s">
        <v>3702</v>
      </c>
      <c r="M31568" t="s">
        <v>31161</v>
      </c>
      <c r="N31568" t="s">
        <v>68822</v>
      </c>
      <c r="O31568" s="76" t="s">
        <v>4356</v>
      </c>
      <c r="P31568" s="82">
        <v>317</v>
      </c>
      <c r="Q31568" s="82" t="s">
        <v>90996</v>
      </c>
      <c r="R31568"/>
    </row>
    <row r="31569" spans="12:18" x14ac:dyDescent="0.25">
      <c r="L31569" t="s">
        <v>3702</v>
      </c>
      <c r="M31569" t="s">
        <v>31163</v>
      </c>
      <c r="N31569" t="s">
        <v>68823</v>
      </c>
      <c r="O31569" s="76" t="s">
        <v>4356</v>
      </c>
      <c r="P31569" s="82">
        <v>181</v>
      </c>
      <c r="Q31569" s="82" t="s">
        <v>90997</v>
      </c>
      <c r="R31569"/>
    </row>
    <row r="31570" spans="12:18" x14ac:dyDescent="0.25">
      <c r="L31570" t="s">
        <v>3702</v>
      </c>
      <c r="M31570" t="s">
        <v>16822</v>
      </c>
      <c r="N31570" t="s">
        <v>68824</v>
      </c>
      <c r="O31570" s="76" t="s">
        <v>4356</v>
      </c>
      <c r="P31570" s="82">
        <v>716</v>
      </c>
      <c r="Q31570" s="82" t="s">
        <v>90998</v>
      </c>
      <c r="R31570"/>
    </row>
    <row r="31571" spans="12:18" x14ac:dyDescent="0.25">
      <c r="L31571" t="s">
        <v>3702</v>
      </c>
      <c r="M31571" t="s">
        <v>28285</v>
      </c>
      <c r="N31571" t="s">
        <v>68825</v>
      </c>
      <c r="O31571" s="76" t="s">
        <v>4356</v>
      </c>
      <c r="P31571" s="82">
        <v>831</v>
      </c>
      <c r="Q31571" s="82" t="s">
        <v>90999</v>
      </c>
      <c r="R31571"/>
    </row>
    <row r="31572" spans="12:18" x14ac:dyDescent="0.25">
      <c r="L31572" t="s">
        <v>3702</v>
      </c>
      <c r="M31572" t="s">
        <v>31165</v>
      </c>
      <c r="N31572" t="s">
        <v>68826</v>
      </c>
      <c r="O31572" s="76" t="s">
        <v>4356</v>
      </c>
      <c r="P31572" s="82">
        <v>248</v>
      </c>
      <c r="Q31572" s="82" t="s">
        <v>91000</v>
      </c>
      <c r="R31572"/>
    </row>
    <row r="31573" spans="12:18" x14ac:dyDescent="0.25">
      <c r="L31573" t="s">
        <v>3702</v>
      </c>
      <c r="M31573" t="s">
        <v>26123</v>
      </c>
      <c r="N31573" t="s">
        <v>68827</v>
      </c>
      <c r="O31573" s="76" t="s">
        <v>4356</v>
      </c>
      <c r="P31573" s="82">
        <v>987</v>
      </c>
      <c r="Q31573" s="82" t="s">
        <v>91001</v>
      </c>
      <c r="R31573"/>
    </row>
    <row r="31574" spans="12:18" x14ac:dyDescent="0.25">
      <c r="L31574" t="s">
        <v>3702</v>
      </c>
      <c r="M31574" t="s">
        <v>26124</v>
      </c>
      <c r="N31574" t="s">
        <v>68828</v>
      </c>
      <c r="O31574" s="76" t="s">
        <v>4356</v>
      </c>
      <c r="P31574" s="82">
        <v>289</v>
      </c>
      <c r="Q31574" s="82" t="s">
        <v>91002</v>
      </c>
      <c r="R31574"/>
    </row>
    <row r="31575" spans="12:18" x14ac:dyDescent="0.25">
      <c r="L31575" t="s">
        <v>3702</v>
      </c>
      <c r="M31575" t="s">
        <v>31169</v>
      </c>
      <c r="N31575" t="s">
        <v>68829</v>
      </c>
      <c r="O31575" s="76" t="s">
        <v>4356</v>
      </c>
      <c r="P31575" s="82">
        <v>1080</v>
      </c>
      <c r="Q31575" s="82" t="s">
        <v>91003</v>
      </c>
      <c r="R31575"/>
    </row>
    <row r="31576" spans="12:18" x14ac:dyDescent="0.25">
      <c r="L31576" t="s">
        <v>3702</v>
      </c>
      <c r="M31576" t="s">
        <v>28634</v>
      </c>
      <c r="N31576" t="s">
        <v>68830</v>
      </c>
      <c r="O31576" s="76" t="s">
        <v>4356</v>
      </c>
      <c r="P31576" s="82">
        <v>2339</v>
      </c>
      <c r="Q31576" s="82" t="s">
        <v>91004</v>
      </c>
      <c r="R31576"/>
    </row>
    <row r="31577" spans="12:18" x14ac:dyDescent="0.25">
      <c r="L31577" t="s">
        <v>3702</v>
      </c>
      <c r="M31577" t="s">
        <v>28287</v>
      </c>
      <c r="N31577" t="s">
        <v>68831</v>
      </c>
      <c r="O31577" s="76" t="s">
        <v>4366</v>
      </c>
      <c r="P31577" s="82">
        <v>156</v>
      </c>
      <c r="Q31577" s="82" t="s">
        <v>91005</v>
      </c>
      <c r="R31577"/>
    </row>
    <row r="31578" spans="12:18" x14ac:dyDescent="0.25">
      <c r="L31578" t="s">
        <v>3702</v>
      </c>
      <c r="M31578" t="s">
        <v>28636</v>
      </c>
      <c r="N31578" t="s">
        <v>68832</v>
      </c>
      <c r="O31578" s="76" t="s">
        <v>4356</v>
      </c>
      <c r="P31578" s="82">
        <v>81</v>
      </c>
      <c r="Q31578" s="82" t="s">
        <v>91006</v>
      </c>
      <c r="R31578"/>
    </row>
    <row r="31579" spans="12:18" x14ac:dyDescent="0.25">
      <c r="L31579" t="s">
        <v>3702</v>
      </c>
      <c r="M31579" t="s">
        <v>31633</v>
      </c>
      <c r="N31579" t="s">
        <v>68833</v>
      </c>
      <c r="O31579" s="76" t="s">
        <v>4356</v>
      </c>
      <c r="P31579" s="82">
        <v>361</v>
      </c>
      <c r="Q31579" s="82" t="s">
        <v>91007</v>
      </c>
      <c r="R31579"/>
    </row>
    <row r="31580" spans="12:18" x14ac:dyDescent="0.25">
      <c r="L31580" t="s">
        <v>3702</v>
      </c>
      <c r="M31580" t="s">
        <v>28289</v>
      </c>
      <c r="N31580" t="s">
        <v>68834</v>
      </c>
      <c r="O31580" s="76" t="s">
        <v>4356</v>
      </c>
      <c r="P31580" s="82">
        <v>323</v>
      </c>
      <c r="Q31580" s="82" t="s">
        <v>91009</v>
      </c>
      <c r="R31580"/>
    </row>
    <row r="31581" spans="12:18" x14ac:dyDescent="0.25">
      <c r="L31581" t="s">
        <v>3702</v>
      </c>
      <c r="M31581" t="s">
        <v>31635</v>
      </c>
      <c r="N31581" t="s">
        <v>68835</v>
      </c>
      <c r="O31581" s="76" t="s">
        <v>4366</v>
      </c>
      <c r="P31581" s="82">
        <v>96</v>
      </c>
      <c r="Q31581" s="82" t="s">
        <v>91008</v>
      </c>
      <c r="R31581"/>
    </row>
    <row r="31582" spans="12:18" x14ac:dyDescent="0.25">
      <c r="L31582" t="s">
        <v>3702</v>
      </c>
      <c r="M31582" t="s">
        <v>31170</v>
      </c>
      <c r="N31582" t="s">
        <v>68836</v>
      </c>
      <c r="O31582" s="76" t="s">
        <v>4356</v>
      </c>
      <c r="P31582" s="82">
        <v>153</v>
      </c>
      <c r="Q31582" s="82" t="s">
        <v>91010</v>
      </c>
      <c r="R31582"/>
    </row>
    <row r="31583" spans="12:18" x14ac:dyDescent="0.25">
      <c r="L31583" t="s">
        <v>3702</v>
      </c>
      <c r="M31583" t="s">
        <v>26125</v>
      </c>
      <c r="N31583" t="s">
        <v>68837</v>
      </c>
      <c r="O31583" s="76" t="s">
        <v>4356</v>
      </c>
      <c r="P31583" s="82">
        <v>521</v>
      </c>
      <c r="Q31583" s="82" t="s">
        <v>91011</v>
      </c>
      <c r="R31583"/>
    </row>
    <row r="31584" spans="12:18" x14ac:dyDescent="0.25">
      <c r="L31584" t="s">
        <v>3702</v>
      </c>
      <c r="M31584" t="s">
        <v>6504</v>
      </c>
      <c r="N31584" t="s">
        <v>68838</v>
      </c>
      <c r="O31584" s="76" t="s">
        <v>4366</v>
      </c>
      <c r="P31584" s="82">
        <v>222</v>
      </c>
      <c r="Q31584" s="82" t="s">
        <v>91014</v>
      </c>
      <c r="R31584"/>
    </row>
    <row r="31585" spans="12:18" x14ac:dyDescent="0.25">
      <c r="L31585" t="s">
        <v>3702</v>
      </c>
      <c r="M31585" t="s">
        <v>26127</v>
      </c>
      <c r="N31585" t="s">
        <v>68839</v>
      </c>
      <c r="O31585" s="76" t="s">
        <v>4356</v>
      </c>
      <c r="P31585" s="82">
        <v>853</v>
      </c>
      <c r="Q31585" s="82" t="s">
        <v>91015</v>
      </c>
      <c r="R31585"/>
    </row>
    <row r="31586" spans="12:18" x14ac:dyDescent="0.25">
      <c r="L31586" t="s">
        <v>3702</v>
      </c>
      <c r="M31586" t="s">
        <v>31173</v>
      </c>
      <c r="N31586" t="s">
        <v>68840</v>
      </c>
      <c r="O31586" s="76" t="s">
        <v>4356</v>
      </c>
      <c r="P31586" s="82">
        <v>1316</v>
      </c>
      <c r="Q31586" s="82" t="s">
        <v>91016</v>
      </c>
      <c r="R31586"/>
    </row>
    <row r="31587" spans="12:18" x14ac:dyDescent="0.25">
      <c r="L31587" t="s">
        <v>3702</v>
      </c>
      <c r="M31587" t="s">
        <v>28637</v>
      </c>
      <c r="N31587" t="s">
        <v>68841</v>
      </c>
      <c r="O31587" s="76" t="s">
        <v>4356</v>
      </c>
      <c r="P31587" s="82">
        <v>243</v>
      </c>
      <c r="Q31587" s="82" t="s">
        <v>91017</v>
      </c>
      <c r="R31587"/>
    </row>
    <row r="31588" spans="12:18" x14ac:dyDescent="0.25">
      <c r="L31588" t="s">
        <v>3702</v>
      </c>
      <c r="M31588" t="s">
        <v>28639</v>
      </c>
      <c r="N31588" t="s">
        <v>68842</v>
      </c>
      <c r="O31588" s="76" t="s">
        <v>4356</v>
      </c>
      <c r="P31588" s="82">
        <v>730</v>
      </c>
      <c r="Q31588" s="82" t="s">
        <v>91018</v>
      </c>
      <c r="R31588"/>
    </row>
    <row r="31589" spans="12:18" x14ac:dyDescent="0.25">
      <c r="L31589" t="s">
        <v>3702</v>
      </c>
      <c r="M31589" t="s">
        <v>31175</v>
      </c>
      <c r="N31589" t="s">
        <v>68843</v>
      </c>
      <c r="O31589" s="76" t="s">
        <v>4356</v>
      </c>
      <c r="P31589" s="82">
        <v>387</v>
      </c>
      <c r="Q31589" s="82" t="s">
        <v>91019</v>
      </c>
      <c r="R31589"/>
    </row>
    <row r="31590" spans="12:18" x14ac:dyDescent="0.25">
      <c r="L31590" t="s">
        <v>3702</v>
      </c>
      <c r="M31590" t="s">
        <v>28257</v>
      </c>
      <c r="N31590" t="s">
        <v>68844</v>
      </c>
      <c r="O31590" s="76" t="s">
        <v>4356</v>
      </c>
      <c r="P31590" s="82">
        <v>1205</v>
      </c>
      <c r="Q31590" s="82" t="s">
        <v>90915</v>
      </c>
      <c r="R31590"/>
    </row>
    <row r="31591" spans="12:18" x14ac:dyDescent="0.25">
      <c r="L31591" t="s">
        <v>3702</v>
      </c>
      <c r="M31591" t="s">
        <v>26128</v>
      </c>
      <c r="N31591" t="s">
        <v>68845</v>
      </c>
      <c r="O31591" s="76" t="s">
        <v>4356</v>
      </c>
      <c r="P31591" s="82">
        <v>127</v>
      </c>
      <c r="Q31591" s="82" t="s">
        <v>91020</v>
      </c>
      <c r="R31591"/>
    </row>
    <row r="31592" spans="12:18" x14ac:dyDescent="0.25">
      <c r="L31592" t="s">
        <v>3702</v>
      </c>
      <c r="M31592" t="s">
        <v>28291</v>
      </c>
      <c r="N31592" t="s">
        <v>68846</v>
      </c>
      <c r="O31592" s="76" t="s">
        <v>4356</v>
      </c>
      <c r="P31592" s="82">
        <v>317</v>
      </c>
      <c r="Q31592" s="82" t="s">
        <v>91021</v>
      </c>
      <c r="R31592"/>
    </row>
    <row r="31593" spans="12:18" x14ac:dyDescent="0.25">
      <c r="L31593" t="s">
        <v>3702</v>
      </c>
      <c r="M31593" t="s">
        <v>28641</v>
      </c>
      <c r="N31593" t="s">
        <v>68847</v>
      </c>
      <c r="O31593" s="76" t="s">
        <v>4366</v>
      </c>
      <c r="P31593" s="82">
        <v>74</v>
      </c>
      <c r="Q31593" s="82" t="s">
        <v>91022</v>
      </c>
      <c r="R31593"/>
    </row>
    <row r="31594" spans="12:18" x14ac:dyDescent="0.25">
      <c r="L31594" t="s">
        <v>3702</v>
      </c>
      <c r="M31594" t="s">
        <v>23050</v>
      </c>
      <c r="N31594" t="s">
        <v>68848</v>
      </c>
      <c r="O31594" s="76" t="s">
        <v>4366</v>
      </c>
      <c r="P31594" s="82">
        <v>217</v>
      </c>
      <c r="Q31594" s="82" t="s">
        <v>91023</v>
      </c>
      <c r="R31594"/>
    </row>
    <row r="31595" spans="12:18" x14ac:dyDescent="0.25">
      <c r="L31595" t="s">
        <v>3702</v>
      </c>
      <c r="M31595" t="s">
        <v>26129</v>
      </c>
      <c r="N31595" t="s">
        <v>68849</v>
      </c>
      <c r="O31595" s="76" t="s">
        <v>4356</v>
      </c>
      <c r="P31595" s="82">
        <v>1171</v>
      </c>
      <c r="Q31595" s="82" t="s">
        <v>91024</v>
      </c>
      <c r="R31595"/>
    </row>
    <row r="31596" spans="12:18" x14ac:dyDescent="0.25">
      <c r="L31596" t="s">
        <v>3702</v>
      </c>
      <c r="M31596" t="s">
        <v>28293</v>
      </c>
      <c r="N31596" t="s">
        <v>68850</v>
      </c>
      <c r="O31596" s="76" t="s">
        <v>4366</v>
      </c>
      <c r="P31596" s="82">
        <v>221</v>
      </c>
      <c r="Q31596" s="82" t="s">
        <v>91025</v>
      </c>
      <c r="R31596"/>
    </row>
    <row r="31597" spans="12:18" x14ac:dyDescent="0.25">
      <c r="L31597" t="s">
        <v>3702</v>
      </c>
      <c r="M31597" t="s">
        <v>31637</v>
      </c>
      <c r="N31597" t="s">
        <v>68851</v>
      </c>
      <c r="O31597" s="76" t="s">
        <v>4356</v>
      </c>
      <c r="P31597" s="82">
        <v>389</v>
      </c>
      <c r="Q31597" s="82" t="s">
        <v>91026</v>
      </c>
      <c r="R31597"/>
    </row>
    <row r="31598" spans="12:18" x14ac:dyDescent="0.25">
      <c r="L31598" t="s">
        <v>3702</v>
      </c>
      <c r="M31598" t="s">
        <v>31639</v>
      </c>
      <c r="N31598" t="s">
        <v>68852</v>
      </c>
      <c r="O31598" s="76" t="s">
        <v>4356</v>
      </c>
      <c r="P31598" s="82">
        <v>930</v>
      </c>
      <c r="Q31598" s="82" t="s">
        <v>91027</v>
      </c>
      <c r="R31598"/>
    </row>
    <row r="31599" spans="12:18" x14ac:dyDescent="0.25">
      <c r="L31599" t="s">
        <v>3702</v>
      </c>
      <c r="M31599" t="s">
        <v>31641</v>
      </c>
      <c r="N31599" t="s">
        <v>68853</v>
      </c>
      <c r="O31599" s="76" t="s">
        <v>4356</v>
      </c>
      <c r="P31599" s="82">
        <v>630</v>
      </c>
      <c r="Q31599" s="82" t="s">
        <v>91028</v>
      </c>
      <c r="R31599"/>
    </row>
    <row r="31600" spans="12:18" x14ac:dyDescent="0.25">
      <c r="L31600" t="s">
        <v>3702</v>
      </c>
      <c r="M31600" t="s">
        <v>31177</v>
      </c>
      <c r="N31600" t="s">
        <v>68854</v>
      </c>
      <c r="O31600" s="76" t="s">
        <v>4356</v>
      </c>
      <c r="P31600" s="82">
        <v>312</v>
      </c>
      <c r="Q31600" s="82" t="s">
        <v>91029</v>
      </c>
      <c r="R31600"/>
    </row>
    <row r="31601" spans="12:18" x14ac:dyDescent="0.25">
      <c r="L31601" t="s">
        <v>3702</v>
      </c>
      <c r="M31601" t="s">
        <v>31642</v>
      </c>
      <c r="N31601" t="s">
        <v>68855</v>
      </c>
      <c r="O31601" s="76" t="s">
        <v>4356</v>
      </c>
      <c r="P31601" s="82">
        <v>446</v>
      </c>
      <c r="Q31601" s="82" t="s">
        <v>91030</v>
      </c>
      <c r="R31601"/>
    </row>
    <row r="31602" spans="12:18" x14ac:dyDescent="0.25">
      <c r="L31602" t="s">
        <v>3702</v>
      </c>
      <c r="M31602" t="s">
        <v>28295</v>
      </c>
      <c r="N31602" t="s">
        <v>68856</v>
      </c>
      <c r="O31602" s="76" t="s">
        <v>4356</v>
      </c>
      <c r="P31602" s="82">
        <v>205</v>
      </c>
      <c r="Q31602" s="82" t="s">
        <v>91031</v>
      </c>
      <c r="R31602"/>
    </row>
    <row r="31603" spans="12:18" x14ac:dyDescent="0.25">
      <c r="L31603" t="s">
        <v>3702</v>
      </c>
      <c r="M31603" t="s">
        <v>28296</v>
      </c>
      <c r="N31603" t="s">
        <v>68857</v>
      </c>
      <c r="O31603" s="76" t="s">
        <v>4366</v>
      </c>
      <c r="P31603" s="82">
        <v>233</v>
      </c>
      <c r="Q31603" s="82" t="s">
        <v>91032</v>
      </c>
      <c r="R31603"/>
    </row>
    <row r="31604" spans="12:18" x14ac:dyDescent="0.25">
      <c r="L31604" t="s">
        <v>3702</v>
      </c>
      <c r="M31604" t="s">
        <v>28297</v>
      </c>
      <c r="N31604" t="s">
        <v>68858</v>
      </c>
      <c r="O31604" s="76" t="s">
        <v>4356</v>
      </c>
      <c r="P31604" s="82">
        <v>1069</v>
      </c>
      <c r="Q31604" s="82" t="s">
        <v>91033</v>
      </c>
      <c r="R31604"/>
    </row>
    <row r="31605" spans="12:18" x14ac:dyDescent="0.25">
      <c r="L31605" t="s">
        <v>3702</v>
      </c>
      <c r="M31605" t="s">
        <v>28298</v>
      </c>
      <c r="N31605" t="s">
        <v>68859</v>
      </c>
      <c r="O31605" s="76" t="s">
        <v>4356</v>
      </c>
      <c r="P31605" s="82">
        <v>735</v>
      </c>
      <c r="Q31605" s="82" t="s">
        <v>91034</v>
      </c>
      <c r="R31605"/>
    </row>
    <row r="31606" spans="12:18" x14ac:dyDescent="0.25">
      <c r="L31606" t="s">
        <v>3702</v>
      </c>
      <c r="M31606" t="s">
        <v>28644</v>
      </c>
      <c r="N31606" t="s">
        <v>68860</v>
      </c>
      <c r="O31606" s="76" t="s">
        <v>4374</v>
      </c>
      <c r="P31606" s="82">
        <v>7579</v>
      </c>
      <c r="Q31606" s="82" t="s">
        <v>91035</v>
      </c>
      <c r="R31606"/>
    </row>
    <row r="31607" spans="12:18" x14ac:dyDescent="0.25">
      <c r="L31607" t="s">
        <v>3702</v>
      </c>
      <c r="M31607" t="s">
        <v>28649</v>
      </c>
      <c r="N31607" t="s">
        <v>68861</v>
      </c>
      <c r="O31607" s="76" t="s">
        <v>4356</v>
      </c>
      <c r="P31607" s="82">
        <v>1337</v>
      </c>
      <c r="Q31607" s="82" t="s">
        <v>91037</v>
      </c>
      <c r="R31607"/>
    </row>
    <row r="31608" spans="12:18" x14ac:dyDescent="0.25">
      <c r="L31608" t="s">
        <v>3702</v>
      </c>
      <c r="M31608" t="s">
        <v>28300</v>
      </c>
      <c r="N31608" t="s">
        <v>68862</v>
      </c>
      <c r="O31608" s="76" t="s">
        <v>4366</v>
      </c>
      <c r="P31608" s="82">
        <v>363</v>
      </c>
      <c r="Q31608" s="82" t="s">
        <v>91038</v>
      </c>
      <c r="R31608"/>
    </row>
    <row r="31609" spans="12:18" x14ac:dyDescent="0.25">
      <c r="L31609" t="s">
        <v>3702</v>
      </c>
      <c r="M31609" t="s">
        <v>31646</v>
      </c>
      <c r="N31609" t="s">
        <v>68863</v>
      </c>
      <c r="O31609" s="76" t="s">
        <v>4366</v>
      </c>
      <c r="P31609" s="82">
        <v>280</v>
      </c>
      <c r="Q31609" s="82" t="s">
        <v>91039</v>
      </c>
      <c r="R31609"/>
    </row>
    <row r="31610" spans="12:18" x14ac:dyDescent="0.25">
      <c r="L31610" t="s">
        <v>3702</v>
      </c>
      <c r="M31610" t="s">
        <v>28301</v>
      </c>
      <c r="N31610" t="s">
        <v>68864</v>
      </c>
      <c r="O31610" s="76" t="s">
        <v>4366</v>
      </c>
      <c r="P31610" s="82">
        <v>281</v>
      </c>
      <c r="Q31610" s="82" t="s">
        <v>91041</v>
      </c>
      <c r="R31610"/>
    </row>
    <row r="31611" spans="12:18" x14ac:dyDescent="0.25">
      <c r="L31611" t="s">
        <v>3702</v>
      </c>
      <c r="M31611" t="s">
        <v>26131</v>
      </c>
      <c r="N31611" t="s">
        <v>68865</v>
      </c>
      <c r="O31611" s="76" t="s">
        <v>4356</v>
      </c>
      <c r="P31611" s="82">
        <v>878</v>
      </c>
      <c r="Q31611" s="82" t="s">
        <v>91042</v>
      </c>
      <c r="R31611"/>
    </row>
    <row r="31612" spans="12:18" x14ac:dyDescent="0.25">
      <c r="L31612" t="s">
        <v>3702</v>
      </c>
      <c r="M31612" t="s">
        <v>28652</v>
      </c>
      <c r="N31612" t="s">
        <v>68866</v>
      </c>
      <c r="O31612" s="76" t="s">
        <v>4366</v>
      </c>
      <c r="P31612" s="82">
        <v>121</v>
      </c>
      <c r="Q31612" s="82" t="s">
        <v>91044</v>
      </c>
      <c r="R31612"/>
    </row>
    <row r="31613" spans="12:18" x14ac:dyDescent="0.25">
      <c r="L31613" t="s">
        <v>3702</v>
      </c>
      <c r="M31613" t="s">
        <v>31183</v>
      </c>
      <c r="N31613" t="s">
        <v>68867</v>
      </c>
      <c r="O31613" s="76" t="s">
        <v>4356</v>
      </c>
      <c r="P31613" s="82">
        <v>2408</v>
      </c>
      <c r="Q31613" s="82" t="s">
        <v>91045</v>
      </c>
      <c r="R31613"/>
    </row>
    <row r="31614" spans="12:18" x14ac:dyDescent="0.25">
      <c r="L31614" t="s">
        <v>3702</v>
      </c>
      <c r="M31614" t="s">
        <v>31648</v>
      </c>
      <c r="N31614" t="s">
        <v>68868</v>
      </c>
      <c r="O31614" s="76" t="s">
        <v>4356</v>
      </c>
      <c r="P31614" s="82">
        <v>101</v>
      </c>
      <c r="Q31614" s="82" t="s">
        <v>91046</v>
      </c>
      <c r="R31614"/>
    </row>
    <row r="31615" spans="12:18" x14ac:dyDescent="0.25">
      <c r="L31615" t="s">
        <v>3702</v>
      </c>
      <c r="M31615" t="s">
        <v>28302</v>
      </c>
      <c r="N31615" t="s">
        <v>68869</v>
      </c>
      <c r="O31615" s="76" t="s">
        <v>4374</v>
      </c>
      <c r="P31615" s="82">
        <v>2467</v>
      </c>
      <c r="Q31615" s="82" t="s">
        <v>72645</v>
      </c>
      <c r="R31615"/>
    </row>
    <row r="31616" spans="12:18" x14ac:dyDescent="0.25">
      <c r="L31616" t="s">
        <v>3702</v>
      </c>
      <c r="M31616" t="s">
        <v>28304</v>
      </c>
      <c r="N31616" t="s">
        <v>68870</v>
      </c>
      <c r="O31616" s="76" t="s">
        <v>4356</v>
      </c>
      <c r="P31616" s="82">
        <v>840</v>
      </c>
      <c r="Q31616" s="82" t="s">
        <v>91048</v>
      </c>
      <c r="R31616"/>
    </row>
    <row r="31617" spans="12:18" x14ac:dyDescent="0.25">
      <c r="L31617" t="s">
        <v>3702</v>
      </c>
      <c r="M31617" t="s">
        <v>28306</v>
      </c>
      <c r="N31617" t="s">
        <v>68871</v>
      </c>
      <c r="O31617" s="76" t="s">
        <v>4356</v>
      </c>
      <c r="P31617" s="82">
        <v>1469</v>
      </c>
      <c r="Q31617" s="82" t="s">
        <v>91049</v>
      </c>
      <c r="R31617"/>
    </row>
    <row r="31618" spans="12:18" x14ac:dyDescent="0.25">
      <c r="L31618" t="s">
        <v>3702</v>
      </c>
      <c r="M31618" t="s">
        <v>31649</v>
      </c>
      <c r="N31618" t="s">
        <v>68872</v>
      </c>
      <c r="O31618" s="76" t="s">
        <v>4356</v>
      </c>
      <c r="P31618" s="82">
        <v>615</v>
      </c>
      <c r="Q31618" s="82" t="s">
        <v>91047</v>
      </c>
      <c r="R31618"/>
    </row>
    <row r="31619" spans="12:18" x14ac:dyDescent="0.25">
      <c r="L31619" t="s">
        <v>3702</v>
      </c>
      <c r="M31619" t="s">
        <v>28655</v>
      </c>
      <c r="N31619" t="s">
        <v>68873</v>
      </c>
      <c r="O31619" s="76" t="s">
        <v>4366</v>
      </c>
      <c r="P31619" s="82">
        <v>283</v>
      </c>
      <c r="Q31619" s="82" t="s">
        <v>91050</v>
      </c>
      <c r="R31619"/>
    </row>
    <row r="31620" spans="12:18" x14ac:dyDescent="0.25">
      <c r="L31620" t="s">
        <v>3702</v>
      </c>
      <c r="M31620" t="s">
        <v>28658</v>
      </c>
      <c r="N31620" t="s">
        <v>68874</v>
      </c>
      <c r="O31620" s="76" t="s">
        <v>4356</v>
      </c>
      <c r="P31620" s="82">
        <v>103</v>
      </c>
      <c r="Q31620" s="82" t="s">
        <v>91051</v>
      </c>
      <c r="R31620"/>
    </row>
    <row r="31621" spans="12:18" x14ac:dyDescent="0.25">
      <c r="L31621" t="s">
        <v>3702</v>
      </c>
      <c r="M31621" t="s">
        <v>28660</v>
      </c>
      <c r="N31621" t="s">
        <v>68875</v>
      </c>
      <c r="O31621" s="76" t="s">
        <v>4356</v>
      </c>
      <c r="P31621" s="82">
        <v>1211</v>
      </c>
      <c r="Q31621" s="82" t="s">
        <v>91052</v>
      </c>
      <c r="R31621"/>
    </row>
    <row r="31622" spans="12:18" x14ac:dyDescent="0.25">
      <c r="L31622" t="s">
        <v>3702</v>
      </c>
      <c r="M31622" t="s">
        <v>31651</v>
      </c>
      <c r="N31622" t="s">
        <v>68876</v>
      </c>
      <c r="O31622" s="76" t="s">
        <v>4366</v>
      </c>
      <c r="P31622" s="82">
        <v>266</v>
      </c>
      <c r="Q31622" s="82" t="s">
        <v>91053</v>
      </c>
      <c r="R31622"/>
    </row>
    <row r="31623" spans="12:18" x14ac:dyDescent="0.25">
      <c r="L31623" t="s">
        <v>3702</v>
      </c>
      <c r="M31623" t="s">
        <v>26132</v>
      </c>
      <c r="N31623" t="s">
        <v>68877</v>
      </c>
      <c r="O31623" s="76" t="s">
        <v>4356</v>
      </c>
      <c r="P31623" s="82">
        <v>314</v>
      </c>
      <c r="Q31623" s="82" t="s">
        <v>91054</v>
      </c>
      <c r="R31623"/>
    </row>
    <row r="31624" spans="12:18" x14ac:dyDescent="0.25">
      <c r="L31624" t="s">
        <v>3702</v>
      </c>
      <c r="M31624" t="s">
        <v>26133</v>
      </c>
      <c r="N31624" t="s">
        <v>68878</v>
      </c>
      <c r="O31624" s="76" t="s">
        <v>4356</v>
      </c>
      <c r="P31624" s="82">
        <v>552</v>
      </c>
      <c r="Q31624" s="82" t="s">
        <v>91055</v>
      </c>
      <c r="R31624"/>
    </row>
    <row r="31625" spans="12:18" x14ac:dyDescent="0.25">
      <c r="L31625" t="s">
        <v>3702</v>
      </c>
      <c r="M31625" t="s">
        <v>31185</v>
      </c>
      <c r="N31625" t="s">
        <v>68879</v>
      </c>
      <c r="O31625" s="76" t="s">
        <v>4356</v>
      </c>
      <c r="P31625" s="82">
        <v>695</v>
      </c>
      <c r="Q31625" s="82" t="s">
        <v>91056</v>
      </c>
      <c r="R31625"/>
    </row>
    <row r="31626" spans="12:18" x14ac:dyDescent="0.25">
      <c r="L31626" t="s">
        <v>3702</v>
      </c>
      <c r="M31626" t="s">
        <v>28662</v>
      </c>
      <c r="N31626" t="s">
        <v>68880</v>
      </c>
      <c r="O31626" s="76" t="s">
        <v>4356</v>
      </c>
      <c r="P31626" s="82">
        <v>555</v>
      </c>
      <c r="Q31626" s="82" t="s">
        <v>91057</v>
      </c>
      <c r="R31626"/>
    </row>
    <row r="31627" spans="12:18" x14ac:dyDescent="0.25">
      <c r="L31627" t="s">
        <v>3702</v>
      </c>
      <c r="M31627" t="s">
        <v>28665</v>
      </c>
      <c r="N31627" t="s">
        <v>68881</v>
      </c>
      <c r="O31627" s="76" t="s">
        <v>4356</v>
      </c>
      <c r="P31627" s="82">
        <v>87</v>
      </c>
      <c r="Q31627" s="82" t="s">
        <v>91058</v>
      </c>
      <c r="R31627"/>
    </row>
    <row r="31628" spans="12:18" x14ac:dyDescent="0.25">
      <c r="L31628" t="s">
        <v>3702</v>
      </c>
      <c r="M31628" t="s">
        <v>31653</v>
      </c>
      <c r="N31628" t="s">
        <v>68882</v>
      </c>
      <c r="O31628" s="76" t="s">
        <v>4356</v>
      </c>
      <c r="P31628" s="82">
        <v>298</v>
      </c>
      <c r="Q31628" s="82" t="s">
        <v>91059</v>
      </c>
      <c r="R31628"/>
    </row>
    <row r="31629" spans="12:18" x14ac:dyDescent="0.25">
      <c r="L31629" t="s">
        <v>3702</v>
      </c>
      <c r="M31629" t="s">
        <v>31187</v>
      </c>
      <c r="N31629" t="s">
        <v>68883</v>
      </c>
      <c r="O31629" s="76" t="s">
        <v>4366</v>
      </c>
      <c r="P31629" s="82">
        <v>120</v>
      </c>
      <c r="Q31629" s="82" t="s">
        <v>91060</v>
      </c>
      <c r="R31629"/>
    </row>
    <row r="31630" spans="12:18" x14ac:dyDescent="0.25">
      <c r="L31630" t="s">
        <v>3702</v>
      </c>
      <c r="M31630" t="s">
        <v>26134</v>
      </c>
      <c r="N31630" t="s">
        <v>68884</v>
      </c>
      <c r="O31630" s="76" t="s">
        <v>4356</v>
      </c>
      <c r="P31630" s="82">
        <v>1396</v>
      </c>
      <c r="Q31630" s="82" t="s">
        <v>91061</v>
      </c>
      <c r="R31630"/>
    </row>
    <row r="31631" spans="12:18" x14ac:dyDescent="0.25">
      <c r="L31631" t="s">
        <v>3702</v>
      </c>
      <c r="M31631" t="s">
        <v>26135</v>
      </c>
      <c r="N31631" t="s">
        <v>68885</v>
      </c>
      <c r="O31631" s="76" t="s">
        <v>4356</v>
      </c>
      <c r="P31631" s="82">
        <v>648</v>
      </c>
      <c r="Q31631" s="82" t="s">
        <v>91062</v>
      </c>
      <c r="R31631"/>
    </row>
    <row r="31632" spans="12:18" x14ac:dyDescent="0.25">
      <c r="L31632" t="s">
        <v>3702</v>
      </c>
      <c r="M31632" t="s">
        <v>28308</v>
      </c>
      <c r="N31632" t="s">
        <v>68886</v>
      </c>
      <c r="O31632" s="76" t="s">
        <v>4356</v>
      </c>
      <c r="P31632" s="82">
        <v>564</v>
      </c>
      <c r="Q31632" s="82" t="s">
        <v>91065</v>
      </c>
      <c r="R31632"/>
    </row>
    <row r="31633" spans="12:18" x14ac:dyDescent="0.25">
      <c r="L31633" t="s">
        <v>3702</v>
      </c>
      <c r="M31633" t="s">
        <v>26136</v>
      </c>
      <c r="N31633" t="s">
        <v>68887</v>
      </c>
      <c r="O31633" s="76" t="s">
        <v>4356</v>
      </c>
      <c r="P31633" s="82">
        <v>441</v>
      </c>
      <c r="Q31633" s="82" t="s">
        <v>91066</v>
      </c>
      <c r="R31633"/>
    </row>
    <row r="31634" spans="12:18" x14ac:dyDescent="0.25">
      <c r="L31634" t="s">
        <v>3702</v>
      </c>
      <c r="M31634" t="s">
        <v>31189</v>
      </c>
      <c r="N31634" t="s">
        <v>68888</v>
      </c>
      <c r="O31634" s="76" t="s">
        <v>4356</v>
      </c>
      <c r="P31634" s="82">
        <v>1102</v>
      </c>
      <c r="Q31634" s="82" t="s">
        <v>91067</v>
      </c>
      <c r="R31634"/>
    </row>
    <row r="31635" spans="12:18" x14ac:dyDescent="0.25">
      <c r="L31635" t="s">
        <v>3702</v>
      </c>
      <c r="M31635" t="s">
        <v>28310</v>
      </c>
      <c r="N31635" t="s">
        <v>68889</v>
      </c>
      <c r="O31635" s="76" t="s">
        <v>4356</v>
      </c>
      <c r="P31635" s="82">
        <v>325</v>
      </c>
      <c r="Q31635" s="82" t="s">
        <v>91068</v>
      </c>
      <c r="R31635"/>
    </row>
    <row r="31636" spans="12:18" x14ac:dyDescent="0.25">
      <c r="L31636" t="s">
        <v>3702</v>
      </c>
      <c r="M31636" t="s">
        <v>28669</v>
      </c>
      <c r="N31636" t="s">
        <v>68890</v>
      </c>
      <c r="O31636" s="76" t="s">
        <v>4366</v>
      </c>
      <c r="P31636" s="82">
        <v>142</v>
      </c>
      <c r="Q31636" s="82" t="s">
        <v>91069</v>
      </c>
      <c r="R31636"/>
    </row>
    <row r="31637" spans="12:18" x14ac:dyDescent="0.25">
      <c r="L31637" t="s">
        <v>3702</v>
      </c>
      <c r="M31637" t="s">
        <v>28671</v>
      </c>
      <c r="N31637" t="s">
        <v>68891</v>
      </c>
      <c r="O31637" s="76" t="s">
        <v>4366</v>
      </c>
      <c r="P31637" s="82">
        <v>282</v>
      </c>
      <c r="Q31637" s="82" t="s">
        <v>91070</v>
      </c>
      <c r="R31637"/>
    </row>
    <row r="31638" spans="12:18" x14ac:dyDescent="0.25">
      <c r="L31638" t="s">
        <v>3702</v>
      </c>
      <c r="M31638" t="s">
        <v>31657</v>
      </c>
      <c r="N31638" t="s">
        <v>68892</v>
      </c>
      <c r="O31638" s="76" t="s">
        <v>4356</v>
      </c>
      <c r="P31638" s="82">
        <v>997</v>
      </c>
      <c r="Q31638" s="82" t="s">
        <v>91071</v>
      </c>
      <c r="R31638"/>
    </row>
    <row r="31639" spans="12:18" x14ac:dyDescent="0.25">
      <c r="L31639" t="s">
        <v>3702</v>
      </c>
      <c r="M31639" t="s">
        <v>28674</v>
      </c>
      <c r="N31639" t="s">
        <v>68893</v>
      </c>
      <c r="O31639" s="76" t="s">
        <v>4366</v>
      </c>
      <c r="P31639" s="82">
        <v>280</v>
      </c>
      <c r="Q31639" s="82" t="s">
        <v>91072</v>
      </c>
      <c r="R31639"/>
    </row>
    <row r="31640" spans="12:18" x14ac:dyDescent="0.25">
      <c r="L31640" t="s">
        <v>3702</v>
      </c>
      <c r="M31640" t="s">
        <v>31659</v>
      </c>
      <c r="N31640" t="s">
        <v>68894</v>
      </c>
      <c r="O31640" s="76" t="s">
        <v>4356</v>
      </c>
      <c r="P31640" s="82">
        <v>343</v>
      </c>
      <c r="Q31640" s="82" t="s">
        <v>91073</v>
      </c>
      <c r="R31640"/>
    </row>
    <row r="31641" spans="12:18" x14ac:dyDescent="0.25">
      <c r="L31641" t="s">
        <v>3702</v>
      </c>
      <c r="M31641" t="s">
        <v>29917</v>
      </c>
      <c r="N31641" t="s">
        <v>68895</v>
      </c>
      <c r="O31641" s="76" t="s">
        <v>4366</v>
      </c>
      <c r="P31641" s="82">
        <v>198</v>
      </c>
      <c r="Q31641" s="82" t="s">
        <v>91074</v>
      </c>
      <c r="R31641"/>
    </row>
    <row r="31642" spans="12:18" x14ac:dyDescent="0.25">
      <c r="L31642" t="s">
        <v>3702</v>
      </c>
      <c r="M31642" t="s">
        <v>28676</v>
      </c>
      <c r="N31642" t="s">
        <v>68896</v>
      </c>
      <c r="O31642" s="76" t="s">
        <v>4366</v>
      </c>
      <c r="P31642" s="82">
        <v>126</v>
      </c>
      <c r="Q31642" s="82" t="s">
        <v>91075</v>
      </c>
      <c r="R31642"/>
    </row>
    <row r="31643" spans="12:18" x14ac:dyDescent="0.25">
      <c r="L31643" t="s">
        <v>3702</v>
      </c>
      <c r="M31643" t="s">
        <v>26137</v>
      </c>
      <c r="N31643" t="s">
        <v>68897</v>
      </c>
      <c r="O31643" s="76" t="s">
        <v>4366</v>
      </c>
      <c r="P31643" s="82">
        <v>29</v>
      </c>
      <c r="Q31643" s="82" t="s">
        <v>91076</v>
      </c>
      <c r="R31643"/>
    </row>
    <row r="31644" spans="12:18" x14ac:dyDescent="0.25">
      <c r="L31644" t="s">
        <v>3702</v>
      </c>
      <c r="M31644" t="s">
        <v>28311</v>
      </c>
      <c r="N31644" t="s">
        <v>68898</v>
      </c>
      <c r="O31644" s="76" t="s">
        <v>4366</v>
      </c>
      <c r="P31644" s="82">
        <v>132</v>
      </c>
      <c r="Q31644" s="82" t="s">
        <v>91077</v>
      </c>
      <c r="R31644"/>
    </row>
    <row r="31645" spans="12:18" x14ac:dyDescent="0.25">
      <c r="L31645" t="s">
        <v>3702</v>
      </c>
      <c r="M31645" t="s">
        <v>28312</v>
      </c>
      <c r="N31645" t="s">
        <v>68899</v>
      </c>
      <c r="O31645" s="76" t="s">
        <v>4356</v>
      </c>
      <c r="P31645" s="82">
        <v>175</v>
      </c>
      <c r="Q31645" s="82" t="s">
        <v>91078</v>
      </c>
      <c r="R31645"/>
    </row>
    <row r="31646" spans="12:18" x14ac:dyDescent="0.25">
      <c r="L31646" t="s">
        <v>3702</v>
      </c>
      <c r="M31646" t="s">
        <v>31190</v>
      </c>
      <c r="N31646" t="s">
        <v>68900</v>
      </c>
      <c r="O31646" s="76" t="s">
        <v>4356</v>
      </c>
      <c r="P31646" s="82">
        <v>366</v>
      </c>
      <c r="Q31646" s="82" t="s">
        <v>91079</v>
      </c>
      <c r="R31646"/>
    </row>
    <row r="31647" spans="12:18" x14ac:dyDescent="0.25">
      <c r="L31647" t="s">
        <v>3702</v>
      </c>
      <c r="M31647" t="s">
        <v>26138</v>
      </c>
      <c r="N31647" t="s">
        <v>68901</v>
      </c>
      <c r="O31647" s="76" t="s">
        <v>4356</v>
      </c>
      <c r="P31647" s="82">
        <v>515</v>
      </c>
      <c r="Q31647" s="82" t="s">
        <v>91080</v>
      </c>
      <c r="R31647"/>
    </row>
    <row r="31648" spans="12:18" x14ac:dyDescent="0.25">
      <c r="L31648" t="s">
        <v>3702</v>
      </c>
      <c r="M31648" t="s">
        <v>4910</v>
      </c>
      <c r="N31648" t="s">
        <v>68902</v>
      </c>
      <c r="O31648" s="76" t="s">
        <v>4366</v>
      </c>
      <c r="P31648" s="82">
        <v>250</v>
      </c>
      <c r="Q31648" s="82" t="s">
        <v>91081</v>
      </c>
      <c r="R31648"/>
    </row>
    <row r="31649" spans="12:18" x14ac:dyDescent="0.25">
      <c r="L31649" t="s">
        <v>3702</v>
      </c>
      <c r="M31649" t="s">
        <v>31662</v>
      </c>
      <c r="N31649" t="s">
        <v>68903</v>
      </c>
      <c r="O31649" s="76" t="s">
        <v>4356</v>
      </c>
      <c r="P31649" s="82">
        <v>679</v>
      </c>
      <c r="Q31649" s="82" t="s">
        <v>91082</v>
      </c>
      <c r="R31649"/>
    </row>
    <row r="31650" spans="12:18" x14ac:dyDescent="0.25">
      <c r="L31650" t="s">
        <v>3702</v>
      </c>
      <c r="M31650" t="s">
        <v>31663</v>
      </c>
      <c r="N31650" t="s">
        <v>68904</v>
      </c>
      <c r="O31650" s="76" t="s">
        <v>4366</v>
      </c>
      <c r="P31650" s="82">
        <v>178</v>
      </c>
      <c r="Q31650" s="82" t="s">
        <v>91083</v>
      </c>
      <c r="R31650"/>
    </row>
    <row r="31651" spans="12:18" x14ac:dyDescent="0.25">
      <c r="L31651" t="s">
        <v>3702</v>
      </c>
      <c r="M31651" t="s">
        <v>26139</v>
      </c>
      <c r="N31651" t="s">
        <v>68905</v>
      </c>
      <c r="O31651" s="76" t="s">
        <v>4450</v>
      </c>
      <c r="P31651" s="82">
        <v>3552</v>
      </c>
      <c r="Q31651" s="82" t="s">
        <v>72645</v>
      </c>
      <c r="R31651"/>
    </row>
    <row r="31652" spans="12:18" x14ac:dyDescent="0.25">
      <c r="L31652" t="s">
        <v>3702</v>
      </c>
      <c r="M31652" t="s">
        <v>28679</v>
      </c>
      <c r="N31652" t="s">
        <v>68906</v>
      </c>
      <c r="O31652" s="76" t="s">
        <v>4366</v>
      </c>
      <c r="P31652" s="82">
        <v>126</v>
      </c>
      <c r="Q31652" s="82" t="s">
        <v>91084</v>
      </c>
      <c r="R31652"/>
    </row>
    <row r="31653" spans="12:18" x14ac:dyDescent="0.25">
      <c r="L31653" t="s">
        <v>3702</v>
      </c>
      <c r="M31653" t="s">
        <v>31665</v>
      </c>
      <c r="N31653" t="s">
        <v>68907</v>
      </c>
      <c r="O31653" s="76" t="s">
        <v>4366</v>
      </c>
      <c r="P31653" s="82">
        <v>155</v>
      </c>
      <c r="Q31653" s="82" t="s">
        <v>91085</v>
      </c>
      <c r="R31653"/>
    </row>
    <row r="31654" spans="12:18" x14ac:dyDescent="0.25">
      <c r="L31654" t="s">
        <v>3702</v>
      </c>
      <c r="M31654" t="s">
        <v>28313</v>
      </c>
      <c r="N31654" t="s">
        <v>68908</v>
      </c>
      <c r="O31654" s="76" t="s">
        <v>4356</v>
      </c>
      <c r="P31654" s="82">
        <v>1613</v>
      </c>
      <c r="Q31654" s="82" t="s">
        <v>91086</v>
      </c>
      <c r="R31654"/>
    </row>
    <row r="31655" spans="12:18" x14ac:dyDescent="0.25">
      <c r="L31655" t="s">
        <v>3702</v>
      </c>
      <c r="M31655" t="s">
        <v>28314</v>
      </c>
      <c r="N31655" t="s">
        <v>68909</v>
      </c>
      <c r="O31655" s="76" t="s">
        <v>4356</v>
      </c>
      <c r="P31655" s="82">
        <v>751</v>
      </c>
      <c r="Q31655" s="82" t="s">
        <v>91087</v>
      </c>
      <c r="R31655"/>
    </row>
    <row r="31656" spans="12:18" x14ac:dyDescent="0.25">
      <c r="L31656" t="s">
        <v>3702</v>
      </c>
      <c r="M31656" t="s">
        <v>26140</v>
      </c>
      <c r="N31656" t="s">
        <v>68910</v>
      </c>
      <c r="O31656" s="76" t="s">
        <v>4356</v>
      </c>
      <c r="P31656" s="82">
        <v>3008</v>
      </c>
      <c r="Q31656" s="82" t="s">
        <v>91089</v>
      </c>
      <c r="R31656"/>
    </row>
    <row r="31657" spans="12:18" x14ac:dyDescent="0.25">
      <c r="L31657" t="s">
        <v>3702</v>
      </c>
      <c r="M31657" t="s">
        <v>31192</v>
      </c>
      <c r="N31657" t="s">
        <v>68911</v>
      </c>
      <c r="O31657" s="76" t="s">
        <v>4366</v>
      </c>
      <c r="P31657" s="82">
        <v>306</v>
      </c>
      <c r="Q31657" s="82" t="s">
        <v>91090</v>
      </c>
      <c r="R31657"/>
    </row>
    <row r="31658" spans="12:18" x14ac:dyDescent="0.25">
      <c r="L31658" t="s">
        <v>3702</v>
      </c>
      <c r="M31658" t="s">
        <v>31667</v>
      </c>
      <c r="N31658" t="s">
        <v>68912</v>
      </c>
      <c r="O31658" s="76" t="s">
        <v>4366</v>
      </c>
      <c r="P31658" s="82">
        <v>212</v>
      </c>
      <c r="Q31658" s="82" t="s">
        <v>91091</v>
      </c>
      <c r="R31658"/>
    </row>
    <row r="31659" spans="12:18" x14ac:dyDescent="0.25">
      <c r="L31659" t="s">
        <v>3702</v>
      </c>
      <c r="M31659" t="s">
        <v>28315</v>
      </c>
      <c r="N31659" t="s">
        <v>68913</v>
      </c>
      <c r="O31659" s="76" t="s">
        <v>4366</v>
      </c>
      <c r="P31659" s="82">
        <v>107</v>
      </c>
      <c r="Q31659" s="82" t="s">
        <v>91092</v>
      </c>
      <c r="R31659"/>
    </row>
    <row r="31660" spans="12:18" x14ac:dyDescent="0.25">
      <c r="L31660" t="s">
        <v>3702</v>
      </c>
      <c r="M31660" t="s">
        <v>28316</v>
      </c>
      <c r="N31660" t="s">
        <v>68914</v>
      </c>
      <c r="O31660" s="76" t="s">
        <v>4366</v>
      </c>
      <c r="P31660" s="82">
        <v>112</v>
      </c>
      <c r="Q31660" s="82" t="s">
        <v>91093</v>
      </c>
      <c r="R31660"/>
    </row>
    <row r="31661" spans="12:18" x14ac:dyDescent="0.25">
      <c r="L31661" t="s">
        <v>3702</v>
      </c>
      <c r="M31661" t="s">
        <v>28863</v>
      </c>
      <c r="N31661" t="s">
        <v>68915</v>
      </c>
      <c r="O31661" s="76" t="s">
        <v>4374</v>
      </c>
      <c r="P31661" s="82">
        <v>5786</v>
      </c>
      <c r="Q31661" s="82" t="s">
        <v>91094</v>
      </c>
      <c r="R31661"/>
    </row>
    <row r="31662" spans="12:18" x14ac:dyDescent="0.25">
      <c r="L31662" t="s">
        <v>3702</v>
      </c>
      <c r="M31662" t="s">
        <v>31670</v>
      </c>
      <c r="N31662" t="s">
        <v>68916</v>
      </c>
      <c r="O31662" s="76" t="s">
        <v>4356</v>
      </c>
      <c r="P31662" s="82">
        <v>726</v>
      </c>
      <c r="Q31662" s="82" t="s">
        <v>91095</v>
      </c>
      <c r="R31662"/>
    </row>
    <row r="31663" spans="12:18" x14ac:dyDescent="0.25">
      <c r="L31663" t="s">
        <v>3702</v>
      </c>
      <c r="M31663" t="s">
        <v>31672</v>
      </c>
      <c r="N31663" t="s">
        <v>68917</v>
      </c>
      <c r="O31663" s="76" t="s">
        <v>4366</v>
      </c>
      <c r="P31663" s="82">
        <v>134</v>
      </c>
      <c r="Q31663" s="82" t="s">
        <v>91096</v>
      </c>
      <c r="R31663"/>
    </row>
    <row r="31664" spans="12:18" x14ac:dyDescent="0.25">
      <c r="L31664" t="s">
        <v>3702</v>
      </c>
      <c r="M31664" t="s">
        <v>28317</v>
      </c>
      <c r="N31664" t="s">
        <v>68918</v>
      </c>
      <c r="O31664" s="76" t="s">
        <v>4356</v>
      </c>
      <c r="P31664" s="82">
        <v>3101</v>
      </c>
      <c r="Q31664" s="82" t="s">
        <v>91097</v>
      </c>
      <c r="R31664"/>
    </row>
    <row r="31665" spans="12:18" x14ac:dyDescent="0.25">
      <c r="L31665" t="s">
        <v>3702</v>
      </c>
      <c r="M31665" t="s">
        <v>13932</v>
      </c>
      <c r="N31665" t="s">
        <v>68919</v>
      </c>
      <c r="O31665" s="76" t="s">
        <v>4356</v>
      </c>
      <c r="P31665" s="82">
        <v>611</v>
      </c>
      <c r="Q31665" s="82" t="s">
        <v>91098</v>
      </c>
      <c r="R31665"/>
    </row>
    <row r="31666" spans="12:18" x14ac:dyDescent="0.25">
      <c r="L31666" t="s">
        <v>3702</v>
      </c>
      <c r="M31666" t="s">
        <v>28318</v>
      </c>
      <c r="N31666" t="s">
        <v>68920</v>
      </c>
      <c r="O31666" s="76" t="s">
        <v>4356</v>
      </c>
      <c r="P31666" s="82">
        <v>393</v>
      </c>
      <c r="Q31666" s="82" t="s">
        <v>91099</v>
      </c>
      <c r="R31666"/>
    </row>
    <row r="31667" spans="12:18" x14ac:dyDescent="0.25">
      <c r="L31667" t="s">
        <v>3702</v>
      </c>
      <c r="M31667" t="s">
        <v>28685</v>
      </c>
      <c r="N31667" t="s">
        <v>68921</v>
      </c>
      <c r="O31667" s="76" t="s">
        <v>4356</v>
      </c>
      <c r="P31667" s="82">
        <v>1037</v>
      </c>
      <c r="Q31667" s="82" t="s">
        <v>91100</v>
      </c>
      <c r="R31667"/>
    </row>
    <row r="31668" spans="12:18" x14ac:dyDescent="0.25">
      <c r="L31668" t="s">
        <v>3702</v>
      </c>
      <c r="M31668" t="s">
        <v>28319</v>
      </c>
      <c r="N31668" t="s">
        <v>68922</v>
      </c>
      <c r="O31668" s="76" t="s">
        <v>4356</v>
      </c>
      <c r="P31668" s="82">
        <v>314</v>
      </c>
      <c r="Q31668" s="82" t="s">
        <v>91101</v>
      </c>
      <c r="R31668"/>
    </row>
    <row r="31669" spans="12:18" x14ac:dyDescent="0.25">
      <c r="L31669" t="s">
        <v>3702</v>
      </c>
      <c r="M31669" t="s">
        <v>31674</v>
      </c>
      <c r="N31669" t="s">
        <v>68923</v>
      </c>
      <c r="O31669" s="76" t="s">
        <v>4356</v>
      </c>
      <c r="P31669" s="82">
        <v>352</v>
      </c>
      <c r="Q31669" s="82" t="s">
        <v>91102</v>
      </c>
      <c r="R31669"/>
    </row>
    <row r="31670" spans="12:18" x14ac:dyDescent="0.25">
      <c r="L31670" t="s">
        <v>3702</v>
      </c>
      <c r="M31670" t="s">
        <v>31194</v>
      </c>
      <c r="N31670" t="s">
        <v>68924</v>
      </c>
      <c r="O31670" s="76" t="s">
        <v>4356</v>
      </c>
      <c r="P31670" s="82">
        <v>477</v>
      </c>
      <c r="Q31670" s="82" t="s">
        <v>91103</v>
      </c>
      <c r="R31670"/>
    </row>
    <row r="31671" spans="12:18" x14ac:dyDescent="0.25">
      <c r="L31671" t="s">
        <v>3702</v>
      </c>
      <c r="M31671" t="s">
        <v>28321</v>
      </c>
      <c r="N31671" t="s">
        <v>68925</v>
      </c>
      <c r="O31671" s="76" t="s">
        <v>4356</v>
      </c>
      <c r="P31671" s="82">
        <v>1205</v>
      </c>
      <c r="Q31671" s="82" t="s">
        <v>91104</v>
      </c>
      <c r="R31671"/>
    </row>
    <row r="31672" spans="12:18" x14ac:dyDescent="0.25">
      <c r="L31672" t="s">
        <v>3702</v>
      </c>
      <c r="M31672" t="s">
        <v>26145</v>
      </c>
      <c r="N31672" t="s">
        <v>68926</v>
      </c>
      <c r="O31672" s="76" t="s">
        <v>4366</v>
      </c>
      <c r="P31672" s="82">
        <v>239</v>
      </c>
      <c r="Q31672" s="82" t="s">
        <v>91127</v>
      </c>
      <c r="R31672"/>
    </row>
    <row r="31673" spans="12:18" x14ac:dyDescent="0.25">
      <c r="L31673" t="s">
        <v>3702</v>
      </c>
      <c r="M31673" t="s">
        <v>28697</v>
      </c>
      <c r="N31673" t="s">
        <v>68927</v>
      </c>
      <c r="O31673" s="76" t="s">
        <v>4374</v>
      </c>
      <c r="P31673" s="82">
        <v>2846</v>
      </c>
      <c r="Q31673" s="82" t="s">
        <v>72645</v>
      </c>
      <c r="R31673"/>
    </row>
    <row r="31674" spans="12:18" x14ac:dyDescent="0.25">
      <c r="L31674" t="s">
        <v>3702</v>
      </c>
      <c r="M31674" t="s">
        <v>31676</v>
      </c>
      <c r="N31674" t="s">
        <v>68928</v>
      </c>
      <c r="O31674" s="76" t="s">
        <v>4374</v>
      </c>
      <c r="P31674" s="82">
        <v>3979</v>
      </c>
      <c r="Q31674" s="82" t="s">
        <v>72645</v>
      </c>
      <c r="R31674"/>
    </row>
    <row r="31675" spans="12:18" x14ac:dyDescent="0.25">
      <c r="L31675" t="s">
        <v>3702</v>
      </c>
      <c r="M31675" t="s">
        <v>22949</v>
      </c>
      <c r="N31675" t="s">
        <v>68929</v>
      </c>
      <c r="O31675" s="76" t="s">
        <v>4366</v>
      </c>
      <c r="P31675" s="82">
        <v>267</v>
      </c>
      <c r="Q31675" s="82" t="s">
        <v>91128</v>
      </c>
      <c r="R31675"/>
    </row>
    <row r="31676" spans="12:18" x14ac:dyDescent="0.25">
      <c r="L31676" t="s">
        <v>3702</v>
      </c>
      <c r="M31676" t="s">
        <v>31678</v>
      </c>
      <c r="N31676" t="s">
        <v>68930</v>
      </c>
      <c r="O31676" s="76" t="s">
        <v>4366</v>
      </c>
      <c r="P31676" s="82">
        <v>71</v>
      </c>
      <c r="Q31676" s="82" t="s">
        <v>91129</v>
      </c>
      <c r="R31676"/>
    </row>
    <row r="31677" spans="12:18" x14ac:dyDescent="0.25">
      <c r="L31677" t="s">
        <v>3702</v>
      </c>
      <c r="M31677" t="s">
        <v>31680</v>
      </c>
      <c r="N31677" t="s">
        <v>68931</v>
      </c>
      <c r="O31677" s="76" t="s">
        <v>4356</v>
      </c>
      <c r="P31677" s="82">
        <v>175</v>
      </c>
      <c r="Q31677" s="82" t="s">
        <v>91130</v>
      </c>
      <c r="R31677"/>
    </row>
    <row r="31678" spans="12:18" x14ac:dyDescent="0.25">
      <c r="L31678" t="s">
        <v>3702</v>
      </c>
      <c r="M31678" t="s">
        <v>31682</v>
      </c>
      <c r="N31678" t="s">
        <v>68932</v>
      </c>
      <c r="O31678" s="76" t="s">
        <v>4374</v>
      </c>
      <c r="P31678" s="82">
        <v>932</v>
      </c>
      <c r="Q31678" s="82" t="s">
        <v>72645</v>
      </c>
      <c r="R31678"/>
    </row>
    <row r="31679" spans="12:18" x14ac:dyDescent="0.25">
      <c r="L31679" t="s">
        <v>3702</v>
      </c>
      <c r="M31679" t="s">
        <v>26146</v>
      </c>
      <c r="N31679" t="s">
        <v>68933</v>
      </c>
      <c r="O31679" s="76" t="s">
        <v>4356</v>
      </c>
      <c r="P31679" s="82">
        <v>647</v>
      </c>
      <c r="Q31679" s="82" t="s">
        <v>91131</v>
      </c>
      <c r="R31679"/>
    </row>
    <row r="31680" spans="12:18" x14ac:dyDescent="0.25">
      <c r="L31680" t="s">
        <v>3702</v>
      </c>
      <c r="M31680" t="s">
        <v>28335</v>
      </c>
      <c r="N31680" t="s">
        <v>68934</v>
      </c>
      <c r="O31680" s="76" t="s">
        <v>4356</v>
      </c>
      <c r="P31680" s="82">
        <v>294</v>
      </c>
      <c r="Q31680" s="82" t="s">
        <v>91132</v>
      </c>
      <c r="R31680"/>
    </row>
    <row r="31681" spans="12:18" x14ac:dyDescent="0.25">
      <c r="L31681" t="s">
        <v>3702</v>
      </c>
      <c r="M31681" t="s">
        <v>28700</v>
      </c>
      <c r="N31681" t="s">
        <v>68935</v>
      </c>
      <c r="O31681" s="76" t="s">
        <v>4366</v>
      </c>
      <c r="P31681" s="82">
        <v>208</v>
      </c>
      <c r="Q31681" s="82" t="s">
        <v>91133</v>
      </c>
      <c r="R31681"/>
    </row>
    <row r="31682" spans="12:18" x14ac:dyDescent="0.25">
      <c r="L31682" t="s">
        <v>3702</v>
      </c>
      <c r="M31682" t="s">
        <v>26147</v>
      </c>
      <c r="N31682" t="s">
        <v>68936</v>
      </c>
      <c r="O31682" s="76" t="s">
        <v>4366</v>
      </c>
      <c r="P31682" s="82">
        <v>168</v>
      </c>
      <c r="Q31682" s="82" t="s">
        <v>91134</v>
      </c>
      <c r="R31682"/>
    </row>
    <row r="31683" spans="12:18" x14ac:dyDescent="0.25">
      <c r="L31683" t="s">
        <v>3702</v>
      </c>
      <c r="M31683" t="s">
        <v>31684</v>
      </c>
      <c r="N31683" t="s">
        <v>68937</v>
      </c>
      <c r="O31683" s="76" t="s">
        <v>4356</v>
      </c>
      <c r="P31683" s="82">
        <v>162</v>
      </c>
      <c r="Q31683" s="82" t="s">
        <v>91136</v>
      </c>
      <c r="R31683"/>
    </row>
    <row r="31684" spans="12:18" x14ac:dyDescent="0.25">
      <c r="L31684" t="s">
        <v>3702</v>
      </c>
      <c r="M31684" t="s">
        <v>28337</v>
      </c>
      <c r="N31684" t="s">
        <v>68938</v>
      </c>
      <c r="O31684" s="76" t="s">
        <v>4356</v>
      </c>
      <c r="P31684" s="82">
        <v>213</v>
      </c>
      <c r="Q31684" s="82" t="s">
        <v>91135</v>
      </c>
      <c r="R31684"/>
    </row>
    <row r="31685" spans="12:18" x14ac:dyDescent="0.25">
      <c r="L31685" t="s">
        <v>3702</v>
      </c>
      <c r="M31685" t="s">
        <v>19461</v>
      </c>
      <c r="N31685" t="s">
        <v>68939</v>
      </c>
      <c r="O31685" s="76" t="s">
        <v>4366</v>
      </c>
      <c r="P31685" s="82">
        <v>125</v>
      </c>
      <c r="Q31685" s="82" t="s">
        <v>91137</v>
      </c>
      <c r="R31685"/>
    </row>
    <row r="31686" spans="12:18" x14ac:dyDescent="0.25">
      <c r="L31686" t="s">
        <v>3702</v>
      </c>
      <c r="M31686" t="s">
        <v>28703</v>
      </c>
      <c r="N31686" t="s">
        <v>68940</v>
      </c>
      <c r="O31686" s="76" t="s">
        <v>4356</v>
      </c>
      <c r="P31686" s="82">
        <v>325</v>
      </c>
      <c r="Q31686" s="82" t="s">
        <v>91138</v>
      </c>
      <c r="R31686"/>
    </row>
    <row r="31687" spans="12:18" x14ac:dyDescent="0.25">
      <c r="L31687" t="s">
        <v>3702</v>
      </c>
      <c r="M31687" t="s">
        <v>31686</v>
      </c>
      <c r="N31687" t="s">
        <v>68941</v>
      </c>
      <c r="O31687" s="76" t="s">
        <v>4366</v>
      </c>
      <c r="P31687" s="82">
        <v>182</v>
      </c>
      <c r="Q31687" s="82" t="s">
        <v>91139</v>
      </c>
      <c r="R31687"/>
    </row>
    <row r="31688" spans="12:18" x14ac:dyDescent="0.25">
      <c r="L31688" t="s">
        <v>3702</v>
      </c>
      <c r="M31688" t="s">
        <v>26141</v>
      </c>
      <c r="N31688" t="s">
        <v>68942</v>
      </c>
      <c r="O31688" s="76" t="s">
        <v>4366</v>
      </c>
      <c r="P31688" s="82">
        <v>27</v>
      </c>
      <c r="Q31688" s="82" t="s">
        <v>91105</v>
      </c>
      <c r="R31688"/>
    </row>
    <row r="31689" spans="12:18" x14ac:dyDescent="0.25">
      <c r="L31689" t="s">
        <v>3702</v>
      </c>
      <c r="M31689" t="s">
        <v>31196</v>
      </c>
      <c r="N31689" t="s">
        <v>68943</v>
      </c>
      <c r="O31689" s="76" t="s">
        <v>4366</v>
      </c>
      <c r="P31689" s="82">
        <v>225</v>
      </c>
      <c r="Q31689" s="82" t="s">
        <v>91106</v>
      </c>
      <c r="R31689"/>
    </row>
    <row r="31690" spans="12:18" x14ac:dyDescent="0.25">
      <c r="L31690" t="s">
        <v>3702</v>
      </c>
      <c r="M31690" t="s">
        <v>26142</v>
      </c>
      <c r="N31690" t="s">
        <v>68944</v>
      </c>
      <c r="O31690" s="76" t="s">
        <v>4356</v>
      </c>
      <c r="P31690" s="82">
        <v>111</v>
      </c>
      <c r="Q31690" s="82" t="s">
        <v>91107</v>
      </c>
      <c r="R31690"/>
    </row>
    <row r="31691" spans="12:18" x14ac:dyDescent="0.25">
      <c r="L31691" t="s">
        <v>3702</v>
      </c>
      <c r="M31691" t="s">
        <v>28687</v>
      </c>
      <c r="N31691" t="s">
        <v>68945</v>
      </c>
      <c r="O31691" s="76" t="s">
        <v>4356</v>
      </c>
      <c r="P31691" s="82">
        <v>878</v>
      </c>
      <c r="Q31691" s="82" t="s">
        <v>91108</v>
      </c>
      <c r="R31691"/>
    </row>
    <row r="31692" spans="12:18" x14ac:dyDescent="0.25">
      <c r="L31692" t="s">
        <v>3702</v>
      </c>
      <c r="M31692" t="s">
        <v>31197</v>
      </c>
      <c r="N31692" t="s">
        <v>68946</v>
      </c>
      <c r="O31692" s="76" t="s">
        <v>4356</v>
      </c>
      <c r="P31692" s="82">
        <v>437</v>
      </c>
      <c r="Q31692" s="82" t="s">
        <v>91109</v>
      </c>
      <c r="R31692"/>
    </row>
    <row r="31693" spans="12:18" x14ac:dyDescent="0.25">
      <c r="L31693" t="s">
        <v>3702</v>
      </c>
      <c r="M31693" t="s">
        <v>28690</v>
      </c>
      <c r="N31693" t="s">
        <v>68947</v>
      </c>
      <c r="O31693" s="76" t="s">
        <v>4356</v>
      </c>
      <c r="P31693" s="82">
        <v>1170</v>
      </c>
      <c r="Q31693" s="82" t="s">
        <v>91110</v>
      </c>
      <c r="R31693"/>
    </row>
    <row r="31694" spans="12:18" x14ac:dyDescent="0.25">
      <c r="L31694" t="s">
        <v>3702</v>
      </c>
      <c r="M31694" t="s">
        <v>28693</v>
      </c>
      <c r="N31694" t="s">
        <v>68948</v>
      </c>
      <c r="O31694" s="76" t="s">
        <v>4356</v>
      </c>
      <c r="P31694" s="82">
        <v>206</v>
      </c>
      <c r="Q31694" s="82" t="s">
        <v>91111</v>
      </c>
      <c r="R31694"/>
    </row>
    <row r="31695" spans="12:18" x14ac:dyDescent="0.25">
      <c r="L31695" t="s">
        <v>3702</v>
      </c>
      <c r="M31695" t="s">
        <v>31200</v>
      </c>
      <c r="N31695" t="s">
        <v>68949</v>
      </c>
      <c r="O31695" s="76" t="s">
        <v>4356</v>
      </c>
      <c r="P31695" s="82">
        <v>377</v>
      </c>
      <c r="Q31695" s="82" t="s">
        <v>91112</v>
      </c>
      <c r="R31695"/>
    </row>
    <row r="31696" spans="12:18" x14ac:dyDescent="0.25">
      <c r="L31696" t="s">
        <v>3702</v>
      </c>
      <c r="M31696" t="s">
        <v>26143</v>
      </c>
      <c r="N31696" t="s">
        <v>68950</v>
      </c>
      <c r="O31696" s="76" t="s">
        <v>4366</v>
      </c>
      <c r="P31696" s="82">
        <v>89</v>
      </c>
      <c r="Q31696" s="82" t="s">
        <v>91113</v>
      </c>
      <c r="R31696"/>
    </row>
    <row r="31697" spans="12:18" x14ac:dyDescent="0.25">
      <c r="L31697" t="s">
        <v>3702</v>
      </c>
      <c r="M31697" t="s">
        <v>28322</v>
      </c>
      <c r="N31697" t="s">
        <v>68951</v>
      </c>
      <c r="O31697" s="76" t="s">
        <v>4356</v>
      </c>
      <c r="P31697" s="82">
        <v>1855</v>
      </c>
      <c r="Q31697" s="82" t="s">
        <v>91114</v>
      </c>
      <c r="R31697"/>
    </row>
    <row r="31698" spans="12:18" x14ac:dyDescent="0.25">
      <c r="L31698" t="s">
        <v>3702</v>
      </c>
      <c r="M31698" t="s">
        <v>28324</v>
      </c>
      <c r="N31698" t="s">
        <v>68952</v>
      </c>
      <c r="O31698" s="76" t="s">
        <v>4356</v>
      </c>
      <c r="P31698" s="82">
        <v>81</v>
      </c>
      <c r="Q31698" s="82" t="s">
        <v>91115</v>
      </c>
      <c r="R31698"/>
    </row>
    <row r="31699" spans="12:18" x14ac:dyDescent="0.25">
      <c r="L31699" t="s">
        <v>3702</v>
      </c>
      <c r="M31699" t="s">
        <v>11278</v>
      </c>
      <c r="N31699" t="s">
        <v>68953</v>
      </c>
      <c r="O31699" s="76" t="s">
        <v>4366</v>
      </c>
      <c r="P31699" s="82">
        <v>165</v>
      </c>
      <c r="Q31699" s="82" t="s">
        <v>91116</v>
      </c>
      <c r="R31699"/>
    </row>
    <row r="31700" spans="12:18" x14ac:dyDescent="0.25">
      <c r="L31700" t="s">
        <v>3702</v>
      </c>
      <c r="M31700" t="s">
        <v>26144</v>
      </c>
      <c r="N31700" t="s">
        <v>68954</v>
      </c>
      <c r="O31700" s="76" t="s">
        <v>4356</v>
      </c>
      <c r="P31700" s="82">
        <v>267</v>
      </c>
      <c r="Q31700" s="82" t="s">
        <v>91117</v>
      </c>
      <c r="R31700"/>
    </row>
    <row r="31701" spans="12:18" x14ac:dyDescent="0.25">
      <c r="L31701" t="s">
        <v>3702</v>
      </c>
      <c r="M31701" t="s">
        <v>28326</v>
      </c>
      <c r="N31701" t="s">
        <v>68955</v>
      </c>
      <c r="O31701" s="76" t="s">
        <v>4356</v>
      </c>
      <c r="P31701" s="82">
        <v>392</v>
      </c>
      <c r="Q31701" s="82" t="s">
        <v>91118</v>
      </c>
      <c r="R31701"/>
    </row>
    <row r="31702" spans="12:18" x14ac:dyDescent="0.25">
      <c r="L31702" t="s">
        <v>3702</v>
      </c>
      <c r="M31702" t="s">
        <v>9618</v>
      </c>
      <c r="N31702" t="s">
        <v>68956</v>
      </c>
      <c r="O31702" s="76" t="s">
        <v>4356</v>
      </c>
      <c r="P31702" s="82">
        <v>1907</v>
      </c>
      <c r="Q31702" s="82" t="s">
        <v>91119</v>
      </c>
      <c r="R31702"/>
    </row>
    <row r="31703" spans="12:18" x14ac:dyDescent="0.25">
      <c r="L31703" t="s">
        <v>3702</v>
      </c>
      <c r="M31703" t="s">
        <v>31201</v>
      </c>
      <c r="N31703" t="s">
        <v>68957</v>
      </c>
      <c r="O31703" s="76" t="s">
        <v>4366</v>
      </c>
      <c r="P31703" s="82">
        <v>282</v>
      </c>
      <c r="Q31703" s="82" t="s">
        <v>91120</v>
      </c>
      <c r="R31703"/>
    </row>
    <row r="31704" spans="12:18" x14ac:dyDescent="0.25">
      <c r="L31704" t="s">
        <v>3702</v>
      </c>
      <c r="M31704" t="s">
        <v>104762</v>
      </c>
      <c r="N31704" t="s">
        <v>104763</v>
      </c>
      <c r="O31704" s="76" t="s">
        <v>4374</v>
      </c>
      <c r="P31704" s="82">
        <v>1291</v>
      </c>
      <c r="Q31704" s="82" t="s">
        <v>91121</v>
      </c>
      <c r="R31704"/>
    </row>
    <row r="31705" spans="12:18" x14ac:dyDescent="0.25">
      <c r="L31705" t="s">
        <v>3702</v>
      </c>
      <c r="M31705" t="s">
        <v>28327</v>
      </c>
      <c r="N31705" t="s">
        <v>68958</v>
      </c>
      <c r="O31705" s="76" t="s">
        <v>4356</v>
      </c>
      <c r="P31705" s="82">
        <v>1258</v>
      </c>
      <c r="Q31705" s="82" t="s">
        <v>91122</v>
      </c>
      <c r="R31705"/>
    </row>
    <row r="31706" spans="12:18" x14ac:dyDescent="0.25">
      <c r="L31706" t="s">
        <v>3702</v>
      </c>
      <c r="M31706" t="s">
        <v>28329</v>
      </c>
      <c r="N31706" t="s">
        <v>68959</v>
      </c>
      <c r="O31706" s="76" t="s">
        <v>4356</v>
      </c>
      <c r="P31706" s="82">
        <v>995</v>
      </c>
      <c r="Q31706" s="82" t="s">
        <v>91123</v>
      </c>
      <c r="R31706"/>
    </row>
    <row r="31707" spans="12:18" x14ac:dyDescent="0.25">
      <c r="L31707" t="s">
        <v>3702</v>
      </c>
      <c r="M31707" t="s">
        <v>6697</v>
      </c>
      <c r="N31707" t="s">
        <v>68960</v>
      </c>
      <c r="O31707" s="76" t="s">
        <v>4374</v>
      </c>
      <c r="P31707" s="82">
        <v>1376</v>
      </c>
      <c r="Q31707" s="82" t="s">
        <v>72645</v>
      </c>
      <c r="R31707"/>
    </row>
    <row r="31708" spans="12:18" x14ac:dyDescent="0.25">
      <c r="L31708" t="s">
        <v>3702</v>
      </c>
      <c r="M31708" t="s">
        <v>28334</v>
      </c>
      <c r="N31708" t="s">
        <v>68961</v>
      </c>
      <c r="O31708" s="76" t="s">
        <v>4356</v>
      </c>
      <c r="P31708" s="82">
        <v>495</v>
      </c>
      <c r="Q31708" s="82" t="s">
        <v>91126</v>
      </c>
      <c r="R31708"/>
    </row>
    <row r="31709" spans="12:18" x14ac:dyDescent="0.25">
      <c r="L31709" t="s">
        <v>3702</v>
      </c>
      <c r="M31709" t="s">
        <v>28332</v>
      </c>
      <c r="N31709" t="s">
        <v>68962</v>
      </c>
      <c r="O31709" s="76" t="s">
        <v>4356</v>
      </c>
      <c r="P31709" s="82">
        <v>2510</v>
      </c>
      <c r="Q31709" s="82" t="s">
        <v>91125</v>
      </c>
      <c r="R31709"/>
    </row>
    <row r="31710" spans="12:18" x14ac:dyDescent="0.25">
      <c r="L31710" t="s">
        <v>3702</v>
      </c>
      <c r="M31710" t="s">
        <v>28331</v>
      </c>
      <c r="N31710" t="s">
        <v>68963</v>
      </c>
      <c r="O31710" s="76" t="s">
        <v>4366</v>
      </c>
      <c r="P31710" s="82">
        <v>57</v>
      </c>
      <c r="Q31710" s="82" t="s">
        <v>91124</v>
      </c>
      <c r="R31710"/>
    </row>
    <row r="31711" spans="12:18" x14ac:dyDescent="0.25">
      <c r="L31711" t="s">
        <v>3702</v>
      </c>
      <c r="M31711" t="s">
        <v>31204</v>
      </c>
      <c r="N31711" t="s">
        <v>68964</v>
      </c>
      <c r="O31711" s="76" t="s">
        <v>4366</v>
      </c>
      <c r="P31711" s="82">
        <v>64</v>
      </c>
      <c r="Q31711" s="82" t="s">
        <v>91140</v>
      </c>
      <c r="R31711"/>
    </row>
    <row r="31712" spans="12:18" x14ac:dyDescent="0.25">
      <c r="L31712" t="s">
        <v>3702</v>
      </c>
      <c r="M31712" t="s">
        <v>11941</v>
      </c>
      <c r="N31712" t="s">
        <v>68965</v>
      </c>
      <c r="O31712" s="76" t="s">
        <v>4366</v>
      </c>
      <c r="P31712" s="82">
        <v>186</v>
      </c>
      <c r="Q31712" s="82" t="s">
        <v>91141</v>
      </c>
      <c r="R31712"/>
    </row>
    <row r="31713" spans="12:18" x14ac:dyDescent="0.25">
      <c r="L31713" t="s">
        <v>3702</v>
      </c>
      <c r="M31713" t="s">
        <v>26148</v>
      </c>
      <c r="N31713" t="s">
        <v>68966</v>
      </c>
      <c r="O31713" s="76" t="s">
        <v>4356</v>
      </c>
      <c r="P31713" s="82">
        <v>59</v>
      </c>
      <c r="Q31713" s="82" t="s">
        <v>91142</v>
      </c>
      <c r="R31713"/>
    </row>
    <row r="31714" spans="12:18" x14ac:dyDescent="0.25">
      <c r="L31714" t="s">
        <v>3702</v>
      </c>
      <c r="M31714" t="s">
        <v>31206</v>
      </c>
      <c r="N31714" t="s">
        <v>68967</v>
      </c>
      <c r="O31714" s="76" t="s">
        <v>4356</v>
      </c>
      <c r="P31714" s="82">
        <v>1067</v>
      </c>
      <c r="Q31714" s="82" t="s">
        <v>91143</v>
      </c>
      <c r="R31714"/>
    </row>
    <row r="31715" spans="12:18" x14ac:dyDescent="0.25">
      <c r="L31715" t="s">
        <v>3702</v>
      </c>
      <c r="M31715" t="s">
        <v>31688</v>
      </c>
      <c r="N31715" t="s">
        <v>68968</v>
      </c>
      <c r="O31715" s="76" t="s">
        <v>4366</v>
      </c>
      <c r="P31715" s="82">
        <v>140</v>
      </c>
      <c r="Q31715" s="82" t="s">
        <v>91144</v>
      </c>
      <c r="R31715"/>
    </row>
    <row r="31716" spans="12:18" x14ac:dyDescent="0.25">
      <c r="L31716" t="s">
        <v>3702</v>
      </c>
      <c r="M31716" t="s">
        <v>28339</v>
      </c>
      <c r="N31716" t="s">
        <v>68969</v>
      </c>
      <c r="O31716" s="76" t="s">
        <v>4366</v>
      </c>
      <c r="P31716" s="82">
        <v>172</v>
      </c>
      <c r="Q31716" s="82" t="s">
        <v>91145</v>
      </c>
      <c r="R31716"/>
    </row>
    <row r="31717" spans="12:18" x14ac:dyDescent="0.25">
      <c r="L31717" t="s">
        <v>3702</v>
      </c>
      <c r="M31717" t="s">
        <v>28706</v>
      </c>
      <c r="N31717" t="s">
        <v>68970</v>
      </c>
      <c r="O31717" s="76" t="s">
        <v>4356</v>
      </c>
      <c r="P31717" s="82">
        <v>310</v>
      </c>
      <c r="Q31717" s="82" t="s">
        <v>91146</v>
      </c>
      <c r="R31717"/>
    </row>
    <row r="31718" spans="12:18" x14ac:dyDescent="0.25">
      <c r="L31718" t="s">
        <v>3702</v>
      </c>
      <c r="M31718" t="s">
        <v>31690</v>
      </c>
      <c r="N31718" t="s">
        <v>68971</v>
      </c>
      <c r="O31718" s="76" t="s">
        <v>4366</v>
      </c>
      <c r="P31718" s="82">
        <v>156</v>
      </c>
      <c r="Q31718" s="82" t="s">
        <v>91147</v>
      </c>
      <c r="R31718"/>
    </row>
    <row r="31719" spans="12:18" x14ac:dyDescent="0.25">
      <c r="L31719" t="s">
        <v>3702</v>
      </c>
      <c r="M31719" t="s">
        <v>28709</v>
      </c>
      <c r="N31719" t="s">
        <v>68972</v>
      </c>
      <c r="O31719" s="76" t="s">
        <v>4356</v>
      </c>
      <c r="P31719" s="82">
        <v>563</v>
      </c>
      <c r="Q31719" s="82" t="s">
        <v>91148</v>
      </c>
      <c r="R31719"/>
    </row>
    <row r="31720" spans="12:18" x14ac:dyDescent="0.25">
      <c r="L31720" t="s">
        <v>3702</v>
      </c>
      <c r="M31720" t="s">
        <v>31692</v>
      </c>
      <c r="N31720" t="s">
        <v>68973</v>
      </c>
      <c r="O31720" s="76" t="s">
        <v>4356</v>
      </c>
      <c r="P31720" s="82">
        <v>662</v>
      </c>
      <c r="Q31720" s="82" t="s">
        <v>91149</v>
      </c>
      <c r="R31720"/>
    </row>
    <row r="31721" spans="12:18" x14ac:dyDescent="0.25">
      <c r="L31721" t="s">
        <v>3702</v>
      </c>
      <c r="M31721" t="s">
        <v>26149</v>
      </c>
      <c r="N31721" t="s">
        <v>68974</v>
      </c>
      <c r="O31721" s="76" t="s">
        <v>4366</v>
      </c>
      <c r="P31721" s="82">
        <v>129</v>
      </c>
      <c r="Q31721" s="82" t="s">
        <v>91150</v>
      </c>
      <c r="R31721"/>
    </row>
    <row r="31722" spans="12:18" x14ac:dyDescent="0.25">
      <c r="L31722" t="s">
        <v>3702</v>
      </c>
      <c r="M31722" t="s">
        <v>31694</v>
      </c>
      <c r="N31722" t="s">
        <v>68975</v>
      </c>
      <c r="O31722" s="76" t="s">
        <v>4356</v>
      </c>
      <c r="P31722" s="82">
        <v>372</v>
      </c>
      <c r="Q31722" s="82" t="s">
        <v>91151</v>
      </c>
      <c r="R31722"/>
    </row>
    <row r="31723" spans="12:18" x14ac:dyDescent="0.25">
      <c r="L31723" t="s">
        <v>3702</v>
      </c>
      <c r="M31723" t="s">
        <v>28340</v>
      </c>
      <c r="N31723" t="s">
        <v>68976</v>
      </c>
      <c r="O31723" s="76" t="s">
        <v>4366</v>
      </c>
      <c r="P31723" s="82">
        <v>144</v>
      </c>
      <c r="Q31723" s="82" t="s">
        <v>91152</v>
      </c>
      <c r="R31723"/>
    </row>
    <row r="31724" spans="12:18" x14ac:dyDescent="0.25">
      <c r="L31724" t="s">
        <v>3702</v>
      </c>
      <c r="M31724" t="s">
        <v>16910</v>
      </c>
      <c r="N31724" t="s">
        <v>68977</v>
      </c>
      <c r="O31724" s="76" t="s">
        <v>4366</v>
      </c>
      <c r="P31724" s="82">
        <v>62</v>
      </c>
      <c r="Q31724" s="82" t="s">
        <v>91153</v>
      </c>
      <c r="R31724"/>
    </row>
    <row r="31725" spans="12:18" x14ac:dyDescent="0.25">
      <c r="L31725" t="s">
        <v>3702</v>
      </c>
      <c r="M31725" t="s">
        <v>26150</v>
      </c>
      <c r="N31725" t="s">
        <v>68978</v>
      </c>
      <c r="O31725" s="76" t="s">
        <v>4366</v>
      </c>
      <c r="P31725" s="82">
        <v>144</v>
      </c>
      <c r="Q31725" s="82" t="s">
        <v>91154</v>
      </c>
      <c r="R31725"/>
    </row>
    <row r="31726" spans="12:18" x14ac:dyDescent="0.25">
      <c r="L31726" t="s">
        <v>3702</v>
      </c>
      <c r="M31726" t="s">
        <v>30273</v>
      </c>
      <c r="N31726" t="s">
        <v>68979</v>
      </c>
      <c r="O31726" s="76" t="s">
        <v>4366</v>
      </c>
      <c r="P31726" s="82">
        <v>195</v>
      </c>
      <c r="Q31726" s="82" t="s">
        <v>91155</v>
      </c>
      <c r="R31726"/>
    </row>
    <row r="31727" spans="12:18" x14ac:dyDescent="0.25">
      <c r="L31727" t="s">
        <v>3702</v>
      </c>
      <c r="M31727" t="s">
        <v>28342</v>
      </c>
      <c r="N31727" t="s">
        <v>68980</v>
      </c>
      <c r="O31727" s="76" t="s">
        <v>4356</v>
      </c>
      <c r="P31727" s="82">
        <v>353</v>
      </c>
      <c r="Q31727" s="82" t="s">
        <v>91156</v>
      </c>
      <c r="R31727"/>
    </row>
    <row r="31728" spans="12:18" x14ac:dyDescent="0.25">
      <c r="L31728" t="s">
        <v>3702</v>
      </c>
      <c r="M31728" t="s">
        <v>31209</v>
      </c>
      <c r="N31728" t="s">
        <v>68981</v>
      </c>
      <c r="O31728" s="76" t="s">
        <v>4366</v>
      </c>
      <c r="P31728" s="82">
        <v>393</v>
      </c>
      <c r="Q31728" s="82" t="s">
        <v>91157</v>
      </c>
      <c r="R31728"/>
    </row>
    <row r="31729" spans="12:18" x14ac:dyDescent="0.25">
      <c r="L31729" t="s">
        <v>3702</v>
      </c>
      <c r="M31729" t="s">
        <v>28712</v>
      </c>
      <c r="N31729" t="s">
        <v>68982</v>
      </c>
      <c r="O31729" s="76" t="s">
        <v>4356</v>
      </c>
      <c r="P31729" s="82">
        <v>356</v>
      </c>
      <c r="Q31729" s="82" t="s">
        <v>91158</v>
      </c>
      <c r="R31729"/>
    </row>
    <row r="31730" spans="12:18" x14ac:dyDescent="0.25">
      <c r="L31730" t="s">
        <v>3702</v>
      </c>
      <c r="M31730" t="s">
        <v>26151</v>
      </c>
      <c r="N31730" t="s">
        <v>68983</v>
      </c>
      <c r="O31730" s="76" t="s">
        <v>4366</v>
      </c>
      <c r="P31730" s="82">
        <v>299</v>
      </c>
      <c r="Q31730" s="82" t="s">
        <v>91160</v>
      </c>
      <c r="R31730"/>
    </row>
    <row r="31731" spans="12:18" x14ac:dyDescent="0.25">
      <c r="L31731" t="s">
        <v>3702</v>
      </c>
      <c r="M31731" t="s">
        <v>31696</v>
      </c>
      <c r="N31731" t="s">
        <v>68984</v>
      </c>
      <c r="O31731" s="76" t="s">
        <v>4356</v>
      </c>
      <c r="P31731" s="82">
        <v>818</v>
      </c>
      <c r="Q31731" s="82" t="s">
        <v>91161</v>
      </c>
      <c r="R31731"/>
    </row>
    <row r="31732" spans="12:18" x14ac:dyDescent="0.25">
      <c r="L31732" t="s">
        <v>3702</v>
      </c>
      <c r="M31732" t="s">
        <v>31698</v>
      </c>
      <c r="N31732" t="s">
        <v>68985</v>
      </c>
      <c r="O31732" s="76" t="s">
        <v>4356</v>
      </c>
      <c r="P31732" s="82">
        <v>461</v>
      </c>
      <c r="Q31732" s="82" t="s">
        <v>91162</v>
      </c>
      <c r="R31732"/>
    </row>
    <row r="31733" spans="12:18" x14ac:dyDescent="0.25">
      <c r="L31733" t="s">
        <v>3702</v>
      </c>
      <c r="M31733" t="s">
        <v>31700</v>
      </c>
      <c r="N31733" t="s">
        <v>68986</v>
      </c>
      <c r="O31733" s="76" t="s">
        <v>4356</v>
      </c>
      <c r="P31733" s="82">
        <v>249</v>
      </c>
      <c r="Q31733" s="82" t="s">
        <v>91164</v>
      </c>
      <c r="R31733"/>
    </row>
    <row r="31734" spans="12:18" x14ac:dyDescent="0.25">
      <c r="L31734" t="s">
        <v>3702</v>
      </c>
      <c r="M31734" t="s">
        <v>26718</v>
      </c>
      <c r="N31734" t="s">
        <v>68987</v>
      </c>
      <c r="O31734" s="76" t="s">
        <v>4356</v>
      </c>
      <c r="P31734" s="82">
        <v>1504</v>
      </c>
      <c r="Q31734" s="82" t="s">
        <v>91040</v>
      </c>
      <c r="R31734"/>
    </row>
    <row r="31735" spans="12:18" x14ac:dyDescent="0.25">
      <c r="L31735" t="s">
        <v>3702</v>
      </c>
      <c r="M31735" t="s">
        <v>31213</v>
      </c>
      <c r="N31735" t="s">
        <v>68988</v>
      </c>
      <c r="O31735" s="76" t="s">
        <v>4374</v>
      </c>
      <c r="P31735" s="82">
        <v>548</v>
      </c>
      <c r="Q31735" s="82" t="s">
        <v>91165</v>
      </c>
      <c r="R31735"/>
    </row>
    <row r="31736" spans="12:18" x14ac:dyDescent="0.25">
      <c r="L31736" t="s">
        <v>3702</v>
      </c>
      <c r="M31736" t="s">
        <v>28715</v>
      </c>
      <c r="N31736" t="s">
        <v>68989</v>
      </c>
      <c r="O31736" s="76" t="s">
        <v>4366</v>
      </c>
      <c r="P31736" s="82">
        <v>40</v>
      </c>
      <c r="Q31736" s="82" t="s">
        <v>91166</v>
      </c>
      <c r="R31736"/>
    </row>
    <row r="31737" spans="12:18" x14ac:dyDescent="0.25">
      <c r="L31737" t="s">
        <v>3702</v>
      </c>
      <c r="M31737" t="s">
        <v>6539</v>
      </c>
      <c r="N31737" t="s">
        <v>68990</v>
      </c>
      <c r="O31737" s="76" t="s">
        <v>4356</v>
      </c>
      <c r="P31737" s="82">
        <v>100</v>
      </c>
      <c r="Q31737" s="82" t="s">
        <v>91167</v>
      </c>
      <c r="R31737"/>
    </row>
    <row r="31738" spans="12:18" x14ac:dyDescent="0.25">
      <c r="L31738" t="s">
        <v>3702</v>
      </c>
      <c r="M31738" t="s">
        <v>31702</v>
      </c>
      <c r="N31738" t="s">
        <v>68991</v>
      </c>
      <c r="O31738" s="76" t="s">
        <v>4374</v>
      </c>
      <c r="P31738" s="82">
        <v>288</v>
      </c>
      <c r="Q31738" s="82" t="s">
        <v>72645</v>
      </c>
      <c r="R31738"/>
    </row>
    <row r="31739" spans="12:18" x14ac:dyDescent="0.25">
      <c r="L31739" t="s">
        <v>3702</v>
      </c>
      <c r="M31739" t="s">
        <v>28346</v>
      </c>
      <c r="N31739" t="s">
        <v>68992</v>
      </c>
      <c r="O31739" s="76" t="s">
        <v>4356</v>
      </c>
      <c r="P31739" s="82">
        <v>636</v>
      </c>
      <c r="Q31739" s="82" t="s">
        <v>91168</v>
      </c>
      <c r="R31739"/>
    </row>
    <row r="31740" spans="12:18" x14ac:dyDescent="0.25">
      <c r="L31740" t="s">
        <v>3702</v>
      </c>
      <c r="M31740" t="s">
        <v>8843</v>
      </c>
      <c r="N31740" t="s">
        <v>68993</v>
      </c>
      <c r="O31740" s="76" t="s">
        <v>4366</v>
      </c>
      <c r="P31740" s="82">
        <v>220</v>
      </c>
      <c r="Q31740" s="82" t="s">
        <v>91169</v>
      </c>
      <c r="R31740"/>
    </row>
    <row r="31741" spans="12:18" x14ac:dyDescent="0.25">
      <c r="L31741" t="s">
        <v>3702</v>
      </c>
      <c r="M31741" t="s">
        <v>28348</v>
      </c>
      <c r="N31741" t="s">
        <v>68994</v>
      </c>
      <c r="O31741" s="76" t="s">
        <v>4366</v>
      </c>
      <c r="P31741" s="82">
        <v>151</v>
      </c>
      <c r="Q31741" s="82" t="s">
        <v>91170</v>
      </c>
      <c r="R31741"/>
    </row>
    <row r="31742" spans="12:18" x14ac:dyDescent="0.25">
      <c r="L31742" t="s">
        <v>3702</v>
      </c>
      <c r="M31742" t="s">
        <v>26152</v>
      </c>
      <c r="N31742" t="s">
        <v>68995</v>
      </c>
      <c r="O31742" s="76" t="s">
        <v>4366</v>
      </c>
      <c r="P31742" s="82">
        <v>125</v>
      </c>
      <c r="Q31742" s="82" t="s">
        <v>91171</v>
      </c>
      <c r="R31742"/>
    </row>
    <row r="31743" spans="12:18" x14ac:dyDescent="0.25">
      <c r="L31743" t="s">
        <v>3702</v>
      </c>
      <c r="M31743" t="s">
        <v>26153</v>
      </c>
      <c r="N31743" t="s">
        <v>68996</v>
      </c>
      <c r="O31743" s="76" t="s">
        <v>4356</v>
      </c>
      <c r="P31743" s="82">
        <v>851</v>
      </c>
      <c r="Q31743" s="82" t="s">
        <v>91172</v>
      </c>
      <c r="R31743"/>
    </row>
    <row r="31744" spans="12:18" x14ac:dyDescent="0.25">
      <c r="L31744" t="s">
        <v>3702</v>
      </c>
      <c r="M31744" t="s">
        <v>28718</v>
      </c>
      <c r="N31744" t="s">
        <v>68997</v>
      </c>
      <c r="O31744" s="76" t="s">
        <v>4356</v>
      </c>
      <c r="P31744" s="82">
        <v>395</v>
      </c>
      <c r="Q31744" s="82" t="s">
        <v>91173</v>
      </c>
      <c r="R31744"/>
    </row>
    <row r="31745" spans="12:18" x14ac:dyDescent="0.25">
      <c r="L31745" t="s">
        <v>3702</v>
      </c>
      <c r="M31745" t="s">
        <v>25403</v>
      </c>
      <c r="N31745" t="s">
        <v>68998</v>
      </c>
      <c r="O31745" s="76" t="s">
        <v>4366</v>
      </c>
      <c r="P31745" s="82">
        <v>246</v>
      </c>
      <c r="Q31745" s="82" t="s">
        <v>91174</v>
      </c>
      <c r="R31745"/>
    </row>
    <row r="31746" spans="12:18" x14ac:dyDescent="0.25">
      <c r="L31746" t="s">
        <v>3702</v>
      </c>
      <c r="M31746" t="s">
        <v>28350</v>
      </c>
      <c r="N31746" t="s">
        <v>68999</v>
      </c>
      <c r="O31746" s="76" t="s">
        <v>4356</v>
      </c>
      <c r="P31746" s="82">
        <v>406</v>
      </c>
      <c r="Q31746" s="82" t="s">
        <v>91175</v>
      </c>
      <c r="R31746"/>
    </row>
    <row r="31747" spans="12:18" x14ac:dyDescent="0.25">
      <c r="L31747" t="s">
        <v>3702</v>
      </c>
      <c r="M31747" t="s">
        <v>31705</v>
      </c>
      <c r="N31747" t="s">
        <v>69000</v>
      </c>
      <c r="O31747" s="76" t="s">
        <v>4366</v>
      </c>
      <c r="P31747" s="82">
        <v>87</v>
      </c>
      <c r="Q31747" s="82" t="s">
        <v>91176</v>
      </c>
      <c r="R31747"/>
    </row>
    <row r="31748" spans="12:18" x14ac:dyDescent="0.25">
      <c r="L31748" t="s">
        <v>3702</v>
      </c>
      <c r="M31748" t="s">
        <v>28351</v>
      </c>
      <c r="N31748" t="s">
        <v>69001</v>
      </c>
      <c r="O31748" s="76" t="s">
        <v>4356</v>
      </c>
      <c r="P31748" s="82">
        <v>308</v>
      </c>
      <c r="Q31748" s="82" t="s">
        <v>91177</v>
      </c>
      <c r="R31748"/>
    </row>
    <row r="31749" spans="12:18" x14ac:dyDescent="0.25">
      <c r="L31749" t="s">
        <v>3702</v>
      </c>
      <c r="M31749" t="s">
        <v>31215</v>
      </c>
      <c r="N31749" t="s">
        <v>69002</v>
      </c>
      <c r="O31749" s="76" t="s">
        <v>4356</v>
      </c>
      <c r="P31749" s="82">
        <v>540</v>
      </c>
      <c r="Q31749" s="82" t="s">
        <v>91178</v>
      </c>
      <c r="R31749"/>
    </row>
    <row r="31750" spans="12:18" x14ac:dyDescent="0.25">
      <c r="L31750" t="s">
        <v>3702</v>
      </c>
      <c r="M31750" t="s">
        <v>31706</v>
      </c>
      <c r="N31750" t="s">
        <v>69003</v>
      </c>
      <c r="O31750" s="76" t="s">
        <v>4366</v>
      </c>
      <c r="P31750" s="82">
        <v>149</v>
      </c>
      <c r="Q31750" s="82" t="s">
        <v>91179</v>
      </c>
      <c r="R31750"/>
    </row>
    <row r="31751" spans="12:18" x14ac:dyDescent="0.25">
      <c r="L31751" t="s">
        <v>3702</v>
      </c>
      <c r="M31751" t="s">
        <v>31217</v>
      </c>
      <c r="N31751" t="s">
        <v>69004</v>
      </c>
      <c r="O31751" s="76" t="s">
        <v>4366</v>
      </c>
      <c r="P31751" s="82">
        <v>93</v>
      </c>
      <c r="Q31751" s="82" t="s">
        <v>91180</v>
      </c>
      <c r="R31751"/>
    </row>
    <row r="31752" spans="12:18" x14ac:dyDescent="0.25">
      <c r="L31752" t="s">
        <v>3702</v>
      </c>
      <c r="M31752" t="s">
        <v>31707</v>
      </c>
      <c r="N31752" t="s">
        <v>69005</v>
      </c>
      <c r="O31752" s="76" t="s">
        <v>4366</v>
      </c>
      <c r="P31752" s="82">
        <v>163</v>
      </c>
      <c r="Q31752" s="82" t="s">
        <v>91181</v>
      </c>
      <c r="R31752"/>
    </row>
    <row r="31753" spans="12:18" x14ac:dyDescent="0.25">
      <c r="L31753" t="s">
        <v>3702</v>
      </c>
      <c r="M31753" t="s">
        <v>28353</v>
      </c>
      <c r="N31753" t="s">
        <v>69006</v>
      </c>
      <c r="O31753" s="76" t="s">
        <v>4366</v>
      </c>
      <c r="P31753" s="82">
        <v>150</v>
      </c>
      <c r="Q31753" s="82" t="s">
        <v>91182</v>
      </c>
      <c r="R31753"/>
    </row>
    <row r="31754" spans="12:18" x14ac:dyDescent="0.25">
      <c r="L31754" t="s">
        <v>3702</v>
      </c>
      <c r="M31754" t="s">
        <v>31218</v>
      </c>
      <c r="N31754" t="s">
        <v>69007</v>
      </c>
      <c r="O31754" s="76" t="s">
        <v>4356</v>
      </c>
      <c r="P31754" s="82">
        <v>165</v>
      </c>
      <c r="Q31754" s="82" t="s">
        <v>91183</v>
      </c>
      <c r="R31754"/>
    </row>
    <row r="31755" spans="12:18" x14ac:dyDescent="0.25">
      <c r="L31755" t="s">
        <v>3702</v>
      </c>
      <c r="M31755" t="s">
        <v>28720</v>
      </c>
      <c r="N31755" t="s">
        <v>69008</v>
      </c>
      <c r="O31755" s="76" t="s">
        <v>4356</v>
      </c>
      <c r="P31755" s="82">
        <v>735</v>
      </c>
      <c r="Q31755" s="82" t="s">
        <v>91184</v>
      </c>
      <c r="R31755"/>
    </row>
    <row r="31756" spans="12:18" x14ac:dyDescent="0.25">
      <c r="L31756" t="s">
        <v>3702</v>
      </c>
      <c r="M31756" t="s">
        <v>28723</v>
      </c>
      <c r="N31756" t="s">
        <v>69009</v>
      </c>
      <c r="O31756" s="76" t="s">
        <v>4356</v>
      </c>
      <c r="P31756" s="82">
        <v>2368</v>
      </c>
      <c r="Q31756" s="82" t="s">
        <v>91186</v>
      </c>
      <c r="R31756"/>
    </row>
    <row r="31757" spans="12:18" x14ac:dyDescent="0.25">
      <c r="L31757" t="s">
        <v>3702</v>
      </c>
      <c r="M31757" t="s">
        <v>31709</v>
      </c>
      <c r="N31757" t="s">
        <v>69010</v>
      </c>
      <c r="O31757" s="76" t="s">
        <v>4356</v>
      </c>
      <c r="P31757" s="82">
        <v>473</v>
      </c>
      <c r="Q31757" s="82" t="s">
        <v>91188</v>
      </c>
      <c r="R31757"/>
    </row>
    <row r="31758" spans="12:18" x14ac:dyDescent="0.25">
      <c r="L31758" t="s">
        <v>3702</v>
      </c>
      <c r="M31758" t="s">
        <v>31713</v>
      </c>
      <c r="N31758" t="s">
        <v>69011</v>
      </c>
      <c r="O31758" s="76" t="s">
        <v>4356</v>
      </c>
      <c r="P31758" s="82">
        <v>271</v>
      </c>
      <c r="Q31758" s="82" t="s">
        <v>91200</v>
      </c>
      <c r="R31758"/>
    </row>
    <row r="31759" spans="12:18" x14ac:dyDescent="0.25">
      <c r="L31759" t="s">
        <v>3702</v>
      </c>
      <c r="M31759" t="s">
        <v>28725</v>
      </c>
      <c r="N31759" t="s">
        <v>69012</v>
      </c>
      <c r="O31759" s="76" t="s">
        <v>4356</v>
      </c>
      <c r="P31759" s="82">
        <v>58</v>
      </c>
      <c r="Q31759" s="82" t="s">
        <v>91187</v>
      </c>
      <c r="R31759"/>
    </row>
    <row r="31760" spans="12:18" x14ac:dyDescent="0.25">
      <c r="L31760" t="s">
        <v>3702</v>
      </c>
      <c r="M31760" t="s">
        <v>26154</v>
      </c>
      <c r="N31760" t="s">
        <v>69013</v>
      </c>
      <c r="O31760" s="76" t="s">
        <v>4366</v>
      </c>
      <c r="P31760" s="82">
        <v>190</v>
      </c>
      <c r="Q31760" s="82" t="s">
        <v>91189</v>
      </c>
      <c r="R31760"/>
    </row>
    <row r="31761" spans="12:18" x14ac:dyDescent="0.25">
      <c r="L31761" t="s">
        <v>3702</v>
      </c>
      <c r="M31761" t="s">
        <v>28728</v>
      </c>
      <c r="N31761" t="s">
        <v>69014</v>
      </c>
      <c r="O31761" s="76" t="s">
        <v>4366</v>
      </c>
      <c r="P31761" s="82">
        <v>127</v>
      </c>
      <c r="Q31761" s="82" t="s">
        <v>91190</v>
      </c>
      <c r="R31761"/>
    </row>
    <row r="31762" spans="12:18" x14ac:dyDescent="0.25">
      <c r="L31762" t="s">
        <v>3702</v>
      </c>
      <c r="M31762" t="s">
        <v>12860</v>
      </c>
      <c r="N31762" t="s">
        <v>69015</v>
      </c>
      <c r="O31762" s="76" t="s">
        <v>4356</v>
      </c>
      <c r="P31762" s="82">
        <v>1422</v>
      </c>
      <c r="Q31762" s="82" t="s">
        <v>91191</v>
      </c>
      <c r="R31762"/>
    </row>
    <row r="31763" spans="12:18" x14ac:dyDescent="0.25">
      <c r="L31763" t="s">
        <v>3702</v>
      </c>
      <c r="M31763" t="s">
        <v>26155</v>
      </c>
      <c r="N31763" t="s">
        <v>69016</v>
      </c>
      <c r="O31763" s="76" t="s">
        <v>4356</v>
      </c>
      <c r="P31763" s="82">
        <v>4464</v>
      </c>
      <c r="Q31763" s="82" t="s">
        <v>91192</v>
      </c>
      <c r="R31763"/>
    </row>
    <row r="31764" spans="12:18" x14ac:dyDescent="0.25">
      <c r="L31764" t="s">
        <v>3702</v>
      </c>
      <c r="M31764" t="s">
        <v>31222</v>
      </c>
      <c r="N31764" t="s">
        <v>69017</v>
      </c>
      <c r="O31764" s="76" t="s">
        <v>4366</v>
      </c>
      <c r="P31764" s="82">
        <v>152</v>
      </c>
      <c r="Q31764" s="82" t="s">
        <v>91193</v>
      </c>
      <c r="R31764"/>
    </row>
    <row r="31765" spans="12:18" x14ac:dyDescent="0.25">
      <c r="L31765" t="s">
        <v>3702</v>
      </c>
      <c r="M31765" t="s">
        <v>28730</v>
      </c>
      <c r="N31765" t="s">
        <v>69018</v>
      </c>
      <c r="O31765" s="76" t="s">
        <v>4366</v>
      </c>
      <c r="P31765" s="82">
        <v>366</v>
      </c>
      <c r="Q31765" s="82" t="s">
        <v>91194</v>
      </c>
      <c r="R31765"/>
    </row>
    <row r="31766" spans="12:18" x14ac:dyDescent="0.25">
      <c r="L31766" t="s">
        <v>3702</v>
      </c>
      <c r="M31766" t="s">
        <v>28733</v>
      </c>
      <c r="N31766" t="s">
        <v>69019</v>
      </c>
      <c r="O31766" s="76" t="s">
        <v>4356</v>
      </c>
      <c r="P31766" s="82">
        <v>588</v>
      </c>
      <c r="Q31766" s="82" t="s">
        <v>91195</v>
      </c>
      <c r="R31766"/>
    </row>
    <row r="31767" spans="12:18" x14ac:dyDescent="0.25">
      <c r="L31767" t="s">
        <v>3702</v>
      </c>
      <c r="M31767" t="s">
        <v>31224</v>
      </c>
      <c r="N31767" t="s">
        <v>69020</v>
      </c>
      <c r="O31767" s="76" t="s">
        <v>4366</v>
      </c>
      <c r="P31767" s="82">
        <v>274</v>
      </c>
      <c r="Q31767" s="82" t="s">
        <v>91196</v>
      </c>
      <c r="R31767"/>
    </row>
    <row r="31768" spans="12:18" x14ac:dyDescent="0.25">
      <c r="L31768" t="s">
        <v>3702</v>
      </c>
      <c r="M31768" t="s">
        <v>31226</v>
      </c>
      <c r="N31768" t="s">
        <v>69021</v>
      </c>
      <c r="O31768" s="76" t="s">
        <v>4366</v>
      </c>
      <c r="P31768" s="82">
        <v>181</v>
      </c>
      <c r="Q31768" s="82" t="s">
        <v>91197</v>
      </c>
      <c r="R31768"/>
    </row>
    <row r="31769" spans="12:18" x14ac:dyDescent="0.25">
      <c r="L31769" t="s">
        <v>3702</v>
      </c>
      <c r="M31769" t="s">
        <v>28736</v>
      </c>
      <c r="N31769" t="s">
        <v>69022</v>
      </c>
      <c r="O31769" s="76" t="s">
        <v>4356</v>
      </c>
      <c r="P31769" s="82">
        <v>474</v>
      </c>
      <c r="Q31769" s="82" t="s">
        <v>91199</v>
      </c>
      <c r="R31769"/>
    </row>
    <row r="31770" spans="12:18" x14ac:dyDescent="0.25">
      <c r="L31770" t="s">
        <v>3702</v>
      </c>
      <c r="M31770" t="s">
        <v>31711</v>
      </c>
      <c r="N31770" t="s">
        <v>69023</v>
      </c>
      <c r="O31770" s="76" t="s">
        <v>4366</v>
      </c>
      <c r="P31770" s="82">
        <v>155</v>
      </c>
      <c r="Q31770" s="82" t="s">
        <v>91198</v>
      </c>
      <c r="R31770"/>
    </row>
    <row r="31771" spans="12:18" x14ac:dyDescent="0.25">
      <c r="L31771" t="s">
        <v>3702</v>
      </c>
      <c r="M31771" t="s">
        <v>26156</v>
      </c>
      <c r="N31771" t="s">
        <v>69024</v>
      </c>
      <c r="O31771" s="76" t="s">
        <v>4356</v>
      </c>
      <c r="P31771" s="82">
        <v>491</v>
      </c>
      <c r="Q31771" s="82" t="s">
        <v>91201</v>
      </c>
      <c r="R31771"/>
    </row>
    <row r="31772" spans="12:18" x14ac:dyDescent="0.25">
      <c r="L31772" t="s">
        <v>3702</v>
      </c>
      <c r="M31772" t="s">
        <v>28739</v>
      </c>
      <c r="N31772" t="s">
        <v>69025</v>
      </c>
      <c r="O31772" s="76" t="s">
        <v>4366</v>
      </c>
      <c r="P31772" s="82">
        <v>483</v>
      </c>
      <c r="Q31772" s="82" t="s">
        <v>91202</v>
      </c>
      <c r="R31772"/>
    </row>
    <row r="31773" spans="12:18" x14ac:dyDescent="0.25">
      <c r="L31773" t="s">
        <v>3702</v>
      </c>
      <c r="M31773" t="s">
        <v>28742</v>
      </c>
      <c r="N31773" t="s">
        <v>69026</v>
      </c>
      <c r="O31773" s="76" t="s">
        <v>4366</v>
      </c>
      <c r="P31773" s="82">
        <v>127</v>
      </c>
      <c r="Q31773" s="82" t="s">
        <v>91203</v>
      </c>
      <c r="R31773"/>
    </row>
    <row r="31774" spans="12:18" x14ac:dyDescent="0.25">
      <c r="L31774" t="s">
        <v>3702</v>
      </c>
      <c r="M31774" t="s">
        <v>28745</v>
      </c>
      <c r="N31774" t="s">
        <v>69027</v>
      </c>
      <c r="O31774" s="76" t="s">
        <v>4356</v>
      </c>
      <c r="P31774" s="82">
        <v>603</v>
      </c>
      <c r="Q31774" s="82" t="s">
        <v>91204</v>
      </c>
      <c r="R31774"/>
    </row>
    <row r="31775" spans="12:18" x14ac:dyDescent="0.25">
      <c r="L31775" t="s">
        <v>3702</v>
      </c>
      <c r="M31775" t="s">
        <v>26157</v>
      </c>
      <c r="N31775" t="s">
        <v>69028</v>
      </c>
      <c r="O31775" s="76" t="s">
        <v>4366</v>
      </c>
      <c r="P31775" s="82">
        <v>142</v>
      </c>
      <c r="Q31775" s="82" t="s">
        <v>91205</v>
      </c>
      <c r="R31775"/>
    </row>
    <row r="31776" spans="12:18" x14ac:dyDescent="0.25">
      <c r="L31776" t="s">
        <v>3702</v>
      </c>
      <c r="M31776" t="s">
        <v>26158</v>
      </c>
      <c r="N31776" t="s">
        <v>69029</v>
      </c>
      <c r="O31776" s="76" t="s">
        <v>4366</v>
      </c>
      <c r="P31776" s="82">
        <v>96</v>
      </c>
      <c r="Q31776" s="82" t="s">
        <v>91206</v>
      </c>
      <c r="R31776"/>
    </row>
    <row r="31777" spans="12:18" x14ac:dyDescent="0.25">
      <c r="L31777" t="s">
        <v>3702</v>
      </c>
      <c r="M31777" t="s">
        <v>26159</v>
      </c>
      <c r="N31777" t="s">
        <v>69030</v>
      </c>
      <c r="O31777" s="76" t="s">
        <v>4356</v>
      </c>
      <c r="P31777" s="82">
        <v>437</v>
      </c>
      <c r="Q31777" s="82" t="s">
        <v>91207</v>
      </c>
      <c r="R31777"/>
    </row>
    <row r="31778" spans="12:18" x14ac:dyDescent="0.25">
      <c r="L31778" t="s">
        <v>3702</v>
      </c>
      <c r="M31778" t="s">
        <v>31228</v>
      </c>
      <c r="N31778" t="s">
        <v>69031</v>
      </c>
      <c r="O31778" s="76" t="s">
        <v>4356</v>
      </c>
      <c r="P31778" s="82">
        <v>837</v>
      </c>
      <c r="Q31778" s="82" t="s">
        <v>91208</v>
      </c>
      <c r="R31778"/>
    </row>
    <row r="31779" spans="12:18" x14ac:dyDescent="0.25">
      <c r="L31779" t="s">
        <v>3702</v>
      </c>
      <c r="M31779" t="s">
        <v>26160</v>
      </c>
      <c r="N31779" t="s">
        <v>69032</v>
      </c>
      <c r="O31779" s="76" t="s">
        <v>4366</v>
      </c>
      <c r="P31779" s="82">
        <v>89</v>
      </c>
      <c r="Q31779" s="82" t="s">
        <v>91209</v>
      </c>
      <c r="R31779"/>
    </row>
    <row r="31780" spans="12:18" x14ac:dyDescent="0.25">
      <c r="L31780" t="s">
        <v>3702</v>
      </c>
      <c r="M31780" t="s">
        <v>31230</v>
      </c>
      <c r="N31780" t="s">
        <v>69033</v>
      </c>
      <c r="O31780" s="76" t="s">
        <v>4356</v>
      </c>
      <c r="P31780" s="82">
        <v>758</v>
      </c>
      <c r="Q31780" s="82" t="s">
        <v>91210</v>
      </c>
      <c r="R31780"/>
    </row>
    <row r="31781" spans="12:18" x14ac:dyDescent="0.25">
      <c r="L31781" t="s">
        <v>3702</v>
      </c>
      <c r="M31781" t="s">
        <v>16925</v>
      </c>
      <c r="N31781" t="s">
        <v>69034</v>
      </c>
      <c r="O31781" s="76" t="s">
        <v>4356</v>
      </c>
      <c r="P31781" s="82">
        <v>222</v>
      </c>
      <c r="Q31781" s="82" t="s">
        <v>91211</v>
      </c>
      <c r="R31781"/>
    </row>
    <row r="31782" spans="12:18" x14ac:dyDescent="0.25">
      <c r="L31782" t="s">
        <v>3702</v>
      </c>
      <c r="M31782" t="s">
        <v>28749</v>
      </c>
      <c r="N31782" t="s">
        <v>69035</v>
      </c>
      <c r="O31782" s="76" t="s">
        <v>4356</v>
      </c>
      <c r="P31782" s="82">
        <v>143</v>
      </c>
      <c r="Q31782" s="82" t="s">
        <v>91212</v>
      </c>
      <c r="R31782"/>
    </row>
    <row r="31783" spans="12:18" x14ac:dyDescent="0.25">
      <c r="L31783" t="s">
        <v>3702</v>
      </c>
      <c r="M31783" t="s">
        <v>26161</v>
      </c>
      <c r="N31783" t="s">
        <v>69036</v>
      </c>
      <c r="O31783" s="76" t="s">
        <v>4366</v>
      </c>
      <c r="P31783" s="82">
        <v>150</v>
      </c>
      <c r="Q31783" s="82" t="s">
        <v>91213</v>
      </c>
      <c r="R31783"/>
    </row>
    <row r="31784" spans="12:18" x14ac:dyDescent="0.25">
      <c r="L31784" t="s">
        <v>3702</v>
      </c>
      <c r="M31784" t="s">
        <v>28355</v>
      </c>
      <c r="N31784" t="s">
        <v>69037</v>
      </c>
      <c r="O31784" s="76" t="s">
        <v>4366</v>
      </c>
      <c r="P31784" s="82">
        <v>263</v>
      </c>
      <c r="Q31784" s="82" t="s">
        <v>91214</v>
      </c>
      <c r="R31784"/>
    </row>
    <row r="31785" spans="12:18" x14ac:dyDescent="0.25">
      <c r="L31785" t="s">
        <v>3702</v>
      </c>
      <c r="M31785" t="s">
        <v>31232</v>
      </c>
      <c r="N31785" t="s">
        <v>69038</v>
      </c>
      <c r="O31785" s="76" t="s">
        <v>4366</v>
      </c>
      <c r="P31785" s="82">
        <v>121</v>
      </c>
      <c r="Q31785" s="82" t="s">
        <v>91215</v>
      </c>
      <c r="R31785"/>
    </row>
    <row r="31786" spans="12:18" x14ac:dyDescent="0.25">
      <c r="L31786" t="s">
        <v>3702</v>
      </c>
      <c r="M31786" t="s">
        <v>31715</v>
      </c>
      <c r="N31786" t="s">
        <v>69039</v>
      </c>
      <c r="O31786" s="76" t="s">
        <v>4356</v>
      </c>
      <c r="P31786" s="82">
        <v>816</v>
      </c>
      <c r="Q31786" s="82" t="s">
        <v>91216</v>
      </c>
      <c r="R31786"/>
    </row>
    <row r="31787" spans="12:18" x14ac:dyDescent="0.25">
      <c r="L31787" t="s">
        <v>3702</v>
      </c>
      <c r="M31787" t="s">
        <v>26162</v>
      </c>
      <c r="N31787" t="s">
        <v>69040</v>
      </c>
      <c r="O31787" s="76" t="s">
        <v>4374</v>
      </c>
      <c r="P31787" s="82">
        <v>1268</v>
      </c>
      <c r="Q31787" s="82" t="s">
        <v>91217</v>
      </c>
      <c r="R31787"/>
    </row>
    <row r="31788" spans="12:18" x14ac:dyDescent="0.25">
      <c r="L31788" t="s">
        <v>3702</v>
      </c>
      <c r="M31788" t="s">
        <v>28357</v>
      </c>
      <c r="N31788" t="s">
        <v>69041</v>
      </c>
      <c r="O31788" s="76" t="s">
        <v>4366</v>
      </c>
      <c r="P31788" s="82">
        <v>60</v>
      </c>
      <c r="Q31788" s="82" t="s">
        <v>91218</v>
      </c>
      <c r="R31788"/>
    </row>
    <row r="31789" spans="12:18" x14ac:dyDescent="0.25">
      <c r="L31789" t="s">
        <v>3702</v>
      </c>
      <c r="M31789" t="s">
        <v>28751</v>
      </c>
      <c r="N31789" t="s">
        <v>69042</v>
      </c>
      <c r="O31789" s="76" t="s">
        <v>4356</v>
      </c>
      <c r="P31789" s="82">
        <v>92</v>
      </c>
      <c r="Q31789" s="82" t="s">
        <v>91219</v>
      </c>
      <c r="R31789"/>
    </row>
    <row r="31790" spans="12:18" x14ac:dyDescent="0.25">
      <c r="L31790" t="s">
        <v>3702</v>
      </c>
      <c r="M31790" t="s">
        <v>28359</v>
      </c>
      <c r="N31790" t="s">
        <v>69043</v>
      </c>
      <c r="O31790" s="76" t="s">
        <v>4356</v>
      </c>
      <c r="P31790" s="82">
        <v>244</v>
      </c>
      <c r="Q31790" s="82" t="s">
        <v>91220</v>
      </c>
      <c r="R31790"/>
    </row>
    <row r="31791" spans="12:18" x14ac:dyDescent="0.25">
      <c r="L31791" t="s">
        <v>3702</v>
      </c>
      <c r="M31791" t="s">
        <v>31234</v>
      </c>
      <c r="N31791" t="s">
        <v>69044</v>
      </c>
      <c r="O31791" s="76" t="s">
        <v>4366</v>
      </c>
      <c r="P31791" s="82">
        <v>227</v>
      </c>
      <c r="Q31791" s="82" t="s">
        <v>91225</v>
      </c>
      <c r="R31791"/>
    </row>
    <row r="31792" spans="12:18" x14ac:dyDescent="0.25">
      <c r="L31792" t="s">
        <v>3702</v>
      </c>
      <c r="M31792" t="s">
        <v>28754</v>
      </c>
      <c r="N31792" t="s">
        <v>69045</v>
      </c>
      <c r="O31792" s="76" t="s">
        <v>4356</v>
      </c>
      <c r="P31792" s="82">
        <v>304</v>
      </c>
      <c r="Q31792" s="82" t="s">
        <v>91221</v>
      </c>
      <c r="R31792"/>
    </row>
    <row r="31793" spans="12:18" x14ac:dyDescent="0.25">
      <c r="L31793" t="s">
        <v>3702</v>
      </c>
      <c r="M31793" t="s">
        <v>28361</v>
      </c>
      <c r="N31793" t="s">
        <v>69046</v>
      </c>
      <c r="O31793" s="76" t="s">
        <v>4356</v>
      </c>
      <c r="P31793" s="82">
        <v>127</v>
      </c>
      <c r="Q31793" s="82" t="s">
        <v>91222</v>
      </c>
      <c r="R31793"/>
    </row>
    <row r="31794" spans="12:18" x14ac:dyDescent="0.25">
      <c r="L31794" t="s">
        <v>3702</v>
      </c>
      <c r="M31794" t="s">
        <v>31717</v>
      </c>
      <c r="N31794" t="s">
        <v>69047</v>
      </c>
      <c r="O31794" s="76" t="s">
        <v>4374</v>
      </c>
      <c r="P31794" s="82">
        <v>514</v>
      </c>
      <c r="Q31794" s="82" t="s">
        <v>91223</v>
      </c>
      <c r="R31794"/>
    </row>
    <row r="31795" spans="12:18" x14ac:dyDescent="0.25">
      <c r="L31795" t="s">
        <v>3702</v>
      </c>
      <c r="M31795" t="s">
        <v>26163</v>
      </c>
      <c r="N31795" t="s">
        <v>69048</v>
      </c>
      <c r="O31795" s="76" t="s">
        <v>4366</v>
      </c>
      <c r="P31795" s="82">
        <v>267</v>
      </c>
      <c r="Q31795" s="82" t="s">
        <v>91224</v>
      </c>
      <c r="R31795"/>
    </row>
    <row r="31796" spans="12:18" x14ac:dyDescent="0.25">
      <c r="L31796" t="s">
        <v>3721</v>
      </c>
      <c r="M31796" t="s">
        <v>26164</v>
      </c>
      <c r="N31796" t="s">
        <v>69049</v>
      </c>
      <c r="O31796" s="76" t="s">
        <v>4356</v>
      </c>
      <c r="P31796" s="82">
        <v>223</v>
      </c>
      <c r="Q31796" s="82" t="s">
        <v>102283</v>
      </c>
      <c r="R31796"/>
    </row>
    <row r="31797" spans="12:18" x14ac:dyDescent="0.25">
      <c r="L31797" t="s">
        <v>3721</v>
      </c>
      <c r="M31797" t="s">
        <v>26165</v>
      </c>
      <c r="N31797" t="s">
        <v>69050</v>
      </c>
      <c r="O31797" s="76" t="s">
        <v>4374</v>
      </c>
      <c r="P31797" s="82">
        <v>2517</v>
      </c>
      <c r="Q31797" s="82" t="s">
        <v>102284</v>
      </c>
      <c r="R31797"/>
    </row>
    <row r="31798" spans="12:18" x14ac:dyDescent="0.25">
      <c r="L31798" t="s">
        <v>3721</v>
      </c>
      <c r="M31798" t="s">
        <v>31236</v>
      </c>
      <c r="N31798" t="s">
        <v>69051</v>
      </c>
      <c r="O31798" s="76" t="s">
        <v>4356</v>
      </c>
      <c r="P31798" s="82">
        <v>938</v>
      </c>
      <c r="Q31798" s="82" t="s">
        <v>102285</v>
      </c>
      <c r="R31798"/>
    </row>
    <row r="31799" spans="12:18" x14ac:dyDescent="0.25">
      <c r="L31799" t="s">
        <v>3721</v>
      </c>
      <c r="M31799" t="s">
        <v>31238</v>
      </c>
      <c r="N31799" t="s">
        <v>69052</v>
      </c>
      <c r="O31799" s="76" t="s">
        <v>4374</v>
      </c>
      <c r="P31799" s="82">
        <v>48970</v>
      </c>
      <c r="Q31799" s="82" t="s">
        <v>72645</v>
      </c>
      <c r="R31799"/>
    </row>
    <row r="31800" spans="12:18" x14ac:dyDescent="0.25">
      <c r="L31800" t="s">
        <v>3721</v>
      </c>
      <c r="M31800" t="s">
        <v>28363</v>
      </c>
      <c r="N31800" t="s">
        <v>69053</v>
      </c>
      <c r="O31800" s="76" t="s">
        <v>4356</v>
      </c>
      <c r="P31800" s="82">
        <v>509</v>
      </c>
      <c r="Q31800" s="82" t="s">
        <v>102286</v>
      </c>
      <c r="R31800"/>
    </row>
    <row r="31801" spans="12:18" x14ac:dyDescent="0.25">
      <c r="L31801" t="s">
        <v>3721</v>
      </c>
      <c r="M31801" t="s">
        <v>31240</v>
      </c>
      <c r="N31801" t="s">
        <v>69054</v>
      </c>
      <c r="O31801" s="76" t="s">
        <v>4366</v>
      </c>
      <c r="P31801" s="82">
        <v>203</v>
      </c>
      <c r="Q31801" s="82" t="s">
        <v>102287</v>
      </c>
      <c r="R31801"/>
    </row>
    <row r="31802" spans="12:18" x14ac:dyDescent="0.25">
      <c r="L31802" t="s">
        <v>3721</v>
      </c>
      <c r="M31802" t="s">
        <v>28365</v>
      </c>
      <c r="N31802" t="s">
        <v>69055</v>
      </c>
      <c r="O31802" s="76" t="s">
        <v>4366</v>
      </c>
      <c r="P31802" s="82">
        <v>293</v>
      </c>
      <c r="Q31802" s="82" t="s">
        <v>102289</v>
      </c>
      <c r="R31802"/>
    </row>
    <row r="31803" spans="12:18" x14ac:dyDescent="0.25">
      <c r="L31803" t="s">
        <v>3721</v>
      </c>
      <c r="M31803" t="s">
        <v>26166</v>
      </c>
      <c r="N31803" t="s">
        <v>69056</v>
      </c>
      <c r="O31803" s="76" t="s">
        <v>4366</v>
      </c>
      <c r="P31803" s="82">
        <v>93</v>
      </c>
      <c r="Q31803" s="82" t="s">
        <v>102288</v>
      </c>
      <c r="R31803"/>
    </row>
    <row r="31804" spans="12:18" x14ac:dyDescent="0.25">
      <c r="L31804" t="s">
        <v>3721</v>
      </c>
      <c r="M31804" t="s">
        <v>31719</v>
      </c>
      <c r="N31804" t="s">
        <v>69057</v>
      </c>
      <c r="O31804" s="76" t="s">
        <v>4366</v>
      </c>
      <c r="P31804" s="82">
        <v>68</v>
      </c>
      <c r="Q31804" s="82" t="s">
        <v>102290</v>
      </c>
      <c r="R31804"/>
    </row>
    <row r="31805" spans="12:18" x14ac:dyDescent="0.25">
      <c r="L31805" t="s">
        <v>3721</v>
      </c>
      <c r="M31805" t="s">
        <v>31241</v>
      </c>
      <c r="N31805" t="s">
        <v>69058</v>
      </c>
      <c r="O31805" s="76" t="s">
        <v>4366</v>
      </c>
      <c r="P31805" s="82">
        <v>459</v>
      </c>
      <c r="Q31805" s="82" t="s">
        <v>102291</v>
      </c>
      <c r="R31805"/>
    </row>
    <row r="31806" spans="12:18" x14ac:dyDescent="0.25">
      <c r="L31806" t="s">
        <v>3721</v>
      </c>
      <c r="M31806" t="s">
        <v>26167</v>
      </c>
      <c r="N31806" t="s">
        <v>69059</v>
      </c>
      <c r="O31806" s="76" t="s">
        <v>4356</v>
      </c>
      <c r="P31806" s="82">
        <v>980</v>
      </c>
      <c r="Q31806" s="82" t="s">
        <v>102292</v>
      </c>
      <c r="R31806"/>
    </row>
    <row r="31807" spans="12:18" x14ac:dyDescent="0.25">
      <c r="L31807" t="s">
        <v>3721</v>
      </c>
      <c r="M31807" t="s">
        <v>28367</v>
      </c>
      <c r="N31807" t="s">
        <v>69060</v>
      </c>
      <c r="O31807" s="76" t="s">
        <v>4366</v>
      </c>
      <c r="P31807" s="82">
        <v>123</v>
      </c>
      <c r="Q31807" s="82" t="s">
        <v>102293</v>
      </c>
      <c r="R31807"/>
    </row>
    <row r="31808" spans="12:18" x14ac:dyDescent="0.25">
      <c r="L31808" t="s">
        <v>3721</v>
      </c>
      <c r="M31808" t="s">
        <v>28757</v>
      </c>
      <c r="N31808" t="s">
        <v>69061</v>
      </c>
      <c r="O31808" s="76" t="s">
        <v>4366</v>
      </c>
      <c r="P31808" s="82">
        <v>406</v>
      </c>
      <c r="Q31808" s="82" t="s">
        <v>102294</v>
      </c>
      <c r="R31808"/>
    </row>
    <row r="31809" spans="12:18" x14ac:dyDescent="0.25">
      <c r="L31809" t="s">
        <v>3721</v>
      </c>
      <c r="M31809" t="s">
        <v>26168</v>
      </c>
      <c r="N31809" t="s">
        <v>69062</v>
      </c>
      <c r="O31809" s="76" t="s">
        <v>4356</v>
      </c>
      <c r="P31809" s="82">
        <v>508</v>
      </c>
      <c r="Q31809" s="82" t="s">
        <v>102295</v>
      </c>
      <c r="R31809"/>
    </row>
    <row r="31810" spans="12:18" x14ac:dyDescent="0.25">
      <c r="L31810" t="s">
        <v>3721</v>
      </c>
      <c r="M31810" t="s">
        <v>31721</v>
      </c>
      <c r="N31810" t="s">
        <v>69063</v>
      </c>
      <c r="O31810" s="76" t="s">
        <v>4366</v>
      </c>
      <c r="P31810" s="82">
        <v>72</v>
      </c>
      <c r="Q31810" s="82" t="s">
        <v>102296</v>
      </c>
      <c r="R31810"/>
    </row>
    <row r="31811" spans="12:18" x14ac:dyDescent="0.25">
      <c r="L31811" t="s">
        <v>3721</v>
      </c>
      <c r="M31811" t="s">
        <v>31243</v>
      </c>
      <c r="N31811" t="s">
        <v>69064</v>
      </c>
      <c r="O31811" s="76" t="s">
        <v>4366</v>
      </c>
      <c r="P31811" s="82">
        <v>168</v>
      </c>
      <c r="Q31811" s="82" t="s">
        <v>102297</v>
      </c>
      <c r="R31811"/>
    </row>
    <row r="31812" spans="12:18" x14ac:dyDescent="0.25">
      <c r="L31812" t="s">
        <v>3721</v>
      </c>
      <c r="M31812" t="s">
        <v>31245</v>
      </c>
      <c r="N31812" t="s">
        <v>69065</v>
      </c>
      <c r="O31812" s="76" t="s">
        <v>4366</v>
      </c>
      <c r="P31812" s="82">
        <v>164</v>
      </c>
      <c r="Q31812" s="82" t="s">
        <v>102298</v>
      </c>
      <c r="R31812"/>
    </row>
    <row r="31813" spans="12:18" x14ac:dyDescent="0.25">
      <c r="L31813" t="s">
        <v>3721</v>
      </c>
      <c r="M31813" t="s">
        <v>31722</v>
      </c>
      <c r="N31813" t="s">
        <v>69066</v>
      </c>
      <c r="O31813" s="76" t="s">
        <v>4374</v>
      </c>
      <c r="P31813" s="82">
        <v>2498</v>
      </c>
      <c r="Q31813" s="82" t="s">
        <v>102299</v>
      </c>
      <c r="R31813"/>
    </row>
    <row r="31814" spans="12:18" x14ac:dyDescent="0.25">
      <c r="L31814" t="s">
        <v>3721</v>
      </c>
      <c r="M31814" t="s">
        <v>28368</v>
      </c>
      <c r="N31814" t="s">
        <v>69067</v>
      </c>
      <c r="O31814" s="76" t="s">
        <v>4366</v>
      </c>
      <c r="P31814" s="82">
        <v>144</v>
      </c>
      <c r="Q31814" s="82" t="s">
        <v>102300</v>
      </c>
      <c r="R31814"/>
    </row>
    <row r="31815" spans="12:18" x14ac:dyDescent="0.25">
      <c r="L31815" t="s">
        <v>3721</v>
      </c>
      <c r="M31815" t="s">
        <v>26169</v>
      </c>
      <c r="N31815" t="s">
        <v>69068</v>
      </c>
      <c r="O31815" s="76" t="s">
        <v>4356</v>
      </c>
      <c r="P31815" s="82">
        <v>263</v>
      </c>
      <c r="Q31815" s="82" t="s">
        <v>102301</v>
      </c>
      <c r="R31815"/>
    </row>
    <row r="31816" spans="12:18" x14ac:dyDescent="0.25">
      <c r="L31816" t="s">
        <v>3721</v>
      </c>
      <c r="M31816" t="s">
        <v>31723</v>
      </c>
      <c r="N31816" t="s">
        <v>69069</v>
      </c>
      <c r="O31816" s="76" t="s">
        <v>4374</v>
      </c>
      <c r="P31816" s="82">
        <v>5892</v>
      </c>
      <c r="Q31816" s="82" t="s">
        <v>102302</v>
      </c>
      <c r="R31816"/>
    </row>
    <row r="31817" spans="12:18" x14ac:dyDescent="0.25">
      <c r="L31817" t="s">
        <v>3721</v>
      </c>
      <c r="M31817" t="s">
        <v>26170</v>
      </c>
      <c r="N31817" t="s">
        <v>69070</v>
      </c>
      <c r="O31817" s="76" t="s">
        <v>4356</v>
      </c>
      <c r="P31817" s="82">
        <v>206</v>
      </c>
      <c r="Q31817" s="82" t="s">
        <v>102303</v>
      </c>
      <c r="R31817"/>
    </row>
    <row r="31818" spans="12:18" x14ac:dyDescent="0.25">
      <c r="L31818" t="s">
        <v>3721</v>
      </c>
      <c r="M31818" t="s">
        <v>31247</v>
      </c>
      <c r="N31818" t="s">
        <v>69071</v>
      </c>
      <c r="O31818" s="76" t="s">
        <v>4366</v>
      </c>
      <c r="P31818" s="82">
        <v>207</v>
      </c>
      <c r="Q31818" s="82" t="s">
        <v>102304</v>
      </c>
      <c r="R31818"/>
    </row>
    <row r="31819" spans="12:18" x14ac:dyDescent="0.25">
      <c r="L31819" t="s">
        <v>3721</v>
      </c>
      <c r="M31819" t="s">
        <v>31249</v>
      </c>
      <c r="N31819" t="s">
        <v>69072</v>
      </c>
      <c r="O31819" s="76" t="s">
        <v>4366</v>
      </c>
      <c r="P31819" s="82">
        <v>362</v>
      </c>
      <c r="Q31819" s="82" t="s">
        <v>102305</v>
      </c>
      <c r="R31819"/>
    </row>
    <row r="31820" spans="12:18" x14ac:dyDescent="0.25">
      <c r="L31820" t="s">
        <v>3721</v>
      </c>
      <c r="M31820" t="s">
        <v>28759</v>
      </c>
      <c r="N31820" t="s">
        <v>69073</v>
      </c>
      <c r="O31820" s="76" t="s">
        <v>4366</v>
      </c>
      <c r="P31820" s="82">
        <v>237</v>
      </c>
      <c r="Q31820" s="82" t="s">
        <v>102306</v>
      </c>
      <c r="R31820"/>
    </row>
    <row r="31821" spans="12:18" x14ac:dyDescent="0.25">
      <c r="L31821" t="s">
        <v>3721</v>
      </c>
      <c r="M31821" t="s">
        <v>28370</v>
      </c>
      <c r="N31821" t="s">
        <v>69074</v>
      </c>
      <c r="O31821" s="76" t="s">
        <v>4356</v>
      </c>
      <c r="P31821" s="82">
        <v>712</v>
      </c>
      <c r="Q31821" s="82" t="s">
        <v>102307</v>
      </c>
      <c r="R31821"/>
    </row>
    <row r="31822" spans="12:18" x14ac:dyDescent="0.25">
      <c r="L31822" t="s">
        <v>3721</v>
      </c>
      <c r="M31822" t="s">
        <v>28762</v>
      </c>
      <c r="N31822" t="s">
        <v>69075</v>
      </c>
      <c r="O31822" s="76" t="s">
        <v>4366</v>
      </c>
      <c r="P31822" s="82">
        <v>162</v>
      </c>
      <c r="Q31822" s="82" t="s">
        <v>102308</v>
      </c>
      <c r="R31822"/>
    </row>
    <row r="31823" spans="12:18" x14ac:dyDescent="0.25">
      <c r="L31823" t="s">
        <v>3721</v>
      </c>
      <c r="M31823" t="s">
        <v>31252</v>
      </c>
      <c r="N31823" t="s">
        <v>69076</v>
      </c>
      <c r="O31823" s="76" t="s">
        <v>4366</v>
      </c>
      <c r="P31823" s="82">
        <v>105</v>
      </c>
      <c r="Q31823" s="82" t="s">
        <v>102309</v>
      </c>
      <c r="R31823"/>
    </row>
    <row r="31824" spans="12:18" x14ac:dyDescent="0.25">
      <c r="L31824" t="s">
        <v>3721</v>
      </c>
      <c r="M31824" t="s">
        <v>7431</v>
      </c>
      <c r="N31824" t="s">
        <v>69077</v>
      </c>
      <c r="O31824" s="76" t="s">
        <v>4356</v>
      </c>
      <c r="P31824" s="82">
        <v>186</v>
      </c>
      <c r="Q31824" s="82" t="s">
        <v>102310</v>
      </c>
      <c r="R31824"/>
    </row>
    <row r="31825" spans="12:18" x14ac:dyDescent="0.25">
      <c r="L31825" t="s">
        <v>3721</v>
      </c>
      <c r="M31825" t="s">
        <v>31725</v>
      </c>
      <c r="N31825" t="s">
        <v>69078</v>
      </c>
      <c r="O31825" s="76" t="s">
        <v>4366</v>
      </c>
      <c r="P31825" s="82">
        <v>118</v>
      </c>
      <c r="Q31825" s="82" t="s">
        <v>102311</v>
      </c>
      <c r="R31825"/>
    </row>
    <row r="31826" spans="12:18" x14ac:dyDescent="0.25">
      <c r="L31826" t="s">
        <v>3721</v>
      </c>
      <c r="M31826" t="s">
        <v>28766</v>
      </c>
      <c r="N31826" t="s">
        <v>69079</v>
      </c>
      <c r="O31826" s="76" t="s">
        <v>4356</v>
      </c>
      <c r="P31826" s="82">
        <v>1125</v>
      </c>
      <c r="Q31826" s="82" t="s">
        <v>102313</v>
      </c>
      <c r="R31826"/>
    </row>
    <row r="31827" spans="12:18" x14ac:dyDescent="0.25">
      <c r="L31827" t="s">
        <v>3721</v>
      </c>
      <c r="M31827" t="s">
        <v>28371</v>
      </c>
      <c r="N31827" t="s">
        <v>69080</v>
      </c>
      <c r="O31827" s="76" t="s">
        <v>4374</v>
      </c>
      <c r="P31827" s="82">
        <v>2987</v>
      </c>
      <c r="Q31827" s="82" t="s">
        <v>102314</v>
      </c>
      <c r="R31827"/>
    </row>
    <row r="31828" spans="12:18" x14ac:dyDescent="0.25">
      <c r="L31828" t="s">
        <v>3721</v>
      </c>
      <c r="M31828" t="s">
        <v>26171</v>
      </c>
      <c r="N31828" t="s">
        <v>69081</v>
      </c>
      <c r="O31828" s="76" t="s">
        <v>4356</v>
      </c>
      <c r="P31828" s="82">
        <v>397</v>
      </c>
      <c r="Q31828" s="82" t="s">
        <v>102315</v>
      </c>
      <c r="R31828"/>
    </row>
    <row r="31829" spans="12:18" x14ac:dyDescent="0.25">
      <c r="L31829" t="s">
        <v>3721</v>
      </c>
      <c r="M31829" t="s">
        <v>24427</v>
      </c>
      <c r="N31829" t="s">
        <v>69082</v>
      </c>
      <c r="O31829" s="76" t="s">
        <v>4366</v>
      </c>
      <c r="P31829" s="82">
        <v>192</v>
      </c>
      <c r="Q31829" s="82" t="s">
        <v>102316</v>
      </c>
      <c r="R31829"/>
    </row>
    <row r="31830" spans="12:18" x14ac:dyDescent="0.25">
      <c r="L31830" t="s">
        <v>3721</v>
      </c>
      <c r="M31830" t="s">
        <v>28769</v>
      </c>
      <c r="N31830" t="s">
        <v>69083</v>
      </c>
      <c r="O31830" s="76" t="s">
        <v>4374</v>
      </c>
      <c r="P31830" s="82">
        <v>1261</v>
      </c>
      <c r="Q31830" s="82" t="s">
        <v>102317</v>
      </c>
      <c r="R31830"/>
    </row>
    <row r="31831" spans="12:18" x14ac:dyDescent="0.25">
      <c r="L31831" t="s">
        <v>3721</v>
      </c>
      <c r="M31831" t="s">
        <v>24231</v>
      </c>
      <c r="N31831" t="s">
        <v>69084</v>
      </c>
      <c r="O31831" s="76" t="s">
        <v>4356</v>
      </c>
      <c r="P31831" s="82">
        <v>1290</v>
      </c>
      <c r="Q31831" s="82" t="s">
        <v>102318</v>
      </c>
      <c r="R31831"/>
    </row>
    <row r="31832" spans="12:18" x14ac:dyDescent="0.25">
      <c r="L31832" t="s">
        <v>3721</v>
      </c>
      <c r="M31832" t="s">
        <v>10845</v>
      </c>
      <c r="N31832" t="s">
        <v>69085</v>
      </c>
      <c r="O31832" s="76" t="s">
        <v>4356</v>
      </c>
      <c r="P31832" s="82">
        <v>2305</v>
      </c>
      <c r="Q31832" s="82" t="s">
        <v>102319</v>
      </c>
      <c r="R31832"/>
    </row>
    <row r="31833" spans="12:18" x14ac:dyDescent="0.25">
      <c r="L31833" t="s">
        <v>3721</v>
      </c>
      <c r="M31833" t="s">
        <v>28774</v>
      </c>
      <c r="N31833" t="s">
        <v>69086</v>
      </c>
      <c r="O31833" s="76" t="s">
        <v>4356</v>
      </c>
      <c r="P31833" s="82">
        <v>2016</v>
      </c>
      <c r="Q31833" s="82" t="s">
        <v>102320</v>
      </c>
      <c r="R31833"/>
    </row>
    <row r="31834" spans="12:18" x14ac:dyDescent="0.25">
      <c r="L31834" t="s">
        <v>3721</v>
      </c>
      <c r="M31834" t="s">
        <v>13881</v>
      </c>
      <c r="N31834" t="s">
        <v>69087</v>
      </c>
      <c r="O31834" s="76" t="s">
        <v>4356</v>
      </c>
      <c r="P31834" s="82">
        <v>419</v>
      </c>
      <c r="Q31834" s="82" t="s">
        <v>102321</v>
      </c>
      <c r="R31834"/>
    </row>
    <row r="31835" spans="12:18" x14ac:dyDescent="0.25">
      <c r="L31835" t="s">
        <v>3721</v>
      </c>
      <c r="M31835" t="s">
        <v>28372</v>
      </c>
      <c r="N31835" t="s">
        <v>69088</v>
      </c>
      <c r="O31835" s="76" t="s">
        <v>4356</v>
      </c>
      <c r="P31835" s="82">
        <v>119</v>
      </c>
      <c r="Q31835" s="82" t="s">
        <v>102322</v>
      </c>
      <c r="R31835"/>
    </row>
    <row r="31836" spans="12:18" x14ac:dyDescent="0.25">
      <c r="L31836" t="s">
        <v>3721</v>
      </c>
      <c r="M31836" t="s">
        <v>28374</v>
      </c>
      <c r="N31836" t="s">
        <v>69089</v>
      </c>
      <c r="O31836" s="76" t="s">
        <v>4356</v>
      </c>
      <c r="P31836" s="82">
        <v>2131</v>
      </c>
      <c r="Q31836" s="82" t="s">
        <v>102323</v>
      </c>
      <c r="R31836"/>
    </row>
    <row r="31837" spans="12:18" x14ac:dyDescent="0.25">
      <c r="L31837" t="s">
        <v>3721</v>
      </c>
      <c r="M31837" t="s">
        <v>31726</v>
      </c>
      <c r="N31837" t="s">
        <v>69090</v>
      </c>
      <c r="O31837" s="76" t="s">
        <v>4356</v>
      </c>
      <c r="P31837" s="82">
        <v>745</v>
      </c>
      <c r="Q31837" s="82" t="s">
        <v>102324</v>
      </c>
      <c r="R31837"/>
    </row>
    <row r="31838" spans="12:18" x14ac:dyDescent="0.25">
      <c r="L31838" t="s">
        <v>3721</v>
      </c>
      <c r="M31838" t="s">
        <v>24428</v>
      </c>
      <c r="N31838" t="s">
        <v>69091</v>
      </c>
      <c r="O31838" s="76" t="s">
        <v>4356</v>
      </c>
      <c r="P31838" s="82">
        <v>289</v>
      </c>
      <c r="Q31838" s="82" t="s">
        <v>102325</v>
      </c>
      <c r="R31838"/>
    </row>
    <row r="31839" spans="12:18" x14ac:dyDescent="0.25">
      <c r="L31839" t="s">
        <v>3721</v>
      </c>
      <c r="M31839" t="s">
        <v>28779</v>
      </c>
      <c r="N31839" t="s">
        <v>69092</v>
      </c>
      <c r="O31839" s="76" t="s">
        <v>4356</v>
      </c>
      <c r="P31839" s="82">
        <v>1530</v>
      </c>
      <c r="Q31839" s="82" t="s">
        <v>102327</v>
      </c>
      <c r="R31839"/>
    </row>
    <row r="31840" spans="12:18" x14ac:dyDescent="0.25">
      <c r="L31840" t="s">
        <v>3721</v>
      </c>
      <c r="M31840" t="s">
        <v>26172</v>
      </c>
      <c r="N31840" t="s">
        <v>69093</v>
      </c>
      <c r="O31840" s="76" t="s">
        <v>4366</v>
      </c>
      <c r="P31840" s="82">
        <v>228</v>
      </c>
      <c r="Q31840" s="82" t="s">
        <v>102328</v>
      </c>
      <c r="R31840"/>
    </row>
    <row r="31841" spans="12:18" x14ac:dyDescent="0.25">
      <c r="L31841" t="s">
        <v>3721</v>
      </c>
      <c r="M31841" t="s">
        <v>28377</v>
      </c>
      <c r="N31841" t="s">
        <v>69094</v>
      </c>
      <c r="O31841" s="76" t="s">
        <v>4356</v>
      </c>
      <c r="P31841" s="82">
        <v>2601</v>
      </c>
      <c r="Q31841" s="82" t="s">
        <v>102329</v>
      </c>
      <c r="R31841"/>
    </row>
    <row r="31842" spans="12:18" x14ac:dyDescent="0.25">
      <c r="L31842" t="s">
        <v>3721</v>
      </c>
      <c r="M31842" t="s">
        <v>14288</v>
      </c>
      <c r="N31842" t="s">
        <v>69095</v>
      </c>
      <c r="O31842" s="76" t="s">
        <v>4366</v>
      </c>
      <c r="P31842" s="82">
        <v>375</v>
      </c>
      <c r="Q31842" s="82" t="s">
        <v>102330</v>
      </c>
      <c r="R31842"/>
    </row>
    <row r="31843" spans="12:18" x14ac:dyDescent="0.25">
      <c r="L31843" t="s">
        <v>3721</v>
      </c>
      <c r="M31843" t="s">
        <v>26173</v>
      </c>
      <c r="N31843" t="s">
        <v>69096</v>
      </c>
      <c r="O31843" s="76" t="s">
        <v>4356</v>
      </c>
      <c r="P31843" s="82">
        <v>1157</v>
      </c>
      <c r="Q31843" s="82" t="s">
        <v>102332</v>
      </c>
      <c r="R31843"/>
    </row>
    <row r="31844" spans="12:18" x14ac:dyDescent="0.25">
      <c r="L31844" t="s">
        <v>3721</v>
      </c>
      <c r="M31844" t="s">
        <v>28382</v>
      </c>
      <c r="N31844" t="s">
        <v>69097</v>
      </c>
      <c r="O31844" s="76" t="s">
        <v>4374</v>
      </c>
      <c r="P31844" s="82">
        <v>2121</v>
      </c>
      <c r="Q31844" s="82" t="s">
        <v>102333</v>
      </c>
      <c r="R31844"/>
    </row>
    <row r="31845" spans="12:18" x14ac:dyDescent="0.25">
      <c r="L31845" t="s">
        <v>3721</v>
      </c>
      <c r="M31845" t="s">
        <v>28380</v>
      </c>
      <c r="N31845" t="s">
        <v>69098</v>
      </c>
      <c r="O31845" s="76" t="s">
        <v>4366</v>
      </c>
      <c r="P31845" s="82">
        <v>333</v>
      </c>
      <c r="Q31845" s="82" t="s">
        <v>102331</v>
      </c>
      <c r="R31845"/>
    </row>
    <row r="31846" spans="12:18" x14ac:dyDescent="0.25">
      <c r="L31846" t="s">
        <v>3721</v>
      </c>
      <c r="M31846" t="s">
        <v>26174</v>
      </c>
      <c r="N31846" t="s">
        <v>69099</v>
      </c>
      <c r="O31846" s="76" t="s">
        <v>4366</v>
      </c>
      <c r="P31846" s="82">
        <v>331</v>
      </c>
      <c r="Q31846" s="82" t="s">
        <v>102334</v>
      </c>
      <c r="R31846"/>
    </row>
    <row r="31847" spans="12:18" x14ac:dyDescent="0.25">
      <c r="L31847" t="s">
        <v>3721</v>
      </c>
      <c r="M31847" t="s">
        <v>31728</v>
      </c>
      <c r="N31847" t="s">
        <v>69100</v>
      </c>
      <c r="O31847" s="76" t="s">
        <v>4356</v>
      </c>
      <c r="P31847" s="82">
        <v>932</v>
      </c>
      <c r="Q31847" s="82" t="s">
        <v>102335</v>
      </c>
      <c r="R31847"/>
    </row>
    <row r="31848" spans="12:18" x14ac:dyDescent="0.25">
      <c r="L31848" t="s">
        <v>3721</v>
      </c>
      <c r="M31848" t="s">
        <v>12478</v>
      </c>
      <c r="N31848" t="s">
        <v>69101</v>
      </c>
      <c r="O31848" s="76" t="s">
        <v>4366</v>
      </c>
      <c r="P31848" s="82">
        <v>152</v>
      </c>
      <c r="Q31848" s="82" t="s">
        <v>102337</v>
      </c>
      <c r="R31848"/>
    </row>
    <row r="31849" spans="12:18" x14ac:dyDescent="0.25">
      <c r="L31849" t="s">
        <v>3721</v>
      </c>
      <c r="M31849" t="s">
        <v>28781</v>
      </c>
      <c r="N31849" t="s">
        <v>69102</v>
      </c>
      <c r="O31849" s="76" t="s">
        <v>4356</v>
      </c>
      <c r="P31849" s="82">
        <v>225</v>
      </c>
      <c r="Q31849" s="82" t="s">
        <v>102338</v>
      </c>
      <c r="R31849"/>
    </row>
    <row r="31850" spans="12:18" x14ac:dyDescent="0.25">
      <c r="L31850" t="s">
        <v>3721</v>
      </c>
      <c r="M31850" t="s">
        <v>31729</v>
      </c>
      <c r="N31850" t="s">
        <v>69103</v>
      </c>
      <c r="O31850" s="76" t="s">
        <v>4356</v>
      </c>
      <c r="P31850" s="82">
        <v>678</v>
      </c>
      <c r="Q31850" s="82" t="s">
        <v>102339</v>
      </c>
      <c r="R31850"/>
    </row>
    <row r="31851" spans="12:18" x14ac:dyDescent="0.25">
      <c r="L31851" t="s">
        <v>3721</v>
      </c>
      <c r="M31851" t="s">
        <v>28784</v>
      </c>
      <c r="N31851" t="s">
        <v>69104</v>
      </c>
      <c r="O31851" s="76" t="s">
        <v>4374</v>
      </c>
      <c r="P31851" s="82">
        <v>9500</v>
      </c>
      <c r="Q31851" s="82" t="s">
        <v>102340</v>
      </c>
      <c r="R31851"/>
    </row>
    <row r="31852" spans="12:18" x14ac:dyDescent="0.25">
      <c r="L31852" t="s">
        <v>3721</v>
      </c>
      <c r="M31852" t="s">
        <v>14444</v>
      </c>
      <c r="N31852" t="s">
        <v>69105</v>
      </c>
      <c r="O31852" s="76" t="s">
        <v>4366</v>
      </c>
      <c r="P31852" s="82">
        <v>199</v>
      </c>
      <c r="Q31852" s="82" t="s">
        <v>102341</v>
      </c>
      <c r="R31852"/>
    </row>
    <row r="31853" spans="12:18" x14ac:dyDescent="0.25">
      <c r="L31853" t="s">
        <v>3721</v>
      </c>
      <c r="M31853" t="s">
        <v>31732</v>
      </c>
      <c r="N31853" t="s">
        <v>69106</v>
      </c>
      <c r="O31853" s="76" t="s">
        <v>4356</v>
      </c>
      <c r="P31853" s="82">
        <v>1594</v>
      </c>
      <c r="Q31853" s="82" t="s">
        <v>102343</v>
      </c>
      <c r="R31853"/>
    </row>
    <row r="31854" spans="12:18" x14ac:dyDescent="0.25">
      <c r="L31854" t="s">
        <v>3721</v>
      </c>
      <c r="M31854" t="s">
        <v>28788</v>
      </c>
      <c r="N31854" t="s">
        <v>69107</v>
      </c>
      <c r="O31854" s="76" t="s">
        <v>4356</v>
      </c>
      <c r="P31854" s="82">
        <v>1033</v>
      </c>
      <c r="Q31854" s="82" t="s">
        <v>102344</v>
      </c>
      <c r="R31854"/>
    </row>
    <row r="31855" spans="12:18" x14ac:dyDescent="0.25">
      <c r="L31855" t="s">
        <v>3721</v>
      </c>
      <c r="M31855" t="s">
        <v>6422</v>
      </c>
      <c r="N31855" t="s">
        <v>69108</v>
      </c>
      <c r="O31855" s="76" t="s">
        <v>4374</v>
      </c>
      <c r="P31855" s="82">
        <v>41636</v>
      </c>
      <c r="Q31855" s="82" t="s">
        <v>72645</v>
      </c>
      <c r="R31855"/>
    </row>
    <row r="31856" spans="12:18" x14ac:dyDescent="0.25">
      <c r="L31856" t="s">
        <v>3721</v>
      </c>
      <c r="M31856" t="s">
        <v>31255</v>
      </c>
      <c r="N31856" t="s">
        <v>69109</v>
      </c>
      <c r="O31856" s="76" t="s">
        <v>4356</v>
      </c>
      <c r="P31856" s="82">
        <v>286</v>
      </c>
      <c r="Q31856" s="82" t="s">
        <v>102345</v>
      </c>
      <c r="R31856"/>
    </row>
    <row r="31857" spans="12:18" x14ac:dyDescent="0.25">
      <c r="L31857" t="s">
        <v>3721</v>
      </c>
      <c r="M31857" t="s">
        <v>26176</v>
      </c>
      <c r="N31857" t="s">
        <v>69110</v>
      </c>
      <c r="O31857" s="76" t="s">
        <v>4356</v>
      </c>
      <c r="P31857" s="82">
        <v>466</v>
      </c>
      <c r="Q31857" s="82" t="s">
        <v>102346</v>
      </c>
      <c r="R31857"/>
    </row>
    <row r="31858" spans="12:18" x14ac:dyDescent="0.25">
      <c r="L31858" t="s">
        <v>3721</v>
      </c>
      <c r="M31858" t="s">
        <v>28386</v>
      </c>
      <c r="N31858" t="s">
        <v>69111</v>
      </c>
      <c r="O31858" s="76" t="s">
        <v>4356</v>
      </c>
      <c r="P31858" s="82">
        <v>155</v>
      </c>
      <c r="Q31858" s="82" t="s">
        <v>102347</v>
      </c>
      <c r="R31858"/>
    </row>
    <row r="31859" spans="12:18" x14ac:dyDescent="0.25">
      <c r="L31859" t="s">
        <v>3721</v>
      </c>
      <c r="M31859" t="s">
        <v>31257</v>
      </c>
      <c r="N31859" t="s">
        <v>69112</v>
      </c>
      <c r="O31859" s="76" t="s">
        <v>4356</v>
      </c>
      <c r="P31859" s="82">
        <v>869</v>
      </c>
      <c r="Q31859" s="82" t="s">
        <v>102348</v>
      </c>
      <c r="R31859"/>
    </row>
    <row r="31860" spans="12:18" x14ac:dyDescent="0.25">
      <c r="L31860" t="s">
        <v>3721</v>
      </c>
      <c r="M31860" t="s">
        <v>28388</v>
      </c>
      <c r="N31860" t="s">
        <v>69113</v>
      </c>
      <c r="O31860" s="76" t="s">
        <v>4374</v>
      </c>
      <c r="P31860" s="82">
        <v>2874</v>
      </c>
      <c r="Q31860" s="82" t="s">
        <v>72645</v>
      </c>
      <c r="R31860"/>
    </row>
    <row r="31861" spans="12:18" x14ac:dyDescent="0.25">
      <c r="L31861" t="s">
        <v>3721</v>
      </c>
      <c r="M31861" t="s">
        <v>26177</v>
      </c>
      <c r="N31861" t="s">
        <v>69114</v>
      </c>
      <c r="O31861" s="76" t="s">
        <v>4366</v>
      </c>
      <c r="P31861" s="82">
        <v>80</v>
      </c>
      <c r="Q31861" s="82" t="s">
        <v>102349</v>
      </c>
      <c r="R31861"/>
    </row>
    <row r="31862" spans="12:18" x14ac:dyDescent="0.25">
      <c r="L31862" t="s">
        <v>3721</v>
      </c>
      <c r="M31862" t="s">
        <v>22874</v>
      </c>
      <c r="N31862" t="s">
        <v>69115</v>
      </c>
      <c r="O31862" s="76" t="s">
        <v>4366</v>
      </c>
      <c r="P31862" s="82">
        <v>131</v>
      </c>
      <c r="Q31862" s="82" t="s">
        <v>102350</v>
      </c>
      <c r="R31862"/>
    </row>
    <row r="31863" spans="12:18" x14ac:dyDescent="0.25">
      <c r="L31863" t="s">
        <v>3721</v>
      </c>
      <c r="M31863" t="s">
        <v>28390</v>
      </c>
      <c r="N31863" t="s">
        <v>69116</v>
      </c>
      <c r="O31863" s="76" t="s">
        <v>4366</v>
      </c>
      <c r="P31863" s="82">
        <v>174</v>
      </c>
      <c r="Q31863" s="82" t="s">
        <v>102351</v>
      </c>
      <c r="R31863"/>
    </row>
    <row r="31864" spans="12:18" x14ac:dyDescent="0.25">
      <c r="L31864" t="s">
        <v>3721</v>
      </c>
      <c r="M31864" t="s">
        <v>26178</v>
      </c>
      <c r="N31864" t="s">
        <v>69117</v>
      </c>
      <c r="O31864" s="76" t="s">
        <v>4374</v>
      </c>
      <c r="P31864" s="82">
        <v>1558</v>
      </c>
      <c r="Q31864" s="82" t="s">
        <v>102352</v>
      </c>
      <c r="R31864"/>
    </row>
    <row r="31865" spans="12:18" x14ac:dyDescent="0.25">
      <c r="L31865" t="s">
        <v>3721</v>
      </c>
      <c r="M31865" t="s">
        <v>28791</v>
      </c>
      <c r="N31865" t="s">
        <v>69118</v>
      </c>
      <c r="O31865" s="76" t="s">
        <v>4356</v>
      </c>
      <c r="P31865" s="82">
        <v>495</v>
      </c>
      <c r="Q31865" s="82" t="s">
        <v>102353</v>
      </c>
      <c r="R31865"/>
    </row>
    <row r="31866" spans="12:18" x14ac:dyDescent="0.25">
      <c r="L31866" t="s">
        <v>3721</v>
      </c>
      <c r="M31866" t="s">
        <v>31259</v>
      </c>
      <c r="N31866" t="s">
        <v>69119</v>
      </c>
      <c r="O31866" s="76" t="s">
        <v>4356</v>
      </c>
      <c r="P31866" s="82">
        <v>699</v>
      </c>
      <c r="Q31866" s="82" t="s">
        <v>102354</v>
      </c>
      <c r="R31866"/>
    </row>
    <row r="31867" spans="12:18" x14ac:dyDescent="0.25">
      <c r="L31867" t="s">
        <v>3721</v>
      </c>
      <c r="M31867" t="s">
        <v>28392</v>
      </c>
      <c r="N31867" t="s">
        <v>69120</v>
      </c>
      <c r="O31867" s="76" t="s">
        <v>4366</v>
      </c>
      <c r="P31867" s="82">
        <v>398</v>
      </c>
      <c r="Q31867" s="82" t="s">
        <v>102355</v>
      </c>
      <c r="R31867"/>
    </row>
    <row r="31868" spans="12:18" x14ac:dyDescent="0.25">
      <c r="L31868" t="s">
        <v>3721</v>
      </c>
      <c r="M31868" t="s">
        <v>28794</v>
      </c>
      <c r="N31868" t="s">
        <v>69121</v>
      </c>
      <c r="O31868" s="76" t="s">
        <v>4356</v>
      </c>
      <c r="P31868" s="82">
        <v>1025</v>
      </c>
      <c r="Q31868" s="82" t="s">
        <v>102356</v>
      </c>
      <c r="R31868"/>
    </row>
    <row r="31869" spans="12:18" x14ac:dyDescent="0.25">
      <c r="L31869" t="s">
        <v>3721</v>
      </c>
      <c r="M31869" t="s">
        <v>28797</v>
      </c>
      <c r="N31869" t="s">
        <v>69122</v>
      </c>
      <c r="O31869" s="76" t="s">
        <v>4356</v>
      </c>
      <c r="P31869" s="82">
        <v>792</v>
      </c>
      <c r="Q31869" s="82" t="s">
        <v>102357</v>
      </c>
      <c r="R31869"/>
    </row>
    <row r="31870" spans="12:18" x14ac:dyDescent="0.25">
      <c r="L31870" t="s">
        <v>3721</v>
      </c>
      <c r="M31870" t="s">
        <v>31260</v>
      </c>
      <c r="N31870" t="s">
        <v>69123</v>
      </c>
      <c r="O31870" s="76" t="s">
        <v>4366</v>
      </c>
      <c r="P31870" s="82">
        <v>80</v>
      </c>
      <c r="Q31870" s="82" t="s">
        <v>102358</v>
      </c>
      <c r="R31870"/>
    </row>
    <row r="31871" spans="12:18" x14ac:dyDescent="0.25">
      <c r="L31871" t="s">
        <v>3721</v>
      </c>
      <c r="M31871" t="s">
        <v>28393</v>
      </c>
      <c r="N31871" t="s">
        <v>69124</v>
      </c>
      <c r="O31871" s="76" t="s">
        <v>4356</v>
      </c>
      <c r="P31871" s="82">
        <v>1315</v>
      </c>
      <c r="Q31871" s="82" t="s">
        <v>102359</v>
      </c>
      <c r="R31871"/>
    </row>
    <row r="31872" spans="12:18" x14ac:dyDescent="0.25">
      <c r="L31872" t="s">
        <v>3721</v>
      </c>
      <c r="M31872" t="s">
        <v>12013</v>
      </c>
      <c r="N31872" t="s">
        <v>69125</v>
      </c>
      <c r="O31872" s="76" t="s">
        <v>4356</v>
      </c>
      <c r="P31872" s="82">
        <v>249</v>
      </c>
      <c r="Q31872" s="82" t="s">
        <v>102361</v>
      </c>
      <c r="R31872"/>
    </row>
    <row r="31873" spans="12:18" x14ac:dyDescent="0.25">
      <c r="L31873" t="s">
        <v>3721</v>
      </c>
      <c r="M31873" t="s">
        <v>26179</v>
      </c>
      <c r="N31873" t="s">
        <v>69126</v>
      </c>
      <c r="O31873" s="76" t="s">
        <v>4356</v>
      </c>
      <c r="P31873" s="82">
        <v>601</v>
      </c>
      <c r="Q31873" s="82" t="s">
        <v>102362</v>
      </c>
      <c r="R31873"/>
    </row>
    <row r="31874" spans="12:18" x14ac:dyDescent="0.25">
      <c r="L31874" t="s">
        <v>3721</v>
      </c>
      <c r="M31874" t="s">
        <v>28397</v>
      </c>
      <c r="N31874" t="s">
        <v>69127</v>
      </c>
      <c r="O31874" s="76" t="s">
        <v>4366</v>
      </c>
      <c r="P31874" s="82">
        <v>49</v>
      </c>
      <c r="Q31874" s="82" t="s">
        <v>102363</v>
      </c>
      <c r="R31874"/>
    </row>
    <row r="31875" spans="12:18" x14ac:dyDescent="0.25">
      <c r="L31875" t="s">
        <v>3721</v>
      </c>
      <c r="M31875" t="s">
        <v>26180</v>
      </c>
      <c r="N31875" t="s">
        <v>69128</v>
      </c>
      <c r="O31875" s="76" t="s">
        <v>4366</v>
      </c>
      <c r="P31875" s="82">
        <v>172</v>
      </c>
      <c r="Q31875" s="82" t="s">
        <v>102364</v>
      </c>
      <c r="R31875"/>
    </row>
    <row r="31876" spans="12:18" x14ac:dyDescent="0.25">
      <c r="L31876" t="s">
        <v>3721</v>
      </c>
      <c r="M31876" t="s">
        <v>31263</v>
      </c>
      <c r="N31876" t="s">
        <v>69129</v>
      </c>
      <c r="O31876" s="76" t="s">
        <v>4356</v>
      </c>
      <c r="P31876" s="82">
        <v>536</v>
      </c>
      <c r="Q31876" s="82" t="s">
        <v>102366</v>
      </c>
      <c r="R31876"/>
    </row>
    <row r="31877" spans="12:18" x14ac:dyDescent="0.25">
      <c r="L31877" t="s">
        <v>3721</v>
      </c>
      <c r="M31877" t="s">
        <v>28399</v>
      </c>
      <c r="N31877" t="s">
        <v>69130</v>
      </c>
      <c r="O31877" s="76" t="s">
        <v>4366</v>
      </c>
      <c r="P31877" s="82">
        <v>141</v>
      </c>
      <c r="Q31877" s="82" t="s">
        <v>102367</v>
      </c>
      <c r="R31877"/>
    </row>
    <row r="31878" spans="12:18" x14ac:dyDescent="0.25">
      <c r="L31878" t="s">
        <v>3721</v>
      </c>
      <c r="M31878" t="s">
        <v>31262</v>
      </c>
      <c r="N31878" t="s">
        <v>69131</v>
      </c>
      <c r="O31878" s="76" t="s">
        <v>4356</v>
      </c>
      <c r="P31878" s="82">
        <v>347</v>
      </c>
      <c r="Q31878" s="82" t="s">
        <v>102365</v>
      </c>
      <c r="R31878"/>
    </row>
    <row r="31879" spans="12:18" x14ac:dyDescent="0.25">
      <c r="L31879" t="s">
        <v>3721</v>
      </c>
      <c r="M31879" t="s">
        <v>28802</v>
      </c>
      <c r="N31879" t="s">
        <v>69132</v>
      </c>
      <c r="O31879" s="76" t="s">
        <v>4356</v>
      </c>
      <c r="P31879" s="82">
        <v>245</v>
      </c>
      <c r="Q31879" s="82" t="s">
        <v>102368</v>
      </c>
      <c r="R31879"/>
    </row>
    <row r="31880" spans="12:18" x14ac:dyDescent="0.25">
      <c r="L31880" t="s">
        <v>3721</v>
      </c>
      <c r="M31880" t="s">
        <v>31265</v>
      </c>
      <c r="N31880" t="s">
        <v>69133</v>
      </c>
      <c r="O31880" s="76" t="s">
        <v>4356</v>
      </c>
      <c r="P31880" s="82">
        <v>925</v>
      </c>
      <c r="Q31880" s="82" t="s">
        <v>102369</v>
      </c>
      <c r="R31880"/>
    </row>
    <row r="31881" spans="12:18" x14ac:dyDescent="0.25">
      <c r="L31881" t="s">
        <v>3721</v>
      </c>
      <c r="M31881" t="s">
        <v>28805</v>
      </c>
      <c r="N31881" t="s">
        <v>69134</v>
      </c>
      <c r="O31881" s="76" t="s">
        <v>4356</v>
      </c>
      <c r="P31881" s="82">
        <v>680</v>
      </c>
      <c r="Q31881" s="82" t="s">
        <v>102370</v>
      </c>
      <c r="R31881"/>
    </row>
    <row r="31882" spans="12:18" x14ac:dyDescent="0.25">
      <c r="L31882" t="s">
        <v>3721</v>
      </c>
      <c r="M31882" t="s">
        <v>28384</v>
      </c>
      <c r="N31882" t="s">
        <v>69135</v>
      </c>
      <c r="O31882" s="76" t="s">
        <v>4366</v>
      </c>
      <c r="P31882" s="82">
        <v>947</v>
      </c>
      <c r="Q31882" s="82" t="s">
        <v>102342</v>
      </c>
      <c r="R31882"/>
    </row>
    <row r="31883" spans="12:18" x14ac:dyDescent="0.25">
      <c r="L31883" t="s">
        <v>3721</v>
      </c>
      <c r="M31883" t="s">
        <v>28401</v>
      </c>
      <c r="N31883" t="s">
        <v>69136</v>
      </c>
      <c r="O31883" s="76" t="s">
        <v>4366</v>
      </c>
      <c r="P31883" s="82">
        <v>93</v>
      </c>
      <c r="Q31883" s="82" t="s">
        <v>102371</v>
      </c>
      <c r="R31883"/>
    </row>
    <row r="31884" spans="12:18" x14ac:dyDescent="0.25">
      <c r="L31884" t="s">
        <v>3721</v>
      </c>
      <c r="M31884" t="s">
        <v>31734</v>
      </c>
      <c r="N31884" t="s">
        <v>69137</v>
      </c>
      <c r="O31884" s="76" t="s">
        <v>4366</v>
      </c>
      <c r="P31884" s="82">
        <v>85</v>
      </c>
      <c r="Q31884" s="82" t="s">
        <v>102372</v>
      </c>
      <c r="R31884"/>
    </row>
    <row r="31885" spans="12:18" x14ac:dyDescent="0.25">
      <c r="L31885" t="s">
        <v>3721</v>
      </c>
      <c r="M31885" t="s">
        <v>26181</v>
      </c>
      <c r="N31885" t="s">
        <v>69138</v>
      </c>
      <c r="O31885" s="76" t="s">
        <v>4356</v>
      </c>
      <c r="P31885" s="82">
        <v>1323</v>
      </c>
      <c r="Q31885" s="82" t="s">
        <v>102374</v>
      </c>
      <c r="R31885"/>
    </row>
    <row r="31886" spans="12:18" x14ac:dyDescent="0.25">
      <c r="L31886" t="s">
        <v>3721</v>
      </c>
      <c r="M31886" t="s">
        <v>31738</v>
      </c>
      <c r="N31886" t="s">
        <v>69139</v>
      </c>
      <c r="O31886" s="76" t="s">
        <v>4356</v>
      </c>
      <c r="P31886" s="82">
        <v>667</v>
      </c>
      <c r="Q31886" s="82" t="s">
        <v>102375</v>
      </c>
      <c r="R31886"/>
    </row>
    <row r="31887" spans="12:18" x14ac:dyDescent="0.25">
      <c r="L31887" t="s">
        <v>3721</v>
      </c>
      <c r="M31887" t="s">
        <v>31267</v>
      </c>
      <c r="N31887" t="s">
        <v>69140</v>
      </c>
      <c r="O31887" s="76" t="s">
        <v>4374</v>
      </c>
      <c r="P31887" s="82">
        <v>15294</v>
      </c>
      <c r="Q31887" s="82" t="s">
        <v>102376</v>
      </c>
      <c r="R31887"/>
    </row>
    <row r="31888" spans="12:18" x14ac:dyDescent="0.25">
      <c r="L31888" t="s">
        <v>3721</v>
      </c>
      <c r="M31888" t="s">
        <v>31269</v>
      </c>
      <c r="N31888" t="s">
        <v>69141</v>
      </c>
      <c r="O31888" s="76" t="s">
        <v>4356</v>
      </c>
      <c r="P31888" s="82">
        <v>398</v>
      </c>
      <c r="Q31888" s="82" t="s">
        <v>102377</v>
      </c>
      <c r="R31888"/>
    </row>
    <row r="31889" spans="12:18" x14ac:dyDescent="0.25">
      <c r="L31889" t="s">
        <v>3721</v>
      </c>
      <c r="M31889" t="s">
        <v>19329</v>
      </c>
      <c r="N31889" t="s">
        <v>69142</v>
      </c>
      <c r="O31889" s="76" t="s">
        <v>4356</v>
      </c>
      <c r="P31889" s="82">
        <v>252</v>
      </c>
      <c r="Q31889" s="82" t="s">
        <v>102379</v>
      </c>
      <c r="R31889"/>
    </row>
    <row r="31890" spans="12:18" x14ac:dyDescent="0.25">
      <c r="L31890" t="s">
        <v>3721</v>
      </c>
      <c r="M31890" t="s">
        <v>28813</v>
      </c>
      <c r="N31890" t="s">
        <v>69143</v>
      </c>
      <c r="O31890" s="76" t="s">
        <v>4366</v>
      </c>
      <c r="P31890" s="82">
        <v>129</v>
      </c>
      <c r="Q31890" s="82" t="s">
        <v>102380</v>
      </c>
      <c r="R31890"/>
    </row>
    <row r="31891" spans="12:18" x14ac:dyDescent="0.25">
      <c r="L31891" t="s">
        <v>3721</v>
      </c>
      <c r="M31891" t="s">
        <v>28816</v>
      </c>
      <c r="N31891" t="s">
        <v>69144</v>
      </c>
      <c r="O31891" s="76" t="s">
        <v>4356</v>
      </c>
      <c r="P31891" s="82">
        <v>1484</v>
      </c>
      <c r="Q31891" s="82" t="s">
        <v>102381</v>
      </c>
      <c r="R31891"/>
    </row>
    <row r="31892" spans="12:18" x14ac:dyDescent="0.25">
      <c r="L31892" t="s">
        <v>3721</v>
      </c>
      <c r="M31892" t="s">
        <v>28403</v>
      </c>
      <c r="N31892" t="s">
        <v>69145</v>
      </c>
      <c r="O31892" s="76" t="s">
        <v>4374</v>
      </c>
      <c r="P31892" s="82">
        <v>12618</v>
      </c>
      <c r="Q31892" s="82" t="s">
        <v>102382</v>
      </c>
      <c r="R31892"/>
    </row>
    <row r="31893" spans="12:18" x14ac:dyDescent="0.25">
      <c r="L31893" t="s">
        <v>3721</v>
      </c>
      <c r="M31893" t="s">
        <v>12232</v>
      </c>
      <c r="N31893" t="s">
        <v>69146</v>
      </c>
      <c r="O31893" s="76" t="s">
        <v>4366</v>
      </c>
      <c r="P31893" s="82">
        <v>604</v>
      </c>
      <c r="Q31893" s="82" t="s">
        <v>102383</v>
      </c>
      <c r="R31893"/>
    </row>
    <row r="31894" spans="12:18" x14ac:dyDescent="0.25">
      <c r="L31894" t="s">
        <v>3721</v>
      </c>
      <c r="M31894" t="s">
        <v>28824</v>
      </c>
      <c r="N31894" t="s">
        <v>69147</v>
      </c>
      <c r="O31894" s="76" t="s">
        <v>4356</v>
      </c>
      <c r="P31894" s="82">
        <v>866</v>
      </c>
      <c r="Q31894" s="82" t="s">
        <v>102406</v>
      </c>
      <c r="R31894"/>
    </row>
    <row r="31895" spans="12:18" x14ac:dyDescent="0.25">
      <c r="L31895" t="s">
        <v>3721</v>
      </c>
      <c r="M31895" t="s">
        <v>26182</v>
      </c>
      <c r="N31895" t="s">
        <v>69148</v>
      </c>
      <c r="O31895" s="76" t="s">
        <v>4366</v>
      </c>
      <c r="P31895" s="82">
        <v>152</v>
      </c>
      <c r="Q31895" s="82" t="s">
        <v>102384</v>
      </c>
      <c r="R31895"/>
    </row>
    <row r="31896" spans="12:18" x14ac:dyDescent="0.25">
      <c r="L31896" t="s">
        <v>3721</v>
      </c>
      <c r="M31896" t="s">
        <v>5424</v>
      </c>
      <c r="N31896" t="s">
        <v>69149</v>
      </c>
      <c r="O31896" s="76" t="s">
        <v>4366</v>
      </c>
      <c r="P31896" s="82">
        <v>447</v>
      </c>
      <c r="Q31896" s="82" t="s">
        <v>102385</v>
      </c>
      <c r="R31896"/>
    </row>
    <row r="31897" spans="12:18" x14ac:dyDescent="0.25">
      <c r="L31897" t="s">
        <v>3721</v>
      </c>
      <c r="M31897" t="s">
        <v>31740</v>
      </c>
      <c r="N31897" t="s">
        <v>69150</v>
      </c>
      <c r="O31897" s="76" t="s">
        <v>4366</v>
      </c>
      <c r="P31897" s="82">
        <v>96</v>
      </c>
      <c r="Q31897" s="82" t="s">
        <v>102386</v>
      </c>
      <c r="R31897"/>
    </row>
    <row r="31898" spans="12:18" x14ac:dyDescent="0.25">
      <c r="L31898" t="s">
        <v>3721</v>
      </c>
      <c r="M31898" t="s">
        <v>28896</v>
      </c>
      <c r="N31898" t="s">
        <v>69151</v>
      </c>
      <c r="O31898" s="76" t="s">
        <v>4366</v>
      </c>
      <c r="P31898" s="82">
        <v>267</v>
      </c>
      <c r="Q31898" s="82" t="s">
        <v>102544</v>
      </c>
      <c r="R31898"/>
    </row>
    <row r="31899" spans="12:18" x14ac:dyDescent="0.25">
      <c r="L31899" t="s">
        <v>3721</v>
      </c>
      <c r="M31899" t="s">
        <v>28405</v>
      </c>
      <c r="N31899" t="s">
        <v>69152</v>
      </c>
      <c r="O31899" s="76" t="s">
        <v>4366</v>
      </c>
      <c r="P31899" s="82">
        <v>75</v>
      </c>
      <c r="Q31899" s="82" t="s">
        <v>102387</v>
      </c>
      <c r="R31899"/>
    </row>
    <row r="31900" spans="12:18" x14ac:dyDescent="0.25">
      <c r="L31900" t="s">
        <v>3721</v>
      </c>
      <c r="M31900" t="s">
        <v>26183</v>
      </c>
      <c r="N31900" t="s">
        <v>69153</v>
      </c>
      <c r="O31900" s="76" t="s">
        <v>4356</v>
      </c>
      <c r="P31900" s="82">
        <v>909</v>
      </c>
      <c r="Q31900" s="82" t="s">
        <v>102388</v>
      </c>
      <c r="R31900"/>
    </row>
    <row r="31901" spans="12:18" x14ac:dyDescent="0.25">
      <c r="L31901" t="s">
        <v>3721</v>
      </c>
      <c r="M31901" t="s">
        <v>26184</v>
      </c>
      <c r="N31901" t="s">
        <v>69154</v>
      </c>
      <c r="O31901" s="76" t="s">
        <v>4356</v>
      </c>
      <c r="P31901" s="82">
        <v>512</v>
      </c>
      <c r="Q31901" s="82" t="s">
        <v>102389</v>
      </c>
      <c r="R31901"/>
    </row>
    <row r="31902" spans="12:18" x14ac:dyDescent="0.25">
      <c r="L31902" t="s">
        <v>3721</v>
      </c>
      <c r="M31902" t="s">
        <v>28407</v>
      </c>
      <c r="N31902" t="s">
        <v>69155</v>
      </c>
      <c r="O31902" s="76" t="s">
        <v>4356</v>
      </c>
      <c r="P31902" s="82">
        <v>1410</v>
      </c>
      <c r="Q31902" s="82" t="s">
        <v>102390</v>
      </c>
      <c r="R31902"/>
    </row>
    <row r="31903" spans="12:18" x14ac:dyDescent="0.25">
      <c r="L31903" t="s">
        <v>3721</v>
      </c>
      <c r="M31903" t="s">
        <v>26185</v>
      </c>
      <c r="N31903" t="s">
        <v>69156</v>
      </c>
      <c r="O31903" s="76" t="s">
        <v>4374</v>
      </c>
      <c r="P31903" s="82">
        <v>1929</v>
      </c>
      <c r="Q31903" s="82" t="s">
        <v>72645</v>
      </c>
      <c r="R31903"/>
    </row>
    <row r="31904" spans="12:18" x14ac:dyDescent="0.25">
      <c r="L31904" t="s">
        <v>3721</v>
      </c>
      <c r="M31904" t="s">
        <v>28819</v>
      </c>
      <c r="N31904" t="s">
        <v>69157</v>
      </c>
      <c r="O31904" s="76" t="s">
        <v>4356</v>
      </c>
      <c r="P31904" s="82">
        <v>749</v>
      </c>
      <c r="Q31904" s="82" t="s">
        <v>102391</v>
      </c>
      <c r="R31904"/>
    </row>
    <row r="31905" spans="12:18" x14ac:dyDescent="0.25">
      <c r="L31905" t="s">
        <v>3721</v>
      </c>
      <c r="M31905" t="s">
        <v>28409</v>
      </c>
      <c r="N31905" t="s">
        <v>69158</v>
      </c>
      <c r="O31905" s="76" t="s">
        <v>4356</v>
      </c>
      <c r="P31905" s="82">
        <v>144</v>
      </c>
      <c r="Q31905" s="82" t="s">
        <v>102392</v>
      </c>
      <c r="R31905"/>
    </row>
    <row r="31906" spans="12:18" x14ac:dyDescent="0.25">
      <c r="L31906" t="s">
        <v>3721</v>
      </c>
      <c r="M31906" t="s">
        <v>28411</v>
      </c>
      <c r="N31906" t="s">
        <v>69159</v>
      </c>
      <c r="O31906" s="76" t="s">
        <v>4356</v>
      </c>
      <c r="P31906" s="82">
        <v>489</v>
      </c>
      <c r="Q31906" s="82" t="s">
        <v>102393</v>
      </c>
      <c r="R31906"/>
    </row>
    <row r="31907" spans="12:18" x14ac:dyDescent="0.25">
      <c r="L31907" t="s">
        <v>3721</v>
      </c>
      <c r="M31907" t="s">
        <v>31742</v>
      </c>
      <c r="N31907" t="s">
        <v>69160</v>
      </c>
      <c r="O31907" s="76" t="s">
        <v>4356</v>
      </c>
      <c r="P31907" s="82">
        <v>6535</v>
      </c>
      <c r="Q31907" s="82" t="s">
        <v>102394</v>
      </c>
      <c r="R31907"/>
    </row>
    <row r="31908" spans="12:18" x14ac:dyDescent="0.25">
      <c r="L31908" t="s">
        <v>3721</v>
      </c>
      <c r="M31908" t="s">
        <v>28413</v>
      </c>
      <c r="N31908" t="s">
        <v>69161</v>
      </c>
      <c r="O31908" s="76" t="s">
        <v>4356</v>
      </c>
      <c r="P31908" s="82">
        <v>310</v>
      </c>
      <c r="Q31908" s="82" t="s">
        <v>102395</v>
      </c>
      <c r="R31908"/>
    </row>
    <row r="31909" spans="12:18" x14ac:dyDescent="0.25">
      <c r="L31909" t="s">
        <v>3721</v>
      </c>
      <c r="M31909" t="s">
        <v>31272</v>
      </c>
      <c r="N31909" t="s">
        <v>69162</v>
      </c>
      <c r="O31909" s="76" t="s">
        <v>4366</v>
      </c>
      <c r="P31909" s="82">
        <v>77</v>
      </c>
      <c r="Q31909" s="82" t="s">
        <v>102396</v>
      </c>
      <c r="R31909"/>
    </row>
    <row r="31910" spans="12:18" x14ac:dyDescent="0.25">
      <c r="L31910" t="s">
        <v>3721</v>
      </c>
      <c r="M31910" t="s">
        <v>31744</v>
      </c>
      <c r="N31910" t="s">
        <v>69163</v>
      </c>
      <c r="O31910" s="76" t="s">
        <v>4366</v>
      </c>
      <c r="P31910" s="82">
        <v>99</v>
      </c>
      <c r="Q31910" s="82" t="s">
        <v>102397</v>
      </c>
      <c r="R31910"/>
    </row>
    <row r="31911" spans="12:18" x14ac:dyDescent="0.25">
      <c r="L31911" t="s">
        <v>3721</v>
      </c>
      <c r="M31911" t="s">
        <v>31274</v>
      </c>
      <c r="N31911" t="s">
        <v>69164</v>
      </c>
      <c r="O31911" s="76" t="s">
        <v>4356</v>
      </c>
      <c r="P31911" s="82">
        <v>2492</v>
      </c>
      <c r="Q31911" s="82" t="s">
        <v>102398</v>
      </c>
      <c r="R31911"/>
    </row>
    <row r="31912" spans="12:18" x14ac:dyDescent="0.25">
      <c r="L31912" t="s">
        <v>3721</v>
      </c>
      <c r="M31912" t="s">
        <v>31276</v>
      </c>
      <c r="N31912" t="s">
        <v>69165</v>
      </c>
      <c r="O31912" s="76" t="s">
        <v>4366</v>
      </c>
      <c r="P31912" s="82">
        <v>298</v>
      </c>
      <c r="Q31912" s="82" t="s">
        <v>102399</v>
      </c>
      <c r="R31912"/>
    </row>
    <row r="31913" spans="12:18" x14ac:dyDescent="0.25">
      <c r="L31913" t="s">
        <v>3721</v>
      </c>
      <c r="M31913" t="s">
        <v>31746</v>
      </c>
      <c r="N31913" t="s">
        <v>69166</v>
      </c>
      <c r="O31913" s="76" t="s">
        <v>4366</v>
      </c>
      <c r="P31913" s="82">
        <v>171</v>
      </c>
      <c r="Q31913" s="82" t="s">
        <v>102400</v>
      </c>
      <c r="R31913"/>
    </row>
    <row r="31914" spans="12:18" x14ac:dyDescent="0.25">
      <c r="L31914" t="s">
        <v>3721</v>
      </c>
      <c r="M31914" t="s">
        <v>26186</v>
      </c>
      <c r="N31914" t="s">
        <v>69167</v>
      </c>
      <c r="O31914" s="76" t="s">
        <v>4366</v>
      </c>
      <c r="P31914" s="82">
        <v>114</v>
      </c>
      <c r="Q31914" s="82" t="s">
        <v>102401</v>
      </c>
      <c r="R31914"/>
    </row>
    <row r="31915" spans="12:18" x14ac:dyDescent="0.25">
      <c r="L31915" t="s">
        <v>3721</v>
      </c>
      <c r="M31915" t="s">
        <v>26187</v>
      </c>
      <c r="N31915" t="s">
        <v>69168</v>
      </c>
      <c r="O31915" s="76" t="s">
        <v>4356</v>
      </c>
      <c r="P31915" s="82">
        <v>1689</v>
      </c>
      <c r="Q31915" s="82" t="s">
        <v>102402</v>
      </c>
      <c r="R31915"/>
    </row>
    <row r="31916" spans="12:18" x14ac:dyDescent="0.25">
      <c r="L31916" t="s">
        <v>3721</v>
      </c>
      <c r="M31916" t="s">
        <v>28415</v>
      </c>
      <c r="N31916" t="s">
        <v>69169</v>
      </c>
      <c r="O31916" s="76" t="s">
        <v>4356</v>
      </c>
      <c r="P31916" s="82">
        <v>238</v>
      </c>
      <c r="Q31916" s="82" t="s">
        <v>102403</v>
      </c>
      <c r="R31916"/>
    </row>
    <row r="31917" spans="12:18" x14ac:dyDescent="0.25">
      <c r="L31917" t="s">
        <v>3721</v>
      </c>
      <c r="M31917" t="s">
        <v>20384</v>
      </c>
      <c r="N31917" t="s">
        <v>69170</v>
      </c>
      <c r="O31917" s="76" t="s">
        <v>4374</v>
      </c>
      <c r="P31917" s="82">
        <v>1823</v>
      </c>
      <c r="Q31917" s="82" t="s">
        <v>102404</v>
      </c>
      <c r="R31917"/>
    </row>
    <row r="31918" spans="12:18" x14ac:dyDescent="0.25">
      <c r="L31918" t="s">
        <v>3721</v>
      </c>
      <c r="M31918" t="s">
        <v>28822</v>
      </c>
      <c r="N31918" t="s">
        <v>69171</v>
      </c>
      <c r="O31918" s="76" t="s">
        <v>4356</v>
      </c>
      <c r="P31918" s="82">
        <v>2140</v>
      </c>
      <c r="Q31918" s="82" t="s">
        <v>102405</v>
      </c>
      <c r="R31918"/>
    </row>
    <row r="31919" spans="12:18" x14ac:dyDescent="0.25">
      <c r="L31919" t="s">
        <v>3721</v>
      </c>
      <c r="M31919" t="s">
        <v>31748</v>
      </c>
      <c r="N31919" t="s">
        <v>69172</v>
      </c>
      <c r="O31919" s="76" t="s">
        <v>4356</v>
      </c>
      <c r="P31919" s="82">
        <v>513</v>
      </c>
      <c r="Q31919" s="82" t="s">
        <v>102407</v>
      </c>
      <c r="R31919"/>
    </row>
    <row r="31920" spans="12:18" x14ac:dyDescent="0.25">
      <c r="L31920" t="s">
        <v>3721</v>
      </c>
      <c r="M31920" t="s">
        <v>28418</v>
      </c>
      <c r="N31920" t="s">
        <v>69173</v>
      </c>
      <c r="O31920" s="76" t="s">
        <v>4366</v>
      </c>
      <c r="P31920" s="82">
        <v>68</v>
      </c>
      <c r="Q31920" s="82" t="s">
        <v>102408</v>
      </c>
      <c r="R31920"/>
    </row>
    <row r="31921" spans="12:18" x14ac:dyDescent="0.25">
      <c r="L31921" t="s">
        <v>3721</v>
      </c>
      <c r="M31921" t="s">
        <v>28826</v>
      </c>
      <c r="N31921" t="s">
        <v>69174</v>
      </c>
      <c r="O31921" s="76" t="s">
        <v>4366</v>
      </c>
      <c r="P31921" s="82">
        <v>101</v>
      </c>
      <c r="Q31921" s="82" t="s">
        <v>102409</v>
      </c>
      <c r="R31921"/>
    </row>
    <row r="31922" spans="12:18" x14ac:dyDescent="0.25">
      <c r="L31922" t="s">
        <v>3721</v>
      </c>
      <c r="M31922" t="s">
        <v>6043</v>
      </c>
      <c r="N31922" t="s">
        <v>69175</v>
      </c>
      <c r="O31922" s="76" t="s">
        <v>4366</v>
      </c>
      <c r="P31922" s="82">
        <v>158</v>
      </c>
      <c r="Q31922" s="82" t="s">
        <v>102410</v>
      </c>
      <c r="R31922"/>
    </row>
    <row r="31923" spans="12:18" x14ac:dyDescent="0.25">
      <c r="L31923" t="s">
        <v>3721</v>
      </c>
      <c r="M31923" t="s">
        <v>31750</v>
      </c>
      <c r="N31923" t="s">
        <v>69176</v>
      </c>
      <c r="O31923" s="76" t="s">
        <v>4366</v>
      </c>
      <c r="P31923" s="82">
        <v>81</v>
      </c>
      <c r="Q31923" s="82" t="s">
        <v>102411</v>
      </c>
      <c r="R31923"/>
    </row>
    <row r="31924" spans="12:18" x14ac:dyDescent="0.25">
      <c r="L31924" t="s">
        <v>3721</v>
      </c>
      <c r="M31924" t="s">
        <v>28420</v>
      </c>
      <c r="N31924" t="s">
        <v>69177</v>
      </c>
      <c r="O31924" s="76" t="s">
        <v>4356</v>
      </c>
      <c r="P31924" s="82">
        <v>519</v>
      </c>
      <c r="Q31924" s="82" t="s">
        <v>102412</v>
      </c>
      <c r="R31924"/>
    </row>
    <row r="31925" spans="12:18" x14ac:dyDescent="0.25">
      <c r="L31925" t="s">
        <v>3721</v>
      </c>
      <c r="M31925" t="s">
        <v>28829</v>
      </c>
      <c r="N31925" t="s">
        <v>69178</v>
      </c>
      <c r="O31925" s="76" t="s">
        <v>4356</v>
      </c>
      <c r="P31925" s="82">
        <v>1783</v>
      </c>
      <c r="Q31925" s="82" t="s">
        <v>102413</v>
      </c>
      <c r="R31925"/>
    </row>
    <row r="31926" spans="12:18" x14ac:dyDescent="0.25">
      <c r="L31926" t="s">
        <v>3721</v>
      </c>
      <c r="M31926" t="s">
        <v>8052</v>
      </c>
      <c r="N31926" t="s">
        <v>69179</v>
      </c>
      <c r="O31926" s="76" t="s">
        <v>4374</v>
      </c>
      <c r="P31926" s="82">
        <v>10811</v>
      </c>
      <c r="Q31926" s="82" t="s">
        <v>72645</v>
      </c>
      <c r="R31926"/>
    </row>
    <row r="31927" spans="12:18" x14ac:dyDescent="0.25">
      <c r="L31927" t="s">
        <v>3721</v>
      </c>
      <c r="M31927" t="s">
        <v>28764</v>
      </c>
      <c r="N31927" t="s">
        <v>69180</v>
      </c>
      <c r="O31927" s="76" t="s">
        <v>4366</v>
      </c>
      <c r="P31927" s="82">
        <v>831</v>
      </c>
      <c r="Q31927" s="82" t="s">
        <v>102312</v>
      </c>
      <c r="R31927"/>
    </row>
    <row r="31928" spans="12:18" x14ac:dyDescent="0.25">
      <c r="L31928" t="s">
        <v>3721</v>
      </c>
      <c r="M31928" t="s">
        <v>28395</v>
      </c>
      <c r="N31928" t="s">
        <v>69181</v>
      </c>
      <c r="O31928" s="76" t="s">
        <v>4366</v>
      </c>
      <c r="P31928" s="82">
        <v>114</v>
      </c>
      <c r="Q31928" s="82" t="s">
        <v>102360</v>
      </c>
      <c r="R31928"/>
    </row>
    <row r="31929" spans="12:18" x14ac:dyDescent="0.25">
      <c r="L31929" t="s">
        <v>3721</v>
      </c>
      <c r="M31929" t="s">
        <v>31736</v>
      </c>
      <c r="N31929" t="s">
        <v>69182</v>
      </c>
      <c r="O31929" s="76" t="s">
        <v>4366</v>
      </c>
      <c r="P31929" s="82">
        <v>392</v>
      </c>
      <c r="Q31929" s="82" t="s">
        <v>102373</v>
      </c>
      <c r="R31929"/>
    </row>
    <row r="31930" spans="12:18" x14ac:dyDescent="0.25">
      <c r="L31930" t="s">
        <v>3721</v>
      </c>
      <c r="M31930" t="s">
        <v>28808</v>
      </c>
      <c r="N31930" t="s">
        <v>69183</v>
      </c>
      <c r="O31930" s="76" t="s">
        <v>4356</v>
      </c>
      <c r="P31930" s="82">
        <v>1252</v>
      </c>
      <c r="Q31930" s="82" t="s">
        <v>102378</v>
      </c>
      <c r="R31930"/>
    </row>
    <row r="31931" spans="12:18" x14ac:dyDescent="0.25">
      <c r="L31931" t="s">
        <v>3721</v>
      </c>
      <c r="M31931" t="s">
        <v>28842</v>
      </c>
      <c r="N31931" t="s">
        <v>69184</v>
      </c>
      <c r="O31931" s="76" t="s">
        <v>4366</v>
      </c>
      <c r="P31931" s="82">
        <v>270</v>
      </c>
      <c r="Q31931" s="82" t="s">
        <v>102429</v>
      </c>
      <c r="R31931"/>
    </row>
    <row r="31932" spans="12:18" x14ac:dyDescent="0.25">
      <c r="L31932" t="s">
        <v>3721</v>
      </c>
      <c r="M31932" t="s">
        <v>28465</v>
      </c>
      <c r="N31932" t="s">
        <v>69185</v>
      </c>
      <c r="O31932" s="76" t="s">
        <v>4366</v>
      </c>
      <c r="P31932" s="82">
        <v>55</v>
      </c>
      <c r="Q31932" s="82" t="s">
        <v>102492</v>
      </c>
      <c r="R31932"/>
    </row>
    <row r="31933" spans="12:18" x14ac:dyDescent="0.25">
      <c r="L31933" t="s">
        <v>3721</v>
      </c>
      <c r="M31933" t="s">
        <v>31779</v>
      </c>
      <c r="N31933" t="s">
        <v>69186</v>
      </c>
      <c r="O31933" s="76" t="s">
        <v>4356</v>
      </c>
      <c r="P31933" s="82">
        <v>103</v>
      </c>
      <c r="Q31933" s="82" t="s">
        <v>102493</v>
      </c>
      <c r="R31933"/>
    </row>
    <row r="31934" spans="12:18" x14ac:dyDescent="0.25">
      <c r="L31934" t="s">
        <v>3721</v>
      </c>
      <c r="M31934" t="s">
        <v>26203</v>
      </c>
      <c r="N31934" t="s">
        <v>69187</v>
      </c>
      <c r="O31934" s="76" t="s">
        <v>4366</v>
      </c>
      <c r="P31934" s="82">
        <v>258</v>
      </c>
      <c r="Q31934" s="82" t="s">
        <v>102545</v>
      </c>
      <c r="R31934"/>
    </row>
    <row r="31935" spans="12:18" x14ac:dyDescent="0.25">
      <c r="L31935" t="s">
        <v>3721</v>
      </c>
      <c r="M31935" t="s">
        <v>26205</v>
      </c>
      <c r="N31935" t="s">
        <v>69188</v>
      </c>
      <c r="O31935" s="76" t="s">
        <v>4374</v>
      </c>
      <c r="P31935" s="82">
        <v>1809</v>
      </c>
      <c r="Q31935" s="82" t="s">
        <v>102549</v>
      </c>
      <c r="R31935"/>
    </row>
    <row r="31936" spans="12:18" x14ac:dyDescent="0.25">
      <c r="L31936" t="s">
        <v>3721</v>
      </c>
      <c r="M31936" t="s">
        <v>28914</v>
      </c>
      <c r="N31936" t="s">
        <v>69189</v>
      </c>
      <c r="O31936" s="76" t="s">
        <v>4356</v>
      </c>
      <c r="P31936" s="82">
        <v>224</v>
      </c>
      <c r="Q31936" s="82" t="s">
        <v>102576</v>
      </c>
      <c r="R31936"/>
    </row>
    <row r="31937" spans="12:18" x14ac:dyDescent="0.25">
      <c r="L31937" t="s">
        <v>3721</v>
      </c>
      <c r="M31937" t="s">
        <v>28520</v>
      </c>
      <c r="N31937" t="s">
        <v>69190</v>
      </c>
      <c r="O31937" s="76" t="s">
        <v>4366</v>
      </c>
      <c r="P31937" s="82">
        <v>85</v>
      </c>
      <c r="Q31937" s="82" t="s">
        <v>102584</v>
      </c>
      <c r="R31937"/>
    </row>
    <row r="31938" spans="12:18" x14ac:dyDescent="0.25">
      <c r="L31938" t="s">
        <v>3721</v>
      </c>
      <c r="M31938" t="s">
        <v>31753</v>
      </c>
      <c r="N31938" t="s">
        <v>69191</v>
      </c>
      <c r="O31938" s="76" t="s">
        <v>4366</v>
      </c>
      <c r="P31938" s="82">
        <v>140</v>
      </c>
      <c r="Q31938" s="82" t="s">
        <v>102414</v>
      </c>
      <c r="R31938"/>
    </row>
    <row r="31939" spans="12:18" x14ac:dyDescent="0.25">
      <c r="L31939" t="s">
        <v>3721</v>
      </c>
      <c r="M31939" t="s">
        <v>28832</v>
      </c>
      <c r="N31939" t="s">
        <v>69192</v>
      </c>
      <c r="O31939" s="76" t="s">
        <v>4356</v>
      </c>
      <c r="P31939" s="82">
        <v>868</v>
      </c>
      <c r="Q31939" s="82" t="s">
        <v>102415</v>
      </c>
      <c r="R31939"/>
    </row>
    <row r="31940" spans="12:18" x14ac:dyDescent="0.25">
      <c r="L31940" t="s">
        <v>3721</v>
      </c>
      <c r="M31940" t="s">
        <v>14006</v>
      </c>
      <c r="N31940" t="s">
        <v>69193</v>
      </c>
      <c r="O31940" s="76" t="s">
        <v>4356</v>
      </c>
      <c r="P31940" s="82">
        <v>369</v>
      </c>
      <c r="Q31940" s="82" t="s">
        <v>102326</v>
      </c>
      <c r="R31940"/>
    </row>
    <row r="31941" spans="12:18" x14ac:dyDescent="0.25">
      <c r="L31941" t="s">
        <v>3721</v>
      </c>
      <c r="M31941" t="s">
        <v>26175</v>
      </c>
      <c r="N31941" t="s">
        <v>69194</v>
      </c>
      <c r="O31941" s="76" t="s">
        <v>4366</v>
      </c>
      <c r="P31941" s="82">
        <v>340</v>
      </c>
      <c r="Q31941" s="82" t="s">
        <v>102336</v>
      </c>
      <c r="R31941"/>
    </row>
    <row r="31942" spans="12:18" x14ac:dyDescent="0.25">
      <c r="L31942" t="s">
        <v>3721</v>
      </c>
      <c r="M31942" t="s">
        <v>31755</v>
      </c>
      <c r="N31942" t="s">
        <v>69195</v>
      </c>
      <c r="O31942" s="76" t="s">
        <v>4356</v>
      </c>
      <c r="P31942" s="82">
        <v>711</v>
      </c>
      <c r="Q31942" s="82" t="s">
        <v>102416</v>
      </c>
      <c r="R31942"/>
    </row>
    <row r="31943" spans="12:18" x14ac:dyDescent="0.25">
      <c r="L31943" t="s">
        <v>3721</v>
      </c>
      <c r="M31943" t="s">
        <v>28422</v>
      </c>
      <c r="N31943" t="s">
        <v>69196</v>
      </c>
      <c r="O31943" s="76" t="s">
        <v>4374</v>
      </c>
      <c r="P31943" s="82">
        <v>4577</v>
      </c>
      <c r="Q31943" s="82" t="s">
        <v>102417</v>
      </c>
      <c r="R31943"/>
    </row>
    <row r="31944" spans="12:18" x14ac:dyDescent="0.25">
      <c r="L31944" t="s">
        <v>3721</v>
      </c>
      <c r="M31944" t="s">
        <v>28835</v>
      </c>
      <c r="N31944" t="s">
        <v>69197</v>
      </c>
      <c r="O31944" s="76" t="s">
        <v>4356</v>
      </c>
      <c r="P31944" s="82">
        <v>4694</v>
      </c>
      <c r="Q31944" s="82" t="s">
        <v>102418</v>
      </c>
      <c r="R31944"/>
    </row>
    <row r="31945" spans="12:18" x14ac:dyDescent="0.25">
      <c r="L31945" t="s">
        <v>3721</v>
      </c>
      <c r="M31945" t="s">
        <v>26188</v>
      </c>
      <c r="N31945" t="s">
        <v>69198</v>
      </c>
      <c r="O31945" s="76" t="s">
        <v>4366</v>
      </c>
      <c r="P31945" s="82">
        <v>216</v>
      </c>
      <c r="Q31945" s="82" t="s">
        <v>102419</v>
      </c>
      <c r="R31945"/>
    </row>
    <row r="31946" spans="12:18" x14ac:dyDescent="0.25">
      <c r="L31946" t="s">
        <v>3721</v>
      </c>
      <c r="M31946" t="s">
        <v>28838</v>
      </c>
      <c r="N31946" t="s">
        <v>69199</v>
      </c>
      <c r="O31946" s="76" t="s">
        <v>4356</v>
      </c>
      <c r="P31946" s="82">
        <v>1141</v>
      </c>
      <c r="Q31946" s="82" t="s">
        <v>102420</v>
      </c>
      <c r="R31946"/>
    </row>
    <row r="31947" spans="12:18" x14ac:dyDescent="0.25">
      <c r="L31947" t="s">
        <v>3721</v>
      </c>
      <c r="M31947" t="s">
        <v>31757</v>
      </c>
      <c r="N31947" t="s">
        <v>69200</v>
      </c>
      <c r="O31947" s="76" t="s">
        <v>4366</v>
      </c>
      <c r="P31947" s="82">
        <v>78</v>
      </c>
      <c r="Q31947" s="82" t="s">
        <v>102421</v>
      </c>
      <c r="R31947"/>
    </row>
    <row r="31948" spans="12:18" x14ac:dyDescent="0.25">
      <c r="L31948" t="s">
        <v>3721</v>
      </c>
      <c r="M31948" t="s">
        <v>8981</v>
      </c>
      <c r="N31948" t="s">
        <v>69201</v>
      </c>
      <c r="O31948" s="76" t="s">
        <v>4356</v>
      </c>
      <c r="P31948" s="82">
        <v>408</v>
      </c>
      <c r="Q31948" s="82" t="s">
        <v>102422</v>
      </c>
      <c r="R31948"/>
    </row>
    <row r="31949" spans="12:18" x14ac:dyDescent="0.25">
      <c r="L31949" t="s">
        <v>3721</v>
      </c>
      <c r="M31949" t="s">
        <v>7190</v>
      </c>
      <c r="N31949" t="s">
        <v>69202</v>
      </c>
      <c r="O31949" s="76" t="s">
        <v>4356</v>
      </c>
      <c r="P31949" s="82">
        <v>421</v>
      </c>
      <c r="Q31949" s="82" t="s">
        <v>102423</v>
      </c>
      <c r="R31949"/>
    </row>
    <row r="31950" spans="12:18" x14ac:dyDescent="0.25">
      <c r="L31950" t="s">
        <v>3721</v>
      </c>
      <c r="M31950" t="s">
        <v>31759</v>
      </c>
      <c r="N31950" t="s">
        <v>69203</v>
      </c>
      <c r="O31950" s="76" t="s">
        <v>4366</v>
      </c>
      <c r="P31950" s="82">
        <v>130</v>
      </c>
      <c r="Q31950" s="82" t="s">
        <v>102424</v>
      </c>
      <c r="R31950"/>
    </row>
    <row r="31951" spans="12:18" x14ac:dyDescent="0.25">
      <c r="L31951" t="s">
        <v>3721</v>
      </c>
      <c r="M31951" t="s">
        <v>31761</v>
      </c>
      <c r="N31951" t="s">
        <v>69204</v>
      </c>
      <c r="O31951" s="76" t="s">
        <v>4366</v>
      </c>
      <c r="P31951" s="82">
        <v>300</v>
      </c>
      <c r="Q31951" s="82" t="s">
        <v>102425</v>
      </c>
      <c r="R31951"/>
    </row>
    <row r="31952" spans="12:18" x14ac:dyDescent="0.25">
      <c r="L31952" t="s">
        <v>3721</v>
      </c>
      <c r="M31952" t="s">
        <v>26189</v>
      </c>
      <c r="N31952" t="s">
        <v>69205</v>
      </c>
      <c r="O31952" s="76" t="s">
        <v>4366</v>
      </c>
      <c r="P31952" s="82">
        <v>77</v>
      </c>
      <c r="Q31952" s="82" t="s">
        <v>102426</v>
      </c>
      <c r="R31952"/>
    </row>
    <row r="31953" spans="12:18" x14ac:dyDescent="0.25">
      <c r="L31953" t="s">
        <v>3721</v>
      </c>
      <c r="M31953" t="s">
        <v>31762</v>
      </c>
      <c r="N31953" t="s">
        <v>69206</v>
      </c>
      <c r="O31953" s="76" t="s">
        <v>4356</v>
      </c>
      <c r="P31953" s="82">
        <v>3200</v>
      </c>
      <c r="Q31953" s="82" t="s">
        <v>102427</v>
      </c>
      <c r="R31953"/>
    </row>
    <row r="31954" spans="12:18" x14ac:dyDescent="0.25">
      <c r="L31954" t="s">
        <v>3721</v>
      </c>
      <c r="M31954" t="s">
        <v>28425</v>
      </c>
      <c r="N31954" t="s">
        <v>69207</v>
      </c>
      <c r="O31954" s="76" t="s">
        <v>4356</v>
      </c>
      <c r="P31954" s="82">
        <v>298</v>
      </c>
      <c r="Q31954" s="82" t="s">
        <v>102428</v>
      </c>
      <c r="R31954"/>
    </row>
    <row r="31955" spans="12:18" x14ac:dyDescent="0.25">
      <c r="L31955" t="s">
        <v>3721</v>
      </c>
      <c r="M31955" t="s">
        <v>31278</v>
      </c>
      <c r="N31955" t="s">
        <v>69208</v>
      </c>
      <c r="O31955" s="76" t="s">
        <v>4356</v>
      </c>
      <c r="P31955" s="82">
        <v>386</v>
      </c>
      <c r="Q31955" s="82" t="s">
        <v>102430</v>
      </c>
      <c r="R31955"/>
    </row>
    <row r="31956" spans="12:18" x14ac:dyDescent="0.25">
      <c r="L31956" t="s">
        <v>3721</v>
      </c>
      <c r="M31956" t="s">
        <v>31280</v>
      </c>
      <c r="N31956" t="s">
        <v>69209</v>
      </c>
      <c r="O31956" s="76" t="s">
        <v>4356</v>
      </c>
      <c r="P31956" s="82">
        <v>405</v>
      </c>
      <c r="Q31956" s="82" t="s">
        <v>102431</v>
      </c>
      <c r="R31956"/>
    </row>
    <row r="31957" spans="12:18" x14ac:dyDescent="0.25">
      <c r="L31957" t="s">
        <v>3721</v>
      </c>
      <c r="M31957" t="s">
        <v>31763</v>
      </c>
      <c r="N31957" t="s">
        <v>69210</v>
      </c>
      <c r="O31957" s="76" t="s">
        <v>4366</v>
      </c>
      <c r="P31957" s="82">
        <v>100</v>
      </c>
      <c r="Q31957" s="82" t="s">
        <v>102432</v>
      </c>
      <c r="R31957"/>
    </row>
    <row r="31958" spans="12:18" x14ac:dyDescent="0.25">
      <c r="L31958" t="s">
        <v>3721</v>
      </c>
      <c r="M31958" t="s">
        <v>31765</v>
      </c>
      <c r="N31958" t="s">
        <v>69211</v>
      </c>
      <c r="O31958" s="76" t="s">
        <v>4356</v>
      </c>
      <c r="P31958" s="82">
        <v>187</v>
      </c>
      <c r="Q31958" s="82" t="s">
        <v>102433</v>
      </c>
      <c r="R31958"/>
    </row>
    <row r="31959" spans="12:18" x14ac:dyDescent="0.25">
      <c r="L31959" t="s">
        <v>3721</v>
      </c>
      <c r="M31959" t="s">
        <v>28845</v>
      </c>
      <c r="N31959" t="s">
        <v>69212</v>
      </c>
      <c r="O31959" s="76" t="s">
        <v>4374</v>
      </c>
      <c r="P31959" s="82">
        <v>10013</v>
      </c>
      <c r="Q31959" s="82" t="s">
        <v>102434</v>
      </c>
      <c r="R31959"/>
    </row>
    <row r="31960" spans="12:18" x14ac:dyDescent="0.25">
      <c r="L31960" t="s">
        <v>3721</v>
      </c>
      <c r="M31960" t="s">
        <v>28426</v>
      </c>
      <c r="N31960" t="s">
        <v>69213</v>
      </c>
      <c r="O31960" s="76" t="s">
        <v>4356</v>
      </c>
      <c r="P31960" s="82">
        <v>490</v>
      </c>
      <c r="Q31960" s="82" t="s">
        <v>102435</v>
      </c>
      <c r="R31960"/>
    </row>
    <row r="31961" spans="12:18" x14ac:dyDescent="0.25">
      <c r="L31961" t="s">
        <v>3721</v>
      </c>
      <c r="M31961" t="s">
        <v>31767</v>
      </c>
      <c r="N31961" t="s">
        <v>69214</v>
      </c>
      <c r="O31961" s="76" t="s">
        <v>4356</v>
      </c>
      <c r="P31961" s="82">
        <v>239</v>
      </c>
      <c r="Q31961" s="82" t="s">
        <v>102436</v>
      </c>
      <c r="R31961"/>
    </row>
    <row r="31962" spans="12:18" x14ac:dyDescent="0.25">
      <c r="L31962" t="s">
        <v>3721</v>
      </c>
      <c r="M31962" t="s">
        <v>28427</v>
      </c>
      <c r="N31962" t="s">
        <v>69215</v>
      </c>
      <c r="O31962" s="76" t="s">
        <v>4366</v>
      </c>
      <c r="P31962" s="82">
        <v>86</v>
      </c>
      <c r="Q31962" s="82" t="s">
        <v>102437</v>
      </c>
      <c r="R31962"/>
    </row>
    <row r="31963" spans="12:18" x14ac:dyDescent="0.25">
      <c r="L31963" t="s">
        <v>3721</v>
      </c>
      <c r="M31963" t="s">
        <v>28429</v>
      </c>
      <c r="N31963" t="s">
        <v>69216</v>
      </c>
      <c r="O31963" s="76" t="s">
        <v>4366</v>
      </c>
      <c r="P31963" s="82">
        <v>106</v>
      </c>
      <c r="Q31963" s="82" t="s">
        <v>102438</v>
      </c>
      <c r="R31963"/>
    </row>
    <row r="31964" spans="12:18" x14ac:dyDescent="0.25">
      <c r="L31964" t="s">
        <v>3721</v>
      </c>
      <c r="M31964" t="s">
        <v>31282</v>
      </c>
      <c r="N31964" t="s">
        <v>69217</v>
      </c>
      <c r="O31964" s="76" t="s">
        <v>4356</v>
      </c>
      <c r="P31964" s="82">
        <v>1042</v>
      </c>
      <c r="Q31964" s="82" t="s">
        <v>102439</v>
      </c>
      <c r="R31964"/>
    </row>
    <row r="31965" spans="12:18" x14ac:dyDescent="0.25">
      <c r="L31965" t="s">
        <v>3721</v>
      </c>
      <c r="M31965" t="s">
        <v>28848</v>
      </c>
      <c r="N31965" t="s">
        <v>69218</v>
      </c>
      <c r="O31965" s="76" t="s">
        <v>4366</v>
      </c>
      <c r="P31965" s="82">
        <v>97</v>
      </c>
      <c r="Q31965" s="82" t="s">
        <v>102440</v>
      </c>
      <c r="R31965"/>
    </row>
    <row r="31966" spans="12:18" x14ac:dyDescent="0.25">
      <c r="L31966" t="s">
        <v>3721</v>
      </c>
      <c r="M31966" t="s">
        <v>26190</v>
      </c>
      <c r="N31966" t="s">
        <v>69219</v>
      </c>
      <c r="O31966" s="76" t="s">
        <v>4356</v>
      </c>
      <c r="P31966" s="82">
        <v>1367</v>
      </c>
      <c r="Q31966" s="82" t="s">
        <v>102441</v>
      </c>
      <c r="R31966"/>
    </row>
    <row r="31967" spans="12:18" x14ac:dyDescent="0.25">
      <c r="L31967" t="s">
        <v>3721</v>
      </c>
      <c r="M31967" t="s">
        <v>31770</v>
      </c>
      <c r="N31967" t="s">
        <v>69220</v>
      </c>
      <c r="O31967" s="76" t="s">
        <v>4366</v>
      </c>
      <c r="P31967" s="82">
        <v>190</v>
      </c>
      <c r="Q31967" s="82" t="s">
        <v>102454</v>
      </c>
      <c r="R31967"/>
    </row>
    <row r="31968" spans="12:18" x14ac:dyDescent="0.25">
      <c r="L31968" t="s">
        <v>3721</v>
      </c>
      <c r="M31968" t="s">
        <v>28851</v>
      </c>
      <c r="N31968" t="s">
        <v>69221</v>
      </c>
      <c r="O31968" s="76" t="s">
        <v>4356</v>
      </c>
      <c r="P31968" s="82">
        <v>1431</v>
      </c>
      <c r="Q31968" s="82" t="s">
        <v>102442</v>
      </c>
      <c r="R31968"/>
    </row>
    <row r="31969" spans="12:18" x14ac:dyDescent="0.25">
      <c r="L31969" t="s">
        <v>3721</v>
      </c>
      <c r="M31969" t="s">
        <v>6103</v>
      </c>
      <c r="N31969" t="s">
        <v>69222</v>
      </c>
      <c r="O31969" s="76" t="s">
        <v>4366</v>
      </c>
      <c r="P31969" s="82">
        <v>52</v>
      </c>
      <c r="Q31969" s="82" t="s">
        <v>102443</v>
      </c>
      <c r="R31969"/>
    </row>
    <row r="31970" spans="12:18" x14ac:dyDescent="0.25">
      <c r="L31970" t="s">
        <v>3721</v>
      </c>
      <c r="M31970" t="s">
        <v>20345</v>
      </c>
      <c r="N31970" t="s">
        <v>69223</v>
      </c>
      <c r="O31970" s="76" t="s">
        <v>4356</v>
      </c>
      <c r="P31970" s="82">
        <v>304</v>
      </c>
      <c r="Q31970" s="82" t="s">
        <v>102444</v>
      </c>
      <c r="R31970"/>
    </row>
    <row r="31971" spans="12:18" x14ac:dyDescent="0.25">
      <c r="L31971" t="s">
        <v>3721</v>
      </c>
      <c r="M31971" t="s">
        <v>28854</v>
      </c>
      <c r="N31971" t="s">
        <v>69224</v>
      </c>
      <c r="O31971" s="76" t="s">
        <v>4356</v>
      </c>
      <c r="P31971" s="82">
        <v>622</v>
      </c>
      <c r="Q31971" s="82" t="s">
        <v>102445</v>
      </c>
      <c r="R31971"/>
    </row>
    <row r="31972" spans="12:18" x14ac:dyDescent="0.25">
      <c r="L31972" t="s">
        <v>3721</v>
      </c>
      <c r="M31972" t="s">
        <v>28433</v>
      </c>
      <c r="N31972" t="s">
        <v>69225</v>
      </c>
      <c r="O31972" s="76" t="s">
        <v>4356</v>
      </c>
      <c r="P31972" s="82">
        <v>425</v>
      </c>
      <c r="Q31972" s="82" t="s">
        <v>102446</v>
      </c>
      <c r="R31972"/>
    </row>
    <row r="31973" spans="12:18" x14ac:dyDescent="0.25">
      <c r="L31973" t="s">
        <v>3721</v>
      </c>
      <c r="M31973" t="s">
        <v>6947</v>
      </c>
      <c r="N31973" t="s">
        <v>69226</v>
      </c>
      <c r="O31973" s="76" t="s">
        <v>4356</v>
      </c>
      <c r="P31973" s="82">
        <v>103</v>
      </c>
      <c r="Q31973" s="82" t="s">
        <v>102447</v>
      </c>
      <c r="R31973"/>
    </row>
    <row r="31974" spans="12:18" x14ac:dyDescent="0.25">
      <c r="L31974" t="s">
        <v>3721</v>
      </c>
      <c r="M31974" t="s">
        <v>24251</v>
      </c>
      <c r="N31974" t="s">
        <v>69227</v>
      </c>
      <c r="O31974" s="76" t="s">
        <v>4356</v>
      </c>
      <c r="P31974" s="82">
        <v>488</v>
      </c>
      <c r="Q31974" s="82" t="s">
        <v>102448</v>
      </c>
      <c r="R31974"/>
    </row>
    <row r="31975" spans="12:18" x14ac:dyDescent="0.25">
      <c r="L31975" t="s">
        <v>3721</v>
      </c>
      <c r="M31975" t="s">
        <v>6056</v>
      </c>
      <c r="N31975" t="s">
        <v>69228</v>
      </c>
      <c r="O31975" s="76" t="s">
        <v>4366</v>
      </c>
      <c r="P31975" s="82">
        <v>375</v>
      </c>
      <c r="Q31975" s="82" t="s">
        <v>102449</v>
      </c>
      <c r="R31975"/>
    </row>
    <row r="31976" spans="12:18" x14ac:dyDescent="0.25">
      <c r="L31976" t="s">
        <v>3721</v>
      </c>
      <c r="M31976" t="s">
        <v>28859</v>
      </c>
      <c r="N31976" t="s">
        <v>69229</v>
      </c>
      <c r="O31976" s="76" t="s">
        <v>4356</v>
      </c>
      <c r="P31976" s="82">
        <v>290</v>
      </c>
      <c r="Q31976" s="82" t="s">
        <v>102450</v>
      </c>
      <c r="R31976"/>
    </row>
    <row r="31977" spans="12:18" x14ac:dyDescent="0.25">
      <c r="L31977" t="s">
        <v>3721</v>
      </c>
      <c r="M31977" t="s">
        <v>7130</v>
      </c>
      <c r="N31977" t="s">
        <v>69230</v>
      </c>
      <c r="O31977" s="76" t="s">
        <v>4366</v>
      </c>
      <c r="P31977" s="82">
        <v>249</v>
      </c>
      <c r="Q31977" s="82" t="s">
        <v>102451</v>
      </c>
      <c r="R31977"/>
    </row>
    <row r="31978" spans="12:18" x14ac:dyDescent="0.25">
      <c r="L31978" t="s">
        <v>3721</v>
      </c>
      <c r="M31978" t="s">
        <v>28435</v>
      </c>
      <c r="N31978" t="s">
        <v>69231</v>
      </c>
      <c r="O31978" s="76" t="s">
        <v>4356</v>
      </c>
      <c r="P31978" s="82">
        <v>190</v>
      </c>
      <c r="Q31978" s="82" t="s">
        <v>102452</v>
      </c>
      <c r="R31978"/>
    </row>
    <row r="31979" spans="12:18" x14ac:dyDescent="0.25">
      <c r="L31979" t="s">
        <v>3721</v>
      </c>
      <c r="M31979" t="s">
        <v>28861</v>
      </c>
      <c r="N31979" t="s">
        <v>69232</v>
      </c>
      <c r="O31979" s="76" t="s">
        <v>4356</v>
      </c>
      <c r="P31979" s="82">
        <v>2004</v>
      </c>
      <c r="Q31979" s="82" t="s">
        <v>102453</v>
      </c>
      <c r="R31979"/>
    </row>
    <row r="31980" spans="12:18" x14ac:dyDescent="0.25">
      <c r="L31980" t="s">
        <v>3721</v>
      </c>
      <c r="M31980" t="s">
        <v>28437</v>
      </c>
      <c r="N31980" t="s">
        <v>69233</v>
      </c>
      <c r="O31980" s="76" t="s">
        <v>4366</v>
      </c>
      <c r="P31980" s="82">
        <v>33</v>
      </c>
      <c r="Q31980" s="82" t="s">
        <v>102455</v>
      </c>
      <c r="R31980"/>
    </row>
    <row r="31981" spans="12:18" x14ac:dyDescent="0.25">
      <c r="L31981" t="s">
        <v>3721</v>
      </c>
      <c r="M31981" t="s">
        <v>26191</v>
      </c>
      <c r="N31981" t="s">
        <v>69234</v>
      </c>
      <c r="O31981" s="76" t="s">
        <v>4356</v>
      </c>
      <c r="P31981" s="82">
        <v>237</v>
      </c>
      <c r="Q31981" s="82" t="s">
        <v>102456</v>
      </c>
      <c r="R31981"/>
    </row>
    <row r="31982" spans="12:18" x14ac:dyDescent="0.25">
      <c r="L31982" t="s">
        <v>3721</v>
      </c>
      <c r="M31982" t="s">
        <v>26192</v>
      </c>
      <c r="N31982" t="s">
        <v>69235</v>
      </c>
      <c r="O31982" s="76" t="s">
        <v>4366</v>
      </c>
      <c r="P31982" s="82">
        <v>273</v>
      </c>
      <c r="Q31982" s="82" t="s">
        <v>102457</v>
      </c>
      <c r="R31982"/>
    </row>
    <row r="31983" spans="12:18" x14ac:dyDescent="0.25">
      <c r="L31983" t="s">
        <v>3721</v>
      </c>
      <c r="M31983" t="s">
        <v>26193</v>
      </c>
      <c r="N31983" t="s">
        <v>69236</v>
      </c>
      <c r="O31983" s="76" t="s">
        <v>4366</v>
      </c>
      <c r="P31983" s="82">
        <v>208</v>
      </c>
      <c r="Q31983" s="82" t="s">
        <v>102458</v>
      </c>
      <c r="R31983"/>
    </row>
    <row r="31984" spans="12:18" x14ac:dyDescent="0.25">
      <c r="L31984" t="s">
        <v>3721</v>
      </c>
      <c r="M31984" t="s">
        <v>28439</v>
      </c>
      <c r="N31984" t="s">
        <v>69237</v>
      </c>
      <c r="O31984" s="76" t="s">
        <v>4366</v>
      </c>
      <c r="P31984" s="82">
        <v>313</v>
      </c>
      <c r="Q31984" s="82" t="s">
        <v>102459</v>
      </c>
      <c r="R31984"/>
    </row>
    <row r="31985" spans="12:18" x14ac:dyDescent="0.25">
      <c r="L31985" t="s">
        <v>3721</v>
      </c>
      <c r="M31985" t="s">
        <v>16051</v>
      </c>
      <c r="N31985" t="s">
        <v>69238</v>
      </c>
      <c r="O31985" s="76" t="s">
        <v>4356</v>
      </c>
      <c r="P31985" s="82">
        <v>125</v>
      </c>
      <c r="Q31985" s="82" t="s">
        <v>102460</v>
      </c>
      <c r="R31985"/>
    </row>
    <row r="31986" spans="12:18" x14ac:dyDescent="0.25">
      <c r="L31986" t="s">
        <v>3721</v>
      </c>
      <c r="M31986" t="s">
        <v>31285</v>
      </c>
      <c r="N31986" t="s">
        <v>69239</v>
      </c>
      <c r="O31986" s="76" t="s">
        <v>4356</v>
      </c>
      <c r="P31986" s="82">
        <v>236</v>
      </c>
      <c r="Q31986" s="82" t="s">
        <v>102462</v>
      </c>
      <c r="R31986"/>
    </row>
    <row r="31987" spans="12:18" x14ac:dyDescent="0.25">
      <c r="L31987" t="s">
        <v>3721</v>
      </c>
      <c r="M31987" t="s">
        <v>31772</v>
      </c>
      <c r="N31987" t="s">
        <v>69240</v>
      </c>
      <c r="O31987" s="76" t="s">
        <v>4356</v>
      </c>
      <c r="P31987" s="82">
        <v>514</v>
      </c>
      <c r="Q31987" s="82" t="s">
        <v>102461</v>
      </c>
      <c r="R31987"/>
    </row>
    <row r="31988" spans="12:18" x14ac:dyDescent="0.25">
      <c r="L31988" t="s">
        <v>3721</v>
      </c>
      <c r="M31988" t="s">
        <v>31287</v>
      </c>
      <c r="N31988" t="s">
        <v>69241</v>
      </c>
      <c r="O31988" s="76" t="s">
        <v>4366</v>
      </c>
      <c r="P31988" s="82">
        <v>846</v>
      </c>
      <c r="Q31988" s="82" t="s">
        <v>102463</v>
      </c>
      <c r="R31988"/>
    </row>
    <row r="31989" spans="12:18" x14ac:dyDescent="0.25">
      <c r="L31989" t="s">
        <v>3721</v>
      </c>
      <c r="M31989" t="s">
        <v>28864</v>
      </c>
      <c r="N31989" t="s">
        <v>69242</v>
      </c>
      <c r="O31989" s="76" t="s">
        <v>4366</v>
      </c>
      <c r="P31989" s="82">
        <v>333</v>
      </c>
      <c r="Q31989" s="82" t="s">
        <v>102464</v>
      </c>
      <c r="R31989"/>
    </row>
    <row r="31990" spans="12:18" x14ac:dyDescent="0.25">
      <c r="L31990" t="s">
        <v>3721</v>
      </c>
      <c r="M31990" t="s">
        <v>5307</v>
      </c>
      <c r="N31990" t="s">
        <v>69243</v>
      </c>
      <c r="O31990" s="76" t="s">
        <v>4356</v>
      </c>
      <c r="P31990" s="82">
        <v>687</v>
      </c>
      <c r="Q31990" s="82" t="s">
        <v>102465</v>
      </c>
      <c r="R31990"/>
    </row>
    <row r="31991" spans="12:18" x14ac:dyDescent="0.25">
      <c r="L31991" t="s">
        <v>3721</v>
      </c>
      <c r="M31991" t="s">
        <v>13448</v>
      </c>
      <c r="N31991" t="s">
        <v>69244</v>
      </c>
      <c r="O31991" s="76" t="s">
        <v>4356</v>
      </c>
      <c r="P31991" s="82">
        <v>853</v>
      </c>
      <c r="Q31991" s="82" t="s">
        <v>102466</v>
      </c>
      <c r="R31991"/>
    </row>
    <row r="31992" spans="12:18" x14ac:dyDescent="0.25">
      <c r="L31992" t="s">
        <v>3721</v>
      </c>
      <c r="M31992" t="s">
        <v>5447</v>
      </c>
      <c r="N31992" t="s">
        <v>69245</v>
      </c>
      <c r="O31992" s="76" t="s">
        <v>4366</v>
      </c>
      <c r="P31992" s="82">
        <v>215</v>
      </c>
      <c r="Q31992" s="82" t="s">
        <v>102467</v>
      </c>
      <c r="R31992"/>
    </row>
    <row r="31993" spans="12:18" x14ac:dyDescent="0.25">
      <c r="L31993" t="s">
        <v>3721</v>
      </c>
      <c r="M31993" t="s">
        <v>26194</v>
      </c>
      <c r="N31993" t="s">
        <v>69246</v>
      </c>
      <c r="O31993" s="76" t="s">
        <v>4356</v>
      </c>
      <c r="P31993" s="82">
        <v>333</v>
      </c>
      <c r="Q31993" s="82" t="s">
        <v>102468</v>
      </c>
      <c r="R31993"/>
    </row>
    <row r="31994" spans="12:18" x14ac:dyDescent="0.25">
      <c r="L31994" t="s">
        <v>3721</v>
      </c>
      <c r="M31994" t="s">
        <v>28441</v>
      </c>
      <c r="N31994" t="s">
        <v>69247</v>
      </c>
      <c r="O31994" s="76" t="s">
        <v>4366</v>
      </c>
      <c r="P31994" s="82">
        <v>191</v>
      </c>
      <c r="Q31994" s="82" t="s">
        <v>102469</v>
      </c>
      <c r="R31994"/>
    </row>
    <row r="31995" spans="12:18" x14ac:dyDescent="0.25">
      <c r="L31995" t="s">
        <v>3721</v>
      </c>
      <c r="M31995" t="s">
        <v>31289</v>
      </c>
      <c r="N31995" t="s">
        <v>69248</v>
      </c>
      <c r="O31995" s="76" t="s">
        <v>4356</v>
      </c>
      <c r="P31995" s="82">
        <v>435</v>
      </c>
      <c r="Q31995" s="82" t="s">
        <v>102470</v>
      </c>
      <c r="R31995"/>
    </row>
    <row r="31996" spans="12:18" x14ac:dyDescent="0.25">
      <c r="L31996" t="s">
        <v>3721</v>
      </c>
      <c r="M31996" t="s">
        <v>31291</v>
      </c>
      <c r="N31996" t="s">
        <v>69249</v>
      </c>
      <c r="O31996" s="76" t="s">
        <v>4356</v>
      </c>
      <c r="P31996" s="82">
        <v>851</v>
      </c>
      <c r="Q31996" s="82" t="s">
        <v>102471</v>
      </c>
      <c r="R31996"/>
    </row>
    <row r="31997" spans="12:18" x14ac:dyDescent="0.25">
      <c r="L31997" t="s">
        <v>3721</v>
      </c>
      <c r="M31997" t="s">
        <v>28443</v>
      </c>
      <c r="N31997" t="s">
        <v>69250</v>
      </c>
      <c r="O31997" s="76" t="s">
        <v>4356</v>
      </c>
      <c r="P31997" s="82">
        <v>959</v>
      </c>
      <c r="Q31997" s="82" t="s">
        <v>102472</v>
      </c>
      <c r="R31997"/>
    </row>
    <row r="31998" spans="12:18" x14ac:dyDescent="0.25">
      <c r="L31998" t="s">
        <v>3721</v>
      </c>
      <c r="M31998" t="s">
        <v>26195</v>
      </c>
      <c r="N31998" t="s">
        <v>69251</v>
      </c>
      <c r="O31998" s="76" t="s">
        <v>4366</v>
      </c>
      <c r="P31998" s="82">
        <v>547</v>
      </c>
      <c r="Q31998" s="82" t="s">
        <v>102473</v>
      </c>
      <c r="R31998"/>
    </row>
    <row r="31999" spans="12:18" x14ac:dyDescent="0.25">
      <c r="L31999" t="s">
        <v>3721</v>
      </c>
      <c r="M31999" t="s">
        <v>28445</v>
      </c>
      <c r="N31999" t="s">
        <v>69252</v>
      </c>
      <c r="O31999" s="76" t="s">
        <v>4374</v>
      </c>
      <c r="P31999" s="82">
        <v>2168</v>
      </c>
      <c r="Q31999" s="82" t="s">
        <v>102474</v>
      </c>
      <c r="R31999"/>
    </row>
    <row r="32000" spans="12:18" x14ac:dyDescent="0.25">
      <c r="L32000" t="s">
        <v>3721</v>
      </c>
      <c r="M32000" t="s">
        <v>31775</v>
      </c>
      <c r="N32000" t="s">
        <v>69253</v>
      </c>
      <c r="O32000" s="76" t="s">
        <v>4356</v>
      </c>
      <c r="P32000" s="82">
        <v>188</v>
      </c>
      <c r="Q32000" s="82" t="s">
        <v>102475</v>
      </c>
      <c r="R32000"/>
    </row>
    <row r="32001" spans="12:18" x14ac:dyDescent="0.25">
      <c r="L32001" t="s">
        <v>3721</v>
      </c>
      <c r="M32001" t="s">
        <v>28447</v>
      </c>
      <c r="N32001" t="s">
        <v>69254</v>
      </c>
      <c r="O32001" s="76" t="s">
        <v>4366</v>
      </c>
      <c r="P32001" s="82">
        <v>579</v>
      </c>
      <c r="Q32001" s="82" t="s">
        <v>102476</v>
      </c>
      <c r="R32001"/>
    </row>
    <row r="32002" spans="12:18" x14ac:dyDescent="0.25">
      <c r="L32002" t="s">
        <v>3721</v>
      </c>
      <c r="M32002" t="s">
        <v>28449</v>
      </c>
      <c r="N32002" t="s">
        <v>69255</v>
      </c>
      <c r="O32002" s="76" t="s">
        <v>4356</v>
      </c>
      <c r="P32002" s="82">
        <v>80</v>
      </c>
      <c r="Q32002" s="82" t="s">
        <v>102477</v>
      </c>
      <c r="R32002"/>
    </row>
    <row r="32003" spans="12:18" x14ac:dyDescent="0.25">
      <c r="L32003" t="s">
        <v>3721</v>
      </c>
      <c r="M32003" t="s">
        <v>31293</v>
      </c>
      <c r="N32003" t="s">
        <v>69256</v>
      </c>
      <c r="O32003" s="76" t="s">
        <v>4366</v>
      </c>
      <c r="P32003" s="82">
        <v>580</v>
      </c>
      <c r="Q32003" s="82" t="s">
        <v>102478</v>
      </c>
      <c r="R32003"/>
    </row>
    <row r="32004" spans="12:18" x14ac:dyDescent="0.25">
      <c r="L32004" t="s">
        <v>3721</v>
      </c>
      <c r="M32004" t="s">
        <v>28451</v>
      </c>
      <c r="N32004" t="s">
        <v>69257</v>
      </c>
      <c r="O32004" s="76" t="s">
        <v>4374</v>
      </c>
      <c r="P32004" s="82">
        <v>2832</v>
      </c>
      <c r="Q32004" s="82" t="s">
        <v>102479</v>
      </c>
      <c r="R32004"/>
    </row>
    <row r="32005" spans="12:18" x14ac:dyDescent="0.25">
      <c r="L32005" t="s">
        <v>3721</v>
      </c>
      <c r="M32005" t="s">
        <v>28867</v>
      </c>
      <c r="N32005" t="s">
        <v>69258</v>
      </c>
      <c r="O32005" s="76" t="s">
        <v>4356</v>
      </c>
      <c r="P32005" s="82">
        <v>259</v>
      </c>
      <c r="Q32005" s="82" t="s">
        <v>102480</v>
      </c>
      <c r="R32005"/>
    </row>
    <row r="32006" spans="12:18" x14ac:dyDescent="0.25">
      <c r="L32006" t="s">
        <v>3721</v>
      </c>
      <c r="M32006" t="s">
        <v>31777</v>
      </c>
      <c r="N32006" t="s">
        <v>69259</v>
      </c>
      <c r="O32006" s="76" t="s">
        <v>4356</v>
      </c>
      <c r="P32006" s="82">
        <v>498</v>
      </c>
      <c r="Q32006" s="82" t="s">
        <v>102481</v>
      </c>
      <c r="R32006"/>
    </row>
    <row r="32007" spans="12:18" x14ac:dyDescent="0.25">
      <c r="L32007" t="s">
        <v>3721</v>
      </c>
      <c r="M32007" t="s">
        <v>9992</v>
      </c>
      <c r="N32007" t="s">
        <v>69260</v>
      </c>
      <c r="O32007" s="76" t="s">
        <v>4366</v>
      </c>
      <c r="P32007" s="82">
        <v>130</v>
      </c>
      <c r="Q32007" s="82" t="s">
        <v>102482</v>
      </c>
      <c r="R32007"/>
    </row>
    <row r="32008" spans="12:18" x14ac:dyDescent="0.25">
      <c r="L32008" t="s">
        <v>3721</v>
      </c>
      <c r="M32008" t="s">
        <v>28453</v>
      </c>
      <c r="N32008" t="s">
        <v>69261</v>
      </c>
      <c r="O32008" s="76" t="s">
        <v>4366</v>
      </c>
      <c r="P32008" s="82">
        <v>87</v>
      </c>
      <c r="Q32008" s="82" t="s">
        <v>102483</v>
      </c>
      <c r="R32008"/>
    </row>
    <row r="32009" spans="12:18" x14ac:dyDescent="0.25">
      <c r="L32009" t="s">
        <v>3721</v>
      </c>
      <c r="M32009" t="s">
        <v>26196</v>
      </c>
      <c r="N32009" t="s">
        <v>69262</v>
      </c>
      <c r="O32009" s="76" t="s">
        <v>4356</v>
      </c>
      <c r="P32009" s="82">
        <v>99</v>
      </c>
      <c r="Q32009" s="82" t="s">
        <v>102484</v>
      </c>
      <c r="R32009"/>
    </row>
    <row r="32010" spans="12:18" x14ac:dyDescent="0.25">
      <c r="L32010" t="s">
        <v>3721</v>
      </c>
      <c r="M32010" t="s">
        <v>26197</v>
      </c>
      <c r="N32010" t="s">
        <v>69263</v>
      </c>
      <c r="O32010" s="76" t="s">
        <v>4356</v>
      </c>
      <c r="P32010" s="82">
        <v>645</v>
      </c>
      <c r="Q32010" s="82" t="s">
        <v>102485</v>
      </c>
      <c r="R32010"/>
    </row>
    <row r="32011" spans="12:18" x14ac:dyDescent="0.25">
      <c r="L32011" t="s">
        <v>3721</v>
      </c>
      <c r="M32011" t="s">
        <v>28455</v>
      </c>
      <c r="N32011" t="s">
        <v>69264</v>
      </c>
      <c r="O32011" s="76" t="s">
        <v>4366</v>
      </c>
      <c r="P32011" s="82">
        <v>221</v>
      </c>
      <c r="Q32011" s="82" t="s">
        <v>102486</v>
      </c>
      <c r="R32011"/>
    </row>
    <row r="32012" spans="12:18" x14ac:dyDescent="0.25">
      <c r="L32012" t="s">
        <v>3721</v>
      </c>
      <c r="M32012" t="s">
        <v>28457</v>
      </c>
      <c r="N32012" t="s">
        <v>69265</v>
      </c>
      <c r="O32012" s="76" t="s">
        <v>4366</v>
      </c>
      <c r="P32012" s="82">
        <v>449</v>
      </c>
      <c r="Q32012" s="82" t="s">
        <v>102487</v>
      </c>
      <c r="R32012"/>
    </row>
    <row r="32013" spans="12:18" x14ac:dyDescent="0.25">
      <c r="L32013" t="s">
        <v>3721</v>
      </c>
      <c r="M32013" t="s">
        <v>26198</v>
      </c>
      <c r="N32013" t="s">
        <v>69266</v>
      </c>
      <c r="O32013" s="76" t="s">
        <v>4374</v>
      </c>
      <c r="P32013" s="82">
        <v>3461</v>
      </c>
      <c r="Q32013" s="82" t="s">
        <v>102488</v>
      </c>
      <c r="R32013"/>
    </row>
    <row r="32014" spans="12:18" x14ac:dyDescent="0.25">
      <c r="L32014" t="s">
        <v>3721</v>
      </c>
      <c r="M32014" t="s">
        <v>28459</v>
      </c>
      <c r="N32014" t="s">
        <v>69267</v>
      </c>
      <c r="O32014" s="76" t="s">
        <v>4356</v>
      </c>
      <c r="P32014" s="82">
        <v>3236</v>
      </c>
      <c r="Q32014" s="82" t="s">
        <v>102489</v>
      </c>
      <c r="R32014"/>
    </row>
    <row r="32015" spans="12:18" x14ac:dyDescent="0.25">
      <c r="L32015" t="s">
        <v>3721</v>
      </c>
      <c r="M32015" t="s">
        <v>28461</v>
      </c>
      <c r="N32015" t="s">
        <v>69268</v>
      </c>
      <c r="O32015" s="76" t="s">
        <v>4374</v>
      </c>
      <c r="P32015" s="82">
        <v>5620</v>
      </c>
      <c r="Q32015" s="82" t="s">
        <v>72645</v>
      </c>
      <c r="R32015"/>
    </row>
    <row r="32016" spans="12:18" x14ac:dyDescent="0.25">
      <c r="L32016" t="s">
        <v>3721</v>
      </c>
      <c r="M32016" t="s">
        <v>28871</v>
      </c>
      <c r="N32016" t="s">
        <v>69269</v>
      </c>
      <c r="O32016" s="76" t="s">
        <v>4366</v>
      </c>
      <c r="P32016" s="82">
        <v>242</v>
      </c>
      <c r="Q32016" s="82" t="s">
        <v>102490</v>
      </c>
      <c r="R32016"/>
    </row>
    <row r="32017" spans="12:18" x14ac:dyDescent="0.25">
      <c r="L32017" t="s">
        <v>3721</v>
      </c>
      <c r="M32017" t="s">
        <v>28463</v>
      </c>
      <c r="N32017" t="s">
        <v>69270</v>
      </c>
      <c r="O32017" s="76" t="s">
        <v>4356</v>
      </c>
      <c r="P32017" s="82">
        <v>3418</v>
      </c>
      <c r="Q32017" s="82" t="s">
        <v>102491</v>
      </c>
      <c r="R32017"/>
    </row>
    <row r="32018" spans="12:18" x14ac:dyDescent="0.25">
      <c r="L32018" t="s">
        <v>3721</v>
      </c>
      <c r="M32018" t="s">
        <v>7485</v>
      </c>
      <c r="N32018" t="s">
        <v>69271</v>
      </c>
      <c r="O32018" s="76" t="s">
        <v>4356</v>
      </c>
      <c r="P32018" s="82">
        <v>1048</v>
      </c>
      <c r="Q32018" s="82" t="s">
        <v>102494</v>
      </c>
      <c r="R32018"/>
    </row>
    <row r="32019" spans="12:18" x14ac:dyDescent="0.25">
      <c r="L32019" t="s">
        <v>3721</v>
      </c>
      <c r="M32019" t="s">
        <v>26199</v>
      </c>
      <c r="N32019" t="s">
        <v>69272</v>
      </c>
      <c r="O32019" s="76" t="s">
        <v>4356</v>
      </c>
      <c r="P32019" s="82">
        <v>2206</v>
      </c>
      <c r="Q32019" s="82" t="s">
        <v>102495</v>
      </c>
      <c r="R32019"/>
    </row>
    <row r="32020" spans="12:18" x14ac:dyDescent="0.25">
      <c r="L32020" t="s">
        <v>3721</v>
      </c>
      <c r="M32020" t="s">
        <v>28467</v>
      </c>
      <c r="N32020" t="s">
        <v>69273</v>
      </c>
      <c r="O32020" s="76" t="s">
        <v>4356</v>
      </c>
      <c r="P32020" s="82">
        <v>450</v>
      </c>
      <c r="Q32020" s="82" t="s">
        <v>102496</v>
      </c>
      <c r="R32020"/>
    </row>
    <row r="32021" spans="12:18" x14ac:dyDescent="0.25">
      <c r="L32021" t="s">
        <v>3721</v>
      </c>
      <c r="M32021" t="s">
        <v>28873</v>
      </c>
      <c r="N32021" t="s">
        <v>69274</v>
      </c>
      <c r="O32021" s="76" t="s">
        <v>4366</v>
      </c>
      <c r="P32021" s="82">
        <v>135</v>
      </c>
      <c r="Q32021" s="82" t="s">
        <v>102497</v>
      </c>
      <c r="R32021"/>
    </row>
    <row r="32022" spans="12:18" x14ac:dyDescent="0.25">
      <c r="L32022" t="s">
        <v>3721</v>
      </c>
      <c r="M32022" t="s">
        <v>6779</v>
      </c>
      <c r="N32022" t="s">
        <v>69275</v>
      </c>
      <c r="O32022" s="76" t="s">
        <v>4374</v>
      </c>
      <c r="P32022" s="82">
        <v>744</v>
      </c>
      <c r="Q32022" s="82" t="s">
        <v>102498</v>
      </c>
      <c r="R32022"/>
    </row>
    <row r="32023" spans="12:18" x14ac:dyDescent="0.25">
      <c r="L32023" t="s">
        <v>3721</v>
      </c>
      <c r="M32023" t="s">
        <v>28878</v>
      </c>
      <c r="N32023" t="s">
        <v>69276</v>
      </c>
      <c r="O32023" s="76" t="s">
        <v>4356</v>
      </c>
      <c r="P32023" s="82">
        <v>367</v>
      </c>
      <c r="Q32023" s="82" t="s">
        <v>102499</v>
      </c>
      <c r="R32023"/>
    </row>
    <row r="32024" spans="12:18" x14ac:dyDescent="0.25">
      <c r="L32024" t="s">
        <v>3721</v>
      </c>
      <c r="M32024" t="s">
        <v>7487</v>
      </c>
      <c r="N32024" t="s">
        <v>69277</v>
      </c>
      <c r="O32024" s="76" t="s">
        <v>4356</v>
      </c>
      <c r="P32024" s="82">
        <v>622</v>
      </c>
      <c r="Q32024" s="82" t="s">
        <v>102500</v>
      </c>
      <c r="R32024"/>
    </row>
    <row r="32025" spans="12:18" x14ac:dyDescent="0.25">
      <c r="L32025" t="s">
        <v>3721</v>
      </c>
      <c r="M32025" t="s">
        <v>31782</v>
      </c>
      <c r="N32025" t="s">
        <v>69278</v>
      </c>
      <c r="O32025" s="76" t="s">
        <v>4366</v>
      </c>
      <c r="P32025" s="82">
        <v>80</v>
      </c>
      <c r="Q32025" s="82" t="s">
        <v>102502</v>
      </c>
      <c r="R32025"/>
    </row>
    <row r="32026" spans="12:18" x14ac:dyDescent="0.25">
      <c r="L32026" t="s">
        <v>3721</v>
      </c>
      <c r="M32026" t="s">
        <v>31801</v>
      </c>
      <c r="N32026" t="s">
        <v>69279</v>
      </c>
      <c r="O32026" s="76" t="s">
        <v>4356</v>
      </c>
      <c r="P32026" s="82">
        <v>3548</v>
      </c>
      <c r="Q32026" s="82" t="s">
        <v>102538</v>
      </c>
      <c r="R32026"/>
    </row>
    <row r="32027" spans="12:18" x14ac:dyDescent="0.25">
      <c r="L32027" t="s">
        <v>3721</v>
      </c>
      <c r="M32027" t="s">
        <v>28488</v>
      </c>
      <c r="N32027" t="s">
        <v>69280</v>
      </c>
      <c r="O32027" s="76" t="s">
        <v>4356</v>
      </c>
      <c r="P32027" s="82">
        <v>824</v>
      </c>
      <c r="Q32027" s="82" t="s">
        <v>102539</v>
      </c>
      <c r="R32027"/>
    </row>
    <row r="32028" spans="12:18" x14ac:dyDescent="0.25">
      <c r="L32028" t="s">
        <v>3721</v>
      </c>
      <c r="M32028" t="s">
        <v>12719</v>
      </c>
      <c r="N32028" t="s">
        <v>69281</v>
      </c>
      <c r="O32028" s="76" t="s">
        <v>4366</v>
      </c>
      <c r="P32028" s="82">
        <v>186</v>
      </c>
      <c r="Q32028" s="82" t="s">
        <v>102540</v>
      </c>
      <c r="R32028"/>
    </row>
    <row r="32029" spans="12:18" x14ac:dyDescent="0.25">
      <c r="L32029" t="s">
        <v>3721</v>
      </c>
      <c r="M32029" t="s">
        <v>28491</v>
      </c>
      <c r="N32029" t="s">
        <v>69282</v>
      </c>
      <c r="O32029" s="76" t="s">
        <v>4356</v>
      </c>
      <c r="P32029" s="82">
        <v>1184</v>
      </c>
      <c r="Q32029" s="82" t="s">
        <v>102541</v>
      </c>
      <c r="R32029"/>
    </row>
    <row r="32030" spans="12:18" x14ac:dyDescent="0.25">
      <c r="L32030" t="s">
        <v>3721</v>
      </c>
      <c r="M32030" t="s">
        <v>28894</v>
      </c>
      <c r="N32030" t="s">
        <v>69283</v>
      </c>
      <c r="O32030" s="76" t="s">
        <v>4356</v>
      </c>
      <c r="P32030" s="82">
        <v>587</v>
      </c>
      <c r="Q32030" s="82" t="s">
        <v>102542</v>
      </c>
      <c r="R32030"/>
    </row>
    <row r="32031" spans="12:18" x14ac:dyDescent="0.25">
      <c r="L32031" t="s">
        <v>3721</v>
      </c>
      <c r="M32031" t="s">
        <v>8736</v>
      </c>
      <c r="N32031" t="s">
        <v>69284</v>
      </c>
      <c r="O32031" s="76" t="s">
        <v>4356</v>
      </c>
      <c r="P32031" s="82">
        <v>167</v>
      </c>
      <c r="Q32031" s="82" t="s">
        <v>102543</v>
      </c>
      <c r="R32031"/>
    </row>
    <row r="32032" spans="12:18" x14ac:dyDescent="0.25">
      <c r="L32032" t="s">
        <v>3721</v>
      </c>
      <c r="M32032" t="s">
        <v>28494</v>
      </c>
      <c r="N32032" t="s">
        <v>69285</v>
      </c>
      <c r="O32032" s="76" t="s">
        <v>4356</v>
      </c>
      <c r="P32032" s="82">
        <v>2013</v>
      </c>
      <c r="Q32032" s="82" t="s">
        <v>102546</v>
      </c>
      <c r="R32032"/>
    </row>
    <row r="32033" spans="12:18" x14ac:dyDescent="0.25">
      <c r="L32033" t="s">
        <v>3721</v>
      </c>
      <c r="M32033" t="s">
        <v>26204</v>
      </c>
      <c r="N32033" t="s">
        <v>69286</v>
      </c>
      <c r="O32033" s="76" t="s">
        <v>4366</v>
      </c>
      <c r="P32033" s="82">
        <v>33</v>
      </c>
      <c r="Q32033" s="82" t="s">
        <v>102547</v>
      </c>
      <c r="R32033"/>
    </row>
    <row r="32034" spans="12:18" x14ac:dyDescent="0.25">
      <c r="L32034" t="s">
        <v>3721</v>
      </c>
      <c r="M32034" t="s">
        <v>31311</v>
      </c>
      <c r="N32034" t="s">
        <v>69287</v>
      </c>
      <c r="O32034" s="76" t="s">
        <v>4356</v>
      </c>
      <c r="P32034" s="82">
        <v>1109</v>
      </c>
      <c r="Q32034" s="82" t="s">
        <v>102548</v>
      </c>
      <c r="R32034"/>
    </row>
    <row r="32035" spans="12:18" x14ac:dyDescent="0.25">
      <c r="L32035" t="s">
        <v>3721</v>
      </c>
      <c r="M32035" t="s">
        <v>28497</v>
      </c>
      <c r="N32035" t="s">
        <v>69288</v>
      </c>
      <c r="O32035" s="76" t="s">
        <v>4366</v>
      </c>
      <c r="P32035" s="82">
        <v>487</v>
      </c>
      <c r="Q32035" s="82" t="s">
        <v>102550</v>
      </c>
      <c r="R32035"/>
    </row>
    <row r="32036" spans="12:18" x14ac:dyDescent="0.25">
      <c r="L32036" t="s">
        <v>3721</v>
      </c>
      <c r="M32036" t="s">
        <v>28500</v>
      </c>
      <c r="N32036" t="s">
        <v>69289</v>
      </c>
      <c r="O32036" s="76" t="s">
        <v>4356</v>
      </c>
      <c r="P32036" s="82">
        <v>637</v>
      </c>
      <c r="Q32036" s="82" t="s">
        <v>102551</v>
      </c>
      <c r="R32036"/>
    </row>
    <row r="32037" spans="12:18" x14ac:dyDescent="0.25">
      <c r="L32037" t="s">
        <v>3721</v>
      </c>
      <c r="M32037" t="s">
        <v>26206</v>
      </c>
      <c r="N32037" t="s">
        <v>69290</v>
      </c>
      <c r="O32037" s="76" t="s">
        <v>4366</v>
      </c>
      <c r="P32037" s="82">
        <v>266</v>
      </c>
      <c r="Q32037" s="82" t="s">
        <v>102552</v>
      </c>
      <c r="R32037"/>
    </row>
    <row r="32038" spans="12:18" x14ac:dyDescent="0.25">
      <c r="L32038" t="s">
        <v>3721</v>
      </c>
      <c r="M32038" t="s">
        <v>31803</v>
      </c>
      <c r="N32038" t="s">
        <v>69291</v>
      </c>
      <c r="O32038" s="76" t="s">
        <v>4356</v>
      </c>
      <c r="P32038" s="82">
        <v>2836</v>
      </c>
      <c r="Q32038" s="82" t="s">
        <v>102553</v>
      </c>
      <c r="R32038"/>
    </row>
    <row r="32039" spans="12:18" x14ac:dyDescent="0.25">
      <c r="L32039" t="s">
        <v>3721</v>
      </c>
      <c r="M32039" t="s">
        <v>31805</v>
      </c>
      <c r="N32039" t="s">
        <v>69292</v>
      </c>
      <c r="O32039" s="76" t="s">
        <v>4356</v>
      </c>
      <c r="P32039" s="82">
        <v>2549</v>
      </c>
      <c r="Q32039" s="82" t="s">
        <v>102554</v>
      </c>
      <c r="R32039"/>
    </row>
    <row r="32040" spans="12:18" x14ac:dyDescent="0.25">
      <c r="L32040" t="s">
        <v>3721</v>
      </c>
      <c r="M32040" t="s">
        <v>31807</v>
      </c>
      <c r="N32040" t="s">
        <v>69293</v>
      </c>
      <c r="O32040" s="76" t="s">
        <v>4366</v>
      </c>
      <c r="P32040" s="82">
        <v>165</v>
      </c>
      <c r="Q32040" s="82" t="s">
        <v>102555</v>
      </c>
      <c r="R32040"/>
    </row>
    <row r="32041" spans="12:18" x14ac:dyDescent="0.25">
      <c r="L32041" t="s">
        <v>3721</v>
      </c>
      <c r="M32041" t="s">
        <v>28473</v>
      </c>
      <c r="N32041" t="s">
        <v>69294</v>
      </c>
      <c r="O32041" s="76" t="s">
        <v>4356</v>
      </c>
      <c r="P32041" s="82">
        <v>729</v>
      </c>
      <c r="Q32041" s="82" t="s">
        <v>102503</v>
      </c>
      <c r="R32041"/>
    </row>
    <row r="32042" spans="12:18" x14ac:dyDescent="0.25">
      <c r="L32042" t="s">
        <v>3721</v>
      </c>
      <c r="M32042" t="s">
        <v>15920</v>
      </c>
      <c r="N32042" t="s">
        <v>69295</v>
      </c>
      <c r="O32042" s="76" t="s">
        <v>4356</v>
      </c>
      <c r="P32042" s="82">
        <v>229</v>
      </c>
      <c r="Q32042" s="82" t="s">
        <v>102504</v>
      </c>
      <c r="R32042"/>
    </row>
    <row r="32043" spans="12:18" x14ac:dyDescent="0.25">
      <c r="L32043" t="s">
        <v>3721</v>
      </c>
      <c r="M32043" t="s">
        <v>31784</v>
      </c>
      <c r="N32043" t="s">
        <v>69296</v>
      </c>
      <c r="O32043" s="76" t="s">
        <v>4366</v>
      </c>
      <c r="P32043" s="82">
        <v>189</v>
      </c>
      <c r="Q32043" s="82" t="s">
        <v>102505</v>
      </c>
      <c r="R32043"/>
    </row>
    <row r="32044" spans="12:18" x14ac:dyDescent="0.25">
      <c r="L32044" t="s">
        <v>3721</v>
      </c>
      <c r="M32044" t="s">
        <v>31296</v>
      </c>
      <c r="N32044" t="s">
        <v>69297</v>
      </c>
      <c r="O32044" s="76" t="s">
        <v>4356</v>
      </c>
      <c r="P32044" s="82">
        <v>1577</v>
      </c>
      <c r="Q32044" s="82" t="s">
        <v>102506</v>
      </c>
      <c r="R32044"/>
    </row>
    <row r="32045" spans="12:18" x14ac:dyDescent="0.25">
      <c r="L32045" t="s">
        <v>3721</v>
      </c>
      <c r="M32045" t="s">
        <v>28882</v>
      </c>
      <c r="N32045" t="s">
        <v>69298</v>
      </c>
      <c r="O32045" s="76" t="s">
        <v>4356</v>
      </c>
      <c r="P32045" s="82">
        <v>902</v>
      </c>
      <c r="Q32045" s="82" t="s">
        <v>102507</v>
      </c>
      <c r="R32045"/>
    </row>
    <row r="32046" spans="12:18" x14ac:dyDescent="0.25">
      <c r="L32046" t="s">
        <v>3721</v>
      </c>
      <c r="M32046" t="s">
        <v>8825</v>
      </c>
      <c r="N32046" t="s">
        <v>69299</v>
      </c>
      <c r="O32046" s="76" t="s">
        <v>4366</v>
      </c>
      <c r="P32046" s="82">
        <v>100</v>
      </c>
      <c r="Q32046" s="82" t="s">
        <v>102508</v>
      </c>
      <c r="R32046"/>
    </row>
    <row r="32047" spans="12:18" x14ac:dyDescent="0.25">
      <c r="L32047" t="s">
        <v>3721</v>
      </c>
      <c r="M32047" t="s">
        <v>19037</v>
      </c>
      <c r="N32047" t="s">
        <v>69300</v>
      </c>
      <c r="O32047" s="76" t="s">
        <v>4356</v>
      </c>
      <c r="P32047" s="82">
        <v>265</v>
      </c>
      <c r="Q32047" s="82" t="s">
        <v>102509</v>
      </c>
      <c r="R32047"/>
    </row>
    <row r="32048" spans="12:18" x14ac:dyDescent="0.25">
      <c r="L32048" t="s">
        <v>3721</v>
      </c>
      <c r="M32048" t="s">
        <v>31298</v>
      </c>
      <c r="N32048" t="s">
        <v>69301</v>
      </c>
      <c r="O32048" s="76" t="s">
        <v>4366</v>
      </c>
      <c r="P32048" s="82">
        <v>129</v>
      </c>
      <c r="Q32048" s="82" t="s">
        <v>102510</v>
      </c>
      <c r="R32048"/>
    </row>
    <row r="32049" spans="12:18" x14ac:dyDescent="0.25">
      <c r="L32049" t="s">
        <v>3721</v>
      </c>
      <c r="M32049" t="s">
        <v>28883</v>
      </c>
      <c r="N32049" t="s">
        <v>69302</v>
      </c>
      <c r="O32049" s="76" t="s">
        <v>4374</v>
      </c>
      <c r="P32049" s="82">
        <v>2165</v>
      </c>
      <c r="Q32049" s="82" t="s">
        <v>102511</v>
      </c>
      <c r="R32049"/>
    </row>
    <row r="32050" spans="12:18" x14ac:dyDescent="0.25">
      <c r="L32050" t="s">
        <v>3721</v>
      </c>
      <c r="M32050" t="s">
        <v>7577</v>
      </c>
      <c r="N32050" t="s">
        <v>69303</v>
      </c>
      <c r="O32050" s="76" t="s">
        <v>4366</v>
      </c>
      <c r="P32050" s="82">
        <v>125</v>
      </c>
      <c r="Q32050" s="82" t="s">
        <v>102512</v>
      </c>
      <c r="R32050"/>
    </row>
    <row r="32051" spans="12:18" x14ac:dyDescent="0.25">
      <c r="L32051" t="s">
        <v>3721</v>
      </c>
      <c r="M32051" t="s">
        <v>31788</v>
      </c>
      <c r="N32051" t="s">
        <v>69304</v>
      </c>
      <c r="O32051" s="76" t="s">
        <v>4366</v>
      </c>
      <c r="P32051" s="82">
        <v>210</v>
      </c>
      <c r="Q32051" s="82" t="s">
        <v>102514</v>
      </c>
      <c r="R32051"/>
    </row>
    <row r="32052" spans="12:18" x14ac:dyDescent="0.25">
      <c r="L32052" t="s">
        <v>3721</v>
      </c>
      <c r="M32052" t="s">
        <v>26200</v>
      </c>
      <c r="N32052" t="s">
        <v>69305</v>
      </c>
      <c r="O32052" s="76" t="s">
        <v>4356</v>
      </c>
      <c r="P32052" s="82">
        <v>855</v>
      </c>
      <c r="Q32052" s="82" t="s">
        <v>102515</v>
      </c>
      <c r="R32052"/>
    </row>
    <row r="32053" spans="12:18" x14ac:dyDescent="0.25">
      <c r="L32053" t="s">
        <v>3721</v>
      </c>
      <c r="M32053" t="s">
        <v>31790</v>
      </c>
      <c r="N32053" t="s">
        <v>69306</v>
      </c>
      <c r="O32053" s="76" t="s">
        <v>4356</v>
      </c>
      <c r="P32053" s="82">
        <v>289</v>
      </c>
      <c r="Q32053" s="82" t="s">
        <v>102517</v>
      </c>
      <c r="R32053"/>
    </row>
    <row r="32054" spans="12:18" x14ac:dyDescent="0.25">
      <c r="L32054" t="s">
        <v>3721</v>
      </c>
      <c r="M32054" t="s">
        <v>8084</v>
      </c>
      <c r="N32054" t="s">
        <v>69307</v>
      </c>
      <c r="O32054" s="76" t="s">
        <v>4356</v>
      </c>
      <c r="P32054" s="82">
        <v>915</v>
      </c>
      <c r="Q32054" s="82" t="s">
        <v>102518</v>
      </c>
      <c r="R32054"/>
    </row>
    <row r="32055" spans="12:18" x14ac:dyDescent="0.25">
      <c r="L32055" t="s">
        <v>3721</v>
      </c>
      <c r="M32055" t="s">
        <v>19086</v>
      </c>
      <c r="N32055" t="s">
        <v>69308</v>
      </c>
      <c r="O32055" s="76" t="s">
        <v>4356</v>
      </c>
      <c r="P32055" s="82">
        <v>160</v>
      </c>
      <c r="Q32055" s="82" t="s">
        <v>102519</v>
      </c>
      <c r="R32055"/>
    </row>
    <row r="32056" spans="12:18" x14ac:dyDescent="0.25">
      <c r="L32056" t="s">
        <v>3721</v>
      </c>
      <c r="M32056" t="s">
        <v>21319</v>
      </c>
      <c r="N32056" t="s">
        <v>69309</v>
      </c>
      <c r="O32056" s="76" t="s">
        <v>4366</v>
      </c>
      <c r="P32056" s="82">
        <v>462</v>
      </c>
      <c r="Q32056" s="82" t="s">
        <v>102520</v>
      </c>
      <c r="R32056"/>
    </row>
    <row r="32057" spans="12:18" x14ac:dyDescent="0.25">
      <c r="L32057" t="s">
        <v>3721</v>
      </c>
      <c r="M32057" t="s">
        <v>31792</v>
      </c>
      <c r="N32057" t="s">
        <v>69310</v>
      </c>
      <c r="O32057" s="76" t="s">
        <v>4356</v>
      </c>
      <c r="P32057" s="82">
        <v>368</v>
      </c>
      <c r="Q32057" s="82" t="s">
        <v>102521</v>
      </c>
      <c r="R32057"/>
    </row>
    <row r="32058" spans="12:18" x14ac:dyDescent="0.25">
      <c r="L32058" t="s">
        <v>3721</v>
      </c>
      <c r="M32058" t="s">
        <v>31304</v>
      </c>
      <c r="N32058" t="s">
        <v>69311</v>
      </c>
      <c r="O32058" s="76" t="s">
        <v>4356</v>
      </c>
      <c r="P32058" s="82">
        <v>497</v>
      </c>
      <c r="Q32058" s="82" t="s">
        <v>102522</v>
      </c>
      <c r="R32058"/>
    </row>
    <row r="32059" spans="12:18" x14ac:dyDescent="0.25">
      <c r="L32059" t="s">
        <v>3721</v>
      </c>
      <c r="M32059" t="s">
        <v>31305</v>
      </c>
      <c r="N32059" t="s">
        <v>69312</v>
      </c>
      <c r="O32059" s="76" t="s">
        <v>4356</v>
      </c>
      <c r="P32059" s="82">
        <v>75</v>
      </c>
      <c r="Q32059" s="82" t="s">
        <v>102523</v>
      </c>
      <c r="R32059"/>
    </row>
    <row r="32060" spans="12:18" x14ac:dyDescent="0.25">
      <c r="L32060" t="s">
        <v>3721</v>
      </c>
      <c r="M32060" t="s">
        <v>12798</v>
      </c>
      <c r="N32060" t="s">
        <v>69313</v>
      </c>
      <c r="O32060" s="76" t="s">
        <v>4374</v>
      </c>
      <c r="P32060" s="82">
        <v>6818</v>
      </c>
      <c r="Q32060" s="82" t="s">
        <v>102524</v>
      </c>
      <c r="R32060"/>
    </row>
    <row r="32061" spans="12:18" x14ac:dyDescent="0.25">
      <c r="L32061" t="s">
        <v>3721</v>
      </c>
      <c r="M32061" t="s">
        <v>31307</v>
      </c>
      <c r="N32061" t="s">
        <v>69314</v>
      </c>
      <c r="O32061" s="76" t="s">
        <v>4356</v>
      </c>
      <c r="P32061" s="82">
        <v>431</v>
      </c>
      <c r="Q32061" s="82" t="s">
        <v>102525</v>
      </c>
      <c r="R32061"/>
    </row>
    <row r="32062" spans="12:18" x14ac:dyDescent="0.25">
      <c r="L32062" t="s">
        <v>3721</v>
      </c>
      <c r="M32062" t="s">
        <v>31793</v>
      </c>
      <c r="N32062" t="s">
        <v>69315</v>
      </c>
      <c r="O32062" s="76" t="s">
        <v>4366</v>
      </c>
      <c r="P32062" s="82">
        <v>215</v>
      </c>
      <c r="Q32062" s="82" t="s">
        <v>102526</v>
      </c>
      <c r="R32062"/>
    </row>
    <row r="32063" spans="12:18" x14ac:dyDescent="0.25">
      <c r="L32063" t="s">
        <v>3721</v>
      </c>
      <c r="M32063" t="s">
        <v>31795</v>
      </c>
      <c r="N32063" t="s">
        <v>69316</v>
      </c>
      <c r="O32063" s="76" t="s">
        <v>4356</v>
      </c>
      <c r="P32063" s="82">
        <v>1046</v>
      </c>
      <c r="Q32063" s="82" t="s">
        <v>102527</v>
      </c>
      <c r="R32063"/>
    </row>
    <row r="32064" spans="12:18" x14ac:dyDescent="0.25">
      <c r="L32064" t="s">
        <v>3721</v>
      </c>
      <c r="M32064" t="s">
        <v>28476</v>
      </c>
      <c r="N32064" t="s">
        <v>69317</v>
      </c>
      <c r="O32064" s="76" t="s">
        <v>4366</v>
      </c>
      <c r="P32064" s="82">
        <v>210</v>
      </c>
      <c r="Q32064" s="82" t="s">
        <v>102528</v>
      </c>
      <c r="R32064"/>
    </row>
    <row r="32065" spans="12:18" x14ac:dyDescent="0.25">
      <c r="L32065" t="s">
        <v>3721</v>
      </c>
      <c r="M32065" t="s">
        <v>28479</v>
      </c>
      <c r="N32065" t="s">
        <v>69318</v>
      </c>
      <c r="O32065" s="76" t="s">
        <v>4366</v>
      </c>
      <c r="P32065" s="82">
        <v>395</v>
      </c>
      <c r="Q32065" s="82" t="s">
        <v>102529</v>
      </c>
      <c r="R32065"/>
    </row>
    <row r="32066" spans="12:18" x14ac:dyDescent="0.25">
      <c r="L32066" t="s">
        <v>3721</v>
      </c>
      <c r="M32066" t="s">
        <v>31309</v>
      </c>
      <c r="N32066" t="s">
        <v>69319</v>
      </c>
      <c r="O32066" s="76" t="s">
        <v>4366</v>
      </c>
      <c r="P32066" s="82">
        <v>71</v>
      </c>
      <c r="Q32066" s="82" t="s">
        <v>102531</v>
      </c>
      <c r="R32066"/>
    </row>
    <row r="32067" spans="12:18" x14ac:dyDescent="0.25">
      <c r="L32067" t="s">
        <v>3721</v>
      </c>
      <c r="M32067" t="s">
        <v>26201</v>
      </c>
      <c r="N32067" t="s">
        <v>69320</v>
      </c>
      <c r="O32067" s="76" t="s">
        <v>4366</v>
      </c>
      <c r="P32067" s="82">
        <v>94</v>
      </c>
      <c r="Q32067" s="82" t="s">
        <v>102530</v>
      </c>
      <c r="R32067"/>
    </row>
    <row r="32068" spans="12:18" x14ac:dyDescent="0.25">
      <c r="L32068" t="s">
        <v>3721</v>
      </c>
      <c r="M32068" t="s">
        <v>28482</v>
      </c>
      <c r="N32068" t="s">
        <v>69321</v>
      </c>
      <c r="O32068" s="76" t="s">
        <v>4356</v>
      </c>
      <c r="P32068" s="82">
        <v>1117</v>
      </c>
      <c r="Q32068" s="82" t="s">
        <v>102532</v>
      </c>
      <c r="R32068"/>
    </row>
    <row r="32069" spans="12:18" x14ac:dyDescent="0.25">
      <c r="L32069" t="s">
        <v>3721</v>
      </c>
      <c r="M32069" t="s">
        <v>31797</v>
      </c>
      <c r="N32069" t="s">
        <v>69322</v>
      </c>
      <c r="O32069" s="76" t="s">
        <v>4356</v>
      </c>
      <c r="P32069" s="82">
        <v>621</v>
      </c>
      <c r="Q32069" s="82" t="s">
        <v>102533</v>
      </c>
      <c r="R32069"/>
    </row>
    <row r="32070" spans="12:18" x14ac:dyDescent="0.25">
      <c r="L32070" t="s">
        <v>3721</v>
      </c>
      <c r="M32070" t="s">
        <v>26202</v>
      </c>
      <c r="N32070" t="s">
        <v>69323</v>
      </c>
      <c r="O32070" s="76" t="s">
        <v>4366</v>
      </c>
      <c r="P32070" s="82">
        <v>72</v>
      </c>
      <c r="Q32070" s="82" t="s">
        <v>102534</v>
      </c>
      <c r="R32070"/>
    </row>
    <row r="32071" spans="12:18" x14ac:dyDescent="0.25">
      <c r="L32071" t="s">
        <v>3721</v>
      </c>
      <c r="M32071" t="s">
        <v>28891</v>
      </c>
      <c r="N32071" t="s">
        <v>69324</v>
      </c>
      <c r="O32071" s="76" t="s">
        <v>4356</v>
      </c>
      <c r="P32071" s="82">
        <v>522</v>
      </c>
      <c r="Q32071" s="82" t="s">
        <v>102535</v>
      </c>
      <c r="R32071"/>
    </row>
    <row r="32072" spans="12:18" x14ac:dyDescent="0.25">
      <c r="L32072" t="s">
        <v>3721</v>
      </c>
      <c r="M32072" t="s">
        <v>28485</v>
      </c>
      <c r="N32072" t="s">
        <v>69325</v>
      </c>
      <c r="O32072" s="76" t="s">
        <v>4356</v>
      </c>
      <c r="P32072" s="82">
        <v>166</v>
      </c>
      <c r="Q32072" s="82" t="s">
        <v>102536</v>
      </c>
      <c r="R32072"/>
    </row>
    <row r="32073" spans="12:18" x14ac:dyDescent="0.25">
      <c r="L32073" t="s">
        <v>3721</v>
      </c>
      <c r="M32073" t="s">
        <v>31799</v>
      </c>
      <c r="N32073" t="s">
        <v>69326</v>
      </c>
      <c r="O32073" s="76" t="s">
        <v>4374</v>
      </c>
      <c r="P32073" s="82">
        <v>9117</v>
      </c>
      <c r="Q32073" s="82" t="s">
        <v>72645</v>
      </c>
      <c r="R32073"/>
    </row>
    <row r="32074" spans="12:18" x14ac:dyDescent="0.25">
      <c r="L32074" t="s">
        <v>3721</v>
      </c>
      <c r="M32074" t="s">
        <v>12714</v>
      </c>
      <c r="N32074" t="s">
        <v>69327</v>
      </c>
      <c r="O32074" s="76" t="s">
        <v>4366</v>
      </c>
      <c r="P32074" s="82">
        <v>212</v>
      </c>
      <c r="Q32074" s="82" t="s">
        <v>102537</v>
      </c>
      <c r="R32074"/>
    </row>
    <row r="32075" spans="12:18" x14ac:dyDescent="0.25">
      <c r="L32075" t="s">
        <v>3721</v>
      </c>
      <c r="M32075" t="s">
        <v>31300</v>
      </c>
      <c r="N32075" t="s">
        <v>69328</v>
      </c>
      <c r="O32075" s="76" t="s">
        <v>4366</v>
      </c>
      <c r="P32075" s="82">
        <v>113</v>
      </c>
      <c r="Q32075" s="82" t="s">
        <v>102513</v>
      </c>
      <c r="R32075"/>
    </row>
    <row r="32076" spans="12:18" x14ac:dyDescent="0.25">
      <c r="L32076" t="s">
        <v>3721</v>
      </c>
      <c r="M32076" t="s">
        <v>6526</v>
      </c>
      <c r="N32076" t="s">
        <v>69329</v>
      </c>
      <c r="O32076" s="76" t="s">
        <v>4356</v>
      </c>
      <c r="P32076" s="82">
        <v>378</v>
      </c>
      <c r="Q32076" s="82" t="s">
        <v>102589</v>
      </c>
      <c r="R32076"/>
    </row>
    <row r="32077" spans="12:18" x14ac:dyDescent="0.25">
      <c r="L32077" t="s">
        <v>3721</v>
      </c>
      <c r="M32077" t="s">
        <v>4536</v>
      </c>
      <c r="N32077" t="s">
        <v>69330</v>
      </c>
      <c r="O32077" s="76" t="s">
        <v>4356</v>
      </c>
      <c r="P32077" s="82">
        <v>902</v>
      </c>
      <c r="Q32077" s="82" t="s">
        <v>102516</v>
      </c>
      <c r="R32077"/>
    </row>
    <row r="32078" spans="12:18" x14ac:dyDescent="0.25">
      <c r="L32078" t="s">
        <v>3721</v>
      </c>
      <c r="M32078" t="s">
        <v>26207</v>
      </c>
      <c r="N32078" t="s">
        <v>69331</v>
      </c>
      <c r="O32078" s="76" t="s">
        <v>4356</v>
      </c>
      <c r="P32078" s="82">
        <v>468</v>
      </c>
      <c r="Q32078" s="82" t="s">
        <v>102556</v>
      </c>
      <c r="R32078"/>
    </row>
    <row r="32079" spans="12:18" x14ac:dyDescent="0.25">
      <c r="L32079" t="s">
        <v>3721</v>
      </c>
      <c r="M32079" t="s">
        <v>28503</v>
      </c>
      <c r="N32079" t="s">
        <v>69332</v>
      </c>
      <c r="O32079" s="76" t="s">
        <v>4356</v>
      </c>
      <c r="P32079" s="82">
        <v>533</v>
      </c>
      <c r="Q32079" s="82" t="s">
        <v>102557</v>
      </c>
      <c r="R32079"/>
    </row>
    <row r="32080" spans="12:18" x14ac:dyDescent="0.25">
      <c r="L32080" t="s">
        <v>3721</v>
      </c>
      <c r="M32080" t="s">
        <v>9034</v>
      </c>
      <c r="N32080" t="s">
        <v>69333</v>
      </c>
      <c r="O32080" s="76" t="s">
        <v>4356</v>
      </c>
      <c r="P32080" s="82">
        <v>339</v>
      </c>
      <c r="Q32080" s="82" t="s">
        <v>102558</v>
      </c>
      <c r="R32080"/>
    </row>
    <row r="32081" spans="12:18" x14ac:dyDescent="0.25">
      <c r="L32081" t="s">
        <v>3721</v>
      </c>
      <c r="M32081" t="s">
        <v>26208</v>
      </c>
      <c r="N32081" t="s">
        <v>69334</v>
      </c>
      <c r="O32081" s="76" t="s">
        <v>4356</v>
      </c>
      <c r="P32081" s="82">
        <v>976</v>
      </c>
      <c r="Q32081" s="82" t="s">
        <v>102559</v>
      </c>
      <c r="R32081"/>
    </row>
    <row r="32082" spans="12:18" x14ac:dyDescent="0.25">
      <c r="L32082" t="s">
        <v>3721</v>
      </c>
      <c r="M32082" t="s">
        <v>28899</v>
      </c>
      <c r="N32082" t="s">
        <v>69335</v>
      </c>
      <c r="O32082" s="76" t="s">
        <v>4366</v>
      </c>
      <c r="P32082" s="82">
        <v>443</v>
      </c>
      <c r="Q32082" s="82" t="s">
        <v>102560</v>
      </c>
      <c r="R32082"/>
    </row>
    <row r="32083" spans="12:18" x14ac:dyDescent="0.25">
      <c r="L32083" t="s">
        <v>3721</v>
      </c>
      <c r="M32083" t="s">
        <v>28469</v>
      </c>
      <c r="N32083" t="s">
        <v>69336</v>
      </c>
      <c r="O32083" s="76" t="s">
        <v>4366</v>
      </c>
      <c r="P32083" s="82">
        <v>1710</v>
      </c>
      <c r="Q32083" s="82" t="s">
        <v>102501</v>
      </c>
      <c r="R32083"/>
    </row>
    <row r="32084" spans="12:18" x14ac:dyDescent="0.25">
      <c r="L32084" t="s">
        <v>3721</v>
      </c>
      <c r="M32084" t="s">
        <v>31809</v>
      </c>
      <c r="N32084" t="s">
        <v>69337</v>
      </c>
      <c r="O32084" s="76" t="s">
        <v>4356</v>
      </c>
      <c r="P32084" s="82">
        <v>1193</v>
      </c>
      <c r="Q32084" s="82" t="s">
        <v>102561</v>
      </c>
      <c r="R32084"/>
    </row>
    <row r="32085" spans="12:18" x14ac:dyDescent="0.25">
      <c r="L32085" t="s">
        <v>3721</v>
      </c>
      <c r="M32085" t="s">
        <v>28902</v>
      </c>
      <c r="N32085" t="s">
        <v>69338</v>
      </c>
      <c r="O32085" s="76" t="s">
        <v>4356</v>
      </c>
      <c r="P32085" s="82">
        <v>496</v>
      </c>
      <c r="Q32085" s="82" t="s">
        <v>102562</v>
      </c>
      <c r="R32085"/>
    </row>
    <row r="32086" spans="12:18" x14ac:dyDescent="0.25">
      <c r="L32086" t="s">
        <v>3721</v>
      </c>
      <c r="M32086" t="s">
        <v>28506</v>
      </c>
      <c r="N32086" t="s">
        <v>69339</v>
      </c>
      <c r="O32086" s="76" t="s">
        <v>4366</v>
      </c>
      <c r="P32086" s="82">
        <v>372</v>
      </c>
      <c r="Q32086" s="82" t="s">
        <v>102563</v>
      </c>
      <c r="R32086"/>
    </row>
    <row r="32087" spans="12:18" x14ac:dyDescent="0.25">
      <c r="L32087" t="s">
        <v>3721</v>
      </c>
      <c r="M32087" t="s">
        <v>28508</v>
      </c>
      <c r="N32087" t="s">
        <v>69340</v>
      </c>
      <c r="O32087" s="76" t="s">
        <v>4366</v>
      </c>
      <c r="P32087" s="82">
        <v>108</v>
      </c>
      <c r="Q32087" s="82" t="s">
        <v>102564</v>
      </c>
      <c r="R32087"/>
    </row>
    <row r="32088" spans="12:18" x14ac:dyDescent="0.25">
      <c r="L32088" t="s">
        <v>3721</v>
      </c>
      <c r="M32088" t="s">
        <v>28511</v>
      </c>
      <c r="N32088" t="s">
        <v>69341</v>
      </c>
      <c r="O32088" s="76" t="s">
        <v>4366</v>
      </c>
      <c r="P32088" s="82">
        <v>45</v>
      </c>
      <c r="Q32088" s="82" t="s">
        <v>102565</v>
      </c>
      <c r="R32088"/>
    </row>
    <row r="32089" spans="12:18" x14ac:dyDescent="0.25">
      <c r="L32089" t="s">
        <v>3721</v>
      </c>
      <c r="M32089" t="s">
        <v>28904</v>
      </c>
      <c r="N32089" t="s">
        <v>69342</v>
      </c>
      <c r="O32089" s="76" t="s">
        <v>4356</v>
      </c>
      <c r="P32089" s="82">
        <v>409</v>
      </c>
      <c r="Q32089" s="82" t="s">
        <v>102566</v>
      </c>
      <c r="R32089"/>
    </row>
    <row r="32090" spans="12:18" x14ac:dyDescent="0.25">
      <c r="L32090" t="s">
        <v>3721</v>
      </c>
      <c r="M32090" t="s">
        <v>31811</v>
      </c>
      <c r="N32090" t="s">
        <v>69343</v>
      </c>
      <c r="O32090" s="76" t="s">
        <v>4366</v>
      </c>
      <c r="P32090" s="82">
        <v>184</v>
      </c>
      <c r="Q32090" s="82" t="s">
        <v>102567</v>
      </c>
      <c r="R32090"/>
    </row>
    <row r="32091" spans="12:18" x14ac:dyDescent="0.25">
      <c r="L32091" t="s">
        <v>3721</v>
      </c>
      <c r="M32091" t="s">
        <v>28906</v>
      </c>
      <c r="N32091" t="s">
        <v>69344</v>
      </c>
      <c r="O32091" s="76" t="s">
        <v>4356</v>
      </c>
      <c r="P32091" s="82">
        <v>774</v>
      </c>
      <c r="Q32091" s="82" t="s">
        <v>102568</v>
      </c>
      <c r="R32091"/>
    </row>
    <row r="32092" spans="12:18" x14ac:dyDescent="0.25">
      <c r="L32092" t="s">
        <v>3721</v>
      </c>
      <c r="M32092" t="s">
        <v>28908</v>
      </c>
      <c r="N32092" t="s">
        <v>69345</v>
      </c>
      <c r="O32092" s="76" t="s">
        <v>4356</v>
      </c>
      <c r="P32092" s="82">
        <v>852</v>
      </c>
      <c r="Q32092" s="82" t="s">
        <v>102569</v>
      </c>
      <c r="R32092"/>
    </row>
    <row r="32093" spans="12:18" x14ac:dyDescent="0.25">
      <c r="L32093" t="s">
        <v>3721</v>
      </c>
      <c r="M32093" t="s">
        <v>26209</v>
      </c>
      <c r="N32093" t="s">
        <v>69346</v>
      </c>
      <c r="O32093" s="76" t="s">
        <v>4356</v>
      </c>
      <c r="P32093" s="82">
        <v>835</v>
      </c>
      <c r="Q32093" s="82" t="s">
        <v>102570</v>
      </c>
      <c r="R32093"/>
    </row>
    <row r="32094" spans="12:18" x14ac:dyDescent="0.25">
      <c r="L32094" t="s">
        <v>3721</v>
      </c>
      <c r="M32094" t="s">
        <v>31314</v>
      </c>
      <c r="N32094" t="s">
        <v>69347</v>
      </c>
      <c r="O32094" s="76" t="s">
        <v>4356</v>
      </c>
      <c r="P32094" s="82">
        <v>1316</v>
      </c>
      <c r="Q32094" s="82" t="s">
        <v>102571</v>
      </c>
      <c r="R32094"/>
    </row>
    <row r="32095" spans="12:18" x14ac:dyDescent="0.25">
      <c r="L32095" t="s">
        <v>3721</v>
      </c>
      <c r="M32095" t="s">
        <v>31316</v>
      </c>
      <c r="N32095" t="s">
        <v>69348</v>
      </c>
      <c r="O32095" s="76" t="s">
        <v>4366</v>
      </c>
      <c r="P32095" s="82">
        <v>317</v>
      </c>
      <c r="Q32095" s="82" t="s">
        <v>102572</v>
      </c>
      <c r="R32095"/>
    </row>
    <row r="32096" spans="12:18" x14ac:dyDescent="0.25">
      <c r="L32096" t="s">
        <v>3721</v>
      </c>
      <c r="M32096" t="s">
        <v>28911</v>
      </c>
      <c r="N32096" t="s">
        <v>69349</v>
      </c>
      <c r="O32096" s="76" t="s">
        <v>4366</v>
      </c>
      <c r="P32096" s="82">
        <v>144</v>
      </c>
      <c r="Q32096" s="82" t="s">
        <v>102573</v>
      </c>
      <c r="R32096"/>
    </row>
    <row r="32097" spans="12:18" x14ac:dyDescent="0.25">
      <c r="L32097" t="s">
        <v>3721</v>
      </c>
      <c r="M32097" t="s">
        <v>28514</v>
      </c>
      <c r="N32097" t="s">
        <v>69350</v>
      </c>
      <c r="O32097" s="76" t="s">
        <v>4356</v>
      </c>
      <c r="P32097" s="82">
        <v>813</v>
      </c>
      <c r="Q32097" s="82" t="s">
        <v>102574</v>
      </c>
      <c r="R32097"/>
    </row>
    <row r="32098" spans="12:18" x14ac:dyDescent="0.25">
      <c r="L32098" t="s">
        <v>3721</v>
      </c>
      <c r="M32098" t="s">
        <v>28517</v>
      </c>
      <c r="N32098" t="s">
        <v>69351</v>
      </c>
      <c r="O32098" s="76" t="s">
        <v>4356</v>
      </c>
      <c r="P32098" s="82">
        <v>992</v>
      </c>
      <c r="Q32098" s="82" t="s">
        <v>102575</v>
      </c>
      <c r="R32098"/>
    </row>
    <row r="32099" spans="12:18" x14ac:dyDescent="0.25">
      <c r="L32099" t="s">
        <v>3721</v>
      </c>
      <c r="M32099" t="s">
        <v>26210</v>
      </c>
      <c r="N32099" t="s">
        <v>69352</v>
      </c>
      <c r="O32099" s="76" t="s">
        <v>4356</v>
      </c>
      <c r="P32099" s="82">
        <v>534</v>
      </c>
      <c r="Q32099" s="82" t="s">
        <v>102577</v>
      </c>
      <c r="R32099"/>
    </row>
    <row r="32100" spans="12:18" x14ac:dyDescent="0.25">
      <c r="L32100" t="s">
        <v>3721</v>
      </c>
      <c r="M32100" t="s">
        <v>31318</v>
      </c>
      <c r="N32100" t="s">
        <v>69353</v>
      </c>
      <c r="O32100" s="76" t="s">
        <v>4356</v>
      </c>
      <c r="P32100" s="82">
        <v>1464</v>
      </c>
      <c r="Q32100" s="82" t="s">
        <v>102578</v>
      </c>
      <c r="R32100"/>
    </row>
    <row r="32101" spans="12:18" x14ac:dyDescent="0.25">
      <c r="L32101" t="s">
        <v>3721</v>
      </c>
      <c r="M32101" t="s">
        <v>14830</v>
      </c>
      <c r="N32101" t="s">
        <v>69354</v>
      </c>
      <c r="O32101" s="76" t="s">
        <v>4366</v>
      </c>
      <c r="P32101" s="82">
        <v>224</v>
      </c>
      <c r="Q32101" s="82" t="s">
        <v>102579</v>
      </c>
      <c r="R32101"/>
    </row>
    <row r="32102" spans="12:18" x14ac:dyDescent="0.25">
      <c r="L32102" t="s">
        <v>3721</v>
      </c>
      <c r="M32102" t="s">
        <v>28916</v>
      </c>
      <c r="N32102" t="s">
        <v>69355</v>
      </c>
      <c r="O32102" s="76" t="s">
        <v>4356</v>
      </c>
      <c r="P32102" s="82">
        <v>1256</v>
      </c>
      <c r="Q32102" s="82" t="s">
        <v>102580</v>
      </c>
      <c r="R32102"/>
    </row>
    <row r="32103" spans="12:18" x14ac:dyDescent="0.25">
      <c r="L32103" t="s">
        <v>3721</v>
      </c>
      <c r="M32103" t="s">
        <v>31320</v>
      </c>
      <c r="N32103" t="s">
        <v>69356</v>
      </c>
      <c r="O32103" s="76" t="s">
        <v>4356</v>
      </c>
      <c r="P32103" s="82">
        <v>148</v>
      </c>
      <c r="Q32103" s="82" t="s">
        <v>102581</v>
      </c>
      <c r="R32103"/>
    </row>
    <row r="32104" spans="12:18" x14ac:dyDescent="0.25">
      <c r="L32104" t="s">
        <v>3721</v>
      </c>
      <c r="M32104" t="s">
        <v>26211</v>
      </c>
      <c r="N32104" t="s">
        <v>69357</v>
      </c>
      <c r="O32104" s="76" t="s">
        <v>4356</v>
      </c>
      <c r="P32104" s="82">
        <v>494</v>
      </c>
      <c r="Q32104" s="82" t="s">
        <v>102582</v>
      </c>
      <c r="R32104"/>
    </row>
    <row r="32105" spans="12:18" x14ac:dyDescent="0.25">
      <c r="L32105" t="s">
        <v>3721</v>
      </c>
      <c r="M32105" t="s">
        <v>26212</v>
      </c>
      <c r="N32105" t="s">
        <v>69358</v>
      </c>
      <c r="O32105" s="76" t="s">
        <v>4366</v>
      </c>
      <c r="P32105" s="82">
        <v>150</v>
      </c>
      <c r="Q32105" s="82" t="s">
        <v>102583</v>
      </c>
      <c r="R32105"/>
    </row>
    <row r="32106" spans="12:18" x14ac:dyDescent="0.25">
      <c r="L32106" t="s">
        <v>3721</v>
      </c>
      <c r="M32106" t="s">
        <v>28919</v>
      </c>
      <c r="N32106" t="s">
        <v>69359</v>
      </c>
      <c r="O32106" s="76" t="s">
        <v>4366</v>
      </c>
      <c r="P32106" s="82">
        <v>234</v>
      </c>
      <c r="Q32106" s="82" t="s">
        <v>102585</v>
      </c>
      <c r="R32106"/>
    </row>
    <row r="32107" spans="12:18" x14ac:dyDescent="0.25">
      <c r="L32107" t="s">
        <v>3721</v>
      </c>
      <c r="M32107" t="s">
        <v>26213</v>
      </c>
      <c r="N32107" t="s">
        <v>69360</v>
      </c>
      <c r="O32107" s="76" t="s">
        <v>4356</v>
      </c>
      <c r="P32107" s="82">
        <v>361</v>
      </c>
      <c r="Q32107" s="82" t="s">
        <v>102586</v>
      </c>
      <c r="R32107"/>
    </row>
    <row r="32108" spans="12:18" x14ac:dyDescent="0.25">
      <c r="L32108" t="s">
        <v>3721</v>
      </c>
      <c r="M32108" t="s">
        <v>31322</v>
      </c>
      <c r="N32108" t="s">
        <v>69361</v>
      </c>
      <c r="O32108" s="76" t="s">
        <v>4366</v>
      </c>
      <c r="P32108" s="82">
        <v>221</v>
      </c>
      <c r="Q32108" s="82" t="s">
        <v>102587</v>
      </c>
      <c r="R32108"/>
    </row>
    <row r="32109" spans="12:18" x14ac:dyDescent="0.25">
      <c r="L32109" t="s">
        <v>3721</v>
      </c>
      <c r="M32109" t="s">
        <v>31324</v>
      </c>
      <c r="N32109" t="s">
        <v>69362</v>
      </c>
      <c r="O32109" s="76" t="s">
        <v>4356</v>
      </c>
      <c r="P32109" s="82">
        <v>1930</v>
      </c>
      <c r="Q32109" s="82" t="s">
        <v>102588</v>
      </c>
      <c r="R32109"/>
    </row>
    <row r="32110" spans="12:18" x14ac:dyDescent="0.25">
      <c r="L32110" t="s">
        <v>3758</v>
      </c>
      <c r="M32110" t="s">
        <v>31327</v>
      </c>
      <c r="N32110" t="s">
        <v>69363</v>
      </c>
      <c r="O32110" s="76" t="s">
        <v>4356</v>
      </c>
      <c r="P32110" s="82">
        <v>633</v>
      </c>
      <c r="Q32110" s="82" t="s">
        <v>102590</v>
      </c>
      <c r="R32110"/>
    </row>
    <row r="32111" spans="12:18" x14ac:dyDescent="0.25">
      <c r="L32111" t="s">
        <v>3758</v>
      </c>
      <c r="M32111" t="s">
        <v>28922</v>
      </c>
      <c r="N32111" t="s">
        <v>69364</v>
      </c>
      <c r="O32111" s="76" t="s">
        <v>4356</v>
      </c>
      <c r="P32111" s="82">
        <v>3246</v>
      </c>
      <c r="Q32111" s="82" t="s">
        <v>102591</v>
      </c>
      <c r="R32111"/>
    </row>
    <row r="32112" spans="12:18" x14ac:dyDescent="0.25">
      <c r="L32112" t="s">
        <v>3758</v>
      </c>
      <c r="M32112" t="s">
        <v>26214</v>
      </c>
      <c r="N32112" t="s">
        <v>69365</v>
      </c>
      <c r="O32112" s="76" t="s">
        <v>4366</v>
      </c>
      <c r="P32112" s="82">
        <v>242</v>
      </c>
      <c r="Q32112" s="82" t="s">
        <v>102592</v>
      </c>
      <c r="R32112"/>
    </row>
    <row r="32113" spans="12:18" x14ac:dyDescent="0.25">
      <c r="L32113" t="s">
        <v>3758</v>
      </c>
      <c r="M32113" t="s">
        <v>10775</v>
      </c>
      <c r="N32113" t="s">
        <v>69366</v>
      </c>
      <c r="O32113" s="76" t="s">
        <v>4366</v>
      </c>
      <c r="P32113" s="82">
        <v>132</v>
      </c>
      <c r="Q32113" s="82" t="s">
        <v>102593</v>
      </c>
      <c r="R32113"/>
    </row>
    <row r="32114" spans="12:18" x14ac:dyDescent="0.25">
      <c r="L32114" t="s">
        <v>3758</v>
      </c>
      <c r="M32114" t="s">
        <v>31813</v>
      </c>
      <c r="N32114" t="s">
        <v>69367</v>
      </c>
      <c r="O32114" s="76" t="s">
        <v>4356</v>
      </c>
      <c r="P32114" s="82">
        <v>1446</v>
      </c>
      <c r="Q32114" s="82" t="s">
        <v>102594</v>
      </c>
      <c r="R32114"/>
    </row>
    <row r="32115" spans="12:18" x14ac:dyDescent="0.25">
      <c r="L32115" t="s">
        <v>3758</v>
      </c>
      <c r="M32115" t="s">
        <v>10583</v>
      </c>
      <c r="N32115" t="s">
        <v>69368</v>
      </c>
      <c r="O32115" s="76" t="s">
        <v>4366</v>
      </c>
      <c r="P32115" s="82">
        <v>79</v>
      </c>
      <c r="Q32115" s="82" t="s">
        <v>102595</v>
      </c>
      <c r="R32115"/>
    </row>
    <row r="32116" spans="12:18" x14ac:dyDescent="0.25">
      <c r="L32116" t="s">
        <v>3758</v>
      </c>
      <c r="M32116" t="s">
        <v>28925</v>
      </c>
      <c r="N32116" t="s">
        <v>69369</v>
      </c>
      <c r="O32116" s="76" t="s">
        <v>4356</v>
      </c>
      <c r="P32116" s="82">
        <v>145</v>
      </c>
      <c r="Q32116" s="82" t="s">
        <v>102596</v>
      </c>
      <c r="R32116"/>
    </row>
    <row r="32117" spans="12:18" x14ac:dyDescent="0.25">
      <c r="L32117" t="s">
        <v>3758</v>
      </c>
      <c r="M32117" t="s">
        <v>28928</v>
      </c>
      <c r="N32117" t="s">
        <v>69370</v>
      </c>
      <c r="O32117" s="76" t="s">
        <v>4356</v>
      </c>
      <c r="P32117" s="82">
        <v>918</v>
      </c>
      <c r="Q32117" s="82" t="s">
        <v>102597</v>
      </c>
      <c r="R32117"/>
    </row>
    <row r="32118" spans="12:18" x14ac:dyDescent="0.25">
      <c r="L32118" t="s">
        <v>3758</v>
      </c>
      <c r="M32118" t="s">
        <v>26215</v>
      </c>
      <c r="N32118" t="s">
        <v>69371</v>
      </c>
      <c r="O32118" s="76" t="s">
        <v>4366</v>
      </c>
      <c r="P32118" s="82">
        <v>41</v>
      </c>
      <c r="Q32118" s="82" t="s">
        <v>102598</v>
      </c>
      <c r="R32118"/>
    </row>
    <row r="32119" spans="12:18" x14ac:dyDescent="0.25">
      <c r="L32119" t="s">
        <v>3758</v>
      </c>
      <c r="M32119" t="s">
        <v>28931</v>
      </c>
      <c r="N32119" t="s">
        <v>69372</v>
      </c>
      <c r="O32119" s="76" t="s">
        <v>4366</v>
      </c>
      <c r="P32119" s="82">
        <v>296</v>
      </c>
      <c r="Q32119" s="82" t="s">
        <v>102599</v>
      </c>
      <c r="R32119"/>
    </row>
    <row r="32120" spans="12:18" x14ac:dyDescent="0.25">
      <c r="L32120" t="s">
        <v>3758</v>
      </c>
      <c r="M32120" t="s">
        <v>26216</v>
      </c>
      <c r="N32120" t="s">
        <v>69373</v>
      </c>
      <c r="O32120" s="76" t="s">
        <v>4356</v>
      </c>
      <c r="P32120" s="82">
        <v>935</v>
      </c>
      <c r="Q32120" s="82" t="s">
        <v>102600</v>
      </c>
      <c r="R32120"/>
    </row>
    <row r="32121" spans="12:18" x14ac:dyDescent="0.25">
      <c r="L32121" t="s">
        <v>3758</v>
      </c>
      <c r="M32121" t="s">
        <v>28933</v>
      </c>
      <c r="N32121" t="s">
        <v>69374</v>
      </c>
      <c r="O32121" s="76" t="s">
        <v>4356</v>
      </c>
      <c r="P32121" s="82">
        <v>3758</v>
      </c>
      <c r="Q32121" s="82" t="s">
        <v>102602</v>
      </c>
      <c r="R32121"/>
    </row>
    <row r="32122" spans="12:18" x14ac:dyDescent="0.25">
      <c r="L32122" t="s">
        <v>3758</v>
      </c>
      <c r="M32122" t="s">
        <v>8758</v>
      </c>
      <c r="N32122" t="s">
        <v>69375</v>
      </c>
      <c r="O32122" s="76" t="s">
        <v>4366</v>
      </c>
      <c r="P32122" s="82">
        <v>265</v>
      </c>
      <c r="Q32122" s="82" t="s">
        <v>102603</v>
      </c>
      <c r="R32122"/>
    </row>
    <row r="32123" spans="12:18" x14ac:dyDescent="0.25">
      <c r="L32123" t="s">
        <v>3758</v>
      </c>
      <c r="M32123" t="s">
        <v>26217</v>
      </c>
      <c r="N32123" t="s">
        <v>69376</v>
      </c>
      <c r="O32123" s="76" t="s">
        <v>4366</v>
      </c>
      <c r="P32123" s="82">
        <v>128</v>
      </c>
      <c r="Q32123" s="82" t="s">
        <v>102604</v>
      </c>
      <c r="R32123"/>
    </row>
    <row r="32124" spans="12:18" x14ac:dyDescent="0.25">
      <c r="L32124" t="s">
        <v>3758</v>
      </c>
      <c r="M32124" t="s">
        <v>31814</v>
      </c>
      <c r="N32124" t="s">
        <v>69377</v>
      </c>
      <c r="O32124" s="76" t="s">
        <v>4366</v>
      </c>
      <c r="P32124" s="82">
        <v>209</v>
      </c>
      <c r="Q32124" s="82" t="s">
        <v>102605</v>
      </c>
      <c r="R32124"/>
    </row>
    <row r="32125" spans="12:18" x14ac:dyDescent="0.25">
      <c r="L32125" t="s">
        <v>3758</v>
      </c>
      <c r="M32125" t="s">
        <v>28935</v>
      </c>
      <c r="N32125" t="s">
        <v>69378</v>
      </c>
      <c r="O32125" s="76" t="s">
        <v>4356</v>
      </c>
      <c r="P32125" s="82">
        <v>1506</v>
      </c>
      <c r="Q32125" s="82" t="s">
        <v>102606</v>
      </c>
      <c r="R32125"/>
    </row>
    <row r="32126" spans="12:18" x14ac:dyDescent="0.25">
      <c r="L32126" t="s">
        <v>3758</v>
      </c>
      <c r="M32126" t="s">
        <v>28525</v>
      </c>
      <c r="N32126" t="s">
        <v>69379</v>
      </c>
      <c r="O32126" s="76" t="s">
        <v>4356</v>
      </c>
      <c r="P32126" s="82">
        <v>1113</v>
      </c>
      <c r="Q32126" s="82" t="s">
        <v>102607</v>
      </c>
      <c r="R32126"/>
    </row>
    <row r="32127" spans="12:18" x14ac:dyDescent="0.25">
      <c r="L32127" t="s">
        <v>3758</v>
      </c>
      <c r="M32127" t="s">
        <v>26218</v>
      </c>
      <c r="N32127" t="s">
        <v>69380</v>
      </c>
      <c r="O32127" s="76" t="s">
        <v>4356</v>
      </c>
      <c r="P32127" s="82">
        <v>731</v>
      </c>
      <c r="Q32127" s="82" t="s">
        <v>102608</v>
      </c>
      <c r="R32127"/>
    </row>
    <row r="32128" spans="12:18" x14ac:dyDescent="0.25">
      <c r="L32128" t="s">
        <v>3758</v>
      </c>
      <c r="M32128" t="s">
        <v>31816</v>
      </c>
      <c r="N32128" t="s">
        <v>69381</v>
      </c>
      <c r="O32128" s="76" t="s">
        <v>4356</v>
      </c>
      <c r="P32128" s="82">
        <v>629</v>
      </c>
      <c r="Q32128" s="82" t="s">
        <v>102609</v>
      </c>
      <c r="R32128"/>
    </row>
    <row r="32129" spans="12:18" x14ac:dyDescent="0.25">
      <c r="L32129" t="s">
        <v>3758</v>
      </c>
      <c r="M32129" t="s">
        <v>28527</v>
      </c>
      <c r="N32129" t="s">
        <v>69382</v>
      </c>
      <c r="O32129" s="76" t="s">
        <v>4366</v>
      </c>
      <c r="P32129" s="82">
        <v>189</v>
      </c>
      <c r="Q32129" s="82" t="s">
        <v>102610</v>
      </c>
      <c r="R32129"/>
    </row>
    <row r="32130" spans="12:18" x14ac:dyDescent="0.25">
      <c r="L32130" t="s">
        <v>3758</v>
      </c>
      <c r="M32130" t="s">
        <v>28938</v>
      </c>
      <c r="N32130" t="s">
        <v>69383</v>
      </c>
      <c r="O32130" s="76" t="s">
        <v>4366</v>
      </c>
      <c r="P32130" s="82">
        <v>382</v>
      </c>
      <c r="Q32130" s="82" t="s">
        <v>102611</v>
      </c>
      <c r="R32130"/>
    </row>
    <row r="32131" spans="12:18" x14ac:dyDescent="0.25">
      <c r="L32131" t="s">
        <v>3758</v>
      </c>
      <c r="M32131" t="s">
        <v>28530</v>
      </c>
      <c r="N32131" t="s">
        <v>69384</v>
      </c>
      <c r="O32131" s="76" t="s">
        <v>4356</v>
      </c>
      <c r="P32131" s="82">
        <v>924</v>
      </c>
      <c r="Q32131" s="82" t="s">
        <v>102612</v>
      </c>
      <c r="R32131"/>
    </row>
    <row r="32132" spans="12:18" x14ac:dyDescent="0.25">
      <c r="L32132" t="s">
        <v>3758</v>
      </c>
      <c r="M32132" t="s">
        <v>24231</v>
      </c>
      <c r="N32132" t="s">
        <v>69385</v>
      </c>
      <c r="O32132" s="76" t="s">
        <v>4366</v>
      </c>
      <c r="P32132" s="82">
        <v>248</v>
      </c>
      <c r="Q32132" s="82" t="s">
        <v>102613</v>
      </c>
      <c r="R32132"/>
    </row>
    <row r="32133" spans="12:18" x14ac:dyDescent="0.25">
      <c r="L32133" t="s">
        <v>3758</v>
      </c>
      <c r="M32133" t="s">
        <v>26219</v>
      </c>
      <c r="N32133" t="s">
        <v>69386</v>
      </c>
      <c r="O32133" s="76" t="s">
        <v>4356</v>
      </c>
      <c r="P32133" s="82">
        <v>3697</v>
      </c>
      <c r="Q32133" s="82" t="s">
        <v>102614</v>
      </c>
      <c r="R32133"/>
    </row>
    <row r="32134" spans="12:18" x14ac:dyDescent="0.25">
      <c r="L32134" t="s">
        <v>3758</v>
      </c>
      <c r="M32134" t="s">
        <v>26220</v>
      </c>
      <c r="N32134" t="s">
        <v>69387</v>
      </c>
      <c r="O32134" s="76" t="s">
        <v>4356</v>
      </c>
      <c r="P32134" s="82">
        <v>608</v>
      </c>
      <c r="Q32134" s="82" t="s">
        <v>102615</v>
      </c>
      <c r="R32134"/>
    </row>
    <row r="32135" spans="12:18" x14ac:dyDescent="0.25">
      <c r="L32135" t="s">
        <v>3758</v>
      </c>
      <c r="M32135" t="s">
        <v>31332</v>
      </c>
      <c r="N32135" t="s">
        <v>69388</v>
      </c>
      <c r="O32135" s="76" t="s">
        <v>4356</v>
      </c>
      <c r="P32135" s="82">
        <v>1368</v>
      </c>
      <c r="Q32135" s="82" t="s">
        <v>102616</v>
      </c>
      <c r="R32135"/>
    </row>
    <row r="32136" spans="12:18" x14ac:dyDescent="0.25">
      <c r="L32136" t="s">
        <v>3758</v>
      </c>
      <c r="M32136" t="s">
        <v>28533</v>
      </c>
      <c r="N32136" t="s">
        <v>69389</v>
      </c>
      <c r="O32136" s="76" t="s">
        <v>4356</v>
      </c>
      <c r="P32136" s="82">
        <v>764</v>
      </c>
      <c r="Q32136" s="82" t="s">
        <v>102617</v>
      </c>
      <c r="R32136"/>
    </row>
    <row r="32137" spans="12:18" x14ac:dyDescent="0.25">
      <c r="L32137" t="s">
        <v>3758</v>
      </c>
      <c r="M32137" t="s">
        <v>14444</v>
      </c>
      <c r="N32137" t="s">
        <v>69390</v>
      </c>
      <c r="O32137" s="76" t="s">
        <v>4366</v>
      </c>
      <c r="P32137" s="82">
        <v>289</v>
      </c>
      <c r="Q32137" s="82" t="s">
        <v>102618</v>
      </c>
      <c r="R32137"/>
    </row>
    <row r="32138" spans="12:18" x14ac:dyDescent="0.25">
      <c r="L32138" t="s">
        <v>3758</v>
      </c>
      <c r="M32138" t="s">
        <v>28941</v>
      </c>
      <c r="N32138" t="s">
        <v>69391</v>
      </c>
      <c r="O32138" s="76" t="s">
        <v>4356</v>
      </c>
      <c r="P32138" s="82">
        <v>473</v>
      </c>
      <c r="Q32138" s="82" t="s">
        <v>102619</v>
      </c>
      <c r="R32138"/>
    </row>
    <row r="32139" spans="12:18" x14ac:dyDescent="0.25">
      <c r="L32139" t="s">
        <v>3758</v>
      </c>
      <c r="M32139" t="s">
        <v>28538</v>
      </c>
      <c r="N32139" t="s">
        <v>69392</v>
      </c>
      <c r="O32139" s="76" t="s">
        <v>4356</v>
      </c>
      <c r="P32139" s="82">
        <v>1210</v>
      </c>
      <c r="Q32139" s="82" t="s">
        <v>102620</v>
      </c>
      <c r="R32139"/>
    </row>
    <row r="32140" spans="12:18" x14ac:dyDescent="0.25">
      <c r="L32140" t="s">
        <v>3758</v>
      </c>
      <c r="M32140" t="s">
        <v>28541</v>
      </c>
      <c r="N32140" t="s">
        <v>69393</v>
      </c>
      <c r="O32140" s="76" t="s">
        <v>4356</v>
      </c>
      <c r="P32140" s="82">
        <v>569</v>
      </c>
      <c r="Q32140" s="82" t="s">
        <v>102621</v>
      </c>
      <c r="R32140"/>
    </row>
    <row r="32141" spans="12:18" x14ac:dyDescent="0.25">
      <c r="L32141" t="s">
        <v>3758</v>
      </c>
      <c r="M32141" t="s">
        <v>31819</v>
      </c>
      <c r="N32141" t="s">
        <v>69394</v>
      </c>
      <c r="O32141" s="76" t="s">
        <v>4374</v>
      </c>
      <c r="P32141" s="82">
        <v>13944</v>
      </c>
      <c r="Q32141" s="82" t="s">
        <v>102622</v>
      </c>
      <c r="R32141"/>
    </row>
    <row r="32142" spans="12:18" x14ac:dyDescent="0.25">
      <c r="L32142" t="s">
        <v>3758</v>
      </c>
      <c r="M32142" t="s">
        <v>31821</v>
      </c>
      <c r="N32142" t="s">
        <v>69395</v>
      </c>
      <c r="O32142" s="76" t="s">
        <v>4366</v>
      </c>
      <c r="P32142" s="82">
        <v>109</v>
      </c>
      <c r="Q32142" s="82" t="s">
        <v>102623</v>
      </c>
      <c r="R32142"/>
    </row>
    <row r="32143" spans="12:18" x14ac:dyDescent="0.25">
      <c r="L32143" t="s">
        <v>3758</v>
      </c>
      <c r="M32143" t="s">
        <v>8956</v>
      </c>
      <c r="N32143" t="s">
        <v>69396</v>
      </c>
      <c r="O32143" s="76" t="s">
        <v>4356</v>
      </c>
      <c r="P32143" s="82">
        <v>318</v>
      </c>
      <c r="Q32143" s="82" t="s">
        <v>102624</v>
      </c>
      <c r="R32143"/>
    </row>
    <row r="32144" spans="12:18" x14ac:dyDescent="0.25">
      <c r="L32144" t="s">
        <v>3758</v>
      </c>
      <c r="M32144" t="s">
        <v>28943</v>
      </c>
      <c r="N32144" t="s">
        <v>69397</v>
      </c>
      <c r="O32144" s="76" t="s">
        <v>4356</v>
      </c>
      <c r="P32144" s="82">
        <v>6863</v>
      </c>
      <c r="Q32144" s="82" t="s">
        <v>102626</v>
      </c>
      <c r="R32144"/>
    </row>
    <row r="32145" spans="12:18" x14ac:dyDescent="0.25">
      <c r="L32145" t="s">
        <v>3758</v>
      </c>
      <c r="M32145" t="s">
        <v>28946</v>
      </c>
      <c r="N32145" t="s">
        <v>69398</v>
      </c>
      <c r="O32145" s="76" t="s">
        <v>4366</v>
      </c>
      <c r="P32145" s="82">
        <v>1446</v>
      </c>
      <c r="Q32145" s="82" t="s">
        <v>102627</v>
      </c>
      <c r="R32145"/>
    </row>
    <row r="32146" spans="12:18" x14ac:dyDescent="0.25">
      <c r="L32146" t="s">
        <v>3758</v>
      </c>
      <c r="M32146" t="s">
        <v>31335</v>
      </c>
      <c r="N32146" t="s">
        <v>69399</v>
      </c>
      <c r="O32146" s="76" t="s">
        <v>4356</v>
      </c>
      <c r="P32146" s="82">
        <v>549</v>
      </c>
      <c r="Q32146" s="82" t="s">
        <v>102628</v>
      </c>
      <c r="R32146"/>
    </row>
    <row r="32147" spans="12:18" x14ac:dyDescent="0.25">
      <c r="L32147" t="s">
        <v>3758</v>
      </c>
      <c r="M32147" t="s">
        <v>28544</v>
      </c>
      <c r="N32147" t="s">
        <v>69400</v>
      </c>
      <c r="O32147" s="76" t="s">
        <v>4356</v>
      </c>
      <c r="P32147" s="82">
        <v>277</v>
      </c>
      <c r="Q32147" s="82" t="s">
        <v>102629</v>
      </c>
      <c r="R32147"/>
    </row>
    <row r="32148" spans="12:18" x14ac:dyDescent="0.25">
      <c r="L32148" t="s">
        <v>3758</v>
      </c>
      <c r="M32148" t="s">
        <v>20325</v>
      </c>
      <c r="N32148" t="s">
        <v>69401</v>
      </c>
      <c r="O32148" s="76" t="s">
        <v>4366</v>
      </c>
      <c r="P32148" s="82">
        <v>225</v>
      </c>
      <c r="Q32148" s="82" t="s">
        <v>102630</v>
      </c>
      <c r="R32148"/>
    </row>
    <row r="32149" spans="12:18" x14ac:dyDescent="0.25">
      <c r="L32149" t="s">
        <v>3758</v>
      </c>
      <c r="M32149" t="s">
        <v>26221</v>
      </c>
      <c r="N32149" t="s">
        <v>69402</v>
      </c>
      <c r="O32149" s="76" t="s">
        <v>4366</v>
      </c>
      <c r="P32149" s="82">
        <v>1185</v>
      </c>
      <c r="Q32149" s="82" t="s">
        <v>102631</v>
      </c>
      <c r="R32149"/>
    </row>
    <row r="32150" spans="12:18" x14ac:dyDescent="0.25">
      <c r="L32150" t="s">
        <v>3758</v>
      </c>
      <c r="M32150" t="s">
        <v>26222</v>
      </c>
      <c r="N32150" t="s">
        <v>69403</v>
      </c>
      <c r="O32150" s="76" t="s">
        <v>4356</v>
      </c>
      <c r="P32150" s="82">
        <v>280</v>
      </c>
      <c r="Q32150" s="82" t="s">
        <v>102632</v>
      </c>
      <c r="R32150"/>
    </row>
    <row r="32151" spans="12:18" x14ac:dyDescent="0.25">
      <c r="L32151" t="s">
        <v>3758</v>
      </c>
      <c r="M32151" t="s">
        <v>31824</v>
      </c>
      <c r="N32151" t="s">
        <v>69404</v>
      </c>
      <c r="O32151" s="76" t="s">
        <v>4356</v>
      </c>
      <c r="P32151" s="82">
        <v>1654</v>
      </c>
      <c r="Q32151" s="82" t="s">
        <v>102633</v>
      </c>
      <c r="R32151"/>
    </row>
    <row r="32152" spans="12:18" x14ac:dyDescent="0.25">
      <c r="L32152" t="s">
        <v>3758</v>
      </c>
      <c r="M32152" t="s">
        <v>31337</v>
      </c>
      <c r="N32152" t="s">
        <v>69405</v>
      </c>
      <c r="O32152" s="76" t="s">
        <v>4356</v>
      </c>
      <c r="P32152" s="82">
        <v>353</v>
      </c>
      <c r="Q32152" s="82" t="s">
        <v>102634</v>
      </c>
      <c r="R32152"/>
    </row>
    <row r="32153" spans="12:18" x14ac:dyDescent="0.25">
      <c r="L32153" t="s">
        <v>3758</v>
      </c>
      <c r="M32153" t="s">
        <v>19181</v>
      </c>
      <c r="N32153" t="s">
        <v>69406</v>
      </c>
      <c r="O32153" s="76" t="s">
        <v>4366</v>
      </c>
      <c r="P32153" s="82">
        <v>107</v>
      </c>
      <c r="Q32153" s="82" t="s">
        <v>102635</v>
      </c>
      <c r="R32153"/>
    </row>
    <row r="32154" spans="12:18" x14ac:dyDescent="0.25">
      <c r="L32154" t="s">
        <v>3758</v>
      </c>
      <c r="M32154" t="s">
        <v>28547</v>
      </c>
      <c r="N32154" t="s">
        <v>69407</v>
      </c>
      <c r="O32154" s="76" t="s">
        <v>4366</v>
      </c>
      <c r="P32154" s="82">
        <v>52</v>
      </c>
      <c r="Q32154" s="82" t="s">
        <v>102636</v>
      </c>
      <c r="R32154"/>
    </row>
    <row r="32155" spans="12:18" x14ac:dyDescent="0.25">
      <c r="L32155" t="s">
        <v>3758</v>
      </c>
      <c r="M32155" t="s">
        <v>31338</v>
      </c>
      <c r="N32155" t="s">
        <v>69408</v>
      </c>
      <c r="O32155" s="76" t="s">
        <v>4356</v>
      </c>
      <c r="P32155" s="82">
        <v>1700</v>
      </c>
      <c r="Q32155" s="82" t="s">
        <v>102637</v>
      </c>
      <c r="R32155"/>
    </row>
    <row r="32156" spans="12:18" x14ac:dyDescent="0.25">
      <c r="L32156" t="s">
        <v>3758</v>
      </c>
      <c r="M32156" t="s">
        <v>19185</v>
      </c>
      <c r="N32156" t="s">
        <v>69409</v>
      </c>
      <c r="O32156" s="76" t="s">
        <v>4356</v>
      </c>
      <c r="P32156" s="82">
        <v>1045</v>
      </c>
      <c r="Q32156" s="82" t="s">
        <v>102638</v>
      </c>
      <c r="R32156"/>
    </row>
    <row r="32157" spans="12:18" x14ac:dyDescent="0.25">
      <c r="L32157" t="s">
        <v>3758</v>
      </c>
      <c r="M32157" t="s">
        <v>26223</v>
      </c>
      <c r="N32157" t="s">
        <v>69410</v>
      </c>
      <c r="O32157" s="76" t="s">
        <v>4356</v>
      </c>
      <c r="P32157" s="82">
        <v>1200</v>
      </c>
      <c r="Q32157" s="82" t="s">
        <v>102639</v>
      </c>
      <c r="R32157"/>
    </row>
    <row r="32158" spans="12:18" x14ac:dyDescent="0.25">
      <c r="L32158" t="s">
        <v>3758</v>
      </c>
      <c r="M32158" t="s">
        <v>28948</v>
      </c>
      <c r="N32158" t="s">
        <v>69411</v>
      </c>
      <c r="O32158" s="76" t="s">
        <v>4356</v>
      </c>
      <c r="P32158" s="82">
        <v>847</v>
      </c>
      <c r="Q32158" s="82" t="s">
        <v>102640</v>
      </c>
      <c r="R32158"/>
    </row>
    <row r="32159" spans="12:18" x14ac:dyDescent="0.25">
      <c r="L32159" t="s">
        <v>3758</v>
      </c>
      <c r="M32159" t="s">
        <v>28549</v>
      </c>
      <c r="N32159" t="s">
        <v>69412</v>
      </c>
      <c r="O32159" s="76" t="s">
        <v>4356</v>
      </c>
      <c r="P32159" s="82">
        <v>1097</v>
      </c>
      <c r="Q32159" s="82" t="s">
        <v>102641</v>
      </c>
      <c r="R32159"/>
    </row>
    <row r="32160" spans="12:18" x14ac:dyDescent="0.25">
      <c r="L32160" t="s">
        <v>3758</v>
      </c>
      <c r="M32160" t="s">
        <v>26224</v>
      </c>
      <c r="N32160" t="s">
        <v>69413</v>
      </c>
      <c r="O32160" s="76" t="s">
        <v>4366</v>
      </c>
      <c r="P32160" s="82">
        <v>289</v>
      </c>
      <c r="Q32160" s="82" t="s">
        <v>102642</v>
      </c>
      <c r="R32160"/>
    </row>
    <row r="32161" spans="12:18" x14ac:dyDescent="0.25">
      <c r="L32161" t="s">
        <v>3758</v>
      </c>
      <c r="M32161" t="s">
        <v>28951</v>
      </c>
      <c r="N32161" t="s">
        <v>69414</v>
      </c>
      <c r="O32161" s="76" t="s">
        <v>4356</v>
      </c>
      <c r="P32161" s="82">
        <v>388</v>
      </c>
      <c r="Q32161" s="82" t="s">
        <v>102643</v>
      </c>
      <c r="R32161"/>
    </row>
    <row r="32162" spans="12:18" x14ac:dyDescent="0.25">
      <c r="L32162" t="s">
        <v>3758</v>
      </c>
      <c r="M32162" t="s">
        <v>28953</v>
      </c>
      <c r="N32162" t="s">
        <v>69415</v>
      </c>
      <c r="O32162" s="76" t="s">
        <v>4366</v>
      </c>
      <c r="P32162" s="82">
        <v>250</v>
      </c>
      <c r="Q32162" s="82" t="s">
        <v>102644</v>
      </c>
      <c r="R32162"/>
    </row>
    <row r="32163" spans="12:18" x14ac:dyDescent="0.25">
      <c r="L32163" t="s">
        <v>3758</v>
      </c>
      <c r="M32163" t="s">
        <v>28955</v>
      </c>
      <c r="N32163" t="s">
        <v>69416</v>
      </c>
      <c r="O32163" s="76" t="s">
        <v>4366</v>
      </c>
      <c r="P32163" s="82">
        <v>174</v>
      </c>
      <c r="Q32163" s="82" t="s">
        <v>102645</v>
      </c>
      <c r="R32163"/>
    </row>
    <row r="32164" spans="12:18" x14ac:dyDescent="0.25">
      <c r="L32164" t="s">
        <v>3758</v>
      </c>
      <c r="M32164" t="s">
        <v>20972</v>
      </c>
      <c r="N32164" t="s">
        <v>69417</v>
      </c>
      <c r="O32164" s="76" t="s">
        <v>4356</v>
      </c>
      <c r="P32164" s="82">
        <v>621</v>
      </c>
      <c r="Q32164" s="82" t="s">
        <v>102646</v>
      </c>
      <c r="R32164"/>
    </row>
    <row r="32165" spans="12:18" x14ac:dyDescent="0.25">
      <c r="L32165" t="s">
        <v>3758</v>
      </c>
      <c r="M32165" t="s">
        <v>31340</v>
      </c>
      <c r="N32165" t="s">
        <v>69418</v>
      </c>
      <c r="O32165" s="76" t="s">
        <v>4366</v>
      </c>
      <c r="P32165" s="82">
        <v>98</v>
      </c>
      <c r="Q32165" s="82" t="s">
        <v>102647</v>
      </c>
      <c r="R32165"/>
    </row>
    <row r="32166" spans="12:18" x14ac:dyDescent="0.25">
      <c r="L32166" t="s">
        <v>3758</v>
      </c>
      <c r="M32166" t="s">
        <v>28958</v>
      </c>
      <c r="N32166" t="s">
        <v>69419</v>
      </c>
      <c r="O32166" s="76" t="s">
        <v>4366</v>
      </c>
      <c r="P32166" s="82">
        <v>289</v>
      </c>
      <c r="Q32166" s="82" t="s">
        <v>102648</v>
      </c>
      <c r="R32166"/>
    </row>
    <row r="32167" spans="12:18" x14ac:dyDescent="0.25">
      <c r="L32167" t="s">
        <v>3758</v>
      </c>
      <c r="M32167" t="s">
        <v>31828</v>
      </c>
      <c r="N32167" t="s">
        <v>69420</v>
      </c>
      <c r="O32167" s="76" t="s">
        <v>4366</v>
      </c>
      <c r="P32167" s="82">
        <v>225</v>
      </c>
      <c r="Q32167" s="82" t="s">
        <v>102649</v>
      </c>
      <c r="R32167"/>
    </row>
    <row r="32168" spans="12:18" x14ac:dyDescent="0.25">
      <c r="L32168" t="s">
        <v>3758</v>
      </c>
      <c r="M32168" t="s">
        <v>28552</v>
      </c>
      <c r="N32168" t="s">
        <v>69421</v>
      </c>
      <c r="O32168" s="76" t="s">
        <v>4366</v>
      </c>
      <c r="P32168" s="82">
        <v>147</v>
      </c>
      <c r="Q32168" s="82" t="s">
        <v>102650</v>
      </c>
      <c r="R32168"/>
    </row>
    <row r="32169" spans="12:18" x14ac:dyDescent="0.25">
      <c r="L32169" t="s">
        <v>3758</v>
      </c>
      <c r="M32169" t="s">
        <v>26225</v>
      </c>
      <c r="N32169" t="s">
        <v>69422</v>
      </c>
      <c r="O32169" s="76" t="s">
        <v>4356</v>
      </c>
      <c r="P32169" s="82">
        <v>1525</v>
      </c>
      <c r="Q32169" s="82" t="s">
        <v>102651</v>
      </c>
      <c r="R32169"/>
    </row>
    <row r="32170" spans="12:18" x14ac:dyDescent="0.25">
      <c r="L32170" t="s">
        <v>3758</v>
      </c>
      <c r="M32170" t="s">
        <v>28961</v>
      </c>
      <c r="N32170" t="s">
        <v>69423</v>
      </c>
      <c r="O32170" s="76" t="s">
        <v>4356</v>
      </c>
      <c r="P32170" s="82">
        <v>677</v>
      </c>
      <c r="Q32170" s="82" t="s">
        <v>102652</v>
      </c>
      <c r="R32170"/>
    </row>
    <row r="32171" spans="12:18" x14ac:dyDescent="0.25">
      <c r="L32171" t="s">
        <v>3758</v>
      </c>
      <c r="M32171" t="s">
        <v>26226</v>
      </c>
      <c r="N32171" t="s">
        <v>69424</v>
      </c>
      <c r="O32171" s="76" t="s">
        <v>4366</v>
      </c>
      <c r="P32171" s="82">
        <v>114</v>
      </c>
      <c r="Q32171" s="82" t="s">
        <v>102653</v>
      </c>
      <c r="R32171"/>
    </row>
    <row r="32172" spans="12:18" x14ac:dyDescent="0.25">
      <c r="L32172" t="s">
        <v>3758</v>
      </c>
      <c r="M32172" t="s">
        <v>28555</v>
      </c>
      <c r="N32172" t="s">
        <v>69425</v>
      </c>
      <c r="O32172" s="76" t="s">
        <v>4356</v>
      </c>
      <c r="P32172" s="82">
        <v>412</v>
      </c>
      <c r="Q32172" s="82" t="s">
        <v>102654</v>
      </c>
      <c r="R32172"/>
    </row>
    <row r="32173" spans="12:18" x14ac:dyDescent="0.25">
      <c r="L32173" t="s">
        <v>3758</v>
      </c>
      <c r="M32173" t="s">
        <v>31830</v>
      </c>
      <c r="N32173" t="s">
        <v>69426</v>
      </c>
      <c r="O32173" s="76" t="s">
        <v>4356</v>
      </c>
      <c r="P32173" s="82">
        <v>633</v>
      </c>
      <c r="Q32173" s="82" t="s">
        <v>102655</v>
      </c>
      <c r="R32173"/>
    </row>
    <row r="32174" spans="12:18" x14ac:dyDescent="0.25">
      <c r="L32174" t="s">
        <v>3758</v>
      </c>
      <c r="M32174" t="s">
        <v>8968</v>
      </c>
      <c r="N32174" t="s">
        <v>69427</v>
      </c>
      <c r="O32174" s="76" t="s">
        <v>4366</v>
      </c>
      <c r="P32174" s="82">
        <v>114</v>
      </c>
      <c r="Q32174" s="82" t="s">
        <v>102656</v>
      </c>
      <c r="R32174"/>
    </row>
    <row r="32175" spans="12:18" x14ac:dyDescent="0.25">
      <c r="L32175" t="s">
        <v>3758</v>
      </c>
      <c r="M32175" t="s">
        <v>28557</v>
      </c>
      <c r="N32175" t="s">
        <v>69428</v>
      </c>
      <c r="O32175" s="76" t="s">
        <v>4366</v>
      </c>
      <c r="P32175" s="82">
        <v>230</v>
      </c>
      <c r="Q32175" s="82" t="s">
        <v>102657</v>
      </c>
      <c r="R32175"/>
    </row>
    <row r="32176" spans="12:18" x14ac:dyDescent="0.25">
      <c r="L32176" t="s">
        <v>3758</v>
      </c>
      <c r="M32176" t="s">
        <v>28962</v>
      </c>
      <c r="N32176" t="s">
        <v>69429</v>
      </c>
      <c r="O32176" s="76" t="s">
        <v>4366</v>
      </c>
      <c r="P32176" s="82">
        <v>207</v>
      </c>
      <c r="Q32176" s="82" t="s">
        <v>102658</v>
      </c>
      <c r="R32176"/>
    </row>
    <row r="32177" spans="12:18" x14ac:dyDescent="0.25">
      <c r="L32177" t="s">
        <v>3758</v>
      </c>
      <c r="M32177" t="s">
        <v>28965</v>
      </c>
      <c r="N32177" t="s">
        <v>69430</v>
      </c>
      <c r="O32177" s="76" t="s">
        <v>4366</v>
      </c>
      <c r="P32177" s="82">
        <v>74</v>
      </c>
      <c r="Q32177" s="82" t="s">
        <v>102659</v>
      </c>
      <c r="R32177"/>
    </row>
    <row r="32178" spans="12:18" x14ac:dyDescent="0.25">
      <c r="L32178" t="s">
        <v>3758</v>
      </c>
      <c r="M32178" t="s">
        <v>28968</v>
      </c>
      <c r="N32178" t="s">
        <v>69431</v>
      </c>
      <c r="O32178" s="76" t="s">
        <v>4366</v>
      </c>
      <c r="P32178" s="82">
        <v>37</v>
      </c>
      <c r="Q32178" s="82" t="s">
        <v>102660</v>
      </c>
      <c r="R32178"/>
    </row>
    <row r="32179" spans="12:18" x14ac:dyDescent="0.25">
      <c r="L32179" t="s">
        <v>3758</v>
      </c>
      <c r="M32179" t="s">
        <v>28971</v>
      </c>
      <c r="N32179" t="s">
        <v>69432</v>
      </c>
      <c r="O32179" s="76" t="s">
        <v>4356</v>
      </c>
      <c r="P32179" s="82">
        <v>985</v>
      </c>
      <c r="Q32179" s="82" t="s">
        <v>102661</v>
      </c>
      <c r="R32179"/>
    </row>
    <row r="32180" spans="12:18" x14ac:dyDescent="0.25">
      <c r="L32180" t="s">
        <v>3758</v>
      </c>
      <c r="M32180" t="s">
        <v>26227</v>
      </c>
      <c r="N32180" t="s">
        <v>69433</v>
      </c>
      <c r="O32180" s="76" t="s">
        <v>4356</v>
      </c>
      <c r="P32180" s="82">
        <v>955</v>
      </c>
      <c r="Q32180" s="82" t="s">
        <v>102662</v>
      </c>
      <c r="R32180"/>
    </row>
    <row r="32181" spans="12:18" x14ac:dyDescent="0.25">
      <c r="L32181" t="s">
        <v>3758</v>
      </c>
      <c r="M32181" t="s">
        <v>31341</v>
      </c>
      <c r="N32181" t="s">
        <v>69434</v>
      </c>
      <c r="O32181" s="76" t="s">
        <v>4366</v>
      </c>
      <c r="P32181" s="82">
        <v>141</v>
      </c>
      <c r="Q32181" s="82" t="s">
        <v>102663</v>
      </c>
      <c r="R32181"/>
    </row>
    <row r="32182" spans="12:18" x14ac:dyDescent="0.25">
      <c r="L32182" t="s">
        <v>3758</v>
      </c>
      <c r="M32182" t="s">
        <v>23853</v>
      </c>
      <c r="N32182" t="s">
        <v>69435</v>
      </c>
      <c r="O32182" s="76" t="s">
        <v>4356</v>
      </c>
      <c r="P32182" s="82">
        <v>4115</v>
      </c>
      <c r="Q32182" s="82" t="s">
        <v>102664</v>
      </c>
      <c r="R32182"/>
    </row>
    <row r="32183" spans="12:18" x14ac:dyDescent="0.25">
      <c r="L32183" t="s">
        <v>3758</v>
      </c>
      <c r="M32183" t="s">
        <v>28561</v>
      </c>
      <c r="N32183" t="s">
        <v>69436</v>
      </c>
      <c r="O32183" s="76" t="s">
        <v>4356</v>
      </c>
      <c r="P32183" s="82">
        <v>1577</v>
      </c>
      <c r="Q32183" s="82" t="s">
        <v>102665</v>
      </c>
      <c r="R32183"/>
    </row>
    <row r="32184" spans="12:18" x14ac:dyDescent="0.25">
      <c r="L32184" t="s">
        <v>3758</v>
      </c>
      <c r="M32184" t="s">
        <v>26240</v>
      </c>
      <c r="N32184" t="s">
        <v>69437</v>
      </c>
      <c r="O32184" s="76" t="s">
        <v>4356</v>
      </c>
      <c r="P32184" s="82">
        <v>818</v>
      </c>
      <c r="Q32184" s="82" t="s">
        <v>102764</v>
      </c>
      <c r="R32184"/>
    </row>
    <row r="32185" spans="12:18" x14ac:dyDescent="0.25">
      <c r="L32185" t="s">
        <v>3758</v>
      </c>
      <c r="M32185" t="s">
        <v>31834</v>
      </c>
      <c r="N32185" t="s">
        <v>69438</v>
      </c>
      <c r="O32185" s="76" t="s">
        <v>4356</v>
      </c>
      <c r="P32185" s="82">
        <v>3191</v>
      </c>
      <c r="Q32185" s="82" t="s">
        <v>102685</v>
      </c>
      <c r="R32185"/>
    </row>
    <row r="32186" spans="12:18" x14ac:dyDescent="0.25">
      <c r="L32186" t="s">
        <v>3758</v>
      </c>
      <c r="M32186" t="s">
        <v>8890</v>
      </c>
      <c r="N32186" t="s">
        <v>69439</v>
      </c>
      <c r="O32186" s="76" t="s">
        <v>4366</v>
      </c>
      <c r="P32186" s="82">
        <v>394</v>
      </c>
      <c r="Q32186" s="82" t="s">
        <v>102666</v>
      </c>
      <c r="R32186"/>
    </row>
    <row r="32187" spans="12:18" x14ac:dyDescent="0.25">
      <c r="L32187" t="s">
        <v>3758</v>
      </c>
      <c r="M32187" t="s">
        <v>31342</v>
      </c>
      <c r="N32187" t="s">
        <v>69440</v>
      </c>
      <c r="O32187" s="76" t="s">
        <v>4366</v>
      </c>
      <c r="P32187" s="82">
        <v>129</v>
      </c>
      <c r="Q32187" s="82" t="s">
        <v>102667</v>
      </c>
      <c r="R32187"/>
    </row>
    <row r="32188" spans="12:18" x14ac:dyDescent="0.25">
      <c r="L32188" t="s">
        <v>3758</v>
      </c>
      <c r="M32188" t="s">
        <v>28564</v>
      </c>
      <c r="N32188" t="s">
        <v>69441</v>
      </c>
      <c r="O32188" s="76" t="s">
        <v>4356</v>
      </c>
      <c r="P32188" s="82">
        <v>1125</v>
      </c>
      <c r="Q32188" s="82" t="s">
        <v>102669</v>
      </c>
      <c r="R32188"/>
    </row>
    <row r="32189" spans="12:18" x14ac:dyDescent="0.25">
      <c r="L32189" t="s">
        <v>3758</v>
      </c>
      <c r="M32189" t="s">
        <v>31343</v>
      </c>
      <c r="N32189" t="s">
        <v>69442</v>
      </c>
      <c r="O32189" s="76" t="s">
        <v>4356</v>
      </c>
      <c r="P32189" s="82">
        <v>3742</v>
      </c>
      <c r="Q32189" s="82" t="s">
        <v>102668</v>
      </c>
      <c r="R32189"/>
    </row>
    <row r="32190" spans="12:18" x14ac:dyDescent="0.25">
      <c r="L32190" t="s">
        <v>3758</v>
      </c>
      <c r="M32190" t="s">
        <v>26228</v>
      </c>
      <c r="N32190" t="s">
        <v>69443</v>
      </c>
      <c r="O32190" s="76" t="s">
        <v>4366</v>
      </c>
      <c r="P32190" s="82">
        <v>183</v>
      </c>
      <c r="Q32190" s="82" t="s">
        <v>102670</v>
      </c>
      <c r="R32190"/>
    </row>
    <row r="32191" spans="12:18" x14ac:dyDescent="0.25">
      <c r="L32191" t="s">
        <v>3758</v>
      </c>
      <c r="M32191" t="s">
        <v>28974</v>
      </c>
      <c r="N32191" t="s">
        <v>69444</v>
      </c>
      <c r="O32191" s="76" t="s">
        <v>4366</v>
      </c>
      <c r="P32191" s="82">
        <v>200</v>
      </c>
      <c r="Q32191" s="82" t="s">
        <v>102671</v>
      </c>
      <c r="R32191"/>
    </row>
    <row r="32192" spans="12:18" x14ac:dyDescent="0.25">
      <c r="L32192" t="s">
        <v>3758</v>
      </c>
      <c r="M32192" t="s">
        <v>12669</v>
      </c>
      <c r="N32192" t="s">
        <v>69445</v>
      </c>
      <c r="O32192" s="76" t="s">
        <v>4366</v>
      </c>
      <c r="P32192" s="82">
        <v>118</v>
      </c>
      <c r="Q32192" s="82" t="s">
        <v>102672</v>
      </c>
      <c r="R32192"/>
    </row>
    <row r="32193" spans="12:18" x14ac:dyDescent="0.25">
      <c r="L32193" t="s">
        <v>3758</v>
      </c>
      <c r="M32193" t="s">
        <v>31833</v>
      </c>
      <c r="N32193" t="s">
        <v>69446</v>
      </c>
      <c r="O32193" s="76" t="s">
        <v>4366</v>
      </c>
      <c r="P32193" s="82">
        <v>171</v>
      </c>
      <c r="Q32193" s="82" t="s">
        <v>102673</v>
      </c>
      <c r="R32193"/>
    </row>
    <row r="32194" spans="12:18" x14ac:dyDescent="0.25">
      <c r="L32194" t="s">
        <v>3758</v>
      </c>
      <c r="M32194" t="s">
        <v>31345</v>
      </c>
      <c r="N32194" t="s">
        <v>69447</v>
      </c>
      <c r="O32194" s="76" t="s">
        <v>4356</v>
      </c>
      <c r="P32194" s="82">
        <v>1201</v>
      </c>
      <c r="Q32194" s="82" t="s">
        <v>102674</v>
      </c>
      <c r="R32194"/>
    </row>
    <row r="32195" spans="12:18" x14ac:dyDescent="0.25">
      <c r="L32195" t="s">
        <v>3758</v>
      </c>
      <c r="M32195" t="s">
        <v>26229</v>
      </c>
      <c r="N32195" t="s">
        <v>69448</v>
      </c>
      <c r="O32195" s="76" t="s">
        <v>4356</v>
      </c>
      <c r="P32195" s="82">
        <v>228</v>
      </c>
      <c r="Q32195" s="82" t="s">
        <v>102675</v>
      </c>
      <c r="R32195"/>
    </row>
    <row r="32196" spans="12:18" x14ac:dyDescent="0.25">
      <c r="L32196" t="s">
        <v>3758</v>
      </c>
      <c r="M32196" t="s">
        <v>31346</v>
      </c>
      <c r="N32196" t="s">
        <v>69449</v>
      </c>
      <c r="O32196" s="76" t="s">
        <v>4356</v>
      </c>
      <c r="P32196" s="82">
        <v>2850</v>
      </c>
      <c r="Q32196" s="82" t="s">
        <v>102676</v>
      </c>
      <c r="R32196"/>
    </row>
    <row r="32197" spans="12:18" x14ac:dyDescent="0.25">
      <c r="L32197" t="s">
        <v>3758</v>
      </c>
      <c r="M32197" t="s">
        <v>28977</v>
      </c>
      <c r="N32197" t="s">
        <v>69450</v>
      </c>
      <c r="O32197" s="76" t="s">
        <v>4356</v>
      </c>
      <c r="P32197" s="82">
        <v>608</v>
      </c>
      <c r="Q32197" s="82" t="s">
        <v>102677</v>
      </c>
      <c r="R32197"/>
    </row>
    <row r="32198" spans="12:18" x14ac:dyDescent="0.25">
      <c r="L32198" t="s">
        <v>3758</v>
      </c>
      <c r="M32198" t="s">
        <v>28566</v>
      </c>
      <c r="N32198" t="s">
        <v>69451</v>
      </c>
      <c r="O32198" s="76" t="s">
        <v>4356</v>
      </c>
      <c r="P32198" s="82">
        <v>1154</v>
      </c>
      <c r="Q32198" s="82" t="s">
        <v>102678</v>
      </c>
      <c r="R32198"/>
    </row>
    <row r="32199" spans="12:18" x14ac:dyDescent="0.25">
      <c r="L32199" t="s">
        <v>3758</v>
      </c>
      <c r="M32199" t="s">
        <v>26230</v>
      </c>
      <c r="N32199" t="s">
        <v>69452</v>
      </c>
      <c r="O32199" s="76" t="s">
        <v>4356</v>
      </c>
      <c r="P32199" s="82">
        <v>1073</v>
      </c>
      <c r="Q32199" s="82" t="s">
        <v>102679</v>
      </c>
      <c r="R32199"/>
    </row>
    <row r="32200" spans="12:18" x14ac:dyDescent="0.25">
      <c r="L32200" t="s">
        <v>3758</v>
      </c>
      <c r="M32200" t="s">
        <v>28567</v>
      </c>
      <c r="N32200" t="s">
        <v>69453</v>
      </c>
      <c r="O32200" s="76" t="s">
        <v>4366</v>
      </c>
      <c r="P32200" s="82">
        <v>123</v>
      </c>
      <c r="Q32200" s="82" t="s">
        <v>102680</v>
      </c>
      <c r="R32200"/>
    </row>
    <row r="32201" spans="12:18" x14ac:dyDescent="0.25">
      <c r="L32201" t="s">
        <v>3758</v>
      </c>
      <c r="M32201" t="s">
        <v>26231</v>
      </c>
      <c r="N32201" t="s">
        <v>69454</v>
      </c>
      <c r="O32201" s="76" t="s">
        <v>4356</v>
      </c>
      <c r="P32201" s="82">
        <v>276</v>
      </c>
      <c r="Q32201" s="82" t="s">
        <v>102681</v>
      </c>
      <c r="R32201"/>
    </row>
    <row r="32202" spans="12:18" x14ac:dyDescent="0.25">
      <c r="L32202" t="s">
        <v>3758</v>
      </c>
      <c r="M32202" t="s">
        <v>28980</v>
      </c>
      <c r="N32202" t="s">
        <v>69455</v>
      </c>
      <c r="O32202" s="76" t="s">
        <v>4356</v>
      </c>
      <c r="P32202" s="82">
        <v>687</v>
      </c>
      <c r="Q32202" s="82" t="s">
        <v>102682</v>
      </c>
      <c r="R32202"/>
    </row>
    <row r="32203" spans="12:18" x14ac:dyDescent="0.25">
      <c r="L32203" t="s">
        <v>3758</v>
      </c>
      <c r="M32203" t="s">
        <v>28983</v>
      </c>
      <c r="N32203" t="s">
        <v>69456</v>
      </c>
      <c r="O32203" s="76" t="s">
        <v>4356</v>
      </c>
      <c r="P32203" s="82">
        <v>1454</v>
      </c>
      <c r="Q32203" s="82" t="s">
        <v>102683</v>
      </c>
      <c r="R32203"/>
    </row>
    <row r="32204" spans="12:18" x14ac:dyDescent="0.25">
      <c r="L32204" t="s">
        <v>3758</v>
      </c>
      <c r="M32204" t="s">
        <v>28985</v>
      </c>
      <c r="N32204" t="s">
        <v>69457</v>
      </c>
      <c r="O32204" s="76" t="s">
        <v>4366</v>
      </c>
      <c r="P32204" s="82">
        <v>218</v>
      </c>
      <c r="Q32204" s="82" t="s">
        <v>102684</v>
      </c>
      <c r="R32204"/>
    </row>
    <row r="32205" spans="12:18" x14ac:dyDescent="0.25">
      <c r="L32205" t="s">
        <v>3758</v>
      </c>
      <c r="M32205" t="s">
        <v>28988</v>
      </c>
      <c r="N32205" t="s">
        <v>69458</v>
      </c>
      <c r="O32205" s="76" t="s">
        <v>4356</v>
      </c>
      <c r="P32205" s="82">
        <v>1589</v>
      </c>
      <c r="Q32205" s="82" t="s">
        <v>102686</v>
      </c>
      <c r="R32205"/>
    </row>
    <row r="32206" spans="12:18" x14ac:dyDescent="0.25">
      <c r="L32206" t="s">
        <v>3758</v>
      </c>
      <c r="M32206" t="s">
        <v>31823</v>
      </c>
      <c r="N32206" t="s">
        <v>69459</v>
      </c>
      <c r="O32206" s="76" t="s">
        <v>4366</v>
      </c>
      <c r="P32206" s="82">
        <v>137</v>
      </c>
      <c r="Q32206" s="82" t="s">
        <v>102625</v>
      </c>
      <c r="R32206"/>
    </row>
    <row r="32207" spans="12:18" x14ac:dyDescent="0.25">
      <c r="L32207" t="s">
        <v>3758</v>
      </c>
      <c r="M32207" t="s">
        <v>6604</v>
      </c>
      <c r="N32207" t="s">
        <v>69460</v>
      </c>
      <c r="O32207" s="76" t="s">
        <v>4366</v>
      </c>
      <c r="P32207" s="82">
        <v>123</v>
      </c>
      <c r="Q32207" s="82" t="s">
        <v>102727</v>
      </c>
      <c r="R32207"/>
    </row>
    <row r="32208" spans="12:18" x14ac:dyDescent="0.25">
      <c r="L32208" t="s">
        <v>3758</v>
      </c>
      <c r="M32208" t="s">
        <v>31836</v>
      </c>
      <c r="N32208" t="s">
        <v>69461</v>
      </c>
      <c r="O32208" s="76" t="s">
        <v>4356</v>
      </c>
      <c r="P32208" s="82">
        <v>1284</v>
      </c>
      <c r="Q32208" s="82" t="s">
        <v>102687</v>
      </c>
      <c r="R32208"/>
    </row>
    <row r="32209" spans="12:18" x14ac:dyDescent="0.25">
      <c r="L32209" t="s">
        <v>3758</v>
      </c>
      <c r="M32209" t="s">
        <v>31329</v>
      </c>
      <c r="N32209" t="s">
        <v>69462</v>
      </c>
      <c r="O32209" s="76" t="s">
        <v>4356</v>
      </c>
      <c r="P32209" s="82">
        <v>567</v>
      </c>
      <c r="Q32209" s="82" t="s">
        <v>102601</v>
      </c>
      <c r="R32209"/>
    </row>
    <row r="32210" spans="12:18" x14ac:dyDescent="0.25">
      <c r="L32210" t="s">
        <v>3758</v>
      </c>
      <c r="M32210" t="s">
        <v>28568</v>
      </c>
      <c r="N32210" t="s">
        <v>69463</v>
      </c>
      <c r="O32210" s="76" t="s">
        <v>4356</v>
      </c>
      <c r="P32210" s="82">
        <v>510</v>
      </c>
      <c r="Q32210" s="82" t="s">
        <v>102688</v>
      </c>
      <c r="R32210"/>
    </row>
    <row r="32211" spans="12:18" x14ac:dyDescent="0.25">
      <c r="L32211" t="s">
        <v>3758</v>
      </c>
      <c r="M32211" t="s">
        <v>31838</v>
      </c>
      <c r="N32211" t="s">
        <v>69464</v>
      </c>
      <c r="O32211" s="76" t="s">
        <v>4366</v>
      </c>
      <c r="P32211" s="82">
        <v>144</v>
      </c>
      <c r="Q32211" s="82" t="s">
        <v>102689</v>
      </c>
      <c r="R32211"/>
    </row>
    <row r="32212" spans="12:18" x14ac:dyDescent="0.25">
      <c r="L32212" t="s">
        <v>3758</v>
      </c>
      <c r="M32212" t="s">
        <v>31348</v>
      </c>
      <c r="N32212" t="s">
        <v>69465</v>
      </c>
      <c r="O32212" s="76" t="s">
        <v>4356</v>
      </c>
      <c r="P32212" s="82">
        <v>1158</v>
      </c>
      <c r="Q32212" s="82" t="s">
        <v>102690</v>
      </c>
      <c r="R32212"/>
    </row>
    <row r="32213" spans="12:18" x14ac:dyDescent="0.25">
      <c r="L32213" t="s">
        <v>3758</v>
      </c>
      <c r="M32213" t="s">
        <v>31840</v>
      </c>
      <c r="N32213" t="s">
        <v>69466</v>
      </c>
      <c r="O32213" s="76" t="s">
        <v>4356</v>
      </c>
      <c r="P32213" s="82">
        <v>288</v>
      </c>
      <c r="Q32213" s="82" t="s">
        <v>102691</v>
      </c>
      <c r="R32213"/>
    </row>
    <row r="32214" spans="12:18" x14ac:dyDescent="0.25">
      <c r="L32214" t="s">
        <v>3758</v>
      </c>
      <c r="M32214" t="s">
        <v>15166</v>
      </c>
      <c r="N32214" t="s">
        <v>69467</v>
      </c>
      <c r="O32214" s="76" t="s">
        <v>4366</v>
      </c>
      <c r="P32214" s="82">
        <v>111</v>
      </c>
      <c r="Q32214" s="82" t="s">
        <v>102692</v>
      </c>
      <c r="R32214"/>
    </row>
    <row r="32215" spans="12:18" x14ac:dyDescent="0.25">
      <c r="L32215" t="s">
        <v>3758</v>
      </c>
      <c r="M32215" t="s">
        <v>7474</v>
      </c>
      <c r="N32215" t="s">
        <v>69468</v>
      </c>
      <c r="O32215" s="76" t="s">
        <v>4366</v>
      </c>
      <c r="P32215" s="82">
        <v>176</v>
      </c>
      <c r="Q32215" s="82" t="s">
        <v>102693</v>
      </c>
      <c r="R32215"/>
    </row>
    <row r="32216" spans="12:18" x14ac:dyDescent="0.25">
      <c r="L32216" t="s">
        <v>3758</v>
      </c>
      <c r="M32216" t="s">
        <v>31841</v>
      </c>
      <c r="N32216" t="s">
        <v>69469</v>
      </c>
      <c r="O32216" s="76" t="s">
        <v>4356</v>
      </c>
      <c r="P32216" s="82">
        <v>1322</v>
      </c>
      <c r="Q32216" s="82" t="s">
        <v>102694</v>
      </c>
      <c r="R32216"/>
    </row>
    <row r="32217" spans="12:18" x14ac:dyDescent="0.25">
      <c r="L32217" t="s">
        <v>3758</v>
      </c>
      <c r="M32217" t="s">
        <v>9321</v>
      </c>
      <c r="N32217" t="s">
        <v>69470</v>
      </c>
      <c r="O32217" s="76" t="s">
        <v>4366</v>
      </c>
      <c r="P32217" s="82">
        <v>135</v>
      </c>
      <c r="Q32217" s="82" t="s">
        <v>102695</v>
      </c>
      <c r="R32217"/>
    </row>
    <row r="32218" spans="12:18" x14ac:dyDescent="0.25">
      <c r="L32218" t="s">
        <v>3758</v>
      </c>
      <c r="M32218" t="s">
        <v>9769</v>
      </c>
      <c r="N32218" t="s">
        <v>69471</v>
      </c>
      <c r="O32218" s="76" t="s">
        <v>4366</v>
      </c>
      <c r="P32218" s="82">
        <v>48</v>
      </c>
      <c r="Q32218" s="82" t="s">
        <v>102696</v>
      </c>
      <c r="R32218"/>
    </row>
    <row r="32219" spans="12:18" x14ac:dyDescent="0.25">
      <c r="L32219" t="s">
        <v>3758</v>
      </c>
      <c r="M32219" t="s">
        <v>26232</v>
      </c>
      <c r="N32219" t="s">
        <v>69472</v>
      </c>
      <c r="O32219" s="76" t="s">
        <v>4356</v>
      </c>
      <c r="P32219" s="82">
        <v>1338</v>
      </c>
      <c r="Q32219" s="82" t="s">
        <v>102697</v>
      </c>
      <c r="R32219"/>
    </row>
    <row r="32220" spans="12:18" x14ac:dyDescent="0.25">
      <c r="L32220" t="s">
        <v>3758</v>
      </c>
      <c r="M32220" t="s">
        <v>26233</v>
      </c>
      <c r="N32220" t="s">
        <v>69473</v>
      </c>
      <c r="O32220" s="76" t="s">
        <v>4366</v>
      </c>
      <c r="P32220" s="82">
        <v>202</v>
      </c>
      <c r="Q32220" s="82" t="s">
        <v>102698</v>
      </c>
      <c r="R32220"/>
    </row>
    <row r="32221" spans="12:18" x14ac:dyDescent="0.25">
      <c r="L32221" t="s">
        <v>3758</v>
      </c>
      <c r="M32221" t="s">
        <v>11717</v>
      </c>
      <c r="N32221" t="s">
        <v>69474</v>
      </c>
      <c r="O32221" s="76" t="s">
        <v>4356</v>
      </c>
      <c r="P32221" s="82">
        <v>1036</v>
      </c>
      <c r="Q32221" s="82" t="s">
        <v>102699</v>
      </c>
      <c r="R32221"/>
    </row>
    <row r="32222" spans="12:18" x14ac:dyDescent="0.25">
      <c r="L32222" t="s">
        <v>3758</v>
      </c>
      <c r="M32222" t="s">
        <v>26234</v>
      </c>
      <c r="N32222" t="s">
        <v>69475</v>
      </c>
      <c r="O32222" s="76" t="s">
        <v>4356</v>
      </c>
      <c r="P32222" s="82">
        <v>323</v>
      </c>
      <c r="Q32222" s="82" t="s">
        <v>102700</v>
      </c>
      <c r="R32222"/>
    </row>
    <row r="32223" spans="12:18" x14ac:dyDescent="0.25">
      <c r="L32223" t="s">
        <v>3758</v>
      </c>
      <c r="M32223" t="s">
        <v>31844</v>
      </c>
      <c r="N32223" t="s">
        <v>69476</v>
      </c>
      <c r="O32223" s="76" t="s">
        <v>4374</v>
      </c>
      <c r="P32223" s="82">
        <v>13039</v>
      </c>
      <c r="Q32223" s="82" t="s">
        <v>102701</v>
      </c>
      <c r="R32223"/>
    </row>
    <row r="32224" spans="12:18" x14ac:dyDescent="0.25">
      <c r="L32224" t="s">
        <v>3758</v>
      </c>
      <c r="M32224" t="s">
        <v>16096</v>
      </c>
      <c r="N32224" t="s">
        <v>69477</v>
      </c>
      <c r="O32224" s="76" t="s">
        <v>4356</v>
      </c>
      <c r="P32224" s="82">
        <v>1174</v>
      </c>
      <c r="Q32224" s="82" t="s">
        <v>102702</v>
      </c>
      <c r="R32224"/>
    </row>
    <row r="32225" spans="12:18" x14ac:dyDescent="0.25">
      <c r="L32225" t="s">
        <v>3758</v>
      </c>
      <c r="M32225" t="s">
        <v>31350</v>
      </c>
      <c r="N32225" t="s">
        <v>69478</v>
      </c>
      <c r="O32225" s="76" t="s">
        <v>4356</v>
      </c>
      <c r="P32225" s="82">
        <v>634</v>
      </c>
      <c r="Q32225" s="82" t="s">
        <v>102703</v>
      </c>
      <c r="R32225"/>
    </row>
    <row r="32226" spans="12:18" x14ac:dyDescent="0.25">
      <c r="L32226" t="s">
        <v>3758</v>
      </c>
      <c r="M32226" t="s">
        <v>31846</v>
      </c>
      <c r="N32226" t="s">
        <v>69479</v>
      </c>
      <c r="O32226" s="76" t="s">
        <v>4356</v>
      </c>
      <c r="P32226" s="82">
        <v>1993</v>
      </c>
      <c r="Q32226" s="82" t="s">
        <v>102704</v>
      </c>
      <c r="R32226"/>
    </row>
    <row r="32227" spans="12:18" x14ac:dyDescent="0.25">
      <c r="L32227" t="s">
        <v>3758</v>
      </c>
      <c r="M32227" t="s">
        <v>31352</v>
      </c>
      <c r="N32227" t="s">
        <v>69480</v>
      </c>
      <c r="O32227" s="76" t="s">
        <v>4366</v>
      </c>
      <c r="P32227" s="82">
        <v>197</v>
      </c>
      <c r="Q32227" s="82" t="s">
        <v>102705</v>
      </c>
      <c r="R32227"/>
    </row>
    <row r="32228" spans="12:18" x14ac:dyDescent="0.25">
      <c r="L32228" t="s">
        <v>3758</v>
      </c>
      <c r="M32228" t="s">
        <v>28572</v>
      </c>
      <c r="N32228" t="s">
        <v>69481</v>
      </c>
      <c r="O32228" s="76" t="s">
        <v>4366</v>
      </c>
      <c r="P32228" s="82">
        <v>1323</v>
      </c>
      <c r="Q32228" s="82" t="s">
        <v>102706</v>
      </c>
      <c r="R32228"/>
    </row>
    <row r="32229" spans="12:18" x14ac:dyDescent="0.25">
      <c r="L32229" t="s">
        <v>3758</v>
      </c>
      <c r="M32229" t="s">
        <v>21567</v>
      </c>
      <c r="N32229" t="s">
        <v>69482</v>
      </c>
      <c r="O32229" s="76" t="s">
        <v>4366</v>
      </c>
      <c r="P32229" s="82">
        <v>105</v>
      </c>
      <c r="Q32229" s="82" t="s">
        <v>102707</v>
      </c>
      <c r="R32229"/>
    </row>
    <row r="32230" spans="12:18" x14ac:dyDescent="0.25">
      <c r="L32230" t="s">
        <v>3758</v>
      </c>
      <c r="M32230" t="s">
        <v>31353</v>
      </c>
      <c r="N32230" t="s">
        <v>69483</v>
      </c>
      <c r="O32230" s="76" t="s">
        <v>4356</v>
      </c>
      <c r="P32230" s="82">
        <v>658</v>
      </c>
      <c r="Q32230" s="82" t="s">
        <v>102708</v>
      </c>
      <c r="R32230"/>
    </row>
    <row r="32231" spans="12:18" x14ac:dyDescent="0.25">
      <c r="L32231" t="s">
        <v>3758</v>
      </c>
      <c r="M32231" t="s">
        <v>20395</v>
      </c>
      <c r="N32231" t="s">
        <v>69484</v>
      </c>
      <c r="O32231" s="76" t="s">
        <v>4356</v>
      </c>
      <c r="P32231" s="82">
        <v>311</v>
      </c>
      <c r="Q32231" s="82" t="s">
        <v>102709</v>
      </c>
      <c r="R32231"/>
    </row>
    <row r="32232" spans="12:18" x14ac:dyDescent="0.25">
      <c r="L32232" t="s">
        <v>3758</v>
      </c>
      <c r="M32232" t="s">
        <v>31848</v>
      </c>
      <c r="N32232" t="s">
        <v>69485</v>
      </c>
      <c r="O32232" s="76" t="s">
        <v>4374</v>
      </c>
      <c r="P32232" s="82">
        <v>60810</v>
      </c>
      <c r="Q32232" s="82" t="s">
        <v>72645</v>
      </c>
      <c r="R32232"/>
    </row>
    <row r="32233" spans="12:18" x14ac:dyDescent="0.25">
      <c r="L32233" t="s">
        <v>3758</v>
      </c>
      <c r="M32233" t="s">
        <v>28994</v>
      </c>
      <c r="N32233" t="s">
        <v>69486</v>
      </c>
      <c r="O32233" s="76" t="s">
        <v>4356</v>
      </c>
      <c r="P32233" s="82">
        <v>179</v>
      </c>
      <c r="Q32233" s="82" t="s">
        <v>102710</v>
      </c>
      <c r="R32233"/>
    </row>
    <row r="32234" spans="12:18" x14ac:dyDescent="0.25">
      <c r="L32234" t="s">
        <v>3758</v>
      </c>
      <c r="M32234" t="s">
        <v>31850</v>
      </c>
      <c r="N32234" t="s">
        <v>69487</v>
      </c>
      <c r="O32234" s="76" t="s">
        <v>4356</v>
      </c>
      <c r="P32234" s="82">
        <v>1331</v>
      </c>
      <c r="Q32234" s="82" t="s">
        <v>102711</v>
      </c>
      <c r="R32234"/>
    </row>
    <row r="32235" spans="12:18" x14ac:dyDescent="0.25">
      <c r="L32235" t="s">
        <v>3758</v>
      </c>
      <c r="M32235" t="s">
        <v>31354</v>
      </c>
      <c r="N32235" t="s">
        <v>69488</v>
      </c>
      <c r="O32235" s="76" t="s">
        <v>4356</v>
      </c>
      <c r="P32235" s="82">
        <v>4279</v>
      </c>
      <c r="Q32235" s="82" t="s">
        <v>102712</v>
      </c>
      <c r="R32235"/>
    </row>
    <row r="32236" spans="12:18" x14ac:dyDescent="0.25">
      <c r="L32236" t="s">
        <v>3758</v>
      </c>
      <c r="M32236" t="s">
        <v>28574</v>
      </c>
      <c r="N32236" t="s">
        <v>69489</v>
      </c>
      <c r="O32236" s="76" t="s">
        <v>4374</v>
      </c>
      <c r="P32236" s="82">
        <v>6349</v>
      </c>
      <c r="Q32236" s="82" t="s">
        <v>102713</v>
      </c>
      <c r="R32236"/>
    </row>
    <row r="32237" spans="12:18" x14ac:dyDescent="0.25">
      <c r="L32237" t="s">
        <v>3758</v>
      </c>
      <c r="M32237" t="s">
        <v>12523</v>
      </c>
      <c r="N32237" t="s">
        <v>69490</v>
      </c>
      <c r="O32237" s="76" t="s">
        <v>4356</v>
      </c>
      <c r="P32237" s="82">
        <v>1361</v>
      </c>
      <c r="Q32237" s="82" t="s">
        <v>102714</v>
      </c>
      <c r="R32237"/>
    </row>
    <row r="32238" spans="12:18" x14ac:dyDescent="0.25">
      <c r="L32238" t="s">
        <v>3758</v>
      </c>
      <c r="M32238" t="s">
        <v>11033</v>
      </c>
      <c r="N32238" t="s">
        <v>69491</v>
      </c>
      <c r="O32238" s="76" t="s">
        <v>4356</v>
      </c>
      <c r="P32238" s="82">
        <v>759</v>
      </c>
      <c r="Q32238" s="82" t="s">
        <v>102715</v>
      </c>
      <c r="R32238"/>
    </row>
    <row r="32239" spans="12:18" x14ac:dyDescent="0.25">
      <c r="L32239" t="s">
        <v>3758</v>
      </c>
      <c r="M32239" t="s">
        <v>26235</v>
      </c>
      <c r="N32239" t="s">
        <v>69492</v>
      </c>
      <c r="O32239" s="76" t="s">
        <v>4356</v>
      </c>
      <c r="P32239" s="82">
        <v>105</v>
      </c>
      <c r="Q32239" s="82" t="s">
        <v>102716</v>
      </c>
      <c r="R32239"/>
    </row>
    <row r="32240" spans="12:18" x14ac:dyDescent="0.25">
      <c r="L32240" t="s">
        <v>3758</v>
      </c>
      <c r="M32240" t="s">
        <v>6056</v>
      </c>
      <c r="N32240" t="s">
        <v>69493</v>
      </c>
      <c r="O32240" s="76" t="s">
        <v>4366</v>
      </c>
      <c r="P32240" s="82">
        <v>144</v>
      </c>
      <c r="Q32240" s="82" t="s">
        <v>102717</v>
      </c>
      <c r="R32240"/>
    </row>
    <row r="32241" spans="12:18" x14ac:dyDescent="0.25">
      <c r="L32241" t="s">
        <v>3758</v>
      </c>
      <c r="M32241" t="s">
        <v>12374</v>
      </c>
      <c r="N32241" t="s">
        <v>69494</v>
      </c>
      <c r="O32241" s="76" t="s">
        <v>4366</v>
      </c>
      <c r="P32241" s="82">
        <v>165</v>
      </c>
      <c r="Q32241" s="82" t="s">
        <v>102718</v>
      </c>
      <c r="R32241"/>
    </row>
    <row r="32242" spans="12:18" x14ac:dyDescent="0.25">
      <c r="L32242" t="s">
        <v>3758</v>
      </c>
      <c r="M32242" t="s">
        <v>31852</v>
      </c>
      <c r="N32242" t="s">
        <v>69495</v>
      </c>
      <c r="O32242" s="76" t="s">
        <v>4356</v>
      </c>
      <c r="P32242" s="82">
        <v>1567</v>
      </c>
      <c r="Q32242" s="82" t="s">
        <v>102719</v>
      </c>
      <c r="R32242"/>
    </row>
    <row r="32243" spans="12:18" x14ac:dyDescent="0.25">
      <c r="L32243" t="s">
        <v>3758</v>
      </c>
      <c r="M32243" t="s">
        <v>31356</v>
      </c>
      <c r="N32243" t="s">
        <v>69496</v>
      </c>
      <c r="O32243" s="76" t="s">
        <v>4356</v>
      </c>
      <c r="P32243" s="82">
        <v>1207</v>
      </c>
      <c r="Q32243" s="82" t="s">
        <v>102720</v>
      </c>
      <c r="R32243"/>
    </row>
    <row r="32244" spans="12:18" x14ac:dyDescent="0.25">
      <c r="L32244" t="s">
        <v>3758</v>
      </c>
      <c r="M32244" t="s">
        <v>8989</v>
      </c>
      <c r="N32244" t="s">
        <v>69497</v>
      </c>
      <c r="O32244" s="76" t="s">
        <v>4366</v>
      </c>
      <c r="P32244" s="82">
        <v>98</v>
      </c>
      <c r="Q32244" s="82" t="s">
        <v>102721</v>
      </c>
      <c r="R32244"/>
    </row>
    <row r="32245" spans="12:18" x14ac:dyDescent="0.25">
      <c r="L32245" t="s">
        <v>3758</v>
      </c>
      <c r="M32245" t="s">
        <v>31358</v>
      </c>
      <c r="N32245" t="s">
        <v>69498</v>
      </c>
      <c r="O32245" s="76" t="s">
        <v>4356</v>
      </c>
      <c r="P32245" s="82">
        <v>5628</v>
      </c>
      <c r="Q32245" s="82" t="s">
        <v>102722</v>
      </c>
      <c r="R32245"/>
    </row>
    <row r="32246" spans="12:18" x14ac:dyDescent="0.25">
      <c r="L32246" t="s">
        <v>3758</v>
      </c>
      <c r="M32246" t="s">
        <v>31854</v>
      </c>
      <c r="N32246" t="s">
        <v>69499</v>
      </c>
      <c r="O32246" s="76" t="s">
        <v>4356</v>
      </c>
      <c r="P32246" s="82">
        <v>1369</v>
      </c>
      <c r="Q32246" s="82" t="s">
        <v>102723</v>
      </c>
      <c r="R32246"/>
    </row>
    <row r="32247" spans="12:18" x14ac:dyDescent="0.25">
      <c r="L32247" t="s">
        <v>3758</v>
      </c>
      <c r="M32247" t="s">
        <v>31856</v>
      </c>
      <c r="N32247" t="s">
        <v>69500</v>
      </c>
      <c r="O32247" s="76" t="s">
        <v>4356</v>
      </c>
      <c r="P32247" s="82">
        <v>1658</v>
      </c>
      <c r="Q32247" s="82" t="s">
        <v>102724</v>
      </c>
      <c r="R32247"/>
    </row>
    <row r="32248" spans="12:18" x14ac:dyDescent="0.25">
      <c r="L32248" t="s">
        <v>3758</v>
      </c>
      <c r="M32248" t="s">
        <v>28443</v>
      </c>
      <c r="N32248" t="s">
        <v>69501</v>
      </c>
      <c r="O32248" s="76" t="s">
        <v>4366</v>
      </c>
      <c r="P32248" s="82">
        <v>600</v>
      </c>
      <c r="Q32248" s="82" t="s">
        <v>102725</v>
      </c>
      <c r="R32248"/>
    </row>
    <row r="32249" spans="12:18" x14ac:dyDescent="0.25">
      <c r="L32249" t="s">
        <v>3758</v>
      </c>
      <c r="M32249" t="s">
        <v>28999</v>
      </c>
      <c r="N32249" t="s">
        <v>69502</v>
      </c>
      <c r="O32249" s="76" t="s">
        <v>4366</v>
      </c>
      <c r="P32249" s="82">
        <v>143</v>
      </c>
      <c r="Q32249" s="82" t="s">
        <v>102726</v>
      </c>
      <c r="R32249"/>
    </row>
    <row r="32250" spans="12:18" x14ac:dyDescent="0.25">
      <c r="L32250" t="s">
        <v>3758</v>
      </c>
      <c r="M32250" t="s">
        <v>31859</v>
      </c>
      <c r="N32250" t="s">
        <v>69503</v>
      </c>
      <c r="O32250" s="76" t="s">
        <v>4356</v>
      </c>
      <c r="P32250" s="82">
        <v>434</v>
      </c>
      <c r="Q32250" s="82" t="s">
        <v>102728</v>
      </c>
      <c r="R32250"/>
    </row>
    <row r="32251" spans="12:18" x14ac:dyDescent="0.25">
      <c r="L32251" t="s">
        <v>3758</v>
      </c>
      <c r="M32251" t="s">
        <v>31861</v>
      </c>
      <c r="N32251" t="s">
        <v>69504</v>
      </c>
      <c r="O32251" s="76" t="s">
        <v>4356</v>
      </c>
      <c r="P32251" s="82">
        <v>547</v>
      </c>
      <c r="Q32251" s="82" t="s">
        <v>102729</v>
      </c>
      <c r="R32251"/>
    </row>
    <row r="32252" spans="12:18" x14ac:dyDescent="0.25">
      <c r="L32252" t="s">
        <v>3758</v>
      </c>
      <c r="M32252" t="s">
        <v>20913</v>
      </c>
      <c r="N32252" t="s">
        <v>69505</v>
      </c>
      <c r="O32252" s="76" t="s">
        <v>4356</v>
      </c>
      <c r="P32252" s="82">
        <v>1465</v>
      </c>
      <c r="Q32252" s="82" t="s">
        <v>102730</v>
      </c>
      <c r="R32252"/>
    </row>
    <row r="32253" spans="12:18" x14ac:dyDescent="0.25">
      <c r="L32253" t="s">
        <v>3758</v>
      </c>
      <c r="M32253" t="s">
        <v>31863</v>
      </c>
      <c r="N32253" t="s">
        <v>69506</v>
      </c>
      <c r="O32253" s="76" t="s">
        <v>4366</v>
      </c>
      <c r="P32253" s="82">
        <v>82</v>
      </c>
      <c r="Q32253" s="82" t="s">
        <v>102731</v>
      </c>
      <c r="R32253"/>
    </row>
    <row r="32254" spans="12:18" x14ac:dyDescent="0.25">
      <c r="L32254" t="s">
        <v>3758</v>
      </c>
      <c r="M32254" t="s">
        <v>26236</v>
      </c>
      <c r="N32254" t="s">
        <v>69507</v>
      </c>
      <c r="O32254" s="76" t="s">
        <v>4356</v>
      </c>
      <c r="P32254" s="82">
        <v>731</v>
      </c>
      <c r="Q32254" s="82" t="s">
        <v>102732</v>
      </c>
      <c r="R32254"/>
    </row>
    <row r="32255" spans="12:18" x14ac:dyDescent="0.25">
      <c r="L32255" t="s">
        <v>3758</v>
      </c>
      <c r="M32255" t="s">
        <v>31360</v>
      </c>
      <c r="N32255" t="s">
        <v>69508</v>
      </c>
      <c r="O32255" s="76" t="s">
        <v>4366</v>
      </c>
      <c r="P32255" s="82">
        <v>69</v>
      </c>
      <c r="Q32255" s="82" t="s">
        <v>102734</v>
      </c>
      <c r="R32255"/>
    </row>
    <row r="32256" spans="12:18" x14ac:dyDescent="0.25">
      <c r="L32256" t="s">
        <v>3758</v>
      </c>
      <c r="M32256" t="s">
        <v>31865</v>
      </c>
      <c r="N32256" t="s">
        <v>69509</v>
      </c>
      <c r="O32256" s="76" t="s">
        <v>4356</v>
      </c>
      <c r="P32256" s="82">
        <v>391</v>
      </c>
      <c r="Q32256" s="82" t="s">
        <v>102733</v>
      </c>
      <c r="R32256"/>
    </row>
    <row r="32257" spans="12:18" x14ac:dyDescent="0.25">
      <c r="L32257" t="s">
        <v>3758</v>
      </c>
      <c r="M32257" t="s">
        <v>31866</v>
      </c>
      <c r="N32257" t="s">
        <v>69510</v>
      </c>
      <c r="O32257" s="76" t="s">
        <v>4366</v>
      </c>
      <c r="P32257" s="82">
        <v>334</v>
      </c>
      <c r="Q32257" s="82" t="s">
        <v>102735</v>
      </c>
      <c r="R32257"/>
    </row>
    <row r="32258" spans="12:18" x14ac:dyDescent="0.25">
      <c r="L32258" t="s">
        <v>3758</v>
      </c>
      <c r="M32258" t="s">
        <v>29003</v>
      </c>
      <c r="N32258" t="s">
        <v>69511</v>
      </c>
      <c r="O32258" s="76" t="s">
        <v>4356</v>
      </c>
      <c r="P32258" s="82">
        <v>698</v>
      </c>
      <c r="Q32258" s="82" t="s">
        <v>102736</v>
      </c>
      <c r="R32258"/>
    </row>
    <row r="32259" spans="12:18" x14ac:dyDescent="0.25">
      <c r="L32259" t="s">
        <v>3758</v>
      </c>
      <c r="M32259" t="s">
        <v>26237</v>
      </c>
      <c r="N32259" t="s">
        <v>69512</v>
      </c>
      <c r="O32259" s="76" t="s">
        <v>4356</v>
      </c>
      <c r="P32259" s="82">
        <v>1910</v>
      </c>
      <c r="Q32259" s="82" t="s">
        <v>102737</v>
      </c>
      <c r="R32259"/>
    </row>
    <row r="32260" spans="12:18" x14ac:dyDescent="0.25">
      <c r="L32260" t="s">
        <v>3758</v>
      </c>
      <c r="M32260" t="s">
        <v>29006</v>
      </c>
      <c r="N32260" t="s">
        <v>69513</v>
      </c>
      <c r="O32260" s="76" t="s">
        <v>4356</v>
      </c>
      <c r="P32260" s="82">
        <v>860</v>
      </c>
      <c r="Q32260" s="82" t="s">
        <v>102738</v>
      </c>
      <c r="R32260"/>
    </row>
    <row r="32261" spans="12:18" x14ac:dyDescent="0.25">
      <c r="L32261" t="s">
        <v>3758</v>
      </c>
      <c r="M32261" t="s">
        <v>31867</v>
      </c>
      <c r="N32261" t="s">
        <v>69514</v>
      </c>
      <c r="O32261" s="76" t="s">
        <v>4366</v>
      </c>
      <c r="P32261" s="82">
        <v>408</v>
      </c>
      <c r="Q32261" s="82" t="s">
        <v>102739</v>
      </c>
      <c r="R32261"/>
    </row>
    <row r="32262" spans="12:18" x14ac:dyDescent="0.25">
      <c r="L32262" t="s">
        <v>3758</v>
      </c>
      <c r="M32262" t="s">
        <v>8736</v>
      </c>
      <c r="N32262" t="s">
        <v>69515</v>
      </c>
      <c r="O32262" s="76" t="s">
        <v>4366</v>
      </c>
      <c r="P32262" s="82">
        <v>170</v>
      </c>
      <c r="Q32262" s="82" t="s">
        <v>102765</v>
      </c>
      <c r="R32262"/>
    </row>
    <row r="32263" spans="12:18" x14ac:dyDescent="0.25">
      <c r="L32263" t="s">
        <v>3758</v>
      </c>
      <c r="M32263" t="s">
        <v>28592</v>
      </c>
      <c r="N32263" t="s">
        <v>69516</v>
      </c>
      <c r="O32263" s="76" t="s">
        <v>4356</v>
      </c>
      <c r="P32263" s="82">
        <v>803</v>
      </c>
      <c r="Q32263" s="82" t="s">
        <v>102766</v>
      </c>
      <c r="R32263"/>
    </row>
    <row r="32264" spans="12:18" x14ac:dyDescent="0.25">
      <c r="L32264" t="s">
        <v>3758</v>
      </c>
      <c r="M32264" t="s">
        <v>26241</v>
      </c>
      <c r="N32264" t="s">
        <v>69517</v>
      </c>
      <c r="O32264" s="76" t="s">
        <v>4356</v>
      </c>
      <c r="P32264" s="82">
        <v>2212</v>
      </c>
      <c r="Q32264" s="82" t="s">
        <v>102767</v>
      </c>
      <c r="R32264"/>
    </row>
    <row r="32265" spans="12:18" x14ac:dyDescent="0.25">
      <c r="L32265" t="s">
        <v>3758</v>
      </c>
      <c r="M32265" t="s">
        <v>12631</v>
      </c>
      <c r="N32265" t="s">
        <v>69518</v>
      </c>
      <c r="O32265" s="76" t="s">
        <v>4366</v>
      </c>
      <c r="P32265" s="82">
        <v>539</v>
      </c>
      <c r="Q32265" s="82" t="s">
        <v>102768</v>
      </c>
      <c r="R32265"/>
    </row>
    <row r="32266" spans="12:18" x14ac:dyDescent="0.25">
      <c r="L32266" t="s">
        <v>3758</v>
      </c>
      <c r="M32266" t="s">
        <v>31364</v>
      </c>
      <c r="N32266" t="s">
        <v>69519</v>
      </c>
      <c r="O32266" s="76" t="s">
        <v>4366</v>
      </c>
      <c r="P32266" s="82">
        <v>211</v>
      </c>
      <c r="Q32266" s="82" t="s">
        <v>102769</v>
      </c>
      <c r="R32266"/>
    </row>
    <row r="32267" spans="12:18" x14ac:dyDescent="0.25">
      <c r="L32267" t="s">
        <v>3758</v>
      </c>
      <c r="M32267" t="s">
        <v>4984</v>
      </c>
      <c r="N32267" t="s">
        <v>69520</v>
      </c>
      <c r="O32267" s="76" t="s">
        <v>4356</v>
      </c>
      <c r="P32267" s="82">
        <v>405</v>
      </c>
      <c r="Q32267" s="82" t="s">
        <v>102740</v>
      </c>
      <c r="R32267"/>
    </row>
    <row r="32268" spans="12:18" x14ac:dyDescent="0.25">
      <c r="L32268" t="s">
        <v>3758</v>
      </c>
      <c r="M32268" t="s">
        <v>26238</v>
      </c>
      <c r="N32268" t="s">
        <v>69521</v>
      </c>
      <c r="O32268" s="76" t="s">
        <v>4366</v>
      </c>
      <c r="P32268" s="82">
        <v>215</v>
      </c>
      <c r="Q32268" s="82" t="s">
        <v>102742</v>
      </c>
      <c r="R32268"/>
    </row>
    <row r="32269" spans="12:18" x14ac:dyDescent="0.25">
      <c r="L32269" t="s">
        <v>3758</v>
      </c>
      <c r="M32269" t="s">
        <v>28578</v>
      </c>
      <c r="N32269" t="s">
        <v>69522</v>
      </c>
      <c r="O32269" s="76" t="s">
        <v>4366</v>
      </c>
      <c r="P32269" s="82">
        <v>216</v>
      </c>
      <c r="Q32269" s="82" t="s">
        <v>102741</v>
      </c>
      <c r="R32269"/>
    </row>
    <row r="32270" spans="12:18" x14ac:dyDescent="0.25">
      <c r="L32270" t="s">
        <v>3758</v>
      </c>
      <c r="M32270" t="s">
        <v>28581</v>
      </c>
      <c r="N32270" t="s">
        <v>69523</v>
      </c>
      <c r="O32270" s="76" t="s">
        <v>4356</v>
      </c>
      <c r="P32270" s="82">
        <v>1852</v>
      </c>
      <c r="Q32270" s="82" t="s">
        <v>102743</v>
      </c>
      <c r="R32270"/>
    </row>
    <row r="32271" spans="12:18" x14ac:dyDescent="0.25">
      <c r="L32271" t="s">
        <v>3758</v>
      </c>
      <c r="M32271" t="s">
        <v>29008</v>
      </c>
      <c r="N32271" t="s">
        <v>69524</v>
      </c>
      <c r="O32271" s="76" t="s">
        <v>4366</v>
      </c>
      <c r="P32271" s="82">
        <v>152</v>
      </c>
      <c r="Q32271" s="82" t="s">
        <v>102744</v>
      </c>
      <c r="R32271"/>
    </row>
    <row r="32272" spans="12:18" x14ac:dyDescent="0.25">
      <c r="L32272" t="s">
        <v>3758</v>
      </c>
      <c r="M32272" t="s">
        <v>29011</v>
      </c>
      <c r="N32272" t="s">
        <v>69525</v>
      </c>
      <c r="O32272" s="76" t="s">
        <v>4366</v>
      </c>
      <c r="P32272" s="82">
        <v>98</v>
      </c>
      <c r="Q32272" s="82" t="s">
        <v>102745</v>
      </c>
      <c r="R32272"/>
    </row>
    <row r="32273" spans="12:18" x14ac:dyDescent="0.25">
      <c r="L32273" t="s">
        <v>3758</v>
      </c>
      <c r="M32273" t="s">
        <v>29014</v>
      </c>
      <c r="N32273" t="s">
        <v>69526</v>
      </c>
      <c r="O32273" s="76" t="s">
        <v>4366</v>
      </c>
      <c r="P32273" s="82">
        <v>155</v>
      </c>
      <c r="Q32273" s="82" t="s">
        <v>102746</v>
      </c>
      <c r="R32273"/>
    </row>
    <row r="32274" spans="12:18" x14ac:dyDescent="0.25">
      <c r="L32274" t="s">
        <v>3758</v>
      </c>
      <c r="M32274" t="s">
        <v>16058</v>
      </c>
      <c r="N32274" t="s">
        <v>69527</v>
      </c>
      <c r="O32274" s="76" t="s">
        <v>4356</v>
      </c>
      <c r="P32274" s="82">
        <v>548</v>
      </c>
      <c r="Q32274" s="82" t="s">
        <v>102747</v>
      </c>
      <c r="R32274"/>
    </row>
    <row r="32275" spans="12:18" x14ac:dyDescent="0.25">
      <c r="L32275" t="s">
        <v>3758</v>
      </c>
      <c r="M32275" t="s">
        <v>11745</v>
      </c>
      <c r="N32275" t="s">
        <v>69528</v>
      </c>
      <c r="O32275" s="76" t="s">
        <v>4356</v>
      </c>
      <c r="P32275" s="82">
        <v>273</v>
      </c>
      <c r="Q32275" s="82" t="s">
        <v>102748</v>
      </c>
      <c r="R32275"/>
    </row>
    <row r="32276" spans="12:18" x14ac:dyDescent="0.25">
      <c r="L32276" t="s">
        <v>3758</v>
      </c>
      <c r="M32276" t="s">
        <v>31870</v>
      </c>
      <c r="N32276" t="s">
        <v>69529</v>
      </c>
      <c r="O32276" s="76" t="s">
        <v>4356</v>
      </c>
      <c r="P32276" s="82">
        <v>3788</v>
      </c>
      <c r="Q32276" s="82" t="s">
        <v>102749</v>
      </c>
      <c r="R32276"/>
    </row>
    <row r="32277" spans="12:18" x14ac:dyDescent="0.25">
      <c r="L32277" t="s">
        <v>3758</v>
      </c>
      <c r="M32277" t="s">
        <v>9968</v>
      </c>
      <c r="N32277" t="s">
        <v>69530</v>
      </c>
      <c r="O32277" s="76" t="s">
        <v>4366</v>
      </c>
      <c r="P32277" s="82">
        <v>261</v>
      </c>
      <c r="Q32277" s="82" t="s">
        <v>102750</v>
      </c>
      <c r="R32277"/>
    </row>
    <row r="32278" spans="12:18" x14ac:dyDescent="0.25">
      <c r="L32278" t="s">
        <v>3758</v>
      </c>
      <c r="M32278" t="s">
        <v>31871</v>
      </c>
      <c r="N32278" t="s">
        <v>69531</v>
      </c>
      <c r="O32278" s="76" t="s">
        <v>4366</v>
      </c>
      <c r="P32278" s="82">
        <v>52</v>
      </c>
      <c r="Q32278" s="82" t="s">
        <v>102751</v>
      </c>
      <c r="R32278"/>
    </row>
    <row r="32279" spans="12:18" x14ac:dyDescent="0.25">
      <c r="L32279" t="s">
        <v>3758</v>
      </c>
      <c r="M32279" t="s">
        <v>9617</v>
      </c>
      <c r="N32279" t="s">
        <v>69532</v>
      </c>
      <c r="O32279" s="76" t="s">
        <v>4356</v>
      </c>
      <c r="P32279" s="82">
        <v>520</v>
      </c>
      <c r="Q32279" s="82" t="s">
        <v>102753</v>
      </c>
      <c r="R32279"/>
    </row>
    <row r="32280" spans="12:18" x14ac:dyDescent="0.25">
      <c r="L32280" t="s">
        <v>3758</v>
      </c>
      <c r="M32280" t="s">
        <v>4670</v>
      </c>
      <c r="N32280" t="s">
        <v>69533</v>
      </c>
      <c r="O32280" s="76" t="s">
        <v>4366</v>
      </c>
      <c r="P32280" s="82">
        <v>255</v>
      </c>
      <c r="Q32280" s="82" t="s">
        <v>102754</v>
      </c>
      <c r="R32280"/>
    </row>
    <row r="32281" spans="12:18" x14ac:dyDescent="0.25">
      <c r="L32281" t="s">
        <v>3758</v>
      </c>
      <c r="M32281" t="s">
        <v>29018</v>
      </c>
      <c r="N32281" t="s">
        <v>69534</v>
      </c>
      <c r="O32281" s="76" t="s">
        <v>4356</v>
      </c>
      <c r="P32281" s="82">
        <v>1843</v>
      </c>
      <c r="Q32281" s="82" t="s">
        <v>102755</v>
      </c>
      <c r="R32281"/>
    </row>
    <row r="32282" spans="12:18" x14ac:dyDescent="0.25">
      <c r="L32282" t="s">
        <v>3758</v>
      </c>
      <c r="M32282" t="s">
        <v>31873</v>
      </c>
      <c r="N32282" t="s">
        <v>69535</v>
      </c>
      <c r="O32282" s="76" t="s">
        <v>4366</v>
      </c>
      <c r="P32282" s="82">
        <v>351</v>
      </c>
      <c r="Q32282" s="82" t="s">
        <v>102756</v>
      </c>
      <c r="R32282"/>
    </row>
    <row r="32283" spans="12:18" x14ac:dyDescent="0.25">
      <c r="L32283" t="s">
        <v>3758</v>
      </c>
      <c r="M32283" t="s">
        <v>26239</v>
      </c>
      <c r="N32283" t="s">
        <v>69536</v>
      </c>
      <c r="O32283" s="76" t="s">
        <v>4356</v>
      </c>
      <c r="P32283" s="82">
        <v>2260</v>
      </c>
      <c r="Q32283" s="82" t="s">
        <v>102757</v>
      </c>
      <c r="R32283"/>
    </row>
    <row r="32284" spans="12:18" x14ac:dyDescent="0.25">
      <c r="L32284" t="s">
        <v>3758</v>
      </c>
      <c r="M32284" t="s">
        <v>31363</v>
      </c>
      <c r="N32284" t="s">
        <v>69537</v>
      </c>
      <c r="O32284" s="76" t="s">
        <v>4356</v>
      </c>
      <c r="P32284" s="82">
        <v>578</v>
      </c>
      <c r="Q32284" s="82" t="s">
        <v>102758</v>
      </c>
      <c r="R32284"/>
    </row>
    <row r="32285" spans="12:18" x14ac:dyDescent="0.25">
      <c r="L32285" t="s">
        <v>3758</v>
      </c>
      <c r="M32285" t="s">
        <v>31875</v>
      </c>
      <c r="N32285" t="s">
        <v>69538</v>
      </c>
      <c r="O32285" s="76" t="s">
        <v>4356</v>
      </c>
      <c r="P32285" s="82">
        <v>1404</v>
      </c>
      <c r="Q32285" s="82" t="s">
        <v>102759</v>
      </c>
      <c r="R32285"/>
    </row>
    <row r="32286" spans="12:18" x14ac:dyDescent="0.25">
      <c r="L32286" t="s">
        <v>3758</v>
      </c>
      <c r="M32286" t="s">
        <v>9900</v>
      </c>
      <c r="N32286" t="s">
        <v>69539</v>
      </c>
      <c r="O32286" s="76" t="s">
        <v>4366</v>
      </c>
      <c r="P32286" s="82">
        <v>283</v>
      </c>
      <c r="Q32286" s="82" t="s">
        <v>102760</v>
      </c>
      <c r="R32286"/>
    </row>
    <row r="32287" spans="12:18" x14ac:dyDescent="0.25">
      <c r="L32287" t="s">
        <v>3758</v>
      </c>
      <c r="M32287" t="s">
        <v>31877</v>
      </c>
      <c r="N32287" t="s">
        <v>69540</v>
      </c>
      <c r="O32287" s="76" t="s">
        <v>4356</v>
      </c>
      <c r="P32287" s="82">
        <v>1143</v>
      </c>
      <c r="Q32287" s="82" t="s">
        <v>102761</v>
      </c>
      <c r="R32287"/>
    </row>
    <row r="32288" spans="12:18" x14ac:dyDescent="0.25">
      <c r="L32288" t="s">
        <v>3758</v>
      </c>
      <c r="M32288" t="s">
        <v>28587</v>
      </c>
      <c r="N32288" t="s">
        <v>69541</v>
      </c>
      <c r="O32288" s="76" t="s">
        <v>4356</v>
      </c>
      <c r="P32288" s="82">
        <v>285</v>
      </c>
      <c r="Q32288" s="82" t="s">
        <v>102762</v>
      </c>
      <c r="R32288"/>
    </row>
    <row r="32289" spans="12:18" x14ac:dyDescent="0.25">
      <c r="L32289" t="s">
        <v>3758</v>
      </c>
      <c r="M32289" t="s">
        <v>31879</v>
      </c>
      <c r="N32289" t="s">
        <v>69542</v>
      </c>
      <c r="O32289" s="76" t="s">
        <v>4356</v>
      </c>
      <c r="P32289" s="82">
        <v>258</v>
      </c>
      <c r="Q32289" s="82" t="s">
        <v>102763</v>
      </c>
      <c r="R32289"/>
    </row>
    <row r="32290" spans="12:18" x14ac:dyDescent="0.25">
      <c r="L32290" t="s">
        <v>3758</v>
      </c>
      <c r="M32290" t="s">
        <v>28584</v>
      </c>
      <c r="N32290" t="s">
        <v>69543</v>
      </c>
      <c r="O32290" s="76" t="s">
        <v>4356</v>
      </c>
      <c r="P32290" s="82">
        <v>132</v>
      </c>
      <c r="Q32290" s="82" t="s">
        <v>102752</v>
      </c>
      <c r="R32290"/>
    </row>
    <row r="32291" spans="12:18" x14ac:dyDescent="0.25">
      <c r="L32291" t="s">
        <v>3758</v>
      </c>
      <c r="M32291" t="s">
        <v>31366</v>
      </c>
      <c r="N32291" t="s">
        <v>69544</v>
      </c>
      <c r="O32291" s="76" t="s">
        <v>4366</v>
      </c>
      <c r="P32291" s="82">
        <v>346</v>
      </c>
      <c r="Q32291" s="82" t="s">
        <v>102770</v>
      </c>
      <c r="R32291"/>
    </row>
    <row r="32292" spans="12:18" x14ac:dyDescent="0.25">
      <c r="L32292" t="s">
        <v>3758</v>
      </c>
      <c r="M32292" t="s">
        <v>31881</v>
      </c>
      <c r="N32292" t="s">
        <v>69545</v>
      </c>
      <c r="O32292" s="76" t="s">
        <v>4366</v>
      </c>
      <c r="P32292" s="82">
        <v>242</v>
      </c>
      <c r="Q32292" s="82" t="s">
        <v>102771</v>
      </c>
      <c r="R32292"/>
    </row>
    <row r="32293" spans="12:18" x14ac:dyDescent="0.25">
      <c r="L32293" t="s">
        <v>3758</v>
      </c>
      <c r="M32293" t="s">
        <v>29021</v>
      </c>
      <c r="N32293" t="s">
        <v>69546</v>
      </c>
      <c r="O32293" s="76" t="s">
        <v>4356</v>
      </c>
      <c r="P32293" s="82">
        <v>870</v>
      </c>
      <c r="Q32293" s="82" t="s">
        <v>102772</v>
      </c>
      <c r="R32293"/>
    </row>
    <row r="32294" spans="12:18" x14ac:dyDescent="0.25">
      <c r="L32294" t="s">
        <v>3758</v>
      </c>
      <c r="M32294" t="s">
        <v>26242</v>
      </c>
      <c r="N32294" t="s">
        <v>69547</v>
      </c>
      <c r="O32294" s="76" t="s">
        <v>4366</v>
      </c>
      <c r="P32294" s="82">
        <v>248</v>
      </c>
      <c r="Q32294" s="82" t="s">
        <v>102773</v>
      </c>
      <c r="R32294"/>
    </row>
    <row r="32295" spans="12:18" x14ac:dyDescent="0.25">
      <c r="L32295" t="s">
        <v>3758</v>
      </c>
      <c r="M32295" t="s">
        <v>29022</v>
      </c>
      <c r="N32295" t="s">
        <v>69548</v>
      </c>
      <c r="O32295" s="76" t="s">
        <v>4356</v>
      </c>
      <c r="P32295" s="82">
        <v>5221</v>
      </c>
      <c r="Q32295" s="82" t="s">
        <v>102774</v>
      </c>
      <c r="R32295"/>
    </row>
    <row r="32296" spans="12:18" x14ac:dyDescent="0.25">
      <c r="L32296" t="s">
        <v>3758</v>
      </c>
      <c r="M32296" t="s">
        <v>28595</v>
      </c>
      <c r="N32296" t="s">
        <v>69549</v>
      </c>
      <c r="O32296" s="76" t="s">
        <v>4356</v>
      </c>
      <c r="P32296" s="82">
        <v>654</v>
      </c>
      <c r="Q32296" s="82" t="s">
        <v>102775</v>
      </c>
      <c r="R32296"/>
    </row>
    <row r="32297" spans="12:18" x14ac:dyDescent="0.25">
      <c r="L32297" t="s">
        <v>3758</v>
      </c>
      <c r="M32297" t="s">
        <v>8843</v>
      </c>
      <c r="N32297" t="s">
        <v>69550</v>
      </c>
      <c r="O32297" s="76" t="s">
        <v>4366</v>
      </c>
      <c r="P32297" s="82">
        <v>591</v>
      </c>
      <c r="Q32297" s="82" t="s">
        <v>102776</v>
      </c>
      <c r="R32297"/>
    </row>
    <row r="32298" spans="12:18" x14ac:dyDescent="0.25">
      <c r="L32298" t="s">
        <v>3758</v>
      </c>
      <c r="M32298" t="s">
        <v>28598</v>
      </c>
      <c r="N32298" t="s">
        <v>69551</v>
      </c>
      <c r="O32298" s="76" t="s">
        <v>4356</v>
      </c>
      <c r="P32298" s="82">
        <v>722</v>
      </c>
      <c r="Q32298" s="82" t="s">
        <v>102777</v>
      </c>
      <c r="R32298"/>
    </row>
    <row r="32299" spans="12:18" x14ac:dyDescent="0.25">
      <c r="L32299" t="s">
        <v>3758</v>
      </c>
      <c r="M32299" t="s">
        <v>28601</v>
      </c>
      <c r="N32299" t="s">
        <v>69552</v>
      </c>
      <c r="O32299" s="76" t="s">
        <v>4356</v>
      </c>
      <c r="P32299" s="82">
        <v>4764</v>
      </c>
      <c r="Q32299" s="82" t="s">
        <v>102778</v>
      </c>
      <c r="R32299"/>
    </row>
    <row r="32300" spans="12:18" x14ac:dyDescent="0.25">
      <c r="L32300" t="s">
        <v>3758</v>
      </c>
      <c r="M32300" t="s">
        <v>31884</v>
      </c>
      <c r="N32300" t="s">
        <v>69553</v>
      </c>
      <c r="O32300" s="76" t="s">
        <v>4366</v>
      </c>
      <c r="P32300" s="82">
        <v>395</v>
      </c>
      <c r="Q32300" s="82" t="s">
        <v>102779</v>
      </c>
      <c r="R32300"/>
    </row>
    <row r="32301" spans="12:18" x14ac:dyDescent="0.25">
      <c r="L32301" t="s">
        <v>3758</v>
      </c>
      <c r="M32301" t="s">
        <v>31368</v>
      </c>
      <c r="N32301" t="s">
        <v>69554</v>
      </c>
      <c r="O32301" s="76" t="s">
        <v>4356</v>
      </c>
      <c r="P32301" s="82">
        <v>519</v>
      </c>
      <c r="Q32301" s="82" t="s">
        <v>102780</v>
      </c>
      <c r="R32301"/>
    </row>
    <row r="32302" spans="12:18" x14ac:dyDescent="0.25">
      <c r="L32302" t="s">
        <v>3758</v>
      </c>
      <c r="M32302" t="s">
        <v>31886</v>
      </c>
      <c r="N32302" t="s">
        <v>69555</v>
      </c>
      <c r="O32302" s="76" t="s">
        <v>4366</v>
      </c>
      <c r="P32302" s="82">
        <v>134</v>
      </c>
      <c r="Q32302" s="82" t="s">
        <v>102781</v>
      </c>
      <c r="R32302"/>
    </row>
    <row r="32303" spans="12:18" x14ac:dyDescent="0.25">
      <c r="L32303" t="s">
        <v>3758</v>
      </c>
      <c r="M32303" t="s">
        <v>28603</v>
      </c>
      <c r="N32303" t="s">
        <v>69556</v>
      </c>
      <c r="O32303" s="76" t="s">
        <v>4356</v>
      </c>
      <c r="P32303" s="82">
        <v>1387</v>
      </c>
      <c r="Q32303" s="82" t="s">
        <v>102782</v>
      </c>
      <c r="R32303"/>
    </row>
    <row r="32304" spans="12:18" x14ac:dyDescent="0.25">
      <c r="L32304" t="s">
        <v>3758</v>
      </c>
      <c r="M32304" t="s">
        <v>28604</v>
      </c>
      <c r="N32304" t="s">
        <v>69557</v>
      </c>
      <c r="O32304" s="76" t="s">
        <v>4356</v>
      </c>
      <c r="P32304" s="82">
        <v>744</v>
      </c>
      <c r="Q32304" s="82" t="s">
        <v>102783</v>
      </c>
      <c r="R32304"/>
    </row>
    <row r="32305" spans="12:18" x14ac:dyDescent="0.25">
      <c r="L32305" t="s">
        <v>37279</v>
      </c>
      <c r="M32305" t="s">
        <v>31888</v>
      </c>
      <c r="N32305" t="s">
        <v>69558</v>
      </c>
      <c r="O32305" s="76" t="s">
        <v>4366</v>
      </c>
      <c r="P32305" s="82">
        <v>276</v>
      </c>
      <c r="Q32305" s="82" t="s">
        <v>104471</v>
      </c>
      <c r="R32305"/>
    </row>
    <row r="32306" spans="12:18" x14ac:dyDescent="0.25">
      <c r="L32306" t="s">
        <v>37279</v>
      </c>
      <c r="M32306" t="s">
        <v>29025</v>
      </c>
      <c r="N32306" t="s">
        <v>69559</v>
      </c>
      <c r="O32306" s="76" t="s">
        <v>4356</v>
      </c>
      <c r="P32306" s="82">
        <v>934</v>
      </c>
      <c r="Q32306" s="82" t="s">
        <v>104472</v>
      </c>
      <c r="R32306"/>
    </row>
    <row r="32307" spans="12:18" x14ac:dyDescent="0.25">
      <c r="L32307" t="s">
        <v>37279</v>
      </c>
      <c r="M32307" t="s">
        <v>29028</v>
      </c>
      <c r="N32307" t="s">
        <v>69560</v>
      </c>
      <c r="O32307" s="76" t="s">
        <v>4366</v>
      </c>
      <c r="P32307" s="82">
        <v>314</v>
      </c>
      <c r="Q32307" s="82" t="s">
        <v>104474</v>
      </c>
      <c r="R32307"/>
    </row>
    <row r="32308" spans="12:18" x14ac:dyDescent="0.25">
      <c r="L32308" t="s">
        <v>37279</v>
      </c>
      <c r="M32308" t="s">
        <v>7084</v>
      </c>
      <c r="N32308" t="s">
        <v>69561</v>
      </c>
      <c r="O32308" s="76" t="s">
        <v>4356</v>
      </c>
      <c r="P32308" s="82">
        <v>260</v>
      </c>
      <c r="Q32308" s="82" t="s">
        <v>104475</v>
      </c>
      <c r="R32308"/>
    </row>
    <row r="32309" spans="12:18" x14ac:dyDescent="0.25">
      <c r="L32309" t="s">
        <v>37279</v>
      </c>
      <c r="M32309" t="s">
        <v>29031</v>
      </c>
      <c r="N32309" t="s">
        <v>69562</v>
      </c>
      <c r="O32309" s="76" t="s">
        <v>4356</v>
      </c>
      <c r="P32309" s="82">
        <v>2228</v>
      </c>
      <c r="Q32309" s="82" t="s">
        <v>104476</v>
      </c>
      <c r="R32309"/>
    </row>
    <row r="32310" spans="12:18" x14ac:dyDescent="0.25">
      <c r="L32310" t="s">
        <v>37279</v>
      </c>
      <c r="M32310" t="s">
        <v>29034</v>
      </c>
      <c r="N32310" t="s">
        <v>69563</v>
      </c>
      <c r="O32310" s="76" t="s">
        <v>4356</v>
      </c>
      <c r="P32310" s="82">
        <v>2788</v>
      </c>
      <c r="Q32310" s="82" t="s">
        <v>104477</v>
      </c>
      <c r="R32310"/>
    </row>
    <row r="32311" spans="12:18" x14ac:dyDescent="0.25">
      <c r="L32311" t="s">
        <v>37279</v>
      </c>
      <c r="M32311" t="s">
        <v>28606</v>
      </c>
      <c r="N32311" t="s">
        <v>69564</v>
      </c>
      <c r="O32311" s="76" t="s">
        <v>4374</v>
      </c>
      <c r="P32311" s="82">
        <v>8409</v>
      </c>
      <c r="Q32311" s="82" t="s">
        <v>72645</v>
      </c>
      <c r="R32311"/>
    </row>
    <row r="32312" spans="12:18" x14ac:dyDescent="0.25">
      <c r="L32312" t="s">
        <v>37279</v>
      </c>
      <c r="M32312" t="s">
        <v>29036</v>
      </c>
      <c r="N32312" t="s">
        <v>69565</v>
      </c>
      <c r="O32312" s="76" t="s">
        <v>4366</v>
      </c>
      <c r="P32312" s="82">
        <v>217</v>
      </c>
      <c r="Q32312" s="82" t="s">
        <v>104478</v>
      </c>
      <c r="R32312"/>
    </row>
    <row r="32313" spans="12:18" x14ac:dyDescent="0.25">
      <c r="L32313" t="s">
        <v>37279</v>
      </c>
      <c r="M32313" t="s">
        <v>31370</v>
      </c>
      <c r="N32313" t="s">
        <v>69566</v>
      </c>
      <c r="O32313" s="76" t="s">
        <v>4356</v>
      </c>
      <c r="P32313" s="82">
        <v>1365</v>
      </c>
      <c r="Q32313" s="82" t="s">
        <v>104479</v>
      </c>
      <c r="R32313"/>
    </row>
    <row r="32314" spans="12:18" x14ac:dyDescent="0.25">
      <c r="L32314" t="s">
        <v>37279</v>
      </c>
      <c r="M32314" t="s">
        <v>29039</v>
      </c>
      <c r="N32314" t="s">
        <v>69567</v>
      </c>
      <c r="O32314" s="76" t="s">
        <v>4356</v>
      </c>
      <c r="P32314" s="82">
        <v>2979</v>
      </c>
      <c r="Q32314" s="82" t="s">
        <v>104480</v>
      </c>
      <c r="R32314"/>
    </row>
    <row r="32315" spans="12:18" x14ac:dyDescent="0.25">
      <c r="L32315" t="s">
        <v>37279</v>
      </c>
      <c r="M32315" t="s">
        <v>28609</v>
      </c>
      <c r="N32315" t="s">
        <v>69568</v>
      </c>
      <c r="O32315" s="76" t="s">
        <v>4366</v>
      </c>
      <c r="P32315" s="82">
        <v>224</v>
      </c>
      <c r="Q32315" s="82" t="s">
        <v>104482</v>
      </c>
      <c r="R32315"/>
    </row>
    <row r="32316" spans="12:18" x14ac:dyDescent="0.25">
      <c r="L32316" t="s">
        <v>37279</v>
      </c>
      <c r="M32316" t="s">
        <v>29042</v>
      </c>
      <c r="N32316" t="s">
        <v>69569</v>
      </c>
      <c r="O32316" s="76" t="s">
        <v>4366</v>
      </c>
      <c r="P32316" s="82">
        <v>318</v>
      </c>
      <c r="Q32316" s="82" t="s">
        <v>104483</v>
      </c>
      <c r="R32316"/>
    </row>
    <row r="32317" spans="12:18" x14ac:dyDescent="0.25">
      <c r="L32317" t="s">
        <v>37279</v>
      </c>
      <c r="M32317" t="s">
        <v>31371</v>
      </c>
      <c r="N32317" t="s">
        <v>69570</v>
      </c>
      <c r="O32317" s="76" t="s">
        <v>4356</v>
      </c>
      <c r="P32317" s="82">
        <v>2429</v>
      </c>
      <c r="Q32317" s="82" t="s">
        <v>104484</v>
      </c>
      <c r="R32317"/>
    </row>
    <row r="32318" spans="12:18" x14ac:dyDescent="0.25">
      <c r="L32318" t="s">
        <v>37279</v>
      </c>
      <c r="M32318" t="s">
        <v>29047</v>
      </c>
      <c r="N32318" t="s">
        <v>69571</v>
      </c>
      <c r="O32318" s="76" t="s">
        <v>4356</v>
      </c>
      <c r="P32318" s="82">
        <v>3039</v>
      </c>
      <c r="Q32318" s="82" t="s">
        <v>104485</v>
      </c>
      <c r="R32318"/>
    </row>
    <row r="32319" spans="12:18" x14ac:dyDescent="0.25">
      <c r="L32319" t="s">
        <v>37279</v>
      </c>
      <c r="M32319" t="s">
        <v>31372</v>
      </c>
      <c r="N32319" t="s">
        <v>69572</v>
      </c>
      <c r="O32319" s="76" t="s">
        <v>4374</v>
      </c>
      <c r="P32319" s="82">
        <v>8102</v>
      </c>
      <c r="Q32319" s="82" t="s">
        <v>104486</v>
      </c>
      <c r="R32319"/>
    </row>
    <row r="32320" spans="12:18" x14ac:dyDescent="0.25">
      <c r="L32320" t="s">
        <v>37279</v>
      </c>
      <c r="M32320" t="s">
        <v>28611</v>
      </c>
      <c r="N32320" t="s">
        <v>69573</v>
      </c>
      <c r="O32320" s="76" t="s">
        <v>4356</v>
      </c>
      <c r="P32320" s="82">
        <v>2698</v>
      </c>
      <c r="Q32320" s="82" t="s">
        <v>104488</v>
      </c>
      <c r="R32320"/>
    </row>
    <row r="32321" spans="12:18" x14ac:dyDescent="0.25">
      <c r="L32321" t="s">
        <v>37279</v>
      </c>
      <c r="M32321" t="s">
        <v>31376</v>
      </c>
      <c r="N32321" t="s">
        <v>69574</v>
      </c>
      <c r="O32321" s="76" t="s">
        <v>4366</v>
      </c>
      <c r="P32321" s="82">
        <v>29</v>
      </c>
      <c r="Q32321" s="82" t="s">
        <v>104489</v>
      </c>
      <c r="R32321"/>
    </row>
    <row r="32322" spans="12:18" x14ac:dyDescent="0.25">
      <c r="L32322" t="s">
        <v>37279</v>
      </c>
      <c r="M32322" t="s">
        <v>26244</v>
      </c>
      <c r="N32322" t="s">
        <v>69575</v>
      </c>
      <c r="O32322" s="76" t="s">
        <v>4374</v>
      </c>
      <c r="P32322" s="82">
        <v>17179</v>
      </c>
      <c r="Q32322" s="82" t="s">
        <v>104490</v>
      </c>
      <c r="R32322"/>
    </row>
    <row r="32323" spans="12:18" x14ac:dyDescent="0.25">
      <c r="L32323" t="s">
        <v>37279</v>
      </c>
      <c r="M32323" t="s">
        <v>31891</v>
      </c>
      <c r="N32323" t="s">
        <v>69576</v>
      </c>
      <c r="O32323" s="76" t="s">
        <v>4356</v>
      </c>
      <c r="P32323" s="82">
        <v>1376</v>
      </c>
      <c r="Q32323" s="82" t="s">
        <v>104491</v>
      </c>
      <c r="R32323"/>
    </row>
    <row r="32324" spans="12:18" x14ac:dyDescent="0.25">
      <c r="L32324" t="s">
        <v>37279</v>
      </c>
      <c r="M32324" t="s">
        <v>31893</v>
      </c>
      <c r="N32324" t="s">
        <v>69577</v>
      </c>
      <c r="O32324" s="76" t="s">
        <v>4356</v>
      </c>
      <c r="P32324" s="82">
        <v>1947</v>
      </c>
      <c r="Q32324" s="82" t="s">
        <v>104492</v>
      </c>
      <c r="R32324"/>
    </row>
    <row r="32325" spans="12:18" x14ac:dyDescent="0.25">
      <c r="L32325" t="s">
        <v>37279</v>
      </c>
      <c r="M32325" t="s">
        <v>31380</v>
      </c>
      <c r="N32325" t="s">
        <v>69578</v>
      </c>
      <c r="O32325" s="76" t="s">
        <v>4356</v>
      </c>
      <c r="P32325" s="82">
        <v>1909</v>
      </c>
      <c r="Q32325" s="82" t="s">
        <v>104494</v>
      </c>
      <c r="R32325"/>
    </row>
    <row r="32326" spans="12:18" x14ac:dyDescent="0.25">
      <c r="L32326" t="s">
        <v>37279</v>
      </c>
      <c r="M32326" t="s">
        <v>26245</v>
      </c>
      <c r="N32326" t="s">
        <v>69579</v>
      </c>
      <c r="O32326" s="76" t="s">
        <v>4374</v>
      </c>
      <c r="P32326" s="82">
        <v>3206</v>
      </c>
      <c r="Q32326" s="82" t="s">
        <v>72645</v>
      </c>
      <c r="R32326"/>
    </row>
    <row r="32327" spans="12:18" x14ac:dyDescent="0.25">
      <c r="L32327" t="s">
        <v>37279</v>
      </c>
      <c r="M32327" t="s">
        <v>31895</v>
      </c>
      <c r="N32327" t="s">
        <v>69580</v>
      </c>
      <c r="O32327" s="76" t="s">
        <v>4374</v>
      </c>
      <c r="P32327" s="82">
        <v>1906</v>
      </c>
      <c r="Q32327" s="82" t="s">
        <v>104495</v>
      </c>
      <c r="R32327"/>
    </row>
    <row r="32328" spans="12:18" x14ac:dyDescent="0.25">
      <c r="L32328" t="s">
        <v>37279</v>
      </c>
      <c r="M32328" t="s">
        <v>31381</v>
      </c>
      <c r="N32328" t="s">
        <v>69581</v>
      </c>
      <c r="O32328" s="76" t="s">
        <v>4356</v>
      </c>
      <c r="P32328" s="82">
        <v>3447</v>
      </c>
      <c r="Q32328" s="82" t="s">
        <v>104497</v>
      </c>
      <c r="R32328"/>
    </row>
    <row r="32329" spans="12:18" x14ac:dyDescent="0.25">
      <c r="L32329" t="s">
        <v>37279</v>
      </c>
      <c r="M32329" t="s">
        <v>31897</v>
      </c>
      <c r="N32329" t="s">
        <v>69582</v>
      </c>
      <c r="O32329" s="76" t="s">
        <v>4356</v>
      </c>
      <c r="P32329" s="82">
        <v>3448</v>
      </c>
      <c r="Q32329" s="82" t="s">
        <v>104498</v>
      </c>
      <c r="R32329"/>
    </row>
    <row r="32330" spans="12:18" x14ac:dyDescent="0.25">
      <c r="L32330" t="s">
        <v>37279</v>
      </c>
      <c r="M32330" t="s">
        <v>28614</v>
      </c>
      <c r="N32330" t="s">
        <v>69583</v>
      </c>
      <c r="O32330" s="76" t="s">
        <v>4374</v>
      </c>
      <c r="P32330" s="82">
        <v>9700</v>
      </c>
      <c r="Q32330" s="82" t="s">
        <v>72645</v>
      </c>
      <c r="R32330"/>
    </row>
    <row r="32331" spans="12:18" x14ac:dyDescent="0.25">
      <c r="L32331" t="s">
        <v>37279</v>
      </c>
      <c r="M32331" t="s">
        <v>31383</v>
      </c>
      <c r="N32331" t="s">
        <v>69584</v>
      </c>
      <c r="O32331" s="76" t="s">
        <v>4374</v>
      </c>
      <c r="P32331" s="82">
        <v>7385</v>
      </c>
      <c r="Q32331" s="82" t="s">
        <v>104500</v>
      </c>
      <c r="R32331"/>
    </row>
    <row r="32332" spans="12:18" x14ac:dyDescent="0.25">
      <c r="L32332" t="s">
        <v>37279</v>
      </c>
      <c r="M32332" t="s">
        <v>8264</v>
      </c>
      <c r="N32332" t="s">
        <v>69585</v>
      </c>
      <c r="O32332" s="76" t="s">
        <v>4366</v>
      </c>
      <c r="P32332" s="82">
        <v>473</v>
      </c>
      <c r="Q32332" s="82" t="s">
        <v>104502</v>
      </c>
      <c r="R32332"/>
    </row>
    <row r="32333" spans="12:18" x14ac:dyDescent="0.25">
      <c r="L32333" t="s">
        <v>37279</v>
      </c>
      <c r="M32333" t="s">
        <v>28621</v>
      </c>
      <c r="N32333" t="s">
        <v>69586</v>
      </c>
      <c r="O32333" s="76" t="s">
        <v>4366</v>
      </c>
      <c r="P32333" s="82">
        <v>145</v>
      </c>
      <c r="Q32333" s="82" t="s">
        <v>104503</v>
      </c>
      <c r="R32333"/>
    </row>
    <row r="32334" spans="12:18" x14ac:dyDescent="0.25">
      <c r="L32334" t="s">
        <v>37279</v>
      </c>
      <c r="M32334" t="s">
        <v>9575</v>
      </c>
      <c r="N32334" t="s">
        <v>69587</v>
      </c>
      <c r="O32334" s="76" t="s">
        <v>4366</v>
      </c>
      <c r="P32334" s="82">
        <v>83</v>
      </c>
      <c r="Q32334" s="82" t="s">
        <v>104504</v>
      </c>
      <c r="R32334"/>
    </row>
    <row r="32335" spans="12:18" x14ac:dyDescent="0.25">
      <c r="L32335" t="s">
        <v>37279</v>
      </c>
      <c r="M32335" t="s">
        <v>26247</v>
      </c>
      <c r="N32335" t="s">
        <v>69588</v>
      </c>
      <c r="O32335" s="76" t="s">
        <v>4356</v>
      </c>
      <c r="P32335" s="82">
        <v>692</v>
      </c>
      <c r="Q32335" s="82" t="s">
        <v>104505</v>
      </c>
      <c r="R32335"/>
    </row>
    <row r="32336" spans="12:18" x14ac:dyDescent="0.25">
      <c r="L32336" t="s">
        <v>37279</v>
      </c>
      <c r="M32336" t="s">
        <v>29056</v>
      </c>
      <c r="N32336" t="s">
        <v>69589</v>
      </c>
      <c r="O32336" s="76" t="s">
        <v>4374</v>
      </c>
      <c r="P32336" s="82">
        <v>11736</v>
      </c>
      <c r="Q32336" s="82" t="s">
        <v>104506</v>
      </c>
      <c r="R32336"/>
    </row>
    <row r="32337" spans="12:18" x14ac:dyDescent="0.25">
      <c r="L32337" t="s">
        <v>37279</v>
      </c>
      <c r="M32337" t="s">
        <v>31899</v>
      </c>
      <c r="N32337" t="s">
        <v>69590</v>
      </c>
      <c r="O32337" s="76" t="s">
        <v>4356</v>
      </c>
      <c r="P32337" s="82">
        <v>1908</v>
      </c>
      <c r="Q32337" s="82" t="s">
        <v>104507</v>
      </c>
      <c r="R32337"/>
    </row>
    <row r="32338" spans="12:18" x14ac:dyDescent="0.25">
      <c r="L32338" t="s">
        <v>37279</v>
      </c>
      <c r="M32338" t="s">
        <v>29059</v>
      </c>
      <c r="N32338" t="s">
        <v>69591</v>
      </c>
      <c r="O32338" s="76" t="s">
        <v>4366</v>
      </c>
      <c r="P32338" s="82">
        <v>364</v>
      </c>
      <c r="Q32338" s="82" t="s">
        <v>104508</v>
      </c>
      <c r="R32338"/>
    </row>
    <row r="32339" spans="12:18" x14ac:dyDescent="0.25">
      <c r="L32339" t="s">
        <v>37279</v>
      </c>
      <c r="M32339" t="s">
        <v>31901</v>
      </c>
      <c r="N32339" t="s">
        <v>69592</v>
      </c>
      <c r="O32339" s="76" t="s">
        <v>4356</v>
      </c>
      <c r="P32339" s="82">
        <v>903</v>
      </c>
      <c r="Q32339" s="82" t="s">
        <v>104509</v>
      </c>
      <c r="R32339"/>
    </row>
    <row r="32340" spans="12:18" x14ac:dyDescent="0.25">
      <c r="L32340" t="s">
        <v>37279</v>
      </c>
      <c r="M32340" t="s">
        <v>26248</v>
      </c>
      <c r="N32340" t="s">
        <v>69593</v>
      </c>
      <c r="O32340" s="76" t="s">
        <v>4356</v>
      </c>
      <c r="P32340" s="82">
        <v>2163</v>
      </c>
      <c r="Q32340" s="82" t="s">
        <v>104510</v>
      </c>
      <c r="R32340"/>
    </row>
    <row r="32341" spans="12:18" x14ac:dyDescent="0.25">
      <c r="L32341" t="s">
        <v>37279</v>
      </c>
      <c r="M32341" t="s">
        <v>29061</v>
      </c>
      <c r="N32341" t="s">
        <v>69594</v>
      </c>
      <c r="O32341" s="76" t="s">
        <v>4374</v>
      </c>
      <c r="P32341" s="82">
        <v>11425</v>
      </c>
      <c r="Q32341" s="82" t="s">
        <v>72645</v>
      </c>
      <c r="R32341"/>
    </row>
    <row r="32342" spans="12:18" x14ac:dyDescent="0.25">
      <c r="L32342" t="s">
        <v>37279</v>
      </c>
      <c r="M32342" t="s">
        <v>29064</v>
      </c>
      <c r="N32342" t="s">
        <v>69595</v>
      </c>
      <c r="O32342" s="76" t="s">
        <v>4374</v>
      </c>
      <c r="P32342" s="82">
        <v>39340</v>
      </c>
      <c r="Q32342" s="82" t="s">
        <v>72645</v>
      </c>
      <c r="R32342"/>
    </row>
    <row r="32343" spans="12:18" x14ac:dyDescent="0.25">
      <c r="L32343" t="s">
        <v>37279</v>
      </c>
      <c r="M32343" t="s">
        <v>31387</v>
      </c>
      <c r="N32343" t="s">
        <v>69596</v>
      </c>
      <c r="O32343" s="76" t="s">
        <v>4356</v>
      </c>
      <c r="P32343" s="82">
        <v>1123</v>
      </c>
      <c r="Q32343" s="82" t="s">
        <v>104512</v>
      </c>
      <c r="R32343"/>
    </row>
    <row r="32344" spans="12:18" x14ac:dyDescent="0.25">
      <c r="L32344" t="s">
        <v>37279</v>
      </c>
      <c r="M32344" t="s">
        <v>10618</v>
      </c>
      <c r="N32344" t="s">
        <v>69597</v>
      </c>
      <c r="O32344" s="76" t="s">
        <v>4356</v>
      </c>
      <c r="P32344" s="82">
        <v>356</v>
      </c>
      <c r="Q32344" s="82" t="s">
        <v>104513</v>
      </c>
      <c r="R32344"/>
    </row>
    <row r="32345" spans="12:18" x14ac:dyDescent="0.25">
      <c r="L32345" t="s">
        <v>37279</v>
      </c>
      <c r="M32345" t="s">
        <v>29067</v>
      </c>
      <c r="N32345" t="s">
        <v>69598</v>
      </c>
      <c r="O32345" s="76" t="s">
        <v>4374</v>
      </c>
      <c r="P32345" s="82">
        <v>2405</v>
      </c>
      <c r="Q32345" s="82" t="s">
        <v>72645</v>
      </c>
      <c r="R32345"/>
    </row>
    <row r="32346" spans="12:18" x14ac:dyDescent="0.25">
      <c r="L32346" t="s">
        <v>37279</v>
      </c>
      <c r="M32346" t="s">
        <v>26249</v>
      </c>
      <c r="N32346" t="s">
        <v>69599</v>
      </c>
      <c r="O32346" s="76" t="s">
        <v>4374</v>
      </c>
      <c r="P32346" s="82">
        <v>5792</v>
      </c>
      <c r="Q32346" s="82" t="s">
        <v>104514</v>
      </c>
      <c r="R32346"/>
    </row>
    <row r="32347" spans="12:18" x14ac:dyDescent="0.25">
      <c r="L32347" t="s">
        <v>37279</v>
      </c>
      <c r="M32347" t="s">
        <v>31389</v>
      </c>
      <c r="N32347" t="s">
        <v>69600</v>
      </c>
      <c r="O32347" s="76" t="s">
        <v>4356</v>
      </c>
      <c r="P32347" s="82">
        <v>2605</v>
      </c>
      <c r="Q32347" s="82" t="s">
        <v>104515</v>
      </c>
      <c r="R32347"/>
    </row>
    <row r="32348" spans="12:18" x14ac:dyDescent="0.25">
      <c r="L32348" t="s">
        <v>37279</v>
      </c>
      <c r="M32348" t="s">
        <v>29069</v>
      </c>
      <c r="N32348" t="s">
        <v>69601</v>
      </c>
      <c r="O32348" s="76" t="s">
        <v>4356</v>
      </c>
      <c r="P32348" s="82">
        <v>3533</v>
      </c>
      <c r="Q32348" s="82" t="s">
        <v>104516</v>
      </c>
      <c r="R32348"/>
    </row>
    <row r="32349" spans="12:18" x14ac:dyDescent="0.25">
      <c r="L32349" t="s">
        <v>37279</v>
      </c>
      <c r="M32349" t="s">
        <v>31390</v>
      </c>
      <c r="N32349" t="s">
        <v>69602</v>
      </c>
      <c r="O32349" s="76" t="s">
        <v>4356</v>
      </c>
      <c r="P32349" s="82">
        <v>4294</v>
      </c>
      <c r="Q32349" s="82" t="s">
        <v>104517</v>
      </c>
      <c r="R32349"/>
    </row>
    <row r="32350" spans="12:18" x14ac:dyDescent="0.25">
      <c r="L32350" t="s">
        <v>37279</v>
      </c>
      <c r="M32350" t="s">
        <v>31904</v>
      </c>
      <c r="N32350" t="s">
        <v>69603</v>
      </c>
      <c r="O32350" s="76" t="s">
        <v>4374</v>
      </c>
      <c r="P32350" s="82">
        <v>2990</v>
      </c>
      <c r="Q32350" s="82" t="s">
        <v>72645</v>
      </c>
      <c r="R32350"/>
    </row>
    <row r="32351" spans="12:18" x14ac:dyDescent="0.25">
      <c r="L32351" t="s">
        <v>37279</v>
      </c>
      <c r="M32351" t="s">
        <v>28627</v>
      </c>
      <c r="N32351" t="s">
        <v>69604</v>
      </c>
      <c r="O32351" s="76" t="s">
        <v>4366</v>
      </c>
      <c r="P32351" s="82">
        <v>459</v>
      </c>
      <c r="Q32351" s="82" t="s">
        <v>104518</v>
      </c>
      <c r="R32351"/>
    </row>
    <row r="32352" spans="12:18" x14ac:dyDescent="0.25">
      <c r="L32352" t="s">
        <v>37279</v>
      </c>
      <c r="M32352" t="s">
        <v>26250</v>
      </c>
      <c r="N32352" t="s">
        <v>69605</v>
      </c>
      <c r="O32352" s="76" t="s">
        <v>4450</v>
      </c>
      <c r="P32352" s="82">
        <v>52672</v>
      </c>
      <c r="Q32352" s="82" t="s">
        <v>72645</v>
      </c>
      <c r="R32352"/>
    </row>
    <row r="32353" spans="12:18" x14ac:dyDescent="0.25">
      <c r="L32353" t="s">
        <v>37279</v>
      </c>
      <c r="M32353" t="s">
        <v>28632</v>
      </c>
      <c r="N32353" t="s">
        <v>69606</v>
      </c>
      <c r="O32353" s="76" t="s">
        <v>4374</v>
      </c>
      <c r="P32353" s="82">
        <v>5330</v>
      </c>
      <c r="Q32353" s="82" t="s">
        <v>72645</v>
      </c>
      <c r="R32353"/>
    </row>
    <row r="32354" spans="12:18" x14ac:dyDescent="0.25">
      <c r="L32354" t="s">
        <v>37279</v>
      </c>
      <c r="M32354" t="s">
        <v>28635</v>
      </c>
      <c r="N32354" t="s">
        <v>69607</v>
      </c>
      <c r="O32354" s="76" t="s">
        <v>4356</v>
      </c>
      <c r="P32354" s="82">
        <v>2560</v>
      </c>
      <c r="Q32354" s="82" t="s">
        <v>104520</v>
      </c>
      <c r="R32354"/>
    </row>
    <row r="32355" spans="12:18" x14ac:dyDescent="0.25">
      <c r="L32355" t="s">
        <v>37279</v>
      </c>
      <c r="M32355" t="s">
        <v>26251</v>
      </c>
      <c r="N32355" t="s">
        <v>69608</v>
      </c>
      <c r="O32355" s="76" t="s">
        <v>4356</v>
      </c>
      <c r="P32355" s="82">
        <v>1799</v>
      </c>
      <c r="Q32355" s="82" t="s">
        <v>104521</v>
      </c>
      <c r="R32355"/>
    </row>
    <row r="32356" spans="12:18" x14ac:dyDescent="0.25">
      <c r="L32356" t="s">
        <v>37279</v>
      </c>
      <c r="M32356" t="s">
        <v>29070</v>
      </c>
      <c r="N32356" t="s">
        <v>69609</v>
      </c>
      <c r="O32356" s="76" t="s">
        <v>4356</v>
      </c>
      <c r="P32356" s="82">
        <v>4318</v>
      </c>
      <c r="Q32356" s="82" t="s">
        <v>104522</v>
      </c>
      <c r="R32356"/>
    </row>
    <row r="32357" spans="12:18" x14ac:dyDescent="0.25">
      <c r="L32357" t="s">
        <v>37279</v>
      </c>
      <c r="M32357" t="s">
        <v>31393</v>
      </c>
      <c r="N32357" t="s">
        <v>69610</v>
      </c>
      <c r="O32357" s="76" t="s">
        <v>4356</v>
      </c>
      <c r="P32357" s="82">
        <v>4541</v>
      </c>
      <c r="Q32357" s="82" t="s">
        <v>104523</v>
      </c>
      <c r="R32357"/>
    </row>
    <row r="32358" spans="12:18" x14ac:dyDescent="0.25">
      <c r="L32358" t="s">
        <v>37279</v>
      </c>
      <c r="M32358" t="s">
        <v>26252</v>
      </c>
      <c r="N32358" t="s">
        <v>69611</v>
      </c>
      <c r="O32358" s="76" t="s">
        <v>4374</v>
      </c>
      <c r="P32358" s="82">
        <v>55588</v>
      </c>
      <c r="Q32358" s="82" t="s">
        <v>72645</v>
      </c>
      <c r="R32358"/>
    </row>
    <row r="32359" spans="12:18" x14ac:dyDescent="0.25">
      <c r="L32359" t="s">
        <v>37279</v>
      </c>
      <c r="M32359" t="s">
        <v>17496</v>
      </c>
      <c r="N32359" t="s">
        <v>69612</v>
      </c>
      <c r="O32359" s="76" t="s">
        <v>4356</v>
      </c>
      <c r="P32359" s="82">
        <v>205</v>
      </c>
      <c r="Q32359" s="82" t="s">
        <v>104481</v>
      </c>
      <c r="R32359"/>
    </row>
    <row r="32360" spans="12:18" x14ac:dyDescent="0.25">
      <c r="L32360" t="s">
        <v>37279</v>
      </c>
      <c r="M32360" t="s">
        <v>31378</v>
      </c>
      <c r="N32360" t="s">
        <v>69613</v>
      </c>
      <c r="O32360" s="76" t="s">
        <v>4356</v>
      </c>
      <c r="P32360" s="82">
        <v>5550</v>
      </c>
      <c r="Q32360" s="82" t="s">
        <v>104493</v>
      </c>
      <c r="R32360"/>
    </row>
    <row r="32361" spans="12:18" x14ac:dyDescent="0.25">
      <c r="L32361" t="s">
        <v>37279</v>
      </c>
      <c r="M32361" t="s">
        <v>7633</v>
      </c>
      <c r="N32361" t="s">
        <v>69614</v>
      </c>
      <c r="O32361" s="76" t="s">
        <v>4374</v>
      </c>
      <c r="P32361" s="82">
        <v>1477</v>
      </c>
      <c r="Q32361" s="82" t="s">
        <v>104501</v>
      </c>
      <c r="R32361"/>
    </row>
    <row r="32362" spans="12:18" x14ac:dyDescent="0.25">
      <c r="L32362" t="s">
        <v>37279</v>
      </c>
      <c r="M32362" t="s">
        <v>28623</v>
      </c>
      <c r="N32362" t="s">
        <v>69615</v>
      </c>
      <c r="O32362" s="76" t="s">
        <v>4374</v>
      </c>
      <c r="P32362" s="82">
        <v>18288</v>
      </c>
      <c r="Q32362" s="82" t="s">
        <v>72645</v>
      </c>
      <c r="R32362"/>
    </row>
    <row r="32363" spans="12:18" x14ac:dyDescent="0.25">
      <c r="L32363" t="s">
        <v>37279</v>
      </c>
      <c r="M32363" t="s">
        <v>31903</v>
      </c>
      <c r="N32363" t="s">
        <v>69616</v>
      </c>
      <c r="O32363" s="76" t="s">
        <v>4356</v>
      </c>
      <c r="P32363" s="82">
        <v>3780</v>
      </c>
      <c r="Q32363" s="82" t="s">
        <v>104511</v>
      </c>
      <c r="R32363"/>
    </row>
    <row r="32364" spans="12:18" x14ac:dyDescent="0.25">
      <c r="L32364" t="s">
        <v>37279</v>
      </c>
      <c r="M32364" t="s">
        <v>28626</v>
      </c>
      <c r="N32364" t="s">
        <v>69617</v>
      </c>
      <c r="O32364" s="76" t="s">
        <v>4374</v>
      </c>
      <c r="P32364" s="82">
        <v>9083</v>
      </c>
      <c r="Q32364" s="82" t="s">
        <v>72645</v>
      </c>
      <c r="R32364"/>
    </row>
    <row r="32365" spans="12:18" x14ac:dyDescent="0.25">
      <c r="L32365" t="s">
        <v>37279</v>
      </c>
      <c r="M32365" t="s">
        <v>11484</v>
      </c>
      <c r="N32365" t="s">
        <v>69618</v>
      </c>
      <c r="O32365" s="76" t="s">
        <v>4450</v>
      </c>
      <c r="P32365" s="82">
        <v>25126</v>
      </c>
      <c r="Q32365" s="82" t="s">
        <v>72645</v>
      </c>
      <c r="R32365"/>
    </row>
    <row r="32366" spans="12:18" x14ac:dyDescent="0.25">
      <c r="L32366" t="s">
        <v>37279</v>
      </c>
      <c r="M32366" t="s">
        <v>31392</v>
      </c>
      <c r="N32366" t="s">
        <v>69619</v>
      </c>
      <c r="O32366" s="76" t="s">
        <v>4356</v>
      </c>
      <c r="P32366" s="82">
        <v>1887</v>
      </c>
      <c r="Q32366" s="82" t="s">
        <v>104519</v>
      </c>
      <c r="R32366"/>
    </row>
    <row r="32367" spans="12:18" x14ac:dyDescent="0.25">
      <c r="L32367" t="s">
        <v>37279</v>
      </c>
      <c r="M32367" t="s">
        <v>29073</v>
      </c>
      <c r="N32367" t="s">
        <v>69620</v>
      </c>
      <c r="O32367" s="76" t="s">
        <v>4374</v>
      </c>
      <c r="P32367" s="82">
        <v>10297</v>
      </c>
      <c r="Q32367" s="82" t="s">
        <v>104525</v>
      </c>
      <c r="R32367"/>
    </row>
    <row r="32368" spans="12:18" x14ac:dyDescent="0.25">
      <c r="L32368" t="s">
        <v>37279</v>
      </c>
      <c r="M32368" t="s">
        <v>28645</v>
      </c>
      <c r="N32368" t="s">
        <v>69621</v>
      </c>
      <c r="O32368" s="76" t="s">
        <v>4366</v>
      </c>
      <c r="P32368" s="82">
        <v>211</v>
      </c>
      <c r="Q32368" s="82" t="s">
        <v>104528</v>
      </c>
      <c r="R32368"/>
    </row>
    <row r="32369" spans="12:18" x14ac:dyDescent="0.25">
      <c r="L32369" t="s">
        <v>37279</v>
      </c>
      <c r="M32369" t="s">
        <v>31400</v>
      </c>
      <c r="N32369" t="s">
        <v>69622</v>
      </c>
      <c r="O32369" s="76" t="s">
        <v>4356</v>
      </c>
      <c r="P32369" s="82">
        <v>1432</v>
      </c>
      <c r="Q32369" s="82" t="s">
        <v>104533</v>
      </c>
      <c r="R32369"/>
    </row>
    <row r="32370" spans="12:18" x14ac:dyDescent="0.25">
      <c r="L32370" t="s">
        <v>37279</v>
      </c>
      <c r="M32370" t="s">
        <v>28653</v>
      </c>
      <c r="N32370" t="s">
        <v>69623</v>
      </c>
      <c r="O32370" s="76" t="s">
        <v>4374</v>
      </c>
      <c r="P32370" s="82">
        <v>2845</v>
      </c>
      <c r="Q32370" s="82" t="s">
        <v>104538</v>
      </c>
      <c r="R32370"/>
    </row>
    <row r="32371" spans="12:18" x14ac:dyDescent="0.25">
      <c r="L32371" t="s">
        <v>37279</v>
      </c>
      <c r="M32371" t="s">
        <v>31413</v>
      </c>
      <c r="N32371" t="s">
        <v>69624</v>
      </c>
      <c r="O32371" s="76" t="s">
        <v>4356</v>
      </c>
      <c r="P32371" s="82">
        <v>267</v>
      </c>
      <c r="Q32371" s="82" t="s">
        <v>104557</v>
      </c>
      <c r="R32371"/>
    </row>
    <row r="32372" spans="12:18" x14ac:dyDescent="0.25">
      <c r="L32372" t="s">
        <v>37279</v>
      </c>
      <c r="M32372" t="s">
        <v>28663</v>
      </c>
      <c r="N32372" t="s">
        <v>69625</v>
      </c>
      <c r="O32372" s="76" t="s">
        <v>4356</v>
      </c>
      <c r="P32372" s="82">
        <v>2455</v>
      </c>
      <c r="Q32372" s="82" t="s">
        <v>104556</v>
      </c>
      <c r="R32372"/>
    </row>
    <row r="32373" spans="12:18" x14ac:dyDescent="0.25">
      <c r="L32373" t="s">
        <v>37279</v>
      </c>
      <c r="M32373" t="s">
        <v>28677</v>
      </c>
      <c r="N32373" t="s">
        <v>69626</v>
      </c>
      <c r="O32373" s="76" t="s">
        <v>4450</v>
      </c>
      <c r="P32373" s="82">
        <v>63936</v>
      </c>
      <c r="Q32373" s="82" t="s">
        <v>72645</v>
      </c>
      <c r="R32373"/>
    </row>
    <row r="32374" spans="12:18" x14ac:dyDescent="0.25">
      <c r="L32374" t="s">
        <v>37279</v>
      </c>
      <c r="M32374" t="s">
        <v>28688</v>
      </c>
      <c r="N32374" t="s">
        <v>69627</v>
      </c>
      <c r="O32374" s="76" t="s">
        <v>4450</v>
      </c>
      <c r="P32374" s="82">
        <v>23884</v>
      </c>
      <c r="Q32374" s="82" t="s">
        <v>72645</v>
      </c>
      <c r="R32374"/>
    </row>
    <row r="32375" spans="12:18" x14ac:dyDescent="0.25">
      <c r="L32375" t="s">
        <v>37279</v>
      </c>
      <c r="M32375" t="s">
        <v>31931</v>
      </c>
      <c r="N32375" t="s">
        <v>69628</v>
      </c>
      <c r="O32375" s="76" t="s">
        <v>4356</v>
      </c>
      <c r="P32375" s="82">
        <v>1601</v>
      </c>
      <c r="Q32375" s="82" t="s">
        <v>104582</v>
      </c>
      <c r="R32375"/>
    </row>
    <row r="32376" spans="12:18" x14ac:dyDescent="0.25">
      <c r="L32376" t="s">
        <v>37279</v>
      </c>
      <c r="M32376" t="s">
        <v>29045</v>
      </c>
      <c r="N32376" t="s">
        <v>69629</v>
      </c>
      <c r="O32376" s="76" t="s">
        <v>4374</v>
      </c>
      <c r="P32376" s="82">
        <v>9736</v>
      </c>
      <c r="Q32376" s="82" t="s">
        <v>72645</v>
      </c>
      <c r="R32376"/>
    </row>
    <row r="32377" spans="12:18" x14ac:dyDescent="0.25">
      <c r="L32377" t="s">
        <v>37279</v>
      </c>
      <c r="M32377" t="s">
        <v>31374</v>
      </c>
      <c r="N32377" t="s">
        <v>69630</v>
      </c>
      <c r="O32377" s="76" t="s">
        <v>4366</v>
      </c>
      <c r="P32377" s="82">
        <v>35</v>
      </c>
      <c r="Q32377" s="82" t="s">
        <v>104487</v>
      </c>
      <c r="R32377"/>
    </row>
    <row r="32378" spans="12:18" x14ac:dyDescent="0.25">
      <c r="L32378" t="s">
        <v>37279</v>
      </c>
      <c r="M32378" t="s">
        <v>29049</v>
      </c>
      <c r="N32378" t="s">
        <v>69631</v>
      </c>
      <c r="O32378" s="76" t="s">
        <v>4374</v>
      </c>
      <c r="P32378" s="82">
        <v>4300</v>
      </c>
      <c r="Q32378" s="82" t="s">
        <v>104496</v>
      </c>
      <c r="R32378"/>
    </row>
    <row r="32379" spans="12:18" x14ac:dyDescent="0.25">
      <c r="L32379" t="s">
        <v>37279</v>
      </c>
      <c r="M32379" t="s">
        <v>26246</v>
      </c>
      <c r="N32379" t="s">
        <v>69632</v>
      </c>
      <c r="O32379" s="76" t="s">
        <v>4356</v>
      </c>
      <c r="P32379" s="82">
        <v>3886</v>
      </c>
      <c r="Q32379" s="82" t="s">
        <v>104499</v>
      </c>
      <c r="R32379"/>
    </row>
    <row r="32380" spans="12:18" x14ac:dyDescent="0.25">
      <c r="L32380" t="s">
        <v>37279</v>
      </c>
      <c r="M32380" t="s">
        <v>26253</v>
      </c>
      <c r="N32380" t="s">
        <v>69633</v>
      </c>
      <c r="O32380" s="76" t="s">
        <v>4374</v>
      </c>
      <c r="P32380" s="82">
        <v>5985</v>
      </c>
      <c r="Q32380" s="82" t="s">
        <v>104524</v>
      </c>
      <c r="R32380"/>
    </row>
    <row r="32381" spans="12:18" x14ac:dyDescent="0.25">
      <c r="L32381" t="s">
        <v>37279</v>
      </c>
      <c r="M32381" t="s">
        <v>31394</v>
      </c>
      <c r="N32381" t="s">
        <v>69634</v>
      </c>
      <c r="O32381" s="76" t="s">
        <v>4374</v>
      </c>
      <c r="P32381" s="82">
        <v>11067</v>
      </c>
      <c r="Q32381" s="82" t="s">
        <v>104527</v>
      </c>
      <c r="R32381"/>
    </row>
    <row r="32382" spans="12:18" x14ac:dyDescent="0.25">
      <c r="L32382" t="s">
        <v>37279</v>
      </c>
      <c r="M32382" t="s">
        <v>29081</v>
      </c>
      <c r="N32382" t="s">
        <v>69635</v>
      </c>
      <c r="O32382" s="76" t="s">
        <v>4374</v>
      </c>
      <c r="P32382" s="82">
        <v>9134</v>
      </c>
      <c r="Q32382" s="82" t="s">
        <v>104539</v>
      </c>
      <c r="R32382"/>
    </row>
    <row r="32383" spans="12:18" x14ac:dyDescent="0.25">
      <c r="L32383" t="s">
        <v>37279</v>
      </c>
      <c r="M32383" t="s">
        <v>31406</v>
      </c>
      <c r="N32383" t="s">
        <v>69636</v>
      </c>
      <c r="O32383" s="76" t="s">
        <v>4356</v>
      </c>
      <c r="P32383" s="82">
        <v>2827</v>
      </c>
      <c r="Q32383" s="82" t="s">
        <v>104545</v>
      </c>
      <c r="R32383"/>
    </row>
    <row r="32384" spans="12:18" x14ac:dyDescent="0.25">
      <c r="L32384" t="s">
        <v>37279</v>
      </c>
      <c r="M32384" t="s">
        <v>31408</v>
      </c>
      <c r="N32384" t="s">
        <v>69637</v>
      </c>
      <c r="O32384" s="76" t="s">
        <v>4450</v>
      </c>
      <c r="P32384" s="82">
        <v>10249</v>
      </c>
      <c r="Q32384" s="82" t="s">
        <v>72645</v>
      </c>
      <c r="R32384"/>
    </row>
    <row r="32385" spans="12:18" x14ac:dyDescent="0.25">
      <c r="L32385" t="s">
        <v>37279</v>
      </c>
      <c r="M32385" t="s">
        <v>28659</v>
      </c>
      <c r="N32385" t="s">
        <v>69638</v>
      </c>
      <c r="O32385" s="76" t="s">
        <v>4374</v>
      </c>
      <c r="P32385" s="82">
        <v>3865</v>
      </c>
      <c r="Q32385" s="82" t="s">
        <v>72645</v>
      </c>
      <c r="R32385"/>
    </row>
    <row r="32386" spans="12:18" x14ac:dyDescent="0.25">
      <c r="L32386" t="s">
        <v>37279</v>
      </c>
      <c r="M32386" t="s">
        <v>29110</v>
      </c>
      <c r="N32386" t="s">
        <v>69639</v>
      </c>
      <c r="O32386" s="76" t="s">
        <v>4356</v>
      </c>
      <c r="P32386" s="82">
        <v>2462</v>
      </c>
      <c r="Q32386" s="82" t="s">
        <v>104574</v>
      </c>
      <c r="R32386"/>
    </row>
    <row r="32387" spans="12:18" x14ac:dyDescent="0.25">
      <c r="L32387" t="s">
        <v>37279</v>
      </c>
      <c r="M32387" t="s">
        <v>14340</v>
      </c>
      <c r="N32387" t="s">
        <v>69640</v>
      </c>
      <c r="O32387" s="76" t="s">
        <v>4356</v>
      </c>
      <c r="P32387" s="82">
        <v>4295</v>
      </c>
      <c r="Q32387" s="82" t="s">
        <v>104580</v>
      </c>
      <c r="R32387"/>
    </row>
    <row r="32388" spans="12:18" x14ac:dyDescent="0.25">
      <c r="L32388" t="s">
        <v>37279</v>
      </c>
      <c r="M32388" t="s">
        <v>26243</v>
      </c>
      <c r="N32388" t="s">
        <v>69641</v>
      </c>
      <c r="O32388" s="76" t="s">
        <v>4356</v>
      </c>
      <c r="P32388" s="82">
        <v>2750</v>
      </c>
      <c r="Q32388" s="82" t="s">
        <v>104470</v>
      </c>
      <c r="R32388"/>
    </row>
    <row r="32389" spans="12:18" x14ac:dyDescent="0.25">
      <c r="L32389" t="s">
        <v>37279</v>
      </c>
      <c r="M32389" t="s">
        <v>25585</v>
      </c>
      <c r="N32389" t="s">
        <v>69642</v>
      </c>
      <c r="O32389" s="76" t="s">
        <v>4374</v>
      </c>
      <c r="P32389" s="82">
        <v>7064</v>
      </c>
      <c r="Q32389" s="82" t="s">
        <v>104473</v>
      </c>
      <c r="R32389"/>
    </row>
    <row r="32390" spans="12:18" x14ac:dyDescent="0.25">
      <c r="L32390" t="s">
        <v>37279</v>
      </c>
      <c r="M32390" t="s">
        <v>29076</v>
      </c>
      <c r="N32390" t="s">
        <v>69643</v>
      </c>
      <c r="O32390" s="76" t="s">
        <v>4356</v>
      </c>
      <c r="P32390" s="82">
        <v>644</v>
      </c>
      <c r="Q32390" s="82" t="s">
        <v>104529</v>
      </c>
      <c r="R32390"/>
    </row>
    <row r="32391" spans="12:18" x14ac:dyDescent="0.25">
      <c r="L32391" t="s">
        <v>37279</v>
      </c>
      <c r="M32391" t="s">
        <v>28672</v>
      </c>
      <c r="N32391" t="s">
        <v>69644</v>
      </c>
      <c r="O32391" s="76" t="s">
        <v>4366</v>
      </c>
      <c r="P32391" s="82">
        <v>245</v>
      </c>
      <c r="Q32391" s="82" t="s">
        <v>104566</v>
      </c>
      <c r="R32391"/>
    </row>
    <row r="32392" spans="12:18" x14ac:dyDescent="0.25">
      <c r="L32392" t="s">
        <v>37279</v>
      </c>
      <c r="M32392" t="s">
        <v>28642</v>
      </c>
      <c r="N32392" t="s">
        <v>69645</v>
      </c>
      <c r="O32392" s="76" t="s">
        <v>4356</v>
      </c>
      <c r="P32392" s="82">
        <v>8990</v>
      </c>
      <c r="Q32392" s="82" t="s">
        <v>104526</v>
      </c>
      <c r="R32392"/>
    </row>
    <row r="32393" spans="12:18" x14ac:dyDescent="0.25">
      <c r="L32393" t="s">
        <v>37279</v>
      </c>
      <c r="M32393" t="s">
        <v>31396</v>
      </c>
      <c r="N32393" t="s">
        <v>69646</v>
      </c>
      <c r="O32393" s="76" t="s">
        <v>4356</v>
      </c>
      <c r="P32393" s="82">
        <v>889</v>
      </c>
      <c r="Q32393" s="82" t="s">
        <v>104530</v>
      </c>
      <c r="R32393"/>
    </row>
    <row r="32394" spans="12:18" x14ac:dyDescent="0.25">
      <c r="L32394" t="s">
        <v>37279</v>
      </c>
      <c r="M32394" t="s">
        <v>29078</v>
      </c>
      <c r="N32394" t="s">
        <v>69647</v>
      </c>
      <c r="O32394" s="76" t="s">
        <v>4356</v>
      </c>
      <c r="P32394" s="82">
        <v>2184</v>
      </c>
      <c r="Q32394" s="82" t="s">
        <v>104531</v>
      </c>
      <c r="R32394"/>
    </row>
    <row r="32395" spans="12:18" x14ac:dyDescent="0.25">
      <c r="L32395" t="s">
        <v>37279</v>
      </c>
      <c r="M32395" t="s">
        <v>31398</v>
      </c>
      <c r="N32395" t="s">
        <v>69648</v>
      </c>
      <c r="O32395" s="76" t="s">
        <v>4356</v>
      </c>
      <c r="P32395" s="82">
        <v>291</v>
      </c>
      <c r="Q32395" s="82" t="s">
        <v>104532</v>
      </c>
      <c r="R32395"/>
    </row>
    <row r="32396" spans="12:18" x14ac:dyDescent="0.25">
      <c r="L32396" t="s">
        <v>37279</v>
      </c>
      <c r="M32396" t="s">
        <v>9072</v>
      </c>
      <c r="N32396" t="s">
        <v>69649</v>
      </c>
      <c r="O32396" s="76" t="s">
        <v>4356</v>
      </c>
      <c r="P32396" s="82">
        <v>817</v>
      </c>
      <c r="Q32396" s="82" t="s">
        <v>104534</v>
      </c>
      <c r="R32396"/>
    </row>
    <row r="32397" spans="12:18" x14ac:dyDescent="0.25">
      <c r="L32397" t="s">
        <v>37279</v>
      </c>
      <c r="M32397" t="s">
        <v>28647</v>
      </c>
      <c r="N32397" t="s">
        <v>69650</v>
      </c>
      <c r="O32397" s="76" t="s">
        <v>4374</v>
      </c>
      <c r="P32397" s="82">
        <v>6411</v>
      </c>
      <c r="Q32397" s="82" t="s">
        <v>72645</v>
      </c>
      <c r="R32397"/>
    </row>
    <row r="32398" spans="12:18" x14ac:dyDescent="0.25">
      <c r="L32398" t="s">
        <v>37279</v>
      </c>
      <c r="M32398" t="s">
        <v>28650</v>
      </c>
      <c r="N32398" t="s">
        <v>69651</v>
      </c>
      <c r="O32398" s="76" t="s">
        <v>4356</v>
      </c>
      <c r="P32398" s="82">
        <v>1536</v>
      </c>
      <c r="Q32398" s="82" t="s">
        <v>104535</v>
      </c>
      <c r="R32398"/>
    </row>
    <row r="32399" spans="12:18" x14ac:dyDescent="0.25">
      <c r="L32399" t="s">
        <v>37279</v>
      </c>
      <c r="M32399" t="s">
        <v>31402</v>
      </c>
      <c r="N32399" t="s">
        <v>69652</v>
      </c>
      <c r="O32399" s="76" t="s">
        <v>4356</v>
      </c>
      <c r="P32399" s="82">
        <v>1349</v>
      </c>
      <c r="Q32399" s="82" t="s">
        <v>104536</v>
      </c>
      <c r="R32399"/>
    </row>
    <row r="32400" spans="12:18" x14ac:dyDescent="0.25">
      <c r="L32400" t="s">
        <v>37279</v>
      </c>
      <c r="M32400" t="s">
        <v>31909</v>
      </c>
      <c r="N32400" t="s">
        <v>69653</v>
      </c>
      <c r="O32400" s="76" t="s">
        <v>4356</v>
      </c>
      <c r="P32400" s="82">
        <v>551</v>
      </c>
      <c r="Q32400" s="82" t="s">
        <v>104537</v>
      </c>
      <c r="R32400"/>
    </row>
    <row r="32401" spans="12:18" x14ac:dyDescent="0.25">
      <c r="L32401" t="s">
        <v>37279</v>
      </c>
      <c r="M32401" t="s">
        <v>31911</v>
      </c>
      <c r="N32401" t="s">
        <v>69654</v>
      </c>
      <c r="O32401" s="76" t="s">
        <v>4356</v>
      </c>
      <c r="P32401" s="82">
        <v>4627</v>
      </c>
      <c r="Q32401" s="82" t="s">
        <v>104540</v>
      </c>
      <c r="R32401"/>
    </row>
    <row r="32402" spans="12:18" x14ac:dyDescent="0.25">
      <c r="L32402" t="s">
        <v>37279</v>
      </c>
      <c r="M32402" t="s">
        <v>29084</v>
      </c>
      <c r="N32402" t="s">
        <v>69655</v>
      </c>
      <c r="O32402" s="76" t="s">
        <v>4356</v>
      </c>
      <c r="P32402" s="82">
        <v>2712</v>
      </c>
      <c r="Q32402" s="82" t="s">
        <v>104541</v>
      </c>
      <c r="R32402"/>
    </row>
    <row r="32403" spans="12:18" x14ac:dyDescent="0.25">
      <c r="L32403" t="s">
        <v>37279</v>
      </c>
      <c r="M32403" t="s">
        <v>17464</v>
      </c>
      <c r="N32403" t="s">
        <v>69656</v>
      </c>
      <c r="O32403" s="76" t="s">
        <v>4356</v>
      </c>
      <c r="P32403" s="82">
        <v>646</v>
      </c>
      <c r="Q32403" s="82" t="s">
        <v>104542</v>
      </c>
      <c r="R32403"/>
    </row>
    <row r="32404" spans="12:18" x14ac:dyDescent="0.25">
      <c r="L32404" t="s">
        <v>37279</v>
      </c>
      <c r="M32404" t="s">
        <v>29086</v>
      </c>
      <c r="N32404" t="s">
        <v>69657</v>
      </c>
      <c r="O32404" s="76" t="s">
        <v>4374</v>
      </c>
      <c r="P32404" s="82">
        <v>13702</v>
      </c>
      <c r="Q32404" s="82" t="s">
        <v>72645</v>
      </c>
      <c r="R32404"/>
    </row>
    <row r="32405" spans="12:18" x14ac:dyDescent="0.25">
      <c r="L32405" t="s">
        <v>37279</v>
      </c>
      <c r="M32405" t="s">
        <v>26254</v>
      </c>
      <c r="N32405" t="s">
        <v>69658</v>
      </c>
      <c r="O32405" s="76" t="s">
        <v>4374</v>
      </c>
      <c r="P32405" s="82">
        <v>6045</v>
      </c>
      <c r="Q32405" s="82" t="s">
        <v>72645</v>
      </c>
      <c r="R32405"/>
    </row>
    <row r="32406" spans="12:18" x14ac:dyDescent="0.25">
      <c r="L32406" t="s">
        <v>37279</v>
      </c>
      <c r="M32406" t="s">
        <v>31404</v>
      </c>
      <c r="N32406" t="s">
        <v>69659</v>
      </c>
      <c r="O32406" s="76" t="s">
        <v>4356</v>
      </c>
      <c r="P32406" s="82">
        <v>4201</v>
      </c>
      <c r="Q32406" s="82" t="s">
        <v>104543</v>
      </c>
      <c r="R32406"/>
    </row>
    <row r="32407" spans="12:18" x14ac:dyDescent="0.25">
      <c r="L32407" t="s">
        <v>37279</v>
      </c>
      <c r="M32407" t="s">
        <v>31405</v>
      </c>
      <c r="N32407" t="s">
        <v>69660</v>
      </c>
      <c r="O32407" s="76" t="s">
        <v>4356</v>
      </c>
      <c r="P32407" s="82">
        <v>2158</v>
      </c>
      <c r="Q32407" s="82" t="s">
        <v>104544</v>
      </c>
      <c r="R32407"/>
    </row>
    <row r="32408" spans="12:18" x14ac:dyDescent="0.25">
      <c r="L32408" t="s">
        <v>37279</v>
      </c>
      <c r="M32408" t="s">
        <v>29089</v>
      </c>
      <c r="N32408" t="s">
        <v>69661</v>
      </c>
      <c r="O32408" s="76" t="s">
        <v>4356</v>
      </c>
      <c r="P32408" s="82">
        <v>748</v>
      </c>
      <c r="Q32408" s="82" t="s">
        <v>104546</v>
      </c>
      <c r="R32408"/>
    </row>
    <row r="32409" spans="12:18" x14ac:dyDescent="0.25">
      <c r="L32409" t="s">
        <v>37279</v>
      </c>
      <c r="M32409" t="s">
        <v>26255</v>
      </c>
      <c r="N32409" t="s">
        <v>69662</v>
      </c>
      <c r="O32409" s="76" t="s">
        <v>4356</v>
      </c>
      <c r="P32409" s="82">
        <v>1564</v>
      </c>
      <c r="Q32409" s="82" t="s">
        <v>104547</v>
      </c>
      <c r="R32409"/>
    </row>
    <row r="32410" spans="12:18" x14ac:dyDescent="0.25">
      <c r="L32410" t="s">
        <v>37279</v>
      </c>
      <c r="M32410" t="s">
        <v>29091</v>
      </c>
      <c r="N32410" t="s">
        <v>69663</v>
      </c>
      <c r="O32410" s="76" t="s">
        <v>4356</v>
      </c>
      <c r="P32410" s="82">
        <v>5155</v>
      </c>
      <c r="Q32410" s="82" t="s">
        <v>104548</v>
      </c>
      <c r="R32410"/>
    </row>
    <row r="32411" spans="12:18" x14ac:dyDescent="0.25">
      <c r="L32411" t="s">
        <v>37279</v>
      </c>
      <c r="M32411" t="s">
        <v>26256</v>
      </c>
      <c r="N32411" t="s">
        <v>69664</v>
      </c>
      <c r="O32411" s="76" t="s">
        <v>4374</v>
      </c>
      <c r="P32411" s="82">
        <v>8097</v>
      </c>
      <c r="Q32411" s="82" t="s">
        <v>104549</v>
      </c>
      <c r="R32411"/>
    </row>
    <row r="32412" spans="12:18" x14ac:dyDescent="0.25">
      <c r="L32412" t="s">
        <v>37279</v>
      </c>
      <c r="M32412" t="s">
        <v>28656</v>
      </c>
      <c r="N32412" t="s">
        <v>69665</v>
      </c>
      <c r="O32412" s="76" t="s">
        <v>4356</v>
      </c>
      <c r="P32412" s="82">
        <v>4280</v>
      </c>
      <c r="Q32412" s="82" t="s">
        <v>104550</v>
      </c>
      <c r="R32412"/>
    </row>
    <row r="32413" spans="12:18" x14ac:dyDescent="0.25">
      <c r="L32413" t="s">
        <v>37279</v>
      </c>
      <c r="M32413" t="s">
        <v>31409</v>
      </c>
      <c r="N32413" t="s">
        <v>69666</v>
      </c>
      <c r="O32413" s="76" t="s">
        <v>4356</v>
      </c>
      <c r="P32413" s="82">
        <v>2070</v>
      </c>
      <c r="Q32413" s="82" t="s">
        <v>104551</v>
      </c>
      <c r="R32413"/>
    </row>
    <row r="32414" spans="12:18" x14ac:dyDescent="0.25">
      <c r="L32414" t="s">
        <v>37279</v>
      </c>
      <c r="M32414" t="s">
        <v>31935</v>
      </c>
      <c r="N32414" t="s">
        <v>69667</v>
      </c>
      <c r="O32414" s="76" t="s">
        <v>4356</v>
      </c>
      <c r="P32414" s="82">
        <v>711</v>
      </c>
      <c r="Q32414" s="82" t="s">
        <v>104588</v>
      </c>
      <c r="R32414"/>
    </row>
    <row r="32415" spans="12:18" x14ac:dyDescent="0.25">
      <c r="L32415" t="s">
        <v>37279</v>
      </c>
      <c r="M32415" t="s">
        <v>26257</v>
      </c>
      <c r="N32415" t="s">
        <v>69668</v>
      </c>
      <c r="O32415" s="76" t="s">
        <v>4356</v>
      </c>
      <c r="P32415" s="82">
        <v>2613</v>
      </c>
      <c r="Q32415" s="82" t="s">
        <v>104552</v>
      </c>
      <c r="R32415"/>
    </row>
    <row r="32416" spans="12:18" x14ac:dyDescent="0.25">
      <c r="L32416" t="s">
        <v>37279</v>
      </c>
      <c r="M32416" t="s">
        <v>26258</v>
      </c>
      <c r="N32416" t="s">
        <v>69669</v>
      </c>
      <c r="O32416" s="76" t="s">
        <v>4356</v>
      </c>
      <c r="P32416" s="82">
        <v>4232</v>
      </c>
      <c r="Q32416" s="82" t="s">
        <v>104553</v>
      </c>
      <c r="R32416"/>
    </row>
    <row r="32417" spans="12:18" x14ac:dyDescent="0.25">
      <c r="L32417" t="s">
        <v>37279</v>
      </c>
      <c r="M32417" t="s">
        <v>29093</v>
      </c>
      <c r="N32417" t="s">
        <v>104743</v>
      </c>
      <c r="O32417" s="76" t="s">
        <v>4366</v>
      </c>
      <c r="P32417" s="82">
        <v>46</v>
      </c>
      <c r="Q32417" s="82" t="s">
        <v>104554</v>
      </c>
      <c r="R32417"/>
    </row>
    <row r="32418" spans="12:18" x14ac:dyDescent="0.25">
      <c r="L32418" t="s">
        <v>37279</v>
      </c>
      <c r="M32418" t="s">
        <v>31411</v>
      </c>
      <c r="N32418" t="s">
        <v>69670</v>
      </c>
      <c r="O32418" s="76" t="s">
        <v>4356</v>
      </c>
      <c r="P32418" s="82">
        <v>14251</v>
      </c>
      <c r="Q32418" s="82" t="s">
        <v>104555</v>
      </c>
      <c r="R32418"/>
    </row>
    <row r="32419" spans="12:18" x14ac:dyDescent="0.25">
      <c r="L32419" t="s">
        <v>37279</v>
      </c>
      <c r="M32419" t="s">
        <v>31913</v>
      </c>
      <c r="N32419" t="s">
        <v>69671</v>
      </c>
      <c r="O32419" s="76" t="s">
        <v>4356</v>
      </c>
      <c r="P32419" s="82">
        <v>1656</v>
      </c>
      <c r="Q32419" s="82" t="s">
        <v>104558</v>
      </c>
      <c r="R32419"/>
    </row>
    <row r="32420" spans="12:18" x14ac:dyDescent="0.25">
      <c r="L32420" t="s">
        <v>37279</v>
      </c>
      <c r="M32420" t="s">
        <v>26261</v>
      </c>
      <c r="N32420" t="s">
        <v>69672</v>
      </c>
      <c r="O32420" s="76" t="s">
        <v>4356</v>
      </c>
      <c r="P32420" s="82">
        <v>3840</v>
      </c>
      <c r="Q32420" s="82" t="s">
        <v>104565</v>
      </c>
      <c r="R32420"/>
    </row>
    <row r="32421" spans="12:18" x14ac:dyDescent="0.25">
      <c r="L32421" t="s">
        <v>37279</v>
      </c>
      <c r="M32421" t="s">
        <v>26262</v>
      </c>
      <c r="N32421" t="s">
        <v>69673</v>
      </c>
      <c r="O32421" s="76" t="s">
        <v>4450</v>
      </c>
      <c r="P32421" s="82">
        <v>16605</v>
      </c>
      <c r="Q32421" s="82" t="s">
        <v>72645</v>
      </c>
      <c r="R32421"/>
    </row>
    <row r="32422" spans="12:18" x14ac:dyDescent="0.25">
      <c r="L32422" t="s">
        <v>37279</v>
      </c>
      <c r="M32422" t="s">
        <v>26263</v>
      </c>
      <c r="N32422" t="s">
        <v>69674</v>
      </c>
      <c r="O32422" s="76" t="s">
        <v>4356</v>
      </c>
      <c r="P32422" s="82">
        <v>2669</v>
      </c>
      <c r="Q32422" s="82" t="s">
        <v>104567</v>
      </c>
      <c r="R32422"/>
    </row>
    <row r="32423" spans="12:18" x14ac:dyDescent="0.25">
      <c r="L32423" t="s">
        <v>37279</v>
      </c>
      <c r="M32423" t="s">
        <v>29102</v>
      </c>
      <c r="N32423" t="s">
        <v>69675</v>
      </c>
      <c r="O32423" s="76" t="s">
        <v>4356</v>
      </c>
      <c r="P32423" s="82">
        <v>2468</v>
      </c>
      <c r="Q32423" s="82" t="s">
        <v>104568</v>
      </c>
      <c r="R32423"/>
    </row>
    <row r="32424" spans="12:18" x14ac:dyDescent="0.25">
      <c r="L32424" t="s">
        <v>37279</v>
      </c>
      <c r="M32424" t="s">
        <v>31919</v>
      </c>
      <c r="N32424" t="s">
        <v>69676</v>
      </c>
      <c r="O32424" s="76" t="s">
        <v>4356</v>
      </c>
      <c r="P32424" s="82">
        <v>2844</v>
      </c>
      <c r="Q32424" s="82" t="s">
        <v>104569</v>
      </c>
      <c r="R32424"/>
    </row>
    <row r="32425" spans="12:18" x14ac:dyDescent="0.25">
      <c r="L32425" t="s">
        <v>37279</v>
      </c>
      <c r="M32425" t="s">
        <v>26264</v>
      </c>
      <c r="N32425" t="s">
        <v>69677</v>
      </c>
      <c r="O32425" s="76" t="s">
        <v>4356</v>
      </c>
      <c r="P32425" s="82">
        <v>752</v>
      </c>
      <c r="Q32425" s="82" t="s">
        <v>104570</v>
      </c>
      <c r="R32425"/>
    </row>
    <row r="32426" spans="12:18" x14ac:dyDescent="0.25">
      <c r="L32426" t="s">
        <v>37279</v>
      </c>
      <c r="M32426" t="s">
        <v>29107</v>
      </c>
      <c r="N32426" t="s">
        <v>69678</v>
      </c>
      <c r="O32426" s="76" t="s">
        <v>4450</v>
      </c>
      <c r="P32426" s="82">
        <v>32829</v>
      </c>
      <c r="Q32426" s="82" t="s">
        <v>72645</v>
      </c>
      <c r="R32426"/>
    </row>
    <row r="32427" spans="12:18" x14ac:dyDescent="0.25">
      <c r="L32427" t="s">
        <v>37279</v>
      </c>
      <c r="M32427" t="s">
        <v>31922</v>
      </c>
      <c r="N32427" t="s">
        <v>69679</v>
      </c>
      <c r="O32427" s="76" t="s">
        <v>4374</v>
      </c>
      <c r="P32427" s="82">
        <v>11149</v>
      </c>
      <c r="Q32427" s="82" t="s">
        <v>72645</v>
      </c>
      <c r="R32427"/>
    </row>
    <row r="32428" spans="12:18" x14ac:dyDescent="0.25">
      <c r="L32428" t="s">
        <v>37279</v>
      </c>
      <c r="M32428" t="s">
        <v>31923</v>
      </c>
      <c r="N32428" t="s">
        <v>69680</v>
      </c>
      <c r="O32428" s="76" t="s">
        <v>4374</v>
      </c>
      <c r="P32428" s="82">
        <v>5719</v>
      </c>
      <c r="Q32428" s="82" t="s">
        <v>72645</v>
      </c>
      <c r="R32428"/>
    </row>
    <row r="32429" spans="12:18" x14ac:dyDescent="0.25">
      <c r="L32429" t="s">
        <v>37279</v>
      </c>
      <c r="M32429" t="s">
        <v>28680</v>
      </c>
      <c r="N32429" t="s">
        <v>69681</v>
      </c>
      <c r="O32429" s="76" t="s">
        <v>4374</v>
      </c>
      <c r="P32429" s="82">
        <v>2450</v>
      </c>
      <c r="Q32429" s="82" t="s">
        <v>72645</v>
      </c>
      <c r="R32429"/>
    </row>
    <row r="32430" spans="12:18" x14ac:dyDescent="0.25">
      <c r="L32430" t="s">
        <v>37279</v>
      </c>
      <c r="M32430" t="s">
        <v>31430</v>
      </c>
      <c r="N32430" t="s">
        <v>69682</v>
      </c>
      <c r="O32430" s="76" t="s">
        <v>4356</v>
      </c>
      <c r="P32430" s="82">
        <v>741</v>
      </c>
      <c r="Q32430" s="82" t="s">
        <v>104589</v>
      </c>
      <c r="R32430"/>
    </row>
    <row r="32431" spans="12:18" x14ac:dyDescent="0.25">
      <c r="L32431" t="s">
        <v>37279</v>
      </c>
      <c r="M32431" t="s">
        <v>26259</v>
      </c>
      <c r="N32431" t="s">
        <v>69683</v>
      </c>
      <c r="O32431" s="76" t="s">
        <v>4374</v>
      </c>
      <c r="P32431" s="82">
        <v>11761</v>
      </c>
      <c r="Q32431" s="82" t="s">
        <v>72645</v>
      </c>
      <c r="R32431"/>
    </row>
    <row r="32432" spans="12:18" x14ac:dyDescent="0.25">
      <c r="L32432" t="s">
        <v>37279</v>
      </c>
      <c r="M32432" t="s">
        <v>15675</v>
      </c>
      <c r="N32432" t="s">
        <v>69684</v>
      </c>
      <c r="O32432" s="76" t="s">
        <v>4356</v>
      </c>
      <c r="P32432" s="82">
        <v>2409</v>
      </c>
      <c r="Q32432" s="82" t="s">
        <v>104560</v>
      </c>
      <c r="R32432"/>
    </row>
    <row r="32433" spans="12:18" x14ac:dyDescent="0.25">
      <c r="L32433" t="s">
        <v>37279</v>
      </c>
      <c r="M32433" t="s">
        <v>31429</v>
      </c>
      <c r="N32433" t="s">
        <v>69685</v>
      </c>
      <c r="O32433" s="76" t="s">
        <v>4374</v>
      </c>
      <c r="P32433" s="82">
        <v>5862</v>
      </c>
      <c r="Q32433" s="82" t="s">
        <v>72645</v>
      </c>
      <c r="R32433"/>
    </row>
    <row r="32434" spans="12:18" x14ac:dyDescent="0.25">
      <c r="L32434" t="s">
        <v>37279</v>
      </c>
      <c r="M32434" t="s">
        <v>31917</v>
      </c>
      <c r="N32434" t="s">
        <v>69686</v>
      </c>
      <c r="O32434" s="76" t="s">
        <v>4366</v>
      </c>
      <c r="P32434" s="82">
        <v>244</v>
      </c>
      <c r="Q32434" s="82" t="s">
        <v>104561</v>
      </c>
      <c r="R32434"/>
    </row>
    <row r="32435" spans="12:18" x14ac:dyDescent="0.25">
      <c r="L32435" t="s">
        <v>37279</v>
      </c>
      <c r="M32435" t="s">
        <v>31418</v>
      </c>
      <c r="N32435" t="s">
        <v>69687</v>
      </c>
      <c r="O32435" s="76" t="s">
        <v>4374</v>
      </c>
      <c r="P32435" s="82">
        <v>16433</v>
      </c>
      <c r="Q32435" s="82" t="s">
        <v>72645</v>
      </c>
      <c r="R32435"/>
    </row>
    <row r="32436" spans="12:18" x14ac:dyDescent="0.25">
      <c r="L32436" t="s">
        <v>37279</v>
      </c>
      <c r="M32436" t="s">
        <v>29097</v>
      </c>
      <c r="N32436" t="s">
        <v>69688</v>
      </c>
      <c r="O32436" s="76" t="s">
        <v>4356</v>
      </c>
      <c r="P32436" s="82">
        <v>1730</v>
      </c>
      <c r="Q32436" s="82" t="s">
        <v>104563</v>
      </c>
      <c r="R32436"/>
    </row>
    <row r="32437" spans="12:18" x14ac:dyDescent="0.25">
      <c r="L32437" t="s">
        <v>37279</v>
      </c>
      <c r="M32437" t="s">
        <v>26260</v>
      </c>
      <c r="N32437" t="s">
        <v>69689</v>
      </c>
      <c r="O32437" s="76" t="s">
        <v>4450</v>
      </c>
      <c r="P32437" s="82">
        <v>35042</v>
      </c>
      <c r="Q32437" s="82" t="s">
        <v>72645</v>
      </c>
      <c r="R32437"/>
    </row>
    <row r="32438" spans="12:18" x14ac:dyDescent="0.25">
      <c r="L32438" t="s">
        <v>37279</v>
      </c>
      <c r="M32438" t="s">
        <v>31420</v>
      </c>
      <c r="N32438" t="s">
        <v>69690</v>
      </c>
      <c r="O32438" s="76" t="s">
        <v>4356</v>
      </c>
      <c r="P32438" s="82">
        <v>4352</v>
      </c>
      <c r="Q32438" s="82" t="s">
        <v>104564</v>
      </c>
      <c r="R32438"/>
    </row>
    <row r="32439" spans="12:18" x14ac:dyDescent="0.25">
      <c r="L32439" t="s">
        <v>37279</v>
      </c>
      <c r="M32439" t="s">
        <v>31918</v>
      </c>
      <c r="N32439" t="s">
        <v>69691</v>
      </c>
      <c r="O32439" s="76" t="s">
        <v>4374</v>
      </c>
      <c r="P32439" s="82">
        <v>5604</v>
      </c>
      <c r="Q32439" s="82" t="s">
        <v>72645</v>
      </c>
      <c r="R32439"/>
    </row>
    <row r="32440" spans="12:18" x14ac:dyDescent="0.25">
      <c r="L32440" t="s">
        <v>37279</v>
      </c>
      <c r="M32440" t="s">
        <v>31915</v>
      </c>
      <c r="N32440" t="s">
        <v>69692</v>
      </c>
      <c r="O32440" s="76" t="s">
        <v>4356</v>
      </c>
      <c r="P32440" s="82">
        <v>1973</v>
      </c>
      <c r="Q32440" s="82" t="s">
        <v>104559</v>
      </c>
      <c r="R32440"/>
    </row>
    <row r="32441" spans="12:18" x14ac:dyDescent="0.25">
      <c r="L32441" t="s">
        <v>37279</v>
      </c>
      <c r="M32441" t="s">
        <v>31417</v>
      </c>
      <c r="N32441" t="s">
        <v>69693</v>
      </c>
      <c r="O32441" s="76" t="s">
        <v>4374</v>
      </c>
      <c r="P32441" s="82">
        <v>13968</v>
      </c>
      <c r="Q32441" s="82" t="s">
        <v>104562</v>
      </c>
      <c r="R32441"/>
    </row>
    <row r="32442" spans="12:18" x14ac:dyDescent="0.25">
      <c r="L32442" t="s">
        <v>37279</v>
      </c>
      <c r="M32442" t="s">
        <v>28683</v>
      </c>
      <c r="N32442" t="s">
        <v>69694</v>
      </c>
      <c r="O32442" s="76" t="s">
        <v>4356</v>
      </c>
      <c r="P32442" s="82">
        <v>1666</v>
      </c>
      <c r="Q32442" s="82" t="s">
        <v>104571</v>
      </c>
      <c r="R32442"/>
    </row>
    <row r="32443" spans="12:18" x14ac:dyDescent="0.25">
      <c r="L32443" t="s">
        <v>37279</v>
      </c>
      <c r="M32443" t="s">
        <v>31423</v>
      </c>
      <c r="N32443" t="s">
        <v>69695</v>
      </c>
      <c r="O32443" s="76" t="s">
        <v>4356</v>
      </c>
      <c r="P32443" s="82">
        <v>1803</v>
      </c>
      <c r="Q32443" s="82" t="s">
        <v>104572</v>
      </c>
      <c r="R32443"/>
    </row>
    <row r="32444" spans="12:18" x14ac:dyDescent="0.25">
      <c r="L32444" t="s">
        <v>37279</v>
      </c>
      <c r="M32444" t="s">
        <v>31925</v>
      </c>
      <c r="N32444" t="s">
        <v>69696</v>
      </c>
      <c r="O32444" s="76" t="s">
        <v>4356</v>
      </c>
      <c r="P32444" s="82">
        <v>1399</v>
      </c>
      <c r="Q32444" s="82" t="s">
        <v>104573</v>
      </c>
      <c r="R32444"/>
    </row>
    <row r="32445" spans="12:18" x14ac:dyDescent="0.25">
      <c r="L32445" t="s">
        <v>37279</v>
      </c>
      <c r="M32445" t="s">
        <v>26265</v>
      </c>
      <c r="N32445" t="s">
        <v>69697</v>
      </c>
      <c r="O32445" s="76" t="s">
        <v>4450</v>
      </c>
      <c r="P32445" s="82">
        <v>171953</v>
      </c>
      <c r="Q32445" s="82" t="s">
        <v>72645</v>
      </c>
      <c r="R32445"/>
    </row>
    <row r="32446" spans="12:18" x14ac:dyDescent="0.25">
      <c r="L32446" t="s">
        <v>37279</v>
      </c>
      <c r="M32446" t="s">
        <v>31927</v>
      </c>
      <c r="N32446" t="s">
        <v>69698</v>
      </c>
      <c r="O32446" s="76" t="s">
        <v>4356</v>
      </c>
      <c r="P32446" s="82">
        <v>2884</v>
      </c>
      <c r="Q32446" s="82" t="s">
        <v>104575</v>
      </c>
      <c r="R32446"/>
    </row>
    <row r="32447" spans="12:18" x14ac:dyDescent="0.25">
      <c r="L32447" t="s">
        <v>37279</v>
      </c>
      <c r="M32447" t="s">
        <v>26266</v>
      </c>
      <c r="N32447" t="s">
        <v>69699</v>
      </c>
      <c r="O32447" s="76" t="s">
        <v>4356</v>
      </c>
      <c r="P32447" s="82">
        <v>581</v>
      </c>
      <c r="Q32447" s="82" t="s">
        <v>104576</v>
      </c>
      <c r="R32447"/>
    </row>
    <row r="32448" spans="12:18" x14ac:dyDescent="0.25">
      <c r="L32448" t="s">
        <v>37279</v>
      </c>
      <c r="M32448" t="s">
        <v>31425</v>
      </c>
      <c r="N32448" t="s">
        <v>69700</v>
      </c>
      <c r="O32448" s="76" t="s">
        <v>4356</v>
      </c>
      <c r="P32448" s="82">
        <v>5025</v>
      </c>
      <c r="Q32448" s="82" t="s">
        <v>104577</v>
      </c>
      <c r="R32448"/>
    </row>
    <row r="32449" spans="12:18" x14ac:dyDescent="0.25">
      <c r="L32449" t="s">
        <v>37279</v>
      </c>
      <c r="M32449" t="s">
        <v>31929</v>
      </c>
      <c r="N32449" t="s">
        <v>69701</v>
      </c>
      <c r="O32449" s="76" t="s">
        <v>4374</v>
      </c>
      <c r="P32449" s="82">
        <v>5847</v>
      </c>
      <c r="Q32449" s="82" t="s">
        <v>104578</v>
      </c>
      <c r="R32449"/>
    </row>
    <row r="32450" spans="12:18" x14ac:dyDescent="0.25">
      <c r="L32450" t="s">
        <v>37279</v>
      </c>
      <c r="M32450" t="s">
        <v>26267</v>
      </c>
      <c r="N32450" t="s">
        <v>69702</v>
      </c>
      <c r="O32450" s="76" t="s">
        <v>4366</v>
      </c>
      <c r="P32450" s="82">
        <v>191</v>
      </c>
      <c r="Q32450" s="82" t="s">
        <v>104579</v>
      </c>
      <c r="R32450"/>
    </row>
    <row r="32451" spans="12:18" x14ac:dyDescent="0.25">
      <c r="L32451" t="s">
        <v>37279</v>
      </c>
      <c r="M32451" t="s">
        <v>26268</v>
      </c>
      <c r="N32451" t="s">
        <v>69703</v>
      </c>
      <c r="O32451" s="76" t="s">
        <v>4356</v>
      </c>
      <c r="P32451" s="82">
        <v>1178</v>
      </c>
      <c r="Q32451" s="82" t="s">
        <v>104581</v>
      </c>
      <c r="R32451"/>
    </row>
    <row r="32452" spans="12:18" x14ac:dyDescent="0.25">
      <c r="L32452" t="s">
        <v>37279</v>
      </c>
      <c r="M32452" t="s">
        <v>26269</v>
      </c>
      <c r="N32452" t="s">
        <v>69704</v>
      </c>
      <c r="O32452" s="76" t="s">
        <v>4366</v>
      </c>
      <c r="P32452" s="82">
        <v>10</v>
      </c>
      <c r="Q32452" s="82" t="s">
        <v>104583</v>
      </c>
      <c r="R32452"/>
    </row>
    <row r="32453" spans="12:18" x14ac:dyDescent="0.25">
      <c r="L32453" t="s">
        <v>37279</v>
      </c>
      <c r="M32453" t="s">
        <v>26270</v>
      </c>
      <c r="N32453" t="s">
        <v>69705</v>
      </c>
      <c r="O32453" s="76" t="s">
        <v>4374</v>
      </c>
      <c r="P32453" s="82">
        <v>11907</v>
      </c>
      <c r="Q32453" s="82" t="s">
        <v>104584</v>
      </c>
      <c r="R32453"/>
    </row>
    <row r="32454" spans="12:18" x14ac:dyDescent="0.25">
      <c r="L32454" t="s">
        <v>37279</v>
      </c>
      <c r="M32454" t="s">
        <v>28691</v>
      </c>
      <c r="N32454" t="s">
        <v>69706</v>
      </c>
      <c r="O32454" s="76" t="s">
        <v>4356</v>
      </c>
      <c r="P32454" s="82">
        <v>1463</v>
      </c>
      <c r="Q32454" s="82" t="s">
        <v>104585</v>
      </c>
      <c r="R32454"/>
    </row>
    <row r="32455" spans="12:18" x14ac:dyDescent="0.25">
      <c r="L32455" t="s">
        <v>37279</v>
      </c>
      <c r="M32455" t="s">
        <v>31933</v>
      </c>
      <c r="N32455" t="s">
        <v>69707</v>
      </c>
      <c r="O32455" s="76" t="s">
        <v>4356</v>
      </c>
      <c r="P32455" s="82">
        <v>4233</v>
      </c>
      <c r="Q32455" s="82" t="s">
        <v>104586</v>
      </c>
      <c r="R32455"/>
    </row>
    <row r="32456" spans="12:18" x14ac:dyDescent="0.25">
      <c r="L32456" t="s">
        <v>37279</v>
      </c>
      <c r="M32456" t="s">
        <v>31427</v>
      </c>
      <c r="N32456" t="s">
        <v>69708</v>
      </c>
      <c r="O32456" s="76" t="s">
        <v>4356</v>
      </c>
      <c r="P32456" s="82">
        <v>1014</v>
      </c>
      <c r="Q32456" s="82" t="s">
        <v>104587</v>
      </c>
      <c r="R32456"/>
    </row>
    <row r="32457" spans="12:18" x14ac:dyDescent="0.25">
      <c r="L32457" t="s">
        <v>3809</v>
      </c>
      <c r="M32457" t="s">
        <v>26271</v>
      </c>
      <c r="N32457" t="s">
        <v>69709</v>
      </c>
      <c r="O32457" s="76" t="s">
        <v>4374</v>
      </c>
      <c r="P32457" s="82">
        <v>2823</v>
      </c>
      <c r="Q32457" s="82" t="s">
        <v>72645</v>
      </c>
      <c r="R32457"/>
    </row>
    <row r="32458" spans="12:18" x14ac:dyDescent="0.25">
      <c r="L32458" t="s">
        <v>3809</v>
      </c>
      <c r="M32458" t="s">
        <v>28694</v>
      </c>
      <c r="N32458" t="s">
        <v>69710</v>
      </c>
      <c r="O32458" s="76" t="s">
        <v>4356</v>
      </c>
      <c r="P32458" s="82">
        <v>1023</v>
      </c>
      <c r="Q32458" s="82" t="s">
        <v>104590</v>
      </c>
      <c r="R32458"/>
    </row>
    <row r="32459" spans="12:18" x14ac:dyDescent="0.25">
      <c r="L32459" t="s">
        <v>3809</v>
      </c>
      <c r="M32459" t="s">
        <v>29115</v>
      </c>
      <c r="N32459" t="s">
        <v>69711</v>
      </c>
      <c r="O32459" s="76" t="s">
        <v>4374</v>
      </c>
      <c r="P32459" s="82">
        <v>11425</v>
      </c>
      <c r="Q32459" s="82" t="s">
        <v>104591</v>
      </c>
      <c r="R32459"/>
    </row>
    <row r="32460" spans="12:18" x14ac:dyDescent="0.25">
      <c r="L32460" t="s">
        <v>3809</v>
      </c>
      <c r="M32460" t="s">
        <v>29118</v>
      </c>
      <c r="N32460" t="s">
        <v>69712</v>
      </c>
      <c r="O32460" s="76" t="s">
        <v>4374</v>
      </c>
      <c r="P32460" s="82">
        <v>5661</v>
      </c>
      <c r="Q32460" s="82" t="s">
        <v>104592</v>
      </c>
      <c r="R32460"/>
    </row>
    <row r="32461" spans="12:18" x14ac:dyDescent="0.25">
      <c r="L32461" t="s">
        <v>3809</v>
      </c>
      <c r="M32461" t="s">
        <v>8247</v>
      </c>
      <c r="N32461" t="s">
        <v>69713</v>
      </c>
      <c r="O32461" s="76" t="s">
        <v>4366</v>
      </c>
      <c r="P32461" s="82">
        <v>206</v>
      </c>
      <c r="Q32461" s="82" t="s">
        <v>104593</v>
      </c>
      <c r="R32461"/>
    </row>
    <row r="32462" spans="12:18" x14ac:dyDescent="0.25">
      <c r="L32462" t="s">
        <v>3809</v>
      </c>
      <c r="M32462" t="s">
        <v>31432</v>
      </c>
      <c r="N32462" t="s">
        <v>69714</v>
      </c>
      <c r="O32462" s="76" t="s">
        <v>4366</v>
      </c>
      <c r="P32462" s="82">
        <v>71</v>
      </c>
      <c r="Q32462" s="82" t="s">
        <v>104594</v>
      </c>
      <c r="R32462"/>
    </row>
    <row r="32463" spans="12:18" x14ac:dyDescent="0.25">
      <c r="L32463" t="s">
        <v>3809</v>
      </c>
      <c r="M32463" t="s">
        <v>31434</v>
      </c>
      <c r="N32463" t="s">
        <v>69715</v>
      </c>
      <c r="O32463" s="76" t="s">
        <v>4450</v>
      </c>
      <c r="P32463" s="82">
        <v>91921</v>
      </c>
      <c r="Q32463" s="82" t="s">
        <v>72645</v>
      </c>
      <c r="R32463"/>
    </row>
    <row r="32464" spans="12:18" x14ac:dyDescent="0.25">
      <c r="L32464" t="s">
        <v>3809</v>
      </c>
      <c r="M32464" t="s">
        <v>29121</v>
      </c>
      <c r="N32464" t="s">
        <v>69716</v>
      </c>
      <c r="O32464" s="76" t="s">
        <v>4374</v>
      </c>
      <c r="P32464" s="82">
        <v>2409</v>
      </c>
      <c r="Q32464" s="82" t="s">
        <v>104599</v>
      </c>
      <c r="R32464"/>
    </row>
    <row r="32465" spans="12:18" x14ac:dyDescent="0.25">
      <c r="L32465" t="s">
        <v>3809</v>
      </c>
      <c r="M32465" t="s">
        <v>31437</v>
      </c>
      <c r="N32465" t="s">
        <v>69717</v>
      </c>
      <c r="O32465" s="76" t="s">
        <v>4356</v>
      </c>
      <c r="P32465" s="82">
        <v>255</v>
      </c>
      <c r="Q32465" s="82" t="s">
        <v>104600</v>
      </c>
      <c r="R32465"/>
    </row>
    <row r="32466" spans="12:18" x14ac:dyDescent="0.25">
      <c r="L32466" t="s">
        <v>3809</v>
      </c>
      <c r="M32466" t="s">
        <v>31438</v>
      </c>
      <c r="N32466" t="s">
        <v>69718</v>
      </c>
      <c r="O32466" s="76" t="s">
        <v>4356</v>
      </c>
      <c r="P32466" s="82">
        <v>1137</v>
      </c>
      <c r="Q32466" s="82" t="s">
        <v>104601</v>
      </c>
      <c r="R32466"/>
    </row>
    <row r="32467" spans="12:18" x14ac:dyDescent="0.25">
      <c r="L32467" t="s">
        <v>3809</v>
      </c>
      <c r="M32467" t="s">
        <v>29124</v>
      </c>
      <c r="N32467" t="s">
        <v>69719</v>
      </c>
      <c r="O32467" s="76" t="s">
        <v>4356</v>
      </c>
      <c r="P32467" s="82">
        <v>280</v>
      </c>
      <c r="Q32467" s="82" t="s">
        <v>104602</v>
      </c>
      <c r="R32467"/>
    </row>
    <row r="32468" spans="12:18" x14ac:dyDescent="0.25">
      <c r="L32468" t="s">
        <v>3809</v>
      </c>
      <c r="M32468" t="s">
        <v>29127</v>
      </c>
      <c r="N32468" t="s">
        <v>69720</v>
      </c>
      <c r="O32468" s="76" t="s">
        <v>4356</v>
      </c>
      <c r="P32468" s="82">
        <v>5171</v>
      </c>
      <c r="Q32468" s="82" t="s">
        <v>104603</v>
      </c>
      <c r="R32468"/>
    </row>
    <row r="32469" spans="12:18" x14ac:dyDescent="0.25">
      <c r="L32469" t="s">
        <v>3809</v>
      </c>
      <c r="M32469" t="s">
        <v>28696</v>
      </c>
      <c r="N32469" t="s">
        <v>69721</v>
      </c>
      <c r="O32469" s="76" t="s">
        <v>4356</v>
      </c>
      <c r="P32469" s="82">
        <v>3099</v>
      </c>
      <c r="Q32469" s="82" t="s">
        <v>104604</v>
      </c>
      <c r="R32469"/>
    </row>
    <row r="32470" spans="12:18" x14ac:dyDescent="0.25">
      <c r="L32470" t="s">
        <v>3809</v>
      </c>
      <c r="M32470" t="s">
        <v>26272</v>
      </c>
      <c r="N32470" t="s">
        <v>69722</v>
      </c>
      <c r="O32470" s="76" t="s">
        <v>4356</v>
      </c>
      <c r="P32470" s="82">
        <v>511</v>
      </c>
      <c r="Q32470" s="82" t="s">
        <v>104605</v>
      </c>
      <c r="R32470"/>
    </row>
    <row r="32471" spans="12:18" x14ac:dyDescent="0.25">
      <c r="L32471" t="s">
        <v>3809</v>
      </c>
      <c r="M32471" t="s">
        <v>28698</v>
      </c>
      <c r="N32471" t="s">
        <v>69723</v>
      </c>
      <c r="O32471" s="76" t="s">
        <v>4374</v>
      </c>
      <c r="P32471" s="82">
        <v>13504</v>
      </c>
      <c r="Q32471" s="82" t="s">
        <v>104606</v>
      </c>
      <c r="R32471"/>
    </row>
    <row r="32472" spans="12:18" x14ac:dyDescent="0.25">
      <c r="L32472" t="s">
        <v>3809</v>
      </c>
      <c r="M32472" t="s">
        <v>31943</v>
      </c>
      <c r="N32472" t="s">
        <v>69724</v>
      </c>
      <c r="O32472" s="76" t="s">
        <v>4356</v>
      </c>
      <c r="P32472" s="82">
        <v>1315</v>
      </c>
      <c r="Q32472" s="82" t="s">
        <v>104607</v>
      </c>
      <c r="R32472"/>
    </row>
    <row r="32473" spans="12:18" x14ac:dyDescent="0.25">
      <c r="L32473" t="s">
        <v>3809</v>
      </c>
      <c r="M32473" t="s">
        <v>31439</v>
      </c>
      <c r="N32473" t="s">
        <v>69725</v>
      </c>
      <c r="O32473" s="76" t="s">
        <v>4366</v>
      </c>
      <c r="P32473" s="82">
        <v>86</v>
      </c>
      <c r="Q32473" s="82" t="s">
        <v>104608</v>
      </c>
      <c r="R32473"/>
    </row>
    <row r="32474" spans="12:18" x14ac:dyDescent="0.25">
      <c r="L32474" t="s">
        <v>3809</v>
      </c>
      <c r="M32474" t="s">
        <v>26273</v>
      </c>
      <c r="N32474" t="s">
        <v>69726</v>
      </c>
      <c r="O32474" s="76" t="s">
        <v>4366</v>
      </c>
      <c r="P32474" s="82">
        <v>298</v>
      </c>
      <c r="Q32474" s="82" t="s">
        <v>104609</v>
      </c>
      <c r="R32474"/>
    </row>
    <row r="32475" spans="12:18" x14ac:dyDescent="0.25">
      <c r="L32475" t="s">
        <v>3809</v>
      </c>
      <c r="M32475" t="s">
        <v>28701</v>
      </c>
      <c r="N32475" t="s">
        <v>69727</v>
      </c>
      <c r="O32475" s="76" t="s">
        <v>4366</v>
      </c>
      <c r="P32475" s="82">
        <v>68</v>
      </c>
      <c r="Q32475" s="82" t="s">
        <v>104610</v>
      </c>
      <c r="R32475"/>
    </row>
    <row r="32476" spans="12:18" x14ac:dyDescent="0.25">
      <c r="L32476" t="s">
        <v>3809</v>
      </c>
      <c r="M32476" t="s">
        <v>29129</v>
      </c>
      <c r="N32476" t="s">
        <v>69728</v>
      </c>
      <c r="O32476" s="76" t="s">
        <v>4356</v>
      </c>
      <c r="P32476" s="82">
        <v>955</v>
      </c>
      <c r="Q32476" s="82" t="s">
        <v>104611</v>
      </c>
      <c r="R32476"/>
    </row>
    <row r="32477" spans="12:18" x14ac:dyDescent="0.25">
      <c r="L32477" t="s">
        <v>3809</v>
      </c>
      <c r="M32477" t="s">
        <v>29132</v>
      </c>
      <c r="N32477" t="s">
        <v>69729</v>
      </c>
      <c r="O32477" s="76" t="s">
        <v>4356</v>
      </c>
      <c r="P32477" s="82">
        <v>1816</v>
      </c>
      <c r="Q32477" s="82" t="s">
        <v>104612</v>
      </c>
      <c r="R32477"/>
    </row>
    <row r="32478" spans="12:18" x14ac:dyDescent="0.25">
      <c r="L32478" t="s">
        <v>3809</v>
      </c>
      <c r="M32478" t="s">
        <v>24492</v>
      </c>
      <c r="N32478" t="s">
        <v>69730</v>
      </c>
      <c r="O32478" s="76" t="s">
        <v>4356</v>
      </c>
      <c r="P32478" s="82">
        <v>4190</v>
      </c>
      <c r="Q32478" s="82" t="s">
        <v>104613</v>
      </c>
      <c r="R32478"/>
    </row>
    <row r="32479" spans="12:18" x14ac:dyDescent="0.25">
      <c r="L32479" t="s">
        <v>3809</v>
      </c>
      <c r="M32479" t="s">
        <v>26274</v>
      </c>
      <c r="N32479" t="s">
        <v>69731</v>
      </c>
      <c r="O32479" s="76" t="s">
        <v>4356</v>
      </c>
      <c r="P32479" s="82">
        <v>2667</v>
      </c>
      <c r="Q32479" s="82" t="s">
        <v>104614</v>
      </c>
      <c r="R32479"/>
    </row>
    <row r="32480" spans="12:18" x14ac:dyDescent="0.25">
      <c r="L32480" t="s">
        <v>3809</v>
      </c>
      <c r="M32480" t="s">
        <v>29135</v>
      </c>
      <c r="N32480" t="s">
        <v>69732</v>
      </c>
      <c r="O32480" s="76" t="s">
        <v>4356</v>
      </c>
      <c r="P32480" s="82">
        <v>1072</v>
      </c>
      <c r="Q32480" s="82" t="s">
        <v>104615</v>
      </c>
      <c r="R32480"/>
    </row>
    <row r="32481" spans="12:18" x14ac:dyDescent="0.25">
      <c r="L32481" t="s">
        <v>3809</v>
      </c>
      <c r="M32481" t="s">
        <v>29138</v>
      </c>
      <c r="N32481" t="s">
        <v>69733</v>
      </c>
      <c r="O32481" s="76" t="s">
        <v>4356</v>
      </c>
      <c r="P32481" s="82">
        <v>4543</v>
      </c>
      <c r="Q32481" s="82" t="s">
        <v>104616</v>
      </c>
      <c r="R32481"/>
    </row>
    <row r="32482" spans="12:18" x14ac:dyDescent="0.25">
      <c r="L32482" t="s">
        <v>3809</v>
      </c>
      <c r="M32482" t="s">
        <v>29141</v>
      </c>
      <c r="N32482" t="s">
        <v>69734</v>
      </c>
      <c r="O32482" s="76" t="s">
        <v>4356</v>
      </c>
      <c r="P32482" s="82">
        <v>3348</v>
      </c>
      <c r="Q32482" s="82" t="s">
        <v>104617</v>
      </c>
      <c r="R32482"/>
    </row>
    <row r="32483" spans="12:18" x14ac:dyDescent="0.25">
      <c r="L32483" t="s">
        <v>3809</v>
      </c>
      <c r="M32483" t="s">
        <v>26275</v>
      </c>
      <c r="N32483" t="s">
        <v>69735</v>
      </c>
      <c r="O32483" s="76" t="s">
        <v>4374</v>
      </c>
      <c r="P32483" s="82">
        <v>28309</v>
      </c>
      <c r="Q32483" s="82" t="s">
        <v>72645</v>
      </c>
      <c r="R32483"/>
    </row>
    <row r="32484" spans="12:18" x14ac:dyDescent="0.25">
      <c r="L32484" t="s">
        <v>3809</v>
      </c>
      <c r="M32484" t="s">
        <v>29144</v>
      </c>
      <c r="N32484" t="s">
        <v>69736</v>
      </c>
      <c r="O32484" s="76" t="s">
        <v>4366</v>
      </c>
      <c r="P32484" s="82">
        <v>489</v>
      </c>
      <c r="Q32484" s="82" t="s">
        <v>104618</v>
      </c>
      <c r="R32484"/>
    </row>
    <row r="32485" spans="12:18" x14ac:dyDescent="0.25">
      <c r="L32485" t="s">
        <v>3809</v>
      </c>
      <c r="M32485" t="s">
        <v>31441</v>
      </c>
      <c r="N32485" t="s">
        <v>69737</v>
      </c>
      <c r="O32485" s="76" t="s">
        <v>4366</v>
      </c>
      <c r="P32485" s="82">
        <v>131</v>
      </c>
      <c r="Q32485" s="82" t="s">
        <v>104619</v>
      </c>
      <c r="R32485"/>
    </row>
    <row r="32486" spans="12:18" x14ac:dyDescent="0.25">
      <c r="L32486" t="s">
        <v>3809</v>
      </c>
      <c r="M32486" t="s">
        <v>29147</v>
      </c>
      <c r="N32486" t="s">
        <v>69738</v>
      </c>
      <c r="O32486" s="76" t="s">
        <v>4356</v>
      </c>
      <c r="P32486" s="82">
        <v>4885</v>
      </c>
      <c r="Q32486" s="82" t="s">
        <v>104620</v>
      </c>
      <c r="R32486"/>
    </row>
    <row r="32487" spans="12:18" x14ac:dyDescent="0.25">
      <c r="L32487" t="s">
        <v>3809</v>
      </c>
      <c r="M32487" t="s">
        <v>26276</v>
      </c>
      <c r="N32487" t="s">
        <v>69739</v>
      </c>
      <c r="O32487" s="76" t="s">
        <v>4374</v>
      </c>
      <c r="P32487" s="82">
        <v>26641</v>
      </c>
      <c r="Q32487" s="82" t="s">
        <v>72645</v>
      </c>
      <c r="R32487"/>
    </row>
    <row r="32488" spans="12:18" x14ac:dyDescent="0.25">
      <c r="L32488" t="s">
        <v>3809</v>
      </c>
      <c r="M32488" t="s">
        <v>29152</v>
      </c>
      <c r="N32488" t="s">
        <v>69740</v>
      </c>
      <c r="O32488" s="76" t="s">
        <v>4374</v>
      </c>
      <c r="P32488" s="82">
        <v>3311</v>
      </c>
      <c r="Q32488" s="82" t="s">
        <v>72645</v>
      </c>
      <c r="R32488"/>
    </row>
    <row r="32489" spans="12:18" x14ac:dyDescent="0.25">
      <c r="L32489" t="s">
        <v>3809</v>
      </c>
      <c r="M32489" t="s">
        <v>31946</v>
      </c>
      <c r="N32489" t="s">
        <v>69741</v>
      </c>
      <c r="O32489" s="76" t="s">
        <v>4356</v>
      </c>
      <c r="P32489" s="82">
        <v>2116</v>
      </c>
      <c r="Q32489" s="82" t="s">
        <v>104621</v>
      </c>
      <c r="R32489"/>
    </row>
    <row r="32490" spans="12:18" x14ac:dyDescent="0.25">
      <c r="L32490" t="s">
        <v>3809</v>
      </c>
      <c r="M32490" t="s">
        <v>29155</v>
      </c>
      <c r="N32490" t="s">
        <v>69742</v>
      </c>
      <c r="O32490" s="76" t="s">
        <v>4374</v>
      </c>
      <c r="P32490" s="82">
        <v>4276</v>
      </c>
      <c r="Q32490" s="82" t="s">
        <v>104622</v>
      </c>
      <c r="R32490"/>
    </row>
    <row r="32491" spans="12:18" x14ac:dyDescent="0.25">
      <c r="L32491" t="s">
        <v>3809</v>
      </c>
      <c r="M32491" t="s">
        <v>31948</v>
      </c>
      <c r="N32491" t="s">
        <v>69743</v>
      </c>
      <c r="O32491" s="76" t="s">
        <v>4356</v>
      </c>
      <c r="P32491" s="82">
        <v>5639</v>
      </c>
      <c r="Q32491" s="82" t="s">
        <v>104623</v>
      </c>
      <c r="R32491"/>
    </row>
    <row r="32492" spans="12:18" x14ac:dyDescent="0.25">
      <c r="L32492" t="s">
        <v>3809</v>
      </c>
      <c r="M32492" t="s">
        <v>29158</v>
      </c>
      <c r="N32492" t="s">
        <v>69744</v>
      </c>
      <c r="O32492" s="76" t="s">
        <v>4356</v>
      </c>
      <c r="P32492" s="82">
        <v>412</v>
      </c>
      <c r="Q32492" s="82" t="s">
        <v>104624</v>
      </c>
      <c r="R32492"/>
    </row>
    <row r="32493" spans="12:18" x14ac:dyDescent="0.25">
      <c r="L32493" t="s">
        <v>3809</v>
      </c>
      <c r="M32493" t="s">
        <v>28704</v>
      </c>
      <c r="N32493" t="s">
        <v>69745</v>
      </c>
      <c r="O32493" s="76" t="s">
        <v>4356</v>
      </c>
      <c r="P32493" s="82">
        <v>470</v>
      </c>
      <c r="Q32493" s="82" t="s">
        <v>104625</v>
      </c>
      <c r="R32493"/>
    </row>
    <row r="32494" spans="12:18" x14ac:dyDescent="0.25">
      <c r="L32494" t="s">
        <v>3809</v>
      </c>
      <c r="M32494" t="s">
        <v>26277</v>
      </c>
      <c r="N32494" t="s">
        <v>69746</v>
      </c>
      <c r="O32494" s="76" t="s">
        <v>4356</v>
      </c>
      <c r="P32494" s="82">
        <v>1766</v>
      </c>
      <c r="Q32494" s="82" t="s">
        <v>104626</v>
      </c>
      <c r="R32494"/>
    </row>
    <row r="32495" spans="12:18" x14ac:dyDescent="0.25">
      <c r="L32495" t="s">
        <v>3809</v>
      </c>
      <c r="M32495" t="s">
        <v>29161</v>
      </c>
      <c r="N32495" t="s">
        <v>69747</v>
      </c>
      <c r="O32495" s="76" t="s">
        <v>4374</v>
      </c>
      <c r="P32495" s="82">
        <v>8472</v>
      </c>
      <c r="Q32495" s="82" t="s">
        <v>72645</v>
      </c>
      <c r="R32495"/>
    </row>
    <row r="32496" spans="12:18" x14ac:dyDescent="0.25">
      <c r="L32496" t="s">
        <v>3809</v>
      </c>
      <c r="M32496" t="s">
        <v>26278</v>
      </c>
      <c r="N32496" t="s">
        <v>69748</v>
      </c>
      <c r="O32496" s="76" t="s">
        <v>4356</v>
      </c>
      <c r="P32496" s="82">
        <v>1112</v>
      </c>
      <c r="Q32496" s="82" t="s">
        <v>104627</v>
      </c>
      <c r="R32496"/>
    </row>
    <row r="32497" spans="12:18" x14ac:dyDescent="0.25">
      <c r="L32497" t="s">
        <v>3809</v>
      </c>
      <c r="M32497" t="s">
        <v>26279</v>
      </c>
      <c r="N32497" t="s">
        <v>69749</v>
      </c>
      <c r="O32497" s="76" t="s">
        <v>4356</v>
      </c>
      <c r="P32497" s="82">
        <v>433</v>
      </c>
      <c r="Q32497" s="82" t="s">
        <v>104628</v>
      </c>
      <c r="R32497"/>
    </row>
    <row r="32498" spans="12:18" x14ac:dyDescent="0.25">
      <c r="L32498" t="s">
        <v>3809</v>
      </c>
      <c r="M32498" t="s">
        <v>29164</v>
      </c>
      <c r="N32498" t="s">
        <v>69750</v>
      </c>
      <c r="O32498" s="76" t="s">
        <v>4356</v>
      </c>
      <c r="P32498" s="82">
        <v>465</v>
      </c>
      <c r="Q32498" s="82" t="s">
        <v>104629</v>
      </c>
      <c r="R32498"/>
    </row>
    <row r="32499" spans="12:18" x14ac:dyDescent="0.25">
      <c r="L32499" t="s">
        <v>3809</v>
      </c>
      <c r="M32499" t="s">
        <v>31986</v>
      </c>
      <c r="N32499" t="s">
        <v>69751</v>
      </c>
      <c r="O32499" s="76" t="s">
        <v>4356</v>
      </c>
      <c r="P32499" s="82">
        <v>604</v>
      </c>
      <c r="Q32499" s="82" t="s">
        <v>104712</v>
      </c>
      <c r="R32499"/>
    </row>
    <row r="32500" spans="12:18" x14ac:dyDescent="0.25">
      <c r="L32500" t="s">
        <v>3809</v>
      </c>
      <c r="M32500" t="s">
        <v>18825</v>
      </c>
      <c r="N32500" t="s">
        <v>69752</v>
      </c>
      <c r="O32500" s="76" t="s">
        <v>4374</v>
      </c>
      <c r="P32500" s="82">
        <v>3039</v>
      </c>
      <c r="Q32500" s="82" t="s">
        <v>104630</v>
      </c>
      <c r="R32500"/>
    </row>
    <row r="32501" spans="12:18" x14ac:dyDescent="0.25">
      <c r="L32501" t="s">
        <v>3809</v>
      </c>
      <c r="M32501" t="s">
        <v>9060</v>
      </c>
      <c r="N32501" t="s">
        <v>69753</v>
      </c>
      <c r="O32501" s="76" t="s">
        <v>4366</v>
      </c>
      <c r="P32501" s="82">
        <v>68</v>
      </c>
      <c r="Q32501" s="82" t="s">
        <v>104631</v>
      </c>
      <c r="R32501"/>
    </row>
    <row r="32502" spans="12:18" x14ac:dyDescent="0.25">
      <c r="L32502" t="s">
        <v>3809</v>
      </c>
      <c r="M32502" t="s">
        <v>29167</v>
      </c>
      <c r="N32502" t="s">
        <v>69754</v>
      </c>
      <c r="O32502" s="76" t="s">
        <v>4356</v>
      </c>
      <c r="P32502" s="82">
        <v>501</v>
      </c>
      <c r="Q32502" s="82" t="s">
        <v>104632</v>
      </c>
      <c r="R32502"/>
    </row>
    <row r="32503" spans="12:18" x14ac:dyDescent="0.25">
      <c r="L32503" t="s">
        <v>3809</v>
      </c>
      <c r="M32503" t="s">
        <v>28707</v>
      </c>
      <c r="N32503" t="s">
        <v>69755</v>
      </c>
      <c r="O32503" s="76" t="s">
        <v>4356</v>
      </c>
      <c r="P32503" s="82">
        <v>1773</v>
      </c>
      <c r="Q32503" s="82" t="s">
        <v>104633</v>
      </c>
      <c r="R32503"/>
    </row>
    <row r="32504" spans="12:18" x14ac:dyDescent="0.25">
      <c r="L32504" t="s">
        <v>3809</v>
      </c>
      <c r="M32504" t="s">
        <v>28710</v>
      </c>
      <c r="N32504" t="s">
        <v>69756</v>
      </c>
      <c r="O32504" s="76" t="s">
        <v>4356</v>
      </c>
      <c r="P32504" s="82">
        <v>1099</v>
      </c>
      <c r="Q32504" s="82" t="s">
        <v>104634</v>
      </c>
      <c r="R32504"/>
    </row>
    <row r="32505" spans="12:18" x14ac:dyDescent="0.25">
      <c r="L32505" t="s">
        <v>3809</v>
      </c>
      <c r="M32505" t="s">
        <v>31951</v>
      </c>
      <c r="N32505" t="s">
        <v>69757</v>
      </c>
      <c r="O32505" s="76" t="s">
        <v>4356</v>
      </c>
      <c r="P32505" s="82">
        <v>1251</v>
      </c>
      <c r="Q32505" s="82" t="s">
        <v>104635</v>
      </c>
      <c r="R32505"/>
    </row>
    <row r="32506" spans="12:18" x14ac:dyDescent="0.25">
      <c r="L32506" t="s">
        <v>3809</v>
      </c>
      <c r="M32506" t="s">
        <v>28713</v>
      </c>
      <c r="N32506" t="s">
        <v>69758</v>
      </c>
      <c r="O32506" s="76" t="s">
        <v>4356</v>
      </c>
      <c r="P32506" s="82">
        <v>1750</v>
      </c>
      <c r="Q32506" s="82" t="s">
        <v>104636</v>
      </c>
      <c r="R32506"/>
    </row>
    <row r="32507" spans="12:18" x14ac:dyDescent="0.25">
      <c r="L32507" t="s">
        <v>3809</v>
      </c>
      <c r="M32507" t="s">
        <v>31443</v>
      </c>
      <c r="N32507" t="s">
        <v>69759</v>
      </c>
      <c r="O32507" s="76" t="s">
        <v>4374</v>
      </c>
      <c r="P32507" s="82">
        <v>1507</v>
      </c>
      <c r="Q32507" s="82" t="s">
        <v>72645</v>
      </c>
      <c r="R32507"/>
    </row>
    <row r="32508" spans="12:18" x14ac:dyDescent="0.25">
      <c r="L32508" t="s">
        <v>3809</v>
      </c>
      <c r="M32508" t="s">
        <v>5424</v>
      </c>
      <c r="N32508" t="s">
        <v>69760</v>
      </c>
      <c r="O32508" s="76" t="s">
        <v>4356</v>
      </c>
      <c r="P32508" s="82">
        <v>5399</v>
      </c>
      <c r="Q32508" s="82" t="s">
        <v>104638</v>
      </c>
      <c r="R32508"/>
    </row>
    <row r="32509" spans="12:18" x14ac:dyDescent="0.25">
      <c r="L32509" t="s">
        <v>3809</v>
      </c>
      <c r="M32509" t="s">
        <v>29169</v>
      </c>
      <c r="N32509" t="s">
        <v>69761</v>
      </c>
      <c r="O32509" s="76" t="s">
        <v>4356</v>
      </c>
      <c r="P32509" s="82">
        <v>338</v>
      </c>
      <c r="Q32509" s="82" t="s">
        <v>104639</v>
      </c>
      <c r="R32509"/>
    </row>
    <row r="32510" spans="12:18" x14ac:dyDescent="0.25">
      <c r="L32510" t="s">
        <v>3809</v>
      </c>
      <c r="M32510" t="s">
        <v>28716</v>
      </c>
      <c r="N32510" t="s">
        <v>69762</v>
      </c>
      <c r="O32510" s="76" t="s">
        <v>4374</v>
      </c>
      <c r="P32510" s="82">
        <v>19421</v>
      </c>
      <c r="Q32510" s="82" t="s">
        <v>104637</v>
      </c>
      <c r="R32510"/>
    </row>
    <row r="32511" spans="12:18" x14ac:dyDescent="0.25">
      <c r="L32511" t="s">
        <v>3809</v>
      </c>
      <c r="M32511" t="s">
        <v>31939</v>
      </c>
      <c r="N32511" t="s">
        <v>69763</v>
      </c>
      <c r="O32511" s="76" t="s">
        <v>4356</v>
      </c>
      <c r="P32511" s="82">
        <v>1566</v>
      </c>
      <c r="Q32511" s="82" t="s">
        <v>104596</v>
      </c>
      <c r="R32511"/>
    </row>
    <row r="32512" spans="12:18" x14ac:dyDescent="0.25">
      <c r="L32512" t="s">
        <v>3809</v>
      </c>
      <c r="M32512" t="s">
        <v>31436</v>
      </c>
      <c r="N32512" t="s">
        <v>69764</v>
      </c>
      <c r="O32512" s="76" t="s">
        <v>4356</v>
      </c>
      <c r="P32512" s="82">
        <v>817</v>
      </c>
      <c r="Q32512" s="82" t="s">
        <v>104597</v>
      </c>
      <c r="R32512"/>
    </row>
    <row r="32513" spans="12:18" x14ac:dyDescent="0.25">
      <c r="L32513" t="s">
        <v>3809</v>
      </c>
      <c r="M32513" t="s">
        <v>31449</v>
      </c>
      <c r="N32513" t="s">
        <v>69765</v>
      </c>
      <c r="O32513" s="76" t="s">
        <v>4356</v>
      </c>
      <c r="P32513" s="82">
        <v>1334</v>
      </c>
      <c r="Q32513" s="82" t="s">
        <v>104664</v>
      </c>
      <c r="R32513"/>
    </row>
    <row r="32514" spans="12:18" x14ac:dyDescent="0.25">
      <c r="L32514" t="s">
        <v>3809</v>
      </c>
      <c r="M32514" t="s">
        <v>28740</v>
      </c>
      <c r="N32514" t="s">
        <v>69766</v>
      </c>
      <c r="O32514" s="76" t="s">
        <v>4366</v>
      </c>
      <c r="P32514" s="82">
        <v>51</v>
      </c>
      <c r="Q32514" s="82" t="s">
        <v>104676</v>
      </c>
      <c r="R32514"/>
    </row>
    <row r="32515" spans="12:18" x14ac:dyDescent="0.25">
      <c r="L32515" t="s">
        <v>3809</v>
      </c>
      <c r="M32515" t="s">
        <v>26288</v>
      </c>
      <c r="N32515" t="s">
        <v>69767</v>
      </c>
      <c r="O32515" s="76" t="s">
        <v>4356</v>
      </c>
      <c r="P32515" s="82">
        <v>415</v>
      </c>
      <c r="Q32515" s="82" t="s">
        <v>104677</v>
      </c>
      <c r="R32515"/>
    </row>
    <row r="32516" spans="12:18" x14ac:dyDescent="0.25">
      <c r="L32516" t="s">
        <v>3809</v>
      </c>
      <c r="M32516" t="s">
        <v>26296</v>
      </c>
      <c r="N32516" t="s">
        <v>69768</v>
      </c>
      <c r="O32516" s="76" t="s">
        <v>4356</v>
      </c>
      <c r="P32516" s="82">
        <v>4287</v>
      </c>
      <c r="Q32516" s="82" t="s">
        <v>104706</v>
      </c>
      <c r="R32516"/>
    </row>
    <row r="32517" spans="12:18" x14ac:dyDescent="0.25">
      <c r="L32517" t="s">
        <v>3809</v>
      </c>
      <c r="M32517" t="s">
        <v>26280</v>
      </c>
      <c r="N32517" t="s">
        <v>69769</v>
      </c>
      <c r="O32517" s="76" t="s">
        <v>4356</v>
      </c>
      <c r="P32517" s="82">
        <v>409</v>
      </c>
      <c r="Q32517" s="82" t="s">
        <v>104640</v>
      </c>
      <c r="R32517"/>
    </row>
    <row r="32518" spans="12:18" x14ac:dyDescent="0.25">
      <c r="L32518" t="s">
        <v>3809</v>
      </c>
      <c r="M32518" t="s">
        <v>26281</v>
      </c>
      <c r="N32518" t="s">
        <v>69770</v>
      </c>
      <c r="O32518" s="76" t="s">
        <v>4366</v>
      </c>
      <c r="P32518" s="82">
        <v>116</v>
      </c>
      <c r="Q32518" s="82" t="s">
        <v>104641</v>
      </c>
      <c r="R32518"/>
    </row>
    <row r="32519" spans="12:18" x14ac:dyDescent="0.25">
      <c r="L32519" t="s">
        <v>3809</v>
      </c>
      <c r="M32519" t="s">
        <v>31952</v>
      </c>
      <c r="N32519" t="s">
        <v>69771</v>
      </c>
      <c r="O32519" s="76" t="s">
        <v>4366</v>
      </c>
      <c r="P32519" s="82">
        <v>36</v>
      </c>
      <c r="Q32519" s="82" t="s">
        <v>104642</v>
      </c>
      <c r="R32519"/>
    </row>
    <row r="32520" spans="12:18" x14ac:dyDescent="0.25">
      <c r="L32520" t="s">
        <v>3809</v>
      </c>
      <c r="M32520" t="s">
        <v>31954</v>
      </c>
      <c r="N32520" t="s">
        <v>69772</v>
      </c>
      <c r="O32520" s="76" t="s">
        <v>4356</v>
      </c>
      <c r="P32520" s="82">
        <v>330</v>
      </c>
      <c r="Q32520" s="82" t="s">
        <v>104643</v>
      </c>
      <c r="R32520"/>
    </row>
    <row r="32521" spans="12:18" x14ac:dyDescent="0.25">
      <c r="L32521" t="s">
        <v>3809</v>
      </c>
      <c r="M32521" t="s">
        <v>31956</v>
      </c>
      <c r="N32521" t="s">
        <v>69773</v>
      </c>
      <c r="O32521" s="76" t="s">
        <v>4356</v>
      </c>
      <c r="P32521" s="82">
        <v>1635</v>
      </c>
      <c r="Q32521" s="82" t="s">
        <v>104644</v>
      </c>
      <c r="R32521"/>
    </row>
    <row r="32522" spans="12:18" x14ac:dyDescent="0.25">
      <c r="L32522" t="s">
        <v>3809</v>
      </c>
      <c r="M32522" t="s">
        <v>26282</v>
      </c>
      <c r="N32522" t="s">
        <v>69774</v>
      </c>
      <c r="O32522" s="76" t="s">
        <v>4356</v>
      </c>
      <c r="P32522" s="82">
        <v>398</v>
      </c>
      <c r="Q32522" s="82" t="s">
        <v>104645</v>
      </c>
      <c r="R32522"/>
    </row>
    <row r="32523" spans="12:18" x14ac:dyDescent="0.25">
      <c r="L32523" t="s">
        <v>3809</v>
      </c>
      <c r="M32523" t="s">
        <v>31957</v>
      </c>
      <c r="N32523" t="s">
        <v>69775</v>
      </c>
      <c r="O32523" s="76" t="s">
        <v>4356</v>
      </c>
      <c r="P32523" s="82">
        <v>3805</v>
      </c>
      <c r="Q32523" s="82" t="s">
        <v>104646</v>
      </c>
      <c r="R32523"/>
    </row>
    <row r="32524" spans="12:18" x14ac:dyDescent="0.25">
      <c r="L32524" t="s">
        <v>3809</v>
      </c>
      <c r="M32524" t="s">
        <v>28721</v>
      </c>
      <c r="N32524" t="s">
        <v>69776</v>
      </c>
      <c r="O32524" s="76" t="s">
        <v>4356</v>
      </c>
      <c r="P32524" s="82">
        <v>3856</v>
      </c>
      <c r="Q32524" s="82" t="s">
        <v>104647</v>
      </c>
      <c r="R32524"/>
    </row>
    <row r="32525" spans="12:18" x14ac:dyDescent="0.25">
      <c r="L32525" t="s">
        <v>3809</v>
      </c>
      <c r="M32525" t="s">
        <v>28695</v>
      </c>
      <c r="N32525" t="s">
        <v>69777</v>
      </c>
      <c r="O32525" s="76" t="s">
        <v>4356</v>
      </c>
      <c r="P32525" s="82">
        <v>629</v>
      </c>
      <c r="Q32525" s="82" t="s">
        <v>104595</v>
      </c>
      <c r="R32525"/>
    </row>
    <row r="32526" spans="12:18" x14ac:dyDescent="0.25">
      <c r="L32526" t="s">
        <v>3809</v>
      </c>
      <c r="M32526" t="s">
        <v>31941</v>
      </c>
      <c r="N32526" t="s">
        <v>69778</v>
      </c>
      <c r="O32526" s="76" t="s">
        <v>4356</v>
      </c>
      <c r="P32526" s="82">
        <v>351</v>
      </c>
      <c r="Q32526" s="82" t="s">
        <v>104598</v>
      </c>
      <c r="R32526"/>
    </row>
    <row r="32527" spans="12:18" x14ac:dyDescent="0.25">
      <c r="L32527" t="s">
        <v>3809</v>
      </c>
      <c r="M32527" t="s">
        <v>27248</v>
      </c>
      <c r="N32527" t="s">
        <v>69779</v>
      </c>
      <c r="O32527" s="76" t="s">
        <v>4450</v>
      </c>
      <c r="P32527" s="82">
        <v>17530</v>
      </c>
      <c r="Q32527" s="82" t="s">
        <v>72645</v>
      </c>
      <c r="R32527"/>
    </row>
    <row r="32528" spans="12:18" x14ac:dyDescent="0.25">
      <c r="L32528" t="s">
        <v>3809</v>
      </c>
      <c r="M32528" t="s">
        <v>26295</v>
      </c>
      <c r="N32528" t="s">
        <v>69780</v>
      </c>
      <c r="O32528" s="76" t="s">
        <v>4374</v>
      </c>
      <c r="P32528" s="82">
        <v>9071</v>
      </c>
      <c r="Q32528" s="82" t="s">
        <v>72645</v>
      </c>
      <c r="R32528"/>
    </row>
    <row r="32529" spans="12:18" x14ac:dyDescent="0.25">
      <c r="L32529" t="s">
        <v>3809</v>
      </c>
      <c r="M32529" t="s">
        <v>29171</v>
      </c>
      <c r="N32529" t="s">
        <v>69781</v>
      </c>
      <c r="O32529" s="76" t="s">
        <v>4366</v>
      </c>
      <c r="P32529" s="82">
        <v>288</v>
      </c>
      <c r="Q32529" s="82" t="s">
        <v>104648</v>
      </c>
      <c r="R32529"/>
    </row>
    <row r="32530" spans="12:18" x14ac:dyDescent="0.25">
      <c r="L32530" t="s">
        <v>3809</v>
      </c>
      <c r="M32530" t="s">
        <v>29174</v>
      </c>
      <c r="N32530" t="s">
        <v>69782</v>
      </c>
      <c r="O32530" s="76" t="s">
        <v>4356</v>
      </c>
      <c r="P32530" s="82">
        <v>2603</v>
      </c>
      <c r="Q32530" s="82" t="s">
        <v>104649</v>
      </c>
      <c r="R32530"/>
    </row>
    <row r="32531" spans="12:18" x14ac:dyDescent="0.25">
      <c r="L32531" t="s">
        <v>3809</v>
      </c>
      <c r="M32531" t="s">
        <v>31959</v>
      </c>
      <c r="N32531" t="s">
        <v>69783</v>
      </c>
      <c r="O32531" s="76" t="s">
        <v>4356</v>
      </c>
      <c r="P32531" s="82">
        <v>1076</v>
      </c>
      <c r="Q32531" s="82" t="s">
        <v>104650</v>
      </c>
      <c r="R32531"/>
    </row>
    <row r="32532" spans="12:18" x14ac:dyDescent="0.25">
      <c r="L32532" t="s">
        <v>3809</v>
      </c>
      <c r="M32532" t="s">
        <v>31961</v>
      </c>
      <c r="N32532" t="s">
        <v>69784</v>
      </c>
      <c r="O32532" s="76" t="s">
        <v>4356</v>
      </c>
      <c r="P32532" s="82">
        <v>2903</v>
      </c>
      <c r="Q32532" s="82" t="s">
        <v>104651</v>
      </c>
      <c r="R32532"/>
    </row>
    <row r="32533" spans="12:18" x14ac:dyDescent="0.25">
      <c r="L32533" t="s">
        <v>3809</v>
      </c>
      <c r="M32533" t="s">
        <v>26283</v>
      </c>
      <c r="N32533" t="s">
        <v>69785</v>
      </c>
      <c r="O32533" s="76" t="s">
        <v>4356</v>
      </c>
      <c r="P32533" s="82">
        <v>1782</v>
      </c>
      <c r="Q32533" s="82" t="s">
        <v>104652</v>
      </c>
      <c r="R32533"/>
    </row>
    <row r="32534" spans="12:18" x14ac:dyDescent="0.25">
      <c r="L32534" t="s">
        <v>3809</v>
      </c>
      <c r="M32534" t="s">
        <v>9321</v>
      </c>
      <c r="N32534" t="s">
        <v>69786</v>
      </c>
      <c r="O32534" s="76" t="s">
        <v>4356</v>
      </c>
      <c r="P32534" s="82">
        <v>1930</v>
      </c>
      <c r="Q32534" s="82" t="s">
        <v>104653</v>
      </c>
      <c r="R32534"/>
    </row>
    <row r="32535" spans="12:18" x14ac:dyDescent="0.25">
      <c r="L32535" t="s">
        <v>3809</v>
      </c>
      <c r="M32535" t="s">
        <v>28726</v>
      </c>
      <c r="N32535" t="s">
        <v>69787</v>
      </c>
      <c r="O32535" s="76" t="s">
        <v>4374</v>
      </c>
      <c r="P32535" s="82">
        <v>6036</v>
      </c>
      <c r="Q32535" s="82" t="s">
        <v>104654</v>
      </c>
      <c r="R32535"/>
    </row>
    <row r="32536" spans="12:18" x14ac:dyDescent="0.25">
      <c r="L32536" t="s">
        <v>3809</v>
      </c>
      <c r="M32536" t="s">
        <v>29177</v>
      </c>
      <c r="N32536" t="s">
        <v>69788</v>
      </c>
      <c r="O32536" s="76" t="s">
        <v>4356</v>
      </c>
      <c r="P32536" s="82">
        <v>990</v>
      </c>
      <c r="Q32536" s="82" t="s">
        <v>104655</v>
      </c>
      <c r="R32536"/>
    </row>
    <row r="32537" spans="12:18" x14ac:dyDescent="0.25">
      <c r="L32537" t="s">
        <v>3809</v>
      </c>
      <c r="M32537" t="s">
        <v>31962</v>
      </c>
      <c r="N32537" t="s">
        <v>69789</v>
      </c>
      <c r="O32537" s="76" t="s">
        <v>4356</v>
      </c>
      <c r="P32537" s="82">
        <v>2097</v>
      </c>
      <c r="Q32537" s="82" t="s">
        <v>104656</v>
      </c>
      <c r="R32537"/>
    </row>
    <row r="32538" spans="12:18" x14ac:dyDescent="0.25">
      <c r="L32538" t="s">
        <v>3809</v>
      </c>
      <c r="M32538" t="s">
        <v>29180</v>
      </c>
      <c r="N32538" t="s">
        <v>69790</v>
      </c>
      <c r="O32538" s="76" t="s">
        <v>4356</v>
      </c>
      <c r="P32538" s="82">
        <v>436</v>
      </c>
      <c r="Q32538" s="82" t="s">
        <v>104657</v>
      </c>
      <c r="R32538"/>
    </row>
    <row r="32539" spans="12:18" x14ac:dyDescent="0.25">
      <c r="L32539" t="s">
        <v>3809</v>
      </c>
      <c r="M32539" t="s">
        <v>6657</v>
      </c>
      <c r="N32539" t="s">
        <v>69791</v>
      </c>
      <c r="O32539" s="76" t="s">
        <v>4356</v>
      </c>
      <c r="P32539" s="82">
        <v>1288</v>
      </c>
      <c r="Q32539" s="82" t="s">
        <v>104658</v>
      </c>
      <c r="R32539"/>
    </row>
    <row r="32540" spans="12:18" x14ac:dyDescent="0.25">
      <c r="L32540" t="s">
        <v>3809</v>
      </c>
      <c r="M32540" t="s">
        <v>31445</v>
      </c>
      <c r="N32540" t="s">
        <v>69792</v>
      </c>
      <c r="O32540" s="76" t="s">
        <v>4356</v>
      </c>
      <c r="P32540" s="82">
        <v>453</v>
      </c>
      <c r="Q32540" s="82" t="s">
        <v>104659</v>
      </c>
      <c r="R32540"/>
    </row>
    <row r="32541" spans="12:18" x14ac:dyDescent="0.25">
      <c r="L32541" t="s">
        <v>3809</v>
      </c>
      <c r="M32541" t="s">
        <v>31447</v>
      </c>
      <c r="N32541" t="s">
        <v>69793</v>
      </c>
      <c r="O32541" s="76" t="s">
        <v>4356</v>
      </c>
      <c r="P32541" s="82">
        <v>3792</v>
      </c>
      <c r="Q32541" s="82" t="s">
        <v>104660</v>
      </c>
      <c r="R32541"/>
    </row>
    <row r="32542" spans="12:18" x14ac:dyDescent="0.25">
      <c r="L32542" t="s">
        <v>3809</v>
      </c>
      <c r="M32542" t="s">
        <v>28729</v>
      </c>
      <c r="N32542" t="s">
        <v>69794</v>
      </c>
      <c r="O32542" s="76" t="s">
        <v>4366</v>
      </c>
      <c r="P32542" s="82">
        <v>317</v>
      </c>
      <c r="Q32542" s="82" t="s">
        <v>104661</v>
      </c>
      <c r="R32542"/>
    </row>
    <row r="32543" spans="12:18" x14ac:dyDescent="0.25">
      <c r="L32543" t="s">
        <v>3809</v>
      </c>
      <c r="M32543" t="s">
        <v>29183</v>
      </c>
      <c r="N32543" t="s">
        <v>69795</v>
      </c>
      <c r="O32543" s="76" t="s">
        <v>4374</v>
      </c>
      <c r="P32543" s="82">
        <v>12909</v>
      </c>
      <c r="Q32543" s="82" t="s">
        <v>72645</v>
      </c>
      <c r="R32543"/>
    </row>
    <row r="32544" spans="12:18" x14ac:dyDescent="0.25">
      <c r="L32544" t="s">
        <v>3809</v>
      </c>
      <c r="M32544" t="s">
        <v>28731</v>
      </c>
      <c r="N32544" t="s">
        <v>69796</v>
      </c>
      <c r="O32544" s="76" t="s">
        <v>4450</v>
      </c>
      <c r="P32544" s="82">
        <v>8317</v>
      </c>
      <c r="Q32544" s="82" t="s">
        <v>72645</v>
      </c>
      <c r="R32544"/>
    </row>
    <row r="32545" spans="12:18" x14ac:dyDescent="0.25">
      <c r="L32545" t="s">
        <v>3809</v>
      </c>
      <c r="M32545" t="s">
        <v>26284</v>
      </c>
      <c r="N32545" t="s">
        <v>69797</v>
      </c>
      <c r="O32545" s="76" t="s">
        <v>4356</v>
      </c>
      <c r="P32545" s="82">
        <v>1873</v>
      </c>
      <c r="Q32545" s="82" t="s">
        <v>104662</v>
      </c>
      <c r="R32545"/>
    </row>
    <row r="32546" spans="12:18" x14ac:dyDescent="0.25">
      <c r="L32546" t="s">
        <v>3809</v>
      </c>
      <c r="M32546" t="s">
        <v>28734</v>
      </c>
      <c r="N32546" t="s">
        <v>69798</v>
      </c>
      <c r="O32546" s="76" t="s">
        <v>4356</v>
      </c>
      <c r="P32546" s="82">
        <v>2407</v>
      </c>
      <c r="Q32546" s="82" t="s">
        <v>104663</v>
      </c>
      <c r="R32546"/>
    </row>
    <row r="32547" spans="12:18" x14ac:dyDescent="0.25">
      <c r="L32547" t="s">
        <v>3809</v>
      </c>
      <c r="M32547" t="s">
        <v>31964</v>
      </c>
      <c r="N32547" t="s">
        <v>69799</v>
      </c>
      <c r="O32547" s="76" t="s">
        <v>4366</v>
      </c>
      <c r="P32547" s="82">
        <v>419</v>
      </c>
      <c r="Q32547" s="82" t="s">
        <v>104665</v>
      </c>
      <c r="R32547"/>
    </row>
    <row r="32548" spans="12:18" x14ac:dyDescent="0.25">
      <c r="L32548" t="s">
        <v>3809</v>
      </c>
      <c r="M32548" t="s">
        <v>31965</v>
      </c>
      <c r="N32548" t="s">
        <v>69800</v>
      </c>
      <c r="O32548" s="76" t="s">
        <v>4356</v>
      </c>
      <c r="P32548" s="82">
        <v>1332</v>
      </c>
      <c r="Q32548" s="82" t="s">
        <v>104666</v>
      </c>
      <c r="R32548"/>
    </row>
    <row r="32549" spans="12:18" x14ac:dyDescent="0.25">
      <c r="L32549" t="s">
        <v>3809</v>
      </c>
      <c r="M32549" t="s">
        <v>29185</v>
      </c>
      <c r="N32549" t="s">
        <v>69801</v>
      </c>
      <c r="O32549" s="76" t="s">
        <v>4374</v>
      </c>
      <c r="P32549" s="82">
        <v>28919</v>
      </c>
      <c r="Q32549" s="82" t="s">
        <v>72645</v>
      </c>
      <c r="R32549"/>
    </row>
    <row r="32550" spans="12:18" x14ac:dyDescent="0.25">
      <c r="L32550" t="s">
        <v>3809</v>
      </c>
      <c r="M32550" t="s">
        <v>31967</v>
      </c>
      <c r="N32550" t="s">
        <v>69802</v>
      </c>
      <c r="O32550" s="76" t="s">
        <v>4374</v>
      </c>
      <c r="P32550" s="82">
        <v>9620</v>
      </c>
      <c r="Q32550" s="82" t="s">
        <v>72645</v>
      </c>
      <c r="R32550"/>
    </row>
    <row r="32551" spans="12:18" x14ac:dyDescent="0.25">
      <c r="L32551" t="s">
        <v>3809</v>
      </c>
      <c r="M32551" t="s">
        <v>29187</v>
      </c>
      <c r="N32551" t="s">
        <v>69803</v>
      </c>
      <c r="O32551" s="76" t="s">
        <v>4374</v>
      </c>
      <c r="P32551" s="82">
        <v>20380</v>
      </c>
      <c r="Q32551" s="82" t="s">
        <v>72645</v>
      </c>
      <c r="R32551"/>
    </row>
    <row r="32552" spans="12:18" x14ac:dyDescent="0.25">
      <c r="L32552" t="s">
        <v>3809</v>
      </c>
      <c r="M32552" t="s">
        <v>26285</v>
      </c>
      <c r="N32552" t="s">
        <v>69804</v>
      </c>
      <c r="O32552" s="76" t="s">
        <v>4356</v>
      </c>
      <c r="P32552" s="82">
        <v>674</v>
      </c>
      <c r="Q32552" s="82" t="s">
        <v>104667</v>
      </c>
      <c r="R32552"/>
    </row>
    <row r="32553" spans="12:18" x14ac:dyDescent="0.25">
      <c r="L32553" t="s">
        <v>3809</v>
      </c>
      <c r="M32553" t="s">
        <v>31451</v>
      </c>
      <c r="N32553" t="s">
        <v>69805</v>
      </c>
      <c r="O32553" s="76" t="s">
        <v>4356</v>
      </c>
      <c r="P32553" s="82">
        <v>5253</v>
      </c>
      <c r="Q32553" s="82" t="s">
        <v>104668</v>
      </c>
      <c r="R32553"/>
    </row>
    <row r="32554" spans="12:18" x14ac:dyDescent="0.25">
      <c r="L32554" t="s">
        <v>3809</v>
      </c>
      <c r="M32554" t="s">
        <v>26286</v>
      </c>
      <c r="N32554" t="s">
        <v>69806</v>
      </c>
      <c r="O32554" s="76" t="s">
        <v>4356</v>
      </c>
      <c r="P32554" s="82">
        <v>769</v>
      </c>
      <c r="Q32554" s="82" t="s">
        <v>104669</v>
      </c>
      <c r="R32554"/>
    </row>
    <row r="32555" spans="12:18" x14ac:dyDescent="0.25">
      <c r="L32555" t="s">
        <v>3809</v>
      </c>
      <c r="M32555" t="s">
        <v>28737</v>
      </c>
      <c r="N32555" t="s">
        <v>69807</v>
      </c>
      <c r="O32555" s="76" t="s">
        <v>4356</v>
      </c>
      <c r="P32555" s="82">
        <v>595</v>
      </c>
      <c r="Q32555" s="82" t="s">
        <v>104670</v>
      </c>
      <c r="R32555"/>
    </row>
    <row r="32556" spans="12:18" x14ac:dyDescent="0.25">
      <c r="L32556" t="s">
        <v>3809</v>
      </c>
      <c r="M32556" t="s">
        <v>31452</v>
      </c>
      <c r="N32556" t="s">
        <v>69808</v>
      </c>
      <c r="O32556" s="76" t="s">
        <v>4356</v>
      </c>
      <c r="P32556" s="82">
        <v>817</v>
      </c>
      <c r="Q32556" s="82" t="s">
        <v>104671</v>
      </c>
      <c r="R32556"/>
    </row>
    <row r="32557" spans="12:18" x14ac:dyDescent="0.25">
      <c r="L32557" t="s">
        <v>3809</v>
      </c>
      <c r="M32557" t="s">
        <v>29192</v>
      </c>
      <c r="N32557" t="s">
        <v>69809</v>
      </c>
      <c r="O32557" s="76" t="s">
        <v>4356</v>
      </c>
      <c r="P32557" s="82">
        <v>846</v>
      </c>
      <c r="Q32557" s="82" t="s">
        <v>104672</v>
      </c>
      <c r="R32557"/>
    </row>
    <row r="32558" spans="12:18" x14ac:dyDescent="0.25">
      <c r="L32558" t="s">
        <v>3809</v>
      </c>
      <c r="M32558" t="s">
        <v>26287</v>
      </c>
      <c r="N32558" t="s">
        <v>69810</v>
      </c>
      <c r="O32558" s="76" t="s">
        <v>4356</v>
      </c>
      <c r="P32558" s="82">
        <v>619</v>
      </c>
      <c r="Q32558" s="82" t="s">
        <v>104673</v>
      </c>
      <c r="R32558"/>
    </row>
    <row r="32559" spans="12:18" x14ac:dyDescent="0.25">
      <c r="L32559" t="s">
        <v>3809</v>
      </c>
      <c r="M32559" t="s">
        <v>31969</v>
      </c>
      <c r="N32559" t="s">
        <v>69811</v>
      </c>
      <c r="O32559" s="76" t="s">
        <v>4356</v>
      </c>
      <c r="P32559" s="82">
        <v>644</v>
      </c>
      <c r="Q32559" s="82" t="s">
        <v>104674</v>
      </c>
      <c r="R32559"/>
    </row>
    <row r="32560" spans="12:18" x14ac:dyDescent="0.25">
      <c r="L32560" t="s">
        <v>3809</v>
      </c>
      <c r="M32560" t="s">
        <v>29195</v>
      </c>
      <c r="N32560" t="s">
        <v>69812</v>
      </c>
      <c r="O32560" s="76" t="s">
        <v>4374</v>
      </c>
      <c r="P32560" s="82">
        <v>4531</v>
      </c>
      <c r="Q32560" s="82" t="s">
        <v>104675</v>
      </c>
      <c r="R32560"/>
    </row>
    <row r="32561" spans="12:18" x14ac:dyDescent="0.25">
      <c r="L32561" t="s">
        <v>3809</v>
      </c>
      <c r="M32561" t="s">
        <v>9346</v>
      </c>
      <c r="N32561" t="s">
        <v>69813</v>
      </c>
      <c r="O32561" s="76" t="s">
        <v>4356</v>
      </c>
      <c r="P32561" s="82">
        <v>1305</v>
      </c>
      <c r="Q32561" s="82" t="s">
        <v>104678</v>
      </c>
      <c r="R32561"/>
    </row>
    <row r="32562" spans="12:18" x14ac:dyDescent="0.25">
      <c r="L32562" t="s">
        <v>3809</v>
      </c>
      <c r="M32562" t="s">
        <v>28743</v>
      </c>
      <c r="N32562" t="s">
        <v>69814</v>
      </c>
      <c r="O32562" s="76" t="s">
        <v>4356</v>
      </c>
      <c r="P32562" s="82">
        <v>688</v>
      </c>
      <c r="Q32562" s="82" t="s">
        <v>104679</v>
      </c>
      <c r="R32562"/>
    </row>
    <row r="32563" spans="12:18" x14ac:dyDescent="0.25">
      <c r="L32563" t="s">
        <v>3809</v>
      </c>
      <c r="M32563" t="s">
        <v>26289</v>
      </c>
      <c r="N32563" t="s">
        <v>69815</v>
      </c>
      <c r="O32563" s="76" t="s">
        <v>4356</v>
      </c>
      <c r="P32563" s="82">
        <v>1284</v>
      </c>
      <c r="Q32563" s="82" t="s">
        <v>104680</v>
      </c>
      <c r="R32563"/>
    </row>
    <row r="32564" spans="12:18" x14ac:dyDescent="0.25">
      <c r="L32564" t="s">
        <v>3809</v>
      </c>
      <c r="M32564" t="s">
        <v>28746</v>
      </c>
      <c r="N32564" t="s">
        <v>69816</v>
      </c>
      <c r="O32564" s="76" t="s">
        <v>4356</v>
      </c>
      <c r="P32564" s="82">
        <v>980</v>
      </c>
      <c r="Q32564" s="82" t="s">
        <v>104681</v>
      </c>
      <c r="R32564"/>
    </row>
    <row r="32565" spans="12:18" x14ac:dyDescent="0.25">
      <c r="L32565" t="s">
        <v>3809</v>
      </c>
      <c r="M32565" t="s">
        <v>26292</v>
      </c>
      <c r="N32565" t="s">
        <v>69817</v>
      </c>
      <c r="O32565" s="76" t="s">
        <v>4356</v>
      </c>
      <c r="P32565" s="82">
        <v>240</v>
      </c>
      <c r="Q32565" s="82" t="s">
        <v>104696</v>
      </c>
      <c r="R32565"/>
    </row>
    <row r="32566" spans="12:18" x14ac:dyDescent="0.25">
      <c r="L32566" t="s">
        <v>3809</v>
      </c>
      <c r="M32566" t="s">
        <v>26293</v>
      </c>
      <c r="N32566" t="s">
        <v>69818</v>
      </c>
      <c r="O32566" s="76" t="s">
        <v>4356</v>
      </c>
      <c r="P32566" s="82">
        <v>6065</v>
      </c>
      <c r="Q32566" s="82" t="s">
        <v>104697</v>
      </c>
      <c r="R32566"/>
    </row>
    <row r="32567" spans="12:18" x14ac:dyDescent="0.25">
      <c r="L32567" t="s">
        <v>3809</v>
      </c>
      <c r="M32567" t="s">
        <v>28752</v>
      </c>
      <c r="N32567" t="s">
        <v>69819</v>
      </c>
      <c r="O32567" s="76" t="s">
        <v>4356</v>
      </c>
      <c r="P32567" s="82">
        <v>1381</v>
      </c>
      <c r="Q32567" s="82" t="s">
        <v>104698</v>
      </c>
      <c r="R32567"/>
    </row>
    <row r="32568" spans="12:18" x14ac:dyDescent="0.25">
      <c r="L32568" t="s">
        <v>3809</v>
      </c>
      <c r="M32568" t="s">
        <v>31463</v>
      </c>
      <c r="N32568" t="s">
        <v>69820</v>
      </c>
      <c r="O32568" s="76" t="s">
        <v>4356</v>
      </c>
      <c r="P32568" s="82">
        <v>948</v>
      </c>
      <c r="Q32568" s="82" t="s">
        <v>104699</v>
      </c>
      <c r="R32568"/>
    </row>
    <row r="32569" spans="12:18" x14ac:dyDescent="0.25">
      <c r="L32569" t="s">
        <v>3809</v>
      </c>
      <c r="M32569" t="s">
        <v>31978</v>
      </c>
      <c r="N32569" t="s">
        <v>69821</v>
      </c>
      <c r="O32569" s="76" t="s">
        <v>4366</v>
      </c>
      <c r="P32569" s="82">
        <v>63</v>
      </c>
      <c r="Q32569" s="82" t="s">
        <v>104700</v>
      </c>
      <c r="R32569"/>
    </row>
    <row r="32570" spans="12:18" x14ac:dyDescent="0.25">
      <c r="L32570" t="s">
        <v>3809</v>
      </c>
      <c r="M32570" t="s">
        <v>26294</v>
      </c>
      <c r="N32570" t="s">
        <v>69822</v>
      </c>
      <c r="O32570" s="76" t="s">
        <v>4356</v>
      </c>
      <c r="P32570" s="82">
        <v>844</v>
      </c>
      <c r="Q32570" s="82" t="s">
        <v>104701</v>
      </c>
      <c r="R32570"/>
    </row>
    <row r="32571" spans="12:18" x14ac:dyDescent="0.25">
      <c r="L32571" t="s">
        <v>3809</v>
      </c>
      <c r="M32571" t="s">
        <v>31979</v>
      </c>
      <c r="N32571" t="s">
        <v>69823</v>
      </c>
      <c r="O32571" s="76" t="s">
        <v>4356</v>
      </c>
      <c r="P32571" s="82">
        <v>2676</v>
      </c>
      <c r="Q32571" s="82" t="s">
        <v>104702</v>
      </c>
      <c r="R32571"/>
    </row>
    <row r="32572" spans="12:18" x14ac:dyDescent="0.25">
      <c r="L32572" t="s">
        <v>3809</v>
      </c>
      <c r="M32572" t="s">
        <v>31980</v>
      </c>
      <c r="N32572" t="s">
        <v>69824</v>
      </c>
      <c r="O32572" s="76" t="s">
        <v>4366</v>
      </c>
      <c r="P32572" s="82">
        <v>43</v>
      </c>
      <c r="Q32572" s="82" t="s">
        <v>104703</v>
      </c>
      <c r="R32572"/>
    </row>
    <row r="32573" spans="12:18" x14ac:dyDescent="0.25">
      <c r="L32573" t="s">
        <v>3809</v>
      </c>
      <c r="M32573" t="s">
        <v>28755</v>
      </c>
      <c r="N32573" t="s">
        <v>69825</v>
      </c>
      <c r="O32573" s="76" t="s">
        <v>4374</v>
      </c>
      <c r="P32573" s="82">
        <v>18680</v>
      </c>
      <c r="Q32573" s="82" t="s">
        <v>72645</v>
      </c>
      <c r="R32573"/>
    </row>
    <row r="32574" spans="12:18" x14ac:dyDescent="0.25">
      <c r="L32574" t="s">
        <v>3809</v>
      </c>
      <c r="M32574" t="s">
        <v>11056</v>
      </c>
      <c r="N32574" t="s">
        <v>69826</v>
      </c>
      <c r="O32574" s="76" t="s">
        <v>4356</v>
      </c>
      <c r="P32574" s="82">
        <v>1345</v>
      </c>
      <c r="Q32574" s="82" t="s">
        <v>104683</v>
      </c>
      <c r="R32574"/>
    </row>
    <row r="32575" spans="12:18" x14ac:dyDescent="0.25">
      <c r="L32575" t="s">
        <v>3809</v>
      </c>
      <c r="M32575" t="s">
        <v>7850</v>
      </c>
      <c r="N32575" t="s">
        <v>69827</v>
      </c>
      <c r="O32575" s="76" t="s">
        <v>4374</v>
      </c>
      <c r="P32575" s="82">
        <v>2144</v>
      </c>
      <c r="Q32575" s="82" t="s">
        <v>104684</v>
      </c>
      <c r="R32575"/>
    </row>
    <row r="32576" spans="12:18" x14ac:dyDescent="0.25">
      <c r="L32576" t="s">
        <v>3809</v>
      </c>
      <c r="M32576" t="s">
        <v>31454</v>
      </c>
      <c r="N32576" t="s">
        <v>69828</v>
      </c>
      <c r="O32576" s="76" t="s">
        <v>4356</v>
      </c>
      <c r="P32576" s="82">
        <v>178</v>
      </c>
      <c r="Q32576" s="82" t="s">
        <v>104685</v>
      </c>
      <c r="R32576"/>
    </row>
    <row r="32577" spans="12:18" x14ac:dyDescent="0.25">
      <c r="L32577" t="s">
        <v>3809</v>
      </c>
      <c r="M32577" t="s">
        <v>28750</v>
      </c>
      <c r="N32577" t="s">
        <v>69829</v>
      </c>
      <c r="O32577" s="76" t="s">
        <v>4366</v>
      </c>
      <c r="P32577" s="82">
        <v>34</v>
      </c>
      <c r="Q32577" s="82" t="s">
        <v>104686</v>
      </c>
      <c r="R32577"/>
    </row>
    <row r="32578" spans="12:18" x14ac:dyDescent="0.25">
      <c r="L32578" t="s">
        <v>3809</v>
      </c>
      <c r="M32578" t="s">
        <v>31456</v>
      </c>
      <c r="N32578" t="s">
        <v>69830</v>
      </c>
      <c r="O32578" s="76" t="s">
        <v>4356</v>
      </c>
      <c r="P32578" s="82">
        <v>312</v>
      </c>
      <c r="Q32578" s="82" t="s">
        <v>104687</v>
      </c>
      <c r="R32578"/>
    </row>
    <row r="32579" spans="12:18" x14ac:dyDescent="0.25">
      <c r="L32579" t="s">
        <v>3809</v>
      </c>
      <c r="M32579" t="s">
        <v>31458</v>
      </c>
      <c r="N32579" t="s">
        <v>69831</v>
      </c>
      <c r="O32579" s="76" t="s">
        <v>4356</v>
      </c>
      <c r="P32579" s="82">
        <v>781</v>
      </c>
      <c r="Q32579" s="82" t="s">
        <v>104688</v>
      </c>
      <c r="R32579"/>
    </row>
    <row r="32580" spans="12:18" x14ac:dyDescent="0.25">
      <c r="L32580" t="s">
        <v>3809</v>
      </c>
      <c r="M32580" t="s">
        <v>31973</v>
      </c>
      <c r="N32580" t="s">
        <v>69832</v>
      </c>
      <c r="O32580" s="76" t="s">
        <v>4356</v>
      </c>
      <c r="P32580" s="82">
        <v>840</v>
      </c>
      <c r="Q32580" s="82" t="s">
        <v>104689</v>
      </c>
      <c r="R32580"/>
    </row>
    <row r="32581" spans="12:18" x14ac:dyDescent="0.25">
      <c r="L32581" t="s">
        <v>3809</v>
      </c>
      <c r="M32581" t="s">
        <v>9898</v>
      </c>
      <c r="N32581" t="s">
        <v>69833</v>
      </c>
      <c r="O32581" s="76" t="s">
        <v>4356</v>
      </c>
      <c r="P32581" s="82">
        <v>200</v>
      </c>
      <c r="Q32581" s="82" t="s">
        <v>104690</v>
      </c>
      <c r="R32581"/>
    </row>
    <row r="32582" spans="12:18" x14ac:dyDescent="0.25">
      <c r="L32582" t="s">
        <v>3809</v>
      </c>
      <c r="M32582" t="s">
        <v>31975</v>
      </c>
      <c r="N32582" t="s">
        <v>69834</v>
      </c>
      <c r="O32582" s="76" t="s">
        <v>4356</v>
      </c>
      <c r="P32582" s="82">
        <v>525</v>
      </c>
      <c r="Q32582" s="82" t="s">
        <v>104691</v>
      </c>
      <c r="R32582"/>
    </row>
    <row r="32583" spans="12:18" x14ac:dyDescent="0.25">
      <c r="L32583" t="s">
        <v>3809</v>
      </c>
      <c r="M32583" t="s">
        <v>31977</v>
      </c>
      <c r="N32583" t="s">
        <v>69835</v>
      </c>
      <c r="O32583" s="76" t="s">
        <v>4356</v>
      </c>
      <c r="P32583" s="82">
        <v>802</v>
      </c>
      <c r="Q32583" s="82" t="s">
        <v>104692</v>
      </c>
      <c r="R32583"/>
    </row>
    <row r="32584" spans="12:18" x14ac:dyDescent="0.25">
      <c r="L32584" t="s">
        <v>3809</v>
      </c>
      <c r="M32584" t="s">
        <v>29197</v>
      </c>
      <c r="N32584" t="s">
        <v>69836</v>
      </c>
      <c r="O32584" s="76" t="s">
        <v>4356</v>
      </c>
      <c r="P32584" s="82">
        <v>325</v>
      </c>
      <c r="Q32584" s="82" t="s">
        <v>104693</v>
      </c>
      <c r="R32584"/>
    </row>
    <row r="32585" spans="12:18" x14ac:dyDescent="0.25">
      <c r="L32585" t="s">
        <v>3809</v>
      </c>
      <c r="M32585" t="s">
        <v>26290</v>
      </c>
      <c r="N32585" t="s">
        <v>69837</v>
      </c>
      <c r="O32585" s="76" t="s">
        <v>4356</v>
      </c>
      <c r="P32585" s="82">
        <v>2811</v>
      </c>
      <c r="Q32585" s="82" t="s">
        <v>104694</v>
      </c>
      <c r="R32585"/>
    </row>
    <row r="32586" spans="12:18" x14ac:dyDescent="0.25">
      <c r="L32586" t="s">
        <v>3809</v>
      </c>
      <c r="M32586" t="s">
        <v>31461</v>
      </c>
      <c r="N32586" t="s">
        <v>69838</v>
      </c>
      <c r="O32586" s="76" t="s">
        <v>4374</v>
      </c>
      <c r="P32586" s="82">
        <v>4846</v>
      </c>
      <c r="Q32586" s="82" t="s">
        <v>72645</v>
      </c>
      <c r="R32586"/>
    </row>
    <row r="32587" spans="12:18" x14ac:dyDescent="0.25">
      <c r="L32587" t="s">
        <v>3809</v>
      </c>
      <c r="M32587" t="s">
        <v>26291</v>
      </c>
      <c r="N32587" t="s">
        <v>69839</v>
      </c>
      <c r="O32587" s="76" t="s">
        <v>4366</v>
      </c>
      <c r="P32587" s="82">
        <v>121</v>
      </c>
      <c r="Q32587" s="82" t="s">
        <v>104695</v>
      </c>
      <c r="R32587"/>
    </row>
    <row r="32588" spans="12:18" x14ac:dyDescent="0.25">
      <c r="L32588" t="s">
        <v>3809</v>
      </c>
      <c r="M32588" t="s">
        <v>31971</v>
      </c>
      <c r="N32588" t="s">
        <v>69840</v>
      </c>
      <c r="O32588" s="76" t="s">
        <v>4356</v>
      </c>
      <c r="P32588" s="82">
        <v>2505</v>
      </c>
      <c r="Q32588" s="82" t="s">
        <v>104682</v>
      </c>
      <c r="R32588"/>
    </row>
    <row r="32589" spans="12:18" x14ac:dyDescent="0.25">
      <c r="L32589" t="s">
        <v>3809</v>
      </c>
      <c r="M32589" t="s">
        <v>31982</v>
      </c>
      <c r="N32589" t="s">
        <v>69841</v>
      </c>
      <c r="O32589" s="76" t="s">
        <v>4366</v>
      </c>
      <c r="P32589" s="82">
        <v>119</v>
      </c>
      <c r="Q32589" s="82" t="s">
        <v>104704</v>
      </c>
      <c r="R32589"/>
    </row>
    <row r="32590" spans="12:18" x14ac:dyDescent="0.25">
      <c r="L32590" t="s">
        <v>3809</v>
      </c>
      <c r="M32590" t="s">
        <v>29200</v>
      </c>
      <c r="N32590" t="s">
        <v>69842</v>
      </c>
      <c r="O32590" s="76" t="s">
        <v>4374</v>
      </c>
      <c r="P32590" s="82">
        <v>1909</v>
      </c>
      <c r="Q32590" s="82" t="s">
        <v>104705</v>
      </c>
      <c r="R32590"/>
    </row>
    <row r="32591" spans="12:18" x14ac:dyDescent="0.25">
      <c r="L32591" t="s">
        <v>3809</v>
      </c>
      <c r="M32591" t="s">
        <v>29203</v>
      </c>
      <c r="N32591" t="s">
        <v>69843</v>
      </c>
      <c r="O32591" s="76" t="s">
        <v>4356</v>
      </c>
      <c r="P32591" s="82">
        <v>722</v>
      </c>
      <c r="Q32591" s="82" t="s">
        <v>104707</v>
      </c>
      <c r="R32591"/>
    </row>
    <row r="32592" spans="12:18" x14ac:dyDescent="0.25">
      <c r="L32592" t="s">
        <v>3809</v>
      </c>
      <c r="M32592" t="s">
        <v>31465</v>
      </c>
      <c r="N32592" t="s">
        <v>69844</v>
      </c>
      <c r="O32592" s="76" t="s">
        <v>4356</v>
      </c>
      <c r="P32592" s="82">
        <v>1649</v>
      </c>
      <c r="Q32592" s="82" t="s">
        <v>104708</v>
      </c>
      <c r="R32592"/>
    </row>
    <row r="32593" spans="12:18" x14ac:dyDescent="0.25">
      <c r="L32593" t="s">
        <v>3809</v>
      </c>
      <c r="M32593" t="s">
        <v>31467</v>
      </c>
      <c r="N32593" t="s">
        <v>69845</v>
      </c>
      <c r="O32593" s="76" t="s">
        <v>4356</v>
      </c>
      <c r="P32593" s="82">
        <v>1308</v>
      </c>
      <c r="Q32593" s="82" t="s">
        <v>104709</v>
      </c>
      <c r="R32593"/>
    </row>
    <row r="32594" spans="12:18" x14ac:dyDescent="0.25">
      <c r="L32594" t="s">
        <v>3809</v>
      </c>
      <c r="M32594" t="s">
        <v>31984</v>
      </c>
      <c r="N32594" t="s">
        <v>69846</v>
      </c>
      <c r="O32594" s="76" t="s">
        <v>4374</v>
      </c>
      <c r="P32594" s="82">
        <v>5999</v>
      </c>
      <c r="Q32594" s="82" t="s">
        <v>104710</v>
      </c>
      <c r="R32594"/>
    </row>
    <row r="32595" spans="12:18" x14ac:dyDescent="0.25">
      <c r="L32595" t="s">
        <v>3809</v>
      </c>
      <c r="M32595" t="s">
        <v>29206</v>
      </c>
      <c r="N32595" t="s">
        <v>69847</v>
      </c>
      <c r="O32595" s="76" t="s">
        <v>4374</v>
      </c>
      <c r="P32595" s="82">
        <v>9422</v>
      </c>
      <c r="Q32595" s="82" t="s">
        <v>104711</v>
      </c>
      <c r="R32595"/>
    </row>
    <row r="32596" spans="12:18" x14ac:dyDescent="0.25">
      <c r="L32596" t="s">
        <v>3809</v>
      </c>
      <c r="M32596" t="s">
        <v>31468</v>
      </c>
      <c r="N32596" t="s">
        <v>69848</v>
      </c>
      <c r="O32596" s="76" t="s">
        <v>4356</v>
      </c>
      <c r="P32596" s="82">
        <v>568</v>
      </c>
      <c r="Q32596" s="82" t="s">
        <v>104713</v>
      </c>
      <c r="R32596"/>
    </row>
    <row r="32597" spans="12:18" x14ac:dyDescent="0.25">
      <c r="L32597" t="s">
        <v>3809</v>
      </c>
      <c r="M32597" t="s">
        <v>26297</v>
      </c>
      <c r="N32597" t="s">
        <v>69849</v>
      </c>
      <c r="O32597" s="76" t="s">
        <v>4374</v>
      </c>
      <c r="P32597" s="82">
        <v>11259</v>
      </c>
      <c r="Q32597" s="82" t="s">
        <v>72645</v>
      </c>
      <c r="R32597"/>
    </row>
    <row r="32598" spans="12:18" x14ac:dyDescent="0.25">
      <c r="L32598" t="s">
        <v>3809</v>
      </c>
      <c r="M32598" t="s">
        <v>31470</v>
      </c>
      <c r="N32598" t="s">
        <v>69850</v>
      </c>
      <c r="O32598" s="76" t="s">
        <v>4356</v>
      </c>
      <c r="P32598" s="82">
        <v>2960</v>
      </c>
      <c r="Q32598" s="82" t="s">
        <v>104714</v>
      </c>
      <c r="R32598"/>
    </row>
    <row r="32599" spans="12:18" x14ac:dyDescent="0.25">
      <c r="L32599" t="s">
        <v>3809</v>
      </c>
      <c r="M32599" t="s">
        <v>29208</v>
      </c>
      <c r="N32599" t="s">
        <v>69851</v>
      </c>
      <c r="O32599" s="76" t="s">
        <v>4356</v>
      </c>
      <c r="P32599" s="82">
        <v>1012</v>
      </c>
      <c r="Q32599" s="82" t="s">
        <v>104715</v>
      </c>
      <c r="R32599"/>
    </row>
    <row r="32600" spans="12:18" x14ac:dyDescent="0.25">
      <c r="L32600" t="s">
        <v>3809</v>
      </c>
      <c r="M32600" t="s">
        <v>28758</v>
      </c>
      <c r="N32600" t="s">
        <v>69852</v>
      </c>
      <c r="O32600" s="76" t="s">
        <v>4356</v>
      </c>
      <c r="P32600" s="82">
        <v>636</v>
      </c>
      <c r="Q32600" s="82" t="s">
        <v>104716</v>
      </c>
      <c r="R32600"/>
    </row>
    <row r="32601" spans="12:18" x14ac:dyDescent="0.25">
      <c r="L32601" t="s">
        <v>3809</v>
      </c>
      <c r="M32601" t="s">
        <v>8523</v>
      </c>
      <c r="N32601" t="s">
        <v>69853</v>
      </c>
      <c r="O32601" s="76" t="s">
        <v>4356</v>
      </c>
      <c r="P32601" s="82">
        <v>776</v>
      </c>
      <c r="Q32601" s="82" t="s">
        <v>104717</v>
      </c>
      <c r="R32601"/>
    </row>
    <row r="32602" spans="12:18" x14ac:dyDescent="0.25">
      <c r="L32602" t="s">
        <v>3809</v>
      </c>
      <c r="M32602" t="s">
        <v>7885</v>
      </c>
      <c r="N32602" t="s">
        <v>69854</v>
      </c>
      <c r="O32602" s="76" t="s">
        <v>4356</v>
      </c>
      <c r="P32602" s="82">
        <v>504</v>
      </c>
      <c r="Q32602" s="82" t="s">
        <v>104718</v>
      </c>
      <c r="R32602"/>
    </row>
    <row r="32603" spans="12:18" x14ac:dyDescent="0.25">
      <c r="L32603" t="s">
        <v>3809</v>
      </c>
      <c r="M32603" t="s">
        <v>31988</v>
      </c>
      <c r="N32603" t="s">
        <v>69855</v>
      </c>
      <c r="O32603" s="76" t="s">
        <v>4356</v>
      </c>
      <c r="P32603" s="82">
        <v>3477</v>
      </c>
      <c r="Q32603" s="82" t="s">
        <v>104719</v>
      </c>
      <c r="R32603"/>
    </row>
    <row r="32604" spans="12:18" x14ac:dyDescent="0.25">
      <c r="L32604" t="s">
        <v>3809</v>
      </c>
      <c r="M32604" t="s">
        <v>29213</v>
      </c>
      <c r="N32604" t="s">
        <v>69856</v>
      </c>
      <c r="O32604" s="76" t="s">
        <v>4356</v>
      </c>
      <c r="P32604" s="82">
        <v>1287</v>
      </c>
      <c r="Q32604" s="82" t="s">
        <v>104720</v>
      </c>
      <c r="R32604"/>
    </row>
    <row r="32605" spans="12:18" x14ac:dyDescent="0.25">
      <c r="L32605" t="s">
        <v>3809</v>
      </c>
      <c r="M32605" t="s">
        <v>31990</v>
      </c>
      <c r="N32605" t="s">
        <v>69857</v>
      </c>
      <c r="O32605" s="76" t="s">
        <v>4356</v>
      </c>
      <c r="P32605" s="82">
        <v>1677</v>
      </c>
      <c r="Q32605" s="82" t="s">
        <v>104721</v>
      </c>
      <c r="R32605"/>
    </row>
    <row r="32606" spans="12:18" x14ac:dyDescent="0.25">
      <c r="L32606" t="s">
        <v>3809</v>
      </c>
      <c r="M32606" t="s">
        <v>31992</v>
      </c>
      <c r="N32606" t="s">
        <v>69858</v>
      </c>
      <c r="O32606" s="76" t="s">
        <v>4356</v>
      </c>
      <c r="P32606" s="82">
        <v>1983</v>
      </c>
      <c r="Q32606" s="82" t="s">
        <v>104722</v>
      </c>
      <c r="R32606"/>
    </row>
    <row r="32607" spans="12:18" x14ac:dyDescent="0.25">
      <c r="L32607" t="s">
        <v>3809</v>
      </c>
      <c r="M32607" t="s">
        <v>26298</v>
      </c>
      <c r="N32607" t="s">
        <v>69859</v>
      </c>
      <c r="O32607" s="76" t="s">
        <v>4356</v>
      </c>
      <c r="P32607" s="82">
        <v>164</v>
      </c>
      <c r="Q32607" s="82" t="s">
        <v>104723</v>
      </c>
      <c r="R32607"/>
    </row>
    <row r="32608" spans="12:18" x14ac:dyDescent="0.25">
      <c r="L32608" t="s">
        <v>3866</v>
      </c>
      <c r="M32608" t="s">
        <v>31994</v>
      </c>
      <c r="N32608" t="s">
        <v>69860</v>
      </c>
      <c r="O32608" s="76" t="s">
        <v>4374</v>
      </c>
      <c r="P32608" s="82">
        <v>9510</v>
      </c>
      <c r="Q32608" s="82" t="s">
        <v>103686</v>
      </c>
      <c r="R32608"/>
    </row>
    <row r="32609" spans="12:18" x14ac:dyDescent="0.25">
      <c r="L32609" t="s">
        <v>3866</v>
      </c>
      <c r="M32609" t="s">
        <v>26168</v>
      </c>
      <c r="N32609" t="s">
        <v>69861</v>
      </c>
      <c r="O32609" s="76" t="s">
        <v>4356</v>
      </c>
      <c r="P32609" s="82">
        <v>2816</v>
      </c>
      <c r="Q32609" s="82" t="s">
        <v>103687</v>
      </c>
      <c r="R32609"/>
    </row>
    <row r="32610" spans="12:18" x14ac:dyDescent="0.25">
      <c r="L32610" t="s">
        <v>3866</v>
      </c>
      <c r="M32610" t="s">
        <v>28760</v>
      </c>
      <c r="N32610" t="s">
        <v>69862</v>
      </c>
      <c r="O32610" s="76" t="s">
        <v>4356</v>
      </c>
      <c r="P32610" s="82">
        <v>1059</v>
      </c>
      <c r="Q32610" s="82" t="s">
        <v>103688</v>
      </c>
      <c r="R32610"/>
    </row>
    <row r="32611" spans="12:18" x14ac:dyDescent="0.25">
      <c r="L32611" t="s">
        <v>3866</v>
      </c>
      <c r="M32611" t="s">
        <v>12970</v>
      </c>
      <c r="N32611" t="s">
        <v>69863</v>
      </c>
      <c r="O32611" s="76" t="s">
        <v>4356</v>
      </c>
      <c r="P32611" s="82">
        <v>1814</v>
      </c>
      <c r="Q32611" s="82" t="s">
        <v>103689</v>
      </c>
      <c r="R32611"/>
    </row>
    <row r="32612" spans="12:18" x14ac:dyDescent="0.25">
      <c r="L32612" t="s">
        <v>3866</v>
      </c>
      <c r="M32612" t="s">
        <v>26299</v>
      </c>
      <c r="N32612" t="s">
        <v>69864</v>
      </c>
      <c r="O32612" s="76" t="s">
        <v>4356</v>
      </c>
      <c r="P32612" s="82">
        <v>6571</v>
      </c>
      <c r="Q32612" s="82" t="s">
        <v>103690</v>
      </c>
      <c r="R32612"/>
    </row>
    <row r="32613" spans="12:18" x14ac:dyDescent="0.25">
      <c r="L32613" t="s">
        <v>3866</v>
      </c>
      <c r="M32613" t="s">
        <v>26300</v>
      </c>
      <c r="N32613" t="s">
        <v>69865</v>
      </c>
      <c r="O32613" s="76" t="s">
        <v>4356</v>
      </c>
      <c r="P32613" s="82">
        <v>1151</v>
      </c>
      <c r="Q32613" s="82" t="s">
        <v>103691</v>
      </c>
      <c r="R32613"/>
    </row>
    <row r="32614" spans="12:18" x14ac:dyDescent="0.25">
      <c r="L32614" t="s">
        <v>3866</v>
      </c>
      <c r="M32614" t="s">
        <v>12811</v>
      </c>
      <c r="N32614" t="s">
        <v>69866</v>
      </c>
      <c r="O32614" s="76" t="s">
        <v>4356</v>
      </c>
      <c r="P32614" s="82">
        <v>1420</v>
      </c>
      <c r="Q32614" s="82" t="s">
        <v>103692</v>
      </c>
      <c r="R32614"/>
    </row>
    <row r="32615" spans="12:18" x14ac:dyDescent="0.25">
      <c r="L32615" t="s">
        <v>3866</v>
      </c>
      <c r="M32615" t="s">
        <v>31996</v>
      </c>
      <c r="N32615" t="s">
        <v>69867</v>
      </c>
      <c r="O32615" s="76" t="s">
        <v>4356</v>
      </c>
      <c r="P32615" s="82">
        <v>1724</v>
      </c>
      <c r="Q32615" s="82" t="s">
        <v>103693</v>
      </c>
      <c r="R32615"/>
    </row>
    <row r="32616" spans="12:18" x14ac:dyDescent="0.25">
      <c r="L32616" t="s">
        <v>3866</v>
      </c>
      <c r="M32616" t="s">
        <v>31479</v>
      </c>
      <c r="N32616" t="s">
        <v>69868</v>
      </c>
      <c r="O32616" s="76" t="s">
        <v>4356</v>
      </c>
      <c r="P32616" s="82">
        <v>1419</v>
      </c>
      <c r="Q32616" s="82" t="s">
        <v>103695</v>
      </c>
      <c r="R32616"/>
    </row>
    <row r="32617" spans="12:18" x14ac:dyDescent="0.25">
      <c r="L32617" t="s">
        <v>3866</v>
      </c>
      <c r="M32617" t="s">
        <v>31999</v>
      </c>
      <c r="N32617" t="s">
        <v>69869</v>
      </c>
      <c r="O32617" s="76" t="s">
        <v>4356</v>
      </c>
      <c r="P32617" s="82">
        <v>1153</v>
      </c>
      <c r="Q32617" s="82" t="s">
        <v>103696</v>
      </c>
      <c r="R32617"/>
    </row>
    <row r="32618" spans="12:18" x14ac:dyDescent="0.25">
      <c r="L32618" t="s">
        <v>3866</v>
      </c>
      <c r="M32618" t="s">
        <v>29219</v>
      </c>
      <c r="N32618" t="s">
        <v>69870</v>
      </c>
      <c r="O32618" s="76" t="s">
        <v>4356</v>
      </c>
      <c r="P32618" s="82">
        <v>1508</v>
      </c>
      <c r="Q32618" s="82" t="s">
        <v>103697</v>
      </c>
      <c r="R32618"/>
    </row>
    <row r="32619" spans="12:18" x14ac:dyDescent="0.25">
      <c r="L32619" t="s">
        <v>3866</v>
      </c>
      <c r="M32619" t="s">
        <v>26301</v>
      </c>
      <c r="N32619" t="s">
        <v>69871</v>
      </c>
      <c r="O32619" s="76" t="s">
        <v>4356</v>
      </c>
      <c r="P32619" s="82">
        <v>2212</v>
      </c>
      <c r="Q32619" s="82" t="s">
        <v>103698</v>
      </c>
      <c r="R32619"/>
    </row>
    <row r="32620" spans="12:18" x14ac:dyDescent="0.25">
      <c r="L32620" t="s">
        <v>3866</v>
      </c>
      <c r="M32620" t="s">
        <v>5365</v>
      </c>
      <c r="N32620" t="s">
        <v>69872</v>
      </c>
      <c r="O32620" s="76" t="s">
        <v>4356</v>
      </c>
      <c r="P32620" s="82">
        <v>2401</v>
      </c>
      <c r="Q32620" s="82" t="s">
        <v>103699</v>
      </c>
      <c r="R32620"/>
    </row>
    <row r="32621" spans="12:18" x14ac:dyDescent="0.25">
      <c r="L32621" t="s">
        <v>3866</v>
      </c>
      <c r="M32621" t="s">
        <v>32001</v>
      </c>
      <c r="N32621" t="s">
        <v>69873</v>
      </c>
      <c r="O32621" s="76" t="s">
        <v>4356</v>
      </c>
      <c r="P32621" s="82">
        <v>3904</v>
      </c>
      <c r="Q32621" s="82" t="s">
        <v>103700</v>
      </c>
      <c r="R32621"/>
    </row>
    <row r="32622" spans="12:18" x14ac:dyDescent="0.25">
      <c r="L32622" t="s">
        <v>3866</v>
      </c>
      <c r="M32622" t="s">
        <v>26302</v>
      </c>
      <c r="N32622" t="s">
        <v>69874</v>
      </c>
      <c r="O32622" s="76" t="s">
        <v>4356</v>
      </c>
      <c r="P32622" s="82">
        <v>6005</v>
      </c>
      <c r="Q32622" s="82" t="s">
        <v>103701</v>
      </c>
      <c r="R32622"/>
    </row>
    <row r="32623" spans="12:18" x14ac:dyDescent="0.25">
      <c r="L32623" t="s">
        <v>3866</v>
      </c>
      <c r="M32623" t="s">
        <v>26304</v>
      </c>
      <c r="N32623" t="s">
        <v>69875</v>
      </c>
      <c r="O32623" s="76" t="s">
        <v>4356</v>
      </c>
      <c r="P32623" s="82">
        <v>4011</v>
      </c>
      <c r="Q32623" s="82" t="s">
        <v>103702</v>
      </c>
      <c r="R32623"/>
    </row>
    <row r="32624" spans="12:18" x14ac:dyDescent="0.25">
      <c r="L32624" t="s">
        <v>3866</v>
      </c>
      <c r="M32624" t="s">
        <v>28767</v>
      </c>
      <c r="N32624" t="s">
        <v>69876</v>
      </c>
      <c r="O32624" s="76" t="s">
        <v>4356</v>
      </c>
      <c r="P32624" s="82">
        <v>426</v>
      </c>
      <c r="Q32624" s="82" t="s">
        <v>103705</v>
      </c>
      <c r="R32624"/>
    </row>
    <row r="32625" spans="12:18" x14ac:dyDescent="0.25">
      <c r="L32625" t="s">
        <v>3866</v>
      </c>
      <c r="M32625" t="s">
        <v>32003</v>
      </c>
      <c r="N32625" t="s">
        <v>69877</v>
      </c>
      <c r="O32625" s="76" t="s">
        <v>4356</v>
      </c>
      <c r="P32625" s="82">
        <v>2001</v>
      </c>
      <c r="Q32625" s="82" t="s">
        <v>103706</v>
      </c>
      <c r="R32625"/>
    </row>
    <row r="32626" spans="12:18" x14ac:dyDescent="0.25">
      <c r="L32626" t="s">
        <v>3866</v>
      </c>
      <c r="M32626" t="s">
        <v>29221</v>
      </c>
      <c r="N32626" t="s">
        <v>69878</v>
      </c>
      <c r="O32626" s="76" t="s">
        <v>4366</v>
      </c>
      <c r="P32626" s="82">
        <v>599</v>
      </c>
      <c r="Q32626" s="82" t="s">
        <v>103709</v>
      </c>
      <c r="R32626"/>
    </row>
    <row r="32627" spans="12:18" x14ac:dyDescent="0.25">
      <c r="L32627" t="s">
        <v>3866</v>
      </c>
      <c r="M32627" t="s">
        <v>5711</v>
      </c>
      <c r="N32627" t="s">
        <v>69879</v>
      </c>
      <c r="O32627" s="76" t="s">
        <v>4356</v>
      </c>
      <c r="P32627" s="82">
        <v>2156</v>
      </c>
      <c r="Q32627" s="82" t="s">
        <v>103710</v>
      </c>
      <c r="R32627"/>
    </row>
    <row r="32628" spans="12:18" x14ac:dyDescent="0.25">
      <c r="L32628" t="s">
        <v>3866</v>
      </c>
      <c r="M32628" t="s">
        <v>31484</v>
      </c>
      <c r="N32628" t="s">
        <v>69880</v>
      </c>
      <c r="O32628" s="76" t="s">
        <v>4356</v>
      </c>
      <c r="P32628" s="82">
        <v>734</v>
      </c>
      <c r="Q32628" s="82" t="s">
        <v>103712</v>
      </c>
      <c r="R32628"/>
    </row>
    <row r="32629" spans="12:18" x14ac:dyDescent="0.25">
      <c r="L32629" t="s">
        <v>3866</v>
      </c>
      <c r="M32629" t="s">
        <v>26308</v>
      </c>
      <c r="N32629" t="s">
        <v>69881</v>
      </c>
      <c r="O32629" s="76" t="s">
        <v>4356</v>
      </c>
      <c r="P32629" s="82">
        <v>3373</v>
      </c>
      <c r="Q32629" s="82" t="s">
        <v>103713</v>
      </c>
      <c r="R32629"/>
    </row>
    <row r="32630" spans="12:18" x14ac:dyDescent="0.25">
      <c r="L32630" t="s">
        <v>3866</v>
      </c>
      <c r="M32630" t="s">
        <v>26345</v>
      </c>
      <c r="N32630" t="s">
        <v>69882</v>
      </c>
      <c r="O32630" s="76" t="s">
        <v>4356</v>
      </c>
      <c r="P32630" s="82">
        <v>2720</v>
      </c>
      <c r="Q32630" s="82" t="s">
        <v>103884</v>
      </c>
      <c r="R32630"/>
    </row>
    <row r="32631" spans="12:18" x14ac:dyDescent="0.25">
      <c r="L32631" t="s">
        <v>3866</v>
      </c>
      <c r="M32631" t="s">
        <v>28770</v>
      </c>
      <c r="N32631" t="s">
        <v>69883</v>
      </c>
      <c r="O32631" s="76" t="s">
        <v>4356</v>
      </c>
      <c r="P32631" s="82">
        <v>4669</v>
      </c>
      <c r="Q32631" s="82" t="s">
        <v>103714</v>
      </c>
      <c r="R32631"/>
    </row>
    <row r="32632" spans="12:18" x14ac:dyDescent="0.25">
      <c r="L32632" t="s">
        <v>3866</v>
      </c>
      <c r="M32632" t="s">
        <v>26309</v>
      </c>
      <c r="N32632" t="s">
        <v>69884</v>
      </c>
      <c r="O32632" s="76" t="s">
        <v>4356</v>
      </c>
      <c r="P32632" s="82">
        <v>630</v>
      </c>
      <c r="Q32632" s="82" t="s">
        <v>103716</v>
      </c>
      <c r="R32632"/>
    </row>
    <row r="32633" spans="12:18" x14ac:dyDescent="0.25">
      <c r="L32633" t="s">
        <v>3866</v>
      </c>
      <c r="M32633" t="s">
        <v>31488</v>
      </c>
      <c r="N32633" t="s">
        <v>69885</v>
      </c>
      <c r="O32633" s="76" t="s">
        <v>4366</v>
      </c>
      <c r="P32633" s="82">
        <v>300</v>
      </c>
      <c r="Q32633" s="82" t="s">
        <v>103720</v>
      </c>
      <c r="R32633"/>
    </row>
    <row r="32634" spans="12:18" x14ac:dyDescent="0.25">
      <c r="L32634" t="s">
        <v>3866</v>
      </c>
      <c r="M32634" t="s">
        <v>29229</v>
      </c>
      <c r="N32634" t="s">
        <v>69886</v>
      </c>
      <c r="O32634" s="76" t="s">
        <v>4356</v>
      </c>
      <c r="P32634" s="82">
        <v>1896</v>
      </c>
      <c r="Q32634" s="82" t="s">
        <v>103721</v>
      </c>
      <c r="R32634"/>
    </row>
    <row r="32635" spans="12:18" x14ac:dyDescent="0.25">
      <c r="L32635" t="s">
        <v>3866</v>
      </c>
      <c r="M32635" t="s">
        <v>28780</v>
      </c>
      <c r="N32635" t="s">
        <v>69887</v>
      </c>
      <c r="O32635" s="76" t="s">
        <v>4374</v>
      </c>
      <c r="P32635" s="82">
        <v>20622</v>
      </c>
      <c r="Q32635" s="82" t="s">
        <v>72645</v>
      </c>
      <c r="R32635"/>
    </row>
    <row r="32636" spans="12:18" x14ac:dyDescent="0.25">
      <c r="L32636" t="s">
        <v>3866</v>
      </c>
      <c r="M32636" t="s">
        <v>32008</v>
      </c>
      <c r="N32636" t="s">
        <v>69888</v>
      </c>
      <c r="O32636" s="76" t="s">
        <v>4356</v>
      </c>
      <c r="P32636" s="82">
        <v>1772</v>
      </c>
      <c r="Q32636" s="82" t="s">
        <v>103724</v>
      </c>
      <c r="R32636"/>
    </row>
    <row r="32637" spans="12:18" x14ac:dyDescent="0.25">
      <c r="L32637" t="s">
        <v>3866</v>
      </c>
      <c r="M32637" t="s">
        <v>26311</v>
      </c>
      <c r="N32637" t="s">
        <v>69889</v>
      </c>
      <c r="O32637" s="76" t="s">
        <v>4356</v>
      </c>
      <c r="P32637" s="82">
        <v>8318</v>
      </c>
      <c r="Q32637" s="82" t="s">
        <v>103726</v>
      </c>
      <c r="R32637"/>
    </row>
    <row r="32638" spans="12:18" x14ac:dyDescent="0.25">
      <c r="L32638" t="s">
        <v>3866</v>
      </c>
      <c r="M32638" t="s">
        <v>26356</v>
      </c>
      <c r="N32638" t="s">
        <v>69890</v>
      </c>
      <c r="O32638" s="76" t="s">
        <v>4356</v>
      </c>
      <c r="P32638" s="82">
        <v>5517</v>
      </c>
      <c r="Q32638" s="82" t="s">
        <v>103932</v>
      </c>
      <c r="R32638"/>
    </row>
    <row r="32639" spans="12:18" x14ac:dyDescent="0.25">
      <c r="L32639" t="s">
        <v>3866</v>
      </c>
      <c r="M32639" t="s">
        <v>26312</v>
      </c>
      <c r="N32639" t="s">
        <v>69891</v>
      </c>
      <c r="O32639" s="76" t="s">
        <v>4356</v>
      </c>
      <c r="P32639" s="82">
        <v>728</v>
      </c>
      <c r="Q32639" s="82" t="s">
        <v>103731</v>
      </c>
      <c r="R32639"/>
    </row>
    <row r="32640" spans="12:18" x14ac:dyDescent="0.25">
      <c r="L32640" t="s">
        <v>3866</v>
      </c>
      <c r="M32640" t="s">
        <v>32015</v>
      </c>
      <c r="N32640" t="s">
        <v>69892</v>
      </c>
      <c r="O32640" s="76" t="s">
        <v>4356</v>
      </c>
      <c r="P32640" s="82">
        <v>1521</v>
      </c>
      <c r="Q32640" s="82" t="s">
        <v>103733</v>
      </c>
      <c r="R32640"/>
    </row>
    <row r="32641" spans="12:18" x14ac:dyDescent="0.25">
      <c r="L32641" t="s">
        <v>3866</v>
      </c>
      <c r="M32641" t="s">
        <v>9644</v>
      </c>
      <c r="N32641" t="s">
        <v>69893</v>
      </c>
      <c r="O32641" s="76" t="s">
        <v>4356</v>
      </c>
      <c r="P32641" s="82">
        <v>1056</v>
      </c>
      <c r="Q32641" s="82" t="s">
        <v>103734</v>
      </c>
      <c r="R32641"/>
    </row>
    <row r="32642" spans="12:18" x14ac:dyDescent="0.25">
      <c r="L32642" t="s">
        <v>3866</v>
      </c>
      <c r="M32642" t="s">
        <v>26313</v>
      </c>
      <c r="N32642" t="s">
        <v>69894</v>
      </c>
      <c r="O32642" s="76" t="s">
        <v>4356</v>
      </c>
      <c r="P32642" s="82">
        <v>2470</v>
      </c>
      <c r="Q32642" s="82" t="s">
        <v>103735</v>
      </c>
      <c r="R32642"/>
    </row>
    <row r="32643" spans="12:18" x14ac:dyDescent="0.25">
      <c r="L32643" t="s">
        <v>3866</v>
      </c>
      <c r="M32643" t="s">
        <v>26314</v>
      </c>
      <c r="N32643" t="s">
        <v>69895</v>
      </c>
      <c r="O32643" s="76" t="s">
        <v>4356</v>
      </c>
      <c r="P32643" s="82">
        <v>3536</v>
      </c>
      <c r="Q32643" s="82" t="s">
        <v>103736</v>
      </c>
      <c r="R32643"/>
    </row>
    <row r="32644" spans="12:18" x14ac:dyDescent="0.25">
      <c r="L32644" t="s">
        <v>3866</v>
      </c>
      <c r="M32644" t="s">
        <v>31495</v>
      </c>
      <c r="N32644" t="s">
        <v>69896</v>
      </c>
      <c r="O32644" s="76" t="s">
        <v>4356</v>
      </c>
      <c r="P32644" s="82">
        <v>828</v>
      </c>
      <c r="Q32644" s="82" t="s">
        <v>103737</v>
      </c>
      <c r="R32644"/>
    </row>
    <row r="32645" spans="12:18" x14ac:dyDescent="0.25">
      <c r="L32645" t="s">
        <v>3866</v>
      </c>
      <c r="M32645" t="s">
        <v>31497</v>
      </c>
      <c r="N32645" t="s">
        <v>69897</v>
      </c>
      <c r="O32645" s="76" t="s">
        <v>4356</v>
      </c>
      <c r="P32645" s="82">
        <v>977</v>
      </c>
      <c r="Q32645" s="82" t="s">
        <v>103738</v>
      </c>
      <c r="R32645"/>
    </row>
    <row r="32646" spans="12:18" x14ac:dyDescent="0.25">
      <c r="L32646" t="s">
        <v>3866</v>
      </c>
      <c r="M32646" t="s">
        <v>29237</v>
      </c>
      <c r="N32646" t="s">
        <v>69898</v>
      </c>
      <c r="O32646" s="76" t="s">
        <v>4356</v>
      </c>
      <c r="P32646" s="82">
        <v>3176</v>
      </c>
      <c r="Q32646" s="82" t="s">
        <v>103739</v>
      </c>
      <c r="R32646"/>
    </row>
    <row r="32647" spans="12:18" x14ac:dyDescent="0.25">
      <c r="L32647" t="s">
        <v>3866</v>
      </c>
      <c r="M32647" t="s">
        <v>26315</v>
      </c>
      <c r="N32647" t="s">
        <v>69899</v>
      </c>
      <c r="O32647" s="76" t="s">
        <v>4356</v>
      </c>
      <c r="P32647" s="82">
        <v>3505</v>
      </c>
      <c r="Q32647" s="82" t="s">
        <v>103740</v>
      </c>
      <c r="R32647"/>
    </row>
    <row r="32648" spans="12:18" x14ac:dyDescent="0.25">
      <c r="L32648" t="s">
        <v>3866</v>
      </c>
      <c r="M32648" t="s">
        <v>29240</v>
      </c>
      <c r="N32648" t="s">
        <v>69900</v>
      </c>
      <c r="O32648" s="76" t="s">
        <v>4356</v>
      </c>
      <c r="P32648" s="82">
        <v>1033</v>
      </c>
      <c r="Q32648" s="82" t="s">
        <v>103742</v>
      </c>
      <c r="R32648"/>
    </row>
    <row r="32649" spans="12:18" x14ac:dyDescent="0.25">
      <c r="L32649" t="s">
        <v>3866</v>
      </c>
      <c r="M32649" t="s">
        <v>28782</v>
      </c>
      <c r="N32649" t="s">
        <v>69901</v>
      </c>
      <c r="O32649" s="76" t="s">
        <v>4374</v>
      </c>
      <c r="P32649" s="82">
        <v>3498</v>
      </c>
      <c r="Q32649" s="82" t="s">
        <v>103744</v>
      </c>
      <c r="R32649"/>
    </row>
    <row r="32650" spans="12:18" x14ac:dyDescent="0.25">
      <c r="L32650" t="s">
        <v>3866</v>
      </c>
      <c r="M32650" t="s">
        <v>26316</v>
      </c>
      <c r="N32650" t="s">
        <v>69902</v>
      </c>
      <c r="O32650" s="76" t="s">
        <v>4356</v>
      </c>
      <c r="P32650" s="82">
        <v>513</v>
      </c>
      <c r="Q32650" s="82" t="s">
        <v>103745</v>
      </c>
      <c r="R32650"/>
    </row>
    <row r="32651" spans="12:18" x14ac:dyDescent="0.25">
      <c r="L32651" t="s">
        <v>3866</v>
      </c>
      <c r="M32651" t="s">
        <v>29243</v>
      </c>
      <c r="N32651" t="s">
        <v>69903</v>
      </c>
      <c r="O32651" s="76" t="s">
        <v>4356</v>
      </c>
      <c r="P32651" s="82">
        <v>747</v>
      </c>
      <c r="Q32651" s="82" t="s">
        <v>103746</v>
      </c>
      <c r="R32651"/>
    </row>
    <row r="32652" spans="12:18" x14ac:dyDescent="0.25">
      <c r="L32652" t="s">
        <v>3866</v>
      </c>
      <c r="M32652" t="s">
        <v>26317</v>
      </c>
      <c r="N32652" t="s">
        <v>69904</v>
      </c>
      <c r="O32652" s="76" t="s">
        <v>4356</v>
      </c>
      <c r="P32652" s="82">
        <v>1714</v>
      </c>
      <c r="Q32652" s="82" t="s">
        <v>103747</v>
      </c>
      <c r="R32652"/>
    </row>
    <row r="32653" spans="12:18" x14ac:dyDescent="0.25">
      <c r="L32653" t="s">
        <v>3866</v>
      </c>
      <c r="M32653" t="s">
        <v>29247</v>
      </c>
      <c r="N32653" t="s">
        <v>69905</v>
      </c>
      <c r="O32653" s="76" t="s">
        <v>4356</v>
      </c>
      <c r="P32653" s="82">
        <v>4244</v>
      </c>
      <c r="Q32653" s="82" t="s">
        <v>103748</v>
      </c>
      <c r="R32653"/>
    </row>
    <row r="32654" spans="12:18" x14ac:dyDescent="0.25">
      <c r="L32654" t="s">
        <v>3866</v>
      </c>
      <c r="M32654" t="s">
        <v>26319</v>
      </c>
      <c r="N32654" t="s">
        <v>69906</v>
      </c>
      <c r="O32654" s="76" t="s">
        <v>4356</v>
      </c>
      <c r="P32654" s="82">
        <v>8931</v>
      </c>
      <c r="Q32654" s="82" t="s">
        <v>103751</v>
      </c>
      <c r="R32654"/>
    </row>
    <row r="32655" spans="12:18" x14ac:dyDescent="0.25">
      <c r="L32655" t="s">
        <v>3866</v>
      </c>
      <c r="M32655" t="s">
        <v>32017</v>
      </c>
      <c r="N32655" t="s">
        <v>69907</v>
      </c>
      <c r="O32655" s="76" t="s">
        <v>4356</v>
      </c>
      <c r="P32655" s="82">
        <v>1598</v>
      </c>
      <c r="Q32655" s="82" t="s">
        <v>103752</v>
      </c>
      <c r="R32655"/>
    </row>
    <row r="32656" spans="12:18" x14ac:dyDescent="0.25">
      <c r="L32656" t="s">
        <v>3866</v>
      </c>
      <c r="M32656" t="s">
        <v>29257</v>
      </c>
      <c r="N32656" t="s">
        <v>69908</v>
      </c>
      <c r="O32656" s="76" t="s">
        <v>4366</v>
      </c>
      <c r="P32656" s="82">
        <v>202</v>
      </c>
      <c r="Q32656" s="82" t="s">
        <v>103753</v>
      </c>
      <c r="R32656"/>
    </row>
    <row r="32657" spans="12:18" x14ac:dyDescent="0.25">
      <c r="L32657" t="s">
        <v>3866</v>
      </c>
      <c r="M32657" t="s">
        <v>28785</v>
      </c>
      <c r="N32657" t="s">
        <v>69909</v>
      </c>
      <c r="O32657" s="76" t="s">
        <v>4374</v>
      </c>
      <c r="P32657" s="82">
        <v>13226</v>
      </c>
      <c r="Q32657" s="82" t="s">
        <v>103757</v>
      </c>
      <c r="R32657"/>
    </row>
    <row r="32658" spans="12:18" x14ac:dyDescent="0.25">
      <c r="L32658" t="s">
        <v>3866</v>
      </c>
      <c r="M32658" t="s">
        <v>10006</v>
      </c>
      <c r="N32658" t="s">
        <v>69910</v>
      </c>
      <c r="O32658" s="76" t="s">
        <v>4356</v>
      </c>
      <c r="P32658" s="82">
        <v>1204</v>
      </c>
      <c r="Q32658" s="82" t="s">
        <v>103758</v>
      </c>
      <c r="R32658"/>
    </row>
    <row r="32659" spans="12:18" x14ac:dyDescent="0.25">
      <c r="L32659" t="s">
        <v>3866</v>
      </c>
      <c r="M32659" t="s">
        <v>26321</v>
      </c>
      <c r="N32659" t="s">
        <v>69911</v>
      </c>
      <c r="O32659" s="76" t="s">
        <v>4356</v>
      </c>
      <c r="P32659" s="82">
        <v>1130</v>
      </c>
      <c r="Q32659" s="82" t="s">
        <v>103759</v>
      </c>
      <c r="R32659"/>
    </row>
    <row r="32660" spans="12:18" x14ac:dyDescent="0.25">
      <c r="L32660" t="s">
        <v>3866</v>
      </c>
      <c r="M32660" t="s">
        <v>28789</v>
      </c>
      <c r="N32660" t="s">
        <v>69912</v>
      </c>
      <c r="O32660" s="76" t="s">
        <v>4356</v>
      </c>
      <c r="P32660" s="82">
        <v>1876</v>
      </c>
      <c r="Q32660" s="82" t="s">
        <v>103760</v>
      </c>
      <c r="R32660"/>
    </row>
    <row r="32661" spans="12:18" x14ac:dyDescent="0.25">
      <c r="L32661" t="s">
        <v>3866</v>
      </c>
      <c r="M32661" t="s">
        <v>31501</v>
      </c>
      <c r="N32661" t="s">
        <v>69913</v>
      </c>
      <c r="O32661" s="76" t="s">
        <v>4356</v>
      </c>
      <c r="P32661" s="82">
        <v>2176</v>
      </c>
      <c r="Q32661" s="82" t="s">
        <v>103765</v>
      </c>
      <c r="R32661"/>
    </row>
    <row r="32662" spans="12:18" x14ac:dyDescent="0.25">
      <c r="L32662" t="s">
        <v>3866</v>
      </c>
      <c r="M32662" t="s">
        <v>26323</v>
      </c>
      <c r="N32662" t="s">
        <v>69914</v>
      </c>
      <c r="O32662" s="76" t="s">
        <v>4356</v>
      </c>
      <c r="P32662" s="82">
        <v>670</v>
      </c>
      <c r="Q32662" s="82" t="s">
        <v>103767</v>
      </c>
      <c r="R32662"/>
    </row>
    <row r="32663" spans="12:18" x14ac:dyDescent="0.25">
      <c r="L32663" t="s">
        <v>3866</v>
      </c>
      <c r="M32663" t="s">
        <v>29264</v>
      </c>
      <c r="N32663" t="s">
        <v>69915</v>
      </c>
      <c r="O32663" s="76" t="s">
        <v>4356</v>
      </c>
      <c r="P32663" s="82">
        <v>2177</v>
      </c>
      <c r="Q32663" s="82" t="s">
        <v>103768</v>
      </c>
      <c r="R32663"/>
    </row>
    <row r="32664" spans="12:18" x14ac:dyDescent="0.25">
      <c r="L32664" t="s">
        <v>3866</v>
      </c>
      <c r="M32664" t="s">
        <v>26324</v>
      </c>
      <c r="N32664" t="s">
        <v>69916</v>
      </c>
      <c r="O32664" s="76" t="s">
        <v>4356</v>
      </c>
      <c r="P32664" s="82">
        <v>851</v>
      </c>
      <c r="Q32664" s="82" t="s">
        <v>103769</v>
      </c>
      <c r="R32664"/>
    </row>
    <row r="32665" spans="12:18" x14ac:dyDescent="0.25">
      <c r="L32665" t="s">
        <v>3866</v>
      </c>
      <c r="M32665" t="s">
        <v>32028</v>
      </c>
      <c r="N32665" t="s">
        <v>69917</v>
      </c>
      <c r="O32665" s="76" t="s">
        <v>4356</v>
      </c>
      <c r="P32665" s="82">
        <v>2653</v>
      </c>
      <c r="Q32665" s="82" t="s">
        <v>103778</v>
      </c>
      <c r="R32665"/>
    </row>
    <row r="32666" spans="12:18" x14ac:dyDescent="0.25">
      <c r="L32666" t="s">
        <v>3866</v>
      </c>
      <c r="M32666" t="s">
        <v>31473</v>
      </c>
      <c r="N32666" t="s">
        <v>69918</v>
      </c>
      <c r="O32666" s="76" t="s">
        <v>4356</v>
      </c>
      <c r="P32666" s="82">
        <v>2081</v>
      </c>
      <c r="Q32666" s="82" t="s">
        <v>103684</v>
      </c>
      <c r="R32666"/>
    </row>
    <row r="32667" spans="12:18" x14ac:dyDescent="0.25">
      <c r="L32667" t="s">
        <v>3866</v>
      </c>
      <c r="M32667" t="s">
        <v>29216</v>
      </c>
      <c r="N32667" t="s">
        <v>69919</v>
      </c>
      <c r="O32667" s="76" t="s">
        <v>4356</v>
      </c>
      <c r="P32667" s="82">
        <v>1965</v>
      </c>
      <c r="Q32667" s="82" t="s">
        <v>103685</v>
      </c>
      <c r="R32667"/>
    </row>
    <row r="32668" spans="12:18" x14ac:dyDescent="0.25">
      <c r="L32668" t="s">
        <v>3866</v>
      </c>
      <c r="M32668" t="s">
        <v>4483</v>
      </c>
      <c r="N32668" t="s">
        <v>69920</v>
      </c>
      <c r="O32668" s="76" t="s">
        <v>4356</v>
      </c>
      <c r="P32668" s="82">
        <v>1641</v>
      </c>
      <c r="Q32668" s="82" t="s">
        <v>103750</v>
      </c>
      <c r="R32668"/>
    </row>
    <row r="32669" spans="12:18" x14ac:dyDescent="0.25">
      <c r="L32669" t="s">
        <v>3866</v>
      </c>
      <c r="M32669" t="s">
        <v>29267</v>
      </c>
      <c r="N32669" t="s">
        <v>69921</v>
      </c>
      <c r="O32669" s="76" t="s">
        <v>4356</v>
      </c>
      <c r="P32669" s="82">
        <v>3175</v>
      </c>
      <c r="Q32669" s="82" t="s">
        <v>103772</v>
      </c>
      <c r="R32669"/>
    </row>
    <row r="32670" spans="12:18" x14ac:dyDescent="0.25">
      <c r="L32670" t="s">
        <v>3866</v>
      </c>
      <c r="M32670" t="s">
        <v>28792</v>
      </c>
      <c r="N32670" t="s">
        <v>69922</v>
      </c>
      <c r="O32670" s="76" t="s">
        <v>4356</v>
      </c>
      <c r="P32670" s="82">
        <v>913</v>
      </c>
      <c r="Q32670" s="82" t="s">
        <v>103774</v>
      </c>
      <c r="R32670"/>
    </row>
    <row r="32671" spans="12:18" x14ac:dyDescent="0.25">
      <c r="L32671" t="s">
        <v>3866</v>
      </c>
      <c r="M32671" t="s">
        <v>31507</v>
      </c>
      <c r="N32671" t="s">
        <v>69923</v>
      </c>
      <c r="O32671" s="76" t="s">
        <v>4356</v>
      </c>
      <c r="P32671" s="82">
        <v>1520</v>
      </c>
      <c r="Q32671" s="82" t="s">
        <v>103775</v>
      </c>
      <c r="R32671"/>
    </row>
    <row r="32672" spans="12:18" x14ac:dyDescent="0.25">
      <c r="L32672" t="s">
        <v>3866</v>
      </c>
      <c r="M32672" t="s">
        <v>32027</v>
      </c>
      <c r="N32672" t="s">
        <v>69924</v>
      </c>
      <c r="O32672" s="76" t="s">
        <v>4356</v>
      </c>
      <c r="P32672" s="82">
        <v>2694</v>
      </c>
      <c r="Q32672" s="82" t="s">
        <v>103776</v>
      </c>
      <c r="R32672"/>
    </row>
    <row r="32673" spans="12:18" x14ac:dyDescent="0.25">
      <c r="L32673" t="s">
        <v>3866</v>
      </c>
      <c r="M32673" t="s">
        <v>29269</v>
      </c>
      <c r="N32673" t="s">
        <v>69925</v>
      </c>
      <c r="O32673" s="76" t="s">
        <v>4356</v>
      </c>
      <c r="P32673" s="82">
        <v>4809</v>
      </c>
      <c r="Q32673" s="82" t="s">
        <v>103777</v>
      </c>
      <c r="R32673"/>
    </row>
    <row r="32674" spans="12:18" x14ac:dyDescent="0.25">
      <c r="L32674" t="s">
        <v>3866</v>
      </c>
      <c r="M32674" t="s">
        <v>26337</v>
      </c>
      <c r="N32674" t="s">
        <v>69926</v>
      </c>
      <c r="O32674" s="76" t="s">
        <v>4356</v>
      </c>
      <c r="P32674" s="82">
        <v>797</v>
      </c>
      <c r="Q32674" s="82" t="s">
        <v>103825</v>
      </c>
      <c r="R32674"/>
    </row>
    <row r="32675" spans="12:18" x14ac:dyDescent="0.25">
      <c r="L32675" t="s">
        <v>3866</v>
      </c>
      <c r="M32675" t="s">
        <v>31477</v>
      </c>
      <c r="N32675" t="s">
        <v>69927</v>
      </c>
      <c r="O32675" s="76" t="s">
        <v>4356</v>
      </c>
      <c r="P32675" s="82">
        <v>2199</v>
      </c>
      <c r="Q32675" s="82" t="s">
        <v>103694</v>
      </c>
      <c r="R32675"/>
    </row>
    <row r="32676" spans="12:18" x14ac:dyDescent="0.25">
      <c r="L32676" t="s">
        <v>3866</v>
      </c>
      <c r="M32676" t="s">
        <v>31483</v>
      </c>
      <c r="N32676" t="s">
        <v>69928</v>
      </c>
      <c r="O32676" s="76" t="s">
        <v>4374</v>
      </c>
      <c r="P32676" s="82">
        <v>1815</v>
      </c>
      <c r="Q32676" s="82" t="s">
        <v>103703</v>
      </c>
      <c r="R32676"/>
    </row>
    <row r="32677" spans="12:18" x14ac:dyDescent="0.25">
      <c r="L32677" t="s">
        <v>3866</v>
      </c>
      <c r="M32677" t="s">
        <v>32005</v>
      </c>
      <c r="N32677" t="s">
        <v>69929</v>
      </c>
      <c r="O32677" s="76" t="s">
        <v>4356</v>
      </c>
      <c r="P32677" s="82">
        <v>2251</v>
      </c>
      <c r="Q32677" s="82" t="s">
        <v>103707</v>
      </c>
      <c r="R32677"/>
    </row>
    <row r="32678" spans="12:18" x14ac:dyDescent="0.25">
      <c r="L32678" t="s">
        <v>3866</v>
      </c>
      <c r="M32678" t="s">
        <v>26306</v>
      </c>
      <c r="N32678" t="s">
        <v>69930</v>
      </c>
      <c r="O32678" s="76" t="s">
        <v>4356</v>
      </c>
      <c r="P32678" s="82">
        <v>1388</v>
      </c>
      <c r="Q32678" s="82" t="s">
        <v>103708</v>
      </c>
      <c r="R32678"/>
    </row>
    <row r="32679" spans="12:18" x14ac:dyDescent="0.25">
      <c r="L32679" t="s">
        <v>3866</v>
      </c>
      <c r="M32679" t="s">
        <v>28772</v>
      </c>
      <c r="N32679" t="s">
        <v>69931</v>
      </c>
      <c r="O32679" s="76" t="s">
        <v>4356</v>
      </c>
      <c r="P32679" s="82">
        <v>575</v>
      </c>
      <c r="Q32679" s="82" t="s">
        <v>103715</v>
      </c>
      <c r="R32679"/>
    </row>
    <row r="32680" spans="12:18" x14ac:dyDescent="0.25">
      <c r="L32680" t="s">
        <v>3866</v>
      </c>
      <c r="M32680" t="s">
        <v>26310</v>
      </c>
      <c r="N32680" t="s">
        <v>69932</v>
      </c>
      <c r="O32680" s="76" t="s">
        <v>4356</v>
      </c>
      <c r="P32680" s="82">
        <v>3943</v>
      </c>
      <c r="Q32680" s="82" t="s">
        <v>103718</v>
      </c>
      <c r="R32680"/>
    </row>
    <row r="32681" spans="12:18" x14ac:dyDescent="0.25">
      <c r="L32681" t="s">
        <v>3866</v>
      </c>
      <c r="M32681" t="s">
        <v>29225</v>
      </c>
      <c r="N32681" t="s">
        <v>69933</v>
      </c>
      <c r="O32681" s="76" t="s">
        <v>4356</v>
      </c>
      <c r="P32681" s="82">
        <v>1111</v>
      </c>
      <c r="Q32681" s="82" t="s">
        <v>103719</v>
      </c>
      <c r="R32681"/>
    </row>
    <row r="32682" spans="12:18" x14ac:dyDescent="0.25">
      <c r="L32682" t="s">
        <v>3866</v>
      </c>
      <c r="M32682" t="s">
        <v>28775</v>
      </c>
      <c r="N32682" t="s">
        <v>69934</v>
      </c>
      <c r="O32682" s="76" t="s">
        <v>4356</v>
      </c>
      <c r="P32682" s="82">
        <v>1068</v>
      </c>
      <c r="Q32682" s="82" t="s">
        <v>103722</v>
      </c>
      <c r="R32682"/>
    </row>
    <row r="32683" spans="12:18" x14ac:dyDescent="0.25">
      <c r="L32683" t="s">
        <v>3866</v>
      </c>
      <c r="M32683" t="s">
        <v>28777</v>
      </c>
      <c r="N32683" t="s">
        <v>69935</v>
      </c>
      <c r="O32683" s="76" t="s">
        <v>4356</v>
      </c>
      <c r="P32683" s="82">
        <v>3770</v>
      </c>
      <c r="Q32683" s="82" t="s">
        <v>103723</v>
      </c>
      <c r="R32683"/>
    </row>
    <row r="32684" spans="12:18" x14ac:dyDescent="0.25">
      <c r="L32684" t="s">
        <v>3866</v>
      </c>
      <c r="M32684" t="s">
        <v>32012</v>
      </c>
      <c r="N32684" t="s">
        <v>69936</v>
      </c>
      <c r="O32684" s="76" t="s">
        <v>4366</v>
      </c>
      <c r="P32684" s="82">
        <v>253</v>
      </c>
      <c r="Q32684" s="82" t="s">
        <v>103727</v>
      </c>
      <c r="R32684"/>
    </row>
    <row r="32685" spans="12:18" x14ac:dyDescent="0.25">
      <c r="L32685" t="s">
        <v>3866</v>
      </c>
      <c r="M32685" t="s">
        <v>31491</v>
      </c>
      <c r="N32685" t="s">
        <v>69937</v>
      </c>
      <c r="O32685" s="76" t="s">
        <v>4356</v>
      </c>
      <c r="P32685" s="82">
        <v>898</v>
      </c>
      <c r="Q32685" s="82" t="s">
        <v>103728</v>
      </c>
      <c r="R32685"/>
    </row>
    <row r="32686" spans="12:18" x14ac:dyDescent="0.25">
      <c r="L32686" t="s">
        <v>3866</v>
      </c>
      <c r="M32686" t="s">
        <v>32013</v>
      </c>
      <c r="N32686" t="s">
        <v>69938</v>
      </c>
      <c r="O32686" s="76" t="s">
        <v>4356</v>
      </c>
      <c r="P32686" s="82">
        <v>946</v>
      </c>
      <c r="Q32686" s="82" t="s">
        <v>103729</v>
      </c>
      <c r="R32686"/>
    </row>
    <row r="32687" spans="12:18" x14ac:dyDescent="0.25">
      <c r="L32687" t="s">
        <v>3866</v>
      </c>
      <c r="M32687" t="s">
        <v>29234</v>
      </c>
      <c r="N32687" t="s">
        <v>69939</v>
      </c>
      <c r="O32687" s="76" t="s">
        <v>4366</v>
      </c>
      <c r="P32687" s="82">
        <v>385</v>
      </c>
      <c r="Q32687" s="82" t="s">
        <v>103730</v>
      </c>
      <c r="R32687"/>
    </row>
    <row r="32688" spans="12:18" x14ac:dyDescent="0.25">
      <c r="L32688" t="s">
        <v>3866</v>
      </c>
      <c r="M32688" t="s">
        <v>31493</v>
      </c>
      <c r="N32688" t="s">
        <v>69940</v>
      </c>
      <c r="O32688" s="76" t="s">
        <v>4356</v>
      </c>
      <c r="P32688" s="82">
        <v>2544</v>
      </c>
      <c r="Q32688" s="82" t="s">
        <v>103732</v>
      </c>
      <c r="R32688"/>
    </row>
    <row r="32689" spans="12:18" x14ac:dyDescent="0.25">
      <c r="L32689" t="s">
        <v>3866</v>
      </c>
      <c r="M32689" t="s">
        <v>32016</v>
      </c>
      <c r="N32689" t="s">
        <v>69941</v>
      </c>
      <c r="O32689" s="76" t="s">
        <v>4356</v>
      </c>
      <c r="P32689" s="82">
        <v>999</v>
      </c>
      <c r="Q32689" s="82" t="s">
        <v>103741</v>
      </c>
      <c r="R32689"/>
    </row>
    <row r="32690" spans="12:18" x14ac:dyDescent="0.25">
      <c r="L32690" t="s">
        <v>3866</v>
      </c>
      <c r="M32690" t="s">
        <v>18653</v>
      </c>
      <c r="N32690" t="s">
        <v>69942</v>
      </c>
      <c r="O32690" s="76" t="s">
        <v>4356</v>
      </c>
      <c r="P32690" s="82">
        <v>218</v>
      </c>
      <c r="Q32690" s="82" t="s">
        <v>103743</v>
      </c>
      <c r="R32690"/>
    </row>
    <row r="32691" spans="12:18" x14ac:dyDescent="0.25">
      <c r="L32691" t="s">
        <v>3866</v>
      </c>
      <c r="M32691" t="s">
        <v>28884</v>
      </c>
      <c r="N32691" t="s">
        <v>69943</v>
      </c>
      <c r="O32691" s="76" t="s">
        <v>4356</v>
      </c>
      <c r="P32691" s="82">
        <v>660</v>
      </c>
      <c r="Q32691" s="82" t="s">
        <v>103937</v>
      </c>
      <c r="R32691"/>
    </row>
    <row r="32692" spans="12:18" x14ac:dyDescent="0.25">
      <c r="L32692" t="s">
        <v>3866</v>
      </c>
      <c r="M32692" t="s">
        <v>15812</v>
      </c>
      <c r="N32692" t="s">
        <v>69944</v>
      </c>
      <c r="O32692" s="76" t="s">
        <v>4356</v>
      </c>
      <c r="P32692" s="82">
        <v>5255</v>
      </c>
      <c r="Q32692" s="82" t="s">
        <v>103755</v>
      </c>
      <c r="R32692"/>
    </row>
    <row r="32693" spans="12:18" x14ac:dyDescent="0.25">
      <c r="L32693" t="s">
        <v>3866</v>
      </c>
      <c r="M32693" t="s">
        <v>32019</v>
      </c>
      <c r="N32693" t="s">
        <v>69945</v>
      </c>
      <c r="O32693" s="76" t="s">
        <v>4356</v>
      </c>
      <c r="P32693" s="82">
        <v>4995</v>
      </c>
      <c r="Q32693" s="82" t="s">
        <v>103761</v>
      </c>
      <c r="R32693"/>
    </row>
    <row r="32694" spans="12:18" x14ac:dyDescent="0.25">
      <c r="L32694" t="s">
        <v>3866</v>
      </c>
      <c r="M32694" t="s">
        <v>32021</v>
      </c>
      <c r="N32694" t="s">
        <v>69946</v>
      </c>
      <c r="O32694" s="76" t="s">
        <v>4356</v>
      </c>
      <c r="P32694" s="82">
        <v>3060</v>
      </c>
      <c r="Q32694" s="82" t="s">
        <v>103762</v>
      </c>
      <c r="R32694"/>
    </row>
    <row r="32695" spans="12:18" x14ac:dyDescent="0.25">
      <c r="L32695" t="s">
        <v>3866</v>
      </c>
      <c r="M32695" t="s">
        <v>7546</v>
      </c>
      <c r="N32695" t="s">
        <v>69947</v>
      </c>
      <c r="O32695" s="76" t="s">
        <v>4356</v>
      </c>
      <c r="P32695" s="82">
        <v>1931</v>
      </c>
      <c r="Q32695" s="82" t="s">
        <v>103763</v>
      </c>
      <c r="R32695"/>
    </row>
    <row r="32696" spans="12:18" x14ac:dyDescent="0.25">
      <c r="L32696" t="s">
        <v>3866</v>
      </c>
      <c r="M32696" t="s">
        <v>32025</v>
      </c>
      <c r="N32696" t="s">
        <v>69948</v>
      </c>
      <c r="O32696" s="76" t="s">
        <v>4356</v>
      </c>
      <c r="P32696" s="82">
        <v>1347</v>
      </c>
      <c r="Q32696" s="82" t="s">
        <v>103771</v>
      </c>
      <c r="R32696"/>
    </row>
    <row r="32697" spans="12:18" x14ac:dyDescent="0.25">
      <c r="L32697" t="s">
        <v>3866</v>
      </c>
      <c r="M32697" t="s">
        <v>28795</v>
      </c>
      <c r="N32697" t="s">
        <v>69949</v>
      </c>
      <c r="O32697" s="76" t="s">
        <v>4356</v>
      </c>
      <c r="P32697" s="82">
        <v>606</v>
      </c>
      <c r="Q32697" s="82" t="s">
        <v>103779</v>
      </c>
      <c r="R32697"/>
    </row>
    <row r="32698" spans="12:18" x14ac:dyDescent="0.25">
      <c r="L32698" t="s">
        <v>3866</v>
      </c>
      <c r="M32698" t="s">
        <v>31510</v>
      </c>
      <c r="N32698" t="s">
        <v>69950</v>
      </c>
      <c r="O32698" s="76" t="s">
        <v>4366</v>
      </c>
      <c r="P32698" s="82">
        <v>450</v>
      </c>
      <c r="Q32698" s="82" t="s">
        <v>103780</v>
      </c>
      <c r="R32698"/>
    </row>
    <row r="32699" spans="12:18" x14ac:dyDescent="0.25">
      <c r="L32699" t="s">
        <v>3866</v>
      </c>
      <c r="M32699" t="s">
        <v>32032</v>
      </c>
      <c r="N32699" t="s">
        <v>69951</v>
      </c>
      <c r="O32699" s="76" t="s">
        <v>4356</v>
      </c>
      <c r="P32699" s="82">
        <v>1515</v>
      </c>
      <c r="Q32699" s="82" t="s">
        <v>103802</v>
      </c>
      <c r="R32699"/>
    </row>
    <row r="32700" spans="12:18" x14ac:dyDescent="0.25">
      <c r="L32700" t="s">
        <v>3866</v>
      </c>
      <c r="M32700" t="s">
        <v>28806</v>
      </c>
      <c r="N32700" t="s">
        <v>69952</v>
      </c>
      <c r="O32700" s="76" t="s">
        <v>4356</v>
      </c>
      <c r="P32700" s="82">
        <v>1000</v>
      </c>
      <c r="Q32700" s="82" t="s">
        <v>103804</v>
      </c>
      <c r="R32700"/>
    </row>
    <row r="32701" spans="12:18" x14ac:dyDescent="0.25">
      <c r="L32701" t="s">
        <v>3866</v>
      </c>
      <c r="M32701" t="s">
        <v>29300</v>
      </c>
      <c r="N32701" t="s">
        <v>69953</v>
      </c>
      <c r="O32701" s="76" t="s">
        <v>4356</v>
      </c>
      <c r="P32701" s="82">
        <v>989</v>
      </c>
      <c r="Q32701" s="82" t="s">
        <v>103839</v>
      </c>
      <c r="R32701"/>
    </row>
    <row r="32702" spans="12:18" x14ac:dyDescent="0.25">
      <c r="L32702" t="s">
        <v>3866</v>
      </c>
      <c r="M32702" t="s">
        <v>28833</v>
      </c>
      <c r="N32702" t="s">
        <v>69954</v>
      </c>
      <c r="O32702" s="76" t="s">
        <v>4356</v>
      </c>
      <c r="P32702" s="82">
        <v>1093</v>
      </c>
      <c r="Q32702" s="82" t="s">
        <v>103841</v>
      </c>
      <c r="R32702"/>
    </row>
    <row r="32703" spans="12:18" x14ac:dyDescent="0.25">
      <c r="L32703" t="s">
        <v>3866</v>
      </c>
      <c r="M32703" t="s">
        <v>28839</v>
      </c>
      <c r="N32703" t="s">
        <v>69955</v>
      </c>
      <c r="O32703" s="76" t="s">
        <v>4374</v>
      </c>
      <c r="P32703" s="82">
        <v>54372</v>
      </c>
      <c r="Q32703" s="82" t="s">
        <v>72645</v>
      </c>
      <c r="R32703"/>
    </row>
    <row r="32704" spans="12:18" x14ac:dyDescent="0.25">
      <c r="L32704" t="s">
        <v>3866</v>
      </c>
      <c r="M32704" t="s">
        <v>32068</v>
      </c>
      <c r="N32704" t="s">
        <v>69956</v>
      </c>
      <c r="O32704" s="76" t="s">
        <v>4356</v>
      </c>
      <c r="P32704" s="82">
        <v>581</v>
      </c>
      <c r="Q32704" s="82" t="s">
        <v>103917</v>
      </c>
      <c r="R32704"/>
    </row>
    <row r="32705" spans="12:18" x14ac:dyDescent="0.25">
      <c r="L32705" t="s">
        <v>3866</v>
      </c>
      <c r="M32705" t="s">
        <v>29380</v>
      </c>
      <c r="N32705" t="s">
        <v>69957</v>
      </c>
      <c r="O32705" s="76" t="s">
        <v>4356</v>
      </c>
      <c r="P32705" s="82">
        <v>1312</v>
      </c>
      <c r="Q32705" s="82" t="s">
        <v>103920</v>
      </c>
      <c r="R32705"/>
    </row>
    <row r="32706" spans="12:18" x14ac:dyDescent="0.25">
      <c r="L32706" t="s">
        <v>3866</v>
      </c>
      <c r="M32706" t="s">
        <v>29387</v>
      </c>
      <c r="N32706" t="s">
        <v>69958</v>
      </c>
      <c r="O32706" s="76" t="s">
        <v>4356</v>
      </c>
      <c r="P32706" s="82">
        <v>2905</v>
      </c>
      <c r="Q32706" s="82" t="s">
        <v>103925</v>
      </c>
      <c r="R32706"/>
    </row>
    <row r="32707" spans="12:18" x14ac:dyDescent="0.25">
      <c r="L32707" t="s">
        <v>3866</v>
      </c>
      <c r="M32707" t="s">
        <v>29271</v>
      </c>
      <c r="N32707" t="s">
        <v>69959</v>
      </c>
      <c r="O32707" s="76" t="s">
        <v>4356</v>
      </c>
      <c r="P32707" s="82">
        <v>619</v>
      </c>
      <c r="Q32707" s="82" t="s">
        <v>103781</v>
      </c>
      <c r="R32707"/>
    </row>
    <row r="32708" spans="12:18" x14ac:dyDescent="0.25">
      <c r="L32708" t="s">
        <v>3866</v>
      </c>
      <c r="M32708" t="s">
        <v>26325</v>
      </c>
      <c r="N32708" t="s">
        <v>69960</v>
      </c>
      <c r="O32708" s="76" t="s">
        <v>4356</v>
      </c>
      <c r="P32708" s="82">
        <v>2279</v>
      </c>
      <c r="Q32708" s="82" t="s">
        <v>103782</v>
      </c>
      <c r="R32708"/>
    </row>
    <row r="32709" spans="12:18" x14ac:dyDescent="0.25">
      <c r="L32709" t="s">
        <v>3866</v>
      </c>
      <c r="M32709" t="s">
        <v>28798</v>
      </c>
      <c r="N32709" t="s">
        <v>69961</v>
      </c>
      <c r="O32709" s="76" t="s">
        <v>4356</v>
      </c>
      <c r="P32709" s="82">
        <v>1389</v>
      </c>
      <c r="Q32709" s="82" t="s">
        <v>103784</v>
      </c>
      <c r="R32709"/>
    </row>
    <row r="32710" spans="12:18" x14ac:dyDescent="0.25">
      <c r="L32710" t="s">
        <v>3866</v>
      </c>
      <c r="M32710" t="s">
        <v>26305</v>
      </c>
      <c r="N32710" t="s">
        <v>69962</v>
      </c>
      <c r="O32710" s="76" t="s">
        <v>4356</v>
      </c>
      <c r="P32710" s="82">
        <v>1216</v>
      </c>
      <c r="Q32710" s="82" t="s">
        <v>103704</v>
      </c>
      <c r="R32710"/>
    </row>
    <row r="32711" spans="12:18" x14ac:dyDescent="0.25">
      <c r="L32711" t="s">
        <v>3866</v>
      </c>
      <c r="M32711" t="s">
        <v>26307</v>
      </c>
      <c r="N32711" t="s">
        <v>69963</v>
      </c>
      <c r="O32711" s="76" t="s">
        <v>4356</v>
      </c>
      <c r="P32711" s="82">
        <v>3150</v>
      </c>
      <c r="Q32711" s="82" t="s">
        <v>103711</v>
      </c>
      <c r="R32711"/>
    </row>
    <row r="32712" spans="12:18" x14ac:dyDescent="0.25">
      <c r="L32712" t="s">
        <v>3866</v>
      </c>
      <c r="M32712" t="s">
        <v>32010</v>
      </c>
      <c r="N32712" t="s">
        <v>69964</v>
      </c>
      <c r="O32712" s="76" t="s">
        <v>4356</v>
      </c>
      <c r="P32712" s="82">
        <v>1837</v>
      </c>
      <c r="Q32712" s="82" t="s">
        <v>103725</v>
      </c>
      <c r="R32712"/>
    </row>
    <row r="32713" spans="12:18" x14ac:dyDescent="0.25">
      <c r="L32713" t="s">
        <v>3866</v>
      </c>
      <c r="M32713" t="s">
        <v>31499</v>
      </c>
      <c r="N32713" t="s">
        <v>69965</v>
      </c>
      <c r="O32713" s="76" t="s">
        <v>4374</v>
      </c>
      <c r="P32713" s="82">
        <v>4711</v>
      </c>
      <c r="Q32713" s="82" t="s">
        <v>103754</v>
      </c>
      <c r="R32713"/>
    </row>
    <row r="32714" spans="12:18" x14ac:dyDescent="0.25">
      <c r="L32714" t="s">
        <v>3866</v>
      </c>
      <c r="M32714" t="s">
        <v>26322</v>
      </c>
      <c r="N32714" t="s">
        <v>69966</v>
      </c>
      <c r="O32714" s="76" t="s">
        <v>4356</v>
      </c>
      <c r="P32714" s="82">
        <v>1050</v>
      </c>
      <c r="Q32714" s="82" t="s">
        <v>103764</v>
      </c>
      <c r="R32714"/>
    </row>
    <row r="32715" spans="12:18" x14ac:dyDescent="0.25">
      <c r="L32715" t="s">
        <v>3866</v>
      </c>
      <c r="M32715" t="s">
        <v>32023</v>
      </c>
      <c r="N32715" t="s">
        <v>69967</v>
      </c>
      <c r="O32715" s="76" t="s">
        <v>4356</v>
      </c>
      <c r="P32715" s="82">
        <v>508</v>
      </c>
      <c r="Q32715" s="82" t="s">
        <v>103766</v>
      </c>
      <c r="R32715"/>
    </row>
    <row r="32716" spans="12:18" x14ac:dyDescent="0.25">
      <c r="L32716" t="s">
        <v>3866</v>
      </c>
      <c r="M32716" t="s">
        <v>31503</v>
      </c>
      <c r="N32716" t="s">
        <v>69968</v>
      </c>
      <c r="O32716" s="76" t="s">
        <v>4356</v>
      </c>
      <c r="P32716" s="82">
        <v>544</v>
      </c>
      <c r="Q32716" s="82" t="s">
        <v>103770</v>
      </c>
      <c r="R32716"/>
    </row>
    <row r="32717" spans="12:18" x14ac:dyDescent="0.25">
      <c r="L32717" t="s">
        <v>3866</v>
      </c>
      <c r="M32717" t="s">
        <v>26326</v>
      </c>
      <c r="N32717" t="s">
        <v>69969</v>
      </c>
      <c r="O32717" s="76" t="s">
        <v>4356</v>
      </c>
      <c r="P32717" s="82">
        <v>1028</v>
      </c>
      <c r="Q32717" s="82" t="s">
        <v>103785</v>
      </c>
      <c r="R32717"/>
    </row>
    <row r="32718" spans="12:18" x14ac:dyDescent="0.25">
      <c r="L32718" t="s">
        <v>3866</v>
      </c>
      <c r="M32718" t="s">
        <v>32030</v>
      </c>
      <c r="N32718" t="s">
        <v>69970</v>
      </c>
      <c r="O32718" s="76" t="s">
        <v>4356</v>
      </c>
      <c r="P32718" s="82">
        <v>452</v>
      </c>
      <c r="Q32718" s="82" t="s">
        <v>103801</v>
      </c>
      <c r="R32718"/>
    </row>
    <row r="32719" spans="12:18" x14ac:dyDescent="0.25">
      <c r="L32719" t="s">
        <v>3866</v>
      </c>
      <c r="M32719" t="s">
        <v>29296</v>
      </c>
      <c r="N32719" t="s">
        <v>69971</v>
      </c>
      <c r="O32719" s="76" t="s">
        <v>4356</v>
      </c>
      <c r="P32719" s="82">
        <v>2023</v>
      </c>
      <c r="Q32719" s="82" t="s">
        <v>103828</v>
      </c>
      <c r="R32719"/>
    </row>
    <row r="32720" spans="12:18" x14ac:dyDescent="0.25">
      <c r="L32720" t="s">
        <v>3866</v>
      </c>
      <c r="M32720" t="s">
        <v>28827</v>
      </c>
      <c r="N32720" t="s">
        <v>69972</v>
      </c>
      <c r="O32720" s="76" t="s">
        <v>4356</v>
      </c>
      <c r="P32720" s="82">
        <v>8509</v>
      </c>
      <c r="Q32720" s="82" t="s">
        <v>103833</v>
      </c>
      <c r="R32720"/>
    </row>
    <row r="32721" spans="12:18" x14ac:dyDescent="0.25">
      <c r="L32721" t="s">
        <v>3866</v>
      </c>
      <c r="M32721" t="s">
        <v>29375</v>
      </c>
      <c r="N32721" t="s">
        <v>69973</v>
      </c>
      <c r="O32721" s="76" t="s">
        <v>4356</v>
      </c>
      <c r="P32721" s="82">
        <v>746</v>
      </c>
      <c r="Q32721" s="82" t="s">
        <v>103916</v>
      </c>
      <c r="R32721"/>
    </row>
    <row r="32722" spans="12:18" x14ac:dyDescent="0.25">
      <c r="L32722" t="s">
        <v>3866</v>
      </c>
      <c r="M32722" t="s">
        <v>26332</v>
      </c>
      <c r="N32722" t="s">
        <v>69974</v>
      </c>
      <c r="O32722" s="76" t="s">
        <v>4356</v>
      </c>
      <c r="P32722" s="82">
        <v>5063</v>
      </c>
      <c r="Q32722" s="82" t="s">
        <v>103812</v>
      </c>
      <c r="R32722"/>
    </row>
    <row r="32723" spans="12:18" x14ac:dyDescent="0.25">
      <c r="L32723" t="s">
        <v>3866</v>
      </c>
      <c r="M32723" t="s">
        <v>31486</v>
      </c>
      <c r="N32723" t="s">
        <v>69975</v>
      </c>
      <c r="O32723" s="76" t="s">
        <v>4356</v>
      </c>
      <c r="P32723" s="82">
        <v>2799</v>
      </c>
      <c r="Q32723" s="82" t="s">
        <v>103717</v>
      </c>
      <c r="R32723"/>
    </row>
    <row r="32724" spans="12:18" x14ac:dyDescent="0.25">
      <c r="L32724" t="s">
        <v>3866</v>
      </c>
      <c r="M32724" t="s">
        <v>29249</v>
      </c>
      <c r="N32724" t="s">
        <v>69976</v>
      </c>
      <c r="O32724" s="76" t="s">
        <v>4356</v>
      </c>
      <c r="P32724" s="82">
        <v>2853</v>
      </c>
      <c r="Q32724" s="82" t="s">
        <v>103749</v>
      </c>
      <c r="R32724"/>
    </row>
    <row r="32725" spans="12:18" x14ac:dyDescent="0.25">
      <c r="L32725" t="s">
        <v>3866</v>
      </c>
      <c r="M32725" t="s">
        <v>31505</v>
      </c>
      <c r="N32725" t="s">
        <v>69977</v>
      </c>
      <c r="O32725" s="76" t="s">
        <v>4374</v>
      </c>
      <c r="P32725" s="82">
        <v>15958</v>
      </c>
      <c r="Q32725" s="82" t="s">
        <v>103773</v>
      </c>
      <c r="R32725"/>
    </row>
    <row r="32726" spans="12:18" x14ac:dyDescent="0.25">
      <c r="L32726" t="s">
        <v>3866</v>
      </c>
      <c r="M32726" t="s">
        <v>31512</v>
      </c>
      <c r="N32726" t="s">
        <v>69978</v>
      </c>
      <c r="O32726" s="76" t="s">
        <v>4356</v>
      </c>
      <c r="P32726" s="82">
        <v>2387</v>
      </c>
      <c r="Q32726" s="82" t="s">
        <v>103783</v>
      </c>
      <c r="R32726"/>
    </row>
    <row r="32727" spans="12:18" x14ac:dyDescent="0.25">
      <c r="L32727" t="s">
        <v>3866</v>
      </c>
      <c r="M32727" t="s">
        <v>26328</v>
      </c>
      <c r="N32727" t="s">
        <v>69979</v>
      </c>
      <c r="O32727" s="76" t="s">
        <v>4356</v>
      </c>
      <c r="P32727" s="82">
        <v>3463</v>
      </c>
      <c r="Q32727" s="82" t="s">
        <v>103791</v>
      </c>
      <c r="R32727"/>
    </row>
    <row r="32728" spans="12:18" x14ac:dyDescent="0.25">
      <c r="L32728" t="s">
        <v>3866</v>
      </c>
      <c r="M32728" t="s">
        <v>31516</v>
      </c>
      <c r="N32728" t="s">
        <v>69980</v>
      </c>
      <c r="O32728" s="76" t="s">
        <v>4356</v>
      </c>
      <c r="P32728" s="82">
        <v>1576</v>
      </c>
      <c r="Q32728" s="82" t="s">
        <v>103793</v>
      </c>
      <c r="R32728"/>
    </row>
    <row r="32729" spans="12:18" x14ac:dyDescent="0.25">
      <c r="L32729" t="s">
        <v>3866</v>
      </c>
      <c r="M32729" t="s">
        <v>32040</v>
      </c>
      <c r="N32729" t="s">
        <v>69981</v>
      </c>
      <c r="O32729" s="76" t="s">
        <v>4356</v>
      </c>
      <c r="P32729" s="82">
        <v>632</v>
      </c>
      <c r="Q32729" s="82" t="s">
        <v>103830</v>
      </c>
      <c r="R32729"/>
    </row>
    <row r="32730" spans="12:18" x14ac:dyDescent="0.25">
      <c r="L32730" t="s">
        <v>3866</v>
      </c>
      <c r="M32730" t="s">
        <v>26340</v>
      </c>
      <c r="N32730" t="s">
        <v>69982</v>
      </c>
      <c r="O32730" s="76" t="s">
        <v>4374</v>
      </c>
      <c r="P32730" s="82">
        <v>44017</v>
      </c>
      <c r="Q32730" s="82" t="s">
        <v>72645</v>
      </c>
      <c r="R32730"/>
    </row>
    <row r="32731" spans="12:18" x14ac:dyDescent="0.25">
      <c r="L32731" t="s">
        <v>3866</v>
      </c>
      <c r="M32731" t="s">
        <v>31531</v>
      </c>
      <c r="N32731" t="s">
        <v>69983</v>
      </c>
      <c r="O32731" s="76" t="s">
        <v>4356</v>
      </c>
      <c r="P32731" s="82">
        <v>1381</v>
      </c>
      <c r="Q32731" s="82" t="s">
        <v>103832</v>
      </c>
      <c r="R32731"/>
    </row>
    <row r="32732" spans="12:18" x14ac:dyDescent="0.25">
      <c r="L32732" t="s">
        <v>3866</v>
      </c>
      <c r="M32732" t="s">
        <v>28800</v>
      </c>
      <c r="N32732" t="s">
        <v>69984</v>
      </c>
      <c r="O32732" s="76" t="s">
        <v>4366</v>
      </c>
      <c r="P32732" s="82">
        <v>278</v>
      </c>
      <c r="Q32732" s="82" t="s">
        <v>103786</v>
      </c>
      <c r="R32732"/>
    </row>
    <row r="32733" spans="12:18" x14ac:dyDescent="0.25">
      <c r="L32733" t="s">
        <v>3866</v>
      </c>
      <c r="M32733" t="s">
        <v>29274</v>
      </c>
      <c r="N32733" t="s">
        <v>69985</v>
      </c>
      <c r="O32733" s="76" t="s">
        <v>4356</v>
      </c>
      <c r="P32733" s="82">
        <v>387</v>
      </c>
      <c r="Q32733" s="82" t="s">
        <v>103787</v>
      </c>
      <c r="R32733"/>
    </row>
    <row r="32734" spans="12:18" x14ac:dyDescent="0.25">
      <c r="L32734" t="s">
        <v>3866</v>
      </c>
      <c r="M32734" t="s">
        <v>7555</v>
      </c>
      <c r="N32734" t="s">
        <v>69986</v>
      </c>
      <c r="O32734" s="76" t="s">
        <v>4374</v>
      </c>
      <c r="P32734" s="82">
        <v>1323</v>
      </c>
      <c r="Q32734" s="82" t="s">
        <v>103788</v>
      </c>
      <c r="R32734"/>
    </row>
    <row r="32735" spans="12:18" x14ac:dyDescent="0.25">
      <c r="L32735" t="s">
        <v>3866</v>
      </c>
      <c r="M32735" t="s">
        <v>26327</v>
      </c>
      <c r="N32735" t="s">
        <v>69987</v>
      </c>
      <c r="O32735" s="76" t="s">
        <v>4356</v>
      </c>
      <c r="P32735" s="82">
        <v>2466</v>
      </c>
      <c r="Q32735" s="82" t="s">
        <v>103789</v>
      </c>
      <c r="R32735"/>
    </row>
    <row r="32736" spans="12:18" x14ac:dyDescent="0.25">
      <c r="L32736" t="s">
        <v>3866</v>
      </c>
      <c r="M32736" t="s">
        <v>31514</v>
      </c>
      <c r="N32736" t="s">
        <v>69988</v>
      </c>
      <c r="O32736" s="76" t="s">
        <v>4374</v>
      </c>
      <c r="P32736" s="82">
        <v>9540</v>
      </c>
      <c r="Q32736" s="82" t="s">
        <v>103790</v>
      </c>
      <c r="R32736"/>
    </row>
    <row r="32737" spans="12:18" x14ac:dyDescent="0.25">
      <c r="L32737" t="s">
        <v>3866</v>
      </c>
      <c r="M32737" t="s">
        <v>29278</v>
      </c>
      <c r="N32737" t="s">
        <v>69989</v>
      </c>
      <c r="O32737" s="76" t="s">
        <v>4356</v>
      </c>
      <c r="P32737" s="82">
        <v>1545</v>
      </c>
      <c r="Q32737" s="82" t="s">
        <v>103792</v>
      </c>
      <c r="R32737"/>
    </row>
    <row r="32738" spans="12:18" x14ac:dyDescent="0.25">
      <c r="L32738" t="s">
        <v>3866</v>
      </c>
      <c r="M32738" t="s">
        <v>21414</v>
      </c>
      <c r="N32738" t="s">
        <v>69990</v>
      </c>
      <c r="O32738" s="76" t="s">
        <v>4356</v>
      </c>
      <c r="P32738" s="82">
        <v>760</v>
      </c>
      <c r="Q32738" s="82" t="s">
        <v>103794</v>
      </c>
      <c r="R32738"/>
    </row>
    <row r="32739" spans="12:18" x14ac:dyDescent="0.25">
      <c r="L32739" t="s">
        <v>3866</v>
      </c>
      <c r="M32739" t="s">
        <v>26329</v>
      </c>
      <c r="N32739" t="s">
        <v>69991</v>
      </c>
      <c r="O32739" s="76" t="s">
        <v>4356</v>
      </c>
      <c r="P32739" s="82">
        <v>939</v>
      </c>
      <c r="Q32739" s="82" t="s">
        <v>103795</v>
      </c>
      <c r="R32739"/>
    </row>
    <row r="32740" spans="12:18" x14ac:dyDescent="0.25">
      <c r="L32740" t="s">
        <v>3866</v>
      </c>
      <c r="M32740" t="s">
        <v>31518</v>
      </c>
      <c r="N32740" t="s">
        <v>69992</v>
      </c>
      <c r="O32740" s="76" t="s">
        <v>4356</v>
      </c>
      <c r="P32740" s="82">
        <v>252</v>
      </c>
      <c r="Q32740" s="82" t="s">
        <v>103796</v>
      </c>
      <c r="R32740"/>
    </row>
    <row r="32741" spans="12:18" x14ac:dyDescent="0.25">
      <c r="L32741" t="s">
        <v>3866</v>
      </c>
      <c r="M32741" t="s">
        <v>29282</v>
      </c>
      <c r="N32741" t="s">
        <v>69993</v>
      </c>
      <c r="O32741" s="76" t="s">
        <v>4356</v>
      </c>
      <c r="P32741" s="82">
        <v>2813</v>
      </c>
      <c r="Q32741" s="82" t="s">
        <v>103797</v>
      </c>
      <c r="R32741"/>
    </row>
    <row r="32742" spans="12:18" x14ac:dyDescent="0.25">
      <c r="L32742" t="s">
        <v>3866</v>
      </c>
      <c r="M32742" t="s">
        <v>32029</v>
      </c>
      <c r="N32742" t="s">
        <v>69994</v>
      </c>
      <c r="O32742" s="76" t="s">
        <v>4366</v>
      </c>
      <c r="P32742" s="82">
        <v>115</v>
      </c>
      <c r="Q32742" s="82" t="s">
        <v>103798</v>
      </c>
      <c r="R32742"/>
    </row>
    <row r="32743" spans="12:18" x14ac:dyDescent="0.25">
      <c r="L32743" t="s">
        <v>3866</v>
      </c>
      <c r="M32743" t="s">
        <v>31521</v>
      </c>
      <c r="N32743" t="s">
        <v>69995</v>
      </c>
      <c r="O32743" s="76" t="s">
        <v>4366</v>
      </c>
      <c r="P32743" s="82">
        <v>489</v>
      </c>
      <c r="Q32743" s="82" t="s">
        <v>103799</v>
      </c>
      <c r="R32743"/>
    </row>
    <row r="32744" spans="12:18" x14ac:dyDescent="0.25">
      <c r="L32744" t="s">
        <v>3866</v>
      </c>
      <c r="M32744" t="s">
        <v>28803</v>
      </c>
      <c r="N32744" t="s">
        <v>69996</v>
      </c>
      <c r="O32744" s="76" t="s">
        <v>4356</v>
      </c>
      <c r="P32744" s="82">
        <v>1136</v>
      </c>
      <c r="Q32744" s="82" t="s">
        <v>103800</v>
      </c>
      <c r="R32744"/>
    </row>
    <row r="32745" spans="12:18" x14ac:dyDescent="0.25">
      <c r="L32745" t="s">
        <v>3866</v>
      </c>
      <c r="M32745" t="s">
        <v>31523</v>
      </c>
      <c r="N32745" t="s">
        <v>69997</v>
      </c>
      <c r="O32745" s="76" t="s">
        <v>4356</v>
      </c>
      <c r="P32745" s="82">
        <v>664</v>
      </c>
      <c r="Q32745" s="82" t="s">
        <v>103803</v>
      </c>
      <c r="R32745"/>
    </row>
    <row r="32746" spans="12:18" x14ac:dyDescent="0.25">
      <c r="L32746" t="s">
        <v>3866</v>
      </c>
      <c r="M32746" t="s">
        <v>28809</v>
      </c>
      <c r="N32746" t="s">
        <v>69998</v>
      </c>
      <c r="O32746" s="76" t="s">
        <v>4356</v>
      </c>
      <c r="P32746" s="82">
        <v>1050</v>
      </c>
      <c r="Q32746" s="82" t="s">
        <v>103805</v>
      </c>
      <c r="R32746"/>
    </row>
    <row r="32747" spans="12:18" x14ac:dyDescent="0.25">
      <c r="L32747" t="s">
        <v>3866</v>
      </c>
      <c r="M32747" t="s">
        <v>26330</v>
      </c>
      <c r="N32747" t="s">
        <v>69999</v>
      </c>
      <c r="O32747" s="76" t="s">
        <v>4356</v>
      </c>
      <c r="P32747" s="82">
        <v>1440</v>
      </c>
      <c r="Q32747" s="82" t="s">
        <v>103806</v>
      </c>
      <c r="R32747"/>
    </row>
    <row r="32748" spans="12:18" x14ac:dyDescent="0.25">
      <c r="L32748" t="s">
        <v>3866</v>
      </c>
      <c r="M32748" t="s">
        <v>29285</v>
      </c>
      <c r="N32748" t="s">
        <v>70000</v>
      </c>
      <c r="O32748" s="76" t="s">
        <v>4356</v>
      </c>
      <c r="P32748" s="82">
        <v>972</v>
      </c>
      <c r="Q32748" s="82" t="s">
        <v>103807</v>
      </c>
      <c r="R32748"/>
    </row>
    <row r="32749" spans="12:18" x14ac:dyDescent="0.25">
      <c r="L32749" t="s">
        <v>3866</v>
      </c>
      <c r="M32749" t="s">
        <v>28811</v>
      </c>
      <c r="N32749" t="s">
        <v>70001</v>
      </c>
      <c r="O32749" s="76" t="s">
        <v>4374</v>
      </c>
      <c r="P32749" s="82">
        <v>20126</v>
      </c>
      <c r="Q32749" s="82" t="s">
        <v>72645</v>
      </c>
      <c r="R32749"/>
    </row>
    <row r="32750" spans="12:18" x14ac:dyDescent="0.25">
      <c r="L32750" t="s">
        <v>3866</v>
      </c>
      <c r="M32750" t="s">
        <v>32035</v>
      </c>
      <c r="N32750" t="s">
        <v>70002</v>
      </c>
      <c r="O32750" s="76" t="s">
        <v>4356</v>
      </c>
      <c r="P32750" s="82">
        <v>1663</v>
      </c>
      <c r="Q32750" s="82" t="s">
        <v>103808</v>
      </c>
      <c r="R32750"/>
    </row>
    <row r="32751" spans="12:18" x14ac:dyDescent="0.25">
      <c r="L32751" t="s">
        <v>3866</v>
      </c>
      <c r="M32751" t="s">
        <v>5693</v>
      </c>
      <c r="N32751" t="s">
        <v>70003</v>
      </c>
      <c r="O32751" s="76" t="s">
        <v>4356</v>
      </c>
      <c r="P32751" s="82">
        <v>798</v>
      </c>
      <c r="Q32751" s="82" t="s">
        <v>103809</v>
      </c>
      <c r="R32751"/>
    </row>
    <row r="32752" spans="12:18" x14ac:dyDescent="0.25">
      <c r="L32752" t="s">
        <v>3866</v>
      </c>
      <c r="M32752" t="s">
        <v>29311</v>
      </c>
      <c r="N32752" t="s">
        <v>70004</v>
      </c>
      <c r="O32752" s="76" t="s">
        <v>4356</v>
      </c>
      <c r="P32752" s="82">
        <v>3700</v>
      </c>
      <c r="Q32752" s="82" t="s">
        <v>103847</v>
      </c>
      <c r="R32752"/>
    </row>
    <row r="32753" spans="12:18" x14ac:dyDescent="0.25">
      <c r="L32753" t="s">
        <v>3866</v>
      </c>
      <c r="M32753" t="s">
        <v>26331</v>
      </c>
      <c r="N32753" t="s">
        <v>70005</v>
      </c>
      <c r="O32753" s="76" t="s">
        <v>4356</v>
      </c>
      <c r="P32753" s="82">
        <v>422</v>
      </c>
      <c r="Q32753" s="82" t="s">
        <v>103810</v>
      </c>
      <c r="R32753"/>
    </row>
    <row r="32754" spans="12:18" x14ac:dyDescent="0.25">
      <c r="L32754" t="s">
        <v>3866</v>
      </c>
      <c r="M32754" t="s">
        <v>32037</v>
      </c>
      <c r="N32754" t="s">
        <v>70006</v>
      </c>
      <c r="O32754" s="76" t="s">
        <v>4374</v>
      </c>
      <c r="P32754" s="82">
        <v>5930</v>
      </c>
      <c r="Q32754" s="82" t="s">
        <v>103811</v>
      </c>
      <c r="R32754"/>
    </row>
    <row r="32755" spans="12:18" x14ac:dyDescent="0.25">
      <c r="L32755" t="s">
        <v>3866</v>
      </c>
      <c r="M32755" t="s">
        <v>31526</v>
      </c>
      <c r="N32755" t="s">
        <v>70007</v>
      </c>
      <c r="O32755" s="76" t="s">
        <v>4356</v>
      </c>
      <c r="P32755" s="82">
        <v>2886</v>
      </c>
      <c r="Q32755" s="82" t="s">
        <v>103813</v>
      </c>
      <c r="R32755"/>
    </row>
    <row r="32756" spans="12:18" x14ac:dyDescent="0.25">
      <c r="L32756" t="s">
        <v>3866</v>
      </c>
      <c r="M32756" t="s">
        <v>26334</v>
      </c>
      <c r="N32756" t="s">
        <v>70008</v>
      </c>
      <c r="O32756" s="76" t="s">
        <v>4356</v>
      </c>
      <c r="P32756" s="82">
        <v>4928</v>
      </c>
      <c r="Q32756" s="82" t="s">
        <v>103815</v>
      </c>
      <c r="R32756"/>
    </row>
    <row r="32757" spans="12:18" x14ac:dyDescent="0.25">
      <c r="L32757" t="s">
        <v>3866</v>
      </c>
      <c r="M32757" t="s">
        <v>26333</v>
      </c>
      <c r="N32757" t="s">
        <v>70009</v>
      </c>
      <c r="O32757" s="76" t="s">
        <v>4356</v>
      </c>
      <c r="P32757" s="82">
        <v>1845</v>
      </c>
      <c r="Q32757" s="82" t="s">
        <v>103814</v>
      </c>
      <c r="R32757"/>
    </row>
    <row r="32758" spans="12:18" x14ac:dyDescent="0.25">
      <c r="L32758" t="s">
        <v>3866</v>
      </c>
      <c r="M32758" t="s">
        <v>28814</v>
      </c>
      <c r="N32758" t="s">
        <v>70010</v>
      </c>
      <c r="O32758" s="76" t="s">
        <v>4356</v>
      </c>
      <c r="P32758" s="82">
        <v>2128</v>
      </c>
      <c r="Q32758" s="82" t="s">
        <v>103816</v>
      </c>
      <c r="R32758"/>
    </row>
    <row r="32759" spans="12:18" x14ac:dyDescent="0.25">
      <c r="L32759" t="s">
        <v>3866</v>
      </c>
      <c r="M32759" t="s">
        <v>26335</v>
      </c>
      <c r="N32759" t="s">
        <v>70011</v>
      </c>
      <c r="O32759" s="76" t="s">
        <v>4356</v>
      </c>
      <c r="P32759" s="82">
        <v>753</v>
      </c>
      <c r="Q32759" s="82" t="s">
        <v>103817</v>
      </c>
      <c r="R32759"/>
    </row>
    <row r="32760" spans="12:18" x14ac:dyDescent="0.25">
      <c r="L32760" t="s">
        <v>3866</v>
      </c>
      <c r="M32760" t="s">
        <v>28817</v>
      </c>
      <c r="N32760" t="s">
        <v>70012</v>
      </c>
      <c r="O32760" s="76" t="s">
        <v>4356</v>
      </c>
      <c r="P32760" s="82">
        <v>1216</v>
      </c>
      <c r="Q32760" s="82" t="s">
        <v>103818</v>
      </c>
      <c r="R32760"/>
    </row>
    <row r="32761" spans="12:18" x14ac:dyDescent="0.25">
      <c r="L32761" t="s">
        <v>3866</v>
      </c>
      <c r="M32761" t="s">
        <v>28820</v>
      </c>
      <c r="N32761" t="s">
        <v>70013</v>
      </c>
      <c r="O32761" s="76" t="s">
        <v>4356</v>
      </c>
      <c r="P32761" s="82">
        <v>2315</v>
      </c>
      <c r="Q32761" s="82" t="s">
        <v>103819</v>
      </c>
      <c r="R32761"/>
    </row>
    <row r="32762" spans="12:18" x14ac:dyDescent="0.25">
      <c r="L32762" t="s">
        <v>3866</v>
      </c>
      <c r="M32762" t="s">
        <v>32038</v>
      </c>
      <c r="N32762" t="s">
        <v>70014</v>
      </c>
      <c r="O32762" s="76" t="s">
        <v>4356</v>
      </c>
      <c r="P32762" s="82">
        <v>2883</v>
      </c>
      <c r="Q32762" s="82" t="s">
        <v>103820</v>
      </c>
      <c r="R32762"/>
    </row>
    <row r="32763" spans="12:18" x14ac:dyDescent="0.25">
      <c r="L32763" t="s">
        <v>3866</v>
      </c>
      <c r="M32763" t="s">
        <v>28823</v>
      </c>
      <c r="N32763" t="s">
        <v>70015</v>
      </c>
      <c r="O32763" s="76" t="s">
        <v>4356</v>
      </c>
      <c r="P32763" s="82">
        <v>2487</v>
      </c>
      <c r="Q32763" s="82" t="s">
        <v>103821</v>
      </c>
      <c r="R32763"/>
    </row>
    <row r="32764" spans="12:18" x14ac:dyDescent="0.25">
      <c r="L32764" t="s">
        <v>3866</v>
      </c>
      <c r="M32764" t="s">
        <v>32039</v>
      </c>
      <c r="N32764" t="s">
        <v>70016</v>
      </c>
      <c r="O32764" s="76" t="s">
        <v>4356</v>
      </c>
      <c r="P32764" s="82">
        <v>4668</v>
      </c>
      <c r="Q32764" s="82" t="s">
        <v>103823</v>
      </c>
      <c r="R32764"/>
    </row>
    <row r="32765" spans="12:18" x14ac:dyDescent="0.25">
      <c r="L32765" t="s">
        <v>3866</v>
      </c>
      <c r="M32765" t="s">
        <v>31529</v>
      </c>
      <c r="N32765" t="s">
        <v>70017</v>
      </c>
      <c r="O32765" s="76" t="s">
        <v>4356</v>
      </c>
      <c r="P32765" s="82">
        <v>2105</v>
      </c>
      <c r="Q32765" s="82" t="s">
        <v>103824</v>
      </c>
      <c r="R32765"/>
    </row>
    <row r="32766" spans="12:18" x14ac:dyDescent="0.25">
      <c r="L32766" t="s">
        <v>3866</v>
      </c>
      <c r="M32766" t="s">
        <v>28836</v>
      </c>
      <c r="N32766" t="s">
        <v>70018</v>
      </c>
      <c r="O32766" s="76" t="s">
        <v>4356</v>
      </c>
      <c r="P32766" s="82">
        <v>2099</v>
      </c>
      <c r="Q32766" s="82" t="s">
        <v>103842</v>
      </c>
      <c r="R32766"/>
    </row>
    <row r="32767" spans="12:18" x14ac:dyDescent="0.25">
      <c r="L32767" t="s">
        <v>3866</v>
      </c>
      <c r="M32767" t="s">
        <v>26338</v>
      </c>
      <c r="N32767" t="s">
        <v>70019</v>
      </c>
      <c r="O32767" s="76" t="s">
        <v>4356</v>
      </c>
      <c r="P32767" s="82">
        <v>1102</v>
      </c>
      <c r="Q32767" s="82" t="s">
        <v>103826</v>
      </c>
      <c r="R32767"/>
    </row>
    <row r="32768" spans="12:18" x14ac:dyDescent="0.25">
      <c r="L32768" t="s">
        <v>3866</v>
      </c>
      <c r="M32768" t="s">
        <v>29292</v>
      </c>
      <c r="N32768" t="s">
        <v>70020</v>
      </c>
      <c r="O32768" s="76" t="s">
        <v>4356</v>
      </c>
      <c r="P32768" s="82">
        <v>610</v>
      </c>
      <c r="Q32768" s="82" t="s">
        <v>103827</v>
      </c>
      <c r="R32768"/>
    </row>
    <row r="32769" spans="12:18" x14ac:dyDescent="0.25">
      <c r="L32769" t="s">
        <v>3866</v>
      </c>
      <c r="M32769" t="s">
        <v>28825</v>
      </c>
      <c r="N32769" t="s">
        <v>70021</v>
      </c>
      <c r="O32769" s="76" t="s">
        <v>4356</v>
      </c>
      <c r="P32769" s="82">
        <v>706</v>
      </c>
      <c r="Q32769" s="82" t="s">
        <v>103829</v>
      </c>
      <c r="R32769"/>
    </row>
    <row r="32770" spans="12:18" x14ac:dyDescent="0.25">
      <c r="L32770" t="s">
        <v>3866</v>
      </c>
      <c r="M32770" t="s">
        <v>32042</v>
      </c>
      <c r="N32770" t="s">
        <v>70022</v>
      </c>
      <c r="O32770" s="76" t="s">
        <v>4356</v>
      </c>
      <c r="P32770" s="82">
        <v>1143</v>
      </c>
      <c r="Q32770" s="82" t="s">
        <v>103831</v>
      </c>
      <c r="R32770"/>
    </row>
    <row r="32771" spans="12:18" x14ac:dyDescent="0.25">
      <c r="L32771" t="s">
        <v>3866</v>
      </c>
      <c r="M32771" t="s">
        <v>28830</v>
      </c>
      <c r="N32771" t="s">
        <v>70023</v>
      </c>
      <c r="O32771" s="76" t="s">
        <v>4356</v>
      </c>
      <c r="P32771" s="82">
        <v>1090</v>
      </c>
      <c r="Q32771" s="82" t="s">
        <v>103834</v>
      </c>
      <c r="R32771"/>
    </row>
    <row r="32772" spans="12:18" x14ac:dyDescent="0.25">
      <c r="L32772" t="s">
        <v>3866</v>
      </c>
      <c r="M32772" t="s">
        <v>20080</v>
      </c>
      <c r="N32772" t="s">
        <v>70024</v>
      </c>
      <c r="O32772" s="76" t="s">
        <v>4356</v>
      </c>
      <c r="P32772" s="82">
        <v>629</v>
      </c>
      <c r="Q32772" s="82" t="s">
        <v>103835</v>
      </c>
      <c r="R32772"/>
    </row>
    <row r="32773" spans="12:18" x14ac:dyDescent="0.25">
      <c r="L32773" t="s">
        <v>3866</v>
      </c>
      <c r="M32773" t="s">
        <v>32045</v>
      </c>
      <c r="N32773" t="s">
        <v>70025</v>
      </c>
      <c r="O32773" s="76" t="s">
        <v>4356</v>
      </c>
      <c r="P32773" s="82">
        <v>5514</v>
      </c>
      <c r="Q32773" s="82" t="s">
        <v>103836</v>
      </c>
      <c r="R32773"/>
    </row>
    <row r="32774" spans="12:18" x14ac:dyDescent="0.25">
      <c r="L32774" t="s">
        <v>3866</v>
      </c>
      <c r="M32774" t="s">
        <v>26339</v>
      </c>
      <c r="N32774" t="s">
        <v>70026</v>
      </c>
      <c r="O32774" s="76" t="s">
        <v>4366</v>
      </c>
      <c r="P32774" s="82">
        <v>318</v>
      </c>
      <c r="Q32774" s="82" t="s">
        <v>103837</v>
      </c>
      <c r="R32774"/>
    </row>
    <row r="32775" spans="12:18" x14ac:dyDescent="0.25">
      <c r="L32775" t="s">
        <v>3866</v>
      </c>
      <c r="M32775" t="s">
        <v>15190</v>
      </c>
      <c r="N32775" t="s">
        <v>70027</v>
      </c>
      <c r="O32775" s="76" t="s">
        <v>4356</v>
      </c>
      <c r="P32775" s="82">
        <v>663</v>
      </c>
      <c r="Q32775" s="82" t="s">
        <v>103838</v>
      </c>
      <c r="R32775"/>
    </row>
    <row r="32776" spans="12:18" x14ac:dyDescent="0.25">
      <c r="L32776" t="s">
        <v>3866</v>
      </c>
      <c r="M32776" t="s">
        <v>32047</v>
      </c>
      <c r="N32776" t="s">
        <v>70028</v>
      </c>
      <c r="O32776" s="76" t="s">
        <v>4356</v>
      </c>
      <c r="P32776" s="82">
        <v>864</v>
      </c>
      <c r="Q32776" s="82" t="s">
        <v>103840</v>
      </c>
      <c r="R32776"/>
    </row>
    <row r="32777" spans="12:18" x14ac:dyDescent="0.25">
      <c r="L32777" t="s">
        <v>3866</v>
      </c>
      <c r="M32777" t="s">
        <v>26336</v>
      </c>
      <c r="N32777" t="s">
        <v>70029</v>
      </c>
      <c r="O32777" s="76" t="s">
        <v>4356</v>
      </c>
      <c r="P32777" s="82">
        <v>2118</v>
      </c>
      <c r="Q32777" s="82" t="s">
        <v>103822</v>
      </c>
      <c r="R32777"/>
    </row>
    <row r="32778" spans="12:18" x14ac:dyDescent="0.25">
      <c r="L32778" t="s">
        <v>3866</v>
      </c>
      <c r="M32778" t="s">
        <v>28846</v>
      </c>
      <c r="N32778" t="s">
        <v>70030</v>
      </c>
      <c r="O32778" s="76" t="s">
        <v>4356</v>
      </c>
      <c r="P32778" s="82">
        <v>4160</v>
      </c>
      <c r="Q32778" s="82" t="s">
        <v>103861</v>
      </c>
      <c r="R32778"/>
    </row>
    <row r="32779" spans="12:18" x14ac:dyDescent="0.25">
      <c r="L32779" t="s">
        <v>3866</v>
      </c>
      <c r="M32779" t="s">
        <v>31532</v>
      </c>
      <c r="N32779" t="s">
        <v>70031</v>
      </c>
      <c r="O32779" s="76" t="s">
        <v>4356</v>
      </c>
      <c r="P32779" s="82">
        <v>3322</v>
      </c>
      <c r="Q32779" s="82" t="s">
        <v>103843</v>
      </c>
      <c r="R32779"/>
    </row>
    <row r="32780" spans="12:18" x14ac:dyDescent="0.25">
      <c r="L32780" t="s">
        <v>3866</v>
      </c>
      <c r="M32780" t="s">
        <v>29304</v>
      </c>
      <c r="N32780" t="s">
        <v>70032</v>
      </c>
      <c r="O32780" s="76" t="s">
        <v>4356</v>
      </c>
      <c r="P32780" s="82">
        <v>950</v>
      </c>
      <c r="Q32780" s="82" t="s">
        <v>103844</v>
      </c>
      <c r="R32780"/>
    </row>
    <row r="32781" spans="12:18" x14ac:dyDescent="0.25">
      <c r="L32781" t="s">
        <v>3866</v>
      </c>
      <c r="M32781" t="s">
        <v>21556</v>
      </c>
      <c r="N32781" t="s">
        <v>70033</v>
      </c>
      <c r="O32781" s="76" t="s">
        <v>4356</v>
      </c>
      <c r="P32781" s="82">
        <v>627</v>
      </c>
      <c r="Q32781" s="82" t="s">
        <v>103845</v>
      </c>
      <c r="R32781"/>
    </row>
    <row r="32782" spans="12:18" x14ac:dyDescent="0.25">
      <c r="L32782" t="s">
        <v>3866</v>
      </c>
      <c r="M32782" t="s">
        <v>31559</v>
      </c>
      <c r="N32782" t="s">
        <v>70034</v>
      </c>
      <c r="O32782" s="76" t="s">
        <v>4356</v>
      </c>
      <c r="P32782" s="82">
        <v>3099</v>
      </c>
      <c r="Q32782" s="82" t="s">
        <v>103912</v>
      </c>
      <c r="R32782"/>
    </row>
    <row r="32783" spans="12:18" x14ac:dyDescent="0.25">
      <c r="L32783" t="s">
        <v>3866</v>
      </c>
      <c r="M32783" t="s">
        <v>29372</v>
      </c>
      <c r="N32783" t="s">
        <v>70035</v>
      </c>
      <c r="O32783" s="76" t="s">
        <v>4356</v>
      </c>
      <c r="P32783" s="82">
        <v>974</v>
      </c>
      <c r="Q32783" s="82" t="s">
        <v>103913</v>
      </c>
      <c r="R32783"/>
    </row>
    <row r="32784" spans="12:18" x14ac:dyDescent="0.25">
      <c r="L32784" t="s">
        <v>3866</v>
      </c>
      <c r="M32784" t="s">
        <v>26320</v>
      </c>
      <c r="N32784" t="s">
        <v>70036</v>
      </c>
      <c r="O32784" s="76" t="s">
        <v>4356</v>
      </c>
      <c r="P32784" s="82">
        <v>6486</v>
      </c>
      <c r="Q32784" s="82" t="s">
        <v>103756</v>
      </c>
      <c r="R32784"/>
    </row>
    <row r="32785" spans="12:18" x14ac:dyDescent="0.25">
      <c r="L32785" t="s">
        <v>3866</v>
      </c>
      <c r="M32785" t="s">
        <v>31561</v>
      </c>
      <c r="N32785" t="s">
        <v>70037</v>
      </c>
      <c r="O32785" s="76" t="s">
        <v>4356</v>
      </c>
      <c r="P32785" s="82">
        <v>896</v>
      </c>
      <c r="Q32785" s="82" t="s">
        <v>103914</v>
      </c>
      <c r="R32785"/>
    </row>
    <row r="32786" spans="12:18" x14ac:dyDescent="0.25">
      <c r="L32786" t="s">
        <v>3866</v>
      </c>
      <c r="M32786" t="s">
        <v>28874</v>
      </c>
      <c r="N32786" t="s">
        <v>70038</v>
      </c>
      <c r="O32786" s="76" t="s">
        <v>4374</v>
      </c>
      <c r="P32786" s="82">
        <v>4221</v>
      </c>
      <c r="Q32786" s="82" t="s">
        <v>103915</v>
      </c>
      <c r="R32786"/>
    </row>
    <row r="32787" spans="12:18" x14ac:dyDescent="0.25">
      <c r="L32787" t="s">
        <v>3866</v>
      </c>
      <c r="M32787" t="s">
        <v>28841</v>
      </c>
      <c r="N32787" t="s">
        <v>70039</v>
      </c>
      <c r="O32787" s="76" t="s">
        <v>4356</v>
      </c>
      <c r="P32787" s="82">
        <v>1832</v>
      </c>
      <c r="Q32787" s="82" t="s">
        <v>103846</v>
      </c>
      <c r="R32787"/>
    </row>
    <row r="32788" spans="12:18" x14ac:dyDescent="0.25">
      <c r="L32788" t="s">
        <v>3866</v>
      </c>
      <c r="M32788" t="s">
        <v>31533</v>
      </c>
      <c r="N32788" t="s">
        <v>70040</v>
      </c>
      <c r="O32788" s="76" t="s">
        <v>4356</v>
      </c>
      <c r="P32788" s="82">
        <v>1335</v>
      </c>
      <c r="Q32788" s="82" t="s">
        <v>103848</v>
      </c>
      <c r="R32788"/>
    </row>
    <row r="32789" spans="12:18" x14ac:dyDescent="0.25">
      <c r="L32789" t="s">
        <v>3866</v>
      </c>
      <c r="M32789" t="s">
        <v>28843</v>
      </c>
      <c r="N32789" t="s">
        <v>70041</v>
      </c>
      <c r="O32789" s="76" t="s">
        <v>4356</v>
      </c>
      <c r="P32789" s="82">
        <v>535</v>
      </c>
      <c r="Q32789" s="82" t="s">
        <v>103849</v>
      </c>
      <c r="R32789"/>
    </row>
    <row r="32790" spans="12:18" x14ac:dyDescent="0.25">
      <c r="L32790" t="s">
        <v>3866</v>
      </c>
      <c r="M32790" t="s">
        <v>26341</v>
      </c>
      <c r="N32790" t="s">
        <v>70042</v>
      </c>
      <c r="O32790" s="76" t="s">
        <v>4356</v>
      </c>
      <c r="P32790" s="82">
        <v>1067</v>
      </c>
      <c r="Q32790" s="82" t="s">
        <v>103850</v>
      </c>
      <c r="R32790"/>
    </row>
    <row r="32791" spans="12:18" x14ac:dyDescent="0.25">
      <c r="L32791" t="s">
        <v>3866</v>
      </c>
      <c r="M32791" t="s">
        <v>31535</v>
      </c>
      <c r="N32791" t="s">
        <v>70043</v>
      </c>
      <c r="O32791" s="76" t="s">
        <v>4356</v>
      </c>
      <c r="P32791" s="82">
        <v>474</v>
      </c>
      <c r="Q32791" s="82" t="s">
        <v>103851</v>
      </c>
      <c r="R32791"/>
    </row>
    <row r="32792" spans="12:18" x14ac:dyDescent="0.25">
      <c r="L32792" t="s">
        <v>3866</v>
      </c>
      <c r="M32792" t="s">
        <v>31536</v>
      </c>
      <c r="N32792" t="s">
        <v>70044</v>
      </c>
      <c r="O32792" s="76" t="s">
        <v>4356</v>
      </c>
      <c r="P32792" s="82">
        <v>2554</v>
      </c>
      <c r="Q32792" s="82" t="s">
        <v>103853</v>
      </c>
      <c r="R32792"/>
    </row>
    <row r="32793" spans="12:18" x14ac:dyDescent="0.25">
      <c r="L32793" t="s">
        <v>3866</v>
      </c>
      <c r="M32793" t="s">
        <v>29319</v>
      </c>
      <c r="N32793" t="s">
        <v>70045</v>
      </c>
      <c r="O32793" s="76" t="s">
        <v>4356</v>
      </c>
      <c r="P32793" s="82">
        <v>534</v>
      </c>
      <c r="Q32793" s="82" t="s">
        <v>103854</v>
      </c>
      <c r="R32793"/>
    </row>
    <row r="32794" spans="12:18" x14ac:dyDescent="0.25">
      <c r="L32794" t="s">
        <v>3866</v>
      </c>
      <c r="M32794" t="s">
        <v>26342</v>
      </c>
      <c r="N32794" t="s">
        <v>70046</v>
      </c>
      <c r="O32794" s="76" t="s">
        <v>4356</v>
      </c>
      <c r="P32794" s="82">
        <v>379</v>
      </c>
      <c r="Q32794" s="82" t="s">
        <v>103855</v>
      </c>
      <c r="R32794"/>
    </row>
    <row r="32795" spans="12:18" x14ac:dyDescent="0.25">
      <c r="L32795" t="s">
        <v>3866</v>
      </c>
      <c r="M32795" t="s">
        <v>32050</v>
      </c>
      <c r="N32795" t="s">
        <v>70047</v>
      </c>
      <c r="O32795" s="76" t="s">
        <v>4356</v>
      </c>
      <c r="P32795" s="82">
        <v>385</v>
      </c>
      <c r="Q32795" s="82" t="s">
        <v>103856</v>
      </c>
      <c r="R32795"/>
    </row>
    <row r="32796" spans="12:18" x14ac:dyDescent="0.25">
      <c r="L32796" t="s">
        <v>3866</v>
      </c>
      <c r="M32796" t="s">
        <v>26343</v>
      </c>
      <c r="N32796" t="s">
        <v>70048</v>
      </c>
      <c r="O32796" s="76" t="s">
        <v>4356</v>
      </c>
      <c r="P32796" s="82">
        <v>2290</v>
      </c>
      <c r="Q32796" s="82" t="s">
        <v>103857</v>
      </c>
      <c r="R32796"/>
    </row>
    <row r="32797" spans="12:18" x14ac:dyDescent="0.25">
      <c r="L32797" t="s">
        <v>3866</v>
      </c>
      <c r="M32797" t="s">
        <v>29322</v>
      </c>
      <c r="N32797" t="s">
        <v>70049</v>
      </c>
      <c r="O32797" s="76" t="s">
        <v>4366</v>
      </c>
      <c r="P32797" s="82">
        <v>615</v>
      </c>
      <c r="Q32797" s="82" t="s">
        <v>103858</v>
      </c>
      <c r="R32797"/>
    </row>
    <row r="32798" spans="12:18" x14ac:dyDescent="0.25">
      <c r="L32798" t="s">
        <v>3866</v>
      </c>
      <c r="M32798" t="s">
        <v>6379</v>
      </c>
      <c r="N32798" t="s">
        <v>70050</v>
      </c>
      <c r="O32798" s="76" t="s">
        <v>4356</v>
      </c>
      <c r="P32798" s="82">
        <v>2101</v>
      </c>
      <c r="Q32798" s="82" t="s">
        <v>103859</v>
      </c>
      <c r="R32798"/>
    </row>
    <row r="32799" spans="12:18" x14ac:dyDescent="0.25">
      <c r="L32799" t="s">
        <v>3866</v>
      </c>
      <c r="M32799" t="s">
        <v>26344</v>
      </c>
      <c r="N32799" t="s">
        <v>70051</v>
      </c>
      <c r="O32799" s="76" t="s">
        <v>4356</v>
      </c>
      <c r="P32799" s="82">
        <v>3792</v>
      </c>
      <c r="Q32799" s="82" t="s">
        <v>103863</v>
      </c>
      <c r="R32799"/>
    </row>
    <row r="32800" spans="12:18" x14ac:dyDescent="0.25">
      <c r="L32800" t="s">
        <v>3866</v>
      </c>
      <c r="M32800" t="s">
        <v>31537</v>
      </c>
      <c r="N32800" t="s">
        <v>70052</v>
      </c>
      <c r="O32800" s="76" t="s">
        <v>4356</v>
      </c>
      <c r="P32800" s="82">
        <v>1668</v>
      </c>
      <c r="Q32800" s="82" t="s">
        <v>103865</v>
      </c>
      <c r="R32800"/>
    </row>
    <row r="32801" spans="12:18" x14ac:dyDescent="0.25">
      <c r="L32801" t="s">
        <v>3866</v>
      </c>
      <c r="M32801" t="s">
        <v>28852</v>
      </c>
      <c r="N32801" t="s">
        <v>70053</v>
      </c>
      <c r="O32801" s="76" t="s">
        <v>4356</v>
      </c>
      <c r="P32801" s="82">
        <v>1535</v>
      </c>
      <c r="Q32801" s="82" t="s">
        <v>103866</v>
      </c>
      <c r="R32801"/>
    </row>
    <row r="32802" spans="12:18" x14ac:dyDescent="0.25">
      <c r="L32802" t="s">
        <v>3866</v>
      </c>
      <c r="M32802" t="s">
        <v>7215</v>
      </c>
      <c r="N32802" t="s">
        <v>70054</v>
      </c>
      <c r="O32802" s="76" t="s">
        <v>4356</v>
      </c>
      <c r="P32802" s="82">
        <v>2669</v>
      </c>
      <c r="Q32802" s="82" t="s">
        <v>103867</v>
      </c>
      <c r="R32802"/>
    </row>
    <row r="32803" spans="12:18" x14ac:dyDescent="0.25">
      <c r="L32803" t="s">
        <v>3866</v>
      </c>
      <c r="M32803" t="s">
        <v>28855</v>
      </c>
      <c r="N32803" t="s">
        <v>70055</v>
      </c>
      <c r="O32803" s="76" t="s">
        <v>4374</v>
      </c>
      <c r="P32803" s="82">
        <v>7655</v>
      </c>
      <c r="Q32803" s="82" t="s">
        <v>103868</v>
      </c>
      <c r="R32803"/>
    </row>
    <row r="32804" spans="12:18" x14ac:dyDescent="0.25">
      <c r="L32804" t="s">
        <v>3866</v>
      </c>
      <c r="M32804" t="s">
        <v>31542</v>
      </c>
      <c r="N32804" t="s">
        <v>70056</v>
      </c>
      <c r="O32804" s="76" t="s">
        <v>4374</v>
      </c>
      <c r="P32804" s="82">
        <v>11169</v>
      </c>
      <c r="Q32804" s="82" t="s">
        <v>103870</v>
      </c>
      <c r="R32804"/>
    </row>
    <row r="32805" spans="12:18" x14ac:dyDescent="0.25">
      <c r="L32805" t="s">
        <v>3866</v>
      </c>
      <c r="M32805" t="s">
        <v>31545</v>
      </c>
      <c r="N32805" t="s">
        <v>70057</v>
      </c>
      <c r="O32805" s="76" t="s">
        <v>4356</v>
      </c>
      <c r="P32805" s="82">
        <v>594</v>
      </c>
      <c r="Q32805" s="82" t="s">
        <v>103872</v>
      </c>
      <c r="R32805"/>
    </row>
    <row r="32806" spans="12:18" x14ac:dyDescent="0.25">
      <c r="L32806" t="s">
        <v>3866</v>
      </c>
      <c r="M32806" t="s">
        <v>28857</v>
      </c>
      <c r="N32806" t="s">
        <v>70058</v>
      </c>
      <c r="O32806" s="76" t="s">
        <v>4356</v>
      </c>
      <c r="P32806" s="82">
        <v>1950</v>
      </c>
      <c r="Q32806" s="82" t="s">
        <v>103871</v>
      </c>
      <c r="R32806"/>
    </row>
    <row r="32807" spans="12:18" x14ac:dyDescent="0.25">
      <c r="L32807" t="s">
        <v>3866</v>
      </c>
      <c r="M32807" t="s">
        <v>32052</v>
      </c>
      <c r="N32807" t="s">
        <v>70059</v>
      </c>
      <c r="O32807" s="76" t="s">
        <v>4356</v>
      </c>
      <c r="P32807" s="82">
        <v>802</v>
      </c>
      <c r="Q32807" s="82" t="s">
        <v>103873</v>
      </c>
      <c r="R32807"/>
    </row>
    <row r="32808" spans="12:18" x14ac:dyDescent="0.25">
      <c r="L32808" t="s">
        <v>3866</v>
      </c>
      <c r="M32808" t="s">
        <v>29337</v>
      </c>
      <c r="N32808" t="s">
        <v>70060</v>
      </c>
      <c r="O32808" s="76" t="s">
        <v>4356</v>
      </c>
      <c r="P32808" s="82">
        <v>1060</v>
      </c>
      <c r="Q32808" s="82" t="s">
        <v>103874</v>
      </c>
      <c r="R32808"/>
    </row>
    <row r="32809" spans="12:18" x14ac:dyDescent="0.25">
      <c r="L32809" t="s">
        <v>3866</v>
      </c>
      <c r="M32809" t="s">
        <v>32054</v>
      </c>
      <c r="N32809" t="s">
        <v>70061</v>
      </c>
      <c r="O32809" s="76" t="s">
        <v>4356</v>
      </c>
      <c r="P32809" s="82">
        <v>594</v>
      </c>
      <c r="Q32809" s="82" t="s">
        <v>103875</v>
      </c>
      <c r="R32809"/>
    </row>
    <row r="32810" spans="12:18" x14ac:dyDescent="0.25">
      <c r="L32810" t="s">
        <v>3866</v>
      </c>
      <c r="M32810" t="s">
        <v>32056</v>
      </c>
      <c r="N32810" t="s">
        <v>70062</v>
      </c>
      <c r="O32810" s="76" t="s">
        <v>4374</v>
      </c>
      <c r="P32810" s="82">
        <v>8634</v>
      </c>
      <c r="Q32810" s="82" t="s">
        <v>103876</v>
      </c>
      <c r="R32810"/>
    </row>
    <row r="32811" spans="12:18" x14ac:dyDescent="0.25">
      <c r="L32811" t="s">
        <v>3866</v>
      </c>
      <c r="M32811" t="s">
        <v>28860</v>
      </c>
      <c r="N32811" t="s">
        <v>70063</v>
      </c>
      <c r="O32811" s="76" t="s">
        <v>4366</v>
      </c>
      <c r="P32811" s="82">
        <v>408</v>
      </c>
      <c r="Q32811" s="82" t="s">
        <v>103877</v>
      </c>
      <c r="R32811"/>
    </row>
    <row r="32812" spans="12:18" x14ac:dyDescent="0.25">
      <c r="L32812" t="s">
        <v>3866</v>
      </c>
      <c r="M32812" t="s">
        <v>29341</v>
      </c>
      <c r="N32812" t="s">
        <v>70064</v>
      </c>
      <c r="O32812" s="76" t="s">
        <v>4356</v>
      </c>
      <c r="P32812" s="82">
        <v>1773</v>
      </c>
      <c r="Q32812" s="82" t="s">
        <v>103878</v>
      </c>
      <c r="R32812"/>
    </row>
    <row r="32813" spans="12:18" x14ac:dyDescent="0.25">
      <c r="L32813" t="s">
        <v>3866</v>
      </c>
      <c r="M32813" t="s">
        <v>32058</v>
      </c>
      <c r="N32813" t="s">
        <v>70065</v>
      </c>
      <c r="O32813" s="76" t="s">
        <v>4366</v>
      </c>
      <c r="P32813" s="82">
        <v>357</v>
      </c>
      <c r="Q32813" s="82" t="s">
        <v>103879</v>
      </c>
      <c r="R32813"/>
    </row>
    <row r="32814" spans="12:18" x14ac:dyDescent="0.25">
      <c r="L32814" t="s">
        <v>3866</v>
      </c>
      <c r="M32814" t="s">
        <v>29345</v>
      </c>
      <c r="N32814" t="s">
        <v>70066</v>
      </c>
      <c r="O32814" s="76" t="s">
        <v>4356</v>
      </c>
      <c r="P32814" s="82">
        <v>3617</v>
      </c>
      <c r="Q32814" s="82" t="s">
        <v>103880</v>
      </c>
      <c r="R32814"/>
    </row>
    <row r="32815" spans="12:18" x14ac:dyDescent="0.25">
      <c r="L32815" t="s">
        <v>3866</v>
      </c>
      <c r="M32815" t="s">
        <v>32060</v>
      </c>
      <c r="N32815" t="s">
        <v>70067</v>
      </c>
      <c r="O32815" s="76" t="s">
        <v>4356</v>
      </c>
      <c r="P32815" s="82">
        <v>1078</v>
      </c>
      <c r="Q32815" s="82" t="s">
        <v>103881</v>
      </c>
      <c r="R32815"/>
    </row>
    <row r="32816" spans="12:18" x14ac:dyDescent="0.25">
      <c r="L32816" t="s">
        <v>3866</v>
      </c>
      <c r="M32816" t="s">
        <v>31547</v>
      </c>
      <c r="N32816" t="s">
        <v>70068</v>
      </c>
      <c r="O32816" s="76" t="s">
        <v>4356</v>
      </c>
      <c r="P32816" s="82">
        <v>1603</v>
      </c>
      <c r="Q32816" s="82" t="s">
        <v>103882</v>
      </c>
      <c r="R32816"/>
    </row>
    <row r="32817" spans="12:18" x14ac:dyDescent="0.25">
      <c r="L32817" t="s">
        <v>3866</v>
      </c>
      <c r="M32817" t="s">
        <v>31549</v>
      </c>
      <c r="N32817" t="s">
        <v>70069</v>
      </c>
      <c r="O32817" s="76" t="s">
        <v>4356</v>
      </c>
      <c r="P32817" s="82">
        <v>978</v>
      </c>
      <c r="Q32817" s="82" t="s">
        <v>103883</v>
      </c>
      <c r="R32817"/>
    </row>
    <row r="32818" spans="12:18" x14ac:dyDescent="0.25">
      <c r="L32818" t="s">
        <v>3866</v>
      </c>
      <c r="M32818" t="s">
        <v>29349</v>
      </c>
      <c r="N32818" t="s">
        <v>70070</v>
      </c>
      <c r="O32818" s="76" t="s">
        <v>4356</v>
      </c>
      <c r="P32818" s="82">
        <v>820</v>
      </c>
      <c r="Q32818" s="82" t="s">
        <v>103885</v>
      </c>
      <c r="R32818"/>
    </row>
    <row r="32819" spans="12:18" x14ac:dyDescent="0.25">
      <c r="L32819" t="s">
        <v>3866</v>
      </c>
      <c r="M32819" t="s">
        <v>28862</v>
      </c>
      <c r="N32819" t="s">
        <v>70071</v>
      </c>
      <c r="O32819" s="76" t="s">
        <v>4366</v>
      </c>
      <c r="P32819" s="82">
        <v>172</v>
      </c>
      <c r="Q32819" s="82" t="s">
        <v>103886</v>
      </c>
      <c r="R32819"/>
    </row>
    <row r="32820" spans="12:18" x14ac:dyDescent="0.25">
      <c r="L32820" t="s">
        <v>3866</v>
      </c>
      <c r="M32820" t="s">
        <v>29352</v>
      </c>
      <c r="N32820" t="s">
        <v>70072</v>
      </c>
      <c r="O32820" s="76" t="s">
        <v>4356</v>
      </c>
      <c r="P32820" s="82">
        <v>2372</v>
      </c>
      <c r="Q32820" s="82" t="s">
        <v>103887</v>
      </c>
      <c r="R32820"/>
    </row>
    <row r="32821" spans="12:18" x14ac:dyDescent="0.25">
      <c r="L32821" t="s">
        <v>3866</v>
      </c>
      <c r="M32821" t="s">
        <v>28865</v>
      </c>
      <c r="N32821" t="s">
        <v>70073</v>
      </c>
      <c r="O32821" s="76" t="s">
        <v>4356</v>
      </c>
      <c r="P32821" s="82">
        <v>1069</v>
      </c>
      <c r="Q32821" s="82" t="s">
        <v>103888</v>
      </c>
      <c r="R32821"/>
    </row>
    <row r="32822" spans="12:18" x14ac:dyDescent="0.25">
      <c r="L32822" t="s">
        <v>3866</v>
      </c>
      <c r="M32822" t="s">
        <v>32062</v>
      </c>
      <c r="N32822" t="s">
        <v>70074</v>
      </c>
      <c r="O32822" s="76" t="s">
        <v>4366</v>
      </c>
      <c r="P32822" s="82">
        <v>408</v>
      </c>
      <c r="Q32822" s="82" t="s">
        <v>103889</v>
      </c>
      <c r="R32822"/>
    </row>
    <row r="32823" spans="12:18" x14ac:dyDescent="0.25">
      <c r="L32823" t="s">
        <v>3866</v>
      </c>
      <c r="M32823" t="s">
        <v>32063</v>
      </c>
      <c r="N32823" t="s">
        <v>70075</v>
      </c>
      <c r="O32823" s="76" t="s">
        <v>4356</v>
      </c>
      <c r="P32823" s="82">
        <v>2270</v>
      </c>
      <c r="Q32823" s="82" t="s">
        <v>103890</v>
      </c>
      <c r="R32823"/>
    </row>
    <row r="32824" spans="12:18" x14ac:dyDescent="0.25">
      <c r="L32824" t="s">
        <v>3866</v>
      </c>
      <c r="M32824" t="s">
        <v>28868</v>
      </c>
      <c r="N32824" t="s">
        <v>70076</v>
      </c>
      <c r="O32824" s="76" t="s">
        <v>4356</v>
      </c>
      <c r="P32824" s="82">
        <v>648</v>
      </c>
      <c r="Q32824" s="82" t="s">
        <v>103891</v>
      </c>
      <c r="R32824"/>
    </row>
    <row r="32825" spans="12:18" x14ac:dyDescent="0.25">
      <c r="L32825" t="s">
        <v>3866</v>
      </c>
      <c r="M32825" t="s">
        <v>29356</v>
      </c>
      <c r="N32825" t="s">
        <v>70077</v>
      </c>
      <c r="O32825" s="76" t="s">
        <v>4356</v>
      </c>
      <c r="P32825" s="82">
        <v>588</v>
      </c>
      <c r="Q32825" s="82" t="s">
        <v>103892</v>
      </c>
      <c r="R32825"/>
    </row>
    <row r="32826" spans="12:18" x14ac:dyDescent="0.25">
      <c r="L32826" t="s">
        <v>3866</v>
      </c>
      <c r="M32826" t="s">
        <v>7057</v>
      </c>
      <c r="N32826" t="s">
        <v>70078</v>
      </c>
      <c r="O32826" s="76" t="s">
        <v>4356</v>
      </c>
      <c r="P32826" s="82">
        <v>1766</v>
      </c>
      <c r="Q32826" s="82" t="s">
        <v>103893</v>
      </c>
      <c r="R32826"/>
    </row>
    <row r="32827" spans="12:18" x14ac:dyDescent="0.25">
      <c r="L32827" t="s">
        <v>3866</v>
      </c>
      <c r="M32827" t="s">
        <v>29359</v>
      </c>
      <c r="N32827" t="s">
        <v>70079</v>
      </c>
      <c r="O32827" s="76" t="s">
        <v>4356</v>
      </c>
      <c r="P32827" s="82">
        <v>2352</v>
      </c>
      <c r="Q32827" s="82" t="s">
        <v>103894</v>
      </c>
      <c r="R32827"/>
    </row>
    <row r="32828" spans="12:18" x14ac:dyDescent="0.25">
      <c r="L32828" t="s">
        <v>3866</v>
      </c>
      <c r="M32828" t="s">
        <v>31553</v>
      </c>
      <c r="N32828" t="s">
        <v>70080</v>
      </c>
      <c r="O32828" s="76" t="s">
        <v>4356</v>
      </c>
      <c r="P32828" s="82">
        <v>1289</v>
      </c>
      <c r="Q32828" s="82" t="s">
        <v>103895</v>
      </c>
      <c r="R32828"/>
    </row>
    <row r="32829" spans="12:18" x14ac:dyDescent="0.25">
      <c r="L32829" t="s">
        <v>3866</v>
      </c>
      <c r="M32829" t="s">
        <v>28869</v>
      </c>
      <c r="N32829" t="s">
        <v>70081</v>
      </c>
      <c r="O32829" s="76" t="s">
        <v>4356</v>
      </c>
      <c r="P32829" s="82">
        <v>1336</v>
      </c>
      <c r="Q32829" s="82" t="s">
        <v>103896</v>
      </c>
      <c r="R32829"/>
    </row>
    <row r="32830" spans="12:18" x14ac:dyDescent="0.25">
      <c r="L32830" t="s">
        <v>3866</v>
      </c>
      <c r="M32830" t="s">
        <v>29363</v>
      </c>
      <c r="N32830" t="s">
        <v>70082</v>
      </c>
      <c r="O32830" s="76" t="s">
        <v>4356</v>
      </c>
      <c r="P32830" s="82">
        <v>811</v>
      </c>
      <c r="Q32830" s="82" t="s">
        <v>103897</v>
      </c>
      <c r="R32830"/>
    </row>
    <row r="32831" spans="12:18" x14ac:dyDescent="0.25">
      <c r="L32831" t="s">
        <v>3866</v>
      </c>
      <c r="M32831" t="s">
        <v>26347</v>
      </c>
      <c r="N32831" t="s">
        <v>70083</v>
      </c>
      <c r="O32831" s="76" t="s">
        <v>4356</v>
      </c>
      <c r="P32831" s="82">
        <v>3424</v>
      </c>
      <c r="Q32831" s="82" t="s">
        <v>103899</v>
      </c>
      <c r="R32831"/>
    </row>
    <row r="32832" spans="12:18" x14ac:dyDescent="0.25">
      <c r="L32832" t="s">
        <v>3866</v>
      </c>
      <c r="M32832" t="s">
        <v>26348</v>
      </c>
      <c r="N32832" t="s">
        <v>70084</v>
      </c>
      <c r="O32832" s="76" t="s">
        <v>4356</v>
      </c>
      <c r="P32832" s="82">
        <v>1336</v>
      </c>
      <c r="Q32832" s="82" t="s">
        <v>103900</v>
      </c>
      <c r="R32832"/>
    </row>
    <row r="32833" spans="12:18" x14ac:dyDescent="0.25">
      <c r="L32833" t="s">
        <v>3866</v>
      </c>
      <c r="M32833" t="s">
        <v>9999</v>
      </c>
      <c r="N32833" t="s">
        <v>70085</v>
      </c>
      <c r="O32833" s="76" t="s">
        <v>4356</v>
      </c>
      <c r="P32833" s="82">
        <v>961</v>
      </c>
      <c r="Q32833" s="82" t="s">
        <v>103901</v>
      </c>
      <c r="R32833"/>
    </row>
    <row r="32834" spans="12:18" x14ac:dyDescent="0.25">
      <c r="L32834" t="s">
        <v>3866</v>
      </c>
      <c r="M32834" t="s">
        <v>26349</v>
      </c>
      <c r="N32834" t="s">
        <v>70086</v>
      </c>
      <c r="O32834" s="76" t="s">
        <v>4356</v>
      </c>
      <c r="P32834" s="82">
        <v>1618</v>
      </c>
      <c r="Q32834" s="82" t="s">
        <v>103902</v>
      </c>
      <c r="R32834"/>
    </row>
    <row r="32835" spans="12:18" x14ac:dyDescent="0.25">
      <c r="L32835" t="s">
        <v>3866</v>
      </c>
      <c r="M32835" t="s">
        <v>29367</v>
      </c>
      <c r="N32835" t="s">
        <v>70087</v>
      </c>
      <c r="O32835" s="76" t="s">
        <v>4356</v>
      </c>
      <c r="P32835" s="82">
        <v>1430</v>
      </c>
      <c r="Q32835" s="82" t="s">
        <v>103904</v>
      </c>
      <c r="R32835"/>
    </row>
    <row r="32836" spans="12:18" x14ac:dyDescent="0.25">
      <c r="L32836" t="s">
        <v>3866</v>
      </c>
      <c r="M32836" t="s">
        <v>12880</v>
      </c>
      <c r="N32836" t="s">
        <v>70088</v>
      </c>
      <c r="O32836" s="76" t="s">
        <v>4366</v>
      </c>
      <c r="P32836" s="82">
        <v>406</v>
      </c>
      <c r="Q32836" s="82" t="s">
        <v>103905</v>
      </c>
      <c r="R32836"/>
    </row>
    <row r="32837" spans="12:18" x14ac:dyDescent="0.25">
      <c r="L32837" t="s">
        <v>3866</v>
      </c>
      <c r="M32837" t="s">
        <v>26351</v>
      </c>
      <c r="N32837" t="s">
        <v>70089</v>
      </c>
      <c r="O32837" s="76" t="s">
        <v>4356</v>
      </c>
      <c r="P32837" s="82">
        <v>430</v>
      </c>
      <c r="Q32837" s="82" t="s">
        <v>103906</v>
      </c>
      <c r="R32837"/>
    </row>
    <row r="32838" spans="12:18" x14ac:dyDescent="0.25">
      <c r="L32838" t="s">
        <v>3866</v>
      </c>
      <c r="M32838" t="s">
        <v>18502</v>
      </c>
      <c r="N32838" t="s">
        <v>70090</v>
      </c>
      <c r="O32838" s="76" t="s">
        <v>4356</v>
      </c>
      <c r="P32838" s="82">
        <v>1818</v>
      </c>
      <c r="Q32838" s="82" t="s">
        <v>103907</v>
      </c>
      <c r="R32838"/>
    </row>
    <row r="32839" spans="12:18" x14ac:dyDescent="0.25">
      <c r="L32839" t="s">
        <v>3866</v>
      </c>
      <c r="M32839" t="s">
        <v>26582</v>
      </c>
      <c r="N32839" t="s">
        <v>70091</v>
      </c>
      <c r="O32839" s="76" t="s">
        <v>4356</v>
      </c>
      <c r="P32839" s="82">
        <v>526</v>
      </c>
      <c r="Q32839" s="82" t="s">
        <v>103908</v>
      </c>
      <c r="R32839"/>
    </row>
    <row r="32840" spans="12:18" x14ac:dyDescent="0.25">
      <c r="L32840" t="s">
        <v>3866</v>
      </c>
      <c r="M32840" t="s">
        <v>31556</v>
      </c>
      <c r="N32840" t="s">
        <v>70092</v>
      </c>
      <c r="O32840" s="76" t="s">
        <v>4356</v>
      </c>
      <c r="P32840" s="82">
        <v>789</v>
      </c>
      <c r="Q32840" s="82" t="s">
        <v>103909</v>
      </c>
      <c r="R32840"/>
    </row>
    <row r="32841" spans="12:18" x14ac:dyDescent="0.25">
      <c r="L32841" t="s">
        <v>3866</v>
      </c>
      <c r="M32841" t="s">
        <v>29369</v>
      </c>
      <c r="N32841" t="s">
        <v>70093</v>
      </c>
      <c r="O32841" s="76" t="s">
        <v>4356</v>
      </c>
      <c r="P32841" s="82">
        <v>1485</v>
      </c>
      <c r="Q32841" s="82" t="s">
        <v>103910</v>
      </c>
      <c r="R32841"/>
    </row>
    <row r="32842" spans="12:18" x14ac:dyDescent="0.25">
      <c r="L32842" t="s">
        <v>3866</v>
      </c>
      <c r="M32842" t="s">
        <v>32066</v>
      </c>
      <c r="N32842" t="s">
        <v>70094</v>
      </c>
      <c r="O32842" s="76" t="s">
        <v>4356</v>
      </c>
      <c r="P32842" s="82">
        <v>1298</v>
      </c>
      <c r="Q32842" s="82" t="s">
        <v>103911</v>
      </c>
      <c r="R32842"/>
    </row>
    <row r="32843" spans="12:18" x14ac:dyDescent="0.25">
      <c r="L32843" t="s">
        <v>3866</v>
      </c>
      <c r="M32843" t="s">
        <v>5620</v>
      </c>
      <c r="N32843" t="s">
        <v>70095</v>
      </c>
      <c r="O32843" s="76" t="s">
        <v>4356</v>
      </c>
      <c r="P32843" s="82">
        <v>1621</v>
      </c>
      <c r="Q32843" s="82" t="s">
        <v>103852</v>
      </c>
      <c r="R32843"/>
    </row>
    <row r="32844" spans="12:18" x14ac:dyDescent="0.25">
      <c r="L32844" t="s">
        <v>3866</v>
      </c>
      <c r="M32844" t="s">
        <v>29327</v>
      </c>
      <c r="N32844" t="s">
        <v>70096</v>
      </c>
      <c r="O32844" s="76" t="s">
        <v>4356</v>
      </c>
      <c r="P32844" s="82">
        <v>2395</v>
      </c>
      <c r="Q32844" s="82" t="s">
        <v>103860</v>
      </c>
      <c r="R32844"/>
    </row>
    <row r="32845" spans="12:18" x14ac:dyDescent="0.25">
      <c r="L32845" t="s">
        <v>3866</v>
      </c>
      <c r="M32845" t="s">
        <v>9555</v>
      </c>
      <c r="N32845" t="s">
        <v>70097</v>
      </c>
      <c r="O32845" s="76" t="s">
        <v>4356</v>
      </c>
      <c r="P32845" s="82">
        <v>2215</v>
      </c>
      <c r="Q32845" s="82" t="s">
        <v>103862</v>
      </c>
      <c r="R32845"/>
    </row>
    <row r="32846" spans="12:18" x14ac:dyDescent="0.25">
      <c r="L32846" t="s">
        <v>3866</v>
      </c>
      <c r="M32846" t="s">
        <v>28849</v>
      </c>
      <c r="N32846" t="s">
        <v>70098</v>
      </c>
      <c r="O32846" s="76" t="s">
        <v>4356</v>
      </c>
      <c r="P32846" s="82">
        <v>2044</v>
      </c>
      <c r="Q32846" s="82" t="s">
        <v>103864</v>
      </c>
      <c r="R32846"/>
    </row>
    <row r="32847" spans="12:18" x14ac:dyDescent="0.25">
      <c r="L32847" t="s">
        <v>3866</v>
      </c>
      <c r="M32847" t="s">
        <v>31540</v>
      </c>
      <c r="N32847" t="s">
        <v>70099</v>
      </c>
      <c r="O32847" s="76" t="s">
        <v>4356</v>
      </c>
      <c r="P32847" s="82">
        <v>2925</v>
      </c>
      <c r="Q32847" s="82" t="s">
        <v>103869</v>
      </c>
      <c r="R32847"/>
    </row>
    <row r="32848" spans="12:18" x14ac:dyDescent="0.25">
      <c r="L32848" t="s">
        <v>3866</v>
      </c>
      <c r="M32848" t="s">
        <v>26346</v>
      </c>
      <c r="N32848" t="s">
        <v>70100</v>
      </c>
      <c r="O32848" s="76" t="s">
        <v>4366</v>
      </c>
      <c r="P32848" s="82">
        <v>257</v>
      </c>
      <c r="Q32848" s="82" t="s">
        <v>103898</v>
      </c>
      <c r="R32848"/>
    </row>
    <row r="32849" spans="12:18" x14ac:dyDescent="0.25">
      <c r="L32849" t="s">
        <v>3866</v>
      </c>
      <c r="M32849" t="s">
        <v>26350</v>
      </c>
      <c r="N32849" t="s">
        <v>70101</v>
      </c>
      <c r="O32849" s="76" t="s">
        <v>4356</v>
      </c>
      <c r="P32849" s="82">
        <v>916</v>
      </c>
      <c r="Q32849" s="82" t="s">
        <v>103903</v>
      </c>
      <c r="R32849"/>
    </row>
    <row r="32850" spans="12:18" x14ac:dyDescent="0.25">
      <c r="L32850" t="s">
        <v>3866</v>
      </c>
      <c r="M32850" t="s">
        <v>29378</v>
      </c>
      <c r="N32850" t="s">
        <v>70102</v>
      </c>
      <c r="O32850" s="76" t="s">
        <v>4366</v>
      </c>
      <c r="P32850" s="82">
        <v>470</v>
      </c>
      <c r="Q32850" s="82" t="s">
        <v>103918</v>
      </c>
      <c r="R32850"/>
    </row>
    <row r="32851" spans="12:18" x14ac:dyDescent="0.25">
      <c r="L32851" t="s">
        <v>3866</v>
      </c>
      <c r="M32851" t="s">
        <v>26352</v>
      </c>
      <c r="N32851" t="s">
        <v>70103</v>
      </c>
      <c r="O32851" s="76" t="s">
        <v>4356</v>
      </c>
      <c r="P32851" s="82">
        <v>7657</v>
      </c>
      <c r="Q32851" s="82" t="s">
        <v>103919</v>
      </c>
      <c r="R32851"/>
    </row>
    <row r="32852" spans="12:18" x14ac:dyDescent="0.25">
      <c r="L32852" t="s">
        <v>3866</v>
      </c>
      <c r="M32852" t="s">
        <v>26353</v>
      </c>
      <c r="N32852" t="s">
        <v>70104</v>
      </c>
      <c r="O32852" s="76" t="s">
        <v>4356</v>
      </c>
      <c r="P32852" s="82">
        <v>570</v>
      </c>
      <c r="Q32852" s="82" t="s">
        <v>103921</v>
      </c>
      <c r="R32852"/>
    </row>
    <row r="32853" spans="12:18" x14ac:dyDescent="0.25">
      <c r="L32853" t="s">
        <v>3866</v>
      </c>
      <c r="M32853" t="s">
        <v>31563</v>
      </c>
      <c r="N32853" t="s">
        <v>70105</v>
      </c>
      <c r="O32853" s="76" t="s">
        <v>4356</v>
      </c>
      <c r="P32853" s="82">
        <v>1230</v>
      </c>
      <c r="Q32853" s="82" t="s">
        <v>103922</v>
      </c>
      <c r="R32853"/>
    </row>
    <row r="32854" spans="12:18" x14ac:dyDescent="0.25">
      <c r="L32854" t="s">
        <v>3866</v>
      </c>
      <c r="M32854" t="s">
        <v>29384</v>
      </c>
      <c r="N32854" t="s">
        <v>70106</v>
      </c>
      <c r="O32854" s="76" t="s">
        <v>4356</v>
      </c>
      <c r="P32854" s="82">
        <v>770</v>
      </c>
      <c r="Q32854" s="82" t="s">
        <v>103923</v>
      </c>
      <c r="R32854"/>
    </row>
    <row r="32855" spans="12:18" x14ac:dyDescent="0.25">
      <c r="L32855" t="s">
        <v>3866</v>
      </c>
      <c r="M32855" t="s">
        <v>28876</v>
      </c>
      <c r="N32855" t="s">
        <v>70107</v>
      </c>
      <c r="O32855" s="76" t="s">
        <v>4356</v>
      </c>
      <c r="P32855" s="82">
        <v>1588</v>
      </c>
      <c r="Q32855" s="82" t="s">
        <v>103924</v>
      </c>
      <c r="R32855"/>
    </row>
    <row r="32856" spans="12:18" x14ac:dyDescent="0.25">
      <c r="L32856" t="s">
        <v>3866</v>
      </c>
      <c r="M32856" t="s">
        <v>28879</v>
      </c>
      <c r="N32856" t="s">
        <v>70108</v>
      </c>
      <c r="O32856" s="76" t="s">
        <v>4356</v>
      </c>
      <c r="P32856" s="82">
        <v>3209</v>
      </c>
      <c r="Q32856" s="82" t="s">
        <v>103926</v>
      </c>
      <c r="R32856"/>
    </row>
    <row r="32857" spans="12:18" x14ac:dyDescent="0.25">
      <c r="L32857" t="s">
        <v>3866</v>
      </c>
      <c r="M32857" t="s">
        <v>32071</v>
      </c>
      <c r="N32857" t="s">
        <v>70109</v>
      </c>
      <c r="O32857" s="76" t="s">
        <v>4356</v>
      </c>
      <c r="P32857" s="82">
        <v>1259</v>
      </c>
      <c r="Q32857" s="82" t="s">
        <v>103927</v>
      </c>
      <c r="R32857"/>
    </row>
    <row r="32858" spans="12:18" x14ac:dyDescent="0.25">
      <c r="L32858" t="s">
        <v>3866</v>
      </c>
      <c r="M32858" t="s">
        <v>31565</v>
      </c>
      <c r="N32858" t="s">
        <v>70110</v>
      </c>
      <c r="O32858" s="76" t="s">
        <v>4356</v>
      </c>
      <c r="P32858" s="82">
        <v>1010</v>
      </c>
      <c r="Q32858" s="82" t="s">
        <v>103928</v>
      </c>
      <c r="R32858"/>
    </row>
    <row r="32859" spans="12:18" x14ac:dyDescent="0.25">
      <c r="L32859" t="s">
        <v>3866</v>
      </c>
      <c r="M32859" t="s">
        <v>26354</v>
      </c>
      <c r="N32859" t="s">
        <v>70111</v>
      </c>
      <c r="O32859" s="76" t="s">
        <v>4356</v>
      </c>
      <c r="P32859" s="82">
        <v>1665</v>
      </c>
      <c r="Q32859" s="82" t="s">
        <v>103929</v>
      </c>
      <c r="R32859"/>
    </row>
    <row r="32860" spans="12:18" x14ac:dyDescent="0.25">
      <c r="L32860" t="s">
        <v>3866</v>
      </c>
      <c r="M32860" t="s">
        <v>28880</v>
      </c>
      <c r="N32860" t="s">
        <v>70112</v>
      </c>
      <c r="O32860" s="76" t="s">
        <v>4356</v>
      </c>
      <c r="P32860" s="82">
        <v>4644</v>
      </c>
      <c r="Q32860" s="82" t="s">
        <v>103930</v>
      </c>
      <c r="R32860"/>
    </row>
    <row r="32861" spans="12:18" x14ac:dyDescent="0.25">
      <c r="L32861" t="s">
        <v>3866</v>
      </c>
      <c r="M32861" t="s">
        <v>26355</v>
      </c>
      <c r="N32861" t="s">
        <v>70113</v>
      </c>
      <c r="O32861" s="76" t="s">
        <v>4356</v>
      </c>
      <c r="P32861" s="82">
        <v>1721</v>
      </c>
      <c r="Q32861" s="82" t="s">
        <v>103931</v>
      </c>
      <c r="R32861"/>
    </row>
    <row r="32862" spans="12:18" x14ac:dyDescent="0.25">
      <c r="L32862" t="s">
        <v>3866</v>
      </c>
      <c r="M32862" t="s">
        <v>15735</v>
      </c>
      <c r="N32862" t="s">
        <v>70114</v>
      </c>
      <c r="O32862" s="76" t="s">
        <v>4356</v>
      </c>
      <c r="P32862" s="82">
        <v>1788</v>
      </c>
      <c r="Q32862" s="82" t="s">
        <v>103933</v>
      </c>
      <c r="R32862"/>
    </row>
    <row r="32863" spans="12:18" x14ac:dyDescent="0.25">
      <c r="L32863" t="s">
        <v>3866</v>
      </c>
      <c r="M32863" t="s">
        <v>29391</v>
      </c>
      <c r="N32863" t="s">
        <v>70115</v>
      </c>
      <c r="O32863" s="76" t="s">
        <v>4356</v>
      </c>
      <c r="P32863" s="82">
        <v>755</v>
      </c>
      <c r="Q32863" s="82" t="s">
        <v>103934</v>
      </c>
      <c r="R32863"/>
    </row>
    <row r="32864" spans="12:18" x14ac:dyDescent="0.25">
      <c r="L32864" t="s">
        <v>3866</v>
      </c>
      <c r="M32864" t="s">
        <v>32074</v>
      </c>
      <c r="N32864" t="s">
        <v>70116</v>
      </c>
      <c r="O32864" s="76" t="s">
        <v>4356</v>
      </c>
      <c r="P32864" s="82">
        <v>867</v>
      </c>
      <c r="Q32864" s="82" t="s">
        <v>103935</v>
      </c>
      <c r="R32864"/>
    </row>
    <row r="32865" spans="12:18" x14ac:dyDescent="0.25">
      <c r="L32865" t="s">
        <v>3866</v>
      </c>
      <c r="M32865" t="s">
        <v>31567</v>
      </c>
      <c r="N32865" t="s">
        <v>70117</v>
      </c>
      <c r="O32865" s="76" t="s">
        <v>4356</v>
      </c>
      <c r="P32865" s="82">
        <v>729</v>
      </c>
      <c r="Q32865" s="82" t="s">
        <v>103936</v>
      </c>
      <c r="R32865"/>
    </row>
    <row r="32866" spans="12:18" x14ac:dyDescent="0.25">
      <c r="L32866" t="s">
        <v>3931</v>
      </c>
      <c r="M32866" t="s">
        <v>32076</v>
      </c>
      <c r="N32866" t="s">
        <v>70118</v>
      </c>
      <c r="O32866" s="76" t="s">
        <v>4356</v>
      </c>
      <c r="P32866" s="82">
        <v>719</v>
      </c>
      <c r="Q32866" s="82" t="s">
        <v>98122</v>
      </c>
      <c r="R32866"/>
    </row>
    <row r="32867" spans="12:18" x14ac:dyDescent="0.25">
      <c r="L32867" t="s">
        <v>3931</v>
      </c>
      <c r="M32867" t="s">
        <v>28886</v>
      </c>
      <c r="N32867" t="s">
        <v>70119</v>
      </c>
      <c r="O32867" s="76" t="s">
        <v>4366</v>
      </c>
      <c r="P32867" s="82">
        <v>576</v>
      </c>
      <c r="Q32867" s="82" t="s">
        <v>98123</v>
      </c>
      <c r="R32867"/>
    </row>
    <row r="32868" spans="12:18" x14ac:dyDescent="0.25">
      <c r="L32868" t="s">
        <v>3931</v>
      </c>
      <c r="M32868" t="s">
        <v>19656</v>
      </c>
      <c r="N32868" t="s">
        <v>70120</v>
      </c>
      <c r="O32868" s="76" t="s">
        <v>4356</v>
      </c>
      <c r="P32868" s="82">
        <v>340</v>
      </c>
      <c r="Q32868" s="82" t="s">
        <v>98124</v>
      </c>
      <c r="R32868"/>
    </row>
    <row r="32869" spans="12:18" x14ac:dyDescent="0.25">
      <c r="L32869" t="s">
        <v>3931</v>
      </c>
      <c r="M32869" t="s">
        <v>32079</v>
      </c>
      <c r="N32869" t="s">
        <v>70121</v>
      </c>
      <c r="O32869" s="76" t="s">
        <v>4366</v>
      </c>
      <c r="P32869" s="82">
        <v>357</v>
      </c>
      <c r="Q32869" s="82" t="s">
        <v>98125</v>
      </c>
      <c r="R32869"/>
    </row>
    <row r="32870" spans="12:18" x14ac:dyDescent="0.25">
      <c r="L32870" t="s">
        <v>3931</v>
      </c>
      <c r="M32870" t="s">
        <v>24694</v>
      </c>
      <c r="N32870" t="s">
        <v>70122</v>
      </c>
      <c r="O32870" s="76" t="s">
        <v>4356</v>
      </c>
      <c r="P32870" s="82">
        <v>629</v>
      </c>
      <c r="Q32870" s="82" t="s">
        <v>98126</v>
      </c>
      <c r="R32870"/>
    </row>
    <row r="32871" spans="12:18" x14ac:dyDescent="0.25">
      <c r="L32871" t="s">
        <v>3931</v>
      </c>
      <c r="M32871" t="s">
        <v>28760</v>
      </c>
      <c r="N32871" t="s">
        <v>70123</v>
      </c>
      <c r="O32871" s="76" t="s">
        <v>4366</v>
      </c>
      <c r="P32871" s="82">
        <v>549</v>
      </c>
      <c r="Q32871" s="82" t="s">
        <v>98127</v>
      </c>
      <c r="R32871"/>
    </row>
    <row r="32872" spans="12:18" x14ac:dyDescent="0.25">
      <c r="L32872" t="s">
        <v>3931</v>
      </c>
      <c r="M32872" t="s">
        <v>26357</v>
      </c>
      <c r="N32872" t="s">
        <v>70124</v>
      </c>
      <c r="O32872" s="76" t="s">
        <v>4356</v>
      </c>
      <c r="P32872" s="82">
        <v>1192</v>
      </c>
      <c r="Q32872" s="82" t="s">
        <v>98128</v>
      </c>
      <c r="R32872"/>
    </row>
    <row r="32873" spans="12:18" x14ac:dyDescent="0.25">
      <c r="L32873" t="s">
        <v>3931</v>
      </c>
      <c r="M32873" t="s">
        <v>13293</v>
      </c>
      <c r="N32873" t="s">
        <v>70125</v>
      </c>
      <c r="O32873" s="76" t="s">
        <v>4366</v>
      </c>
      <c r="P32873" s="82">
        <v>355</v>
      </c>
      <c r="Q32873" s="82" t="s">
        <v>98129</v>
      </c>
      <c r="R32873"/>
    </row>
    <row r="32874" spans="12:18" x14ac:dyDescent="0.25">
      <c r="L32874" t="s">
        <v>3931</v>
      </c>
      <c r="M32874" t="s">
        <v>29397</v>
      </c>
      <c r="N32874" t="s">
        <v>70126</v>
      </c>
      <c r="O32874" s="76" t="s">
        <v>4366</v>
      </c>
      <c r="P32874" s="82">
        <v>1092</v>
      </c>
      <c r="Q32874" s="82" t="s">
        <v>98130</v>
      </c>
      <c r="R32874"/>
    </row>
    <row r="32875" spans="12:18" x14ac:dyDescent="0.25">
      <c r="L32875" t="s">
        <v>3931</v>
      </c>
      <c r="M32875" t="s">
        <v>31571</v>
      </c>
      <c r="N32875" t="s">
        <v>70127</v>
      </c>
      <c r="O32875" s="76" t="s">
        <v>4356</v>
      </c>
      <c r="P32875" s="82">
        <v>1109</v>
      </c>
      <c r="Q32875" s="82" t="s">
        <v>98131</v>
      </c>
      <c r="R32875"/>
    </row>
    <row r="32876" spans="12:18" x14ac:dyDescent="0.25">
      <c r="L32876" t="s">
        <v>3931</v>
      </c>
      <c r="M32876" t="s">
        <v>29400</v>
      </c>
      <c r="N32876" t="s">
        <v>70128</v>
      </c>
      <c r="O32876" s="76" t="s">
        <v>4366</v>
      </c>
      <c r="P32876" s="82">
        <v>182</v>
      </c>
      <c r="Q32876" s="82" t="s">
        <v>98132</v>
      </c>
      <c r="R32876"/>
    </row>
    <row r="32877" spans="12:18" x14ac:dyDescent="0.25">
      <c r="L32877" t="s">
        <v>3931</v>
      </c>
      <c r="M32877" t="s">
        <v>17825</v>
      </c>
      <c r="N32877" t="s">
        <v>70129</v>
      </c>
      <c r="O32877" s="76" t="s">
        <v>4366</v>
      </c>
      <c r="P32877" s="82">
        <v>163</v>
      </c>
      <c r="Q32877" s="82" t="s">
        <v>98133</v>
      </c>
      <c r="R32877"/>
    </row>
    <row r="32878" spans="12:18" x14ac:dyDescent="0.25">
      <c r="L32878" t="s">
        <v>3931</v>
      </c>
      <c r="M32878" t="s">
        <v>7513</v>
      </c>
      <c r="N32878" t="s">
        <v>70130</v>
      </c>
      <c r="O32878" s="76" t="s">
        <v>4366</v>
      </c>
      <c r="P32878" s="82">
        <v>98</v>
      </c>
      <c r="Q32878" s="82" t="s">
        <v>98134</v>
      </c>
      <c r="R32878"/>
    </row>
    <row r="32879" spans="12:18" x14ac:dyDescent="0.25">
      <c r="L32879" t="s">
        <v>3931</v>
      </c>
      <c r="M32879" t="s">
        <v>28888</v>
      </c>
      <c r="N32879" t="s">
        <v>70131</v>
      </c>
      <c r="O32879" s="76" t="s">
        <v>4356</v>
      </c>
      <c r="P32879" s="82">
        <v>1757</v>
      </c>
      <c r="Q32879" s="82" t="s">
        <v>98135</v>
      </c>
      <c r="R32879"/>
    </row>
    <row r="32880" spans="12:18" x14ac:dyDescent="0.25">
      <c r="L32880" t="s">
        <v>3931</v>
      </c>
      <c r="M32880" t="s">
        <v>28890</v>
      </c>
      <c r="N32880" t="s">
        <v>70132</v>
      </c>
      <c r="O32880" s="76" t="s">
        <v>4356</v>
      </c>
      <c r="P32880" s="82">
        <v>1272</v>
      </c>
      <c r="Q32880" s="82" t="s">
        <v>98136</v>
      </c>
      <c r="R32880"/>
    </row>
    <row r="32881" spans="12:18" x14ac:dyDescent="0.25">
      <c r="L32881" t="s">
        <v>3931</v>
      </c>
      <c r="M32881" t="s">
        <v>28892</v>
      </c>
      <c r="N32881" t="s">
        <v>70133</v>
      </c>
      <c r="O32881" s="76" t="s">
        <v>4356</v>
      </c>
      <c r="P32881" s="82">
        <v>2175</v>
      </c>
      <c r="Q32881" s="82" t="s">
        <v>98137</v>
      </c>
      <c r="R32881"/>
    </row>
    <row r="32882" spans="12:18" x14ac:dyDescent="0.25">
      <c r="L32882" t="s">
        <v>3931</v>
      </c>
      <c r="M32882" t="s">
        <v>32082</v>
      </c>
      <c r="N32882" t="s">
        <v>70134</v>
      </c>
      <c r="O32882" s="76" t="s">
        <v>4356</v>
      </c>
      <c r="P32882" s="82">
        <v>1138</v>
      </c>
      <c r="Q32882" s="82" t="s">
        <v>98138</v>
      </c>
      <c r="R32882"/>
    </row>
    <row r="32883" spans="12:18" x14ac:dyDescent="0.25">
      <c r="L32883" t="s">
        <v>3931</v>
      </c>
      <c r="M32883" t="s">
        <v>32084</v>
      </c>
      <c r="N32883" t="s">
        <v>70135</v>
      </c>
      <c r="O32883" s="76" t="s">
        <v>4366</v>
      </c>
      <c r="P32883" s="82">
        <v>323</v>
      </c>
      <c r="Q32883" s="82" t="s">
        <v>98139</v>
      </c>
      <c r="R32883"/>
    </row>
    <row r="32884" spans="12:18" x14ac:dyDescent="0.25">
      <c r="L32884" t="s">
        <v>3931</v>
      </c>
      <c r="M32884" t="s">
        <v>26358</v>
      </c>
      <c r="N32884" t="s">
        <v>70136</v>
      </c>
      <c r="O32884" s="76" t="s">
        <v>4356</v>
      </c>
      <c r="P32884" s="82">
        <v>3035</v>
      </c>
      <c r="Q32884" s="82" t="s">
        <v>98140</v>
      </c>
      <c r="R32884"/>
    </row>
    <row r="32885" spans="12:18" x14ac:dyDescent="0.25">
      <c r="L32885" t="s">
        <v>3931</v>
      </c>
      <c r="M32885" t="s">
        <v>29404</v>
      </c>
      <c r="N32885" t="s">
        <v>70137</v>
      </c>
      <c r="O32885" s="76" t="s">
        <v>4356</v>
      </c>
      <c r="P32885" s="82">
        <v>254</v>
      </c>
      <c r="Q32885" s="82" t="s">
        <v>98141</v>
      </c>
      <c r="R32885"/>
    </row>
    <row r="32886" spans="12:18" x14ac:dyDescent="0.25">
      <c r="L32886" t="s">
        <v>3931</v>
      </c>
      <c r="M32886" t="s">
        <v>26359</v>
      </c>
      <c r="N32886" t="s">
        <v>70138</v>
      </c>
      <c r="O32886" s="76" t="s">
        <v>4366</v>
      </c>
      <c r="P32886" s="82">
        <v>263</v>
      </c>
      <c r="Q32886" s="82" t="s">
        <v>98142</v>
      </c>
      <c r="R32886"/>
    </row>
    <row r="32887" spans="12:18" x14ac:dyDescent="0.25">
      <c r="L32887" t="s">
        <v>3931</v>
      </c>
      <c r="M32887" t="s">
        <v>32087</v>
      </c>
      <c r="N32887" t="s">
        <v>70139</v>
      </c>
      <c r="O32887" s="76" t="s">
        <v>4366</v>
      </c>
      <c r="P32887" s="82">
        <v>306</v>
      </c>
      <c r="Q32887" s="82" t="s">
        <v>98143</v>
      </c>
      <c r="R32887"/>
    </row>
    <row r="32888" spans="12:18" x14ac:dyDescent="0.25">
      <c r="L32888" t="s">
        <v>3931</v>
      </c>
      <c r="M32888" t="s">
        <v>31573</v>
      </c>
      <c r="N32888" t="s">
        <v>70140</v>
      </c>
      <c r="O32888" s="76" t="s">
        <v>4356</v>
      </c>
      <c r="P32888" s="82">
        <v>1469</v>
      </c>
      <c r="Q32888" s="82" t="s">
        <v>98144</v>
      </c>
      <c r="R32888"/>
    </row>
    <row r="32889" spans="12:18" x14ac:dyDescent="0.25">
      <c r="L32889" t="s">
        <v>3931</v>
      </c>
      <c r="M32889" t="s">
        <v>31575</v>
      </c>
      <c r="N32889" t="s">
        <v>70141</v>
      </c>
      <c r="O32889" s="76" t="s">
        <v>4366</v>
      </c>
      <c r="P32889" s="82">
        <v>473</v>
      </c>
      <c r="Q32889" s="82" t="s">
        <v>98145</v>
      </c>
      <c r="R32889"/>
    </row>
    <row r="32890" spans="12:18" x14ac:dyDescent="0.25">
      <c r="L32890" t="s">
        <v>3931</v>
      </c>
      <c r="M32890" t="s">
        <v>32089</v>
      </c>
      <c r="N32890" t="s">
        <v>70142</v>
      </c>
      <c r="O32890" s="76" t="s">
        <v>4356</v>
      </c>
      <c r="P32890" s="82">
        <v>553</v>
      </c>
      <c r="Q32890" s="82" t="s">
        <v>98146</v>
      </c>
      <c r="R32890"/>
    </row>
    <row r="32891" spans="12:18" x14ac:dyDescent="0.25">
      <c r="L32891" t="s">
        <v>3931</v>
      </c>
      <c r="M32891" t="s">
        <v>26360</v>
      </c>
      <c r="N32891" t="s">
        <v>70143</v>
      </c>
      <c r="O32891" s="76" t="s">
        <v>4374</v>
      </c>
      <c r="P32891" s="82">
        <v>1751</v>
      </c>
      <c r="Q32891" s="82" t="s">
        <v>72645</v>
      </c>
      <c r="R32891"/>
    </row>
    <row r="32892" spans="12:18" x14ac:dyDescent="0.25">
      <c r="L32892" t="s">
        <v>3931</v>
      </c>
      <c r="M32892" t="s">
        <v>29407</v>
      </c>
      <c r="N32892" t="s">
        <v>70144</v>
      </c>
      <c r="O32892" s="76" t="s">
        <v>4356</v>
      </c>
      <c r="P32892" s="82">
        <v>1054</v>
      </c>
      <c r="Q32892" s="82" t="s">
        <v>98147</v>
      </c>
      <c r="R32892"/>
    </row>
    <row r="32893" spans="12:18" x14ac:dyDescent="0.25">
      <c r="L32893" t="s">
        <v>3931</v>
      </c>
      <c r="M32893" t="s">
        <v>32091</v>
      </c>
      <c r="N32893" t="s">
        <v>70145</v>
      </c>
      <c r="O32893" s="76" t="s">
        <v>4356</v>
      </c>
      <c r="P32893" s="82">
        <v>787</v>
      </c>
      <c r="Q32893" s="82" t="s">
        <v>98148</v>
      </c>
      <c r="R32893"/>
    </row>
    <row r="32894" spans="12:18" x14ac:dyDescent="0.25">
      <c r="L32894" t="s">
        <v>3931</v>
      </c>
      <c r="M32894" t="s">
        <v>28969</v>
      </c>
      <c r="N32894" t="s">
        <v>70146</v>
      </c>
      <c r="O32894" s="76" t="s">
        <v>4356</v>
      </c>
      <c r="P32894" s="82">
        <v>3083</v>
      </c>
      <c r="Q32894" s="82" t="s">
        <v>98229</v>
      </c>
      <c r="R32894"/>
    </row>
    <row r="32895" spans="12:18" x14ac:dyDescent="0.25">
      <c r="L32895" t="s">
        <v>3931</v>
      </c>
      <c r="M32895" t="s">
        <v>12958</v>
      </c>
      <c r="N32895" t="s">
        <v>70147</v>
      </c>
      <c r="O32895" s="76" t="s">
        <v>4356</v>
      </c>
      <c r="P32895" s="82">
        <v>1729</v>
      </c>
      <c r="Q32895" s="82" t="s">
        <v>98149</v>
      </c>
      <c r="R32895"/>
    </row>
    <row r="32896" spans="12:18" x14ac:dyDescent="0.25">
      <c r="L32896" t="s">
        <v>3931</v>
      </c>
      <c r="M32896" t="s">
        <v>26361</v>
      </c>
      <c r="N32896" t="s">
        <v>70148</v>
      </c>
      <c r="O32896" s="76" t="s">
        <v>4356</v>
      </c>
      <c r="P32896" s="82">
        <v>2104</v>
      </c>
      <c r="Q32896" s="82" t="s">
        <v>98150</v>
      </c>
      <c r="R32896"/>
    </row>
    <row r="32897" spans="12:18" x14ac:dyDescent="0.25">
      <c r="L32897" t="s">
        <v>3931</v>
      </c>
      <c r="M32897" t="s">
        <v>28897</v>
      </c>
      <c r="N32897" t="s">
        <v>70149</v>
      </c>
      <c r="O32897" s="76" t="s">
        <v>4356</v>
      </c>
      <c r="P32897" s="82">
        <v>584</v>
      </c>
      <c r="Q32897" s="82" t="s">
        <v>98151</v>
      </c>
      <c r="R32897"/>
    </row>
    <row r="32898" spans="12:18" x14ac:dyDescent="0.25">
      <c r="L32898" t="s">
        <v>3931</v>
      </c>
      <c r="M32898" t="s">
        <v>28900</v>
      </c>
      <c r="N32898" t="s">
        <v>70150</v>
      </c>
      <c r="O32898" s="76" t="s">
        <v>4366</v>
      </c>
      <c r="P32898" s="82">
        <v>188</v>
      </c>
      <c r="Q32898" s="82" t="s">
        <v>98152</v>
      </c>
      <c r="R32898"/>
    </row>
    <row r="32899" spans="12:18" x14ac:dyDescent="0.25">
      <c r="L32899" t="s">
        <v>3931</v>
      </c>
      <c r="M32899" t="s">
        <v>31578</v>
      </c>
      <c r="N32899" t="s">
        <v>70151</v>
      </c>
      <c r="O32899" s="76" t="s">
        <v>4356</v>
      </c>
      <c r="P32899" s="82">
        <v>878</v>
      </c>
      <c r="Q32899" s="82" t="s">
        <v>98153</v>
      </c>
      <c r="R32899"/>
    </row>
    <row r="32900" spans="12:18" x14ac:dyDescent="0.25">
      <c r="L32900" t="s">
        <v>3931</v>
      </c>
      <c r="M32900" t="s">
        <v>31580</v>
      </c>
      <c r="N32900" t="s">
        <v>70152</v>
      </c>
      <c r="O32900" s="76" t="s">
        <v>4366</v>
      </c>
      <c r="P32900" s="82">
        <v>513</v>
      </c>
      <c r="Q32900" s="82" t="s">
        <v>98154</v>
      </c>
      <c r="R32900"/>
    </row>
    <row r="32901" spans="12:18" x14ac:dyDescent="0.25">
      <c r="L32901" t="s">
        <v>3931</v>
      </c>
      <c r="M32901" t="s">
        <v>9975</v>
      </c>
      <c r="N32901" t="s">
        <v>70153</v>
      </c>
      <c r="O32901" s="76" t="s">
        <v>4366</v>
      </c>
      <c r="P32901" s="82">
        <v>226</v>
      </c>
      <c r="Q32901" s="82" t="s">
        <v>98155</v>
      </c>
      <c r="R32901"/>
    </row>
    <row r="32902" spans="12:18" x14ac:dyDescent="0.25">
      <c r="L32902" t="s">
        <v>3931</v>
      </c>
      <c r="M32902" t="s">
        <v>29409</v>
      </c>
      <c r="N32902" t="s">
        <v>70154</v>
      </c>
      <c r="O32902" s="76" t="s">
        <v>4366</v>
      </c>
      <c r="P32902" s="82">
        <v>716</v>
      </c>
      <c r="Q32902" s="82" t="s">
        <v>98156</v>
      </c>
      <c r="R32902"/>
    </row>
    <row r="32903" spans="12:18" x14ac:dyDescent="0.25">
      <c r="L32903" t="s">
        <v>3931</v>
      </c>
      <c r="M32903" t="s">
        <v>13543</v>
      </c>
      <c r="N32903" t="s">
        <v>70155</v>
      </c>
      <c r="O32903" s="76" t="s">
        <v>4450</v>
      </c>
      <c r="P32903" s="82">
        <v>10023</v>
      </c>
      <c r="Q32903" s="82" t="s">
        <v>72645</v>
      </c>
      <c r="R32903"/>
    </row>
    <row r="32904" spans="12:18" x14ac:dyDescent="0.25">
      <c r="L32904" t="s">
        <v>3931</v>
      </c>
      <c r="M32904" t="s">
        <v>19574</v>
      </c>
      <c r="N32904" t="s">
        <v>104768</v>
      </c>
      <c r="O32904" s="76" t="s">
        <v>4356</v>
      </c>
      <c r="P32904" s="82">
        <v>939</v>
      </c>
      <c r="Q32904" s="82" t="s">
        <v>98158</v>
      </c>
      <c r="R32904"/>
    </row>
    <row r="32905" spans="12:18" x14ac:dyDescent="0.25">
      <c r="L32905" t="s">
        <v>3931</v>
      </c>
      <c r="M32905" t="s">
        <v>29411</v>
      </c>
      <c r="N32905" t="s">
        <v>70156</v>
      </c>
      <c r="O32905" s="76" t="s">
        <v>4366</v>
      </c>
      <c r="P32905" s="82">
        <v>553</v>
      </c>
      <c r="Q32905" s="82" t="s">
        <v>98159</v>
      </c>
      <c r="R32905"/>
    </row>
    <row r="32906" spans="12:18" x14ac:dyDescent="0.25">
      <c r="L32906" t="s">
        <v>3931</v>
      </c>
      <c r="M32906" t="s">
        <v>31581</v>
      </c>
      <c r="N32906" t="s">
        <v>70157</v>
      </c>
      <c r="O32906" s="76" t="s">
        <v>4366</v>
      </c>
      <c r="P32906" s="82">
        <v>1356</v>
      </c>
      <c r="Q32906" s="82" t="s">
        <v>98160</v>
      </c>
      <c r="R32906"/>
    </row>
    <row r="32907" spans="12:18" x14ac:dyDescent="0.25">
      <c r="L32907" t="s">
        <v>3931</v>
      </c>
      <c r="M32907" t="s">
        <v>28909</v>
      </c>
      <c r="N32907" t="s">
        <v>70158</v>
      </c>
      <c r="O32907" s="76" t="s">
        <v>4356</v>
      </c>
      <c r="P32907" s="82">
        <v>1778</v>
      </c>
      <c r="Q32907" s="82" t="s">
        <v>98161</v>
      </c>
      <c r="R32907"/>
    </row>
    <row r="32908" spans="12:18" x14ac:dyDescent="0.25">
      <c r="L32908" t="s">
        <v>3931</v>
      </c>
      <c r="M32908" t="s">
        <v>14624</v>
      </c>
      <c r="N32908" t="s">
        <v>70159</v>
      </c>
      <c r="O32908" s="76" t="s">
        <v>4356</v>
      </c>
      <c r="P32908" s="82">
        <v>477</v>
      </c>
      <c r="Q32908" s="82" t="s">
        <v>98162</v>
      </c>
      <c r="R32908"/>
    </row>
    <row r="32909" spans="12:18" x14ac:dyDescent="0.25">
      <c r="L32909" t="s">
        <v>3931</v>
      </c>
      <c r="M32909" t="s">
        <v>28912</v>
      </c>
      <c r="N32909" t="s">
        <v>70160</v>
      </c>
      <c r="O32909" s="76" t="s">
        <v>4356</v>
      </c>
      <c r="P32909" s="82">
        <v>1073</v>
      </c>
      <c r="Q32909" s="82" t="s">
        <v>98163</v>
      </c>
      <c r="R32909"/>
    </row>
    <row r="32910" spans="12:18" x14ac:dyDescent="0.25">
      <c r="L32910" t="s">
        <v>3931</v>
      </c>
      <c r="M32910" t="s">
        <v>11266</v>
      </c>
      <c r="N32910" t="s">
        <v>70161</v>
      </c>
      <c r="O32910" s="76" t="s">
        <v>4356</v>
      </c>
      <c r="P32910" s="82">
        <v>513</v>
      </c>
      <c r="Q32910" s="82" t="s">
        <v>98164</v>
      </c>
      <c r="R32910"/>
    </row>
    <row r="32911" spans="12:18" x14ac:dyDescent="0.25">
      <c r="L32911" t="s">
        <v>3931</v>
      </c>
      <c r="M32911" t="s">
        <v>26362</v>
      </c>
      <c r="N32911" t="s">
        <v>70162</v>
      </c>
      <c r="O32911" s="76" t="s">
        <v>4356</v>
      </c>
      <c r="P32911" s="82">
        <v>841</v>
      </c>
      <c r="Q32911" s="82" t="s">
        <v>98165</v>
      </c>
      <c r="R32911"/>
    </row>
    <row r="32912" spans="12:18" x14ac:dyDescent="0.25">
      <c r="L32912" t="s">
        <v>3931</v>
      </c>
      <c r="M32912" t="s">
        <v>31582</v>
      </c>
      <c r="N32912" t="s">
        <v>70163</v>
      </c>
      <c r="O32912" s="76" t="s">
        <v>4366</v>
      </c>
      <c r="P32912" s="82">
        <v>200</v>
      </c>
      <c r="Q32912" s="82" t="s">
        <v>98166</v>
      </c>
      <c r="R32912"/>
    </row>
    <row r="32913" spans="12:18" x14ac:dyDescent="0.25">
      <c r="L32913" t="s">
        <v>3931</v>
      </c>
      <c r="M32913" t="s">
        <v>26363</v>
      </c>
      <c r="N32913" t="s">
        <v>70164</v>
      </c>
      <c r="O32913" s="76" t="s">
        <v>4356</v>
      </c>
      <c r="P32913" s="82">
        <v>1010</v>
      </c>
      <c r="Q32913" s="82" t="s">
        <v>98167</v>
      </c>
      <c r="R32913"/>
    </row>
    <row r="32914" spans="12:18" x14ac:dyDescent="0.25">
      <c r="L32914" t="s">
        <v>3931</v>
      </c>
      <c r="M32914" t="s">
        <v>29416</v>
      </c>
      <c r="N32914" t="s">
        <v>70165</v>
      </c>
      <c r="O32914" s="76" t="s">
        <v>4356</v>
      </c>
      <c r="P32914" s="82">
        <v>1925</v>
      </c>
      <c r="Q32914" s="82" t="s">
        <v>98168</v>
      </c>
      <c r="R32914"/>
    </row>
    <row r="32915" spans="12:18" x14ac:dyDescent="0.25">
      <c r="L32915" t="s">
        <v>3931</v>
      </c>
      <c r="M32915" t="s">
        <v>12971</v>
      </c>
      <c r="N32915" t="s">
        <v>70166</v>
      </c>
      <c r="O32915" s="76" t="s">
        <v>4366</v>
      </c>
      <c r="P32915" s="82">
        <v>351</v>
      </c>
      <c r="Q32915" s="82" t="s">
        <v>98169</v>
      </c>
      <c r="R32915"/>
    </row>
    <row r="32916" spans="12:18" x14ac:dyDescent="0.25">
      <c r="L32916" t="s">
        <v>3931</v>
      </c>
      <c r="M32916" t="s">
        <v>31584</v>
      </c>
      <c r="N32916" t="s">
        <v>70167</v>
      </c>
      <c r="O32916" s="76" t="s">
        <v>4356</v>
      </c>
      <c r="P32916" s="82">
        <v>561</v>
      </c>
      <c r="Q32916" s="82" t="s">
        <v>98172</v>
      </c>
      <c r="R32916"/>
    </row>
    <row r="32917" spans="12:18" x14ac:dyDescent="0.25">
      <c r="L32917" t="s">
        <v>3931</v>
      </c>
      <c r="M32917" t="s">
        <v>23954</v>
      </c>
      <c r="N32917" t="s">
        <v>70168</v>
      </c>
      <c r="O32917" s="76" t="s">
        <v>4356</v>
      </c>
      <c r="P32917" s="82">
        <v>1136</v>
      </c>
      <c r="Q32917" s="82" t="s">
        <v>98173</v>
      </c>
      <c r="R32917"/>
    </row>
    <row r="32918" spans="12:18" x14ac:dyDescent="0.25">
      <c r="L32918" t="s">
        <v>3931</v>
      </c>
      <c r="M32918" t="s">
        <v>29420</v>
      </c>
      <c r="N32918" t="s">
        <v>70169</v>
      </c>
      <c r="O32918" s="76" t="s">
        <v>4374</v>
      </c>
      <c r="P32918" s="82">
        <v>4704</v>
      </c>
      <c r="Q32918" s="82" t="s">
        <v>72645</v>
      </c>
      <c r="R32918"/>
    </row>
    <row r="32919" spans="12:18" x14ac:dyDescent="0.25">
      <c r="L32919" t="s">
        <v>3931</v>
      </c>
      <c r="M32919" t="s">
        <v>32097</v>
      </c>
      <c r="N32919" t="s">
        <v>70170</v>
      </c>
      <c r="O32919" s="76" t="s">
        <v>4366</v>
      </c>
      <c r="P32919" s="82">
        <v>250</v>
      </c>
      <c r="Q32919" s="82" t="s">
        <v>98174</v>
      </c>
      <c r="R32919"/>
    </row>
    <row r="32920" spans="12:18" x14ac:dyDescent="0.25">
      <c r="L32920" t="s">
        <v>3931</v>
      </c>
      <c r="M32920" t="s">
        <v>31586</v>
      </c>
      <c r="N32920" t="s">
        <v>70171</v>
      </c>
      <c r="O32920" s="76" t="s">
        <v>4356</v>
      </c>
      <c r="P32920" s="82">
        <v>614</v>
      </c>
      <c r="Q32920" s="82" t="s">
        <v>98175</v>
      </c>
      <c r="R32920"/>
    </row>
    <row r="32921" spans="12:18" x14ac:dyDescent="0.25">
      <c r="L32921" t="s">
        <v>3931</v>
      </c>
      <c r="M32921" t="s">
        <v>28917</v>
      </c>
      <c r="N32921" t="s">
        <v>70172</v>
      </c>
      <c r="O32921" s="76" t="s">
        <v>4356</v>
      </c>
      <c r="P32921" s="82">
        <v>1025</v>
      </c>
      <c r="Q32921" s="82" t="s">
        <v>98176</v>
      </c>
      <c r="R32921"/>
    </row>
    <row r="32922" spans="12:18" x14ac:dyDescent="0.25">
      <c r="L32922" t="s">
        <v>3931</v>
      </c>
      <c r="M32922" t="s">
        <v>29423</v>
      </c>
      <c r="N32922" t="s">
        <v>70173</v>
      </c>
      <c r="O32922" s="76" t="s">
        <v>4374</v>
      </c>
      <c r="P32922" s="82">
        <v>31840</v>
      </c>
      <c r="Q32922" s="82" t="s">
        <v>72645</v>
      </c>
      <c r="R32922"/>
    </row>
    <row r="32923" spans="12:18" x14ac:dyDescent="0.25">
      <c r="L32923" t="s">
        <v>3931</v>
      </c>
      <c r="M32923" t="s">
        <v>29426</v>
      </c>
      <c r="N32923" t="s">
        <v>70174</v>
      </c>
      <c r="O32923" s="76" t="s">
        <v>4356</v>
      </c>
      <c r="P32923" s="82">
        <v>1212</v>
      </c>
      <c r="Q32923" s="82" t="s">
        <v>98177</v>
      </c>
      <c r="R32923"/>
    </row>
    <row r="32924" spans="12:18" x14ac:dyDescent="0.25">
      <c r="L32924" t="s">
        <v>3931</v>
      </c>
      <c r="M32924" t="s">
        <v>26364</v>
      </c>
      <c r="N32924" t="s">
        <v>70175</v>
      </c>
      <c r="O32924" s="76" t="s">
        <v>4356</v>
      </c>
      <c r="P32924" s="82">
        <v>7049</v>
      </c>
      <c r="Q32924" s="82" t="s">
        <v>98179</v>
      </c>
      <c r="R32924"/>
    </row>
    <row r="32925" spans="12:18" x14ac:dyDescent="0.25">
      <c r="L32925" t="s">
        <v>3931</v>
      </c>
      <c r="M32925" t="s">
        <v>28920</v>
      </c>
      <c r="N32925" t="s">
        <v>70176</v>
      </c>
      <c r="O32925" s="76" t="s">
        <v>4356</v>
      </c>
      <c r="P32925" s="82">
        <v>469</v>
      </c>
      <c r="Q32925" s="82" t="s">
        <v>98180</v>
      </c>
      <c r="R32925"/>
    </row>
    <row r="32926" spans="12:18" x14ac:dyDescent="0.25">
      <c r="L32926" t="s">
        <v>3931</v>
      </c>
      <c r="M32926" t="s">
        <v>28923</v>
      </c>
      <c r="N32926" t="s">
        <v>70177</v>
      </c>
      <c r="O32926" s="76" t="s">
        <v>4366</v>
      </c>
      <c r="P32926" s="82">
        <v>572</v>
      </c>
      <c r="Q32926" s="82" t="s">
        <v>98181</v>
      </c>
      <c r="R32926"/>
    </row>
    <row r="32927" spans="12:18" x14ac:dyDescent="0.25">
      <c r="L32927" t="s">
        <v>3931</v>
      </c>
      <c r="M32927" t="s">
        <v>31588</v>
      </c>
      <c r="N32927" t="s">
        <v>70178</v>
      </c>
      <c r="O32927" s="76" t="s">
        <v>4356</v>
      </c>
      <c r="P32927" s="82">
        <v>912</v>
      </c>
      <c r="Q32927" s="82" t="s">
        <v>98182</v>
      </c>
      <c r="R32927"/>
    </row>
    <row r="32928" spans="12:18" x14ac:dyDescent="0.25">
      <c r="L32928" t="s">
        <v>3931</v>
      </c>
      <c r="M32928" t="s">
        <v>32099</v>
      </c>
      <c r="N32928" t="s">
        <v>70179</v>
      </c>
      <c r="O32928" s="76" t="s">
        <v>4366</v>
      </c>
      <c r="P32928" s="82">
        <v>750</v>
      </c>
      <c r="Q32928" s="82" t="s">
        <v>98183</v>
      </c>
      <c r="R32928"/>
    </row>
    <row r="32929" spans="12:18" x14ac:dyDescent="0.25">
      <c r="L32929" t="s">
        <v>3931</v>
      </c>
      <c r="M32929" t="s">
        <v>32101</v>
      </c>
      <c r="N32929" t="s">
        <v>70180</v>
      </c>
      <c r="O32929" s="76" t="s">
        <v>4356</v>
      </c>
      <c r="P32929" s="82">
        <v>2785</v>
      </c>
      <c r="Q32929" s="82" t="s">
        <v>98184</v>
      </c>
      <c r="R32929"/>
    </row>
    <row r="32930" spans="12:18" x14ac:dyDescent="0.25">
      <c r="L32930" t="s">
        <v>3931</v>
      </c>
      <c r="M32930" t="s">
        <v>28926</v>
      </c>
      <c r="N32930" t="s">
        <v>70181</v>
      </c>
      <c r="O32930" s="76" t="s">
        <v>4356</v>
      </c>
      <c r="P32930" s="82">
        <v>1203</v>
      </c>
      <c r="Q32930" s="82" t="s">
        <v>98185</v>
      </c>
      <c r="R32930"/>
    </row>
    <row r="32931" spans="12:18" x14ac:dyDescent="0.25">
      <c r="L32931" t="s">
        <v>3931</v>
      </c>
      <c r="M32931" t="s">
        <v>24768</v>
      </c>
      <c r="N32931" t="s">
        <v>70182</v>
      </c>
      <c r="O32931" s="76" t="s">
        <v>4356</v>
      </c>
      <c r="P32931" s="82">
        <v>2658</v>
      </c>
      <c r="Q32931" s="82" t="s">
        <v>98186</v>
      </c>
      <c r="R32931"/>
    </row>
    <row r="32932" spans="12:18" x14ac:dyDescent="0.25">
      <c r="L32932" t="s">
        <v>3931</v>
      </c>
      <c r="M32932" t="s">
        <v>29430</v>
      </c>
      <c r="N32932" t="s">
        <v>70183</v>
      </c>
      <c r="O32932" s="76" t="s">
        <v>4356</v>
      </c>
      <c r="P32932" s="82">
        <v>496</v>
      </c>
      <c r="Q32932" s="82" t="s">
        <v>98188</v>
      </c>
      <c r="R32932"/>
    </row>
    <row r="32933" spans="12:18" x14ac:dyDescent="0.25">
      <c r="L32933" t="s">
        <v>3931</v>
      </c>
      <c r="M32933" t="s">
        <v>9055</v>
      </c>
      <c r="N32933" t="s">
        <v>70184</v>
      </c>
      <c r="O32933" s="76" t="s">
        <v>4356</v>
      </c>
      <c r="P32933" s="82">
        <v>1501</v>
      </c>
      <c r="Q32933" s="82" t="s">
        <v>98189</v>
      </c>
      <c r="R32933"/>
    </row>
    <row r="32934" spans="12:18" x14ac:dyDescent="0.25">
      <c r="L32934" t="s">
        <v>3931</v>
      </c>
      <c r="M32934" t="s">
        <v>25530</v>
      </c>
      <c r="N32934" t="s">
        <v>70185</v>
      </c>
      <c r="O32934" s="76" t="s">
        <v>4356</v>
      </c>
      <c r="P32934" s="82">
        <v>1164</v>
      </c>
      <c r="Q32934" s="82" t="s">
        <v>98191</v>
      </c>
      <c r="R32934"/>
    </row>
    <row r="32935" spans="12:18" x14ac:dyDescent="0.25">
      <c r="L32935" t="s">
        <v>3931</v>
      </c>
      <c r="M32935" t="s">
        <v>10301</v>
      </c>
      <c r="N32935" t="s">
        <v>70186</v>
      </c>
      <c r="O32935" s="76" t="s">
        <v>4366</v>
      </c>
      <c r="P32935" s="82">
        <v>236</v>
      </c>
      <c r="Q32935" s="82" t="s">
        <v>98192</v>
      </c>
      <c r="R32935"/>
    </row>
    <row r="32936" spans="12:18" x14ac:dyDescent="0.25">
      <c r="L32936" t="s">
        <v>3931</v>
      </c>
      <c r="M32936" t="s">
        <v>28936</v>
      </c>
      <c r="N32936" t="s">
        <v>70187</v>
      </c>
      <c r="O32936" s="76" t="s">
        <v>4366</v>
      </c>
      <c r="P32936" s="82">
        <v>251</v>
      </c>
      <c r="Q32936" s="82" t="s">
        <v>98193</v>
      </c>
      <c r="R32936"/>
    </row>
    <row r="32937" spans="12:18" x14ac:dyDescent="0.25">
      <c r="L32937" t="s">
        <v>3931</v>
      </c>
      <c r="M32937" t="s">
        <v>28939</v>
      </c>
      <c r="N32937" t="s">
        <v>70188</v>
      </c>
      <c r="O32937" s="76" t="s">
        <v>4356</v>
      </c>
      <c r="P32937" s="82">
        <v>1003</v>
      </c>
      <c r="Q32937" s="82" t="s">
        <v>98194</v>
      </c>
      <c r="R32937"/>
    </row>
    <row r="32938" spans="12:18" x14ac:dyDescent="0.25">
      <c r="L32938" t="s">
        <v>3931</v>
      </c>
      <c r="M32938" t="s">
        <v>16974</v>
      </c>
      <c r="N32938" t="s">
        <v>70189</v>
      </c>
      <c r="O32938" s="76" t="s">
        <v>4366</v>
      </c>
      <c r="P32938" s="82">
        <v>186</v>
      </c>
      <c r="Q32938" s="82" t="s">
        <v>98195</v>
      </c>
      <c r="R32938"/>
    </row>
    <row r="32939" spans="12:18" x14ac:dyDescent="0.25">
      <c r="L32939" t="s">
        <v>3931</v>
      </c>
      <c r="M32939" t="s">
        <v>32106</v>
      </c>
      <c r="N32939" t="s">
        <v>70190</v>
      </c>
      <c r="O32939" s="76" t="s">
        <v>4356</v>
      </c>
      <c r="P32939" s="82">
        <v>851</v>
      </c>
      <c r="Q32939" s="82" t="s">
        <v>98196</v>
      </c>
      <c r="R32939"/>
    </row>
    <row r="32940" spans="12:18" x14ac:dyDescent="0.25">
      <c r="L32940" t="s">
        <v>3931</v>
      </c>
      <c r="M32940" t="s">
        <v>29433</v>
      </c>
      <c r="N32940" t="s">
        <v>70191</v>
      </c>
      <c r="O32940" s="76" t="s">
        <v>4366</v>
      </c>
      <c r="P32940" s="82">
        <v>398</v>
      </c>
      <c r="Q32940" s="82" t="s">
        <v>98197</v>
      </c>
      <c r="R32940"/>
    </row>
    <row r="32941" spans="12:18" x14ac:dyDescent="0.25">
      <c r="L32941" t="s">
        <v>3931</v>
      </c>
      <c r="M32941" t="s">
        <v>28942</v>
      </c>
      <c r="N32941" t="s">
        <v>70192</v>
      </c>
      <c r="O32941" s="76" t="s">
        <v>4366</v>
      </c>
      <c r="P32941" s="82">
        <v>213</v>
      </c>
      <c r="Q32941" s="82" t="s">
        <v>98198</v>
      </c>
      <c r="R32941"/>
    </row>
    <row r="32942" spans="12:18" x14ac:dyDescent="0.25">
      <c r="L32942" t="s">
        <v>3931</v>
      </c>
      <c r="M32942" t="s">
        <v>29434</v>
      </c>
      <c r="N32942" t="s">
        <v>70193</v>
      </c>
      <c r="O32942" s="76" t="s">
        <v>4366</v>
      </c>
      <c r="P32942" s="82">
        <v>410</v>
      </c>
      <c r="Q32942" s="82" t="s">
        <v>98199</v>
      </c>
      <c r="R32942"/>
    </row>
    <row r="32943" spans="12:18" x14ac:dyDescent="0.25">
      <c r="L32943" t="s">
        <v>3931</v>
      </c>
      <c r="M32943" t="s">
        <v>32108</v>
      </c>
      <c r="N32943" t="s">
        <v>70194</v>
      </c>
      <c r="O32943" s="76" t="s">
        <v>4356</v>
      </c>
      <c r="P32943" s="82">
        <v>2981</v>
      </c>
      <c r="Q32943" s="82" t="s">
        <v>98200</v>
      </c>
      <c r="R32943"/>
    </row>
    <row r="32944" spans="12:18" x14ac:dyDescent="0.25">
      <c r="L32944" t="s">
        <v>3931</v>
      </c>
      <c r="M32944" t="s">
        <v>31594</v>
      </c>
      <c r="N32944" t="s">
        <v>70195</v>
      </c>
      <c r="O32944" s="76" t="s">
        <v>4366</v>
      </c>
      <c r="P32944" s="82">
        <v>155</v>
      </c>
      <c r="Q32944" s="82" t="s">
        <v>98201</v>
      </c>
      <c r="R32944"/>
    </row>
    <row r="32945" spans="12:18" x14ac:dyDescent="0.25">
      <c r="L32945" t="s">
        <v>3931</v>
      </c>
      <c r="M32945" t="s">
        <v>7381</v>
      </c>
      <c r="N32945" t="s">
        <v>70196</v>
      </c>
      <c r="O32945" s="76" t="s">
        <v>4356</v>
      </c>
      <c r="P32945" s="82">
        <v>561</v>
      </c>
      <c r="Q32945" s="82" t="s">
        <v>98202</v>
      </c>
      <c r="R32945"/>
    </row>
    <row r="32946" spans="12:18" x14ac:dyDescent="0.25">
      <c r="L32946" t="s">
        <v>3931</v>
      </c>
      <c r="M32946" t="s">
        <v>32110</v>
      </c>
      <c r="N32946" t="s">
        <v>70197</v>
      </c>
      <c r="O32946" s="76" t="s">
        <v>4356</v>
      </c>
      <c r="P32946" s="82">
        <v>3233</v>
      </c>
      <c r="Q32946" s="82" t="s">
        <v>98203</v>
      </c>
      <c r="R32946"/>
    </row>
    <row r="32947" spans="12:18" x14ac:dyDescent="0.25">
      <c r="L32947" t="s">
        <v>3931</v>
      </c>
      <c r="M32947" t="s">
        <v>32111</v>
      </c>
      <c r="N32947" t="s">
        <v>70198</v>
      </c>
      <c r="O32947" s="76" t="s">
        <v>4356</v>
      </c>
      <c r="P32947" s="82">
        <v>653</v>
      </c>
      <c r="Q32947" s="82" t="s">
        <v>98204</v>
      </c>
      <c r="R32947"/>
    </row>
    <row r="32948" spans="12:18" x14ac:dyDescent="0.25">
      <c r="L32948" t="s">
        <v>3931</v>
      </c>
      <c r="M32948" t="s">
        <v>32114</v>
      </c>
      <c r="N32948" t="s">
        <v>70199</v>
      </c>
      <c r="O32948" s="76" t="s">
        <v>4366</v>
      </c>
      <c r="P32948" s="82">
        <v>136</v>
      </c>
      <c r="Q32948" s="82" t="s">
        <v>98206</v>
      </c>
      <c r="R32948"/>
    </row>
    <row r="32949" spans="12:18" x14ac:dyDescent="0.25">
      <c r="L32949" t="s">
        <v>3931</v>
      </c>
      <c r="M32949" t="s">
        <v>5522</v>
      </c>
      <c r="N32949" t="s">
        <v>70200</v>
      </c>
      <c r="O32949" s="76" t="s">
        <v>4356</v>
      </c>
      <c r="P32949" s="82">
        <v>1050</v>
      </c>
      <c r="Q32949" s="82" t="s">
        <v>98207</v>
      </c>
      <c r="R32949"/>
    </row>
    <row r="32950" spans="12:18" x14ac:dyDescent="0.25">
      <c r="L32950" t="s">
        <v>3931</v>
      </c>
      <c r="M32950" t="s">
        <v>29438</v>
      </c>
      <c r="N32950" t="s">
        <v>70201</v>
      </c>
      <c r="O32950" s="76" t="s">
        <v>4356</v>
      </c>
      <c r="P32950" s="82">
        <v>3853</v>
      </c>
      <c r="Q32950" s="82" t="s">
        <v>98208</v>
      </c>
      <c r="R32950"/>
    </row>
    <row r="32951" spans="12:18" x14ac:dyDescent="0.25">
      <c r="L32951" t="s">
        <v>3931</v>
      </c>
      <c r="M32951" t="s">
        <v>28944</v>
      </c>
      <c r="N32951" t="s">
        <v>70202</v>
      </c>
      <c r="O32951" s="76" t="s">
        <v>4356</v>
      </c>
      <c r="P32951" s="82">
        <v>559</v>
      </c>
      <c r="Q32951" s="82" t="s">
        <v>98209</v>
      </c>
      <c r="R32951"/>
    </row>
    <row r="32952" spans="12:18" x14ac:dyDescent="0.25">
      <c r="L32952" t="s">
        <v>3931</v>
      </c>
      <c r="M32952" t="s">
        <v>32116</v>
      </c>
      <c r="N32952" t="s">
        <v>70203</v>
      </c>
      <c r="O32952" s="76" t="s">
        <v>4356</v>
      </c>
      <c r="P32952" s="82">
        <v>1737</v>
      </c>
      <c r="Q32952" s="82" t="s">
        <v>98210</v>
      </c>
      <c r="R32952"/>
    </row>
    <row r="32953" spans="12:18" x14ac:dyDescent="0.25">
      <c r="L32953" t="s">
        <v>3931</v>
      </c>
      <c r="M32953" t="s">
        <v>24715</v>
      </c>
      <c r="N32953" t="s">
        <v>70204</v>
      </c>
      <c r="O32953" s="76" t="s">
        <v>4366</v>
      </c>
      <c r="P32953" s="82">
        <v>512</v>
      </c>
      <c r="Q32953" s="82" t="s">
        <v>98211</v>
      </c>
      <c r="R32953"/>
    </row>
    <row r="32954" spans="12:18" x14ac:dyDescent="0.25">
      <c r="L32954" t="s">
        <v>3931</v>
      </c>
      <c r="M32954" t="s">
        <v>32118</v>
      </c>
      <c r="N32954" t="s">
        <v>70205</v>
      </c>
      <c r="O32954" s="76" t="s">
        <v>4366</v>
      </c>
      <c r="P32954" s="82">
        <v>377</v>
      </c>
      <c r="Q32954" s="82" t="s">
        <v>98212</v>
      </c>
      <c r="R32954"/>
    </row>
    <row r="32955" spans="12:18" x14ac:dyDescent="0.25">
      <c r="L32955" t="s">
        <v>3931</v>
      </c>
      <c r="M32955" t="s">
        <v>29442</v>
      </c>
      <c r="N32955" t="s">
        <v>70206</v>
      </c>
      <c r="O32955" s="76" t="s">
        <v>4366</v>
      </c>
      <c r="P32955" s="82">
        <v>105</v>
      </c>
      <c r="Q32955" s="82" t="s">
        <v>98213</v>
      </c>
      <c r="R32955"/>
    </row>
    <row r="32956" spans="12:18" x14ac:dyDescent="0.25">
      <c r="L32956" t="s">
        <v>3931</v>
      </c>
      <c r="M32956" t="s">
        <v>29445</v>
      </c>
      <c r="N32956" t="s">
        <v>70207</v>
      </c>
      <c r="O32956" s="76" t="s">
        <v>4356</v>
      </c>
      <c r="P32956" s="82">
        <v>491</v>
      </c>
      <c r="Q32956" s="82" t="s">
        <v>98214</v>
      </c>
      <c r="R32956"/>
    </row>
    <row r="32957" spans="12:18" x14ac:dyDescent="0.25">
      <c r="L32957" t="s">
        <v>3931</v>
      </c>
      <c r="M32957" t="s">
        <v>28956</v>
      </c>
      <c r="N32957" t="s">
        <v>70208</v>
      </c>
      <c r="O32957" s="76" t="s">
        <v>4366</v>
      </c>
      <c r="P32957" s="82">
        <v>222</v>
      </c>
      <c r="Q32957" s="82" t="s">
        <v>98216</v>
      </c>
      <c r="R32957"/>
    </row>
    <row r="32958" spans="12:18" x14ac:dyDescent="0.25">
      <c r="L32958" t="s">
        <v>3931</v>
      </c>
      <c r="M32958" t="s">
        <v>28959</v>
      </c>
      <c r="N32958" t="s">
        <v>70209</v>
      </c>
      <c r="O32958" s="76" t="s">
        <v>4366</v>
      </c>
      <c r="P32958" s="82">
        <v>225</v>
      </c>
      <c r="Q32958" s="82" t="s">
        <v>98217</v>
      </c>
      <c r="R32958"/>
    </row>
    <row r="32959" spans="12:18" x14ac:dyDescent="0.25">
      <c r="L32959" t="s">
        <v>3931</v>
      </c>
      <c r="M32959" t="s">
        <v>19597</v>
      </c>
      <c r="N32959" t="s">
        <v>70210</v>
      </c>
      <c r="O32959" s="76" t="s">
        <v>4356</v>
      </c>
      <c r="P32959" s="82">
        <v>1750</v>
      </c>
      <c r="Q32959" s="82" t="s">
        <v>98218</v>
      </c>
      <c r="R32959"/>
    </row>
    <row r="32960" spans="12:18" x14ac:dyDescent="0.25">
      <c r="L32960" t="s">
        <v>3931</v>
      </c>
      <c r="M32960" t="s">
        <v>28963</v>
      </c>
      <c r="N32960" t="s">
        <v>70211</v>
      </c>
      <c r="O32960" s="76" t="s">
        <v>4356</v>
      </c>
      <c r="P32960" s="82">
        <v>2940</v>
      </c>
      <c r="Q32960" s="82" t="s">
        <v>98220</v>
      </c>
      <c r="R32960"/>
    </row>
    <row r="32961" spans="12:18" x14ac:dyDescent="0.25">
      <c r="L32961" t="s">
        <v>3931</v>
      </c>
      <c r="M32961" t="s">
        <v>29448</v>
      </c>
      <c r="N32961" t="s">
        <v>70212</v>
      </c>
      <c r="O32961" s="76" t="s">
        <v>4356</v>
      </c>
      <c r="P32961" s="82">
        <v>1273</v>
      </c>
      <c r="Q32961" s="82" t="s">
        <v>98221</v>
      </c>
      <c r="R32961"/>
    </row>
    <row r="32962" spans="12:18" x14ac:dyDescent="0.25">
      <c r="L32962" t="s">
        <v>3931</v>
      </c>
      <c r="M32962" t="s">
        <v>26366</v>
      </c>
      <c r="N32962" t="s">
        <v>70213</v>
      </c>
      <c r="O32962" s="76" t="s">
        <v>4374</v>
      </c>
      <c r="P32962" s="82">
        <v>7530</v>
      </c>
      <c r="Q32962" s="82" t="s">
        <v>72645</v>
      </c>
      <c r="R32962"/>
    </row>
    <row r="32963" spans="12:18" x14ac:dyDescent="0.25">
      <c r="L32963" t="s">
        <v>3931</v>
      </c>
      <c r="M32963" t="s">
        <v>32120</v>
      </c>
      <c r="N32963" t="s">
        <v>70214</v>
      </c>
      <c r="O32963" s="76" t="s">
        <v>4356</v>
      </c>
      <c r="P32963" s="82">
        <v>804</v>
      </c>
      <c r="Q32963" s="82" t="s">
        <v>98222</v>
      </c>
      <c r="R32963"/>
    </row>
    <row r="32964" spans="12:18" x14ac:dyDescent="0.25">
      <c r="L32964" t="s">
        <v>3931</v>
      </c>
      <c r="M32964" t="s">
        <v>26367</v>
      </c>
      <c r="N32964" t="s">
        <v>70215</v>
      </c>
      <c r="O32964" s="76" t="s">
        <v>4356</v>
      </c>
      <c r="P32964" s="82">
        <v>527</v>
      </c>
      <c r="Q32964" s="82" t="s">
        <v>98223</v>
      </c>
      <c r="R32964"/>
    </row>
    <row r="32965" spans="12:18" x14ac:dyDescent="0.25">
      <c r="L32965" t="s">
        <v>3931</v>
      </c>
      <c r="M32965" t="s">
        <v>29453</v>
      </c>
      <c r="N32965" t="s">
        <v>70216</v>
      </c>
      <c r="O32965" s="76" t="s">
        <v>4366</v>
      </c>
      <c r="P32965" s="82">
        <v>369</v>
      </c>
      <c r="Q32965" s="82" t="s">
        <v>98224</v>
      </c>
      <c r="R32965"/>
    </row>
    <row r="32966" spans="12:18" x14ac:dyDescent="0.25">
      <c r="L32966" t="s">
        <v>3931</v>
      </c>
      <c r="M32966" t="s">
        <v>29457</v>
      </c>
      <c r="N32966" t="s">
        <v>70217</v>
      </c>
      <c r="O32966" s="76" t="s">
        <v>4356</v>
      </c>
      <c r="P32966" s="82">
        <v>303</v>
      </c>
      <c r="Q32966" s="82" t="s">
        <v>98225</v>
      </c>
      <c r="R32966"/>
    </row>
    <row r="32967" spans="12:18" x14ac:dyDescent="0.25">
      <c r="L32967" t="s">
        <v>3931</v>
      </c>
      <c r="M32967" t="s">
        <v>21080</v>
      </c>
      <c r="N32967" t="s">
        <v>70218</v>
      </c>
      <c r="O32967" s="76" t="s">
        <v>4356</v>
      </c>
      <c r="P32967" s="82">
        <v>1163</v>
      </c>
      <c r="Q32967" s="82" t="s">
        <v>98219</v>
      </c>
      <c r="R32967"/>
    </row>
    <row r="32968" spans="12:18" x14ac:dyDescent="0.25">
      <c r="L32968" t="s">
        <v>3931</v>
      </c>
      <c r="M32968" t="s">
        <v>21861</v>
      </c>
      <c r="N32968" t="s">
        <v>70219</v>
      </c>
      <c r="O32968" s="76" t="s">
        <v>4366</v>
      </c>
      <c r="P32968" s="82">
        <v>323</v>
      </c>
      <c r="Q32968" s="82" t="s">
        <v>98157</v>
      </c>
      <c r="R32968"/>
    </row>
    <row r="32969" spans="12:18" x14ac:dyDescent="0.25">
      <c r="L32969" t="s">
        <v>3931</v>
      </c>
      <c r="M32969" t="s">
        <v>13095</v>
      </c>
      <c r="N32969" t="s">
        <v>70220</v>
      </c>
      <c r="O32969" s="76" t="s">
        <v>4366</v>
      </c>
      <c r="P32969" s="82">
        <v>357</v>
      </c>
      <c r="Q32969" s="82" t="s">
        <v>98170</v>
      </c>
      <c r="R32969"/>
    </row>
    <row r="32970" spans="12:18" x14ac:dyDescent="0.25">
      <c r="L32970" t="s">
        <v>3931</v>
      </c>
      <c r="M32970" t="s">
        <v>32094</v>
      </c>
      <c r="N32970" t="s">
        <v>70221</v>
      </c>
      <c r="O32970" s="76" t="s">
        <v>4356</v>
      </c>
      <c r="P32970" s="82">
        <v>705</v>
      </c>
      <c r="Q32970" s="82" t="s">
        <v>98171</v>
      </c>
      <c r="R32970"/>
    </row>
    <row r="32971" spans="12:18" x14ac:dyDescent="0.25">
      <c r="L32971" t="s">
        <v>3931</v>
      </c>
      <c r="M32971" t="s">
        <v>30878</v>
      </c>
      <c r="N32971" t="s">
        <v>70222</v>
      </c>
      <c r="O32971" s="76" t="s">
        <v>4366</v>
      </c>
      <c r="P32971" s="82">
        <v>182</v>
      </c>
      <c r="Q32971" s="82" t="s">
        <v>98178</v>
      </c>
      <c r="R32971"/>
    </row>
    <row r="32972" spans="12:18" x14ac:dyDescent="0.25">
      <c r="L32972" t="s">
        <v>3931</v>
      </c>
      <c r="M32972" t="s">
        <v>32112</v>
      </c>
      <c r="N32972" t="s">
        <v>70223</v>
      </c>
      <c r="O32972" s="76" t="s">
        <v>4366</v>
      </c>
      <c r="P32972" s="82">
        <v>321</v>
      </c>
      <c r="Q32972" s="82" t="s">
        <v>98205</v>
      </c>
      <c r="R32972"/>
    </row>
    <row r="32973" spans="12:18" x14ac:dyDescent="0.25">
      <c r="L32973" t="s">
        <v>3931</v>
      </c>
      <c r="M32973" t="s">
        <v>28949</v>
      </c>
      <c r="N32973" t="s">
        <v>70224</v>
      </c>
      <c r="O32973" s="76" t="s">
        <v>4366</v>
      </c>
      <c r="P32973" s="82">
        <v>397</v>
      </c>
      <c r="Q32973" s="82" t="s">
        <v>98215</v>
      </c>
      <c r="R32973"/>
    </row>
    <row r="32974" spans="12:18" x14ac:dyDescent="0.25">
      <c r="L32974" t="s">
        <v>3931</v>
      </c>
      <c r="M32974" t="s">
        <v>31616</v>
      </c>
      <c r="N32974" t="s">
        <v>70225</v>
      </c>
      <c r="O32974" s="76" t="s">
        <v>4356</v>
      </c>
      <c r="P32974" s="82">
        <v>606</v>
      </c>
      <c r="Q32974" s="82" t="s">
        <v>98299</v>
      </c>
      <c r="R32974"/>
    </row>
    <row r="32975" spans="12:18" x14ac:dyDescent="0.25">
      <c r="L32975" t="s">
        <v>3931</v>
      </c>
      <c r="M32975" t="s">
        <v>31620</v>
      </c>
      <c r="N32975" t="s">
        <v>70226</v>
      </c>
      <c r="O32975" s="76" t="s">
        <v>4356</v>
      </c>
      <c r="P32975" s="82">
        <v>1561</v>
      </c>
      <c r="Q32975" s="82" t="s">
        <v>98304</v>
      </c>
      <c r="R32975"/>
    </row>
    <row r="32976" spans="12:18" x14ac:dyDescent="0.25">
      <c r="L32976" t="s">
        <v>3931</v>
      </c>
      <c r="M32976" t="s">
        <v>28929</v>
      </c>
      <c r="N32976" t="s">
        <v>70227</v>
      </c>
      <c r="O32976" s="76" t="s">
        <v>4366</v>
      </c>
      <c r="P32976" s="82">
        <v>556</v>
      </c>
      <c r="Q32976" s="82" t="s">
        <v>98187</v>
      </c>
      <c r="R32976"/>
    </row>
    <row r="32977" spans="12:18" x14ac:dyDescent="0.25">
      <c r="L32977" t="s">
        <v>3931</v>
      </c>
      <c r="M32977" t="s">
        <v>29040</v>
      </c>
      <c r="N32977" t="s">
        <v>70228</v>
      </c>
      <c r="O32977" s="76" t="s">
        <v>4356</v>
      </c>
      <c r="P32977" s="82">
        <v>889</v>
      </c>
      <c r="Q32977" s="82" t="s">
        <v>98356</v>
      </c>
      <c r="R32977"/>
    </row>
    <row r="32978" spans="12:18" x14ac:dyDescent="0.25">
      <c r="L32978" t="s">
        <v>3931</v>
      </c>
      <c r="M32978" t="s">
        <v>26393</v>
      </c>
      <c r="N32978" t="s">
        <v>70229</v>
      </c>
      <c r="O32978" s="76" t="s">
        <v>4356</v>
      </c>
      <c r="P32978" s="82">
        <v>1592</v>
      </c>
      <c r="Q32978" s="82" t="s">
        <v>98369</v>
      </c>
      <c r="R32978"/>
    </row>
    <row r="32979" spans="12:18" x14ac:dyDescent="0.25">
      <c r="L32979" t="s">
        <v>3931</v>
      </c>
      <c r="M32979" t="s">
        <v>28966</v>
      </c>
      <c r="N32979" t="s">
        <v>70230</v>
      </c>
      <c r="O32979" s="76" t="s">
        <v>4366</v>
      </c>
      <c r="P32979" s="82">
        <v>1217</v>
      </c>
      <c r="Q32979" s="82" t="s">
        <v>98226</v>
      </c>
      <c r="R32979"/>
    </row>
    <row r="32980" spans="12:18" x14ac:dyDescent="0.25">
      <c r="L32980" t="s">
        <v>3931</v>
      </c>
      <c r="M32980" t="s">
        <v>26368</v>
      </c>
      <c r="N32980" t="s">
        <v>70231</v>
      </c>
      <c r="O32980" s="76" t="s">
        <v>4356</v>
      </c>
      <c r="P32980" s="82">
        <v>1440</v>
      </c>
      <c r="Q32980" s="82" t="s">
        <v>98227</v>
      </c>
      <c r="R32980"/>
    </row>
    <row r="32981" spans="12:18" x14ac:dyDescent="0.25">
      <c r="L32981" t="s">
        <v>3931</v>
      </c>
      <c r="M32981" t="s">
        <v>31596</v>
      </c>
      <c r="N32981" t="s">
        <v>70232</v>
      </c>
      <c r="O32981" s="76" t="s">
        <v>4366</v>
      </c>
      <c r="P32981" s="82">
        <v>68</v>
      </c>
      <c r="Q32981" s="82" t="s">
        <v>98228</v>
      </c>
      <c r="R32981"/>
    </row>
    <row r="32982" spans="12:18" x14ac:dyDescent="0.25">
      <c r="L32982" t="s">
        <v>3931</v>
      </c>
      <c r="M32982" t="s">
        <v>26369</v>
      </c>
      <c r="N32982" t="s">
        <v>70233</v>
      </c>
      <c r="O32982" s="76" t="s">
        <v>4356</v>
      </c>
      <c r="P32982" s="82">
        <v>1180</v>
      </c>
      <c r="Q32982" s="82" t="s">
        <v>98230</v>
      </c>
      <c r="R32982"/>
    </row>
    <row r="32983" spans="12:18" x14ac:dyDescent="0.25">
      <c r="L32983" t="s">
        <v>3931</v>
      </c>
      <c r="M32983" t="s">
        <v>29569</v>
      </c>
      <c r="N32983" t="s">
        <v>70234</v>
      </c>
      <c r="O32983" s="76" t="s">
        <v>4366</v>
      </c>
      <c r="P32983" s="82">
        <v>699</v>
      </c>
      <c r="Q32983" s="82" t="s">
        <v>98368</v>
      </c>
      <c r="R32983"/>
    </row>
    <row r="32984" spans="12:18" x14ac:dyDescent="0.25">
      <c r="L32984" t="s">
        <v>3931</v>
      </c>
      <c r="M32984" t="s">
        <v>28972</v>
      </c>
      <c r="N32984" t="s">
        <v>70235</v>
      </c>
      <c r="O32984" s="76" t="s">
        <v>4356</v>
      </c>
      <c r="P32984" s="82">
        <v>592</v>
      </c>
      <c r="Q32984" s="82" t="s">
        <v>98231</v>
      </c>
      <c r="R32984"/>
    </row>
    <row r="32985" spans="12:18" x14ac:dyDescent="0.25">
      <c r="L32985" t="s">
        <v>3931</v>
      </c>
      <c r="M32985" t="s">
        <v>31600</v>
      </c>
      <c r="N32985" t="s">
        <v>70236</v>
      </c>
      <c r="O32985" s="76" t="s">
        <v>4356</v>
      </c>
      <c r="P32985" s="82">
        <v>475</v>
      </c>
      <c r="Q32985" s="82" t="s">
        <v>98233</v>
      </c>
      <c r="R32985"/>
    </row>
    <row r="32986" spans="12:18" x14ac:dyDescent="0.25">
      <c r="L32986" t="s">
        <v>3931</v>
      </c>
      <c r="M32986" t="s">
        <v>31598</v>
      </c>
      <c r="N32986" t="s">
        <v>70237</v>
      </c>
      <c r="O32986" s="76" t="s">
        <v>4356</v>
      </c>
      <c r="P32986" s="82">
        <v>637</v>
      </c>
      <c r="Q32986" s="82" t="s">
        <v>98232</v>
      </c>
      <c r="R32986"/>
    </row>
    <row r="32987" spans="12:18" x14ac:dyDescent="0.25">
      <c r="L32987" t="s">
        <v>3931</v>
      </c>
      <c r="M32987" t="s">
        <v>26370</v>
      </c>
      <c r="N32987" t="s">
        <v>70238</v>
      </c>
      <c r="O32987" s="76" t="s">
        <v>4356</v>
      </c>
      <c r="P32987" s="82">
        <v>2456</v>
      </c>
      <c r="Q32987" s="82" t="s">
        <v>98234</v>
      </c>
      <c r="R32987"/>
    </row>
    <row r="32988" spans="12:18" x14ac:dyDescent="0.25">
      <c r="L32988" t="s">
        <v>3931</v>
      </c>
      <c r="M32988" t="s">
        <v>29706</v>
      </c>
      <c r="N32988" t="s">
        <v>70239</v>
      </c>
      <c r="O32988" s="76" t="s">
        <v>4356</v>
      </c>
      <c r="P32988" s="82">
        <v>1631</v>
      </c>
      <c r="Q32988" s="82" t="s">
        <v>98284</v>
      </c>
      <c r="R32988"/>
    </row>
    <row r="32989" spans="12:18" x14ac:dyDescent="0.25">
      <c r="L32989" t="s">
        <v>3931</v>
      </c>
      <c r="M32989" t="s">
        <v>32164</v>
      </c>
      <c r="N32989" t="s">
        <v>70240</v>
      </c>
      <c r="O32989" s="76" t="s">
        <v>4356</v>
      </c>
      <c r="P32989" s="82">
        <v>1074</v>
      </c>
      <c r="Q32989" s="82" t="s">
        <v>98357</v>
      </c>
      <c r="R32989"/>
    </row>
    <row r="32990" spans="12:18" x14ac:dyDescent="0.25">
      <c r="L32990" t="s">
        <v>3931</v>
      </c>
      <c r="M32990" t="s">
        <v>28975</v>
      </c>
      <c r="N32990" t="s">
        <v>70241</v>
      </c>
      <c r="O32990" s="76" t="s">
        <v>4356</v>
      </c>
      <c r="P32990" s="82">
        <v>537</v>
      </c>
      <c r="Q32990" s="82" t="s">
        <v>98235</v>
      </c>
      <c r="R32990"/>
    </row>
    <row r="32991" spans="12:18" x14ac:dyDescent="0.25">
      <c r="L32991" t="s">
        <v>3931</v>
      </c>
      <c r="M32991" t="s">
        <v>30156</v>
      </c>
      <c r="N32991" t="s">
        <v>70242</v>
      </c>
      <c r="O32991" s="76" t="s">
        <v>4356</v>
      </c>
      <c r="P32991" s="82">
        <v>407</v>
      </c>
      <c r="Q32991" s="82" t="s">
        <v>98236</v>
      </c>
      <c r="R32991"/>
    </row>
    <row r="32992" spans="12:18" x14ac:dyDescent="0.25">
      <c r="L32992" t="s">
        <v>3931</v>
      </c>
      <c r="M32992" t="s">
        <v>26371</v>
      </c>
      <c r="N32992" t="s">
        <v>70243</v>
      </c>
      <c r="O32992" s="76" t="s">
        <v>4356</v>
      </c>
      <c r="P32992" s="82">
        <v>859</v>
      </c>
      <c r="Q32992" s="82" t="s">
        <v>98237</v>
      </c>
      <c r="R32992"/>
    </row>
    <row r="32993" spans="12:18" x14ac:dyDescent="0.25">
      <c r="L32993" t="s">
        <v>3931</v>
      </c>
      <c r="M32993" t="s">
        <v>32122</v>
      </c>
      <c r="N32993" t="s">
        <v>70244</v>
      </c>
      <c r="O32993" s="76" t="s">
        <v>4366</v>
      </c>
      <c r="P32993" s="82">
        <v>312</v>
      </c>
      <c r="Q32993" s="82" t="s">
        <v>98238</v>
      </c>
      <c r="R32993"/>
    </row>
    <row r="32994" spans="12:18" x14ac:dyDescent="0.25">
      <c r="L32994" t="s">
        <v>3931</v>
      </c>
      <c r="M32994" t="s">
        <v>29465</v>
      </c>
      <c r="N32994" t="s">
        <v>70245</v>
      </c>
      <c r="O32994" s="76" t="s">
        <v>4356</v>
      </c>
      <c r="P32994" s="82">
        <v>3349</v>
      </c>
      <c r="Q32994" s="82" t="s">
        <v>98239</v>
      </c>
      <c r="R32994"/>
    </row>
    <row r="32995" spans="12:18" x14ac:dyDescent="0.25">
      <c r="L32995" t="s">
        <v>3931</v>
      </c>
      <c r="M32995" t="s">
        <v>28978</v>
      </c>
      <c r="N32995" t="s">
        <v>70246</v>
      </c>
      <c r="O32995" s="76" t="s">
        <v>4366</v>
      </c>
      <c r="P32995" s="82">
        <v>225</v>
      </c>
      <c r="Q32995" s="82" t="s">
        <v>98240</v>
      </c>
      <c r="R32995"/>
    </row>
    <row r="32996" spans="12:18" x14ac:dyDescent="0.25">
      <c r="L32996" t="s">
        <v>3931</v>
      </c>
      <c r="M32996" t="s">
        <v>26372</v>
      </c>
      <c r="N32996" t="s">
        <v>70247</v>
      </c>
      <c r="O32996" s="76" t="s">
        <v>4356</v>
      </c>
      <c r="P32996" s="82">
        <v>561</v>
      </c>
      <c r="Q32996" s="82" t="s">
        <v>98241</v>
      </c>
      <c r="R32996"/>
    </row>
    <row r="32997" spans="12:18" x14ac:dyDescent="0.25">
      <c r="L32997" t="s">
        <v>3931</v>
      </c>
      <c r="M32997" t="s">
        <v>28981</v>
      </c>
      <c r="N32997" t="s">
        <v>70248</v>
      </c>
      <c r="O32997" s="76" t="s">
        <v>4366</v>
      </c>
      <c r="P32997" s="82">
        <v>404</v>
      </c>
      <c r="Q32997" s="82" t="s">
        <v>98242</v>
      </c>
      <c r="R32997"/>
    </row>
    <row r="32998" spans="12:18" x14ac:dyDescent="0.25">
      <c r="L32998" t="s">
        <v>3931</v>
      </c>
      <c r="M32998" t="s">
        <v>29469</v>
      </c>
      <c r="N32998" t="s">
        <v>70249</v>
      </c>
      <c r="O32998" s="76" t="s">
        <v>4374</v>
      </c>
      <c r="P32998" s="82">
        <v>6747</v>
      </c>
      <c r="Q32998" s="82" t="s">
        <v>98243</v>
      </c>
      <c r="R32998"/>
    </row>
    <row r="32999" spans="12:18" x14ac:dyDescent="0.25">
      <c r="L32999" t="s">
        <v>3931</v>
      </c>
      <c r="M32999" t="s">
        <v>28984</v>
      </c>
      <c r="N32999" t="s">
        <v>70250</v>
      </c>
      <c r="O32999" s="76" t="s">
        <v>4366</v>
      </c>
      <c r="P32999" s="82">
        <v>249</v>
      </c>
      <c r="Q32999" s="82" t="s">
        <v>98244</v>
      </c>
      <c r="R32999"/>
    </row>
    <row r="33000" spans="12:18" x14ac:dyDescent="0.25">
      <c r="L33000" t="s">
        <v>3931</v>
      </c>
      <c r="M33000" t="s">
        <v>28986</v>
      </c>
      <c r="N33000" t="s">
        <v>70251</v>
      </c>
      <c r="O33000" s="76" t="s">
        <v>4356</v>
      </c>
      <c r="P33000" s="82">
        <v>2649</v>
      </c>
      <c r="Q33000" s="82" t="s">
        <v>98245</v>
      </c>
      <c r="R33000"/>
    </row>
    <row r="33001" spans="12:18" x14ac:dyDescent="0.25">
      <c r="L33001" t="s">
        <v>3931</v>
      </c>
      <c r="M33001" t="s">
        <v>29472</v>
      </c>
      <c r="N33001" t="s">
        <v>70252</v>
      </c>
      <c r="O33001" s="76" t="s">
        <v>4356</v>
      </c>
      <c r="P33001" s="82">
        <v>2318</v>
      </c>
      <c r="Q33001" s="82" t="s">
        <v>98246</v>
      </c>
      <c r="R33001"/>
    </row>
    <row r="33002" spans="12:18" x14ac:dyDescent="0.25">
      <c r="L33002" t="s">
        <v>3931</v>
      </c>
      <c r="M33002" t="s">
        <v>25988</v>
      </c>
      <c r="N33002" t="s">
        <v>70253</v>
      </c>
      <c r="O33002" s="76" t="s">
        <v>4356</v>
      </c>
      <c r="P33002" s="82">
        <v>675</v>
      </c>
      <c r="Q33002" s="82" t="s">
        <v>98247</v>
      </c>
      <c r="R33002"/>
    </row>
    <row r="33003" spans="12:18" x14ac:dyDescent="0.25">
      <c r="L33003" t="s">
        <v>3931</v>
      </c>
      <c r="M33003" t="s">
        <v>21414</v>
      </c>
      <c r="N33003" t="s">
        <v>70254</v>
      </c>
      <c r="O33003" s="76" t="s">
        <v>4356</v>
      </c>
      <c r="P33003" s="82">
        <v>668</v>
      </c>
      <c r="Q33003" s="82" t="s">
        <v>98248</v>
      </c>
      <c r="R33003"/>
    </row>
    <row r="33004" spans="12:18" x14ac:dyDescent="0.25">
      <c r="L33004" t="s">
        <v>3931</v>
      </c>
      <c r="M33004" t="s">
        <v>28990</v>
      </c>
      <c r="N33004" t="s">
        <v>70255</v>
      </c>
      <c r="O33004" s="76" t="s">
        <v>4356</v>
      </c>
      <c r="P33004" s="82">
        <v>158</v>
      </c>
      <c r="Q33004" s="82" t="s">
        <v>98249</v>
      </c>
      <c r="R33004"/>
    </row>
    <row r="33005" spans="12:18" x14ac:dyDescent="0.25">
      <c r="L33005" t="s">
        <v>3931</v>
      </c>
      <c r="M33005" t="s">
        <v>31604</v>
      </c>
      <c r="N33005" t="s">
        <v>70256</v>
      </c>
      <c r="O33005" s="76" t="s">
        <v>4356</v>
      </c>
      <c r="P33005" s="82">
        <v>339</v>
      </c>
      <c r="Q33005" s="82" t="s">
        <v>98250</v>
      </c>
      <c r="R33005"/>
    </row>
    <row r="33006" spans="12:18" x14ac:dyDescent="0.25">
      <c r="L33006" t="s">
        <v>3931</v>
      </c>
      <c r="M33006" t="s">
        <v>19705</v>
      </c>
      <c r="N33006" t="s">
        <v>70257</v>
      </c>
      <c r="O33006" s="76" t="s">
        <v>4356</v>
      </c>
      <c r="P33006" s="82">
        <v>1185</v>
      </c>
      <c r="Q33006" s="82" t="s">
        <v>98251</v>
      </c>
      <c r="R33006"/>
    </row>
    <row r="33007" spans="12:18" x14ac:dyDescent="0.25">
      <c r="L33007" t="s">
        <v>3931</v>
      </c>
      <c r="M33007" t="s">
        <v>32125</v>
      </c>
      <c r="N33007" t="s">
        <v>70258</v>
      </c>
      <c r="O33007" s="76" t="s">
        <v>4356</v>
      </c>
      <c r="P33007" s="82">
        <v>601</v>
      </c>
      <c r="Q33007" s="82" t="s">
        <v>98252</v>
      </c>
      <c r="R33007"/>
    </row>
    <row r="33008" spans="12:18" x14ac:dyDescent="0.25">
      <c r="L33008" t="s">
        <v>3931</v>
      </c>
      <c r="M33008" t="s">
        <v>26884</v>
      </c>
      <c r="N33008" t="s">
        <v>70259</v>
      </c>
      <c r="O33008" s="76" t="s">
        <v>4366</v>
      </c>
      <c r="P33008" s="82">
        <v>700</v>
      </c>
      <c r="Q33008" s="82" t="s">
        <v>98253</v>
      </c>
      <c r="R33008"/>
    </row>
    <row r="33009" spans="12:18" x14ac:dyDescent="0.25">
      <c r="L33009" t="s">
        <v>3931</v>
      </c>
      <c r="M33009" t="s">
        <v>29476</v>
      </c>
      <c r="N33009" t="s">
        <v>70260</v>
      </c>
      <c r="O33009" s="76" t="s">
        <v>4366</v>
      </c>
      <c r="P33009" s="82">
        <v>380</v>
      </c>
      <c r="Q33009" s="82" t="s">
        <v>98254</v>
      </c>
      <c r="R33009"/>
    </row>
    <row r="33010" spans="12:18" x14ac:dyDescent="0.25">
      <c r="L33010" t="s">
        <v>3931</v>
      </c>
      <c r="M33010" t="s">
        <v>28992</v>
      </c>
      <c r="N33010" t="s">
        <v>70261</v>
      </c>
      <c r="O33010" s="76" t="s">
        <v>4356</v>
      </c>
      <c r="P33010" s="82">
        <v>287</v>
      </c>
      <c r="Q33010" s="82" t="s">
        <v>98255</v>
      </c>
      <c r="R33010"/>
    </row>
    <row r="33011" spans="12:18" x14ac:dyDescent="0.25">
      <c r="L33011" t="s">
        <v>3931</v>
      </c>
      <c r="M33011" t="s">
        <v>29478</v>
      </c>
      <c r="N33011" t="s">
        <v>70262</v>
      </c>
      <c r="O33011" s="76" t="s">
        <v>4366</v>
      </c>
      <c r="P33011" s="82">
        <v>182</v>
      </c>
      <c r="Q33011" s="82" t="s">
        <v>98256</v>
      </c>
      <c r="R33011"/>
    </row>
    <row r="33012" spans="12:18" x14ac:dyDescent="0.25">
      <c r="L33012" t="s">
        <v>3931</v>
      </c>
      <c r="M33012" t="s">
        <v>29481</v>
      </c>
      <c r="N33012" t="s">
        <v>70263</v>
      </c>
      <c r="O33012" s="76" t="s">
        <v>4356</v>
      </c>
      <c r="P33012" s="82">
        <v>603</v>
      </c>
      <c r="Q33012" s="82" t="s">
        <v>98257</v>
      </c>
      <c r="R33012"/>
    </row>
    <row r="33013" spans="12:18" x14ac:dyDescent="0.25">
      <c r="L33013" t="s">
        <v>3931</v>
      </c>
      <c r="M33013" t="s">
        <v>5945</v>
      </c>
      <c r="N33013" t="s">
        <v>70264</v>
      </c>
      <c r="O33013" s="76" t="s">
        <v>4356</v>
      </c>
      <c r="P33013" s="82">
        <v>851</v>
      </c>
      <c r="Q33013" s="82" t="s">
        <v>98258</v>
      </c>
      <c r="R33013"/>
    </row>
    <row r="33014" spans="12:18" x14ac:dyDescent="0.25">
      <c r="L33014" t="s">
        <v>3931</v>
      </c>
      <c r="M33014" t="s">
        <v>32127</v>
      </c>
      <c r="N33014" t="s">
        <v>70265</v>
      </c>
      <c r="O33014" s="76" t="s">
        <v>4366</v>
      </c>
      <c r="P33014" s="82">
        <v>253</v>
      </c>
      <c r="Q33014" s="82" t="s">
        <v>98259</v>
      </c>
      <c r="R33014"/>
    </row>
    <row r="33015" spans="12:18" x14ac:dyDescent="0.25">
      <c r="L33015" t="s">
        <v>3931</v>
      </c>
      <c r="M33015" t="s">
        <v>29485</v>
      </c>
      <c r="N33015" t="s">
        <v>70266</v>
      </c>
      <c r="O33015" s="76" t="s">
        <v>4366</v>
      </c>
      <c r="P33015" s="82">
        <v>239</v>
      </c>
      <c r="Q33015" s="82" t="s">
        <v>98260</v>
      </c>
      <c r="R33015"/>
    </row>
    <row r="33016" spans="12:18" x14ac:dyDescent="0.25">
      <c r="L33016" t="s">
        <v>3931</v>
      </c>
      <c r="M33016" t="s">
        <v>29489</v>
      </c>
      <c r="N33016" t="s">
        <v>70267</v>
      </c>
      <c r="O33016" s="76" t="s">
        <v>4356</v>
      </c>
      <c r="P33016" s="82">
        <v>4577</v>
      </c>
      <c r="Q33016" s="82" t="s">
        <v>98261</v>
      </c>
      <c r="R33016"/>
    </row>
    <row r="33017" spans="12:18" x14ac:dyDescent="0.25">
      <c r="L33017" t="s">
        <v>3931</v>
      </c>
      <c r="M33017" t="s">
        <v>32129</v>
      </c>
      <c r="N33017" t="s">
        <v>70268</v>
      </c>
      <c r="O33017" s="76" t="s">
        <v>4356</v>
      </c>
      <c r="P33017" s="82">
        <v>6071</v>
      </c>
      <c r="Q33017" s="82" t="s">
        <v>98262</v>
      </c>
      <c r="R33017"/>
    </row>
    <row r="33018" spans="12:18" x14ac:dyDescent="0.25">
      <c r="L33018" t="s">
        <v>3931</v>
      </c>
      <c r="M33018" t="s">
        <v>31608</v>
      </c>
      <c r="N33018" t="s">
        <v>70269</v>
      </c>
      <c r="O33018" s="76" t="s">
        <v>4366</v>
      </c>
      <c r="P33018" s="82">
        <v>553</v>
      </c>
      <c r="Q33018" s="82" t="s">
        <v>98263</v>
      </c>
      <c r="R33018"/>
    </row>
    <row r="33019" spans="12:18" x14ac:dyDescent="0.25">
      <c r="L33019" t="s">
        <v>3931</v>
      </c>
      <c r="M33019" t="s">
        <v>26373</v>
      </c>
      <c r="N33019" t="s">
        <v>70270</v>
      </c>
      <c r="O33019" s="76" t="s">
        <v>4356</v>
      </c>
      <c r="P33019" s="82">
        <v>2218</v>
      </c>
      <c r="Q33019" s="82" t="s">
        <v>98264</v>
      </c>
      <c r="R33019"/>
    </row>
    <row r="33020" spans="12:18" x14ac:dyDescent="0.25">
      <c r="L33020" t="s">
        <v>3931</v>
      </c>
      <c r="M33020" t="s">
        <v>15800</v>
      </c>
      <c r="N33020" t="s">
        <v>70271</v>
      </c>
      <c r="O33020" s="76" t="s">
        <v>4356</v>
      </c>
      <c r="P33020" s="82">
        <v>986</v>
      </c>
      <c r="Q33020" s="82" t="s">
        <v>98265</v>
      </c>
      <c r="R33020"/>
    </row>
    <row r="33021" spans="12:18" x14ac:dyDescent="0.25">
      <c r="L33021" t="s">
        <v>3931</v>
      </c>
      <c r="M33021" t="s">
        <v>28995</v>
      </c>
      <c r="N33021" t="s">
        <v>70272</v>
      </c>
      <c r="O33021" s="76" t="s">
        <v>4366</v>
      </c>
      <c r="P33021" s="82">
        <v>106</v>
      </c>
      <c r="Q33021" s="82" t="s">
        <v>98266</v>
      </c>
      <c r="R33021"/>
    </row>
    <row r="33022" spans="12:18" x14ac:dyDescent="0.25">
      <c r="L33022" t="s">
        <v>3931</v>
      </c>
      <c r="M33022" t="s">
        <v>26374</v>
      </c>
      <c r="N33022" t="s">
        <v>70273</v>
      </c>
      <c r="O33022" s="76" t="s">
        <v>4356</v>
      </c>
      <c r="P33022" s="82">
        <v>3630</v>
      </c>
      <c r="Q33022" s="82" t="s">
        <v>98267</v>
      </c>
      <c r="R33022"/>
    </row>
    <row r="33023" spans="12:18" x14ac:dyDescent="0.25">
      <c r="L33023" t="s">
        <v>3931</v>
      </c>
      <c r="M33023" t="s">
        <v>31610</v>
      </c>
      <c r="N33023" t="s">
        <v>70274</v>
      </c>
      <c r="O33023" s="76" t="s">
        <v>4356</v>
      </c>
      <c r="P33023" s="82">
        <v>662</v>
      </c>
      <c r="Q33023" s="82" t="s">
        <v>98268</v>
      </c>
      <c r="R33023"/>
    </row>
    <row r="33024" spans="12:18" x14ac:dyDescent="0.25">
      <c r="L33024" t="s">
        <v>3931</v>
      </c>
      <c r="M33024" t="s">
        <v>32134</v>
      </c>
      <c r="N33024" t="s">
        <v>70275</v>
      </c>
      <c r="O33024" s="76" t="s">
        <v>4374</v>
      </c>
      <c r="P33024" s="82">
        <v>5954</v>
      </c>
      <c r="Q33024" s="82" t="s">
        <v>98269</v>
      </c>
      <c r="R33024"/>
    </row>
    <row r="33025" spans="12:18" x14ac:dyDescent="0.25">
      <c r="L33025" t="s">
        <v>3931</v>
      </c>
      <c r="M33025" t="s">
        <v>28997</v>
      </c>
      <c r="N33025" t="s">
        <v>70276</v>
      </c>
      <c r="O33025" s="76" t="s">
        <v>4356</v>
      </c>
      <c r="P33025" s="82">
        <v>895</v>
      </c>
      <c r="Q33025" s="82" t="s">
        <v>98270</v>
      </c>
      <c r="R33025"/>
    </row>
    <row r="33026" spans="12:18" x14ac:dyDescent="0.25">
      <c r="L33026" t="s">
        <v>3931</v>
      </c>
      <c r="M33026" t="s">
        <v>29492</v>
      </c>
      <c r="N33026" t="s">
        <v>70277</v>
      </c>
      <c r="O33026" s="76" t="s">
        <v>4356</v>
      </c>
      <c r="P33026" s="82">
        <v>346</v>
      </c>
      <c r="Q33026" s="82" t="s">
        <v>98271</v>
      </c>
      <c r="R33026"/>
    </row>
    <row r="33027" spans="12:18" x14ac:dyDescent="0.25">
      <c r="L33027" t="s">
        <v>3931</v>
      </c>
      <c r="M33027" t="s">
        <v>26375</v>
      </c>
      <c r="N33027" t="s">
        <v>70278</v>
      </c>
      <c r="O33027" s="76" t="s">
        <v>4366</v>
      </c>
      <c r="P33027" s="82">
        <v>373</v>
      </c>
      <c r="Q33027" s="82" t="s">
        <v>98272</v>
      </c>
      <c r="R33027"/>
    </row>
    <row r="33028" spans="12:18" x14ac:dyDescent="0.25">
      <c r="L33028" t="s">
        <v>3931</v>
      </c>
      <c r="M33028" t="s">
        <v>8702</v>
      </c>
      <c r="N33028" t="s">
        <v>70279</v>
      </c>
      <c r="O33028" s="76" t="s">
        <v>4366</v>
      </c>
      <c r="P33028" s="82">
        <v>442</v>
      </c>
      <c r="Q33028" s="82" t="s">
        <v>98273</v>
      </c>
      <c r="R33028"/>
    </row>
    <row r="33029" spans="12:18" x14ac:dyDescent="0.25">
      <c r="L33029" t="s">
        <v>3931</v>
      </c>
      <c r="M33029" t="s">
        <v>31612</v>
      </c>
      <c r="N33029" t="s">
        <v>70280</v>
      </c>
      <c r="O33029" s="76" t="s">
        <v>4366</v>
      </c>
      <c r="P33029" s="82">
        <v>663</v>
      </c>
      <c r="Q33029" s="82" t="s">
        <v>98275</v>
      </c>
      <c r="R33029"/>
    </row>
    <row r="33030" spans="12:18" x14ac:dyDescent="0.25">
      <c r="L33030" t="s">
        <v>3931</v>
      </c>
      <c r="M33030" t="s">
        <v>29496</v>
      </c>
      <c r="N33030" t="s">
        <v>70281</v>
      </c>
      <c r="O33030" s="76" t="s">
        <v>4366</v>
      </c>
      <c r="P33030" s="82">
        <v>166</v>
      </c>
      <c r="Q33030" s="82" t="s">
        <v>98274</v>
      </c>
      <c r="R33030"/>
    </row>
    <row r="33031" spans="12:18" x14ac:dyDescent="0.25">
      <c r="L33031" t="s">
        <v>3931</v>
      </c>
      <c r="M33031" t="s">
        <v>26376</v>
      </c>
      <c r="N33031" t="s">
        <v>70282</v>
      </c>
      <c r="O33031" s="76" t="s">
        <v>4356</v>
      </c>
      <c r="P33031" s="82">
        <v>5911</v>
      </c>
      <c r="Q33031" s="82" t="s">
        <v>98276</v>
      </c>
      <c r="R33031"/>
    </row>
    <row r="33032" spans="12:18" x14ac:dyDescent="0.25">
      <c r="L33032" t="s">
        <v>3931</v>
      </c>
      <c r="M33032" t="s">
        <v>28820</v>
      </c>
      <c r="N33032" t="s">
        <v>70283</v>
      </c>
      <c r="O33032" s="76" t="s">
        <v>4366</v>
      </c>
      <c r="P33032" s="82">
        <v>320</v>
      </c>
      <c r="Q33032" s="82" t="s">
        <v>98277</v>
      </c>
      <c r="R33032"/>
    </row>
    <row r="33033" spans="12:18" x14ac:dyDescent="0.25">
      <c r="L33033" t="s">
        <v>3931</v>
      </c>
      <c r="M33033" t="s">
        <v>32137</v>
      </c>
      <c r="N33033" t="s">
        <v>70284</v>
      </c>
      <c r="O33033" s="76" t="s">
        <v>4366</v>
      </c>
      <c r="P33033" s="82">
        <v>123</v>
      </c>
      <c r="Q33033" s="82" t="s">
        <v>98278</v>
      </c>
      <c r="R33033"/>
    </row>
    <row r="33034" spans="12:18" x14ac:dyDescent="0.25">
      <c r="L33034" t="s">
        <v>3931</v>
      </c>
      <c r="M33034" t="s">
        <v>31614</v>
      </c>
      <c r="N33034" t="s">
        <v>70285</v>
      </c>
      <c r="O33034" s="76" t="s">
        <v>4356</v>
      </c>
      <c r="P33034" s="82">
        <v>5324</v>
      </c>
      <c r="Q33034" s="82" t="s">
        <v>98279</v>
      </c>
      <c r="R33034"/>
    </row>
    <row r="33035" spans="12:18" x14ac:dyDescent="0.25">
      <c r="L33035" t="s">
        <v>3931</v>
      </c>
      <c r="M33035" t="s">
        <v>29001</v>
      </c>
      <c r="N33035" t="s">
        <v>70286</v>
      </c>
      <c r="O33035" s="76" t="s">
        <v>4356</v>
      </c>
      <c r="P33035" s="82">
        <v>2718</v>
      </c>
      <c r="Q33035" s="82" t="s">
        <v>98280</v>
      </c>
      <c r="R33035"/>
    </row>
    <row r="33036" spans="12:18" x14ac:dyDescent="0.25">
      <c r="L33036" t="s">
        <v>3931</v>
      </c>
      <c r="M33036" t="s">
        <v>29004</v>
      </c>
      <c r="N33036" t="s">
        <v>70287</v>
      </c>
      <c r="O33036" s="76" t="s">
        <v>4356</v>
      </c>
      <c r="P33036" s="82">
        <v>2751</v>
      </c>
      <c r="Q33036" s="82" t="s">
        <v>98281</v>
      </c>
      <c r="R33036"/>
    </row>
    <row r="33037" spans="12:18" x14ac:dyDescent="0.25">
      <c r="L33037" t="s">
        <v>3931</v>
      </c>
      <c r="M33037" t="s">
        <v>32139</v>
      </c>
      <c r="N33037" t="s">
        <v>70288</v>
      </c>
      <c r="O33037" s="76" t="s">
        <v>4366</v>
      </c>
      <c r="P33037" s="82">
        <v>213</v>
      </c>
      <c r="Q33037" s="82" t="s">
        <v>98282</v>
      </c>
      <c r="R33037"/>
    </row>
    <row r="33038" spans="12:18" x14ac:dyDescent="0.25">
      <c r="L33038" t="s">
        <v>3931</v>
      </c>
      <c r="M33038" t="s">
        <v>26377</v>
      </c>
      <c r="N33038" t="s">
        <v>70289</v>
      </c>
      <c r="O33038" s="76" t="s">
        <v>4366</v>
      </c>
      <c r="P33038" s="82">
        <v>410</v>
      </c>
      <c r="Q33038" s="82" t="s">
        <v>98283</v>
      </c>
      <c r="R33038"/>
    </row>
    <row r="33039" spans="12:18" x14ac:dyDescent="0.25">
      <c r="L33039" t="s">
        <v>3931</v>
      </c>
      <c r="M33039" t="s">
        <v>26378</v>
      </c>
      <c r="N33039" t="s">
        <v>70290</v>
      </c>
      <c r="O33039" s="76" t="s">
        <v>4356</v>
      </c>
      <c r="P33039" s="82">
        <v>919</v>
      </c>
      <c r="Q33039" s="82" t="s">
        <v>98285</v>
      </c>
      <c r="R33039"/>
    </row>
    <row r="33040" spans="12:18" x14ac:dyDescent="0.25">
      <c r="L33040" t="s">
        <v>3931</v>
      </c>
      <c r="M33040" t="s">
        <v>32142</v>
      </c>
      <c r="N33040" t="s">
        <v>70291</v>
      </c>
      <c r="O33040" s="76" t="s">
        <v>4356</v>
      </c>
      <c r="P33040" s="82">
        <v>973</v>
      </c>
      <c r="Q33040" s="82" t="s">
        <v>98286</v>
      </c>
      <c r="R33040"/>
    </row>
    <row r="33041" spans="12:18" x14ac:dyDescent="0.25">
      <c r="L33041" t="s">
        <v>3931</v>
      </c>
      <c r="M33041" t="s">
        <v>32144</v>
      </c>
      <c r="N33041" t="s">
        <v>70292</v>
      </c>
      <c r="O33041" s="76" t="s">
        <v>4366</v>
      </c>
      <c r="P33041" s="82">
        <v>463</v>
      </c>
      <c r="Q33041" s="82" t="s">
        <v>98287</v>
      </c>
      <c r="R33041"/>
    </row>
    <row r="33042" spans="12:18" x14ac:dyDescent="0.25">
      <c r="L33042" t="s">
        <v>3931</v>
      </c>
      <c r="M33042" t="s">
        <v>26379</v>
      </c>
      <c r="N33042" t="s">
        <v>70293</v>
      </c>
      <c r="O33042" s="76" t="s">
        <v>4366</v>
      </c>
      <c r="P33042" s="82">
        <v>490</v>
      </c>
      <c r="Q33042" s="82" t="s">
        <v>98288</v>
      </c>
      <c r="R33042"/>
    </row>
    <row r="33043" spans="12:18" x14ac:dyDescent="0.25">
      <c r="L33043" t="s">
        <v>3931</v>
      </c>
      <c r="M33043" t="s">
        <v>32146</v>
      </c>
      <c r="N33043" t="s">
        <v>70294</v>
      </c>
      <c r="O33043" s="76" t="s">
        <v>4356</v>
      </c>
      <c r="P33043" s="82">
        <v>770</v>
      </c>
      <c r="Q33043" s="82" t="s">
        <v>98289</v>
      </c>
      <c r="R33043"/>
    </row>
    <row r="33044" spans="12:18" x14ac:dyDescent="0.25">
      <c r="L33044" t="s">
        <v>3931</v>
      </c>
      <c r="M33044" t="s">
        <v>26380</v>
      </c>
      <c r="N33044" t="s">
        <v>70295</v>
      </c>
      <c r="O33044" s="76" t="s">
        <v>4366</v>
      </c>
      <c r="P33044" s="82">
        <v>254</v>
      </c>
      <c r="Q33044" s="82" t="s">
        <v>98290</v>
      </c>
      <c r="R33044"/>
    </row>
    <row r="33045" spans="12:18" x14ac:dyDescent="0.25">
      <c r="L33045" t="s">
        <v>3931</v>
      </c>
      <c r="M33045" t="s">
        <v>9096</v>
      </c>
      <c r="N33045" t="s">
        <v>70296</v>
      </c>
      <c r="O33045" s="76" t="s">
        <v>4366</v>
      </c>
      <c r="P33045" s="82">
        <v>166</v>
      </c>
      <c r="Q33045" s="82" t="s">
        <v>98291</v>
      </c>
      <c r="R33045"/>
    </row>
    <row r="33046" spans="12:18" x14ac:dyDescent="0.25">
      <c r="L33046" t="s">
        <v>3931</v>
      </c>
      <c r="M33046" t="s">
        <v>32148</v>
      </c>
      <c r="N33046" t="s">
        <v>70297</v>
      </c>
      <c r="O33046" s="76" t="s">
        <v>4356</v>
      </c>
      <c r="P33046" s="82">
        <v>1246</v>
      </c>
      <c r="Q33046" s="82" t="s">
        <v>98292</v>
      </c>
      <c r="R33046"/>
    </row>
    <row r="33047" spans="12:18" x14ac:dyDescent="0.25">
      <c r="L33047" t="s">
        <v>3931</v>
      </c>
      <c r="M33047" t="s">
        <v>32150</v>
      </c>
      <c r="N33047" t="s">
        <v>70298</v>
      </c>
      <c r="O33047" s="76" t="s">
        <v>4450</v>
      </c>
      <c r="P33047" s="82">
        <v>88291</v>
      </c>
      <c r="Q33047" s="82" t="s">
        <v>72645</v>
      </c>
      <c r="R33047"/>
    </row>
    <row r="33048" spans="12:18" x14ac:dyDescent="0.25">
      <c r="L33048" t="s">
        <v>3931</v>
      </c>
      <c r="M33048" t="s">
        <v>29009</v>
      </c>
      <c r="N33048" t="s">
        <v>70299</v>
      </c>
      <c r="O33048" s="76" t="s">
        <v>4356</v>
      </c>
      <c r="P33048" s="82">
        <v>566</v>
      </c>
      <c r="Q33048" s="82" t="s">
        <v>98293</v>
      </c>
      <c r="R33048"/>
    </row>
    <row r="33049" spans="12:18" x14ac:dyDescent="0.25">
      <c r="L33049" t="s">
        <v>3931</v>
      </c>
      <c r="M33049" t="s">
        <v>26381</v>
      </c>
      <c r="N33049" t="s">
        <v>70300</v>
      </c>
      <c r="O33049" s="76" t="s">
        <v>4366</v>
      </c>
      <c r="P33049" s="82">
        <v>234</v>
      </c>
      <c r="Q33049" s="82" t="s">
        <v>98294</v>
      </c>
      <c r="R33049"/>
    </row>
    <row r="33050" spans="12:18" x14ac:dyDescent="0.25">
      <c r="L33050" t="s">
        <v>3931</v>
      </c>
      <c r="M33050" t="s">
        <v>26382</v>
      </c>
      <c r="N33050" t="s">
        <v>70301</v>
      </c>
      <c r="O33050" s="76" t="s">
        <v>4366</v>
      </c>
      <c r="P33050" s="82">
        <v>413</v>
      </c>
      <c r="Q33050" s="82" t="s">
        <v>98295</v>
      </c>
      <c r="R33050"/>
    </row>
    <row r="33051" spans="12:18" x14ac:dyDescent="0.25">
      <c r="L33051" t="s">
        <v>3931</v>
      </c>
      <c r="M33051" t="s">
        <v>20080</v>
      </c>
      <c r="N33051" t="s">
        <v>70302</v>
      </c>
      <c r="O33051" s="76" t="s">
        <v>4356</v>
      </c>
      <c r="P33051" s="82">
        <v>657</v>
      </c>
      <c r="Q33051" s="82" t="s">
        <v>98296</v>
      </c>
      <c r="R33051"/>
    </row>
    <row r="33052" spans="12:18" x14ac:dyDescent="0.25">
      <c r="L33052" t="s">
        <v>3931</v>
      </c>
      <c r="M33052" t="s">
        <v>32152</v>
      </c>
      <c r="N33052" t="s">
        <v>70303</v>
      </c>
      <c r="O33052" s="76" t="s">
        <v>4356</v>
      </c>
      <c r="P33052" s="82">
        <v>576</v>
      </c>
      <c r="Q33052" s="82" t="s">
        <v>98297</v>
      </c>
      <c r="R33052"/>
    </row>
    <row r="33053" spans="12:18" x14ac:dyDescent="0.25">
      <c r="L33053" t="s">
        <v>3931</v>
      </c>
      <c r="M33053" t="s">
        <v>29500</v>
      </c>
      <c r="N33053" t="s">
        <v>70304</v>
      </c>
      <c r="O33053" s="76" t="s">
        <v>4366</v>
      </c>
      <c r="P33053" s="82">
        <v>217</v>
      </c>
      <c r="Q33053" s="82" t="s">
        <v>98298</v>
      </c>
      <c r="R33053"/>
    </row>
    <row r="33054" spans="12:18" x14ac:dyDescent="0.25">
      <c r="L33054" t="s">
        <v>3931</v>
      </c>
      <c r="M33054" t="s">
        <v>31617</v>
      </c>
      <c r="N33054" t="s">
        <v>70305</v>
      </c>
      <c r="O33054" s="76" t="s">
        <v>4366</v>
      </c>
      <c r="P33054" s="82">
        <v>524</v>
      </c>
      <c r="Q33054" s="82" t="s">
        <v>98300</v>
      </c>
      <c r="R33054"/>
    </row>
    <row r="33055" spans="12:18" x14ac:dyDescent="0.25">
      <c r="L33055" t="s">
        <v>3931</v>
      </c>
      <c r="M33055" t="s">
        <v>31618</v>
      </c>
      <c r="N33055" t="s">
        <v>70306</v>
      </c>
      <c r="O33055" s="76" t="s">
        <v>4356</v>
      </c>
      <c r="P33055" s="82">
        <v>2215</v>
      </c>
      <c r="Q33055" s="82" t="s">
        <v>98301</v>
      </c>
      <c r="R33055"/>
    </row>
    <row r="33056" spans="12:18" x14ac:dyDescent="0.25">
      <c r="L33056" t="s">
        <v>3931</v>
      </c>
      <c r="M33056" t="s">
        <v>29012</v>
      </c>
      <c r="N33056" t="s">
        <v>70307</v>
      </c>
      <c r="O33056" s="76" t="s">
        <v>4366</v>
      </c>
      <c r="P33056" s="82">
        <v>193</v>
      </c>
      <c r="Q33056" s="82" t="s">
        <v>98302</v>
      </c>
      <c r="R33056"/>
    </row>
    <row r="33057" spans="12:18" x14ac:dyDescent="0.25">
      <c r="L33057" t="s">
        <v>3931</v>
      </c>
      <c r="M33057" t="s">
        <v>26383</v>
      </c>
      <c r="N33057" t="s">
        <v>70308</v>
      </c>
      <c r="O33057" s="76" t="s">
        <v>4366</v>
      </c>
      <c r="P33057" s="82">
        <v>132</v>
      </c>
      <c r="Q33057" s="82" t="s">
        <v>98303</v>
      </c>
      <c r="R33057"/>
    </row>
    <row r="33058" spans="12:18" x14ac:dyDescent="0.25">
      <c r="L33058" t="s">
        <v>3931</v>
      </c>
      <c r="M33058" t="s">
        <v>29504</v>
      </c>
      <c r="N33058" t="s">
        <v>70309</v>
      </c>
      <c r="O33058" s="76" t="s">
        <v>4356</v>
      </c>
      <c r="P33058" s="82">
        <v>2021</v>
      </c>
      <c r="Q33058" s="82" t="s">
        <v>98305</v>
      </c>
      <c r="R33058"/>
    </row>
    <row r="33059" spans="12:18" x14ac:dyDescent="0.25">
      <c r="L33059" t="s">
        <v>3931</v>
      </c>
      <c r="M33059" t="s">
        <v>26384</v>
      </c>
      <c r="N33059" t="s">
        <v>70310</v>
      </c>
      <c r="O33059" s="76" t="s">
        <v>4356</v>
      </c>
      <c r="P33059" s="82">
        <v>759</v>
      </c>
      <c r="Q33059" s="82" t="s">
        <v>98306</v>
      </c>
      <c r="R33059"/>
    </row>
    <row r="33060" spans="12:18" x14ac:dyDescent="0.25">
      <c r="L33060" t="s">
        <v>3931</v>
      </c>
      <c r="M33060" t="s">
        <v>9002</v>
      </c>
      <c r="N33060" t="s">
        <v>70311</v>
      </c>
      <c r="O33060" s="76" t="s">
        <v>4366</v>
      </c>
      <c r="P33060" s="82">
        <v>887</v>
      </c>
      <c r="Q33060" s="82" t="s">
        <v>98307</v>
      </c>
      <c r="R33060"/>
    </row>
    <row r="33061" spans="12:18" x14ac:dyDescent="0.25">
      <c r="L33061" t="s">
        <v>3931</v>
      </c>
      <c r="M33061" t="s">
        <v>29507</v>
      </c>
      <c r="N33061" t="s">
        <v>70312</v>
      </c>
      <c r="O33061" s="76" t="s">
        <v>4356</v>
      </c>
      <c r="P33061" s="82">
        <v>2468</v>
      </c>
      <c r="Q33061" s="82" t="s">
        <v>98308</v>
      </c>
      <c r="R33061"/>
    </row>
    <row r="33062" spans="12:18" x14ac:dyDescent="0.25">
      <c r="L33062" t="s">
        <v>3931</v>
      </c>
      <c r="M33062" t="s">
        <v>31634</v>
      </c>
      <c r="N33062" t="s">
        <v>70313</v>
      </c>
      <c r="O33062" s="76" t="s">
        <v>4366</v>
      </c>
      <c r="P33062" s="82">
        <v>132</v>
      </c>
      <c r="Q33062" s="82" t="s">
        <v>98335</v>
      </c>
      <c r="R33062"/>
    </row>
    <row r="33063" spans="12:18" x14ac:dyDescent="0.25">
      <c r="L33063" t="s">
        <v>3931</v>
      </c>
      <c r="M33063" t="s">
        <v>31801</v>
      </c>
      <c r="N33063" t="s">
        <v>70314</v>
      </c>
      <c r="O33063" s="76" t="s">
        <v>4356</v>
      </c>
      <c r="P33063" s="82">
        <v>290</v>
      </c>
      <c r="Q33063" s="82" t="s">
        <v>98336</v>
      </c>
      <c r="R33063"/>
    </row>
    <row r="33064" spans="12:18" x14ac:dyDescent="0.25">
      <c r="L33064" t="s">
        <v>3931</v>
      </c>
      <c r="M33064" t="s">
        <v>29026</v>
      </c>
      <c r="N33064" t="s">
        <v>70315</v>
      </c>
      <c r="O33064" s="76" t="s">
        <v>4356</v>
      </c>
      <c r="P33064" s="82">
        <v>642</v>
      </c>
      <c r="Q33064" s="82" t="s">
        <v>98337</v>
      </c>
      <c r="R33064"/>
    </row>
    <row r="33065" spans="12:18" x14ac:dyDescent="0.25">
      <c r="L33065" t="s">
        <v>3931</v>
      </c>
      <c r="M33065" t="s">
        <v>26388</v>
      </c>
      <c r="N33065" t="s">
        <v>70316</v>
      </c>
      <c r="O33065" s="76" t="s">
        <v>4356</v>
      </c>
      <c r="P33065" s="82">
        <v>548</v>
      </c>
      <c r="Q33065" s="82" t="s">
        <v>98338</v>
      </c>
      <c r="R33065"/>
    </row>
    <row r="33066" spans="12:18" x14ac:dyDescent="0.25">
      <c r="L33066" t="s">
        <v>3931</v>
      </c>
      <c r="M33066" t="s">
        <v>31636</v>
      </c>
      <c r="N33066" t="s">
        <v>70317</v>
      </c>
      <c r="O33066" s="76" t="s">
        <v>4366</v>
      </c>
      <c r="P33066" s="82">
        <v>1013</v>
      </c>
      <c r="Q33066" s="82" t="s">
        <v>98339</v>
      </c>
      <c r="R33066"/>
    </row>
    <row r="33067" spans="12:18" x14ac:dyDescent="0.25">
      <c r="L33067" t="s">
        <v>3931</v>
      </c>
      <c r="M33067" t="s">
        <v>29029</v>
      </c>
      <c r="N33067" t="s">
        <v>70318</v>
      </c>
      <c r="O33067" s="76" t="s">
        <v>4356</v>
      </c>
      <c r="P33067" s="82">
        <v>1336</v>
      </c>
      <c r="Q33067" s="82" t="s">
        <v>98340</v>
      </c>
      <c r="R33067"/>
    </row>
    <row r="33068" spans="12:18" x14ac:dyDescent="0.25">
      <c r="L33068" t="s">
        <v>3931</v>
      </c>
      <c r="M33068" t="s">
        <v>31638</v>
      </c>
      <c r="N33068" t="s">
        <v>70319</v>
      </c>
      <c r="O33068" s="76" t="s">
        <v>4356</v>
      </c>
      <c r="P33068" s="82">
        <v>1168</v>
      </c>
      <c r="Q33068" s="82" t="s">
        <v>98341</v>
      </c>
      <c r="R33068"/>
    </row>
    <row r="33069" spans="12:18" x14ac:dyDescent="0.25">
      <c r="L33069" t="s">
        <v>3931</v>
      </c>
      <c r="M33069" t="s">
        <v>29549</v>
      </c>
      <c r="N33069" t="s">
        <v>70320</v>
      </c>
      <c r="O33069" s="76" t="s">
        <v>4366</v>
      </c>
      <c r="P33069" s="82">
        <v>383</v>
      </c>
      <c r="Q33069" s="82" t="s">
        <v>98342</v>
      </c>
      <c r="R33069"/>
    </row>
    <row r="33070" spans="12:18" x14ac:dyDescent="0.25">
      <c r="L33070" t="s">
        <v>3931</v>
      </c>
      <c r="M33070" t="s">
        <v>29552</v>
      </c>
      <c r="N33070" t="s">
        <v>70321</v>
      </c>
      <c r="O33070" s="76" t="s">
        <v>4356</v>
      </c>
      <c r="P33070" s="82">
        <v>2259</v>
      </c>
      <c r="Q33070" s="82" t="s">
        <v>98343</v>
      </c>
      <c r="R33070"/>
    </row>
    <row r="33071" spans="12:18" x14ac:dyDescent="0.25">
      <c r="L33071" t="s">
        <v>3931</v>
      </c>
      <c r="M33071" t="s">
        <v>29545</v>
      </c>
      <c r="N33071" t="s">
        <v>70322</v>
      </c>
      <c r="O33071" s="76" t="s">
        <v>4356</v>
      </c>
      <c r="P33071" s="82">
        <v>1877</v>
      </c>
      <c r="Q33071" s="82" t="s">
        <v>98331</v>
      </c>
      <c r="R33071"/>
    </row>
    <row r="33072" spans="12:18" x14ac:dyDescent="0.25">
      <c r="L33072" t="s">
        <v>3931</v>
      </c>
      <c r="M33072" t="s">
        <v>15090</v>
      </c>
      <c r="N33072" t="s">
        <v>70323</v>
      </c>
      <c r="O33072" s="76" t="s">
        <v>4366</v>
      </c>
      <c r="P33072" s="82">
        <v>312</v>
      </c>
      <c r="Q33072" s="82" t="s">
        <v>98344</v>
      </c>
      <c r="R33072"/>
    </row>
    <row r="33073" spans="12:18" x14ac:dyDescent="0.25">
      <c r="L33073" t="s">
        <v>3931</v>
      </c>
      <c r="M33073" t="s">
        <v>29032</v>
      </c>
      <c r="N33073" t="s">
        <v>70324</v>
      </c>
      <c r="O33073" s="76" t="s">
        <v>4356</v>
      </c>
      <c r="P33073" s="82">
        <v>2181</v>
      </c>
      <c r="Q33073" s="82" t="s">
        <v>98345</v>
      </c>
      <c r="R33073"/>
    </row>
    <row r="33074" spans="12:18" x14ac:dyDescent="0.25">
      <c r="L33074" t="s">
        <v>3931</v>
      </c>
      <c r="M33074" t="s">
        <v>31640</v>
      </c>
      <c r="N33074" t="s">
        <v>70325</v>
      </c>
      <c r="O33074" s="76" t="s">
        <v>4366</v>
      </c>
      <c r="P33074" s="82">
        <v>611</v>
      </c>
      <c r="Q33074" s="82" t="s">
        <v>98346</v>
      </c>
      <c r="R33074"/>
    </row>
    <row r="33075" spans="12:18" x14ac:dyDescent="0.25">
      <c r="L33075" t="s">
        <v>3931</v>
      </c>
      <c r="M33075" t="s">
        <v>29555</v>
      </c>
      <c r="N33075" t="s">
        <v>70326</v>
      </c>
      <c r="O33075" s="76" t="s">
        <v>4356</v>
      </c>
      <c r="P33075" s="82">
        <v>2810</v>
      </c>
      <c r="Q33075" s="82" t="s">
        <v>98347</v>
      </c>
      <c r="R33075"/>
    </row>
    <row r="33076" spans="12:18" x14ac:dyDescent="0.25">
      <c r="L33076" t="s">
        <v>3931</v>
      </c>
      <c r="M33076" t="s">
        <v>26389</v>
      </c>
      <c r="N33076" t="s">
        <v>70327</v>
      </c>
      <c r="O33076" s="76" t="s">
        <v>4356</v>
      </c>
      <c r="P33076" s="82">
        <v>788</v>
      </c>
      <c r="Q33076" s="82" t="s">
        <v>98348</v>
      </c>
      <c r="R33076"/>
    </row>
    <row r="33077" spans="12:18" x14ac:dyDescent="0.25">
      <c r="L33077" t="s">
        <v>3931</v>
      </c>
      <c r="M33077" t="s">
        <v>29035</v>
      </c>
      <c r="N33077" t="s">
        <v>70328</v>
      </c>
      <c r="O33077" s="76" t="s">
        <v>4356</v>
      </c>
      <c r="P33077" s="82">
        <v>438</v>
      </c>
      <c r="Q33077" s="82" t="s">
        <v>98349</v>
      </c>
      <c r="R33077"/>
    </row>
    <row r="33078" spans="12:18" x14ac:dyDescent="0.25">
      <c r="L33078" t="s">
        <v>3931</v>
      </c>
      <c r="M33078" t="s">
        <v>11490</v>
      </c>
      <c r="N33078" t="s">
        <v>70329</v>
      </c>
      <c r="O33078" s="76" t="s">
        <v>4374</v>
      </c>
      <c r="P33078" s="82">
        <v>7233</v>
      </c>
      <c r="Q33078" s="82" t="s">
        <v>72645</v>
      </c>
      <c r="R33078"/>
    </row>
    <row r="33079" spans="12:18" x14ac:dyDescent="0.25">
      <c r="L33079" t="s">
        <v>3931</v>
      </c>
      <c r="M33079" t="s">
        <v>7577</v>
      </c>
      <c r="N33079" t="s">
        <v>70330</v>
      </c>
      <c r="O33079" s="76" t="s">
        <v>4366</v>
      </c>
      <c r="P33079" s="82">
        <v>302</v>
      </c>
      <c r="Q33079" s="82" t="s">
        <v>98309</v>
      </c>
      <c r="R33079"/>
    </row>
    <row r="33080" spans="12:18" x14ac:dyDescent="0.25">
      <c r="L33080" t="s">
        <v>3931</v>
      </c>
      <c r="M33080" t="s">
        <v>11745</v>
      </c>
      <c r="N33080" t="s">
        <v>70331</v>
      </c>
      <c r="O33080" s="76" t="s">
        <v>4366</v>
      </c>
      <c r="P33080" s="82">
        <v>196</v>
      </c>
      <c r="Q33080" s="82" t="s">
        <v>98310</v>
      </c>
      <c r="R33080"/>
    </row>
    <row r="33081" spans="12:18" x14ac:dyDescent="0.25">
      <c r="L33081" t="s">
        <v>3931</v>
      </c>
      <c r="M33081" t="s">
        <v>29512</v>
      </c>
      <c r="N33081" t="s">
        <v>70332</v>
      </c>
      <c r="O33081" s="76" t="s">
        <v>4366</v>
      </c>
      <c r="P33081" s="82">
        <v>310</v>
      </c>
      <c r="Q33081" s="82" t="s">
        <v>98311</v>
      </c>
      <c r="R33081"/>
    </row>
    <row r="33082" spans="12:18" x14ac:dyDescent="0.25">
      <c r="L33082" t="s">
        <v>3931</v>
      </c>
      <c r="M33082" t="s">
        <v>29515</v>
      </c>
      <c r="N33082" t="s">
        <v>70333</v>
      </c>
      <c r="O33082" s="76" t="s">
        <v>4356</v>
      </c>
      <c r="P33082" s="82">
        <v>1248</v>
      </c>
      <c r="Q33082" s="82" t="s">
        <v>98312</v>
      </c>
      <c r="R33082"/>
    </row>
    <row r="33083" spans="12:18" x14ac:dyDescent="0.25">
      <c r="L33083" t="s">
        <v>3931</v>
      </c>
      <c r="M33083" t="s">
        <v>26385</v>
      </c>
      <c r="N33083" t="s">
        <v>70334</v>
      </c>
      <c r="O33083" s="76" t="s">
        <v>4374</v>
      </c>
      <c r="P33083" s="82">
        <v>4168</v>
      </c>
      <c r="Q33083" s="82" t="s">
        <v>72645</v>
      </c>
      <c r="R33083"/>
    </row>
    <row r="33084" spans="12:18" x14ac:dyDescent="0.25">
      <c r="L33084" t="s">
        <v>3931</v>
      </c>
      <c r="M33084" t="s">
        <v>7055</v>
      </c>
      <c r="N33084" t="s">
        <v>70335</v>
      </c>
      <c r="O33084" s="76" t="s">
        <v>4356</v>
      </c>
      <c r="P33084" s="82">
        <v>928</v>
      </c>
      <c r="Q33084" s="82" t="s">
        <v>98313</v>
      </c>
      <c r="R33084"/>
    </row>
    <row r="33085" spans="12:18" x14ac:dyDescent="0.25">
      <c r="L33085" t="s">
        <v>3931</v>
      </c>
      <c r="M33085" t="s">
        <v>29519</v>
      </c>
      <c r="N33085" t="s">
        <v>70336</v>
      </c>
      <c r="O33085" s="76" t="s">
        <v>4356</v>
      </c>
      <c r="P33085" s="82">
        <v>1314</v>
      </c>
      <c r="Q33085" s="82" t="s">
        <v>98314</v>
      </c>
      <c r="R33085"/>
    </row>
    <row r="33086" spans="12:18" x14ac:dyDescent="0.25">
      <c r="L33086" t="s">
        <v>3931</v>
      </c>
      <c r="M33086" t="s">
        <v>29523</v>
      </c>
      <c r="N33086" t="s">
        <v>70337</v>
      </c>
      <c r="O33086" s="76" t="s">
        <v>4356</v>
      </c>
      <c r="P33086" s="82">
        <v>1389</v>
      </c>
      <c r="Q33086" s="82" t="s">
        <v>98315</v>
      </c>
      <c r="R33086"/>
    </row>
    <row r="33087" spans="12:18" x14ac:dyDescent="0.25">
      <c r="L33087" t="s">
        <v>3931</v>
      </c>
      <c r="M33087" t="s">
        <v>31624</v>
      </c>
      <c r="N33087" t="s">
        <v>70338</v>
      </c>
      <c r="O33087" s="76" t="s">
        <v>4356</v>
      </c>
      <c r="P33087" s="82">
        <v>2660</v>
      </c>
      <c r="Q33087" s="82" t="s">
        <v>98316</v>
      </c>
      <c r="R33087"/>
    </row>
    <row r="33088" spans="12:18" x14ac:dyDescent="0.25">
      <c r="L33088" t="s">
        <v>3931</v>
      </c>
      <c r="M33088" t="s">
        <v>26386</v>
      </c>
      <c r="N33088" t="s">
        <v>70339</v>
      </c>
      <c r="O33088" s="76" t="s">
        <v>4366</v>
      </c>
      <c r="P33088" s="82">
        <v>126</v>
      </c>
      <c r="Q33088" s="82" t="s">
        <v>98317</v>
      </c>
      <c r="R33088"/>
    </row>
    <row r="33089" spans="12:18" x14ac:dyDescent="0.25">
      <c r="L33089" t="s">
        <v>3931</v>
      </c>
      <c r="M33089" t="s">
        <v>29526</v>
      </c>
      <c r="N33089" t="s">
        <v>70340</v>
      </c>
      <c r="O33089" s="76" t="s">
        <v>4366</v>
      </c>
      <c r="P33089" s="82">
        <v>200</v>
      </c>
      <c r="Q33089" s="82" t="s">
        <v>98318</v>
      </c>
      <c r="R33089"/>
    </row>
    <row r="33090" spans="12:18" x14ac:dyDescent="0.25">
      <c r="L33090" t="s">
        <v>3931</v>
      </c>
      <c r="M33090" t="s">
        <v>31626</v>
      </c>
      <c r="N33090" t="s">
        <v>70341</v>
      </c>
      <c r="O33090" s="76" t="s">
        <v>4356</v>
      </c>
      <c r="P33090" s="82">
        <v>349</v>
      </c>
      <c r="Q33090" s="82" t="s">
        <v>98319</v>
      </c>
      <c r="R33090"/>
    </row>
    <row r="33091" spans="12:18" x14ac:dyDescent="0.25">
      <c r="L33091" t="s">
        <v>3931</v>
      </c>
      <c r="M33091" t="s">
        <v>29529</v>
      </c>
      <c r="N33091" t="s">
        <v>70342</v>
      </c>
      <c r="O33091" s="76" t="s">
        <v>4366</v>
      </c>
      <c r="P33091" s="82">
        <v>183</v>
      </c>
      <c r="Q33091" s="82" t="s">
        <v>98320</v>
      </c>
      <c r="R33091"/>
    </row>
    <row r="33092" spans="12:18" x14ac:dyDescent="0.25">
      <c r="L33092" t="s">
        <v>3931</v>
      </c>
      <c r="M33092" t="s">
        <v>31628</v>
      </c>
      <c r="N33092" t="s">
        <v>70343</v>
      </c>
      <c r="O33092" s="76" t="s">
        <v>4356</v>
      </c>
      <c r="P33092" s="82">
        <v>474</v>
      </c>
      <c r="Q33092" s="82" t="s">
        <v>98321</v>
      </c>
      <c r="R33092"/>
    </row>
    <row r="33093" spans="12:18" x14ac:dyDescent="0.25">
      <c r="L33093" t="s">
        <v>3931</v>
      </c>
      <c r="M33093" t="s">
        <v>29016</v>
      </c>
      <c r="N33093" t="s">
        <v>70344</v>
      </c>
      <c r="O33093" s="76" t="s">
        <v>4366</v>
      </c>
      <c r="P33093" s="82">
        <v>386</v>
      </c>
      <c r="Q33093" s="82" t="s">
        <v>98323</v>
      </c>
      <c r="R33093"/>
    </row>
    <row r="33094" spans="12:18" x14ac:dyDescent="0.25">
      <c r="L33094" t="s">
        <v>3931</v>
      </c>
      <c r="M33094" t="s">
        <v>26392</v>
      </c>
      <c r="N33094" t="s">
        <v>70345</v>
      </c>
      <c r="O33094" s="76" t="s">
        <v>4356</v>
      </c>
      <c r="P33094" s="82">
        <v>5546</v>
      </c>
      <c r="Q33094" s="82" t="s">
        <v>98362</v>
      </c>
      <c r="R33094"/>
    </row>
    <row r="33095" spans="12:18" x14ac:dyDescent="0.25">
      <c r="L33095" t="s">
        <v>3931</v>
      </c>
      <c r="M33095" t="s">
        <v>31630</v>
      </c>
      <c r="N33095" t="s">
        <v>70346</v>
      </c>
      <c r="O33095" s="76" t="s">
        <v>4356</v>
      </c>
      <c r="P33095" s="82">
        <v>1312</v>
      </c>
      <c r="Q33095" s="82" t="s">
        <v>98324</v>
      </c>
      <c r="R33095"/>
    </row>
    <row r="33096" spans="12:18" x14ac:dyDescent="0.25">
      <c r="L33096" t="s">
        <v>3931</v>
      </c>
      <c r="M33096" t="s">
        <v>29542</v>
      </c>
      <c r="N33096" t="s">
        <v>70347</v>
      </c>
      <c r="O33096" s="76" t="s">
        <v>4356</v>
      </c>
      <c r="P33096" s="82">
        <v>754</v>
      </c>
      <c r="Q33096" s="82" t="s">
        <v>98326</v>
      </c>
      <c r="R33096"/>
    </row>
    <row r="33097" spans="12:18" x14ac:dyDescent="0.25">
      <c r="L33097" t="s">
        <v>3931</v>
      </c>
      <c r="M33097" t="s">
        <v>29019</v>
      </c>
      <c r="N33097" t="s">
        <v>70348</v>
      </c>
      <c r="O33097" s="76" t="s">
        <v>4356</v>
      </c>
      <c r="P33097" s="82">
        <v>881</v>
      </c>
      <c r="Q33097" s="82" t="s">
        <v>98325</v>
      </c>
      <c r="R33097"/>
    </row>
    <row r="33098" spans="12:18" x14ac:dyDescent="0.25">
      <c r="L33098" t="s">
        <v>3931</v>
      </c>
      <c r="M33098" t="s">
        <v>29023</v>
      </c>
      <c r="N33098" t="s">
        <v>70349</v>
      </c>
      <c r="O33098" s="76" t="s">
        <v>4356</v>
      </c>
      <c r="P33098" s="82">
        <v>392</v>
      </c>
      <c r="Q33098" s="82" t="s">
        <v>98328</v>
      </c>
      <c r="R33098"/>
    </row>
    <row r="33099" spans="12:18" x14ac:dyDescent="0.25">
      <c r="L33099" t="s">
        <v>3931</v>
      </c>
      <c r="M33099" t="s">
        <v>7497</v>
      </c>
      <c r="N33099" t="s">
        <v>70350</v>
      </c>
      <c r="O33099" s="76" t="s">
        <v>4366</v>
      </c>
      <c r="P33099" s="82">
        <v>396</v>
      </c>
      <c r="Q33099" s="82" t="s">
        <v>98329</v>
      </c>
      <c r="R33099"/>
    </row>
    <row r="33100" spans="12:18" x14ac:dyDescent="0.25">
      <c r="L33100" t="s">
        <v>3931</v>
      </c>
      <c r="M33100" t="s">
        <v>15220</v>
      </c>
      <c r="N33100" t="s">
        <v>70351</v>
      </c>
      <c r="O33100" s="76" t="s">
        <v>4366</v>
      </c>
      <c r="P33100" s="82">
        <v>1258</v>
      </c>
      <c r="Q33100" s="82" t="s">
        <v>98330</v>
      </c>
      <c r="R33100"/>
    </row>
    <row r="33101" spans="12:18" x14ac:dyDescent="0.25">
      <c r="L33101" t="s">
        <v>3931</v>
      </c>
      <c r="M33101" t="s">
        <v>17469</v>
      </c>
      <c r="N33101" t="s">
        <v>70352</v>
      </c>
      <c r="O33101" s="76" t="s">
        <v>4356</v>
      </c>
      <c r="P33101" s="82">
        <v>846</v>
      </c>
      <c r="Q33101" s="82" t="s">
        <v>98332</v>
      </c>
      <c r="R33101"/>
    </row>
    <row r="33102" spans="12:18" x14ac:dyDescent="0.25">
      <c r="L33102" t="s">
        <v>3931</v>
      </c>
      <c r="M33102" t="s">
        <v>32156</v>
      </c>
      <c r="N33102" t="s">
        <v>70353</v>
      </c>
      <c r="O33102" s="76" t="s">
        <v>4356</v>
      </c>
      <c r="P33102" s="82">
        <v>532</v>
      </c>
      <c r="Q33102" s="82" t="s">
        <v>98333</v>
      </c>
      <c r="R33102"/>
    </row>
    <row r="33103" spans="12:18" x14ac:dyDescent="0.25">
      <c r="L33103" t="s">
        <v>3931</v>
      </c>
      <c r="M33103" t="s">
        <v>31632</v>
      </c>
      <c r="N33103" t="s">
        <v>70354</v>
      </c>
      <c r="O33103" s="76" t="s">
        <v>4356</v>
      </c>
      <c r="P33103" s="82">
        <v>546</v>
      </c>
      <c r="Q33103" s="82" t="s">
        <v>98334</v>
      </c>
      <c r="R33103"/>
    </row>
    <row r="33104" spans="12:18" x14ac:dyDescent="0.25">
      <c r="L33104" t="s">
        <v>3931</v>
      </c>
      <c r="M33104" t="s">
        <v>7595</v>
      </c>
      <c r="N33104" t="s">
        <v>70355</v>
      </c>
      <c r="O33104" s="76" t="s">
        <v>4366</v>
      </c>
      <c r="P33104" s="82">
        <v>169</v>
      </c>
      <c r="Q33104" s="82" t="s">
        <v>98327</v>
      </c>
      <c r="R33104"/>
    </row>
    <row r="33105" spans="12:18" x14ac:dyDescent="0.25">
      <c r="L33105" t="s">
        <v>3931</v>
      </c>
      <c r="M33105" t="s">
        <v>26009</v>
      </c>
      <c r="N33105" t="s">
        <v>70356</v>
      </c>
      <c r="O33105" s="76" t="s">
        <v>4366</v>
      </c>
      <c r="P33105" s="82">
        <v>133</v>
      </c>
      <c r="Q33105" s="82" t="s">
        <v>98350</v>
      </c>
      <c r="R33105"/>
    </row>
    <row r="33106" spans="12:18" x14ac:dyDescent="0.25">
      <c r="L33106" t="s">
        <v>3931</v>
      </c>
      <c r="M33106" t="s">
        <v>26390</v>
      </c>
      <c r="N33106" t="s">
        <v>70357</v>
      </c>
      <c r="O33106" s="76" t="s">
        <v>4356</v>
      </c>
      <c r="P33106" s="82">
        <v>1116</v>
      </c>
      <c r="Q33106" s="82" t="s">
        <v>98351</v>
      </c>
      <c r="R33106"/>
    </row>
    <row r="33107" spans="12:18" x14ac:dyDescent="0.25">
      <c r="L33107" t="s">
        <v>3931</v>
      </c>
      <c r="M33107" t="s">
        <v>21708</v>
      </c>
      <c r="N33107" t="s">
        <v>70358</v>
      </c>
      <c r="O33107" s="76" t="s">
        <v>4366</v>
      </c>
      <c r="P33107" s="82">
        <v>184</v>
      </c>
      <c r="Q33107" s="82" t="s">
        <v>98352</v>
      </c>
      <c r="R33107"/>
    </row>
    <row r="33108" spans="12:18" x14ac:dyDescent="0.25">
      <c r="L33108" t="s">
        <v>3931</v>
      </c>
      <c r="M33108" t="s">
        <v>32160</v>
      </c>
      <c r="N33108" t="s">
        <v>70359</v>
      </c>
      <c r="O33108" s="76" t="s">
        <v>4366</v>
      </c>
      <c r="P33108" s="82">
        <v>156</v>
      </c>
      <c r="Q33108" s="82" t="s">
        <v>98353</v>
      </c>
      <c r="R33108"/>
    </row>
    <row r="33109" spans="12:18" x14ac:dyDescent="0.25">
      <c r="L33109" t="s">
        <v>3931</v>
      </c>
      <c r="M33109" t="s">
        <v>29037</v>
      </c>
      <c r="N33109" t="s">
        <v>70360</v>
      </c>
      <c r="O33109" s="76" t="s">
        <v>4356</v>
      </c>
      <c r="P33109" s="82">
        <v>814</v>
      </c>
      <c r="Q33109" s="82" t="s">
        <v>98354</v>
      </c>
      <c r="R33109"/>
    </row>
    <row r="33110" spans="12:18" x14ac:dyDescent="0.25">
      <c r="L33110" t="s">
        <v>3931</v>
      </c>
      <c r="M33110" t="s">
        <v>32162</v>
      </c>
      <c r="N33110" t="s">
        <v>70361</v>
      </c>
      <c r="O33110" s="76" t="s">
        <v>4356</v>
      </c>
      <c r="P33110" s="82">
        <v>2878</v>
      </c>
      <c r="Q33110" s="82" t="s">
        <v>98355</v>
      </c>
      <c r="R33110"/>
    </row>
    <row r="33111" spans="12:18" x14ac:dyDescent="0.25">
      <c r="L33111" t="s">
        <v>3931</v>
      </c>
      <c r="M33111" t="s">
        <v>26011</v>
      </c>
      <c r="N33111" t="s">
        <v>70362</v>
      </c>
      <c r="O33111" s="76" t="s">
        <v>4356</v>
      </c>
      <c r="P33111" s="82">
        <v>607</v>
      </c>
      <c r="Q33111" s="82" t="s">
        <v>98358</v>
      </c>
      <c r="R33111"/>
    </row>
    <row r="33112" spans="12:18" x14ac:dyDescent="0.25">
      <c r="L33112" t="s">
        <v>3931</v>
      </c>
      <c r="M33112" t="s">
        <v>26391</v>
      </c>
      <c r="N33112" t="s">
        <v>70363</v>
      </c>
      <c r="O33112" s="76" t="s">
        <v>4356</v>
      </c>
      <c r="P33112" s="82">
        <v>1260</v>
      </c>
      <c r="Q33112" s="82" t="s">
        <v>98359</v>
      </c>
      <c r="R33112"/>
    </row>
    <row r="33113" spans="12:18" x14ac:dyDescent="0.25">
      <c r="L33113" t="s">
        <v>3931</v>
      </c>
      <c r="M33113" t="s">
        <v>26387</v>
      </c>
      <c r="N33113" t="s">
        <v>70364</v>
      </c>
      <c r="O33113" s="76" t="s">
        <v>4356</v>
      </c>
      <c r="P33113" s="82">
        <v>2747</v>
      </c>
      <c r="Q33113" s="82" t="s">
        <v>98322</v>
      </c>
      <c r="R33113"/>
    </row>
    <row r="33114" spans="12:18" x14ac:dyDescent="0.25">
      <c r="L33114" t="s">
        <v>3931</v>
      </c>
      <c r="M33114" t="s">
        <v>26365</v>
      </c>
      <c r="N33114" t="s">
        <v>70365</v>
      </c>
      <c r="O33114" s="76" t="s">
        <v>4356</v>
      </c>
      <c r="P33114" s="82">
        <v>4474</v>
      </c>
      <c r="Q33114" s="82" t="s">
        <v>98190</v>
      </c>
      <c r="R33114"/>
    </row>
    <row r="33115" spans="12:18" x14ac:dyDescent="0.25">
      <c r="L33115" t="s">
        <v>3931</v>
      </c>
      <c r="M33115" t="s">
        <v>29043</v>
      </c>
      <c r="N33115" t="s">
        <v>70366</v>
      </c>
      <c r="O33115" s="76" t="s">
        <v>4356</v>
      </c>
      <c r="P33115" s="82">
        <v>546</v>
      </c>
      <c r="Q33115" s="82" t="s">
        <v>98360</v>
      </c>
      <c r="R33115"/>
    </row>
    <row r="33116" spans="12:18" x14ac:dyDescent="0.25">
      <c r="L33116" t="s">
        <v>3931</v>
      </c>
      <c r="M33116" t="s">
        <v>32166</v>
      </c>
      <c r="N33116" t="s">
        <v>70367</v>
      </c>
      <c r="O33116" s="76" t="s">
        <v>4366</v>
      </c>
      <c r="P33116" s="82">
        <v>363</v>
      </c>
      <c r="Q33116" s="82" t="s">
        <v>98361</v>
      </c>
      <c r="R33116"/>
    </row>
    <row r="33117" spans="12:18" x14ac:dyDescent="0.25">
      <c r="L33117" t="s">
        <v>3931</v>
      </c>
      <c r="M33117" t="s">
        <v>6814</v>
      </c>
      <c r="N33117" t="s">
        <v>70368</v>
      </c>
      <c r="O33117" s="76" t="s">
        <v>4366</v>
      </c>
      <c r="P33117" s="82">
        <v>704</v>
      </c>
      <c r="Q33117" s="82" t="s">
        <v>98363</v>
      </c>
      <c r="R33117"/>
    </row>
    <row r="33118" spans="12:18" x14ac:dyDescent="0.25">
      <c r="L33118" t="s">
        <v>3931</v>
      </c>
      <c r="M33118" t="s">
        <v>6906</v>
      </c>
      <c r="N33118" t="s">
        <v>70369</v>
      </c>
      <c r="O33118" s="76" t="s">
        <v>4356</v>
      </c>
      <c r="P33118" s="82">
        <v>1004</v>
      </c>
      <c r="Q33118" s="82" t="s">
        <v>98364</v>
      </c>
      <c r="R33118"/>
    </row>
    <row r="33119" spans="12:18" x14ac:dyDescent="0.25">
      <c r="L33119" t="s">
        <v>3931</v>
      </c>
      <c r="M33119" t="s">
        <v>29563</v>
      </c>
      <c r="N33119" t="s">
        <v>70370</v>
      </c>
      <c r="O33119" s="76" t="s">
        <v>4366</v>
      </c>
      <c r="P33119" s="82">
        <v>391</v>
      </c>
      <c r="Q33119" s="82" t="s">
        <v>98365</v>
      </c>
      <c r="R33119"/>
    </row>
    <row r="33120" spans="12:18" x14ac:dyDescent="0.25">
      <c r="L33120" t="s">
        <v>3931</v>
      </c>
      <c r="M33120" t="s">
        <v>31643</v>
      </c>
      <c r="N33120" t="s">
        <v>70371</v>
      </c>
      <c r="O33120" s="76" t="s">
        <v>4366</v>
      </c>
      <c r="P33120" s="82">
        <v>357</v>
      </c>
      <c r="Q33120" s="82" t="s">
        <v>98366</v>
      </c>
      <c r="R33120"/>
    </row>
    <row r="33121" spans="12:18" x14ac:dyDescent="0.25">
      <c r="L33121" t="s">
        <v>3931</v>
      </c>
      <c r="M33121" t="s">
        <v>29566</v>
      </c>
      <c r="N33121" t="s">
        <v>70372</v>
      </c>
      <c r="O33121" s="76" t="s">
        <v>4356</v>
      </c>
      <c r="P33121" s="82">
        <v>615</v>
      </c>
      <c r="Q33121" s="82" t="s">
        <v>98367</v>
      </c>
      <c r="R33121"/>
    </row>
    <row r="33122" spans="12:18" x14ac:dyDescent="0.25">
      <c r="L33122" t="s">
        <v>3931</v>
      </c>
      <c r="M33122" t="s">
        <v>31645</v>
      </c>
      <c r="N33122" t="s">
        <v>70373</v>
      </c>
      <c r="O33122" s="76" t="s">
        <v>4366</v>
      </c>
      <c r="P33122" s="82">
        <v>103</v>
      </c>
      <c r="Q33122" s="82" t="s">
        <v>98370</v>
      </c>
      <c r="R33122"/>
    </row>
    <row r="33123" spans="12:18" x14ac:dyDescent="0.25">
      <c r="L33123" t="s">
        <v>3931</v>
      </c>
      <c r="M33123" t="s">
        <v>19654</v>
      </c>
      <c r="N33123" t="s">
        <v>70374</v>
      </c>
      <c r="O33123" s="76" t="s">
        <v>4356</v>
      </c>
      <c r="P33123" s="82">
        <v>893</v>
      </c>
      <c r="Q33123" s="82" t="s">
        <v>98371</v>
      </c>
      <c r="R33123"/>
    </row>
    <row r="33124" spans="12:18" x14ac:dyDescent="0.25">
      <c r="L33124" t="s">
        <v>3931</v>
      </c>
      <c r="M33124" t="s">
        <v>29573</v>
      </c>
      <c r="N33124" t="s">
        <v>70375</v>
      </c>
      <c r="O33124" s="76" t="s">
        <v>4356</v>
      </c>
      <c r="P33124" s="82">
        <v>4345</v>
      </c>
      <c r="Q33124" s="82" t="s">
        <v>98372</v>
      </c>
      <c r="R33124"/>
    </row>
    <row r="33125" spans="12:18" x14ac:dyDescent="0.25">
      <c r="L33125" t="s">
        <v>3931</v>
      </c>
      <c r="M33125" t="s">
        <v>28385</v>
      </c>
      <c r="N33125" t="s">
        <v>70376</v>
      </c>
      <c r="O33125" s="76" t="s">
        <v>4356</v>
      </c>
      <c r="P33125" s="82">
        <v>3701</v>
      </c>
      <c r="Q33125" s="82" t="s">
        <v>98373</v>
      </c>
      <c r="R33125"/>
    </row>
    <row r="33126" spans="12:18" x14ac:dyDescent="0.25">
      <c r="L33126" t="s">
        <v>3931</v>
      </c>
      <c r="M33126" t="s">
        <v>31647</v>
      </c>
      <c r="N33126" t="s">
        <v>70377</v>
      </c>
      <c r="O33126" s="76" t="s">
        <v>4366</v>
      </c>
      <c r="P33126" s="82">
        <v>378</v>
      </c>
      <c r="Q33126" s="82" t="s">
        <v>98374</v>
      </c>
      <c r="R33126"/>
    </row>
    <row r="33127" spans="12:18" x14ac:dyDescent="0.25">
      <c r="L33127" t="s">
        <v>3931</v>
      </c>
      <c r="M33127" t="s">
        <v>32168</v>
      </c>
      <c r="N33127" t="s">
        <v>70378</v>
      </c>
      <c r="O33127" s="76" t="s">
        <v>4356</v>
      </c>
      <c r="P33127" s="82">
        <v>467</v>
      </c>
      <c r="Q33127" s="82" t="s">
        <v>98375</v>
      </c>
      <c r="R33127"/>
    </row>
    <row r="33128" spans="12:18" x14ac:dyDescent="0.25">
      <c r="L33128" t="s">
        <v>3931</v>
      </c>
      <c r="M33128" t="s">
        <v>29050</v>
      </c>
      <c r="N33128" t="s">
        <v>70379</v>
      </c>
      <c r="O33128" s="76" t="s">
        <v>4374</v>
      </c>
      <c r="P33128" s="82">
        <v>5896</v>
      </c>
      <c r="Q33128" s="82" t="s">
        <v>72645</v>
      </c>
      <c r="R33128"/>
    </row>
    <row r="33129" spans="12:18" x14ac:dyDescent="0.25">
      <c r="L33129" t="s">
        <v>3931</v>
      </c>
      <c r="M33129" t="s">
        <v>31650</v>
      </c>
      <c r="N33129" t="s">
        <v>70380</v>
      </c>
      <c r="O33129" s="76" t="s">
        <v>4356</v>
      </c>
      <c r="P33129" s="82">
        <v>2198</v>
      </c>
      <c r="Q33129" s="82" t="s">
        <v>98376</v>
      </c>
      <c r="R33129"/>
    </row>
    <row r="33130" spans="12:18" x14ac:dyDescent="0.25">
      <c r="L33130" t="s">
        <v>3931</v>
      </c>
      <c r="M33130" t="s">
        <v>29052</v>
      </c>
      <c r="N33130" t="s">
        <v>70381</v>
      </c>
      <c r="O33130" s="76" t="s">
        <v>4356</v>
      </c>
      <c r="P33130" s="82">
        <v>600</v>
      </c>
      <c r="Q33130" s="82" t="s">
        <v>98377</v>
      </c>
      <c r="R33130"/>
    </row>
    <row r="33131" spans="12:18" x14ac:dyDescent="0.25">
      <c r="L33131" t="s">
        <v>3931</v>
      </c>
      <c r="M33131" t="s">
        <v>26394</v>
      </c>
      <c r="N33131" t="s">
        <v>70382</v>
      </c>
      <c r="O33131" s="76" t="s">
        <v>4356</v>
      </c>
      <c r="P33131" s="82">
        <v>529</v>
      </c>
      <c r="Q33131" s="82" t="s">
        <v>98378</v>
      </c>
      <c r="R33131"/>
    </row>
    <row r="33132" spans="12:18" x14ac:dyDescent="0.25">
      <c r="L33132" t="s">
        <v>3986</v>
      </c>
      <c r="M33132" t="s">
        <v>29576</v>
      </c>
      <c r="N33132" t="s">
        <v>70383</v>
      </c>
      <c r="O33132" s="76" t="s">
        <v>4356</v>
      </c>
      <c r="P33132" s="82">
        <v>5836</v>
      </c>
      <c r="Q33132" s="82" t="s">
        <v>98379</v>
      </c>
      <c r="R33132"/>
    </row>
    <row r="33133" spans="12:18" x14ac:dyDescent="0.25">
      <c r="L33133" t="s">
        <v>3986</v>
      </c>
      <c r="M33133" t="s">
        <v>31652</v>
      </c>
      <c r="N33133" t="s">
        <v>70384</v>
      </c>
      <c r="O33133" s="76" t="s">
        <v>4356</v>
      </c>
      <c r="P33133" s="82">
        <v>5667</v>
      </c>
      <c r="Q33133" s="82" t="s">
        <v>98380</v>
      </c>
      <c r="R33133"/>
    </row>
    <row r="33134" spans="12:18" x14ac:dyDescent="0.25">
      <c r="L33134" t="s">
        <v>3986</v>
      </c>
      <c r="M33134" t="s">
        <v>29054</v>
      </c>
      <c r="N33134" t="s">
        <v>70385</v>
      </c>
      <c r="O33134" s="76" t="s">
        <v>4366</v>
      </c>
      <c r="P33134" s="82">
        <v>951</v>
      </c>
      <c r="Q33134" s="82" t="s">
        <v>98381</v>
      </c>
      <c r="R33134"/>
    </row>
    <row r="33135" spans="12:18" x14ac:dyDescent="0.25">
      <c r="L33135" t="s">
        <v>3986</v>
      </c>
      <c r="M33135" t="s">
        <v>32170</v>
      </c>
      <c r="N33135" t="s">
        <v>70386</v>
      </c>
      <c r="O33135" s="76" t="s">
        <v>4366</v>
      </c>
      <c r="P33135" s="82">
        <v>108</v>
      </c>
      <c r="Q33135" s="82" t="s">
        <v>98382</v>
      </c>
      <c r="R33135"/>
    </row>
    <row r="33136" spans="12:18" x14ac:dyDescent="0.25">
      <c r="L33136" t="s">
        <v>3986</v>
      </c>
      <c r="M33136" t="s">
        <v>29057</v>
      </c>
      <c r="N33136" t="s">
        <v>70387</v>
      </c>
      <c r="O33136" s="76" t="s">
        <v>4356</v>
      </c>
      <c r="P33136" s="82">
        <v>1004</v>
      </c>
      <c r="Q33136" s="82" t="s">
        <v>98383</v>
      </c>
      <c r="R33136"/>
    </row>
    <row r="33137" spans="12:18" x14ac:dyDescent="0.25">
      <c r="L33137" t="s">
        <v>3986</v>
      </c>
      <c r="M33137" t="s">
        <v>31654</v>
      </c>
      <c r="N33137" t="s">
        <v>70388</v>
      </c>
      <c r="O33137" s="76" t="s">
        <v>4366</v>
      </c>
      <c r="P33137" s="82">
        <v>257</v>
      </c>
      <c r="Q33137" s="82" t="s">
        <v>98384</v>
      </c>
      <c r="R33137"/>
    </row>
    <row r="33138" spans="12:18" x14ac:dyDescent="0.25">
      <c r="L33138" t="s">
        <v>3986</v>
      </c>
      <c r="M33138" t="s">
        <v>29580</v>
      </c>
      <c r="N33138" t="s">
        <v>70389</v>
      </c>
      <c r="O33138" s="76" t="s">
        <v>4366</v>
      </c>
      <c r="P33138" s="82">
        <v>197</v>
      </c>
      <c r="Q33138" s="82" t="s">
        <v>98385</v>
      </c>
      <c r="R33138"/>
    </row>
    <row r="33139" spans="12:18" x14ac:dyDescent="0.25">
      <c r="L33139" t="s">
        <v>3986</v>
      </c>
      <c r="M33139" t="s">
        <v>32171</v>
      </c>
      <c r="N33139" t="s">
        <v>70390</v>
      </c>
      <c r="O33139" s="76" t="s">
        <v>4366</v>
      </c>
      <c r="P33139" s="82">
        <v>143</v>
      </c>
      <c r="Q33139" s="82" t="s">
        <v>98387</v>
      </c>
      <c r="R33139"/>
    </row>
    <row r="33140" spans="12:18" x14ac:dyDescent="0.25">
      <c r="L33140" t="s">
        <v>3986</v>
      </c>
      <c r="M33140" t="s">
        <v>31658</v>
      </c>
      <c r="N33140" t="s">
        <v>70391</v>
      </c>
      <c r="O33140" s="76" t="s">
        <v>4356</v>
      </c>
      <c r="P33140" s="82">
        <v>3808</v>
      </c>
      <c r="Q33140" s="82" t="s">
        <v>98388</v>
      </c>
      <c r="R33140"/>
    </row>
    <row r="33141" spans="12:18" x14ac:dyDescent="0.25">
      <c r="L33141" t="s">
        <v>3986</v>
      </c>
      <c r="M33141" t="s">
        <v>7517</v>
      </c>
      <c r="N33141" t="s">
        <v>70392</v>
      </c>
      <c r="O33141" s="76" t="s">
        <v>4366</v>
      </c>
      <c r="P33141" s="82">
        <v>426</v>
      </c>
      <c r="Q33141" s="82" t="s">
        <v>98389</v>
      </c>
      <c r="R33141"/>
    </row>
    <row r="33142" spans="12:18" x14ac:dyDescent="0.25">
      <c r="L33142" t="s">
        <v>3986</v>
      </c>
      <c r="M33142" t="s">
        <v>29584</v>
      </c>
      <c r="N33142" t="s">
        <v>70393</v>
      </c>
      <c r="O33142" s="76" t="s">
        <v>4366</v>
      </c>
      <c r="P33142" s="82">
        <v>631</v>
      </c>
      <c r="Q33142" s="82" t="s">
        <v>98390</v>
      </c>
      <c r="R33142"/>
    </row>
    <row r="33143" spans="12:18" x14ac:dyDescent="0.25">
      <c r="L33143" t="s">
        <v>3986</v>
      </c>
      <c r="M33143" t="s">
        <v>26395</v>
      </c>
      <c r="N33143" t="s">
        <v>70394</v>
      </c>
      <c r="O33143" s="76" t="s">
        <v>4356</v>
      </c>
      <c r="P33143" s="82">
        <v>2836</v>
      </c>
      <c r="Q33143" s="82" t="s">
        <v>98391</v>
      </c>
      <c r="R33143"/>
    </row>
    <row r="33144" spans="12:18" x14ac:dyDescent="0.25">
      <c r="L33144" t="s">
        <v>3986</v>
      </c>
      <c r="M33144" t="s">
        <v>31660</v>
      </c>
      <c r="N33144" t="s">
        <v>70395</v>
      </c>
      <c r="O33144" s="76" t="s">
        <v>4356</v>
      </c>
      <c r="P33144" s="82">
        <v>693</v>
      </c>
      <c r="Q33144" s="82" t="s">
        <v>98392</v>
      </c>
      <c r="R33144"/>
    </row>
    <row r="33145" spans="12:18" x14ac:dyDescent="0.25">
      <c r="L33145" t="s">
        <v>3986</v>
      </c>
      <c r="M33145" t="s">
        <v>26396</v>
      </c>
      <c r="N33145" t="s">
        <v>70396</v>
      </c>
      <c r="O33145" s="76" t="s">
        <v>4366</v>
      </c>
      <c r="P33145" s="82">
        <v>495</v>
      </c>
      <c r="Q33145" s="82" t="s">
        <v>98394</v>
      </c>
      <c r="R33145"/>
    </row>
    <row r="33146" spans="12:18" x14ac:dyDescent="0.25">
      <c r="L33146" t="s">
        <v>3986</v>
      </c>
      <c r="M33146" t="s">
        <v>32173</v>
      </c>
      <c r="N33146" t="s">
        <v>70397</v>
      </c>
      <c r="O33146" s="76" t="s">
        <v>4366</v>
      </c>
      <c r="P33146" s="82">
        <v>693</v>
      </c>
      <c r="Q33146" s="82" t="s">
        <v>98395</v>
      </c>
      <c r="R33146"/>
    </row>
    <row r="33147" spans="12:18" x14ac:dyDescent="0.25">
      <c r="L33147" t="s">
        <v>3986</v>
      </c>
      <c r="M33147" t="s">
        <v>29062</v>
      </c>
      <c r="N33147" t="s">
        <v>70398</v>
      </c>
      <c r="O33147" s="76" t="s">
        <v>4356</v>
      </c>
      <c r="P33147" s="82">
        <v>2928</v>
      </c>
      <c r="Q33147" s="82" t="s">
        <v>98396</v>
      </c>
      <c r="R33147"/>
    </row>
    <row r="33148" spans="12:18" x14ac:dyDescent="0.25">
      <c r="L33148" t="s">
        <v>3986</v>
      </c>
      <c r="M33148" t="s">
        <v>29065</v>
      </c>
      <c r="N33148" t="s">
        <v>70399</v>
      </c>
      <c r="O33148" s="76" t="s">
        <v>4356</v>
      </c>
      <c r="P33148" s="82">
        <v>1701</v>
      </c>
      <c r="Q33148" s="82" t="s">
        <v>98397</v>
      </c>
      <c r="R33148"/>
    </row>
    <row r="33149" spans="12:18" x14ac:dyDescent="0.25">
      <c r="L33149" t="s">
        <v>3986</v>
      </c>
      <c r="M33149" t="s">
        <v>31661</v>
      </c>
      <c r="N33149" t="s">
        <v>70400</v>
      </c>
      <c r="O33149" s="76" t="s">
        <v>4356</v>
      </c>
      <c r="P33149" s="82">
        <v>2579</v>
      </c>
      <c r="Q33149" s="82" t="s">
        <v>98398</v>
      </c>
      <c r="R33149"/>
    </row>
    <row r="33150" spans="12:18" x14ac:dyDescent="0.25">
      <c r="L33150" t="s">
        <v>3986</v>
      </c>
      <c r="M33150" t="s">
        <v>32175</v>
      </c>
      <c r="N33150" t="s">
        <v>70401</v>
      </c>
      <c r="O33150" s="76" t="s">
        <v>4366</v>
      </c>
      <c r="P33150" s="82">
        <v>129</v>
      </c>
      <c r="Q33150" s="82" t="s">
        <v>98399</v>
      </c>
      <c r="R33150"/>
    </row>
    <row r="33151" spans="12:18" x14ac:dyDescent="0.25">
      <c r="L33151" t="s">
        <v>3986</v>
      </c>
      <c r="M33151" t="s">
        <v>32178</v>
      </c>
      <c r="N33151" t="s">
        <v>70402</v>
      </c>
      <c r="O33151" s="76" t="s">
        <v>4356</v>
      </c>
      <c r="P33151" s="82">
        <v>833</v>
      </c>
      <c r="Q33151" s="82" t="s">
        <v>98401</v>
      </c>
      <c r="R33151"/>
    </row>
    <row r="33152" spans="12:18" x14ac:dyDescent="0.25">
      <c r="L33152" t="s">
        <v>3986</v>
      </c>
      <c r="M33152" t="s">
        <v>32179</v>
      </c>
      <c r="N33152" t="s">
        <v>70403</v>
      </c>
      <c r="O33152" s="76" t="s">
        <v>4356</v>
      </c>
      <c r="P33152" s="82">
        <v>841</v>
      </c>
      <c r="Q33152" s="82" t="s">
        <v>98402</v>
      </c>
      <c r="R33152"/>
    </row>
    <row r="33153" spans="12:18" x14ac:dyDescent="0.25">
      <c r="L33153" t="s">
        <v>3986</v>
      </c>
      <c r="M33153" t="s">
        <v>26397</v>
      </c>
      <c r="N33153" t="s">
        <v>70404</v>
      </c>
      <c r="O33153" s="76" t="s">
        <v>4356</v>
      </c>
      <c r="P33153" s="82">
        <v>1308</v>
      </c>
      <c r="Q33153" s="82" t="s">
        <v>98403</v>
      </c>
      <c r="R33153"/>
    </row>
    <row r="33154" spans="12:18" x14ac:dyDescent="0.25">
      <c r="L33154" t="s">
        <v>3986</v>
      </c>
      <c r="M33154" t="s">
        <v>29592</v>
      </c>
      <c r="N33154" t="s">
        <v>70405</v>
      </c>
      <c r="O33154" s="76" t="s">
        <v>4356</v>
      </c>
      <c r="P33154" s="82">
        <v>1235</v>
      </c>
      <c r="Q33154" s="82" t="s">
        <v>98406</v>
      </c>
      <c r="R33154"/>
    </row>
    <row r="33155" spans="12:18" x14ac:dyDescent="0.25">
      <c r="L33155" t="s">
        <v>3986</v>
      </c>
      <c r="M33155" t="s">
        <v>29600</v>
      </c>
      <c r="N33155" t="s">
        <v>70406</v>
      </c>
      <c r="O33155" s="76" t="s">
        <v>4356</v>
      </c>
      <c r="P33155" s="82">
        <v>1621</v>
      </c>
      <c r="Q33155" s="82" t="s">
        <v>98408</v>
      </c>
      <c r="R33155"/>
    </row>
    <row r="33156" spans="12:18" x14ac:dyDescent="0.25">
      <c r="L33156" t="s">
        <v>3986</v>
      </c>
      <c r="M33156" t="s">
        <v>26399</v>
      </c>
      <c r="N33156" t="s">
        <v>70407</v>
      </c>
      <c r="O33156" s="76" t="s">
        <v>4356</v>
      </c>
      <c r="P33156" s="82">
        <v>789</v>
      </c>
      <c r="Q33156" s="82" t="s">
        <v>98409</v>
      </c>
      <c r="R33156"/>
    </row>
    <row r="33157" spans="12:18" x14ac:dyDescent="0.25">
      <c r="L33157" t="s">
        <v>3986</v>
      </c>
      <c r="M33157" t="s">
        <v>29071</v>
      </c>
      <c r="N33157" t="s">
        <v>70408</v>
      </c>
      <c r="O33157" s="76" t="s">
        <v>4356</v>
      </c>
      <c r="P33157" s="82">
        <v>577</v>
      </c>
      <c r="Q33157" s="82" t="s">
        <v>98410</v>
      </c>
      <c r="R33157"/>
    </row>
    <row r="33158" spans="12:18" x14ac:dyDescent="0.25">
      <c r="L33158" t="s">
        <v>3986</v>
      </c>
      <c r="M33158" t="s">
        <v>32181</v>
      </c>
      <c r="N33158" t="s">
        <v>70409</v>
      </c>
      <c r="O33158" s="76" t="s">
        <v>4366</v>
      </c>
      <c r="P33158" s="82">
        <v>550</v>
      </c>
      <c r="Q33158" s="82" t="s">
        <v>98411</v>
      </c>
      <c r="R33158"/>
    </row>
    <row r="33159" spans="12:18" x14ac:dyDescent="0.25">
      <c r="L33159" t="s">
        <v>3986</v>
      </c>
      <c r="M33159" t="s">
        <v>29074</v>
      </c>
      <c r="N33159" t="s">
        <v>70410</v>
      </c>
      <c r="O33159" s="76" t="s">
        <v>4356</v>
      </c>
      <c r="P33159" s="82">
        <v>671</v>
      </c>
      <c r="Q33159" s="82" t="s">
        <v>98412</v>
      </c>
      <c r="R33159"/>
    </row>
    <row r="33160" spans="12:18" x14ac:dyDescent="0.25">
      <c r="L33160" t="s">
        <v>3986</v>
      </c>
      <c r="M33160" t="s">
        <v>26400</v>
      </c>
      <c r="N33160" t="s">
        <v>70411</v>
      </c>
      <c r="O33160" s="76" t="s">
        <v>4356</v>
      </c>
      <c r="P33160" s="82">
        <v>2121</v>
      </c>
      <c r="Q33160" s="82" t="s">
        <v>98414</v>
      </c>
      <c r="R33160"/>
    </row>
    <row r="33161" spans="12:18" x14ac:dyDescent="0.25">
      <c r="L33161" t="s">
        <v>3986</v>
      </c>
      <c r="M33161" t="s">
        <v>32183</v>
      </c>
      <c r="N33161" t="s">
        <v>70412</v>
      </c>
      <c r="O33161" s="76" t="s">
        <v>4366</v>
      </c>
      <c r="P33161" s="82">
        <v>799</v>
      </c>
      <c r="Q33161" s="82" t="s">
        <v>98415</v>
      </c>
      <c r="R33161"/>
    </row>
    <row r="33162" spans="12:18" x14ac:dyDescent="0.25">
      <c r="L33162" t="s">
        <v>3986</v>
      </c>
      <c r="M33162" t="s">
        <v>31668</v>
      </c>
      <c r="N33162" t="s">
        <v>70413</v>
      </c>
      <c r="O33162" s="76" t="s">
        <v>4356</v>
      </c>
      <c r="P33162" s="82">
        <v>1524</v>
      </c>
      <c r="Q33162" s="82" t="s">
        <v>98416</v>
      </c>
      <c r="R33162"/>
    </row>
    <row r="33163" spans="12:18" x14ac:dyDescent="0.25">
      <c r="L33163" t="s">
        <v>3986</v>
      </c>
      <c r="M33163" t="s">
        <v>31669</v>
      </c>
      <c r="N33163" t="s">
        <v>70414</v>
      </c>
      <c r="O33163" s="76" t="s">
        <v>4356</v>
      </c>
      <c r="P33163" s="82">
        <v>2035</v>
      </c>
      <c r="Q33163" s="82" t="s">
        <v>98417</v>
      </c>
      <c r="R33163"/>
    </row>
    <row r="33164" spans="12:18" x14ac:dyDescent="0.25">
      <c r="L33164" t="s">
        <v>3986</v>
      </c>
      <c r="M33164" t="s">
        <v>29077</v>
      </c>
      <c r="N33164" t="s">
        <v>70415</v>
      </c>
      <c r="O33164" s="76" t="s">
        <v>4366</v>
      </c>
      <c r="P33164" s="82">
        <v>177</v>
      </c>
      <c r="Q33164" s="82" t="s">
        <v>98419</v>
      </c>
      <c r="R33164"/>
    </row>
    <row r="33165" spans="12:18" x14ac:dyDescent="0.25">
      <c r="L33165" t="s">
        <v>3986</v>
      </c>
      <c r="M33165" t="s">
        <v>29079</v>
      </c>
      <c r="N33165" t="s">
        <v>70416</v>
      </c>
      <c r="O33165" s="76" t="s">
        <v>4366</v>
      </c>
      <c r="P33165" s="82">
        <v>336</v>
      </c>
      <c r="Q33165" s="82" t="s">
        <v>98420</v>
      </c>
      <c r="R33165"/>
    </row>
    <row r="33166" spans="12:18" x14ac:dyDescent="0.25">
      <c r="L33166" t="s">
        <v>3986</v>
      </c>
      <c r="M33166" t="s">
        <v>32185</v>
      </c>
      <c r="N33166" t="s">
        <v>70417</v>
      </c>
      <c r="O33166" s="76" t="s">
        <v>4356</v>
      </c>
      <c r="P33166" s="82">
        <v>989</v>
      </c>
      <c r="Q33166" s="82" t="s">
        <v>98421</v>
      </c>
      <c r="R33166"/>
    </row>
    <row r="33167" spans="12:18" x14ac:dyDescent="0.25">
      <c r="L33167" t="s">
        <v>3986</v>
      </c>
      <c r="M33167" t="s">
        <v>26401</v>
      </c>
      <c r="N33167" t="s">
        <v>70418</v>
      </c>
      <c r="O33167" s="76" t="s">
        <v>4356</v>
      </c>
      <c r="P33167" s="82">
        <v>1185</v>
      </c>
      <c r="Q33167" s="82" t="s">
        <v>98422</v>
      </c>
      <c r="R33167"/>
    </row>
    <row r="33168" spans="12:18" x14ac:dyDescent="0.25">
      <c r="L33168" t="s">
        <v>3986</v>
      </c>
      <c r="M33168" t="s">
        <v>26402</v>
      </c>
      <c r="N33168" t="s">
        <v>70419</v>
      </c>
      <c r="O33168" s="76" t="s">
        <v>4356</v>
      </c>
      <c r="P33168" s="82">
        <v>1838</v>
      </c>
      <c r="Q33168" s="82" t="s">
        <v>98423</v>
      </c>
      <c r="R33168"/>
    </row>
    <row r="33169" spans="12:18" x14ac:dyDescent="0.25">
      <c r="L33169" t="s">
        <v>3986</v>
      </c>
      <c r="M33169" t="s">
        <v>32187</v>
      </c>
      <c r="N33169" t="s">
        <v>70420</v>
      </c>
      <c r="O33169" s="76" t="s">
        <v>4374</v>
      </c>
      <c r="P33169" s="82">
        <v>5150</v>
      </c>
      <c r="Q33169" s="82" t="s">
        <v>72645</v>
      </c>
      <c r="R33169"/>
    </row>
    <row r="33170" spans="12:18" x14ac:dyDescent="0.25">
      <c r="L33170" t="s">
        <v>3986</v>
      </c>
      <c r="M33170" t="s">
        <v>29082</v>
      </c>
      <c r="N33170" t="s">
        <v>70421</v>
      </c>
      <c r="O33170" s="76" t="s">
        <v>4356</v>
      </c>
      <c r="P33170" s="82">
        <v>1317</v>
      </c>
      <c r="Q33170" s="82" t="s">
        <v>98424</v>
      </c>
      <c r="R33170"/>
    </row>
    <row r="33171" spans="12:18" x14ac:dyDescent="0.25">
      <c r="L33171" t="s">
        <v>3986</v>
      </c>
      <c r="M33171" t="s">
        <v>29608</v>
      </c>
      <c r="N33171" t="s">
        <v>70422</v>
      </c>
      <c r="O33171" s="76" t="s">
        <v>4374</v>
      </c>
      <c r="P33171" s="82">
        <v>9268</v>
      </c>
      <c r="Q33171" s="82" t="s">
        <v>72645</v>
      </c>
      <c r="R33171"/>
    </row>
    <row r="33172" spans="12:18" x14ac:dyDescent="0.25">
      <c r="L33172" t="s">
        <v>3986</v>
      </c>
      <c r="M33172" t="s">
        <v>29612</v>
      </c>
      <c r="N33172" t="s">
        <v>70423</v>
      </c>
      <c r="O33172" s="76" t="s">
        <v>4366</v>
      </c>
      <c r="P33172" s="82">
        <v>246</v>
      </c>
      <c r="Q33172" s="82" t="s">
        <v>98427</v>
      </c>
      <c r="R33172"/>
    </row>
    <row r="33173" spans="12:18" x14ac:dyDescent="0.25">
      <c r="L33173" t="s">
        <v>3986</v>
      </c>
      <c r="M33173" t="s">
        <v>31673</v>
      </c>
      <c r="N33173" t="s">
        <v>70424</v>
      </c>
      <c r="O33173" s="76" t="s">
        <v>4356</v>
      </c>
      <c r="P33173" s="82">
        <v>1235</v>
      </c>
      <c r="Q33173" s="82" t="s">
        <v>98428</v>
      </c>
      <c r="R33173"/>
    </row>
    <row r="33174" spans="12:18" x14ac:dyDescent="0.25">
      <c r="L33174" t="s">
        <v>3986</v>
      </c>
      <c r="M33174" t="s">
        <v>31675</v>
      </c>
      <c r="N33174" t="s">
        <v>70425</v>
      </c>
      <c r="O33174" s="76" t="s">
        <v>4366</v>
      </c>
      <c r="P33174" s="82">
        <v>271</v>
      </c>
      <c r="Q33174" s="82" t="s">
        <v>98429</v>
      </c>
      <c r="R33174"/>
    </row>
    <row r="33175" spans="12:18" x14ac:dyDescent="0.25">
      <c r="L33175" t="s">
        <v>3986</v>
      </c>
      <c r="M33175" t="s">
        <v>29616</v>
      </c>
      <c r="N33175" t="s">
        <v>70426</v>
      </c>
      <c r="O33175" s="76" t="s">
        <v>4366</v>
      </c>
      <c r="P33175" s="82">
        <v>367</v>
      </c>
      <c r="Q33175" s="82" t="s">
        <v>98430</v>
      </c>
      <c r="R33175"/>
    </row>
    <row r="33176" spans="12:18" x14ac:dyDescent="0.25">
      <c r="L33176" t="s">
        <v>3986</v>
      </c>
      <c r="M33176" t="s">
        <v>26403</v>
      </c>
      <c r="N33176" t="s">
        <v>70427</v>
      </c>
      <c r="O33176" s="76" t="s">
        <v>4366</v>
      </c>
      <c r="P33176" s="82">
        <v>118</v>
      </c>
      <c r="Q33176" s="82" t="s">
        <v>98431</v>
      </c>
      <c r="R33176"/>
    </row>
    <row r="33177" spans="12:18" x14ac:dyDescent="0.25">
      <c r="L33177" t="s">
        <v>3986</v>
      </c>
      <c r="M33177" t="s">
        <v>32191</v>
      </c>
      <c r="N33177" t="s">
        <v>70428</v>
      </c>
      <c r="O33177" s="76" t="s">
        <v>4356</v>
      </c>
      <c r="P33177" s="82">
        <v>657</v>
      </c>
      <c r="Q33177" s="82" t="s">
        <v>98433</v>
      </c>
      <c r="R33177"/>
    </row>
    <row r="33178" spans="12:18" x14ac:dyDescent="0.25">
      <c r="L33178" t="s">
        <v>3986</v>
      </c>
      <c r="M33178" t="s">
        <v>29620</v>
      </c>
      <c r="N33178" t="s">
        <v>70429</v>
      </c>
      <c r="O33178" s="76" t="s">
        <v>4366</v>
      </c>
      <c r="P33178" s="82">
        <v>350</v>
      </c>
      <c r="Q33178" s="82" t="s">
        <v>98434</v>
      </c>
      <c r="R33178"/>
    </row>
    <row r="33179" spans="12:18" x14ac:dyDescent="0.25">
      <c r="L33179" t="s">
        <v>3986</v>
      </c>
      <c r="M33179" t="s">
        <v>31677</v>
      </c>
      <c r="N33179" t="s">
        <v>70430</v>
      </c>
      <c r="O33179" s="76" t="s">
        <v>4356</v>
      </c>
      <c r="P33179" s="82">
        <v>436</v>
      </c>
      <c r="Q33179" s="82" t="s">
        <v>98435</v>
      </c>
      <c r="R33179"/>
    </row>
    <row r="33180" spans="12:18" x14ac:dyDescent="0.25">
      <c r="L33180" t="s">
        <v>3986</v>
      </c>
      <c r="M33180" t="s">
        <v>29621</v>
      </c>
      <c r="N33180" t="s">
        <v>70431</v>
      </c>
      <c r="O33180" s="76" t="s">
        <v>4356</v>
      </c>
      <c r="P33180" s="82">
        <v>1321</v>
      </c>
      <c r="Q33180" s="82" t="s">
        <v>98436</v>
      </c>
      <c r="R33180"/>
    </row>
    <row r="33181" spans="12:18" x14ac:dyDescent="0.25">
      <c r="L33181" t="s">
        <v>3986</v>
      </c>
      <c r="M33181" t="s">
        <v>29623</v>
      </c>
      <c r="N33181" t="s">
        <v>70432</v>
      </c>
      <c r="O33181" s="76" t="s">
        <v>4356</v>
      </c>
      <c r="P33181" s="82">
        <v>2062</v>
      </c>
      <c r="Q33181" s="82" t="s">
        <v>98437</v>
      </c>
      <c r="R33181"/>
    </row>
    <row r="33182" spans="12:18" x14ac:dyDescent="0.25">
      <c r="L33182" t="s">
        <v>3986</v>
      </c>
      <c r="M33182" t="s">
        <v>32193</v>
      </c>
      <c r="N33182" t="s">
        <v>70433</v>
      </c>
      <c r="O33182" s="76" t="s">
        <v>4356</v>
      </c>
      <c r="P33182" s="82">
        <v>6123</v>
      </c>
      <c r="Q33182" s="82" t="s">
        <v>98438</v>
      </c>
      <c r="R33182"/>
    </row>
    <row r="33183" spans="12:18" x14ac:dyDescent="0.25">
      <c r="L33183" t="s">
        <v>3986</v>
      </c>
      <c r="M33183" t="s">
        <v>32195</v>
      </c>
      <c r="N33183" t="s">
        <v>70434</v>
      </c>
      <c r="O33183" s="76" t="s">
        <v>4356</v>
      </c>
      <c r="P33183" s="82">
        <v>1061</v>
      </c>
      <c r="Q33183" s="82" t="s">
        <v>98439</v>
      </c>
      <c r="R33183"/>
    </row>
    <row r="33184" spans="12:18" x14ac:dyDescent="0.25">
      <c r="L33184" t="s">
        <v>3986</v>
      </c>
      <c r="M33184" t="s">
        <v>26405</v>
      </c>
      <c r="N33184" t="s">
        <v>70435</v>
      </c>
      <c r="O33184" s="76" t="s">
        <v>4366</v>
      </c>
      <c r="P33184" s="82">
        <v>486</v>
      </c>
      <c r="Q33184" s="82" t="s">
        <v>98440</v>
      </c>
      <c r="R33184"/>
    </row>
    <row r="33185" spans="12:18" x14ac:dyDescent="0.25">
      <c r="L33185" t="s">
        <v>3986</v>
      </c>
      <c r="M33185" t="s">
        <v>29627</v>
      </c>
      <c r="N33185" t="s">
        <v>70436</v>
      </c>
      <c r="O33185" s="76" t="s">
        <v>4356</v>
      </c>
      <c r="P33185" s="82">
        <v>540</v>
      </c>
      <c r="Q33185" s="82" t="s">
        <v>98441</v>
      </c>
      <c r="R33185"/>
    </row>
    <row r="33186" spans="12:18" x14ac:dyDescent="0.25">
      <c r="L33186" t="s">
        <v>3986</v>
      </c>
      <c r="M33186" t="s">
        <v>32197</v>
      </c>
      <c r="N33186" t="s">
        <v>70437</v>
      </c>
      <c r="O33186" s="76" t="s">
        <v>4366</v>
      </c>
      <c r="P33186" s="82">
        <v>145</v>
      </c>
      <c r="Q33186" s="82" t="s">
        <v>98442</v>
      </c>
      <c r="R33186"/>
    </row>
    <row r="33187" spans="12:18" x14ac:dyDescent="0.25">
      <c r="L33187" t="s">
        <v>3986</v>
      </c>
      <c r="M33187" t="s">
        <v>31679</v>
      </c>
      <c r="N33187" t="s">
        <v>70438</v>
      </c>
      <c r="O33187" s="76" t="s">
        <v>4356</v>
      </c>
      <c r="P33187" s="82">
        <v>781</v>
      </c>
      <c r="Q33187" s="82" t="s">
        <v>98444</v>
      </c>
      <c r="R33187"/>
    </row>
    <row r="33188" spans="12:18" x14ac:dyDescent="0.25">
      <c r="L33188" t="s">
        <v>3986</v>
      </c>
      <c r="M33188" t="s">
        <v>32198</v>
      </c>
      <c r="N33188" t="s">
        <v>70439</v>
      </c>
      <c r="O33188" s="76" t="s">
        <v>4366</v>
      </c>
      <c r="P33188" s="82">
        <v>512</v>
      </c>
      <c r="Q33188" s="82" t="s">
        <v>98445</v>
      </c>
      <c r="R33188"/>
    </row>
    <row r="33189" spans="12:18" x14ac:dyDescent="0.25">
      <c r="L33189" t="s">
        <v>3986</v>
      </c>
      <c r="M33189" t="s">
        <v>29085</v>
      </c>
      <c r="N33189" t="s">
        <v>70440</v>
      </c>
      <c r="O33189" s="76" t="s">
        <v>4366</v>
      </c>
      <c r="P33189" s="82">
        <v>401</v>
      </c>
      <c r="Q33189" s="82" t="s">
        <v>98446</v>
      </c>
      <c r="R33189"/>
    </row>
    <row r="33190" spans="12:18" x14ac:dyDescent="0.25">
      <c r="L33190" t="s">
        <v>3986</v>
      </c>
      <c r="M33190" t="s">
        <v>26406</v>
      </c>
      <c r="N33190" t="s">
        <v>70441</v>
      </c>
      <c r="O33190" s="76" t="s">
        <v>4374</v>
      </c>
      <c r="P33190" s="82">
        <v>7696</v>
      </c>
      <c r="Q33190" s="82" t="s">
        <v>72645</v>
      </c>
      <c r="R33190"/>
    </row>
    <row r="33191" spans="12:18" x14ac:dyDescent="0.25">
      <c r="L33191" t="s">
        <v>3986</v>
      </c>
      <c r="M33191" t="s">
        <v>26407</v>
      </c>
      <c r="N33191" t="s">
        <v>70442</v>
      </c>
      <c r="O33191" s="76" t="s">
        <v>4366</v>
      </c>
      <c r="P33191" s="82">
        <v>239</v>
      </c>
      <c r="Q33191" s="82" t="s">
        <v>98448</v>
      </c>
      <c r="R33191"/>
    </row>
    <row r="33192" spans="12:18" x14ac:dyDescent="0.25">
      <c r="L33192" t="s">
        <v>3986</v>
      </c>
      <c r="M33192" t="s">
        <v>32200</v>
      </c>
      <c r="N33192" t="s">
        <v>70443</v>
      </c>
      <c r="O33192" s="76" t="s">
        <v>4356</v>
      </c>
      <c r="P33192" s="82">
        <v>536</v>
      </c>
      <c r="Q33192" s="82" t="s">
        <v>98449</v>
      </c>
      <c r="R33192"/>
    </row>
    <row r="33193" spans="12:18" x14ac:dyDescent="0.25">
      <c r="L33193" t="s">
        <v>3986</v>
      </c>
      <c r="M33193" t="s">
        <v>32202</v>
      </c>
      <c r="N33193" t="s">
        <v>70444</v>
      </c>
      <c r="O33193" s="76" t="s">
        <v>4356</v>
      </c>
      <c r="P33193" s="82">
        <v>717</v>
      </c>
      <c r="Q33193" s="82" t="s">
        <v>98450</v>
      </c>
      <c r="R33193"/>
    </row>
    <row r="33194" spans="12:18" x14ac:dyDescent="0.25">
      <c r="L33194" t="s">
        <v>3986</v>
      </c>
      <c r="M33194" t="s">
        <v>26408</v>
      </c>
      <c r="N33194" t="s">
        <v>70445</v>
      </c>
      <c r="O33194" s="76" t="s">
        <v>4366</v>
      </c>
      <c r="P33194" s="82">
        <v>181</v>
      </c>
      <c r="Q33194" s="82" t="s">
        <v>98452</v>
      </c>
      <c r="R33194"/>
    </row>
    <row r="33195" spans="12:18" x14ac:dyDescent="0.25">
      <c r="L33195" t="s">
        <v>3986</v>
      </c>
      <c r="M33195" t="s">
        <v>32204</v>
      </c>
      <c r="N33195" t="s">
        <v>70446</v>
      </c>
      <c r="O33195" s="76" t="s">
        <v>4356</v>
      </c>
      <c r="P33195" s="82">
        <v>1110</v>
      </c>
      <c r="Q33195" s="82" t="s">
        <v>98453</v>
      </c>
      <c r="R33195"/>
    </row>
    <row r="33196" spans="12:18" x14ac:dyDescent="0.25">
      <c r="L33196" t="s">
        <v>3986</v>
      </c>
      <c r="M33196" t="s">
        <v>31656</v>
      </c>
      <c r="N33196" t="s">
        <v>70447</v>
      </c>
      <c r="O33196" s="76" t="s">
        <v>4366</v>
      </c>
      <c r="P33196" s="82">
        <v>140</v>
      </c>
      <c r="Q33196" s="82" t="s">
        <v>98386</v>
      </c>
      <c r="R33196"/>
    </row>
    <row r="33197" spans="12:18" x14ac:dyDescent="0.25">
      <c r="L33197" t="s">
        <v>3986</v>
      </c>
      <c r="M33197" t="s">
        <v>31666</v>
      </c>
      <c r="N33197" t="s">
        <v>70448</v>
      </c>
      <c r="O33197" s="76" t="s">
        <v>4366</v>
      </c>
      <c r="P33197" s="82">
        <v>256</v>
      </c>
      <c r="Q33197" s="82" t="s">
        <v>98413</v>
      </c>
      <c r="R33197"/>
    </row>
    <row r="33198" spans="12:18" x14ac:dyDescent="0.25">
      <c r="L33198" t="s">
        <v>3986</v>
      </c>
      <c r="M33198" t="s">
        <v>32189</v>
      </c>
      <c r="N33198" t="s">
        <v>70449</v>
      </c>
      <c r="O33198" s="76" t="s">
        <v>4356</v>
      </c>
      <c r="P33198" s="82">
        <v>641</v>
      </c>
      <c r="Q33198" s="82" t="s">
        <v>98425</v>
      </c>
      <c r="R33198"/>
    </row>
    <row r="33199" spans="12:18" x14ac:dyDescent="0.25">
      <c r="L33199" t="s">
        <v>3986</v>
      </c>
      <c r="M33199" t="s">
        <v>31671</v>
      </c>
      <c r="N33199" t="s">
        <v>70450</v>
      </c>
      <c r="O33199" s="76" t="s">
        <v>4366</v>
      </c>
      <c r="P33199" s="82">
        <v>188</v>
      </c>
      <c r="Q33199" s="82" t="s">
        <v>98426</v>
      </c>
      <c r="R33199"/>
    </row>
    <row r="33200" spans="12:18" x14ac:dyDescent="0.25">
      <c r="L33200" t="s">
        <v>3986</v>
      </c>
      <c r="M33200" t="s">
        <v>29630</v>
      </c>
      <c r="N33200" t="s">
        <v>70451</v>
      </c>
      <c r="O33200" s="76" t="s">
        <v>4356</v>
      </c>
      <c r="P33200" s="82">
        <v>958</v>
      </c>
      <c r="Q33200" s="82" t="s">
        <v>98443</v>
      </c>
      <c r="R33200"/>
    </row>
    <row r="33201" spans="12:18" x14ac:dyDescent="0.25">
      <c r="L33201" t="s">
        <v>3986</v>
      </c>
      <c r="M33201" t="s">
        <v>29634</v>
      </c>
      <c r="N33201" t="s">
        <v>70452</v>
      </c>
      <c r="O33201" s="76" t="s">
        <v>4356</v>
      </c>
      <c r="P33201" s="82">
        <v>824</v>
      </c>
      <c r="Q33201" s="82" t="s">
        <v>98451</v>
      </c>
      <c r="R33201"/>
    </row>
    <row r="33202" spans="12:18" x14ac:dyDescent="0.25">
      <c r="L33202" t="s">
        <v>3986</v>
      </c>
      <c r="M33202" t="s">
        <v>26414</v>
      </c>
      <c r="N33202" t="s">
        <v>70453</v>
      </c>
      <c r="O33202" s="76" t="s">
        <v>4356</v>
      </c>
      <c r="P33202" s="82">
        <v>828</v>
      </c>
      <c r="Q33202" s="82" t="s">
        <v>98467</v>
      </c>
      <c r="R33202"/>
    </row>
    <row r="33203" spans="12:18" x14ac:dyDescent="0.25">
      <c r="L33203" t="s">
        <v>3986</v>
      </c>
      <c r="M33203" t="s">
        <v>31691</v>
      </c>
      <c r="N33203" t="s">
        <v>70454</v>
      </c>
      <c r="O33203" s="76" t="s">
        <v>4366</v>
      </c>
      <c r="P33203" s="82">
        <v>514</v>
      </c>
      <c r="Q33203" s="82" t="s">
        <v>98487</v>
      </c>
      <c r="R33203"/>
    </row>
    <row r="33204" spans="12:18" x14ac:dyDescent="0.25">
      <c r="L33204" t="s">
        <v>3986</v>
      </c>
      <c r="M33204" t="s">
        <v>29655</v>
      </c>
      <c r="N33204" t="s">
        <v>70455</v>
      </c>
      <c r="O33204" s="76" t="s">
        <v>4366</v>
      </c>
      <c r="P33204" s="82">
        <v>618</v>
      </c>
      <c r="Q33204" s="82" t="s">
        <v>98493</v>
      </c>
      <c r="R33204"/>
    </row>
    <row r="33205" spans="12:18" x14ac:dyDescent="0.25">
      <c r="L33205" t="s">
        <v>3986</v>
      </c>
      <c r="M33205" t="s">
        <v>26409</v>
      </c>
      <c r="N33205" t="s">
        <v>70456</v>
      </c>
      <c r="O33205" s="76" t="s">
        <v>4356</v>
      </c>
      <c r="P33205" s="82">
        <v>1168</v>
      </c>
      <c r="Q33205" s="82" t="s">
        <v>98454</v>
      </c>
      <c r="R33205"/>
    </row>
    <row r="33206" spans="12:18" x14ac:dyDescent="0.25">
      <c r="L33206" t="s">
        <v>3986</v>
      </c>
      <c r="M33206" t="s">
        <v>32206</v>
      </c>
      <c r="N33206" t="s">
        <v>70457</v>
      </c>
      <c r="O33206" s="76" t="s">
        <v>4356</v>
      </c>
      <c r="P33206" s="82">
        <v>568</v>
      </c>
      <c r="Q33206" s="82" t="s">
        <v>98455</v>
      </c>
      <c r="R33206"/>
    </row>
    <row r="33207" spans="12:18" x14ac:dyDescent="0.25">
      <c r="L33207" t="s">
        <v>3986</v>
      </c>
      <c r="M33207" t="s">
        <v>29087</v>
      </c>
      <c r="N33207" t="s">
        <v>70458</v>
      </c>
      <c r="O33207" s="76" t="s">
        <v>4366</v>
      </c>
      <c r="P33207" s="82">
        <v>153</v>
      </c>
      <c r="Q33207" s="82" t="s">
        <v>98456</v>
      </c>
      <c r="R33207"/>
    </row>
    <row r="33208" spans="12:18" x14ac:dyDescent="0.25">
      <c r="L33208" t="s">
        <v>3986</v>
      </c>
      <c r="M33208" t="s">
        <v>32176</v>
      </c>
      <c r="N33208" t="s">
        <v>70459</v>
      </c>
      <c r="O33208" s="76" t="s">
        <v>4356</v>
      </c>
      <c r="P33208" s="82">
        <v>189</v>
      </c>
      <c r="Q33208" s="82" t="s">
        <v>98400</v>
      </c>
      <c r="R33208"/>
    </row>
    <row r="33209" spans="12:18" x14ac:dyDescent="0.25">
      <c r="L33209" t="s">
        <v>3986</v>
      </c>
      <c r="M33209" t="s">
        <v>29596</v>
      </c>
      <c r="N33209" t="s">
        <v>70460</v>
      </c>
      <c r="O33209" s="76" t="s">
        <v>4366</v>
      </c>
      <c r="P33209" s="82">
        <v>312</v>
      </c>
      <c r="Q33209" s="82" t="s">
        <v>98407</v>
      </c>
      <c r="R33209"/>
    </row>
    <row r="33210" spans="12:18" x14ac:dyDescent="0.25">
      <c r="L33210" t="s">
        <v>3986</v>
      </c>
      <c r="M33210" t="s">
        <v>29604</v>
      </c>
      <c r="N33210" t="s">
        <v>70461</v>
      </c>
      <c r="O33210" s="76" t="s">
        <v>4366</v>
      </c>
      <c r="P33210" s="82">
        <v>393</v>
      </c>
      <c r="Q33210" s="82" t="s">
        <v>98418</v>
      </c>
      <c r="R33210"/>
    </row>
    <row r="33211" spans="12:18" x14ac:dyDescent="0.25">
      <c r="L33211" t="s">
        <v>3986</v>
      </c>
      <c r="M33211" t="s">
        <v>26404</v>
      </c>
      <c r="N33211" t="s">
        <v>70462</v>
      </c>
      <c r="O33211" s="76" t="s">
        <v>4356</v>
      </c>
      <c r="P33211" s="82">
        <v>1683</v>
      </c>
      <c r="Q33211" s="82" t="s">
        <v>98432</v>
      </c>
      <c r="R33211"/>
    </row>
    <row r="33212" spans="12:18" x14ac:dyDescent="0.25">
      <c r="L33212" t="s">
        <v>3986</v>
      </c>
      <c r="M33212" t="s">
        <v>29113</v>
      </c>
      <c r="N33212" t="s">
        <v>70463</v>
      </c>
      <c r="O33212" s="76" t="s">
        <v>4374</v>
      </c>
      <c r="P33212" s="82">
        <v>6042</v>
      </c>
      <c r="Q33212" s="82" t="s">
        <v>72645</v>
      </c>
      <c r="R33212"/>
    </row>
    <row r="33213" spans="12:18" x14ac:dyDescent="0.25">
      <c r="L33213" t="s">
        <v>3986</v>
      </c>
      <c r="M33213" t="s">
        <v>29178</v>
      </c>
      <c r="N33213" t="s">
        <v>70464</v>
      </c>
      <c r="O33213" s="76" t="s">
        <v>4356</v>
      </c>
      <c r="P33213" s="82">
        <v>2171</v>
      </c>
      <c r="Q33213" s="82" t="s">
        <v>98564</v>
      </c>
      <c r="R33213"/>
    </row>
    <row r="33214" spans="12:18" x14ac:dyDescent="0.25">
      <c r="L33214" t="s">
        <v>3986</v>
      </c>
      <c r="M33214" t="s">
        <v>29588</v>
      </c>
      <c r="N33214" t="s">
        <v>70465</v>
      </c>
      <c r="O33214" s="76" t="s">
        <v>4366</v>
      </c>
      <c r="P33214" s="82">
        <v>288</v>
      </c>
      <c r="Q33214" s="82" t="s">
        <v>98393</v>
      </c>
      <c r="R33214"/>
    </row>
    <row r="33215" spans="12:18" x14ac:dyDescent="0.25">
      <c r="L33215" t="s">
        <v>3986</v>
      </c>
      <c r="M33215" t="s">
        <v>31664</v>
      </c>
      <c r="N33215" t="s">
        <v>70466</v>
      </c>
      <c r="O33215" s="76" t="s">
        <v>4356</v>
      </c>
      <c r="P33215" s="82">
        <v>632</v>
      </c>
      <c r="Q33215" s="82" t="s">
        <v>98405</v>
      </c>
      <c r="R33215"/>
    </row>
    <row r="33216" spans="12:18" x14ac:dyDescent="0.25">
      <c r="L33216" t="s">
        <v>3986</v>
      </c>
      <c r="M33216" t="s">
        <v>31681</v>
      </c>
      <c r="N33216" t="s">
        <v>70467</v>
      </c>
      <c r="O33216" s="76" t="s">
        <v>4366</v>
      </c>
      <c r="P33216" s="82">
        <v>246</v>
      </c>
      <c r="Q33216" s="82" t="s">
        <v>98447</v>
      </c>
      <c r="R33216"/>
    </row>
    <row r="33217" spans="12:18" x14ac:dyDescent="0.25">
      <c r="L33217" t="s">
        <v>3986</v>
      </c>
      <c r="M33217" t="s">
        <v>26436</v>
      </c>
      <c r="N33217" t="s">
        <v>70468</v>
      </c>
      <c r="O33217" s="76" t="s">
        <v>4366</v>
      </c>
      <c r="P33217" s="82">
        <v>144</v>
      </c>
      <c r="Q33217" s="82" t="s">
        <v>98549</v>
      </c>
      <c r="R33217"/>
    </row>
    <row r="33218" spans="12:18" x14ac:dyDescent="0.25">
      <c r="L33218" t="s">
        <v>3986</v>
      </c>
      <c r="M33218" t="s">
        <v>26410</v>
      </c>
      <c r="N33218" t="s">
        <v>70469</v>
      </c>
      <c r="O33218" s="76" t="s">
        <v>4450</v>
      </c>
      <c r="P33218" s="82">
        <v>132175</v>
      </c>
      <c r="Q33218" s="82" t="s">
        <v>72645</v>
      </c>
      <c r="R33218"/>
    </row>
    <row r="33219" spans="12:18" x14ac:dyDescent="0.25">
      <c r="L33219" t="s">
        <v>3986</v>
      </c>
      <c r="M33219" t="s">
        <v>32209</v>
      </c>
      <c r="N33219" t="s">
        <v>70470</v>
      </c>
      <c r="O33219" s="76" t="s">
        <v>4356</v>
      </c>
      <c r="P33219" s="82">
        <v>1057</v>
      </c>
      <c r="Q33219" s="82" t="s">
        <v>98457</v>
      </c>
      <c r="R33219"/>
    </row>
    <row r="33220" spans="12:18" x14ac:dyDescent="0.25">
      <c r="L33220" t="s">
        <v>3986</v>
      </c>
      <c r="M33220" t="s">
        <v>29094</v>
      </c>
      <c r="N33220" t="s">
        <v>70471</v>
      </c>
      <c r="O33220" s="76" t="s">
        <v>4366</v>
      </c>
      <c r="P33220" s="82">
        <v>532</v>
      </c>
      <c r="Q33220" s="82" t="s">
        <v>98458</v>
      </c>
      <c r="R33220"/>
    </row>
    <row r="33221" spans="12:18" x14ac:dyDescent="0.25">
      <c r="L33221" t="s">
        <v>3986</v>
      </c>
      <c r="M33221" t="s">
        <v>26411</v>
      </c>
      <c r="N33221" t="s">
        <v>70472</v>
      </c>
      <c r="O33221" s="76" t="s">
        <v>4356</v>
      </c>
      <c r="P33221" s="82">
        <v>1089</v>
      </c>
      <c r="Q33221" s="82" t="s">
        <v>98459</v>
      </c>
      <c r="R33221"/>
    </row>
    <row r="33222" spans="12:18" x14ac:dyDescent="0.25">
      <c r="L33222" t="s">
        <v>3986</v>
      </c>
      <c r="M33222" t="s">
        <v>26412</v>
      </c>
      <c r="N33222" t="s">
        <v>70473</v>
      </c>
      <c r="O33222" s="76" t="s">
        <v>4356</v>
      </c>
      <c r="P33222" s="82">
        <v>1744</v>
      </c>
      <c r="Q33222" s="82" t="s">
        <v>98460</v>
      </c>
      <c r="R33222"/>
    </row>
    <row r="33223" spans="12:18" x14ac:dyDescent="0.25">
      <c r="L33223" t="s">
        <v>3986</v>
      </c>
      <c r="M33223" t="s">
        <v>31683</v>
      </c>
      <c r="N33223" t="s">
        <v>70474</v>
      </c>
      <c r="O33223" s="76" t="s">
        <v>4366</v>
      </c>
      <c r="P33223" s="82">
        <v>270</v>
      </c>
      <c r="Q33223" s="82" t="s">
        <v>98461</v>
      </c>
      <c r="R33223"/>
    </row>
    <row r="33224" spans="12:18" x14ac:dyDescent="0.25">
      <c r="L33224" t="s">
        <v>3986</v>
      </c>
      <c r="M33224" t="s">
        <v>26413</v>
      </c>
      <c r="N33224" t="s">
        <v>70475</v>
      </c>
      <c r="O33224" s="76" t="s">
        <v>4366</v>
      </c>
      <c r="P33224" s="82">
        <v>390</v>
      </c>
      <c r="Q33224" s="82" t="s">
        <v>98462</v>
      </c>
      <c r="R33224"/>
    </row>
    <row r="33225" spans="12:18" x14ac:dyDescent="0.25">
      <c r="L33225" t="s">
        <v>3986</v>
      </c>
      <c r="M33225" t="s">
        <v>29096</v>
      </c>
      <c r="N33225" t="s">
        <v>70476</v>
      </c>
      <c r="O33225" s="76" t="s">
        <v>4366</v>
      </c>
      <c r="P33225" s="82">
        <v>540</v>
      </c>
      <c r="Q33225" s="82" t="s">
        <v>98463</v>
      </c>
      <c r="R33225"/>
    </row>
    <row r="33226" spans="12:18" x14ac:dyDescent="0.25">
      <c r="L33226" t="s">
        <v>3986</v>
      </c>
      <c r="M33226" t="s">
        <v>29098</v>
      </c>
      <c r="N33226" t="s">
        <v>70477</v>
      </c>
      <c r="O33226" s="76" t="s">
        <v>4356</v>
      </c>
      <c r="P33226" s="82">
        <v>284</v>
      </c>
      <c r="Q33226" s="82" t="s">
        <v>98464</v>
      </c>
      <c r="R33226"/>
    </row>
    <row r="33227" spans="12:18" x14ac:dyDescent="0.25">
      <c r="L33227" t="s">
        <v>3986</v>
      </c>
      <c r="M33227" t="s">
        <v>31685</v>
      </c>
      <c r="N33227" t="s">
        <v>70478</v>
      </c>
      <c r="O33227" s="76" t="s">
        <v>4356</v>
      </c>
      <c r="P33227" s="82">
        <v>529</v>
      </c>
      <c r="Q33227" s="82" t="s">
        <v>98465</v>
      </c>
      <c r="R33227"/>
    </row>
    <row r="33228" spans="12:18" x14ac:dyDescent="0.25">
      <c r="L33228" t="s">
        <v>3986</v>
      </c>
      <c r="M33228" t="s">
        <v>29637</v>
      </c>
      <c r="N33228" t="s">
        <v>70479</v>
      </c>
      <c r="O33228" s="76" t="s">
        <v>4366</v>
      </c>
      <c r="P33228" s="82">
        <v>731</v>
      </c>
      <c r="Q33228" s="82" t="s">
        <v>98466</v>
      </c>
      <c r="R33228"/>
    </row>
    <row r="33229" spans="12:18" x14ac:dyDescent="0.25">
      <c r="L33229" t="s">
        <v>3986</v>
      </c>
      <c r="M33229" t="s">
        <v>29639</v>
      </c>
      <c r="N33229" t="s">
        <v>70480</v>
      </c>
      <c r="O33229" s="76" t="s">
        <v>4366</v>
      </c>
      <c r="P33229" s="82">
        <v>360</v>
      </c>
      <c r="Q33229" s="82" t="s">
        <v>98469</v>
      </c>
      <c r="R33229"/>
    </row>
    <row r="33230" spans="12:18" x14ac:dyDescent="0.25">
      <c r="L33230" t="s">
        <v>3986</v>
      </c>
      <c r="M33230" t="s">
        <v>29103</v>
      </c>
      <c r="N33230" t="s">
        <v>70481</v>
      </c>
      <c r="O33230" s="76" t="s">
        <v>4366</v>
      </c>
      <c r="P33230" s="82">
        <v>278</v>
      </c>
      <c r="Q33230" s="82" t="s">
        <v>98470</v>
      </c>
      <c r="R33230"/>
    </row>
    <row r="33231" spans="12:18" x14ac:dyDescent="0.25">
      <c r="L33231" t="s">
        <v>3986</v>
      </c>
      <c r="M33231" t="s">
        <v>31687</v>
      </c>
      <c r="N33231" t="s">
        <v>70482</v>
      </c>
      <c r="O33231" s="76" t="s">
        <v>4366</v>
      </c>
      <c r="P33231" s="82">
        <v>112</v>
      </c>
      <c r="Q33231" s="82" t="s">
        <v>98471</v>
      </c>
      <c r="R33231"/>
    </row>
    <row r="33232" spans="12:18" x14ac:dyDescent="0.25">
      <c r="L33232" t="s">
        <v>3986</v>
      </c>
      <c r="M33232" t="s">
        <v>26415</v>
      </c>
      <c r="N33232" t="s">
        <v>70483</v>
      </c>
      <c r="O33232" s="76" t="s">
        <v>4356</v>
      </c>
      <c r="P33232" s="82">
        <v>1598</v>
      </c>
      <c r="Q33232" s="82" t="s">
        <v>98472</v>
      </c>
      <c r="R33232"/>
    </row>
    <row r="33233" spans="12:18" x14ac:dyDescent="0.25">
      <c r="L33233" t="s">
        <v>3986</v>
      </c>
      <c r="M33233" t="s">
        <v>26416</v>
      </c>
      <c r="N33233" t="s">
        <v>70484</v>
      </c>
      <c r="O33233" s="76" t="s">
        <v>4366</v>
      </c>
      <c r="P33233" s="82">
        <v>464</v>
      </c>
      <c r="Q33233" s="82" t="s">
        <v>98473</v>
      </c>
      <c r="R33233"/>
    </row>
    <row r="33234" spans="12:18" x14ac:dyDescent="0.25">
      <c r="L33234" t="s">
        <v>3986</v>
      </c>
      <c r="M33234" t="s">
        <v>26417</v>
      </c>
      <c r="N33234" t="s">
        <v>70485</v>
      </c>
      <c r="O33234" s="76" t="s">
        <v>4356</v>
      </c>
      <c r="P33234" s="82">
        <v>929</v>
      </c>
      <c r="Q33234" s="82" t="s">
        <v>98474</v>
      </c>
      <c r="R33234"/>
    </row>
    <row r="33235" spans="12:18" x14ac:dyDescent="0.25">
      <c r="L33235" t="s">
        <v>3986</v>
      </c>
      <c r="M33235" t="s">
        <v>31689</v>
      </c>
      <c r="N33235" t="s">
        <v>70486</v>
      </c>
      <c r="O33235" s="76" t="s">
        <v>4356</v>
      </c>
      <c r="P33235" s="82">
        <v>2539</v>
      </c>
      <c r="Q33235" s="82" t="s">
        <v>98475</v>
      </c>
      <c r="R33235"/>
    </row>
    <row r="33236" spans="12:18" x14ac:dyDescent="0.25">
      <c r="L33236" t="s">
        <v>3986</v>
      </c>
      <c r="M33236" t="s">
        <v>29643</v>
      </c>
      <c r="N33236" t="s">
        <v>70487</v>
      </c>
      <c r="O33236" s="76" t="s">
        <v>4356</v>
      </c>
      <c r="P33236" s="82">
        <v>1647</v>
      </c>
      <c r="Q33236" s="82" t="s">
        <v>98476</v>
      </c>
      <c r="R33236"/>
    </row>
    <row r="33237" spans="12:18" x14ac:dyDescent="0.25">
      <c r="L33237" t="s">
        <v>3986</v>
      </c>
      <c r="M33237" t="s">
        <v>32212</v>
      </c>
      <c r="N33237" t="s">
        <v>70488</v>
      </c>
      <c r="O33237" s="76" t="s">
        <v>4366</v>
      </c>
      <c r="P33237" s="82">
        <v>467</v>
      </c>
      <c r="Q33237" s="82" t="s">
        <v>98477</v>
      </c>
      <c r="R33237"/>
    </row>
    <row r="33238" spans="12:18" x14ac:dyDescent="0.25">
      <c r="L33238" t="s">
        <v>3986</v>
      </c>
      <c r="M33238" t="s">
        <v>32214</v>
      </c>
      <c r="N33238" t="s">
        <v>70489</v>
      </c>
      <c r="O33238" s="76" t="s">
        <v>4366</v>
      </c>
      <c r="P33238" s="82">
        <v>333</v>
      </c>
      <c r="Q33238" s="82" t="s">
        <v>98478</v>
      </c>
      <c r="R33238"/>
    </row>
    <row r="33239" spans="12:18" x14ac:dyDescent="0.25">
      <c r="L33239" t="s">
        <v>3986</v>
      </c>
      <c r="M33239" t="s">
        <v>29105</v>
      </c>
      <c r="N33239" t="s">
        <v>70490</v>
      </c>
      <c r="O33239" s="76" t="s">
        <v>4356</v>
      </c>
      <c r="P33239" s="82">
        <v>2473</v>
      </c>
      <c r="Q33239" s="82" t="s">
        <v>98479</v>
      </c>
      <c r="R33239"/>
    </row>
    <row r="33240" spans="12:18" x14ac:dyDescent="0.25">
      <c r="L33240" t="s">
        <v>3986</v>
      </c>
      <c r="M33240" t="s">
        <v>29108</v>
      </c>
      <c r="N33240" t="s">
        <v>70491</v>
      </c>
      <c r="O33240" s="76" t="s">
        <v>4356</v>
      </c>
      <c r="P33240" s="82">
        <v>1500</v>
      </c>
      <c r="Q33240" s="82" t="s">
        <v>98480</v>
      </c>
      <c r="R33240"/>
    </row>
    <row r="33241" spans="12:18" x14ac:dyDescent="0.25">
      <c r="L33241" t="s">
        <v>3986</v>
      </c>
      <c r="M33241" t="s">
        <v>29111</v>
      </c>
      <c r="N33241" t="s">
        <v>70492</v>
      </c>
      <c r="O33241" s="76" t="s">
        <v>4366</v>
      </c>
      <c r="P33241" s="82">
        <v>580</v>
      </c>
      <c r="Q33241" s="82" t="s">
        <v>98481</v>
      </c>
      <c r="R33241"/>
    </row>
    <row r="33242" spans="12:18" x14ac:dyDescent="0.25">
      <c r="L33242" t="s">
        <v>3986</v>
      </c>
      <c r="M33242" t="s">
        <v>26418</v>
      </c>
      <c r="N33242" t="s">
        <v>70493</v>
      </c>
      <c r="O33242" s="76" t="s">
        <v>4450</v>
      </c>
      <c r="P33242" s="82">
        <v>10972</v>
      </c>
      <c r="Q33242" s="82" t="s">
        <v>72645</v>
      </c>
      <c r="R33242"/>
    </row>
    <row r="33243" spans="12:18" x14ac:dyDescent="0.25">
      <c r="L33243" t="s">
        <v>3986</v>
      </c>
      <c r="M33243" t="s">
        <v>29116</v>
      </c>
      <c r="N33243" t="s">
        <v>70494</v>
      </c>
      <c r="O33243" s="76" t="s">
        <v>4366</v>
      </c>
      <c r="P33243" s="82">
        <v>180</v>
      </c>
      <c r="Q33243" s="82" t="s">
        <v>98482</v>
      </c>
      <c r="R33243"/>
    </row>
    <row r="33244" spans="12:18" x14ac:dyDescent="0.25">
      <c r="L33244" t="s">
        <v>3986</v>
      </c>
      <c r="M33244" t="s">
        <v>32216</v>
      </c>
      <c r="N33244" t="s">
        <v>70495</v>
      </c>
      <c r="O33244" s="76" t="s">
        <v>4356</v>
      </c>
      <c r="P33244" s="82">
        <v>1065</v>
      </c>
      <c r="Q33244" s="82" t="s">
        <v>98483</v>
      </c>
      <c r="R33244"/>
    </row>
    <row r="33245" spans="12:18" x14ac:dyDescent="0.25">
      <c r="L33245" t="s">
        <v>3986</v>
      </c>
      <c r="M33245" t="s">
        <v>32218</v>
      </c>
      <c r="N33245" t="s">
        <v>70496</v>
      </c>
      <c r="O33245" s="76" t="s">
        <v>4356</v>
      </c>
      <c r="P33245" s="82">
        <v>1013</v>
      </c>
      <c r="Q33245" s="82" t="s">
        <v>98484</v>
      </c>
      <c r="R33245"/>
    </row>
    <row r="33246" spans="12:18" x14ac:dyDescent="0.25">
      <c r="L33246" t="s">
        <v>3986</v>
      </c>
      <c r="M33246" t="s">
        <v>29119</v>
      </c>
      <c r="N33246" t="s">
        <v>70497</v>
      </c>
      <c r="O33246" s="76" t="s">
        <v>4356</v>
      </c>
      <c r="P33246" s="82">
        <v>1270</v>
      </c>
      <c r="Q33246" s="82" t="s">
        <v>98485</v>
      </c>
      <c r="R33246"/>
    </row>
    <row r="33247" spans="12:18" x14ac:dyDescent="0.25">
      <c r="L33247" t="s">
        <v>3986</v>
      </c>
      <c r="M33247" t="s">
        <v>26419</v>
      </c>
      <c r="N33247" t="s">
        <v>70498</v>
      </c>
      <c r="O33247" s="76" t="s">
        <v>4356</v>
      </c>
      <c r="P33247" s="82">
        <v>1157</v>
      </c>
      <c r="Q33247" s="82" t="s">
        <v>98486</v>
      </c>
      <c r="R33247"/>
    </row>
    <row r="33248" spans="12:18" x14ac:dyDescent="0.25">
      <c r="L33248" t="s">
        <v>3986</v>
      </c>
      <c r="M33248" t="s">
        <v>26420</v>
      </c>
      <c r="N33248" t="s">
        <v>70499</v>
      </c>
      <c r="O33248" s="76" t="s">
        <v>4366</v>
      </c>
      <c r="P33248" s="82">
        <v>494</v>
      </c>
      <c r="Q33248" s="82" t="s">
        <v>98488</v>
      </c>
      <c r="R33248"/>
    </row>
    <row r="33249" spans="12:18" x14ac:dyDescent="0.25">
      <c r="L33249" t="s">
        <v>3986</v>
      </c>
      <c r="M33249" t="s">
        <v>29122</v>
      </c>
      <c r="N33249" t="s">
        <v>70500</v>
      </c>
      <c r="O33249" s="76" t="s">
        <v>4356</v>
      </c>
      <c r="P33249" s="82">
        <v>1173</v>
      </c>
      <c r="Q33249" s="82" t="s">
        <v>98489</v>
      </c>
      <c r="R33249"/>
    </row>
    <row r="33250" spans="12:18" x14ac:dyDescent="0.25">
      <c r="L33250" t="s">
        <v>3986</v>
      </c>
      <c r="M33250" t="s">
        <v>29647</v>
      </c>
      <c r="N33250" t="s">
        <v>70501</v>
      </c>
      <c r="O33250" s="76" t="s">
        <v>4366</v>
      </c>
      <c r="P33250" s="82">
        <v>149</v>
      </c>
      <c r="Q33250" s="82" t="s">
        <v>98490</v>
      </c>
      <c r="R33250"/>
    </row>
    <row r="33251" spans="12:18" x14ac:dyDescent="0.25">
      <c r="L33251" t="s">
        <v>3986</v>
      </c>
      <c r="M33251" t="s">
        <v>29125</v>
      </c>
      <c r="N33251" t="s">
        <v>70502</v>
      </c>
      <c r="O33251" s="76" t="s">
        <v>4366</v>
      </c>
      <c r="P33251" s="82">
        <v>371</v>
      </c>
      <c r="Q33251" s="82" t="s">
        <v>98491</v>
      </c>
      <c r="R33251"/>
    </row>
    <row r="33252" spans="12:18" x14ac:dyDescent="0.25">
      <c r="L33252" t="s">
        <v>3986</v>
      </c>
      <c r="M33252" t="s">
        <v>29651</v>
      </c>
      <c r="N33252" t="s">
        <v>70503</v>
      </c>
      <c r="O33252" s="76" t="s">
        <v>4374</v>
      </c>
      <c r="P33252" s="82">
        <v>4573</v>
      </c>
      <c r="Q33252" s="82" t="s">
        <v>72645</v>
      </c>
      <c r="R33252"/>
    </row>
    <row r="33253" spans="12:18" x14ac:dyDescent="0.25">
      <c r="L33253" t="s">
        <v>3986</v>
      </c>
      <c r="M33253" t="s">
        <v>26421</v>
      </c>
      <c r="N33253" t="s">
        <v>70504</v>
      </c>
      <c r="O33253" s="76" t="s">
        <v>4356</v>
      </c>
      <c r="P33253" s="82">
        <v>3778</v>
      </c>
      <c r="Q33253" s="82" t="s">
        <v>98492</v>
      </c>
      <c r="R33253"/>
    </row>
    <row r="33254" spans="12:18" x14ac:dyDescent="0.25">
      <c r="L33254" t="s">
        <v>3986</v>
      </c>
      <c r="M33254" t="s">
        <v>29658</v>
      </c>
      <c r="N33254" t="s">
        <v>70505</v>
      </c>
      <c r="O33254" s="76" t="s">
        <v>4356</v>
      </c>
      <c r="P33254" s="82">
        <v>915</v>
      </c>
      <c r="Q33254" s="82" t="s">
        <v>98495</v>
      </c>
      <c r="R33254"/>
    </row>
    <row r="33255" spans="12:18" x14ac:dyDescent="0.25">
      <c r="L33255" t="s">
        <v>3986</v>
      </c>
      <c r="M33255" t="s">
        <v>26423</v>
      </c>
      <c r="N33255" t="s">
        <v>70506</v>
      </c>
      <c r="O33255" s="76" t="s">
        <v>4366</v>
      </c>
      <c r="P33255" s="82">
        <v>180</v>
      </c>
      <c r="Q33255" s="82" t="s">
        <v>98496</v>
      </c>
      <c r="R33255"/>
    </row>
    <row r="33256" spans="12:18" x14ac:dyDescent="0.25">
      <c r="L33256" t="s">
        <v>3986</v>
      </c>
      <c r="M33256" t="s">
        <v>26424</v>
      </c>
      <c r="N33256" t="s">
        <v>70507</v>
      </c>
      <c r="O33256" s="76" t="s">
        <v>4356</v>
      </c>
      <c r="P33256" s="82">
        <v>832</v>
      </c>
      <c r="Q33256" s="82" t="s">
        <v>98497</v>
      </c>
      <c r="R33256"/>
    </row>
    <row r="33257" spans="12:18" x14ac:dyDescent="0.25">
      <c r="L33257" t="s">
        <v>3986</v>
      </c>
      <c r="M33257" t="s">
        <v>29170</v>
      </c>
      <c r="N33257" t="s">
        <v>70508</v>
      </c>
      <c r="O33257" s="76" t="s">
        <v>4356</v>
      </c>
      <c r="P33257" s="82">
        <v>889</v>
      </c>
      <c r="Q33257" s="82" t="s">
        <v>98550</v>
      </c>
      <c r="R33257"/>
    </row>
    <row r="33258" spans="12:18" x14ac:dyDescent="0.25">
      <c r="L33258" t="s">
        <v>3986</v>
      </c>
      <c r="M33258" t="s">
        <v>31710</v>
      </c>
      <c r="N33258" t="s">
        <v>70509</v>
      </c>
      <c r="O33258" s="76" t="s">
        <v>4356</v>
      </c>
      <c r="P33258" s="82">
        <v>1992</v>
      </c>
      <c r="Q33258" s="82" t="s">
        <v>98551</v>
      </c>
      <c r="R33258"/>
    </row>
    <row r="33259" spans="12:18" x14ac:dyDescent="0.25">
      <c r="L33259" t="s">
        <v>3986</v>
      </c>
      <c r="M33259" t="s">
        <v>29172</v>
      </c>
      <c r="N33259" t="s">
        <v>70510</v>
      </c>
      <c r="O33259" s="76" t="s">
        <v>4356</v>
      </c>
      <c r="P33259" s="82">
        <v>1579</v>
      </c>
      <c r="Q33259" s="82" t="s">
        <v>98552</v>
      </c>
      <c r="R33259"/>
    </row>
    <row r="33260" spans="12:18" x14ac:dyDescent="0.25">
      <c r="L33260" t="s">
        <v>3986</v>
      </c>
      <c r="M33260" t="s">
        <v>26425</v>
      </c>
      <c r="N33260" t="s">
        <v>70511</v>
      </c>
      <c r="O33260" s="76" t="s">
        <v>4366</v>
      </c>
      <c r="P33260" s="82">
        <v>108</v>
      </c>
      <c r="Q33260" s="82" t="s">
        <v>98498</v>
      </c>
      <c r="R33260"/>
    </row>
    <row r="33261" spans="12:18" x14ac:dyDescent="0.25">
      <c r="L33261" t="s">
        <v>3986</v>
      </c>
      <c r="M33261" t="s">
        <v>31693</v>
      </c>
      <c r="N33261" t="s">
        <v>70512</v>
      </c>
      <c r="O33261" s="76" t="s">
        <v>4366</v>
      </c>
      <c r="P33261" s="82">
        <v>523</v>
      </c>
      <c r="Q33261" s="82" t="s">
        <v>98499</v>
      </c>
      <c r="R33261"/>
    </row>
    <row r="33262" spans="12:18" x14ac:dyDescent="0.25">
      <c r="L33262" t="s">
        <v>3986</v>
      </c>
      <c r="M33262" t="s">
        <v>29133</v>
      </c>
      <c r="N33262" t="s">
        <v>70513</v>
      </c>
      <c r="O33262" s="76" t="s">
        <v>4366</v>
      </c>
      <c r="P33262" s="82">
        <v>962</v>
      </c>
      <c r="Q33262" s="82" t="s">
        <v>98501</v>
      </c>
      <c r="R33262"/>
    </row>
    <row r="33263" spans="12:18" x14ac:dyDescent="0.25">
      <c r="L33263" t="s">
        <v>3986</v>
      </c>
      <c r="M33263" t="s">
        <v>26426</v>
      </c>
      <c r="N33263" t="s">
        <v>70514</v>
      </c>
      <c r="O33263" s="76" t="s">
        <v>4366</v>
      </c>
      <c r="P33263" s="82">
        <v>112</v>
      </c>
      <c r="Q33263" s="82" t="s">
        <v>98502</v>
      </c>
      <c r="R33263"/>
    </row>
    <row r="33264" spans="12:18" x14ac:dyDescent="0.25">
      <c r="L33264" t="s">
        <v>3986</v>
      </c>
      <c r="M33264" t="s">
        <v>32221</v>
      </c>
      <c r="N33264" t="s">
        <v>70515</v>
      </c>
      <c r="O33264" s="76" t="s">
        <v>4366</v>
      </c>
      <c r="P33264" s="82">
        <v>574</v>
      </c>
      <c r="Q33264" s="82" t="s">
        <v>98503</v>
      </c>
      <c r="R33264"/>
    </row>
    <row r="33265" spans="12:18" x14ac:dyDescent="0.25">
      <c r="L33265" t="s">
        <v>3986</v>
      </c>
      <c r="M33265" t="s">
        <v>26427</v>
      </c>
      <c r="N33265" t="s">
        <v>70516</v>
      </c>
      <c r="O33265" s="76" t="s">
        <v>4366</v>
      </c>
      <c r="P33265" s="82">
        <v>484</v>
      </c>
      <c r="Q33265" s="82" t="s">
        <v>98504</v>
      </c>
      <c r="R33265"/>
    </row>
    <row r="33266" spans="12:18" x14ac:dyDescent="0.25">
      <c r="L33266" t="s">
        <v>3986</v>
      </c>
      <c r="M33266" t="s">
        <v>31695</v>
      </c>
      <c r="N33266" t="s">
        <v>70517</v>
      </c>
      <c r="O33266" s="76" t="s">
        <v>4356</v>
      </c>
      <c r="P33266" s="82">
        <v>1669</v>
      </c>
      <c r="Q33266" s="82" t="s">
        <v>98505</v>
      </c>
      <c r="R33266"/>
    </row>
    <row r="33267" spans="12:18" x14ac:dyDescent="0.25">
      <c r="L33267" t="s">
        <v>3986</v>
      </c>
      <c r="M33267" t="s">
        <v>16514</v>
      </c>
      <c r="N33267" t="s">
        <v>70518</v>
      </c>
      <c r="O33267" s="76" t="s">
        <v>4356</v>
      </c>
      <c r="P33267" s="82">
        <v>693</v>
      </c>
      <c r="Q33267" s="82" t="s">
        <v>98506</v>
      </c>
      <c r="R33267"/>
    </row>
    <row r="33268" spans="12:18" x14ac:dyDescent="0.25">
      <c r="L33268" t="s">
        <v>3986</v>
      </c>
      <c r="M33268" t="s">
        <v>26428</v>
      </c>
      <c r="N33268" t="s">
        <v>70519</v>
      </c>
      <c r="O33268" s="76" t="s">
        <v>4356</v>
      </c>
      <c r="P33268" s="82">
        <v>529</v>
      </c>
      <c r="Q33268" s="82" t="s">
        <v>98507</v>
      </c>
      <c r="R33268"/>
    </row>
    <row r="33269" spans="12:18" x14ac:dyDescent="0.25">
      <c r="L33269" t="s">
        <v>3986</v>
      </c>
      <c r="M33269" t="s">
        <v>31697</v>
      </c>
      <c r="N33269" t="s">
        <v>70520</v>
      </c>
      <c r="O33269" s="76" t="s">
        <v>4356</v>
      </c>
      <c r="P33269" s="82">
        <v>2134</v>
      </c>
      <c r="Q33269" s="82" t="s">
        <v>98508</v>
      </c>
      <c r="R33269"/>
    </row>
    <row r="33270" spans="12:18" x14ac:dyDescent="0.25">
      <c r="L33270" t="s">
        <v>3986</v>
      </c>
      <c r="M33270" t="s">
        <v>29136</v>
      </c>
      <c r="N33270" t="s">
        <v>70521</v>
      </c>
      <c r="O33270" s="76" t="s">
        <v>4356</v>
      </c>
      <c r="P33270" s="82">
        <v>520</v>
      </c>
      <c r="Q33270" s="82" t="s">
        <v>98509</v>
      </c>
      <c r="R33270"/>
    </row>
    <row r="33271" spans="12:18" x14ac:dyDescent="0.25">
      <c r="L33271" t="s">
        <v>3986</v>
      </c>
      <c r="M33271" t="s">
        <v>29139</v>
      </c>
      <c r="N33271" t="s">
        <v>70522</v>
      </c>
      <c r="O33271" s="76" t="s">
        <v>4366</v>
      </c>
      <c r="P33271" s="82">
        <v>239</v>
      </c>
      <c r="Q33271" s="82" t="s">
        <v>98510</v>
      </c>
      <c r="R33271"/>
    </row>
    <row r="33272" spans="12:18" x14ac:dyDescent="0.25">
      <c r="L33272" t="s">
        <v>3986</v>
      </c>
      <c r="M33272" t="s">
        <v>32222</v>
      </c>
      <c r="N33272" t="s">
        <v>70523</v>
      </c>
      <c r="O33272" s="76" t="s">
        <v>4356</v>
      </c>
      <c r="P33272" s="82">
        <v>1169</v>
      </c>
      <c r="Q33272" s="82" t="s">
        <v>98511</v>
      </c>
      <c r="R33272"/>
    </row>
    <row r="33273" spans="12:18" x14ac:dyDescent="0.25">
      <c r="L33273" t="s">
        <v>3986</v>
      </c>
      <c r="M33273" t="s">
        <v>29142</v>
      </c>
      <c r="N33273" t="s">
        <v>70524</v>
      </c>
      <c r="O33273" s="76" t="s">
        <v>4366</v>
      </c>
      <c r="P33273" s="82">
        <v>43</v>
      </c>
      <c r="Q33273" s="82" t="s">
        <v>98512</v>
      </c>
      <c r="R33273"/>
    </row>
    <row r="33274" spans="12:18" x14ac:dyDescent="0.25">
      <c r="L33274" t="s">
        <v>3986</v>
      </c>
      <c r="M33274" t="s">
        <v>29664</v>
      </c>
      <c r="N33274" t="s">
        <v>70525</v>
      </c>
      <c r="O33274" s="76" t="s">
        <v>4356</v>
      </c>
      <c r="P33274" s="82">
        <v>988</v>
      </c>
      <c r="Q33274" s="82" t="s">
        <v>98513</v>
      </c>
      <c r="R33274"/>
    </row>
    <row r="33275" spans="12:18" x14ac:dyDescent="0.25">
      <c r="L33275" t="s">
        <v>3986</v>
      </c>
      <c r="M33275" t="s">
        <v>29145</v>
      </c>
      <c r="N33275" t="s">
        <v>70526</v>
      </c>
      <c r="O33275" s="76" t="s">
        <v>4366</v>
      </c>
      <c r="P33275" s="82">
        <v>381</v>
      </c>
      <c r="Q33275" s="82" t="s">
        <v>98514</v>
      </c>
      <c r="R33275"/>
    </row>
    <row r="33276" spans="12:18" x14ac:dyDescent="0.25">
      <c r="L33276" t="s">
        <v>3986</v>
      </c>
      <c r="M33276" t="s">
        <v>29668</v>
      </c>
      <c r="N33276" t="s">
        <v>70527</v>
      </c>
      <c r="O33276" s="76" t="s">
        <v>4356</v>
      </c>
      <c r="P33276" s="82">
        <v>870</v>
      </c>
      <c r="Q33276" s="82" t="s">
        <v>98515</v>
      </c>
      <c r="R33276"/>
    </row>
    <row r="33277" spans="12:18" x14ac:dyDescent="0.25">
      <c r="L33277" t="s">
        <v>3986</v>
      </c>
      <c r="M33277" t="s">
        <v>31699</v>
      </c>
      <c r="N33277" t="s">
        <v>70528</v>
      </c>
      <c r="O33277" s="76" t="s">
        <v>4366</v>
      </c>
      <c r="P33277" s="82">
        <v>515</v>
      </c>
      <c r="Q33277" s="82" t="s">
        <v>98516</v>
      </c>
      <c r="R33277"/>
    </row>
    <row r="33278" spans="12:18" x14ac:dyDescent="0.25">
      <c r="L33278" t="s">
        <v>3986</v>
      </c>
      <c r="M33278" t="s">
        <v>29148</v>
      </c>
      <c r="N33278" t="s">
        <v>70529</v>
      </c>
      <c r="O33278" s="76" t="s">
        <v>4356</v>
      </c>
      <c r="P33278" s="82">
        <v>1659</v>
      </c>
      <c r="Q33278" s="82" t="s">
        <v>98517</v>
      </c>
      <c r="R33278"/>
    </row>
    <row r="33279" spans="12:18" x14ac:dyDescent="0.25">
      <c r="L33279" t="s">
        <v>3986</v>
      </c>
      <c r="M33279" t="s">
        <v>32224</v>
      </c>
      <c r="N33279" t="s">
        <v>70530</v>
      </c>
      <c r="O33279" s="76" t="s">
        <v>4366</v>
      </c>
      <c r="P33279" s="82">
        <v>288</v>
      </c>
      <c r="Q33279" s="82" t="s">
        <v>98518</v>
      </c>
      <c r="R33279"/>
    </row>
    <row r="33280" spans="12:18" x14ac:dyDescent="0.25">
      <c r="L33280" t="s">
        <v>3986</v>
      </c>
      <c r="M33280" t="s">
        <v>29150</v>
      </c>
      <c r="N33280" t="s">
        <v>70531</v>
      </c>
      <c r="O33280" s="76" t="s">
        <v>4374</v>
      </c>
      <c r="P33280" s="82">
        <v>11202</v>
      </c>
      <c r="Q33280" s="82" t="s">
        <v>72645</v>
      </c>
      <c r="R33280"/>
    </row>
    <row r="33281" spans="12:18" x14ac:dyDescent="0.25">
      <c r="L33281" t="s">
        <v>3986</v>
      </c>
      <c r="M33281" t="s">
        <v>26429</v>
      </c>
      <c r="N33281" t="s">
        <v>70532</v>
      </c>
      <c r="O33281" s="76" t="s">
        <v>4366</v>
      </c>
      <c r="P33281" s="82">
        <v>174</v>
      </c>
      <c r="Q33281" s="82" t="s">
        <v>98519</v>
      </c>
      <c r="R33281"/>
    </row>
    <row r="33282" spans="12:18" x14ac:dyDescent="0.25">
      <c r="L33282" t="s">
        <v>3986</v>
      </c>
      <c r="M33282" t="s">
        <v>29672</v>
      </c>
      <c r="N33282" t="s">
        <v>70533</v>
      </c>
      <c r="O33282" s="76" t="s">
        <v>4356</v>
      </c>
      <c r="P33282" s="82">
        <v>2677</v>
      </c>
      <c r="Q33282" s="82" t="s">
        <v>98520</v>
      </c>
      <c r="R33282"/>
    </row>
    <row r="33283" spans="12:18" x14ac:dyDescent="0.25">
      <c r="L33283" t="s">
        <v>3986</v>
      </c>
      <c r="M33283" t="s">
        <v>31701</v>
      </c>
      <c r="N33283" t="s">
        <v>70534</v>
      </c>
      <c r="O33283" s="76" t="s">
        <v>4366</v>
      </c>
      <c r="P33283" s="82">
        <v>865</v>
      </c>
      <c r="Q33283" s="82" t="s">
        <v>98521</v>
      </c>
      <c r="R33283"/>
    </row>
    <row r="33284" spans="12:18" x14ac:dyDescent="0.25">
      <c r="L33284" t="s">
        <v>3986</v>
      </c>
      <c r="M33284" t="s">
        <v>26430</v>
      </c>
      <c r="N33284" t="s">
        <v>70535</v>
      </c>
      <c r="O33284" s="76" t="s">
        <v>4356</v>
      </c>
      <c r="P33284" s="82">
        <v>1500</v>
      </c>
      <c r="Q33284" s="82" t="s">
        <v>98522</v>
      </c>
      <c r="R33284"/>
    </row>
    <row r="33285" spans="12:18" x14ac:dyDescent="0.25">
      <c r="L33285" t="s">
        <v>3986</v>
      </c>
      <c r="M33285" t="s">
        <v>26431</v>
      </c>
      <c r="N33285" t="s">
        <v>70536</v>
      </c>
      <c r="O33285" s="76" t="s">
        <v>4366</v>
      </c>
      <c r="P33285" s="82">
        <v>348</v>
      </c>
      <c r="Q33285" s="82" t="s">
        <v>98523</v>
      </c>
      <c r="R33285"/>
    </row>
    <row r="33286" spans="12:18" x14ac:dyDescent="0.25">
      <c r="L33286" t="s">
        <v>3986</v>
      </c>
      <c r="M33286" t="s">
        <v>26432</v>
      </c>
      <c r="N33286" t="s">
        <v>70537</v>
      </c>
      <c r="O33286" s="76" t="s">
        <v>4366</v>
      </c>
      <c r="P33286" s="82">
        <v>490</v>
      </c>
      <c r="Q33286" s="82" t="s">
        <v>98524</v>
      </c>
      <c r="R33286"/>
    </row>
    <row r="33287" spans="12:18" x14ac:dyDescent="0.25">
      <c r="L33287" t="s">
        <v>3986</v>
      </c>
      <c r="M33287" t="s">
        <v>29153</v>
      </c>
      <c r="N33287" t="s">
        <v>70538</v>
      </c>
      <c r="O33287" s="76" t="s">
        <v>4356</v>
      </c>
      <c r="P33287" s="82">
        <v>4554</v>
      </c>
      <c r="Q33287" s="82" t="s">
        <v>98525</v>
      </c>
      <c r="R33287"/>
    </row>
    <row r="33288" spans="12:18" x14ac:dyDescent="0.25">
      <c r="L33288" t="s">
        <v>3986</v>
      </c>
      <c r="M33288" t="s">
        <v>31703</v>
      </c>
      <c r="N33288" t="s">
        <v>70539</v>
      </c>
      <c r="O33288" s="76" t="s">
        <v>4366</v>
      </c>
      <c r="P33288" s="82">
        <v>136</v>
      </c>
      <c r="Q33288" s="82" t="s">
        <v>98527</v>
      </c>
      <c r="R33288"/>
    </row>
    <row r="33289" spans="12:18" x14ac:dyDescent="0.25">
      <c r="L33289" t="s">
        <v>3986</v>
      </c>
      <c r="M33289" t="s">
        <v>31704</v>
      </c>
      <c r="N33289" t="s">
        <v>70540</v>
      </c>
      <c r="O33289" s="76" t="s">
        <v>4356</v>
      </c>
      <c r="P33289" s="82">
        <v>565</v>
      </c>
      <c r="Q33289" s="82" t="s">
        <v>98528</v>
      </c>
      <c r="R33289"/>
    </row>
    <row r="33290" spans="12:18" x14ac:dyDescent="0.25">
      <c r="L33290" t="s">
        <v>3986</v>
      </c>
      <c r="M33290" t="s">
        <v>29156</v>
      </c>
      <c r="N33290" t="s">
        <v>70541</v>
      </c>
      <c r="O33290" s="76" t="s">
        <v>4366</v>
      </c>
      <c r="P33290" s="82">
        <v>130</v>
      </c>
      <c r="Q33290" s="82" t="s">
        <v>98529</v>
      </c>
      <c r="R33290"/>
    </row>
    <row r="33291" spans="12:18" x14ac:dyDescent="0.25">
      <c r="L33291" t="s">
        <v>3986</v>
      </c>
      <c r="M33291" t="s">
        <v>26433</v>
      </c>
      <c r="N33291" t="s">
        <v>70542</v>
      </c>
      <c r="O33291" s="76" t="s">
        <v>4356</v>
      </c>
      <c r="P33291" s="82">
        <v>922</v>
      </c>
      <c r="Q33291" s="82" t="s">
        <v>98530</v>
      </c>
      <c r="R33291"/>
    </row>
    <row r="33292" spans="12:18" x14ac:dyDescent="0.25">
      <c r="L33292" t="s">
        <v>3986</v>
      </c>
      <c r="M33292" t="s">
        <v>29159</v>
      </c>
      <c r="N33292" t="s">
        <v>70543</v>
      </c>
      <c r="O33292" s="76" t="s">
        <v>4366</v>
      </c>
      <c r="P33292" s="82">
        <v>557</v>
      </c>
      <c r="Q33292" s="82" t="s">
        <v>98531</v>
      </c>
      <c r="R33292"/>
    </row>
    <row r="33293" spans="12:18" x14ac:dyDescent="0.25">
      <c r="L33293" t="s">
        <v>3986</v>
      </c>
      <c r="M33293" t="s">
        <v>29678</v>
      </c>
      <c r="N33293" t="s">
        <v>70544</v>
      </c>
      <c r="O33293" s="76" t="s">
        <v>4356</v>
      </c>
      <c r="P33293" s="82">
        <v>1080</v>
      </c>
      <c r="Q33293" s="82" t="s">
        <v>98532</v>
      </c>
      <c r="R33293"/>
    </row>
    <row r="33294" spans="12:18" x14ac:dyDescent="0.25">
      <c r="L33294" t="s">
        <v>3986</v>
      </c>
      <c r="M33294" t="s">
        <v>29681</v>
      </c>
      <c r="N33294" t="s">
        <v>70545</v>
      </c>
      <c r="O33294" s="76" t="s">
        <v>4356</v>
      </c>
      <c r="P33294" s="82">
        <v>1060</v>
      </c>
      <c r="Q33294" s="82" t="s">
        <v>98533</v>
      </c>
      <c r="R33294"/>
    </row>
    <row r="33295" spans="12:18" x14ac:dyDescent="0.25">
      <c r="L33295" t="s">
        <v>3986</v>
      </c>
      <c r="M33295" t="s">
        <v>29162</v>
      </c>
      <c r="N33295" t="s">
        <v>70546</v>
      </c>
      <c r="O33295" s="76" t="s">
        <v>4366</v>
      </c>
      <c r="P33295" s="82">
        <v>357</v>
      </c>
      <c r="Q33295" s="82" t="s">
        <v>98534</v>
      </c>
      <c r="R33295"/>
    </row>
    <row r="33296" spans="12:18" x14ac:dyDescent="0.25">
      <c r="L33296" t="s">
        <v>3986</v>
      </c>
      <c r="M33296" t="s">
        <v>29165</v>
      </c>
      <c r="N33296" t="s">
        <v>70547</v>
      </c>
      <c r="O33296" s="76" t="s">
        <v>4366</v>
      </c>
      <c r="P33296" s="82">
        <v>214</v>
      </c>
      <c r="Q33296" s="82" t="s">
        <v>98535</v>
      </c>
      <c r="R33296"/>
    </row>
    <row r="33297" spans="12:18" x14ac:dyDescent="0.25">
      <c r="L33297" t="s">
        <v>3986</v>
      </c>
      <c r="M33297" t="s">
        <v>26422</v>
      </c>
      <c r="N33297" t="s">
        <v>70548</v>
      </c>
      <c r="O33297" s="76" t="s">
        <v>4356</v>
      </c>
      <c r="P33297" s="82">
        <v>1322</v>
      </c>
      <c r="Q33297" s="82" t="s">
        <v>98494</v>
      </c>
      <c r="R33297"/>
    </row>
    <row r="33298" spans="12:18" x14ac:dyDescent="0.25">
      <c r="L33298" t="s">
        <v>3986</v>
      </c>
      <c r="M33298" t="s">
        <v>7731</v>
      </c>
      <c r="N33298" t="s">
        <v>70549</v>
      </c>
      <c r="O33298" s="76" t="s">
        <v>4356</v>
      </c>
      <c r="P33298" s="82">
        <v>1236</v>
      </c>
      <c r="Q33298" s="82" t="s">
        <v>98536</v>
      </c>
      <c r="R33298"/>
    </row>
    <row r="33299" spans="12:18" x14ac:dyDescent="0.25">
      <c r="L33299" t="s">
        <v>3986</v>
      </c>
      <c r="M33299" t="s">
        <v>29684</v>
      </c>
      <c r="N33299" t="s">
        <v>70550</v>
      </c>
      <c r="O33299" s="76" t="s">
        <v>4366</v>
      </c>
      <c r="P33299" s="82">
        <v>668</v>
      </c>
      <c r="Q33299" s="82" t="s">
        <v>98537</v>
      </c>
      <c r="R33299"/>
    </row>
    <row r="33300" spans="12:18" x14ac:dyDescent="0.25">
      <c r="L33300" t="s">
        <v>3986</v>
      </c>
      <c r="M33300" t="s">
        <v>29688</v>
      </c>
      <c r="N33300" t="s">
        <v>70551</v>
      </c>
      <c r="O33300" s="76" t="s">
        <v>4356</v>
      </c>
      <c r="P33300" s="82">
        <v>1746</v>
      </c>
      <c r="Q33300" s="82" t="s">
        <v>98538</v>
      </c>
      <c r="R33300"/>
    </row>
    <row r="33301" spans="12:18" x14ac:dyDescent="0.25">
      <c r="L33301" t="s">
        <v>3986</v>
      </c>
      <c r="M33301" t="s">
        <v>32226</v>
      </c>
      <c r="N33301" t="s">
        <v>70552</v>
      </c>
      <c r="O33301" s="76" t="s">
        <v>4356</v>
      </c>
      <c r="P33301" s="82">
        <v>2881</v>
      </c>
      <c r="Q33301" s="82" t="s">
        <v>98539</v>
      </c>
      <c r="R33301"/>
    </row>
    <row r="33302" spans="12:18" x14ac:dyDescent="0.25">
      <c r="L33302" t="s">
        <v>3986</v>
      </c>
      <c r="M33302" t="s">
        <v>32228</v>
      </c>
      <c r="N33302" t="s">
        <v>70553</v>
      </c>
      <c r="O33302" s="76" t="s">
        <v>4366</v>
      </c>
      <c r="P33302" s="82">
        <v>258</v>
      </c>
      <c r="Q33302" s="82" t="s">
        <v>98540</v>
      </c>
      <c r="R33302"/>
    </row>
    <row r="33303" spans="12:18" x14ac:dyDescent="0.25">
      <c r="L33303" t="s">
        <v>3986</v>
      </c>
      <c r="M33303" t="s">
        <v>26434</v>
      </c>
      <c r="N33303" t="s">
        <v>70554</v>
      </c>
      <c r="O33303" s="76" t="s">
        <v>4356</v>
      </c>
      <c r="P33303" s="82">
        <v>634</v>
      </c>
      <c r="Q33303" s="82" t="s">
        <v>98541</v>
      </c>
      <c r="R33303"/>
    </row>
    <row r="33304" spans="12:18" x14ac:dyDescent="0.25">
      <c r="L33304" t="s">
        <v>3986</v>
      </c>
      <c r="M33304" t="s">
        <v>26435</v>
      </c>
      <c r="N33304" t="s">
        <v>70555</v>
      </c>
      <c r="O33304" s="76" t="s">
        <v>4356</v>
      </c>
      <c r="P33304" s="82">
        <v>837</v>
      </c>
      <c r="Q33304" s="82" t="s">
        <v>98542</v>
      </c>
      <c r="R33304"/>
    </row>
    <row r="33305" spans="12:18" x14ac:dyDescent="0.25">
      <c r="L33305" t="s">
        <v>3986</v>
      </c>
      <c r="M33305" t="s">
        <v>32230</v>
      </c>
      <c r="N33305" t="s">
        <v>70556</v>
      </c>
      <c r="O33305" s="76" t="s">
        <v>4356</v>
      </c>
      <c r="P33305" s="82">
        <v>1240</v>
      </c>
      <c r="Q33305" s="82" t="s">
        <v>98543</v>
      </c>
      <c r="R33305"/>
    </row>
    <row r="33306" spans="12:18" x14ac:dyDescent="0.25">
      <c r="L33306" t="s">
        <v>3986</v>
      </c>
      <c r="M33306" t="s">
        <v>11766</v>
      </c>
      <c r="N33306" t="s">
        <v>70557</v>
      </c>
      <c r="O33306" s="76" t="s">
        <v>4366</v>
      </c>
      <c r="P33306" s="82">
        <v>924</v>
      </c>
      <c r="Q33306" s="82" t="s">
        <v>98544</v>
      </c>
      <c r="R33306"/>
    </row>
    <row r="33307" spans="12:18" x14ac:dyDescent="0.25">
      <c r="L33307" t="s">
        <v>3986</v>
      </c>
      <c r="M33307" t="s">
        <v>32231</v>
      </c>
      <c r="N33307" t="s">
        <v>70558</v>
      </c>
      <c r="O33307" s="76" t="s">
        <v>4356</v>
      </c>
      <c r="P33307" s="82">
        <v>1755</v>
      </c>
      <c r="Q33307" s="82" t="s">
        <v>98545</v>
      </c>
      <c r="R33307"/>
    </row>
    <row r="33308" spans="12:18" x14ac:dyDescent="0.25">
      <c r="L33308" t="s">
        <v>3986</v>
      </c>
      <c r="M33308" t="s">
        <v>32233</v>
      </c>
      <c r="N33308" t="s">
        <v>70559</v>
      </c>
      <c r="O33308" s="76" t="s">
        <v>4366</v>
      </c>
      <c r="P33308" s="82">
        <v>330</v>
      </c>
      <c r="Q33308" s="82" t="s">
        <v>98546</v>
      </c>
      <c r="R33308"/>
    </row>
    <row r="33309" spans="12:18" x14ac:dyDescent="0.25">
      <c r="L33309" t="s">
        <v>3986</v>
      </c>
      <c r="M33309" t="s">
        <v>29692</v>
      </c>
      <c r="N33309" t="s">
        <v>70560</v>
      </c>
      <c r="O33309" s="76" t="s">
        <v>4356</v>
      </c>
      <c r="P33309" s="82">
        <v>6766</v>
      </c>
      <c r="Q33309" s="82" t="s">
        <v>98547</v>
      </c>
      <c r="R33309"/>
    </row>
    <row r="33310" spans="12:18" x14ac:dyDescent="0.25">
      <c r="L33310" t="s">
        <v>3986</v>
      </c>
      <c r="M33310" t="s">
        <v>31708</v>
      </c>
      <c r="N33310" t="s">
        <v>70561</v>
      </c>
      <c r="O33310" s="76" t="s">
        <v>4356</v>
      </c>
      <c r="P33310" s="82">
        <v>421</v>
      </c>
      <c r="Q33310" s="82" t="s">
        <v>98548</v>
      </c>
      <c r="R33310"/>
    </row>
    <row r="33311" spans="12:18" x14ac:dyDescent="0.25">
      <c r="L33311" t="s">
        <v>3986</v>
      </c>
      <c r="M33311" t="s">
        <v>29130</v>
      </c>
      <c r="N33311" t="s">
        <v>70562</v>
      </c>
      <c r="O33311" s="76" t="s">
        <v>4366</v>
      </c>
      <c r="P33311" s="82">
        <v>168</v>
      </c>
      <c r="Q33311" s="82" t="s">
        <v>98500</v>
      </c>
      <c r="R33311"/>
    </row>
    <row r="33312" spans="12:18" x14ac:dyDescent="0.25">
      <c r="L33312" t="s">
        <v>3986</v>
      </c>
      <c r="M33312" t="s">
        <v>29675</v>
      </c>
      <c r="N33312" t="s">
        <v>70563</v>
      </c>
      <c r="O33312" s="76" t="s">
        <v>4366</v>
      </c>
      <c r="P33312" s="82">
        <v>209</v>
      </c>
      <c r="Q33312" s="82" t="s">
        <v>98526</v>
      </c>
      <c r="R33312"/>
    </row>
    <row r="33313" spans="12:18" x14ac:dyDescent="0.25">
      <c r="L33313" t="s">
        <v>3986</v>
      </c>
      <c r="M33313" t="s">
        <v>29175</v>
      </c>
      <c r="N33313" t="s">
        <v>70564</v>
      </c>
      <c r="O33313" s="76" t="s">
        <v>4366</v>
      </c>
      <c r="P33313" s="82">
        <v>44</v>
      </c>
      <c r="Q33313" s="82" t="s">
        <v>98553</v>
      </c>
      <c r="R33313"/>
    </row>
    <row r="33314" spans="12:18" x14ac:dyDescent="0.25">
      <c r="L33314" t="s">
        <v>3986</v>
      </c>
      <c r="M33314" t="s">
        <v>31712</v>
      </c>
      <c r="N33314" t="s">
        <v>70565</v>
      </c>
      <c r="O33314" s="76" t="s">
        <v>4366</v>
      </c>
      <c r="P33314" s="82">
        <v>351</v>
      </c>
      <c r="Q33314" s="82" t="s">
        <v>98554</v>
      </c>
      <c r="R33314"/>
    </row>
    <row r="33315" spans="12:18" x14ac:dyDescent="0.25">
      <c r="L33315" t="s">
        <v>3986</v>
      </c>
      <c r="M33315" t="s">
        <v>29696</v>
      </c>
      <c r="N33315" t="s">
        <v>70566</v>
      </c>
      <c r="O33315" s="76" t="s">
        <v>4366</v>
      </c>
      <c r="P33315" s="82">
        <v>138</v>
      </c>
      <c r="Q33315" s="82" t="s">
        <v>98555</v>
      </c>
      <c r="R33315"/>
    </row>
    <row r="33316" spans="12:18" x14ac:dyDescent="0.25">
      <c r="L33316" t="s">
        <v>3986</v>
      </c>
      <c r="M33316" t="s">
        <v>31714</v>
      </c>
      <c r="N33316" t="s">
        <v>70567</v>
      </c>
      <c r="O33316" s="76" t="s">
        <v>4356</v>
      </c>
      <c r="P33316" s="82">
        <v>532</v>
      </c>
      <c r="Q33316" s="82" t="s">
        <v>98556</v>
      </c>
      <c r="R33316"/>
    </row>
    <row r="33317" spans="12:18" x14ac:dyDescent="0.25">
      <c r="L33317" t="s">
        <v>3986</v>
      </c>
      <c r="M33317" t="s">
        <v>29100</v>
      </c>
      <c r="N33317" t="s">
        <v>70568</v>
      </c>
      <c r="O33317" s="76" t="s">
        <v>4366</v>
      </c>
      <c r="P33317" s="82">
        <v>1068</v>
      </c>
      <c r="Q33317" s="82" t="s">
        <v>98468</v>
      </c>
      <c r="R33317"/>
    </row>
    <row r="33318" spans="12:18" x14ac:dyDescent="0.25">
      <c r="L33318" t="s">
        <v>3986</v>
      </c>
      <c r="M33318" t="s">
        <v>26398</v>
      </c>
      <c r="N33318" t="s">
        <v>70569</v>
      </c>
      <c r="O33318" s="76" t="s">
        <v>4356</v>
      </c>
      <c r="P33318" s="82">
        <v>1671</v>
      </c>
      <c r="Q33318" s="82" t="s">
        <v>98404</v>
      </c>
      <c r="R33318"/>
    </row>
    <row r="33319" spans="12:18" x14ac:dyDescent="0.25">
      <c r="L33319" t="s">
        <v>3986</v>
      </c>
      <c r="M33319" t="s">
        <v>31716</v>
      </c>
      <c r="N33319" t="s">
        <v>70570</v>
      </c>
      <c r="O33319" s="76" t="s">
        <v>4356</v>
      </c>
      <c r="P33319" s="82">
        <v>409</v>
      </c>
      <c r="Q33319" s="82" t="s">
        <v>98557</v>
      </c>
      <c r="R33319"/>
    </row>
    <row r="33320" spans="12:18" x14ac:dyDescent="0.25">
      <c r="L33320" t="s">
        <v>3986</v>
      </c>
      <c r="M33320" t="s">
        <v>32235</v>
      </c>
      <c r="N33320" t="s">
        <v>70571</v>
      </c>
      <c r="O33320" s="76" t="s">
        <v>4366</v>
      </c>
      <c r="P33320" s="82">
        <v>750</v>
      </c>
      <c r="Q33320" s="82" t="s">
        <v>98558</v>
      </c>
      <c r="R33320"/>
    </row>
    <row r="33321" spans="12:18" x14ac:dyDescent="0.25">
      <c r="L33321" t="s">
        <v>3986</v>
      </c>
      <c r="M33321" t="s">
        <v>26437</v>
      </c>
      <c r="N33321" t="s">
        <v>70572</v>
      </c>
      <c r="O33321" s="76" t="s">
        <v>4366</v>
      </c>
      <c r="P33321" s="82">
        <v>128</v>
      </c>
      <c r="Q33321" s="82" t="s">
        <v>98559</v>
      </c>
      <c r="R33321"/>
    </row>
    <row r="33322" spans="12:18" x14ac:dyDescent="0.25">
      <c r="L33322" t="s">
        <v>3986</v>
      </c>
      <c r="M33322" t="s">
        <v>26438</v>
      </c>
      <c r="N33322" t="s">
        <v>70573</v>
      </c>
      <c r="O33322" s="76" t="s">
        <v>4356</v>
      </c>
      <c r="P33322" s="82">
        <v>4889</v>
      </c>
      <c r="Q33322" s="82" t="s">
        <v>98560</v>
      </c>
      <c r="R33322"/>
    </row>
    <row r="33323" spans="12:18" x14ac:dyDescent="0.25">
      <c r="L33323" t="s">
        <v>3986</v>
      </c>
      <c r="M33323" t="s">
        <v>26439</v>
      </c>
      <c r="N33323" t="s">
        <v>70574</v>
      </c>
      <c r="O33323" s="76" t="s">
        <v>4356</v>
      </c>
      <c r="P33323" s="82">
        <v>2071</v>
      </c>
      <c r="Q33323" s="82" t="s">
        <v>98561</v>
      </c>
      <c r="R33323"/>
    </row>
    <row r="33324" spans="12:18" x14ac:dyDescent="0.25">
      <c r="L33324" t="s">
        <v>3986</v>
      </c>
      <c r="M33324" t="s">
        <v>29701</v>
      </c>
      <c r="N33324" t="s">
        <v>70575</v>
      </c>
      <c r="O33324" s="76" t="s">
        <v>4356</v>
      </c>
      <c r="P33324" s="82">
        <v>1324</v>
      </c>
      <c r="Q33324" s="82" t="s">
        <v>98562</v>
      </c>
      <c r="R33324"/>
    </row>
    <row r="33325" spans="12:18" x14ac:dyDescent="0.25">
      <c r="L33325" t="s">
        <v>3986</v>
      </c>
      <c r="M33325" t="s">
        <v>32237</v>
      </c>
      <c r="N33325" t="s">
        <v>70576</v>
      </c>
      <c r="O33325" s="76" t="s">
        <v>4366</v>
      </c>
      <c r="P33325" s="82">
        <v>211</v>
      </c>
      <c r="Q33325" s="82" t="s">
        <v>98563</v>
      </c>
      <c r="R33325"/>
    </row>
    <row r="33326" spans="12:18" x14ac:dyDescent="0.25">
      <c r="L33326" t="s">
        <v>3986</v>
      </c>
      <c r="M33326" t="s">
        <v>29705</v>
      </c>
      <c r="N33326" t="s">
        <v>70577</v>
      </c>
      <c r="O33326" s="76" t="s">
        <v>4366</v>
      </c>
      <c r="P33326" s="82">
        <v>158</v>
      </c>
      <c r="Q33326" s="82" t="s">
        <v>98565</v>
      </c>
      <c r="R33326"/>
    </row>
    <row r="33327" spans="12:18" x14ac:dyDescent="0.25">
      <c r="L33327" t="s">
        <v>4044</v>
      </c>
      <c r="M33327" t="s">
        <v>29181</v>
      </c>
      <c r="N33327" t="s">
        <v>70578</v>
      </c>
      <c r="O33327" s="76" t="s">
        <v>4366</v>
      </c>
      <c r="P33327" s="82">
        <v>69</v>
      </c>
      <c r="Q33327" s="82" t="s">
        <v>87250</v>
      </c>
      <c r="R33327"/>
    </row>
    <row r="33328" spans="12:18" x14ac:dyDescent="0.25">
      <c r="L33328" t="s">
        <v>4044</v>
      </c>
      <c r="M33328" t="s">
        <v>29184</v>
      </c>
      <c r="N33328" t="s">
        <v>70579</v>
      </c>
      <c r="O33328" s="76" t="s">
        <v>4366</v>
      </c>
      <c r="P33328" s="82">
        <v>61</v>
      </c>
      <c r="Q33328" s="82" t="s">
        <v>87251</v>
      </c>
      <c r="R33328"/>
    </row>
    <row r="33329" spans="12:18" x14ac:dyDescent="0.25">
      <c r="L33329" t="s">
        <v>4044</v>
      </c>
      <c r="M33329" t="s">
        <v>25310</v>
      </c>
      <c r="N33329" t="s">
        <v>70580</v>
      </c>
      <c r="O33329" s="76" t="s">
        <v>4366</v>
      </c>
      <c r="P33329" s="82">
        <v>142</v>
      </c>
      <c r="Q33329" s="82" t="s">
        <v>87252</v>
      </c>
      <c r="R33329"/>
    </row>
    <row r="33330" spans="12:18" x14ac:dyDescent="0.25">
      <c r="L33330" t="s">
        <v>4044</v>
      </c>
      <c r="M33330" t="s">
        <v>32239</v>
      </c>
      <c r="N33330" t="s">
        <v>70581</v>
      </c>
      <c r="O33330" s="76" t="s">
        <v>4366</v>
      </c>
      <c r="P33330" s="82">
        <v>211</v>
      </c>
      <c r="Q33330" s="82" t="s">
        <v>87253</v>
      </c>
      <c r="R33330"/>
    </row>
    <row r="33331" spans="12:18" x14ac:dyDescent="0.25">
      <c r="L33331" t="s">
        <v>4044</v>
      </c>
      <c r="M33331" t="s">
        <v>29188</v>
      </c>
      <c r="N33331" t="s">
        <v>70582</v>
      </c>
      <c r="O33331" s="76" t="s">
        <v>4356</v>
      </c>
      <c r="P33331" s="82">
        <v>297</v>
      </c>
      <c r="Q33331" s="82" t="s">
        <v>87254</v>
      </c>
      <c r="R33331"/>
    </row>
    <row r="33332" spans="12:18" x14ac:dyDescent="0.25">
      <c r="L33332" t="s">
        <v>4044</v>
      </c>
      <c r="M33332" t="s">
        <v>29190</v>
      </c>
      <c r="N33332" t="s">
        <v>70583</v>
      </c>
      <c r="O33332" s="76" t="s">
        <v>4366</v>
      </c>
      <c r="P33332" s="82">
        <v>49</v>
      </c>
      <c r="Q33332" s="82" t="s">
        <v>87255</v>
      </c>
      <c r="R33332"/>
    </row>
    <row r="33333" spans="12:18" x14ac:dyDescent="0.25">
      <c r="L33333" t="s">
        <v>4044</v>
      </c>
      <c r="M33333" t="s">
        <v>26440</v>
      </c>
      <c r="N33333" t="s">
        <v>70584</v>
      </c>
      <c r="O33333" s="76" t="s">
        <v>4366</v>
      </c>
      <c r="P33333" s="82">
        <v>167</v>
      </c>
      <c r="Q33333" s="82" t="s">
        <v>87256</v>
      </c>
      <c r="R33333"/>
    </row>
    <row r="33334" spans="12:18" x14ac:dyDescent="0.25">
      <c r="L33334" t="s">
        <v>4044</v>
      </c>
      <c r="M33334" t="s">
        <v>29709</v>
      </c>
      <c r="N33334" t="s">
        <v>70585</v>
      </c>
      <c r="O33334" s="76" t="s">
        <v>4356</v>
      </c>
      <c r="P33334" s="82">
        <v>3369</v>
      </c>
      <c r="Q33334" s="82" t="s">
        <v>87257</v>
      </c>
      <c r="R33334"/>
    </row>
    <row r="33335" spans="12:18" x14ac:dyDescent="0.25">
      <c r="L33335" t="s">
        <v>4044</v>
      </c>
      <c r="M33335" t="s">
        <v>29193</v>
      </c>
      <c r="N33335" t="s">
        <v>70586</v>
      </c>
      <c r="O33335" s="76" t="s">
        <v>4366</v>
      </c>
      <c r="P33335" s="82">
        <v>191</v>
      </c>
      <c r="Q33335" s="82" t="s">
        <v>87258</v>
      </c>
      <c r="R33335"/>
    </row>
    <row r="33336" spans="12:18" x14ac:dyDescent="0.25">
      <c r="L33336" t="s">
        <v>4044</v>
      </c>
      <c r="M33336" t="s">
        <v>14844</v>
      </c>
      <c r="N33336" t="s">
        <v>70587</v>
      </c>
      <c r="O33336" s="76" t="s">
        <v>4356</v>
      </c>
      <c r="P33336" s="82">
        <v>1638</v>
      </c>
      <c r="Q33336" s="82" t="s">
        <v>87259</v>
      </c>
      <c r="R33336"/>
    </row>
    <row r="33337" spans="12:18" x14ac:dyDescent="0.25">
      <c r="L33337" t="s">
        <v>4044</v>
      </c>
      <c r="M33337" t="s">
        <v>26441</v>
      </c>
      <c r="N33337" t="s">
        <v>70588</v>
      </c>
      <c r="O33337" s="76" t="s">
        <v>4356</v>
      </c>
      <c r="P33337" s="82">
        <v>1085</v>
      </c>
      <c r="Q33337" s="82" t="s">
        <v>87260</v>
      </c>
      <c r="R33337"/>
    </row>
    <row r="33338" spans="12:18" x14ac:dyDescent="0.25">
      <c r="L33338" t="s">
        <v>4044</v>
      </c>
      <c r="M33338" t="s">
        <v>29714</v>
      </c>
      <c r="N33338" t="s">
        <v>70589</v>
      </c>
      <c r="O33338" s="76" t="s">
        <v>4366</v>
      </c>
      <c r="P33338" s="82">
        <v>80</v>
      </c>
      <c r="Q33338" s="82" t="s">
        <v>87261</v>
      </c>
      <c r="R33338"/>
    </row>
    <row r="33339" spans="12:18" x14ac:dyDescent="0.25">
      <c r="L33339" t="s">
        <v>4044</v>
      </c>
      <c r="M33339" t="s">
        <v>32240</v>
      </c>
      <c r="N33339" t="s">
        <v>70590</v>
      </c>
      <c r="O33339" s="76" t="s">
        <v>4366</v>
      </c>
      <c r="P33339" s="82">
        <v>179</v>
      </c>
      <c r="Q33339" s="82" t="s">
        <v>87262</v>
      </c>
      <c r="R33339"/>
    </row>
    <row r="33340" spans="12:18" x14ac:dyDescent="0.25">
      <c r="L33340" t="s">
        <v>4044</v>
      </c>
      <c r="M33340" t="s">
        <v>31720</v>
      </c>
      <c r="N33340" t="s">
        <v>70591</v>
      </c>
      <c r="O33340" s="76" t="s">
        <v>4366</v>
      </c>
      <c r="P33340" s="82">
        <v>217</v>
      </c>
      <c r="Q33340" s="82" t="s">
        <v>87263</v>
      </c>
      <c r="R33340"/>
    </row>
    <row r="33341" spans="12:18" x14ac:dyDescent="0.25">
      <c r="L33341" t="s">
        <v>4044</v>
      </c>
      <c r="M33341" t="s">
        <v>13806</v>
      </c>
      <c r="N33341" t="s">
        <v>70592</v>
      </c>
      <c r="O33341" s="76" t="s">
        <v>4366</v>
      </c>
      <c r="P33341" s="82">
        <v>230</v>
      </c>
      <c r="Q33341" s="82" t="s">
        <v>87264</v>
      </c>
      <c r="R33341"/>
    </row>
    <row r="33342" spans="12:18" x14ac:dyDescent="0.25">
      <c r="L33342" t="s">
        <v>4044</v>
      </c>
      <c r="M33342" t="s">
        <v>29196</v>
      </c>
      <c r="N33342" t="s">
        <v>70593</v>
      </c>
      <c r="O33342" s="76" t="s">
        <v>4366</v>
      </c>
      <c r="P33342" s="82">
        <v>161</v>
      </c>
      <c r="Q33342" s="82" t="s">
        <v>87265</v>
      </c>
      <c r="R33342"/>
    </row>
    <row r="33343" spans="12:18" x14ac:dyDescent="0.25">
      <c r="L33343" t="s">
        <v>4044</v>
      </c>
      <c r="M33343" t="s">
        <v>32242</v>
      </c>
      <c r="N33343" t="s">
        <v>70594</v>
      </c>
      <c r="O33343" s="76" t="s">
        <v>4366</v>
      </c>
      <c r="P33343" s="82">
        <v>159</v>
      </c>
      <c r="Q33343" s="82" t="s">
        <v>87266</v>
      </c>
      <c r="R33343"/>
    </row>
    <row r="33344" spans="12:18" x14ac:dyDescent="0.25">
      <c r="L33344" t="s">
        <v>4044</v>
      </c>
      <c r="M33344" t="s">
        <v>23811</v>
      </c>
      <c r="N33344" t="s">
        <v>70595</v>
      </c>
      <c r="O33344" s="76" t="s">
        <v>4356</v>
      </c>
      <c r="P33344" s="82">
        <v>183</v>
      </c>
      <c r="Q33344" s="82" t="s">
        <v>87267</v>
      </c>
      <c r="R33344"/>
    </row>
    <row r="33345" spans="12:18" x14ac:dyDescent="0.25">
      <c r="L33345" t="s">
        <v>4044</v>
      </c>
      <c r="M33345" t="s">
        <v>14997</v>
      </c>
      <c r="N33345" t="s">
        <v>70596</v>
      </c>
      <c r="O33345" s="76" t="s">
        <v>4366</v>
      </c>
      <c r="P33345" s="82">
        <v>286</v>
      </c>
      <c r="Q33345" s="82" t="s">
        <v>87268</v>
      </c>
      <c r="R33345"/>
    </row>
    <row r="33346" spans="12:18" x14ac:dyDescent="0.25">
      <c r="L33346" t="s">
        <v>4044</v>
      </c>
      <c r="M33346" t="s">
        <v>29198</v>
      </c>
      <c r="N33346" t="s">
        <v>70597</v>
      </c>
      <c r="O33346" s="76" t="s">
        <v>4366</v>
      </c>
      <c r="P33346" s="82">
        <v>228</v>
      </c>
      <c r="Q33346" s="82" t="s">
        <v>87269</v>
      </c>
      <c r="R33346"/>
    </row>
    <row r="33347" spans="12:18" x14ac:dyDescent="0.25">
      <c r="L33347" t="s">
        <v>4044</v>
      </c>
      <c r="M33347" t="s">
        <v>14998</v>
      </c>
      <c r="N33347" t="s">
        <v>70598</v>
      </c>
      <c r="O33347" s="76" t="s">
        <v>4366</v>
      </c>
      <c r="P33347" s="82">
        <v>84</v>
      </c>
      <c r="Q33347" s="82" t="s">
        <v>87270</v>
      </c>
      <c r="R33347"/>
    </row>
    <row r="33348" spans="12:18" x14ac:dyDescent="0.25">
      <c r="L33348" t="s">
        <v>4044</v>
      </c>
      <c r="M33348" t="s">
        <v>4663</v>
      </c>
      <c r="N33348" t="s">
        <v>70599</v>
      </c>
      <c r="O33348" s="76" t="s">
        <v>4366</v>
      </c>
      <c r="P33348" s="82">
        <v>111</v>
      </c>
      <c r="Q33348" s="82" t="s">
        <v>87271</v>
      </c>
      <c r="R33348"/>
    </row>
    <row r="33349" spans="12:18" x14ac:dyDescent="0.25">
      <c r="L33349" t="s">
        <v>4044</v>
      </c>
      <c r="M33349" t="s">
        <v>29718</v>
      </c>
      <c r="N33349" t="s">
        <v>70600</v>
      </c>
      <c r="O33349" s="76" t="s">
        <v>4366</v>
      </c>
      <c r="P33349" s="82">
        <v>70</v>
      </c>
      <c r="Q33349" s="82" t="s">
        <v>87272</v>
      </c>
      <c r="R33349"/>
    </row>
    <row r="33350" spans="12:18" x14ac:dyDescent="0.25">
      <c r="L33350" t="s">
        <v>4044</v>
      </c>
      <c r="M33350" t="s">
        <v>29201</v>
      </c>
      <c r="N33350" t="s">
        <v>70601</v>
      </c>
      <c r="O33350" s="76" t="s">
        <v>4356</v>
      </c>
      <c r="P33350" s="82">
        <v>1028</v>
      </c>
      <c r="Q33350" s="82" t="s">
        <v>87273</v>
      </c>
      <c r="R33350"/>
    </row>
    <row r="33351" spans="12:18" x14ac:dyDescent="0.25">
      <c r="L33351" t="s">
        <v>4044</v>
      </c>
      <c r="M33351" t="s">
        <v>29721</v>
      </c>
      <c r="N33351" t="s">
        <v>70602</v>
      </c>
      <c r="O33351" s="76" t="s">
        <v>4366</v>
      </c>
      <c r="P33351" s="82">
        <v>154</v>
      </c>
      <c r="Q33351" s="82" t="s">
        <v>87274</v>
      </c>
      <c r="R33351"/>
    </row>
    <row r="33352" spans="12:18" x14ac:dyDescent="0.25">
      <c r="L33352" t="s">
        <v>4044</v>
      </c>
      <c r="M33352" t="s">
        <v>32246</v>
      </c>
      <c r="N33352" t="s">
        <v>70603</v>
      </c>
      <c r="O33352" s="76" t="s">
        <v>4366</v>
      </c>
      <c r="P33352" s="82">
        <v>137</v>
      </c>
      <c r="Q33352" s="82" t="s">
        <v>87277</v>
      </c>
      <c r="R33352"/>
    </row>
    <row r="33353" spans="12:18" x14ac:dyDescent="0.25">
      <c r="L33353" t="s">
        <v>4044</v>
      </c>
      <c r="M33353" t="s">
        <v>29209</v>
      </c>
      <c r="N33353" t="s">
        <v>70604</v>
      </c>
      <c r="O33353" s="76" t="s">
        <v>4366</v>
      </c>
      <c r="P33353" s="82">
        <v>102</v>
      </c>
      <c r="Q33353" s="82" t="s">
        <v>87278</v>
      </c>
      <c r="R33353"/>
    </row>
    <row r="33354" spans="12:18" x14ac:dyDescent="0.25">
      <c r="L33354" t="s">
        <v>4044</v>
      </c>
      <c r="M33354" t="s">
        <v>29723</v>
      </c>
      <c r="N33354" t="s">
        <v>70605</v>
      </c>
      <c r="O33354" s="76" t="s">
        <v>4356</v>
      </c>
      <c r="P33354" s="82">
        <v>1211</v>
      </c>
      <c r="Q33354" s="82" t="s">
        <v>87279</v>
      </c>
      <c r="R33354"/>
    </row>
    <row r="33355" spans="12:18" x14ac:dyDescent="0.25">
      <c r="L33355" t="s">
        <v>4044</v>
      </c>
      <c r="M33355" t="s">
        <v>31727</v>
      </c>
      <c r="N33355" t="s">
        <v>70606</v>
      </c>
      <c r="O33355" s="76" t="s">
        <v>4366</v>
      </c>
      <c r="P33355" s="82">
        <v>348</v>
      </c>
      <c r="Q33355" s="82" t="s">
        <v>87280</v>
      </c>
      <c r="R33355"/>
    </row>
    <row r="33356" spans="12:18" x14ac:dyDescent="0.25">
      <c r="L33356" t="s">
        <v>4044</v>
      </c>
      <c r="M33356" t="s">
        <v>26454</v>
      </c>
      <c r="N33356" t="s">
        <v>70607</v>
      </c>
      <c r="O33356" s="76" t="s">
        <v>4356</v>
      </c>
      <c r="P33356" s="82">
        <v>949</v>
      </c>
      <c r="Q33356" s="82" t="s">
        <v>87350</v>
      </c>
      <c r="R33356"/>
    </row>
    <row r="33357" spans="12:18" x14ac:dyDescent="0.25">
      <c r="L33357" t="s">
        <v>4044</v>
      </c>
      <c r="M33357" t="s">
        <v>29727</v>
      </c>
      <c r="N33357" t="s">
        <v>70608</v>
      </c>
      <c r="O33357" s="76" t="s">
        <v>4366</v>
      </c>
      <c r="P33357" s="82">
        <v>148</v>
      </c>
      <c r="Q33357" s="82" t="s">
        <v>87281</v>
      </c>
      <c r="R33357"/>
    </row>
    <row r="33358" spans="12:18" x14ac:dyDescent="0.25">
      <c r="L33358" t="s">
        <v>4044</v>
      </c>
      <c r="M33358" t="s">
        <v>18062</v>
      </c>
      <c r="N33358" t="s">
        <v>70609</v>
      </c>
      <c r="O33358" s="76" t="s">
        <v>4366</v>
      </c>
      <c r="P33358" s="82">
        <v>91</v>
      </c>
      <c r="Q33358" s="82" t="s">
        <v>87282</v>
      </c>
      <c r="R33358"/>
    </row>
    <row r="33359" spans="12:18" x14ac:dyDescent="0.25">
      <c r="L33359" t="s">
        <v>4044</v>
      </c>
      <c r="M33359" t="s">
        <v>31730</v>
      </c>
      <c r="N33359" t="s">
        <v>70610</v>
      </c>
      <c r="O33359" s="76" t="s">
        <v>4356</v>
      </c>
      <c r="P33359" s="82">
        <v>864</v>
      </c>
      <c r="Q33359" s="82" t="s">
        <v>87283</v>
      </c>
      <c r="R33359"/>
    </row>
    <row r="33360" spans="12:18" x14ac:dyDescent="0.25">
      <c r="L33360" t="s">
        <v>4044</v>
      </c>
      <c r="M33360" t="s">
        <v>29211</v>
      </c>
      <c r="N33360" t="s">
        <v>70611</v>
      </c>
      <c r="O33360" s="76" t="s">
        <v>4366</v>
      </c>
      <c r="P33360" s="82">
        <v>34</v>
      </c>
      <c r="Q33360" s="82" t="s">
        <v>87284</v>
      </c>
      <c r="R33360"/>
    </row>
    <row r="33361" spans="12:18" x14ac:dyDescent="0.25">
      <c r="L33361" t="s">
        <v>4044</v>
      </c>
      <c r="M33361" t="s">
        <v>29214</v>
      </c>
      <c r="N33361" t="s">
        <v>70612</v>
      </c>
      <c r="O33361" s="76" t="s">
        <v>4356</v>
      </c>
      <c r="P33361" s="82">
        <v>328</v>
      </c>
      <c r="Q33361" s="82" t="s">
        <v>87285</v>
      </c>
      <c r="R33361"/>
    </row>
    <row r="33362" spans="12:18" x14ac:dyDescent="0.25">
      <c r="L33362" t="s">
        <v>4044</v>
      </c>
      <c r="M33362" t="s">
        <v>31731</v>
      </c>
      <c r="N33362" t="s">
        <v>70613</v>
      </c>
      <c r="O33362" s="76" t="s">
        <v>4366</v>
      </c>
      <c r="P33362" s="82">
        <v>255</v>
      </c>
      <c r="Q33362" s="82" t="s">
        <v>87286</v>
      </c>
      <c r="R33362"/>
    </row>
    <row r="33363" spans="12:18" x14ac:dyDescent="0.25">
      <c r="L33363" t="s">
        <v>4044</v>
      </c>
      <c r="M33363" t="s">
        <v>31733</v>
      </c>
      <c r="N33363" t="s">
        <v>70614</v>
      </c>
      <c r="O33363" s="76" t="s">
        <v>4366</v>
      </c>
      <c r="P33363" s="82">
        <v>113</v>
      </c>
      <c r="Q33363" s="82" t="s">
        <v>87287</v>
      </c>
      <c r="R33363"/>
    </row>
    <row r="33364" spans="12:18" x14ac:dyDescent="0.25">
      <c r="L33364" t="s">
        <v>4044</v>
      </c>
      <c r="M33364" t="s">
        <v>29730</v>
      </c>
      <c r="N33364" t="s">
        <v>70615</v>
      </c>
      <c r="O33364" s="76" t="s">
        <v>4366</v>
      </c>
      <c r="P33364" s="82">
        <v>78</v>
      </c>
      <c r="Q33364" s="82" t="s">
        <v>87288</v>
      </c>
      <c r="R33364"/>
    </row>
    <row r="33365" spans="12:18" x14ac:dyDescent="0.25">
      <c r="L33365" t="s">
        <v>4044</v>
      </c>
      <c r="M33365" t="s">
        <v>31735</v>
      </c>
      <c r="N33365" t="s">
        <v>70616</v>
      </c>
      <c r="O33365" s="76" t="s">
        <v>4366</v>
      </c>
      <c r="P33365" s="82">
        <v>114</v>
      </c>
      <c r="Q33365" s="82" t="s">
        <v>87289</v>
      </c>
      <c r="R33365"/>
    </row>
    <row r="33366" spans="12:18" x14ac:dyDescent="0.25">
      <c r="L33366" t="s">
        <v>4044</v>
      </c>
      <c r="M33366" t="s">
        <v>29734</v>
      </c>
      <c r="N33366" t="s">
        <v>70617</v>
      </c>
      <c r="O33366" s="76" t="s">
        <v>4356</v>
      </c>
      <c r="P33366" s="82">
        <v>598</v>
      </c>
      <c r="Q33366" s="82" t="s">
        <v>87290</v>
      </c>
      <c r="R33366"/>
    </row>
    <row r="33367" spans="12:18" x14ac:dyDescent="0.25">
      <c r="L33367" t="s">
        <v>4044</v>
      </c>
      <c r="M33367" t="s">
        <v>31737</v>
      </c>
      <c r="N33367" t="s">
        <v>70618</v>
      </c>
      <c r="O33367" s="76" t="s">
        <v>4366</v>
      </c>
      <c r="P33367" s="82">
        <v>90</v>
      </c>
      <c r="Q33367" s="82" t="s">
        <v>87291</v>
      </c>
      <c r="R33367"/>
    </row>
    <row r="33368" spans="12:18" x14ac:dyDescent="0.25">
      <c r="L33368" t="s">
        <v>4044</v>
      </c>
      <c r="M33368" t="s">
        <v>31739</v>
      </c>
      <c r="N33368" t="s">
        <v>70619</v>
      </c>
      <c r="O33368" s="76" t="s">
        <v>4356</v>
      </c>
      <c r="P33368" s="82">
        <v>125</v>
      </c>
      <c r="Q33368" s="82" t="s">
        <v>87292</v>
      </c>
      <c r="R33368"/>
    </row>
    <row r="33369" spans="12:18" x14ac:dyDescent="0.25">
      <c r="L33369" t="s">
        <v>4044</v>
      </c>
      <c r="M33369" t="s">
        <v>29217</v>
      </c>
      <c r="N33369" t="s">
        <v>70620</v>
      </c>
      <c r="O33369" s="76" t="s">
        <v>4366</v>
      </c>
      <c r="P33369" s="82">
        <v>157</v>
      </c>
      <c r="Q33369" s="82" t="s">
        <v>87293</v>
      </c>
      <c r="R33369"/>
    </row>
    <row r="33370" spans="12:18" x14ac:dyDescent="0.25">
      <c r="L33370" t="s">
        <v>4044</v>
      </c>
      <c r="M33370" t="s">
        <v>4364</v>
      </c>
      <c r="N33370" t="s">
        <v>70621</v>
      </c>
      <c r="O33370" s="76" t="s">
        <v>4356</v>
      </c>
      <c r="P33370" s="82">
        <v>992</v>
      </c>
      <c r="Q33370" s="82" t="s">
        <v>87294</v>
      </c>
      <c r="R33370"/>
    </row>
    <row r="33371" spans="12:18" x14ac:dyDescent="0.25">
      <c r="L33371" t="s">
        <v>4044</v>
      </c>
      <c r="M33371" t="s">
        <v>31741</v>
      </c>
      <c r="N33371" t="s">
        <v>70622</v>
      </c>
      <c r="O33371" s="76" t="s">
        <v>4366</v>
      </c>
      <c r="P33371" s="82">
        <v>112</v>
      </c>
      <c r="Q33371" s="82" t="s">
        <v>87295</v>
      </c>
      <c r="R33371"/>
    </row>
    <row r="33372" spans="12:18" x14ac:dyDescent="0.25">
      <c r="L33372" t="s">
        <v>4044</v>
      </c>
      <c r="M33372" t="s">
        <v>26442</v>
      </c>
      <c r="N33372" t="s">
        <v>70623</v>
      </c>
      <c r="O33372" s="76" t="s">
        <v>4356</v>
      </c>
      <c r="P33372" s="82">
        <v>302</v>
      </c>
      <c r="Q33372" s="82" t="s">
        <v>87296</v>
      </c>
      <c r="R33372"/>
    </row>
    <row r="33373" spans="12:18" x14ac:dyDescent="0.25">
      <c r="L33373" t="s">
        <v>4044</v>
      </c>
      <c r="M33373" t="s">
        <v>29738</v>
      </c>
      <c r="N33373" t="s">
        <v>70624</v>
      </c>
      <c r="O33373" s="76" t="s">
        <v>4356</v>
      </c>
      <c r="P33373" s="82">
        <v>128</v>
      </c>
      <c r="Q33373" s="82" t="s">
        <v>87297</v>
      </c>
      <c r="R33373"/>
    </row>
    <row r="33374" spans="12:18" x14ac:dyDescent="0.25">
      <c r="L33374" t="s">
        <v>4044</v>
      </c>
      <c r="M33374" t="s">
        <v>31743</v>
      </c>
      <c r="N33374" t="s">
        <v>70625</v>
      </c>
      <c r="O33374" s="76" t="s">
        <v>4366</v>
      </c>
      <c r="P33374" s="82">
        <v>102</v>
      </c>
      <c r="Q33374" s="82" t="s">
        <v>87298</v>
      </c>
      <c r="R33374"/>
    </row>
    <row r="33375" spans="12:18" x14ac:dyDescent="0.25">
      <c r="L33375" t="s">
        <v>4044</v>
      </c>
      <c r="M33375" t="s">
        <v>22094</v>
      </c>
      <c r="N33375" t="s">
        <v>70626</v>
      </c>
      <c r="O33375" s="76" t="s">
        <v>4356</v>
      </c>
      <c r="P33375" s="82">
        <v>156</v>
      </c>
      <c r="Q33375" s="82" t="s">
        <v>87299</v>
      </c>
      <c r="R33375"/>
    </row>
    <row r="33376" spans="12:18" x14ac:dyDescent="0.25">
      <c r="L33376" t="s">
        <v>4044</v>
      </c>
      <c r="M33376" t="s">
        <v>32249</v>
      </c>
      <c r="N33376" t="s">
        <v>70627</v>
      </c>
      <c r="O33376" s="76" t="s">
        <v>4356</v>
      </c>
      <c r="P33376" s="82">
        <v>310</v>
      </c>
      <c r="Q33376" s="82" t="s">
        <v>87300</v>
      </c>
      <c r="R33376"/>
    </row>
    <row r="33377" spans="12:18" x14ac:dyDescent="0.25">
      <c r="L33377" t="s">
        <v>4044</v>
      </c>
      <c r="M33377" t="s">
        <v>32251</v>
      </c>
      <c r="N33377" t="s">
        <v>70628</v>
      </c>
      <c r="O33377" s="76" t="s">
        <v>4366</v>
      </c>
      <c r="P33377" s="82">
        <v>169</v>
      </c>
      <c r="Q33377" s="82" t="s">
        <v>87301</v>
      </c>
      <c r="R33377"/>
    </row>
    <row r="33378" spans="12:18" x14ac:dyDescent="0.25">
      <c r="L33378" t="s">
        <v>4044</v>
      </c>
      <c r="M33378" t="s">
        <v>26443</v>
      </c>
      <c r="N33378" t="s">
        <v>70629</v>
      </c>
      <c r="O33378" s="76" t="s">
        <v>4356</v>
      </c>
      <c r="P33378" s="82">
        <v>96</v>
      </c>
      <c r="Q33378" s="82" t="s">
        <v>87302</v>
      </c>
      <c r="R33378"/>
    </row>
    <row r="33379" spans="12:18" x14ac:dyDescent="0.25">
      <c r="L33379" t="s">
        <v>4044</v>
      </c>
      <c r="M33379" t="s">
        <v>32252</v>
      </c>
      <c r="N33379" t="s">
        <v>70630</v>
      </c>
      <c r="O33379" s="76" t="s">
        <v>4366</v>
      </c>
      <c r="P33379" s="82">
        <v>103</v>
      </c>
      <c r="Q33379" s="82" t="s">
        <v>87304</v>
      </c>
      <c r="R33379"/>
    </row>
    <row r="33380" spans="12:18" x14ac:dyDescent="0.25">
      <c r="L33380" t="s">
        <v>4044</v>
      </c>
      <c r="M33380" t="s">
        <v>29222</v>
      </c>
      <c r="N33380" t="s">
        <v>70631</v>
      </c>
      <c r="O33380" s="76" t="s">
        <v>4356</v>
      </c>
      <c r="P33380" s="82">
        <v>408</v>
      </c>
      <c r="Q33380" s="82" t="s">
        <v>87305</v>
      </c>
      <c r="R33380"/>
    </row>
    <row r="33381" spans="12:18" x14ac:dyDescent="0.25">
      <c r="L33381" t="s">
        <v>4044</v>
      </c>
      <c r="M33381" t="s">
        <v>15012</v>
      </c>
      <c r="N33381" t="s">
        <v>70632</v>
      </c>
      <c r="O33381" s="76" t="s">
        <v>4366</v>
      </c>
      <c r="P33381" s="82">
        <v>28</v>
      </c>
      <c r="Q33381" s="82" t="s">
        <v>87306</v>
      </c>
      <c r="R33381"/>
    </row>
    <row r="33382" spans="12:18" x14ac:dyDescent="0.25">
      <c r="L33382" t="s">
        <v>4044</v>
      </c>
      <c r="M33382" t="s">
        <v>29226</v>
      </c>
      <c r="N33382" t="s">
        <v>70633</v>
      </c>
      <c r="O33382" s="76" t="s">
        <v>4356</v>
      </c>
      <c r="P33382" s="82">
        <v>308</v>
      </c>
      <c r="Q33382" s="82" t="s">
        <v>87307</v>
      </c>
      <c r="R33382"/>
    </row>
    <row r="33383" spans="12:18" x14ac:dyDescent="0.25">
      <c r="L33383" t="s">
        <v>4044</v>
      </c>
      <c r="M33383" t="s">
        <v>31747</v>
      </c>
      <c r="N33383" t="s">
        <v>70634</v>
      </c>
      <c r="O33383" s="76" t="s">
        <v>4366</v>
      </c>
      <c r="P33383" s="82">
        <v>108</v>
      </c>
      <c r="Q33383" s="82" t="s">
        <v>87308</v>
      </c>
      <c r="R33383"/>
    </row>
    <row r="33384" spans="12:18" x14ac:dyDescent="0.25">
      <c r="L33384" t="s">
        <v>4044</v>
      </c>
      <c r="M33384" t="s">
        <v>29228</v>
      </c>
      <c r="N33384" t="s">
        <v>70635</v>
      </c>
      <c r="O33384" s="76" t="s">
        <v>4366</v>
      </c>
      <c r="P33384" s="82">
        <v>134</v>
      </c>
      <c r="Q33384" s="82" t="s">
        <v>87309</v>
      </c>
      <c r="R33384"/>
    </row>
    <row r="33385" spans="12:18" x14ac:dyDescent="0.25">
      <c r="L33385" t="s">
        <v>4044</v>
      </c>
      <c r="M33385" t="s">
        <v>26444</v>
      </c>
      <c r="N33385" t="s">
        <v>70636</v>
      </c>
      <c r="O33385" s="76" t="s">
        <v>4366</v>
      </c>
      <c r="P33385" s="82">
        <v>111</v>
      </c>
      <c r="Q33385" s="82" t="s">
        <v>87310</v>
      </c>
      <c r="R33385"/>
    </row>
    <row r="33386" spans="12:18" x14ac:dyDescent="0.25">
      <c r="L33386" t="s">
        <v>4044</v>
      </c>
      <c r="M33386" t="s">
        <v>29230</v>
      </c>
      <c r="N33386" t="s">
        <v>70637</v>
      </c>
      <c r="O33386" s="76" t="s">
        <v>4356</v>
      </c>
      <c r="P33386" s="82">
        <v>300</v>
      </c>
      <c r="Q33386" s="82" t="s">
        <v>87311</v>
      </c>
      <c r="R33386"/>
    </row>
    <row r="33387" spans="12:18" x14ac:dyDescent="0.25">
      <c r="L33387" t="s">
        <v>4044</v>
      </c>
      <c r="M33387" t="s">
        <v>29742</v>
      </c>
      <c r="N33387" t="s">
        <v>70638</v>
      </c>
      <c r="O33387" s="76" t="s">
        <v>4366</v>
      </c>
      <c r="P33387" s="82">
        <v>71</v>
      </c>
      <c r="Q33387" s="82" t="s">
        <v>87312</v>
      </c>
      <c r="R33387"/>
    </row>
    <row r="33388" spans="12:18" x14ac:dyDescent="0.25">
      <c r="L33388" t="s">
        <v>4044</v>
      </c>
      <c r="M33388" t="s">
        <v>31749</v>
      </c>
      <c r="N33388" t="s">
        <v>70639</v>
      </c>
      <c r="O33388" s="76" t="s">
        <v>4366</v>
      </c>
      <c r="P33388" s="82">
        <v>139</v>
      </c>
      <c r="Q33388" s="82" t="s">
        <v>87314</v>
      </c>
      <c r="R33388"/>
    </row>
    <row r="33389" spans="12:18" x14ac:dyDescent="0.25">
      <c r="L33389" t="s">
        <v>4044</v>
      </c>
      <c r="M33389" t="s">
        <v>26445</v>
      </c>
      <c r="N33389" t="s">
        <v>70640</v>
      </c>
      <c r="O33389" s="76" t="s">
        <v>4366</v>
      </c>
      <c r="P33389" s="82">
        <v>170</v>
      </c>
      <c r="Q33389" s="82" t="s">
        <v>87315</v>
      </c>
      <c r="R33389"/>
    </row>
    <row r="33390" spans="12:18" x14ac:dyDescent="0.25">
      <c r="L33390" t="s">
        <v>4044</v>
      </c>
      <c r="M33390" t="s">
        <v>31751</v>
      </c>
      <c r="N33390" t="s">
        <v>70641</v>
      </c>
      <c r="O33390" s="76" t="s">
        <v>4366</v>
      </c>
      <c r="P33390" s="82">
        <v>52</v>
      </c>
      <c r="Q33390" s="82" t="s">
        <v>87316</v>
      </c>
      <c r="R33390"/>
    </row>
    <row r="33391" spans="12:18" x14ac:dyDescent="0.25">
      <c r="L33391" t="s">
        <v>4044</v>
      </c>
      <c r="M33391" t="s">
        <v>26446</v>
      </c>
      <c r="N33391" t="s">
        <v>70642</v>
      </c>
      <c r="O33391" s="76" t="s">
        <v>4356</v>
      </c>
      <c r="P33391" s="82">
        <v>211</v>
      </c>
      <c r="Q33391" s="82" t="s">
        <v>87317</v>
      </c>
      <c r="R33391"/>
    </row>
    <row r="33392" spans="12:18" x14ac:dyDescent="0.25">
      <c r="L33392" t="s">
        <v>4044</v>
      </c>
      <c r="M33392" t="s">
        <v>31752</v>
      </c>
      <c r="N33392" t="s">
        <v>70643</v>
      </c>
      <c r="O33392" s="76" t="s">
        <v>4366</v>
      </c>
      <c r="P33392" s="82">
        <v>61</v>
      </c>
      <c r="Q33392" s="82" t="s">
        <v>87318</v>
      </c>
      <c r="R33392"/>
    </row>
    <row r="33393" spans="12:18" x14ac:dyDescent="0.25">
      <c r="L33393" t="s">
        <v>4044</v>
      </c>
      <c r="M33393" t="s">
        <v>26447</v>
      </c>
      <c r="N33393" t="s">
        <v>70644</v>
      </c>
      <c r="O33393" s="76" t="s">
        <v>4356</v>
      </c>
      <c r="P33393" s="82">
        <v>446</v>
      </c>
      <c r="Q33393" s="82" t="s">
        <v>87320</v>
      </c>
      <c r="R33393"/>
    </row>
    <row r="33394" spans="12:18" x14ac:dyDescent="0.25">
      <c r="L33394" t="s">
        <v>4044</v>
      </c>
      <c r="M33394" t="s">
        <v>29235</v>
      </c>
      <c r="N33394" t="s">
        <v>70645</v>
      </c>
      <c r="O33394" s="76" t="s">
        <v>4356</v>
      </c>
      <c r="P33394" s="82">
        <v>562</v>
      </c>
      <c r="Q33394" s="82" t="s">
        <v>87321</v>
      </c>
      <c r="R33394"/>
    </row>
    <row r="33395" spans="12:18" x14ac:dyDescent="0.25">
      <c r="L33395" t="s">
        <v>4044</v>
      </c>
      <c r="M33395" t="s">
        <v>31754</v>
      </c>
      <c r="N33395" t="s">
        <v>70646</v>
      </c>
      <c r="O33395" s="76" t="s">
        <v>4356</v>
      </c>
      <c r="P33395" s="82">
        <v>3064</v>
      </c>
      <c r="Q33395" s="82" t="s">
        <v>87322</v>
      </c>
      <c r="R33395"/>
    </row>
    <row r="33396" spans="12:18" x14ac:dyDescent="0.25">
      <c r="L33396" t="s">
        <v>4044</v>
      </c>
      <c r="M33396" t="s">
        <v>29746</v>
      </c>
      <c r="N33396" t="s">
        <v>70647</v>
      </c>
      <c r="O33396" s="76" t="s">
        <v>4356</v>
      </c>
      <c r="P33396" s="82">
        <v>1549</v>
      </c>
      <c r="Q33396" s="82" t="s">
        <v>87323</v>
      </c>
      <c r="R33396"/>
    </row>
    <row r="33397" spans="12:18" x14ac:dyDescent="0.25">
      <c r="L33397" t="s">
        <v>4044</v>
      </c>
      <c r="M33397" t="s">
        <v>29238</v>
      </c>
      <c r="N33397" t="s">
        <v>70648</v>
      </c>
      <c r="O33397" s="76" t="s">
        <v>4366</v>
      </c>
      <c r="P33397" s="82">
        <v>308</v>
      </c>
      <c r="Q33397" s="82" t="s">
        <v>87324</v>
      </c>
      <c r="R33397"/>
    </row>
    <row r="33398" spans="12:18" x14ac:dyDescent="0.25">
      <c r="L33398" t="s">
        <v>4044</v>
      </c>
      <c r="M33398" t="s">
        <v>29748</v>
      </c>
      <c r="N33398" t="s">
        <v>70649</v>
      </c>
      <c r="O33398" s="76" t="s">
        <v>4356</v>
      </c>
      <c r="P33398" s="82">
        <v>1383</v>
      </c>
      <c r="Q33398" s="82" t="s">
        <v>87325</v>
      </c>
      <c r="R33398"/>
    </row>
    <row r="33399" spans="12:18" x14ac:dyDescent="0.25">
      <c r="L33399" t="s">
        <v>4044</v>
      </c>
      <c r="M33399" t="s">
        <v>26516</v>
      </c>
      <c r="N33399" t="s">
        <v>70650</v>
      </c>
      <c r="O33399" s="76" t="s">
        <v>4374</v>
      </c>
      <c r="P33399" s="82">
        <v>8862</v>
      </c>
      <c r="Q33399" s="82" t="s">
        <v>87687</v>
      </c>
      <c r="R33399"/>
    </row>
    <row r="33400" spans="12:18" x14ac:dyDescent="0.25">
      <c r="L33400" t="s">
        <v>4044</v>
      </c>
      <c r="M33400" t="s">
        <v>26448</v>
      </c>
      <c r="N33400" t="s">
        <v>70651</v>
      </c>
      <c r="O33400" s="76" t="s">
        <v>4356</v>
      </c>
      <c r="P33400" s="82">
        <v>821</v>
      </c>
      <c r="Q33400" s="82" t="s">
        <v>87326</v>
      </c>
      <c r="R33400"/>
    </row>
    <row r="33401" spans="12:18" x14ac:dyDescent="0.25">
      <c r="L33401" t="s">
        <v>4044</v>
      </c>
      <c r="M33401" t="s">
        <v>31756</v>
      </c>
      <c r="N33401" t="s">
        <v>70652</v>
      </c>
      <c r="O33401" s="76" t="s">
        <v>4366</v>
      </c>
      <c r="P33401" s="82">
        <v>208</v>
      </c>
      <c r="Q33401" s="82" t="s">
        <v>87327</v>
      </c>
      <c r="R33401"/>
    </row>
    <row r="33402" spans="12:18" x14ac:dyDescent="0.25">
      <c r="L33402" t="s">
        <v>4044</v>
      </c>
      <c r="M33402" t="s">
        <v>29241</v>
      </c>
      <c r="N33402" t="s">
        <v>70653</v>
      </c>
      <c r="O33402" s="76" t="s">
        <v>4356</v>
      </c>
      <c r="P33402" s="82">
        <v>465</v>
      </c>
      <c r="Q33402" s="82" t="s">
        <v>87328</v>
      </c>
      <c r="R33402"/>
    </row>
    <row r="33403" spans="12:18" x14ac:dyDescent="0.25">
      <c r="L33403" t="s">
        <v>4044</v>
      </c>
      <c r="M33403" t="s">
        <v>29751</v>
      </c>
      <c r="N33403" t="s">
        <v>70654</v>
      </c>
      <c r="O33403" s="76" t="s">
        <v>4356</v>
      </c>
      <c r="P33403" s="82">
        <v>544</v>
      </c>
      <c r="Q33403" s="82" t="s">
        <v>87330</v>
      </c>
      <c r="R33403"/>
    </row>
    <row r="33404" spans="12:18" x14ac:dyDescent="0.25">
      <c r="L33404" t="s">
        <v>4044</v>
      </c>
      <c r="M33404" t="s">
        <v>31758</v>
      </c>
      <c r="N33404" t="s">
        <v>70655</v>
      </c>
      <c r="O33404" s="76" t="s">
        <v>4366</v>
      </c>
      <c r="P33404" s="82">
        <v>179</v>
      </c>
      <c r="Q33404" s="82" t="s">
        <v>87329</v>
      </c>
      <c r="R33404"/>
    </row>
    <row r="33405" spans="12:18" x14ac:dyDescent="0.25">
      <c r="L33405" t="s">
        <v>4044</v>
      </c>
      <c r="M33405" t="s">
        <v>31760</v>
      </c>
      <c r="N33405" t="s">
        <v>70656</v>
      </c>
      <c r="O33405" s="76" t="s">
        <v>4374</v>
      </c>
      <c r="P33405" s="82">
        <v>3212</v>
      </c>
      <c r="Q33405" s="82" t="s">
        <v>87331</v>
      </c>
      <c r="R33405"/>
    </row>
    <row r="33406" spans="12:18" x14ac:dyDescent="0.25">
      <c r="L33406" t="s">
        <v>4044</v>
      </c>
      <c r="M33406" t="s">
        <v>13177</v>
      </c>
      <c r="N33406" t="s">
        <v>70657</v>
      </c>
      <c r="O33406" s="76" t="s">
        <v>4356</v>
      </c>
      <c r="P33406" s="82">
        <v>4689</v>
      </c>
      <c r="Q33406" s="82" t="s">
        <v>87334</v>
      </c>
      <c r="R33406"/>
    </row>
    <row r="33407" spans="12:18" x14ac:dyDescent="0.25">
      <c r="L33407" t="s">
        <v>4044</v>
      </c>
      <c r="M33407" t="s">
        <v>31764</v>
      </c>
      <c r="N33407" t="s">
        <v>70658</v>
      </c>
      <c r="O33407" s="76" t="s">
        <v>4356</v>
      </c>
      <c r="P33407" s="82">
        <v>393</v>
      </c>
      <c r="Q33407" s="82" t="s">
        <v>87335</v>
      </c>
      <c r="R33407"/>
    </row>
    <row r="33408" spans="12:18" x14ac:dyDescent="0.25">
      <c r="L33408" t="s">
        <v>4044</v>
      </c>
      <c r="M33408" t="s">
        <v>26449</v>
      </c>
      <c r="N33408" t="s">
        <v>70659</v>
      </c>
      <c r="O33408" s="76" t="s">
        <v>4356</v>
      </c>
      <c r="P33408" s="82">
        <v>587</v>
      </c>
      <c r="Q33408" s="82" t="s">
        <v>87336</v>
      </c>
      <c r="R33408"/>
    </row>
    <row r="33409" spans="12:18" x14ac:dyDescent="0.25">
      <c r="L33409" t="s">
        <v>4044</v>
      </c>
      <c r="M33409" t="s">
        <v>31766</v>
      </c>
      <c r="N33409" t="s">
        <v>70660</v>
      </c>
      <c r="O33409" s="76" t="s">
        <v>4366</v>
      </c>
      <c r="P33409" s="82">
        <v>50</v>
      </c>
      <c r="Q33409" s="82" t="s">
        <v>87337</v>
      </c>
      <c r="R33409"/>
    </row>
    <row r="33410" spans="12:18" x14ac:dyDescent="0.25">
      <c r="L33410" t="s">
        <v>4044</v>
      </c>
      <c r="M33410" t="s">
        <v>26450</v>
      </c>
      <c r="N33410" t="s">
        <v>70661</v>
      </c>
      <c r="O33410" s="76" t="s">
        <v>4356</v>
      </c>
      <c r="P33410" s="82">
        <v>1702</v>
      </c>
      <c r="Q33410" s="82" t="s">
        <v>87338</v>
      </c>
      <c r="R33410"/>
    </row>
    <row r="33411" spans="12:18" x14ac:dyDescent="0.25">
      <c r="L33411" t="s">
        <v>4044</v>
      </c>
      <c r="M33411" t="s">
        <v>17610</v>
      </c>
      <c r="N33411" t="s">
        <v>70662</v>
      </c>
      <c r="O33411" s="76" t="s">
        <v>4356</v>
      </c>
      <c r="P33411" s="82">
        <v>1706</v>
      </c>
      <c r="Q33411" s="82" t="s">
        <v>87339</v>
      </c>
      <c r="R33411"/>
    </row>
    <row r="33412" spans="12:18" x14ac:dyDescent="0.25">
      <c r="L33412" t="s">
        <v>4044</v>
      </c>
      <c r="M33412" t="s">
        <v>29245</v>
      </c>
      <c r="N33412" t="s">
        <v>70663</v>
      </c>
      <c r="O33412" s="76" t="s">
        <v>4366</v>
      </c>
      <c r="P33412" s="82">
        <v>131</v>
      </c>
      <c r="Q33412" s="82" t="s">
        <v>87340</v>
      </c>
      <c r="R33412"/>
    </row>
    <row r="33413" spans="12:18" x14ac:dyDescent="0.25">
      <c r="L33413" t="s">
        <v>4044</v>
      </c>
      <c r="M33413" t="s">
        <v>26451</v>
      </c>
      <c r="N33413" t="s">
        <v>70664</v>
      </c>
      <c r="O33413" s="76" t="s">
        <v>4366</v>
      </c>
      <c r="P33413" s="82">
        <v>42</v>
      </c>
      <c r="Q33413" s="82" t="s">
        <v>87341</v>
      </c>
      <c r="R33413"/>
    </row>
    <row r="33414" spans="12:18" x14ac:dyDescent="0.25">
      <c r="L33414" t="s">
        <v>4044</v>
      </c>
      <c r="M33414" t="s">
        <v>26452</v>
      </c>
      <c r="N33414" t="s">
        <v>70665</v>
      </c>
      <c r="O33414" s="76" t="s">
        <v>4356</v>
      </c>
      <c r="P33414" s="82">
        <v>908</v>
      </c>
      <c r="Q33414" s="82" t="s">
        <v>87342</v>
      </c>
      <c r="R33414"/>
    </row>
    <row r="33415" spans="12:18" x14ac:dyDescent="0.25">
      <c r="L33415" t="s">
        <v>4044</v>
      </c>
      <c r="M33415" t="s">
        <v>31768</v>
      </c>
      <c r="N33415" t="s">
        <v>70666</v>
      </c>
      <c r="O33415" s="76" t="s">
        <v>4374</v>
      </c>
      <c r="P33415" s="82">
        <v>1391</v>
      </c>
      <c r="Q33415" s="82" t="s">
        <v>87343</v>
      </c>
      <c r="R33415"/>
    </row>
    <row r="33416" spans="12:18" x14ac:dyDescent="0.25">
      <c r="L33416" t="s">
        <v>4044</v>
      </c>
      <c r="M33416" t="s">
        <v>31769</v>
      </c>
      <c r="N33416" t="s">
        <v>70667</v>
      </c>
      <c r="O33416" s="76" t="s">
        <v>4366</v>
      </c>
      <c r="P33416" s="82">
        <v>46</v>
      </c>
      <c r="Q33416" s="82" t="s">
        <v>87344</v>
      </c>
      <c r="R33416"/>
    </row>
    <row r="33417" spans="12:18" x14ac:dyDescent="0.25">
      <c r="L33417" t="s">
        <v>4044</v>
      </c>
      <c r="M33417" t="s">
        <v>29248</v>
      </c>
      <c r="N33417" t="s">
        <v>70668</v>
      </c>
      <c r="O33417" s="76" t="s">
        <v>4356</v>
      </c>
      <c r="P33417" s="82">
        <v>1219</v>
      </c>
      <c r="Q33417" s="82" t="s">
        <v>87345</v>
      </c>
      <c r="R33417"/>
    </row>
    <row r="33418" spans="12:18" x14ac:dyDescent="0.25">
      <c r="L33418" t="s">
        <v>4044</v>
      </c>
      <c r="M33418" t="s">
        <v>29760</v>
      </c>
      <c r="N33418" t="s">
        <v>70669</v>
      </c>
      <c r="O33418" s="76" t="s">
        <v>4366</v>
      </c>
      <c r="P33418" s="82">
        <v>96</v>
      </c>
      <c r="Q33418" s="82" t="s">
        <v>87346</v>
      </c>
      <c r="R33418"/>
    </row>
    <row r="33419" spans="12:18" x14ac:dyDescent="0.25">
      <c r="L33419" t="s">
        <v>4044</v>
      </c>
      <c r="M33419" t="s">
        <v>29762</v>
      </c>
      <c r="N33419" t="s">
        <v>70670</v>
      </c>
      <c r="O33419" s="76" t="s">
        <v>4366</v>
      </c>
      <c r="P33419" s="82">
        <v>88</v>
      </c>
      <c r="Q33419" s="82" t="s">
        <v>87347</v>
      </c>
      <c r="R33419"/>
    </row>
    <row r="33420" spans="12:18" x14ac:dyDescent="0.25">
      <c r="L33420" t="s">
        <v>4044</v>
      </c>
      <c r="M33420" t="s">
        <v>29250</v>
      </c>
      <c r="N33420" t="s">
        <v>70671</v>
      </c>
      <c r="O33420" s="76" t="s">
        <v>4366</v>
      </c>
      <c r="P33420" s="82">
        <v>189</v>
      </c>
      <c r="Q33420" s="82" t="s">
        <v>87348</v>
      </c>
      <c r="R33420"/>
    </row>
    <row r="33421" spans="12:18" x14ac:dyDescent="0.25">
      <c r="L33421" t="s">
        <v>4044</v>
      </c>
      <c r="M33421" t="s">
        <v>26453</v>
      </c>
      <c r="N33421" t="s">
        <v>70672</v>
      </c>
      <c r="O33421" s="76" t="s">
        <v>4366</v>
      </c>
      <c r="P33421" s="82">
        <v>216</v>
      </c>
      <c r="Q33421" s="82" t="s">
        <v>87349</v>
      </c>
      <c r="R33421"/>
    </row>
    <row r="33422" spans="12:18" x14ac:dyDescent="0.25">
      <c r="L33422" t="s">
        <v>4044</v>
      </c>
      <c r="M33422" t="s">
        <v>26455</v>
      </c>
      <c r="N33422" t="s">
        <v>70673</v>
      </c>
      <c r="O33422" s="76" t="s">
        <v>4366</v>
      </c>
      <c r="P33422" s="82">
        <v>32</v>
      </c>
      <c r="Q33422" s="82" t="s">
        <v>87351</v>
      </c>
      <c r="R33422"/>
    </row>
    <row r="33423" spans="12:18" x14ac:dyDescent="0.25">
      <c r="L33423" t="s">
        <v>4044</v>
      </c>
      <c r="M33423" t="s">
        <v>29768</v>
      </c>
      <c r="N33423" t="s">
        <v>70674</v>
      </c>
      <c r="O33423" s="76" t="s">
        <v>4356</v>
      </c>
      <c r="P33423" s="82">
        <v>651</v>
      </c>
      <c r="Q33423" s="82" t="s">
        <v>87353</v>
      </c>
      <c r="R33423"/>
    </row>
    <row r="33424" spans="12:18" x14ac:dyDescent="0.25">
      <c r="L33424" t="s">
        <v>4044</v>
      </c>
      <c r="M33424" t="s">
        <v>29252</v>
      </c>
      <c r="N33424" t="s">
        <v>70675</v>
      </c>
      <c r="O33424" s="76" t="s">
        <v>4366</v>
      </c>
      <c r="P33424" s="82">
        <v>214</v>
      </c>
      <c r="Q33424" s="82" t="s">
        <v>87354</v>
      </c>
      <c r="R33424"/>
    </row>
    <row r="33425" spans="12:18" x14ac:dyDescent="0.25">
      <c r="L33425" t="s">
        <v>4044</v>
      </c>
      <c r="M33425" t="s">
        <v>31771</v>
      </c>
      <c r="N33425" t="s">
        <v>70676</v>
      </c>
      <c r="O33425" s="76" t="s">
        <v>4356</v>
      </c>
      <c r="P33425" s="82">
        <v>360</v>
      </c>
      <c r="Q33425" s="82" t="s">
        <v>87355</v>
      </c>
      <c r="R33425"/>
    </row>
    <row r="33426" spans="12:18" x14ac:dyDescent="0.25">
      <c r="L33426" t="s">
        <v>4044</v>
      </c>
      <c r="M33426" t="s">
        <v>32256</v>
      </c>
      <c r="N33426" t="s">
        <v>70677</v>
      </c>
      <c r="O33426" s="76" t="s">
        <v>4356</v>
      </c>
      <c r="P33426" s="82">
        <v>134</v>
      </c>
      <c r="Q33426" s="82" t="s">
        <v>87356</v>
      </c>
      <c r="R33426"/>
    </row>
    <row r="33427" spans="12:18" x14ac:dyDescent="0.25">
      <c r="L33427" t="s">
        <v>4044</v>
      </c>
      <c r="M33427" t="s">
        <v>26456</v>
      </c>
      <c r="N33427" t="s">
        <v>70678</v>
      </c>
      <c r="O33427" s="76" t="s">
        <v>4356</v>
      </c>
      <c r="P33427" s="82">
        <v>3202</v>
      </c>
      <c r="Q33427" s="82" t="s">
        <v>87357</v>
      </c>
      <c r="R33427"/>
    </row>
    <row r="33428" spans="12:18" x14ac:dyDescent="0.25">
      <c r="L33428" t="s">
        <v>4044</v>
      </c>
      <c r="M33428" t="s">
        <v>31773</v>
      </c>
      <c r="N33428" t="s">
        <v>70679</v>
      </c>
      <c r="O33428" s="76" t="s">
        <v>4356</v>
      </c>
      <c r="P33428" s="82">
        <v>1538</v>
      </c>
      <c r="Q33428" s="82" t="s">
        <v>87358</v>
      </c>
      <c r="R33428"/>
    </row>
    <row r="33429" spans="12:18" x14ac:dyDescent="0.25">
      <c r="L33429" t="s">
        <v>4044</v>
      </c>
      <c r="M33429" t="s">
        <v>32257</v>
      </c>
      <c r="N33429" t="s">
        <v>70680</v>
      </c>
      <c r="O33429" s="76" t="s">
        <v>4356</v>
      </c>
      <c r="P33429" s="82">
        <v>3208</v>
      </c>
      <c r="Q33429" s="82" t="s">
        <v>87359</v>
      </c>
      <c r="R33429"/>
    </row>
    <row r="33430" spans="12:18" x14ac:dyDescent="0.25">
      <c r="L33430" t="s">
        <v>4044</v>
      </c>
      <c r="M33430" t="s">
        <v>31774</v>
      </c>
      <c r="N33430" t="s">
        <v>70681</v>
      </c>
      <c r="O33430" s="76" t="s">
        <v>4366</v>
      </c>
      <c r="P33430" s="82">
        <v>79</v>
      </c>
      <c r="Q33430" s="82" t="s">
        <v>87360</v>
      </c>
      <c r="R33430"/>
    </row>
    <row r="33431" spans="12:18" x14ac:dyDescent="0.25">
      <c r="L33431" t="s">
        <v>4044</v>
      </c>
      <c r="M33431" t="s">
        <v>26457</v>
      </c>
      <c r="N33431" t="s">
        <v>70682</v>
      </c>
      <c r="O33431" s="76" t="s">
        <v>4356</v>
      </c>
      <c r="P33431" s="82">
        <v>723</v>
      </c>
      <c r="Q33431" s="82" t="s">
        <v>87361</v>
      </c>
      <c r="R33431"/>
    </row>
    <row r="33432" spans="12:18" x14ac:dyDescent="0.25">
      <c r="L33432" t="s">
        <v>4044</v>
      </c>
      <c r="M33432" t="s">
        <v>29253</v>
      </c>
      <c r="N33432" t="s">
        <v>70683</v>
      </c>
      <c r="O33432" s="76" t="s">
        <v>4366</v>
      </c>
      <c r="P33432" s="82">
        <v>171</v>
      </c>
      <c r="Q33432" s="82" t="s">
        <v>87362</v>
      </c>
      <c r="R33432"/>
    </row>
    <row r="33433" spans="12:18" x14ac:dyDescent="0.25">
      <c r="L33433" t="s">
        <v>4044</v>
      </c>
      <c r="M33433" t="s">
        <v>32259</v>
      </c>
      <c r="N33433" t="s">
        <v>70684</v>
      </c>
      <c r="O33433" s="76" t="s">
        <v>4366</v>
      </c>
      <c r="P33433" s="82">
        <v>268</v>
      </c>
      <c r="Q33433" s="82" t="s">
        <v>87364</v>
      </c>
      <c r="R33433"/>
    </row>
    <row r="33434" spans="12:18" x14ac:dyDescent="0.25">
      <c r="L33434" t="s">
        <v>4044</v>
      </c>
      <c r="M33434" t="s">
        <v>31776</v>
      </c>
      <c r="N33434" t="s">
        <v>70685</v>
      </c>
      <c r="O33434" s="76" t="s">
        <v>4356</v>
      </c>
      <c r="P33434" s="82">
        <v>366</v>
      </c>
      <c r="Q33434" s="82" t="s">
        <v>87365</v>
      </c>
      <c r="R33434"/>
    </row>
    <row r="33435" spans="12:18" x14ac:dyDescent="0.25">
      <c r="L33435" t="s">
        <v>4044</v>
      </c>
      <c r="M33435" t="s">
        <v>31778</v>
      </c>
      <c r="N33435" t="s">
        <v>70686</v>
      </c>
      <c r="O33435" s="76" t="s">
        <v>4366</v>
      </c>
      <c r="P33435" s="82">
        <v>254</v>
      </c>
      <c r="Q33435" s="82" t="s">
        <v>87366</v>
      </c>
      <c r="R33435"/>
    </row>
    <row r="33436" spans="12:18" x14ac:dyDescent="0.25">
      <c r="L33436" t="s">
        <v>4044</v>
      </c>
      <c r="M33436" t="s">
        <v>26459</v>
      </c>
      <c r="N33436" t="s">
        <v>70687</v>
      </c>
      <c r="O33436" s="76" t="s">
        <v>4356</v>
      </c>
      <c r="P33436" s="82">
        <v>1092</v>
      </c>
      <c r="Q33436" s="82" t="s">
        <v>87367</v>
      </c>
      <c r="R33436"/>
    </row>
    <row r="33437" spans="12:18" x14ac:dyDescent="0.25">
      <c r="L33437" t="s">
        <v>4044</v>
      </c>
      <c r="M33437" t="s">
        <v>32261</v>
      </c>
      <c r="N33437" t="s">
        <v>70688</v>
      </c>
      <c r="O33437" s="76" t="s">
        <v>4366</v>
      </c>
      <c r="P33437" s="82">
        <v>63</v>
      </c>
      <c r="Q33437" s="82" t="s">
        <v>87368</v>
      </c>
      <c r="R33437"/>
    </row>
    <row r="33438" spans="12:18" x14ac:dyDescent="0.25">
      <c r="L33438" t="s">
        <v>4044</v>
      </c>
      <c r="M33438" t="s">
        <v>29255</v>
      </c>
      <c r="N33438" t="s">
        <v>70689</v>
      </c>
      <c r="O33438" s="76" t="s">
        <v>4356</v>
      </c>
      <c r="P33438" s="82">
        <v>1407</v>
      </c>
      <c r="Q33438" s="82" t="s">
        <v>87369</v>
      </c>
      <c r="R33438"/>
    </row>
    <row r="33439" spans="12:18" x14ac:dyDescent="0.25">
      <c r="L33439" t="s">
        <v>4044</v>
      </c>
      <c r="M33439" t="s">
        <v>31780</v>
      </c>
      <c r="N33439" t="s">
        <v>70690</v>
      </c>
      <c r="O33439" s="76" t="s">
        <v>4366</v>
      </c>
      <c r="P33439" s="82">
        <v>61</v>
      </c>
      <c r="Q33439" s="82" t="s">
        <v>87370</v>
      </c>
      <c r="R33439"/>
    </row>
    <row r="33440" spans="12:18" x14ac:dyDescent="0.25">
      <c r="L33440" t="s">
        <v>4044</v>
      </c>
      <c r="M33440" t="s">
        <v>32263</v>
      </c>
      <c r="N33440" t="s">
        <v>70691</v>
      </c>
      <c r="O33440" s="76" t="s">
        <v>4366</v>
      </c>
      <c r="P33440" s="82">
        <v>247</v>
      </c>
      <c r="Q33440" s="82" t="s">
        <v>87371</v>
      </c>
      <c r="R33440"/>
    </row>
    <row r="33441" spans="12:18" x14ac:dyDescent="0.25">
      <c r="L33441" t="s">
        <v>4044</v>
      </c>
      <c r="M33441" t="s">
        <v>32265</v>
      </c>
      <c r="N33441" t="s">
        <v>70692</v>
      </c>
      <c r="O33441" s="76" t="s">
        <v>4366</v>
      </c>
      <c r="P33441" s="82">
        <v>111</v>
      </c>
      <c r="Q33441" s="82" t="s">
        <v>87372</v>
      </c>
      <c r="R33441"/>
    </row>
    <row r="33442" spans="12:18" x14ac:dyDescent="0.25">
      <c r="L33442" t="s">
        <v>4044</v>
      </c>
      <c r="M33442" t="s">
        <v>29770</v>
      </c>
      <c r="N33442" t="s">
        <v>70693</v>
      </c>
      <c r="O33442" s="76" t="s">
        <v>4366</v>
      </c>
      <c r="P33442" s="82">
        <v>256</v>
      </c>
      <c r="Q33442" s="82" t="s">
        <v>87373</v>
      </c>
      <c r="R33442"/>
    </row>
    <row r="33443" spans="12:18" x14ac:dyDescent="0.25">
      <c r="L33443" t="s">
        <v>4044</v>
      </c>
      <c r="M33443" t="s">
        <v>29772</v>
      </c>
      <c r="N33443" t="s">
        <v>70694</v>
      </c>
      <c r="O33443" s="76" t="s">
        <v>4356</v>
      </c>
      <c r="P33443" s="82">
        <v>309</v>
      </c>
      <c r="Q33443" s="82" t="s">
        <v>87374</v>
      </c>
      <c r="R33443"/>
    </row>
    <row r="33444" spans="12:18" x14ac:dyDescent="0.25">
      <c r="L33444" t="s">
        <v>4044</v>
      </c>
      <c r="M33444" t="s">
        <v>29258</v>
      </c>
      <c r="N33444" t="s">
        <v>70695</v>
      </c>
      <c r="O33444" s="76" t="s">
        <v>4356</v>
      </c>
      <c r="P33444" s="82">
        <v>1418</v>
      </c>
      <c r="Q33444" s="82" t="s">
        <v>87375</v>
      </c>
      <c r="R33444"/>
    </row>
    <row r="33445" spans="12:18" x14ac:dyDescent="0.25">
      <c r="L33445" t="s">
        <v>4044</v>
      </c>
      <c r="M33445" t="s">
        <v>31781</v>
      </c>
      <c r="N33445" t="s">
        <v>70696</v>
      </c>
      <c r="O33445" s="76" t="s">
        <v>4366</v>
      </c>
      <c r="P33445" s="82">
        <v>190</v>
      </c>
      <c r="Q33445" s="82" t="s">
        <v>87376</v>
      </c>
      <c r="R33445"/>
    </row>
    <row r="33446" spans="12:18" x14ac:dyDescent="0.25">
      <c r="L33446" t="s">
        <v>4044</v>
      </c>
      <c r="M33446" t="s">
        <v>26460</v>
      </c>
      <c r="N33446" t="s">
        <v>70697</v>
      </c>
      <c r="O33446" s="76" t="s">
        <v>4374</v>
      </c>
      <c r="P33446" s="82">
        <v>604</v>
      </c>
      <c r="Q33446" s="82" t="s">
        <v>87377</v>
      </c>
      <c r="R33446"/>
    </row>
    <row r="33447" spans="12:18" x14ac:dyDescent="0.25">
      <c r="L33447" t="s">
        <v>4044</v>
      </c>
      <c r="M33447" t="s">
        <v>32267</v>
      </c>
      <c r="N33447" t="s">
        <v>70698</v>
      </c>
      <c r="O33447" s="76" t="s">
        <v>4356</v>
      </c>
      <c r="P33447" s="82">
        <v>879</v>
      </c>
      <c r="Q33447" s="82" t="s">
        <v>87378</v>
      </c>
      <c r="R33447"/>
    </row>
    <row r="33448" spans="12:18" x14ac:dyDescent="0.25">
      <c r="L33448" t="s">
        <v>4044</v>
      </c>
      <c r="M33448" t="s">
        <v>29776</v>
      </c>
      <c r="N33448" t="s">
        <v>70699</v>
      </c>
      <c r="O33448" s="76" t="s">
        <v>4374</v>
      </c>
      <c r="P33448" s="82">
        <v>1486</v>
      </c>
      <c r="Q33448" s="82" t="s">
        <v>87379</v>
      </c>
      <c r="R33448"/>
    </row>
    <row r="33449" spans="12:18" x14ac:dyDescent="0.25">
      <c r="L33449" t="s">
        <v>4044</v>
      </c>
      <c r="M33449" t="s">
        <v>26461</v>
      </c>
      <c r="N33449" t="s">
        <v>70700</v>
      </c>
      <c r="O33449" s="76" t="s">
        <v>4366</v>
      </c>
      <c r="P33449" s="82">
        <v>99</v>
      </c>
      <c r="Q33449" s="82" t="s">
        <v>87380</v>
      </c>
      <c r="R33449"/>
    </row>
    <row r="33450" spans="12:18" x14ac:dyDescent="0.25">
      <c r="L33450" t="s">
        <v>4044</v>
      </c>
      <c r="M33450" t="s">
        <v>32269</v>
      </c>
      <c r="N33450" t="s">
        <v>70701</v>
      </c>
      <c r="O33450" s="76" t="s">
        <v>4366</v>
      </c>
      <c r="P33450" s="82">
        <v>81</v>
      </c>
      <c r="Q33450" s="82" t="s">
        <v>87381</v>
      </c>
      <c r="R33450"/>
    </row>
    <row r="33451" spans="12:18" x14ac:dyDescent="0.25">
      <c r="L33451" t="s">
        <v>4044</v>
      </c>
      <c r="M33451" t="s">
        <v>32271</v>
      </c>
      <c r="N33451" t="s">
        <v>70702</v>
      </c>
      <c r="O33451" s="76" t="s">
        <v>4366</v>
      </c>
      <c r="P33451" s="82">
        <v>124</v>
      </c>
      <c r="Q33451" s="82" t="s">
        <v>87382</v>
      </c>
      <c r="R33451"/>
    </row>
    <row r="33452" spans="12:18" x14ac:dyDescent="0.25">
      <c r="L33452" t="s">
        <v>4044</v>
      </c>
      <c r="M33452" t="s">
        <v>32273</v>
      </c>
      <c r="N33452" t="s">
        <v>70703</v>
      </c>
      <c r="O33452" s="76" t="s">
        <v>4356</v>
      </c>
      <c r="P33452" s="82">
        <v>376</v>
      </c>
      <c r="Q33452" s="82" t="s">
        <v>87383</v>
      </c>
      <c r="R33452"/>
    </row>
    <row r="33453" spans="12:18" x14ac:dyDescent="0.25">
      <c r="L33453" t="s">
        <v>4044</v>
      </c>
      <c r="M33453" t="s">
        <v>32275</v>
      </c>
      <c r="N33453" t="s">
        <v>70704</v>
      </c>
      <c r="O33453" s="76" t="s">
        <v>4356</v>
      </c>
      <c r="P33453" s="82">
        <v>245</v>
      </c>
      <c r="Q33453" s="82" t="s">
        <v>87384</v>
      </c>
      <c r="R33453"/>
    </row>
    <row r="33454" spans="12:18" x14ac:dyDescent="0.25">
      <c r="L33454" t="s">
        <v>4044</v>
      </c>
      <c r="M33454" t="s">
        <v>32277</v>
      </c>
      <c r="N33454" t="s">
        <v>70705</v>
      </c>
      <c r="O33454" s="76" t="s">
        <v>4366</v>
      </c>
      <c r="P33454" s="82">
        <v>57</v>
      </c>
      <c r="Q33454" s="82" t="s">
        <v>87387</v>
      </c>
      <c r="R33454"/>
    </row>
    <row r="33455" spans="12:18" x14ac:dyDescent="0.25">
      <c r="L33455" t="s">
        <v>4044</v>
      </c>
      <c r="M33455" t="s">
        <v>32276</v>
      </c>
      <c r="N33455" t="s">
        <v>70706</v>
      </c>
      <c r="O33455" s="76" t="s">
        <v>4356</v>
      </c>
      <c r="P33455" s="82">
        <v>402</v>
      </c>
      <c r="Q33455" s="82" t="s">
        <v>87385</v>
      </c>
      <c r="R33455"/>
    </row>
    <row r="33456" spans="12:18" x14ac:dyDescent="0.25">
      <c r="L33456" t="s">
        <v>4044</v>
      </c>
      <c r="M33456" t="s">
        <v>29780</v>
      </c>
      <c r="N33456" t="s">
        <v>70707</v>
      </c>
      <c r="O33456" s="76" t="s">
        <v>4366</v>
      </c>
      <c r="P33456" s="82">
        <v>267</v>
      </c>
      <c r="Q33456" s="82" t="s">
        <v>87386</v>
      </c>
      <c r="R33456"/>
    </row>
    <row r="33457" spans="12:18" x14ac:dyDescent="0.25">
      <c r="L33457" t="s">
        <v>4044</v>
      </c>
      <c r="M33457" t="s">
        <v>32278</v>
      </c>
      <c r="N33457" t="s">
        <v>70708</v>
      </c>
      <c r="O33457" s="76" t="s">
        <v>4356</v>
      </c>
      <c r="P33457" s="82">
        <v>216</v>
      </c>
      <c r="Q33457" s="82" t="s">
        <v>87388</v>
      </c>
      <c r="R33457"/>
    </row>
    <row r="33458" spans="12:18" x14ac:dyDescent="0.25">
      <c r="L33458" t="s">
        <v>4044</v>
      </c>
      <c r="M33458" t="s">
        <v>26462</v>
      </c>
      <c r="N33458" t="s">
        <v>70709</v>
      </c>
      <c r="O33458" s="76" t="s">
        <v>4366</v>
      </c>
      <c r="P33458" s="82">
        <v>177</v>
      </c>
      <c r="Q33458" s="82" t="s">
        <v>87389</v>
      </c>
      <c r="R33458"/>
    </row>
    <row r="33459" spans="12:18" x14ac:dyDescent="0.25">
      <c r="L33459" t="s">
        <v>4044</v>
      </c>
      <c r="M33459" t="s">
        <v>29783</v>
      </c>
      <c r="N33459" t="s">
        <v>70710</v>
      </c>
      <c r="O33459" s="76" t="s">
        <v>4366</v>
      </c>
      <c r="P33459" s="82">
        <v>394</v>
      </c>
      <c r="Q33459" s="82" t="s">
        <v>87390</v>
      </c>
      <c r="R33459"/>
    </row>
    <row r="33460" spans="12:18" x14ac:dyDescent="0.25">
      <c r="L33460" t="s">
        <v>4044</v>
      </c>
      <c r="M33460" t="s">
        <v>29786</v>
      </c>
      <c r="N33460" t="s">
        <v>70711</v>
      </c>
      <c r="O33460" s="76" t="s">
        <v>4356</v>
      </c>
      <c r="P33460" s="82">
        <v>1894</v>
      </c>
      <c r="Q33460" s="82" t="s">
        <v>87391</v>
      </c>
      <c r="R33460"/>
    </row>
    <row r="33461" spans="12:18" x14ac:dyDescent="0.25">
      <c r="L33461" t="s">
        <v>4044</v>
      </c>
      <c r="M33461" t="s">
        <v>29790</v>
      </c>
      <c r="N33461" t="s">
        <v>70712</v>
      </c>
      <c r="O33461" s="76" t="s">
        <v>4366</v>
      </c>
      <c r="P33461" s="82">
        <v>55</v>
      </c>
      <c r="Q33461" s="82" t="s">
        <v>87392</v>
      </c>
      <c r="R33461"/>
    </row>
    <row r="33462" spans="12:18" x14ac:dyDescent="0.25">
      <c r="L33462" t="s">
        <v>4044</v>
      </c>
      <c r="M33462" t="s">
        <v>31783</v>
      </c>
      <c r="N33462" t="s">
        <v>70713</v>
      </c>
      <c r="O33462" s="76" t="s">
        <v>4366</v>
      </c>
      <c r="P33462" s="82">
        <v>307</v>
      </c>
      <c r="Q33462" s="82" t="s">
        <v>87393</v>
      </c>
      <c r="R33462"/>
    </row>
    <row r="33463" spans="12:18" x14ac:dyDescent="0.25">
      <c r="L33463" t="s">
        <v>4044</v>
      </c>
      <c r="M33463" t="s">
        <v>32279</v>
      </c>
      <c r="N33463" t="s">
        <v>70714</v>
      </c>
      <c r="O33463" s="76" t="s">
        <v>4356</v>
      </c>
      <c r="P33463" s="82">
        <v>1148</v>
      </c>
      <c r="Q33463" s="82" t="s">
        <v>87394</v>
      </c>
      <c r="R33463"/>
    </row>
    <row r="33464" spans="12:18" x14ac:dyDescent="0.25">
      <c r="L33464" t="s">
        <v>4044</v>
      </c>
      <c r="M33464" t="s">
        <v>26463</v>
      </c>
      <c r="N33464" t="s">
        <v>70715</v>
      </c>
      <c r="O33464" s="76" t="s">
        <v>4366</v>
      </c>
      <c r="P33464" s="82">
        <v>257</v>
      </c>
      <c r="Q33464" s="82" t="s">
        <v>87395</v>
      </c>
      <c r="R33464"/>
    </row>
    <row r="33465" spans="12:18" x14ac:dyDescent="0.25">
      <c r="L33465" t="s">
        <v>4044</v>
      </c>
      <c r="M33465" t="s">
        <v>29260</v>
      </c>
      <c r="N33465" t="s">
        <v>70716</v>
      </c>
      <c r="O33465" s="76" t="s">
        <v>4356</v>
      </c>
      <c r="P33465" s="82">
        <v>357</v>
      </c>
      <c r="Q33465" s="82" t="s">
        <v>87396</v>
      </c>
      <c r="R33465"/>
    </row>
    <row r="33466" spans="12:18" x14ac:dyDescent="0.25">
      <c r="L33466" t="s">
        <v>4044</v>
      </c>
      <c r="M33466" t="s">
        <v>32280</v>
      </c>
      <c r="N33466" t="s">
        <v>70717</v>
      </c>
      <c r="O33466" s="76" t="s">
        <v>4366</v>
      </c>
      <c r="P33466" s="82">
        <v>104</v>
      </c>
      <c r="Q33466" s="82" t="s">
        <v>87397</v>
      </c>
      <c r="R33466"/>
    </row>
    <row r="33467" spans="12:18" x14ac:dyDescent="0.25">
      <c r="L33467" t="s">
        <v>4044</v>
      </c>
      <c r="M33467" t="s">
        <v>32281</v>
      </c>
      <c r="N33467" t="s">
        <v>70718</v>
      </c>
      <c r="O33467" s="76" t="s">
        <v>4366</v>
      </c>
      <c r="P33467" s="82">
        <v>105</v>
      </c>
      <c r="Q33467" s="82" t="s">
        <v>87398</v>
      </c>
      <c r="R33467"/>
    </row>
    <row r="33468" spans="12:18" x14ac:dyDescent="0.25">
      <c r="L33468" t="s">
        <v>4044</v>
      </c>
      <c r="M33468" t="s">
        <v>26464</v>
      </c>
      <c r="N33468" t="s">
        <v>70719</v>
      </c>
      <c r="O33468" s="76" t="s">
        <v>4366</v>
      </c>
      <c r="P33468" s="82">
        <v>137</v>
      </c>
      <c r="Q33468" s="82" t="s">
        <v>87399</v>
      </c>
      <c r="R33468"/>
    </row>
    <row r="33469" spans="12:18" x14ac:dyDescent="0.25">
      <c r="L33469" t="s">
        <v>4044</v>
      </c>
      <c r="M33469" t="s">
        <v>26465</v>
      </c>
      <c r="N33469" t="s">
        <v>70720</v>
      </c>
      <c r="O33469" s="76" t="s">
        <v>4356</v>
      </c>
      <c r="P33469" s="82">
        <v>855</v>
      </c>
      <c r="Q33469" s="82" t="s">
        <v>87400</v>
      </c>
      <c r="R33469"/>
    </row>
    <row r="33470" spans="12:18" x14ac:dyDescent="0.25">
      <c r="L33470" t="s">
        <v>4044</v>
      </c>
      <c r="M33470" t="s">
        <v>29794</v>
      </c>
      <c r="N33470" t="s">
        <v>70721</v>
      </c>
      <c r="O33470" s="76" t="s">
        <v>4356</v>
      </c>
      <c r="P33470" s="82">
        <v>3180</v>
      </c>
      <c r="Q33470" s="82" t="s">
        <v>87401</v>
      </c>
      <c r="R33470"/>
    </row>
    <row r="33471" spans="12:18" x14ac:dyDescent="0.25">
      <c r="L33471" t="s">
        <v>4044</v>
      </c>
      <c r="M33471" t="s">
        <v>31785</v>
      </c>
      <c r="N33471" t="s">
        <v>70722</v>
      </c>
      <c r="O33471" s="76" t="s">
        <v>4366</v>
      </c>
      <c r="P33471" s="82">
        <v>503</v>
      </c>
      <c r="Q33471" s="82" t="s">
        <v>87402</v>
      </c>
      <c r="R33471"/>
    </row>
    <row r="33472" spans="12:18" x14ac:dyDescent="0.25">
      <c r="L33472" t="s">
        <v>4044</v>
      </c>
      <c r="M33472" t="s">
        <v>26466</v>
      </c>
      <c r="N33472" t="s">
        <v>70723</v>
      </c>
      <c r="O33472" s="76" t="s">
        <v>4374</v>
      </c>
      <c r="P33472" s="82">
        <v>31740</v>
      </c>
      <c r="Q33472" s="82" t="s">
        <v>72645</v>
      </c>
      <c r="R33472"/>
    </row>
    <row r="33473" spans="12:18" x14ac:dyDescent="0.25">
      <c r="L33473" t="s">
        <v>4044</v>
      </c>
      <c r="M33473" t="s">
        <v>31786</v>
      </c>
      <c r="N33473" t="s">
        <v>70724</v>
      </c>
      <c r="O33473" s="76" t="s">
        <v>4356</v>
      </c>
      <c r="P33473" s="82">
        <v>436</v>
      </c>
      <c r="Q33473" s="82" t="s">
        <v>87403</v>
      </c>
      <c r="R33473"/>
    </row>
    <row r="33474" spans="12:18" x14ac:dyDescent="0.25">
      <c r="L33474" t="s">
        <v>4044</v>
      </c>
      <c r="M33474" t="s">
        <v>31787</v>
      </c>
      <c r="N33474" t="s">
        <v>70725</v>
      </c>
      <c r="O33474" s="76" t="s">
        <v>4366</v>
      </c>
      <c r="P33474" s="82">
        <v>190</v>
      </c>
      <c r="Q33474" s="82" t="s">
        <v>87404</v>
      </c>
      <c r="R33474"/>
    </row>
    <row r="33475" spans="12:18" x14ac:dyDescent="0.25">
      <c r="L33475" t="s">
        <v>4044</v>
      </c>
      <c r="M33475" t="s">
        <v>26467</v>
      </c>
      <c r="N33475" t="s">
        <v>70726</v>
      </c>
      <c r="O33475" s="76" t="s">
        <v>4356</v>
      </c>
      <c r="P33475" s="82">
        <v>754</v>
      </c>
      <c r="Q33475" s="82" t="s">
        <v>87405</v>
      </c>
      <c r="R33475"/>
    </row>
    <row r="33476" spans="12:18" x14ac:dyDescent="0.25">
      <c r="L33476" t="s">
        <v>4044</v>
      </c>
      <c r="M33476" t="s">
        <v>26468</v>
      </c>
      <c r="N33476" t="s">
        <v>70727</v>
      </c>
      <c r="O33476" s="76" t="s">
        <v>4366</v>
      </c>
      <c r="P33476" s="82">
        <v>89</v>
      </c>
      <c r="Q33476" s="82" t="s">
        <v>87406</v>
      </c>
      <c r="R33476"/>
    </row>
    <row r="33477" spans="12:18" x14ac:dyDescent="0.25">
      <c r="L33477" t="s">
        <v>4044</v>
      </c>
      <c r="M33477" t="s">
        <v>32282</v>
      </c>
      <c r="N33477" t="s">
        <v>70728</v>
      </c>
      <c r="O33477" s="76" t="s">
        <v>4356</v>
      </c>
      <c r="P33477" s="82">
        <v>2616</v>
      </c>
      <c r="Q33477" s="82" t="s">
        <v>87407</v>
      </c>
      <c r="R33477"/>
    </row>
    <row r="33478" spans="12:18" x14ac:dyDescent="0.25">
      <c r="L33478" t="s">
        <v>4044</v>
      </c>
      <c r="M33478" t="s">
        <v>32283</v>
      </c>
      <c r="N33478" t="s">
        <v>70729</v>
      </c>
      <c r="O33478" s="76" t="s">
        <v>4356</v>
      </c>
      <c r="P33478" s="82">
        <v>357</v>
      </c>
      <c r="Q33478" s="82" t="s">
        <v>87408</v>
      </c>
      <c r="R33478"/>
    </row>
    <row r="33479" spans="12:18" x14ac:dyDescent="0.25">
      <c r="L33479" t="s">
        <v>4044</v>
      </c>
      <c r="M33479" t="s">
        <v>26469</v>
      </c>
      <c r="N33479" t="s">
        <v>70730</v>
      </c>
      <c r="O33479" s="76" t="s">
        <v>4356</v>
      </c>
      <c r="P33479" s="82">
        <v>240</v>
      </c>
      <c r="Q33479" s="82" t="s">
        <v>87409</v>
      </c>
      <c r="R33479"/>
    </row>
    <row r="33480" spans="12:18" x14ac:dyDescent="0.25">
      <c r="L33480" t="s">
        <v>4044</v>
      </c>
      <c r="M33480" t="s">
        <v>32284</v>
      </c>
      <c r="N33480" t="s">
        <v>70731</v>
      </c>
      <c r="O33480" s="76" t="s">
        <v>4366</v>
      </c>
      <c r="P33480" s="82">
        <v>132</v>
      </c>
      <c r="Q33480" s="82" t="s">
        <v>87410</v>
      </c>
      <c r="R33480"/>
    </row>
    <row r="33481" spans="12:18" x14ac:dyDescent="0.25">
      <c r="L33481" t="s">
        <v>4044</v>
      </c>
      <c r="M33481" t="s">
        <v>32285</v>
      </c>
      <c r="N33481" t="s">
        <v>70732</v>
      </c>
      <c r="O33481" s="76" t="s">
        <v>4366</v>
      </c>
      <c r="P33481" s="82">
        <v>223</v>
      </c>
      <c r="Q33481" s="82" t="s">
        <v>87411</v>
      </c>
      <c r="R33481"/>
    </row>
    <row r="33482" spans="12:18" x14ac:dyDescent="0.25">
      <c r="L33482" t="s">
        <v>4044</v>
      </c>
      <c r="M33482" t="s">
        <v>29262</v>
      </c>
      <c r="N33482" t="s">
        <v>70733</v>
      </c>
      <c r="O33482" s="76" t="s">
        <v>4356</v>
      </c>
      <c r="P33482" s="82">
        <v>721</v>
      </c>
      <c r="Q33482" s="82" t="s">
        <v>87412</v>
      </c>
      <c r="R33482"/>
    </row>
    <row r="33483" spans="12:18" x14ac:dyDescent="0.25">
      <c r="L33483" t="s">
        <v>4044</v>
      </c>
      <c r="M33483" t="s">
        <v>31789</v>
      </c>
      <c r="N33483" t="s">
        <v>70734</v>
      </c>
      <c r="O33483" s="76" t="s">
        <v>4366</v>
      </c>
      <c r="P33483" s="82">
        <v>45</v>
      </c>
      <c r="Q33483" s="82" t="s">
        <v>87413</v>
      </c>
      <c r="R33483"/>
    </row>
    <row r="33484" spans="12:18" x14ac:dyDescent="0.25">
      <c r="L33484" t="s">
        <v>4044</v>
      </c>
      <c r="M33484" t="s">
        <v>29798</v>
      </c>
      <c r="N33484" t="s">
        <v>70735</v>
      </c>
      <c r="O33484" s="76" t="s">
        <v>4356</v>
      </c>
      <c r="P33484" s="82">
        <v>227</v>
      </c>
      <c r="Q33484" s="82" t="s">
        <v>87414</v>
      </c>
      <c r="R33484"/>
    </row>
    <row r="33485" spans="12:18" x14ac:dyDescent="0.25">
      <c r="L33485" t="s">
        <v>4044</v>
      </c>
      <c r="M33485" t="s">
        <v>29801</v>
      </c>
      <c r="N33485" t="s">
        <v>70736</v>
      </c>
      <c r="O33485" s="76" t="s">
        <v>4356</v>
      </c>
      <c r="P33485" s="82">
        <v>449</v>
      </c>
      <c r="Q33485" s="82" t="s">
        <v>87415</v>
      </c>
      <c r="R33485"/>
    </row>
    <row r="33486" spans="12:18" x14ac:dyDescent="0.25">
      <c r="L33486" t="s">
        <v>4044</v>
      </c>
      <c r="M33486" t="s">
        <v>32286</v>
      </c>
      <c r="N33486" t="s">
        <v>70737</v>
      </c>
      <c r="O33486" s="76" t="s">
        <v>4366</v>
      </c>
      <c r="P33486" s="82">
        <v>158</v>
      </c>
      <c r="Q33486" s="82" t="s">
        <v>87416</v>
      </c>
      <c r="R33486"/>
    </row>
    <row r="33487" spans="12:18" x14ac:dyDescent="0.25">
      <c r="L33487" t="s">
        <v>4044</v>
      </c>
      <c r="M33487" t="s">
        <v>4402</v>
      </c>
      <c r="N33487" t="s">
        <v>70738</v>
      </c>
      <c r="O33487" s="76" t="s">
        <v>4356</v>
      </c>
      <c r="P33487" s="82">
        <v>468</v>
      </c>
      <c r="Q33487" s="82" t="s">
        <v>87417</v>
      </c>
      <c r="R33487"/>
    </row>
    <row r="33488" spans="12:18" x14ac:dyDescent="0.25">
      <c r="L33488" t="s">
        <v>4044</v>
      </c>
      <c r="M33488" t="s">
        <v>29807</v>
      </c>
      <c r="N33488" t="s">
        <v>70739</v>
      </c>
      <c r="O33488" s="76" t="s">
        <v>4356</v>
      </c>
      <c r="P33488" s="82">
        <v>532</v>
      </c>
      <c r="Q33488" s="82" t="s">
        <v>87418</v>
      </c>
      <c r="R33488"/>
    </row>
    <row r="33489" spans="12:18" x14ac:dyDescent="0.25">
      <c r="L33489" t="s">
        <v>4044</v>
      </c>
      <c r="M33489" t="s">
        <v>25351</v>
      </c>
      <c r="N33489" t="s">
        <v>70740</v>
      </c>
      <c r="O33489" s="76" t="s">
        <v>4366</v>
      </c>
      <c r="P33489" s="82">
        <v>45</v>
      </c>
      <c r="Q33489" s="82" t="s">
        <v>87421</v>
      </c>
      <c r="R33489"/>
    </row>
    <row r="33490" spans="12:18" x14ac:dyDescent="0.25">
      <c r="L33490" t="s">
        <v>4044</v>
      </c>
      <c r="M33490" t="s">
        <v>32287</v>
      </c>
      <c r="N33490" t="s">
        <v>70741</v>
      </c>
      <c r="O33490" s="76" t="s">
        <v>4366</v>
      </c>
      <c r="P33490" s="82">
        <v>129</v>
      </c>
      <c r="Q33490" s="82" t="s">
        <v>87422</v>
      </c>
      <c r="R33490"/>
    </row>
    <row r="33491" spans="12:18" x14ac:dyDescent="0.25">
      <c r="L33491" t="s">
        <v>4044</v>
      </c>
      <c r="M33491" t="s">
        <v>26470</v>
      </c>
      <c r="N33491" t="s">
        <v>70742</v>
      </c>
      <c r="O33491" s="76" t="s">
        <v>4356</v>
      </c>
      <c r="P33491" s="82">
        <v>2871</v>
      </c>
      <c r="Q33491" s="82" t="s">
        <v>87423</v>
      </c>
      <c r="R33491"/>
    </row>
    <row r="33492" spans="12:18" x14ac:dyDescent="0.25">
      <c r="L33492" t="s">
        <v>4044</v>
      </c>
      <c r="M33492" t="s">
        <v>29265</v>
      </c>
      <c r="N33492" t="s">
        <v>70743</v>
      </c>
      <c r="O33492" s="76" t="s">
        <v>4356</v>
      </c>
      <c r="P33492" s="82">
        <v>190</v>
      </c>
      <c r="Q33492" s="82" t="s">
        <v>87424</v>
      </c>
      <c r="R33492"/>
    </row>
    <row r="33493" spans="12:18" x14ac:dyDescent="0.25">
      <c r="L33493" t="s">
        <v>4044</v>
      </c>
      <c r="M33493" t="s">
        <v>31794</v>
      </c>
      <c r="N33493" t="s">
        <v>70744</v>
      </c>
      <c r="O33493" s="76" t="s">
        <v>4356</v>
      </c>
      <c r="P33493" s="82">
        <v>313</v>
      </c>
      <c r="Q33493" s="82" t="s">
        <v>87425</v>
      </c>
      <c r="R33493"/>
    </row>
    <row r="33494" spans="12:18" x14ac:dyDescent="0.25">
      <c r="L33494" t="s">
        <v>4044</v>
      </c>
      <c r="M33494" t="s">
        <v>29810</v>
      </c>
      <c r="N33494" t="s">
        <v>70745</v>
      </c>
      <c r="O33494" s="76" t="s">
        <v>4356</v>
      </c>
      <c r="P33494" s="82">
        <v>469</v>
      </c>
      <c r="Q33494" s="82" t="s">
        <v>87426</v>
      </c>
      <c r="R33494"/>
    </row>
    <row r="33495" spans="12:18" x14ac:dyDescent="0.25">
      <c r="L33495" t="s">
        <v>4044</v>
      </c>
      <c r="M33495" t="s">
        <v>31796</v>
      </c>
      <c r="N33495" t="s">
        <v>70746</v>
      </c>
      <c r="O33495" s="76" t="s">
        <v>4366</v>
      </c>
      <c r="P33495" s="82">
        <v>108</v>
      </c>
      <c r="Q33495" s="82" t="s">
        <v>87427</v>
      </c>
      <c r="R33495"/>
    </row>
    <row r="33496" spans="12:18" x14ac:dyDescent="0.25">
      <c r="L33496" t="s">
        <v>4044</v>
      </c>
      <c r="M33496" t="s">
        <v>31798</v>
      </c>
      <c r="N33496" t="s">
        <v>70747</v>
      </c>
      <c r="O33496" s="76" t="s">
        <v>4366</v>
      </c>
      <c r="P33496" s="82">
        <v>45</v>
      </c>
      <c r="Q33496" s="82" t="s">
        <v>87428</v>
      </c>
      <c r="R33496"/>
    </row>
    <row r="33497" spans="12:18" x14ac:dyDescent="0.25">
      <c r="L33497" t="s">
        <v>4044</v>
      </c>
      <c r="M33497" t="s">
        <v>15574</v>
      </c>
      <c r="N33497" t="s">
        <v>70748</v>
      </c>
      <c r="O33497" s="76" t="s">
        <v>4366</v>
      </c>
      <c r="P33497" s="82">
        <v>51</v>
      </c>
      <c r="Q33497" s="82" t="s">
        <v>87429</v>
      </c>
      <c r="R33497"/>
    </row>
    <row r="33498" spans="12:18" x14ac:dyDescent="0.25">
      <c r="L33498" t="s">
        <v>4044</v>
      </c>
      <c r="M33498" t="s">
        <v>29268</v>
      </c>
      <c r="N33498" t="s">
        <v>70749</v>
      </c>
      <c r="O33498" s="76" t="s">
        <v>4374</v>
      </c>
      <c r="P33498" s="82">
        <v>1738</v>
      </c>
      <c r="Q33498" s="82" t="s">
        <v>87430</v>
      </c>
      <c r="R33498"/>
    </row>
    <row r="33499" spans="12:18" x14ac:dyDescent="0.25">
      <c r="L33499" t="s">
        <v>4044</v>
      </c>
      <c r="M33499" t="s">
        <v>25749</v>
      </c>
      <c r="N33499" t="s">
        <v>70750</v>
      </c>
      <c r="O33499" s="76" t="s">
        <v>4366</v>
      </c>
      <c r="P33499" s="82">
        <v>145</v>
      </c>
      <c r="Q33499" s="82" t="s">
        <v>87431</v>
      </c>
      <c r="R33499"/>
    </row>
    <row r="33500" spans="12:18" x14ac:dyDescent="0.25">
      <c r="L33500" t="s">
        <v>4044</v>
      </c>
      <c r="M33500" t="s">
        <v>32290</v>
      </c>
      <c r="N33500" t="s">
        <v>70751</v>
      </c>
      <c r="O33500" s="76" t="s">
        <v>4356</v>
      </c>
      <c r="P33500" s="82">
        <v>515</v>
      </c>
      <c r="Q33500" s="82" t="s">
        <v>87432</v>
      </c>
      <c r="R33500"/>
    </row>
    <row r="33501" spans="12:18" x14ac:dyDescent="0.25">
      <c r="L33501" t="s">
        <v>4044</v>
      </c>
      <c r="M33501" t="s">
        <v>29813</v>
      </c>
      <c r="N33501" t="s">
        <v>70752</v>
      </c>
      <c r="O33501" s="76" t="s">
        <v>4366</v>
      </c>
      <c r="P33501" s="82">
        <v>110</v>
      </c>
      <c r="Q33501" s="82" t="s">
        <v>87433</v>
      </c>
      <c r="R33501"/>
    </row>
    <row r="33502" spans="12:18" x14ac:dyDescent="0.25">
      <c r="L33502" t="s">
        <v>4044</v>
      </c>
      <c r="M33502" t="s">
        <v>32293</v>
      </c>
      <c r="N33502" t="s">
        <v>70753</v>
      </c>
      <c r="O33502" s="76" t="s">
        <v>4356</v>
      </c>
      <c r="P33502" s="82">
        <v>139</v>
      </c>
      <c r="Q33502" s="82" t="s">
        <v>87434</v>
      </c>
      <c r="R33502"/>
    </row>
    <row r="33503" spans="12:18" x14ac:dyDescent="0.25">
      <c r="L33503" t="s">
        <v>4044</v>
      </c>
      <c r="M33503" t="s">
        <v>29817</v>
      </c>
      <c r="N33503" t="s">
        <v>70754</v>
      </c>
      <c r="O33503" s="76" t="s">
        <v>4366</v>
      </c>
      <c r="P33503" s="82">
        <v>149</v>
      </c>
      <c r="Q33503" s="82" t="s">
        <v>87435</v>
      </c>
      <c r="R33503"/>
    </row>
    <row r="33504" spans="12:18" x14ac:dyDescent="0.25">
      <c r="L33504" t="s">
        <v>4044</v>
      </c>
      <c r="M33504" t="s">
        <v>26471</v>
      </c>
      <c r="N33504" t="s">
        <v>70755</v>
      </c>
      <c r="O33504" s="76" t="s">
        <v>4366</v>
      </c>
      <c r="P33504" s="82">
        <v>106</v>
      </c>
      <c r="Q33504" s="82" t="s">
        <v>87436</v>
      </c>
      <c r="R33504"/>
    </row>
    <row r="33505" spans="12:18" x14ac:dyDescent="0.25">
      <c r="L33505" t="s">
        <v>4044</v>
      </c>
      <c r="M33505" t="s">
        <v>29820</v>
      </c>
      <c r="N33505" t="s">
        <v>70756</v>
      </c>
      <c r="O33505" s="76" t="s">
        <v>4374</v>
      </c>
      <c r="P33505" s="82">
        <v>7967</v>
      </c>
      <c r="Q33505" s="82" t="s">
        <v>87437</v>
      </c>
      <c r="R33505"/>
    </row>
    <row r="33506" spans="12:18" x14ac:dyDescent="0.25">
      <c r="L33506" t="s">
        <v>4044</v>
      </c>
      <c r="M33506" t="s">
        <v>31800</v>
      </c>
      <c r="N33506" t="s">
        <v>70757</v>
      </c>
      <c r="O33506" s="76" t="s">
        <v>4356</v>
      </c>
      <c r="P33506" s="82">
        <v>362</v>
      </c>
      <c r="Q33506" s="82" t="s">
        <v>87438</v>
      </c>
      <c r="R33506"/>
    </row>
    <row r="33507" spans="12:18" x14ac:dyDescent="0.25">
      <c r="L33507" t="s">
        <v>4044</v>
      </c>
      <c r="M33507" t="s">
        <v>26472</v>
      </c>
      <c r="N33507" t="s">
        <v>70758</v>
      </c>
      <c r="O33507" s="76" t="s">
        <v>4356</v>
      </c>
      <c r="P33507" s="82">
        <v>589</v>
      </c>
      <c r="Q33507" s="82" t="s">
        <v>87439</v>
      </c>
      <c r="R33507"/>
    </row>
    <row r="33508" spans="12:18" x14ac:dyDescent="0.25">
      <c r="L33508" t="s">
        <v>4044</v>
      </c>
      <c r="M33508" t="s">
        <v>26473</v>
      </c>
      <c r="N33508" t="s">
        <v>70759</v>
      </c>
      <c r="O33508" s="76" t="s">
        <v>4366</v>
      </c>
      <c r="P33508" s="82">
        <v>79</v>
      </c>
      <c r="Q33508" s="82" t="s">
        <v>87440</v>
      </c>
      <c r="R33508"/>
    </row>
    <row r="33509" spans="12:18" x14ac:dyDescent="0.25">
      <c r="L33509" t="s">
        <v>4044</v>
      </c>
      <c r="M33509" t="s">
        <v>31802</v>
      </c>
      <c r="N33509" t="s">
        <v>70760</v>
      </c>
      <c r="O33509" s="76" t="s">
        <v>4366</v>
      </c>
      <c r="P33509" s="82">
        <v>46</v>
      </c>
      <c r="Q33509" s="82" t="s">
        <v>87441</v>
      </c>
      <c r="R33509"/>
    </row>
    <row r="33510" spans="12:18" x14ac:dyDescent="0.25">
      <c r="L33510" t="s">
        <v>4044</v>
      </c>
      <c r="M33510" t="s">
        <v>32295</v>
      </c>
      <c r="N33510" t="s">
        <v>70761</v>
      </c>
      <c r="O33510" s="76" t="s">
        <v>4356</v>
      </c>
      <c r="P33510" s="82">
        <v>896</v>
      </c>
      <c r="Q33510" s="82" t="s">
        <v>87442</v>
      </c>
      <c r="R33510"/>
    </row>
    <row r="33511" spans="12:18" x14ac:dyDescent="0.25">
      <c r="L33511" t="s">
        <v>4044</v>
      </c>
      <c r="M33511" t="s">
        <v>31804</v>
      </c>
      <c r="N33511" t="s">
        <v>70762</v>
      </c>
      <c r="O33511" s="76" t="s">
        <v>4366</v>
      </c>
      <c r="P33511" s="82">
        <v>184</v>
      </c>
      <c r="Q33511" s="82" t="s">
        <v>87443</v>
      </c>
      <c r="R33511"/>
    </row>
    <row r="33512" spans="12:18" x14ac:dyDescent="0.25">
      <c r="L33512" t="s">
        <v>4044</v>
      </c>
      <c r="M33512" t="s">
        <v>26474</v>
      </c>
      <c r="N33512" t="s">
        <v>70763</v>
      </c>
      <c r="O33512" s="76" t="s">
        <v>4356</v>
      </c>
      <c r="P33512" s="82">
        <v>342</v>
      </c>
      <c r="Q33512" s="82" t="s">
        <v>87444</v>
      </c>
      <c r="R33512"/>
    </row>
    <row r="33513" spans="12:18" x14ac:dyDescent="0.25">
      <c r="L33513" t="s">
        <v>4044</v>
      </c>
      <c r="M33513" t="s">
        <v>26475</v>
      </c>
      <c r="N33513" t="s">
        <v>70764</v>
      </c>
      <c r="O33513" s="76" t="s">
        <v>4366</v>
      </c>
      <c r="P33513" s="82">
        <v>251</v>
      </c>
      <c r="Q33513" s="82" t="s">
        <v>87445</v>
      </c>
      <c r="R33513"/>
    </row>
    <row r="33514" spans="12:18" x14ac:dyDescent="0.25">
      <c r="L33514" t="s">
        <v>4044</v>
      </c>
      <c r="M33514" t="s">
        <v>31806</v>
      </c>
      <c r="N33514" t="s">
        <v>70765</v>
      </c>
      <c r="O33514" s="76" t="s">
        <v>4356</v>
      </c>
      <c r="P33514" s="82">
        <v>927</v>
      </c>
      <c r="Q33514" s="82" t="s">
        <v>87446</v>
      </c>
      <c r="R33514"/>
    </row>
    <row r="33515" spans="12:18" x14ac:dyDescent="0.25">
      <c r="L33515" t="s">
        <v>4044</v>
      </c>
      <c r="M33515" t="s">
        <v>31808</v>
      </c>
      <c r="N33515" t="s">
        <v>70766</v>
      </c>
      <c r="O33515" s="76" t="s">
        <v>4366</v>
      </c>
      <c r="P33515" s="82">
        <v>124</v>
      </c>
      <c r="Q33515" s="82" t="s">
        <v>87447</v>
      </c>
      <c r="R33515"/>
    </row>
    <row r="33516" spans="12:18" x14ac:dyDescent="0.25">
      <c r="L33516" t="s">
        <v>4044</v>
      </c>
      <c r="M33516" t="s">
        <v>29823</v>
      </c>
      <c r="N33516" t="s">
        <v>70767</v>
      </c>
      <c r="O33516" s="76" t="s">
        <v>4374</v>
      </c>
      <c r="P33516" s="82">
        <v>8623</v>
      </c>
      <c r="Q33516" s="82" t="s">
        <v>87448</v>
      </c>
      <c r="R33516"/>
    </row>
    <row r="33517" spans="12:18" x14ac:dyDescent="0.25">
      <c r="L33517" t="s">
        <v>4044</v>
      </c>
      <c r="M33517" t="s">
        <v>29827</v>
      </c>
      <c r="N33517" t="s">
        <v>70768</v>
      </c>
      <c r="O33517" s="76" t="s">
        <v>4366</v>
      </c>
      <c r="P33517" s="82">
        <v>178</v>
      </c>
      <c r="Q33517" s="82" t="s">
        <v>87449</v>
      </c>
      <c r="R33517"/>
    </row>
    <row r="33518" spans="12:18" x14ac:dyDescent="0.25">
      <c r="L33518" t="s">
        <v>4044</v>
      </c>
      <c r="M33518" t="s">
        <v>31810</v>
      </c>
      <c r="N33518" t="s">
        <v>70769</v>
      </c>
      <c r="O33518" s="76" t="s">
        <v>4356</v>
      </c>
      <c r="P33518" s="82">
        <v>360</v>
      </c>
      <c r="Q33518" s="82" t="s">
        <v>87450</v>
      </c>
      <c r="R33518"/>
    </row>
    <row r="33519" spans="12:18" x14ac:dyDescent="0.25">
      <c r="L33519" t="s">
        <v>4044</v>
      </c>
      <c r="M33519" t="s">
        <v>32299</v>
      </c>
      <c r="N33519" t="s">
        <v>70770</v>
      </c>
      <c r="O33519" s="76" t="s">
        <v>4366</v>
      </c>
      <c r="P33519" s="82">
        <v>77</v>
      </c>
      <c r="Q33519" s="82" t="s">
        <v>87453</v>
      </c>
      <c r="R33519"/>
    </row>
    <row r="33520" spans="12:18" x14ac:dyDescent="0.25">
      <c r="L33520" t="s">
        <v>4044</v>
      </c>
      <c r="M33520" t="s">
        <v>32297</v>
      </c>
      <c r="N33520" t="s">
        <v>70771</v>
      </c>
      <c r="O33520" s="76" t="s">
        <v>4366</v>
      </c>
      <c r="P33520" s="82">
        <v>81</v>
      </c>
      <c r="Q33520" s="82" t="s">
        <v>87452</v>
      </c>
      <c r="R33520"/>
    </row>
    <row r="33521" spans="12:18" x14ac:dyDescent="0.25">
      <c r="L33521" t="s">
        <v>4044</v>
      </c>
      <c r="M33521" t="s">
        <v>31812</v>
      </c>
      <c r="N33521" t="s">
        <v>70772</v>
      </c>
      <c r="O33521" s="76" t="s">
        <v>4356</v>
      </c>
      <c r="P33521" s="82">
        <v>753</v>
      </c>
      <c r="Q33521" s="82" t="s">
        <v>87454</v>
      </c>
      <c r="R33521"/>
    </row>
    <row r="33522" spans="12:18" x14ac:dyDescent="0.25">
      <c r="L33522" t="s">
        <v>4044</v>
      </c>
      <c r="M33522" t="s">
        <v>29831</v>
      </c>
      <c r="N33522" t="s">
        <v>70773</v>
      </c>
      <c r="O33522" s="76" t="s">
        <v>4356</v>
      </c>
      <c r="P33522" s="82">
        <v>2665</v>
      </c>
      <c r="Q33522" s="82" t="s">
        <v>87455</v>
      </c>
      <c r="R33522"/>
    </row>
    <row r="33523" spans="12:18" x14ac:dyDescent="0.25">
      <c r="L33523" t="s">
        <v>4044</v>
      </c>
      <c r="M33523" t="s">
        <v>32301</v>
      </c>
      <c r="N33523" t="s">
        <v>70774</v>
      </c>
      <c r="O33523" s="76" t="s">
        <v>4366</v>
      </c>
      <c r="P33523" s="82">
        <v>157</v>
      </c>
      <c r="Q33523" s="82" t="s">
        <v>87456</v>
      </c>
      <c r="R33523"/>
    </row>
    <row r="33524" spans="12:18" x14ac:dyDescent="0.25">
      <c r="L33524" t="s">
        <v>4044</v>
      </c>
      <c r="M33524" t="s">
        <v>26477</v>
      </c>
      <c r="N33524" t="s">
        <v>70775</v>
      </c>
      <c r="O33524" s="76" t="s">
        <v>4366</v>
      </c>
      <c r="P33524" s="82">
        <v>40</v>
      </c>
      <c r="Q33524" s="82" t="s">
        <v>87457</v>
      </c>
      <c r="R33524"/>
    </row>
    <row r="33525" spans="12:18" x14ac:dyDescent="0.25">
      <c r="L33525" t="s">
        <v>4044</v>
      </c>
      <c r="M33525" t="s">
        <v>29835</v>
      </c>
      <c r="N33525" t="s">
        <v>70776</v>
      </c>
      <c r="O33525" s="76" t="s">
        <v>4366</v>
      </c>
      <c r="P33525" s="82">
        <v>262</v>
      </c>
      <c r="Q33525" s="82" t="s">
        <v>87458</v>
      </c>
      <c r="R33525"/>
    </row>
    <row r="33526" spans="12:18" x14ac:dyDescent="0.25">
      <c r="L33526" t="s">
        <v>4044</v>
      </c>
      <c r="M33526" t="s">
        <v>29838</v>
      </c>
      <c r="N33526" t="s">
        <v>70777</v>
      </c>
      <c r="O33526" s="76" t="s">
        <v>4366</v>
      </c>
      <c r="P33526" s="82">
        <v>238</v>
      </c>
      <c r="Q33526" s="82" t="s">
        <v>87459</v>
      </c>
      <c r="R33526"/>
    </row>
    <row r="33527" spans="12:18" x14ac:dyDescent="0.25">
      <c r="L33527" t="s">
        <v>4044</v>
      </c>
      <c r="M33527" t="s">
        <v>26478</v>
      </c>
      <c r="N33527" t="s">
        <v>70778</v>
      </c>
      <c r="O33527" s="76" t="s">
        <v>4366</v>
      </c>
      <c r="P33527" s="82">
        <v>161</v>
      </c>
      <c r="Q33527" s="82" t="s">
        <v>87460</v>
      </c>
      <c r="R33527"/>
    </row>
    <row r="33528" spans="12:18" x14ac:dyDescent="0.25">
      <c r="L33528" t="s">
        <v>4044</v>
      </c>
      <c r="M33528" t="s">
        <v>29841</v>
      </c>
      <c r="N33528" t="s">
        <v>70779</v>
      </c>
      <c r="O33528" s="76" t="s">
        <v>4356</v>
      </c>
      <c r="P33528" s="82">
        <v>405</v>
      </c>
      <c r="Q33528" s="82" t="s">
        <v>87461</v>
      </c>
      <c r="R33528"/>
    </row>
    <row r="33529" spans="12:18" x14ac:dyDescent="0.25">
      <c r="L33529" t="s">
        <v>4044</v>
      </c>
      <c r="M33529" t="s">
        <v>32303</v>
      </c>
      <c r="N33529" t="s">
        <v>70780</v>
      </c>
      <c r="O33529" s="76" t="s">
        <v>4356</v>
      </c>
      <c r="P33529" s="82">
        <v>2368</v>
      </c>
      <c r="Q33529" s="82" t="s">
        <v>87462</v>
      </c>
      <c r="R33529"/>
    </row>
    <row r="33530" spans="12:18" x14ac:dyDescent="0.25">
      <c r="L33530" t="s">
        <v>4044</v>
      </c>
      <c r="M33530" t="s">
        <v>32305</v>
      </c>
      <c r="N33530" t="s">
        <v>70781</v>
      </c>
      <c r="O33530" s="76" t="s">
        <v>4356</v>
      </c>
      <c r="P33530" s="82">
        <v>120</v>
      </c>
      <c r="Q33530" s="82" t="s">
        <v>87463</v>
      </c>
      <c r="R33530"/>
    </row>
    <row r="33531" spans="12:18" x14ac:dyDescent="0.25">
      <c r="L33531" t="s">
        <v>4044</v>
      </c>
      <c r="M33531" t="s">
        <v>29270</v>
      </c>
      <c r="N33531" t="s">
        <v>70782</v>
      </c>
      <c r="O33531" s="76" t="s">
        <v>4366</v>
      </c>
      <c r="P33531" s="82">
        <v>87</v>
      </c>
      <c r="Q33531" s="82" t="s">
        <v>87464</v>
      </c>
      <c r="R33531"/>
    </row>
    <row r="33532" spans="12:18" x14ac:dyDescent="0.25">
      <c r="L33532" t="s">
        <v>4044</v>
      </c>
      <c r="M33532" t="s">
        <v>31815</v>
      </c>
      <c r="N33532" t="s">
        <v>70783</v>
      </c>
      <c r="O33532" s="76" t="s">
        <v>4366</v>
      </c>
      <c r="P33532" s="82">
        <v>167</v>
      </c>
      <c r="Q33532" s="82" t="s">
        <v>87465</v>
      </c>
      <c r="R33532"/>
    </row>
    <row r="33533" spans="12:18" x14ac:dyDescent="0.25">
      <c r="L33533" t="s">
        <v>4044</v>
      </c>
      <c r="M33533" t="s">
        <v>32307</v>
      </c>
      <c r="N33533" t="s">
        <v>70784</v>
      </c>
      <c r="O33533" s="76" t="s">
        <v>4366</v>
      </c>
      <c r="P33533" s="82">
        <v>74</v>
      </c>
      <c r="Q33533" s="82" t="s">
        <v>87466</v>
      </c>
      <c r="R33533"/>
    </row>
    <row r="33534" spans="12:18" x14ac:dyDescent="0.25">
      <c r="L33534" t="s">
        <v>4044</v>
      </c>
      <c r="M33534" t="s">
        <v>29272</v>
      </c>
      <c r="N33534" t="s">
        <v>70785</v>
      </c>
      <c r="O33534" s="76" t="s">
        <v>4366</v>
      </c>
      <c r="P33534" s="82">
        <v>41</v>
      </c>
      <c r="Q33534" s="82" t="s">
        <v>87467</v>
      </c>
      <c r="R33534"/>
    </row>
    <row r="33535" spans="12:18" x14ac:dyDescent="0.25">
      <c r="L33535" t="s">
        <v>4044</v>
      </c>
      <c r="M33535" t="s">
        <v>26479</v>
      </c>
      <c r="N33535" t="s">
        <v>70786</v>
      </c>
      <c r="O33535" s="76" t="s">
        <v>4356</v>
      </c>
      <c r="P33535" s="82">
        <v>480</v>
      </c>
      <c r="Q33535" s="82" t="s">
        <v>87468</v>
      </c>
      <c r="R33535"/>
    </row>
    <row r="33536" spans="12:18" x14ac:dyDescent="0.25">
      <c r="L33536" t="s">
        <v>4044</v>
      </c>
      <c r="M33536" t="s">
        <v>29275</v>
      </c>
      <c r="N33536" t="s">
        <v>70787</v>
      </c>
      <c r="O33536" s="76" t="s">
        <v>4356</v>
      </c>
      <c r="P33536" s="82">
        <v>229</v>
      </c>
      <c r="Q33536" s="82" t="s">
        <v>87469</v>
      </c>
      <c r="R33536"/>
    </row>
    <row r="33537" spans="12:18" x14ac:dyDescent="0.25">
      <c r="L33537" t="s">
        <v>4044</v>
      </c>
      <c r="M33537" t="s">
        <v>29848</v>
      </c>
      <c r="N33537" t="s">
        <v>70788</v>
      </c>
      <c r="O33537" s="76" t="s">
        <v>4356</v>
      </c>
      <c r="P33537" s="82">
        <v>628</v>
      </c>
      <c r="Q33537" s="82" t="s">
        <v>87470</v>
      </c>
      <c r="R33537"/>
    </row>
    <row r="33538" spans="12:18" x14ac:dyDescent="0.25">
      <c r="L33538" t="s">
        <v>4044</v>
      </c>
      <c r="M33538" t="s">
        <v>26480</v>
      </c>
      <c r="N33538" t="s">
        <v>70789</v>
      </c>
      <c r="O33538" s="76" t="s">
        <v>4356</v>
      </c>
      <c r="P33538" s="82">
        <v>361</v>
      </c>
      <c r="Q33538" s="82" t="s">
        <v>87472</v>
      </c>
      <c r="R33538"/>
    </row>
    <row r="33539" spans="12:18" x14ac:dyDescent="0.25">
      <c r="L33539" t="s">
        <v>4044</v>
      </c>
      <c r="M33539" t="s">
        <v>29279</v>
      </c>
      <c r="N33539" t="s">
        <v>70790</v>
      </c>
      <c r="O33539" s="76" t="s">
        <v>4366</v>
      </c>
      <c r="P33539" s="82">
        <v>402</v>
      </c>
      <c r="Q33539" s="82" t="s">
        <v>87473</v>
      </c>
      <c r="R33539"/>
    </row>
    <row r="33540" spans="12:18" x14ac:dyDescent="0.25">
      <c r="L33540" t="s">
        <v>4044</v>
      </c>
      <c r="M33540" t="s">
        <v>31817</v>
      </c>
      <c r="N33540" t="s">
        <v>70791</v>
      </c>
      <c r="O33540" s="76" t="s">
        <v>4366</v>
      </c>
      <c r="P33540" s="82">
        <v>135</v>
      </c>
      <c r="Q33540" s="82" t="s">
        <v>87474</v>
      </c>
      <c r="R33540"/>
    </row>
    <row r="33541" spans="12:18" x14ac:dyDescent="0.25">
      <c r="L33541" t="s">
        <v>4044</v>
      </c>
      <c r="M33541" t="s">
        <v>26481</v>
      </c>
      <c r="N33541" t="s">
        <v>70792</v>
      </c>
      <c r="O33541" s="76" t="s">
        <v>4356</v>
      </c>
      <c r="P33541" s="82">
        <v>282</v>
      </c>
      <c r="Q33541" s="82" t="s">
        <v>87475</v>
      </c>
      <c r="R33541"/>
    </row>
    <row r="33542" spans="12:18" x14ac:dyDescent="0.25">
      <c r="L33542" t="s">
        <v>4044</v>
      </c>
      <c r="M33542" t="s">
        <v>26482</v>
      </c>
      <c r="N33542" t="s">
        <v>70793</v>
      </c>
      <c r="O33542" s="76" t="s">
        <v>4356</v>
      </c>
      <c r="P33542" s="82">
        <v>440</v>
      </c>
      <c r="Q33542" s="82" t="s">
        <v>87476</v>
      </c>
      <c r="R33542"/>
    </row>
    <row r="33543" spans="12:18" x14ac:dyDescent="0.25">
      <c r="L33543" t="s">
        <v>4044</v>
      </c>
      <c r="M33543" t="s">
        <v>29281</v>
      </c>
      <c r="N33543" t="s">
        <v>70794</v>
      </c>
      <c r="O33543" s="76" t="s">
        <v>4366</v>
      </c>
      <c r="P33543" s="82">
        <v>50</v>
      </c>
      <c r="Q33543" s="82" t="s">
        <v>87477</v>
      </c>
      <c r="R33543"/>
    </row>
    <row r="33544" spans="12:18" x14ac:dyDescent="0.25">
      <c r="L33544" t="s">
        <v>4044</v>
      </c>
      <c r="M33544" t="s">
        <v>32309</v>
      </c>
      <c r="N33544" t="s">
        <v>70795</v>
      </c>
      <c r="O33544" s="76" t="s">
        <v>4356</v>
      </c>
      <c r="P33544" s="82">
        <v>489</v>
      </c>
      <c r="Q33544" s="82" t="s">
        <v>87478</v>
      </c>
      <c r="R33544"/>
    </row>
    <row r="33545" spans="12:18" x14ac:dyDescent="0.25">
      <c r="L33545" t="s">
        <v>4044</v>
      </c>
      <c r="M33545" t="s">
        <v>29283</v>
      </c>
      <c r="N33545" t="s">
        <v>70796</v>
      </c>
      <c r="O33545" s="76" t="s">
        <v>4356</v>
      </c>
      <c r="P33545" s="82">
        <v>320</v>
      </c>
      <c r="Q33545" s="82" t="s">
        <v>87480</v>
      </c>
      <c r="R33545"/>
    </row>
    <row r="33546" spans="12:18" x14ac:dyDescent="0.25">
      <c r="L33546" t="s">
        <v>4044</v>
      </c>
      <c r="M33546" t="s">
        <v>26484</v>
      </c>
      <c r="N33546" t="s">
        <v>70797</v>
      </c>
      <c r="O33546" s="76" t="s">
        <v>4356</v>
      </c>
      <c r="P33546" s="82">
        <v>476</v>
      </c>
      <c r="Q33546" s="82" t="s">
        <v>87481</v>
      </c>
      <c r="R33546"/>
    </row>
    <row r="33547" spans="12:18" x14ac:dyDescent="0.25">
      <c r="L33547" t="s">
        <v>4044</v>
      </c>
      <c r="M33547" t="s">
        <v>15081</v>
      </c>
      <c r="N33547" t="s">
        <v>70798</v>
      </c>
      <c r="O33547" s="76" t="s">
        <v>4374</v>
      </c>
      <c r="P33547" s="82">
        <v>1168</v>
      </c>
      <c r="Q33547" s="82" t="s">
        <v>87482</v>
      </c>
      <c r="R33547"/>
    </row>
    <row r="33548" spans="12:18" x14ac:dyDescent="0.25">
      <c r="L33548" t="s">
        <v>4044</v>
      </c>
      <c r="M33548" t="s">
        <v>32311</v>
      </c>
      <c r="N33548" t="s">
        <v>70799</v>
      </c>
      <c r="O33548" s="76" t="s">
        <v>4366</v>
      </c>
      <c r="P33548" s="82">
        <v>164</v>
      </c>
      <c r="Q33548" s="82" t="s">
        <v>87483</v>
      </c>
      <c r="R33548"/>
    </row>
    <row r="33549" spans="12:18" x14ac:dyDescent="0.25">
      <c r="L33549" t="s">
        <v>4044</v>
      </c>
      <c r="M33549" t="s">
        <v>29851</v>
      </c>
      <c r="N33549" t="s">
        <v>70800</v>
      </c>
      <c r="O33549" s="76" t="s">
        <v>4366</v>
      </c>
      <c r="P33549" s="82">
        <v>79</v>
      </c>
      <c r="Q33549" s="82" t="s">
        <v>87484</v>
      </c>
      <c r="R33549"/>
    </row>
    <row r="33550" spans="12:18" x14ac:dyDescent="0.25">
      <c r="L33550" t="s">
        <v>4044</v>
      </c>
      <c r="M33550" t="s">
        <v>29854</v>
      </c>
      <c r="N33550" t="s">
        <v>70801</v>
      </c>
      <c r="O33550" s="76" t="s">
        <v>4356</v>
      </c>
      <c r="P33550" s="82">
        <v>474</v>
      </c>
      <c r="Q33550" s="82" t="s">
        <v>87485</v>
      </c>
      <c r="R33550"/>
    </row>
    <row r="33551" spans="12:18" x14ac:dyDescent="0.25">
      <c r="L33551" t="s">
        <v>4044</v>
      </c>
      <c r="M33551" t="s">
        <v>26485</v>
      </c>
      <c r="N33551" t="s">
        <v>70802</v>
      </c>
      <c r="O33551" s="76" t="s">
        <v>4356</v>
      </c>
      <c r="P33551" s="82">
        <v>1113</v>
      </c>
      <c r="Q33551" s="82" t="s">
        <v>87486</v>
      </c>
      <c r="R33551"/>
    </row>
    <row r="33552" spans="12:18" x14ac:dyDescent="0.25">
      <c r="L33552" t="s">
        <v>4044</v>
      </c>
      <c r="M33552" t="s">
        <v>32313</v>
      </c>
      <c r="N33552" t="s">
        <v>70803</v>
      </c>
      <c r="O33552" s="76" t="s">
        <v>4366</v>
      </c>
      <c r="P33552" s="82">
        <v>127</v>
      </c>
      <c r="Q33552" s="82" t="s">
        <v>87487</v>
      </c>
      <c r="R33552"/>
    </row>
    <row r="33553" spans="12:18" x14ac:dyDescent="0.25">
      <c r="L33553" t="s">
        <v>4044</v>
      </c>
      <c r="M33553" t="s">
        <v>32315</v>
      </c>
      <c r="N33553" t="s">
        <v>70804</v>
      </c>
      <c r="O33553" s="76" t="s">
        <v>4374</v>
      </c>
      <c r="P33553" s="82">
        <v>687</v>
      </c>
      <c r="Q33553" s="82" t="s">
        <v>87488</v>
      </c>
      <c r="R33553"/>
    </row>
    <row r="33554" spans="12:18" x14ac:dyDescent="0.25">
      <c r="L33554" t="s">
        <v>4044</v>
      </c>
      <c r="M33554" t="s">
        <v>29858</v>
      </c>
      <c r="N33554" t="s">
        <v>70805</v>
      </c>
      <c r="O33554" s="76" t="s">
        <v>4366</v>
      </c>
      <c r="P33554" s="82">
        <v>83</v>
      </c>
      <c r="Q33554" s="82" t="s">
        <v>87489</v>
      </c>
      <c r="R33554"/>
    </row>
    <row r="33555" spans="12:18" x14ac:dyDescent="0.25">
      <c r="L33555" t="s">
        <v>4044</v>
      </c>
      <c r="M33555" t="s">
        <v>32317</v>
      </c>
      <c r="N33555" t="s">
        <v>70806</v>
      </c>
      <c r="O33555" s="76" t="s">
        <v>4366</v>
      </c>
      <c r="P33555" s="82">
        <v>91</v>
      </c>
      <c r="Q33555" s="82" t="s">
        <v>87490</v>
      </c>
      <c r="R33555"/>
    </row>
    <row r="33556" spans="12:18" x14ac:dyDescent="0.25">
      <c r="L33556" t="s">
        <v>4044</v>
      </c>
      <c r="M33556" t="s">
        <v>32319</v>
      </c>
      <c r="N33556" t="s">
        <v>70807</v>
      </c>
      <c r="O33556" s="76" t="s">
        <v>4356</v>
      </c>
      <c r="P33556" s="82">
        <v>274</v>
      </c>
      <c r="Q33556" s="82" t="s">
        <v>87491</v>
      </c>
      <c r="R33556"/>
    </row>
    <row r="33557" spans="12:18" x14ac:dyDescent="0.25">
      <c r="L33557" t="s">
        <v>4044</v>
      </c>
      <c r="M33557" t="s">
        <v>31818</v>
      </c>
      <c r="N33557" t="s">
        <v>70808</v>
      </c>
      <c r="O33557" s="76" t="s">
        <v>4366</v>
      </c>
      <c r="P33557" s="82">
        <v>184</v>
      </c>
      <c r="Q33557" s="82" t="s">
        <v>87492</v>
      </c>
      <c r="R33557"/>
    </row>
    <row r="33558" spans="12:18" x14ac:dyDescent="0.25">
      <c r="L33558" t="s">
        <v>4044</v>
      </c>
      <c r="M33558" t="s">
        <v>31724</v>
      </c>
      <c r="N33558" t="s">
        <v>70809</v>
      </c>
      <c r="O33558" s="76" t="s">
        <v>4356</v>
      </c>
      <c r="P33558" s="82">
        <v>634</v>
      </c>
      <c r="Q33558" s="82" t="s">
        <v>87275</v>
      </c>
      <c r="R33558"/>
    </row>
    <row r="33559" spans="12:18" x14ac:dyDescent="0.25">
      <c r="L33559" t="s">
        <v>4044</v>
      </c>
      <c r="M33559" t="s">
        <v>29232</v>
      </c>
      <c r="N33559" t="s">
        <v>70810</v>
      </c>
      <c r="O33559" s="76" t="s">
        <v>4356</v>
      </c>
      <c r="P33559" s="82">
        <v>896</v>
      </c>
      <c r="Q33559" s="82" t="s">
        <v>87313</v>
      </c>
      <c r="R33559"/>
    </row>
    <row r="33560" spans="12:18" x14ac:dyDescent="0.25">
      <c r="L33560" t="s">
        <v>4044</v>
      </c>
      <c r="M33560" t="s">
        <v>32254</v>
      </c>
      <c r="N33560" t="s">
        <v>70811</v>
      </c>
      <c r="O33560" s="76" t="s">
        <v>4356</v>
      </c>
      <c r="P33560" s="82">
        <v>4154</v>
      </c>
      <c r="Q33560" s="82" t="s">
        <v>87319</v>
      </c>
      <c r="R33560"/>
    </row>
    <row r="33561" spans="12:18" x14ac:dyDescent="0.25">
      <c r="L33561" t="s">
        <v>4044</v>
      </c>
      <c r="M33561" t="s">
        <v>29244</v>
      </c>
      <c r="N33561" t="s">
        <v>70812</v>
      </c>
      <c r="O33561" s="76" t="s">
        <v>4366</v>
      </c>
      <c r="P33561" s="82">
        <v>668</v>
      </c>
      <c r="Q33561" s="82" t="s">
        <v>87332</v>
      </c>
      <c r="R33561"/>
    </row>
    <row r="33562" spans="12:18" x14ac:dyDescent="0.25">
      <c r="L33562" t="s">
        <v>4044</v>
      </c>
      <c r="M33562" t="s">
        <v>29754</v>
      </c>
      <c r="N33562" t="s">
        <v>70813</v>
      </c>
      <c r="O33562" s="76" t="s">
        <v>4356</v>
      </c>
      <c r="P33562" s="82">
        <v>576</v>
      </c>
      <c r="Q33562" s="82" t="s">
        <v>87333</v>
      </c>
      <c r="R33562"/>
    </row>
    <row r="33563" spans="12:18" x14ac:dyDescent="0.25">
      <c r="L33563" t="s">
        <v>4044</v>
      </c>
      <c r="M33563" t="s">
        <v>26458</v>
      </c>
      <c r="N33563" t="s">
        <v>70814</v>
      </c>
      <c r="O33563" s="76" t="s">
        <v>4356</v>
      </c>
      <c r="P33563" s="82">
        <v>503</v>
      </c>
      <c r="Q33563" s="82" t="s">
        <v>87363</v>
      </c>
      <c r="R33563"/>
    </row>
    <row r="33564" spans="12:18" x14ac:dyDescent="0.25">
      <c r="L33564" t="s">
        <v>4044</v>
      </c>
      <c r="M33564" t="s">
        <v>31791</v>
      </c>
      <c r="N33564" t="s">
        <v>70815</v>
      </c>
      <c r="O33564" s="76" t="s">
        <v>4356</v>
      </c>
      <c r="P33564" s="82">
        <v>529</v>
      </c>
      <c r="Q33564" s="82" t="s">
        <v>87419</v>
      </c>
      <c r="R33564"/>
    </row>
    <row r="33565" spans="12:18" x14ac:dyDescent="0.25">
      <c r="L33565" t="s">
        <v>4044</v>
      </c>
      <c r="M33565" t="s">
        <v>26476</v>
      </c>
      <c r="N33565" t="s">
        <v>70816</v>
      </c>
      <c r="O33565" s="76" t="s">
        <v>4366</v>
      </c>
      <c r="P33565" s="82">
        <v>129</v>
      </c>
      <c r="Q33565" s="82" t="s">
        <v>87451</v>
      </c>
      <c r="R33565"/>
    </row>
    <row r="33566" spans="12:18" x14ac:dyDescent="0.25">
      <c r="L33566" t="s">
        <v>4044</v>
      </c>
      <c r="M33566" t="s">
        <v>14411</v>
      </c>
      <c r="N33566" t="s">
        <v>70817</v>
      </c>
      <c r="O33566" s="76" t="s">
        <v>4366</v>
      </c>
      <c r="P33566" s="82">
        <v>115</v>
      </c>
      <c r="Q33566" s="82" t="s">
        <v>87471</v>
      </c>
      <c r="R33566"/>
    </row>
    <row r="33567" spans="12:18" x14ac:dyDescent="0.25">
      <c r="L33567" t="s">
        <v>4044</v>
      </c>
      <c r="M33567" t="s">
        <v>26483</v>
      </c>
      <c r="N33567" t="s">
        <v>70818</v>
      </c>
      <c r="O33567" s="76" t="s">
        <v>4356</v>
      </c>
      <c r="P33567" s="82">
        <v>587</v>
      </c>
      <c r="Q33567" s="82" t="s">
        <v>87479</v>
      </c>
      <c r="R33567"/>
    </row>
    <row r="33568" spans="12:18" x14ac:dyDescent="0.25">
      <c r="L33568" t="s">
        <v>4044</v>
      </c>
      <c r="M33568" t="s">
        <v>29895</v>
      </c>
      <c r="N33568" t="s">
        <v>70819</v>
      </c>
      <c r="O33568" s="76" t="s">
        <v>4356</v>
      </c>
      <c r="P33568" s="82">
        <v>499</v>
      </c>
      <c r="Q33568" s="82" t="s">
        <v>87556</v>
      </c>
      <c r="R33568"/>
    </row>
    <row r="33569" spans="12:18" x14ac:dyDescent="0.25">
      <c r="L33569" t="s">
        <v>4044</v>
      </c>
      <c r="M33569" t="s">
        <v>26492</v>
      </c>
      <c r="N33569" t="s">
        <v>70820</v>
      </c>
      <c r="O33569" s="76" t="s">
        <v>4356</v>
      </c>
      <c r="P33569" s="82">
        <v>377</v>
      </c>
      <c r="Q33569" s="82" t="s">
        <v>87557</v>
      </c>
      <c r="R33569"/>
    </row>
    <row r="33570" spans="12:18" x14ac:dyDescent="0.25">
      <c r="L33570" t="s">
        <v>4044</v>
      </c>
      <c r="M33570" t="s">
        <v>26493</v>
      </c>
      <c r="N33570" t="s">
        <v>70821</v>
      </c>
      <c r="O33570" s="76" t="s">
        <v>4366</v>
      </c>
      <c r="P33570" s="82">
        <v>180</v>
      </c>
      <c r="Q33570" s="82" t="s">
        <v>87558</v>
      </c>
      <c r="R33570"/>
    </row>
    <row r="33571" spans="12:18" x14ac:dyDescent="0.25">
      <c r="L33571" t="s">
        <v>4044</v>
      </c>
      <c r="M33571" t="s">
        <v>29906</v>
      </c>
      <c r="N33571" t="s">
        <v>70822</v>
      </c>
      <c r="O33571" s="76" t="s">
        <v>4366</v>
      </c>
      <c r="P33571" s="82">
        <v>78</v>
      </c>
      <c r="Q33571" s="82" t="s">
        <v>87575</v>
      </c>
      <c r="R33571"/>
    </row>
    <row r="33572" spans="12:18" x14ac:dyDescent="0.25">
      <c r="L33572" t="s">
        <v>4044</v>
      </c>
      <c r="M33572" t="s">
        <v>32365</v>
      </c>
      <c r="N33572" t="s">
        <v>70823</v>
      </c>
      <c r="O33572" s="76" t="s">
        <v>4356</v>
      </c>
      <c r="P33572" s="82">
        <v>751</v>
      </c>
      <c r="Q33572" s="82" t="s">
        <v>87576</v>
      </c>
      <c r="R33572"/>
    </row>
    <row r="33573" spans="12:18" x14ac:dyDescent="0.25">
      <c r="L33573" t="s">
        <v>4044</v>
      </c>
      <c r="M33573" t="s">
        <v>27029</v>
      </c>
      <c r="N33573" t="s">
        <v>70824</v>
      </c>
      <c r="O33573" s="76" t="s">
        <v>4356</v>
      </c>
      <c r="P33573" s="82">
        <v>394</v>
      </c>
      <c r="Q33573" s="82" t="s">
        <v>87660</v>
      </c>
      <c r="R33573"/>
    </row>
    <row r="33574" spans="12:18" x14ac:dyDescent="0.25">
      <c r="L33574" t="s">
        <v>4044</v>
      </c>
      <c r="M33574" t="s">
        <v>29988</v>
      </c>
      <c r="N33574" t="s">
        <v>70825</v>
      </c>
      <c r="O33574" s="76" t="s">
        <v>4366</v>
      </c>
      <c r="P33574" s="82">
        <v>125</v>
      </c>
      <c r="Q33574" s="82" t="s">
        <v>87707</v>
      </c>
      <c r="R33574"/>
    </row>
    <row r="33575" spans="12:18" x14ac:dyDescent="0.25">
      <c r="L33575" t="s">
        <v>4044</v>
      </c>
      <c r="M33575" t="s">
        <v>29204</v>
      </c>
      <c r="N33575" t="s">
        <v>70826</v>
      </c>
      <c r="O33575" s="76" t="s">
        <v>4356</v>
      </c>
      <c r="P33575" s="82">
        <v>1624</v>
      </c>
      <c r="Q33575" s="82" t="s">
        <v>87276</v>
      </c>
      <c r="R33575"/>
    </row>
    <row r="33576" spans="12:18" x14ac:dyDescent="0.25">
      <c r="L33576" t="s">
        <v>4044</v>
      </c>
      <c r="M33576" t="s">
        <v>28918</v>
      </c>
      <c r="N33576" t="s">
        <v>70827</v>
      </c>
      <c r="O33576" s="76" t="s">
        <v>4356</v>
      </c>
      <c r="P33576" s="82">
        <v>686</v>
      </c>
      <c r="Q33576" s="82" t="s">
        <v>87741</v>
      </c>
      <c r="R33576"/>
    </row>
    <row r="33577" spans="12:18" x14ac:dyDescent="0.25">
      <c r="L33577" t="s">
        <v>4044</v>
      </c>
      <c r="M33577" t="s">
        <v>32321</v>
      </c>
      <c r="N33577" t="s">
        <v>70828</v>
      </c>
      <c r="O33577" s="76" t="s">
        <v>4356</v>
      </c>
      <c r="P33577" s="82">
        <v>901</v>
      </c>
      <c r="Q33577" s="82" t="s">
        <v>87493</v>
      </c>
      <c r="R33577"/>
    </row>
    <row r="33578" spans="12:18" x14ac:dyDescent="0.25">
      <c r="L33578" t="s">
        <v>4044</v>
      </c>
      <c r="M33578" t="s">
        <v>29286</v>
      </c>
      <c r="N33578" t="s">
        <v>70829</v>
      </c>
      <c r="O33578" s="76" t="s">
        <v>4366</v>
      </c>
      <c r="P33578" s="82">
        <v>298</v>
      </c>
      <c r="Q33578" s="82" t="s">
        <v>87494</v>
      </c>
      <c r="R33578"/>
    </row>
    <row r="33579" spans="12:18" x14ac:dyDescent="0.25">
      <c r="L33579" t="s">
        <v>4044</v>
      </c>
      <c r="M33579" t="s">
        <v>31820</v>
      </c>
      <c r="N33579" t="s">
        <v>70830</v>
      </c>
      <c r="O33579" s="76" t="s">
        <v>4356</v>
      </c>
      <c r="P33579" s="82">
        <v>161</v>
      </c>
      <c r="Q33579" s="82" t="s">
        <v>87495</v>
      </c>
      <c r="R33579"/>
    </row>
    <row r="33580" spans="12:18" x14ac:dyDescent="0.25">
      <c r="L33580" t="s">
        <v>4044</v>
      </c>
      <c r="M33580" t="s">
        <v>29287</v>
      </c>
      <c r="N33580" t="s">
        <v>70831</v>
      </c>
      <c r="O33580" s="76" t="s">
        <v>4356</v>
      </c>
      <c r="P33580" s="82">
        <v>631</v>
      </c>
      <c r="Q33580" s="82" t="s">
        <v>87496</v>
      </c>
      <c r="R33580"/>
    </row>
    <row r="33581" spans="12:18" x14ac:dyDescent="0.25">
      <c r="L33581" t="s">
        <v>4044</v>
      </c>
      <c r="M33581" t="s">
        <v>29290</v>
      </c>
      <c r="N33581" t="s">
        <v>70832</v>
      </c>
      <c r="O33581" s="76" t="s">
        <v>4356</v>
      </c>
      <c r="P33581" s="82">
        <v>610</v>
      </c>
      <c r="Q33581" s="82" t="s">
        <v>87497</v>
      </c>
      <c r="R33581"/>
    </row>
    <row r="33582" spans="12:18" x14ac:dyDescent="0.25">
      <c r="L33582" t="s">
        <v>4044</v>
      </c>
      <c r="M33582" t="s">
        <v>26486</v>
      </c>
      <c r="N33582" t="s">
        <v>70833</v>
      </c>
      <c r="O33582" s="76" t="s">
        <v>4356</v>
      </c>
      <c r="P33582" s="82">
        <v>214</v>
      </c>
      <c r="Q33582" s="82" t="s">
        <v>87498</v>
      </c>
      <c r="R33582"/>
    </row>
    <row r="33583" spans="12:18" x14ac:dyDescent="0.25">
      <c r="L33583" t="s">
        <v>4044</v>
      </c>
      <c r="M33583" t="s">
        <v>31745</v>
      </c>
      <c r="N33583" t="s">
        <v>70834</v>
      </c>
      <c r="O33583" s="76" t="s">
        <v>4356</v>
      </c>
      <c r="P33583" s="82">
        <v>97</v>
      </c>
      <c r="Q33583" s="82" t="s">
        <v>87303</v>
      </c>
      <c r="R33583"/>
    </row>
    <row r="33584" spans="12:18" x14ac:dyDescent="0.25">
      <c r="L33584" t="s">
        <v>4044</v>
      </c>
      <c r="M33584" t="s">
        <v>29764</v>
      </c>
      <c r="N33584" t="s">
        <v>70835</v>
      </c>
      <c r="O33584" s="76" t="s">
        <v>4366</v>
      </c>
      <c r="P33584" s="82">
        <v>568</v>
      </c>
      <c r="Q33584" s="82" t="s">
        <v>87352</v>
      </c>
      <c r="R33584"/>
    </row>
    <row r="33585" spans="12:18" x14ac:dyDescent="0.25">
      <c r="L33585" t="s">
        <v>4044</v>
      </c>
      <c r="M33585" t="s">
        <v>31827</v>
      </c>
      <c r="N33585" t="s">
        <v>70836</v>
      </c>
      <c r="O33585" s="76" t="s">
        <v>4356</v>
      </c>
      <c r="P33585" s="82">
        <v>1069</v>
      </c>
      <c r="Q33585" s="82" t="s">
        <v>87536</v>
      </c>
      <c r="R33585"/>
    </row>
    <row r="33586" spans="12:18" x14ac:dyDescent="0.25">
      <c r="L33586" t="s">
        <v>4044</v>
      </c>
      <c r="M33586" t="s">
        <v>29334</v>
      </c>
      <c r="N33586" t="s">
        <v>70837</v>
      </c>
      <c r="O33586" s="76" t="s">
        <v>4356</v>
      </c>
      <c r="P33586" s="82">
        <v>51</v>
      </c>
      <c r="Q33586" s="82" t="s">
        <v>87540</v>
      </c>
      <c r="R33586"/>
    </row>
    <row r="33587" spans="12:18" x14ac:dyDescent="0.25">
      <c r="L33587" t="s">
        <v>4044</v>
      </c>
      <c r="M33587" t="s">
        <v>32375</v>
      </c>
      <c r="N33587" t="s">
        <v>70838</v>
      </c>
      <c r="O33587" s="76" t="s">
        <v>4366</v>
      </c>
      <c r="P33587" s="82">
        <v>102</v>
      </c>
      <c r="Q33587" s="82" t="s">
        <v>87592</v>
      </c>
      <c r="R33587"/>
    </row>
    <row r="33588" spans="12:18" x14ac:dyDescent="0.25">
      <c r="L33588" t="s">
        <v>4044</v>
      </c>
      <c r="M33588" t="s">
        <v>29942</v>
      </c>
      <c r="N33588" t="s">
        <v>70839</v>
      </c>
      <c r="O33588" s="76" t="s">
        <v>4366</v>
      </c>
      <c r="P33588" s="82">
        <v>195</v>
      </c>
      <c r="Q33588" s="82" t="s">
        <v>87625</v>
      </c>
      <c r="R33588"/>
    </row>
    <row r="33589" spans="12:18" x14ac:dyDescent="0.25">
      <c r="L33589" t="s">
        <v>4044</v>
      </c>
      <c r="M33589" t="s">
        <v>29977</v>
      </c>
      <c r="N33589" t="s">
        <v>70840</v>
      </c>
      <c r="O33589" s="76" t="s">
        <v>4356</v>
      </c>
      <c r="P33589" s="82">
        <v>327</v>
      </c>
      <c r="Q33589" s="82" t="s">
        <v>87666</v>
      </c>
      <c r="R33589"/>
    </row>
    <row r="33590" spans="12:18" x14ac:dyDescent="0.25">
      <c r="L33590" t="s">
        <v>4044</v>
      </c>
      <c r="M33590" t="s">
        <v>26514</v>
      </c>
      <c r="N33590" t="s">
        <v>70841</v>
      </c>
      <c r="O33590" s="76" t="s">
        <v>4356</v>
      </c>
      <c r="P33590" s="82">
        <v>1898</v>
      </c>
      <c r="Q33590" s="82" t="s">
        <v>87684</v>
      </c>
      <c r="R33590"/>
    </row>
    <row r="33591" spans="12:18" x14ac:dyDescent="0.25">
      <c r="L33591" t="s">
        <v>4044</v>
      </c>
      <c r="M33591" t="s">
        <v>26518</v>
      </c>
      <c r="N33591" t="s">
        <v>70842</v>
      </c>
      <c r="O33591" s="76" t="s">
        <v>4374</v>
      </c>
      <c r="P33591" s="82">
        <v>3438</v>
      </c>
      <c r="Q33591" s="82" t="s">
        <v>87690</v>
      </c>
      <c r="R33591"/>
    </row>
    <row r="33592" spans="12:18" x14ac:dyDescent="0.25">
      <c r="L33592" t="s">
        <v>4044</v>
      </c>
      <c r="M33592" t="s">
        <v>29421</v>
      </c>
      <c r="N33592" t="s">
        <v>70843</v>
      </c>
      <c r="O33592" s="76" t="s">
        <v>4356</v>
      </c>
      <c r="P33592" s="82">
        <v>1573</v>
      </c>
      <c r="Q33592" s="82" t="s">
        <v>87692</v>
      </c>
      <c r="R33592"/>
    </row>
    <row r="33593" spans="12:18" x14ac:dyDescent="0.25">
      <c r="L33593" t="s">
        <v>4044</v>
      </c>
      <c r="M33593" t="s">
        <v>29991</v>
      </c>
      <c r="N33593" t="s">
        <v>70844</v>
      </c>
      <c r="O33593" s="76" t="s">
        <v>4356</v>
      </c>
      <c r="P33593" s="82">
        <v>3871</v>
      </c>
      <c r="Q33593" s="82" t="s">
        <v>87709</v>
      </c>
      <c r="R33593"/>
    </row>
    <row r="33594" spans="12:18" x14ac:dyDescent="0.25">
      <c r="L33594" t="s">
        <v>4044</v>
      </c>
      <c r="M33594" t="s">
        <v>30000</v>
      </c>
      <c r="N33594" t="s">
        <v>70845</v>
      </c>
      <c r="O33594" s="76" t="s">
        <v>4366</v>
      </c>
      <c r="P33594" s="82">
        <v>74</v>
      </c>
      <c r="Q33594" s="82" t="s">
        <v>87714</v>
      </c>
      <c r="R33594"/>
    </row>
    <row r="33595" spans="12:18" x14ac:dyDescent="0.25">
      <c r="L33595" t="s">
        <v>4044</v>
      </c>
      <c r="M33595" t="s">
        <v>29451</v>
      </c>
      <c r="N33595" t="s">
        <v>70846</v>
      </c>
      <c r="O33595" s="76" t="s">
        <v>4366</v>
      </c>
      <c r="P33595" s="82">
        <v>70</v>
      </c>
      <c r="Q33595" s="82" t="s">
        <v>87723</v>
      </c>
      <c r="R33595"/>
    </row>
    <row r="33596" spans="12:18" x14ac:dyDescent="0.25">
      <c r="L33596" t="s">
        <v>4044</v>
      </c>
      <c r="M33596" t="s">
        <v>26487</v>
      </c>
      <c r="N33596" t="s">
        <v>70847</v>
      </c>
      <c r="O33596" s="76" t="s">
        <v>4366</v>
      </c>
      <c r="P33596" s="82">
        <v>49</v>
      </c>
      <c r="Q33596" s="82" t="s">
        <v>87499</v>
      </c>
      <c r="R33596"/>
    </row>
    <row r="33597" spans="12:18" x14ac:dyDescent="0.25">
      <c r="L33597" t="s">
        <v>4044</v>
      </c>
      <c r="M33597" t="s">
        <v>32323</v>
      </c>
      <c r="N33597" t="s">
        <v>70848</v>
      </c>
      <c r="O33597" s="76" t="s">
        <v>4366</v>
      </c>
      <c r="P33597" s="82">
        <v>30</v>
      </c>
      <c r="Q33597" s="82" t="s">
        <v>87500</v>
      </c>
      <c r="R33597"/>
    </row>
    <row r="33598" spans="12:18" x14ac:dyDescent="0.25">
      <c r="L33598" t="s">
        <v>4044</v>
      </c>
      <c r="M33598" t="s">
        <v>29293</v>
      </c>
      <c r="N33598" t="s">
        <v>70849</v>
      </c>
      <c r="O33598" s="76" t="s">
        <v>4356</v>
      </c>
      <c r="P33598" s="82">
        <v>850</v>
      </c>
      <c r="Q33598" s="82" t="s">
        <v>87501</v>
      </c>
      <c r="R33598"/>
    </row>
    <row r="33599" spans="12:18" x14ac:dyDescent="0.25">
      <c r="L33599" t="s">
        <v>4044</v>
      </c>
      <c r="M33599" t="s">
        <v>32325</v>
      </c>
      <c r="N33599" t="s">
        <v>70850</v>
      </c>
      <c r="O33599" s="76" t="s">
        <v>4356</v>
      </c>
      <c r="P33599" s="82">
        <v>460</v>
      </c>
      <c r="Q33599" s="82" t="s">
        <v>87502</v>
      </c>
      <c r="R33599"/>
    </row>
    <row r="33600" spans="12:18" x14ac:dyDescent="0.25">
      <c r="L33600" t="s">
        <v>4044</v>
      </c>
      <c r="M33600" t="s">
        <v>31718</v>
      </c>
      <c r="N33600" t="s">
        <v>70851</v>
      </c>
      <c r="O33600" s="76" t="s">
        <v>4366</v>
      </c>
      <c r="P33600" s="82">
        <v>62</v>
      </c>
      <c r="Q33600" s="82" t="s">
        <v>87249</v>
      </c>
      <c r="R33600"/>
    </row>
    <row r="33601" spans="12:18" x14ac:dyDescent="0.25">
      <c r="L33601" t="s">
        <v>4044</v>
      </c>
      <c r="M33601" t="s">
        <v>13902</v>
      </c>
      <c r="N33601" t="s">
        <v>70852</v>
      </c>
      <c r="O33601" s="76" t="s">
        <v>4356</v>
      </c>
      <c r="P33601" s="82">
        <v>1868</v>
      </c>
      <c r="Q33601" s="82" t="s">
        <v>87420</v>
      </c>
      <c r="R33601"/>
    </row>
    <row r="33602" spans="12:18" x14ac:dyDescent="0.25">
      <c r="L33602" t="s">
        <v>4044</v>
      </c>
      <c r="M33602" t="s">
        <v>26499</v>
      </c>
      <c r="N33602" t="s">
        <v>70853</v>
      </c>
      <c r="O33602" s="76" t="s">
        <v>4356</v>
      </c>
      <c r="P33602" s="82">
        <v>241</v>
      </c>
      <c r="Q33602" s="82" t="s">
        <v>87586</v>
      </c>
      <c r="R33602"/>
    </row>
    <row r="33603" spans="12:18" x14ac:dyDescent="0.25">
      <c r="L33603" t="s">
        <v>4044</v>
      </c>
      <c r="M33603" t="s">
        <v>26503</v>
      </c>
      <c r="N33603" t="s">
        <v>70854</v>
      </c>
      <c r="O33603" s="76" t="s">
        <v>4366</v>
      </c>
      <c r="P33603" s="82">
        <v>88</v>
      </c>
      <c r="Q33603" s="82" t="s">
        <v>87624</v>
      </c>
      <c r="R33603"/>
    </row>
    <row r="33604" spans="12:18" x14ac:dyDescent="0.25">
      <c r="L33604" t="s">
        <v>4044</v>
      </c>
      <c r="M33604" t="s">
        <v>29424</v>
      </c>
      <c r="N33604" t="s">
        <v>70855</v>
      </c>
      <c r="O33604" s="76" t="s">
        <v>4366</v>
      </c>
      <c r="P33604" s="82">
        <v>105</v>
      </c>
      <c r="Q33604" s="82" t="s">
        <v>87693</v>
      </c>
      <c r="R33604"/>
    </row>
    <row r="33605" spans="12:18" x14ac:dyDescent="0.25">
      <c r="L33605" t="s">
        <v>4044</v>
      </c>
      <c r="M33605" t="s">
        <v>29997</v>
      </c>
      <c r="N33605" t="s">
        <v>70856</v>
      </c>
      <c r="O33605" s="76" t="s">
        <v>4366</v>
      </c>
      <c r="P33605" s="82">
        <v>118</v>
      </c>
      <c r="Q33605" s="82" t="s">
        <v>87713</v>
      </c>
      <c r="R33605"/>
    </row>
    <row r="33606" spans="12:18" x14ac:dyDescent="0.25">
      <c r="L33606" t="s">
        <v>4044</v>
      </c>
      <c r="M33606" t="s">
        <v>26527</v>
      </c>
      <c r="N33606" t="s">
        <v>70857</v>
      </c>
      <c r="O33606" s="76" t="s">
        <v>4366</v>
      </c>
      <c r="P33606" s="82">
        <v>310</v>
      </c>
      <c r="Q33606" s="82" t="s">
        <v>87742</v>
      </c>
      <c r="R33606"/>
    </row>
    <row r="33607" spans="12:18" x14ac:dyDescent="0.25">
      <c r="L33607" t="s">
        <v>4044</v>
      </c>
      <c r="M33607" t="s">
        <v>31822</v>
      </c>
      <c r="N33607" t="s">
        <v>70858</v>
      </c>
      <c r="O33607" s="76" t="s">
        <v>4356</v>
      </c>
      <c r="P33607" s="82">
        <v>151</v>
      </c>
      <c r="Q33607" s="82" t="s">
        <v>87503</v>
      </c>
      <c r="R33607"/>
    </row>
    <row r="33608" spans="12:18" x14ac:dyDescent="0.25">
      <c r="L33608" t="s">
        <v>4044</v>
      </c>
      <c r="M33608" t="s">
        <v>32327</v>
      </c>
      <c r="N33608" t="s">
        <v>70859</v>
      </c>
      <c r="O33608" s="76" t="s">
        <v>4356</v>
      </c>
      <c r="P33608" s="82">
        <v>286</v>
      </c>
      <c r="Q33608" s="82" t="s">
        <v>87504</v>
      </c>
      <c r="R33608"/>
    </row>
    <row r="33609" spans="12:18" x14ac:dyDescent="0.25">
      <c r="L33609" t="s">
        <v>4044</v>
      </c>
      <c r="M33609" t="s">
        <v>29297</v>
      </c>
      <c r="N33609" t="s">
        <v>70860</v>
      </c>
      <c r="O33609" s="76" t="s">
        <v>4356</v>
      </c>
      <c r="P33609" s="82">
        <v>2144</v>
      </c>
      <c r="Q33609" s="82" t="s">
        <v>87505</v>
      </c>
      <c r="R33609"/>
    </row>
    <row r="33610" spans="12:18" x14ac:dyDescent="0.25">
      <c r="L33610" t="s">
        <v>4044</v>
      </c>
      <c r="M33610" t="s">
        <v>29301</v>
      </c>
      <c r="N33610" t="s">
        <v>70861</v>
      </c>
      <c r="O33610" s="76" t="s">
        <v>4366</v>
      </c>
      <c r="P33610" s="82">
        <v>315</v>
      </c>
      <c r="Q33610" s="82" t="s">
        <v>87506</v>
      </c>
      <c r="R33610"/>
    </row>
    <row r="33611" spans="12:18" x14ac:dyDescent="0.25">
      <c r="L33611" t="s">
        <v>4044</v>
      </c>
      <c r="M33611" t="s">
        <v>29862</v>
      </c>
      <c r="N33611" t="s">
        <v>70862</v>
      </c>
      <c r="O33611" s="76" t="s">
        <v>4366</v>
      </c>
      <c r="P33611" s="82">
        <v>71</v>
      </c>
      <c r="Q33611" s="82" t="s">
        <v>87507</v>
      </c>
      <c r="R33611"/>
    </row>
    <row r="33612" spans="12:18" x14ac:dyDescent="0.25">
      <c r="L33612" t="s">
        <v>4044</v>
      </c>
      <c r="M33612" t="s">
        <v>13614</v>
      </c>
      <c r="N33612" t="s">
        <v>70863</v>
      </c>
      <c r="O33612" s="76" t="s">
        <v>4356</v>
      </c>
      <c r="P33612" s="82">
        <v>456</v>
      </c>
      <c r="Q33612" s="82" t="s">
        <v>87508</v>
      </c>
      <c r="R33612"/>
    </row>
    <row r="33613" spans="12:18" x14ac:dyDescent="0.25">
      <c r="L33613" t="s">
        <v>4044</v>
      </c>
      <c r="M33613" t="s">
        <v>31825</v>
      </c>
      <c r="N33613" t="s">
        <v>70864</v>
      </c>
      <c r="O33613" s="76" t="s">
        <v>4366</v>
      </c>
      <c r="P33613" s="82">
        <v>66</v>
      </c>
      <c r="Q33613" s="82" t="s">
        <v>87509</v>
      </c>
      <c r="R33613"/>
    </row>
    <row r="33614" spans="12:18" x14ac:dyDescent="0.25">
      <c r="L33614" t="s">
        <v>4044</v>
      </c>
      <c r="M33614" t="s">
        <v>29866</v>
      </c>
      <c r="N33614" t="s">
        <v>70865</v>
      </c>
      <c r="O33614" s="76" t="s">
        <v>4366</v>
      </c>
      <c r="P33614" s="82">
        <v>228</v>
      </c>
      <c r="Q33614" s="82" t="s">
        <v>87510</v>
      </c>
      <c r="R33614"/>
    </row>
    <row r="33615" spans="12:18" x14ac:dyDescent="0.25">
      <c r="L33615" t="s">
        <v>4044</v>
      </c>
      <c r="M33615" t="s">
        <v>29305</v>
      </c>
      <c r="N33615" t="s">
        <v>70866</v>
      </c>
      <c r="O33615" s="76" t="s">
        <v>4356</v>
      </c>
      <c r="P33615" s="82">
        <v>434</v>
      </c>
      <c r="Q33615" s="82" t="s">
        <v>87511</v>
      </c>
      <c r="R33615"/>
    </row>
    <row r="33616" spans="12:18" x14ac:dyDescent="0.25">
      <c r="L33616" t="s">
        <v>4044</v>
      </c>
      <c r="M33616" t="s">
        <v>29308</v>
      </c>
      <c r="N33616" t="s">
        <v>70867</v>
      </c>
      <c r="O33616" s="76" t="s">
        <v>4366</v>
      </c>
      <c r="P33616" s="82">
        <v>112</v>
      </c>
      <c r="Q33616" s="82" t="s">
        <v>87512</v>
      </c>
      <c r="R33616"/>
    </row>
    <row r="33617" spans="12:18" x14ac:dyDescent="0.25">
      <c r="L33617" t="s">
        <v>4044</v>
      </c>
      <c r="M33617" t="s">
        <v>4654</v>
      </c>
      <c r="N33617" t="s">
        <v>70868</v>
      </c>
      <c r="O33617" s="76" t="s">
        <v>4366</v>
      </c>
      <c r="P33617" s="82">
        <v>75</v>
      </c>
      <c r="Q33617" s="82" t="s">
        <v>87513</v>
      </c>
      <c r="R33617"/>
    </row>
    <row r="33618" spans="12:18" x14ac:dyDescent="0.25">
      <c r="L33618" t="s">
        <v>4044</v>
      </c>
      <c r="M33618" t="s">
        <v>29312</v>
      </c>
      <c r="N33618" t="s">
        <v>70869</v>
      </c>
      <c r="O33618" s="76" t="s">
        <v>4366</v>
      </c>
      <c r="P33618" s="82">
        <v>52</v>
      </c>
      <c r="Q33618" s="82" t="s">
        <v>87514</v>
      </c>
      <c r="R33618"/>
    </row>
    <row r="33619" spans="12:18" x14ac:dyDescent="0.25">
      <c r="L33619" t="s">
        <v>4044</v>
      </c>
      <c r="M33619" t="s">
        <v>32329</v>
      </c>
      <c r="N33619" t="s">
        <v>70870</v>
      </c>
      <c r="O33619" s="76" t="s">
        <v>4366</v>
      </c>
      <c r="P33619" s="82">
        <v>128</v>
      </c>
      <c r="Q33619" s="82" t="s">
        <v>87515</v>
      </c>
      <c r="R33619"/>
    </row>
    <row r="33620" spans="12:18" x14ac:dyDescent="0.25">
      <c r="L33620" t="s">
        <v>4044</v>
      </c>
      <c r="M33620" t="s">
        <v>32331</v>
      </c>
      <c r="N33620" t="s">
        <v>70871</v>
      </c>
      <c r="O33620" s="76" t="s">
        <v>4356</v>
      </c>
      <c r="P33620" s="82">
        <v>401</v>
      </c>
      <c r="Q33620" s="82" t="s">
        <v>87516</v>
      </c>
      <c r="R33620"/>
    </row>
    <row r="33621" spans="12:18" x14ac:dyDescent="0.25">
      <c r="L33621" t="s">
        <v>4044</v>
      </c>
      <c r="M33621" t="s">
        <v>29314</v>
      </c>
      <c r="N33621" t="s">
        <v>70872</v>
      </c>
      <c r="O33621" s="76" t="s">
        <v>4366</v>
      </c>
      <c r="P33621" s="82">
        <v>85</v>
      </c>
      <c r="Q33621" s="82" t="s">
        <v>87517</v>
      </c>
      <c r="R33621"/>
    </row>
    <row r="33622" spans="12:18" x14ac:dyDescent="0.25">
      <c r="L33622" t="s">
        <v>4044</v>
      </c>
      <c r="M33622" t="s">
        <v>29868</v>
      </c>
      <c r="N33622" t="s">
        <v>70873</v>
      </c>
      <c r="O33622" s="76" t="s">
        <v>4356</v>
      </c>
      <c r="P33622" s="82">
        <v>589</v>
      </c>
      <c r="Q33622" s="82" t="s">
        <v>87518</v>
      </c>
      <c r="R33622"/>
    </row>
    <row r="33623" spans="12:18" x14ac:dyDescent="0.25">
      <c r="L33623" t="s">
        <v>4044</v>
      </c>
      <c r="M33623" t="s">
        <v>29317</v>
      </c>
      <c r="N33623" t="s">
        <v>70874</v>
      </c>
      <c r="O33623" s="76" t="s">
        <v>4356</v>
      </c>
      <c r="P33623" s="82">
        <v>458</v>
      </c>
      <c r="Q33623" s="82" t="s">
        <v>87519</v>
      </c>
      <c r="R33623"/>
    </row>
    <row r="33624" spans="12:18" x14ac:dyDescent="0.25">
      <c r="L33624" t="s">
        <v>4044</v>
      </c>
      <c r="M33624" t="s">
        <v>29872</v>
      </c>
      <c r="N33624" t="s">
        <v>70875</v>
      </c>
      <c r="O33624" s="76" t="s">
        <v>4366</v>
      </c>
      <c r="P33624" s="82">
        <v>95</v>
      </c>
      <c r="Q33624" s="82" t="s">
        <v>87520</v>
      </c>
      <c r="R33624"/>
    </row>
    <row r="33625" spans="12:18" x14ac:dyDescent="0.25">
      <c r="L33625" t="s">
        <v>4044</v>
      </c>
      <c r="M33625" t="s">
        <v>29876</v>
      </c>
      <c r="N33625" t="s">
        <v>70876</v>
      </c>
      <c r="O33625" s="76" t="s">
        <v>4366</v>
      </c>
      <c r="P33625" s="82">
        <v>69</v>
      </c>
      <c r="Q33625" s="82" t="s">
        <v>87521</v>
      </c>
      <c r="R33625"/>
    </row>
    <row r="33626" spans="12:18" x14ac:dyDescent="0.25">
      <c r="L33626" t="s">
        <v>4044</v>
      </c>
      <c r="M33626" t="s">
        <v>32333</v>
      </c>
      <c r="N33626" t="s">
        <v>70877</v>
      </c>
      <c r="O33626" s="76" t="s">
        <v>4356</v>
      </c>
      <c r="P33626" s="82">
        <v>9</v>
      </c>
      <c r="Q33626" s="82" t="s">
        <v>87522</v>
      </c>
      <c r="R33626"/>
    </row>
    <row r="33627" spans="12:18" x14ac:dyDescent="0.25">
      <c r="L33627" t="s">
        <v>4044</v>
      </c>
      <c r="M33627" t="s">
        <v>26488</v>
      </c>
      <c r="N33627" t="s">
        <v>70878</v>
      </c>
      <c r="O33627" s="76" t="s">
        <v>4356</v>
      </c>
      <c r="P33627" s="82">
        <v>803</v>
      </c>
      <c r="Q33627" s="82" t="s">
        <v>87523</v>
      </c>
      <c r="R33627"/>
    </row>
    <row r="33628" spans="12:18" x14ac:dyDescent="0.25">
      <c r="L33628" t="s">
        <v>4044</v>
      </c>
      <c r="M33628" t="s">
        <v>31826</v>
      </c>
      <c r="N33628" t="s">
        <v>70879</v>
      </c>
      <c r="O33628" s="76" t="s">
        <v>4366</v>
      </c>
      <c r="P33628" s="82">
        <v>108</v>
      </c>
      <c r="Q33628" s="82" t="s">
        <v>87524</v>
      </c>
      <c r="R33628"/>
    </row>
    <row r="33629" spans="12:18" x14ac:dyDescent="0.25">
      <c r="L33629" t="s">
        <v>4044</v>
      </c>
      <c r="M33629" t="s">
        <v>29320</v>
      </c>
      <c r="N33629" t="s">
        <v>70880</v>
      </c>
      <c r="O33629" s="76" t="s">
        <v>4366</v>
      </c>
      <c r="P33629" s="82">
        <v>122</v>
      </c>
      <c r="Q33629" s="82" t="s">
        <v>87525</v>
      </c>
      <c r="R33629"/>
    </row>
    <row r="33630" spans="12:18" x14ac:dyDescent="0.25">
      <c r="L33630" t="s">
        <v>4044</v>
      </c>
      <c r="M33630" t="s">
        <v>32335</v>
      </c>
      <c r="N33630" t="s">
        <v>70881</v>
      </c>
      <c r="O33630" s="76" t="s">
        <v>4356</v>
      </c>
      <c r="P33630" s="82">
        <v>821</v>
      </c>
      <c r="Q33630" s="82" t="s">
        <v>87526</v>
      </c>
      <c r="R33630"/>
    </row>
    <row r="33631" spans="12:18" x14ac:dyDescent="0.25">
      <c r="L33631" t="s">
        <v>4044</v>
      </c>
      <c r="M33631" t="s">
        <v>29323</v>
      </c>
      <c r="N33631" t="s">
        <v>70882</v>
      </c>
      <c r="O33631" s="76" t="s">
        <v>4366</v>
      </c>
      <c r="P33631" s="82">
        <v>227</v>
      </c>
      <c r="Q33631" s="82" t="s">
        <v>87527</v>
      </c>
      <c r="R33631"/>
    </row>
    <row r="33632" spans="12:18" x14ac:dyDescent="0.25">
      <c r="L33632" t="s">
        <v>4044</v>
      </c>
      <c r="M33632" t="s">
        <v>29879</v>
      </c>
      <c r="N33632" t="s">
        <v>70883</v>
      </c>
      <c r="O33632" s="76" t="s">
        <v>4366</v>
      </c>
      <c r="P33632" s="82">
        <v>267</v>
      </c>
      <c r="Q33632" s="82" t="s">
        <v>87528</v>
      </c>
      <c r="R33632"/>
    </row>
    <row r="33633" spans="12:18" x14ac:dyDescent="0.25">
      <c r="L33633" t="s">
        <v>4044</v>
      </c>
      <c r="M33633" t="s">
        <v>29882</v>
      </c>
      <c r="N33633" t="s">
        <v>70884</v>
      </c>
      <c r="O33633" s="76" t="s">
        <v>4366</v>
      </c>
      <c r="P33633" s="82">
        <v>224</v>
      </c>
      <c r="Q33633" s="82" t="s">
        <v>87529</v>
      </c>
      <c r="R33633"/>
    </row>
    <row r="33634" spans="12:18" x14ac:dyDescent="0.25">
      <c r="L33634" t="s">
        <v>4044</v>
      </c>
      <c r="M33634" t="s">
        <v>32337</v>
      </c>
      <c r="N33634" t="s">
        <v>70885</v>
      </c>
      <c r="O33634" s="76" t="s">
        <v>4366</v>
      </c>
      <c r="P33634" s="82">
        <v>100</v>
      </c>
      <c r="Q33634" s="82" t="s">
        <v>87530</v>
      </c>
      <c r="R33634"/>
    </row>
    <row r="33635" spans="12:18" x14ac:dyDescent="0.25">
      <c r="L33635" t="s">
        <v>4044</v>
      </c>
      <c r="M33635" t="s">
        <v>29325</v>
      </c>
      <c r="N33635" t="s">
        <v>70886</v>
      </c>
      <c r="O33635" s="76" t="s">
        <v>4366</v>
      </c>
      <c r="P33635" s="82">
        <v>151</v>
      </c>
      <c r="Q33635" s="82" t="s">
        <v>87531</v>
      </c>
      <c r="R33635"/>
    </row>
    <row r="33636" spans="12:18" x14ac:dyDescent="0.25">
      <c r="L33636" t="s">
        <v>4044</v>
      </c>
      <c r="M33636" t="s">
        <v>29328</v>
      </c>
      <c r="N33636" t="s">
        <v>70887</v>
      </c>
      <c r="O33636" s="76" t="s">
        <v>4366</v>
      </c>
      <c r="P33636" s="82">
        <v>76</v>
      </c>
      <c r="Q33636" s="82" t="s">
        <v>87532</v>
      </c>
      <c r="R33636"/>
    </row>
    <row r="33637" spans="12:18" x14ac:dyDescent="0.25">
      <c r="L33637" t="s">
        <v>4044</v>
      </c>
      <c r="M33637" t="s">
        <v>29331</v>
      </c>
      <c r="N33637" t="s">
        <v>70888</v>
      </c>
      <c r="O33637" s="76" t="s">
        <v>4366</v>
      </c>
      <c r="P33637" s="82">
        <v>138</v>
      </c>
      <c r="Q33637" s="82" t="s">
        <v>87534</v>
      </c>
      <c r="R33637"/>
    </row>
    <row r="33638" spans="12:18" x14ac:dyDescent="0.25">
      <c r="L33638" t="s">
        <v>4044</v>
      </c>
      <c r="M33638" t="s">
        <v>26489</v>
      </c>
      <c r="N33638" t="s">
        <v>70889</v>
      </c>
      <c r="O33638" s="76" t="s">
        <v>4366</v>
      </c>
      <c r="P33638" s="82">
        <v>150</v>
      </c>
      <c r="Q33638" s="82" t="s">
        <v>87533</v>
      </c>
      <c r="R33638"/>
    </row>
    <row r="33639" spans="12:18" x14ac:dyDescent="0.25">
      <c r="L33639" t="s">
        <v>4044</v>
      </c>
      <c r="M33639" t="s">
        <v>29884</v>
      </c>
      <c r="N33639" t="s">
        <v>70890</v>
      </c>
      <c r="O33639" s="76" t="s">
        <v>4356</v>
      </c>
      <c r="P33639" s="82">
        <v>294</v>
      </c>
      <c r="Q33639" s="82" t="s">
        <v>87535</v>
      </c>
      <c r="R33639"/>
    </row>
    <row r="33640" spans="12:18" x14ac:dyDescent="0.25">
      <c r="L33640" t="s">
        <v>4044</v>
      </c>
      <c r="M33640" t="s">
        <v>32339</v>
      </c>
      <c r="N33640" t="s">
        <v>70891</v>
      </c>
      <c r="O33640" s="76" t="s">
        <v>4366</v>
      </c>
      <c r="P33640" s="82">
        <v>222</v>
      </c>
      <c r="Q33640" s="82" t="s">
        <v>87537</v>
      </c>
      <c r="R33640"/>
    </row>
    <row r="33641" spans="12:18" x14ac:dyDescent="0.25">
      <c r="L33641" t="s">
        <v>4044</v>
      </c>
      <c r="M33641" t="s">
        <v>26490</v>
      </c>
      <c r="N33641" t="s">
        <v>70892</v>
      </c>
      <c r="O33641" s="76" t="s">
        <v>4356</v>
      </c>
      <c r="P33641" s="82">
        <v>5246</v>
      </c>
      <c r="Q33641" s="82" t="s">
        <v>87538</v>
      </c>
      <c r="R33641"/>
    </row>
    <row r="33642" spans="12:18" x14ac:dyDescent="0.25">
      <c r="L33642" t="s">
        <v>4044</v>
      </c>
      <c r="M33642" t="s">
        <v>32341</v>
      </c>
      <c r="N33642" t="s">
        <v>70893</v>
      </c>
      <c r="O33642" s="76" t="s">
        <v>4366</v>
      </c>
      <c r="P33642" s="82">
        <v>201</v>
      </c>
      <c r="Q33642" s="82" t="s">
        <v>87539</v>
      </c>
      <c r="R33642"/>
    </row>
    <row r="33643" spans="12:18" x14ac:dyDescent="0.25">
      <c r="L33643" t="s">
        <v>4044</v>
      </c>
      <c r="M33643" t="s">
        <v>32343</v>
      </c>
      <c r="N33643" t="s">
        <v>70894</v>
      </c>
      <c r="O33643" s="76" t="s">
        <v>4366</v>
      </c>
      <c r="P33643" s="82">
        <v>98</v>
      </c>
      <c r="Q33643" s="82" t="s">
        <v>87541</v>
      </c>
      <c r="R33643"/>
    </row>
    <row r="33644" spans="12:18" x14ac:dyDescent="0.25">
      <c r="L33644" t="s">
        <v>4044</v>
      </c>
      <c r="M33644" t="s">
        <v>32345</v>
      </c>
      <c r="N33644" t="s">
        <v>70895</v>
      </c>
      <c r="O33644" s="76" t="s">
        <v>4366</v>
      </c>
      <c r="P33644" s="82">
        <v>300</v>
      </c>
      <c r="Q33644" s="82" t="s">
        <v>87542</v>
      </c>
      <c r="R33644"/>
    </row>
    <row r="33645" spans="12:18" x14ac:dyDescent="0.25">
      <c r="L33645" t="s">
        <v>4044</v>
      </c>
      <c r="M33645" t="s">
        <v>29338</v>
      </c>
      <c r="N33645" t="s">
        <v>70896</v>
      </c>
      <c r="O33645" s="76" t="s">
        <v>4366</v>
      </c>
      <c r="P33645" s="82">
        <v>159</v>
      </c>
      <c r="Q33645" s="82" t="s">
        <v>87543</v>
      </c>
      <c r="R33645"/>
    </row>
    <row r="33646" spans="12:18" x14ac:dyDescent="0.25">
      <c r="L33646" t="s">
        <v>4044</v>
      </c>
      <c r="M33646" t="s">
        <v>32347</v>
      </c>
      <c r="N33646" t="s">
        <v>70897</v>
      </c>
      <c r="O33646" s="76" t="s">
        <v>4356</v>
      </c>
      <c r="P33646" s="82">
        <v>879</v>
      </c>
      <c r="Q33646" s="82" t="s">
        <v>87544</v>
      </c>
      <c r="R33646"/>
    </row>
    <row r="33647" spans="12:18" x14ac:dyDescent="0.25">
      <c r="L33647" t="s">
        <v>4044</v>
      </c>
      <c r="M33647" t="s">
        <v>31829</v>
      </c>
      <c r="N33647" t="s">
        <v>70898</v>
      </c>
      <c r="O33647" s="76" t="s">
        <v>4356</v>
      </c>
      <c r="P33647" s="82">
        <v>45</v>
      </c>
      <c r="Q33647" s="82" t="s">
        <v>87545</v>
      </c>
      <c r="R33647"/>
    </row>
    <row r="33648" spans="12:18" x14ac:dyDescent="0.25">
      <c r="L33648" t="s">
        <v>4044</v>
      </c>
      <c r="M33648" t="s">
        <v>32349</v>
      </c>
      <c r="N33648" t="s">
        <v>70899</v>
      </c>
      <c r="O33648" s="76" t="s">
        <v>4366</v>
      </c>
      <c r="P33648" s="82">
        <v>207</v>
      </c>
      <c r="Q33648" s="82" t="s">
        <v>87546</v>
      </c>
      <c r="R33648"/>
    </row>
    <row r="33649" spans="12:18" x14ac:dyDescent="0.25">
      <c r="L33649" t="s">
        <v>4044</v>
      </c>
      <c r="M33649" t="s">
        <v>31831</v>
      </c>
      <c r="N33649" t="s">
        <v>70900</v>
      </c>
      <c r="O33649" s="76" t="s">
        <v>4356</v>
      </c>
      <c r="P33649" s="82">
        <v>433</v>
      </c>
      <c r="Q33649" s="82" t="s">
        <v>87547</v>
      </c>
      <c r="R33649"/>
    </row>
    <row r="33650" spans="12:18" x14ac:dyDescent="0.25">
      <c r="L33650" t="s">
        <v>4044</v>
      </c>
      <c r="M33650" t="s">
        <v>26491</v>
      </c>
      <c r="N33650" t="s">
        <v>70901</v>
      </c>
      <c r="O33650" s="76" t="s">
        <v>4366</v>
      </c>
      <c r="P33650" s="82">
        <v>107</v>
      </c>
      <c r="Q33650" s="82" t="s">
        <v>87548</v>
      </c>
      <c r="R33650"/>
    </row>
    <row r="33651" spans="12:18" x14ac:dyDescent="0.25">
      <c r="L33651" t="s">
        <v>4044</v>
      </c>
      <c r="M33651" t="s">
        <v>31832</v>
      </c>
      <c r="N33651" t="s">
        <v>70902</v>
      </c>
      <c r="O33651" s="76" t="s">
        <v>4366</v>
      </c>
      <c r="P33651" s="82">
        <v>170</v>
      </c>
      <c r="Q33651" s="82" t="s">
        <v>87549</v>
      </c>
      <c r="R33651"/>
    </row>
    <row r="33652" spans="12:18" x14ac:dyDescent="0.25">
      <c r="L33652" t="s">
        <v>4044</v>
      </c>
      <c r="M33652" t="s">
        <v>29888</v>
      </c>
      <c r="N33652" t="s">
        <v>70903</v>
      </c>
      <c r="O33652" s="76" t="s">
        <v>4366</v>
      </c>
      <c r="P33652" s="82">
        <v>49</v>
      </c>
      <c r="Q33652" s="82" t="s">
        <v>87550</v>
      </c>
      <c r="R33652"/>
    </row>
    <row r="33653" spans="12:18" x14ac:dyDescent="0.25">
      <c r="L33653" t="s">
        <v>4044</v>
      </c>
      <c r="M33653" t="s">
        <v>17731</v>
      </c>
      <c r="N33653" t="s">
        <v>70904</v>
      </c>
      <c r="O33653" s="76" t="s">
        <v>4356</v>
      </c>
      <c r="P33653" s="82">
        <v>614</v>
      </c>
      <c r="Q33653" s="82" t="s">
        <v>87551</v>
      </c>
      <c r="R33653"/>
    </row>
    <row r="33654" spans="12:18" x14ac:dyDescent="0.25">
      <c r="L33654" t="s">
        <v>4044</v>
      </c>
      <c r="M33654" t="s">
        <v>32351</v>
      </c>
      <c r="N33654" t="s">
        <v>70905</v>
      </c>
      <c r="O33654" s="76" t="s">
        <v>4356</v>
      </c>
      <c r="P33654" s="82">
        <v>223</v>
      </c>
      <c r="Q33654" s="82" t="s">
        <v>87552</v>
      </c>
      <c r="R33654"/>
    </row>
    <row r="33655" spans="12:18" x14ac:dyDescent="0.25">
      <c r="L33655" t="s">
        <v>4044</v>
      </c>
      <c r="M33655" t="s">
        <v>32353</v>
      </c>
      <c r="N33655" t="s">
        <v>70906</v>
      </c>
      <c r="O33655" s="76" t="s">
        <v>4356</v>
      </c>
      <c r="P33655" s="82">
        <v>3186</v>
      </c>
      <c r="Q33655" s="82" t="s">
        <v>87553</v>
      </c>
      <c r="R33655"/>
    </row>
    <row r="33656" spans="12:18" x14ac:dyDescent="0.25">
      <c r="L33656" t="s">
        <v>4044</v>
      </c>
      <c r="M33656" t="s">
        <v>32355</v>
      </c>
      <c r="N33656" t="s">
        <v>70907</v>
      </c>
      <c r="O33656" s="76" t="s">
        <v>4356</v>
      </c>
      <c r="P33656" s="82">
        <v>798</v>
      </c>
      <c r="Q33656" s="82" t="s">
        <v>87554</v>
      </c>
      <c r="R33656"/>
    </row>
    <row r="33657" spans="12:18" x14ac:dyDescent="0.25">
      <c r="L33657" t="s">
        <v>4044</v>
      </c>
      <c r="M33657" t="s">
        <v>29892</v>
      </c>
      <c r="N33657" t="s">
        <v>70908</v>
      </c>
      <c r="O33657" s="76" t="s">
        <v>4374</v>
      </c>
      <c r="P33657" s="82">
        <v>6664</v>
      </c>
      <c r="Q33657" s="82" t="s">
        <v>87555</v>
      </c>
      <c r="R33657"/>
    </row>
    <row r="33658" spans="12:18" x14ac:dyDescent="0.25">
      <c r="L33658" t="s">
        <v>4044</v>
      </c>
      <c r="M33658" t="s">
        <v>26494</v>
      </c>
      <c r="N33658" t="s">
        <v>70909</v>
      </c>
      <c r="O33658" s="76" t="s">
        <v>4356</v>
      </c>
      <c r="P33658" s="82">
        <v>339</v>
      </c>
      <c r="Q33658" s="82" t="s">
        <v>87559</v>
      </c>
      <c r="R33658"/>
    </row>
    <row r="33659" spans="12:18" x14ac:dyDescent="0.25">
      <c r="L33659" t="s">
        <v>4044</v>
      </c>
      <c r="M33659" t="s">
        <v>31835</v>
      </c>
      <c r="N33659" t="s">
        <v>70910</v>
      </c>
      <c r="O33659" s="76" t="s">
        <v>4356</v>
      </c>
      <c r="P33659" s="82">
        <v>2097</v>
      </c>
      <c r="Q33659" s="82" t="s">
        <v>87560</v>
      </c>
      <c r="R33659"/>
    </row>
    <row r="33660" spans="12:18" x14ac:dyDescent="0.25">
      <c r="L33660" t="s">
        <v>4044</v>
      </c>
      <c r="M33660" t="s">
        <v>29342</v>
      </c>
      <c r="N33660" t="s">
        <v>70911</v>
      </c>
      <c r="O33660" s="76" t="s">
        <v>4356</v>
      </c>
      <c r="P33660" s="82">
        <v>541</v>
      </c>
      <c r="Q33660" s="82" t="s">
        <v>87561</v>
      </c>
      <c r="R33660"/>
    </row>
    <row r="33661" spans="12:18" x14ac:dyDescent="0.25">
      <c r="L33661" t="s">
        <v>4044</v>
      </c>
      <c r="M33661" t="s">
        <v>27830</v>
      </c>
      <c r="N33661" t="s">
        <v>70912</v>
      </c>
      <c r="O33661" s="76" t="s">
        <v>4366</v>
      </c>
      <c r="P33661" s="82">
        <v>200</v>
      </c>
      <c r="Q33661" s="82" t="s">
        <v>87562</v>
      </c>
      <c r="R33661"/>
    </row>
    <row r="33662" spans="12:18" x14ac:dyDescent="0.25">
      <c r="L33662" t="s">
        <v>4044</v>
      </c>
      <c r="M33662" t="s">
        <v>31837</v>
      </c>
      <c r="N33662" t="s">
        <v>70913</v>
      </c>
      <c r="O33662" s="76" t="s">
        <v>4366</v>
      </c>
      <c r="P33662" s="82">
        <v>51</v>
      </c>
      <c r="Q33662" s="82" t="s">
        <v>87563</v>
      </c>
      <c r="R33662"/>
    </row>
    <row r="33663" spans="12:18" x14ac:dyDescent="0.25">
      <c r="L33663" t="s">
        <v>4044</v>
      </c>
      <c r="M33663" t="s">
        <v>29897</v>
      </c>
      <c r="N33663" t="s">
        <v>70914</v>
      </c>
      <c r="O33663" s="76" t="s">
        <v>4366</v>
      </c>
      <c r="P33663" s="82">
        <v>222</v>
      </c>
      <c r="Q33663" s="82" t="s">
        <v>87564</v>
      </c>
      <c r="R33663"/>
    </row>
    <row r="33664" spans="12:18" x14ac:dyDescent="0.25">
      <c r="L33664" t="s">
        <v>4044</v>
      </c>
      <c r="M33664" t="s">
        <v>32359</v>
      </c>
      <c r="N33664" t="s">
        <v>70915</v>
      </c>
      <c r="O33664" s="76" t="s">
        <v>4366</v>
      </c>
      <c r="P33664" s="82">
        <v>117</v>
      </c>
      <c r="Q33664" s="82" t="s">
        <v>87565</v>
      </c>
      <c r="R33664"/>
    </row>
    <row r="33665" spans="12:18" x14ac:dyDescent="0.25">
      <c r="L33665" t="s">
        <v>4044</v>
      </c>
      <c r="M33665" t="s">
        <v>32361</v>
      </c>
      <c r="N33665" t="s">
        <v>70916</v>
      </c>
      <c r="O33665" s="76" t="s">
        <v>4366</v>
      </c>
      <c r="P33665" s="82">
        <v>306</v>
      </c>
      <c r="Q33665" s="82" t="s">
        <v>87566</v>
      </c>
      <c r="R33665"/>
    </row>
    <row r="33666" spans="12:18" x14ac:dyDescent="0.25">
      <c r="L33666" t="s">
        <v>4044</v>
      </c>
      <c r="M33666" t="s">
        <v>31839</v>
      </c>
      <c r="N33666" t="s">
        <v>70917</v>
      </c>
      <c r="O33666" s="76" t="s">
        <v>4366</v>
      </c>
      <c r="P33666" s="82">
        <v>152</v>
      </c>
      <c r="Q33666" s="82" t="s">
        <v>87567</v>
      </c>
      <c r="R33666"/>
    </row>
    <row r="33667" spans="12:18" x14ac:dyDescent="0.25">
      <c r="L33667" t="s">
        <v>4044</v>
      </c>
      <c r="M33667" t="s">
        <v>29900</v>
      </c>
      <c r="N33667" t="s">
        <v>70918</v>
      </c>
      <c r="O33667" s="76" t="s">
        <v>4366</v>
      </c>
      <c r="P33667" s="82">
        <v>67</v>
      </c>
      <c r="Q33667" s="82" t="s">
        <v>87568</v>
      </c>
      <c r="R33667"/>
    </row>
    <row r="33668" spans="12:18" x14ac:dyDescent="0.25">
      <c r="L33668" t="s">
        <v>4044</v>
      </c>
      <c r="M33668" t="s">
        <v>29346</v>
      </c>
      <c r="N33668" t="s">
        <v>70919</v>
      </c>
      <c r="O33668" s="76" t="s">
        <v>4356</v>
      </c>
      <c r="P33668" s="82">
        <v>89</v>
      </c>
      <c r="Q33668" s="82" t="s">
        <v>87569</v>
      </c>
      <c r="R33668"/>
    </row>
    <row r="33669" spans="12:18" x14ac:dyDescent="0.25">
      <c r="L33669" t="s">
        <v>4044</v>
      </c>
      <c r="M33669" t="s">
        <v>29902</v>
      </c>
      <c r="N33669" t="s">
        <v>70920</v>
      </c>
      <c r="O33669" s="76" t="s">
        <v>4356</v>
      </c>
      <c r="P33669" s="82">
        <v>514</v>
      </c>
      <c r="Q33669" s="82" t="s">
        <v>87570</v>
      </c>
      <c r="R33669"/>
    </row>
    <row r="33670" spans="12:18" x14ac:dyDescent="0.25">
      <c r="L33670" t="s">
        <v>4044</v>
      </c>
      <c r="M33670" t="s">
        <v>32363</v>
      </c>
      <c r="N33670" t="s">
        <v>70921</v>
      </c>
      <c r="O33670" s="76" t="s">
        <v>4356</v>
      </c>
      <c r="P33670" s="82">
        <v>511</v>
      </c>
      <c r="Q33670" s="82" t="s">
        <v>87571</v>
      </c>
      <c r="R33670"/>
    </row>
    <row r="33671" spans="12:18" x14ac:dyDescent="0.25">
      <c r="L33671" t="s">
        <v>4044</v>
      </c>
      <c r="M33671" t="s">
        <v>29350</v>
      </c>
      <c r="N33671" t="s">
        <v>70922</v>
      </c>
      <c r="O33671" s="76" t="s">
        <v>4366</v>
      </c>
      <c r="P33671" s="82">
        <v>170</v>
      </c>
      <c r="Q33671" s="82" t="s">
        <v>87572</v>
      </c>
      <c r="R33671"/>
    </row>
    <row r="33672" spans="12:18" x14ac:dyDescent="0.25">
      <c r="L33672" t="s">
        <v>4044</v>
      </c>
      <c r="M33672" t="s">
        <v>26495</v>
      </c>
      <c r="N33672" t="s">
        <v>70923</v>
      </c>
      <c r="O33672" s="76" t="s">
        <v>4366</v>
      </c>
      <c r="P33672" s="82">
        <v>149</v>
      </c>
      <c r="Q33672" s="82" t="s">
        <v>87573</v>
      </c>
      <c r="R33672"/>
    </row>
    <row r="33673" spans="12:18" x14ac:dyDescent="0.25">
      <c r="L33673" t="s">
        <v>4044</v>
      </c>
      <c r="M33673" t="s">
        <v>29353</v>
      </c>
      <c r="N33673" t="s">
        <v>70924</v>
      </c>
      <c r="O33673" s="76" t="s">
        <v>4366</v>
      </c>
      <c r="P33673" s="82">
        <v>182</v>
      </c>
      <c r="Q33673" s="82" t="s">
        <v>87574</v>
      </c>
      <c r="R33673"/>
    </row>
    <row r="33674" spans="12:18" x14ac:dyDescent="0.25">
      <c r="L33674" t="s">
        <v>4044</v>
      </c>
      <c r="M33674" t="s">
        <v>13920</v>
      </c>
      <c r="N33674" t="s">
        <v>70925</v>
      </c>
      <c r="O33674" s="76" t="s">
        <v>4366</v>
      </c>
      <c r="P33674" s="82">
        <v>123</v>
      </c>
      <c r="Q33674" s="82" t="s">
        <v>87577</v>
      </c>
      <c r="R33674"/>
    </row>
    <row r="33675" spans="12:18" x14ac:dyDescent="0.25">
      <c r="L33675" t="s">
        <v>4044</v>
      </c>
      <c r="M33675" t="s">
        <v>32366</v>
      </c>
      <c r="N33675" t="s">
        <v>70926</v>
      </c>
      <c r="O33675" s="76" t="s">
        <v>4366</v>
      </c>
      <c r="P33675" s="82">
        <v>136</v>
      </c>
      <c r="Q33675" s="82" t="s">
        <v>87578</v>
      </c>
      <c r="R33675"/>
    </row>
    <row r="33676" spans="12:18" x14ac:dyDescent="0.25">
      <c r="L33676" t="s">
        <v>4044</v>
      </c>
      <c r="M33676" t="s">
        <v>26496</v>
      </c>
      <c r="N33676" t="s">
        <v>70927</v>
      </c>
      <c r="O33676" s="76" t="s">
        <v>4356</v>
      </c>
      <c r="P33676" s="82">
        <v>1676</v>
      </c>
      <c r="Q33676" s="82" t="s">
        <v>87579</v>
      </c>
      <c r="R33676"/>
    </row>
    <row r="33677" spans="12:18" x14ac:dyDescent="0.25">
      <c r="L33677" t="s">
        <v>4044</v>
      </c>
      <c r="M33677" t="s">
        <v>26497</v>
      </c>
      <c r="N33677" t="s">
        <v>70928</v>
      </c>
      <c r="O33677" s="76" t="s">
        <v>4366</v>
      </c>
      <c r="P33677" s="82">
        <v>76</v>
      </c>
      <c r="Q33677" s="82" t="s">
        <v>87580</v>
      </c>
      <c r="R33677"/>
    </row>
    <row r="33678" spans="12:18" x14ac:dyDescent="0.25">
      <c r="L33678" t="s">
        <v>4044</v>
      </c>
      <c r="M33678" t="s">
        <v>26498</v>
      </c>
      <c r="N33678" t="s">
        <v>70929</v>
      </c>
      <c r="O33678" s="76" t="s">
        <v>4356</v>
      </c>
      <c r="P33678" s="82">
        <v>1678</v>
      </c>
      <c r="Q33678" s="82" t="s">
        <v>87581</v>
      </c>
      <c r="R33678"/>
    </row>
    <row r="33679" spans="12:18" x14ac:dyDescent="0.25">
      <c r="L33679" t="s">
        <v>4044</v>
      </c>
      <c r="M33679" t="s">
        <v>32368</v>
      </c>
      <c r="N33679" t="s">
        <v>70930</v>
      </c>
      <c r="O33679" s="76" t="s">
        <v>4366</v>
      </c>
      <c r="P33679" s="82">
        <v>219</v>
      </c>
      <c r="Q33679" s="82" t="s">
        <v>87582</v>
      </c>
      <c r="R33679"/>
    </row>
    <row r="33680" spans="12:18" x14ac:dyDescent="0.25">
      <c r="L33680" t="s">
        <v>4044</v>
      </c>
      <c r="M33680" t="s">
        <v>31842</v>
      </c>
      <c r="N33680" t="s">
        <v>70931</v>
      </c>
      <c r="O33680" s="76" t="s">
        <v>4366</v>
      </c>
      <c r="P33680" s="82">
        <v>102</v>
      </c>
      <c r="Q33680" s="82" t="s">
        <v>87583</v>
      </c>
      <c r="R33680"/>
    </row>
    <row r="33681" spans="12:18" x14ac:dyDescent="0.25">
      <c r="L33681" t="s">
        <v>4044</v>
      </c>
      <c r="M33681" t="s">
        <v>32370</v>
      </c>
      <c r="N33681" t="s">
        <v>70932</v>
      </c>
      <c r="O33681" s="76" t="s">
        <v>4366</v>
      </c>
      <c r="P33681" s="82">
        <v>178</v>
      </c>
      <c r="Q33681" s="82" t="s">
        <v>87584</v>
      </c>
      <c r="R33681"/>
    </row>
    <row r="33682" spans="12:18" x14ac:dyDescent="0.25">
      <c r="L33682" t="s">
        <v>4044</v>
      </c>
      <c r="M33682" t="s">
        <v>29357</v>
      </c>
      <c r="N33682" t="s">
        <v>70933</v>
      </c>
      <c r="O33682" s="76" t="s">
        <v>4356</v>
      </c>
      <c r="P33682" s="82">
        <v>1258</v>
      </c>
      <c r="Q33682" s="82" t="s">
        <v>87585</v>
      </c>
      <c r="R33682"/>
    </row>
    <row r="33683" spans="12:18" x14ac:dyDescent="0.25">
      <c r="L33683" t="s">
        <v>4044</v>
      </c>
      <c r="M33683" t="s">
        <v>29910</v>
      </c>
      <c r="N33683" t="s">
        <v>70934</v>
      </c>
      <c r="O33683" s="76" t="s">
        <v>4356</v>
      </c>
      <c r="P33683" s="82">
        <v>689</v>
      </c>
      <c r="Q33683" s="82" t="s">
        <v>87587</v>
      </c>
      <c r="R33683"/>
    </row>
    <row r="33684" spans="12:18" x14ac:dyDescent="0.25">
      <c r="L33684" t="s">
        <v>4044</v>
      </c>
      <c r="M33684" t="s">
        <v>29360</v>
      </c>
      <c r="N33684" t="s">
        <v>70935</v>
      </c>
      <c r="O33684" s="76" t="s">
        <v>4356</v>
      </c>
      <c r="P33684" s="82">
        <v>1992</v>
      </c>
      <c r="Q33684" s="82" t="s">
        <v>87588</v>
      </c>
      <c r="R33684"/>
    </row>
    <row r="33685" spans="12:18" x14ac:dyDescent="0.25">
      <c r="L33685" t="s">
        <v>4044</v>
      </c>
      <c r="M33685" t="s">
        <v>18206</v>
      </c>
      <c r="N33685" t="s">
        <v>70936</v>
      </c>
      <c r="O33685" s="76" t="s">
        <v>4356</v>
      </c>
      <c r="P33685" s="82">
        <v>93</v>
      </c>
      <c r="Q33685" s="82" t="s">
        <v>87589</v>
      </c>
      <c r="R33685"/>
    </row>
    <row r="33686" spans="12:18" x14ac:dyDescent="0.25">
      <c r="L33686" t="s">
        <v>4044</v>
      </c>
      <c r="M33686" t="s">
        <v>29913</v>
      </c>
      <c r="N33686" t="s">
        <v>70937</v>
      </c>
      <c r="O33686" s="76" t="s">
        <v>4356</v>
      </c>
      <c r="P33686" s="82">
        <v>1372</v>
      </c>
      <c r="Q33686" s="82" t="s">
        <v>87591</v>
      </c>
      <c r="R33686"/>
    </row>
    <row r="33687" spans="12:18" x14ac:dyDescent="0.25">
      <c r="L33687" t="s">
        <v>4044</v>
      </c>
      <c r="M33687" t="s">
        <v>32372</v>
      </c>
      <c r="N33687" t="s">
        <v>70938</v>
      </c>
      <c r="O33687" s="76" t="s">
        <v>4366</v>
      </c>
      <c r="P33687" s="82">
        <v>159</v>
      </c>
      <c r="Q33687" s="82" t="s">
        <v>87590</v>
      </c>
      <c r="R33687"/>
    </row>
    <row r="33688" spans="12:18" x14ac:dyDescent="0.25">
      <c r="L33688" t="s">
        <v>4044</v>
      </c>
      <c r="M33688" t="s">
        <v>29366</v>
      </c>
      <c r="N33688" t="s">
        <v>70939</v>
      </c>
      <c r="O33688" s="76" t="s">
        <v>4366</v>
      </c>
      <c r="P33688" s="82">
        <v>157</v>
      </c>
      <c r="Q33688" s="82" t="s">
        <v>87593</v>
      </c>
      <c r="R33688"/>
    </row>
    <row r="33689" spans="12:18" x14ac:dyDescent="0.25">
      <c r="L33689" t="s">
        <v>4044</v>
      </c>
      <c r="M33689" t="s">
        <v>15764</v>
      </c>
      <c r="N33689" t="s">
        <v>70940</v>
      </c>
      <c r="O33689" s="76" t="s">
        <v>4366</v>
      </c>
      <c r="P33689" s="82">
        <v>148</v>
      </c>
      <c r="Q33689" s="82" t="s">
        <v>87594</v>
      </c>
      <c r="R33689"/>
    </row>
    <row r="33690" spans="12:18" x14ac:dyDescent="0.25">
      <c r="L33690" t="s">
        <v>4044</v>
      </c>
      <c r="M33690" t="s">
        <v>29370</v>
      </c>
      <c r="N33690" t="s">
        <v>70941</v>
      </c>
      <c r="O33690" s="76" t="s">
        <v>4356</v>
      </c>
      <c r="P33690" s="82">
        <v>171</v>
      </c>
      <c r="Q33690" s="82" t="s">
        <v>87595</v>
      </c>
      <c r="R33690"/>
    </row>
    <row r="33691" spans="12:18" x14ac:dyDescent="0.25">
      <c r="L33691" t="s">
        <v>4044</v>
      </c>
      <c r="M33691" t="s">
        <v>31843</v>
      </c>
      <c r="N33691" t="s">
        <v>70942</v>
      </c>
      <c r="O33691" s="76" t="s">
        <v>4366</v>
      </c>
      <c r="P33691" s="82">
        <v>278</v>
      </c>
      <c r="Q33691" s="82" t="s">
        <v>87596</v>
      </c>
      <c r="R33691"/>
    </row>
    <row r="33692" spans="12:18" x14ac:dyDescent="0.25">
      <c r="L33692" t="s">
        <v>4044</v>
      </c>
      <c r="M33692" t="s">
        <v>32377</v>
      </c>
      <c r="N33692" t="s">
        <v>70943</v>
      </c>
      <c r="O33692" s="76" t="s">
        <v>4356</v>
      </c>
      <c r="P33692" s="82">
        <v>5170</v>
      </c>
      <c r="Q33692" s="82" t="s">
        <v>87597</v>
      </c>
      <c r="R33692"/>
    </row>
    <row r="33693" spans="12:18" x14ac:dyDescent="0.25">
      <c r="L33693" t="s">
        <v>4044</v>
      </c>
      <c r="M33693" t="s">
        <v>18822</v>
      </c>
      <c r="N33693" t="s">
        <v>70944</v>
      </c>
      <c r="O33693" s="76" t="s">
        <v>4366</v>
      </c>
      <c r="P33693" s="82">
        <v>189</v>
      </c>
      <c r="Q33693" s="82" t="s">
        <v>87598</v>
      </c>
      <c r="R33693"/>
    </row>
    <row r="33694" spans="12:18" x14ac:dyDescent="0.25">
      <c r="L33694" t="s">
        <v>4044</v>
      </c>
      <c r="M33694" t="s">
        <v>31845</v>
      </c>
      <c r="N33694" t="s">
        <v>70945</v>
      </c>
      <c r="O33694" s="76" t="s">
        <v>4374</v>
      </c>
      <c r="P33694" s="82">
        <v>1978</v>
      </c>
      <c r="Q33694" s="82" t="s">
        <v>87599</v>
      </c>
      <c r="R33694"/>
    </row>
    <row r="33695" spans="12:18" x14ac:dyDescent="0.25">
      <c r="L33695" t="s">
        <v>4044</v>
      </c>
      <c r="M33695" t="s">
        <v>29917</v>
      </c>
      <c r="N33695" t="s">
        <v>70946</v>
      </c>
      <c r="O33695" s="76" t="s">
        <v>4366</v>
      </c>
      <c r="P33695" s="82">
        <v>60</v>
      </c>
      <c r="Q33695" s="82" t="s">
        <v>87600</v>
      </c>
      <c r="R33695"/>
    </row>
    <row r="33696" spans="12:18" x14ac:dyDescent="0.25">
      <c r="L33696" t="s">
        <v>4044</v>
      </c>
      <c r="M33696" t="s">
        <v>32379</v>
      </c>
      <c r="N33696" t="s">
        <v>70947</v>
      </c>
      <c r="O33696" s="76" t="s">
        <v>4356</v>
      </c>
      <c r="P33696" s="82">
        <v>1237</v>
      </c>
      <c r="Q33696" s="82" t="s">
        <v>87601</v>
      </c>
      <c r="R33696"/>
    </row>
    <row r="33697" spans="12:18" x14ac:dyDescent="0.25">
      <c r="L33697" t="s">
        <v>4044</v>
      </c>
      <c r="M33697" t="s">
        <v>31847</v>
      </c>
      <c r="N33697" t="s">
        <v>70948</v>
      </c>
      <c r="O33697" s="76" t="s">
        <v>4374</v>
      </c>
      <c r="P33697" s="82">
        <v>6388</v>
      </c>
      <c r="Q33697" s="82" t="s">
        <v>87602</v>
      </c>
      <c r="R33697"/>
    </row>
    <row r="33698" spans="12:18" x14ac:dyDescent="0.25">
      <c r="L33698" t="s">
        <v>4044</v>
      </c>
      <c r="M33698" t="s">
        <v>32381</v>
      </c>
      <c r="N33698" t="s">
        <v>70949</v>
      </c>
      <c r="O33698" s="76" t="s">
        <v>4366</v>
      </c>
      <c r="P33698" s="82">
        <v>146</v>
      </c>
      <c r="Q33698" s="82" t="s">
        <v>87603</v>
      </c>
      <c r="R33698"/>
    </row>
    <row r="33699" spans="12:18" x14ac:dyDescent="0.25">
      <c r="L33699" t="s">
        <v>4044</v>
      </c>
      <c r="M33699" t="s">
        <v>29920</v>
      </c>
      <c r="N33699" t="s">
        <v>70950</v>
      </c>
      <c r="O33699" s="76" t="s">
        <v>4366</v>
      </c>
      <c r="P33699" s="82">
        <v>23</v>
      </c>
      <c r="Q33699" s="82" t="s">
        <v>87604</v>
      </c>
      <c r="R33699"/>
    </row>
    <row r="33700" spans="12:18" x14ac:dyDescent="0.25">
      <c r="L33700" t="s">
        <v>4044</v>
      </c>
      <c r="M33700" t="s">
        <v>32383</v>
      </c>
      <c r="N33700" t="s">
        <v>70951</v>
      </c>
      <c r="O33700" s="76" t="s">
        <v>4356</v>
      </c>
      <c r="P33700" s="82">
        <v>468</v>
      </c>
      <c r="Q33700" s="82" t="s">
        <v>87605</v>
      </c>
      <c r="R33700"/>
    </row>
    <row r="33701" spans="12:18" x14ac:dyDescent="0.25">
      <c r="L33701" t="s">
        <v>4044</v>
      </c>
      <c r="M33701" t="s">
        <v>29924</v>
      </c>
      <c r="N33701" t="s">
        <v>70952</v>
      </c>
      <c r="O33701" s="76" t="s">
        <v>4366</v>
      </c>
      <c r="P33701" s="82">
        <v>283</v>
      </c>
      <c r="Q33701" s="82" t="s">
        <v>87606</v>
      </c>
      <c r="R33701"/>
    </row>
    <row r="33702" spans="12:18" x14ac:dyDescent="0.25">
      <c r="L33702" t="s">
        <v>4044</v>
      </c>
      <c r="M33702" t="s">
        <v>29927</v>
      </c>
      <c r="N33702" t="s">
        <v>70953</v>
      </c>
      <c r="O33702" s="76" t="s">
        <v>4366</v>
      </c>
      <c r="P33702" s="82">
        <v>125</v>
      </c>
      <c r="Q33702" s="82" t="s">
        <v>87607</v>
      </c>
      <c r="R33702"/>
    </row>
    <row r="33703" spans="12:18" x14ac:dyDescent="0.25">
      <c r="L33703" t="s">
        <v>4044</v>
      </c>
      <c r="M33703" t="s">
        <v>32385</v>
      </c>
      <c r="N33703" t="s">
        <v>70954</v>
      </c>
      <c r="O33703" s="76" t="s">
        <v>4366</v>
      </c>
      <c r="P33703" s="82">
        <v>88</v>
      </c>
      <c r="Q33703" s="82" t="s">
        <v>87608</v>
      </c>
      <c r="R33703"/>
    </row>
    <row r="33704" spans="12:18" x14ac:dyDescent="0.25">
      <c r="L33704" t="s">
        <v>4044</v>
      </c>
      <c r="M33704" t="s">
        <v>26500</v>
      </c>
      <c r="N33704" t="s">
        <v>70955</v>
      </c>
      <c r="O33704" s="76" t="s">
        <v>4356</v>
      </c>
      <c r="P33704" s="82">
        <v>363</v>
      </c>
      <c r="Q33704" s="82" t="s">
        <v>87609</v>
      </c>
      <c r="R33704"/>
    </row>
    <row r="33705" spans="12:18" x14ac:dyDescent="0.25">
      <c r="L33705" t="s">
        <v>4044</v>
      </c>
      <c r="M33705" t="s">
        <v>29373</v>
      </c>
      <c r="N33705" t="s">
        <v>70956</v>
      </c>
      <c r="O33705" s="76" t="s">
        <v>4366</v>
      </c>
      <c r="P33705" s="82">
        <v>211</v>
      </c>
      <c r="Q33705" s="82" t="s">
        <v>87610</v>
      </c>
      <c r="R33705"/>
    </row>
    <row r="33706" spans="12:18" x14ac:dyDescent="0.25">
      <c r="L33706" t="s">
        <v>4044</v>
      </c>
      <c r="M33706" t="s">
        <v>26501</v>
      </c>
      <c r="N33706" t="s">
        <v>70957</v>
      </c>
      <c r="O33706" s="76" t="s">
        <v>4366</v>
      </c>
      <c r="P33706" s="82">
        <v>209</v>
      </c>
      <c r="Q33706" s="82" t="s">
        <v>87611</v>
      </c>
      <c r="R33706"/>
    </row>
    <row r="33707" spans="12:18" x14ac:dyDescent="0.25">
      <c r="L33707" t="s">
        <v>4044</v>
      </c>
      <c r="M33707" t="s">
        <v>22263</v>
      </c>
      <c r="N33707" t="s">
        <v>70958</v>
      </c>
      <c r="O33707" s="76" t="s">
        <v>4366</v>
      </c>
      <c r="P33707" s="82">
        <v>66</v>
      </c>
      <c r="Q33707" s="82" t="s">
        <v>87612</v>
      </c>
      <c r="R33707"/>
    </row>
    <row r="33708" spans="12:18" x14ac:dyDescent="0.25">
      <c r="L33708" t="s">
        <v>4044</v>
      </c>
      <c r="M33708" t="s">
        <v>29934</v>
      </c>
      <c r="N33708" t="s">
        <v>70959</v>
      </c>
      <c r="O33708" s="76" t="s">
        <v>4374</v>
      </c>
      <c r="P33708" s="82">
        <v>7714</v>
      </c>
      <c r="Q33708" s="82" t="s">
        <v>87613</v>
      </c>
      <c r="R33708"/>
    </row>
    <row r="33709" spans="12:18" x14ac:dyDescent="0.25">
      <c r="L33709" t="s">
        <v>4044</v>
      </c>
      <c r="M33709" t="s">
        <v>31849</v>
      </c>
      <c r="N33709" t="s">
        <v>70960</v>
      </c>
      <c r="O33709" s="76" t="s">
        <v>4356</v>
      </c>
      <c r="P33709" s="82">
        <v>479</v>
      </c>
      <c r="Q33709" s="82" t="s">
        <v>87615</v>
      </c>
      <c r="R33709"/>
    </row>
    <row r="33710" spans="12:18" x14ac:dyDescent="0.25">
      <c r="L33710" t="s">
        <v>4044</v>
      </c>
      <c r="M33710" t="s">
        <v>32387</v>
      </c>
      <c r="N33710" t="s">
        <v>70961</v>
      </c>
      <c r="O33710" s="76" t="s">
        <v>4356</v>
      </c>
      <c r="P33710" s="82">
        <v>594</v>
      </c>
      <c r="Q33710" s="82" t="s">
        <v>87614</v>
      </c>
      <c r="R33710"/>
    </row>
    <row r="33711" spans="12:18" x14ac:dyDescent="0.25">
      <c r="L33711" t="s">
        <v>4044</v>
      </c>
      <c r="M33711" t="s">
        <v>29376</v>
      </c>
      <c r="N33711" t="s">
        <v>70962</v>
      </c>
      <c r="O33711" s="76" t="s">
        <v>4366</v>
      </c>
      <c r="P33711" s="82">
        <v>214</v>
      </c>
      <c r="Q33711" s="82" t="s">
        <v>87616</v>
      </c>
      <c r="R33711"/>
    </row>
    <row r="33712" spans="12:18" x14ac:dyDescent="0.25">
      <c r="L33712" t="s">
        <v>4044</v>
      </c>
      <c r="M33712" t="s">
        <v>29379</v>
      </c>
      <c r="N33712" t="s">
        <v>70963</v>
      </c>
      <c r="O33712" s="76" t="s">
        <v>4356</v>
      </c>
      <c r="P33712" s="82">
        <v>118</v>
      </c>
      <c r="Q33712" s="82" t="s">
        <v>87617</v>
      </c>
      <c r="R33712"/>
    </row>
    <row r="33713" spans="12:18" x14ac:dyDescent="0.25">
      <c r="L33713" t="s">
        <v>4044</v>
      </c>
      <c r="M33713" t="s">
        <v>31851</v>
      </c>
      <c r="N33713" t="s">
        <v>70964</v>
      </c>
      <c r="O33713" s="76" t="s">
        <v>4366</v>
      </c>
      <c r="P33713" s="82">
        <v>84</v>
      </c>
      <c r="Q33713" s="82" t="s">
        <v>87618</v>
      </c>
      <c r="R33713"/>
    </row>
    <row r="33714" spans="12:18" x14ac:dyDescent="0.25">
      <c r="L33714" t="s">
        <v>4044</v>
      </c>
      <c r="M33714" t="s">
        <v>29938</v>
      </c>
      <c r="N33714" t="s">
        <v>70965</v>
      </c>
      <c r="O33714" s="76" t="s">
        <v>4366</v>
      </c>
      <c r="P33714" s="82">
        <v>108</v>
      </c>
      <c r="Q33714" s="82" t="s">
        <v>87619</v>
      </c>
      <c r="R33714"/>
    </row>
    <row r="33715" spans="12:18" x14ac:dyDescent="0.25">
      <c r="L33715" t="s">
        <v>4044</v>
      </c>
      <c r="M33715" t="s">
        <v>29381</v>
      </c>
      <c r="N33715" t="s">
        <v>70966</v>
      </c>
      <c r="O33715" s="76" t="s">
        <v>4356</v>
      </c>
      <c r="P33715" s="82">
        <v>699</v>
      </c>
      <c r="Q33715" s="82" t="s">
        <v>87620</v>
      </c>
      <c r="R33715"/>
    </row>
    <row r="33716" spans="12:18" x14ac:dyDescent="0.25">
      <c r="L33716" t="s">
        <v>4044</v>
      </c>
      <c r="M33716" t="s">
        <v>26502</v>
      </c>
      <c r="N33716" t="s">
        <v>70967</v>
      </c>
      <c r="O33716" s="76" t="s">
        <v>4366</v>
      </c>
      <c r="P33716" s="82">
        <v>306</v>
      </c>
      <c r="Q33716" s="82" t="s">
        <v>87621</v>
      </c>
      <c r="R33716"/>
    </row>
    <row r="33717" spans="12:18" x14ac:dyDescent="0.25">
      <c r="L33717" t="s">
        <v>4044</v>
      </c>
      <c r="M33717" t="s">
        <v>29385</v>
      </c>
      <c r="N33717" t="s">
        <v>70968</v>
      </c>
      <c r="O33717" s="76" t="s">
        <v>4366</v>
      </c>
      <c r="P33717" s="82">
        <v>48</v>
      </c>
      <c r="Q33717" s="82" t="s">
        <v>87622</v>
      </c>
      <c r="R33717"/>
    </row>
    <row r="33718" spans="12:18" x14ac:dyDescent="0.25">
      <c r="L33718" t="s">
        <v>4044</v>
      </c>
      <c r="M33718" t="s">
        <v>31853</v>
      </c>
      <c r="N33718" t="s">
        <v>70969</v>
      </c>
      <c r="O33718" s="76" t="s">
        <v>4356</v>
      </c>
      <c r="P33718" s="82">
        <v>391</v>
      </c>
      <c r="Q33718" s="82" t="s">
        <v>87623</v>
      </c>
      <c r="R33718"/>
    </row>
    <row r="33719" spans="12:18" x14ac:dyDescent="0.25">
      <c r="L33719" t="s">
        <v>4044</v>
      </c>
      <c r="M33719" t="s">
        <v>26504</v>
      </c>
      <c r="N33719" t="s">
        <v>70970</v>
      </c>
      <c r="O33719" s="76" t="s">
        <v>4366</v>
      </c>
      <c r="P33719" s="82">
        <v>277</v>
      </c>
      <c r="Q33719" s="82" t="s">
        <v>87626</v>
      </c>
      <c r="R33719"/>
    </row>
    <row r="33720" spans="12:18" x14ac:dyDescent="0.25">
      <c r="L33720" t="s">
        <v>4044</v>
      </c>
      <c r="M33720" t="s">
        <v>32389</v>
      </c>
      <c r="N33720" t="s">
        <v>70971</v>
      </c>
      <c r="O33720" s="76" t="s">
        <v>4356</v>
      </c>
      <c r="P33720" s="82">
        <v>450</v>
      </c>
      <c r="Q33720" s="82" t="s">
        <v>87627</v>
      </c>
      <c r="R33720"/>
    </row>
    <row r="33721" spans="12:18" x14ac:dyDescent="0.25">
      <c r="L33721" t="s">
        <v>4044</v>
      </c>
      <c r="M33721" t="s">
        <v>31855</v>
      </c>
      <c r="N33721" t="s">
        <v>70972</v>
      </c>
      <c r="O33721" s="76" t="s">
        <v>4366</v>
      </c>
      <c r="P33721" s="82">
        <v>369</v>
      </c>
      <c r="Q33721" s="82" t="s">
        <v>87628</v>
      </c>
      <c r="R33721"/>
    </row>
    <row r="33722" spans="12:18" x14ac:dyDescent="0.25">
      <c r="L33722" t="s">
        <v>4044</v>
      </c>
      <c r="M33722" t="s">
        <v>29388</v>
      </c>
      <c r="N33722" t="s">
        <v>70973</v>
      </c>
      <c r="O33722" s="76" t="s">
        <v>4366</v>
      </c>
      <c r="P33722" s="82">
        <v>192</v>
      </c>
      <c r="Q33722" s="82" t="s">
        <v>87629</v>
      </c>
      <c r="R33722"/>
    </row>
    <row r="33723" spans="12:18" x14ac:dyDescent="0.25">
      <c r="L33723" t="s">
        <v>4044</v>
      </c>
      <c r="M33723" t="s">
        <v>31857</v>
      </c>
      <c r="N33723" t="s">
        <v>70974</v>
      </c>
      <c r="O33723" s="76" t="s">
        <v>4366</v>
      </c>
      <c r="P33723" s="82">
        <v>63</v>
      </c>
      <c r="Q33723" s="82" t="s">
        <v>87630</v>
      </c>
      <c r="R33723"/>
    </row>
    <row r="33724" spans="12:18" x14ac:dyDescent="0.25">
      <c r="L33724" t="s">
        <v>4044</v>
      </c>
      <c r="M33724" t="s">
        <v>31858</v>
      </c>
      <c r="N33724" t="s">
        <v>70975</v>
      </c>
      <c r="O33724" s="76" t="s">
        <v>4366</v>
      </c>
      <c r="P33724" s="82">
        <v>141</v>
      </c>
      <c r="Q33724" s="82" t="s">
        <v>87631</v>
      </c>
      <c r="R33724"/>
    </row>
    <row r="33725" spans="12:18" x14ac:dyDescent="0.25">
      <c r="L33725" t="s">
        <v>4044</v>
      </c>
      <c r="M33725" t="s">
        <v>26505</v>
      </c>
      <c r="N33725" t="s">
        <v>70976</v>
      </c>
      <c r="O33725" s="76" t="s">
        <v>4366</v>
      </c>
      <c r="P33725" s="82">
        <v>140</v>
      </c>
      <c r="Q33725" s="82" t="s">
        <v>87632</v>
      </c>
      <c r="R33725"/>
    </row>
    <row r="33726" spans="12:18" x14ac:dyDescent="0.25">
      <c r="L33726" t="s">
        <v>4044</v>
      </c>
      <c r="M33726" t="s">
        <v>29945</v>
      </c>
      <c r="N33726" t="s">
        <v>70977</v>
      </c>
      <c r="O33726" s="76" t="s">
        <v>4356</v>
      </c>
      <c r="P33726" s="82">
        <v>3525</v>
      </c>
      <c r="Q33726" s="82" t="s">
        <v>87633</v>
      </c>
      <c r="R33726"/>
    </row>
    <row r="33727" spans="12:18" x14ac:dyDescent="0.25">
      <c r="L33727" t="s">
        <v>4044</v>
      </c>
      <c r="M33727" t="s">
        <v>26509</v>
      </c>
      <c r="N33727" t="s">
        <v>70978</v>
      </c>
      <c r="O33727" s="76" t="s">
        <v>4356</v>
      </c>
      <c r="P33727" s="82">
        <v>939</v>
      </c>
      <c r="Q33727" s="82" t="s">
        <v>87661</v>
      </c>
      <c r="R33727"/>
    </row>
    <row r="33728" spans="12:18" x14ac:dyDescent="0.25">
      <c r="L33728" t="s">
        <v>4044</v>
      </c>
      <c r="M33728" t="s">
        <v>29398</v>
      </c>
      <c r="N33728" t="s">
        <v>70979</v>
      </c>
      <c r="O33728" s="76" t="s">
        <v>4366</v>
      </c>
      <c r="P33728" s="82">
        <v>174</v>
      </c>
      <c r="Q33728" s="82" t="s">
        <v>87662</v>
      </c>
      <c r="R33728"/>
    </row>
    <row r="33729" spans="12:18" x14ac:dyDescent="0.25">
      <c r="L33729" t="s">
        <v>4044</v>
      </c>
      <c r="M33729" t="s">
        <v>31872</v>
      </c>
      <c r="N33729" t="s">
        <v>70980</v>
      </c>
      <c r="O33729" s="76" t="s">
        <v>4366</v>
      </c>
      <c r="P33729" s="82">
        <v>133</v>
      </c>
      <c r="Q33729" s="82" t="s">
        <v>87663</v>
      </c>
      <c r="R33729"/>
    </row>
    <row r="33730" spans="12:18" x14ac:dyDescent="0.25">
      <c r="L33730" t="s">
        <v>4044</v>
      </c>
      <c r="M33730" t="s">
        <v>19990</v>
      </c>
      <c r="N33730" t="s">
        <v>70981</v>
      </c>
      <c r="O33730" s="76" t="s">
        <v>4356</v>
      </c>
      <c r="P33730" s="82">
        <v>641</v>
      </c>
      <c r="Q33730" s="82" t="s">
        <v>87664</v>
      </c>
      <c r="R33730"/>
    </row>
    <row r="33731" spans="12:18" x14ac:dyDescent="0.25">
      <c r="L33731" t="s">
        <v>4044</v>
      </c>
      <c r="M33731" t="s">
        <v>29401</v>
      </c>
      <c r="N33731" t="s">
        <v>70982</v>
      </c>
      <c r="O33731" s="76" t="s">
        <v>4366</v>
      </c>
      <c r="P33731" s="82">
        <v>99</v>
      </c>
      <c r="Q33731" s="82" t="s">
        <v>87665</v>
      </c>
      <c r="R33731"/>
    </row>
    <row r="33732" spans="12:18" x14ac:dyDescent="0.25">
      <c r="L33732" t="s">
        <v>4044</v>
      </c>
      <c r="M33732" t="s">
        <v>31874</v>
      </c>
      <c r="N33732" t="s">
        <v>70983</v>
      </c>
      <c r="O33732" s="76" t="s">
        <v>4356</v>
      </c>
      <c r="P33732" s="82">
        <v>2330</v>
      </c>
      <c r="Q33732" s="82" t="s">
        <v>87667</v>
      </c>
      <c r="R33732"/>
    </row>
    <row r="33733" spans="12:18" x14ac:dyDescent="0.25">
      <c r="L33733" t="s">
        <v>4044</v>
      </c>
      <c r="M33733" t="s">
        <v>29405</v>
      </c>
      <c r="N33733" t="s">
        <v>70984</v>
      </c>
      <c r="O33733" s="76" t="s">
        <v>4366</v>
      </c>
      <c r="P33733" s="82">
        <v>252</v>
      </c>
      <c r="Q33733" s="82" t="s">
        <v>87668</v>
      </c>
      <c r="R33733"/>
    </row>
    <row r="33734" spans="12:18" x14ac:dyDescent="0.25">
      <c r="L33734" t="s">
        <v>4044</v>
      </c>
      <c r="M33734" t="s">
        <v>29408</v>
      </c>
      <c r="N33734" t="s">
        <v>70985</v>
      </c>
      <c r="O33734" s="76" t="s">
        <v>4356</v>
      </c>
      <c r="P33734" s="82">
        <v>2588</v>
      </c>
      <c r="Q33734" s="82" t="s">
        <v>87669</v>
      </c>
      <c r="R33734"/>
    </row>
    <row r="33735" spans="12:18" x14ac:dyDescent="0.25">
      <c r="L33735" t="s">
        <v>4044</v>
      </c>
      <c r="M33735" t="s">
        <v>13943</v>
      </c>
      <c r="N33735" t="s">
        <v>70986</v>
      </c>
      <c r="O33735" s="76" t="s">
        <v>4366</v>
      </c>
      <c r="P33735" s="82">
        <v>183</v>
      </c>
      <c r="Q33735" s="82" t="s">
        <v>87670</v>
      </c>
      <c r="R33735"/>
    </row>
    <row r="33736" spans="12:18" x14ac:dyDescent="0.25">
      <c r="L33736" t="s">
        <v>4044</v>
      </c>
      <c r="M33736" t="s">
        <v>27384</v>
      </c>
      <c r="N33736" t="s">
        <v>70987</v>
      </c>
      <c r="O33736" s="76" t="s">
        <v>4366</v>
      </c>
      <c r="P33736" s="82">
        <v>184</v>
      </c>
      <c r="Q33736" s="82" t="s">
        <v>87671</v>
      </c>
      <c r="R33736"/>
    </row>
    <row r="33737" spans="12:18" x14ac:dyDescent="0.25">
      <c r="L33737" t="s">
        <v>4044</v>
      </c>
      <c r="M33737" t="s">
        <v>31876</v>
      </c>
      <c r="N33737" t="s">
        <v>70988</v>
      </c>
      <c r="O33737" s="76" t="s">
        <v>4366</v>
      </c>
      <c r="P33737" s="82">
        <v>181</v>
      </c>
      <c r="Q33737" s="82" t="s">
        <v>87672</v>
      </c>
      <c r="R33737"/>
    </row>
    <row r="33738" spans="12:18" x14ac:dyDescent="0.25">
      <c r="L33738" t="s">
        <v>4044</v>
      </c>
      <c r="M33738" t="s">
        <v>31878</v>
      </c>
      <c r="N33738" t="s">
        <v>70989</v>
      </c>
      <c r="O33738" s="76" t="s">
        <v>4356</v>
      </c>
      <c r="P33738" s="82">
        <v>2464</v>
      </c>
      <c r="Q33738" s="82" t="s">
        <v>87673</v>
      </c>
      <c r="R33738"/>
    </row>
    <row r="33739" spans="12:18" x14ac:dyDescent="0.25">
      <c r="L33739" t="s">
        <v>4044</v>
      </c>
      <c r="M33739" t="s">
        <v>26510</v>
      </c>
      <c r="N33739" t="s">
        <v>70990</v>
      </c>
      <c r="O33739" s="76" t="s">
        <v>4366</v>
      </c>
      <c r="P33739" s="82">
        <v>128</v>
      </c>
      <c r="Q33739" s="82" t="s">
        <v>87674</v>
      </c>
      <c r="R33739"/>
    </row>
    <row r="33740" spans="12:18" x14ac:dyDescent="0.25">
      <c r="L33740" t="s">
        <v>4044</v>
      </c>
      <c r="M33740" t="s">
        <v>31880</v>
      </c>
      <c r="N33740" t="s">
        <v>70991</v>
      </c>
      <c r="O33740" s="76" t="s">
        <v>4366</v>
      </c>
      <c r="P33740" s="82">
        <v>43</v>
      </c>
      <c r="Q33740" s="82" t="s">
        <v>87675</v>
      </c>
      <c r="R33740"/>
    </row>
    <row r="33741" spans="12:18" x14ac:dyDescent="0.25">
      <c r="L33741" t="s">
        <v>4044</v>
      </c>
      <c r="M33741" t="s">
        <v>32393</v>
      </c>
      <c r="N33741" t="s">
        <v>70992</v>
      </c>
      <c r="O33741" s="76" t="s">
        <v>4366</v>
      </c>
      <c r="P33741" s="82">
        <v>240</v>
      </c>
      <c r="Q33741" s="82" t="s">
        <v>87676</v>
      </c>
      <c r="R33741"/>
    </row>
    <row r="33742" spans="12:18" x14ac:dyDescent="0.25">
      <c r="L33742" t="s">
        <v>4044</v>
      </c>
      <c r="M33742" t="s">
        <v>31882</v>
      </c>
      <c r="N33742" t="s">
        <v>70993</v>
      </c>
      <c r="O33742" s="76" t="s">
        <v>4366</v>
      </c>
      <c r="P33742" s="82">
        <v>100</v>
      </c>
      <c r="Q33742" s="82" t="s">
        <v>87677</v>
      </c>
      <c r="R33742"/>
    </row>
    <row r="33743" spans="12:18" x14ac:dyDescent="0.25">
      <c r="L33743" t="s">
        <v>4044</v>
      </c>
      <c r="M33743" t="s">
        <v>31885</v>
      </c>
      <c r="N33743" t="s">
        <v>70994</v>
      </c>
      <c r="O33743" s="76" t="s">
        <v>4366</v>
      </c>
      <c r="P33743" s="82">
        <v>90</v>
      </c>
      <c r="Q33743" s="82" t="s">
        <v>87678</v>
      </c>
      <c r="R33743"/>
    </row>
    <row r="33744" spans="12:18" x14ac:dyDescent="0.25">
      <c r="L33744" t="s">
        <v>4044</v>
      </c>
      <c r="M33744" t="s">
        <v>26511</v>
      </c>
      <c r="N33744" t="s">
        <v>70995</v>
      </c>
      <c r="O33744" s="76" t="s">
        <v>4366</v>
      </c>
      <c r="P33744" s="82">
        <v>140</v>
      </c>
      <c r="Q33744" s="82" t="s">
        <v>87679</v>
      </c>
      <c r="R33744"/>
    </row>
    <row r="33745" spans="12:18" x14ac:dyDescent="0.25">
      <c r="L33745" t="s">
        <v>4044</v>
      </c>
      <c r="M33745" t="s">
        <v>29980</v>
      </c>
      <c r="N33745" t="s">
        <v>70996</v>
      </c>
      <c r="O33745" s="76" t="s">
        <v>4366</v>
      </c>
      <c r="P33745" s="82">
        <v>270</v>
      </c>
      <c r="Q33745" s="82" t="s">
        <v>87680</v>
      </c>
      <c r="R33745"/>
    </row>
    <row r="33746" spans="12:18" x14ac:dyDescent="0.25">
      <c r="L33746" t="s">
        <v>4044</v>
      </c>
      <c r="M33746" t="s">
        <v>26512</v>
      </c>
      <c r="N33746" t="s">
        <v>70997</v>
      </c>
      <c r="O33746" s="76" t="s">
        <v>4366</v>
      </c>
      <c r="P33746" s="82">
        <v>44</v>
      </c>
      <c r="Q33746" s="82" t="s">
        <v>87681</v>
      </c>
      <c r="R33746"/>
    </row>
    <row r="33747" spans="12:18" x14ac:dyDescent="0.25">
      <c r="L33747" t="s">
        <v>4044</v>
      </c>
      <c r="M33747" t="s">
        <v>26513</v>
      </c>
      <c r="N33747" t="s">
        <v>70998</v>
      </c>
      <c r="O33747" s="76" t="s">
        <v>4356</v>
      </c>
      <c r="P33747" s="82">
        <v>646</v>
      </c>
      <c r="Q33747" s="82" t="s">
        <v>87682</v>
      </c>
      <c r="R33747"/>
    </row>
    <row r="33748" spans="12:18" x14ac:dyDescent="0.25">
      <c r="L33748" t="s">
        <v>4044</v>
      </c>
      <c r="M33748" t="s">
        <v>32391</v>
      </c>
      <c r="N33748" t="s">
        <v>70999</v>
      </c>
      <c r="O33748" s="76" t="s">
        <v>4356</v>
      </c>
      <c r="P33748" s="82">
        <v>2154</v>
      </c>
      <c r="Q33748" s="82" t="s">
        <v>87634</v>
      </c>
      <c r="R33748"/>
    </row>
    <row r="33749" spans="12:18" x14ac:dyDescent="0.25">
      <c r="L33749" t="s">
        <v>4044</v>
      </c>
      <c r="M33749" t="s">
        <v>31860</v>
      </c>
      <c r="N33749" t="s">
        <v>71000</v>
      </c>
      <c r="O33749" s="76" t="s">
        <v>4366</v>
      </c>
      <c r="P33749" s="82">
        <v>80</v>
      </c>
      <c r="Q33749" s="82" t="s">
        <v>87636</v>
      </c>
      <c r="R33749"/>
    </row>
    <row r="33750" spans="12:18" x14ac:dyDescent="0.25">
      <c r="L33750" t="s">
        <v>4044</v>
      </c>
      <c r="M33750" t="s">
        <v>29947</v>
      </c>
      <c r="N33750" t="s">
        <v>71001</v>
      </c>
      <c r="O33750" s="76" t="s">
        <v>4356</v>
      </c>
      <c r="P33750" s="82">
        <v>417</v>
      </c>
      <c r="Q33750" s="82" t="s">
        <v>87637</v>
      </c>
      <c r="R33750"/>
    </row>
    <row r="33751" spans="12:18" x14ac:dyDescent="0.25">
      <c r="L33751" t="s">
        <v>4044</v>
      </c>
      <c r="M33751" t="s">
        <v>31862</v>
      </c>
      <c r="N33751" t="s">
        <v>71002</v>
      </c>
      <c r="O33751" s="76" t="s">
        <v>4374</v>
      </c>
      <c r="P33751" s="82">
        <v>19607</v>
      </c>
      <c r="Q33751" s="82" t="s">
        <v>87638</v>
      </c>
      <c r="R33751"/>
    </row>
    <row r="33752" spans="12:18" x14ac:dyDescent="0.25">
      <c r="L33752" t="s">
        <v>4044</v>
      </c>
      <c r="M33752" t="s">
        <v>29951</v>
      </c>
      <c r="N33752" t="s">
        <v>71003</v>
      </c>
      <c r="O33752" s="76" t="s">
        <v>4374</v>
      </c>
      <c r="P33752" s="82">
        <v>3840</v>
      </c>
      <c r="Q33752" s="82" t="s">
        <v>87639</v>
      </c>
      <c r="R33752"/>
    </row>
    <row r="33753" spans="12:18" x14ac:dyDescent="0.25">
      <c r="L33753" t="s">
        <v>4044</v>
      </c>
      <c r="M33753" t="s">
        <v>6611</v>
      </c>
      <c r="N33753" t="s">
        <v>71004</v>
      </c>
      <c r="O33753" s="76" t="s">
        <v>4356</v>
      </c>
      <c r="P33753" s="82">
        <v>136</v>
      </c>
      <c r="Q33753" s="82" t="s">
        <v>87640</v>
      </c>
      <c r="R33753"/>
    </row>
    <row r="33754" spans="12:18" x14ac:dyDescent="0.25">
      <c r="L33754" t="s">
        <v>4044</v>
      </c>
      <c r="M33754" t="s">
        <v>31864</v>
      </c>
      <c r="N33754" t="s">
        <v>71005</v>
      </c>
      <c r="O33754" s="76" t="s">
        <v>4356</v>
      </c>
      <c r="P33754" s="82">
        <v>391</v>
      </c>
      <c r="Q33754" s="82" t="s">
        <v>87641</v>
      </c>
      <c r="R33754"/>
    </row>
    <row r="33755" spans="12:18" x14ac:dyDescent="0.25">
      <c r="L33755" t="s">
        <v>4044</v>
      </c>
      <c r="M33755" t="s">
        <v>29955</v>
      </c>
      <c r="N33755" t="s">
        <v>71006</v>
      </c>
      <c r="O33755" s="76" t="s">
        <v>4366</v>
      </c>
      <c r="P33755" s="82">
        <v>122</v>
      </c>
      <c r="Q33755" s="82" t="s">
        <v>87643</v>
      </c>
      <c r="R33755"/>
    </row>
    <row r="33756" spans="12:18" x14ac:dyDescent="0.25">
      <c r="L33756" t="s">
        <v>4044</v>
      </c>
      <c r="M33756" t="s">
        <v>15675</v>
      </c>
      <c r="N33756" t="s">
        <v>71007</v>
      </c>
      <c r="O33756" s="76" t="s">
        <v>4366</v>
      </c>
      <c r="P33756" s="82">
        <v>110</v>
      </c>
      <c r="Q33756" s="82" t="s">
        <v>87644</v>
      </c>
      <c r="R33756"/>
    </row>
    <row r="33757" spans="12:18" x14ac:dyDescent="0.25">
      <c r="L33757" t="s">
        <v>4044</v>
      </c>
      <c r="M33757" t="s">
        <v>16878</v>
      </c>
      <c r="N33757" t="s">
        <v>71008</v>
      </c>
      <c r="O33757" s="76" t="s">
        <v>4356</v>
      </c>
      <c r="P33757" s="82">
        <v>1355</v>
      </c>
      <c r="Q33757" s="82" t="s">
        <v>87645</v>
      </c>
      <c r="R33757"/>
    </row>
    <row r="33758" spans="12:18" x14ac:dyDescent="0.25">
      <c r="L33758" t="s">
        <v>4044</v>
      </c>
      <c r="M33758" t="s">
        <v>26506</v>
      </c>
      <c r="N33758" t="s">
        <v>71009</v>
      </c>
      <c r="O33758" s="76" t="s">
        <v>4366</v>
      </c>
      <c r="P33758" s="82">
        <v>181</v>
      </c>
      <c r="Q33758" s="82" t="s">
        <v>87647</v>
      </c>
      <c r="R33758"/>
    </row>
    <row r="33759" spans="12:18" x14ac:dyDescent="0.25">
      <c r="L33759" t="s">
        <v>4044</v>
      </c>
      <c r="M33759" t="s">
        <v>26507</v>
      </c>
      <c r="N33759" t="s">
        <v>71010</v>
      </c>
      <c r="O33759" s="76" t="s">
        <v>4356</v>
      </c>
      <c r="P33759" s="82">
        <v>1404</v>
      </c>
      <c r="Q33759" s="82" t="s">
        <v>87648</v>
      </c>
      <c r="R33759"/>
    </row>
    <row r="33760" spans="12:18" x14ac:dyDescent="0.25">
      <c r="L33760" t="s">
        <v>4044</v>
      </c>
      <c r="M33760" t="s">
        <v>26508</v>
      </c>
      <c r="N33760" t="s">
        <v>71011</v>
      </c>
      <c r="O33760" s="76" t="s">
        <v>4366</v>
      </c>
      <c r="P33760" s="82">
        <v>126</v>
      </c>
      <c r="Q33760" s="82" t="s">
        <v>87649</v>
      </c>
      <c r="R33760"/>
    </row>
    <row r="33761" spans="12:18" x14ac:dyDescent="0.25">
      <c r="L33761" t="s">
        <v>4044</v>
      </c>
      <c r="M33761" t="s">
        <v>31868</v>
      </c>
      <c r="N33761" t="s">
        <v>71012</v>
      </c>
      <c r="O33761" s="76" t="s">
        <v>4356</v>
      </c>
      <c r="P33761" s="82">
        <v>1864</v>
      </c>
      <c r="Q33761" s="82" t="s">
        <v>87650</v>
      </c>
      <c r="R33761"/>
    </row>
    <row r="33762" spans="12:18" x14ac:dyDescent="0.25">
      <c r="L33762" t="s">
        <v>4044</v>
      </c>
      <c r="M33762" t="s">
        <v>29392</v>
      </c>
      <c r="N33762" t="s">
        <v>71013</v>
      </c>
      <c r="O33762" s="76" t="s">
        <v>4356</v>
      </c>
      <c r="P33762" s="82">
        <v>4052</v>
      </c>
      <c r="Q33762" s="82" t="s">
        <v>87651</v>
      </c>
      <c r="R33762"/>
    </row>
    <row r="33763" spans="12:18" x14ac:dyDescent="0.25">
      <c r="L33763" t="s">
        <v>4044</v>
      </c>
      <c r="M33763" t="s">
        <v>29962</v>
      </c>
      <c r="N33763" t="s">
        <v>71014</v>
      </c>
      <c r="O33763" s="76" t="s">
        <v>4356</v>
      </c>
      <c r="P33763" s="82">
        <v>495</v>
      </c>
      <c r="Q33763" s="82" t="s">
        <v>87652</v>
      </c>
      <c r="R33763"/>
    </row>
    <row r="33764" spans="12:18" x14ac:dyDescent="0.25">
      <c r="L33764" t="s">
        <v>4044</v>
      </c>
      <c r="M33764" t="s">
        <v>7731</v>
      </c>
      <c r="N33764" t="s">
        <v>71015</v>
      </c>
      <c r="O33764" s="76" t="s">
        <v>4366</v>
      </c>
      <c r="P33764" s="82">
        <v>156</v>
      </c>
      <c r="Q33764" s="82" t="s">
        <v>87653</v>
      </c>
      <c r="R33764"/>
    </row>
    <row r="33765" spans="12:18" x14ac:dyDescent="0.25">
      <c r="L33765" t="s">
        <v>4044</v>
      </c>
      <c r="M33765" t="s">
        <v>13940</v>
      </c>
      <c r="N33765" t="s">
        <v>71016</v>
      </c>
      <c r="O33765" s="76" t="s">
        <v>4356</v>
      </c>
      <c r="P33765" s="82">
        <v>153</v>
      </c>
      <c r="Q33765" s="82" t="s">
        <v>87654</v>
      </c>
      <c r="R33765"/>
    </row>
    <row r="33766" spans="12:18" x14ac:dyDescent="0.25">
      <c r="L33766" t="s">
        <v>4044</v>
      </c>
      <c r="M33766" t="s">
        <v>31869</v>
      </c>
      <c r="N33766" t="s">
        <v>71017</v>
      </c>
      <c r="O33766" s="76" t="s">
        <v>4366</v>
      </c>
      <c r="P33766" s="82">
        <v>83</v>
      </c>
      <c r="Q33766" s="82" t="s">
        <v>87655</v>
      </c>
      <c r="R33766"/>
    </row>
    <row r="33767" spans="12:18" x14ac:dyDescent="0.25">
      <c r="L33767" t="s">
        <v>4044</v>
      </c>
      <c r="M33767" t="s">
        <v>17219</v>
      </c>
      <c r="N33767" t="s">
        <v>71018</v>
      </c>
      <c r="O33767" s="76" t="s">
        <v>4366</v>
      </c>
      <c r="P33767" s="82">
        <v>224</v>
      </c>
      <c r="Q33767" s="82" t="s">
        <v>87656</v>
      </c>
      <c r="R33767"/>
    </row>
    <row r="33768" spans="12:18" x14ac:dyDescent="0.25">
      <c r="L33768" t="s">
        <v>4044</v>
      </c>
      <c r="M33768" t="s">
        <v>7732</v>
      </c>
      <c r="N33768" t="s">
        <v>71019</v>
      </c>
      <c r="O33768" s="76" t="s">
        <v>4356</v>
      </c>
      <c r="P33768" s="82">
        <v>519</v>
      </c>
      <c r="Q33768" s="82" t="s">
        <v>87657</v>
      </c>
      <c r="R33768"/>
    </row>
    <row r="33769" spans="12:18" x14ac:dyDescent="0.25">
      <c r="L33769" t="s">
        <v>4044</v>
      </c>
      <c r="M33769" t="s">
        <v>29395</v>
      </c>
      <c r="N33769" t="s">
        <v>71020</v>
      </c>
      <c r="O33769" s="76" t="s">
        <v>4366</v>
      </c>
      <c r="P33769" s="82">
        <v>73</v>
      </c>
      <c r="Q33769" s="82" t="s">
        <v>87658</v>
      </c>
      <c r="R33769"/>
    </row>
    <row r="33770" spans="12:18" x14ac:dyDescent="0.25">
      <c r="L33770" t="s">
        <v>4044</v>
      </c>
      <c r="M33770" t="s">
        <v>8315</v>
      </c>
      <c r="N33770" t="s">
        <v>71021</v>
      </c>
      <c r="O33770" s="76" t="s">
        <v>4366</v>
      </c>
      <c r="P33770" s="82">
        <v>98</v>
      </c>
      <c r="Q33770" s="82" t="s">
        <v>87659</v>
      </c>
      <c r="R33770"/>
    </row>
    <row r="33771" spans="12:18" x14ac:dyDescent="0.25">
      <c r="L33771" t="s">
        <v>4044</v>
      </c>
      <c r="M33771" t="s">
        <v>22756</v>
      </c>
      <c r="N33771" t="s">
        <v>71022</v>
      </c>
      <c r="O33771" s="76" t="s">
        <v>4366</v>
      </c>
      <c r="P33771" s="82">
        <v>278</v>
      </c>
      <c r="Q33771" s="82" t="s">
        <v>87635</v>
      </c>
      <c r="R33771"/>
    </row>
    <row r="33772" spans="12:18" x14ac:dyDescent="0.25">
      <c r="L33772" t="s">
        <v>4044</v>
      </c>
      <c r="M33772" t="s">
        <v>9016</v>
      </c>
      <c r="N33772" t="s">
        <v>71023</v>
      </c>
      <c r="O33772" s="76" t="s">
        <v>4356</v>
      </c>
      <c r="P33772" s="82">
        <v>466</v>
      </c>
      <c r="Q33772" s="82" t="s">
        <v>87642</v>
      </c>
      <c r="R33772"/>
    </row>
    <row r="33773" spans="12:18" x14ac:dyDescent="0.25">
      <c r="L33773" t="s">
        <v>4044</v>
      </c>
      <c r="M33773" t="s">
        <v>12285</v>
      </c>
      <c r="N33773" t="s">
        <v>71024</v>
      </c>
      <c r="O33773" s="76" t="s">
        <v>4374</v>
      </c>
      <c r="P33773" s="82">
        <v>2319</v>
      </c>
      <c r="Q33773" s="82" t="s">
        <v>87646</v>
      </c>
      <c r="R33773"/>
    </row>
    <row r="33774" spans="12:18" x14ac:dyDescent="0.25">
      <c r="L33774" t="s">
        <v>4044</v>
      </c>
      <c r="M33774" t="s">
        <v>29413</v>
      </c>
      <c r="N33774" t="s">
        <v>71025</v>
      </c>
      <c r="O33774" s="76" t="s">
        <v>4366</v>
      </c>
      <c r="P33774" s="82">
        <v>214</v>
      </c>
      <c r="Q33774" s="82" t="s">
        <v>87683</v>
      </c>
      <c r="R33774"/>
    </row>
    <row r="33775" spans="12:18" x14ac:dyDescent="0.25">
      <c r="L33775" t="s">
        <v>4044</v>
      </c>
      <c r="M33775" t="s">
        <v>29417</v>
      </c>
      <c r="N33775" t="s">
        <v>71026</v>
      </c>
      <c r="O33775" s="76" t="s">
        <v>4356</v>
      </c>
      <c r="P33775" s="82">
        <v>1543</v>
      </c>
      <c r="Q33775" s="82" t="s">
        <v>87685</v>
      </c>
      <c r="R33775"/>
    </row>
    <row r="33776" spans="12:18" x14ac:dyDescent="0.25">
      <c r="L33776" t="s">
        <v>4044</v>
      </c>
      <c r="M33776" t="s">
        <v>26515</v>
      </c>
      <c r="N33776" t="s">
        <v>71027</v>
      </c>
      <c r="O33776" s="76" t="s">
        <v>4356</v>
      </c>
      <c r="P33776" s="82">
        <v>516</v>
      </c>
      <c r="Q33776" s="82" t="s">
        <v>87686</v>
      </c>
      <c r="R33776"/>
    </row>
    <row r="33777" spans="12:18" x14ac:dyDescent="0.25">
      <c r="L33777" t="s">
        <v>4044</v>
      </c>
      <c r="M33777" t="s">
        <v>32395</v>
      </c>
      <c r="N33777" t="s">
        <v>71028</v>
      </c>
      <c r="O33777" s="76" t="s">
        <v>4366</v>
      </c>
      <c r="P33777" s="82">
        <v>127</v>
      </c>
      <c r="Q33777" s="82" t="s">
        <v>87688</v>
      </c>
      <c r="R33777"/>
    </row>
    <row r="33778" spans="12:18" x14ac:dyDescent="0.25">
      <c r="L33778" t="s">
        <v>4044</v>
      </c>
      <c r="M33778" t="s">
        <v>26517</v>
      </c>
      <c r="N33778" t="s">
        <v>71029</v>
      </c>
      <c r="O33778" s="76" t="s">
        <v>4356</v>
      </c>
      <c r="P33778" s="82">
        <v>593</v>
      </c>
      <c r="Q33778" s="82" t="s">
        <v>87689</v>
      </c>
      <c r="R33778"/>
    </row>
    <row r="33779" spans="12:18" x14ac:dyDescent="0.25">
      <c r="L33779" t="s">
        <v>4044</v>
      </c>
      <c r="M33779" t="s">
        <v>26519</v>
      </c>
      <c r="N33779" t="s">
        <v>71030</v>
      </c>
      <c r="O33779" s="76" t="s">
        <v>4366</v>
      </c>
      <c r="P33779" s="82">
        <v>99</v>
      </c>
      <c r="Q33779" s="82" t="s">
        <v>87691</v>
      </c>
      <c r="R33779"/>
    </row>
    <row r="33780" spans="12:18" x14ac:dyDescent="0.25">
      <c r="L33780" t="s">
        <v>4044</v>
      </c>
      <c r="M33780" t="s">
        <v>26520</v>
      </c>
      <c r="N33780" t="s">
        <v>71031</v>
      </c>
      <c r="O33780" s="76" t="s">
        <v>4366</v>
      </c>
      <c r="P33780" s="82">
        <v>120</v>
      </c>
      <c r="Q33780" s="82" t="s">
        <v>87694</v>
      </c>
      <c r="R33780"/>
    </row>
    <row r="33781" spans="12:18" x14ac:dyDescent="0.25">
      <c r="L33781" t="s">
        <v>4044</v>
      </c>
      <c r="M33781" t="s">
        <v>26521</v>
      </c>
      <c r="N33781" t="s">
        <v>71032</v>
      </c>
      <c r="O33781" s="76" t="s">
        <v>4366</v>
      </c>
      <c r="P33781" s="82">
        <v>105</v>
      </c>
      <c r="Q33781" s="82" t="s">
        <v>87695</v>
      </c>
      <c r="R33781"/>
    </row>
    <row r="33782" spans="12:18" x14ac:dyDescent="0.25">
      <c r="L33782" t="s">
        <v>4044</v>
      </c>
      <c r="M33782" t="s">
        <v>31887</v>
      </c>
      <c r="N33782" t="s">
        <v>71033</v>
      </c>
      <c r="O33782" s="76" t="s">
        <v>4366</v>
      </c>
      <c r="P33782" s="82">
        <v>58</v>
      </c>
      <c r="Q33782" s="82" t="s">
        <v>87696</v>
      </c>
      <c r="R33782"/>
    </row>
    <row r="33783" spans="12:18" x14ac:dyDescent="0.25">
      <c r="L33783" t="s">
        <v>4044</v>
      </c>
      <c r="M33783" t="s">
        <v>31889</v>
      </c>
      <c r="N33783" t="s">
        <v>71034</v>
      </c>
      <c r="O33783" s="76" t="s">
        <v>4366</v>
      </c>
      <c r="P33783" s="82">
        <v>127</v>
      </c>
      <c r="Q33783" s="82" t="s">
        <v>87697</v>
      </c>
      <c r="R33783"/>
    </row>
    <row r="33784" spans="12:18" x14ac:dyDescent="0.25">
      <c r="L33784" t="s">
        <v>4044</v>
      </c>
      <c r="M33784" t="s">
        <v>29427</v>
      </c>
      <c r="N33784" t="s">
        <v>71035</v>
      </c>
      <c r="O33784" s="76" t="s">
        <v>4366</v>
      </c>
      <c r="P33784" s="82">
        <v>121</v>
      </c>
      <c r="Q33784" s="82" t="s">
        <v>87698</v>
      </c>
      <c r="R33784"/>
    </row>
    <row r="33785" spans="12:18" x14ac:dyDescent="0.25">
      <c r="L33785" t="s">
        <v>4044</v>
      </c>
      <c r="M33785" t="s">
        <v>32399</v>
      </c>
      <c r="N33785" t="s">
        <v>71036</v>
      </c>
      <c r="O33785" s="76" t="s">
        <v>4366</v>
      </c>
      <c r="P33785" s="82">
        <v>92</v>
      </c>
      <c r="Q33785" s="82" t="s">
        <v>87699</v>
      </c>
      <c r="R33785"/>
    </row>
    <row r="33786" spans="12:18" x14ac:dyDescent="0.25">
      <c r="L33786" t="s">
        <v>4044</v>
      </c>
      <c r="M33786" t="s">
        <v>29431</v>
      </c>
      <c r="N33786" t="s">
        <v>71037</v>
      </c>
      <c r="O33786" s="76" t="s">
        <v>4366</v>
      </c>
      <c r="P33786" s="82">
        <v>103</v>
      </c>
      <c r="Q33786" s="82" t="s">
        <v>87700</v>
      </c>
      <c r="R33786"/>
    </row>
    <row r="33787" spans="12:18" x14ac:dyDescent="0.25">
      <c r="L33787" t="s">
        <v>4044</v>
      </c>
      <c r="M33787" t="s">
        <v>31890</v>
      </c>
      <c r="N33787" t="s">
        <v>71038</v>
      </c>
      <c r="O33787" s="76" t="s">
        <v>4366</v>
      </c>
      <c r="P33787" s="82">
        <v>255</v>
      </c>
      <c r="Q33787" s="82" t="s">
        <v>87701</v>
      </c>
      <c r="R33787"/>
    </row>
    <row r="33788" spans="12:18" x14ac:dyDescent="0.25">
      <c r="L33788" t="s">
        <v>4044</v>
      </c>
      <c r="M33788" t="s">
        <v>26522</v>
      </c>
      <c r="N33788" t="s">
        <v>71039</v>
      </c>
      <c r="O33788" s="76" t="s">
        <v>4356</v>
      </c>
      <c r="P33788" s="82">
        <v>175</v>
      </c>
      <c r="Q33788" s="82" t="s">
        <v>87702</v>
      </c>
      <c r="R33788"/>
    </row>
    <row r="33789" spans="12:18" x14ac:dyDescent="0.25">
      <c r="L33789" t="s">
        <v>4044</v>
      </c>
      <c r="M33789" t="s">
        <v>29984</v>
      </c>
      <c r="N33789" t="s">
        <v>71040</v>
      </c>
      <c r="O33789" s="76" t="s">
        <v>4356</v>
      </c>
      <c r="P33789" s="82">
        <v>1355</v>
      </c>
      <c r="Q33789" s="82" t="s">
        <v>87703</v>
      </c>
      <c r="R33789"/>
    </row>
    <row r="33790" spans="12:18" x14ac:dyDescent="0.25">
      <c r="L33790" t="s">
        <v>4044</v>
      </c>
      <c r="M33790" t="s">
        <v>12269</v>
      </c>
      <c r="N33790" t="s">
        <v>71041</v>
      </c>
      <c r="O33790" s="76" t="s">
        <v>4366</v>
      </c>
      <c r="P33790" s="82">
        <v>57</v>
      </c>
      <c r="Q33790" s="82" t="s">
        <v>87704</v>
      </c>
      <c r="R33790"/>
    </row>
    <row r="33791" spans="12:18" x14ac:dyDescent="0.25">
      <c r="L33791" t="s">
        <v>4044</v>
      </c>
      <c r="M33791" t="s">
        <v>26523</v>
      </c>
      <c r="N33791" t="s">
        <v>71042</v>
      </c>
      <c r="O33791" s="76" t="s">
        <v>4356</v>
      </c>
      <c r="P33791" s="82">
        <v>2294</v>
      </c>
      <c r="Q33791" s="82" t="s">
        <v>87705</v>
      </c>
      <c r="R33791"/>
    </row>
    <row r="33792" spans="12:18" x14ac:dyDescent="0.25">
      <c r="L33792" t="s">
        <v>4044</v>
      </c>
      <c r="M33792" t="s">
        <v>32400</v>
      </c>
      <c r="N33792" t="s">
        <v>71043</v>
      </c>
      <c r="O33792" s="76" t="s">
        <v>4356</v>
      </c>
      <c r="P33792" s="82">
        <v>1055</v>
      </c>
      <c r="Q33792" s="82" t="s">
        <v>87706</v>
      </c>
      <c r="R33792"/>
    </row>
    <row r="33793" spans="12:18" x14ac:dyDescent="0.25">
      <c r="L33793" t="s">
        <v>4044</v>
      </c>
      <c r="M33793" t="s">
        <v>31892</v>
      </c>
      <c r="N33793" t="s">
        <v>71044</v>
      </c>
      <c r="O33793" s="76" t="s">
        <v>4356</v>
      </c>
      <c r="P33793" s="82">
        <v>3925</v>
      </c>
      <c r="Q33793" s="82" t="s">
        <v>87708</v>
      </c>
      <c r="R33793"/>
    </row>
    <row r="33794" spans="12:18" x14ac:dyDescent="0.25">
      <c r="L33794" t="s">
        <v>4044</v>
      </c>
      <c r="M33794" t="s">
        <v>29435</v>
      </c>
      <c r="N33794" t="s">
        <v>71045</v>
      </c>
      <c r="O33794" s="76" t="s">
        <v>4366</v>
      </c>
      <c r="P33794" s="82">
        <v>241</v>
      </c>
      <c r="Q33794" s="82" t="s">
        <v>87710</v>
      </c>
      <c r="R33794"/>
    </row>
    <row r="33795" spans="12:18" x14ac:dyDescent="0.25">
      <c r="L33795" t="s">
        <v>4044</v>
      </c>
      <c r="M33795" t="s">
        <v>29995</v>
      </c>
      <c r="N33795" t="s">
        <v>71046</v>
      </c>
      <c r="O33795" s="76" t="s">
        <v>4356</v>
      </c>
      <c r="P33795" s="82">
        <v>260</v>
      </c>
      <c r="Q33795" s="82" t="s">
        <v>87711</v>
      </c>
      <c r="R33795"/>
    </row>
    <row r="33796" spans="12:18" x14ac:dyDescent="0.25">
      <c r="L33796" t="s">
        <v>4044</v>
      </c>
      <c r="M33796" t="s">
        <v>29439</v>
      </c>
      <c r="N33796" t="s">
        <v>71047</v>
      </c>
      <c r="O33796" s="76" t="s">
        <v>4366</v>
      </c>
      <c r="P33796" s="82">
        <v>167</v>
      </c>
      <c r="Q33796" s="82" t="s">
        <v>87712</v>
      </c>
      <c r="R33796"/>
    </row>
    <row r="33797" spans="12:18" x14ac:dyDescent="0.25">
      <c r="L33797" t="s">
        <v>4044</v>
      </c>
      <c r="M33797" t="s">
        <v>32401</v>
      </c>
      <c r="N33797" t="s">
        <v>71048</v>
      </c>
      <c r="O33797" s="76" t="s">
        <v>4356</v>
      </c>
      <c r="P33797" s="82">
        <v>28</v>
      </c>
      <c r="Q33797" s="82" t="s">
        <v>87715</v>
      </c>
      <c r="R33797"/>
    </row>
    <row r="33798" spans="12:18" x14ac:dyDescent="0.25">
      <c r="L33798" t="s">
        <v>4044</v>
      </c>
      <c r="M33798" t="s">
        <v>30004</v>
      </c>
      <c r="N33798" t="s">
        <v>71049</v>
      </c>
      <c r="O33798" s="76" t="s">
        <v>4366</v>
      </c>
      <c r="P33798" s="82">
        <v>126</v>
      </c>
      <c r="Q33798" s="82" t="s">
        <v>87716</v>
      </c>
      <c r="R33798"/>
    </row>
    <row r="33799" spans="12:18" x14ac:dyDescent="0.25">
      <c r="L33799" t="s">
        <v>4044</v>
      </c>
      <c r="M33799" t="s">
        <v>4812</v>
      </c>
      <c r="N33799" t="s">
        <v>71050</v>
      </c>
      <c r="O33799" s="76" t="s">
        <v>4366</v>
      </c>
      <c r="P33799" s="82">
        <v>162</v>
      </c>
      <c r="Q33799" s="82" t="s">
        <v>87717</v>
      </c>
      <c r="R33799"/>
    </row>
    <row r="33800" spans="12:18" x14ac:dyDescent="0.25">
      <c r="L33800" t="s">
        <v>4044</v>
      </c>
      <c r="M33800" t="s">
        <v>5147</v>
      </c>
      <c r="N33800" t="s">
        <v>71051</v>
      </c>
      <c r="O33800" s="76" t="s">
        <v>4366</v>
      </c>
      <c r="P33800" s="82">
        <v>157</v>
      </c>
      <c r="Q33800" s="82" t="s">
        <v>87718</v>
      </c>
      <c r="R33800"/>
    </row>
    <row r="33801" spans="12:18" x14ac:dyDescent="0.25">
      <c r="L33801" t="s">
        <v>4044</v>
      </c>
      <c r="M33801" t="s">
        <v>26524</v>
      </c>
      <c r="N33801" t="s">
        <v>71052</v>
      </c>
      <c r="O33801" s="76" t="s">
        <v>4356</v>
      </c>
      <c r="P33801" s="82">
        <v>452</v>
      </c>
      <c r="Q33801" s="82" t="s">
        <v>87719</v>
      </c>
      <c r="R33801"/>
    </row>
    <row r="33802" spans="12:18" x14ac:dyDescent="0.25">
      <c r="L33802" t="s">
        <v>4044</v>
      </c>
      <c r="M33802" t="s">
        <v>32402</v>
      </c>
      <c r="N33802" t="s">
        <v>71053</v>
      </c>
      <c r="O33802" s="76" t="s">
        <v>4356</v>
      </c>
      <c r="P33802" s="82">
        <v>870</v>
      </c>
      <c r="Q33802" s="82" t="s">
        <v>87720</v>
      </c>
      <c r="R33802"/>
    </row>
    <row r="33803" spans="12:18" x14ac:dyDescent="0.25">
      <c r="L33803" t="s">
        <v>4044</v>
      </c>
      <c r="M33803" t="s">
        <v>31894</v>
      </c>
      <c r="N33803" t="s">
        <v>71054</v>
      </c>
      <c r="O33803" s="76" t="s">
        <v>4356</v>
      </c>
      <c r="P33803" s="82">
        <v>158</v>
      </c>
      <c r="Q33803" s="82" t="s">
        <v>87721</v>
      </c>
      <c r="R33803"/>
    </row>
    <row r="33804" spans="12:18" x14ac:dyDescent="0.25">
      <c r="L33804" t="s">
        <v>4044</v>
      </c>
      <c r="M33804" t="s">
        <v>29449</v>
      </c>
      <c r="N33804" t="s">
        <v>71055</v>
      </c>
      <c r="O33804" s="76" t="s">
        <v>4356</v>
      </c>
      <c r="P33804" s="82">
        <v>838</v>
      </c>
      <c r="Q33804" s="82" t="s">
        <v>87722</v>
      </c>
      <c r="R33804"/>
    </row>
    <row r="33805" spans="12:18" x14ac:dyDescent="0.25">
      <c r="L33805" t="s">
        <v>4044</v>
      </c>
      <c r="M33805" t="s">
        <v>29454</v>
      </c>
      <c r="N33805" t="s">
        <v>71056</v>
      </c>
      <c r="O33805" s="76" t="s">
        <v>4366</v>
      </c>
      <c r="P33805" s="82">
        <v>132</v>
      </c>
      <c r="Q33805" s="82" t="s">
        <v>87724</v>
      </c>
      <c r="R33805"/>
    </row>
    <row r="33806" spans="12:18" x14ac:dyDescent="0.25">
      <c r="L33806" t="s">
        <v>4044</v>
      </c>
      <c r="M33806" t="s">
        <v>29458</v>
      </c>
      <c r="N33806" t="s">
        <v>71057</v>
      </c>
      <c r="O33806" s="76" t="s">
        <v>4366</v>
      </c>
      <c r="P33806" s="82">
        <v>157</v>
      </c>
      <c r="Q33806" s="82" t="s">
        <v>87725</v>
      </c>
      <c r="R33806"/>
    </row>
    <row r="33807" spans="12:18" x14ac:dyDescent="0.25">
      <c r="L33807" t="s">
        <v>4044</v>
      </c>
      <c r="M33807" t="s">
        <v>29461</v>
      </c>
      <c r="N33807" t="s">
        <v>71058</v>
      </c>
      <c r="O33807" s="76" t="s">
        <v>4366</v>
      </c>
      <c r="P33807" s="82">
        <v>195</v>
      </c>
      <c r="Q33807" s="82" t="s">
        <v>87726</v>
      </c>
      <c r="R33807"/>
    </row>
    <row r="33808" spans="12:18" x14ac:dyDescent="0.25">
      <c r="L33808" t="s">
        <v>4044</v>
      </c>
      <c r="M33808" t="s">
        <v>32403</v>
      </c>
      <c r="N33808" t="s">
        <v>71059</v>
      </c>
      <c r="O33808" s="76" t="s">
        <v>4366</v>
      </c>
      <c r="P33808" s="82">
        <v>125</v>
      </c>
      <c r="Q33808" s="82" t="s">
        <v>87727</v>
      </c>
      <c r="R33808"/>
    </row>
    <row r="33809" spans="12:18" x14ac:dyDescent="0.25">
      <c r="L33809" t="s">
        <v>4044</v>
      </c>
      <c r="M33809" t="s">
        <v>5479</v>
      </c>
      <c r="N33809" t="s">
        <v>71060</v>
      </c>
      <c r="O33809" s="76" t="s">
        <v>4356</v>
      </c>
      <c r="P33809" s="82">
        <v>320</v>
      </c>
      <c r="Q33809" s="82" t="s">
        <v>87728</v>
      </c>
      <c r="R33809"/>
    </row>
    <row r="33810" spans="12:18" x14ac:dyDescent="0.25">
      <c r="L33810" t="s">
        <v>4044</v>
      </c>
      <c r="M33810" t="s">
        <v>30008</v>
      </c>
      <c r="N33810" t="s">
        <v>71061</v>
      </c>
      <c r="O33810" s="76" t="s">
        <v>4356</v>
      </c>
      <c r="P33810" s="82">
        <v>558</v>
      </c>
      <c r="Q33810" s="82" t="s">
        <v>87730</v>
      </c>
      <c r="R33810"/>
    </row>
    <row r="33811" spans="12:18" x14ac:dyDescent="0.25">
      <c r="L33811" t="s">
        <v>4044</v>
      </c>
      <c r="M33811" t="s">
        <v>31896</v>
      </c>
      <c r="N33811" t="s">
        <v>71062</v>
      </c>
      <c r="O33811" s="76" t="s">
        <v>4366</v>
      </c>
      <c r="P33811" s="82">
        <v>209</v>
      </c>
      <c r="Q33811" s="82" t="s">
        <v>87729</v>
      </c>
      <c r="R33811"/>
    </row>
    <row r="33812" spans="12:18" x14ac:dyDescent="0.25">
      <c r="L33812" t="s">
        <v>4044</v>
      </c>
      <c r="M33812" t="s">
        <v>32404</v>
      </c>
      <c r="N33812" t="s">
        <v>71063</v>
      </c>
      <c r="O33812" s="76" t="s">
        <v>4366</v>
      </c>
      <c r="P33812" s="82">
        <v>110</v>
      </c>
      <c r="Q33812" s="82" t="s">
        <v>87731</v>
      </c>
      <c r="R33812"/>
    </row>
    <row r="33813" spans="12:18" x14ac:dyDescent="0.25">
      <c r="L33813" t="s">
        <v>4044</v>
      </c>
      <c r="M33813" t="s">
        <v>26525</v>
      </c>
      <c r="N33813" t="s">
        <v>71064</v>
      </c>
      <c r="O33813" s="76" t="s">
        <v>4366</v>
      </c>
      <c r="P33813" s="82">
        <v>153</v>
      </c>
      <c r="Q33813" s="82" t="s">
        <v>87732</v>
      </c>
      <c r="R33813"/>
    </row>
    <row r="33814" spans="12:18" x14ac:dyDescent="0.25">
      <c r="L33814" t="s">
        <v>4044</v>
      </c>
      <c r="M33814" t="s">
        <v>29466</v>
      </c>
      <c r="N33814" t="s">
        <v>71065</v>
      </c>
      <c r="O33814" s="76" t="s">
        <v>4366</v>
      </c>
      <c r="P33814" s="82">
        <v>82</v>
      </c>
      <c r="Q33814" s="82" t="s">
        <v>87733</v>
      </c>
      <c r="R33814"/>
    </row>
    <row r="33815" spans="12:18" x14ac:dyDescent="0.25">
      <c r="L33815" t="s">
        <v>4044</v>
      </c>
      <c r="M33815" t="s">
        <v>31898</v>
      </c>
      <c r="N33815" t="s">
        <v>71066</v>
      </c>
      <c r="O33815" s="76" t="s">
        <v>4366</v>
      </c>
      <c r="P33815" s="82">
        <v>245</v>
      </c>
      <c r="Q33815" s="82" t="s">
        <v>87734</v>
      </c>
      <c r="R33815"/>
    </row>
    <row r="33816" spans="12:18" x14ac:dyDescent="0.25">
      <c r="L33816" t="s">
        <v>4044</v>
      </c>
      <c r="M33816" t="s">
        <v>29470</v>
      </c>
      <c r="N33816" t="s">
        <v>71067</v>
      </c>
      <c r="O33816" s="76" t="s">
        <v>4356</v>
      </c>
      <c r="P33816" s="82">
        <v>2181</v>
      </c>
      <c r="Q33816" s="82" t="s">
        <v>87735</v>
      </c>
      <c r="R33816"/>
    </row>
    <row r="33817" spans="12:18" x14ac:dyDescent="0.25">
      <c r="L33817" t="s">
        <v>4044</v>
      </c>
      <c r="M33817" t="s">
        <v>26526</v>
      </c>
      <c r="N33817" t="s">
        <v>71068</v>
      </c>
      <c r="O33817" s="76" t="s">
        <v>4366</v>
      </c>
      <c r="P33817" s="82">
        <v>156</v>
      </c>
      <c r="Q33817" s="82" t="s">
        <v>87736</v>
      </c>
      <c r="R33817"/>
    </row>
    <row r="33818" spans="12:18" x14ac:dyDescent="0.25">
      <c r="L33818" t="s">
        <v>4044</v>
      </c>
      <c r="M33818" t="s">
        <v>29473</v>
      </c>
      <c r="N33818" t="s">
        <v>71069</v>
      </c>
      <c r="O33818" s="76" t="s">
        <v>4366</v>
      </c>
      <c r="P33818" s="82">
        <v>145</v>
      </c>
      <c r="Q33818" s="82" t="s">
        <v>87737</v>
      </c>
      <c r="R33818"/>
    </row>
    <row r="33819" spans="12:18" x14ac:dyDescent="0.25">
      <c r="L33819" t="s">
        <v>4044</v>
      </c>
      <c r="M33819" t="s">
        <v>32405</v>
      </c>
      <c r="N33819" t="s">
        <v>71070</v>
      </c>
      <c r="O33819" s="76" t="s">
        <v>4356</v>
      </c>
      <c r="P33819" s="82">
        <v>5071</v>
      </c>
      <c r="Q33819" s="82" t="s">
        <v>87738</v>
      </c>
      <c r="R33819"/>
    </row>
    <row r="33820" spans="12:18" x14ac:dyDescent="0.25">
      <c r="L33820" t="s">
        <v>4044</v>
      </c>
      <c r="M33820" t="s">
        <v>31900</v>
      </c>
      <c r="N33820" t="s">
        <v>71071</v>
      </c>
      <c r="O33820" s="76" t="s">
        <v>4366</v>
      </c>
      <c r="P33820" s="82">
        <v>199</v>
      </c>
      <c r="Q33820" s="82" t="s">
        <v>87739</v>
      </c>
      <c r="R33820"/>
    </row>
    <row r="33821" spans="12:18" x14ac:dyDescent="0.25">
      <c r="L33821" t="s">
        <v>4044</v>
      </c>
      <c r="M33821" t="s">
        <v>32406</v>
      </c>
      <c r="N33821" t="s">
        <v>71072</v>
      </c>
      <c r="O33821" s="76" t="s">
        <v>4366</v>
      </c>
      <c r="P33821" s="82">
        <v>36</v>
      </c>
      <c r="Q33821" s="82" t="s">
        <v>87740</v>
      </c>
      <c r="R33821"/>
    </row>
    <row r="33822" spans="12:18" x14ac:dyDescent="0.25">
      <c r="L33822" t="s">
        <v>4044</v>
      </c>
      <c r="M33822" t="s">
        <v>30011</v>
      </c>
      <c r="N33822" t="s">
        <v>71073</v>
      </c>
      <c r="O33822" s="76" t="s">
        <v>4366</v>
      </c>
      <c r="P33822" s="82">
        <v>275</v>
      </c>
      <c r="Q33822" s="82" t="s">
        <v>87743</v>
      </c>
      <c r="R33822"/>
    </row>
    <row r="33823" spans="12:18" x14ac:dyDescent="0.25">
      <c r="L33823" t="s">
        <v>4044</v>
      </c>
      <c r="M33823" t="s">
        <v>30015</v>
      </c>
      <c r="N33823" t="s">
        <v>71074</v>
      </c>
      <c r="O33823" s="76" t="s">
        <v>4366</v>
      </c>
      <c r="P33823" s="82">
        <v>70</v>
      </c>
      <c r="Q33823" s="82" t="s">
        <v>87744</v>
      </c>
      <c r="R33823"/>
    </row>
    <row r="33824" spans="12:18" x14ac:dyDescent="0.25">
      <c r="L33824" t="s">
        <v>4044</v>
      </c>
      <c r="M33824" t="s">
        <v>26528</v>
      </c>
      <c r="N33824" t="s">
        <v>71075</v>
      </c>
      <c r="O33824" s="76" t="s">
        <v>4366</v>
      </c>
      <c r="P33824" s="82">
        <v>138</v>
      </c>
      <c r="Q33824" s="82" t="s">
        <v>87745</v>
      </c>
      <c r="R33824"/>
    </row>
    <row r="33825" spans="12:18" x14ac:dyDescent="0.25">
      <c r="L33825" t="s">
        <v>4044</v>
      </c>
      <c r="M33825" t="s">
        <v>26529</v>
      </c>
      <c r="N33825" t="s">
        <v>71076</v>
      </c>
      <c r="O33825" s="76" t="s">
        <v>4356</v>
      </c>
      <c r="P33825" s="82">
        <v>370</v>
      </c>
      <c r="Q33825" s="82" t="s">
        <v>87746</v>
      </c>
      <c r="R33825"/>
    </row>
    <row r="33826" spans="12:18" x14ac:dyDescent="0.25">
      <c r="L33826" t="s">
        <v>4044</v>
      </c>
      <c r="M33826" t="s">
        <v>31902</v>
      </c>
      <c r="N33826" t="s">
        <v>71077</v>
      </c>
      <c r="O33826" s="76" t="s">
        <v>4366</v>
      </c>
      <c r="P33826" s="82">
        <v>133</v>
      </c>
      <c r="Q33826" s="82" t="s">
        <v>87747</v>
      </c>
      <c r="R33826"/>
    </row>
    <row r="33827" spans="12:18" x14ac:dyDescent="0.25">
      <c r="L33827" t="s">
        <v>4044</v>
      </c>
      <c r="M33827" t="s">
        <v>32407</v>
      </c>
      <c r="N33827" t="s">
        <v>71078</v>
      </c>
      <c r="O33827" s="76" t="s">
        <v>4356</v>
      </c>
      <c r="P33827" s="82">
        <v>409</v>
      </c>
      <c r="Q33827" s="82" t="s">
        <v>87748</v>
      </c>
      <c r="R33827"/>
    </row>
    <row r="33828" spans="12:18" x14ac:dyDescent="0.25">
      <c r="L33828" t="s">
        <v>4044</v>
      </c>
      <c r="M33828" t="s">
        <v>26530</v>
      </c>
      <c r="N33828" t="s">
        <v>71079</v>
      </c>
      <c r="O33828" s="76" t="s">
        <v>4366</v>
      </c>
      <c r="P33828" s="82">
        <v>153</v>
      </c>
      <c r="Q33828" s="82" t="s">
        <v>87749</v>
      </c>
      <c r="R33828"/>
    </row>
    <row r="33829" spans="12:18" x14ac:dyDescent="0.25">
      <c r="L33829" t="s">
        <v>4044</v>
      </c>
      <c r="M33829" t="s">
        <v>29479</v>
      </c>
      <c r="N33829" t="s">
        <v>71080</v>
      </c>
      <c r="O33829" s="76" t="s">
        <v>4356</v>
      </c>
      <c r="P33829" s="82">
        <v>155</v>
      </c>
      <c r="Q33829" s="82" t="s">
        <v>87750</v>
      </c>
      <c r="R33829"/>
    </row>
    <row r="33830" spans="12:18" x14ac:dyDescent="0.25">
      <c r="L33830" t="s">
        <v>4044</v>
      </c>
      <c r="M33830" t="s">
        <v>26531</v>
      </c>
      <c r="N33830" t="s">
        <v>71081</v>
      </c>
      <c r="O33830" s="76" t="s">
        <v>4366</v>
      </c>
      <c r="P33830" s="82">
        <v>106</v>
      </c>
      <c r="Q33830" s="82" t="s">
        <v>87751</v>
      </c>
      <c r="R33830"/>
    </row>
    <row r="33831" spans="12:18" x14ac:dyDescent="0.25">
      <c r="L33831" t="s">
        <v>4044</v>
      </c>
      <c r="M33831" t="s">
        <v>29482</v>
      </c>
      <c r="N33831" t="s">
        <v>71082</v>
      </c>
      <c r="O33831" s="76" t="s">
        <v>4356</v>
      </c>
      <c r="P33831" s="82">
        <v>2611</v>
      </c>
      <c r="Q33831" s="82" t="s">
        <v>87752</v>
      </c>
      <c r="R33831"/>
    </row>
    <row r="33832" spans="12:18" x14ac:dyDescent="0.25">
      <c r="L33832" t="s">
        <v>4044</v>
      </c>
      <c r="M33832" t="s">
        <v>29486</v>
      </c>
      <c r="N33832" t="s">
        <v>71083</v>
      </c>
      <c r="O33832" s="76" t="s">
        <v>4356</v>
      </c>
      <c r="P33832" s="82">
        <v>1522</v>
      </c>
      <c r="Q33832" s="82" t="s">
        <v>87753</v>
      </c>
      <c r="R33832"/>
    </row>
    <row r="33833" spans="12:18" x14ac:dyDescent="0.25">
      <c r="L33833" t="s">
        <v>4044</v>
      </c>
      <c r="M33833" t="s">
        <v>26532</v>
      </c>
      <c r="N33833" t="s">
        <v>71084</v>
      </c>
      <c r="O33833" s="76" t="s">
        <v>4366</v>
      </c>
      <c r="P33833" s="82">
        <v>83</v>
      </c>
      <c r="Q33833" s="82" t="s">
        <v>87754</v>
      </c>
      <c r="R33833"/>
    </row>
    <row r="33834" spans="12:18" x14ac:dyDescent="0.25">
      <c r="L33834" t="s">
        <v>37280</v>
      </c>
      <c r="M33834" t="s">
        <v>4575</v>
      </c>
      <c r="N33834" t="s">
        <v>71085</v>
      </c>
      <c r="O33834" s="76" t="s">
        <v>4366</v>
      </c>
      <c r="P33834" s="82">
        <v>78</v>
      </c>
      <c r="Q33834" s="82" t="s">
        <v>79330</v>
      </c>
      <c r="R33834"/>
    </row>
    <row r="33835" spans="12:18" x14ac:dyDescent="0.25">
      <c r="L33835" t="s">
        <v>37280</v>
      </c>
      <c r="M33835" t="s">
        <v>32408</v>
      </c>
      <c r="N33835" t="s">
        <v>71086</v>
      </c>
      <c r="O33835" s="76" t="s">
        <v>4356</v>
      </c>
      <c r="P33835" s="82">
        <v>245</v>
      </c>
      <c r="Q33835" s="82" t="s">
        <v>79332</v>
      </c>
      <c r="R33835"/>
    </row>
    <row r="33836" spans="12:18" x14ac:dyDescent="0.25">
      <c r="L33836" t="s">
        <v>37280</v>
      </c>
      <c r="M33836" t="s">
        <v>31905</v>
      </c>
      <c r="N33836" t="s">
        <v>71087</v>
      </c>
      <c r="O33836" s="76" t="s">
        <v>4356</v>
      </c>
      <c r="P33836" s="82">
        <v>908</v>
      </c>
      <c r="Q33836" s="82" t="s">
        <v>79333</v>
      </c>
      <c r="R33836"/>
    </row>
    <row r="33837" spans="12:18" x14ac:dyDescent="0.25">
      <c r="L33837" t="s">
        <v>37280</v>
      </c>
      <c r="M33837" t="s">
        <v>29493</v>
      </c>
      <c r="N33837" t="s">
        <v>71088</v>
      </c>
      <c r="O33837" s="76" t="s">
        <v>4366</v>
      </c>
      <c r="P33837" s="82">
        <v>183</v>
      </c>
      <c r="Q33837" s="82" t="s">
        <v>79334</v>
      </c>
      <c r="R33837"/>
    </row>
    <row r="33838" spans="12:18" x14ac:dyDescent="0.25">
      <c r="L33838" t="s">
        <v>37280</v>
      </c>
      <c r="M33838" t="s">
        <v>32409</v>
      </c>
      <c r="N33838" t="s">
        <v>71089</v>
      </c>
      <c r="O33838" s="76" t="s">
        <v>4366</v>
      </c>
      <c r="P33838" s="82">
        <v>399</v>
      </c>
      <c r="Q33838" s="82" t="s">
        <v>79335</v>
      </c>
      <c r="R33838"/>
    </row>
    <row r="33839" spans="12:18" x14ac:dyDescent="0.25">
      <c r="L33839" t="s">
        <v>37280</v>
      </c>
      <c r="M33839" t="s">
        <v>29497</v>
      </c>
      <c r="N33839" t="s">
        <v>71090</v>
      </c>
      <c r="O33839" s="76" t="s">
        <v>4366</v>
      </c>
      <c r="P33839" s="82">
        <v>158</v>
      </c>
      <c r="Q33839" s="82" t="s">
        <v>79336</v>
      </c>
      <c r="R33839"/>
    </row>
    <row r="33840" spans="12:18" x14ac:dyDescent="0.25">
      <c r="L33840" t="s">
        <v>37280</v>
      </c>
      <c r="M33840" t="s">
        <v>32410</v>
      </c>
      <c r="N33840" t="s">
        <v>71091</v>
      </c>
      <c r="O33840" s="76" t="s">
        <v>4356</v>
      </c>
      <c r="P33840" s="82">
        <v>348</v>
      </c>
      <c r="Q33840" s="82" t="s">
        <v>79337</v>
      </c>
      <c r="R33840"/>
    </row>
    <row r="33841" spans="12:18" x14ac:dyDescent="0.25">
      <c r="L33841" t="s">
        <v>37280</v>
      </c>
      <c r="M33841" t="s">
        <v>29501</v>
      </c>
      <c r="N33841" t="s">
        <v>71092</v>
      </c>
      <c r="O33841" s="76" t="s">
        <v>4366</v>
      </c>
      <c r="P33841" s="82">
        <v>219</v>
      </c>
      <c r="Q33841" s="82" t="s">
        <v>79338</v>
      </c>
      <c r="R33841"/>
    </row>
    <row r="33842" spans="12:18" x14ac:dyDescent="0.25">
      <c r="L33842" t="s">
        <v>37280</v>
      </c>
      <c r="M33842" t="s">
        <v>30020</v>
      </c>
      <c r="N33842" t="s">
        <v>71093</v>
      </c>
      <c r="O33842" s="76" t="s">
        <v>4366</v>
      </c>
      <c r="P33842" s="82">
        <v>128</v>
      </c>
      <c r="Q33842" s="82" t="s">
        <v>79339</v>
      </c>
      <c r="R33842"/>
    </row>
    <row r="33843" spans="12:18" x14ac:dyDescent="0.25">
      <c r="L33843" t="s">
        <v>37280</v>
      </c>
      <c r="M33843" t="s">
        <v>32411</v>
      </c>
      <c r="N33843" t="s">
        <v>71094</v>
      </c>
      <c r="O33843" s="76" t="s">
        <v>4366</v>
      </c>
      <c r="P33843" s="82">
        <v>86</v>
      </c>
      <c r="Q33843" s="82" t="s">
        <v>79340</v>
      </c>
      <c r="R33843"/>
    </row>
    <row r="33844" spans="12:18" x14ac:dyDescent="0.25">
      <c r="L33844" t="s">
        <v>37280</v>
      </c>
      <c r="M33844" t="s">
        <v>31906</v>
      </c>
      <c r="N33844" t="s">
        <v>71095</v>
      </c>
      <c r="O33844" s="76" t="s">
        <v>4356</v>
      </c>
      <c r="P33844" s="82">
        <v>3167</v>
      </c>
      <c r="Q33844" s="82" t="s">
        <v>79341</v>
      </c>
      <c r="R33844"/>
    </row>
    <row r="33845" spans="12:18" x14ac:dyDescent="0.25">
      <c r="L33845" t="s">
        <v>37280</v>
      </c>
      <c r="M33845" t="s">
        <v>32412</v>
      </c>
      <c r="N33845" t="s">
        <v>71096</v>
      </c>
      <c r="O33845" s="76" t="s">
        <v>4356</v>
      </c>
      <c r="P33845" s="82">
        <v>605</v>
      </c>
      <c r="Q33845" s="82" t="s">
        <v>79342</v>
      </c>
      <c r="R33845"/>
    </row>
    <row r="33846" spans="12:18" x14ac:dyDescent="0.25">
      <c r="L33846" t="s">
        <v>37280</v>
      </c>
      <c r="M33846" t="s">
        <v>30022</v>
      </c>
      <c r="N33846" t="s">
        <v>71097</v>
      </c>
      <c r="O33846" s="76" t="s">
        <v>4356</v>
      </c>
      <c r="P33846" s="82">
        <v>484</v>
      </c>
      <c r="Q33846" s="82" t="s">
        <v>79343</v>
      </c>
      <c r="R33846"/>
    </row>
    <row r="33847" spans="12:18" x14ac:dyDescent="0.25">
      <c r="L33847" t="s">
        <v>37280</v>
      </c>
      <c r="M33847" t="s">
        <v>29505</v>
      </c>
      <c r="N33847" t="s">
        <v>71098</v>
      </c>
      <c r="O33847" s="76" t="s">
        <v>4366</v>
      </c>
      <c r="P33847" s="82">
        <v>81</v>
      </c>
      <c r="Q33847" s="82" t="s">
        <v>79344</v>
      </c>
      <c r="R33847"/>
    </row>
    <row r="33848" spans="12:18" x14ac:dyDescent="0.25">
      <c r="L33848" t="s">
        <v>37280</v>
      </c>
      <c r="M33848" t="s">
        <v>29508</v>
      </c>
      <c r="N33848" t="s">
        <v>71099</v>
      </c>
      <c r="O33848" s="76" t="s">
        <v>4366</v>
      </c>
      <c r="P33848" s="82">
        <v>213</v>
      </c>
      <c r="Q33848" s="82" t="s">
        <v>79345</v>
      </c>
      <c r="R33848"/>
    </row>
    <row r="33849" spans="12:18" x14ac:dyDescent="0.25">
      <c r="L33849" t="s">
        <v>37280</v>
      </c>
      <c r="M33849" t="s">
        <v>31907</v>
      </c>
      <c r="N33849" t="s">
        <v>71100</v>
      </c>
      <c r="O33849" s="76" t="s">
        <v>4356</v>
      </c>
      <c r="P33849" s="82">
        <v>770</v>
      </c>
      <c r="Q33849" s="82" t="s">
        <v>79346</v>
      </c>
      <c r="R33849"/>
    </row>
    <row r="33850" spans="12:18" x14ac:dyDescent="0.25">
      <c r="L33850" t="s">
        <v>37280</v>
      </c>
      <c r="M33850" t="s">
        <v>32413</v>
      </c>
      <c r="N33850" t="s">
        <v>71101</v>
      </c>
      <c r="O33850" s="76" t="s">
        <v>4366</v>
      </c>
      <c r="P33850" s="82">
        <v>152</v>
      </c>
      <c r="Q33850" s="82" t="s">
        <v>79347</v>
      </c>
      <c r="R33850"/>
    </row>
    <row r="33851" spans="12:18" x14ac:dyDescent="0.25">
      <c r="L33851" t="s">
        <v>37280</v>
      </c>
      <c r="M33851" t="s">
        <v>31908</v>
      </c>
      <c r="N33851" t="s">
        <v>71102</v>
      </c>
      <c r="O33851" s="76" t="s">
        <v>4366</v>
      </c>
      <c r="P33851" s="82">
        <v>126</v>
      </c>
      <c r="Q33851" s="82" t="s">
        <v>79348</v>
      </c>
      <c r="R33851"/>
    </row>
    <row r="33852" spans="12:18" x14ac:dyDescent="0.25">
      <c r="L33852" t="s">
        <v>37280</v>
      </c>
      <c r="M33852" t="s">
        <v>26534</v>
      </c>
      <c r="N33852" t="s">
        <v>71103</v>
      </c>
      <c r="O33852" s="76" t="s">
        <v>4366</v>
      </c>
      <c r="P33852" s="82">
        <v>294</v>
      </c>
      <c r="Q33852" s="82" t="s">
        <v>79349</v>
      </c>
      <c r="R33852"/>
    </row>
    <row r="33853" spans="12:18" x14ac:dyDescent="0.25">
      <c r="L33853" t="s">
        <v>37280</v>
      </c>
      <c r="M33853" t="s">
        <v>15470</v>
      </c>
      <c r="N33853" t="s">
        <v>71104</v>
      </c>
      <c r="O33853" s="76" t="s">
        <v>4366</v>
      </c>
      <c r="P33853" s="82">
        <v>137</v>
      </c>
      <c r="Q33853" s="82" t="s">
        <v>79350</v>
      </c>
      <c r="R33853"/>
    </row>
    <row r="33854" spans="12:18" x14ac:dyDescent="0.25">
      <c r="L33854" t="s">
        <v>37280</v>
      </c>
      <c r="M33854" t="s">
        <v>11011</v>
      </c>
      <c r="N33854" t="s">
        <v>71105</v>
      </c>
      <c r="O33854" s="76" t="s">
        <v>4356</v>
      </c>
      <c r="P33854" s="82">
        <v>1059</v>
      </c>
      <c r="Q33854" s="82" t="s">
        <v>79351</v>
      </c>
      <c r="R33854"/>
    </row>
    <row r="33855" spans="12:18" x14ac:dyDescent="0.25">
      <c r="L33855" t="s">
        <v>37280</v>
      </c>
      <c r="M33855" t="s">
        <v>30028</v>
      </c>
      <c r="N33855" t="s">
        <v>71106</v>
      </c>
      <c r="O33855" s="76" t="s">
        <v>4374</v>
      </c>
      <c r="P33855" s="82">
        <v>34634</v>
      </c>
      <c r="Q33855" s="82" t="s">
        <v>72645</v>
      </c>
      <c r="R33855"/>
    </row>
    <row r="33856" spans="12:18" x14ac:dyDescent="0.25">
      <c r="L33856" t="s">
        <v>37280</v>
      </c>
      <c r="M33856" t="s">
        <v>32414</v>
      </c>
      <c r="N33856" t="s">
        <v>71107</v>
      </c>
      <c r="O33856" s="76" t="s">
        <v>4374</v>
      </c>
      <c r="P33856" s="82">
        <v>6572</v>
      </c>
      <c r="Q33856" s="82" t="s">
        <v>79352</v>
      </c>
      <c r="R33856"/>
    </row>
    <row r="33857" spans="12:18" x14ac:dyDescent="0.25">
      <c r="L33857" t="s">
        <v>37280</v>
      </c>
      <c r="M33857" t="s">
        <v>30031</v>
      </c>
      <c r="N33857" t="s">
        <v>71108</v>
      </c>
      <c r="O33857" s="76" t="s">
        <v>4366</v>
      </c>
      <c r="P33857" s="82">
        <v>209</v>
      </c>
      <c r="Q33857" s="82" t="s">
        <v>79353</v>
      </c>
      <c r="R33857"/>
    </row>
    <row r="33858" spans="12:18" x14ac:dyDescent="0.25">
      <c r="L33858" t="s">
        <v>37280</v>
      </c>
      <c r="M33858" t="s">
        <v>31910</v>
      </c>
      <c r="N33858" t="s">
        <v>71109</v>
      </c>
      <c r="O33858" s="76" t="s">
        <v>4366</v>
      </c>
      <c r="P33858" s="82">
        <v>75</v>
      </c>
      <c r="Q33858" s="82" t="s">
        <v>79354</v>
      </c>
      <c r="R33858"/>
    </row>
    <row r="33859" spans="12:18" x14ac:dyDescent="0.25">
      <c r="L33859" t="s">
        <v>37280</v>
      </c>
      <c r="M33859" t="s">
        <v>30034</v>
      </c>
      <c r="N33859" t="s">
        <v>71110</v>
      </c>
      <c r="O33859" s="76" t="s">
        <v>4356</v>
      </c>
      <c r="P33859" s="82">
        <v>873</v>
      </c>
      <c r="Q33859" s="82" t="s">
        <v>79355</v>
      </c>
      <c r="R33859"/>
    </row>
    <row r="33860" spans="12:18" x14ac:dyDescent="0.25">
      <c r="L33860" t="s">
        <v>37280</v>
      </c>
      <c r="M33860" t="s">
        <v>32415</v>
      </c>
      <c r="N33860" t="s">
        <v>71111</v>
      </c>
      <c r="O33860" s="76" t="s">
        <v>4366</v>
      </c>
      <c r="P33860" s="82">
        <v>424</v>
      </c>
      <c r="Q33860" s="82" t="s">
        <v>79356</v>
      </c>
      <c r="R33860"/>
    </row>
    <row r="33861" spans="12:18" x14ac:dyDescent="0.25">
      <c r="L33861" t="s">
        <v>37280</v>
      </c>
      <c r="M33861" t="s">
        <v>7699</v>
      </c>
      <c r="N33861" t="s">
        <v>71112</v>
      </c>
      <c r="O33861" s="76" t="s">
        <v>4356</v>
      </c>
      <c r="P33861" s="82">
        <v>630</v>
      </c>
      <c r="Q33861" s="82" t="s">
        <v>79357</v>
      </c>
      <c r="R33861"/>
    </row>
    <row r="33862" spans="12:18" x14ac:dyDescent="0.25">
      <c r="L33862" t="s">
        <v>37280</v>
      </c>
      <c r="M33862" t="s">
        <v>8454</v>
      </c>
      <c r="N33862" t="s">
        <v>71113</v>
      </c>
      <c r="O33862" s="76" t="s">
        <v>4366</v>
      </c>
      <c r="P33862" s="82">
        <v>76</v>
      </c>
      <c r="Q33862" s="82" t="s">
        <v>79358</v>
      </c>
      <c r="R33862"/>
    </row>
    <row r="33863" spans="12:18" x14ac:dyDescent="0.25">
      <c r="L33863" t="s">
        <v>37280</v>
      </c>
      <c r="M33863" t="s">
        <v>12918</v>
      </c>
      <c r="N33863" t="s">
        <v>71114</v>
      </c>
      <c r="O33863" s="76" t="s">
        <v>4356</v>
      </c>
      <c r="P33863" s="82">
        <v>392</v>
      </c>
      <c r="Q33863" s="82" t="s">
        <v>79359</v>
      </c>
      <c r="R33863"/>
    </row>
    <row r="33864" spans="12:18" x14ac:dyDescent="0.25">
      <c r="L33864" t="s">
        <v>37280</v>
      </c>
      <c r="M33864" t="s">
        <v>29510</v>
      </c>
      <c r="N33864" t="s">
        <v>71115</v>
      </c>
      <c r="O33864" s="76" t="s">
        <v>4356</v>
      </c>
      <c r="P33864" s="82">
        <v>482</v>
      </c>
      <c r="Q33864" s="82" t="s">
        <v>79360</v>
      </c>
      <c r="R33864"/>
    </row>
    <row r="33865" spans="12:18" x14ac:dyDescent="0.25">
      <c r="L33865" t="s">
        <v>37280</v>
      </c>
      <c r="M33865" t="s">
        <v>30040</v>
      </c>
      <c r="N33865" t="s">
        <v>71116</v>
      </c>
      <c r="O33865" s="76" t="s">
        <v>4356</v>
      </c>
      <c r="P33865" s="82">
        <v>441</v>
      </c>
      <c r="Q33865" s="82" t="s">
        <v>79361</v>
      </c>
      <c r="R33865"/>
    </row>
    <row r="33866" spans="12:18" x14ac:dyDescent="0.25">
      <c r="L33866" t="s">
        <v>37280</v>
      </c>
      <c r="M33866" t="s">
        <v>23745</v>
      </c>
      <c r="N33866" t="s">
        <v>71117</v>
      </c>
      <c r="O33866" s="76" t="s">
        <v>4356</v>
      </c>
      <c r="P33866" s="82">
        <v>510</v>
      </c>
      <c r="Q33866" s="82" t="s">
        <v>79363</v>
      </c>
      <c r="R33866"/>
    </row>
    <row r="33867" spans="12:18" x14ac:dyDescent="0.25">
      <c r="L33867" t="s">
        <v>37280</v>
      </c>
      <c r="M33867" t="s">
        <v>31912</v>
      </c>
      <c r="N33867" t="s">
        <v>71118</v>
      </c>
      <c r="O33867" s="76" t="s">
        <v>4366</v>
      </c>
      <c r="P33867" s="82">
        <v>108</v>
      </c>
      <c r="Q33867" s="82" t="s">
        <v>79364</v>
      </c>
      <c r="R33867"/>
    </row>
    <row r="33868" spans="12:18" x14ac:dyDescent="0.25">
      <c r="L33868" t="s">
        <v>37280</v>
      </c>
      <c r="M33868" t="s">
        <v>26536</v>
      </c>
      <c r="N33868" t="s">
        <v>71119</v>
      </c>
      <c r="O33868" s="76" t="s">
        <v>4366</v>
      </c>
      <c r="P33868" s="82">
        <v>76</v>
      </c>
      <c r="Q33868" s="82" t="s">
        <v>79365</v>
      </c>
      <c r="R33868"/>
    </row>
    <row r="33869" spans="12:18" x14ac:dyDescent="0.25">
      <c r="L33869" t="s">
        <v>37280</v>
      </c>
      <c r="M33869" t="s">
        <v>31914</v>
      </c>
      <c r="N33869" t="s">
        <v>71120</v>
      </c>
      <c r="O33869" s="76" t="s">
        <v>4356</v>
      </c>
      <c r="P33869" s="82">
        <v>190</v>
      </c>
      <c r="Q33869" s="82" t="s">
        <v>79366</v>
      </c>
      <c r="R33869"/>
    </row>
    <row r="33870" spans="12:18" x14ac:dyDescent="0.25">
      <c r="L33870" t="s">
        <v>37280</v>
      </c>
      <c r="M33870" t="s">
        <v>32416</v>
      </c>
      <c r="N33870" t="s">
        <v>71121</v>
      </c>
      <c r="O33870" s="76" t="s">
        <v>4366</v>
      </c>
      <c r="P33870" s="82">
        <v>307</v>
      </c>
      <c r="Q33870" s="82" t="s">
        <v>79367</v>
      </c>
      <c r="R33870"/>
    </row>
    <row r="33871" spans="12:18" x14ac:dyDescent="0.25">
      <c r="L33871" t="s">
        <v>37280</v>
      </c>
      <c r="M33871" t="s">
        <v>29516</v>
      </c>
      <c r="N33871" t="s">
        <v>71122</v>
      </c>
      <c r="O33871" s="76" t="s">
        <v>4366</v>
      </c>
      <c r="P33871" s="82">
        <v>190</v>
      </c>
      <c r="Q33871" s="82" t="s">
        <v>79368</v>
      </c>
      <c r="R33871"/>
    </row>
    <row r="33872" spans="12:18" x14ac:dyDescent="0.25">
      <c r="L33872" t="s">
        <v>37280</v>
      </c>
      <c r="M33872" t="s">
        <v>31916</v>
      </c>
      <c r="N33872" t="s">
        <v>71123</v>
      </c>
      <c r="O33872" s="76" t="s">
        <v>4366</v>
      </c>
      <c r="P33872" s="82">
        <v>103</v>
      </c>
      <c r="Q33872" s="82" t="s">
        <v>79369</v>
      </c>
      <c r="R33872"/>
    </row>
    <row r="33873" spans="12:18" x14ac:dyDescent="0.25">
      <c r="L33873" t="s">
        <v>37280</v>
      </c>
      <c r="M33873" t="s">
        <v>32417</v>
      </c>
      <c r="N33873" t="s">
        <v>71124</v>
      </c>
      <c r="O33873" s="76" t="s">
        <v>4366</v>
      </c>
      <c r="P33873" s="82">
        <v>114</v>
      </c>
      <c r="Q33873" s="82" t="s">
        <v>79370</v>
      </c>
      <c r="R33873"/>
    </row>
    <row r="33874" spans="12:18" x14ac:dyDescent="0.25">
      <c r="L33874" t="s">
        <v>37280</v>
      </c>
      <c r="M33874" t="s">
        <v>32418</v>
      </c>
      <c r="N33874" t="s">
        <v>71125</v>
      </c>
      <c r="O33874" s="76" t="s">
        <v>4366</v>
      </c>
      <c r="P33874" s="82">
        <v>295</v>
      </c>
      <c r="Q33874" s="82" t="s">
        <v>79371</v>
      </c>
      <c r="R33874"/>
    </row>
    <row r="33875" spans="12:18" x14ac:dyDescent="0.25">
      <c r="L33875" t="s">
        <v>37280</v>
      </c>
      <c r="M33875" t="s">
        <v>30044</v>
      </c>
      <c r="N33875" t="s">
        <v>71126</v>
      </c>
      <c r="O33875" s="76" t="s">
        <v>4356</v>
      </c>
      <c r="P33875" s="82">
        <v>1289</v>
      </c>
      <c r="Q33875" s="82" t="s">
        <v>79372</v>
      </c>
      <c r="R33875"/>
    </row>
    <row r="33876" spans="12:18" x14ac:dyDescent="0.25">
      <c r="L33876" t="s">
        <v>37280</v>
      </c>
      <c r="M33876" t="s">
        <v>26537</v>
      </c>
      <c r="N33876" t="s">
        <v>71127</v>
      </c>
      <c r="O33876" s="76" t="s">
        <v>4366</v>
      </c>
      <c r="P33876" s="82">
        <v>343</v>
      </c>
      <c r="Q33876" s="82" t="s">
        <v>79373</v>
      </c>
      <c r="R33876"/>
    </row>
    <row r="33877" spans="12:18" x14ac:dyDescent="0.25">
      <c r="L33877" t="s">
        <v>37280</v>
      </c>
      <c r="M33877" t="s">
        <v>29520</v>
      </c>
      <c r="N33877" t="s">
        <v>71128</v>
      </c>
      <c r="O33877" s="76" t="s">
        <v>4366</v>
      </c>
      <c r="P33877" s="82">
        <v>24</v>
      </c>
      <c r="Q33877" s="82" t="s">
        <v>79374</v>
      </c>
      <c r="R33877"/>
    </row>
    <row r="33878" spans="12:18" x14ac:dyDescent="0.25">
      <c r="L33878" t="s">
        <v>37280</v>
      </c>
      <c r="M33878" t="s">
        <v>29524</v>
      </c>
      <c r="N33878" t="s">
        <v>71129</v>
      </c>
      <c r="O33878" s="76" t="s">
        <v>4356</v>
      </c>
      <c r="P33878" s="82">
        <v>881</v>
      </c>
      <c r="Q33878" s="82" t="s">
        <v>79375</v>
      </c>
      <c r="R33878"/>
    </row>
    <row r="33879" spans="12:18" x14ac:dyDescent="0.25">
      <c r="L33879" t="s">
        <v>37280</v>
      </c>
      <c r="M33879" t="s">
        <v>26538</v>
      </c>
      <c r="N33879" t="s">
        <v>71130</v>
      </c>
      <c r="O33879" s="76" t="s">
        <v>4356</v>
      </c>
      <c r="P33879" s="82">
        <v>451</v>
      </c>
      <c r="Q33879" s="82" t="s">
        <v>79377</v>
      </c>
      <c r="R33879"/>
    </row>
    <row r="33880" spans="12:18" x14ac:dyDescent="0.25">
      <c r="L33880" t="s">
        <v>37280</v>
      </c>
      <c r="M33880" t="s">
        <v>32419</v>
      </c>
      <c r="N33880" t="s">
        <v>71131</v>
      </c>
      <c r="O33880" s="76" t="s">
        <v>4356</v>
      </c>
      <c r="P33880" s="82">
        <v>786</v>
      </c>
      <c r="Q33880" s="82" t="s">
        <v>79378</v>
      </c>
      <c r="R33880"/>
    </row>
    <row r="33881" spans="12:18" x14ac:dyDescent="0.25">
      <c r="L33881" t="s">
        <v>37280</v>
      </c>
      <c r="M33881" t="s">
        <v>29527</v>
      </c>
      <c r="N33881" t="s">
        <v>71132</v>
      </c>
      <c r="O33881" s="76" t="s">
        <v>4356</v>
      </c>
      <c r="P33881" s="82">
        <v>3176</v>
      </c>
      <c r="Q33881" s="82" t="s">
        <v>79379</v>
      </c>
      <c r="R33881"/>
    </row>
    <row r="33882" spans="12:18" x14ac:dyDescent="0.25">
      <c r="L33882" t="s">
        <v>37280</v>
      </c>
      <c r="M33882" t="s">
        <v>9975</v>
      </c>
      <c r="N33882" t="s">
        <v>71133</v>
      </c>
      <c r="O33882" s="76" t="s">
        <v>4356</v>
      </c>
      <c r="P33882" s="82">
        <v>629</v>
      </c>
      <c r="Q33882" s="82" t="s">
        <v>79380</v>
      </c>
      <c r="R33882"/>
    </row>
    <row r="33883" spans="12:18" x14ac:dyDescent="0.25">
      <c r="L33883" t="s">
        <v>37280</v>
      </c>
      <c r="M33883" t="s">
        <v>32420</v>
      </c>
      <c r="N33883" t="s">
        <v>71134</v>
      </c>
      <c r="O33883" s="76" t="s">
        <v>4366</v>
      </c>
      <c r="P33883" s="82">
        <v>302</v>
      </c>
      <c r="Q33883" s="82" t="s">
        <v>79381</v>
      </c>
      <c r="R33883"/>
    </row>
    <row r="33884" spans="12:18" x14ac:dyDescent="0.25">
      <c r="L33884" t="s">
        <v>37280</v>
      </c>
      <c r="M33884" t="s">
        <v>5771</v>
      </c>
      <c r="N33884" t="s">
        <v>71135</v>
      </c>
      <c r="O33884" s="76" t="s">
        <v>4366</v>
      </c>
      <c r="P33884" s="82">
        <v>125</v>
      </c>
      <c r="Q33884" s="82" t="s">
        <v>79382</v>
      </c>
      <c r="R33884"/>
    </row>
    <row r="33885" spans="12:18" x14ac:dyDescent="0.25">
      <c r="L33885" t="s">
        <v>37280</v>
      </c>
      <c r="M33885" t="s">
        <v>29530</v>
      </c>
      <c r="N33885" t="s">
        <v>71136</v>
      </c>
      <c r="O33885" s="76" t="s">
        <v>4356</v>
      </c>
      <c r="P33885" s="82">
        <v>730</v>
      </c>
      <c r="Q33885" s="82" t="s">
        <v>79383</v>
      </c>
      <c r="R33885"/>
    </row>
    <row r="33886" spans="12:18" x14ac:dyDescent="0.25">
      <c r="L33886" t="s">
        <v>37280</v>
      </c>
      <c r="M33886" t="s">
        <v>30048</v>
      </c>
      <c r="N33886" t="s">
        <v>71137</v>
      </c>
      <c r="O33886" s="76" t="s">
        <v>4366</v>
      </c>
      <c r="P33886" s="82">
        <v>452</v>
      </c>
      <c r="Q33886" s="82" t="s">
        <v>79384</v>
      </c>
      <c r="R33886"/>
    </row>
    <row r="33887" spans="12:18" x14ac:dyDescent="0.25">
      <c r="L33887" t="s">
        <v>37280</v>
      </c>
      <c r="M33887" t="s">
        <v>32421</v>
      </c>
      <c r="N33887" t="s">
        <v>71138</v>
      </c>
      <c r="O33887" s="76" t="s">
        <v>4366</v>
      </c>
      <c r="P33887" s="82">
        <v>255</v>
      </c>
      <c r="Q33887" s="82" t="s">
        <v>79385</v>
      </c>
      <c r="R33887"/>
    </row>
    <row r="33888" spans="12:18" x14ac:dyDescent="0.25">
      <c r="L33888" t="s">
        <v>37280</v>
      </c>
      <c r="M33888" t="s">
        <v>26539</v>
      </c>
      <c r="N33888" t="s">
        <v>71139</v>
      </c>
      <c r="O33888" s="76" t="s">
        <v>4356</v>
      </c>
      <c r="P33888" s="82">
        <v>355</v>
      </c>
      <c r="Q33888" s="82" t="s">
        <v>79386</v>
      </c>
      <c r="R33888"/>
    </row>
    <row r="33889" spans="12:18" x14ac:dyDescent="0.25">
      <c r="L33889" t="s">
        <v>37280</v>
      </c>
      <c r="M33889" t="s">
        <v>32422</v>
      </c>
      <c r="N33889" t="s">
        <v>71140</v>
      </c>
      <c r="O33889" s="76" t="s">
        <v>4366</v>
      </c>
      <c r="P33889" s="82">
        <v>56</v>
      </c>
      <c r="Q33889" s="82" t="s">
        <v>79388</v>
      </c>
      <c r="R33889"/>
    </row>
    <row r="33890" spans="12:18" x14ac:dyDescent="0.25">
      <c r="L33890" t="s">
        <v>37280</v>
      </c>
      <c r="M33890" t="s">
        <v>11352</v>
      </c>
      <c r="N33890" t="s">
        <v>71141</v>
      </c>
      <c r="O33890" s="76" t="s">
        <v>4366</v>
      </c>
      <c r="P33890" s="82">
        <v>40</v>
      </c>
      <c r="Q33890" s="82" t="s">
        <v>79389</v>
      </c>
      <c r="R33890"/>
    </row>
    <row r="33891" spans="12:18" x14ac:dyDescent="0.25">
      <c r="L33891" t="s">
        <v>37280</v>
      </c>
      <c r="M33891" t="s">
        <v>29534</v>
      </c>
      <c r="N33891" t="s">
        <v>71142</v>
      </c>
      <c r="O33891" s="76" t="s">
        <v>4356</v>
      </c>
      <c r="P33891" s="82">
        <v>984</v>
      </c>
      <c r="Q33891" s="82" t="s">
        <v>79390</v>
      </c>
      <c r="R33891"/>
    </row>
    <row r="33892" spans="12:18" x14ac:dyDescent="0.25">
      <c r="L33892" t="s">
        <v>37280</v>
      </c>
      <c r="M33892" t="s">
        <v>30051</v>
      </c>
      <c r="N33892" t="s">
        <v>71143</v>
      </c>
      <c r="O33892" s="76" t="s">
        <v>4356</v>
      </c>
      <c r="P33892" s="82">
        <v>1118</v>
      </c>
      <c r="Q33892" s="82" t="s">
        <v>79391</v>
      </c>
      <c r="R33892"/>
    </row>
    <row r="33893" spans="12:18" x14ac:dyDescent="0.25">
      <c r="L33893" t="s">
        <v>37280</v>
      </c>
      <c r="M33893" t="s">
        <v>29536</v>
      </c>
      <c r="N33893" t="s">
        <v>71144</v>
      </c>
      <c r="O33893" s="76" t="s">
        <v>4356</v>
      </c>
      <c r="P33893" s="82">
        <v>2274</v>
      </c>
      <c r="Q33893" s="82" t="s">
        <v>79392</v>
      </c>
      <c r="R33893"/>
    </row>
    <row r="33894" spans="12:18" x14ac:dyDescent="0.25">
      <c r="L33894" t="s">
        <v>37280</v>
      </c>
      <c r="M33894" t="s">
        <v>30054</v>
      </c>
      <c r="N33894" t="s">
        <v>71145</v>
      </c>
      <c r="O33894" s="76" t="s">
        <v>4356</v>
      </c>
      <c r="P33894" s="82">
        <v>540</v>
      </c>
      <c r="Q33894" s="82" t="s">
        <v>79393</v>
      </c>
      <c r="R33894"/>
    </row>
    <row r="33895" spans="12:18" x14ac:dyDescent="0.25">
      <c r="L33895" t="s">
        <v>37280</v>
      </c>
      <c r="M33895" t="s">
        <v>32423</v>
      </c>
      <c r="N33895" t="s">
        <v>71146</v>
      </c>
      <c r="O33895" s="76" t="s">
        <v>4366</v>
      </c>
      <c r="P33895" s="82">
        <v>101</v>
      </c>
      <c r="Q33895" s="82" t="s">
        <v>79394</v>
      </c>
      <c r="R33895"/>
    </row>
    <row r="33896" spans="12:18" x14ac:dyDescent="0.25">
      <c r="L33896" t="s">
        <v>37280</v>
      </c>
      <c r="M33896" t="s">
        <v>30057</v>
      </c>
      <c r="N33896" t="s">
        <v>71147</v>
      </c>
      <c r="O33896" s="76" t="s">
        <v>4366</v>
      </c>
      <c r="P33896" s="82">
        <v>310</v>
      </c>
      <c r="Q33896" s="82" t="s">
        <v>79395</v>
      </c>
      <c r="R33896"/>
    </row>
    <row r="33897" spans="12:18" x14ac:dyDescent="0.25">
      <c r="L33897" t="s">
        <v>37280</v>
      </c>
      <c r="M33897" t="s">
        <v>29539</v>
      </c>
      <c r="N33897" t="s">
        <v>71148</v>
      </c>
      <c r="O33897" s="76" t="s">
        <v>4356</v>
      </c>
      <c r="P33897" s="82">
        <v>994</v>
      </c>
      <c r="Q33897" s="82" t="s">
        <v>79396</v>
      </c>
      <c r="R33897"/>
    </row>
    <row r="33898" spans="12:18" x14ac:dyDescent="0.25">
      <c r="L33898" t="s">
        <v>37280</v>
      </c>
      <c r="M33898" t="s">
        <v>22185</v>
      </c>
      <c r="N33898" t="s">
        <v>71149</v>
      </c>
      <c r="O33898" s="76" t="s">
        <v>4374</v>
      </c>
      <c r="P33898" s="82">
        <v>2204</v>
      </c>
      <c r="Q33898" s="82" t="s">
        <v>72645</v>
      </c>
      <c r="R33898"/>
    </row>
    <row r="33899" spans="12:18" x14ac:dyDescent="0.25">
      <c r="L33899" t="s">
        <v>37280</v>
      </c>
      <c r="M33899" t="s">
        <v>31920</v>
      </c>
      <c r="N33899" t="s">
        <v>71150</v>
      </c>
      <c r="O33899" s="76" t="s">
        <v>4356</v>
      </c>
      <c r="P33899" s="82">
        <v>721</v>
      </c>
      <c r="Q33899" s="82" t="s">
        <v>79397</v>
      </c>
      <c r="R33899"/>
    </row>
    <row r="33900" spans="12:18" x14ac:dyDescent="0.25">
      <c r="L33900" t="s">
        <v>37280</v>
      </c>
      <c r="M33900" t="s">
        <v>31921</v>
      </c>
      <c r="N33900" t="s">
        <v>71151</v>
      </c>
      <c r="O33900" s="76" t="s">
        <v>4356</v>
      </c>
      <c r="P33900" s="82">
        <v>790</v>
      </c>
      <c r="Q33900" s="82" t="s">
        <v>79398</v>
      </c>
      <c r="R33900"/>
    </row>
    <row r="33901" spans="12:18" x14ac:dyDescent="0.25">
      <c r="L33901" t="s">
        <v>37280</v>
      </c>
      <c r="M33901" t="s">
        <v>29546</v>
      </c>
      <c r="N33901" t="s">
        <v>71152</v>
      </c>
      <c r="O33901" s="76" t="s">
        <v>4356</v>
      </c>
      <c r="P33901" s="82">
        <v>1574</v>
      </c>
      <c r="Q33901" s="82" t="s">
        <v>79399</v>
      </c>
      <c r="R33901"/>
    </row>
    <row r="33902" spans="12:18" x14ac:dyDescent="0.25">
      <c r="L33902" t="s">
        <v>37280</v>
      </c>
      <c r="M33902" t="s">
        <v>30060</v>
      </c>
      <c r="N33902" t="s">
        <v>71153</v>
      </c>
      <c r="O33902" s="76" t="s">
        <v>4356</v>
      </c>
      <c r="P33902" s="82">
        <v>657</v>
      </c>
      <c r="Q33902" s="82" t="s">
        <v>79400</v>
      </c>
      <c r="R33902"/>
    </row>
    <row r="33903" spans="12:18" x14ac:dyDescent="0.25">
      <c r="L33903" t="s">
        <v>37280</v>
      </c>
      <c r="M33903" t="s">
        <v>32425</v>
      </c>
      <c r="N33903" t="s">
        <v>71154</v>
      </c>
      <c r="O33903" s="76" t="s">
        <v>4356</v>
      </c>
      <c r="P33903" s="82">
        <v>1865</v>
      </c>
      <c r="Q33903" s="82" t="s">
        <v>79403</v>
      </c>
      <c r="R33903"/>
    </row>
    <row r="33904" spans="12:18" x14ac:dyDescent="0.25">
      <c r="L33904" t="s">
        <v>37280</v>
      </c>
      <c r="M33904" t="s">
        <v>26904</v>
      </c>
      <c r="N33904" t="s">
        <v>71155</v>
      </c>
      <c r="O33904" s="76" t="s">
        <v>4366</v>
      </c>
      <c r="P33904" s="82">
        <v>297</v>
      </c>
      <c r="Q33904" s="82" t="s">
        <v>79404</v>
      </c>
      <c r="R33904"/>
    </row>
    <row r="33905" spans="12:18" x14ac:dyDescent="0.25">
      <c r="L33905" t="s">
        <v>37280</v>
      </c>
      <c r="M33905" t="s">
        <v>4610</v>
      </c>
      <c r="N33905" t="s">
        <v>71156</v>
      </c>
      <c r="O33905" s="76" t="s">
        <v>4356</v>
      </c>
      <c r="P33905" s="82">
        <v>1150</v>
      </c>
      <c r="Q33905" s="82" t="s">
        <v>79405</v>
      </c>
      <c r="R33905"/>
    </row>
    <row r="33906" spans="12:18" x14ac:dyDescent="0.25">
      <c r="L33906" t="s">
        <v>37280</v>
      </c>
      <c r="M33906" t="s">
        <v>26540</v>
      </c>
      <c r="N33906" t="s">
        <v>71157</v>
      </c>
      <c r="O33906" s="76" t="s">
        <v>4356</v>
      </c>
      <c r="P33906" s="82">
        <v>4877</v>
      </c>
      <c r="Q33906" s="82" t="s">
        <v>79406</v>
      </c>
      <c r="R33906"/>
    </row>
    <row r="33907" spans="12:18" x14ac:dyDescent="0.25">
      <c r="L33907" t="s">
        <v>37280</v>
      </c>
      <c r="M33907" t="s">
        <v>31924</v>
      </c>
      <c r="N33907" t="s">
        <v>71158</v>
      </c>
      <c r="O33907" s="76" t="s">
        <v>4356</v>
      </c>
      <c r="P33907" s="82">
        <v>313</v>
      </c>
      <c r="Q33907" s="82" t="s">
        <v>79407</v>
      </c>
      <c r="R33907"/>
    </row>
    <row r="33908" spans="12:18" x14ac:dyDescent="0.25">
      <c r="L33908" t="s">
        <v>37280</v>
      </c>
      <c r="M33908" t="s">
        <v>15287</v>
      </c>
      <c r="N33908" t="s">
        <v>71159</v>
      </c>
      <c r="O33908" s="76" t="s">
        <v>4356</v>
      </c>
      <c r="P33908" s="82">
        <v>460</v>
      </c>
      <c r="Q33908" s="82" t="s">
        <v>79408</v>
      </c>
      <c r="R33908"/>
    </row>
    <row r="33909" spans="12:18" x14ac:dyDescent="0.25">
      <c r="L33909" t="s">
        <v>37280</v>
      </c>
      <c r="M33909" t="s">
        <v>31926</v>
      </c>
      <c r="N33909" t="s">
        <v>71160</v>
      </c>
      <c r="O33909" s="76" t="s">
        <v>4366</v>
      </c>
      <c r="P33909" s="82">
        <v>136</v>
      </c>
      <c r="Q33909" s="82" t="s">
        <v>79409</v>
      </c>
      <c r="R33909"/>
    </row>
    <row r="33910" spans="12:18" x14ac:dyDescent="0.25">
      <c r="L33910" t="s">
        <v>37280</v>
      </c>
      <c r="M33910" t="s">
        <v>32426</v>
      </c>
      <c r="N33910" t="s">
        <v>71161</v>
      </c>
      <c r="O33910" s="76" t="s">
        <v>4356</v>
      </c>
      <c r="P33910" s="82">
        <v>643</v>
      </c>
      <c r="Q33910" s="82" t="s">
        <v>79410</v>
      </c>
      <c r="R33910"/>
    </row>
    <row r="33911" spans="12:18" x14ac:dyDescent="0.25">
      <c r="L33911" t="s">
        <v>37280</v>
      </c>
      <c r="M33911" t="s">
        <v>32427</v>
      </c>
      <c r="N33911" t="s">
        <v>71162</v>
      </c>
      <c r="O33911" s="76" t="s">
        <v>4366</v>
      </c>
      <c r="P33911" s="82">
        <v>215</v>
      </c>
      <c r="Q33911" s="82" t="s">
        <v>79411</v>
      </c>
      <c r="R33911"/>
    </row>
    <row r="33912" spans="12:18" x14ac:dyDescent="0.25">
      <c r="L33912" t="s">
        <v>37280</v>
      </c>
      <c r="M33912" t="s">
        <v>9483</v>
      </c>
      <c r="N33912" t="s">
        <v>71163</v>
      </c>
      <c r="O33912" s="76" t="s">
        <v>4374</v>
      </c>
      <c r="P33912" s="82">
        <v>656</v>
      </c>
      <c r="Q33912" s="82" t="s">
        <v>72645</v>
      </c>
      <c r="R33912"/>
    </row>
    <row r="33913" spans="12:18" x14ac:dyDescent="0.25">
      <c r="L33913" t="s">
        <v>37280</v>
      </c>
      <c r="M33913" t="s">
        <v>15867</v>
      </c>
      <c r="N33913" t="s">
        <v>71164</v>
      </c>
      <c r="O33913" s="76" t="s">
        <v>4356</v>
      </c>
      <c r="P33913" s="82">
        <v>760</v>
      </c>
      <c r="Q33913" s="82" t="s">
        <v>79412</v>
      </c>
      <c r="R33913"/>
    </row>
    <row r="33914" spans="12:18" x14ac:dyDescent="0.25">
      <c r="L33914" t="s">
        <v>37280</v>
      </c>
      <c r="M33914" t="s">
        <v>32428</v>
      </c>
      <c r="N33914" t="s">
        <v>71165</v>
      </c>
      <c r="O33914" s="76" t="s">
        <v>4366</v>
      </c>
      <c r="P33914" s="82">
        <v>148</v>
      </c>
      <c r="Q33914" s="82" t="s">
        <v>79413</v>
      </c>
      <c r="R33914"/>
    </row>
    <row r="33915" spans="12:18" x14ac:dyDescent="0.25">
      <c r="L33915" t="s">
        <v>37280</v>
      </c>
      <c r="M33915" t="s">
        <v>32429</v>
      </c>
      <c r="N33915" t="s">
        <v>71166</v>
      </c>
      <c r="O33915" s="76" t="s">
        <v>4356</v>
      </c>
      <c r="P33915" s="82">
        <v>910</v>
      </c>
      <c r="Q33915" s="82" t="s">
        <v>79414</v>
      </c>
      <c r="R33915"/>
    </row>
    <row r="33916" spans="12:18" x14ac:dyDescent="0.25">
      <c r="L33916" t="s">
        <v>37280</v>
      </c>
      <c r="M33916" t="s">
        <v>32430</v>
      </c>
      <c r="N33916" t="s">
        <v>71167</v>
      </c>
      <c r="O33916" s="76" t="s">
        <v>4356</v>
      </c>
      <c r="P33916" s="82">
        <v>232</v>
      </c>
      <c r="Q33916" s="82" t="s">
        <v>79415</v>
      </c>
      <c r="R33916"/>
    </row>
    <row r="33917" spans="12:18" x14ac:dyDescent="0.25">
      <c r="L33917" t="s">
        <v>37280</v>
      </c>
      <c r="M33917" t="s">
        <v>26542</v>
      </c>
      <c r="N33917" t="s">
        <v>71168</v>
      </c>
      <c r="O33917" s="76" t="s">
        <v>4374</v>
      </c>
      <c r="P33917" s="82">
        <v>2487</v>
      </c>
      <c r="Q33917" s="82" t="s">
        <v>79416</v>
      </c>
      <c r="R33917"/>
    </row>
    <row r="33918" spans="12:18" x14ac:dyDescent="0.25">
      <c r="L33918" t="s">
        <v>37280</v>
      </c>
      <c r="M33918" t="s">
        <v>29559</v>
      </c>
      <c r="N33918" t="s">
        <v>71169</v>
      </c>
      <c r="O33918" s="76" t="s">
        <v>4356</v>
      </c>
      <c r="P33918" s="82">
        <v>1655</v>
      </c>
      <c r="Q33918" s="82" t="s">
        <v>79417</v>
      </c>
      <c r="R33918"/>
    </row>
    <row r="33919" spans="12:18" x14ac:dyDescent="0.25">
      <c r="L33919" t="s">
        <v>37280</v>
      </c>
      <c r="M33919" t="s">
        <v>30076</v>
      </c>
      <c r="N33919" t="s">
        <v>71170</v>
      </c>
      <c r="O33919" s="76" t="s">
        <v>4356</v>
      </c>
      <c r="P33919" s="82">
        <v>558</v>
      </c>
      <c r="Q33919" s="82" t="s">
        <v>79418</v>
      </c>
      <c r="R33919"/>
    </row>
    <row r="33920" spans="12:18" x14ac:dyDescent="0.25">
      <c r="L33920" t="s">
        <v>37280</v>
      </c>
      <c r="M33920" t="s">
        <v>9796</v>
      </c>
      <c r="N33920" t="s">
        <v>71171</v>
      </c>
      <c r="O33920" s="76" t="s">
        <v>4356</v>
      </c>
      <c r="P33920" s="82">
        <v>2178</v>
      </c>
      <c r="Q33920" s="82" t="s">
        <v>79419</v>
      </c>
      <c r="R33920"/>
    </row>
    <row r="33921" spans="12:18" x14ac:dyDescent="0.25">
      <c r="L33921" t="s">
        <v>37280</v>
      </c>
      <c r="M33921" t="s">
        <v>31928</v>
      </c>
      <c r="N33921" t="s">
        <v>71172</v>
      </c>
      <c r="O33921" s="76" t="s">
        <v>4356</v>
      </c>
      <c r="P33921" s="82">
        <v>311</v>
      </c>
      <c r="Q33921" s="82" t="s">
        <v>79420</v>
      </c>
      <c r="R33921"/>
    </row>
    <row r="33922" spans="12:18" x14ac:dyDescent="0.25">
      <c r="L33922" t="s">
        <v>37280</v>
      </c>
      <c r="M33922" t="s">
        <v>26543</v>
      </c>
      <c r="N33922" t="s">
        <v>71173</v>
      </c>
      <c r="O33922" s="76" t="s">
        <v>4356</v>
      </c>
      <c r="P33922" s="82">
        <v>481</v>
      </c>
      <c r="Q33922" s="82" t="s">
        <v>79421</v>
      </c>
      <c r="R33922"/>
    </row>
    <row r="33923" spans="12:18" x14ac:dyDescent="0.25">
      <c r="L33923" t="s">
        <v>37280</v>
      </c>
      <c r="M33923" t="s">
        <v>31930</v>
      </c>
      <c r="N33923" t="s">
        <v>71174</v>
      </c>
      <c r="O33923" s="76" t="s">
        <v>4356</v>
      </c>
      <c r="P33923" s="82">
        <v>353</v>
      </c>
      <c r="Q33923" s="82" t="s">
        <v>79422</v>
      </c>
      <c r="R33923"/>
    </row>
    <row r="33924" spans="12:18" x14ac:dyDescent="0.25">
      <c r="L33924" t="s">
        <v>37280</v>
      </c>
      <c r="M33924" t="s">
        <v>31934</v>
      </c>
      <c r="N33924" t="s">
        <v>71175</v>
      </c>
      <c r="O33924" s="76" t="s">
        <v>4366</v>
      </c>
      <c r="P33924" s="82">
        <v>172</v>
      </c>
      <c r="Q33924" s="82" t="s">
        <v>79424</v>
      </c>
      <c r="R33924"/>
    </row>
    <row r="33925" spans="12:18" x14ac:dyDescent="0.25">
      <c r="L33925" t="s">
        <v>37280</v>
      </c>
      <c r="M33925" t="s">
        <v>29561</v>
      </c>
      <c r="N33925" t="s">
        <v>71176</v>
      </c>
      <c r="O33925" s="76" t="s">
        <v>4356</v>
      </c>
      <c r="P33925" s="82">
        <v>660</v>
      </c>
      <c r="Q33925" s="82" t="s">
        <v>79425</v>
      </c>
      <c r="R33925"/>
    </row>
    <row r="33926" spans="12:18" x14ac:dyDescent="0.25">
      <c r="L33926" t="s">
        <v>37280</v>
      </c>
      <c r="M33926" t="s">
        <v>30080</v>
      </c>
      <c r="N33926" t="s">
        <v>71177</v>
      </c>
      <c r="O33926" s="76" t="s">
        <v>4366</v>
      </c>
      <c r="P33926" s="82">
        <v>194</v>
      </c>
      <c r="Q33926" s="82" t="s">
        <v>79426</v>
      </c>
      <c r="R33926"/>
    </row>
    <row r="33927" spans="12:18" x14ac:dyDescent="0.25">
      <c r="L33927" t="s">
        <v>37280</v>
      </c>
      <c r="M33927" t="s">
        <v>29564</v>
      </c>
      <c r="N33927" t="s">
        <v>71178</v>
      </c>
      <c r="O33927" s="76" t="s">
        <v>4356</v>
      </c>
      <c r="P33927" s="82">
        <v>357</v>
      </c>
      <c r="Q33927" s="82" t="s">
        <v>79427</v>
      </c>
      <c r="R33927"/>
    </row>
    <row r="33928" spans="12:18" x14ac:dyDescent="0.25">
      <c r="L33928" t="s">
        <v>37280</v>
      </c>
      <c r="M33928" t="s">
        <v>29567</v>
      </c>
      <c r="N33928" t="s">
        <v>71179</v>
      </c>
      <c r="O33928" s="76" t="s">
        <v>4366</v>
      </c>
      <c r="P33928" s="82">
        <v>214</v>
      </c>
      <c r="Q33928" s="82" t="s">
        <v>79428</v>
      </c>
      <c r="R33928"/>
    </row>
    <row r="33929" spans="12:18" x14ac:dyDescent="0.25">
      <c r="L33929" t="s">
        <v>37280</v>
      </c>
      <c r="M33929" t="s">
        <v>31936</v>
      </c>
      <c r="N33929" t="s">
        <v>71180</v>
      </c>
      <c r="O33929" s="76" t="s">
        <v>4356</v>
      </c>
      <c r="P33929" s="82">
        <v>826</v>
      </c>
      <c r="Q33929" s="82" t="s">
        <v>79429</v>
      </c>
      <c r="R33929"/>
    </row>
    <row r="33930" spans="12:18" x14ac:dyDescent="0.25">
      <c r="L33930" t="s">
        <v>37280</v>
      </c>
      <c r="M33930" t="s">
        <v>30083</v>
      </c>
      <c r="N33930" t="s">
        <v>71181</v>
      </c>
      <c r="O33930" s="76" t="s">
        <v>4356</v>
      </c>
      <c r="P33930" s="82">
        <v>551</v>
      </c>
      <c r="Q33930" s="82" t="s">
        <v>79430</v>
      </c>
      <c r="R33930"/>
    </row>
    <row r="33931" spans="12:18" x14ac:dyDescent="0.25">
      <c r="L33931" t="s">
        <v>37280</v>
      </c>
      <c r="M33931" t="s">
        <v>29570</v>
      </c>
      <c r="N33931" t="s">
        <v>71182</v>
      </c>
      <c r="O33931" s="76" t="s">
        <v>4366</v>
      </c>
      <c r="P33931" s="82">
        <v>133</v>
      </c>
      <c r="Q33931" s="82" t="s">
        <v>79431</v>
      </c>
      <c r="R33931"/>
    </row>
    <row r="33932" spans="12:18" x14ac:dyDescent="0.25">
      <c r="L33932" t="s">
        <v>37280</v>
      </c>
      <c r="M33932" t="s">
        <v>30086</v>
      </c>
      <c r="N33932" t="s">
        <v>71183</v>
      </c>
      <c r="O33932" s="76" t="s">
        <v>4356</v>
      </c>
      <c r="P33932" s="82">
        <v>565</v>
      </c>
      <c r="Q33932" s="82" t="s">
        <v>79432</v>
      </c>
      <c r="R33932"/>
    </row>
    <row r="33933" spans="12:18" x14ac:dyDescent="0.25">
      <c r="L33933" t="s">
        <v>37280</v>
      </c>
      <c r="M33933" t="s">
        <v>26544</v>
      </c>
      <c r="N33933" t="s">
        <v>71184</v>
      </c>
      <c r="O33933" s="76" t="s">
        <v>4366</v>
      </c>
      <c r="P33933" s="82">
        <v>257</v>
      </c>
      <c r="Q33933" s="82" t="s">
        <v>79433</v>
      </c>
      <c r="R33933"/>
    </row>
    <row r="33934" spans="12:18" x14ac:dyDescent="0.25">
      <c r="L33934" t="s">
        <v>37280</v>
      </c>
      <c r="M33934" t="s">
        <v>30090</v>
      </c>
      <c r="N33934" t="s">
        <v>71185</v>
      </c>
      <c r="O33934" s="76" t="s">
        <v>4356</v>
      </c>
      <c r="P33934" s="82">
        <v>1192</v>
      </c>
      <c r="Q33934" s="82" t="s">
        <v>79434</v>
      </c>
      <c r="R33934"/>
    </row>
    <row r="33935" spans="12:18" x14ac:dyDescent="0.25">
      <c r="L33935" t="s">
        <v>37280</v>
      </c>
      <c r="M33935" t="s">
        <v>31937</v>
      </c>
      <c r="N33935" t="s">
        <v>71186</v>
      </c>
      <c r="O33935" s="76" t="s">
        <v>4356</v>
      </c>
      <c r="P33935" s="82">
        <v>942</v>
      </c>
      <c r="Q33935" s="82" t="s">
        <v>79435</v>
      </c>
      <c r="R33935"/>
    </row>
    <row r="33936" spans="12:18" x14ac:dyDescent="0.25">
      <c r="L33936" t="s">
        <v>37280</v>
      </c>
      <c r="M33936" t="s">
        <v>32431</v>
      </c>
      <c r="N33936" t="s">
        <v>71187</v>
      </c>
      <c r="O33936" s="76" t="s">
        <v>4366</v>
      </c>
      <c r="P33936" s="82">
        <v>38</v>
      </c>
      <c r="Q33936" s="82" t="s">
        <v>79436</v>
      </c>
      <c r="R33936"/>
    </row>
    <row r="33937" spans="12:18" x14ac:dyDescent="0.25">
      <c r="L33937" t="s">
        <v>37280</v>
      </c>
      <c r="M33937" t="s">
        <v>32432</v>
      </c>
      <c r="N33937" t="s">
        <v>71188</v>
      </c>
      <c r="O33937" s="76" t="s">
        <v>4374</v>
      </c>
      <c r="P33937" s="82">
        <v>769</v>
      </c>
      <c r="Q33937" s="82" t="s">
        <v>79437</v>
      </c>
      <c r="R33937"/>
    </row>
    <row r="33938" spans="12:18" x14ac:dyDescent="0.25">
      <c r="L33938" t="s">
        <v>37280</v>
      </c>
      <c r="M33938" t="s">
        <v>26545</v>
      </c>
      <c r="N33938" t="s">
        <v>71189</v>
      </c>
      <c r="O33938" s="76" t="s">
        <v>4366</v>
      </c>
      <c r="P33938" s="82">
        <v>141</v>
      </c>
      <c r="Q33938" s="82" t="s">
        <v>79438</v>
      </c>
      <c r="R33938"/>
    </row>
    <row r="33939" spans="12:18" x14ac:dyDescent="0.25">
      <c r="L33939" t="s">
        <v>37280</v>
      </c>
      <c r="M33939" t="s">
        <v>29574</v>
      </c>
      <c r="N33939" t="s">
        <v>71190</v>
      </c>
      <c r="O33939" s="76" t="s">
        <v>4356</v>
      </c>
      <c r="P33939" s="82">
        <v>399</v>
      </c>
      <c r="Q33939" s="82" t="s">
        <v>79439</v>
      </c>
      <c r="R33939"/>
    </row>
    <row r="33940" spans="12:18" x14ac:dyDescent="0.25">
      <c r="L33940" t="s">
        <v>37280</v>
      </c>
      <c r="M33940" t="s">
        <v>29577</v>
      </c>
      <c r="N33940" t="s">
        <v>71191</v>
      </c>
      <c r="O33940" s="76" t="s">
        <v>4366</v>
      </c>
      <c r="P33940" s="82">
        <v>242</v>
      </c>
      <c r="Q33940" s="82" t="s">
        <v>79441</v>
      </c>
      <c r="R33940"/>
    </row>
    <row r="33941" spans="12:18" x14ac:dyDescent="0.25">
      <c r="L33941" t="s">
        <v>37280</v>
      </c>
      <c r="M33941" t="s">
        <v>26546</v>
      </c>
      <c r="N33941" t="s">
        <v>71192</v>
      </c>
      <c r="O33941" s="76" t="s">
        <v>4366</v>
      </c>
      <c r="P33941" s="82">
        <v>170</v>
      </c>
      <c r="Q33941" s="82" t="s">
        <v>79442</v>
      </c>
      <c r="R33941"/>
    </row>
    <row r="33942" spans="12:18" x14ac:dyDescent="0.25">
      <c r="L33942" t="s">
        <v>37280</v>
      </c>
      <c r="M33942" t="s">
        <v>31938</v>
      </c>
      <c r="N33942" t="s">
        <v>71193</v>
      </c>
      <c r="O33942" s="76" t="s">
        <v>4356</v>
      </c>
      <c r="P33942" s="82">
        <v>345</v>
      </c>
      <c r="Q33942" s="82" t="s">
        <v>79443</v>
      </c>
      <c r="R33942"/>
    </row>
    <row r="33943" spans="12:18" x14ac:dyDescent="0.25">
      <c r="L33943" t="s">
        <v>37280</v>
      </c>
      <c r="M33943" t="s">
        <v>26547</v>
      </c>
      <c r="N33943" t="s">
        <v>71194</v>
      </c>
      <c r="O33943" s="76" t="s">
        <v>4366</v>
      </c>
      <c r="P33943" s="82">
        <v>338</v>
      </c>
      <c r="Q33943" s="82" t="s">
        <v>79444</v>
      </c>
      <c r="R33943"/>
    </row>
    <row r="33944" spans="12:18" x14ac:dyDescent="0.25">
      <c r="L33944" t="s">
        <v>37280</v>
      </c>
      <c r="M33944" t="s">
        <v>30096</v>
      </c>
      <c r="N33944" t="s">
        <v>71195</v>
      </c>
      <c r="O33944" s="76" t="s">
        <v>4356</v>
      </c>
      <c r="P33944" s="82">
        <v>862</v>
      </c>
      <c r="Q33944" s="82" t="s">
        <v>79445</v>
      </c>
      <c r="R33944"/>
    </row>
    <row r="33945" spans="12:18" x14ac:dyDescent="0.25">
      <c r="L33945" t="s">
        <v>37280</v>
      </c>
      <c r="M33945" t="s">
        <v>30098</v>
      </c>
      <c r="N33945" t="s">
        <v>71196</v>
      </c>
      <c r="O33945" s="76" t="s">
        <v>4356</v>
      </c>
      <c r="P33945" s="82">
        <v>474</v>
      </c>
      <c r="Q33945" s="82" t="s">
        <v>79446</v>
      </c>
      <c r="R33945"/>
    </row>
    <row r="33946" spans="12:18" x14ac:dyDescent="0.25">
      <c r="L33946" t="s">
        <v>37280</v>
      </c>
      <c r="M33946" t="s">
        <v>30094</v>
      </c>
      <c r="N33946" t="s">
        <v>71197</v>
      </c>
      <c r="O33946" s="76" t="s">
        <v>4356</v>
      </c>
      <c r="P33946" s="82">
        <v>1260</v>
      </c>
      <c r="Q33946" s="82" t="s">
        <v>79440</v>
      </c>
      <c r="R33946"/>
    </row>
    <row r="33947" spans="12:18" x14ac:dyDescent="0.25">
      <c r="L33947" t="s">
        <v>37280</v>
      </c>
      <c r="M33947" t="s">
        <v>32433</v>
      </c>
      <c r="N33947" t="s">
        <v>71198</v>
      </c>
      <c r="O33947" s="76" t="s">
        <v>4366</v>
      </c>
      <c r="P33947" s="82">
        <v>1141</v>
      </c>
      <c r="Q33947" s="82" t="s">
        <v>79447</v>
      </c>
      <c r="R33947"/>
    </row>
    <row r="33948" spans="12:18" x14ac:dyDescent="0.25">
      <c r="L33948" t="s">
        <v>37280</v>
      </c>
      <c r="M33948" t="s">
        <v>29581</v>
      </c>
      <c r="N33948" t="s">
        <v>71199</v>
      </c>
      <c r="O33948" s="76" t="s">
        <v>4366</v>
      </c>
      <c r="P33948" s="82">
        <v>120</v>
      </c>
      <c r="Q33948" s="82" t="s">
        <v>79448</v>
      </c>
      <c r="R33948"/>
    </row>
    <row r="33949" spans="12:18" x14ac:dyDescent="0.25">
      <c r="L33949" t="s">
        <v>37280</v>
      </c>
      <c r="M33949" t="s">
        <v>31940</v>
      </c>
      <c r="N33949" t="s">
        <v>71200</v>
      </c>
      <c r="O33949" s="76" t="s">
        <v>4366</v>
      </c>
      <c r="P33949" s="82">
        <v>914</v>
      </c>
      <c r="Q33949" s="82" t="s">
        <v>79449</v>
      </c>
      <c r="R33949"/>
    </row>
    <row r="33950" spans="12:18" x14ac:dyDescent="0.25">
      <c r="L33950" t="s">
        <v>37280</v>
      </c>
      <c r="M33950" t="s">
        <v>30102</v>
      </c>
      <c r="N33950" t="s">
        <v>71201</v>
      </c>
      <c r="O33950" s="76" t="s">
        <v>4356</v>
      </c>
      <c r="P33950" s="82">
        <v>322</v>
      </c>
      <c r="Q33950" s="82" t="s">
        <v>79450</v>
      </c>
      <c r="R33950"/>
    </row>
    <row r="33951" spans="12:18" x14ac:dyDescent="0.25">
      <c r="L33951" t="s">
        <v>37280</v>
      </c>
      <c r="M33951" t="s">
        <v>29585</v>
      </c>
      <c r="N33951" t="s">
        <v>71202</v>
      </c>
      <c r="O33951" s="76" t="s">
        <v>4356</v>
      </c>
      <c r="P33951" s="82">
        <v>819</v>
      </c>
      <c r="Q33951" s="82" t="s">
        <v>79451</v>
      </c>
      <c r="R33951"/>
    </row>
    <row r="33952" spans="12:18" x14ac:dyDescent="0.25">
      <c r="L33952" t="s">
        <v>37280</v>
      </c>
      <c r="M33952" t="s">
        <v>30105</v>
      </c>
      <c r="N33952" t="s">
        <v>71203</v>
      </c>
      <c r="O33952" s="76" t="s">
        <v>4366</v>
      </c>
      <c r="P33952" s="82">
        <v>388</v>
      </c>
      <c r="Q33952" s="82" t="s">
        <v>79452</v>
      </c>
      <c r="R33952"/>
    </row>
    <row r="33953" spans="12:18" x14ac:dyDescent="0.25">
      <c r="L33953" t="s">
        <v>37280</v>
      </c>
      <c r="M33953" t="s">
        <v>29589</v>
      </c>
      <c r="N33953" t="s">
        <v>71204</v>
      </c>
      <c r="O33953" s="76" t="s">
        <v>4366</v>
      </c>
      <c r="P33953" s="82">
        <v>88</v>
      </c>
      <c r="Q33953" s="82" t="s">
        <v>79453</v>
      </c>
      <c r="R33953"/>
    </row>
    <row r="33954" spans="12:18" x14ac:dyDescent="0.25">
      <c r="L33954" t="s">
        <v>37280</v>
      </c>
      <c r="M33954" t="s">
        <v>29593</v>
      </c>
      <c r="N33954" t="s">
        <v>71205</v>
      </c>
      <c r="O33954" s="76" t="s">
        <v>4366</v>
      </c>
      <c r="P33954" s="82">
        <v>216</v>
      </c>
      <c r="Q33954" s="82" t="s">
        <v>79454</v>
      </c>
      <c r="R33954"/>
    </row>
    <row r="33955" spans="12:18" x14ac:dyDescent="0.25">
      <c r="L33955" t="s">
        <v>37280</v>
      </c>
      <c r="M33955" t="s">
        <v>32434</v>
      </c>
      <c r="N33955" t="s">
        <v>71206</v>
      </c>
      <c r="O33955" s="76" t="s">
        <v>4366</v>
      </c>
      <c r="P33955" s="82">
        <v>279</v>
      </c>
      <c r="Q33955" s="82" t="s">
        <v>79455</v>
      </c>
      <c r="R33955"/>
    </row>
    <row r="33956" spans="12:18" x14ac:dyDescent="0.25">
      <c r="L33956" t="s">
        <v>37280</v>
      </c>
      <c r="M33956" t="s">
        <v>30109</v>
      </c>
      <c r="N33956" t="s">
        <v>71207</v>
      </c>
      <c r="O33956" s="76" t="s">
        <v>4366</v>
      </c>
      <c r="P33956" s="82">
        <v>210</v>
      </c>
      <c r="Q33956" s="82" t="s">
        <v>79456</v>
      </c>
      <c r="R33956"/>
    </row>
    <row r="33957" spans="12:18" x14ac:dyDescent="0.25">
      <c r="L33957" t="s">
        <v>37280</v>
      </c>
      <c r="M33957" t="s">
        <v>31942</v>
      </c>
      <c r="N33957" t="s">
        <v>71208</v>
      </c>
      <c r="O33957" s="76" t="s">
        <v>4356</v>
      </c>
      <c r="P33957" s="82">
        <v>448</v>
      </c>
      <c r="Q33957" s="82" t="s">
        <v>79457</v>
      </c>
      <c r="R33957"/>
    </row>
    <row r="33958" spans="12:18" x14ac:dyDescent="0.25">
      <c r="L33958" t="s">
        <v>37280</v>
      </c>
      <c r="M33958" t="s">
        <v>31944</v>
      </c>
      <c r="N33958" t="s">
        <v>71209</v>
      </c>
      <c r="O33958" s="76" t="s">
        <v>4356</v>
      </c>
      <c r="P33958" s="82">
        <v>1295</v>
      </c>
      <c r="Q33958" s="82" t="s">
        <v>79458</v>
      </c>
      <c r="R33958"/>
    </row>
    <row r="33959" spans="12:18" x14ac:dyDescent="0.25">
      <c r="L33959" t="s">
        <v>37280</v>
      </c>
      <c r="M33959" t="s">
        <v>32435</v>
      </c>
      <c r="N33959" t="s">
        <v>71210</v>
      </c>
      <c r="O33959" s="76" t="s">
        <v>4356</v>
      </c>
      <c r="P33959" s="82">
        <v>742</v>
      </c>
      <c r="Q33959" s="82" t="s">
        <v>79459</v>
      </c>
      <c r="R33959"/>
    </row>
    <row r="33960" spans="12:18" x14ac:dyDescent="0.25">
      <c r="L33960" t="s">
        <v>37280</v>
      </c>
      <c r="M33960" t="s">
        <v>29597</v>
      </c>
      <c r="N33960" t="s">
        <v>71211</v>
      </c>
      <c r="O33960" s="76" t="s">
        <v>4356</v>
      </c>
      <c r="P33960" s="82">
        <v>597</v>
      </c>
      <c r="Q33960" s="82" t="s">
        <v>79460</v>
      </c>
      <c r="R33960"/>
    </row>
    <row r="33961" spans="12:18" x14ac:dyDescent="0.25">
      <c r="L33961" t="s">
        <v>37280</v>
      </c>
      <c r="M33961" t="s">
        <v>21935</v>
      </c>
      <c r="N33961" t="s">
        <v>71212</v>
      </c>
      <c r="O33961" s="76" t="s">
        <v>4356</v>
      </c>
      <c r="P33961" s="82">
        <v>888</v>
      </c>
      <c r="Q33961" s="82" t="s">
        <v>79461</v>
      </c>
      <c r="R33961"/>
    </row>
    <row r="33962" spans="12:18" x14ac:dyDescent="0.25">
      <c r="L33962" t="s">
        <v>37280</v>
      </c>
      <c r="M33962" t="s">
        <v>26548</v>
      </c>
      <c r="N33962" t="s">
        <v>71213</v>
      </c>
      <c r="O33962" s="76" t="s">
        <v>4356</v>
      </c>
      <c r="P33962" s="82">
        <v>702</v>
      </c>
      <c r="Q33962" s="82" t="s">
        <v>79462</v>
      </c>
      <c r="R33962"/>
    </row>
    <row r="33963" spans="12:18" x14ac:dyDescent="0.25">
      <c r="L33963" t="s">
        <v>37280</v>
      </c>
      <c r="M33963" t="s">
        <v>29601</v>
      </c>
      <c r="N33963" t="s">
        <v>71214</v>
      </c>
      <c r="O33963" s="76" t="s">
        <v>4356</v>
      </c>
      <c r="P33963" s="82">
        <v>392</v>
      </c>
      <c r="Q33963" s="82" t="s">
        <v>79463</v>
      </c>
      <c r="R33963"/>
    </row>
    <row r="33964" spans="12:18" x14ac:dyDescent="0.25">
      <c r="L33964" t="s">
        <v>37280</v>
      </c>
      <c r="M33964" t="s">
        <v>30116</v>
      </c>
      <c r="N33964" t="s">
        <v>71215</v>
      </c>
      <c r="O33964" s="76" t="s">
        <v>4366</v>
      </c>
      <c r="P33964" s="82">
        <v>629</v>
      </c>
      <c r="Q33964" s="82" t="s">
        <v>79464</v>
      </c>
      <c r="R33964"/>
    </row>
    <row r="33965" spans="12:18" x14ac:dyDescent="0.25">
      <c r="L33965" t="s">
        <v>37280</v>
      </c>
      <c r="M33965" t="s">
        <v>31945</v>
      </c>
      <c r="N33965" t="s">
        <v>71216</v>
      </c>
      <c r="O33965" s="76" t="s">
        <v>4356</v>
      </c>
      <c r="P33965" s="82">
        <v>369</v>
      </c>
      <c r="Q33965" s="82" t="s">
        <v>79465</v>
      </c>
      <c r="R33965"/>
    </row>
    <row r="33966" spans="12:18" x14ac:dyDescent="0.25">
      <c r="L33966" t="s">
        <v>37280</v>
      </c>
      <c r="M33966" t="s">
        <v>26549</v>
      </c>
      <c r="N33966" t="s">
        <v>71217</v>
      </c>
      <c r="O33966" s="76" t="s">
        <v>4356</v>
      </c>
      <c r="P33966" s="82">
        <v>752</v>
      </c>
      <c r="Q33966" s="82" t="s">
        <v>79466</v>
      </c>
      <c r="R33966"/>
    </row>
    <row r="33967" spans="12:18" x14ac:dyDescent="0.25">
      <c r="L33967" t="s">
        <v>37280</v>
      </c>
      <c r="M33967" t="s">
        <v>31947</v>
      </c>
      <c r="N33967" t="s">
        <v>71218</v>
      </c>
      <c r="O33967" s="76" t="s">
        <v>4366</v>
      </c>
      <c r="P33967" s="82">
        <v>197</v>
      </c>
      <c r="Q33967" s="82" t="s">
        <v>79467</v>
      </c>
      <c r="R33967"/>
    </row>
    <row r="33968" spans="12:18" x14ac:dyDescent="0.25">
      <c r="L33968" t="s">
        <v>37280</v>
      </c>
      <c r="M33968" t="s">
        <v>30119</v>
      </c>
      <c r="N33968" t="s">
        <v>71219</v>
      </c>
      <c r="O33968" s="76" t="s">
        <v>4356</v>
      </c>
      <c r="P33968" s="82">
        <v>386</v>
      </c>
      <c r="Q33968" s="82" t="s">
        <v>79468</v>
      </c>
      <c r="R33968"/>
    </row>
    <row r="33969" spans="12:18" x14ac:dyDescent="0.25">
      <c r="L33969" t="s">
        <v>37280</v>
      </c>
      <c r="M33969" t="s">
        <v>32436</v>
      </c>
      <c r="N33969" t="s">
        <v>71220</v>
      </c>
      <c r="O33969" s="76" t="s">
        <v>4366</v>
      </c>
      <c r="P33969" s="82">
        <v>89</v>
      </c>
      <c r="Q33969" s="82" t="s">
        <v>79470</v>
      </c>
      <c r="R33969"/>
    </row>
    <row r="33970" spans="12:18" x14ac:dyDescent="0.25">
      <c r="L33970" t="s">
        <v>37280</v>
      </c>
      <c r="M33970" t="s">
        <v>26551</v>
      </c>
      <c r="N33970" t="s">
        <v>71221</v>
      </c>
      <c r="O33970" s="76" t="s">
        <v>4366</v>
      </c>
      <c r="P33970" s="82">
        <v>111</v>
      </c>
      <c r="Q33970" s="82" t="s">
        <v>79471</v>
      </c>
      <c r="R33970"/>
    </row>
    <row r="33971" spans="12:18" x14ac:dyDescent="0.25">
      <c r="L33971" t="s">
        <v>37280</v>
      </c>
      <c r="M33971" t="s">
        <v>30123</v>
      </c>
      <c r="N33971" t="s">
        <v>71222</v>
      </c>
      <c r="O33971" s="76" t="s">
        <v>4356</v>
      </c>
      <c r="P33971" s="82">
        <v>1102</v>
      </c>
      <c r="Q33971" s="82" t="s">
        <v>79472</v>
      </c>
      <c r="R33971"/>
    </row>
    <row r="33972" spans="12:18" x14ac:dyDescent="0.25">
      <c r="L33972" t="s">
        <v>37280</v>
      </c>
      <c r="M33972" t="s">
        <v>29605</v>
      </c>
      <c r="N33972" t="s">
        <v>71223</v>
      </c>
      <c r="O33972" s="76" t="s">
        <v>4366</v>
      </c>
      <c r="P33972" s="82">
        <v>180</v>
      </c>
      <c r="Q33972" s="82" t="s">
        <v>79473</v>
      </c>
      <c r="R33972"/>
    </row>
    <row r="33973" spans="12:18" x14ac:dyDescent="0.25">
      <c r="L33973" t="s">
        <v>37280</v>
      </c>
      <c r="M33973" t="s">
        <v>30127</v>
      </c>
      <c r="N33973" t="s">
        <v>71224</v>
      </c>
      <c r="O33973" s="76" t="s">
        <v>4356</v>
      </c>
      <c r="P33973" s="82">
        <v>1029</v>
      </c>
      <c r="Q33973" s="82" t="s">
        <v>79474</v>
      </c>
      <c r="R33973"/>
    </row>
    <row r="33974" spans="12:18" x14ac:dyDescent="0.25">
      <c r="L33974" t="s">
        <v>37280</v>
      </c>
      <c r="M33974" t="s">
        <v>32437</v>
      </c>
      <c r="N33974" t="s">
        <v>71225</v>
      </c>
      <c r="O33974" s="76" t="s">
        <v>4366</v>
      </c>
      <c r="P33974" s="82">
        <v>128</v>
      </c>
      <c r="Q33974" s="82" t="s">
        <v>79475</v>
      </c>
      <c r="R33974"/>
    </row>
    <row r="33975" spans="12:18" x14ac:dyDescent="0.25">
      <c r="L33975" t="s">
        <v>37280</v>
      </c>
      <c r="M33975" t="s">
        <v>32438</v>
      </c>
      <c r="N33975" t="s">
        <v>71226</v>
      </c>
      <c r="O33975" s="76" t="s">
        <v>4356</v>
      </c>
      <c r="P33975" s="82">
        <v>325</v>
      </c>
      <c r="Q33975" s="82" t="s">
        <v>79476</v>
      </c>
      <c r="R33975"/>
    </row>
    <row r="33976" spans="12:18" x14ac:dyDescent="0.25">
      <c r="L33976" t="s">
        <v>37280</v>
      </c>
      <c r="M33976" t="s">
        <v>32439</v>
      </c>
      <c r="N33976" t="s">
        <v>71227</v>
      </c>
      <c r="O33976" s="76" t="s">
        <v>4356</v>
      </c>
      <c r="P33976" s="82">
        <v>509</v>
      </c>
      <c r="Q33976" s="82" t="s">
        <v>79477</v>
      </c>
      <c r="R33976"/>
    </row>
    <row r="33977" spans="12:18" x14ac:dyDescent="0.25">
      <c r="L33977" t="s">
        <v>37280</v>
      </c>
      <c r="M33977" t="s">
        <v>26318</v>
      </c>
      <c r="N33977" t="s">
        <v>71228</v>
      </c>
      <c r="O33977" s="76" t="s">
        <v>4366</v>
      </c>
      <c r="P33977" s="82">
        <v>475</v>
      </c>
      <c r="Q33977" s="82" t="s">
        <v>79478</v>
      </c>
      <c r="R33977"/>
    </row>
    <row r="33978" spans="12:18" x14ac:dyDescent="0.25">
      <c r="L33978" t="s">
        <v>37280</v>
      </c>
      <c r="M33978" t="s">
        <v>29609</v>
      </c>
      <c r="N33978" t="s">
        <v>71229</v>
      </c>
      <c r="O33978" s="76" t="s">
        <v>4366</v>
      </c>
      <c r="P33978" s="82">
        <v>143</v>
      </c>
      <c r="Q33978" s="82" t="s">
        <v>79479</v>
      </c>
      <c r="R33978"/>
    </row>
    <row r="33979" spans="12:18" x14ac:dyDescent="0.25">
      <c r="L33979" t="s">
        <v>37280</v>
      </c>
      <c r="M33979" t="s">
        <v>26552</v>
      </c>
      <c r="N33979" t="s">
        <v>71230</v>
      </c>
      <c r="O33979" s="76" t="s">
        <v>4366</v>
      </c>
      <c r="P33979" s="82">
        <v>136</v>
      </c>
      <c r="Q33979" s="82" t="s">
        <v>79480</v>
      </c>
      <c r="R33979"/>
    </row>
    <row r="33980" spans="12:18" x14ac:dyDescent="0.25">
      <c r="L33980" t="s">
        <v>37280</v>
      </c>
      <c r="M33980" t="s">
        <v>32440</v>
      </c>
      <c r="N33980" t="s">
        <v>71231</v>
      </c>
      <c r="O33980" s="76" t="s">
        <v>4366</v>
      </c>
      <c r="P33980" s="82">
        <v>73</v>
      </c>
      <c r="Q33980" s="82" t="s">
        <v>79481</v>
      </c>
      <c r="R33980"/>
    </row>
    <row r="33981" spans="12:18" x14ac:dyDescent="0.25">
      <c r="L33981" t="s">
        <v>37280</v>
      </c>
      <c r="M33981" t="s">
        <v>6466</v>
      </c>
      <c r="N33981" t="s">
        <v>71232</v>
      </c>
      <c r="O33981" s="76" t="s">
        <v>4366</v>
      </c>
      <c r="P33981" s="82">
        <v>296</v>
      </c>
      <c r="Q33981" s="82" t="s">
        <v>79482</v>
      </c>
      <c r="R33981"/>
    </row>
    <row r="33982" spans="12:18" x14ac:dyDescent="0.25">
      <c r="L33982" t="s">
        <v>37280</v>
      </c>
      <c r="M33982" t="s">
        <v>26553</v>
      </c>
      <c r="N33982" t="s">
        <v>71233</v>
      </c>
      <c r="O33982" s="76" t="s">
        <v>4356</v>
      </c>
      <c r="P33982" s="82">
        <v>469</v>
      </c>
      <c r="Q33982" s="82" t="s">
        <v>79483</v>
      </c>
      <c r="R33982"/>
    </row>
    <row r="33983" spans="12:18" x14ac:dyDescent="0.25">
      <c r="L33983" t="s">
        <v>37280</v>
      </c>
      <c r="M33983" t="s">
        <v>31949</v>
      </c>
      <c r="N33983" t="s">
        <v>71234</v>
      </c>
      <c r="O33983" s="76" t="s">
        <v>4366</v>
      </c>
      <c r="P33983" s="82">
        <v>121</v>
      </c>
      <c r="Q33983" s="82" t="s">
        <v>79484</v>
      </c>
      <c r="R33983"/>
    </row>
    <row r="33984" spans="12:18" x14ac:dyDescent="0.25">
      <c r="L33984" t="s">
        <v>37280</v>
      </c>
      <c r="M33984" t="s">
        <v>31950</v>
      </c>
      <c r="N33984" t="s">
        <v>71235</v>
      </c>
      <c r="O33984" s="76" t="s">
        <v>4366</v>
      </c>
      <c r="P33984" s="82">
        <v>164</v>
      </c>
      <c r="Q33984" s="82" t="s">
        <v>79485</v>
      </c>
      <c r="R33984"/>
    </row>
    <row r="33985" spans="12:18" x14ac:dyDescent="0.25">
      <c r="L33985" t="s">
        <v>37280</v>
      </c>
      <c r="M33985" t="s">
        <v>15576</v>
      </c>
      <c r="N33985" t="s">
        <v>71236</v>
      </c>
      <c r="O33985" s="76" t="s">
        <v>4366</v>
      </c>
      <c r="P33985" s="82">
        <v>66</v>
      </c>
      <c r="Q33985" s="82" t="s">
        <v>79486</v>
      </c>
      <c r="R33985"/>
    </row>
    <row r="33986" spans="12:18" x14ac:dyDescent="0.25">
      <c r="L33986" t="s">
        <v>37280</v>
      </c>
      <c r="M33986" t="s">
        <v>26554</v>
      </c>
      <c r="N33986" t="s">
        <v>71237</v>
      </c>
      <c r="O33986" s="76" t="s">
        <v>4366</v>
      </c>
      <c r="P33986" s="82">
        <v>131</v>
      </c>
      <c r="Q33986" s="82" t="s">
        <v>79487</v>
      </c>
      <c r="R33986"/>
    </row>
    <row r="33987" spans="12:18" x14ac:dyDescent="0.25">
      <c r="L33987" t="s">
        <v>37280</v>
      </c>
      <c r="M33987" t="s">
        <v>14590</v>
      </c>
      <c r="N33987" t="s">
        <v>71238</v>
      </c>
      <c r="O33987" s="76" t="s">
        <v>4356</v>
      </c>
      <c r="P33987" s="82">
        <v>547</v>
      </c>
      <c r="Q33987" s="82" t="s">
        <v>79488</v>
      </c>
      <c r="R33987"/>
    </row>
    <row r="33988" spans="12:18" x14ac:dyDescent="0.25">
      <c r="L33988" t="s">
        <v>37280</v>
      </c>
      <c r="M33988" t="s">
        <v>19956</v>
      </c>
      <c r="N33988" t="s">
        <v>71239</v>
      </c>
      <c r="O33988" s="76" t="s">
        <v>4366</v>
      </c>
      <c r="P33988" s="82">
        <v>99</v>
      </c>
      <c r="Q33988" s="82" t="s">
        <v>79489</v>
      </c>
      <c r="R33988"/>
    </row>
    <row r="33989" spans="12:18" x14ac:dyDescent="0.25">
      <c r="L33989" t="s">
        <v>37280</v>
      </c>
      <c r="M33989" t="s">
        <v>32441</v>
      </c>
      <c r="N33989" t="s">
        <v>71240</v>
      </c>
      <c r="O33989" s="76" t="s">
        <v>4366</v>
      </c>
      <c r="P33989" s="82">
        <v>169</v>
      </c>
      <c r="Q33989" s="82" t="s">
        <v>79490</v>
      </c>
      <c r="R33989"/>
    </row>
    <row r="33990" spans="12:18" x14ac:dyDescent="0.25">
      <c r="L33990" t="s">
        <v>37280</v>
      </c>
      <c r="M33990" t="s">
        <v>32442</v>
      </c>
      <c r="N33990" t="s">
        <v>71241</v>
      </c>
      <c r="O33990" s="76" t="s">
        <v>4356</v>
      </c>
      <c r="P33990" s="82">
        <v>575</v>
      </c>
      <c r="Q33990" s="82" t="s">
        <v>79491</v>
      </c>
      <c r="R33990"/>
    </row>
    <row r="33991" spans="12:18" x14ac:dyDescent="0.25">
      <c r="L33991" t="s">
        <v>37280</v>
      </c>
      <c r="M33991" t="s">
        <v>13867</v>
      </c>
      <c r="N33991" t="s">
        <v>71242</v>
      </c>
      <c r="O33991" s="76" t="s">
        <v>4366</v>
      </c>
      <c r="P33991" s="82">
        <v>174</v>
      </c>
      <c r="Q33991" s="82" t="s">
        <v>79492</v>
      </c>
      <c r="R33991"/>
    </row>
    <row r="33992" spans="12:18" x14ac:dyDescent="0.25">
      <c r="L33992" t="s">
        <v>37280</v>
      </c>
      <c r="M33992" t="s">
        <v>6468</v>
      </c>
      <c r="N33992" t="s">
        <v>71243</v>
      </c>
      <c r="O33992" s="76" t="s">
        <v>4366</v>
      </c>
      <c r="P33992" s="82">
        <v>42</v>
      </c>
      <c r="Q33992" s="82" t="s">
        <v>79493</v>
      </c>
      <c r="R33992"/>
    </row>
    <row r="33993" spans="12:18" x14ac:dyDescent="0.25">
      <c r="L33993" t="s">
        <v>37280</v>
      </c>
      <c r="M33993" t="s">
        <v>29613</v>
      </c>
      <c r="N33993" t="s">
        <v>71244</v>
      </c>
      <c r="O33993" s="76" t="s">
        <v>4366</v>
      </c>
      <c r="P33993" s="82">
        <v>120</v>
      </c>
      <c r="Q33993" s="82" t="s">
        <v>79494</v>
      </c>
      <c r="R33993"/>
    </row>
    <row r="33994" spans="12:18" x14ac:dyDescent="0.25">
      <c r="L33994" t="s">
        <v>37280</v>
      </c>
      <c r="M33994" t="s">
        <v>7649</v>
      </c>
      <c r="N33994" t="s">
        <v>71245</v>
      </c>
      <c r="O33994" s="76" t="s">
        <v>4356</v>
      </c>
      <c r="P33994" s="82">
        <v>1238</v>
      </c>
      <c r="Q33994" s="82" t="s">
        <v>79495</v>
      </c>
      <c r="R33994"/>
    </row>
    <row r="33995" spans="12:18" x14ac:dyDescent="0.25">
      <c r="L33995" t="s">
        <v>37280</v>
      </c>
      <c r="M33995" t="s">
        <v>26556</v>
      </c>
      <c r="N33995" t="s">
        <v>71246</v>
      </c>
      <c r="O33995" s="76" t="s">
        <v>4366</v>
      </c>
      <c r="P33995" s="82">
        <v>760</v>
      </c>
      <c r="Q33995" s="82" t="s">
        <v>79497</v>
      </c>
      <c r="R33995"/>
    </row>
    <row r="33996" spans="12:18" x14ac:dyDescent="0.25">
      <c r="L33996" t="s">
        <v>37280</v>
      </c>
      <c r="M33996" t="s">
        <v>26558</v>
      </c>
      <c r="N33996" t="s">
        <v>71247</v>
      </c>
      <c r="O33996" s="76" t="s">
        <v>4356</v>
      </c>
      <c r="P33996" s="82">
        <v>1716</v>
      </c>
      <c r="Q33996" s="82" t="s">
        <v>79498</v>
      </c>
      <c r="R33996"/>
    </row>
    <row r="33997" spans="12:18" x14ac:dyDescent="0.25">
      <c r="L33997" t="s">
        <v>37280</v>
      </c>
      <c r="M33997" t="s">
        <v>29624</v>
      </c>
      <c r="N33997" t="s">
        <v>71248</v>
      </c>
      <c r="O33997" s="76" t="s">
        <v>4356</v>
      </c>
      <c r="P33997" s="82">
        <v>454</v>
      </c>
      <c r="Q33997" s="82" t="s">
        <v>79499</v>
      </c>
      <c r="R33997"/>
    </row>
    <row r="33998" spans="12:18" x14ac:dyDescent="0.25">
      <c r="L33998" t="s">
        <v>37280</v>
      </c>
      <c r="M33998" t="s">
        <v>5528</v>
      </c>
      <c r="N33998" t="s">
        <v>71249</v>
      </c>
      <c r="O33998" s="76" t="s">
        <v>4366</v>
      </c>
      <c r="P33998" s="82">
        <v>390</v>
      </c>
      <c r="Q33998" s="82" t="s">
        <v>79500</v>
      </c>
      <c r="R33998"/>
    </row>
    <row r="33999" spans="12:18" x14ac:dyDescent="0.25">
      <c r="L33999" t="s">
        <v>37280</v>
      </c>
      <c r="M33999" t="s">
        <v>30139</v>
      </c>
      <c r="N33999" t="s">
        <v>71250</v>
      </c>
      <c r="O33999" s="76" t="s">
        <v>4356</v>
      </c>
      <c r="P33999" s="82">
        <v>1809</v>
      </c>
      <c r="Q33999" s="82" t="s">
        <v>79501</v>
      </c>
      <c r="R33999"/>
    </row>
    <row r="34000" spans="12:18" x14ac:dyDescent="0.25">
      <c r="L34000" t="s">
        <v>37280</v>
      </c>
      <c r="M34000" t="s">
        <v>29631</v>
      </c>
      <c r="N34000" t="s">
        <v>71251</v>
      </c>
      <c r="O34000" s="76" t="s">
        <v>4366</v>
      </c>
      <c r="P34000" s="82">
        <v>279</v>
      </c>
      <c r="Q34000" s="82" t="s">
        <v>79502</v>
      </c>
      <c r="R34000"/>
    </row>
    <row r="34001" spans="12:18" x14ac:dyDescent="0.25">
      <c r="L34001" t="s">
        <v>37280</v>
      </c>
      <c r="M34001" t="s">
        <v>29635</v>
      </c>
      <c r="N34001" t="s">
        <v>71252</v>
      </c>
      <c r="O34001" s="76" t="s">
        <v>4366</v>
      </c>
      <c r="P34001" s="82">
        <v>182</v>
      </c>
      <c r="Q34001" s="82" t="s">
        <v>79503</v>
      </c>
      <c r="R34001"/>
    </row>
    <row r="34002" spans="12:18" x14ac:dyDescent="0.25">
      <c r="L34002" t="s">
        <v>37280</v>
      </c>
      <c r="M34002" t="s">
        <v>30143</v>
      </c>
      <c r="N34002" t="s">
        <v>71253</v>
      </c>
      <c r="O34002" s="76" t="s">
        <v>4356</v>
      </c>
      <c r="P34002" s="82">
        <v>550</v>
      </c>
      <c r="Q34002" s="82" t="s">
        <v>79505</v>
      </c>
      <c r="R34002"/>
    </row>
    <row r="34003" spans="12:18" x14ac:dyDescent="0.25">
      <c r="L34003" t="s">
        <v>37280</v>
      </c>
      <c r="M34003" t="s">
        <v>29638</v>
      </c>
      <c r="N34003" t="s">
        <v>71254</v>
      </c>
      <c r="O34003" s="76" t="s">
        <v>4374</v>
      </c>
      <c r="P34003" s="82">
        <v>9580</v>
      </c>
      <c r="Q34003" s="82" t="s">
        <v>79506</v>
      </c>
      <c r="R34003"/>
    </row>
    <row r="34004" spans="12:18" x14ac:dyDescent="0.25">
      <c r="L34004" t="s">
        <v>37280</v>
      </c>
      <c r="M34004" t="s">
        <v>31955</v>
      </c>
      <c r="N34004" t="s">
        <v>71255</v>
      </c>
      <c r="O34004" s="76" t="s">
        <v>4366</v>
      </c>
      <c r="P34004" s="82">
        <v>24</v>
      </c>
      <c r="Q34004" s="82" t="s">
        <v>79507</v>
      </c>
      <c r="R34004"/>
    </row>
    <row r="34005" spans="12:18" x14ac:dyDescent="0.25">
      <c r="L34005" t="s">
        <v>37280</v>
      </c>
      <c r="M34005" t="s">
        <v>29640</v>
      </c>
      <c r="N34005" t="s">
        <v>71256</v>
      </c>
      <c r="O34005" s="76" t="s">
        <v>4356</v>
      </c>
      <c r="P34005" s="82">
        <v>1181</v>
      </c>
      <c r="Q34005" s="82" t="s">
        <v>79508</v>
      </c>
      <c r="R34005"/>
    </row>
    <row r="34006" spans="12:18" x14ac:dyDescent="0.25">
      <c r="L34006" t="s">
        <v>37280</v>
      </c>
      <c r="M34006" t="s">
        <v>6399</v>
      </c>
      <c r="N34006" t="s">
        <v>71257</v>
      </c>
      <c r="O34006" s="76" t="s">
        <v>4356</v>
      </c>
      <c r="P34006" s="82">
        <v>524</v>
      </c>
      <c r="Q34006" s="82" t="s">
        <v>79509</v>
      </c>
      <c r="R34006"/>
    </row>
    <row r="34007" spans="12:18" x14ac:dyDescent="0.25">
      <c r="L34007" t="s">
        <v>37280</v>
      </c>
      <c r="M34007" t="s">
        <v>32443</v>
      </c>
      <c r="N34007" t="s">
        <v>71258</v>
      </c>
      <c r="O34007" s="76" t="s">
        <v>4366</v>
      </c>
      <c r="P34007" s="82">
        <v>147</v>
      </c>
      <c r="Q34007" s="82" t="s">
        <v>79510</v>
      </c>
      <c r="R34007"/>
    </row>
    <row r="34008" spans="12:18" x14ac:dyDescent="0.25">
      <c r="L34008" t="s">
        <v>37280</v>
      </c>
      <c r="M34008" t="s">
        <v>30146</v>
      </c>
      <c r="N34008" t="s">
        <v>71259</v>
      </c>
      <c r="O34008" s="76" t="s">
        <v>4366</v>
      </c>
      <c r="P34008" s="82">
        <v>76</v>
      </c>
      <c r="Q34008" s="82" t="s">
        <v>79511</v>
      </c>
      <c r="R34008"/>
    </row>
    <row r="34009" spans="12:18" x14ac:dyDescent="0.25">
      <c r="L34009" t="s">
        <v>37280</v>
      </c>
      <c r="M34009" t="s">
        <v>11152</v>
      </c>
      <c r="N34009" t="s">
        <v>71260</v>
      </c>
      <c r="O34009" s="76" t="s">
        <v>4356</v>
      </c>
      <c r="P34009" s="82">
        <v>384</v>
      </c>
      <c r="Q34009" s="82" t="s">
        <v>79512</v>
      </c>
      <c r="R34009"/>
    </row>
    <row r="34010" spans="12:18" x14ac:dyDescent="0.25">
      <c r="L34010" t="s">
        <v>37280</v>
      </c>
      <c r="M34010" t="s">
        <v>31953</v>
      </c>
      <c r="N34010" t="s">
        <v>71261</v>
      </c>
      <c r="O34010" s="76" t="s">
        <v>4356</v>
      </c>
      <c r="P34010" s="82">
        <v>662</v>
      </c>
      <c r="Q34010" s="82" t="s">
        <v>79504</v>
      </c>
      <c r="R34010"/>
    </row>
    <row r="34011" spans="12:18" x14ac:dyDescent="0.25">
      <c r="L34011" t="s">
        <v>37280</v>
      </c>
      <c r="M34011" t="s">
        <v>26535</v>
      </c>
      <c r="N34011" t="s">
        <v>71262</v>
      </c>
      <c r="O34011" s="76" t="s">
        <v>4366</v>
      </c>
      <c r="P34011" s="82">
        <v>252</v>
      </c>
      <c r="Q34011" s="82" t="s">
        <v>79362</v>
      </c>
      <c r="R34011"/>
    </row>
    <row r="34012" spans="12:18" x14ac:dyDescent="0.25">
      <c r="L34012" t="s">
        <v>37280</v>
      </c>
      <c r="M34012" t="s">
        <v>29532</v>
      </c>
      <c r="N34012" t="s">
        <v>71263</v>
      </c>
      <c r="O34012" s="76" t="s">
        <v>4356</v>
      </c>
      <c r="P34012" s="82">
        <v>810</v>
      </c>
      <c r="Q34012" s="82" t="s">
        <v>79387</v>
      </c>
      <c r="R34012"/>
    </row>
    <row r="34013" spans="12:18" x14ac:dyDescent="0.25">
      <c r="L34013" t="s">
        <v>37280</v>
      </c>
      <c r="M34013" t="s">
        <v>32424</v>
      </c>
      <c r="N34013" t="s">
        <v>71264</v>
      </c>
      <c r="O34013" s="76" t="s">
        <v>4356</v>
      </c>
      <c r="P34013" s="82">
        <v>624</v>
      </c>
      <c r="Q34013" s="82" t="s">
        <v>79401</v>
      </c>
      <c r="R34013"/>
    </row>
    <row r="34014" spans="12:18" x14ac:dyDescent="0.25">
      <c r="L34014" t="s">
        <v>37280</v>
      </c>
      <c r="M34014" t="s">
        <v>30063</v>
      </c>
      <c r="N34014" t="s">
        <v>71265</v>
      </c>
      <c r="O34014" s="76" t="s">
        <v>4366</v>
      </c>
      <c r="P34014" s="82">
        <v>89</v>
      </c>
      <c r="Q34014" s="82" t="s">
        <v>79402</v>
      </c>
      <c r="R34014"/>
    </row>
    <row r="34015" spans="12:18" x14ac:dyDescent="0.25">
      <c r="L34015" t="s">
        <v>37280</v>
      </c>
      <c r="M34015" t="s">
        <v>26550</v>
      </c>
      <c r="N34015" t="s">
        <v>71266</v>
      </c>
      <c r="O34015" s="76" t="s">
        <v>4366</v>
      </c>
      <c r="P34015" s="82">
        <v>532</v>
      </c>
      <c r="Q34015" s="82" t="s">
        <v>79469</v>
      </c>
      <c r="R34015"/>
    </row>
    <row r="34016" spans="12:18" x14ac:dyDescent="0.25">
      <c r="L34016" t="s">
        <v>37280</v>
      </c>
      <c r="M34016" t="s">
        <v>31991</v>
      </c>
      <c r="N34016" t="s">
        <v>71267</v>
      </c>
      <c r="O34016" s="76" t="s">
        <v>4366</v>
      </c>
      <c r="P34016" s="82">
        <v>143</v>
      </c>
      <c r="Q34016" s="82" t="s">
        <v>79598</v>
      </c>
      <c r="R34016"/>
    </row>
    <row r="34017" spans="12:18" x14ac:dyDescent="0.25">
      <c r="L34017" t="s">
        <v>37280</v>
      </c>
      <c r="M34017" t="s">
        <v>32444</v>
      </c>
      <c r="N34017" t="s">
        <v>71268</v>
      </c>
      <c r="O34017" s="76" t="s">
        <v>4366</v>
      </c>
      <c r="P34017" s="82">
        <v>192</v>
      </c>
      <c r="Q34017" s="82" t="s">
        <v>79513</v>
      </c>
      <c r="R34017"/>
    </row>
    <row r="34018" spans="12:18" x14ac:dyDescent="0.25">
      <c r="L34018" t="s">
        <v>37280</v>
      </c>
      <c r="M34018" t="s">
        <v>29644</v>
      </c>
      <c r="N34018" t="s">
        <v>71269</v>
      </c>
      <c r="O34018" s="76" t="s">
        <v>4366</v>
      </c>
      <c r="P34018" s="82">
        <v>182</v>
      </c>
      <c r="Q34018" s="82" t="s">
        <v>79514</v>
      </c>
      <c r="R34018"/>
    </row>
    <row r="34019" spans="12:18" x14ac:dyDescent="0.25">
      <c r="L34019" t="s">
        <v>37280</v>
      </c>
      <c r="M34019" t="s">
        <v>29648</v>
      </c>
      <c r="N34019" t="s">
        <v>71270</v>
      </c>
      <c r="O34019" s="76" t="s">
        <v>4366</v>
      </c>
      <c r="P34019" s="82">
        <v>326</v>
      </c>
      <c r="Q34019" s="82" t="s">
        <v>79515</v>
      </c>
      <c r="R34019"/>
    </row>
    <row r="34020" spans="12:18" x14ac:dyDescent="0.25">
      <c r="L34020" t="s">
        <v>37280</v>
      </c>
      <c r="M34020" t="s">
        <v>30153</v>
      </c>
      <c r="N34020" t="s">
        <v>71271</v>
      </c>
      <c r="O34020" s="76" t="s">
        <v>4366</v>
      </c>
      <c r="P34020" s="82">
        <v>136</v>
      </c>
      <c r="Q34020" s="82" t="s">
        <v>79516</v>
      </c>
      <c r="R34020"/>
    </row>
    <row r="34021" spans="12:18" x14ac:dyDescent="0.25">
      <c r="L34021" t="s">
        <v>37280</v>
      </c>
      <c r="M34021" t="s">
        <v>31958</v>
      </c>
      <c r="N34021" t="s">
        <v>71272</v>
      </c>
      <c r="O34021" s="76" t="s">
        <v>4356</v>
      </c>
      <c r="P34021" s="82">
        <v>1252</v>
      </c>
      <c r="Q34021" s="82" t="s">
        <v>79517</v>
      </c>
      <c r="R34021"/>
    </row>
    <row r="34022" spans="12:18" x14ac:dyDescent="0.25">
      <c r="L34022" t="s">
        <v>37280</v>
      </c>
      <c r="M34022" t="s">
        <v>29652</v>
      </c>
      <c r="N34022" t="s">
        <v>71273</v>
      </c>
      <c r="O34022" s="76" t="s">
        <v>4366</v>
      </c>
      <c r="P34022" s="82">
        <v>146</v>
      </c>
      <c r="Q34022" s="82" t="s">
        <v>79518</v>
      </c>
      <c r="R34022"/>
    </row>
    <row r="34023" spans="12:18" x14ac:dyDescent="0.25">
      <c r="L34023" t="s">
        <v>37280</v>
      </c>
      <c r="M34023" t="s">
        <v>12182</v>
      </c>
      <c r="N34023" t="s">
        <v>71274</v>
      </c>
      <c r="O34023" s="76" t="s">
        <v>4366</v>
      </c>
      <c r="P34023" s="82">
        <v>464</v>
      </c>
      <c r="Q34023" s="82" t="s">
        <v>79519</v>
      </c>
      <c r="R34023"/>
    </row>
    <row r="34024" spans="12:18" x14ac:dyDescent="0.25">
      <c r="L34024" t="s">
        <v>37280</v>
      </c>
      <c r="M34024" t="s">
        <v>31997</v>
      </c>
      <c r="N34024" t="s">
        <v>71275</v>
      </c>
      <c r="O34024" s="76" t="s">
        <v>4356</v>
      </c>
      <c r="P34024" s="82">
        <v>566</v>
      </c>
      <c r="Q34024" s="82" t="s">
        <v>79619</v>
      </c>
      <c r="R34024"/>
    </row>
    <row r="34025" spans="12:18" x14ac:dyDescent="0.25">
      <c r="L34025" t="s">
        <v>37280</v>
      </c>
      <c r="M34025" t="s">
        <v>9785</v>
      </c>
      <c r="N34025" t="s">
        <v>71276</v>
      </c>
      <c r="O34025" s="76" t="s">
        <v>4356</v>
      </c>
      <c r="P34025" s="82">
        <v>551</v>
      </c>
      <c r="Q34025" s="82" t="s">
        <v>79376</v>
      </c>
      <c r="R34025"/>
    </row>
    <row r="34026" spans="12:18" x14ac:dyDescent="0.25">
      <c r="L34026" t="s">
        <v>37280</v>
      </c>
      <c r="M34026" t="s">
        <v>31932</v>
      </c>
      <c r="N34026" t="s">
        <v>71277</v>
      </c>
      <c r="O34026" s="76" t="s">
        <v>4366</v>
      </c>
      <c r="P34026" s="82">
        <v>297</v>
      </c>
      <c r="Q34026" s="82" t="s">
        <v>79423</v>
      </c>
      <c r="R34026"/>
    </row>
    <row r="34027" spans="12:18" x14ac:dyDescent="0.25">
      <c r="L34027" t="s">
        <v>37280</v>
      </c>
      <c r="M34027" t="s">
        <v>26588</v>
      </c>
      <c r="N34027" t="s">
        <v>71278</v>
      </c>
      <c r="O34027" s="76" t="s">
        <v>4366</v>
      </c>
      <c r="P34027" s="82">
        <v>509</v>
      </c>
      <c r="Q34027" s="82" t="s">
        <v>79678</v>
      </c>
      <c r="R34027"/>
    </row>
    <row r="34028" spans="12:18" x14ac:dyDescent="0.25">
      <c r="L34028" t="s">
        <v>37280</v>
      </c>
      <c r="M34028" t="s">
        <v>29706</v>
      </c>
      <c r="N34028" t="s">
        <v>71279</v>
      </c>
      <c r="O34028" s="76" t="s">
        <v>4356</v>
      </c>
      <c r="P34028" s="82">
        <v>346</v>
      </c>
      <c r="Q34028" s="82" t="s">
        <v>79573</v>
      </c>
      <c r="R34028"/>
    </row>
    <row r="34029" spans="12:18" x14ac:dyDescent="0.25">
      <c r="L34029" t="s">
        <v>37280</v>
      </c>
      <c r="M34029" t="s">
        <v>30252</v>
      </c>
      <c r="N34029" t="s">
        <v>71280</v>
      </c>
      <c r="O34029" s="76" t="s">
        <v>4356</v>
      </c>
      <c r="P34029" s="82">
        <v>414</v>
      </c>
      <c r="Q34029" s="82" t="s">
        <v>79670</v>
      </c>
      <c r="R34029"/>
    </row>
    <row r="34030" spans="12:18" x14ac:dyDescent="0.25">
      <c r="L34030" t="s">
        <v>37280</v>
      </c>
      <c r="M34030" t="s">
        <v>29773</v>
      </c>
      <c r="N34030" t="s">
        <v>71281</v>
      </c>
      <c r="O34030" s="76" t="s">
        <v>4356</v>
      </c>
      <c r="P34030" s="82">
        <v>1078</v>
      </c>
      <c r="Q34030" s="82" t="s">
        <v>79684</v>
      </c>
      <c r="R34030"/>
    </row>
    <row r="34031" spans="12:18" x14ac:dyDescent="0.25">
      <c r="L34031" t="s">
        <v>37280</v>
      </c>
      <c r="M34031" t="s">
        <v>30156</v>
      </c>
      <c r="N34031" t="s">
        <v>71282</v>
      </c>
      <c r="O34031" s="76" t="s">
        <v>4356</v>
      </c>
      <c r="P34031" s="82">
        <v>341</v>
      </c>
      <c r="Q34031" s="82" t="s">
        <v>79520</v>
      </c>
      <c r="R34031"/>
    </row>
    <row r="34032" spans="12:18" x14ac:dyDescent="0.25">
      <c r="L34032" t="s">
        <v>37280</v>
      </c>
      <c r="M34032" t="s">
        <v>30158</v>
      </c>
      <c r="N34032" t="s">
        <v>71283</v>
      </c>
      <c r="O34032" s="76" t="s">
        <v>4366</v>
      </c>
      <c r="P34032" s="82">
        <v>225</v>
      </c>
      <c r="Q34032" s="82" t="s">
        <v>79521</v>
      </c>
      <c r="R34032"/>
    </row>
    <row r="34033" spans="12:18" x14ac:dyDescent="0.25">
      <c r="L34033" t="s">
        <v>37280</v>
      </c>
      <c r="M34033" t="s">
        <v>32445</v>
      </c>
      <c r="N34033" t="s">
        <v>71284</v>
      </c>
      <c r="O34033" s="76" t="s">
        <v>4356</v>
      </c>
      <c r="P34033" s="82">
        <v>669</v>
      </c>
      <c r="Q34033" s="82" t="s">
        <v>79522</v>
      </c>
      <c r="R34033"/>
    </row>
    <row r="34034" spans="12:18" x14ac:dyDescent="0.25">
      <c r="L34034" t="s">
        <v>37280</v>
      </c>
      <c r="M34034" t="s">
        <v>29659</v>
      </c>
      <c r="N34034" t="s">
        <v>71285</v>
      </c>
      <c r="O34034" s="76" t="s">
        <v>4366</v>
      </c>
      <c r="P34034" s="82">
        <v>161</v>
      </c>
      <c r="Q34034" s="82" t="s">
        <v>79523</v>
      </c>
      <c r="R34034"/>
    </row>
    <row r="34035" spans="12:18" x14ac:dyDescent="0.25">
      <c r="L34035" t="s">
        <v>37280</v>
      </c>
      <c r="M34035" t="s">
        <v>29661</v>
      </c>
      <c r="N34035" t="s">
        <v>71286</v>
      </c>
      <c r="O34035" s="76" t="s">
        <v>4366</v>
      </c>
      <c r="P34035" s="82">
        <v>51</v>
      </c>
      <c r="Q34035" s="82" t="s">
        <v>79524</v>
      </c>
      <c r="R34035"/>
    </row>
    <row r="34036" spans="12:18" x14ac:dyDescent="0.25">
      <c r="L34036" t="s">
        <v>37280</v>
      </c>
      <c r="M34036" t="s">
        <v>29665</v>
      </c>
      <c r="N34036" t="s">
        <v>71287</v>
      </c>
      <c r="O34036" s="76" t="s">
        <v>4366</v>
      </c>
      <c r="P34036" s="82">
        <v>192</v>
      </c>
      <c r="Q34036" s="82" t="s">
        <v>79525</v>
      </c>
      <c r="R34036"/>
    </row>
    <row r="34037" spans="12:18" x14ac:dyDescent="0.25">
      <c r="L34037" t="s">
        <v>37280</v>
      </c>
      <c r="M34037" t="s">
        <v>30162</v>
      </c>
      <c r="N34037" t="s">
        <v>71288</v>
      </c>
      <c r="O34037" s="76" t="s">
        <v>4356</v>
      </c>
      <c r="P34037" s="82">
        <v>1280</v>
      </c>
      <c r="Q34037" s="82" t="s">
        <v>79526</v>
      </c>
      <c r="R34037"/>
    </row>
    <row r="34038" spans="12:18" x14ac:dyDescent="0.25">
      <c r="L34038" t="s">
        <v>37280</v>
      </c>
      <c r="M34038" t="s">
        <v>29669</v>
      </c>
      <c r="N34038" t="s">
        <v>71289</v>
      </c>
      <c r="O34038" s="76" t="s">
        <v>4356</v>
      </c>
      <c r="P34038" s="82">
        <v>1387</v>
      </c>
      <c r="Q34038" s="82" t="s">
        <v>79527</v>
      </c>
      <c r="R34038"/>
    </row>
    <row r="34039" spans="12:18" x14ac:dyDescent="0.25">
      <c r="L34039" t="s">
        <v>37280</v>
      </c>
      <c r="M34039" t="s">
        <v>29673</v>
      </c>
      <c r="N34039" t="s">
        <v>71290</v>
      </c>
      <c r="O34039" s="76" t="s">
        <v>4366</v>
      </c>
      <c r="P34039" s="82">
        <v>450</v>
      </c>
      <c r="Q34039" s="82" t="s">
        <v>79528</v>
      </c>
      <c r="R34039"/>
    </row>
    <row r="34040" spans="12:18" x14ac:dyDescent="0.25">
      <c r="L34040" t="s">
        <v>37280</v>
      </c>
      <c r="M34040" t="s">
        <v>29676</v>
      </c>
      <c r="N34040" t="s">
        <v>71291</v>
      </c>
      <c r="O34040" s="76" t="s">
        <v>4356</v>
      </c>
      <c r="P34040" s="82">
        <v>446</v>
      </c>
      <c r="Q34040" s="82" t="s">
        <v>79529</v>
      </c>
      <c r="R34040"/>
    </row>
    <row r="34041" spans="12:18" x14ac:dyDescent="0.25">
      <c r="L34041" t="s">
        <v>37280</v>
      </c>
      <c r="M34041" t="s">
        <v>31960</v>
      </c>
      <c r="N34041" t="s">
        <v>71292</v>
      </c>
      <c r="O34041" s="76" t="s">
        <v>4366</v>
      </c>
      <c r="P34041" s="82">
        <v>298</v>
      </c>
      <c r="Q34041" s="82" t="s">
        <v>79530</v>
      </c>
      <c r="R34041"/>
    </row>
    <row r="34042" spans="12:18" x14ac:dyDescent="0.25">
      <c r="L34042" t="s">
        <v>37280</v>
      </c>
      <c r="M34042" t="s">
        <v>26559</v>
      </c>
      <c r="N34042" t="s">
        <v>71293</v>
      </c>
      <c r="O34042" s="76" t="s">
        <v>4356</v>
      </c>
      <c r="P34042" s="82">
        <v>203</v>
      </c>
      <c r="Q34042" s="82" t="s">
        <v>79531</v>
      </c>
      <c r="R34042"/>
    </row>
    <row r="34043" spans="12:18" x14ac:dyDescent="0.25">
      <c r="L34043" t="s">
        <v>37280</v>
      </c>
      <c r="M34043" t="s">
        <v>29679</v>
      </c>
      <c r="N34043" t="s">
        <v>71294</v>
      </c>
      <c r="O34043" s="76" t="s">
        <v>4366</v>
      </c>
      <c r="P34043" s="82">
        <v>134</v>
      </c>
      <c r="Q34043" s="82" t="s">
        <v>79532</v>
      </c>
      <c r="R34043"/>
    </row>
    <row r="34044" spans="12:18" x14ac:dyDescent="0.25">
      <c r="L34044" t="s">
        <v>37280</v>
      </c>
      <c r="M34044" t="s">
        <v>20717</v>
      </c>
      <c r="N34044" t="s">
        <v>71295</v>
      </c>
      <c r="O34044" s="76" t="s">
        <v>4356</v>
      </c>
      <c r="P34044" s="82">
        <v>866</v>
      </c>
      <c r="Q34044" s="82" t="s">
        <v>79533</v>
      </c>
      <c r="R34044"/>
    </row>
    <row r="34045" spans="12:18" x14ac:dyDescent="0.25">
      <c r="L34045" t="s">
        <v>37280</v>
      </c>
      <c r="M34045" t="s">
        <v>29682</v>
      </c>
      <c r="N34045" t="s">
        <v>71296</v>
      </c>
      <c r="O34045" s="76" t="s">
        <v>4374</v>
      </c>
      <c r="P34045" s="82">
        <v>1166</v>
      </c>
      <c r="Q34045" s="82" t="s">
        <v>79534</v>
      </c>
      <c r="R34045"/>
    </row>
    <row r="34046" spans="12:18" x14ac:dyDescent="0.25">
      <c r="L34046" t="s">
        <v>37280</v>
      </c>
      <c r="M34046" t="s">
        <v>30166</v>
      </c>
      <c r="N34046" t="s">
        <v>71297</v>
      </c>
      <c r="O34046" s="76" t="s">
        <v>4356</v>
      </c>
      <c r="P34046" s="82">
        <v>511</v>
      </c>
      <c r="Q34046" s="82" t="s">
        <v>79535</v>
      </c>
      <c r="R34046"/>
    </row>
    <row r="34047" spans="12:18" x14ac:dyDescent="0.25">
      <c r="L34047" t="s">
        <v>37280</v>
      </c>
      <c r="M34047" t="s">
        <v>30169</v>
      </c>
      <c r="N34047" t="s">
        <v>71298</v>
      </c>
      <c r="O34047" s="76" t="s">
        <v>4356</v>
      </c>
      <c r="P34047" s="82">
        <v>554</v>
      </c>
      <c r="Q34047" s="82" t="s">
        <v>79536</v>
      </c>
      <c r="R34047"/>
    </row>
    <row r="34048" spans="12:18" x14ac:dyDescent="0.25">
      <c r="L34048" t="s">
        <v>37280</v>
      </c>
      <c r="M34048" t="s">
        <v>32446</v>
      </c>
      <c r="N34048" t="s">
        <v>71299</v>
      </c>
      <c r="O34048" s="76" t="s">
        <v>4356</v>
      </c>
      <c r="P34048" s="82">
        <v>1533</v>
      </c>
      <c r="Q34048" s="82" t="s">
        <v>79537</v>
      </c>
      <c r="R34048"/>
    </row>
    <row r="34049" spans="12:18" x14ac:dyDescent="0.25">
      <c r="L34049" t="s">
        <v>37280</v>
      </c>
      <c r="M34049" t="s">
        <v>32447</v>
      </c>
      <c r="N34049" t="s">
        <v>71300</v>
      </c>
      <c r="O34049" s="76" t="s">
        <v>4356</v>
      </c>
      <c r="P34049" s="82">
        <v>339</v>
      </c>
      <c r="Q34049" s="82" t="s">
        <v>79538</v>
      </c>
      <c r="R34049"/>
    </row>
    <row r="34050" spans="12:18" x14ac:dyDescent="0.25">
      <c r="L34050" t="s">
        <v>37280</v>
      </c>
      <c r="M34050" t="s">
        <v>31963</v>
      </c>
      <c r="N34050" t="s">
        <v>71301</v>
      </c>
      <c r="O34050" s="76" t="s">
        <v>4356</v>
      </c>
      <c r="P34050" s="82">
        <v>802</v>
      </c>
      <c r="Q34050" s="82" t="s">
        <v>79539</v>
      </c>
      <c r="R34050"/>
    </row>
    <row r="34051" spans="12:18" x14ac:dyDescent="0.25">
      <c r="L34051" t="s">
        <v>37280</v>
      </c>
      <c r="M34051" t="s">
        <v>26560</v>
      </c>
      <c r="N34051" t="s">
        <v>71302</v>
      </c>
      <c r="O34051" s="76" t="s">
        <v>4366</v>
      </c>
      <c r="P34051" s="82">
        <v>93</v>
      </c>
      <c r="Q34051" s="82" t="s">
        <v>79540</v>
      </c>
      <c r="R34051"/>
    </row>
    <row r="34052" spans="12:18" x14ac:dyDescent="0.25">
      <c r="L34052" t="s">
        <v>37280</v>
      </c>
      <c r="M34052" t="s">
        <v>29685</v>
      </c>
      <c r="N34052" t="s">
        <v>71303</v>
      </c>
      <c r="O34052" s="76" t="s">
        <v>4356</v>
      </c>
      <c r="P34052" s="82">
        <v>849</v>
      </c>
      <c r="Q34052" s="82" t="s">
        <v>79541</v>
      </c>
      <c r="R34052"/>
    </row>
    <row r="34053" spans="12:18" x14ac:dyDescent="0.25">
      <c r="L34053" t="s">
        <v>37280</v>
      </c>
      <c r="M34053" t="s">
        <v>26561</v>
      </c>
      <c r="N34053" t="s">
        <v>71304</v>
      </c>
      <c r="O34053" s="76" t="s">
        <v>4366</v>
      </c>
      <c r="P34053" s="82">
        <v>360</v>
      </c>
      <c r="Q34053" s="82" t="s">
        <v>79542</v>
      </c>
      <c r="R34053"/>
    </row>
    <row r="34054" spans="12:18" x14ac:dyDescent="0.25">
      <c r="L34054" t="s">
        <v>37280</v>
      </c>
      <c r="M34054" t="s">
        <v>29797</v>
      </c>
      <c r="N34054" t="s">
        <v>71305</v>
      </c>
      <c r="O34054" s="76" t="s">
        <v>4366</v>
      </c>
      <c r="P34054" s="82">
        <v>254</v>
      </c>
      <c r="Q34054" s="82" t="s">
        <v>79543</v>
      </c>
      <c r="R34054"/>
    </row>
    <row r="34055" spans="12:18" x14ac:dyDescent="0.25">
      <c r="L34055" t="s">
        <v>37280</v>
      </c>
      <c r="M34055" t="s">
        <v>32448</v>
      </c>
      <c r="N34055" t="s">
        <v>71306</v>
      </c>
      <c r="O34055" s="76" t="s">
        <v>4366</v>
      </c>
      <c r="P34055" s="82">
        <v>55</v>
      </c>
      <c r="Q34055" s="82" t="s">
        <v>79544</v>
      </c>
      <c r="R34055"/>
    </row>
    <row r="34056" spans="12:18" x14ac:dyDescent="0.25">
      <c r="L34056" t="s">
        <v>37280</v>
      </c>
      <c r="M34056" t="s">
        <v>32449</v>
      </c>
      <c r="N34056" t="s">
        <v>71307</v>
      </c>
      <c r="O34056" s="76" t="s">
        <v>4366</v>
      </c>
      <c r="P34056" s="82">
        <v>81</v>
      </c>
      <c r="Q34056" s="82" t="s">
        <v>79545</v>
      </c>
      <c r="R34056"/>
    </row>
    <row r="34057" spans="12:18" x14ac:dyDescent="0.25">
      <c r="L34057" t="s">
        <v>37280</v>
      </c>
      <c r="M34057" t="s">
        <v>26562</v>
      </c>
      <c r="N34057" t="s">
        <v>71308</v>
      </c>
      <c r="O34057" s="76" t="s">
        <v>4366</v>
      </c>
      <c r="P34057" s="82">
        <v>197</v>
      </c>
      <c r="Q34057" s="82" t="s">
        <v>79546</v>
      </c>
      <c r="R34057"/>
    </row>
    <row r="34058" spans="12:18" x14ac:dyDescent="0.25">
      <c r="L34058" t="s">
        <v>37280</v>
      </c>
      <c r="M34058" t="s">
        <v>26563</v>
      </c>
      <c r="N34058" t="s">
        <v>71309</v>
      </c>
      <c r="O34058" s="76" t="s">
        <v>4356</v>
      </c>
      <c r="P34058" s="82">
        <v>376</v>
      </c>
      <c r="Q34058" s="82" t="s">
        <v>79547</v>
      </c>
      <c r="R34058"/>
    </row>
    <row r="34059" spans="12:18" x14ac:dyDescent="0.25">
      <c r="L34059" t="s">
        <v>37280</v>
      </c>
      <c r="M34059" t="s">
        <v>26564</v>
      </c>
      <c r="N34059" t="s">
        <v>71310</v>
      </c>
      <c r="O34059" s="76" t="s">
        <v>4366</v>
      </c>
      <c r="P34059" s="82">
        <v>175</v>
      </c>
      <c r="Q34059" s="82" t="s">
        <v>79548</v>
      </c>
      <c r="R34059"/>
    </row>
    <row r="34060" spans="12:18" x14ac:dyDescent="0.25">
      <c r="L34060" t="s">
        <v>37280</v>
      </c>
      <c r="M34060" t="s">
        <v>29689</v>
      </c>
      <c r="N34060" t="s">
        <v>71311</v>
      </c>
      <c r="O34060" s="76" t="s">
        <v>4366</v>
      </c>
      <c r="P34060" s="82">
        <v>200</v>
      </c>
      <c r="Q34060" s="82" t="s">
        <v>79549</v>
      </c>
      <c r="R34060"/>
    </row>
    <row r="34061" spans="12:18" x14ac:dyDescent="0.25">
      <c r="L34061" t="s">
        <v>37280</v>
      </c>
      <c r="M34061" t="s">
        <v>26565</v>
      </c>
      <c r="N34061" t="s">
        <v>71312</v>
      </c>
      <c r="O34061" s="76" t="s">
        <v>4356</v>
      </c>
      <c r="P34061" s="82">
        <v>547</v>
      </c>
      <c r="Q34061" s="82" t="s">
        <v>79550</v>
      </c>
      <c r="R34061"/>
    </row>
    <row r="34062" spans="12:18" x14ac:dyDescent="0.25">
      <c r="L34062" t="s">
        <v>37280</v>
      </c>
      <c r="M34062" t="s">
        <v>32450</v>
      </c>
      <c r="N34062" t="s">
        <v>71313</v>
      </c>
      <c r="O34062" s="76" t="s">
        <v>4356</v>
      </c>
      <c r="P34062" s="82">
        <v>1048</v>
      </c>
      <c r="Q34062" s="82" t="s">
        <v>79551</v>
      </c>
      <c r="R34062"/>
    </row>
    <row r="34063" spans="12:18" x14ac:dyDescent="0.25">
      <c r="L34063" t="s">
        <v>37280</v>
      </c>
      <c r="M34063" t="s">
        <v>29693</v>
      </c>
      <c r="N34063" t="s">
        <v>71314</v>
      </c>
      <c r="O34063" s="76" t="s">
        <v>4356</v>
      </c>
      <c r="P34063" s="82">
        <v>423</v>
      </c>
      <c r="Q34063" s="82" t="s">
        <v>79552</v>
      </c>
      <c r="R34063"/>
    </row>
    <row r="34064" spans="12:18" x14ac:dyDescent="0.25">
      <c r="L34064" t="s">
        <v>37280</v>
      </c>
      <c r="M34064" t="s">
        <v>30174</v>
      </c>
      <c r="N34064" t="s">
        <v>71315</v>
      </c>
      <c r="O34064" s="76" t="s">
        <v>4374</v>
      </c>
      <c r="P34064" s="82">
        <v>7240</v>
      </c>
      <c r="Q34064" s="82" t="s">
        <v>79553</v>
      </c>
      <c r="R34064"/>
    </row>
    <row r="34065" spans="12:18" x14ac:dyDescent="0.25">
      <c r="L34065" t="s">
        <v>37280</v>
      </c>
      <c r="M34065" t="s">
        <v>21564</v>
      </c>
      <c r="N34065" t="s">
        <v>71316</v>
      </c>
      <c r="O34065" s="76" t="s">
        <v>4366</v>
      </c>
      <c r="P34065" s="82">
        <v>91</v>
      </c>
      <c r="Q34065" s="82" t="s">
        <v>79554</v>
      </c>
      <c r="R34065"/>
    </row>
    <row r="34066" spans="12:18" x14ac:dyDescent="0.25">
      <c r="L34066" t="s">
        <v>37280</v>
      </c>
      <c r="M34066" t="s">
        <v>32451</v>
      </c>
      <c r="N34066" t="s">
        <v>71317</v>
      </c>
      <c r="O34066" s="76" t="s">
        <v>4366</v>
      </c>
      <c r="P34066" s="82">
        <v>277</v>
      </c>
      <c r="Q34066" s="82" t="s">
        <v>79555</v>
      </c>
      <c r="R34066"/>
    </row>
    <row r="34067" spans="12:18" x14ac:dyDescent="0.25">
      <c r="L34067" t="s">
        <v>37280</v>
      </c>
      <c r="M34067" t="s">
        <v>29697</v>
      </c>
      <c r="N34067" t="s">
        <v>71318</v>
      </c>
      <c r="O34067" s="76" t="s">
        <v>4366</v>
      </c>
      <c r="P34067" s="82">
        <v>175</v>
      </c>
      <c r="Q34067" s="82" t="s">
        <v>79556</v>
      </c>
      <c r="R34067"/>
    </row>
    <row r="34068" spans="12:18" x14ac:dyDescent="0.25">
      <c r="L34068" t="s">
        <v>37280</v>
      </c>
      <c r="M34068" t="s">
        <v>31966</v>
      </c>
      <c r="N34068" t="s">
        <v>71319</v>
      </c>
      <c r="O34068" s="76" t="s">
        <v>4356</v>
      </c>
      <c r="P34068" s="82">
        <v>3985</v>
      </c>
      <c r="Q34068" s="82" t="s">
        <v>79557</v>
      </c>
      <c r="R34068"/>
    </row>
    <row r="34069" spans="12:18" x14ac:dyDescent="0.25">
      <c r="L34069" t="s">
        <v>37280</v>
      </c>
      <c r="M34069" t="s">
        <v>31968</v>
      </c>
      <c r="N34069" t="s">
        <v>71320</v>
      </c>
      <c r="O34069" s="76" t="s">
        <v>4356</v>
      </c>
      <c r="P34069" s="82">
        <v>795</v>
      </c>
      <c r="Q34069" s="82" t="s">
        <v>79562</v>
      </c>
      <c r="R34069"/>
    </row>
    <row r="34070" spans="12:18" x14ac:dyDescent="0.25">
      <c r="L34070" t="s">
        <v>37280</v>
      </c>
      <c r="M34070" t="s">
        <v>30176</v>
      </c>
      <c r="N34070" t="s">
        <v>71321</v>
      </c>
      <c r="O34070" s="76" t="s">
        <v>4356</v>
      </c>
      <c r="P34070" s="82">
        <v>766</v>
      </c>
      <c r="Q34070" s="82" t="s">
        <v>79558</v>
      </c>
      <c r="R34070"/>
    </row>
    <row r="34071" spans="12:18" x14ac:dyDescent="0.25">
      <c r="L34071" t="s">
        <v>37280</v>
      </c>
      <c r="M34071" t="s">
        <v>26533</v>
      </c>
      <c r="N34071" t="s">
        <v>71322</v>
      </c>
      <c r="O34071" s="76" t="s">
        <v>4356</v>
      </c>
      <c r="P34071" s="82">
        <v>2866</v>
      </c>
      <c r="Q34071" s="82" t="s">
        <v>79331</v>
      </c>
      <c r="R34071"/>
    </row>
    <row r="34072" spans="12:18" x14ac:dyDescent="0.25">
      <c r="L34072" t="s">
        <v>37280</v>
      </c>
      <c r="M34072" t="s">
        <v>26566</v>
      </c>
      <c r="N34072" t="s">
        <v>71323</v>
      </c>
      <c r="O34072" s="76" t="s">
        <v>4356</v>
      </c>
      <c r="P34072" s="82">
        <v>588</v>
      </c>
      <c r="Q34072" s="82" t="s">
        <v>79559</v>
      </c>
      <c r="R34072"/>
    </row>
    <row r="34073" spans="12:18" x14ac:dyDescent="0.25">
      <c r="L34073" t="s">
        <v>37280</v>
      </c>
      <c r="M34073" t="s">
        <v>30180</v>
      </c>
      <c r="N34073" t="s">
        <v>71324</v>
      </c>
      <c r="O34073" s="76" t="s">
        <v>4366</v>
      </c>
      <c r="P34073" s="82">
        <v>274</v>
      </c>
      <c r="Q34073" s="82" t="s">
        <v>79560</v>
      </c>
      <c r="R34073"/>
    </row>
    <row r="34074" spans="12:18" x14ac:dyDescent="0.25">
      <c r="L34074" t="s">
        <v>37280</v>
      </c>
      <c r="M34074" t="s">
        <v>12378</v>
      </c>
      <c r="N34074" t="s">
        <v>71325</v>
      </c>
      <c r="O34074" s="76" t="s">
        <v>4366</v>
      </c>
      <c r="P34074" s="82">
        <v>182</v>
      </c>
      <c r="Q34074" s="82" t="s">
        <v>79561</v>
      </c>
      <c r="R34074"/>
    </row>
    <row r="34075" spans="12:18" x14ac:dyDescent="0.25">
      <c r="L34075" t="s">
        <v>37280</v>
      </c>
      <c r="M34075" t="s">
        <v>31970</v>
      </c>
      <c r="N34075" t="s">
        <v>71326</v>
      </c>
      <c r="O34075" s="76" t="s">
        <v>4366</v>
      </c>
      <c r="P34075" s="82">
        <v>128</v>
      </c>
      <c r="Q34075" s="82" t="s">
        <v>79563</v>
      </c>
      <c r="R34075"/>
    </row>
    <row r="34076" spans="12:18" x14ac:dyDescent="0.25">
      <c r="L34076" t="s">
        <v>37280</v>
      </c>
      <c r="M34076" t="s">
        <v>32452</v>
      </c>
      <c r="N34076" t="s">
        <v>71327</v>
      </c>
      <c r="O34076" s="76" t="s">
        <v>4366</v>
      </c>
      <c r="P34076" s="82">
        <v>103</v>
      </c>
      <c r="Q34076" s="82" t="s">
        <v>79564</v>
      </c>
      <c r="R34076"/>
    </row>
    <row r="34077" spans="12:18" x14ac:dyDescent="0.25">
      <c r="L34077" t="s">
        <v>37280</v>
      </c>
      <c r="M34077" t="s">
        <v>31972</v>
      </c>
      <c r="N34077" t="s">
        <v>71328</v>
      </c>
      <c r="O34077" s="76" t="s">
        <v>4366</v>
      </c>
      <c r="P34077" s="82">
        <v>298</v>
      </c>
      <c r="Q34077" s="82" t="s">
        <v>79565</v>
      </c>
      <c r="R34077"/>
    </row>
    <row r="34078" spans="12:18" x14ac:dyDescent="0.25">
      <c r="L34078" t="s">
        <v>37280</v>
      </c>
      <c r="M34078" t="s">
        <v>31974</v>
      </c>
      <c r="N34078" t="s">
        <v>71329</v>
      </c>
      <c r="O34078" s="76" t="s">
        <v>4366</v>
      </c>
      <c r="P34078" s="82">
        <v>289</v>
      </c>
      <c r="Q34078" s="82" t="s">
        <v>79566</v>
      </c>
      <c r="R34078"/>
    </row>
    <row r="34079" spans="12:18" x14ac:dyDescent="0.25">
      <c r="L34079" t="s">
        <v>37280</v>
      </c>
      <c r="M34079" t="s">
        <v>29699</v>
      </c>
      <c r="N34079" t="s">
        <v>71330</v>
      </c>
      <c r="O34079" s="76" t="s">
        <v>4356</v>
      </c>
      <c r="P34079" s="82">
        <v>1299</v>
      </c>
      <c r="Q34079" s="82" t="s">
        <v>79567</v>
      </c>
      <c r="R34079"/>
    </row>
    <row r="34080" spans="12:18" x14ac:dyDescent="0.25">
      <c r="L34080" t="s">
        <v>37280</v>
      </c>
      <c r="M34080" t="s">
        <v>26567</v>
      </c>
      <c r="N34080" t="s">
        <v>71331</v>
      </c>
      <c r="O34080" s="76" t="s">
        <v>4356</v>
      </c>
      <c r="P34080" s="82">
        <v>914</v>
      </c>
      <c r="Q34080" s="82" t="s">
        <v>79568</v>
      </c>
      <c r="R34080"/>
    </row>
    <row r="34081" spans="12:18" x14ac:dyDescent="0.25">
      <c r="L34081" t="s">
        <v>37280</v>
      </c>
      <c r="M34081" t="s">
        <v>31976</v>
      </c>
      <c r="N34081" t="s">
        <v>71332</v>
      </c>
      <c r="O34081" s="76" t="s">
        <v>4356</v>
      </c>
      <c r="P34081" s="82">
        <v>369</v>
      </c>
      <c r="Q34081" s="82" t="s">
        <v>79569</v>
      </c>
      <c r="R34081"/>
    </row>
    <row r="34082" spans="12:18" x14ac:dyDescent="0.25">
      <c r="L34082" t="s">
        <v>37280</v>
      </c>
      <c r="M34082" t="s">
        <v>18898</v>
      </c>
      <c r="N34082" t="s">
        <v>71333</v>
      </c>
      <c r="O34082" s="76" t="s">
        <v>4356</v>
      </c>
      <c r="P34082" s="82">
        <v>555</v>
      </c>
      <c r="Q34082" s="82" t="s">
        <v>79570</v>
      </c>
      <c r="R34082"/>
    </row>
    <row r="34083" spans="12:18" x14ac:dyDescent="0.25">
      <c r="L34083" t="s">
        <v>37280</v>
      </c>
      <c r="M34083" t="s">
        <v>20650</v>
      </c>
      <c r="N34083" t="s">
        <v>71334</v>
      </c>
      <c r="O34083" s="76" t="s">
        <v>4356</v>
      </c>
      <c r="P34083" s="82">
        <v>580</v>
      </c>
      <c r="Q34083" s="82" t="s">
        <v>79571</v>
      </c>
      <c r="R34083"/>
    </row>
    <row r="34084" spans="12:18" x14ac:dyDescent="0.25">
      <c r="L34084" t="s">
        <v>37280</v>
      </c>
      <c r="M34084" t="s">
        <v>29702</v>
      </c>
      <c r="N34084" t="s">
        <v>71335</v>
      </c>
      <c r="O34084" s="76" t="s">
        <v>4356</v>
      </c>
      <c r="P34084" s="82">
        <v>399</v>
      </c>
      <c r="Q34084" s="82" t="s">
        <v>79572</v>
      </c>
      <c r="R34084"/>
    </row>
    <row r="34085" spans="12:18" x14ac:dyDescent="0.25">
      <c r="L34085" t="s">
        <v>37280</v>
      </c>
      <c r="M34085" t="s">
        <v>20729</v>
      </c>
      <c r="N34085" t="s">
        <v>71336</v>
      </c>
      <c r="O34085" s="76" t="s">
        <v>4356</v>
      </c>
      <c r="P34085" s="82">
        <v>681</v>
      </c>
      <c r="Q34085" s="82" t="s">
        <v>79574</v>
      </c>
      <c r="R34085"/>
    </row>
    <row r="34086" spans="12:18" x14ac:dyDescent="0.25">
      <c r="L34086" t="s">
        <v>37280</v>
      </c>
      <c r="M34086" t="s">
        <v>29710</v>
      </c>
      <c r="N34086" t="s">
        <v>71337</v>
      </c>
      <c r="O34086" s="76" t="s">
        <v>4366</v>
      </c>
      <c r="P34086" s="82">
        <v>606</v>
      </c>
      <c r="Q34086" s="82" t="s">
        <v>79575</v>
      </c>
      <c r="R34086"/>
    </row>
    <row r="34087" spans="12:18" x14ac:dyDescent="0.25">
      <c r="L34087" t="s">
        <v>37280</v>
      </c>
      <c r="M34087" t="s">
        <v>26568</v>
      </c>
      <c r="N34087" t="s">
        <v>71338</v>
      </c>
      <c r="O34087" s="76" t="s">
        <v>4366</v>
      </c>
      <c r="P34087" s="82">
        <v>191</v>
      </c>
      <c r="Q34087" s="82" t="s">
        <v>79576</v>
      </c>
      <c r="R34087"/>
    </row>
    <row r="34088" spans="12:18" x14ac:dyDescent="0.25">
      <c r="L34088" t="s">
        <v>37280</v>
      </c>
      <c r="M34088" t="s">
        <v>31981</v>
      </c>
      <c r="N34088" t="s">
        <v>71339</v>
      </c>
      <c r="O34088" s="76" t="s">
        <v>4356</v>
      </c>
      <c r="P34088" s="82">
        <v>306</v>
      </c>
      <c r="Q34088" s="82" t="s">
        <v>79577</v>
      </c>
      <c r="R34088"/>
    </row>
    <row r="34089" spans="12:18" x14ac:dyDescent="0.25">
      <c r="L34089" t="s">
        <v>37280</v>
      </c>
      <c r="M34089" t="s">
        <v>28203</v>
      </c>
      <c r="N34089" t="s">
        <v>71340</v>
      </c>
      <c r="O34089" s="76" t="s">
        <v>4356</v>
      </c>
      <c r="P34089" s="82">
        <v>819</v>
      </c>
      <c r="Q34089" s="82" t="s">
        <v>79578</v>
      </c>
      <c r="R34089"/>
    </row>
    <row r="34090" spans="12:18" x14ac:dyDescent="0.25">
      <c r="L34090" t="s">
        <v>37280</v>
      </c>
      <c r="M34090" t="s">
        <v>30184</v>
      </c>
      <c r="N34090" t="s">
        <v>71341</v>
      </c>
      <c r="O34090" s="76" t="s">
        <v>4374</v>
      </c>
      <c r="P34090" s="82">
        <v>4853</v>
      </c>
      <c r="Q34090" s="82" t="s">
        <v>79579</v>
      </c>
      <c r="R34090"/>
    </row>
    <row r="34091" spans="12:18" x14ac:dyDescent="0.25">
      <c r="L34091" t="s">
        <v>37280</v>
      </c>
      <c r="M34091" t="s">
        <v>31983</v>
      </c>
      <c r="N34091" t="s">
        <v>71342</v>
      </c>
      <c r="O34091" s="76" t="s">
        <v>4366</v>
      </c>
      <c r="P34091" s="82">
        <v>185</v>
      </c>
      <c r="Q34091" s="82" t="s">
        <v>79580</v>
      </c>
      <c r="R34091"/>
    </row>
    <row r="34092" spans="12:18" x14ac:dyDescent="0.25">
      <c r="L34092" t="s">
        <v>37280</v>
      </c>
      <c r="M34092" t="s">
        <v>26569</v>
      </c>
      <c r="N34092" t="s">
        <v>71343</v>
      </c>
      <c r="O34092" s="76" t="s">
        <v>4356</v>
      </c>
      <c r="P34092" s="82">
        <v>284</v>
      </c>
      <c r="Q34092" s="82" t="s">
        <v>79581</v>
      </c>
      <c r="R34092"/>
    </row>
    <row r="34093" spans="12:18" x14ac:dyDescent="0.25">
      <c r="L34093" t="s">
        <v>37280</v>
      </c>
      <c r="M34093" t="s">
        <v>30188</v>
      </c>
      <c r="N34093" t="s">
        <v>71344</v>
      </c>
      <c r="O34093" s="76" t="s">
        <v>4366</v>
      </c>
      <c r="P34093" s="82">
        <v>46</v>
      </c>
      <c r="Q34093" s="82" t="s">
        <v>79582</v>
      </c>
      <c r="R34093"/>
    </row>
    <row r="34094" spans="12:18" x14ac:dyDescent="0.25">
      <c r="L34094" t="s">
        <v>37280</v>
      </c>
      <c r="M34094" t="s">
        <v>25670</v>
      </c>
      <c r="N34094" t="s">
        <v>71345</v>
      </c>
      <c r="O34094" s="76" t="s">
        <v>4356</v>
      </c>
      <c r="P34094" s="82">
        <v>342</v>
      </c>
      <c r="Q34094" s="82" t="s">
        <v>79583</v>
      </c>
      <c r="R34094"/>
    </row>
    <row r="34095" spans="12:18" x14ac:dyDescent="0.25">
      <c r="L34095" t="s">
        <v>37280</v>
      </c>
      <c r="M34095" t="s">
        <v>26597</v>
      </c>
      <c r="N34095" t="s">
        <v>71346</v>
      </c>
      <c r="O34095" s="76" t="s">
        <v>4366</v>
      </c>
      <c r="P34095" s="82">
        <v>950</v>
      </c>
      <c r="Q34095" s="82" t="s">
        <v>79732</v>
      </c>
      <c r="R34095"/>
    </row>
    <row r="34096" spans="12:18" x14ac:dyDescent="0.25">
      <c r="L34096" t="s">
        <v>37280</v>
      </c>
      <c r="M34096" t="s">
        <v>30192</v>
      </c>
      <c r="N34096" t="s">
        <v>71347</v>
      </c>
      <c r="O34096" s="76" t="s">
        <v>4366</v>
      </c>
      <c r="P34096" s="82">
        <v>252</v>
      </c>
      <c r="Q34096" s="82" t="s">
        <v>79584</v>
      </c>
      <c r="R34096"/>
    </row>
    <row r="34097" spans="12:18" x14ac:dyDescent="0.25">
      <c r="L34097" t="s">
        <v>37280</v>
      </c>
      <c r="M34097" t="s">
        <v>19971</v>
      </c>
      <c r="N34097" t="s">
        <v>71348</v>
      </c>
      <c r="O34097" s="76" t="s">
        <v>4374</v>
      </c>
      <c r="P34097" s="82">
        <v>1272</v>
      </c>
      <c r="Q34097" s="82" t="s">
        <v>79585</v>
      </c>
      <c r="R34097"/>
    </row>
    <row r="34098" spans="12:18" x14ac:dyDescent="0.25">
      <c r="L34098" t="s">
        <v>37280</v>
      </c>
      <c r="M34098" t="s">
        <v>32453</v>
      </c>
      <c r="N34098" t="s">
        <v>71349</v>
      </c>
      <c r="O34098" s="76" t="s">
        <v>4366</v>
      </c>
      <c r="P34098" s="82">
        <v>131</v>
      </c>
      <c r="Q34098" s="82" t="s">
        <v>79586</v>
      </c>
      <c r="R34098"/>
    </row>
    <row r="34099" spans="12:18" x14ac:dyDescent="0.25">
      <c r="L34099" t="s">
        <v>37280</v>
      </c>
      <c r="M34099" t="s">
        <v>30196</v>
      </c>
      <c r="N34099" t="s">
        <v>71350</v>
      </c>
      <c r="O34099" s="76" t="s">
        <v>4366</v>
      </c>
      <c r="P34099" s="82">
        <v>122</v>
      </c>
      <c r="Q34099" s="82" t="s">
        <v>79587</v>
      </c>
      <c r="R34099"/>
    </row>
    <row r="34100" spans="12:18" x14ac:dyDescent="0.25">
      <c r="L34100" t="s">
        <v>37280</v>
      </c>
      <c r="M34100" t="s">
        <v>26570</v>
      </c>
      <c r="N34100" t="s">
        <v>71351</v>
      </c>
      <c r="O34100" s="76" t="s">
        <v>4356</v>
      </c>
      <c r="P34100" s="82">
        <v>639</v>
      </c>
      <c r="Q34100" s="82" t="s">
        <v>79588</v>
      </c>
      <c r="R34100"/>
    </row>
    <row r="34101" spans="12:18" x14ac:dyDescent="0.25">
      <c r="L34101" t="s">
        <v>37280</v>
      </c>
      <c r="M34101" t="s">
        <v>30198</v>
      </c>
      <c r="N34101" t="s">
        <v>71352</v>
      </c>
      <c r="O34101" s="76" t="s">
        <v>4366</v>
      </c>
      <c r="P34101" s="82">
        <v>62</v>
      </c>
      <c r="Q34101" s="82" t="s">
        <v>79589</v>
      </c>
      <c r="R34101"/>
    </row>
    <row r="34102" spans="12:18" x14ac:dyDescent="0.25">
      <c r="L34102" t="s">
        <v>37280</v>
      </c>
      <c r="M34102" t="s">
        <v>26571</v>
      </c>
      <c r="N34102" t="s">
        <v>71353</v>
      </c>
      <c r="O34102" s="76" t="s">
        <v>4366</v>
      </c>
      <c r="P34102" s="82">
        <v>76</v>
      </c>
      <c r="Q34102" s="82" t="s">
        <v>79590</v>
      </c>
      <c r="R34102"/>
    </row>
    <row r="34103" spans="12:18" x14ac:dyDescent="0.25">
      <c r="L34103" t="s">
        <v>37280</v>
      </c>
      <c r="M34103" t="s">
        <v>31985</v>
      </c>
      <c r="N34103" t="s">
        <v>71354</v>
      </c>
      <c r="O34103" s="76" t="s">
        <v>4356</v>
      </c>
      <c r="P34103" s="82">
        <v>216</v>
      </c>
      <c r="Q34103" s="82" t="s">
        <v>79591</v>
      </c>
      <c r="R34103"/>
    </row>
    <row r="34104" spans="12:18" x14ac:dyDescent="0.25">
      <c r="L34104" t="s">
        <v>37280</v>
      </c>
      <c r="M34104" t="s">
        <v>26572</v>
      </c>
      <c r="N34104" t="s">
        <v>71355</v>
      </c>
      <c r="O34104" s="76" t="s">
        <v>4366</v>
      </c>
      <c r="P34104" s="82">
        <v>272</v>
      </c>
      <c r="Q34104" s="82" t="s">
        <v>79592</v>
      </c>
      <c r="R34104"/>
    </row>
    <row r="34105" spans="12:18" x14ac:dyDescent="0.25">
      <c r="L34105" t="s">
        <v>37280</v>
      </c>
      <c r="M34105" t="s">
        <v>31987</v>
      </c>
      <c r="N34105" t="s">
        <v>71356</v>
      </c>
      <c r="O34105" s="76" t="s">
        <v>4366</v>
      </c>
      <c r="P34105" s="82">
        <v>688</v>
      </c>
      <c r="Q34105" s="82" t="s">
        <v>79593</v>
      </c>
      <c r="R34105"/>
    </row>
    <row r="34106" spans="12:18" x14ac:dyDescent="0.25">
      <c r="L34106" t="s">
        <v>37280</v>
      </c>
      <c r="M34106" t="s">
        <v>26574</v>
      </c>
      <c r="N34106" t="s">
        <v>71357</v>
      </c>
      <c r="O34106" s="76" t="s">
        <v>4366</v>
      </c>
      <c r="P34106" s="82">
        <v>194</v>
      </c>
      <c r="Q34106" s="82" t="s">
        <v>79596</v>
      </c>
      <c r="R34106"/>
    </row>
    <row r="34107" spans="12:18" x14ac:dyDescent="0.25">
      <c r="L34107" t="s">
        <v>37280</v>
      </c>
      <c r="M34107" t="s">
        <v>30199</v>
      </c>
      <c r="N34107" t="s">
        <v>71358</v>
      </c>
      <c r="O34107" s="76" t="s">
        <v>4356</v>
      </c>
      <c r="P34107" s="82">
        <v>3334</v>
      </c>
      <c r="Q34107" s="82" t="s">
        <v>79597</v>
      </c>
      <c r="R34107"/>
    </row>
    <row r="34108" spans="12:18" x14ac:dyDescent="0.25">
      <c r="L34108" t="s">
        <v>37280</v>
      </c>
      <c r="M34108" t="s">
        <v>31989</v>
      </c>
      <c r="N34108" t="s">
        <v>71359</v>
      </c>
      <c r="O34108" s="76" t="s">
        <v>4356</v>
      </c>
      <c r="P34108" s="82">
        <v>385</v>
      </c>
      <c r="Q34108" s="82" t="s">
        <v>79594</v>
      </c>
      <c r="R34108"/>
    </row>
    <row r="34109" spans="12:18" x14ac:dyDescent="0.25">
      <c r="L34109" t="s">
        <v>37280</v>
      </c>
      <c r="M34109" t="s">
        <v>26573</v>
      </c>
      <c r="N34109" t="s">
        <v>71360</v>
      </c>
      <c r="O34109" s="76" t="s">
        <v>4356</v>
      </c>
      <c r="P34109" s="82">
        <v>752</v>
      </c>
      <c r="Q34109" s="82" t="s">
        <v>79595</v>
      </c>
      <c r="R34109"/>
    </row>
    <row r="34110" spans="12:18" x14ac:dyDescent="0.25">
      <c r="L34110" t="s">
        <v>37280</v>
      </c>
      <c r="M34110" t="s">
        <v>30203</v>
      </c>
      <c r="N34110" t="s">
        <v>71361</v>
      </c>
      <c r="O34110" s="76" t="s">
        <v>4356</v>
      </c>
      <c r="P34110" s="82">
        <v>1403</v>
      </c>
      <c r="Q34110" s="82" t="s">
        <v>79599</v>
      </c>
      <c r="R34110"/>
    </row>
    <row r="34111" spans="12:18" x14ac:dyDescent="0.25">
      <c r="L34111" t="s">
        <v>37280</v>
      </c>
      <c r="M34111" t="s">
        <v>31993</v>
      </c>
      <c r="N34111" t="s">
        <v>71362</v>
      </c>
      <c r="O34111" s="76" t="s">
        <v>4366</v>
      </c>
      <c r="P34111" s="82">
        <v>253</v>
      </c>
      <c r="Q34111" s="82" t="s">
        <v>79600</v>
      </c>
      <c r="R34111"/>
    </row>
    <row r="34112" spans="12:18" x14ac:dyDescent="0.25">
      <c r="L34112" t="s">
        <v>37280</v>
      </c>
      <c r="M34112" t="s">
        <v>26575</v>
      </c>
      <c r="N34112" t="s">
        <v>71363</v>
      </c>
      <c r="O34112" s="76" t="s">
        <v>4366</v>
      </c>
      <c r="P34112" s="82">
        <v>438</v>
      </c>
      <c r="Q34112" s="82" t="s">
        <v>79601</v>
      </c>
      <c r="R34112"/>
    </row>
    <row r="34113" spans="12:18" x14ac:dyDescent="0.25">
      <c r="L34113" t="s">
        <v>37280</v>
      </c>
      <c r="M34113" t="s">
        <v>29715</v>
      </c>
      <c r="N34113" t="s">
        <v>71364</v>
      </c>
      <c r="O34113" s="76" t="s">
        <v>4366</v>
      </c>
      <c r="P34113" s="82">
        <v>181</v>
      </c>
      <c r="Q34113" s="82" t="s">
        <v>79602</v>
      </c>
      <c r="R34113"/>
    </row>
    <row r="34114" spans="12:18" x14ac:dyDescent="0.25">
      <c r="L34114" t="s">
        <v>37280</v>
      </c>
      <c r="M34114" t="s">
        <v>29719</v>
      </c>
      <c r="N34114" t="s">
        <v>71365</v>
      </c>
      <c r="O34114" s="76" t="s">
        <v>4366</v>
      </c>
      <c r="P34114" s="82">
        <v>150</v>
      </c>
      <c r="Q34114" s="82" t="s">
        <v>79603</v>
      </c>
      <c r="R34114"/>
    </row>
    <row r="34115" spans="12:18" x14ac:dyDescent="0.25">
      <c r="L34115" t="s">
        <v>37280</v>
      </c>
      <c r="M34115" t="s">
        <v>29722</v>
      </c>
      <c r="N34115" t="s">
        <v>71366</v>
      </c>
      <c r="O34115" s="76" t="s">
        <v>4366</v>
      </c>
      <c r="P34115" s="82">
        <v>243</v>
      </c>
      <c r="Q34115" s="82" t="s">
        <v>79604</v>
      </c>
      <c r="R34115"/>
    </row>
    <row r="34116" spans="12:18" x14ac:dyDescent="0.25">
      <c r="L34116" t="s">
        <v>37280</v>
      </c>
      <c r="M34116" t="s">
        <v>30207</v>
      </c>
      <c r="N34116" t="s">
        <v>71367</v>
      </c>
      <c r="O34116" s="76" t="s">
        <v>4366</v>
      </c>
      <c r="P34116" s="82">
        <v>645</v>
      </c>
      <c r="Q34116" s="82" t="s">
        <v>79605</v>
      </c>
      <c r="R34116"/>
    </row>
    <row r="34117" spans="12:18" x14ac:dyDescent="0.25">
      <c r="L34117" t="s">
        <v>37280</v>
      </c>
      <c r="M34117" t="s">
        <v>30210</v>
      </c>
      <c r="N34117" t="s">
        <v>71368</v>
      </c>
      <c r="O34117" s="76" t="s">
        <v>4356</v>
      </c>
      <c r="P34117" s="82">
        <v>472</v>
      </c>
      <c r="Q34117" s="82" t="s">
        <v>79606</v>
      </c>
      <c r="R34117"/>
    </row>
    <row r="34118" spans="12:18" x14ac:dyDescent="0.25">
      <c r="L34118" t="s">
        <v>37280</v>
      </c>
      <c r="M34118" t="s">
        <v>31995</v>
      </c>
      <c r="N34118" t="s">
        <v>71369</v>
      </c>
      <c r="O34118" s="76" t="s">
        <v>4366</v>
      </c>
      <c r="P34118" s="82">
        <v>60</v>
      </c>
      <c r="Q34118" s="82" t="s">
        <v>79607</v>
      </c>
      <c r="R34118"/>
    </row>
    <row r="34119" spans="12:18" x14ac:dyDescent="0.25">
      <c r="L34119" t="s">
        <v>37280</v>
      </c>
      <c r="M34119" t="s">
        <v>29724</v>
      </c>
      <c r="N34119" t="s">
        <v>71370</v>
      </c>
      <c r="O34119" s="76" t="s">
        <v>4356</v>
      </c>
      <c r="P34119" s="82">
        <v>736</v>
      </c>
      <c r="Q34119" s="82" t="s">
        <v>79608</v>
      </c>
      <c r="R34119"/>
    </row>
    <row r="34120" spans="12:18" x14ac:dyDescent="0.25">
      <c r="L34120" t="s">
        <v>37280</v>
      </c>
      <c r="M34120" t="s">
        <v>32454</v>
      </c>
      <c r="N34120" t="s">
        <v>71371</v>
      </c>
      <c r="O34120" s="76" t="s">
        <v>4366</v>
      </c>
      <c r="P34120" s="82">
        <v>141</v>
      </c>
      <c r="Q34120" s="82" t="s">
        <v>79609</v>
      </c>
      <c r="R34120"/>
    </row>
    <row r="34121" spans="12:18" x14ac:dyDescent="0.25">
      <c r="L34121" t="s">
        <v>37280</v>
      </c>
      <c r="M34121" t="s">
        <v>26576</v>
      </c>
      <c r="N34121" t="s">
        <v>71372</v>
      </c>
      <c r="O34121" s="76" t="s">
        <v>4356</v>
      </c>
      <c r="P34121" s="82">
        <v>675</v>
      </c>
      <c r="Q34121" s="82" t="s">
        <v>79610</v>
      </c>
      <c r="R34121"/>
    </row>
    <row r="34122" spans="12:18" x14ac:dyDescent="0.25">
      <c r="L34122" t="s">
        <v>37280</v>
      </c>
      <c r="M34122" t="s">
        <v>13334</v>
      </c>
      <c r="N34122" t="s">
        <v>71373</v>
      </c>
      <c r="O34122" s="76" t="s">
        <v>4366</v>
      </c>
      <c r="P34122" s="82">
        <v>96</v>
      </c>
      <c r="Q34122" s="82" t="s">
        <v>79611</v>
      </c>
      <c r="R34122"/>
    </row>
    <row r="34123" spans="12:18" x14ac:dyDescent="0.25">
      <c r="L34123" t="s">
        <v>37280</v>
      </c>
      <c r="M34123" t="s">
        <v>23064</v>
      </c>
      <c r="N34123" t="s">
        <v>71374</v>
      </c>
      <c r="O34123" s="76" t="s">
        <v>4356</v>
      </c>
      <c r="P34123" s="82">
        <v>1122</v>
      </c>
      <c r="Q34123" s="82" t="s">
        <v>79612</v>
      </c>
      <c r="R34123"/>
    </row>
    <row r="34124" spans="12:18" x14ac:dyDescent="0.25">
      <c r="L34124" t="s">
        <v>37280</v>
      </c>
      <c r="M34124" t="s">
        <v>29731</v>
      </c>
      <c r="N34124" t="s">
        <v>71375</v>
      </c>
      <c r="O34124" s="76" t="s">
        <v>4356</v>
      </c>
      <c r="P34124" s="82">
        <v>407</v>
      </c>
      <c r="Q34124" s="82" t="s">
        <v>79613</v>
      </c>
      <c r="R34124"/>
    </row>
    <row r="34125" spans="12:18" x14ac:dyDescent="0.25">
      <c r="L34125" t="s">
        <v>37280</v>
      </c>
      <c r="M34125" t="s">
        <v>15661</v>
      </c>
      <c r="N34125" t="s">
        <v>71376</v>
      </c>
      <c r="O34125" s="76" t="s">
        <v>4356</v>
      </c>
      <c r="P34125" s="82">
        <v>381</v>
      </c>
      <c r="Q34125" s="82" t="s">
        <v>79614</v>
      </c>
      <c r="R34125"/>
    </row>
    <row r="34126" spans="12:18" x14ac:dyDescent="0.25">
      <c r="L34126" t="s">
        <v>37280</v>
      </c>
      <c r="M34126" t="s">
        <v>26577</v>
      </c>
      <c r="N34126" t="s">
        <v>71377</v>
      </c>
      <c r="O34126" s="76" t="s">
        <v>4366</v>
      </c>
      <c r="P34126" s="82">
        <v>78</v>
      </c>
      <c r="Q34126" s="82" t="s">
        <v>79615</v>
      </c>
      <c r="R34126"/>
    </row>
    <row r="34127" spans="12:18" x14ac:dyDescent="0.25">
      <c r="L34127" t="s">
        <v>37280</v>
      </c>
      <c r="M34127" t="s">
        <v>26578</v>
      </c>
      <c r="N34127" t="s">
        <v>71378</v>
      </c>
      <c r="O34127" s="76" t="s">
        <v>4366</v>
      </c>
      <c r="P34127" s="82">
        <v>315</v>
      </c>
      <c r="Q34127" s="82" t="s">
        <v>79616</v>
      </c>
      <c r="R34127"/>
    </row>
    <row r="34128" spans="12:18" x14ac:dyDescent="0.25">
      <c r="L34128" t="s">
        <v>37280</v>
      </c>
      <c r="M34128" t="s">
        <v>29755</v>
      </c>
      <c r="N34128" t="s">
        <v>71379</v>
      </c>
      <c r="O34128" s="76" t="s">
        <v>4356</v>
      </c>
      <c r="P34128" s="82">
        <v>561</v>
      </c>
      <c r="Q34128" s="82" t="s">
        <v>79646</v>
      </c>
      <c r="R34128"/>
    </row>
    <row r="34129" spans="12:18" x14ac:dyDescent="0.25">
      <c r="L34129" t="s">
        <v>37280</v>
      </c>
      <c r="M34129" t="s">
        <v>26303</v>
      </c>
      <c r="N34129" t="s">
        <v>71380</v>
      </c>
      <c r="O34129" s="76" t="s">
        <v>4356</v>
      </c>
      <c r="P34129" s="82">
        <v>668</v>
      </c>
      <c r="Q34129" s="82" t="s">
        <v>79651</v>
      </c>
      <c r="R34129"/>
    </row>
    <row r="34130" spans="12:18" x14ac:dyDescent="0.25">
      <c r="L34130" t="s">
        <v>37280</v>
      </c>
      <c r="M34130" t="s">
        <v>30239</v>
      </c>
      <c r="N34130" t="s">
        <v>71381</v>
      </c>
      <c r="O34130" s="76" t="s">
        <v>4366</v>
      </c>
      <c r="P34130" s="82">
        <v>78</v>
      </c>
      <c r="Q34130" s="82" t="s">
        <v>79652</v>
      </c>
      <c r="R34130"/>
    </row>
    <row r="34131" spans="12:18" x14ac:dyDescent="0.25">
      <c r="L34131" t="s">
        <v>37280</v>
      </c>
      <c r="M34131" t="s">
        <v>29758</v>
      </c>
      <c r="N34131" t="s">
        <v>71382</v>
      </c>
      <c r="O34131" s="76" t="s">
        <v>4366</v>
      </c>
      <c r="P34131" s="82">
        <v>97</v>
      </c>
      <c r="Q34131" s="82" t="s">
        <v>79653</v>
      </c>
      <c r="R34131"/>
    </row>
    <row r="34132" spans="12:18" x14ac:dyDescent="0.25">
      <c r="L34132" t="s">
        <v>37280</v>
      </c>
      <c r="M34132" t="s">
        <v>22276</v>
      </c>
      <c r="N34132" t="s">
        <v>71383</v>
      </c>
      <c r="O34132" s="76" t="s">
        <v>4366</v>
      </c>
      <c r="P34132" s="82">
        <v>161</v>
      </c>
      <c r="Q34132" s="82" t="s">
        <v>79654</v>
      </c>
      <c r="R34132"/>
    </row>
    <row r="34133" spans="12:18" x14ac:dyDescent="0.25">
      <c r="L34133" t="s">
        <v>37280</v>
      </c>
      <c r="M34133" t="s">
        <v>26583</v>
      </c>
      <c r="N34133" t="s">
        <v>71384</v>
      </c>
      <c r="O34133" s="76" t="s">
        <v>4366</v>
      </c>
      <c r="P34133" s="82">
        <v>73</v>
      </c>
      <c r="Q34133" s="82" t="s">
        <v>79655</v>
      </c>
      <c r="R34133"/>
    </row>
    <row r="34134" spans="12:18" x14ac:dyDescent="0.25">
      <c r="L34134" t="s">
        <v>37280</v>
      </c>
      <c r="M34134" t="s">
        <v>26584</v>
      </c>
      <c r="N34134" t="s">
        <v>71385</v>
      </c>
      <c r="O34134" s="76" t="s">
        <v>4366</v>
      </c>
      <c r="P34134" s="82">
        <v>708</v>
      </c>
      <c r="Q34134" s="82" t="s">
        <v>79656</v>
      </c>
      <c r="R34134"/>
    </row>
    <row r="34135" spans="12:18" x14ac:dyDescent="0.25">
      <c r="L34135" t="s">
        <v>37280</v>
      </c>
      <c r="M34135" t="s">
        <v>32007</v>
      </c>
      <c r="N34135" t="s">
        <v>71386</v>
      </c>
      <c r="O34135" s="76" t="s">
        <v>4366</v>
      </c>
      <c r="P34135" s="82">
        <v>153</v>
      </c>
      <c r="Q34135" s="82" t="s">
        <v>79657</v>
      </c>
      <c r="R34135"/>
    </row>
    <row r="34136" spans="12:18" x14ac:dyDescent="0.25">
      <c r="L34136" t="s">
        <v>37280</v>
      </c>
      <c r="M34136" t="s">
        <v>30242</v>
      </c>
      <c r="N34136" t="s">
        <v>71387</v>
      </c>
      <c r="O34136" s="76" t="s">
        <v>4366</v>
      </c>
      <c r="P34136" s="82">
        <v>459</v>
      </c>
      <c r="Q34136" s="82" t="s">
        <v>79658</v>
      </c>
      <c r="R34136"/>
    </row>
    <row r="34137" spans="12:18" x14ac:dyDescent="0.25">
      <c r="L34137" t="s">
        <v>37280</v>
      </c>
      <c r="M34137" t="s">
        <v>32461</v>
      </c>
      <c r="N34137" t="s">
        <v>71388</v>
      </c>
      <c r="O34137" s="76" t="s">
        <v>4356</v>
      </c>
      <c r="P34137" s="82">
        <v>1522</v>
      </c>
      <c r="Q34137" s="82" t="s">
        <v>79659</v>
      </c>
      <c r="R34137"/>
    </row>
    <row r="34138" spans="12:18" x14ac:dyDescent="0.25">
      <c r="L34138" t="s">
        <v>37280</v>
      </c>
      <c r="M34138" t="s">
        <v>32009</v>
      </c>
      <c r="N34138" t="s">
        <v>71389</v>
      </c>
      <c r="O34138" s="76" t="s">
        <v>4366</v>
      </c>
      <c r="P34138" s="82">
        <v>110</v>
      </c>
      <c r="Q34138" s="82" t="s">
        <v>79660</v>
      </c>
      <c r="R34138"/>
    </row>
    <row r="34139" spans="12:18" x14ac:dyDescent="0.25">
      <c r="L34139" t="s">
        <v>37280</v>
      </c>
      <c r="M34139" t="s">
        <v>32462</v>
      </c>
      <c r="N34139" t="s">
        <v>71390</v>
      </c>
      <c r="O34139" s="76" t="s">
        <v>4356</v>
      </c>
      <c r="P34139" s="82">
        <v>700</v>
      </c>
      <c r="Q34139" s="82" t="s">
        <v>79661</v>
      </c>
      <c r="R34139"/>
    </row>
    <row r="34140" spans="12:18" x14ac:dyDescent="0.25">
      <c r="L34140" t="s">
        <v>37280</v>
      </c>
      <c r="M34140" t="s">
        <v>32463</v>
      </c>
      <c r="N34140" t="s">
        <v>71391</v>
      </c>
      <c r="O34140" s="76" t="s">
        <v>4366</v>
      </c>
      <c r="P34140" s="82">
        <v>86</v>
      </c>
      <c r="Q34140" s="82" t="s">
        <v>79662</v>
      </c>
      <c r="R34140"/>
    </row>
    <row r="34141" spans="12:18" x14ac:dyDescent="0.25">
      <c r="L34141" t="s">
        <v>37280</v>
      </c>
      <c r="M34141" t="s">
        <v>30245</v>
      </c>
      <c r="N34141" t="s">
        <v>71392</v>
      </c>
      <c r="O34141" s="76" t="s">
        <v>4366</v>
      </c>
      <c r="P34141" s="82">
        <v>118</v>
      </c>
      <c r="Q34141" s="82" t="s">
        <v>79663</v>
      </c>
      <c r="R34141"/>
    </row>
    <row r="34142" spans="12:18" x14ac:dyDescent="0.25">
      <c r="L34142" t="s">
        <v>37280</v>
      </c>
      <c r="M34142" t="s">
        <v>30248</v>
      </c>
      <c r="N34142" t="s">
        <v>71393</v>
      </c>
      <c r="O34142" s="76" t="s">
        <v>4374</v>
      </c>
      <c r="P34142" s="82">
        <v>25935</v>
      </c>
      <c r="Q34142" s="82" t="s">
        <v>72645</v>
      </c>
      <c r="R34142"/>
    </row>
    <row r="34143" spans="12:18" x14ac:dyDescent="0.25">
      <c r="L34143" t="s">
        <v>37280</v>
      </c>
      <c r="M34143" t="s">
        <v>32011</v>
      </c>
      <c r="N34143" t="s">
        <v>71394</v>
      </c>
      <c r="O34143" s="76" t="s">
        <v>4356</v>
      </c>
      <c r="P34143" s="82">
        <v>559</v>
      </c>
      <c r="Q34143" s="82" t="s">
        <v>79664</v>
      </c>
      <c r="R34143"/>
    </row>
    <row r="34144" spans="12:18" x14ac:dyDescent="0.25">
      <c r="L34144" t="s">
        <v>37280</v>
      </c>
      <c r="M34144" t="s">
        <v>32464</v>
      </c>
      <c r="N34144" t="s">
        <v>71395</v>
      </c>
      <c r="O34144" s="76" t="s">
        <v>4356</v>
      </c>
      <c r="P34144" s="82">
        <v>626</v>
      </c>
      <c r="Q34144" s="82" t="s">
        <v>79665</v>
      </c>
      <c r="R34144"/>
    </row>
    <row r="34145" spans="12:18" x14ac:dyDescent="0.25">
      <c r="L34145" t="s">
        <v>37280</v>
      </c>
      <c r="M34145" t="s">
        <v>32465</v>
      </c>
      <c r="N34145" t="s">
        <v>71396</v>
      </c>
      <c r="O34145" s="76" t="s">
        <v>4356</v>
      </c>
      <c r="P34145" s="82">
        <v>1287</v>
      </c>
      <c r="Q34145" s="82" t="s">
        <v>79666</v>
      </c>
      <c r="R34145"/>
    </row>
    <row r="34146" spans="12:18" x14ac:dyDescent="0.25">
      <c r="L34146" t="s">
        <v>37280</v>
      </c>
      <c r="M34146" t="s">
        <v>32014</v>
      </c>
      <c r="N34146" t="s">
        <v>71397</v>
      </c>
      <c r="O34146" s="76" t="s">
        <v>4366</v>
      </c>
      <c r="P34146" s="82">
        <v>256</v>
      </c>
      <c r="Q34146" s="82" t="s">
        <v>79667</v>
      </c>
      <c r="R34146"/>
    </row>
    <row r="34147" spans="12:18" x14ac:dyDescent="0.25">
      <c r="L34147" t="s">
        <v>37280</v>
      </c>
      <c r="M34147" t="s">
        <v>29761</v>
      </c>
      <c r="N34147" t="s">
        <v>71398</v>
      </c>
      <c r="O34147" s="76" t="s">
        <v>4366</v>
      </c>
      <c r="P34147" s="82">
        <v>113</v>
      </c>
      <c r="Q34147" s="82" t="s">
        <v>79668</v>
      </c>
      <c r="R34147"/>
    </row>
    <row r="34148" spans="12:18" x14ac:dyDescent="0.25">
      <c r="L34148" t="s">
        <v>37280</v>
      </c>
      <c r="M34148" t="s">
        <v>13950</v>
      </c>
      <c r="N34148" t="s">
        <v>71399</v>
      </c>
      <c r="O34148" s="76" t="s">
        <v>4356</v>
      </c>
      <c r="P34148" s="82">
        <v>91</v>
      </c>
      <c r="Q34148" s="82" t="s">
        <v>79669</v>
      </c>
      <c r="R34148"/>
    </row>
    <row r="34149" spans="12:18" x14ac:dyDescent="0.25">
      <c r="L34149" t="s">
        <v>37280</v>
      </c>
      <c r="M34149" t="s">
        <v>29763</v>
      </c>
      <c r="N34149" t="s">
        <v>71400</v>
      </c>
      <c r="O34149" s="76" t="s">
        <v>4366</v>
      </c>
      <c r="P34149" s="82">
        <v>369</v>
      </c>
      <c r="Q34149" s="82" t="s">
        <v>79671</v>
      </c>
      <c r="R34149"/>
    </row>
    <row r="34150" spans="12:18" x14ac:dyDescent="0.25">
      <c r="L34150" t="s">
        <v>37280</v>
      </c>
      <c r="M34150" t="s">
        <v>29765</v>
      </c>
      <c r="N34150" t="s">
        <v>71401</v>
      </c>
      <c r="O34150" s="76" t="s">
        <v>4366</v>
      </c>
      <c r="P34150" s="82">
        <v>349</v>
      </c>
      <c r="Q34150" s="82" t="s">
        <v>79672</v>
      </c>
      <c r="R34150"/>
    </row>
    <row r="34151" spans="12:18" x14ac:dyDescent="0.25">
      <c r="L34151" t="s">
        <v>37280</v>
      </c>
      <c r="M34151" t="s">
        <v>30256</v>
      </c>
      <c r="N34151" t="s">
        <v>71402</v>
      </c>
      <c r="O34151" s="76" t="s">
        <v>4356</v>
      </c>
      <c r="P34151" s="82">
        <v>1589</v>
      </c>
      <c r="Q34151" s="82" t="s">
        <v>79673</v>
      </c>
      <c r="R34151"/>
    </row>
    <row r="34152" spans="12:18" x14ac:dyDescent="0.25">
      <c r="L34152" t="s">
        <v>37280</v>
      </c>
      <c r="M34152" t="s">
        <v>26585</v>
      </c>
      <c r="N34152" t="s">
        <v>71403</v>
      </c>
      <c r="O34152" s="76" t="s">
        <v>4366</v>
      </c>
      <c r="P34152" s="82">
        <v>318</v>
      </c>
      <c r="Q34152" s="82" t="s">
        <v>79674</v>
      </c>
      <c r="R34152"/>
    </row>
    <row r="34153" spans="12:18" x14ac:dyDescent="0.25">
      <c r="L34153" t="s">
        <v>37280</v>
      </c>
      <c r="M34153" t="s">
        <v>26586</v>
      </c>
      <c r="N34153" t="s">
        <v>71404</v>
      </c>
      <c r="O34153" s="76" t="s">
        <v>4366</v>
      </c>
      <c r="P34153" s="82">
        <v>218</v>
      </c>
      <c r="Q34153" s="82" t="s">
        <v>79675</v>
      </c>
      <c r="R34153"/>
    </row>
    <row r="34154" spans="12:18" x14ac:dyDescent="0.25">
      <c r="L34154" t="s">
        <v>37280</v>
      </c>
      <c r="M34154" t="s">
        <v>15920</v>
      </c>
      <c r="N34154" t="s">
        <v>71405</v>
      </c>
      <c r="O34154" s="76" t="s">
        <v>4356</v>
      </c>
      <c r="P34154" s="82">
        <v>951</v>
      </c>
      <c r="Q34154" s="82" t="s">
        <v>79617</v>
      </c>
      <c r="R34154"/>
    </row>
    <row r="34155" spans="12:18" x14ac:dyDescent="0.25">
      <c r="L34155" t="s">
        <v>37280</v>
      </c>
      <c r="M34155" t="s">
        <v>29735</v>
      </c>
      <c r="N34155" t="s">
        <v>71406</v>
      </c>
      <c r="O34155" s="76" t="s">
        <v>4366</v>
      </c>
      <c r="P34155" s="82">
        <v>159</v>
      </c>
      <c r="Q34155" s="82" t="s">
        <v>79618</v>
      </c>
      <c r="R34155"/>
    </row>
    <row r="34156" spans="12:18" x14ac:dyDescent="0.25">
      <c r="L34156" t="s">
        <v>37280</v>
      </c>
      <c r="M34156" t="s">
        <v>31998</v>
      </c>
      <c r="N34156" t="s">
        <v>71407</v>
      </c>
      <c r="O34156" s="76" t="s">
        <v>4356</v>
      </c>
      <c r="P34156" s="82">
        <v>411</v>
      </c>
      <c r="Q34156" s="82" t="s">
        <v>79620</v>
      </c>
      <c r="R34156"/>
    </row>
    <row r="34157" spans="12:18" x14ac:dyDescent="0.25">
      <c r="L34157" t="s">
        <v>37280</v>
      </c>
      <c r="M34157" t="s">
        <v>30216</v>
      </c>
      <c r="N34157" t="s">
        <v>71408</v>
      </c>
      <c r="O34157" s="76" t="s">
        <v>4366</v>
      </c>
      <c r="P34157" s="82">
        <v>290</v>
      </c>
      <c r="Q34157" s="82" t="s">
        <v>79621</v>
      </c>
      <c r="R34157"/>
    </row>
    <row r="34158" spans="12:18" x14ac:dyDescent="0.25">
      <c r="L34158" t="s">
        <v>37280</v>
      </c>
      <c r="M34158" t="s">
        <v>32000</v>
      </c>
      <c r="N34158" t="s">
        <v>71409</v>
      </c>
      <c r="O34158" s="76" t="s">
        <v>4356</v>
      </c>
      <c r="P34158" s="82">
        <v>1024</v>
      </c>
      <c r="Q34158" s="82" t="s">
        <v>79622</v>
      </c>
      <c r="R34158"/>
    </row>
    <row r="34159" spans="12:18" x14ac:dyDescent="0.25">
      <c r="L34159" t="s">
        <v>37280</v>
      </c>
      <c r="M34159" t="s">
        <v>6608</v>
      </c>
      <c r="N34159" t="s">
        <v>71410</v>
      </c>
      <c r="O34159" s="76" t="s">
        <v>4374</v>
      </c>
      <c r="P34159" s="82">
        <v>2756</v>
      </c>
      <c r="Q34159" s="82" t="s">
        <v>79623</v>
      </c>
      <c r="R34159"/>
    </row>
    <row r="34160" spans="12:18" x14ac:dyDescent="0.25">
      <c r="L34160" t="s">
        <v>37280</v>
      </c>
      <c r="M34160" t="s">
        <v>32455</v>
      </c>
      <c r="N34160" t="s">
        <v>71411</v>
      </c>
      <c r="O34160" s="76" t="s">
        <v>4356</v>
      </c>
      <c r="P34160" s="82">
        <v>447</v>
      </c>
      <c r="Q34160" s="82" t="s">
        <v>79625</v>
      </c>
      <c r="R34160"/>
    </row>
    <row r="34161" spans="12:18" x14ac:dyDescent="0.25">
      <c r="L34161" t="s">
        <v>37280</v>
      </c>
      <c r="M34161" t="s">
        <v>29739</v>
      </c>
      <c r="N34161" t="s">
        <v>71412</v>
      </c>
      <c r="O34161" s="76" t="s">
        <v>4374</v>
      </c>
      <c r="P34161" s="82">
        <v>723</v>
      </c>
      <c r="Q34161" s="82" t="s">
        <v>79626</v>
      </c>
      <c r="R34161"/>
    </row>
    <row r="34162" spans="12:18" x14ac:dyDescent="0.25">
      <c r="L34162" t="s">
        <v>37280</v>
      </c>
      <c r="M34162" t="s">
        <v>29743</v>
      </c>
      <c r="N34162" t="s">
        <v>71413</v>
      </c>
      <c r="O34162" s="76" t="s">
        <v>4356</v>
      </c>
      <c r="P34162" s="82">
        <v>1589</v>
      </c>
      <c r="Q34162" s="82" t="s">
        <v>79627</v>
      </c>
      <c r="R34162"/>
    </row>
    <row r="34163" spans="12:18" x14ac:dyDescent="0.25">
      <c r="L34163" t="s">
        <v>37280</v>
      </c>
      <c r="M34163" t="s">
        <v>21375</v>
      </c>
      <c r="N34163" t="s">
        <v>71414</v>
      </c>
      <c r="O34163" s="76" t="s">
        <v>4356</v>
      </c>
      <c r="P34163" s="82">
        <v>4362</v>
      </c>
      <c r="Q34163" s="82" t="s">
        <v>79628</v>
      </c>
      <c r="R34163"/>
    </row>
    <row r="34164" spans="12:18" x14ac:dyDescent="0.25">
      <c r="L34164" t="s">
        <v>37280</v>
      </c>
      <c r="M34164" t="s">
        <v>30222</v>
      </c>
      <c r="N34164" t="s">
        <v>71415</v>
      </c>
      <c r="O34164" s="76" t="s">
        <v>4374</v>
      </c>
      <c r="P34164" s="82">
        <v>3230</v>
      </c>
      <c r="Q34164" s="82" t="s">
        <v>79629</v>
      </c>
      <c r="R34164"/>
    </row>
    <row r="34165" spans="12:18" x14ac:dyDescent="0.25">
      <c r="L34165" t="s">
        <v>37280</v>
      </c>
      <c r="M34165" t="s">
        <v>29749</v>
      </c>
      <c r="N34165" t="s">
        <v>71416</v>
      </c>
      <c r="O34165" s="76" t="s">
        <v>4366</v>
      </c>
      <c r="P34165" s="82">
        <v>360</v>
      </c>
      <c r="Q34165" s="82" t="s">
        <v>79630</v>
      </c>
      <c r="R34165"/>
    </row>
    <row r="34166" spans="12:18" x14ac:dyDescent="0.25">
      <c r="L34166" t="s">
        <v>37280</v>
      </c>
      <c r="M34166" t="s">
        <v>26579</v>
      </c>
      <c r="N34166" t="s">
        <v>71417</v>
      </c>
      <c r="O34166" s="76" t="s">
        <v>4356</v>
      </c>
      <c r="P34166" s="82">
        <v>2348</v>
      </c>
      <c r="Q34166" s="82" t="s">
        <v>79631</v>
      </c>
      <c r="R34166"/>
    </row>
    <row r="34167" spans="12:18" x14ac:dyDescent="0.25">
      <c r="L34167" t="s">
        <v>37280</v>
      </c>
      <c r="M34167" t="s">
        <v>32002</v>
      </c>
      <c r="N34167" t="s">
        <v>71418</v>
      </c>
      <c r="O34167" s="76" t="s">
        <v>4366</v>
      </c>
      <c r="P34167" s="82">
        <v>360</v>
      </c>
      <c r="Q34167" s="82" t="s">
        <v>79632</v>
      </c>
      <c r="R34167"/>
    </row>
    <row r="34168" spans="12:18" x14ac:dyDescent="0.25">
      <c r="L34168" t="s">
        <v>37280</v>
      </c>
      <c r="M34168" t="s">
        <v>32004</v>
      </c>
      <c r="N34168" t="s">
        <v>71419</v>
      </c>
      <c r="O34168" s="76" t="s">
        <v>4366</v>
      </c>
      <c r="P34168" s="82">
        <v>256</v>
      </c>
      <c r="Q34168" s="82" t="s">
        <v>79633</v>
      </c>
      <c r="R34168"/>
    </row>
    <row r="34169" spans="12:18" x14ac:dyDescent="0.25">
      <c r="L34169" t="s">
        <v>37280</v>
      </c>
      <c r="M34169" t="s">
        <v>32006</v>
      </c>
      <c r="N34169" t="s">
        <v>71420</v>
      </c>
      <c r="O34169" s="76" t="s">
        <v>4356</v>
      </c>
      <c r="P34169" s="82">
        <v>413</v>
      </c>
      <c r="Q34169" s="82" t="s">
        <v>79636</v>
      </c>
      <c r="R34169"/>
    </row>
    <row r="34170" spans="12:18" x14ac:dyDescent="0.25">
      <c r="L34170" t="s">
        <v>37280</v>
      </c>
      <c r="M34170" t="s">
        <v>12909</v>
      </c>
      <c r="N34170" t="s">
        <v>71421</v>
      </c>
      <c r="O34170" s="76" t="s">
        <v>4366</v>
      </c>
      <c r="P34170" s="82">
        <v>282</v>
      </c>
      <c r="Q34170" s="82" t="s">
        <v>79635</v>
      </c>
      <c r="R34170"/>
    </row>
    <row r="34171" spans="12:18" x14ac:dyDescent="0.25">
      <c r="L34171" t="s">
        <v>37280</v>
      </c>
      <c r="M34171" t="s">
        <v>30634</v>
      </c>
      <c r="N34171" t="s">
        <v>71422</v>
      </c>
      <c r="O34171" s="76" t="s">
        <v>4374</v>
      </c>
      <c r="P34171" s="82">
        <v>1567</v>
      </c>
      <c r="Q34171" s="82" t="s">
        <v>79637</v>
      </c>
      <c r="R34171"/>
    </row>
    <row r="34172" spans="12:18" x14ac:dyDescent="0.25">
      <c r="L34172" t="s">
        <v>37280</v>
      </c>
      <c r="M34172" t="s">
        <v>32457</v>
      </c>
      <c r="N34172" t="s">
        <v>71423</v>
      </c>
      <c r="O34172" s="76" t="s">
        <v>4366</v>
      </c>
      <c r="P34172" s="82">
        <v>141</v>
      </c>
      <c r="Q34172" s="82" t="s">
        <v>79638</v>
      </c>
      <c r="R34172"/>
    </row>
    <row r="34173" spans="12:18" x14ac:dyDescent="0.25">
      <c r="L34173" t="s">
        <v>37280</v>
      </c>
      <c r="M34173" t="s">
        <v>30226</v>
      </c>
      <c r="N34173" t="s">
        <v>71424</v>
      </c>
      <c r="O34173" s="76" t="s">
        <v>4356</v>
      </c>
      <c r="P34173" s="82">
        <v>420</v>
      </c>
      <c r="Q34173" s="82" t="s">
        <v>79639</v>
      </c>
      <c r="R34173"/>
    </row>
    <row r="34174" spans="12:18" x14ac:dyDescent="0.25">
      <c r="L34174" t="s">
        <v>37280</v>
      </c>
      <c r="M34174" t="s">
        <v>26580</v>
      </c>
      <c r="N34174" t="s">
        <v>71425</v>
      </c>
      <c r="O34174" s="76" t="s">
        <v>4356</v>
      </c>
      <c r="P34174" s="82">
        <v>373</v>
      </c>
      <c r="Q34174" s="82" t="s">
        <v>79640</v>
      </c>
      <c r="R34174"/>
    </row>
    <row r="34175" spans="12:18" x14ac:dyDescent="0.25">
      <c r="L34175" t="s">
        <v>37280</v>
      </c>
      <c r="M34175" t="s">
        <v>26581</v>
      </c>
      <c r="N34175" t="s">
        <v>71426</v>
      </c>
      <c r="O34175" s="76" t="s">
        <v>4366</v>
      </c>
      <c r="P34175" s="82">
        <v>263</v>
      </c>
      <c r="Q34175" s="82" t="s">
        <v>79641</v>
      </c>
      <c r="R34175"/>
    </row>
    <row r="34176" spans="12:18" x14ac:dyDescent="0.25">
      <c r="L34176" t="s">
        <v>37280</v>
      </c>
      <c r="M34176" t="s">
        <v>30229</v>
      </c>
      <c r="N34176" t="s">
        <v>71427</v>
      </c>
      <c r="O34176" s="76" t="s">
        <v>4366</v>
      </c>
      <c r="P34176" s="82">
        <v>178</v>
      </c>
      <c r="Q34176" s="82" t="s">
        <v>79642</v>
      </c>
      <c r="R34176"/>
    </row>
    <row r="34177" spans="12:18" x14ac:dyDescent="0.25">
      <c r="L34177" t="s">
        <v>37280</v>
      </c>
      <c r="M34177" t="s">
        <v>22838</v>
      </c>
      <c r="N34177" t="s">
        <v>71428</v>
      </c>
      <c r="O34177" s="76" t="s">
        <v>4366</v>
      </c>
      <c r="P34177" s="82">
        <v>310</v>
      </c>
      <c r="Q34177" s="82" t="s">
        <v>79644</v>
      </c>
      <c r="R34177"/>
    </row>
    <row r="34178" spans="12:18" x14ac:dyDescent="0.25">
      <c r="L34178" t="s">
        <v>37280</v>
      </c>
      <c r="M34178" t="s">
        <v>25491</v>
      </c>
      <c r="N34178" t="s">
        <v>71429</v>
      </c>
      <c r="O34178" s="76" t="s">
        <v>4356</v>
      </c>
      <c r="P34178" s="82">
        <v>521</v>
      </c>
      <c r="Q34178" s="82" t="s">
        <v>79645</v>
      </c>
      <c r="R34178"/>
    </row>
    <row r="34179" spans="12:18" x14ac:dyDescent="0.25">
      <c r="L34179" t="s">
        <v>37280</v>
      </c>
      <c r="M34179" t="s">
        <v>32458</v>
      </c>
      <c r="N34179" t="s">
        <v>71430</v>
      </c>
      <c r="O34179" s="76" t="s">
        <v>4356</v>
      </c>
      <c r="P34179" s="82">
        <v>885</v>
      </c>
      <c r="Q34179" s="82" t="s">
        <v>79647</v>
      </c>
      <c r="R34179"/>
    </row>
    <row r="34180" spans="12:18" x14ac:dyDescent="0.25">
      <c r="L34180" t="s">
        <v>37280</v>
      </c>
      <c r="M34180" t="s">
        <v>32459</v>
      </c>
      <c r="N34180" t="s">
        <v>71431</v>
      </c>
      <c r="O34180" s="76" t="s">
        <v>4356</v>
      </c>
      <c r="P34180" s="82">
        <v>557</v>
      </c>
      <c r="Q34180" s="82" t="s">
        <v>79648</v>
      </c>
      <c r="R34180"/>
    </row>
    <row r="34181" spans="12:18" x14ac:dyDescent="0.25">
      <c r="L34181" t="s">
        <v>37280</v>
      </c>
      <c r="M34181" t="s">
        <v>26582</v>
      </c>
      <c r="N34181" t="s">
        <v>71432</v>
      </c>
      <c r="O34181" s="76" t="s">
        <v>4356</v>
      </c>
      <c r="P34181" s="82">
        <v>1681</v>
      </c>
      <c r="Q34181" s="82" t="s">
        <v>79649</v>
      </c>
      <c r="R34181"/>
    </row>
    <row r="34182" spans="12:18" x14ac:dyDescent="0.25">
      <c r="L34182" t="s">
        <v>37280</v>
      </c>
      <c r="M34182" t="s">
        <v>6694</v>
      </c>
      <c r="N34182" t="s">
        <v>71433</v>
      </c>
      <c r="O34182" s="76" t="s">
        <v>4366</v>
      </c>
      <c r="P34182" s="82">
        <v>200</v>
      </c>
      <c r="Q34182" s="82" t="s">
        <v>79624</v>
      </c>
      <c r="R34182"/>
    </row>
    <row r="34183" spans="12:18" x14ac:dyDescent="0.25">
      <c r="L34183" t="s">
        <v>37280</v>
      </c>
      <c r="M34183" t="s">
        <v>32456</v>
      </c>
      <c r="N34183" t="s">
        <v>71434</v>
      </c>
      <c r="O34183" s="76" t="s">
        <v>4356</v>
      </c>
      <c r="P34183" s="82">
        <v>477</v>
      </c>
      <c r="Q34183" s="82" t="s">
        <v>79634</v>
      </c>
      <c r="R34183"/>
    </row>
    <row r="34184" spans="12:18" x14ac:dyDescent="0.25">
      <c r="L34184" t="s">
        <v>37280</v>
      </c>
      <c r="M34184" t="s">
        <v>30233</v>
      </c>
      <c r="N34184" t="s">
        <v>71435</v>
      </c>
      <c r="O34184" s="76" t="s">
        <v>4366</v>
      </c>
      <c r="P34184" s="82">
        <v>109</v>
      </c>
      <c r="Q34184" s="82" t="s">
        <v>79643</v>
      </c>
      <c r="R34184"/>
    </row>
    <row r="34185" spans="12:18" x14ac:dyDescent="0.25">
      <c r="L34185" t="s">
        <v>37280</v>
      </c>
      <c r="M34185" t="s">
        <v>32460</v>
      </c>
      <c r="N34185" t="s">
        <v>71436</v>
      </c>
      <c r="O34185" s="76" t="s">
        <v>4366</v>
      </c>
      <c r="P34185" s="82">
        <v>90</v>
      </c>
      <c r="Q34185" s="82" t="s">
        <v>79650</v>
      </c>
      <c r="R34185"/>
    </row>
    <row r="34186" spans="12:18" x14ac:dyDescent="0.25">
      <c r="L34186" t="s">
        <v>37280</v>
      </c>
      <c r="M34186" t="s">
        <v>26587</v>
      </c>
      <c r="N34186" t="s">
        <v>71437</v>
      </c>
      <c r="O34186" s="76" t="s">
        <v>4366</v>
      </c>
      <c r="P34186" s="82">
        <v>94</v>
      </c>
      <c r="Q34186" s="82" t="s">
        <v>79676</v>
      </c>
      <c r="R34186"/>
    </row>
    <row r="34187" spans="12:18" x14ac:dyDescent="0.25">
      <c r="L34187" t="s">
        <v>37280</v>
      </c>
      <c r="M34187" t="s">
        <v>14512</v>
      </c>
      <c r="N34187" t="s">
        <v>71438</v>
      </c>
      <c r="O34187" s="76" t="s">
        <v>4356</v>
      </c>
      <c r="P34187" s="82">
        <v>510</v>
      </c>
      <c r="Q34187" s="82" t="s">
        <v>79677</v>
      </c>
      <c r="R34187"/>
    </row>
    <row r="34188" spans="12:18" x14ac:dyDescent="0.25">
      <c r="L34188" t="s">
        <v>37280</v>
      </c>
      <c r="M34188" t="s">
        <v>21707</v>
      </c>
      <c r="N34188" t="s">
        <v>71439</v>
      </c>
      <c r="O34188" s="76" t="s">
        <v>4366</v>
      </c>
      <c r="P34188" s="82">
        <v>74</v>
      </c>
      <c r="Q34188" s="82" t="s">
        <v>79679</v>
      </c>
      <c r="R34188"/>
    </row>
    <row r="34189" spans="12:18" x14ac:dyDescent="0.25">
      <c r="L34189" t="s">
        <v>37280</v>
      </c>
      <c r="M34189" t="s">
        <v>30264</v>
      </c>
      <c r="N34189" t="s">
        <v>71440</v>
      </c>
      <c r="O34189" s="76" t="s">
        <v>4356</v>
      </c>
      <c r="P34189" s="82">
        <v>998</v>
      </c>
      <c r="Q34189" s="82" t="s">
        <v>79680</v>
      </c>
      <c r="R34189"/>
    </row>
    <row r="34190" spans="12:18" x14ac:dyDescent="0.25">
      <c r="L34190" t="s">
        <v>37280</v>
      </c>
      <c r="M34190" t="s">
        <v>30267</v>
      </c>
      <c r="N34190" t="s">
        <v>71441</v>
      </c>
      <c r="O34190" s="76" t="s">
        <v>4366</v>
      </c>
      <c r="P34190" s="82">
        <v>283</v>
      </c>
      <c r="Q34190" s="82" t="s">
        <v>79681</v>
      </c>
      <c r="R34190"/>
    </row>
    <row r="34191" spans="12:18" x14ac:dyDescent="0.25">
      <c r="L34191" t="s">
        <v>37280</v>
      </c>
      <c r="M34191" t="s">
        <v>29771</v>
      </c>
      <c r="N34191" t="s">
        <v>71442</v>
      </c>
      <c r="O34191" s="76" t="s">
        <v>4366</v>
      </c>
      <c r="P34191" s="82">
        <v>62</v>
      </c>
      <c r="Q34191" s="82" t="s">
        <v>79682</v>
      </c>
      <c r="R34191"/>
    </row>
    <row r="34192" spans="12:18" x14ac:dyDescent="0.25">
      <c r="L34192" t="s">
        <v>37280</v>
      </c>
      <c r="M34192" t="s">
        <v>26589</v>
      </c>
      <c r="N34192" t="s">
        <v>71443</v>
      </c>
      <c r="O34192" s="76" t="s">
        <v>4366</v>
      </c>
      <c r="P34192" s="82">
        <v>93</v>
      </c>
      <c r="Q34192" s="82" t="s">
        <v>79683</v>
      </c>
      <c r="R34192"/>
    </row>
    <row r="34193" spans="12:18" x14ac:dyDescent="0.25">
      <c r="L34193" t="s">
        <v>37280</v>
      </c>
      <c r="M34193" t="s">
        <v>30270</v>
      </c>
      <c r="N34193" t="s">
        <v>71444</v>
      </c>
      <c r="O34193" s="76" t="s">
        <v>4366</v>
      </c>
      <c r="P34193" s="82">
        <v>197</v>
      </c>
      <c r="Q34193" s="82" t="s">
        <v>79685</v>
      </c>
      <c r="R34193"/>
    </row>
    <row r="34194" spans="12:18" x14ac:dyDescent="0.25">
      <c r="L34194" t="s">
        <v>37280</v>
      </c>
      <c r="M34194" t="s">
        <v>29777</v>
      </c>
      <c r="N34194" t="s">
        <v>71445</v>
      </c>
      <c r="O34194" s="76" t="s">
        <v>4366</v>
      </c>
      <c r="P34194" s="82">
        <v>29</v>
      </c>
      <c r="Q34194" s="82" t="s">
        <v>79686</v>
      </c>
      <c r="R34194"/>
    </row>
    <row r="34195" spans="12:18" x14ac:dyDescent="0.25">
      <c r="L34195" t="s">
        <v>37280</v>
      </c>
      <c r="M34195" t="s">
        <v>26590</v>
      </c>
      <c r="N34195" t="s">
        <v>71446</v>
      </c>
      <c r="O34195" s="76" t="s">
        <v>4356</v>
      </c>
      <c r="P34195" s="82">
        <v>1456</v>
      </c>
      <c r="Q34195" s="82" t="s">
        <v>79687</v>
      </c>
      <c r="R34195"/>
    </row>
    <row r="34196" spans="12:18" x14ac:dyDescent="0.25">
      <c r="L34196" t="s">
        <v>37280</v>
      </c>
      <c r="M34196" t="s">
        <v>30273</v>
      </c>
      <c r="N34196" t="s">
        <v>71447</v>
      </c>
      <c r="O34196" s="76" t="s">
        <v>4366</v>
      </c>
      <c r="P34196" s="82">
        <v>203</v>
      </c>
      <c r="Q34196" s="82" t="s">
        <v>79688</v>
      </c>
      <c r="R34196"/>
    </row>
    <row r="34197" spans="12:18" x14ac:dyDescent="0.25">
      <c r="L34197" t="s">
        <v>37280</v>
      </c>
      <c r="M34197" t="s">
        <v>15707</v>
      </c>
      <c r="N34197" t="s">
        <v>71448</v>
      </c>
      <c r="O34197" s="76" t="s">
        <v>4366</v>
      </c>
      <c r="P34197" s="82">
        <v>439</v>
      </c>
      <c r="Q34197" s="82" t="s">
        <v>79689</v>
      </c>
      <c r="R34197"/>
    </row>
    <row r="34198" spans="12:18" x14ac:dyDescent="0.25">
      <c r="L34198" t="s">
        <v>37280</v>
      </c>
      <c r="M34198" t="s">
        <v>30276</v>
      </c>
      <c r="N34198" t="s">
        <v>71449</v>
      </c>
      <c r="O34198" s="76" t="s">
        <v>4366</v>
      </c>
      <c r="P34198" s="82">
        <v>102</v>
      </c>
      <c r="Q34198" s="82" t="s">
        <v>79690</v>
      </c>
      <c r="R34198"/>
    </row>
    <row r="34199" spans="12:18" x14ac:dyDescent="0.25">
      <c r="L34199" t="s">
        <v>37280</v>
      </c>
      <c r="M34199" t="s">
        <v>32466</v>
      </c>
      <c r="N34199" t="s">
        <v>71450</v>
      </c>
      <c r="O34199" s="76" t="s">
        <v>4356</v>
      </c>
      <c r="P34199" s="82">
        <v>4575</v>
      </c>
      <c r="Q34199" s="82" t="s">
        <v>79691</v>
      </c>
      <c r="R34199"/>
    </row>
    <row r="34200" spans="12:18" x14ac:dyDescent="0.25">
      <c r="L34200" t="s">
        <v>37280</v>
      </c>
      <c r="M34200" t="s">
        <v>32467</v>
      </c>
      <c r="N34200" t="s">
        <v>71451</v>
      </c>
      <c r="O34200" s="76" t="s">
        <v>4356</v>
      </c>
      <c r="P34200" s="82">
        <v>2662</v>
      </c>
      <c r="Q34200" s="82" t="s">
        <v>79692</v>
      </c>
      <c r="R34200"/>
    </row>
    <row r="34201" spans="12:18" x14ac:dyDescent="0.25">
      <c r="L34201" t="s">
        <v>37280</v>
      </c>
      <c r="M34201" t="s">
        <v>29784</v>
      </c>
      <c r="N34201" t="s">
        <v>71452</v>
      </c>
      <c r="O34201" s="76" t="s">
        <v>4356</v>
      </c>
      <c r="P34201" s="82">
        <v>994</v>
      </c>
      <c r="Q34201" s="82" t="s">
        <v>79693</v>
      </c>
      <c r="R34201"/>
    </row>
    <row r="34202" spans="12:18" x14ac:dyDescent="0.25">
      <c r="L34202" t="s">
        <v>37280</v>
      </c>
      <c r="M34202" t="s">
        <v>32018</v>
      </c>
      <c r="N34202" t="s">
        <v>71453</v>
      </c>
      <c r="O34202" s="76" t="s">
        <v>4366</v>
      </c>
      <c r="P34202" s="82">
        <v>42</v>
      </c>
      <c r="Q34202" s="82" t="s">
        <v>79694</v>
      </c>
      <c r="R34202"/>
    </row>
    <row r="34203" spans="12:18" x14ac:dyDescent="0.25">
      <c r="L34203" t="s">
        <v>37280</v>
      </c>
      <c r="M34203" t="s">
        <v>16901</v>
      </c>
      <c r="N34203" t="s">
        <v>71454</v>
      </c>
      <c r="O34203" s="76" t="s">
        <v>4356</v>
      </c>
      <c r="P34203" s="82">
        <v>127</v>
      </c>
      <c r="Q34203" s="82" t="s">
        <v>79695</v>
      </c>
      <c r="R34203"/>
    </row>
    <row r="34204" spans="12:18" x14ac:dyDescent="0.25">
      <c r="L34204" t="s">
        <v>37280</v>
      </c>
      <c r="M34204" t="s">
        <v>26591</v>
      </c>
      <c r="N34204" t="s">
        <v>71455</v>
      </c>
      <c r="O34204" s="76" t="s">
        <v>4366</v>
      </c>
      <c r="P34204" s="82">
        <v>139</v>
      </c>
      <c r="Q34204" s="82" t="s">
        <v>79696</v>
      </c>
      <c r="R34204"/>
    </row>
    <row r="34205" spans="12:18" x14ac:dyDescent="0.25">
      <c r="L34205" t="s">
        <v>37280</v>
      </c>
      <c r="M34205" t="s">
        <v>32020</v>
      </c>
      <c r="N34205" t="s">
        <v>71456</v>
      </c>
      <c r="O34205" s="76" t="s">
        <v>4356</v>
      </c>
      <c r="P34205" s="82">
        <v>681</v>
      </c>
      <c r="Q34205" s="82" t="s">
        <v>79697</v>
      </c>
      <c r="R34205"/>
    </row>
    <row r="34206" spans="12:18" x14ac:dyDescent="0.25">
      <c r="L34206" t="s">
        <v>37280</v>
      </c>
      <c r="M34206" t="s">
        <v>32022</v>
      </c>
      <c r="N34206" t="s">
        <v>71457</v>
      </c>
      <c r="O34206" s="76" t="s">
        <v>4356</v>
      </c>
      <c r="P34206" s="82">
        <v>391</v>
      </c>
      <c r="Q34206" s="82" t="s">
        <v>79698</v>
      </c>
      <c r="R34206"/>
    </row>
    <row r="34207" spans="12:18" x14ac:dyDescent="0.25">
      <c r="L34207" t="s">
        <v>37280</v>
      </c>
      <c r="M34207" t="s">
        <v>32468</v>
      </c>
      <c r="N34207" t="s">
        <v>71458</v>
      </c>
      <c r="O34207" s="76" t="s">
        <v>4356</v>
      </c>
      <c r="P34207" s="82">
        <v>680</v>
      </c>
      <c r="Q34207" s="82" t="s">
        <v>79699</v>
      </c>
      <c r="R34207"/>
    </row>
    <row r="34208" spans="12:18" x14ac:dyDescent="0.25">
      <c r="L34208" t="s">
        <v>37280</v>
      </c>
      <c r="M34208" t="s">
        <v>30279</v>
      </c>
      <c r="N34208" t="s">
        <v>71459</v>
      </c>
      <c r="O34208" s="76" t="s">
        <v>4356</v>
      </c>
      <c r="P34208" s="82">
        <v>556</v>
      </c>
      <c r="Q34208" s="82" t="s">
        <v>79700</v>
      </c>
      <c r="R34208"/>
    </row>
    <row r="34209" spans="12:18" x14ac:dyDescent="0.25">
      <c r="L34209" t="s">
        <v>37280</v>
      </c>
      <c r="M34209" t="s">
        <v>26555</v>
      </c>
      <c r="N34209" t="s">
        <v>71460</v>
      </c>
      <c r="O34209" s="76" t="s">
        <v>4356</v>
      </c>
      <c r="P34209" s="82">
        <v>1762</v>
      </c>
      <c r="Q34209" s="82" t="s">
        <v>79496</v>
      </c>
      <c r="R34209"/>
    </row>
    <row r="34210" spans="12:18" x14ac:dyDescent="0.25">
      <c r="L34210" t="s">
        <v>37280</v>
      </c>
      <c r="M34210" t="s">
        <v>8843</v>
      </c>
      <c r="N34210" t="s">
        <v>71461</v>
      </c>
      <c r="O34210" s="76" t="s">
        <v>4356</v>
      </c>
      <c r="P34210" s="82">
        <v>323</v>
      </c>
      <c r="Q34210" s="82" t="s">
        <v>79701</v>
      </c>
      <c r="R34210"/>
    </row>
    <row r="34211" spans="12:18" x14ac:dyDescent="0.25">
      <c r="L34211" t="s">
        <v>37280</v>
      </c>
      <c r="M34211" t="s">
        <v>32469</v>
      </c>
      <c r="N34211" t="s">
        <v>71462</v>
      </c>
      <c r="O34211" s="76" t="s">
        <v>4366</v>
      </c>
      <c r="P34211" s="82">
        <v>71</v>
      </c>
      <c r="Q34211" s="82" t="s">
        <v>79702</v>
      </c>
      <c r="R34211"/>
    </row>
    <row r="34212" spans="12:18" x14ac:dyDescent="0.25">
      <c r="L34212" t="s">
        <v>37280</v>
      </c>
      <c r="M34212" t="s">
        <v>26592</v>
      </c>
      <c r="N34212" t="s">
        <v>71463</v>
      </c>
      <c r="O34212" s="76" t="s">
        <v>4366</v>
      </c>
      <c r="P34212" s="82">
        <v>476</v>
      </c>
      <c r="Q34212" s="82" t="s">
        <v>79703</v>
      </c>
      <c r="R34212"/>
    </row>
    <row r="34213" spans="12:18" x14ac:dyDescent="0.25">
      <c r="L34213" t="s">
        <v>37280</v>
      </c>
      <c r="M34213" t="s">
        <v>32024</v>
      </c>
      <c r="N34213" t="s">
        <v>71464</v>
      </c>
      <c r="O34213" s="76" t="s">
        <v>4366</v>
      </c>
      <c r="P34213" s="82">
        <v>292</v>
      </c>
      <c r="Q34213" s="82" t="s">
        <v>79704</v>
      </c>
      <c r="R34213"/>
    </row>
    <row r="34214" spans="12:18" x14ac:dyDescent="0.25">
      <c r="L34214" t="s">
        <v>37280</v>
      </c>
      <c r="M34214" t="s">
        <v>32470</v>
      </c>
      <c r="N34214" t="s">
        <v>71465</v>
      </c>
      <c r="O34214" s="76" t="s">
        <v>4356</v>
      </c>
      <c r="P34214" s="82">
        <v>364</v>
      </c>
      <c r="Q34214" s="82" t="s">
        <v>79705</v>
      </c>
      <c r="R34214"/>
    </row>
    <row r="34215" spans="12:18" x14ac:dyDescent="0.25">
      <c r="L34215" t="s">
        <v>37280</v>
      </c>
      <c r="M34215" t="s">
        <v>26593</v>
      </c>
      <c r="N34215" t="s">
        <v>71466</v>
      </c>
      <c r="O34215" s="76" t="s">
        <v>4356</v>
      </c>
      <c r="P34215" s="82">
        <v>902</v>
      </c>
      <c r="Q34215" s="82" t="s">
        <v>79706</v>
      </c>
      <c r="R34215"/>
    </row>
    <row r="34216" spans="12:18" x14ac:dyDescent="0.25">
      <c r="L34216" t="s">
        <v>37280</v>
      </c>
      <c r="M34216" t="s">
        <v>29787</v>
      </c>
      <c r="N34216" t="s">
        <v>71467</v>
      </c>
      <c r="O34216" s="76" t="s">
        <v>4356</v>
      </c>
      <c r="P34216" s="82">
        <v>303</v>
      </c>
      <c r="Q34216" s="82" t="s">
        <v>79707</v>
      </c>
      <c r="R34216"/>
    </row>
    <row r="34217" spans="12:18" x14ac:dyDescent="0.25">
      <c r="L34217" t="s">
        <v>37280</v>
      </c>
      <c r="M34217" t="s">
        <v>32471</v>
      </c>
      <c r="N34217" t="s">
        <v>71468</v>
      </c>
      <c r="O34217" s="76" t="s">
        <v>4356</v>
      </c>
      <c r="P34217" s="82">
        <v>1800</v>
      </c>
      <c r="Q34217" s="82" t="s">
        <v>79708</v>
      </c>
      <c r="R34217"/>
    </row>
    <row r="34218" spans="12:18" x14ac:dyDescent="0.25">
      <c r="L34218" t="s">
        <v>37280</v>
      </c>
      <c r="M34218" t="s">
        <v>32026</v>
      </c>
      <c r="N34218" t="s">
        <v>71469</v>
      </c>
      <c r="O34218" s="76" t="s">
        <v>4356</v>
      </c>
      <c r="P34218" s="82">
        <v>1549</v>
      </c>
      <c r="Q34218" s="82" t="s">
        <v>79709</v>
      </c>
      <c r="R34218"/>
    </row>
    <row r="34219" spans="12:18" x14ac:dyDescent="0.25">
      <c r="L34219" t="s">
        <v>37280</v>
      </c>
      <c r="M34219" t="s">
        <v>30284</v>
      </c>
      <c r="N34219" t="s">
        <v>71470</v>
      </c>
      <c r="O34219" s="76" t="s">
        <v>4356</v>
      </c>
      <c r="P34219" s="82">
        <v>425</v>
      </c>
      <c r="Q34219" s="82" t="s">
        <v>79710</v>
      </c>
      <c r="R34219"/>
    </row>
    <row r="34220" spans="12:18" x14ac:dyDescent="0.25">
      <c r="L34220" t="s">
        <v>37280</v>
      </c>
      <c r="M34220" t="s">
        <v>30287</v>
      </c>
      <c r="N34220" t="s">
        <v>71471</v>
      </c>
      <c r="O34220" s="76" t="s">
        <v>4356</v>
      </c>
      <c r="P34220" s="82">
        <v>1289</v>
      </c>
      <c r="Q34220" s="82" t="s">
        <v>79711</v>
      </c>
      <c r="R34220"/>
    </row>
    <row r="34221" spans="12:18" x14ac:dyDescent="0.25">
      <c r="L34221" t="s">
        <v>37280</v>
      </c>
      <c r="M34221" t="s">
        <v>32472</v>
      </c>
      <c r="N34221" t="s">
        <v>71472</v>
      </c>
      <c r="O34221" s="76" t="s">
        <v>4366</v>
      </c>
      <c r="P34221" s="82">
        <v>245</v>
      </c>
      <c r="Q34221" s="82" t="s">
        <v>79712</v>
      </c>
      <c r="R34221"/>
    </row>
    <row r="34222" spans="12:18" x14ac:dyDescent="0.25">
      <c r="L34222" t="s">
        <v>37280</v>
      </c>
      <c r="M34222" t="s">
        <v>32473</v>
      </c>
      <c r="N34222" t="s">
        <v>71473</v>
      </c>
      <c r="O34222" s="76" t="s">
        <v>4356</v>
      </c>
      <c r="P34222" s="82">
        <v>1955</v>
      </c>
      <c r="Q34222" s="82" t="s">
        <v>79713</v>
      </c>
      <c r="R34222"/>
    </row>
    <row r="34223" spans="12:18" x14ac:dyDescent="0.25">
      <c r="L34223" t="s">
        <v>37280</v>
      </c>
      <c r="M34223" t="s">
        <v>32031</v>
      </c>
      <c r="N34223" t="s">
        <v>71474</v>
      </c>
      <c r="O34223" s="76" t="s">
        <v>4366</v>
      </c>
      <c r="P34223" s="82">
        <v>49</v>
      </c>
      <c r="Q34223" s="82" t="s">
        <v>79714</v>
      </c>
      <c r="R34223"/>
    </row>
    <row r="34224" spans="12:18" x14ac:dyDescent="0.25">
      <c r="L34224" t="s">
        <v>37280</v>
      </c>
      <c r="M34224" t="s">
        <v>32033</v>
      </c>
      <c r="N34224" t="s">
        <v>71475</v>
      </c>
      <c r="O34224" s="76" t="s">
        <v>4366</v>
      </c>
      <c r="P34224" s="82">
        <v>428</v>
      </c>
      <c r="Q34224" s="82" t="s">
        <v>79715</v>
      </c>
      <c r="R34224"/>
    </row>
    <row r="34225" spans="12:18" x14ac:dyDescent="0.25">
      <c r="L34225" t="s">
        <v>37280</v>
      </c>
      <c r="M34225" t="s">
        <v>32474</v>
      </c>
      <c r="N34225" t="s">
        <v>71476</v>
      </c>
      <c r="O34225" s="76" t="s">
        <v>4356</v>
      </c>
      <c r="P34225" s="82">
        <v>159</v>
      </c>
      <c r="Q34225" s="82" t="s">
        <v>79716</v>
      </c>
      <c r="R34225"/>
    </row>
    <row r="34226" spans="12:18" x14ac:dyDescent="0.25">
      <c r="L34226" t="s">
        <v>37280</v>
      </c>
      <c r="M34226" t="s">
        <v>32034</v>
      </c>
      <c r="N34226" t="s">
        <v>71477</v>
      </c>
      <c r="O34226" s="76" t="s">
        <v>4374</v>
      </c>
      <c r="P34226" s="82">
        <v>1865</v>
      </c>
      <c r="Q34226" s="82" t="s">
        <v>72645</v>
      </c>
      <c r="R34226"/>
    </row>
    <row r="34227" spans="12:18" x14ac:dyDescent="0.25">
      <c r="L34227" t="s">
        <v>37280</v>
      </c>
      <c r="M34227" t="s">
        <v>29791</v>
      </c>
      <c r="N34227" t="s">
        <v>71478</v>
      </c>
      <c r="O34227" s="76" t="s">
        <v>4356</v>
      </c>
      <c r="P34227" s="82">
        <v>630</v>
      </c>
      <c r="Q34227" s="82" t="s">
        <v>79717</v>
      </c>
      <c r="R34227"/>
    </row>
    <row r="34228" spans="12:18" x14ac:dyDescent="0.25">
      <c r="L34228" t="s">
        <v>37280</v>
      </c>
      <c r="M34228" t="s">
        <v>29795</v>
      </c>
      <c r="N34228" t="s">
        <v>71479</v>
      </c>
      <c r="O34228" s="76" t="s">
        <v>4366</v>
      </c>
      <c r="P34228" s="82">
        <v>241</v>
      </c>
      <c r="Q34228" s="82" t="s">
        <v>79718</v>
      </c>
      <c r="R34228"/>
    </row>
    <row r="34229" spans="12:18" x14ac:dyDescent="0.25">
      <c r="L34229" t="s">
        <v>37280</v>
      </c>
      <c r="M34229" t="s">
        <v>30289</v>
      </c>
      <c r="N34229" t="s">
        <v>71480</v>
      </c>
      <c r="O34229" s="76" t="s">
        <v>4356</v>
      </c>
      <c r="P34229" s="82">
        <v>405</v>
      </c>
      <c r="Q34229" s="82" t="s">
        <v>79719</v>
      </c>
      <c r="R34229"/>
    </row>
    <row r="34230" spans="12:18" x14ac:dyDescent="0.25">
      <c r="L34230" t="s">
        <v>37280</v>
      </c>
      <c r="M34230" t="s">
        <v>26594</v>
      </c>
      <c r="N34230" t="s">
        <v>71481</v>
      </c>
      <c r="O34230" s="76" t="s">
        <v>4356</v>
      </c>
      <c r="P34230" s="82">
        <v>1107</v>
      </c>
      <c r="Q34230" s="82" t="s">
        <v>79720</v>
      </c>
      <c r="R34230"/>
    </row>
    <row r="34231" spans="12:18" x14ac:dyDescent="0.25">
      <c r="L34231" t="s">
        <v>37280</v>
      </c>
      <c r="M34231" t="s">
        <v>26595</v>
      </c>
      <c r="N34231" t="s">
        <v>71482</v>
      </c>
      <c r="O34231" s="76" t="s">
        <v>4356</v>
      </c>
      <c r="P34231" s="82">
        <v>670</v>
      </c>
      <c r="Q34231" s="82" t="s">
        <v>79721</v>
      </c>
      <c r="R34231"/>
    </row>
    <row r="34232" spans="12:18" x14ac:dyDescent="0.25">
      <c r="L34232" t="s">
        <v>37280</v>
      </c>
      <c r="M34232" t="s">
        <v>30292</v>
      </c>
      <c r="N34232" t="s">
        <v>71483</v>
      </c>
      <c r="O34232" s="76" t="s">
        <v>4356</v>
      </c>
      <c r="P34232" s="82">
        <v>176</v>
      </c>
      <c r="Q34232" s="82" t="s">
        <v>79722</v>
      </c>
      <c r="R34232"/>
    </row>
    <row r="34233" spans="12:18" x14ac:dyDescent="0.25">
      <c r="L34233" t="s">
        <v>37280</v>
      </c>
      <c r="M34233" t="s">
        <v>30295</v>
      </c>
      <c r="N34233" t="s">
        <v>71484</v>
      </c>
      <c r="O34233" s="76" t="s">
        <v>4356</v>
      </c>
      <c r="P34233" s="82">
        <v>1131</v>
      </c>
      <c r="Q34233" s="82" t="s">
        <v>79724</v>
      </c>
      <c r="R34233"/>
    </row>
    <row r="34234" spans="12:18" x14ac:dyDescent="0.25">
      <c r="L34234" t="s">
        <v>37280</v>
      </c>
      <c r="M34234" t="s">
        <v>26596</v>
      </c>
      <c r="N34234" t="s">
        <v>71485</v>
      </c>
      <c r="O34234" s="76" t="s">
        <v>4366</v>
      </c>
      <c r="P34234" s="82">
        <v>301</v>
      </c>
      <c r="Q34234" s="82" t="s">
        <v>79723</v>
      </c>
      <c r="R34234"/>
    </row>
    <row r="34235" spans="12:18" x14ac:dyDescent="0.25">
      <c r="L34235" t="s">
        <v>37280</v>
      </c>
      <c r="M34235" t="s">
        <v>32475</v>
      </c>
      <c r="N34235" t="s">
        <v>71486</v>
      </c>
      <c r="O34235" s="76" t="s">
        <v>4374</v>
      </c>
      <c r="P34235" s="82">
        <v>3465</v>
      </c>
      <c r="Q34235" s="82" t="s">
        <v>72645</v>
      </c>
      <c r="R34235"/>
    </row>
    <row r="34236" spans="12:18" x14ac:dyDescent="0.25">
      <c r="L34236" t="s">
        <v>37280</v>
      </c>
      <c r="M34236" t="s">
        <v>29799</v>
      </c>
      <c r="N34236" t="s">
        <v>71487</v>
      </c>
      <c r="O34236" s="76" t="s">
        <v>4366</v>
      </c>
      <c r="P34236" s="82">
        <v>281</v>
      </c>
      <c r="Q34236" s="82" t="s">
        <v>79725</v>
      </c>
      <c r="R34236"/>
    </row>
    <row r="34237" spans="12:18" x14ac:dyDescent="0.25">
      <c r="L34237" t="s">
        <v>37280</v>
      </c>
      <c r="M34237" t="s">
        <v>29802</v>
      </c>
      <c r="N34237" t="s">
        <v>71488</v>
      </c>
      <c r="O34237" s="76" t="s">
        <v>4366</v>
      </c>
      <c r="P34237" s="82">
        <v>253</v>
      </c>
      <c r="Q34237" s="82" t="s">
        <v>79726</v>
      </c>
      <c r="R34237"/>
    </row>
    <row r="34238" spans="12:18" x14ac:dyDescent="0.25">
      <c r="L34238" t="s">
        <v>37280</v>
      </c>
      <c r="M34238" t="s">
        <v>32036</v>
      </c>
      <c r="N34238" t="s">
        <v>71489</v>
      </c>
      <c r="O34238" s="76" t="s">
        <v>4356</v>
      </c>
      <c r="P34238" s="82">
        <v>5219</v>
      </c>
      <c r="Q34238" s="82" t="s">
        <v>79727</v>
      </c>
      <c r="R34238"/>
    </row>
    <row r="34239" spans="12:18" x14ac:dyDescent="0.25">
      <c r="L34239" t="s">
        <v>37280</v>
      </c>
      <c r="M34239" t="s">
        <v>32476</v>
      </c>
      <c r="N34239" t="s">
        <v>71490</v>
      </c>
      <c r="O34239" s="76" t="s">
        <v>4356</v>
      </c>
      <c r="P34239" s="82">
        <v>323</v>
      </c>
      <c r="Q34239" s="82" t="s">
        <v>79728</v>
      </c>
      <c r="R34239"/>
    </row>
    <row r="34240" spans="12:18" x14ac:dyDescent="0.25">
      <c r="L34240" t="s">
        <v>37280</v>
      </c>
      <c r="M34240" t="s">
        <v>26154</v>
      </c>
      <c r="N34240" t="s">
        <v>71491</v>
      </c>
      <c r="O34240" s="76" t="s">
        <v>4356</v>
      </c>
      <c r="P34240" s="82">
        <v>390</v>
      </c>
      <c r="Q34240" s="82" t="s">
        <v>79729</v>
      </c>
      <c r="R34240"/>
    </row>
    <row r="34241" spans="12:18" x14ac:dyDescent="0.25">
      <c r="L34241" t="s">
        <v>37280</v>
      </c>
      <c r="M34241" t="s">
        <v>29804</v>
      </c>
      <c r="N34241" t="s">
        <v>71492</v>
      </c>
      <c r="O34241" s="76" t="s">
        <v>4356</v>
      </c>
      <c r="P34241" s="82">
        <v>838</v>
      </c>
      <c r="Q34241" s="82" t="s">
        <v>79730</v>
      </c>
      <c r="R34241"/>
    </row>
    <row r="34242" spans="12:18" x14ac:dyDescent="0.25">
      <c r="L34242" t="s">
        <v>37280</v>
      </c>
      <c r="M34242" t="s">
        <v>32477</v>
      </c>
      <c r="N34242" t="s">
        <v>71493</v>
      </c>
      <c r="O34242" s="76" t="s">
        <v>4356</v>
      </c>
      <c r="P34242" s="82">
        <v>424</v>
      </c>
      <c r="Q34242" s="82" t="s">
        <v>79731</v>
      </c>
      <c r="R34242"/>
    </row>
    <row r="34243" spans="12:18" x14ac:dyDescent="0.25">
      <c r="L34243" t="s">
        <v>37280</v>
      </c>
      <c r="M34243" t="s">
        <v>30300</v>
      </c>
      <c r="N34243" t="s">
        <v>71494</v>
      </c>
      <c r="O34243" s="76" t="s">
        <v>4366</v>
      </c>
      <c r="P34243" s="82">
        <v>125</v>
      </c>
      <c r="Q34243" s="82" t="s">
        <v>79733</v>
      </c>
      <c r="R34243"/>
    </row>
    <row r="34244" spans="12:18" x14ac:dyDescent="0.25">
      <c r="L34244" t="s">
        <v>37280</v>
      </c>
      <c r="M34244" t="s">
        <v>32041</v>
      </c>
      <c r="N34244" t="s">
        <v>71495</v>
      </c>
      <c r="O34244" s="76" t="s">
        <v>4356</v>
      </c>
      <c r="P34244" s="82">
        <v>457</v>
      </c>
      <c r="Q34244" s="82" t="s">
        <v>79734</v>
      </c>
      <c r="R34244"/>
    </row>
    <row r="34245" spans="12:18" x14ac:dyDescent="0.25">
      <c r="L34245" t="s">
        <v>37280</v>
      </c>
      <c r="M34245" t="s">
        <v>26598</v>
      </c>
      <c r="N34245" t="s">
        <v>71496</v>
      </c>
      <c r="O34245" s="76" t="s">
        <v>4356</v>
      </c>
      <c r="P34245" s="82">
        <v>476</v>
      </c>
      <c r="Q34245" s="82" t="s">
        <v>79735</v>
      </c>
      <c r="R34245"/>
    </row>
    <row r="34246" spans="12:18" x14ac:dyDescent="0.25">
      <c r="L34246" t="s">
        <v>37280</v>
      </c>
      <c r="M34246" t="s">
        <v>26599</v>
      </c>
      <c r="N34246" t="s">
        <v>71497</v>
      </c>
      <c r="O34246" s="76" t="s">
        <v>4366</v>
      </c>
      <c r="P34246" s="82">
        <v>282</v>
      </c>
      <c r="Q34246" s="82" t="s">
        <v>79736</v>
      </c>
      <c r="R34246"/>
    </row>
    <row r="34247" spans="12:18" x14ac:dyDescent="0.25">
      <c r="L34247" t="s">
        <v>37280</v>
      </c>
      <c r="M34247" t="s">
        <v>26600</v>
      </c>
      <c r="N34247" t="s">
        <v>71498</v>
      </c>
      <c r="O34247" s="76" t="s">
        <v>4366</v>
      </c>
      <c r="P34247" s="82">
        <v>110</v>
      </c>
      <c r="Q34247" s="82" t="s">
        <v>79737</v>
      </c>
      <c r="R34247"/>
    </row>
    <row r="34248" spans="12:18" x14ac:dyDescent="0.25">
      <c r="L34248" t="s">
        <v>37280</v>
      </c>
      <c r="M34248" t="s">
        <v>6911</v>
      </c>
      <c r="N34248" t="s">
        <v>71499</v>
      </c>
      <c r="O34248" s="76" t="s">
        <v>4356</v>
      </c>
      <c r="P34248" s="82">
        <v>107</v>
      </c>
      <c r="Q34248" s="82" t="s">
        <v>79738</v>
      </c>
      <c r="R34248"/>
    </row>
    <row r="34249" spans="12:18" x14ac:dyDescent="0.25">
      <c r="L34249" t="s">
        <v>37280</v>
      </c>
      <c r="M34249" t="s">
        <v>4569</v>
      </c>
      <c r="N34249" t="s">
        <v>71500</v>
      </c>
      <c r="O34249" s="76" t="s">
        <v>4356</v>
      </c>
      <c r="P34249" s="82">
        <v>930</v>
      </c>
      <c r="Q34249" s="82" t="s">
        <v>79739</v>
      </c>
      <c r="R34249"/>
    </row>
    <row r="34250" spans="12:18" x14ac:dyDescent="0.25">
      <c r="L34250" t="s">
        <v>37280</v>
      </c>
      <c r="M34250" t="s">
        <v>26601</v>
      </c>
      <c r="N34250" t="s">
        <v>71501</v>
      </c>
      <c r="O34250" s="76" t="s">
        <v>4356</v>
      </c>
      <c r="P34250" s="82">
        <v>279</v>
      </c>
      <c r="Q34250" s="82" t="s">
        <v>79740</v>
      </c>
      <c r="R34250"/>
    </row>
    <row r="34251" spans="12:18" x14ac:dyDescent="0.25">
      <c r="L34251" t="s">
        <v>37280</v>
      </c>
      <c r="M34251" t="s">
        <v>32478</v>
      </c>
      <c r="N34251" t="s">
        <v>71502</v>
      </c>
      <c r="O34251" s="76" t="s">
        <v>4356</v>
      </c>
      <c r="P34251" s="82">
        <v>1548</v>
      </c>
      <c r="Q34251" s="82" t="s">
        <v>79741</v>
      </c>
      <c r="R34251"/>
    </row>
    <row r="34252" spans="12:18" x14ac:dyDescent="0.25">
      <c r="L34252" t="s">
        <v>37280</v>
      </c>
      <c r="M34252" t="s">
        <v>30303</v>
      </c>
      <c r="N34252" t="s">
        <v>71503</v>
      </c>
      <c r="O34252" s="76" t="s">
        <v>4366</v>
      </c>
      <c r="P34252" s="82">
        <v>131</v>
      </c>
      <c r="Q34252" s="82" t="s">
        <v>79742</v>
      </c>
      <c r="R34252"/>
    </row>
    <row r="34253" spans="12:18" x14ac:dyDescent="0.25">
      <c r="L34253" t="s">
        <v>37280</v>
      </c>
      <c r="M34253" t="s">
        <v>5151</v>
      </c>
      <c r="N34253" t="s">
        <v>71504</v>
      </c>
      <c r="O34253" s="76" t="s">
        <v>4366</v>
      </c>
      <c r="P34253" s="82">
        <v>127</v>
      </c>
      <c r="Q34253" s="82" t="s">
        <v>79743</v>
      </c>
      <c r="R34253"/>
    </row>
    <row r="34254" spans="12:18" x14ac:dyDescent="0.25">
      <c r="L34254" t="s">
        <v>37280</v>
      </c>
      <c r="M34254" t="s">
        <v>14871</v>
      </c>
      <c r="N34254" t="s">
        <v>71505</v>
      </c>
      <c r="O34254" s="76" t="s">
        <v>4356</v>
      </c>
      <c r="P34254" s="82">
        <v>498</v>
      </c>
      <c r="Q34254" s="82" t="s">
        <v>79744</v>
      </c>
      <c r="R34254"/>
    </row>
    <row r="34255" spans="12:18" x14ac:dyDescent="0.25">
      <c r="L34255" t="s">
        <v>37280</v>
      </c>
      <c r="M34255" t="s">
        <v>29814</v>
      </c>
      <c r="N34255" t="s">
        <v>71506</v>
      </c>
      <c r="O34255" s="76" t="s">
        <v>4366</v>
      </c>
      <c r="P34255" s="82">
        <v>214</v>
      </c>
      <c r="Q34255" s="82" t="s">
        <v>79745</v>
      </c>
      <c r="R34255"/>
    </row>
    <row r="34256" spans="12:18" x14ac:dyDescent="0.25">
      <c r="L34256" t="s">
        <v>37280</v>
      </c>
      <c r="M34256" t="s">
        <v>32479</v>
      </c>
      <c r="N34256" t="s">
        <v>71507</v>
      </c>
      <c r="O34256" s="76" t="s">
        <v>4366</v>
      </c>
      <c r="P34256" s="82">
        <v>159</v>
      </c>
      <c r="Q34256" s="82" t="s">
        <v>79746</v>
      </c>
      <c r="R34256"/>
    </row>
    <row r="34257" spans="12:18" x14ac:dyDescent="0.25">
      <c r="L34257" t="s">
        <v>4090</v>
      </c>
      <c r="M34257" t="s">
        <v>30307</v>
      </c>
      <c r="N34257" t="s">
        <v>71508</v>
      </c>
      <c r="O34257" s="76" t="s">
        <v>4374</v>
      </c>
      <c r="P34257" s="82">
        <v>1199</v>
      </c>
      <c r="Q34257" s="82" t="s">
        <v>79747</v>
      </c>
      <c r="R34257"/>
    </row>
    <row r="34258" spans="12:18" x14ac:dyDescent="0.25">
      <c r="L34258" t="s">
        <v>4090</v>
      </c>
      <c r="M34258" t="s">
        <v>32480</v>
      </c>
      <c r="N34258" t="s">
        <v>71509</v>
      </c>
      <c r="O34258" s="76" t="s">
        <v>4356</v>
      </c>
      <c r="P34258" s="82">
        <v>345</v>
      </c>
      <c r="Q34258" s="82" t="s">
        <v>79748</v>
      </c>
      <c r="R34258"/>
    </row>
    <row r="34259" spans="12:18" x14ac:dyDescent="0.25">
      <c r="L34259" t="s">
        <v>4090</v>
      </c>
      <c r="M34259" t="s">
        <v>32481</v>
      </c>
      <c r="N34259" t="s">
        <v>71510</v>
      </c>
      <c r="O34259" s="76" t="s">
        <v>4356</v>
      </c>
      <c r="P34259" s="82">
        <v>603</v>
      </c>
      <c r="Q34259" s="82" t="s">
        <v>79749</v>
      </c>
      <c r="R34259"/>
    </row>
    <row r="34260" spans="12:18" x14ac:dyDescent="0.25">
      <c r="L34260" t="s">
        <v>4090</v>
      </c>
      <c r="M34260" t="s">
        <v>29818</v>
      </c>
      <c r="N34260" t="s">
        <v>71511</v>
      </c>
      <c r="O34260" s="76" t="s">
        <v>4356</v>
      </c>
      <c r="P34260" s="82">
        <v>461</v>
      </c>
      <c r="Q34260" s="82" t="s">
        <v>79750</v>
      </c>
      <c r="R34260"/>
    </row>
    <row r="34261" spans="12:18" x14ac:dyDescent="0.25">
      <c r="L34261" t="s">
        <v>4090</v>
      </c>
      <c r="M34261" t="s">
        <v>32075</v>
      </c>
      <c r="N34261" t="s">
        <v>71512</v>
      </c>
      <c r="O34261" s="76" t="s">
        <v>4356</v>
      </c>
      <c r="P34261" s="82">
        <v>280</v>
      </c>
      <c r="Q34261" s="82" t="s">
        <v>79824</v>
      </c>
      <c r="R34261"/>
    </row>
    <row r="34262" spans="12:18" x14ac:dyDescent="0.25">
      <c r="L34262" t="s">
        <v>4090</v>
      </c>
      <c r="M34262" t="s">
        <v>30310</v>
      </c>
      <c r="N34262" t="s">
        <v>71513</v>
      </c>
      <c r="O34262" s="76" t="s">
        <v>4356</v>
      </c>
      <c r="P34262" s="82">
        <v>463</v>
      </c>
      <c r="Q34262" s="82" t="s">
        <v>79751</v>
      </c>
      <c r="R34262"/>
    </row>
    <row r="34263" spans="12:18" x14ac:dyDescent="0.25">
      <c r="L34263" t="s">
        <v>4090</v>
      </c>
      <c r="M34263" t="s">
        <v>32043</v>
      </c>
      <c r="N34263" t="s">
        <v>71514</v>
      </c>
      <c r="O34263" s="76" t="s">
        <v>4356</v>
      </c>
      <c r="P34263" s="82">
        <v>289</v>
      </c>
      <c r="Q34263" s="82" t="s">
        <v>79752</v>
      </c>
      <c r="R34263"/>
    </row>
    <row r="34264" spans="12:18" x14ac:dyDescent="0.25">
      <c r="L34264" t="s">
        <v>4090</v>
      </c>
      <c r="M34264" t="s">
        <v>32482</v>
      </c>
      <c r="N34264" t="s">
        <v>71515</v>
      </c>
      <c r="O34264" s="76" t="s">
        <v>4356</v>
      </c>
      <c r="P34264" s="82">
        <v>282</v>
      </c>
      <c r="Q34264" s="82" t="s">
        <v>79753</v>
      </c>
      <c r="R34264"/>
    </row>
    <row r="34265" spans="12:18" x14ac:dyDescent="0.25">
      <c r="L34265" t="s">
        <v>4090</v>
      </c>
      <c r="M34265" t="s">
        <v>30312</v>
      </c>
      <c r="N34265" t="s">
        <v>71516</v>
      </c>
      <c r="O34265" s="76" t="s">
        <v>4450</v>
      </c>
      <c r="P34265" s="82">
        <v>4726</v>
      </c>
      <c r="Q34265" s="82" t="s">
        <v>79754</v>
      </c>
      <c r="R34265"/>
    </row>
    <row r="34266" spans="12:18" x14ac:dyDescent="0.25">
      <c r="L34266" t="s">
        <v>4090</v>
      </c>
      <c r="M34266" t="s">
        <v>26602</v>
      </c>
      <c r="N34266" t="s">
        <v>71517</v>
      </c>
      <c r="O34266" s="76" t="s">
        <v>4374</v>
      </c>
      <c r="P34266" s="82">
        <v>5007</v>
      </c>
      <c r="Q34266" s="82" t="s">
        <v>79755</v>
      </c>
      <c r="R34266"/>
    </row>
    <row r="34267" spans="12:18" x14ac:dyDescent="0.25">
      <c r="L34267" t="s">
        <v>4090</v>
      </c>
      <c r="M34267" t="s">
        <v>32044</v>
      </c>
      <c r="N34267" t="s">
        <v>71518</v>
      </c>
      <c r="O34267" s="76" t="s">
        <v>4450</v>
      </c>
      <c r="P34267" s="82">
        <v>47656</v>
      </c>
      <c r="Q34267" s="82" t="s">
        <v>72645</v>
      </c>
      <c r="R34267"/>
    </row>
    <row r="34268" spans="12:18" x14ac:dyDescent="0.25">
      <c r="L34268" t="s">
        <v>4090</v>
      </c>
      <c r="M34268" t="s">
        <v>32046</v>
      </c>
      <c r="N34268" t="s">
        <v>71519</v>
      </c>
      <c r="O34268" s="76" t="s">
        <v>4356</v>
      </c>
      <c r="P34268" s="82">
        <v>391</v>
      </c>
      <c r="Q34268" s="82" t="s">
        <v>79756</v>
      </c>
      <c r="R34268"/>
    </row>
    <row r="34269" spans="12:18" x14ac:dyDescent="0.25">
      <c r="L34269" t="s">
        <v>4090</v>
      </c>
      <c r="M34269" t="s">
        <v>32483</v>
      </c>
      <c r="N34269" t="s">
        <v>71520</v>
      </c>
      <c r="O34269" s="76" t="s">
        <v>4356</v>
      </c>
      <c r="P34269" s="82">
        <v>1245</v>
      </c>
      <c r="Q34269" s="82" t="s">
        <v>79757</v>
      </c>
      <c r="R34269"/>
    </row>
    <row r="34270" spans="12:18" x14ac:dyDescent="0.25">
      <c r="L34270" t="s">
        <v>4090</v>
      </c>
      <c r="M34270" t="s">
        <v>20693</v>
      </c>
      <c r="N34270" t="s">
        <v>71521</v>
      </c>
      <c r="O34270" s="76" t="s">
        <v>4356</v>
      </c>
      <c r="P34270" s="82">
        <v>248</v>
      </c>
      <c r="Q34270" s="82" t="s">
        <v>79758</v>
      </c>
      <c r="R34270"/>
    </row>
    <row r="34271" spans="12:18" x14ac:dyDescent="0.25">
      <c r="L34271" t="s">
        <v>4090</v>
      </c>
      <c r="M34271" t="s">
        <v>32484</v>
      </c>
      <c r="N34271" t="s">
        <v>71522</v>
      </c>
      <c r="O34271" s="76" t="s">
        <v>4356</v>
      </c>
      <c r="P34271" s="82">
        <v>480</v>
      </c>
      <c r="Q34271" s="82" t="s">
        <v>79759</v>
      </c>
      <c r="R34271"/>
    </row>
    <row r="34272" spans="12:18" x14ac:dyDescent="0.25">
      <c r="L34272" t="s">
        <v>4090</v>
      </c>
      <c r="M34272" t="s">
        <v>32048</v>
      </c>
      <c r="N34272" t="s">
        <v>71523</v>
      </c>
      <c r="O34272" s="76" t="s">
        <v>4356</v>
      </c>
      <c r="P34272" s="82">
        <v>242</v>
      </c>
      <c r="Q34272" s="82" t="s">
        <v>79760</v>
      </c>
      <c r="R34272"/>
    </row>
    <row r="34273" spans="12:18" x14ac:dyDescent="0.25">
      <c r="L34273" t="s">
        <v>4090</v>
      </c>
      <c r="M34273" t="s">
        <v>30315</v>
      </c>
      <c r="N34273" t="s">
        <v>71524</v>
      </c>
      <c r="O34273" s="76" t="s">
        <v>4356</v>
      </c>
      <c r="P34273" s="82">
        <v>118</v>
      </c>
      <c r="Q34273" s="82" t="s">
        <v>79761</v>
      </c>
      <c r="R34273"/>
    </row>
    <row r="34274" spans="12:18" x14ac:dyDescent="0.25">
      <c r="L34274" t="s">
        <v>4090</v>
      </c>
      <c r="M34274" t="s">
        <v>32049</v>
      </c>
      <c r="N34274" t="s">
        <v>71525</v>
      </c>
      <c r="O34274" s="76" t="s">
        <v>4356</v>
      </c>
      <c r="P34274" s="82">
        <v>1896</v>
      </c>
      <c r="Q34274" s="82" t="s">
        <v>79762</v>
      </c>
      <c r="R34274"/>
    </row>
    <row r="34275" spans="12:18" x14ac:dyDescent="0.25">
      <c r="L34275" t="s">
        <v>4090</v>
      </c>
      <c r="M34275" t="s">
        <v>29821</v>
      </c>
      <c r="N34275" t="s">
        <v>71526</v>
      </c>
      <c r="O34275" s="76" t="s">
        <v>4356</v>
      </c>
      <c r="P34275" s="82">
        <v>385</v>
      </c>
      <c r="Q34275" s="82" t="s">
        <v>79763</v>
      </c>
      <c r="R34275"/>
    </row>
    <row r="34276" spans="12:18" x14ac:dyDescent="0.25">
      <c r="L34276" t="s">
        <v>4090</v>
      </c>
      <c r="M34276" t="s">
        <v>9173</v>
      </c>
      <c r="N34276" t="s">
        <v>71527</v>
      </c>
      <c r="O34276" s="76" t="s">
        <v>4356</v>
      </c>
      <c r="P34276" s="82">
        <v>265</v>
      </c>
      <c r="Q34276" s="82" t="s">
        <v>79764</v>
      </c>
      <c r="R34276"/>
    </row>
    <row r="34277" spans="12:18" x14ac:dyDescent="0.25">
      <c r="L34277" t="s">
        <v>4090</v>
      </c>
      <c r="M34277" t="s">
        <v>28197</v>
      </c>
      <c r="N34277" t="s">
        <v>71528</v>
      </c>
      <c r="O34277" s="76" t="s">
        <v>4356</v>
      </c>
      <c r="P34277" s="82">
        <v>283</v>
      </c>
      <c r="Q34277" s="82" t="s">
        <v>79765</v>
      </c>
      <c r="R34277"/>
    </row>
    <row r="34278" spans="12:18" x14ac:dyDescent="0.25">
      <c r="L34278" t="s">
        <v>4090</v>
      </c>
      <c r="M34278" t="s">
        <v>4739</v>
      </c>
      <c r="N34278" t="s">
        <v>71529</v>
      </c>
      <c r="O34278" s="76" t="s">
        <v>4356</v>
      </c>
      <c r="P34278" s="82">
        <v>340</v>
      </c>
      <c r="Q34278" s="82" t="s">
        <v>79766</v>
      </c>
      <c r="R34278"/>
    </row>
    <row r="34279" spans="12:18" x14ac:dyDescent="0.25">
      <c r="L34279" t="s">
        <v>4090</v>
      </c>
      <c r="M34279" t="s">
        <v>32485</v>
      </c>
      <c r="N34279" t="s">
        <v>71530</v>
      </c>
      <c r="O34279" s="76" t="s">
        <v>4374</v>
      </c>
      <c r="P34279" s="82">
        <v>2750</v>
      </c>
      <c r="Q34279" s="82" t="s">
        <v>79767</v>
      </c>
      <c r="R34279"/>
    </row>
    <row r="34280" spans="12:18" x14ac:dyDescent="0.25">
      <c r="L34280" t="s">
        <v>4090</v>
      </c>
      <c r="M34280" t="s">
        <v>13554</v>
      </c>
      <c r="N34280" t="s">
        <v>71531</v>
      </c>
      <c r="O34280" s="76" t="s">
        <v>4356</v>
      </c>
      <c r="P34280" s="82">
        <v>1147</v>
      </c>
      <c r="Q34280" s="82" t="s">
        <v>79768</v>
      </c>
      <c r="R34280"/>
    </row>
    <row r="34281" spans="12:18" x14ac:dyDescent="0.25">
      <c r="L34281" t="s">
        <v>4090</v>
      </c>
      <c r="M34281" t="s">
        <v>32051</v>
      </c>
      <c r="N34281" t="s">
        <v>71532</v>
      </c>
      <c r="O34281" s="76" t="s">
        <v>4366</v>
      </c>
      <c r="P34281" s="82">
        <v>154</v>
      </c>
      <c r="Q34281" s="82" t="s">
        <v>79769</v>
      </c>
      <c r="R34281"/>
    </row>
    <row r="34282" spans="12:18" x14ac:dyDescent="0.25">
      <c r="L34282" t="s">
        <v>4090</v>
      </c>
      <c r="M34282" t="s">
        <v>30320</v>
      </c>
      <c r="N34282" t="s">
        <v>71533</v>
      </c>
      <c r="O34282" s="76" t="s">
        <v>4356</v>
      </c>
      <c r="P34282" s="82">
        <v>338</v>
      </c>
      <c r="Q34282" s="82" t="s">
        <v>79770</v>
      </c>
      <c r="R34282"/>
    </row>
    <row r="34283" spans="12:18" x14ac:dyDescent="0.25">
      <c r="L34283" t="s">
        <v>4090</v>
      </c>
      <c r="M34283" t="s">
        <v>30324</v>
      </c>
      <c r="N34283" t="s">
        <v>71534</v>
      </c>
      <c r="O34283" s="76" t="s">
        <v>4356</v>
      </c>
      <c r="P34283" s="82">
        <v>1600</v>
      </c>
      <c r="Q34283" s="82" t="s">
        <v>79771</v>
      </c>
      <c r="R34283"/>
    </row>
    <row r="34284" spans="12:18" x14ac:dyDescent="0.25">
      <c r="L34284" t="s">
        <v>4090</v>
      </c>
      <c r="M34284" t="s">
        <v>5179</v>
      </c>
      <c r="N34284" t="s">
        <v>71535</v>
      </c>
      <c r="O34284" s="76" t="s">
        <v>4366</v>
      </c>
      <c r="P34284" s="82">
        <v>120</v>
      </c>
      <c r="Q34284" s="82" t="s">
        <v>79772</v>
      </c>
      <c r="R34284"/>
    </row>
    <row r="34285" spans="12:18" x14ac:dyDescent="0.25">
      <c r="L34285" t="s">
        <v>4090</v>
      </c>
      <c r="M34285" t="s">
        <v>26603</v>
      </c>
      <c r="N34285" t="s">
        <v>71536</v>
      </c>
      <c r="O34285" s="76" t="s">
        <v>4356</v>
      </c>
      <c r="P34285" s="82">
        <v>419</v>
      </c>
      <c r="Q34285" s="82" t="s">
        <v>79773</v>
      </c>
      <c r="R34285"/>
    </row>
    <row r="34286" spans="12:18" x14ac:dyDescent="0.25">
      <c r="L34286" t="s">
        <v>4090</v>
      </c>
      <c r="M34286" t="s">
        <v>30331</v>
      </c>
      <c r="N34286" t="s">
        <v>71537</v>
      </c>
      <c r="O34286" s="76" t="s">
        <v>4374</v>
      </c>
      <c r="P34286" s="82">
        <v>1957</v>
      </c>
      <c r="Q34286" s="82" t="s">
        <v>79774</v>
      </c>
      <c r="R34286"/>
    </row>
    <row r="34287" spans="12:18" x14ac:dyDescent="0.25">
      <c r="L34287" t="s">
        <v>4090</v>
      </c>
      <c r="M34287" t="s">
        <v>32486</v>
      </c>
      <c r="N34287" t="s">
        <v>71538</v>
      </c>
      <c r="O34287" s="76" t="s">
        <v>4366</v>
      </c>
      <c r="P34287" s="82">
        <v>165</v>
      </c>
      <c r="Q34287" s="82" t="s">
        <v>79775</v>
      </c>
      <c r="R34287"/>
    </row>
    <row r="34288" spans="12:18" x14ac:dyDescent="0.25">
      <c r="L34288" t="s">
        <v>4090</v>
      </c>
      <c r="M34288" t="s">
        <v>32053</v>
      </c>
      <c r="N34288" t="s">
        <v>71539</v>
      </c>
      <c r="O34288" s="76" t="s">
        <v>4356</v>
      </c>
      <c r="P34288" s="82">
        <v>355</v>
      </c>
      <c r="Q34288" s="82" t="s">
        <v>79776</v>
      </c>
      <c r="R34288"/>
    </row>
    <row r="34289" spans="12:18" x14ac:dyDescent="0.25">
      <c r="L34289" t="s">
        <v>4090</v>
      </c>
      <c r="M34289" t="s">
        <v>26604</v>
      </c>
      <c r="N34289" t="s">
        <v>71540</v>
      </c>
      <c r="O34289" s="76" t="s">
        <v>4374</v>
      </c>
      <c r="P34289" s="82">
        <v>3715</v>
      </c>
      <c r="Q34289" s="82" t="s">
        <v>79777</v>
      </c>
      <c r="R34289"/>
    </row>
    <row r="34290" spans="12:18" x14ac:dyDescent="0.25">
      <c r="L34290" t="s">
        <v>4090</v>
      </c>
      <c r="M34290" t="s">
        <v>32487</v>
      </c>
      <c r="N34290" t="s">
        <v>71541</v>
      </c>
      <c r="O34290" s="76" t="s">
        <v>4374</v>
      </c>
      <c r="P34290" s="82">
        <v>5690</v>
      </c>
      <c r="Q34290" s="82" t="s">
        <v>79778</v>
      </c>
      <c r="R34290"/>
    </row>
    <row r="34291" spans="12:18" x14ac:dyDescent="0.25">
      <c r="L34291" t="s">
        <v>4090</v>
      </c>
      <c r="M34291" t="s">
        <v>29824</v>
      </c>
      <c r="N34291" t="s">
        <v>71542</v>
      </c>
      <c r="O34291" s="76" t="s">
        <v>4356</v>
      </c>
      <c r="P34291" s="82">
        <v>762</v>
      </c>
      <c r="Q34291" s="82" t="s">
        <v>79779</v>
      </c>
      <c r="R34291"/>
    </row>
    <row r="34292" spans="12:18" x14ac:dyDescent="0.25">
      <c r="L34292" t="s">
        <v>4090</v>
      </c>
      <c r="M34292" t="s">
        <v>29828</v>
      </c>
      <c r="N34292" t="s">
        <v>71543</v>
      </c>
      <c r="O34292" s="76" t="s">
        <v>4356</v>
      </c>
      <c r="P34292" s="82">
        <v>751</v>
      </c>
      <c r="Q34292" s="82" t="s">
        <v>79780</v>
      </c>
      <c r="R34292"/>
    </row>
    <row r="34293" spans="12:18" x14ac:dyDescent="0.25">
      <c r="L34293" t="s">
        <v>4090</v>
      </c>
      <c r="M34293" t="s">
        <v>32488</v>
      </c>
      <c r="N34293" t="s">
        <v>71544</v>
      </c>
      <c r="O34293" s="76" t="s">
        <v>4356</v>
      </c>
      <c r="P34293" s="82">
        <v>274</v>
      </c>
      <c r="Q34293" s="82" t="s">
        <v>79781</v>
      </c>
      <c r="R34293"/>
    </row>
    <row r="34294" spans="12:18" x14ac:dyDescent="0.25">
      <c r="L34294" t="s">
        <v>4090</v>
      </c>
      <c r="M34294" t="s">
        <v>29832</v>
      </c>
      <c r="N34294" t="s">
        <v>71545</v>
      </c>
      <c r="O34294" s="76" t="s">
        <v>4374</v>
      </c>
      <c r="P34294" s="82">
        <v>948</v>
      </c>
      <c r="Q34294" s="82" t="s">
        <v>79782</v>
      </c>
      <c r="R34294"/>
    </row>
    <row r="34295" spans="12:18" x14ac:dyDescent="0.25">
      <c r="L34295" t="s">
        <v>4090</v>
      </c>
      <c r="M34295" t="s">
        <v>32055</v>
      </c>
      <c r="N34295" t="s">
        <v>71546</v>
      </c>
      <c r="O34295" s="76" t="s">
        <v>4450</v>
      </c>
      <c r="P34295" s="82">
        <v>3306</v>
      </c>
      <c r="Q34295" s="82" t="s">
        <v>79783</v>
      </c>
      <c r="R34295"/>
    </row>
    <row r="34296" spans="12:18" x14ac:dyDescent="0.25">
      <c r="L34296" t="s">
        <v>4090</v>
      </c>
      <c r="M34296" t="s">
        <v>32057</v>
      </c>
      <c r="N34296" t="s">
        <v>71547</v>
      </c>
      <c r="O34296" s="76" t="s">
        <v>4356</v>
      </c>
      <c r="P34296" s="82">
        <v>1491</v>
      </c>
      <c r="Q34296" s="82" t="s">
        <v>79784</v>
      </c>
      <c r="R34296"/>
    </row>
    <row r="34297" spans="12:18" x14ac:dyDescent="0.25">
      <c r="L34297" t="s">
        <v>4090</v>
      </c>
      <c r="M34297" t="s">
        <v>30335</v>
      </c>
      <c r="N34297" t="s">
        <v>71548</v>
      </c>
      <c r="O34297" s="76" t="s">
        <v>4374</v>
      </c>
      <c r="P34297" s="82">
        <v>2055</v>
      </c>
      <c r="Q34297" s="82" t="s">
        <v>79785</v>
      </c>
      <c r="R34297"/>
    </row>
    <row r="34298" spans="12:18" x14ac:dyDescent="0.25">
      <c r="L34298" t="s">
        <v>4090</v>
      </c>
      <c r="M34298" t="s">
        <v>26605</v>
      </c>
      <c r="N34298" t="s">
        <v>71549</v>
      </c>
      <c r="O34298" s="76" t="s">
        <v>4356</v>
      </c>
      <c r="P34298" s="82">
        <v>574</v>
      </c>
      <c r="Q34298" s="82" t="s">
        <v>79786</v>
      </c>
      <c r="R34298"/>
    </row>
    <row r="34299" spans="12:18" x14ac:dyDescent="0.25">
      <c r="L34299" t="s">
        <v>4090</v>
      </c>
      <c r="M34299" t="s">
        <v>32059</v>
      </c>
      <c r="N34299" t="s">
        <v>71550</v>
      </c>
      <c r="O34299" s="76" t="s">
        <v>4374</v>
      </c>
      <c r="P34299" s="82">
        <v>768</v>
      </c>
      <c r="Q34299" s="82" t="s">
        <v>79788</v>
      </c>
      <c r="R34299"/>
    </row>
    <row r="34300" spans="12:18" x14ac:dyDescent="0.25">
      <c r="L34300" t="s">
        <v>4090</v>
      </c>
      <c r="M34300" t="s">
        <v>32489</v>
      </c>
      <c r="N34300" t="s">
        <v>71551</v>
      </c>
      <c r="O34300" s="76" t="s">
        <v>4356</v>
      </c>
      <c r="P34300" s="82">
        <v>244</v>
      </c>
      <c r="Q34300" s="82" t="s">
        <v>79787</v>
      </c>
      <c r="R34300"/>
    </row>
    <row r="34301" spans="12:18" x14ac:dyDescent="0.25">
      <c r="L34301" t="s">
        <v>4090</v>
      </c>
      <c r="M34301" t="s">
        <v>32061</v>
      </c>
      <c r="N34301" t="s">
        <v>71552</v>
      </c>
      <c r="O34301" s="76" t="s">
        <v>4356</v>
      </c>
      <c r="P34301" s="82">
        <v>446</v>
      </c>
      <c r="Q34301" s="82" t="s">
        <v>79789</v>
      </c>
      <c r="R34301"/>
    </row>
    <row r="34302" spans="12:18" x14ac:dyDescent="0.25">
      <c r="L34302" t="s">
        <v>4090</v>
      </c>
      <c r="M34302" t="s">
        <v>19831</v>
      </c>
      <c r="N34302" t="s">
        <v>71553</v>
      </c>
      <c r="O34302" s="76" t="s">
        <v>4356</v>
      </c>
      <c r="P34302" s="82">
        <v>603</v>
      </c>
      <c r="Q34302" s="82" t="s">
        <v>79790</v>
      </c>
      <c r="R34302"/>
    </row>
    <row r="34303" spans="12:18" x14ac:dyDescent="0.25">
      <c r="L34303" t="s">
        <v>4090</v>
      </c>
      <c r="M34303" t="s">
        <v>11122</v>
      </c>
      <c r="N34303" t="s">
        <v>71554</v>
      </c>
      <c r="O34303" s="76" t="s">
        <v>4356</v>
      </c>
      <c r="P34303" s="82">
        <v>127</v>
      </c>
      <c r="Q34303" s="82" t="s">
        <v>79791</v>
      </c>
      <c r="R34303"/>
    </row>
    <row r="34304" spans="12:18" x14ac:dyDescent="0.25">
      <c r="L34304" t="s">
        <v>4090</v>
      </c>
      <c r="M34304" t="s">
        <v>32064</v>
      </c>
      <c r="N34304" t="s">
        <v>71555</v>
      </c>
      <c r="O34304" s="76" t="s">
        <v>4356</v>
      </c>
      <c r="P34304" s="82">
        <v>921</v>
      </c>
      <c r="Q34304" s="82" t="s">
        <v>79792</v>
      </c>
      <c r="R34304"/>
    </row>
    <row r="34305" spans="12:18" x14ac:dyDescent="0.25">
      <c r="L34305" t="s">
        <v>4090</v>
      </c>
      <c r="M34305" t="s">
        <v>32490</v>
      </c>
      <c r="N34305" t="s">
        <v>71556</v>
      </c>
      <c r="O34305" s="76" t="s">
        <v>4366</v>
      </c>
      <c r="P34305" s="82">
        <v>219</v>
      </c>
      <c r="Q34305" s="82" t="s">
        <v>79793</v>
      </c>
      <c r="R34305"/>
    </row>
    <row r="34306" spans="12:18" x14ac:dyDescent="0.25">
      <c r="L34306" t="s">
        <v>4090</v>
      </c>
      <c r="M34306" t="s">
        <v>19963</v>
      </c>
      <c r="N34306" t="s">
        <v>71557</v>
      </c>
      <c r="O34306" s="76" t="s">
        <v>4356</v>
      </c>
      <c r="P34306" s="82">
        <v>456</v>
      </c>
      <c r="Q34306" s="82" t="s">
        <v>79794</v>
      </c>
      <c r="R34306"/>
    </row>
    <row r="34307" spans="12:18" x14ac:dyDescent="0.25">
      <c r="L34307" t="s">
        <v>4090</v>
      </c>
      <c r="M34307" t="s">
        <v>29836</v>
      </c>
      <c r="N34307" t="s">
        <v>71558</v>
      </c>
      <c r="O34307" s="76" t="s">
        <v>4356</v>
      </c>
      <c r="P34307" s="82">
        <v>3064</v>
      </c>
      <c r="Q34307" s="82" t="s">
        <v>79795</v>
      </c>
      <c r="R34307"/>
    </row>
    <row r="34308" spans="12:18" x14ac:dyDescent="0.25">
      <c r="L34308" t="s">
        <v>4090</v>
      </c>
      <c r="M34308" t="s">
        <v>30339</v>
      </c>
      <c r="N34308" t="s">
        <v>71559</v>
      </c>
      <c r="O34308" s="76" t="s">
        <v>4374</v>
      </c>
      <c r="P34308" s="82">
        <v>2974</v>
      </c>
      <c r="Q34308" s="82" t="s">
        <v>79796</v>
      </c>
      <c r="R34308"/>
    </row>
    <row r="34309" spans="12:18" x14ac:dyDescent="0.25">
      <c r="L34309" t="s">
        <v>4090</v>
      </c>
      <c r="M34309" t="s">
        <v>30342</v>
      </c>
      <c r="N34309" t="s">
        <v>71560</v>
      </c>
      <c r="O34309" s="76" t="s">
        <v>4356</v>
      </c>
      <c r="P34309" s="82">
        <v>524</v>
      </c>
      <c r="Q34309" s="82" t="s">
        <v>79797</v>
      </c>
      <c r="R34309"/>
    </row>
    <row r="34310" spans="12:18" x14ac:dyDescent="0.25">
      <c r="L34310" t="s">
        <v>4090</v>
      </c>
      <c r="M34310" t="s">
        <v>26606</v>
      </c>
      <c r="N34310" t="s">
        <v>71561</v>
      </c>
      <c r="O34310" s="76" t="s">
        <v>4356</v>
      </c>
      <c r="P34310" s="82">
        <v>329</v>
      </c>
      <c r="Q34310" s="82" t="s">
        <v>79798</v>
      </c>
      <c r="R34310"/>
    </row>
    <row r="34311" spans="12:18" x14ac:dyDescent="0.25">
      <c r="L34311" t="s">
        <v>4090</v>
      </c>
      <c r="M34311" t="s">
        <v>26607</v>
      </c>
      <c r="N34311" t="s">
        <v>71562</v>
      </c>
      <c r="O34311" s="76" t="s">
        <v>4374</v>
      </c>
      <c r="P34311" s="82">
        <v>1353</v>
      </c>
      <c r="Q34311" s="82" t="s">
        <v>79799</v>
      </c>
      <c r="R34311"/>
    </row>
    <row r="34312" spans="12:18" x14ac:dyDescent="0.25">
      <c r="L34312" t="s">
        <v>4090</v>
      </c>
      <c r="M34312" t="s">
        <v>32491</v>
      </c>
      <c r="N34312" t="s">
        <v>71563</v>
      </c>
      <c r="O34312" s="76" t="s">
        <v>4356</v>
      </c>
      <c r="P34312" s="82">
        <v>741</v>
      </c>
      <c r="Q34312" s="82" t="s">
        <v>79800</v>
      </c>
      <c r="R34312"/>
    </row>
    <row r="34313" spans="12:18" x14ac:dyDescent="0.25">
      <c r="L34313" t="s">
        <v>4090</v>
      </c>
      <c r="M34313" t="s">
        <v>29839</v>
      </c>
      <c r="N34313" t="s">
        <v>71564</v>
      </c>
      <c r="O34313" s="76" t="s">
        <v>4356</v>
      </c>
      <c r="P34313" s="82">
        <v>580</v>
      </c>
      <c r="Q34313" s="82" t="s">
        <v>79801</v>
      </c>
      <c r="R34313"/>
    </row>
    <row r="34314" spans="12:18" x14ac:dyDescent="0.25">
      <c r="L34314" t="s">
        <v>4090</v>
      </c>
      <c r="M34314" t="s">
        <v>30345</v>
      </c>
      <c r="N34314" t="s">
        <v>71565</v>
      </c>
      <c r="O34314" s="76" t="s">
        <v>4356</v>
      </c>
      <c r="P34314" s="82">
        <v>228</v>
      </c>
      <c r="Q34314" s="82" t="s">
        <v>79802</v>
      </c>
      <c r="R34314"/>
    </row>
    <row r="34315" spans="12:18" x14ac:dyDescent="0.25">
      <c r="L34315" t="s">
        <v>4090</v>
      </c>
      <c r="M34315" t="s">
        <v>6037</v>
      </c>
      <c r="N34315" t="s">
        <v>71566</v>
      </c>
      <c r="O34315" s="76" t="s">
        <v>4356</v>
      </c>
      <c r="P34315" s="82">
        <v>129</v>
      </c>
      <c r="Q34315" s="82" t="s">
        <v>79803</v>
      </c>
      <c r="R34315"/>
    </row>
    <row r="34316" spans="12:18" x14ac:dyDescent="0.25">
      <c r="L34316" t="s">
        <v>4090</v>
      </c>
      <c r="M34316" t="s">
        <v>29842</v>
      </c>
      <c r="N34316" t="s">
        <v>71567</v>
      </c>
      <c r="O34316" s="76" t="s">
        <v>4366</v>
      </c>
      <c r="P34316" s="82">
        <v>40</v>
      </c>
      <c r="Q34316" s="82" t="s">
        <v>79804</v>
      </c>
      <c r="R34316"/>
    </row>
    <row r="34317" spans="12:18" x14ac:dyDescent="0.25">
      <c r="L34317" t="s">
        <v>4090</v>
      </c>
      <c r="M34317" t="s">
        <v>29845</v>
      </c>
      <c r="N34317" t="s">
        <v>71568</v>
      </c>
      <c r="O34317" s="76" t="s">
        <v>4356</v>
      </c>
      <c r="P34317" s="82">
        <v>301</v>
      </c>
      <c r="Q34317" s="82" t="s">
        <v>79805</v>
      </c>
      <c r="R34317"/>
    </row>
    <row r="34318" spans="12:18" x14ac:dyDescent="0.25">
      <c r="L34318" t="s">
        <v>4090</v>
      </c>
      <c r="M34318" t="s">
        <v>32065</v>
      </c>
      <c r="N34318" t="s">
        <v>71569</v>
      </c>
      <c r="O34318" s="76" t="s">
        <v>4356</v>
      </c>
      <c r="P34318" s="82">
        <v>421</v>
      </c>
      <c r="Q34318" s="82" t="s">
        <v>79806</v>
      </c>
      <c r="R34318"/>
    </row>
    <row r="34319" spans="12:18" x14ac:dyDescent="0.25">
      <c r="L34319" t="s">
        <v>4090</v>
      </c>
      <c r="M34319" t="s">
        <v>29849</v>
      </c>
      <c r="N34319" t="s">
        <v>71570</v>
      </c>
      <c r="O34319" s="76" t="s">
        <v>4356</v>
      </c>
      <c r="P34319" s="82">
        <v>1154</v>
      </c>
      <c r="Q34319" s="82" t="s">
        <v>79808</v>
      </c>
      <c r="R34319"/>
    </row>
    <row r="34320" spans="12:18" x14ac:dyDescent="0.25">
      <c r="L34320" t="s">
        <v>4090</v>
      </c>
      <c r="M34320" t="s">
        <v>32067</v>
      </c>
      <c r="N34320" t="s">
        <v>71571</v>
      </c>
      <c r="O34320" s="76" t="s">
        <v>4366</v>
      </c>
      <c r="P34320" s="82">
        <v>298</v>
      </c>
      <c r="Q34320" s="82" t="s">
        <v>79807</v>
      </c>
      <c r="R34320"/>
    </row>
    <row r="34321" spans="12:18" x14ac:dyDescent="0.25">
      <c r="L34321" t="s">
        <v>4090</v>
      </c>
      <c r="M34321" t="s">
        <v>5286</v>
      </c>
      <c r="N34321" t="s">
        <v>71572</v>
      </c>
      <c r="O34321" s="76" t="s">
        <v>4356</v>
      </c>
      <c r="P34321" s="82">
        <v>241</v>
      </c>
      <c r="Q34321" s="82" t="s">
        <v>79809</v>
      </c>
      <c r="R34321"/>
    </row>
    <row r="34322" spans="12:18" x14ac:dyDescent="0.25">
      <c r="L34322" t="s">
        <v>4090</v>
      </c>
      <c r="M34322" t="s">
        <v>32069</v>
      </c>
      <c r="N34322" t="s">
        <v>71573</v>
      </c>
      <c r="O34322" s="76" t="s">
        <v>4356</v>
      </c>
      <c r="P34322" s="82">
        <v>390</v>
      </c>
      <c r="Q34322" s="82" t="s">
        <v>79810</v>
      </c>
      <c r="R34322"/>
    </row>
    <row r="34323" spans="12:18" x14ac:dyDescent="0.25">
      <c r="L34323" t="s">
        <v>4090</v>
      </c>
      <c r="M34323" t="s">
        <v>32492</v>
      </c>
      <c r="N34323" t="s">
        <v>71574</v>
      </c>
      <c r="O34323" s="76" t="s">
        <v>4356</v>
      </c>
      <c r="P34323" s="82">
        <v>1307</v>
      </c>
      <c r="Q34323" s="82" t="s">
        <v>79811</v>
      </c>
      <c r="R34323"/>
    </row>
    <row r="34324" spans="12:18" x14ac:dyDescent="0.25">
      <c r="L34324" t="s">
        <v>4090</v>
      </c>
      <c r="M34324" t="s">
        <v>32493</v>
      </c>
      <c r="N34324" t="s">
        <v>71575</v>
      </c>
      <c r="O34324" s="76" t="s">
        <v>4374</v>
      </c>
      <c r="P34324" s="82">
        <v>1334</v>
      </c>
      <c r="Q34324" s="82" t="s">
        <v>79812</v>
      </c>
      <c r="R34324"/>
    </row>
    <row r="34325" spans="12:18" x14ac:dyDescent="0.25">
      <c r="L34325" t="s">
        <v>4090</v>
      </c>
      <c r="M34325" t="s">
        <v>26608</v>
      </c>
      <c r="N34325" t="s">
        <v>71576</v>
      </c>
      <c r="O34325" s="76" t="s">
        <v>4374</v>
      </c>
      <c r="P34325" s="82">
        <v>405</v>
      </c>
      <c r="Q34325" s="82" t="s">
        <v>79813</v>
      </c>
      <c r="R34325"/>
    </row>
    <row r="34326" spans="12:18" x14ac:dyDescent="0.25">
      <c r="L34326" t="s">
        <v>4090</v>
      </c>
      <c r="M34326" t="s">
        <v>30348</v>
      </c>
      <c r="N34326" t="s">
        <v>71577</v>
      </c>
      <c r="O34326" s="76" t="s">
        <v>4356</v>
      </c>
      <c r="P34326" s="82">
        <v>1181</v>
      </c>
      <c r="Q34326" s="82" t="s">
        <v>79814</v>
      </c>
      <c r="R34326"/>
    </row>
    <row r="34327" spans="12:18" x14ac:dyDescent="0.25">
      <c r="L34327" t="s">
        <v>4090</v>
      </c>
      <c r="M34327" t="s">
        <v>32070</v>
      </c>
      <c r="N34327" t="s">
        <v>71578</v>
      </c>
      <c r="O34327" s="76" t="s">
        <v>4374</v>
      </c>
      <c r="P34327" s="82">
        <v>1078</v>
      </c>
      <c r="Q34327" s="82" t="s">
        <v>79815</v>
      </c>
      <c r="R34327"/>
    </row>
    <row r="34328" spans="12:18" x14ac:dyDescent="0.25">
      <c r="L34328" t="s">
        <v>4090</v>
      </c>
      <c r="M34328" t="s">
        <v>26609</v>
      </c>
      <c r="N34328" t="s">
        <v>71579</v>
      </c>
      <c r="O34328" s="76" t="s">
        <v>4356</v>
      </c>
      <c r="P34328" s="82">
        <v>299</v>
      </c>
      <c r="Q34328" s="82" t="s">
        <v>79816</v>
      </c>
      <c r="R34328"/>
    </row>
    <row r="34329" spans="12:18" x14ac:dyDescent="0.25">
      <c r="L34329" t="s">
        <v>4090</v>
      </c>
      <c r="M34329" t="s">
        <v>32494</v>
      </c>
      <c r="N34329" t="s">
        <v>71580</v>
      </c>
      <c r="O34329" s="76" t="s">
        <v>4374</v>
      </c>
      <c r="P34329" s="82">
        <v>4108</v>
      </c>
      <c r="Q34329" s="82" t="s">
        <v>79817</v>
      </c>
      <c r="R34329"/>
    </row>
    <row r="34330" spans="12:18" x14ac:dyDescent="0.25">
      <c r="L34330" t="s">
        <v>4090</v>
      </c>
      <c r="M34330" t="s">
        <v>32072</v>
      </c>
      <c r="N34330" t="s">
        <v>71581</v>
      </c>
      <c r="O34330" s="76" t="s">
        <v>4374</v>
      </c>
      <c r="P34330" s="82">
        <v>1169</v>
      </c>
      <c r="Q34330" s="82" t="s">
        <v>79818</v>
      </c>
      <c r="R34330"/>
    </row>
    <row r="34331" spans="12:18" x14ac:dyDescent="0.25">
      <c r="L34331" t="s">
        <v>4090</v>
      </c>
      <c r="M34331" t="s">
        <v>29852</v>
      </c>
      <c r="N34331" t="s">
        <v>71582</v>
      </c>
      <c r="O34331" s="76" t="s">
        <v>4356</v>
      </c>
      <c r="P34331" s="82">
        <v>299</v>
      </c>
      <c r="Q34331" s="82" t="s">
        <v>79819</v>
      </c>
      <c r="R34331"/>
    </row>
    <row r="34332" spans="12:18" x14ac:dyDescent="0.25">
      <c r="L34332" t="s">
        <v>4090</v>
      </c>
      <c r="M34332" t="s">
        <v>30351</v>
      </c>
      <c r="N34332" t="s">
        <v>71583</v>
      </c>
      <c r="O34332" s="76" t="s">
        <v>4356</v>
      </c>
      <c r="P34332" s="82">
        <v>190</v>
      </c>
      <c r="Q34332" s="82" t="s">
        <v>79820</v>
      </c>
      <c r="R34332"/>
    </row>
    <row r="34333" spans="12:18" x14ac:dyDescent="0.25">
      <c r="L34333" t="s">
        <v>4090</v>
      </c>
      <c r="M34333" t="s">
        <v>30355</v>
      </c>
      <c r="N34333" t="s">
        <v>71584</v>
      </c>
      <c r="O34333" s="76" t="s">
        <v>4356</v>
      </c>
      <c r="P34333" s="82">
        <v>298</v>
      </c>
      <c r="Q34333" s="82" t="s">
        <v>79821</v>
      </c>
      <c r="R34333"/>
    </row>
    <row r="34334" spans="12:18" x14ac:dyDescent="0.25">
      <c r="L34334" t="s">
        <v>4090</v>
      </c>
      <c r="M34334" t="s">
        <v>32073</v>
      </c>
      <c r="N34334" t="s">
        <v>71585</v>
      </c>
      <c r="O34334" s="76" t="s">
        <v>4356</v>
      </c>
      <c r="P34334" s="82">
        <v>451</v>
      </c>
      <c r="Q34334" s="82" t="s">
        <v>79822</v>
      </c>
      <c r="R34334"/>
    </row>
    <row r="34335" spans="12:18" x14ac:dyDescent="0.25">
      <c r="L34335" t="s">
        <v>4090</v>
      </c>
      <c r="M34335" t="s">
        <v>32495</v>
      </c>
      <c r="N34335" t="s">
        <v>71586</v>
      </c>
      <c r="O34335" s="76" t="s">
        <v>4356</v>
      </c>
      <c r="P34335" s="82">
        <v>786</v>
      </c>
      <c r="Q34335" s="82" t="s">
        <v>79823</v>
      </c>
      <c r="R34335"/>
    </row>
    <row r="34336" spans="12:18" x14ac:dyDescent="0.25">
      <c r="L34336" t="s">
        <v>4090</v>
      </c>
      <c r="M34336" t="s">
        <v>29855</v>
      </c>
      <c r="N34336" t="s">
        <v>71587</v>
      </c>
      <c r="O34336" s="76" t="s">
        <v>4356</v>
      </c>
      <c r="P34336" s="82">
        <v>108</v>
      </c>
      <c r="Q34336" s="82" t="s">
        <v>79825</v>
      </c>
      <c r="R34336"/>
    </row>
    <row r="34337" spans="12:18" x14ac:dyDescent="0.25">
      <c r="L34337" t="s">
        <v>4090</v>
      </c>
      <c r="M34337" t="s">
        <v>30359</v>
      </c>
      <c r="N34337" t="s">
        <v>71588</v>
      </c>
      <c r="O34337" s="76" t="s">
        <v>4356</v>
      </c>
      <c r="P34337" s="82">
        <v>342</v>
      </c>
      <c r="Q34337" s="82" t="s">
        <v>79826</v>
      </c>
      <c r="R34337"/>
    </row>
    <row r="34338" spans="12:18" x14ac:dyDescent="0.25">
      <c r="L34338" t="s">
        <v>4090</v>
      </c>
      <c r="M34338" t="s">
        <v>32496</v>
      </c>
      <c r="N34338" t="s">
        <v>71589</v>
      </c>
      <c r="O34338" s="76" t="s">
        <v>4366</v>
      </c>
      <c r="P34338" s="82">
        <v>100</v>
      </c>
      <c r="Q34338" s="82" t="s">
        <v>79827</v>
      </c>
      <c r="R34338"/>
    </row>
    <row r="34339" spans="12:18" x14ac:dyDescent="0.25">
      <c r="L34339" t="s">
        <v>4090</v>
      </c>
      <c r="M34339" t="s">
        <v>26610</v>
      </c>
      <c r="N34339" t="s">
        <v>71590</v>
      </c>
      <c r="O34339" s="76" t="s">
        <v>4356</v>
      </c>
      <c r="P34339" s="82">
        <v>218</v>
      </c>
      <c r="Q34339" s="82" t="s">
        <v>79828</v>
      </c>
      <c r="R34339"/>
    </row>
    <row r="34340" spans="12:18" x14ac:dyDescent="0.25">
      <c r="L34340" t="s">
        <v>4090</v>
      </c>
      <c r="M34340" t="s">
        <v>26611</v>
      </c>
      <c r="N34340" t="s">
        <v>71591</v>
      </c>
      <c r="O34340" s="76" t="s">
        <v>4356</v>
      </c>
      <c r="P34340" s="82">
        <v>1045</v>
      </c>
      <c r="Q34340" s="82" t="s">
        <v>79829</v>
      </c>
      <c r="R34340"/>
    </row>
    <row r="34341" spans="12:18" x14ac:dyDescent="0.25">
      <c r="L34341" t="s">
        <v>4090</v>
      </c>
      <c r="M34341" t="s">
        <v>32077</v>
      </c>
      <c r="N34341" t="s">
        <v>71592</v>
      </c>
      <c r="O34341" s="76" t="s">
        <v>4356</v>
      </c>
      <c r="P34341" s="82">
        <v>976</v>
      </c>
      <c r="Q34341" s="82" t="s">
        <v>79830</v>
      </c>
      <c r="R34341"/>
    </row>
    <row r="34342" spans="12:18" x14ac:dyDescent="0.25">
      <c r="L34342" t="s">
        <v>4090</v>
      </c>
      <c r="M34342" t="s">
        <v>30362</v>
      </c>
      <c r="N34342" t="s">
        <v>71593</v>
      </c>
      <c r="O34342" s="76" t="s">
        <v>4356</v>
      </c>
      <c r="P34342" s="82">
        <v>1479</v>
      </c>
      <c r="Q34342" s="82" t="s">
        <v>79831</v>
      </c>
      <c r="R34342"/>
    </row>
    <row r="34343" spans="12:18" x14ac:dyDescent="0.25">
      <c r="L34343" t="s">
        <v>4090</v>
      </c>
      <c r="M34343" t="s">
        <v>32497</v>
      </c>
      <c r="N34343" t="s">
        <v>71594</v>
      </c>
      <c r="O34343" s="76" t="s">
        <v>4374</v>
      </c>
      <c r="P34343" s="82">
        <v>860</v>
      </c>
      <c r="Q34343" s="82" t="s">
        <v>79834</v>
      </c>
      <c r="R34343"/>
    </row>
    <row r="34344" spans="12:18" x14ac:dyDescent="0.25">
      <c r="L34344" t="s">
        <v>4090</v>
      </c>
      <c r="M34344" t="s">
        <v>32498</v>
      </c>
      <c r="N34344" t="s">
        <v>71595</v>
      </c>
      <c r="O34344" s="76" t="s">
        <v>4356</v>
      </c>
      <c r="P34344" s="82">
        <v>701</v>
      </c>
      <c r="Q34344" s="82" t="s">
        <v>79835</v>
      </c>
      <c r="R34344"/>
    </row>
    <row r="34345" spans="12:18" x14ac:dyDescent="0.25">
      <c r="L34345" t="s">
        <v>4090</v>
      </c>
      <c r="M34345" t="s">
        <v>30366</v>
      </c>
      <c r="N34345" t="s">
        <v>71596</v>
      </c>
      <c r="O34345" s="76" t="s">
        <v>4356</v>
      </c>
      <c r="P34345" s="82">
        <v>428</v>
      </c>
      <c r="Q34345" s="82" t="s">
        <v>79832</v>
      </c>
      <c r="R34345"/>
    </row>
    <row r="34346" spans="12:18" x14ac:dyDescent="0.25">
      <c r="L34346" t="s">
        <v>4090</v>
      </c>
      <c r="M34346" t="s">
        <v>32078</v>
      </c>
      <c r="N34346" t="s">
        <v>71597</v>
      </c>
      <c r="O34346" s="76" t="s">
        <v>4356</v>
      </c>
      <c r="P34346" s="82">
        <v>644</v>
      </c>
      <c r="Q34346" s="82" t="s">
        <v>79833</v>
      </c>
      <c r="R34346"/>
    </row>
    <row r="34347" spans="12:18" x14ac:dyDescent="0.25">
      <c r="L34347" t="s">
        <v>4090</v>
      </c>
      <c r="M34347" t="s">
        <v>32499</v>
      </c>
      <c r="N34347" t="s">
        <v>71598</v>
      </c>
      <c r="O34347" s="76" t="s">
        <v>4356</v>
      </c>
      <c r="P34347" s="82">
        <v>436</v>
      </c>
      <c r="Q34347" s="82" t="s">
        <v>79836</v>
      </c>
      <c r="R34347"/>
    </row>
    <row r="34348" spans="12:18" x14ac:dyDescent="0.25">
      <c r="L34348" t="s">
        <v>4090</v>
      </c>
      <c r="M34348" t="s">
        <v>26612</v>
      </c>
      <c r="N34348" t="s">
        <v>71599</v>
      </c>
      <c r="O34348" s="76" t="s">
        <v>4356</v>
      </c>
      <c r="P34348" s="82">
        <v>290</v>
      </c>
      <c r="Q34348" s="82" t="s">
        <v>79837</v>
      </c>
      <c r="R34348"/>
    </row>
    <row r="34349" spans="12:18" x14ac:dyDescent="0.25">
      <c r="L34349" t="s">
        <v>4090</v>
      </c>
      <c r="M34349" t="s">
        <v>32500</v>
      </c>
      <c r="N34349" t="s">
        <v>71600</v>
      </c>
      <c r="O34349" s="76" t="s">
        <v>4356</v>
      </c>
      <c r="P34349" s="82">
        <v>1248</v>
      </c>
      <c r="Q34349" s="82" t="s">
        <v>79838</v>
      </c>
      <c r="R34349"/>
    </row>
    <row r="34350" spans="12:18" x14ac:dyDescent="0.25">
      <c r="L34350" t="s">
        <v>4090</v>
      </c>
      <c r="M34350" t="s">
        <v>32501</v>
      </c>
      <c r="N34350" t="s">
        <v>71601</v>
      </c>
      <c r="O34350" s="76" t="s">
        <v>4356</v>
      </c>
      <c r="P34350" s="82">
        <v>233</v>
      </c>
      <c r="Q34350" s="82" t="s">
        <v>79839</v>
      </c>
      <c r="R34350"/>
    </row>
    <row r="34351" spans="12:18" x14ac:dyDescent="0.25">
      <c r="L34351" t="s">
        <v>4090</v>
      </c>
      <c r="M34351" t="s">
        <v>32502</v>
      </c>
      <c r="N34351" t="s">
        <v>71602</v>
      </c>
      <c r="O34351" s="76" t="s">
        <v>4450</v>
      </c>
      <c r="P34351" s="82">
        <v>5300</v>
      </c>
      <c r="Q34351" s="82" t="s">
        <v>79840</v>
      </c>
      <c r="R34351"/>
    </row>
    <row r="34352" spans="12:18" x14ac:dyDescent="0.25">
      <c r="L34352" t="s">
        <v>4090</v>
      </c>
      <c r="M34352" t="s">
        <v>32503</v>
      </c>
      <c r="N34352" t="s">
        <v>71603</v>
      </c>
      <c r="O34352" s="76" t="s">
        <v>4366</v>
      </c>
      <c r="P34352" s="82">
        <v>210</v>
      </c>
      <c r="Q34352" s="82" t="s">
        <v>79841</v>
      </c>
      <c r="R34352"/>
    </row>
    <row r="34353" spans="12:18" x14ac:dyDescent="0.25">
      <c r="L34353" t="s">
        <v>4090</v>
      </c>
      <c r="M34353" t="s">
        <v>29859</v>
      </c>
      <c r="N34353" t="s">
        <v>71604</v>
      </c>
      <c r="O34353" s="76" t="s">
        <v>4356</v>
      </c>
      <c r="P34353" s="82">
        <v>255</v>
      </c>
      <c r="Q34353" s="82" t="s">
        <v>79842</v>
      </c>
      <c r="R34353"/>
    </row>
    <row r="34354" spans="12:18" x14ac:dyDescent="0.25">
      <c r="L34354" t="s">
        <v>4090</v>
      </c>
      <c r="M34354" t="s">
        <v>26613</v>
      </c>
      <c r="N34354" t="s">
        <v>71605</v>
      </c>
      <c r="O34354" s="76" t="s">
        <v>4356</v>
      </c>
      <c r="P34354" s="82">
        <v>746</v>
      </c>
      <c r="Q34354" s="82" t="s">
        <v>79843</v>
      </c>
      <c r="R34354"/>
    </row>
    <row r="34355" spans="12:18" x14ac:dyDescent="0.25">
      <c r="L34355" t="s">
        <v>4090</v>
      </c>
      <c r="M34355" t="s">
        <v>26614</v>
      </c>
      <c r="N34355" t="s">
        <v>71606</v>
      </c>
      <c r="O34355" s="76" t="s">
        <v>4374</v>
      </c>
      <c r="P34355" s="82">
        <v>638</v>
      </c>
      <c r="Q34355" s="82" t="s">
        <v>79844</v>
      </c>
      <c r="R34355"/>
    </row>
    <row r="34356" spans="12:18" x14ac:dyDescent="0.25">
      <c r="L34356" t="s">
        <v>4090</v>
      </c>
      <c r="M34356" t="s">
        <v>29863</v>
      </c>
      <c r="N34356" t="s">
        <v>71607</v>
      </c>
      <c r="O34356" s="76" t="s">
        <v>4356</v>
      </c>
      <c r="P34356" s="82">
        <v>953</v>
      </c>
      <c r="Q34356" s="82" t="s">
        <v>79845</v>
      </c>
      <c r="R34356"/>
    </row>
    <row r="34357" spans="12:18" x14ac:dyDescent="0.25">
      <c r="L34357" t="s">
        <v>4090</v>
      </c>
      <c r="M34357" t="s">
        <v>32080</v>
      </c>
      <c r="N34357" t="s">
        <v>71608</v>
      </c>
      <c r="O34357" s="76" t="s">
        <v>4366</v>
      </c>
      <c r="P34357" s="82">
        <v>181</v>
      </c>
      <c r="Q34357" s="82" t="s">
        <v>79846</v>
      </c>
      <c r="R34357"/>
    </row>
    <row r="34358" spans="12:18" x14ac:dyDescent="0.25">
      <c r="L34358" t="s">
        <v>4116</v>
      </c>
      <c r="M34358" t="s">
        <v>30369</v>
      </c>
      <c r="N34358" t="s">
        <v>71609</v>
      </c>
      <c r="O34358" s="76" t="s">
        <v>4366</v>
      </c>
      <c r="P34358" s="82">
        <v>303</v>
      </c>
      <c r="Q34358" s="82" t="s">
        <v>91729</v>
      </c>
      <c r="R34358"/>
    </row>
    <row r="34359" spans="12:18" x14ac:dyDescent="0.25">
      <c r="L34359" t="s">
        <v>4116</v>
      </c>
      <c r="M34359" t="s">
        <v>7254</v>
      </c>
      <c r="N34359" t="s">
        <v>71610</v>
      </c>
      <c r="O34359" s="76" t="s">
        <v>4356</v>
      </c>
      <c r="P34359" s="82">
        <v>4270</v>
      </c>
      <c r="Q34359" s="82" t="s">
        <v>91730</v>
      </c>
      <c r="R34359"/>
    </row>
    <row r="34360" spans="12:18" x14ac:dyDescent="0.25">
      <c r="L34360" t="s">
        <v>4116</v>
      </c>
      <c r="M34360" t="s">
        <v>26615</v>
      </c>
      <c r="N34360" t="s">
        <v>71611</v>
      </c>
      <c r="O34360" s="76" t="s">
        <v>4356</v>
      </c>
      <c r="P34360" s="82">
        <v>1673</v>
      </c>
      <c r="Q34360" s="82" t="s">
        <v>91731</v>
      </c>
      <c r="R34360"/>
    </row>
    <row r="34361" spans="12:18" x14ac:dyDescent="0.25">
      <c r="L34361" t="s">
        <v>4116</v>
      </c>
      <c r="M34361" t="s">
        <v>30375</v>
      </c>
      <c r="N34361" t="s">
        <v>71612</v>
      </c>
      <c r="O34361" s="76" t="s">
        <v>4450</v>
      </c>
      <c r="P34361" s="82">
        <v>10378</v>
      </c>
      <c r="Q34361" s="82" t="s">
        <v>72645</v>
      </c>
      <c r="R34361"/>
    </row>
    <row r="34362" spans="12:18" x14ac:dyDescent="0.25">
      <c r="L34362" t="s">
        <v>4116</v>
      </c>
      <c r="M34362" t="s">
        <v>32081</v>
      </c>
      <c r="N34362" t="s">
        <v>71613</v>
      </c>
      <c r="O34362" s="76" t="s">
        <v>4356</v>
      </c>
      <c r="P34362" s="82">
        <v>152</v>
      </c>
      <c r="Q34362" s="82" t="s">
        <v>91732</v>
      </c>
      <c r="R34362"/>
    </row>
    <row r="34363" spans="12:18" x14ac:dyDescent="0.25">
      <c r="L34363" t="s">
        <v>4116</v>
      </c>
      <c r="M34363" t="s">
        <v>26616</v>
      </c>
      <c r="N34363" t="s">
        <v>71614</v>
      </c>
      <c r="O34363" s="76" t="s">
        <v>4450</v>
      </c>
      <c r="P34363" s="82">
        <v>34347</v>
      </c>
      <c r="Q34363" s="82" t="s">
        <v>72645</v>
      </c>
      <c r="R34363"/>
    </row>
    <row r="34364" spans="12:18" x14ac:dyDescent="0.25">
      <c r="L34364" t="s">
        <v>4116</v>
      </c>
      <c r="M34364" t="s">
        <v>26617</v>
      </c>
      <c r="N34364" t="s">
        <v>71615</v>
      </c>
      <c r="O34364" s="76" t="s">
        <v>4356</v>
      </c>
      <c r="P34364" s="82">
        <v>373</v>
      </c>
      <c r="Q34364" s="82" t="s">
        <v>91733</v>
      </c>
      <c r="R34364"/>
    </row>
    <row r="34365" spans="12:18" x14ac:dyDescent="0.25">
      <c r="L34365" t="s">
        <v>4116</v>
      </c>
      <c r="M34365" t="s">
        <v>30377</v>
      </c>
      <c r="N34365" t="s">
        <v>71616</v>
      </c>
      <c r="O34365" s="76" t="s">
        <v>4356</v>
      </c>
      <c r="P34365" s="82">
        <v>324</v>
      </c>
      <c r="Q34365" s="82" t="s">
        <v>91734</v>
      </c>
      <c r="R34365"/>
    </row>
    <row r="34366" spans="12:18" x14ac:dyDescent="0.25">
      <c r="L34366" t="s">
        <v>4116</v>
      </c>
      <c r="M34366" t="s">
        <v>30381</v>
      </c>
      <c r="N34366" t="s">
        <v>71617</v>
      </c>
      <c r="O34366" s="76" t="s">
        <v>4356</v>
      </c>
      <c r="P34366" s="82">
        <v>1283</v>
      </c>
      <c r="Q34366" s="82" t="s">
        <v>91735</v>
      </c>
      <c r="R34366"/>
    </row>
    <row r="34367" spans="12:18" x14ac:dyDescent="0.25">
      <c r="L34367" t="s">
        <v>4116</v>
      </c>
      <c r="M34367" t="s">
        <v>4663</v>
      </c>
      <c r="N34367" t="s">
        <v>71618</v>
      </c>
      <c r="O34367" s="76" t="s">
        <v>4374</v>
      </c>
      <c r="P34367" s="82">
        <v>985</v>
      </c>
      <c r="Q34367" s="82" t="s">
        <v>72645</v>
      </c>
      <c r="R34367"/>
    </row>
    <row r="34368" spans="12:18" x14ac:dyDescent="0.25">
      <c r="L34368" t="s">
        <v>4116</v>
      </c>
      <c r="M34368" t="s">
        <v>32504</v>
      </c>
      <c r="N34368" t="s">
        <v>71619</v>
      </c>
      <c r="O34368" s="76" t="s">
        <v>4450</v>
      </c>
      <c r="P34368" s="82">
        <v>4581</v>
      </c>
      <c r="Q34368" s="82" t="s">
        <v>72645</v>
      </c>
      <c r="R34368"/>
    </row>
    <row r="34369" spans="12:18" x14ac:dyDescent="0.25">
      <c r="L34369" t="s">
        <v>4116</v>
      </c>
      <c r="M34369" t="s">
        <v>29869</v>
      </c>
      <c r="N34369" t="s">
        <v>71620</v>
      </c>
      <c r="O34369" s="76" t="s">
        <v>4374</v>
      </c>
      <c r="P34369" s="82">
        <v>7597</v>
      </c>
      <c r="Q34369" s="82" t="s">
        <v>72645</v>
      </c>
      <c r="R34369"/>
    </row>
    <row r="34370" spans="12:18" x14ac:dyDescent="0.25">
      <c r="L34370" t="s">
        <v>4116</v>
      </c>
      <c r="M34370" t="s">
        <v>26618</v>
      </c>
      <c r="N34370" t="s">
        <v>71621</v>
      </c>
      <c r="O34370" s="76" t="s">
        <v>4374</v>
      </c>
      <c r="P34370" s="82">
        <v>1315</v>
      </c>
      <c r="Q34370" s="82" t="s">
        <v>72645</v>
      </c>
      <c r="R34370"/>
    </row>
    <row r="34371" spans="12:18" x14ac:dyDescent="0.25">
      <c r="L34371" t="s">
        <v>4116</v>
      </c>
      <c r="M34371" t="s">
        <v>6416</v>
      </c>
      <c r="N34371" t="s">
        <v>71622</v>
      </c>
      <c r="O34371" s="76" t="s">
        <v>4450</v>
      </c>
      <c r="P34371" s="82">
        <v>4639</v>
      </c>
      <c r="Q34371" s="82" t="s">
        <v>72645</v>
      </c>
      <c r="R34371"/>
    </row>
    <row r="34372" spans="12:18" x14ac:dyDescent="0.25">
      <c r="L34372" t="s">
        <v>4116</v>
      </c>
      <c r="M34372" t="s">
        <v>25830</v>
      </c>
      <c r="N34372" t="s">
        <v>71623</v>
      </c>
      <c r="O34372" s="76" t="s">
        <v>4366</v>
      </c>
      <c r="P34372" s="82">
        <v>120</v>
      </c>
      <c r="Q34372" s="82" t="s">
        <v>91736</v>
      </c>
      <c r="R34372"/>
    </row>
    <row r="34373" spans="12:18" x14ac:dyDescent="0.25">
      <c r="L34373" t="s">
        <v>4116</v>
      </c>
      <c r="M34373" t="s">
        <v>26619</v>
      </c>
      <c r="N34373" t="s">
        <v>71624</v>
      </c>
      <c r="O34373" s="76" t="s">
        <v>4356</v>
      </c>
      <c r="P34373" s="82">
        <v>389</v>
      </c>
      <c r="Q34373" s="82" t="s">
        <v>91737</v>
      </c>
      <c r="R34373"/>
    </row>
    <row r="34374" spans="12:18" x14ac:dyDescent="0.25">
      <c r="L34374" t="s">
        <v>4116</v>
      </c>
      <c r="M34374" t="s">
        <v>29873</v>
      </c>
      <c r="N34374" t="s">
        <v>71625</v>
      </c>
      <c r="O34374" s="76" t="s">
        <v>4366</v>
      </c>
      <c r="P34374" s="82">
        <v>77</v>
      </c>
      <c r="Q34374" s="82" t="s">
        <v>91738</v>
      </c>
      <c r="R34374"/>
    </row>
    <row r="34375" spans="12:18" x14ac:dyDescent="0.25">
      <c r="L34375" t="s">
        <v>4116</v>
      </c>
      <c r="M34375" t="s">
        <v>26620</v>
      </c>
      <c r="N34375" t="s">
        <v>71626</v>
      </c>
      <c r="O34375" s="76" t="s">
        <v>4356</v>
      </c>
      <c r="P34375" s="82">
        <v>526</v>
      </c>
      <c r="Q34375" s="82" t="s">
        <v>91739</v>
      </c>
      <c r="R34375"/>
    </row>
    <row r="34376" spans="12:18" x14ac:dyDescent="0.25">
      <c r="L34376" t="s">
        <v>4116</v>
      </c>
      <c r="M34376" t="s">
        <v>30385</v>
      </c>
      <c r="N34376" t="s">
        <v>71627</v>
      </c>
      <c r="O34376" s="76" t="s">
        <v>4356</v>
      </c>
      <c r="P34376" s="82">
        <v>1319</v>
      </c>
      <c r="Q34376" s="82" t="s">
        <v>91740</v>
      </c>
      <c r="R34376"/>
    </row>
    <row r="34377" spans="12:18" x14ac:dyDescent="0.25">
      <c r="L34377" t="s">
        <v>4116</v>
      </c>
      <c r="M34377" t="s">
        <v>32083</v>
      </c>
      <c r="N34377" t="s">
        <v>71628</v>
      </c>
      <c r="O34377" s="76" t="s">
        <v>4356</v>
      </c>
      <c r="P34377" s="82">
        <v>683</v>
      </c>
      <c r="Q34377" s="82" t="s">
        <v>91741</v>
      </c>
      <c r="R34377"/>
    </row>
    <row r="34378" spans="12:18" x14ac:dyDescent="0.25">
      <c r="L34378" t="s">
        <v>4116</v>
      </c>
      <c r="M34378" t="s">
        <v>32085</v>
      </c>
      <c r="N34378" t="s">
        <v>71629</v>
      </c>
      <c r="O34378" s="76" t="s">
        <v>4374</v>
      </c>
      <c r="P34378" s="82">
        <v>3868</v>
      </c>
      <c r="Q34378" s="82" t="s">
        <v>72645</v>
      </c>
      <c r="R34378"/>
    </row>
    <row r="34379" spans="12:18" x14ac:dyDescent="0.25">
      <c r="L34379" t="s">
        <v>4116</v>
      </c>
      <c r="M34379" t="s">
        <v>29877</v>
      </c>
      <c r="N34379" t="s">
        <v>71630</v>
      </c>
      <c r="O34379" s="76" t="s">
        <v>4450</v>
      </c>
      <c r="P34379" s="82">
        <v>9538</v>
      </c>
      <c r="Q34379" s="82" t="s">
        <v>72645</v>
      </c>
      <c r="R34379"/>
    </row>
    <row r="34380" spans="12:18" x14ac:dyDescent="0.25">
      <c r="L34380" t="s">
        <v>4116</v>
      </c>
      <c r="M34380" t="s">
        <v>32505</v>
      </c>
      <c r="N34380" t="s">
        <v>71631</v>
      </c>
      <c r="O34380" s="76" t="s">
        <v>4356</v>
      </c>
      <c r="P34380" s="82">
        <v>643</v>
      </c>
      <c r="Q34380" s="82" t="s">
        <v>91742</v>
      </c>
      <c r="R34380"/>
    </row>
    <row r="34381" spans="12:18" x14ac:dyDescent="0.25">
      <c r="L34381" t="s">
        <v>4116</v>
      </c>
      <c r="M34381" t="s">
        <v>32086</v>
      </c>
      <c r="N34381" t="s">
        <v>71632</v>
      </c>
      <c r="O34381" s="76" t="s">
        <v>4374</v>
      </c>
      <c r="P34381" s="82">
        <v>2184</v>
      </c>
      <c r="Q34381" s="82" t="s">
        <v>72645</v>
      </c>
      <c r="R34381"/>
    </row>
    <row r="34382" spans="12:18" x14ac:dyDescent="0.25">
      <c r="L34382" t="s">
        <v>4116</v>
      </c>
      <c r="M34382" t="s">
        <v>32506</v>
      </c>
      <c r="N34382" t="s">
        <v>71633</v>
      </c>
      <c r="O34382" s="76" t="s">
        <v>4450</v>
      </c>
      <c r="P34382" s="82">
        <v>7552</v>
      </c>
      <c r="Q34382" s="82" t="s">
        <v>72645</v>
      </c>
      <c r="R34382"/>
    </row>
    <row r="34383" spans="12:18" x14ac:dyDescent="0.25">
      <c r="L34383" t="s">
        <v>4116</v>
      </c>
      <c r="M34383" t="s">
        <v>30389</v>
      </c>
      <c r="N34383" t="s">
        <v>71634</v>
      </c>
      <c r="O34383" s="76" t="s">
        <v>4356</v>
      </c>
      <c r="P34383" s="82">
        <v>425</v>
      </c>
      <c r="Q34383" s="82" t="s">
        <v>91743</v>
      </c>
      <c r="R34383"/>
    </row>
    <row r="34384" spans="12:18" x14ac:dyDescent="0.25">
      <c r="L34384" t="s">
        <v>4116</v>
      </c>
      <c r="M34384" t="s">
        <v>30393</v>
      </c>
      <c r="N34384" t="s">
        <v>71635</v>
      </c>
      <c r="O34384" s="76" t="s">
        <v>4356</v>
      </c>
      <c r="P34384" s="82">
        <v>2998</v>
      </c>
      <c r="Q34384" s="82" t="s">
        <v>91744</v>
      </c>
      <c r="R34384"/>
    </row>
    <row r="34385" spans="12:18" x14ac:dyDescent="0.25">
      <c r="L34385" t="s">
        <v>4116</v>
      </c>
      <c r="M34385" t="s">
        <v>20696</v>
      </c>
      <c r="N34385" t="s">
        <v>71636</v>
      </c>
      <c r="O34385" s="76" t="s">
        <v>4356</v>
      </c>
      <c r="P34385" s="82">
        <v>648</v>
      </c>
      <c r="Q34385" s="82" t="s">
        <v>91745</v>
      </c>
      <c r="R34385"/>
    </row>
    <row r="34386" spans="12:18" x14ac:dyDescent="0.25">
      <c r="L34386" t="s">
        <v>4116</v>
      </c>
      <c r="M34386" t="s">
        <v>32507</v>
      </c>
      <c r="N34386" t="s">
        <v>71637</v>
      </c>
      <c r="O34386" s="76" t="s">
        <v>4450</v>
      </c>
      <c r="P34386" s="82">
        <v>26528</v>
      </c>
      <c r="Q34386" s="82" t="s">
        <v>72645</v>
      </c>
      <c r="R34386"/>
    </row>
    <row r="34387" spans="12:18" x14ac:dyDescent="0.25">
      <c r="L34387" t="s">
        <v>4116</v>
      </c>
      <c r="M34387" t="s">
        <v>13117</v>
      </c>
      <c r="N34387" t="s">
        <v>71638</v>
      </c>
      <c r="O34387" s="76" t="s">
        <v>4374</v>
      </c>
      <c r="P34387" s="82">
        <v>8394</v>
      </c>
      <c r="Q34387" s="82" t="s">
        <v>72645</v>
      </c>
      <c r="R34387"/>
    </row>
    <row r="34388" spans="12:18" x14ac:dyDescent="0.25">
      <c r="L34388" t="s">
        <v>4116</v>
      </c>
      <c r="M34388" t="s">
        <v>29883</v>
      </c>
      <c r="N34388" t="s">
        <v>71639</v>
      </c>
      <c r="O34388" s="76" t="s">
        <v>4374</v>
      </c>
      <c r="P34388" s="82">
        <v>1245</v>
      </c>
      <c r="Q34388" s="82" t="s">
        <v>72645</v>
      </c>
      <c r="R34388"/>
    </row>
    <row r="34389" spans="12:18" x14ac:dyDescent="0.25">
      <c r="L34389" t="s">
        <v>4116</v>
      </c>
      <c r="M34389" t="s">
        <v>26621</v>
      </c>
      <c r="N34389" t="s">
        <v>71640</v>
      </c>
      <c r="O34389" s="76" t="s">
        <v>4374</v>
      </c>
      <c r="P34389" s="82">
        <v>1250</v>
      </c>
      <c r="Q34389" s="82" t="s">
        <v>72645</v>
      </c>
      <c r="R34389"/>
    </row>
    <row r="34390" spans="12:18" x14ac:dyDescent="0.25">
      <c r="L34390" t="s">
        <v>4116</v>
      </c>
      <c r="M34390" t="s">
        <v>32508</v>
      </c>
      <c r="N34390" t="s">
        <v>71641</v>
      </c>
      <c r="O34390" s="76" t="s">
        <v>4356</v>
      </c>
      <c r="P34390" s="82">
        <v>3408</v>
      </c>
      <c r="Q34390" s="82" t="s">
        <v>91746</v>
      </c>
      <c r="R34390"/>
    </row>
    <row r="34391" spans="12:18" x14ac:dyDescent="0.25">
      <c r="L34391" t="s">
        <v>4116</v>
      </c>
      <c r="M34391" t="s">
        <v>26622</v>
      </c>
      <c r="N34391" t="s">
        <v>71642</v>
      </c>
      <c r="O34391" s="76" t="s">
        <v>4366</v>
      </c>
      <c r="P34391" s="82">
        <v>133</v>
      </c>
      <c r="Q34391" s="82" t="s">
        <v>91747</v>
      </c>
      <c r="R34391"/>
    </row>
    <row r="34392" spans="12:18" x14ac:dyDescent="0.25">
      <c r="L34392" t="s">
        <v>4116</v>
      </c>
      <c r="M34392" t="s">
        <v>29885</v>
      </c>
      <c r="N34392" t="s">
        <v>71643</v>
      </c>
      <c r="O34392" s="76" t="s">
        <v>4450</v>
      </c>
      <c r="P34392" s="82">
        <v>25669</v>
      </c>
      <c r="Q34392" s="82" t="s">
        <v>72645</v>
      </c>
      <c r="R34392"/>
    </row>
    <row r="34393" spans="12:18" x14ac:dyDescent="0.25">
      <c r="L34393" t="s">
        <v>4116</v>
      </c>
      <c r="M34393" t="s">
        <v>32509</v>
      </c>
      <c r="N34393" t="s">
        <v>71644</v>
      </c>
      <c r="O34393" s="76" t="s">
        <v>4374</v>
      </c>
      <c r="P34393" s="82">
        <v>3302</v>
      </c>
      <c r="Q34393" s="82" t="s">
        <v>72645</v>
      </c>
      <c r="R34393"/>
    </row>
    <row r="34394" spans="12:18" x14ac:dyDescent="0.25">
      <c r="L34394" t="s">
        <v>4116</v>
      </c>
      <c r="M34394" t="s">
        <v>29889</v>
      </c>
      <c r="N34394" t="s">
        <v>71645</v>
      </c>
      <c r="O34394" s="76" t="s">
        <v>4356</v>
      </c>
      <c r="P34394" s="82">
        <v>442</v>
      </c>
      <c r="Q34394" s="82" t="s">
        <v>91748</v>
      </c>
      <c r="R34394"/>
    </row>
    <row r="34395" spans="12:18" x14ac:dyDescent="0.25">
      <c r="L34395" t="s">
        <v>4116</v>
      </c>
      <c r="M34395" t="s">
        <v>26623</v>
      </c>
      <c r="N34395" t="s">
        <v>71646</v>
      </c>
      <c r="O34395" s="76" t="s">
        <v>4450</v>
      </c>
      <c r="P34395" s="82">
        <v>9804</v>
      </c>
      <c r="Q34395" s="82" t="s">
        <v>72645</v>
      </c>
      <c r="R34395"/>
    </row>
    <row r="34396" spans="12:18" x14ac:dyDescent="0.25">
      <c r="L34396" t="s">
        <v>4116</v>
      </c>
      <c r="M34396" t="s">
        <v>32510</v>
      </c>
      <c r="N34396" t="s">
        <v>71647</v>
      </c>
      <c r="O34396" s="76" t="s">
        <v>4374</v>
      </c>
      <c r="P34396" s="82">
        <v>3336</v>
      </c>
      <c r="Q34396" s="82" t="s">
        <v>72645</v>
      </c>
      <c r="R34396"/>
    </row>
    <row r="34397" spans="12:18" x14ac:dyDescent="0.25">
      <c r="L34397" t="s">
        <v>4116</v>
      </c>
      <c r="M34397" t="s">
        <v>32511</v>
      </c>
      <c r="N34397" t="s">
        <v>71648</v>
      </c>
      <c r="O34397" s="76" t="s">
        <v>4356</v>
      </c>
      <c r="P34397" s="82">
        <v>1054</v>
      </c>
      <c r="Q34397" s="82" t="s">
        <v>91749</v>
      </c>
      <c r="R34397"/>
    </row>
    <row r="34398" spans="12:18" x14ac:dyDescent="0.25">
      <c r="L34398" t="s">
        <v>4116</v>
      </c>
      <c r="M34398" t="s">
        <v>30396</v>
      </c>
      <c r="N34398" t="s">
        <v>71649</v>
      </c>
      <c r="O34398" s="76" t="s">
        <v>4356</v>
      </c>
      <c r="P34398" s="82">
        <v>431</v>
      </c>
      <c r="Q34398" s="82" t="s">
        <v>91750</v>
      </c>
      <c r="R34398"/>
    </row>
    <row r="34399" spans="12:18" x14ac:dyDescent="0.25">
      <c r="L34399" t="s">
        <v>4116</v>
      </c>
      <c r="M34399" t="s">
        <v>32088</v>
      </c>
      <c r="N34399" t="s">
        <v>71650</v>
      </c>
      <c r="O34399" s="76" t="s">
        <v>4374</v>
      </c>
      <c r="P34399" s="82">
        <v>1147</v>
      </c>
      <c r="Q34399" s="82" t="s">
        <v>72645</v>
      </c>
      <c r="R34399"/>
    </row>
    <row r="34400" spans="12:18" x14ac:dyDescent="0.25">
      <c r="L34400" t="s">
        <v>4116</v>
      </c>
      <c r="M34400" t="s">
        <v>30399</v>
      </c>
      <c r="N34400" t="s">
        <v>71651</v>
      </c>
      <c r="O34400" s="76" t="s">
        <v>4356</v>
      </c>
      <c r="P34400" s="82">
        <v>2867</v>
      </c>
      <c r="Q34400" s="82" t="s">
        <v>91751</v>
      </c>
      <c r="R34400"/>
    </row>
    <row r="34401" spans="12:18" x14ac:dyDescent="0.25">
      <c r="L34401" t="s">
        <v>4116</v>
      </c>
      <c r="M34401" t="s">
        <v>8651</v>
      </c>
      <c r="N34401" t="s">
        <v>71652</v>
      </c>
      <c r="O34401" s="76" t="s">
        <v>4450</v>
      </c>
      <c r="P34401" s="82">
        <v>2761</v>
      </c>
      <c r="Q34401" s="82" t="s">
        <v>72645</v>
      </c>
      <c r="R34401"/>
    </row>
    <row r="34402" spans="12:18" x14ac:dyDescent="0.25">
      <c r="L34402" t="s">
        <v>4116</v>
      </c>
      <c r="M34402" t="s">
        <v>32090</v>
      </c>
      <c r="N34402" t="s">
        <v>71653</v>
      </c>
      <c r="O34402" s="76" t="s">
        <v>4356</v>
      </c>
      <c r="P34402" s="82">
        <v>368</v>
      </c>
      <c r="Q34402" s="82" t="s">
        <v>91752</v>
      </c>
      <c r="R34402"/>
    </row>
    <row r="34403" spans="12:18" x14ac:dyDescent="0.25">
      <c r="L34403" t="s">
        <v>4116</v>
      </c>
      <c r="M34403" t="s">
        <v>32092</v>
      </c>
      <c r="N34403" t="s">
        <v>71654</v>
      </c>
      <c r="O34403" s="76" t="s">
        <v>4366</v>
      </c>
      <c r="P34403" s="82">
        <v>64</v>
      </c>
      <c r="Q34403" s="82" t="s">
        <v>91753</v>
      </c>
      <c r="R34403"/>
    </row>
    <row r="34404" spans="12:18" x14ac:dyDescent="0.25">
      <c r="L34404" t="s">
        <v>4116</v>
      </c>
      <c r="M34404" t="s">
        <v>26625</v>
      </c>
      <c r="N34404" t="s">
        <v>71655</v>
      </c>
      <c r="O34404" s="76" t="s">
        <v>4356</v>
      </c>
      <c r="P34404" s="82">
        <v>134</v>
      </c>
      <c r="Q34404" s="82" t="s">
        <v>91754</v>
      </c>
      <c r="R34404"/>
    </row>
    <row r="34405" spans="12:18" x14ac:dyDescent="0.25">
      <c r="L34405" t="s">
        <v>4116</v>
      </c>
      <c r="M34405" t="s">
        <v>32093</v>
      </c>
      <c r="N34405" t="s">
        <v>71656</v>
      </c>
      <c r="O34405" s="76" t="s">
        <v>4374</v>
      </c>
      <c r="P34405" s="82">
        <v>2055</v>
      </c>
      <c r="Q34405" s="82" t="s">
        <v>72645</v>
      </c>
      <c r="R34405"/>
    </row>
    <row r="34406" spans="12:18" x14ac:dyDescent="0.25">
      <c r="L34406" t="s">
        <v>4116</v>
      </c>
      <c r="M34406" t="s">
        <v>9796</v>
      </c>
      <c r="N34406" t="s">
        <v>71657</v>
      </c>
      <c r="O34406" s="76" t="s">
        <v>4374</v>
      </c>
      <c r="P34406" s="82">
        <v>1621</v>
      </c>
      <c r="Q34406" s="82" t="s">
        <v>72645</v>
      </c>
      <c r="R34406"/>
    </row>
    <row r="34407" spans="12:18" x14ac:dyDescent="0.25">
      <c r="L34407" t="s">
        <v>4116</v>
      </c>
      <c r="M34407" t="s">
        <v>32512</v>
      </c>
      <c r="N34407" t="s">
        <v>71658</v>
      </c>
      <c r="O34407" s="76" t="s">
        <v>4450</v>
      </c>
      <c r="P34407" s="82">
        <v>20181</v>
      </c>
      <c r="Q34407" s="82" t="s">
        <v>72645</v>
      </c>
      <c r="R34407"/>
    </row>
    <row r="34408" spans="12:18" x14ac:dyDescent="0.25">
      <c r="L34408" t="s">
        <v>4116</v>
      </c>
      <c r="M34408" t="s">
        <v>30492</v>
      </c>
      <c r="N34408" t="s">
        <v>71659</v>
      </c>
      <c r="O34408" s="76" t="s">
        <v>4366</v>
      </c>
      <c r="P34408" s="82">
        <v>221</v>
      </c>
      <c r="Q34408" s="82" t="s">
        <v>91798</v>
      </c>
      <c r="R34408"/>
    </row>
    <row r="34409" spans="12:18" x14ac:dyDescent="0.25">
      <c r="L34409" t="s">
        <v>4116</v>
      </c>
      <c r="M34409" t="s">
        <v>32095</v>
      </c>
      <c r="N34409" t="s">
        <v>71660</v>
      </c>
      <c r="O34409" s="76" t="s">
        <v>4450</v>
      </c>
      <c r="P34409" s="82">
        <v>51292</v>
      </c>
      <c r="Q34409" s="82" t="s">
        <v>72645</v>
      </c>
      <c r="R34409"/>
    </row>
    <row r="34410" spans="12:18" x14ac:dyDescent="0.25">
      <c r="L34410" t="s">
        <v>4116</v>
      </c>
      <c r="M34410" t="s">
        <v>32096</v>
      </c>
      <c r="N34410" t="s">
        <v>71661</v>
      </c>
      <c r="O34410" s="76" t="s">
        <v>4356</v>
      </c>
      <c r="P34410" s="82">
        <v>1741</v>
      </c>
      <c r="Q34410" s="82" t="s">
        <v>91755</v>
      </c>
      <c r="R34410"/>
    </row>
    <row r="34411" spans="12:18" x14ac:dyDescent="0.25">
      <c r="L34411" t="s">
        <v>4116</v>
      </c>
      <c r="M34411" t="s">
        <v>32514</v>
      </c>
      <c r="N34411" t="s">
        <v>71662</v>
      </c>
      <c r="O34411" s="76" t="s">
        <v>4356</v>
      </c>
      <c r="P34411" s="82">
        <v>342</v>
      </c>
      <c r="Q34411" s="82" t="s">
        <v>91756</v>
      </c>
      <c r="R34411"/>
    </row>
    <row r="34412" spans="12:18" x14ac:dyDescent="0.25">
      <c r="L34412" t="s">
        <v>4116</v>
      </c>
      <c r="M34412" t="s">
        <v>32515</v>
      </c>
      <c r="N34412" t="s">
        <v>71663</v>
      </c>
      <c r="O34412" s="76" t="s">
        <v>4356</v>
      </c>
      <c r="P34412" s="82">
        <v>267</v>
      </c>
      <c r="Q34412" s="82" t="s">
        <v>91757</v>
      </c>
      <c r="R34412"/>
    </row>
    <row r="34413" spans="12:18" x14ac:dyDescent="0.25">
      <c r="L34413" t="s">
        <v>4116</v>
      </c>
      <c r="M34413" t="s">
        <v>32516</v>
      </c>
      <c r="N34413" t="s">
        <v>71664</v>
      </c>
      <c r="O34413" s="76" t="s">
        <v>4374</v>
      </c>
      <c r="P34413" s="82">
        <v>572</v>
      </c>
      <c r="Q34413" s="82" t="s">
        <v>72645</v>
      </c>
      <c r="R34413"/>
    </row>
    <row r="34414" spans="12:18" x14ac:dyDescent="0.25">
      <c r="L34414" t="s">
        <v>4116</v>
      </c>
      <c r="M34414" t="s">
        <v>29896</v>
      </c>
      <c r="N34414" t="s">
        <v>71665</v>
      </c>
      <c r="O34414" s="76" t="s">
        <v>4450</v>
      </c>
      <c r="P34414" s="82">
        <v>9231</v>
      </c>
      <c r="Q34414" s="82" t="s">
        <v>72645</v>
      </c>
      <c r="R34414"/>
    </row>
    <row r="34415" spans="12:18" x14ac:dyDescent="0.25">
      <c r="L34415" t="s">
        <v>4116</v>
      </c>
      <c r="M34415" t="s">
        <v>32517</v>
      </c>
      <c r="N34415" t="s">
        <v>71666</v>
      </c>
      <c r="O34415" s="76" t="s">
        <v>4356</v>
      </c>
      <c r="P34415" s="82">
        <v>1508</v>
      </c>
      <c r="Q34415" s="82" t="s">
        <v>91759</v>
      </c>
      <c r="R34415"/>
    </row>
    <row r="34416" spans="12:18" x14ac:dyDescent="0.25">
      <c r="L34416" t="s">
        <v>4116</v>
      </c>
      <c r="M34416" t="s">
        <v>30405</v>
      </c>
      <c r="N34416" t="s">
        <v>71667</v>
      </c>
      <c r="O34416" s="76" t="s">
        <v>4356</v>
      </c>
      <c r="P34416" s="82">
        <v>822</v>
      </c>
      <c r="Q34416" s="82" t="s">
        <v>91758</v>
      </c>
      <c r="R34416"/>
    </row>
    <row r="34417" spans="12:18" x14ac:dyDescent="0.25">
      <c r="L34417" t="s">
        <v>4116</v>
      </c>
      <c r="M34417" t="s">
        <v>30409</v>
      </c>
      <c r="N34417" t="s">
        <v>71668</v>
      </c>
      <c r="O34417" s="76" t="s">
        <v>4374</v>
      </c>
      <c r="P34417" s="82">
        <v>10806</v>
      </c>
      <c r="Q34417" s="82" t="s">
        <v>72645</v>
      </c>
      <c r="R34417"/>
    </row>
    <row r="34418" spans="12:18" x14ac:dyDescent="0.25">
      <c r="L34418" t="s">
        <v>4116</v>
      </c>
      <c r="M34418" t="s">
        <v>26626</v>
      </c>
      <c r="N34418" t="s">
        <v>71669</v>
      </c>
      <c r="O34418" s="76" t="s">
        <v>4450</v>
      </c>
      <c r="P34418" s="82">
        <v>28833</v>
      </c>
      <c r="Q34418" s="82" t="s">
        <v>72645</v>
      </c>
      <c r="R34418"/>
    </row>
    <row r="34419" spans="12:18" x14ac:dyDescent="0.25">
      <c r="L34419" t="s">
        <v>4116</v>
      </c>
      <c r="M34419" t="s">
        <v>32518</v>
      </c>
      <c r="N34419" t="s">
        <v>71670</v>
      </c>
      <c r="O34419" s="76" t="s">
        <v>4356</v>
      </c>
      <c r="P34419" s="82">
        <v>786</v>
      </c>
      <c r="Q34419" s="82" t="s">
        <v>91760</v>
      </c>
      <c r="R34419"/>
    </row>
    <row r="34420" spans="12:18" x14ac:dyDescent="0.25">
      <c r="L34420" t="s">
        <v>4116</v>
      </c>
      <c r="M34420" t="s">
        <v>30413</v>
      </c>
      <c r="N34420" t="s">
        <v>71671</v>
      </c>
      <c r="O34420" s="76" t="s">
        <v>4450</v>
      </c>
      <c r="P34420" s="82">
        <v>5865</v>
      </c>
      <c r="Q34420" s="82" t="s">
        <v>72645</v>
      </c>
      <c r="R34420"/>
    </row>
    <row r="34421" spans="12:18" x14ac:dyDescent="0.25">
      <c r="L34421" t="s">
        <v>4116</v>
      </c>
      <c r="M34421" t="s">
        <v>32098</v>
      </c>
      <c r="N34421" t="s">
        <v>71672</v>
      </c>
      <c r="O34421" s="76" t="s">
        <v>4450</v>
      </c>
      <c r="P34421" s="82">
        <v>12446</v>
      </c>
      <c r="Q34421" s="82" t="s">
        <v>72645</v>
      </c>
      <c r="R34421"/>
    </row>
    <row r="34422" spans="12:18" x14ac:dyDescent="0.25">
      <c r="L34422" t="s">
        <v>4116</v>
      </c>
      <c r="M34422" t="s">
        <v>26627</v>
      </c>
      <c r="N34422" t="s">
        <v>71673</v>
      </c>
      <c r="O34422" s="76" t="s">
        <v>4450</v>
      </c>
      <c r="P34422" s="82">
        <v>11270</v>
      </c>
      <c r="Q34422" s="82" t="s">
        <v>72645</v>
      </c>
      <c r="R34422"/>
    </row>
    <row r="34423" spans="12:18" x14ac:dyDescent="0.25">
      <c r="L34423" t="s">
        <v>4116</v>
      </c>
      <c r="M34423" t="s">
        <v>32519</v>
      </c>
      <c r="N34423" t="s">
        <v>71674</v>
      </c>
      <c r="O34423" s="76" t="s">
        <v>4374</v>
      </c>
      <c r="P34423" s="82">
        <v>25092</v>
      </c>
      <c r="Q34423" s="82" t="s">
        <v>72645</v>
      </c>
      <c r="R34423"/>
    </row>
    <row r="34424" spans="12:18" x14ac:dyDescent="0.25">
      <c r="L34424" t="s">
        <v>4116</v>
      </c>
      <c r="M34424" t="s">
        <v>32520</v>
      </c>
      <c r="N34424" t="s">
        <v>71675</v>
      </c>
      <c r="O34424" s="76" t="s">
        <v>4450</v>
      </c>
      <c r="P34424" s="82">
        <v>3161</v>
      </c>
      <c r="Q34424" s="82" t="s">
        <v>72645</v>
      </c>
      <c r="R34424"/>
    </row>
    <row r="34425" spans="12:18" x14ac:dyDescent="0.25">
      <c r="L34425" t="s">
        <v>4116</v>
      </c>
      <c r="M34425" t="s">
        <v>13319</v>
      </c>
      <c r="N34425" t="s">
        <v>71676</v>
      </c>
      <c r="O34425" s="76" t="s">
        <v>4374</v>
      </c>
      <c r="P34425" s="82">
        <v>6541</v>
      </c>
      <c r="Q34425" s="82" t="s">
        <v>72645</v>
      </c>
      <c r="R34425"/>
    </row>
    <row r="34426" spans="12:18" x14ac:dyDescent="0.25">
      <c r="L34426" t="s">
        <v>4116</v>
      </c>
      <c r="M34426" t="s">
        <v>29898</v>
      </c>
      <c r="N34426" t="s">
        <v>71677</v>
      </c>
      <c r="O34426" s="76" t="s">
        <v>4450</v>
      </c>
      <c r="P34426" s="82">
        <v>67967</v>
      </c>
      <c r="Q34426" s="82" t="s">
        <v>72645</v>
      </c>
      <c r="R34426"/>
    </row>
    <row r="34427" spans="12:18" x14ac:dyDescent="0.25">
      <c r="L34427" t="s">
        <v>4116</v>
      </c>
      <c r="M34427" t="s">
        <v>30420</v>
      </c>
      <c r="N34427" t="s">
        <v>71678</v>
      </c>
      <c r="O34427" s="76" t="s">
        <v>4450</v>
      </c>
      <c r="P34427" s="82">
        <v>12673</v>
      </c>
      <c r="Q34427" s="82" t="s">
        <v>72645</v>
      </c>
      <c r="R34427"/>
    </row>
    <row r="34428" spans="12:18" x14ac:dyDescent="0.25">
      <c r="L34428" t="s">
        <v>4116</v>
      </c>
      <c r="M34428" t="s">
        <v>29901</v>
      </c>
      <c r="N34428" t="s">
        <v>71679</v>
      </c>
      <c r="O34428" s="76" t="s">
        <v>4356</v>
      </c>
      <c r="P34428" s="82">
        <v>212</v>
      </c>
      <c r="Q34428" s="82" t="s">
        <v>91761</v>
      </c>
      <c r="R34428"/>
    </row>
    <row r="34429" spans="12:18" x14ac:dyDescent="0.25">
      <c r="L34429" t="s">
        <v>4116</v>
      </c>
      <c r="M34429" t="s">
        <v>32522</v>
      </c>
      <c r="N34429" t="s">
        <v>71680</v>
      </c>
      <c r="O34429" s="76" t="s">
        <v>4374</v>
      </c>
      <c r="P34429" s="82">
        <v>1540</v>
      </c>
      <c r="Q34429" s="82" t="s">
        <v>72645</v>
      </c>
      <c r="R34429"/>
    </row>
    <row r="34430" spans="12:18" x14ac:dyDescent="0.25">
      <c r="L34430" t="s">
        <v>4116</v>
      </c>
      <c r="M34430" t="s">
        <v>32521</v>
      </c>
      <c r="N34430" t="s">
        <v>71681</v>
      </c>
      <c r="O34430" s="76" t="s">
        <v>4374</v>
      </c>
      <c r="P34430" s="82">
        <v>2149</v>
      </c>
      <c r="Q34430" s="82" t="s">
        <v>72645</v>
      </c>
      <c r="R34430"/>
    </row>
    <row r="34431" spans="12:18" x14ac:dyDescent="0.25">
      <c r="L34431" t="s">
        <v>4116</v>
      </c>
      <c r="M34431" t="s">
        <v>26628</v>
      </c>
      <c r="N34431" t="s">
        <v>71682</v>
      </c>
      <c r="O34431" s="76" t="s">
        <v>4374</v>
      </c>
      <c r="P34431" s="82">
        <v>3851</v>
      </c>
      <c r="Q34431" s="82" t="s">
        <v>72645</v>
      </c>
      <c r="R34431"/>
    </row>
    <row r="34432" spans="12:18" x14ac:dyDescent="0.25">
      <c r="L34432" t="s">
        <v>4116</v>
      </c>
      <c r="M34432" t="s">
        <v>29907</v>
      </c>
      <c r="N34432" t="s">
        <v>71683</v>
      </c>
      <c r="O34432" s="76" t="s">
        <v>4450</v>
      </c>
      <c r="P34432" s="82">
        <v>21379</v>
      </c>
      <c r="Q34432" s="82" t="s">
        <v>72645</v>
      </c>
      <c r="R34432"/>
    </row>
    <row r="34433" spans="12:18" x14ac:dyDescent="0.25">
      <c r="L34433" t="s">
        <v>4116</v>
      </c>
      <c r="M34433" t="s">
        <v>29911</v>
      </c>
      <c r="N34433" t="s">
        <v>71684</v>
      </c>
      <c r="O34433" s="76" t="s">
        <v>4356</v>
      </c>
      <c r="P34433" s="82">
        <v>763</v>
      </c>
      <c r="Q34433" s="82" t="s">
        <v>91764</v>
      </c>
      <c r="R34433"/>
    </row>
    <row r="34434" spans="12:18" x14ac:dyDescent="0.25">
      <c r="L34434" t="s">
        <v>4116</v>
      </c>
      <c r="M34434" t="s">
        <v>29914</v>
      </c>
      <c r="N34434" t="s">
        <v>71685</v>
      </c>
      <c r="O34434" s="76" t="s">
        <v>4374</v>
      </c>
      <c r="P34434" s="82">
        <v>1483</v>
      </c>
      <c r="Q34434" s="82" t="s">
        <v>72645</v>
      </c>
      <c r="R34434"/>
    </row>
    <row r="34435" spans="12:18" x14ac:dyDescent="0.25">
      <c r="L34435" t="s">
        <v>4116</v>
      </c>
      <c r="M34435" t="s">
        <v>32523</v>
      </c>
      <c r="N34435" t="s">
        <v>71686</v>
      </c>
      <c r="O34435" s="76" t="s">
        <v>4374</v>
      </c>
      <c r="P34435" s="82">
        <v>2752</v>
      </c>
      <c r="Q34435" s="82" t="s">
        <v>72645</v>
      </c>
      <c r="R34435"/>
    </row>
    <row r="34436" spans="12:18" x14ac:dyDescent="0.25">
      <c r="L34436" t="s">
        <v>4116</v>
      </c>
      <c r="M34436" t="s">
        <v>5648</v>
      </c>
      <c r="N34436" t="s">
        <v>71687</v>
      </c>
      <c r="O34436" s="76" t="s">
        <v>4450</v>
      </c>
      <c r="P34436" s="82">
        <v>28737</v>
      </c>
      <c r="Q34436" s="82" t="s">
        <v>72645</v>
      </c>
      <c r="R34436"/>
    </row>
    <row r="34437" spans="12:18" x14ac:dyDescent="0.25">
      <c r="L34437" t="s">
        <v>4116</v>
      </c>
      <c r="M34437" t="s">
        <v>32525</v>
      </c>
      <c r="N34437" t="s">
        <v>71688</v>
      </c>
      <c r="O34437" s="76" t="s">
        <v>4374</v>
      </c>
      <c r="P34437" s="82">
        <v>707</v>
      </c>
      <c r="Q34437" s="82" t="s">
        <v>72645</v>
      </c>
      <c r="R34437"/>
    </row>
    <row r="34438" spans="12:18" x14ac:dyDescent="0.25">
      <c r="L34438" t="s">
        <v>4116</v>
      </c>
      <c r="M34438" t="s">
        <v>26629</v>
      </c>
      <c r="N34438" t="s">
        <v>71689</v>
      </c>
      <c r="O34438" s="76" t="s">
        <v>4356</v>
      </c>
      <c r="P34438" s="82">
        <v>930</v>
      </c>
      <c r="Q34438" s="82" t="s">
        <v>91766</v>
      </c>
      <c r="R34438"/>
    </row>
    <row r="34439" spans="12:18" x14ac:dyDescent="0.25">
      <c r="L34439" t="s">
        <v>4116</v>
      </c>
      <c r="M34439" t="s">
        <v>30427</v>
      </c>
      <c r="N34439" t="s">
        <v>71690</v>
      </c>
      <c r="O34439" s="76" t="s">
        <v>4356</v>
      </c>
      <c r="P34439" s="82">
        <v>819</v>
      </c>
      <c r="Q34439" s="82" t="s">
        <v>91767</v>
      </c>
      <c r="R34439"/>
    </row>
    <row r="34440" spans="12:18" x14ac:dyDescent="0.25">
      <c r="L34440" t="s">
        <v>4116</v>
      </c>
      <c r="M34440" t="s">
        <v>25356</v>
      </c>
      <c r="N34440" t="s">
        <v>71691</v>
      </c>
      <c r="O34440" s="76" t="s">
        <v>4450</v>
      </c>
      <c r="P34440" s="82">
        <v>10052</v>
      </c>
      <c r="Q34440" s="82" t="s">
        <v>72645</v>
      </c>
      <c r="R34440"/>
    </row>
    <row r="34441" spans="12:18" x14ac:dyDescent="0.25">
      <c r="L34441" t="s">
        <v>4116</v>
      </c>
      <c r="M34441" t="s">
        <v>29921</v>
      </c>
      <c r="N34441" t="s">
        <v>71692</v>
      </c>
      <c r="O34441" s="76" t="s">
        <v>4374</v>
      </c>
      <c r="P34441" s="82">
        <v>6585</v>
      </c>
      <c r="Q34441" s="82" t="s">
        <v>72645</v>
      </c>
      <c r="R34441"/>
    </row>
    <row r="34442" spans="12:18" x14ac:dyDescent="0.25">
      <c r="L34442" t="s">
        <v>4116</v>
      </c>
      <c r="M34442" t="s">
        <v>32526</v>
      </c>
      <c r="N34442" t="s">
        <v>71693</v>
      </c>
      <c r="O34442" s="76" t="s">
        <v>4374</v>
      </c>
      <c r="P34442" s="82">
        <v>1962</v>
      </c>
      <c r="Q34442" s="82" t="s">
        <v>72645</v>
      </c>
      <c r="R34442"/>
    </row>
    <row r="34443" spans="12:18" x14ac:dyDescent="0.25">
      <c r="L34443" t="s">
        <v>4116</v>
      </c>
      <c r="M34443" t="s">
        <v>4500</v>
      </c>
      <c r="N34443" t="s">
        <v>71694</v>
      </c>
      <c r="O34443" s="76" t="s">
        <v>4366</v>
      </c>
      <c r="P34443" s="82">
        <v>636</v>
      </c>
      <c r="Q34443" s="82" t="s">
        <v>91768</v>
      </c>
      <c r="R34443"/>
    </row>
    <row r="34444" spans="12:18" x14ac:dyDescent="0.25">
      <c r="L34444" t="s">
        <v>4116</v>
      </c>
      <c r="M34444" t="s">
        <v>32100</v>
      </c>
      <c r="N34444" t="s">
        <v>71695</v>
      </c>
      <c r="O34444" s="76" t="s">
        <v>4450</v>
      </c>
      <c r="P34444" s="82">
        <v>16667</v>
      </c>
      <c r="Q34444" s="82" t="s">
        <v>72645</v>
      </c>
      <c r="R34444"/>
    </row>
    <row r="34445" spans="12:18" x14ac:dyDescent="0.25">
      <c r="L34445" t="s">
        <v>4116</v>
      </c>
      <c r="M34445" t="s">
        <v>30416</v>
      </c>
      <c r="N34445" t="s">
        <v>71696</v>
      </c>
      <c r="O34445" s="76" t="s">
        <v>4374</v>
      </c>
      <c r="P34445" s="82">
        <v>3800</v>
      </c>
      <c r="Q34445" s="82" t="s">
        <v>72645</v>
      </c>
      <c r="R34445"/>
    </row>
    <row r="34446" spans="12:18" x14ac:dyDescent="0.25">
      <c r="L34446" t="s">
        <v>4116</v>
      </c>
      <c r="M34446" t="s">
        <v>30423</v>
      </c>
      <c r="N34446" t="s">
        <v>71697</v>
      </c>
      <c r="O34446" s="76" t="s">
        <v>4356</v>
      </c>
      <c r="P34446" s="82">
        <v>524</v>
      </c>
      <c r="Q34446" s="82" t="s">
        <v>91762</v>
      </c>
      <c r="R34446"/>
    </row>
    <row r="34447" spans="12:18" x14ac:dyDescent="0.25">
      <c r="L34447" t="s">
        <v>4116</v>
      </c>
      <c r="M34447" t="s">
        <v>29903</v>
      </c>
      <c r="N34447" t="s">
        <v>71698</v>
      </c>
      <c r="O34447" s="76" t="s">
        <v>4366</v>
      </c>
      <c r="P34447" s="82">
        <v>162</v>
      </c>
      <c r="Q34447" s="82" t="s">
        <v>91763</v>
      </c>
      <c r="R34447"/>
    </row>
    <row r="34448" spans="12:18" x14ac:dyDescent="0.25">
      <c r="L34448" t="s">
        <v>4116</v>
      </c>
      <c r="M34448" t="s">
        <v>32109</v>
      </c>
      <c r="N34448" t="s">
        <v>71699</v>
      </c>
      <c r="O34448" s="76" t="s">
        <v>4450</v>
      </c>
      <c r="P34448" s="82">
        <v>4097</v>
      </c>
      <c r="Q34448" s="82" t="s">
        <v>72645</v>
      </c>
      <c r="R34448"/>
    </row>
    <row r="34449" spans="12:18" x14ac:dyDescent="0.25">
      <c r="L34449" t="s">
        <v>4116</v>
      </c>
      <c r="M34449" t="s">
        <v>29974</v>
      </c>
      <c r="N34449" t="s">
        <v>71700</v>
      </c>
      <c r="O34449" s="76" t="s">
        <v>4450</v>
      </c>
      <c r="P34449" s="82">
        <v>7753</v>
      </c>
      <c r="Q34449" s="82" t="s">
        <v>72645</v>
      </c>
      <c r="R34449"/>
    </row>
    <row r="34450" spans="12:18" x14ac:dyDescent="0.25">
      <c r="L34450" t="s">
        <v>4116</v>
      </c>
      <c r="M34450" t="s">
        <v>29925</v>
      </c>
      <c r="N34450" t="s">
        <v>71701</v>
      </c>
      <c r="O34450" s="76" t="s">
        <v>4374</v>
      </c>
      <c r="P34450" s="82">
        <v>5526</v>
      </c>
      <c r="Q34450" s="82" t="s">
        <v>72645</v>
      </c>
      <c r="R34450"/>
    </row>
    <row r="34451" spans="12:18" x14ac:dyDescent="0.25">
      <c r="L34451" t="s">
        <v>4116</v>
      </c>
      <c r="M34451" t="s">
        <v>32513</v>
      </c>
      <c r="N34451" t="s">
        <v>71702</v>
      </c>
      <c r="O34451" s="76" t="s">
        <v>4374</v>
      </c>
      <c r="P34451" s="82">
        <v>4865</v>
      </c>
      <c r="Q34451" s="82" t="s">
        <v>72645</v>
      </c>
      <c r="R34451"/>
    </row>
    <row r="34452" spans="12:18" x14ac:dyDescent="0.25">
      <c r="L34452" t="s">
        <v>4116</v>
      </c>
      <c r="M34452" t="s">
        <v>26632</v>
      </c>
      <c r="N34452" t="s">
        <v>71703</v>
      </c>
      <c r="O34452" s="76" t="s">
        <v>4356</v>
      </c>
      <c r="P34452" s="82">
        <v>3347</v>
      </c>
      <c r="Q34452" s="82" t="s">
        <v>91772</v>
      </c>
      <c r="R34452"/>
    </row>
    <row r="34453" spans="12:18" x14ac:dyDescent="0.25">
      <c r="L34453" t="s">
        <v>4116</v>
      </c>
      <c r="M34453" t="s">
        <v>32117</v>
      </c>
      <c r="N34453" t="s">
        <v>71704</v>
      </c>
      <c r="O34453" s="76" t="s">
        <v>4450</v>
      </c>
      <c r="P34453" s="82">
        <v>4103</v>
      </c>
      <c r="Q34453" s="82" t="s">
        <v>72645</v>
      </c>
      <c r="R34453"/>
    </row>
    <row r="34454" spans="12:18" x14ac:dyDescent="0.25">
      <c r="L34454" t="s">
        <v>4116</v>
      </c>
      <c r="M34454" t="s">
        <v>29967</v>
      </c>
      <c r="N34454" t="s">
        <v>71705</v>
      </c>
      <c r="O34454" s="76" t="s">
        <v>4356</v>
      </c>
      <c r="P34454" s="82">
        <v>1475</v>
      </c>
      <c r="Q34454" s="82" t="s">
        <v>91801</v>
      </c>
      <c r="R34454"/>
    </row>
    <row r="34455" spans="12:18" x14ac:dyDescent="0.25">
      <c r="L34455" t="s">
        <v>4116</v>
      </c>
      <c r="M34455" t="s">
        <v>32524</v>
      </c>
      <c r="N34455" t="s">
        <v>71706</v>
      </c>
      <c r="O34455" s="76" t="s">
        <v>4356</v>
      </c>
      <c r="P34455" s="82">
        <v>1198</v>
      </c>
      <c r="Q34455" s="82" t="s">
        <v>91765</v>
      </c>
      <c r="R34455"/>
    </row>
    <row r="34456" spans="12:18" x14ac:dyDescent="0.25">
      <c r="L34456" t="s">
        <v>4116</v>
      </c>
      <c r="M34456" t="s">
        <v>32105</v>
      </c>
      <c r="N34456" t="s">
        <v>71707</v>
      </c>
      <c r="O34456" s="76" t="s">
        <v>4356</v>
      </c>
      <c r="P34456" s="82">
        <v>1914</v>
      </c>
      <c r="Q34456" s="82" t="s">
        <v>91776</v>
      </c>
      <c r="R34456"/>
    </row>
    <row r="34457" spans="12:18" x14ac:dyDescent="0.25">
      <c r="L34457" t="s">
        <v>4116</v>
      </c>
      <c r="M34457" t="s">
        <v>30505</v>
      </c>
      <c r="N34457" t="s">
        <v>71708</v>
      </c>
      <c r="O34457" s="76" t="s">
        <v>4450</v>
      </c>
      <c r="P34457" s="82">
        <v>25208</v>
      </c>
      <c r="Q34457" s="82" t="s">
        <v>72645</v>
      </c>
      <c r="R34457"/>
    </row>
    <row r="34458" spans="12:18" x14ac:dyDescent="0.25">
      <c r="L34458" t="s">
        <v>4116</v>
      </c>
      <c r="M34458" t="s">
        <v>26630</v>
      </c>
      <c r="N34458" t="s">
        <v>71709</v>
      </c>
      <c r="O34458" s="76" t="s">
        <v>4374</v>
      </c>
      <c r="P34458" s="82">
        <v>1463</v>
      </c>
      <c r="Q34458" s="82" t="s">
        <v>72645</v>
      </c>
      <c r="R34458"/>
    </row>
    <row r="34459" spans="12:18" x14ac:dyDescent="0.25">
      <c r="L34459" t="s">
        <v>4116</v>
      </c>
      <c r="M34459" t="s">
        <v>29928</v>
      </c>
      <c r="N34459" t="s">
        <v>71710</v>
      </c>
      <c r="O34459" s="76" t="s">
        <v>4450</v>
      </c>
      <c r="P34459" s="82">
        <v>4471</v>
      </c>
      <c r="Q34459" s="82" t="s">
        <v>72645</v>
      </c>
      <c r="R34459"/>
    </row>
    <row r="34460" spans="12:18" x14ac:dyDescent="0.25">
      <c r="L34460" t="s">
        <v>4116</v>
      </c>
      <c r="M34460" t="s">
        <v>32102</v>
      </c>
      <c r="N34460" t="s">
        <v>71711</v>
      </c>
      <c r="O34460" s="76" t="s">
        <v>4374</v>
      </c>
      <c r="P34460" s="82">
        <v>6625</v>
      </c>
      <c r="Q34460" s="82" t="s">
        <v>72645</v>
      </c>
      <c r="R34460"/>
    </row>
    <row r="34461" spans="12:18" x14ac:dyDescent="0.25">
      <c r="L34461" t="s">
        <v>4116</v>
      </c>
      <c r="M34461" t="s">
        <v>32527</v>
      </c>
      <c r="N34461" t="s">
        <v>71712</v>
      </c>
      <c r="O34461" s="76" t="s">
        <v>4450</v>
      </c>
      <c r="P34461" s="82">
        <v>6785</v>
      </c>
      <c r="Q34461" s="82" t="s">
        <v>72645</v>
      </c>
      <c r="R34461"/>
    </row>
    <row r="34462" spans="12:18" x14ac:dyDescent="0.25">
      <c r="L34462" t="s">
        <v>4116</v>
      </c>
      <c r="M34462" t="s">
        <v>29931</v>
      </c>
      <c r="N34462" t="s">
        <v>71713</v>
      </c>
      <c r="O34462" s="76" t="s">
        <v>4450</v>
      </c>
      <c r="P34462" s="82">
        <v>7445</v>
      </c>
      <c r="Q34462" s="82" t="s">
        <v>72645</v>
      </c>
      <c r="R34462"/>
    </row>
    <row r="34463" spans="12:18" x14ac:dyDescent="0.25">
      <c r="L34463" t="s">
        <v>4116</v>
      </c>
      <c r="M34463" t="s">
        <v>26631</v>
      </c>
      <c r="N34463" t="s">
        <v>71714</v>
      </c>
      <c r="O34463" s="76" t="s">
        <v>4450</v>
      </c>
      <c r="P34463" s="82">
        <v>21221</v>
      </c>
      <c r="Q34463" s="82" t="s">
        <v>72645</v>
      </c>
      <c r="R34463"/>
    </row>
    <row r="34464" spans="12:18" x14ac:dyDescent="0.25">
      <c r="L34464" t="s">
        <v>4116</v>
      </c>
      <c r="M34464" t="s">
        <v>32103</v>
      </c>
      <c r="N34464" t="s">
        <v>71715</v>
      </c>
      <c r="O34464" s="76" t="s">
        <v>4450</v>
      </c>
      <c r="P34464" s="82">
        <v>6338</v>
      </c>
      <c r="Q34464" s="82" t="s">
        <v>72645</v>
      </c>
      <c r="R34464"/>
    </row>
    <row r="34465" spans="12:18" x14ac:dyDescent="0.25">
      <c r="L34465" t="s">
        <v>4116</v>
      </c>
      <c r="M34465" t="s">
        <v>30434</v>
      </c>
      <c r="N34465" t="s">
        <v>71716</v>
      </c>
      <c r="O34465" s="76" t="s">
        <v>4356</v>
      </c>
      <c r="P34465" s="82">
        <v>2719</v>
      </c>
      <c r="Q34465" s="82" t="s">
        <v>91769</v>
      </c>
      <c r="R34465"/>
    </row>
    <row r="34466" spans="12:18" x14ac:dyDescent="0.25">
      <c r="L34466" t="s">
        <v>4116</v>
      </c>
      <c r="M34466" t="s">
        <v>30438</v>
      </c>
      <c r="N34466" t="s">
        <v>71717</v>
      </c>
      <c r="O34466" s="76" t="s">
        <v>4450</v>
      </c>
      <c r="P34466" s="82">
        <v>8139</v>
      </c>
      <c r="Q34466" s="82" t="s">
        <v>72645</v>
      </c>
      <c r="R34466"/>
    </row>
    <row r="34467" spans="12:18" x14ac:dyDescent="0.25">
      <c r="L34467" t="s">
        <v>4116</v>
      </c>
      <c r="M34467" t="s">
        <v>32104</v>
      </c>
      <c r="N34467" t="s">
        <v>71718</v>
      </c>
      <c r="O34467" s="76" t="s">
        <v>4366</v>
      </c>
      <c r="P34467" s="82">
        <v>233</v>
      </c>
      <c r="Q34467" s="82" t="s">
        <v>91770</v>
      </c>
      <c r="R34467"/>
    </row>
    <row r="34468" spans="12:18" x14ac:dyDescent="0.25">
      <c r="L34468" t="s">
        <v>4116</v>
      </c>
      <c r="M34468" t="s">
        <v>29935</v>
      </c>
      <c r="N34468" t="s">
        <v>71719</v>
      </c>
      <c r="O34468" s="76" t="s">
        <v>4374</v>
      </c>
      <c r="P34468" s="82">
        <v>5388</v>
      </c>
      <c r="Q34468" s="82" t="s">
        <v>72645</v>
      </c>
      <c r="R34468"/>
    </row>
    <row r="34469" spans="12:18" x14ac:dyDescent="0.25">
      <c r="L34469" t="s">
        <v>4116</v>
      </c>
      <c r="M34469" t="s">
        <v>25769</v>
      </c>
      <c r="N34469" t="s">
        <v>71720</v>
      </c>
      <c r="O34469" s="76" t="s">
        <v>4450</v>
      </c>
      <c r="P34469" s="82">
        <v>50833</v>
      </c>
      <c r="Q34469" s="82" t="s">
        <v>72645</v>
      </c>
      <c r="R34469"/>
    </row>
    <row r="34470" spans="12:18" x14ac:dyDescent="0.25">
      <c r="L34470" t="s">
        <v>4116</v>
      </c>
      <c r="M34470" t="s">
        <v>29939</v>
      </c>
      <c r="N34470" t="s">
        <v>71721</v>
      </c>
      <c r="O34470" s="76" t="s">
        <v>4366</v>
      </c>
      <c r="P34470" s="82">
        <v>275</v>
      </c>
      <c r="Q34470" s="82" t="s">
        <v>91771</v>
      </c>
      <c r="R34470"/>
    </row>
    <row r="34471" spans="12:18" x14ac:dyDescent="0.25">
      <c r="L34471" t="s">
        <v>4116</v>
      </c>
      <c r="M34471" t="s">
        <v>32528</v>
      </c>
      <c r="N34471" t="s">
        <v>71722</v>
      </c>
      <c r="O34471" s="76" t="s">
        <v>4450</v>
      </c>
      <c r="P34471" s="82">
        <v>14319</v>
      </c>
      <c r="Q34471" s="82" t="s">
        <v>72645</v>
      </c>
      <c r="R34471"/>
    </row>
    <row r="34472" spans="12:18" x14ac:dyDescent="0.25">
      <c r="L34472" t="s">
        <v>4116</v>
      </c>
      <c r="M34472" t="s">
        <v>32529</v>
      </c>
      <c r="N34472" t="s">
        <v>71723</v>
      </c>
      <c r="O34472" s="76" t="s">
        <v>4356</v>
      </c>
      <c r="P34472" s="82">
        <v>614</v>
      </c>
      <c r="Q34472" s="82" t="s">
        <v>91773</v>
      </c>
      <c r="R34472"/>
    </row>
    <row r="34473" spans="12:18" x14ac:dyDescent="0.25">
      <c r="L34473" t="s">
        <v>4116</v>
      </c>
      <c r="M34473" t="s">
        <v>30442</v>
      </c>
      <c r="N34473" t="s">
        <v>71724</v>
      </c>
      <c r="O34473" s="76" t="s">
        <v>4366</v>
      </c>
      <c r="P34473" s="82">
        <v>211</v>
      </c>
      <c r="Q34473" s="82" t="s">
        <v>91774</v>
      </c>
      <c r="R34473"/>
    </row>
    <row r="34474" spans="12:18" x14ac:dyDescent="0.25">
      <c r="L34474" t="s">
        <v>4116</v>
      </c>
      <c r="M34474" t="s">
        <v>32530</v>
      </c>
      <c r="N34474" t="s">
        <v>71725</v>
      </c>
      <c r="O34474" s="76" t="s">
        <v>4374</v>
      </c>
      <c r="P34474" s="82">
        <v>4609</v>
      </c>
      <c r="Q34474" s="82" t="s">
        <v>72645</v>
      </c>
      <c r="R34474"/>
    </row>
    <row r="34475" spans="12:18" x14ac:dyDescent="0.25">
      <c r="L34475" t="s">
        <v>4116</v>
      </c>
      <c r="M34475" t="s">
        <v>26633</v>
      </c>
      <c r="N34475" t="s">
        <v>71726</v>
      </c>
      <c r="O34475" s="76" t="s">
        <v>4356</v>
      </c>
      <c r="P34475" s="82">
        <v>1253</v>
      </c>
      <c r="Q34475" s="82" t="s">
        <v>91775</v>
      </c>
      <c r="R34475"/>
    </row>
    <row r="34476" spans="12:18" x14ac:dyDescent="0.25">
      <c r="L34476" t="s">
        <v>4116</v>
      </c>
      <c r="M34476" t="s">
        <v>24551</v>
      </c>
      <c r="N34476" t="s">
        <v>71727</v>
      </c>
      <c r="O34476" s="76" t="s">
        <v>4356</v>
      </c>
      <c r="P34476" s="82">
        <v>727</v>
      </c>
      <c r="Q34476" s="82" t="s">
        <v>91777</v>
      </c>
      <c r="R34476"/>
    </row>
    <row r="34477" spans="12:18" x14ac:dyDescent="0.25">
      <c r="L34477" t="s">
        <v>4116</v>
      </c>
      <c r="M34477" t="s">
        <v>32107</v>
      </c>
      <c r="N34477" t="s">
        <v>71728</v>
      </c>
      <c r="O34477" s="76" t="s">
        <v>4356</v>
      </c>
      <c r="P34477" s="82">
        <v>382</v>
      </c>
      <c r="Q34477" s="82" t="s">
        <v>91778</v>
      </c>
      <c r="R34477"/>
    </row>
    <row r="34478" spans="12:18" x14ac:dyDescent="0.25">
      <c r="L34478" t="s">
        <v>4116</v>
      </c>
      <c r="M34478" t="s">
        <v>30446</v>
      </c>
      <c r="N34478" t="s">
        <v>71729</v>
      </c>
      <c r="O34478" s="76" t="s">
        <v>4450</v>
      </c>
      <c r="P34478" s="82">
        <v>23775</v>
      </c>
      <c r="Q34478" s="82" t="s">
        <v>72645</v>
      </c>
      <c r="R34478"/>
    </row>
    <row r="34479" spans="12:18" x14ac:dyDescent="0.25">
      <c r="L34479" t="s">
        <v>4116</v>
      </c>
      <c r="M34479" t="s">
        <v>26634</v>
      </c>
      <c r="N34479" t="s">
        <v>71730</v>
      </c>
      <c r="O34479" s="76" t="s">
        <v>4450</v>
      </c>
      <c r="P34479" s="82">
        <v>7593</v>
      </c>
      <c r="Q34479" s="82" t="s">
        <v>72645</v>
      </c>
      <c r="R34479"/>
    </row>
    <row r="34480" spans="12:18" x14ac:dyDescent="0.25">
      <c r="L34480" t="s">
        <v>4116</v>
      </c>
      <c r="M34480" t="s">
        <v>22245</v>
      </c>
      <c r="N34480" t="s">
        <v>71731</v>
      </c>
      <c r="O34480" s="76" t="s">
        <v>4450</v>
      </c>
      <c r="P34480" s="82">
        <v>13729</v>
      </c>
      <c r="Q34480" s="82" t="s">
        <v>72645</v>
      </c>
      <c r="R34480"/>
    </row>
    <row r="34481" spans="12:18" x14ac:dyDescent="0.25">
      <c r="L34481" t="s">
        <v>4116</v>
      </c>
      <c r="M34481" t="s">
        <v>32531</v>
      </c>
      <c r="N34481" t="s">
        <v>71732</v>
      </c>
      <c r="O34481" s="76" t="s">
        <v>4374</v>
      </c>
      <c r="P34481" s="82">
        <v>4346</v>
      </c>
      <c r="Q34481" s="82" t="s">
        <v>72645</v>
      </c>
      <c r="R34481"/>
    </row>
    <row r="34482" spans="12:18" x14ac:dyDescent="0.25">
      <c r="L34482" t="s">
        <v>4116</v>
      </c>
      <c r="M34482" t="s">
        <v>26635</v>
      </c>
      <c r="N34482" t="s">
        <v>71733</v>
      </c>
      <c r="O34482" s="76" t="s">
        <v>4450</v>
      </c>
      <c r="P34482" s="82">
        <v>20909</v>
      </c>
      <c r="Q34482" s="82" t="s">
        <v>72645</v>
      </c>
      <c r="R34482"/>
    </row>
    <row r="34483" spans="12:18" x14ac:dyDescent="0.25">
      <c r="L34483" t="s">
        <v>4116</v>
      </c>
      <c r="M34483" t="s">
        <v>30450</v>
      </c>
      <c r="N34483" t="s">
        <v>71734</v>
      </c>
      <c r="O34483" s="76" t="s">
        <v>4356</v>
      </c>
      <c r="P34483" s="82">
        <v>526</v>
      </c>
      <c r="Q34483" s="82" t="s">
        <v>91779</v>
      </c>
      <c r="R34483"/>
    </row>
    <row r="34484" spans="12:18" x14ac:dyDescent="0.25">
      <c r="L34484" t="s">
        <v>4116</v>
      </c>
      <c r="M34484" t="s">
        <v>32532</v>
      </c>
      <c r="N34484" t="s">
        <v>71735</v>
      </c>
      <c r="O34484" s="76" t="s">
        <v>4356</v>
      </c>
      <c r="P34484" s="82">
        <v>470</v>
      </c>
      <c r="Q34484" s="82" t="s">
        <v>91780</v>
      </c>
      <c r="R34484"/>
    </row>
    <row r="34485" spans="12:18" x14ac:dyDescent="0.25">
      <c r="L34485" t="s">
        <v>4116</v>
      </c>
      <c r="M34485" t="s">
        <v>9760</v>
      </c>
      <c r="N34485" t="s">
        <v>71736</v>
      </c>
      <c r="O34485" s="76" t="s">
        <v>4450</v>
      </c>
      <c r="P34485" s="82">
        <v>4642</v>
      </c>
      <c r="Q34485" s="82" t="s">
        <v>72645</v>
      </c>
      <c r="R34485"/>
    </row>
    <row r="34486" spans="12:18" x14ac:dyDescent="0.25">
      <c r="L34486" t="s">
        <v>4116</v>
      </c>
      <c r="M34486" t="s">
        <v>29900</v>
      </c>
      <c r="N34486" t="s">
        <v>71737</v>
      </c>
      <c r="O34486" s="76" t="s">
        <v>4374</v>
      </c>
      <c r="P34486" s="82">
        <v>4722</v>
      </c>
      <c r="Q34486" s="82" t="s">
        <v>72645</v>
      </c>
      <c r="R34486"/>
    </row>
    <row r="34487" spans="12:18" x14ac:dyDescent="0.25">
      <c r="L34487" t="s">
        <v>4116</v>
      </c>
      <c r="M34487" t="s">
        <v>29948</v>
      </c>
      <c r="N34487" t="s">
        <v>71738</v>
      </c>
      <c r="O34487" s="76" t="s">
        <v>4374</v>
      </c>
      <c r="P34487" s="82">
        <v>1038</v>
      </c>
      <c r="Q34487" s="82" t="s">
        <v>72645</v>
      </c>
      <c r="R34487"/>
    </row>
    <row r="34488" spans="12:18" x14ac:dyDescent="0.25">
      <c r="L34488" t="s">
        <v>4116</v>
      </c>
      <c r="M34488" t="s">
        <v>20729</v>
      </c>
      <c r="N34488" t="s">
        <v>71739</v>
      </c>
      <c r="O34488" s="76" t="s">
        <v>4450</v>
      </c>
      <c r="P34488" s="82">
        <v>2046</v>
      </c>
      <c r="Q34488" s="82" t="s">
        <v>72645</v>
      </c>
      <c r="R34488"/>
    </row>
    <row r="34489" spans="12:18" x14ac:dyDescent="0.25">
      <c r="L34489" t="s">
        <v>4116</v>
      </c>
      <c r="M34489" t="s">
        <v>32113</v>
      </c>
      <c r="N34489" t="s">
        <v>71740</v>
      </c>
      <c r="O34489" s="76" t="s">
        <v>4356</v>
      </c>
      <c r="P34489" s="82">
        <v>921</v>
      </c>
      <c r="Q34489" s="82" t="s">
        <v>91781</v>
      </c>
      <c r="R34489"/>
    </row>
    <row r="34490" spans="12:18" x14ac:dyDescent="0.25">
      <c r="L34490" t="s">
        <v>4116</v>
      </c>
      <c r="M34490" t="s">
        <v>30453</v>
      </c>
      <c r="N34490" t="s">
        <v>71741</v>
      </c>
      <c r="O34490" s="76" t="s">
        <v>4450</v>
      </c>
      <c r="P34490" s="82">
        <v>16421</v>
      </c>
      <c r="Q34490" s="82" t="s">
        <v>72645</v>
      </c>
      <c r="R34490"/>
    </row>
    <row r="34491" spans="12:18" x14ac:dyDescent="0.25">
      <c r="L34491" t="s">
        <v>4116</v>
      </c>
      <c r="M34491" t="s">
        <v>26636</v>
      </c>
      <c r="N34491" t="s">
        <v>71742</v>
      </c>
      <c r="O34491" s="76" t="s">
        <v>4366</v>
      </c>
      <c r="P34491" s="82">
        <v>193</v>
      </c>
      <c r="Q34491" s="82" t="s">
        <v>91782</v>
      </c>
      <c r="R34491"/>
    </row>
    <row r="34492" spans="12:18" x14ac:dyDescent="0.25">
      <c r="L34492" t="s">
        <v>4116</v>
      </c>
      <c r="M34492" t="s">
        <v>32115</v>
      </c>
      <c r="N34492" t="s">
        <v>71743</v>
      </c>
      <c r="O34492" s="76" t="s">
        <v>4450</v>
      </c>
      <c r="P34492" s="82">
        <v>35514</v>
      </c>
      <c r="Q34492" s="82" t="s">
        <v>72645</v>
      </c>
      <c r="R34492"/>
    </row>
    <row r="34493" spans="12:18" x14ac:dyDescent="0.25">
      <c r="L34493" t="s">
        <v>4116</v>
      </c>
      <c r="M34493" t="s">
        <v>26637</v>
      </c>
      <c r="N34493" t="s">
        <v>71744</v>
      </c>
      <c r="O34493" s="76" t="s">
        <v>4450</v>
      </c>
      <c r="P34493" s="82">
        <v>7457</v>
      </c>
      <c r="Q34493" s="82" t="s">
        <v>72645</v>
      </c>
      <c r="R34493"/>
    </row>
    <row r="34494" spans="12:18" x14ac:dyDescent="0.25">
      <c r="L34494" t="s">
        <v>4116</v>
      </c>
      <c r="M34494" t="s">
        <v>30457</v>
      </c>
      <c r="N34494" t="s">
        <v>71745</v>
      </c>
      <c r="O34494" s="76" t="s">
        <v>4374</v>
      </c>
      <c r="P34494" s="82">
        <v>549</v>
      </c>
      <c r="Q34494" s="82" t="s">
        <v>72645</v>
      </c>
      <c r="R34494"/>
    </row>
    <row r="34495" spans="12:18" x14ac:dyDescent="0.25">
      <c r="L34495" t="s">
        <v>4116</v>
      </c>
      <c r="M34495" t="s">
        <v>26638</v>
      </c>
      <c r="N34495" t="s">
        <v>71746</v>
      </c>
      <c r="O34495" s="76" t="s">
        <v>4356</v>
      </c>
      <c r="P34495" s="82">
        <v>330</v>
      </c>
      <c r="Q34495" s="82" t="s">
        <v>91783</v>
      </c>
      <c r="R34495"/>
    </row>
    <row r="34496" spans="12:18" x14ac:dyDescent="0.25">
      <c r="L34496" t="s">
        <v>4116</v>
      </c>
      <c r="M34496" t="s">
        <v>29952</v>
      </c>
      <c r="N34496" t="s">
        <v>71747</v>
      </c>
      <c r="O34496" s="76" t="s">
        <v>4356</v>
      </c>
      <c r="P34496" s="82">
        <v>295</v>
      </c>
      <c r="Q34496" s="82" t="s">
        <v>91784</v>
      </c>
      <c r="R34496"/>
    </row>
    <row r="34497" spans="12:18" x14ac:dyDescent="0.25">
      <c r="L34497" t="s">
        <v>4116</v>
      </c>
      <c r="M34497" t="s">
        <v>26639</v>
      </c>
      <c r="N34497" t="s">
        <v>71748</v>
      </c>
      <c r="O34497" s="76" t="s">
        <v>4366</v>
      </c>
      <c r="P34497" s="82">
        <v>266</v>
      </c>
      <c r="Q34497" s="82" t="s">
        <v>91785</v>
      </c>
      <c r="R34497"/>
    </row>
    <row r="34498" spans="12:18" x14ac:dyDescent="0.25">
      <c r="L34498" t="s">
        <v>4116</v>
      </c>
      <c r="M34498" t="s">
        <v>30461</v>
      </c>
      <c r="N34498" t="s">
        <v>71749</v>
      </c>
      <c r="O34498" s="76" t="s">
        <v>4356</v>
      </c>
      <c r="P34498" s="82">
        <v>2200</v>
      </c>
      <c r="Q34498" s="82" t="s">
        <v>91786</v>
      </c>
      <c r="R34498"/>
    </row>
    <row r="34499" spans="12:18" x14ac:dyDescent="0.25">
      <c r="L34499" t="s">
        <v>4116</v>
      </c>
      <c r="M34499" t="s">
        <v>29956</v>
      </c>
      <c r="N34499" t="s">
        <v>71750</v>
      </c>
      <c r="O34499" s="76" t="s">
        <v>4450</v>
      </c>
      <c r="P34499" s="82">
        <v>9021</v>
      </c>
      <c r="Q34499" s="82" t="s">
        <v>72645</v>
      </c>
      <c r="R34499"/>
    </row>
    <row r="34500" spans="12:18" x14ac:dyDescent="0.25">
      <c r="L34500" t="s">
        <v>4116</v>
      </c>
      <c r="M34500" t="s">
        <v>29959</v>
      </c>
      <c r="N34500" t="s">
        <v>71751</v>
      </c>
      <c r="O34500" s="76" t="s">
        <v>4356</v>
      </c>
      <c r="P34500" s="82">
        <v>397</v>
      </c>
      <c r="Q34500" s="82" t="s">
        <v>91787</v>
      </c>
      <c r="R34500"/>
    </row>
    <row r="34501" spans="12:18" x14ac:dyDescent="0.25">
      <c r="L34501" t="s">
        <v>4116</v>
      </c>
      <c r="M34501" t="s">
        <v>29963</v>
      </c>
      <c r="N34501" t="s">
        <v>71752</v>
      </c>
      <c r="O34501" s="76" t="s">
        <v>4450</v>
      </c>
      <c r="P34501" s="82">
        <v>29225</v>
      </c>
      <c r="Q34501" s="82" t="s">
        <v>72645</v>
      </c>
      <c r="R34501"/>
    </row>
    <row r="34502" spans="12:18" x14ac:dyDescent="0.25">
      <c r="L34502" t="s">
        <v>4116</v>
      </c>
      <c r="M34502" t="s">
        <v>18380</v>
      </c>
      <c r="N34502" t="s">
        <v>71753</v>
      </c>
      <c r="O34502" s="76" t="s">
        <v>4356</v>
      </c>
      <c r="P34502" s="82">
        <v>1393</v>
      </c>
      <c r="Q34502" s="82" t="s">
        <v>91788</v>
      </c>
      <c r="R34502"/>
    </row>
    <row r="34503" spans="12:18" x14ac:dyDescent="0.25">
      <c r="L34503" t="s">
        <v>4116</v>
      </c>
      <c r="M34503" t="s">
        <v>32119</v>
      </c>
      <c r="N34503" t="s">
        <v>71754</v>
      </c>
      <c r="O34503" s="76" t="s">
        <v>4366</v>
      </c>
      <c r="P34503" s="82">
        <v>107</v>
      </c>
      <c r="Q34503" s="82" t="s">
        <v>91789</v>
      </c>
      <c r="R34503"/>
    </row>
    <row r="34504" spans="12:18" x14ac:dyDescent="0.25">
      <c r="L34504" t="s">
        <v>4116</v>
      </c>
      <c r="M34504" t="s">
        <v>26640</v>
      </c>
      <c r="N34504" t="s">
        <v>71755</v>
      </c>
      <c r="O34504" s="76" t="s">
        <v>4356</v>
      </c>
      <c r="P34504" s="82">
        <v>1806</v>
      </c>
      <c r="Q34504" s="82" t="s">
        <v>91790</v>
      </c>
      <c r="R34504"/>
    </row>
    <row r="34505" spans="12:18" x14ac:dyDescent="0.25">
      <c r="L34505" t="s">
        <v>4116</v>
      </c>
      <c r="M34505" t="s">
        <v>26641</v>
      </c>
      <c r="N34505" t="s">
        <v>71756</v>
      </c>
      <c r="O34505" s="76" t="s">
        <v>4374</v>
      </c>
      <c r="P34505" s="82">
        <v>4029</v>
      </c>
      <c r="Q34505" s="82" t="s">
        <v>72645</v>
      </c>
      <c r="R34505"/>
    </row>
    <row r="34506" spans="12:18" x14ac:dyDescent="0.25">
      <c r="L34506" t="s">
        <v>4116</v>
      </c>
      <c r="M34506" t="s">
        <v>30478</v>
      </c>
      <c r="N34506" t="s">
        <v>71757</v>
      </c>
      <c r="O34506" s="76" t="s">
        <v>4450</v>
      </c>
      <c r="P34506" s="82">
        <v>5720</v>
      </c>
      <c r="Q34506" s="82" t="s">
        <v>72645</v>
      </c>
      <c r="R34506"/>
    </row>
    <row r="34507" spans="12:18" x14ac:dyDescent="0.25">
      <c r="L34507" t="s">
        <v>4116</v>
      </c>
      <c r="M34507" t="s">
        <v>30484</v>
      </c>
      <c r="N34507" t="s">
        <v>71758</v>
      </c>
      <c r="O34507" s="76" t="s">
        <v>4450</v>
      </c>
      <c r="P34507" s="82">
        <v>5886</v>
      </c>
      <c r="Q34507" s="82" t="s">
        <v>72645</v>
      </c>
      <c r="R34507"/>
    </row>
    <row r="34508" spans="12:18" x14ac:dyDescent="0.25">
      <c r="L34508" t="s">
        <v>4116</v>
      </c>
      <c r="M34508" t="s">
        <v>26646</v>
      </c>
      <c r="N34508" t="s">
        <v>71759</v>
      </c>
      <c r="O34508" s="76" t="s">
        <v>4450</v>
      </c>
      <c r="P34508" s="82">
        <v>36533</v>
      </c>
      <c r="Q34508" s="82" t="s">
        <v>72645</v>
      </c>
      <c r="R34508"/>
    </row>
    <row r="34509" spans="12:18" x14ac:dyDescent="0.25">
      <c r="L34509" t="s">
        <v>4116</v>
      </c>
      <c r="M34509" t="s">
        <v>10054</v>
      </c>
      <c r="N34509" t="s">
        <v>71760</v>
      </c>
      <c r="O34509" s="76" t="s">
        <v>4374</v>
      </c>
      <c r="P34509" s="82">
        <v>1622</v>
      </c>
      <c r="Q34509" s="82" t="s">
        <v>72645</v>
      </c>
      <c r="R34509"/>
    </row>
    <row r="34510" spans="12:18" x14ac:dyDescent="0.25">
      <c r="L34510" t="s">
        <v>4116</v>
      </c>
      <c r="M34510" t="s">
        <v>32124</v>
      </c>
      <c r="N34510" t="s">
        <v>71761</v>
      </c>
      <c r="O34510" s="76" t="s">
        <v>4356</v>
      </c>
      <c r="P34510" s="82">
        <v>1269</v>
      </c>
      <c r="Q34510" s="82" t="s">
        <v>91796</v>
      </c>
      <c r="R34510"/>
    </row>
    <row r="34511" spans="12:18" x14ac:dyDescent="0.25">
      <c r="L34511" t="s">
        <v>4116</v>
      </c>
      <c r="M34511" t="s">
        <v>32537</v>
      </c>
      <c r="N34511" t="s">
        <v>71762</v>
      </c>
      <c r="O34511" s="76" t="s">
        <v>4450</v>
      </c>
      <c r="P34511" s="82">
        <v>7154</v>
      </c>
      <c r="Q34511" s="82" t="s">
        <v>72645</v>
      </c>
      <c r="R34511"/>
    </row>
    <row r="34512" spans="12:18" x14ac:dyDescent="0.25">
      <c r="L34512" t="s">
        <v>4116</v>
      </c>
      <c r="M34512" t="s">
        <v>32538</v>
      </c>
      <c r="N34512" t="s">
        <v>71763</v>
      </c>
      <c r="O34512" s="76" t="s">
        <v>4366</v>
      </c>
      <c r="P34512" s="82">
        <v>428</v>
      </c>
      <c r="Q34512" s="82" t="s">
        <v>91797</v>
      </c>
      <c r="R34512"/>
    </row>
    <row r="34513" spans="12:18" x14ac:dyDescent="0.25">
      <c r="L34513" t="s">
        <v>4116</v>
      </c>
      <c r="M34513" t="s">
        <v>9949</v>
      </c>
      <c r="N34513" t="s">
        <v>71764</v>
      </c>
      <c r="O34513" s="76" t="s">
        <v>4374</v>
      </c>
      <c r="P34513" s="82">
        <v>703</v>
      </c>
      <c r="Q34513" s="82" t="s">
        <v>72645</v>
      </c>
      <c r="R34513"/>
    </row>
    <row r="34514" spans="12:18" x14ac:dyDescent="0.25">
      <c r="L34514" t="s">
        <v>4116</v>
      </c>
      <c r="M34514" t="s">
        <v>4534</v>
      </c>
      <c r="N34514" t="s">
        <v>71765</v>
      </c>
      <c r="O34514" s="76" t="s">
        <v>4374</v>
      </c>
      <c r="P34514" s="82">
        <v>5072</v>
      </c>
      <c r="Q34514" s="82" t="s">
        <v>72645</v>
      </c>
      <c r="R34514"/>
    </row>
    <row r="34515" spans="12:18" x14ac:dyDescent="0.25">
      <c r="L34515" t="s">
        <v>4116</v>
      </c>
      <c r="M34515" t="s">
        <v>32533</v>
      </c>
      <c r="N34515" t="s">
        <v>71766</v>
      </c>
      <c r="O34515" s="76" t="s">
        <v>4356</v>
      </c>
      <c r="P34515" s="82">
        <v>517</v>
      </c>
      <c r="Q34515" s="82" t="s">
        <v>91791</v>
      </c>
      <c r="R34515"/>
    </row>
    <row r="34516" spans="12:18" x14ac:dyDescent="0.25">
      <c r="L34516" t="s">
        <v>4116</v>
      </c>
      <c r="M34516" t="s">
        <v>26642</v>
      </c>
      <c r="N34516" t="s">
        <v>71767</v>
      </c>
      <c r="O34516" s="76" t="s">
        <v>4356</v>
      </c>
      <c r="P34516" s="82">
        <v>978</v>
      </c>
      <c r="Q34516" s="82" t="s">
        <v>91792</v>
      </c>
      <c r="R34516"/>
    </row>
    <row r="34517" spans="12:18" x14ac:dyDescent="0.25">
      <c r="L34517" t="s">
        <v>4116</v>
      </c>
      <c r="M34517" t="s">
        <v>26643</v>
      </c>
      <c r="N34517" t="s">
        <v>71768</v>
      </c>
      <c r="O34517" s="76" t="s">
        <v>4356</v>
      </c>
      <c r="P34517" s="82">
        <v>562</v>
      </c>
      <c r="Q34517" s="82" t="s">
        <v>91793</v>
      </c>
      <c r="R34517"/>
    </row>
    <row r="34518" spans="12:18" x14ac:dyDescent="0.25">
      <c r="L34518" t="s">
        <v>4116</v>
      </c>
      <c r="M34518" t="s">
        <v>32534</v>
      </c>
      <c r="N34518" t="s">
        <v>71769</v>
      </c>
      <c r="O34518" s="76" t="s">
        <v>4450</v>
      </c>
      <c r="P34518" s="82">
        <v>10707</v>
      </c>
      <c r="Q34518" s="82" t="s">
        <v>72645</v>
      </c>
      <c r="R34518"/>
    </row>
    <row r="34519" spans="12:18" x14ac:dyDescent="0.25">
      <c r="L34519" t="s">
        <v>4116</v>
      </c>
      <c r="M34519" t="s">
        <v>30470</v>
      </c>
      <c r="N34519" t="s">
        <v>71770</v>
      </c>
      <c r="O34519" s="76" t="s">
        <v>4450</v>
      </c>
      <c r="P34519" s="82">
        <v>7493</v>
      </c>
      <c r="Q34519" s="82" t="s">
        <v>72645</v>
      </c>
      <c r="R34519"/>
    </row>
    <row r="34520" spans="12:18" x14ac:dyDescent="0.25">
      <c r="L34520" t="s">
        <v>4116</v>
      </c>
      <c r="M34520" t="s">
        <v>7429</v>
      </c>
      <c r="N34520" t="s">
        <v>71771</v>
      </c>
      <c r="O34520" s="76" t="s">
        <v>4356</v>
      </c>
      <c r="P34520" s="82">
        <v>408</v>
      </c>
      <c r="Q34520" s="82" t="s">
        <v>91794</v>
      </c>
      <c r="R34520"/>
    </row>
    <row r="34521" spans="12:18" x14ac:dyDescent="0.25">
      <c r="L34521" t="s">
        <v>4116</v>
      </c>
      <c r="M34521" t="s">
        <v>30474</v>
      </c>
      <c r="N34521" t="s">
        <v>71772</v>
      </c>
      <c r="O34521" s="76" t="s">
        <v>4374</v>
      </c>
      <c r="P34521" s="82">
        <v>441</v>
      </c>
      <c r="Q34521" s="82" t="s">
        <v>72645</v>
      </c>
      <c r="R34521"/>
    </row>
    <row r="34522" spans="12:18" x14ac:dyDescent="0.25">
      <c r="L34522" t="s">
        <v>4116</v>
      </c>
      <c r="M34522" t="s">
        <v>32535</v>
      </c>
      <c r="N34522" t="s">
        <v>71773</v>
      </c>
      <c r="O34522" s="76" t="s">
        <v>4374</v>
      </c>
      <c r="P34522" s="82">
        <v>1564</v>
      </c>
      <c r="Q34522" s="82" t="s">
        <v>72645</v>
      </c>
      <c r="R34522"/>
    </row>
    <row r="34523" spans="12:18" x14ac:dyDescent="0.25">
      <c r="L34523" t="s">
        <v>4116</v>
      </c>
      <c r="M34523" t="s">
        <v>32123</v>
      </c>
      <c r="N34523" t="s">
        <v>71774</v>
      </c>
      <c r="O34523" s="76" t="s">
        <v>4450</v>
      </c>
      <c r="P34523" s="82">
        <v>19758</v>
      </c>
      <c r="Q34523" s="82" t="s">
        <v>72645</v>
      </c>
      <c r="R34523"/>
    </row>
    <row r="34524" spans="12:18" x14ac:dyDescent="0.25">
      <c r="L34524" t="s">
        <v>4116</v>
      </c>
      <c r="M34524" t="s">
        <v>26644</v>
      </c>
      <c r="N34524" t="s">
        <v>71775</v>
      </c>
      <c r="O34524" s="76" t="s">
        <v>4450</v>
      </c>
      <c r="P34524" s="82">
        <v>10835</v>
      </c>
      <c r="Q34524" s="82" t="s">
        <v>72645</v>
      </c>
      <c r="R34524"/>
    </row>
    <row r="34525" spans="12:18" x14ac:dyDescent="0.25">
      <c r="L34525" t="s">
        <v>4116</v>
      </c>
      <c r="M34525" t="s">
        <v>32536</v>
      </c>
      <c r="N34525" t="s">
        <v>71776</v>
      </c>
      <c r="O34525" s="76" t="s">
        <v>4356</v>
      </c>
      <c r="P34525" s="82">
        <v>294</v>
      </c>
      <c r="Q34525" s="82" t="s">
        <v>91795</v>
      </c>
      <c r="R34525"/>
    </row>
    <row r="34526" spans="12:18" x14ac:dyDescent="0.25">
      <c r="L34526" t="s">
        <v>4116</v>
      </c>
      <c r="M34526" t="s">
        <v>16711</v>
      </c>
      <c r="N34526" t="s">
        <v>71777</v>
      </c>
      <c r="O34526" s="76" t="s">
        <v>4374</v>
      </c>
      <c r="P34526" s="82">
        <v>3059</v>
      </c>
      <c r="Q34526" s="82" t="s">
        <v>72645</v>
      </c>
      <c r="R34526"/>
    </row>
    <row r="34527" spans="12:18" x14ac:dyDescent="0.25">
      <c r="L34527" t="s">
        <v>4116</v>
      </c>
      <c r="M34527" t="s">
        <v>26645</v>
      </c>
      <c r="N34527" t="s">
        <v>71778</v>
      </c>
      <c r="O34527" s="76" t="s">
        <v>4374</v>
      </c>
      <c r="P34527" s="82">
        <v>894</v>
      </c>
      <c r="Q34527" s="82" t="s">
        <v>72645</v>
      </c>
      <c r="R34527"/>
    </row>
    <row r="34528" spans="12:18" x14ac:dyDescent="0.25">
      <c r="L34528" t="s">
        <v>4116</v>
      </c>
      <c r="M34528" t="s">
        <v>32121</v>
      </c>
      <c r="N34528" t="s">
        <v>71779</v>
      </c>
      <c r="O34528" s="76" t="s">
        <v>4450</v>
      </c>
      <c r="P34528" s="82">
        <v>36207</v>
      </c>
      <c r="Q34528" s="82" t="s">
        <v>72645</v>
      </c>
      <c r="R34528"/>
    </row>
    <row r="34529" spans="12:18" x14ac:dyDescent="0.25">
      <c r="L34529" t="s">
        <v>4116</v>
      </c>
      <c r="M34529" t="s">
        <v>26647</v>
      </c>
      <c r="N34529" t="s">
        <v>71780</v>
      </c>
      <c r="O34529" s="76" t="s">
        <v>4374</v>
      </c>
      <c r="P34529" s="82">
        <v>4017</v>
      </c>
      <c r="Q34529" s="82" t="s">
        <v>72645</v>
      </c>
      <c r="R34529"/>
    </row>
    <row r="34530" spans="12:18" x14ac:dyDescent="0.25">
      <c r="L34530" t="s">
        <v>4116</v>
      </c>
      <c r="M34530" t="s">
        <v>10049</v>
      </c>
      <c r="N34530" t="s">
        <v>71781</v>
      </c>
      <c r="O34530" s="76" t="s">
        <v>4366</v>
      </c>
      <c r="P34530" s="82">
        <v>272</v>
      </c>
      <c r="Q34530" s="82" t="s">
        <v>91799</v>
      </c>
      <c r="R34530"/>
    </row>
    <row r="34531" spans="12:18" x14ac:dyDescent="0.25">
      <c r="L34531" t="s">
        <v>4116</v>
      </c>
      <c r="M34531" t="s">
        <v>30499</v>
      </c>
      <c r="N34531" t="s">
        <v>71782</v>
      </c>
      <c r="O34531" s="76" t="s">
        <v>4356</v>
      </c>
      <c r="P34531" s="82">
        <v>612</v>
      </c>
      <c r="Q34531" s="82" t="s">
        <v>91800</v>
      </c>
      <c r="R34531"/>
    </row>
    <row r="34532" spans="12:18" x14ac:dyDescent="0.25">
      <c r="L34532" t="s">
        <v>4116</v>
      </c>
      <c r="M34532" t="s">
        <v>29968</v>
      </c>
      <c r="N34532" t="s">
        <v>71783</v>
      </c>
      <c r="O34532" s="76" t="s">
        <v>4374</v>
      </c>
      <c r="P34532" s="82">
        <v>2310</v>
      </c>
      <c r="Q34532" s="82" t="s">
        <v>72645</v>
      </c>
      <c r="R34532"/>
    </row>
    <row r="34533" spans="12:18" x14ac:dyDescent="0.25">
      <c r="L34533" t="s">
        <v>4116</v>
      </c>
      <c r="M34533" t="s">
        <v>32539</v>
      </c>
      <c r="N34533" t="s">
        <v>71784</v>
      </c>
      <c r="O34533" s="76" t="s">
        <v>4356</v>
      </c>
      <c r="P34533" s="82">
        <v>1287</v>
      </c>
      <c r="Q34533" s="82" t="s">
        <v>91802</v>
      </c>
      <c r="R34533"/>
    </row>
    <row r="34534" spans="12:18" x14ac:dyDescent="0.25">
      <c r="L34534" t="s">
        <v>4116</v>
      </c>
      <c r="M34534" t="s">
        <v>26648</v>
      </c>
      <c r="N34534" t="s">
        <v>71785</v>
      </c>
      <c r="O34534" s="76" t="s">
        <v>4374</v>
      </c>
      <c r="P34534" s="82">
        <v>2059</v>
      </c>
      <c r="Q34534" s="82" t="s">
        <v>72645</v>
      </c>
      <c r="R34534"/>
    </row>
    <row r="34535" spans="12:18" x14ac:dyDescent="0.25">
      <c r="L34535" t="s">
        <v>4116</v>
      </c>
      <c r="M34535" t="s">
        <v>29971</v>
      </c>
      <c r="N34535" t="s">
        <v>71786</v>
      </c>
      <c r="O34535" s="76" t="s">
        <v>4356</v>
      </c>
      <c r="P34535" s="82">
        <v>929</v>
      </c>
      <c r="Q34535" s="82" t="s">
        <v>91803</v>
      </c>
      <c r="R34535"/>
    </row>
    <row r="34536" spans="12:18" x14ac:dyDescent="0.25">
      <c r="L34536" t="s">
        <v>4116</v>
      </c>
      <c r="M34536" t="s">
        <v>26649</v>
      </c>
      <c r="N34536" t="s">
        <v>71787</v>
      </c>
      <c r="O34536" s="76" t="s">
        <v>4450</v>
      </c>
      <c r="P34536" s="82">
        <v>15242</v>
      </c>
      <c r="Q34536" s="82" t="s">
        <v>72645</v>
      </c>
      <c r="R34536"/>
    </row>
    <row r="34537" spans="12:18" x14ac:dyDescent="0.25">
      <c r="L34537" t="s">
        <v>4116</v>
      </c>
      <c r="M34537" t="s">
        <v>32540</v>
      </c>
      <c r="N34537" t="s">
        <v>71788</v>
      </c>
      <c r="O34537" s="76" t="s">
        <v>4356</v>
      </c>
      <c r="P34537" s="82">
        <v>2322</v>
      </c>
      <c r="Q34537" s="82" t="s">
        <v>91804</v>
      </c>
      <c r="R34537"/>
    </row>
    <row r="34538" spans="12:18" x14ac:dyDescent="0.25">
      <c r="L34538" t="s">
        <v>4116</v>
      </c>
      <c r="M34538" t="s">
        <v>26650</v>
      </c>
      <c r="N34538" t="s">
        <v>71789</v>
      </c>
      <c r="O34538" s="76" t="s">
        <v>4356</v>
      </c>
      <c r="P34538" s="82">
        <v>2790</v>
      </c>
      <c r="Q34538" s="82" t="s">
        <v>91805</v>
      </c>
      <c r="R34538"/>
    </row>
    <row r="34539" spans="12:18" x14ac:dyDescent="0.25">
      <c r="L34539" t="s">
        <v>4116</v>
      </c>
      <c r="M34539" t="s">
        <v>30502</v>
      </c>
      <c r="N34539" t="s">
        <v>71790</v>
      </c>
      <c r="O34539" s="76" t="s">
        <v>4356</v>
      </c>
      <c r="P34539" s="82">
        <v>600</v>
      </c>
      <c r="Q34539" s="82" t="s">
        <v>91806</v>
      </c>
      <c r="R34539"/>
    </row>
    <row r="34540" spans="12:18" x14ac:dyDescent="0.25">
      <c r="L34540" t="s">
        <v>4116</v>
      </c>
      <c r="M34540" t="s">
        <v>32126</v>
      </c>
      <c r="N34540" t="s">
        <v>71791</v>
      </c>
      <c r="O34540" s="76" t="s">
        <v>4450</v>
      </c>
      <c r="P34540" s="82">
        <v>31574</v>
      </c>
      <c r="Q34540" s="82" t="s">
        <v>72645</v>
      </c>
      <c r="R34540"/>
    </row>
    <row r="34541" spans="12:18" x14ac:dyDescent="0.25">
      <c r="L34541" t="s">
        <v>4116</v>
      </c>
      <c r="M34541" t="s">
        <v>32541</v>
      </c>
      <c r="N34541" t="s">
        <v>71792</v>
      </c>
      <c r="O34541" s="76" t="s">
        <v>4450</v>
      </c>
      <c r="P34541" s="82">
        <v>5438</v>
      </c>
      <c r="Q34541" s="82" t="s">
        <v>72645</v>
      </c>
      <c r="R34541"/>
    </row>
    <row r="34542" spans="12:18" x14ac:dyDescent="0.25">
      <c r="L34542" t="s">
        <v>4116</v>
      </c>
      <c r="M34542" t="s">
        <v>32542</v>
      </c>
      <c r="N34542" t="s">
        <v>71793</v>
      </c>
      <c r="O34542" s="76" t="s">
        <v>4450</v>
      </c>
      <c r="P34542" s="82">
        <v>10489</v>
      </c>
      <c r="Q34542" s="82" t="s">
        <v>72645</v>
      </c>
      <c r="R34542"/>
    </row>
    <row r="34543" spans="12:18" x14ac:dyDescent="0.25">
      <c r="L34543" t="s">
        <v>4116</v>
      </c>
      <c r="M34543" t="s">
        <v>26651</v>
      </c>
      <c r="N34543" t="s">
        <v>71794</v>
      </c>
      <c r="O34543" s="76" t="s">
        <v>4356</v>
      </c>
      <c r="P34543" s="82">
        <v>724</v>
      </c>
      <c r="Q34543" s="82" t="s">
        <v>91807</v>
      </c>
      <c r="R34543"/>
    </row>
    <row r="34544" spans="12:18" x14ac:dyDescent="0.25">
      <c r="L34544" t="s">
        <v>4116</v>
      </c>
      <c r="M34544" t="s">
        <v>32128</v>
      </c>
      <c r="N34544" t="s">
        <v>71795</v>
      </c>
      <c r="O34544" s="76" t="s">
        <v>4374</v>
      </c>
      <c r="P34544" s="82">
        <v>2385</v>
      </c>
      <c r="Q34544" s="82" t="s">
        <v>72645</v>
      </c>
      <c r="R34544"/>
    </row>
    <row r="34545" spans="12:18" x14ac:dyDescent="0.25">
      <c r="L34545" t="s">
        <v>4116</v>
      </c>
      <c r="M34545" t="s">
        <v>26652</v>
      </c>
      <c r="N34545" t="s">
        <v>71796</v>
      </c>
      <c r="O34545" s="76" t="s">
        <v>4450</v>
      </c>
      <c r="P34545" s="82">
        <v>6996</v>
      </c>
      <c r="Q34545" s="82" t="s">
        <v>72645</v>
      </c>
      <c r="R34545"/>
    </row>
    <row r="34546" spans="12:18" x14ac:dyDescent="0.25">
      <c r="L34546" t="s">
        <v>4116</v>
      </c>
      <c r="M34546" t="s">
        <v>29978</v>
      </c>
      <c r="N34546" t="s">
        <v>71797</v>
      </c>
      <c r="O34546" s="76" t="s">
        <v>4356</v>
      </c>
      <c r="P34546" s="82">
        <v>617</v>
      </c>
      <c r="Q34546" s="82" t="s">
        <v>91808</v>
      </c>
      <c r="R34546"/>
    </row>
    <row r="34547" spans="12:18" x14ac:dyDescent="0.25">
      <c r="L34547" t="s">
        <v>4116</v>
      </c>
      <c r="M34547" t="s">
        <v>30504</v>
      </c>
      <c r="N34547" t="s">
        <v>71798</v>
      </c>
      <c r="O34547" s="76" t="s">
        <v>4374</v>
      </c>
      <c r="P34547" s="82">
        <v>1237</v>
      </c>
      <c r="Q34547" s="82" t="s">
        <v>72645</v>
      </c>
      <c r="R34547"/>
    </row>
    <row r="34548" spans="12:18" x14ac:dyDescent="0.25">
      <c r="L34548" t="s">
        <v>4116</v>
      </c>
      <c r="M34548" t="s">
        <v>29981</v>
      </c>
      <c r="N34548" t="s">
        <v>71799</v>
      </c>
      <c r="O34548" s="76" t="s">
        <v>4450</v>
      </c>
      <c r="P34548" s="82">
        <v>4548</v>
      </c>
      <c r="Q34548" s="82" t="s">
        <v>72645</v>
      </c>
      <c r="R34548"/>
    </row>
    <row r="34549" spans="12:18" x14ac:dyDescent="0.25">
      <c r="L34549" t="s">
        <v>4116</v>
      </c>
      <c r="M34549" t="s">
        <v>32543</v>
      </c>
      <c r="N34549" t="s">
        <v>71800</v>
      </c>
      <c r="O34549" s="76" t="s">
        <v>4450</v>
      </c>
      <c r="P34549" s="82">
        <v>31093</v>
      </c>
      <c r="Q34549" s="82" t="s">
        <v>72645</v>
      </c>
      <c r="R34549"/>
    </row>
    <row r="34550" spans="12:18" x14ac:dyDescent="0.25">
      <c r="L34550" t="s">
        <v>4116</v>
      </c>
      <c r="M34550" t="s">
        <v>32130</v>
      </c>
      <c r="N34550" t="s">
        <v>71801</v>
      </c>
      <c r="O34550" s="76" t="s">
        <v>4450</v>
      </c>
      <c r="P34550" s="82">
        <v>7470</v>
      </c>
      <c r="Q34550" s="82" t="s">
        <v>72645</v>
      </c>
      <c r="R34550"/>
    </row>
    <row r="34551" spans="12:18" x14ac:dyDescent="0.25">
      <c r="L34551" t="s">
        <v>4116</v>
      </c>
      <c r="M34551" t="s">
        <v>26653</v>
      </c>
      <c r="N34551" t="s">
        <v>71802</v>
      </c>
      <c r="O34551" s="76" t="s">
        <v>4450</v>
      </c>
      <c r="P34551" s="82">
        <v>29029</v>
      </c>
      <c r="Q34551" s="82" t="s">
        <v>72645</v>
      </c>
      <c r="R34551"/>
    </row>
    <row r="34552" spans="12:18" x14ac:dyDescent="0.25">
      <c r="L34552" t="s">
        <v>4141</v>
      </c>
      <c r="M34552" t="s">
        <v>32131</v>
      </c>
      <c r="N34552" t="s">
        <v>71803</v>
      </c>
      <c r="O34552" s="76" t="s">
        <v>4450</v>
      </c>
      <c r="P34552" s="82">
        <v>62570</v>
      </c>
      <c r="Q34552" s="82" t="s">
        <v>72645</v>
      </c>
      <c r="R34552"/>
    </row>
    <row r="34553" spans="12:18" x14ac:dyDescent="0.25">
      <c r="L34553" t="s">
        <v>4141</v>
      </c>
      <c r="M34553" t="s">
        <v>32132</v>
      </c>
      <c r="N34553" t="s">
        <v>71804</v>
      </c>
      <c r="O34553" s="76" t="s">
        <v>4450</v>
      </c>
      <c r="P34553" s="82">
        <v>85191</v>
      </c>
      <c r="Q34553" s="82" t="s">
        <v>72645</v>
      </c>
      <c r="R34553"/>
    </row>
    <row r="34554" spans="12:18" x14ac:dyDescent="0.25">
      <c r="L34554" t="s">
        <v>4141</v>
      </c>
      <c r="M34554" t="s">
        <v>6405</v>
      </c>
      <c r="N34554" t="s">
        <v>71805</v>
      </c>
      <c r="O34554" s="76" t="s">
        <v>4450</v>
      </c>
      <c r="P34554" s="82">
        <v>40918</v>
      </c>
      <c r="Q34554" s="82" t="s">
        <v>72645</v>
      </c>
      <c r="R34554"/>
    </row>
    <row r="34555" spans="12:18" x14ac:dyDescent="0.25">
      <c r="L34555" t="s">
        <v>4141</v>
      </c>
      <c r="M34555" t="s">
        <v>29983</v>
      </c>
      <c r="N34555" t="s">
        <v>71806</v>
      </c>
      <c r="O34555" s="76" t="s">
        <v>4450</v>
      </c>
      <c r="P34555" s="82">
        <v>28239</v>
      </c>
      <c r="Q34555" s="82" t="s">
        <v>72645</v>
      </c>
      <c r="R34555"/>
    </row>
    <row r="34556" spans="12:18" x14ac:dyDescent="0.25">
      <c r="L34556" t="s">
        <v>4141</v>
      </c>
      <c r="M34556" t="s">
        <v>29985</v>
      </c>
      <c r="N34556" t="s">
        <v>71807</v>
      </c>
      <c r="O34556" s="76" t="s">
        <v>4450</v>
      </c>
      <c r="P34556" s="82">
        <v>120071</v>
      </c>
      <c r="Q34556" s="82" t="s">
        <v>72645</v>
      </c>
      <c r="R34556"/>
    </row>
    <row r="34557" spans="12:18" x14ac:dyDescent="0.25">
      <c r="L34557" t="s">
        <v>4141</v>
      </c>
      <c r="M34557" t="s">
        <v>32133</v>
      </c>
      <c r="N34557" t="s">
        <v>71808</v>
      </c>
      <c r="O34557" s="76" t="s">
        <v>4450</v>
      </c>
      <c r="P34557" s="82">
        <v>20667</v>
      </c>
      <c r="Q34557" s="82" t="s">
        <v>72645</v>
      </c>
      <c r="R34557"/>
    </row>
    <row r="34558" spans="12:18" x14ac:dyDescent="0.25">
      <c r="L34558" t="s">
        <v>4141</v>
      </c>
      <c r="M34558" t="s">
        <v>32544</v>
      </c>
      <c r="N34558" t="s">
        <v>71809</v>
      </c>
      <c r="O34558" s="76" t="s">
        <v>4450</v>
      </c>
      <c r="P34558" s="82">
        <v>33286</v>
      </c>
      <c r="Q34558" s="82" t="s">
        <v>72645</v>
      </c>
      <c r="R34558"/>
    </row>
    <row r="34559" spans="12:18" x14ac:dyDescent="0.25">
      <c r="L34559" t="s">
        <v>4141</v>
      </c>
      <c r="M34559" t="s">
        <v>21536</v>
      </c>
      <c r="N34559" t="s">
        <v>71810</v>
      </c>
      <c r="O34559" s="76" t="s">
        <v>4450</v>
      </c>
      <c r="P34559" s="82">
        <v>37355</v>
      </c>
      <c r="Q34559" s="82" t="s">
        <v>72645</v>
      </c>
      <c r="R34559"/>
    </row>
    <row r="34560" spans="12:18" x14ac:dyDescent="0.25">
      <c r="L34560" t="s">
        <v>4141</v>
      </c>
      <c r="M34560" t="s">
        <v>29989</v>
      </c>
      <c r="N34560" t="s">
        <v>71811</v>
      </c>
      <c r="O34560" s="76" t="s">
        <v>4450</v>
      </c>
      <c r="P34560" s="82">
        <v>20520</v>
      </c>
      <c r="Q34560" s="82" t="s">
        <v>72645</v>
      </c>
      <c r="R34560"/>
    </row>
    <row r="34561" spans="12:18" x14ac:dyDescent="0.25">
      <c r="L34561" t="s">
        <v>4141</v>
      </c>
      <c r="M34561" t="s">
        <v>30509</v>
      </c>
      <c r="N34561" t="s">
        <v>71812</v>
      </c>
      <c r="O34561" s="76" t="s">
        <v>4450</v>
      </c>
      <c r="P34561" s="82">
        <v>52971</v>
      </c>
      <c r="Q34561" s="82" t="s">
        <v>72645</v>
      </c>
      <c r="R34561"/>
    </row>
    <row r="34562" spans="12:18" x14ac:dyDescent="0.25">
      <c r="L34562" t="s">
        <v>4141</v>
      </c>
      <c r="M34562" t="s">
        <v>32545</v>
      </c>
      <c r="N34562" t="s">
        <v>71813</v>
      </c>
      <c r="O34562" s="76" t="s">
        <v>4450</v>
      </c>
      <c r="P34562" s="82">
        <v>61070</v>
      </c>
      <c r="Q34562" s="82" t="s">
        <v>72645</v>
      </c>
      <c r="R34562"/>
    </row>
    <row r="34563" spans="12:18" x14ac:dyDescent="0.25">
      <c r="L34563" t="s">
        <v>4141</v>
      </c>
      <c r="M34563" t="s">
        <v>32135</v>
      </c>
      <c r="N34563" t="s">
        <v>71814</v>
      </c>
      <c r="O34563" s="76" t="s">
        <v>4450</v>
      </c>
      <c r="P34563" s="82">
        <v>85177</v>
      </c>
      <c r="Q34563" s="82" t="s">
        <v>72645</v>
      </c>
      <c r="R34563"/>
    </row>
    <row r="34564" spans="12:18" x14ac:dyDescent="0.25">
      <c r="L34564" t="s">
        <v>4141</v>
      </c>
      <c r="M34564" t="s">
        <v>29992</v>
      </c>
      <c r="N34564" t="s">
        <v>71815</v>
      </c>
      <c r="O34564" s="76" t="s">
        <v>4450</v>
      </c>
      <c r="P34564" s="82">
        <v>81719</v>
      </c>
      <c r="Q34564" s="82" t="s">
        <v>72645</v>
      </c>
      <c r="R34564"/>
    </row>
    <row r="34565" spans="12:18" x14ac:dyDescent="0.25">
      <c r="L34565" t="s">
        <v>4141</v>
      </c>
      <c r="M34565" t="s">
        <v>32136</v>
      </c>
      <c r="N34565" t="s">
        <v>71816</v>
      </c>
      <c r="O34565" s="76" t="s">
        <v>4450</v>
      </c>
      <c r="P34565" s="82">
        <v>24564</v>
      </c>
      <c r="Q34565" s="82" t="s">
        <v>72645</v>
      </c>
      <c r="R34565"/>
    </row>
    <row r="34566" spans="12:18" x14ac:dyDescent="0.25">
      <c r="L34566" t="s">
        <v>4141</v>
      </c>
      <c r="M34566" t="s">
        <v>32138</v>
      </c>
      <c r="N34566" t="s">
        <v>71817</v>
      </c>
      <c r="O34566" s="76" t="s">
        <v>4450</v>
      </c>
      <c r="P34566" s="82">
        <v>17869</v>
      </c>
      <c r="Q34566" s="82" t="s">
        <v>72645</v>
      </c>
      <c r="R34566"/>
    </row>
    <row r="34567" spans="12:18" x14ac:dyDescent="0.25">
      <c r="L34567" t="s">
        <v>4141</v>
      </c>
      <c r="M34567" t="s">
        <v>30513</v>
      </c>
      <c r="N34567" t="s">
        <v>71818</v>
      </c>
      <c r="O34567" s="76" t="s">
        <v>4450</v>
      </c>
      <c r="P34567" s="82">
        <v>46907</v>
      </c>
      <c r="Q34567" s="82" t="s">
        <v>72645</v>
      </c>
      <c r="R34567"/>
    </row>
    <row r="34568" spans="12:18" x14ac:dyDescent="0.25">
      <c r="L34568" t="s">
        <v>4141</v>
      </c>
      <c r="M34568" t="s">
        <v>32546</v>
      </c>
      <c r="N34568" t="s">
        <v>71819</v>
      </c>
      <c r="O34568" s="76" t="s">
        <v>4450</v>
      </c>
      <c r="P34568" s="82">
        <v>68451</v>
      </c>
      <c r="Q34568" s="82" t="s">
        <v>72645</v>
      </c>
      <c r="R34568"/>
    </row>
    <row r="34569" spans="12:18" x14ac:dyDescent="0.25">
      <c r="L34569" t="s">
        <v>4141</v>
      </c>
      <c r="M34569" t="s">
        <v>29996</v>
      </c>
      <c r="N34569" t="s">
        <v>71820</v>
      </c>
      <c r="O34569" s="76" t="s">
        <v>4450</v>
      </c>
      <c r="P34569" s="82">
        <v>29169</v>
      </c>
      <c r="Q34569" s="82" t="s">
        <v>72645</v>
      </c>
      <c r="R34569"/>
    </row>
    <row r="34570" spans="12:18" x14ac:dyDescent="0.25">
      <c r="L34570" t="s">
        <v>4141</v>
      </c>
      <c r="M34570" t="s">
        <v>32548</v>
      </c>
      <c r="N34570" t="s">
        <v>71821</v>
      </c>
      <c r="O34570" s="76" t="s">
        <v>4450</v>
      </c>
      <c r="P34570" s="82">
        <v>29100</v>
      </c>
      <c r="Q34570" s="82" t="s">
        <v>72645</v>
      </c>
      <c r="R34570"/>
    </row>
    <row r="34571" spans="12:18" x14ac:dyDescent="0.25">
      <c r="L34571" t="s">
        <v>4141</v>
      </c>
      <c r="M34571" t="s">
        <v>29998</v>
      </c>
      <c r="N34571" t="s">
        <v>71822</v>
      </c>
      <c r="O34571" s="76" t="s">
        <v>4450</v>
      </c>
      <c r="P34571" s="82">
        <v>64379</v>
      </c>
      <c r="Q34571" s="82" t="s">
        <v>72645</v>
      </c>
      <c r="R34571"/>
    </row>
    <row r="34572" spans="12:18" x14ac:dyDescent="0.25">
      <c r="L34572" t="s">
        <v>4141</v>
      </c>
      <c r="M34572" t="s">
        <v>30001</v>
      </c>
      <c r="N34572" t="s">
        <v>71823</v>
      </c>
      <c r="O34572" s="76" t="s">
        <v>4450</v>
      </c>
      <c r="P34572" s="82">
        <v>30720</v>
      </c>
      <c r="Q34572" s="82" t="s">
        <v>72645</v>
      </c>
      <c r="R34572"/>
    </row>
    <row r="34573" spans="12:18" x14ac:dyDescent="0.25">
      <c r="L34573" t="s">
        <v>4141</v>
      </c>
      <c r="M34573" t="s">
        <v>26654</v>
      </c>
      <c r="N34573" t="s">
        <v>71824</v>
      </c>
      <c r="O34573" s="76" t="s">
        <v>4450</v>
      </c>
      <c r="P34573" s="82">
        <v>1810</v>
      </c>
      <c r="Q34573" s="82" t="s">
        <v>72645</v>
      </c>
      <c r="R34573"/>
    </row>
    <row r="34574" spans="12:18" x14ac:dyDescent="0.25">
      <c r="L34574" t="s">
        <v>4141</v>
      </c>
      <c r="M34574" t="s">
        <v>26655</v>
      </c>
      <c r="N34574" t="s">
        <v>71825</v>
      </c>
      <c r="O34574" s="76" t="s">
        <v>4450</v>
      </c>
      <c r="P34574" s="82">
        <v>45352</v>
      </c>
      <c r="Q34574" s="82" t="s">
        <v>72645</v>
      </c>
      <c r="R34574"/>
    </row>
    <row r="34575" spans="12:18" x14ac:dyDescent="0.25">
      <c r="L34575" t="s">
        <v>4141</v>
      </c>
      <c r="M34575" t="s">
        <v>32547</v>
      </c>
      <c r="N34575" t="s">
        <v>71826</v>
      </c>
      <c r="O34575" s="76" t="s">
        <v>4450</v>
      </c>
      <c r="P34575" s="82">
        <v>50260</v>
      </c>
      <c r="Q34575" s="82" t="s">
        <v>72645</v>
      </c>
      <c r="R34575"/>
    </row>
    <row r="34576" spans="12:18" x14ac:dyDescent="0.25">
      <c r="L34576" t="s">
        <v>4141</v>
      </c>
      <c r="M34576" t="s">
        <v>30518</v>
      </c>
      <c r="N34576" t="s">
        <v>71827</v>
      </c>
      <c r="O34576" s="76" t="s">
        <v>4450</v>
      </c>
      <c r="P34576" s="82">
        <v>95105</v>
      </c>
      <c r="Q34576" s="82" t="s">
        <v>72645</v>
      </c>
      <c r="R34576"/>
    </row>
    <row r="34577" spans="12:18" x14ac:dyDescent="0.25">
      <c r="L34577" t="s">
        <v>4141</v>
      </c>
      <c r="M34577" t="s">
        <v>26656</v>
      </c>
      <c r="N34577" t="s">
        <v>71828</v>
      </c>
      <c r="O34577" s="76" t="s">
        <v>4450</v>
      </c>
      <c r="P34577" s="82">
        <v>60361</v>
      </c>
      <c r="Q34577" s="82" t="s">
        <v>72645</v>
      </c>
      <c r="R34577"/>
    </row>
    <row r="34578" spans="12:18" x14ac:dyDescent="0.25">
      <c r="L34578" t="s">
        <v>4141</v>
      </c>
      <c r="M34578" t="s">
        <v>32140</v>
      </c>
      <c r="N34578" t="s">
        <v>71829</v>
      </c>
      <c r="O34578" s="76" t="s">
        <v>4450</v>
      </c>
      <c r="P34578" s="82">
        <v>44645</v>
      </c>
      <c r="Q34578" s="82" t="s">
        <v>72645</v>
      </c>
      <c r="R34578"/>
    </row>
    <row r="34579" spans="12:18" x14ac:dyDescent="0.25">
      <c r="L34579" t="s">
        <v>4141</v>
      </c>
      <c r="M34579" t="s">
        <v>30005</v>
      </c>
      <c r="N34579" t="s">
        <v>71830</v>
      </c>
      <c r="O34579" s="76" t="s">
        <v>4450</v>
      </c>
      <c r="P34579" s="82">
        <v>78152</v>
      </c>
      <c r="Q34579" s="82" t="s">
        <v>72645</v>
      </c>
      <c r="R34579"/>
    </row>
    <row r="34580" spans="12:18" x14ac:dyDescent="0.25">
      <c r="L34580" t="s">
        <v>4141</v>
      </c>
      <c r="M34580" t="s">
        <v>26557</v>
      </c>
      <c r="N34580" t="s">
        <v>71831</v>
      </c>
      <c r="O34580" s="76" t="s">
        <v>4450</v>
      </c>
      <c r="P34580" s="82">
        <v>19344</v>
      </c>
      <c r="Q34580" s="82" t="s">
        <v>72645</v>
      </c>
      <c r="R34580"/>
    </row>
    <row r="34581" spans="12:18" x14ac:dyDescent="0.25">
      <c r="L34581" t="s">
        <v>4141</v>
      </c>
      <c r="M34581" t="s">
        <v>30012</v>
      </c>
      <c r="N34581" t="s">
        <v>71832</v>
      </c>
      <c r="O34581" s="76" t="s">
        <v>4450</v>
      </c>
      <c r="P34581" s="82">
        <v>23507</v>
      </c>
      <c r="Q34581" s="82" t="s">
        <v>72645</v>
      </c>
      <c r="R34581"/>
    </row>
    <row r="34582" spans="12:18" x14ac:dyDescent="0.25">
      <c r="L34582" t="s">
        <v>4141</v>
      </c>
      <c r="M34582" t="s">
        <v>32141</v>
      </c>
      <c r="N34582" t="s">
        <v>71833</v>
      </c>
      <c r="O34582" s="76" t="s">
        <v>4450</v>
      </c>
      <c r="P34582" s="82">
        <v>29973</v>
      </c>
      <c r="Q34582" s="82" t="s">
        <v>72645</v>
      </c>
      <c r="R34582"/>
    </row>
    <row r="34583" spans="12:18" x14ac:dyDescent="0.25">
      <c r="L34583" t="s">
        <v>4141</v>
      </c>
      <c r="M34583" t="s">
        <v>32143</v>
      </c>
      <c r="N34583" t="s">
        <v>71834</v>
      </c>
      <c r="O34583" s="76" t="s">
        <v>4450</v>
      </c>
      <c r="P34583" s="82">
        <v>48264</v>
      </c>
      <c r="Q34583" s="82" t="s">
        <v>72645</v>
      </c>
      <c r="R34583"/>
    </row>
    <row r="34584" spans="12:18" x14ac:dyDescent="0.25">
      <c r="L34584" t="s">
        <v>4141</v>
      </c>
      <c r="M34584" t="s">
        <v>32549</v>
      </c>
      <c r="N34584" t="s">
        <v>71835</v>
      </c>
      <c r="O34584" s="76" t="s">
        <v>4450</v>
      </c>
      <c r="P34584" s="82">
        <v>27729</v>
      </c>
      <c r="Q34584" s="82" t="s">
        <v>72645</v>
      </c>
      <c r="R34584"/>
    </row>
    <row r="34585" spans="12:18" x14ac:dyDescent="0.25">
      <c r="L34585" t="s">
        <v>4141</v>
      </c>
      <c r="M34585" t="s">
        <v>26657</v>
      </c>
      <c r="N34585" t="s">
        <v>71836</v>
      </c>
      <c r="O34585" s="76" t="s">
        <v>4450</v>
      </c>
      <c r="P34585" s="82">
        <v>8667</v>
      </c>
      <c r="Q34585" s="82" t="s">
        <v>72645</v>
      </c>
      <c r="R34585"/>
    </row>
    <row r="34586" spans="12:18" x14ac:dyDescent="0.25">
      <c r="L34586" t="s">
        <v>4141</v>
      </c>
      <c r="M34586" t="s">
        <v>26658</v>
      </c>
      <c r="N34586" t="s">
        <v>71837</v>
      </c>
      <c r="O34586" s="76" t="s">
        <v>4450</v>
      </c>
      <c r="P34586" s="82">
        <v>11453</v>
      </c>
      <c r="Q34586" s="82" t="s">
        <v>72645</v>
      </c>
      <c r="R34586"/>
    </row>
    <row r="34587" spans="12:18" x14ac:dyDescent="0.25">
      <c r="L34587" t="s">
        <v>4141</v>
      </c>
      <c r="M34587" t="s">
        <v>32550</v>
      </c>
      <c r="N34587" t="s">
        <v>71838</v>
      </c>
      <c r="O34587" s="76" t="s">
        <v>4450</v>
      </c>
      <c r="P34587" s="82">
        <v>23771</v>
      </c>
      <c r="Q34587" s="82" t="s">
        <v>72645</v>
      </c>
      <c r="R34587"/>
    </row>
    <row r="34588" spans="12:18" x14ac:dyDescent="0.25">
      <c r="L34588" t="s">
        <v>4148</v>
      </c>
      <c r="M34588" t="s">
        <v>32551</v>
      </c>
      <c r="N34588" t="s">
        <v>71839</v>
      </c>
      <c r="O34588" s="76" t="s">
        <v>4450</v>
      </c>
      <c r="P34588" s="82">
        <v>86375</v>
      </c>
      <c r="Q34588" s="82" t="s">
        <v>72645</v>
      </c>
      <c r="R34588"/>
    </row>
    <row r="34589" spans="12:18" x14ac:dyDescent="0.25">
      <c r="L34589" t="s">
        <v>4148</v>
      </c>
      <c r="M34589" t="s">
        <v>26659</v>
      </c>
      <c r="N34589" t="s">
        <v>71840</v>
      </c>
      <c r="O34589" s="76" t="s">
        <v>4450</v>
      </c>
      <c r="P34589" s="82">
        <v>85740</v>
      </c>
      <c r="Q34589" s="82" t="s">
        <v>72645</v>
      </c>
      <c r="R34589"/>
    </row>
    <row r="34590" spans="12:18" x14ac:dyDescent="0.25">
      <c r="L34590" t="s">
        <v>4148</v>
      </c>
      <c r="M34590" t="s">
        <v>32552</v>
      </c>
      <c r="N34590" t="s">
        <v>71841</v>
      </c>
      <c r="O34590" s="76" t="s">
        <v>4450</v>
      </c>
      <c r="P34590" s="82">
        <v>35674</v>
      </c>
      <c r="Q34590" s="82" t="s">
        <v>72645</v>
      </c>
      <c r="R34590"/>
    </row>
    <row r="34591" spans="12:18" x14ac:dyDescent="0.25">
      <c r="L34591" t="s">
        <v>4148</v>
      </c>
      <c r="M34591" t="s">
        <v>30522</v>
      </c>
      <c r="N34591" t="s">
        <v>71842</v>
      </c>
      <c r="O34591" s="76" t="s">
        <v>4450</v>
      </c>
      <c r="P34591" s="82">
        <v>53640</v>
      </c>
      <c r="Q34591" s="82" t="s">
        <v>72645</v>
      </c>
      <c r="R34591"/>
    </row>
    <row r="34592" spans="12:18" x14ac:dyDescent="0.25">
      <c r="L34592" t="s">
        <v>4148</v>
      </c>
      <c r="M34592" t="s">
        <v>26660</v>
      </c>
      <c r="N34592" t="s">
        <v>71843</v>
      </c>
      <c r="O34592" s="76" t="s">
        <v>4450</v>
      </c>
      <c r="P34592" s="82">
        <v>53353</v>
      </c>
      <c r="Q34592" s="82" t="s">
        <v>72645</v>
      </c>
      <c r="R34592"/>
    </row>
    <row r="34593" spans="12:18" x14ac:dyDescent="0.25">
      <c r="L34593" t="s">
        <v>4148</v>
      </c>
      <c r="M34593" t="s">
        <v>32147</v>
      </c>
      <c r="N34593" t="s">
        <v>71844</v>
      </c>
      <c r="O34593" s="76" t="s">
        <v>4450</v>
      </c>
      <c r="P34593" s="82">
        <v>29348</v>
      </c>
      <c r="Q34593" s="82" t="s">
        <v>72645</v>
      </c>
      <c r="R34593"/>
    </row>
    <row r="34594" spans="12:18" x14ac:dyDescent="0.25">
      <c r="L34594" t="s">
        <v>4148</v>
      </c>
      <c r="M34594" t="s">
        <v>30019</v>
      </c>
      <c r="N34594" t="s">
        <v>71845</v>
      </c>
      <c r="O34594" s="76" t="s">
        <v>4450</v>
      </c>
      <c r="P34594" s="82">
        <v>4833</v>
      </c>
      <c r="Q34594" s="82" t="s">
        <v>72645</v>
      </c>
      <c r="R34594"/>
    </row>
    <row r="34595" spans="12:18" x14ac:dyDescent="0.25">
      <c r="L34595" t="s">
        <v>4148</v>
      </c>
      <c r="M34595" t="s">
        <v>26661</v>
      </c>
      <c r="N34595" t="s">
        <v>71846</v>
      </c>
      <c r="O34595" s="76" t="s">
        <v>4450</v>
      </c>
      <c r="P34595" s="82">
        <v>71318</v>
      </c>
      <c r="Q34595" s="82" t="s">
        <v>72645</v>
      </c>
      <c r="R34595"/>
    </row>
    <row r="34596" spans="12:18" x14ac:dyDescent="0.25">
      <c r="L34596" t="s">
        <v>4148</v>
      </c>
      <c r="M34596" t="s">
        <v>32553</v>
      </c>
      <c r="N34596" t="s">
        <v>71847</v>
      </c>
      <c r="O34596" s="76" t="s">
        <v>4450</v>
      </c>
      <c r="P34596" s="82">
        <v>10732</v>
      </c>
      <c r="Q34596" s="82" t="s">
        <v>72645</v>
      </c>
      <c r="R34596"/>
    </row>
    <row r="34597" spans="12:18" x14ac:dyDescent="0.25">
      <c r="L34597" t="s">
        <v>4148</v>
      </c>
      <c r="M34597" t="s">
        <v>32554</v>
      </c>
      <c r="N34597" t="s">
        <v>71848</v>
      </c>
      <c r="O34597" s="76" t="s">
        <v>4450</v>
      </c>
      <c r="P34597" s="82">
        <v>55084</v>
      </c>
      <c r="Q34597" s="82" t="s">
        <v>72645</v>
      </c>
      <c r="R34597"/>
    </row>
    <row r="34598" spans="12:18" x14ac:dyDescent="0.25">
      <c r="L34598" t="s">
        <v>4148</v>
      </c>
      <c r="M34598" t="s">
        <v>32151</v>
      </c>
      <c r="N34598" t="s">
        <v>71849</v>
      </c>
      <c r="O34598" s="76" t="s">
        <v>4450</v>
      </c>
      <c r="P34598" s="82">
        <v>39358</v>
      </c>
      <c r="Q34598" s="82" t="s">
        <v>72645</v>
      </c>
      <c r="R34598"/>
    </row>
    <row r="34599" spans="12:18" x14ac:dyDescent="0.25">
      <c r="L34599" t="s">
        <v>4148</v>
      </c>
      <c r="M34599" t="s">
        <v>32153</v>
      </c>
      <c r="N34599" t="s">
        <v>71850</v>
      </c>
      <c r="O34599" s="76" t="s">
        <v>4450</v>
      </c>
      <c r="P34599" s="82">
        <v>6869</v>
      </c>
      <c r="Q34599" s="82" t="s">
        <v>72645</v>
      </c>
      <c r="R34599"/>
    </row>
    <row r="34600" spans="12:18" x14ac:dyDescent="0.25">
      <c r="L34600" t="s">
        <v>4148</v>
      </c>
      <c r="M34600" t="s">
        <v>32555</v>
      </c>
      <c r="N34600" t="s">
        <v>71851</v>
      </c>
      <c r="O34600" s="76" t="s">
        <v>4450</v>
      </c>
      <c r="P34600" s="82">
        <v>7981</v>
      </c>
      <c r="Q34600" s="82" t="s">
        <v>72645</v>
      </c>
      <c r="R34600"/>
    </row>
    <row r="34601" spans="12:18" x14ac:dyDescent="0.25">
      <c r="L34601" t="s">
        <v>4148</v>
      </c>
      <c r="M34601" t="s">
        <v>32149</v>
      </c>
      <c r="N34601" t="s">
        <v>71852</v>
      </c>
      <c r="O34601" s="76" t="s">
        <v>4450</v>
      </c>
      <c r="P34601" s="82">
        <v>43054</v>
      </c>
      <c r="Q34601" s="82" t="s">
        <v>72645</v>
      </c>
      <c r="R34601"/>
    </row>
    <row r="34602" spans="12:18" x14ac:dyDescent="0.25">
      <c r="L34602" t="s">
        <v>4148</v>
      </c>
      <c r="M34602" t="s">
        <v>32145</v>
      </c>
      <c r="N34602" t="s">
        <v>71853</v>
      </c>
      <c r="O34602" s="76" t="s">
        <v>4450</v>
      </c>
      <c r="P34602" s="82">
        <v>56783</v>
      </c>
      <c r="Q34602" s="82" t="s">
        <v>72645</v>
      </c>
      <c r="R34602"/>
    </row>
    <row r="34603" spans="12:18" x14ac:dyDescent="0.25">
      <c r="L34603" t="s">
        <v>4148</v>
      </c>
      <c r="M34603" t="s">
        <v>30016</v>
      </c>
      <c r="N34603" t="s">
        <v>71854</v>
      </c>
      <c r="O34603" s="76" t="s">
        <v>4450</v>
      </c>
      <c r="P34603" s="82">
        <v>16594</v>
      </c>
      <c r="Q34603" s="82" t="s">
        <v>72645</v>
      </c>
      <c r="R34603"/>
    </row>
    <row r="34604" spans="12:18" x14ac:dyDescent="0.25">
      <c r="L34604" t="s">
        <v>4148</v>
      </c>
      <c r="M34604" t="s">
        <v>32155</v>
      </c>
      <c r="N34604" t="s">
        <v>71855</v>
      </c>
      <c r="O34604" s="76" t="s">
        <v>4450</v>
      </c>
      <c r="P34604" s="82">
        <v>17950</v>
      </c>
      <c r="Q34604" s="82" t="s">
        <v>72645</v>
      </c>
      <c r="R34604"/>
    </row>
    <row r="34605" spans="12:18" x14ac:dyDescent="0.25">
      <c r="L34605" t="s">
        <v>4148</v>
      </c>
      <c r="M34605" t="s">
        <v>26663</v>
      </c>
      <c r="N34605" t="s">
        <v>71856</v>
      </c>
      <c r="O34605" s="76" t="s">
        <v>4450</v>
      </c>
      <c r="P34605" s="82">
        <v>14648</v>
      </c>
      <c r="Q34605" s="82" t="s">
        <v>72645</v>
      </c>
      <c r="R34605"/>
    </row>
    <row r="34606" spans="12:18" x14ac:dyDescent="0.25">
      <c r="L34606" t="s">
        <v>4148</v>
      </c>
      <c r="M34606" t="s">
        <v>30525</v>
      </c>
      <c r="N34606" t="s">
        <v>71857</v>
      </c>
      <c r="O34606" s="76" t="s">
        <v>4450</v>
      </c>
      <c r="P34606" s="82">
        <v>23045</v>
      </c>
      <c r="Q34606" s="82" t="s">
        <v>72645</v>
      </c>
      <c r="R34606"/>
    </row>
    <row r="34607" spans="12:18" x14ac:dyDescent="0.25">
      <c r="L34607" t="s">
        <v>4148</v>
      </c>
      <c r="M34607" t="s">
        <v>30029</v>
      </c>
      <c r="N34607" t="s">
        <v>71858</v>
      </c>
      <c r="O34607" s="76" t="s">
        <v>4450</v>
      </c>
      <c r="P34607" s="82">
        <v>23962</v>
      </c>
      <c r="Q34607" s="82" t="s">
        <v>72645</v>
      </c>
      <c r="R34607"/>
    </row>
    <row r="34608" spans="12:18" x14ac:dyDescent="0.25">
      <c r="L34608" t="s">
        <v>4148</v>
      </c>
      <c r="M34608" t="s">
        <v>26662</v>
      </c>
      <c r="N34608" t="s">
        <v>71859</v>
      </c>
      <c r="O34608" s="76" t="s">
        <v>4450</v>
      </c>
      <c r="P34608" s="82">
        <v>44437</v>
      </c>
      <c r="Q34608" s="82" t="s">
        <v>72645</v>
      </c>
      <c r="R34608"/>
    </row>
    <row r="34609" spans="12:18" x14ac:dyDescent="0.25">
      <c r="L34609" t="s">
        <v>4148</v>
      </c>
      <c r="M34609" t="s">
        <v>30021</v>
      </c>
      <c r="N34609" t="s">
        <v>71860</v>
      </c>
      <c r="O34609" s="76" t="s">
        <v>4450</v>
      </c>
      <c r="P34609" s="82">
        <v>26783</v>
      </c>
      <c r="Q34609" s="82" t="s">
        <v>72645</v>
      </c>
      <c r="R34609"/>
    </row>
    <row r="34610" spans="12:18" x14ac:dyDescent="0.25">
      <c r="L34610" t="s">
        <v>4148</v>
      </c>
      <c r="M34610" t="s">
        <v>5693</v>
      </c>
      <c r="N34610" t="s">
        <v>71861</v>
      </c>
      <c r="O34610" s="76" t="s">
        <v>4450</v>
      </c>
      <c r="P34610" s="82">
        <v>109897</v>
      </c>
      <c r="Q34610" s="82" t="s">
        <v>72645</v>
      </c>
      <c r="R34610"/>
    </row>
    <row r="34611" spans="12:18" x14ac:dyDescent="0.25">
      <c r="L34611" t="s">
        <v>4148</v>
      </c>
      <c r="M34611" t="s">
        <v>32556</v>
      </c>
      <c r="N34611" t="s">
        <v>71862</v>
      </c>
      <c r="O34611" s="76" t="s">
        <v>4450</v>
      </c>
      <c r="P34611" s="82">
        <v>21150</v>
      </c>
      <c r="Q34611" s="82" t="s">
        <v>72645</v>
      </c>
      <c r="R34611"/>
    </row>
    <row r="34612" spans="12:18" x14ac:dyDescent="0.25">
      <c r="L34612" t="s">
        <v>4148</v>
      </c>
      <c r="M34612" t="s">
        <v>30023</v>
      </c>
      <c r="N34612" t="s">
        <v>71863</v>
      </c>
      <c r="O34612" s="76" t="s">
        <v>4450</v>
      </c>
      <c r="P34612" s="82">
        <v>34993</v>
      </c>
      <c r="Q34612" s="82" t="s">
        <v>72645</v>
      </c>
      <c r="R34612"/>
    </row>
    <row r="34613" spans="12:18" x14ac:dyDescent="0.25">
      <c r="L34613" t="s">
        <v>4148</v>
      </c>
      <c r="M34613" t="s">
        <v>32557</v>
      </c>
      <c r="N34613" t="s">
        <v>71864</v>
      </c>
      <c r="O34613" s="76" t="s">
        <v>4450</v>
      </c>
      <c r="P34613" s="82">
        <v>68183</v>
      </c>
      <c r="Q34613" s="82" t="s">
        <v>72645</v>
      </c>
      <c r="R34613"/>
    </row>
    <row r="34614" spans="12:18" x14ac:dyDescent="0.25">
      <c r="L34614" t="s">
        <v>4148</v>
      </c>
      <c r="M34614" t="s">
        <v>32154</v>
      </c>
      <c r="N34614" t="s">
        <v>71865</v>
      </c>
      <c r="O34614" s="76" t="s">
        <v>4450</v>
      </c>
      <c r="P34614" s="82">
        <v>44136</v>
      </c>
      <c r="Q34614" s="82" t="s">
        <v>72645</v>
      </c>
      <c r="R34614"/>
    </row>
    <row r="34615" spans="12:18" x14ac:dyDescent="0.25">
      <c r="L34615" t="s">
        <v>4148</v>
      </c>
      <c r="M34615" t="s">
        <v>30026</v>
      </c>
      <c r="N34615" t="s">
        <v>71866</v>
      </c>
      <c r="O34615" s="76" t="s">
        <v>4450</v>
      </c>
      <c r="P34615" s="82">
        <v>57482</v>
      </c>
      <c r="Q34615" s="82" t="s">
        <v>72645</v>
      </c>
      <c r="R34615"/>
    </row>
    <row r="34616" spans="12:18" x14ac:dyDescent="0.25">
      <c r="L34616" t="s">
        <v>4148</v>
      </c>
      <c r="M34616" t="s">
        <v>30527</v>
      </c>
      <c r="N34616" t="s">
        <v>71867</v>
      </c>
      <c r="O34616" s="76" t="s">
        <v>4450</v>
      </c>
      <c r="P34616" s="82">
        <v>30306</v>
      </c>
      <c r="Q34616" s="82" t="s">
        <v>72645</v>
      </c>
      <c r="R34616"/>
    </row>
    <row r="34617" spans="12:18" x14ac:dyDescent="0.25">
      <c r="L34617" t="s">
        <v>4148</v>
      </c>
      <c r="M34617" t="s">
        <v>26664</v>
      </c>
      <c r="N34617" t="s">
        <v>71868</v>
      </c>
      <c r="O34617" s="76" t="s">
        <v>4450</v>
      </c>
      <c r="P34617" s="82">
        <v>27567</v>
      </c>
      <c r="Q34617" s="82" t="s">
        <v>72645</v>
      </c>
      <c r="R34617"/>
    </row>
    <row r="34618" spans="12:18" x14ac:dyDescent="0.25">
      <c r="L34618" t="s">
        <v>4148</v>
      </c>
      <c r="M34618" t="s">
        <v>32558</v>
      </c>
      <c r="N34618" t="s">
        <v>71869</v>
      </c>
      <c r="O34618" s="76" t="s">
        <v>4450</v>
      </c>
      <c r="P34618" s="82">
        <v>46207</v>
      </c>
      <c r="Q34618" s="82" t="s">
        <v>72645</v>
      </c>
      <c r="R34618"/>
    </row>
    <row r="34619" spans="12:18" x14ac:dyDescent="0.25">
      <c r="L34619" t="s">
        <v>4148</v>
      </c>
      <c r="M34619" t="s">
        <v>30529</v>
      </c>
      <c r="N34619" t="s">
        <v>71870</v>
      </c>
      <c r="O34619" s="76" t="s">
        <v>4450</v>
      </c>
      <c r="P34619" s="82">
        <v>51016</v>
      </c>
      <c r="Q34619" s="82" t="s">
        <v>72645</v>
      </c>
      <c r="R34619"/>
    </row>
    <row r="34620" spans="12:18" x14ac:dyDescent="0.25">
      <c r="L34620" t="s">
        <v>4148</v>
      </c>
      <c r="M34620" t="s">
        <v>24402</v>
      </c>
      <c r="N34620" t="s">
        <v>71871</v>
      </c>
      <c r="O34620" s="76" t="s">
        <v>4450</v>
      </c>
      <c r="P34620" s="82">
        <v>111135</v>
      </c>
      <c r="Q34620" s="82" t="s">
        <v>72645</v>
      </c>
      <c r="R34620"/>
    </row>
    <row r="34621" spans="12:18" x14ac:dyDescent="0.25">
      <c r="L34621" t="s">
        <v>4148</v>
      </c>
      <c r="M34621" t="s">
        <v>32559</v>
      </c>
      <c r="N34621" t="s">
        <v>71872</v>
      </c>
      <c r="O34621" s="76" t="s">
        <v>4450</v>
      </c>
      <c r="P34621" s="82">
        <v>51108</v>
      </c>
      <c r="Q34621" s="82" t="s">
        <v>72645</v>
      </c>
      <c r="R34621"/>
    </row>
    <row r="34622" spans="12:18" x14ac:dyDescent="0.25">
      <c r="L34622" t="s">
        <v>4148</v>
      </c>
      <c r="M34622" t="s">
        <v>32560</v>
      </c>
      <c r="N34622" t="s">
        <v>71873</v>
      </c>
      <c r="O34622" s="76" t="s">
        <v>4450</v>
      </c>
      <c r="P34622" s="82">
        <v>38720</v>
      </c>
      <c r="Q34622" s="82" t="s">
        <v>72645</v>
      </c>
      <c r="R34622"/>
    </row>
    <row r="34623" spans="12:18" x14ac:dyDescent="0.25">
      <c r="L34623" t="s">
        <v>4148</v>
      </c>
      <c r="M34623" t="s">
        <v>26665</v>
      </c>
      <c r="N34623" t="s">
        <v>71874</v>
      </c>
      <c r="O34623" s="76" t="s">
        <v>4450</v>
      </c>
      <c r="P34623" s="82">
        <v>36180</v>
      </c>
      <c r="Q34623" s="82" t="s">
        <v>72645</v>
      </c>
      <c r="R34623"/>
    </row>
    <row r="34624" spans="12:18" x14ac:dyDescent="0.25">
      <c r="L34624" t="s">
        <v>4148</v>
      </c>
      <c r="M34624" t="s">
        <v>30032</v>
      </c>
      <c r="N34624" t="s">
        <v>71875</v>
      </c>
      <c r="O34624" s="76" t="s">
        <v>4450</v>
      </c>
      <c r="P34624" s="82">
        <v>7030</v>
      </c>
      <c r="Q34624" s="82" t="s">
        <v>72645</v>
      </c>
      <c r="R34624"/>
    </row>
    <row r="34625" spans="12:18" x14ac:dyDescent="0.25">
      <c r="L34625" t="s">
        <v>4148</v>
      </c>
      <c r="M34625" t="s">
        <v>26666</v>
      </c>
      <c r="N34625" t="s">
        <v>71876</v>
      </c>
      <c r="O34625" s="76" t="s">
        <v>4450</v>
      </c>
      <c r="P34625" s="82">
        <v>29964</v>
      </c>
      <c r="Q34625" s="82" t="s">
        <v>72645</v>
      </c>
      <c r="R34625"/>
    </row>
    <row r="34626" spans="12:18" x14ac:dyDescent="0.25">
      <c r="L34626" t="s">
        <v>4148</v>
      </c>
      <c r="M34626" t="s">
        <v>7163</v>
      </c>
      <c r="N34626" t="s">
        <v>71877</v>
      </c>
      <c r="O34626" s="76" t="s">
        <v>4450</v>
      </c>
      <c r="P34626" s="82">
        <v>36830</v>
      </c>
      <c r="Q34626" s="82" t="s">
        <v>72645</v>
      </c>
      <c r="R34626"/>
    </row>
    <row r="34627" spans="12:18" x14ac:dyDescent="0.25">
      <c r="L34627" t="s">
        <v>4148</v>
      </c>
      <c r="M34627" t="s">
        <v>30530</v>
      </c>
      <c r="N34627" t="s">
        <v>71878</v>
      </c>
      <c r="O34627" s="76" t="s">
        <v>4450</v>
      </c>
      <c r="P34627" s="82">
        <v>13646</v>
      </c>
      <c r="Q34627" s="82" t="s">
        <v>72645</v>
      </c>
      <c r="R34627"/>
    </row>
    <row r="34628" spans="12:18" x14ac:dyDescent="0.25">
      <c r="L34628" t="s">
        <v>4185</v>
      </c>
      <c r="M34628" t="s">
        <v>30035</v>
      </c>
      <c r="N34628" t="s">
        <v>71879</v>
      </c>
      <c r="O34628" s="76" t="s">
        <v>4450</v>
      </c>
      <c r="P34628" s="82">
        <v>5785</v>
      </c>
      <c r="Q34628" s="82" t="s">
        <v>72645</v>
      </c>
      <c r="R34628"/>
    </row>
    <row r="34629" spans="12:18" x14ac:dyDescent="0.25">
      <c r="L34629" t="s">
        <v>4185</v>
      </c>
      <c r="M34629" t="s">
        <v>30532</v>
      </c>
      <c r="N34629" t="s">
        <v>71880</v>
      </c>
      <c r="O34629" s="76" t="s">
        <v>4450</v>
      </c>
      <c r="P34629" s="82">
        <v>43881</v>
      </c>
      <c r="Q34629" s="82" t="s">
        <v>72645</v>
      </c>
      <c r="R34629"/>
    </row>
    <row r="34630" spans="12:18" x14ac:dyDescent="0.25">
      <c r="L34630" t="s">
        <v>4185</v>
      </c>
      <c r="M34630" t="s">
        <v>26667</v>
      </c>
      <c r="N34630" t="s">
        <v>71881</v>
      </c>
      <c r="O34630" s="76" t="s">
        <v>4450</v>
      </c>
      <c r="P34630" s="82">
        <v>21501</v>
      </c>
      <c r="Q34630" s="82" t="s">
        <v>72645</v>
      </c>
      <c r="R34630"/>
    </row>
    <row r="34631" spans="12:18" x14ac:dyDescent="0.25">
      <c r="L34631" t="s">
        <v>4185</v>
      </c>
      <c r="M34631" t="s">
        <v>32561</v>
      </c>
      <c r="N34631" t="s">
        <v>71882</v>
      </c>
      <c r="O34631" s="76" t="s">
        <v>4450</v>
      </c>
      <c r="P34631" s="82">
        <v>16345</v>
      </c>
      <c r="Q34631" s="82" t="s">
        <v>72645</v>
      </c>
      <c r="R34631"/>
    </row>
    <row r="34632" spans="12:18" x14ac:dyDescent="0.25">
      <c r="L34632" t="s">
        <v>4185</v>
      </c>
      <c r="M34632" t="s">
        <v>32562</v>
      </c>
      <c r="N34632" t="s">
        <v>71883</v>
      </c>
      <c r="O34632" s="76" t="s">
        <v>4450</v>
      </c>
      <c r="P34632" s="82">
        <v>17950</v>
      </c>
      <c r="Q34632" s="82" t="s">
        <v>72645</v>
      </c>
      <c r="R34632"/>
    </row>
    <row r="34633" spans="12:18" x14ac:dyDescent="0.25">
      <c r="L34633" t="s">
        <v>4185</v>
      </c>
      <c r="M34633" t="s">
        <v>26668</v>
      </c>
      <c r="N34633" t="s">
        <v>71884</v>
      </c>
      <c r="O34633" s="76" t="s">
        <v>4450</v>
      </c>
      <c r="P34633" s="82">
        <v>16624</v>
      </c>
      <c r="Q34633" s="82" t="s">
        <v>72645</v>
      </c>
      <c r="R34633"/>
    </row>
    <row r="34634" spans="12:18" x14ac:dyDescent="0.25">
      <c r="L34634" t="s">
        <v>4185</v>
      </c>
      <c r="M34634" t="s">
        <v>30535</v>
      </c>
      <c r="N34634" t="s">
        <v>71885</v>
      </c>
      <c r="O34634" s="76" t="s">
        <v>4450</v>
      </c>
      <c r="P34634" s="82">
        <v>31069</v>
      </c>
      <c r="Q34634" s="82" t="s">
        <v>72645</v>
      </c>
      <c r="R34634"/>
    </row>
    <row r="34635" spans="12:18" x14ac:dyDescent="0.25">
      <c r="L34635" t="s">
        <v>4185</v>
      </c>
      <c r="M34635" t="s">
        <v>30038</v>
      </c>
      <c r="N34635" t="s">
        <v>71886</v>
      </c>
      <c r="O34635" s="76" t="s">
        <v>4450</v>
      </c>
      <c r="P34635" s="82">
        <v>77630</v>
      </c>
      <c r="Q34635" s="82" t="s">
        <v>72645</v>
      </c>
      <c r="R34635"/>
    </row>
    <row r="34636" spans="12:18" x14ac:dyDescent="0.25">
      <c r="L34636" t="s">
        <v>4185</v>
      </c>
      <c r="M34636" t="s">
        <v>30538</v>
      </c>
      <c r="N34636" t="s">
        <v>71887</v>
      </c>
      <c r="O34636" s="76" t="s">
        <v>4450</v>
      </c>
      <c r="P34636" s="82">
        <v>30374</v>
      </c>
      <c r="Q34636" s="82" t="s">
        <v>72645</v>
      </c>
      <c r="R34636"/>
    </row>
    <row r="34637" spans="12:18" x14ac:dyDescent="0.25">
      <c r="L34637" t="s">
        <v>4185</v>
      </c>
      <c r="M34637" t="s">
        <v>30041</v>
      </c>
      <c r="N34637" t="s">
        <v>71888</v>
      </c>
      <c r="O34637" s="76" t="s">
        <v>4450</v>
      </c>
      <c r="P34637" s="82">
        <v>18321</v>
      </c>
      <c r="Q34637" s="82" t="s">
        <v>72645</v>
      </c>
      <c r="R34637"/>
    </row>
    <row r="34638" spans="12:18" x14ac:dyDescent="0.25">
      <c r="L34638" t="s">
        <v>4185</v>
      </c>
      <c r="M34638" t="s">
        <v>32157</v>
      </c>
      <c r="N34638" t="s">
        <v>71889</v>
      </c>
      <c r="O34638" s="76" t="s">
        <v>4450</v>
      </c>
      <c r="P34638" s="82">
        <v>19491</v>
      </c>
      <c r="Q34638" s="82" t="s">
        <v>72645</v>
      </c>
      <c r="R34638"/>
    </row>
    <row r="34639" spans="12:18" x14ac:dyDescent="0.25">
      <c r="L34639" t="s">
        <v>4185</v>
      </c>
      <c r="M34639" t="s">
        <v>32563</v>
      </c>
      <c r="N34639" t="s">
        <v>71890</v>
      </c>
      <c r="O34639" s="76" t="s">
        <v>4450</v>
      </c>
      <c r="P34639" s="82">
        <v>45331</v>
      </c>
      <c r="Q34639" s="82" t="s">
        <v>72645</v>
      </c>
      <c r="R34639"/>
    </row>
    <row r="34640" spans="12:18" x14ac:dyDescent="0.25">
      <c r="L34640" t="s">
        <v>4185</v>
      </c>
      <c r="M34640" t="s">
        <v>30541</v>
      </c>
      <c r="N34640" t="s">
        <v>71891</v>
      </c>
      <c r="O34640" s="76" t="s">
        <v>4450</v>
      </c>
      <c r="P34640" s="82">
        <v>90605</v>
      </c>
      <c r="Q34640" s="82" t="s">
        <v>72645</v>
      </c>
      <c r="R34640"/>
    </row>
    <row r="34641" spans="12:18" x14ac:dyDescent="0.25">
      <c r="L34641" t="s">
        <v>4185</v>
      </c>
      <c r="M34641" t="s">
        <v>30045</v>
      </c>
      <c r="N34641" t="s">
        <v>71892</v>
      </c>
      <c r="O34641" s="76" t="s">
        <v>4450</v>
      </c>
      <c r="P34641" s="82">
        <v>52939</v>
      </c>
      <c r="Q34641" s="82" t="s">
        <v>72645</v>
      </c>
      <c r="R34641"/>
    </row>
    <row r="34642" spans="12:18" x14ac:dyDescent="0.25">
      <c r="L34642" t="s">
        <v>4185</v>
      </c>
      <c r="M34642" t="s">
        <v>15576</v>
      </c>
      <c r="N34642" t="s">
        <v>71893</v>
      </c>
      <c r="O34642" s="76" t="s">
        <v>4450</v>
      </c>
      <c r="P34642" s="82">
        <v>27802</v>
      </c>
      <c r="Q34642" s="82" t="s">
        <v>72645</v>
      </c>
      <c r="R34642"/>
    </row>
    <row r="34643" spans="12:18" x14ac:dyDescent="0.25">
      <c r="L34643" t="s">
        <v>4185</v>
      </c>
      <c r="M34643" t="s">
        <v>30543</v>
      </c>
      <c r="N34643" t="s">
        <v>71894</v>
      </c>
      <c r="O34643" s="76" t="s">
        <v>4450</v>
      </c>
      <c r="P34643" s="82">
        <v>18605</v>
      </c>
      <c r="Q34643" s="82" t="s">
        <v>72645</v>
      </c>
      <c r="R34643"/>
    </row>
    <row r="34644" spans="12:18" x14ac:dyDescent="0.25">
      <c r="L34644" t="s">
        <v>4185</v>
      </c>
      <c r="M34644" t="s">
        <v>32158</v>
      </c>
      <c r="N34644" t="s">
        <v>71895</v>
      </c>
      <c r="O34644" s="76" t="s">
        <v>4450</v>
      </c>
      <c r="P34644" s="82">
        <v>62052</v>
      </c>
      <c r="Q34644" s="82" t="s">
        <v>72645</v>
      </c>
      <c r="R34644"/>
    </row>
    <row r="34645" spans="12:18" x14ac:dyDescent="0.25">
      <c r="L34645" t="s">
        <v>4185</v>
      </c>
      <c r="M34645" t="s">
        <v>30052</v>
      </c>
      <c r="N34645" t="s">
        <v>71896</v>
      </c>
      <c r="O34645" s="76" t="s">
        <v>4450</v>
      </c>
      <c r="P34645" s="82">
        <v>19133</v>
      </c>
      <c r="Q34645" s="82" t="s">
        <v>72645</v>
      </c>
      <c r="R34645"/>
    </row>
    <row r="34646" spans="12:18" x14ac:dyDescent="0.25">
      <c r="L34646" t="s">
        <v>4185</v>
      </c>
      <c r="M34646" t="s">
        <v>30049</v>
      </c>
      <c r="N34646" t="s">
        <v>71897</v>
      </c>
      <c r="O34646" s="76" t="s">
        <v>4450</v>
      </c>
      <c r="P34646" s="82">
        <v>31204</v>
      </c>
      <c r="Q34646" s="82" t="s">
        <v>72645</v>
      </c>
      <c r="R34646"/>
    </row>
    <row r="34647" spans="12:18" x14ac:dyDescent="0.25">
      <c r="L34647" t="s">
        <v>4185</v>
      </c>
      <c r="M34647" t="s">
        <v>30548</v>
      </c>
      <c r="N34647" t="s">
        <v>71898</v>
      </c>
      <c r="O34647" s="76" t="s">
        <v>4450</v>
      </c>
      <c r="P34647" s="82">
        <v>11931</v>
      </c>
      <c r="Q34647" s="82" t="s">
        <v>72645</v>
      </c>
      <c r="R34647"/>
    </row>
    <row r="34648" spans="12:18" x14ac:dyDescent="0.25">
      <c r="L34648" t="s">
        <v>4185</v>
      </c>
      <c r="M34648" t="s">
        <v>26669</v>
      </c>
      <c r="N34648" t="s">
        <v>71899</v>
      </c>
      <c r="O34648" s="76" t="s">
        <v>4450</v>
      </c>
      <c r="P34648" s="82">
        <v>25334</v>
      </c>
      <c r="Q34648" s="82" t="s">
        <v>72645</v>
      </c>
      <c r="R34648"/>
    </row>
    <row r="34649" spans="12:18" x14ac:dyDescent="0.25">
      <c r="L34649" t="s">
        <v>4185</v>
      </c>
      <c r="M34649" t="s">
        <v>32565</v>
      </c>
      <c r="N34649" t="s">
        <v>71900</v>
      </c>
      <c r="O34649" s="76" t="s">
        <v>4450</v>
      </c>
      <c r="P34649" s="82">
        <v>33879</v>
      </c>
      <c r="Q34649" s="82" t="s">
        <v>72645</v>
      </c>
      <c r="R34649"/>
    </row>
    <row r="34650" spans="12:18" x14ac:dyDescent="0.25">
      <c r="L34650" t="s">
        <v>4185</v>
      </c>
      <c r="M34650" t="s">
        <v>32566</v>
      </c>
      <c r="N34650" t="s">
        <v>71901</v>
      </c>
      <c r="O34650" s="76" t="s">
        <v>4450</v>
      </c>
      <c r="P34650" s="82">
        <v>20130</v>
      </c>
      <c r="Q34650" s="82" t="s">
        <v>72645</v>
      </c>
      <c r="R34650"/>
    </row>
    <row r="34651" spans="12:18" x14ac:dyDescent="0.25">
      <c r="L34651" t="s">
        <v>4185</v>
      </c>
      <c r="M34651" t="s">
        <v>26670</v>
      </c>
      <c r="N34651" t="s">
        <v>71902</v>
      </c>
      <c r="O34651" s="76" t="s">
        <v>4450</v>
      </c>
      <c r="P34651" s="82">
        <v>27228</v>
      </c>
      <c r="Q34651" s="82" t="s">
        <v>72645</v>
      </c>
      <c r="R34651"/>
    </row>
    <row r="34652" spans="12:18" x14ac:dyDescent="0.25">
      <c r="L34652" t="s">
        <v>4185</v>
      </c>
      <c r="M34652" t="s">
        <v>30055</v>
      </c>
      <c r="N34652" t="s">
        <v>71903</v>
      </c>
      <c r="O34652" s="76" t="s">
        <v>4450</v>
      </c>
      <c r="P34652" s="82">
        <v>55655</v>
      </c>
      <c r="Q34652" s="82" t="s">
        <v>72645</v>
      </c>
      <c r="R34652"/>
    </row>
    <row r="34653" spans="12:18" x14ac:dyDescent="0.25">
      <c r="L34653" t="s">
        <v>4185</v>
      </c>
      <c r="M34653" t="s">
        <v>32159</v>
      </c>
      <c r="N34653" t="s">
        <v>71904</v>
      </c>
      <c r="O34653" s="76" t="s">
        <v>4450</v>
      </c>
      <c r="P34653" s="82">
        <v>4755</v>
      </c>
      <c r="Q34653" s="82" t="s">
        <v>72645</v>
      </c>
      <c r="R34653"/>
    </row>
    <row r="34654" spans="12:18" x14ac:dyDescent="0.25">
      <c r="L34654" t="s">
        <v>4185</v>
      </c>
      <c r="M34654" t="s">
        <v>25859</v>
      </c>
      <c r="N34654" t="s">
        <v>71905</v>
      </c>
      <c r="O34654" s="76" t="s">
        <v>4450</v>
      </c>
      <c r="P34654" s="82">
        <v>4847</v>
      </c>
      <c r="Q34654" s="82" t="s">
        <v>72645</v>
      </c>
      <c r="R34654"/>
    </row>
    <row r="34655" spans="12:18" x14ac:dyDescent="0.25">
      <c r="L34655" t="s">
        <v>4185</v>
      </c>
      <c r="M34655" t="s">
        <v>32161</v>
      </c>
      <c r="N34655" t="s">
        <v>71906</v>
      </c>
      <c r="O34655" s="76" t="s">
        <v>4450</v>
      </c>
      <c r="P34655" s="82">
        <v>32851</v>
      </c>
      <c r="Q34655" s="82" t="s">
        <v>72645</v>
      </c>
      <c r="R34655"/>
    </row>
    <row r="34656" spans="12:18" x14ac:dyDescent="0.25">
      <c r="L34656" t="s">
        <v>4185</v>
      </c>
      <c r="M34656" t="s">
        <v>30546</v>
      </c>
      <c r="N34656" t="s">
        <v>71907</v>
      </c>
      <c r="O34656" s="76" t="s">
        <v>4450</v>
      </c>
      <c r="P34656" s="82">
        <v>4651</v>
      </c>
      <c r="Q34656" s="82" t="s">
        <v>72645</v>
      </c>
      <c r="R34656"/>
    </row>
    <row r="34657" spans="12:18" x14ac:dyDescent="0.25">
      <c r="L34657" t="s">
        <v>4185</v>
      </c>
      <c r="M34657" t="s">
        <v>26671</v>
      </c>
      <c r="N34657" t="s">
        <v>71908</v>
      </c>
      <c r="O34657" s="76" t="s">
        <v>4450</v>
      </c>
      <c r="P34657" s="82">
        <v>23801</v>
      </c>
      <c r="Q34657" s="82" t="s">
        <v>72645</v>
      </c>
      <c r="R34657"/>
    </row>
    <row r="34658" spans="12:18" x14ac:dyDescent="0.25">
      <c r="L34658" t="s">
        <v>4185</v>
      </c>
      <c r="M34658" t="s">
        <v>32564</v>
      </c>
      <c r="N34658" t="s">
        <v>71909</v>
      </c>
      <c r="O34658" s="76" t="s">
        <v>4450</v>
      </c>
      <c r="P34658" s="82">
        <v>10305</v>
      </c>
      <c r="Q34658" s="82" t="s">
        <v>72645</v>
      </c>
      <c r="R34658"/>
    </row>
    <row r="34659" spans="12:18" x14ac:dyDescent="0.25">
      <c r="L34659" t="s">
        <v>4185</v>
      </c>
      <c r="M34659" t="s">
        <v>26637</v>
      </c>
      <c r="N34659" t="s">
        <v>71910</v>
      </c>
      <c r="O34659" s="76" t="s">
        <v>4450</v>
      </c>
      <c r="P34659" s="82">
        <v>7457</v>
      </c>
      <c r="Q34659" s="82" t="s">
        <v>72645</v>
      </c>
      <c r="R34659"/>
    </row>
    <row r="34660" spans="12:18" x14ac:dyDescent="0.25">
      <c r="L34660" t="s">
        <v>4185</v>
      </c>
      <c r="M34660" t="s">
        <v>26672</v>
      </c>
      <c r="N34660" t="s">
        <v>71911</v>
      </c>
      <c r="O34660" s="76" t="s">
        <v>4450</v>
      </c>
      <c r="P34660" s="82">
        <v>2668</v>
      </c>
      <c r="Q34660" s="82" t="s">
        <v>72645</v>
      </c>
      <c r="R34660"/>
    </row>
    <row r="34661" spans="12:18" x14ac:dyDescent="0.25">
      <c r="L34661" t="s">
        <v>4185</v>
      </c>
      <c r="M34661" t="s">
        <v>30550</v>
      </c>
      <c r="N34661" t="s">
        <v>71912</v>
      </c>
      <c r="O34661" s="76" t="s">
        <v>4450</v>
      </c>
      <c r="P34661" s="82">
        <v>5611</v>
      </c>
      <c r="Q34661" s="82" t="s">
        <v>72645</v>
      </c>
      <c r="R34661"/>
    </row>
    <row r="34662" spans="12:18" x14ac:dyDescent="0.25">
      <c r="L34662" t="s">
        <v>4185</v>
      </c>
      <c r="M34662" t="s">
        <v>32163</v>
      </c>
      <c r="N34662" t="s">
        <v>71913</v>
      </c>
      <c r="O34662" s="76" t="s">
        <v>4450</v>
      </c>
      <c r="P34662" s="82">
        <v>3775</v>
      </c>
      <c r="Q34662" s="82" t="s">
        <v>72645</v>
      </c>
      <c r="R34662"/>
    </row>
    <row r="34663" spans="12:18" x14ac:dyDescent="0.25">
      <c r="L34663" t="s">
        <v>4185</v>
      </c>
      <c r="M34663" t="s">
        <v>30058</v>
      </c>
      <c r="N34663" t="s">
        <v>71914</v>
      </c>
      <c r="O34663" s="76" t="s">
        <v>4450</v>
      </c>
      <c r="P34663" s="82">
        <v>22619</v>
      </c>
      <c r="Q34663" s="82" t="s">
        <v>72645</v>
      </c>
      <c r="R34663"/>
    </row>
    <row r="34664" spans="12:18" x14ac:dyDescent="0.25">
      <c r="L34664" t="s">
        <v>4185</v>
      </c>
      <c r="M34664" t="s">
        <v>30061</v>
      </c>
      <c r="N34664" t="s">
        <v>71915</v>
      </c>
      <c r="O34664" s="76" t="s">
        <v>4450</v>
      </c>
      <c r="P34664" s="82">
        <v>74859</v>
      </c>
      <c r="Q34664" s="82" t="s">
        <v>72645</v>
      </c>
      <c r="R34664"/>
    </row>
    <row r="34665" spans="12:18" x14ac:dyDescent="0.25">
      <c r="L34665" t="s">
        <v>4185</v>
      </c>
      <c r="M34665" t="s">
        <v>14841</v>
      </c>
      <c r="N34665" t="s">
        <v>71916</v>
      </c>
      <c r="O34665" s="76" t="s">
        <v>4450</v>
      </c>
      <c r="P34665" s="82">
        <v>14056</v>
      </c>
      <c r="Q34665" s="82" t="s">
        <v>72645</v>
      </c>
      <c r="R34665"/>
    </row>
    <row r="34666" spans="12:18" x14ac:dyDescent="0.25">
      <c r="L34666" t="s">
        <v>4185</v>
      </c>
      <c r="M34666" t="s">
        <v>30064</v>
      </c>
      <c r="N34666" t="s">
        <v>71917</v>
      </c>
      <c r="O34666" s="76" t="s">
        <v>4450</v>
      </c>
      <c r="P34666" s="82">
        <v>26472</v>
      </c>
      <c r="Q34666" s="82" t="s">
        <v>72645</v>
      </c>
      <c r="R34666"/>
    </row>
    <row r="34667" spans="12:18" x14ac:dyDescent="0.25">
      <c r="L34667" t="s">
        <v>4185</v>
      </c>
      <c r="M34667" t="s">
        <v>32165</v>
      </c>
      <c r="N34667" t="s">
        <v>71918</v>
      </c>
      <c r="O34667" s="76" t="s">
        <v>4450</v>
      </c>
      <c r="P34667" s="82">
        <v>29017</v>
      </c>
      <c r="Q34667" s="82" t="s">
        <v>72645</v>
      </c>
      <c r="R34667"/>
    </row>
    <row r="34668" spans="12:18" x14ac:dyDescent="0.25">
      <c r="L34668" t="s">
        <v>4185</v>
      </c>
      <c r="M34668" t="s">
        <v>26673</v>
      </c>
      <c r="N34668" t="s">
        <v>71919</v>
      </c>
      <c r="O34668" s="76" t="s">
        <v>4450</v>
      </c>
      <c r="P34668" s="82">
        <v>14796</v>
      </c>
      <c r="Q34668" s="82" t="s">
        <v>72645</v>
      </c>
      <c r="R34668"/>
    </row>
    <row r="34669" spans="12:18" x14ac:dyDescent="0.25">
      <c r="L34669" t="s">
        <v>4185</v>
      </c>
      <c r="M34669" t="s">
        <v>26674</v>
      </c>
      <c r="N34669" t="s">
        <v>71920</v>
      </c>
      <c r="O34669" s="76" t="s">
        <v>4450</v>
      </c>
      <c r="P34669" s="82">
        <v>10458</v>
      </c>
      <c r="Q34669" s="82" t="s">
        <v>72645</v>
      </c>
      <c r="R34669"/>
    </row>
    <row r="34670" spans="12:18" x14ac:dyDescent="0.25">
      <c r="L34670" t="s">
        <v>4185</v>
      </c>
      <c r="M34670" t="s">
        <v>32167</v>
      </c>
      <c r="N34670" t="s">
        <v>71921</v>
      </c>
      <c r="O34670" s="76" t="s">
        <v>4450</v>
      </c>
      <c r="P34670" s="82">
        <v>54753</v>
      </c>
      <c r="Q34670" s="82" t="s">
        <v>72645</v>
      </c>
      <c r="R34670"/>
    </row>
    <row r="34671" spans="12:18" x14ac:dyDescent="0.25">
      <c r="L34671" t="s">
        <v>4185</v>
      </c>
      <c r="M34671" t="s">
        <v>26675</v>
      </c>
      <c r="N34671" t="s">
        <v>71922</v>
      </c>
      <c r="O34671" s="76" t="s">
        <v>4450</v>
      </c>
      <c r="P34671" s="82">
        <v>21384</v>
      </c>
      <c r="Q34671" s="82" t="s">
        <v>72645</v>
      </c>
      <c r="R34671"/>
    </row>
    <row r="34672" spans="12:18" x14ac:dyDescent="0.25">
      <c r="L34672" t="s">
        <v>4185</v>
      </c>
      <c r="M34672" t="s">
        <v>30067</v>
      </c>
      <c r="N34672" t="s">
        <v>71923</v>
      </c>
      <c r="O34672" s="76" t="s">
        <v>4450</v>
      </c>
      <c r="P34672" s="82">
        <v>33545</v>
      </c>
      <c r="Q34672" s="82" t="s">
        <v>72645</v>
      </c>
      <c r="R34672"/>
    </row>
    <row r="34673" spans="12:18" x14ac:dyDescent="0.25">
      <c r="L34673" t="s">
        <v>4185</v>
      </c>
      <c r="M34673" t="s">
        <v>16843</v>
      </c>
      <c r="N34673" t="s">
        <v>71924</v>
      </c>
      <c r="O34673" s="76" t="s">
        <v>4450</v>
      </c>
      <c r="P34673" s="82">
        <v>28456</v>
      </c>
      <c r="Q34673" s="82" t="s">
        <v>72645</v>
      </c>
      <c r="R34673"/>
    </row>
    <row r="34674" spans="12:18" x14ac:dyDescent="0.25">
      <c r="L34674" t="s">
        <v>4185</v>
      </c>
      <c r="M34674" t="s">
        <v>30554</v>
      </c>
      <c r="N34674" t="s">
        <v>71925</v>
      </c>
      <c r="O34674" s="76" t="s">
        <v>4450</v>
      </c>
      <c r="P34674" s="82">
        <v>49891</v>
      </c>
      <c r="Q34674" s="82" t="s">
        <v>72645</v>
      </c>
      <c r="R34674"/>
    </row>
    <row r="34675" spans="12:18" x14ac:dyDescent="0.25">
      <c r="L34675" t="s">
        <v>4185</v>
      </c>
      <c r="M34675" t="s">
        <v>30557</v>
      </c>
      <c r="N34675" t="s">
        <v>71926</v>
      </c>
      <c r="O34675" s="76" t="s">
        <v>4450</v>
      </c>
      <c r="P34675" s="82">
        <v>93557</v>
      </c>
      <c r="Q34675" s="82" t="s">
        <v>72645</v>
      </c>
      <c r="R34675"/>
    </row>
    <row r="34676" spans="12:18" x14ac:dyDescent="0.25">
      <c r="L34676" t="s">
        <v>4224</v>
      </c>
      <c r="M34676" t="s">
        <v>30070</v>
      </c>
      <c r="N34676" t="s">
        <v>71927</v>
      </c>
      <c r="O34676" s="76" t="s">
        <v>4356</v>
      </c>
      <c r="P34676" s="82">
        <v>1161</v>
      </c>
      <c r="Q34676" s="82" t="s">
        <v>91809</v>
      </c>
      <c r="R34676"/>
    </row>
    <row r="34677" spans="12:18" x14ac:dyDescent="0.25">
      <c r="L34677" t="s">
        <v>4224</v>
      </c>
      <c r="M34677" t="s">
        <v>30073</v>
      </c>
      <c r="N34677" t="s">
        <v>71928</v>
      </c>
      <c r="O34677" s="76" t="s">
        <v>4356</v>
      </c>
      <c r="P34677" s="82">
        <v>916</v>
      </c>
      <c r="Q34677" s="82" t="s">
        <v>91810</v>
      </c>
      <c r="R34677"/>
    </row>
    <row r="34678" spans="12:18" x14ac:dyDescent="0.25">
      <c r="L34678" t="s">
        <v>4224</v>
      </c>
      <c r="M34678" t="s">
        <v>26676</v>
      </c>
      <c r="N34678" t="s">
        <v>71929</v>
      </c>
      <c r="O34678" s="76" t="s">
        <v>4366</v>
      </c>
      <c r="P34678" s="82">
        <v>372</v>
      </c>
      <c r="Q34678" s="82" t="s">
        <v>91811</v>
      </c>
      <c r="R34678"/>
    </row>
    <row r="34679" spans="12:18" x14ac:dyDescent="0.25">
      <c r="L34679" t="s">
        <v>4224</v>
      </c>
      <c r="M34679" t="s">
        <v>30077</v>
      </c>
      <c r="N34679" t="s">
        <v>71930</v>
      </c>
      <c r="O34679" s="76" t="s">
        <v>4366</v>
      </c>
      <c r="P34679" s="82">
        <v>210</v>
      </c>
      <c r="Q34679" s="82" t="s">
        <v>91812</v>
      </c>
      <c r="R34679"/>
    </row>
    <row r="34680" spans="12:18" x14ac:dyDescent="0.25">
      <c r="L34680" t="s">
        <v>4224</v>
      </c>
      <c r="M34680" t="s">
        <v>15088</v>
      </c>
      <c r="N34680" t="s">
        <v>71931</v>
      </c>
      <c r="O34680" s="76" t="s">
        <v>4450</v>
      </c>
      <c r="P34680" s="82">
        <v>2590</v>
      </c>
      <c r="Q34680" s="82" t="s">
        <v>72645</v>
      </c>
      <c r="R34680"/>
    </row>
    <row r="34681" spans="12:18" x14ac:dyDescent="0.25">
      <c r="L34681" t="s">
        <v>4224</v>
      </c>
      <c r="M34681" t="s">
        <v>30558</v>
      </c>
      <c r="N34681" t="s">
        <v>71932</v>
      </c>
      <c r="O34681" s="76" t="s">
        <v>4450</v>
      </c>
      <c r="P34681" s="82">
        <v>110210</v>
      </c>
      <c r="Q34681" s="82" t="s">
        <v>72645</v>
      </c>
      <c r="R34681"/>
    </row>
    <row r="34682" spans="12:18" x14ac:dyDescent="0.25">
      <c r="L34682" t="s">
        <v>4224</v>
      </c>
      <c r="M34682" t="s">
        <v>26677</v>
      </c>
      <c r="N34682" t="s">
        <v>71933</v>
      </c>
      <c r="O34682" s="76" t="s">
        <v>4450</v>
      </c>
      <c r="P34682" s="82">
        <v>14227</v>
      </c>
      <c r="Q34682" s="82" t="s">
        <v>72645</v>
      </c>
      <c r="R34682"/>
    </row>
    <row r="34683" spans="12:18" x14ac:dyDescent="0.25">
      <c r="L34683" t="s">
        <v>4224</v>
      </c>
      <c r="M34683" t="s">
        <v>30079</v>
      </c>
      <c r="N34683" t="s">
        <v>71934</v>
      </c>
      <c r="O34683" s="76" t="s">
        <v>4356</v>
      </c>
      <c r="P34683" s="82">
        <v>656</v>
      </c>
      <c r="Q34683" s="82" t="s">
        <v>91813</v>
      </c>
      <c r="R34683"/>
    </row>
    <row r="34684" spans="12:18" x14ac:dyDescent="0.25">
      <c r="L34684" t="s">
        <v>4224</v>
      </c>
      <c r="M34684" t="s">
        <v>26678</v>
      </c>
      <c r="N34684" t="s">
        <v>71935</v>
      </c>
      <c r="O34684" s="76" t="s">
        <v>4366</v>
      </c>
      <c r="P34684" s="82">
        <v>278</v>
      </c>
      <c r="Q34684" s="82" t="s">
        <v>91814</v>
      </c>
      <c r="R34684"/>
    </row>
    <row r="34685" spans="12:18" x14ac:dyDescent="0.25">
      <c r="L34685" t="s">
        <v>4224</v>
      </c>
      <c r="M34685" t="s">
        <v>30561</v>
      </c>
      <c r="N34685" t="s">
        <v>71936</v>
      </c>
      <c r="O34685" s="76" t="s">
        <v>4374</v>
      </c>
      <c r="P34685" s="82">
        <v>2650</v>
      </c>
      <c r="Q34685" s="82" t="s">
        <v>72645</v>
      </c>
      <c r="R34685"/>
    </row>
    <row r="34686" spans="12:18" x14ac:dyDescent="0.25">
      <c r="L34686" t="s">
        <v>4224</v>
      </c>
      <c r="M34686" t="s">
        <v>32567</v>
      </c>
      <c r="N34686" t="s">
        <v>71937</v>
      </c>
      <c r="O34686" s="76" t="s">
        <v>4374</v>
      </c>
      <c r="P34686" s="82">
        <v>1702</v>
      </c>
      <c r="Q34686" s="82" t="s">
        <v>72645</v>
      </c>
      <c r="R34686"/>
    </row>
    <row r="34687" spans="12:18" x14ac:dyDescent="0.25">
      <c r="L34687" t="s">
        <v>4224</v>
      </c>
      <c r="M34687" t="s">
        <v>32169</v>
      </c>
      <c r="N34687" t="s">
        <v>71938</v>
      </c>
      <c r="O34687" s="76" t="s">
        <v>4450</v>
      </c>
      <c r="P34687" s="82">
        <v>6908</v>
      </c>
      <c r="Q34687" s="82" t="s">
        <v>72645</v>
      </c>
      <c r="R34687"/>
    </row>
    <row r="34688" spans="12:18" x14ac:dyDescent="0.25">
      <c r="L34688" t="s">
        <v>4224</v>
      </c>
      <c r="M34688" t="s">
        <v>30081</v>
      </c>
      <c r="N34688" t="s">
        <v>71939</v>
      </c>
      <c r="O34688" s="76" t="s">
        <v>4356</v>
      </c>
      <c r="P34688" s="82">
        <v>852</v>
      </c>
      <c r="Q34688" s="82" t="s">
        <v>91815</v>
      </c>
      <c r="R34688"/>
    </row>
    <row r="34689" spans="12:18" x14ac:dyDescent="0.25">
      <c r="L34689" t="s">
        <v>4224</v>
      </c>
      <c r="M34689" t="s">
        <v>32568</v>
      </c>
      <c r="N34689" t="s">
        <v>71940</v>
      </c>
      <c r="O34689" s="76" t="s">
        <v>4374</v>
      </c>
      <c r="P34689" s="82">
        <v>1957</v>
      </c>
      <c r="Q34689" s="82" t="s">
        <v>72645</v>
      </c>
      <c r="R34689"/>
    </row>
    <row r="34690" spans="12:18" x14ac:dyDescent="0.25">
      <c r="L34690" t="s">
        <v>4224</v>
      </c>
      <c r="M34690" t="s">
        <v>32172</v>
      </c>
      <c r="N34690" t="s">
        <v>71941</v>
      </c>
      <c r="O34690" s="76" t="s">
        <v>4366</v>
      </c>
      <c r="P34690" s="82">
        <v>154</v>
      </c>
      <c r="Q34690" s="82" t="s">
        <v>91816</v>
      </c>
      <c r="R34690"/>
    </row>
    <row r="34691" spans="12:18" x14ac:dyDescent="0.25">
      <c r="L34691" t="s">
        <v>4224</v>
      </c>
      <c r="M34691" t="s">
        <v>30564</v>
      </c>
      <c r="N34691" t="s">
        <v>71942</v>
      </c>
      <c r="O34691" s="76" t="s">
        <v>4450</v>
      </c>
      <c r="P34691" s="82">
        <v>8683</v>
      </c>
      <c r="Q34691" s="82" t="s">
        <v>72645</v>
      </c>
      <c r="R34691"/>
    </row>
    <row r="34692" spans="12:18" x14ac:dyDescent="0.25">
      <c r="L34692" t="s">
        <v>4224</v>
      </c>
      <c r="M34692" t="s">
        <v>32569</v>
      </c>
      <c r="N34692" t="s">
        <v>71943</v>
      </c>
      <c r="O34692" s="76" t="s">
        <v>4374</v>
      </c>
      <c r="P34692" s="82">
        <v>9576</v>
      </c>
      <c r="Q34692" s="82" t="s">
        <v>72645</v>
      </c>
      <c r="R34692"/>
    </row>
    <row r="34693" spans="12:18" x14ac:dyDescent="0.25">
      <c r="L34693" t="s">
        <v>4224</v>
      </c>
      <c r="M34693" t="s">
        <v>4364</v>
      </c>
      <c r="N34693" t="s">
        <v>71944</v>
      </c>
      <c r="O34693" s="76" t="s">
        <v>4356</v>
      </c>
      <c r="P34693" s="82">
        <v>485</v>
      </c>
      <c r="Q34693" s="82" t="s">
        <v>91818</v>
      </c>
      <c r="R34693"/>
    </row>
    <row r="34694" spans="12:18" x14ac:dyDescent="0.25">
      <c r="L34694" t="s">
        <v>4224</v>
      </c>
      <c r="M34694" t="s">
        <v>32174</v>
      </c>
      <c r="N34694" t="s">
        <v>71945</v>
      </c>
      <c r="O34694" s="76" t="s">
        <v>4356</v>
      </c>
      <c r="P34694" s="82">
        <v>2189</v>
      </c>
      <c r="Q34694" s="82" t="s">
        <v>91819</v>
      </c>
      <c r="R34694"/>
    </row>
    <row r="34695" spans="12:18" x14ac:dyDescent="0.25">
      <c r="L34695" t="s">
        <v>4224</v>
      </c>
      <c r="M34695" t="s">
        <v>30567</v>
      </c>
      <c r="N34695" t="s">
        <v>71946</v>
      </c>
      <c r="O34695" s="76" t="s">
        <v>4374</v>
      </c>
      <c r="P34695" s="82">
        <v>2708</v>
      </c>
      <c r="Q34695" s="82" t="s">
        <v>72645</v>
      </c>
      <c r="R34695"/>
    </row>
    <row r="34696" spans="12:18" x14ac:dyDescent="0.25">
      <c r="L34696" t="s">
        <v>4224</v>
      </c>
      <c r="M34696" t="s">
        <v>24576</v>
      </c>
      <c r="N34696" t="s">
        <v>71947</v>
      </c>
      <c r="O34696" s="76" t="s">
        <v>4356</v>
      </c>
      <c r="P34696" s="82">
        <v>352</v>
      </c>
      <c r="Q34696" s="82" t="s">
        <v>91820</v>
      </c>
      <c r="R34696"/>
    </row>
    <row r="34697" spans="12:18" x14ac:dyDescent="0.25">
      <c r="L34697" t="s">
        <v>4224</v>
      </c>
      <c r="M34697" t="s">
        <v>26680</v>
      </c>
      <c r="N34697" t="s">
        <v>71948</v>
      </c>
      <c r="O34697" s="76" t="s">
        <v>4450</v>
      </c>
      <c r="P34697" s="82">
        <v>7318</v>
      </c>
      <c r="Q34697" s="82" t="s">
        <v>72645</v>
      </c>
      <c r="R34697"/>
    </row>
    <row r="34698" spans="12:18" x14ac:dyDescent="0.25">
      <c r="L34698" t="s">
        <v>4224</v>
      </c>
      <c r="M34698" t="s">
        <v>26681</v>
      </c>
      <c r="N34698" t="s">
        <v>71949</v>
      </c>
      <c r="O34698" s="76" t="s">
        <v>4374</v>
      </c>
      <c r="P34698" s="82">
        <v>414</v>
      </c>
      <c r="Q34698" s="82" t="s">
        <v>72645</v>
      </c>
      <c r="R34698"/>
    </row>
    <row r="34699" spans="12:18" x14ac:dyDescent="0.25">
      <c r="L34699" t="s">
        <v>4224</v>
      </c>
      <c r="M34699" t="s">
        <v>32177</v>
      </c>
      <c r="N34699" t="s">
        <v>71950</v>
      </c>
      <c r="O34699" s="76" t="s">
        <v>4450</v>
      </c>
      <c r="P34699" s="82">
        <v>29383</v>
      </c>
      <c r="Q34699" s="82" t="s">
        <v>72645</v>
      </c>
      <c r="R34699"/>
    </row>
    <row r="34700" spans="12:18" x14ac:dyDescent="0.25">
      <c r="L34700" t="s">
        <v>4224</v>
      </c>
      <c r="M34700" t="s">
        <v>8336</v>
      </c>
      <c r="N34700" t="s">
        <v>71951</v>
      </c>
      <c r="O34700" s="76" t="s">
        <v>4450</v>
      </c>
      <c r="P34700" s="82">
        <v>745</v>
      </c>
      <c r="Q34700" s="82" t="s">
        <v>72645</v>
      </c>
      <c r="R34700"/>
    </row>
    <row r="34701" spans="12:18" x14ac:dyDescent="0.25">
      <c r="L34701" t="s">
        <v>4224</v>
      </c>
      <c r="M34701" t="s">
        <v>26682</v>
      </c>
      <c r="N34701" t="s">
        <v>71952</v>
      </c>
      <c r="O34701" s="76" t="s">
        <v>4374</v>
      </c>
      <c r="P34701" s="82">
        <v>1816</v>
      </c>
      <c r="Q34701" s="82" t="s">
        <v>72645</v>
      </c>
      <c r="R34701"/>
    </row>
    <row r="34702" spans="12:18" x14ac:dyDescent="0.25">
      <c r="L34702" t="s">
        <v>4224</v>
      </c>
      <c r="M34702" t="s">
        <v>30087</v>
      </c>
      <c r="N34702" t="s">
        <v>71953</v>
      </c>
      <c r="O34702" s="76" t="s">
        <v>4450</v>
      </c>
      <c r="P34702" s="82">
        <v>1076</v>
      </c>
      <c r="Q34702" s="82" t="s">
        <v>72645</v>
      </c>
      <c r="R34702"/>
    </row>
    <row r="34703" spans="12:18" x14ac:dyDescent="0.25">
      <c r="L34703" t="s">
        <v>4224</v>
      </c>
      <c r="M34703" t="s">
        <v>30091</v>
      </c>
      <c r="N34703" t="s">
        <v>71954</v>
      </c>
      <c r="O34703" s="76" t="s">
        <v>4450</v>
      </c>
      <c r="P34703" s="82">
        <v>6327</v>
      </c>
      <c r="Q34703" s="82" t="s">
        <v>72645</v>
      </c>
      <c r="R34703"/>
    </row>
    <row r="34704" spans="12:18" x14ac:dyDescent="0.25">
      <c r="L34704" t="s">
        <v>4224</v>
      </c>
      <c r="M34704" t="s">
        <v>30570</v>
      </c>
      <c r="N34704" t="s">
        <v>71955</v>
      </c>
      <c r="O34704" s="76" t="s">
        <v>4356</v>
      </c>
      <c r="P34704" s="82">
        <v>306</v>
      </c>
      <c r="Q34704" s="82" t="s">
        <v>91821</v>
      </c>
      <c r="R34704"/>
    </row>
    <row r="34705" spans="12:18" x14ac:dyDescent="0.25">
      <c r="L34705" t="s">
        <v>4224</v>
      </c>
      <c r="M34705" t="s">
        <v>30573</v>
      </c>
      <c r="N34705" t="s">
        <v>71956</v>
      </c>
      <c r="O34705" s="76" t="s">
        <v>4356</v>
      </c>
      <c r="P34705" s="82">
        <v>957</v>
      </c>
      <c r="Q34705" s="82" t="s">
        <v>91822</v>
      </c>
      <c r="R34705"/>
    </row>
    <row r="34706" spans="12:18" x14ac:dyDescent="0.25">
      <c r="L34706" t="s">
        <v>4224</v>
      </c>
      <c r="M34706" t="s">
        <v>30576</v>
      </c>
      <c r="N34706" t="s">
        <v>71957</v>
      </c>
      <c r="O34706" s="76" t="s">
        <v>4366</v>
      </c>
      <c r="P34706" s="82">
        <v>373</v>
      </c>
      <c r="Q34706" s="82" t="s">
        <v>91823</v>
      </c>
      <c r="R34706"/>
    </row>
    <row r="34707" spans="12:18" x14ac:dyDescent="0.25">
      <c r="L34707" t="s">
        <v>4224</v>
      </c>
      <c r="M34707" t="s">
        <v>26683</v>
      </c>
      <c r="N34707" t="s">
        <v>71958</v>
      </c>
      <c r="O34707" s="76" t="s">
        <v>4366</v>
      </c>
      <c r="P34707" s="82">
        <v>206</v>
      </c>
      <c r="Q34707" s="82" t="s">
        <v>91824</v>
      </c>
      <c r="R34707"/>
    </row>
    <row r="34708" spans="12:18" x14ac:dyDescent="0.25">
      <c r="L34708" t="s">
        <v>4224</v>
      </c>
      <c r="M34708" t="s">
        <v>30578</v>
      </c>
      <c r="N34708" t="s">
        <v>71959</v>
      </c>
      <c r="O34708" s="76" t="s">
        <v>4374</v>
      </c>
      <c r="P34708" s="82">
        <v>4323</v>
      </c>
      <c r="Q34708" s="82" t="s">
        <v>72645</v>
      </c>
      <c r="R34708"/>
    </row>
    <row r="34709" spans="12:18" x14ac:dyDescent="0.25">
      <c r="L34709" t="s">
        <v>4224</v>
      </c>
      <c r="M34709" t="s">
        <v>30580</v>
      </c>
      <c r="N34709" t="s">
        <v>71960</v>
      </c>
      <c r="O34709" s="76" t="s">
        <v>4366</v>
      </c>
      <c r="P34709" s="82">
        <v>325</v>
      </c>
      <c r="Q34709" s="82" t="s">
        <v>91825</v>
      </c>
      <c r="R34709"/>
    </row>
    <row r="34710" spans="12:18" x14ac:dyDescent="0.25">
      <c r="L34710" t="s">
        <v>4224</v>
      </c>
      <c r="M34710" t="s">
        <v>26684</v>
      </c>
      <c r="N34710" t="s">
        <v>71961</v>
      </c>
      <c r="O34710" s="76" t="s">
        <v>4374</v>
      </c>
      <c r="P34710" s="82">
        <v>2272</v>
      </c>
      <c r="Q34710" s="82" t="s">
        <v>72645</v>
      </c>
      <c r="R34710"/>
    </row>
    <row r="34711" spans="12:18" x14ac:dyDescent="0.25">
      <c r="L34711" t="s">
        <v>4224</v>
      </c>
      <c r="M34711" t="s">
        <v>26685</v>
      </c>
      <c r="N34711" t="s">
        <v>71962</v>
      </c>
      <c r="O34711" s="76" t="s">
        <v>4450</v>
      </c>
      <c r="P34711" s="82">
        <v>65177</v>
      </c>
      <c r="Q34711" s="82" t="s">
        <v>72645</v>
      </c>
      <c r="R34711"/>
    </row>
    <row r="34712" spans="12:18" x14ac:dyDescent="0.25">
      <c r="L34712" t="s">
        <v>4224</v>
      </c>
      <c r="M34712" t="s">
        <v>32570</v>
      </c>
      <c r="N34712" t="s">
        <v>71963</v>
      </c>
      <c r="O34712" s="76" t="s">
        <v>4374</v>
      </c>
      <c r="P34712" s="82">
        <v>5018</v>
      </c>
      <c r="Q34712" s="82" t="s">
        <v>72645</v>
      </c>
      <c r="R34712"/>
    </row>
    <row r="34713" spans="12:18" x14ac:dyDescent="0.25">
      <c r="L34713" t="s">
        <v>4224</v>
      </c>
      <c r="M34713" t="s">
        <v>14556</v>
      </c>
      <c r="N34713" t="s">
        <v>71964</v>
      </c>
      <c r="O34713" s="76" t="s">
        <v>4366</v>
      </c>
      <c r="P34713" s="82">
        <v>36</v>
      </c>
      <c r="Q34713" s="82" t="s">
        <v>91827</v>
      </c>
      <c r="R34713"/>
    </row>
    <row r="34714" spans="12:18" x14ac:dyDescent="0.25">
      <c r="L34714" t="s">
        <v>4224</v>
      </c>
      <c r="M34714" t="s">
        <v>30583</v>
      </c>
      <c r="N34714" t="s">
        <v>71965</v>
      </c>
      <c r="O34714" s="76" t="s">
        <v>4356</v>
      </c>
      <c r="P34714" s="82">
        <v>2110</v>
      </c>
      <c r="Q34714" s="82" t="s">
        <v>91828</v>
      </c>
      <c r="R34714"/>
    </row>
    <row r="34715" spans="12:18" x14ac:dyDescent="0.25">
      <c r="L34715" t="s">
        <v>4224</v>
      </c>
      <c r="M34715" t="s">
        <v>30586</v>
      </c>
      <c r="N34715" t="s">
        <v>71966</v>
      </c>
      <c r="O34715" s="76" t="s">
        <v>4366</v>
      </c>
      <c r="P34715" s="82">
        <v>74</v>
      </c>
      <c r="Q34715" s="82" t="s">
        <v>91829</v>
      </c>
      <c r="R34715"/>
    </row>
    <row r="34716" spans="12:18" x14ac:dyDescent="0.25">
      <c r="L34716" t="s">
        <v>4224</v>
      </c>
      <c r="M34716" t="s">
        <v>26686</v>
      </c>
      <c r="N34716" t="s">
        <v>71967</v>
      </c>
      <c r="O34716" s="76" t="s">
        <v>4374</v>
      </c>
      <c r="P34716" s="82">
        <v>3261</v>
      </c>
      <c r="Q34716" s="82" t="s">
        <v>72645</v>
      </c>
      <c r="R34716"/>
    </row>
    <row r="34717" spans="12:18" x14ac:dyDescent="0.25">
      <c r="L34717" t="s">
        <v>4224</v>
      </c>
      <c r="M34717" t="s">
        <v>20270</v>
      </c>
      <c r="N34717" t="s">
        <v>71968</v>
      </c>
      <c r="O34717" s="76" t="s">
        <v>4356</v>
      </c>
      <c r="P34717" s="82">
        <v>591</v>
      </c>
      <c r="Q34717" s="82" t="s">
        <v>91830</v>
      </c>
      <c r="R34717"/>
    </row>
    <row r="34718" spans="12:18" x14ac:dyDescent="0.25">
      <c r="L34718" t="s">
        <v>4224</v>
      </c>
      <c r="M34718" t="s">
        <v>26687</v>
      </c>
      <c r="N34718" t="s">
        <v>71969</v>
      </c>
      <c r="O34718" s="76" t="s">
        <v>4356</v>
      </c>
      <c r="P34718" s="82">
        <v>299</v>
      </c>
      <c r="Q34718" s="82" t="s">
        <v>91831</v>
      </c>
      <c r="R34718"/>
    </row>
    <row r="34719" spans="12:18" x14ac:dyDescent="0.25">
      <c r="L34719" t="s">
        <v>4224</v>
      </c>
      <c r="M34719" t="s">
        <v>32572</v>
      </c>
      <c r="N34719" t="s">
        <v>71970</v>
      </c>
      <c r="O34719" s="76" t="s">
        <v>4356</v>
      </c>
      <c r="P34719" s="82">
        <v>306</v>
      </c>
      <c r="Q34719" s="82" t="s">
        <v>91832</v>
      </c>
      <c r="R34719"/>
    </row>
    <row r="34720" spans="12:18" x14ac:dyDescent="0.25">
      <c r="L34720" t="s">
        <v>4224</v>
      </c>
      <c r="M34720" t="s">
        <v>26688</v>
      </c>
      <c r="N34720" t="s">
        <v>71971</v>
      </c>
      <c r="O34720" s="76" t="s">
        <v>4356</v>
      </c>
      <c r="P34720" s="82">
        <v>138</v>
      </c>
      <c r="Q34720" s="82" t="s">
        <v>91833</v>
      </c>
      <c r="R34720"/>
    </row>
    <row r="34721" spans="12:18" x14ac:dyDescent="0.25">
      <c r="L34721" t="s">
        <v>4224</v>
      </c>
      <c r="M34721" t="s">
        <v>30589</v>
      </c>
      <c r="N34721" t="s">
        <v>71972</v>
      </c>
      <c r="O34721" s="76" t="s">
        <v>4356</v>
      </c>
      <c r="P34721" s="82">
        <v>459</v>
      </c>
      <c r="Q34721" s="82" t="s">
        <v>91834</v>
      </c>
      <c r="R34721"/>
    </row>
    <row r="34722" spans="12:18" x14ac:dyDescent="0.25">
      <c r="L34722" t="s">
        <v>4224</v>
      </c>
      <c r="M34722" t="s">
        <v>26689</v>
      </c>
      <c r="N34722" t="s">
        <v>71973</v>
      </c>
      <c r="O34722" s="76" t="s">
        <v>4356</v>
      </c>
      <c r="P34722" s="82">
        <v>483</v>
      </c>
      <c r="Q34722" s="82" t="s">
        <v>91835</v>
      </c>
      <c r="R34722"/>
    </row>
    <row r="34723" spans="12:18" x14ac:dyDescent="0.25">
      <c r="L34723" t="s">
        <v>4224</v>
      </c>
      <c r="M34723" t="s">
        <v>32180</v>
      </c>
      <c r="N34723" t="s">
        <v>71974</v>
      </c>
      <c r="O34723" s="76" t="s">
        <v>4356</v>
      </c>
      <c r="P34723" s="82">
        <v>556</v>
      </c>
      <c r="Q34723" s="82" t="s">
        <v>91836</v>
      </c>
      <c r="R34723"/>
    </row>
    <row r="34724" spans="12:18" x14ac:dyDescent="0.25">
      <c r="L34724" t="s">
        <v>4224</v>
      </c>
      <c r="M34724" t="s">
        <v>32182</v>
      </c>
      <c r="N34724" t="s">
        <v>71975</v>
      </c>
      <c r="O34724" s="76" t="s">
        <v>4450</v>
      </c>
      <c r="P34724" s="82">
        <v>24161</v>
      </c>
      <c r="Q34724" s="82" t="s">
        <v>72645</v>
      </c>
      <c r="R34724"/>
    </row>
    <row r="34725" spans="12:18" x14ac:dyDescent="0.25">
      <c r="L34725" t="s">
        <v>4224</v>
      </c>
      <c r="M34725" t="s">
        <v>32573</v>
      </c>
      <c r="N34725" t="s">
        <v>71976</v>
      </c>
      <c r="O34725" s="76" t="s">
        <v>4356</v>
      </c>
      <c r="P34725" s="82">
        <v>1402</v>
      </c>
      <c r="Q34725" s="82" t="s">
        <v>91837</v>
      </c>
      <c r="R34725"/>
    </row>
    <row r="34726" spans="12:18" x14ac:dyDescent="0.25">
      <c r="L34726" t="s">
        <v>4224</v>
      </c>
      <c r="M34726" t="s">
        <v>32574</v>
      </c>
      <c r="N34726" t="s">
        <v>71977</v>
      </c>
      <c r="O34726" s="76" t="s">
        <v>4356</v>
      </c>
      <c r="P34726" s="82">
        <v>268</v>
      </c>
      <c r="Q34726" s="82" t="s">
        <v>91838</v>
      </c>
      <c r="R34726"/>
    </row>
    <row r="34727" spans="12:18" x14ac:dyDescent="0.25">
      <c r="L34727" t="s">
        <v>4224</v>
      </c>
      <c r="M34727" t="s">
        <v>32575</v>
      </c>
      <c r="N34727" t="s">
        <v>71978</v>
      </c>
      <c r="O34727" s="76" t="s">
        <v>4450</v>
      </c>
      <c r="P34727" s="82">
        <v>6681</v>
      </c>
      <c r="Q34727" s="82" t="s">
        <v>72645</v>
      </c>
      <c r="R34727"/>
    </row>
    <row r="34728" spans="12:18" x14ac:dyDescent="0.25">
      <c r="L34728" t="s">
        <v>4224</v>
      </c>
      <c r="M34728" t="s">
        <v>30099</v>
      </c>
      <c r="N34728" t="s">
        <v>71979</v>
      </c>
      <c r="O34728" s="76" t="s">
        <v>4450</v>
      </c>
      <c r="P34728" s="82">
        <v>22306</v>
      </c>
      <c r="Q34728" s="82" t="s">
        <v>72645</v>
      </c>
      <c r="R34728"/>
    </row>
    <row r="34729" spans="12:18" x14ac:dyDescent="0.25">
      <c r="L34729" t="s">
        <v>4224</v>
      </c>
      <c r="M34729" t="s">
        <v>32184</v>
      </c>
      <c r="N34729" t="s">
        <v>71980</v>
      </c>
      <c r="O34729" s="76" t="s">
        <v>4450</v>
      </c>
      <c r="P34729" s="82">
        <v>15514</v>
      </c>
      <c r="Q34729" s="82" t="s">
        <v>72645</v>
      </c>
      <c r="R34729"/>
    </row>
    <row r="34730" spans="12:18" x14ac:dyDescent="0.25">
      <c r="L34730" t="s">
        <v>4224</v>
      </c>
      <c r="M34730" t="s">
        <v>26690</v>
      </c>
      <c r="N34730" t="s">
        <v>71981</v>
      </c>
      <c r="O34730" s="76" t="s">
        <v>4450</v>
      </c>
      <c r="P34730" s="82">
        <v>25097</v>
      </c>
      <c r="Q34730" s="82" t="s">
        <v>72645</v>
      </c>
      <c r="R34730"/>
    </row>
    <row r="34731" spans="12:18" x14ac:dyDescent="0.25">
      <c r="L34731" t="s">
        <v>4224</v>
      </c>
      <c r="M34731" t="s">
        <v>32186</v>
      </c>
      <c r="N34731" t="s">
        <v>71982</v>
      </c>
      <c r="O34731" s="76" t="s">
        <v>4450</v>
      </c>
      <c r="P34731" s="82">
        <v>7188</v>
      </c>
      <c r="Q34731" s="82" t="s">
        <v>72645</v>
      </c>
      <c r="R34731"/>
    </row>
    <row r="34732" spans="12:18" x14ac:dyDescent="0.25">
      <c r="L34732" t="s">
        <v>4224</v>
      </c>
      <c r="M34732" t="s">
        <v>30103</v>
      </c>
      <c r="N34732" t="s">
        <v>71983</v>
      </c>
      <c r="O34732" s="76" t="s">
        <v>4450</v>
      </c>
      <c r="P34732" s="82">
        <v>11228</v>
      </c>
      <c r="Q34732" s="82" t="s">
        <v>72645</v>
      </c>
      <c r="R34732"/>
    </row>
    <row r="34733" spans="12:18" x14ac:dyDescent="0.25">
      <c r="L34733" t="s">
        <v>4224</v>
      </c>
      <c r="M34733" t="s">
        <v>32576</v>
      </c>
      <c r="N34733" t="s">
        <v>71984</v>
      </c>
      <c r="O34733" s="76" t="s">
        <v>4450</v>
      </c>
      <c r="P34733" s="82">
        <v>2430</v>
      </c>
      <c r="Q34733" s="82" t="s">
        <v>72645</v>
      </c>
      <c r="R34733"/>
    </row>
    <row r="34734" spans="12:18" x14ac:dyDescent="0.25">
      <c r="L34734" t="s">
        <v>4224</v>
      </c>
      <c r="M34734" t="s">
        <v>30590</v>
      </c>
      <c r="N34734" t="s">
        <v>71985</v>
      </c>
      <c r="O34734" s="76" t="s">
        <v>4366</v>
      </c>
      <c r="P34734" s="82">
        <v>107</v>
      </c>
      <c r="Q34734" s="82" t="s">
        <v>91839</v>
      </c>
      <c r="R34734"/>
    </row>
    <row r="34735" spans="12:18" x14ac:dyDescent="0.25">
      <c r="L34735" t="s">
        <v>4224</v>
      </c>
      <c r="M34735" t="s">
        <v>30106</v>
      </c>
      <c r="N34735" t="s">
        <v>71986</v>
      </c>
      <c r="O34735" s="76" t="s">
        <v>4356</v>
      </c>
      <c r="P34735" s="82">
        <v>615</v>
      </c>
      <c r="Q34735" s="82" t="s">
        <v>91840</v>
      </c>
      <c r="R34735"/>
    </row>
    <row r="34736" spans="12:18" x14ac:dyDescent="0.25">
      <c r="L34736" t="s">
        <v>4224</v>
      </c>
      <c r="M34736" t="s">
        <v>32577</v>
      </c>
      <c r="N34736" t="s">
        <v>71987</v>
      </c>
      <c r="O34736" s="76" t="s">
        <v>4366</v>
      </c>
      <c r="P34736" s="82">
        <v>68</v>
      </c>
      <c r="Q34736" s="82" t="s">
        <v>91841</v>
      </c>
      <c r="R34736"/>
    </row>
    <row r="34737" spans="12:18" x14ac:dyDescent="0.25">
      <c r="L34737" t="s">
        <v>4224</v>
      </c>
      <c r="M34737" t="s">
        <v>30592</v>
      </c>
      <c r="N34737" t="s">
        <v>71988</v>
      </c>
      <c r="O34737" s="76" t="s">
        <v>4450</v>
      </c>
      <c r="P34737" s="82">
        <v>17354</v>
      </c>
      <c r="Q34737" s="82" t="s">
        <v>72645</v>
      </c>
      <c r="R34737"/>
    </row>
    <row r="34738" spans="12:18" x14ac:dyDescent="0.25">
      <c r="L34738" t="s">
        <v>4224</v>
      </c>
      <c r="M34738" t="s">
        <v>30110</v>
      </c>
      <c r="N34738" t="s">
        <v>71989</v>
      </c>
      <c r="O34738" s="76" t="s">
        <v>4450</v>
      </c>
      <c r="P34738" s="82">
        <v>29108</v>
      </c>
      <c r="Q34738" s="82" t="s">
        <v>72645</v>
      </c>
      <c r="R34738"/>
    </row>
    <row r="34739" spans="12:18" x14ac:dyDescent="0.25">
      <c r="L34739" t="s">
        <v>4224</v>
      </c>
      <c r="M34739" t="s">
        <v>32578</v>
      </c>
      <c r="N34739" t="s">
        <v>71990</v>
      </c>
      <c r="O34739" s="76" t="s">
        <v>4450</v>
      </c>
      <c r="P34739" s="82">
        <v>9775</v>
      </c>
      <c r="Q34739" s="82" t="s">
        <v>72645</v>
      </c>
      <c r="R34739"/>
    </row>
    <row r="34740" spans="12:18" x14ac:dyDescent="0.25">
      <c r="L34740" t="s">
        <v>4224</v>
      </c>
      <c r="M34740" t="s">
        <v>30113</v>
      </c>
      <c r="N34740" t="s">
        <v>71991</v>
      </c>
      <c r="O34740" s="76" t="s">
        <v>4374</v>
      </c>
      <c r="P34740" s="82">
        <v>1980</v>
      </c>
      <c r="Q34740" s="82" t="s">
        <v>72645</v>
      </c>
      <c r="R34740"/>
    </row>
    <row r="34741" spans="12:18" x14ac:dyDescent="0.25">
      <c r="L34741" t="s">
        <v>4224</v>
      </c>
      <c r="M34741" t="s">
        <v>30595</v>
      </c>
      <c r="N34741" t="s">
        <v>71992</v>
      </c>
      <c r="O34741" s="76" t="s">
        <v>4374</v>
      </c>
      <c r="P34741" s="82">
        <v>9679</v>
      </c>
      <c r="Q34741" s="82" t="s">
        <v>72645</v>
      </c>
      <c r="R34741"/>
    </row>
    <row r="34742" spans="12:18" x14ac:dyDescent="0.25">
      <c r="L34742" t="s">
        <v>4224</v>
      </c>
      <c r="M34742" t="s">
        <v>26691</v>
      </c>
      <c r="N34742" t="s">
        <v>71993</v>
      </c>
      <c r="O34742" s="76" t="s">
        <v>4450</v>
      </c>
      <c r="P34742" s="82">
        <v>36762</v>
      </c>
      <c r="Q34742" s="82" t="s">
        <v>72645</v>
      </c>
      <c r="R34742"/>
    </row>
    <row r="34743" spans="12:18" x14ac:dyDescent="0.25">
      <c r="L34743" t="s">
        <v>4224</v>
      </c>
      <c r="M34743" t="s">
        <v>32188</v>
      </c>
      <c r="N34743" t="s">
        <v>71994</v>
      </c>
      <c r="O34743" s="76" t="s">
        <v>4356</v>
      </c>
      <c r="P34743" s="82">
        <v>499</v>
      </c>
      <c r="Q34743" s="82" t="s">
        <v>91842</v>
      </c>
      <c r="R34743"/>
    </row>
    <row r="34744" spans="12:18" x14ac:dyDescent="0.25">
      <c r="L34744" t="s">
        <v>4224</v>
      </c>
      <c r="M34744" t="s">
        <v>32190</v>
      </c>
      <c r="N34744" t="s">
        <v>71995</v>
      </c>
      <c r="O34744" s="76" t="s">
        <v>4356</v>
      </c>
      <c r="P34744" s="82">
        <v>572</v>
      </c>
      <c r="Q34744" s="82" t="s">
        <v>91843</v>
      </c>
      <c r="R34744"/>
    </row>
    <row r="34745" spans="12:18" x14ac:dyDescent="0.25">
      <c r="L34745" t="s">
        <v>4224</v>
      </c>
      <c r="M34745" t="s">
        <v>30117</v>
      </c>
      <c r="N34745" t="s">
        <v>71996</v>
      </c>
      <c r="O34745" s="76" t="s">
        <v>4450</v>
      </c>
      <c r="P34745" s="82">
        <v>3337</v>
      </c>
      <c r="Q34745" s="82" t="s">
        <v>72645</v>
      </c>
      <c r="R34745"/>
    </row>
    <row r="34746" spans="12:18" x14ac:dyDescent="0.25">
      <c r="L34746" t="s">
        <v>4224</v>
      </c>
      <c r="M34746" t="s">
        <v>30124</v>
      </c>
      <c r="N34746" t="s">
        <v>71997</v>
      </c>
      <c r="O34746" s="76" t="s">
        <v>4356</v>
      </c>
      <c r="P34746" s="82">
        <v>358</v>
      </c>
      <c r="Q34746" s="82" t="s">
        <v>91844</v>
      </c>
      <c r="R34746"/>
    </row>
    <row r="34747" spans="12:18" x14ac:dyDescent="0.25">
      <c r="L34747" t="s">
        <v>4224</v>
      </c>
      <c r="M34747" t="s">
        <v>32192</v>
      </c>
      <c r="N34747" t="s">
        <v>71998</v>
      </c>
      <c r="O34747" s="76" t="s">
        <v>4450</v>
      </c>
      <c r="P34747" s="82">
        <v>42728</v>
      </c>
      <c r="Q34747" s="82" t="s">
        <v>72645</v>
      </c>
      <c r="R34747"/>
    </row>
    <row r="34748" spans="12:18" x14ac:dyDescent="0.25">
      <c r="L34748" t="s">
        <v>4224</v>
      </c>
      <c r="M34748" t="s">
        <v>32194</v>
      </c>
      <c r="N34748" t="s">
        <v>71999</v>
      </c>
      <c r="O34748" s="76" t="s">
        <v>4356</v>
      </c>
      <c r="P34748" s="82">
        <v>543</v>
      </c>
      <c r="Q34748" s="82" t="s">
        <v>91845</v>
      </c>
      <c r="R34748"/>
    </row>
    <row r="34749" spans="12:18" x14ac:dyDescent="0.25">
      <c r="L34749" t="s">
        <v>4224</v>
      </c>
      <c r="M34749" t="s">
        <v>32579</v>
      </c>
      <c r="N34749" t="s">
        <v>72000</v>
      </c>
      <c r="O34749" s="76" t="s">
        <v>4356</v>
      </c>
      <c r="P34749" s="82">
        <v>528</v>
      </c>
      <c r="Q34749" s="82" t="s">
        <v>91846</v>
      </c>
      <c r="R34749"/>
    </row>
    <row r="34750" spans="12:18" x14ac:dyDescent="0.25">
      <c r="L34750" t="s">
        <v>4224</v>
      </c>
      <c r="M34750" t="s">
        <v>26692</v>
      </c>
      <c r="N34750" t="s">
        <v>72001</v>
      </c>
      <c r="O34750" s="76" t="s">
        <v>4450</v>
      </c>
      <c r="P34750" s="82">
        <v>25999</v>
      </c>
      <c r="Q34750" s="82" t="s">
        <v>72645</v>
      </c>
      <c r="R34750"/>
    </row>
    <row r="34751" spans="12:18" x14ac:dyDescent="0.25">
      <c r="L34751" t="s">
        <v>4224</v>
      </c>
      <c r="M34751" t="s">
        <v>20708</v>
      </c>
      <c r="N34751" t="s">
        <v>72002</v>
      </c>
      <c r="O34751" s="76" t="s">
        <v>4374</v>
      </c>
      <c r="P34751" s="82">
        <v>30637</v>
      </c>
      <c r="Q34751" s="82" t="s">
        <v>72645</v>
      </c>
      <c r="R34751"/>
    </row>
    <row r="34752" spans="12:18" x14ac:dyDescent="0.25">
      <c r="L34752" t="s">
        <v>4224</v>
      </c>
      <c r="M34752" t="s">
        <v>30128</v>
      </c>
      <c r="N34752" t="s">
        <v>72003</v>
      </c>
      <c r="O34752" s="76" t="s">
        <v>4366</v>
      </c>
      <c r="P34752" s="82">
        <v>165</v>
      </c>
      <c r="Q34752" s="82" t="s">
        <v>91847</v>
      </c>
      <c r="R34752"/>
    </row>
    <row r="34753" spans="12:18" x14ac:dyDescent="0.25">
      <c r="L34753" t="s">
        <v>4224</v>
      </c>
      <c r="M34753" t="s">
        <v>26693</v>
      </c>
      <c r="N34753" t="s">
        <v>72004</v>
      </c>
      <c r="O34753" s="76" t="s">
        <v>4356</v>
      </c>
      <c r="P34753" s="82">
        <v>696</v>
      </c>
      <c r="Q34753" s="82" t="s">
        <v>91848</v>
      </c>
      <c r="R34753"/>
    </row>
    <row r="34754" spans="12:18" x14ac:dyDescent="0.25">
      <c r="L34754" t="s">
        <v>4224</v>
      </c>
      <c r="M34754" t="s">
        <v>32580</v>
      </c>
      <c r="N34754" t="s">
        <v>72005</v>
      </c>
      <c r="O34754" s="76" t="s">
        <v>4450</v>
      </c>
      <c r="P34754" s="82">
        <v>8778</v>
      </c>
      <c r="Q34754" s="82" t="s">
        <v>72645</v>
      </c>
      <c r="R34754"/>
    </row>
    <row r="34755" spans="12:18" x14ac:dyDescent="0.25">
      <c r="L34755" t="s">
        <v>4224</v>
      </c>
      <c r="M34755" t="s">
        <v>26694</v>
      </c>
      <c r="N34755" t="s">
        <v>72006</v>
      </c>
      <c r="O34755" s="76" t="s">
        <v>4356</v>
      </c>
      <c r="P34755" s="82">
        <v>155</v>
      </c>
      <c r="Q34755" s="82" t="s">
        <v>91849</v>
      </c>
      <c r="R34755"/>
    </row>
    <row r="34756" spans="12:18" x14ac:dyDescent="0.25">
      <c r="L34756" t="s">
        <v>4224</v>
      </c>
      <c r="M34756" t="s">
        <v>30598</v>
      </c>
      <c r="N34756" t="s">
        <v>72007</v>
      </c>
      <c r="O34756" s="76" t="s">
        <v>4356</v>
      </c>
      <c r="P34756" s="82">
        <v>550</v>
      </c>
      <c r="Q34756" s="82" t="s">
        <v>91850</v>
      </c>
      <c r="R34756"/>
    </row>
    <row r="34757" spans="12:18" x14ac:dyDescent="0.25">
      <c r="L34757" t="s">
        <v>4224</v>
      </c>
      <c r="M34757" t="s">
        <v>30601</v>
      </c>
      <c r="N34757" t="s">
        <v>72008</v>
      </c>
      <c r="O34757" s="76" t="s">
        <v>4356</v>
      </c>
      <c r="P34757" s="82">
        <v>278</v>
      </c>
      <c r="Q34757" s="82" t="s">
        <v>91851</v>
      </c>
      <c r="R34757"/>
    </row>
    <row r="34758" spans="12:18" x14ac:dyDescent="0.25">
      <c r="L34758" t="s">
        <v>4224</v>
      </c>
      <c r="M34758" t="s">
        <v>30133</v>
      </c>
      <c r="N34758" t="s">
        <v>72009</v>
      </c>
      <c r="O34758" s="76" t="s">
        <v>4366</v>
      </c>
      <c r="P34758" s="82">
        <v>282</v>
      </c>
      <c r="Q34758" s="82" t="s">
        <v>91853</v>
      </c>
      <c r="R34758"/>
    </row>
    <row r="34759" spans="12:18" x14ac:dyDescent="0.25">
      <c r="L34759" t="s">
        <v>4224</v>
      </c>
      <c r="M34759" t="s">
        <v>32196</v>
      </c>
      <c r="N34759" t="s">
        <v>72010</v>
      </c>
      <c r="O34759" s="76" t="s">
        <v>4450</v>
      </c>
      <c r="P34759" s="82">
        <v>29342</v>
      </c>
      <c r="Q34759" s="82" t="s">
        <v>72645</v>
      </c>
      <c r="R34759"/>
    </row>
    <row r="34760" spans="12:18" x14ac:dyDescent="0.25">
      <c r="L34760" t="s">
        <v>4224</v>
      </c>
      <c r="M34760" t="s">
        <v>32581</v>
      </c>
      <c r="N34760" t="s">
        <v>72011</v>
      </c>
      <c r="O34760" s="76" t="s">
        <v>4356</v>
      </c>
      <c r="P34760" s="82">
        <v>605</v>
      </c>
      <c r="Q34760" s="82" t="s">
        <v>91854</v>
      </c>
      <c r="R34760"/>
    </row>
    <row r="34761" spans="12:18" x14ac:dyDescent="0.25">
      <c r="L34761" t="s">
        <v>4224</v>
      </c>
      <c r="M34761" t="s">
        <v>30135</v>
      </c>
      <c r="N34761" t="s">
        <v>72012</v>
      </c>
      <c r="O34761" s="76" t="s">
        <v>4356</v>
      </c>
      <c r="P34761" s="82">
        <v>214</v>
      </c>
      <c r="Q34761" s="82" t="s">
        <v>91855</v>
      </c>
      <c r="R34761"/>
    </row>
    <row r="34762" spans="12:18" x14ac:dyDescent="0.25">
      <c r="L34762" t="s">
        <v>4224</v>
      </c>
      <c r="M34762" t="s">
        <v>26695</v>
      </c>
      <c r="N34762" t="s">
        <v>72013</v>
      </c>
      <c r="O34762" s="76" t="s">
        <v>4366</v>
      </c>
      <c r="P34762" s="82">
        <v>258</v>
      </c>
      <c r="Q34762" s="82" t="s">
        <v>91856</v>
      </c>
      <c r="R34762"/>
    </row>
    <row r="34763" spans="12:18" x14ac:dyDescent="0.25">
      <c r="L34763" t="s">
        <v>4224</v>
      </c>
      <c r="M34763" t="s">
        <v>26696</v>
      </c>
      <c r="N34763" t="s">
        <v>72014</v>
      </c>
      <c r="O34763" s="76" t="s">
        <v>4450</v>
      </c>
      <c r="P34763" s="82">
        <v>16035</v>
      </c>
      <c r="Q34763" s="82" t="s">
        <v>72645</v>
      </c>
      <c r="R34763"/>
    </row>
    <row r="34764" spans="12:18" x14ac:dyDescent="0.25">
      <c r="L34764" t="s">
        <v>4224</v>
      </c>
      <c r="M34764" t="s">
        <v>32199</v>
      </c>
      <c r="N34764" t="s">
        <v>72015</v>
      </c>
      <c r="O34764" s="76" t="s">
        <v>4374</v>
      </c>
      <c r="P34764" s="82">
        <v>12057</v>
      </c>
      <c r="Q34764" s="82" t="s">
        <v>72645</v>
      </c>
      <c r="R34764"/>
    </row>
    <row r="34765" spans="12:18" x14ac:dyDescent="0.25">
      <c r="L34765" t="s">
        <v>4224</v>
      </c>
      <c r="M34765" t="s">
        <v>32571</v>
      </c>
      <c r="N34765" t="s">
        <v>72016</v>
      </c>
      <c r="O34765" s="76" t="s">
        <v>4356</v>
      </c>
      <c r="P34765" s="82">
        <v>333</v>
      </c>
      <c r="Q34765" s="82" t="s">
        <v>91826</v>
      </c>
      <c r="R34765"/>
    </row>
    <row r="34766" spans="12:18" x14ac:dyDescent="0.25">
      <c r="L34766" t="s">
        <v>4224</v>
      </c>
      <c r="M34766" t="s">
        <v>30120</v>
      </c>
      <c r="N34766" t="s">
        <v>72017</v>
      </c>
      <c r="O34766" s="76" t="s">
        <v>4450</v>
      </c>
      <c r="P34766" s="82">
        <v>4686</v>
      </c>
      <c r="Q34766" s="82" t="s">
        <v>72645</v>
      </c>
      <c r="R34766"/>
    </row>
    <row r="34767" spans="12:18" x14ac:dyDescent="0.25">
      <c r="L34767" t="s">
        <v>4224</v>
      </c>
      <c r="M34767" t="s">
        <v>30628</v>
      </c>
      <c r="N34767" t="s">
        <v>72018</v>
      </c>
      <c r="O34767" s="76" t="s">
        <v>4356</v>
      </c>
      <c r="P34767" s="82">
        <v>478</v>
      </c>
      <c r="Q34767" s="82" t="s">
        <v>91876</v>
      </c>
      <c r="R34767"/>
    </row>
    <row r="34768" spans="12:18" x14ac:dyDescent="0.25">
      <c r="L34768" t="s">
        <v>4224</v>
      </c>
      <c r="M34768" t="s">
        <v>32201</v>
      </c>
      <c r="N34768" t="s">
        <v>72019</v>
      </c>
      <c r="O34768" s="76" t="s">
        <v>4356</v>
      </c>
      <c r="P34768" s="82">
        <v>626</v>
      </c>
      <c r="Q34768" s="82" t="s">
        <v>91857</v>
      </c>
      <c r="R34768"/>
    </row>
    <row r="34769" spans="12:18" x14ac:dyDescent="0.25">
      <c r="L34769" t="s">
        <v>4224</v>
      </c>
      <c r="M34769" t="s">
        <v>12761</v>
      </c>
      <c r="N34769" t="s">
        <v>72020</v>
      </c>
      <c r="O34769" s="76" t="s">
        <v>4356</v>
      </c>
      <c r="P34769" s="82">
        <v>176</v>
      </c>
      <c r="Q34769" s="82" t="s">
        <v>91858</v>
      </c>
      <c r="R34769"/>
    </row>
    <row r="34770" spans="12:18" x14ac:dyDescent="0.25">
      <c r="L34770" t="s">
        <v>4224</v>
      </c>
      <c r="M34770" t="s">
        <v>26679</v>
      </c>
      <c r="N34770" t="s">
        <v>72021</v>
      </c>
      <c r="O34770" s="76" t="s">
        <v>4366</v>
      </c>
      <c r="P34770" s="82">
        <v>234</v>
      </c>
      <c r="Q34770" s="82" t="s">
        <v>91817</v>
      </c>
      <c r="R34770"/>
    </row>
    <row r="34771" spans="12:18" x14ac:dyDescent="0.25">
      <c r="L34771" t="s">
        <v>4224</v>
      </c>
      <c r="M34771" t="s">
        <v>30130</v>
      </c>
      <c r="N34771" t="s">
        <v>72022</v>
      </c>
      <c r="O34771" s="76" t="s">
        <v>4366</v>
      </c>
      <c r="P34771" s="82">
        <v>211</v>
      </c>
      <c r="Q34771" s="82" t="s">
        <v>91852</v>
      </c>
      <c r="R34771"/>
    </row>
    <row r="34772" spans="12:18" x14ac:dyDescent="0.25">
      <c r="L34772" t="s">
        <v>4224</v>
      </c>
      <c r="M34772" t="s">
        <v>26700</v>
      </c>
      <c r="N34772" t="s">
        <v>72023</v>
      </c>
      <c r="O34772" s="76" t="s">
        <v>4356</v>
      </c>
      <c r="P34772" s="82">
        <v>921</v>
      </c>
      <c r="Q34772" s="82" t="s">
        <v>91865</v>
      </c>
      <c r="R34772"/>
    </row>
    <row r="34773" spans="12:18" x14ac:dyDescent="0.25">
      <c r="L34773" t="s">
        <v>4224</v>
      </c>
      <c r="M34773" t="s">
        <v>30620</v>
      </c>
      <c r="N34773" t="s">
        <v>72024</v>
      </c>
      <c r="O34773" s="76" t="s">
        <v>4356</v>
      </c>
      <c r="P34773" s="82">
        <v>541</v>
      </c>
      <c r="Q34773" s="82" t="s">
        <v>91873</v>
      </c>
      <c r="R34773"/>
    </row>
    <row r="34774" spans="12:18" x14ac:dyDescent="0.25">
      <c r="L34774" t="s">
        <v>4224</v>
      </c>
      <c r="M34774" t="s">
        <v>26706</v>
      </c>
      <c r="N34774" t="s">
        <v>72025</v>
      </c>
      <c r="O34774" s="76" t="s">
        <v>4450</v>
      </c>
      <c r="P34774" s="82">
        <v>8408</v>
      </c>
      <c r="Q34774" s="82" t="s">
        <v>72645</v>
      </c>
      <c r="R34774"/>
    </row>
    <row r="34775" spans="12:18" x14ac:dyDescent="0.25">
      <c r="L34775" t="s">
        <v>4224</v>
      </c>
      <c r="M34775" t="s">
        <v>32592</v>
      </c>
      <c r="N34775" t="s">
        <v>72026</v>
      </c>
      <c r="O34775" s="76" t="s">
        <v>4366</v>
      </c>
      <c r="P34775" s="82">
        <v>71</v>
      </c>
      <c r="Q34775" s="82" t="s">
        <v>91874</v>
      </c>
      <c r="R34775"/>
    </row>
    <row r="34776" spans="12:18" x14ac:dyDescent="0.25">
      <c r="L34776" t="s">
        <v>4224</v>
      </c>
      <c r="M34776" t="s">
        <v>32593</v>
      </c>
      <c r="N34776" t="s">
        <v>72027</v>
      </c>
      <c r="O34776" s="76" t="s">
        <v>4356</v>
      </c>
      <c r="P34776" s="82">
        <v>136</v>
      </c>
      <c r="Q34776" s="82" t="s">
        <v>91875</v>
      </c>
      <c r="R34776"/>
    </row>
    <row r="34777" spans="12:18" x14ac:dyDescent="0.25">
      <c r="L34777" t="s">
        <v>4224</v>
      </c>
      <c r="M34777" t="s">
        <v>32223</v>
      </c>
      <c r="N34777" t="s">
        <v>72028</v>
      </c>
      <c r="O34777" s="76" t="s">
        <v>4374</v>
      </c>
      <c r="P34777" s="82">
        <v>4557</v>
      </c>
      <c r="Q34777" s="82" t="s">
        <v>72645</v>
      </c>
      <c r="R34777"/>
    </row>
    <row r="34778" spans="12:18" x14ac:dyDescent="0.25">
      <c r="L34778" t="s">
        <v>4224</v>
      </c>
      <c r="M34778" t="s">
        <v>32582</v>
      </c>
      <c r="N34778" t="s">
        <v>72029</v>
      </c>
      <c r="O34778" s="76" t="s">
        <v>4356</v>
      </c>
      <c r="P34778" s="82">
        <v>385</v>
      </c>
      <c r="Q34778" s="82" t="s">
        <v>91859</v>
      </c>
      <c r="R34778"/>
    </row>
    <row r="34779" spans="12:18" x14ac:dyDescent="0.25">
      <c r="L34779" t="s">
        <v>4224</v>
      </c>
      <c r="M34779" t="s">
        <v>30604</v>
      </c>
      <c r="N34779" t="s">
        <v>72030</v>
      </c>
      <c r="O34779" s="76" t="s">
        <v>4356</v>
      </c>
      <c r="P34779" s="82">
        <v>542</v>
      </c>
      <c r="Q34779" s="82" t="s">
        <v>91860</v>
      </c>
      <c r="R34779"/>
    </row>
    <row r="34780" spans="12:18" x14ac:dyDescent="0.25">
      <c r="L34780" t="s">
        <v>4224</v>
      </c>
      <c r="M34780" t="s">
        <v>26697</v>
      </c>
      <c r="N34780" t="s">
        <v>72031</v>
      </c>
      <c r="O34780" s="76" t="s">
        <v>4374</v>
      </c>
      <c r="P34780" s="82">
        <v>10337</v>
      </c>
      <c r="Q34780" s="82" t="s">
        <v>72645</v>
      </c>
      <c r="R34780"/>
    </row>
    <row r="34781" spans="12:18" x14ac:dyDescent="0.25">
      <c r="L34781" t="s">
        <v>4224</v>
      </c>
      <c r="M34781" t="s">
        <v>26698</v>
      </c>
      <c r="N34781" t="s">
        <v>72032</v>
      </c>
      <c r="O34781" s="76" t="s">
        <v>4374</v>
      </c>
      <c r="P34781" s="82">
        <v>4551</v>
      </c>
      <c r="Q34781" s="82" t="s">
        <v>72645</v>
      </c>
      <c r="R34781"/>
    </row>
    <row r="34782" spans="12:18" x14ac:dyDescent="0.25">
      <c r="L34782" t="s">
        <v>4224</v>
      </c>
      <c r="M34782" t="s">
        <v>32583</v>
      </c>
      <c r="N34782" t="s">
        <v>72033</v>
      </c>
      <c r="O34782" s="76" t="s">
        <v>4374</v>
      </c>
      <c r="P34782" s="82">
        <v>1843</v>
      </c>
      <c r="Q34782" s="82" t="s">
        <v>72645</v>
      </c>
      <c r="R34782"/>
    </row>
    <row r="34783" spans="12:18" x14ac:dyDescent="0.25">
      <c r="L34783" t="s">
        <v>4224</v>
      </c>
      <c r="M34783" t="s">
        <v>30140</v>
      </c>
      <c r="N34783" t="s">
        <v>72034</v>
      </c>
      <c r="O34783" s="76" t="s">
        <v>4374</v>
      </c>
      <c r="P34783" s="82">
        <v>5653</v>
      </c>
      <c r="Q34783" s="82" t="s">
        <v>72645</v>
      </c>
      <c r="R34783"/>
    </row>
    <row r="34784" spans="12:18" x14ac:dyDescent="0.25">
      <c r="L34784" t="s">
        <v>4224</v>
      </c>
      <c r="M34784" t="s">
        <v>32584</v>
      </c>
      <c r="N34784" t="s">
        <v>72035</v>
      </c>
      <c r="O34784" s="76" t="s">
        <v>4356</v>
      </c>
      <c r="P34784" s="82">
        <v>698</v>
      </c>
      <c r="Q34784" s="82" t="s">
        <v>91861</v>
      </c>
      <c r="R34784"/>
    </row>
    <row r="34785" spans="12:18" x14ac:dyDescent="0.25">
      <c r="L34785" t="s">
        <v>4224</v>
      </c>
      <c r="M34785" t="s">
        <v>32203</v>
      </c>
      <c r="N34785" t="s">
        <v>72036</v>
      </c>
      <c r="O34785" s="76" t="s">
        <v>4450</v>
      </c>
      <c r="P34785" s="82">
        <v>2887</v>
      </c>
      <c r="Q34785" s="82" t="s">
        <v>72645</v>
      </c>
      <c r="R34785"/>
    </row>
    <row r="34786" spans="12:18" x14ac:dyDescent="0.25">
      <c r="L34786" t="s">
        <v>4224</v>
      </c>
      <c r="M34786" t="s">
        <v>32205</v>
      </c>
      <c r="N34786" t="s">
        <v>72037</v>
      </c>
      <c r="O34786" s="76" t="s">
        <v>4356</v>
      </c>
      <c r="P34786" s="82">
        <v>3481</v>
      </c>
      <c r="Q34786" s="82" t="s">
        <v>91862</v>
      </c>
      <c r="R34786"/>
    </row>
    <row r="34787" spans="12:18" x14ac:dyDescent="0.25">
      <c r="L34787" t="s">
        <v>4224</v>
      </c>
      <c r="M34787" t="s">
        <v>32585</v>
      </c>
      <c r="N34787" t="s">
        <v>72038</v>
      </c>
      <c r="O34787" s="76" t="s">
        <v>4374</v>
      </c>
      <c r="P34787" s="82">
        <v>5677</v>
      </c>
      <c r="Q34787" s="82" t="s">
        <v>72645</v>
      </c>
      <c r="R34787"/>
    </row>
    <row r="34788" spans="12:18" x14ac:dyDescent="0.25">
      <c r="L34788" t="s">
        <v>4224</v>
      </c>
      <c r="M34788" t="s">
        <v>32207</v>
      </c>
      <c r="N34788" t="s">
        <v>72039</v>
      </c>
      <c r="O34788" s="76" t="s">
        <v>4366</v>
      </c>
      <c r="P34788" s="82">
        <v>189</v>
      </c>
      <c r="Q34788" s="82" t="s">
        <v>91863</v>
      </c>
      <c r="R34788"/>
    </row>
    <row r="34789" spans="12:18" x14ac:dyDescent="0.25">
      <c r="L34789" t="s">
        <v>4224</v>
      </c>
      <c r="M34789" t="s">
        <v>30144</v>
      </c>
      <c r="N34789" t="s">
        <v>72040</v>
      </c>
      <c r="O34789" s="76" t="s">
        <v>4356</v>
      </c>
      <c r="P34789" s="82">
        <v>60</v>
      </c>
      <c r="Q34789" s="82" t="s">
        <v>91864</v>
      </c>
      <c r="R34789"/>
    </row>
    <row r="34790" spans="12:18" x14ac:dyDescent="0.25">
      <c r="L34790" t="s">
        <v>4224</v>
      </c>
      <c r="M34790" t="s">
        <v>32586</v>
      </c>
      <c r="N34790" t="s">
        <v>72041</v>
      </c>
      <c r="O34790" s="76" t="s">
        <v>4450</v>
      </c>
      <c r="P34790" s="82">
        <v>5771</v>
      </c>
      <c r="Q34790" s="82" t="s">
        <v>72645</v>
      </c>
      <c r="R34790"/>
    </row>
    <row r="34791" spans="12:18" x14ac:dyDescent="0.25">
      <c r="L34791" t="s">
        <v>4224</v>
      </c>
      <c r="M34791" t="s">
        <v>30607</v>
      </c>
      <c r="N34791" t="s">
        <v>72042</v>
      </c>
      <c r="O34791" s="76" t="s">
        <v>4374</v>
      </c>
      <c r="P34791" s="82">
        <v>5083</v>
      </c>
      <c r="Q34791" s="82" t="s">
        <v>72645</v>
      </c>
      <c r="R34791"/>
    </row>
    <row r="34792" spans="12:18" x14ac:dyDescent="0.25">
      <c r="L34792" t="s">
        <v>4224</v>
      </c>
      <c r="M34792" t="s">
        <v>26699</v>
      </c>
      <c r="N34792" t="s">
        <v>72043</v>
      </c>
      <c r="O34792" s="76" t="s">
        <v>4450</v>
      </c>
      <c r="P34792" s="82">
        <v>9892</v>
      </c>
      <c r="Q34792" s="82" t="s">
        <v>72645</v>
      </c>
      <c r="R34792"/>
    </row>
    <row r="34793" spans="12:18" x14ac:dyDescent="0.25">
      <c r="L34793" t="s">
        <v>4224</v>
      </c>
      <c r="M34793" t="s">
        <v>30609</v>
      </c>
      <c r="N34793" t="s">
        <v>72044</v>
      </c>
      <c r="O34793" s="76" t="s">
        <v>4374</v>
      </c>
      <c r="P34793" s="82">
        <v>1347</v>
      </c>
      <c r="Q34793" s="82" t="s">
        <v>72645</v>
      </c>
      <c r="R34793"/>
    </row>
    <row r="34794" spans="12:18" x14ac:dyDescent="0.25">
      <c r="L34794" t="s">
        <v>4224</v>
      </c>
      <c r="M34794" t="s">
        <v>32208</v>
      </c>
      <c r="N34794" t="s">
        <v>72045</v>
      </c>
      <c r="O34794" s="76" t="s">
        <v>4356</v>
      </c>
      <c r="P34794" s="82">
        <v>369</v>
      </c>
      <c r="Q34794" s="82" t="s">
        <v>91866</v>
      </c>
      <c r="R34794"/>
    </row>
    <row r="34795" spans="12:18" x14ac:dyDescent="0.25">
      <c r="L34795" t="s">
        <v>4224</v>
      </c>
      <c r="M34795" t="s">
        <v>32210</v>
      </c>
      <c r="N34795" t="s">
        <v>72046</v>
      </c>
      <c r="O34795" s="76" t="s">
        <v>4450</v>
      </c>
      <c r="P34795" s="82">
        <v>21601</v>
      </c>
      <c r="Q34795" s="82" t="s">
        <v>72645</v>
      </c>
      <c r="R34795"/>
    </row>
    <row r="34796" spans="12:18" x14ac:dyDescent="0.25">
      <c r="L34796" t="s">
        <v>4224</v>
      </c>
      <c r="M34796" t="s">
        <v>32211</v>
      </c>
      <c r="N34796" t="s">
        <v>72047</v>
      </c>
      <c r="O34796" s="76" t="s">
        <v>4450</v>
      </c>
      <c r="P34796" s="82">
        <v>2978</v>
      </c>
      <c r="Q34796" s="82" t="s">
        <v>72645</v>
      </c>
      <c r="R34796"/>
    </row>
    <row r="34797" spans="12:18" x14ac:dyDescent="0.25">
      <c r="L34797" t="s">
        <v>4224</v>
      </c>
      <c r="M34797" t="s">
        <v>32213</v>
      </c>
      <c r="N34797" t="s">
        <v>72048</v>
      </c>
      <c r="O34797" s="76" t="s">
        <v>4450</v>
      </c>
      <c r="P34797" s="82">
        <v>14173</v>
      </c>
      <c r="Q34797" s="82" t="s">
        <v>72645</v>
      </c>
      <c r="R34797"/>
    </row>
    <row r="34798" spans="12:18" x14ac:dyDescent="0.25">
      <c r="L34798" t="s">
        <v>4224</v>
      </c>
      <c r="M34798" t="s">
        <v>32587</v>
      </c>
      <c r="N34798" t="s">
        <v>72049</v>
      </c>
      <c r="O34798" s="76" t="s">
        <v>4450</v>
      </c>
      <c r="P34798" s="82">
        <v>21461</v>
      </c>
      <c r="Q34798" s="82" t="s">
        <v>72645</v>
      </c>
      <c r="R34798"/>
    </row>
    <row r="34799" spans="12:18" x14ac:dyDescent="0.25">
      <c r="L34799" t="s">
        <v>4224</v>
      </c>
      <c r="M34799" t="s">
        <v>30612</v>
      </c>
      <c r="N34799" t="s">
        <v>72050</v>
      </c>
      <c r="O34799" s="76" t="s">
        <v>4356</v>
      </c>
      <c r="P34799" s="82">
        <v>417</v>
      </c>
      <c r="Q34799" s="82" t="s">
        <v>91867</v>
      </c>
      <c r="R34799"/>
    </row>
    <row r="34800" spans="12:18" x14ac:dyDescent="0.25">
      <c r="L34800" t="s">
        <v>4224</v>
      </c>
      <c r="M34800" t="s">
        <v>30614</v>
      </c>
      <c r="N34800" t="s">
        <v>72051</v>
      </c>
      <c r="O34800" s="76" t="s">
        <v>4374</v>
      </c>
      <c r="P34800" s="82">
        <v>3482</v>
      </c>
      <c r="Q34800" s="82" t="s">
        <v>72645</v>
      </c>
      <c r="R34800"/>
    </row>
    <row r="34801" spans="12:18" x14ac:dyDescent="0.25">
      <c r="L34801" t="s">
        <v>4224</v>
      </c>
      <c r="M34801" t="s">
        <v>32588</v>
      </c>
      <c r="N34801" t="s">
        <v>72052</v>
      </c>
      <c r="O34801" s="76" t="s">
        <v>4374</v>
      </c>
      <c r="P34801" s="82">
        <v>1609</v>
      </c>
      <c r="Q34801" s="82" t="s">
        <v>72645</v>
      </c>
      <c r="R34801"/>
    </row>
    <row r="34802" spans="12:18" x14ac:dyDescent="0.25">
      <c r="L34802" t="s">
        <v>4224</v>
      </c>
      <c r="M34802" t="s">
        <v>16668</v>
      </c>
      <c r="N34802" t="s">
        <v>72053</v>
      </c>
      <c r="O34802" s="76" t="s">
        <v>4366</v>
      </c>
      <c r="P34802" s="82">
        <v>130</v>
      </c>
      <c r="Q34802" s="82" t="s">
        <v>91868</v>
      </c>
      <c r="R34802"/>
    </row>
    <row r="34803" spans="12:18" x14ac:dyDescent="0.25">
      <c r="L34803" t="s">
        <v>4224</v>
      </c>
      <c r="M34803" t="s">
        <v>26701</v>
      </c>
      <c r="N34803" t="s">
        <v>72054</v>
      </c>
      <c r="O34803" s="76" t="s">
        <v>4356</v>
      </c>
      <c r="P34803" s="82">
        <v>663</v>
      </c>
      <c r="Q34803" s="82" t="s">
        <v>91869</v>
      </c>
      <c r="R34803"/>
    </row>
    <row r="34804" spans="12:18" x14ac:dyDescent="0.25">
      <c r="L34804" t="s">
        <v>4224</v>
      </c>
      <c r="M34804" t="s">
        <v>26702</v>
      </c>
      <c r="N34804" t="s">
        <v>72055</v>
      </c>
      <c r="O34804" s="76" t="s">
        <v>4374</v>
      </c>
      <c r="P34804" s="82">
        <v>1843</v>
      </c>
      <c r="Q34804" s="82" t="s">
        <v>72645</v>
      </c>
      <c r="R34804"/>
    </row>
    <row r="34805" spans="12:18" x14ac:dyDescent="0.25">
      <c r="L34805" t="s">
        <v>4224</v>
      </c>
      <c r="M34805" t="s">
        <v>30147</v>
      </c>
      <c r="N34805" t="s">
        <v>72056</v>
      </c>
      <c r="O34805" s="76" t="s">
        <v>4366</v>
      </c>
      <c r="P34805" s="82">
        <v>208</v>
      </c>
      <c r="Q34805" s="82" t="s">
        <v>91870</v>
      </c>
      <c r="R34805"/>
    </row>
    <row r="34806" spans="12:18" x14ac:dyDescent="0.25">
      <c r="L34806" t="s">
        <v>4224</v>
      </c>
      <c r="M34806" t="s">
        <v>32215</v>
      </c>
      <c r="N34806" t="s">
        <v>72057</v>
      </c>
      <c r="O34806" s="76" t="s">
        <v>4450</v>
      </c>
      <c r="P34806" s="82">
        <v>2048</v>
      </c>
      <c r="Q34806" s="82" t="s">
        <v>72645</v>
      </c>
      <c r="R34806"/>
    </row>
    <row r="34807" spans="12:18" x14ac:dyDescent="0.25">
      <c r="L34807" t="s">
        <v>4224</v>
      </c>
      <c r="M34807" t="s">
        <v>30617</v>
      </c>
      <c r="N34807" t="s">
        <v>72058</v>
      </c>
      <c r="O34807" s="76" t="s">
        <v>4374</v>
      </c>
      <c r="P34807" s="82">
        <v>816</v>
      </c>
      <c r="Q34807" s="82" t="s">
        <v>72645</v>
      </c>
      <c r="R34807"/>
    </row>
    <row r="34808" spans="12:18" x14ac:dyDescent="0.25">
      <c r="L34808" t="s">
        <v>4224</v>
      </c>
      <c r="M34808" t="s">
        <v>26703</v>
      </c>
      <c r="N34808" t="s">
        <v>72059</v>
      </c>
      <c r="O34808" s="76" t="s">
        <v>4374</v>
      </c>
      <c r="P34808" s="82">
        <v>665</v>
      </c>
      <c r="Q34808" s="82" t="s">
        <v>72645</v>
      </c>
      <c r="R34808"/>
    </row>
    <row r="34809" spans="12:18" x14ac:dyDescent="0.25">
      <c r="L34809" t="s">
        <v>4224</v>
      </c>
      <c r="M34809" t="s">
        <v>32589</v>
      </c>
      <c r="N34809" t="s">
        <v>72060</v>
      </c>
      <c r="O34809" s="76" t="s">
        <v>4356</v>
      </c>
      <c r="P34809" s="82">
        <v>712</v>
      </c>
      <c r="Q34809" s="82" t="s">
        <v>91871</v>
      </c>
      <c r="R34809"/>
    </row>
    <row r="34810" spans="12:18" x14ac:dyDescent="0.25">
      <c r="L34810" t="s">
        <v>4224</v>
      </c>
      <c r="M34810" t="s">
        <v>32590</v>
      </c>
      <c r="N34810" t="s">
        <v>72061</v>
      </c>
      <c r="O34810" s="76" t="s">
        <v>4366</v>
      </c>
      <c r="P34810" s="82">
        <v>319</v>
      </c>
      <c r="Q34810" s="82" t="s">
        <v>91872</v>
      </c>
      <c r="R34810"/>
    </row>
    <row r="34811" spans="12:18" x14ac:dyDescent="0.25">
      <c r="L34811" t="s">
        <v>4224</v>
      </c>
      <c r="M34811" t="s">
        <v>32591</v>
      </c>
      <c r="N34811" t="s">
        <v>72062</v>
      </c>
      <c r="O34811" s="76" t="s">
        <v>4450</v>
      </c>
      <c r="P34811" s="82">
        <v>16910</v>
      </c>
      <c r="Q34811" s="82" t="s">
        <v>72645</v>
      </c>
      <c r="R34811"/>
    </row>
    <row r="34812" spans="12:18" x14ac:dyDescent="0.25">
      <c r="L34812" t="s">
        <v>4224</v>
      </c>
      <c r="M34812" t="s">
        <v>30150</v>
      </c>
      <c r="N34812" t="s">
        <v>72063</v>
      </c>
      <c r="O34812" s="76" t="s">
        <v>4374</v>
      </c>
      <c r="P34812" s="82">
        <v>5549</v>
      </c>
      <c r="Q34812" s="82" t="s">
        <v>72645</v>
      </c>
      <c r="R34812"/>
    </row>
    <row r="34813" spans="12:18" x14ac:dyDescent="0.25">
      <c r="L34813" t="s">
        <v>4224</v>
      </c>
      <c r="M34813" t="s">
        <v>26704</v>
      </c>
      <c r="N34813" t="s">
        <v>72064</v>
      </c>
      <c r="O34813" s="76" t="s">
        <v>4374</v>
      </c>
      <c r="P34813" s="82">
        <v>12695</v>
      </c>
      <c r="Q34813" s="82" t="s">
        <v>72645</v>
      </c>
      <c r="R34813"/>
    </row>
    <row r="34814" spans="12:18" x14ac:dyDescent="0.25">
      <c r="L34814" t="s">
        <v>4224</v>
      </c>
      <c r="M34814" t="s">
        <v>26705</v>
      </c>
      <c r="N34814" t="s">
        <v>72065</v>
      </c>
      <c r="O34814" s="76" t="s">
        <v>4450</v>
      </c>
      <c r="P34814" s="82">
        <v>8393</v>
      </c>
      <c r="Q34814" s="82" t="s">
        <v>72645</v>
      </c>
      <c r="R34814"/>
    </row>
    <row r="34815" spans="12:18" x14ac:dyDescent="0.25">
      <c r="L34815" t="s">
        <v>4224</v>
      </c>
      <c r="M34815" t="s">
        <v>30623</v>
      </c>
      <c r="N34815" t="s">
        <v>72066</v>
      </c>
      <c r="O34815" s="76" t="s">
        <v>4450</v>
      </c>
      <c r="P34815" s="82">
        <v>676</v>
      </c>
      <c r="Q34815" s="82" t="s">
        <v>72645</v>
      </c>
      <c r="R34815"/>
    </row>
    <row r="34816" spans="12:18" x14ac:dyDescent="0.25">
      <c r="L34816" t="s">
        <v>4224</v>
      </c>
      <c r="M34816" t="s">
        <v>30154</v>
      </c>
      <c r="N34816" t="s">
        <v>72067</v>
      </c>
      <c r="O34816" s="76" t="s">
        <v>4450</v>
      </c>
      <c r="P34816" s="82">
        <v>30767</v>
      </c>
      <c r="Q34816" s="82" t="s">
        <v>72645</v>
      </c>
      <c r="R34816"/>
    </row>
    <row r="34817" spans="12:18" x14ac:dyDescent="0.25">
      <c r="L34817" t="s">
        <v>4224</v>
      </c>
      <c r="M34817" t="s">
        <v>11530</v>
      </c>
      <c r="N34817" t="s">
        <v>72068</v>
      </c>
      <c r="O34817" s="76" t="s">
        <v>4374</v>
      </c>
      <c r="P34817" s="82">
        <v>3904</v>
      </c>
      <c r="Q34817" s="82" t="s">
        <v>72645</v>
      </c>
      <c r="R34817"/>
    </row>
    <row r="34818" spans="12:18" x14ac:dyDescent="0.25">
      <c r="L34818" t="s">
        <v>4224</v>
      </c>
      <c r="M34818" t="s">
        <v>26707</v>
      </c>
      <c r="N34818" t="s">
        <v>72069</v>
      </c>
      <c r="O34818" s="76" t="s">
        <v>4374</v>
      </c>
      <c r="P34818" s="82">
        <v>3523</v>
      </c>
      <c r="Q34818" s="82" t="s">
        <v>72645</v>
      </c>
      <c r="R34818"/>
    </row>
    <row r="34819" spans="12:18" x14ac:dyDescent="0.25">
      <c r="L34819" t="s">
        <v>4224</v>
      </c>
      <c r="M34819" t="s">
        <v>32594</v>
      </c>
      <c r="N34819" t="s">
        <v>72070</v>
      </c>
      <c r="O34819" s="76" t="s">
        <v>4374</v>
      </c>
      <c r="P34819" s="82">
        <v>603</v>
      </c>
      <c r="Q34819" s="82" t="s">
        <v>72645</v>
      </c>
      <c r="R34819"/>
    </row>
    <row r="34820" spans="12:18" x14ac:dyDescent="0.25">
      <c r="L34820" t="s">
        <v>4224</v>
      </c>
      <c r="M34820" t="s">
        <v>26708</v>
      </c>
      <c r="N34820" t="s">
        <v>72071</v>
      </c>
      <c r="O34820" s="76" t="s">
        <v>4356</v>
      </c>
      <c r="P34820" s="82">
        <v>2883</v>
      </c>
      <c r="Q34820" s="82" t="s">
        <v>91877</v>
      </c>
      <c r="R34820"/>
    </row>
    <row r="34821" spans="12:18" x14ac:dyDescent="0.25">
      <c r="L34821" t="s">
        <v>4224</v>
      </c>
      <c r="M34821" t="s">
        <v>30159</v>
      </c>
      <c r="N34821" t="s">
        <v>72072</v>
      </c>
      <c r="O34821" s="76" t="s">
        <v>4374</v>
      </c>
      <c r="P34821" s="82">
        <v>872</v>
      </c>
      <c r="Q34821" s="82" t="s">
        <v>72645</v>
      </c>
      <c r="R34821"/>
    </row>
    <row r="34822" spans="12:18" x14ac:dyDescent="0.25">
      <c r="L34822" t="s">
        <v>4224</v>
      </c>
      <c r="M34822" t="s">
        <v>26993</v>
      </c>
      <c r="N34822" t="s">
        <v>72073</v>
      </c>
      <c r="O34822" s="76" t="s">
        <v>4356</v>
      </c>
      <c r="P34822" s="82">
        <v>1114</v>
      </c>
      <c r="Q34822" s="82" t="s">
        <v>91878</v>
      </c>
      <c r="R34822"/>
    </row>
    <row r="34823" spans="12:18" x14ac:dyDescent="0.25">
      <c r="L34823" t="s">
        <v>4224</v>
      </c>
      <c r="M34823" t="s">
        <v>32220</v>
      </c>
      <c r="N34823" t="s">
        <v>72074</v>
      </c>
      <c r="O34823" s="76" t="s">
        <v>4450</v>
      </c>
      <c r="P34823" s="82">
        <v>26662</v>
      </c>
      <c r="Q34823" s="82" t="s">
        <v>72645</v>
      </c>
      <c r="R34823"/>
    </row>
    <row r="34824" spans="12:18" x14ac:dyDescent="0.25">
      <c r="L34824" t="s">
        <v>4224</v>
      </c>
      <c r="M34824" t="s">
        <v>18400</v>
      </c>
      <c r="N34824" t="s">
        <v>72075</v>
      </c>
      <c r="O34824" s="76" t="s">
        <v>4356</v>
      </c>
      <c r="P34824" s="82">
        <v>672</v>
      </c>
      <c r="Q34824" s="82" t="s">
        <v>91881</v>
      </c>
      <c r="R34824"/>
    </row>
    <row r="34825" spans="12:18" x14ac:dyDescent="0.25">
      <c r="L34825" t="s">
        <v>4224</v>
      </c>
      <c r="M34825" t="s">
        <v>26709</v>
      </c>
      <c r="N34825" t="s">
        <v>72076</v>
      </c>
      <c r="O34825" s="76" t="s">
        <v>4450</v>
      </c>
      <c r="P34825" s="82">
        <v>58587</v>
      </c>
      <c r="Q34825" s="82" t="s">
        <v>72645</v>
      </c>
      <c r="R34825"/>
    </row>
    <row r="34826" spans="12:18" x14ac:dyDescent="0.25">
      <c r="L34826" t="s">
        <v>4224</v>
      </c>
      <c r="M34826" t="s">
        <v>11937</v>
      </c>
      <c r="N34826" t="s">
        <v>72077</v>
      </c>
      <c r="O34826" s="76" t="s">
        <v>4356</v>
      </c>
      <c r="P34826" s="82">
        <v>1299</v>
      </c>
      <c r="Q34826" s="82" t="s">
        <v>91882</v>
      </c>
      <c r="R34826"/>
    </row>
    <row r="34827" spans="12:18" x14ac:dyDescent="0.25">
      <c r="L34827" t="s">
        <v>4224</v>
      </c>
      <c r="M34827" t="s">
        <v>30636</v>
      </c>
      <c r="N34827" t="s">
        <v>72078</v>
      </c>
      <c r="O34827" s="76" t="s">
        <v>4374</v>
      </c>
      <c r="P34827" s="82">
        <v>999</v>
      </c>
      <c r="Q34827" s="82" t="s">
        <v>72645</v>
      </c>
      <c r="R34827"/>
    </row>
    <row r="34828" spans="12:18" x14ac:dyDescent="0.25">
      <c r="L34828" t="s">
        <v>4224</v>
      </c>
      <c r="M34828" t="s">
        <v>30170</v>
      </c>
      <c r="N34828" t="s">
        <v>72079</v>
      </c>
      <c r="O34828" s="76" t="s">
        <v>4450</v>
      </c>
      <c r="P34828" s="82">
        <v>18155</v>
      </c>
      <c r="Q34828" s="82" t="s">
        <v>72645</v>
      </c>
      <c r="R34828"/>
    </row>
    <row r="34829" spans="12:18" x14ac:dyDescent="0.25">
      <c r="L34829" t="s">
        <v>4224</v>
      </c>
      <c r="M34829" t="s">
        <v>32217</v>
      </c>
      <c r="N34829" t="s">
        <v>72080</v>
      </c>
      <c r="O34829" s="76" t="s">
        <v>4450</v>
      </c>
      <c r="P34829" s="82">
        <v>14883</v>
      </c>
      <c r="Q34829" s="82" t="s">
        <v>72645</v>
      </c>
      <c r="R34829"/>
    </row>
    <row r="34830" spans="12:18" x14ac:dyDescent="0.25">
      <c r="L34830" t="s">
        <v>4224</v>
      </c>
      <c r="M34830" t="s">
        <v>30632</v>
      </c>
      <c r="N34830" t="s">
        <v>72081</v>
      </c>
      <c r="O34830" s="76" t="s">
        <v>4356</v>
      </c>
      <c r="P34830" s="82">
        <v>996</v>
      </c>
      <c r="Q34830" s="82" t="s">
        <v>91879</v>
      </c>
      <c r="R34830"/>
    </row>
    <row r="34831" spans="12:18" x14ac:dyDescent="0.25">
      <c r="L34831" t="s">
        <v>4224</v>
      </c>
      <c r="M34831" t="s">
        <v>30163</v>
      </c>
      <c r="N34831" t="s">
        <v>72082</v>
      </c>
      <c r="O34831" s="76" t="s">
        <v>4356</v>
      </c>
      <c r="P34831" s="82">
        <v>244</v>
      </c>
      <c r="Q34831" s="82" t="s">
        <v>91880</v>
      </c>
      <c r="R34831"/>
    </row>
    <row r="34832" spans="12:18" x14ac:dyDescent="0.25">
      <c r="L34832" t="s">
        <v>4224</v>
      </c>
      <c r="M34832" t="s">
        <v>7215</v>
      </c>
      <c r="N34832" t="s">
        <v>72083</v>
      </c>
      <c r="O34832" s="76" t="s">
        <v>4374</v>
      </c>
      <c r="P34832" s="82">
        <v>920</v>
      </c>
      <c r="Q34832" s="82" t="s">
        <v>72645</v>
      </c>
      <c r="R34832"/>
    </row>
    <row r="34833" spans="12:18" x14ac:dyDescent="0.25">
      <c r="L34833" t="s">
        <v>4224</v>
      </c>
      <c r="M34833" t="s">
        <v>31200</v>
      </c>
      <c r="N34833" t="s">
        <v>72084</v>
      </c>
      <c r="O34833" s="76" t="s">
        <v>4450</v>
      </c>
      <c r="P34833" s="82">
        <v>20682</v>
      </c>
      <c r="Q34833" s="82" t="s">
        <v>72645</v>
      </c>
      <c r="R34833"/>
    </row>
    <row r="34834" spans="12:18" x14ac:dyDescent="0.25">
      <c r="L34834" t="s">
        <v>4224</v>
      </c>
      <c r="M34834" t="s">
        <v>32219</v>
      </c>
      <c r="N34834" t="s">
        <v>72085</v>
      </c>
      <c r="O34834" s="76" t="s">
        <v>4450</v>
      </c>
      <c r="P34834" s="82">
        <v>15798</v>
      </c>
      <c r="Q34834" s="82" t="s">
        <v>72645</v>
      </c>
      <c r="R34834"/>
    </row>
    <row r="34835" spans="12:18" x14ac:dyDescent="0.25">
      <c r="L34835" t="s">
        <v>4224</v>
      </c>
      <c r="M34835" t="s">
        <v>30634</v>
      </c>
      <c r="N34835" t="s">
        <v>72086</v>
      </c>
      <c r="O34835" s="76" t="s">
        <v>4374</v>
      </c>
      <c r="P34835" s="82">
        <v>2778</v>
      </c>
      <c r="Q34835" s="82" t="s">
        <v>72645</v>
      </c>
      <c r="R34835"/>
    </row>
    <row r="34836" spans="12:18" x14ac:dyDescent="0.25">
      <c r="L34836" t="s">
        <v>4224</v>
      </c>
      <c r="M34836" t="s">
        <v>32595</v>
      </c>
      <c r="N34836" t="s">
        <v>72087</v>
      </c>
      <c r="O34836" s="76" t="s">
        <v>4450</v>
      </c>
      <c r="P34836" s="82">
        <v>23741</v>
      </c>
      <c r="Q34836" s="82" t="s">
        <v>72645</v>
      </c>
      <c r="R34836"/>
    </row>
    <row r="34837" spans="12:18" x14ac:dyDescent="0.25">
      <c r="L34837" t="s">
        <v>4224</v>
      </c>
      <c r="M34837" t="s">
        <v>23984</v>
      </c>
      <c r="N34837" t="s">
        <v>72088</v>
      </c>
      <c r="O34837" s="76" t="s">
        <v>4450</v>
      </c>
      <c r="P34837" s="82">
        <v>7158</v>
      </c>
      <c r="Q34837" s="82" t="s">
        <v>72645</v>
      </c>
      <c r="R34837"/>
    </row>
    <row r="34838" spans="12:18" x14ac:dyDescent="0.25">
      <c r="L34838" t="s">
        <v>4224</v>
      </c>
      <c r="M34838" t="s">
        <v>32596</v>
      </c>
      <c r="N34838" t="s">
        <v>72089</v>
      </c>
      <c r="O34838" s="76" t="s">
        <v>4374</v>
      </c>
      <c r="P34838" s="82">
        <v>2383</v>
      </c>
      <c r="Q34838" s="82" t="s">
        <v>72645</v>
      </c>
      <c r="R34838"/>
    </row>
    <row r="34839" spans="12:18" x14ac:dyDescent="0.25">
      <c r="L34839" t="s">
        <v>4224</v>
      </c>
      <c r="M34839" t="s">
        <v>26710</v>
      </c>
      <c r="N34839" t="s">
        <v>72090</v>
      </c>
      <c r="O34839" s="76" t="s">
        <v>4374</v>
      </c>
      <c r="P34839" s="82">
        <v>4171</v>
      </c>
      <c r="Q34839" s="82" t="s">
        <v>72645</v>
      </c>
      <c r="R34839"/>
    </row>
    <row r="34840" spans="12:18" x14ac:dyDescent="0.25">
      <c r="L34840" t="s">
        <v>4224</v>
      </c>
      <c r="M34840" t="s">
        <v>30638</v>
      </c>
      <c r="N34840" t="s">
        <v>72091</v>
      </c>
      <c r="O34840" s="76" t="s">
        <v>4450</v>
      </c>
      <c r="P34840" s="82">
        <v>26441</v>
      </c>
      <c r="Q34840" s="82" t="s">
        <v>72645</v>
      </c>
      <c r="R34840"/>
    </row>
    <row r="34841" spans="12:18" x14ac:dyDescent="0.25">
      <c r="L34841" t="s">
        <v>4224</v>
      </c>
      <c r="M34841" t="s">
        <v>26711</v>
      </c>
      <c r="N34841" t="s">
        <v>72092</v>
      </c>
      <c r="O34841" s="76" t="s">
        <v>4366</v>
      </c>
      <c r="P34841" s="82">
        <v>297</v>
      </c>
      <c r="Q34841" s="82" t="s">
        <v>91883</v>
      </c>
      <c r="R34841"/>
    </row>
    <row r="34842" spans="12:18" x14ac:dyDescent="0.25">
      <c r="L34842" t="s">
        <v>4224</v>
      </c>
      <c r="M34842" t="s">
        <v>20741</v>
      </c>
      <c r="N34842" t="s">
        <v>72093</v>
      </c>
      <c r="O34842" s="76" t="s">
        <v>4366</v>
      </c>
      <c r="P34842" s="82">
        <v>45</v>
      </c>
      <c r="Q34842" s="82" t="s">
        <v>91884</v>
      </c>
      <c r="R34842"/>
    </row>
    <row r="34843" spans="12:18" x14ac:dyDescent="0.25">
      <c r="L34843" t="s">
        <v>4224</v>
      </c>
      <c r="M34843" t="s">
        <v>32225</v>
      </c>
      <c r="N34843" t="s">
        <v>72094</v>
      </c>
      <c r="O34843" s="76" t="s">
        <v>4356</v>
      </c>
      <c r="P34843" s="82">
        <v>1322</v>
      </c>
      <c r="Q34843" s="82" t="s">
        <v>91885</v>
      </c>
      <c r="R34843"/>
    </row>
    <row r="34844" spans="12:18" x14ac:dyDescent="0.25">
      <c r="L34844" t="s">
        <v>4224</v>
      </c>
      <c r="M34844" t="s">
        <v>30639</v>
      </c>
      <c r="N34844" t="s">
        <v>72095</v>
      </c>
      <c r="O34844" s="76" t="s">
        <v>4356</v>
      </c>
      <c r="P34844" s="82">
        <v>612</v>
      </c>
      <c r="Q34844" s="82" t="s">
        <v>91886</v>
      </c>
      <c r="R34844"/>
    </row>
    <row r="34845" spans="12:18" x14ac:dyDescent="0.25">
      <c r="L34845" t="s">
        <v>4224</v>
      </c>
      <c r="M34845" t="s">
        <v>30175</v>
      </c>
      <c r="N34845" t="s">
        <v>72096</v>
      </c>
      <c r="O34845" s="76" t="s">
        <v>4374</v>
      </c>
      <c r="P34845" s="82">
        <v>1195</v>
      </c>
      <c r="Q34845" s="82" t="s">
        <v>72645</v>
      </c>
      <c r="R34845"/>
    </row>
    <row r="34846" spans="12:18" x14ac:dyDescent="0.25">
      <c r="L34846" t="s">
        <v>4224</v>
      </c>
      <c r="M34846" t="s">
        <v>30177</v>
      </c>
      <c r="N34846" t="s">
        <v>72097</v>
      </c>
      <c r="O34846" s="76" t="s">
        <v>4356</v>
      </c>
      <c r="P34846" s="82">
        <v>92</v>
      </c>
      <c r="Q34846" s="82" t="s">
        <v>91887</v>
      </c>
      <c r="R34846"/>
    </row>
    <row r="34847" spans="12:18" x14ac:dyDescent="0.25">
      <c r="L34847" t="s">
        <v>4224</v>
      </c>
      <c r="M34847" t="s">
        <v>32597</v>
      </c>
      <c r="N34847" t="s">
        <v>72098</v>
      </c>
      <c r="O34847" s="76" t="s">
        <v>4450</v>
      </c>
      <c r="P34847" s="82">
        <v>16464</v>
      </c>
      <c r="Q34847" s="82" t="s">
        <v>72645</v>
      </c>
      <c r="R34847"/>
    </row>
    <row r="34848" spans="12:18" x14ac:dyDescent="0.25">
      <c r="L34848" t="s">
        <v>4224</v>
      </c>
      <c r="M34848" t="s">
        <v>32227</v>
      </c>
      <c r="N34848" t="s">
        <v>72099</v>
      </c>
      <c r="O34848" s="76" t="s">
        <v>4356</v>
      </c>
      <c r="P34848" s="82">
        <v>2471</v>
      </c>
      <c r="Q34848" s="82" t="s">
        <v>91888</v>
      </c>
      <c r="R34848"/>
    </row>
    <row r="34849" spans="12:19" x14ac:dyDescent="0.25">
      <c r="L34849" t="s">
        <v>4224</v>
      </c>
      <c r="M34849" t="s">
        <v>32598</v>
      </c>
      <c r="N34849" t="s">
        <v>72100</v>
      </c>
      <c r="O34849" s="76" t="s">
        <v>4356</v>
      </c>
      <c r="P34849" s="82">
        <v>857</v>
      </c>
      <c r="Q34849" s="82" t="s">
        <v>91889</v>
      </c>
      <c r="R34849"/>
    </row>
    <row r="34850" spans="12:19" x14ac:dyDescent="0.25">
      <c r="L34850" t="s">
        <v>4224</v>
      </c>
      <c r="M34850" t="s">
        <v>30181</v>
      </c>
      <c r="N34850" t="s">
        <v>72101</v>
      </c>
      <c r="O34850" s="76" t="s">
        <v>4374</v>
      </c>
      <c r="P34850" s="82">
        <v>5175</v>
      </c>
      <c r="Q34850" s="82" t="s">
        <v>72645</v>
      </c>
      <c r="R34850"/>
    </row>
    <row r="34851" spans="12:19" x14ac:dyDescent="0.25">
      <c r="L34851" t="s">
        <v>4224</v>
      </c>
      <c r="M34851" t="s">
        <v>30185</v>
      </c>
      <c r="N34851" t="s">
        <v>72102</v>
      </c>
      <c r="O34851" s="76" t="s">
        <v>4356</v>
      </c>
      <c r="P34851" s="82">
        <v>416</v>
      </c>
      <c r="Q34851" s="82" t="s">
        <v>91890</v>
      </c>
      <c r="R34851"/>
    </row>
    <row r="34852" spans="12:19" x14ac:dyDescent="0.25">
      <c r="L34852" t="s">
        <v>4224</v>
      </c>
      <c r="M34852" t="s">
        <v>30642</v>
      </c>
      <c r="N34852" t="s">
        <v>72103</v>
      </c>
      <c r="O34852" s="76" t="s">
        <v>4356</v>
      </c>
      <c r="P34852" s="82">
        <v>1089</v>
      </c>
      <c r="Q34852" s="82" t="s">
        <v>91891</v>
      </c>
      <c r="R34852"/>
    </row>
    <row r="34853" spans="12:19" x14ac:dyDescent="0.25">
      <c r="L34853" t="s">
        <v>4224</v>
      </c>
      <c r="M34853" t="s">
        <v>26712</v>
      </c>
      <c r="N34853" t="s">
        <v>72104</v>
      </c>
      <c r="O34853" s="76" t="s">
        <v>4356</v>
      </c>
      <c r="P34853" s="82">
        <v>776</v>
      </c>
      <c r="Q34853" s="82" t="s">
        <v>91892</v>
      </c>
      <c r="R34853"/>
    </row>
    <row r="34854" spans="12:19" x14ac:dyDescent="0.25">
      <c r="L34854" t="s">
        <v>4224</v>
      </c>
      <c r="M34854" t="s">
        <v>32599</v>
      </c>
      <c r="N34854" t="s">
        <v>72105</v>
      </c>
      <c r="O34854" s="76" t="s">
        <v>4356</v>
      </c>
      <c r="P34854" s="82">
        <v>1001</v>
      </c>
      <c r="Q34854" s="82" t="s">
        <v>91893</v>
      </c>
      <c r="R34854"/>
    </row>
    <row r="34855" spans="12:19" x14ac:dyDescent="0.25">
      <c r="L34855" t="s">
        <v>4224</v>
      </c>
      <c r="M34855" t="s">
        <v>32600</v>
      </c>
      <c r="N34855" t="s">
        <v>72106</v>
      </c>
      <c r="O34855" s="76" t="s">
        <v>4356</v>
      </c>
      <c r="P34855" s="82">
        <v>503</v>
      </c>
      <c r="Q34855" s="82" t="s">
        <v>91894</v>
      </c>
      <c r="R34855"/>
    </row>
    <row r="34856" spans="12:19" x14ac:dyDescent="0.25">
      <c r="L34856" t="s">
        <v>4224</v>
      </c>
      <c r="M34856" t="s">
        <v>32229</v>
      </c>
      <c r="N34856" t="s">
        <v>72107</v>
      </c>
      <c r="O34856" s="76" t="s">
        <v>4374</v>
      </c>
      <c r="P34856" s="82">
        <v>859</v>
      </c>
      <c r="Q34856" s="82" t="s">
        <v>72645</v>
      </c>
      <c r="R34856"/>
    </row>
    <row r="34857" spans="12:19" x14ac:dyDescent="0.25">
      <c r="L34857" t="s">
        <v>4224</v>
      </c>
      <c r="M34857" t="s">
        <v>30645</v>
      </c>
      <c r="N34857" t="s">
        <v>72108</v>
      </c>
      <c r="O34857" s="76" t="s">
        <v>4450</v>
      </c>
      <c r="P34857" s="82">
        <v>27676</v>
      </c>
      <c r="Q34857" s="82" t="s">
        <v>72645</v>
      </c>
      <c r="R34857"/>
    </row>
    <row r="34858" spans="12:19" x14ac:dyDescent="0.25">
      <c r="L34858" t="s">
        <v>4224</v>
      </c>
      <c r="M34858" t="s">
        <v>12718</v>
      </c>
      <c r="N34858" t="s">
        <v>72109</v>
      </c>
      <c r="O34858" s="76" t="s">
        <v>4366</v>
      </c>
      <c r="P34858" s="82">
        <v>185</v>
      </c>
      <c r="Q34858" s="82" t="s">
        <v>91895</v>
      </c>
      <c r="R34858"/>
    </row>
    <row r="34859" spans="12:19" x14ac:dyDescent="0.25">
      <c r="L34859" t="s">
        <v>4224</v>
      </c>
      <c r="M34859" t="s">
        <v>30646</v>
      </c>
      <c r="N34859" t="s">
        <v>72110</v>
      </c>
      <c r="O34859" s="76" t="s">
        <v>4356</v>
      </c>
      <c r="P34859" s="82">
        <v>333</v>
      </c>
      <c r="Q34859" s="82" t="s">
        <v>91896</v>
      </c>
      <c r="R34859"/>
    </row>
    <row r="34860" spans="12:19" x14ac:dyDescent="0.25">
      <c r="L34860" t="str">
        <f>TEXT(971,"000")</f>
        <v>971</v>
      </c>
      <c r="M34860" t="s">
        <v>30189</v>
      </c>
      <c r="N34860" t="s">
        <v>105031</v>
      </c>
      <c r="O34860" s="76" t="s">
        <v>4356</v>
      </c>
      <c r="P34860" s="82">
        <v>4275</v>
      </c>
      <c r="Q34860" s="82" t="s">
        <v>87755</v>
      </c>
      <c r="R34860"/>
    </row>
    <row r="34861" spans="12:19" x14ac:dyDescent="0.25">
      <c r="L34861" t="str">
        <f t="shared" ref="L34861:L34890" si="99">TEXT(971,"000")</f>
        <v>971</v>
      </c>
      <c r="M34861" t="s">
        <v>26714</v>
      </c>
      <c r="N34861" t="s">
        <v>105032</v>
      </c>
      <c r="O34861" s="76" t="s">
        <v>4374</v>
      </c>
      <c r="P34861" s="82">
        <v>30929</v>
      </c>
      <c r="Q34861" s="82" t="s">
        <v>72645</v>
      </c>
      <c r="R34861"/>
    </row>
    <row r="34862" spans="12:19" x14ac:dyDescent="0.25">
      <c r="L34862" t="str">
        <f t="shared" si="99"/>
        <v>971</v>
      </c>
      <c r="M34862" t="s">
        <v>32601</v>
      </c>
      <c r="N34862" t="s">
        <v>105033</v>
      </c>
      <c r="O34862" s="76" t="s">
        <v>4374</v>
      </c>
      <c r="P34862" s="82">
        <v>5605</v>
      </c>
      <c r="Q34862" s="82" t="s">
        <v>87756</v>
      </c>
      <c r="R34862"/>
      <c r="S34862" t="s">
        <v>105027</v>
      </c>
    </row>
    <row r="34863" spans="12:19" x14ac:dyDescent="0.25">
      <c r="L34863" t="str">
        <f t="shared" si="99"/>
        <v>971</v>
      </c>
      <c r="M34863" t="s">
        <v>26730</v>
      </c>
      <c r="N34863" t="s">
        <v>105034</v>
      </c>
      <c r="O34863" s="76" t="s">
        <v>4374</v>
      </c>
      <c r="P34863" s="82">
        <v>10058</v>
      </c>
      <c r="Q34863" s="82" t="s">
        <v>87757</v>
      </c>
      <c r="R34863"/>
      <c r="S34863" t="s">
        <v>105027</v>
      </c>
    </row>
    <row r="34864" spans="12:19" x14ac:dyDescent="0.25">
      <c r="L34864" t="str">
        <f t="shared" si="99"/>
        <v>971</v>
      </c>
      <c r="M34864" t="s">
        <v>30193</v>
      </c>
      <c r="N34864" t="s">
        <v>105035</v>
      </c>
      <c r="O34864" s="76" t="s">
        <v>4356</v>
      </c>
      <c r="P34864" s="82">
        <v>7024</v>
      </c>
      <c r="Q34864" s="82" t="s">
        <v>87758</v>
      </c>
      <c r="R34864"/>
      <c r="S34864" t="s">
        <v>105027</v>
      </c>
    </row>
    <row r="34865" spans="12:19" x14ac:dyDescent="0.25">
      <c r="L34865" t="str">
        <f t="shared" si="99"/>
        <v>971</v>
      </c>
      <c r="M34865" t="s">
        <v>30197</v>
      </c>
      <c r="N34865" t="s">
        <v>105036</v>
      </c>
      <c r="O34865" s="76" t="s">
        <v>4374</v>
      </c>
      <c r="P34865" s="82">
        <v>18270</v>
      </c>
      <c r="Q34865" s="82" t="s">
        <v>72645</v>
      </c>
      <c r="R34865"/>
      <c r="S34865" t="s">
        <v>105027</v>
      </c>
    </row>
    <row r="34866" spans="12:19" x14ac:dyDescent="0.25">
      <c r="L34866" t="str">
        <f t="shared" si="99"/>
        <v>971</v>
      </c>
      <c r="M34866" t="s">
        <v>32602</v>
      </c>
      <c r="N34866" t="s">
        <v>105037</v>
      </c>
      <c r="O34866" s="76" t="s">
        <v>4356</v>
      </c>
      <c r="P34866" s="82">
        <v>3301</v>
      </c>
      <c r="Q34866" s="82" t="s">
        <v>87759</v>
      </c>
      <c r="R34866"/>
      <c r="S34866" t="s">
        <v>105027</v>
      </c>
    </row>
    <row r="34867" spans="12:19" x14ac:dyDescent="0.25">
      <c r="L34867" t="str">
        <f t="shared" si="99"/>
        <v>971</v>
      </c>
      <c r="M34867" t="s">
        <v>26715</v>
      </c>
      <c r="N34867" t="s">
        <v>105038</v>
      </c>
      <c r="O34867" s="76" t="s">
        <v>4356</v>
      </c>
      <c r="P34867" s="82">
        <v>4081</v>
      </c>
      <c r="Q34867" s="82" t="s">
        <v>87762</v>
      </c>
      <c r="R34867"/>
      <c r="S34867" t="s">
        <v>105027</v>
      </c>
    </row>
    <row r="34868" spans="12:19" x14ac:dyDescent="0.25">
      <c r="L34868" t="str">
        <f t="shared" si="99"/>
        <v>971</v>
      </c>
      <c r="M34868" t="s">
        <v>30200</v>
      </c>
      <c r="N34868" t="s">
        <v>105039</v>
      </c>
      <c r="O34868" s="76" t="s">
        <v>4374</v>
      </c>
      <c r="P34868" s="82">
        <v>7795</v>
      </c>
      <c r="Q34868" s="82" t="s">
        <v>87760</v>
      </c>
      <c r="R34868"/>
      <c r="S34868" t="s">
        <v>105027</v>
      </c>
    </row>
    <row r="34869" spans="12:19" x14ac:dyDescent="0.25">
      <c r="L34869" t="str">
        <f t="shared" si="99"/>
        <v>971</v>
      </c>
      <c r="M34869" t="s">
        <v>30662</v>
      </c>
      <c r="N34869" t="s">
        <v>105040</v>
      </c>
      <c r="O34869" s="76" t="s">
        <v>4374</v>
      </c>
      <c r="P34869" s="82">
        <v>7555</v>
      </c>
      <c r="Q34869" s="82" t="s">
        <v>72645</v>
      </c>
      <c r="R34869"/>
      <c r="S34869" t="s">
        <v>105027</v>
      </c>
    </row>
    <row r="34870" spans="12:19" x14ac:dyDescent="0.25">
      <c r="L34870" t="str">
        <f t="shared" si="99"/>
        <v>971</v>
      </c>
      <c r="M34870" t="s">
        <v>32232</v>
      </c>
      <c r="N34870" t="s">
        <v>105041</v>
      </c>
      <c r="O34870" s="76" t="s">
        <v>4356</v>
      </c>
      <c r="P34870" s="82">
        <v>5012</v>
      </c>
      <c r="Q34870" s="82" t="s">
        <v>87763</v>
      </c>
      <c r="R34870"/>
      <c r="S34870" t="s">
        <v>105027</v>
      </c>
    </row>
    <row r="34871" spans="12:19" x14ac:dyDescent="0.25">
      <c r="L34871" t="str">
        <f t="shared" si="99"/>
        <v>971</v>
      </c>
      <c r="M34871" t="s">
        <v>30657</v>
      </c>
      <c r="N34871" t="s">
        <v>105042</v>
      </c>
      <c r="O34871" s="76" t="s">
        <v>4356</v>
      </c>
      <c r="P34871" s="82">
        <v>1448</v>
      </c>
      <c r="Q34871" s="82" t="s">
        <v>87761</v>
      </c>
      <c r="R34871"/>
      <c r="S34871" t="s">
        <v>105027</v>
      </c>
    </row>
    <row r="34872" spans="12:19" x14ac:dyDescent="0.25">
      <c r="L34872" t="str">
        <f t="shared" si="99"/>
        <v>971</v>
      </c>
      <c r="M34872" t="s">
        <v>32234</v>
      </c>
      <c r="N34872" t="s">
        <v>105043</v>
      </c>
      <c r="O34872" s="76" t="s">
        <v>4374</v>
      </c>
      <c r="P34872" s="82">
        <v>16573</v>
      </c>
      <c r="Q34872" s="82" t="s">
        <v>72645</v>
      </c>
      <c r="R34872"/>
      <c r="S34872" t="s">
        <v>105027</v>
      </c>
    </row>
    <row r="34873" spans="12:19" x14ac:dyDescent="0.25">
      <c r="L34873" t="str">
        <f t="shared" si="99"/>
        <v>971</v>
      </c>
      <c r="M34873" t="s">
        <v>30659</v>
      </c>
      <c r="N34873" t="s">
        <v>105044</v>
      </c>
      <c r="O34873" s="76" t="s">
        <v>4374</v>
      </c>
      <c r="P34873" s="82">
        <v>26783</v>
      </c>
      <c r="Q34873" s="82" t="s">
        <v>72645</v>
      </c>
      <c r="R34873"/>
      <c r="S34873" t="s">
        <v>105027</v>
      </c>
    </row>
    <row r="34874" spans="12:19" x14ac:dyDescent="0.25">
      <c r="L34874" t="str">
        <f t="shared" si="99"/>
        <v>971</v>
      </c>
      <c r="M34874" t="s">
        <v>26716</v>
      </c>
      <c r="N34874" t="s">
        <v>105045</v>
      </c>
      <c r="O34874" s="76" t="s">
        <v>4374</v>
      </c>
      <c r="P34874" s="82">
        <v>22150</v>
      </c>
      <c r="Q34874" s="82" t="s">
        <v>72645</v>
      </c>
      <c r="R34874"/>
      <c r="S34874" t="s">
        <v>105027</v>
      </c>
    </row>
    <row r="34875" spans="12:19" x14ac:dyDescent="0.25">
      <c r="L34875" t="str">
        <f t="shared" si="99"/>
        <v>971</v>
      </c>
      <c r="M34875" t="s">
        <v>26713</v>
      </c>
      <c r="N34875" t="s">
        <v>105046</v>
      </c>
      <c r="O34875" s="76" t="s">
        <v>4374</v>
      </c>
      <c r="P34875" s="82">
        <v>53491</v>
      </c>
      <c r="Q34875" s="82" t="s">
        <v>72645</v>
      </c>
      <c r="R34875"/>
      <c r="S34875" t="s">
        <v>105027</v>
      </c>
    </row>
    <row r="34876" spans="12:19" x14ac:dyDescent="0.25">
      <c r="L34876" t="str">
        <f t="shared" si="99"/>
        <v>971</v>
      </c>
      <c r="M34876" t="s">
        <v>32236</v>
      </c>
      <c r="N34876" t="s">
        <v>105047</v>
      </c>
      <c r="O34876" s="76" t="s">
        <v>4374</v>
      </c>
      <c r="P34876" s="82">
        <v>17434</v>
      </c>
      <c r="Q34876" s="82" t="s">
        <v>72645</v>
      </c>
      <c r="R34876"/>
      <c r="S34876" t="s">
        <v>105027</v>
      </c>
    </row>
    <row r="34877" spans="12:19" x14ac:dyDescent="0.25">
      <c r="L34877" t="str">
        <f t="shared" si="99"/>
        <v>971</v>
      </c>
      <c r="M34877" t="s">
        <v>32238</v>
      </c>
      <c r="N34877" t="s">
        <v>105048</v>
      </c>
      <c r="O34877" s="76" t="s">
        <v>4374</v>
      </c>
      <c r="P34877" s="82">
        <v>24277</v>
      </c>
      <c r="Q34877" s="82" t="s">
        <v>72645</v>
      </c>
      <c r="R34877"/>
      <c r="S34877" t="s">
        <v>105027</v>
      </c>
    </row>
    <row r="34878" spans="12:19" x14ac:dyDescent="0.25">
      <c r="L34878" t="str">
        <f t="shared" si="99"/>
        <v>971</v>
      </c>
      <c r="M34878" t="s">
        <v>30204</v>
      </c>
      <c r="N34878" t="s">
        <v>105049</v>
      </c>
      <c r="O34878" s="76" t="s">
        <v>4356</v>
      </c>
      <c r="P34878" s="82">
        <v>8220</v>
      </c>
      <c r="Q34878" s="82" t="s">
        <v>87764</v>
      </c>
      <c r="R34878"/>
      <c r="S34878" t="s">
        <v>105027</v>
      </c>
    </row>
    <row r="34879" spans="12:19" x14ac:dyDescent="0.25">
      <c r="L34879" t="str">
        <f t="shared" si="99"/>
        <v>971</v>
      </c>
      <c r="M34879" t="s">
        <v>32603</v>
      </c>
      <c r="N34879" t="s">
        <v>105050</v>
      </c>
      <c r="O34879" s="76" t="s">
        <v>4374</v>
      </c>
      <c r="P34879" s="82">
        <v>15923</v>
      </c>
      <c r="Q34879" s="82" t="s">
        <v>72645</v>
      </c>
      <c r="R34879"/>
      <c r="S34879" t="s">
        <v>105027</v>
      </c>
    </row>
    <row r="34880" spans="12:19" x14ac:dyDescent="0.25">
      <c r="L34880" t="str">
        <f t="shared" si="99"/>
        <v>971</v>
      </c>
      <c r="M34880" t="s">
        <v>32604</v>
      </c>
      <c r="N34880" t="s">
        <v>105051</v>
      </c>
      <c r="O34880" s="76" t="s">
        <v>4356</v>
      </c>
      <c r="P34880" s="82">
        <v>6107</v>
      </c>
      <c r="Q34880" s="82" t="s">
        <v>87765</v>
      </c>
      <c r="R34880"/>
      <c r="S34880" t="s">
        <v>105027</v>
      </c>
    </row>
    <row r="34881" spans="12:19" x14ac:dyDescent="0.25">
      <c r="L34881" t="str">
        <f t="shared" si="99"/>
        <v>971</v>
      </c>
      <c r="M34881" t="s">
        <v>15491</v>
      </c>
      <c r="N34881" t="s">
        <v>105052</v>
      </c>
      <c r="O34881" s="76" t="s">
        <v>4356</v>
      </c>
      <c r="P34881" s="82">
        <v>5704</v>
      </c>
      <c r="Q34881" s="82" t="s">
        <v>87766</v>
      </c>
      <c r="R34881"/>
      <c r="S34881" t="s">
        <v>105027</v>
      </c>
    </row>
    <row r="34882" spans="12:19" x14ac:dyDescent="0.25">
      <c r="L34882" t="str">
        <f t="shared" si="99"/>
        <v>971</v>
      </c>
      <c r="M34882" t="s">
        <v>9482</v>
      </c>
      <c r="N34882" t="s">
        <v>105053</v>
      </c>
      <c r="O34882" s="76" t="s">
        <v>4374</v>
      </c>
      <c r="P34882" s="82">
        <v>10381</v>
      </c>
      <c r="Q34882" s="82" t="s">
        <v>87767</v>
      </c>
      <c r="R34882"/>
      <c r="S34882" t="s">
        <v>105027</v>
      </c>
    </row>
    <row r="34883" spans="12:19" x14ac:dyDescent="0.25">
      <c r="L34883" t="str">
        <f t="shared" si="99"/>
        <v>971</v>
      </c>
      <c r="M34883" t="s">
        <v>30268</v>
      </c>
      <c r="N34883" t="s">
        <v>105054</v>
      </c>
      <c r="O34883" s="76" t="s">
        <v>4374</v>
      </c>
      <c r="P34883" s="82">
        <v>12816</v>
      </c>
      <c r="Q34883" s="82" t="s">
        <v>72645</v>
      </c>
      <c r="R34883"/>
      <c r="S34883" t="s">
        <v>105027</v>
      </c>
    </row>
    <row r="34884" spans="12:19" x14ac:dyDescent="0.25">
      <c r="L34884" t="str">
        <f t="shared" si="99"/>
        <v>971</v>
      </c>
      <c r="M34884" t="s">
        <v>10752</v>
      </c>
      <c r="N34884" t="s">
        <v>105055</v>
      </c>
      <c r="O34884" s="76" t="s">
        <v>4374</v>
      </c>
      <c r="P34884" s="82">
        <v>23675</v>
      </c>
      <c r="Q34884" s="82" t="s">
        <v>91918</v>
      </c>
      <c r="R34884"/>
      <c r="S34884" t="s">
        <v>105027</v>
      </c>
    </row>
    <row r="34885" spans="12:19" x14ac:dyDescent="0.25">
      <c r="L34885" t="str">
        <f t="shared" si="99"/>
        <v>971</v>
      </c>
      <c r="M34885" t="s">
        <v>30304</v>
      </c>
      <c r="N34885" t="s">
        <v>105056</v>
      </c>
      <c r="O34885" s="76" t="s">
        <v>4374</v>
      </c>
      <c r="P34885" s="82">
        <v>19162</v>
      </c>
      <c r="Q34885" s="82" t="s">
        <v>91901</v>
      </c>
      <c r="R34885"/>
      <c r="S34885" t="s">
        <v>105027</v>
      </c>
    </row>
    <row r="34886" spans="12:19" x14ac:dyDescent="0.25">
      <c r="L34886" t="str">
        <f t="shared" si="99"/>
        <v>971</v>
      </c>
      <c r="M34886" t="s">
        <v>30211</v>
      </c>
      <c r="N34886" t="s">
        <v>105057</v>
      </c>
      <c r="O34886" s="76" t="s">
        <v>4356</v>
      </c>
      <c r="P34886" s="82">
        <v>1046</v>
      </c>
      <c r="Q34886" s="82" t="s">
        <v>87769</v>
      </c>
      <c r="R34886"/>
      <c r="S34886" t="s">
        <v>105027</v>
      </c>
    </row>
    <row r="34887" spans="12:19" x14ac:dyDescent="0.25">
      <c r="L34887" t="str">
        <f t="shared" si="99"/>
        <v>971</v>
      </c>
      <c r="M34887" t="s">
        <v>26717</v>
      </c>
      <c r="N34887" t="s">
        <v>105058</v>
      </c>
      <c r="O34887" s="76" t="s">
        <v>4356</v>
      </c>
      <c r="P34887" s="82">
        <v>1532</v>
      </c>
      <c r="Q34887" s="82" t="s">
        <v>87770</v>
      </c>
      <c r="R34887"/>
      <c r="S34887" t="s">
        <v>105027</v>
      </c>
    </row>
    <row r="34888" spans="12:19" x14ac:dyDescent="0.25">
      <c r="L34888" t="str">
        <f t="shared" si="99"/>
        <v>971</v>
      </c>
      <c r="M34888" t="s">
        <v>26718</v>
      </c>
      <c r="N34888" t="s">
        <v>105059</v>
      </c>
      <c r="O34888" s="76" t="s">
        <v>4374</v>
      </c>
      <c r="P34888" s="82">
        <v>8124</v>
      </c>
      <c r="Q34888" s="82" t="s">
        <v>87771</v>
      </c>
      <c r="R34888"/>
      <c r="S34888" t="s">
        <v>105027</v>
      </c>
    </row>
    <row r="34889" spans="12:19" x14ac:dyDescent="0.25">
      <c r="L34889" t="str">
        <f t="shared" si="99"/>
        <v>971</v>
      </c>
      <c r="M34889" t="s">
        <v>30214</v>
      </c>
      <c r="N34889" t="s">
        <v>105060</v>
      </c>
      <c r="O34889" s="76" t="s">
        <v>4356</v>
      </c>
      <c r="P34889" s="82">
        <v>1845</v>
      </c>
      <c r="Q34889" s="82" t="s">
        <v>87772</v>
      </c>
      <c r="R34889"/>
      <c r="S34889" t="s">
        <v>105027</v>
      </c>
    </row>
    <row r="34890" spans="12:19" x14ac:dyDescent="0.25">
      <c r="L34890" t="str">
        <f t="shared" si="99"/>
        <v>971</v>
      </c>
      <c r="M34890" t="s">
        <v>32241</v>
      </c>
      <c r="N34890" t="s">
        <v>105061</v>
      </c>
      <c r="O34890" s="76" t="s">
        <v>4374</v>
      </c>
      <c r="P34890" s="82">
        <v>7210</v>
      </c>
      <c r="Q34890" s="82" t="s">
        <v>87773</v>
      </c>
      <c r="R34890"/>
      <c r="S34890" t="s">
        <v>105027</v>
      </c>
    </row>
    <row r="34891" spans="12:19" x14ac:dyDescent="0.25">
      <c r="L34891" t="str">
        <f>TEXT(972,"000")</f>
        <v>972</v>
      </c>
      <c r="M34891" t="s">
        <v>32243</v>
      </c>
      <c r="N34891" t="s">
        <v>105062</v>
      </c>
      <c r="O34891" s="76" t="s">
        <v>4356</v>
      </c>
      <c r="P34891" s="82">
        <v>3026</v>
      </c>
      <c r="Q34891" s="82" t="s">
        <v>91907</v>
      </c>
      <c r="R34891"/>
      <c r="S34891" t="s">
        <v>105027</v>
      </c>
    </row>
    <row r="34892" spans="12:19" x14ac:dyDescent="0.25">
      <c r="L34892" t="str">
        <f t="shared" ref="L34892:L34921" si="100">TEXT(972,"000")</f>
        <v>972</v>
      </c>
      <c r="M34892" t="s">
        <v>4364</v>
      </c>
      <c r="N34892" t="s">
        <v>105063</v>
      </c>
      <c r="O34892" s="76" t="s">
        <v>4356</v>
      </c>
      <c r="P34892" s="82">
        <v>1721</v>
      </c>
      <c r="Q34892" s="82" t="s">
        <v>91922</v>
      </c>
      <c r="R34892"/>
      <c r="S34892" t="s">
        <v>105027</v>
      </c>
    </row>
    <row r="34893" spans="12:19" x14ac:dyDescent="0.25">
      <c r="L34893" t="str">
        <f t="shared" si="100"/>
        <v>972</v>
      </c>
      <c r="M34893" t="s">
        <v>26719</v>
      </c>
      <c r="N34893" t="s">
        <v>105064</v>
      </c>
      <c r="O34893" s="76" t="s">
        <v>4356</v>
      </c>
      <c r="P34893" s="82">
        <v>4454</v>
      </c>
      <c r="Q34893" s="82" t="s">
        <v>91909</v>
      </c>
      <c r="R34893"/>
      <c r="S34893" t="s">
        <v>105026</v>
      </c>
    </row>
    <row r="34894" spans="12:19" x14ac:dyDescent="0.25">
      <c r="L34894" t="str">
        <f t="shared" si="100"/>
        <v>972</v>
      </c>
      <c r="M34894" t="s">
        <v>26720</v>
      </c>
      <c r="N34894" t="s">
        <v>105065</v>
      </c>
      <c r="O34894" s="76" t="s">
        <v>4374</v>
      </c>
      <c r="P34894" s="82">
        <v>17367</v>
      </c>
      <c r="Q34894" s="82" t="s">
        <v>72645</v>
      </c>
      <c r="R34894"/>
      <c r="S34894" t="s">
        <v>105026</v>
      </c>
    </row>
    <row r="34895" spans="12:19" x14ac:dyDescent="0.25">
      <c r="L34895" t="str">
        <f t="shared" si="100"/>
        <v>972</v>
      </c>
      <c r="M34895" t="s">
        <v>32606</v>
      </c>
      <c r="N34895" t="s">
        <v>105066</v>
      </c>
      <c r="O34895" s="76" t="s">
        <v>4356</v>
      </c>
      <c r="P34895" s="82">
        <v>730</v>
      </c>
      <c r="Q34895" s="82" t="s">
        <v>91911</v>
      </c>
      <c r="R34895"/>
      <c r="S34895" t="s">
        <v>105026</v>
      </c>
    </row>
    <row r="34896" spans="12:19" x14ac:dyDescent="0.25">
      <c r="L34896" t="str">
        <f t="shared" si="100"/>
        <v>972</v>
      </c>
      <c r="M34896" t="s">
        <v>30223</v>
      </c>
      <c r="N34896" t="s">
        <v>105067</v>
      </c>
      <c r="O34896" s="76" t="s">
        <v>4450</v>
      </c>
      <c r="P34896" s="82">
        <v>80041</v>
      </c>
      <c r="Q34896" s="82" t="s">
        <v>72645</v>
      </c>
      <c r="R34896"/>
      <c r="S34896" t="s">
        <v>105026</v>
      </c>
    </row>
    <row r="34897" spans="12:19" x14ac:dyDescent="0.25">
      <c r="L34897" t="str">
        <f t="shared" si="100"/>
        <v>972</v>
      </c>
      <c r="M34897" t="s">
        <v>26721</v>
      </c>
      <c r="N34897" t="s">
        <v>105068</v>
      </c>
      <c r="O34897" s="76" t="s">
        <v>4356</v>
      </c>
      <c r="P34897" s="82">
        <v>721</v>
      </c>
      <c r="Q34897" s="82" t="s">
        <v>91912</v>
      </c>
      <c r="R34897"/>
      <c r="S34897" t="s">
        <v>105026</v>
      </c>
    </row>
    <row r="34898" spans="12:19" x14ac:dyDescent="0.25">
      <c r="L34898" t="str">
        <f t="shared" si="100"/>
        <v>972</v>
      </c>
      <c r="M34898" t="s">
        <v>32245</v>
      </c>
      <c r="N34898" t="s">
        <v>105069</v>
      </c>
      <c r="O34898" s="76" t="s">
        <v>4374</v>
      </c>
      <c r="P34898" s="82">
        <v>9869</v>
      </c>
      <c r="Q34898" s="82" t="s">
        <v>72645</v>
      </c>
      <c r="R34898"/>
      <c r="S34898" t="s">
        <v>105026</v>
      </c>
    </row>
    <row r="34899" spans="12:19" x14ac:dyDescent="0.25">
      <c r="L34899" t="str">
        <f t="shared" si="100"/>
        <v>972</v>
      </c>
      <c r="M34899" t="s">
        <v>30668</v>
      </c>
      <c r="N34899" t="s">
        <v>105070</v>
      </c>
      <c r="O34899" s="76" t="s">
        <v>4356</v>
      </c>
      <c r="P34899" s="82">
        <v>1874</v>
      </c>
      <c r="Q34899" s="82" t="s">
        <v>91905</v>
      </c>
      <c r="R34899"/>
      <c r="S34899" t="s">
        <v>105026</v>
      </c>
    </row>
    <row r="34900" spans="12:19" x14ac:dyDescent="0.25">
      <c r="L34900" t="str">
        <f t="shared" si="100"/>
        <v>972</v>
      </c>
      <c r="M34900" t="s">
        <v>10296</v>
      </c>
      <c r="N34900" t="s">
        <v>105071</v>
      </c>
      <c r="O34900" s="76" t="s">
        <v>4374</v>
      </c>
      <c r="P34900" s="82">
        <v>12243</v>
      </c>
      <c r="Q34900" s="82" t="s">
        <v>72645</v>
      </c>
      <c r="R34900"/>
      <c r="S34900" t="s">
        <v>105026</v>
      </c>
    </row>
    <row r="34901" spans="12:19" x14ac:dyDescent="0.25">
      <c r="L34901" t="str">
        <f t="shared" si="100"/>
        <v>972</v>
      </c>
      <c r="M34901" t="s">
        <v>30220</v>
      </c>
      <c r="N34901" t="s">
        <v>105072</v>
      </c>
      <c r="O34901" s="76" t="s">
        <v>4356</v>
      </c>
      <c r="P34901" s="82">
        <v>3535</v>
      </c>
      <c r="Q34901" s="82" t="s">
        <v>91908</v>
      </c>
      <c r="R34901"/>
      <c r="S34901" t="s">
        <v>105026</v>
      </c>
    </row>
    <row r="34902" spans="12:19" x14ac:dyDescent="0.25">
      <c r="L34902" t="str">
        <f t="shared" si="100"/>
        <v>972</v>
      </c>
      <c r="M34902" t="s">
        <v>32605</v>
      </c>
      <c r="N34902" t="s">
        <v>105073</v>
      </c>
      <c r="O34902" s="76" t="s">
        <v>4356</v>
      </c>
      <c r="P34902" s="82">
        <v>5642</v>
      </c>
      <c r="Q34902" s="82" t="s">
        <v>91910</v>
      </c>
      <c r="R34902"/>
      <c r="S34902" t="s">
        <v>105026</v>
      </c>
    </row>
    <row r="34903" spans="12:19" x14ac:dyDescent="0.25">
      <c r="L34903" t="str">
        <f t="shared" si="100"/>
        <v>972</v>
      </c>
      <c r="M34903" t="s">
        <v>32244</v>
      </c>
      <c r="N34903" t="s">
        <v>105074</v>
      </c>
      <c r="O34903" s="76" t="s">
        <v>4374</v>
      </c>
      <c r="P34903" s="82">
        <v>16949</v>
      </c>
      <c r="Q34903" s="82" t="s">
        <v>72645</v>
      </c>
      <c r="R34903"/>
      <c r="S34903" t="s">
        <v>105026</v>
      </c>
    </row>
    <row r="34904" spans="12:19" x14ac:dyDescent="0.25">
      <c r="L34904" t="str">
        <f t="shared" si="100"/>
        <v>972</v>
      </c>
      <c r="M34904" t="s">
        <v>30671</v>
      </c>
      <c r="N34904" t="s">
        <v>105075</v>
      </c>
      <c r="O34904" s="76" t="s">
        <v>4450</v>
      </c>
      <c r="P34904" s="82">
        <v>39809</v>
      </c>
      <c r="Q34904" s="82" t="s">
        <v>72645</v>
      </c>
      <c r="R34904"/>
      <c r="S34904" t="s">
        <v>105026</v>
      </c>
    </row>
    <row r="34905" spans="12:19" x14ac:dyDescent="0.25">
      <c r="L34905" t="str">
        <f t="shared" si="100"/>
        <v>972</v>
      </c>
      <c r="M34905" t="s">
        <v>32247</v>
      </c>
      <c r="N34905" t="s">
        <v>105076</v>
      </c>
      <c r="O34905" s="76" t="s">
        <v>4374</v>
      </c>
      <c r="P34905" s="82">
        <v>6878</v>
      </c>
      <c r="Q34905" s="82" t="s">
        <v>91913</v>
      </c>
      <c r="R34905"/>
      <c r="S34905" t="s">
        <v>105026</v>
      </c>
    </row>
    <row r="34906" spans="12:19" x14ac:dyDescent="0.25">
      <c r="L34906" t="str">
        <f t="shared" si="100"/>
        <v>972</v>
      </c>
      <c r="M34906" t="s">
        <v>26723</v>
      </c>
      <c r="N34906" t="s">
        <v>105077</v>
      </c>
      <c r="O34906" s="76" t="s">
        <v>4374</v>
      </c>
      <c r="P34906" s="82">
        <v>3196</v>
      </c>
      <c r="Q34906" s="82" t="s">
        <v>72645</v>
      </c>
      <c r="R34906"/>
      <c r="S34906" t="s">
        <v>105026</v>
      </c>
    </row>
    <row r="34907" spans="12:19" x14ac:dyDescent="0.25">
      <c r="L34907" t="str">
        <f t="shared" si="100"/>
        <v>972</v>
      </c>
      <c r="M34907" t="s">
        <v>26724</v>
      </c>
      <c r="N34907" t="s">
        <v>105078</v>
      </c>
      <c r="O34907" s="76" t="s">
        <v>4374</v>
      </c>
      <c r="P34907" s="82">
        <v>8791</v>
      </c>
      <c r="Q34907" s="82" t="s">
        <v>72645</v>
      </c>
      <c r="R34907"/>
      <c r="S34907" t="s">
        <v>105026</v>
      </c>
    </row>
    <row r="34908" spans="12:19" x14ac:dyDescent="0.25">
      <c r="L34908" t="str">
        <f t="shared" si="100"/>
        <v>972</v>
      </c>
      <c r="M34908" t="s">
        <v>30672</v>
      </c>
      <c r="N34908" t="s">
        <v>105079</v>
      </c>
      <c r="O34908" s="76" t="s">
        <v>4356</v>
      </c>
      <c r="P34908" s="82">
        <v>5114</v>
      </c>
      <c r="Q34908" s="82" t="s">
        <v>91915</v>
      </c>
      <c r="R34908"/>
      <c r="S34908" t="s">
        <v>105026</v>
      </c>
    </row>
    <row r="34909" spans="12:19" x14ac:dyDescent="0.25">
      <c r="L34909" t="str">
        <f t="shared" si="100"/>
        <v>972</v>
      </c>
      <c r="M34909" t="s">
        <v>30679</v>
      </c>
      <c r="N34909" t="s">
        <v>105080</v>
      </c>
      <c r="O34909" s="76" t="s">
        <v>4356</v>
      </c>
      <c r="P34909" s="82">
        <v>1834</v>
      </c>
      <c r="Q34909" s="82" t="s">
        <v>91921</v>
      </c>
      <c r="R34909"/>
      <c r="S34909" t="s">
        <v>105026</v>
      </c>
    </row>
    <row r="34910" spans="12:19" x14ac:dyDescent="0.25">
      <c r="L34910" t="str">
        <f t="shared" si="100"/>
        <v>972</v>
      </c>
      <c r="M34910" t="s">
        <v>32248</v>
      </c>
      <c r="N34910" t="s">
        <v>105081</v>
      </c>
      <c r="O34910" s="76" t="s">
        <v>4356</v>
      </c>
      <c r="P34910" s="82">
        <v>1304</v>
      </c>
      <c r="Q34910" s="82" t="s">
        <v>91916</v>
      </c>
      <c r="R34910"/>
      <c r="S34910" t="s">
        <v>105026</v>
      </c>
    </row>
    <row r="34911" spans="12:19" x14ac:dyDescent="0.25">
      <c r="L34911" t="str">
        <f t="shared" si="100"/>
        <v>972</v>
      </c>
      <c r="M34911" t="s">
        <v>32253</v>
      </c>
      <c r="N34911" t="s">
        <v>105082</v>
      </c>
      <c r="O34911" s="76" t="s">
        <v>4374</v>
      </c>
      <c r="P34911" s="82">
        <v>22719</v>
      </c>
      <c r="Q34911" s="82" t="s">
        <v>72645</v>
      </c>
      <c r="R34911"/>
      <c r="S34911" t="s">
        <v>105026</v>
      </c>
    </row>
    <row r="34912" spans="12:19" x14ac:dyDescent="0.25">
      <c r="L34912" t="str">
        <f t="shared" si="100"/>
        <v>972</v>
      </c>
      <c r="M34912" t="s">
        <v>32608</v>
      </c>
      <c r="N34912" t="s">
        <v>105083</v>
      </c>
      <c r="O34912" s="76" t="s">
        <v>4356</v>
      </c>
      <c r="P34912" s="82">
        <v>8844</v>
      </c>
      <c r="Q34912" s="82" t="s">
        <v>91920</v>
      </c>
      <c r="R34912"/>
      <c r="S34912" t="s">
        <v>105026</v>
      </c>
    </row>
    <row r="34913" spans="12:19" x14ac:dyDescent="0.25">
      <c r="L34913" t="str">
        <f t="shared" si="100"/>
        <v>972</v>
      </c>
      <c r="M34913" t="s">
        <v>30217</v>
      </c>
      <c r="N34913" t="s">
        <v>105084</v>
      </c>
      <c r="O34913" s="76" t="s">
        <v>4356</v>
      </c>
      <c r="P34913" s="82">
        <v>3587</v>
      </c>
      <c r="Q34913" s="82" t="s">
        <v>91906</v>
      </c>
      <c r="R34913"/>
      <c r="S34913" t="s">
        <v>105026</v>
      </c>
    </row>
    <row r="34914" spans="12:19" x14ac:dyDescent="0.25">
      <c r="L34914" t="str">
        <f t="shared" si="100"/>
        <v>972</v>
      </c>
      <c r="M34914" t="s">
        <v>32607</v>
      </c>
      <c r="N34914" t="s">
        <v>105085</v>
      </c>
      <c r="O34914" s="76" t="s">
        <v>4374</v>
      </c>
      <c r="P34914" s="82">
        <v>7339</v>
      </c>
      <c r="Q34914" s="82" t="s">
        <v>72645</v>
      </c>
      <c r="R34914"/>
      <c r="S34914" t="s">
        <v>105026</v>
      </c>
    </row>
    <row r="34915" spans="12:19" x14ac:dyDescent="0.25">
      <c r="L34915" t="str">
        <f t="shared" si="100"/>
        <v>972</v>
      </c>
      <c r="M34915" t="s">
        <v>26722</v>
      </c>
      <c r="N34915" t="s">
        <v>105086</v>
      </c>
      <c r="O34915" s="76" t="s">
        <v>4356</v>
      </c>
      <c r="P34915" s="82">
        <v>1074</v>
      </c>
      <c r="Q34915" s="82" t="s">
        <v>91914</v>
      </c>
      <c r="R34915"/>
      <c r="S34915" t="s">
        <v>105026</v>
      </c>
    </row>
    <row r="34916" spans="12:19" x14ac:dyDescent="0.25">
      <c r="L34916" t="str">
        <f t="shared" si="100"/>
        <v>972</v>
      </c>
      <c r="M34916" t="s">
        <v>30230</v>
      </c>
      <c r="N34916" t="s">
        <v>105087</v>
      </c>
      <c r="O34916" s="76" t="s">
        <v>4374</v>
      </c>
      <c r="P34916" s="82">
        <v>11935</v>
      </c>
      <c r="Q34916" s="82" t="s">
        <v>72645</v>
      </c>
      <c r="R34916"/>
      <c r="S34916" t="s">
        <v>105026</v>
      </c>
    </row>
    <row r="34917" spans="12:19" x14ac:dyDescent="0.25">
      <c r="L34917" t="str">
        <f t="shared" si="100"/>
        <v>972</v>
      </c>
      <c r="M34917" t="s">
        <v>32250</v>
      </c>
      <c r="N34917" t="s">
        <v>105088</v>
      </c>
      <c r="O34917" s="76" t="s">
        <v>4374</v>
      </c>
      <c r="P34917" s="82">
        <v>12168</v>
      </c>
      <c r="Q34917" s="82" t="s">
        <v>72645</v>
      </c>
      <c r="R34917"/>
      <c r="S34917" t="s">
        <v>105026</v>
      </c>
    </row>
    <row r="34918" spans="12:19" x14ac:dyDescent="0.25">
      <c r="L34918" t="str">
        <f t="shared" si="100"/>
        <v>972</v>
      </c>
      <c r="M34918" t="s">
        <v>32255</v>
      </c>
      <c r="N34918" t="s">
        <v>105089</v>
      </c>
      <c r="O34918" s="76" t="s">
        <v>4450</v>
      </c>
      <c r="P34918" s="82">
        <v>19997</v>
      </c>
      <c r="Q34918" s="82" t="s">
        <v>72645</v>
      </c>
      <c r="R34918"/>
      <c r="S34918" t="s">
        <v>105026</v>
      </c>
    </row>
    <row r="34919" spans="12:19" x14ac:dyDescent="0.25">
      <c r="L34919" t="str">
        <f t="shared" si="100"/>
        <v>972</v>
      </c>
      <c r="M34919" t="s">
        <v>30234</v>
      </c>
      <c r="N34919" t="s">
        <v>105090</v>
      </c>
      <c r="O34919" s="76" t="s">
        <v>4374</v>
      </c>
      <c r="P34919" s="82">
        <v>9432</v>
      </c>
      <c r="Q34919" s="82" t="s">
        <v>72645</v>
      </c>
      <c r="R34919"/>
      <c r="S34919" t="s">
        <v>105026</v>
      </c>
    </row>
    <row r="34920" spans="12:19" x14ac:dyDescent="0.25">
      <c r="L34920" t="str">
        <f t="shared" si="100"/>
        <v>972</v>
      </c>
      <c r="M34920" t="s">
        <v>8835</v>
      </c>
      <c r="N34920" t="s">
        <v>105091</v>
      </c>
      <c r="O34920" s="76" t="s">
        <v>4356</v>
      </c>
      <c r="P34920" s="82">
        <v>4123</v>
      </c>
      <c r="Q34920" s="82" t="s">
        <v>91917</v>
      </c>
      <c r="R34920"/>
      <c r="S34920" t="s">
        <v>105026</v>
      </c>
    </row>
    <row r="34921" spans="12:19" x14ac:dyDescent="0.25">
      <c r="L34921" t="str">
        <f t="shared" si="100"/>
        <v>972</v>
      </c>
      <c r="M34921" t="s">
        <v>9359</v>
      </c>
      <c r="N34921" t="s">
        <v>105092</v>
      </c>
      <c r="O34921" s="76" t="s">
        <v>4356</v>
      </c>
      <c r="P34921" s="82">
        <v>9816</v>
      </c>
      <c r="Q34921" s="82" t="s">
        <v>91919</v>
      </c>
      <c r="R34921"/>
      <c r="S34921" t="s">
        <v>105026</v>
      </c>
    </row>
    <row r="34922" spans="12:19" x14ac:dyDescent="0.25">
      <c r="L34922" t="str">
        <f>TEXT(974,"000")</f>
        <v>974</v>
      </c>
      <c r="M34922" t="s">
        <v>30695</v>
      </c>
      <c r="N34922" t="s">
        <v>105093</v>
      </c>
      <c r="O34922" s="76" t="s">
        <v>4374</v>
      </c>
      <c r="P34922" s="82">
        <v>12811</v>
      </c>
      <c r="Q34922" s="82" t="s">
        <v>72645</v>
      </c>
      <c r="R34922"/>
      <c r="S34922" t="s">
        <v>105026</v>
      </c>
    </row>
    <row r="34923" spans="12:19" x14ac:dyDescent="0.25">
      <c r="L34923" t="str">
        <f t="shared" ref="L34923:L34944" si="101">TEXT(974,"000")</f>
        <v>974</v>
      </c>
      <c r="M34923" t="s">
        <v>26732</v>
      </c>
      <c r="N34923" t="s">
        <v>105094</v>
      </c>
      <c r="O34923" s="76" t="s">
        <v>4356</v>
      </c>
      <c r="P34923" s="82">
        <v>5456</v>
      </c>
      <c r="Q34923" s="82" t="s">
        <v>91904</v>
      </c>
      <c r="R34923"/>
      <c r="S34923" t="s">
        <v>105026</v>
      </c>
    </row>
    <row r="34924" spans="12:19" x14ac:dyDescent="0.25">
      <c r="L34924" t="str">
        <f t="shared" si="101"/>
        <v>974</v>
      </c>
      <c r="M34924" t="s">
        <v>32272</v>
      </c>
      <c r="N34924" t="s">
        <v>105095</v>
      </c>
      <c r="O34924" s="76" t="s">
        <v>4374</v>
      </c>
      <c r="P34924" s="82">
        <v>6902</v>
      </c>
      <c r="Q34924" s="82" t="s">
        <v>72645</v>
      </c>
      <c r="R34924"/>
      <c r="S34924" t="s">
        <v>105025</v>
      </c>
    </row>
    <row r="34925" spans="12:19" x14ac:dyDescent="0.25">
      <c r="L34925" t="str">
        <f t="shared" si="101"/>
        <v>974</v>
      </c>
      <c r="M34925" t="s">
        <v>32274</v>
      </c>
      <c r="N34925" t="s">
        <v>105096</v>
      </c>
      <c r="O34925" s="76" t="s">
        <v>4374</v>
      </c>
      <c r="P34925" s="82">
        <v>13894</v>
      </c>
      <c r="Q34925" s="82" t="s">
        <v>91898</v>
      </c>
      <c r="R34925"/>
      <c r="S34925" t="s">
        <v>105025</v>
      </c>
    </row>
    <row r="34926" spans="12:19" x14ac:dyDescent="0.25">
      <c r="L34926" t="str">
        <f t="shared" si="101"/>
        <v>974</v>
      </c>
      <c r="M34926" t="s">
        <v>30257</v>
      </c>
      <c r="N34926" t="s">
        <v>105097</v>
      </c>
      <c r="O34926" s="76" t="s">
        <v>4374</v>
      </c>
      <c r="P34926" s="82">
        <v>6565</v>
      </c>
      <c r="Q34926" s="82" t="s">
        <v>91899</v>
      </c>
      <c r="R34926"/>
      <c r="S34926" t="s">
        <v>105025</v>
      </c>
    </row>
    <row r="34927" spans="12:19" x14ac:dyDescent="0.25">
      <c r="L34927" t="str">
        <f t="shared" si="101"/>
        <v>974</v>
      </c>
      <c r="M34927" t="s">
        <v>26728</v>
      </c>
      <c r="N34927" t="s">
        <v>105098</v>
      </c>
      <c r="O34927" s="76" t="s">
        <v>4374</v>
      </c>
      <c r="P34927" s="82">
        <v>33020</v>
      </c>
      <c r="Q34927" s="82" t="s">
        <v>72645</v>
      </c>
      <c r="R34927"/>
      <c r="S34927" t="s">
        <v>105025</v>
      </c>
    </row>
    <row r="34928" spans="12:19" x14ac:dyDescent="0.25">
      <c r="L34928" t="str">
        <f t="shared" si="101"/>
        <v>974</v>
      </c>
      <c r="M34928" t="s">
        <v>30260</v>
      </c>
      <c r="N34928" t="s">
        <v>105099</v>
      </c>
      <c r="O34928" s="76" t="s">
        <v>4374</v>
      </c>
      <c r="P34928" s="82">
        <v>34128</v>
      </c>
      <c r="Q34928" s="82" t="s">
        <v>72645</v>
      </c>
      <c r="R34928"/>
      <c r="S34928" t="s">
        <v>105025</v>
      </c>
    </row>
    <row r="34929" spans="12:19" x14ac:dyDescent="0.25">
      <c r="L34929" t="str">
        <f t="shared" si="101"/>
        <v>974</v>
      </c>
      <c r="M34929" t="s">
        <v>26731</v>
      </c>
      <c r="N34929" t="s">
        <v>105100</v>
      </c>
      <c r="O34929" s="76" t="s">
        <v>4374</v>
      </c>
      <c r="P34929" s="82">
        <v>78629</v>
      </c>
      <c r="Q34929" s="82" t="s">
        <v>72645</v>
      </c>
      <c r="R34929"/>
      <c r="S34929" t="s">
        <v>105025</v>
      </c>
    </row>
    <row r="34930" spans="12:19" x14ac:dyDescent="0.25">
      <c r="L34930" t="str">
        <f t="shared" si="101"/>
        <v>974</v>
      </c>
      <c r="M34930" t="s">
        <v>32270</v>
      </c>
      <c r="N34930" t="s">
        <v>105101</v>
      </c>
      <c r="O34930" s="76" t="s">
        <v>4374</v>
      </c>
      <c r="P34930" s="82">
        <v>11345</v>
      </c>
      <c r="Q34930" s="82" t="s">
        <v>91897</v>
      </c>
      <c r="R34930"/>
      <c r="S34930" t="s">
        <v>105025</v>
      </c>
    </row>
    <row r="34931" spans="12:19" x14ac:dyDescent="0.25">
      <c r="L34931" t="str">
        <f t="shared" si="101"/>
        <v>974</v>
      </c>
      <c r="M34931" t="s">
        <v>32288</v>
      </c>
      <c r="N34931" t="s">
        <v>105102</v>
      </c>
      <c r="O34931" s="76" t="s">
        <v>4374</v>
      </c>
      <c r="P34931" s="82">
        <v>7139</v>
      </c>
      <c r="Q34931" s="82" t="s">
        <v>91903</v>
      </c>
      <c r="R34931"/>
      <c r="S34931" t="s">
        <v>105025</v>
      </c>
    </row>
    <row r="34932" spans="12:19" x14ac:dyDescent="0.25">
      <c r="L34932" t="str">
        <f t="shared" si="101"/>
        <v>974</v>
      </c>
      <c r="M34932" t="s">
        <v>30699</v>
      </c>
      <c r="N34932" t="s">
        <v>105103</v>
      </c>
      <c r="O34932" s="76" t="s">
        <v>4374</v>
      </c>
      <c r="P34932" s="82">
        <v>12162</v>
      </c>
      <c r="Q34932" s="82" t="s">
        <v>72645</v>
      </c>
      <c r="R34932"/>
      <c r="S34932" t="s">
        <v>105025</v>
      </c>
    </row>
    <row r="34933" spans="12:19" x14ac:dyDescent="0.25">
      <c r="L34933" t="str">
        <f t="shared" si="101"/>
        <v>974</v>
      </c>
      <c r="M34933" t="s">
        <v>30714</v>
      </c>
      <c r="N34933" t="s">
        <v>105104</v>
      </c>
      <c r="O34933" s="76" t="s">
        <v>4356</v>
      </c>
      <c r="P34933" s="82">
        <v>7312</v>
      </c>
      <c r="Q34933" s="82" t="s">
        <v>91902</v>
      </c>
      <c r="R34933"/>
      <c r="S34933" t="s">
        <v>105025</v>
      </c>
    </row>
    <row r="34934" spans="12:19" x14ac:dyDescent="0.25">
      <c r="L34934" t="str">
        <f t="shared" si="101"/>
        <v>974</v>
      </c>
      <c r="M34934" t="s">
        <v>8825</v>
      </c>
      <c r="N34934" t="s">
        <v>105105</v>
      </c>
      <c r="O34934" s="76" t="s">
        <v>4374</v>
      </c>
      <c r="P34934" s="82">
        <v>56268</v>
      </c>
      <c r="Q34934" s="82" t="s">
        <v>72645</v>
      </c>
      <c r="R34934"/>
      <c r="S34934" t="s">
        <v>105025</v>
      </c>
    </row>
    <row r="34935" spans="12:19" x14ac:dyDescent="0.25">
      <c r="L34935" t="str">
        <f t="shared" si="101"/>
        <v>974</v>
      </c>
      <c r="M34935" t="s">
        <v>11490</v>
      </c>
      <c r="N34935" t="s">
        <v>105106</v>
      </c>
      <c r="O34935" s="76" t="s">
        <v>4374</v>
      </c>
      <c r="P34935" s="82">
        <v>37759</v>
      </c>
      <c r="Q34935" s="82" t="s">
        <v>72645</v>
      </c>
      <c r="R34935"/>
      <c r="S34935" t="s">
        <v>105025</v>
      </c>
    </row>
    <row r="34936" spans="12:19" x14ac:dyDescent="0.25">
      <c r="L34936" t="str">
        <f t="shared" si="101"/>
        <v>974</v>
      </c>
      <c r="M34936" t="s">
        <v>24402</v>
      </c>
      <c r="N34936" t="s">
        <v>105107</v>
      </c>
      <c r="O34936" s="76" t="s">
        <v>4450</v>
      </c>
      <c r="P34936" s="82">
        <v>147931</v>
      </c>
      <c r="Q34936" s="82" t="s">
        <v>72645</v>
      </c>
      <c r="R34936"/>
      <c r="S34936" t="s">
        <v>105025</v>
      </c>
    </row>
    <row r="34937" spans="12:19" x14ac:dyDescent="0.25">
      <c r="L34937" t="str">
        <f t="shared" si="101"/>
        <v>974</v>
      </c>
      <c r="M34937" t="s">
        <v>20144</v>
      </c>
      <c r="N34937" t="s">
        <v>105108</v>
      </c>
      <c r="O34937" s="76" t="s">
        <v>4374</v>
      </c>
      <c r="P34937" s="82">
        <v>16232</v>
      </c>
      <c r="Q34937" s="82" t="s">
        <v>72645</v>
      </c>
      <c r="R34937"/>
      <c r="S34937" t="s">
        <v>105025</v>
      </c>
    </row>
    <row r="34938" spans="12:19" x14ac:dyDescent="0.25">
      <c r="L34938" t="str">
        <f t="shared" si="101"/>
        <v>974</v>
      </c>
      <c r="M34938" t="s">
        <v>26729</v>
      </c>
      <c r="N34938" t="s">
        <v>105109</v>
      </c>
      <c r="O34938" s="76" t="s">
        <v>4374</v>
      </c>
      <c r="P34938" s="82">
        <v>33576</v>
      </c>
      <c r="Q34938" s="82" t="s">
        <v>72645</v>
      </c>
      <c r="R34938"/>
      <c r="S34938" t="s">
        <v>105025</v>
      </c>
    </row>
    <row r="34939" spans="12:19" x14ac:dyDescent="0.25">
      <c r="L34939" t="str">
        <f t="shared" si="101"/>
        <v>974</v>
      </c>
      <c r="M34939" t="s">
        <v>15788</v>
      </c>
      <c r="N34939" t="s">
        <v>105110</v>
      </c>
      <c r="O34939" s="76" t="s">
        <v>4356</v>
      </c>
      <c r="P34939" s="82">
        <v>2447</v>
      </c>
      <c r="Q34939" s="82" t="s">
        <v>87768</v>
      </c>
      <c r="R34939"/>
      <c r="S34939" t="s">
        <v>105025</v>
      </c>
    </row>
    <row r="34940" spans="12:19" x14ac:dyDescent="0.25">
      <c r="L34940" t="str">
        <f t="shared" si="101"/>
        <v>974</v>
      </c>
      <c r="M34940" t="s">
        <v>7731</v>
      </c>
      <c r="N34940" t="s">
        <v>105111</v>
      </c>
      <c r="O34940" s="76" t="s">
        <v>4374</v>
      </c>
      <c r="P34940" s="82">
        <v>104519</v>
      </c>
      <c r="Q34940" s="82" t="s">
        <v>72645</v>
      </c>
      <c r="R34940"/>
      <c r="S34940" t="s">
        <v>105025</v>
      </c>
    </row>
    <row r="34941" spans="12:19" x14ac:dyDescent="0.25">
      <c r="L34941" t="str">
        <f t="shared" si="101"/>
        <v>974</v>
      </c>
      <c r="M34941" t="s">
        <v>30290</v>
      </c>
      <c r="N34941" t="s">
        <v>105112</v>
      </c>
      <c r="O34941" s="76" t="s">
        <v>4356</v>
      </c>
      <c r="P34941" s="82">
        <v>5260</v>
      </c>
      <c r="Q34941" s="82" t="s">
        <v>91900</v>
      </c>
      <c r="R34941"/>
      <c r="S34941" t="s">
        <v>105025</v>
      </c>
    </row>
    <row r="34942" spans="12:19" x14ac:dyDescent="0.25">
      <c r="L34942" t="str">
        <f t="shared" si="101"/>
        <v>974</v>
      </c>
      <c r="M34942" t="s">
        <v>8835</v>
      </c>
      <c r="N34942" t="s">
        <v>105113</v>
      </c>
      <c r="O34942" s="76" t="s">
        <v>4356</v>
      </c>
      <c r="P34942" s="82">
        <v>4123</v>
      </c>
      <c r="Q34942" s="82" t="s">
        <v>91917</v>
      </c>
      <c r="R34942"/>
      <c r="S34942" t="s">
        <v>105025</v>
      </c>
    </row>
    <row r="34943" spans="12:19" x14ac:dyDescent="0.25">
      <c r="L34943" t="str">
        <f t="shared" si="101"/>
        <v>974</v>
      </c>
      <c r="M34943" t="s">
        <v>5207</v>
      </c>
      <c r="N34943" t="s">
        <v>105114</v>
      </c>
      <c r="O34943" s="76" t="s">
        <v>4374</v>
      </c>
      <c r="P34943" s="82">
        <v>15932</v>
      </c>
      <c r="Q34943" s="82" t="s">
        <v>72645</v>
      </c>
      <c r="R34943"/>
      <c r="S34943" t="s">
        <v>105025</v>
      </c>
    </row>
    <row r="34944" spans="12:19" x14ac:dyDescent="0.25">
      <c r="L34944" t="str">
        <f t="shared" si="101"/>
        <v>974</v>
      </c>
      <c r="M34944" t="s">
        <v>5960</v>
      </c>
      <c r="N34944" t="s">
        <v>105115</v>
      </c>
      <c r="O34944" s="76" t="s">
        <v>4374</v>
      </c>
      <c r="P34944" s="82">
        <v>23505</v>
      </c>
      <c r="Q34944" s="82" t="s">
        <v>72645</v>
      </c>
      <c r="R34944"/>
      <c r="S34944" t="s">
        <v>105025</v>
      </c>
    </row>
    <row r="34945" spans="12:19" x14ac:dyDescent="0.25">
      <c r="L34945" t="str">
        <f>TEXT(973,"000")</f>
        <v>973</v>
      </c>
      <c r="M34945" t="s">
        <v>26727</v>
      </c>
      <c r="N34945" t="s">
        <v>105116</v>
      </c>
      <c r="O34945" s="76" t="s">
        <v>4356</v>
      </c>
      <c r="P34945" s="82">
        <v>9241</v>
      </c>
      <c r="Q34945" s="82" t="s">
        <v>87788</v>
      </c>
      <c r="R34945"/>
      <c r="S34945" t="s">
        <v>105025</v>
      </c>
    </row>
    <row r="34946" spans="12:19" x14ac:dyDescent="0.25">
      <c r="L34946" t="str">
        <f t="shared" ref="L34946:L34967" si="102">TEXT(973,"000")</f>
        <v>973</v>
      </c>
      <c r="M34946" t="s">
        <v>32268</v>
      </c>
      <c r="N34946" t="s">
        <v>105117</v>
      </c>
      <c r="O34946" s="76" t="s">
        <v>4356</v>
      </c>
      <c r="P34946" s="82">
        <v>1411</v>
      </c>
      <c r="Q34946" s="82" t="s">
        <v>87789</v>
      </c>
      <c r="R34946"/>
      <c r="S34946" t="s">
        <v>105025</v>
      </c>
    </row>
    <row r="34947" spans="12:19" x14ac:dyDescent="0.25">
      <c r="L34947" t="str">
        <f t="shared" si="102"/>
        <v>973</v>
      </c>
      <c r="M34947" t="s">
        <v>30692</v>
      </c>
      <c r="N34947" t="s">
        <v>105118</v>
      </c>
      <c r="O34947" s="76" t="s">
        <v>4356</v>
      </c>
      <c r="P34947" s="82">
        <v>1805</v>
      </c>
      <c r="Q34947" s="82" t="s">
        <v>87785</v>
      </c>
      <c r="R34947"/>
      <c r="S34947" t="s">
        <v>105029</v>
      </c>
    </row>
    <row r="34948" spans="12:19" x14ac:dyDescent="0.25">
      <c r="L34948" t="str">
        <f t="shared" si="102"/>
        <v>973</v>
      </c>
      <c r="M34948" t="s">
        <v>32258</v>
      </c>
      <c r="N34948" t="s">
        <v>105119</v>
      </c>
      <c r="O34948" s="76" t="s">
        <v>4450</v>
      </c>
      <c r="P34948" s="82">
        <v>61268</v>
      </c>
      <c r="Q34948" s="82" t="s">
        <v>72645</v>
      </c>
      <c r="R34948"/>
      <c r="S34948" t="s">
        <v>105029</v>
      </c>
    </row>
    <row r="34949" spans="12:19" x14ac:dyDescent="0.25">
      <c r="L34949" t="str">
        <f t="shared" si="102"/>
        <v>973</v>
      </c>
      <c r="M34949" t="s">
        <v>32264</v>
      </c>
      <c r="N34949" t="s">
        <v>105120</v>
      </c>
      <c r="O34949" s="76" t="s">
        <v>4356</v>
      </c>
      <c r="P34949" s="82">
        <v>7918</v>
      </c>
      <c r="Q34949" s="82" t="s">
        <v>87786</v>
      </c>
      <c r="R34949"/>
      <c r="S34949" t="s">
        <v>105029</v>
      </c>
    </row>
    <row r="34950" spans="12:19" x14ac:dyDescent="0.25">
      <c r="L34950" t="str">
        <f t="shared" si="102"/>
        <v>973</v>
      </c>
      <c r="M34950" t="s">
        <v>30243</v>
      </c>
      <c r="N34950" t="s">
        <v>105121</v>
      </c>
      <c r="O34950" s="76" t="s">
        <v>4356</v>
      </c>
      <c r="P34950" s="82">
        <v>1799</v>
      </c>
      <c r="Q34950" s="82" t="s">
        <v>87775</v>
      </c>
      <c r="R34950"/>
      <c r="S34950" t="s">
        <v>105029</v>
      </c>
    </row>
    <row r="34951" spans="12:19" x14ac:dyDescent="0.25">
      <c r="L34951" t="str">
        <f t="shared" si="102"/>
        <v>973</v>
      </c>
      <c r="M34951" t="s">
        <v>30681</v>
      </c>
      <c r="N34951" t="s">
        <v>105122</v>
      </c>
      <c r="O34951" s="76" t="s">
        <v>4374</v>
      </c>
      <c r="P34951" s="82">
        <v>25685</v>
      </c>
      <c r="Q34951" s="82" t="s">
        <v>72645</v>
      </c>
      <c r="R34951"/>
      <c r="S34951" t="s">
        <v>105029</v>
      </c>
    </row>
    <row r="34952" spans="12:19" x14ac:dyDescent="0.25">
      <c r="L34952" t="str">
        <f t="shared" si="102"/>
        <v>973</v>
      </c>
      <c r="M34952" t="s">
        <v>30684</v>
      </c>
      <c r="N34952" t="s">
        <v>105123</v>
      </c>
      <c r="O34952" s="76" t="s">
        <v>4356</v>
      </c>
      <c r="P34952" s="82">
        <v>14202</v>
      </c>
      <c r="Q34952" s="82" t="s">
        <v>87776</v>
      </c>
      <c r="R34952"/>
      <c r="S34952" t="s">
        <v>105029</v>
      </c>
    </row>
    <row r="34953" spans="12:19" x14ac:dyDescent="0.25">
      <c r="L34953" t="str">
        <f t="shared" si="102"/>
        <v>973</v>
      </c>
      <c r="M34953" t="s">
        <v>30686</v>
      </c>
      <c r="N34953" t="s">
        <v>105124</v>
      </c>
      <c r="O34953" s="76" t="s">
        <v>4356</v>
      </c>
      <c r="P34953" s="82">
        <v>10894</v>
      </c>
      <c r="Q34953" s="82" t="s">
        <v>87777</v>
      </c>
      <c r="R34953"/>
      <c r="S34953" t="s">
        <v>105029</v>
      </c>
    </row>
    <row r="34954" spans="12:19" x14ac:dyDescent="0.25">
      <c r="L34954" t="str">
        <f t="shared" si="102"/>
        <v>973</v>
      </c>
      <c r="M34954" t="s">
        <v>32611</v>
      </c>
      <c r="N34954" t="s">
        <v>105125</v>
      </c>
      <c r="O34954" s="76" t="s">
        <v>4356</v>
      </c>
      <c r="P34954" s="82">
        <v>13227</v>
      </c>
      <c r="Q34954" s="82" t="s">
        <v>87784</v>
      </c>
      <c r="R34954"/>
      <c r="S34954" t="s">
        <v>105029</v>
      </c>
    </row>
    <row r="34955" spans="12:19" x14ac:dyDescent="0.25">
      <c r="L34955" t="str">
        <f t="shared" si="102"/>
        <v>973</v>
      </c>
      <c r="M34955" t="s">
        <v>32609</v>
      </c>
      <c r="N34955" t="s">
        <v>105126</v>
      </c>
      <c r="O34955" s="76" t="s">
        <v>4374</v>
      </c>
      <c r="P34955" s="82">
        <v>31956</v>
      </c>
      <c r="Q34955" s="82" t="s">
        <v>72645</v>
      </c>
      <c r="R34955"/>
      <c r="S34955" t="s">
        <v>105029</v>
      </c>
    </row>
    <row r="34956" spans="12:19" x14ac:dyDescent="0.25">
      <c r="L34956" t="str">
        <f t="shared" si="102"/>
        <v>973</v>
      </c>
      <c r="M34956" t="s">
        <v>32610</v>
      </c>
      <c r="N34956" t="s">
        <v>105127</v>
      </c>
      <c r="O34956" s="76" t="s">
        <v>4366</v>
      </c>
      <c r="P34956" s="82">
        <v>2589</v>
      </c>
      <c r="Q34956" s="82" t="s">
        <v>87781</v>
      </c>
      <c r="R34956"/>
      <c r="S34956" t="s">
        <v>105029</v>
      </c>
    </row>
    <row r="34957" spans="12:19" x14ac:dyDescent="0.25">
      <c r="L34957" t="str">
        <f t="shared" si="102"/>
        <v>973</v>
      </c>
      <c r="M34957" t="s">
        <v>26726</v>
      </c>
      <c r="N34957" t="s">
        <v>105128</v>
      </c>
      <c r="O34957" s="76" t="s">
        <v>4366</v>
      </c>
      <c r="P34957" s="82">
        <v>200</v>
      </c>
      <c r="Q34957" s="82" t="s">
        <v>87782</v>
      </c>
      <c r="R34957"/>
      <c r="S34957" t="s">
        <v>105029</v>
      </c>
    </row>
    <row r="34958" spans="12:19" x14ac:dyDescent="0.25">
      <c r="L34958" t="str">
        <f t="shared" si="102"/>
        <v>973</v>
      </c>
      <c r="M34958" t="s">
        <v>104759</v>
      </c>
      <c r="N34958" t="s">
        <v>105129</v>
      </c>
      <c r="O34958" s="76">
        <v>3</v>
      </c>
      <c r="P34958" s="82">
        <v>6668</v>
      </c>
      <c r="Q34958" s="82" t="s">
        <v>87790</v>
      </c>
      <c r="R34958"/>
      <c r="S34958" t="s">
        <v>105029</v>
      </c>
    </row>
    <row r="34959" spans="12:19" x14ac:dyDescent="0.25">
      <c r="L34959" t="str">
        <f t="shared" si="102"/>
        <v>973</v>
      </c>
      <c r="M34959" t="s">
        <v>30253</v>
      </c>
      <c r="N34959" t="s">
        <v>105130</v>
      </c>
      <c r="O34959" s="76" t="s">
        <v>4356</v>
      </c>
      <c r="P34959" s="82">
        <v>6668</v>
      </c>
      <c r="Q34959" s="82" t="s">
        <v>72645</v>
      </c>
      <c r="R34959"/>
      <c r="S34959" t="s">
        <v>105029</v>
      </c>
    </row>
    <row r="34960" spans="12:19" x14ac:dyDescent="0.25">
      <c r="L34960" t="str">
        <f t="shared" si="102"/>
        <v>973</v>
      </c>
      <c r="M34960" t="s">
        <v>30241</v>
      </c>
      <c r="N34960" t="s">
        <v>105131</v>
      </c>
      <c r="O34960" s="76" t="s">
        <v>4356</v>
      </c>
      <c r="P34960" s="82">
        <v>876</v>
      </c>
      <c r="Q34960" s="82" t="s">
        <v>87774</v>
      </c>
      <c r="R34960"/>
      <c r="S34960" t="s">
        <v>105029</v>
      </c>
    </row>
    <row r="34961" spans="12:19" x14ac:dyDescent="0.25">
      <c r="L34961" t="str">
        <f t="shared" si="102"/>
        <v>973</v>
      </c>
      <c r="M34961" t="s">
        <v>30246</v>
      </c>
      <c r="N34961" t="s">
        <v>105132</v>
      </c>
      <c r="O34961" s="76" t="s">
        <v>4374</v>
      </c>
      <c r="P34961" s="82">
        <v>25122</v>
      </c>
      <c r="Q34961" s="82" t="s">
        <v>72645</v>
      </c>
      <c r="R34961"/>
      <c r="S34961" t="s">
        <v>105029</v>
      </c>
    </row>
    <row r="34962" spans="12:19" x14ac:dyDescent="0.25">
      <c r="L34962" t="str">
        <f t="shared" si="102"/>
        <v>973</v>
      </c>
      <c r="M34962" t="s">
        <v>26725</v>
      </c>
      <c r="N34962" t="s">
        <v>105133</v>
      </c>
      <c r="O34962" s="76" t="s">
        <v>4356</v>
      </c>
      <c r="P34962" s="82">
        <v>3783</v>
      </c>
      <c r="Q34962" s="82" t="s">
        <v>87779</v>
      </c>
      <c r="R34962"/>
      <c r="S34962" t="s">
        <v>105029</v>
      </c>
    </row>
    <row r="34963" spans="12:19" x14ac:dyDescent="0.25">
      <c r="L34963" t="str">
        <f t="shared" si="102"/>
        <v>973</v>
      </c>
      <c r="M34963" t="s">
        <v>30249</v>
      </c>
      <c r="N34963" t="s">
        <v>105134</v>
      </c>
      <c r="O34963" s="76" t="s">
        <v>4366</v>
      </c>
      <c r="P34963" s="82">
        <v>152</v>
      </c>
      <c r="Q34963" s="82" t="s">
        <v>87783</v>
      </c>
      <c r="R34963"/>
      <c r="S34963" t="s">
        <v>105029</v>
      </c>
    </row>
    <row r="34964" spans="12:19" x14ac:dyDescent="0.25">
      <c r="L34964" t="str">
        <f t="shared" si="102"/>
        <v>973</v>
      </c>
      <c r="M34964" t="s">
        <v>32262</v>
      </c>
      <c r="N34964" t="s">
        <v>105135</v>
      </c>
      <c r="O34964" s="76" t="s">
        <v>4356</v>
      </c>
      <c r="P34964" s="82">
        <v>2919</v>
      </c>
      <c r="Q34964" s="82" t="s">
        <v>87780</v>
      </c>
      <c r="R34964"/>
      <c r="S34964" t="s">
        <v>105029</v>
      </c>
    </row>
    <row r="34965" spans="12:19" x14ac:dyDescent="0.25">
      <c r="L34965" t="str">
        <f t="shared" si="102"/>
        <v>973</v>
      </c>
      <c r="M34965" t="s">
        <v>32266</v>
      </c>
      <c r="N34965" t="s">
        <v>105136</v>
      </c>
      <c r="O34965" s="76" t="s">
        <v>4366</v>
      </c>
      <c r="P34965" s="82">
        <v>242</v>
      </c>
      <c r="Q34965" s="82" t="s">
        <v>87787</v>
      </c>
      <c r="R34965"/>
      <c r="S34965" t="s">
        <v>105029</v>
      </c>
    </row>
    <row r="34966" spans="12:19" x14ac:dyDescent="0.25">
      <c r="L34966" t="str">
        <f t="shared" si="102"/>
        <v>973</v>
      </c>
      <c r="M34966" t="s">
        <v>9968</v>
      </c>
      <c r="N34966" t="s">
        <v>105137</v>
      </c>
      <c r="O34966" s="76" t="s">
        <v>4356</v>
      </c>
      <c r="P34966" s="82">
        <v>4131</v>
      </c>
      <c r="Q34966" s="82" t="s">
        <v>87778</v>
      </c>
      <c r="R34966"/>
      <c r="S34966" t="s">
        <v>105029</v>
      </c>
    </row>
    <row r="34967" spans="12:19" x14ac:dyDescent="0.25">
      <c r="L34967" t="str">
        <f t="shared" si="102"/>
        <v>973</v>
      </c>
      <c r="M34967" t="s">
        <v>32260</v>
      </c>
      <c r="N34967" t="s">
        <v>105138</v>
      </c>
      <c r="O34967" s="76" t="s">
        <v>4374</v>
      </c>
      <c r="P34967" s="82">
        <v>42612</v>
      </c>
      <c r="Q34967" s="82" t="s">
        <v>72645</v>
      </c>
      <c r="R34967"/>
      <c r="S34967" t="s">
        <v>105029</v>
      </c>
    </row>
    <row r="34968" spans="12:19" x14ac:dyDescent="0.25">
      <c r="L34968" t="str">
        <f t="shared" ref="L34968:L34975" si="103">TEXT(976,"000")</f>
        <v>976</v>
      </c>
      <c r="M34968" t="s">
        <v>30317</v>
      </c>
      <c r="N34968" t="s">
        <v>105139</v>
      </c>
      <c r="O34968" s="76" t="s">
        <v>4356</v>
      </c>
      <c r="P34968" s="82">
        <v>5192</v>
      </c>
      <c r="Q34968" s="82" t="s">
        <v>91923</v>
      </c>
      <c r="R34968"/>
      <c r="S34968" t="s">
        <v>105029</v>
      </c>
    </row>
    <row r="34969" spans="12:19" x14ac:dyDescent="0.25">
      <c r="L34969" t="str">
        <f t="shared" si="103"/>
        <v>976</v>
      </c>
      <c r="M34969" t="s">
        <v>26734</v>
      </c>
      <c r="N34969" t="s">
        <v>105140</v>
      </c>
      <c r="O34969" s="76" t="s">
        <v>4356</v>
      </c>
      <c r="P34969" s="82">
        <v>13989</v>
      </c>
      <c r="Q34969" s="82" t="s">
        <v>91924</v>
      </c>
      <c r="R34969"/>
      <c r="S34969" t="s">
        <v>105029</v>
      </c>
    </row>
    <row r="34970" spans="12:19" x14ac:dyDescent="0.25">
      <c r="L34970" t="str">
        <f t="shared" si="103"/>
        <v>976</v>
      </c>
      <c r="M34970" t="s">
        <v>26735</v>
      </c>
      <c r="N34970" t="s">
        <v>105141</v>
      </c>
      <c r="O34970" s="76" t="s">
        <v>4356</v>
      </c>
      <c r="P34970" s="82">
        <v>10282</v>
      </c>
      <c r="Q34970" s="82" t="s">
        <v>91925</v>
      </c>
      <c r="R34970"/>
      <c r="S34970" t="s">
        <v>105028</v>
      </c>
    </row>
    <row r="34971" spans="12:19" x14ac:dyDescent="0.25">
      <c r="L34971" t="str">
        <f t="shared" si="103"/>
        <v>976</v>
      </c>
      <c r="M34971" t="s">
        <v>32289</v>
      </c>
      <c r="N34971" t="s">
        <v>105142</v>
      </c>
      <c r="O34971" s="76" t="s">
        <v>4374</v>
      </c>
      <c r="P34971" s="82">
        <v>6189</v>
      </c>
      <c r="Q34971" s="82" t="s">
        <v>72645</v>
      </c>
      <c r="R34971"/>
      <c r="S34971" t="s">
        <v>105028</v>
      </c>
    </row>
    <row r="34972" spans="12:19" x14ac:dyDescent="0.25">
      <c r="L34972" t="str">
        <f t="shared" si="103"/>
        <v>976</v>
      </c>
      <c r="M34972" t="s">
        <v>30321</v>
      </c>
      <c r="N34972" t="s">
        <v>105143</v>
      </c>
      <c r="O34972" s="76" t="s">
        <v>4374</v>
      </c>
      <c r="P34972" s="82">
        <v>8295</v>
      </c>
      <c r="Q34972" s="82" t="s">
        <v>72645</v>
      </c>
      <c r="R34972"/>
      <c r="S34972" t="s">
        <v>105028</v>
      </c>
    </row>
    <row r="34973" spans="12:19" x14ac:dyDescent="0.25">
      <c r="L34973" t="str">
        <f t="shared" si="103"/>
        <v>976</v>
      </c>
      <c r="M34973" t="s">
        <v>30325</v>
      </c>
      <c r="N34973" t="s">
        <v>105144</v>
      </c>
      <c r="O34973" s="76" t="s">
        <v>4356</v>
      </c>
      <c r="P34973" s="82">
        <v>8920</v>
      </c>
      <c r="Q34973" s="82" t="s">
        <v>91926</v>
      </c>
      <c r="R34973"/>
      <c r="S34973" t="s">
        <v>105028</v>
      </c>
    </row>
    <row r="34974" spans="12:19" x14ac:dyDescent="0.25">
      <c r="L34974" t="str">
        <f t="shared" si="103"/>
        <v>976</v>
      </c>
      <c r="M34974" t="s">
        <v>32291</v>
      </c>
      <c r="N34974" t="s">
        <v>105145</v>
      </c>
      <c r="O34974" s="76" t="s">
        <v>4374</v>
      </c>
      <c r="P34974" s="82">
        <v>15848</v>
      </c>
      <c r="Q34974" s="82" t="s">
        <v>72645</v>
      </c>
      <c r="R34974"/>
      <c r="S34974" t="s">
        <v>105028</v>
      </c>
    </row>
    <row r="34975" spans="12:19" x14ac:dyDescent="0.25">
      <c r="L34975" t="str">
        <f t="shared" si="103"/>
        <v>976</v>
      </c>
      <c r="M34975" t="s">
        <v>32292</v>
      </c>
      <c r="N34975" t="s">
        <v>105146</v>
      </c>
      <c r="O34975" s="76" t="s">
        <v>4374</v>
      </c>
      <c r="P34975" s="82">
        <v>17831</v>
      </c>
      <c r="Q34975" s="82" t="s">
        <v>72645</v>
      </c>
      <c r="R34975"/>
      <c r="S34975" t="s">
        <v>105028</v>
      </c>
    </row>
    <row r="34976" spans="12:19" x14ac:dyDescent="0.25">
      <c r="L34976" t="str">
        <f t="shared" ref="L34976:L34984" si="104">TEXT(976,"000")</f>
        <v>976</v>
      </c>
      <c r="M34976" t="s">
        <v>30328</v>
      </c>
      <c r="N34976" t="s">
        <v>105147</v>
      </c>
      <c r="O34976" s="76" t="s">
        <v>4356</v>
      </c>
      <c r="P34976" s="82">
        <v>5507</v>
      </c>
      <c r="Q34976" s="82" t="s">
        <v>91927</v>
      </c>
      <c r="R34976"/>
      <c r="S34976" t="s">
        <v>105028</v>
      </c>
    </row>
    <row r="34977" spans="12:19" x14ac:dyDescent="0.25">
      <c r="L34977" t="str">
        <f t="shared" si="104"/>
        <v>976</v>
      </c>
      <c r="M34977" t="s">
        <v>30332</v>
      </c>
      <c r="N34977" t="s">
        <v>105148</v>
      </c>
      <c r="O34977" s="76" t="s">
        <v>4374</v>
      </c>
      <c r="P34977" s="82">
        <v>32156</v>
      </c>
      <c r="Q34977" s="82" t="s">
        <v>72645</v>
      </c>
      <c r="R34977"/>
      <c r="S34977" t="s">
        <v>105028</v>
      </c>
    </row>
    <row r="34978" spans="12:19" x14ac:dyDescent="0.25">
      <c r="L34978" t="str">
        <f t="shared" si="104"/>
        <v>976</v>
      </c>
      <c r="M34978" t="s">
        <v>30720</v>
      </c>
      <c r="N34978" t="s">
        <v>105149</v>
      </c>
      <c r="O34978" s="76" t="s">
        <v>4374</v>
      </c>
      <c r="P34978" s="82">
        <v>6432</v>
      </c>
      <c r="Q34978" s="82" t="s">
        <v>72645</v>
      </c>
      <c r="R34978"/>
      <c r="S34978" t="s">
        <v>105028</v>
      </c>
    </row>
    <row r="34979" spans="12:19" x14ac:dyDescent="0.25">
      <c r="L34979" t="str">
        <f t="shared" si="104"/>
        <v>976</v>
      </c>
      <c r="M34979" t="s">
        <v>26736</v>
      </c>
      <c r="N34979" t="s">
        <v>105150</v>
      </c>
      <c r="O34979" s="76" t="s">
        <v>4450</v>
      </c>
      <c r="P34979" s="82">
        <v>71437</v>
      </c>
      <c r="Q34979" s="82" t="s">
        <v>72645</v>
      </c>
      <c r="R34979"/>
      <c r="S34979" t="s">
        <v>105028</v>
      </c>
    </row>
    <row r="34980" spans="12:19" x14ac:dyDescent="0.25">
      <c r="L34980" t="str">
        <f t="shared" si="104"/>
        <v>976</v>
      </c>
      <c r="M34980" t="s">
        <v>32612</v>
      </c>
      <c r="N34980" t="s">
        <v>105151</v>
      </c>
      <c r="O34980" s="76" t="s">
        <v>4374</v>
      </c>
      <c r="P34980" s="82">
        <v>7705</v>
      </c>
      <c r="Q34980" s="82" t="s">
        <v>72645</v>
      </c>
      <c r="R34980"/>
      <c r="S34980" t="s">
        <v>105028</v>
      </c>
    </row>
    <row r="34981" spans="12:19" x14ac:dyDescent="0.25">
      <c r="L34981" t="str">
        <f t="shared" si="104"/>
        <v>976</v>
      </c>
      <c r="M34981" t="s">
        <v>30336</v>
      </c>
      <c r="N34981" t="s">
        <v>105152</v>
      </c>
      <c r="O34981" s="76" t="s">
        <v>4374</v>
      </c>
      <c r="P34981" s="82">
        <v>10203</v>
      </c>
      <c r="Q34981" s="82" t="s">
        <v>72645</v>
      </c>
      <c r="R34981"/>
      <c r="S34981" t="s">
        <v>105028</v>
      </c>
    </row>
    <row r="34982" spans="12:19" x14ac:dyDescent="0.25">
      <c r="L34982" t="str">
        <f t="shared" si="104"/>
        <v>976</v>
      </c>
      <c r="M34982" t="s">
        <v>32294</v>
      </c>
      <c r="N34982" t="s">
        <v>105153</v>
      </c>
      <c r="O34982" s="76" t="s">
        <v>4374</v>
      </c>
      <c r="P34982" s="82">
        <v>11442</v>
      </c>
      <c r="Q34982" s="82" t="s">
        <v>72645</v>
      </c>
      <c r="R34982"/>
      <c r="S34982" t="s">
        <v>105028</v>
      </c>
    </row>
    <row r="34983" spans="12:19" x14ac:dyDescent="0.25">
      <c r="L34983" t="str">
        <f t="shared" si="104"/>
        <v>976</v>
      </c>
      <c r="M34983" t="s">
        <v>30722</v>
      </c>
      <c r="N34983" t="s">
        <v>105154</v>
      </c>
      <c r="O34983" s="76" t="s">
        <v>4374</v>
      </c>
      <c r="P34983" s="82">
        <v>11156</v>
      </c>
      <c r="Q34983" s="82" t="s">
        <v>72645</v>
      </c>
      <c r="R34983"/>
      <c r="S34983" t="s">
        <v>105028</v>
      </c>
    </row>
    <row r="34984" spans="12:19" x14ac:dyDescent="0.25">
      <c r="L34984" t="str">
        <f t="shared" si="104"/>
        <v>976</v>
      </c>
      <c r="M34984" t="s">
        <v>30724</v>
      </c>
      <c r="N34984" t="s">
        <v>105155</v>
      </c>
      <c r="O34984" s="76" t="s">
        <v>4374</v>
      </c>
      <c r="P34984" s="82">
        <v>13934</v>
      </c>
      <c r="Q34984" s="82" t="s">
        <v>72645</v>
      </c>
      <c r="R34984"/>
      <c r="S34984" t="s">
        <v>105028</v>
      </c>
    </row>
    <row r="34985" spans="12:19" x14ac:dyDescent="0.25">
      <c r="L34985" t="str">
        <f>TEXT(975,"000")</f>
        <v>975</v>
      </c>
      <c r="M34985" t="s">
        <v>26733</v>
      </c>
      <c r="N34985" t="s">
        <v>105156</v>
      </c>
      <c r="Q34985" s="82" t="s">
        <v>72645</v>
      </c>
      <c r="R34985"/>
      <c r="S34985" t="s">
        <v>105028</v>
      </c>
    </row>
    <row r="34986" spans="12:19" x14ac:dyDescent="0.25">
      <c r="L34986" t="str">
        <f>TEXT(977,"000")</f>
        <v>977</v>
      </c>
      <c r="M34986" t="s">
        <v>4405</v>
      </c>
      <c r="N34986" t="s">
        <v>105157</v>
      </c>
      <c r="Q34986" s="82">
        <v>97701</v>
      </c>
      <c r="R34986"/>
      <c r="S34986" t="s">
        <v>105028</v>
      </c>
    </row>
    <row r="34987" spans="12:19" x14ac:dyDescent="0.25">
      <c r="L34987" t="str">
        <f>TEXT(978,"000")</f>
        <v>978</v>
      </c>
      <c r="M34987" t="s">
        <v>15165</v>
      </c>
      <c r="N34987" t="s">
        <v>105158</v>
      </c>
      <c r="Q34987" s="82">
        <v>97801</v>
      </c>
      <c r="R34987"/>
      <c r="S34987" t="s">
        <v>105024</v>
      </c>
    </row>
    <row r="34988" spans="12:19" x14ac:dyDescent="0.25">
      <c r="L34988" t="s">
        <v>4319</v>
      </c>
      <c r="M34988" t="s">
        <v>32632</v>
      </c>
      <c r="N34988" t="s">
        <v>72111</v>
      </c>
      <c r="Q34988" s="82" t="s">
        <v>72645</v>
      </c>
      <c r="R34988"/>
      <c r="S34988" t="s">
        <v>105030</v>
      </c>
    </row>
    <row r="34989" spans="12:19" x14ac:dyDescent="0.25">
      <c r="L34989" t="s">
        <v>4319</v>
      </c>
      <c r="M34989" t="s">
        <v>30471</v>
      </c>
      <c r="N34989" t="s">
        <v>72112</v>
      </c>
      <c r="Q34989" s="82" t="s">
        <v>72645</v>
      </c>
      <c r="R34989"/>
      <c r="S34989" t="s">
        <v>105030</v>
      </c>
    </row>
    <row r="34990" spans="12:19" x14ac:dyDescent="0.25">
      <c r="L34990" t="s">
        <v>4319</v>
      </c>
      <c r="M34990" t="s">
        <v>32340</v>
      </c>
      <c r="N34990" t="s">
        <v>72113</v>
      </c>
      <c r="Q34990" s="82" t="s">
        <v>72645</v>
      </c>
      <c r="R34990"/>
      <c r="S34990" t="s">
        <v>105030</v>
      </c>
    </row>
    <row r="34991" spans="12:19" x14ac:dyDescent="0.25">
      <c r="L34991" t="s">
        <v>4319</v>
      </c>
      <c r="M34991" t="s">
        <v>30747</v>
      </c>
      <c r="N34991" t="s">
        <v>72114</v>
      </c>
      <c r="Q34991" s="82" t="s">
        <v>72645</v>
      </c>
      <c r="R34991"/>
      <c r="S34991" t="s">
        <v>105030</v>
      </c>
    </row>
    <row r="34992" spans="12:19" x14ac:dyDescent="0.25">
      <c r="L34992" t="s">
        <v>4319</v>
      </c>
      <c r="M34992" t="s">
        <v>26762</v>
      </c>
      <c r="N34992" t="s">
        <v>72115</v>
      </c>
      <c r="Q34992" s="82" t="s">
        <v>72645</v>
      </c>
      <c r="R34992"/>
      <c r="S34992" t="s">
        <v>105030</v>
      </c>
    </row>
    <row r="34993" spans="12:19" x14ac:dyDescent="0.25">
      <c r="L34993" t="s">
        <v>4319</v>
      </c>
      <c r="M34993" t="s">
        <v>30376</v>
      </c>
      <c r="N34993" t="s">
        <v>72116</v>
      </c>
      <c r="Q34993" s="82" t="s">
        <v>72645</v>
      </c>
      <c r="R34993"/>
      <c r="S34993" t="s">
        <v>105030</v>
      </c>
    </row>
    <row r="34994" spans="12:19" x14ac:dyDescent="0.25">
      <c r="L34994" t="s">
        <v>4319</v>
      </c>
      <c r="M34994" t="s">
        <v>32296</v>
      </c>
      <c r="N34994" t="s">
        <v>72117</v>
      </c>
      <c r="Q34994" s="82" t="s">
        <v>72645</v>
      </c>
      <c r="R34994"/>
      <c r="S34994" t="s">
        <v>105030</v>
      </c>
    </row>
    <row r="34995" spans="12:19" x14ac:dyDescent="0.25">
      <c r="L34995" t="s">
        <v>4319</v>
      </c>
      <c r="M34995" t="s">
        <v>32310</v>
      </c>
      <c r="N34995" t="s">
        <v>72118</v>
      </c>
      <c r="Q34995" s="82" t="s">
        <v>72645</v>
      </c>
      <c r="R34995"/>
      <c r="S34995" t="s">
        <v>105030</v>
      </c>
    </row>
    <row r="34996" spans="12:19" x14ac:dyDescent="0.25">
      <c r="L34996" t="s">
        <v>4319</v>
      </c>
      <c r="M34996" t="s">
        <v>30802</v>
      </c>
      <c r="N34996" t="s">
        <v>72119</v>
      </c>
      <c r="Q34996" s="82" t="s">
        <v>72645</v>
      </c>
      <c r="R34996"/>
      <c r="S34996" t="s">
        <v>105030</v>
      </c>
    </row>
    <row r="34997" spans="12:19" x14ac:dyDescent="0.25">
      <c r="L34997" t="s">
        <v>4319</v>
      </c>
      <c r="M34997" t="s">
        <v>32362</v>
      </c>
      <c r="N34997" t="s">
        <v>72120</v>
      </c>
      <c r="Q34997" s="82" t="s">
        <v>72645</v>
      </c>
      <c r="R34997"/>
      <c r="S34997" t="s">
        <v>105030</v>
      </c>
    </row>
    <row r="34998" spans="12:19" x14ac:dyDescent="0.25">
      <c r="L34998" t="s">
        <v>4319</v>
      </c>
      <c r="M34998" t="s">
        <v>32635</v>
      </c>
      <c r="N34998" t="s">
        <v>72121</v>
      </c>
      <c r="Q34998" s="82" t="s">
        <v>72645</v>
      </c>
      <c r="R34998"/>
      <c r="S34998" t="s">
        <v>105030</v>
      </c>
    </row>
    <row r="34999" spans="12:19" x14ac:dyDescent="0.25">
      <c r="L34999" t="s">
        <v>4319</v>
      </c>
      <c r="M34999" t="s">
        <v>30356</v>
      </c>
      <c r="N34999" t="s">
        <v>72122</v>
      </c>
      <c r="Q34999" s="82" t="s">
        <v>72645</v>
      </c>
      <c r="R34999"/>
      <c r="S34999" t="s">
        <v>105030</v>
      </c>
    </row>
    <row r="35000" spans="12:19" x14ac:dyDescent="0.25">
      <c r="L35000" t="s">
        <v>4319</v>
      </c>
      <c r="M35000" t="s">
        <v>32304</v>
      </c>
      <c r="N35000" t="s">
        <v>72123</v>
      </c>
      <c r="Q35000" s="82" t="s">
        <v>72645</v>
      </c>
      <c r="R35000"/>
      <c r="S35000" t="s">
        <v>105030</v>
      </c>
    </row>
    <row r="35001" spans="12:19" x14ac:dyDescent="0.25">
      <c r="L35001" t="s">
        <v>4319</v>
      </c>
      <c r="M35001" t="s">
        <v>21606</v>
      </c>
      <c r="N35001" t="s">
        <v>72124</v>
      </c>
      <c r="Q35001" s="82" t="s">
        <v>72645</v>
      </c>
      <c r="R35001"/>
      <c r="S35001" t="s">
        <v>105030</v>
      </c>
    </row>
    <row r="35002" spans="12:19" x14ac:dyDescent="0.25">
      <c r="L35002" t="s">
        <v>4319</v>
      </c>
      <c r="M35002" t="s">
        <v>30439</v>
      </c>
      <c r="N35002" t="s">
        <v>72125</v>
      </c>
      <c r="Q35002" s="82" t="s">
        <v>72645</v>
      </c>
      <c r="R35002"/>
      <c r="S35002" t="s">
        <v>105030</v>
      </c>
    </row>
    <row r="35003" spans="12:19" x14ac:dyDescent="0.25">
      <c r="L35003" t="s">
        <v>4319</v>
      </c>
      <c r="M35003" t="s">
        <v>32623</v>
      </c>
      <c r="N35003" t="s">
        <v>72126</v>
      </c>
      <c r="Q35003" s="82" t="s">
        <v>72645</v>
      </c>
      <c r="R35003"/>
      <c r="S35003" t="s">
        <v>105030</v>
      </c>
    </row>
    <row r="35004" spans="12:19" x14ac:dyDescent="0.25">
      <c r="L35004" t="s">
        <v>4319</v>
      </c>
      <c r="M35004" t="s">
        <v>30734</v>
      </c>
      <c r="N35004" t="s">
        <v>72127</v>
      </c>
      <c r="Q35004" s="82" t="s">
        <v>72645</v>
      </c>
      <c r="R35004"/>
      <c r="S35004" t="s">
        <v>105030</v>
      </c>
    </row>
    <row r="35005" spans="12:19" x14ac:dyDescent="0.25">
      <c r="L35005" t="s">
        <v>4319</v>
      </c>
      <c r="M35005" t="s">
        <v>30462</v>
      </c>
      <c r="N35005" t="s">
        <v>72128</v>
      </c>
      <c r="Q35005" s="82" t="s">
        <v>72645</v>
      </c>
      <c r="R35005"/>
      <c r="S35005" t="s">
        <v>105030</v>
      </c>
    </row>
    <row r="35006" spans="12:19" x14ac:dyDescent="0.25">
      <c r="L35006" t="s">
        <v>4319</v>
      </c>
      <c r="M35006" t="s">
        <v>30410</v>
      </c>
      <c r="N35006" t="s">
        <v>72129</v>
      </c>
      <c r="Q35006" s="82" t="s">
        <v>72645</v>
      </c>
      <c r="R35006"/>
      <c r="S35006" t="s">
        <v>105030</v>
      </c>
    </row>
    <row r="35007" spans="12:19" x14ac:dyDescent="0.25">
      <c r="L35007" t="s">
        <v>4319</v>
      </c>
      <c r="M35007" t="s">
        <v>26774</v>
      </c>
      <c r="N35007" t="s">
        <v>72130</v>
      </c>
      <c r="Q35007" s="82" t="s">
        <v>72645</v>
      </c>
      <c r="R35007"/>
      <c r="S35007" t="s">
        <v>105030</v>
      </c>
    </row>
    <row r="35008" spans="12:19" x14ac:dyDescent="0.25">
      <c r="L35008" t="s">
        <v>4319</v>
      </c>
      <c r="M35008" t="s">
        <v>32384</v>
      </c>
      <c r="N35008" t="s">
        <v>72131</v>
      </c>
      <c r="Q35008" s="82" t="s">
        <v>72645</v>
      </c>
      <c r="R35008"/>
      <c r="S35008" t="s">
        <v>105030</v>
      </c>
    </row>
    <row r="35009" spans="12:19" x14ac:dyDescent="0.25">
      <c r="L35009" t="s">
        <v>4319</v>
      </c>
      <c r="M35009" t="s">
        <v>26775</v>
      </c>
      <c r="N35009" t="s">
        <v>72132</v>
      </c>
      <c r="Q35009" s="82" t="s">
        <v>72645</v>
      </c>
      <c r="R35009"/>
      <c r="S35009" t="s">
        <v>105030</v>
      </c>
    </row>
    <row r="35010" spans="12:19" x14ac:dyDescent="0.25">
      <c r="L35010" t="s">
        <v>4319</v>
      </c>
      <c r="M35010" t="s">
        <v>30839</v>
      </c>
      <c r="N35010" t="s">
        <v>72133</v>
      </c>
      <c r="Q35010" s="82" t="s">
        <v>72645</v>
      </c>
      <c r="R35010"/>
      <c r="S35010" t="s">
        <v>105030</v>
      </c>
    </row>
    <row r="35011" spans="12:19" x14ac:dyDescent="0.25">
      <c r="L35011" t="s">
        <v>4319</v>
      </c>
      <c r="M35011" t="s">
        <v>32648</v>
      </c>
      <c r="N35011" t="s">
        <v>72134</v>
      </c>
      <c r="Q35011" s="82" t="s">
        <v>72645</v>
      </c>
      <c r="R35011"/>
      <c r="S35011" t="s">
        <v>105030</v>
      </c>
    </row>
    <row r="35012" spans="12:19" x14ac:dyDescent="0.25">
      <c r="L35012" t="s">
        <v>4319</v>
      </c>
      <c r="M35012" t="s">
        <v>26776</v>
      </c>
      <c r="N35012" t="s">
        <v>72135</v>
      </c>
      <c r="Q35012" s="82" t="s">
        <v>72645</v>
      </c>
      <c r="R35012"/>
      <c r="S35012" t="s">
        <v>105030</v>
      </c>
    </row>
    <row r="35013" spans="12:19" x14ac:dyDescent="0.25">
      <c r="L35013" t="s">
        <v>4319</v>
      </c>
      <c r="M35013" t="s">
        <v>32386</v>
      </c>
      <c r="N35013" t="s">
        <v>72136</v>
      </c>
      <c r="Q35013" s="82" t="s">
        <v>72645</v>
      </c>
      <c r="R35013"/>
      <c r="S35013" t="s">
        <v>105030</v>
      </c>
    </row>
    <row r="35014" spans="12:19" x14ac:dyDescent="0.25">
      <c r="L35014" t="s">
        <v>4319</v>
      </c>
      <c r="M35014" t="s">
        <v>32354</v>
      </c>
      <c r="N35014" t="s">
        <v>72137</v>
      </c>
      <c r="Q35014" s="82" t="s">
        <v>72645</v>
      </c>
      <c r="R35014"/>
      <c r="S35014" t="s">
        <v>105030</v>
      </c>
    </row>
    <row r="35015" spans="12:19" x14ac:dyDescent="0.25">
      <c r="L35015" t="s">
        <v>4319</v>
      </c>
      <c r="M35015" t="s">
        <v>30756</v>
      </c>
      <c r="N35015" t="s">
        <v>72138</v>
      </c>
      <c r="Q35015" s="82" t="s">
        <v>72645</v>
      </c>
      <c r="R35015"/>
      <c r="S35015" t="s">
        <v>105030</v>
      </c>
    </row>
    <row r="35016" spans="12:19" x14ac:dyDescent="0.25">
      <c r="L35016" t="s">
        <v>4319</v>
      </c>
      <c r="M35016" t="s">
        <v>30363</v>
      </c>
      <c r="N35016" t="s">
        <v>72139</v>
      </c>
      <c r="Q35016" s="82" t="s">
        <v>72645</v>
      </c>
      <c r="R35016"/>
      <c r="S35016" t="s">
        <v>105030</v>
      </c>
    </row>
    <row r="35017" spans="12:19" x14ac:dyDescent="0.25">
      <c r="L35017" t="s">
        <v>4319</v>
      </c>
      <c r="M35017" t="s">
        <v>26768</v>
      </c>
      <c r="N35017" t="s">
        <v>72140</v>
      </c>
      <c r="Q35017" s="82" t="s">
        <v>72645</v>
      </c>
      <c r="R35017"/>
      <c r="S35017" t="s">
        <v>105030</v>
      </c>
    </row>
    <row r="35018" spans="12:19" x14ac:dyDescent="0.25">
      <c r="L35018" t="s">
        <v>4319</v>
      </c>
      <c r="M35018" t="s">
        <v>32614</v>
      </c>
      <c r="N35018" t="s">
        <v>72141</v>
      </c>
      <c r="Q35018" s="82" t="s">
        <v>72645</v>
      </c>
      <c r="R35018"/>
      <c r="S35018" t="s">
        <v>105030</v>
      </c>
    </row>
    <row r="35019" spans="12:19" x14ac:dyDescent="0.25">
      <c r="L35019" t="s">
        <v>4319</v>
      </c>
      <c r="M35019" t="s">
        <v>30475</v>
      </c>
      <c r="N35019" t="s">
        <v>72142</v>
      </c>
      <c r="Q35019" s="82" t="s">
        <v>72645</v>
      </c>
      <c r="R35019"/>
      <c r="S35019" t="s">
        <v>105030</v>
      </c>
    </row>
    <row r="35020" spans="12:19" x14ac:dyDescent="0.25">
      <c r="L35020" t="s">
        <v>4319</v>
      </c>
      <c r="M35020" t="s">
        <v>32328</v>
      </c>
      <c r="N35020" t="s">
        <v>72143</v>
      </c>
      <c r="Q35020" s="82" t="s">
        <v>72645</v>
      </c>
      <c r="R35020"/>
      <c r="S35020" t="s">
        <v>105030</v>
      </c>
    </row>
    <row r="35021" spans="12:19" x14ac:dyDescent="0.25">
      <c r="L35021" t="s">
        <v>4319</v>
      </c>
      <c r="M35021" t="s">
        <v>30489</v>
      </c>
      <c r="N35021" t="s">
        <v>72144</v>
      </c>
      <c r="Q35021" s="82" t="s">
        <v>72645</v>
      </c>
      <c r="R35021"/>
      <c r="S35021" t="s">
        <v>105030</v>
      </c>
    </row>
    <row r="35022" spans="12:19" x14ac:dyDescent="0.25">
      <c r="L35022" t="s">
        <v>4319</v>
      </c>
      <c r="M35022" t="s">
        <v>30819</v>
      </c>
      <c r="N35022" t="s">
        <v>72145</v>
      </c>
      <c r="Q35022" s="82" t="s">
        <v>72645</v>
      </c>
      <c r="R35022"/>
      <c r="S35022" t="s">
        <v>105030</v>
      </c>
    </row>
    <row r="35023" spans="12:19" x14ac:dyDescent="0.25">
      <c r="L35023" t="s">
        <v>4319</v>
      </c>
      <c r="M35023" t="s">
        <v>30403</v>
      </c>
      <c r="N35023" t="s">
        <v>72146</v>
      </c>
      <c r="Q35023" s="82" t="s">
        <v>72645</v>
      </c>
      <c r="R35023"/>
      <c r="S35023" t="s">
        <v>105030</v>
      </c>
    </row>
    <row r="35024" spans="12:19" x14ac:dyDescent="0.25">
      <c r="L35024" t="s">
        <v>4319</v>
      </c>
      <c r="M35024" t="s">
        <v>30841</v>
      </c>
      <c r="N35024" t="s">
        <v>72147</v>
      </c>
      <c r="Q35024" s="82" t="s">
        <v>72645</v>
      </c>
      <c r="R35024"/>
      <c r="S35024" t="s">
        <v>105030</v>
      </c>
    </row>
    <row r="35025" spans="12:19" x14ac:dyDescent="0.25">
      <c r="L35025" t="s">
        <v>4319</v>
      </c>
      <c r="M35025" t="s">
        <v>32326</v>
      </c>
      <c r="N35025" t="s">
        <v>72148</v>
      </c>
      <c r="Q35025" s="82" t="s">
        <v>72645</v>
      </c>
      <c r="R35025"/>
      <c r="S35025" t="s">
        <v>105030</v>
      </c>
    </row>
    <row r="35026" spans="12:19" x14ac:dyDescent="0.25">
      <c r="L35026" t="s">
        <v>4319</v>
      </c>
      <c r="M35026" t="s">
        <v>26780</v>
      </c>
      <c r="N35026" t="s">
        <v>72149</v>
      </c>
      <c r="Q35026" s="82" t="s">
        <v>72645</v>
      </c>
      <c r="R35026"/>
      <c r="S35026" t="s">
        <v>105030</v>
      </c>
    </row>
    <row r="35027" spans="12:19" x14ac:dyDescent="0.25">
      <c r="L35027" t="s">
        <v>4319</v>
      </c>
      <c r="M35027" t="s">
        <v>32645</v>
      </c>
      <c r="N35027" t="s">
        <v>72150</v>
      </c>
      <c r="Q35027" s="82" t="s">
        <v>72645</v>
      </c>
      <c r="R35027"/>
      <c r="S35027" t="s">
        <v>105250</v>
      </c>
    </row>
    <row r="35028" spans="12:19" x14ac:dyDescent="0.25">
      <c r="L35028" t="s">
        <v>4319</v>
      </c>
      <c r="M35028" t="s">
        <v>30406</v>
      </c>
      <c r="N35028" t="s">
        <v>72151</v>
      </c>
      <c r="Q35028" s="82" t="s">
        <v>72645</v>
      </c>
      <c r="R35028"/>
      <c r="S35028" t="s">
        <v>105030</v>
      </c>
    </row>
    <row r="35029" spans="12:19" x14ac:dyDescent="0.25">
      <c r="L35029" t="s">
        <v>4319</v>
      </c>
      <c r="M35029" t="s">
        <v>32626</v>
      </c>
      <c r="N35029" t="s">
        <v>72152</v>
      </c>
      <c r="Q35029" s="82" t="s">
        <v>72645</v>
      </c>
      <c r="R35029"/>
      <c r="S35029" t="s">
        <v>105030</v>
      </c>
    </row>
    <row r="35030" spans="12:19" x14ac:dyDescent="0.25">
      <c r="L35030" t="s">
        <v>4319</v>
      </c>
      <c r="M35030" t="s">
        <v>30496</v>
      </c>
      <c r="N35030" t="s">
        <v>72153</v>
      </c>
      <c r="Q35030" s="82" t="s">
        <v>72645</v>
      </c>
      <c r="R35030"/>
      <c r="S35030" t="s">
        <v>105030</v>
      </c>
    </row>
    <row r="35031" spans="12:19" x14ac:dyDescent="0.25">
      <c r="L35031" t="s">
        <v>4319</v>
      </c>
      <c r="M35031" t="s">
        <v>26767</v>
      </c>
      <c r="N35031" t="s">
        <v>72154</v>
      </c>
      <c r="Q35031" s="82" t="s">
        <v>72645</v>
      </c>
      <c r="R35031"/>
      <c r="S35031" t="s">
        <v>105030</v>
      </c>
    </row>
    <row r="35032" spans="12:19" x14ac:dyDescent="0.25">
      <c r="L35032" t="s">
        <v>4319</v>
      </c>
      <c r="M35032" t="s">
        <v>30443</v>
      </c>
      <c r="N35032" t="s">
        <v>72155</v>
      </c>
      <c r="Q35032" s="82" t="s">
        <v>72645</v>
      </c>
      <c r="R35032"/>
      <c r="S35032" t="s">
        <v>105030</v>
      </c>
    </row>
    <row r="35033" spans="12:19" x14ac:dyDescent="0.25">
      <c r="L35033" t="s">
        <v>4319</v>
      </c>
      <c r="M35033" t="s">
        <v>32625</v>
      </c>
      <c r="N35033" t="s">
        <v>72156</v>
      </c>
      <c r="Q35033" s="82" t="s">
        <v>72645</v>
      </c>
      <c r="R35033"/>
      <c r="S35033" t="s">
        <v>105030</v>
      </c>
    </row>
    <row r="35034" spans="12:19" x14ac:dyDescent="0.25">
      <c r="L35034" t="s">
        <v>4319</v>
      </c>
      <c r="M35034" t="s">
        <v>30835</v>
      </c>
      <c r="N35034" t="s">
        <v>72157</v>
      </c>
      <c r="Q35034" s="82" t="s">
        <v>72645</v>
      </c>
      <c r="R35034"/>
      <c r="S35034" t="s">
        <v>105030</v>
      </c>
    </row>
    <row r="35035" spans="12:19" x14ac:dyDescent="0.25">
      <c r="L35035" t="s">
        <v>4319</v>
      </c>
      <c r="M35035" t="s">
        <v>30832</v>
      </c>
      <c r="N35035" t="s">
        <v>72158</v>
      </c>
      <c r="Q35035" s="82" t="s">
        <v>72645</v>
      </c>
      <c r="R35035"/>
      <c r="S35035" t="s">
        <v>105030</v>
      </c>
    </row>
    <row r="35036" spans="12:19" x14ac:dyDescent="0.25">
      <c r="L35036" t="s">
        <v>4319</v>
      </c>
      <c r="M35036" t="s">
        <v>26773</v>
      </c>
      <c r="N35036" t="s">
        <v>72159</v>
      </c>
      <c r="Q35036" s="82" t="s">
        <v>72645</v>
      </c>
      <c r="R35036"/>
      <c r="S35036" t="s">
        <v>105030</v>
      </c>
    </row>
    <row r="35037" spans="12:19" x14ac:dyDescent="0.25">
      <c r="L35037" t="s">
        <v>4319</v>
      </c>
      <c r="M35037" t="s">
        <v>32646</v>
      </c>
      <c r="N35037" t="s">
        <v>72160</v>
      </c>
      <c r="Q35037" s="82" t="s">
        <v>72645</v>
      </c>
      <c r="R35037"/>
      <c r="S35037" t="s">
        <v>105030</v>
      </c>
    </row>
    <row r="35038" spans="12:19" x14ac:dyDescent="0.25">
      <c r="L35038" t="s">
        <v>4319</v>
      </c>
      <c r="M35038" t="s">
        <v>30400</v>
      </c>
      <c r="N35038" t="s">
        <v>72161</v>
      </c>
      <c r="Q35038" s="82" t="s">
        <v>72645</v>
      </c>
      <c r="R35038"/>
      <c r="S35038" t="s">
        <v>105030</v>
      </c>
    </row>
    <row r="35039" spans="12:19" x14ac:dyDescent="0.25">
      <c r="L35039" t="s">
        <v>4319</v>
      </c>
      <c r="M35039" t="s">
        <v>32322</v>
      </c>
      <c r="N35039" t="s">
        <v>72162</v>
      </c>
      <c r="Q35039" s="82" t="s">
        <v>72645</v>
      </c>
      <c r="R35039"/>
      <c r="S35039" t="s">
        <v>105030</v>
      </c>
    </row>
    <row r="35040" spans="12:19" x14ac:dyDescent="0.25">
      <c r="L35040" t="s">
        <v>4319</v>
      </c>
      <c r="M35040" t="s">
        <v>32374</v>
      </c>
      <c r="N35040" t="s">
        <v>72163</v>
      </c>
      <c r="Q35040" s="82" t="s">
        <v>72645</v>
      </c>
      <c r="R35040"/>
      <c r="S35040" t="s">
        <v>105030</v>
      </c>
    </row>
    <row r="35041" spans="12:19" x14ac:dyDescent="0.25">
      <c r="L35041" t="s">
        <v>4319</v>
      </c>
      <c r="M35041" t="s">
        <v>30370</v>
      </c>
      <c r="N35041" t="s">
        <v>72164</v>
      </c>
      <c r="Q35041" s="82" t="s">
        <v>72645</v>
      </c>
      <c r="R35041"/>
      <c r="S35041" t="s">
        <v>105030</v>
      </c>
    </row>
    <row r="35042" spans="12:19" x14ac:dyDescent="0.25">
      <c r="L35042" t="s">
        <v>4319</v>
      </c>
      <c r="M35042" t="s">
        <v>32382</v>
      </c>
      <c r="N35042" t="s">
        <v>72165</v>
      </c>
      <c r="Q35042" s="82" t="s">
        <v>72645</v>
      </c>
      <c r="R35042"/>
      <c r="S35042" t="s">
        <v>105030</v>
      </c>
    </row>
    <row r="35043" spans="12:19" x14ac:dyDescent="0.25">
      <c r="L35043" t="s">
        <v>4319</v>
      </c>
      <c r="M35043" t="s">
        <v>30468</v>
      </c>
      <c r="N35043" t="s">
        <v>72166</v>
      </c>
      <c r="Q35043" s="82" t="s">
        <v>72645</v>
      </c>
      <c r="R35043"/>
      <c r="S35043" t="s">
        <v>105030</v>
      </c>
    </row>
    <row r="35044" spans="12:19" x14ac:dyDescent="0.25">
      <c r="L35044" t="s">
        <v>4319</v>
      </c>
      <c r="M35044" t="s">
        <v>30421</v>
      </c>
      <c r="N35044" t="s">
        <v>72167</v>
      </c>
      <c r="Q35044" s="82" t="s">
        <v>72645</v>
      </c>
      <c r="R35044"/>
      <c r="S35044" t="s">
        <v>105030</v>
      </c>
    </row>
    <row r="35045" spans="12:19" x14ac:dyDescent="0.25">
      <c r="L35045" t="s">
        <v>4319</v>
      </c>
      <c r="M35045" t="s">
        <v>26758</v>
      </c>
      <c r="N35045" t="s">
        <v>72168</v>
      </c>
      <c r="Q35045" s="82" t="s">
        <v>72645</v>
      </c>
      <c r="R35045"/>
      <c r="S35045" t="s">
        <v>105030</v>
      </c>
    </row>
    <row r="35046" spans="12:19" x14ac:dyDescent="0.25">
      <c r="L35046" t="s">
        <v>4319</v>
      </c>
      <c r="M35046" t="s">
        <v>30786</v>
      </c>
      <c r="N35046" t="s">
        <v>72169</v>
      </c>
      <c r="Q35046" s="82" t="s">
        <v>72645</v>
      </c>
      <c r="R35046"/>
      <c r="S35046" t="s">
        <v>105030</v>
      </c>
    </row>
    <row r="35047" spans="12:19" x14ac:dyDescent="0.25">
      <c r="L35047" t="s">
        <v>4319</v>
      </c>
      <c r="M35047" t="s">
        <v>26759</v>
      </c>
      <c r="N35047" t="s">
        <v>72170</v>
      </c>
      <c r="Q35047" s="82" t="s">
        <v>72645</v>
      </c>
      <c r="R35047"/>
      <c r="S35047" t="s">
        <v>105030</v>
      </c>
    </row>
    <row r="35048" spans="12:19" x14ac:dyDescent="0.25">
      <c r="L35048" t="s">
        <v>4319</v>
      </c>
      <c r="M35048" t="s">
        <v>32628</v>
      </c>
      <c r="N35048" t="s">
        <v>72171</v>
      </c>
      <c r="Q35048" s="82" t="s">
        <v>72645</v>
      </c>
      <c r="R35048"/>
      <c r="S35048" t="s">
        <v>105030</v>
      </c>
    </row>
    <row r="35049" spans="12:19" x14ac:dyDescent="0.25">
      <c r="L35049" t="s">
        <v>4319</v>
      </c>
      <c r="M35049" t="s">
        <v>32344</v>
      </c>
      <c r="N35049" t="s">
        <v>72172</v>
      </c>
      <c r="Q35049" s="82" t="s">
        <v>72645</v>
      </c>
      <c r="R35049"/>
      <c r="S35049" t="s">
        <v>105030</v>
      </c>
    </row>
    <row r="35050" spans="12:19" x14ac:dyDescent="0.25">
      <c r="L35050" t="s">
        <v>4319</v>
      </c>
      <c r="M35050" t="s">
        <v>30804</v>
      </c>
      <c r="N35050" t="s">
        <v>72173</v>
      </c>
      <c r="Q35050" s="82" t="s">
        <v>72645</v>
      </c>
      <c r="R35050"/>
      <c r="S35050" t="s">
        <v>105030</v>
      </c>
    </row>
    <row r="35051" spans="12:19" x14ac:dyDescent="0.25">
      <c r="L35051" t="s">
        <v>4319</v>
      </c>
      <c r="M35051" t="s">
        <v>30424</v>
      </c>
      <c r="N35051" t="s">
        <v>72174</v>
      </c>
      <c r="Q35051" s="82" t="s">
        <v>72645</v>
      </c>
      <c r="R35051"/>
      <c r="S35051" t="s">
        <v>105030</v>
      </c>
    </row>
    <row r="35052" spans="12:19" x14ac:dyDescent="0.25">
      <c r="L35052" t="s">
        <v>4319</v>
      </c>
      <c r="M35052" t="s">
        <v>30743</v>
      </c>
      <c r="N35052" t="s">
        <v>72175</v>
      </c>
      <c r="Q35052" s="82" t="s">
        <v>72645</v>
      </c>
      <c r="R35052"/>
      <c r="S35052" t="s">
        <v>105030</v>
      </c>
    </row>
    <row r="35053" spans="12:19" x14ac:dyDescent="0.25">
      <c r="L35053" t="s">
        <v>4319</v>
      </c>
      <c r="M35053" t="s">
        <v>32388</v>
      </c>
      <c r="N35053" t="s">
        <v>72176</v>
      </c>
      <c r="Q35053" s="82" t="s">
        <v>72645</v>
      </c>
      <c r="R35053"/>
      <c r="S35053" t="s">
        <v>105030</v>
      </c>
    </row>
    <row r="35054" spans="12:19" x14ac:dyDescent="0.25">
      <c r="L35054" t="s">
        <v>4319</v>
      </c>
      <c r="M35054" t="s">
        <v>32312</v>
      </c>
      <c r="N35054" t="s">
        <v>72177</v>
      </c>
      <c r="Q35054" s="82" t="s">
        <v>72645</v>
      </c>
      <c r="R35054"/>
      <c r="S35054" t="s">
        <v>105030</v>
      </c>
    </row>
    <row r="35055" spans="12:19" x14ac:dyDescent="0.25">
      <c r="L35055" t="s">
        <v>4319</v>
      </c>
      <c r="M35055" t="s">
        <v>32638</v>
      </c>
      <c r="N35055" t="s">
        <v>72178</v>
      </c>
      <c r="Q35055" s="82" t="s">
        <v>72645</v>
      </c>
      <c r="R35055"/>
      <c r="S35055" t="s">
        <v>105030</v>
      </c>
    </row>
    <row r="35056" spans="12:19" x14ac:dyDescent="0.25">
      <c r="L35056" t="s">
        <v>4319</v>
      </c>
      <c r="M35056" t="s">
        <v>30428</v>
      </c>
      <c r="N35056" t="s">
        <v>72179</v>
      </c>
      <c r="Q35056" s="82" t="s">
        <v>72645</v>
      </c>
      <c r="R35056"/>
      <c r="S35056" t="s">
        <v>105030</v>
      </c>
    </row>
    <row r="35057" spans="12:19" x14ac:dyDescent="0.25">
      <c r="L35057" t="s">
        <v>4319</v>
      </c>
      <c r="M35057" t="s">
        <v>32318</v>
      </c>
      <c r="N35057" t="s">
        <v>72180</v>
      </c>
      <c r="Q35057" s="82" t="s">
        <v>72645</v>
      </c>
      <c r="R35057"/>
      <c r="S35057" t="s">
        <v>105030</v>
      </c>
    </row>
    <row r="35058" spans="12:19" x14ac:dyDescent="0.25">
      <c r="L35058" t="s">
        <v>4319</v>
      </c>
      <c r="M35058" t="s">
        <v>26750</v>
      </c>
      <c r="N35058" t="s">
        <v>72181</v>
      </c>
      <c r="Q35058" s="82" t="s">
        <v>72645</v>
      </c>
      <c r="R35058"/>
      <c r="S35058" t="s">
        <v>105030</v>
      </c>
    </row>
    <row r="35059" spans="12:19" x14ac:dyDescent="0.25">
      <c r="L35059" t="s">
        <v>4319</v>
      </c>
      <c r="M35059" t="s">
        <v>30493</v>
      </c>
      <c r="N35059" t="s">
        <v>72182</v>
      </c>
      <c r="Q35059" s="82" t="s">
        <v>72645</v>
      </c>
      <c r="R35059"/>
      <c r="S35059" t="s">
        <v>105030</v>
      </c>
    </row>
    <row r="35060" spans="12:19" x14ac:dyDescent="0.25">
      <c r="L35060" t="s">
        <v>4319</v>
      </c>
      <c r="M35060" t="s">
        <v>26777</v>
      </c>
      <c r="N35060" t="s">
        <v>72183</v>
      </c>
      <c r="Q35060" s="82" t="s">
        <v>72645</v>
      </c>
      <c r="R35060"/>
      <c r="S35060" t="s">
        <v>105030</v>
      </c>
    </row>
    <row r="35061" spans="12:19" x14ac:dyDescent="0.25">
      <c r="L35061" t="s">
        <v>4319</v>
      </c>
      <c r="M35061" t="s">
        <v>26747</v>
      </c>
      <c r="N35061" t="s">
        <v>72184</v>
      </c>
      <c r="Q35061" s="82" t="s">
        <v>72645</v>
      </c>
      <c r="R35061"/>
      <c r="S35061" t="s">
        <v>105030</v>
      </c>
    </row>
    <row r="35062" spans="12:19" x14ac:dyDescent="0.25">
      <c r="L35062" t="s">
        <v>4319</v>
      </c>
      <c r="M35062" t="s">
        <v>32398</v>
      </c>
      <c r="N35062" t="s">
        <v>72185</v>
      </c>
      <c r="Q35062" s="82" t="s">
        <v>72645</v>
      </c>
      <c r="R35062"/>
      <c r="S35062" t="s">
        <v>105030</v>
      </c>
    </row>
    <row r="35063" spans="12:19" x14ac:dyDescent="0.25">
      <c r="L35063" t="s">
        <v>4319</v>
      </c>
      <c r="M35063" t="s">
        <v>30807</v>
      </c>
      <c r="N35063" t="s">
        <v>72186</v>
      </c>
      <c r="Q35063" s="82" t="s">
        <v>72645</v>
      </c>
      <c r="R35063"/>
      <c r="S35063" t="s">
        <v>105030</v>
      </c>
    </row>
    <row r="35064" spans="12:19" x14ac:dyDescent="0.25">
      <c r="L35064" t="s">
        <v>4319</v>
      </c>
      <c r="M35064" t="s">
        <v>30844</v>
      </c>
      <c r="N35064" t="s">
        <v>72187</v>
      </c>
      <c r="Q35064" s="82" t="s">
        <v>72645</v>
      </c>
      <c r="R35064"/>
      <c r="S35064" t="s">
        <v>105030</v>
      </c>
    </row>
    <row r="35065" spans="12:19" x14ac:dyDescent="0.25">
      <c r="L35065" t="s">
        <v>4319</v>
      </c>
      <c r="M35065" t="s">
        <v>30372</v>
      </c>
      <c r="N35065" t="s">
        <v>72188</v>
      </c>
      <c r="Q35065" s="82" t="s">
        <v>72645</v>
      </c>
      <c r="R35065"/>
      <c r="S35065" t="s">
        <v>105030</v>
      </c>
    </row>
    <row r="35066" spans="12:19" x14ac:dyDescent="0.25">
      <c r="L35066" t="s">
        <v>4319</v>
      </c>
      <c r="M35066" t="s">
        <v>26778</v>
      </c>
      <c r="N35066" t="s">
        <v>72189</v>
      </c>
      <c r="Q35066" s="82" t="s">
        <v>72645</v>
      </c>
      <c r="R35066"/>
      <c r="S35066" t="s">
        <v>105030</v>
      </c>
    </row>
    <row r="35067" spans="12:19" x14ac:dyDescent="0.25">
      <c r="L35067" t="s">
        <v>4319</v>
      </c>
      <c r="M35067" t="s">
        <v>26784</v>
      </c>
      <c r="N35067" t="s">
        <v>72190</v>
      </c>
      <c r="Q35067" s="82" t="s">
        <v>72645</v>
      </c>
      <c r="R35067"/>
      <c r="S35067" t="s">
        <v>105030</v>
      </c>
    </row>
    <row r="35068" spans="12:19" x14ac:dyDescent="0.25">
      <c r="L35068" t="s">
        <v>4319</v>
      </c>
      <c r="M35068" t="s">
        <v>26779</v>
      </c>
      <c r="N35068" t="s">
        <v>72191</v>
      </c>
      <c r="Q35068" s="82" t="s">
        <v>72645</v>
      </c>
      <c r="R35068"/>
      <c r="S35068" t="s">
        <v>105030</v>
      </c>
    </row>
    <row r="35069" spans="12:19" x14ac:dyDescent="0.25">
      <c r="L35069" t="s">
        <v>4319</v>
      </c>
      <c r="M35069" t="s">
        <v>30514</v>
      </c>
      <c r="N35069" t="s">
        <v>72192</v>
      </c>
      <c r="Q35069" s="82" t="s">
        <v>72645</v>
      </c>
      <c r="R35069"/>
      <c r="S35069" t="s">
        <v>105030</v>
      </c>
    </row>
    <row r="35070" spans="12:19" x14ac:dyDescent="0.25">
      <c r="L35070" t="s">
        <v>4319</v>
      </c>
      <c r="M35070" t="s">
        <v>30847</v>
      </c>
      <c r="N35070" t="s">
        <v>72193</v>
      </c>
      <c r="Q35070" s="82" t="s">
        <v>72645</v>
      </c>
      <c r="R35070"/>
      <c r="S35070" t="s">
        <v>105030</v>
      </c>
    </row>
    <row r="35071" spans="12:19" x14ac:dyDescent="0.25">
      <c r="L35071" t="s">
        <v>4319</v>
      </c>
      <c r="M35071" t="s">
        <v>28593</v>
      </c>
      <c r="N35071" t="s">
        <v>72194</v>
      </c>
      <c r="Q35071" s="82" t="s">
        <v>72645</v>
      </c>
      <c r="R35071"/>
      <c r="S35071" t="s">
        <v>105030</v>
      </c>
    </row>
    <row r="35072" spans="12:19" x14ac:dyDescent="0.25">
      <c r="L35072" t="s">
        <v>4319</v>
      </c>
      <c r="M35072" t="s">
        <v>32629</v>
      </c>
      <c r="N35072" t="s">
        <v>72195</v>
      </c>
      <c r="Q35072" s="82" t="s">
        <v>72645</v>
      </c>
      <c r="R35072"/>
      <c r="S35072" t="s">
        <v>105030</v>
      </c>
    </row>
    <row r="35073" spans="12:19" x14ac:dyDescent="0.25">
      <c r="L35073" t="s">
        <v>4319</v>
      </c>
      <c r="M35073" t="s">
        <v>26749</v>
      </c>
      <c r="N35073" t="s">
        <v>72196</v>
      </c>
      <c r="Q35073" s="82" t="s">
        <v>72645</v>
      </c>
      <c r="R35073"/>
      <c r="S35073" t="s">
        <v>105030</v>
      </c>
    </row>
    <row r="35074" spans="12:19" x14ac:dyDescent="0.25">
      <c r="L35074" t="s">
        <v>4319</v>
      </c>
      <c r="M35074" t="s">
        <v>32320</v>
      </c>
      <c r="N35074" t="s">
        <v>72197</v>
      </c>
      <c r="Q35074" s="82" t="s">
        <v>72645</v>
      </c>
      <c r="R35074"/>
      <c r="S35074" t="s">
        <v>105030</v>
      </c>
    </row>
    <row r="35075" spans="12:19" x14ac:dyDescent="0.25">
      <c r="L35075" t="s">
        <v>4319</v>
      </c>
      <c r="M35075" t="s">
        <v>30458</v>
      </c>
      <c r="N35075" t="s">
        <v>72198</v>
      </c>
      <c r="Q35075" s="82" t="s">
        <v>72645</v>
      </c>
      <c r="R35075"/>
      <c r="S35075" t="s">
        <v>105030</v>
      </c>
    </row>
    <row r="35076" spans="12:19" x14ac:dyDescent="0.25">
      <c r="L35076" t="s">
        <v>4319</v>
      </c>
      <c r="M35076" t="s">
        <v>32630</v>
      </c>
      <c r="N35076" t="s">
        <v>72199</v>
      </c>
      <c r="Q35076" s="82" t="s">
        <v>72645</v>
      </c>
      <c r="R35076"/>
      <c r="S35076" t="s">
        <v>105030</v>
      </c>
    </row>
    <row r="35077" spans="12:19" x14ac:dyDescent="0.25">
      <c r="L35077" t="s">
        <v>4319</v>
      </c>
      <c r="M35077" t="s">
        <v>30752</v>
      </c>
      <c r="N35077" t="s">
        <v>72200</v>
      </c>
      <c r="Q35077" s="82" t="s">
        <v>72645</v>
      </c>
      <c r="R35077"/>
      <c r="S35077" t="s">
        <v>105030</v>
      </c>
    </row>
    <row r="35078" spans="12:19" x14ac:dyDescent="0.25">
      <c r="L35078" t="s">
        <v>4319</v>
      </c>
      <c r="M35078" t="s">
        <v>30414</v>
      </c>
      <c r="N35078" t="s">
        <v>72201</v>
      </c>
      <c r="Q35078" s="82" t="s">
        <v>72645</v>
      </c>
      <c r="R35078"/>
      <c r="S35078" t="s">
        <v>105030</v>
      </c>
    </row>
    <row r="35079" spans="12:19" x14ac:dyDescent="0.25">
      <c r="L35079" t="s">
        <v>4319</v>
      </c>
      <c r="M35079" t="s">
        <v>32380</v>
      </c>
      <c r="N35079" t="s">
        <v>72202</v>
      </c>
      <c r="Q35079" s="82" t="s">
        <v>72645</v>
      </c>
      <c r="R35079"/>
      <c r="S35079" t="s">
        <v>105030</v>
      </c>
    </row>
    <row r="35080" spans="12:19" x14ac:dyDescent="0.25">
      <c r="L35080" t="s">
        <v>4319</v>
      </c>
      <c r="M35080" t="s">
        <v>32342</v>
      </c>
      <c r="N35080" t="s">
        <v>72203</v>
      </c>
      <c r="Q35080" s="82" t="s">
        <v>72645</v>
      </c>
      <c r="R35080"/>
      <c r="S35080" t="s">
        <v>105030</v>
      </c>
    </row>
    <row r="35081" spans="12:19" x14ac:dyDescent="0.25">
      <c r="L35081" t="s">
        <v>4319</v>
      </c>
      <c r="M35081" t="s">
        <v>30737</v>
      </c>
      <c r="N35081" t="s">
        <v>72204</v>
      </c>
      <c r="Q35081" s="82" t="s">
        <v>72645</v>
      </c>
      <c r="R35081"/>
      <c r="S35081" t="s">
        <v>105030</v>
      </c>
    </row>
    <row r="35082" spans="12:19" x14ac:dyDescent="0.25">
      <c r="L35082" t="s">
        <v>4319</v>
      </c>
      <c r="M35082" t="s">
        <v>26742</v>
      </c>
      <c r="N35082" t="s">
        <v>72205</v>
      </c>
      <c r="Q35082" s="82" t="s">
        <v>72645</v>
      </c>
      <c r="R35082"/>
      <c r="S35082" t="s">
        <v>105030</v>
      </c>
    </row>
    <row r="35083" spans="12:19" x14ac:dyDescent="0.25">
      <c r="L35083" t="s">
        <v>4319</v>
      </c>
      <c r="M35083" t="s">
        <v>32618</v>
      </c>
      <c r="N35083" t="s">
        <v>72206</v>
      </c>
      <c r="Q35083" s="82" t="s">
        <v>72645</v>
      </c>
      <c r="R35083"/>
      <c r="S35083" t="s">
        <v>105030</v>
      </c>
    </row>
    <row r="35084" spans="12:19" x14ac:dyDescent="0.25">
      <c r="L35084" t="s">
        <v>4319</v>
      </c>
      <c r="M35084" t="s">
        <v>32314</v>
      </c>
      <c r="N35084" t="s">
        <v>72207</v>
      </c>
      <c r="Q35084" s="82" t="s">
        <v>72645</v>
      </c>
      <c r="R35084"/>
      <c r="S35084" t="s">
        <v>105030</v>
      </c>
    </row>
    <row r="35085" spans="12:19" x14ac:dyDescent="0.25">
      <c r="L35085" t="s">
        <v>4319</v>
      </c>
      <c r="M35085" t="s">
        <v>32360</v>
      </c>
      <c r="N35085" t="s">
        <v>72208</v>
      </c>
      <c r="Q35085" s="82" t="s">
        <v>72645</v>
      </c>
      <c r="R35085"/>
      <c r="S35085" t="s">
        <v>105030</v>
      </c>
    </row>
    <row r="35086" spans="12:19" x14ac:dyDescent="0.25">
      <c r="L35086" t="s">
        <v>4319</v>
      </c>
      <c r="M35086" t="s">
        <v>32308</v>
      </c>
      <c r="N35086" t="s">
        <v>72209</v>
      </c>
      <c r="Q35086" s="82" t="s">
        <v>72645</v>
      </c>
      <c r="R35086"/>
      <c r="S35086" t="s">
        <v>105030</v>
      </c>
    </row>
    <row r="35087" spans="12:19" x14ac:dyDescent="0.25">
      <c r="L35087" t="s">
        <v>4319</v>
      </c>
      <c r="M35087" t="s">
        <v>32637</v>
      </c>
      <c r="N35087" t="s">
        <v>72210</v>
      </c>
      <c r="Q35087" s="82" t="s">
        <v>72645</v>
      </c>
      <c r="R35087"/>
      <c r="S35087" t="s">
        <v>105030</v>
      </c>
    </row>
    <row r="35088" spans="12:19" x14ac:dyDescent="0.25">
      <c r="L35088" t="s">
        <v>4319</v>
      </c>
      <c r="M35088" t="s">
        <v>30765</v>
      </c>
      <c r="N35088" t="s">
        <v>72211</v>
      </c>
      <c r="Q35088" s="82" t="s">
        <v>72645</v>
      </c>
      <c r="R35088"/>
      <c r="S35088" t="s">
        <v>105030</v>
      </c>
    </row>
    <row r="35089" spans="12:19" x14ac:dyDescent="0.25">
      <c r="L35089" t="s">
        <v>4319</v>
      </c>
      <c r="M35089" t="s">
        <v>26763</v>
      </c>
      <c r="N35089" t="s">
        <v>72212</v>
      </c>
      <c r="Q35089" s="82" t="s">
        <v>72645</v>
      </c>
      <c r="R35089"/>
      <c r="S35089" t="s">
        <v>105030</v>
      </c>
    </row>
    <row r="35090" spans="12:19" x14ac:dyDescent="0.25">
      <c r="L35090" t="s">
        <v>4319</v>
      </c>
      <c r="M35090" t="s">
        <v>32332</v>
      </c>
      <c r="N35090" t="s">
        <v>72213</v>
      </c>
      <c r="Q35090" s="82" t="s">
        <v>72645</v>
      </c>
      <c r="R35090"/>
      <c r="S35090" t="s">
        <v>105030</v>
      </c>
    </row>
    <row r="35091" spans="12:19" x14ac:dyDescent="0.25">
      <c r="L35091" t="s">
        <v>4319</v>
      </c>
      <c r="M35091" t="s">
        <v>30386</v>
      </c>
      <c r="N35091" t="s">
        <v>72214</v>
      </c>
      <c r="Q35091" s="82" t="s">
        <v>72645</v>
      </c>
      <c r="R35091"/>
      <c r="S35091" t="s">
        <v>105030</v>
      </c>
    </row>
    <row r="35092" spans="12:19" x14ac:dyDescent="0.25">
      <c r="L35092" t="s">
        <v>4319</v>
      </c>
      <c r="M35092" t="s">
        <v>32378</v>
      </c>
      <c r="N35092" t="s">
        <v>72215</v>
      </c>
      <c r="Q35092" s="82" t="s">
        <v>72645</v>
      </c>
      <c r="R35092"/>
      <c r="S35092" t="s">
        <v>105030</v>
      </c>
    </row>
    <row r="35093" spans="12:19" x14ac:dyDescent="0.25">
      <c r="L35093" t="s">
        <v>4319</v>
      </c>
      <c r="M35093" t="s">
        <v>32644</v>
      </c>
      <c r="N35093" t="s">
        <v>72216</v>
      </c>
      <c r="Q35093" s="82" t="s">
        <v>72645</v>
      </c>
      <c r="R35093"/>
      <c r="S35093" t="s">
        <v>105030</v>
      </c>
    </row>
    <row r="35094" spans="12:19" x14ac:dyDescent="0.25">
      <c r="L35094" t="s">
        <v>4319</v>
      </c>
      <c r="M35094" t="s">
        <v>26751</v>
      </c>
      <c r="N35094" t="s">
        <v>72217</v>
      </c>
      <c r="Q35094" s="82" t="s">
        <v>72645</v>
      </c>
      <c r="R35094"/>
      <c r="S35094" t="s">
        <v>105030</v>
      </c>
    </row>
    <row r="35095" spans="12:19" x14ac:dyDescent="0.25">
      <c r="L35095" t="s">
        <v>4319</v>
      </c>
      <c r="M35095" t="s">
        <v>26764</v>
      </c>
      <c r="N35095" t="s">
        <v>72218</v>
      </c>
      <c r="Q35095" s="82" t="s">
        <v>72645</v>
      </c>
      <c r="R35095"/>
      <c r="S35095" t="s">
        <v>105030</v>
      </c>
    </row>
    <row r="35096" spans="12:19" x14ac:dyDescent="0.25">
      <c r="L35096" t="s">
        <v>4319</v>
      </c>
      <c r="M35096" t="s">
        <v>32624</v>
      </c>
      <c r="N35096" t="s">
        <v>72219</v>
      </c>
      <c r="Q35096" s="82" t="s">
        <v>72645</v>
      </c>
      <c r="R35096"/>
      <c r="S35096" t="s">
        <v>105030</v>
      </c>
    </row>
    <row r="35097" spans="12:19" x14ac:dyDescent="0.25">
      <c r="L35097" t="s">
        <v>4319</v>
      </c>
      <c r="M35097" t="s">
        <v>30506</v>
      </c>
      <c r="N35097" t="s">
        <v>72220</v>
      </c>
      <c r="Q35097" s="82" t="s">
        <v>72645</v>
      </c>
      <c r="R35097"/>
      <c r="S35097" t="s">
        <v>105030</v>
      </c>
    </row>
    <row r="35098" spans="12:19" x14ac:dyDescent="0.25">
      <c r="L35098" t="s">
        <v>4319</v>
      </c>
      <c r="M35098" t="s">
        <v>30866</v>
      </c>
      <c r="N35098" t="s">
        <v>72221</v>
      </c>
      <c r="Q35098" s="82" t="s">
        <v>72645</v>
      </c>
      <c r="R35098"/>
      <c r="S35098" t="s">
        <v>105030</v>
      </c>
    </row>
    <row r="35099" spans="12:19" x14ac:dyDescent="0.25">
      <c r="L35099" t="s">
        <v>4319</v>
      </c>
      <c r="M35099" t="s">
        <v>5811</v>
      </c>
      <c r="N35099" t="s">
        <v>72222</v>
      </c>
      <c r="Q35099" s="82" t="s">
        <v>72645</v>
      </c>
      <c r="R35099"/>
      <c r="S35099" t="s">
        <v>105030</v>
      </c>
    </row>
    <row r="35100" spans="12:19" x14ac:dyDescent="0.25">
      <c r="L35100" t="s">
        <v>4319</v>
      </c>
      <c r="M35100" t="s">
        <v>26752</v>
      </c>
      <c r="N35100" t="s">
        <v>72223</v>
      </c>
      <c r="Q35100" s="82" t="s">
        <v>72645</v>
      </c>
      <c r="R35100"/>
      <c r="S35100" t="s">
        <v>105030</v>
      </c>
    </row>
    <row r="35101" spans="12:19" x14ac:dyDescent="0.25">
      <c r="L35101" t="s">
        <v>4319</v>
      </c>
      <c r="M35101" t="s">
        <v>26744</v>
      </c>
      <c r="N35101" t="s">
        <v>72224</v>
      </c>
      <c r="Q35101" s="82" t="s">
        <v>72645</v>
      </c>
      <c r="R35101"/>
      <c r="S35101" t="s">
        <v>105030</v>
      </c>
    </row>
    <row r="35102" spans="12:19" x14ac:dyDescent="0.25">
      <c r="L35102" t="s">
        <v>4319</v>
      </c>
      <c r="M35102" t="s">
        <v>32373</v>
      </c>
      <c r="N35102" t="s">
        <v>72225</v>
      </c>
      <c r="Q35102" s="82" t="s">
        <v>72645</v>
      </c>
      <c r="R35102"/>
      <c r="S35102" t="s">
        <v>105030</v>
      </c>
    </row>
    <row r="35103" spans="12:19" x14ac:dyDescent="0.25">
      <c r="L35103" t="s">
        <v>4319</v>
      </c>
      <c r="M35103" t="s">
        <v>30774</v>
      </c>
      <c r="N35103" t="s">
        <v>72226</v>
      </c>
      <c r="Q35103" s="82" t="s">
        <v>72645</v>
      </c>
      <c r="R35103"/>
      <c r="S35103" t="s">
        <v>105030</v>
      </c>
    </row>
    <row r="35104" spans="12:19" x14ac:dyDescent="0.25">
      <c r="L35104" t="s">
        <v>4319</v>
      </c>
      <c r="M35104" t="s">
        <v>30731</v>
      </c>
      <c r="N35104" t="s">
        <v>72227</v>
      </c>
      <c r="Q35104" s="82" t="s">
        <v>72645</v>
      </c>
      <c r="R35104"/>
      <c r="S35104" t="s">
        <v>105030</v>
      </c>
    </row>
    <row r="35105" spans="12:19" x14ac:dyDescent="0.25">
      <c r="L35105" t="s">
        <v>4319</v>
      </c>
      <c r="M35105" t="s">
        <v>30758</v>
      </c>
      <c r="N35105" t="s">
        <v>72228</v>
      </c>
      <c r="Q35105" s="82" t="s">
        <v>72645</v>
      </c>
      <c r="R35105"/>
      <c r="S35105" t="s">
        <v>105030</v>
      </c>
    </row>
    <row r="35106" spans="12:19" x14ac:dyDescent="0.25">
      <c r="L35106" t="s">
        <v>4319</v>
      </c>
      <c r="M35106" t="s">
        <v>30378</v>
      </c>
      <c r="N35106" t="s">
        <v>72229</v>
      </c>
      <c r="Q35106" s="82" t="s">
        <v>72645</v>
      </c>
      <c r="R35106"/>
      <c r="S35106" t="s">
        <v>105030</v>
      </c>
    </row>
    <row r="35107" spans="12:19" x14ac:dyDescent="0.25">
      <c r="L35107" t="s">
        <v>4319</v>
      </c>
      <c r="M35107" t="s">
        <v>30394</v>
      </c>
      <c r="N35107" t="s">
        <v>72230</v>
      </c>
      <c r="Q35107" s="82" t="s">
        <v>72645</v>
      </c>
      <c r="R35107"/>
      <c r="S35107" t="s">
        <v>105030</v>
      </c>
    </row>
    <row r="35108" spans="12:19" x14ac:dyDescent="0.25">
      <c r="L35108" t="s">
        <v>4319</v>
      </c>
      <c r="M35108" t="s">
        <v>30849</v>
      </c>
      <c r="N35108" t="s">
        <v>72231</v>
      </c>
      <c r="Q35108" s="82" t="s">
        <v>72645</v>
      </c>
      <c r="R35108"/>
      <c r="S35108" t="s">
        <v>105030</v>
      </c>
    </row>
    <row r="35109" spans="12:19" x14ac:dyDescent="0.25">
      <c r="L35109" t="s">
        <v>4319</v>
      </c>
      <c r="M35109" t="s">
        <v>32364</v>
      </c>
      <c r="N35109" t="s">
        <v>72232</v>
      </c>
      <c r="Q35109" s="82" t="s">
        <v>72645</v>
      </c>
      <c r="R35109"/>
      <c r="S35109" t="s">
        <v>105030</v>
      </c>
    </row>
    <row r="35110" spans="12:19" x14ac:dyDescent="0.25">
      <c r="L35110" t="s">
        <v>4319</v>
      </c>
      <c r="M35110" t="s">
        <v>30761</v>
      </c>
      <c r="N35110" t="s">
        <v>72233</v>
      </c>
      <c r="Q35110" s="82" t="s">
        <v>72645</v>
      </c>
      <c r="R35110"/>
      <c r="S35110" t="s">
        <v>105030</v>
      </c>
    </row>
    <row r="35111" spans="12:19" x14ac:dyDescent="0.25">
      <c r="L35111" t="s">
        <v>4319</v>
      </c>
      <c r="M35111" t="s">
        <v>32621</v>
      </c>
      <c r="N35111" t="s">
        <v>72234</v>
      </c>
      <c r="Q35111" s="82" t="s">
        <v>72645</v>
      </c>
      <c r="R35111"/>
      <c r="S35111" t="s">
        <v>105030</v>
      </c>
    </row>
    <row r="35112" spans="12:19" x14ac:dyDescent="0.25">
      <c r="L35112" t="s">
        <v>4319</v>
      </c>
      <c r="M35112" t="s">
        <v>32652</v>
      </c>
      <c r="N35112" t="s">
        <v>72235</v>
      </c>
      <c r="Q35112" s="82" t="s">
        <v>72645</v>
      </c>
      <c r="R35112"/>
      <c r="S35112" t="s">
        <v>105030</v>
      </c>
    </row>
    <row r="35113" spans="12:19" x14ac:dyDescent="0.25">
      <c r="L35113" t="s">
        <v>4319</v>
      </c>
      <c r="M35113" t="s">
        <v>30466</v>
      </c>
      <c r="N35113" t="s">
        <v>72236</v>
      </c>
      <c r="Q35113" s="82" t="s">
        <v>72645</v>
      </c>
      <c r="R35113"/>
      <c r="S35113" t="s">
        <v>105030</v>
      </c>
    </row>
    <row r="35114" spans="12:19" x14ac:dyDescent="0.25">
      <c r="L35114" t="s">
        <v>4319</v>
      </c>
      <c r="M35114" t="s">
        <v>30352</v>
      </c>
      <c r="N35114" t="s">
        <v>72237</v>
      </c>
      <c r="Q35114" s="82" t="s">
        <v>72645</v>
      </c>
      <c r="R35114"/>
      <c r="S35114" t="s">
        <v>105030</v>
      </c>
    </row>
    <row r="35115" spans="12:19" x14ac:dyDescent="0.25">
      <c r="L35115" t="s">
        <v>4319</v>
      </c>
      <c r="M35115" t="s">
        <v>30516</v>
      </c>
      <c r="N35115" t="s">
        <v>72238</v>
      </c>
      <c r="Q35115" s="82" t="s">
        <v>72645</v>
      </c>
      <c r="R35115"/>
      <c r="S35115" t="s">
        <v>105030</v>
      </c>
    </row>
    <row r="35116" spans="12:19" x14ac:dyDescent="0.25">
      <c r="L35116" t="s">
        <v>4319</v>
      </c>
      <c r="M35116" t="s">
        <v>26756</v>
      </c>
      <c r="N35116" t="s">
        <v>72239</v>
      </c>
      <c r="Q35116" s="82" t="s">
        <v>72645</v>
      </c>
      <c r="R35116"/>
      <c r="S35116" t="s">
        <v>105030</v>
      </c>
    </row>
    <row r="35117" spans="12:19" x14ac:dyDescent="0.25">
      <c r="L35117" t="s">
        <v>4319</v>
      </c>
      <c r="M35117" t="s">
        <v>30360</v>
      </c>
      <c r="N35117" t="s">
        <v>72240</v>
      </c>
      <c r="Q35117" s="82" t="s">
        <v>72645</v>
      </c>
      <c r="R35117"/>
      <c r="S35117" t="s">
        <v>105030</v>
      </c>
    </row>
    <row r="35118" spans="12:19" x14ac:dyDescent="0.25">
      <c r="L35118" t="s">
        <v>4319</v>
      </c>
      <c r="M35118" t="s">
        <v>30367</v>
      </c>
      <c r="N35118" t="s">
        <v>72241</v>
      </c>
      <c r="Q35118" s="82" t="s">
        <v>72645</v>
      </c>
      <c r="R35118"/>
      <c r="S35118" t="s">
        <v>105030</v>
      </c>
    </row>
    <row r="35119" spans="12:19" x14ac:dyDescent="0.25">
      <c r="L35119" t="s">
        <v>4319</v>
      </c>
      <c r="M35119" t="s">
        <v>26741</v>
      </c>
      <c r="N35119" t="s">
        <v>72242</v>
      </c>
      <c r="Q35119" s="82" t="s">
        <v>72645</v>
      </c>
      <c r="R35119"/>
      <c r="S35119" t="s">
        <v>105030</v>
      </c>
    </row>
    <row r="35120" spans="12:19" x14ac:dyDescent="0.25">
      <c r="L35120" t="s">
        <v>4319</v>
      </c>
      <c r="M35120" t="s">
        <v>30486</v>
      </c>
      <c r="N35120" t="s">
        <v>72243</v>
      </c>
      <c r="Q35120" s="82" t="s">
        <v>72645</v>
      </c>
      <c r="R35120"/>
      <c r="S35120" t="s">
        <v>105030</v>
      </c>
    </row>
    <row r="35121" spans="12:19" x14ac:dyDescent="0.25">
      <c r="L35121" t="s">
        <v>4319</v>
      </c>
      <c r="M35121" t="s">
        <v>30778</v>
      </c>
      <c r="N35121" t="s">
        <v>72244</v>
      </c>
      <c r="Q35121" s="82" t="s">
        <v>72645</v>
      </c>
      <c r="R35121"/>
      <c r="S35121" t="s">
        <v>105030</v>
      </c>
    </row>
    <row r="35122" spans="12:19" x14ac:dyDescent="0.25">
      <c r="L35122" t="s">
        <v>4319</v>
      </c>
      <c r="M35122" t="s">
        <v>30417</v>
      </c>
      <c r="N35122" t="s">
        <v>72245</v>
      </c>
      <c r="Q35122" s="82" t="s">
        <v>72645</v>
      </c>
      <c r="R35122"/>
      <c r="S35122" t="s">
        <v>105030</v>
      </c>
    </row>
    <row r="35123" spans="12:19" x14ac:dyDescent="0.25">
      <c r="L35123" t="s">
        <v>4319</v>
      </c>
      <c r="M35123" t="s">
        <v>32334</v>
      </c>
      <c r="N35123" t="s">
        <v>72246</v>
      </c>
      <c r="Q35123" s="82" t="s">
        <v>72645</v>
      </c>
      <c r="R35123"/>
      <c r="S35123" t="s">
        <v>105030</v>
      </c>
    </row>
    <row r="35124" spans="12:19" x14ac:dyDescent="0.25">
      <c r="L35124" t="s">
        <v>4319</v>
      </c>
      <c r="M35124" t="s">
        <v>26745</v>
      </c>
      <c r="N35124" t="s">
        <v>72247</v>
      </c>
      <c r="Q35124" s="82" t="s">
        <v>72645</v>
      </c>
      <c r="R35124"/>
      <c r="S35124" t="s">
        <v>105030</v>
      </c>
    </row>
    <row r="35125" spans="12:19" x14ac:dyDescent="0.25">
      <c r="L35125" t="s">
        <v>4319</v>
      </c>
      <c r="M35125" t="s">
        <v>30390</v>
      </c>
      <c r="N35125" t="s">
        <v>72248</v>
      </c>
      <c r="Q35125" s="82" t="s">
        <v>72645</v>
      </c>
      <c r="R35125"/>
      <c r="S35125" t="s">
        <v>105030</v>
      </c>
    </row>
    <row r="35126" spans="12:19" x14ac:dyDescent="0.25">
      <c r="L35126" t="s">
        <v>4319</v>
      </c>
      <c r="M35126" t="s">
        <v>26783</v>
      </c>
      <c r="N35126" t="s">
        <v>72249</v>
      </c>
      <c r="Q35126" s="82" t="s">
        <v>72645</v>
      </c>
      <c r="R35126"/>
      <c r="S35126" t="s">
        <v>105030</v>
      </c>
    </row>
    <row r="35127" spans="12:19" x14ac:dyDescent="0.25">
      <c r="L35127" t="s">
        <v>4319</v>
      </c>
      <c r="M35127" t="s">
        <v>32650</v>
      </c>
      <c r="N35127" t="s">
        <v>72250</v>
      </c>
      <c r="Q35127" s="82" t="s">
        <v>72645</v>
      </c>
      <c r="R35127"/>
      <c r="S35127" t="s">
        <v>105030</v>
      </c>
    </row>
    <row r="35128" spans="12:19" x14ac:dyDescent="0.25">
      <c r="L35128" t="s">
        <v>4319</v>
      </c>
      <c r="M35128" t="s">
        <v>32633</v>
      </c>
      <c r="N35128" t="s">
        <v>72251</v>
      </c>
      <c r="Q35128" s="82" t="s">
        <v>72645</v>
      </c>
      <c r="R35128"/>
      <c r="S35128" t="s">
        <v>105030</v>
      </c>
    </row>
    <row r="35129" spans="12:19" x14ac:dyDescent="0.25">
      <c r="L35129" t="s">
        <v>4319</v>
      </c>
      <c r="M35129" t="s">
        <v>26761</v>
      </c>
      <c r="N35129" t="s">
        <v>72252</v>
      </c>
      <c r="Q35129" s="82" t="s">
        <v>72645</v>
      </c>
      <c r="R35129"/>
      <c r="S35129" t="s">
        <v>105030</v>
      </c>
    </row>
    <row r="35130" spans="12:19" x14ac:dyDescent="0.25">
      <c r="L35130" t="s">
        <v>4319</v>
      </c>
      <c r="M35130" t="s">
        <v>30519</v>
      </c>
      <c r="N35130" t="s">
        <v>72253</v>
      </c>
      <c r="Q35130" s="82" t="s">
        <v>72645</v>
      </c>
      <c r="R35130"/>
      <c r="S35130" t="s">
        <v>105030</v>
      </c>
    </row>
    <row r="35131" spans="12:19" x14ac:dyDescent="0.25">
      <c r="L35131" t="s">
        <v>4319</v>
      </c>
      <c r="M35131" t="s">
        <v>30781</v>
      </c>
      <c r="N35131" t="s">
        <v>72254</v>
      </c>
      <c r="Q35131" s="82" t="s">
        <v>72645</v>
      </c>
      <c r="R35131"/>
      <c r="S35131" t="s">
        <v>105030</v>
      </c>
    </row>
    <row r="35132" spans="12:19" x14ac:dyDescent="0.25">
      <c r="L35132" t="s">
        <v>4319</v>
      </c>
      <c r="M35132" t="s">
        <v>30454</v>
      </c>
      <c r="N35132" t="s">
        <v>72255</v>
      </c>
      <c r="Q35132" s="82" t="s">
        <v>72645</v>
      </c>
      <c r="R35132"/>
      <c r="S35132" t="s">
        <v>105030</v>
      </c>
    </row>
    <row r="35133" spans="12:19" x14ac:dyDescent="0.25">
      <c r="L35133" t="s">
        <v>4319</v>
      </c>
      <c r="M35133" t="s">
        <v>32617</v>
      </c>
      <c r="N35133" t="s">
        <v>72256</v>
      </c>
      <c r="Q35133" s="82" t="s">
        <v>72645</v>
      </c>
      <c r="R35133"/>
      <c r="S35133" t="s">
        <v>105030</v>
      </c>
    </row>
    <row r="35134" spans="12:19" x14ac:dyDescent="0.25">
      <c r="L35134" t="s">
        <v>4319</v>
      </c>
      <c r="M35134" t="s">
        <v>32643</v>
      </c>
      <c r="N35134" t="s">
        <v>72257</v>
      </c>
      <c r="Q35134" s="82" t="s">
        <v>72645</v>
      </c>
      <c r="R35134"/>
      <c r="S35134" t="s">
        <v>105030</v>
      </c>
    </row>
    <row r="35135" spans="12:19" x14ac:dyDescent="0.25">
      <c r="L35135" t="s">
        <v>4319</v>
      </c>
      <c r="M35135" t="s">
        <v>30789</v>
      </c>
      <c r="N35135" t="s">
        <v>72258</v>
      </c>
      <c r="Q35135" s="82" t="s">
        <v>72645</v>
      </c>
      <c r="R35135"/>
      <c r="S35135" t="s">
        <v>105030</v>
      </c>
    </row>
    <row r="35136" spans="12:19" x14ac:dyDescent="0.25">
      <c r="L35136" t="s">
        <v>4319</v>
      </c>
      <c r="M35136" t="s">
        <v>30754</v>
      </c>
      <c r="N35136" t="s">
        <v>72259</v>
      </c>
      <c r="Q35136" s="82" t="s">
        <v>72645</v>
      </c>
      <c r="R35136"/>
      <c r="S35136" t="s">
        <v>105030</v>
      </c>
    </row>
    <row r="35137" spans="12:19" x14ac:dyDescent="0.25">
      <c r="L35137" t="s">
        <v>4319</v>
      </c>
      <c r="M35137" t="s">
        <v>32346</v>
      </c>
      <c r="N35137" t="s">
        <v>72260</v>
      </c>
      <c r="Q35137" s="82" t="s">
        <v>72645</v>
      </c>
      <c r="R35137"/>
      <c r="S35137" t="s">
        <v>105030</v>
      </c>
    </row>
    <row r="35138" spans="12:19" x14ac:dyDescent="0.25">
      <c r="L35138" t="s">
        <v>4319</v>
      </c>
      <c r="M35138" t="s">
        <v>30745</v>
      </c>
      <c r="N35138" t="s">
        <v>72261</v>
      </c>
      <c r="Q35138" s="82" t="s">
        <v>72645</v>
      </c>
      <c r="R35138"/>
      <c r="S35138" t="s">
        <v>105030</v>
      </c>
    </row>
    <row r="35139" spans="12:19" x14ac:dyDescent="0.25">
      <c r="L35139" t="s">
        <v>4319</v>
      </c>
      <c r="M35139" t="s">
        <v>30768</v>
      </c>
      <c r="N35139" t="s">
        <v>72262</v>
      </c>
      <c r="Q35139" s="82" t="s">
        <v>72645</v>
      </c>
      <c r="R35139"/>
      <c r="S35139" t="s">
        <v>105030</v>
      </c>
    </row>
    <row r="35140" spans="12:19" x14ac:dyDescent="0.25">
      <c r="L35140" t="s">
        <v>4319</v>
      </c>
      <c r="M35140" t="s">
        <v>30464</v>
      </c>
      <c r="N35140" t="s">
        <v>72263</v>
      </c>
      <c r="Q35140" s="82" t="s">
        <v>72645</v>
      </c>
      <c r="R35140"/>
      <c r="S35140" t="s">
        <v>105030</v>
      </c>
    </row>
    <row r="35141" spans="12:19" x14ac:dyDescent="0.25">
      <c r="L35141" t="s">
        <v>4319</v>
      </c>
      <c r="M35141" t="s">
        <v>30762</v>
      </c>
      <c r="N35141" t="s">
        <v>72264</v>
      </c>
      <c r="Q35141" s="82" t="s">
        <v>72645</v>
      </c>
      <c r="R35141"/>
      <c r="S35141" t="s">
        <v>105030</v>
      </c>
    </row>
    <row r="35142" spans="12:19" x14ac:dyDescent="0.25">
      <c r="L35142" t="s">
        <v>4319</v>
      </c>
      <c r="M35142" t="s">
        <v>26755</v>
      </c>
      <c r="N35142" t="s">
        <v>72265</v>
      </c>
      <c r="Q35142" s="82" t="s">
        <v>72645</v>
      </c>
      <c r="R35142"/>
      <c r="S35142" t="s">
        <v>105030</v>
      </c>
    </row>
    <row r="35143" spans="12:19" x14ac:dyDescent="0.25">
      <c r="L35143" t="s">
        <v>4319</v>
      </c>
      <c r="M35143" t="s">
        <v>30791</v>
      </c>
      <c r="N35143" t="s">
        <v>72266</v>
      </c>
      <c r="Q35143" s="82" t="s">
        <v>72645</v>
      </c>
      <c r="R35143"/>
      <c r="S35143" t="s">
        <v>105030</v>
      </c>
    </row>
    <row r="35144" spans="12:19" x14ac:dyDescent="0.25">
      <c r="L35144" t="s">
        <v>4319</v>
      </c>
      <c r="M35144" t="s">
        <v>32649</v>
      </c>
      <c r="N35144" t="s">
        <v>72267</v>
      </c>
      <c r="Q35144" s="82" t="s">
        <v>72645</v>
      </c>
      <c r="R35144"/>
      <c r="S35144" t="s">
        <v>105030</v>
      </c>
    </row>
    <row r="35145" spans="12:19" x14ac:dyDescent="0.25">
      <c r="L35145" t="s">
        <v>4319</v>
      </c>
      <c r="M35145" t="s">
        <v>30857</v>
      </c>
      <c r="N35145" t="s">
        <v>72268</v>
      </c>
      <c r="Q35145" s="82" t="s">
        <v>72645</v>
      </c>
      <c r="R35145"/>
      <c r="S35145" t="s">
        <v>105030</v>
      </c>
    </row>
    <row r="35146" spans="12:19" x14ac:dyDescent="0.25">
      <c r="L35146" t="s">
        <v>4319</v>
      </c>
      <c r="M35146" t="s">
        <v>30523</v>
      </c>
      <c r="N35146" t="s">
        <v>72269</v>
      </c>
      <c r="Q35146" s="82" t="s">
        <v>72645</v>
      </c>
      <c r="R35146"/>
      <c r="S35146" t="s">
        <v>105030</v>
      </c>
    </row>
    <row r="35147" spans="12:19" x14ac:dyDescent="0.25">
      <c r="L35147" t="s">
        <v>4319</v>
      </c>
      <c r="M35147" t="s">
        <v>30510</v>
      </c>
      <c r="N35147" t="s">
        <v>72270</v>
      </c>
      <c r="Q35147" s="82" t="s">
        <v>72645</v>
      </c>
      <c r="R35147"/>
      <c r="S35147" t="s">
        <v>105030</v>
      </c>
    </row>
    <row r="35148" spans="12:19" x14ac:dyDescent="0.25">
      <c r="L35148" t="s">
        <v>4319</v>
      </c>
      <c r="M35148" t="s">
        <v>32647</v>
      </c>
      <c r="N35148" t="s">
        <v>72271</v>
      </c>
      <c r="Q35148" s="82" t="s">
        <v>72645</v>
      </c>
      <c r="R35148"/>
      <c r="S35148" t="s">
        <v>105030</v>
      </c>
    </row>
    <row r="35149" spans="12:19" x14ac:dyDescent="0.25">
      <c r="L35149" t="s">
        <v>4319</v>
      </c>
      <c r="M35149" t="s">
        <v>32392</v>
      </c>
      <c r="N35149" t="s">
        <v>72272</v>
      </c>
      <c r="Q35149" s="82" t="s">
        <v>72645</v>
      </c>
      <c r="R35149"/>
      <c r="S35149" t="s">
        <v>105030</v>
      </c>
    </row>
    <row r="35150" spans="12:19" x14ac:dyDescent="0.25">
      <c r="L35150" t="s">
        <v>4319</v>
      </c>
      <c r="M35150" t="s">
        <v>32394</v>
      </c>
      <c r="N35150" t="s">
        <v>72273</v>
      </c>
      <c r="Q35150" s="82" t="s">
        <v>72645</v>
      </c>
      <c r="R35150"/>
      <c r="S35150" t="s">
        <v>105030</v>
      </c>
    </row>
    <row r="35151" spans="12:19" x14ac:dyDescent="0.25">
      <c r="L35151" t="s">
        <v>4319</v>
      </c>
      <c r="M35151" t="s">
        <v>32330</v>
      </c>
      <c r="N35151" t="s">
        <v>72274</v>
      </c>
      <c r="Q35151" s="82" t="s">
        <v>72645</v>
      </c>
      <c r="R35151"/>
      <c r="S35151" t="s">
        <v>105030</v>
      </c>
    </row>
    <row r="35152" spans="12:19" x14ac:dyDescent="0.25">
      <c r="L35152" t="s">
        <v>4319</v>
      </c>
      <c r="M35152" t="s">
        <v>26781</v>
      </c>
      <c r="N35152" t="s">
        <v>72275</v>
      </c>
      <c r="Q35152" s="82" t="s">
        <v>72645</v>
      </c>
      <c r="R35152"/>
      <c r="S35152" t="s">
        <v>105030</v>
      </c>
    </row>
    <row r="35153" spans="12:19" x14ac:dyDescent="0.25">
      <c r="L35153" t="s">
        <v>4319</v>
      </c>
      <c r="M35153" t="s">
        <v>32639</v>
      </c>
      <c r="N35153" t="s">
        <v>72276</v>
      </c>
      <c r="Q35153" s="82" t="s">
        <v>72645</v>
      </c>
      <c r="R35153"/>
      <c r="S35153" t="s">
        <v>105030</v>
      </c>
    </row>
    <row r="35154" spans="12:19" x14ac:dyDescent="0.25">
      <c r="L35154" t="s">
        <v>4319</v>
      </c>
      <c r="M35154" t="s">
        <v>32651</v>
      </c>
      <c r="N35154" t="s">
        <v>72277</v>
      </c>
      <c r="Q35154" s="82" t="s">
        <v>72645</v>
      </c>
      <c r="R35154"/>
      <c r="S35154" t="s">
        <v>105030</v>
      </c>
    </row>
    <row r="35155" spans="12:19" x14ac:dyDescent="0.25">
      <c r="L35155" t="s">
        <v>4319</v>
      </c>
      <c r="M35155" t="s">
        <v>32324</v>
      </c>
      <c r="N35155" t="s">
        <v>72278</v>
      </c>
      <c r="Q35155" s="82" t="s">
        <v>72645</v>
      </c>
      <c r="R35155"/>
      <c r="S35155" t="s">
        <v>105030</v>
      </c>
    </row>
    <row r="35156" spans="12:19" x14ac:dyDescent="0.25">
      <c r="L35156" t="s">
        <v>4319</v>
      </c>
      <c r="M35156" t="s">
        <v>30813</v>
      </c>
      <c r="N35156" t="s">
        <v>72279</v>
      </c>
      <c r="Q35156" s="82" t="s">
        <v>72645</v>
      </c>
      <c r="R35156"/>
      <c r="S35156" t="s">
        <v>105030</v>
      </c>
    </row>
    <row r="35157" spans="12:19" x14ac:dyDescent="0.25">
      <c r="L35157" t="s">
        <v>4319</v>
      </c>
      <c r="M35157" t="s">
        <v>30792</v>
      </c>
      <c r="N35157" t="s">
        <v>72280</v>
      </c>
      <c r="Q35157" s="82" t="s">
        <v>72645</v>
      </c>
      <c r="R35157"/>
      <c r="S35157" t="s">
        <v>105030</v>
      </c>
    </row>
    <row r="35158" spans="12:19" x14ac:dyDescent="0.25">
      <c r="L35158" t="s">
        <v>4319</v>
      </c>
      <c r="M35158" t="s">
        <v>32641</v>
      </c>
      <c r="N35158" t="s">
        <v>72281</v>
      </c>
      <c r="Q35158" s="82" t="s">
        <v>72645</v>
      </c>
      <c r="R35158"/>
      <c r="S35158" t="s">
        <v>105030</v>
      </c>
    </row>
    <row r="35159" spans="12:19" x14ac:dyDescent="0.25">
      <c r="L35159" t="s">
        <v>4319</v>
      </c>
      <c r="M35159" t="s">
        <v>32634</v>
      </c>
      <c r="N35159" t="s">
        <v>72282</v>
      </c>
      <c r="Q35159" s="82" t="s">
        <v>72645</v>
      </c>
      <c r="R35159"/>
      <c r="S35159" t="s">
        <v>105030</v>
      </c>
    </row>
    <row r="35160" spans="12:19" x14ac:dyDescent="0.25">
      <c r="L35160" t="s">
        <v>4319</v>
      </c>
      <c r="M35160" t="s">
        <v>32300</v>
      </c>
      <c r="N35160" t="s">
        <v>72283</v>
      </c>
      <c r="Q35160" s="82" t="s">
        <v>72645</v>
      </c>
      <c r="R35160"/>
      <c r="S35160" t="s">
        <v>105030</v>
      </c>
    </row>
    <row r="35161" spans="12:19" x14ac:dyDescent="0.25">
      <c r="L35161" t="s">
        <v>4319</v>
      </c>
      <c r="M35161" t="s">
        <v>30349</v>
      </c>
      <c r="N35161" t="s">
        <v>72284</v>
      </c>
      <c r="Q35161" s="82" t="s">
        <v>72645</v>
      </c>
      <c r="R35161"/>
      <c r="S35161" t="s">
        <v>105030</v>
      </c>
    </row>
    <row r="35162" spans="12:19" x14ac:dyDescent="0.25">
      <c r="L35162" t="s">
        <v>4319</v>
      </c>
      <c r="M35162" t="s">
        <v>30397</v>
      </c>
      <c r="N35162" t="s">
        <v>72285</v>
      </c>
      <c r="Q35162" s="82" t="s">
        <v>72645</v>
      </c>
      <c r="R35162"/>
      <c r="S35162" t="s">
        <v>105030</v>
      </c>
    </row>
    <row r="35163" spans="12:19" x14ac:dyDescent="0.25">
      <c r="L35163" t="s">
        <v>4319</v>
      </c>
      <c r="M35163" t="s">
        <v>32619</v>
      </c>
      <c r="N35163" t="s">
        <v>72286</v>
      </c>
      <c r="Q35163" s="82" t="s">
        <v>72645</v>
      </c>
      <c r="R35163"/>
      <c r="S35163" t="s">
        <v>105030</v>
      </c>
    </row>
    <row r="35164" spans="12:19" x14ac:dyDescent="0.25">
      <c r="L35164" t="s">
        <v>4319</v>
      </c>
      <c r="M35164" t="s">
        <v>30801</v>
      </c>
      <c r="N35164" t="s">
        <v>72287</v>
      </c>
      <c r="Q35164" s="82" t="s">
        <v>72645</v>
      </c>
      <c r="R35164"/>
      <c r="S35164" t="s">
        <v>105030</v>
      </c>
    </row>
    <row r="35165" spans="12:19" x14ac:dyDescent="0.25">
      <c r="L35165" t="s">
        <v>4319</v>
      </c>
      <c r="M35165" t="s">
        <v>32616</v>
      </c>
      <c r="N35165" t="s">
        <v>72288</v>
      </c>
      <c r="Q35165" s="82" t="s">
        <v>72645</v>
      </c>
      <c r="R35165"/>
      <c r="S35165" t="s">
        <v>105030</v>
      </c>
    </row>
    <row r="35166" spans="12:19" x14ac:dyDescent="0.25">
      <c r="L35166" t="s">
        <v>4319</v>
      </c>
      <c r="M35166" t="s">
        <v>32367</v>
      </c>
      <c r="N35166" t="s">
        <v>72289</v>
      </c>
      <c r="Q35166" s="82" t="s">
        <v>72645</v>
      </c>
      <c r="R35166"/>
      <c r="S35166" t="s">
        <v>105030</v>
      </c>
    </row>
    <row r="35167" spans="12:19" x14ac:dyDescent="0.25">
      <c r="L35167" t="s">
        <v>4319</v>
      </c>
      <c r="M35167" t="s">
        <v>32396</v>
      </c>
      <c r="N35167" t="s">
        <v>72290</v>
      </c>
      <c r="Q35167" s="82" t="s">
        <v>72645</v>
      </c>
      <c r="R35167"/>
      <c r="S35167" t="s">
        <v>105030</v>
      </c>
    </row>
    <row r="35168" spans="12:19" x14ac:dyDescent="0.25">
      <c r="L35168" t="s">
        <v>4319</v>
      </c>
      <c r="M35168" t="s">
        <v>30776</v>
      </c>
      <c r="N35168" t="s">
        <v>72291</v>
      </c>
      <c r="Q35168" s="82" t="s">
        <v>72645</v>
      </c>
      <c r="R35168"/>
      <c r="S35168" t="s">
        <v>105030</v>
      </c>
    </row>
    <row r="35169" spans="12:19" x14ac:dyDescent="0.25">
      <c r="L35169" t="s">
        <v>4319</v>
      </c>
      <c r="M35169" t="s">
        <v>32613</v>
      </c>
      <c r="N35169" t="s">
        <v>72292</v>
      </c>
      <c r="Q35169" s="82" t="s">
        <v>72645</v>
      </c>
      <c r="R35169"/>
      <c r="S35169" t="s">
        <v>105030</v>
      </c>
    </row>
    <row r="35170" spans="12:19" x14ac:dyDescent="0.25">
      <c r="L35170" t="s">
        <v>4319</v>
      </c>
      <c r="M35170" t="s">
        <v>30824</v>
      </c>
      <c r="N35170" t="s">
        <v>72293</v>
      </c>
      <c r="Q35170" s="82" t="s">
        <v>72645</v>
      </c>
      <c r="R35170"/>
      <c r="S35170" t="s">
        <v>105030</v>
      </c>
    </row>
    <row r="35171" spans="12:19" x14ac:dyDescent="0.25">
      <c r="L35171" t="s">
        <v>4319</v>
      </c>
      <c r="M35171" t="s">
        <v>30852</v>
      </c>
      <c r="N35171" t="s">
        <v>72294</v>
      </c>
      <c r="Q35171" s="82" t="s">
        <v>72645</v>
      </c>
      <c r="R35171"/>
      <c r="S35171" t="s">
        <v>105030</v>
      </c>
    </row>
    <row r="35172" spans="12:19" x14ac:dyDescent="0.25">
      <c r="L35172" t="s">
        <v>4319</v>
      </c>
      <c r="M35172" t="s">
        <v>26765</v>
      </c>
      <c r="N35172" t="s">
        <v>72295</v>
      </c>
      <c r="Q35172" s="82" t="s">
        <v>72645</v>
      </c>
      <c r="R35172"/>
      <c r="S35172" t="s">
        <v>105030</v>
      </c>
    </row>
    <row r="35173" spans="12:19" x14ac:dyDescent="0.25">
      <c r="L35173" t="s">
        <v>4319</v>
      </c>
      <c r="M35173" t="s">
        <v>32352</v>
      </c>
      <c r="N35173" t="s">
        <v>72296</v>
      </c>
      <c r="Q35173" s="82" t="s">
        <v>72645</v>
      </c>
      <c r="R35173"/>
      <c r="S35173" t="s">
        <v>105030</v>
      </c>
    </row>
    <row r="35174" spans="12:19" x14ac:dyDescent="0.25">
      <c r="L35174" t="s">
        <v>4319</v>
      </c>
      <c r="M35174" t="s">
        <v>32631</v>
      </c>
      <c r="N35174" t="s">
        <v>72297</v>
      </c>
      <c r="Q35174" s="82" t="s">
        <v>72645</v>
      </c>
      <c r="R35174"/>
      <c r="S35174" t="s">
        <v>105030</v>
      </c>
    </row>
    <row r="35175" spans="12:19" x14ac:dyDescent="0.25">
      <c r="L35175" t="s">
        <v>4319</v>
      </c>
      <c r="M35175" t="s">
        <v>32369</v>
      </c>
      <c r="N35175" t="s">
        <v>72298</v>
      </c>
      <c r="Q35175" s="82" t="s">
        <v>72645</v>
      </c>
      <c r="R35175"/>
      <c r="S35175" t="s">
        <v>105030</v>
      </c>
    </row>
    <row r="35176" spans="12:19" x14ac:dyDescent="0.25">
      <c r="L35176" t="s">
        <v>4319</v>
      </c>
      <c r="M35176" t="s">
        <v>30799</v>
      </c>
      <c r="N35176" t="s">
        <v>72299</v>
      </c>
      <c r="Q35176" s="82" t="s">
        <v>72645</v>
      </c>
      <c r="R35176"/>
      <c r="S35176" t="s">
        <v>105030</v>
      </c>
    </row>
    <row r="35177" spans="12:19" x14ac:dyDescent="0.25">
      <c r="L35177" t="s">
        <v>4319</v>
      </c>
      <c r="M35177" t="s">
        <v>30485</v>
      </c>
      <c r="N35177" t="s">
        <v>72300</v>
      </c>
      <c r="Q35177" s="82" t="s">
        <v>72645</v>
      </c>
      <c r="R35177"/>
      <c r="S35177" t="s">
        <v>105030</v>
      </c>
    </row>
    <row r="35178" spans="12:19" x14ac:dyDescent="0.25">
      <c r="L35178" t="s">
        <v>4319</v>
      </c>
      <c r="M35178" t="s">
        <v>26743</v>
      </c>
      <c r="N35178" t="s">
        <v>72301</v>
      </c>
      <c r="Q35178" s="82" t="s">
        <v>72645</v>
      </c>
      <c r="R35178"/>
      <c r="S35178" t="s">
        <v>105030</v>
      </c>
    </row>
    <row r="35179" spans="12:19" x14ac:dyDescent="0.25">
      <c r="L35179" t="s">
        <v>4319</v>
      </c>
      <c r="M35179" t="s">
        <v>26769</v>
      </c>
      <c r="N35179" t="s">
        <v>72302</v>
      </c>
      <c r="Q35179" s="82" t="s">
        <v>72645</v>
      </c>
      <c r="R35179"/>
      <c r="S35179" t="s">
        <v>105030</v>
      </c>
    </row>
    <row r="35180" spans="12:19" x14ac:dyDescent="0.25">
      <c r="L35180" t="s">
        <v>4319</v>
      </c>
      <c r="M35180" t="s">
        <v>26740</v>
      </c>
      <c r="N35180" t="s">
        <v>72303</v>
      </c>
      <c r="Q35180" s="82" t="s">
        <v>72645</v>
      </c>
      <c r="R35180"/>
      <c r="S35180" t="s">
        <v>105030</v>
      </c>
    </row>
    <row r="35181" spans="12:19" x14ac:dyDescent="0.25">
      <c r="L35181" t="s">
        <v>4319</v>
      </c>
      <c r="M35181" t="s">
        <v>32640</v>
      </c>
      <c r="N35181" t="s">
        <v>72304</v>
      </c>
      <c r="Q35181" s="82" t="s">
        <v>72645</v>
      </c>
      <c r="R35181"/>
      <c r="S35181" t="s">
        <v>105030</v>
      </c>
    </row>
    <row r="35182" spans="12:19" x14ac:dyDescent="0.25">
      <c r="L35182" t="s">
        <v>4319</v>
      </c>
      <c r="M35182" t="s">
        <v>30451</v>
      </c>
      <c r="N35182" t="s">
        <v>72305</v>
      </c>
      <c r="Q35182" s="82" t="s">
        <v>72645</v>
      </c>
      <c r="R35182"/>
      <c r="S35182" t="s">
        <v>105030</v>
      </c>
    </row>
    <row r="35183" spans="12:19" x14ac:dyDescent="0.25">
      <c r="L35183" t="s">
        <v>4319</v>
      </c>
      <c r="M35183" t="s">
        <v>32376</v>
      </c>
      <c r="N35183" t="s">
        <v>72306</v>
      </c>
      <c r="Q35183" s="82" t="s">
        <v>72645</v>
      </c>
      <c r="R35183"/>
      <c r="S35183" t="s">
        <v>105030</v>
      </c>
    </row>
    <row r="35184" spans="12:19" x14ac:dyDescent="0.25">
      <c r="L35184" t="s">
        <v>4319</v>
      </c>
      <c r="M35184" t="s">
        <v>26739</v>
      </c>
      <c r="N35184" t="s">
        <v>72307</v>
      </c>
      <c r="Q35184" s="82" t="s">
        <v>72645</v>
      </c>
      <c r="R35184"/>
      <c r="S35184" t="s">
        <v>105030</v>
      </c>
    </row>
    <row r="35185" spans="12:19" x14ac:dyDescent="0.25">
      <c r="L35185" t="s">
        <v>4319</v>
      </c>
      <c r="M35185" t="s">
        <v>32316</v>
      </c>
      <c r="N35185" t="s">
        <v>72308</v>
      </c>
      <c r="Q35185" s="82" t="s">
        <v>72645</v>
      </c>
      <c r="R35185"/>
      <c r="S35185" t="s">
        <v>105030</v>
      </c>
    </row>
    <row r="35186" spans="12:19" x14ac:dyDescent="0.25">
      <c r="L35186" t="s">
        <v>4319</v>
      </c>
      <c r="M35186" t="s">
        <v>32302</v>
      </c>
      <c r="N35186" t="s">
        <v>72309</v>
      </c>
      <c r="Q35186" s="82" t="s">
        <v>72645</v>
      </c>
      <c r="R35186"/>
      <c r="S35186" t="s">
        <v>105030</v>
      </c>
    </row>
    <row r="35187" spans="12:19" x14ac:dyDescent="0.25">
      <c r="L35187" t="s">
        <v>4319</v>
      </c>
      <c r="M35187" t="s">
        <v>26753</v>
      </c>
      <c r="N35187" t="s">
        <v>72310</v>
      </c>
      <c r="Q35187" s="82" t="s">
        <v>72645</v>
      </c>
      <c r="R35187"/>
      <c r="S35187" t="s">
        <v>105030</v>
      </c>
    </row>
    <row r="35188" spans="12:19" x14ac:dyDescent="0.25">
      <c r="L35188" t="s">
        <v>4319</v>
      </c>
      <c r="M35188" t="s">
        <v>30481</v>
      </c>
      <c r="N35188" t="s">
        <v>72311</v>
      </c>
      <c r="Q35188" s="82" t="s">
        <v>72645</v>
      </c>
      <c r="R35188"/>
      <c r="S35188" t="s">
        <v>105030</v>
      </c>
    </row>
    <row r="35189" spans="12:19" x14ac:dyDescent="0.25">
      <c r="L35189" t="s">
        <v>4319</v>
      </c>
      <c r="M35189" t="s">
        <v>26748</v>
      </c>
      <c r="N35189" t="s">
        <v>72312</v>
      </c>
      <c r="Q35189" s="82" t="s">
        <v>72645</v>
      </c>
      <c r="R35189"/>
      <c r="S35189" t="s">
        <v>105030</v>
      </c>
    </row>
    <row r="35190" spans="12:19" x14ac:dyDescent="0.25">
      <c r="L35190" t="s">
        <v>4319</v>
      </c>
      <c r="M35190" t="s">
        <v>26772</v>
      </c>
      <c r="N35190" t="s">
        <v>72313</v>
      </c>
      <c r="Q35190" s="82" t="s">
        <v>72645</v>
      </c>
      <c r="R35190"/>
      <c r="S35190" t="s">
        <v>105030</v>
      </c>
    </row>
    <row r="35191" spans="12:19" x14ac:dyDescent="0.25">
      <c r="L35191" t="s">
        <v>4319</v>
      </c>
      <c r="M35191" t="s">
        <v>30432</v>
      </c>
      <c r="N35191" t="s">
        <v>72314</v>
      </c>
      <c r="Q35191" s="82" t="s">
        <v>72645</v>
      </c>
      <c r="R35191"/>
      <c r="S35191" t="s">
        <v>105030</v>
      </c>
    </row>
    <row r="35192" spans="12:19" x14ac:dyDescent="0.25">
      <c r="L35192" t="s">
        <v>4319</v>
      </c>
      <c r="M35192" t="s">
        <v>32356</v>
      </c>
      <c r="N35192" t="s">
        <v>72315</v>
      </c>
      <c r="Q35192" s="82" t="s">
        <v>72645</v>
      </c>
      <c r="R35192"/>
      <c r="S35192" t="s">
        <v>105030</v>
      </c>
    </row>
    <row r="35193" spans="12:19" x14ac:dyDescent="0.25">
      <c r="L35193" t="s">
        <v>4319</v>
      </c>
      <c r="M35193" t="s">
        <v>32620</v>
      </c>
      <c r="N35193" t="s">
        <v>72316</v>
      </c>
      <c r="Q35193" s="82" t="s">
        <v>72645</v>
      </c>
      <c r="R35193"/>
      <c r="S35193" t="s">
        <v>105030</v>
      </c>
    </row>
    <row r="35194" spans="12:19" x14ac:dyDescent="0.25">
      <c r="L35194" t="s">
        <v>4319</v>
      </c>
      <c r="M35194" t="s">
        <v>30382</v>
      </c>
      <c r="N35194" t="s">
        <v>72317</v>
      </c>
      <c r="Q35194" s="82" t="s">
        <v>72645</v>
      </c>
      <c r="R35194"/>
      <c r="S35194" t="s">
        <v>105030</v>
      </c>
    </row>
    <row r="35195" spans="12:19" x14ac:dyDescent="0.25">
      <c r="L35195" t="s">
        <v>4319</v>
      </c>
      <c r="M35195" t="s">
        <v>30740</v>
      </c>
      <c r="N35195" t="s">
        <v>72318</v>
      </c>
      <c r="Q35195" s="82" t="s">
        <v>72645</v>
      </c>
      <c r="R35195"/>
      <c r="S35195" t="s">
        <v>105030</v>
      </c>
    </row>
    <row r="35196" spans="12:19" x14ac:dyDescent="0.25">
      <c r="L35196" t="s">
        <v>4319</v>
      </c>
      <c r="M35196" t="s">
        <v>32627</v>
      </c>
      <c r="N35196" t="s">
        <v>72319</v>
      </c>
      <c r="Q35196" s="82" t="s">
        <v>72645</v>
      </c>
      <c r="R35196"/>
      <c r="S35196" t="s">
        <v>105030</v>
      </c>
    </row>
    <row r="35197" spans="12:19" x14ac:dyDescent="0.25">
      <c r="L35197" t="s">
        <v>4319</v>
      </c>
      <c r="M35197" t="s">
        <v>26760</v>
      </c>
      <c r="N35197" t="s">
        <v>72320</v>
      </c>
      <c r="Q35197" s="82" t="s">
        <v>72645</v>
      </c>
      <c r="R35197"/>
      <c r="S35197" t="s">
        <v>105030</v>
      </c>
    </row>
    <row r="35198" spans="12:19" x14ac:dyDescent="0.25">
      <c r="L35198" t="s">
        <v>4319</v>
      </c>
      <c r="M35198" t="s">
        <v>30750</v>
      </c>
      <c r="N35198" t="s">
        <v>72321</v>
      </c>
      <c r="Q35198" s="82" t="s">
        <v>72645</v>
      </c>
      <c r="R35198"/>
      <c r="S35198" t="s">
        <v>105030</v>
      </c>
    </row>
    <row r="35199" spans="12:19" x14ac:dyDescent="0.25">
      <c r="L35199" t="s">
        <v>4319</v>
      </c>
      <c r="M35199" t="s">
        <v>32336</v>
      </c>
      <c r="N35199" t="s">
        <v>72322</v>
      </c>
      <c r="Q35199" s="82" t="s">
        <v>72645</v>
      </c>
      <c r="R35199"/>
      <c r="S35199" t="s">
        <v>105030</v>
      </c>
    </row>
    <row r="35200" spans="12:19" x14ac:dyDescent="0.25">
      <c r="L35200" t="s">
        <v>4319</v>
      </c>
      <c r="M35200" t="s">
        <v>30784</v>
      </c>
      <c r="N35200" t="s">
        <v>72323</v>
      </c>
      <c r="Q35200" s="82" t="s">
        <v>72645</v>
      </c>
      <c r="R35200"/>
      <c r="S35200" t="s">
        <v>105030</v>
      </c>
    </row>
    <row r="35201" spans="12:19" x14ac:dyDescent="0.25">
      <c r="L35201" t="s">
        <v>4319</v>
      </c>
      <c r="M35201" t="s">
        <v>26737</v>
      </c>
      <c r="N35201" t="s">
        <v>72324</v>
      </c>
      <c r="Q35201" s="82" t="s">
        <v>72645</v>
      </c>
      <c r="R35201"/>
      <c r="S35201" t="s">
        <v>105030</v>
      </c>
    </row>
    <row r="35202" spans="12:19" x14ac:dyDescent="0.25">
      <c r="L35202" t="s">
        <v>4319</v>
      </c>
      <c r="M35202" t="s">
        <v>26757</v>
      </c>
      <c r="N35202" t="s">
        <v>72325</v>
      </c>
      <c r="Q35202" s="82" t="s">
        <v>72645</v>
      </c>
      <c r="R35202"/>
      <c r="S35202" t="s">
        <v>105030</v>
      </c>
    </row>
    <row r="35203" spans="12:19" x14ac:dyDescent="0.25">
      <c r="L35203" t="s">
        <v>4319</v>
      </c>
      <c r="M35203" t="s">
        <v>30826</v>
      </c>
      <c r="N35203" t="s">
        <v>72326</v>
      </c>
      <c r="Q35203" s="82" t="s">
        <v>72645</v>
      </c>
      <c r="R35203"/>
      <c r="S35203" t="s">
        <v>105030</v>
      </c>
    </row>
    <row r="35204" spans="12:19" x14ac:dyDescent="0.25">
      <c r="L35204" t="s">
        <v>4319</v>
      </c>
      <c r="M35204" t="s">
        <v>30859</v>
      </c>
      <c r="N35204" t="s">
        <v>72327</v>
      </c>
      <c r="Q35204" s="82" t="s">
        <v>72645</v>
      </c>
      <c r="R35204"/>
      <c r="S35204" t="s">
        <v>105030</v>
      </c>
    </row>
    <row r="35205" spans="12:19" x14ac:dyDescent="0.25">
      <c r="L35205" t="s">
        <v>4319</v>
      </c>
      <c r="M35205" t="s">
        <v>32348</v>
      </c>
      <c r="N35205" t="s">
        <v>72328</v>
      </c>
      <c r="Q35205" s="82" t="s">
        <v>72645</v>
      </c>
      <c r="R35205"/>
      <c r="S35205" t="s">
        <v>105030</v>
      </c>
    </row>
    <row r="35206" spans="12:19" x14ac:dyDescent="0.25">
      <c r="L35206" t="s">
        <v>4319</v>
      </c>
      <c r="M35206" t="s">
        <v>26754</v>
      </c>
      <c r="N35206" t="s">
        <v>72329</v>
      </c>
      <c r="Q35206" s="82" t="s">
        <v>72645</v>
      </c>
      <c r="R35206"/>
      <c r="S35206" t="s">
        <v>105030</v>
      </c>
    </row>
    <row r="35207" spans="12:19" x14ac:dyDescent="0.25">
      <c r="L35207" t="s">
        <v>4319</v>
      </c>
      <c r="M35207" t="s">
        <v>26746</v>
      </c>
      <c r="N35207" t="s">
        <v>72330</v>
      </c>
      <c r="Q35207" s="82" t="s">
        <v>72645</v>
      </c>
      <c r="R35207"/>
      <c r="S35207" t="s">
        <v>105030</v>
      </c>
    </row>
    <row r="35208" spans="12:19" x14ac:dyDescent="0.25">
      <c r="L35208" t="s">
        <v>4319</v>
      </c>
      <c r="M35208" t="s">
        <v>26770</v>
      </c>
      <c r="N35208" t="s">
        <v>72331</v>
      </c>
      <c r="Q35208" s="82" t="s">
        <v>72645</v>
      </c>
      <c r="R35208"/>
      <c r="S35208" t="s">
        <v>105030</v>
      </c>
    </row>
    <row r="35209" spans="12:19" x14ac:dyDescent="0.25">
      <c r="L35209" t="s">
        <v>4319</v>
      </c>
      <c r="M35209" t="s">
        <v>32357</v>
      </c>
      <c r="N35209" t="s">
        <v>72332</v>
      </c>
      <c r="Q35209" s="82" t="s">
        <v>72645</v>
      </c>
      <c r="R35209"/>
      <c r="S35209" t="s">
        <v>105030</v>
      </c>
    </row>
    <row r="35210" spans="12:19" x14ac:dyDescent="0.25">
      <c r="L35210" t="s">
        <v>4319</v>
      </c>
      <c r="M35210" t="s">
        <v>26766</v>
      </c>
      <c r="N35210" t="s">
        <v>72333</v>
      </c>
      <c r="Q35210" s="82" t="s">
        <v>72645</v>
      </c>
      <c r="R35210"/>
      <c r="S35210" t="s">
        <v>105030</v>
      </c>
    </row>
    <row r="35211" spans="12:19" x14ac:dyDescent="0.25">
      <c r="L35211" t="s">
        <v>4319</v>
      </c>
      <c r="M35211" t="s">
        <v>30479</v>
      </c>
      <c r="N35211" t="s">
        <v>72334</v>
      </c>
      <c r="Q35211" s="82" t="s">
        <v>72645</v>
      </c>
      <c r="R35211"/>
      <c r="S35211" t="s">
        <v>105030</v>
      </c>
    </row>
    <row r="35212" spans="12:19" x14ac:dyDescent="0.25">
      <c r="L35212" t="s">
        <v>4319</v>
      </c>
      <c r="M35212" t="s">
        <v>26738</v>
      </c>
      <c r="N35212" t="s">
        <v>72335</v>
      </c>
      <c r="Q35212" s="82" t="s">
        <v>72645</v>
      </c>
      <c r="R35212"/>
      <c r="S35212" t="s">
        <v>105030</v>
      </c>
    </row>
    <row r="35213" spans="12:19" x14ac:dyDescent="0.25">
      <c r="L35213" t="s">
        <v>4319</v>
      </c>
      <c r="M35213" t="s">
        <v>30520</v>
      </c>
      <c r="N35213" t="s">
        <v>72336</v>
      </c>
      <c r="Q35213" s="82" t="s">
        <v>72645</v>
      </c>
      <c r="R35213"/>
      <c r="S35213" t="s">
        <v>105030</v>
      </c>
    </row>
    <row r="35214" spans="12:19" x14ac:dyDescent="0.25">
      <c r="L35214" t="s">
        <v>4319</v>
      </c>
      <c r="M35214" t="s">
        <v>32397</v>
      </c>
      <c r="N35214" t="s">
        <v>72337</v>
      </c>
      <c r="Q35214" s="82" t="s">
        <v>72645</v>
      </c>
      <c r="R35214"/>
      <c r="S35214" t="s">
        <v>105030</v>
      </c>
    </row>
    <row r="35215" spans="12:19" x14ac:dyDescent="0.25">
      <c r="L35215" t="s">
        <v>4319</v>
      </c>
      <c r="M35215" t="s">
        <v>32338</v>
      </c>
      <c r="N35215" t="s">
        <v>72338</v>
      </c>
      <c r="Q35215" s="82" t="s">
        <v>72645</v>
      </c>
      <c r="R35215"/>
      <c r="S35215" t="s">
        <v>105030</v>
      </c>
    </row>
    <row r="35216" spans="12:19" x14ac:dyDescent="0.25">
      <c r="L35216" t="s">
        <v>4319</v>
      </c>
      <c r="M35216" t="s">
        <v>32636</v>
      </c>
      <c r="N35216" t="s">
        <v>72339</v>
      </c>
      <c r="Q35216" s="82" t="s">
        <v>72645</v>
      </c>
      <c r="R35216"/>
      <c r="S35216" t="s">
        <v>105030</v>
      </c>
    </row>
    <row r="35217" spans="12:19" x14ac:dyDescent="0.25">
      <c r="L35217" t="s">
        <v>4319</v>
      </c>
      <c r="M35217" t="s">
        <v>26771</v>
      </c>
      <c r="N35217" t="s">
        <v>72340</v>
      </c>
      <c r="Q35217" s="82" t="s">
        <v>72645</v>
      </c>
      <c r="R35217"/>
      <c r="S35217" t="s">
        <v>105030</v>
      </c>
    </row>
    <row r="35218" spans="12:19" x14ac:dyDescent="0.25">
      <c r="L35218" t="s">
        <v>4319</v>
      </c>
      <c r="M35218" t="s">
        <v>32642</v>
      </c>
      <c r="N35218" t="s">
        <v>72341</v>
      </c>
      <c r="Q35218" s="82" t="s">
        <v>72645</v>
      </c>
      <c r="R35218"/>
      <c r="S35218" t="s">
        <v>105030</v>
      </c>
    </row>
    <row r="35219" spans="12:19" x14ac:dyDescent="0.25">
      <c r="L35219" t="s">
        <v>4319</v>
      </c>
      <c r="M35219" t="s">
        <v>32622</v>
      </c>
      <c r="N35219" t="s">
        <v>72342</v>
      </c>
      <c r="Q35219" s="82" t="s">
        <v>72645</v>
      </c>
      <c r="R35219"/>
      <c r="S35219" t="s">
        <v>105030</v>
      </c>
    </row>
    <row r="35220" spans="12:19" x14ac:dyDescent="0.25">
      <c r="L35220" t="s">
        <v>4319</v>
      </c>
      <c r="M35220" t="s">
        <v>30771</v>
      </c>
      <c r="N35220" t="s">
        <v>72343</v>
      </c>
      <c r="Q35220" s="82" t="s">
        <v>72645</v>
      </c>
      <c r="R35220"/>
      <c r="S35220" t="s">
        <v>105030</v>
      </c>
    </row>
    <row r="35221" spans="12:19" x14ac:dyDescent="0.25">
      <c r="L35221" t="s">
        <v>4319</v>
      </c>
      <c r="M35221" t="s">
        <v>30729</v>
      </c>
      <c r="N35221" t="s">
        <v>72344</v>
      </c>
      <c r="Q35221" s="82" t="s">
        <v>72645</v>
      </c>
      <c r="R35221"/>
      <c r="S35221" t="s">
        <v>105030</v>
      </c>
    </row>
    <row r="35222" spans="12:19" x14ac:dyDescent="0.25">
      <c r="L35222" t="s">
        <v>4319</v>
      </c>
      <c r="M35222" t="s">
        <v>30837</v>
      </c>
      <c r="N35222" t="s">
        <v>72345</v>
      </c>
      <c r="Q35222" s="82" t="s">
        <v>72645</v>
      </c>
      <c r="R35222"/>
      <c r="S35222" t="s">
        <v>105030</v>
      </c>
    </row>
    <row r="35223" spans="12:19" x14ac:dyDescent="0.25">
      <c r="L35223" t="s">
        <v>4319</v>
      </c>
      <c r="M35223" t="s">
        <v>32298</v>
      </c>
      <c r="N35223" t="s">
        <v>72346</v>
      </c>
      <c r="Q35223" s="82" t="s">
        <v>72645</v>
      </c>
      <c r="R35223"/>
      <c r="S35223" t="s">
        <v>105030</v>
      </c>
    </row>
    <row r="35224" spans="12:19" x14ac:dyDescent="0.25">
      <c r="L35224" t="s">
        <v>4319</v>
      </c>
      <c r="M35224" t="s">
        <v>32306</v>
      </c>
      <c r="N35224" t="s">
        <v>72347</v>
      </c>
      <c r="Q35224" s="82" t="s">
        <v>72645</v>
      </c>
      <c r="R35224"/>
      <c r="S35224" t="s">
        <v>105030</v>
      </c>
    </row>
    <row r="35225" spans="12:19" x14ac:dyDescent="0.25">
      <c r="L35225" t="s">
        <v>4319</v>
      </c>
      <c r="M35225" t="s">
        <v>32350</v>
      </c>
      <c r="N35225" t="s">
        <v>72348</v>
      </c>
      <c r="Q35225" s="82" t="s">
        <v>72645</v>
      </c>
      <c r="R35225"/>
      <c r="S35225" t="s">
        <v>105030</v>
      </c>
    </row>
    <row r="35226" spans="12:19" x14ac:dyDescent="0.25">
      <c r="L35226" t="s">
        <v>4319</v>
      </c>
      <c r="M35226" t="s">
        <v>30435</v>
      </c>
      <c r="N35226" t="s">
        <v>72349</v>
      </c>
      <c r="Q35226" s="82" t="s">
        <v>72645</v>
      </c>
      <c r="R35226"/>
      <c r="S35226" t="s">
        <v>105030</v>
      </c>
    </row>
    <row r="35227" spans="12:19" x14ac:dyDescent="0.25">
      <c r="L35227" t="s">
        <v>4319</v>
      </c>
      <c r="M35227" t="s">
        <v>30829</v>
      </c>
      <c r="N35227" t="s">
        <v>72350</v>
      </c>
      <c r="Q35227" s="82" t="s">
        <v>72645</v>
      </c>
      <c r="R35227"/>
      <c r="S35227" t="s">
        <v>105030</v>
      </c>
    </row>
    <row r="35228" spans="12:19" x14ac:dyDescent="0.25">
      <c r="L35228" t="s">
        <v>4319</v>
      </c>
      <c r="M35228" t="s">
        <v>30816</v>
      </c>
      <c r="N35228" t="s">
        <v>72351</v>
      </c>
      <c r="Q35228" s="82" t="s">
        <v>72645</v>
      </c>
      <c r="R35228"/>
      <c r="S35228" t="s">
        <v>105030</v>
      </c>
    </row>
    <row r="35229" spans="12:19" x14ac:dyDescent="0.25">
      <c r="L35229" t="s">
        <v>4319</v>
      </c>
      <c r="M35229" t="s">
        <v>30810</v>
      </c>
      <c r="N35229" t="s">
        <v>72352</v>
      </c>
      <c r="Q35229" s="82" t="s">
        <v>72645</v>
      </c>
      <c r="R35229"/>
      <c r="S35229" t="s">
        <v>105030</v>
      </c>
    </row>
    <row r="35230" spans="12:19" x14ac:dyDescent="0.25">
      <c r="L35230" t="s">
        <v>4319</v>
      </c>
      <c r="M35230" t="s">
        <v>32615</v>
      </c>
      <c r="N35230" t="s">
        <v>72353</v>
      </c>
      <c r="Q35230" s="82" t="s">
        <v>72645</v>
      </c>
      <c r="R35230"/>
      <c r="S35230" t="s">
        <v>105030</v>
      </c>
    </row>
    <row r="35231" spans="12:19" x14ac:dyDescent="0.25">
      <c r="L35231" t="s">
        <v>4319</v>
      </c>
      <c r="M35231" t="s">
        <v>32358</v>
      </c>
      <c r="N35231" t="s">
        <v>72354</v>
      </c>
      <c r="Q35231" s="82" t="s">
        <v>72645</v>
      </c>
      <c r="R35231"/>
      <c r="S35231" t="s">
        <v>105030</v>
      </c>
    </row>
    <row r="35232" spans="12:19" x14ac:dyDescent="0.25">
      <c r="L35232" t="s">
        <v>4319</v>
      </c>
      <c r="M35232" t="s">
        <v>32371</v>
      </c>
      <c r="N35232" t="s">
        <v>72355</v>
      </c>
      <c r="Q35232" s="82" t="s">
        <v>72645</v>
      </c>
      <c r="R35232"/>
      <c r="S35232" t="s">
        <v>105030</v>
      </c>
    </row>
    <row r="35233" spans="12:19" x14ac:dyDescent="0.25">
      <c r="L35233" t="s">
        <v>4319</v>
      </c>
      <c r="M35233" t="s">
        <v>30796</v>
      </c>
      <c r="N35233" t="s">
        <v>72356</v>
      </c>
      <c r="Q35233" s="82" t="s">
        <v>72645</v>
      </c>
      <c r="R35233"/>
      <c r="S35233" t="s">
        <v>105030</v>
      </c>
    </row>
    <row r="35234" spans="12:19" x14ac:dyDescent="0.25">
      <c r="L35234" t="s">
        <v>4319</v>
      </c>
      <c r="M35234" t="s">
        <v>32390</v>
      </c>
      <c r="N35234" t="s">
        <v>72357</v>
      </c>
      <c r="Q35234" s="82" t="s">
        <v>72645</v>
      </c>
      <c r="R35234"/>
      <c r="S35234" t="s">
        <v>105030</v>
      </c>
    </row>
    <row r="35235" spans="12:19" x14ac:dyDescent="0.25">
      <c r="L35235" t="s">
        <v>4319</v>
      </c>
      <c r="M35235" t="s">
        <v>30447</v>
      </c>
      <c r="N35235" t="s">
        <v>72358</v>
      </c>
      <c r="Q35235" s="82" t="s">
        <v>72645</v>
      </c>
      <c r="R35235"/>
      <c r="S35235" t="s">
        <v>105030</v>
      </c>
    </row>
    <row r="35236" spans="12:19" x14ac:dyDescent="0.25">
      <c r="L35236" t="s">
        <v>4319</v>
      </c>
      <c r="M35236" t="s">
        <v>26782</v>
      </c>
      <c r="N35236" t="s">
        <v>72359</v>
      </c>
      <c r="Q35236" s="82" t="s">
        <v>72645</v>
      </c>
      <c r="R35236"/>
      <c r="S35236" t="s">
        <v>105030</v>
      </c>
    </row>
    <row r="35237" spans="12:19" x14ac:dyDescent="0.25">
      <c r="L35237" t="s">
        <v>4319</v>
      </c>
      <c r="M35237" t="s">
        <v>11823</v>
      </c>
      <c r="N35237" t="s">
        <v>72360</v>
      </c>
      <c r="Q35237" s="82" t="s">
        <v>72645</v>
      </c>
      <c r="R35237"/>
      <c r="S35237" t="s">
        <v>105030</v>
      </c>
    </row>
    <row r="35238" spans="12:19" x14ac:dyDescent="0.25">
      <c r="L35238" t="s">
        <v>4319</v>
      </c>
      <c r="M35238" t="s">
        <v>30864</v>
      </c>
      <c r="N35238" t="s">
        <v>72361</v>
      </c>
      <c r="Q35238" s="82" t="s">
        <v>72645</v>
      </c>
      <c r="R35238"/>
      <c r="S35238" t="s">
        <v>105030</v>
      </c>
    </row>
    <row r="35239" spans="12:19" x14ac:dyDescent="0.25">
      <c r="L35239" t="str">
        <f>TEXT(987,"000")</f>
        <v>987</v>
      </c>
      <c r="M35239" t="s">
        <v>105251</v>
      </c>
      <c r="N35239" t="str">
        <f>L35239&amp;"-"&amp;M35239</f>
        <v>987-ANAA</v>
      </c>
      <c r="Q35239" s="82" t="s">
        <v>72645</v>
      </c>
      <c r="R35239"/>
      <c r="S35239" t="s">
        <v>105030</v>
      </c>
    </row>
    <row r="35240" spans="12:19" x14ac:dyDescent="0.25">
      <c r="L35240" t="str">
        <f t="shared" ref="L35240:L35286" si="105">TEXT(987,"000")</f>
        <v>987</v>
      </c>
      <c r="M35240" t="s">
        <v>21606</v>
      </c>
      <c r="N35240" t="str">
        <f t="shared" ref="N35240:N35286" si="106">L35240&amp;"-"&amp;M35240</f>
        <v>987-ARUE</v>
      </c>
      <c r="Q35240" s="82" t="s">
        <v>72645</v>
      </c>
      <c r="R35240"/>
      <c r="S35240" t="s">
        <v>105030</v>
      </c>
    </row>
    <row r="35241" spans="12:19" x14ac:dyDescent="0.25">
      <c r="L35241" t="str">
        <f t="shared" si="105"/>
        <v>987</v>
      </c>
      <c r="M35241" t="s">
        <v>105252</v>
      </c>
      <c r="N35241" t="str">
        <f t="shared" si="106"/>
        <v>987-ARUTUA</v>
      </c>
      <c r="Q35241" s="82" t="s">
        <v>72645</v>
      </c>
      <c r="R35241"/>
      <c r="S35241" t="s">
        <v>105250</v>
      </c>
    </row>
    <row r="35242" spans="12:19" x14ac:dyDescent="0.25">
      <c r="L35242" t="str">
        <f t="shared" si="105"/>
        <v>987</v>
      </c>
      <c r="M35242" t="s">
        <v>105253</v>
      </c>
      <c r="N35242" t="str">
        <f t="shared" si="106"/>
        <v>987-BORA-BORA</v>
      </c>
      <c r="Q35242" s="82" t="s">
        <v>72645</v>
      </c>
      <c r="R35242"/>
      <c r="S35242" t="s">
        <v>105250</v>
      </c>
    </row>
    <row r="35243" spans="12:19" x14ac:dyDescent="0.25">
      <c r="L35243" t="str">
        <f t="shared" si="105"/>
        <v>987</v>
      </c>
      <c r="M35243" t="s">
        <v>30363</v>
      </c>
      <c r="N35243" t="str">
        <f t="shared" si="106"/>
        <v>987-FAAA</v>
      </c>
      <c r="Q35243" s="82" t="s">
        <v>72645</v>
      </c>
      <c r="R35243"/>
      <c r="S35243" t="s">
        <v>105250</v>
      </c>
    </row>
    <row r="35244" spans="12:19" x14ac:dyDescent="0.25">
      <c r="L35244" t="str">
        <f t="shared" si="105"/>
        <v>987</v>
      </c>
      <c r="M35244" t="s">
        <v>105254</v>
      </c>
      <c r="N35244" t="str">
        <f t="shared" si="106"/>
        <v>987-FAKARAVA</v>
      </c>
      <c r="Q35244" s="82" t="s">
        <v>72645</v>
      </c>
      <c r="R35244"/>
      <c r="S35244" t="s">
        <v>105250</v>
      </c>
    </row>
    <row r="35245" spans="12:19" x14ac:dyDescent="0.25">
      <c r="L35245" t="str">
        <f t="shared" si="105"/>
        <v>987</v>
      </c>
      <c r="M35245" t="s">
        <v>105255</v>
      </c>
      <c r="N35245" t="str">
        <f t="shared" si="106"/>
        <v>987-FANGATAU</v>
      </c>
      <c r="Q35245" s="82" t="s">
        <v>72645</v>
      </c>
      <c r="R35245"/>
      <c r="S35245" t="s">
        <v>105250</v>
      </c>
    </row>
    <row r="35246" spans="12:19" x14ac:dyDescent="0.25">
      <c r="L35246" t="str">
        <f t="shared" si="105"/>
        <v>987</v>
      </c>
      <c r="M35246" t="s">
        <v>105256</v>
      </c>
      <c r="N35246" t="str">
        <f t="shared" si="106"/>
        <v>987-FATU-HIVA</v>
      </c>
      <c r="Q35246" s="82" t="s">
        <v>72645</v>
      </c>
      <c r="R35246"/>
      <c r="S35246" t="s">
        <v>105250</v>
      </c>
    </row>
    <row r="35247" spans="12:19" x14ac:dyDescent="0.25">
      <c r="L35247" t="str">
        <f t="shared" si="105"/>
        <v>987</v>
      </c>
      <c r="M35247" t="s">
        <v>105257</v>
      </c>
      <c r="N35247" t="str">
        <f t="shared" si="106"/>
        <v>987-GAMBIER</v>
      </c>
      <c r="Q35247" s="82" t="s">
        <v>72645</v>
      </c>
      <c r="R35247"/>
      <c r="S35247" t="s">
        <v>105250</v>
      </c>
    </row>
    <row r="35248" spans="12:19" x14ac:dyDescent="0.25">
      <c r="L35248" t="str">
        <f t="shared" si="105"/>
        <v>987</v>
      </c>
      <c r="M35248" t="s">
        <v>105258</v>
      </c>
      <c r="N35248" t="str">
        <f t="shared" si="106"/>
        <v>987-HAO</v>
      </c>
      <c r="Q35248" s="82" t="s">
        <v>72645</v>
      </c>
      <c r="R35248"/>
      <c r="S35248" t="s">
        <v>105250</v>
      </c>
    </row>
    <row r="35249" spans="12:19" x14ac:dyDescent="0.25">
      <c r="L35249" t="str">
        <f t="shared" si="105"/>
        <v>987</v>
      </c>
      <c r="M35249" t="s">
        <v>105259</v>
      </c>
      <c r="N35249" t="str">
        <f t="shared" si="106"/>
        <v>987-HIKUERU</v>
      </c>
      <c r="Q35249" s="82" t="s">
        <v>72645</v>
      </c>
      <c r="R35249"/>
      <c r="S35249" t="s">
        <v>105250</v>
      </c>
    </row>
    <row r="35250" spans="12:19" x14ac:dyDescent="0.25">
      <c r="L35250" t="str">
        <f t="shared" si="105"/>
        <v>987</v>
      </c>
      <c r="M35250" t="s">
        <v>105260</v>
      </c>
      <c r="N35250" t="str">
        <f t="shared" si="106"/>
        <v>987-HITIAA O TE RA</v>
      </c>
      <c r="Q35250" s="82" t="s">
        <v>72645</v>
      </c>
      <c r="R35250"/>
      <c r="S35250" t="s">
        <v>105250</v>
      </c>
    </row>
    <row r="35251" spans="12:19" x14ac:dyDescent="0.25">
      <c r="L35251" t="str">
        <f t="shared" si="105"/>
        <v>987</v>
      </c>
      <c r="M35251" t="s">
        <v>105261</v>
      </c>
      <c r="N35251" t="str">
        <f t="shared" si="106"/>
        <v>987-HIVA-OA</v>
      </c>
      <c r="Q35251" s="82" t="s">
        <v>72645</v>
      </c>
      <c r="R35251"/>
      <c r="S35251" t="s">
        <v>105250</v>
      </c>
    </row>
    <row r="35252" spans="12:19" x14ac:dyDescent="0.25">
      <c r="L35252" t="str">
        <f t="shared" si="105"/>
        <v>987</v>
      </c>
      <c r="M35252" t="s">
        <v>26747</v>
      </c>
      <c r="N35252" t="str">
        <f t="shared" si="106"/>
        <v>987-HUAHINE</v>
      </c>
      <c r="Q35252" s="82" t="s">
        <v>72645</v>
      </c>
      <c r="R35252"/>
      <c r="S35252" t="s">
        <v>105250</v>
      </c>
    </row>
    <row r="35253" spans="12:19" x14ac:dyDescent="0.25">
      <c r="L35253" t="str">
        <f t="shared" si="105"/>
        <v>987</v>
      </c>
      <c r="M35253" t="s">
        <v>30414</v>
      </c>
      <c r="N35253" t="str">
        <f t="shared" si="106"/>
        <v>987-MAHINA</v>
      </c>
      <c r="Q35253" s="82" t="s">
        <v>72645</v>
      </c>
      <c r="R35253"/>
      <c r="S35253" t="s">
        <v>105250</v>
      </c>
    </row>
    <row r="35254" spans="12:19" x14ac:dyDescent="0.25">
      <c r="L35254" t="str">
        <f t="shared" si="105"/>
        <v>987</v>
      </c>
      <c r="M35254" t="s">
        <v>105262</v>
      </c>
      <c r="N35254" t="str">
        <f t="shared" si="106"/>
        <v>987-MAKEMO</v>
      </c>
      <c r="Q35254" s="82" t="s">
        <v>72645</v>
      </c>
      <c r="R35254"/>
      <c r="S35254" t="s">
        <v>105250</v>
      </c>
    </row>
    <row r="35255" spans="12:19" x14ac:dyDescent="0.25">
      <c r="L35255" t="str">
        <f t="shared" si="105"/>
        <v>987</v>
      </c>
      <c r="M35255" t="s">
        <v>105263</v>
      </c>
      <c r="N35255" t="str">
        <f t="shared" si="106"/>
        <v>987-MANIHI</v>
      </c>
      <c r="Q35255" s="82" t="s">
        <v>72645</v>
      </c>
      <c r="R35255"/>
      <c r="S35255" t="s">
        <v>105250</v>
      </c>
    </row>
    <row r="35256" spans="12:19" x14ac:dyDescent="0.25">
      <c r="L35256" t="str">
        <f t="shared" si="105"/>
        <v>987</v>
      </c>
      <c r="M35256" t="s">
        <v>26751</v>
      </c>
      <c r="N35256" t="str">
        <f t="shared" si="106"/>
        <v>987-MAUPITI</v>
      </c>
      <c r="Q35256" s="82" t="s">
        <v>72645</v>
      </c>
      <c r="R35256"/>
      <c r="S35256" t="s">
        <v>105250</v>
      </c>
    </row>
    <row r="35257" spans="12:19" x14ac:dyDescent="0.25">
      <c r="L35257" t="str">
        <f t="shared" si="105"/>
        <v>987</v>
      </c>
      <c r="M35257" t="s">
        <v>105264</v>
      </c>
      <c r="N35257" t="str">
        <f t="shared" si="106"/>
        <v>987-MOOREA-MAIAO</v>
      </c>
      <c r="Q35257" s="82" t="s">
        <v>72645</v>
      </c>
      <c r="R35257"/>
      <c r="S35257" t="s">
        <v>105250</v>
      </c>
    </row>
    <row r="35258" spans="12:19" x14ac:dyDescent="0.25">
      <c r="L35258" t="str">
        <f t="shared" si="105"/>
        <v>987</v>
      </c>
      <c r="M35258" t="s">
        <v>105265</v>
      </c>
      <c r="N35258" t="str">
        <f t="shared" si="106"/>
        <v>987-NAPUKA</v>
      </c>
      <c r="Q35258" s="82" t="s">
        <v>72645</v>
      </c>
      <c r="R35258"/>
      <c r="S35258" t="s">
        <v>105250</v>
      </c>
    </row>
    <row r="35259" spans="12:19" x14ac:dyDescent="0.25">
      <c r="L35259" t="str">
        <f t="shared" si="105"/>
        <v>987</v>
      </c>
      <c r="M35259" t="s">
        <v>105266</v>
      </c>
      <c r="N35259" t="str">
        <f t="shared" si="106"/>
        <v>987-NUKU-HIVA</v>
      </c>
      <c r="Q35259" s="82" t="s">
        <v>72645</v>
      </c>
      <c r="R35259"/>
      <c r="S35259" t="s">
        <v>105250</v>
      </c>
    </row>
    <row r="35260" spans="12:19" x14ac:dyDescent="0.25">
      <c r="L35260" t="str">
        <f t="shared" si="105"/>
        <v>987</v>
      </c>
      <c r="M35260" t="s">
        <v>105267</v>
      </c>
      <c r="N35260" t="str">
        <f t="shared" si="106"/>
        <v>987-NUKUTAVAKE</v>
      </c>
      <c r="Q35260" s="82" t="s">
        <v>72645</v>
      </c>
      <c r="R35260"/>
      <c r="S35260" t="s">
        <v>105250</v>
      </c>
    </row>
    <row r="35261" spans="12:19" x14ac:dyDescent="0.25">
      <c r="L35261" t="str">
        <f t="shared" si="105"/>
        <v>987</v>
      </c>
      <c r="M35261" t="s">
        <v>32633</v>
      </c>
      <c r="N35261" t="str">
        <f t="shared" si="106"/>
        <v>987-PAEA</v>
      </c>
      <c r="Q35261" s="82" t="s">
        <v>72645</v>
      </c>
      <c r="R35261"/>
      <c r="S35261" t="s">
        <v>105250</v>
      </c>
    </row>
    <row r="35262" spans="12:19" x14ac:dyDescent="0.25">
      <c r="L35262" t="str">
        <f t="shared" si="105"/>
        <v>987</v>
      </c>
      <c r="M35262" t="s">
        <v>30454</v>
      </c>
      <c r="N35262" t="str">
        <f t="shared" si="106"/>
        <v>987-PAPARA</v>
      </c>
      <c r="Q35262" s="82" t="s">
        <v>72645</v>
      </c>
      <c r="R35262"/>
      <c r="S35262" t="s">
        <v>105250</v>
      </c>
    </row>
    <row r="35263" spans="12:19" x14ac:dyDescent="0.25">
      <c r="L35263" t="str">
        <f t="shared" si="105"/>
        <v>987</v>
      </c>
      <c r="M35263" t="s">
        <v>30789</v>
      </c>
      <c r="N35263" t="str">
        <f t="shared" si="106"/>
        <v>987-PAPEETE</v>
      </c>
      <c r="Q35263" s="82" t="s">
        <v>72645</v>
      </c>
      <c r="R35263"/>
      <c r="S35263" t="s">
        <v>105250</v>
      </c>
    </row>
    <row r="35264" spans="12:19" x14ac:dyDescent="0.25">
      <c r="L35264" t="str">
        <f t="shared" si="105"/>
        <v>987</v>
      </c>
      <c r="M35264" t="s">
        <v>30791</v>
      </c>
      <c r="N35264" t="str">
        <f t="shared" si="106"/>
        <v>987-PIRAE</v>
      </c>
      <c r="Q35264" s="82" t="s">
        <v>72645</v>
      </c>
      <c r="R35264"/>
      <c r="S35264" t="s">
        <v>105250</v>
      </c>
    </row>
    <row r="35265" spans="12:19" x14ac:dyDescent="0.25">
      <c r="L35265" t="str">
        <f t="shared" si="105"/>
        <v>987</v>
      </c>
      <c r="M35265" t="s">
        <v>105268</v>
      </c>
      <c r="N35265" t="str">
        <f t="shared" si="106"/>
        <v>987-PUKAPUKA</v>
      </c>
      <c r="Q35265" s="82" t="s">
        <v>72645</v>
      </c>
      <c r="R35265"/>
      <c r="S35265" t="s">
        <v>105250</v>
      </c>
    </row>
    <row r="35266" spans="12:19" x14ac:dyDescent="0.25">
      <c r="L35266" t="str">
        <f t="shared" si="105"/>
        <v>987</v>
      </c>
      <c r="M35266" t="s">
        <v>30792</v>
      </c>
      <c r="N35266" t="str">
        <f t="shared" si="106"/>
        <v>987-PUNAAUIA</v>
      </c>
      <c r="Q35266" s="82" t="s">
        <v>72645</v>
      </c>
      <c r="R35266"/>
      <c r="S35266" t="s">
        <v>105250</v>
      </c>
    </row>
    <row r="35267" spans="12:19" x14ac:dyDescent="0.25">
      <c r="L35267" t="str">
        <f t="shared" si="105"/>
        <v>987</v>
      </c>
      <c r="M35267" t="s">
        <v>105269</v>
      </c>
      <c r="N35267" t="str">
        <f t="shared" si="106"/>
        <v>987-RAIVAVAE</v>
      </c>
      <c r="Q35267" s="82" t="s">
        <v>72645</v>
      </c>
      <c r="R35267"/>
      <c r="S35267" t="s">
        <v>105250</v>
      </c>
    </row>
    <row r="35268" spans="12:19" x14ac:dyDescent="0.25">
      <c r="L35268" t="str">
        <f t="shared" si="105"/>
        <v>987</v>
      </c>
      <c r="M35268" t="s">
        <v>105270</v>
      </c>
      <c r="N35268" t="str">
        <f t="shared" si="106"/>
        <v>987-RANGIROA</v>
      </c>
      <c r="Q35268" s="82" t="s">
        <v>72645</v>
      </c>
      <c r="R35268"/>
      <c r="S35268" t="s">
        <v>105250</v>
      </c>
    </row>
    <row r="35269" spans="12:19" x14ac:dyDescent="0.25">
      <c r="L35269" t="str">
        <f t="shared" si="105"/>
        <v>987</v>
      </c>
      <c r="M35269" t="s">
        <v>105271</v>
      </c>
      <c r="N35269" t="str">
        <f t="shared" si="106"/>
        <v>987-RAPA</v>
      </c>
      <c r="Q35269" s="82" t="s">
        <v>72645</v>
      </c>
      <c r="R35269"/>
      <c r="S35269" t="s">
        <v>105250</v>
      </c>
    </row>
    <row r="35270" spans="12:19" x14ac:dyDescent="0.25">
      <c r="L35270" t="str">
        <f t="shared" si="105"/>
        <v>987</v>
      </c>
      <c r="M35270" t="s">
        <v>105272</v>
      </c>
      <c r="N35270" t="str">
        <f t="shared" si="106"/>
        <v>987-REAO</v>
      </c>
      <c r="Q35270" s="82" t="s">
        <v>72645</v>
      </c>
      <c r="R35270"/>
      <c r="S35270" t="s">
        <v>105250</v>
      </c>
    </row>
    <row r="35271" spans="12:19" x14ac:dyDescent="0.25">
      <c r="L35271" t="str">
        <f t="shared" si="105"/>
        <v>987</v>
      </c>
      <c r="M35271" t="s">
        <v>30801</v>
      </c>
      <c r="N35271" t="str">
        <f t="shared" si="106"/>
        <v>987-RIMATARA</v>
      </c>
      <c r="Q35271" s="82" t="s">
        <v>72645</v>
      </c>
      <c r="R35271"/>
      <c r="S35271" t="s">
        <v>105250</v>
      </c>
    </row>
    <row r="35272" spans="12:19" x14ac:dyDescent="0.25">
      <c r="L35272" t="str">
        <f t="shared" si="105"/>
        <v>987</v>
      </c>
      <c r="M35272" t="s">
        <v>105273</v>
      </c>
      <c r="N35272" t="str">
        <f t="shared" si="106"/>
        <v>987-RURUTU</v>
      </c>
      <c r="Q35272" s="82" t="s">
        <v>72645</v>
      </c>
      <c r="R35272"/>
      <c r="S35272" t="s">
        <v>105250</v>
      </c>
    </row>
    <row r="35273" spans="12:19" x14ac:dyDescent="0.25">
      <c r="L35273" t="str">
        <f t="shared" si="105"/>
        <v>987</v>
      </c>
      <c r="M35273" t="s">
        <v>105274</v>
      </c>
      <c r="N35273" t="str">
        <f t="shared" si="106"/>
        <v>987-TAHA'A</v>
      </c>
      <c r="Q35273" s="82" t="s">
        <v>72645</v>
      </c>
      <c r="R35273"/>
      <c r="S35273" t="s">
        <v>105250</v>
      </c>
    </row>
    <row r="35274" spans="12:19" x14ac:dyDescent="0.25">
      <c r="L35274" t="str">
        <f t="shared" si="105"/>
        <v>987</v>
      </c>
      <c r="M35274" t="s">
        <v>105275</v>
      </c>
      <c r="N35274" t="str">
        <f t="shared" si="106"/>
        <v>987-TAHUATA</v>
      </c>
      <c r="Q35274" s="82" t="s">
        <v>72645</v>
      </c>
      <c r="R35274"/>
      <c r="S35274" t="s">
        <v>105250</v>
      </c>
    </row>
    <row r="35275" spans="12:19" x14ac:dyDescent="0.25">
      <c r="L35275" t="str">
        <f t="shared" si="105"/>
        <v>987</v>
      </c>
      <c r="M35275" t="s">
        <v>105276</v>
      </c>
      <c r="N35275" t="str">
        <f t="shared" si="106"/>
        <v>987-TAIARAPU-EST</v>
      </c>
      <c r="Q35275" s="82" t="s">
        <v>72645</v>
      </c>
      <c r="R35275"/>
      <c r="S35275" t="s">
        <v>105250</v>
      </c>
    </row>
    <row r="35276" spans="12:19" x14ac:dyDescent="0.25">
      <c r="L35276" t="str">
        <f t="shared" si="105"/>
        <v>987</v>
      </c>
      <c r="M35276" t="s">
        <v>105277</v>
      </c>
      <c r="N35276" t="str">
        <f t="shared" si="106"/>
        <v>987-TAIARAPU-OUEST</v>
      </c>
      <c r="Q35276" s="82" t="s">
        <v>72645</v>
      </c>
      <c r="R35276"/>
      <c r="S35276" t="s">
        <v>105250</v>
      </c>
    </row>
    <row r="35277" spans="12:19" x14ac:dyDescent="0.25">
      <c r="L35277" t="str">
        <f t="shared" si="105"/>
        <v>987</v>
      </c>
      <c r="M35277" t="s">
        <v>105278</v>
      </c>
      <c r="N35277" t="str">
        <f t="shared" si="106"/>
        <v>987-TAKAROA</v>
      </c>
      <c r="Q35277" s="82" t="s">
        <v>72645</v>
      </c>
      <c r="R35277"/>
      <c r="S35277" t="s">
        <v>105250</v>
      </c>
    </row>
    <row r="35278" spans="12:19" x14ac:dyDescent="0.25">
      <c r="L35278" t="str">
        <f t="shared" si="105"/>
        <v>987</v>
      </c>
      <c r="M35278" t="s">
        <v>30485</v>
      </c>
      <c r="N35278" t="str">
        <f t="shared" si="106"/>
        <v>987-TAPUTAPUATEA</v>
      </c>
      <c r="Q35278" s="82" t="s">
        <v>72645</v>
      </c>
      <c r="R35278"/>
      <c r="S35278" t="s">
        <v>105250</v>
      </c>
    </row>
    <row r="35279" spans="12:19" x14ac:dyDescent="0.25">
      <c r="L35279" t="str">
        <f t="shared" si="105"/>
        <v>987</v>
      </c>
      <c r="M35279" t="s">
        <v>105279</v>
      </c>
      <c r="N35279" t="str">
        <f t="shared" si="106"/>
        <v>987-TATAKOTO</v>
      </c>
      <c r="Q35279" s="82" t="s">
        <v>72645</v>
      </c>
      <c r="R35279"/>
      <c r="S35279" t="s">
        <v>105250</v>
      </c>
    </row>
    <row r="35280" spans="12:19" x14ac:dyDescent="0.25">
      <c r="L35280" t="str">
        <f t="shared" si="105"/>
        <v>987</v>
      </c>
      <c r="M35280" t="s">
        <v>105280</v>
      </c>
      <c r="N35280" t="str">
        <f t="shared" si="106"/>
        <v>987-TEVA I UTA</v>
      </c>
      <c r="Q35280" s="82" t="s">
        <v>72645</v>
      </c>
      <c r="R35280"/>
      <c r="S35280" t="s">
        <v>105250</v>
      </c>
    </row>
    <row r="35281" spans="12:19" x14ac:dyDescent="0.25">
      <c r="L35281" t="str">
        <f t="shared" si="105"/>
        <v>987</v>
      </c>
      <c r="M35281" t="s">
        <v>105281</v>
      </c>
      <c r="N35281" t="str">
        <f t="shared" si="106"/>
        <v>987-TUBUAI</v>
      </c>
      <c r="Q35281" s="82" t="s">
        <v>72645</v>
      </c>
      <c r="R35281"/>
      <c r="S35281" t="s">
        <v>105250</v>
      </c>
    </row>
    <row r="35282" spans="12:19" x14ac:dyDescent="0.25">
      <c r="L35282" t="str">
        <f t="shared" si="105"/>
        <v>987</v>
      </c>
      <c r="M35282" t="s">
        <v>26771</v>
      </c>
      <c r="N35282" t="str">
        <f t="shared" si="106"/>
        <v>987-TUMARAA</v>
      </c>
      <c r="Q35282" s="82" t="s">
        <v>72645</v>
      </c>
      <c r="R35282"/>
      <c r="S35282" t="s">
        <v>105250</v>
      </c>
    </row>
    <row r="35283" spans="12:19" x14ac:dyDescent="0.25">
      <c r="L35283" t="str">
        <f t="shared" si="105"/>
        <v>987</v>
      </c>
      <c r="M35283" t="s">
        <v>105282</v>
      </c>
      <c r="N35283" t="str">
        <f t="shared" si="106"/>
        <v>987-TUREIA</v>
      </c>
      <c r="Q35283" s="82" t="s">
        <v>72645</v>
      </c>
      <c r="R35283"/>
      <c r="S35283" t="s">
        <v>105250</v>
      </c>
    </row>
    <row r="35284" spans="12:19" x14ac:dyDescent="0.25">
      <c r="L35284" t="str">
        <f t="shared" si="105"/>
        <v>987</v>
      </c>
      <c r="M35284" t="s">
        <v>105283</v>
      </c>
      <c r="N35284" t="str">
        <f t="shared" si="106"/>
        <v>987-UA-HUKA</v>
      </c>
      <c r="Q35284" s="82" t="s">
        <v>72645</v>
      </c>
      <c r="R35284"/>
      <c r="S35284" t="s">
        <v>105250</v>
      </c>
    </row>
    <row r="35285" spans="12:19" x14ac:dyDescent="0.25">
      <c r="L35285" t="str">
        <f t="shared" si="105"/>
        <v>987</v>
      </c>
      <c r="M35285" t="s">
        <v>105284</v>
      </c>
      <c r="N35285" t="str">
        <f t="shared" si="106"/>
        <v>987-UA-POU</v>
      </c>
      <c r="Q35285" s="82" t="s">
        <v>72645</v>
      </c>
      <c r="R35285"/>
      <c r="S35285" t="s">
        <v>105250</v>
      </c>
    </row>
    <row r="35286" spans="12:19" x14ac:dyDescent="0.25">
      <c r="L35286" t="str">
        <f t="shared" si="105"/>
        <v>987</v>
      </c>
      <c r="M35286" t="s">
        <v>30837</v>
      </c>
      <c r="N35286" t="str">
        <f t="shared" si="106"/>
        <v>987-UTUROA</v>
      </c>
      <c r="Q35286" s="82" t="s">
        <v>72645</v>
      </c>
      <c r="R35286"/>
      <c r="S35286" t="s">
        <v>105250</v>
      </c>
    </row>
    <row r="35287" spans="12:19" x14ac:dyDescent="0.25">
      <c r="L35287" t="str">
        <f>TEXT(988,"000")</f>
        <v>988</v>
      </c>
      <c r="M35287" t="s">
        <v>105285</v>
      </c>
      <c r="N35287" t="str">
        <f t="shared" ref="N35287:N35319" si="107">L35287&amp;"-"&amp;M35287</f>
        <v>988-NOUMÉA</v>
      </c>
      <c r="Q35287" s="82" t="s">
        <v>72645</v>
      </c>
      <c r="R35287"/>
      <c r="S35287" t="s">
        <v>105250</v>
      </c>
    </row>
    <row r="35288" spans="12:19" x14ac:dyDescent="0.25">
      <c r="L35288" t="str">
        <f t="shared" ref="L35288:L35319" si="108">TEXT(988,"000")</f>
        <v>988</v>
      </c>
      <c r="M35288" t="s">
        <v>105286</v>
      </c>
      <c r="N35288" t="str">
        <f t="shared" si="107"/>
        <v>988-BÉLEP</v>
      </c>
      <c r="Q35288" s="82" t="s">
        <v>72645</v>
      </c>
      <c r="R35288"/>
      <c r="S35288" t="s">
        <v>105250</v>
      </c>
    </row>
    <row r="35289" spans="12:19" x14ac:dyDescent="0.25">
      <c r="L35289" t="str">
        <f t="shared" si="108"/>
        <v>988</v>
      </c>
      <c r="M35289" t="s">
        <v>32384</v>
      </c>
      <c r="N35289" t="str">
        <f t="shared" si="107"/>
        <v>988-BOULOUPARIS</v>
      </c>
      <c r="Q35289" s="82" t="s">
        <v>72645</v>
      </c>
      <c r="R35289"/>
      <c r="S35289" t="s">
        <v>105304</v>
      </c>
    </row>
    <row r="35290" spans="12:19" x14ac:dyDescent="0.25">
      <c r="L35290" t="str">
        <f t="shared" si="108"/>
        <v>988</v>
      </c>
      <c r="M35290" t="s">
        <v>26775</v>
      </c>
      <c r="N35290" t="str">
        <f t="shared" si="107"/>
        <v>988-BOURAIL</v>
      </c>
      <c r="Q35290" s="82" t="s">
        <v>72645</v>
      </c>
      <c r="R35290"/>
      <c r="S35290" t="s">
        <v>105304</v>
      </c>
    </row>
    <row r="35291" spans="12:19" x14ac:dyDescent="0.25">
      <c r="L35291" t="str">
        <f t="shared" si="108"/>
        <v>988</v>
      </c>
      <c r="M35291" t="s">
        <v>30839</v>
      </c>
      <c r="N35291" t="str">
        <f t="shared" si="107"/>
        <v>988-CANALA</v>
      </c>
      <c r="Q35291" s="82" t="s">
        <v>72645</v>
      </c>
      <c r="R35291"/>
      <c r="S35291" t="s">
        <v>105304</v>
      </c>
    </row>
    <row r="35292" spans="12:19" x14ac:dyDescent="0.25">
      <c r="L35292" t="str">
        <f t="shared" si="108"/>
        <v>988</v>
      </c>
      <c r="M35292" t="s">
        <v>105287</v>
      </c>
      <c r="N35292" t="str">
        <f t="shared" si="107"/>
        <v>988-DUMBÉA</v>
      </c>
      <c r="Q35292" s="82" t="s">
        <v>72645</v>
      </c>
      <c r="R35292"/>
      <c r="S35292" t="s">
        <v>105304</v>
      </c>
    </row>
    <row r="35293" spans="12:19" x14ac:dyDescent="0.25">
      <c r="L35293" t="str">
        <f t="shared" si="108"/>
        <v>988</v>
      </c>
      <c r="M35293" t="s">
        <v>30841</v>
      </c>
      <c r="N35293" t="str">
        <f t="shared" si="107"/>
        <v>988-FARINO</v>
      </c>
      <c r="Q35293" s="82" t="s">
        <v>72645</v>
      </c>
      <c r="R35293"/>
      <c r="S35293" t="s">
        <v>105304</v>
      </c>
    </row>
    <row r="35294" spans="12:19" x14ac:dyDescent="0.25">
      <c r="L35294" t="str">
        <f t="shared" si="108"/>
        <v>988</v>
      </c>
      <c r="M35294" t="s">
        <v>105288</v>
      </c>
      <c r="N35294" t="str">
        <f t="shared" si="107"/>
        <v>988-HIENGHÈNE</v>
      </c>
      <c r="Q35294" s="82" t="s">
        <v>72645</v>
      </c>
      <c r="R35294"/>
      <c r="S35294" t="s">
        <v>105304</v>
      </c>
    </row>
    <row r="35295" spans="12:19" x14ac:dyDescent="0.25">
      <c r="L35295" t="str">
        <f t="shared" si="108"/>
        <v>988</v>
      </c>
      <c r="M35295" t="s">
        <v>105289</v>
      </c>
      <c r="N35295" t="str">
        <f t="shared" si="107"/>
        <v>988-HOUAÏLOU</v>
      </c>
      <c r="Q35295" s="82" t="s">
        <v>72645</v>
      </c>
      <c r="R35295"/>
      <c r="S35295" t="s">
        <v>105304</v>
      </c>
    </row>
    <row r="35296" spans="12:19" x14ac:dyDescent="0.25">
      <c r="L35296" t="str">
        <f t="shared" si="108"/>
        <v>988</v>
      </c>
      <c r="M35296" t="s">
        <v>105290</v>
      </c>
      <c r="N35296" t="str">
        <f t="shared" si="107"/>
        <v>988-ÎLE DES PINS</v>
      </c>
      <c r="Q35296" s="82" t="s">
        <v>72645</v>
      </c>
      <c r="R35296"/>
      <c r="S35296" t="s">
        <v>105304</v>
      </c>
    </row>
    <row r="35297" spans="12:19" x14ac:dyDescent="0.25">
      <c r="L35297" t="str">
        <f t="shared" si="108"/>
        <v>988</v>
      </c>
      <c r="M35297" t="s">
        <v>105291</v>
      </c>
      <c r="N35297" t="str">
        <f t="shared" si="107"/>
        <v>988-KAALA-GOMEN</v>
      </c>
      <c r="Q35297" s="82" t="s">
        <v>72645</v>
      </c>
      <c r="R35297"/>
      <c r="S35297" t="s">
        <v>105304</v>
      </c>
    </row>
    <row r="35298" spans="12:19" x14ac:dyDescent="0.25">
      <c r="L35298" t="str">
        <f t="shared" si="108"/>
        <v>988</v>
      </c>
      <c r="M35298" t="s">
        <v>105292</v>
      </c>
      <c r="N35298" t="str">
        <f t="shared" si="107"/>
        <v>988-KONÉ</v>
      </c>
      <c r="Q35298" s="82" t="s">
        <v>72645</v>
      </c>
      <c r="R35298"/>
      <c r="S35298" t="s">
        <v>105304</v>
      </c>
    </row>
    <row r="35299" spans="12:19" x14ac:dyDescent="0.25">
      <c r="L35299" t="str">
        <f t="shared" si="108"/>
        <v>988</v>
      </c>
      <c r="M35299" t="s">
        <v>26784</v>
      </c>
      <c r="N35299" t="str">
        <f t="shared" si="107"/>
        <v>988-KOUAOUA</v>
      </c>
      <c r="Q35299" s="82" t="s">
        <v>72645</v>
      </c>
      <c r="R35299"/>
      <c r="S35299" t="s">
        <v>105304</v>
      </c>
    </row>
    <row r="35300" spans="12:19" x14ac:dyDescent="0.25">
      <c r="L35300" t="str">
        <f t="shared" si="108"/>
        <v>988</v>
      </c>
      <c r="M35300" t="s">
        <v>26779</v>
      </c>
      <c r="N35300" t="str">
        <f t="shared" si="107"/>
        <v>988-KOUMAC</v>
      </c>
      <c r="Q35300" s="82" t="s">
        <v>72645</v>
      </c>
      <c r="R35300"/>
      <c r="S35300" t="s">
        <v>105304</v>
      </c>
    </row>
    <row r="35301" spans="12:19" x14ac:dyDescent="0.25">
      <c r="L35301" t="str">
        <f t="shared" si="108"/>
        <v>988</v>
      </c>
      <c r="M35301" t="s">
        <v>30847</v>
      </c>
      <c r="N35301" t="str">
        <f t="shared" si="107"/>
        <v>988-LA FOA</v>
      </c>
      <c r="Q35301" s="82" t="s">
        <v>72645</v>
      </c>
      <c r="R35301"/>
      <c r="S35301" t="s">
        <v>105304</v>
      </c>
    </row>
    <row r="35302" spans="12:19" x14ac:dyDescent="0.25">
      <c r="L35302" t="str">
        <f t="shared" si="108"/>
        <v>988</v>
      </c>
      <c r="M35302" t="s">
        <v>105293</v>
      </c>
      <c r="N35302" t="str">
        <f t="shared" si="107"/>
        <v>988-LIFOU</v>
      </c>
      <c r="Q35302" s="82" t="s">
        <v>72645</v>
      </c>
      <c r="R35302"/>
      <c r="S35302" t="s">
        <v>105304</v>
      </c>
    </row>
    <row r="35303" spans="12:19" x14ac:dyDescent="0.25">
      <c r="L35303" t="str">
        <f t="shared" si="108"/>
        <v>988</v>
      </c>
      <c r="M35303" t="s">
        <v>105294</v>
      </c>
      <c r="N35303" t="str">
        <f t="shared" si="107"/>
        <v>988-MARÉ</v>
      </c>
      <c r="Q35303" s="82" t="s">
        <v>72645</v>
      </c>
      <c r="R35303"/>
      <c r="S35303" t="s">
        <v>105304</v>
      </c>
    </row>
    <row r="35304" spans="12:19" x14ac:dyDescent="0.25">
      <c r="L35304" t="str">
        <f t="shared" si="108"/>
        <v>988</v>
      </c>
      <c r="M35304" t="s">
        <v>30506</v>
      </c>
      <c r="N35304" t="str">
        <f t="shared" si="107"/>
        <v>988-MOINDOU</v>
      </c>
      <c r="Q35304" s="82" t="s">
        <v>72645</v>
      </c>
      <c r="R35304"/>
      <c r="S35304" t="s">
        <v>105304</v>
      </c>
    </row>
    <row r="35305" spans="12:19" x14ac:dyDescent="0.25">
      <c r="L35305" t="str">
        <f t="shared" si="108"/>
        <v>988</v>
      </c>
      <c r="M35305" t="s">
        <v>105295</v>
      </c>
      <c r="N35305" t="str">
        <f t="shared" si="107"/>
        <v>988-MONT-DORE</v>
      </c>
      <c r="Q35305" s="82" t="s">
        <v>72645</v>
      </c>
      <c r="R35305"/>
      <c r="S35305" t="s">
        <v>105304</v>
      </c>
    </row>
    <row r="35306" spans="12:19" x14ac:dyDescent="0.25">
      <c r="L35306" t="str">
        <f t="shared" si="108"/>
        <v>988</v>
      </c>
      <c r="M35306" t="s">
        <v>105296</v>
      </c>
      <c r="N35306" t="str">
        <f t="shared" si="107"/>
        <v>988-OUÉGOA</v>
      </c>
      <c r="Q35306" s="82" t="s">
        <v>72645</v>
      </c>
      <c r="R35306"/>
      <c r="S35306" t="s">
        <v>105304</v>
      </c>
    </row>
    <row r="35307" spans="12:19" x14ac:dyDescent="0.25">
      <c r="L35307" t="str">
        <f t="shared" si="108"/>
        <v>988</v>
      </c>
      <c r="M35307" t="s">
        <v>105297</v>
      </c>
      <c r="N35307" t="str">
        <f t="shared" si="107"/>
        <v>988-OUVÉA</v>
      </c>
      <c r="Q35307" s="82" t="s">
        <v>72645</v>
      </c>
      <c r="R35307"/>
      <c r="S35307" t="s">
        <v>105304</v>
      </c>
    </row>
    <row r="35308" spans="12:19" x14ac:dyDescent="0.25">
      <c r="L35308" t="str">
        <f t="shared" si="108"/>
        <v>988</v>
      </c>
      <c r="M35308" t="s">
        <v>105298</v>
      </c>
      <c r="N35308" t="str">
        <f t="shared" si="107"/>
        <v>988-PAÏTA</v>
      </c>
      <c r="Q35308" s="82" t="s">
        <v>72645</v>
      </c>
      <c r="R35308"/>
      <c r="S35308" t="s">
        <v>105304</v>
      </c>
    </row>
    <row r="35309" spans="12:19" x14ac:dyDescent="0.25">
      <c r="L35309" t="str">
        <f t="shared" si="108"/>
        <v>988</v>
      </c>
      <c r="M35309" t="s">
        <v>105299</v>
      </c>
      <c r="N35309" t="str">
        <f t="shared" si="107"/>
        <v>988-POINDIMIÉ</v>
      </c>
      <c r="Q35309" s="82" t="s">
        <v>72645</v>
      </c>
      <c r="R35309"/>
      <c r="S35309" t="s">
        <v>105304</v>
      </c>
    </row>
    <row r="35310" spans="12:19" x14ac:dyDescent="0.25">
      <c r="L35310" t="str">
        <f t="shared" si="108"/>
        <v>988</v>
      </c>
      <c r="M35310" t="s">
        <v>105300</v>
      </c>
      <c r="N35310" t="str">
        <f t="shared" si="107"/>
        <v>988-PONÉRIHOUEN</v>
      </c>
      <c r="Q35310" s="82" t="s">
        <v>72645</v>
      </c>
      <c r="R35310"/>
      <c r="S35310" t="s">
        <v>105304</v>
      </c>
    </row>
    <row r="35311" spans="12:19" x14ac:dyDescent="0.25">
      <c r="L35311" t="str">
        <f t="shared" si="108"/>
        <v>988</v>
      </c>
      <c r="M35311" t="s">
        <v>105301</v>
      </c>
      <c r="N35311" t="str">
        <f t="shared" si="107"/>
        <v>988-POUÉBO</v>
      </c>
      <c r="Q35311" s="82" t="s">
        <v>72645</v>
      </c>
      <c r="R35311"/>
      <c r="S35311" t="s">
        <v>105304</v>
      </c>
    </row>
    <row r="35312" spans="12:19" x14ac:dyDescent="0.25">
      <c r="L35312" t="str">
        <f t="shared" si="108"/>
        <v>988</v>
      </c>
      <c r="M35312" t="s">
        <v>32394</v>
      </c>
      <c r="N35312" t="str">
        <f t="shared" si="107"/>
        <v>988-POUEMBOUT</v>
      </c>
      <c r="Q35312" s="82" t="s">
        <v>72645</v>
      </c>
      <c r="R35312"/>
      <c r="S35312" t="s">
        <v>105304</v>
      </c>
    </row>
    <row r="35313" spans="12:19" x14ac:dyDescent="0.25">
      <c r="L35313" t="str">
        <f t="shared" si="108"/>
        <v>988</v>
      </c>
      <c r="M35313" t="s">
        <v>26781</v>
      </c>
      <c r="N35313" t="str">
        <f t="shared" si="107"/>
        <v>988-POUM</v>
      </c>
      <c r="Q35313" s="82" t="s">
        <v>72645</v>
      </c>
      <c r="R35313"/>
      <c r="S35313" t="s">
        <v>105304</v>
      </c>
    </row>
    <row r="35314" spans="12:19" x14ac:dyDescent="0.25">
      <c r="L35314" t="str">
        <f t="shared" si="108"/>
        <v>988</v>
      </c>
      <c r="M35314" t="s">
        <v>32651</v>
      </c>
      <c r="N35314" t="str">
        <f t="shared" si="107"/>
        <v>988-POYA</v>
      </c>
      <c r="Q35314" s="82" t="s">
        <v>72645</v>
      </c>
      <c r="R35314"/>
      <c r="S35314" t="s">
        <v>105304</v>
      </c>
    </row>
    <row r="35315" spans="12:19" x14ac:dyDescent="0.25">
      <c r="L35315" t="str">
        <f t="shared" si="108"/>
        <v>988</v>
      </c>
      <c r="M35315" t="s">
        <v>105302</v>
      </c>
      <c r="N35315" t="str">
        <f t="shared" si="107"/>
        <v>988-SARRAMÉA</v>
      </c>
      <c r="Q35315" s="82" t="s">
        <v>72645</v>
      </c>
      <c r="R35315"/>
      <c r="S35315" t="s">
        <v>105304</v>
      </c>
    </row>
    <row r="35316" spans="12:19" x14ac:dyDescent="0.25">
      <c r="L35316" t="str">
        <f t="shared" si="108"/>
        <v>988</v>
      </c>
      <c r="M35316" t="s">
        <v>30859</v>
      </c>
      <c r="N35316" t="str">
        <f t="shared" si="107"/>
        <v>988-THIO</v>
      </c>
      <c r="Q35316" s="82" t="s">
        <v>72645</v>
      </c>
      <c r="R35316"/>
      <c r="S35316" t="s">
        <v>105304</v>
      </c>
    </row>
    <row r="35317" spans="12:19" x14ac:dyDescent="0.25">
      <c r="L35317" t="str">
        <f t="shared" si="108"/>
        <v>988</v>
      </c>
      <c r="M35317" t="s">
        <v>32397</v>
      </c>
      <c r="N35317" t="str">
        <f t="shared" si="107"/>
        <v>988-TOUHO</v>
      </c>
      <c r="Q35317" s="82" t="s">
        <v>72645</v>
      </c>
      <c r="R35317"/>
      <c r="S35317" t="s">
        <v>105304</v>
      </c>
    </row>
    <row r="35318" spans="12:19" x14ac:dyDescent="0.25">
      <c r="L35318" t="str">
        <f t="shared" si="108"/>
        <v>988</v>
      </c>
      <c r="M35318" t="s">
        <v>26782</v>
      </c>
      <c r="N35318" t="str">
        <f t="shared" si="107"/>
        <v>988-VOH</v>
      </c>
      <c r="Q35318" s="82" t="s">
        <v>72645</v>
      </c>
      <c r="R35318"/>
      <c r="S35318" t="s">
        <v>105304</v>
      </c>
    </row>
    <row r="35319" spans="12:19" x14ac:dyDescent="0.25">
      <c r="L35319" t="str">
        <f t="shared" si="108"/>
        <v>988</v>
      </c>
      <c r="M35319" t="s">
        <v>105303</v>
      </c>
      <c r="N35319" t="str">
        <f t="shared" si="107"/>
        <v>988-YATÉ</v>
      </c>
      <c r="Q35319" s="82" t="s">
        <v>72645</v>
      </c>
      <c r="R35319"/>
      <c r="S35319" t="s">
        <v>105304</v>
      </c>
    </row>
    <row r="35320" spans="12:19" x14ac:dyDescent="0.25">
      <c r="L35320"/>
      <c r="R35320"/>
      <c r="S35320" t="s">
        <v>105304</v>
      </c>
    </row>
    <row r="35321" spans="12:19" x14ac:dyDescent="0.25">
      <c r="L35321"/>
      <c r="R35321"/>
      <c r="S35321" t="s">
        <v>105304</v>
      </c>
    </row>
    <row r="35322" spans="12:19" x14ac:dyDescent="0.25">
      <c r="L35322"/>
      <c r="R35322"/>
    </row>
    <row r="35323" spans="12:19" x14ac:dyDescent="0.25">
      <c r="L35323"/>
      <c r="R35323"/>
    </row>
    <row r="35324" spans="12:19" x14ac:dyDescent="0.25">
      <c r="L35324"/>
      <c r="R35324"/>
    </row>
    <row r="35325" spans="12:19" x14ac:dyDescent="0.25">
      <c r="L35325"/>
      <c r="R35325"/>
    </row>
    <row r="35326" spans="12:19" x14ac:dyDescent="0.25">
      <c r="L35326"/>
      <c r="R35326"/>
    </row>
    <row r="35327" spans="12:19" x14ac:dyDescent="0.25">
      <c r="L35327"/>
      <c r="R35327"/>
    </row>
    <row r="35328" spans="12:19" x14ac:dyDescent="0.25">
      <c r="L35328"/>
      <c r="R35328"/>
    </row>
    <row r="35329" spans="12:18" x14ac:dyDescent="0.25">
      <c r="L35329"/>
      <c r="R35329"/>
    </row>
    <row r="35330" spans="12:18" x14ac:dyDescent="0.25">
      <c r="L35330"/>
      <c r="R35330"/>
    </row>
    <row r="35331" spans="12:18" x14ac:dyDescent="0.25">
      <c r="L35331"/>
      <c r="R35331"/>
    </row>
    <row r="35332" spans="12:18" x14ac:dyDescent="0.25">
      <c r="L35332"/>
      <c r="R35332"/>
    </row>
    <row r="35333" spans="12:18" x14ac:dyDescent="0.25">
      <c r="L35333"/>
      <c r="R35333"/>
    </row>
    <row r="35334" spans="12:18" x14ac:dyDescent="0.25">
      <c r="L35334"/>
      <c r="R35334"/>
    </row>
    <row r="35335" spans="12:18" x14ac:dyDescent="0.25">
      <c r="L35335"/>
      <c r="R35335"/>
    </row>
    <row r="35336" spans="12:18" x14ac:dyDescent="0.25">
      <c r="L35336"/>
      <c r="R35336"/>
    </row>
    <row r="35337" spans="12:18" x14ac:dyDescent="0.25">
      <c r="L35337"/>
      <c r="R35337"/>
    </row>
    <row r="35338" spans="12:18" x14ac:dyDescent="0.25">
      <c r="L35338"/>
      <c r="R35338"/>
    </row>
    <row r="35339" spans="12:18" x14ac:dyDescent="0.25">
      <c r="L35339"/>
      <c r="R35339"/>
    </row>
    <row r="35340" spans="12:18" x14ac:dyDescent="0.25">
      <c r="L35340"/>
      <c r="R35340"/>
    </row>
    <row r="35341" spans="12:18" x14ac:dyDescent="0.25">
      <c r="L35341"/>
      <c r="R35341"/>
    </row>
    <row r="35342" spans="12:18" x14ac:dyDescent="0.25">
      <c r="L35342"/>
      <c r="R35342"/>
    </row>
    <row r="35343" spans="12:18" x14ac:dyDescent="0.25">
      <c r="L35343"/>
      <c r="R35343"/>
    </row>
    <row r="35344" spans="12:18" x14ac:dyDescent="0.25">
      <c r="L35344"/>
      <c r="R35344"/>
    </row>
    <row r="35345" spans="12:18" x14ac:dyDescent="0.25">
      <c r="L35345"/>
      <c r="R35345"/>
    </row>
    <row r="35346" spans="12:18" x14ac:dyDescent="0.25">
      <c r="L35346"/>
      <c r="R35346"/>
    </row>
    <row r="35347" spans="12:18" x14ac:dyDescent="0.25">
      <c r="L35347"/>
      <c r="R35347"/>
    </row>
    <row r="35348" spans="12:18" x14ac:dyDescent="0.25">
      <c r="L35348"/>
      <c r="R35348"/>
    </row>
    <row r="35349" spans="12:18" x14ac:dyDescent="0.25">
      <c r="L35349"/>
      <c r="R35349"/>
    </row>
    <row r="35350" spans="12:18" x14ac:dyDescent="0.25">
      <c r="L35350"/>
      <c r="R35350"/>
    </row>
    <row r="35351" spans="12:18" x14ac:dyDescent="0.25">
      <c r="L35351"/>
      <c r="R35351"/>
    </row>
    <row r="35352" spans="12:18" x14ac:dyDescent="0.25">
      <c r="L35352"/>
      <c r="R35352"/>
    </row>
    <row r="35353" spans="12:18" x14ac:dyDescent="0.25">
      <c r="L35353"/>
      <c r="R35353"/>
    </row>
    <row r="35354" spans="12:18" x14ac:dyDescent="0.25">
      <c r="L35354"/>
      <c r="R35354"/>
    </row>
    <row r="35355" spans="12:18" x14ac:dyDescent="0.25">
      <c r="L35355"/>
      <c r="R35355"/>
    </row>
    <row r="35356" spans="12:18" x14ac:dyDescent="0.25">
      <c r="L35356"/>
      <c r="R35356"/>
    </row>
    <row r="35357" spans="12:18" x14ac:dyDescent="0.25">
      <c r="L35357"/>
      <c r="R35357"/>
    </row>
    <row r="35358" spans="12:18" x14ac:dyDescent="0.25">
      <c r="L35358"/>
      <c r="R35358"/>
    </row>
    <row r="35359" spans="12:18" x14ac:dyDescent="0.25">
      <c r="L35359"/>
      <c r="R35359"/>
    </row>
    <row r="35360" spans="12:18" x14ac:dyDescent="0.25">
      <c r="L35360"/>
      <c r="R35360"/>
    </row>
    <row r="35361" spans="12:18" x14ac:dyDescent="0.25">
      <c r="L35361"/>
      <c r="R35361"/>
    </row>
    <row r="35362" spans="12:18" x14ac:dyDescent="0.25">
      <c r="L35362"/>
      <c r="R35362"/>
    </row>
    <row r="35363" spans="12:18" x14ac:dyDescent="0.25">
      <c r="L35363"/>
      <c r="R35363"/>
    </row>
    <row r="35364" spans="12:18" x14ac:dyDescent="0.25">
      <c r="L35364"/>
      <c r="R35364"/>
    </row>
    <row r="35365" spans="12:18" x14ac:dyDescent="0.25">
      <c r="L35365"/>
      <c r="R35365"/>
    </row>
    <row r="35366" spans="12:18" x14ac:dyDescent="0.25">
      <c r="L35366"/>
      <c r="R35366"/>
    </row>
    <row r="35367" spans="12:18" x14ac:dyDescent="0.25">
      <c r="L35367"/>
      <c r="R35367"/>
    </row>
    <row r="35368" spans="12:18" x14ac:dyDescent="0.25">
      <c r="L35368"/>
      <c r="R35368"/>
    </row>
    <row r="35369" spans="12:18" x14ac:dyDescent="0.25">
      <c r="L35369"/>
      <c r="R35369"/>
    </row>
    <row r="35370" spans="12:18" x14ac:dyDescent="0.25">
      <c r="L35370"/>
      <c r="R35370"/>
    </row>
    <row r="35371" spans="12:18" x14ac:dyDescent="0.25">
      <c r="L35371"/>
      <c r="R35371"/>
    </row>
    <row r="35372" spans="12:18" x14ac:dyDescent="0.25">
      <c r="L35372"/>
      <c r="R35372"/>
    </row>
    <row r="35373" spans="12:18" x14ac:dyDescent="0.25">
      <c r="L35373"/>
      <c r="R35373"/>
    </row>
    <row r="35374" spans="12:18" x14ac:dyDescent="0.25">
      <c r="L35374"/>
      <c r="R35374"/>
    </row>
    <row r="35375" spans="12:18" x14ac:dyDescent="0.25">
      <c r="L35375"/>
      <c r="R35375"/>
    </row>
    <row r="35376" spans="12:18" x14ac:dyDescent="0.25">
      <c r="L35376"/>
      <c r="R35376"/>
    </row>
    <row r="35377" spans="12:18" x14ac:dyDescent="0.25">
      <c r="L35377"/>
      <c r="R35377"/>
    </row>
    <row r="35378" spans="12:18" x14ac:dyDescent="0.25">
      <c r="L35378"/>
      <c r="R35378"/>
    </row>
    <row r="35379" spans="12:18" x14ac:dyDescent="0.25">
      <c r="L35379"/>
      <c r="R35379"/>
    </row>
    <row r="35380" spans="12:18" x14ac:dyDescent="0.25">
      <c r="L35380"/>
      <c r="R35380"/>
    </row>
    <row r="35381" spans="12:18" x14ac:dyDescent="0.25">
      <c r="L35381"/>
      <c r="R35381"/>
    </row>
    <row r="35382" spans="12:18" x14ac:dyDescent="0.25">
      <c r="L35382"/>
      <c r="R35382"/>
    </row>
    <row r="35383" spans="12:18" x14ac:dyDescent="0.25">
      <c r="L35383"/>
      <c r="R35383"/>
    </row>
    <row r="35384" spans="12:18" x14ac:dyDescent="0.25">
      <c r="L35384"/>
      <c r="R35384"/>
    </row>
    <row r="35385" spans="12:18" x14ac:dyDescent="0.25">
      <c r="L35385"/>
      <c r="R35385"/>
    </row>
    <row r="35386" spans="12:18" x14ac:dyDescent="0.25">
      <c r="L35386"/>
      <c r="R35386"/>
    </row>
    <row r="35387" spans="12:18" x14ac:dyDescent="0.25">
      <c r="L35387"/>
      <c r="R35387"/>
    </row>
    <row r="35388" spans="12:18" x14ac:dyDescent="0.25">
      <c r="L35388"/>
      <c r="R35388"/>
    </row>
    <row r="35389" spans="12:18" x14ac:dyDescent="0.25">
      <c r="L35389"/>
      <c r="R35389"/>
    </row>
    <row r="35390" spans="12:18" x14ac:dyDescent="0.25">
      <c r="L35390"/>
      <c r="R35390"/>
    </row>
    <row r="35391" spans="12:18" x14ac:dyDescent="0.25">
      <c r="L35391"/>
      <c r="R35391"/>
    </row>
    <row r="35392" spans="12:18" x14ac:dyDescent="0.25">
      <c r="L35392"/>
      <c r="R35392"/>
    </row>
    <row r="35393" spans="12:18" x14ac:dyDescent="0.25">
      <c r="L35393"/>
      <c r="R35393"/>
    </row>
    <row r="35394" spans="12:18" x14ac:dyDescent="0.25">
      <c r="L35394"/>
      <c r="R35394"/>
    </row>
    <row r="35395" spans="12:18" x14ac:dyDescent="0.25">
      <c r="L35395"/>
      <c r="R35395"/>
    </row>
    <row r="35396" spans="12:18" x14ac:dyDescent="0.25">
      <c r="L35396"/>
      <c r="R35396"/>
    </row>
    <row r="35397" spans="12:18" x14ac:dyDescent="0.25">
      <c r="L35397"/>
      <c r="R35397"/>
    </row>
    <row r="35398" spans="12:18" x14ac:dyDescent="0.25">
      <c r="L35398"/>
      <c r="R35398"/>
    </row>
    <row r="35399" spans="12:18" x14ac:dyDescent="0.25">
      <c r="L35399"/>
      <c r="R35399"/>
    </row>
    <row r="35400" spans="12:18" x14ac:dyDescent="0.25">
      <c r="L35400"/>
      <c r="R35400"/>
    </row>
    <row r="35401" spans="12:18" x14ac:dyDescent="0.25">
      <c r="L35401"/>
      <c r="R35401"/>
    </row>
    <row r="35402" spans="12:18" x14ac:dyDescent="0.25">
      <c r="L35402"/>
      <c r="R35402"/>
    </row>
    <row r="35403" spans="12:18" x14ac:dyDescent="0.25">
      <c r="L35403"/>
      <c r="R35403"/>
    </row>
    <row r="35404" spans="12:18" x14ac:dyDescent="0.25">
      <c r="L35404"/>
      <c r="R35404"/>
    </row>
    <row r="35405" spans="12:18" x14ac:dyDescent="0.25">
      <c r="L35405"/>
      <c r="R35405"/>
    </row>
    <row r="35406" spans="12:18" x14ac:dyDescent="0.25">
      <c r="L35406"/>
      <c r="R35406"/>
    </row>
    <row r="35407" spans="12:18" x14ac:dyDescent="0.25">
      <c r="L35407"/>
      <c r="R35407"/>
    </row>
    <row r="35408" spans="12:18" x14ac:dyDescent="0.25">
      <c r="L35408"/>
      <c r="R35408"/>
    </row>
    <row r="35409" spans="12:18" x14ac:dyDescent="0.25">
      <c r="L35409"/>
      <c r="R35409"/>
    </row>
    <row r="35410" spans="12:18" x14ac:dyDescent="0.25">
      <c r="L35410"/>
      <c r="R35410"/>
    </row>
    <row r="35411" spans="12:18" x14ac:dyDescent="0.25">
      <c r="L35411"/>
      <c r="R35411"/>
    </row>
    <row r="35412" spans="12:18" x14ac:dyDescent="0.25">
      <c r="L35412"/>
      <c r="R35412"/>
    </row>
    <row r="35413" spans="12:18" x14ac:dyDescent="0.25">
      <c r="L35413"/>
      <c r="R35413"/>
    </row>
    <row r="35414" spans="12:18" x14ac:dyDescent="0.25">
      <c r="L35414"/>
      <c r="R35414"/>
    </row>
    <row r="35415" spans="12:18" x14ac:dyDescent="0.25">
      <c r="L35415"/>
      <c r="R35415"/>
    </row>
    <row r="35416" spans="12:18" x14ac:dyDescent="0.25">
      <c r="L35416"/>
      <c r="R35416"/>
    </row>
    <row r="35417" spans="12:18" x14ac:dyDescent="0.25">
      <c r="L35417"/>
      <c r="R35417"/>
    </row>
    <row r="35418" spans="12:18" x14ac:dyDescent="0.25">
      <c r="L35418"/>
      <c r="R35418"/>
    </row>
    <row r="35419" spans="12:18" x14ac:dyDescent="0.25">
      <c r="L35419"/>
      <c r="R35419"/>
    </row>
    <row r="35420" spans="12:18" x14ac:dyDescent="0.25">
      <c r="L35420"/>
      <c r="R35420"/>
    </row>
    <row r="35421" spans="12:18" x14ac:dyDescent="0.25">
      <c r="L35421"/>
      <c r="R35421"/>
    </row>
    <row r="35422" spans="12:18" x14ac:dyDescent="0.25">
      <c r="L35422"/>
      <c r="R35422"/>
    </row>
    <row r="35423" spans="12:18" x14ac:dyDescent="0.25">
      <c r="L35423"/>
      <c r="R35423"/>
    </row>
    <row r="35424" spans="12:18" x14ac:dyDescent="0.25">
      <c r="L35424"/>
      <c r="R35424"/>
    </row>
    <row r="35425" spans="12:18" x14ac:dyDescent="0.25">
      <c r="L35425"/>
      <c r="R35425"/>
    </row>
    <row r="35426" spans="12:18" x14ac:dyDescent="0.25">
      <c r="L35426"/>
      <c r="R35426"/>
    </row>
    <row r="35427" spans="12:18" x14ac:dyDescent="0.25">
      <c r="L35427"/>
      <c r="R35427"/>
    </row>
    <row r="35428" spans="12:18" x14ac:dyDescent="0.25">
      <c r="L35428"/>
      <c r="R35428"/>
    </row>
    <row r="35429" spans="12:18" x14ac:dyDescent="0.25">
      <c r="L35429"/>
      <c r="R35429"/>
    </row>
    <row r="35430" spans="12:18" x14ac:dyDescent="0.25">
      <c r="L35430"/>
      <c r="R35430"/>
    </row>
    <row r="35431" spans="12:18" x14ac:dyDescent="0.25">
      <c r="L35431"/>
      <c r="R35431"/>
    </row>
    <row r="35432" spans="12:18" x14ac:dyDescent="0.25">
      <c r="L35432"/>
      <c r="R35432"/>
    </row>
    <row r="35433" spans="12:18" x14ac:dyDescent="0.25">
      <c r="L35433"/>
      <c r="R35433"/>
    </row>
    <row r="35434" spans="12:18" x14ac:dyDescent="0.25">
      <c r="L35434"/>
      <c r="R35434"/>
    </row>
    <row r="35435" spans="12:18" x14ac:dyDescent="0.25">
      <c r="L35435"/>
      <c r="R35435"/>
    </row>
    <row r="35436" spans="12:18" x14ac:dyDescent="0.25">
      <c r="L35436"/>
      <c r="R35436"/>
    </row>
    <row r="35437" spans="12:18" x14ac:dyDescent="0.25">
      <c r="L35437"/>
      <c r="R35437"/>
    </row>
    <row r="35438" spans="12:18" x14ac:dyDescent="0.25">
      <c r="L35438"/>
      <c r="R35438"/>
    </row>
    <row r="35439" spans="12:18" x14ac:dyDescent="0.25">
      <c r="L35439"/>
      <c r="R35439"/>
    </row>
    <row r="35440" spans="12:18" x14ac:dyDescent="0.25">
      <c r="L35440"/>
      <c r="R35440"/>
    </row>
    <row r="35441" spans="12:18" x14ac:dyDescent="0.25">
      <c r="L35441"/>
      <c r="R35441"/>
    </row>
    <row r="35442" spans="12:18" x14ac:dyDescent="0.25">
      <c r="L35442"/>
      <c r="R35442"/>
    </row>
    <row r="35443" spans="12:18" x14ac:dyDescent="0.25">
      <c r="L35443"/>
      <c r="R35443"/>
    </row>
    <row r="35444" spans="12:18" x14ac:dyDescent="0.25">
      <c r="L35444"/>
      <c r="R35444"/>
    </row>
    <row r="35445" spans="12:18" x14ac:dyDescent="0.25">
      <c r="L35445"/>
      <c r="R35445"/>
    </row>
    <row r="35446" spans="12:18" x14ac:dyDescent="0.25">
      <c r="L35446"/>
      <c r="R35446"/>
    </row>
    <row r="35447" spans="12:18" x14ac:dyDescent="0.25">
      <c r="L35447"/>
      <c r="R35447"/>
    </row>
    <row r="35448" spans="12:18" x14ac:dyDescent="0.25">
      <c r="L35448"/>
      <c r="R35448"/>
    </row>
    <row r="35449" spans="12:18" x14ac:dyDescent="0.25">
      <c r="L35449"/>
      <c r="R35449"/>
    </row>
    <row r="35450" spans="12:18" x14ac:dyDescent="0.25">
      <c r="L35450"/>
      <c r="R35450"/>
    </row>
    <row r="35451" spans="12:18" x14ac:dyDescent="0.25">
      <c r="L35451"/>
      <c r="R35451"/>
    </row>
    <row r="35452" spans="12:18" x14ac:dyDescent="0.25">
      <c r="L35452"/>
      <c r="R35452"/>
    </row>
    <row r="35453" spans="12:18" x14ac:dyDescent="0.25">
      <c r="L35453"/>
      <c r="R35453"/>
    </row>
    <row r="35454" spans="12:18" x14ac:dyDescent="0.25">
      <c r="L35454"/>
      <c r="R35454"/>
    </row>
    <row r="35455" spans="12:18" x14ac:dyDescent="0.25">
      <c r="L35455"/>
      <c r="R35455"/>
    </row>
    <row r="35456" spans="12:18" x14ac:dyDescent="0.25">
      <c r="L35456"/>
      <c r="R35456"/>
    </row>
    <row r="35457" spans="12:18" x14ac:dyDescent="0.25">
      <c r="L35457"/>
      <c r="R35457"/>
    </row>
    <row r="35458" spans="12:18" x14ac:dyDescent="0.25">
      <c r="L35458"/>
      <c r="R35458"/>
    </row>
    <row r="35459" spans="12:18" x14ac:dyDescent="0.25">
      <c r="L35459"/>
      <c r="R35459"/>
    </row>
    <row r="35460" spans="12:18" x14ac:dyDescent="0.25">
      <c r="L35460"/>
      <c r="R35460"/>
    </row>
    <row r="35461" spans="12:18" x14ac:dyDescent="0.25">
      <c r="L35461"/>
      <c r="R35461"/>
    </row>
    <row r="35462" spans="12:18" x14ac:dyDescent="0.25">
      <c r="L35462"/>
      <c r="R35462"/>
    </row>
    <row r="35463" spans="12:18" x14ac:dyDescent="0.25">
      <c r="L35463"/>
      <c r="R35463"/>
    </row>
    <row r="35464" spans="12:18" x14ac:dyDescent="0.25">
      <c r="L35464"/>
      <c r="R35464"/>
    </row>
    <row r="35465" spans="12:18" x14ac:dyDescent="0.25">
      <c r="L35465"/>
      <c r="R35465"/>
    </row>
    <row r="35466" spans="12:18" x14ac:dyDescent="0.25">
      <c r="L35466"/>
      <c r="R35466"/>
    </row>
    <row r="35467" spans="12:18" x14ac:dyDescent="0.25">
      <c r="L35467"/>
      <c r="R35467"/>
    </row>
    <row r="35468" spans="12:18" x14ac:dyDescent="0.25">
      <c r="L35468"/>
      <c r="R35468"/>
    </row>
    <row r="35469" spans="12:18" x14ac:dyDescent="0.25">
      <c r="L35469"/>
      <c r="R35469"/>
    </row>
    <row r="35470" spans="12:18" x14ac:dyDescent="0.25">
      <c r="L35470"/>
      <c r="R35470"/>
    </row>
    <row r="35471" spans="12:18" x14ac:dyDescent="0.25">
      <c r="L35471"/>
      <c r="R35471"/>
    </row>
    <row r="35472" spans="12:18" x14ac:dyDescent="0.25">
      <c r="L35472"/>
      <c r="R35472"/>
    </row>
    <row r="35473" spans="12:18" x14ac:dyDescent="0.25">
      <c r="L35473"/>
      <c r="R35473"/>
    </row>
    <row r="35474" spans="12:18" x14ac:dyDescent="0.25">
      <c r="L35474"/>
      <c r="R35474"/>
    </row>
    <row r="35475" spans="12:18" x14ac:dyDescent="0.25">
      <c r="L35475"/>
      <c r="R35475"/>
    </row>
    <row r="35476" spans="12:18" x14ac:dyDescent="0.25">
      <c r="L35476"/>
      <c r="R35476"/>
    </row>
    <row r="35477" spans="12:18" x14ac:dyDescent="0.25">
      <c r="L35477"/>
      <c r="R35477"/>
    </row>
    <row r="35478" spans="12:18" x14ac:dyDescent="0.25">
      <c r="L35478"/>
      <c r="R35478"/>
    </row>
    <row r="35479" spans="12:18" x14ac:dyDescent="0.25">
      <c r="L35479"/>
      <c r="R35479"/>
    </row>
    <row r="35480" spans="12:18" x14ac:dyDescent="0.25">
      <c r="L35480"/>
      <c r="R35480"/>
    </row>
    <row r="35481" spans="12:18" x14ac:dyDescent="0.25">
      <c r="L35481"/>
      <c r="R35481"/>
    </row>
    <row r="35482" spans="12:18" x14ac:dyDescent="0.25">
      <c r="L35482"/>
      <c r="R35482"/>
    </row>
    <row r="35483" spans="12:18" x14ac:dyDescent="0.25">
      <c r="L35483"/>
      <c r="R35483"/>
    </row>
    <row r="35484" spans="12:18" x14ac:dyDescent="0.25">
      <c r="L35484"/>
      <c r="R35484"/>
    </row>
    <row r="35485" spans="12:18" x14ac:dyDescent="0.25">
      <c r="L35485"/>
      <c r="R35485"/>
    </row>
    <row r="35486" spans="12:18" x14ac:dyDescent="0.25">
      <c r="L35486"/>
      <c r="R35486"/>
    </row>
    <row r="35487" spans="12:18" x14ac:dyDescent="0.25">
      <c r="L35487"/>
      <c r="R35487"/>
    </row>
    <row r="35488" spans="12:18" x14ac:dyDescent="0.25">
      <c r="L35488"/>
      <c r="R35488"/>
    </row>
    <row r="35489" spans="12:18" x14ac:dyDescent="0.25">
      <c r="L35489"/>
      <c r="R35489"/>
    </row>
    <row r="35490" spans="12:18" x14ac:dyDescent="0.25">
      <c r="L35490"/>
      <c r="R35490"/>
    </row>
    <row r="35491" spans="12:18" x14ac:dyDescent="0.25">
      <c r="L35491"/>
      <c r="R35491"/>
    </row>
    <row r="35492" spans="12:18" x14ac:dyDescent="0.25">
      <c r="L35492"/>
      <c r="R35492"/>
    </row>
    <row r="35493" spans="12:18" x14ac:dyDescent="0.25">
      <c r="L35493"/>
      <c r="R35493"/>
    </row>
    <row r="35494" spans="12:18" x14ac:dyDescent="0.25">
      <c r="L35494"/>
      <c r="R35494"/>
    </row>
    <row r="35495" spans="12:18" x14ac:dyDescent="0.25">
      <c r="L35495"/>
      <c r="R35495"/>
    </row>
    <row r="35496" spans="12:18" x14ac:dyDescent="0.25">
      <c r="L35496"/>
      <c r="R35496"/>
    </row>
    <row r="35497" spans="12:18" x14ac:dyDescent="0.25">
      <c r="L35497"/>
      <c r="R35497"/>
    </row>
    <row r="35498" spans="12:18" x14ac:dyDescent="0.25">
      <c r="L35498"/>
      <c r="R35498"/>
    </row>
    <row r="35499" spans="12:18" x14ac:dyDescent="0.25">
      <c r="L35499"/>
      <c r="R35499"/>
    </row>
    <row r="35500" spans="12:18" x14ac:dyDescent="0.25">
      <c r="L35500"/>
      <c r="R35500"/>
    </row>
    <row r="35501" spans="12:18" x14ac:dyDescent="0.25">
      <c r="L35501"/>
      <c r="R35501"/>
    </row>
    <row r="35502" spans="12:18" x14ac:dyDescent="0.25">
      <c r="L35502"/>
      <c r="R35502"/>
    </row>
    <row r="35503" spans="12:18" x14ac:dyDescent="0.25">
      <c r="L35503"/>
      <c r="R35503"/>
    </row>
    <row r="35504" spans="12:18" x14ac:dyDescent="0.25">
      <c r="L35504"/>
      <c r="R35504"/>
    </row>
    <row r="35505" spans="12:18" x14ac:dyDescent="0.25">
      <c r="L35505"/>
      <c r="R35505"/>
    </row>
    <row r="35506" spans="12:18" x14ac:dyDescent="0.25">
      <c r="L35506"/>
      <c r="R35506"/>
    </row>
    <row r="35507" spans="12:18" x14ac:dyDescent="0.25">
      <c r="L35507"/>
      <c r="R35507"/>
    </row>
    <row r="35508" spans="12:18" x14ac:dyDescent="0.25">
      <c r="L35508"/>
      <c r="R35508"/>
    </row>
    <row r="35509" spans="12:18" x14ac:dyDescent="0.25">
      <c r="L35509"/>
      <c r="R35509"/>
    </row>
    <row r="35510" spans="12:18" x14ac:dyDescent="0.25">
      <c r="L35510"/>
      <c r="R35510"/>
    </row>
    <row r="35511" spans="12:18" x14ac:dyDescent="0.25">
      <c r="L35511"/>
      <c r="R35511"/>
    </row>
    <row r="35512" spans="12:18" x14ac:dyDescent="0.25">
      <c r="L35512"/>
      <c r="R35512"/>
    </row>
    <row r="35513" spans="12:18" x14ac:dyDescent="0.25">
      <c r="L35513"/>
      <c r="R35513"/>
    </row>
    <row r="35514" spans="12:18" x14ac:dyDescent="0.25">
      <c r="L35514"/>
      <c r="R35514"/>
    </row>
    <row r="35515" spans="12:18" x14ac:dyDescent="0.25">
      <c r="L35515"/>
      <c r="R35515"/>
    </row>
    <row r="35516" spans="12:18" x14ac:dyDescent="0.25">
      <c r="L35516"/>
      <c r="R35516"/>
    </row>
    <row r="35517" spans="12:18" x14ac:dyDescent="0.25">
      <c r="L35517"/>
      <c r="R35517"/>
    </row>
    <row r="35518" spans="12:18" x14ac:dyDescent="0.25">
      <c r="L35518"/>
      <c r="R35518"/>
    </row>
    <row r="35519" spans="12:18" x14ac:dyDescent="0.25">
      <c r="L35519"/>
      <c r="R35519"/>
    </row>
    <row r="35520" spans="12:18" x14ac:dyDescent="0.25">
      <c r="L35520"/>
      <c r="R35520"/>
    </row>
    <row r="35521" spans="12:18" x14ac:dyDescent="0.25">
      <c r="L35521"/>
      <c r="R35521"/>
    </row>
    <row r="35522" spans="12:18" x14ac:dyDescent="0.25">
      <c r="L35522"/>
      <c r="R35522"/>
    </row>
    <row r="35523" spans="12:18" x14ac:dyDescent="0.25">
      <c r="L35523"/>
      <c r="R35523"/>
    </row>
    <row r="35524" spans="12:18" x14ac:dyDescent="0.25">
      <c r="L35524"/>
      <c r="R35524"/>
    </row>
    <row r="35525" spans="12:18" x14ac:dyDescent="0.25">
      <c r="L35525"/>
      <c r="R35525"/>
    </row>
    <row r="35526" spans="12:18" x14ac:dyDescent="0.25">
      <c r="L35526"/>
      <c r="R35526"/>
    </row>
    <row r="35527" spans="12:18" x14ac:dyDescent="0.25">
      <c r="L35527"/>
      <c r="R35527"/>
    </row>
    <row r="35528" spans="12:18" x14ac:dyDescent="0.25">
      <c r="L35528"/>
      <c r="R35528"/>
    </row>
    <row r="35529" spans="12:18" x14ac:dyDescent="0.25">
      <c r="L35529"/>
      <c r="R35529"/>
    </row>
    <row r="35530" spans="12:18" x14ac:dyDescent="0.25">
      <c r="L35530"/>
      <c r="R35530"/>
    </row>
    <row r="35531" spans="12:18" x14ac:dyDescent="0.25">
      <c r="L35531"/>
      <c r="R35531"/>
    </row>
    <row r="35532" spans="12:18" x14ac:dyDescent="0.25">
      <c r="L35532"/>
      <c r="R35532"/>
    </row>
    <row r="35533" spans="12:18" x14ac:dyDescent="0.25">
      <c r="L35533"/>
      <c r="R35533"/>
    </row>
    <row r="35534" spans="12:18" x14ac:dyDescent="0.25">
      <c r="L35534"/>
      <c r="R35534"/>
    </row>
    <row r="35535" spans="12:18" x14ac:dyDescent="0.25">
      <c r="L35535"/>
      <c r="R35535"/>
    </row>
    <row r="35536" spans="12:18" x14ac:dyDescent="0.25">
      <c r="L35536"/>
      <c r="R35536"/>
    </row>
    <row r="35537" spans="12:18" x14ac:dyDescent="0.25">
      <c r="L35537"/>
      <c r="R35537"/>
    </row>
    <row r="35538" spans="12:18" x14ac:dyDescent="0.25">
      <c r="L35538"/>
      <c r="R35538"/>
    </row>
    <row r="35539" spans="12:18" x14ac:dyDescent="0.25">
      <c r="L35539"/>
      <c r="R35539"/>
    </row>
    <row r="35540" spans="12:18" x14ac:dyDescent="0.25">
      <c r="L35540"/>
      <c r="R35540"/>
    </row>
    <row r="35541" spans="12:18" x14ac:dyDescent="0.25">
      <c r="L35541"/>
      <c r="R35541"/>
    </row>
    <row r="35542" spans="12:18" x14ac:dyDescent="0.25">
      <c r="L35542"/>
      <c r="R35542"/>
    </row>
    <row r="35543" spans="12:18" x14ac:dyDescent="0.25">
      <c r="L35543"/>
      <c r="R35543"/>
    </row>
    <row r="35544" spans="12:18" x14ac:dyDescent="0.25">
      <c r="L35544"/>
      <c r="R35544"/>
    </row>
    <row r="35545" spans="12:18" x14ac:dyDescent="0.25">
      <c r="L35545"/>
      <c r="R35545"/>
    </row>
    <row r="35546" spans="12:18" x14ac:dyDescent="0.25">
      <c r="L35546"/>
      <c r="R35546"/>
    </row>
    <row r="35547" spans="12:18" x14ac:dyDescent="0.25">
      <c r="L35547"/>
      <c r="R35547"/>
    </row>
    <row r="35548" spans="12:18" x14ac:dyDescent="0.25">
      <c r="L35548"/>
      <c r="R35548"/>
    </row>
    <row r="35549" spans="12:18" x14ac:dyDescent="0.25">
      <c r="L35549"/>
      <c r="R35549"/>
    </row>
    <row r="35550" spans="12:18" x14ac:dyDescent="0.25">
      <c r="L35550"/>
      <c r="R35550"/>
    </row>
    <row r="35551" spans="12:18" x14ac:dyDescent="0.25">
      <c r="L35551"/>
      <c r="R35551"/>
    </row>
    <row r="35552" spans="12:18" x14ac:dyDescent="0.25">
      <c r="L35552"/>
      <c r="R35552"/>
    </row>
    <row r="35553" spans="12:18" x14ac:dyDescent="0.25">
      <c r="L35553"/>
      <c r="R35553"/>
    </row>
    <row r="35554" spans="12:18" x14ac:dyDescent="0.25">
      <c r="L35554"/>
      <c r="R35554"/>
    </row>
    <row r="35555" spans="12:18" x14ac:dyDescent="0.25">
      <c r="L35555"/>
      <c r="R35555"/>
    </row>
    <row r="35556" spans="12:18" x14ac:dyDescent="0.25">
      <c r="L35556"/>
      <c r="R35556"/>
    </row>
    <row r="35557" spans="12:18" x14ac:dyDescent="0.25">
      <c r="L35557"/>
      <c r="R35557"/>
    </row>
    <row r="35558" spans="12:18" x14ac:dyDescent="0.25">
      <c r="L35558"/>
      <c r="R35558"/>
    </row>
    <row r="35559" spans="12:18" x14ac:dyDescent="0.25">
      <c r="L35559"/>
      <c r="R35559"/>
    </row>
    <row r="35560" spans="12:18" x14ac:dyDescent="0.25">
      <c r="L35560"/>
      <c r="R35560"/>
    </row>
    <row r="35561" spans="12:18" x14ac:dyDescent="0.25">
      <c r="L35561"/>
      <c r="R35561"/>
    </row>
    <row r="35562" spans="12:18" x14ac:dyDescent="0.25">
      <c r="L35562"/>
      <c r="R35562"/>
    </row>
    <row r="35563" spans="12:18" x14ac:dyDescent="0.25">
      <c r="L35563"/>
      <c r="R35563"/>
    </row>
    <row r="35564" spans="12:18" x14ac:dyDescent="0.25">
      <c r="L35564"/>
      <c r="R35564"/>
    </row>
    <row r="35565" spans="12:18" x14ac:dyDescent="0.25">
      <c r="L35565"/>
      <c r="R35565"/>
    </row>
    <row r="35566" spans="12:18" x14ac:dyDescent="0.25">
      <c r="L35566"/>
      <c r="R35566"/>
    </row>
    <row r="35567" spans="12:18" x14ac:dyDescent="0.25">
      <c r="L35567"/>
      <c r="R35567"/>
    </row>
    <row r="35568" spans="12:18" x14ac:dyDescent="0.25">
      <c r="L35568"/>
      <c r="R35568"/>
    </row>
    <row r="35569" spans="12:18" x14ac:dyDescent="0.25">
      <c r="L35569"/>
      <c r="R35569"/>
    </row>
    <row r="35570" spans="12:18" x14ac:dyDescent="0.25">
      <c r="L35570"/>
      <c r="R35570"/>
    </row>
    <row r="35571" spans="12:18" x14ac:dyDescent="0.25">
      <c r="L35571"/>
      <c r="R35571"/>
    </row>
    <row r="35572" spans="12:18" x14ac:dyDescent="0.25">
      <c r="L35572"/>
      <c r="R35572"/>
    </row>
    <row r="35573" spans="12:18" x14ac:dyDescent="0.25">
      <c r="L35573"/>
      <c r="R35573"/>
    </row>
    <row r="35574" spans="12:18" x14ac:dyDescent="0.25">
      <c r="L35574"/>
      <c r="R35574"/>
    </row>
    <row r="35575" spans="12:18" x14ac:dyDescent="0.25">
      <c r="L35575"/>
      <c r="R35575"/>
    </row>
    <row r="35576" spans="12:18" x14ac:dyDescent="0.25">
      <c r="L35576"/>
      <c r="R35576"/>
    </row>
    <row r="35577" spans="12:18" x14ac:dyDescent="0.25">
      <c r="L35577"/>
      <c r="R35577"/>
    </row>
    <row r="35578" spans="12:18" x14ac:dyDescent="0.25">
      <c r="L35578"/>
      <c r="R35578"/>
    </row>
    <row r="35579" spans="12:18" x14ac:dyDescent="0.25">
      <c r="L35579"/>
      <c r="R35579"/>
    </row>
    <row r="35580" spans="12:18" x14ac:dyDescent="0.25">
      <c r="L35580"/>
      <c r="R35580"/>
    </row>
    <row r="35581" spans="12:18" x14ac:dyDescent="0.25">
      <c r="L35581"/>
      <c r="R35581"/>
    </row>
    <row r="35582" spans="12:18" x14ac:dyDescent="0.25">
      <c r="L35582"/>
      <c r="R35582"/>
    </row>
    <row r="35583" spans="12:18" x14ac:dyDescent="0.25">
      <c r="L35583"/>
      <c r="R35583"/>
    </row>
    <row r="35584" spans="12:18" x14ac:dyDescent="0.25">
      <c r="L35584"/>
      <c r="R35584"/>
    </row>
    <row r="35585" spans="12:18" x14ac:dyDescent="0.25">
      <c r="L35585"/>
      <c r="R35585"/>
    </row>
    <row r="35586" spans="12:18" x14ac:dyDescent="0.25">
      <c r="L35586"/>
      <c r="R35586"/>
    </row>
    <row r="35587" spans="12:18" x14ac:dyDescent="0.25">
      <c r="L35587"/>
      <c r="R35587"/>
    </row>
    <row r="35588" spans="12:18" x14ac:dyDescent="0.25">
      <c r="L35588"/>
      <c r="R35588"/>
    </row>
    <row r="35589" spans="12:18" x14ac:dyDescent="0.25">
      <c r="L35589"/>
      <c r="R35589"/>
    </row>
    <row r="35590" spans="12:18" x14ac:dyDescent="0.25">
      <c r="L35590"/>
      <c r="R35590"/>
    </row>
    <row r="35591" spans="12:18" x14ac:dyDescent="0.25">
      <c r="L35591"/>
      <c r="R35591"/>
    </row>
    <row r="35592" spans="12:18" x14ac:dyDescent="0.25">
      <c r="L35592"/>
      <c r="R35592"/>
    </row>
    <row r="35593" spans="12:18" x14ac:dyDescent="0.25">
      <c r="L35593"/>
      <c r="R35593"/>
    </row>
    <row r="35594" spans="12:18" x14ac:dyDescent="0.25">
      <c r="L35594"/>
      <c r="R35594"/>
    </row>
    <row r="35595" spans="12:18" x14ac:dyDescent="0.25">
      <c r="L35595"/>
      <c r="R35595"/>
    </row>
    <row r="35596" spans="12:18" x14ac:dyDescent="0.25">
      <c r="L35596"/>
      <c r="R35596"/>
    </row>
    <row r="35597" spans="12:18" x14ac:dyDescent="0.25">
      <c r="L35597"/>
      <c r="R35597"/>
    </row>
    <row r="35598" spans="12:18" x14ac:dyDescent="0.25">
      <c r="L35598"/>
      <c r="R35598"/>
    </row>
    <row r="35599" spans="12:18" x14ac:dyDescent="0.25">
      <c r="L35599"/>
      <c r="R35599"/>
    </row>
    <row r="35600" spans="12:18" x14ac:dyDescent="0.25">
      <c r="L35600"/>
      <c r="R35600"/>
    </row>
    <row r="35601" spans="12:18" x14ac:dyDescent="0.25">
      <c r="L35601"/>
      <c r="R35601"/>
    </row>
    <row r="35602" spans="12:18" x14ac:dyDescent="0.25">
      <c r="L35602"/>
      <c r="R35602"/>
    </row>
    <row r="35603" spans="12:18" x14ac:dyDescent="0.25">
      <c r="L35603"/>
      <c r="R35603"/>
    </row>
    <row r="35604" spans="12:18" x14ac:dyDescent="0.25">
      <c r="L35604"/>
      <c r="R35604"/>
    </row>
    <row r="35605" spans="12:18" x14ac:dyDescent="0.25">
      <c r="L35605"/>
      <c r="R35605"/>
    </row>
    <row r="35606" spans="12:18" x14ac:dyDescent="0.25">
      <c r="L35606"/>
      <c r="R35606"/>
    </row>
    <row r="35607" spans="12:18" x14ac:dyDescent="0.25">
      <c r="L35607"/>
      <c r="R35607"/>
    </row>
    <row r="35608" spans="12:18" x14ac:dyDescent="0.25">
      <c r="L35608"/>
      <c r="R35608"/>
    </row>
    <row r="35609" spans="12:18" x14ac:dyDescent="0.25">
      <c r="L35609"/>
      <c r="R35609"/>
    </row>
    <row r="35610" spans="12:18" x14ac:dyDescent="0.25">
      <c r="L35610"/>
      <c r="R35610"/>
    </row>
    <row r="35611" spans="12:18" x14ac:dyDescent="0.25">
      <c r="L35611"/>
      <c r="R35611"/>
    </row>
    <row r="35612" spans="12:18" x14ac:dyDescent="0.25">
      <c r="L35612"/>
      <c r="R35612"/>
    </row>
    <row r="35613" spans="12:18" x14ac:dyDescent="0.25">
      <c r="L35613"/>
      <c r="R35613"/>
    </row>
    <row r="35614" spans="12:18" x14ac:dyDescent="0.25">
      <c r="L35614"/>
      <c r="R35614"/>
    </row>
    <row r="35615" spans="12:18" x14ac:dyDescent="0.25">
      <c r="L35615"/>
      <c r="R35615"/>
    </row>
    <row r="35616" spans="12:18" x14ac:dyDescent="0.25">
      <c r="L35616"/>
      <c r="R35616"/>
    </row>
    <row r="35617" spans="12:18" x14ac:dyDescent="0.25">
      <c r="L35617"/>
      <c r="R35617"/>
    </row>
    <row r="35618" spans="12:18" x14ac:dyDescent="0.25">
      <c r="L35618"/>
      <c r="R35618"/>
    </row>
    <row r="35619" spans="12:18" x14ac:dyDescent="0.25">
      <c r="L35619"/>
      <c r="R35619"/>
    </row>
    <row r="35620" spans="12:18" x14ac:dyDescent="0.25">
      <c r="L35620"/>
      <c r="R35620"/>
    </row>
    <row r="35621" spans="12:18" x14ac:dyDescent="0.25">
      <c r="L35621"/>
      <c r="R35621"/>
    </row>
    <row r="35622" spans="12:18" x14ac:dyDescent="0.25">
      <c r="L35622"/>
      <c r="R35622"/>
    </row>
    <row r="35623" spans="12:18" x14ac:dyDescent="0.25">
      <c r="L35623"/>
      <c r="R35623"/>
    </row>
    <row r="35624" spans="12:18" x14ac:dyDescent="0.25">
      <c r="L35624"/>
      <c r="R35624"/>
    </row>
    <row r="35625" spans="12:18" x14ac:dyDescent="0.25">
      <c r="L35625"/>
      <c r="R35625"/>
    </row>
    <row r="35626" spans="12:18" x14ac:dyDescent="0.25">
      <c r="L35626"/>
      <c r="R35626"/>
    </row>
    <row r="35627" spans="12:18" x14ac:dyDescent="0.25">
      <c r="L35627"/>
      <c r="R35627"/>
    </row>
    <row r="35628" spans="12:18" x14ac:dyDescent="0.25">
      <c r="L35628"/>
      <c r="R35628"/>
    </row>
    <row r="35629" spans="12:18" x14ac:dyDescent="0.25">
      <c r="L35629"/>
      <c r="R35629"/>
    </row>
    <row r="35630" spans="12:18" x14ac:dyDescent="0.25">
      <c r="L35630"/>
      <c r="R35630"/>
    </row>
    <row r="35631" spans="12:18" x14ac:dyDescent="0.25">
      <c r="L35631"/>
      <c r="R35631"/>
    </row>
    <row r="35632" spans="12:18" x14ac:dyDescent="0.25">
      <c r="L35632"/>
      <c r="R35632"/>
    </row>
    <row r="35633" spans="12:18" x14ac:dyDescent="0.25">
      <c r="L35633"/>
      <c r="R35633"/>
    </row>
    <row r="35634" spans="12:18" x14ac:dyDescent="0.25">
      <c r="L35634"/>
      <c r="R35634"/>
    </row>
    <row r="35635" spans="12:18" x14ac:dyDescent="0.25">
      <c r="L35635"/>
      <c r="R35635"/>
    </row>
    <row r="35636" spans="12:18" x14ac:dyDescent="0.25">
      <c r="L35636"/>
      <c r="R35636"/>
    </row>
    <row r="35637" spans="12:18" x14ac:dyDescent="0.25">
      <c r="L35637"/>
      <c r="R35637"/>
    </row>
    <row r="35638" spans="12:18" x14ac:dyDescent="0.25">
      <c r="L35638"/>
      <c r="R35638"/>
    </row>
    <row r="35639" spans="12:18" x14ac:dyDescent="0.25">
      <c r="L35639"/>
      <c r="R35639"/>
    </row>
    <row r="35640" spans="12:18" x14ac:dyDescent="0.25">
      <c r="L35640"/>
      <c r="R35640"/>
    </row>
    <row r="35641" spans="12:18" x14ac:dyDescent="0.25">
      <c r="L35641"/>
      <c r="R35641"/>
    </row>
    <row r="35642" spans="12:18" x14ac:dyDescent="0.25">
      <c r="L35642"/>
      <c r="R35642"/>
    </row>
    <row r="35643" spans="12:18" x14ac:dyDescent="0.25">
      <c r="L35643"/>
      <c r="R35643"/>
    </row>
    <row r="35644" spans="12:18" x14ac:dyDescent="0.25">
      <c r="L35644"/>
      <c r="R35644"/>
    </row>
    <row r="35645" spans="12:18" x14ac:dyDescent="0.25">
      <c r="L35645"/>
      <c r="R35645"/>
    </row>
    <row r="35646" spans="12:18" x14ac:dyDescent="0.25">
      <c r="L35646"/>
      <c r="R35646"/>
    </row>
    <row r="35647" spans="12:18" x14ac:dyDescent="0.25">
      <c r="L35647"/>
      <c r="R35647"/>
    </row>
    <row r="35648" spans="12:18" x14ac:dyDescent="0.25">
      <c r="L35648"/>
      <c r="R35648"/>
    </row>
    <row r="35649" spans="12:18" x14ac:dyDescent="0.25">
      <c r="L35649"/>
      <c r="R35649"/>
    </row>
    <row r="35650" spans="12:18" x14ac:dyDescent="0.25">
      <c r="L35650"/>
      <c r="R35650"/>
    </row>
    <row r="35651" spans="12:18" x14ac:dyDescent="0.25">
      <c r="L35651"/>
      <c r="R35651"/>
    </row>
    <row r="35652" spans="12:18" x14ac:dyDescent="0.25">
      <c r="L35652"/>
      <c r="R35652"/>
    </row>
    <row r="35653" spans="12:18" x14ac:dyDescent="0.25">
      <c r="L35653"/>
      <c r="R35653"/>
    </row>
    <row r="35654" spans="12:18" x14ac:dyDescent="0.25">
      <c r="L35654"/>
      <c r="R35654"/>
    </row>
    <row r="35655" spans="12:18" x14ac:dyDescent="0.25">
      <c r="L35655"/>
      <c r="R35655"/>
    </row>
    <row r="35656" spans="12:18" x14ac:dyDescent="0.25">
      <c r="L35656"/>
      <c r="R35656"/>
    </row>
    <row r="35657" spans="12:18" x14ac:dyDescent="0.25">
      <c r="L35657"/>
      <c r="R35657"/>
    </row>
    <row r="35658" spans="12:18" x14ac:dyDescent="0.25">
      <c r="L35658"/>
      <c r="R35658"/>
    </row>
    <row r="35659" spans="12:18" x14ac:dyDescent="0.25">
      <c r="L35659"/>
      <c r="R35659"/>
    </row>
    <row r="35660" spans="12:18" x14ac:dyDescent="0.25">
      <c r="L35660"/>
      <c r="R35660"/>
    </row>
    <row r="35661" spans="12:18" x14ac:dyDescent="0.25">
      <c r="L35661"/>
      <c r="R35661"/>
    </row>
    <row r="35662" spans="12:18" x14ac:dyDescent="0.25">
      <c r="L35662"/>
      <c r="R35662"/>
    </row>
    <row r="35663" spans="12:18" x14ac:dyDescent="0.25">
      <c r="L35663"/>
      <c r="R35663"/>
    </row>
    <row r="35664" spans="12:18" x14ac:dyDescent="0.25">
      <c r="L35664"/>
      <c r="R35664"/>
    </row>
    <row r="35665" spans="12:18" x14ac:dyDescent="0.25">
      <c r="L35665"/>
      <c r="R35665"/>
    </row>
    <row r="35666" spans="12:18" x14ac:dyDescent="0.25">
      <c r="L35666"/>
      <c r="R35666"/>
    </row>
    <row r="35667" spans="12:18" x14ac:dyDescent="0.25">
      <c r="L35667"/>
      <c r="R35667"/>
    </row>
    <row r="35668" spans="12:18" x14ac:dyDescent="0.25">
      <c r="L35668"/>
      <c r="R35668"/>
    </row>
    <row r="35669" spans="12:18" x14ac:dyDescent="0.25">
      <c r="L35669"/>
      <c r="R35669"/>
    </row>
    <row r="35670" spans="12:18" x14ac:dyDescent="0.25">
      <c r="L35670"/>
      <c r="R35670"/>
    </row>
    <row r="35671" spans="12:18" x14ac:dyDescent="0.25">
      <c r="L35671"/>
      <c r="R35671"/>
    </row>
    <row r="35672" spans="12:18" x14ac:dyDescent="0.25">
      <c r="L35672"/>
      <c r="R35672"/>
    </row>
    <row r="35673" spans="12:18" x14ac:dyDescent="0.25">
      <c r="L35673"/>
      <c r="R35673"/>
    </row>
    <row r="35674" spans="12:18" x14ac:dyDescent="0.25">
      <c r="L35674"/>
      <c r="R35674"/>
    </row>
    <row r="35675" spans="12:18" x14ac:dyDescent="0.25">
      <c r="L35675"/>
      <c r="R35675"/>
    </row>
    <row r="35676" spans="12:18" x14ac:dyDescent="0.25">
      <c r="L35676"/>
      <c r="R35676"/>
    </row>
    <row r="35677" spans="12:18" x14ac:dyDescent="0.25">
      <c r="L35677"/>
      <c r="R35677"/>
    </row>
    <row r="35678" spans="12:18" x14ac:dyDescent="0.25">
      <c r="L35678"/>
      <c r="R35678"/>
    </row>
    <row r="35679" spans="12:18" x14ac:dyDescent="0.25">
      <c r="L35679"/>
      <c r="R35679"/>
    </row>
    <row r="35680" spans="12:18" x14ac:dyDescent="0.25">
      <c r="L35680"/>
      <c r="R35680"/>
    </row>
    <row r="35681" spans="12:18" x14ac:dyDescent="0.25">
      <c r="L35681"/>
      <c r="R35681"/>
    </row>
    <row r="35682" spans="12:18" x14ac:dyDescent="0.25">
      <c r="L35682"/>
      <c r="R35682"/>
    </row>
    <row r="35683" spans="12:18" x14ac:dyDescent="0.25">
      <c r="L35683"/>
      <c r="R35683"/>
    </row>
    <row r="35684" spans="12:18" x14ac:dyDescent="0.25">
      <c r="L35684"/>
      <c r="R35684"/>
    </row>
    <row r="35685" spans="12:18" x14ac:dyDescent="0.25">
      <c r="L35685"/>
      <c r="R35685"/>
    </row>
    <row r="35686" spans="12:18" x14ac:dyDescent="0.25">
      <c r="L35686"/>
      <c r="R35686"/>
    </row>
    <row r="35687" spans="12:18" x14ac:dyDescent="0.25">
      <c r="L35687"/>
      <c r="R35687"/>
    </row>
    <row r="35688" spans="12:18" x14ac:dyDescent="0.25">
      <c r="L35688"/>
      <c r="R35688"/>
    </row>
    <row r="35689" spans="12:18" x14ac:dyDescent="0.25">
      <c r="L35689"/>
      <c r="R35689"/>
    </row>
    <row r="35690" spans="12:18" x14ac:dyDescent="0.25">
      <c r="L35690"/>
      <c r="R35690"/>
    </row>
    <row r="35691" spans="12:18" x14ac:dyDescent="0.25">
      <c r="L35691"/>
      <c r="R35691"/>
    </row>
    <row r="35692" spans="12:18" x14ac:dyDescent="0.25">
      <c r="L35692"/>
      <c r="R35692"/>
    </row>
    <row r="35693" spans="12:18" x14ac:dyDescent="0.25">
      <c r="L35693"/>
      <c r="R35693"/>
    </row>
    <row r="35694" spans="12:18" x14ac:dyDescent="0.25">
      <c r="L35694"/>
      <c r="R35694"/>
    </row>
    <row r="35695" spans="12:18" x14ac:dyDescent="0.25">
      <c r="L35695"/>
      <c r="R35695"/>
    </row>
    <row r="35696" spans="12:18" x14ac:dyDescent="0.25">
      <c r="L35696"/>
      <c r="R35696"/>
    </row>
    <row r="35697" spans="12:18" x14ac:dyDescent="0.25">
      <c r="L35697"/>
      <c r="R35697"/>
    </row>
    <row r="35698" spans="12:18" x14ac:dyDescent="0.25">
      <c r="L35698"/>
      <c r="R35698"/>
    </row>
    <row r="35699" spans="12:18" x14ac:dyDescent="0.25">
      <c r="L35699"/>
      <c r="R35699"/>
    </row>
    <row r="35700" spans="12:18" x14ac:dyDescent="0.25">
      <c r="L35700"/>
      <c r="R35700"/>
    </row>
    <row r="35701" spans="12:18" x14ac:dyDescent="0.25">
      <c r="L35701"/>
      <c r="R35701"/>
    </row>
    <row r="35702" spans="12:18" x14ac:dyDescent="0.25">
      <c r="L35702"/>
      <c r="R35702"/>
    </row>
    <row r="35703" spans="12:18" x14ac:dyDescent="0.25">
      <c r="L35703"/>
      <c r="R35703"/>
    </row>
    <row r="35704" spans="12:18" x14ac:dyDescent="0.25">
      <c r="L35704"/>
      <c r="R35704"/>
    </row>
    <row r="35705" spans="12:18" x14ac:dyDescent="0.25">
      <c r="L35705"/>
      <c r="R35705"/>
    </row>
    <row r="35706" spans="12:18" x14ac:dyDescent="0.25">
      <c r="L35706"/>
      <c r="R35706"/>
    </row>
    <row r="35707" spans="12:18" x14ac:dyDescent="0.25">
      <c r="L35707"/>
      <c r="R35707"/>
    </row>
    <row r="35708" spans="12:18" x14ac:dyDescent="0.25">
      <c r="L35708"/>
      <c r="R35708"/>
    </row>
    <row r="35709" spans="12:18" x14ac:dyDescent="0.25">
      <c r="L35709"/>
      <c r="R35709"/>
    </row>
    <row r="35710" spans="12:18" x14ac:dyDescent="0.25">
      <c r="L35710"/>
      <c r="R35710"/>
    </row>
    <row r="35711" spans="12:18" x14ac:dyDescent="0.25">
      <c r="L35711"/>
      <c r="R35711"/>
    </row>
    <row r="35712" spans="12:18" x14ac:dyDescent="0.25">
      <c r="L35712"/>
      <c r="R35712"/>
    </row>
    <row r="35713" spans="12:18" x14ac:dyDescent="0.25">
      <c r="L35713"/>
      <c r="R35713"/>
    </row>
    <row r="35714" spans="12:18" x14ac:dyDescent="0.25">
      <c r="L35714"/>
      <c r="R35714"/>
    </row>
    <row r="35715" spans="12:18" x14ac:dyDescent="0.25">
      <c r="L35715"/>
      <c r="R35715"/>
    </row>
    <row r="35716" spans="12:18" x14ac:dyDescent="0.25">
      <c r="L35716"/>
      <c r="R35716"/>
    </row>
    <row r="35717" spans="12:18" x14ac:dyDescent="0.25">
      <c r="L35717"/>
      <c r="R35717"/>
    </row>
    <row r="35718" spans="12:18" x14ac:dyDescent="0.25">
      <c r="L35718"/>
      <c r="R35718"/>
    </row>
    <row r="35719" spans="12:18" x14ac:dyDescent="0.25">
      <c r="L35719"/>
      <c r="R35719"/>
    </row>
    <row r="35720" spans="12:18" x14ac:dyDescent="0.25">
      <c r="L35720"/>
      <c r="R35720"/>
    </row>
    <row r="35721" spans="12:18" x14ac:dyDescent="0.25">
      <c r="L35721"/>
      <c r="R35721"/>
    </row>
    <row r="35722" spans="12:18" x14ac:dyDescent="0.25">
      <c r="L35722"/>
      <c r="R35722"/>
    </row>
    <row r="35723" spans="12:18" x14ac:dyDescent="0.25">
      <c r="L35723"/>
      <c r="R35723"/>
    </row>
    <row r="35724" spans="12:18" x14ac:dyDescent="0.25">
      <c r="L35724"/>
      <c r="R35724"/>
    </row>
    <row r="35725" spans="12:18" x14ac:dyDescent="0.25">
      <c r="L35725"/>
      <c r="R35725"/>
    </row>
    <row r="35726" spans="12:18" x14ac:dyDescent="0.25">
      <c r="L35726"/>
      <c r="R35726"/>
    </row>
    <row r="35727" spans="12:18" x14ac:dyDescent="0.25">
      <c r="L35727"/>
      <c r="R35727"/>
    </row>
    <row r="35728" spans="12:18" x14ac:dyDescent="0.25">
      <c r="L35728"/>
      <c r="R35728"/>
    </row>
    <row r="35729" spans="12:18" x14ac:dyDescent="0.25">
      <c r="L35729"/>
      <c r="R35729"/>
    </row>
    <row r="35730" spans="12:18" x14ac:dyDescent="0.25">
      <c r="L35730"/>
      <c r="R35730"/>
    </row>
    <row r="35731" spans="12:18" x14ac:dyDescent="0.25">
      <c r="L35731"/>
      <c r="R35731"/>
    </row>
    <row r="35732" spans="12:18" x14ac:dyDescent="0.25">
      <c r="L35732"/>
      <c r="R35732"/>
    </row>
    <row r="35733" spans="12:18" x14ac:dyDescent="0.25">
      <c r="L35733"/>
      <c r="R35733"/>
    </row>
    <row r="35734" spans="12:18" x14ac:dyDescent="0.25">
      <c r="L35734"/>
      <c r="R35734"/>
    </row>
    <row r="35735" spans="12:18" x14ac:dyDescent="0.25">
      <c r="L35735"/>
      <c r="R35735"/>
    </row>
    <row r="35736" spans="12:18" x14ac:dyDescent="0.25">
      <c r="L35736"/>
      <c r="R35736"/>
    </row>
    <row r="35737" spans="12:18" x14ac:dyDescent="0.25">
      <c r="L35737"/>
      <c r="R35737"/>
    </row>
    <row r="35738" spans="12:18" x14ac:dyDescent="0.25">
      <c r="L35738"/>
      <c r="R35738"/>
    </row>
    <row r="35739" spans="12:18" x14ac:dyDescent="0.25">
      <c r="L35739"/>
      <c r="R35739"/>
    </row>
    <row r="35740" spans="12:18" x14ac:dyDescent="0.25">
      <c r="L35740"/>
      <c r="R35740"/>
    </row>
    <row r="35741" spans="12:18" x14ac:dyDescent="0.25">
      <c r="L35741"/>
      <c r="R35741"/>
    </row>
    <row r="35742" spans="12:18" x14ac:dyDescent="0.25">
      <c r="L35742"/>
      <c r="R35742"/>
    </row>
    <row r="35743" spans="12:18" x14ac:dyDescent="0.25">
      <c r="L35743"/>
      <c r="R35743"/>
    </row>
    <row r="35744" spans="12:18" x14ac:dyDescent="0.25">
      <c r="L35744"/>
      <c r="R35744"/>
    </row>
    <row r="35745" spans="12:18" x14ac:dyDescent="0.25">
      <c r="L35745"/>
      <c r="R35745"/>
    </row>
    <row r="35746" spans="12:18" x14ac:dyDescent="0.25">
      <c r="L35746"/>
      <c r="R35746"/>
    </row>
    <row r="35747" spans="12:18" x14ac:dyDescent="0.25">
      <c r="L35747"/>
      <c r="R35747"/>
    </row>
    <row r="35748" spans="12:18" x14ac:dyDescent="0.25">
      <c r="L35748"/>
      <c r="R35748"/>
    </row>
    <row r="35749" spans="12:18" x14ac:dyDescent="0.25">
      <c r="L35749"/>
      <c r="R35749"/>
    </row>
    <row r="35750" spans="12:18" x14ac:dyDescent="0.25">
      <c r="L35750"/>
      <c r="R35750"/>
    </row>
    <row r="35751" spans="12:18" x14ac:dyDescent="0.25">
      <c r="L35751"/>
      <c r="R35751"/>
    </row>
    <row r="35752" spans="12:18" x14ac:dyDescent="0.25">
      <c r="L35752"/>
      <c r="R35752"/>
    </row>
    <row r="35753" spans="12:18" x14ac:dyDescent="0.25">
      <c r="L35753"/>
      <c r="R35753"/>
    </row>
    <row r="35754" spans="12:18" x14ac:dyDescent="0.25">
      <c r="L35754"/>
      <c r="R35754"/>
    </row>
    <row r="35755" spans="12:18" x14ac:dyDescent="0.25">
      <c r="L35755"/>
      <c r="R35755"/>
    </row>
    <row r="35756" spans="12:18" x14ac:dyDescent="0.25">
      <c r="L35756"/>
      <c r="R35756"/>
    </row>
    <row r="35757" spans="12:18" x14ac:dyDescent="0.25">
      <c r="L35757"/>
      <c r="R35757"/>
    </row>
    <row r="35758" spans="12:18" x14ac:dyDescent="0.25">
      <c r="L35758"/>
      <c r="R35758"/>
    </row>
    <row r="35759" spans="12:18" x14ac:dyDescent="0.25">
      <c r="L35759"/>
      <c r="R35759"/>
    </row>
    <row r="35760" spans="12:18" x14ac:dyDescent="0.25">
      <c r="L35760"/>
      <c r="R35760"/>
    </row>
    <row r="35761" spans="12:18" x14ac:dyDescent="0.25">
      <c r="L35761"/>
      <c r="R35761"/>
    </row>
    <row r="35762" spans="12:18" x14ac:dyDescent="0.25">
      <c r="L35762"/>
      <c r="R35762"/>
    </row>
    <row r="35763" spans="12:18" x14ac:dyDescent="0.25">
      <c r="L35763"/>
      <c r="R35763"/>
    </row>
    <row r="35764" spans="12:18" x14ac:dyDescent="0.25">
      <c r="L35764"/>
      <c r="R35764"/>
    </row>
    <row r="35765" spans="12:18" x14ac:dyDescent="0.25">
      <c r="L35765"/>
      <c r="R35765"/>
    </row>
    <row r="35766" spans="12:18" x14ac:dyDescent="0.25">
      <c r="L35766"/>
      <c r="R35766"/>
    </row>
    <row r="35767" spans="12:18" x14ac:dyDescent="0.25">
      <c r="L35767"/>
      <c r="R35767"/>
    </row>
    <row r="35768" spans="12:18" x14ac:dyDescent="0.25">
      <c r="L35768"/>
      <c r="R35768"/>
    </row>
    <row r="35769" spans="12:18" x14ac:dyDescent="0.25">
      <c r="L35769"/>
      <c r="R35769"/>
    </row>
    <row r="35770" spans="12:18" x14ac:dyDescent="0.25">
      <c r="L35770"/>
      <c r="R35770"/>
    </row>
    <row r="35771" spans="12:18" x14ac:dyDescent="0.25">
      <c r="L35771"/>
      <c r="R35771"/>
    </row>
    <row r="35772" spans="12:18" x14ac:dyDescent="0.25">
      <c r="L35772"/>
      <c r="R35772"/>
    </row>
    <row r="35773" spans="12:18" x14ac:dyDescent="0.25">
      <c r="L35773"/>
      <c r="R35773"/>
    </row>
    <row r="35774" spans="12:18" x14ac:dyDescent="0.25">
      <c r="L35774"/>
      <c r="R35774"/>
    </row>
    <row r="35775" spans="12:18" x14ac:dyDescent="0.25">
      <c r="L35775"/>
      <c r="R35775"/>
    </row>
    <row r="35776" spans="12:18" x14ac:dyDescent="0.25">
      <c r="L35776"/>
      <c r="R35776"/>
    </row>
    <row r="35777" spans="12:18" x14ac:dyDescent="0.25">
      <c r="L35777"/>
      <c r="R35777"/>
    </row>
    <row r="35778" spans="12:18" x14ac:dyDescent="0.25">
      <c r="L35778"/>
      <c r="R35778"/>
    </row>
    <row r="35779" spans="12:18" x14ac:dyDescent="0.25">
      <c r="L35779"/>
      <c r="R35779"/>
    </row>
    <row r="35780" spans="12:18" x14ac:dyDescent="0.25">
      <c r="L35780"/>
      <c r="R35780"/>
    </row>
    <row r="35781" spans="12:18" x14ac:dyDescent="0.25">
      <c r="L35781"/>
      <c r="R35781"/>
    </row>
    <row r="35782" spans="12:18" x14ac:dyDescent="0.25">
      <c r="L35782"/>
      <c r="R35782"/>
    </row>
    <row r="35783" spans="12:18" x14ac:dyDescent="0.25">
      <c r="L35783"/>
      <c r="R35783"/>
    </row>
    <row r="35784" spans="12:18" x14ac:dyDescent="0.25">
      <c r="L35784"/>
      <c r="R35784"/>
    </row>
    <row r="35785" spans="12:18" x14ac:dyDescent="0.25">
      <c r="L35785"/>
      <c r="R35785"/>
    </row>
    <row r="35786" spans="12:18" x14ac:dyDescent="0.25">
      <c r="L35786"/>
      <c r="R35786"/>
    </row>
    <row r="35787" spans="12:18" x14ac:dyDescent="0.25">
      <c r="L35787"/>
      <c r="R35787"/>
    </row>
    <row r="35788" spans="12:18" x14ac:dyDescent="0.25">
      <c r="L35788"/>
      <c r="R35788"/>
    </row>
    <row r="35789" spans="12:18" x14ac:dyDescent="0.25">
      <c r="L35789"/>
      <c r="R35789"/>
    </row>
    <row r="35790" spans="12:18" x14ac:dyDescent="0.25">
      <c r="L35790"/>
      <c r="R35790"/>
    </row>
    <row r="35791" spans="12:18" x14ac:dyDescent="0.25">
      <c r="L35791"/>
      <c r="R35791"/>
    </row>
    <row r="35792" spans="12:18" x14ac:dyDescent="0.25">
      <c r="L35792"/>
      <c r="R35792"/>
    </row>
    <row r="35793" spans="12:18" x14ac:dyDescent="0.25">
      <c r="L35793"/>
      <c r="R35793"/>
    </row>
    <row r="35794" spans="12:18" x14ac:dyDescent="0.25">
      <c r="L35794"/>
      <c r="R35794"/>
    </row>
    <row r="35795" spans="12:18" x14ac:dyDescent="0.25">
      <c r="L35795"/>
      <c r="R35795"/>
    </row>
    <row r="35796" spans="12:18" x14ac:dyDescent="0.25">
      <c r="L35796"/>
      <c r="R35796"/>
    </row>
    <row r="35797" spans="12:18" x14ac:dyDescent="0.25">
      <c r="L35797"/>
      <c r="R35797"/>
    </row>
    <row r="35798" spans="12:18" x14ac:dyDescent="0.25">
      <c r="L35798"/>
      <c r="R35798"/>
    </row>
    <row r="35799" spans="12:18" x14ac:dyDescent="0.25">
      <c r="L35799"/>
      <c r="R35799"/>
    </row>
    <row r="35800" spans="12:18" x14ac:dyDescent="0.25">
      <c r="L35800"/>
      <c r="R35800"/>
    </row>
    <row r="35801" spans="12:18" x14ac:dyDescent="0.25">
      <c r="L35801"/>
      <c r="R35801"/>
    </row>
    <row r="35802" spans="12:18" x14ac:dyDescent="0.25">
      <c r="L35802"/>
      <c r="R35802"/>
    </row>
    <row r="35803" spans="12:18" x14ac:dyDescent="0.25">
      <c r="L35803"/>
      <c r="R35803"/>
    </row>
    <row r="35804" spans="12:18" x14ac:dyDescent="0.25">
      <c r="L35804"/>
      <c r="R35804"/>
    </row>
    <row r="35805" spans="12:18" x14ac:dyDescent="0.25">
      <c r="L35805"/>
      <c r="R35805"/>
    </row>
    <row r="35806" spans="12:18" x14ac:dyDescent="0.25">
      <c r="L35806"/>
      <c r="R35806"/>
    </row>
    <row r="35807" spans="12:18" x14ac:dyDescent="0.25">
      <c r="L35807"/>
      <c r="R35807"/>
    </row>
    <row r="35808" spans="12:18" x14ac:dyDescent="0.25">
      <c r="L35808"/>
      <c r="R35808"/>
    </row>
    <row r="35809" spans="12:18" x14ac:dyDescent="0.25">
      <c r="L35809"/>
      <c r="R35809"/>
    </row>
    <row r="35810" spans="12:18" x14ac:dyDescent="0.25">
      <c r="L35810"/>
      <c r="R35810"/>
    </row>
    <row r="35811" spans="12:18" x14ac:dyDescent="0.25">
      <c r="L35811"/>
      <c r="R35811"/>
    </row>
    <row r="35812" spans="12:18" x14ac:dyDescent="0.25">
      <c r="L35812"/>
      <c r="R35812"/>
    </row>
    <row r="35813" spans="12:18" x14ac:dyDescent="0.25">
      <c r="L35813"/>
      <c r="R35813"/>
    </row>
    <row r="35814" spans="12:18" x14ac:dyDescent="0.25">
      <c r="L35814"/>
      <c r="R35814"/>
    </row>
    <row r="35815" spans="12:18" x14ac:dyDescent="0.25">
      <c r="L35815"/>
      <c r="R35815"/>
    </row>
    <row r="35816" spans="12:18" x14ac:dyDescent="0.25">
      <c r="L35816"/>
      <c r="R35816"/>
    </row>
    <row r="35817" spans="12:18" x14ac:dyDescent="0.25">
      <c r="L35817"/>
      <c r="R35817"/>
    </row>
    <row r="35818" spans="12:18" x14ac:dyDescent="0.25">
      <c r="L35818"/>
      <c r="R35818"/>
    </row>
    <row r="35819" spans="12:18" x14ac:dyDescent="0.25">
      <c r="L35819"/>
      <c r="R35819"/>
    </row>
    <row r="35820" spans="12:18" x14ac:dyDescent="0.25">
      <c r="L35820"/>
      <c r="R35820"/>
    </row>
    <row r="35821" spans="12:18" x14ac:dyDescent="0.25">
      <c r="L35821"/>
      <c r="R35821"/>
    </row>
    <row r="35822" spans="12:18" x14ac:dyDescent="0.25">
      <c r="L35822"/>
      <c r="R35822"/>
    </row>
    <row r="35823" spans="12:18" x14ac:dyDescent="0.25">
      <c r="L35823"/>
      <c r="R35823"/>
    </row>
    <row r="35824" spans="12:18" x14ac:dyDescent="0.25">
      <c r="L35824"/>
      <c r="R35824"/>
    </row>
    <row r="35825" spans="12:18" x14ac:dyDescent="0.25">
      <c r="L35825"/>
      <c r="R35825"/>
    </row>
    <row r="35826" spans="12:18" x14ac:dyDescent="0.25">
      <c r="L35826"/>
      <c r="R35826"/>
    </row>
    <row r="35827" spans="12:18" x14ac:dyDescent="0.25">
      <c r="L35827"/>
      <c r="R35827"/>
    </row>
    <row r="35828" spans="12:18" x14ac:dyDescent="0.25">
      <c r="L35828"/>
      <c r="R35828"/>
    </row>
    <row r="35829" spans="12:18" x14ac:dyDescent="0.25">
      <c r="L35829"/>
      <c r="R35829"/>
    </row>
    <row r="35830" spans="12:18" x14ac:dyDescent="0.25">
      <c r="L35830"/>
      <c r="R35830"/>
    </row>
    <row r="35831" spans="12:18" x14ac:dyDescent="0.25">
      <c r="L35831"/>
      <c r="R35831"/>
    </row>
    <row r="35832" spans="12:18" x14ac:dyDescent="0.25">
      <c r="L35832"/>
      <c r="R35832"/>
    </row>
    <row r="35833" spans="12:18" x14ac:dyDescent="0.25">
      <c r="L35833"/>
      <c r="R35833"/>
    </row>
    <row r="35834" spans="12:18" x14ac:dyDescent="0.25">
      <c r="L35834"/>
      <c r="R35834"/>
    </row>
    <row r="35835" spans="12:18" x14ac:dyDescent="0.25">
      <c r="L35835"/>
      <c r="R35835"/>
    </row>
    <row r="35836" spans="12:18" x14ac:dyDescent="0.25">
      <c r="L35836"/>
      <c r="R35836"/>
    </row>
    <row r="35837" spans="12:18" x14ac:dyDescent="0.25">
      <c r="L35837"/>
      <c r="R35837"/>
    </row>
    <row r="35838" spans="12:18" x14ac:dyDescent="0.25">
      <c r="L35838"/>
      <c r="R35838"/>
    </row>
    <row r="35839" spans="12:18" x14ac:dyDescent="0.25">
      <c r="L35839"/>
      <c r="R35839"/>
    </row>
    <row r="35840" spans="12:18" x14ac:dyDescent="0.25">
      <c r="L35840"/>
      <c r="R35840"/>
    </row>
    <row r="35841" spans="12:18" x14ac:dyDescent="0.25">
      <c r="L35841"/>
      <c r="R35841"/>
    </row>
    <row r="35842" spans="12:18" x14ac:dyDescent="0.25">
      <c r="L35842"/>
      <c r="R35842"/>
    </row>
    <row r="35843" spans="12:18" x14ac:dyDescent="0.25">
      <c r="L35843"/>
      <c r="R35843"/>
    </row>
    <row r="35844" spans="12:18" x14ac:dyDescent="0.25">
      <c r="L35844"/>
      <c r="R35844"/>
    </row>
    <row r="35845" spans="12:18" x14ac:dyDescent="0.25">
      <c r="L35845"/>
      <c r="R35845"/>
    </row>
    <row r="35846" spans="12:18" x14ac:dyDescent="0.25">
      <c r="L35846"/>
      <c r="R35846"/>
    </row>
    <row r="35847" spans="12:18" x14ac:dyDescent="0.25">
      <c r="L35847"/>
      <c r="R35847"/>
    </row>
    <row r="35848" spans="12:18" x14ac:dyDescent="0.25">
      <c r="L35848"/>
      <c r="R35848"/>
    </row>
    <row r="35849" spans="12:18" x14ac:dyDescent="0.25">
      <c r="L35849"/>
      <c r="R35849"/>
    </row>
    <row r="35850" spans="12:18" x14ac:dyDescent="0.25">
      <c r="L35850"/>
      <c r="R35850"/>
    </row>
    <row r="35851" spans="12:18" x14ac:dyDescent="0.25">
      <c r="L35851"/>
      <c r="R35851"/>
    </row>
    <row r="35852" spans="12:18" x14ac:dyDescent="0.25">
      <c r="L35852"/>
      <c r="R35852"/>
    </row>
    <row r="35853" spans="12:18" x14ac:dyDescent="0.25">
      <c r="L35853"/>
      <c r="R35853"/>
    </row>
    <row r="35854" spans="12:18" x14ac:dyDescent="0.25">
      <c r="L35854"/>
      <c r="R35854"/>
    </row>
    <row r="35855" spans="12:18" x14ac:dyDescent="0.25">
      <c r="L35855"/>
      <c r="R35855"/>
    </row>
    <row r="35856" spans="12:18" x14ac:dyDescent="0.25">
      <c r="L35856"/>
      <c r="R35856"/>
    </row>
    <row r="35857" spans="12:18" x14ac:dyDescent="0.25">
      <c r="L35857"/>
      <c r="R35857"/>
    </row>
    <row r="35858" spans="12:18" x14ac:dyDescent="0.25">
      <c r="L35858"/>
      <c r="R35858"/>
    </row>
    <row r="35859" spans="12:18" x14ac:dyDescent="0.25">
      <c r="L35859"/>
      <c r="R35859"/>
    </row>
    <row r="35860" spans="12:18" x14ac:dyDescent="0.25">
      <c r="L35860"/>
      <c r="R35860"/>
    </row>
    <row r="35861" spans="12:18" x14ac:dyDescent="0.25">
      <c r="L35861"/>
      <c r="R35861"/>
    </row>
    <row r="35862" spans="12:18" x14ac:dyDescent="0.25">
      <c r="L35862"/>
      <c r="R35862"/>
    </row>
    <row r="35863" spans="12:18" x14ac:dyDescent="0.25">
      <c r="L35863"/>
      <c r="R35863"/>
    </row>
    <row r="35864" spans="12:18" x14ac:dyDescent="0.25">
      <c r="L35864"/>
      <c r="R35864"/>
    </row>
    <row r="35865" spans="12:18" x14ac:dyDescent="0.25">
      <c r="L35865"/>
      <c r="R35865"/>
    </row>
    <row r="35866" spans="12:18" x14ac:dyDescent="0.25">
      <c r="L35866"/>
      <c r="R35866"/>
    </row>
    <row r="35867" spans="12:18" x14ac:dyDescent="0.25">
      <c r="L35867"/>
      <c r="R35867"/>
    </row>
    <row r="35868" spans="12:18" x14ac:dyDescent="0.25">
      <c r="L35868"/>
      <c r="R35868"/>
    </row>
    <row r="35869" spans="12:18" x14ac:dyDescent="0.25">
      <c r="L35869"/>
      <c r="R35869"/>
    </row>
    <row r="35870" spans="12:18" x14ac:dyDescent="0.25">
      <c r="L35870"/>
      <c r="R35870"/>
    </row>
    <row r="35871" spans="12:18" x14ac:dyDescent="0.25">
      <c r="L35871"/>
      <c r="R35871"/>
    </row>
    <row r="35872" spans="12:18" x14ac:dyDescent="0.25">
      <c r="L35872"/>
      <c r="R35872"/>
    </row>
    <row r="35873" spans="12:18" x14ac:dyDescent="0.25">
      <c r="L35873"/>
      <c r="R35873"/>
    </row>
    <row r="35874" spans="12:18" x14ac:dyDescent="0.25">
      <c r="L35874"/>
      <c r="R35874"/>
    </row>
    <row r="35875" spans="12:18" x14ac:dyDescent="0.25">
      <c r="L35875"/>
      <c r="R35875"/>
    </row>
    <row r="35876" spans="12:18" x14ac:dyDescent="0.25">
      <c r="L35876"/>
      <c r="R35876"/>
    </row>
    <row r="35877" spans="12:18" x14ac:dyDescent="0.25">
      <c r="L35877"/>
      <c r="R35877"/>
    </row>
    <row r="35878" spans="12:18" x14ac:dyDescent="0.25">
      <c r="L35878"/>
      <c r="R35878"/>
    </row>
    <row r="35879" spans="12:18" x14ac:dyDescent="0.25">
      <c r="L35879"/>
      <c r="R35879"/>
    </row>
    <row r="35880" spans="12:18" x14ac:dyDescent="0.25">
      <c r="L35880"/>
      <c r="R35880"/>
    </row>
    <row r="35881" spans="12:18" x14ac:dyDescent="0.25">
      <c r="L35881"/>
      <c r="R35881"/>
    </row>
    <row r="35882" spans="12:18" x14ac:dyDescent="0.25">
      <c r="L35882"/>
      <c r="R35882"/>
    </row>
    <row r="35883" spans="12:18" x14ac:dyDescent="0.25">
      <c r="L35883"/>
      <c r="R35883"/>
    </row>
    <row r="35884" spans="12:18" x14ac:dyDescent="0.25">
      <c r="L35884"/>
      <c r="R35884"/>
    </row>
    <row r="35885" spans="12:18" x14ac:dyDescent="0.25">
      <c r="L35885"/>
      <c r="R35885"/>
    </row>
    <row r="35886" spans="12:18" x14ac:dyDescent="0.25">
      <c r="L35886"/>
      <c r="R35886"/>
    </row>
    <row r="35887" spans="12:18" x14ac:dyDescent="0.25">
      <c r="L35887"/>
      <c r="R35887"/>
    </row>
    <row r="35888" spans="12:18" x14ac:dyDescent="0.25">
      <c r="L35888"/>
      <c r="R35888"/>
    </row>
    <row r="35889" spans="12:18" x14ac:dyDescent="0.25">
      <c r="L35889"/>
      <c r="R35889"/>
    </row>
    <row r="35890" spans="12:18" x14ac:dyDescent="0.25">
      <c r="L35890"/>
      <c r="R35890"/>
    </row>
    <row r="35891" spans="12:18" x14ac:dyDescent="0.25">
      <c r="L35891"/>
      <c r="R35891"/>
    </row>
    <row r="35892" spans="12:18" x14ac:dyDescent="0.25">
      <c r="L35892"/>
      <c r="R35892"/>
    </row>
    <row r="35893" spans="12:18" x14ac:dyDescent="0.25">
      <c r="L35893"/>
      <c r="R35893"/>
    </row>
    <row r="35894" spans="12:18" x14ac:dyDescent="0.25">
      <c r="L35894"/>
      <c r="R35894"/>
    </row>
    <row r="35895" spans="12:18" x14ac:dyDescent="0.25">
      <c r="L35895"/>
      <c r="R35895"/>
    </row>
    <row r="35896" spans="12:18" x14ac:dyDescent="0.25">
      <c r="L35896"/>
      <c r="R35896"/>
    </row>
    <row r="35897" spans="12:18" x14ac:dyDescent="0.25">
      <c r="L35897"/>
      <c r="R35897"/>
    </row>
    <row r="35898" spans="12:18" x14ac:dyDescent="0.25">
      <c r="L35898"/>
      <c r="R35898"/>
    </row>
    <row r="35899" spans="12:18" x14ac:dyDescent="0.25">
      <c r="L35899"/>
      <c r="R35899"/>
    </row>
    <row r="35900" spans="12:18" x14ac:dyDescent="0.25">
      <c r="L35900"/>
      <c r="R35900"/>
    </row>
    <row r="35901" spans="12:18" x14ac:dyDescent="0.25">
      <c r="L35901"/>
      <c r="R35901"/>
    </row>
    <row r="35902" spans="12:18" x14ac:dyDescent="0.25">
      <c r="L35902"/>
      <c r="R35902"/>
    </row>
    <row r="35903" spans="12:18" x14ac:dyDescent="0.25">
      <c r="L35903"/>
      <c r="R35903"/>
    </row>
    <row r="35904" spans="12:18" x14ac:dyDescent="0.25">
      <c r="L35904"/>
      <c r="R35904"/>
    </row>
    <row r="35905" spans="12:18" x14ac:dyDescent="0.25">
      <c r="L35905"/>
      <c r="R35905"/>
    </row>
    <row r="35906" spans="12:18" x14ac:dyDescent="0.25">
      <c r="L35906"/>
      <c r="R35906"/>
    </row>
    <row r="35907" spans="12:18" x14ac:dyDescent="0.25">
      <c r="L35907"/>
      <c r="R35907"/>
    </row>
    <row r="35908" spans="12:18" x14ac:dyDescent="0.25">
      <c r="L35908"/>
      <c r="R35908"/>
    </row>
    <row r="35909" spans="12:18" x14ac:dyDescent="0.25">
      <c r="L35909"/>
      <c r="R35909"/>
    </row>
    <row r="35910" spans="12:18" x14ac:dyDescent="0.25">
      <c r="L35910"/>
      <c r="R35910"/>
    </row>
    <row r="35911" spans="12:18" x14ac:dyDescent="0.25">
      <c r="L35911"/>
      <c r="R35911"/>
    </row>
    <row r="35912" spans="12:18" x14ac:dyDescent="0.25">
      <c r="L35912"/>
      <c r="R35912"/>
    </row>
    <row r="35913" spans="12:18" x14ac:dyDescent="0.25">
      <c r="L35913"/>
      <c r="R35913"/>
    </row>
    <row r="35914" spans="12:18" x14ac:dyDescent="0.25">
      <c r="L35914"/>
      <c r="R35914"/>
    </row>
    <row r="35915" spans="12:18" x14ac:dyDescent="0.25">
      <c r="L35915"/>
      <c r="R35915"/>
    </row>
    <row r="35916" spans="12:18" x14ac:dyDescent="0.25">
      <c r="L35916"/>
      <c r="R35916"/>
    </row>
    <row r="35917" spans="12:18" x14ac:dyDescent="0.25">
      <c r="L35917"/>
      <c r="R35917"/>
    </row>
    <row r="35918" spans="12:18" x14ac:dyDescent="0.25">
      <c r="L35918"/>
      <c r="R35918"/>
    </row>
    <row r="35919" spans="12:18" x14ac:dyDescent="0.25">
      <c r="L35919"/>
      <c r="R35919"/>
    </row>
    <row r="35920" spans="12:18" x14ac:dyDescent="0.25">
      <c r="L35920"/>
      <c r="R35920"/>
    </row>
    <row r="35921" spans="12:18" x14ac:dyDescent="0.25">
      <c r="L35921"/>
      <c r="R35921"/>
    </row>
    <row r="35922" spans="12:18" x14ac:dyDescent="0.25">
      <c r="L35922"/>
      <c r="R35922"/>
    </row>
    <row r="35923" spans="12:18" x14ac:dyDescent="0.25">
      <c r="L35923"/>
      <c r="R35923"/>
    </row>
    <row r="35924" spans="12:18" x14ac:dyDescent="0.25">
      <c r="L35924"/>
      <c r="R35924"/>
    </row>
    <row r="35925" spans="12:18" x14ac:dyDescent="0.25">
      <c r="L35925"/>
      <c r="R35925"/>
    </row>
    <row r="35926" spans="12:18" x14ac:dyDescent="0.25">
      <c r="L35926"/>
      <c r="R35926"/>
    </row>
    <row r="35927" spans="12:18" x14ac:dyDescent="0.25">
      <c r="L35927"/>
      <c r="R35927"/>
    </row>
    <row r="35928" spans="12:18" x14ac:dyDescent="0.25">
      <c r="L35928"/>
      <c r="R35928"/>
    </row>
    <row r="35929" spans="12:18" x14ac:dyDescent="0.25">
      <c r="L35929"/>
      <c r="R35929"/>
    </row>
    <row r="35930" spans="12:18" x14ac:dyDescent="0.25">
      <c r="L35930"/>
      <c r="R35930"/>
    </row>
    <row r="35931" spans="12:18" x14ac:dyDescent="0.25">
      <c r="L35931"/>
      <c r="R35931"/>
    </row>
    <row r="35932" spans="12:18" x14ac:dyDescent="0.25">
      <c r="L35932"/>
      <c r="R35932"/>
    </row>
    <row r="35933" spans="12:18" x14ac:dyDescent="0.25">
      <c r="L35933"/>
      <c r="R35933"/>
    </row>
    <row r="35934" spans="12:18" x14ac:dyDescent="0.25">
      <c r="L35934"/>
      <c r="R35934"/>
    </row>
    <row r="35935" spans="12:18" x14ac:dyDescent="0.25">
      <c r="L35935"/>
      <c r="R35935"/>
    </row>
    <row r="35936" spans="12:18" x14ac:dyDescent="0.25">
      <c r="L35936"/>
      <c r="R35936"/>
    </row>
    <row r="35937" spans="12:18" x14ac:dyDescent="0.25">
      <c r="L35937"/>
      <c r="R35937"/>
    </row>
    <row r="35938" spans="12:18" x14ac:dyDescent="0.25">
      <c r="L35938"/>
      <c r="R35938"/>
    </row>
    <row r="35939" spans="12:18" x14ac:dyDescent="0.25">
      <c r="L35939"/>
      <c r="R35939"/>
    </row>
    <row r="35940" spans="12:18" x14ac:dyDescent="0.25">
      <c r="L35940"/>
      <c r="R35940"/>
    </row>
    <row r="35941" spans="12:18" x14ac:dyDescent="0.25">
      <c r="L35941"/>
      <c r="R35941"/>
    </row>
    <row r="35942" spans="12:18" x14ac:dyDescent="0.25">
      <c r="L35942"/>
      <c r="R35942"/>
    </row>
    <row r="35943" spans="12:18" x14ac:dyDescent="0.25">
      <c r="L35943"/>
      <c r="R35943"/>
    </row>
    <row r="35944" spans="12:18" x14ac:dyDescent="0.25">
      <c r="L35944"/>
      <c r="R35944"/>
    </row>
    <row r="35945" spans="12:18" x14ac:dyDescent="0.25">
      <c r="L35945"/>
      <c r="R35945"/>
    </row>
    <row r="35946" spans="12:18" x14ac:dyDescent="0.25">
      <c r="L35946"/>
      <c r="R35946"/>
    </row>
    <row r="35947" spans="12:18" x14ac:dyDescent="0.25">
      <c r="L35947"/>
      <c r="R35947"/>
    </row>
    <row r="35948" spans="12:18" x14ac:dyDescent="0.25">
      <c r="L35948"/>
      <c r="R35948"/>
    </row>
    <row r="35949" spans="12:18" x14ac:dyDescent="0.25">
      <c r="L35949"/>
      <c r="R35949"/>
    </row>
    <row r="35950" spans="12:18" x14ac:dyDescent="0.25">
      <c r="L35950"/>
      <c r="R35950"/>
    </row>
    <row r="35951" spans="12:18" x14ac:dyDescent="0.25">
      <c r="L35951"/>
      <c r="R35951"/>
    </row>
    <row r="35952" spans="12:18" x14ac:dyDescent="0.25">
      <c r="L35952"/>
      <c r="R35952"/>
    </row>
    <row r="35953" spans="12:18" x14ac:dyDescent="0.25">
      <c r="L35953"/>
      <c r="R35953"/>
    </row>
    <row r="35954" spans="12:18" x14ac:dyDescent="0.25">
      <c r="L35954"/>
      <c r="R35954"/>
    </row>
    <row r="35955" spans="12:18" x14ac:dyDescent="0.25">
      <c r="L35955"/>
      <c r="R35955"/>
    </row>
    <row r="35956" spans="12:18" x14ac:dyDescent="0.25">
      <c r="L35956"/>
      <c r="R35956"/>
    </row>
    <row r="35957" spans="12:18" x14ac:dyDescent="0.25">
      <c r="L35957"/>
      <c r="R35957"/>
    </row>
    <row r="35958" spans="12:18" x14ac:dyDescent="0.25">
      <c r="L35958"/>
      <c r="R35958"/>
    </row>
    <row r="35959" spans="12:18" x14ac:dyDescent="0.25">
      <c r="L35959"/>
      <c r="R35959"/>
    </row>
    <row r="35960" spans="12:18" x14ac:dyDescent="0.25">
      <c r="L35960"/>
      <c r="R35960"/>
    </row>
    <row r="35961" spans="12:18" x14ac:dyDescent="0.25">
      <c r="L35961"/>
      <c r="R35961"/>
    </row>
    <row r="35962" spans="12:18" x14ac:dyDescent="0.25">
      <c r="L35962"/>
      <c r="R35962"/>
    </row>
    <row r="35963" spans="12:18" x14ac:dyDescent="0.25">
      <c r="L35963"/>
      <c r="R35963"/>
    </row>
    <row r="35964" spans="12:18" x14ac:dyDescent="0.25">
      <c r="L35964"/>
      <c r="R35964"/>
    </row>
    <row r="35965" spans="12:18" x14ac:dyDescent="0.25">
      <c r="L35965"/>
      <c r="R35965"/>
    </row>
    <row r="35966" spans="12:18" x14ac:dyDescent="0.25">
      <c r="L35966"/>
      <c r="R35966"/>
    </row>
    <row r="35967" spans="12:18" x14ac:dyDescent="0.25">
      <c r="L35967"/>
      <c r="R35967"/>
    </row>
    <row r="35968" spans="12:18" x14ac:dyDescent="0.25">
      <c r="L35968"/>
      <c r="R35968"/>
    </row>
    <row r="35969" spans="12:18" x14ac:dyDescent="0.25">
      <c r="L35969"/>
      <c r="R35969"/>
    </row>
    <row r="35970" spans="12:18" x14ac:dyDescent="0.25">
      <c r="L35970"/>
      <c r="R35970"/>
    </row>
    <row r="35971" spans="12:18" x14ac:dyDescent="0.25">
      <c r="L35971"/>
      <c r="R35971"/>
    </row>
    <row r="35972" spans="12:18" x14ac:dyDescent="0.25">
      <c r="L35972"/>
      <c r="R35972"/>
    </row>
    <row r="35973" spans="12:18" x14ac:dyDescent="0.25">
      <c r="L35973"/>
      <c r="R35973"/>
    </row>
    <row r="35974" spans="12:18" x14ac:dyDescent="0.25">
      <c r="L35974"/>
      <c r="R35974"/>
    </row>
    <row r="35975" spans="12:18" x14ac:dyDescent="0.25">
      <c r="L35975"/>
      <c r="R35975"/>
    </row>
    <row r="35976" spans="12:18" x14ac:dyDescent="0.25">
      <c r="L35976"/>
      <c r="R35976"/>
    </row>
    <row r="35977" spans="12:18" x14ac:dyDescent="0.25">
      <c r="L35977"/>
      <c r="R35977"/>
    </row>
    <row r="35978" spans="12:18" x14ac:dyDescent="0.25">
      <c r="L35978"/>
      <c r="R35978"/>
    </row>
    <row r="35979" spans="12:18" x14ac:dyDescent="0.25">
      <c r="L35979"/>
      <c r="R35979"/>
    </row>
    <row r="35980" spans="12:18" x14ac:dyDescent="0.25">
      <c r="L35980"/>
      <c r="R35980"/>
    </row>
    <row r="35981" spans="12:18" x14ac:dyDescent="0.25">
      <c r="L35981"/>
      <c r="R35981"/>
    </row>
    <row r="35982" spans="12:18" x14ac:dyDescent="0.25">
      <c r="L35982"/>
      <c r="R35982"/>
    </row>
    <row r="35983" spans="12:18" x14ac:dyDescent="0.25">
      <c r="L35983"/>
      <c r="R35983"/>
    </row>
    <row r="35984" spans="12:18" x14ac:dyDescent="0.25">
      <c r="L35984"/>
      <c r="R35984"/>
    </row>
    <row r="35985" spans="12:18" x14ac:dyDescent="0.25">
      <c r="L35985"/>
      <c r="R35985"/>
    </row>
    <row r="35986" spans="12:18" x14ac:dyDescent="0.25">
      <c r="L35986"/>
      <c r="R35986"/>
    </row>
    <row r="35987" spans="12:18" x14ac:dyDescent="0.25">
      <c r="L35987"/>
      <c r="R35987"/>
    </row>
    <row r="35988" spans="12:18" x14ac:dyDescent="0.25">
      <c r="L35988"/>
      <c r="R35988"/>
    </row>
    <row r="35989" spans="12:18" x14ac:dyDescent="0.25">
      <c r="L35989"/>
      <c r="R35989"/>
    </row>
    <row r="35990" spans="12:18" x14ac:dyDescent="0.25">
      <c r="L35990"/>
      <c r="R35990"/>
    </row>
    <row r="35991" spans="12:18" x14ac:dyDescent="0.25">
      <c r="L35991"/>
      <c r="R35991"/>
    </row>
    <row r="35992" spans="12:18" x14ac:dyDescent="0.25">
      <c r="L35992"/>
      <c r="R35992"/>
    </row>
    <row r="35993" spans="12:18" x14ac:dyDescent="0.25">
      <c r="L35993"/>
      <c r="R35993"/>
    </row>
    <row r="35994" spans="12:18" x14ac:dyDescent="0.25">
      <c r="L35994"/>
      <c r="R35994"/>
    </row>
    <row r="35995" spans="12:18" x14ac:dyDescent="0.25">
      <c r="L35995"/>
      <c r="R35995"/>
    </row>
    <row r="35996" spans="12:18" x14ac:dyDescent="0.25">
      <c r="L35996"/>
      <c r="R35996"/>
    </row>
    <row r="35997" spans="12:18" x14ac:dyDescent="0.25">
      <c r="L35997"/>
      <c r="R35997"/>
    </row>
    <row r="35998" spans="12:18" x14ac:dyDescent="0.25">
      <c r="L35998"/>
      <c r="R35998"/>
    </row>
    <row r="35999" spans="12:18" x14ac:dyDescent="0.25">
      <c r="L35999"/>
      <c r="R35999"/>
    </row>
    <row r="36000" spans="12:18" x14ac:dyDescent="0.25">
      <c r="L36000"/>
      <c r="R36000"/>
    </row>
    <row r="36001" spans="12:18" x14ac:dyDescent="0.25">
      <c r="L36001"/>
      <c r="R36001"/>
    </row>
    <row r="36002" spans="12:18" x14ac:dyDescent="0.25">
      <c r="L36002"/>
      <c r="R36002"/>
    </row>
    <row r="36003" spans="12:18" x14ac:dyDescent="0.25">
      <c r="L36003"/>
      <c r="R36003"/>
    </row>
    <row r="36004" spans="12:18" x14ac:dyDescent="0.25">
      <c r="L36004"/>
      <c r="R36004"/>
    </row>
    <row r="36005" spans="12:18" x14ac:dyDescent="0.25">
      <c r="L36005"/>
      <c r="R36005"/>
    </row>
    <row r="36006" spans="12:18" x14ac:dyDescent="0.25">
      <c r="L36006"/>
      <c r="R36006"/>
    </row>
    <row r="36007" spans="12:18" x14ac:dyDescent="0.25">
      <c r="L36007"/>
      <c r="R36007"/>
    </row>
    <row r="36008" spans="12:18" x14ac:dyDescent="0.25">
      <c r="L36008"/>
      <c r="R36008"/>
    </row>
    <row r="36009" spans="12:18" x14ac:dyDescent="0.25">
      <c r="L36009"/>
      <c r="R36009"/>
    </row>
    <row r="36010" spans="12:18" x14ac:dyDescent="0.25">
      <c r="L36010"/>
      <c r="R36010"/>
    </row>
    <row r="36011" spans="12:18" x14ac:dyDescent="0.25">
      <c r="L36011"/>
      <c r="R36011"/>
    </row>
    <row r="36012" spans="12:18" x14ac:dyDescent="0.25">
      <c r="L36012"/>
      <c r="R36012"/>
    </row>
    <row r="36013" spans="12:18" x14ac:dyDescent="0.25">
      <c r="L36013"/>
      <c r="R36013"/>
    </row>
    <row r="36014" spans="12:18" x14ac:dyDescent="0.25">
      <c r="L36014"/>
      <c r="R36014"/>
    </row>
    <row r="36015" spans="12:18" x14ac:dyDescent="0.25">
      <c r="L36015"/>
      <c r="R36015"/>
    </row>
    <row r="36016" spans="12:18" x14ac:dyDescent="0.25">
      <c r="L36016"/>
      <c r="R36016"/>
    </row>
    <row r="36017" spans="12:18" x14ac:dyDescent="0.25">
      <c r="L36017"/>
      <c r="R36017"/>
    </row>
    <row r="36018" spans="12:18" x14ac:dyDescent="0.25">
      <c r="L36018"/>
      <c r="R36018"/>
    </row>
    <row r="36019" spans="12:18" x14ac:dyDescent="0.25">
      <c r="L36019"/>
      <c r="R36019"/>
    </row>
    <row r="36020" spans="12:18" x14ac:dyDescent="0.25">
      <c r="L36020"/>
      <c r="R36020"/>
    </row>
    <row r="36021" spans="12:18" x14ac:dyDescent="0.25">
      <c r="L36021"/>
      <c r="R36021"/>
    </row>
    <row r="36022" spans="12:18" x14ac:dyDescent="0.25">
      <c r="L36022"/>
      <c r="R36022"/>
    </row>
    <row r="36023" spans="12:18" x14ac:dyDescent="0.25">
      <c r="L36023"/>
      <c r="R36023"/>
    </row>
    <row r="36024" spans="12:18" x14ac:dyDescent="0.25">
      <c r="L36024"/>
      <c r="R36024"/>
    </row>
    <row r="36025" spans="12:18" x14ac:dyDescent="0.25">
      <c r="L36025"/>
      <c r="R36025"/>
    </row>
    <row r="36026" spans="12:18" x14ac:dyDescent="0.25">
      <c r="L36026"/>
      <c r="R36026"/>
    </row>
    <row r="36027" spans="12:18" x14ac:dyDescent="0.25">
      <c r="L36027"/>
      <c r="R36027"/>
    </row>
    <row r="36028" spans="12:18" x14ac:dyDescent="0.25">
      <c r="L36028"/>
      <c r="R36028"/>
    </row>
    <row r="36029" spans="12:18" x14ac:dyDescent="0.25">
      <c r="L36029"/>
      <c r="R36029"/>
    </row>
    <row r="36030" spans="12:18" x14ac:dyDescent="0.25">
      <c r="L36030"/>
      <c r="R36030"/>
    </row>
    <row r="36031" spans="12:18" x14ac:dyDescent="0.25">
      <c r="L36031"/>
      <c r="R36031"/>
    </row>
    <row r="36032" spans="12:18" x14ac:dyDescent="0.25">
      <c r="L36032"/>
      <c r="R36032"/>
    </row>
    <row r="36033" spans="12:18" x14ac:dyDescent="0.25">
      <c r="L36033"/>
      <c r="R36033"/>
    </row>
    <row r="36034" spans="12:18" x14ac:dyDescent="0.25">
      <c r="L36034"/>
      <c r="R36034"/>
    </row>
    <row r="36035" spans="12:18" x14ac:dyDescent="0.25">
      <c r="L36035"/>
      <c r="R36035"/>
    </row>
    <row r="36036" spans="12:18" x14ac:dyDescent="0.25">
      <c r="L36036"/>
      <c r="R36036"/>
    </row>
    <row r="36037" spans="12:18" x14ac:dyDescent="0.25">
      <c r="L36037"/>
      <c r="R36037"/>
    </row>
    <row r="36038" spans="12:18" x14ac:dyDescent="0.25">
      <c r="L36038"/>
      <c r="R36038"/>
    </row>
    <row r="36039" spans="12:18" x14ac:dyDescent="0.25">
      <c r="L36039"/>
      <c r="R36039"/>
    </row>
    <row r="36040" spans="12:18" x14ac:dyDescent="0.25">
      <c r="L36040"/>
      <c r="R36040"/>
    </row>
    <row r="36041" spans="12:18" x14ac:dyDescent="0.25">
      <c r="L36041"/>
      <c r="R36041"/>
    </row>
    <row r="36042" spans="12:18" x14ac:dyDescent="0.25">
      <c r="L36042"/>
      <c r="R36042"/>
    </row>
    <row r="36043" spans="12:18" x14ac:dyDescent="0.25">
      <c r="L36043"/>
      <c r="R36043"/>
    </row>
    <row r="36044" spans="12:18" x14ac:dyDescent="0.25">
      <c r="L36044"/>
      <c r="R36044"/>
    </row>
    <row r="36045" spans="12:18" x14ac:dyDescent="0.25">
      <c r="L36045"/>
      <c r="R36045"/>
    </row>
    <row r="36046" spans="12:18" x14ac:dyDescent="0.25">
      <c r="L36046"/>
      <c r="R36046"/>
    </row>
    <row r="36047" spans="12:18" x14ac:dyDescent="0.25">
      <c r="L36047"/>
      <c r="R36047"/>
    </row>
    <row r="36048" spans="12:18" x14ac:dyDescent="0.25">
      <c r="L36048"/>
      <c r="R36048"/>
    </row>
    <row r="36049" spans="12:18" x14ac:dyDescent="0.25">
      <c r="L36049"/>
      <c r="R36049"/>
    </row>
    <row r="36050" spans="12:18" x14ac:dyDescent="0.25">
      <c r="L36050"/>
      <c r="R36050"/>
    </row>
    <row r="36051" spans="12:18" x14ac:dyDescent="0.25">
      <c r="L36051"/>
      <c r="R36051"/>
    </row>
    <row r="36052" spans="12:18" x14ac:dyDescent="0.25">
      <c r="L36052"/>
      <c r="R36052"/>
    </row>
    <row r="36053" spans="12:18" x14ac:dyDescent="0.25">
      <c r="L36053"/>
      <c r="R36053"/>
    </row>
    <row r="36054" spans="12:18" x14ac:dyDescent="0.25">
      <c r="L36054"/>
      <c r="R36054"/>
    </row>
    <row r="36055" spans="12:18" x14ac:dyDescent="0.25">
      <c r="L36055"/>
      <c r="R36055"/>
    </row>
    <row r="36056" spans="12:18" x14ac:dyDescent="0.25">
      <c r="L36056"/>
      <c r="R36056"/>
    </row>
    <row r="36057" spans="12:18" x14ac:dyDescent="0.25">
      <c r="L36057"/>
      <c r="R36057"/>
    </row>
    <row r="36058" spans="12:18" x14ac:dyDescent="0.25">
      <c r="L36058"/>
      <c r="R36058"/>
    </row>
    <row r="36059" spans="12:18" x14ac:dyDescent="0.25">
      <c r="L36059"/>
      <c r="R36059"/>
    </row>
    <row r="36060" spans="12:18" x14ac:dyDescent="0.25">
      <c r="L36060"/>
      <c r="R36060"/>
    </row>
    <row r="36061" spans="12:18" x14ac:dyDescent="0.25">
      <c r="L36061"/>
      <c r="R36061"/>
    </row>
    <row r="36062" spans="12:18" x14ac:dyDescent="0.25">
      <c r="L36062"/>
      <c r="R36062"/>
    </row>
    <row r="36063" spans="12:18" x14ac:dyDescent="0.25">
      <c r="L36063"/>
      <c r="R36063"/>
    </row>
    <row r="36064" spans="12:18" x14ac:dyDescent="0.25">
      <c r="L36064"/>
      <c r="R36064"/>
    </row>
    <row r="36065" spans="12:18" x14ac:dyDescent="0.25">
      <c r="L36065"/>
      <c r="R36065"/>
    </row>
    <row r="36066" spans="12:18" x14ac:dyDescent="0.25">
      <c r="L36066"/>
      <c r="R36066"/>
    </row>
    <row r="36067" spans="12:18" x14ac:dyDescent="0.25">
      <c r="L36067"/>
      <c r="R36067"/>
    </row>
    <row r="36068" spans="12:18" x14ac:dyDescent="0.25">
      <c r="L36068"/>
      <c r="R36068"/>
    </row>
    <row r="36069" spans="12:18" x14ac:dyDescent="0.25">
      <c r="L36069"/>
      <c r="R36069"/>
    </row>
    <row r="36070" spans="12:18" x14ac:dyDescent="0.25">
      <c r="L36070"/>
      <c r="R36070"/>
    </row>
    <row r="36071" spans="12:18" x14ac:dyDescent="0.25">
      <c r="L36071"/>
      <c r="R36071"/>
    </row>
    <row r="36072" spans="12:18" x14ac:dyDescent="0.25">
      <c r="L36072"/>
      <c r="R36072"/>
    </row>
    <row r="36073" spans="12:18" x14ac:dyDescent="0.25">
      <c r="L36073"/>
      <c r="R36073"/>
    </row>
    <row r="36074" spans="12:18" x14ac:dyDescent="0.25">
      <c r="L36074"/>
      <c r="R36074"/>
    </row>
    <row r="36075" spans="12:18" x14ac:dyDescent="0.25">
      <c r="L36075"/>
      <c r="R36075"/>
    </row>
    <row r="36076" spans="12:18" x14ac:dyDescent="0.25">
      <c r="L36076"/>
      <c r="R36076"/>
    </row>
    <row r="36077" spans="12:18" x14ac:dyDescent="0.25">
      <c r="L36077"/>
      <c r="R36077"/>
    </row>
    <row r="36078" spans="12:18" x14ac:dyDescent="0.25">
      <c r="L36078"/>
      <c r="R36078"/>
    </row>
    <row r="36079" spans="12:18" x14ac:dyDescent="0.25">
      <c r="L36079"/>
      <c r="R36079"/>
    </row>
    <row r="36080" spans="12:18" x14ac:dyDescent="0.25">
      <c r="L36080"/>
      <c r="R36080"/>
    </row>
    <row r="36081" spans="12:18" x14ac:dyDescent="0.25">
      <c r="L36081"/>
      <c r="R36081"/>
    </row>
    <row r="36082" spans="12:18" x14ac:dyDescent="0.25">
      <c r="L36082"/>
      <c r="R36082"/>
    </row>
    <row r="36083" spans="12:18" x14ac:dyDescent="0.25">
      <c r="L36083"/>
      <c r="R36083"/>
    </row>
    <row r="36084" spans="12:18" x14ac:dyDescent="0.25">
      <c r="L36084"/>
      <c r="R36084"/>
    </row>
    <row r="36085" spans="12:18" x14ac:dyDescent="0.25">
      <c r="L36085"/>
      <c r="R36085"/>
    </row>
    <row r="36086" spans="12:18" x14ac:dyDescent="0.25">
      <c r="L36086"/>
      <c r="R36086"/>
    </row>
    <row r="36087" spans="12:18" x14ac:dyDescent="0.25">
      <c r="L36087"/>
      <c r="R36087"/>
    </row>
    <row r="36088" spans="12:18" x14ac:dyDescent="0.25">
      <c r="L36088"/>
      <c r="R36088"/>
    </row>
    <row r="36089" spans="12:18" x14ac:dyDescent="0.25">
      <c r="L36089"/>
      <c r="R36089"/>
    </row>
    <row r="36090" spans="12:18" x14ac:dyDescent="0.25">
      <c r="L36090"/>
      <c r="R36090"/>
    </row>
    <row r="36091" spans="12:18" x14ac:dyDescent="0.25">
      <c r="L36091"/>
      <c r="R36091"/>
    </row>
    <row r="36092" spans="12:18" x14ac:dyDescent="0.25">
      <c r="L36092"/>
      <c r="R36092"/>
    </row>
    <row r="36093" spans="12:18" x14ac:dyDescent="0.25">
      <c r="L36093"/>
      <c r="R36093"/>
    </row>
    <row r="36094" spans="12:18" x14ac:dyDescent="0.25">
      <c r="L36094"/>
      <c r="R36094"/>
    </row>
    <row r="36095" spans="12:18" x14ac:dyDescent="0.25">
      <c r="L36095"/>
      <c r="R36095"/>
    </row>
    <row r="36096" spans="12:18" x14ac:dyDescent="0.25">
      <c r="L36096"/>
      <c r="R36096"/>
    </row>
    <row r="36097" spans="12:18" x14ac:dyDescent="0.25">
      <c r="L36097"/>
      <c r="R36097"/>
    </row>
    <row r="36098" spans="12:18" x14ac:dyDescent="0.25">
      <c r="L36098"/>
      <c r="R36098"/>
    </row>
    <row r="36099" spans="12:18" x14ac:dyDescent="0.25">
      <c r="L36099"/>
      <c r="R36099"/>
    </row>
    <row r="36100" spans="12:18" x14ac:dyDescent="0.25">
      <c r="L36100"/>
      <c r="R36100"/>
    </row>
    <row r="36101" spans="12:18" x14ac:dyDescent="0.25">
      <c r="L36101"/>
      <c r="R36101"/>
    </row>
    <row r="36102" spans="12:18" x14ac:dyDescent="0.25">
      <c r="L36102"/>
      <c r="R36102"/>
    </row>
    <row r="36103" spans="12:18" x14ac:dyDescent="0.25">
      <c r="L36103"/>
      <c r="R36103"/>
    </row>
    <row r="36104" spans="12:18" x14ac:dyDescent="0.25">
      <c r="L36104"/>
      <c r="R36104"/>
    </row>
    <row r="36105" spans="12:18" x14ac:dyDescent="0.25">
      <c r="L36105"/>
      <c r="R36105"/>
    </row>
    <row r="36106" spans="12:18" x14ac:dyDescent="0.25">
      <c r="L36106"/>
      <c r="R36106"/>
    </row>
    <row r="36107" spans="12:18" x14ac:dyDescent="0.25">
      <c r="L36107"/>
      <c r="R36107"/>
    </row>
    <row r="36108" spans="12:18" x14ac:dyDescent="0.25">
      <c r="L36108"/>
      <c r="R36108"/>
    </row>
    <row r="36109" spans="12:18" x14ac:dyDescent="0.25">
      <c r="L36109"/>
      <c r="R36109"/>
    </row>
    <row r="36110" spans="12:18" x14ac:dyDescent="0.25">
      <c r="L36110"/>
      <c r="R36110"/>
    </row>
    <row r="36111" spans="12:18" x14ac:dyDescent="0.25">
      <c r="L36111"/>
      <c r="R36111"/>
    </row>
    <row r="36112" spans="12:18" x14ac:dyDescent="0.25">
      <c r="L36112"/>
      <c r="R36112"/>
    </row>
    <row r="36113" spans="12:18" x14ac:dyDescent="0.25">
      <c r="L36113"/>
      <c r="R36113"/>
    </row>
    <row r="36114" spans="12:18" x14ac:dyDescent="0.25">
      <c r="L36114"/>
      <c r="R36114"/>
    </row>
    <row r="36115" spans="12:18" x14ac:dyDescent="0.25">
      <c r="L36115"/>
      <c r="R36115"/>
    </row>
    <row r="36116" spans="12:18" x14ac:dyDescent="0.25">
      <c r="L36116"/>
      <c r="R36116"/>
    </row>
    <row r="36117" spans="12:18" x14ac:dyDescent="0.25">
      <c r="L36117"/>
      <c r="R36117"/>
    </row>
    <row r="36118" spans="12:18" x14ac:dyDescent="0.25">
      <c r="L36118"/>
      <c r="R36118"/>
    </row>
    <row r="36119" spans="12:18" x14ac:dyDescent="0.25">
      <c r="L36119"/>
      <c r="R36119"/>
    </row>
    <row r="36120" spans="12:18" x14ac:dyDescent="0.25">
      <c r="L36120"/>
      <c r="R36120"/>
    </row>
    <row r="36121" spans="12:18" x14ac:dyDescent="0.25">
      <c r="L36121"/>
      <c r="R36121"/>
    </row>
    <row r="36122" spans="12:18" x14ac:dyDescent="0.25">
      <c r="L36122"/>
      <c r="R36122"/>
    </row>
    <row r="36123" spans="12:18" x14ac:dyDescent="0.25">
      <c r="L36123"/>
      <c r="R36123"/>
    </row>
    <row r="36124" spans="12:18" x14ac:dyDescent="0.25">
      <c r="L36124"/>
      <c r="R36124"/>
    </row>
    <row r="36125" spans="12:18" x14ac:dyDescent="0.25">
      <c r="L36125"/>
      <c r="R36125"/>
    </row>
    <row r="36126" spans="12:18" x14ac:dyDescent="0.25">
      <c r="L36126"/>
      <c r="R36126"/>
    </row>
    <row r="36127" spans="12:18" x14ac:dyDescent="0.25">
      <c r="L36127"/>
      <c r="R36127"/>
    </row>
    <row r="36128" spans="12:18" x14ac:dyDescent="0.25">
      <c r="L36128"/>
      <c r="R36128"/>
    </row>
    <row r="36129" spans="12:18" x14ac:dyDescent="0.25">
      <c r="L36129"/>
      <c r="R36129"/>
    </row>
    <row r="36130" spans="12:18" x14ac:dyDescent="0.25">
      <c r="L36130"/>
      <c r="R36130"/>
    </row>
    <row r="36131" spans="12:18" x14ac:dyDescent="0.25">
      <c r="L36131"/>
      <c r="R36131"/>
    </row>
    <row r="36132" spans="12:18" x14ac:dyDescent="0.25">
      <c r="L36132"/>
      <c r="R36132"/>
    </row>
    <row r="36133" spans="12:18" x14ac:dyDescent="0.25">
      <c r="L36133"/>
      <c r="R36133"/>
    </row>
    <row r="36134" spans="12:18" x14ac:dyDescent="0.25">
      <c r="L36134"/>
      <c r="R36134"/>
    </row>
    <row r="36135" spans="12:18" x14ac:dyDescent="0.25">
      <c r="L36135"/>
      <c r="R36135"/>
    </row>
    <row r="36136" spans="12:18" x14ac:dyDescent="0.25">
      <c r="L36136"/>
      <c r="R36136"/>
    </row>
    <row r="36137" spans="12:18" x14ac:dyDescent="0.25">
      <c r="L36137"/>
      <c r="R36137"/>
    </row>
    <row r="36138" spans="12:18" x14ac:dyDescent="0.25">
      <c r="L36138"/>
      <c r="R36138"/>
    </row>
    <row r="36139" spans="12:18" x14ac:dyDescent="0.25">
      <c r="L36139"/>
      <c r="R36139"/>
    </row>
    <row r="36140" spans="12:18" x14ac:dyDescent="0.25">
      <c r="L36140"/>
      <c r="R36140"/>
    </row>
    <row r="36141" spans="12:18" x14ac:dyDescent="0.25">
      <c r="L36141"/>
      <c r="R36141"/>
    </row>
    <row r="36142" spans="12:18" x14ac:dyDescent="0.25">
      <c r="L36142"/>
      <c r="R36142"/>
    </row>
    <row r="36143" spans="12:18" x14ac:dyDescent="0.25">
      <c r="L36143"/>
      <c r="R36143"/>
    </row>
    <row r="36144" spans="12:18" x14ac:dyDescent="0.25">
      <c r="L36144"/>
      <c r="R36144"/>
    </row>
    <row r="36145" spans="12:18" x14ac:dyDescent="0.25">
      <c r="L36145"/>
      <c r="R36145"/>
    </row>
    <row r="36146" spans="12:18" x14ac:dyDescent="0.25">
      <c r="L36146"/>
      <c r="R36146"/>
    </row>
    <row r="36147" spans="12:18" x14ac:dyDescent="0.25">
      <c r="L36147"/>
      <c r="R36147"/>
    </row>
    <row r="36148" spans="12:18" x14ac:dyDescent="0.25">
      <c r="L36148"/>
      <c r="R36148"/>
    </row>
    <row r="36149" spans="12:18" x14ac:dyDescent="0.25">
      <c r="L36149"/>
      <c r="R36149"/>
    </row>
    <row r="36150" spans="12:18" x14ac:dyDescent="0.25">
      <c r="L36150"/>
      <c r="R36150"/>
    </row>
    <row r="36151" spans="12:18" x14ac:dyDescent="0.25">
      <c r="L36151"/>
      <c r="R36151"/>
    </row>
    <row r="36152" spans="12:18" x14ac:dyDescent="0.25">
      <c r="L36152"/>
      <c r="R36152"/>
    </row>
    <row r="36153" spans="12:18" x14ac:dyDescent="0.25">
      <c r="L36153"/>
      <c r="R36153"/>
    </row>
    <row r="36154" spans="12:18" x14ac:dyDescent="0.25">
      <c r="L36154"/>
      <c r="R36154"/>
    </row>
    <row r="36155" spans="12:18" x14ac:dyDescent="0.25">
      <c r="L36155"/>
      <c r="R36155"/>
    </row>
    <row r="36156" spans="12:18" x14ac:dyDescent="0.25">
      <c r="L36156"/>
      <c r="R36156"/>
    </row>
    <row r="36157" spans="12:18" x14ac:dyDescent="0.25">
      <c r="L36157"/>
      <c r="R36157"/>
    </row>
    <row r="36158" spans="12:18" x14ac:dyDescent="0.25">
      <c r="L36158"/>
      <c r="R36158"/>
    </row>
    <row r="36159" spans="12:18" x14ac:dyDescent="0.25">
      <c r="L36159"/>
      <c r="R36159"/>
    </row>
    <row r="36160" spans="12:18" x14ac:dyDescent="0.25">
      <c r="L36160"/>
      <c r="R36160"/>
    </row>
    <row r="36161" spans="12:18" x14ac:dyDescent="0.25">
      <c r="L36161"/>
      <c r="R36161"/>
    </row>
    <row r="36162" spans="12:18" x14ac:dyDescent="0.25">
      <c r="L36162"/>
      <c r="R36162"/>
    </row>
    <row r="36163" spans="12:18" x14ac:dyDescent="0.25">
      <c r="L36163"/>
      <c r="R36163"/>
    </row>
    <row r="36164" spans="12:18" x14ac:dyDescent="0.25">
      <c r="L36164"/>
      <c r="R36164"/>
    </row>
    <row r="36165" spans="12:18" x14ac:dyDescent="0.25">
      <c r="L36165"/>
      <c r="R36165"/>
    </row>
    <row r="36166" spans="12:18" x14ac:dyDescent="0.25">
      <c r="L36166"/>
      <c r="R36166"/>
    </row>
    <row r="36167" spans="12:18" x14ac:dyDescent="0.25">
      <c r="L36167"/>
      <c r="R36167"/>
    </row>
    <row r="36168" spans="12:18" x14ac:dyDescent="0.25">
      <c r="L36168"/>
      <c r="R36168"/>
    </row>
    <row r="36169" spans="12:18" x14ac:dyDescent="0.25">
      <c r="L36169"/>
      <c r="R36169"/>
    </row>
    <row r="36170" spans="12:18" x14ac:dyDescent="0.25">
      <c r="L36170"/>
      <c r="R36170"/>
    </row>
    <row r="36171" spans="12:18" x14ac:dyDescent="0.25">
      <c r="L36171"/>
      <c r="R36171"/>
    </row>
    <row r="36172" spans="12:18" x14ac:dyDescent="0.25">
      <c r="L36172"/>
      <c r="R36172"/>
    </row>
    <row r="36173" spans="12:18" x14ac:dyDescent="0.25">
      <c r="L36173"/>
      <c r="R36173"/>
    </row>
    <row r="36174" spans="12:18" x14ac:dyDescent="0.25">
      <c r="L36174"/>
      <c r="R36174"/>
    </row>
    <row r="36175" spans="12:18" x14ac:dyDescent="0.25">
      <c r="L36175"/>
      <c r="R36175"/>
    </row>
    <row r="36176" spans="12:18" x14ac:dyDescent="0.25">
      <c r="L36176"/>
      <c r="R36176"/>
    </row>
    <row r="36177" spans="12:18" x14ac:dyDescent="0.25">
      <c r="L36177"/>
      <c r="R36177"/>
    </row>
    <row r="36178" spans="12:18" x14ac:dyDescent="0.25">
      <c r="L36178"/>
      <c r="R36178"/>
    </row>
    <row r="36179" spans="12:18" x14ac:dyDescent="0.25">
      <c r="L36179"/>
      <c r="R36179"/>
    </row>
    <row r="36180" spans="12:18" x14ac:dyDescent="0.25">
      <c r="L36180"/>
      <c r="R36180"/>
    </row>
    <row r="36181" spans="12:18" x14ac:dyDescent="0.25">
      <c r="L36181"/>
      <c r="R36181"/>
    </row>
    <row r="36182" spans="12:18" x14ac:dyDescent="0.25">
      <c r="L36182"/>
      <c r="R36182"/>
    </row>
    <row r="36183" spans="12:18" x14ac:dyDescent="0.25">
      <c r="L36183"/>
      <c r="R36183"/>
    </row>
    <row r="36184" spans="12:18" x14ac:dyDescent="0.25">
      <c r="L36184"/>
      <c r="R36184"/>
    </row>
    <row r="36185" spans="12:18" x14ac:dyDescent="0.25">
      <c r="L36185"/>
      <c r="R36185"/>
    </row>
    <row r="36186" spans="12:18" x14ac:dyDescent="0.25">
      <c r="L36186"/>
      <c r="R36186"/>
    </row>
    <row r="36187" spans="12:18" x14ac:dyDescent="0.25">
      <c r="L36187"/>
      <c r="R36187"/>
    </row>
    <row r="36188" spans="12:18" x14ac:dyDescent="0.25">
      <c r="L36188"/>
      <c r="R36188"/>
    </row>
    <row r="36189" spans="12:18" x14ac:dyDescent="0.25">
      <c r="L36189"/>
      <c r="R36189"/>
    </row>
    <row r="36190" spans="12:18" x14ac:dyDescent="0.25">
      <c r="L36190"/>
      <c r="R36190"/>
    </row>
    <row r="36191" spans="12:18" x14ac:dyDescent="0.25">
      <c r="L36191"/>
      <c r="R36191"/>
    </row>
    <row r="36192" spans="12:18" x14ac:dyDescent="0.25">
      <c r="L36192"/>
      <c r="R36192"/>
    </row>
    <row r="36193" spans="12:18" x14ac:dyDescent="0.25">
      <c r="L36193"/>
      <c r="R36193"/>
    </row>
    <row r="36194" spans="12:18" x14ac:dyDescent="0.25">
      <c r="L36194"/>
      <c r="R36194"/>
    </row>
    <row r="36195" spans="12:18" x14ac:dyDescent="0.25">
      <c r="L36195"/>
      <c r="R36195"/>
    </row>
    <row r="36196" spans="12:18" x14ac:dyDescent="0.25">
      <c r="L36196"/>
      <c r="R36196"/>
    </row>
    <row r="36197" spans="12:18" x14ac:dyDescent="0.25">
      <c r="L36197"/>
      <c r="R36197"/>
    </row>
    <row r="36198" spans="12:18" x14ac:dyDescent="0.25">
      <c r="L36198"/>
      <c r="R36198"/>
    </row>
    <row r="36199" spans="12:18" x14ac:dyDescent="0.25">
      <c r="L36199"/>
      <c r="R36199"/>
    </row>
    <row r="36200" spans="12:18" x14ac:dyDescent="0.25">
      <c r="L36200"/>
      <c r="R36200"/>
    </row>
    <row r="36201" spans="12:18" x14ac:dyDescent="0.25">
      <c r="L36201"/>
      <c r="R36201"/>
    </row>
    <row r="36202" spans="12:18" x14ac:dyDescent="0.25">
      <c r="L36202"/>
      <c r="R36202"/>
    </row>
    <row r="36203" spans="12:18" x14ac:dyDescent="0.25">
      <c r="L36203"/>
      <c r="R36203"/>
    </row>
    <row r="36204" spans="12:18" x14ac:dyDescent="0.25">
      <c r="L36204"/>
      <c r="R36204"/>
    </row>
    <row r="36205" spans="12:18" x14ac:dyDescent="0.25">
      <c r="L36205"/>
      <c r="R36205"/>
    </row>
    <row r="36206" spans="12:18" x14ac:dyDescent="0.25">
      <c r="L36206"/>
      <c r="R36206"/>
    </row>
    <row r="36207" spans="12:18" x14ac:dyDescent="0.25">
      <c r="L36207"/>
      <c r="R36207"/>
    </row>
    <row r="36208" spans="12:18" x14ac:dyDescent="0.25">
      <c r="L36208"/>
      <c r="R36208"/>
    </row>
    <row r="36209" spans="12:18" x14ac:dyDescent="0.25">
      <c r="L36209"/>
      <c r="R36209"/>
    </row>
    <row r="36210" spans="12:18" x14ac:dyDescent="0.25">
      <c r="L36210"/>
      <c r="R36210"/>
    </row>
    <row r="36211" spans="12:18" x14ac:dyDescent="0.25">
      <c r="L36211"/>
      <c r="R36211"/>
    </row>
    <row r="36212" spans="12:18" x14ac:dyDescent="0.25">
      <c r="L36212"/>
      <c r="R36212"/>
    </row>
    <row r="36213" spans="12:18" x14ac:dyDescent="0.25">
      <c r="L36213"/>
      <c r="R36213"/>
    </row>
    <row r="36214" spans="12:18" x14ac:dyDescent="0.25">
      <c r="L36214"/>
      <c r="R36214"/>
    </row>
    <row r="36215" spans="12:18" x14ac:dyDescent="0.25">
      <c r="L36215"/>
      <c r="R36215"/>
    </row>
    <row r="36216" spans="12:18" x14ac:dyDescent="0.25">
      <c r="L36216"/>
      <c r="R36216"/>
    </row>
    <row r="36217" spans="12:18" x14ac:dyDescent="0.25">
      <c r="L36217"/>
      <c r="R36217"/>
    </row>
    <row r="36218" spans="12:18" x14ac:dyDescent="0.25">
      <c r="L36218"/>
      <c r="R36218"/>
    </row>
    <row r="36219" spans="12:18" x14ac:dyDescent="0.25">
      <c r="L36219"/>
      <c r="R36219"/>
    </row>
    <row r="36220" spans="12:18" x14ac:dyDescent="0.25">
      <c r="L36220"/>
      <c r="R36220"/>
    </row>
    <row r="36221" spans="12:18" x14ac:dyDescent="0.25">
      <c r="L36221"/>
      <c r="R36221"/>
    </row>
    <row r="36222" spans="12:18" x14ac:dyDescent="0.25">
      <c r="L36222"/>
      <c r="R36222"/>
    </row>
    <row r="36223" spans="12:18" x14ac:dyDescent="0.25">
      <c r="L36223"/>
      <c r="R36223"/>
    </row>
    <row r="36224" spans="12:18" x14ac:dyDescent="0.25">
      <c r="L36224"/>
      <c r="R36224"/>
    </row>
    <row r="36225" spans="12:18" x14ac:dyDescent="0.25">
      <c r="L36225"/>
      <c r="R36225"/>
    </row>
    <row r="36226" spans="12:18" x14ac:dyDescent="0.25">
      <c r="L36226"/>
      <c r="R36226"/>
    </row>
    <row r="36227" spans="12:18" x14ac:dyDescent="0.25">
      <c r="L36227"/>
      <c r="R36227"/>
    </row>
    <row r="36228" spans="12:18" x14ac:dyDescent="0.25">
      <c r="L36228"/>
      <c r="R36228"/>
    </row>
    <row r="36229" spans="12:18" x14ac:dyDescent="0.25">
      <c r="L36229"/>
      <c r="R36229"/>
    </row>
    <row r="36230" spans="12:18" x14ac:dyDescent="0.25">
      <c r="L36230"/>
      <c r="R36230"/>
    </row>
    <row r="36231" spans="12:18" x14ac:dyDescent="0.25">
      <c r="L36231"/>
      <c r="R36231"/>
    </row>
    <row r="36232" spans="12:18" x14ac:dyDescent="0.25">
      <c r="L36232"/>
      <c r="R36232"/>
    </row>
    <row r="36233" spans="12:18" x14ac:dyDescent="0.25">
      <c r="L36233"/>
      <c r="R36233"/>
    </row>
    <row r="36234" spans="12:18" x14ac:dyDescent="0.25">
      <c r="L36234"/>
      <c r="R36234"/>
    </row>
    <row r="36235" spans="12:18" x14ac:dyDescent="0.25">
      <c r="L36235"/>
      <c r="R36235"/>
    </row>
    <row r="36236" spans="12:18" x14ac:dyDescent="0.25">
      <c r="L36236"/>
      <c r="R36236"/>
    </row>
    <row r="36237" spans="12:18" x14ac:dyDescent="0.25">
      <c r="L36237"/>
      <c r="R36237"/>
    </row>
    <row r="36238" spans="12:18" x14ac:dyDescent="0.25">
      <c r="L36238"/>
      <c r="R36238"/>
    </row>
    <row r="36239" spans="12:18" x14ac:dyDescent="0.25">
      <c r="L36239"/>
      <c r="R36239"/>
    </row>
    <row r="36240" spans="12:18" x14ac:dyDescent="0.25">
      <c r="L36240"/>
      <c r="R36240"/>
    </row>
    <row r="36241" spans="12:18" x14ac:dyDescent="0.25">
      <c r="L36241"/>
      <c r="R36241"/>
    </row>
    <row r="36242" spans="12:18" x14ac:dyDescent="0.25">
      <c r="L36242"/>
      <c r="R36242"/>
    </row>
    <row r="36243" spans="12:18" x14ac:dyDescent="0.25">
      <c r="L36243"/>
      <c r="R36243"/>
    </row>
    <row r="36244" spans="12:18" x14ac:dyDescent="0.25">
      <c r="L36244"/>
      <c r="R36244"/>
    </row>
    <row r="36245" spans="12:18" x14ac:dyDescent="0.25">
      <c r="L36245"/>
      <c r="R36245"/>
    </row>
    <row r="36246" spans="12:18" x14ac:dyDescent="0.25">
      <c r="L36246"/>
      <c r="R36246"/>
    </row>
    <row r="36247" spans="12:18" x14ac:dyDescent="0.25">
      <c r="L36247"/>
      <c r="R36247"/>
    </row>
    <row r="36248" spans="12:18" x14ac:dyDescent="0.25">
      <c r="L36248"/>
      <c r="R36248"/>
    </row>
    <row r="36249" spans="12:18" x14ac:dyDescent="0.25">
      <c r="L36249"/>
      <c r="R36249"/>
    </row>
    <row r="36250" spans="12:18" x14ac:dyDescent="0.25">
      <c r="L36250"/>
      <c r="R36250"/>
    </row>
    <row r="36251" spans="12:18" x14ac:dyDescent="0.25">
      <c r="L36251"/>
      <c r="R36251"/>
    </row>
    <row r="36252" spans="12:18" x14ac:dyDescent="0.25">
      <c r="L36252"/>
      <c r="R36252"/>
    </row>
    <row r="36253" spans="12:18" x14ac:dyDescent="0.25">
      <c r="L36253"/>
      <c r="R36253"/>
    </row>
    <row r="36254" spans="12:18" x14ac:dyDescent="0.25">
      <c r="L36254"/>
      <c r="R36254"/>
    </row>
    <row r="36255" spans="12:18" x14ac:dyDescent="0.25">
      <c r="L36255"/>
      <c r="R36255"/>
    </row>
    <row r="36256" spans="12:18" x14ac:dyDescent="0.25">
      <c r="L36256"/>
      <c r="R36256"/>
    </row>
    <row r="36257" spans="12:18" x14ac:dyDescent="0.25">
      <c r="L36257"/>
      <c r="R36257"/>
    </row>
    <row r="36258" spans="12:18" x14ac:dyDescent="0.25">
      <c r="L36258"/>
      <c r="R36258"/>
    </row>
    <row r="36259" spans="12:18" x14ac:dyDescent="0.25">
      <c r="L36259"/>
      <c r="R36259"/>
    </row>
    <row r="36260" spans="12:18" x14ac:dyDescent="0.25">
      <c r="L36260"/>
      <c r="R36260"/>
    </row>
    <row r="36261" spans="12:18" x14ac:dyDescent="0.25">
      <c r="L36261"/>
      <c r="R36261"/>
    </row>
    <row r="36262" spans="12:18" x14ac:dyDescent="0.25">
      <c r="L36262"/>
      <c r="R36262"/>
    </row>
    <row r="36263" spans="12:18" x14ac:dyDescent="0.25">
      <c r="L36263"/>
      <c r="R36263"/>
    </row>
    <row r="36264" spans="12:18" x14ac:dyDescent="0.25">
      <c r="L36264"/>
      <c r="R36264"/>
    </row>
    <row r="36265" spans="12:18" x14ac:dyDescent="0.25">
      <c r="L36265"/>
      <c r="R36265"/>
    </row>
    <row r="36266" spans="12:18" x14ac:dyDescent="0.25">
      <c r="L36266"/>
      <c r="R36266"/>
    </row>
    <row r="36267" spans="12:18" x14ac:dyDescent="0.25">
      <c r="L36267"/>
      <c r="R36267"/>
    </row>
    <row r="36268" spans="12:18" x14ac:dyDescent="0.25">
      <c r="L36268"/>
      <c r="R36268"/>
    </row>
    <row r="36269" spans="12:18" x14ac:dyDescent="0.25">
      <c r="L36269"/>
      <c r="R36269"/>
    </row>
    <row r="36270" spans="12:18" x14ac:dyDescent="0.25">
      <c r="L36270"/>
      <c r="R36270"/>
    </row>
    <row r="36271" spans="12:18" x14ac:dyDescent="0.25">
      <c r="L36271"/>
      <c r="R36271"/>
    </row>
    <row r="36272" spans="12:18" x14ac:dyDescent="0.25">
      <c r="L36272"/>
      <c r="R36272"/>
    </row>
    <row r="36273" spans="12:18" x14ac:dyDescent="0.25">
      <c r="L36273"/>
      <c r="R36273"/>
    </row>
    <row r="36274" spans="12:18" x14ac:dyDescent="0.25">
      <c r="L36274"/>
      <c r="R36274"/>
    </row>
    <row r="36275" spans="12:18" x14ac:dyDescent="0.25">
      <c r="L36275"/>
      <c r="R36275"/>
    </row>
    <row r="36276" spans="12:18" x14ac:dyDescent="0.25">
      <c r="L36276"/>
      <c r="R36276"/>
    </row>
    <row r="36277" spans="12:18" x14ac:dyDescent="0.25">
      <c r="L36277"/>
      <c r="R36277"/>
    </row>
    <row r="36278" spans="12:18" x14ac:dyDescent="0.25">
      <c r="L36278"/>
      <c r="R36278"/>
    </row>
    <row r="36279" spans="12:18" x14ac:dyDescent="0.25">
      <c r="L36279"/>
      <c r="R36279"/>
    </row>
    <row r="36280" spans="12:18" x14ac:dyDescent="0.25">
      <c r="L36280"/>
      <c r="R36280"/>
    </row>
    <row r="36281" spans="12:18" x14ac:dyDescent="0.25">
      <c r="L36281"/>
      <c r="R36281"/>
    </row>
    <row r="36282" spans="12:18" x14ac:dyDescent="0.25">
      <c r="L36282"/>
      <c r="R36282"/>
    </row>
    <row r="36283" spans="12:18" x14ac:dyDescent="0.25">
      <c r="L36283"/>
      <c r="R36283"/>
    </row>
    <row r="36284" spans="12:18" x14ac:dyDescent="0.25">
      <c r="L36284"/>
      <c r="R36284"/>
    </row>
    <row r="36285" spans="12:18" x14ac:dyDescent="0.25">
      <c r="L36285"/>
      <c r="R36285"/>
    </row>
    <row r="36286" spans="12:18" x14ac:dyDescent="0.25">
      <c r="L36286"/>
      <c r="R36286"/>
    </row>
    <row r="36287" spans="12:18" x14ac:dyDescent="0.25">
      <c r="L36287"/>
      <c r="R36287"/>
    </row>
    <row r="36288" spans="12:18" x14ac:dyDescent="0.25">
      <c r="L36288"/>
      <c r="R36288"/>
    </row>
    <row r="36289" spans="12:18" x14ac:dyDescent="0.25">
      <c r="L36289"/>
      <c r="R36289"/>
    </row>
    <row r="36290" spans="12:18" x14ac:dyDescent="0.25">
      <c r="L36290"/>
      <c r="R36290"/>
    </row>
    <row r="36291" spans="12:18" x14ac:dyDescent="0.25">
      <c r="L36291"/>
      <c r="R36291"/>
    </row>
    <row r="36292" spans="12:18" x14ac:dyDescent="0.25">
      <c r="L36292"/>
      <c r="R36292"/>
    </row>
    <row r="36293" spans="12:18" x14ac:dyDescent="0.25">
      <c r="L36293"/>
      <c r="R36293"/>
    </row>
    <row r="36294" spans="12:18" x14ac:dyDescent="0.25">
      <c r="L36294"/>
      <c r="R36294"/>
    </row>
    <row r="36295" spans="12:18" x14ac:dyDescent="0.25">
      <c r="L36295"/>
      <c r="R36295"/>
    </row>
    <row r="36296" spans="12:18" x14ac:dyDescent="0.25">
      <c r="L36296"/>
      <c r="R36296"/>
    </row>
    <row r="36297" spans="12:18" x14ac:dyDescent="0.25">
      <c r="L36297"/>
      <c r="R36297"/>
    </row>
    <row r="36298" spans="12:18" x14ac:dyDescent="0.25">
      <c r="L36298"/>
      <c r="R36298"/>
    </row>
    <row r="36299" spans="12:18" x14ac:dyDescent="0.25">
      <c r="L36299"/>
      <c r="R36299"/>
    </row>
    <row r="36300" spans="12:18" x14ac:dyDescent="0.25">
      <c r="L36300"/>
      <c r="R36300"/>
    </row>
    <row r="36301" spans="12:18" x14ac:dyDescent="0.25">
      <c r="L36301"/>
      <c r="R36301"/>
    </row>
    <row r="36302" spans="12:18" x14ac:dyDescent="0.25">
      <c r="L36302"/>
      <c r="R36302"/>
    </row>
    <row r="36303" spans="12:18" x14ac:dyDescent="0.25">
      <c r="L36303"/>
      <c r="R36303"/>
    </row>
    <row r="36304" spans="12:18" x14ac:dyDescent="0.25">
      <c r="L36304"/>
      <c r="R36304"/>
    </row>
    <row r="36305" spans="12:18" x14ac:dyDescent="0.25">
      <c r="L36305"/>
      <c r="R36305"/>
    </row>
    <row r="36306" spans="12:18" x14ac:dyDescent="0.25">
      <c r="L36306"/>
      <c r="R36306"/>
    </row>
    <row r="36307" spans="12:18" x14ac:dyDescent="0.25">
      <c r="L36307"/>
      <c r="R36307"/>
    </row>
    <row r="36308" spans="12:18" x14ac:dyDescent="0.25">
      <c r="L36308"/>
      <c r="R36308"/>
    </row>
    <row r="36309" spans="12:18" x14ac:dyDescent="0.25">
      <c r="L36309"/>
      <c r="R36309"/>
    </row>
    <row r="36310" spans="12:18" x14ac:dyDescent="0.25">
      <c r="L36310"/>
      <c r="R36310"/>
    </row>
    <row r="36311" spans="12:18" x14ac:dyDescent="0.25">
      <c r="L36311"/>
      <c r="R36311"/>
    </row>
    <row r="36312" spans="12:18" x14ac:dyDescent="0.25">
      <c r="L36312"/>
      <c r="R36312"/>
    </row>
    <row r="36313" spans="12:18" x14ac:dyDescent="0.25">
      <c r="L36313"/>
      <c r="R36313"/>
    </row>
    <row r="36314" spans="12:18" x14ac:dyDescent="0.25">
      <c r="L36314"/>
      <c r="R36314"/>
    </row>
    <row r="36315" spans="12:18" x14ac:dyDescent="0.25">
      <c r="L36315"/>
      <c r="R36315"/>
    </row>
    <row r="36316" spans="12:18" x14ac:dyDescent="0.25">
      <c r="L36316"/>
      <c r="R36316"/>
    </row>
    <row r="36317" spans="12:18" x14ac:dyDescent="0.25">
      <c r="L36317"/>
      <c r="R36317"/>
    </row>
    <row r="36318" spans="12:18" x14ac:dyDescent="0.25">
      <c r="L36318"/>
      <c r="R36318"/>
    </row>
    <row r="36319" spans="12:18" x14ac:dyDescent="0.25">
      <c r="L36319"/>
      <c r="R36319"/>
    </row>
    <row r="36320" spans="12:18" x14ac:dyDescent="0.25">
      <c r="L36320"/>
      <c r="R36320"/>
    </row>
    <row r="36321" spans="12:18" x14ac:dyDescent="0.25">
      <c r="L36321"/>
      <c r="R36321"/>
    </row>
    <row r="36322" spans="12:18" x14ac:dyDescent="0.25">
      <c r="L36322"/>
      <c r="R36322"/>
    </row>
    <row r="36323" spans="12:18" x14ac:dyDescent="0.25">
      <c r="L36323"/>
      <c r="R36323"/>
    </row>
    <row r="36324" spans="12:18" x14ac:dyDescent="0.25">
      <c r="L36324"/>
      <c r="R36324"/>
    </row>
    <row r="36325" spans="12:18" x14ac:dyDescent="0.25">
      <c r="L36325"/>
      <c r="R36325"/>
    </row>
    <row r="36326" spans="12:18" x14ac:dyDescent="0.25">
      <c r="L36326"/>
      <c r="R36326"/>
    </row>
    <row r="36327" spans="12:18" x14ac:dyDescent="0.25">
      <c r="L36327"/>
      <c r="R36327"/>
    </row>
    <row r="36328" spans="12:18" x14ac:dyDescent="0.25">
      <c r="L36328"/>
      <c r="R36328"/>
    </row>
    <row r="36329" spans="12:18" x14ac:dyDescent="0.25">
      <c r="L36329"/>
      <c r="R36329"/>
    </row>
    <row r="36330" spans="12:18" x14ac:dyDescent="0.25">
      <c r="L36330"/>
      <c r="R36330"/>
    </row>
    <row r="36331" spans="12:18" x14ac:dyDescent="0.25">
      <c r="L36331"/>
      <c r="R36331"/>
    </row>
    <row r="36332" spans="12:18" x14ac:dyDescent="0.25">
      <c r="L36332"/>
      <c r="R36332"/>
    </row>
    <row r="36333" spans="12:18" x14ac:dyDescent="0.25">
      <c r="L36333"/>
      <c r="R36333"/>
    </row>
    <row r="36334" spans="12:18" x14ac:dyDescent="0.25">
      <c r="L36334"/>
      <c r="R36334"/>
    </row>
    <row r="36335" spans="12:18" x14ac:dyDescent="0.25">
      <c r="L36335"/>
      <c r="R36335"/>
    </row>
    <row r="36336" spans="12:18" x14ac:dyDescent="0.25">
      <c r="L36336"/>
      <c r="R36336"/>
    </row>
    <row r="36337" spans="12:18" x14ac:dyDescent="0.25">
      <c r="L36337"/>
      <c r="R36337"/>
    </row>
    <row r="36338" spans="12:18" x14ac:dyDescent="0.25">
      <c r="L36338"/>
      <c r="R36338"/>
    </row>
    <row r="36339" spans="12:18" x14ac:dyDescent="0.25">
      <c r="L36339"/>
      <c r="R36339"/>
    </row>
    <row r="36340" spans="12:18" x14ac:dyDescent="0.25">
      <c r="L36340"/>
      <c r="R36340"/>
    </row>
    <row r="36341" spans="12:18" x14ac:dyDescent="0.25">
      <c r="L36341"/>
      <c r="R36341"/>
    </row>
    <row r="36342" spans="12:18" x14ac:dyDescent="0.25">
      <c r="L36342"/>
      <c r="R36342"/>
    </row>
    <row r="36343" spans="12:18" x14ac:dyDescent="0.25">
      <c r="L36343"/>
      <c r="R36343"/>
    </row>
    <row r="36344" spans="12:18" x14ac:dyDescent="0.25">
      <c r="L36344"/>
      <c r="R36344"/>
    </row>
    <row r="36345" spans="12:18" x14ac:dyDescent="0.25">
      <c r="L36345"/>
      <c r="R36345"/>
    </row>
    <row r="36346" spans="12:18" x14ac:dyDescent="0.25">
      <c r="L36346"/>
      <c r="R36346"/>
    </row>
    <row r="36347" spans="12:18" x14ac:dyDescent="0.25">
      <c r="L36347"/>
      <c r="R36347"/>
    </row>
    <row r="36348" spans="12:18" x14ac:dyDescent="0.25">
      <c r="L36348"/>
      <c r="R36348"/>
    </row>
    <row r="36349" spans="12:18" x14ac:dyDescent="0.25">
      <c r="L36349"/>
      <c r="R36349"/>
    </row>
    <row r="36350" spans="12:18" x14ac:dyDescent="0.25">
      <c r="L36350"/>
      <c r="R36350"/>
    </row>
    <row r="36351" spans="12:18" x14ac:dyDescent="0.25">
      <c r="L36351"/>
      <c r="R36351"/>
    </row>
    <row r="36352" spans="12:18" x14ac:dyDescent="0.25">
      <c r="L36352"/>
      <c r="R36352"/>
    </row>
    <row r="36353" spans="12:18" x14ac:dyDescent="0.25">
      <c r="L36353"/>
      <c r="R36353"/>
    </row>
    <row r="36354" spans="12:18" x14ac:dyDescent="0.25">
      <c r="L36354"/>
      <c r="R36354"/>
    </row>
    <row r="36355" spans="12:18" x14ac:dyDescent="0.25">
      <c r="L36355"/>
      <c r="R36355"/>
    </row>
    <row r="36356" spans="12:18" x14ac:dyDescent="0.25">
      <c r="L36356"/>
      <c r="R36356"/>
    </row>
    <row r="36357" spans="12:18" x14ac:dyDescent="0.25">
      <c r="L36357"/>
      <c r="R36357"/>
    </row>
    <row r="36358" spans="12:18" x14ac:dyDescent="0.25">
      <c r="L36358"/>
      <c r="R36358"/>
    </row>
    <row r="36359" spans="12:18" x14ac:dyDescent="0.25">
      <c r="L36359"/>
      <c r="R36359"/>
    </row>
    <row r="36360" spans="12:18" x14ac:dyDescent="0.25">
      <c r="L36360"/>
      <c r="R36360"/>
    </row>
    <row r="36361" spans="12:18" x14ac:dyDescent="0.25">
      <c r="L36361"/>
      <c r="R36361"/>
    </row>
    <row r="36362" spans="12:18" x14ac:dyDescent="0.25">
      <c r="L36362"/>
      <c r="R36362"/>
    </row>
    <row r="36363" spans="12:18" x14ac:dyDescent="0.25">
      <c r="L36363"/>
      <c r="R36363"/>
    </row>
    <row r="36364" spans="12:18" x14ac:dyDescent="0.25">
      <c r="L36364"/>
      <c r="R36364"/>
    </row>
    <row r="36365" spans="12:18" x14ac:dyDescent="0.25">
      <c r="L36365"/>
      <c r="R36365"/>
    </row>
    <row r="36366" spans="12:18" x14ac:dyDescent="0.25">
      <c r="L36366"/>
      <c r="R36366"/>
    </row>
    <row r="36367" spans="12:18" x14ac:dyDescent="0.25">
      <c r="L36367"/>
      <c r="R36367"/>
    </row>
    <row r="36368" spans="12:18" x14ac:dyDescent="0.25">
      <c r="L36368"/>
      <c r="R36368"/>
    </row>
    <row r="36369" spans="12:18" x14ac:dyDescent="0.25">
      <c r="L36369"/>
      <c r="R36369"/>
    </row>
    <row r="36370" spans="12:18" x14ac:dyDescent="0.25">
      <c r="L36370"/>
      <c r="R36370"/>
    </row>
    <row r="36371" spans="12:18" x14ac:dyDescent="0.25">
      <c r="L36371"/>
      <c r="R36371"/>
    </row>
    <row r="36372" spans="12:18" x14ac:dyDescent="0.25">
      <c r="L36372"/>
      <c r="R36372"/>
    </row>
    <row r="36373" spans="12:18" x14ac:dyDescent="0.25">
      <c r="L36373"/>
      <c r="R36373"/>
    </row>
    <row r="36374" spans="12:18" x14ac:dyDescent="0.25">
      <c r="L36374"/>
      <c r="R36374"/>
    </row>
    <row r="36375" spans="12:18" x14ac:dyDescent="0.25">
      <c r="L36375"/>
      <c r="R36375"/>
    </row>
    <row r="36376" spans="12:18" x14ac:dyDescent="0.25">
      <c r="L36376"/>
      <c r="R36376"/>
    </row>
    <row r="36377" spans="12:18" x14ac:dyDescent="0.25">
      <c r="L36377"/>
      <c r="R36377"/>
    </row>
    <row r="36378" spans="12:18" x14ac:dyDescent="0.25">
      <c r="L36378"/>
      <c r="R36378"/>
    </row>
    <row r="36379" spans="12:18" x14ac:dyDescent="0.25">
      <c r="L36379"/>
      <c r="R36379"/>
    </row>
    <row r="36380" spans="12:18" x14ac:dyDescent="0.25">
      <c r="L36380"/>
      <c r="R36380"/>
    </row>
    <row r="36381" spans="12:18" x14ac:dyDescent="0.25">
      <c r="L36381"/>
      <c r="R36381"/>
    </row>
    <row r="36382" spans="12:18" x14ac:dyDescent="0.25">
      <c r="L36382"/>
      <c r="R36382"/>
    </row>
    <row r="36383" spans="12:18" x14ac:dyDescent="0.25">
      <c r="L36383"/>
      <c r="R36383"/>
    </row>
    <row r="36384" spans="12:18" x14ac:dyDescent="0.25">
      <c r="L36384"/>
      <c r="R36384"/>
    </row>
    <row r="36385" spans="12:18" x14ac:dyDescent="0.25">
      <c r="L36385"/>
      <c r="R36385"/>
    </row>
    <row r="36386" spans="12:18" x14ac:dyDescent="0.25">
      <c r="L36386"/>
      <c r="R36386"/>
    </row>
    <row r="36387" spans="12:18" x14ac:dyDescent="0.25">
      <c r="L36387"/>
      <c r="R36387"/>
    </row>
    <row r="36388" spans="12:18" x14ac:dyDescent="0.25">
      <c r="L36388"/>
      <c r="R36388"/>
    </row>
    <row r="36389" spans="12:18" x14ac:dyDescent="0.25">
      <c r="L36389"/>
      <c r="R36389"/>
    </row>
    <row r="36390" spans="12:18" x14ac:dyDescent="0.25">
      <c r="L36390"/>
      <c r="R36390"/>
    </row>
    <row r="36391" spans="12:18" x14ac:dyDescent="0.25">
      <c r="L36391"/>
      <c r="R36391"/>
    </row>
    <row r="36392" spans="12:18" x14ac:dyDescent="0.25">
      <c r="L36392"/>
      <c r="R36392"/>
    </row>
    <row r="36393" spans="12:18" x14ac:dyDescent="0.25">
      <c r="L36393"/>
      <c r="R36393"/>
    </row>
    <row r="36394" spans="12:18" x14ac:dyDescent="0.25">
      <c r="L36394"/>
      <c r="R36394"/>
    </row>
    <row r="36395" spans="12:18" x14ac:dyDescent="0.25">
      <c r="L36395"/>
      <c r="R36395"/>
    </row>
    <row r="36396" spans="12:18" x14ac:dyDescent="0.25">
      <c r="L36396"/>
      <c r="R36396"/>
    </row>
    <row r="36397" spans="12:18" x14ac:dyDescent="0.25">
      <c r="L36397"/>
      <c r="R36397"/>
    </row>
    <row r="36398" spans="12:18" x14ac:dyDescent="0.25">
      <c r="L36398"/>
      <c r="R36398"/>
    </row>
    <row r="36399" spans="12:18" x14ac:dyDescent="0.25">
      <c r="L36399"/>
      <c r="R36399"/>
    </row>
    <row r="36400" spans="12:18" x14ac:dyDescent="0.25">
      <c r="L36400"/>
      <c r="R36400"/>
    </row>
    <row r="36401" spans="12:18" x14ac:dyDescent="0.25">
      <c r="L36401"/>
      <c r="R36401"/>
    </row>
    <row r="36402" spans="12:18" x14ac:dyDescent="0.25">
      <c r="L36402"/>
      <c r="R36402"/>
    </row>
    <row r="36403" spans="12:18" x14ac:dyDescent="0.25">
      <c r="L36403"/>
      <c r="R36403"/>
    </row>
    <row r="36404" spans="12:18" x14ac:dyDescent="0.25">
      <c r="L36404"/>
      <c r="R36404"/>
    </row>
    <row r="36405" spans="12:18" x14ac:dyDescent="0.25">
      <c r="L36405"/>
      <c r="R36405"/>
    </row>
    <row r="36406" spans="12:18" x14ac:dyDescent="0.25">
      <c r="L36406"/>
      <c r="R36406"/>
    </row>
    <row r="36407" spans="12:18" x14ac:dyDescent="0.25">
      <c r="L36407"/>
      <c r="R36407"/>
    </row>
    <row r="36408" spans="12:18" x14ac:dyDescent="0.25">
      <c r="L36408"/>
      <c r="R36408"/>
    </row>
    <row r="36409" spans="12:18" x14ac:dyDescent="0.25">
      <c r="L36409"/>
      <c r="R36409"/>
    </row>
    <row r="36410" spans="12:18" x14ac:dyDescent="0.25">
      <c r="L36410"/>
      <c r="R36410"/>
    </row>
    <row r="36411" spans="12:18" x14ac:dyDescent="0.25">
      <c r="L36411"/>
      <c r="R36411"/>
    </row>
    <row r="36412" spans="12:18" x14ac:dyDescent="0.25">
      <c r="L36412"/>
      <c r="R36412"/>
    </row>
    <row r="36413" spans="12:18" x14ac:dyDescent="0.25">
      <c r="L36413"/>
      <c r="R36413"/>
    </row>
    <row r="36414" spans="12:18" x14ac:dyDescent="0.25">
      <c r="L36414"/>
      <c r="R36414"/>
    </row>
    <row r="36415" spans="12:18" x14ac:dyDescent="0.25">
      <c r="L36415"/>
      <c r="R36415"/>
    </row>
    <row r="36416" spans="12:18" x14ac:dyDescent="0.25">
      <c r="L36416"/>
      <c r="R36416"/>
    </row>
    <row r="36417" spans="12:18" x14ac:dyDescent="0.25">
      <c r="L36417"/>
      <c r="R36417"/>
    </row>
    <row r="36418" spans="12:18" x14ac:dyDescent="0.25">
      <c r="L36418"/>
      <c r="R36418"/>
    </row>
    <row r="36419" spans="12:18" x14ac:dyDescent="0.25">
      <c r="L36419"/>
      <c r="R36419"/>
    </row>
    <row r="36420" spans="12:18" x14ac:dyDescent="0.25">
      <c r="L36420"/>
      <c r="R36420"/>
    </row>
    <row r="36421" spans="12:18" x14ac:dyDescent="0.25">
      <c r="L36421"/>
      <c r="R36421"/>
    </row>
    <row r="36422" spans="12:18" x14ac:dyDescent="0.25">
      <c r="L36422"/>
      <c r="R36422"/>
    </row>
    <row r="36423" spans="12:18" x14ac:dyDescent="0.25">
      <c r="L36423"/>
      <c r="R36423"/>
    </row>
    <row r="36424" spans="12:18" x14ac:dyDescent="0.25">
      <c r="L36424"/>
      <c r="R36424"/>
    </row>
    <row r="36425" spans="12:18" x14ac:dyDescent="0.25">
      <c r="L36425"/>
      <c r="R36425"/>
    </row>
    <row r="36426" spans="12:18" x14ac:dyDescent="0.25">
      <c r="L36426"/>
      <c r="R36426"/>
    </row>
    <row r="36427" spans="12:18" x14ac:dyDescent="0.25">
      <c r="L36427"/>
      <c r="R36427"/>
    </row>
    <row r="36428" spans="12:18" x14ac:dyDescent="0.25">
      <c r="L36428"/>
      <c r="R36428"/>
    </row>
    <row r="36429" spans="12:18" x14ac:dyDescent="0.25">
      <c r="L36429"/>
      <c r="R36429"/>
    </row>
    <row r="36430" spans="12:18" x14ac:dyDescent="0.25">
      <c r="L36430"/>
      <c r="R36430"/>
    </row>
    <row r="36431" spans="12:18" x14ac:dyDescent="0.25">
      <c r="L36431"/>
      <c r="R36431"/>
    </row>
    <row r="36432" spans="12:18" x14ac:dyDescent="0.25">
      <c r="L36432"/>
      <c r="R36432"/>
    </row>
    <row r="36433" spans="12:18" x14ac:dyDescent="0.25">
      <c r="L36433"/>
      <c r="R36433"/>
    </row>
    <row r="36434" spans="12:18" x14ac:dyDescent="0.25">
      <c r="L36434"/>
      <c r="R36434"/>
    </row>
    <row r="36435" spans="12:18" x14ac:dyDescent="0.25">
      <c r="L36435"/>
      <c r="R36435"/>
    </row>
    <row r="36436" spans="12:18" x14ac:dyDescent="0.25">
      <c r="L36436"/>
      <c r="R36436"/>
    </row>
    <row r="36437" spans="12:18" x14ac:dyDescent="0.25">
      <c r="L36437"/>
      <c r="R36437"/>
    </row>
    <row r="36438" spans="12:18" x14ac:dyDescent="0.25">
      <c r="L36438"/>
      <c r="R36438"/>
    </row>
    <row r="36439" spans="12:18" x14ac:dyDescent="0.25">
      <c r="L36439"/>
      <c r="R36439"/>
    </row>
    <row r="36440" spans="12:18" x14ac:dyDescent="0.25">
      <c r="L36440"/>
      <c r="R36440"/>
    </row>
    <row r="36441" spans="12:18" x14ac:dyDescent="0.25">
      <c r="L36441"/>
      <c r="R36441"/>
    </row>
    <row r="36442" spans="12:18" x14ac:dyDescent="0.25">
      <c r="L36442"/>
      <c r="R36442"/>
    </row>
    <row r="36443" spans="12:18" x14ac:dyDescent="0.25">
      <c r="L36443"/>
      <c r="R36443"/>
    </row>
    <row r="36444" spans="12:18" x14ac:dyDescent="0.25">
      <c r="L36444"/>
      <c r="R36444"/>
    </row>
    <row r="36445" spans="12:18" x14ac:dyDescent="0.25">
      <c r="L36445"/>
      <c r="R36445"/>
    </row>
    <row r="36446" spans="12:18" x14ac:dyDescent="0.25">
      <c r="L36446"/>
      <c r="R36446"/>
    </row>
    <row r="36447" spans="12:18" x14ac:dyDescent="0.25">
      <c r="L36447"/>
      <c r="R36447"/>
    </row>
    <row r="36448" spans="12:18" x14ac:dyDescent="0.25">
      <c r="L36448"/>
      <c r="R36448"/>
    </row>
    <row r="36449" spans="12:18" x14ac:dyDescent="0.25">
      <c r="L36449"/>
      <c r="R36449"/>
    </row>
    <row r="36450" spans="12:18" x14ac:dyDescent="0.25">
      <c r="L36450"/>
      <c r="R36450"/>
    </row>
    <row r="36451" spans="12:18" x14ac:dyDescent="0.25">
      <c r="L36451"/>
      <c r="R36451"/>
    </row>
    <row r="36452" spans="12:18" x14ac:dyDescent="0.25">
      <c r="L36452"/>
      <c r="R36452"/>
    </row>
    <row r="36453" spans="12:18" x14ac:dyDescent="0.25">
      <c r="L36453"/>
      <c r="R36453"/>
    </row>
    <row r="36454" spans="12:18" x14ac:dyDescent="0.25">
      <c r="L36454"/>
      <c r="R36454"/>
    </row>
    <row r="36455" spans="12:18" x14ac:dyDescent="0.25">
      <c r="L36455"/>
      <c r="R36455"/>
    </row>
    <row r="36456" spans="12:18" x14ac:dyDescent="0.25">
      <c r="L36456"/>
      <c r="R36456"/>
    </row>
    <row r="36457" spans="12:18" x14ac:dyDescent="0.25">
      <c r="L36457"/>
      <c r="R36457"/>
    </row>
    <row r="36458" spans="12:18" x14ac:dyDescent="0.25">
      <c r="L36458"/>
      <c r="R36458"/>
    </row>
    <row r="36459" spans="12:18" x14ac:dyDescent="0.25">
      <c r="L36459"/>
      <c r="R36459"/>
    </row>
    <row r="36460" spans="12:18" x14ac:dyDescent="0.25">
      <c r="L36460"/>
      <c r="R36460"/>
    </row>
    <row r="36461" spans="12:18" x14ac:dyDescent="0.25">
      <c r="L36461"/>
      <c r="R36461"/>
    </row>
    <row r="36462" spans="12:18" x14ac:dyDescent="0.25">
      <c r="L36462"/>
      <c r="R36462"/>
    </row>
    <row r="36463" spans="12:18" x14ac:dyDescent="0.25">
      <c r="L36463"/>
      <c r="R36463"/>
    </row>
    <row r="36464" spans="12:18" x14ac:dyDescent="0.25">
      <c r="L36464"/>
      <c r="R36464"/>
    </row>
    <row r="36465" spans="12:18" x14ac:dyDescent="0.25">
      <c r="L36465"/>
      <c r="R36465"/>
    </row>
    <row r="36466" spans="12:18" x14ac:dyDescent="0.25">
      <c r="L36466"/>
      <c r="R36466"/>
    </row>
    <row r="36467" spans="12:18" x14ac:dyDescent="0.25">
      <c r="L36467"/>
      <c r="R36467"/>
    </row>
    <row r="36468" spans="12:18" x14ac:dyDescent="0.25">
      <c r="L36468"/>
      <c r="R36468"/>
    </row>
    <row r="36469" spans="12:18" x14ac:dyDescent="0.25">
      <c r="L36469"/>
      <c r="R36469"/>
    </row>
    <row r="36470" spans="12:18" x14ac:dyDescent="0.25">
      <c r="L36470"/>
      <c r="R36470"/>
    </row>
    <row r="36471" spans="12:18" x14ac:dyDescent="0.25">
      <c r="L36471"/>
      <c r="R36471"/>
    </row>
    <row r="36472" spans="12:18" x14ac:dyDescent="0.25">
      <c r="L36472"/>
      <c r="R36472"/>
    </row>
    <row r="36473" spans="12:18" x14ac:dyDescent="0.25">
      <c r="L36473"/>
      <c r="R36473"/>
    </row>
    <row r="36474" spans="12:18" x14ac:dyDescent="0.25">
      <c r="L36474"/>
      <c r="R36474"/>
    </row>
    <row r="36475" spans="12:18" x14ac:dyDescent="0.25">
      <c r="L36475"/>
      <c r="R36475"/>
    </row>
    <row r="36476" spans="12:18" x14ac:dyDescent="0.25">
      <c r="L36476"/>
      <c r="R36476"/>
    </row>
    <row r="36477" spans="12:18" x14ac:dyDescent="0.25">
      <c r="L36477"/>
      <c r="R36477"/>
    </row>
    <row r="36478" spans="12:18" x14ac:dyDescent="0.25">
      <c r="L36478"/>
      <c r="R36478"/>
    </row>
    <row r="36479" spans="12:18" x14ac:dyDescent="0.25">
      <c r="L36479"/>
      <c r="R36479"/>
    </row>
    <row r="36480" spans="12:18" x14ac:dyDescent="0.25">
      <c r="L36480"/>
      <c r="R36480"/>
    </row>
    <row r="36481" spans="12:18" x14ac:dyDescent="0.25">
      <c r="L36481"/>
      <c r="R36481"/>
    </row>
    <row r="36482" spans="12:18" x14ac:dyDescent="0.25">
      <c r="L36482"/>
      <c r="R36482"/>
    </row>
    <row r="36483" spans="12:18" x14ac:dyDescent="0.25">
      <c r="L36483"/>
      <c r="R36483"/>
    </row>
    <row r="36484" spans="12:18" x14ac:dyDescent="0.25">
      <c r="L36484"/>
      <c r="R36484"/>
    </row>
    <row r="36485" spans="12:18" x14ac:dyDescent="0.25">
      <c r="L36485"/>
      <c r="R36485"/>
    </row>
    <row r="36486" spans="12:18" x14ac:dyDescent="0.25">
      <c r="L36486"/>
      <c r="R36486"/>
    </row>
    <row r="36487" spans="12:18" x14ac:dyDescent="0.25">
      <c r="L36487"/>
      <c r="R36487"/>
    </row>
    <row r="36488" spans="12:18" x14ac:dyDescent="0.25">
      <c r="L36488"/>
      <c r="R36488"/>
    </row>
    <row r="36489" spans="12:18" x14ac:dyDescent="0.25">
      <c r="L36489"/>
      <c r="R36489"/>
    </row>
    <row r="36490" spans="12:18" x14ac:dyDescent="0.25">
      <c r="L36490"/>
      <c r="R36490"/>
    </row>
    <row r="36491" spans="12:18" x14ac:dyDescent="0.25">
      <c r="L36491"/>
      <c r="R36491"/>
    </row>
    <row r="36492" spans="12:18" x14ac:dyDescent="0.25">
      <c r="L36492"/>
      <c r="R36492"/>
    </row>
    <row r="36493" spans="12:18" x14ac:dyDescent="0.25">
      <c r="L36493"/>
      <c r="R36493"/>
    </row>
    <row r="36494" spans="12:18" x14ac:dyDescent="0.25">
      <c r="L36494"/>
      <c r="R36494"/>
    </row>
    <row r="36495" spans="12:18" x14ac:dyDescent="0.25">
      <c r="L36495"/>
      <c r="R36495"/>
    </row>
    <row r="36496" spans="12:18" x14ac:dyDescent="0.25">
      <c r="L36496"/>
      <c r="R36496"/>
    </row>
    <row r="36497" spans="12:18" x14ac:dyDescent="0.25">
      <c r="L36497"/>
      <c r="R36497"/>
    </row>
    <row r="36498" spans="12:18" x14ac:dyDescent="0.25">
      <c r="L36498"/>
      <c r="R36498"/>
    </row>
    <row r="36499" spans="12:18" x14ac:dyDescent="0.25">
      <c r="L36499"/>
      <c r="R36499"/>
    </row>
    <row r="36500" spans="12:18" x14ac:dyDescent="0.25">
      <c r="L36500"/>
      <c r="R36500"/>
    </row>
    <row r="36501" spans="12:18" x14ac:dyDescent="0.25">
      <c r="L36501"/>
      <c r="R36501"/>
    </row>
    <row r="36502" spans="12:18" x14ac:dyDescent="0.25">
      <c r="L36502"/>
      <c r="R36502"/>
    </row>
    <row r="36503" spans="12:18" x14ac:dyDescent="0.25">
      <c r="L36503"/>
      <c r="R36503"/>
    </row>
    <row r="36504" spans="12:18" x14ac:dyDescent="0.25">
      <c r="L36504"/>
      <c r="R36504"/>
    </row>
    <row r="36505" spans="12:18" x14ac:dyDescent="0.25">
      <c r="L36505"/>
      <c r="R36505"/>
    </row>
    <row r="36506" spans="12:18" x14ac:dyDescent="0.25">
      <c r="L36506"/>
      <c r="R36506"/>
    </row>
    <row r="36507" spans="12:18" x14ac:dyDescent="0.25">
      <c r="L36507"/>
      <c r="R36507"/>
    </row>
    <row r="36508" spans="12:18" x14ac:dyDescent="0.25">
      <c r="L36508"/>
      <c r="R36508"/>
    </row>
    <row r="36509" spans="12:18" x14ac:dyDescent="0.25">
      <c r="L36509"/>
      <c r="R36509"/>
    </row>
    <row r="36510" spans="12:18" x14ac:dyDescent="0.25">
      <c r="L36510"/>
      <c r="R36510"/>
    </row>
    <row r="36511" spans="12:18" x14ac:dyDescent="0.25">
      <c r="L36511"/>
      <c r="R36511"/>
    </row>
    <row r="36512" spans="12:18" x14ac:dyDescent="0.25">
      <c r="L36512"/>
      <c r="R36512"/>
    </row>
    <row r="36513" spans="12:18" x14ac:dyDescent="0.25">
      <c r="L36513"/>
      <c r="R36513"/>
    </row>
    <row r="36514" spans="12:18" x14ac:dyDescent="0.25">
      <c r="L36514"/>
      <c r="R36514"/>
    </row>
    <row r="36515" spans="12:18" x14ac:dyDescent="0.25">
      <c r="L36515"/>
      <c r="R36515"/>
    </row>
    <row r="36516" spans="12:18" x14ac:dyDescent="0.25">
      <c r="L36516"/>
      <c r="R36516"/>
    </row>
    <row r="36517" spans="12:18" x14ac:dyDescent="0.25">
      <c r="L36517"/>
      <c r="R36517"/>
    </row>
    <row r="36518" spans="12:18" x14ac:dyDescent="0.25">
      <c r="L36518"/>
      <c r="R36518"/>
    </row>
    <row r="36519" spans="12:18" x14ac:dyDescent="0.25">
      <c r="L36519"/>
      <c r="R36519"/>
    </row>
    <row r="36520" spans="12:18" x14ac:dyDescent="0.25">
      <c r="L36520"/>
      <c r="R36520"/>
    </row>
    <row r="36521" spans="12:18" x14ac:dyDescent="0.25">
      <c r="L36521"/>
      <c r="R36521"/>
    </row>
    <row r="36522" spans="12:18" x14ac:dyDescent="0.25">
      <c r="L36522"/>
      <c r="R36522"/>
    </row>
    <row r="36523" spans="12:18" x14ac:dyDescent="0.25">
      <c r="L36523"/>
      <c r="R36523"/>
    </row>
    <row r="36524" spans="12:18" x14ac:dyDescent="0.25">
      <c r="L36524"/>
      <c r="R36524"/>
    </row>
    <row r="36525" spans="12:18" x14ac:dyDescent="0.25">
      <c r="L36525"/>
      <c r="R36525"/>
    </row>
    <row r="36526" spans="12:18" x14ac:dyDescent="0.25">
      <c r="L36526"/>
      <c r="R36526"/>
    </row>
    <row r="36527" spans="12:18" x14ac:dyDescent="0.25">
      <c r="L36527"/>
      <c r="R36527"/>
    </row>
    <row r="36528" spans="12:18" x14ac:dyDescent="0.25">
      <c r="L36528"/>
      <c r="R36528"/>
    </row>
    <row r="36529" spans="12:18" x14ac:dyDescent="0.25">
      <c r="L36529"/>
      <c r="R36529"/>
    </row>
    <row r="36530" spans="12:18" x14ac:dyDescent="0.25">
      <c r="L36530"/>
      <c r="R36530"/>
    </row>
    <row r="36531" spans="12:18" x14ac:dyDescent="0.25">
      <c r="L36531"/>
      <c r="R36531"/>
    </row>
    <row r="36532" spans="12:18" x14ac:dyDescent="0.25">
      <c r="L36532"/>
      <c r="R36532"/>
    </row>
    <row r="36533" spans="12:18" x14ac:dyDescent="0.25">
      <c r="L36533"/>
      <c r="R36533"/>
    </row>
    <row r="36534" spans="12:18" x14ac:dyDescent="0.25">
      <c r="L36534"/>
      <c r="R36534"/>
    </row>
    <row r="36535" spans="12:18" x14ac:dyDescent="0.25">
      <c r="L36535"/>
      <c r="R36535"/>
    </row>
    <row r="36536" spans="12:18" x14ac:dyDescent="0.25">
      <c r="L36536"/>
      <c r="R36536"/>
    </row>
    <row r="36537" spans="12:18" x14ac:dyDescent="0.25">
      <c r="L36537"/>
      <c r="R36537"/>
    </row>
    <row r="36538" spans="12:18" x14ac:dyDescent="0.25">
      <c r="L36538"/>
      <c r="R36538"/>
    </row>
    <row r="36539" spans="12:18" x14ac:dyDescent="0.25">
      <c r="L36539"/>
      <c r="R36539"/>
    </row>
    <row r="36540" spans="12:18" x14ac:dyDescent="0.25">
      <c r="L36540"/>
      <c r="R36540"/>
    </row>
    <row r="36541" spans="12:18" x14ac:dyDescent="0.25">
      <c r="L36541"/>
      <c r="R36541"/>
    </row>
    <row r="36542" spans="12:18" x14ac:dyDescent="0.25">
      <c r="L36542"/>
      <c r="R36542"/>
    </row>
    <row r="36543" spans="12:18" x14ac:dyDescent="0.25">
      <c r="L36543"/>
      <c r="R36543"/>
    </row>
    <row r="36544" spans="12:18" x14ac:dyDescent="0.25">
      <c r="L36544"/>
      <c r="R36544"/>
    </row>
    <row r="36545" spans="12:18" x14ac:dyDescent="0.25">
      <c r="L36545"/>
      <c r="R36545"/>
    </row>
    <row r="36546" spans="12:18" x14ac:dyDescent="0.25">
      <c r="L36546"/>
      <c r="R36546"/>
    </row>
    <row r="36547" spans="12:18" x14ac:dyDescent="0.25">
      <c r="L36547"/>
      <c r="R36547"/>
    </row>
    <row r="36548" spans="12:18" x14ac:dyDescent="0.25">
      <c r="L36548"/>
      <c r="R36548"/>
    </row>
    <row r="36549" spans="12:18" x14ac:dyDescent="0.25">
      <c r="L36549"/>
      <c r="R36549"/>
    </row>
    <row r="36550" spans="12:18" x14ac:dyDescent="0.25">
      <c r="L36550"/>
      <c r="R36550"/>
    </row>
    <row r="36551" spans="12:18" x14ac:dyDescent="0.25">
      <c r="L36551"/>
      <c r="R36551"/>
    </row>
    <row r="36552" spans="12:18" x14ac:dyDescent="0.25">
      <c r="L36552"/>
      <c r="R36552"/>
    </row>
    <row r="36553" spans="12:18" x14ac:dyDescent="0.25">
      <c r="L36553"/>
      <c r="R36553"/>
    </row>
    <row r="36554" spans="12:18" x14ac:dyDescent="0.25">
      <c r="L36554"/>
      <c r="R36554"/>
    </row>
    <row r="36555" spans="12:18" x14ac:dyDescent="0.25">
      <c r="L36555"/>
      <c r="R36555"/>
    </row>
    <row r="36556" spans="12:18" x14ac:dyDescent="0.25">
      <c r="L36556"/>
      <c r="R36556"/>
    </row>
    <row r="36557" spans="12:18" x14ac:dyDescent="0.25">
      <c r="L36557"/>
      <c r="R36557"/>
    </row>
    <row r="36558" spans="12:18" x14ac:dyDescent="0.25">
      <c r="L36558"/>
      <c r="R36558"/>
    </row>
    <row r="36559" spans="12:18" x14ac:dyDescent="0.25">
      <c r="L36559"/>
      <c r="R36559"/>
    </row>
    <row r="36560" spans="12:18" x14ac:dyDescent="0.25">
      <c r="L36560"/>
      <c r="R36560"/>
    </row>
    <row r="36561" spans="12:18" x14ac:dyDescent="0.25">
      <c r="L36561"/>
      <c r="R36561"/>
    </row>
    <row r="36562" spans="12:18" x14ac:dyDescent="0.25">
      <c r="L36562"/>
      <c r="R36562"/>
    </row>
    <row r="36563" spans="12:18" x14ac:dyDescent="0.25">
      <c r="L36563"/>
      <c r="R36563"/>
    </row>
    <row r="36564" spans="12:18" x14ac:dyDescent="0.25">
      <c r="L36564"/>
      <c r="R36564"/>
    </row>
    <row r="36565" spans="12:18" x14ac:dyDescent="0.25">
      <c r="L36565"/>
      <c r="R36565"/>
    </row>
    <row r="36566" spans="12:18" x14ac:dyDescent="0.25">
      <c r="L36566"/>
      <c r="R36566"/>
    </row>
    <row r="36567" spans="12:18" x14ac:dyDescent="0.25">
      <c r="L36567"/>
      <c r="R36567"/>
    </row>
    <row r="36568" spans="12:18" x14ac:dyDescent="0.25">
      <c r="L36568"/>
      <c r="R36568"/>
    </row>
    <row r="36569" spans="12:18" x14ac:dyDescent="0.25">
      <c r="L36569"/>
      <c r="R36569"/>
    </row>
    <row r="36570" spans="12:18" x14ac:dyDescent="0.25">
      <c r="L36570"/>
      <c r="R36570"/>
    </row>
    <row r="36571" spans="12:18" x14ac:dyDescent="0.25">
      <c r="L36571"/>
      <c r="R36571"/>
    </row>
    <row r="36572" spans="12:18" x14ac:dyDescent="0.25">
      <c r="L36572"/>
      <c r="R36572"/>
    </row>
    <row r="36573" spans="12:18" x14ac:dyDescent="0.25">
      <c r="L36573"/>
      <c r="R36573"/>
    </row>
    <row r="36574" spans="12:18" x14ac:dyDescent="0.25">
      <c r="L36574"/>
      <c r="R36574"/>
    </row>
    <row r="36575" spans="12:18" x14ac:dyDescent="0.25">
      <c r="L36575"/>
      <c r="R36575"/>
    </row>
    <row r="36576" spans="12:18" x14ac:dyDescent="0.25">
      <c r="L36576"/>
      <c r="R36576"/>
    </row>
    <row r="36577" spans="12:18" x14ac:dyDescent="0.25">
      <c r="L36577"/>
      <c r="R36577"/>
    </row>
    <row r="36578" spans="12:18" x14ac:dyDescent="0.25">
      <c r="L36578"/>
      <c r="R36578"/>
    </row>
    <row r="36579" spans="12:18" x14ac:dyDescent="0.25">
      <c r="L36579"/>
      <c r="R36579"/>
    </row>
    <row r="36580" spans="12:18" x14ac:dyDescent="0.25">
      <c r="L36580"/>
      <c r="R36580"/>
    </row>
    <row r="36581" spans="12:18" x14ac:dyDescent="0.25">
      <c r="L36581"/>
      <c r="R36581"/>
    </row>
    <row r="36582" spans="12:18" x14ac:dyDescent="0.25">
      <c r="L36582"/>
      <c r="R36582"/>
    </row>
    <row r="36583" spans="12:18" x14ac:dyDescent="0.25">
      <c r="L36583"/>
      <c r="R36583"/>
    </row>
    <row r="36584" spans="12:18" x14ac:dyDescent="0.25">
      <c r="L36584"/>
      <c r="R36584"/>
    </row>
    <row r="36585" spans="12:18" x14ac:dyDescent="0.25">
      <c r="L36585"/>
      <c r="R36585"/>
    </row>
    <row r="36586" spans="12:18" x14ac:dyDescent="0.25">
      <c r="L36586"/>
      <c r="R36586"/>
    </row>
    <row r="36587" spans="12:18" x14ac:dyDescent="0.25">
      <c r="L36587"/>
      <c r="R36587"/>
    </row>
    <row r="36588" spans="12:18" x14ac:dyDescent="0.25">
      <c r="L36588"/>
      <c r="R36588"/>
    </row>
    <row r="36589" spans="12:18" x14ac:dyDescent="0.25">
      <c r="L36589"/>
      <c r="R36589"/>
    </row>
    <row r="36590" spans="12:18" x14ac:dyDescent="0.25">
      <c r="L36590"/>
      <c r="R36590"/>
    </row>
    <row r="36591" spans="12:18" x14ac:dyDescent="0.25">
      <c r="L36591"/>
      <c r="R36591"/>
    </row>
    <row r="36592" spans="12:18" x14ac:dyDescent="0.25">
      <c r="L36592"/>
      <c r="R36592"/>
    </row>
    <row r="36593" spans="12:18" x14ac:dyDescent="0.25">
      <c r="L36593"/>
      <c r="R36593"/>
    </row>
    <row r="36594" spans="12:18" x14ac:dyDescent="0.25">
      <c r="L36594"/>
      <c r="R36594"/>
    </row>
    <row r="36595" spans="12:18" x14ac:dyDescent="0.25">
      <c r="L36595"/>
      <c r="R36595"/>
    </row>
    <row r="36596" spans="12:18" x14ac:dyDescent="0.25">
      <c r="L36596"/>
      <c r="R36596"/>
    </row>
    <row r="36597" spans="12:18" x14ac:dyDescent="0.25">
      <c r="L36597"/>
      <c r="R36597"/>
    </row>
    <row r="36598" spans="12:18" x14ac:dyDescent="0.25">
      <c r="L36598"/>
      <c r="R36598"/>
    </row>
    <row r="36599" spans="12:18" x14ac:dyDescent="0.25">
      <c r="L36599"/>
      <c r="R36599"/>
    </row>
    <row r="36600" spans="12:18" x14ac:dyDescent="0.25">
      <c r="L36600"/>
      <c r="R36600"/>
    </row>
    <row r="36601" spans="12:18" x14ac:dyDescent="0.25">
      <c r="L36601"/>
      <c r="R36601"/>
    </row>
    <row r="36602" spans="12:18" x14ac:dyDescent="0.25">
      <c r="L36602"/>
      <c r="R36602"/>
    </row>
    <row r="36603" spans="12:18" x14ac:dyDescent="0.25">
      <c r="L36603"/>
      <c r="R36603"/>
    </row>
    <row r="36604" spans="12:18" x14ac:dyDescent="0.25">
      <c r="L36604"/>
      <c r="R36604"/>
    </row>
    <row r="36605" spans="12:18" x14ac:dyDescent="0.25">
      <c r="L36605"/>
      <c r="R36605"/>
    </row>
    <row r="36606" spans="12:18" x14ac:dyDescent="0.25">
      <c r="L36606"/>
      <c r="R36606"/>
    </row>
    <row r="36607" spans="12:18" x14ac:dyDescent="0.25">
      <c r="L36607"/>
      <c r="R36607"/>
    </row>
    <row r="36608" spans="12:18" x14ac:dyDescent="0.25">
      <c r="L36608"/>
      <c r="R36608"/>
    </row>
    <row r="36609" spans="12:18" x14ac:dyDescent="0.25">
      <c r="L36609"/>
      <c r="R36609"/>
    </row>
    <row r="36610" spans="12:18" x14ac:dyDescent="0.25">
      <c r="L36610"/>
      <c r="R36610"/>
    </row>
    <row r="36611" spans="12:18" x14ac:dyDescent="0.25">
      <c r="L36611"/>
      <c r="R36611"/>
    </row>
    <row r="36612" spans="12:18" x14ac:dyDescent="0.25">
      <c r="L36612"/>
      <c r="R36612"/>
    </row>
    <row r="36613" spans="12:18" x14ac:dyDescent="0.25">
      <c r="L36613"/>
      <c r="R36613"/>
    </row>
    <row r="36614" spans="12:18" x14ac:dyDescent="0.25">
      <c r="L36614"/>
      <c r="R36614"/>
    </row>
    <row r="36615" spans="12:18" x14ac:dyDescent="0.25">
      <c r="L36615"/>
      <c r="R36615"/>
    </row>
    <row r="36616" spans="12:18" x14ac:dyDescent="0.25">
      <c r="L36616"/>
      <c r="R36616"/>
    </row>
    <row r="36617" spans="12:18" x14ac:dyDescent="0.25">
      <c r="L36617"/>
      <c r="R36617"/>
    </row>
    <row r="36618" spans="12:18" x14ac:dyDescent="0.25">
      <c r="L36618"/>
      <c r="R36618"/>
    </row>
    <row r="36619" spans="12:18" x14ac:dyDescent="0.25">
      <c r="L36619"/>
      <c r="R36619"/>
    </row>
    <row r="36620" spans="12:18" x14ac:dyDescent="0.25">
      <c r="L36620"/>
      <c r="R36620"/>
    </row>
    <row r="36621" spans="12:18" x14ac:dyDescent="0.25">
      <c r="L36621"/>
      <c r="R36621"/>
    </row>
    <row r="36622" spans="12:18" x14ac:dyDescent="0.25">
      <c r="L36622"/>
      <c r="R36622"/>
    </row>
    <row r="36623" spans="12:18" x14ac:dyDescent="0.25">
      <c r="L36623"/>
      <c r="R36623"/>
    </row>
    <row r="36624" spans="12:18" x14ac:dyDescent="0.25">
      <c r="L36624"/>
      <c r="R36624"/>
    </row>
    <row r="36625" spans="12:18" x14ac:dyDescent="0.25">
      <c r="L36625"/>
      <c r="R36625"/>
    </row>
    <row r="36626" spans="12:18" x14ac:dyDescent="0.25">
      <c r="L36626"/>
      <c r="R36626"/>
    </row>
    <row r="36627" spans="12:18" x14ac:dyDescent="0.25">
      <c r="L36627"/>
      <c r="R36627"/>
    </row>
    <row r="36628" spans="12:18" x14ac:dyDescent="0.25">
      <c r="L36628"/>
      <c r="R36628"/>
    </row>
    <row r="36629" spans="12:18" x14ac:dyDescent="0.25">
      <c r="L36629"/>
      <c r="R36629"/>
    </row>
    <row r="36630" spans="12:18" x14ac:dyDescent="0.25">
      <c r="L36630"/>
      <c r="R36630"/>
    </row>
    <row r="36631" spans="12:18" x14ac:dyDescent="0.25">
      <c r="L36631"/>
      <c r="R36631"/>
    </row>
    <row r="36632" spans="12:18" x14ac:dyDescent="0.25">
      <c r="L36632"/>
      <c r="R36632"/>
    </row>
    <row r="36633" spans="12:18" x14ac:dyDescent="0.25">
      <c r="L36633"/>
      <c r="R36633"/>
    </row>
    <row r="36634" spans="12:18" x14ac:dyDescent="0.25">
      <c r="L36634"/>
      <c r="R36634"/>
    </row>
    <row r="36635" spans="12:18" x14ac:dyDescent="0.25">
      <c r="L36635"/>
      <c r="R36635"/>
    </row>
    <row r="36636" spans="12:18" x14ac:dyDescent="0.25">
      <c r="L36636"/>
      <c r="R36636"/>
    </row>
    <row r="36637" spans="12:18" x14ac:dyDescent="0.25">
      <c r="L36637"/>
      <c r="R36637"/>
    </row>
    <row r="36638" spans="12:18" x14ac:dyDescent="0.25">
      <c r="L36638"/>
      <c r="R36638"/>
    </row>
    <row r="36639" spans="12:18" x14ac:dyDescent="0.25">
      <c r="L36639"/>
      <c r="R36639"/>
    </row>
    <row r="36640" spans="12:18" x14ac:dyDescent="0.25">
      <c r="L36640"/>
      <c r="R36640"/>
    </row>
    <row r="36641" spans="12:18" x14ac:dyDescent="0.25">
      <c r="L36641"/>
      <c r="R36641"/>
    </row>
    <row r="36642" spans="12:18" x14ac:dyDescent="0.25">
      <c r="L36642"/>
      <c r="R36642"/>
    </row>
    <row r="36643" spans="12:18" x14ac:dyDescent="0.25">
      <c r="L36643"/>
      <c r="R36643"/>
    </row>
    <row r="36644" spans="12:18" x14ac:dyDescent="0.25">
      <c r="L36644"/>
      <c r="R36644"/>
    </row>
    <row r="36645" spans="12:18" x14ac:dyDescent="0.25">
      <c r="L36645"/>
      <c r="R36645"/>
    </row>
    <row r="36646" spans="12:18" x14ac:dyDescent="0.25">
      <c r="L36646"/>
      <c r="R36646"/>
    </row>
    <row r="36647" spans="12:18" x14ac:dyDescent="0.25">
      <c r="L36647"/>
      <c r="R36647"/>
    </row>
    <row r="36648" spans="12:18" x14ac:dyDescent="0.25">
      <c r="L36648"/>
      <c r="R36648"/>
    </row>
    <row r="36649" spans="12:18" x14ac:dyDescent="0.25">
      <c r="L36649"/>
      <c r="R36649"/>
    </row>
    <row r="36650" spans="12:18" x14ac:dyDescent="0.25">
      <c r="L36650"/>
      <c r="R36650"/>
    </row>
    <row r="36651" spans="12:18" x14ac:dyDescent="0.25">
      <c r="L36651"/>
      <c r="R36651"/>
    </row>
    <row r="36652" spans="12:18" x14ac:dyDescent="0.25">
      <c r="L36652"/>
      <c r="R36652"/>
    </row>
    <row r="36653" spans="12:18" x14ac:dyDescent="0.25">
      <c r="L36653"/>
      <c r="R36653"/>
    </row>
    <row r="36654" spans="12:18" x14ac:dyDescent="0.25">
      <c r="L36654"/>
      <c r="R36654"/>
    </row>
    <row r="36655" spans="12:18" x14ac:dyDescent="0.25">
      <c r="L36655"/>
      <c r="R36655"/>
    </row>
    <row r="36656" spans="12:18" x14ac:dyDescent="0.25">
      <c r="L36656"/>
      <c r="R36656"/>
    </row>
    <row r="36657" spans="12:18" x14ac:dyDescent="0.25">
      <c r="L36657"/>
      <c r="R36657"/>
    </row>
    <row r="36658" spans="12:18" x14ac:dyDescent="0.25">
      <c r="L36658"/>
      <c r="R36658"/>
    </row>
    <row r="36659" spans="12:18" x14ac:dyDescent="0.25">
      <c r="L36659"/>
      <c r="R36659"/>
    </row>
    <row r="36660" spans="12:18" x14ac:dyDescent="0.25">
      <c r="L36660"/>
      <c r="R36660"/>
    </row>
    <row r="36661" spans="12:18" x14ac:dyDescent="0.25">
      <c r="L36661"/>
      <c r="R36661"/>
    </row>
    <row r="36662" spans="12:18" x14ac:dyDescent="0.25">
      <c r="L36662"/>
      <c r="R36662"/>
    </row>
    <row r="36663" spans="12:18" x14ac:dyDescent="0.25">
      <c r="L36663"/>
      <c r="R36663"/>
    </row>
    <row r="36664" spans="12:18" x14ac:dyDescent="0.25">
      <c r="L36664"/>
      <c r="R36664"/>
    </row>
    <row r="36665" spans="12:18" x14ac:dyDescent="0.25">
      <c r="L36665"/>
      <c r="R36665"/>
    </row>
    <row r="36666" spans="12:18" x14ac:dyDescent="0.25">
      <c r="L36666"/>
      <c r="R36666"/>
    </row>
    <row r="36667" spans="12:18" x14ac:dyDescent="0.25">
      <c r="L36667"/>
      <c r="R36667"/>
    </row>
    <row r="36668" spans="12:18" x14ac:dyDescent="0.25">
      <c r="L36668"/>
      <c r="R36668"/>
    </row>
    <row r="36669" spans="12:18" x14ac:dyDescent="0.25">
      <c r="L36669"/>
      <c r="R36669"/>
    </row>
    <row r="36670" spans="12:18" x14ac:dyDescent="0.25">
      <c r="L36670"/>
      <c r="R36670"/>
    </row>
    <row r="36671" spans="12:18" x14ac:dyDescent="0.25">
      <c r="L36671"/>
      <c r="R36671"/>
    </row>
    <row r="36672" spans="12:18" x14ac:dyDescent="0.25">
      <c r="L36672"/>
      <c r="R36672"/>
    </row>
    <row r="36673" spans="12:18" x14ac:dyDescent="0.25">
      <c r="L36673"/>
      <c r="R36673"/>
    </row>
    <row r="36674" spans="12:18" x14ac:dyDescent="0.25">
      <c r="L36674"/>
      <c r="R36674"/>
    </row>
    <row r="36675" spans="12:18" x14ac:dyDescent="0.25">
      <c r="L36675"/>
      <c r="R36675"/>
    </row>
    <row r="36676" spans="12:18" x14ac:dyDescent="0.25">
      <c r="L36676"/>
      <c r="R36676"/>
    </row>
    <row r="36677" spans="12:18" x14ac:dyDescent="0.25">
      <c r="L36677"/>
      <c r="R36677"/>
    </row>
    <row r="36678" spans="12:18" x14ac:dyDescent="0.25">
      <c r="L36678"/>
      <c r="R36678"/>
    </row>
    <row r="36679" spans="12:18" x14ac:dyDescent="0.25">
      <c r="L36679"/>
      <c r="R36679"/>
    </row>
    <row r="36680" spans="12:18" x14ac:dyDescent="0.25">
      <c r="L36680"/>
      <c r="R36680"/>
    </row>
    <row r="36681" spans="12:18" x14ac:dyDescent="0.25">
      <c r="L36681"/>
      <c r="R36681"/>
    </row>
    <row r="36682" spans="12:18" x14ac:dyDescent="0.25">
      <c r="L36682"/>
      <c r="R36682"/>
    </row>
    <row r="36683" spans="12:18" x14ac:dyDescent="0.25">
      <c r="L36683"/>
      <c r="R36683"/>
    </row>
    <row r="36684" spans="12:18" x14ac:dyDescent="0.25">
      <c r="L36684"/>
      <c r="R36684"/>
    </row>
    <row r="36685" spans="12:18" x14ac:dyDescent="0.25">
      <c r="L36685"/>
      <c r="R36685"/>
    </row>
    <row r="36686" spans="12:18" x14ac:dyDescent="0.25">
      <c r="L36686"/>
      <c r="R36686"/>
    </row>
    <row r="36687" spans="12:18" x14ac:dyDescent="0.25">
      <c r="L36687"/>
      <c r="R36687"/>
    </row>
    <row r="36688" spans="12:18" x14ac:dyDescent="0.25">
      <c r="L36688"/>
      <c r="R36688"/>
    </row>
    <row r="36689" spans="12:18" x14ac:dyDescent="0.25">
      <c r="L36689"/>
      <c r="R36689"/>
    </row>
    <row r="36690" spans="12:18" x14ac:dyDescent="0.25">
      <c r="L36690"/>
      <c r="R36690"/>
    </row>
    <row r="36691" spans="12:18" x14ac:dyDescent="0.25">
      <c r="L36691"/>
      <c r="R36691"/>
    </row>
    <row r="36692" spans="12:18" x14ac:dyDescent="0.25">
      <c r="L36692"/>
      <c r="R36692"/>
    </row>
    <row r="36693" spans="12:18" x14ac:dyDescent="0.25">
      <c r="L36693"/>
      <c r="R36693"/>
    </row>
    <row r="36694" spans="12:18" x14ac:dyDescent="0.25">
      <c r="L36694"/>
      <c r="R36694"/>
    </row>
    <row r="36695" spans="12:18" x14ac:dyDescent="0.25">
      <c r="L36695"/>
      <c r="R36695"/>
    </row>
    <row r="36696" spans="12:18" x14ac:dyDescent="0.25">
      <c r="L36696"/>
      <c r="R36696"/>
    </row>
    <row r="36697" spans="12:18" x14ac:dyDescent="0.25">
      <c r="L36697"/>
      <c r="R36697"/>
    </row>
    <row r="36698" spans="12:18" x14ac:dyDescent="0.25">
      <c r="L36698"/>
      <c r="R36698"/>
    </row>
    <row r="36699" spans="12:18" x14ac:dyDescent="0.25">
      <c r="L36699"/>
      <c r="R36699"/>
    </row>
    <row r="36700" spans="12:18" x14ac:dyDescent="0.25">
      <c r="L36700"/>
      <c r="R36700"/>
    </row>
    <row r="36701" spans="12:18" x14ac:dyDescent="0.25">
      <c r="L36701"/>
      <c r="R36701"/>
    </row>
    <row r="36702" spans="12:18" x14ac:dyDescent="0.25">
      <c r="L36702"/>
      <c r="R36702"/>
    </row>
    <row r="36703" spans="12:18" x14ac:dyDescent="0.25">
      <c r="L36703"/>
      <c r="R36703"/>
    </row>
    <row r="36704" spans="12:18" x14ac:dyDescent="0.25">
      <c r="L36704"/>
      <c r="R36704"/>
    </row>
    <row r="36705" spans="12:18" x14ac:dyDescent="0.25">
      <c r="L36705"/>
      <c r="R36705"/>
    </row>
    <row r="36706" spans="12:18" x14ac:dyDescent="0.25">
      <c r="L36706"/>
      <c r="R36706"/>
    </row>
    <row r="36707" spans="12:18" x14ac:dyDescent="0.25">
      <c r="L36707"/>
      <c r="R36707"/>
    </row>
    <row r="36708" spans="12:18" x14ac:dyDescent="0.25">
      <c r="L36708"/>
      <c r="R36708"/>
    </row>
    <row r="36709" spans="12:18" x14ac:dyDescent="0.25">
      <c r="L36709"/>
      <c r="R36709"/>
    </row>
    <row r="36710" spans="12:18" x14ac:dyDescent="0.25">
      <c r="L36710"/>
      <c r="R36710"/>
    </row>
    <row r="36711" spans="12:18" x14ac:dyDescent="0.25">
      <c r="L36711"/>
      <c r="R36711"/>
    </row>
    <row r="36712" spans="12:18" x14ac:dyDescent="0.25">
      <c r="L36712"/>
      <c r="R36712"/>
    </row>
    <row r="36713" spans="12:18" x14ac:dyDescent="0.25">
      <c r="L36713"/>
      <c r="R36713"/>
    </row>
    <row r="36714" spans="12:18" x14ac:dyDescent="0.25">
      <c r="L36714"/>
      <c r="R36714"/>
    </row>
    <row r="36715" spans="12:18" x14ac:dyDescent="0.25">
      <c r="L36715"/>
      <c r="R36715"/>
    </row>
    <row r="36716" spans="12:18" x14ac:dyDescent="0.25">
      <c r="L36716"/>
      <c r="R36716"/>
    </row>
    <row r="36717" spans="12:18" x14ac:dyDescent="0.25">
      <c r="L36717"/>
      <c r="R36717"/>
    </row>
    <row r="36718" spans="12:18" x14ac:dyDescent="0.25">
      <c r="L36718"/>
      <c r="R36718"/>
    </row>
    <row r="36719" spans="12:18" x14ac:dyDescent="0.25">
      <c r="L36719"/>
      <c r="R36719"/>
    </row>
    <row r="36720" spans="12:18" x14ac:dyDescent="0.25">
      <c r="L36720"/>
      <c r="R36720"/>
    </row>
    <row r="36721" spans="12:18" x14ac:dyDescent="0.25">
      <c r="L36721"/>
      <c r="R36721"/>
    </row>
    <row r="36722" spans="12:18" x14ac:dyDescent="0.25">
      <c r="L36722"/>
      <c r="R36722"/>
    </row>
    <row r="36723" spans="12:18" x14ac:dyDescent="0.25">
      <c r="L36723"/>
      <c r="R36723"/>
    </row>
    <row r="36724" spans="12:18" x14ac:dyDescent="0.25">
      <c r="L36724"/>
      <c r="R36724"/>
    </row>
    <row r="36725" spans="12:18" x14ac:dyDescent="0.25">
      <c r="L36725"/>
      <c r="R36725"/>
    </row>
    <row r="36726" spans="12:18" x14ac:dyDescent="0.25">
      <c r="L36726"/>
      <c r="R36726"/>
    </row>
    <row r="36727" spans="12:18" x14ac:dyDescent="0.25">
      <c r="L36727"/>
      <c r="R36727"/>
    </row>
    <row r="36728" spans="12:18" x14ac:dyDescent="0.25">
      <c r="L36728"/>
      <c r="R36728"/>
    </row>
    <row r="36729" spans="12:18" x14ac:dyDescent="0.25">
      <c r="L36729"/>
      <c r="R36729"/>
    </row>
    <row r="36730" spans="12:18" x14ac:dyDescent="0.25">
      <c r="L36730"/>
      <c r="R36730"/>
    </row>
    <row r="36731" spans="12:18" x14ac:dyDescent="0.25">
      <c r="L36731"/>
      <c r="R36731"/>
    </row>
    <row r="36732" spans="12:18" x14ac:dyDescent="0.25">
      <c r="L36732"/>
      <c r="R36732"/>
    </row>
    <row r="36733" spans="12:18" x14ac:dyDescent="0.25">
      <c r="L36733"/>
      <c r="R36733"/>
    </row>
    <row r="36734" spans="12:18" x14ac:dyDescent="0.25">
      <c r="L36734"/>
      <c r="R36734"/>
    </row>
    <row r="36735" spans="12:18" x14ac:dyDescent="0.25">
      <c r="L36735"/>
      <c r="R36735"/>
    </row>
    <row r="36736" spans="12:18" x14ac:dyDescent="0.25">
      <c r="L36736"/>
      <c r="R36736"/>
    </row>
    <row r="36737" spans="12:18" x14ac:dyDescent="0.25">
      <c r="L36737"/>
      <c r="R36737"/>
    </row>
    <row r="36738" spans="12:18" x14ac:dyDescent="0.25">
      <c r="L36738"/>
      <c r="R36738"/>
    </row>
    <row r="36739" spans="12:18" x14ac:dyDescent="0.25">
      <c r="L36739"/>
      <c r="R36739"/>
    </row>
    <row r="36740" spans="12:18" x14ac:dyDescent="0.25">
      <c r="L36740"/>
      <c r="R36740"/>
    </row>
    <row r="36741" spans="12:18" x14ac:dyDescent="0.25">
      <c r="L36741"/>
      <c r="R36741"/>
    </row>
    <row r="36742" spans="12:18" x14ac:dyDescent="0.25">
      <c r="L36742"/>
      <c r="R36742"/>
    </row>
    <row r="36743" spans="12:18" x14ac:dyDescent="0.25">
      <c r="L36743"/>
      <c r="R36743"/>
    </row>
    <row r="36744" spans="12:18" x14ac:dyDescent="0.25">
      <c r="L36744"/>
      <c r="R36744"/>
    </row>
    <row r="36745" spans="12:18" x14ac:dyDescent="0.25">
      <c r="L36745"/>
      <c r="R36745"/>
    </row>
    <row r="36746" spans="12:18" x14ac:dyDescent="0.25">
      <c r="L36746"/>
      <c r="R36746"/>
    </row>
    <row r="36747" spans="12:18" x14ac:dyDescent="0.25">
      <c r="L36747"/>
      <c r="R36747"/>
    </row>
    <row r="36748" spans="12:18" x14ac:dyDescent="0.25">
      <c r="L36748"/>
      <c r="R36748"/>
    </row>
    <row r="36749" spans="12:18" x14ac:dyDescent="0.25">
      <c r="L36749"/>
      <c r="R36749"/>
    </row>
    <row r="36750" spans="12:18" x14ac:dyDescent="0.25">
      <c r="L36750"/>
      <c r="R36750"/>
    </row>
    <row r="36751" spans="12:18" x14ac:dyDescent="0.25">
      <c r="L36751"/>
      <c r="R36751"/>
    </row>
    <row r="36752" spans="12:18" x14ac:dyDescent="0.25">
      <c r="L36752"/>
      <c r="R36752"/>
    </row>
    <row r="36753" spans="12:18" x14ac:dyDescent="0.25">
      <c r="L36753"/>
      <c r="R36753"/>
    </row>
    <row r="36754" spans="12:18" x14ac:dyDescent="0.25">
      <c r="L36754"/>
      <c r="R36754"/>
    </row>
    <row r="36755" spans="12:18" x14ac:dyDescent="0.25">
      <c r="L36755"/>
      <c r="R36755"/>
    </row>
    <row r="36756" spans="12:18" x14ac:dyDescent="0.25">
      <c r="L36756"/>
      <c r="R36756"/>
    </row>
    <row r="36757" spans="12:18" x14ac:dyDescent="0.25">
      <c r="L36757"/>
      <c r="R36757"/>
    </row>
    <row r="36758" spans="12:18" x14ac:dyDescent="0.25">
      <c r="L36758"/>
      <c r="R36758"/>
    </row>
    <row r="36759" spans="12:18" x14ac:dyDescent="0.25">
      <c r="L36759"/>
      <c r="R36759"/>
    </row>
    <row r="36760" spans="12:18" x14ac:dyDescent="0.25">
      <c r="L36760"/>
      <c r="R36760"/>
    </row>
    <row r="36761" spans="12:18" x14ac:dyDescent="0.25">
      <c r="L36761"/>
      <c r="R36761"/>
    </row>
    <row r="36762" spans="12:18" x14ac:dyDescent="0.25">
      <c r="L36762"/>
      <c r="R36762"/>
    </row>
    <row r="36763" spans="12:18" x14ac:dyDescent="0.25">
      <c r="L36763"/>
      <c r="R36763"/>
    </row>
    <row r="36764" spans="12:18" x14ac:dyDescent="0.25">
      <c r="L36764"/>
      <c r="R36764"/>
    </row>
    <row r="36765" spans="12:18" x14ac:dyDescent="0.25">
      <c r="L36765"/>
      <c r="R36765"/>
    </row>
    <row r="36766" spans="12:18" x14ac:dyDescent="0.25">
      <c r="L36766"/>
      <c r="R36766"/>
    </row>
    <row r="36767" spans="12:18" x14ac:dyDescent="0.25">
      <c r="L36767"/>
      <c r="R36767"/>
    </row>
    <row r="36768" spans="12:18" x14ac:dyDescent="0.25">
      <c r="L36768"/>
      <c r="R36768"/>
    </row>
    <row r="36769" spans="12:18" x14ac:dyDescent="0.25">
      <c r="L36769"/>
      <c r="R36769"/>
    </row>
    <row r="36770" spans="12:18" x14ac:dyDescent="0.25">
      <c r="L36770"/>
      <c r="R36770"/>
    </row>
    <row r="36771" spans="12:18" x14ac:dyDescent="0.25">
      <c r="L36771"/>
      <c r="R36771"/>
    </row>
    <row r="36772" spans="12:18" x14ac:dyDescent="0.25">
      <c r="L36772"/>
      <c r="R36772"/>
    </row>
    <row r="36773" spans="12:18" x14ac:dyDescent="0.25">
      <c r="L36773"/>
      <c r="R36773"/>
    </row>
    <row r="36774" spans="12:18" x14ac:dyDescent="0.25">
      <c r="L36774"/>
      <c r="R36774"/>
    </row>
    <row r="36775" spans="12:18" x14ac:dyDescent="0.25">
      <c r="L36775"/>
      <c r="R36775"/>
    </row>
    <row r="36776" spans="12:18" x14ac:dyDescent="0.25">
      <c r="L36776"/>
      <c r="R36776"/>
    </row>
    <row r="36777" spans="12:18" x14ac:dyDescent="0.25">
      <c r="L36777"/>
      <c r="R36777"/>
    </row>
    <row r="36778" spans="12:18" x14ac:dyDescent="0.25">
      <c r="L36778"/>
      <c r="R36778"/>
    </row>
    <row r="36779" spans="12:18" x14ac:dyDescent="0.25">
      <c r="L36779"/>
      <c r="R36779"/>
    </row>
    <row r="36780" spans="12:18" x14ac:dyDescent="0.25">
      <c r="L36780"/>
      <c r="R36780"/>
    </row>
    <row r="36781" spans="12:18" x14ac:dyDescent="0.25">
      <c r="L36781"/>
      <c r="R36781"/>
    </row>
    <row r="36782" spans="12:18" x14ac:dyDescent="0.25">
      <c r="L36782"/>
      <c r="R36782"/>
    </row>
    <row r="36783" spans="12:18" x14ac:dyDescent="0.25">
      <c r="L36783"/>
      <c r="R36783"/>
    </row>
    <row r="36784" spans="12:18" x14ac:dyDescent="0.25">
      <c r="L36784"/>
      <c r="R36784"/>
    </row>
    <row r="36785" spans="12:18" x14ac:dyDescent="0.25">
      <c r="L36785"/>
      <c r="R36785"/>
    </row>
    <row r="36786" spans="12:18" x14ac:dyDescent="0.25">
      <c r="L36786"/>
      <c r="R36786"/>
    </row>
    <row r="36787" spans="12:18" x14ac:dyDescent="0.25">
      <c r="L36787"/>
      <c r="R36787"/>
    </row>
    <row r="36788" spans="12:18" x14ac:dyDescent="0.25">
      <c r="L36788"/>
      <c r="R36788"/>
    </row>
    <row r="36789" spans="12:18" x14ac:dyDescent="0.25">
      <c r="L36789"/>
      <c r="R36789"/>
    </row>
    <row r="36790" spans="12:18" x14ac:dyDescent="0.25">
      <c r="L36790"/>
      <c r="R36790"/>
    </row>
    <row r="36791" spans="12:18" x14ac:dyDescent="0.25">
      <c r="L36791"/>
      <c r="R36791"/>
    </row>
    <row r="36792" spans="12:18" x14ac:dyDescent="0.25">
      <c r="L36792"/>
      <c r="R36792"/>
    </row>
    <row r="36793" spans="12:18" x14ac:dyDescent="0.25">
      <c r="L36793"/>
      <c r="R36793"/>
    </row>
    <row r="36794" spans="12:18" x14ac:dyDescent="0.25">
      <c r="L36794"/>
      <c r="R36794"/>
    </row>
    <row r="36795" spans="12:18" x14ac:dyDescent="0.25">
      <c r="L36795"/>
      <c r="R36795"/>
    </row>
    <row r="36796" spans="12:18" x14ac:dyDescent="0.25">
      <c r="L36796"/>
      <c r="R36796"/>
    </row>
    <row r="36797" spans="12:18" x14ac:dyDescent="0.25">
      <c r="L36797"/>
      <c r="R36797"/>
    </row>
    <row r="36798" spans="12:18" x14ac:dyDescent="0.25">
      <c r="L36798"/>
      <c r="R36798"/>
    </row>
    <row r="36799" spans="12:18" x14ac:dyDescent="0.25">
      <c r="L36799"/>
      <c r="R36799"/>
    </row>
    <row r="36800" spans="12:18" x14ac:dyDescent="0.25">
      <c r="L36800"/>
      <c r="R36800"/>
    </row>
    <row r="36801" spans="12:18" x14ac:dyDescent="0.25">
      <c r="L36801"/>
      <c r="R36801"/>
    </row>
    <row r="36802" spans="12:18" x14ac:dyDescent="0.25">
      <c r="L36802"/>
      <c r="R36802"/>
    </row>
    <row r="36803" spans="12:18" x14ac:dyDescent="0.25">
      <c r="L36803"/>
      <c r="R36803"/>
    </row>
    <row r="36804" spans="12:18" x14ac:dyDescent="0.25">
      <c r="L36804"/>
      <c r="R36804"/>
    </row>
    <row r="36805" spans="12:18" x14ac:dyDescent="0.25">
      <c r="L36805"/>
      <c r="R36805"/>
    </row>
    <row r="36806" spans="12:18" x14ac:dyDescent="0.25">
      <c r="L36806"/>
      <c r="R36806"/>
    </row>
    <row r="36807" spans="12:18" x14ac:dyDescent="0.25">
      <c r="L36807"/>
      <c r="R36807"/>
    </row>
    <row r="36808" spans="12:18" x14ac:dyDescent="0.25">
      <c r="L36808"/>
      <c r="R36808"/>
    </row>
    <row r="36809" spans="12:18" x14ac:dyDescent="0.25">
      <c r="L36809"/>
      <c r="R36809"/>
    </row>
    <row r="36810" spans="12:18" x14ac:dyDescent="0.25">
      <c r="L36810"/>
      <c r="R36810"/>
    </row>
    <row r="36811" spans="12:18" x14ac:dyDescent="0.25">
      <c r="L36811"/>
      <c r="R36811"/>
    </row>
    <row r="36812" spans="12:18" x14ac:dyDescent="0.25">
      <c r="L36812"/>
      <c r="R36812"/>
    </row>
    <row r="36813" spans="12:18" x14ac:dyDescent="0.25">
      <c r="L36813"/>
      <c r="R36813"/>
    </row>
    <row r="36814" spans="12:18" x14ac:dyDescent="0.25">
      <c r="L36814"/>
      <c r="R36814"/>
    </row>
    <row r="36815" spans="12:18" x14ac:dyDescent="0.25">
      <c r="L36815"/>
      <c r="R36815"/>
    </row>
    <row r="36816" spans="12:18" x14ac:dyDescent="0.25">
      <c r="L36816"/>
      <c r="R36816"/>
    </row>
    <row r="36817" spans="12:18" x14ac:dyDescent="0.25">
      <c r="L36817"/>
      <c r="R36817"/>
    </row>
    <row r="36818" spans="12:18" x14ac:dyDescent="0.25">
      <c r="L36818"/>
      <c r="R36818"/>
    </row>
    <row r="36819" spans="12:18" x14ac:dyDescent="0.25">
      <c r="L36819"/>
      <c r="R36819"/>
    </row>
    <row r="36820" spans="12:18" x14ac:dyDescent="0.25">
      <c r="L36820"/>
      <c r="R36820"/>
    </row>
    <row r="36821" spans="12:18" x14ac:dyDescent="0.25">
      <c r="L36821"/>
      <c r="R36821"/>
    </row>
    <row r="36822" spans="12:18" x14ac:dyDescent="0.25">
      <c r="L36822"/>
      <c r="R36822"/>
    </row>
    <row r="36823" spans="12:18" x14ac:dyDescent="0.25">
      <c r="L36823"/>
      <c r="R36823"/>
    </row>
    <row r="36824" spans="12:18" x14ac:dyDescent="0.25">
      <c r="L36824"/>
      <c r="R36824"/>
    </row>
    <row r="36825" spans="12:18" x14ac:dyDescent="0.25">
      <c r="L36825"/>
      <c r="R36825"/>
    </row>
    <row r="36826" spans="12:18" x14ac:dyDescent="0.25">
      <c r="L36826"/>
      <c r="R36826"/>
    </row>
    <row r="36827" spans="12:18" x14ac:dyDescent="0.25">
      <c r="L36827"/>
      <c r="R36827"/>
    </row>
    <row r="36828" spans="12:18" x14ac:dyDescent="0.25">
      <c r="L36828"/>
      <c r="R36828"/>
    </row>
    <row r="36829" spans="12:18" x14ac:dyDescent="0.25">
      <c r="L36829"/>
      <c r="R36829"/>
    </row>
    <row r="36830" spans="12:18" x14ac:dyDescent="0.25">
      <c r="L36830"/>
      <c r="R36830"/>
    </row>
    <row r="36831" spans="12:18" x14ac:dyDescent="0.25">
      <c r="L36831"/>
      <c r="R36831"/>
    </row>
    <row r="36832" spans="12:18" x14ac:dyDescent="0.25">
      <c r="L36832"/>
      <c r="R36832"/>
    </row>
    <row r="36833" spans="12:18" x14ac:dyDescent="0.25">
      <c r="L36833"/>
      <c r="R36833"/>
    </row>
    <row r="36834" spans="12:18" x14ac:dyDescent="0.25">
      <c r="L36834"/>
      <c r="R36834"/>
    </row>
    <row r="36835" spans="12:18" x14ac:dyDescent="0.25">
      <c r="L36835"/>
      <c r="R36835"/>
    </row>
    <row r="36836" spans="12:18" x14ac:dyDescent="0.25">
      <c r="L36836"/>
      <c r="R36836"/>
    </row>
    <row r="36837" spans="12:18" x14ac:dyDescent="0.25">
      <c r="L36837"/>
      <c r="R36837"/>
    </row>
    <row r="36838" spans="12:18" x14ac:dyDescent="0.25">
      <c r="L36838"/>
      <c r="R36838"/>
    </row>
    <row r="36839" spans="12:18" x14ac:dyDescent="0.25">
      <c r="L36839"/>
      <c r="R36839"/>
    </row>
    <row r="36840" spans="12:18" x14ac:dyDescent="0.25">
      <c r="L36840"/>
      <c r="R36840"/>
    </row>
    <row r="36841" spans="12:18" x14ac:dyDescent="0.25">
      <c r="L36841"/>
      <c r="R36841"/>
    </row>
    <row r="36842" spans="12:18" x14ac:dyDescent="0.25">
      <c r="L36842"/>
      <c r="R36842"/>
    </row>
    <row r="36843" spans="12:18" x14ac:dyDescent="0.25">
      <c r="L36843"/>
      <c r="R36843"/>
    </row>
    <row r="36844" spans="12:18" x14ac:dyDescent="0.25">
      <c r="L36844"/>
      <c r="R36844"/>
    </row>
    <row r="36845" spans="12:18" x14ac:dyDescent="0.25">
      <c r="L36845"/>
      <c r="R36845"/>
    </row>
    <row r="36846" spans="12:18" x14ac:dyDescent="0.25">
      <c r="L36846"/>
      <c r="R36846"/>
    </row>
    <row r="36847" spans="12:18" x14ac:dyDescent="0.25">
      <c r="L36847"/>
      <c r="R36847"/>
    </row>
    <row r="36848" spans="12:18" x14ac:dyDescent="0.25">
      <c r="L36848"/>
      <c r="R36848"/>
    </row>
    <row r="36849" spans="12:18" x14ac:dyDescent="0.25">
      <c r="L36849"/>
      <c r="R36849"/>
    </row>
    <row r="36850" spans="12:18" x14ac:dyDescent="0.25">
      <c r="L36850"/>
      <c r="R36850"/>
    </row>
    <row r="36851" spans="12:18" x14ac:dyDescent="0.25">
      <c r="L36851"/>
      <c r="R36851"/>
    </row>
    <row r="36852" spans="12:18" x14ac:dyDescent="0.25">
      <c r="L36852"/>
      <c r="R36852"/>
    </row>
    <row r="36853" spans="12:18" x14ac:dyDescent="0.25">
      <c r="L36853"/>
      <c r="R36853"/>
    </row>
    <row r="36854" spans="12:18" x14ac:dyDescent="0.25">
      <c r="L36854"/>
      <c r="R36854"/>
    </row>
    <row r="36855" spans="12:18" x14ac:dyDescent="0.25">
      <c r="L36855"/>
      <c r="R36855"/>
    </row>
    <row r="36856" spans="12:18" x14ac:dyDescent="0.25">
      <c r="L36856"/>
      <c r="R36856"/>
    </row>
    <row r="36857" spans="12:18" x14ac:dyDescent="0.25">
      <c r="L36857"/>
      <c r="R36857"/>
    </row>
    <row r="36858" spans="12:18" x14ac:dyDescent="0.25">
      <c r="L36858"/>
      <c r="R36858"/>
    </row>
    <row r="36859" spans="12:18" x14ac:dyDescent="0.25">
      <c r="L36859"/>
      <c r="R36859"/>
    </row>
    <row r="36860" spans="12:18" x14ac:dyDescent="0.25">
      <c r="L36860"/>
      <c r="R36860"/>
    </row>
    <row r="36861" spans="12:18" x14ac:dyDescent="0.25">
      <c r="L36861"/>
      <c r="R36861"/>
    </row>
    <row r="36862" spans="12:18" x14ac:dyDescent="0.25">
      <c r="L36862"/>
      <c r="R36862"/>
    </row>
    <row r="36863" spans="12:18" x14ac:dyDescent="0.25">
      <c r="L36863"/>
      <c r="R36863"/>
    </row>
    <row r="36864" spans="12:18" x14ac:dyDescent="0.25">
      <c r="L36864"/>
      <c r="R36864"/>
    </row>
    <row r="36865" spans="12:18" x14ac:dyDescent="0.25">
      <c r="L36865"/>
      <c r="R36865"/>
    </row>
    <row r="36866" spans="12:18" x14ac:dyDescent="0.25">
      <c r="L36866"/>
      <c r="R36866"/>
    </row>
    <row r="36867" spans="12:18" x14ac:dyDescent="0.25">
      <c r="L36867"/>
      <c r="R36867"/>
    </row>
    <row r="36868" spans="12:18" x14ac:dyDescent="0.25">
      <c r="L36868"/>
      <c r="R36868"/>
    </row>
    <row r="36869" spans="12:18" x14ac:dyDescent="0.25">
      <c r="L36869"/>
      <c r="R36869"/>
    </row>
    <row r="36870" spans="12:18" x14ac:dyDescent="0.25">
      <c r="L36870"/>
      <c r="R36870"/>
    </row>
    <row r="36871" spans="12:18" x14ac:dyDescent="0.25">
      <c r="L36871"/>
      <c r="R36871"/>
    </row>
    <row r="36872" spans="12:18" x14ac:dyDescent="0.25">
      <c r="L36872"/>
      <c r="R36872"/>
    </row>
    <row r="36873" spans="12:18" x14ac:dyDescent="0.25">
      <c r="L36873"/>
      <c r="R36873"/>
    </row>
    <row r="36874" spans="12:18" x14ac:dyDescent="0.25">
      <c r="L36874"/>
      <c r="R36874"/>
    </row>
    <row r="36875" spans="12:18" x14ac:dyDescent="0.25">
      <c r="L36875"/>
      <c r="R36875"/>
    </row>
    <row r="36876" spans="12:18" x14ac:dyDescent="0.25">
      <c r="L36876"/>
      <c r="R36876"/>
    </row>
    <row r="36877" spans="12:18" x14ac:dyDescent="0.25">
      <c r="L36877"/>
      <c r="R36877"/>
    </row>
    <row r="36878" spans="12:18" x14ac:dyDescent="0.25">
      <c r="L36878"/>
      <c r="R36878"/>
    </row>
    <row r="36879" spans="12:18" x14ac:dyDescent="0.25">
      <c r="L36879"/>
      <c r="R36879"/>
    </row>
    <row r="36880" spans="12:18" x14ac:dyDescent="0.25">
      <c r="L36880"/>
      <c r="R36880"/>
    </row>
    <row r="36881" spans="12:18" x14ac:dyDescent="0.25">
      <c r="L36881"/>
      <c r="R36881"/>
    </row>
    <row r="36882" spans="12:18" x14ac:dyDescent="0.25">
      <c r="L36882"/>
      <c r="R36882"/>
    </row>
    <row r="36883" spans="12:18" x14ac:dyDescent="0.25">
      <c r="L36883"/>
      <c r="R36883"/>
    </row>
    <row r="36884" spans="12:18" x14ac:dyDescent="0.25">
      <c r="L36884"/>
      <c r="R36884"/>
    </row>
    <row r="36885" spans="12:18" x14ac:dyDescent="0.25">
      <c r="L36885"/>
      <c r="R36885"/>
    </row>
    <row r="36886" spans="12:18" x14ac:dyDescent="0.25">
      <c r="L36886"/>
      <c r="R36886"/>
    </row>
    <row r="36887" spans="12:18" x14ac:dyDescent="0.25">
      <c r="L36887"/>
      <c r="R36887"/>
    </row>
    <row r="36888" spans="12:18" x14ac:dyDescent="0.25">
      <c r="L36888"/>
      <c r="R36888"/>
    </row>
    <row r="36889" spans="12:18" x14ac:dyDescent="0.25">
      <c r="L36889"/>
      <c r="R36889"/>
    </row>
    <row r="36890" spans="12:18" x14ac:dyDescent="0.25">
      <c r="L36890"/>
      <c r="R36890"/>
    </row>
    <row r="36891" spans="12:18" x14ac:dyDescent="0.25">
      <c r="L36891"/>
      <c r="R36891"/>
    </row>
    <row r="36892" spans="12:18" x14ac:dyDescent="0.25">
      <c r="L36892"/>
      <c r="R36892"/>
    </row>
    <row r="36893" spans="12:18" x14ac:dyDescent="0.25">
      <c r="L36893"/>
      <c r="R36893"/>
    </row>
    <row r="36894" spans="12:18" x14ac:dyDescent="0.25">
      <c r="L36894"/>
      <c r="R36894"/>
    </row>
    <row r="36895" spans="12:18" x14ac:dyDescent="0.25">
      <c r="L36895"/>
      <c r="R36895"/>
    </row>
    <row r="36896" spans="12:18" x14ac:dyDescent="0.25">
      <c r="L36896"/>
      <c r="R36896"/>
    </row>
    <row r="36897" spans="12:18" x14ac:dyDescent="0.25">
      <c r="L36897"/>
      <c r="R36897"/>
    </row>
    <row r="36898" spans="12:18" x14ac:dyDescent="0.25">
      <c r="L36898"/>
      <c r="R36898"/>
    </row>
    <row r="36899" spans="12:18" x14ac:dyDescent="0.25">
      <c r="L36899"/>
      <c r="R36899"/>
    </row>
    <row r="36900" spans="12:18" x14ac:dyDescent="0.25">
      <c r="L36900"/>
      <c r="R36900"/>
    </row>
    <row r="36901" spans="12:18" x14ac:dyDescent="0.25">
      <c r="L36901"/>
      <c r="R36901"/>
    </row>
    <row r="36902" spans="12:18" x14ac:dyDescent="0.25">
      <c r="L36902"/>
      <c r="R36902"/>
    </row>
    <row r="36903" spans="12:18" x14ac:dyDescent="0.25">
      <c r="L36903"/>
      <c r="R36903"/>
    </row>
    <row r="36904" spans="12:18" x14ac:dyDescent="0.25">
      <c r="L36904"/>
      <c r="R36904"/>
    </row>
    <row r="36905" spans="12:18" x14ac:dyDescent="0.25">
      <c r="L36905"/>
      <c r="R36905"/>
    </row>
    <row r="36906" spans="12:18" x14ac:dyDescent="0.25">
      <c r="L36906"/>
      <c r="R36906"/>
    </row>
    <row r="36907" spans="12:18" x14ac:dyDescent="0.25">
      <c r="L36907"/>
      <c r="R36907"/>
    </row>
    <row r="36908" spans="12:18" x14ac:dyDescent="0.25">
      <c r="L36908"/>
      <c r="R36908"/>
    </row>
    <row r="36909" spans="12:18" x14ac:dyDescent="0.25">
      <c r="L36909"/>
      <c r="R36909"/>
    </row>
    <row r="36910" spans="12:18" x14ac:dyDescent="0.25">
      <c r="L36910"/>
      <c r="R36910"/>
    </row>
    <row r="36911" spans="12:18" x14ac:dyDescent="0.25">
      <c r="L36911"/>
      <c r="R36911"/>
    </row>
    <row r="36912" spans="12:18" x14ac:dyDescent="0.25">
      <c r="L36912"/>
      <c r="R36912"/>
    </row>
    <row r="36913" spans="12:18" x14ac:dyDescent="0.25">
      <c r="L36913"/>
      <c r="R36913"/>
    </row>
    <row r="36914" spans="12:18" x14ac:dyDescent="0.25">
      <c r="L36914"/>
      <c r="R36914"/>
    </row>
    <row r="36915" spans="12:18" x14ac:dyDescent="0.25">
      <c r="L36915"/>
      <c r="R36915"/>
    </row>
    <row r="36916" spans="12:18" x14ac:dyDescent="0.25">
      <c r="L36916"/>
      <c r="R36916"/>
    </row>
    <row r="36917" spans="12:18" x14ac:dyDescent="0.25">
      <c r="L36917"/>
      <c r="R36917"/>
    </row>
    <row r="36918" spans="12:18" x14ac:dyDescent="0.25">
      <c r="L36918"/>
      <c r="R36918"/>
    </row>
    <row r="36919" spans="12:18" x14ac:dyDescent="0.25">
      <c r="L36919"/>
      <c r="R36919"/>
    </row>
    <row r="36920" spans="12:18" x14ac:dyDescent="0.25">
      <c r="L36920"/>
      <c r="R36920"/>
    </row>
    <row r="36921" spans="12:18" x14ac:dyDescent="0.25">
      <c r="L36921"/>
      <c r="R36921"/>
    </row>
    <row r="36922" spans="12:18" x14ac:dyDescent="0.25">
      <c r="L36922"/>
      <c r="R36922"/>
    </row>
    <row r="36923" spans="12:18" x14ac:dyDescent="0.25">
      <c r="L36923"/>
      <c r="R36923"/>
    </row>
    <row r="36924" spans="12:18" x14ac:dyDescent="0.25">
      <c r="L36924"/>
      <c r="R36924"/>
    </row>
    <row r="36925" spans="12:18" x14ac:dyDescent="0.25">
      <c r="L36925"/>
      <c r="R36925"/>
    </row>
    <row r="36926" spans="12:18" x14ac:dyDescent="0.25">
      <c r="L36926"/>
      <c r="R36926"/>
    </row>
    <row r="36927" spans="12:18" x14ac:dyDescent="0.25">
      <c r="L36927"/>
      <c r="R36927"/>
    </row>
    <row r="36928" spans="12:18" x14ac:dyDescent="0.25">
      <c r="L36928"/>
      <c r="R36928"/>
    </row>
    <row r="36929" spans="12:18" x14ac:dyDescent="0.25">
      <c r="L36929"/>
      <c r="R36929"/>
    </row>
    <row r="36930" spans="12:18" x14ac:dyDescent="0.25">
      <c r="L36930"/>
      <c r="R36930"/>
    </row>
    <row r="36931" spans="12:18" x14ac:dyDescent="0.25">
      <c r="L36931"/>
      <c r="R36931"/>
    </row>
    <row r="36932" spans="12:18" x14ac:dyDescent="0.25">
      <c r="L36932"/>
      <c r="R36932"/>
    </row>
    <row r="36933" spans="12:18" x14ac:dyDescent="0.25">
      <c r="L36933"/>
      <c r="R36933"/>
    </row>
    <row r="36934" spans="12:18" x14ac:dyDescent="0.25">
      <c r="L36934"/>
      <c r="R36934"/>
    </row>
    <row r="36935" spans="12:18" x14ac:dyDescent="0.25">
      <c r="L36935"/>
      <c r="R36935"/>
    </row>
    <row r="36936" spans="12:18" x14ac:dyDescent="0.25">
      <c r="L36936"/>
      <c r="R36936"/>
    </row>
    <row r="36937" spans="12:18" x14ac:dyDescent="0.25">
      <c r="L36937"/>
      <c r="R36937"/>
    </row>
    <row r="36938" spans="12:18" x14ac:dyDescent="0.25">
      <c r="L36938"/>
      <c r="R36938"/>
    </row>
    <row r="36939" spans="12:18" x14ac:dyDescent="0.25">
      <c r="L36939"/>
      <c r="R36939"/>
    </row>
    <row r="36940" spans="12:18" x14ac:dyDescent="0.25">
      <c r="L36940"/>
      <c r="R36940"/>
    </row>
    <row r="36941" spans="12:18" x14ac:dyDescent="0.25">
      <c r="L36941"/>
      <c r="R36941"/>
    </row>
    <row r="36942" spans="12:18" x14ac:dyDescent="0.25">
      <c r="L36942"/>
      <c r="R36942"/>
    </row>
    <row r="36943" spans="12:18" x14ac:dyDescent="0.25">
      <c r="L36943"/>
      <c r="R36943"/>
    </row>
    <row r="36944" spans="12:18" x14ac:dyDescent="0.25">
      <c r="L36944"/>
      <c r="R36944"/>
    </row>
    <row r="36945" spans="12:18" x14ac:dyDescent="0.25">
      <c r="L36945"/>
      <c r="R36945"/>
    </row>
    <row r="36946" spans="12:18" x14ac:dyDescent="0.25">
      <c r="L36946"/>
      <c r="R36946"/>
    </row>
    <row r="36947" spans="12:18" x14ac:dyDescent="0.25">
      <c r="L36947"/>
      <c r="R36947"/>
    </row>
    <row r="36948" spans="12:18" x14ac:dyDescent="0.25">
      <c r="L36948"/>
      <c r="R36948"/>
    </row>
    <row r="36949" spans="12:18" x14ac:dyDescent="0.25">
      <c r="L36949"/>
      <c r="R36949"/>
    </row>
    <row r="36950" spans="12:18" x14ac:dyDescent="0.25">
      <c r="L36950"/>
      <c r="R36950"/>
    </row>
    <row r="36951" spans="12:18" x14ac:dyDescent="0.25">
      <c r="L36951"/>
      <c r="R36951"/>
    </row>
    <row r="36952" spans="12:18" x14ac:dyDescent="0.25">
      <c r="L36952"/>
      <c r="R36952"/>
    </row>
    <row r="36953" spans="12:18" x14ac:dyDescent="0.25">
      <c r="L36953"/>
      <c r="R36953"/>
    </row>
    <row r="36954" spans="12:18" x14ac:dyDescent="0.25">
      <c r="L36954"/>
      <c r="R36954"/>
    </row>
    <row r="36955" spans="12:18" x14ac:dyDescent="0.25">
      <c r="L36955"/>
      <c r="R36955"/>
    </row>
    <row r="36956" spans="12:18" x14ac:dyDescent="0.25">
      <c r="L36956"/>
      <c r="R36956"/>
    </row>
    <row r="36957" spans="12:18" x14ac:dyDescent="0.25">
      <c r="L36957"/>
      <c r="R36957"/>
    </row>
    <row r="36958" spans="12:18" x14ac:dyDescent="0.25">
      <c r="L36958"/>
      <c r="R36958"/>
    </row>
    <row r="36959" spans="12:18" x14ac:dyDescent="0.25">
      <c r="L36959"/>
      <c r="R36959"/>
    </row>
    <row r="36960" spans="12:18" x14ac:dyDescent="0.25">
      <c r="L36960"/>
      <c r="R36960"/>
    </row>
    <row r="36961" spans="12:18" x14ac:dyDescent="0.25">
      <c r="L36961"/>
      <c r="R36961"/>
    </row>
    <row r="36962" spans="12:18" x14ac:dyDescent="0.25">
      <c r="L36962"/>
      <c r="R36962"/>
    </row>
    <row r="36963" spans="12:18" x14ac:dyDescent="0.25">
      <c r="L36963"/>
      <c r="R36963"/>
    </row>
    <row r="36964" spans="12:18" x14ac:dyDescent="0.25">
      <c r="L36964"/>
      <c r="R36964"/>
    </row>
    <row r="36965" spans="12:18" x14ac:dyDescent="0.25">
      <c r="L36965"/>
      <c r="R36965"/>
    </row>
    <row r="36966" spans="12:18" x14ac:dyDescent="0.25">
      <c r="L36966"/>
      <c r="R36966"/>
    </row>
    <row r="36967" spans="12:18" x14ac:dyDescent="0.25">
      <c r="L36967"/>
      <c r="R36967"/>
    </row>
    <row r="36968" spans="12:18" x14ac:dyDescent="0.25">
      <c r="L36968"/>
      <c r="R36968"/>
    </row>
    <row r="36969" spans="12:18" x14ac:dyDescent="0.25">
      <c r="L36969"/>
      <c r="R36969"/>
    </row>
    <row r="36970" spans="12:18" x14ac:dyDescent="0.25">
      <c r="L36970"/>
      <c r="R36970"/>
    </row>
    <row r="36971" spans="12:18" x14ac:dyDescent="0.25">
      <c r="L36971"/>
      <c r="R36971"/>
    </row>
    <row r="36972" spans="12:18" x14ac:dyDescent="0.25">
      <c r="L36972"/>
      <c r="R36972"/>
    </row>
    <row r="36973" spans="12:18" x14ac:dyDescent="0.25">
      <c r="L36973"/>
      <c r="R36973"/>
    </row>
    <row r="36974" spans="12:18" x14ac:dyDescent="0.25">
      <c r="L36974"/>
      <c r="R36974"/>
    </row>
    <row r="36975" spans="12:18" x14ac:dyDescent="0.25">
      <c r="L36975"/>
      <c r="R36975"/>
    </row>
    <row r="36976" spans="12:18" x14ac:dyDescent="0.25">
      <c r="L36976"/>
      <c r="R36976"/>
    </row>
    <row r="36977" spans="12:18" x14ac:dyDescent="0.25">
      <c r="L36977"/>
      <c r="R36977"/>
    </row>
    <row r="36978" spans="12:18" x14ac:dyDescent="0.25">
      <c r="L36978"/>
      <c r="R36978"/>
    </row>
    <row r="36979" spans="12:18" x14ac:dyDescent="0.25">
      <c r="L36979"/>
      <c r="R36979"/>
    </row>
    <row r="36980" spans="12:18" x14ac:dyDescent="0.25">
      <c r="L36980"/>
      <c r="R36980"/>
    </row>
    <row r="36981" spans="12:18" x14ac:dyDescent="0.25">
      <c r="L36981"/>
      <c r="R36981"/>
    </row>
    <row r="36982" spans="12:18" x14ac:dyDescent="0.25">
      <c r="L36982"/>
      <c r="R36982"/>
    </row>
    <row r="36983" spans="12:18" x14ac:dyDescent="0.25">
      <c r="L36983"/>
      <c r="R36983"/>
    </row>
    <row r="36984" spans="12:18" x14ac:dyDescent="0.25">
      <c r="L36984"/>
      <c r="R36984"/>
    </row>
    <row r="36985" spans="12:18" x14ac:dyDescent="0.25">
      <c r="L36985"/>
      <c r="R36985"/>
    </row>
    <row r="36986" spans="12:18" x14ac:dyDescent="0.25">
      <c r="L36986"/>
      <c r="R36986"/>
    </row>
    <row r="36987" spans="12:18" x14ac:dyDescent="0.25">
      <c r="L36987"/>
      <c r="R36987"/>
    </row>
    <row r="36988" spans="12:18" x14ac:dyDescent="0.25">
      <c r="L36988"/>
      <c r="R36988"/>
    </row>
    <row r="36989" spans="12:18" x14ac:dyDescent="0.25">
      <c r="L36989"/>
      <c r="R36989"/>
    </row>
    <row r="36990" spans="12:18" x14ac:dyDescent="0.25">
      <c r="L36990"/>
      <c r="R36990"/>
    </row>
    <row r="36991" spans="12:18" x14ac:dyDescent="0.25">
      <c r="L36991"/>
      <c r="R36991"/>
    </row>
    <row r="36992" spans="12:18" x14ac:dyDescent="0.25">
      <c r="L36992"/>
      <c r="R36992"/>
    </row>
    <row r="36993" spans="12:18" x14ac:dyDescent="0.25">
      <c r="L36993"/>
      <c r="R36993"/>
    </row>
    <row r="36994" spans="12:18" x14ac:dyDescent="0.25">
      <c r="L36994"/>
      <c r="R36994"/>
    </row>
    <row r="36995" spans="12:18" x14ac:dyDescent="0.25">
      <c r="L36995"/>
      <c r="R36995"/>
    </row>
    <row r="36996" spans="12:18" x14ac:dyDescent="0.25">
      <c r="L36996"/>
      <c r="R36996"/>
    </row>
    <row r="36997" spans="12:18" x14ac:dyDescent="0.25">
      <c r="L36997"/>
      <c r="R36997"/>
    </row>
    <row r="36998" spans="12:18" x14ac:dyDescent="0.25">
      <c r="L36998"/>
      <c r="R36998"/>
    </row>
    <row r="36999" spans="12:18" x14ac:dyDescent="0.25">
      <c r="L36999"/>
      <c r="R36999"/>
    </row>
    <row r="37000" spans="12:18" x14ac:dyDescent="0.25">
      <c r="L37000"/>
      <c r="R37000"/>
    </row>
    <row r="37001" spans="12:18" x14ac:dyDescent="0.25">
      <c r="L37001"/>
      <c r="R37001"/>
    </row>
    <row r="37002" spans="12:18" x14ac:dyDescent="0.25">
      <c r="L37002"/>
      <c r="R37002"/>
    </row>
    <row r="37003" spans="12:18" x14ac:dyDescent="0.25">
      <c r="L37003"/>
      <c r="R37003"/>
    </row>
    <row r="37004" spans="12:18" x14ac:dyDescent="0.25">
      <c r="L37004"/>
      <c r="R37004"/>
    </row>
    <row r="37005" spans="12:18" x14ac:dyDescent="0.25">
      <c r="L37005"/>
      <c r="R37005"/>
    </row>
    <row r="37006" spans="12:18" x14ac:dyDescent="0.25">
      <c r="L37006"/>
      <c r="R37006"/>
    </row>
    <row r="37007" spans="12:18" x14ac:dyDescent="0.25">
      <c r="L37007"/>
      <c r="R37007"/>
    </row>
    <row r="37008" spans="12:18" x14ac:dyDescent="0.25">
      <c r="L37008"/>
      <c r="R37008"/>
    </row>
    <row r="37009" spans="12:18" x14ac:dyDescent="0.25">
      <c r="L37009"/>
      <c r="R37009"/>
    </row>
    <row r="37010" spans="12:18" x14ac:dyDescent="0.25">
      <c r="L37010"/>
      <c r="R37010"/>
    </row>
    <row r="37011" spans="12:18" x14ac:dyDescent="0.25">
      <c r="L37011"/>
      <c r="R37011"/>
    </row>
    <row r="37012" spans="12:18" x14ac:dyDescent="0.25">
      <c r="L37012"/>
      <c r="R37012"/>
    </row>
    <row r="37013" spans="12:18" x14ac:dyDescent="0.25">
      <c r="L37013"/>
      <c r="R37013"/>
    </row>
    <row r="37014" spans="12:18" x14ac:dyDescent="0.25">
      <c r="L37014"/>
      <c r="R37014"/>
    </row>
    <row r="37015" spans="12:18" x14ac:dyDescent="0.25">
      <c r="L37015"/>
      <c r="R37015"/>
    </row>
    <row r="37016" spans="12:18" x14ac:dyDescent="0.25">
      <c r="L37016"/>
      <c r="R37016"/>
    </row>
    <row r="37017" spans="12:18" x14ac:dyDescent="0.25">
      <c r="L37017"/>
      <c r="R37017"/>
    </row>
    <row r="37018" spans="12:18" x14ac:dyDescent="0.25">
      <c r="L37018"/>
      <c r="R37018"/>
    </row>
    <row r="37019" spans="12:18" x14ac:dyDescent="0.25">
      <c r="L37019"/>
      <c r="R37019"/>
    </row>
    <row r="37020" spans="12:18" x14ac:dyDescent="0.25">
      <c r="L37020"/>
      <c r="R37020"/>
    </row>
    <row r="37021" spans="12:18" x14ac:dyDescent="0.25">
      <c r="L37021"/>
      <c r="R37021"/>
    </row>
    <row r="37022" spans="12:18" x14ac:dyDescent="0.25">
      <c r="L37022"/>
      <c r="R37022"/>
    </row>
    <row r="37023" spans="12:18" x14ac:dyDescent="0.25">
      <c r="L37023"/>
      <c r="R37023"/>
    </row>
    <row r="37024" spans="12:18" x14ac:dyDescent="0.25">
      <c r="L37024"/>
      <c r="R37024"/>
    </row>
    <row r="37025" spans="12:18" x14ac:dyDescent="0.25">
      <c r="L37025"/>
      <c r="R37025"/>
    </row>
    <row r="37026" spans="12:18" x14ac:dyDescent="0.25">
      <c r="L37026"/>
      <c r="R37026"/>
    </row>
    <row r="37027" spans="12:18" x14ac:dyDescent="0.25">
      <c r="L37027"/>
      <c r="R37027"/>
    </row>
    <row r="37028" spans="12:18" x14ac:dyDescent="0.25">
      <c r="L37028"/>
      <c r="R37028"/>
    </row>
    <row r="37029" spans="12:18" x14ac:dyDescent="0.25">
      <c r="L37029"/>
      <c r="R37029"/>
    </row>
    <row r="37030" spans="12:18" x14ac:dyDescent="0.25">
      <c r="L37030"/>
      <c r="R37030"/>
    </row>
    <row r="37031" spans="12:18" x14ac:dyDescent="0.25">
      <c r="L37031"/>
      <c r="R37031"/>
    </row>
    <row r="37032" spans="12:18" x14ac:dyDescent="0.25">
      <c r="L37032"/>
      <c r="R37032"/>
    </row>
    <row r="37033" spans="12:18" x14ac:dyDescent="0.25">
      <c r="L37033"/>
      <c r="R37033"/>
    </row>
    <row r="37034" spans="12:18" x14ac:dyDescent="0.25">
      <c r="L37034"/>
      <c r="R37034"/>
    </row>
    <row r="37035" spans="12:18" x14ac:dyDescent="0.25">
      <c r="L37035"/>
      <c r="R37035"/>
    </row>
    <row r="37036" spans="12:18" x14ac:dyDescent="0.25">
      <c r="L37036"/>
      <c r="R37036"/>
    </row>
    <row r="37037" spans="12:18" x14ac:dyDescent="0.25">
      <c r="L37037"/>
      <c r="R37037"/>
    </row>
    <row r="37038" spans="12:18" x14ac:dyDescent="0.25">
      <c r="L37038"/>
      <c r="R37038"/>
    </row>
    <row r="37039" spans="12:18" x14ac:dyDescent="0.25">
      <c r="L37039"/>
      <c r="R37039"/>
    </row>
    <row r="37040" spans="12:18" x14ac:dyDescent="0.25">
      <c r="L37040"/>
      <c r="R37040"/>
    </row>
    <row r="37041" spans="12:18" x14ac:dyDescent="0.25">
      <c r="L37041"/>
      <c r="R37041"/>
    </row>
    <row r="37042" spans="12:18" x14ac:dyDescent="0.25">
      <c r="L37042"/>
      <c r="R37042"/>
    </row>
    <row r="37043" spans="12:18" x14ac:dyDescent="0.25">
      <c r="L37043"/>
      <c r="R37043"/>
    </row>
    <row r="37044" spans="12:18" x14ac:dyDescent="0.25">
      <c r="L37044"/>
      <c r="R37044"/>
    </row>
    <row r="37045" spans="12:18" x14ac:dyDescent="0.25">
      <c r="L37045"/>
      <c r="R37045"/>
    </row>
    <row r="37046" spans="12:18" x14ac:dyDescent="0.25">
      <c r="L37046"/>
      <c r="R37046"/>
    </row>
    <row r="37047" spans="12:18" x14ac:dyDescent="0.25">
      <c r="L37047"/>
      <c r="R37047"/>
    </row>
    <row r="37048" spans="12:18" x14ac:dyDescent="0.25">
      <c r="L37048"/>
      <c r="R37048"/>
    </row>
    <row r="37049" spans="12:18" x14ac:dyDescent="0.25">
      <c r="L37049"/>
      <c r="R37049"/>
    </row>
    <row r="37050" spans="12:18" x14ac:dyDescent="0.25">
      <c r="L37050"/>
      <c r="R37050"/>
    </row>
    <row r="37051" spans="12:18" x14ac:dyDescent="0.25">
      <c r="L37051"/>
      <c r="R37051"/>
    </row>
    <row r="37052" spans="12:18" x14ac:dyDescent="0.25">
      <c r="L37052"/>
      <c r="R37052"/>
    </row>
    <row r="37053" spans="12:18" x14ac:dyDescent="0.25">
      <c r="L37053"/>
      <c r="R37053"/>
    </row>
    <row r="37054" spans="12:18" x14ac:dyDescent="0.25">
      <c r="L37054"/>
      <c r="R37054"/>
    </row>
    <row r="37055" spans="12:18" x14ac:dyDescent="0.25">
      <c r="L37055"/>
      <c r="R37055"/>
    </row>
    <row r="37056" spans="12:18" x14ac:dyDescent="0.25">
      <c r="L37056"/>
      <c r="R37056"/>
    </row>
    <row r="37057" spans="12:18" x14ac:dyDescent="0.25">
      <c r="L37057"/>
      <c r="R37057"/>
    </row>
    <row r="37058" spans="12:18" x14ac:dyDescent="0.25">
      <c r="L37058"/>
      <c r="R37058"/>
    </row>
    <row r="37059" spans="12:18" x14ac:dyDescent="0.25">
      <c r="L37059"/>
      <c r="R37059"/>
    </row>
    <row r="37060" spans="12:18" x14ac:dyDescent="0.25">
      <c r="L37060"/>
      <c r="R37060"/>
    </row>
    <row r="37061" spans="12:18" x14ac:dyDescent="0.25">
      <c r="L37061"/>
      <c r="R37061"/>
    </row>
    <row r="37062" spans="12:18" x14ac:dyDescent="0.25">
      <c r="L37062"/>
      <c r="R37062"/>
    </row>
    <row r="37063" spans="12:18" x14ac:dyDescent="0.25">
      <c r="L37063"/>
      <c r="R37063"/>
    </row>
    <row r="37064" spans="12:18" x14ac:dyDescent="0.25">
      <c r="L37064"/>
      <c r="R37064"/>
    </row>
    <row r="37065" spans="12:18" x14ac:dyDescent="0.25">
      <c r="L37065"/>
      <c r="R37065"/>
    </row>
    <row r="37066" spans="12:18" x14ac:dyDescent="0.25">
      <c r="L37066"/>
      <c r="R37066"/>
    </row>
    <row r="37067" spans="12:18" x14ac:dyDescent="0.25">
      <c r="L37067"/>
      <c r="R37067"/>
    </row>
    <row r="37068" spans="12:18" x14ac:dyDescent="0.25">
      <c r="L37068"/>
      <c r="R37068"/>
    </row>
    <row r="37069" spans="12:18" x14ac:dyDescent="0.25">
      <c r="L37069"/>
      <c r="R37069"/>
    </row>
    <row r="37070" spans="12:18" x14ac:dyDescent="0.25">
      <c r="L37070"/>
      <c r="R37070"/>
    </row>
    <row r="37071" spans="12:18" x14ac:dyDescent="0.25">
      <c r="L37071"/>
      <c r="R37071"/>
    </row>
    <row r="37072" spans="12:18" x14ac:dyDescent="0.25">
      <c r="L37072"/>
      <c r="R37072"/>
    </row>
    <row r="37073" spans="12:18" x14ac:dyDescent="0.25">
      <c r="L37073"/>
      <c r="R37073"/>
    </row>
    <row r="37074" spans="12:18" x14ac:dyDescent="0.25">
      <c r="L37074"/>
      <c r="R37074"/>
    </row>
    <row r="37075" spans="12:18" x14ac:dyDescent="0.25">
      <c r="L37075"/>
      <c r="R37075"/>
    </row>
    <row r="37076" spans="12:18" x14ac:dyDescent="0.25">
      <c r="L37076"/>
      <c r="R37076"/>
    </row>
    <row r="37077" spans="12:18" x14ac:dyDescent="0.25">
      <c r="L37077"/>
      <c r="R37077"/>
    </row>
    <row r="37078" spans="12:18" x14ac:dyDescent="0.25">
      <c r="L37078"/>
      <c r="R37078"/>
    </row>
    <row r="37079" spans="12:18" x14ac:dyDescent="0.25">
      <c r="L37079"/>
      <c r="R37079"/>
    </row>
    <row r="37080" spans="12:18" x14ac:dyDescent="0.25">
      <c r="L37080"/>
      <c r="R37080"/>
    </row>
    <row r="37081" spans="12:18" x14ac:dyDescent="0.25">
      <c r="L37081"/>
      <c r="R37081"/>
    </row>
    <row r="37082" spans="12:18" x14ac:dyDescent="0.25">
      <c r="L37082"/>
      <c r="R37082"/>
    </row>
    <row r="37083" spans="12:18" x14ac:dyDescent="0.25">
      <c r="L37083"/>
      <c r="R37083"/>
    </row>
    <row r="37084" spans="12:18" x14ac:dyDescent="0.25">
      <c r="L37084"/>
      <c r="R37084"/>
    </row>
    <row r="37085" spans="12:18" x14ac:dyDescent="0.25">
      <c r="L37085"/>
      <c r="R37085"/>
    </row>
    <row r="37086" spans="12:18" x14ac:dyDescent="0.25">
      <c r="L37086"/>
      <c r="R37086"/>
    </row>
    <row r="37087" spans="12:18" x14ac:dyDescent="0.25">
      <c r="L37087"/>
      <c r="R37087"/>
    </row>
    <row r="37088" spans="12:18" x14ac:dyDescent="0.25">
      <c r="L37088"/>
      <c r="R37088"/>
    </row>
    <row r="37089" spans="12:18" x14ac:dyDescent="0.25">
      <c r="L37089"/>
      <c r="R37089"/>
    </row>
    <row r="37090" spans="12:18" x14ac:dyDescent="0.25">
      <c r="L37090"/>
      <c r="R37090"/>
    </row>
    <row r="37091" spans="12:18" x14ac:dyDescent="0.25">
      <c r="L37091"/>
      <c r="R37091"/>
    </row>
    <row r="37092" spans="12:18" x14ac:dyDescent="0.25">
      <c r="L37092"/>
      <c r="R37092"/>
    </row>
    <row r="37093" spans="12:18" x14ac:dyDescent="0.25">
      <c r="L37093"/>
      <c r="R37093"/>
    </row>
    <row r="37094" spans="12:18" x14ac:dyDescent="0.25">
      <c r="L37094"/>
      <c r="R37094"/>
    </row>
    <row r="37095" spans="12:18" x14ac:dyDescent="0.25">
      <c r="L37095"/>
      <c r="R37095"/>
    </row>
    <row r="37096" spans="12:18" x14ac:dyDescent="0.25">
      <c r="L37096"/>
      <c r="R37096"/>
    </row>
    <row r="37097" spans="12:18" x14ac:dyDescent="0.25">
      <c r="L37097"/>
      <c r="R37097"/>
    </row>
    <row r="37098" spans="12:18" x14ac:dyDescent="0.25">
      <c r="L37098"/>
      <c r="R37098"/>
    </row>
    <row r="37099" spans="12:18" x14ac:dyDescent="0.25">
      <c r="L37099"/>
      <c r="R37099"/>
    </row>
    <row r="37100" spans="12:18" x14ac:dyDescent="0.25">
      <c r="L37100"/>
      <c r="R37100"/>
    </row>
    <row r="37101" spans="12:18" x14ac:dyDescent="0.25">
      <c r="L37101"/>
      <c r="R37101"/>
    </row>
    <row r="37102" spans="12:18" x14ac:dyDescent="0.25">
      <c r="L37102"/>
      <c r="R37102"/>
    </row>
    <row r="37103" spans="12:18" x14ac:dyDescent="0.25">
      <c r="L37103"/>
      <c r="R37103"/>
    </row>
    <row r="37104" spans="12:18" x14ac:dyDescent="0.25">
      <c r="L37104"/>
      <c r="R37104"/>
    </row>
    <row r="37105" spans="12:18" x14ac:dyDescent="0.25">
      <c r="L37105"/>
      <c r="R37105"/>
    </row>
    <row r="37106" spans="12:18" x14ac:dyDescent="0.25">
      <c r="L37106"/>
      <c r="R37106"/>
    </row>
    <row r="37107" spans="12:18" x14ac:dyDescent="0.25">
      <c r="L37107"/>
      <c r="R37107"/>
    </row>
    <row r="37108" spans="12:18" x14ac:dyDescent="0.25">
      <c r="L37108"/>
      <c r="R37108"/>
    </row>
    <row r="37109" spans="12:18" x14ac:dyDescent="0.25">
      <c r="L37109"/>
      <c r="R37109"/>
    </row>
    <row r="37110" spans="12:18" x14ac:dyDescent="0.25">
      <c r="L37110"/>
      <c r="R37110"/>
    </row>
    <row r="37111" spans="12:18" x14ac:dyDescent="0.25">
      <c r="L37111"/>
      <c r="R37111"/>
    </row>
    <row r="37112" spans="12:18" x14ac:dyDescent="0.25">
      <c r="L37112"/>
      <c r="R37112"/>
    </row>
    <row r="37113" spans="12:18" x14ac:dyDescent="0.25">
      <c r="L37113"/>
      <c r="R37113"/>
    </row>
    <row r="37114" spans="12:18" x14ac:dyDescent="0.25">
      <c r="L37114"/>
      <c r="R37114"/>
    </row>
    <row r="37115" spans="12:18" x14ac:dyDescent="0.25">
      <c r="L37115"/>
      <c r="R37115"/>
    </row>
    <row r="37116" spans="12:18" x14ac:dyDescent="0.25">
      <c r="L37116"/>
      <c r="R37116"/>
    </row>
    <row r="37117" spans="12:18" x14ac:dyDescent="0.25">
      <c r="L37117"/>
      <c r="R37117"/>
    </row>
    <row r="37118" spans="12:18" x14ac:dyDescent="0.25">
      <c r="L37118"/>
      <c r="R37118"/>
    </row>
    <row r="37119" spans="12:18" x14ac:dyDescent="0.25">
      <c r="L37119"/>
      <c r="R37119"/>
    </row>
    <row r="37120" spans="12:18" x14ac:dyDescent="0.25">
      <c r="L37120"/>
      <c r="R37120"/>
    </row>
    <row r="37121" spans="12:18" x14ac:dyDescent="0.25">
      <c r="L37121"/>
      <c r="R37121"/>
    </row>
    <row r="37122" spans="12:18" x14ac:dyDescent="0.25">
      <c r="L37122"/>
      <c r="R37122"/>
    </row>
    <row r="37123" spans="12:18" x14ac:dyDescent="0.25">
      <c r="L37123"/>
      <c r="R37123"/>
    </row>
    <row r="37124" spans="12:18" x14ac:dyDescent="0.25">
      <c r="L37124"/>
      <c r="R37124"/>
    </row>
    <row r="37125" spans="12:18" x14ac:dyDescent="0.25">
      <c r="L37125"/>
      <c r="R37125"/>
    </row>
    <row r="37126" spans="12:18" x14ac:dyDescent="0.25">
      <c r="L37126"/>
      <c r="R37126"/>
    </row>
    <row r="37127" spans="12:18" x14ac:dyDescent="0.25">
      <c r="L37127"/>
      <c r="R37127"/>
    </row>
    <row r="37128" spans="12:18" x14ac:dyDescent="0.25">
      <c r="L37128"/>
      <c r="R37128"/>
    </row>
    <row r="37129" spans="12:18" x14ac:dyDescent="0.25">
      <c r="L37129"/>
      <c r="R37129"/>
    </row>
    <row r="37130" spans="12:18" x14ac:dyDescent="0.25">
      <c r="L37130"/>
      <c r="R37130"/>
    </row>
    <row r="37131" spans="12:18" x14ac:dyDescent="0.25">
      <c r="L37131"/>
      <c r="R37131"/>
    </row>
    <row r="37132" spans="12:18" x14ac:dyDescent="0.25">
      <c r="L37132"/>
      <c r="R37132"/>
    </row>
    <row r="37133" spans="12:18" x14ac:dyDescent="0.25">
      <c r="L37133"/>
      <c r="R37133"/>
    </row>
    <row r="37134" spans="12:18" x14ac:dyDescent="0.25">
      <c r="L37134"/>
      <c r="R37134"/>
    </row>
    <row r="37135" spans="12:18" x14ac:dyDescent="0.25">
      <c r="L37135"/>
      <c r="R37135"/>
    </row>
    <row r="37136" spans="12:18" x14ac:dyDescent="0.25">
      <c r="L37136"/>
      <c r="R37136"/>
    </row>
    <row r="37137" spans="12:18" x14ac:dyDescent="0.25">
      <c r="L37137"/>
      <c r="R37137"/>
    </row>
    <row r="37138" spans="12:18" x14ac:dyDescent="0.25">
      <c r="L37138"/>
      <c r="R37138"/>
    </row>
    <row r="37139" spans="12:18" x14ac:dyDescent="0.25">
      <c r="L37139"/>
      <c r="R37139"/>
    </row>
    <row r="37140" spans="12:18" x14ac:dyDescent="0.25">
      <c r="L37140"/>
      <c r="R37140"/>
    </row>
    <row r="37141" spans="12:18" x14ac:dyDescent="0.25">
      <c r="L37141"/>
      <c r="R37141"/>
    </row>
    <row r="37142" spans="12:18" x14ac:dyDescent="0.25">
      <c r="L37142"/>
      <c r="R37142"/>
    </row>
    <row r="37143" spans="12:18" x14ac:dyDescent="0.25">
      <c r="L37143"/>
      <c r="R37143"/>
    </row>
    <row r="37144" spans="12:18" x14ac:dyDescent="0.25">
      <c r="L37144"/>
      <c r="R37144"/>
    </row>
    <row r="37145" spans="12:18" x14ac:dyDescent="0.25">
      <c r="L37145"/>
      <c r="R37145"/>
    </row>
    <row r="37146" spans="12:18" x14ac:dyDescent="0.25">
      <c r="L37146"/>
      <c r="R37146"/>
    </row>
    <row r="37147" spans="12:18" x14ac:dyDescent="0.25">
      <c r="L37147"/>
      <c r="R37147"/>
    </row>
    <row r="37148" spans="12:18" x14ac:dyDescent="0.25">
      <c r="L37148"/>
      <c r="R37148"/>
    </row>
    <row r="37149" spans="12:18" x14ac:dyDescent="0.25">
      <c r="L37149"/>
      <c r="R37149"/>
    </row>
    <row r="37150" spans="12:18" x14ac:dyDescent="0.25">
      <c r="L37150"/>
      <c r="R37150"/>
    </row>
    <row r="37151" spans="12:18" x14ac:dyDescent="0.25">
      <c r="L37151"/>
      <c r="R37151"/>
    </row>
    <row r="37152" spans="12:18" x14ac:dyDescent="0.25">
      <c r="L37152"/>
      <c r="R37152"/>
    </row>
    <row r="37153" spans="12:18" x14ac:dyDescent="0.25">
      <c r="L37153"/>
      <c r="R37153"/>
    </row>
    <row r="37154" spans="12:18" x14ac:dyDescent="0.25">
      <c r="L37154"/>
      <c r="R37154"/>
    </row>
    <row r="37155" spans="12:18" x14ac:dyDescent="0.25">
      <c r="L37155"/>
      <c r="R37155"/>
    </row>
    <row r="37156" spans="12:18" x14ac:dyDescent="0.25">
      <c r="L37156"/>
      <c r="R37156"/>
    </row>
    <row r="37157" spans="12:18" x14ac:dyDescent="0.25">
      <c r="L37157"/>
      <c r="R37157"/>
    </row>
    <row r="37158" spans="12:18" x14ac:dyDescent="0.25">
      <c r="L37158"/>
      <c r="R37158"/>
    </row>
    <row r="37159" spans="12:18" x14ac:dyDescent="0.25">
      <c r="L37159"/>
      <c r="R37159"/>
    </row>
    <row r="37160" spans="12:18" x14ac:dyDescent="0.25">
      <c r="L37160"/>
      <c r="R37160"/>
    </row>
    <row r="37161" spans="12:18" x14ac:dyDescent="0.25">
      <c r="L37161"/>
      <c r="R37161"/>
    </row>
    <row r="37162" spans="12:18" x14ac:dyDescent="0.25">
      <c r="L37162"/>
      <c r="R37162"/>
    </row>
    <row r="37163" spans="12:18" x14ac:dyDescent="0.25">
      <c r="L37163"/>
      <c r="R37163"/>
    </row>
    <row r="37164" spans="12:18" x14ac:dyDescent="0.25">
      <c r="L37164"/>
      <c r="R37164"/>
    </row>
    <row r="37165" spans="12:18" x14ac:dyDescent="0.25">
      <c r="L37165"/>
      <c r="R37165"/>
    </row>
    <row r="37166" spans="12:18" x14ac:dyDescent="0.25">
      <c r="L37166"/>
      <c r="R37166"/>
    </row>
    <row r="37167" spans="12:18" x14ac:dyDescent="0.25">
      <c r="L37167"/>
      <c r="R37167"/>
    </row>
    <row r="37168" spans="12:18" x14ac:dyDescent="0.25">
      <c r="L37168"/>
      <c r="R37168"/>
    </row>
    <row r="37169" spans="12:18" x14ac:dyDescent="0.25">
      <c r="L37169"/>
      <c r="R37169"/>
    </row>
    <row r="37170" spans="12:18" x14ac:dyDescent="0.25">
      <c r="L37170"/>
      <c r="R37170"/>
    </row>
    <row r="37171" spans="12:18" x14ac:dyDescent="0.25">
      <c r="L37171"/>
      <c r="R37171"/>
    </row>
    <row r="37172" spans="12:18" x14ac:dyDescent="0.25">
      <c r="L37172"/>
      <c r="R37172"/>
    </row>
    <row r="37173" spans="12:18" x14ac:dyDescent="0.25">
      <c r="L37173"/>
      <c r="R37173"/>
    </row>
    <row r="37174" spans="12:18" x14ac:dyDescent="0.25">
      <c r="L37174"/>
      <c r="R37174"/>
    </row>
    <row r="37175" spans="12:18" x14ac:dyDescent="0.25">
      <c r="L37175"/>
      <c r="R37175"/>
    </row>
    <row r="37176" spans="12:18" x14ac:dyDescent="0.25">
      <c r="L37176"/>
      <c r="R37176"/>
    </row>
    <row r="37177" spans="12:18" x14ac:dyDescent="0.25">
      <c r="L37177"/>
      <c r="R37177"/>
    </row>
    <row r="37178" spans="12:18" x14ac:dyDescent="0.25">
      <c r="L37178"/>
      <c r="R37178"/>
    </row>
    <row r="37179" spans="12:18" x14ac:dyDescent="0.25">
      <c r="L37179"/>
      <c r="R37179"/>
    </row>
    <row r="37180" spans="12:18" x14ac:dyDescent="0.25">
      <c r="L37180"/>
      <c r="R37180"/>
    </row>
    <row r="37181" spans="12:18" x14ac:dyDescent="0.25">
      <c r="L37181"/>
      <c r="R37181"/>
    </row>
    <row r="37182" spans="12:18" x14ac:dyDescent="0.25">
      <c r="L37182"/>
      <c r="R37182"/>
    </row>
    <row r="37183" spans="12:18" x14ac:dyDescent="0.25">
      <c r="L37183"/>
      <c r="R37183"/>
    </row>
    <row r="37184" spans="12:18" x14ac:dyDescent="0.25">
      <c r="L37184"/>
      <c r="R37184"/>
    </row>
    <row r="37185" spans="12:18" x14ac:dyDescent="0.25">
      <c r="L37185"/>
      <c r="R37185"/>
    </row>
    <row r="37186" spans="12:18" x14ac:dyDescent="0.25">
      <c r="L37186"/>
      <c r="R37186"/>
    </row>
    <row r="37187" spans="12:18" x14ac:dyDescent="0.25">
      <c r="L37187"/>
      <c r="R37187"/>
    </row>
    <row r="37188" spans="12:18" x14ac:dyDescent="0.25">
      <c r="L37188"/>
      <c r="R37188"/>
    </row>
    <row r="37189" spans="12:18" x14ac:dyDescent="0.25">
      <c r="L37189"/>
      <c r="R37189"/>
    </row>
    <row r="37190" spans="12:18" x14ac:dyDescent="0.25">
      <c r="L37190"/>
      <c r="R37190"/>
    </row>
    <row r="37191" spans="12:18" x14ac:dyDescent="0.25">
      <c r="L37191"/>
      <c r="R37191"/>
    </row>
    <row r="37192" spans="12:18" x14ac:dyDescent="0.25">
      <c r="L37192"/>
      <c r="R37192"/>
    </row>
    <row r="37193" spans="12:18" x14ac:dyDescent="0.25">
      <c r="L37193"/>
      <c r="R37193"/>
    </row>
    <row r="37194" spans="12:18" x14ac:dyDescent="0.25">
      <c r="L37194"/>
      <c r="R37194"/>
    </row>
    <row r="37195" spans="12:18" x14ac:dyDescent="0.25">
      <c r="L37195"/>
      <c r="R37195"/>
    </row>
    <row r="37196" spans="12:18" x14ac:dyDescent="0.25">
      <c r="L37196"/>
      <c r="R37196"/>
    </row>
    <row r="37197" spans="12:18" x14ac:dyDescent="0.25">
      <c r="L37197"/>
      <c r="R37197"/>
    </row>
    <row r="37198" spans="12:18" x14ac:dyDescent="0.25">
      <c r="L37198"/>
      <c r="R37198"/>
    </row>
    <row r="37199" spans="12:18" x14ac:dyDescent="0.25">
      <c r="L37199"/>
      <c r="R37199"/>
    </row>
    <row r="37200" spans="12:18" x14ac:dyDescent="0.25">
      <c r="L37200"/>
      <c r="R37200"/>
    </row>
    <row r="37201" spans="12:18" x14ac:dyDescent="0.25">
      <c r="L37201"/>
      <c r="R37201"/>
    </row>
    <row r="37202" spans="12:18" x14ac:dyDescent="0.25">
      <c r="L37202"/>
      <c r="R37202"/>
    </row>
    <row r="37203" spans="12:18" x14ac:dyDescent="0.25">
      <c r="L37203"/>
      <c r="R37203"/>
    </row>
    <row r="37204" spans="12:18" x14ac:dyDescent="0.25">
      <c r="L37204"/>
      <c r="R37204"/>
    </row>
    <row r="37205" spans="12:18" x14ac:dyDescent="0.25">
      <c r="L37205"/>
      <c r="R37205"/>
    </row>
    <row r="37206" spans="12:18" x14ac:dyDescent="0.25">
      <c r="L37206"/>
      <c r="R37206"/>
    </row>
    <row r="37207" spans="12:18" x14ac:dyDescent="0.25">
      <c r="L37207"/>
      <c r="R37207"/>
    </row>
    <row r="37208" spans="12:18" x14ac:dyDescent="0.25">
      <c r="L37208"/>
      <c r="R37208"/>
    </row>
    <row r="37209" spans="12:18" x14ac:dyDescent="0.25">
      <c r="L37209"/>
      <c r="R37209"/>
    </row>
    <row r="37210" spans="12:18" x14ac:dyDescent="0.25">
      <c r="L37210"/>
      <c r="R37210"/>
    </row>
    <row r="37211" spans="12:18" x14ac:dyDescent="0.25">
      <c r="L37211"/>
      <c r="R37211"/>
    </row>
    <row r="37212" spans="12:18" x14ac:dyDescent="0.25">
      <c r="L37212"/>
      <c r="R37212"/>
    </row>
    <row r="37213" spans="12:18" x14ac:dyDescent="0.25">
      <c r="L37213"/>
      <c r="R37213"/>
    </row>
    <row r="37214" spans="12:18" x14ac:dyDescent="0.25">
      <c r="L37214"/>
      <c r="R37214"/>
    </row>
    <row r="37215" spans="12:18" x14ac:dyDescent="0.25">
      <c r="L37215"/>
      <c r="R37215"/>
    </row>
    <row r="37216" spans="12:18" x14ac:dyDescent="0.25">
      <c r="L37216"/>
      <c r="R37216"/>
    </row>
    <row r="37217" spans="12:18" x14ac:dyDescent="0.25">
      <c r="L37217"/>
      <c r="R37217"/>
    </row>
    <row r="37218" spans="12:18" x14ac:dyDescent="0.25">
      <c r="L37218"/>
      <c r="R37218"/>
    </row>
    <row r="37219" spans="12:18" x14ac:dyDescent="0.25">
      <c r="L37219"/>
      <c r="R37219"/>
    </row>
    <row r="37220" spans="12:18" x14ac:dyDescent="0.25">
      <c r="L37220"/>
      <c r="R37220"/>
    </row>
    <row r="37221" spans="12:18" x14ac:dyDescent="0.25">
      <c r="L37221"/>
      <c r="R37221"/>
    </row>
    <row r="37222" spans="12:18" x14ac:dyDescent="0.25">
      <c r="L37222"/>
      <c r="R37222"/>
    </row>
    <row r="37223" spans="12:18" x14ac:dyDescent="0.25">
      <c r="L37223"/>
      <c r="R37223"/>
    </row>
    <row r="37224" spans="12:18" x14ac:dyDescent="0.25">
      <c r="L37224"/>
      <c r="R37224"/>
    </row>
    <row r="37225" spans="12:18" x14ac:dyDescent="0.25">
      <c r="L37225"/>
      <c r="R37225"/>
    </row>
    <row r="37226" spans="12:18" x14ac:dyDescent="0.25">
      <c r="L37226"/>
      <c r="R37226"/>
    </row>
    <row r="37227" spans="12:18" x14ac:dyDescent="0.25">
      <c r="L37227"/>
      <c r="R37227"/>
    </row>
    <row r="37228" spans="12:18" x14ac:dyDescent="0.25">
      <c r="L37228"/>
      <c r="R37228"/>
    </row>
    <row r="37229" spans="12:18" x14ac:dyDescent="0.25">
      <c r="L37229"/>
      <c r="R37229"/>
    </row>
    <row r="37230" spans="12:18" x14ac:dyDescent="0.25">
      <c r="L37230"/>
      <c r="R37230"/>
    </row>
    <row r="37231" spans="12:18" x14ac:dyDescent="0.25">
      <c r="L37231"/>
      <c r="R37231"/>
    </row>
    <row r="37232" spans="12:18" x14ac:dyDescent="0.25">
      <c r="L37232"/>
      <c r="R37232"/>
    </row>
    <row r="37233" spans="12:18" x14ac:dyDescent="0.25">
      <c r="L37233"/>
      <c r="R37233"/>
    </row>
    <row r="37234" spans="12:18" x14ac:dyDescent="0.25">
      <c r="L37234"/>
      <c r="R37234"/>
    </row>
    <row r="37235" spans="12:18" x14ac:dyDescent="0.25">
      <c r="L37235"/>
      <c r="R37235"/>
    </row>
    <row r="37236" spans="12:18" x14ac:dyDescent="0.25">
      <c r="L37236"/>
      <c r="R37236"/>
    </row>
    <row r="37237" spans="12:18" x14ac:dyDescent="0.25">
      <c r="L37237"/>
      <c r="R37237"/>
    </row>
    <row r="37238" spans="12:18" x14ac:dyDescent="0.25">
      <c r="L37238"/>
      <c r="R37238"/>
    </row>
    <row r="37239" spans="12:18" x14ac:dyDescent="0.25">
      <c r="L37239"/>
      <c r="R37239"/>
    </row>
    <row r="37240" spans="12:18" x14ac:dyDescent="0.25">
      <c r="L37240"/>
      <c r="R37240"/>
    </row>
    <row r="37241" spans="12:18" x14ac:dyDescent="0.25">
      <c r="L37241"/>
      <c r="R37241"/>
    </row>
    <row r="37242" spans="12:18" x14ac:dyDescent="0.25">
      <c r="L37242"/>
      <c r="R37242"/>
    </row>
    <row r="37243" spans="12:18" x14ac:dyDescent="0.25">
      <c r="L37243"/>
      <c r="R37243"/>
    </row>
    <row r="37244" spans="12:18" x14ac:dyDescent="0.25">
      <c r="L37244"/>
      <c r="R37244"/>
    </row>
    <row r="37245" spans="12:18" x14ac:dyDescent="0.25">
      <c r="L37245"/>
      <c r="R37245"/>
    </row>
    <row r="37246" spans="12:18" x14ac:dyDescent="0.25">
      <c r="L37246"/>
      <c r="R37246"/>
    </row>
    <row r="37247" spans="12:18" x14ac:dyDescent="0.25">
      <c r="L37247"/>
      <c r="R37247"/>
    </row>
    <row r="37248" spans="12:18" x14ac:dyDescent="0.25">
      <c r="L37248"/>
      <c r="R37248"/>
    </row>
    <row r="37249" spans="12:18" x14ac:dyDescent="0.25">
      <c r="L37249"/>
      <c r="R37249"/>
    </row>
    <row r="37250" spans="12:18" x14ac:dyDescent="0.25">
      <c r="L37250"/>
      <c r="R37250"/>
    </row>
    <row r="37251" spans="12:18" x14ac:dyDescent="0.25">
      <c r="L37251"/>
      <c r="R37251"/>
    </row>
    <row r="37252" spans="12:18" x14ac:dyDescent="0.25">
      <c r="L37252"/>
      <c r="R37252"/>
    </row>
    <row r="37253" spans="12:18" x14ac:dyDescent="0.25">
      <c r="L37253"/>
      <c r="R37253"/>
    </row>
    <row r="37254" spans="12:18" x14ac:dyDescent="0.25">
      <c r="L37254"/>
      <c r="R37254"/>
    </row>
    <row r="37255" spans="12:18" x14ac:dyDescent="0.25">
      <c r="L37255"/>
      <c r="R37255"/>
    </row>
    <row r="37256" spans="12:18" x14ac:dyDescent="0.25">
      <c r="L37256"/>
      <c r="R37256"/>
    </row>
    <row r="37257" spans="12:18" x14ac:dyDescent="0.25">
      <c r="L37257"/>
      <c r="R37257"/>
    </row>
    <row r="37258" spans="12:18" x14ac:dyDescent="0.25">
      <c r="L37258"/>
      <c r="R37258"/>
    </row>
    <row r="37259" spans="12:18" x14ac:dyDescent="0.25">
      <c r="L37259"/>
      <c r="R37259"/>
    </row>
    <row r="37260" spans="12:18" x14ac:dyDescent="0.25">
      <c r="L37260"/>
      <c r="R37260"/>
    </row>
    <row r="37261" spans="12:18" x14ac:dyDescent="0.25">
      <c r="L37261"/>
      <c r="R37261"/>
    </row>
    <row r="37262" spans="12:18" x14ac:dyDescent="0.25">
      <c r="L37262"/>
      <c r="R37262"/>
    </row>
    <row r="37263" spans="12:18" x14ac:dyDescent="0.25">
      <c r="L37263"/>
      <c r="R37263"/>
    </row>
    <row r="37264" spans="12:18" x14ac:dyDescent="0.25">
      <c r="L37264"/>
      <c r="R37264"/>
    </row>
    <row r="37265" spans="12:18" x14ac:dyDescent="0.25">
      <c r="L37265"/>
      <c r="R37265"/>
    </row>
    <row r="37266" spans="12:18" x14ac:dyDescent="0.25">
      <c r="L37266"/>
      <c r="R37266"/>
    </row>
    <row r="37267" spans="12:18" x14ac:dyDescent="0.25">
      <c r="L37267"/>
      <c r="R37267"/>
    </row>
    <row r="37268" spans="12:18" x14ac:dyDescent="0.25">
      <c r="L37268"/>
      <c r="R37268"/>
    </row>
    <row r="37269" spans="12:18" x14ac:dyDescent="0.25">
      <c r="L37269"/>
      <c r="R37269"/>
    </row>
    <row r="37270" spans="12:18" x14ac:dyDescent="0.25">
      <c r="L37270"/>
      <c r="R37270"/>
    </row>
    <row r="37271" spans="12:18" x14ac:dyDescent="0.25">
      <c r="L37271"/>
      <c r="R37271"/>
    </row>
    <row r="37272" spans="12:18" x14ac:dyDescent="0.25">
      <c r="L37272"/>
      <c r="R37272"/>
    </row>
    <row r="37273" spans="12:18" x14ac:dyDescent="0.25">
      <c r="L37273"/>
      <c r="R37273"/>
    </row>
    <row r="37274" spans="12:18" x14ac:dyDescent="0.25">
      <c r="L37274"/>
      <c r="R37274"/>
    </row>
    <row r="37275" spans="12:18" x14ac:dyDescent="0.25">
      <c r="L37275"/>
      <c r="R37275"/>
    </row>
    <row r="37276" spans="12:18" x14ac:dyDescent="0.25">
      <c r="L37276"/>
      <c r="R37276"/>
    </row>
    <row r="37277" spans="12:18" x14ac:dyDescent="0.25">
      <c r="L37277"/>
      <c r="R37277"/>
    </row>
    <row r="37278" spans="12:18" x14ac:dyDescent="0.25">
      <c r="L37278"/>
      <c r="R37278"/>
    </row>
    <row r="37279" spans="12:18" x14ac:dyDescent="0.25">
      <c r="L37279"/>
      <c r="R37279"/>
    </row>
    <row r="37280" spans="12:18" x14ac:dyDescent="0.25">
      <c r="L37280"/>
      <c r="R37280"/>
    </row>
    <row r="37281" spans="12:18" x14ac:dyDescent="0.25">
      <c r="L37281"/>
      <c r="R37281"/>
    </row>
    <row r="37282" spans="12:18" x14ac:dyDescent="0.25">
      <c r="L37282"/>
      <c r="R37282"/>
    </row>
    <row r="37283" spans="12:18" x14ac:dyDescent="0.25">
      <c r="L37283"/>
      <c r="R37283"/>
    </row>
    <row r="37284" spans="12:18" x14ac:dyDescent="0.25">
      <c r="L37284"/>
      <c r="R37284"/>
    </row>
    <row r="37285" spans="12:18" x14ac:dyDescent="0.25">
      <c r="L37285"/>
      <c r="R37285"/>
    </row>
    <row r="37286" spans="12:18" x14ac:dyDescent="0.25">
      <c r="L37286"/>
      <c r="R37286"/>
    </row>
    <row r="37287" spans="12:18" x14ac:dyDescent="0.25">
      <c r="L37287"/>
      <c r="R37287"/>
    </row>
    <row r="37288" spans="12:18" x14ac:dyDescent="0.25">
      <c r="L37288"/>
      <c r="R37288"/>
    </row>
    <row r="37289" spans="12:18" x14ac:dyDescent="0.25">
      <c r="L37289"/>
      <c r="R37289"/>
    </row>
    <row r="37290" spans="12:18" x14ac:dyDescent="0.25">
      <c r="L37290"/>
      <c r="R37290"/>
    </row>
    <row r="37291" spans="12:18" x14ac:dyDescent="0.25">
      <c r="L37291"/>
      <c r="R37291"/>
    </row>
    <row r="37292" spans="12:18" x14ac:dyDescent="0.25">
      <c r="L37292"/>
      <c r="R37292"/>
    </row>
    <row r="37293" spans="12:18" x14ac:dyDescent="0.25">
      <c r="L37293"/>
      <c r="R37293"/>
    </row>
    <row r="37294" spans="12:18" x14ac:dyDescent="0.25">
      <c r="L37294"/>
      <c r="R37294"/>
    </row>
    <row r="37295" spans="12:18" x14ac:dyDescent="0.25">
      <c r="L37295"/>
      <c r="R37295"/>
    </row>
    <row r="37296" spans="12:18" x14ac:dyDescent="0.25">
      <c r="L37296"/>
      <c r="R37296"/>
    </row>
    <row r="37297" spans="12:18" x14ac:dyDescent="0.25">
      <c r="L37297"/>
      <c r="R37297"/>
    </row>
    <row r="37298" spans="12:18" x14ac:dyDescent="0.25">
      <c r="L37298"/>
      <c r="R37298"/>
    </row>
    <row r="37299" spans="12:18" x14ac:dyDescent="0.25">
      <c r="L37299"/>
      <c r="R37299"/>
    </row>
    <row r="37300" spans="12:18" x14ac:dyDescent="0.25">
      <c r="L37300"/>
      <c r="R37300"/>
    </row>
    <row r="37301" spans="12:18" x14ac:dyDescent="0.25">
      <c r="L37301"/>
      <c r="R37301"/>
    </row>
    <row r="37302" spans="12:18" x14ac:dyDescent="0.25">
      <c r="L37302"/>
      <c r="R37302"/>
    </row>
    <row r="37303" spans="12:18" x14ac:dyDescent="0.25">
      <c r="L37303"/>
      <c r="R37303"/>
    </row>
    <row r="37304" spans="12:18" x14ac:dyDescent="0.25">
      <c r="L37304"/>
      <c r="R37304"/>
    </row>
    <row r="37305" spans="12:18" x14ac:dyDescent="0.25">
      <c r="L37305"/>
      <c r="R37305"/>
    </row>
    <row r="37306" spans="12:18" x14ac:dyDescent="0.25">
      <c r="L37306"/>
      <c r="R37306"/>
    </row>
    <row r="37307" spans="12:18" x14ac:dyDescent="0.25">
      <c r="L37307"/>
      <c r="R37307"/>
    </row>
    <row r="37308" spans="12:18" x14ac:dyDescent="0.25">
      <c r="L37308"/>
      <c r="R37308"/>
    </row>
    <row r="37309" spans="12:18" x14ac:dyDescent="0.25">
      <c r="L37309"/>
      <c r="R37309"/>
    </row>
    <row r="37310" spans="12:18" x14ac:dyDescent="0.25">
      <c r="L37310"/>
      <c r="R37310"/>
    </row>
    <row r="37311" spans="12:18" x14ac:dyDescent="0.25">
      <c r="L37311"/>
      <c r="R37311"/>
    </row>
    <row r="37312" spans="12:18" x14ac:dyDescent="0.25">
      <c r="L37312"/>
      <c r="R37312"/>
    </row>
    <row r="37313" spans="12:18" x14ac:dyDescent="0.25">
      <c r="L37313"/>
      <c r="R37313"/>
    </row>
    <row r="37314" spans="12:18" x14ac:dyDescent="0.25">
      <c r="L37314"/>
      <c r="R37314"/>
    </row>
    <row r="37315" spans="12:18" x14ac:dyDescent="0.25">
      <c r="L37315"/>
      <c r="R37315"/>
    </row>
    <row r="37316" spans="12:18" x14ac:dyDescent="0.25">
      <c r="L37316"/>
      <c r="R37316"/>
    </row>
    <row r="37317" spans="12:18" x14ac:dyDescent="0.25">
      <c r="L37317"/>
      <c r="R37317"/>
    </row>
    <row r="37318" spans="12:18" x14ac:dyDescent="0.25">
      <c r="L37318"/>
      <c r="R37318"/>
    </row>
    <row r="37319" spans="12:18" x14ac:dyDescent="0.25">
      <c r="L37319"/>
      <c r="R37319"/>
    </row>
    <row r="37320" spans="12:18" x14ac:dyDescent="0.25">
      <c r="L37320"/>
      <c r="R37320"/>
    </row>
    <row r="37321" spans="12:18" x14ac:dyDescent="0.25">
      <c r="L37321"/>
      <c r="R37321"/>
    </row>
    <row r="37322" spans="12:18" x14ac:dyDescent="0.25">
      <c r="L37322"/>
      <c r="R37322"/>
    </row>
    <row r="37323" spans="12:18" x14ac:dyDescent="0.25">
      <c r="L37323"/>
      <c r="R37323"/>
    </row>
    <row r="37324" spans="12:18" x14ac:dyDescent="0.25">
      <c r="L37324"/>
      <c r="R37324"/>
    </row>
    <row r="37325" spans="12:18" x14ac:dyDescent="0.25">
      <c r="L37325"/>
      <c r="R37325"/>
    </row>
    <row r="37326" spans="12:18" x14ac:dyDescent="0.25">
      <c r="L37326"/>
      <c r="R37326"/>
    </row>
    <row r="37327" spans="12:18" x14ac:dyDescent="0.25">
      <c r="L37327"/>
      <c r="R37327"/>
    </row>
    <row r="37328" spans="12:18" x14ac:dyDescent="0.25">
      <c r="L37328"/>
      <c r="R37328"/>
    </row>
    <row r="37329" spans="12:18" x14ac:dyDescent="0.25">
      <c r="L37329"/>
      <c r="R37329"/>
    </row>
    <row r="37330" spans="12:18" x14ac:dyDescent="0.25">
      <c r="L37330"/>
      <c r="R37330"/>
    </row>
    <row r="37331" spans="12:18" x14ac:dyDescent="0.25">
      <c r="L37331"/>
      <c r="R37331"/>
    </row>
    <row r="37332" spans="12:18" x14ac:dyDescent="0.25">
      <c r="L37332"/>
      <c r="R37332"/>
    </row>
    <row r="37333" spans="12:18" x14ac:dyDescent="0.25">
      <c r="L37333"/>
      <c r="R37333"/>
    </row>
    <row r="37334" spans="12:18" x14ac:dyDescent="0.25">
      <c r="L37334"/>
      <c r="R37334"/>
    </row>
    <row r="37335" spans="12:18" x14ac:dyDescent="0.25">
      <c r="L37335"/>
      <c r="R37335"/>
    </row>
    <row r="37336" spans="12:18" x14ac:dyDescent="0.25">
      <c r="L37336"/>
      <c r="R37336"/>
    </row>
    <row r="37337" spans="12:18" x14ac:dyDescent="0.25">
      <c r="L37337"/>
      <c r="R37337"/>
    </row>
    <row r="37338" spans="12:18" x14ac:dyDescent="0.25">
      <c r="L37338"/>
      <c r="R37338"/>
    </row>
    <row r="37339" spans="12:18" x14ac:dyDescent="0.25">
      <c r="L37339"/>
      <c r="R37339"/>
    </row>
    <row r="37340" spans="12:18" x14ac:dyDescent="0.25">
      <c r="L37340"/>
      <c r="R37340"/>
    </row>
    <row r="37341" spans="12:18" x14ac:dyDescent="0.25">
      <c r="L37341"/>
      <c r="R37341"/>
    </row>
    <row r="37342" spans="12:18" x14ac:dyDescent="0.25">
      <c r="L37342"/>
      <c r="R37342"/>
    </row>
    <row r="37343" spans="12:18" x14ac:dyDescent="0.25">
      <c r="L37343"/>
      <c r="R37343"/>
    </row>
    <row r="37344" spans="12:18" x14ac:dyDescent="0.25">
      <c r="L37344"/>
      <c r="R37344"/>
    </row>
    <row r="37345" spans="12:18" x14ac:dyDescent="0.25">
      <c r="L37345"/>
      <c r="R37345"/>
    </row>
    <row r="37346" spans="12:18" x14ac:dyDescent="0.25">
      <c r="L37346"/>
      <c r="R37346"/>
    </row>
    <row r="37347" spans="12:18" x14ac:dyDescent="0.25">
      <c r="L37347"/>
      <c r="R37347"/>
    </row>
    <row r="37348" spans="12:18" x14ac:dyDescent="0.25">
      <c r="L37348"/>
      <c r="R37348"/>
    </row>
    <row r="37349" spans="12:18" x14ac:dyDescent="0.25">
      <c r="L37349"/>
      <c r="R37349"/>
    </row>
    <row r="37350" spans="12:18" x14ac:dyDescent="0.25">
      <c r="L37350"/>
      <c r="R37350"/>
    </row>
    <row r="37351" spans="12:18" x14ac:dyDescent="0.25">
      <c r="L37351"/>
      <c r="R37351"/>
    </row>
    <row r="37352" spans="12:18" x14ac:dyDescent="0.25">
      <c r="L37352"/>
      <c r="R37352"/>
    </row>
    <row r="37353" spans="12:18" x14ac:dyDescent="0.25">
      <c r="L37353"/>
      <c r="R37353"/>
    </row>
    <row r="37354" spans="12:18" x14ac:dyDescent="0.25">
      <c r="L37354"/>
      <c r="R37354"/>
    </row>
    <row r="37355" spans="12:18" x14ac:dyDescent="0.25">
      <c r="L37355"/>
      <c r="R37355"/>
    </row>
    <row r="37356" spans="12:18" x14ac:dyDescent="0.25">
      <c r="L37356"/>
      <c r="R37356"/>
    </row>
    <row r="37357" spans="12:18" x14ac:dyDescent="0.25">
      <c r="L37357"/>
      <c r="R37357"/>
    </row>
    <row r="37358" spans="12:18" x14ac:dyDescent="0.25">
      <c r="L37358"/>
      <c r="R37358"/>
    </row>
    <row r="37359" spans="12:18" x14ac:dyDescent="0.25">
      <c r="L37359"/>
      <c r="R37359"/>
    </row>
    <row r="37360" spans="12:18" x14ac:dyDescent="0.25">
      <c r="L37360"/>
      <c r="R37360"/>
    </row>
    <row r="37361" spans="12:18" x14ac:dyDescent="0.25">
      <c r="L37361"/>
      <c r="R37361"/>
    </row>
    <row r="37362" spans="12:18" x14ac:dyDescent="0.25">
      <c r="L37362"/>
      <c r="R37362"/>
    </row>
    <row r="37363" spans="12:18" x14ac:dyDescent="0.25">
      <c r="L37363"/>
      <c r="R37363"/>
    </row>
    <row r="37364" spans="12:18" x14ac:dyDescent="0.25">
      <c r="L37364"/>
      <c r="R37364"/>
    </row>
    <row r="37365" spans="12:18" x14ac:dyDescent="0.25">
      <c r="L37365"/>
      <c r="R37365"/>
    </row>
    <row r="37366" spans="12:18" x14ac:dyDescent="0.25">
      <c r="L37366"/>
      <c r="R37366"/>
    </row>
    <row r="37367" spans="12:18" x14ac:dyDescent="0.25">
      <c r="L37367"/>
      <c r="R37367"/>
    </row>
    <row r="37368" spans="12:18" x14ac:dyDescent="0.25">
      <c r="L37368"/>
      <c r="R37368"/>
    </row>
    <row r="37369" spans="12:18" x14ac:dyDescent="0.25">
      <c r="L37369"/>
      <c r="R37369"/>
    </row>
    <row r="37370" spans="12:18" x14ac:dyDescent="0.25">
      <c r="L37370"/>
      <c r="R37370"/>
    </row>
    <row r="37371" spans="12:18" x14ac:dyDescent="0.25">
      <c r="L37371"/>
      <c r="R37371"/>
    </row>
    <row r="37372" spans="12:18" x14ac:dyDescent="0.25">
      <c r="L37372"/>
      <c r="R37372"/>
    </row>
    <row r="37373" spans="12:18" x14ac:dyDescent="0.25">
      <c r="L37373"/>
      <c r="R37373"/>
    </row>
    <row r="37374" spans="12:18" x14ac:dyDescent="0.25">
      <c r="L37374"/>
      <c r="R37374"/>
    </row>
    <row r="37375" spans="12:18" x14ac:dyDescent="0.25">
      <c r="L37375"/>
      <c r="R37375"/>
    </row>
    <row r="37376" spans="12:18" x14ac:dyDescent="0.25">
      <c r="L37376"/>
      <c r="R37376"/>
    </row>
    <row r="37377" spans="12:18" x14ac:dyDescent="0.25">
      <c r="L37377"/>
      <c r="R37377"/>
    </row>
    <row r="37378" spans="12:18" x14ac:dyDescent="0.25">
      <c r="L37378"/>
      <c r="R37378"/>
    </row>
    <row r="37379" spans="12:18" x14ac:dyDescent="0.25">
      <c r="L37379"/>
      <c r="R37379"/>
    </row>
    <row r="37380" spans="12:18" x14ac:dyDescent="0.25">
      <c r="L37380"/>
      <c r="R37380"/>
    </row>
    <row r="37381" spans="12:18" x14ac:dyDescent="0.25">
      <c r="L37381"/>
      <c r="R37381"/>
    </row>
    <row r="37382" spans="12:18" x14ac:dyDescent="0.25">
      <c r="L37382"/>
      <c r="R37382"/>
    </row>
    <row r="37383" spans="12:18" x14ac:dyDescent="0.25">
      <c r="L37383"/>
      <c r="R37383"/>
    </row>
    <row r="37384" spans="12:18" x14ac:dyDescent="0.25">
      <c r="L37384"/>
      <c r="R37384"/>
    </row>
    <row r="37385" spans="12:18" x14ac:dyDescent="0.25">
      <c r="L37385"/>
      <c r="R37385"/>
    </row>
    <row r="37386" spans="12:18" x14ac:dyDescent="0.25">
      <c r="L37386"/>
      <c r="R37386"/>
    </row>
    <row r="37387" spans="12:18" x14ac:dyDescent="0.25">
      <c r="L37387"/>
      <c r="R37387"/>
    </row>
    <row r="37388" spans="12:18" x14ac:dyDescent="0.25">
      <c r="L37388"/>
      <c r="R37388"/>
    </row>
    <row r="37389" spans="12:18" x14ac:dyDescent="0.25">
      <c r="L37389"/>
      <c r="R37389"/>
    </row>
    <row r="37390" spans="12:18" x14ac:dyDescent="0.25">
      <c r="L37390"/>
      <c r="R37390"/>
    </row>
    <row r="37391" spans="12:18" x14ac:dyDescent="0.25">
      <c r="L37391"/>
      <c r="R37391"/>
    </row>
    <row r="37392" spans="12:18" x14ac:dyDescent="0.25">
      <c r="L37392"/>
      <c r="R37392"/>
    </row>
    <row r="37393" spans="12:18" x14ac:dyDescent="0.25">
      <c r="L37393"/>
      <c r="R37393"/>
    </row>
    <row r="37394" spans="12:18" x14ac:dyDescent="0.25">
      <c r="L37394"/>
      <c r="R37394"/>
    </row>
    <row r="37395" spans="12:18" x14ac:dyDescent="0.25">
      <c r="L37395"/>
      <c r="R37395"/>
    </row>
    <row r="37396" spans="12:18" x14ac:dyDescent="0.25">
      <c r="L37396"/>
      <c r="R37396"/>
    </row>
    <row r="37397" spans="12:18" x14ac:dyDescent="0.25">
      <c r="L37397"/>
      <c r="R37397"/>
    </row>
    <row r="37398" spans="12:18" x14ac:dyDescent="0.25">
      <c r="L37398"/>
      <c r="R37398"/>
    </row>
    <row r="37399" spans="12:18" x14ac:dyDescent="0.25">
      <c r="L37399"/>
      <c r="R37399"/>
    </row>
    <row r="37400" spans="12:18" x14ac:dyDescent="0.25">
      <c r="L37400"/>
      <c r="R37400"/>
    </row>
    <row r="37401" spans="12:18" x14ac:dyDescent="0.25">
      <c r="L37401"/>
      <c r="R37401"/>
    </row>
    <row r="37402" spans="12:18" x14ac:dyDescent="0.25">
      <c r="L37402"/>
      <c r="R37402"/>
    </row>
    <row r="37403" spans="12:18" x14ac:dyDescent="0.25">
      <c r="L37403"/>
      <c r="R37403"/>
    </row>
    <row r="37404" spans="12:18" x14ac:dyDescent="0.25">
      <c r="L37404"/>
      <c r="R37404"/>
    </row>
    <row r="37405" spans="12:18" x14ac:dyDescent="0.25">
      <c r="L37405"/>
      <c r="R37405"/>
    </row>
    <row r="37406" spans="12:18" x14ac:dyDescent="0.25">
      <c r="L37406"/>
      <c r="R37406"/>
    </row>
    <row r="37407" spans="12:18" x14ac:dyDescent="0.25">
      <c r="L37407"/>
      <c r="R37407"/>
    </row>
    <row r="37408" spans="12:18" x14ac:dyDescent="0.25">
      <c r="L37408"/>
      <c r="R37408"/>
    </row>
    <row r="37409" spans="12:18" x14ac:dyDescent="0.25">
      <c r="L37409"/>
      <c r="R37409"/>
    </row>
    <row r="37410" spans="12:18" x14ac:dyDescent="0.25">
      <c r="L37410"/>
      <c r="R37410"/>
    </row>
    <row r="37411" spans="12:18" x14ac:dyDescent="0.25">
      <c r="L37411"/>
      <c r="R37411"/>
    </row>
    <row r="37412" spans="12:18" x14ac:dyDescent="0.25">
      <c r="L37412"/>
      <c r="R37412"/>
    </row>
    <row r="37413" spans="12:18" x14ac:dyDescent="0.25">
      <c r="L37413"/>
      <c r="R37413"/>
    </row>
    <row r="37414" spans="12:18" x14ac:dyDescent="0.25">
      <c r="L37414"/>
      <c r="R37414"/>
    </row>
    <row r="37415" spans="12:18" x14ac:dyDescent="0.25">
      <c r="L37415"/>
      <c r="R37415"/>
    </row>
    <row r="37416" spans="12:18" x14ac:dyDescent="0.25">
      <c r="L37416"/>
      <c r="R37416"/>
    </row>
    <row r="37417" spans="12:18" x14ac:dyDescent="0.25">
      <c r="L37417"/>
      <c r="R37417"/>
    </row>
    <row r="37418" spans="12:18" x14ac:dyDescent="0.25">
      <c r="L37418"/>
      <c r="R37418"/>
    </row>
    <row r="37419" spans="12:18" x14ac:dyDescent="0.25">
      <c r="L37419"/>
      <c r="R37419"/>
    </row>
    <row r="37420" spans="12:18" x14ac:dyDescent="0.25">
      <c r="L37420"/>
      <c r="R37420"/>
    </row>
    <row r="37421" spans="12:18" x14ac:dyDescent="0.25">
      <c r="L37421"/>
      <c r="R37421"/>
    </row>
    <row r="37422" spans="12:18" x14ac:dyDescent="0.25">
      <c r="L37422"/>
      <c r="R37422"/>
    </row>
    <row r="37423" spans="12:18" x14ac:dyDescent="0.25">
      <c r="L37423"/>
      <c r="R37423"/>
    </row>
    <row r="37424" spans="12:18" x14ac:dyDescent="0.25">
      <c r="L37424"/>
      <c r="R37424"/>
    </row>
    <row r="37425" spans="12:18" x14ac:dyDescent="0.25">
      <c r="L37425"/>
      <c r="R37425"/>
    </row>
    <row r="37426" spans="12:18" x14ac:dyDescent="0.25">
      <c r="L37426"/>
      <c r="R37426"/>
    </row>
    <row r="37427" spans="12:18" x14ac:dyDescent="0.25">
      <c r="L37427"/>
      <c r="R37427"/>
    </row>
    <row r="37428" spans="12:18" x14ac:dyDescent="0.25">
      <c r="L37428"/>
      <c r="R37428"/>
    </row>
    <row r="37429" spans="12:18" x14ac:dyDescent="0.25">
      <c r="L37429"/>
      <c r="R37429"/>
    </row>
    <row r="37430" spans="12:18" x14ac:dyDescent="0.25">
      <c r="L37430"/>
      <c r="R37430"/>
    </row>
    <row r="37431" spans="12:18" x14ac:dyDescent="0.25">
      <c r="L37431"/>
      <c r="R37431"/>
    </row>
    <row r="37432" spans="12:18" x14ac:dyDescent="0.25">
      <c r="L37432"/>
      <c r="R37432"/>
    </row>
    <row r="37433" spans="12:18" x14ac:dyDescent="0.25">
      <c r="L37433"/>
      <c r="R37433"/>
    </row>
    <row r="37434" spans="12:18" x14ac:dyDescent="0.25">
      <c r="L37434"/>
      <c r="R37434"/>
    </row>
    <row r="37435" spans="12:18" x14ac:dyDescent="0.25">
      <c r="L37435"/>
      <c r="R37435"/>
    </row>
    <row r="37436" spans="12:18" x14ac:dyDescent="0.25">
      <c r="L37436"/>
      <c r="R37436"/>
    </row>
    <row r="37437" spans="12:18" x14ac:dyDescent="0.25">
      <c r="L37437"/>
      <c r="R37437"/>
    </row>
    <row r="37438" spans="12:18" x14ac:dyDescent="0.25">
      <c r="L37438"/>
      <c r="R37438"/>
    </row>
    <row r="37439" spans="12:18" x14ac:dyDescent="0.25">
      <c r="L37439"/>
      <c r="R37439"/>
    </row>
    <row r="37440" spans="12:18" x14ac:dyDescent="0.25">
      <c r="L37440"/>
      <c r="R37440"/>
    </row>
    <row r="37441" spans="12:18" x14ac:dyDescent="0.25">
      <c r="L37441"/>
      <c r="R37441"/>
    </row>
    <row r="37442" spans="12:18" x14ac:dyDescent="0.25">
      <c r="L37442"/>
      <c r="R37442"/>
    </row>
    <row r="37443" spans="12:18" x14ac:dyDescent="0.25">
      <c r="L37443"/>
      <c r="R37443"/>
    </row>
    <row r="37444" spans="12:18" x14ac:dyDescent="0.25">
      <c r="L37444"/>
      <c r="R37444"/>
    </row>
    <row r="37445" spans="12:18" x14ac:dyDescent="0.25">
      <c r="L37445"/>
      <c r="R37445"/>
    </row>
    <row r="37446" spans="12:18" x14ac:dyDescent="0.25">
      <c r="L37446"/>
      <c r="R37446"/>
    </row>
    <row r="37447" spans="12:18" x14ac:dyDescent="0.25">
      <c r="L37447"/>
      <c r="R37447"/>
    </row>
    <row r="37448" spans="12:18" x14ac:dyDescent="0.25">
      <c r="L37448"/>
      <c r="R37448"/>
    </row>
    <row r="37449" spans="12:18" x14ac:dyDescent="0.25">
      <c r="L37449"/>
      <c r="R37449"/>
    </row>
    <row r="37450" spans="12:18" x14ac:dyDescent="0.25">
      <c r="L37450"/>
      <c r="R37450"/>
    </row>
    <row r="37451" spans="12:18" x14ac:dyDescent="0.25">
      <c r="L37451"/>
      <c r="R37451"/>
    </row>
    <row r="37452" spans="12:18" x14ac:dyDescent="0.25">
      <c r="L37452"/>
      <c r="R37452"/>
    </row>
    <row r="37453" spans="12:18" x14ac:dyDescent="0.25">
      <c r="L37453"/>
      <c r="R37453"/>
    </row>
    <row r="37454" spans="12:18" x14ac:dyDescent="0.25">
      <c r="L37454"/>
      <c r="R37454"/>
    </row>
    <row r="37455" spans="12:18" x14ac:dyDescent="0.25">
      <c r="L37455"/>
      <c r="R37455"/>
    </row>
    <row r="37456" spans="12:18" x14ac:dyDescent="0.25">
      <c r="L37456"/>
      <c r="R37456"/>
    </row>
    <row r="37457" spans="12:18" x14ac:dyDescent="0.25">
      <c r="L37457"/>
      <c r="R37457"/>
    </row>
    <row r="37458" spans="12:18" x14ac:dyDescent="0.25">
      <c r="L37458"/>
      <c r="R37458"/>
    </row>
    <row r="37459" spans="12:18" x14ac:dyDescent="0.25">
      <c r="L37459"/>
      <c r="R37459"/>
    </row>
    <row r="37460" spans="12:18" x14ac:dyDescent="0.25">
      <c r="L37460"/>
      <c r="R37460"/>
    </row>
    <row r="37461" spans="12:18" x14ac:dyDescent="0.25">
      <c r="L37461"/>
      <c r="R37461"/>
    </row>
    <row r="37462" spans="12:18" x14ac:dyDescent="0.25">
      <c r="L37462"/>
      <c r="R37462"/>
    </row>
    <row r="37463" spans="12:18" x14ac:dyDescent="0.25">
      <c r="L37463"/>
      <c r="R37463"/>
    </row>
    <row r="37464" spans="12:18" x14ac:dyDescent="0.25">
      <c r="L37464"/>
      <c r="R37464"/>
    </row>
    <row r="37465" spans="12:18" x14ac:dyDescent="0.25">
      <c r="L37465"/>
      <c r="R37465"/>
    </row>
    <row r="37466" spans="12:18" x14ac:dyDescent="0.25">
      <c r="L37466"/>
      <c r="R37466"/>
    </row>
    <row r="37467" spans="12:18" x14ac:dyDescent="0.25">
      <c r="L37467"/>
      <c r="R37467"/>
    </row>
    <row r="37468" spans="12:18" x14ac:dyDescent="0.25">
      <c r="L37468"/>
      <c r="R37468"/>
    </row>
    <row r="37469" spans="12:18" x14ac:dyDescent="0.25">
      <c r="L37469"/>
      <c r="R37469"/>
    </row>
    <row r="37470" spans="12:18" x14ac:dyDescent="0.25">
      <c r="L37470"/>
      <c r="R37470"/>
    </row>
    <row r="37471" spans="12:18" x14ac:dyDescent="0.25">
      <c r="L37471"/>
      <c r="R37471"/>
    </row>
    <row r="37472" spans="12:18" x14ac:dyDescent="0.25">
      <c r="L37472"/>
      <c r="R37472"/>
    </row>
    <row r="37473" spans="12:18" x14ac:dyDescent="0.25">
      <c r="L37473"/>
      <c r="R37473"/>
    </row>
    <row r="37474" spans="12:18" x14ac:dyDescent="0.25">
      <c r="L37474"/>
      <c r="R37474"/>
    </row>
    <row r="37475" spans="12:18" x14ac:dyDescent="0.25">
      <c r="L37475"/>
      <c r="R37475"/>
    </row>
    <row r="37476" spans="12:18" x14ac:dyDescent="0.25">
      <c r="L37476"/>
      <c r="R37476"/>
    </row>
    <row r="37477" spans="12:18" x14ac:dyDescent="0.25">
      <c r="L37477"/>
      <c r="R37477"/>
    </row>
    <row r="37478" spans="12:18" x14ac:dyDescent="0.25">
      <c r="L37478"/>
      <c r="R37478"/>
    </row>
    <row r="37479" spans="12:18" x14ac:dyDescent="0.25">
      <c r="L37479"/>
      <c r="R37479"/>
    </row>
    <row r="37480" spans="12:18" x14ac:dyDescent="0.25">
      <c r="L37480"/>
      <c r="R37480"/>
    </row>
    <row r="37481" spans="12:18" x14ac:dyDescent="0.25">
      <c r="L37481"/>
      <c r="R37481"/>
    </row>
    <row r="37482" spans="12:18" x14ac:dyDescent="0.25">
      <c r="L37482"/>
      <c r="R37482"/>
    </row>
    <row r="37483" spans="12:18" x14ac:dyDescent="0.25">
      <c r="L37483"/>
      <c r="R37483"/>
    </row>
    <row r="37484" spans="12:18" x14ac:dyDescent="0.25">
      <c r="L37484"/>
      <c r="R37484"/>
    </row>
    <row r="37485" spans="12:18" x14ac:dyDescent="0.25">
      <c r="L37485"/>
      <c r="R37485"/>
    </row>
    <row r="37486" spans="12:18" x14ac:dyDescent="0.25">
      <c r="L37486"/>
      <c r="R37486"/>
    </row>
    <row r="37487" spans="12:18" x14ac:dyDescent="0.25">
      <c r="L37487"/>
      <c r="R37487"/>
    </row>
    <row r="37488" spans="12:18" x14ac:dyDescent="0.25">
      <c r="L37488"/>
      <c r="R37488"/>
    </row>
    <row r="37489" spans="12:18" x14ac:dyDescent="0.25">
      <c r="L37489"/>
      <c r="R37489"/>
    </row>
    <row r="37490" spans="12:18" x14ac:dyDescent="0.25">
      <c r="L37490"/>
      <c r="R37490"/>
    </row>
    <row r="37491" spans="12:18" x14ac:dyDescent="0.25">
      <c r="L37491"/>
      <c r="R37491"/>
    </row>
    <row r="37492" spans="12:18" x14ac:dyDescent="0.25">
      <c r="L37492"/>
      <c r="R37492"/>
    </row>
    <row r="37493" spans="12:18" x14ac:dyDescent="0.25">
      <c r="L37493"/>
      <c r="R37493"/>
    </row>
    <row r="37494" spans="12:18" x14ac:dyDescent="0.25">
      <c r="L37494"/>
      <c r="R37494"/>
    </row>
    <row r="37495" spans="12:18" x14ac:dyDescent="0.25">
      <c r="L37495"/>
      <c r="R37495"/>
    </row>
    <row r="37496" spans="12:18" x14ac:dyDescent="0.25">
      <c r="L37496"/>
      <c r="R37496"/>
    </row>
    <row r="37497" spans="12:18" x14ac:dyDescent="0.25">
      <c r="L37497"/>
      <c r="R37497"/>
    </row>
    <row r="37498" spans="12:18" x14ac:dyDescent="0.25">
      <c r="L37498"/>
      <c r="R37498"/>
    </row>
    <row r="37499" spans="12:18" x14ac:dyDescent="0.25">
      <c r="L37499"/>
      <c r="R37499"/>
    </row>
    <row r="37500" spans="12:18" x14ac:dyDescent="0.25">
      <c r="L37500"/>
      <c r="R37500"/>
    </row>
    <row r="37501" spans="12:18" x14ac:dyDescent="0.25">
      <c r="L37501"/>
      <c r="R37501"/>
    </row>
    <row r="37502" spans="12:18" x14ac:dyDescent="0.25">
      <c r="L37502"/>
      <c r="R37502"/>
    </row>
    <row r="37503" spans="12:18" x14ac:dyDescent="0.25">
      <c r="L37503"/>
      <c r="R37503"/>
    </row>
    <row r="37504" spans="12:18" x14ac:dyDescent="0.25">
      <c r="L37504"/>
      <c r="R37504"/>
    </row>
    <row r="37505" spans="12:18" x14ac:dyDescent="0.25">
      <c r="L37505"/>
      <c r="R37505"/>
    </row>
    <row r="37506" spans="12:18" x14ac:dyDescent="0.25">
      <c r="L37506"/>
      <c r="R37506"/>
    </row>
    <row r="37507" spans="12:18" x14ac:dyDescent="0.25">
      <c r="L37507"/>
      <c r="R37507"/>
    </row>
    <row r="37508" spans="12:18" x14ac:dyDescent="0.25">
      <c r="L37508"/>
      <c r="R37508"/>
    </row>
    <row r="37509" spans="12:18" x14ac:dyDescent="0.25">
      <c r="L37509"/>
      <c r="R37509"/>
    </row>
    <row r="37510" spans="12:18" x14ac:dyDescent="0.25">
      <c r="L37510"/>
      <c r="R37510"/>
    </row>
    <row r="37511" spans="12:18" x14ac:dyDescent="0.25">
      <c r="L37511"/>
      <c r="R37511"/>
    </row>
    <row r="37512" spans="12:18" x14ac:dyDescent="0.25">
      <c r="L37512"/>
      <c r="R37512"/>
    </row>
    <row r="37513" spans="12:18" x14ac:dyDescent="0.25">
      <c r="L37513"/>
      <c r="R37513"/>
    </row>
    <row r="37514" spans="12:18" x14ac:dyDescent="0.25">
      <c r="L37514"/>
      <c r="R37514"/>
    </row>
    <row r="37515" spans="12:18" x14ac:dyDescent="0.25">
      <c r="L37515"/>
      <c r="R37515"/>
    </row>
    <row r="37516" spans="12:18" x14ac:dyDescent="0.25">
      <c r="L37516"/>
      <c r="R37516"/>
    </row>
    <row r="37517" spans="12:18" x14ac:dyDescent="0.25">
      <c r="L37517"/>
      <c r="R37517"/>
    </row>
    <row r="37518" spans="12:18" x14ac:dyDescent="0.25">
      <c r="L37518"/>
      <c r="R37518"/>
    </row>
    <row r="37519" spans="12:18" x14ac:dyDescent="0.25">
      <c r="L37519"/>
      <c r="R37519"/>
    </row>
    <row r="37520" spans="12:18" x14ac:dyDescent="0.25">
      <c r="L37520"/>
      <c r="R37520"/>
    </row>
    <row r="37521" spans="12:18" x14ac:dyDescent="0.25">
      <c r="L37521"/>
      <c r="R37521"/>
    </row>
    <row r="37522" spans="12:18" x14ac:dyDescent="0.25">
      <c r="L37522"/>
      <c r="R37522"/>
    </row>
    <row r="37523" spans="12:18" x14ac:dyDescent="0.25">
      <c r="L37523"/>
      <c r="R37523"/>
    </row>
    <row r="37524" spans="12:18" x14ac:dyDescent="0.25">
      <c r="L37524"/>
      <c r="R37524"/>
    </row>
    <row r="37525" spans="12:18" x14ac:dyDescent="0.25">
      <c r="L37525"/>
      <c r="R37525"/>
    </row>
    <row r="37526" spans="12:18" x14ac:dyDescent="0.25">
      <c r="L37526"/>
      <c r="R37526"/>
    </row>
    <row r="37527" spans="12:18" x14ac:dyDescent="0.25">
      <c r="L37527"/>
      <c r="R37527"/>
    </row>
    <row r="37528" spans="12:18" x14ac:dyDescent="0.25">
      <c r="L37528"/>
      <c r="R37528"/>
    </row>
    <row r="37529" spans="12:18" x14ac:dyDescent="0.25">
      <c r="L37529"/>
      <c r="R37529"/>
    </row>
    <row r="37530" spans="12:18" x14ac:dyDescent="0.25">
      <c r="L37530"/>
      <c r="R37530"/>
    </row>
    <row r="37531" spans="12:18" x14ac:dyDescent="0.25">
      <c r="L37531"/>
      <c r="R37531"/>
    </row>
    <row r="37532" spans="12:18" x14ac:dyDescent="0.25">
      <c r="L37532"/>
      <c r="R37532"/>
    </row>
    <row r="37533" spans="12:18" x14ac:dyDescent="0.25">
      <c r="L37533"/>
      <c r="R37533"/>
    </row>
    <row r="37534" spans="12:18" x14ac:dyDescent="0.25">
      <c r="L37534"/>
      <c r="R37534"/>
    </row>
    <row r="37535" spans="12:18" x14ac:dyDescent="0.25">
      <c r="L37535"/>
      <c r="R37535"/>
    </row>
    <row r="37536" spans="12:18" x14ac:dyDescent="0.25">
      <c r="L37536"/>
      <c r="R37536"/>
    </row>
    <row r="37537" spans="12:18" x14ac:dyDescent="0.25">
      <c r="L37537"/>
      <c r="R37537"/>
    </row>
    <row r="37538" spans="12:18" x14ac:dyDescent="0.25">
      <c r="L37538"/>
      <c r="R37538"/>
    </row>
    <row r="37539" spans="12:18" x14ac:dyDescent="0.25">
      <c r="L37539"/>
      <c r="R37539"/>
    </row>
    <row r="37540" spans="12:18" x14ac:dyDescent="0.25">
      <c r="L37540"/>
      <c r="R37540"/>
    </row>
    <row r="37541" spans="12:18" x14ac:dyDescent="0.25">
      <c r="L37541"/>
      <c r="R37541"/>
    </row>
    <row r="37542" spans="12:18" x14ac:dyDescent="0.25">
      <c r="L37542"/>
      <c r="R37542"/>
    </row>
    <row r="37543" spans="12:18" x14ac:dyDescent="0.25">
      <c r="L37543"/>
      <c r="R37543"/>
    </row>
    <row r="37544" spans="12:18" x14ac:dyDescent="0.25">
      <c r="L37544"/>
      <c r="R37544"/>
    </row>
    <row r="37545" spans="12:18" x14ac:dyDescent="0.25">
      <c r="L37545"/>
      <c r="R37545"/>
    </row>
    <row r="37546" spans="12:18" x14ac:dyDescent="0.25">
      <c r="L37546"/>
      <c r="R37546"/>
    </row>
    <row r="37547" spans="12:18" x14ac:dyDescent="0.25">
      <c r="L37547"/>
      <c r="R37547"/>
    </row>
    <row r="37548" spans="12:18" x14ac:dyDescent="0.25">
      <c r="L37548"/>
      <c r="R37548"/>
    </row>
    <row r="37549" spans="12:18" x14ac:dyDescent="0.25">
      <c r="L37549"/>
      <c r="R37549"/>
    </row>
    <row r="37550" spans="12:18" x14ac:dyDescent="0.25">
      <c r="L37550"/>
      <c r="R37550"/>
    </row>
    <row r="37551" spans="12:18" x14ac:dyDescent="0.25">
      <c r="L37551"/>
      <c r="R37551"/>
    </row>
    <row r="37552" spans="12:18" x14ac:dyDescent="0.25">
      <c r="L37552"/>
      <c r="R37552"/>
    </row>
    <row r="37553" spans="12:18" x14ac:dyDescent="0.25">
      <c r="L37553"/>
      <c r="R37553"/>
    </row>
    <row r="37554" spans="12:18" x14ac:dyDescent="0.25">
      <c r="L37554"/>
      <c r="R37554"/>
    </row>
    <row r="37555" spans="12:18" x14ac:dyDescent="0.25">
      <c r="L37555"/>
      <c r="R37555"/>
    </row>
    <row r="37556" spans="12:18" x14ac:dyDescent="0.25">
      <c r="L37556"/>
      <c r="R37556"/>
    </row>
    <row r="37557" spans="12:18" x14ac:dyDescent="0.25">
      <c r="L37557"/>
      <c r="R37557"/>
    </row>
    <row r="37558" spans="12:18" x14ac:dyDescent="0.25">
      <c r="L37558"/>
      <c r="R37558"/>
    </row>
    <row r="37559" spans="12:18" x14ac:dyDescent="0.25">
      <c r="L37559"/>
      <c r="R37559"/>
    </row>
    <row r="37560" spans="12:18" x14ac:dyDescent="0.25">
      <c r="L37560"/>
      <c r="R37560"/>
    </row>
    <row r="37561" spans="12:18" x14ac:dyDescent="0.25">
      <c r="L37561"/>
      <c r="R37561"/>
    </row>
    <row r="37562" spans="12:18" x14ac:dyDescent="0.25">
      <c r="L37562"/>
      <c r="R37562"/>
    </row>
    <row r="37563" spans="12:18" x14ac:dyDescent="0.25">
      <c r="L37563"/>
      <c r="R37563"/>
    </row>
    <row r="37564" spans="12:18" x14ac:dyDescent="0.25">
      <c r="L37564"/>
      <c r="R37564"/>
    </row>
    <row r="37565" spans="12:18" x14ac:dyDescent="0.25">
      <c r="L37565"/>
      <c r="R37565"/>
    </row>
    <row r="37566" spans="12:18" x14ac:dyDescent="0.25">
      <c r="L37566"/>
      <c r="R37566"/>
    </row>
    <row r="37567" spans="12:18" x14ac:dyDescent="0.25">
      <c r="L37567"/>
      <c r="R37567"/>
    </row>
    <row r="37568" spans="12:18" x14ac:dyDescent="0.25">
      <c r="L37568"/>
      <c r="R37568"/>
    </row>
    <row r="37569" spans="12:18" x14ac:dyDescent="0.25">
      <c r="L37569"/>
      <c r="R37569"/>
    </row>
    <row r="37570" spans="12:18" x14ac:dyDescent="0.25">
      <c r="L37570"/>
      <c r="R37570"/>
    </row>
    <row r="37571" spans="12:18" x14ac:dyDescent="0.25">
      <c r="L37571"/>
      <c r="R37571"/>
    </row>
    <row r="37572" spans="12:18" x14ac:dyDescent="0.25">
      <c r="L37572"/>
      <c r="R37572"/>
    </row>
    <row r="37573" spans="12:18" x14ac:dyDescent="0.25">
      <c r="L37573"/>
      <c r="R37573"/>
    </row>
    <row r="37574" spans="12:18" x14ac:dyDescent="0.25">
      <c r="L37574"/>
      <c r="R37574"/>
    </row>
    <row r="37575" spans="12:18" x14ac:dyDescent="0.25">
      <c r="L37575"/>
      <c r="R37575"/>
    </row>
    <row r="37576" spans="12:18" x14ac:dyDescent="0.25">
      <c r="L37576"/>
      <c r="R37576"/>
    </row>
    <row r="37577" spans="12:18" x14ac:dyDescent="0.25">
      <c r="L37577"/>
      <c r="R37577"/>
    </row>
    <row r="37578" spans="12:18" x14ac:dyDescent="0.25">
      <c r="L37578"/>
      <c r="R37578"/>
    </row>
    <row r="37579" spans="12:18" x14ac:dyDescent="0.25">
      <c r="L37579"/>
      <c r="R37579"/>
    </row>
    <row r="37580" spans="12:18" x14ac:dyDescent="0.25">
      <c r="L37580"/>
      <c r="R37580"/>
    </row>
    <row r="37581" spans="12:18" x14ac:dyDescent="0.25">
      <c r="L37581"/>
      <c r="R37581"/>
    </row>
    <row r="37582" spans="12:18" x14ac:dyDescent="0.25">
      <c r="L37582"/>
      <c r="R37582"/>
    </row>
    <row r="37583" spans="12:18" x14ac:dyDescent="0.25">
      <c r="L37583"/>
      <c r="R37583"/>
    </row>
    <row r="37584" spans="12:18" x14ac:dyDescent="0.25">
      <c r="L37584"/>
      <c r="R37584"/>
    </row>
    <row r="37585" spans="12:18" x14ac:dyDescent="0.25">
      <c r="L37585"/>
      <c r="R37585"/>
    </row>
    <row r="37586" spans="12:18" x14ac:dyDescent="0.25">
      <c r="L37586"/>
      <c r="R37586"/>
    </row>
    <row r="37587" spans="12:18" x14ac:dyDescent="0.25">
      <c r="L37587"/>
      <c r="R37587"/>
    </row>
    <row r="37588" spans="12:18" x14ac:dyDescent="0.25">
      <c r="L37588"/>
      <c r="R37588"/>
    </row>
    <row r="37589" spans="12:18" x14ac:dyDescent="0.25">
      <c r="L37589"/>
      <c r="R37589"/>
    </row>
    <row r="37590" spans="12:18" x14ac:dyDescent="0.25">
      <c r="L37590"/>
      <c r="R37590"/>
    </row>
    <row r="37591" spans="12:18" x14ac:dyDescent="0.25">
      <c r="L37591"/>
      <c r="R37591"/>
    </row>
    <row r="37592" spans="12:18" x14ac:dyDescent="0.25">
      <c r="L37592"/>
      <c r="R37592"/>
    </row>
    <row r="37593" spans="12:18" x14ac:dyDescent="0.25">
      <c r="L37593"/>
      <c r="R37593"/>
    </row>
    <row r="37594" spans="12:18" x14ac:dyDescent="0.25">
      <c r="L37594"/>
      <c r="R37594"/>
    </row>
    <row r="37595" spans="12:18" x14ac:dyDescent="0.25">
      <c r="L37595"/>
      <c r="R37595"/>
    </row>
    <row r="37596" spans="12:18" x14ac:dyDescent="0.25">
      <c r="L37596"/>
      <c r="R37596"/>
    </row>
    <row r="37597" spans="12:18" x14ac:dyDescent="0.25">
      <c r="L37597"/>
      <c r="R37597"/>
    </row>
    <row r="37598" spans="12:18" x14ac:dyDescent="0.25">
      <c r="L37598"/>
      <c r="R37598"/>
    </row>
    <row r="37599" spans="12:18" x14ac:dyDescent="0.25">
      <c r="L37599"/>
      <c r="R37599"/>
    </row>
    <row r="37600" spans="12:18" x14ac:dyDescent="0.25">
      <c r="L37600"/>
      <c r="R37600"/>
    </row>
    <row r="37601" spans="12:18" x14ac:dyDescent="0.25">
      <c r="L37601"/>
      <c r="R37601"/>
    </row>
    <row r="37602" spans="12:18" x14ac:dyDescent="0.25">
      <c r="L37602"/>
      <c r="R37602"/>
    </row>
    <row r="37603" spans="12:18" x14ac:dyDescent="0.25">
      <c r="L37603"/>
      <c r="R37603"/>
    </row>
    <row r="37604" spans="12:18" x14ac:dyDescent="0.25">
      <c r="L37604"/>
      <c r="R37604"/>
    </row>
    <row r="37605" spans="12:18" x14ac:dyDescent="0.25">
      <c r="L37605"/>
      <c r="R37605"/>
    </row>
    <row r="37606" spans="12:18" x14ac:dyDescent="0.25">
      <c r="L37606"/>
      <c r="R37606"/>
    </row>
    <row r="37607" spans="12:18" x14ac:dyDescent="0.25">
      <c r="L37607"/>
      <c r="R37607"/>
    </row>
    <row r="37608" spans="12:18" x14ac:dyDescent="0.25">
      <c r="L37608"/>
      <c r="R37608"/>
    </row>
    <row r="37609" spans="12:18" x14ac:dyDescent="0.25">
      <c r="L37609"/>
      <c r="R37609"/>
    </row>
    <row r="37610" spans="12:18" x14ac:dyDescent="0.25">
      <c r="L37610"/>
      <c r="R37610"/>
    </row>
    <row r="37611" spans="12:18" x14ac:dyDescent="0.25">
      <c r="L37611"/>
      <c r="R37611"/>
    </row>
    <row r="37612" spans="12:18" x14ac:dyDescent="0.25">
      <c r="L37612"/>
      <c r="R37612"/>
    </row>
    <row r="37613" spans="12:18" x14ac:dyDescent="0.25">
      <c r="L37613"/>
      <c r="R37613"/>
    </row>
    <row r="37614" spans="12:18" x14ac:dyDescent="0.25">
      <c r="L37614"/>
      <c r="R37614"/>
    </row>
    <row r="37615" spans="12:18" x14ac:dyDescent="0.25">
      <c r="L37615"/>
      <c r="R37615"/>
    </row>
    <row r="37616" spans="12:18" x14ac:dyDescent="0.25">
      <c r="L37616"/>
      <c r="R37616"/>
    </row>
    <row r="37617" spans="12:18" x14ac:dyDescent="0.25">
      <c r="L37617"/>
      <c r="R37617"/>
    </row>
    <row r="37618" spans="12:18" x14ac:dyDescent="0.25">
      <c r="L37618"/>
      <c r="R37618"/>
    </row>
    <row r="37619" spans="12:18" x14ac:dyDescent="0.25">
      <c r="L37619"/>
      <c r="R37619"/>
    </row>
    <row r="37620" spans="12:18" x14ac:dyDescent="0.25">
      <c r="L37620"/>
      <c r="R37620"/>
    </row>
    <row r="37621" spans="12:18" x14ac:dyDescent="0.25">
      <c r="L37621"/>
      <c r="R37621"/>
    </row>
    <row r="37622" spans="12:18" x14ac:dyDescent="0.25">
      <c r="L37622"/>
      <c r="R37622"/>
    </row>
    <row r="37623" spans="12:18" x14ac:dyDescent="0.25">
      <c r="L37623"/>
      <c r="R37623"/>
    </row>
    <row r="37624" spans="12:18" x14ac:dyDescent="0.25">
      <c r="L37624"/>
      <c r="R37624"/>
    </row>
    <row r="37625" spans="12:18" x14ac:dyDescent="0.25">
      <c r="L37625"/>
      <c r="R37625"/>
    </row>
    <row r="37626" spans="12:18" x14ac:dyDescent="0.25">
      <c r="L37626"/>
      <c r="R37626"/>
    </row>
    <row r="37627" spans="12:18" x14ac:dyDescent="0.25">
      <c r="L37627"/>
      <c r="R37627"/>
    </row>
    <row r="37628" spans="12:18" x14ac:dyDescent="0.25">
      <c r="L37628"/>
      <c r="R37628"/>
    </row>
    <row r="37629" spans="12:18" x14ac:dyDescent="0.25">
      <c r="L37629"/>
      <c r="R37629"/>
    </row>
    <row r="37630" spans="12:18" x14ac:dyDescent="0.25">
      <c r="L37630"/>
      <c r="R37630"/>
    </row>
    <row r="37631" spans="12:18" x14ac:dyDescent="0.25">
      <c r="L37631"/>
      <c r="R37631"/>
    </row>
    <row r="37632" spans="12:18" x14ac:dyDescent="0.25">
      <c r="L37632"/>
      <c r="R37632"/>
    </row>
    <row r="37633" spans="12:18" x14ac:dyDescent="0.25">
      <c r="L37633"/>
      <c r="R37633"/>
    </row>
    <row r="37634" spans="12:18" x14ac:dyDescent="0.25">
      <c r="L37634"/>
      <c r="R37634"/>
    </row>
    <row r="37635" spans="12:18" x14ac:dyDescent="0.25">
      <c r="L37635"/>
      <c r="R37635"/>
    </row>
    <row r="37636" spans="12:18" x14ac:dyDescent="0.25">
      <c r="L37636"/>
      <c r="R37636"/>
    </row>
    <row r="37637" spans="12:18" x14ac:dyDescent="0.25">
      <c r="L37637"/>
      <c r="R37637"/>
    </row>
    <row r="37638" spans="12:18" x14ac:dyDescent="0.25">
      <c r="L37638"/>
      <c r="R37638"/>
    </row>
    <row r="37639" spans="12:18" x14ac:dyDescent="0.25">
      <c r="L37639"/>
      <c r="R37639"/>
    </row>
    <row r="37640" spans="12:18" x14ac:dyDescent="0.25">
      <c r="L37640"/>
      <c r="R37640"/>
    </row>
    <row r="37641" spans="12:18" x14ac:dyDescent="0.25">
      <c r="L37641"/>
      <c r="R37641"/>
    </row>
    <row r="37642" spans="12:18" x14ac:dyDescent="0.25">
      <c r="L37642"/>
      <c r="R37642"/>
    </row>
    <row r="37643" spans="12:18" x14ac:dyDescent="0.25">
      <c r="L37643"/>
      <c r="R37643"/>
    </row>
    <row r="37644" spans="12:18" x14ac:dyDescent="0.25">
      <c r="L37644"/>
      <c r="R37644"/>
    </row>
    <row r="37645" spans="12:18" x14ac:dyDescent="0.25">
      <c r="L37645"/>
      <c r="R37645"/>
    </row>
    <row r="37646" spans="12:18" x14ac:dyDescent="0.25">
      <c r="L37646"/>
      <c r="R37646"/>
    </row>
    <row r="37647" spans="12:18" x14ac:dyDescent="0.25">
      <c r="L37647"/>
      <c r="R37647"/>
    </row>
    <row r="37648" spans="12:18" x14ac:dyDescent="0.25">
      <c r="L37648"/>
      <c r="R37648"/>
    </row>
    <row r="37649" spans="12:18" x14ac:dyDescent="0.25">
      <c r="L37649"/>
      <c r="R37649"/>
    </row>
    <row r="37650" spans="12:18" x14ac:dyDescent="0.25">
      <c r="L37650"/>
      <c r="R37650"/>
    </row>
    <row r="37651" spans="12:18" x14ac:dyDescent="0.25">
      <c r="L37651"/>
      <c r="R37651"/>
    </row>
    <row r="37652" spans="12:18" x14ac:dyDescent="0.25">
      <c r="L37652"/>
      <c r="R37652"/>
    </row>
    <row r="37653" spans="12:18" x14ac:dyDescent="0.25">
      <c r="L37653"/>
      <c r="R37653"/>
    </row>
    <row r="37654" spans="12:18" x14ac:dyDescent="0.25">
      <c r="L37654"/>
      <c r="R37654"/>
    </row>
    <row r="37655" spans="12:18" x14ac:dyDescent="0.25">
      <c r="L37655"/>
      <c r="R37655"/>
    </row>
    <row r="37656" spans="12:18" x14ac:dyDescent="0.25">
      <c r="L37656"/>
      <c r="R37656"/>
    </row>
    <row r="37657" spans="12:18" x14ac:dyDescent="0.25">
      <c r="L37657"/>
      <c r="R37657"/>
    </row>
    <row r="37658" spans="12:18" x14ac:dyDescent="0.25">
      <c r="L37658"/>
      <c r="R37658"/>
    </row>
    <row r="37659" spans="12:18" x14ac:dyDescent="0.25">
      <c r="L37659"/>
      <c r="R37659"/>
    </row>
    <row r="37660" spans="12:18" x14ac:dyDescent="0.25">
      <c r="L37660"/>
      <c r="R37660"/>
    </row>
    <row r="37661" spans="12:18" x14ac:dyDescent="0.25">
      <c r="L37661"/>
      <c r="R37661"/>
    </row>
    <row r="37662" spans="12:18" x14ac:dyDescent="0.25">
      <c r="L37662"/>
      <c r="R37662"/>
    </row>
    <row r="37663" spans="12:18" x14ac:dyDescent="0.25">
      <c r="L37663"/>
      <c r="R37663"/>
    </row>
    <row r="37664" spans="12:18" x14ac:dyDescent="0.25">
      <c r="L37664"/>
      <c r="R37664"/>
    </row>
    <row r="37665" spans="12:18" x14ac:dyDescent="0.25">
      <c r="L37665"/>
      <c r="R37665"/>
    </row>
    <row r="37666" spans="12:18" x14ac:dyDescent="0.25">
      <c r="L37666"/>
      <c r="R37666"/>
    </row>
    <row r="37667" spans="12:18" x14ac:dyDescent="0.25">
      <c r="L37667"/>
      <c r="R37667"/>
    </row>
    <row r="37668" spans="12:18" x14ac:dyDescent="0.25">
      <c r="L37668"/>
      <c r="R37668"/>
    </row>
    <row r="37669" spans="12:18" x14ac:dyDescent="0.25">
      <c r="L37669"/>
      <c r="R37669"/>
    </row>
    <row r="37670" spans="12:18" x14ac:dyDescent="0.25">
      <c r="L37670"/>
      <c r="R37670"/>
    </row>
    <row r="37671" spans="12:18" x14ac:dyDescent="0.25">
      <c r="L37671"/>
      <c r="R37671"/>
    </row>
    <row r="37672" spans="12:18" x14ac:dyDescent="0.25">
      <c r="L37672"/>
      <c r="R37672"/>
    </row>
    <row r="37673" spans="12:18" x14ac:dyDescent="0.25">
      <c r="L37673"/>
      <c r="R37673"/>
    </row>
    <row r="37674" spans="12:18" x14ac:dyDescent="0.25">
      <c r="L37674"/>
      <c r="R37674"/>
    </row>
    <row r="37675" spans="12:18" x14ac:dyDescent="0.25">
      <c r="L37675"/>
      <c r="R37675"/>
    </row>
    <row r="37676" spans="12:18" x14ac:dyDescent="0.25">
      <c r="L37676"/>
      <c r="R37676"/>
    </row>
    <row r="37677" spans="12:18" x14ac:dyDescent="0.25">
      <c r="L37677"/>
      <c r="R37677"/>
    </row>
    <row r="37678" spans="12:18" x14ac:dyDescent="0.25">
      <c r="L37678"/>
      <c r="R37678"/>
    </row>
    <row r="37679" spans="12:18" x14ac:dyDescent="0.25">
      <c r="L37679"/>
      <c r="R37679"/>
    </row>
    <row r="37680" spans="12:18" x14ac:dyDescent="0.25">
      <c r="L37680"/>
      <c r="R37680"/>
    </row>
    <row r="37681" spans="12:18" x14ac:dyDescent="0.25">
      <c r="L37681"/>
      <c r="R37681"/>
    </row>
    <row r="37682" spans="12:18" x14ac:dyDescent="0.25">
      <c r="L37682"/>
      <c r="R37682"/>
    </row>
    <row r="37683" spans="12:18" x14ac:dyDescent="0.25">
      <c r="L37683"/>
      <c r="R37683"/>
    </row>
    <row r="37684" spans="12:18" x14ac:dyDescent="0.25">
      <c r="L37684"/>
      <c r="R37684"/>
    </row>
    <row r="37685" spans="12:18" x14ac:dyDescent="0.25">
      <c r="L37685"/>
      <c r="R37685"/>
    </row>
    <row r="37686" spans="12:18" x14ac:dyDescent="0.25">
      <c r="L37686"/>
      <c r="R37686"/>
    </row>
    <row r="37687" spans="12:18" x14ac:dyDescent="0.25">
      <c r="L37687"/>
      <c r="R37687"/>
    </row>
    <row r="37688" spans="12:18" x14ac:dyDescent="0.25">
      <c r="L37688"/>
      <c r="R37688"/>
    </row>
    <row r="37689" spans="12:18" x14ac:dyDescent="0.25">
      <c r="L37689"/>
      <c r="R37689"/>
    </row>
    <row r="37690" spans="12:18" x14ac:dyDescent="0.25">
      <c r="L37690"/>
      <c r="R37690"/>
    </row>
    <row r="37691" spans="12:18" x14ac:dyDescent="0.25">
      <c r="L37691"/>
      <c r="R37691"/>
    </row>
    <row r="37692" spans="12:18" x14ac:dyDescent="0.25">
      <c r="L37692"/>
      <c r="R37692"/>
    </row>
    <row r="37693" spans="12:18" x14ac:dyDescent="0.25">
      <c r="L37693"/>
      <c r="R37693"/>
    </row>
    <row r="37694" spans="12:18" x14ac:dyDescent="0.25">
      <c r="L37694"/>
      <c r="R37694"/>
    </row>
    <row r="37695" spans="12:18" x14ac:dyDescent="0.25">
      <c r="L37695"/>
      <c r="R37695"/>
    </row>
    <row r="37696" spans="12:18" x14ac:dyDescent="0.25">
      <c r="L37696"/>
      <c r="R37696"/>
    </row>
    <row r="37697" spans="12:18" x14ac:dyDescent="0.25">
      <c r="L37697"/>
      <c r="R37697"/>
    </row>
    <row r="37698" spans="12:18" x14ac:dyDescent="0.25">
      <c r="L37698"/>
      <c r="R37698"/>
    </row>
    <row r="37699" spans="12:18" x14ac:dyDescent="0.25">
      <c r="L37699"/>
      <c r="R37699"/>
    </row>
    <row r="37700" spans="12:18" x14ac:dyDescent="0.25">
      <c r="L37700"/>
      <c r="R37700"/>
    </row>
    <row r="37701" spans="12:18" x14ac:dyDescent="0.25">
      <c r="L37701"/>
      <c r="R37701"/>
    </row>
    <row r="37702" spans="12:18" x14ac:dyDescent="0.25">
      <c r="L37702"/>
      <c r="R37702"/>
    </row>
    <row r="37703" spans="12:18" x14ac:dyDescent="0.25">
      <c r="L37703"/>
      <c r="R37703"/>
    </row>
    <row r="37704" spans="12:18" x14ac:dyDescent="0.25">
      <c r="L37704"/>
      <c r="R37704"/>
    </row>
    <row r="37705" spans="12:18" x14ac:dyDescent="0.25">
      <c r="L37705"/>
      <c r="R37705"/>
    </row>
    <row r="37706" spans="12:18" x14ac:dyDescent="0.25">
      <c r="L37706"/>
      <c r="R37706"/>
    </row>
    <row r="37707" spans="12:18" x14ac:dyDescent="0.25">
      <c r="L37707"/>
      <c r="R37707"/>
    </row>
    <row r="37708" spans="12:18" x14ac:dyDescent="0.25">
      <c r="L37708"/>
      <c r="R37708"/>
    </row>
    <row r="37709" spans="12:18" x14ac:dyDescent="0.25">
      <c r="L37709"/>
      <c r="R37709"/>
    </row>
    <row r="37710" spans="12:18" x14ac:dyDescent="0.25">
      <c r="L37710"/>
      <c r="R37710"/>
    </row>
    <row r="37711" spans="12:18" x14ac:dyDescent="0.25">
      <c r="L37711"/>
      <c r="R37711"/>
    </row>
    <row r="37712" spans="12:18" x14ac:dyDescent="0.25">
      <c r="L37712"/>
      <c r="R37712"/>
    </row>
    <row r="37713" spans="12:18" x14ac:dyDescent="0.25">
      <c r="L37713"/>
      <c r="R37713"/>
    </row>
    <row r="37714" spans="12:18" x14ac:dyDescent="0.25">
      <c r="L37714"/>
      <c r="R37714"/>
    </row>
    <row r="37715" spans="12:18" x14ac:dyDescent="0.25">
      <c r="L37715"/>
      <c r="R37715"/>
    </row>
    <row r="37716" spans="12:18" x14ac:dyDescent="0.25">
      <c r="L37716"/>
      <c r="R37716"/>
    </row>
    <row r="37717" spans="12:18" x14ac:dyDescent="0.25">
      <c r="L37717"/>
      <c r="R37717"/>
    </row>
    <row r="37718" spans="12:18" x14ac:dyDescent="0.25">
      <c r="L37718"/>
      <c r="R37718"/>
    </row>
    <row r="37719" spans="12:18" x14ac:dyDescent="0.25">
      <c r="L37719"/>
      <c r="R37719"/>
    </row>
    <row r="37720" spans="12:18" x14ac:dyDescent="0.25">
      <c r="L37720"/>
      <c r="R37720"/>
    </row>
    <row r="37721" spans="12:18" x14ac:dyDescent="0.25">
      <c r="L37721"/>
      <c r="R37721"/>
    </row>
    <row r="37722" spans="12:18" x14ac:dyDescent="0.25">
      <c r="L37722"/>
      <c r="R37722"/>
    </row>
    <row r="37723" spans="12:18" x14ac:dyDescent="0.25">
      <c r="L37723"/>
      <c r="R37723"/>
    </row>
    <row r="37724" spans="12:18" x14ac:dyDescent="0.25">
      <c r="L37724"/>
      <c r="R37724"/>
    </row>
    <row r="37725" spans="12:18" x14ac:dyDescent="0.25">
      <c r="L37725"/>
      <c r="R37725"/>
    </row>
    <row r="37726" spans="12:18" x14ac:dyDescent="0.25">
      <c r="L37726"/>
      <c r="R37726"/>
    </row>
    <row r="37727" spans="12:18" x14ac:dyDescent="0.25">
      <c r="L37727"/>
      <c r="R37727"/>
    </row>
    <row r="37728" spans="12:18" x14ac:dyDescent="0.25">
      <c r="L37728"/>
      <c r="R37728"/>
    </row>
    <row r="37729" spans="12:18" x14ac:dyDescent="0.25">
      <c r="L37729"/>
      <c r="R37729"/>
    </row>
    <row r="37730" spans="12:18" x14ac:dyDescent="0.25">
      <c r="L37730"/>
      <c r="R37730"/>
    </row>
    <row r="37731" spans="12:18" x14ac:dyDescent="0.25">
      <c r="L37731"/>
      <c r="R37731"/>
    </row>
    <row r="37732" spans="12:18" x14ac:dyDescent="0.25">
      <c r="L37732"/>
      <c r="R37732"/>
    </row>
    <row r="37733" spans="12:18" x14ac:dyDescent="0.25">
      <c r="L37733"/>
      <c r="R37733"/>
    </row>
    <row r="37734" spans="12:18" x14ac:dyDescent="0.25">
      <c r="L37734"/>
      <c r="R37734"/>
    </row>
    <row r="37735" spans="12:18" x14ac:dyDescent="0.25">
      <c r="L37735"/>
      <c r="R37735"/>
    </row>
    <row r="37736" spans="12:18" x14ac:dyDescent="0.25">
      <c r="L37736"/>
      <c r="R37736"/>
    </row>
    <row r="37737" spans="12:18" x14ac:dyDescent="0.25">
      <c r="L37737"/>
      <c r="R37737"/>
    </row>
    <row r="37738" spans="12:18" x14ac:dyDescent="0.25">
      <c r="L37738"/>
      <c r="R37738"/>
    </row>
    <row r="37739" spans="12:18" x14ac:dyDescent="0.25">
      <c r="L37739"/>
      <c r="R37739"/>
    </row>
    <row r="37740" spans="12:18" x14ac:dyDescent="0.25">
      <c r="L37740"/>
      <c r="R37740"/>
    </row>
    <row r="37741" spans="12:18" x14ac:dyDescent="0.25">
      <c r="L37741"/>
      <c r="R37741"/>
    </row>
    <row r="37742" spans="12:18" x14ac:dyDescent="0.25">
      <c r="L37742"/>
      <c r="R37742"/>
    </row>
    <row r="37743" spans="12:18" x14ac:dyDescent="0.25">
      <c r="L37743"/>
      <c r="R37743"/>
    </row>
    <row r="37744" spans="12:18" x14ac:dyDescent="0.25">
      <c r="L37744"/>
      <c r="R37744"/>
    </row>
    <row r="37745" spans="12:18" x14ac:dyDescent="0.25">
      <c r="L37745"/>
      <c r="R37745"/>
    </row>
    <row r="37746" spans="12:18" x14ac:dyDescent="0.25">
      <c r="L37746"/>
      <c r="R37746"/>
    </row>
    <row r="37747" spans="12:18" x14ac:dyDescent="0.25">
      <c r="L37747"/>
      <c r="R37747"/>
    </row>
    <row r="37748" spans="12:18" x14ac:dyDescent="0.25">
      <c r="L37748"/>
      <c r="R37748"/>
    </row>
    <row r="37749" spans="12:18" x14ac:dyDescent="0.25">
      <c r="L37749"/>
      <c r="R37749"/>
    </row>
    <row r="37750" spans="12:18" x14ac:dyDescent="0.25">
      <c r="L37750"/>
      <c r="R37750"/>
    </row>
    <row r="37751" spans="12:18" x14ac:dyDescent="0.25">
      <c r="L37751"/>
      <c r="R37751"/>
    </row>
    <row r="37752" spans="12:18" x14ac:dyDescent="0.25">
      <c r="L37752"/>
      <c r="R37752"/>
    </row>
    <row r="37753" spans="12:18" x14ac:dyDescent="0.25">
      <c r="L37753"/>
      <c r="R37753"/>
    </row>
    <row r="37754" spans="12:18" x14ac:dyDescent="0.25">
      <c r="L37754"/>
      <c r="R37754"/>
    </row>
    <row r="37755" spans="12:18" x14ac:dyDescent="0.25">
      <c r="L37755"/>
      <c r="R37755"/>
    </row>
    <row r="37756" spans="12:18" x14ac:dyDescent="0.25">
      <c r="L37756"/>
      <c r="R37756"/>
    </row>
    <row r="37757" spans="12:18" x14ac:dyDescent="0.25">
      <c r="L37757"/>
      <c r="R37757"/>
    </row>
    <row r="37758" spans="12:18" x14ac:dyDescent="0.25">
      <c r="L37758"/>
      <c r="R37758"/>
    </row>
    <row r="37759" spans="12:18" x14ac:dyDescent="0.25">
      <c r="L37759"/>
      <c r="R37759"/>
    </row>
    <row r="37760" spans="12:18" x14ac:dyDescent="0.25">
      <c r="L37760"/>
      <c r="R37760"/>
    </row>
    <row r="37761" spans="12:18" x14ac:dyDescent="0.25">
      <c r="L37761"/>
      <c r="R37761"/>
    </row>
    <row r="37762" spans="12:18" x14ac:dyDescent="0.25">
      <c r="L37762"/>
      <c r="R37762"/>
    </row>
    <row r="37763" spans="12:18" x14ac:dyDescent="0.25">
      <c r="L37763"/>
      <c r="R37763"/>
    </row>
    <row r="37764" spans="12:18" x14ac:dyDescent="0.25">
      <c r="L37764"/>
      <c r="R37764"/>
    </row>
    <row r="37765" spans="12:18" x14ac:dyDescent="0.25">
      <c r="L37765"/>
      <c r="R37765"/>
    </row>
    <row r="37766" spans="12:18" x14ac:dyDescent="0.25">
      <c r="L37766"/>
      <c r="R37766"/>
    </row>
    <row r="37767" spans="12:18" x14ac:dyDescent="0.25">
      <c r="L37767"/>
      <c r="R37767"/>
    </row>
    <row r="37768" spans="12:18" x14ac:dyDescent="0.25">
      <c r="L37768"/>
      <c r="R37768"/>
    </row>
    <row r="37769" spans="12:18" x14ac:dyDescent="0.25">
      <c r="L37769"/>
      <c r="R37769"/>
    </row>
    <row r="37770" spans="12:18" x14ac:dyDescent="0.25">
      <c r="L37770"/>
      <c r="R37770"/>
    </row>
    <row r="37771" spans="12:18" x14ac:dyDescent="0.25">
      <c r="L37771"/>
      <c r="R37771"/>
    </row>
    <row r="37772" spans="12:18" x14ac:dyDescent="0.25">
      <c r="L37772"/>
      <c r="R37772"/>
    </row>
    <row r="37773" spans="12:18" x14ac:dyDescent="0.25">
      <c r="L37773"/>
      <c r="R37773"/>
    </row>
    <row r="37774" spans="12:18" x14ac:dyDescent="0.25">
      <c r="L37774"/>
      <c r="R37774"/>
    </row>
    <row r="37775" spans="12:18" x14ac:dyDescent="0.25">
      <c r="L37775"/>
      <c r="R37775"/>
    </row>
    <row r="37776" spans="12:18" x14ac:dyDescent="0.25">
      <c r="L37776"/>
      <c r="R37776"/>
    </row>
    <row r="37777" spans="12:18" x14ac:dyDescent="0.25">
      <c r="L37777"/>
      <c r="R37777"/>
    </row>
    <row r="37778" spans="12:18" x14ac:dyDescent="0.25">
      <c r="L37778"/>
      <c r="R37778"/>
    </row>
    <row r="37779" spans="12:18" x14ac:dyDescent="0.25">
      <c r="L37779"/>
      <c r="R37779"/>
    </row>
    <row r="37780" spans="12:18" x14ac:dyDescent="0.25">
      <c r="L37780"/>
      <c r="R37780"/>
    </row>
    <row r="37781" spans="12:18" x14ac:dyDescent="0.25">
      <c r="L37781"/>
      <c r="R37781"/>
    </row>
    <row r="37782" spans="12:18" x14ac:dyDescent="0.25">
      <c r="L37782"/>
      <c r="R37782"/>
    </row>
    <row r="37783" spans="12:18" x14ac:dyDescent="0.25">
      <c r="L37783"/>
      <c r="R37783"/>
    </row>
    <row r="37784" spans="12:18" x14ac:dyDescent="0.25">
      <c r="L37784"/>
      <c r="R37784"/>
    </row>
    <row r="37785" spans="12:18" x14ac:dyDescent="0.25">
      <c r="L37785"/>
      <c r="R37785"/>
    </row>
    <row r="37786" spans="12:18" x14ac:dyDescent="0.25">
      <c r="L37786"/>
      <c r="R37786"/>
    </row>
    <row r="37787" spans="12:18" x14ac:dyDescent="0.25">
      <c r="L37787"/>
      <c r="R37787"/>
    </row>
    <row r="37788" spans="12:18" x14ac:dyDescent="0.25">
      <c r="L37788"/>
      <c r="R37788"/>
    </row>
    <row r="37789" spans="12:18" x14ac:dyDescent="0.25">
      <c r="L37789"/>
      <c r="R37789"/>
    </row>
    <row r="37790" spans="12:18" x14ac:dyDescent="0.25">
      <c r="L37790"/>
      <c r="R37790"/>
    </row>
    <row r="37791" spans="12:18" x14ac:dyDescent="0.25">
      <c r="L37791"/>
      <c r="R37791"/>
    </row>
    <row r="37792" spans="12:18" x14ac:dyDescent="0.25">
      <c r="L37792"/>
      <c r="R37792"/>
    </row>
    <row r="37793" spans="12:18" x14ac:dyDescent="0.25">
      <c r="L37793"/>
      <c r="R37793"/>
    </row>
    <row r="37794" spans="12:18" x14ac:dyDescent="0.25">
      <c r="L37794"/>
      <c r="R37794"/>
    </row>
    <row r="37795" spans="12:18" x14ac:dyDescent="0.25">
      <c r="L37795"/>
      <c r="R37795"/>
    </row>
    <row r="37796" spans="12:18" x14ac:dyDescent="0.25">
      <c r="L37796"/>
      <c r="R37796"/>
    </row>
    <row r="37797" spans="12:18" x14ac:dyDescent="0.25">
      <c r="L37797"/>
      <c r="R37797"/>
    </row>
    <row r="37798" spans="12:18" x14ac:dyDescent="0.25">
      <c r="L37798"/>
      <c r="R37798"/>
    </row>
    <row r="37799" spans="12:18" x14ac:dyDescent="0.25">
      <c r="L37799"/>
      <c r="R37799"/>
    </row>
    <row r="37800" spans="12:18" x14ac:dyDescent="0.25">
      <c r="L37800"/>
      <c r="R37800"/>
    </row>
    <row r="37801" spans="12:18" x14ac:dyDescent="0.25">
      <c r="L37801"/>
      <c r="R37801"/>
    </row>
    <row r="37802" spans="12:18" x14ac:dyDescent="0.25">
      <c r="L37802"/>
      <c r="R37802"/>
    </row>
    <row r="37803" spans="12:18" x14ac:dyDescent="0.25">
      <c r="L37803"/>
      <c r="R37803"/>
    </row>
    <row r="37804" spans="12:18" x14ac:dyDescent="0.25">
      <c r="L37804"/>
      <c r="R37804"/>
    </row>
    <row r="37805" spans="12:18" x14ac:dyDescent="0.25">
      <c r="L37805"/>
      <c r="R37805"/>
    </row>
    <row r="37806" spans="12:18" x14ac:dyDescent="0.25">
      <c r="L37806"/>
      <c r="R37806"/>
    </row>
    <row r="37807" spans="12:18" x14ac:dyDescent="0.25">
      <c r="L37807"/>
      <c r="R37807"/>
    </row>
    <row r="37808" spans="12:18" x14ac:dyDescent="0.25">
      <c r="L37808"/>
      <c r="R37808"/>
    </row>
    <row r="37809" spans="12:18" x14ac:dyDescent="0.25">
      <c r="L37809"/>
      <c r="R37809"/>
    </row>
    <row r="37810" spans="12:18" x14ac:dyDescent="0.25">
      <c r="L37810"/>
      <c r="R37810"/>
    </row>
    <row r="37811" spans="12:18" x14ac:dyDescent="0.25">
      <c r="L37811"/>
      <c r="R37811"/>
    </row>
    <row r="37812" spans="12:18" x14ac:dyDescent="0.25">
      <c r="L37812"/>
      <c r="R37812"/>
    </row>
    <row r="37813" spans="12:18" x14ac:dyDescent="0.25">
      <c r="L37813"/>
      <c r="R37813"/>
    </row>
    <row r="37814" spans="12:18" x14ac:dyDescent="0.25">
      <c r="L37814"/>
      <c r="R37814"/>
    </row>
    <row r="37815" spans="12:18" x14ac:dyDescent="0.25">
      <c r="L37815"/>
      <c r="R37815"/>
    </row>
    <row r="37816" spans="12:18" x14ac:dyDescent="0.25">
      <c r="L37816"/>
      <c r="R37816"/>
    </row>
    <row r="37817" spans="12:18" x14ac:dyDescent="0.25">
      <c r="L37817"/>
      <c r="R37817"/>
    </row>
    <row r="37818" spans="12:18" x14ac:dyDescent="0.25">
      <c r="L37818"/>
      <c r="R37818"/>
    </row>
    <row r="37819" spans="12:18" x14ac:dyDescent="0.25">
      <c r="L37819"/>
      <c r="R37819"/>
    </row>
    <row r="37820" spans="12:18" x14ac:dyDescent="0.25">
      <c r="L37820"/>
      <c r="R37820"/>
    </row>
    <row r="37821" spans="12:18" x14ac:dyDescent="0.25">
      <c r="L37821"/>
      <c r="R37821"/>
    </row>
    <row r="37822" spans="12:18" x14ac:dyDescent="0.25">
      <c r="L37822"/>
      <c r="R37822"/>
    </row>
    <row r="37823" spans="12:18" x14ac:dyDescent="0.25">
      <c r="L37823"/>
      <c r="R37823"/>
    </row>
    <row r="37824" spans="12:18" x14ac:dyDescent="0.25">
      <c r="L37824"/>
      <c r="R37824"/>
    </row>
    <row r="37825" spans="12:18" x14ac:dyDescent="0.25">
      <c r="L37825"/>
      <c r="R37825"/>
    </row>
    <row r="37826" spans="12:18" x14ac:dyDescent="0.25">
      <c r="L37826"/>
      <c r="R37826"/>
    </row>
    <row r="37827" spans="12:18" x14ac:dyDescent="0.25">
      <c r="L37827"/>
      <c r="R37827"/>
    </row>
    <row r="37828" spans="12:18" x14ac:dyDescent="0.25">
      <c r="L37828"/>
      <c r="R37828"/>
    </row>
    <row r="37829" spans="12:18" x14ac:dyDescent="0.25">
      <c r="L37829"/>
      <c r="R37829"/>
    </row>
    <row r="37830" spans="12:18" x14ac:dyDescent="0.25">
      <c r="L37830"/>
      <c r="R37830"/>
    </row>
    <row r="37831" spans="12:18" x14ac:dyDescent="0.25">
      <c r="L37831"/>
      <c r="R37831"/>
    </row>
    <row r="37832" spans="12:18" x14ac:dyDescent="0.25">
      <c r="L37832"/>
      <c r="R37832"/>
    </row>
    <row r="37833" spans="12:18" x14ac:dyDescent="0.25">
      <c r="L37833"/>
      <c r="R37833"/>
    </row>
    <row r="37834" spans="12:18" x14ac:dyDescent="0.25">
      <c r="L37834"/>
      <c r="R37834"/>
    </row>
    <row r="37835" spans="12:18" x14ac:dyDescent="0.25">
      <c r="L37835"/>
      <c r="R37835"/>
    </row>
    <row r="37836" spans="12:18" x14ac:dyDescent="0.25">
      <c r="L37836"/>
      <c r="R37836"/>
    </row>
    <row r="37837" spans="12:18" x14ac:dyDescent="0.25">
      <c r="L37837"/>
      <c r="R37837"/>
    </row>
    <row r="37838" spans="12:18" x14ac:dyDescent="0.25">
      <c r="L37838"/>
      <c r="R37838"/>
    </row>
    <row r="37839" spans="12:18" x14ac:dyDescent="0.25">
      <c r="L37839"/>
      <c r="R37839"/>
    </row>
    <row r="37840" spans="12:18" x14ac:dyDescent="0.25">
      <c r="L37840"/>
      <c r="R37840"/>
    </row>
    <row r="37841" spans="12:18" x14ac:dyDescent="0.25">
      <c r="L37841"/>
      <c r="R37841"/>
    </row>
    <row r="37842" spans="12:18" x14ac:dyDescent="0.25">
      <c r="L37842"/>
      <c r="R37842"/>
    </row>
    <row r="37843" spans="12:18" x14ac:dyDescent="0.25">
      <c r="L37843"/>
      <c r="R37843"/>
    </row>
    <row r="37844" spans="12:18" x14ac:dyDescent="0.25">
      <c r="L37844"/>
      <c r="R37844"/>
    </row>
    <row r="37845" spans="12:18" x14ac:dyDescent="0.25">
      <c r="L37845"/>
      <c r="R37845"/>
    </row>
    <row r="37846" spans="12:18" x14ac:dyDescent="0.25">
      <c r="L37846"/>
      <c r="R37846"/>
    </row>
    <row r="37847" spans="12:18" x14ac:dyDescent="0.25">
      <c r="L37847"/>
      <c r="R37847"/>
    </row>
    <row r="37848" spans="12:18" x14ac:dyDescent="0.25">
      <c r="L37848"/>
      <c r="R37848"/>
    </row>
    <row r="37849" spans="12:18" x14ac:dyDescent="0.25">
      <c r="L37849"/>
      <c r="R37849"/>
    </row>
    <row r="37850" spans="12:18" x14ac:dyDescent="0.25">
      <c r="L37850"/>
      <c r="R37850"/>
    </row>
    <row r="37851" spans="12:18" x14ac:dyDescent="0.25">
      <c r="L37851"/>
      <c r="R37851"/>
    </row>
    <row r="37852" spans="12:18" x14ac:dyDescent="0.25">
      <c r="L37852"/>
      <c r="R37852"/>
    </row>
    <row r="37853" spans="12:18" x14ac:dyDescent="0.25">
      <c r="L37853"/>
      <c r="R37853"/>
    </row>
    <row r="37854" spans="12:18" x14ac:dyDescent="0.25">
      <c r="L37854"/>
      <c r="R37854"/>
    </row>
    <row r="37855" spans="12:18" x14ac:dyDescent="0.25">
      <c r="L37855"/>
      <c r="R37855"/>
    </row>
    <row r="37856" spans="12:18" x14ac:dyDescent="0.25">
      <c r="L37856"/>
      <c r="R37856"/>
    </row>
    <row r="37857" spans="12:18" x14ac:dyDescent="0.25">
      <c r="L37857"/>
      <c r="R37857"/>
    </row>
    <row r="37858" spans="12:18" x14ac:dyDescent="0.25">
      <c r="L37858"/>
      <c r="R37858"/>
    </row>
    <row r="37859" spans="12:18" x14ac:dyDescent="0.25">
      <c r="L37859"/>
      <c r="R37859"/>
    </row>
    <row r="37860" spans="12:18" x14ac:dyDescent="0.25">
      <c r="L37860"/>
      <c r="R37860"/>
    </row>
    <row r="37861" spans="12:18" x14ac:dyDescent="0.25">
      <c r="L37861"/>
      <c r="R37861"/>
    </row>
    <row r="37862" spans="12:18" x14ac:dyDescent="0.25">
      <c r="L37862"/>
      <c r="R37862"/>
    </row>
    <row r="37863" spans="12:18" x14ac:dyDescent="0.25">
      <c r="L37863"/>
      <c r="R37863"/>
    </row>
    <row r="37864" spans="12:18" x14ac:dyDescent="0.25">
      <c r="L37864"/>
      <c r="R37864"/>
    </row>
    <row r="37865" spans="12:18" x14ac:dyDescent="0.25">
      <c r="L37865"/>
      <c r="R37865"/>
    </row>
    <row r="37866" spans="12:18" x14ac:dyDescent="0.25">
      <c r="L37866"/>
      <c r="R37866"/>
    </row>
    <row r="37867" spans="12:18" x14ac:dyDescent="0.25">
      <c r="L37867"/>
      <c r="R37867"/>
    </row>
    <row r="37868" spans="12:18" x14ac:dyDescent="0.25">
      <c r="L37868"/>
      <c r="R37868"/>
    </row>
    <row r="37869" spans="12:18" x14ac:dyDescent="0.25">
      <c r="L37869"/>
      <c r="R37869"/>
    </row>
    <row r="37870" spans="12:18" x14ac:dyDescent="0.25">
      <c r="L37870"/>
      <c r="R37870"/>
    </row>
    <row r="37871" spans="12:18" x14ac:dyDescent="0.25">
      <c r="L37871"/>
      <c r="R37871"/>
    </row>
    <row r="37872" spans="12:18" x14ac:dyDescent="0.25">
      <c r="L37872"/>
      <c r="R37872"/>
    </row>
    <row r="37873" spans="12:18" x14ac:dyDescent="0.25">
      <c r="L37873"/>
      <c r="R37873"/>
    </row>
    <row r="37874" spans="12:18" x14ac:dyDescent="0.25">
      <c r="L37874"/>
      <c r="R37874"/>
    </row>
    <row r="37875" spans="12:18" x14ac:dyDescent="0.25">
      <c r="L37875"/>
      <c r="R37875"/>
    </row>
    <row r="37876" spans="12:18" x14ac:dyDescent="0.25">
      <c r="L37876"/>
      <c r="R37876"/>
    </row>
    <row r="37877" spans="12:18" x14ac:dyDescent="0.25">
      <c r="L37877"/>
      <c r="R37877"/>
    </row>
    <row r="37878" spans="12:18" x14ac:dyDescent="0.25">
      <c r="L37878"/>
      <c r="R37878"/>
    </row>
    <row r="37879" spans="12:18" x14ac:dyDescent="0.25">
      <c r="L37879"/>
      <c r="R37879"/>
    </row>
    <row r="37880" spans="12:18" x14ac:dyDescent="0.25">
      <c r="L37880"/>
      <c r="R37880"/>
    </row>
    <row r="37881" spans="12:18" x14ac:dyDescent="0.25">
      <c r="L37881"/>
      <c r="R37881"/>
    </row>
    <row r="37882" spans="12:18" x14ac:dyDescent="0.25">
      <c r="L37882"/>
      <c r="R37882"/>
    </row>
    <row r="37883" spans="12:18" x14ac:dyDescent="0.25">
      <c r="L37883"/>
      <c r="R37883"/>
    </row>
    <row r="37884" spans="12:18" x14ac:dyDescent="0.25">
      <c r="L37884"/>
      <c r="R37884"/>
    </row>
    <row r="37885" spans="12:18" x14ac:dyDescent="0.25">
      <c r="L37885"/>
      <c r="R37885"/>
    </row>
    <row r="37886" spans="12:18" x14ac:dyDescent="0.25">
      <c r="L37886"/>
      <c r="R37886"/>
    </row>
    <row r="37887" spans="12:18" x14ac:dyDescent="0.25">
      <c r="L37887"/>
      <c r="R37887"/>
    </row>
    <row r="37888" spans="12:18" x14ac:dyDescent="0.25">
      <c r="L37888"/>
      <c r="R37888"/>
    </row>
    <row r="37889" spans="12:18" x14ac:dyDescent="0.25">
      <c r="L37889"/>
      <c r="R37889"/>
    </row>
    <row r="37890" spans="12:18" x14ac:dyDescent="0.25">
      <c r="L37890"/>
      <c r="R37890"/>
    </row>
    <row r="37891" spans="12:18" x14ac:dyDescent="0.25">
      <c r="L37891"/>
      <c r="R37891"/>
    </row>
    <row r="37892" spans="12:18" x14ac:dyDescent="0.25">
      <c r="L37892"/>
      <c r="R37892"/>
    </row>
    <row r="37893" spans="12:18" x14ac:dyDescent="0.25">
      <c r="L37893"/>
      <c r="R37893"/>
    </row>
    <row r="37894" spans="12:18" x14ac:dyDescent="0.25">
      <c r="L37894"/>
      <c r="R37894"/>
    </row>
    <row r="37895" spans="12:18" x14ac:dyDescent="0.25">
      <c r="L37895"/>
      <c r="R37895"/>
    </row>
    <row r="37896" spans="12:18" x14ac:dyDescent="0.25">
      <c r="L37896"/>
      <c r="R37896"/>
    </row>
    <row r="37897" spans="12:18" x14ac:dyDescent="0.25">
      <c r="L37897"/>
      <c r="R37897"/>
    </row>
    <row r="37898" spans="12:18" x14ac:dyDescent="0.25">
      <c r="L37898"/>
      <c r="R37898"/>
    </row>
    <row r="37899" spans="12:18" x14ac:dyDescent="0.25">
      <c r="L37899"/>
      <c r="R37899"/>
    </row>
    <row r="37900" spans="12:18" x14ac:dyDescent="0.25">
      <c r="L37900"/>
      <c r="R37900"/>
    </row>
    <row r="37901" spans="12:18" x14ac:dyDescent="0.25">
      <c r="L37901"/>
      <c r="R37901"/>
    </row>
    <row r="37902" spans="12:18" x14ac:dyDescent="0.25">
      <c r="L37902"/>
      <c r="R37902"/>
    </row>
    <row r="37903" spans="12:18" x14ac:dyDescent="0.25">
      <c r="L37903"/>
      <c r="R37903"/>
    </row>
    <row r="37904" spans="12:18" x14ac:dyDescent="0.25">
      <c r="L37904"/>
      <c r="R37904"/>
    </row>
    <row r="37905" spans="12:18" x14ac:dyDescent="0.25">
      <c r="L37905"/>
      <c r="R37905"/>
    </row>
    <row r="37906" spans="12:18" x14ac:dyDescent="0.25">
      <c r="L37906"/>
      <c r="R37906"/>
    </row>
    <row r="37907" spans="12:18" x14ac:dyDescent="0.25">
      <c r="L37907"/>
      <c r="R37907"/>
    </row>
    <row r="37908" spans="12:18" x14ac:dyDescent="0.25">
      <c r="L37908"/>
      <c r="R37908"/>
    </row>
    <row r="37909" spans="12:18" x14ac:dyDescent="0.25">
      <c r="L37909"/>
      <c r="R37909"/>
    </row>
    <row r="37910" spans="12:18" x14ac:dyDescent="0.25">
      <c r="L37910"/>
      <c r="R37910"/>
    </row>
    <row r="37911" spans="12:18" x14ac:dyDescent="0.25">
      <c r="L37911"/>
      <c r="R37911"/>
    </row>
    <row r="37912" spans="12:18" x14ac:dyDescent="0.25">
      <c r="L37912"/>
      <c r="R37912"/>
    </row>
    <row r="37913" spans="12:18" x14ac:dyDescent="0.25">
      <c r="L37913"/>
      <c r="R37913"/>
    </row>
    <row r="37914" spans="12:18" x14ac:dyDescent="0.25">
      <c r="L37914"/>
      <c r="R37914"/>
    </row>
    <row r="37915" spans="12:18" x14ac:dyDescent="0.25">
      <c r="L37915"/>
      <c r="R37915"/>
    </row>
    <row r="37916" spans="12:18" x14ac:dyDescent="0.25">
      <c r="L37916"/>
      <c r="R37916"/>
    </row>
    <row r="37917" spans="12:18" x14ac:dyDescent="0.25">
      <c r="L37917"/>
      <c r="R37917"/>
    </row>
    <row r="37918" spans="12:18" x14ac:dyDescent="0.25">
      <c r="L37918"/>
      <c r="R37918"/>
    </row>
    <row r="37919" spans="12:18" x14ac:dyDescent="0.25">
      <c r="L37919"/>
      <c r="R37919"/>
    </row>
    <row r="37920" spans="12:18" x14ac:dyDescent="0.25">
      <c r="L37920"/>
      <c r="R37920"/>
    </row>
    <row r="37921" spans="12:18" x14ac:dyDescent="0.25">
      <c r="L37921"/>
      <c r="R37921"/>
    </row>
    <row r="37922" spans="12:18" x14ac:dyDescent="0.25">
      <c r="L37922"/>
      <c r="R37922"/>
    </row>
    <row r="37923" spans="12:18" x14ac:dyDescent="0.25">
      <c r="L37923"/>
      <c r="R37923"/>
    </row>
    <row r="37924" spans="12:18" x14ac:dyDescent="0.25">
      <c r="L37924"/>
      <c r="R37924"/>
    </row>
    <row r="37925" spans="12:18" x14ac:dyDescent="0.25">
      <c r="L37925"/>
      <c r="R37925"/>
    </row>
    <row r="37926" spans="12:18" x14ac:dyDescent="0.25">
      <c r="L37926"/>
      <c r="R37926"/>
    </row>
    <row r="37927" spans="12:18" x14ac:dyDescent="0.25">
      <c r="L37927"/>
      <c r="R37927"/>
    </row>
    <row r="37928" spans="12:18" x14ac:dyDescent="0.25">
      <c r="L37928"/>
      <c r="R37928"/>
    </row>
    <row r="37929" spans="12:18" x14ac:dyDescent="0.25">
      <c r="L37929"/>
      <c r="R37929"/>
    </row>
    <row r="37930" spans="12:18" x14ac:dyDescent="0.25">
      <c r="L37930"/>
      <c r="R37930"/>
    </row>
    <row r="37931" spans="12:18" x14ac:dyDescent="0.25">
      <c r="L37931"/>
      <c r="R37931"/>
    </row>
    <row r="37932" spans="12:18" x14ac:dyDescent="0.25">
      <c r="L37932"/>
      <c r="R37932"/>
    </row>
    <row r="37933" spans="12:18" x14ac:dyDescent="0.25">
      <c r="L37933"/>
      <c r="R37933"/>
    </row>
    <row r="37934" spans="12:18" x14ac:dyDescent="0.25">
      <c r="L37934"/>
      <c r="R37934"/>
    </row>
    <row r="37935" spans="12:18" x14ac:dyDescent="0.25">
      <c r="L37935"/>
      <c r="R37935"/>
    </row>
    <row r="37936" spans="12:18" x14ac:dyDescent="0.25">
      <c r="L37936"/>
      <c r="R37936"/>
    </row>
    <row r="37937" spans="12:18" x14ac:dyDescent="0.25">
      <c r="L37937"/>
      <c r="R37937"/>
    </row>
    <row r="37938" spans="12:18" x14ac:dyDescent="0.25">
      <c r="L37938"/>
      <c r="R37938"/>
    </row>
    <row r="37939" spans="12:18" x14ac:dyDescent="0.25">
      <c r="L37939"/>
      <c r="R37939"/>
    </row>
    <row r="37940" spans="12:18" x14ac:dyDescent="0.25">
      <c r="L37940"/>
      <c r="R37940"/>
    </row>
    <row r="37941" spans="12:18" x14ac:dyDescent="0.25">
      <c r="L37941"/>
      <c r="R37941"/>
    </row>
    <row r="37942" spans="12:18" x14ac:dyDescent="0.25">
      <c r="L37942"/>
      <c r="R37942"/>
    </row>
    <row r="37943" spans="12:18" x14ac:dyDescent="0.25">
      <c r="L37943"/>
      <c r="R37943"/>
    </row>
    <row r="37944" spans="12:18" x14ac:dyDescent="0.25">
      <c r="L37944"/>
      <c r="R37944"/>
    </row>
    <row r="37945" spans="12:18" x14ac:dyDescent="0.25">
      <c r="L37945"/>
      <c r="R37945"/>
    </row>
    <row r="37946" spans="12:18" x14ac:dyDescent="0.25">
      <c r="L37946"/>
      <c r="R37946"/>
    </row>
    <row r="37947" spans="12:18" x14ac:dyDescent="0.25">
      <c r="L37947"/>
      <c r="R37947"/>
    </row>
    <row r="37948" spans="12:18" x14ac:dyDescent="0.25">
      <c r="L37948"/>
      <c r="R37948"/>
    </row>
    <row r="37949" spans="12:18" x14ac:dyDescent="0.25">
      <c r="L37949"/>
      <c r="R37949"/>
    </row>
    <row r="37950" spans="12:18" x14ac:dyDescent="0.25">
      <c r="L37950"/>
      <c r="R37950"/>
    </row>
    <row r="37951" spans="12:18" x14ac:dyDescent="0.25">
      <c r="L37951"/>
      <c r="R37951"/>
    </row>
    <row r="37952" spans="12:18" x14ac:dyDescent="0.25">
      <c r="L37952"/>
      <c r="R37952"/>
    </row>
    <row r="37953" spans="12:18" x14ac:dyDescent="0.25">
      <c r="L37953"/>
      <c r="R37953"/>
    </row>
    <row r="37954" spans="12:18" x14ac:dyDescent="0.25">
      <c r="L37954"/>
      <c r="R37954"/>
    </row>
    <row r="37955" spans="12:18" x14ac:dyDescent="0.25">
      <c r="L37955"/>
      <c r="R37955"/>
    </row>
    <row r="37956" spans="12:18" x14ac:dyDescent="0.25">
      <c r="L37956"/>
      <c r="R37956"/>
    </row>
    <row r="37957" spans="12:18" x14ac:dyDescent="0.25">
      <c r="L37957"/>
      <c r="R37957"/>
    </row>
    <row r="37958" spans="12:18" x14ac:dyDescent="0.25">
      <c r="L37958"/>
      <c r="R37958"/>
    </row>
    <row r="37959" spans="12:18" x14ac:dyDescent="0.25">
      <c r="L37959"/>
      <c r="R37959"/>
    </row>
    <row r="37960" spans="12:18" x14ac:dyDescent="0.25">
      <c r="L37960"/>
      <c r="R37960"/>
    </row>
    <row r="37961" spans="12:18" x14ac:dyDescent="0.25">
      <c r="L37961"/>
      <c r="R37961"/>
    </row>
    <row r="37962" spans="12:18" x14ac:dyDescent="0.25">
      <c r="L37962"/>
      <c r="R37962"/>
    </row>
    <row r="37963" spans="12:18" x14ac:dyDescent="0.25">
      <c r="L37963"/>
      <c r="R37963"/>
    </row>
    <row r="37964" spans="12:18" x14ac:dyDescent="0.25">
      <c r="L37964"/>
      <c r="R37964"/>
    </row>
    <row r="37965" spans="12:18" x14ac:dyDescent="0.25">
      <c r="L37965"/>
      <c r="R37965"/>
    </row>
    <row r="37966" spans="12:18" x14ac:dyDescent="0.25">
      <c r="L37966"/>
      <c r="R37966"/>
    </row>
    <row r="37967" spans="12:18" x14ac:dyDescent="0.25">
      <c r="L37967"/>
      <c r="R37967"/>
    </row>
    <row r="37968" spans="12:18" x14ac:dyDescent="0.25">
      <c r="L37968"/>
      <c r="R37968"/>
    </row>
    <row r="37969" spans="12:18" x14ac:dyDescent="0.25">
      <c r="L37969"/>
      <c r="R37969"/>
    </row>
    <row r="37970" spans="12:18" x14ac:dyDescent="0.25">
      <c r="L37970"/>
      <c r="R37970"/>
    </row>
    <row r="37971" spans="12:18" x14ac:dyDescent="0.25">
      <c r="L37971"/>
      <c r="R37971"/>
    </row>
    <row r="37972" spans="12:18" x14ac:dyDescent="0.25">
      <c r="L37972"/>
      <c r="R37972"/>
    </row>
    <row r="37973" spans="12:18" x14ac:dyDescent="0.25">
      <c r="L37973"/>
      <c r="R37973"/>
    </row>
    <row r="37974" spans="12:18" x14ac:dyDescent="0.25">
      <c r="L37974"/>
      <c r="R37974"/>
    </row>
    <row r="37975" spans="12:18" x14ac:dyDescent="0.25">
      <c r="L37975"/>
      <c r="R37975"/>
    </row>
    <row r="37976" spans="12:18" x14ac:dyDescent="0.25">
      <c r="L37976"/>
      <c r="R37976"/>
    </row>
    <row r="37977" spans="12:18" x14ac:dyDescent="0.25">
      <c r="L37977"/>
      <c r="R37977"/>
    </row>
    <row r="37978" spans="12:18" x14ac:dyDescent="0.25">
      <c r="L37978"/>
      <c r="R37978"/>
    </row>
    <row r="37979" spans="12:18" x14ac:dyDescent="0.25">
      <c r="L37979"/>
      <c r="R37979"/>
    </row>
    <row r="37980" spans="12:18" x14ac:dyDescent="0.25">
      <c r="L37980"/>
      <c r="R37980"/>
    </row>
    <row r="37981" spans="12:18" x14ac:dyDescent="0.25">
      <c r="L37981"/>
      <c r="R37981"/>
    </row>
    <row r="37982" spans="12:18" x14ac:dyDescent="0.25">
      <c r="L37982"/>
      <c r="R37982"/>
    </row>
    <row r="37983" spans="12:18" x14ac:dyDescent="0.25">
      <c r="L37983"/>
      <c r="R37983"/>
    </row>
    <row r="37984" spans="12:18" x14ac:dyDescent="0.25">
      <c r="L37984"/>
      <c r="R37984"/>
    </row>
    <row r="37985" spans="12:18" x14ac:dyDescent="0.25">
      <c r="L37985"/>
      <c r="R37985"/>
    </row>
    <row r="37986" spans="12:18" x14ac:dyDescent="0.25">
      <c r="L37986"/>
      <c r="R37986"/>
    </row>
    <row r="37987" spans="12:18" x14ac:dyDescent="0.25">
      <c r="L37987"/>
      <c r="R37987"/>
    </row>
    <row r="37988" spans="12:18" x14ac:dyDescent="0.25">
      <c r="L37988"/>
      <c r="R37988"/>
    </row>
    <row r="37989" spans="12:18" x14ac:dyDescent="0.25">
      <c r="L37989"/>
      <c r="R37989"/>
    </row>
    <row r="37990" spans="12:18" x14ac:dyDescent="0.25">
      <c r="L37990"/>
      <c r="R37990"/>
    </row>
    <row r="37991" spans="12:18" x14ac:dyDescent="0.25">
      <c r="L37991"/>
      <c r="R37991"/>
    </row>
    <row r="37992" spans="12:18" x14ac:dyDescent="0.25">
      <c r="L37992"/>
      <c r="R37992"/>
    </row>
    <row r="37993" spans="12:18" x14ac:dyDescent="0.25">
      <c r="L37993"/>
      <c r="R37993"/>
    </row>
    <row r="37994" spans="12:18" x14ac:dyDescent="0.25">
      <c r="L37994"/>
      <c r="R37994"/>
    </row>
    <row r="37995" spans="12:18" x14ac:dyDescent="0.25">
      <c r="L37995"/>
      <c r="R37995"/>
    </row>
    <row r="37996" spans="12:18" x14ac:dyDescent="0.25">
      <c r="L37996"/>
      <c r="R37996"/>
    </row>
    <row r="37997" spans="12:18" x14ac:dyDescent="0.25">
      <c r="L37997"/>
      <c r="R37997"/>
    </row>
    <row r="37998" spans="12:18" x14ac:dyDescent="0.25">
      <c r="L37998"/>
      <c r="R37998"/>
    </row>
    <row r="37999" spans="12:18" x14ac:dyDescent="0.25">
      <c r="L37999"/>
      <c r="R37999"/>
    </row>
    <row r="38000" spans="12:18" x14ac:dyDescent="0.25">
      <c r="L38000"/>
      <c r="R38000"/>
    </row>
    <row r="38001" spans="12:18" x14ac:dyDescent="0.25">
      <c r="L38001"/>
      <c r="R38001"/>
    </row>
    <row r="38002" spans="12:18" x14ac:dyDescent="0.25">
      <c r="L38002"/>
      <c r="R38002"/>
    </row>
    <row r="38003" spans="12:18" x14ac:dyDescent="0.25">
      <c r="L38003"/>
      <c r="R38003"/>
    </row>
    <row r="38004" spans="12:18" x14ac:dyDescent="0.25">
      <c r="L38004"/>
      <c r="R38004"/>
    </row>
    <row r="38005" spans="12:18" x14ac:dyDescent="0.25">
      <c r="L38005"/>
      <c r="R38005"/>
    </row>
    <row r="38006" spans="12:18" x14ac:dyDescent="0.25">
      <c r="L38006"/>
      <c r="R38006"/>
    </row>
    <row r="38007" spans="12:18" x14ac:dyDescent="0.25">
      <c r="L38007"/>
      <c r="R38007"/>
    </row>
    <row r="38008" spans="12:18" x14ac:dyDescent="0.25">
      <c r="L38008"/>
      <c r="R38008"/>
    </row>
    <row r="38009" spans="12:18" x14ac:dyDescent="0.25">
      <c r="L38009"/>
      <c r="R38009"/>
    </row>
    <row r="38010" spans="12:18" x14ac:dyDescent="0.25">
      <c r="L38010"/>
      <c r="R38010"/>
    </row>
    <row r="38011" spans="12:18" x14ac:dyDescent="0.25">
      <c r="L38011"/>
      <c r="R38011"/>
    </row>
    <row r="38012" spans="12:18" x14ac:dyDescent="0.25">
      <c r="L38012"/>
      <c r="R38012"/>
    </row>
    <row r="38013" spans="12:18" x14ac:dyDescent="0.25">
      <c r="L38013"/>
      <c r="R38013"/>
    </row>
    <row r="38014" spans="12:18" x14ac:dyDescent="0.25">
      <c r="L38014"/>
      <c r="R38014"/>
    </row>
    <row r="38015" spans="12:18" x14ac:dyDescent="0.25">
      <c r="L38015"/>
      <c r="R38015"/>
    </row>
    <row r="38016" spans="12:18" x14ac:dyDescent="0.25">
      <c r="L38016"/>
      <c r="R38016"/>
    </row>
    <row r="38017" spans="12:18" x14ac:dyDescent="0.25">
      <c r="L38017"/>
      <c r="R38017"/>
    </row>
    <row r="38018" spans="12:18" x14ac:dyDescent="0.25">
      <c r="L38018"/>
      <c r="R38018"/>
    </row>
    <row r="38019" spans="12:18" x14ac:dyDescent="0.25">
      <c r="L38019"/>
      <c r="R38019"/>
    </row>
    <row r="38020" spans="12:18" x14ac:dyDescent="0.25">
      <c r="L38020"/>
      <c r="R38020"/>
    </row>
    <row r="38021" spans="12:18" x14ac:dyDescent="0.25">
      <c r="L38021"/>
      <c r="R38021"/>
    </row>
    <row r="38022" spans="12:18" x14ac:dyDescent="0.25">
      <c r="L38022"/>
      <c r="R38022"/>
    </row>
    <row r="38023" spans="12:18" x14ac:dyDescent="0.25">
      <c r="L38023"/>
      <c r="R38023"/>
    </row>
    <row r="38024" spans="12:18" x14ac:dyDescent="0.25">
      <c r="L38024"/>
      <c r="R38024"/>
    </row>
    <row r="38025" spans="12:18" x14ac:dyDescent="0.25">
      <c r="L38025"/>
      <c r="R38025"/>
    </row>
    <row r="38026" spans="12:18" x14ac:dyDescent="0.25">
      <c r="L38026"/>
      <c r="R38026"/>
    </row>
    <row r="38027" spans="12:18" x14ac:dyDescent="0.25">
      <c r="L38027"/>
      <c r="R38027"/>
    </row>
    <row r="38028" spans="12:18" x14ac:dyDescent="0.25">
      <c r="L38028"/>
      <c r="R38028"/>
    </row>
    <row r="38029" spans="12:18" x14ac:dyDescent="0.25">
      <c r="L38029"/>
      <c r="R38029"/>
    </row>
    <row r="38030" spans="12:18" x14ac:dyDescent="0.25">
      <c r="L38030"/>
      <c r="R38030"/>
    </row>
    <row r="38031" spans="12:18" x14ac:dyDescent="0.25">
      <c r="L38031"/>
      <c r="R38031"/>
    </row>
    <row r="38032" spans="12:18" x14ac:dyDescent="0.25">
      <c r="L38032"/>
      <c r="R38032"/>
    </row>
    <row r="38033" spans="12:18" x14ac:dyDescent="0.25">
      <c r="L38033"/>
      <c r="R38033"/>
    </row>
    <row r="38034" spans="12:18" x14ac:dyDescent="0.25">
      <c r="L38034"/>
      <c r="R38034"/>
    </row>
    <row r="38035" spans="12:18" x14ac:dyDescent="0.25">
      <c r="L38035"/>
      <c r="R38035"/>
    </row>
    <row r="38036" spans="12:18" x14ac:dyDescent="0.25">
      <c r="L38036"/>
      <c r="R38036"/>
    </row>
    <row r="38037" spans="12:18" x14ac:dyDescent="0.25">
      <c r="L38037"/>
      <c r="R38037"/>
    </row>
    <row r="38038" spans="12:18" x14ac:dyDescent="0.25">
      <c r="L38038"/>
      <c r="R38038"/>
    </row>
    <row r="38039" spans="12:18" x14ac:dyDescent="0.25">
      <c r="L38039"/>
      <c r="R38039"/>
    </row>
    <row r="38040" spans="12:18" x14ac:dyDescent="0.25">
      <c r="L38040"/>
      <c r="R38040"/>
    </row>
    <row r="38041" spans="12:18" x14ac:dyDescent="0.25">
      <c r="L38041"/>
      <c r="R38041"/>
    </row>
    <row r="38042" spans="12:18" x14ac:dyDescent="0.25">
      <c r="L38042"/>
      <c r="R38042"/>
    </row>
    <row r="38043" spans="12:18" x14ac:dyDescent="0.25">
      <c r="L38043"/>
      <c r="R38043"/>
    </row>
    <row r="38044" spans="12:18" x14ac:dyDescent="0.25">
      <c r="L38044"/>
      <c r="R38044"/>
    </row>
    <row r="38045" spans="12:18" x14ac:dyDescent="0.25">
      <c r="L38045"/>
      <c r="R38045"/>
    </row>
    <row r="38046" spans="12:18" x14ac:dyDescent="0.25">
      <c r="L38046"/>
      <c r="R38046"/>
    </row>
    <row r="38047" spans="12:18" x14ac:dyDescent="0.25">
      <c r="L38047"/>
      <c r="R38047"/>
    </row>
    <row r="38048" spans="12:18" x14ac:dyDescent="0.25">
      <c r="L38048"/>
      <c r="R38048"/>
    </row>
    <row r="38049" spans="12:18" x14ac:dyDescent="0.25">
      <c r="L38049"/>
      <c r="R38049"/>
    </row>
    <row r="38050" spans="12:18" x14ac:dyDescent="0.25">
      <c r="L38050"/>
      <c r="R38050"/>
    </row>
    <row r="38051" spans="12:18" x14ac:dyDescent="0.25">
      <c r="L38051"/>
      <c r="R38051"/>
    </row>
    <row r="38052" spans="12:18" x14ac:dyDescent="0.25">
      <c r="L38052"/>
      <c r="R38052"/>
    </row>
    <row r="38053" spans="12:18" x14ac:dyDescent="0.25">
      <c r="L38053"/>
      <c r="R38053"/>
    </row>
    <row r="38054" spans="12:18" x14ac:dyDescent="0.25">
      <c r="L38054"/>
      <c r="R38054"/>
    </row>
    <row r="38055" spans="12:18" x14ac:dyDescent="0.25">
      <c r="L38055"/>
      <c r="R38055"/>
    </row>
    <row r="38056" spans="12:18" x14ac:dyDescent="0.25">
      <c r="L38056"/>
      <c r="R38056"/>
    </row>
    <row r="38057" spans="12:18" x14ac:dyDescent="0.25">
      <c r="L38057"/>
      <c r="R38057"/>
    </row>
    <row r="38058" spans="12:18" x14ac:dyDescent="0.25">
      <c r="L38058"/>
      <c r="R38058"/>
    </row>
    <row r="38059" spans="12:18" x14ac:dyDescent="0.25">
      <c r="L38059"/>
      <c r="R38059"/>
    </row>
    <row r="38060" spans="12:18" x14ac:dyDescent="0.25">
      <c r="L38060"/>
      <c r="R38060"/>
    </row>
    <row r="38061" spans="12:18" x14ac:dyDescent="0.25">
      <c r="L38061"/>
      <c r="R38061"/>
    </row>
    <row r="38062" spans="12:18" x14ac:dyDescent="0.25">
      <c r="L38062"/>
      <c r="R38062"/>
    </row>
    <row r="38063" spans="12:18" x14ac:dyDescent="0.25">
      <c r="L38063"/>
      <c r="R38063"/>
    </row>
    <row r="38064" spans="12:18" x14ac:dyDescent="0.25">
      <c r="L38064"/>
      <c r="R38064"/>
    </row>
    <row r="38065" spans="12:18" x14ac:dyDescent="0.25">
      <c r="L38065"/>
      <c r="R38065"/>
    </row>
    <row r="38066" spans="12:18" x14ac:dyDescent="0.25">
      <c r="L38066"/>
      <c r="R38066"/>
    </row>
    <row r="38067" spans="12:18" x14ac:dyDescent="0.25">
      <c r="L38067"/>
      <c r="R38067"/>
    </row>
    <row r="38068" spans="12:18" x14ac:dyDescent="0.25">
      <c r="L38068"/>
      <c r="R38068"/>
    </row>
    <row r="38069" spans="12:18" x14ac:dyDescent="0.25">
      <c r="L38069"/>
      <c r="R38069"/>
    </row>
    <row r="38070" spans="12:18" x14ac:dyDescent="0.25">
      <c r="L38070"/>
      <c r="R38070"/>
    </row>
    <row r="38071" spans="12:18" x14ac:dyDescent="0.25">
      <c r="L38071"/>
      <c r="R38071"/>
    </row>
    <row r="38072" spans="12:18" x14ac:dyDescent="0.25">
      <c r="L38072"/>
      <c r="R38072"/>
    </row>
    <row r="38073" spans="12:18" x14ac:dyDescent="0.25">
      <c r="L38073"/>
      <c r="R38073"/>
    </row>
    <row r="38074" spans="12:18" x14ac:dyDescent="0.25">
      <c r="L38074"/>
      <c r="R38074"/>
    </row>
    <row r="38075" spans="12:18" x14ac:dyDescent="0.25">
      <c r="L38075"/>
      <c r="R38075"/>
    </row>
    <row r="38076" spans="12:18" x14ac:dyDescent="0.25">
      <c r="L38076"/>
      <c r="R38076"/>
    </row>
    <row r="38077" spans="12:18" x14ac:dyDescent="0.25">
      <c r="L38077"/>
      <c r="R38077"/>
    </row>
    <row r="38078" spans="12:18" x14ac:dyDescent="0.25">
      <c r="L38078"/>
      <c r="R38078"/>
    </row>
    <row r="38079" spans="12:18" x14ac:dyDescent="0.25">
      <c r="L38079"/>
      <c r="R38079"/>
    </row>
    <row r="38080" spans="12:18" x14ac:dyDescent="0.25">
      <c r="L38080"/>
      <c r="R38080"/>
    </row>
    <row r="38081" spans="12:18" x14ac:dyDescent="0.25">
      <c r="L38081"/>
      <c r="R38081"/>
    </row>
    <row r="38082" spans="12:18" x14ac:dyDescent="0.25">
      <c r="L38082"/>
      <c r="R38082"/>
    </row>
    <row r="38083" spans="12:18" x14ac:dyDescent="0.25">
      <c r="L38083"/>
      <c r="R38083"/>
    </row>
    <row r="38084" spans="12:18" x14ac:dyDescent="0.25">
      <c r="L38084"/>
      <c r="R38084"/>
    </row>
    <row r="38085" spans="12:18" x14ac:dyDescent="0.25">
      <c r="L38085"/>
      <c r="R38085"/>
    </row>
    <row r="38086" spans="12:18" x14ac:dyDescent="0.25">
      <c r="L38086"/>
      <c r="R38086"/>
    </row>
    <row r="38087" spans="12:18" x14ac:dyDescent="0.25">
      <c r="L38087"/>
      <c r="R38087"/>
    </row>
    <row r="38088" spans="12:18" x14ac:dyDescent="0.25">
      <c r="L38088"/>
      <c r="R38088"/>
    </row>
    <row r="38089" spans="12:18" x14ac:dyDescent="0.25">
      <c r="L38089"/>
      <c r="R38089"/>
    </row>
    <row r="38090" spans="12:18" x14ac:dyDescent="0.25">
      <c r="L38090"/>
      <c r="R38090"/>
    </row>
    <row r="38091" spans="12:18" x14ac:dyDescent="0.25">
      <c r="L38091"/>
      <c r="R38091"/>
    </row>
    <row r="38092" spans="12:18" x14ac:dyDescent="0.25">
      <c r="L38092"/>
      <c r="R38092"/>
    </row>
    <row r="38093" spans="12:18" x14ac:dyDescent="0.25">
      <c r="L38093"/>
      <c r="R38093"/>
    </row>
    <row r="38094" spans="12:18" x14ac:dyDescent="0.25">
      <c r="L38094"/>
      <c r="R38094"/>
    </row>
    <row r="38095" spans="12:18" x14ac:dyDescent="0.25">
      <c r="L38095"/>
      <c r="R38095"/>
    </row>
    <row r="38096" spans="12:18" x14ac:dyDescent="0.25">
      <c r="L38096"/>
      <c r="R38096"/>
    </row>
    <row r="38097" spans="12:18" x14ac:dyDescent="0.25">
      <c r="L38097"/>
      <c r="R38097"/>
    </row>
    <row r="38098" spans="12:18" x14ac:dyDescent="0.25">
      <c r="L38098"/>
      <c r="R38098"/>
    </row>
    <row r="38099" spans="12:18" x14ac:dyDescent="0.25">
      <c r="L38099"/>
      <c r="R38099"/>
    </row>
    <row r="38100" spans="12:18" x14ac:dyDescent="0.25">
      <c r="L38100"/>
      <c r="R38100"/>
    </row>
    <row r="38101" spans="12:18" x14ac:dyDescent="0.25">
      <c r="L38101"/>
      <c r="R38101"/>
    </row>
    <row r="38102" spans="12:18" x14ac:dyDescent="0.25">
      <c r="L38102"/>
      <c r="R38102"/>
    </row>
    <row r="38103" spans="12:18" x14ac:dyDescent="0.25">
      <c r="L38103"/>
      <c r="R38103"/>
    </row>
    <row r="38104" spans="12:18" x14ac:dyDescent="0.25">
      <c r="L38104"/>
      <c r="R38104"/>
    </row>
    <row r="38105" spans="12:18" x14ac:dyDescent="0.25">
      <c r="L38105"/>
      <c r="R38105"/>
    </row>
    <row r="38106" spans="12:18" x14ac:dyDescent="0.25">
      <c r="L38106"/>
      <c r="R38106"/>
    </row>
    <row r="38107" spans="12:18" x14ac:dyDescent="0.25">
      <c r="L38107"/>
      <c r="R38107"/>
    </row>
    <row r="38108" spans="12:18" x14ac:dyDescent="0.25">
      <c r="L38108"/>
      <c r="R38108"/>
    </row>
    <row r="38109" spans="12:18" x14ac:dyDescent="0.25">
      <c r="L38109"/>
      <c r="R38109"/>
    </row>
    <row r="38110" spans="12:18" x14ac:dyDescent="0.25">
      <c r="L38110"/>
      <c r="R38110"/>
    </row>
    <row r="38111" spans="12:18" x14ac:dyDescent="0.25">
      <c r="L38111"/>
      <c r="R38111"/>
    </row>
    <row r="38112" spans="12:18" x14ac:dyDescent="0.25">
      <c r="L38112"/>
      <c r="R38112"/>
    </row>
    <row r="38113" spans="12:18" x14ac:dyDescent="0.25">
      <c r="L38113"/>
      <c r="R38113"/>
    </row>
    <row r="38114" spans="12:18" x14ac:dyDescent="0.25">
      <c r="L38114"/>
      <c r="R38114"/>
    </row>
    <row r="38115" spans="12:18" x14ac:dyDescent="0.25">
      <c r="L38115"/>
      <c r="R38115"/>
    </row>
    <row r="38116" spans="12:18" x14ac:dyDescent="0.25">
      <c r="L38116"/>
      <c r="R38116"/>
    </row>
    <row r="38117" spans="12:18" x14ac:dyDescent="0.25">
      <c r="L38117"/>
      <c r="R38117"/>
    </row>
    <row r="38118" spans="12:18" x14ac:dyDescent="0.25">
      <c r="L38118"/>
      <c r="R38118"/>
    </row>
    <row r="38119" spans="12:18" x14ac:dyDescent="0.25">
      <c r="L38119"/>
      <c r="R38119"/>
    </row>
    <row r="38120" spans="12:18" x14ac:dyDescent="0.25">
      <c r="L38120"/>
      <c r="R38120"/>
    </row>
    <row r="38121" spans="12:18" x14ac:dyDescent="0.25">
      <c r="L38121"/>
      <c r="R38121"/>
    </row>
    <row r="38122" spans="12:18" x14ac:dyDescent="0.25">
      <c r="L38122"/>
      <c r="R38122"/>
    </row>
    <row r="38123" spans="12:18" x14ac:dyDescent="0.25">
      <c r="L38123"/>
      <c r="R38123"/>
    </row>
    <row r="38124" spans="12:18" x14ac:dyDescent="0.25">
      <c r="L38124"/>
      <c r="R38124"/>
    </row>
    <row r="38125" spans="12:18" x14ac:dyDescent="0.25">
      <c r="L38125"/>
      <c r="R38125"/>
    </row>
    <row r="38126" spans="12:18" x14ac:dyDescent="0.25">
      <c r="L38126"/>
      <c r="R38126"/>
    </row>
    <row r="38127" spans="12:18" x14ac:dyDescent="0.25">
      <c r="L38127"/>
      <c r="R38127"/>
    </row>
    <row r="38128" spans="12:18" x14ac:dyDescent="0.25">
      <c r="L38128"/>
      <c r="R38128"/>
    </row>
    <row r="38129" spans="12:18" x14ac:dyDescent="0.25">
      <c r="L38129"/>
      <c r="R38129"/>
    </row>
    <row r="38130" spans="12:18" x14ac:dyDescent="0.25">
      <c r="L38130"/>
      <c r="R38130"/>
    </row>
    <row r="38131" spans="12:18" x14ac:dyDescent="0.25">
      <c r="L38131"/>
      <c r="R38131"/>
    </row>
    <row r="38132" spans="12:18" x14ac:dyDescent="0.25">
      <c r="L38132"/>
      <c r="R38132"/>
    </row>
    <row r="38133" spans="12:18" x14ac:dyDescent="0.25">
      <c r="L38133"/>
      <c r="R38133"/>
    </row>
    <row r="38134" spans="12:18" x14ac:dyDescent="0.25">
      <c r="L38134"/>
      <c r="R38134"/>
    </row>
    <row r="38135" spans="12:18" x14ac:dyDescent="0.25">
      <c r="L38135"/>
      <c r="R38135"/>
    </row>
    <row r="38136" spans="12:18" x14ac:dyDescent="0.25">
      <c r="L38136"/>
      <c r="R38136"/>
    </row>
    <row r="38137" spans="12:18" x14ac:dyDescent="0.25">
      <c r="L38137"/>
      <c r="R38137"/>
    </row>
    <row r="38138" spans="12:18" x14ac:dyDescent="0.25">
      <c r="L38138"/>
      <c r="R38138"/>
    </row>
    <row r="38139" spans="12:18" x14ac:dyDescent="0.25">
      <c r="L38139"/>
      <c r="R38139"/>
    </row>
    <row r="38140" spans="12:18" x14ac:dyDescent="0.25">
      <c r="L38140"/>
      <c r="R38140"/>
    </row>
    <row r="38141" spans="12:18" x14ac:dyDescent="0.25">
      <c r="L38141"/>
      <c r="R38141"/>
    </row>
    <row r="38142" spans="12:18" x14ac:dyDescent="0.25">
      <c r="L38142"/>
      <c r="R38142"/>
    </row>
    <row r="38143" spans="12:18" x14ac:dyDescent="0.25">
      <c r="L38143"/>
      <c r="R38143"/>
    </row>
    <row r="38144" spans="12:18" x14ac:dyDescent="0.25">
      <c r="L38144"/>
      <c r="R38144"/>
    </row>
    <row r="38145" spans="12:18" x14ac:dyDescent="0.25">
      <c r="L38145"/>
      <c r="R38145"/>
    </row>
    <row r="38146" spans="12:18" x14ac:dyDescent="0.25">
      <c r="L38146"/>
      <c r="R38146"/>
    </row>
    <row r="38147" spans="12:18" x14ac:dyDescent="0.25">
      <c r="L38147"/>
      <c r="R38147"/>
    </row>
    <row r="38148" spans="12:18" x14ac:dyDescent="0.25">
      <c r="L38148"/>
      <c r="R38148"/>
    </row>
    <row r="38149" spans="12:18" x14ac:dyDescent="0.25">
      <c r="L38149"/>
      <c r="R38149"/>
    </row>
    <row r="38150" spans="12:18" x14ac:dyDescent="0.25">
      <c r="L38150"/>
      <c r="R38150"/>
    </row>
    <row r="38151" spans="12:18" x14ac:dyDescent="0.25">
      <c r="L38151"/>
      <c r="R38151"/>
    </row>
    <row r="38152" spans="12:18" x14ac:dyDescent="0.25">
      <c r="L38152"/>
      <c r="R38152"/>
    </row>
    <row r="38153" spans="12:18" x14ac:dyDescent="0.25">
      <c r="L38153"/>
      <c r="R38153"/>
    </row>
    <row r="38154" spans="12:18" x14ac:dyDescent="0.25">
      <c r="L38154"/>
      <c r="R38154"/>
    </row>
    <row r="38155" spans="12:18" x14ac:dyDescent="0.25">
      <c r="L38155"/>
      <c r="R38155"/>
    </row>
    <row r="38156" spans="12:18" x14ac:dyDescent="0.25">
      <c r="L38156"/>
      <c r="R38156"/>
    </row>
    <row r="38157" spans="12:18" x14ac:dyDescent="0.25">
      <c r="L38157"/>
      <c r="R38157"/>
    </row>
    <row r="38158" spans="12:18" x14ac:dyDescent="0.25">
      <c r="L38158"/>
      <c r="R38158"/>
    </row>
    <row r="38159" spans="12:18" x14ac:dyDescent="0.25">
      <c r="L38159"/>
      <c r="R38159"/>
    </row>
    <row r="38160" spans="12:18" x14ac:dyDescent="0.25">
      <c r="L38160"/>
      <c r="R38160"/>
    </row>
    <row r="38161" spans="12:18" x14ac:dyDescent="0.25">
      <c r="L38161"/>
      <c r="R38161"/>
    </row>
    <row r="38162" spans="12:18" x14ac:dyDescent="0.25">
      <c r="L38162"/>
      <c r="R38162"/>
    </row>
    <row r="38163" spans="12:18" x14ac:dyDescent="0.25">
      <c r="L38163"/>
      <c r="R38163"/>
    </row>
    <row r="38164" spans="12:18" x14ac:dyDescent="0.25">
      <c r="L38164"/>
      <c r="R38164"/>
    </row>
    <row r="38165" spans="12:18" x14ac:dyDescent="0.25">
      <c r="L38165"/>
      <c r="R38165"/>
    </row>
    <row r="38166" spans="12:18" x14ac:dyDescent="0.25">
      <c r="L38166"/>
      <c r="R38166"/>
    </row>
    <row r="38167" spans="12:18" x14ac:dyDescent="0.25">
      <c r="L38167"/>
      <c r="R38167"/>
    </row>
    <row r="38168" spans="12:18" x14ac:dyDescent="0.25">
      <c r="L38168"/>
      <c r="R38168"/>
    </row>
    <row r="38169" spans="12:18" x14ac:dyDescent="0.25">
      <c r="L38169"/>
      <c r="R38169"/>
    </row>
    <row r="38170" spans="12:18" x14ac:dyDescent="0.25">
      <c r="L38170"/>
      <c r="R38170"/>
    </row>
    <row r="38171" spans="12:18" x14ac:dyDescent="0.25">
      <c r="L38171"/>
      <c r="R38171"/>
    </row>
    <row r="38172" spans="12:18" x14ac:dyDescent="0.25">
      <c r="L38172"/>
      <c r="R38172"/>
    </row>
    <row r="38173" spans="12:18" x14ac:dyDescent="0.25">
      <c r="L38173"/>
      <c r="R38173"/>
    </row>
    <row r="38174" spans="12:18" x14ac:dyDescent="0.25">
      <c r="L38174"/>
      <c r="R38174"/>
    </row>
    <row r="38175" spans="12:18" x14ac:dyDescent="0.25">
      <c r="L38175"/>
      <c r="R38175"/>
    </row>
    <row r="38176" spans="12:18" x14ac:dyDescent="0.25">
      <c r="L38176"/>
      <c r="R38176"/>
    </row>
    <row r="38177" spans="12:18" x14ac:dyDescent="0.25">
      <c r="L38177"/>
      <c r="R38177"/>
    </row>
    <row r="38178" spans="12:18" x14ac:dyDescent="0.25">
      <c r="L38178"/>
      <c r="R38178"/>
    </row>
    <row r="38179" spans="12:18" x14ac:dyDescent="0.25">
      <c r="L38179"/>
      <c r="R38179"/>
    </row>
    <row r="38180" spans="12:18" x14ac:dyDescent="0.25">
      <c r="L38180"/>
      <c r="R38180"/>
    </row>
    <row r="38181" spans="12:18" x14ac:dyDescent="0.25">
      <c r="L38181"/>
      <c r="R38181"/>
    </row>
    <row r="38182" spans="12:18" x14ac:dyDescent="0.25">
      <c r="L38182"/>
      <c r="R38182"/>
    </row>
    <row r="38183" spans="12:18" x14ac:dyDescent="0.25">
      <c r="L38183"/>
      <c r="R38183"/>
    </row>
    <row r="38184" spans="12:18" x14ac:dyDescent="0.25">
      <c r="L38184"/>
      <c r="R38184"/>
    </row>
    <row r="38185" spans="12:18" x14ac:dyDescent="0.25">
      <c r="L38185"/>
      <c r="R38185"/>
    </row>
    <row r="38186" spans="12:18" x14ac:dyDescent="0.25">
      <c r="L38186"/>
      <c r="R38186"/>
    </row>
    <row r="38187" spans="12:18" x14ac:dyDescent="0.25">
      <c r="L38187"/>
      <c r="R38187"/>
    </row>
    <row r="38188" spans="12:18" x14ac:dyDescent="0.25">
      <c r="L38188"/>
      <c r="R38188"/>
    </row>
    <row r="38189" spans="12:18" x14ac:dyDescent="0.25">
      <c r="L38189"/>
      <c r="R38189"/>
    </row>
    <row r="38190" spans="12:18" x14ac:dyDescent="0.25">
      <c r="L38190"/>
      <c r="R38190"/>
    </row>
    <row r="38191" spans="12:18" x14ac:dyDescent="0.25">
      <c r="L38191"/>
      <c r="R38191"/>
    </row>
    <row r="38192" spans="12:18" x14ac:dyDescent="0.25">
      <c r="L38192"/>
      <c r="R38192"/>
    </row>
    <row r="38193" spans="12:18" x14ac:dyDescent="0.25">
      <c r="L38193"/>
      <c r="R38193"/>
    </row>
    <row r="38194" spans="12:18" x14ac:dyDescent="0.25">
      <c r="L38194"/>
      <c r="R38194"/>
    </row>
    <row r="38195" spans="12:18" x14ac:dyDescent="0.25">
      <c r="L38195"/>
      <c r="R38195"/>
    </row>
    <row r="38196" spans="12:18" x14ac:dyDescent="0.25">
      <c r="L38196"/>
      <c r="R38196"/>
    </row>
    <row r="38197" spans="12:18" x14ac:dyDescent="0.25">
      <c r="L38197"/>
      <c r="R38197"/>
    </row>
    <row r="38198" spans="12:18" x14ac:dyDescent="0.25">
      <c r="L38198"/>
      <c r="R38198"/>
    </row>
    <row r="38199" spans="12:18" x14ac:dyDescent="0.25">
      <c r="L38199"/>
      <c r="R38199"/>
    </row>
    <row r="38200" spans="12:18" x14ac:dyDescent="0.25">
      <c r="L38200"/>
      <c r="R38200"/>
    </row>
    <row r="38201" spans="12:18" x14ac:dyDescent="0.25">
      <c r="L38201"/>
      <c r="R38201"/>
    </row>
    <row r="38202" spans="12:18" x14ac:dyDescent="0.25">
      <c r="L38202"/>
      <c r="R38202"/>
    </row>
    <row r="38203" spans="12:18" x14ac:dyDescent="0.25">
      <c r="L38203"/>
      <c r="R38203"/>
    </row>
    <row r="38204" spans="12:18" x14ac:dyDescent="0.25">
      <c r="L38204"/>
      <c r="R38204"/>
    </row>
    <row r="38205" spans="12:18" x14ac:dyDescent="0.25">
      <c r="L38205"/>
      <c r="R38205"/>
    </row>
    <row r="38206" spans="12:18" x14ac:dyDescent="0.25">
      <c r="L38206"/>
      <c r="R38206"/>
    </row>
    <row r="38207" spans="12:18" x14ac:dyDescent="0.25">
      <c r="L38207"/>
      <c r="R38207"/>
    </row>
    <row r="38208" spans="12:18" x14ac:dyDescent="0.25">
      <c r="L38208"/>
      <c r="R38208"/>
    </row>
    <row r="38209" spans="12:18" x14ac:dyDescent="0.25">
      <c r="L38209"/>
      <c r="R38209"/>
    </row>
    <row r="38210" spans="12:18" x14ac:dyDescent="0.25">
      <c r="L38210"/>
      <c r="R38210"/>
    </row>
    <row r="38211" spans="12:18" x14ac:dyDescent="0.25">
      <c r="L38211"/>
      <c r="R38211"/>
    </row>
    <row r="38212" spans="12:18" x14ac:dyDescent="0.25">
      <c r="L38212"/>
      <c r="R38212"/>
    </row>
    <row r="38213" spans="12:18" x14ac:dyDescent="0.25">
      <c r="L38213"/>
      <c r="R38213"/>
    </row>
    <row r="38214" spans="12:18" x14ac:dyDescent="0.25">
      <c r="L38214"/>
      <c r="R38214"/>
    </row>
    <row r="38215" spans="12:18" x14ac:dyDescent="0.25">
      <c r="L38215"/>
      <c r="R38215"/>
    </row>
    <row r="38216" spans="12:18" x14ac:dyDescent="0.25">
      <c r="L38216"/>
      <c r="R38216"/>
    </row>
    <row r="38217" spans="12:18" x14ac:dyDescent="0.25">
      <c r="L38217"/>
      <c r="R38217"/>
    </row>
    <row r="38218" spans="12:18" x14ac:dyDescent="0.25">
      <c r="L38218"/>
      <c r="R38218"/>
    </row>
    <row r="38219" spans="12:18" x14ac:dyDescent="0.25">
      <c r="L38219"/>
      <c r="R38219"/>
    </row>
    <row r="38220" spans="12:18" x14ac:dyDescent="0.25">
      <c r="L38220"/>
      <c r="R38220"/>
    </row>
    <row r="38221" spans="12:18" x14ac:dyDescent="0.25">
      <c r="L38221"/>
      <c r="R38221"/>
    </row>
    <row r="38222" spans="12:18" x14ac:dyDescent="0.25">
      <c r="L38222"/>
      <c r="R38222"/>
    </row>
    <row r="38223" spans="12:18" x14ac:dyDescent="0.25">
      <c r="L38223"/>
      <c r="R38223"/>
    </row>
    <row r="38224" spans="12:18" x14ac:dyDescent="0.25">
      <c r="L38224"/>
      <c r="R38224"/>
    </row>
    <row r="38225" spans="12:18" x14ac:dyDescent="0.25">
      <c r="L38225"/>
      <c r="R38225"/>
    </row>
    <row r="38226" spans="12:18" x14ac:dyDescent="0.25">
      <c r="L38226"/>
      <c r="R38226"/>
    </row>
    <row r="38227" spans="12:18" x14ac:dyDescent="0.25">
      <c r="L38227"/>
      <c r="R38227"/>
    </row>
    <row r="38228" spans="12:18" x14ac:dyDescent="0.25">
      <c r="L38228"/>
      <c r="R38228"/>
    </row>
    <row r="38229" spans="12:18" x14ac:dyDescent="0.25">
      <c r="L38229"/>
      <c r="R38229"/>
    </row>
    <row r="38230" spans="12:18" x14ac:dyDescent="0.25">
      <c r="L38230"/>
      <c r="R38230"/>
    </row>
    <row r="38231" spans="12:18" x14ac:dyDescent="0.25">
      <c r="L38231"/>
      <c r="R38231"/>
    </row>
    <row r="38232" spans="12:18" x14ac:dyDescent="0.25">
      <c r="L38232"/>
      <c r="R38232"/>
    </row>
    <row r="38233" spans="12:18" x14ac:dyDescent="0.25">
      <c r="L38233"/>
      <c r="R38233"/>
    </row>
    <row r="38234" spans="12:18" x14ac:dyDescent="0.25">
      <c r="L38234"/>
      <c r="R38234"/>
    </row>
    <row r="38235" spans="12:18" x14ac:dyDescent="0.25">
      <c r="L38235"/>
      <c r="R38235"/>
    </row>
    <row r="38236" spans="12:18" x14ac:dyDescent="0.25">
      <c r="L38236"/>
      <c r="R38236"/>
    </row>
    <row r="38237" spans="12:18" x14ac:dyDescent="0.25">
      <c r="L38237"/>
      <c r="R38237"/>
    </row>
    <row r="38238" spans="12:18" x14ac:dyDescent="0.25">
      <c r="L38238"/>
      <c r="R38238"/>
    </row>
    <row r="38239" spans="12:18" x14ac:dyDescent="0.25">
      <c r="L38239"/>
      <c r="R38239"/>
    </row>
    <row r="38240" spans="12:18" x14ac:dyDescent="0.25">
      <c r="L38240"/>
      <c r="R38240"/>
    </row>
    <row r="38241" spans="12:18" x14ac:dyDescent="0.25">
      <c r="L38241"/>
      <c r="R38241"/>
    </row>
    <row r="38242" spans="12:18" x14ac:dyDescent="0.25">
      <c r="L38242"/>
      <c r="R38242"/>
    </row>
    <row r="38243" spans="12:18" x14ac:dyDescent="0.25">
      <c r="L38243"/>
      <c r="R38243"/>
    </row>
    <row r="38244" spans="12:18" x14ac:dyDescent="0.25">
      <c r="L38244"/>
      <c r="R38244"/>
    </row>
    <row r="38245" spans="12:18" x14ac:dyDescent="0.25">
      <c r="L38245"/>
      <c r="R38245"/>
    </row>
    <row r="38246" spans="12:18" x14ac:dyDescent="0.25">
      <c r="L38246"/>
      <c r="R38246"/>
    </row>
    <row r="38247" spans="12:18" x14ac:dyDescent="0.25">
      <c r="L38247"/>
      <c r="R38247"/>
    </row>
    <row r="38248" spans="12:18" x14ac:dyDescent="0.25">
      <c r="L38248"/>
      <c r="R38248"/>
    </row>
    <row r="38249" spans="12:18" x14ac:dyDescent="0.25">
      <c r="L38249"/>
      <c r="R38249"/>
    </row>
    <row r="38250" spans="12:18" x14ac:dyDescent="0.25">
      <c r="L38250"/>
      <c r="R38250"/>
    </row>
    <row r="38251" spans="12:18" x14ac:dyDescent="0.25">
      <c r="L38251"/>
      <c r="R38251"/>
    </row>
    <row r="38252" spans="12:18" x14ac:dyDescent="0.25">
      <c r="L38252"/>
      <c r="R38252"/>
    </row>
    <row r="38253" spans="12:18" x14ac:dyDescent="0.25">
      <c r="L38253"/>
      <c r="R38253"/>
    </row>
    <row r="38254" spans="12:18" x14ac:dyDescent="0.25">
      <c r="L38254"/>
      <c r="R38254"/>
    </row>
    <row r="38255" spans="12:18" x14ac:dyDescent="0.25">
      <c r="L38255"/>
      <c r="R38255"/>
    </row>
    <row r="38256" spans="12:18" x14ac:dyDescent="0.25">
      <c r="L38256"/>
      <c r="R38256"/>
    </row>
    <row r="38257" spans="12:18" x14ac:dyDescent="0.25">
      <c r="L38257"/>
      <c r="R38257"/>
    </row>
    <row r="38258" spans="12:18" x14ac:dyDescent="0.25">
      <c r="L38258"/>
      <c r="R38258"/>
    </row>
    <row r="38259" spans="12:18" x14ac:dyDescent="0.25">
      <c r="L38259"/>
      <c r="R38259"/>
    </row>
    <row r="38260" spans="12:18" x14ac:dyDescent="0.25">
      <c r="L38260"/>
      <c r="R38260"/>
    </row>
    <row r="38261" spans="12:18" x14ac:dyDescent="0.25">
      <c r="L38261"/>
      <c r="R38261"/>
    </row>
    <row r="38262" spans="12:18" x14ac:dyDescent="0.25">
      <c r="L38262"/>
      <c r="R38262"/>
    </row>
    <row r="38263" spans="12:18" x14ac:dyDescent="0.25">
      <c r="L38263"/>
      <c r="R38263"/>
    </row>
    <row r="38264" spans="12:18" x14ac:dyDescent="0.25">
      <c r="L38264"/>
      <c r="R38264"/>
    </row>
    <row r="38265" spans="12:18" x14ac:dyDescent="0.25">
      <c r="L38265"/>
      <c r="R38265"/>
    </row>
    <row r="38266" spans="12:18" x14ac:dyDescent="0.25">
      <c r="L38266"/>
      <c r="R38266"/>
    </row>
    <row r="38267" spans="12:18" x14ac:dyDescent="0.25">
      <c r="L38267"/>
      <c r="R38267"/>
    </row>
    <row r="38268" spans="12:18" x14ac:dyDescent="0.25">
      <c r="L38268"/>
      <c r="R38268"/>
    </row>
    <row r="38269" spans="12:18" x14ac:dyDescent="0.25">
      <c r="L38269"/>
      <c r="R38269"/>
    </row>
    <row r="38270" spans="12:18" x14ac:dyDescent="0.25">
      <c r="L38270"/>
      <c r="R38270"/>
    </row>
    <row r="38271" spans="12:18" x14ac:dyDescent="0.25">
      <c r="L38271"/>
      <c r="R38271"/>
    </row>
    <row r="38272" spans="12:18" x14ac:dyDescent="0.25">
      <c r="L38272"/>
      <c r="R38272"/>
    </row>
    <row r="38273" spans="12:18" x14ac:dyDescent="0.25">
      <c r="L38273"/>
      <c r="R38273"/>
    </row>
    <row r="38274" spans="12:18" x14ac:dyDescent="0.25">
      <c r="L38274"/>
      <c r="R38274"/>
    </row>
    <row r="38275" spans="12:18" x14ac:dyDescent="0.25">
      <c r="L38275"/>
      <c r="R38275"/>
    </row>
    <row r="38276" spans="12:18" x14ac:dyDescent="0.25">
      <c r="L38276"/>
      <c r="R38276"/>
    </row>
    <row r="38277" spans="12:18" x14ac:dyDescent="0.25">
      <c r="L38277"/>
      <c r="R38277"/>
    </row>
    <row r="38278" spans="12:18" x14ac:dyDescent="0.25">
      <c r="L38278"/>
      <c r="R38278"/>
    </row>
    <row r="38279" spans="12:18" x14ac:dyDescent="0.25">
      <c r="L38279"/>
      <c r="R38279"/>
    </row>
    <row r="38280" spans="12:18" x14ac:dyDescent="0.25">
      <c r="L38280"/>
      <c r="R38280"/>
    </row>
    <row r="38281" spans="12:18" x14ac:dyDescent="0.25">
      <c r="L38281"/>
      <c r="R38281"/>
    </row>
    <row r="38282" spans="12:18" x14ac:dyDescent="0.25">
      <c r="L38282"/>
      <c r="R38282"/>
    </row>
    <row r="38283" spans="12:18" x14ac:dyDescent="0.25">
      <c r="L38283"/>
      <c r="R38283"/>
    </row>
    <row r="38284" spans="12:18" x14ac:dyDescent="0.25">
      <c r="L38284"/>
      <c r="R38284"/>
    </row>
    <row r="38285" spans="12:18" x14ac:dyDescent="0.25">
      <c r="L38285"/>
      <c r="R38285"/>
    </row>
    <row r="38286" spans="12:18" x14ac:dyDescent="0.25">
      <c r="L38286"/>
      <c r="R38286"/>
    </row>
    <row r="38287" spans="12:18" x14ac:dyDescent="0.25">
      <c r="L38287"/>
      <c r="R38287"/>
    </row>
    <row r="38288" spans="12:18" x14ac:dyDescent="0.25">
      <c r="L38288"/>
      <c r="R38288"/>
    </row>
    <row r="38289" spans="12:18" x14ac:dyDescent="0.25">
      <c r="L38289"/>
      <c r="R38289"/>
    </row>
    <row r="38290" spans="12:18" x14ac:dyDescent="0.25">
      <c r="L38290"/>
      <c r="R38290"/>
    </row>
    <row r="38291" spans="12:18" x14ac:dyDescent="0.25">
      <c r="L38291"/>
      <c r="R38291"/>
    </row>
    <row r="38292" spans="12:18" x14ac:dyDescent="0.25">
      <c r="L38292"/>
      <c r="R38292"/>
    </row>
    <row r="38293" spans="12:18" x14ac:dyDescent="0.25">
      <c r="L38293"/>
      <c r="R38293"/>
    </row>
    <row r="38294" spans="12:18" x14ac:dyDescent="0.25">
      <c r="L38294"/>
      <c r="R38294"/>
    </row>
    <row r="38295" spans="12:18" x14ac:dyDescent="0.25">
      <c r="L38295"/>
      <c r="R38295"/>
    </row>
    <row r="38296" spans="12:18" x14ac:dyDescent="0.25">
      <c r="L38296"/>
      <c r="R38296"/>
    </row>
    <row r="38297" spans="12:18" x14ac:dyDescent="0.25">
      <c r="L38297"/>
      <c r="R38297"/>
    </row>
    <row r="38298" spans="12:18" x14ac:dyDescent="0.25">
      <c r="L38298"/>
      <c r="R38298"/>
    </row>
    <row r="38299" spans="12:18" x14ac:dyDescent="0.25">
      <c r="L38299"/>
      <c r="R38299"/>
    </row>
    <row r="38300" spans="12:18" x14ac:dyDescent="0.25">
      <c r="L38300"/>
      <c r="R38300"/>
    </row>
    <row r="38301" spans="12:18" x14ac:dyDescent="0.25">
      <c r="L38301"/>
      <c r="R38301"/>
    </row>
    <row r="38302" spans="12:18" x14ac:dyDescent="0.25">
      <c r="L38302"/>
      <c r="R38302"/>
    </row>
    <row r="38303" spans="12:18" x14ac:dyDescent="0.25">
      <c r="L38303"/>
      <c r="R38303"/>
    </row>
    <row r="38304" spans="12:18" x14ac:dyDescent="0.25">
      <c r="L38304"/>
      <c r="R38304"/>
    </row>
    <row r="38305" spans="12:18" x14ac:dyDescent="0.25">
      <c r="L38305"/>
      <c r="R38305"/>
    </row>
    <row r="38306" spans="12:18" x14ac:dyDescent="0.25">
      <c r="L38306"/>
      <c r="R38306"/>
    </row>
    <row r="38307" spans="12:18" x14ac:dyDescent="0.25">
      <c r="L38307"/>
      <c r="R38307"/>
    </row>
    <row r="38308" spans="12:18" x14ac:dyDescent="0.25">
      <c r="L38308"/>
      <c r="R38308"/>
    </row>
    <row r="38309" spans="12:18" x14ac:dyDescent="0.25">
      <c r="L38309"/>
      <c r="R38309"/>
    </row>
    <row r="38310" spans="12:18" x14ac:dyDescent="0.25">
      <c r="L38310"/>
      <c r="R38310"/>
    </row>
    <row r="38311" spans="12:18" x14ac:dyDescent="0.25">
      <c r="L38311"/>
      <c r="R38311"/>
    </row>
    <row r="38312" spans="12:18" x14ac:dyDescent="0.25">
      <c r="L38312"/>
      <c r="R38312"/>
    </row>
    <row r="38313" spans="12:18" x14ac:dyDescent="0.25">
      <c r="L38313"/>
      <c r="R38313"/>
    </row>
    <row r="38314" spans="12:18" x14ac:dyDescent="0.25">
      <c r="L38314"/>
      <c r="R38314"/>
    </row>
    <row r="38315" spans="12:18" x14ac:dyDescent="0.25">
      <c r="L38315"/>
      <c r="R38315"/>
    </row>
    <row r="38316" spans="12:18" x14ac:dyDescent="0.25">
      <c r="L38316"/>
      <c r="R38316"/>
    </row>
    <row r="38317" spans="12:18" x14ac:dyDescent="0.25">
      <c r="L38317"/>
      <c r="R38317"/>
    </row>
    <row r="38318" spans="12:18" x14ac:dyDescent="0.25">
      <c r="L38318"/>
      <c r="R38318"/>
    </row>
    <row r="38319" spans="12:18" x14ac:dyDescent="0.25">
      <c r="L38319"/>
      <c r="R38319"/>
    </row>
    <row r="38320" spans="12:18" x14ac:dyDescent="0.25">
      <c r="L38320"/>
      <c r="R38320"/>
    </row>
    <row r="38321" spans="12:18" x14ac:dyDescent="0.25">
      <c r="L38321"/>
      <c r="R38321"/>
    </row>
    <row r="38322" spans="12:18" x14ac:dyDescent="0.25">
      <c r="L38322"/>
      <c r="R38322"/>
    </row>
    <row r="38323" spans="12:18" x14ac:dyDescent="0.25">
      <c r="L38323"/>
      <c r="R38323"/>
    </row>
    <row r="38324" spans="12:18" x14ac:dyDescent="0.25">
      <c r="L38324"/>
      <c r="R38324"/>
    </row>
    <row r="38325" spans="12:18" x14ac:dyDescent="0.25">
      <c r="L38325"/>
      <c r="R38325"/>
    </row>
    <row r="38326" spans="12:18" x14ac:dyDescent="0.25">
      <c r="L38326"/>
      <c r="R38326"/>
    </row>
    <row r="38327" spans="12:18" x14ac:dyDescent="0.25">
      <c r="L38327"/>
      <c r="R38327"/>
    </row>
    <row r="38328" spans="12:18" x14ac:dyDescent="0.25">
      <c r="L38328"/>
      <c r="R38328"/>
    </row>
    <row r="38329" spans="12:18" x14ac:dyDescent="0.25">
      <c r="L38329"/>
      <c r="R38329"/>
    </row>
    <row r="38330" spans="12:18" x14ac:dyDescent="0.25">
      <c r="L38330"/>
      <c r="R38330"/>
    </row>
    <row r="38331" spans="12:18" x14ac:dyDescent="0.25">
      <c r="L38331"/>
      <c r="R38331"/>
    </row>
    <row r="38332" spans="12:18" x14ac:dyDescent="0.25">
      <c r="L38332"/>
      <c r="R38332"/>
    </row>
    <row r="38333" spans="12:18" x14ac:dyDescent="0.25">
      <c r="L38333"/>
      <c r="R38333"/>
    </row>
    <row r="38334" spans="12:18" x14ac:dyDescent="0.25">
      <c r="L38334"/>
      <c r="R38334"/>
    </row>
    <row r="38335" spans="12:18" x14ac:dyDescent="0.25">
      <c r="L38335"/>
      <c r="R38335"/>
    </row>
    <row r="38336" spans="12:18" x14ac:dyDescent="0.25">
      <c r="L38336"/>
      <c r="R38336"/>
    </row>
    <row r="38337" spans="12:18" x14ac:dyDescent="0.25">
      <c r="L38337"/>
      <c r="R38337"/>
    </row>
    <row r="38338" spans="12:18" x14ac:dyDescent="0.25">
      <c r="L38338"/>
      <c r="R38338"/>
    </row>
    <row r="38339" spans="12:18" x14ac:dyDescent="0.25">
      <c r="L38339"/>
      <c r="R38339"/>
    </row>
    <row r="38340" spans="12:18" x14ac:dyDescent="0.25">
      <c r="L38340"/>
      <c r="R38340"/>
    </row>
    <row r="38341" spans="12:18" x14ac:dyDescent="0.25">
      <c r="L38341"/>
      <c r="R38341"/>
    </row>
    <row r="38342" spans="12:18" x14ac:dyDescent="0.25">
      <c r="L38342"/>
      <c r="R38342"/>
    </row>
    <row r="38343" spans="12:18" x14ac:dyDescent="0.25">
      <c r="L38343"/>
      <c r="R38343"/>
    </row>
    <row r="38344" spans="12:18" x14ac:dyDescent="0.25">
      <c r="L38344"/>
      <c r="R38344"/>
    </row>
    <row r="38345" spans="12:18" x14ac:dyDescent="0.25">
      <c r="L38345"/>
      <c r="R38345"/>
    </row>
    <row r="38346" spans="12:18" x14ac:dyDescent="0.25">
      <c r="L38346"/>
      <c r="R38346"/>
    </row>
    <row r="38347" spans="12:18" x14ac:dyDescent="0.25">
      <c r="L38347"/>
      <c r="R38347"/>
    </row>
    <row r="38348" spans="12:18" x14ac:dyDescent="0.25">
      <c r="L38348"/>
      <c r="R38348"/>
    </row>
    <row r="38349" spans="12:18" x14ac:dyDescent="0.25">
      <c r="L38349"/>
      <c r="R38349"/>
    </row>
    <row r="38350" spans="12:18" x14ac:dyDescent="0.25">
      <c r="L38350"/>
      <c r="R38350"/>
    </row>
    <row r="38351" spans="12:18" x14ac:dyDescent="0.25">
      <c r="L38351"/>
      <c r="R38351"/>
    </row>
    <row r="38352" spans="12:18" x14ac:dyDescent="0.25">
      <c r="L38352"/>
      <c r="R38352"/>
    </row>
    <row r="38353" spans="12:18" x14ac:dyDescent="0.25">
      <c r="L38353"/>
      <c r="R38353"/>
    </row>
    <row r="38354" spans="12:18" x14ac:dyDescent="0.25">
      <c r="L38354"/>
      <c r="R38354"/>
    </row>
    <row r="38355" spans="12:18" x14ac:dyDescent="0.25">
      <c r="L38355"/>
      <c r="R38355"/>
    </row>
    <row r="38356" spans="12:18" x14ac:dyDescent="0.25">
      <c r="L38356"/>
      <c r="R38356"/>
    </row>
    <row r="38357" spans="12:18" x14ac:dyDescent="0.25">
      <c r="L38357"/>
      <c r="R38357"/>
    </row>
    <row r="38358" spans="12:18" x14ac:dyDescent="0.25">
      <c r="L38358"/>
      <c r="R38358"/>
    </row>
    <row r="38359" spans="12:18" x14ac:dyDescent="0.25">
      <c r="L38359"/>
      <c r="R38359"/>
    </row>
    <row r="38360" spans="12:18" x14ac:dyDescent="0.25">
      <c r="L38360"/>
      <c r="R38360"/>
    </row>
    <row r="38361" spans="12:18" x14ac:dyDescent="0.25">
      <c r="L38361"/>
      <c r="R38361"/>
    </row>
    <row r="38362" spans="12:18" x14ac:dyDescent="0.25">
      <c r="L38362"/>
      <c r="R38362"/>
    </row>
    <row r="38363" spans="12:18" x14ac:dyDescent="0.25">
      <c r="L38363"/>
      <c r="R38363"/>
    </row>
    <row r="38364" spans="12:18" x14ac:dyDescent="0.25">
      <c r="L38364"/>
      <c r="R38364"/>
    </row>
    <row r="38365" spans="12:18" x14ac:dyDescent="0.25">
      <c r="L38365"/>
      <c r="R38365"/>
    </row>
    <row r="38366" spans="12:18" x14ac:dyDescent="0.25">
      <c r="L38366"/>
      <c r="R38366"/>
    </row>
    <row r="38367" spans="12:18" x14ac:dyDescent="0.25">
      <c r="L38367"/>
      <c r="R38367"/>
    </row>
    <row r="38368" spans="12:18" x14ac:dyDescent="0.25">
      <c r="L38368"/>
      <c r="R38368"/>
    </row>
    <row r="38369" spans="12:18" x14ac:dyDescent="0.25">
      <c r="L38369"/>
      <c r="R38369"/>
    </row>
    <row r="38370" spans="12:18" x14ac:dyDescent="0.25">
      <c r="L38370"/>
      <c r="R38370"/>
    </row>
    <row r="38371" spans="12:18" x14ac:dyDescent="0.25">
      <c r="L38371"/>
      <c r="R38371"/>
    </row>
    <row r="38372" spans="12:18" x14ac:dyDescent="0.25">
      <c r="L38372"/>
      <c r="R38372"/>
    </row>
    <row r="38373" spans="12:18" x14ac:dyDescent="0.25">
      <c r="L38373"/>
      <c r="R38373"/>
    </row>
    <row r="38374" spans="12:18" x14ac:dyDescent="0.25">
      <c r="L38374"/>
      <c r="R38374"/>
    </row>
    <row r="38375" spans="12:18" x14ac:dyDescent="0.25">
      <c r="L38375"/>
      <c r="R38375"/>
    </row>
    <row r="38376" spans="12:18" x14ac:dyDescent="0.25">
      <c r="L38376"/>
      <c r="R38376"/>
    </row>
    <row r="38377" spans="12:18" x14ac:dyDescent="0.25">
      <c r="L38377"/>
      <c r="R38377"/>
    </row>
    <row r="38378" spans="12:18" x14ac:dyDescent="0.25">
      <c r="L38378"/>
      <c r="R38378"/>
    </row>
    <row r="38379" spans="12:18" x14ac:dyDescent="0.25">
      <c r="L38379"/>
      <c r="R38379"/>
    </row>
    <row r="38380" spans="12:18" x14ac:dyDescent="0.25">
      <c r="L38380"/>
      <c r="R38380"/>
    </row>
    <row r="38381" spans="12:18" x14ac:dyDescent="0.25">
      <c r="L38381"/>
      <c r="R38381"/>
    </row>
    <row r="38382" spans="12:18" x14ac:dyDescent="0.25">
      <c r="L38382"/>
      <c r="R38382"/>
    </row>
    <row r="38383" spans="12:18" x14ac:dyDescent="0.25">
      <c r="L38383"/>
      <c r="R38383"/>
    </row>
    <row r="38384" spans="12:18" x14ac:dyDescent="0.25">
      <c r="L38384"/>
      <c r="R38384"/>
    </row>
    <row r="38385" spans="12:18" x14ac:dyDescent="0.25">
      <c r="L38385"/>
      <c r="R38385"/>
    </row>
    <row r="38386" spans="12:18" x14ac:dyDescent="0.25">
      <c r="L38386"/>
      <c r="R38386"/>
    </row>
    <row r="38387" spans="12:18" x14ac:dyDescent="0.25">
      <c r="L38387"/>
      <c r="R38387"/>
    </row>
    <row r="38388" spans="12:18" x14ac:dyDescent="0.25">
      <c r="L38388"/>
      <c r="R38388"/>
    </row>
    <row r="38389" spans="12:18" x14ac:dyDescent="0.25">
      <c r="L38389"/>
      <c r="R38389"/>
    </row>
    <row r="38390" spans="12:18" x14ac:dyDescent="0.25">
      <c r="L38390"/>
      <c r="R38390"/>
    </row>
    <row r="38391" spans="12:18" x14ac:dyDescent="0.25">
      <c r="L38391"/>
      <c r="R38391"/>
    </row>
    <row r="38392" spans="12:18" x14ac:dyDescent="0.25">
      <c r="L38392"/>
      <c r="R38392"/>
    </row>
    <row r="38393" spans="12:18" x14ac:dyDescent="0.25">
      <c r="L38393"/>
      <c r="R38393"/>
    </row>
    <row r="38394" spans="12:18" x14ac:dyDescent="0.25">
      <c r="L38394"/>
      <c r="R38394"/>
    </row>
    <row r="38395" spans="12:18" x14ac:dyDescent="0.25">
      <c r="L38395"/>
      <c r="R38395"/>
    </row>
    <row r="38396" spans="12:18" x14ac:dyDescent="0.25">
      <c r="L38396"/>
      <c r="R38396"/>
    </row>
    <row r="38397" spans="12:18" x14ac:dyDescent="0.25">
      <c r="L38397"/>
      <c r="R38397"/>
    </row>
    <row r="38398" spans="12:18" x14ac:dyDescent="0.25">
      <c r="L38398"/>
      <c r="R38398"/>
    </row>
    <row r="38399" spans="12:18" x14ac:dyDescent="0.25">
      <c r="L38399"/>
      <c r="R38399"/>
    </row>
    <row r="38400" spans="12:18" x14ac:dyDescent="0.25">
      <c r="L38400"/>
      <c r="R38400"/>
    </row>
    <row r="38401" spans="12:18" x14ac:dyDescent="0.25">
      <c r="L38401"/>
      <c r="R38401"/>
    </row>
    <row r="38402" spans="12:18" x14ac:dyDescent="0.25">
      <c r="L38402"/>
      <c r="R38402"/>
    </row>
    <row r="38403" spans="12:18" x14ac:dyDescent="0.25">
      <c r="L38403"/>
      <c r="R38403"/>
    </row>
    <row r="38404" spans="12:18" x14ac:dyDescent="0.25">
      <c r="L38404"/>
      <c r="R38404"/>
    </row>
    <row r="38405" spans="12:18" x14ac:dyDescent="0.25">
      <c r="L38405"/>
      <c r="R38405"/>
    </row>
    <row r="38406" spans="12:18" x14ac:dyDescent="0.25">
      <c r="L38406"/>
      <c r="R38406"/>
    </row>
    <row r="38407" spans="12:18" x14ac:dyDescent="0.25">
      <c r="L38407"/>
      <c r="R38407"/>
    </row>
    <row r="38408" spans="12:18" x14ac:dyDescent="0.25">
      <c r="L38408"/>
      <c r="R38408"/>
    </row>
    <row r="38409" spans="12:18" x14ac:dyDescent="0.25">
      <c r="L38409"/>
      <c r="R38409"/>
    </row>
    <row r="38410" spans="12:18" x14ac:dyDescent="0.25">
      <c r="L38410"/>
      <c r="R38410"/>
    </row>
    <row r="38411" spans="12:18" x14ac:dyDescent="0.25">
      <c r="L38411"/>
      <c r="R38411"/>
    </row>
    <row r="38412" spans="12:18" x14ac:dyDescent="0.25">
      <c r="L38412"/>
      <c r="R38412"/>
    </row>
    <row r="38413" spans="12:18" x14ac:dyDescent="0.25">
      <c r="L38413"/>
      <c r="R38413"/>
    </row>
    <row r="38414" spans="12:18" x14ac:dyDescent="0.25">
      <c r="L38414"/>
      <c r="R38414"/>
    </row>
    <row r="38415" spans="12:18" x14ac:dyDescent="0.25">
      <c r="L38415"/>
      <c r="R38415"/>
    </row>
    <row r="38416" spans="12:18" x14ac:dyDescent="0.25">
      <c r="L38416"/>
      <c r="R38416"/>
    </row>
    <row r="38417" spans="12:18" x14ac:dyDescent="0.25">
      <c r="L38417"/>
      <c r="R38417"/>
    </row>
    <row r="38418" spans="12:18" x14ac:dyDescent="0.25">
      <c r="L38418"/>
      <c r="R38418"/>
    </row>
    <row r="38419" spans="12:18" x14ac:dyDescent="0.25">
      <c r="L38419"/>
      <c r="R38419"/>
    </row>
    <row r="38420" spans="12:18" x14ac:dyDescent="0.25">
      <c r="L38420"/>
      <c r="R38420"/>
    </row>
    <row r="38421" spans="12:18" x14ac:dyDescent="0.25">
      <c r="L38421"/>
      <c r="R38421"/>
    </row>
    <row r="38422" spans="12:18" x14ac:dyDescent="0.25">
      <c r="L38422"/>
      <c r="R38422"/>
    </row>
    <row r="38423" spans="12:18" x14ac:dyDescent="0.25">
      <c r="L38423"/>
      <c r="R38423"/>
    </row>
    <row r="38424" spans="12:18" x14ac:dyDescent="0.25">
      <c r="L38424"/>
      <c r="R38424"/>
    </row>
    <row r="38425" spans="12:18" x14ac:dyDescent="0.25">
      <c r="L38425"/>
      <c r="R38425"/>
    </row>
    <row r="38426" spans="12:18" x14ac:dyDescent="0.25">
      <c r="L38426"/>
      <c r="R38426"/>
    </row>
    <row r="38427" spans="12:18" x14ac:dyDescent="0.25">
      <c r="L38427"/>
      <c r="R38427"/>
    </row>
    <row r="38428" spans="12:18" x14ac:dyDescent="0.25">
      <c r="L38428"/>
      <c r="R38428"/>
    </row>
    <row r="38429" spans="12:18" x14ac:dyDescent="0.25">
      <c r="L38429"/>
      <c r="R38429"/>
    </row>
    <row r="38430" spans="12:18" x14ac:dyDescent="0.25">
      <c r="L38430"/>
      <c r="R38430"/>
    </row>
    <row r="38431" spans="12:18" x14ac:dyDescent="0.25">
      <c r="L38431"/>
      <c r="R38431"/>
    </row>
    <row r="38432" spans="12:18" x14ac:dyDescent="0.25">
      <c r="L38432"/>
      <c r="R38432"/>
    </row>
    <row r="38433" spans="12:18" x14ac:dyDescent="0.25">
      <c r="L38433"/>
      <c r="R38433"/>
    </row>
    <row r="38434" spans="12:18" x14ac:dyDescent="0.25">
      <c r="L38434"/>
      <c r="R38434"/>
    </row>
    <row r="38435" spans="12:18" x14ac:dyDescent="0.25">
      <c r="L38435"/>
      <c r="R38435"/>
    </row>
    <row r="38436" spans="12:18" x14ac:dyDescent="0.25">
      <c r="L38436"/>
      <c r="R38436"/>
    </row>
    <row r="38437" spans="12:18" x14ac:dyDescent="0.25">
      <c r="L38437"/>
      <c r="R38437"/>
    </row>
    <row r="38438" spans="12:18" x14ac:dyDescent="0.25">
      <c r="L38438"/>
      <c r="R38438"/>
    </row>
    <row r="38439" spans="12:18" x14ac:dyDescent="0.25">
      <c r="L38439"/>
      <c r="R38439"/>
    </row>
    <row r="38440" spans="12:18" x14ac:dyDescent="0.25">
      <c r="L38440"/>
      <c r="R38440"/>
    </row>
    <row r="38441" spans="12:18" x14ac:dyDescent="0.25">
      <c r="L38441"/>
      <c r="R38441"/>
    </row>
    <row r="38442" spans="12:18" x14ac:dyDescent="0.25">
      <c r="L38442"/>
      <c r="R38442"/>
    </row>
    <row r="38443" spans="12:18" x14ac:dyDescent="0.25">
      <c r="L38443"/>
      <c r="R38443"/>
    </row>
    <row r="38444" spans="12:18" x14ac:dyDescent="0.25">
      <c r="L38444"/>
      <c r="R38444"/>
    </row>
    <row r="38445" spans="12:18" x14ac:dyDescent="0.25">
      <c r="L38445"/>
      <c r="R38445"/>
    </row>
    <row r="38446" spans="12:18" x14ac:dyDescent="0.25">
      <c r="L38446"/>
      <c r="R38446"/>
    </row>
    <row r="38447" spans="12:18" x14ac:dyDescent="0.25">
      <c r="L38447"/>
      <c r="R38447"/>
    </row>
    <row r="38448" spans="12:18" x14ac:dyDescent="0.25">
      <c r="L38448"/>
      <c r="R38448"/>
    </row>
    <row r="38449" spans="12:18" x14ac:dyDescent="0.25">
      <c r="L38449"/>
      <c r="R38449"/>
    </row>
    <row r="38450" spans="12:18" x14ac:dyDescent="0.25">
      <c r="L38450"/>
      <c r="R38450"/>
    </row>
    <row r="38451" spans="12:18" x14ac:dyDescent="0.25">
      <c r="L38451"/>
      <c r="R38451"/>
    </row>
    <row r="38452" spans="12:18" x14ac:dyDescent="0.25">
      <c r="L38452"/>
      <c r="R38452"/>
    </row>
    <row r="38453" spans="12:18" x14ac:dyDescent="0.25">
      <c r="L38453"/>
      <c r="R38453"/>
    </row>
    <row r="38454" spans="12:18" x14ac:dyDescent="0.25">
      <c r="L38454"/>
      <c r="R38454"/>
    </row>
    <row r="38455" spans="12:18" x14ac:dyDescent="0.25">
      <c r="L38455"/>
      <c r="R38455"/>
    </row>
    <row r="38456" spans="12:18" x14ac:dyDescent="0.25">
      <c r="L38456"/>
      <c r="R38456"/>
    </row>
    <row r="38457" spans="12:18" x14ac:dyDescent="0.25">
      <c r="L38457"/>
      <c r="R38457"/>
    </row>
    <row r="38458" spans="12:18" x14ac:dyDescent="0.25">
      <c r="L38458"/>
      <c r="R38458"/>
    </row>
    <row r="38459" spans="12:18" x14ac:dyDescent="0.25">
      <c r="L38459"/>
      <c r="R38459"/>
    </row>
    <row r="38460" spans="12:18" x14ac:dyDescent="0.25">
      <c r="L38460"/>
      <c r="R38460"/>
    </row>
    <row r="38461" spans="12:18" x14ac:dyDescent="0.25">
      <c r="L38461"/>
      <c r="R38461"/>
    </row>
    <row r="38462" spans="12:18" x14ac:dyDescent="0.25">
      <c r="L38462"/>
      <c r="R38462"/>
    </row>
    <row r="38463" spans="12:18" x14ac:dyDescent="0.25">
      <c r="L38463"/>
      <c r="R38463"/>
    </row>
    <row r="38464" spans="12:18" x14ac:dyDescent="0.25">
      <c r="L38464"/>
      <c r="R38464"/>
    </row>
    <row r="38465" spans="12:18" x14ac:dyDescent="0.25">
      <c r="L38465"/>
      <c r="R38465"/>
    </row>
    <row r="38466" spans="12:18" x14ac:dyDescent="0.25">
      <c r="L38466"/>
      <c r="R38466"/>
    </row>
    <row r="38467" spans="12:18" x14ac:dyDescent="0.25">
      <c r="L38467"/>
      <c r="R38467"/>
    </row>
    <row r="38468" spans="12:18" x14ac:dyDescent="0.25">
      <c r="L38468"/>
      <c r="R38468"/>
    </row>
    <row r="38469" spans="12:18" x14ac:dyDescent="0.25">
      <c r="L38469"/>
      <c r="R38469"/>
    </row>
    <row r="38470" spans="12:18" x14ac:dyDescent="0.25">
      <c r="L38470"/>
      <c r="R38470"/>
    </row>
    <row r="38471" spans="12:18" x14ac:dyDescent="0.25">
      <c r="L38471"/>
      <c r="R38471"/>
    </row>
    <row r="38472" spans="12:18" x14ac:dyDescent="0.25">
      <c r="L38472"/>
      <c r="R38472"/>
    </row>
    <row r="38473" spans="12:18" x14ac:dyDescent="0.25">
      <c r="L38473"/>
      <c r="R38473"/>
    </row>
    <row r="38474" spans="12:18" x14ac:dyDescent="0.25">
      <c r="L38474"/>
      <c r="R38474"/>
    </row>
    <row r="38475" spans="12:18" x14ac:dyDescent="0.25">
      <c r="L38475"/>
      <c r="R38475"/>
    </row>
    <row r="38476" spans="12:18" x14ac:dyDescent="0.25">
      <c r="L38476"/>
      <c r="R38476"/>
    </row>
    <row r="38477" spans="12:18" x14ac:dyDescent="0.25">
      <c r="L38477"/>
      <c r="R38477"/>
    </row>
    <row r="38478" spans="12:18" x14ac:dyDescent="0.25">
      <c r="L38478"/>
      <c r="R38478"/>
    </row>
    <row r="38479" spans="12:18" x14ac:dyDescent="0.25">
      <c r="L38479"/>
      <c r="R38479"/>
    </row>
    <row r="38480" spans="12:18" x14ac:dyDescent="0.25">
      <c r="L38480"/>
      <c r="R38480"/>
    </row>
    <row r="38481" spans="12:18" x14ac:dyDescent="0.25">
      <c r="L38481"/>
      <c r="R38481"/>
    </row>
    <row r="38482" spans="12:18" x14ac:dyDescent="0.25">
      <c r="L38482"/>
      <c r="R38482"/>
    </row>
    <row r="38483" spans="12:18" x14ac:dyDescent="0.25">
      <c r="L38483"/>
      <c r="R38483"/>
    </row>
    <row r="38484" spans="12:18" x14ac:dyDescent="0.25">
      <c r="L38484"/>
      <c r="R38484"/>
    </row>
    <row r="38485" spans="12:18" x14ac:dyDescent="0.25">
      <c r="L38485"/>
      <c r="R38485"/>
    </row>
    <row r="38486" spans="12:18" x14ac:dyDescent="0.25">
      <c r="L38486"/>
      <c r="R38486"/>
    </row>
    <row r="38487" spans="12:18" x14ac:dyDescent="0.25">
      <c r="L38487"/>
      <c r="R38487"/>
    </row>
    <row r="38488" spans="12:18" x14ac:dyDescent="0.25">
      <c r="L38488"/>
      <c r="R38488"/>
    </row>
    <row r="38489" spans="12:18" x14ac:dyDescent="0.25">
      <c r="L38489"/>
      <c r="R38489"/>
    </row>
    <row r="38490" spans="12:18" x14ac:dyDescent="0.25">
      <c r="L38490"/>
      <c r="R38490"/>
    </row>
    <row r="38491" spans="12:18" x14ac:dyDescent="0.25">
      <c r="L38491"/>
      <c r="R38491"/>
    </row>
    <row r="38492" spans="12:18" x14ac:dyDescent="0.25">
      <c r="L38492"/>
      <c r="R38492"/>
    </row>
    <row r="38493" spans="12:18" x14ac:dyDescent="0.25">
      <c r="L38493"/>
      <c r="R38493"/>
    </row>
    <row r="38494" spans="12:18" x14ac:dyDescent="0.25">
      <c r="L38494"/>
      <c r="R38494"/>
    </row>
    <row r="38495" spans="12:18" x14ac:dyDescent="0.25">
      <c r="L38495"/>
      <c r="R38495"/>
    </row>
    <row r="38496" spans="12:18" x14ac:dyDescent="0.25">
      <c r="L38496"/>
      <c r="R38496"/>
    </row>
    <row r="38497" spans="12:18" x14ac:dyDescent="0.25">
      <c r="L38497"/>
      <c r="R38497"/>
    </row>
    <row r="38498" spans="12:18" x14ac:dyDescent="0.25">
      <c r="L38498"/>
      <c r="R38498"/>
    </row>
    <row r="38499" spans="12:18" x14ac:dyDescent="0.25">
      <c r="L38499"/>
      <c r="R38499"/>
    </row>
    <row r="38500" spans="12:18" x14ac:dyDescent="0.25">
      <c r="L38500"/>
      <c r="R38500"/>
    </row>
    <row r="38501" spans="12:18" x14ac:dyDescent="0.25">
      <c r="L38501"/>
      <c r="R38501"/>
    </row>
    <row r="38502" spans="12:18" x14ac:dyDescent="0.25">
      <c r="L38502"/>
      <c r="R38502"/>
    </row>
    <row r="38503" spans="12:18" x14ac:dyDescent="0.25">
      <c r="L38503"/>
      <c r="R38503"/>
    </row>
    <row r="38504" spans="12:18" x14ac:dyDescent="0.25">
      <c r="L38504"/>
      <c r="R38504"/>
    </row>
    <row r="38505" spans="12:18" x14ac:dyDescent="0.25">
      <c r="L38505"/>
      <c r="R38505"/>
    </row>
    <row r="38506" spans="12:18" x14ac:dyDescent="0.25">
      <c r="L38506"/>
      <c r="R38506"/>
    </row>
    <row r="38507" spans="12:18" x14ac:dyDescent="0.25">
      <c r="L38507"/>
      <c r="R38507"/>
    </row>
    <row r="38508" spans="12:18" x14ac:dyDescent="0.25">
      <c r="L38508"/>
      <c r="R38508"/>
    </row>
    <row r="38509" spans="12:18" x14ac:dyDescent="0.25">
      <c r="L38509"/>
      <c r="R38509"/>
    </row>
    <row r="38510" spans="12:18" x14ac:dyDescent="0.25">
      <c r="L38510"/>
      <c r="R38510"/>
    </row>
    <row r="38511" spans="12:18" x14ac:dyDescent="0.25">
      <c r="L38511"/>
      <c r="R38511"/>
    </row>
    <row r="38512" spans="12:18" x14ac:dyDescent="0.25">
      <c r="L38512"/>
      <c r="R38512"/>
    </row>
    <row r="38513" spans="12:18" x14ac:dyDescent="0.25">
      <c r="L38513"/>
      <c r="R38513"/>
    </row>
    <row r="38514" spans="12:18" x14ac:dyDescent="0.25">
      <c r="L38514"/>
      <c r="R38514"/>
    </row>
    <row r="38515" spans="12:18" x14ac:dyDescent="0.25">
      <c r="L38515"/>
      <c r="R38515"/>
    </row>
    <row r="38516" spans="12:18" x14ac:dyDescent="0.25">
      <c r="L38516"/>
      <c r="R38516"/>
    </row>
    <row r="38517" spans="12:18" x14ac:dyDescent="0.25">
      <c r="L38517"/>
      <c r="R38517"/>
    </row>
    <row r="38518" spans="12:18" x14ac:dyDescent="0.25">
      <c r="L38518"/>
      <c r="R38518"/>
    </row>
    <row r="38519" spans="12:18" x14ac:dyDescent="0.25">
      <c r="L38519"/>
      <c r="R38519"/>
    </row>
    <row r="38520" spans="12:18" x14ac:dyDescent="0.25">
      <c r="L38520"/>
      <c r="R38520"/>
    </row>
    <row r="38521" spans="12:18" x14ac:dyDescent="0.25">
      <c r="L38521"/>
      <c r="R38521"/>
    </row>
    <row r="38522" spans="12:18" x14ac:dyDescent="0.25">
      <c r="L38522"/>
      <c r="R38522"/>
    </row>
    <row r="38523" spans="12:18" x14ac:dyDescent="0.25">
      <c r="L38523"/>
      <c r="R38523"/>
    </row>
    <row r="38524" spans="12:18" x14ac:dyDescent="0.25">
      <c r="L38524"/>
      <c r="R38524"/>
    </row>
    <row r="38525" spans="12:18" x14ac:dyDescent="0.25">
      <c r="L38525"/>
      <c r="R38525"/>
    </row>
    <row r="38526" spans="12:18" x14ac:dyDescent="0.25">
      <c r="L38526"/>
      <c r="R38526"/>
    </row>
    <row r="38527" spans="12:18" x14ac:dyDescent="0.25">
      <c r="L38527"/>
      <c r="R38527"/>
    </row>
    <row r="38528" spans="12:18" x14ac:dyDescent="0.25">
      <c r="L38528"/>
      <c r="R38528"/>
    </row>
    <row r="38529" spans="12:18" x14ac:dyDescent="0.25">
      <c r="L38529"/>
      <c r="R38529"/>
    </row>
    <row r="38530" spans="12:18" x14ac:dyDescent="0.25">
      <c r="L38530"/>
      <c r="R38530"/>
    </row>
    <row r="38531" spans="12:18" x14ac:dyDescent="0.25">
      <c r="L38531"/>
      <c r="R38531"/>
    </row>
    <row r="38532" spans="12:18" x14ac:dyDescent="0.25">
      <c r="L38532"/>
      <c r="R38532"/>
    </row>
    <row r="38533" spans="12:18" x14ac:dyDescent="0.25">
      <c r="L38533"/>
      <c r="R38533"/>
    </row>
    <row r="38534" spans="12:18" x14ac:dyDescent="0.25">
      <c r="L38534"/>
      <c r="R38534"/>
    </row>
    <row r="38535" spans="12:18" x14ac:dyDescent="0.25">
      <c r="L38535"/>
      <c r="R38535"/>
    </row>
    <row r="38536" spans="12:18" x14ac:dyDescent="0.25">
      <c r="L38536"/>
      <c r="R38536"/>
    </row>
    <row r="38537" spans="12:18" x14ac:dyDescent="0.25">
      <c r="L38537"/>
      <c r="R38537"/>
    </row>
    <row r="38538" spans="12:18" x14ac:dyDescent="0.25">
      <c r="L38538"/>
      <c r="R38538"/>
    </row>
    <row r="38539" spans="12:18" x14ac:dyDescent="0.25">
      <c r="L38539"/>
      <c r="R38539"/>
    </row>
    <row r="38540" spans="12:18" x14ac:dyDescent="0.25">
      <c r="L38540"/>
      <c r="R38540"/>
    </row>
    <row r="38541" spans="12:18" x14ac:dyDescent="0.25">
      <c r="L38541"/>
      <c r="R38541"/>
    </row>
    <row r="38542" spans="12:18" x14ac:dyDescent="0.25">
      <c r="L38542"/>
      <c r="R38542"/>
    </row>
    <row r="38543" spans="12:18" x14ac:dyDescent="0.25">
      <c r="L38543"/>
      <c r="R38543"/>
    </row>
    <row r="38544" spans="12:18" x14ac:dyDescent="0.25">
      <c r="L38544"/>
      <c r="R38544"/>
    </row>
    <row r="38545" spans="12:18" x14ac:dyDescent="0.25">
      <c r="L38545"/>
      <c r="R38545"/>
    </row>
    <row r="38546" spans="12:18" x14ac:dyDescent="0.25">
      <c r="L38546"/>
      <c r="R38546"/>
    </row>
    <row r="38547" spans="12:18" x14ac:dyDescent="0.25">
      <c r="L38547"/>
      <c r="R38547"/>
    </row>
    <row r="38548" spans="12:18" x14ac:dyDescent="0.25">
      <c r="L38548"/>
      <c r="R38548"/>
    </row>
    <row r="38549" spans="12:18" x14ac:dyDescent="0.25">
      <c r="L38549"/>
      <c r="R38549"/>
    </row>
    <row r="38550" spans="12:18" x14ac:dyDescent="0.25">
      <c r="L38550"/>
      <c r="R38550"/>
    </row>
    <row r="38551" spans="12:18" x14ac:dyDescent="0.25">
      <c r="L38551"/>
      <c r="R38551"/>
    </row>
    <row r="38552" spans="12:18" x14ac:dyDescent="0.25">
      <c r="L38552"/>
      <c r="R38552"/>
    </row>
    <row r="38553" spans="12:18" x14ac:dyDescent="0.25">
      <c r="L38553"/>
      <c r="R38553"/>
    </row>
    <row r="38554" spans="12:18" x14ac:dyDescent="0.25">
      <c r="L38554"/>
      <c r="R38554"/>
    </row>
    <row r="38555" spans="12:18" x14ac:dyDescent="0.25">
      <c r="L38555"/>
      <c r="R38555"/>
    </row>
    <row r="38556" spans="12:18" x14ac:dyDescent="0.25">
      <c r="L38556"/>
      <c r="R38556"/>
    </row>
    <row r="38557" spans="12:18" x14ac:dyDescent="0.25">
      <c r="L38557"/>
      <c r="R38557"/>
    </row>
    <row r="38558" spans="12:18" x14ac:dyDescent="0.25">
      <c r="L38558"/>
      <c r="R38558"/>
    </row>
    <row r="38559" spans="12:18" x14ac:dyDescent="0.25">
      <c r="L38559"/>
      <c r="R38559"/>
    </row>
    <row r="38560" spans="12:18" x14ac:dyDescent="0.25">
      <c r="L38560"/>
      <c r="R38560"/>
    </row>
    <row r="38561" spans="12:18" x14ac:dyDescent="0.25">
      <c r="L38561"/>
      <c r="R38561"/>
    </row>
    <row r="38562" spans="12:18" x14ac:dyDescent="0.25">
      <c r="L38562"/>
      <c r="R38562"/>
    </row>
    <row r="38563" spans="12:18" x14ac:dyDescent="0.25">
      <c r="L38563"/>
      <c r="R38563"/>
    </row>
    <row r="38564" spans="12:18" x14ac:dyDescent="0.25">
      <c r="L38564"/>
      <c r="R38564"/>
    </row>
    <row r="38565" spans="12:18" x14ac:dyDescent="0.25">
      <c r="L38565"/>
      <c r="R38565"/>
    </row>
    <row r="38566" spans="12:18" x14ac:dyDescent="0.25">
      <c r="L38566"/>
      <c r="R38566"/>
    </row>
    <row r="38567" spans="12:18" x14ac:dyDescent="0.25">
      <c r="L38567"/>
      <c r="R38567"/>
    </row>
    <row r="38568" spans="12:18" x14ac:dyDescent="0.25">
      <c r="L38568"/>
      <c r="R38568"/>
    </row>
    <row r="38569" spans="12:18" x14ac:dyDescent="0.25">
      <c r="L38569"/>
      <c r="R38569"/>
    </row>
    <row r="38570" spans="12:18" x14ac:dyDescent="0.25">
      <c r="L38570"/>
      <c r="R38570"/>
    </row>
    <row r="38571" spans="12:18" x14ac:dyDescent="0.25">
      <c r="L38571"/>
      <c r="R38571"/>
    </row>
    <row r="38572" spans="12:18" x14ac:dyDescent="0.25">
      <c r="L38572"/>
      <c r="R38572"/>
    </row>
    <row r="38573" spans="12:18" x14ac:dyDescent="0.25">
      <c r="L38573"/>
      <c r="R38573"/>
    </row>
    <row r="38574" spans="12:18" x14ac:dyDescent="0.25">
      <c r="L38574"/>
      <c r="R38574"/>
    </row>
    <row r="38575" spans="12:18" x14ac:dyDescent="0.25">
      <c r="L38575"/>
      <c r="R38575"/>
    </row>
    <row r="38576" spans="12:18" x14ac:dyDescent="0.25">
      <c r="L38576"/>
      <c r="R38576"/>
    </row>
    <row r="38577" spans="12:18" x14ac:dyDescent="0.25">
      <c r="L38577"/>
      <c r="R38577"/>
    </row>
    <row r="38578" spans="12:18" x14ac:dyDescent="0.25">
      <c r="L38578"/>
      <c r="R38578"/>
    </row>
    <row r="38579" spans="12:18" x14ac:dyDescent="0.25">
      <c r="L38579"/>
      <c r="R38579"/>
    </row>
    <row r="38580" spans="12:18" x14ac:dyDescent="0.25">
      <c r="L38580"/>
      <c r="R38580"/>
    </row>
    <row r="38581" spans="12:18" x14ac:dyDescent="0.25">
      <c r="L38581"/>
      <c r="R38581"/>
    </row>
    <row r="38582" spans="12:18" x14ac:dyDescent="0.25">
      <c r="L38582"/>
      <c r="R38582"/>
    </row>
    <row r="38583" spans="12:18" x14ac:dyDescent="0.25">
      <c r="L38583"/>
      <c r="R38583"/>
    </row>
    <row r="38584" spans="12:18" x14ac:dyDescent="0.25">
      <c r="L38584"/>
      <c r="R38584"/>
    </row>
    <row r="38585" spans="12:18" x14ac:dyDescent="0.25">
      <c r="L38585"/>
      <c r="R38585"/>
    </row>
    <row r="38586" spans="12:18" x14ac:dyDescent="0.25">
      <c r="L38586"/>
      <c r="R38586"/>
    </row>
    <row r="38587" spans="12:18" x14ac:dyDescent="0.25">
      <c r="L38587"/>
      <c r="R38587"/>
    </row>
    <row r="38588" spans="12:18" x14ac:dyDescent="0.25">
      <c r="L38588"/>
      <c r="R38588"/>
    </row>
    <row r="38589" spans="12:18" x14ac:dyDescent="0.25">
      <c r="L38589"/>
      <c r="R38589"/>
    </row>
    <row r="38590" spans="12:18" x14ac:dyDescent="0.25">
      <c r="L38590"/>
      <c r="R38590"/>
    </row>
    <row r="38591" spans="12:18" x14ac:dyDescent="0.25">
      <c r="L38591"/>
      <c r="R38591"/>
    </row>
    <row r="38592" spans="12:18" x14ac:dyDescent="0.25">
      <c r="L38592"/>
      <c r="R38592"/>
    </row>
    <row r="38593" spans="12:18" x14ac:dyDescent="0.25">
      <c r="L38593"/>
      <c r="R38593"/>
    </row>
    <row r="38594" spans="12:18" x14ac:dyDescent="0.25">
      <c r="L38594"/>
      <c r="R38594"/>
    </row>
    <row r="38595" spans="12:18" x14ac:dyDescent="0.25">
      <c r="L38595"/>
      <c r="R38595"/>
    </row>
    <row r="38596" spans="12:18" x14ac:dyDescent="0.25">
      <c r="L38596"/>
      <c r="R38596"/>
    </row>
    <row r="38597" spans="12:18" x14ac:dyDescent="0.25">
      <c r="L38597"/>
      <c r="R38597"/>
    </row>
    <row r="38598" spans="12:18" x14ac:dyDescent="0.25">
      <c r="L38598"/>
      <c r="R38598"/>
    </row>
    <row r="38599" spans="12:18" x14ac:dyDescent="0.25">
      <c r="L38599"/>
      <c r="R38599"/>
    </row>
    <row r="38600" spans="12:18" x14ac:dyDescent="0.25">
      <c r="L38600"/>
      <c r="R38600"/>
    </row>
    <row r="38601" spans="12:18" x14ac:dyDescent="0.25">
      <c r="L38601"/>
      <c r="R38601"/>
    </row>
    <row r="38602" spans="12:18" x14ac:dyDescent="0.25">
      <c r="L38602"/>
      <c r="R38602"/>
    </row>
    <row r="38603" spans="12:18" x14ac:dyDescent="0.25">
      <c r="L38603"/>
      <c r="R38603"/>
    </row>
    <row r="38604" spans="12:18" x14ac:dyDescent="0.25">
      <c r="L38604"/>
      <c r="R38604"/>
    </row>
    <row r="38605" spans="12:18" x14ac:dyDescent="0.25">
      <c r="L38605"/>
      <c r="R38605"/>
    </row>
    <row r="38606" spans="12:18" x14ac:dyDescent="0.25">
      <c r="L38606"/>
      <c r="R38606"/>
    </row>
    <row r="38607" spans="12:18" x14ac:dyDescent="0.25">
      <c r="L38607"/>
      <c r="R38607"/>
    </row>
    <row r="38608" spans="12:18" x14ac:dyDescent="0.25">
      <c r="L38608"/>
      <c r="R38608"/>
    </row>
    <row r="38609" spans="12:18" x14ac:dyDescent="0.25">
      <c r="L38609"/>
      <c r="R38609"/>
    </row>
    <row r="38610" spans="12:18" x14ac:dyDescent="0.25">
      <c r="L38610"/>
      <c r="R38610"/>
    </row>
    <row r="38611" spans="12:18" x14ac:dyDescent="0.25">
      <c r="L38611"/>
      <c r="R38611"/>
    </row>
    <row r="38612" spans="12:18" x14ac:dyDescent="0.25">
      <c r="L38612"/>
      <c r="R38612"/>
    </row>
    <row r="38613" spans="12:18" x14ac:dyDescent="0.25">
      <c r="L38613"/>
      <c r="R38613"/>
    </row>
    <row r="38614" spans="12:18" x14ac:dyDescent="0.25">
      <c r="L38614"/>
      <c r="R38614"/>
    </row>
    <row r="38615" spans="12:18" x14ac:dyDescent="0.25">
      <c r="L38615"/>
      <c r="R38615"/>
    </row>
    <row r="38616" spans="12:18" x14ac:dyDescent="0.25">
      <c r="L38616"/>
      <c r="R38616"/>
    </row>
    <row r="38617" spans="12:18" x14ac:dyDescent="0.25">
      <c r="L38617"/>
      <c r="R38617"/>
    </row>
    <row r="38618" spans="12:18" x14ac:dyDescent="0.25">
      <c r="L38618"/>
      <c r="R38618"/>
    </row>
    <row r="38619" spans="12:18" x14ac:dyDescent="0.25">
      <c r="L38619"/>
      <c r="R38619"/>
    </row>
    <row r="38620" spans="12:18" x14ac:dyDescent="0.25">
      <c r="L38620"/>
      <c r="R38620"/>
    </row>
    <row r="38621" spans="12:18" x14ac:dyDescent="0.25">
      <c r="L38621"/>
      <c r="R38621"/>
    </row>
    <row r="38622" spans="12:18" x14ac:dyDescent="0.25">
      <c r="L38622"/>
      <c r="R38622"/>
    </row>
    <row r="38623" spans="12:18" x14ac:dyDescent="0.25">
      <c r="L38623"/>
      <c r="R38623"/>
    </row>
    <row r="38624" spans="12:18" x14ac:dyDescent="0.25">
      <c r="L38624"/>
      <c r="R38624"/>
    </row>
    <row r="38625" spans="12:18" x14ac:dyDescent="0.25">
      <c r="L38625"/>
      <c r="R38625"/>
    </row>
    <row r="38626" spans="12:18" x14ac:dyDescent="0.25">
      <c r="L38626"/>
      <c r="R38626"/>
    </row>
    <row r="38627" spans="12:18" x14ac:dyDescent="0.25">
      <c r="L38627"/>
      <c r="R38627"/>
    </row>
    <row r="38628" spans="12:18" x14ac:dyDescent="0.25">
      <c r="L38628"/>
      <c r="R38628"/>
    </row>
    <row r="38629" spans="12:18" x14ac:dyDescent="0.25">
      <c r="L38629"/>
      <c r="R38629"/>
    </row>
    <row r="38630" spans="12:18" x14ac:dyDescent="0.25">
      <c r="L38630"/>
      <c r="R38630"/>
    </row>
    <row r="38631" spans="12:18" x14ac:dyDescent="0.25">
      <c r="L38631"/>
      <c r="R38631"/>
    </row>
    <row r="38632" spans="12:18" x14ac:dyDescent="0.25">
      <c r="L38632"/>
      <c r="R38632"/>
    </row>
    <row r="38633" spans="12:18" x14ac:dyDescent="0.25">
      <c r="L38633"/>
      <c r="R38633"/>
    </row>
    <row r="38634" spans="12:18" x14ac:dyDescent="0.25">
      <c r="L38634"/>
      <c r="R38634"/>
    </row>
    <row r="38635" spans="12:18" x14ac:dyDescent="0.25">
      <c r="L38635"/>
      <c r="R38635"/>
    </row>
    <row r="38636" spans="12:18" x14ac:dyDescent="0.25">
      <c r="L38636"/>
      <c r="R38636"/>
    </row>
    <row r="38637" spans="12:18" x14ac:dyDescent="0.25">
      <c r="L38637"/>
      <c r="R38637"/>
    </row>
    <row r="38638" spans="12:18" x14ac:dyDescent="0.25">
      <c r="L38638"/>
      <c r="R38638"/>
    </row>
    <row r="38639" spans="12:18" x14ac:dyDescent="0.25">
      <c r="L38639"/>
      <c r="R38639"/>
    </row>
    <row r="38640" spans="12:18" x14ac:dyDescent="0.25">
      <c r="L38640"/>
      <c r="R38640"/>
    </row>
    <row r="38641" spans="12:18" x14ac:dyDescent="0.25">
      <c r="L38641"/>
      <c r="R38641"/>
    </row>
    <row r="38642" spans="12:18" x14ac:dyDescent="0.25">
      <c r="L38642"/>
      <c r="R38642"/>
    </row>
    <row r="38643" spans="12:18" x14ac:dyDescent="0.25">
      <c r="L38643"/>
      <c r="R38643"/>
    </row>
    <row r="38644" spans="12:18" x14ac:dyDescent="0.25">
      <c r="L38644"/>
      <c r="R38644"/>
    </row>
    <row r="38645" spans="12:18" x14ac:dyDescent="0.25">
      <c r="L38645"/>
      <c r="R38645"/>
    </row>
    <row r="38646" spans="12:18" x14ac:dyDescent="0.25">
      <c r="L38646"/>
      <c r="R38646"/>
    </row>
    <row r="38647" spans="12:18" x14ac:dyDescent="0.25">
      <c r="L38647"/>
      <c r="R38647"/>
    </row>
    <row r="38648" spans="12:18" x14ac:dyDescent="0.25">
      <c r="L38648"/>
      <c r="R38648"/>
    </row>
    <row r="38649" spans="12:18" x14ac:dyDescent="0.25">
      <c r="L38649"/>
      <c r="R38649"/>
    </row>
    <row r="38650" spans="12:18" x14ac:dyDescent="0.25">
      <c r="L38650"/>
      <c r="R38650"/>
    </row>
    <row r="38651" spans="12:18" x14ac:dyDescent="0.25">
      <c r="L38651"/>
      <c r="R38651"/>
    </row>
    <row r="38652" spans="12:18" x14ac:dyDescent="0.25">
      <c r="L38652"/>
      <c r="R38652"/>
    </row>
    <row r="38653" spans="12:18" x14ac:dyDescent="0.25">
      <c r="L38653"/>
      <c r="R38653"/>
    </row>
    <row r="38654" spans="12:18" x14ac:dyDescent="0.25">
      <c r="L38654"/>
      <c r="R38654"/>
    </row>
    <row r="38655" spans="12:18" x14ac:dyDescent="0.25">
      <c r="L38655"/>
      <c r="R38655"/>
    </row>
    <row r="38656" spans="12:18" x14ac:dyDescent="0.25">
      <c r="L38656"/>
      <c r="R38656"/>
    </row>
    <row r="38657" spans="12:18" x14ac:dyDescent="0.25">
      <c r="L38657"/>
      <c r="R38657"/>
    </row>
    <row r="38658" spans="12:18" x14ac:dyDescent="0.25">
      <c r="L38658"/>
      <c r="R38658"/>
    </row>
    <row r="38659" spans="12:18" x14ac:dyDescent="0.25">
      <c r="L38659"/>
      <c r="R38659"/>
    </row>
    <row r="38660" spans="12:18" x14ac:dyDescent="0.25">
      <c r="L38660"/>
      <c r="R38660"/>
    </row>
    <row r="38661" spans="12:18" x14ac:dyDescent="0.25">
      <c r="L38661"/>
      <c r="R38661"/>
    </row>
    <row r="38662" spans="12:18" x14ac:dyDescent="0.25">
      <c r="L38662"/>
      <c r="R38662"/>
    </row>
    <row r="38663" spans="12:18" x14ac:dyDescent="0.25">
      <c r="L38663"/>
      <c r="R38663"/>
    </row>
    <row r="38664" spans="12:18" x14ac:dyDescent="0.25">
      <c r="L38664"/>
      <c r="R38664"/>
    </row>
    <row r="38665" spans="12:18" x14ac:dyDescent="0.25">
      <c r="L38665"/>
      <c r="R38665"/>
    </row>
    <row r="38666" spans="12:18" x14ac:dyDescent="0.25">
      <c r="L38666"/>
      <c r="R38666"/>
    </row>
    <row r="38667" spans="12:18" x14ac:dyDescent="0.25">
      <c r="L38667"/>
      <c r="R38667"/>
    </row>
    <row r="38668" spans="12:18" x14ac:dyDescent="0.25">
      <c r="L38668"/>
      <c r="R38668"/>
    </row>
    <row r="38669" spans="12:18" x14ac:dyDescent="0.25">
      <c r="L38669"/>
      <c r="R38669"/>
    </row>
    <row r="38670" spans="12:18" x14ac:dyDescent="0.25">
      <c r="L38670"/>
      <c r="R38670"/>
    </row>
    <row r="38671" spans="12:18" x14ac:dyDescent="0.25">
      <c r="L38671"/>
      <c r="R38671"/>
    </row>
    <row r="38672" spans="12:18" x14ac:dyDescent="0.25">
      <c r="L38672"/>
      <c r="R38672"/>
    </row>
    <row r="38673" spans="12:18" x14ac:dyDescent="0.25">
      <c r="L38673"/>
      <c r="R38673"/>
    </row>
    <row r="38674" spans="12:18" x14ac:dyDescent="0.25">
      <c r="L38674"/>
      <c r="R38674"/>
    </row>
    <row r="38675" spans="12:18" x14ac:dyDescent="0.25">
      <c r="L38675"/>
      <c r="R38675"/>
    </row>
    <row r="38676" spans="12:18" x14ac:dyDescent="0.25">
      <c r="L38676"/>
      <c r="R38676"/>
    </row>
    <row r="38677" spans="12:18" x14ac:dyDescent="0.25">
      <c r="L38677"/>
      <c r="R38677"/>
    </row>
    <row r="38678" spans="12:18" x14ac:dyDescent="0.25">
      <c r="L38678"/>
      <c r="R38678"/>
    </row>
    <row r="38679" spans="12:18" x14ac:dyDescent="0.25">
      <c r="L38679"/>
      <c r="R38679"/>
    </row>
    <row r="38680" spans="12:18" x14ac:dyDescent="0.25">
      <c r="L38680"/>
      <c r="R38680"/>
    </row>
    <row r="38681" spans="12:18" x14ac:dyDescent="0.25">
      <c r="L38681"/>
      <c r="R38681"/>
    </row>
    <row r="38682" spans="12:18" x14ac:dyDescent="0.25">
      <c r="L38682"/>
      <c r="R38682"/>
    </row>
    <row r="38683" spans="12:18" x14ac:dyDescent="0.25">
      <c r="L38683"/>
      <c r="R38683"/>
    </row>
    <row r="38684" spans="12:18" x14ac:dyDescent="0.25">
      <c r="L38684"/>
      <c r="R38684"/>
    </row>
    <row r="38685" spans="12:18" x14ac:dyDescent="0.25">
      <c r="L38685"/>
      <c r="R38685"/>
    </row>
    <row r="38686" spans="12:18" x14ac:dyDescent="0.25">
      <c r="L38686"/>
      <c r="R38686"/>
    </row>
    <row r="38687" spans="12:18" x14ac:dyDescent="0.25">
      <c r="L38687"/>
      <c r="R38687"/>
    </row>
    <row r="38688" spans="12:18" x14ac:dyDescent="0.25">
      <c r="L38688"/>
      <c r="R38688"/>
    </row>
    <row r="38689" spans="12:18" x14ac:dyDescent="0.25">
      <c r="L38689"/>
      <c r="R38689"/>
    </row>
    <row r="38690" spans="12:18" x14ac:dyDescent="0.25">
      <c r="L38690"/>
      <c r="R38690"/>
    </row>
    <row r="38691" spans="12:18" x14ac:dyDescent="0.25">
      <c r="L38691"/>
      <c r="R38691"/>
    </row>
    <row r="38692" spans="12:18" x14ac:dyDescent="0.25">
      <c r="L38692"/>
      <c r="R38692"/>
    </row>
    <row r="38693" spans="12:18" x14ac:dyDescent="0.25">
      <c r="L38693"/>
      <c r="R38693"/>
    </row>
    <row r="38694" spans="12:18" x14ac:dyDescent="0.25">
      <c r="L38694"/>
      <c r="R38694"/>
    </row>
    <row r="38695" spans="12:18" x14ac:dyDescent="0.25">
      <c r="L38695"/>
      <c r="R38695"/>
    </row>
    <row r="38696" spans="12:18" x14ac:dyDescent="0.25">
      <c r="L38696"/>
      <c r="R38696"/>
    </row>
    <row r="38697" spans="12:18" x14ac:dyDescent="0.25">
      <c r="L38697"/>
      <c r="R38697"/>
    </row>
    <row r="38698" spans="12:18" x14ac:dyDescent="0.25">
      <c r="L38698"/>
      <c r="R38698"/>
    </row>
    <row r="38699" spans="12:18" x14ac:dyDescent="0.25">
      <c r="L38699"/>
      <c r="R38699"/>
    </row>
    <row r="38700" spans="12:18" x14ac:dyDescent="0.25">
      <c r="L38700"/>
      <c r="R38700"/>
    </row>
    <row r="38701" spans="12:18" x14ac:dyDescent="0.25">
      <c r="L38701"/>
      <c r="R38701"/>
    </row>
    <row r="38702" spans="12:18" x14ac:dyDescent="0.25">
      <c r="L38702"/>
      <c r="R38702"/>
    </row>
    <row r="38703" spans="12:18" x14ac:dyDescent="0.25">
      <c r="L38703"/>
      <c r="R38703"/>
    </row>
    <row r="38704" spans="12:18" x14ac:dyDescent="0.25">
      <c r="L38704"/>
      <c r="R38704"/>
    </row>
    <row r="38705" spans="12:18" x14ac:dyDescent="0.25">
      <c r="L38705"/>
      <c r="R38705"/>
    </row>
    <row r="38706" spans="12:18" x14ac:dyDescent="0.25">
      <c r="L38706"/>
      <c r="R38706"/>
    </row>
    <row r="38707" spans="12:18" x14ac:dyDescent="0.25">
      <c r="L38707"/>
      <c r="R38707"/>
    </row>
    <row r="38708" spans="12:18" x14ac:dyDescent="0.25">
      <c r="L38708"/>
      <c r="R38708"/>
    </row>
    <row r="38709" spans="12:18" x14ac:dyDescent="0.25">
      <c r="L38709"/>
      <c r="R38709"/>
    </row>
    <row r="38710" spans="12:18" x14ac:dyDescent="0.25">
      <c r="L38710"/>
      <c r="R38710"/>
    </row>
    <row r="38711" spans="12:18" x14ac:dyDescent="0.25">
      <c r="L38711"/>
      <c r="R38711"/>
    </row>
    <row r="38712" spans="12:18" x14ac:dyDescent="0.25">
      <c r="L38712"/>
      <c r="R38712"/>
    </row>
    <row r="38713" spans="12:18" x14ac:dyDescent="0.25">
      <c r="L38713"/>
      <c r="R38713"/>
    </row>
    <row r="38714" spans="12:18" x14ac:dyDescent="0.25">
      <c r="L38714"/>
      <c r="R38714"/>
    </row>
    <row r="38715" spans="12:18" x14ac:dyDescent="0.25">
      <c r="L38715"/>
      <c r="R38715"/>
    </row>
    <row r="38716" spans="12:18" x14ac:dyDescent="0.25">
      <c r="L38716"/>
      <c r="R38716"/>
    </row>
    <row r="38717" spans="12:18" x14ac:dyDescent="0.25">
      <c r="L38717"/>
      <c r="R38717"/>
    </row>
    <row r="38718" spans="12:18" x14ac:dyDescent="0.25">
      <c r="L38718"/>
      <c r="R38718"/>
    </row>
    <row r="38719" spans="12:18" x14ac:dyDescent="0.25">
      <c r="L38719"/>
      <c r="R38719"/>
    </row>
    <row r="38720" spans="12:18" x14ac:dyDescent="0.25">
      <c r="L38720"/>
      <c r="R38720"/>
    </row>
    <row r="38721" spans="12:18" x14ac:dyDescent="0.25">
      <c r="L38721"/>
      <c r="R38721"/>
    </row>
    <row r="38722" spans="12:18" x14ac:dyDescent="0.25">
      <c r="L38722"/>
      <c r="R38722"/>
    </row>
    <row r="38723" spans="12:18" x14ac:dyDescent="0.25">
      <c r="L38723"/>
      <c r="R38723"/>
    </row>
    <row r="38724" spans="12:18" x14ac:dyDescent="0.25">
      <c r="L38724"/>
      <c r="R38724"/>
    </row>
    <row r="38725" spans="12:18" x14ac:dyDescent="0.25">
      <c r="L38725"/>
      <c r="R38725"/>
    </row>
    <row r="38726" spans="12:18" x14ac:dyDescent="0.25">
      <c r="L38726"/>
      <c r="R38726"/>
    </row>
    <row r="38727" spans="12:18" x14ac:dyDescent="0.25">
      <c r="L38727"/>
      <c r="R38727"/>
    </row>
    <row r="38728" spans="12:18" x14ac:dyDescent="0.25">
      <c r="L38728"/>
      <c r="R38728"/>
    </row>
    <row r="38729" spans="12:18" x14ac:dyDescent="0.25">
      <c r="L38729"/>
      <c r="R38729"/>
    </row>
    <row r="38730" spans="12:18" x14ac:dyDescent="0.25">
      <c r="L38730"/>
      <c r="R38730"/>
    </row>
    <row r="38731" spans="12:18" x14ac:dyDescent="0.25">
      <c r="L38731"/>
      <c r="R38731"/>
    </row>
    <row r="38732" spans="12:18" x14ac:dyDescent="0.25">
      <c r="L38732"/>
      <c r="R38732"/>
    </row>
    <row r="38733" spans="12:18" x14ac:dyDescent="0.25">
      <c r="L38733"/>
      <c r="R38733"/>
    </row>
    <row r="38734" spans="12:18" x14ac:dyDescent="0.25">
      <c r="L38734"/>
      <c r="R38734"/>
    </row>
    <row r="38735" spans="12:18" x14ac:dyDescent="0.25">
      <c r="L38735"/>
      <c r="R38735"/>
    </row>
    <row r="38736" spans="12:18" x14ac:dyDescent="0.25">
      <c r="L38736"/>
      <c r="R38736"/>
    </row>
    <row r="38737" spans="12:18" x14ac:dyDescent="0.25">
      <c r="L38737"/>
      <c r="R38737"/>
    </row>
    <row r="38738" spans="12:18" x14ac:dyDescent="0.25">
      <c r="L38738"/>
      <c r="R38738"/>
    </row>
    <row r="38739" spans="12:18" x14ac:dyDescent="0.25">
      <c r="L38739"/>
      <c r="R38739"/>
    </row>
    <row r="38740" spans="12:18" x14ac:dyDescent="0.25">
      <c r="L38740"/>
      <c r="R38740"/>
    </row>
    <row r="38741" spans="12:18" x14ac:dyDescent="0.25">
      <c r="L38741"/>
      <c r="R38741"/>
    </row>
    <row r="38742" spans="12:18" x14ac:dyDescent="0.25">
      <c r="L38742"/>
      <c r="R38742"/>
    </row>
    <row r="38743" spans="12:18" x14ac:dyDescent="0.25">
      <c r="L38743"/>
      <c r="R38743"/>
    </row>
    <row r="38744" spans="12:18" x14ac:dyDescent="0.25">
      <c r="L38744"/>
      <c r="R38744"/>
    </row>
    <row r="38745" spans="12:18" x14ac:dyDescent="0.25">
      <c r="L38745"/>
      <c r="R38745"/>
    </row>
    <row r="38746" spans="12:18" x14ac:dyDescent="0.25">
      <c r="L38746"/>
      <c r="R38746"/>
    </row>
    <row r="38747" spans="12:18" x14ac:dyDescent="0.25">
      <c r="L38747"/>
      <c r="R38747"/>
    </row>
    <row r="38748" spans="12:18" x14ac:dyDescent="0.25">
      <c r="L38748"/>
      <c r="R38748"/>
    </row>
    <row r="38749" spans="12:18" x14ac:dyDescent="0.25">
      <c r="L38749"/>
      <c r="R38749"/>
    </row>
    <row r="38750" spans="12:18" x14ac:dyDescent="0.25">
      <c r="L38750"/>
      <c r="R38750"/>
    </row>
    <row r="38751" spans="12:18" x14ac:dyDescent="0.25">
      <c r="L38751"/>
      <c r="R38751"/>
    </row>
    <row r="38752" spans="12:18" x14ac:dyDescent="0.25">
      <c r="L38752"/>
      <c r="R38752"/>
    </row>
    <row r="38753" spans="12:18" x14ac:dyDescent="0.25">
      <c r="L38753"/>
      <c r="R38753"/>
    </row>
    <row r="38754" spans="12:18" x14ac:dyDescent="0.25">
      <c r="L38754"/>
      <c r="R38754"/>
    </row>
    <row r="38755" spans="12:18" x14ac:dyDescent="0.25">
      <c r="L38755"/>
      <c r="R38755"/>
    </row>
    <row r="38756" spans="12:18" x14ac:dyDescent="0.25">
      <c r="L38756"/>
      <c r="R38756"/>
    </row>
    <row r="38757" spans="12:18" x14ac:dyDescent="0.25">
      <c r="L38757"/>
      <c r="R38757"/>
    </row>
    <row r="38758" spans="12:18" x14ac:dyDescent="0.25">
      <c r="L38758"/>
      <c r="R38758"/>
    </row>
    <row r="38759" spans="12:18" x14ac:dyDescent="0.25">
      <c r="L38759"/>
      <c r="R38759"/>
    </row>
    <row r="38760" spans="12:18" x14ac:dyDescent="0.25">
      <c r="L38760"/>
      <c r="R38760"/>
    </row>
    <row r="38761" spans="12:18" x14ac:dyDescent="0.25">
      <c r="L38761"/>
      <c r="R38761"/>
    </row>
    <row r="38762" spans="12:18" x14ac:dyDescent="0.25">
      <c r="L38762"/>
      <c r="R38762"/>
    </row>
    <row r="38763" spans="12:18" x14ac:dyDescent="0.25">
      <c r="L38763"/>
      <c r="R38763"/>
    </row>
    <row r="38764" spans="12:18" x14ac:dyDescent="0.25">
      <c r="L38764"/>
      <c r="R38764"/>
    </row>
    <row r="38765" spans="12:18" x14ac:dyDescent="0.25">
      <c r="L38765"/>
      <c r="R38765"/>
    </row>
    <row r="38766" spans="12:18" x14ac:dyDescent="0.25">
      <c r="L38766"/>
      <c r="R38766"/>
    </row>
    <row r="38767" spans="12:18" x14ac:dyDescent="0.25">
      <c r="L38767"/>
      <c r="R38767"/>
    </row>
    <row r="38768" spans="12:18" x14ac:dyDescent="0.25">
      <c r="L38768"/>
      <c r="R38768"/>
    </row>
    <row r="38769" spans="12:18" x14ac:dyDescent="0.25">
      <c r="L38769"/>
      <c r="R38769"/>
    </row>
    <row r="38770" spans="12:18" x14ac:dyDescent="0.25">
      <c r="L38770"/>
      <c r="R38770"/>
    </row>
    <row r="38771" spans="12:18" x14ac:dyDescent="0.25">
      <c r="L38771"/>
      <c r="R38771"/>
    </row>
    <row r="38772" spans="12:18" x14ac:dyDescent="0.25">
      <c r="L38772"/>
      <c r="R38772"/>
    </row>
    <row r="38773" spans="12:18" x14ac:dyDescent="0.25">
      <c r="L38773"/>
      <c r="R38773"/>
    </row>
    <row r="38774" spans="12:18" x14ac:dyDescent="0.25">
      <c r="L38774"/>
      <c r="R38774"/>
    </row>
    <row r="38775" spans="12:18" x14ac:dyDescent="0.25">
      <c r="L38775"/>
      <c r="R38775"/>
    </row>
    <row r="38776" spans="12:18" x14ac:dyDescent="0.25">
      <c r="L38776"/>
      <c r="R38776"/>
    </row>
    <row r="38777" spans="12:18" x14ac:dyDescent="0.25">
      <c r="L38777"/>
      <c r="R38777"/>
    </row>
    <row r="38778" spans="12:18" x14ac:dyDescent="0.25">
      <c r="L38778"/>
      <c r="R38778"/>
    </row>
    <row r="38779" spans="12:18" x14ac:dyDescent="0.25">
      <c r="L38779"/>
      <c r="R38779"/>
    </row>
    <row r="38780" spans="12:18" x14ac:dyDescent="0.25">
      <c r="L38780"/>
      <c r="R38780"/>
    </row>
    <row r="38781" spans="12:18" x14ac:dyDescent="0.25">
      <c r="L38781"/>
      <c r="R38781"/>
    </row>
    <row r="38782" spans="12:18" x14ac:dyDescent="0.25">
      <c r="L38782"/>
      <c r="R38782"/>
    </row>
    <row r="38783" spans="12:18" x14ac:dyDescent="0.25">
      <c r="L38783"/>
      <c r="R38783"/>
    </row>
    <row r="38784" spans="12:18" x14ac:dyDescent="0.25">
      <c r="L38784"/>
      <c r="R38784"/>
    </row>
    <row r="38785" spans="12:18" x14ac:dyDescent="0.25">
      <c r="L38785"/>
      <c r="R38785"/>
    </row>
    <row r="38786" spans="12:18" x14ac:dyDescent="0.25">
      <c r="L38786"/>
      <c r="R38786"/>
    </row>
    <row r="38787" spans="12:18" x14ac:dyDescent="0.25">
      <c r="L38787"/>
      <c r="R38787"/>
    </row>
    <row r="38788" spans="12:18" x14ac:dyDescent="0.25">
      <c r="L38788"/>
      <c r="R38788"/>
    </row>
    <row r="38789" spans="12:18" x14ac:dyDescent="0.25">
      <c r="L38789"/>
      <c r="R38789"/>
    </row>
    <row r="38790" spans="12:18" x14ac:dyDescent="0.25">
      <c r="L38790"/>
      <c r="R38790"/>
    </row>
    <row r="38791" spans="12:18" x14ac:dyDescent="0.25">
      <c r="L38791"/>
      <c r="R38791"/>
    </row>
    <row r="38792" spans="12:18" x14ac:dyDescent="0.25">
      <c r="L38792"/>
      <c r="R38792"/>
    </row>
    <row r="38793" spans="12:18" x14ac:dyDescent="0.25">
      <c r="L38793"/>
      <c r="R38793"/>
    </row>
    <row r="38794" spans="12:18" x14ac:dyDescent="0.25">
      <c r="L38794"/>
      <c r="R38794"/>
    </row>
    <row r="38795" spans="12:18" x14ac:dyDescent="0.25">
      <c r="L38795"/>
      <c r="R38795"/>
    </row>
    <row r="38796" spans="12:18" x14ac:dyDescent="0.25">
      <c r="L38796"/>
      <c r="R38796"/>
    </row>
    <row r="38797" spans="12:18" x14ac:dyDescent="0.25">
      <c r="L38797"/>
      <c r="R38797"/>
    </row>
    <row r="38798" spans="12:18" x14ac:dyDescent="0.25">
      <c r="L38798"/>
      <c r="R38798"/>
    </row>
    <row r="38799" spans="12:18" x14ac:dyDescent="0.25">
      <c r="L38799"/>
      <c r="R38799"/>
    </row>
    <row r="38800" spans="12:18" x14ac:dyDescent="0.25">
      <c r="L38800"/>
      <c r="R38800"/>
    </row>
    <row r="38801" spans="12:18" x14ac:dyDescent="0.25">
      <c r="L38801"/>
      <c r="R38801"/>
    </row>
    <row r="38802" spans="12:18" x14ac:dyDescent="0.25">
      <c r="L38802"/>
      <c r="R38802"/>
    </row>
    <row r="38803" spans="12:18" x14ac:dyDescent="0.25">
      <c r="L38803"/>
      <c r="R38803"/>
    </row>
    <row r="38804" spans="12:18" x14ac:dyDescent="0.25">
      <c r="L38804"/>
      <c r="R38804"/>
    </row>
    <row r="38805" spans="12:18" x14ac:dyDescent="0.25">
      <c r="L38805"/>
      <c r="R38805"/>
    </row>
    <row r="38806" spans="12:18" x14ac:dyDescent="0.25">
      <c r="L38806"/>
      <c r="R38806"/>
    </row>
    <row r="38807" spans="12:18" x14ac:dyDescent="0.25">
      <c r="L38807"/>
      <c r="R38807"/>
    </row>
    <row r="38808" spans="12:18" x14ac:dyDescent="0.25">
      <c r="L38808"/>
      <c r="R38808"/>
    </row>
    <row r="38809" spans="12:18" x14ac:dyDescent="0.25">
      <c r="L38809"/>
      <c r="R38809"/>
    </row>
    <row r="38810" spans="12:18" x14ac:dyDescent="0.25">
      <c r="L38810"/>
      <c r="R38810"/>
    </row>
    <row r="38811" spans="12:18" x14ac:dyDescent="0.25">
      <c r="L38811"/>
      <c r="R38811"/>
    </row>
    <row r="38812" spans="12:18" x14ac:dyDescent="0.25">
      <c r="L38812"/>
      <c r="R38812"/>
    </row>
    <row r="38813" spans="12:18" x14ac:dyDescent="0.25">
      <c r="L38813"/>
      <c r="R38813"/>
    </row>
    <row r="38814" spans="12:18" x14ac:dyDescent="0.25">
      <c r="L38814"/>
      <c r="R38814"/>
    </row>
    <row r="38815" spans="12:18" x14ac:dyDescent="0.25">
      <c r="L38815"/>
      <c r="R38815"/>
    </row>
    <row r="38816" spans="12:18" x14ac:dyDescent="0.25">
      <c r="L38816"/>
      <c r="R38816"/>
    </row>
    <row r="38817" spans="12:18" x14ac:dyDescent="0.25">
      <c r="L38817"/>
      <c r="R38817"/>
    </row>
    <row r="38818" spans="12:18" x14ac:dyDescent="0.25">
      <c r="L38818"/>
      <c r="R38818"/>
    </row>
    <row r="38819" spans="12:18" x14ac:dyDescent="0.25">
      <c r="L38819"/>
      <c r="R38819"/>
    </row>
    <row r="38820" spans="12:18" x14ac:dyDescent="0.25">
      <c r="L38820"/>
      <c r="R38820"/>
    </row>
    <row r="38821" spans="12:18" x14ac:dyDescent="0.25">
      <c r="L38821"/>
      <c r="R38821"/>
    </row>
    <row r="38822" spans="12:18" x14ac:dyDescent="0.25">
      <c r="L38822"/>
      <c r="R38822"/>
    </row>
    <row r="38823" spans="12:18" x14ac:dyDescent="0.25">
      <c r="L38823"/>
      <c r="R38823"/>
    </row>
    <row r="38824" spans="12:18" x14ac:dyDescent="0.25">
      <c r="L38824"/>
      <c r="R38824"/>
    </row>
    <row r="38825" spans="12:18" x14ac:dyDescent="0.25">
      <c r="L38825"/>
      <c r="R38825"/>
    </row>
    <row r="38826" spans="12:18" x14ac:dyDescent="0.25">
      <c r="L38826"/>
      <c r="R38826"/>
    </row>
    <row r="38827" spans="12:18" x14ac:dyDescent="0.25">
      <c r="L38827"/>
      <c r="R38827"/>
    </row>
    <row r="38828" spans="12:18" x14ac:dyDescent="0.25">
      <c r="L38828"/>
      <c r="R38828"/>
    </row>
    <row r="38829" spans="12:18" x14ac:dyDescent="0.25">
      <c r="L38829"/>
      <c r="R38829"/>
    </row>
    <row r="38830" spans="12:18" x14ac:dyDescent="0.25">
      <c r="L38830"/>
      <c r="R38830"/>
    </row>
    <row r="38831" spans="12:18" x14ac:dyDescent="0.25">
      <c r="L38831"/>
      <c r="R38831"/>
    </row>
    <row r="38832" spans="12:18" x14ac:dyDescent="0.25">
      <c r="L38832"/>
      <c r="R38832"/>
    </row>
    <row r="38833" spans="12:18" x14ac:dyDescent="0.25">
      <c r="L38833"/>
      <c r="R38833"/>
    </row>
    <row r="38834" spans="12:18" x14ac:dyDescent="0.25">
      <c r="L38834"/>
      <c r="R38834"/>
    </row>
    <row r="38835" spans="12:18" x14ac:dyDescent="0.25">
      <c r="L38835"/>
      <c r="R38835"/>
    </row>
    <row r="38836" spans="12:18" x14ac:dyDescent="0.25">
      <c r="L38836"/>
      <c r="R38836"/>
    </row>
    <row r="38837" spans="12:18" x14ac:dyDescent="0.25">
      <c r="L38837"/>
      <c r="R38837"/>
    </row>
    <row r="38838" spans="12:18" x14ac:dyDescent="0.25">
      <c r="L38838"/>
      <c r="R38838"/>
    </row>
    <row r="38839" spans="12:18" x14ac:dyDescent="0.25">
      <c r="L38839"/>
      <c r="R38839"/>
    </row>
    <row r="38840" spans="12:18" x14ac:dyDescent="0.25">
      <c r="L38840"/>
      <c r="R38840"/>
    </row>
    <row r="38841" spans="12:18" x14ac:dyDescent="0.25">
      <c r="L38841"/>
      <c r="R38841"/>
    </row>
    <row r="38842" spans="12:18" x14ac:dyDescent="0.25">
      <c r="L38842"/>
      <c r="R38842"/>
    </row>
    <row r="38843" spans="12:18" x14ac:dyDescent="0.25">
      <c r="L38843"/>
      <c r="R38843"/>
    </row>
    <row r="38844" spans="12:18" x14ac:dyDescent="0.25">
      <c r="L38844"/>
      <c r="R38844"/>
    </row>
    <row r="38845" spans="12:18" x14ac:dyDescent="0.25">
      <c r="L38845"/>
      <c r="R38845"/>
    </row>
    <row r="38846" spans="12:18" x14ac:dyDescent="0.25">
      <c r="L38846"/>
      <c r="R38846"/>
    </row>
    <row r="38847" spans="12:18" x14ac:dyDescent="0.25">
      <c r="L38847"/>
      <c r="R38847"/>
    </row>
    <row r="38848" spans="12:18" x14ac:dyDescent="0.25">
      <c r="L38848"/>
      <c r="R38848"/>
    </row>
    <row r="38849" spans="12:18" x14ac:dyDescent="0.25">
      <c r="L38849"/>
      <c r="R38849"/>
    </row>
    <row r="38850" spans="12:18" x14ac:dyDescent="0.25">
      <c r="L38850"/>
      <c r="R38850"/>
    </row>
    <row r="38851" spans="12:18" x14ac:dyDescent="0.25">
      <c r="L38851"/>
      <c r="R38851"/>
    </row>
    <row r="38852" spans="12:18" x14ac:dyDescent="0.25">
      <c r="L38852"/>
      <c r="R38852"/>
    </row>
    <row r="38853" spans="12:18" x14ac:dyDescent="0.25">
      <c r="L38853"/>
      <c r="R38853"/>
    </row>
    <row r="38854" spans="12:18" x14ac:dyDescent="0.25">
      <c r="L38854"/>
      <c r="R38854"/>
    </row>
    <row r="38855" spans="12:18" x14ac:dyDescent="0.25">
      <c r="L38855"/>
      <c r="R38855"/>
    </row>
    <row r="38856" spans="12:18" x14ac:dyDescent="0.25">
      <c r="L38856"/>
      <c r="R38856"/>
    </row>
    <row r="38857" spans="12:18" x14ac:dyDescent="0.25">
      <c r="L38857"/>
      <c r="R38857"/>
    </row>
    <row r="38858" spans="12:18" x14ac:dyDescent="0.25">
      <c r="L38858"/>
      <c r="R38858"/>
    </row>
    <row r="38859" spans="12:18" x14ac:dyDescent="0.25">
      <c r="L38859"/>
      <c r="R38859"/>
    </row>
    <row r="38860" spans="12:18" x14ac:dyDescent="0.25">
      <c r="L38860"/>
      <c r="R38860"/>
    </row>
    <row r="38861" spans="12:18" x14ac:dyDescent="0.25">
      <c r="L38861"/>
      <c r="R38861"/>
    </row>
    <row r="38862" spans="12:18" x14ac:dyDescent="0.25">
      <c r="L38862"/>
      <c r="R38862"/>
    </row>
    <row r="38863" spans="12:18" x14ac:dyDescent="0.25">
      <c r="L38863"/>
      <c r="R38863"/>
    </row>
    <row r="38864" spans="12:18" x14ac:dyDescent="0.25">
      <c r="L38864"/>
      <c r="R38864"/>
    </row>
    <row r="38865" spans="12:18" x14ac:dyDescent="0.25">
      <c r="L38865"/>
      <c r="R38865"/>
    </row>
    <row r="38866" spans="12:18" x14ac:dyDescent="0.25">
      <c r="L38866"/>
      <c r="R38866"/>
    </row>
    <row r="38867" spans="12:18" x14ac:dyDescent="0.25">
      <c r="L38867"/>
      <c r="R38867"/>
    </row>
    <row r="38868" spans="12:18" x14ac:dyDescent="0.25">
      <c r="L38868"/>
      <c r="R38868"/>
    </row>
    <row r="38869" spans="12:18" x14ac:dyDescent="0.25">
      <c r="L38869"/>
      <c r="R38869"/>
    </row>
    <row r="38870" spans="12:18" x14ac:dyDescent="0.25">
      <c r="L38870"/>
      <c r="R38870"/>
    </row>
    <row r="38871" spans="12:18" x14ac:dyDescent="0.25">
      <c r="L38871"/>
      <c r="R38871"/>
    </row>
    <row r="38872" spans="12:18" x14ac:dyDescent="0.25">
      <c r="L38872"/>
      <c r="R38872"/>
    </row>
    <row r="38873" spans="12:18" x14ac:dyDescent="0.25">
      <c r="L38873"/>
      <c r="R38873"/>
    </row>
    <row r="38874" spans="12:18" x14ac:dyDescent="0.25">
      <c r="L38874"/>
      <c r="R38874"/>
    </row>
    <row r="38875" spans="12:18" x14ac:dyDescent="0.25">
      <c r="L38875"/>
      <c r="R38875"/>
    </row>
    <row r="38876" spans="12:18" x14ac:dyDescent="0.25">
      <c r="L38876"/>
      <c r="R38876"/>
    </row>
    <row r="38877" spans="12:18" x14ac:dyDescent="0.25">
      <c r="L38877"/>
      <c r="R38877"/>
    </row>
    <row r="38878" spans="12:18" x14ac:dyDescent="0.25">
      <c r="L38878"/>
      <c r="R38878"/>
    </row>
    <row r="38879" spans="12:18" x14ac:dyDescent="0.25">
      <c r="L38879"/>
      <c r="R38879"/>
    </row>
    <row r="38880" spans="12:18" x14ac:dyDescent="0.25">
      <c r="L38880"/>
      <c r="R38880"/>
    </row>
    <row r="38881" spans="12:18" x14ac:dyDescent="0.25">
      <c r="L38881"/>
      <c r="R38881"/>
    </row>
    <row r="38882" spans="12:18" x14ac:dyDescent="0.25">
      <c r="L38882"/>
      <c r="R38882"/>
    </row>
    <row r="38883" spans="12:18" x14ac:dyDescent="0.25">
      <c r="L38883"/>
      <c r="R38883"/>
    </row>
    <row r="38884" spans="12:18" x14ac:dyDescent="0.25">
      <c r="L38884"/>
      <c r="R38884"/>
    </row>
    <row r="38885" spans="12:18" x14ac:dyDescent="0.25">
      <c r="L38885"/>
      <c r="R38885"/>
    </row>
    <row r="38886" spans="12:18" x14ac:dyDescent="0.25">
      <c r="L38886"/>
      <c r="R38886"/>
    </row>
    <row r="38887" spans="12:18" x14ac:dyDescent="0.25">
      <c r="L38887"/>
      <c r="R38887"/>
    </row>
    <row r="38888" spans="12:18" x14ac:dyDescent="0.25">
      <c r="L38888"/>
      <c r="R38888"/>
    </row>
    <row r="38889" spans="12:18" x14ac:dyDescent="0.25">
      <c r="L38889"/>
      <c r="R38889"/>
    </row>
    <row r="38890" spans="12:18" x14ac:dyDescent="0.25">
      <c r="L38890"/>
      <c r="R38890"/>
    </row>
    <row r="38891" spans="12:18" x14ac:dyDescent="0.25">
      <c r="L38891"/>
      <c r="R38891"/>
    </row>
    <row r="38892" spans="12:18" x14ac:dyDescent="0.25">
      <c r="L38892"/>
      <c r="R38892"/>
    </row>
    <row r="38893" spans="12:18" x14ac:dyDescent="0.25">
      <c r="L38893"/>
      <c r="R38893"/>
    </row>
    <row r="38894" spans="12:18" x14ac:dyDescent="0.25">
      <c r="L38894"/>
      <c r="R38894"/>
    </row>
    <row r="38895" spans="12:18" x14ac:dyDescent="0.25">
      <c r="L38895"/>
      <c r="R38895"/>
    </row>
    <row r="38896" spans="12:18" x14ac:dyDescent="0.25">
      <c r="L38896"/>
      <c r="R38896"/>
    </row>
    <row r="38897" spans="12:18" x14ac:dyDescent="0.25">
      <c r="L38897"/>
      <c r="R38897"/>
    </row>
    <row r="38898" spans="12:18" x14ac:dyDescent="0.25">
      <c r="L38898"/>
      <c r="R38898"/>
    </row>
    <row r="38899" spans="12:18" x14ac:dyDescent="0.25">
      <c r="L38899"/>
      <c r="R38899"/>
    </row>
    <row r="38900" spans="12:18" x14ac:dyDescent="0.25">
      <c r="L38900"/>
      <c r="R38900"/>
    </row>
    <row r="38901" spans="12:18" x14ac:dyDescent="0.25">
      <c r="L38901"/>
      <c r="R38901"/>
    </row>
    <row r="38902" spans="12:18" x14ac:dyDescent="0.25">
      <c r="L38902"/>
      <c r="R38902"/>
    </row>
    <row r="38903" spans="12:18" x14ac:dyDescent="0.25">
      <c r="L38903"/>
      <c r="R38903"/>
    </row>
    <row r="38904" spans="12:18" x14ac:dyDescent="0.25">
      <c r="L38904"/>
      <c r="R38904"/>
    </row>
    <row r="38905" spans="12:18" x14ac:dyDescent="0.25">
      <c r="L38905"/>
      <c r="R38905"/>
    </row>
    <row r="38906" spans="12:18" x14ac:dyDescent="0.25">
      <c r="L38906"/>
      <c r="R38906"/>
    </row>
    <row r="38907" spans="12:18" x14ac:dyDescent="0.25">
      <c r="L38907"/>
      <c r="R38907"/>
    </row>
    <row r="38908" spans="12:18" x14ac:dyDescent="0.25">
      <c r="L38908"/>
      <c r="R38908"/>
    </row>
    <row r="38909" spans="12:18" x14ac:dyDescent="0.25">
      <c r="L38909"/>
      <c r="R38909"/>
    </row>
    <row r="38910" spans="12:18" x14ac:dyDescent="0.25">
      <c r="L38910"/>
      <c r="R38910"/>
    </row>
    <row r="38911" spans="12:18" x14ac:dyDescent="0.25">
      <c r="L38911"/>
      <c r="R38911"/>
    </row>
    <row r="38912" spans="12:18" x14ac:dyDescent="0.25">
      <c r="L38912"/>
      <c r="R38912"/>
    </row>
    <row r="38913" spans="12:18" x14ac:dyDescent="0.25">
      <c r="L38913"/>
      <c r="R38913"/>
    </row>
    <row r="38914" spans="12:18" x14ac:dyDescent="0.25">
      <c r="L38914"/>
      <c r="R38914"/>
    </row>
    <row r="38915" spans="12:18" x14ac:dyDescent="0.25">
      <c r="L38915"/>
      <c r="R38915"/>
    </row>
    <row r="38916" spans="12:18" x14ac:dyDescent="0.25">
      <c r="L38916"/>
      <c r="R38916"/>
    </row>
    <row r="38917" spans="12:18" x14ac:dyDescent="0.25">
      <c r="L38917"/>
      <c r="R38917"/>
    </row>
    <row r="38918" spans="12:18" x14ac:dyDescent="0.25">
      <c r="L38918"/>
      <c r="R38918"/>
    </row>
    <row r="38919" spans="12:18" x14ac:dyDescent="0.25">
      <c r="L38919"/>
      <c r="R38919"/>
    </row>
    <row r="38920" spans="12:18" x14ac:dyDescent="0.25">
      <c r="L38920"/>
      <c r="R38920"/>
    </row>
    <row r="38921" spans="12:18" x14ac:dyDescent="0.25">
      <c r="L38921"/>
      <c r="R38921"/>
    </row>
    <row r="38922" spans="12:18" x14ac:dyDescent="0.25">
      <c r="L38922"/>
      <c r="R38922"/>
    </row>
    <row r="38923" spans="12:18" x14ac:dyDescent="0.25">
      <c r="L38923"/>
      <c r="R38923"/>
    </row>
    <row r="38924" spans="12:18" x14ac:dyDescent="0.25">
      <c r="L38924"/>
      <c r="R38924"/>
    </row>
    <row r="38925" spans="12:18" x14ac:dyDescent="0.25">
      <c r="L38925"/>
      <c r="R38925"/>
    </row>
    <row r="38926" spans="12:18" x14ac:dyDescent="0.25">
      <c r="L38926"/>
      <c r="R38926"/>
    </row>
    <row r="38927" spans="12:18" x14ac:dyDescent="0.25">
      <c r="L38927"/>
      <c r="R38927"/>
    </row>
    <row r="38928" spans="12:18" x14ac:dyDescent="0.25">
      <c r="L38928"/>
      <c r="R38928"/>
    </row>
    <row r="38929" spans="12:18" x14ac:dyDescent="0.25">
      <c r="L38929"/>
      <c r="R38929"/>
    </row>
    <row r="38930" spans="12:18" x14ac:dyDescent="0.25">
      <c r="L38930"/>
      <c r="R38930"/>
    </row>
    <row r="38931" spans="12:18" x14ac:dyDescent="0.25">
      <c r="L38931"/>
      <c r="R38931"/>
    </row>
    <row r="38932" spans="12:18" x14ac:dyDescent="0.25">
      <c r="L38932"/>
      <c r="R38932"/>
    </row>
    <row r="38933" spans="12:18" x14ac:dyDescent="0.25">
      <c r="L38933"/>
      <c r="R38933"/>
    </row>
    <row r="38934" spans="12:18" x14ac:dyDescent="0.25">
      <c r="L38934"/>
      <c r="R38934"/>
    </row>
    <row r="38935" spans="12:18" x14ac:dyDescent="0.25">
      <c r="L38935"/>
      <c r="R38935"/>
    </row>
    <row r="38936" spans="12:18" x14ac:dyDescent="0.25">
      <c r="L38936"/>
      <c r="R38936"/>
    </row>
    <row r="38937" spans="12:18" x14ac:dyDescent="0.25">
      <c r="L38937"/>
      <c r="R38937"/>
    </row>
    <row r="38938" spans="12:18" x14ac:dyDescent="0.25">
      <c r="L38938"/>
      <c r="R38938"/>
    </row>
    <row r="38939" spans="12:18" x14ac:dyDescent="0.25">
      <c r="L38939"/>
      <c r="R38939"/>
    </row>
    <row r="38940" spans="12:18" x14ac:dyDescent="0.25">
      <c r="L38940"/>
      <c r="R38940"/>
    </row>
    <row r="38941" spans="12:18" x14ac:dyDescent="0.25">
      <c r="L38941"/>
      <c r="R38941"/>
    </row>
    <row r="38942" spans="12:18" x14ac:dyDescent="0.25">
      <c r="L38942"/>
      <c r="R38942"/>
    </row>
    <row r="38943" spans="12:18" x14ac:dyDescent="0.25">
      <c r="L38943"/>
      <c r="R38943"/>
    </row>
    <row r="38944" spans="12:18" x14ac:dyDescent="0.25">
      <c r="L38944"/>
      <c r="R38944"/>
    </row>
    <row r="38945" spans="12:18" x14ac:dyDescent="0.25">
      <c r="L38945"/>
      <c r="R38945"/>
    </row>
    <row r="38946" spans="12:18" x14ac:dyDescent="0.25">
      <c r="L38946"/>
      <c r="R38946"/>
    </row>
    <row r="38947" spans="12:18" x14ac:dyDescent="0.25">
      <c r="L38947"/>
      <c r="R38947"/>
    </row>
    <row r="38948" spans="12:18" x14ac:dyDescent="0.25">
      <c r="L38948"/>
      <c r="R38948"/>
    </row>
    <row r="38949" spans="12:18" x14ac:dyDescent="0.25">
      <c r="L38949"/>
      <c r="R38949"/>
    </row>
    <row r="38950" spans="12:18" x14ac:dyDescent="0.25">
      <c r="L38950"/>
      <c r="R38950"/>
    </row>
    <row r="38951" spans="12:18" x14ac:dyDescent="0.25">
      <c r="L38951"/>
      <c r="R38951"/>
    </row>
    <row r="38952" spans="12:18" x14ac:dyDescent="0.25">
      <c r="L38952"/>
      <c r="R38952"/>
    </row>
    <row r="38953" spans="12:18" x14ac:dyDescent="0.25">
      <c r="L38953"/>
      <c r="R38953"/>
    </row>
    <row r="38954" spans="12:18" x14ac:dyDescent="0.25">
      <c r="L38954"/>
      <c r="R38954"/>
    </row>
    <row r="38955" spans="12:18" x14ac:dyDescent="0.25">
      <c r="L38955"/>
      <c r="R38955"/>
    </row>
    <row r="38956" spans="12:18" x14ac:dyDescent="0.25">
      <c r="L38956"/>
      <c r="R38956"/>
    </row>
    <row r="38957" spans="12:18" x14ac:dyDescent="0.25">
      <c r="L38957"/>
      <c r="R38957"/>
    </row>
    <row r="38958" spans="12:18" x14ac:dyDescent="0.25">
      <c r="L38958"/>
      <c r="R38958"/>
    </row>
    <row r="38959" spans="12:18" x14ac:dyDescent="0.25">
      <c r="L38959"/>
      <c r="R38959"/>
    </row>
    <row r="38960" spans="12:18" x14ac:dyDescent="0.25">
      <c r="L38960"/>
      <c r="R38960"/>
    </row>
    <row r="38961" spans="12:18" x14ac:dyDescent="0.25">
      <c r="L38961"/>
      <c r="R38961"/>
    </row>
    <row r="38962" spans="12:18" x14ac:dyDescent="0.25">
      <c r="L38962"/>
      <c r="R38962"/>
    </row>
    <row r="38963" spans="12:18" x14ac:dyDescent="0.25">
      <c r="L38963"/>
      <c r="R38963"/>
    </row>
    <row r="38964" spans="12:18" x14ac:dyDescent="0.25">
      <c r="L38964"/>
      <c r="R38964"/>
    </row>
    <row r="38965" spans="12:18" x14ac:dyDescent="0.25">
      <c r="L38965"/>
      <c r="R38965"/>
    </row>
    <row r="38966" spans="12:18" x14ac:dyDescent="0.25">
      <c r="L38966"/>
      <c r="R38966"/>
    </row>
    <row r="38967" spans="12:18" x14ac:dyDescent="0.25">
      <c r="L38967"/>
      <c r="R38967"/>
    </row>
    <row r="38968" spans="12:18" x14ac:dyDescent="0.25">
      <c r="L38968"/>
      <c r="R38968"/>
    </row>
    <row r="38969" spans="12:18" x14ac:dyDescent="0.25">
      <c r="L38969"/>
      <c r="R38969"/>
    </row>
    <row r="38970" spans="12:18" x14ac:dyDescent="0.25">
      <c r="L38970"/>
      <c r="R38970"/>
    </row>
    <row r="38971" spans="12:18" x14ac:dyDescent="0.25">
      <c r="L38971"/>
      <c r="R38971"/>
    </row>
    <row r="38972" spans="12:18" x14ac:dyDescent="0.25">
      <c r="L38972"/>
      <c r="R38972"/>
    </row>
    <row r="38973" spans="12:18" x14ac:dyDescent="0.25">
      <c r="L38973"/>
      <c r="R38973"/>
    </row>
    <row r="38974" spans="12:18" x14ac:dyDescent="0.25">
      <c r="L38974"/>
      <c r="R38974"/>
    </row>
    <row r="38975" spans="12:18" x14ac:dyDescent="0.25">
      <c r="L38975"/>
      <c r="R38975"/>
    </row>
    <row r="38976" spans="12:18" x14ac:dyDescent="0.25">
      <c r="L38976"/>
      <c r="R38976"/>
    </row>
    <row r="38977" spans="12:18" x14ac:dyDescent="0.25">
      <c r="L38977"/>
      <c r="R38977"/>
    </row>
    <row r="38978" spans="12:18" x14ac:dyDescent="0.25">
      <c r="L38978"/>
      <c r="R38978"/>
    </row>
    <row r="38979" spans="12:18" x14ac:dyDescent="0.25">
      <c r="L38979"/>
      <c r="R38979"/>
    </row>
    <row r="38980" spans="12:18" x14ac:dyDescent="0.25">
      <c r="L38980"/>
      <c r="R38980"/>
    </row>
    <row r="38981" spans="12:18" x14ac:dyDescent="0.25">
      <c r="L38981"/>
      <c r="R38981"/>
    </row>
    <row r="38982" spans="12:18" x14ac:dyDescent="0.25">
      <c r="L38982"/>
      <c r="R38982"/>
    </row>
    <row r="38983" spans="12:18" x14ac:dyDescent="0.25">
      <c r="L38983"/>
      <c r="R38983"/>
    </row>
    <row r="38984" spans="12:18" x14ac:dyDescent="0.25">
      <c r="L38984"/>
      <c r="R38984"/>
    </row>
    <row r="38985" spans="12:18" x14ac:dyDescent="0.25">
      <c r="L38985"/>
      <c r="R38985"/>
    </row>
    <row r="38986" spans="12:18" x14ac:dyDescent="0.25">
      <c r="L38986"/>
      <c r="R38986"/>
    </row>
    <row r="38987" spans="12:18" x14ac:dyDescent="0.25">
      <c r="L38987"/>
      <c r="R38987"/>
    </row>
    <row r="38988" spans="12:18" x14ac:dyDescent="0.25">
      <c r="L38988"/>
      <c r="R38988"/>
    </row>
    <row r="38989" spans="12:18" x14ac:dyDescent="0.25">
      <c r="L38989"/>
      <c r="R38989"/>
    </row>
    <row r="38990" spans="12:18" x14ac:dyDescent="0.25">
      <c r="L38990"/>
      <c r="R38990"/>
    </row>
    <row r="38991" spans="12:18" x14ac:dyDescent="0.25">
      <c r="L38991"/>
      <c r="R38991"/>
    </row>
    <row r="38992" spans="12:18" x14ac:dyDescent="0.25">
      <c r="L38992"/>
      <c r="R38992"/>
    </row>
    <row r="38993" spans="12:18" x14ac:dyDescent="0.25">
      <c r="L38993"/>
      <c r="R38993"/>
    </row>
    <row r="38994" spans="12:18" x14ac:dyDescent="0.25">
      <c r="L38994"/>
      <c r="R38994"/>
    </row>
    <row r="38995" spans="12:18" x14ac:dyDescent="0.25">
      <c r="L38995"/>
      <c r="R38995"/>
    </row>
    <row r="38996" spans="12:18" x14ac:dyDescent="0.25">
      <c r="L38996"/>
      <c r="R38996"/>
    </row>
    <row r="38997" spans="12:18" x14ac:dyDescent="0.25">
      <c r="L38997"/>
      <c r="R38997"/>
    </row>
    <row r="38998" spans="12:18" x14ac:dyDescent="0.25">
      <c r="L38998"/>
      <c r="R38998"/>
    </row>
    <row r="38999" spans="12:18" x14ac:dyDescent="0.25">
      <c r="L38999"/>
      <c r="R38999"/>
    </row>
    <row r="39000" spans="12:18" x14ac:dyDescent="0.25">
      <c r="L39000"/>
      <c r="R39000"/>
    </row>
    <row r="39001" spans="12:18" x14ac:dyDescent="0.25">
      <c r="L39001"/>
      <c r="R39001"/>
    </row>
    <row r="39002" spans="12:18" x14ac:dyDescent="0.25">
      <c r="L39002"/>
      <c r="R39002"/>
    </row>
    <row r="39003" spans="12:18" x14ac:dyDescent="0.25">
      <c r="L39003"/>
      <c r="R39003"/>
    </row>
    <row r="39004" spans="12:18" x14ac:dyDescent="0.25">
      <c r="L39004"/>
      <c r="R39004"/>
    </row>
    <row r="39005" spans="12:18" x14ac:dyDescent="0.25">
      <c r="L39005"/>
      <c r="R39005"/>
    </row>
    <row r="39006" spans="12:18" x14ac:dyDescent="0.25">
      <c r="L39006"/>
      <c r="R39006"/>
    </row>
    <row r="39007" spans="12:18" x14ac:dyDescent="0.25">
      <c r="L39007"/>
      <c r="R39007"/>
    </row>
    <row r="39008" spans="12:18" x14ac:dyDescent="0.25">
      <c r="L39008"/>
      <c r="R39008"/>
    </row>
    <row r="39009" spans="12:18" x14ac:dyDescent="0.25">
      <c r="L39009"/>
      <c r="R39009"/>
    </row>
    <row r="39010" spans="12:18" x14ac:dyDescent="0.25">
      <c r="L39010"/>
      <c r="R39010"/>
    </row>
    <row r="39011" spans="12:18" x14ac:dyDescent="0.25">
      <c r="L39011"/>
      <c r="R39011"/>
    </row>
    <row r="39012" spans="12:18" x14ac:dyDescent="0.25">
      <c r="L39012"/>
      <c r="R39012"/>
    </row>
    <row r="39013" spans="12:18" x14ac:dyDescent="0.25">
      <c r="L39013"/>
      <c r="R39013"/>
    </row>
    <row r="39014" spans="12:18" x14ac:dyDescent="0.25">
      <c r="L39014"/>
      <c r="R39014"/>
    </row>
    <row r="39015" spans="12:18" x14ac:dyDescent="0.25">
      <c r="L39015"/>
      <c r="R39015"/>
    </row>
    <row r="39016" spans="12:18" x14ac:dyDescent="0.25">
      <c r="L39016"/>
      <c r="R39016"/>
    </row>
    <row r="39017" spans="12:18" x14ac:dyDescent="0.25">
      <c r="L39017"/>
      <c r="R39017"/>
    </row>
    <row r="39018" spans="12:18" x14ac:dyDescent="0.25">
      <c r="L39018"/>
      <c r="R39018"/>
    </row>
    <row r="39019" spans="12:18" x14ac:dyDescent="0.25">
      <c r="L39019"/>
      <c r="R39019"/>
    </row>
    <row r="39020" spans="12:18" x14ac:dyDescent="0.25">
      <c r="L39020"/>
      <c r="R39020"/>
    </row>
    <row r="39021" spans="12:18" x14ac:dyDescent="0.25">
      <c r="L39021"/>
      <c r="R39021"/>
    </row>
    <row r="39022" spans="12:18" x14ac:dyDescent="0.25">
      <c r="L39022"/>
      <c r="R39022"/>
    </row>
    <row r="39023" spans="12:18" x14ac:dyDescent="0.25">
      <c r="L39023"/>
      <c r="R39023"/>
    </row>
    <row r="39024" spans="12:18" x14ac:dyDescent="0.25">
      <c r="L39024"/>
      <c r="R39024"/>
    </row>
    <row r="39025" spans="12:18" x14ac:dyDescent="0.25">
      <c r="L39025"/>
      <c r="R39025"/>
    </row>
    <row r="39026" spans="12:18" x14ac:dyDescent="0.25">
      <c r="L39026"/>
      <c r="R39026"/>
    </row>
    <row r="39027" spans="12:18" x14ac:dyDescent="0.25">
      <c r="L39027"/>
      <c r="R39027"/>
    </row>
    <row r="39028" spans="12:18" x14ac:dyDescent="0.25">
      <c r="L39028"/>
      <c r="R39028"/>
    </row>
    <row r="39029" spans="12:18" x14ac:dyDescent="0.25">
      <c r="L39029"/>
      <c r="R39029"/>
    </row>
    <row r="39030" spans="12:18" x14ac:dyDescent="0.25">
      <c r="L39030"/>
      <c r="R39030"/>
    </row>
    <row r="39031" spans="12:18" x14ac:dyDescent="0.25">
      <c r="L39031"/>
      <c r="R39031"/>
    </row>
    <row r="39032" spans="12:18" x14ac:dyDescent="0.25">
      <c r="L39032"/>
      <c r="R39032"/>
    </row>
    <row r="39033" spans="12:18" x14ac:dyDescent="0.25">
      <c r="L39033"/>
      <c r="R39033"/>
    </row>
    <row r="39034" spans="12:18" x14ac:dyDescent="0.25">
      <c r="L39034"/>
      <c r="R39034"/>
    </row>
    <row r="39035" spans="12:18" x14ac:dyDescent="0.25">
      <c r="L39035"/>
      <c r="R39035"/>
    </row>
    <row r="39036" spans="12:18" x14ac:dyDescent="0.25">
      <c r="L39036"/>
      <c r="R39036"/>
    </row>
    <row r="39037" spans="12:18" x14ac:dyDescent="0.25">
      <c r="L39037"/>
      <c r="R39037"/>
    </row>
    <row r="39038" spans="12:18" x14ac:dyDescent="0.25">
      <c r="L39038"/>
      <c r="R39038"/>
    </row>
    <row r="39039" spans="12:18" x14ac:dyDescent="0.25">
      <c r="L39039"/>
      <c r="R39039"/>
    </row>
    <row r="39040" spans="12:18" x14ac:dyDescent="0.25">
      <c r="L39040"/>
      <c r="R39040"/>
    </row>
    <row r="39041" spans="12:18" x14ac:dyDescent="0.25">
      <c r="L39041"/>
      <c r="R39041"/>
    </row>
    <row r="39042" spans="12:18" x14ac:dyDescent="0.25">
      <c r="L39042"/>
      <c r="R39042"/>
    </row>
    <row r="39043" spans="12:18" x14ac:dyDescent="0.25">
      <c r="L39043"/>
      <c r="R39043"/>
    </row>
    <row r="39044" spans="12:18" x14ac:dyDescent="0.25">
      <c r="L39044"/>
      <c r="R39044"/>
    </row>
    <row r="39045" spans="12:18" x14ac:dyDescent="0.25">
      <c r="L39045"/>
      <c r="R39045"/>
    </row>
    <row r="39046" spans="12:18" x14ac:dyDescent="0.25">
      <c r="L39046"/>
      <c r="R39046"/>
    </row>
    <row r="39047" spans="12:18" x14ac:dyDescent="0.25">
      <c r="L39047"/>
      <c r="R39047"/>
    </row>
    <row r="39048" spans="12:18" x14ac:dyDescent="0.25">
      <c r="L39048"/>
      <c r="R39048"/>
    </row>
    <row r="39049" spans="12:18" x14ac:dyDescent="0.25">
      <c r="L39049"/>
      <c r="R39049"/>
    </row>
    <row r="39050" spans="12:18" x14ac:dyDescent="0.25">
      <c r="L39050"/>
      <c r="R39050"/>
    </row>
    <row r="39051" spans="12:18" x14ac:dyDescent="0.25">
      <c r="L39051"/>
      <c r="R39051"/>
    </row>
    <row r="39052" spans="12:18" x14ac:dyDescent="0.25">
      <c r="L39052"/>
      <c r="R39052"/>
    </row>
    <row r="39053" spans="12:18" x14ac:dyDescent="0.25">
      <c r="L39053"/>
      <c r="R39053"/>
    </row>
    <row r="39054" spans="12:18" x14ac:dyDescent="0.25">
      <c r="L39054"/>
      <c r="R39054"/>
    </row>
    <row r="39055" spans="12:18" x14ac:dyDescent="0.25">
      <c r="L39055"/>
      <c r="R39055"/>
    </row>
    <row r="39056" spans="12:18" x14ac:dyDescent="0.25">
      <c r="L39056"/>
      <c r="R39056"/>
    </row>
    <row r="39057" spans="12:18" x14ac:dyDescent="0.25">
      <c r="L39057"/>
      <c r="R39057"/>
    </row>
    <row r="39058" spans="12:18" x14ac:dyDescent="0.25">
      <c r="L39058"/>
      <c r="R39058"/>
    </row>
    <row r="39059" spans="12:18" x14ac:dyDescent="0.25">
      <c r="L39059"/>
      <c r="R39059"/>
    </row>
    <row r="39060" spans="12:18" x14ac:dyDescent="0.25">
      <c r="L39060"/>
      <c r="R39060"/>
    </row>
    <row r="39061" spans="12:18" x14ac:dyDescent="0.25">
      <c r="L39061"/>
      <c r="R39061"/>
    </row>
    <row r="39062" spans="12:18" x14ac:dyDescent="0.25">
      <c r="L39062"/>
      <c r="R39062"/>
    </row>
    <row r="39063" spans="12:18" x14ac:dyDescent="0.25">
      <c r="L39063"/>
      <c r="R39063"/>
    </row>
    <row r="39064" spans="12:18" x14ac:dyDescent="0.25">
      <c r="L39064"/>
      <c r="R39064"/>
    </row>
    <row r="39065" spans="12:18" x14ac:dyDescent="0.25">
      <c r="L39065"/>
      <c r="R39065"/>
    </row>
    <row r="39066" spans="12:18" x14ac:dyDescent="0.25">
      <c r="L39066"/>
      <c r="R39066"/>
    </row>
    <row r="39067" spans="12:18" x14ac:dyDescent="0.25">
      <c r="L39067"/>
      <c r="R39067"/>
    </row>
    <row r="39068" spans="12:18" x14ac:dyDescent="0.25">
      <c r="L39068"/>
      <c r="R39068"/>
    </row>
    <row r="39069" spans="12:18" x14ac:dyDescent="0.25">
      <c r="L39069"/>
      <c r="R39069"/>
    </row>
    <row r="39070" spans="12:18" x14ac:dyDescent="0.25">
      <c r="L39070"/>
      <c r="R39070"/>
    </row>
    <row r="39071" spans="12:18" x14ac:dyDescent="0.25">
      <c r="L39071"/>
      <c r="R39071"/>
    </row>
    <row r="39072" spans="12:18" x14ac:dyDescent="0.25">
      <c r="L39072"/>
      <c r="R39072"/>
    </row>
    <row r="39073" spans="12:18" x14ac:dyDescent="0.25">
      <c r="L39073"/>
      <c r="R39073"/>
    </row>
    <row r="39074" spans="12:18" x14ac:dyDescent="0.25">
      <c r="L39074"/>
      <c r="R39074"/>
    </row>
    <row r="39075" spans="12:18" x14ac:dyDescent="0.25">
      <c r="L39075"/>
      <c r="R39075"/>
    </row>
    <row r="39076" spans="12:18" x14ac:dyDescent="0.25">
      <c r="L39076"/>
      <c r="R39076"/>
    </row>
    <row r="39077" spans="12:18" x14ac:dyDescent="0.25">
      <c r="L39077"/>
      <c r="R39077"/>
    </row>
    <row r="39078" spans="12:18" x14ac:dyDescent="0.25">
      <c r="L39078"/>
      <c r="R39078"/>
    </row>
    <row r="39079" spans="12:18" x14ac:dyDescent="0.25">
      <c r="L39079"/>
      <c r="R39079"/>
    </row>
    <row r="39080" spans="12:18" x14ac:dyDescent="0.25">
      <c r="L39080"/>
      <c r="R39080"/>
    </row>
    <row r="39081" spans="12:18" x14ac:dyDescent="0.25">
      <c r="L39081"/>
      <c r="R39081"/>
    </row>
    <row r="39082" spans="12:18" x14ac:dyDescent="0.25">
      <c r="L39082"/>
      <c r="R39082"/>
    </row>
    <row r="39083" spans="12:18" x14ac:dyDescent="0.25">
      <c r="L39083"/>
      <c r="R39083"/>
    </row>
    <row r="39084" spans="12:18" x14ac:dyDescent="0.25">
      <c r="L39084"/>
      <c r="R39084"/>
    </row>
    <row r="39085" spans="12:18" x14ac:dyDescent="0.25">
      <c r="L39085"/>
      <c r="R39085"/>
    </row>
    <row r="39086" spans="12:18" x14ac:dyDescent="0.25">
      <c r="L39086"/>
      <c r="R39086"/>
    </row>
    <row r="39087" spans="12:18" x14ac:dyDescent="0.25">
      <c r="L39087"/>
      <c r="R39087"/>
    </row>
    <row r="39088" spans="12:18" x14ac:dyDescent="0.25">
      <c r="L39088"/>
      <c r="R39088"/>
    </row>
    <row r="39089" spans="12:18" x14ac:dyDescent="0.25">
      <c r="L39089"/>
      <c r="R39089"/>
    </row>
    <row r="39090" spans="12:18" x14ac:dyDescent="0.25">
      <c r="L39090"/>
      <c r="R39090"/>
    </row>
    <row r="39091" spans="12:18" x14ac:dyDescent="0.25">
      <c r="L39091"/>
      <c r="R39091"/>
    </row>
    <row r="39092" spans="12:18" x14ac:dyDescent="0.25">
      <c r="L39092"/>
      <c r="R39092"/>
    </row>
    <row r="39093" spans="12:18" x14ac:dyDescent="0.25">
      <c r="L39093"/>
      <c r="R39093"/>
    </row>
    <row r="39094" spans="12:18" x14ac:dyDescent="0.25">
      <c r="L39094"/>
      <c r="R39094"/>
    </row>
    <row r="39095" spans="12:18" x14ac:dyDescent="0.25">
      <c r="L39095"/>
      <c r="R39095"/>
    </row>
    <row r="39096" spans="12:18" x14ac:dyDescent="0.25">
      <c r="L39096"/>
      <c r="R39096"/>
    </row>
    <row r="39097" spans="12:18" x14ac:dyDescent="0.25">
      <c r="L39097"/>
      <c r="R39097"/>
    </row>
    <row r="39098" spans="12:18" x14ac:dyDescent="0.25">
      <c r="L39098"/>
      <c r="R39098"/>
    </row>
    <row r="39099" spans="12:18" x14ac:dyDescent="0.25">
      <c r="L39099"/>
      <c r="R39099"/>
    </row>
    <row r="39100" spans="12:18" x14ac:dyDescent="0.25">
      <c r="L39100"/>
      <c r="R39100"/>
    </row>
    <row r="39101" spans="12:18" x14ac:dyDescent="0.25">
      <c r="L39101"/>
      <c r="R39101"/>
    </row>
    <row r="39102" spans="12:18" x14ac:dyDescent="0.25">
      <c r="L39102"/>
      <c r="R39102"/>
    </row>
    <row r="39103" spans="12:18" x14ac:dyDescent="0.25">
      <c r="L39103"/>
      <c r="R39103"/>
    </row>
    <row r="39104" spans="12:18" x14ac:dyDescent="0.25">
      <c r="L39104"/>
      <c r="R39104"/>
    </row>
    <row r="39105" spans="12:18" x14ac:dyDescent="0.25">
      <c r="L39105"/>
      <c r="R39105"/>
    </row>
    <row r="39106" spans="12:18" x14ac:dyDescent="0.25">
      <c r="L39106"/>
      <c r="R39106"/>
    </row>
    <row r="39107" spans="12:18" x14ac:dyDescent="0.25">
      <c r="L39107"/>
      <c r="R39107"/>
    </row>
    <row r="39108" spans="12:18" x14ac:dyDescent="0.25">
      <c r="L39108"/>
      <c r="R39108"/>
    </row>
    <row r="39109" spans="12:18" x14ac:dyDescent="0.25">
      <c r="L39109"/>
      <c r="R39109"/>
    </row>
    <row r="39110" spans="12:18" x14ac:dyDescent="0.25">
      <c r="L39110"/>
      <c r="R39110"/>
    </row>
    <row r="39111" spans="12:18" x14ac:dyDescent="0.25">
      <c r="L39111"/>
      <c r="R39111"/>
    </row>
    <row r="39112" spans="12:18" x14ac:dyDescent="0.25">
      <c r="L39112"/>
      <c r="R39112"/>
    </row>
    <row r="39113" spans="12:18" x14ac:dyDescent="0.25">
      <c r="L39113"/>
      <c r="R39113"/>
    </row>
    <row r="39114" spans="12:18" x14ac:dyDescent="0.25">
      <c r="L39114"/>
      <c r="R39114"/>
    </row>
    <row r="39115" spans="12:18" x14ac:dyDescent="0.25">
      <c r="L39115"/>
      <c r="R39115"/>
    </row>
    <row r="39116" spans="12:18" x14ac:dyDescent="0.25">
      <c r="L39116"/>
      <c r="R39116"/>
    </row>
    <row r="39117" spans="12:18" x14ac:dyDescent="0.25">
      <c r="L39117"/>
      <c r="R39117"/>
    </row>
    <row r="39118" spans="12:18" x14ac:dyDescent="0.25">
      <c r="L39118"/>
      <c r="R39118"/>
    </row>
    <row r="39119" spans="12:18" x14ac:dyDescent="0.25">
      <c r="L39119"/>
      <c r="R39119"/>
    </row>
    <row r="39120" spans="12:18" x14ac:dyDescent="0.25">
      <c r="L39120"/>
      <c r="R39120"/>
    </row>
    <row r="39121" spans="12:18" x14ac:dyDescent="0.25">
      <c r="L39121"/>
      <c r="R39121"/>
    </row>
    <row r="39122" spans="12:18" x14ac:dyDescent="0.25">
      <c r="L39122"/>
      <c r="R39122"/>
    </row>
    <row r="39123" spans="12:18" x14ac:dyDescent="0.25">
      <c r="L39123"/>
      <c r="R39123"/>
    </row>
    <row r="39124" spans="12:18" x14ac:dyDescent="0.25">
      <c r="L39124"/>
      <c r="R39124"/>
    </row>
    <row r="39125" spans="12:18" x14ac:dyDescent="0.25">
      <c r="L39125"/>
      <c r="R39125"/>
    </row>
    <row r="39126" spans="12:18" x14ac:dyDescent="0.25">
      <c r="L39126"/>
      <c r="R39126"/>
    </row>
    <row r="39127" spans="12:18" x14ac:dyDescent="0.25">
      <c r="L39127"/>
      <c r="R39127"/>
    </row>
    <row r="39128" spans="12:18" x14ac:dyDescent="0.25">
      <c r="L39128"/>
      <c r="R39128"/>
    </row>
    <row r="39129" spans="12:18" x14ac:dyDescent="0.25">
      <c r="L39129"/>
      <c r="R39129"/>
    </row>
    <row r="39130" spans="12:18" x14ac:dyDescent="0.25">
      <c r="L39130"/>
      <c r="R39130"/>
    </row>
    <row r="39131" spans="12:18" x14ac:dyDescent="0.25">
      <c r="L39131"/>
      <c r="R39131"/>
    </row>
    <row r="39132" spans="12:18" x14ac:dyDescent="0.25">
      <c r="L39132"/>
      <c r="R39132"/>
    </row>
    <row r="39133" spans="12:18" x14ac:dyDescent="0.25">
      <c r="L39133"/>
      <c r="R39133"/>
    </row>
    <row r="39134" spans="12:18" x14ac:dyDescent="0.25">
      <c r="L39134"/>
      <c r="R39134"/>
    </row>
    <row r="39135" spans="12:18" x14ac:dyDescent="0.25">
      <c r="L39135"/>
      <c r="R39135"/>
    </row>
    <row r="39136" spans="12:18" x14ac:dyDescent="0.25">
      <c r="L39136"/>
      <c r="R39136"/>
    </row>
    <row r="39137" spans="12:18" x14ac:dyDescent="0.25">
      <c r="L39137"/>
      <c r="R39137"/>
    </row>
    <row r="39138" spans="12:18" x14ac:dyDescent="0.25">
      <c r="L39138"/>
      <c r="R39138"/>
    </row>
    <row r="39139" spans="12:18" x14ac:dyDescent="0.25">
      <c r="L39139"/>
      <c r="R39139"/>
    </row>
    <row r="39140" spans="12:18" x14ac:dyDescent="0.25">
      <c r="L39140"/>
      <c r="R39140"/>
    </row>
    <row r="39141" spans="12:18" x14ac:dyDescent="0.25">
      <c r="L39141"/>
      <c r="R39141"/>
    </row>
    <row r="39142" spans="12:18" x14ac:dyDescent="0.25">
      <c r="L39142"/>
      <c r="R39142"/>
    </row>
    <row r="39143" spans="12:18" x14ac:dyDescent="0.25">
      <c r="L39143"/>
      <c r="R39143"/>
    </row>
    <row r="39144" spans="12:18" x14ac:dyDescent="0.25">
      <c r="L39144"/>
      <c r="R39144"/>
    </row>
    <row r="39145" spans="12:18" x14ac:dyDescent="0.25">
      <c r="L39145"/>
      <c r="R39145"/>
    </row>
    <row r="39146" spans="12:18" x14ac:dyDescent="0.25">
      <c r="L39146"/>
      <c r="R39146"/>
    </row>
    <row r="39147" spans="12:18" x14ac:dyDescent="0.25">
      <c r="L39147"/>
      <c r="R39147"/>
    </row>
    <row r="39148" spans="12:18" x14ac:dyDescent="0.25">
      <c r="L39148"/>
      <c r="R39148"/>
    </row>
    <row r="39149" spans="12:18" x14ac:dyDescent="0.25">
      <c r="L39149"/>
      <c r="R39149"/>
    </row>
    <row r="39150" spans="12:18" x14ac:dyDescent="0.25">
      <c r="L39150"/>
      <c r="R39150"/>
    </row>
    <row r="39151" spans="12:18" x14ac:dyDescent="0.25">
      <c r="L39151"/>
      <c r="R39151"/>
    </row>
    <row r="39152" spans="12:18" x14ac:dyDescent="0.25">
      <c r="L39152"/>
      <c r="R39152"/>
    </row>
    <row r="39153" spans="12:18" x14ac:dyDescent="0.25">
      <c r="L39153"/>
      <c r="R39153"/>
    </row>
    <row r="39154" spans="12:18" x14ac:dyDescent="0.25">
      <c r="L39154"/>
      <c r="R39154"/>
    </row>
    <row r="39155" spans="12:18" x14ac:dyDescent="0.25">
      <c r="L39155"/>
      <c r="R39155"/>
    </row>
    <row r="39156" spans="12:18" x14ac:dyDescent="0.25">
      <c r="L39156"/>
      <c r="R39156"/>
    </row>
    <row r="39157" spans="12:18" x14ac:dyDescent="0.25">
      <c r="L39157"/>
      <c r="R39157"/>
    </row>
    <row r="39158" spans="12:18" x14ac:dyDescent="0.25">
      <c r="L39158"/>
      <c r="R39158"/>
    </row>
    <row r="39159" spans="12:18" x14ac:dyDescent="0.25">
      <c r="L39159"/>
      <c r="R39159"/>
    </row>
    <row r="39160" spans="12:18" x14ac:dyDescent="0.25">
      <c r="L39160"/>
      <c r="R39160"/>
    </row>
    <row r="39161" spans="12:18" x14ac:dyDescent="0.25">
      <c r="L39161"/>
      <c r="R39161"/>
    </row>
    <row r="39162" spans="12:18" x14ac:dyDescent="0.25">
      <c r="L39162"/>
      <c r="R39162"/>
    </row>
    <row r="39163" spans="12:18" x14ac:dyDescent="0.25">
      <c r="L39163"/>
      <c r="R39163"/>
    </row>
    <row r="39164" spans="12:18" x14ac:dyDescent="0.25">
      <c r="L39164"/>
      <c r="R39164"/>
    </row>
    <row r="39165" spans="12:18" x14ac:dyDescent="0.25">
      <c r="L39165"/>
      <c r="R39165"/>
    </row>
    <row r="39166" spans="12:18" x14ac:dyDescent="0.25">
      <c r="L39166"/>
      <c r="R39166"/>
    </row>
    <row r="39167" spans="12:18" x14ac:dyDescent="0.25">
      <c r="L39167"/>
      <c r="R39167"/>
    </row>
    <row r="39168" spans="12:18" x14ac:dyDescent="0.25">
      <c r="L39168"/>
      <c r="R39168"/>
    </row>
    <row r="39169" spans="12:18" x14ac:dyDescent="0.25">
      <c r="L39169"/>
      <c r="R39169"/>
    </row>
    <row r="39170" spans="12:18" x14ac:dyDescent="0.25">
      <c r="L39170"/>
      <c r="R39170"/>
    </row>
    <row r="39171" spans="12:18" x14ac:dyDescent="0.25">
      <c r="L39171"/>
      <c r="R39171"/>
    </row>
    <row r="39172" spans="12:18" x14ac:dyDescent="0.25">
      <c r="L39172"/>
      <c r="R39172"/>
    </row>
    <row r="39173" spans="12:18" x14ac:dyDescent="0.25">
      <c r="L39173"/>
      <c r="R39173"/>
    </row>
    <row r="39174" spans="12:18" x14ac:dyDescent="0.25">
      <c r="L39174"/>
      <c r="R39174"/>
    </row>
    <row r="39175" spans="12:18" x14ac:dyDescent="0.25">
      <c r="L39175"/>
      <c r="R39175"/>
    </row>
    <row r="39176" spans="12:18" x14ac:dyDescent="0.25">
      <c r="L39176"/>
      <c r="R39176"/>
    </row>
    <row r="39177" spans="12:18" x14ac:dyDescent="0.25">
      <c r="L39177"/>
      <c r="R39177"/>
    </row>
    <row r="39178" spans="12:18" x14ac:dyDescent="0.25">
      <c r="L39178"/>
      <c r="R39178"/>
    </row>
    <row r="39179" spans="12:18" x14ac:dyDescent="0.25">
      <c r="L39179"/>
      <c r="R39179"/>
    </row>
    <row r="39180" spans="12:18" x14ac:dyDescent="0.25">
      <c r="L39180"/>
      <c r="R39180"/>
    </row>
    <row r="39181" spans="12:18" x14ac:dyDescent="0.25">
      <c r="L39181"/>
      <c r="R39181"/>
    </row>
    <row r="39182" spans="12:18" x14ac:dyDescent="0.25">
      <c r="L39182"/>
      <c r="R39182"/>
    </row>
    <row r="39183" spans="12:18" x14ac:dyDescent="0.25">
      <c r="L39183"/>
      <c r="R39183"/>
    </row>
    <row r="39184" spans="12:18" x14ac:dyDescent="0.25">
      <c r="L39184"/>
      <c r="R39184"/>
    </row>
    <row r="39185" spans="12:18" x14ac:dyDescent="0.25">
      <c r="L39185"/>
      <c r="R39185"/>
    </row>
    <row r="39186" spans="12:18" x14ac:dyDescent="0.25">
      <c r="L39186"/>
      <c r="R39186"/>
    </row>
    <row r="39187" spans="12:18" x14ac:dyDescent="0.25">
      <c r="L39187"/>
      <c r="R39187"/>
    </row>
    <row r="39188" spans="12:18" x14ac:dyDescent="0.25">
      <c r="L39188"/>
      <c r="R39188"/>
    </row>
    <row r="39189" spans="12:18" x14ac:dyDescent="0.25">
      <c r="L39189"/>
      <c r="R39189"/>
    </row>
    <row r="39190" spans="12:18" x14ac:dyDescent="0.25">
      <c r="L39190"/>
      <c r="R39190"/>
    </row>
    <row r="39191" spans="12:18" x14ac:dyDescent="0.25">
      <c r="L39191"/>
      <c r="R39191"/>
    </row>
    <row r="39192" spans="12:18" x14ac:dyDescent="0.25">
      <c r="L39192"/>
      <c r="R39192"/>
    </row>
    <row r="39193" spans="12:18" x14ac:dyDescent="0.25">
      <c r="L39193"/>
      <c r="R39193"/>
    </row>
    <row r="39194" spans="12:18" x14ac:dyDescent="0.25">
      <c r="L39194"/>
      <c r="R39194"/>
    </row>
    <row r="39195" spans="12:18" x14ac:dyDescent="0.25">
      <c r="L39195"/>
      <c r="R39195"/>
    </row>
    <row r="39196" spans="12:18" x14ac:dyDescent="0.25">
      <c r="L39196"/>
      <c r="R39196"/>
    </row>
    <row r="39197" spans="12:18" x14ac:dyDescent="0.25">
      <c r="L39197"/>
      <c r="R39197"/>
    </row>
    <row r="39198" spans="12:18" x14ac:dyDescent="0.25">
      <c r="L39198"/>
      <c r="R39198"/>
    </row>
    <row r="39199" spans="12:18" x14ac:dyDescent="0.25">
      <c r="L39199"/>
      <c r="R39199"/>
    </row>
    <row r="39200" spans="12:18" x14ac:dyDescent="0.25">
      <c r="L39200"/>
      <c r="R39200"/>
    </row>
    <row r="39201" spans="12:18" x14ac:dyDescent="0.25">
      <c r="L39201"/>
      <c r="R39201"/>
    </row>
    <row r="39202" spans="12:18" x14ac:dyDescent="0.25">
      <c r="L39202"/>
      <c r="R39202"/>
    </row>
    <row r="39203" spans="12:18" x14ac:dyDescent="0.25">
      <c r="L39203"/>
    </row>
    <row r="39204" spans="12:18" x14ac:dyDescent="0.25">
      <c r="L39204"/>
    </row>
    <row r="39205" spans="12:18" x14ac:dyDescent="0.25">
      <c r="L39205"/>
    </row>
    <row r="39206" spans="12:18" x14ac:dyDescent="0.25">
      <c r="L39206"/>
    </row>
    <row r="39207" spans="12:18" x14ac:dyDescent="0.25">
      <c r="L39207"/>
    </row>
    <row r="39208" spans="12:18" x14ac:dyDescent="0.25">
      <c r="L39208"/>
    </row>
    <row r="39209" spans="12:18" x14ac:dyDescent="0.25">
      <c r="L39209"/>
    </row>
    <row r="39210" spans="12:18" x14ac:dyDescent="0.25">
      <c r="L39210"/>
    </row>
    <row r="39211" spans="12:18" x14ac:dyDescent="0.25">
      <c r="L39211"/>
    </row>
  </sheetData>
  <sheetProtection algorithmName="SHA-512" hashValue="Qdu5wDhWDrPlmWf8cAIT+G+ubeTeKk5l8W5mAcYoGONarRMxt1RG7P/Fd7qBU45Xe6nXokA0ejFs95ga0jIhvw==" saltValue="5bZNvKb79NmlbdYmH/Jj+Q==" spinCount="100000" sheet="1"/>
  <sortState ref="L34860:S34986">
    <sortCondition ref="S34860:S34986"/>
  </sortState>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4">
    <tabColor theme="7" tint="0.79998168889431442"/>
    <pageSetUpPr fitToPage="1"/>
  </sheetPr>
  <dimension ref="A1:J171"/>
  <sheetViews>
    <sheetView showGridLines="0" showRowColHeaders="0" topLeftCell="A172" workbookViewId="0">
      <selection activeCell="C3" sqref="C3"/>
    </sheetView>
  </sheetViews>
  <sheetFormatPr baseColWidth="10" defaultRowHeight="14.25" x14ac:dyDescent="0.25"/>
  <cols>
    <col min="1" max="1" width="18.7109375" style="107" customWidth="1"/>
    <col min="2" max="2" width="56.7109375" style="107" customWidth="1"/>
    <col min="3" max="3" width="21.28515625" style="107" customWidth="1"/>
    <col min="4" max="4" width="20.28515625" style="107" customWidth="1"/>
    <col min="5" max="5" width="27.7109375" style="107" customWidth="1"/>
    <col min="6" max="6" width="19.7109375" style="107" customWidth="1"/>
    <col min="7" max="9" width="14.42578125" style="107" hidden="1" customWidth="1"/>
    <col min="10" max="10" width="11.42578125" style="107" hidden="1" customWidth="1"/>
    <col min="11" max="16384" width="11.42578125" style="107"/>
  </cols>
  <sheetData>
    <row r="1" spans="1:10" ht="18" hidden="1" x14ac:dyDescent="0.25">
      <c r="A1" s="102" t="s">
        <v>72437</v>
      </c>
      <c r="B1" s="103"/>
      <c r="C1" s="103"/>
      <c r="D1" s="103"/>
      <c r="E1" s="103"/>
      <c r="F1" s="103"/>
    </row>
    <row r="2" spans="1:10" hidden="1" x14ac:dyDescent="0.25"/>
    <row r="3" spans="1:10" hidden="1" x14ac:dyDescent="0.25">
      <c r="B3" s="139" t="s">
        <v>72471</v>
      </c>
      <c r="C3" s="104" t="s">
        <v>105249</v>
      </c>
    </row>
    <row r="4" spans="1:10" hidden="1" x14ac:dyDescent="0.25">
      <c r="B4" s="139" t="s">
        <v>72438</v>
      </c>
      <c r="C4" s="104"/>
    </row>
    <row r="5" spans="1:10" hidden="1" x14ac:dyDescent="0.25">
      <c r="B5" s="139" t="s">
        <v>72469</v>
      </c>
      <c r="C5" s="215">
        <v>0.3</v>
      </c>
    </row>
    <row r="6" spans="1:10" hidden="1" x14ac:dyDescent="0.25"/>
    <row r="7" spans="1:10" ht="26.25" hidden="1" x14ac:dyDescent="0.25">
      <c r="A7" s="397" t="s">
        <v>72439</v>
      </c>
      <c r="B7" s="397"/>
      <c r="C7" s="397"/>
      <c r="D7" s="397"/>
      <c r="E7" s="397"/>
      <c r="F7" s="397"/>
    </row>
    <row r="8" spans="1:10" ht="20.25" hidden="1" x14ac:dyDescent="0.25">
      <c r="A8" s="398" t="s">
        <v>105201</v>
      </c>
      <c r="B8" s="398"/>
      <c r="C8" s="398"/>
      <c r="D8" s="398"/>
      <c r="E8" s="398"/>
      <c r="F8" s="398"/>
    </row>
    <row r="9" spans="1:10" ht="20.25" hidden="1" x14ac:dyDescent="0.25">
      <c r="A9" s="398" t="str">
        <f>"Contrat de financement n° "&amp;num_contrat</f>
        <v xml:space="preserve">Contrat de financement n° </v>
      </c>
      <c r="B9" s="398"/>
      <c r="C9" s="398"/>
      <c r="D9" s="398"/>
      <c r="E9" s="398"/>
      <c r="F9" s="398"/>
    </row>
    <row r="10" spans="1:10" hidden="1" x14ac:dyDescent="0.25"/>
    <row r="11" spans="1:10" ht="18" hidden="1" x14ac:dyDescent="0.25">
      <c r="A11" s="102" t="s">
        <v>72458</v>
      </c>
      <c r="B11" s="103"/>
      <c r="C11" s="103"/>
      <c r="D11" s="103"/>
      <c r="E11" s="103"/>
      <c r="F11" s="103"/>
    </row>
    <row r="12" spans="1:10" hidden="1" x14ac:dyDescent="0.25">
      <c r="G12" s="107">
        <f>$G$13</f>
        <v>0</v>
      </c>
    </row>
    <row r="13" spans="1:10" ht="15" hidden="1" x14ac:dyDescent="0.25">
      <c r="A13" s="296" t="s">
        <v>105243</v>
      </c>
      <c r="G13" s="107">
        <f>IF(OPALE!$K$27=1,1,0)</f>
        <v>0</v>
      </c>
    </row>
    <row r="14" spans="1:10" ht="6" hidden="1" customHeight="1" x14ac:dyDescent="0.25">
      <c r="G14" s="107">
        <v>1</v>
      </c>
    </row>
    <row r="15" spans="1:10" ht="45" hidden="1" x14ac:dyDescent="0.25">
      <c r="A15" s="399" t="s">
        <v>72395</v>
      </c>
      <c r="B15" s="400"/>
      <c r="C15" s="108" t="s">
        <v>72456</v>
      </c>
      <c r="D15" s="108" t="s">
        <v>72459</v>
      </c>
      <c r="E15" s="108" t="s">
        <v>72452</v>
      </c>
      <c r="F15" s="108" t="s">
        <v>105228</v>
      </c>
      <c r="G15" s="107">
        <v>1</v>
      </c>
      <c r="H15" s="107" t="s">
        <v>72363</v>
      </c>
      <c r="I15" s="107" t="str">
        <f>'2-Je choisis mes actions'!L51</f>
        <v>sous-thématique</v>
      </c>
      <c r="J15" s="107" t="str">
        <f>'2-Je choisis mes actions'!M51</f>
        <v>SA</v>
      </c>
    </row>
    <row r="16" spans="1:10" hidden="1" x14ac:dyDescent="0.25">
      <c r="A16" s="395" t="str">
        <f>'2-Je choisis mes actions'!B6</f>
        <v>r1</v>
      </c>
      <c r="B16" s="396"/>
      <c r="C16" s="109">
        <f>IF('2-Je choisis mes actions'!$I6=0,0,'2-Je choisis mes actions'!C6)</f>
        <v>0</v>
      </c>
      <c r="D16" s="260">
        <f>ROUND(IF('2-Je choisis mes actions'!$I6=0,0,'2-Je choisis mes actions'!E6),0)</f>
        <v>0</v>
      </c>
      <c r="E16" s="262">
        <f t="shared" ref="E16:E43" si="0">IFERROR(F16/C16,0)</f>
        <v>0</v>
      </c>
      <c r="F16" s="260">
        <f>IF('2-Je choisis mes actions'!$I6=0,0,'2-Je choisis mes actions'!F6)</f>
        <v>0</v>
      </c>
      <c r="G16" s="107">
        <f>IF('2-Je choisis mes actions'!I6=0,0,IF(C16+D16+F16&gt;0,1,0))</f>
        <v>0</v>
      </c>
      <c r="H16" s="107" t="str">
        <f t="shared" ref="H16:H43" si="1">LEFT(I16,3)</f>
        <v>Tou</v>
      </c>
      <c r="I16" s="107" t="str">
        <f>'2-Je choisis mes actions'!L6</f>
        <v>Tourisme durable</v>
      </c>
      <c r="J16" s="107" t="str">
        <f>'2-Je choisis mes actions'!M6</f>
        <v>Aide à la décision + l'investissement</v>
      </c>
    </row>
    <row r="17" spans="1:10" hidden="1" x14ac:dyDescent="0.25">
      <c r="A17" s="395" t="str">
        <f>'2-Je choisis mes actions'!B7</f>
        <v>r2</v>
      </c>
      <c r="B17" s="396"/>
      <c r="C17" s="109">
        <f>IF('2-Je choisis mes actions'!$I7=0,0,'2-Je choisis mes actions'!C7)</f>
        <v>0</v>
      </c>
      <c r="D17" s="260">
        <f>ROUND(IF('2-Je choisis mes actions'!$I7=0,0,'2-Je choisis mes actions'!E7),0)</f>
        <v>0</v>
      </c>
      <c r="E17" s="262">
        <f t="shared" si="0"/>
        <v>0</v>
      </c>
      <c r="F17" s="260">
        <f>IF('2-Je choisis mes actions'!$I7=0,0,'2-Je choisis mes actions'!F7)</f>
        <v>0</v>
      </c>
      <c r="G17" s="107">
        <f>IF('2-Je choisis mes actions'!I7=0,0,IF(C17+D17+F17&gt;0,1,0))</f>
        <v>0</v>
      </c>
      <c r="H17" s="107" t="str">
        <f t="shared" si="1"/>
        <v>0</v>
      </c>
      <c r="I17" s="107">
        <f>'2-Je choisis mes actions'!L7</f>
        <v>0</v>
      </c>
      <c r="J17" s="107">
        <f>'2-Je choisis mes actions'!M7</f>
        <v>0</v>
      </c>
    </row>
    <row r="18" spans="1:10" hidden="1" x14ac:dyDescent="0.25">
      <c r="A18" s="395" t="str">
        <f>'2-Je choisis mes actions'!B8</f>
        <v>r3</v>
      </c>
      <c r="B18" s="396"/>
      <c r="C18" s="109">
        <f>IF('2-Je choisis mes actions'!$I8=0,0,'2-Je choisis mes actions'!C8)</f>
        <v>0</v>
      </c>
      <c r="D18" s="260">
        <f>ROUND(IF('2-Je choisis mes actions'!$I8=0,0,'2-Je choisis mes actions'!E8),0)</f>
        <v>0</v>
      </c>
      <c r="E18" s="262">
        <f t="shared" si="0"/>
        <v>0</v>
      </c>
      <c r="F18" s="260">
        <f>IF('2-Je choisis mes actions'!$I8=0,0,'2-Je choisis mes actions'!F8)</f>
        <v>0</v>
      </c>
      <c r="G18" s="107">
        <f>IF('2-Je choisis mes actions'!I8=0,0,IF(C18+D18+F18&gt;0,1,0))</f>
        <v>0</v>
      </c>
      <c r="H18" s="107" t="str">
        <f t="shared" si="1"/>
        <v>0</v>
      </c>
      <c r="I18" s="107">
        <f>'2-Je choisis mes actions'!L8</f>
        <v>0</v>
      </c>
      <c r="J18" s="107">
        <f>'2-Je choisis mes actions'!M8</f>
        <v>0</v>
      </c>
    </row>
    <row r="19" spans="1:10" hidden="1" x14ac:dyDescent="0.25">
      <c r="A19" s="395" t="str">
        <f>'2-Je choisis mes actions'!B9</f>
        <v>r4</v>
      </c>
      <c r="B19" s="396"/>
      <c r="C19" s="109">
        <f>IF('2-Je choisis mes actions'!$I9=0,0,'2-Je choisis mes actions'!C9)</f>
        <v>0</v>
      </c>
      <c r="D19" s="260">
        <f>ROUND(IF('2-Je choisis mes actions'!$I9=0,0,'2-Je choisis mes actions'!E9),0)</f>
        <v>0</v>
      </c>
      <c r="E19" s="262">
        <f t="shared" si="0"/>
        <v>0</v>
      </c>
      <c r="F19" s="260">
        <f>IF('2-Je choisis mes actions'!$I9=0,0,'2-Je choisis mes actions'!F9)</f>
        <v>0</v>
      </c>
      <c r="G19" s="107">
        <f>IF('2-Je choisis mes actions'!I9=0,0,IF(C19+D19+F19&gt;0,1,0))</f>
        <v>0</v>
      </c>
      <c r="H19" s="107" t="str">
        <f t="shared" si="1"/>
        <v>0</v>
      </c>
      <c r="I19" s="107">
        <f>'2-Je choisis mes actions'!L9</f>
        <v>0</v>
      </c>
      <c r="J19" s="107">
        <f>'2-Je choisis mes actions'!M9</f>
        <v>0</v>
      </c>
    </row>
    <row r="20" spans="1:10" hidden="1" x14ac:dyDescent="0.25">
      <c r="A20" s="395" t="str">
        <f>'2-Je choisis mes actions'!B10</f>
        <v>r5</v>
      </c>
      <c r="B20" s="396"/>
      <c r="C20" s="109">
        <f>IF('2-Je choisis mes actions'!$I10=0,0,'2-Je choisis mes actions'!C10)</f>
        <v>0</v>
      </c>
      <c r="D20" s="260">
        <f>ROUND(IF('2-Je choisis mes actions'!$I10=0,0,'2-Je choisis mes actions'!E10),0)</f>
        <v>0</v>
      </c>
      <c r="E20" s="262">
        <f t="shared" si="0"/>
        <v>0</v>
      </c>
      <c r="F20" s="260">
        <f>IF('2-Je choisis mes actions'!$I10=0,0,'2-Je choisis mes actions'!F10)</f>
        <v>0</v>
      </c>
      <c r="G20" s="107">
        <f>IF('2-Je choisis mes actions'!I10=0,0,IF(C20+D20+F20&gt;0,1,0))</f>
        <v>0</v>
      </c>
      <c r="H20" s="107" t="str">
        <f t="shared" si="1"/>
        <v>0</v>
      </c>
      <c r="I20" s="107">
        <f>'2-Je choisis mes actions'!L10</f>
        <v>0</v>
      </c>
      <c r="J20" s="107">
        <f>'2-Je choisis mes actions'!M10</f>
        <v>0</v>
      </c>
    </row>
    <row r="21" spans="1:10" hidden="1" x14ac:dyDescent="0.25">
      <c r="A21" s="395" t="str">
        <f>'2-Je choisis mes actions'!B11</f>
        <v>r6</v>
      </c>
      <c r="B21" s="396"/>
      <c r="C21" s="109">
        <f>IF('2-Je choisis mes actions'!$I11=0,0,'2-Je choisis mes actions'!C11)</f>
        <v>0</v>
      </c>
      <c r="D21" s="260">
        <f>ROUND(IF('2-Je choisis mes actions'!$I11=0,0,'2-Je choisis mes actions'!E11),0)</f>
        <v>0</v>
      </c>
      <c r="E21" s="262">
        <f t="shared" si="0"/>
        <v>0</v>
      </c>
      <c r="F21" s="260">
        <f>IF('2-Je choisis mes actions'!$I11=0,0,'2-Je choisis mes actions'!F11)</f>
        <v>0</v>
      </c>
      <c r="G21" s="107">
        <f>IF('2-Je choisis mes actions'!I11=0,0,IF(C21+D21+F21&gt;0,1,0))</f>
        <v>0</v>
      </c>
      <c r="H21" s="107" t="str">
        <f t="shared" si="1"/>
        <v>0</v>
      </c>
      <c r="I21" s="107">
        <f>'2-Je choisis mes actions'!L11</f>
        <v>0</v>
      </c>
      <c r="J21" s="107">
        <f>'2-Je choisis mes actions'!M11</f>
        <v>0</v>
      </c>
    </row>
    <row r="22" spans="1:10" hidden="1" x14ac:dyDescent="0.25">
      <c r="A22" s="395" t="str">
        <f>'2-Je choisis mes actions'!B12</f>
        <v>r7</v>
      </c>
      <c r="B22" s="396"/>
      <c r="C22" s="109">
        <f>IF('2-Je choisis mes actions'!$I12=0,0,'2-Je choisis mes actions'!C12)</f>
        <v>0</v>
      </c>
      <c r="D22" s="260">
        <f>ROUND(IF('2-Je choisis mes actions'!$I12=0,0,'2-Je choisis mes actions'!E12),0)</f>
        <v>0</v>
      </c>
      <c r="E22" s="262">
        <f t="shared" si="0"/>
        <v>0</v>
      </c>
      <c r="F22" s="260">
        <f>IF('2-Je choisis mes actions'!$I12=0,0,'2-Je choisis mes actions'!F12)</f>
        <v>0</v>
      </c>
      <c r="G22" s="107">
        <f>IF('2-Je choisis mes actions'!I12=0,0,IF(C22+D22+F22&gt;0,1,0))</f>
        <v>0</v>
      </c>
      <c r="H22" s="107" t="str">
        <f t="shared" si="1"/>
        <v>0</v>
      </c>
      <c r="I22" s="107">
        <f>'2-Je choisis mes actions'!L12</f>
        <v>0</v>
      </c>
      <c r="J22" s="107">
        <f>'2-Je choisis mes actions'!M12</f>
        <v>0</v>
      </c>
    </row>
    <row r="23" spans="1:10" hidden="1" x14ac:dyDescent="0.25">
      <c r="A23" s="395" t="str">
        <f>'2-Je choisis mes actions'!B13</f>
        <v>r8</v>
      </c>
      <c r="B23" s="396"/>
      <c r="C23" s="109">
        <f>IF('2-Je choisis mes actions'!$I13=0,0,'2-Je choisis mes actions'!C13)</f>
        <v>0</v>
      </c>
      <c r="D23" s="260">
        <f>ROUND(IF('2-Je choisis mes actions'!$I13=0,0,'2-Je choisis mes actions'!E13),0)</f>
        <v>0</v>
      </c>
      <c r="E23" s="262">
        <f t="shared" si="0"/>
        <v>0</v>
      </c>
      <c r="F23" s="260">
        <f>IF('2-Je choisis mes actions'!$I13=0,0,'2-Je choisis mes actions'!F13)</f>
        <v>0</v>
      </c>
      <c r="G23" s="107">
        <f>IF('2-Je choisis mes actions'!I13=0,0,IF(C23+D23+F23&gt;0,1,0))</f>
        <v>0</v>
      </c>
      <c r="H23" s="107" t="str">
        <f t="shared" si="1"/>
        <v>0</v>
      </c>
      <c r="I23" s="107">
        <f>'2-Je choisis mes actions'!L13</f>
        <v>0</v>
      </c>
      <c r="J23" s="107">
        <f>'2-Je choisis mes actions'!M13</f>
        <v>0</v>
      </c>
    </row>
    <row r="24" spans="1:10" hidden="1" x14ac:dyDescent="0.25">
      <c r="A24" s="395" t="str">
        <f>'2-Je choisis mes actions'!B14</f>
        <v>r9</v>
      </c>
      <c r="B24" s="396"/>
      <c r="C24" s="109">
        <f>IF('2-Je choisis mes actions'!$I14=0,0,'2-Je choisis mes actions'!C14)</f>
        <v>0</v>
      </c>
      <c r="D24" s="260">
        <f>ROUND(IF('2-Je choisis mes actions'!$I14=0,0,'2-Je choisis mes actions'!E14),0)</f>
        <v>0</v>
      </c>
      <c r="E24" s="262">
        <f t="shared" ref="E24" si="2">IFERROR(F24/C24,0)</f>
        <v>0</v>
      </c>
      <c r="F24" s="260">
        <f>IF('2-Je choisis mes actions'!$I14=0,0,'2-Je choisis mes actions'!F14)</f>
        <v>0</v>
      </c>
      <c r="G24" s="107">
        <f>IF('2-Je choisis mes actions'!I14=0,0,IF(C24+D24+F24&gt;0,1,0))</f>
        <v>0</v>
      </c>
      <c r="H24" s="107" t="str">
        <f t="shared" ref="H24" si="3">LEFT(I24,3)</f>
        <v>0</v>
      </c>
      <c r="I24" s="107">
        <f>'2-Je choisis mes actions'!L14</f>
        <v>0</v>
      </c>
      <c r="J24" s="107">
        <f>'2-Je choisis mes actions'!M14</f>
        <v>0</v>
      </c>
    </row>
    <row r="25" spans="1:10" hidden="1" x14ac:dyDescent="0.25">
      <c r="A25" s="395" t="str">
        <f>'2-Je choisis mes actions'!B15</f>
        <v>r10</v>
      </c>
      <c r="B25" s="396"/>
      <c r="C25" s="109">
        <f>IF('2-Je choisis mes actions'!$I15=0,0,'2-Je choisis mes actions'!C15)</f>
        <v>0</v>
      </c>
      <c r="D25" s="260">
        <f>ROUND(IF('2-Je choisis mes actions'!$I15=0,0,'2-Je choisis mes actions'!E15),0)</f>
        <v>0</v>
      </c>
      <c r="E25" s="262">
        <f t="shared" si="0"/>
        <v>0</v>
      </c>
      <c r="F25" s="260">
        <f>IF('2-Je choisis mes actions'!$I15=0,0,'2-Je choisis mes actions'!F15)</f>
        <v>0</v>
      </c>
      <c r="G25" s="107">
        <f>IF('2-Je choisis mes actions'!I15=0,0,IF(C25+D25+F25&gt;0,1,0))</f>
        <v>0</v>
      </c>
      <c r="H25" s="107" t="str">
        <f t="shared" si="1"/>
        <v>0</v>
      </c>
      <c r="I25" s="107">
        <f>'2-Je choisis mes actions'!L15</f>
        <v>0</v>
      </c>
      <c r="J25" s="107">
        <f>'2-Je choisis mes actions'!M15</f>
        <v>0</v>
      </c>
    </row>
    <row r="26" spans="1:10" hidden="1" x14ac:dyDescent="0.25">
      <c r="A26" s="395" t="str">
        <f>'2-Je choisis mes actions'!B16</f>
        <v>r11</v>
      </c>
      <c r="B26" s="396"/>
      <c r="C26" s="109">
        <f>IF('2-Je choisis mes actions'!$I16=0,0,'2-Je choisis mes actions'!C16)</f>
        <v>0</v>
      </c>
      <c r="D26" s="260">
        <f>ROUND(IF('2-Je choisis mes actions'!$I16=0,0,'2-Je choisis mes actions'!E16),0)</f>
        <v>0</v>
      </c>
      <c r="E26" s="262">
        <f t="shared" ref="E26" si="4">IFERROR(F26/C26,0)</f>
        <v>0</v>
      </c>
      <c r="F26" s="260">
        <f>IF('2-Je choisis mes actions'!$I16=0,0,'2-Je choisis mes actions'!F16)</f>
        <v>0</v>
      </c>
      <c r="G26" s="107">
        <f>IF('2-Je choisis mes actions'!I16=0,0,IF(C26+D26+F26&gt;0,1,0))</f>
        <v>0</v>
      </c>
      <c r="H26" s="107" t="str">
        <f t="shared" ref="H26" si="5">LEFT(I26,3)</f>
        <v>0</v>
      </c>
      <c r="I26" s="107">
        <f>'2-Je choisis mes actions'!L16</f>
        <v>0</v>
      </c>
      <c r="J26" s="107">
        <f>'2-Je choisis mes actions'!M16</f>
        <v>0</v>
      </c>
    </row>
    <row r="27" spans="1:10" hidden="1" x14ac:dyDescent="0.25">
      <c r="A27" s="395" t="str">
        <f>'2-Je choisis mes actions'!B17</f>
        <v>r12</v>
      </c>
      <c r="B27" s="396"/>
      <c r="C27" s="109">
        <f>IF('2-Je choisis mes actions'!$I17=0,0,'2-Je choisis mes actions'!C17)</f>
        <v>0</v>
      </c>
      <c r="D27" s="260">
        <f>ROUND(IF('2-Je choisis mes actions'!$I17=0,0,'2-Je choisis mes actions'!E17),0)</f>
        <v>0</v>
      </c>
      <c r="E27" s="262">
        <f t="shared" si="0"/>
        <v>0</v>
      </c>
      <c r="F27" s="260">
        <f>IF('2-Je choisis mes actions'!$I17=0,0,'2-Je choisis mes actions'!F17)</f>
        <v>0</v>
      </c>
      <c r="G27" s="107">
        <f>IF('2-Je choisis mes actions'!I17=0,0,IF(C27+D27+F27&gt;0,1,0))</f>
        <v>0</v>
      </c>
      <c r="H27" s="107" t="str">
        <f t="shared" si="1"/>
        <v>0</v>
      </c>
      <c r="I27" s="107">
        <f>'2-Je choisis mes actions'!L17</f>
        <v>0</v>
      </c>
      <c r="J27" s="107">
        <f>'2-Je choisis mes actions'!M17</f>
        <v>0</v>
      </c>
    </row>
    <row r="28" spans="1:10" hidden="1" x14ac:dyDescent="0.25">
      <c r="A28" s="395" t="str">
        <f>'2-Je choisis mes actions'!B18</f>
        <v>r13</v>
      </c>
      <c r="B28" s="396"/>
      <c r="C28" s="109">
        <f>IF('2-Je choisis mes actions'!$I18=0,0,'2-Je choisis mes actions'!C18)</f>
        <v>0</v>
      </c>
      <c r="D28" s="260">
        <f>ROUND(IF('2-Je choisis mes actions'!$I18=0,0,'2-Je choisis mes actions'!E18),0)</f>
        <v>0</v>
      </c>
      <c r="E28" s="262">
        <f t="shared" ref="E28" si="6">IFERROR(F28/C28,0)</f>
        <v>0</v>
      </c>
      <c r="F28" s="260">
        <f>IF('2-Je choisis mes actions'!$I18=0,0,'2-Je choisis mes actions'!F18)</f>
        <v>0</v>
      </c>
      <c r="G28" s="107">
        <f>IF('2-Je choisis mes actions'!I18=0,0,IF(C28+D28+F28&gt;0,1,0))</f>
        <v>0</v>
      </c>
      <c r="H28" s="107" t="str">
        <f t="shared" ref="H28" si="7">LEFT(I28,3)</f>
        <v>0</v>
      </c>
      <c r="I28" s="107">
        <f>'2-Je choisis mes actions'!L18</f>
        <v>0</v>
      </c>
      <c r="J28" s="107">
        <f>'2-Je choisis mes actions'!M18</f>
        <v>0</v>
      </c>
    </row>
    <row r="29" spans="1:10" hidden="1" x14ac:dyDescent="0.25">
      <c r="A29" s="395" t="str">
        <f>'2-Je choisis mes actions'!B19</f>
        <v>r14</v>
      </c>
      <c r="B29" s="396"/>
      <c r="C29" s="109">
        <f>IF('2-Je choisis mes actions'!$I19=0,0,'2-Je choisis mes actions'!C19)</f>
        <v>0</v>
      </c>
      <c r="D29" s="260">
        <f>ROUND(IF('2-Je choisis mes actions'!$I19=0,0,'2-Je choisis mes actions'!E19),0)</f>
        <v>0</v>
      </c>
      <c r="E29" s="262">
        <f t="shared" si="0"/>
        <v>0</v>
      </c>
      <c r="F29" s="260">
        <f>IF('2-Je choisis mes actions'!$I19=0,0,'2-Je choisis mes actions'!F19)</f>
        <v>0</v>
      </c>
      <c r="G29" s="107">
        <f>IF('2-Je choisis mes actions'!I19=0,0,IF(C29+D29+F29&gt;0,1,0))</f>
        <v>0</v>
      </c>
      <c r="H29" s="107" t="str">
        <f t="shared" si="1"/>
        <v>0</v>
      </c>
      <c r="I29" s="107">
        <f>'2-Je choisis mes actions'!L19</f>
        <v>0</v>
      </c>
      <c r="J29" s="107">
        <f>'2-Je choisis mes actions'!M19</f>
        <v>0</v>
      </c>
    </row>
    <row r="30" spans="1:10" hidden="1" x14ac:dyDescent="0.25">
      <c r="A30" s="395" t="str">
        <f>'2-Je choisis mes actions'!B20</f>
        <v>r15</v>
      </c>
      <c r="B30" s="396"/>
      <c r="C30" s="109">
        <f>IF('2-Je choisis mes actions'!$I20=0,0,'2-Je choisis mes actions'!C20)</f>
        <v>0</v>
      </c>
      <c r="D30" s="260">
        <f>ROUND(IF('2-Je choisis mes actions'!$I20=0,0,'2-Je choisis mes actions'!E20),0)</f>
        <v>0</v>
      </c>
      <c r="E30" s="262">
        <f t="shared" ref="E30" si="8">IFERROR(F30/C30,0)</f>
        <v>0</v>
      </c>
      <c r="F30" s="260">
        <f>IF('2-Je choisis mes actions'!$I20=0,0,'2-Je choisis mes actions'!F20)</f>
        <v>0</v>
      </c>
      <c r="G30" s="107">
        <f>IF('2-Je choisis mes actions'!I20=0,0,IF(C30+D30+F30&gt;0,1,0))</f>
        <v>0</v>
      </c>
      <c r="H30" s="107" t="str">
        <f t="shared" ref="H30" si="9">LEFT(I30,3)</f>
        <v>0</v>
      </c>
      <c r="I30" s="107">
        <f>'2-Je choisis mes actions'!L20</f>
        <v>0</v>
      </c>
      <c r="J30" s="107">
        <f>'2-Je choisis mes actions'!M20</f>
        <v>0</v>
      </c>
    </row>
    <row r="31" spans="1:10" hidden="1" x14ac:dyDescent="0.25">
      <c r="A31" s="395" t="str">
        <f>'2-Je choisis mes actions'!B21</f>
        <v>r16</v>
      </c>
      <c r="B31" s="396"/>
      <c r="C31" s="109">
        <f>IF('2-Je choisis mes actions'!$I21=0,0,'2-Je choisis mes actions'!C21)</f>
        <v>0</v>
      </c>
      <c r="D31" s="260">
        <f>ROUND(IF('2-Je choisis mes actions'!$I21=0,0,'2-Je choisis mes actions'!E21),0)</f>
        <v>0</v>
      </c>
      <c r="E31" s="262">
        <f t="shared" si="0"/>
        <v>0</v>
      </c>
      <c r="F31" s="260">
        <f>IF('2-Je choisis mes actions'!$I21=0,0,'2-Je choisis mes actions'!F21)</f>
        <v>0</v>
      </c>
      <c r="G31" s="107">
        <f>IF('2-Je choisis mes actions'!I21=0,0,IF(C31+D31+F31&gt;0,1,0))</f>
        <v>0</v>
      </c>
      <c r="H31" s="107" t="str">
        <f t="shared" si="1"/>
        <v>0</v>
      </c>
      <c r="I31" s="107">
        <f>'2-Je choisis mes actions'!L21</f>
        <v>0</v>
      </c>
      <c r="J31" s="107">
        <f>'2-Je choisis mes actions'!M21</f>
        <v>0</v>
      </c>
    </row>
    <row r="32" spans="1:10" hidden="1" x14ac:dyDescent="0.25">
      <c r="A32" s="395" t="str">
        <f>'2-Je choisis mes actions'!B22</f>
        <v>r17</v>
      </c>
      <c r="B32" s="396"/>
      <c r="C32" s="109">
        <f>IF('2-Je choisis mes actions'!$I22=0,0,'2-Je choisis mes actions'!C22)</f>
        <v>0</v>
      </c>
      <c r="D32" s="260">
        <f>ROUND(IF('2-Je choisis mes actions'!$I22=0,0,'2-Je choisis mes actions'!E22),0)</f>
        <v>0</v>
      </c>
      <c r="E32" s="262">
        <f t="shared" ref="E32" si="10">IFERROR(F32/C32,0)</f>
        <v>0</v>
      </c>
      <c r="F32" s="260">
        <f>IF('2-Je choisis mes actions'!$I22=0,0,'2-Je choisis mes actions'!F22)</f>
        <v>0</v>
      </c>
      <c r="G32" s="107">
        <f>IF('2-Je choisis mes actions'!I22=0,0,IF(C32+D32+F32&gt;0,1,0))</f>
        <v>0</v>
      </c>
      <c r="H32" s="107" t="str">
        <f t="shared" ref="H32" si="11">LEFT(I32,3)</f>
        <v>0</v>
      </c>
      <c r="I32" s="107">
        <f>'2-Je choisis mes actions'!L22</f>
        <v>0</v>
      </c>
      <c r="J32" s="107">
        <f>'2-Je choisis mes actions'!M22</f>
        <v>0</v>
      </c>
    </row>
    <row r="33" spans="1:10" hidden="1" x14ac:dyDescent="0.25">
      <c r="A33" s="395" t="str">
        <f>'2-Je choisis mes actions'!B23</f>
        <v>r18</v>
      </c>
      <c r="B33" s="396"/>
      <c r="C33" s="109">
        <f>IF('2-Je choisis mes actions'!$I23=0,0,'2-Je choisis mes actions'!C23)</f>
        <v>0</v>
      </c>
      <c r="D33" s="260">
        <f>ROUND(IF('2-Je choisis mes actions'!$I23=0,0,'2-Je choisis mes actions'!E23),0)</f>
        <v>0</v>
      </c>
      <c r="E33" s="262">
        <f t="shared" si="0"/>
        <v>0</v>
      </c>
      <c r="F33" s="260">
        <f>IF('2-Je choisis mes actions'!$I23=0,0,'2-Je choisis mes actions'!F23)</f>
        <v>0</v>
      </c>
      <c r="G33" s="107">
        <f>IF('2-Je choisis mes actions'!I23=0,0,IF(C33+D33+F33&gt;0,1,0))</f>
        <v>0</v>
      </c>
      <c r="H33" s="107" t="str">
        <f t="shared" si="1"/>
        <v>0</v>
      </c>
      <c r="I33" s="107">
        <f>'2-Je choisis mes actions'!L23</f>
        <v>0</v>
      </c>
      <c r="J33" s="107">
        <f>'2-Je choisis mes actions'!M23</f>
        <v>0</v>
      </c>
    </row>
    <row r="34" spans="1:10" hidden="1" x14ac:dyDescent="0.25">
      <c r="A34" s="395" t="str">
        <f>'2-Je choisis mes actions'!B24</f>
        <v>r19</v>
      </c>
      <c r="B34" s="396"/>
      <c r="C34" s="109">
        <f>IF('2-Je choisis mes actions'!$I24=0,0,'2-Je choisis mes actions'!C24)</f>
        <v>0</v>
      </c>
      <c r="D34" s="260">
        <f>ROUND(IF('2-Je choisis mes actions'!$I24=0,0,'2-Je choisis mes actions'!E24),0)</f>
        <v>0</v>
      </c>
      <c r="E34" s="262">
        <f t="shared" ref="E34" si="12">IFERROR(F34/C34,0)</f>
        <v>0</v>
      </c>
      <c r="F34" s="260">
        <f>IF('2-Je choisis mes actions'!$I24=0,0,'2-Je choisis mes actions'!F24)</f>
        <v>0</v>
      </c>
      <c r="G34" s="107">
        <f>IF('2-Je choisis mes actions'!I24=0,0,IF(C34+D34+F34&gt;0,1,0))</f>
        <v>0</v>
      </c>
      <c r="H34" s="107" t="str">
        <f t="shared" ref="H34" si="13">LEFT(I34,3)</f>
        <v>0</v>
      </c>
      <c r="I34" s="107">
        <f>'2-Je choisis mes actions'!L24</f>
        <v>0</v>
      </c>
      <c r="J34" s="107">
        <f>'2-Je choisis mes actions'!M24</f>
        <v>0</v>
      </c>
    </row>
    <row r="35" spans="1:10" hidden="1" x14ac:dyDescent="0.25">
      <c r="A35" s="395" t="str">
        <f>'2-Je choisis mes actions'!B25</f>
        <v>r20</v>
      </c>
      <c r="B35" s="396"/>
      <c r="C35" s="109">
        <f>IF('2-Je choisis mes actions'!$I25=0,0,'2-Je choisis mes actions'!C25)</f>
        <v>0</v>
      </c>
      <c r="D35" s="260">
        <f>ROUND(IF('2-Je choisis mes actions'!$I25=0,0,'2-Je choisis mes actions'!E25),0)</f>
        <v>0</v>
      </c>
      <c r="E35" s="262">
        <f t="shared" si="0"/>
        <v>0</v>
      </c>
      <c r="F35" s="260">
        <f>IF('2-Je choisis mes actions'!$I25=0,0,'2-Je choisis mes actions'!F25)</f>
        <v>0</v>
      </c>
      <c r="G35" s="107">
        <f>IF('2-Je choisis mes actions'!I25=0,0,IF(C35+D35+F35&gt;0,1,0))</f>
        <v>0</v>
      </c>
      <c r="H35" s="107" t="str">
        <f t="shared" si="1"/>
        <v>0</v>
      </c>
      <c r="I35" s="107">
        <f>'2-Je choisis mes actions'!L25</f>
        <v>0</v>
      </c>
      <c r="J35" s="107">
        <f>'2-Je choisis mes actions'!M25</f>
        <v>0</v>
      </c>
    </row>
    <row r="36" spans="1:10" ht="28.5" hidden="1" customHeight="1" x14ac:dyDescent="0.25">
      <c r="A36" s="395" t="str">
        <f>'2-Je choisis mes actions'!B29</f>
        <v>Maîtriser les besoins de chauffage : thermostats radiateur, détection d'ouverture de fenêtre, programmateur horaire</v>
      </c>
      <c r="B36" s="396"/>
      <c r="C36" s="109">
        <f>IF('2-Je choisis mes actions'!$I29=0,0,'2-Je choisis mes actions'!C29)</f>
        <v>0</v>
      </c>
      <c r="D36" s="260">
        <f>ROUND(IF('2-Je choisis mes actions'!$I29=0,0,'2-Je choisis mes actions'!E29),0)</f>
        <v>0</v>
      </c>
      <c r="E36" s="262">
        <f t="shared" si="0"/>
        <v>0</v>
      </c>
      <c r="F36" s="260">
        <f>IF('2-Je choisis mes actions'!$I29=0,0,'2-Je choisis mes actions'!F29)</f>
        <v>0</v>
      </c>
      <c r="G36" s="107">
        <f>IF('2-Je choisis mes actions'!I29=0,0,IF(C36+D36+F36&gt;0,1,0))</f>
        <v>0</v>
      </c>
      <c r="H36" s="107" t="str">
        <f t="shared" si="1"/>
        <v>Tou</v>
      </c>
      <c r="I36" s="107" t="str">
        <f>'2-Je choisis mes actions'!L29</f>
        <v>Tourisme durable</v>
      </c>
      <c r="J36" s="107" t="str">
        <f>'2-Je choisis mes actions'!M29</f>
        <v>Aide à la décision + l'investissement</v>
      </c>
    </row>
    <row r="37" spans="1:10" ht="28.5" hidden="1" customHeight="1" x14ac:dyDescent="0.25">
      <c r="A37" s="395" t="str">
        <f>'2-Je choisis mes actions'!B30</f>
        <v>Efficacité énergétique des sèche-linge de forte capacité : poids de linge &gt;9kg, performance A+++ ou à énergie de séchage  &lt;2,6kWh/cycle</v>
      </c>
      <c r="B37" s="396"/>
      <c r="C37" s="109">
        <f>IF('2-Je choisis mes actions'!$I30=0,0,'2-Je choisis mes actions'!C30)</f>
        <v>0</v>
      </c>
      <c r="D37" s="260">
        <f>ROUND(IF('2-Je choisis mes actions'!$I30=0,0,'2-Je choisis mes actions'!E30),0)</f>
        <v>0</v>
      </c>
      <c r="E37" s="262">
        <f t="shared" si="0"/>
        <v>0</v>
      </c>
      <c r="F37" s="260">
        <f>IF('2-Je choisis mes actions'!$I30=0,0,'2-Je choisis mes actions'!F30)</f>
        <v>0</v>
      </c>
      <c r="G37" s="107">
        <f>IF('2-Je choisis mes actions'!I30=0,0,IF(C37+D37+F37&gt;0,1,0))</f>
        <v>0</v>
      </c>
      <c r="H37" s="107" t="str">
        <f t="shared" si="1"/>
        <v>0</v>
      </c>
      <c r="I37" s="107">
        <f>'2-Je choisis mes actions'!L30</f>
        <v>0</v>
      </c>
      <c r="J37" s="107">
        <f>'2-Je choisis mes actions'!M30</f>
        <v>0</v>
      </c>
    </row>
    <row r="38" spans="1:10" hidden="1" x14ac:dyDescent="0.25">
      <c r="A38" s="395" t="str">
        <f>'2-Je choisis mes actions'!B31</f>
        <v>Economie d'eau : limitation de débit de robinet de lavabo</v>
      </c>
      <c r="B38" s="396"/>
      <c r="C38" s="109">
        <f>IF('2-Je choisis mes actions'!$I31=0,0,'2-Je choisis mes actions'!C31)</f>
        <v>0</v>
      </c>
      <c r="D38" s="260">
        <f>ROUND(IF('2-Je choisis mes actions'!$I31=0,0,'2-Je choisis mes actions'!E31),0)</f>
        <v>0</v>
      </c>
      <c r="E38" s="262">
        <f t="shared" si="0"/>
        <v>0</v>
      </c>
      <c r="F38" s="260">
        <f>IF('2-Je choisis mes actions'!$I31=0,0,'2-Je choisis mes actions'!F31)</f>
        <v>0</v>
      </c>
      <c r="G38" s="107">
        <f>IF('2-Je choisis mes actions'!I31=0,0,IF(C38+D38+F38&gt;0,1,0))</f>
        <v>0</v>
      </c>
      <c r="H38" s="107" t="str">
        <f t="shared" si="1"/>
        <v>0</v>
      </c>
      <c r="I38" s="107">
        <f>'2-Je choisis mes actions'!L31</f>
        <v>0</v>
      </c>
      <c r="J38" s="107">
        <f>'2-Je choisis mes actions'!M31</f>
        <v>0</v>
      </c>
    </row>
    <row r="39" spans="1:10" ht="28.5" hidden="1" customHeight="1" x14ac:dyDescent="0.25">
      <c r="A39" s="395" t="str">
        <f>'2-Je choisis mes actions'!B32</f>
        <v>Economie d'eau : Robinetterie douche : mitigeurs thermostatiques, pommeau à débit réduit</v>
      </c>
      <c r="B39" s="396"/>
      <c r="C39" s="109">
        <f>IF('2-Je choisis mes actions'!$I32=0,0,'2-Je choisis mes actions'!C32)</f>
        <v>0</v>
      </c>
      <c r="D39" s="260">
        <f>ROUND(IF('2-Je choisis mes actions'!$I32=0,0,'2-Je choisis mes actions'!E32),0)</f>
        <v>0</v>
      </c>
      <c r="E39" s="262">
        <f t="shared" si="0"/>
        <v>0</v>
      </c>
      <c r="F39" s="260">
        <f>IF('2-Je choisis mes actions'!$I32=0,0,'2-Je choisis mes actions'!F32)</f>
        <v>0</v>
      </c>
      <c r="G39" s="107">
        <f>IF('2-Je choisis mes actions'!I32=0,0,IF(C39+D39+F39&gt;0,1,0))</f>
        <v>0</v>
      </c>
      <c r="H39" s="107" t="str">
        <f t="shared" si="1"/>
        <v>0</v>
      </c>
      <c r="I39" s="107">
        <f>'2-Je choisis mes actions'!L32</f>
        <v>0</v>
      </c>
      <c r="J39" s="107">
        <f>'2-Je choisis mes actions'!M32</f>
        <v>0</v>
      </c>
    </row>
    <row r="40" spans="1:10" ht="28.5" hidden="1" customHeight="1" x14ac:dyDescent="0.25">
      <c r="A40" s="395" t="str">
        <f>'2-Je choisis mes actions'!B33</f>
        <v>Economie d'eau : Limitation de consommation WC (plaquettes, chasse double position)</v>
      </c>
      <c r="B40" s="396"/>
      <c r="C40" s="109">
        <f>IF('2-Je choisis mes actions'!$I33=0,0,'2-Je choisis mes actions'!C33)</f>
        <v>0</v>
      </c>
      <c r="D40" s="260">
        <f>ROUND(IF('2-Je choisis mes actions'!$I33=0,0,'2-Je choisis mes actions'!E33),0)</f>
        <v>0</v>
      </c>
      <c r="E40" s="262">
        <f t="shared" si="0"/>
        <v>0</v>
      </c>
      <c r="F40" s="260">
        <f>IF('2-Je choisis mes actions'!$I33=0,0,'2-Je choisis mes actions'!F33)</f>
        <v>0</v>
      </c>
      <c r="G40" s="107">
        <f>IF('2-Je choisis mes actions'!I33=0,0,IF(C40+D40+F40&gt;0,1,0))</f>
        <v>0</v>
      </c>
      <c r="H40" s="107" t="str">
        <f t="shared" si="1"/>
        <v>0</v>
      </c>
      <c r="I40" s="107">
        <f>'2-Je choisis mes actions'!L33</f>
        <v>0</v>
      </c>
      <c r="J40" s="107">
        <f>'2-Je choisis mes actions'!M33</f>
        <v>0</v>
      </c>
    </row>
    <row r="41" spans="1:10" hidden="1" x14ac:dyDescent="0.25">
      <c r="A41" s="395" t="str">
        <f>'2-Je choisis mes actions'!B34</f>
        <v>Toilettes sèches</v>
      </c>
      <c r="B41" s="396"/>
      <c r="C41" s="109">
        <f>IF('2-Je choisis mes actions'!$I34=0,0,'2-Je choisis mes actions'!C34)</f>
        <v>0</v>
      </c>
      <c r="D41" s="260">
        <f>ROUND(IF('2-Je choisis mes actions'!$I34=0,0,'2-Je choisis mes actions'!E34),0)</f>
        <v>0</v>
      </c>
      <c r="E41" s="262">
        <f t="shared" si="0"/>
        <v>0</v>
      </c>
      <c r="F41" s="260">
        <f>IF('2-Je choisis mes actions'!$I34=0,0,'2-Je choisis mes actions'!F34)</f>
        <v>0</v>
      </c>
      <c r="G41" s="107">
        <f>IF('2-Je choisis mes actions'!I34=0,0,IF(C41+D41+F41&gt;0,1,0))</f>
        <v>0</v>
      </c>
      <c r="H41" s="107" t="str">
        <f t="shared" si="1"/>
        <v>0</v>
      </c>
      <c r="I41" s="107">
        <f>'2-Je choisis mes actions'!L34</f>
        <v>0</v>
      </c>
      <c r="J41" s="107">
        <f>'2-Je choisis mes actions'!M34</f>
        <v>0</v>
      </c>
    </row>
    <row r="42" spans="1:10" hidden="1" x14ac:dyDescent="0.25">
      <c r="A42" s="395" t="str">
        <f>'2-Je choisis mes actions'!B35</f>
        <v xml:space="preserve">Couverture pour piscine et bains à remous extérieurs chauffés </v>
      </c>
      <c r="B42" s="396"/>
      <c r="C42" s="109">
        <f>IF('2-Je choisis mes actions'!$I35=0,0,'2-Je choisis mes actions'!C35)</f>
        <v>0</v>
      </c>
      <c r="D42" s="260">
        <f>ROUND(IF('2-Je choisis mes actions'!$I35=0,0,'2-Je choisis mes actions'!E35),0)</f>
        <v>0</v>
      </c>
      <c r="E42" s="262">
        <f t="shared" si="0"/>
        <v>0</v>
      </c>
      <c r="F42" s="260">
        <f>IF('2-Je choisis mes actions'!$I35=0,0,'2-Je choisis mes actions'!F35)</f>
        <v>0</v>
      </c>
      <c r="G42" s="107">
        <f>IF('2-Je choisis mes actions'!I35=0,0,IF(C42+D42+F42&gt;0,1,0))</f>
        <v>0</v>
      </c>
      <c r="H42" s="107" t="str">
        <f t="shared" si="1"/>
        <v>0</v>
      </c>
      <c r="I42" s="107">
        <f>'2-Je choisis mes actions'!L35</f>
        <v>0</v>
      </c>
      <c r="J42" s="107">
        <f>'2-Je choisis mes actions'!M35</f>
        <v>0</v>
      </c>
    </row>
    <row r="43" spans="1:10" ht="42.75" hidden="1" customHeight="1" x14ac:dyDescent="0.25">
      <c r="A43" s="395" t="str">
        <f>'2-Je choisis mes actions'!B36</f>
        <v>Frais d'adaptation du site internet pour valoriser le modèle d'affaire "tourisme durable", y compris la formation du personnel pour rapatrier la gestion du site internet en interne.</v>
      </c>
      <c r="B43" s="396"/>
      <c r="C43" s="109">
        <f>IF('2-Je choisis mes actions'!$I36=0,0,'2-Je choisis mes actions'!C36)</f>
        <v>0</v>
      </c>
      <c r="D43" s="260">
        <f>ROUND(IF('2-Je choisis mes actions'!$I36=0,0,'2-Je choisis mes actions'!E36),0)</f>
        <v>0</v>
      </c>
      <c r="E43" s="262">
        <f t="shared" si="0"/>
        <v>0</v>
      </c>
      <c r="F43" s="260">
        <f>IF('2-Je choisis mes actions'!$I36=0,0,'2-Je choisis mes actions'!F36)</f>
        <v>0</v>
      </c>
      <c r="G43" s="107">
        <f>IF('2-Je choisis mes actions'!I36=0,0,IF(C43+D43+F43&gt;0,1,0))</f>
        <v>0</v>
      </c>
      <c r="H43" s="107" t="str">
        <f t="shared" si="1"/>
        <v>0</v>
      </c>
      <c r="I43" s="107">
        <f>'2-Je choisis mes actions'!L36</f>
        <v>0</v>
      </c>
      <c r="J43" s="107">
        <f>'2-Je choisis mes actions'!M36</f>
        <v>0</v>
      </c>
    </row>
    <row r="44" spans="1:10" ht="71.25" hidden="1" customHeight="1" x14ac:dyDescent="0.25">
      <c r="A44" s="395" t="str">
        <f>'2-Je choisis mes actions'!B37</f>
        <v>Frais d’édition de supports de communications : tableau (craie) pour menus du jour ; carte durable (mise en avant de produits bios, valorisation des menus végétariens, affichage carbone….), visuels et animations mettant en valeur les producteurs/fournisseurs locaux etc… mettant en valeur les écogestes dans l’hôtel restaurant pour les salarié.e.s et pour les client.e.s</v>
      </c>
      <c r="B44" s="396"/>
      <c r="C44" s="109">
        <f>IF('2-Je choisis mes actions'!$I37=0,0,'2-Je choisis mes actions'!C37)</f>
        <v>0</v>
      </c>
      <c r="D44" s="260">
        <f>ROUND(IF('2-Je choisis mes actions'!$I37=0,0,'2-Je choisis mes actions'!E37),0)</f>
        <v>0</v>
      </c>
      <c r="E44" s="262">
        <f t="shared" ref="E44:E55" si="14">IFERROR(F44/C44,0)</f>
        <v>0</v>
      </c>
      <c r="F44" s="260">
        <f>IF('2-Je choisis mes actions'!$I37=0,0,'2-Je choisis mes actions'!F37)</f>
        <v>0</v>
      </c>
      <c r="G44" s="107">
        <f>IF('2-Je choisis mes actions'!I37=0,0,IF(C44+D44+F44&gt;0,1,0))</f>
        <v>0</v>
      </c>
      <c r="H44" s="107" t="str">
        <f t="shared" ref="H44:H55" si="15">LEFT(I44,3)</f>
        <v>Tou</v>
      </c>
      <c r="I44" s="107" t="str">
        <f>'2-Je choisis mes actions'!L37</f>
        <v>Tourisme durable</v>
      </c>
      <c r="J44" s="107" t="str">
        <f>'2-Je choisis mes actions'!M37</f>
        <v>Aide à la décision + l'investissement</v>
      </c>
    </row>
    <row r="45" spans="1:10" ht="28.5" hidden="1" customHeight="1" x14ac:dyDescent="0.25">
      <c r="A45" s="395" t="str">
        <f>'2-Je choisis mes actions'!B38</f>
        <v>Formation aux éco-gestes, formation à la cuisine végétale/alternative/cuisson douce ; formation aux enjeux environnementaux de l'alimentation</v>
      </c>
      <c r="B45" s="396"/>
      <c r="C45" s="109">
        <f>IF('2-Je choisis mes actions'!$I38=0,0,'2-Je choisis mes actions'!C38)</f>
        <v>0</v>
      </c>
      <c r="D45" s="260">
        <f>ROUND(IF('2-Je choisis mes actions'!$I38=0,0,'2-Je choisis mes actions'!E38),0)</f>
        <v>0</v>
      </c>
      <c r="E45" s="262">
        <f t="shared" si="14"/>
        <v>0</v>
      </c>
      <c r="F45" s="260">
        <f>IF('2-Je choisis mes actions'!$I38=0,0,'2-Je choisis mes actions'!F38)</f>
        <v>0</v>
      </c>
      <c r="G45" s="107">
        <f>IF('2-Je choisis mes actions'!I38=0,0,IF(C45+D45+F45&gt;0,1,0))</f>
        <v>0</v>
      </c>
      <c r="H45" s="107" t="str">
        <f t="shared" si="15"/>
        <v>0</v>
      </c>
      <c r="I45" s="107">
        <f>'2-Je choisis mes actions'!L38</f>
        <v>0</v>
      </c>
      <c r="J45" s="107">
        <f>'2-Je choisis mes actions'!M38</f>
        <v>0</v>
      </c>
    </row>
    <row r="46" spans="1:10" ht="28.5" hidden="1" customHeight="1" x14ac:dyDescent="0.25">
      <c r="A46" s="395" t="str">
        <f>'2-Je choisis mes actions'!B39</f>
        <v>AMO pour rénovation globale : complément pour établissement du plan de financement et aide à la complétion des dossiers de demande d'aide</v>
      </c>
      <c r="B46" s="396"/>
      <c r="C46" s="109">
        <f>IF('2-Je choisis mes actions'!$I39=0,0,'2-Je choisis mes actions'!C39)</f>
        <v>0</v>
      </c>
      <c r="D46" s="260">
        <f>ROUND(IF('2-Je choisis mes actions'!$I39=0,0,'2-Je choisis mes actions'!E39),0)</f>
        <v>0</v>
      </c>
      <c r="E46" s="262">
        <f t="shared" si="14"/>
        <v>0</v>
      </c>
      <c r="F46" s="260">
        <f>IF('2-Je choisis mes actions'!$I39=0,0,'2-Je choisis mes actions'!F39)</f>
        <v>0</v>
      </c>
      <c r="G46" s="107">
        <f>IF('2-Je choisis mes actions'!I39=0,0,IF(C46+D46+F46&gt;0,1,0))</f>
        <v>0</v>
      </c>
      <c r="H46" s="107" t="str">
        <f t="shared" si="15"/>
        <v>0</v>
      </c>
      <c r="I46" s="107">
        <f>'2-Je choisis mes actions'!L39</f>
        <v>0</v>
      </c>
      <c r="J46" s="107">
        <f>'2-Je choisis mes actions'!M39</f>
        <v>0</v>
      </c>
    </row>
    <row r="47" spans="1:10" hidden="1" x14ac:dyDescent="0.25">
      <c r="A47" s="395" t="str">
        <f>'2-Je choisis mes actions'!B40</f>
        <v>Accompagnement à l’élaboration d’un modèle d’affaires tourisme durable</v>
      </c>
      <c r="B47" s="396"/>
      <c r="C47" s="109">
        <f>IF('2-Je choisis mes actions'!$I40=0,0,'2-Je choisis mes actions'!C40)</f>
        <v>0</v>
      </c>
      <c r="D47" s="260">
        <f>ROUND(IF('2-Je choisis mes actions'!$I40=0,0,'2-Je choisis mes actions'!E40),0)</f>
        <v>0</v>
      </c>
      <c r="E47" s="262">
        <f t="shared" si="14"/>
        <v>0</v>
      </c>
      <c r="F47" s="260">
        <f>IF('2-Je choisis mes actions'!$I40=0,0,'2-Je choisis mes actions'!F40)</f>
        <v>0</v>
      </c>
      <c r="G47" s="107">
        <f>IF('2-Je choisis mes actions'!I40=0,0,IF(C47+D47+F47&gt;0,1,0))</f>
        <v>0</v>
      </c>
      <c r="H47" s="107" t="str">
        <f t="shared" si="15"/>
        <v>0</v>
      </c>
      <c r="I47" s="107">
        <f>'2-Je choisis mes actions'!L40</f>
        <v>0</v>
      </c>
      <c r="J47" s="107">
        <f>'2-Je choisis mes actions'!M40</f>
        <v>0</v>
      </c>
    </row>
    <row r="48" spans="1:10" hidden="1" x14ac:dyDescent="0.25">
      <c r="A48" s="395" t="str">
        <f>'2-Je choisis mes actions'!B41</f>
        <v>h5</v>
      </c>
      <c r="B48" s="396"/>
      <c r="C48" s="109">
        <f>IF('2-Je choisis mes actions'!$I41=0,0,'2-Je choisis mes actions'!C41)</f>
        <v>0</v>
      </c>
      <c r="D48" s="260">
        <f>ROUND(IF('2-Je choisis mes actions'!$I41=0,0,'2-Je choisis mes actions'!E41),0)</f>
        <v>0</v>
      </c>
      <c r="E48" s="262">
        <f t="shared" ref="E48:E51" si="16">IFERROR(F48/C48,0)</f>
        <v>0</v>
      </c>
      <c r="F48" s="260">
        <f>IF('2-Je choisis mes actions'!$I41=0,0,'2-Je choisis mes actions'!F41)</f>
        <v>0</v>
      </c>
      <c r="G48" s="107">
        <f>IF('2-Je choisis mes actions'!I41=0,0,IF(C48+D48+F48&gt;0,1,0))</f>
        <v>0</v>
      </c>
      <c r="H48" s="107" t="str">
        <f t="shared" ref="H48:H51" si="17">LEFT(I48,3)</f>
        <v>0</v>
      </c>
      <c r="I48" s="107">
        <f>'2-Je choisis mes actions'!L41</f>
        <v>0</v>
      </c>
      <c r="J48" s="107">
        <f>'2-Je choisis mes actions'!M41</f>
        <v>0</v>
      </c>
    </row>
    <row r="49" spans="1:10" hidden="1" x14ac:dyDescent="0.25">
      <c r="A49" s="395" t="str">
        <f>'2-Je choisis mes actions'!B42</f>
        <v>h6</v>
      </c>
      <c r="B49" s="396"/>
      <c r="C49" s="109">
        <f>IF('2-Je choisis mes actions'!$I42=0,0,'2-Je choisis mes actions'!C42)</f>
        <v>0</v>
      </c>
      <c r="D49" s="260">
        <f>ROUND(IF('2-Je choisis mes actions'!$I42=0,0,'2-Je choisis mes actions'!E42),0)</f>
        <v>0</v>
      </c>
      <c r="E49" s="262">
        <f t="shared" si="16"/>
        <v>0</v>
      </c>
      <c r="F49" s="260">
        <f>IF('2-Je choisis mes actions'!$I42=0,0,'2-Je choisis mes actions'!F42)</f>
        <v>0</v>
      </c>
      <c r="G49" s="107">
        <f>IF('2-Je choisis mes actions'!I42=0,0,IF(C49+D49+F49&gt;0,1,0))</f>
        <v>0</v>
      </c>
      <c r="H49" s="107" t="str">
        <f t="shared" si="17"/>
        <v>0</v>
      </c>
      <c r="I49" s="107">
        <f>'2-Je choisis mes actions'!L42</f>
        <v>0</v>
      </c>
      <c r="J49" s="107">
        <f>'2-Je choisis mes actions'!M42</f>
        <v>0</v>
      </c>
    </row>
    <row r="50" spans="1:10" hidden="1" x14ac:dyDescent="0.25">
      <c r="A50" s="395" t="str">
        <f>'2-Je choisis mes actions'!B43</f>
        <v>h7</v>
      </c>
      <c r="B50" s="396"/>
      <c r="C50" s="109">
        <f>IF('2-Je choisis mes actions'!$I43=0,0,'2-Je choisis mes actions'!C43)</f>
        <v>0</v>
      </c>
      <c r="D50" s="260">
        <f>ROUND(IF('2-Je choisis mes actions'!$I43=0,0,'2-Je choisis mes actions'!E43),0)</f>
        <v>0</v>
      </c>
      <c r="E50" s="262">
        <f t="shared" si="16"/>
        <v>0</v>
      </c>
      <c r="F50" s="260">
        <f>IF('2-Je choisis mes actions'!$I43=0,0,'2-Je choisis mes actions'!F43)</f>
        <v>0</v>
      </c>
      <c r="G50" s="107">
        <f>IF('2-Je choisis mes actions'!I43=0,0,IF(C50+D50+F50&gt;0,1,0))</f>
        <v>0</v>
      </c>
      <c r="H50" s="107" t="str">
        <f t="shared" si="17"/>
        <v>0</v>
      </c>
      <c r="I50" s="107">
        <f>'2-Je choisis mes actions'!L43</f>
        <v>0</v>
      </c>
      <c r="J50" s="107">
        <f>'2-Je choisis mes actions'!M43</f>
        <v>0</v>
      </c>
    </row>
    <row r="51" spans="1:10" hidden="1" x14ac:dyDescent="0.25">
      <c r="A51" s="395" t="str">
        <f>'2-Je choisis mes actions'!B44</f>
        <v>h8</v>
      </c>
      <c r="B51" s="396"/>
      <c r="C51" s="109">
        <f>IF('2-Je choisis mes actions'!$I44=0,0,'2-Je choisis mes actions'!C44)</f>
        <v>0</v>
      </c>
      <c r="D51" s="260">
        <f>ROUND(IF('2-Je choisis mes actions'!$I44=0,0,'2-Je choisis mes actions'!E44),0)</f>
        <v>0</v>
      </c>
      <c r="E51" s="262">
        <f t="shared" si="16"/>
        <v>0</v>
      </c>
      <c r="F51" s="260">
        <f>IF('2-Je choisis mes actions'!$I44=0,0,'2-Je choisis mes actions'!F44)</f>
        <v>0</v>
      </c>
      <c r="G51" s="107">
        <f>IF('2-Je choisis mes actions'!I44=0,0,IF(C51+D51+F51&gt;0,1,0))</f>
        <v>0</v>
      </c>
      <c r="H51" s="107" t="str">
        <f t="shared" si="17"/>
        <v>0</v>
      </c>
      <c r="I51" s="107">
        <f>'2-Je choisis mes actions'!L44</f>
        <v>0</v>
      </c>
      <c r="J51" s="107">
        <f>'2-Je choisis mes actions'!M44</f>
        <v>0</v>
      </c>
    </row>
    <row r="52" spans="1:10" hidden="1" x14ac:dyDescent="0.25">
      <c r="A52" s="395" t="str">
        <f>'2-Je choisis mes actions'!B45</f>
        <v>h5</v>
      </c>
      <c r="B52" s="396"/>
      <c r="C52" s="109">
        <f>IF('2-Je choisis mes actions'!$I45=0,0,'2-Je choisis mes actions'!C45)</f>
        <v>0</v>
      </c>
      <c r="D52" s="260">
        <f>ROUND(IF('2-Je choisis mes actions'!$I45=0,0,'2-Je choisis mes actions'!E45),0)</f>
        <v>0</v>
      </c>
      <c r="E52" s="262">
        <f t="shared" si="14"/>
        <v>0</v>
      </c>
      <c r="F52" s="260">
        <f>IF('2-Je choisis mes actions'!$I45=0,0,'2-Je choisis mes actions'!F45)</f>
        <v>0</v>
      </c>
      <c r="G52" s="107">
        <f>IF('2-Je choisis mes actions'!I45=0,0,IF(C52+D52+F52&gt;0,1,0))</f>
        <v>0</v>
      </c>
      <c r="H52" s="107" t="str">
        <f t="shared" si="15"/>
        <v>0</v>
      </c>
      <c r="I52" s="107">
        <f>'2-Je choisis mes actions'!L45</f>
        <v>0</v>
      </c>
      <c r="J52" s="107">
        <f>'2-Je choisis mes actions'!M45</f>
        <v>0</v>
      </c>
    </row>
    <row r="53" spans="1:10" hidden="1" x14ac:dyDescent="0.25">
      <c r="A53" s="395" t="str">
        <f>'2-Je choisis mes actions'!B46</f>
        <v>h6</v>
      </c>
      <c r="B53" s="396"/>
      <c r="C53" s="109">
        <f>IF('2-Je choisis mes actions'!$I46=0,0,'2-Je choisis mes actions'!C46)</f>
        <v>0</v>
      </c>
      <c r="D53" s="260">
        <f>ROUND(IF('2-Je choisis mes actions'!$I46=0,0,'2-Je choisis mes actions'!E46),0)</f>
        <v>0</v>
      </c>
      <c r="E53" s="262">
        <f t="shared" si="14"/>
        <v>0</v>
      </c>
      <c r="F53" s="260">
        <f>IF('2-Je choisis mes actions'!$I46=0,0,'2-Je choisis mes actions'!F46)</f>
        <v>0</v>
      </c>
      <c r="G53" s="107">
        <f>IF('2-Je choisis mes actions'!I46=0,0,IF(C53+D53+F53&gt;0,1,0))</f>
        <v>0</v>
      </c>
      <c r="H53" s="107" t="str">
        <f t="shared" si="15"/>
        <v>0</v>
      </c>
      <c r="I53" s="107">
        <f>'2-Je choisis mes actions'!L46</f>
        <v>0</v>
      </c>
      <c r="J53" s="107">
        <f>'2-Je choisis mes actions'!M46</f>
        <v>0</v>
      </c>
    </row>
    <row r="54" spans="1:10" hidden="1" x14ac:dyDescent="0.25">
      <c r="A54" s="395" t="str">
        <f>'2-Je choisis mes actions'!B47</f>
        <v>h7</v>
      </c>
      <c r="B54" s="396"/>
      <c r="C54" s="109">
        <f>IF('2-Je choisis mes actions'!$I47=0,0,'2-Je choisis mes actions'!C47)</f>
        <v>0</v>
      </c>
      <c r="D54" s="260">
        <f>ROUND(IF('2-Je choisis mes actions'!$I47=0,0,'2-Je choisis mes actions'!E47),0)</f>
        <v>0</v>
      </c>
      <c r="E54" s="262">
        <f t="shared" si="14"/>
        <v>0</v>
      </c>
      <c r="F54" s="260">
        <f>IF('2-Je choisis mes actions'!$I47=0,0,'2-Je choisis mes actions'!F47)</f>
        <v>0</v>
      </c>
      <c r="G54" s="107">
        <f>IF('2-Je choisis mes actions'!I47=0,0,IF(C54+D54+F54&gt;0,1,0))</f>
        <v>0</v>
      </c>
      <c r="H54" s="107" t="str">
        <f t="shared" si="15"/>
        <v>0</v>
      </c>
      <c r="I54" s="107">
        <f>'2-Je choisis mes actions'!L47</f>
        <v>0</v>
      </c>
      <c r="J54" s="107">
        <f>'2-Je choisis mes actions'!M47</f>
        <v>0</v>
      </c>
    </row>
    <row r="55" spans="1:10" hidden="1" x14ac:dyDescent="0.25">
      <c r="A55" s="395" t="str">
        <f>'2-Je choisis mes actions'!B48</f>
        <v>h8</v>
      </c>
      <c r="B55" s="396"/>
      <c r="C55" s="109">
        <f>IF('2-Je choisis mes actions'!$I48=0,0,'2-Je choisis mes actions'!C48)</f>
        <v>0</v>
      </c>
      <c r="D55" s="260">
        <f>ROUND(IF('2-Je choisis mes actions'!$I48=0,0,'2-Je choisis mes actions'!E48),0)</f>
        <v>0</v>
      </c>
      <c r="E55" s="262">
        <f t="shared" si="14"/>
        <v>0</v>
      </c>
      <c r="F55" s="260">
        <f>IF('2-Je choisis mes actions'!$I48=0,0,'2-Je choisis mes actions'!F48)</f>
        <v>0</v>
      </c>
      <c r="G55" s="107">
        <f>IF('2-Je choisis mes actions'!I48=0,0,IF(C55+D55+F55&gt;0,1,0))</f>
        <v>0</v>
      </c>
      <c r="H55" s="107" t="str">
        <f t="shared" si="15"/>
        <v>0</v>
      </c>
      <c r="I55" s="107">
        <f>'2-Je choisis mes actions'!L48</f>
        <v>0</v>
      </c>
      <c r="J55" s="107">
        <f>'2-Je choisis mes actions'!M48</f>
        <v>0</v>
      </c>
    </row>
    <row r="56" spans="1:10" hidden="1" x14ac:dyDescent="0.25">
      <c r="A56" s="395" t="str">
        <f>'2-Je choisis mes actions'!B52</f>
        <v>Bilan d’émission de gaz à effet de serre (bilan GES scope 1, 2 et 3) et plan d'actions</v>
      </c>
      <c r="B56" s="396"/>
      <c r="C56" s="109">
        <f>IF('2-Je choisis mes actions'!$I52=0,0,'2-Je choisis mes actions'!C52)</f>
        <v>0</v>
      </c>
      <c r="D56" s="260">
        <f>ROUND(IF('2-Je choisis mes actions'!$I52=0,0,'2-Je choisis mes actions'!E52),0)</f>
        <v>0</v>
      </c>
      <c r="E56" s="262">
        <f>IFERROR(F56/C56,0)</f>
        <v>0</v>
      </c>
      <c r="F56" s="260">
        <f>IF('2-Je choisis mes actions'!$I52=0,0,'2-Je choisis mes actions'!F52)</f>
        <v>0</v>
      </c>
      <c r="G56" s="107">
        <f>IF('2-Je choisis mes actions'!I52=0,0,IF(C56+D56+F56&gt;0,1,0))</f>
        <v>0</v>
      </c>
      <c r="H56" s="107" t="str">
        <f>LEFT(I56,3)</f>
        <v>1CL</v>
      </c>
      <c r="I56" s="107" t="str">
        <f>'2-Je choisis mes actions'!L52</f>
        <v>1CL.04.01</v>
      </c>
      <c r="J56" s="107" t="str">
        <f>'2-Je choisis mes actions'!M52</f>
        <v>SA2.04.01</v>
      </c>
    </row>
    <row r="57" spans="1:10" hidden="1" x14ac:dyDescent="0.25">
      <c r="A57" s="395" t="str">
        <f>'2-Je choisis mes actions'!B53</f>
        <v>Vous organiser pour réduire les émissions de gaz à effet de serre : élaborer une stratégie (démarche ACT® pas à pas)</v>
      </c>
      <c r="B57" s="396"/>
      <c r="C57" s="109">
        <f>IF('2-Je choisis mes actions'!$I53=0,0,'2-Je choisis mes actions'!C53)</f>
        <v>0</v>
      </c>
      <c r="D57" s="260">
        <f>ROUND(IF('2-Je choisis mes actions'!$I53=0,0,'2-Je choisis mes actions'!E53),0)</f>
        <v>0</v>
      </c>
      <c r="E57" s="262">
        <f t="shared" ref="E57:E107" si="18">IFERROR(F57/C57,0)</f>
        <v>0</v>
      </c>
      <c r="F57" s="260">
        <f>IF('2-Je choisis mes actions'!$I53=0,0,'2-Je choisis mes actions'!F53)</f>
        <v>0</v>
      </c>
      <c r="G57" s="107">
        <f>IF('2-Je choisis mes actions'!I53=0,0,IF(C57+D57+F57&gt;0,1,0))</f>
        <v>0</v>
      </c>
      <c r="H57" s="107" t="str">
        <f t="shared" ref="H57:H107" si="19">LEFT(I57,3)</f>
        <v>1CL</v>
      </c>
      <c r="I57" s="107" t="str">
        <f>'2-Je choisis mes actions'!L53</f>
        <v>1CL.05.01</v>
      </c>
      <c r="J57" s="107" t="str">
        <f>'2-Je choisis mes actions'!M53</f>
        <v>SA2.04.01</v>
      </c>
    </row>
    <row r="58" spans="1:10" hidden="1" x14ac:dyDescent="0.25">
      <c r="A58" s="395" t="str">
        <f>'2-Je choisis mes actions'!B54</f>
        <v>Evaluer votre stratégie de réduction des émissions de gaz à effet de serre (Evaluation ACT®)</v>
      </c>
      <c r="B58" s="396"/>
      <c r="C58" s="109">
        <f>IF('2-Je choisis mes actions'!$I54=0,0,'2-Je choisis mes actions'!C54)</f>
        <v>0</v>
      </c>
      <c r="D58" s="260">
        <f>ROUND(IF('2-Je choisis mes actions'!$I54=0,0,'2-Je choisis mes actions'!E54),0)</f>
        <v>0</v>
      </c>
      <c r="E58" s="262">
        <f t="shared" si="18"/>
        <v>0</v>
      </c>
      <c r="F58" s="260">
        <f>IF('2-Je choisis mes actions'!$I54=0,0,'2-Je choisis mes actions'!F54)</f>
        <v>0</v>
      </c>
      <c r="G58" s="107">
        <f>IF('2-Je choisis mes actions'!I54=0,0,IF(C58+D58+F58&gt;0,1,0))</f>
        <v>0</v>
      </c>
      <c r="H58" s="107" t="str">
        <f t="shared" si="19"/>
        <v>1CL</v>
      </c>
      <c r="I58" s="107" t="str">
        <f>'2-Je choisis mes actions'!L54</f>
        <v>1CL.05.01</v>
      </c>
      <c r="J58" s="107" t="str">
        <f>'2-Je choisis mes actions'!M54</f>
        <v>SA2.04.01</v>
      </c>
    </row>
    <row r="59" spans="1:10" ht="28.5" hidden="1" customHeight="1" x14ac:dyDescent="0.25">
      <c r="A59" s="395" t="str">
        <f>'2-Je choisis mes actions'!B58</f>
        <v>Accompagnement à la baisse des consommations d’énergie des bâtiments imposée par le « décret tertiaire » : audit énergétique</v>
      </c>
      <c r="B59" s="396"/>
      <c r="C59" s="110">
        <f>IF('2-Je choisis mes actions'!$I58=0,0,'2-Je choisis mes actions'!C58)</f>
        <v>0</v>
      </c>
      <c r="D59" s="260">
        <f>ROUND(IF('2-Je choisis mes actions'!$I58=0,0,'2-Je choisis mes actions'!E58),0)</f>
        <v>0</v>
      </c>
      <c r="E59" s="263">
        <f t="shared" si="18"/>
        <v>0</v>
      </c>
      <c r="F59" s="260">
        <f>IF('2-Je choisis mes actions'!$I58=0,0,'2-Je choisis mes actions'!F58)</f>
        <v>0</v>
      </c>
      <c r="G59" s="107">
        <f>IF('2-Je choisis mes actions'!I58=0,0,IF(C59+D59+F59&gt;0,1,0))</f>
        <v>0</v>
      </c>
      <c r="H59" s="107" t="str">
        <f t="shared" si="19"/>
        <v>1BA</v>
      </c>
      <c r="I59" s="107" t="str">
        <f>'2-Je choisis mes actions'!L58</f>
        <v>1BA.01</v>
      </c>
      <c r="J59" s="107" t="str">
        <f>'2-Je choisis mes actions'!M58</f>
        <v>SA2.04.01</v>
      </c>
    </row>
    <row r="60" spans="1:10" hidden="1" x14ac:dyDescent="0.25">
      <c r="A60" s="395" t="str">
        <f>'2-Je choisis mes actions'!B59</f>
        <v>Maîtrise d'œuvre (MOE) pour rénovation globale d’un ou plusieurs bâtiments pour viser un objectif de 50% d’économie d’énergie</v>
      </c>
      <c r="B60" s="396"/>
      <c r="C60" s="109">
        <f>IF('2-Je choisis mes actions'!$I59=0,0,'2-Je choisis mes actions'!C59)</f>
        <v>0</v>
      </c>
      <c r="D60" s="260">
        <f>ROUND(IF('2-Je choisis mes actions'!$I59=0,0,'2-Je choisis mes actions'!E59),0)</f>
        <v>0</v>
      </c>
      <c r="E60" s="262">
        <f t="shared" si="18"/>
        <v>0</v>
      </c>
      <c r="F60" s="260">
        <f>IF('2-Je choisis mes actions'!$I59=0,0,'2-Je choisis mes actions'!F59)</f>
        <v>0</v>
      </c>
      <c r="G60" s="107">
        <f>IF('2-Je choisis mes actions'!I59=0,0,IF(C60+D60+F60&gt;0,1,0))</f>
        <v>0</v>
      </c>
      <c r="H60" s="107" t="str">
        <f t="shared" si="19"/>
        <v>1BA</v>
      </c>
      <c r="I60" s="107" t="str">
        <f>'2-Je choisis mes actions'!L59</f>
        <v>1BA.01</v>
      </c>
      <c r="J60" s="107" t="str">
        <f>'2-Je choisis mes actions'!M59</f>
        <v>SA2.04.03</v>
      </c>
    </row>
    <row r="61" spans="1:10" hidden="1" x14ac:dyDescent="0.25">
      <c r="A61" s="395" t="str">
        <f>'2-Je choisis mes actions'!B60</f>
        <v>Diagnostic sur la qualité de l'air (intérieur et extérieur) de l’entreprise</v>
      </c>
      <c r="B61" s="396"/>
      <c r="C61" s="109">
        <f>IF('2-Je choisis mes actions'!$I60=0,0,'2-Je choisis mes actions'!C60)</f>
        <v>0</v>
      </c>
      <c r="D61" s="260">
        <f>ROUND(IF('2-Je choisis mes actions'!$I60=0,0,'2-Je choisis mes actions'!E60),0)</f>
        <v>0</v>
      </c>
      <c r="E61" s="262">
        <f t="shared" si="18"/>
        <v>0</v>
      </c>
      <c r="F61" s="260">
        <f>IF('2-Je choisis mes actions'!$I60=0,0,'2-Je choisis mes actions'!F60)</f>
        <v>0</v>
      </c>
      <c r="G61" s="107">
        <f>IF('2-Je choisis mes actions'!I60=0,0,IF(C61+D61+F61&gt;0,1,0))</f>
        <v>0</v>
      </c>
      <c r="H61" s="107" t="str">
        <f t="shared" si="19"/>
        <v>1QA</v>
      </c>
      <c r="I61" s="107" t="str">
        <f>'2-Je choisis mes actions'!L60</f>
        <v>1QA</v>
      </c>
      <c r="J61" s="107" t="str">
        <f>'2-Je choisis mes actions'!M60</f>
        <v>SA2.04.01</v>
      </c>
    </row>
    <row r="62" spans="1:10" hidden="1" x14ac:dyDescent="0.25">
      <c r="A62" s="395" t="str">
        <f>'2-Je choisis mes actions'!B64</f>
        <v>Luminaire d’éclairage à modules LED</v>
      </c>
      <c r="B62" s="396"/>
      <c r="C62" s="109">
        <f>IF('2-Je choisis mes actions'!$I64=0,0,'2-Je choisis mes actions'!C64)</f>
        <v>0</v>
      </c>
      <c r="D62" s="260">
        <f>ROUND(IF('2-Je choisis mes actions'!$I64=0,0,'2-Je choisis mes actions'!E64),0)</f>
        <v>0</v>
      </c>
      <c r="E62" s="262">
        <f t="shared" si="18"/>
        <v>0</v>
      </c>
      <c r="F62" s="260">
        <f>IF('2-Je choisis mes actions'!$I64=0,0,'2-Je choisis mes actions'!F64)</f>
        <v>0</v>
      </c>
      <c r="G62" s="107">
        <f>IF('2-Je choisis mes actions'!I64=0,0,IF(C62+D62+F62&gt;0,1,0))</f>
        <v>0</v>
      </c>
      <c r="H62" s="107" t="str">
        <f t="shared" si="19"/>
        <v>1EE</v>
      </c>
      <c r="I62" s="107" t="str">
        <f>'2-Je choisis mes actions'!L64</f>
        <v>1EE.03</v>
      </c>
      <c r="J62" s="107" t="str">
        <f>'2-Je choisis mes actions'!M64</f>
        <v>SA2.01</v>
      </c>
    </row>
    <row r="63" spans="1:10" hidden="1" x14ac:dyDescent="0.25">
      <c r="A63" s="395" t="str">
        <f>'2-Je choisis mes actions'!B65</f>
        <v>Augmenter l’éclairage naturel grâce à des lanterneaux d'éclairage zénithal</v>
      </c>
      <c r="B63" s="396"/>
      <c r="C63" s="109">
        <f>IF('2-Je choisis mes actions'!$I65=0,0,'2-Je choisis mes actions'!C65)</f>
        <v>0</v>
      </c>
      <c r="D63" s="260">
        <f>ROUND(IF('2-Je choisis mes actions'!$I65=0,0,'2-Je choisis mes actions'!E65),0)</f>
        <v>0</v>
      </c>
      <c r="E63" s="262">
        <f t="shared" si="18"/>
        <v>0</v>
      </c>
      <c r="F63" s="260">
        <f>IF('2-Je choisis mes actions'!$I65=0,0,'2-Je choisis mes actions'!F65)</f>
        <v>0</v>
      </c>
      <c r="G63" s="107">
        <f>IF('2-Je choisis mes actions'!I65=0,0,IF(C63+D63+F63&gt;0,1,0))</f>
        <v>0</v>
      </c>
      <c r="H63" s="107" t="str">
        <f t="shared" si="19"/>
        <v>1EE</v>
      </c>
      <c r="I63" s="107" t="str">
        <f>'2-Je choisis mes actions'!L65</f>
        <v>1EE.03</v>
      </c>
      <c r="J63" s="107" t="str">
        <f>'2-Je choisis mes actions'!M65</f>
        <v>SA2.01</v>
      </c>
    </row>
    <row r="64" spans="1:10" hidden="1" x14ac:dyDescent="0.25">
      <c r="A64" s="395" t="str">
        <f>'2-Je choisis mes actions'!B66</f>
        <v>Augmenter l’éclairage naturel grâce à des conduits de lumière naturelle</v>
      </c>
      <c r="B64" s="396"/>
      <c r="C64" s="109">
        <f>IF('2-Je choisis mes actions'!$I66=0,0,'2-Je choisis mes actions'!C66)</f>
        <v>0</v>
      </c>
      <c r="D64" s="260">
        <f>ROUND(IF('2-Je choisis mes actions'!$I66=0,0,'2-Je choisis mes actions'!E66),0)</f>
        <v>0</v>
      </c>
      <c r="E64" s="262">
        <f t="shared" si="18"/>
        <v>0</v>
      </c>
      <c r="F64" s="260">
        <f>IF('2-Je choisis mes actions'!$I66=0,0,'2-Je choisis mes actions'!F66)</f>
        <v>0</v>
      </c>
      <c r="G64" s="107">
        <f>IF('2-Je choisis mes actions'!I66=0,0,IF(C64+D64+F64&gt;0,1,0))</f>
        <v>0</v>
      </c>
      <c r="H64" s="107" t="str">
        <f t="shared" si="19"/>
        <v>1EE</v>
      </c>
      <c r="I64" s="107" t="str">
        <f>'2-Je choisis mes actions'!L66</f>
        <v>1EE.03</v>
      </c>
      <c r="J64" s="107" t="str">
        <f>'2-Je choisis mes actions'!M66</f>
        <v>SA2.01</v>
      </c>
    </row>
    <row r="65" spans="1:10" hidden="1" x14ac:dyDescent="0.25">
      <c r="A65" s="395" t="str">
        <f>'2-Je choisis mes actions'!B67</f>
        <v>Eclairage extérieur par luminaires LED</v>
      </c>
      <c r="B65" s="396"/>
      <c r="C65" s="109">
        <f>IF('2-Je choisis mes actions'!$I67=0,0,'2-Je choisis mes actions'!C67)</f>
        <v>0</v>
      </c>
      <c r="D65" s="260">
        <f>ROUND(IF('2-Je choisis mes actions'!$I67=0,0,'2-Je choisis mes actions'!E67),0)</f>
        <v>0</v>
      </c>
      <c r="E65" s="262">
        <f t="shared" si="18"/>
        <v>0</v>
      </c>
      <c r="F65" s="260">
        <f>IF('2-Je choisis mes actions'!$I67=0,0,'2-Je choisis mes actions'!F67)</f>
        <v>0</v>
      </c>
      <c r="G65" s="107">
        <f>IF('2-Je choisis mes actions'!I67=0,0,IF(C65+D65+F65&gt;0,1,0))</f>
        <v>0</v>
      </c>
      <c r="H65" s="107" t="str">
        <f t="shared" si="19"/>
        <v>1EE</v>
      </c>
      <c r="I65" s="107" t="str">
        <f>'2-Je choisis mes actions'!L67</f>
        <v>1EE.03</v>
      </c>
      <c r="J65" s="107" t="str">
        <f>'2-Je choisis mes actions'!M67</f>
        <v>SA2.01</v>
      </c>
    </row>
    <row r="66" spans="1:10" hidden="1" x14ac:dyDescent="0.25">
      <c r="A66" s="395" t="str">
        <f>'2-Je choisis mes actions'!B68</f>
        <v>Etude de dimensionnement de l'éclairage</v>
      </c>
      <c r="B66" s="396"/>
      <c r="C66" s="109">
        <f>IF('2-Je choisis mes actions'!$I68=0,0,'2-Je choisis mes actions'!C68)</f>
        <v>0</v>
      </c>
      <c r="D66" s="260">
        <f>ROUND(IF('2-Je choisis mes actions'!$I68=0,0,'2-Je choisis mes actions'!E68),0)</f>
        <v>0</v>
      </c>
      <c r="E66" s="262">
        <f>IFERROR(F66/C66,0)</f>
        <v>0</v>
      </c>
      <c r="F66" s="260">
        <f>IF('2-Je choisis mes actions'!$I68=0,0,'2-Je choisis mes actions'!F68)</f>
        <v>0</v>
      </c>
      <c r="G66" s="107">
        <f>IF('2-Je choisis mes actions'!I68=0,0,IF(C66+D66+F66&gt;0,1,0))</f>
        <v>0</v>
      </c>
      <c r="H66" s="107" t="str">
        <f>LEFT(I66,3)</f>
        <v>1EE</v>
      </c>
      <c r="I66" s="107" t="str">
        <f>'2-Je choisis mes actions'!L68</f>
        <v>1EE.03</v>
      </c>
      <c r="J66" s="107" t="str">
        <f>'2-Je choisis mes actions'!M68</f>
        <v>SA2.04.01</v>
      </c>
    </row>
    <row r="67" spans="1:10" hidden="1" x14ac:dyDescent="0.25">
      <c r="A67" s="395" t="str">
        <f>'2-Je choisis mes actions'!B72</f>
        <v>Isolation des meubles de vente réfrigérés et/ou des chambres froides</v>
      </c>
      <c r="B67" s="396"/>
      <c r="C67" s="109">
        <f>IF('2-Je choisis mes actions'!$I72=0,0,'2-Je choisis mes actions'!C72)</f>
        <v>0</v>
      </c>
      <c r="D67" s="260">
        <f>ROUND(IF('2-Je choisis mes actions'!$I72=0,0,'2-Je choisis mes actions'!E72),0)</f>
        <v>0</v>
      </c>
      <c r="E67" s="262">
        <f t="shared" si="18"/>
        <v>0</v>
      </c>
      <c r="F67" s="260">
        <f>IF('2-Je choisis mes actions'!$I72=0,0,'2-Je choisis mes actions'!F72)</f>
        <v>0</v>
      </c>
      <c r="G67" s="107">
        <f>IF('2-Je choisis mes actions'!I72=0,0,IF(C67+D67+F67&gt;0,1,0))</f>
        <v>0</v>
      </c>
      <c r="H67" s="107" t="str">
        <f t="shared" si="19"/>
        <v>1EE</v>
      </c>
      <c r="I67" s="107" t="str">
        <f>'2-Je choisis mes actions'!L72</f>
        <v>1EE.03</v>
      </c>
      <c r="J67" s="107" t="str">
        <f>'2-Je choisis mes actions'!M72</f>
        <v>SA2.01</v>
      </c>
    </row>
    <row r="68" spans="1:10" ht="29.25" hidden="1" customHeight="1" x14ac:dyDescent="0.25">
      <c r="A68" s="395" t="str">
        <f>'2-Je choisis mes actions'!B73</f>
        <v>Remplacement de fluides dans les équipements frigorifiques commerciaux pour utiliser des fluides frigorigènes ayant moins d’impact sur le changement climatique</v>
      </c>
      <c r="B68" s="396"/>
      <c r="C68" s="109">
        <f>IF('2-Je choisis mes actions'!$I73=0,0,'2-Je choisis mes actions'!C73)</f>
        <v>0</v>
      </c>
      <c r="D68" s="260">
        <f>ROUND(IF('2-Je choisis mes actions'!$I73=0,0,'2-Je choisis mes actions'!E73),0)</f>
        <v>0</v>
      </c>
      <c r="E68" s="262">
        <f t="shared" si="18"/>
        <v>0</v>
      </c>
      <c r="F68" s="260">
        <f>IF('2-Je choisis mes actions'!$I73=0,0,'2-Je choisis mes actions'!F73)</f>
        <v>0</v>
      </c>
      <c r="G68" s="107">
        <f>IF('2-Je choisis mes actions'!I73=0,0,IF(C68+D68+F68&gt;0,1,0))</f>
        <v>0</v>
      </c>
      <c r="H68" s="107" t="str">
        <f t="shared" si="19"/>
        <v>1EE</v>
      </c>
      <c r="I68" s="107" t="str">
        <f>'2-Je choisis mes actions'!L73</f>
        <v>1EE.03</v>
      </c>
      <c r="J68" s="107" t="str">
        <f>'2-Je choisis mes actions'!M73</f>
        <v>SA2.01</v>
      </c>
    </row>
    <row r="69" spans="1:10" ht="29.25" hidden="1" customHeight="1" x14ac:dyDescent="0.25">
      <c r="A69" s="395" t="str">
        <f>'2-Je choisis mes actions'!B74</f>
        <v>Remplacement d’armoires frigorifiques positives ou de tours réfrigérées par de nouveaux équipements neufs à fluides frigorigènes ayant moins d’impact sur le changement climatique</v>
      </c>
      <c r="B69" s="396"/>
      <c r="C69" s="109">
        <f>IF('2-Je choisis mes actions'!$I74=0,0,'2-Je choisis mes actions'!C74)</f>
        <v>0</v>
      </c>
      <c r="D69" s="260">
        <f>ROUND(IF('2-Je choisis mes actions'!$I74=0,0,'2-Je choisis mes actions'!E74),0)</f>
        <v>0</v>
      </c>
      <c r="E69" s="262">
        <f t="shared" si="18"/>
        <v>0</v>
      </c>
      <c r="F69" s="260">
        <f>IF('2-Je choisis mes actions'!$I74=0,0,'2-Je choisis mes actions'!F74)</f>
        <v>0</v>
      </c>
      <c r="G69" s="107">
        <f>IF('2-Je choisis mes actions'!I74=0,0,IF(C69+D69+F69&gt;0,1,0))</f>
        <v>0</v>
      </c>
      <c r="H69" s="107" t="str">
        <f t="shared" si="19"/>
        <v>1EE</v>
      </c>
      <c r="I69" s="107" t="str">
        <f>'2-Je choisis mes actions'!L74</f>
        <v>1EE.03</v>
      </c>
      <c r="J69" s="107" t="str">
        <f>'2-Je choisis mes actions'!M74</f>
        <v>SA2.01</v>
      </c>
    </row>
    <row r="70" spans="1:10" ht="29.25" hidden="1" customHeight="1" x14ac:dyDescent="0.25">
      <c r="A70" s="395" t="str">
        <f>'2-Je choisis mes actions'!B75</f>
        <v xml:space="preserve">Remplacement d’équipements frigorifiques commerciaux peu performants par des équipements neufs à fluides frigorigènes ayant moins d’impact sur le changement climatique </v>
      </c>
      <c r="B70" s="396"/>
      <c r="C70" s="109">
        <f>IF('2-Je choisis mes actions'!$I75=0,0,'2-Je choisis mes actions'!C75)</f>
        <v>0</v>
      </c>
      <c r="D70" s="260">
        <f>ROUND(IF('2-Je choisis mes actions'!$I75=0,0,'2-Je choisis mes actions'!E75),0)</f>
        <v>0</v>
      </c>
      <c r="E70" s="262">
        <f t="shared" si="18"/>
        <v>0</v>
      </c>
      <c r="F70" s="260">
        <f>IF('2-Je choisis mes actions'!$I75=0,0,'2-Je choisis mes actions'!F75)</f>
        <v>0</v>
      </c>
      <c r="G70" s="107">
        <f>IF('2-Je choisis mes actions'!I75=0,0,IF(C70+D70+F70&gt;0,1,0))</f>
        <v>0</v>
      </c>
      <c r="H70" s="107" t="str">
        <f t="shared" si="19"/>
        <v>1EE</v>
      </c>
      <c r="I70" s="107" t="str">
        <f>'2-Je choisis mes actions'!L75</f>
        <v>1EE.03</v>
      </c>
      <c r="J70" s="107" t="str">
        <f>'2-Je choisis mes actions'!M75</f>
        <v>SA2.01</v>
      </c>
    </row>
    <row r="71" spans="1:10" hidden="1" x14ac:dyDescent="0.25">
      <c r="A71" s="395" t="str">
        <f>'2-Je choisis mes actions'!B76</f>
        <v>Installation de froid commercial centralisée au CO2 avec récupération de chaleur</v>
      </c>
      <c r="B71" s="396"/>
      <c r="C71" s="109">
        <f>IF('2-Je choisis mes actions'!$I76=0,0,'2-Je choisis mes actions'!C76)</f>
        <v>0</v>
      </c>
      <c r="D71" s="260">
        <f>ROUND(IF('2-Je choisis mes actions'!$I76=0,0,'2-Je choisis mes actions'!E76),0)</f>
        <v>0</v>
      </c>
      <c r="E71" s="262">
        <f t="shared" si="18"/>
        <v>0</v>
      </c>
      <c r="F71" s="260">
        <f>IF('2-Je choisis mes actions'!$I76=0,0,'2-Je choisis mes actions'!F76)</f>
        <v>0</v>
      </c>
      <c r="G71" s="107">
        <f>IF('2-Je choisis mes actions'!I76=0,0,IF(C71+D71+F71&gt;0,1,0))</f>
        <v>0</v>
      </c>
      <c r="H71" s="107" t="str">
        <f t="shared" si="19"/>
        <v>1EE</v>
      </c>
      <c r="I71" s="107" t="str">
        <f>'2-Je choisis mes actions'!L76</f>
        <v>1EE.03</v>
      </c>
      <c r="J71" s="107" t="str">
        <f>'2-Je choisis mes actions'!M76</f>
        <v>SA2.01</v>
      </c>
    </row>
    <row r="72" spans="1:10" hidden="1" x14ac:dyDescent="0.25">
      <c r="A72" s="395" t="str">
        <f>'2-Je choisis mes actions'!B80</f>
        <v>Isolation de combles perdus</v>
      </c>
      <c r="B72" s="396"/>
      <c r="C72" s="110">
        <f>IF('2-Je choisis mes actions'!$I80=0,0,'2-Je choisis mes actions'!C80)</f>
        <v>0</v>
      </c>
      <c r="D72" s="260">
        <f>ROUND(IF('2-Je choisis mes actions'!$I80=0,0,'2-Je choisis mes actions'!E80),0)</f>
        <v>0</v>
      </c>
      <c r="E72" s="263">
        <f t="shared" si="18"/>
        <v>0</v>
      </c>
      <c r="F72" s="260">
        <f>IF('2-Je choisis mes actions'!$I80=0,0,'2-Je choisis mes actions'!F80)</f>
        <v>0</v>
      </c>
      <c r="G72" s="107">
        <f>IF('2-Je choisis mes actions'!I80=0,0,IF(C72+D72+F72&gt;0,1,0))</f>
        <v>0</v>
      </c>
      <c r="H72" s="107" t="str">
        <f t="shared" si="19"/>
        <v>1BA</v>
      </c>
      <c r="I72" s="107" t="str">
        <f>'2-Je choisis mes actions'!L80</f>
        <v>1BA.01</v>
      </c>
      <c r="J72" s="107" t="str">
        <f>'2-Je choisis mes actions'!M80</f>
        <v>SA2.01</v>
      </c>
    </row>
    <row r="73" spans="1:10" hidden="1" x14ac:dyDescent="0.25">
      <c r="A73" s="395" t="str">
        <f>'2-Je choisis mes actions'!B81</f>
        <v>Isolation des rampants de toiture et plafonds de combles</v>
      </c>
      <c r="B73" s="396"/>
      <c r="C73" s="110">
        <f>IF('2-Je choisis mes actions'!$I81=0,0,'2-Je choisis mes actions'!C81)</f>
        <v>0</v>
      </c>
      <c r="D73" s="260">
        <f>ROUND(IF('2-Je choisis mes actions'!$I81=0,0,'2-Je choisis mes actions'!E81),0)</f>
        <v>0</v>
      </c>
      <c r="E73" s="263">
        <f t="shared" si="18"/>
        <v>0</v>
      </c>
      <c r="F73" s="260">
        <f>IF('2-Je choisis mes actions'!$I81=0,0,'2-Je choisis mes actions'!F81)</f>
        <v>0</v>
      </c>
      <c r="G73" s="107">
        <f>IF('2-Je choisis mes actions'!I81=0,0,IF(C73+D73+F73&gt;0,1,0))</f>
        <v>0</v>
      </c>
      <c r="H73" s="107" t="str">
        <f t="shared" si="19"/>
        <v>1BA</v>
      </c>
      <c r="I73" s="107" t="str">
        <f>'2-Je choisis mes actions'!L81</f>
        <v>1BA.01</v>
      </c>
      <c r="J73" s="107" t="str">
        <f>'2-Je choisis mes actions'!M81</f>
        <v>SA2.01</v>
      </c>
    </row>
    <row r="74" spans="1:10" hidden="1" x14ac:dyDescent="0.25">
      <c r="A74" s="395" t="str">
        <f>'2-Je choisis mes actions'!B82</f>
        <v>Isolation des murs par l'intérieur</v>
      </c>
      <c r="B74" s="396"/>
      <c r="C74" s="110">
        <f>IF('2-Je choisis mes actions'!$I82=0,0,'2-Je choisis mes actions'!C82)</f>
        <v>0</v>
      </c>
      <c r="D74" s="260">
        <f>ROUND(IF('2-Je choisis mes actions'!$I82=0,0,'2-Je choisis mes actions'!E82),0)</f>
        <v>0</v>
      </c>
      <c r="E74" s="263">
        <f t="shared" si="18"/>
        <v>0</v>
      </c>
      <c r="F74" s="260">
        <f>IF('2-Je choisis mes actions'!$I82=0,0,'2-Je choisis mes actions'!F82)</f>
        <v>0</v>
      </c>
      <c r="G74" s="107">
        <f>IF('2-Je choisis mes actions'!I82=0,0,IF(C74+D74+F74&gt;0,1,0))</f>
        <v>0</v>
      </c>
      <c r="H74" s="107" t="str">
        <f t="shared" si="19"/>
        <v>1BA</v>
      </c>
      <c r="I74" s="107" t="str">
        <f>'2-Je choisis mes actions'!L82</f>
        <v>1BA.01</v>
      </c>
      <c r="J74" s="107" t="str">
        <f>'2-Je choisis mes actions'!M82</f>
        <v>SA2.01</v>
      </c>
    </row>
    <row r="75" spans="1:10" hidden="1" x14ac:dyDescent="0.25">
      <c r="A75" s="395" t="str">
        <f>'2-Je choisis mes actions'!B83</f>
        <v>Isolation des murs par l'extérieur</v>
      </c>
      <c r="B75" s="396"/>
      <c r="C75" s="110">
        <f>IF('2-Je choisis mes actions'!$I83=0,0,'2-Je choisis mes actions'!C83)</f>
        <v>0</v>
      </c>
      <c r="D75" s="260">
        <f>ROUND(IF('2-Je choisis mes actions'!$I83=0,0,'2-Je choisis mes actions'!E83),0)</f>
        <v>0</v>
      </c>
      <c r="E75" s="263">
        <f t="shared" si="18"/>
        <v>0</v>
      </c>
      <c r="F75" s="260">
        <f>IF('2-Je choisis mes actions'!$I83=0,0,'2-Je choisis mes actions'!F83)</f>
        <v>0</v>
      </c>
      <c r="G75" s="107">
        <f>IF('2-Je choisis mes actions'!I83=0,0,IF(C75+D75+F75&gt;0,1,0))</f>
        <v>0</v>
      </c>
      <c r="H75" s="107" t="str">
        <f t="shared" si="19"/>
        <v>1BA</v>
      </c>
      <c r="I75" s="107" t="str">
        <f>'2-Je choisis mes actions'!L83</f>
        <v>1BA.01</v>
      </c>
      <c r="J75" s="107" t="str">
        <f>'2-Je choisis mes actions'!M83</f>
        <v>SA2.01</v>
      </c>
    </row>
    <row r="76" spans="1:10" hidden="1" x14ac:dyDescent="0.25">
      <c r="A76" s="395" t="str">
        <f>'2-Je choisis mes actions'!B84</f>
        <v>Isolation des toitures-terrasses</v>
      </c>
      <c r="B76" s="396"/>
      <c r="C76" s="110">
        <f>IF('2-Je choisis mes actions'!$I84=0,0,'2-Je choisis mes actions'!C84)</f>
        <v>0</v>
      </c>
      <c r="D76" s="260">
        <f>ROUND(IF('2-Je choisis mes actions'!$I84=0,0,'2-Je choisis mes actions'!E84),0)</f>
        <v>0</v>
      </c>
      <c r="E76" s="263">
        <f t="shared" si="18"/>
        <v>0</v>
      </c>
      <c r="F76" s="260">
        <f>IF('2-Je choisis mes actions'!$I84=0,0,'2-Je choisis mes actions'!F84)</f>
        <v>0</v>
      </c>
      <c r="G76" s="107">
        <f>IF('2-Je choisis mes actions'!I84=0,0,IF(C76+D76+F76&gt;0,1,0))</f>
        <v>0</v>
      </c>
      <c r="H76" s="107" t="str">
        <f t="shared" si="19"/>
        <v>1BA</v>
      </c>
      <c r="I76" s="107" t="str">
        <f>'2-Je choisis mes actions'!L84</f>
        <v>1BA.01</v>
      </c>
      <c r="J76" s="107" t="str">
        <f>'2-Je choisis mes actions'!M84</f>
        <v>SA2.01</v>
      </c>
    </row>
    <row r="77" spans="1:10" hidden="1" x14ac:dyDescent="0.25">
      <c r="A77" s="395" t="str">
        <f>'2-Je choisis mes actions'!B85</f>
        <v>Ventilation mécanique double flux</v>
      </c>
      <c r="B77" s="396"/>
      <c r="C77" s="109">
        <f>IF('2-Je choisis mes actions'!$I85=0,0,'2-Je choisis mes actions'!C85)</f>
        <v>0</v>
      </c>
      <c r="D77" s="260">
        <f>ROUND(IF('2-Je choisis mes actions'!$I85=0,0,'2-Je choisis mes actions'!E85),0)</f>
        <v>0</v>
      </c>
      <c r="E77" s="262">
        <f t="shared" si="18"/>
        <v>0</v>
      </c>
      <c r="F77" s="260">
        <f>IF('2-Je choisis mes actions'!$I85=0,0,'2-Je choisis mes actions'!F85)</f>
        <v>0</v>
      </c>
      <c r="G77" s="107">
        <f>IF('2-Je choisis mes actions'!I85=0,0,IF(C77+D77+F77&gt;0,1,0))</f>
        <v>0</v>
      </c>
      <c r="H77" s="107" t="str">
        <f t="shared" si="19"/>
        <v>1BA</v>
      </c>
      <c r="I77" s="107" t="str">
        <f>'2-Je choisis mes actions'!L85</f>
        <v>1BA.01</v>
      </c>
      <c r="J77" s="107" t="str">
        <f>'2-Je choisis mes actions'!M85</f>
        <v>SA2.01</v>
      </c>
    </row>
    <row r="78" spans="1:10" hidden="1" x14ac:dyDescent="0.25">
      <c r="A78" s="395" t="str">
        <f>'2-Je choisis mes actions'!B86</f>
        <v>Mise en place d’un système de gestion technique du bâtiment (GTB) de classe B ou A</v>
      </c>
      <c r="B78" s="396"/>
      <c r="C78" s="110">
        <f>IF('2-Je choisis mes actions'!$I86=0,0,'2-Je choisis mes actions'!C86)</f>
        <v>0</v>
      </c>
      <c r="D78" s="260">
        <f>ROUND(IF('2-Je choisis mes actions'!$I86=0,0,'2-Je choisis mes actions'!E86),0)</f>
        <v>0</v>
      </c>
      <c r="E78" s="263">
        <f t="shared" si="18"/>
        <v>0</v>
      </c>
      <c r="F78" s="260">
        <f>IF('2-Je choisis mes actions'!$I86=0,0,'2-Je choisis mes actions'!F86)</f>
        <v>0</v>
      </c>
      <c r="G78" s="107">
        <f>IF('2-Je choisis mes actions'!I86=0,0,IF(C78+D78+F78&gt;0,1,0))</f>
        <v>0</v>
      </c>
      <c r="H78" s="107" t="str">
        <f t="shared" si="19"/>
        <v>1BA</v>
      </c>
      <c r="I78" s="107" t="str">
        <f>'2-Je choisis mes actions'!L86</f>
        <v>1BA.01</v>
      </c>
      <c r="J78" s="107" t="str">
        <f>'2-Je choisis mes actions'!M86</f>
        <v>SA2.01</v>
      </c>
    </row>
    <row r="79" spans="1:10" hidden="1" x14ac:dyDescent="0.25">
      <c r="A79" s="395" t="str">
        <f>'2-Je choisis mes actions'!B90</f>
        <v>Géothermie sur champ de sondes et géostructures énergétiques</v>
      </c>
      <c r="B79" s="396"/>
      <c r="C79" s="109">
        <f>IF(OR(List!$AI$2=1,'2-Je choisis mes actions'!$I90=0),0,1)</f>
        <v>0</v>
      </c>
      <c r="D79" s="260">
        <f>ROUND(IF(OR(List!$AI$2=1,'2-Je choisis mes actions'!$I90=0),0,'2-Je choisis mes actions'!E90),0)</f>
        <v>0</v>
      </c>
      <c r="E79" s="262">
        <f t="shared" si="18"/>
        <v>0</v>
      </c>
      <c r="F79" s="260">
        <f>IF(OR(List!$AI$2=1,'2-Je choisis mes actions'!$I90=0),0,'2-Je choisis mes actions'!F90)</f>
        <v>0</v>
      </c>
      <c r="G79" s="107">
        <f>IF(OR(List!$AI$2=1,'2-Je choisis mes actions'!I90=0),0,IF(F79&gt;0,1,0))</f>
        <v>0</v>
      </c>
      <c r="H79" s="107" t="str">
        <f t="shared" si="19"/>
        <v>1ER</v>
      </c>
      <c r="I79" s="107" t="str">
        <f>'2-Je choisis mes actions'!L90</f>
        <v>1ER.15.03</v>
      </c>
      <c r="J79" s="107" t="str">
        <f>'2-Je choisis mes actions'!M90</f>
        <v>SA2.01</v>
      </c>
    </row>
    <row r="80" spans="1:10" hidden="1" x14ac:dyDescent="0.25">
      <c r="A80" s="395" t="str">
        <f>'2-Je choisis mes actions'!B91</f>
        <v>Géothermie sur eau de nappe, sur eau de mer et sur eaux usées</v>
      </c>
      <c r="B80" s="396"/>
      <c r="C80" s="109">
        <f>IF(OR(List!$AI$2=1,'2-Je choisis mes actions'!$I91=0),0,1)</f>
        <v>0</v>
      </c>
      <c r="D80" s="260">
        <f>ROUND(IF(OR(List!$AI$2=1,'2-Je choisis mes actions'!$I91=0),0,'2-Je choisis mes actions'!E91),0)</f>
        <v>0</v>
      </c>
      <c r="E80" s="262">
        <f t="shared" ref="E80:E85" si="20">IFERROR(F80/C80,0)</f>
        <v>0</v>
      </c>
      <c r="F80" s="260">
        <f>IF(OR(List!$AI$2=1,'2-Je choisis mes actions'!$I91=0),0,'2-Je choisis mes actions'!F91)</f>
        <v>0</v>
      </c>
      <c r="G80" s="107">
        <f>IF(OR(List!$AI$2=1,'2-Je choisis mes actions'!I91=0),0,IF(F80&gt;0,1,0))</f>
        <v>0</v>
      </c>
      <c r="H80" s="107" t="str">
        <f t="shared" si="19"/>
        <v>1ER</v>
      </c>
      <c r="I80" s="107" t="str">
        <f>'2-Je choisis mes actions'!L91</f>
        <v>1ER.15.03</v>
      </c>
      <c r="J80" s="107" t="str">
        <f>'2-Je choisis mes actions'!M91</f>
        <v>SA2.01</v>
      </c>
    </row>
    <row r="81" spans="1:10" hidden="1" x14ac:dyDescent="0.25">
      <c r="A81" s="395" t="str">
        <f>'2-Je choisis mes actions'!B92</f>
        <v>Géocooling</v>
      </c>
      <c r="B81" s="396"/>
      <c r="C81" s="109">
        <f>IF(OR(List!$AI$2=1,'2-Je choisis mes actions'!$I92=0),0,1)</f>
        <v>0</v>
      </c>
      <c r="D81" s="260">
        <f>ROUND(IF(OR(List!$AI$2=1,'2-Je choisis mes actions'!$I92=0),0,'2-Je choisis mes actions'!E92),0)</f>
        <v>0</v>
      </c>
      <c r="E81" s="262">
        <f t="shared" si="20"/>
        <v>0</v>
      </c>
      <c r="F81" s="260">
        <f>IF(OR(List!$AI$2=1,'2-Je choisis mes actions'!$I92=0),0,'2-Je choisis mes actions'!F92)</f>
        <v>0</v>
      </c>
      <c r="G81" s="107">
        <f>IF(OR(List!$AI$2=1,'2-Je choisis mes actions'!I92=0),0,IF(F81&gt;0,1,0))</f>
        <v>0</v>
      </c>
      <c r="H81" s="107" t="str">
        <f t="shared" si="19"/>
        <v>1ER</v>
      </c>
      <c r="I81" s="107" t="str">
        <f>'2-Je choisis mes actions'!L92</f>
        <v>1ER.15.03</v>
      </c>
      <c r="J81" s="107" t="str">
        <f>'2-Je choisis mes actions'!M92</f>
        <v>SA2.01</v>
      </c>
    </row>
    <row r="82" spans="1:10" hidden="1" x14ac:dyDescent="0.25">
      <c r="A82" s="395" t="str">
        <f>'2-Je choisis mes actions'!B93</f>
        <v>Pompe à chaleur (PAC) solarothermique</v>
      </c>
      <c r="B82" s="396"/>
      <c r="C82" s="109">
        <f>IF(OR(List!$AI$2=1,'2-Je choisis mes actions'!$I93=0),0,1)</f>
        <v>0</v>
      </c>
      <c r="D82" s="260">
        <f>ROUND(IF(OR(List!$AI$2=1,'2-Je choisis mes actions'!$I93=0),0,'2-Je choisis mes actions'!E93),0)</f>
        <v>0</v>
      </c>
      <c r="E82" s="262">
        <f t="shared" si="20"/>
        <v>0</v>
      </c>
      <c r="F82" s="260">
        <f>IF(OR(List!$AI$2=1,'2-Je choisis mes actions'!$I93=0),0,'2-Je choisis mes actions'!F93)</f>
        <v>0</v>
      </c>
      <c r="G82" s="107">
        <f>IF(OR(List!$AI$2=1,'2-Je choisis mes actions'!I93=0),0,IF(F82&gt;0,1,0))</f>
        <v>0</v>
      </c>
      <c r="H82" s="107" t="str">
        <f t="shared" si="19"/>
        <v>1ER</v>
      </c>
      <c r="I82" s="107" t="str">
        <f>'2-Je choisis mes actions'!L93</f>
        <v>1ER.15.03</v>
      </c>
      <c r="J82" s="107" t="str">
        <f>'2-Je choisis mes actions'!M93</f>
        <v>SA2.01</v>
      </c>
    </row>
    <row r="83" spans="1:10" hidden="1" x14ac:dyDescent="0.25">
      <c r="A83" s="395" t="str">
        <f>'2-Je choisis mes actions'!B94</f>
        <v>Solaire thermique</v>
      </c>
      <c r="B83" s="396"/>
      <c r="C83" s="109">
        <f>IF(OR(List!$AI$2=1,'2-Je choisis mes actions'!$I94=0),0,1)</f>
        <v>0</v>
      </c>
      <c r="D83" s="260">
        <f>ROUND(IF(OR(List!$AI$2=1,'2-Je choisis mes actions'!$I94=0),0,'2-Je choisis mes actions'!E94),0)</f>
        <v>0</v>
      </c>
      <c r="E83" s="262">
        <f t="shared" si="20"/>
        <v>0</v>
      </c>
      <c r="F83" s="260">
        <f>IF(OR(List!$AI$2=1,'2-Je choisis mes actions'!$I94=0),0,'2-Je choisis mes actions'!F94)</f>
        <v>0</v>
      </c>
      <c r="G83" s="107">
        <f>IF(OR(List!$AI$2=1,'2-Je choisis mes actions'!I94=0),0,IF(F83&gt;0,1,0))</f>
        <v>0</v>
      </c>
      <c r="H83" s="107" t="str">
        <f t="shared" si="19"/>
        <v>1ER</v>
      </c>
      <c r="I83" s="107" t="str">
        <f>'2-Je choisis mes actions'!L94</f>
        <v>1ER.15.03</v>
      </c>
      <c r="J83" s="107" t="str">
        <f>'2-Je choisis mes actions'!M94</f>
        <v>SA2.01</v>
      </c>
    </row>
    <row r="84" spans="1:10" hidden="1" x14ac:dyDescent="0.25">
      <c r="A84" s="395" t="str">
        <f>'2-Je choisis mes actions'!B95</f>
        <v>Raccordement à un réseau de chaleur ou à un réseau de froid</v>
      </c>
      <c r="B84" s="396"/>
      <c r="C84" s="254">
        <f>IF(OR(List!$AI$2=1,'2-Je choisis mes actions'!$I95=0),'2-Je choisis mes actions'!C95,1)</f>
        <v>0</v>
      </c>
      <c r="D84" s="260">
        <f>ROUND(IF(OR(List!$AI$2=1,'2-Je choisis mes actions'!$I95=0),0,'2-Je choisis mes actions'!E95),0)</f>
        <v>0</v>
      </c>
      <c r="E84" s="264">
        <f t="shared" si="20"/>
        <v>0</v>
      </c>
      <c r="F84" s="260">
        <f>IF(OR(List!$AI$2=1,'2-Je choisis mes actions'!$I95=0),0,'2-Je choisis mes actions'!F95)</f>
        <v>0</v>
      </c>
      <c r="G84" s="107">
        <f>IF(OR(List!$AI$2=1,'2-Je choisis mes actions'!I95=0),0,IF(F84&gt;0,1,0))</f>
        <v>0</v>
      </c>
      <c r="H84" s="107" t="str">
        <f t="shared" si="19"/>
        <v>1ER</v>
      </c>
      <c r="I84" s="107" t="str">
        <f>'2-Je choisis mes actions'!L95</f>
        <v>1ER.15.03</v>
      </c>
      <c r="J84" s="107" t="str">
        <f>'2-Je choisis mes actions'!M95</f>
        <v>SA2.01</v>
      </c>
    </row>
    <row r="85" spans="1:10" hidden="1" x14ac:dyDescent="0.25">
      <c r="A85" s="395" t="str">
        <f>'2-Je choisis mes actions'!B96</f>
        <v>Chaudière biomasse inférieure à 600 MWh par an</v>
      </c>
      <c r="B85" s="396"/>
      <c r="C85" s="109">
        <f>IF(OR(List!$AI$2=1,'2-Je choisis mes actions'!$I96=0),0,1)</f>
        <v>0</v>
      </c>
      <c r="D85" s="260">
        <f>ROUND(IF(OR(List!$AI$2=1,'2-Je choisis mes actions'!$I96=0),0,'2-Je choisis mes actions'!E96),0)</f>
        <v>0</v>
      </c>
      <c r="E85" s="262">
        <f t="shared" si="20"/>
        <v>0</v>
      </c>
      <c r="F85" s="260">
        <f>IF(OR(List!$AI$2=1,'2-Je choisis mes actions'!$I96=0),0,'2-Je choisis mes actions'!F96)</f>
        <v>0</v>
      </c>
      <c r="G85" s="107">
        <f>IF(OR(List!$AI$2=1,'2-Je choisis mes actions'!I96=0),0,IF(F85&gt;0,1,0))</f>
        <v>0</v>
      </c>
      <c r="H85" s="107" t="str">
        <f t="shared" si="19"/>
        <v>1ER</v>
      </c>
      <c r="I85" s="107" t="str">
        <f>'2-Je choisis mes actions'!L96</f>
        <v>1ER.15.03</v>
      </c>
      <c r="J85" s="107" t="str">
        <f>'2-Je choisis mes actions'!M96</f>
        <v>SA2.01</v>
      </c>
    </row>
    <row r="86" spans="1:10" hidden="1" x14ac:dyDescent="0.25">
      <c r="A86" s="395" t="str">
        <f>'2-Je choisis mes actions'!B100</f>
        <v>Mise en place d’un Plan Déplacement Entreprise</v>
      </c>
      <c r="B86" s="396"/>
      <c r="C86" s="109">
        <f>IF('2-Je choisis mes actions'!$I100=0,0,'2-Je choisis mes actions'!C100)</f>
        <v>0</v>
      </c>
      <c r="D86" s="260">
        <f>ROUND(IF('2-Je choisis mes actions'!$I100=0,0,'2-Je choisis mes actions'!E100),0)</f>
        <v>0</v>
      </c>
      <c r="E86" s="262">
        <f t="shared" si="18"/>
        <v>0</v>
      </c>
      <c r="F86" s="260">
        <f>IF('2-Je choisis mes actions'!$I100=0,0,'2-Je choisis mes actions'!F100)</f>
        <v>0</v>
      </c>
      <c r="G86" s="107">
        <f>IF('2-Je choisis mes actions'!I100=0,0,IF(C86+D86+F86&gt;0,1,0))</f>
        <v>0</v>
      </c>
      <c r="H86" s="107" t="str">
        <f t="shared" si="19"/>
        <v>1MT</v>
      </c>
      <c r="I86" s="107" t="str">
        <f>'2-Je choisis mes actions'!L100</f>
        <v>1MT</v>
      </c>
      <c r="J86" s="107" t="str">
        <f>'2-Je choisis mes actions'!M100</f>
        <v>SA2.04.01</v>
      </c>
    </row>
    <row r="87" spans="1:10" hidden="1" x14ac:dyDescent="0.25">
      <c r="A87" s="395" t="str">
        <f>'2-Je choisis mes actions'!B101</f>
        <v>Diagnostic Mobilipro sur les flottes de véhicules d’entreprises</v>
      </c>
      <c r="B87" s="396"/>
      <c r="C87" s="109">
        <f>IF('2-Je choisis mes actions'!$I101=0,0,'2-Je choisis mes actions'!C101)</f>
        <v>0</v>
      </c>
      <c r="D87" s="260">
        <f>ROUND(IF('2-Je choisis mes actions'!$I101=0,0,'2-Je choisis mes actions'!E101),0)</f>
        <v>0</v>
      </c>
      <c r="E87" s="262">
        <f t="shared" si="18"/>
        <v>0</v>
      </c>
      <c r="F87" s="260">
        <f>IF('2-Je choisis mes actions'!$I101=0,0,'2-Je choisis mes actions'!F101)</f>
        <v>0</v>
      </c>
      <c r="G87" s="107">
        <f>IF('2-Je choisis mes actions'!I101=0,0,IF(C87+D87+F87&gt;0,1,0))</f>
        <v>0</v>
      </c>
      <c r="H87" s="107" t="str">
        <f t="shared" si="19"/>
        <v>1MT</v>
      </c>
      <c r="I87" s="107" t="str">
        <f>'2-Je choisis mes actions'!L101</f>
        <v>1MT</v>
      </c>
      <c r="J87" s="107" t="str">
        <f>'2-Je choisis mes actions'!M101</f>
        <v>SA2.04.01</v>
      </c>
    </row>
    <row r="88" spans="1:10" ht="28.5" hidden="1" customHeight="1" x14ac:dyDescent="0.25">
      <c r="A88" s="395" t="str">
        <f>'2-Je choisis mes actions'!B102</f>
        <v>Remplacement d'un véhicule thermique par un véhicule électrique
Véhicule léger</v>
      </c>
      <c r="B88" s="396"/>
      <c r="C88" s="109">
        <f>IF('2-Je choisis mes actions'!$I102=0,0,'2-Je choisis mes actions'!C102)</f>
        <v>0</v>
      </c>
      <c r="D88" s="260">
        <f>ROUND(IF('2-Je choisis mes actions'!$I102=0,0,'2-Je choisis mes actions'!E102),0)</f>
        <v>0</v>
      </c>
      <c r="E88" s="262">
        <f t="shared" si="18"/>
        <v>0</v>
      </c>
      <c r="F88" s="260">
        <f>IF('2-Je choisis mes actions'!$I102=0,0,'2-Je choisis mes actions'!F102)</f>
        <v>0</v>
      </c>
      <c r="G88" s="107">
        <f>IF('2-Je choisis mes actions'!I102=0,0,IF(C88+D88+F88&gt;0,1,0))</f>
        <v>0</v>
      </c>
      <c r="H88" s="107" t="str">
        <f t="shared" si="19"/>
        <v>1MT</v>
      </c>
      <c r="I88" s="107" t="str">
        <f>'2-Je choisis mes actions'!L102</f>
        <v>1MT</v>
      </c>
      <c r="J88" s="107" t="str">
        <f>'2-Je choisis mes actions'!M102</f>
        <v>SA2.01</v>
      </c>
    </row>
    <row r="89" spans="1:10" ht="28.5" hidden="1" customHeight="1" x14ac:dyDescent="0.25">
      <c r="A89" s="395" t="str">
        <f>'2-Je choisis mes actions'!B103</f>
        <v>Remplacement d'un véhicule thermique par un véhicule électrique
Fourgonnette</v>
      </c>
      <c r="B89" s="396"/>
      <c r="C89" s="109">
        <f>IF('2-Je choisis mes actions'!$I103=0,0,'2-Je choisis mes actions'!C103)</f>
        <v>0</v>
      </c>
      <c r="D89" s="260">
        <f>ROUND(IF('2-Je choisis mes actions'!$I103=0,0,'2-Je choisis mes actions'!E103),0)</f>
        <v>0</v>
      </c>
      <c r="E89" s="262">
        <f t="shared" si="18"/>
        <v>0</v>
      </c>
      <c r="F89" s="260">
        <f>IF('2-Je choisis mes actions'!$I103=0,0,'2-Je choisis mes actions'!F103)</f>
        <v>0</v>
      </c>
      <c r="G89" s="107">
        <f>IF('2-Je choisis mes actions'!I103=0,0,IF(C89+D89+F89&gt;0,1,0))</f>
        <v>0</v>
      </c>
      <c r="H89" s="107" t="str">
        <f t="shared" si="19"/>
        <v>1MT</v>
      </c>
      <c r="I89" s="107" t="str">
        <f>'2-Je choisis mes actions'!L103</f>
        <v>1MT</v>
      </c>
      <c r="J89" s="107" t="str">
        <f>'2-Je choisis mes actions'!M103</f>
        <v>SA2.01</v>
      </c>
    </row>
    <row r="90" spans="1:10" ht="28.5" hidden="1" customHeight="1" x14ac:dyDescent="0.25">
      <c r="A90" s="395" t="str">
        <f>'2-Je choisis mes actions'!B104</f>
        <v>Remplacement d'un véhicule thermique par un véhicule électrique
Fourgon</v>
      </c>
      <c r="B90" s="396"/>
      <c r="C90" s="109">
        <f>IF('2-Je choisis mes actions'!$I104=0,0,'2-Je choisis mes actions'!C104)</f>
        <v>0</v>
      </c>
      <c r="D90" s="260">
        <f>ROUND(IF('2-Je choisis mes actions'!$I104=0,0,'2-Je choisis mes actions'!E104),0)</f>
        <v>0</v>
      </c>
      <c r="E90" s="262">
        <f t="shared" si="18"/>
        <v>0</v>
      </c>
      <c r="F90" s="260">
        <f>IF('2-Je choisis mes actions'!$I104=0,0,'2-Je choisis mes actions'!F104)</f>
        <v>0</v>
      </c>
      <c r="G90" s="107">
        <f>IF('2-Je choisis mes actions'!I104=0,0,IF(C90+D90+F90&gt;0,1,0))</f>
        <v>0</v>
      </c>
      <c r="H90" s="107" t="str">
        <f t="shared" si="19"/>
        <v>1MT</v>
      </c>
      <c r="I90" s="107" t="str">
        <f>'2-Je choisis mes actions'!L104</f>
        <v>1MT</v>
      </c>
      <c r="J90" s="107" t="str">
        <f>'2-Je choisis mes actions'!M104</f>
        <v>SA2.01</v>
      </c>
    </row>
    <row r="91" spans="1:10" ht="28.5" hidden="1" customHeight="1" x14ac:dyDescent="0.25">
      <c r="A91" s="395" t="str">
        <f>'2-Je choisis mes actions'!B105</f>
        <v>Remplacement d'un véhicule thermique par un véhicule GNV
Fourgon</v>
      </c>
      <c r="B91" s="396"/>
      <c r="C91" s="109">
        <f>IF('2-Je choisis mes actions'!$I105=0,0,'2-Je choisis mes actions'!C105)</f>
        <v>0</v>
      </c>
      <c r="D91" s="260">
        <f>ROUND(IF('2-Je choisis mes actions'!$I105=0,0,'2-Je choisis mes actions'!E105),0)</f>
        <v>0</v>
      </c>
      <c r="E91" s="262">
        <f t="shared" si="18"/>
        <v>0</v>
      </c>
      <c r="F91" s="260">
        <f>IF('2-Je choisis mes actions'!$I105=0,0,'2-Je choisis mes actions'!F105)</f>
        <v>0</v>
      </c>
      <c r="G91" s="107">
        <f>IF('2-Je choisis mes actions'!I105=0,0,IF(C91+D91+F91&gt;0,1,0))</f>
        <v>0</v>
      </c>
      <c r="H91" s="107" t="str">
        <f t="shared" si="19"/>
        <v>1MT</v>
      </c>
      <c r="I91" s="107" t="str">
        <f>'2-Je choisis mes actions'!L105</f>
        <v>1MT</v>
      </c>
      <c r="J91" s="107" t="str">
        <f>'2-Je choisis mes actions'!M105</f>
        <v>SA2.01</v>
      </c>
    </row>
    <row r="92" spans="1:10" ht="28.5" hidden="1" customHeight="1" x14ac:dyDescent="0.25">
      <c r="A92" s="395">
        <f>'2-Je choisis mes actions'!B106</f>
        <v>0</v>
      </c>
      <c r="B92" s="396"/>
      <c r="C92" s="109">
        <f>IF('2-Je choisis mes actions'!$I106=0,0,'2-Je choisis mes actions'!C106)</f>
        <v>0</v>
      </c>
      <c r="D92" s="260">
        <f>ROUND(IF('2-Je choisis mes actions'!$I106=0,0,'2-Je choisis mes actions'!E106),0)</f>
        <v>0</v>
      </c>
      <c r="E92" s="262">
        <f t="shared" si="18"/>
        <v>0</v>
      </c>
      <c r="F92" s="260">
        <f>IF('2-Je choisis mes actions'!$I106=0,0,'2-Je choisis mes actions'!F106)</f>
        <v>0</v>
      </c>
      <c r="G92" s="107">
        <f>IF('2-Je choisis mes actions'!I106=0,0,IF(C92+D92+F92&gt;0,1,0))</f>
        <v>0</v>
      </c>
      <c r="H92" s="107" t="str">
        <f t="shared" si="19"/>
        <v>1MT</v>
      </c>
      <c r="I92" s="107" t="str">
        <f>'2-Je choisis mes actions'!L106</f>
        <v>1MT</v>
      </c>
      <c r="J92" s="107" t="str">
        <f>'2-Je choisis mes actions'!M106</f>
        <v>SA2.01</v>
      </c>
    </row>
    <row r="93" spans="1:10" ht="28.5" hidden="1" customHeight="1" x14ac:dyDescent="0.25">
      <c r="A93" s="395" t="str">
        <f>'2-Je choisis mes actions'!B107</f>
        <v>Transformation de fourgonnette à motorisation thermique en motorisation électrique (retrofit)</v>
      </c>
      <c r="B93" s="396"/>
      <c r="C93" s="109">
        <f>IF('2-Je choisis mes actions'!$I107=0,0,'2-Je choisis mes actions'!C107)</f>
        <v>0</v>
      </c>
      <c r="D93" s="260">
        <f>ROUND(IF('2-Je choisis mes actions'!$I107=0,0,'2-Je choisis mes actions'!E107),0)</f>
        <v>0</v>
      </c>
      <c r="E93" s="262">
        <f t="shared" si="18"/>
        <v>0</v>
      </c>
      <c r="F93" s="260">
        <f>IF('2-Je choisis mes actions'!$I107=0,0,'2-Je choisis mes actions'!F107)</f>
        <v>0</v>
      </c>
      <c r="G93" s="107">
        <f>IF('2-Je choisis mes actions'!I107=0,0,IF(C93+D93+F93&gt;0,1,0))</f>
        <v>0</v>
      </c>
      <c r="H93" s="107" t="str">
        <f t="shared" si="19"/>
        <v>1MT</v>
      </c>
      <c r="I93" s="107" t="str">
        <f>'2-Je choisis mes actions'!L107</f>
        <v>1MT</v>
      </c>
      <c r="J93" s="107" t="str">
        <f>'2-Je choisis mes actions'!M107</f>
        <v>SA2.01</v>
      </c>
    </row>
    <row r="94" spans="1:10" ht="28.5" hidden="1" customHeight="1" x14ac:dyDescent="0.25">
      <c r="A94" s="395" t="str">
        <f>'2-Je choisis mes actions'!B108</f>
        <v>Transformation des fourgon à motorisation thermique en motorisation électrique (retrofit)</v>
      </c>
      <c r="B94" s="396"/>
      <c r="C94" s="109">
        <f>IF('2-Je choisis mes actions'!$I108=0,0,'2-Je choisis mes actions'!C108)</f>
        <v>0</v>
      </c>
      <c r="D94" s="260">
        <f>ROUND(IF('2-Je choisis mes actions'!$I108=0,0,'2-Je choisis mes actions'!E108),0)</f>
        <v>0</v>
      </c>
      <c r="E94" s="262">
        <f t="shared" si="18"/>
        <v>0</v>
      </c>
      <c r="F94" s="260">
        <f>IF('2-Je choisis mes actions'!$I108=0,0,'2-Je choisis mes actions'!F108)</f>
        <v>0</v>
      </c>
      <c r="G94" s="107">
        <f>IF('2-Je choisis mes actions'!I108=0,0,IF(C94+D94+F94&gt;0,1,0))</f>
        <v>0</v>
      </c>
      <c r="H94" s="107" t="str">
        <f t="shared" si="19"/>
        <v>1MT</v>
      </c>
      <c r="I94" s="107" t="str">
        <f>'2-Je choisis mes actions'!L108</f>
        <v>1MT</v>
      </c>
      <c r="J94" s="107" t="str">
        <f>'2-Je choisis mes actions'!M108</f>
        <v>SA2.01</v>
      </c>
    </row>
    <row r="95" spans="1:10" hidden="1" x14ac:dyDescent="0.25">
      <c r="A95" s="395" t="str">
        <f>'2-Je choisis mes actions'!B109</f>
        <v>Transformation des  poids lourds à motorisation thermique en motorisation électrique (retrofit)</v>
      </c>
      <c r="B95" s="396"/>
      <c r="C95" s="109">
        <f>IF('2-Je choisis mes actions'!$I109=0,0,'2-Je choisis mes actions'!C109)</f>
        <v>0</v>
      </c>
      <c r="D95" s="260">
        <f>ROUND(IF('2-Je choisis mes actions'!$I109=0,0,'2-Je choisis mes actions'!E109),0)</f>
        <v>0</v>
      </c>
      <c r="E95" s="262">
        <f t="shared" si="18"/>
        <v>0</v>
      </c>
      <c r="F95" s="260">
        <f>IF('2-Je choisis mes actions'!$I109=0,0,'2-Je choisis mes actions'!F109)</f>
        <v>0</v>
      </c>
      <c r="G95" s="107">
        <f>IF('2-Je choisis mes actions'!I109=0,0,IF(C95+D95+F95&gt;0,1,0))</f>
        <v>0</v>
      </c>
      <c r="H95" s="107" t="str">
        <f t="shared" si="19"/>
        <v>1MT</v>
      </c>
      <c r="I95" s="107" t="str">
        <f>'2-Je choisis mes actions'!L109</f>
        <v>1MT</v>
      </c>
      <c r="J95" s="107" t="str">
        <f>'2-Je choisis mes actions'!M109</f>
        <v>SA2.01</v>
      </c>
    </row>
    <row r="96" spans="1:10" hidden="1" x14ac:dyDescent="0.25">
      <c r="A96" s="395" t="str">
        <f>'2-Je choisis mes actions'!B110</f>
        <v xml:space="preserve">Véhicule utilitaire léger frigorifique neuf  : achat d’un groupe frigorifique électrique </v>
      </c>
      <c r="B96" s="396"/>
      <c r="C96" s="109">
        <f>IF('2-Je choisis mes actions'!$I110=0,0,'2-Je choisis mes actions'!C110)</f>
        <v>0</v>
      </c>
      <c r="D96" s="260">
        <f>ROUND(IF('2-Je choisis mes actions'!$I110=0,0,'2-Je choisis mes actions'!E110),0)</f>
        <v>0</v>
      </c>
      <c r="E96" s="262">
        <f t="shared" si="18"/>
        <v>0</v>
      </c>
      <c r="F96" s="260">
        <f>IF('2-Je choisis mes actions'!$I110=0,0,'2-Je choisis mes actions'!F110)</f>
        <v>0</v>
      </c>
      <c r="G96" s="107">
        <f>IF('2-Je choisis mes actions'!I110=0,0,IF(C96+D96+F96&gt;0,1,0))</f>
        <v>0</v>
      </c>
      <c r="H96" s="107" t="str">
        <f t="shared" si="19"/>
        <v>1MT</v>
      </c>
      <c r="I96" s="107" t="str">
        <f>'2-Je choisis mes actions'!L110</f>
        <v>1MT</v>
      </c>
      <c r="J96" s="107" t="str">
        <f>'2-Je choisis mes actions'!M110</f>
        <v>SA2.01</v>
      </c>
    </row>
    <row r="97" spans="1:10" ht="28.5" hidden="1" customHeight="1" x14ac:dyDescent="0.25">
      <c r="A97" s="395" t="str">
        <f>'2-Je choisis mes actions'!B111</f>
        <v>Porteur ou semi-remorque frigorifique neuf : achat d’un groupe frigorifique complet (hors groupes frigorifiques autonomes Diesel)</v>
      </c>
      <c r="B97" s="396"/>
      <c r="C97" s="109">
        <f>IF('2-Je choisis mes actions'!$I111=0,0,'2-Je choisis mes actions'!C111)</f>
        <v>0</v>
      </c>
      <c r="D97" s="260">
        <f>ROUND(IF('2-Je choisis mes actions'!$I111=0,0,'2-Je choisis mes actions'!E111),0)</f>
        <v>0</v>
      </c>
      <c r="E97" s="262">
        <f t="shared" si="18"/>
        <v>0</v>
      </c>
      <c r="F97" s="260">
        <f>IF('2-Je choisis mes actions'!$I111=0,0,'2-Je choisis mes actions'!F111)</f>
        <v>0</v>
      </c>
      <c r="G97" s="107">
        <f>IF('2-Je choisis mes actions'!I111=0,0,IF(C97+D97+F97&gt;0,1,0))</f>
        <v>0</v>
      </c>
      <c r="H97" s="107" t="str">
        <f t="shared" si="19"/>
        <v>1MT</v>
      </c>
      <c r="I97" s="107" t="str">
        <f>'2-Je choisis mes actions'!L111</f>
        <v>1MT</v>
      </c>
      <c r="J97" s="107" t="str">
        <f>'2-Je choisis mes actions'!M111</f>
        <v>SA2.01</v>
      </c>
    </row>
    <row r="98" spans="1:10" hidden="1" x14ac:dyDescent="0.25">
      <c r="A98" s="395" t="str">
        <f>'2-Je choisis mes actions'!B112</f>
        <v>Amélioration d’un système frigorifique sur un véhicule neuf ou existant</v>
      </c>
      <c r="B98" s="396"/>
      <c r="C98" s="109">
        <f>IF('2-Je choisis mes actions'!$I112=0,0,'2-Je choisis mes actions'!C112)</f>
        <v>0</v>
      </c>
      <c r="D98" s="260">
        <f>ROUND(IF('2-Je choisis mes actions'!$I112=0,0,'2-Je choisis mes actions'!E112),0)</f>
        <v>0</v>
      </c>
      <c r="E98" s="262">
        <f t="shared" si="18"/>
        <v>0</v>
      </c>
      <c r="F98" s="260">
        <f>IF('2-Je choisis mes actions'!$I112=0,0,'2-Je choisis mes actions'!F112)</f>
        <v>0</v>
      </c>
      <c r="G98" s="107">
        <f>IF('2-Je choisis mes actions'!I112=0,0,IF(C98+D98+F98&gt;0,1,0))</f>
        <v>0</v>
      </c>
      <c r="H98" s="107" t="str">
        <f t="shared" si="19"/>
        <v>1MT</v>
      </c>
      <c r="I98" s="107" t="str">
        <f>'2-Je choisis mes actions'!L112</f>
        <v>1MT</v>
      </c>
      <c r="J98" s="107" t="str">
        <f>'2-Je choisis mes actions'!M112</f>
        <v>SA2.01</v>
      </c>
    </row>
    <row r="99" spans="1:10" hidden="1" x14ac:dyDescent="0.25">
      <c r="A99" s="395" t="str">
        <f>'2-Je choisis mes actions'!B113</f>
        <v>Vélo de service à assistance électrique : vélo de service ou flotte de vélo</v>
      </c>
      <c r="B99" s="396"/>
      <c r="C99" s="109">
        <f>IF('2-Je choisis mes actions'!$I113=0,0,'2-Je choisis mes actions'!C113)</f>
        <v>0</v>
      </c>
      <c r="D99" s="260">
        <f>ROUND(IF('2-Je choisis mes actions'!$I113=0,0,'2-Je choisis mes actions'!E113),0)</f>
        <v>0</v>
      </c>
      <c r="E99" s="262">
        <f t="shared" si="18"/>
        <v>0</v>
      </c>
      <c r="F99" s="260">
        <f>IF('2-Je choisis mes actions'!$I113=0,0,'2-Je choisis mes actions'!F113)</f>
        <v>0</v>
      </c>
      <c r="G99" s="107">
        <f>IF('2-Je choisis mes actions'!I113=0,0,IF(C99+D99+F99&gt;0,1,0))</f>
        <v>0</v>
      </c>
      <c r="H99" s="107" t="str">
        <f t="shared" si="19"/>
        <v>1MT</v>
      </c>
      <c r="I99" s="107" t="str">
        <f>'2-Je choisis mes actions'!L113</f>
        <v>1MT</v>
      </c>
      <c r="J99" s="107" t="str">
        <f>'2-Je choisis mes actions'!M113</f>
        <v>SA2.01</v>
      </c>
    </row>
    <row r="100" spans="1:10" hidden="1" x14ac:dyDescent="0.25">
      <c r="A100" s="395" t="str">
        <f>'2-Je choisis mes actions'!B114</f>
        <v>Vélo cargo électrique pour un usage professionnel</v>
      </c>
      <c r="B100" s="396"/>
      <c r="C100" s="109">
        <f>IF('2-Je choisis mes actions'!$I114=0,0,'2-Je choisis mes actions'!C114)</f>
        <v>0</v>
      </c>
      <c r="D100" s="260">
        <f>ROUND(IF('2-Je choisis mes actions'!$I114=0,0,'2-Je choisis mes actions'!E114),0)</f>
        <v>0</v>
      </c>
      <c r="E100" s="262">
        <f t="shared" si="18"/>
        <v>0</v>
      </c>
      <c r="F100" s="260">
        <f>IF('2-Je choisis mes actions'!$I114=0,0,'2-Je choisis mes actions'!F114)</f>
        <v>0</v>
      </c>
      <c r="G100" s="107">
        <f>IF('2-Je choisis mes actions'!I114=0,0,IF(C100+D100+F100&gt;0,1,0))</f>
        <v>0</v>
      </c>
      <c r="H100" s="107" t="str">
        <f t="shared" si="19"/>
        <v>1MT</v>
      </c>
      <c r="I100" s="107" t="str">
        <f>'2-Je choisis mes actions'!L114</f>
        <v>1MT</v>
      </c>
      <c r="J100" s="107" t="str">
        <f>'2-Je choisis mes actions'!M114</f>
        <v>SA2.01</v>
      </c>
    </row>
    <row r="101" spans="1:10" hidden="1" x14ac:dyDescent="0.25">
      <c r="A101" s="395" t="str">
        <f>'2-Je choisis mes actions'!B115</f>
        <v>Abris à vélo avec toit</v>
      </c>
      <c r="B101" s="396"/>
      <c r="C101" s="111">
        <f>IF('2-Je choisis mes actions'!$I115=0,0,'2-Je choisis mes actions'!C115)</f>
        <v>0</v>
      </c>
      <c r="D101" s="260">
        <f>ROUND(IF('2-Je choisis mes actions'!$I115=0,0,'2-Je choisis mes actions'!E115),0)</f>
        <v>0</v>
      </c>
      <c r="E101" s="265">
        <f t="shared" si="18"/>
        <v>0</v>
      </c>
      <c r="F101" s="260">
        <f>IF('2-Je choisis mes actions'!$I115=0,0,'2-Je choisis mes actions'!F115)</f>
        <v>0</v>
      </c>
      <c r="G101" s="107">
        <f>IF('2-Je choisis mes actions'!I115=0,0,IF(C101+D101+F101&gt;0,1,0))</f>
        <v>0</v>
      </c>
      <c r="H101" s="107" t="str">
        <f t="shared" si="19"/>
        <v>1MT</v>
      </c>
      <c r="I101" s="107" t="str">
        <f>'2-Je choisis mes actions'!L115</f>
        <v>1MT</v>
      </c>
      <c r="J101" s="107" t="str">
        <f>'2-Je choisis mes actions'!M115</f>
        <v>SA2.01</v>
      </c>
    </row>
    <row r="102" spans="1:10" hidden="1" x14ac:dyDescent="0.25">
      <c r="A102" s="395" t="str">
        <f>'2-Je choisis mes actions'!B116</f>
        <v>Etude de dimensionnement transport durable</v>
      </c>
      <c r="B102" s="396"/>
      <c r="C102" s="109">
        <f>IF('2-Je choisis mes actions'!$I116=0,0,'2-Je choisis mes actions'!C116)</f>
        <v>0</v>
      </c>
      <c r="D102" s="260">
        <f>ROUND(IF('2-Je choisis mes actions'!$I116=0,0,'2-Je choisis mes actions'!E116),0)</f>
        <v>0</v>
      </c>
      <c r="E102" s="262">
        <f>IFERROR(F102/C102,0)</f>
        <v>0</v>
      </c>
      <c r="F102" s="260">
        <f>IF('2-Je choisis mes actions'!$I116=0,0,'2-Je choisis mes actions'!F116)</f>
        <v>0</v>
      </c>
      <c r="G102" s="107">
        <f>IF('2-Je choisis mes actions'!I116=0,0,IF(C102+D102+F102&gt;0,1,0))</f>
        <v>0</v>
      </c>
      <c r="H102" s="107" t="str">
        <f>LEFT(I102,3)</f>
        <v>1MT</v>
      </c>
      <c r="I102" s="107" t="str">
        <f>'2-Je choisis mes actions'!L116</f>
        <v>1MT</v>
      </c>
      <c r="J102" s="107" t="str">
        <f>'2-Je choisis mes actions'!M116</f>
        <v>SA2.04.01</v>
      </c>
    </row>
    <row r="103" spans="1:10" hidden="1" x14ac:dyDescent="0.25">
      <c r="A103" s="395" t="str">
        <f>'2-Je choisis mes actions'!B120</f>
        <v>Etat des lieux et proposition pour trier les déchets de bois, papier/carton, métaux, verre et plastiques ainsi que les fractions minérales et le plâtre</v>
      </c>
      <c r="B103" s="396"/>
      <c r="C103" s="109">
        <f>IF('2-Je choisis mes actions'!$I120=0,0,'2-Je choisis mes actions'!C120)</f>
        <v>0</v>
      </c>
      <c r="D103" s="260">
        <f>ROUND(IF('2-Je choisis mes actions'!$I120=0,0,'2-Je choisis mes actions'!E120),0)</f>
        <v>0</v>
      </c>
      <c r="E103" s="262">
        <f t="shared" si="18"/>
        <v>0</v>
      </c>
      <c r="F103" s="260">
        <f>IF('2-Je choisis mes actions'!$I120=0,0,'2-Je choisis mes actions'!F120)</f>
        <v>0</v>
      </c>
      <c r="G103" s="107">
        <f>IF('2-Je choisis mes actions'!I120=0,0,IF(C103+D103+F103&gt;0,1,0))</f>
        <v>0</v>
      </c>
      <c r="H103" s="107" t="str">
        <f t="shared" si="19"/>
        <v>2DE</v>
      </c>
      <c r="I103" s="107" t="str">
        <f>'2-Je choisis mes actions'!L120</f>
        <v>2DE</v>
      </c>
      <c r="J103" s="107" t="str">
        <f>'2-Je choisis mes actions'!M120</f>
        <v>SA2.04.01</v>
      </c>
    </row>
    <row r="104" spans="1:10" hidden="1" x14ac:dyDescent="0.25">
      <c r="A104" s="395" t="str">
        <f>'2-Je choisis mes actions'!B121</f>
        <v>Analyse de process pour la prévention des déchets (méthode Comptabilité des flux de matière)</v>
      </c>
      <c r="B104" s="396"/>
      <c r="C104" s="109">
        <f>IF('2-Je choisis mes actions'!$I121=0,0,'2-Je choisis mes actions'!C121)</f>
        <v>0</v>
      </c>
      <c r="D104" s="260">
        <f>ROUND(IF('2-Je choisis mes actions'!$I121=0,0,'2-Je choisis mes actions'!E121),0)</f>
        <v>0</v>
      </c>
      <c r="E104" s="262">
        <f t="shared" si="18"/>
        <v>0</v>
      </c>
      <c r="F104" s="260">
        <f>IF('2-Je choisis mes actions'!$I121=0,0,'2-Je choisis mes actions'!F121)</f>
        <v>0</v>
      </c>
      <c r="G104" s="107">
        <f>IF('2-Je choisis mes actions'!I121=0,0,IF(C104+D104+F104&gt;0,1,0))</f>
        <v>0</v>
      </c>
      <c r="H104" s="107" t="str">
        <f t="shared" si="19"/>
        <v>2DE</v>
      </c>
      <c r="I104" s="107" t="str">
        <f>'2-Je choisis mes actions'!L121</f>
        <v>2DE</v>
      </c>
      <c r="J104" s="107" t="str">
        <f>'2-Je choisis mes actions'!M121</f>
        <v>SA2.04.01</v>
      </c>
    </row>
    <row r="105" spans="1:10" ht="28.5" hidden="1" customHeight="1" x14ac:dyDescent="0.25">
      <c r="A105" s="395" t="str">
        <f>'2-Je choisis mes actions'!B122</f>
        <v>Diagnostic pour réduire les emballages ou remplacer des emballages plastiques par d’autres</v>
      </c>
      <c r="B105" s="396"/>
      <c r="C105" s="109">
        <f>IF('2-Je choisis mes actions'!$I122=0,0,'2-Je choisis mes actions'!C122)</f>
        <v>0</v>
      </c>
      <c r="D105" s="260">
        <f>ROUND(IF('2-Je choisis mes actions'!$I122=0,0,'2-Je choisis mes actions'!E122),0)</f>
        <v>0</v>
      </c>
      <c r="E105" s="262">
        <f t="shared" si="18"/>
        <v>0</v>
      </c>
      <c r="F105" s="260">
        <f>IF('2-Je choisis mes actions'!$I122=0,0,'2-Je choisis mes actions'!F122)</f>
        <v>0</v>
      </c>
      <c r="G105" s="107">
        <f>IF('2-Je choisis mes actions'!I122=0,0,IF(C105+D105+F105&gt;0,1,0))</f>
        <v>0</v>
      </c>
      <c r="H105" s="107" t="str">
        <f t="shared" si="19"/>
        <v>2DE</v>
      </c>
      <c r="I105" s="107" t="str">
        <f>'2-Je choisis mes actions'!L122</f>
        <v>2DE.01.01</v>
      </c>
      <c r="J105" s="107" t="str">
        <f>'2-Je choisis mes actions'!M122</f>
        <v>SA2.04.01</v>
      </c>
    </row>
    <row r="106" spans="1:10" hidden="1" x14ac:dyDescent="0.25">
      <c r="A106" s="395" t="str">
        <f>'2-Je choisis mes actions'!B123</f>
        <v>Soutien aux réparateurs : logiciels, progiciels et outils de réparation</v>
      </c>
      <c r="B106" s="396"/>
      <c r="C106" s="109">
        <f>IF('2-Je choisis mes actions'!$I123=0,0,'2-Je choisis mes actions'!C123)</f>
        <v>0</v>
      </c>
      <c r="D106" s="260">
        <f>ROUND(IF('2-Je choisis mes actions'!$I123=0,0,'2-Je choisis mes actions'!E123),0)</f>
        <v>0</v>
      </c>
      <c r="E106" s="262">
        <f t="shared" si="18"/>
        <v>0</v>
      </c>
      <c r="F106" s="260">
        <f>IF('2-Je choisis mes actions'!$I123=0,0,'2-Je choisis mes actions'!F123)</f>
        <v>0</v>
      </c>
      <c r="G106" s="107">
        <f>IF('2-Je choisis mes actions'!I123=0,0,IF(C106+D106+F106&gt;0,1,0))</f>
        <v>0</v>
      </c>
      <c r="H106" s="107" t="str">
        <f t="shared" si="19"/>
        <v>2DE</v>
      </c>
      <c r="I106" s="107" t="str">
        <f>'2-Je choisis mes actions'!L123</f>
        <v>2DE.01.01</v>
      </c>
      <c r="J106" s="107">
        <f>'2-Je choisis mes actions'!M123</f>
        <v>0</v>
      </c>
    </row>
    <row r="107" spans="1:10" hidden="1" x14ac:dyDescent="0.25">
      <c r="A107" s="395" t="str">
        <f>'2-Je choisis mes actions'!B124</f>
        <v>Bilan des matières entrantes dans et sortantes de l’entreprise (méthode Bilan matière)</v>
      </c>
      <c r="B107" s="396"/>
      <c r="C107" s="109">
        <f>IF('2-Je choisis mes actions'!$I124=0,0,'2-Je choisis mes actions'!C124)</f>
        <v>0</v>
      </c>
      <c r="D107" s="260">
        <f>ROUND(IF('2-Je choisis mes actions'!$I124=0,0,'2-Je choisis mes actions'!E124),0)</f>
        <v>0</v>
      </c>
      <c r="E107" s="262">
        <f t="shared" si="18"/>
        <v>0</v>
      </c>
      <c r="F107" s="260">
        <f>IF('2-Je choisis mes actions'!$I124=0,0,'2-Je choisis mes actions'!F124)</f>
        <v>0</v>
      </c>
      <c r="G107" s="107">
        <f>IF('2-Je choisis mes actions'!I124=0,0,IF(C107+D107+F107&gt;0,1,0))</f>
        <v>0</v>
      </c>
      <c r="H107" s="107" t="str">
        <f t="shared" si="19"/>
        <v>2PR</v>
      </c>
      <c r="I107" s="107" t="str">
        <f>'2-Je choisis mes actions'!L124</f>
        <v>2PR.05</v>
      </c>
      <c r="J107" s="107" t="str">
        <f>'2-Je choisis mes actions'!M124</f>
        <v>SA2.04.01</v>
      </c>
    </row>
    <row r="108" spans="1:10" hidden="1" x14ac:dyDescent="0.25">
      <c r="A108" s="395" t="str">
        <f>'2-Je choisis mes actions'!B125</f>
        <v>Récupération des eaux de pluie</v>
      </c>
      <c r="B108" s="396"/>
      <c r="C108" s="109">
        <f>IF('2-Je choisis mes actions'!$I125=0,0,'2-Je choisis mes actions'!C125)</f>
        <v>0</v>
      </c>
      <c r="D108" s="260">
        <f>ROUND(IF('2-Je choisis mes actions'!$I125=0,0,'2-Je choisis mes actions'!E125),0)</f>
        <v>0</v>
      </c>
      <c r="E108" s="262">
        <f t="shared" ref="E108:E117" si="21">IFERROR(F108/C108,0)</f>
        <v>0</v>
      </c>
      <c r="F108" s="260">
        <f>IF('2-Je choisis mes actions'!$I125=0,0,'2-Je choisis mes actions'!F125)</f>
        <v>0</v>
      </c>
      <c r="G108" s="107">
        <f>IF('2-Je choisis mes actions'!I125=0,0,IF(C108+D108+F108&gt;0,1,0))</f>
        <v>0</v>
      </c>
      <c r="H108" s="107" t="str">
        <f t="shared" ref="H108:H117" si="22">LEFT(I108,3)</f>
        <v>2DE</v>
      </c>
      <c r="I108" s="107" t="str">
        <f>'2-Je choisis mes actions'!L125</f>
        <v>2DE</v>
      </c>
      <c r="J108" s="107" t="str">
        <f>'2-Je choisis mes actions'!M125</f>
        <v>SA2.01</v>
      </c>
    </row>
    <row r="109" spans="1:10" ht="28.5" hidden="1" customHeight="1" x14ac:dyDescent="0.25">
      <c r="A109" s="395" t="str">
        <f>'2-Je choisis mes actions'!B126</f>
        <v>Compacteurs mécanique (cartons…) et/ou compacteur mécanique à balle (plastiques) et/ou broyeurs de végétaux</v>
      </c>
      <c r="B109" s="396"/>
      <c r="C109" s="109">
        <f>IF('2-Je choisis mes actions'!$I126=0,0,'2-Je choisis mes actions'!C126)</f>
        <v>0</v>
      </c>
      <c r="D109" s="260">
        <f>ROUND(IF('2-Je choisis mes actions'!$I126=0,0,'2-Je choisis mes actions'!E126),0)</f>
        <v>0</v>
      </c>
      <c r="E109" s="262">
        <f t="shared" si="21"/>
        <v>0</v>
      </c>
      <c r="F109" s="260">
        <f>IF('2-Je choisis mes actions'!$I126=0,0,'2-Je choisis mes actions'!F126)</f>
        <v>0</v>
      </c>
      <c r="G109" s="107">
        <f>IF('2-Je choisis mes actions'!I126=0,0,IF(C109+D109+F109&gt;0,1,0))</f>
        <v>0</v>
      </c>
      <c r="H109" s="107" t="str">
        <f t="shared" si="22"/>
        <v>2DE</v>
      </c>
      <c r="I109" s="107" t="str">
        <f>'2-Je choisis mes actions'!L126</f>
        <v>2DE.03.03</v>
      </c>
      <c r="J109" s="107" t="str">
        <f>'2-Je choisis mes actions'!M126</f>
        <v>SA2.01</v>
      </c>
    </row>
    <row r="110" spans="1:10" hidden="1" x14ac:dyDescent="0.25">
      <c r="A110" s="395" t="str">
        <f>'2-Je choisis mes actions'!B127</f>
        <v>Concasseur mobile (déchets intertes du BTP)</v>
      </c>
      <c r="B110" s="396"/>
      <c r="C110" s="109">
        <f>IF('2-Je choisis mes actions'!$I127=0,0,'2-Je choisis mes actions'!C127)</f>
        <v>0</v>
      </c>
      <c r="D110" s="260">
        <f>ROUND(IF('2-Je choisis mes actions'!$I127=0,0,'2-Je choisis mes actions'!E127),0)</f>
        <v>0</v>
      </c>
      <c r="E110" s="262">
        <f t="shared" si="21"/>
        <v>0</v>
      </c>
      <c r="F110" s="260">
        <f>IF('2-Je choisis mes actions'!$I127=0,0,'2-Je choisis mes actions'!F127)</f>
        <v>0</v>
      </c>
      <c r="G110" s="107">
        <f>IF('2-Je choisis mes actions'!I127=0,0,IF(C110+D110+F110&gt;0,1,0))</f>
        <v>0</v>
      </c>
      <c r="H110" s="107" t="str">
        <f t="shared" si="22"/>
        <v>2DE</v>
      </c>
      <c r="I110" s="107" t="str">
        <f>'2-Je choisis mes actions'!L127</f>
        <v>2DE.03.02</v>
      </c>
      <c r="J110" s="107" t="str">
        <f>'2-Je choisis mes actions'!M127</f>
        <v>SA2.01</v>
      </c>
    </row>
    <row r="111" spans="1:10" ht="28.5" hidden="1" customHeight="1" x14ac:dyDescent="0.25">
      <c r="A111" s="395" t="str">
        <f>'2-Je choisis mes actions'!B128</f>
        <v>Préparation des biodéchets : mise en place du tri, pré-collecte, formation du personnel, signalétique</v>
      </c>
      <c r="B111" s="396"/>
      <c r="C111" s="109">
        <f>IF('2-Je choisis mes actions'!$I128=0,0,'2-Je choisis mes actions'!C128)</f>
        <v>0</v>
      </c>
      <c r="D111" s="260">
        <f>ROUND(IF('2-Je choisis mes actions'!$I128=0,0,'2-Je choisis mes actions'!E128),0)</f>
        <v>0</v>
      </c>
      <c r="E111" s="262">
        <f t="shared" si="21"/>
        <v>0</v>
      </c>
      <c r="F111" s="260">
        <f>IF('2-Je choisis mes actions'!$I128=0,0,'2-Je choisis mes actions'!F128)</f>
        <v>0</v>
      </c>
      <c r="G111" s="107">
        <f>IF('2-Je choisis mes actions'!I128=0,0,IF(C111+D111+F111&gt;0,1,0))</f>
        <v>0</v>
      </c>
      <c r="H111" s="107" t="str">
        <f t="shared" si="22"/>
        <v>2DE</v>
      </c>
      <c r="I111" s="107" t="str">
        <f>'2-Je choisis mes actions'!L128</f>
        <v>2DE.02.02</v>
      </c>
      <c r="J111" s="107" t="str">
        <f>'2-Je choisis mes actions'!M128</f>
        <v>SA3.01</v>
      </c>
    </row>
    <row r="112" spans="1:10" hidden="1" x14ac:dyDescent="0.25">
      <c r="A112" s="395" t="str">
        <f>'2-Je choisis mes actions'!B129</f>
        <v>Composteur en bac pour biodéchets</v>
      </c>
      <c r="B112" s="396"/>
      <c r="C112" s="109">
        <f>IF('2-Je choisis mes actions'!$I129=0,0,'2-Je choisis mes actions'!C129)</f>
        <v>0</v>
      </c>
      <c r="D112" s="260">
        <f>ROUND(IF('2-Je choisis mes actions'!$I129=0,0,'2-Je choisis mes actions'!E129),0)</f>
        <v>0</v>
      </c>
      <c r="E112" s="262">
        <f t="shared" si="21"/>
        <v>0</v>
      </c>
      <c r="F112" s="260">
        <f>IF('2-Je choisis mes actions'!$I129=0,0,'2-Je choisis mes actions'!F129)</f>
        <v>0</v>
      </c>
      <c r="G112" s="107">
        <f>IF('2-Je choisis mes actions'!I129=0,0,IF(C112+D112+F112&gt;0,1,0))</f>
        <v>0</v>
      </c>
      <c r="H112" s="107" t="str">
        <f t="shared" si="22"/>
        <v>2DE</v>
      </c>
      <c r="I112" s="107" t="str">
        <f>'2-Je choisis mes actions'!L129</f>
        <v>2DE.02.03</v>
      </c>
      <c r="J112" s="107" t="str">
        <f>'2-Je choisis mes actions'!M129</f>
        <v>SA2.01</v>
      </c>
    </row>
    <row r="113" spans="1:10" hidden="1" x14ac:dyDescent="0.25">
      <c r="A113" s="395" t="str">
        <f>'2-Je choisis mes actions'!B130</f>
        <v>Pavillon de compostage pour biodéchets</v>
      </c>
      <c r="B113" s="396"/>
      <c r="C113" s="109">
        <f>IF('2-Je choisis mes actions'!$I130=0,0,'2-Je choisis mes actions'!C130)</f>
        <v>0</v>
      </c>
      <c r="D113" s="260">
        <f>ROUND(IF('2-Je choisis mes actions'!$I130=0,0,'2-Je choisis mes actions'!E130),0)</f>
        <v>0</v>
      </c>
      <c r="E113" s="262">
        <f t="shared" si="21"/>
        <v>0</v>
      </c>
      <c r="F113" s="260">
        <f>IF('2-Je choisis mes actions'!$I130=0,0,'2-Je choisis mes actions'!F130)</f>
        <v>0</v>
      </c>
      <c r="G113" s="107">
        <f>IF('2-Je choisis mes actions'!I130=0,0,IF(C113+D113+F113&gt;0,1,0))</f>
        <v>0</v>
      </c>
      <c r="H113" s="107" t="str">
        <f t="shared" si="22"/>
        <v>2DE</v>
      </c>
      <c r="I113" s="107" t="str">
        <f>'2-Je choisis mes actions'!L130</f>
        <v>2DE.02.03</v>
      </c>
      <c r="J113" s="107" t="str">
        <f>'2-Je choisis mes actions'!M130</f>
        <v>SA2.01</v>
      </c>
    </row>
    <row r="114" spans="1:10" hidden="1" x14ac:dyDescent="0.25">
      <c r="A114" s="395" t="str">
        <f>'2-Je choisis mes actions'!B131</f>
        <v>Benne de stockage compartimentée pour le tri des déchets du bâtiment</v>
      </c>
      <c r="B114" s="396"/>
      <c r="C114" s="109">
        <f>IF('2-Je choisis mes actions'!$I131=0,0,'2-Je choisis mes actions'!C131)</f>
        <v>0</v>
      </c>
      <c r="D114" s="260">
        <f>ROUND(IF('2-Je choisis mes actions'!$I131=0,0,'2-Je choisis mes actions'!E131),0)</f>
        <v>0</v>
      </c>
      <c r="E114" s="262">
        <f t="shared" si="21"/>
        <v>0</v>
      </c>
      <c r="F114" s="260">
        <f>IF('2-Je choisis mes actions'!$I131=0,0,'2-Je choisis mes actions'!F131)</f>
        <v>0</v>
      </c>
      <c r="G114" s="107">
        <f>IF('2-Je choisis mes actions'!I131=0,0,IF(C114+D114+F114&gt;0,1,0))</f>
        <v>0</v>
      </c>
      <c r="H114" s="107" t="str">
        <f t="shared" si="22"/>
        <v>2DE</v>
      </c>
      <c r="I114" s="107" t="str">
        <f>'2-Je choisis mes actions'!L131</f>
        <v>2DE.03.03</v>
      </c>
      <c r="J114" s="107" t="str">
        <f>'2-Je choisis mes actions'!M131</f>
        <v>SA2.01</v>
      </c>
    </row>
    <row r="115" spans="1:10" ht="28.5" hidden="1" customHeight="1" x14ac:dyDescent="0.25">
      <c r="A115" s="395" t="str">
        <f>'2-Je choisis mes actions'!B132</f>
        <v>Contenants de type caisse-palettes ou futs (par lot de 7) pour les déchets du bâtiment</v>
      </c>
      <c r="B115" s="396"/>
      <c r="C115" s="109">
        <f>IF('2-Je choisis mes actions'!$I132=0,0,'2-Je choisis mes actions'!C132)</f>
        <v>0</v>
      </c>
      <c r="D115" s="260">
        <f>ROUND(IF('2-Je choisis mes actions'!$I132=0,0,'2-Je choisis mes actions'!E132),0)</f>
        <v>0</v>
      </c>
      <c r="E115" s="262">
        <f t="shared" si="21"/>
        <v>0</v>
      </c>
      <c r="F115" s="260">
        <f>IF('2-Je choisis mes actions'!$I132=0,0,'2-Je choisis mes actions'!F132)</f>
        <v>0</v>
      </c>
      <c r="G115" s="107">
        <f>IF('2-Je choisis mes actions'!I132=0,0,IF(C115+D115+F115&gt;0,1,0))</f>
        <v>0</v>
      </c>
      <c r="H115" s="107" t="str">
        <f t="shared" si="22"/>
        <v>2DE</v>
      </c>
      <c r="I115" s="107" t="str">
        <f>'2-Je choisis mes actions'!L132</f>
        <v>2DE.03.03</v>
      </c>
      <c r="J115" s="107" t="str">
        <f>'2-Je choisis mes actions'!M132</f>
        <v>SA2.01</v>
      </c>
    </row>
    <row r="116" spans="1:10" hidden="1" x14ac:dyDescent="0.25">
      <c r="A116" s="395" t="str">
        <f>'2-Je choisis mes actions'!B133</f>
        <v>Contenants de type bacs à roulettes (par lot de 7) pour les déchets du bâtiment</v>
      </c>
      <c r="B116" s="396"/>
      <c r="C116" s="109">
        <f>IF('2-Je choisis mes actions'!$I133=0,0,'2-Je choisis mes actions'!C133)</f>
        <v>0</v>
      </c>
      <c r="D116" s="260">
        <f>ROUND(IF('2-Je choisis mes actions'!$I133=0,0,'2-Je choisis mes actions'!E133),0)</f>
        <v>0</v>
      </c>
      <c r="E116" s="262">
        <f t="shared" si="21"/>
        <v>0</v>
      </c>
      <c r="F116" s="260">
        <f>IF('2-Je choisis mes actions'!$I133=0,0,'2-Je choisis mes actions'!F133)</f>
        <v>0</v>
      </c>
      <c r="G116" s="107">
        <f>IF('2-Je choisis mes actions'!I133=0,0,IF(C116+D116+F116&gt;0,1,0))</f>
        <v>0</v>
      </c>
      <c r="H116" s="107" t="str">
        <f t="shared" si="22"/>
        <v>2DE</v>
      </c>
      <c r="I116" s="107" t="str">
        <f>'2-Je choisis mes actions'!L133</f>
        <v>2DE.03.03</v>
      </c>
      <c r="J116" s="107" t="str">
        <f>'2-Je choisis mes actions'!M133</f>
        <v>SA2.01</v>
      </c>
    </row>
    <row r="117" spans="1:10" ht="28.5" hidden="1" customHeight="1" x14ac:dyDescent="0.25">
      <c r="A117" s="395" t="str">
        <f>'2-Je choisis mes actions'!B134</f>
        <v>Contenants souples de type big-bags réutilisables (lot de 7) et portants pour maintien big-bags ouverts pour les déchets du bâtiment</v>
      </c>
      <c r="B117" s="396"/>
      <c r="C117" s="109">
        <f>IF('2-Je choisis mes actions'!$I134=0,0,'2-Je choisis mes actions'!C134)</f>
        <v>0</v>
      </c>
      <c r="D117" s="260">
        <f>ROUND(IF('2-Je choisis mes actions'!$I134=0,0,'2-Je choisis mes actions'!E134),0)</f>
        <v>0</v>
      </c>
      <c r="E117" s="262">
        <f t="shared" si="21"/>
        <v>0</v>
      </c>
      <c r="F117" s="260">
        <f>IF('2-Je choisis mes actions'!$I134=0,0,'2-Je choisis mes actions'!F134)</f>
        <v>0</v>
      </c>
      <c r="G117" s="107">
        <f>IF('2-Je choisis mes actions'!I134=0,0,IF(C117+D117+F117&gt;0,1,0))</f>
        <v>0</v>
      </c>
      <c r="H117" s="107" t="str">
        <f t="shared" si="22"/>
        <v>2DE</v>
      </c>
      <c r="I117" s="107" t="str">
        <f>'2-Je choisis mes actions'!L134</f>
        <v>2DE.03.03</v>
      </c>
      <c r="J117" s="107" t="str">
        <f>'2-Je choisis mes actions'!M134</f>
        <v>SA2.01</v>
      </c>
    </row>
    <row r="118" spans="1:10" hidden="1" x14ac:dyDescent="0.25">
      <c r="A118" s="395" t="str">
        <f>'2-Je choisis mes actions'!B135</f>
        <v>Etude de dimensionnement économie circulaire</v>
      </c>
      <c r="B118" s="396"/>
      <c r="C118" s="109">
        <f>IF('2-Je choisis mes actions'!$I135=0,0,'2-Je choisis mes actions'!C135)</f>
        <v>0</v>
      </c>
      <c r="D118" s="260">
        <f>ROUND(IF('2-Je choisis mes actions'!$I135=0,0,'2-Je choisis mes actions'!E135),0)</f>
        <v>0</v>
      </c>
      <c r="E118" s="262">
        <f t="shared" ref="E118:E124" si="23">IFERROR(F118/C118,0)</f>
        <v>0</v>
      </c>
      <c r="F118" s="260">
        <f>IF('2-Je choisis mes actions'!$I135=0,0,'2-Je choisis mes actions'!F135)</f>
        <v>0</v>
      </c>
      <c r="G118" s="107">
        <f>IF('2-Je choisis mes actions'!I135=0,0,IF(C118+D118+F118&gt;0,1,0))</f>
        <v>0</v>
      </c>
      <c r="H118" s="107" t="str">
        <f t="shared" ref="H118:H124" si="24">LEFT(I118,3)</f>
        <v>2PR</v>
      </c>
      <c r="I118" s="107" t="str">
        <f>'2-Je choisis mes actions'!L135</f>
        <v>2PR</v>
      </c>
      <c r="J118" s="107" t="str">
        <f>'2-Je choisis mes actions'!M135</f>
        <v>SA2.04.03</v>
      </c>
    </row>
    <row r="119" spans="1:10" ht="28.5" hidden="1" customHeight="1" x14ac:dyDescent="0.25">
      <c r="A119" s="395" t="str">
        <f>'2-Je choisis mes actions'!B139</f>
        <v>Premiers pas éco-conception</v>
      </c>
      <c r="B119" s="396"/>
      <c r="C119" s="109">
        <f>IF('2-Je choisis mes actions'!$I139=0,0,'2-Je choisis mes actions'!C139)</f>
        <v>0</v>
      </c>
      <c r="D119" s="260">
        <f>ROUND(IF('2-Je choisis mes actions'!$I139=0,0,'2-Je choisis mes actions'!E139),0)</f>
        <v>0</v>
      </c>
      <c r="E119" s="262">
        <f t="shared" si="23"/>
        <v>0</v>
      </c>
      <c r="F119" s="260">
        <f>IF('2-Je choisis mes actions'!$I139=0,0,'2-Je choisis mes actions'!F139)</f>
        <v>0</v>
      </c>
      <c r="G119" s="107">
        <f>IF('2-Je choisis mes actions'!I139=0,0,IF(C119+D119+F119&gt;0,1,0))</f>
        <v>0</v>
      </c>
      <c r="H119" s="107" t="str">
        <f t="shared" si="24"/>
        <v>2PR</v>
      </c>
      <c r="I119" s="107" t="str">
        <f>'2-Je choisis mes actions'!L139</f>
        <v>2PR.01</v>
      </c>
      <c r="J119" s="107" t="str">
        <f>'2-Je choisis mes actions'!M139</f>
        <v>SA2.04.01</v>
      </c>
    </row>
    <row r="120" spans="1:10" hidden="1" x14ac:dyDescent="0.25">
      <c r="A120" s="395" t="str">
        <f>'2-Je choisis mes actions'!B140</f>
        <v>Mise en œuvre d'un affichage environnemental pour les produits de l'entreprise</v>
      </c>
      <c r="B120" s="396"/>
      <c r="C120" s="109">
        <f>IF('2-Je choisis mes actions'!$I140=0,0,'2-Je choisis mes actions'!C140)</f>
        <v>0</v>
      </c>
      <c r="D120" s="260">
        <f>ROUND(IF('2-Je choisis mes actions'!$I140=0,0,'2-Je choisis mes actions'!E140),0)</f>
        <v>0</v>
      </c>
      <c r="E120" s="262">
        <f t="shared" si="23"/>
        <v>0</v>
      </c>
      <c r="F120" s="260">
        <f>IF('2-Je choisis mes actions'!$I140=0,0,'2-Je choisis mes actions'!F140)</f>
        <v>0</v>
      </c>
      <c r="G120" s="107">
        <f>IF('2-Je choisis mes actions'!I140=0,0,IF(C120+D120+F120&gt;0,1,0))</f>
        <v>0</v>
      </c>
      <c r="H120" s="107" t="str">
        <f t="shared" si="24"/>
        <v>2PR</v>
      </c>
      <c r="I120" s="107" t="str">
        <f>'2-Je choisis mes actions'!L140</f>
        <v>2PR.01</v>
      </c>
      <c r="J120" s="107" t="str">
        <f>'2-Je choisis mes actions'!M140</f>
        <v>SA2.04.03</v>
      </c>
    </row>
    <row r="121" spans="1:10" hidden="1" x14ac:dyDescent="0.25">
      <c r="A121" s="395" t="str">
        <f>'2-Je choisis mes actions'!B141</f>
        <v>Dispositif de vérification externe de l'affichage environnemental</v>
      </c>
      <c r="B121" s="396"/>
      <c r="C121" s="109">
        <f>IF('2-Je choisis mes actions'!$I141=0,0,'2-Je choisis mes actions'!C141)</f>
        <v>0</v>
      </c>
      <c r="D121" s="260">
        <f>ROUND(IF('2-Je choisis mes actions'!$I141=0,0,'2-Je choisis mes actions'!E141),0)</f>
        <v>0</v>
      </c>
      <c r="E121" s="262">
        <f t="shared" si="23"/>
        <v>0</v>
      </c>
      <c r="F121" s="260">
        <f>IF('2-Je choisis mes actions'!$I141=0,0,'2-Je choisis mes actions'!F141)</f>
        <v>0</v>
      </c>
      <c r="G121" s="107">
        <f>IF('2-Je choisis mes actions'!I141=0,0,IF(C121+D121+F121&gt;0,1,0))</f>
        <v>0</v>
      </c>
      <c r="H121" s="107" t="str">
        <f t="shared" si="24"/>
        <v>2PR</v>
      </c>
      <c r="I121" s="107" t="str">
        <f>'2-Je choisis mes actions'!L141</f>
        <v>2PR.01</v>
      </c>
      <c r="J121" s="107" t="str">
        <f>'2-Je choisis mes actions'!M141</f>
        <v>SA2.04.03</v>
      </c>
    </row>
    <row r="122" spans="1:10" ht="28.5" hidden="1" customHeight="1" x14ac:dyDescent="0.25">
      <c r="A122" s="395" t="str">
        <f>'2-Je choisis mes actions'!B142</f>
        <v>Mise en œuvre de l’Ecolabel Européen sur les produits ou les services de l'entreprise</v>
      </c>
      <c r="B122" s="396"/>
      <c r="C122" s="109">
        <f>IF('2-Je choisis mes actions'!$I142=0,0,'2-Je choisis mes actions'!C142)</f>
        <v>0</v>
      </c>
      <c r="D122" s="260">
        <f>ROUND(IF('2-Je choisis mes actions'!$I142=0,0,'2-Je choisis mes actions'!E142),0)</f>
        <v>0</v>
      </c>
      <c r="E122" s="262">
        <f t="shared" si="23"/>
        <v>0</v>
      </c>
      <c r="F122" s="260">
        <f>IF('2-Je choisis mes actions'!$I142=0,0,'2-Je choisis mes actions'!F142)</f>
        <v>0</v>
      </c>
      <c r="G122" s="107">
        <f>IF('2-Je choisis mes actions'!I142=0,0,IF(C122+D122+F122&gt;0,1,0))</f>
        <v>0</v>
      </c>
      <c r="H122" s="107" t="str">
        <f t="shared" si="24"/>
        <v>2PR</v>
      </c>
      <c r="I122" s="107" t="str">
        <f>'2-Je choisis mes actions'!L142</f>
        <v>2PR.03</v>
      </c>
      <c r="J122" s="107" t="str">
        <f>'2-Je choisis mes actions'!M142</f>
        <v>SA2.04.03</v>
      </c>
    </row>
    <row r="123" spans="1:10" hidden="1" x14ac:dyDescent="0.25">
      <c r="A123" s="395" t="str">
        <f>'2-Je choisis mes actions'!B143</f>
        <v>Certification écolabel européen de produits ou service</v>
      </c>
      <c r="B123" s="396"/>
      <c r="C123" s="109">
        <f>IF('2-Je choisis mes actions'!$I143=0,0,'2-Je choisis mes actions'!C143)</f>
        <v>0</v>
      </c>
      <c r="D123" s="260">
        <f>ROUND(IF('2-Je choisis mes actions'!$I143=0,0,'2-Je choisis mes actions'!E143),0)</f>
        <v>0</v>
      </c>
      <c r="E123" s="262">
        <f t="shared" si="23"/>
        <v>0</v>
      </c>
      <c r="F123" s="260">
        <f>IF('2-Je choisis mes actions'!$I143=0,0,'2-Je choisis mes actions'!F143)</f>
        <v>0</v>
      </c>
      <c r="G123" s="107">
        <f>IF('2-Je choisis mes actions'!I143=0,0,IF(C123+D123+F123&gt;0,1,0))</f>
        <v>0</v>
      </c>
      <c r="H123" s="107" t="str">
        <f t="shared" si="24"/>
        <v>2PR</v>
      </c>
      <c r="I123" s="107" t="str">
        <f>'2-Je choisis mes actions'!L143</f>
        <v>2PR.03</v>
      </c>
      <c r="J123" s="107" t="str">
        <f>'2-Je choisis mes actions'!M143</f>
        <v>SA2.04.01</v>
      </c>
    </row>
    <row r="124" spans="1:10" hidden="1" x14ac:dyDescent="0.25">
      <c r="A124" s="395" t="str">
        <f>'2-Je choisis mes actions'!B144</f>
        <v>Accompagnement à la labellisation "Numérique responsable"</v>
      </c>
      <c r="B124" s="396"/>
      <c r="C124" s="109">
        <f>IF('2-Je choisis mes actions'!$I144=0,0,'2-Je choisis mes actions'!C144)</f>
        <v>0</v>
      </c>
      <c r="D124" s="260">
        <f>ROUND(IF('2-Je choisis mes actions'!$I144=0,0,'2-Je choisis mes actions'!E144),0)</f>
        <v>0</v>
      </c>
      <c r="E124" s="262">
        <f t="shared" si="23"/>
        <v>0</v>
      </c>
      <c r="F124" s="260">
        <f>IF('2-Je choisis mes actions'!$I144=0,0,'2-Je choisis mes actions'!F144)</f>
        <v>0</v>
      </c>
      <c r="G124" s="107">
        <f>IF('2-Je choisis mes actions'!I144=0,0,IF(C124+D124+F124&gt;0,1,0))</f>
        <v>0</v>
      </c>
      <c r="H124" s="107" t="str">
        <f t="shared" si="24"/>
        <v>2PR</v>
      </c>
      <c r="I124" s="107" t="str">
        <f>'2-Je choisis mes actions'!L144</f>
        <v>2PR.03</v>
      </c>
      <c r="J124" s="107" t="str">
        <f>'2-Je choisis mes actions'!M144</f>
        <v>SA2.04.03</v>
      </c>
    </row>
    <row r="125" spans="1:10" hidden="1" x14ac:dyDescent="0.25">
      <c r="A125" s="395"/>
      <c r="B125" s="396"/>
      <c r="C125" s="109"/>
      <c r="D125" s="260"/>
      <c r="E125" s="262"/>
      <c r="F125" s="260"/>
      <c r="G125" s="107">
        <v>0</v>
      </c>
    </row>
    <row r="126" spans="1:10" hidden="1" x14ac:dyDescent="0.25">
      <c r="A126" s="395"/>
      <c r="B126" s="396"/>
      <c r="C126" s="109"/>
      <c r="D126" s="260"/>
      <c r="E126" s="262"/>
      <c r="F126" s="260"/>
      <c r="G126" s="107">
        <v>0</v>
      </c>
    </row>
    <row r="127" spans="1:10" hidden="1" x14ac:dyDescent="0.25">
      <c r="A127" s="395"/>
      <c r="B127" s="396"/>
      <c r="C127" s="109"/>
      <c r="D127" s="260"/>
      <c r="E127" s="262"/>
      <c r="F127" s="260"/>
      <c r="G127" s="107">
        <v>0</v>
      </c>
    </row>
    <row r="128" spans="1:10" hidden="1" x14ac:dyDescent="0.25">
      <c r="A128" s="395"/>
      <c r="B128" s="396"/>
      <c r="C128" s="109"/>
      <c r="D128" s="260"/>
      <c r="E128" s="262"/>
      <c r="F128" s="260"/>
      <c r="G128" s="107">
        <v>0</v>
      </c>
    </row>
    <row r="129" spans="1:10" hidden="1" x14ac:dyDescent="0.25">
      <c r="A129" s="395"/>
      <c r="B129" s="396"/>
      <c r="C129" s="109"/>
      <c r="D129" s="260"/>
      <c r="E129" s="262"/>
      <c r="F129" s="260"/>
      <c r="G129" s="107">
        <v>0</v>
      </c>
    </row>
    <row r="130" spans="1:10" hidden="1" x14ac:dyDescent="0.25">
      <c r="A130" s="395"/>
      <c r="B130" s="396"/>
      <c r="C130" s="109"/>
      <c r="D130" s="260"/>
      <c r="E130" s="262"/>
      <c r="F130" s="260"/>
      <c r="G130" s="107">
        <v>0</v>
      </c>
    </row>
    <row r="131" spans="1:10" hidden="1" x14ac:dyDescent="0.25">
      <c r="A131" s="395"/>
      <c r="B131" s="396"/>
      <c r="C131" s="109"/>
      <c r="D131" s="260"/>
      <c r="E131" s="262"/>
      <c r="F131" s="260"/>
      <c r="G131" s="107">
        <v>0</v>
      </c>
    </row>
    <row r="132" spans="1:10" hidden="1" x14ac:dyDescent="0.25">
      <c r="A132" s="395"/>
      <c r="B132" s="396"/>
      <c r="C132" s="109"/>
      <c r="D132" s="260"/>
      <c r="E132" s="262"/>
      <c r="F132" s="260"/>
      <c r="G132" s="107">
        <v>0</v>
      </c>
    </row>
    <row r="133" spans="1:10" hidden="1" x14ac:dyDescent="0.25">
      <c r="A133" s="395"/>
      <c r="B133" s="396"/>
      <c r="C133" s="109"/>
      <c r="D133" s="260"/>
      <c r="E133" s="262"/>
      <c r="F133" s="260"/>
      <c r="G133" s="107">
        <v>0</v>
      </c>
    </row>
    <row r="134" spans="1:10" hidden="1" x14ac:dyDescent="0.25">
      <c r="A134" s="395"/>
      <c r="B134" s="396"/>
      <c r="C134" s="109"/>
      <c r="D134" s="260"/>
      <c r="E134" s="262"/>
      <c r="F134" s="260"/>
      <c r="G134" s="107">
        <v>0</v>
      </c>
    </row>
    <row r="135" spans="1:10" ht="15" hidden="1" x14ac:dyDescent="0.25">
      <c r="A135" s="401" t="s">
        <v>5</v>
      </c>
      <c r="B135" s="402"/>
      <c r="C135" s="112"/>
      <c r="D135" s="261">
        <f>SUMPRODUCT(D16:D134,$G16:$G134)</f>
        <v>0</v>
      </c>
      <c r="E135" s="112"/>
      <c r="F135" s="261">
        <f>SUMPRODUCT(F16:F134,$G16:$G134)</f>
        <v>0</v>
      </c>
      <c r="G135" s="107">
        <v>1</v>
      </c>
    </row>
    <row r="136" spans="1:10" hidden="1" x14ac:dyDescent="0.25">
      <c r="A136" s="113" t="s">
        <v>72416</v>
      </c>
      <c r="B136" s="113"/>
      <c r="D136" s="114"/>
      <c r="E136" s="114"/>
      <c r="F136" s="114"/>
      <c r="G136" s="107">
        <v>1</v>
      </c>
    </row>
    <row r="137" spans="1:10" ht="28.5" hidden="1" customHeight="1" x14ac:dyDescent="0.25">
      <c r="A137" s="414" t="s">
        <v>104995</v>
      </c>
      <c r="B137" s="414"/>
      <c r="C137" s="414"/>
      <c r="D137" s="414"/>
      <c r="E137" s="414"/>
      <c r="F137" s="414"/>
      <c r="G137" s="107">
        <v>1</v>
      </c>
    </row>
    <row r="138" spans="1:10" ht="6" hidden="1" customHeight="1" thickBot="1" x14ac:dyDescent="0.3">
      <c r="G138" s="107">
        <v>1</v>
      </c>
    </row>
    <row r="139" spans="1:10" ht="21.75" hidden="1" customHeight="1" thickBot="1" x14ac:dyDescent="0.3">
      <c r="A139" s="115"/>
      <c r="B139" s="116"/>
      <c r="C139" s="116"/>
      <c r="D139" s="116"/>
      <c r="E139" s="117" t="str">
        <f>"L'aide apportée par l'ADEME est une subvention "&amp;IF(F135&gt;F139,"plafonnée ","")&amp;"d'un montant maximum de :"</f>
        <v>L'aide apportée par l'ADEME est une subvention d'un montant maximum de :</v>
      </c>
      <c r="F139" s="118">
        <f>'2-Je choisis mes actions'!F172-F154*G154</f>
        <v>0</v>
      </c>
      <c r="G139" s="107">
        <v>1</v>
      </c>
    </row>
    <row r="140" spans="1:10" hidden="1" x14ac:dyDescent="0.25">
      <c r="G140" s="107">
        <v>1</v>
      </c>
    </row>
    <row r="141" spans="1:10" ht="15" hidden="1" x14ac:dyDescent="0.25">
      <c r="A141" s="296" t="s">
        <v>105244</v>
      </c>
      <c r="G141" s="107">
        <f>$G$13</f>
        <v>0</v>
      </c>
    </row>
    <row r="142" spans="1:10" ht="6" hidden="1" customHeight="1" x14ac:dyDescent="0.25">
      <c r="G142" s="107">
        <f>$G$13</f>
        <v>0</v>
      </c>
    </row>
    <row r="143" spans="1:10" ht="45" hidden="1" x14ac:dyDescent="0.25">
      <c r="A143" s="399" t="s">
        <v>72395</v>
      </c>
      <c r="B143" s="400"/>
      <c r="C143" s="108" t="s">
        <v>105245</v>
      </c>
      <c r="D143" s="108" t="s">
        <v>72459</v>
      </c>
      <c r="E143" s="108" t="s">
        <v>72452</v>
      </c>
      <c r="F143" s="108" t="s">
        <v>105228</v>
      </c>
      <c r="G143" s="107">
        <f>$G$13</f>
        <v>0</v>
      </c>
      <c r="H143" s="107" t="s">
        <v>72363</v>
      </c>
      <c r="I143" s="107">
        <f>'2-Je choisis mes actions'!L152</f>
        <v>0</v>
      </c>
      <c r="J143" s="107">
        <f>'2-Je choisis mes actions'!M152</f>
        <v>0</v>
      </c>
    </row>
    <row r="144" spans="1:10" hidden="1" x14ac:dyDescent="0.25">
      <c r="A144" s="395" t="str">
        <f t="shared" ref="A144:A150" si="25">A79</f>
        <v>Géothermie sur champ de sondes et géostructures énergétiques</v>
      </c>
      <c r="B144" s="396"/>
      <c r="C144" s="109">
        <f>IF(OR(List!$AI$2=0,'2-Je choisis mes actions'!$I90=0),0,1)</f>
        <v>0</v>
      </c>
      <c r="D144" s="260">
        <f>ROUND(IF(OR(List!$AI$2=0,'2-Je choisis mes actions'!$I90=0),0,'2-Je choisis mes actions'!E90),0)</f>
        <v>0</v>
      </c>
      <c r="E144" s="262">
        <f>IFERROR(F144/C144,0)</f>
        <v>0</v>
      </c>
      <c r="F144" s="260">
        <f>IF(OR(List!$AI$2=0,'2-Je choisis mes actions'!$I90=0),0,'2-Je choisis mes actions'!F90)</f>
        <v>0</v>
      </c>
      <c r="G144" s="107">
        <f>IF(OR(List!$AI$2=0,'2-Je choisis mes actions'!I90=0),0,IF(F144&gt;0,1,0))</f>
        <v>0</v>
      </c>
      <c r="H144" s="107" t="str">
        <f t="shared" ref="H144:H150" si="26">LEFT(I144,3)</f>
        <v>0</v>
      </c>
      <c r="I144" s="107">
        <f>'2-Je choisis mes actions'!L192</f>
        <v>0</v>
      </c>
      <c r="J144" s="107">
        <f>'2-Je choisis mes actions'!M192</f>
        <v>0</v>
      </c>
    </row>
    <row r="145" spans="1:10" hidden="1" x14ac:dyDescent="0.25">
      <c r="A145" s="395" t="str">
        <f t="shared" si="25"/>
        <v>Géothermie sur eau de nappe, sur eau de mer et sur eaux usées</v>
      </c>
      <c r="B145" s="396"/>
      <c r="C145" s="109">
        <f>IF(OR(List!$AI$2=0,'2-Je choisis mes actions'!$I91=0),0,1)</f>
        <v>0</v>
      </c>
      <c r="D145" s="260">
        <f>ROUND(IF(OR(List!$AI$2=0,'2-Je choisis mes actions'!$I91=0),0,'2-Je choisis mes actions'!E91),0)</f>
        <v>0</v>
      </c>
      <c r="E145" s="262">
        <f t="shared" ref="E145:E150" si="27">IFERROR(F145/C145,0)</f>
        <v>0</v>
      </c>
      <c r="F145" s="260">
        <f>IF(OR(List!$AI$2=0,'2-Je choisis mes actions'!$I91=0),0,'2-Je choisis mes actions'!F91)</f>
        <v>0</v>
      </c>
      <c r="G145" s="107">
        <f>IF(OR(List!$AI$2=0,'2-Je choisis mes actions'!I91=0),0,IF(F145&gt;0,1,0))</f>
        <v>0</v>
      </c>
      <c r="H145" s="107" t="str">
        <f t="shared" si="26"/>
        <v>0</v>
      </c>
      <c r="I145" s="107">
        <f>'2-Je choisis mes actions'!L193</f>
        <v>0</v>
      </c>
      <c r="J145" s="107">
        <f>'2-Je choisis mes actions'!M193</f>
        <v>0</v>
      </c>
    </row>
    <row r="146" spans="1:10" hidden="1" x14ac:dyDescent="0.25">
      <c r="A146" s="395" t="str">
        <f t="shared" si="25"/>
        <v>Géocooling</v>
      </c>
      <c r="B146" s="396"/>
      <c r="C146" s="109">
        <f>IF(OR(List!$AI$2=0,'2-Je choisis mes actions'!$I92=0),0,1)</f>
        <v>0</v>
      </c>
      <c r="D146" s="260">
        <f>ROUND(IF(OR(List!$AI$2=0,'2-Je choisis mes actions'!$I92=0),0,'2-Je choisis mes actions'!E92),0)</f>
        <v>0</v>
      </c>
      <c r="E146" s="262">
        <f t="shared" si="27"/>
        <v>0</v>
      </c>
      <c r="F146" s="260">
        <f>IF(OR(List!$AI$2=0,'2-Je choisis mes actions'!$I92=0),0,'2-Je choisis mes actions'!F92)</f>
        <v>0</v>
      </c>
      <c r="G146" s="107">
        <f>IF(OR(List!$AI$2=0,'2-Je choisis mes actions'!I92=0),0,IF(F146&gt;0,1,0))</f>
        <v>0</v>
      </c>
      <c r="H146" s="107" t="str">
        <f t="shared" si="26"/>
        <v>0</v>
      </c>
      <c r="I146" s="107">
        <f>'2-Je choisis mes actions'!L194</f>
        <v>0</v>
      </c>
      <c r="J146" s="107">
        <f>'2-Je choisis mes actions'!M194</f>
        <v>0</v>
      </c>
    </row>
    <row r="147" spans="1:10" hidden="1" x14ac:dyDescent="0.25">
      <c r="A147" s="395" t="str">
        <f t="shared" si="25"/>
        <v>Pompe à chaleur (PAC) solarothermique</v>
      </c>
      <c r="B147" s="396"/>
      <c r="C147" s="109">
        <f>IF(OR(List!$AI$2=0,'2-Je choisis mes actions'!$I93=0),0,1)</f>
        <v>0</v>
      </c>
      <c r="D147" s="260">
        <f>ROUND(IF(OR(List!$AI$2=0,'2-Je choisis mes actions'!$I93=0),0,'2-Je choisis mes actions'!E93),0)</f>
        <v>0</v>
      </c>
      <c r="E147" s="262">
        <f t="shared" si="27"/>
        <v>0</v>
      </c>
      <c r="F147" s="260">
        <f>IF(OR(List!$AI$2=0,'2-Je choisis mes actions'!$I93=0),0,'2-Je choisis mes actions'!F93)</f>
        <v>0</v>
      </c>
      <c r="G147" s="107">
        <f>IF(OR(List!$AI$2=0,'2-Je choisis mes actions'!I93=0),0,IF(F147&gt;0,1,0))</f>
        <v>0</v>
      </c>
      <c r="H147" s="107" t="str">
        <f t="shared" si="26"/>
        <v>0</v>
      </c>
      <c r="I147" s="107">
        <f>'2-Je choisis mes actions'!L195</f>
        <v>0</v>
      </c>
      <c r="J147" s="107">
        <f>'2-Je choisis mes actions'!M195</f>
        <v>0</v>
      </c>
    </row>
    <row r="148" spans="1:10" hidden="1" x14ac:dyDescent="0.25">
      <c r="A148" s="395" t="str">
        <f t="shared" si="25"/>
        <v>Solaire thermique</v>
      </c>
      <c r="B148" s="396"/>
      <c r="C148" s="109">
        <f>IF(OR(List!$AI$2=0,'2-Je choisis mes actions'!$I94=0),0,1)</f>
        <v>0</v>
      </c>
      <c r="D148" s="260">
        <f>ROUND(IF(OR(List!$AI$2=0,'2-Je choisis mes actions'!$I94=0),0,'2-Je choisis mes actions'!E94),0)</f>
        <v>0</v>
      </c>
      <c r="E148" s="262">
        <f t="shared" si="27"/>
        <v>0</v>
      </c>
      <c r="F148" s="260">
        <f>IF(OR(List!$AI$2=0,'2-Je choisis mes actions'!$I94=0),0,'2-Je choisis mes actions'!F94)</f>
        <v>0</v>
      </c>
      <c r="G148" s="107">
        <f>IF(OR(List!$AI$2=0,'2-Je choisis mes actions'!I94=0),0,IF(F148&gt;0,1,0))</f>
        <v>0</v>
      </c>
      <c r="H148" s="107" t="str">
        <f t="shared" si="26"/>
        <v>0</v>
      </c>
      <c r="I148" s="107">
        <f>'2-Je choisis mes actions'!L196</f>
        <v>0</v>
      </c>
      <c r="J148" s="107">
        <f>'2-Je choisis mes actions'!M196</f>
        <v>0</v>
      </c>
    </row>
    <row r="149" spans="1:10" hidden="1" x14ac:dyDescent="0.25">
      <c r="A149" s="395" t="str">
        <f t="shared" si="25"/>
        <v>Raccordement à un réseau de chaleur ou à un réseau de froid</v>
      </c>
      <c r="B149" s="396"/>
      <c r="C149" s="254">
        <f>IF(OR(List!$AI$2=0,'2-Je choisis mes actions'!$I95=0),'2-Je choisis mes actions'!C95,1)</f>
        <v>0</v>
      </c>
      <c r="D149" s="260">
        <f>ROUND(IF(OR(List!$AI$2=0,'2-Je choisis mes actions'!$I95=0),0,'2-Je choisis mes actions'!E95),0)</f>
        <v>0</v>
      </c>
      <c r="E149" s="264">
        <f t="shared" si="27"/>
        <v>0</v>
      </c>
      <c r="F149" s="260">
        <f>IF(OR(List!$AI$2=0,'2-Je choisis mes actions'!$I95=0),0,'2-Je choisis mes actions'!F95)</f>
        <v>0</v>
      </c>
      <c r="G149" s="107">
        <f>IF(OR(List!$AI$2=0,'2-Je choisis mes actions'!I95=0),0,IF(F149&gt;0,1,0))</f>
        <v>0</v>
      </c>
      <c r="H149" s="107" t="str">
        <f t="shared" si="26"/>
        <v>0</v>
      </c>
      <c r="I149" s="107">
        <f>'2-Je choisis mes actions'!L197</f>
        <v>0</v>
      </c>
      <c r="J149" s="107">
        <f>'2-Je choisis mes actions'!M197</f>
        <v>0</v>
      </c>
    </row>
    <row r="150" spans="1:10" hidden="1" x14ac:dyDescent="0.25">
      <c r="A150" s="395" t="str">
        <f t="shared" si="25"/>
        <v>Chaudière biomasse inférieure à 600 MWh par an</v>
      </c>
      <c r="B150" s="396"/>
      <c r="C150" s="109">
        <f>IF(OR(List!$AI$2=0,'2-Je choisis mes actions'!$I96=0),0,1)</f>
        <v>0</v>
      </c>
      <c r="D150" s="260">
        <f>ROUND(IF(OR(List!$AI$2=0,'2-Je choisis mes actions'!$I96=0),0,'2-Je choisis mes actions'!E96),0)</f>
        <v>0</v>
      </c>
      <c r="E150" s="262">
        <f t="shared" si="27"/>
        <v>0</v>
      </c>
      <c r="F150" s="260">
        <f>IF(OR(List!$AI$2=0,'2-Je choisis mes actions'!$I96=0),0,'2-Je choisis mes actions'!F96)</f>
        <v>0</v>
      </c>
      <c r="G150" s="107">
        <f>IF(OR(List!$AI$2=0,'2-Je choisis mes actions'!I96=0),0,IF(F150&gt;0,1,0))</f>
        <v>0</v>
      </c>
      <c r="H150" s="107" t="str">
        <f t="shared" si="26"/>
        <v>0</v>
      </c>
      <c r="I150" s="107">
        <f>'2-Je choisis mes actions'!L198</f>
        <v>0</v>
      </c>
      <c r="J150" s="107">
        <f>'2-Je choisis mes actions'!M198</f>
        <v>0</v>
      </c>
    </row>
    <row r="151" spans="1:10" ht="15" hidden="1" x14ac:dyDescent="0.25">
      <c r="A151" s="401" t="s">
        <v>5</v>
      </c>
      <c r="B151" s="402"/>
      <c r="C151" s="112"/>
      <c r="D151" s="261">
        <f>SUMPRODUCT(D144:D150,$G144:$G150)</f>
        <v>0</v>
      </c>
      <c r="E151" s="112"/>
      <c r="F151" s="261">
        <f>SUMPRODUCT(F144:F150,$G144:$G150)</f>
        <v>0</v>
      </c>
      <c r="G151" s="107">
        <f>$G$13</f>
        <v>0</v>
      </c>
    </row>
    <row r="152" spans="1:10" hidden="1" x14ac:dyDescent="0.25">
      <c r="A152" s="113" t="s">
        <v>72416</v>
      </c>
      <c r="B152" s="113"/>
      <c r="D152" s="114"/>
      <c r="E152" s="114"/>
      <c r="F152" s="114"/>
      <c r="G152" s="107">
        <f>$G$13</f>
        <v>0</v>
      </c>
    </row>
    <row r="153" spans="1:10" ht="6" hidden="1" customHeight="1" x14ac:dyDescent="0.25">
      <c r="G153" s="107">
        <f>$G$13</f>
        <v>0</v>
      </c>
    </row>
    <row r="154" spans="1:10" ht="21.75" hidden="1" customHeight="1" thickBot="1" x14ac:dyDescent="0.3">
      <c r="A154" s="115"/>
      <c r="B154" s="116"/>
      <c r="C154" s="116"/>
      <c r="D154" s="116"/>
      <c r="E154" s="117" t="str">
        <f>"L'aide apportée par l'ADEME est une subvention "&amp;IF(F151&gt;F154,"plafonnée ","")&amp;"d'un montant maximum de :"</f>
        <v>L'aide apportée par l'ADEME est une subvention d'un montant maximum de :</v>
      </c>
      <c r="F154" s="118">
        <f>ROUNDDOWN(F151*'2-Je choisis mes actions'!S172,0)</f>
        <v>0</v>
      </c>
      <c r="G154" s="107">
        <f>$G$13</f>
        <v>0</v>
      </c>
    </row>
    <row r="155" spans="1:10" hidden="1" x14ac:dyDescent="0.25">
      <c r="G155" s="107">
        <f>$G$13</f>
        <v>0</v>
      </c>
    </row>
    <row r="156" spans="1:10" ht="18" hidden="1" x14ac:dyDescent="0.25">
      <c r="A156" s="102" t="s">
        <v>72460</v>
      </c>
      <c r="B156" s="103"/>
      <c r="C156" s="103"/>
      <c r="D156" s="103"/>
      <c r="E156" s="103"/>
      <c r="F156" s="103"/>
    </row>
    <row r="157" spans="1:10" ht="6" hidden="1" customHeight="1" x14ac:dyDescent="0.25"/>
    <row r="158" spans="1:10" ht="28.5" hidden="1" customHeight="1" x14ac:dyDescent="0.25">
      <c r="A158" s="413" t="s">
        <v>72461</v>
      </c>
      <c r="B158" s="413"/>
      <c r="C158" s="413"/>
      <c r="D158" s="413"/>
      <c r="E158" s="413"/>
      <c r="F158" s="413"/>
    </row>
    <row r="159" spans="1:10" ht="6" hidden="1" customHeight="1" x14ac:dyDescent="0.25"/>
    <row r="160" spans="1:10" ht="28.5" hidden="1" customHeight="1" x14ac:dyDescent="0.25">
      <c r="A160" s="413" t="s">
        <v>72462</v>
      </c>
      <c r="B160" s="413"/>
      <c r="C160" s="413"/>
      <c r="D160" s="413"/>
      <c r="E160" s="413"/>
      <c r="F160" s="413"/>
    </row>
    <row r="161" spans="1:7" hidden="1" x14ac:dyDescent="0.25"/>
    <row r="162" spans="1:7" ht="18" hidden="1" x14ac:dyDescent="0.25">
      <c r="A162" s="102" t="s">
        <v>72463</v>
      </c>
      <c r="B162" s="103"/>
      <c r="C162" s="103"/>
      <c r="D162" s="103"/>
      <c r="E162" s="103"/>
      <c r="F162" s="103"/>
    </row>
    <row r="163" spans="1:7" ht="6" hidden="1" customHeight="1" x14ac:dyDescent="0.25"/>
    <row r="164" spans="1:7" ht="28.5" hidden="1" customHeight="1" x14ac:dyDescent="0.25">
      <c r="A164" s="413" t="str">
        <f>"En application de l’article « modalités de versement » du contrat  et conformément à l’article 12-1-"&amp;IF(OR(D5=0,D5=""),IF(OR(C5=0,C5=""),"1","2"),"3")&amp;" des règles générales d’attribution des aides financières de l’ADEME, les versements seront effectués de la façon suivante :"</f>
        <v>En application de l’article « modalités de versement » du contrat  et conformément à l’article 12-1-2 des règles générales d’attribution des aides financières de l’ADEME, les versements seront effectués de la façon suivante :</v>
      </c>
      <c r="B164" s="413"/>
      <c r="C164" s="413"/>
      <c r="D164" s="413"/>
      <c r="E164" s="413"/>
      <c r="F164" s="413"/>
    </row>
    <row r="165" spans="1:7" ht="6" hidden="1" customHeight="1" x14ac:dyDescent="0.25"/>
    <row r="166" spans="1:7" ht="15" hidden="1" x14ac:dyDescent="0.25">
      <c r="A166" s="119" t="s">
        <v>72464</v>
      </c>
      <c r="B166" s="403" t="s">
        <v>72467</v>
      </c>
      <c r="C166" s="404"/>
      <c r="D166" s="404"/>
      <c r="E166" s="405"/>
      <c r="F166" s="119" t="s">
        <v>72466</v>
      </c>
    </row>
    <row r="167" spans="1:7" hidden="1" x14ac:dyDescent="0.25">
      <c r="A167" s="120">
        <f>C5</f>
        <v>0.3</v>
      </c>
      <c r="B167" s="121" t="str">
        <f>"Une avance à la notification du présent contrat sur fourniture d'un RIB"&amp;IF(OPALE!K272=1," et des devis demandés","")&amp;"."</f>
        <v>Une avance à la notification du présent contrat sur fourniture d'un RIB.</v>
      </c>
      <c r="C167" s="122"/>
      <c r="D167" s="122"/>
      <c r="E167" s="123"/>
      <c r="F167" s="124">
        <f>ROUND(A167*F139,2)</f>
        <v>0</v>
      </c>
      <c r="G167" s="107">
        <f>IF(pourc_avance&gt;0,1,0)</f>
        <v>1</v>
      </c>
    </row>
    <row r="168" spans="1:7" hidden="1" x14ac:dyDescent="0.25">
      <c r="A168" s="409"/>
      <c r="B168" s="125" t="str">
        <f>IF(OR(C5=0,C5=""),"Un versement unique","Le solde versé")&amp;" sur fourniture d'un RIB et du rapport final."</f>
        <v>Le solde versé sur fourniture d'un RIB et du rapport final.</v>
      </c>
      <c r="C168" s="126"/>
      <c r="D168" s="126"/>
      <c r="E168" s="127"/>
      <c r="F168" s="411">
        <f>F139-F167</f>
        <v>0</v>
      </c>
    </row>
    <row r="169" spans="1:7" ht="42" hidden="1" customHeight="1" x14ac:dyDescent="0.25">
      <c r="A169" s="410"/>
      <c r="B169" s="406" t="s">
        <v>72468</v>
      </c>
      <c r="C169" s="407"/>
      <c r="D169" s="407"/>
      <c r="E169" s="408"/>
      <c r="F169" s="412"/>
    </row>
    <row r="170" spans="1:7" ht="6" hidden="1" customHeight="1" x14ac:dyDescent="0.25"/>
    <row r="171" spans="1:7" hidden="1" x14ac:dyDescent="0.25">
      <c r="A171" s="107" t="s">
        <v>72465</v>
      </c>
    </row>
  </sheetData>
  <sheetProtection algorithmName="SHA-512" hashValue="hbDqaUfcrs+qjvimHbYcFnzoctH6ct9NQ1krLsEO8EpWDWnP3k0+T8BrX38VT/WILsWEOTFF4jSZU4RN+6RASQ==" saltValue="NNy1E2bg9Ya6fvY7kA/4nA==" spinCount="100000" sheet="1" objects="1" scenarios="1"/>
  <mergeCells count="141">
    <mergeCell ref="A25:B25"/>
    <mergeCell ref="A24:B24"/>
    <mergeCell ref="A23:B23"/>
    <mergeCell ref="A48:B48"/>
    <mergeCell ref="A49:B49"/>
    <mergeCell ref="A50:B50"/>
    <mergeCell ref="A51:B51"/>
    <mergeCell ref="A134:B134"/>
    <mergeCell ref="A133:B133"/>
    <mergeCell ref="A131:B131"/>
    <mergeCell ref="A132:B132"/>
    <mergeCell ref="A125:B125"/>
    <mergeCell ref="A128:B128"/>
    <mergeCell ref="A129:B129"/>
    <mergeCell ref="A130:B130"/>
    <mergeCell ref="A126:B126"/>
    <mergeCell ref="A127:B127"/>
    <mergeCell ref="A34:B34"/>
    <mergeCell ref="A33:B33"/>
    <mergeCell ref="A32:B32"/>
    <mergeCell ref="A31:B31"/>
    <mergeCell ref="A30:B30"/>
    <mergeCell ref="A29:B29"/>
    <mergeCell ref="A28:B28"/>
    <mergeCell ref="B166:E166"/>
    <mergeCell ref="B169:E169"/>
    <mergeCell ref="A168:A169"/>
    <mergeCell ref="F168:F169"/>
    <mergeCell ref="A43:B43"/>
    <mergeCell ref="A135:B135"/>
    <mergeCell ref="A158:F158"/>
    <mergeCell ref="A160:F160"/>
    <mergeCell ref="A164:F164"/>
    <mergeCell ref="A137:F137"/>
    <mergeCell ref="A44:B44"/>
    <mergeCell ref="A45:B45"/>
    <mergeCell ref="A46:B46"/>
    <mergeCell ref="A47:B47"/>
    <mergeCell ref="A52:B52"/>
    <mergeCell ref="A53:B53"/>
    <mergeCell ref="A54:B54"/>
    <mergeCell ref="A55:B55"/>
    <mergeCell ref="A143:B143"/>
    <mergeCell ref="A106:B106"/>
    <mergeCell ref="A101:B101"/>
    <mergeCell ref="A103:B103"/>
    <mergeCell ref="A104:B104"/>
    <mergeCell ref="A105:B105"/>
    <mergeCell ref="A27:B27"/>
    <mergeCell ref="A26:B26"/>
    <mergeCell ref="A151:B151"/>
    <mergeCell ref="A149:B149"/>
    <mergeCell ref="A150:B150"/>
    <mergeCell ref="A102:B102"/>
    <mergeCell ref="A88:B88"/>
    <mergeCell ref="A98:B98"/>
    <mergeCell ref="A99:B99"/>
    <mergeCell ref="A100:B100"/>
    <mergeCell ref="A144:B144"/>
    <mergeCell ref="A145:B145"/>
    <mergeCell ref="A38:B38"/>
    <mergeCell ref="A39:B39"/>
    <mergeCell ref="A40:B40"/>
    <mergeCell ref="A41:B41"/>
    <mergeCell ref="A42:B42"/>
    <mergeCell ref="A107:B107"/>
    <mergeCell ref="A118:B118"/>
    <mergeCell ref="A108:B108"/>
    <mergeCell ref="A109:B109"/>
    <mergeCell ref="A115:B115"/>
    <mergeCell ref="A116:B116"/>
    <mergeCell ref="A117:B117"/>
    <mergeCell ref="A110:B110"/>
    <mergeCell ref="A111:B111"/>
    <mergeCell ref="A112:B112"/>
    <mergeCell ref="A113:B113"/>
    <mergeCell ref="A114:B114"/>
    <mergeCell ref="A146:B146"/>
    <mergeCell ref="A147:B147"/>
    <mergeCell ref="A148:B148"/>
    <mergeCell ref="A122:B122"/>
    <mergeCell ref="A123:B123"/>
    <mergeCell ref="A124:B124"/>
    <mergeCell ref="A119:B119"/>
    <mergeCell ref="A120:B120"/>
    <mergeCell ref="A121:B121"/>
    <mergeCell ref="A78:B78"/>
    <mergeCell ref="A79:B79"/>
    <mergeCell ref="A80:B80"/>
    <mergeCell ref="A81:B81"/>
    <mergeCell ref="A82:B82"/>
    <mergeCell ref="A83:B83"/>
    <mergeCell ref="A95:B95"/>
    <mergeCell ref="A96:B96"/>
    <mergeCell ref="A97:B97"/>
    <mergeCell ref="A89:B89"/>
    <mergeCell ref="A90:B90"/>
    <mergeCell ref="A91:B91"/>
    <mergeCell ref="A92:B92"/>
    <mergeCell ref="A93:B93"/>
    <mergeCell ref="A94:B94"/>
    <mergeCell ref="A84:B84"/>
    <mergeCell ref="A85:B85"/>
    <mergeCell ref="A86:B86"/>
    <mergeCell ref="A87:B87"/>
    <mergeCell ref="A72:B72"/>
    <mergeCell ref="A73:B73"/>
    <mergeCell ref="A74:B74"/>
    <mergeCell ref="A75:B75"/>
    <mergeCell ref="A76:B76"/>
    <mergeCell ref="A77:B77"/>
    <mergeCell ref="A65:B65"/>
    <mergeCell ref="A67:B67"/>
    <mergeCell ref="A68:B68"/>
    <mergeCell ref="A69:B69"/>
    <mergeCell ref="A70:B70"/>
    <mergeCell ref="A71:B71"/>
    <mergeCell ref="A60:B60"/>
    <mergeCell ref="A61:B61"/>
    <mergeCell ref="A66:B66"/>
    <mergeCell ref="A62:B62"/>
    <mergeCell ref="A63:B63"/>
    <mergeCell ref="A64:B64"/>
    <mergeCell ref="A7:F7"/>
    <mergeCell ref="A8:F8"/>
    <mergeCell ref="A9:F9"/>
    <mergeCell ref="A15:B15"/>
    <mergeCell ref="A56:B56"/>
    <mergeCell ref="A57:B57"/>
    <mergeCell ref="A58:B58"/>
    <mergeCell ref="A59:B59"/>
    <mergeCell ref="A16:B16"/>
    <mergeCell ref="A17:B17"/>
    <mergeCell ref="A18:B18"/>
    <mergeCell ref="A19:B19"/>
    <mergeCell ref="A20:B20"/>
    <mergeCell ref="A21:B21"/>
    <mergeCell ref="A22:B22"/>
    <mergeCell ref="A35:B35"/>
    <mergeCell ref="A36:B36"/>
    <mergeCell ref="A37:B37"/>
  </mergeCells>
  <dataValidations count="1">
    <dataValidation type="list" allowBlank="1" showInputMessage="1" showErrorMessage="1" sqref="C3">
      <formula1>"ADEME,porteur"</formula1>
    </dataValidation>
  </dataValidations>
  <printOptions horizontalCentered="1"/>
  <pageMargins left="0.70866141732283472" right="0.70866141732283472" top="0.74803149606299213" bottom="0.74803149606299213" header="0.31496062992125984" footer="0.31496062992125984"/>
  <pageSetup paperSize="9" fitToHeight="0" orientation="portrait" r:id="rId1"/>
  <headerFooter>
    <oddFooter>&amp;R&amp;P/&amp;N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5">
    <tabColor theme="7" tint="0.79998168889431442"/>
    <pageSetUpPr fitToPage="1"/>
  </sheetPr>
  <dimension ref="A1:G156"/>
  <sheetViews>
    <sheetView showGridLines="0" showRowColHeaders="0" topLeftCell="A151" zoomScaleNormal="100" workbookViewId="0">
      <selection sqref="A1:F1"/>
    </sheetView>
  </sheetViews>
  <sheetFormatPr baseColWidth="10" defaultRowHeight="15" x14ac:dyDescent="0.25"/>
  <cols>
    <col min="1" max="1" width="18.7109375" customWidth="1"/>
    <col min="2" max="2" width="56.28515625" customWidth="1"/>
    <col min="3" max="3" width="21.42578125" customWidth="1"/>
    <col min="4" max="4" width="28.5703125" customWidth="1"/>
    <col min="5" max="6" width="21.42578125" customWidth="1"/>
    <col min="7" max="7" width="11.42578125" hidden="1" customWidth="1"/>
  </cols>
  <sheetData>
    <row r="1" spans="1:7" s="132" customFormat="1" ht="31.5" hidden="1" x14ac:dyDescent="0.5">
      <c r="A1" s="417" t="s">
        <v>72477</v>
      </c>
      <c r="B1" s="417"/>
      <c r="C1" s="417"/>
      <c r="D1" s="417"/>
      <c r="E1" s="417"/>
      <c r="F1" s="417"/>
      <c r="G1" s="131"/>
    </row>
    <row r="2" spans="1:7" ht="20.25" hidden="1" x14ac:dyDescent="0.25">
      <c r="A2" s="398" t="str">
        <f>AF!A9</f>
        <v xml:space="preserve">Contrat de financement n° </v>
      </c>
      <c r="B2" s="398"/>
      <c r="C2" s="398"/>
      <c r="D2" s="398"/>
      <c r="E2" s="398"/>
      <c r="F2" s="398"/>
      <c r="G2" s="107"/>
    </row>
    <row r="3" spans="1:7" hidden="1" x14ac:dyDescent="0.25">
      <c r="A3" s="107"/>
      <c r="B3" s="107"/>
      <c r="C3" s="107"/>
      <c r="D3" s="107"/>
      <c r="E3" s="107"/>
      <c r="F3" s="107"/>
      <c r="G3" s="107"/>
    </row>
    <row r="4" spans="1:7" ht="18" hidden="1" x14ac:dyDescent="0.25">
      <c r="A4" s="102" t="s">
        <v>105246</v>
      </c>
      <c r="B4" s="103"/>
      <c r="C4" s="103"/>
      <c r="D4" s="103"/>
      <c r="E4" s="103"/>
      <c r="F4" s="103"/>
      <c r="G4" s="107"/>
    </row>
    <row r="5" spans="1:7" ht="6" hidden="1" customHeight="1" x14ac:dyDescent="0.25">
      <c r="A5" s="107"/>
      <c r="B5" s="107"/>
      <c r="C5" s="107"/>
      <c r="D5" s="107"/>
      <c r="E5" s="107"/>
      <c r="F5" s="107"/>
      <c r="G5" s="107"/>
    </row>
    <row r="6" spans="1:7" s="128" customFormat="1" hidden="1" x14ac:dyDescent="0.25">
      <c r="A6" s="107"/>
      <c r="B6" s="107"/>
      <c r="C6" s="420" t="s">
        <v>72473</v>
      </c>
      <c r="D6" s="420"/>
      <c r="E6" s="418" t="s">
        <v>72472</v>
      </c>
      <c r="F6" s="418"/>
      <c r="G6" s="107"/>
    </row>
    <row r="7" spans="1:7" ht="44.25" hidden="1" x14ac:dyDescent="0.25">
      <c r="A7" s="399" t="s">
        <v>72395</v>
      </c>
      <c r="B7" s="400"/>
      <c r="C7" s="133" t="s">
        <v>72475</v>
      </c>
      <c r="D7" s="134" t="s">
        <v>72452</v>
      </c>
      <c r="E7" s="133" t="s">
        <v>72474</v>
      </c>
      <c r="F7" s="134" t="s">
        <v>72476</v>
      </c>
      <c r="G7" s="107"/>
    </row>
    <row r="8" spans="1:7" hidden="1" x14ac:dyDescent="0.25">
      <c r="A8" s="395" t="str">
        <f>AF!A16</f>
        <v>r1</v>
      </c>
      <c r="B8" s="396"/>
      <c r="C8" s="135">
        <f>AF!C16</f>
        <v>0</v>
      </c>
      <c r="D8" s="272">
        <f>ROUND(AF!E16,0)</f>
        <v>0</v>
      </c>
      <c r="E8" s="137"/>
      <c r="F8" s="269">
        <f t="shared" ref="F8:F48" si="0">ROUND(E8*D8,0)</f>
        <v>0</v>
      </c>
      <c r="G8" s="107">
        <f>AF!G16</f>
        <v>0</v>
      </c>
    </row>
    <row r="9" spans="1:7" hidden="1" x14ac:dyDescent="0.25">
      <c r="A9" s="395" t="str">
        <f>AF!A17</f>
        <v>r2</v>
      </c>
      <c r="B9" s="396"/>
      <c r="C9" s="135">
        <f>AF!C17</f>
        <v>0</v>
      </c>
      <c r="D9" s="272">
        <f>ROUND(AF!E17,0)</f>
        <v>0</v>
      </c>
      <c r="E9" s="137"/>
      <c r="F9" s="269">
        <f t="shared" si="0"/>
        <v>0</v>
      </c>
      <c r="G9" s="107">
        <f>AF!G17</f>
        <v>0</v>
      </c>
    </row>
    <row r="10" spans="1:7" hidden="1" x14ac:dyDescent="0.25">
      <c r="A10" s="395" t="str">
        <f>AF!A18</f>
        <v>r3</v>
      </c>
      <c r="B10" s="396"/>
      <c r="C10" s="135">
        <f>AF!C18</f>
        <v>0</v>
      </c>
      <c r="D10" s="272">
        <f>ROUND(AF!E18,0)</f>
        <v>0</v>
      </c>
      <c r="E10" s="137"/>
      <c r="F10" s="269">
        <f t="shared" si="0"/>
        <v>0</v>
      </c>
      <c r="G10" s="107">
        <f>AF!G18</f>
        <v>0</v>
      </c>
    </row>
    <row r="11" spans="1:7" hidden="1" x14ac:dyDescent="0.25">
      <c r="A11" s="395" t="str">
        <f>AF!A19</f>
        <v>r4</v>
      </c>
      <c r="B11" s="396"/>
      <c r="C11" s="135">
        <f>AF!C19</f>
        <v>0</v>
      </c>
      <c r="D11" s="272">
        <f>ROUND(AF!E19,0)</f>
        <v>0</v>
      </c>
      <c r="E11" s="137"/>
      <c r="F11" s="269">
        <f t="shared" si="0"/>
        <v>0</v>
      </c>
      <c r="G11" s="107">
        <f>AF!G19</f>
        <v>0</v>
      </c>
    </row>
    <row r="12" spans="1:7" hidden="1" x14ac:dyDescent="0.25">
      <c r="A12" s="395" t="str">
        <f>AF!A20</f>
        <v>r5</v>
      </c>
      <c r="B12" s="396"/>
      <c r="C12" s="135">
        <f>AF!C20</f>
        <v>0</v>
      </c>
      <c r="D12" s="272">
        <f>ROUND(AF!E20,0)</f>
        <v>0</v>
      </c>
      <c r="E12" s="137"/>
      <c r="F12" s="269">
        <f t="shared" si="0"/>
        <v>0</v>
      </c>
      <c r="G12" s="107">
        <f>AF!G20</f>
        <v>0</v>
      </c>
    </row>
    <row r="13" spans="1:7" hidden="1" x14ac:dyDescent="0.25">
      <c r="A13" s="395" t="str">
        <f>AF!A21</f>
        <v>r6</v>
      </c>
      <c r="B13" s="396"/>
      <c r="C13" s="135">
        <f>AF!C21</f>
        <v>0</v>
      </c>
      <c r="D13" s="272">
        <f>ROUND(AF!E21,0)</f>
        <v>0</v>
      </c>
      <c r="E13" s="137"/>
      <c r="F13" s="269">
        <f t="shared" si="0"/>
        <v>0</v>
      </c>
      <c r="G13" s="107">
        <f>AF!G21</f>
        <v>0</v>
      </c>
    </row>
    <row r="14" spans="1:7" hidden="1" x14ac:dyDescent="0.25">
      <c r="A14" s="395" t="str">
        <f>AF!A22</f>
        <v>r7</v>
      </c>
      <c r="B14" s="396"/>
      <c r="C14" s="135">
        <f>AF!C22</f>
        <v>0</v>
      </c>
      <c r="D14" s="272">
        <f>ROUND(AF!E22,0)</f>
        <v>0</v>
      </c>
      <c r="E14" s="137"/>
      <c r="F14" s="269">
        <f t="shared" si="0"/>
        <v>0</v>
      </c>
      <c r="G14" s="107">
        <f>AF!G22</f>
        <v>0</v>
      </c>
    </row>
    <row r="15" spans="1:7" hidden="1" x14ac:dyDescent="0.25">
      <c r="A15" s="395" t="str">
        <f>AF!A23</f>
        <v>r8</v>
      </c>
      <c r="B15" s="396"/>
      <c r="C15" s="135">
        <f>AF!C23</f>
        <v>0</v>
      </c>
      <c r="D15" s="272">
        <f>ROUND(AF!E23,0)</f>
        <v>0</v>
      </c>
      <c r="E15" s="137"/>
      <c r="F15" s="269">
        <f t="shared" ref="F15" si="1">ROUND(E15*D15,0)</f>
        <v>0</v>
      </c>
      <c r="G15" s="107">
        <f>AF!G23</f>
        <v>0</v>
      </c>
    </row>
    <row r="16" spans="1:7" hidden="1" x14ac:dyDescent="0.25">
      <c r="A16" s="395" t="str">
        <f>AF!A24</f>
        <v>r9</v>
      </c>
      <c r="B16" s="396"/>
      <c r="C16" s="135">
        <f>AF!C24</f>
        <v>0</v>
      </c>
      <c r="D16" s="272">
        <f>ROUND(AF!E24,0)</f>
        <v>0</v>
      </c>
      <c r="E16" s="137"/>
      <c r="F16" s="269">
        <f t="shared" si="0"/>
        <v>0</v>
      </c>
      <c r="G16" s="107">
        <f>AF!G24</f>
        <v>0</v>
      </c>
    </row>
    <row r="17" spans="1:7" hidden="1" x14ac:dyDescent="0.25">
      <c r="A17" s="395" t="str">
        <f>AF!A25</f>
        <v>r10</v>
      </c>
      <c r="B17" s="396"/>
      <c r="C17" s="135">
        <f>AF!C25</f>
        <v>0</v>
      </c>
      <c r="D17" s="272">
        <f>ROUND(AF!E25,0)</f>
        <v>0</v>
      </c>
      <c r="E17" s="137"/>
      <c r="F17" s="269">
        <f t="shared" si="0"/>
        <v>0</v>
      </c>
      <c r="G17" s="107">
        <f>AF!G25</f>
        <v>0</v>
      </c>
    </row>
    <row r="18" spans="1:7" hidden="1" x14ac:dyDescent="0.25">
      <c r="A18" s="395" t="str">
        <f>AF!A26</f>
        <v>r11</v>
      </c>
      <c r="B18" s="396"/>
      <c r="C18" s="135">
        <f>AF!C26</f>
        <v>0</v>
      </c>
      <c r="D18" s="272">
        <f>ROUND(AF!E26,0)</f>
        <v>0</v>
      </c>
      <c r="E18" s="137"/>
      <c r="F18" s="269">
        <f t="shared" si="0"/>
        <v>0</v>
      </c>
      <c r="G18" s="107">
        <f>AF!G26</f>
        <v>0</v>
      </c>
    </row>
    <row r="19" spans="1:7" hidden="1" x14ac:dyDescent="0.25">
      <c r="A19" s="395" t="str">
        <f>AF!A27</f>
        <v>r12</v>
      </c>
      <c r="B19" s="396"/>
      <c r="C19" s="135">
        <f>AF!C27</f>
        <v>0</v>
      </c>
      <c r="D19" s="272">
        <f>ROUND(AF!E27,0)</f>
        <v>0</v>
      </c>
      <c r="E19" s="137"/>
      <c r="F19" s="269">
        <f t="shared" si="0"/>
        <v>0</v>
      </c>
      <c r="G19" s="107">
        <f>AF!G27</f>
        <v>0</v>
      </c>
    </row>
    <row r="20" spans="1:7" hidden="1" x14ac:dyDescent="0.25">
      <c r="A20" s="395" t="str">
        <f>AF!A28</f>
        <v>r13</v>
      </c>
      <c r="B20" s="396"/>
      <c r="C20" s="135">
        <f>AF!C28</f>
        <v>0</v>
      </c>
      <c r="D20" s="272">
        <f>ROUND(AF!E28,0)</f>
        <v>0</v>
      </c>
      <c r="E20" s="137"/>
      <c r="F20" s="269">
        <f t="shared" ref="F20:F23" si="2">ROUND(E20*D20,0)</f>
        <v>0</v>
      </c>
      <c r="G20" s="107">
        <f>AF!G28</f>
        <v>0</v>
      </c>
    </row>
    <row r="21" spans="1:7" hidden="1" x14ac:dyDescent="0.25">
      <c r="A21" s="395" t="str">
        <f>AF!A29</f>
        <v>r14</v>
      </c>
      <c r="B21" s="396"/>
      <c r="C21" s="135">
        <f>AF!C29</f>
        <v>0</v>
      </c>
      <c r="D21" s="272">
        <f>ROUND(AF!E29,0)</f>
        <v>0</v>
      </c>
      <c r="E21" s="137"/>
      <c r="F21" s="269">
        <f t="shared" si="2"/>
        <v>0</v>
      </c>
      <c r="G21" s="107">
        <f>AF!G29</f>
        <v>0</v>
      </c>
    </row>
    <row r="22" spans="1:7" hidden="1" x14ac:dyDescent="0.25">
      <c r="A22" s="395" t="str">
        <f>AF!A30</f>
        <v>r15</v>
      </c>
      <c r="B22" s="396"/>
      <c r="C22" s="135">
        <f>AF!C30</f>
        <v>0</v>
      </c>
      <c r="D22" s="272">
        <f>ROUND(AF!E30,0)</f>
        <v>0</v>
      </c>
      <c r="E22" s="137"/>
      <c r="F22" s="269">
        <f t="shared" si="2"/>
        <v>0</v>
      </c>
      <c r="G22" s="107">
        <f>AF!G30</f>
        <v>0</v>
      </c>
    </row>
    <row r="23" spans="1:7" hidden="1" x14ac:dyDescent="0.25">
      <c r="A23" s="395" t="str">
        <f>AF!A31</f>
        <v>r16</v>
      </c>
      <c r="B23" s="396"/>
      <c r="C23" s="135">
        <f>AF!C31</f>
        <v>0</v>
      </c>
      <c r="D23" s="272">
        <f>ROUND(AF!E31,0)</f>
        <v>0</v>
      </c>
      <c r="E23" s="137"/>
      <c r="F23" s="269">
        <f t="shared" si="2"/>
        <v>0</v>
      </c>
      <c r="G23" s="107">
        <f>AF!G31</f>
        <v>0</v>
      </c>
    </row>
    <row r="24" spans="1:7" hidden="1" x14ac:dyDescent="0.25">
      <c r="A24" s="395" t="str">
        <f>AF!A32</f>
        <v>r17</v>
      </c>
      <c r="B24" s="396"/>
      <c r="C24" s="135">
        <f>AF!C32</f>
        <v>0</v>
      </c>
      <c r="D24" s="272">
        <f>ROUND(AF!E32,0)</f>
        <v>0</v>
      </c>
      <c r="E24" s="137"/>
      <c r="F24" s="269">
        <f t="shared" si="0"/>
        <v>0</v>
      </c>
      <c r="G24" s="107">
        <f>AF!G32</f>
        <v>0</v>
      </c>
    </row>
    <row r="25" spans="1:7" hidden="1" x14ac:dyDescent="0.25">
      <c r="A25" s="395" t="str">
        <f>AF!A33</f>
        <v>r18</v>
      </c>
      <c r="B25" s="396"/>
      <c r="C25" s="135">
        <f>AF!C33</f>
        <v>0</v>
      </c>
      <c r="D25" s="272">
        <f>ROUND(AF!E33,0)</f>
        <v>0</v>
      </c>
      <c r="E25" s="137"/>
      <c r="F25" s="269">
        <f t="shared" ref="F25" si="3">ROUND(E25*D25,0)</f>
        <v>0</v>
      </c>
      <c r="G25" s="107">
        <f>AF!G33</f>
        <v>0</v>
      </c>
    </row>
    <row r="26" spans="1:7" hidden="1" x14ac:dyDescent="0.25">
      <c r="A26" s="395" t="str">
        <f>AF!A34</f>
        <v>r19</v>
      </c>
      <c r="B26" s="396"/>
      <c r="C26" s="135">
        <f>AF!C34</f>
        <v>0</v>
      </c>
      <c r="D26" s="272">
        <f>ROUND(AF!E34,0)</f>
        <v>0</v>
      </c>
      <c r="E26" s="137"/>
      <c r="F26" s="269">
        <f t="shared" ref="F26" si="4">ROUND(E26*D26,0)</f>
        <v>0</v>
      </c>
      <c r="G26" s="107">
        <f>AF!G34</f>
        <v>0</v>
      </c>
    </row>
    <row r="27" spans="1:7" hidden="1" x14ac:dyDescent="0.25">
      <c r="A27" s="395" t="str">
        <f>AF!A35</f>
        <v>r20</v>
      </c>
      <c r="B27" s="396"/>
      <c r="C27" s="135">
        <f>AF!C35</f>
        <v>0</v>
      </c>
      <c r="D27" s="272">
        <f>ROUND(AF!E35,0)</f>
        <v>0</v>
      </c>
      <c r="E27" s="137"/>
      <c r="F27" s="269">
        <f t="shared" si="0"/>
        <v>0</v>
      </c>
      <c r="G27" s="107">
        <f>AF!G35</f>
        <v>0</v>
      </c>
    </row>
    <row r="28" spans="1:7" ht="30" hidden="1" customHeight="1" x14ac:dyDescent="0.25">
      <c r="A28" s="395" t="str">
        <f>AF!A36</f>
        <v>Maîtriser les besoins de chauffage : thermostats radiateur, détection d'ouverture de fenêtre, programmateur horaire</v>
      </c>
      <c r="B28" s="396"/>
      <c r="C28" s="135">
        <f>AF!C36</f>
        <v>0</v>
      </c>
      <c r="D28" s="272">
        <f>ROUND(AF!E36,0)</f>
        <v>0</v>
      </c>
      <c r="E28" s="137"/>
      <c r="F28" s="269">
        <f t="shared" si="0"/>
        <v>0</v>
      </c>
      <c r="G28" s="107">
        <f>AF!G36</f>
        <v>0</v>
      </c>
    </row>
    <row r="29" spans="1:7" ht="30" hidden="1" customHeight="1" x14ac:dyDescent="0.25">
      <c r="A29" s="395" t="str">
        <f>AF!A37</f>
        <v>Efficacité énergétique des sèche-linge de forte capacité : poids de linge &gt;9kg, performance A+++ ou à énergie de séchage  &lt;2,6kWh/cycle</v>
      </c>
      <c r="B29" s="396"/>
      <c r="C29" s="135">
        <f>AF!C37</f>
        <v>0</v>
      </c>
      <c r="D29" s="272">
        <f>ROUND(AF!E37,0)</f>
        <v>0</v>
      </c>
      <c r="E29" s="137"/>
      <c r="F29" s="269">
        <f t="shared" si="0"/>
        <v>0</v>
      </c>
      <c r="G29" s="107">
        <f>AF!G37</f>
        <v>0</v>
      </c>
    </row>
    <row r="30" spans="1:7" hidden="1" x14ac:dyDescent="0.25">
      <c r="A30" s="395" t="str">
        <f>AF!A38</f>
        <v>Economie d'eau : limitation de débit de robinet de lavabo</v>
      </c>
      <c r="B30" s="396"/>
      <c r="C30" s="135">
        <f>AF!C38</f>
        <v>0</v>
      </c>
      <c r="D30" s="272">
        <f>ROUND(AF!E38,0)</f>
        <v>0</v>
      </c>
      <c r="E30" s="137"/>
      <c r="F30" s="269">
        <f t="shared" si="0"/>
        <v>0</v>
      </c>
      <c r="G30" s="107">
        <f>AF!G38</f>
        <v>0</v>
      </c>
    </row>
    <row r="31" spans="1:7" ht="30" hidden="1" customHeight="1" x14ac:dyDescent="0.25">
      <c r="A31" s="395" t="str">
        <f>AF!A39</f>
        <v>Economie d'eau : Robinetterie douche : mitigeurs thermostatiques, pommeau à débit réduit</v>
      </c>
      <c r="B31" s="396"/>
      <c r="C31" s="135">
        <f>AF!C39</f>
        <v>0</v>
      </c>
      <c r="D31" s="272">
        <f>ROUND(AF!E39,0)</f>
        <v>0</v>
      </c>
      <c r="E31" s="137"/>
      <c r="F31" s="269">
        <f t="shared" si="0"/>
        <v>0</v>
      </c>
      <c r="G31" s="107">
        <f>AF!G39</f>
        <v>0</v>
      </c>
    </row>
    <row r="32" spans="1:7" ht="30" hidden="1" customHeight="1" x14ac:dyDescent="0.25">
      <c r="A32" s="395" t="str">
        <f>AF!A40</f>
        <v>Economie d'eau : Limitation de consommation WC (plaquettes, chasse double position)</v>
      </c>
      <c r="B32" s="396"/>
      <c r="C32" s="135">
        <f>AF!C40</f>
        <v>0</v>
      </c>
      <c r="D32" s="272">
        <f>ROUND(AF!E40,0)</f>
        <v>0</v>
      </c>
      <c r="E32" s="137"/>
      <c r="F32" s="269">
        <f t="shared" si="0"/>
        <v>0</v>
      </c>
      <c r="G32" s="107">
        <f>AF!G40</f>
        <v>0</v>
      </c>
    </row>
    <row r="33" spans="1:7" hidden="1" x14ac:dyDescent="0.25">
      <c r="A33" s="395" t="str">
        <f>AF!A41</f>
        <v>Toilettes sèches</v>
      </c>
      <c r="B33" s="396"/>
      <c r="C33" s="135">
        <f>AF!C41</f>
        <v>0</v>
      </c>
      <c r="D33" s="272">
        <f>ROUND(AF!E41,0)</f>
        <v>0</v>
      </c>
      <c r="E33" s="137"/>
      <c r="F33" s="269">
        <f t="shared" si="0"/>
        <v>0</v>
      </c>
      <c r="G33" s="107">
        <f>AF!G41</f>
        <v>0</v>
      </c>
    </row>
    <row r="34" spans="1:7" hidden="1" x14ac:dyDescent="0.25">
      <c r="A34" s="395" t="str">
        <f>AF!A42</f>
        <v xml:space="preserve">Couverture pour piscine et bains à remous extérieurs chauffés </v>
      </c>
      <c r="B34" s="396"/>
      <c r="C34" s="135">
        <f>AF!C42</f>
        <v>0</v>
      </c>
      <c r="D34" s="272">
        <f>ROUND(AF!E42,0)</f>
        <v>0</v>
      </c>
      <c r="E34" s="137"/>
      <c r="F34" s="269">
        <f t="shared" si="0"/>
        <v>0</v>
      </c>
      <c r="G34" s="107">
        <f>AF!G42</f>
        <v>0</v>
      </c>
    </row>
    <row r="35" spans="1:7" ht="45" hidden="1" customHeight="1" x14ac:dyDescent="0.25">
      <c r="A35" s="395" t="str">
        <f>AF!A43</f>
        <v>Frais d'adaptation du site internet pour valoriser le modèle d'affaire "tourisme durable", y compris la formation du personnel pour rapatrier la gestion du site internet en interne.</v>
      </c>
      <c r="B35" s="396"/>
      <c r="C35" s="135">
        <f>AF!C43</f>
        <v>0</v>
      </c>
      <c r="D35" s="272">
        <f>ROUND(AF!E43,0)</f>
        <v>0</v>
      </c>
      <c r="E35" s="137"/>
      <c r="F35" s="269">
        <f t="shared" si="0"/>
        <v>0</v>
      </c>
      <c r="G35" s="107">
        <f>AF!G43</f>
        <v>0</v>
      </c>
    </row>
    <row r="36" spans="1:7" ht="75.75" hidden="1" customHeight="1" x14ac:dyDescent="0.25">
      <c r="A36" s="395" t="str">
        <f>AF!A44</f>
        <v>Frais d’édition de supports de communications : tableau (craie) pour menus du jour ; carte durable (mise en avant de produits bios, valorisation des menus végétariens, affichage carbone….), visuels et animations mettant en valeur les producteurs/fournisseurs locaux etc… mettant en valeur les écogestes dans l’hôtel restaurant pour les salarié.e.s et pour les client.e.s</v>
      </c>
      <c r="B36" s="396"/>
      <c r="C36" s="135">
        <f>AF!C44</f>
        <v>0</v>
      </c>
      <c r="D36" s="272">
        <f>ROUND(AF!E44,0)</f>
        <v>0</v>
      </c>
      <c r="E36" s="137"/>
      <c r="F36" s="269">
        <f t="shared" si="0"/>
        <v>0</v>
      </c>
      <c r="G36" s="107">
        <f>AF!G44</f>
        <v>0</v>
      </c>
    </row>
    <row r="37" spans="1:7" ht="30" hidden="1" customHeight="1" x14ac:dyDescent="0.25">
      <c r="A37" s="395" t="str">
        <f>AF!A45</f>
        <v>Formation aux éco-gestes, formation à la cuisine végétale/alternative/cuisson douce ; formation aux enjeux environnementaux de l'alimentation</v>
      </c>
      <c r="B37" s="396"/>
      <c r="C37" s="135">
        <f>AF!C45</f>
        <v>0</v>
      </c>
      <c r="D37" s="272">
        <f>ROUND(AF!E45,0)</f>
        <v>0</v>
      </c>
      <c r="E37" s="137"/>
      <c r="F37" s="269">
        <f t="shared" si="0"/>
        <v>0</v>
      </c>
      <c r="G37" s="107">
        <f>AF!G45</f>
        <v>0</v>
      </c>
    </row>
    <row r="38" spans="1:7" ht="30" hidden="1" customHeight="1" x14ac:dyDescent="0.25">
      <c r="A38" s="395" t="str">
        <f>AF!A46</f>
        <v>AMO pour rénovation globale : complément pour établissement du plan de financement et aide à la complétion des dossiers de demande d'aide</v>
      </c>
      <c r="B38" s="396"/>
      <c r="C38" s="135">
        <f>AF!C46</f>
        <v>0</v>
      </c>
      <c r="D38" s="272">
        <f>ROUND(AF!E46,0)</f>
        <v>0</v>
      </c>
      <c r="E38" s="137"/>
      <c r="F38" s="269">
        <f t="shared" si="0"/>
        <v>0</v>
      </c>
      <c r="G38" s="107">
        <f>AF!G46</f>
        <v>0</v>
      </c>
    </row>
    <row r="39" spans="1:7" hidden="1" x14ac:dyDescent="0.25">
      <c r="A39" s="395" t="str">
        <f>AF!A47</f>
        <v>Accompagnement à l’élaboration d’un modèle d’affaires tourisme durable</v>
      </c>
      <c r="B39" s="396"/>
      <c r="C39" s="135">
        <f>AF!C47</f>
        <v>0</v>
      </c>
      <c r="D39" s="272">
        <f>ROUND(AF!E47,0)</f>
        <v>0</v>
      </c>
      <c r="E39" s="137"/>
      <c r="F39" s="269">
        <f t="shared" si="0"/>
        <v>0</v>
      </c>
      <c r="G39" s="107">
        <f>AF!G47</f>
        <v>0</v>
      </c>
    </row>
    <row r="40" spans="1:7" hidden="1" x14ac:dyDescent="0.25">
      <c r="A40" s="395" t="str">
        <f>AF!A48</f>
        <v>h5</v>
      </c>
      <c r="B40" s="396"/>
      <c r="C40" s="135">
        <f>AF!C48</f>
        <v>0</v>
      </c>
      <c r="D40" s="272">
        <f>ROUND(AF!E48,0)</f>
        <v>0</v>
      </c>
      <c r="E40" s="137"/>
      <c r="F40" s="269">
        <f t="shared" ref="F40:F43" si="5">ROUND(E40*D40,0)</f>
        <v>0</v>
      </c>
      <c r="G40" s="107">
        <f>AF!G48</f>
        <v>0</v>
      </c>
    </row>
    <row r="41" spans="1:7" hidden="1" x14ac:dyDescent="0.25">
      <c r="A41" s="395" t="str">
        <f>AF!A49</f>
        <v>h6</v>
      </c>
      <c r="B41" s="396"/>
      <c r="C41" s="135">
        <f>AF!C49</f>
        <v>0</v>
      </c>
      <c r="D41" s="272">
        <f>ROUND(AF!E49,0)</f>
        <v>0</v>
      </c>
      <c r="E41" s="137"/>
      <c r="F41" s="269">
        <f t="shared" si="5"/>
        <v>0</v>
      </c>
      <c r="G41" s="107">
        <f>AF!G49</f>
        <v>0</v>
      </c>
    </row>
    <row r="42" spans="1:7" hidden="1" x14ac:dyDescent="0.25">
      <c r="A42" s="395" t="str">
        <f>AF!A50</f>
        <v>h7</v>
      </c>
      <c r="B42" s="396"/>
      <c r="C42" s="135">
        <f>AF!C50</f>
        <v>0</v>
      </c>
      <c r="D42" s="272">
        <f>ROUND(AF!E50,0)</f>
        <v>0</v>
      </c>
      <c r="E42" s="137"/>
      <c r="F42" s="269">
        <f t="shared" si="5"/>
        <v>0</v>
      </c>
      <c r="G42" s="107">
        <f>AF!G50</f>
        <v>0</v>
      </c>
    </row>
    <row r="43" spans="1:7" hidden="1" x14ac:dyDescent="0.25">
      <c r="A43" s="395" t="str">
        <f>AF!A51</f>
        <v>h8</v>
      </c>
      <c r="B43" s="396"/>
      <c r="C43" s="135">
        <f>AF!C51</f>
        <v>0</v>
      </c>
      <c r="D43" s="272">
        <f>ROUND(AF!E51,0)</f>
        <v>0</v>
      </c>
      <c r="E43" s="137"/>
      <c r="F43" s="269">
        <f t="shared" si="5"/>
        <v>0</v>
      </c>
      <c r="G43" s="107">
        <f>AF!G51</f>
        <v>0</v>
      </c>
    </row>
    <row r="44" spans="1:7" hidden="1" x14ac:dyDescent="0.25">
      <c r="A44" s="395" t="str">
        <f>AF!A52</f>
        <v>h5</v>
      </c>
      <c r="B44" s="396"/>
      <c r="C44" s="135">
        <f>AF!C52</f>
        <v>0</v>
      </c>
      <c r="D44" s="272">
        <f>ROUND(AF!E52,0)</f>
        <v>0</v>
      </c>
      <c r="E44" s="137"/>
      <c r="F44" s="269">
        <f t="shared" si="0"/>
        <v>0</v>
      </c>
      <c r="G44" s="107">
        <f>AF!G52</f>
        <v>0</v>
      </c>
    </row>
    <row r="45" spans="1:7" hidden="1" x14ac:dyDescent="0.25">
      <c r="A45" s="395" t="str">
        <f>AF!A53</f>
        <v>h6</v>
      </c>
      <c r="B45" s="396"/>
      <c r="C45" s="135">
        <f>AF!C53</f>
        <v>0</v>
      </c>
      <c r="D45" s="272">
        <f>ROUND(AF!E53,0)</f>
        <v>0</v>
      </c>
      <c r="E45" s="137"/>
      <c r="F45" s="269">
        <f t="shared" si="0"/>
        <v>0</v>
      </c>
      <c r="G45" s="107">
        <f>AF!G53</f>
        <v>0</v>
      </c>
    </row>
    <row r="46" spans="1:7" hidden="1" x14ac:dyDescent="0.25">
      <c r="A46" s="395" t="str">
        <f>AF!A54</f>
        <v>h7</v>
      </c>
      <c r="B46" s="396"/>
      <c r="C46" s="135">
        <f>AF!C54</f>
        <v>0</v>
      </c>
      <c r="D46" s="272">
        <f>ROUND(AF!E54,0)</f>
        <v>0</v>
      </c>
      <c r="E46" s="137"/>
      <c r="F46" s="269">
        <f t="shared" si="0"/>
        <v>0</v>
      </c>
      <c r="G46" s="107">
        <f>AF!G54</f>
        <v>0</v>
      </c>
    </row>
    <row r="47" spans="1:7" hidden="1" x14ac:dyDescent="0.25">
      <c r="A47" s="395" t="str">
        <f>AF!A55</f>
        <v>h8</v>
      </c>
      <c r="B47" s="396"/>
      <c r="C47" s="135">
        <f>AF!C55</f>
        <v>0</v>
      </c>
      <c r="D47" s="272">
        <f>ROUND(AF!E55,0)</f>
        <v>0</v>
      </c>
      <c r="E47" s="137"/>
      <c r="F47" s="269">
        <f t="shared" si="0"/>
        <v>0</v>
      </c>
      <c r="G47" s="107">
        <f>AF!G55</f>
        <v>0</v>
      </c>
    </row>
    <row r="48" spans="1:7" ht="15" hidden="1" customHeight="1" x14ac:dyDescent="0.25">
      <c r="A48" s="395" t="str">
        <f>AF!A56</f>
        <v>Bilan d’émission de gaz à effet de serre (bilan GES scope 1, 2 et 3) et plan d'actions</v>
      </c>
      <c r="B48" s="396"/>
      <c r="C48" s="135">
        <f>AF!C56</f>
        <v>0</v>
      </c>
      <c r="D48" s="271">
        <f>ROUND(AF!E56,0)</f>
        <v>0</v>
      </c>
      <c r="E48" s="137"/>
      <c r="F48" s="269">
        <f t="shared" si="0"/>
        <v>0</v>
      </c>
      <c r="G48" s="107">
        <f>AF!G56</f>
        <v>0</v>
      </c>
    </row>
    <row r="49" spans="1:7" ht="30" hidden="1" customHeight="1" x14ac:dyDescent="0.25">
      <c r="A49" s="395" t="str">
        <f>AF!A57</f>
        <v>Vous organiser pour réduire les émissions de gaz à effet de serre : élaborer une stratégie (démarche ACT® pas à pas)</v>
      </c>
      <c r="B49" s="396"/>
      <c r="C49" s="135">
        <f>AF!C57</f>
        <v>0</v>
      </c>
      <c r="D49" s="271">
        <f>ROUND(AF!E57,0)</f>
        <v>0</v>
      </c>
      <c r="E49" s="137"/>
      <c r="F49" s="269">
        <f t="shared" ref="F49:F102" si="6">ROUND(E49*D49,0)</f>
        <v>0</v>
      </c>
      <c r="G49" s="107">
        <f>AF!G57</f>
        <v>0</v>
      </c>
    </row>
    <row r="50" spans="1:7" ht="30" hidden="1" customHeight="1" x14ac:dyDescent="0.25">
      <c r="A50" s="395" t="str">
        <f>AF!A58</f>
        <v>Evaluer votre stratégie de réduction des émissions de gaz à effet de serre (Evaluation ACT®)</v>
      </c>
      <c r="B50" s="396"/>
      <c r="C50" s="135">
        <f>AF!C58</f>
        <v>0</v>
      </c>
      <c r="D50" s="271">
        <f>ROUND(AF!E58,0)</f>
        <v>0</v>
      </c>
      <c r="E50" s="137"/>
      <c r="F50" s="269">
        <f t="shared" si="6"/>
        <v>0</v>
      </c>
      <c r="G50" s="107">
        <f>AF!G58</f>
        <v>0</v>
      </c>
    </row>
    <row r="51" spans="1:7" ht="30" hidden="1" customHeight="1" x14ac:dyDescent="0.25">
      <c r="A51" s="395" t="str">
        <f>AF!A59</f>
        <v>Accompagnement à la baisse des consommations d’énergie des bâtiments imposée par le « décret tertiaire » : audit énergétique</v>
      </c>
      <c r="B51" s="396"/>
      <c r="C51" s="136">
        <f>AF!C59</f>
        <v>0</v>
      </c>
      <c r="D51" s="306">
        <f>ROUND(AF!E59,0)</f>
        <v>0</v>
      </c>
      <c r="E51" s="138"/>
      <c r="F51" s="269">
        <f t="shared" si="6"/>
        <v>0</v>
      </c>
      <c r="G51" s="107">
        <f>AF!G59</f>
        <v>0</v>
      </c>
    </row>
    <row r="52" spans="1:7" ht="30" hidden="1" customHeight="1" x14ac:dyDescent="0.25">
      <c r="A52" s="395" t="str">
        <f>AF!A60</f>
        <v>Maîtrise d'œuvre (MOE) pour rénovation globale d’un ou plusieurs bâtiments pour viser un objectif de 50% d’économie d’énergie</v>
      </c>
      <c r="B52" s="396"/>
      <c r="C52" s="135">
        <f>AF!C60</f>
        <v>0</v>
      </c>
      <c r="D52" s="271">
        <f>ROUND(AF!E60,0)</f>
        <v>0</v>
      </c>
      <c r="E52" s="137"/>
      <c r="F52" s="269">
        <f t="shared" si="6"/>
        <v>0</v>
      </c>
      <c r="G52" s="107">
        <f>AF!G60</f>
        <v>0</v>
      </c>
    </row>
    <row r="53" spans="1:7" hidden="1" x14ac:dyDescent="0.25">
      <c r="A53" s="395" t="str">
        <f>AF!A61</f>
        <v>Diagnostic sur la qualité de l'air (intérieur et extérieur) de l’entreprise</v>
      </c>
      <c r="B53" s="396"/>
      <c r="C53" s="135">
        <f>AF!C61</f>
        <v>0</v>
      </c>
      <c r="D53" s="271">
        <f>ROUND(AF!E61,0)</f>
        <v>0</v>
      </c>
      <c r="E53" s="137"/>
      <c r="F53" s="269">
        <f t="shared" si="6"/>
        <v>0</v>
      </c>
      <c r="G53" s="107">
        <f>AF!G61</f>
        <v>0</v>
      </c>
    </row>
    <row r="54" spans="1:7" hidden="1" x14ac:dyDescent="0.25">
      <c r="A54" s="395" t="str">
        <f>AF!A62</f>
        <v>Luminaire d’éclairage à modules LED</v>
      </c>
      <c r="B54" s="396"/>
      <c r="C54" s="135">
        <f>AF!C62</f>
        <v>0</v>
      </c>
      <c r="D54" s="271">
        <f>ROUND(AF!E62,0)</f>
        <v>0</v>
      </c>
      <c r="E54" s="137"/>
      <c r="F54" s="269">
        <f t="shared" si="6"/>
        <v>0</v>
      </c>
      <c r="G54" s="107">
        <f>AF!G62</f>
        <v>0</v>
      </c>
    </row>
    <row r="55" spans="1:7" hidden="1" x14ac:dyDescent="0.25">
      <c r="A55" s="395" t="str">
        <f>AF!A63</f>
        <v>Augmenter l’éclairage naturel grâce à des lanterneaux d'éclairage zénithal</v>
      </c>
      <c r="B55" s="396"/>
      <c r="C55" s="135">
        <f>AF!C63</f>
        <v>0</v>
      </c>
      <c r="D55" s="271">
        <f>ROUND(AF!E63,0)</f>
        <v>0</v>
      </c>
      <c r="E55" s="137"/>
      <c r="F55" s="269">
        <f t="shared" si="6"/>
        <v>0</v>
      </c>
      <c r="G55" s="107">
        <f>AF!G63</f>
        <v>0</v>
      </c>
    </row>
    <row r="56" spans="1:7" hidden="1" x14ac:dyDescent="0.25">
      <c r="A56" s="395" t="str">
        <f>AF!A64</f>
        <v>Augmenter l’éclairage naturel grâce à des conduits de lumière naturelle</v>
      </c>
      <c r="B56" s="396"/>
      <c r="C56" s="135">
        <f>AF!C64</f>
        <v>0</v>
      </c>
      <c r="D56" s="271">
        <f>ROUND(AF!E64,0)</f>
        <v>0</v>
      </c>
      <c r="E56" s="137"/>
      <c r="F56" s="269">
        <f t="shared" si="6"/>
        <v>0</v>
      </c>
      <c r="G56" s="107">
        <f>AF!G64</f>
        <v>0</v>
      </c>
    </row>
    <row r="57" spans="1:7" hidden="1" x14ac:dyDescent="0.25">
      <c r="A57" s="395" t="str">
        <f>AF!A65</f>
        <v>Eclairage extérieur par luminaires LED</v>
      </c>
      <c r="B57" s="396"/>
      <c r="C57" s="135">
        <f>AF!C65</f>
        <v>0</v>
      </c>
      <c r="D57" s="271">
        <f>ROUND(AF!E65,0)</f>
        <v>0</v>
      </c>
      <c r="E57" s="137"/>
      <c r="F57" s="269">
        <f t="shared" si="6"/>
        <v>0</v>
      </c>
      <c r="G57" s="107">
        <f>AF!G65</f>
        <v>0</v>
      </c>
    </row>
    <row r="58" spans="1:7" hidden="1" x14ac:dyDescent="0.25">
      <c r="A58" s="395" t="str">
        <f>AF!A66</f>
        <v>Etude de dimensionnement de l'éclairage</v>
      </c>
      <c r="B58" s="396"/>
      <c r="C58" s="135">
        <f>AF!C66</f>
        <v>0</v>
      </c>
      <c r="D58" s="271">
        <f>ROUND(AF!E66,0)</f>
        <v>0</v>
      </c>
      <c r="E58" s="137"/>
      <c r="F58" s="269">
        <f t="shared" si="6"/>
        <v>0</v>
      </c>
      <c r="G58" s="107">
        <f>AF!G66</f>
        <v>0</v>
      </c>
    </row>
    <row r="59" spans="1:7" hidden="1" x14ac:dyDescent="0.25">
      <c r="A59" s="395" t="str">
        <f>AF!A67</f>
        <v>Isolation des meubles de vente réfrigérés et/ou des chambres froides</v>
      </c>
      <c r="B59" s="396"/>
      <c r="C59" s="135">
        <f>AF!C67</f>
        <v>0</v>
      </c>
      <c r="D59" s="271">
        <f>ROUND(AF!E67,0)</f>
        <v>0</v>
      </c>
      <c r="E59" s="137"/>
      <c r="F59" s="269">
        <f t="shared" si="6"/>
        <v>0</v>
      </c>
      <c r="G59" s="107">
        <f>AF!G67</f>
        <v>0</v>
      </c>
    </row>
    <row r="60" spans="1:7" ht="45" hidden="1" customHeight="1" x14ac:dyDescent="0.25">
      <c r="A60" s="395" t="str">
        <f>AF!A68</f>
        <v>Remplacement de fluides dans les équipements frigorifiques commerciaux pour utiliser des fluides frigorigènes ayant moins d’impact sur le changement climatique</v>
      </c>
      <c r="B60" s="396"/>
      <c r="C60" s="135">
        <f>AF!C68</f>
        <v>0</v>
      </c>
      <c r="D60" s="271">
        <f>ROUND(AF!E68,0)</f>
        <v>0</v>
      </c>
      <c r="E60" s="137"/>
      <c r="F60" s="269">
        <f t="shared" si="6"/>
        <v>0</v>
      </c>
      <c r="G60" s="107">
        <f>AF!G68</f>
        <v>0</v>
      </c>
    </row>
    <row r="61" spans="1:7" ht="45" hidden="1" customHeight="1" x14ac:dyDescent="0.25">
      <c r="A61" s="395" t="str">
        <f>AF!A69</f>
        <v>Remplacement d’armoires frigorifiques positives ou de tours réfrigérées par de nouveaux équipements neufs à fluides frigorigènes ayant moins d’impact sur le changement climatique</v>
      </c>
      <c r="B61" s="396"/>
      <c r="C61" s="135">
        <f>AF!C69</f>
        <v>0</v>
      </c>
      <c r="D61" s="271">
        <f>ROUND(AF!E69,0)</f>
        <v>0</v>
      </c>
      <c r="E61" s="137"/>
      <c r="F61" s="269">
        <f t="shared" si="6"/>
        <v>0</v>
      </c>
      <c r="G61" s="107">
        <f>AF!G69</f>
        <v>0</v>
      </c>
    </row>
    <row r="62" spans="1:7" ht="45" hidden="1" customHeight="1" x14ac:dyDescent="0.25">
      <c r="A62" s="395" t="str">
        <f>AF!A70</f>
        <v xml:space="preserve">Remplacement d’équipements frigorifiques commerciaux peu performants par des équipements neufs à fluides frigorigènes ayant moins d’impact sur le changement climatique </v>
      </c>
      <c r="B62" s="396"/>
      <c r="C62" s="135">
        <f>AF!C70</f>
        <v>0</v>
      </c>
      <c r="D62" s="271">
        <f>ROUND(AF!E70,0)</f>
        <v>0</v>
      </c>
      <c r="E62" s="137"/>
      <c r="F62" s="269">
        <f t="shared" si="6"/>
        <v>0</v>
      </c>
      <c r="G62" s="107">
        <f>AF!G70</f>
        <v>0</v>
      </c>
    </row>
    <row r="63" spans="1:7" hidden="1" x14ac:dyDescent="0.25">
      <c r="A63" s="395" t="str">
        <f>AF!A71</f>
        <v>Installation de froid commercial centralisée au CO2 avec récupération de chaleur</v>
      </c>
      <c r="B63" s="396"/>
      <c r="C63" s="135">
        <f>AF!C71</f>
        <v>0</v>
      </c>
      <c r="D63" s="271">
        <f>ROUND(AF!E71,0)</f>
        <v>0</v>
      </c>
      <c r="E63" s="137"/>
      <c r="F63" s="269">
        <f t="shared" si="6"/>
        <v>0</v>
      </c>
      <c r="G63" s="107">
        <f>AF!G71</f>
        <v>0</v>
      </c>
    </row>
    <row r="64" spans="1:7" hidden="1" x14ac:dyDescent="0.25">
      <c r="A64" s="395" t="str">
        <f>AF!A72</f>
        <v>Isolation de combles perdus</v>
      </c>
      <c r="B64" s="396"/>
      <c r="C64" s="136">
        <f>AF!C72</f>
        <v>0</v>
      </c>
      <c r="D64" s="266">
        <f>ROUND(AF!E72,0)</f>
        <v>0</v>
      </c>
      <c r="E64" s="138"/>
      <c r="F64" s="269">
        <f t="shared" si="6"/>
        <v>0</v>
      </c>
      <c r="G64" s="107">
        <f>AF!G72</f>
        <v>0</v>
      </c>
    </row>
    <row r="65" spans="1:7" hidden="1" x14ac:dyDescent="0.25">
      <c r="A65" s="395" t="str">
        <f>AF!A73</f>
        <v>Isolation des rampants de toiture et plafonds de combles</v>
      </c>
      <c r="B65" s="396"/>
      <c r="C65" s="136">
        <f>AF!C73</f>
        <v>0</v>
      </c>
      <c r="D65" s="266">
        <f>ROUND(AF!E73,0)</f>
        <v>0</v>
      </c>
      <c r="E65" s="138"/>
      <c r="F65" s="269">
        <f t="shared" si="6"/>
        <v>0</v>
      </c>
      <c r="G65" s="107">
        <f>AF!G73</f>
        <v>0</v>
      </c>
    </row>
    <row r="66" spans="1:7" hidden="1" x14ac:dyDescent="0.25">
      <c r="A66" s="395" t="str">
        <f>AF!A74</f>
        <v>Isolation des murs par l'intérieur</v>
      </c>
      <c r="B66" s="396"/>
      <c r="C66" s="136">
        <f>AF!C74</f>
        <v>0</v>
      </c>
      <c r="D66" s="266">
        <f>ROUND(AF!E74,0)</f>
        <v>0</v>
      </c>
      <c r="E66" s="138"/>
      <c r="F66" s="269">
        <f t="shared" si="6"/>
        <v>0</v>
      </c>
      <c r="G66" s="107">
        <f>AF!G74</f>
        <v>0</v>
      </c>
    </row>
    <row r="67" spans="1:7" hidden="1" x14ac:dyDescent="0.25">
      <c r="A67" s="395" t="str">
        <f>AF!A75</f>
        <v>Isolation des murs par l'extérieur</v>
      </c>
      <c r="B67" s="396"/>
      <c r="C67" s="136">
        <f>AF!C75</f>
        <v>0</v>
      </c>
      <c r="D67" s="266">
        <f>ROUND(AF!E75,0)</f>
        <v>0</v>
      </c>
      <c r="E67" s="138"/>
      <c r="F67" s="269">
        <f t="shared" si="6"/>
        <v>0</v>
      </c>
      <c r="G67" s="107">
        <f>AF!G75</f>
        <v>0</v>
      </c>
    </row>
    <row r="68" spans="1:7" hidden="1" x14ac:dyDescent="0.25">
      <c r="A68" s="395" t="str">
        <f>AF!A76</f>
        <v>Isolation des toitures-terrasses</v>
      </c>
      <c r="B68" s="396"/>
      <c r="C68" s="136">
        <f>AF!C76</f>
        <v>0</v>
      </c>
      <c r="D68" s="266">
        <f>ROUND(AF!E76,0)</f>
        <v>0</v>
      </c>
      <c r="E68" s="138"/>
      <c r="F68" s="269">
        <f t="shared" si="6"/>
        <v>0</v>
      </c>
      <c r="G68" s="107">
        <f>AF!G76</f>
        <v>0</v>
      </c>
    </row>
    <row r="69" spans="1:7" hidden="1" x14ac:dyDescent="0.25">
      <c r="A69" s="395" t="str">
        <f>AF!A77</f>
        <v>Ventilation mécanique double flux</v>
      </c>
      <c r="B69" s="396"/>
      <c r="C69" s="135">
        <f>AF!C77</f>
        <v>0</v>
      </c>
      <c r="D69" s="271">
        <f>ROUND(AF!E77,0)</f>
        <v>0</v>
      </c>
      <c r="E69" s="137"/>
      <c r="F69" s="269">
        <f t="shared" si="6"/>
        <v>0</v>
      </c>
      <c r="G69" s="107">
        <f>AF!G77</f>
        <v>0</v>
      </c>
    </row>
    <row r="70" spans="1:7" ht="28.5" hidden="1" customHeight="1" x14ac:dyDescent="0.25">
      <c r="A70" s="395" t="str">
        <f>AF!A78</f>
        <v>Mise en place d’un système de gestion technique du bâtiment (GTB) de classe B ou A</v>
      </c>
      <c r="B70" s="396"/>
      <c r="C70" s="136">
        <f>AF!C78</f>
        <v>0</v>
      </c>
      <c r="D70" s="266">
        <f>ROUND(AF!E78,0)</f>
        <v>0</v>
      </c>
      <c r="E70" s="138"/>
      <c r="F70" s="269">
        <f t="shared" si="6"/>
        <v>0</v>
      </c>
      <c r="G70" s="107">
        <f>AF!G78</f>
        <v>0</v>
      </c>
    </row>
    <row r="71" spans="1:7" hidden="1" x14ac:dyDescent="0.25">
      <c r="A71" s="395" t="str">
        <f>AF!A79</f>
        <v>Géothermie sur champ de sondes et géostructures énergétiques</v>
      </c>
      <c r="B71" s="396"/>
      <c r="C71" s="135">
        <f>AF!C79</f>
        <v>0</v>
      </c>
      <c r="D71" s="271">
        <f>ROUND(AF!E79,0)</f>
        <v>0</v>
      </c>
      <c r="E71" s="137"/>
      <c r="F71" s="269">
        <f t="shared" si="6"/>
        <v>0</v>
      </c>
      <c r="G71" s="107">
        <f>AF!G79</f>
        <v>0</v>
      </c>
    </row>
    <row r="72" spans="1:7" hidden="1" x14ac:dyDescent="0.25">
      <c r="A72" s="395" t="str">
        <f>AF!A80</f>
        <v>Géothermie sur eau de nappe, sur eau de mer et sur eaux usées</v>
      </c>
      <c r="B72" s="396"/>
      <c r="C72" s="135">
        <f>AF!C80</f>
        <v>0</v>
      </c>
      <c r="D72" s="271">
        <f>ROUND(AF!E80,0)</f>
        <v>0</v>
      </c>
      <c r="E72" s="137"/>
      <c r="F72" s="269">
        <f t="shared" si="6"/>
        <v>0</v>
      </c>
      <c r="G72" s="107">
        <f>AF!G80</f>
        <v>0</v>
      </c>
    </row>
    <row r="73" spans="1:7" hidden="1" x14ac:dyDescent="0.25">
      <c r="A73" s="395" t="str">
        <f>AF!A81</f>
        <v>Géocooling</v>
      </c>
      <c r="B73" s="396"/>
      <c r="C73" s="135">
        <f>AF!C81</f>
        <v>0</v>
      </c>
      <c r="D73" s="271">
        <f>ROUND(AF!E81,0)</f>
        <v>0</v>
      </c>
      <c r="E73" s="137"/>
      <c r="F73" s="269">
        <f t="shared" si="6"/>
        <v>0</v>
      </c>
      <c r="G73" s="107">
        <f>AF!G81</f>
        <v>0</v>
      </c>
    </row>
    <row r="74" spans="1:7" hidden="1" x14ac:dyDescent="0.25">
      <c r="A74" s="395" t="str">
        <f>AF!A82</f>
        <v>Pompe à chaleur (PAC) solarothermique</v>
      </c>
      <c r="B74" s="396"/>
      <c r="C74" s="135">
        <f>AF!C82</f>
        <v>0</v>
      </c>
      <c r="D74" s="271">
        <f>ROUND(AF!E82,0)</f>
        <v>0</v>
      </c>
      <c r="E74" s="137"/>
      <c r="F74" s="269">
        <f t="shared" si="6"/>
        <v>0</v>
      </c>
      <c r="G74" s="107">
        <f>AF!G82</f>
        <v>0</v>
      </c>
    </row>
    <row r="75" spans="1:7" hidden="1" x14ac:dyDescent="0.25">
      <c r="A75" s="395" t="str">
        <f>AF!A83</f>
        <v>Solaire thermique</v>
      </c>
      <c r="B75" s="396"/>
      <c r="C75" s="135">
        <f>AF!C83</f>
        <v>0</v>
      </c>
      <c r="D75" s="271">
        <f>ROUND(AF!E83,0)</f>
        <v>0</v>
      </c>
      <c r="E75" s="137"/>
      <c r="F75" s="269">
        <f t="shared" si="6"/>
        <v>0</v>
      </c>
      <c r="G75" s="107">
        <f>AF!G83</f>
        <v>0</v>
      </c>
    </row>
    <row r="76" spans="1:7" hidden="1" x14ac:dyDescent="0.25">
      <c r="A76" s="395" t="str">
        <f>AF!A84</f>
        <v>Raccordement à un réseau de chaleur ou à un réseau de froid</v>
      </c>
      <c r="B76" s="396"/>
      <c r="C76" s="135">
        <f>AF!C84</f>
        <v>0</v>
      </c>
      <c r="D76" s="271">
        <f>ROUND(AF!E84,0)</f>
        <v>0</v>
      </c>
      <c r="E76" s="137"/>
      <c r="F76" s="269">
        <f t="shared" si="6"/>
        <v>0</v>
      </c>
      <c r="G76" s="107">
        <f>AF!G84</f>
        <v>0</v>
      </c>
    </row>
    <row r="77" spans="1:7" hidden="1" x14ac:dyDescent="0.25">
      <c r="A77" s="395" t="str">
        <f>AF!A85</f>
        <v>Chaudière biomasse inférieure à 600 MWh par an</v>
      </c>
      <c r="B77" s="396"/>
      <c r="C77" s="135">
        <f>AF!C85</f>
        <v>0</v>
      </c>
      <c r="D77" s="271">
        <f>ROUND(AF!E85,0)</f>
        <v>0</v>
      </c>
      <c r="E77" s="137"/>
      <c r="F77" s="269">
        <f t="shared" si="6"/>
        <v>0</v>
      </c>
      <c r="G77" s="107">
        <f>AF!G85</f>
        <v>0</v>
      </c>
    </row>
    <row r="78" spans="1:7" hidden="1" x14ac:dyDescent="0.25">
      <c r="A78" s="395" t="str">
        <f>AF!A86</f>
        <v>Mise en place d’un Plan Déplacement Entreprise</v>
      </c>
      <c r="B78" s="396"/>
      <c r="C78" s="135">
        <f>AF!C86</f>
        <v>0</v>
      </c>
      <c r="D78" s="271">
        <f>ROUND(AF!E86,0)</f>
        <v>0</v>
      </c>
      <c r="E78" s="137"/>
      <c r="F78" s="269">
        <f t="shared" si="6"/>
        <v>0</v>
      </c>
      <c r="G78" s="107">
        <f>AF!G86</f>
        <v>0</v>
      </c>
    </row>
    <row r="79" spans="1:7" hidden="1" x14ac:dyDescent="0.25">
      <c r="A79" s="395" t="str">
        <f>AF!A87</f>
        <v>Diagnostic Mobilipro sur les flottes de véhicules d’entreprises</v>
      </c>
      <c r="B79" s="396"/>
      <c r="C79" s="135">
        <f>AF!C87</f>
        <v>0</v>
      </c>
      <c r="D79" s="271">
        <f>ROUND(AF!E87,0)</f>
        <v>0</v>
      </c>
      <c r="E79" s="137"/>
      <c r="F79" s="269">
        <f t="shared" si="6"/>
        <v>0</v>
      </c>
      <c r="G79" s="107">
        <f>AF!G87</f>
        <v>0</v>
      </c>
    </row>
    <row r="80" spans="1:7" ht="30" hidden="1" customHeight="1" x14ac:dyDescent="0.25">
      <c r="A80" s="395" t="str">
        <f>AF!A88</f>
        <v>Remplacement d'un véhicule thermique par un véhicule électrique
Véhicule léger</v>
      </c>
      <c r="B80" s="396"/>
      <c r="C80" s="135">
        <f>AF!C88</f>
        <v>0</v>
      </c>
      <c r="D80" s="271">
        <f>ROUND(AF!E88,0)</f>
        <v>0</v>
      </c>
      <c r="E80" s="137"/>
      <c r="F80" s="269">
        <f t="shared" si="6"/>
        <v>0</v>
      </c>
      <c r="G80" s="107">
        <f>AF!G88</f>
        <v>0</v>
      </c>
    </row>
    <row r="81" spans="1:7" ht="30" hidden="1" customHeight="1" x14ac:dyDescent="0.25">
      <c r="A81" s="395" t="str">
        <f>AF!A89</f>
        <v>Remplacement d'un véhicule thermique par un véhicule électrique
Fourgonnette</v>
      </c>
      <c r="B81" s="396"/>
      <c r="C81" s="135">
        <f>AF!C89</f>
        <v>0</v>
      </c>
      <c r="D81" s="271">
        <f>ROUND(AF!E89,0)</f>
        <v>0</v>
      </c>
      <c r="E81" s="137"/>
      <c r="F81" s="269">
        <f t="shared" si="6"/>
        <v>0</v>
      </c>
      <c r="G81" s="107">
        <f>AF!G89</f>
        <v>0</v>
      </c>
    </row>
    <row r="82" spans="1:7" ht="30" hidden="1" customHeight="1" x14ac:dyDescent="0.25">
      <c r="A82" s="395" t="str">
        <f>AF!A90</f>
        <v>Remplacement d'un véhicule thermique par un véhicule électrique
Fourgon</v>
      </c>
      <c r="B82" s="396"/>
      <c r="C82" s="135">
        <f>AF!C90</f>
        <v>0</v>
      </c>
      <c r="D82" s="271">
        <f>ROUND(AF!E90,0)</f>
        <v>0</v>
      </c>
      <c r="E82" s="137"/>
      <c r="F82" s="269">
        <f t="shared" si="6"/>
        <v>0</v>
      </c>
      <c r="G82" s="107">
        <f>AF!G90</f>
        <v>0</v>
      </c>
    </row>
    <row r="83" spans="1:7" ht="30" hidden="1" customHeight="1" x14ac:dyDescent="0.25">
      <c r="A83" s="395" t="str">
        <f>AF!A91</f>
        <v>Remplacement d'un véhicule thermique par un véhicule GNV
Fourgon</v>
      </c>
      <c r="B83" s="396"/>
      <c r="C83" s="135">
        <f>AF!C91</f>
        <v>0</v>
      </c>
      <c r="D83" s="271">
        <f>ROUND(AF!E91,0)</f>
        <v>0</v>
      </c>
      <c r="E83" s="137"/>
      <c r="F83" s="269">
        <f t="shared" si="6"/>
        <v>0</v>
      </c>
      <c r="G83" s="107">
        <f>AF!G91</f>
        <v>0</v>
      </c>
    </row>
    <row r="84" spans="1:7" ht="30" hidden="1" customHeight="1" x14ac:dyDescent="0.25">
      <c r="A84" s="395">
        <f>AF!A92</f>
        <v>0</v>
      </c>
      <c r="B84" s="396"/>
      <c r="C84" s="135">
        <f>AF!C92</f>
        <v>0</v>
      </c>
      <c r="D84" s="271">
        <f>ROUND(AF!E92,0)</f>
        <v>0</v>
      </c>
      <c r="E84" s="137"/>
      <c r="F84" s="269">
        <f t="shared" si="6"/>
        <v>0</v>
      </c>
      <c r="G84" s="107">
        <f>AF!G92</f>
        <v>0</v>
      </c>
    </row>
    <row r="85" spans="1:7" ht="30" hidden="1" customHeight="1" x14ac:dyDescent="0.25">
      <c r="A85" s="395" t="str">
        <f>AF!A93</f>
        <v>Transformation de fourgonnette à motorisation thermique en motorisation électrique (retrofit)</v>
      </c>
      <c r="B85" s="396"/>
      <c r="C85" s="135">
        <f>AF!C93</f>
        <v>0</v>
      </c>
      <c r="D85" s="271">
        <f>ROUND(AF!E93,0)</f>
        <v>0</v>
      </c>
      <c r="E85" s="137"/>
      <c r="F85" s="269">
        <f t="shared" si="6"/>
        <v>0</v>
      </c>
      <c r="G85" s="107">
        <f>AF!G93</f>
        <v>0</v>
      </c>
    </row>
    <row r="86" spans="1:7" ht="30" hidden="1" customHeight="1" x14ac:dyDescent="0.25">
      <c r="A86" s="395" t="str">
        <f>AF!A94</f>
        <v>Transformation des fourgon à motorisation thermique en motorisation électrique (retrofit)</v>
      </c>
      <c r="B86" s="396"/>
      <c r="C86" s="135">
        <f>AF!C94</f>
        <v>0</v>
      </c>
      <c r="D86" s="271">
        <f>ROUND(AF!E94,0)</f>
        <v>0</v>
      </c>
      <c r="E86" s="137"/>
      <c r="F86" s="269">
        <f t="shared" si="6"/>
        <v>0</v>
      </c>
      <c r="G86" s="107">
        <f>AF!G94</f>
        <v>0</v>
      </c>
    </row>
    <row r="87" spans="1:7" hidden="1" x14ac:dyDescent="0.25">
      <c r="A87" s="395" t="str">
        <f>AF!A95</f>
        <v>Transformation des  poids lourds à motorisation thermique en motorisation électrique (retrofit)</v>
      </c>
      <c r="B87" s="396"/>
      <c r="C87" s="135">
        <f>AF!C95</f>
        <v>0</v>
      </c>
      <c r="D87" s="271">
        <f>ROUND(AF!E95,0)</f>
        <v>0</v>
      </c>
      <c r="E87" s="137"/>
      <c r="F87" s="269">
        <f t="shared" si="6"/>
        <v>0</v>
      </c>
      <c r="G87" s="107">
        <f>AF!G95</f>
        <v>0</v>
      </c>
    </row>
    <row r="88" spans="1:7" ht="30" hidden="1" customHeight="1" x14ac:dyDescent="0.25">
      <c r="A88" s="395" t="str">
        <f>AF!A96</f>
        <v xml:space="preserve">Véhicule utilitaire léger frigorifique neuf  : achat d’un groupe frigorifique électrique </v>
      </c>
      <c r="B88" s="396"/>
      <c r="C88" s="135">
        <f>AF!C96</f>
        <v>0</v>
      </c>
      <c r="D88" s="271">
        <f>ROUND(AF!E96,0)</f>
        <v>0</v>
      </c>
      <c r="E88" s="137"/>
      <c r="F88" s="269">
        <f t="shared" si="6"/>
        <v>0</v>
      </c>
      <c r="G88" s="107">
        <f>AF!G96</f>
        <v>0</v>
      </c>
    </row>
    <row r="89" spans="1:7" ht="30" hidden="1" customHeight="1" x14ac:dyDescent="0.25">
      <c r="A89" s="395" t="str">
        <f>AF!A97</f>
        <v>Porteur ou semi-remorque frigorifique neuf : achat d’un groupe frigorifique complet (hors groupes frigorifiques autonomes Diesel)</v>
      </c>
      <c r="B89" s="396"/>
      <c r="C89" s="135">
        <f>AF!C97</f>
        <v>0</v>
      </c>
      <c r="D89" s="271">
        <f>ROUND(AF!E97,0)</f>
        <v>0</v>
      </c>
      <c r="E89" s="137"/>
      <c r="F89" s="269">
        <f t="shared" si="6"/>
        <v>0</v>
      </c>
      <c r="G89" s="107">
        <f>AF!G97</f>
        <v>0</v>
      </c>
    </row>
    <row r="90" spans="1:7" hidden="1" x14ac:dyDescent="0.25">
      <c r="A90" s="395" t="str">
        <f>AF!A98</f>
        <v>Amélioration d’un système frigorifique sur un véhicule neuf ou existant</v>
      </c>
      <c r="B90" s="396"/>
      <c r="C90" s="135">
        <f>AF!C98</f>
        <v>0</v>
      </c>
      <c r="D90" s="271">
        <f>ROUND(AF!E98,0)</f>
        <v>0</v>
      </c>
      <c r="E90" s="137"/>
      <c r="F90" s="269">
        <f t="shared" si="6"/>
        <v>0</v>
      </c>
      <c r="G90" s="107">
        <f>AF!G98</f>
        <v>0</v>
      </c>
    </row>
    <row r="91" spans="1:7" hidden="1" x14ac:dyDescent="0.25">
      <c r="A91" s="395" t="str">
        <f>AF!A99</f>
        <v>Vélo de service à assistance électrique : vélo de service ou flotte de vélo</v>
      </c>
      <c r="B91" s="396"/>
      <c r="C91" s="135">
        <f>AF!C99</f>
        <v>0</v>
      </c>
      <c r="D91" s="271">
        <f>ROUND(AF!E99,0)</f>
        <v>0</v>
      </c>
      <c r="E91" s="137"/>
      <c r="F91" s="269">
        <f t="shared" si="6"/>
        <v>0</v>
      </c>
      <c r="G91" s="107">
        <f>AF!G99</f>
        <v>0</v>
      </c>
    </row>
    <row r="92" spans="1:7" hidden="1" x14ac:dyDescent="0.25">
      <c r="A92" s="395" t="str">
        <f>AF!A100</f>
        <v>Vélo cargo électrique pour un usage professionnel</v>
      </c>
      <c r="B92" s="396"/>
      <c r="C92" s="135">
        <f>AF!C100</f>
        <v>0</v>
      </c>
      <c r="D92" s="271">
        <f>ROUND(AF!E100,0)</f>
        <v>0</v>
      </c>
      <c r="E92" s="137"/>
      <c r="F92" s="269">
        <f t="shared" si="6"/>
        <v>0</v>
      </c>
      <c r="G92" s="107">
        <f>AF!G100</f>
        <v>0</v>
      </c>
    </row>
    <row r="93" spans="1:7" hidden="1" x14ac:dyDescent="0.25">
      <c r="A93" s="395" t="str">
        <f>AF!A101</f>
        <v>Abris à vélo avec toit</v>
      </c>
      <c r="B93" s="396"/>
      <c r="C93" s="268">
        <f>AF!C101</f>
        <v>0</v>
      </c>
      <c r="D93" s="267">
        <f>ROUND(AF!E101,0)</f>
        <v>0</v>
      </c>
      <c r="E93" s="137"/>
      <c r="F93" s="269">
        <f t="shared" si="6"/>
        <v>0</v>
      </c>
      <c r="G93" s="107">
        <f>AF!G101</f>
        <v>0</v>
      </c>
    </row>
    <row r="94" spans="1:7" hidden="1" x14ac:dyDescent="0.25">
      <c r="A94" s="395" t="str">
        <f>AF!A102</f>
        <v>Etude de dimensionnement transport durable</v>
      </c>
      <c r="B94" s="396"/>
      <c r="C94" s="135">
        <f>AF!C102</f>
        <v>0</v>
      </c>
      <c r="D94" s="272">
        <f>ROUND(AF!E102,0)</f>
        <v>0</v>
      </c>
      <c r="E94" s="137"/>
      <c r="F94" s="269">
        <f t="shared" si="6"/>
        <v>0</v>
      </c>
      <c r="G94" s="107">
        <f>AF!G102</f>
        <v>0</v>
      </c>
    </row>
    <row r="95" spans="1:7" hidden="1" x14ac:dyDescent="0.25">
      <c r="A95" s="395" t="str">
        <f>AF!A103</f>
        <v>Etat des lieux et proposition pour trier les déchets de bois, papier/carton, métaux, verre et plastiques ainsi que les fractions minérales et le plâtre</v>
      </c>
      <c r="B95" s="396"/>
      <c r="C95" s="135">
        <f>AF!C103</f>
        <v>0</v>
      </c>
      <c r="D95" s="272">
        <f>ROUND(AF!E103,0)</f>
        <v>0</v>
      </c>
      <c r="E95" s="137"/>
      <c r="F95" s="269">
        <f t="shared" si="6"/>
        <v>0</v>
      </c>
      <c r="G95" s="107">
        <f>AF!G103</f>
        <v>0</v>
      </c>
    </row>
    <row r="96" spans="1:7" hidden="1" x14ac:dyDescent="0.25">
      <c r="A96" s="395" t="str">
        <f>AF!A104</f>
        <v>Analyse de process pour la prévention des déchets (méthode Comptabilité des flux de matière)</v>
      </c>
      <c r="B96" s="396"/>
      <c r="C96" s="135">
        <f>AF!C104</f>
        <v>0</v>
      </c>
      <c r="D96" s="272">
        <f>ROUND(AF!E104,0)</f>
        <v>0</v>
      </c>
      <c r="E96" s="137"/>
      <c r="F96" s="269">
        <f t="shared" si="6"/>
        <v>0</v>
      </c>
      <c r="G96" s="107">
        <f>AF!G104</f>
        <v>0</v>
      </c>
    </row>
    <row r="97" spans="1:7" ht="30" hidden="1" customHeight="1" x14ac:dyDescent="0.25">
      <c r="A97" s="395" t="str">
        <f>AF!A105</f>
        <v>Diagnostic pour réduire les emballages ou remplacer des emballages plastiques par d’autres</v>
      </c>
      <c r="B97" s="396"/>
      <c r="C97" s="135">
        <f>AF!C105</f>
        <v>0</v>
      </c>
      <c r="D97" s="272">
        <f>ROUND(AF!E105,0)</f>
        <v>0</v>
      </c>
      <c r="E97" s="137"/>
      <c r="F97" s="269">
        <f t="shared" si="6"/>
        <v>0</v>
      </c>
      <c r="G97" s="107">
        <f>AF!G105</f>
        <v>0</v>
      </c>
    </row>
    <row r="98" spans="1:7" hidden="1" x14ac:dyDescent="0.25">
      <c r="A98" s="395" t="str">
        <f>AF!A106</f>
        <v>Soutien aux réparateurs : logiciels, progiciels et outils de réparation</v>
      </c>
      <c r="B98" s="396"/>
      <c r="C98" s="135">
        <f>AF!C106</f>
        <v>0</v>
      </c>
      <c r="D98" s="272">
        <f>ROUND(AF!E106,0)</f>
        <v>0</v>
      </c>
      <c r="E98" s="137"/>
      <c r="F98" s="269">
        <f t="shared" si="6"/>
        <v>0</v>
      </c>
      <c r="G98" s="107">
        <f>AF!G106</f>
        <v>0</v>
      </c>
    </row>
    <row r="99" spans="1:7" hidden="1" x14ac:dyDescent="0.25">
      <c r="A99" s="395" t="str">
        <f>AF!A107</f>
        <v>Bilan des matières entrantes dans et sortantes de l’entreprise (méthode Bilan matière)</v>
      </c>
      <c r="B99" s="396"/>
      <c r="C99" s="135">
        <f>AF!C107</f>
        <v>0</v>
      </c>
      <c r="D99" s="272">
        <f>ROUND(AF!E107,0)</f>
        <v>0</v>
      </c>
      <c r="E99" s="137"/>
      <c r="F99" s="269">
        <f t="shared" si="6"/>
        <v>0</v>
      </c>
      <c r="G99" s="107">
        <f>AF!G107</f>
        <v>0</v>
      </c>
    </row>
    <row r="100" spans="1:7" hidden="1" x14ac:dyDescent="0.25">
      <c r="A100" s="395" t="str">
        <f>AF!A108</f>
        <v>Récupération des eaux de pluie</v>
      </c>
      <c r="B100" s="396"/>
      <c r="C100" s="135">
        <f>AF!C108</f>
        <v>0</v>
      </c>
      <c r="D100" s="272">
        <f>ROUND(AF!E108,0)</f>
        <v>0</v>
      </c>
      <c r="E100" s="137"/>
      <c r="F100" s="269">
        <f t="shared" si="6"/>
        <v>0</v>
      </c>
      <c r="G100" s="107">
        <f>AF!G108</f>
        <v>0</v>
      </c>
    </row>
    <row r="101" spans="1:7" ht="30" hidden="1" customHeight="1" x14ac:dyDescent="0.25">
      <c r="A101" s="395" t="str">
        <f>AF!A109</f>
        <v>Compacteurs mécanique (cartons…) et/ou compacteur mécanique à balle (plastiques) et/ou broyeurs de végétaux</v>
      </c>
      <c r="B101" s="396"/>
      <c r="C101" s="135">
        <f>AF!C109</f>
        <v>0</v>
      </c>
      <c r="D101" s="272">
        <f>ROUND(AF!E109,0)</f>
        <v>0</v>
      </c>
      <c r="E101" s="137"/>
      <c r="F101" s="269">
        <f t="shared" si="6"/>
        <v>0</v>
      </c>
      <c r="G101" s="107">
        <f>AF!G109</f>
        <v>0</v>
      </c>
    </row>
    <row r="102" spans="1:7" hidden="1" x14ac:dyDescent="0.25">
      <c r="A102" s="395" t="str">
        <f>AF!A110</f>
        <v>Concasseur mobile (déchets intertes du BTP)</v>
      </c>
      <c r="B102" s="396"/>
      <c r="C102" s="135">
        <f>AF!C110</f>
        <v>0</v>
      </c>
      <c r="D102" s="272">
        <f>ROUND(AF!E110,0)</f>
        <v>0</v>
      </c>
      <c r="E102" s="137"/>
      <c r="F102" s="269">
        <f t="shared" si="6"/>
        <v>0</v>
      </c>
      <c r="G102" s="107">
        <f>AF!G110</f>
        <v>0</v>
      </c>
    </row>
    <row r="103" spans="1:7" ht="30" hidden="1" customHeight="1" x14ac:dyDescent="0.25">
      <c r="A103" s="395" t="str">
        <f>AF!A111</f>
        <v>Préparation des biodéchets : mise en place du tri, pré-collecte, formation du personnel, signalétique</v>
      </c>
      <c r="B103" s="396"/>
      <c r="C103" s="135">
        <f>AF!C111</f>
        <v>0</v>
      </c>
      <c r="D103" s="272">
        <f>ROUND(AF!E111,0)</f>
        <v>0</v>
      </c>
      <c r="E103" s="137"/>
      <c r="F103" s="269">
        <f t="shared" ref="F103:F116" si="7">ROUND(E103*D103,0)</f>
        <v>0</v>
      </c>
      <c r="G103" s="107">
        <f>AF!G111</f>
        <v>0</v>
      </c>
    </row>
    <row r="104" spans="1:7" hidden="1" x14ac:dyDescent="0.25">
      <c r="A104" s="395" t="str">
        <f>AF!A112</f>
        <v>Composteur en bac pour biodéchets</v>
      </c>
      <c r="B104" s="396"/>
      <c r="C104" s="135">
        <f>AF!C112</f>
        <v>0</v>
      </c>
      <c r="D104" s="272">
        <f>ROUND(AF!E112,0)</f>
        <v>0</v>
      </c>
      <c r="E104" s="137"/>
      <c r="F104" s="269">
        <f t="shared" si="7"/>
        <v>0</v>
      </c>
      <c r="G104" s="107">
        <f>AF!G112</f>
        <v>0</v>
      </c>
    </row>
    <row r="105" spans="1:7" hidden="1" x14ac:dyDescent="0.25">
      <c r="A105" s="395" t="str">
        <f>AF!A113</f>
        <v>Pavillon de compostage pour biodéchets</v>
      </c>
      <c r="B105" s="396"/>
      <c r="C105" s="135">
        <f>AF!C113</f>
        <v>0</v>
      </c>
      <c r="D105" s="272">
        <f>ROUND(AF!E113,0)</f>
        <v>0</v>
      </c>
      <c r="E105" s="137"/>
      <c r="F105" s="269">
        <f t="shared" si="7"/>
        <v>0</v>
      </c>
      <c r="G105" s="107">
        <f>AF!G113</f>
        <v>0</v>
      </c>
    </row>
    <row r="106" spans="1:7" hidden="1" x14ac:dyDescent="0.25">
      <c r="A106" s="395" t="str">
        <f>AF!A114</f>
        <v>Benne de stockage compartimentée pour le tri des déchets du bâtiment</v>
      </c>
      <c r="B106" s="396"/>
      <c r="C106" s="135">
        <f>AF!C114</f>
        <v>0</v>
      </c>
      <c r="D106" s="272">
        <f>ROUND(AF!E114,0)</f>
        <v>0</v>
      </c>
      <c r="E106" s="137"/>
      <c r="F106" s="269">
        <f t="shared" si="7"/>
        <v>0</v>
      </c>
      <c r="G106" s="107">
        <f>AF!G114</f>
        <v>0</v>
      </c>
    </row>
    <row r="107" spans="1:7" ht="30" hidden="1" customHeight="1" x14ac:dyDescent="0.25">
      <c r="A107" s="395" t="str">
        <f>AF!A115</f>
        <v>Contenants de type caisse-palettes ou futs (par lot de 7) pour les déchets du bâtiment</v>
      </c>
      <c r="B107" s="396"/>
      <c r="C107" s="135">
        <f>AF!C115</f>
        <v>0</v>
      </c>
      <c r="D107" s="272">
        <f>ROUND(AF!E115,0)</f>
        <v>0</v>
      </c>
      <c r="E107" s="137"/>
      <c r="F107" s="269">
        <f t="shared" si="7"/>
        <v>0</v>
      </c>
      <c r="G107" s="107">
        <f>AF!G115</f>
        <v>0</v>
      </c>
    </row>
    <row r="108" spans="1:7" hidden="1" x14ac:dyDescent="0.25">
      <c r="A108" s="395" t="str">
        <f>AF!A116</f>
        <v>Contenants de type bacs à roulettes (par lot de 7) pour les déchets du bâtiment</v>
      </c>
      <c r="B108" s="396"/>
      <c r="C108" s="135">
        <f>AF!C116</f>
        <v>0</v>
      </c>
      <c r="D108" s="272">
        <f>ROUND(AF!E116,0)</f>
        <v>0</v>
      </c>
      <c r="E108" s="137"/>
      <c r="F108" s="269">
        <f t="shared" si="7"/>
        <v>0</v>
      </c>
      <c r="G108" s="107">
        <f>AF!G116</f>
        <v>0</v>
      </c>
    </row>
    <row r="109" spans="1:7" ht="30" hidden="1" customHeight="1" x14ac:dyDescent="0.25">
      <c r="A109" s="395" t="str">
        <f>AF!A117</f>
        <v>Contenants souples de type big-bags réutilisables (lot de 7) et portants pour maintien big-bags ouverts pour les déchets du bâtiment</v>
      </c>
      <c r="B109" s="396"/>
      <c r="C109" s="135">
        <f>AF!C117</f>
        <v>0</v>
      </c>
      <c r="D109" s="272">
        <f>ROUND(AF!E117,0)</f>
        <v>0</v>
      </c>
      <c r="E109" s="137"/>
      <c r="F109" s="269">
        <f t="shared" si="7"/>
        <v>0</v>
      </c>
      <c r="G109" s="107">
        <f>AF!G117</f>
        <v>0</v>
      </c>
    </row>
    <row r="110" spans="1:7" hidden="1" x14ac:dyDescent="0.25">
      <c r="A110" s="395" t="str">
        <f>AF!A118</f>
        <v>Etude de dimensionnement économie circulaire</v>
      </c>
      <c r="B110" s="396"/>
      <c r="C110" s="135">
        <f>AF!C118</f>
        <v>0</v>
      </c>
      <c r="D110" s="272">
        <f>ROUND(AF!E118,0)</f>
        <v>0</v>
      </c>
      <c r="E110" s="137"/>
      <c r="F110" s="269">
        <f t="shared" si="7"/>
        <v>0</v>
      </c>
      <c r="G110" s="107">
        <f>AF!G118</f>
        <v>0</v>
      </c>
    </row>
    <row r="111" spans="1:7" ht="30" hidden="1" customHeight="1" x14ac:dyDescent="0.25">
      <c r="A111" s="395" t="str">
        <f>AF!A119</f>
        <v>Premiers pas éco-conception</v>
      </c>
      <c r="B111" s="396"/>
      <c r="C111" s="135">
        <f>AF!C119</f>
        <v>0</v>
      </c>
      <c r="D111" s="272">
        <f>ROUND(AF!E119,0)</f>
        <v>0</v>
      </c>
      <c r="E111" s="137"/>
      <c r="F111" s="269">
        <f t="shared" si="7"/>
        <v>0</v>
      </c>
      <c r="G111" s="107">
        <f>AF!G119</f>
        <v>0</v>
      </c>
    </row>
    <row r="112" spans="1:7" hidden="1" x14ac:dyDescent="0.25">
      <c r="A112" s="395" t="str">
        <f>AF!A120</f>
        <v>Mise en œuvre d'un affichage environnemental pour les produits de l'entreprise</v>
      </c>
      <c r="B112" s="396"/>
      <c r="C112" s="135">
        <f>AF!C120</f>
        <v>0</v>
      </c>
      <c r="D112" s="272">
        <f>ROUND(AF!E120,0)</f>
        <v>0</v>
      </c>
      <c r="E112" s="137"/>
      <c r="F112" s="269">
        <f t="shared" si="7"/>
        <v>0</v>
      </c>
      <c r="G112" s="107">
        <f>AF!G120</f>
        <v>0</v>
      </c>
    </row>
    <row r="113" spans="1:7" hidden="1" x14ac:dyDescent="0.25">
      <c r="A113" s="395" t="str">
        <f>AF!A121</f>
        <v>Dispositif de vérification externe de l'affichage environnemental</v>
      </c>
      <c r="B113" s="396"/>
      <c r="C113" s="135">
        <f>AF!C121</f>
        <v>0</v>
      </c>
      <c r="D113" s="272">
        <f>ROUND(AF!E121,0)</f>
        <v>0</v>
      </c>
      <c r="E113" s="137"/>
      <c r="F113" s="269">
        <f t="shared" si="7"/>
        <v>0</v>
      </c>
      <c r="G113" s="107">
        <f>AF!G121</f>
        <v>0</v>
      </c>
    </row>
    <row r="114" spans="1:7" ht="30" hidden="1" customHeight="1" x14ac:dyDescent="0.25">
      <c r="A114" s="395" t="str">
        <f>AF!A122</f>
        <v>Mise en œuvre de l’Ecolabel Européen sur les produits ou les services de l'entreprise</v>
      </c>
      <c r="B114" s="396"/>
      <c r="C114" s="135">
        <f>AF!C122</f>
        <v>0</v>
      </c>
      <c r="D114" s="272">
        <f>ROUND(AF!E122,0)</f>
        <v>0</v>
      </c>
      <c r="E114" s="137"/>
      <c r="F114" s="269">
        <f t="shared" si="7"/>
        <v>0</v>
      </c>
      <c r="G114" s="107">
        <f>AF!G122</f>
        <v>0</v>
      </c>
    </row>
    <row r="115" spans="1:7" hidden="1" x14ac:dyDescent="0.25">
      <c r="A115" s="395" t="str">
        <f>AF!A123</f>
        <v>Certification écolabel européen de produits ou service</v>
      </c>
      <c r="B115" s="396"/>
      <c r="C115" s="135">
        <f>AF!C123</f>
        <v>0</v>
      </c>
      <c r="D115" s="272">
        <f>ROUND(AF!E123,0)</f>
        <v>0</v>
      </c>
      <c r="E115" s="137"/>
      <c r="F115" s="269">
        <f t="shared" si="7"/>
        <v>0</v>
      </c>
      <c r="G115" s="107">
        <f>AF!G123</f>
        <v>0</v>
      </c>
    </row>
    <row r="116" spans="1:7" hidden="1" x14ac:dyDescent="0.25">
      <c r="A116" s="395" t="str">
        <f>AF!A124</f>
        <v>Accompagnement à la labellisation "Numérique responsable"</v>
      </c>
      <c r="B116" s="396"/>
      <c r="C116" s="135">
        <f>AF!C124</f>
        <v>0</v>
      </c>
      <c r="D116" s="272">
        <f>ROUND(AF!E124,0)</f>
        <v>0</v>
      </c>
      <c r="E116" s="137"/>
      <c r="F116" s="269">
        <f t="shared" si="7"/>
        <v>0</v>
      </c>
      <c r="G116" s="107">
        <f>AF!G124</f>
        <v>0</v>
      </c>
    </row>
    <row r="117" spans="1:7" hidden="1" x14ac:dyDescent="0.25">
      <c r="A117" s="395"/>
      <c r="B117" s="396"/>
      <c r="C117" s="135"/>
      <c r="D117" s="272"/>
      <c r="E117" s="137"/>
      <c r="F117" s="269"/>
      <c r="G117" s="107">
        <v>0</v>
      </c>
    </row>
    <row r="118" spans="1:7" hidden="1" x14ac:dyDescent="0.25">
      <c r="A118" s="395"/>
      <c r="B118" s="396"/>
      <c r="C118" s="135"/>
      <c r="D118" s="272"/>
      <c r="E118" s="137"/>
      <c r="F118" s="269"/>
      <c r="G118" s="107">
        <v>0</v>
      </c>
    </row>
    <row r="119" spans="1:7" hidden="1" x14ac:dyDescent="0.25">
      <c r="A119" s="395"/>
      <c r="B119" s="396"/>
      <c r="C119" s="135"/>
      <c r="D119" s="272"/>
      <c r="E119" s="137"/>
      <c r="F119" s="269"/>
      <c r="G119" s="107">
        <v>0</v>
      </c>
    </row>
    <row r="120" spans="1:7" hidden="1" x14ac:dyDescent="0.25">
      <c r="A120" s="395"/>
      <c r="B120" s="396"/>
      <c r="C120" s="135"/>
      <c r="D120" s="272"/>
      <c r="E120" s="137"/>
      <c r="F120" s="269"/>
      <c r="G120" s="107">
        <v>0</v>
      </c>
    </row>
    <row r="121" spans="1:7" hidden="1" x14ac:dyDescent="0.25">
      <c r="A121" s="395"/>
      <c r="B121" s="396"/>
      <c r="C121" s="135"/>
      <c r="D121" s="272"/>
      <c r="E121" s="137"/>
      <c r="F121" s="269"/>
      <c r="G121" s="107">
        <v>0</v>
      </c>
    </row>
    <row r="122" spans="1:7" hidden="1" x14ac:dyDescent="0.25">
      <c r="A122" s="395"/>
      <c r="B122" s="396"/>
      <c r="C122" s="135"/>
      <c r="D122" s="272"/>
      <c r="E122" s="137"/>
      <c r="F122" s="269"/>
      <c r="G122" s="107">
        <v>0</v>
      </c>
    </row>
    <row r="123" spans="1:7" hidden="1" x14ac:dyDescent="0.25">
      <c r="A123" s="395"/>
      <c r="B123" s="396"/>
      <c r="C123" s="135"/>
      <c r="D123" s="272"/>
      <c r="E123" s="137"/>
      <c r="F123" s="269"/>
      <c r="G123" s="107">
        <v>0</v>
      </c>
    </row>
    <row r="124" spans="1:7" hidden="1" x14ac:dyDescent="0.25">
      <c r="A124" s="395"/>
      <c r="B124" s="396"/>
      <c r="C124" s="135"/>
      <c r="D124" s="272"/>
      <c r="E124" s="137"/>
      <c r="F124" s="269"/>
      <c r="G124" s="107">
        <v>0</v>
      </c>
    </row>
    <row r="125" spans="1:7" hidden="1" x14ac:dyDescent="0.25">
      <c r="A125" s="395"/>
      <c r="B125" s="396"/>
      <c r="C125" s="135"/>
      <c r="D125" s="272"/>
      <c r="E125" s="137"/>
      <c r="F125" s="269"/>
      <c r="G125" s="107">
        <v>0</v>
      </c>
    </row>
    <row r="126" spans="1:7" hidden="1" x14ac:dyDescent="0.25">
      <c r="A126" s="395"/>
      <c r="B126" s="396"/>
      <c r="C126" s="135"/>
      <c r="D126" s="272"/>
      <c r="E126" s="137"/>
      <c r="F126" s="269"/>
      <c r="G126" s="107">
        <v>0</v>
      </c>
    </row>
    <row r="127" spans="1:7" hidden="1" x14ac:dyDescent="0.25">
      <c r="A127" s="401" t="s">
        <v>5</v>
      </c>
      <c r="B127" s="421"/>
      <c r="C127" s="129"/>
      <c r="D127" s="130"/>
      <c r="E127" s="209">
        <f>AF!F139</f>
        <v>0</v>
      </c>
      <c r="F127" s="270">
        <f>MIN(SUM(F48:F116),E127)</f>
        <v>0</v>
      </c>
      <c r="G127" s="107">
        <v>1</v>
      </c>
    </row>
    <row r="128" spans="1:7" ht="30" hidden="1" customHeight="1" x14ac:dyDescent="0.25">
      <c r="A128" s="419" t="s">
        <v>72457</v>
      </c>
      <c r="B128" s="419"/>
      <c r="C128" s="419"/>
      <c r="D128" s="419"/>
      <c r="E128" s="419"/>
      <c r="F128" s="419"/>
      <c r="G128" s="107">
        <v>1</v>
      </c>
    </row>
    <row r="129" spans="1:7" hidden="1" x14ac:dyDescent="0.25">
      <c r="G129" s="107">
        <v>1</v>
      </c>
    </row>
    <row r="130" spans="1:7" ht="18" hidden="1" x14ac:dyDescent="0.25">
      <c r="A130" s="102" t="s">
        <v>105247</v>
      </c>
      <c r="B130" s="103"/>
      <c r="C130" s="103"/>
      <c r="D130" s="103"/>
      <c r="E130" s="103"/>
      <c r="F130" s="103"/>
      <c r="G130" s="107">
        <f>AF!$G$141</f>
        <v>0</v>
      </c>
    </row>
    <row r="131" spans="1:7" ht="6" hidden="1" customHeight="1" x14ac:dyDescent="0.25">
      <c r="A131" s="107"/>
      <c r="B131" s="107"/>
      <c r="C131" s="107"/>
      <c r="D131" s="107"/>
      <c r="E131" s="107"/>
      <c r="F131" s="107"/>
      <c r="G131" s="107">
        <f>$G$130</f>
        <v>0</v>
      </c>
    </row>
    <row r="132" spans="1:7" s="128" customFormat="1" hidden="1" x14ac:dyDescent="0.25">
      <c r="A132" s="107"/>
      <c r="B132" s="107"/>
      <c r="C132" s="420" t="s">
        <v>72473</v>
      </c>
      <c r="D132" s="420"/>
      <c r="E132" s="418" t="s">
        <v>72472</v>
      </c>
      <c r="F132" s="418"/>
      <c r="G132" s="107">
        <f>$G$130</f>
        <v>0</v>
      </c>
    </row>
    <row r="133" spans="1:7" ht="44.25" hidden="1" x14ac:dyDescent="0.25">
      <c r="A133" s="399" t="s">
        <v>72395</v>
      </c>
      <c r="B133" s="400"/>
      <c r="C133" s="133" t="s">
        <v>105248</v>
      </c>
      <c r="D133" s="134" t="s">
        <v>72452</v>
      </c>
      <c r="E133" s="133" t="s">
        <v>72474</v>
      </c>
      <c r="F133" s="134" t="s">
        <v>72476</v>
      </c>
      <c r="G133" s="107">
        <f>$G$130</f>
        <v>0</v>
      </c>
    </row>
    <row r="134" spans="1:7" hidden="1" x14ac:dyDescent="0.25">
      <c r="A134" s="395" t="str">
        <f t="shared" ref="A134:A140" si="8">A71</f>
        <v>Géothermie sur champ de sondes et géostructures énergétiques</v>
      </c>
      <c r="B134" s="396"/>
      <c r="C134" s="135">
        <f>AF!C144</f>
        <v>0</v>
      </c>
      <c r="D134" s="271">
        <f>AF!E144</f>
        <v>0</v>
      </c>
      <c r="E134" s="137"/>
      <c r="F134" s="269">
        <f t="shared" ref="F134:F140" si="9">ROUND(E134*D134,0)</f>
        <v>0</v>
      </c>
      <c r="G134" s="107">
        <f>AF!G144</f>
        <v>0</v>
      </c>
    </row>
    <row r="135" spans="1:7" hidden="1" x14ac:dyDescent="0.25">
      <c r="A135" s="395" t="str">
        <f t="shared" si="8"/>
        <v>Géothermie sur eau de nappe, sur eau de mer et sur eaux usées</v>
      </c>
      <c r="B135" s="396"/>
      <c r="C135" s="135">
        <f>AF!C145</f>
        <v>0</v>
      </c>
      <c r="D135" s="271">
        <f>AF!E145</f>
        <v>0</v>
      </c>
      <c r="E135" s="137"/>
      <c r="F135" s="269">
        <f t="shared" si="9"/>
        <v>0</v>
      </c>
      <c r="G135" s="107">
        <f>AF!G145</f>
        <v>0</v>
      </c>
    </row>
    <row r="136" spans="1:7" hidden="1" x14ac:dyDescent="0.25">
      <c r="A136" s="395" t="str">
        <f t="shared" si="8"/>
        <v>Géocooling</v>
      </c>
      <c r="B136" s="396"/>
      <c r="C136" s="135">
        <f>AF!C146</f>
        <v>0</v>
      </c>
      <c r="D136" s="271">
        <f>AF!E146</f>
        <v>0</v>
      </c>
      <c r="E136" s="137"/>
      <c r="F136" s="269">
        <f t="shared" si="9"/>
        <v>0</v>
      </c>
      <c r="G136" s="107">
        <f>AF!G146</f>
        <v>0</v>
      </c>
    </row>
    <row r="137" spans="1:7" hidden="1" x14ac:dyDescent="0.25">
      <c r="A137" s="395" t="str">
        <f t="shared" si="8"/>
        <v>Pompe à chaleur (PAC) solarothermique</v>
      </c>
      <c r="B137" s="396"/>
      <c r="C137" s="135">
        <f>AF!C147</f>
        <v>0</v>
      </c>
      <c r="D137" s="271">
        <f>AF!E147</f>
        <v>0</v>
      </c>
      <c r="E137" s="137"/>
      <c r="F137" s="269">
        <f t="shared" si="9"/>
        <v>0</v>
      </c>
      <c r="G137" s="107">
        <f>AF!G147</f>
        <v>0</v>
      </c>
    </row>
    <row r="138" spans="1:7" hidden="1" x14ac:dyDescent="0.25">
      <c r="A138" s="395" t="str">
        <f t="shared" si="8"/>
        <v>Solaire thermique</v>
      </c>
      <c r="B138" s="396"/>
      <c r="C138" s="135">
        <f>AF!C148</f>
        <v>0</v>
      </c>
      <c r="D138" s="271">
        <f>AF!E148</f>
        <v>0</v>
      </c>
      <c r="E138" s="137"/>
      <c r="F138" s="269">
        <f t="shared" si="9"/>
        <v>0</v>
      </c>
      <c r="G138" s="107">
        <f>AF!G148</f>
        <v>0</v>
      </c>
    </row>
    <row r="139" spans="1:7" hidden="1" x14ac:dyDescent="0.25">
      <c r="A139" s="395" t="str">
        <f t="shared" si="8"/>
        <v>Raccordement à un réseau de chaleur ou à un réseau de froid</v>
      </c>
      <c r="B139" s="396"/>
      <c r="C139" s="135">
        <f>AF!C149</f>
        <v>0</v>
      </c>
      <c r="D139" s="271">
        <f>AF!E149</f>
        <v>0</v>
      </c>
      <c r="E139" s="137"/>
      <c r="F139" s="269">
        <f t="shared" si="9"/>
        <v>0</v>
      </c>
      <c r="G139" s="107">
        <f>AF!G149</f>
        <v>0</v>
      </c>
    </row>
    <row r="140" spans="1:7" hidden="1" x14ac:dyDescent="0.25">
      <c r="A140" s="395" t="str">
        <f t="shared" si="8"/>
        <v>Chaudière biomasse inférieure à 600 MWh par an</v>
      </c>
      <c r="B140" s="396"/>
      <c r="C140" s="135">
        <f>AF!C150</f>
        <v>0</v>
      </c>
      <c r="D140" s="271">
        <f>AF!E150</f>
        <v>0</v>
      </c>
      <c r="E140" s="137"/>
      <c r="F140" s="269">
        <f t="shared" si="9"/>
        <v>0</v>
      </c>
      <c r="G140" s="107">
        <f>AF!G150</f>
        <v>0</v>
      </c>
    </row>
    <row r="141" spans="1:7" hidden="1" x14ac:dyDescent="0.25">
      <c r="A141" s="401" t="s">
        <v>5</v>
      </c>
      <c r="B141" s="421"/>
      <c r="C141" s="129"/>
      <c r="D141" s="130"/>
      <c r="E141" s="209">
        <f>AF!F154</f>
        <v>0</v>
      </c>
      <c r="F141" s="270">
        <f>MIN(SUM(F134:F140),E141)</f>
        <v>0</v>
      </c>
      <c r="G141" s="107">
        <f>$G$130</f>
        <v>0</v>
      </c>
    </row>
    <row r="142" spans="1:7" hidden="1" x14ac:dyDescent="0.25">
      <c r="G142" s="107">
        <f>$G$130</f>
        <v>0</v>
      </c>
    </row>
    <row r="143" spans="1:7" ht="18" hidden="1" x14ac:dyDescent="0.25">
      <c r="A143" s="102" t="s">
        <v>72478</v>
      </c>
      <c r="B143" s="103"/>
      <c r="C143" s="103"/>
      <c r="D143" s="103"/>
      <c r="E143" s="103"/>
      <c r="F143" s="103"/>
    </row>
    <row r="144" spans="1:7" s="101" customFormat="1" ht="6" hidden="1" customHeight="1" x14ac:dyDescent="0.2"/>
    <row r="145" spans="1:6" s="101" customFormat="1" ht="14.25" hidden="1" x14ac:dyDescent="0.2">
      <c r="A145" s="101" t="s">
        <v>72641</v>
      </c>
    </row>
    <row r="146" spans="1:6" s="101" customFormat="1" ht="6" hidden="1" customHeight="1" x14ac:dyDescent="0.2"/>
    <row r="147" spans="1:6" s="101" customFormat="1" ht="45" hidden="1" customHeight="1" x14ac:dyDescent="0.2">
      <c r="A147" s="422" t="s">
        <v>72479</v>
      </c>
      <c r="B147" s="422"/>
      <c r="C147" s="422"/>
      <c r="D147" s="422"/>
      <c r="E147" s="422"/>
      <c r="F147" s="422"/>
    </row>
    <row r="148" spans="1:6" s="101" customFormat="1" ht="6" hidden="1" customHeight="1" x14ac:dyDescent="0.2"/>
    <row r="149" spans="1:6" s="101" customFormat="1" hidden="1" x14ac:dyDescent="0.25">
      <c r="A149" s="415" t="s">
        <v>72481</v>
      </c>
      <c r="B149" s="415"/>
      <c r="C149" s="415"/>
      <c r="D149" s="415"/>
      <c r="E149" s="415"/>
      <c r="F149" s="415"/>
    </row>
    <row r="150" spans="1:6" s="101" customFormat="1" ht="89.25" hidden="1" customHeight="1" x14ac:dyDescent="0.2">
      <c r="A150" s="416" t="s">
        <v>72480</v>
      </c>
      <c r="B150" s="416"/>
      <c r="C150" s="416"/>
      <c r="D150" s="416"/>
      <c r="E150" s="416"/>
      <c r="F150" s="416"/>
    </row>
    <row r="151" spans="1:6" ht="18" x14ac:dyDescent="0.25">
      <c r="A151" s="102" t="s">
        <v>105354</v>
      </c>
      <c r="B151" s="103"/>
      <c r="C151" s="103"/>
      <c r="D151" s="103"/>
      <c r="E151" s="103"/>
      <c r="F151" s="103"/>
    </row>
    <row r="152" spans="1:6" s="101" customFormat="1" ht="6" customHeight="1" x14ac:dyDescent="0.2"/>
    <row r="153" spans="1:6" s="101" customFormat="1" ht="14.25" x14ac:dyDescent="0.2">
      <c r="A153" s="101" t="s">
        <v>72641</v>
      </c>
    </row>
    <row r="154" spans="1:6" s="101" customFormat="1" ht="6" customHeight="1" x14ac:dyDescent="0.2"/>
    <row r="155" spans="1:6" s="101" customFormat="1" x14ac:dyDescent="0.25">
      <c r="A155" s="415" t="s">
        <v>72481</v>
      </c>
      <c r="B155" s="415"/>
      <c r="C155" s="415"/>
      <c r="D155" s="415"/>
      <c r="E155" s="415"/>
      <c r="F155" s="415"/>
    </row>
    <row r="156" spans="1:6" s="101" customFormat="1" ht="89.25" customHeight="1" x14ac:dyDescent="0.2">
      <c r="A156" s="416" t="s">
        <v>105355</v>
      </c>
      <c r="B156" s="416"/>
      <c r="C156" s="416"/>
      <c r="D156" s="416"/>
      <c r="E156" s="416"/>
      <c r="F156" s="416"/>
    </row>
  </sheetData>
  <sheetProtection algorithmName="SHA-512" hashValue="4LXp6lR1taW75Zgeg5/iX5dS4mnjzOgpVbPmIVfRvTlYsqiGp72DUMVYfbe3NJ5sdFc4pDhzo3PTduWfIFVLBw==" saltValue="YAfMUVYGzZQp5QxT3unqXw==" spinCount="100000" sheet="1" objects="1" scenarios="1"/>
  <mergeCells count="142">
    <mergeCell ref="A101:B101"/>
    <mergeCell ref="A102:B102"/>
    <mergeCell ref="A103:B103"/>
    <mergeCell ref="A104:B104"/>
    <mergeCell ref="A68:B68"/>
    <mergeCell ref="A69:B69"/>
    <mergeCell ref="A15:B15"/>
    <mergeCell ref="A40:B40"/>
    <mergeCell ref="A41:B41"/>
    <mergeCell ref="A42:B42"/>
    <mergeCell ref="A43:B43"/>
    <mergeCell ref="A95:B95"/>
    <mergeCell ref="A96:B96"/>
    <mergeCell ref="A97:B97"/>
    <mergeCell ref="A99:B99"/>
    <mergeCell ref="A98:B98"/>
    <mergeCell ref="A92:B92"/>
    <mergeCell ref="A93:B93"/>
    <mergeCell ref="A126:B126"/>
    <mergeCell ref="A125:B125"/>
    <mergeCell ref="A123:B123"/>
    <mergeCell ref="A124:B124"/>
    <mergeCell ref="A120:B120"/>
    <mergeCell ref="A121:B121"/>
    <mergeCell ref="A122:B122"/>
    <mergeCell ref="A117:B117"/>
    <mergeCell ref="A118:B118"/>
    <mergeCell ref="A119:B119"/>
    <mergeCell ref="E132:F132"/>
    <mergeCell ref="A127:B127"/>
    <mergeCell ref="A149:F149"/>
    <mergeCell ref="A147:F147"/>
    <mergeCell ref="A20:B20"/>
    <mergeCell ref="A21:B21"/>
    <mergeCell ref="A22:B22"/>
    <mergeCell ref="A23:B23"/>
    <mergeCell ref="A16:B16"/>
    <mergeCell ref="A17:B17"/>
    <mergeCell ref="A18:B18"/>
    <mergeCell ref="A19:B19"/>
    <mergeCell ref="A108:B108"/>
    <mergeCell ref="A133:B133"/>
    <mergeCell ref="A141:B141"/>
    <mergeCell ref="A134:B134"/>
    <mergeCell ref="A135:B135"/>
    <mergeCell ref="A136:B136"/>
    <mergeCell ref="A137:B137"/>
    <mergeCell ref="A138:B138"/>
    <mergeCell ref="A139:B139"/>
    <mergeCell ref="A140:B140"/>
    <mergeCell ref="A114:B114"/>
    <mergeCell ref="A88:B88"/>
    <mergeCell ref="A150:F150"/>
    <mergeCell ref="A128:F128"/>
    <mergeCell ref="A33:B33"/>
    <mergeCell ref="A34:B34"/>
    <mergeCell ref="A35:B35"/>
    <mergeCell ref="C6:D6"/>
    <mergeCell ref="A27:B27"/>
    <mergeCell ref="A28:B28"/>
    <mergeCell ref="A29:B29"/>
    <mergeCell ref="A30:B30"/>
    <mergeCell ref="A31:B31"/>
    <mergeCell ref="A32:B32"/>
    <mergeCell ref="A9:B9"/>
    <mergeCell ref="A10:B10"/>
    <mergeCell ref="A11:B11"/>
    <mergeCell ref="A12:B12"/>
    <mergeCell ref="A13:B13"/>
    <mergeCell ref="A14:B14"/>
    <mergeCell ref="A105:B105"/>
    <mergeCell ref="A106:B106"/>
    <mergeCell ref="A107:B107"/>
    <mergeCell ref="C132:D132"/>
    <mergeCell ref="A109:B109"/>
    <mergeCell ref="A100:B100"/>
    <mergeCell ref="A115:B115"/>
    <mergeCell ref="A116:B116"/>
    <mergeCell ref="A74:B74"/>
    <mergeCell ref="A75:B75"/>
    <mergeCell ref="A76:B76"/>
    <mergeCell ref="A77:B77"/>
    <mergeCell ref="A78:B78"/>
    <mergeCell ref="A79:B79"/>
    <mergeCell ref="A94:B94"/>
    <mergeCell ref="A80:B80"/>
    <mergeCell ref="A81:B81"/>
    <mergeCell ref="A82:B82"/>
    <mergeCell ref="A83:B83"/>
    <mergeCell ref="A84:B84"/>
    <mergeCell ref="A85:B85"/>
    <mergeCell ref="A86:B86"/>
    <mergeCell ref="A87:B87"/>
    <mergeCell ref="A91:B91"/>
    <mergeCell ref="A112:B112"/>
    <mergeCell ref="A113:B113"/>
    <mergeCell ref="A89:B89"/>
    <mergeCell ref="A90:B90"/>
    <mergeCell ref="A110:B110"/>
    <mergeCell ref="A111:B111"/>
    <mergeCell ref="A71:B71"/>
    <mergeCell ref="A72:B72"/>
    <mergeCell ref="A73:B73"/>
    <mergeCell ref="A62:B62"/>
    <mergeCell ref="A63:B63"/>
    <mergeCell ref="A64:B64"/>
    <mergeCell ref="A65:B65"/>
    <mergeCell ref="A66:B66"/>
    <mergeCell ref="A67:B67"/>
    <mergeCell ref="A60:B60"/>
    <mergeCell ref="A61:B61"/>
    <mergeCell ref="A50:B50"/>
    <mergeCell ref="A51:B51"/>
    <mergeCell ref="A52:B52"/>
    <mergeCell ref="A53:B53"/>
    <mergeCell ref="A58:B58"/>
    <mergeCell ref="A54:B54"/>
    <mergeCell ref="A70:B70"/>
    <mergeCell ref="A155:F155"/>
    <mergeCell ref="A156:F156"/>
    <mergeCell ref="A1:F1"/>
    <mergeCell ref="A2:F2"/>
    <mergeCell ref="A7:B7"/>
    <mergeCell ref="A48:B48"/>
    <mergeCell ref="A49:B49"/>
    <mergeCell ref="E6:F6"/>
    <mergeCell ref="A8:B8"/>
    <mergeCell ref="A38:B38"/>
    <mergeCell ref="A39:B39"/>
    <mergeCell ref="A44:B44"/>
    <mergeCell ref="A45:B45"/>
    <mergeCell ref="A46:B46"/>
    <mergeCell ref="A47:B47"/>
    <mergeCell ref="A36:B36"/>
    <mergeCell ref="A37:B37"/>
    <mergeCell ref="A26:B26"/>
    <mergeCell ref="A24:B24"/>
    <mergeCell ref="A25:B25"/>
    <mergeCell ref="A55:B55"/>
    <mergeCell ref="A56:B56"/>
    <mergeCell ref="A57:B57"/>
    <mergeCell ref="A59:B59"/>
  </mergeCells>
  <dataValidations count="1">
    <dataValidation type="list" allowBlank="1" showInputMessage="1" showErrorMessage="1" sqref="E48:E50 E52:E53 E58 E63 E78:E79 E94:E99 E103 E110:E112 E114 E116:E126">
      <formula1>"0,1"</formula1>
    </dataValidation>
  </dataValidations>
  <printOptions horizontalCentered="1"/>
  <pageMargins left="0.70866141732283472" right="0.70866141732283472" top="0.74803149606299213" bottom="0.74803149606299213" header="0.31496062992125984" footer="0.31496062992125984"/>
  <pageSetup paperSize="9" scale="51" fitToHeight="0" orientation="portrait" r:id="rId1"/>
  <headerFooter>
    <oddFooter>&amp;R&amp;P/&amp;N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6">
    <tabColor theme="9" tint="0.79998168889431442"/>
    <pageSetUpPr fitToPage="1"/>
  </sheetPr>
  <dimension ref="B1:L276"/>
  <sheetViews>
    <sheetView showGridLines="0" showRowColHeaders="0" topLeftCell="A277" workbookViewId="0"/>
  </sheetViews>
  <sheetFormatPr baseColWidth="10" defaultColWidth="11.42578125" defaultRowHeight="14.25" x14ac:dyDescent="0.2"/>
  <cols>
    <col min="1" max="1" width="4.140625" style="140" customWidth="1"/>
    <col min="2" max="2" width="2.5703125" style="140" customWidth="1"/>
    <col min="3" max="3" width="60.140625" style="140" customWidth="1"/>
    <col min="4" max="5" width="18.85546875" style="140" customWidth="1"/>
    <col min="6" max="6" width="17.5703125" style="140" customWidth="1"/>
    <col min="7" max="7" width="17" style="140" customWidth="1"/>
    <col min="8" max="8" width="18.7109375" style="140" customWidth="1"/>
    <col min="9" max="9" width="20" style="140" customWidth="1"/>
    <col min="10" max="10" width="2.5703125" style="140" customWidth="1"/>
    <col min="11" max="11" width="2.140625" style="198" hidden="1" customWidth="1"/>
    <col min="12" max="12" width="11.42578125" style="140" hidden="1" customWidth="1"/>
    <col min="13" max="16384" width="11.42578125" style="140"/>
  </cols>
  <sheetData>
    <row r="1" spans="2:11" ht="26.25" hidden="1" x14ac:dyDescent="0.2">
      <c r="B1" s="450" t="s">
        <v>72482</v>
      </c>
      <c r="C1" s="450"/>
      <c r="D1" s="450"/>
      <c r="E1" s="450"/>
      <c r="F1" s="450"/>
      <c r="G1" s="450"/>
      <c r="H1" s="450"/>
      <c r="I1" s="450"/>
      <c r="J1" s="450"/>
    </row>
    <row r="2" spans="2:11" ht="15" hidden="1" thickBot="1" x14ac:dyDescent="0.25">
      <c r="B2" s="141"/>
      <c r="C2" s="141"/>
      <c r="D2" s="141"/>
      <c r="E2" s="141"/>
      <c r="F2" s="141"/>
      <c r="G2" s="141"/>
      <c r="H2" s="141"/>
      <c r="I2" s="141"/>
      <c r="J2" s="141"/>
    </row>
    <row r="3" spans="2:11" ht="7.5" hidden="1" customHeight="1" x14ac:dyDescent="0.2">
      <c r="B3" s="142"/>
      <c r="C3" s="143"/>
      <c r="D3" s="143"/>
      <c r="E3" s="143"/>
      <c r="F3" s="143"/>
      <c r="G3" s="143"/>
      <c r="H3" s="143"/>
      <c r="I3" s="143"/>
      <c r="J3" s="142"/>
    </row>
    <row r="4" spans="2:11" ht="15" hidden="1" x14ac:dyDescent="0.2">
      <c r="B4" s="144"/>
      <c r="C4" s="145" t="s">
        <v>72483</v>
      </c>
      <c r="D4" s="146"/>
      <c r="E4" s="146"/>
      <c r="F4" s="146"/>
      <c r="G4" s="146"/>
      <c r="H4" s="146"/>
      <c r="I4" s="146"/>
      <c r="J4" s="144"/>
    </row>
    <row r="5" spans="2:11" ht="18" hidden="1" x14ac:dyDescent="0.2">
      <c r="B5" s="144"/>
      <c r="C5" s="147">
        <f>num_contrat</f>
        <v>0</v>
      </c>
      <c r="D5" s="146"/>
      <c r="E5" s="146"/>
      <c r="F5" s="146"/>
      <c r="G5" s="146"/>
      <c r="H5" s="146"/>
      <c r="I5" s="146"/>
      <c r="J5" s="144"/>
    </row>
    <row r="6" spans="2:11" ht="7.5" hidden="1" customHeight="1" x14ac:dyDescent="0.2">
      <c r="B6" s="144"/>
      <c r="C6" s="146"/>
      <c r="D6" s="146"/>
      <c r="E6" s="146"/>
      <c r="F6" s="146"/>
      <c r="G6" s="146"/>
      <c r="H6" s="146"/>
      <c r="I6" s="146"/>
      <c r="J6" s="144"/>
    </row>
    <row r="7" spans="2:11" ht="15" hidden="1" thickBot="1" x14ac:dyDescent="0.25">
      <c r="B7" s="141"/>
      <c r="C7" s="141"/>
      <c r="D7" s="141"/>
      <c r="E7" s="141"/>
      <c r="F7" s="141"/>
      <c r="G7" s="141"/>
      <c r="H7" s="141"/>
      <c r="I7" s="141"/>
      <c r="J7" s="141"/>
    </row>
    <row r="8" spans="2:11" s="148" customFormat="1" ht="18" hidden="1" x14ac:dyDescent="0.2">
      <c r="B8" s="142"/>
      <c r="C8" s="149" t="s">
        <v>105242</v>
      </c>
      <c r="D8" s="149"/>
      <c r="E8" s="149"/>
      <c r="F8" s="149"/>
      <c r="G8" s="149"/>
      <c r="H8" s="149"/>
      <c r="I8" s="149"/>
      <c r="J8" s="142"/>
      <c r="K8" s="199">
        <v>1</v>
      </c>
    </row>
    <row r="9" spans="2:11" hidden="1" x14ac:dyDescent="0.2">
      <c r="B9" s="150"/>
      <c r="C9" s="107"/>
      <c r="D9" s="107"/>
      <c r="E9" s="107"/>
      <c r="F9" s="107"/>
      <c r="G9" s="107"/>
      <c r="H9" s="107"/>
      <c r="I9" s="107"/>
      <c r="J9" s="150"/>
      <c r="K9" s="198">
        <v>1</v>
      </c>
    </row>
    <row r="10" spans="2:11" ht="7.5" hidden="1" customHeight="1" x14ac:dyDescent="0.2">
      <c r="B10" s="150"/>
      <c r="C10" s="295"/>
      <c r="D10" s="295"/>
      <c r="E10" s="295"/>
      <c r="F10" s="295"/>
      <c r="G10" s="295"/>
      <c r="H10" s="295"/>
      <c r="I10" s="295"/>
      <c r="J10" s="150"/>
      <c r="K10" s="198">
        <v>1</v>
      </c>
    </row>
    <row r="11" spans="2:11" ht="15" hidden="1" x14ac:dyDescent="0.2">
      <c r="B11" s="150"/>
      <c r="C11" s="169" t="s">
        <v>105240</v>
      </c>
      <c r="D11" s="107"/>
      <c r="E11" s="107"/>
      <c r="F11" s="107"/>
      <c r="G11" s="107"/>
      <c r="H11" s="107"/>
      <c r="I11" s="107"/>
      <c r="J11" s="150"/>
      <c r="K11" s="198">
        <v>1</v>
      </c>
    </row>
    <row r="12" spans="2:11" ht="7.5" hidden="1" customHeight="1" x14ac:dyDescent="0.2">
      <c r="B12" s="150"/>
      <c r="C12" s="107"/>
      <c r="D12" s="107"/>
      <c r="E12" s="107"/>
      <c r="F12" s="107"/>
      <c r="G12" s="107"/>
      <c r="H12" s="107"/>
      <c r="I12" s="107"/>
      <c r="J12" s="150"/>
      <c r="K12" s="198">
        <v>1</v>
      </c>
    </row>
    <row r="13" spans="2:11" ht="15" hidden="1" x14ac:dyDescent="0.2">
      <c r="B13" s="150"/>
      <c r="C13" s="169" t="s">
        <v>105241</v>
      </c>
      <c r="D13" s="107"/>
      <c r="E13" s="107"/>
      <c r="F13" s="107"/>
      <c r="G13" s="107"/>
      <c r="H13" s="107"/>
      <c r="I13" s="107"/>
      <c r="J13" s="150"/>
      <c r="K13" s="198">
        <v>1</v>
      </c>
    </row>
    <row r="14" spans="2:11" hidden="1" x14ac:dyDescent="0.2">
      <c r="B14" s="150"/>
      <c r="C14" s="107" t="str">
        <f>'1-J''identifie mon entreprise'!E19&amp;" ("&amp;'1-J''identifie mon entreprise'!C19&amp;")"</f>
        <v xml:space="preserve"> ()</v>
      </c>
      <c r="D14" s="107"/>
      <c r="E14" s="107"/>
      <c r="F14" s="107"/>
      <c r="G14" s="107"/>
      <c r="H14" s="107"/>
      <c r="I14" s="107"/>
      <c r="J14" s="150"/>
      <c r="K14" s="198">
        <v>1</v>
      </c>
    </row>
    <row r="15" spans="2:11" hidden="1" x14ac:dyDescent="0.2">
      <c r="B15" s="150"/>
      <c r="C15" s="107"/>
      <c r="D15" s="107"/>
      <c r="E15" s="107"/>
      <c r="F15" s="107"/>
      <c r="G15" s="107"/>
      <c r="H15" s="107"/>
      <c r="I15" s="107"/>
      <c r="J15" s="150"/>
      <c r="K15" s="198">
        <v>1</v>
      </c>
    </row>
    <row r="16" spans="2:11" ht="15" hidden="1" thickBot="1" x14ac:dyDescent="0.25">
      <c r="B16" s="141"/>
      <c r="C16" s="141"/>
      <c r="D16" s="141"/>
      <c r="E16" s="141"/>
      <c r="F16" s="141"/>
      <c r="G16" s="141"/>
      <c r="H16" s="141"/>
      <c r="I16" s="141"/>
      <c r="J16" s="141"/>
      <c r="K16" s="198">
        <v>1</v>
      </c>
    </row>
    <row r="17" spans="2:11" s="148" customFormat="1" ht="18" hidden="1" x14ac:dyDescent="0.2">
      <c r="B17" s="142"/>
      <c r="C17" s="149" t="s">
        <v>72484</v>
      </c>
      <c r="D17" s="149"/>
      <c r="E17" s="149"/>
      <c r="F17" s="149"/>
      <c r="G17" s="149"/>
      <c r="H17" s="149"/>
      <c r="I17" s="149"/>
      <c r="J17" s="142"/>
      <c r="K17" s="199">
        <v>1</v>
      </c>
    </row>
    <row r="18" spans="2:11" hidden="1" x14ac:dyDescent="0.2">
      <c r="B18" s="150"/>
      <c r="C18" s="107"/>
      <c r="D18" s="107"/>
      <c r="E18" s="107"/>
      <c r="F18" s="107"/>
      <c r="G18" s="107"/>
      <c r="H18" s="107"/>
      <c r="I18" s="107"/>
      <c r="J18" s="150"/>
      <c r="K18" s="198">
        <v>1</v>
      </c>
    </row>
    <row r="19" spans="2:11" ht="15" hidden="1" customHeight="1" x14ac:dyDescent="0.2">
      <c r="B19" s="150"/>
      <c r="C19" s="107"/>
      <c r="D19" s="451" t="s">
        <v>72485</v>
      </c>
      <c r="E19" s="451"/>
      <c r="F19" s="451" t="s">
        <v>72486</v>
      </c>
      <c r="G19" s="451"/>
      <c r="H19" s="451" t="s">
        <v>72487</v>
      </c>
      <c r="I19" s="451"/>
      <c r="J19" s="150"/>
      <c r="K19" s="198">
        <v>1</v>
      </c>
    </row>
    <row r="20" spans="2:11" ht="15.75" hidden="1" x14ac:dyDescent="0.2">
      <c r="B20" s="150"/>
      <c r="C20" s="107"/>
      <c r="D20" s="452">
        <f>SUMIFS(F34:F149,K34:K149,1)</f>
        <v>0</v>
      </c>
      <c r="E20" s="453"/>
      <c r="F20" s="453">
        <f>SUMIFS(H34:H149,K34:K149,1)</f>
        <v>0</v>
      </c>
      <c r="G20" s="453"/>
      <c r="H20" s="453">
        <f>I26+I27</f>
        <v>0</v>
      </c>
      <c r="I20" s="454"/>
      <c r="J20" s="150"/>
      <c r="K20" s="198">
        <v>1</v>
      </c>
    </row>
    <row r="21" spans="2:11" hidden="1" x14ac:dyDescent="0.2">
      <c r="B21" s="150"/>
      <c r="C21" s="107"/>
      <c r="D21" s="107"/>
      <c r="E21" s="107"/>
      <c r="F21" s="107"/>
      <c r="G21" s="107"/>
      <c r="H21" s="107"/>
      <c r="I21" s="107"/>
      <c r="J21" s="150"/>
      <c r="K21" s="198">
        <v>1</v>
      </c>
    </row>
    <row r="22" spans="2:11" hidden="1" x14ac:dyDescent="0.2">
      <c r="B22" s="150"/>
      <c r="C22" s="107"/>
      <c r="D22" s="107"/>
      <c r="E22" s="107"/>
      <c r="F22" s="107"/>
      <c r="G22" s="107"/>
      <c r="H22" s="107"/>
      <c r="I22" s="107"/>
      <c r="J22" s="150"/>
      <c r="K22" s="198">
        <v>1</v>
      </c>
    </row>
    <row r="23" spans="2:11" ht="24.75" hidden="1" customHeight="1" x14ac:dyDescent="0.2">
      <c r="B23" s="150"/>
      <c r="C23" s="151"/>
      <c r="D23" s="151"/>
      <c r="E23" s="151"/>
      <c r="F23" s="151"/>
      <c r="G23" s="151"/>
      <c r="H23" s="151"/>
      <c r="I23" s="151"/>
      <c r="J23" s="150"/>
      <c r="K23" s="198">
        <v>1</v>
      </c>
    </row>
    <row r="24" spans="2:11" ht="7.5" hidden="1" customHeight="1" x14ac:dyDescent="0.2">
      <c r="B24" s="150"/>
      <c r="C24" s="107"/>
      <c r="D24" s="107"/>
      <c r="E24" s="107"/>
      <c r="F24" s="107"/>
      <c r="G24" s="107"/>
      <c r="H24" s="107"/>
      <c r="I24" s="107"/>
      <c r="J24" s="150"/>
      <c r="K24" s="198">
        <v>1</v>
      </c>
    </row>
    <row r="25" spans="2:11" ht="45" hidden="1" x14ac:dyDescent="0.2">
      <c r="B25" s="150"/>
      <c r="C25" s="152" t="s">
        <v>72488</v>
      </c>
      <c r="D25" s="152" t="s">
        <v>72489</v>
      </c>
      <c r="E25" s="152" t="s">
        <v>72490</v>
      </c>
      <c r="F25" s="152" t="s">
        <v>72491</v>
      </c>
      <c r="G25" s="152" t="s">
        <v>72492</v>
      </c>
      <c r="H25" s="152" t="s">
        <v>72493</v>
      </c>
      <c r="I25" s="152" t="s">
        <v>72487</v>
      </c>
      <c r="J25" s="150"/>
      <c r="K25" s="198">
        <v>1</v>
      </c>
    </row>
    <row r="26" spans="2:11" ht="28.5" hidden="1" x14ac:dyDescent="0.2">
      <c r="B26" s="150"/>
      <c r="C26" s="153" t="s">
        <v>104996</v>
      </c>
      <c r="D26" s="154" t="s">
        <v>104732</v>
      </c>
      <c r="E26" s="153" t="s">
        <v>72546</v>
      </c>
      <c r="F26" s="155" t="s">
        <v>72494</v>
      </c>
      <c r="G26" s="155" t="s">
        <v>72494</v>
      </c>
      <c r="H26" s="155" t="s">
        <v>72494</v>
      </c>
      <c r="I26" s="290">
        <f>ROUND(AF!F139,2)</f>
        <v>0</v>
      </c>
      <c r="J26" s="150"/>
      <c r="K26" s="198">
        <f>IF(SUM(K34:K56)+SUM(K64:K149)=0,0,1)</f>
        <v>0</v>
      </c>
    </row>
    <row r="27" spans="2:11" ht="28.5" hidden="1" x14ac:dyDescent="0.2">
      <c r="B27" s="150"/>
      <c r="C27" s="153" t="s">
        <v>105230</v>
      </c>
      <c r="D27" s="154" t="s">
        <v>104732</v>
      </c>
      <c r="E27" s="153" t="s">
        <v>72546</v>
      </c>
      <c r="F27" s="155" t="s">
        <v>72494</v>
      </c>
      <c r="G27" s="155" t="s">
        <v>72494</v>
      </c>
      <c r="H27" s="155" t="s">
        <v>72494</v>
      </c>
      <c r="I27" s="290">
        <f>AF!F154</f>
        <v>0</v>
      </c>
      <c r="J27" s="150"/>
      <c r="K27" s="198">
        <f>IF(List!$AI$2=0,0,IF(K57+K58+K59+K60+K61+K63=0,0,1))</f>
        <v>0</v>
      </c>
    </row>
    <row r="28" spans="2:11" ht="28.5" hidden="1" x14ac:dyDescent="0.2">
      <c r="B28" s="150"/>
      <c r="C28" s="153" t="s">
        <v>105330</v>
      </c>
      <c r="D28" s="154" t="s">
        <v>104732</v>
      </c>
      <c r="E28" s="153" t="s">
        <v>72546</v>
      </c>
      <c r="F28" s="155" t="s">
        <v>72494</v>
      </c>
      <c r="G28" s="155" t="s">
        <v>72494</v>
      </c>
      <c r="H28" s="155" t="s">
        <v>72494</v>
      </c>
      <c r="I28" s="290"/>
      <c r="J28" s="150"/>
      <c r="K28" s="198">
        <v>0</v>
      </c>
    </row>
    <row r="29" spans="2:11" ht="28.5" hidden="1" x14ac:dyDescent="0.2">
      <c r="B29" s="150"/>
      <c r="C29" s="153" t="s">
        <v>105331</v>
      </c>
      <c r="D29" s="154" t="s">
        <v>104732</v>
      </c>
      <c r="E29" s="153" t="s">
        <v>72546</v>
      </c>
      <c r="F29" s="155" t="s">
        <v>72494</v>
      </c>
      <c r="G29" s="155" t="s">
        <v>72494</v>
      </c>
      <c r="H29" s="155" t="s">
        <v>72494</v>
      </c>
      <c r="I29" s="290"/>
      <c r="J29" s="150"/>
      <c r="K29" s="198">
        <v>0</v>
      </c>
    </row>
    <row r="30" spans="2:11" hidden="1" x14ac:dyDescent="0.2">
      <c r="B30" s="150"/>
      <c r="C30" s="107"/>
      <c r="D30" s="107"/>
      <c r="E30" s="107"/>
      <c r="F30" s="107"/>
      <c r="G30" s="107"/>
      <c r="H30" s="107"/>
      <c r="I30" s="107"/>
      <c r="J30" s="150"/>
      <c r="K30" s="198">
        <v>1</v>
      </c>
    </row>
    <row r="31" spans="2:11" ht="24.75" hidden="1" customHeight="1" x14ac:dyDescent="0.2">
      <c r="B31" s="150"/>
      <c r="C31" s="151"/>
      <c r="D31" s="151"/>
      <c r="E31" s="151"/>
      <c r="F31" s="151"/>
      <c r="G31" s="151"/>
      <c r="H31" s="151"/>
      <c r="I31" s="151"/>
      <c r="J31" s="150"/>
      <c r="K31" s="198">
        <v>1</v>
      </c>
    </row>
    <row r="32" spans="2:11" ht="7.5" hidden="1" customHeight="1" x14ac:dyDescent="0.2">
      <c r="B32" s="150"/>
      <c r="C32" s="107"/>
      <c r="D32" s="107"/>
      <c r="E32" s="107"/>
      <c r="F32" s="107"/>
      <c r="G32" s="107"/>
      <c r="H32" s="107"/>
      <c r="I32" s="107"/>
      <c r="J32" s="150"/>
      <c r="K32" s="198">
        <v>1</v>
      </c>
    </row>
    <row r="33" spans="2:11" ht="28.5" hidden="1" x14ac:dyDescent="0.2">
      <c r="B33" s="150"/>
      <c r="C33" s="156" t="s">
        <v>72495</v>
      </c>
      <c r="D33" s="455" t="s">
        <v>72496</v>
      </c>
      <c r="E33" s="455"/>
      <c r="F33" s="156" t="s">
        <v>72497</v>
      </c>
      <c r="G33" s="156" t="s">
        <v>72498</v>
      </c>
      <c r="H33" s="156" t="s">
        <v>72499</v>
      </c>
      <c r="I33" s="156" t="s">
        <v>72500</v>
      </c>
      <c r="J33" s="150"/>
      <c r="K33" s="198">
        <v>1</v>
      </c>
    </row>
    <row r="34" spans="2:11" s="157" customFormat="1" ht="28.5" hidden="1" x14ac:dyDescent="0.2">
      <c r="B34" s="158"/>
      <c r="C34" s="159" t="str">
        <f>'2-Je choisis mes actions'!P52</f>
        <v>Prestations extérieurs - Autres dépenses de sous-traitance (études, honoraires, etc.)</v>
      </c>
      <c r="D34" s="423" t="str">
        <f>'2-Je choisis mes actions'!Q52</f>
        <v>Bilan GES</v>
      </c>
      <c r="E34" s="423">
        <f>'2-Je choisis mes actions'!S52</f>
        <v>0</v>
      </c>
      <c r="F34" s="278">
        <f>IF('2-Je choisis mes actions'!I52=0,0,'2-Je choisis mes actions'!E52)</f>
        <v>0</v>
      </c>
      <c r="G34" s="278">
        <v>100</v>
      </c>
      <c r="H34" s="278">
        <f>F34</f>
        <v>0</v>
      </c>
      <c r="I34" s="160" t="s">
        <v>104996</v>
      </c>
      <c r="J34" s="255">
        <v>0</v>
      </c>
      <c r="K34" s="200">
        <f>AF!G56</f>
        <v>0</v>
      </c>
    </row>
    <row r="35" spans="2:11" s="157" customFormat="1" ht="28.5" hidden="1" x14ac:dyDescent="0.2">
      <c r="B35" s="158"/>
      <c r="C35" s="159" t="str">
        <f>'2-Je choisis mes actions'!P53</f>
        <v>Prestations extérieurs - Autres dépenses de sous-traitance (études, honoraires, etc.)</v>
      </c>
      <c r="D35" s="423" t="str">
        <f>'2-Je choisis mes actions'!Q53</f>
        <v>Etude ACT</v>
      </c>
      <c r="E35" s="423">
        <f>'2-Je choisis mes actions'!S53</f>
        <v>0</v>
      </c>
      <c r="F35" s="278">
        <f>IF('2-Je choisis mes actions'!I53=0,0,'2-Je choisis mes actions'!E53)</f>
        <v>0</v>
      </c>
      <c r="G35" s="278">
        <v>100</v>
      </c>
      <c r="H35" s="278">
        <f t="shared" ref="H35:H63" si="0">F35</f>
        <v>0</v>
      </c>
      <c r="I35" s="160" t="s">
        <v>104996</v>
      </c>
      <c r="J35" s="255">
        <v>0</v>
      </c>
      <c r="K35" s="200">
        <f>AF!G57</f>
        <v>0</v>
      </c>
    </row>
    <row r="36" spans="2:11" s="157" customFormat="1" ht="28.5" hidden="1" x14ac:dyDescent="0.2">
      <c r="B36" s="158"/>
      <c r="C36" s="159" t="str">
        <f>'2-Je choisis mes actions'!P54</f>
        <v>Prestations extérieurs - Autres dépenses de sous-traitance (études, honoraires, etc.)</v>
      </c>
      <c r="D36" s="423" t="str">
        <f>'2-Je choisis mes actions'!Q54</f>
        <v>Evaluation ACT</v>
      </c>
      <c r="E36" s="423">
        <f>'2-Je choisis mes actions'!S54</f>
        <v>0</v>
      </c>
      <c r="F36" s="278">
        <f>IF('2-Je choisis mes actions'!I54=0,0,'2-Je choisis mes actions'!E54)</f>
        <v>0</v>
      </c>
      <c r="G36" s="278">
        <v>100</v>
      </c>
      <c r="H36" s="278">
        <f t="shared" si="0"/>
        <v>0</v>
      </c>
      <c r="I36" s="160" t="s">
        <v>104996</v>
      </c>
      <c r="J36" s="255">
        <v>0</v>
      </c>
      <c r="K36" s="200">
        <f>AF!G58</f>
        <v>0</v>
      </c>
    </row>
    <row r="37" spans="2:11" s="157" customFormat="1" ht="28.5" hidden="1" x14ac:dyDescent="0.2">
      <c r="B37" s="158"/>
      <c r="C37" s="159" t="str">
        <f>'2-Je choisis mes actions'!P58</f>
        <v>Prestations extérieurs - Autres dépenses de sous-traitance (études, honoraires, etc.)</v>
      </c>
      <c r="D37" s="423" t="str">
        <f>'2-Je choisis mes actions'!Q58</f>
        <v>Audit énergétique</v>
      </c>
      <c r="E37" s="423">
        <f>'2-Je choisis mes actions'!S58</f>
        <v>0</v>
      </c>
      <c r="F37" s="278">
        <f>IF('2-Je choisis mes actions'!I58=0,0,'2-Je choisis mes actions'!E58)</f>
        <v>0</v>
      </c>
      <c r="G37" s="278">
        <v>100</v>
      </c>
      <c r="H37" s="278">
        <f t="shared" si="0"/>
        <v>0</v>
      </c>
      <c r="I37" s="160" t="s">
        <v>104996</v>
      </c>
      <c r="J37" s="255">
        <v>0</v>
      </c>
      <c r="K37" s="200">
        <f>AF!G59</f>
        <v>0</v>
      </c>
    </row>
    <row r="38" spans="2:11" s="157" customFormat="1" ht="28.5" hidden="1" x14ac:dyDescent="0.2">
      <c r="B38" s="158"/>
      <c r="C38" s="159" t="str">
        <f>'2-Je choisis mes actions'!P59</f>
        <v>Prestations extérieurs - Autres dépenses de sous-traitance (études, honoraires, etc.)</v>
      </c>
      <c r="D38" s="423" t="str">
        <f>'2-Je choisis mes actions'!Q59</f>
        <v>AMO rénovation glabale</v>
      </c>
      <c r="E38" s="423">
        <f>'2-Je choisis mes actions'!S59</f>
        <v>0</v>
      </c>
      <c r="F38" s="278">
        <f>IF('2-Je choisis mes actions'!I59=0,0,'2-Je choisis mes actions'!E59)</f>
        <v>0</v>
      </c>
      <c r="G38" s="278">
        <v>100</v>
      </c>
      <c r="H38" s="278">
        <f t="shared" si="0"/>
        <v>0</v>
      </c>
      <c r="I38" s="160" t="s">
        <v>104996</v>
      </c>
      <c r="J38" s="255">
        <v>0</v>
      </c>
      <c r="K38" s="200">
        <f>AF!G60</f>
        <v>0</v>
      </c>
    </row>
    <row r="39" spans="2:11" s="157" customFormat="1" ht="28.5" hidden="1" x14ac:dyDescent="0.2">
      <c r="B39" s="158"/>
      <c r="C39" s="159" t="str">
        <f>'2-Je choisis mes actions'!P60</f>
        <v>Prestations extérieurs - Autres dépenses de sous-traitance (études, honoraires, etc.)</v>
      </c>
      <c r="D39" s="423" t="str">
        <f>'2-Je choisis mes actions'!Q60</f>
        <v>Diagnostic Air</v>
      </c>
      <c r="E39" s="423">
        <f>'2-Je choisis mes actions'!S60</f>
        <v>0</v>
      </c>
      <c r="F39" s="278">
        <f>IF('2-Je choisis mes actions'!I60=0,0,'2-Je choisis mes actions'!E60)</f>
        <v>0</v>
      </c>
      <c r="G39" s="278">
        <v>100</v>
      </c>
      <c r="H39" s="278">
        <f t="shared" si="0"/>
        <v>0</v>
      </c>
      <c r="I39" s="160" t="s">
        <v>104996</v>
      </c>
      <c r="J39" s="255">
        <v>0</v>
      </c>
      <c r="K39" s="200">
        <f>AF!G61</f>
        <v>0</v>
      </c>
    </row>
    <row r="40" spans="2:11" s="157" customFormat="1" ht="15" hidden="1" x14ac:dyDescent="0.2">
      <c r="B40" s="158"/>
      <c r="C40" s="159" t="str">
        <f>'2-Je choisis mes actions'!P64</f>
        <v>Autres équipements</v>
      </c>
      <c r="D40" s="423" t="str">
        <f>'2-Je choisis mes actions'!Q64</f>
        <v>Modules LED</v>
      </c>
      <c r="E40" s="423">
        <f>'2-Je choisis mes actions'!S64</f>
        <v>0</v>
      </c>
      <c r="F40" s="278">
        <f>IF('2-Je choisis mes actions'!I64=0,0,'2-Je choisis mes actions'!E64)</f>
        <v>0</v>
      </c>
      <c r="G40" s="278">
        <v>100</v>
      </c>
      <c r="H40" s="278">
        <f t="shared" si="0"/>
        <v>0</v>
      </c>
      <c r="I40" s="160" t="s">
        <v>104996</v>
      </c>
      <c r="J40" s="255">
        <v>0</v>
      </c>
      <c r="K40" s="200">
        <f>AF!G62</f>
        <v>0</v>
      </c>
    </row>
    <row r="41" spans="2:11" s="157" customFormat="1" ht="15" hidden="1" x14ac:dyDescent="0.2">
      <c r="B41" s="158"/>
      <c r="C41" s="159" t="str">
        <f>'2-Je choisis mes actions'!P65</f>
        <v>Autres équipements</v>
      </c>
      <c r="D41" s="423" t="str">
        <f>'2-Je choisis mes actions'!Q65</f>
        <v>Lanterneaux zénithal</v>
      </c>
      <c r="E41" s="423">
        <f>'2-Je choisis mes actions'!S65</f>
        <v>0</v>
      </c>
      <c r="F41" s="278">
        <f>IF('2-Je choisis mes actions'!I65=0,0,'2-Je choisis mes actions'!E65)</f>
        <v>0</v>
      </c>
      <c r="G41" s="278">
        <v>100</v>
      </c>
      <c r="H41" s="278">
        <f t="shared" si="0"/>
        <v>0</v>
      </c>
      <c r="I41" s="160" t="s">
        <v>104996</v>
      </c>
      <c r="J41" s="255">
        <v>0</v>
      </c>
      <c r="K41" s="200">
        <f>AF!G63</f>
        <v>0</v>
      </c>
    </row>
    <row r="42" spans="2:11" s="157" customFormat="1" ht="15" hidden="1" x14ac:dyDescent="0.2">
      <c r="B42" s="158"/>
      <c r="C42" s="159" t="str">
        <f>'2-Je choisis mes actions'!P66</f>
        <v>Aménagements et constructions</v>
      </c>
      <c r="D42" s="423" t="str">
        <f>'2-Je choisis mes actions'!Q66</f>
        <v>Conduits de lumière</v>
      </c>
      <c r="E42" s="423">
        <f>'2-Je choisis mes actions'!S66</f>
        <v>0</v>
      </c>
      <c r="F42" s="278">
        <f>IF('2-Je choisis mes actions'!I66=0,0,'2-Je choisis mes actions'!E66)</f>
        <v>0</v>
      </c>
      <c r="G42" s="278">
        <v>100</v>
      </c>
      <c r="H42" s="278">
        <f t="shared" si="0"/>
        <v>0</v>
      </c>
      <c r="I42" s="160" t="s">
        <v>104996</v>
      </c>
      <c r="J42" s="255">
        <v>0</v>
      </c>
      <c r="K42" s="200">
        <f>AF!G64</f>
        <v>0</v>
      </c>
    </row>
    <row r="43" spans="2:11" s="157" customFormat="1" ht="15" hidden="1" x14ac:dyDescent="0.2">
      <c r="B43" s="158"/>
      <c r="C43" s="159" t="str">
        <f>'2-Je choisis mes actions'!P67</f>
        <v>Autres équipements</v>
      </c>
      <c r="D43" s="423" t="str">
        <f>'2-Je choisis mes actions'!Q67</f>
        <v>Luminaires LED extérieurs</v>
      </c>
      <c r="E43" s="423">
        <f>'2-Je choisis mes actions'!S67</f>
        <v>0</v>
      </c>
      <c r="F43" s="278">
        <f>IF('2-Je choisis mes actions'!I67=0,0,'2-Je choisis mes actions'!E67)</f>
        <v>0</v>
      </c>
      <c r="G43" s="278">
        <v>100</v>
      </c>
      <c r="H43" s="278">
        <f t="shared" si="0"/>
        <v>0</v>
      </c>
      <c r="I43" s="160" t="s">
        <v>104996</v>
      </c>
      <c r="J43" s="255">
        <v>0</v>
      </c>
      <c r="K43" s="200">
        <f>AF!G65</f>
        <v>0</v>
      </c>
    </row>
    <row r="44" spans="2:11" s="157" customFormat="1" ht="28.5" hidden="1" x14ac:dyDescent="0.2">
      <c r="B44" s="158"/>
      <c r="C44" s="159" t="str">
        <f>'2-Je choisis mes actions'!P68</f>
        <v>Prestations extérieurs - Autres dépenses de sous-traitance (études, honoraires, etc.)</v>
      </c>
      <c r="D44" s="423" t="str">
        <f>'2-Je choisis mes actions'!Q68</f>
        <v>Etude dimensionnement éclairage</v>
      </c>
      <c r="E44" s="423">
        <f>'2-Je choisis mes actions'!S68</f>
        <v>0</v>
      </c>
      <c r="F44" s="278">
        <f>IF('2-Je choisis mes actions'!I68=0,0,'2-Je choisis mes actions'!E68)</f>
        <v>0</v>
      </c>
      <c r="G44" s="278">
        <v>100</v>
      </c>
      <c r="H44" s="278">
        <f>F44</f>
        <v>0</v>
      </c>
      <c r="I44" s="160" t="s">
        <v>104996</v>
      </c>
      <c r="J44" s="255">
        <v>0</v>
      </c>
      <c r="K44" s="200">
        <f>AF!G66</f>
        <v>0</v>
      </c>
    </row>
    <row r="45" spans="2:11" s="157" customFormat="1" ht="15" hidden="1" x14ac:dyDescent="0.2">
      <c r="B45" s="158"/>
      <c r="C45" s="159" t="str">
        <f>'2-Je choisis mes actions'!P72</f>
        <v>Autres équipements</v>
      </c>
      <c r="D45" s="423" t="str">
        <f>'2-Je choisis mes actions'!Q72</f>
        <v>Isolation frigo</v>
      </c>
      <c r="E45" s="423">
        <f>'2-Je choisis mes actions'!S72</f>
        <v>0</v>
      </c>
      <c r="F45" s="278">
        <f>IF('2-Je choisis mes actions'!I72=0,0,'2-Je choisis mes actions'!E72)</f>
        <v>0</v>
      </c>
      <c r="G45" s="278">
        <v>100</v>
      </c>
      <c r="H45" s="278">
        <f t="shared" si="0"/>
        <v>0</v>
      </c>
      <c r="I45" s="160" t="s">
        <v>104996</v>
      </c>
      <c r="J45" s="255">
        <v>0</v>
      </c>
      <c r="K45" s="200">
        <f>AF!G67</f>
        <v>0</v>
      </c>
    </row>
    <row r="46" spans="2:11" s="157" customFormat="1" ht="15" hidden="1" x14ac:dyDescent="0.2">
      <c r="B46" s="158"/>
      <c r="C46" s="159" t="str">
        <f>'2-Je choisis mes actions'!P73</f>
        <v>Autres équipements</v>
      </c>
      <c r="D46" s="423" t="str">
        <f>'2-Je choisis mes actions'!Q73</f>
        <v>Retrofit frigo</v>
      </c>
      <c r="E46" s="423">
        <f>'2-Je choisis mes actions'!S73</f>
        <v>0</v>
      </c>
      <c r="F46" s="278">
        <f>IF('2-Je choisis mes actions'!I73=0,0,'2-Je choisis mes actions'!E73)</f>
        <v>0</v>
      </c>
      <c r="G46" s="278">
        <v>100</v>
      </c>
      <c r="H46" s="278">
        <f t="shared" si="0"/>
        <v>0</v>
      </c>
      <c r="I46" s="160" t="s">
        <v>104996</v>
      </c>
      <c r="J46" s="255">
        <v>0</v>
      </c>
      <c r="K46" s="200">
        <f>AF!G68</f>
        <v>0</v>
      </c>
    </row>
    <row r="47" spans="2:11" s="157" customFormat="1" ht="15" hidden="1" x14ac:dyDescent="0.2">
      <c r="B47" s="158"/>
      <c r="C47" s="159" t="str">
        <f>'2-Je choisis mes actions'!P74</f>
        <v>Autres équipements</v>
      </c>
      <c r="D47" s="423" t="str">
        <f>'2-Je choisis mes actions'!Q74</f>
        <v>Remplacement petit frigo</v>
      </c>
      <c r="E47" s="423">
        <f>'2-Je choisis mes actions'!S74</f>
        <v>0</v>
      </c>
      <c r="F47" s="278">
        <f>IF('2-Je choisis mes actions'!I74=0,0,'2-Je choisis mes actions'!E74)</f>
        <v>0</v>
      </c>
      <c r="G47" s="278">
        <v>100</v>
      </c>
      <c r="H47" s="278">
        <f t="shared" si="0"/>
        <v>0</v>
      </c>
      <c r="I47" s="160" t="s">
        <v>104996</v>
      </c>
      <c r="J47" s="255">
        <v>0</v>
      </c>
      <c r="K47" s="200">
        <f>AF!G69</f>
        <v>0</v>
      </c>
    </row>
    <row r="48" spans="2:11" s="157" customFormat="1" ht="15" hidden="1" x14ac:dyDescent="0.2">
      <c r="B48" s="158"/>
      <c r="C48" s="159" t="str">
        <f>'2-Je choisis mes actions'!P75</f>
        <v>Autres équipements</v>
      </c>
      <c r="D48" s="423" t="str">
        <f>'2-Je choisis mes actions'!Q75</f>
        <v>Remplacement présentoir frigo</v>
      </c>
      <c r="E48" s="423">
        <f>'2-Je choisis mes actions'!S75</f>
        <v>0</v>
      </c>
      <c r="F48" s="278">
        <f>IF('2-Je choisis mes actions'!I75=0,0,'2-Je choisis mes actions'!E75)</f>
        <v>0</v>
      </c>
      <c r="G48" s="278">
        <v>100</v>
      </c>
      <c r="H48" s="278">
        <f t="shared" si="0"/>
        <v>0</v>
      </c>
      <c r="I48" s="160" t="s">
        <v>104996</v>
      </c>
      <c r="J48" s="255">
        <v>0</v>
      </c>
      <c r="K48" s="200">
        <f>AF!G70</f>
        <v>0</v>
      </c>
    </row>
    <row r="49" spans="2:11" s="157" customFormat="1" ht="15" hidden="1" x14ac:dyDescent="0.2">
      <c r="B49" s="158"/>
      <c r="C49" s="159" t="str">
        <f>'2-Je choisis mes actions'!P76</f>
        <v>Autres équipements</v>
      </c>
      <c r="D49" s="423" t="str">
        <f>'2-Je choisis mes actions'!Q76</f>
        <v>Froid centralisé</v>
      </c>
      <c r="E49" s="423">
        <f>'2-Je choisis mes actions'!S76</f>
        <v>0</v>
      </c>
      <c r="F49" s="278">
        <f>IF('2-Je choisis mes actions'!I76=0,0,'2-Je choisis mes actions'!E76)</f>
        <v>0</v>
      </c>
      <c r="G49" s="278">
        <v>100</v>
      </c>
      <c r="H49" s="278">
        <f t="shared" si="0"/>
        <v>0</v>
      </c>
      <c r="I49" s="160" t="s">
        <v>104996</v>
      </c>
      <c r="J49" s="255">
        <v>0</v>
      </c>
      <c r="K49" s="200">
        <f>AF!G71</f>
        <v>0</v>
      </c>
    </row>
    <row r="50" spans="2:11" s="157" customFormat="1" ht="15" hidden="1" x14ac:dyDescent="0.2">
      <c r="B50" s="158"/>
      <c r="C50" s="159" t="str">
        <f>'2-Je choisis mes actions'!P80</f>
        <v>Aménagements et construction</v>
      </c>
      <c r="D50" s="423" t="str">
        <f>'2-Je choisis mes actions'!Q80</f>
        <v>Isolation combles</v>
      </c>
      <c r="E50" s="423">
        <f>'2-Je choisis mes actions'!S80</f>
        <v>0</v>
      </c>
      <c r="F50" s="278">
        <f>IF('2-Je choisis mes actions'!I80=0,0,'2-Je choisis mes actions'!E80)</f>
        <v>0</v>
      </c>
      <c r="G50" s="278">
        <v>100</v>
      </c>
      <c r="H50" s="278">
        <f t="shared" si="0"/>
        <v>0</v>
      </c>
      <c r="I50" s="160" t="s">
        <v>104996</v>
      </c>
      <c r="J50" s="255">
        <v>0</v>
      </c>
      <c r="K50" s="200">
        <f>AF!G72</f>
        <v>0</v>
      </c>
    </row>
    <row r="51" spans="2:11" s="157" customFormat="1" ht="15" hidden="1" x14ac:dyDescent="0.2">
      <c r="B51" s="158"/>
      <c r="C51" s="159" t="str">
        <f>'2-Je choisis mes actions'!P81</f>
        <v>Aménagements et construction</v>
      </c>
      <c r="D51" s="423" t="str">
        <f>'2-Je choisis mes actions'!Q81</f>
        <v>Isolation rampants</v>
      </c>
      <c r="E51" s="423">
        <f>'2-Je choisis mes actions'!S81</f>
        <v>0</v>
      </c>
      <c r="F51" s="278">
        <f>IF('2-Je choisis mes actions'!I81=0,0,'2-Je choisis mes actions'!E81)</f>
        <v>0</v>
      </c>
      <c r="G51" s="278">
        <v>100</v>
      </c>
      <c r="H51" s="278">
        <f t="shared" si="0"/>
        <v>0</v>
      </c>
      <c r="I51" s="160" t="s">
        <v>104996</v>
      </c>
      <c r="J51" s="255">
        <v>0</v>
      </c>
      <c r="K51" s="200">
        <f>AF!G73</f>
        <v>0</v>
      </c>
    </row>
    <row r="52" spans="2:11" s="157" customFormat="1" ht="15" hidden="1" x14ac:dyDescent="0.2">
      <c r="B52" s="158"/>
      <c r="C52" s="159" t="str">
        <f>'2-Je choisis mes actions'!P82</f>
        <v>Aménagements et construction</v>
      </c>
      <c r="D52" s="423" t="str">
        <f>'2-Je choisis mes actions'!Q82</f>
        <v>Isolution intérieure murs</v>
      </c>
      <c r="E52" s="423">
        <f>'2-Je choisis mes actions'!S82</f>
        <v>0</v>
      </c>
      <c r="F52" s="278">
        <f>IF('2-Je choisis mes actions'!I82=0,0,'2-Je choisis mes actions'!E82)</f>
        <v>0</v>
      </c>
      <c r="G52" s="278">
        <v>100</v>
      </c>
      <c r="H52" s="278">
        <f t="shared" si="0"/>
        <v>0</v>
      </c>
      <c r="I52" s="160" t="s">
        <v>104996</v>
      </c>
      <c r="J52" s="255">
        <v>0</v>
      </c>
      <c r="K52" s="200">
        <f>AF!G74</f>
        <v>0</v>
      </c>
    </row>
    <row r="53" spans="2:11" s="157" customFormat="1" ht="15" hidden="1" x14ac:dyDescent="0.2">
      <c r="B53" s="158"/>
      <c r="C53" s="159" t="str">
        <f>'2-Je choisis mes actions'!P83</f>
        <v>Aménagements et construction</v>
      </c>
      <c r="D53" s="423" t="str">
        <f>'2-Je choisis mes actions'!Q83</f>
        <v>Isolution extérieure murs</v>
      </c>
      <c r="E53" s="423">
        <f>'2-Je choisis mes actions'!S83</f>
        <v>0</v>
      </c>
      <c r="F53" s="278">
        <f>IF('2-Je choisis mes actions'!I83=0,0,'2-Je choisis mes actions'!E83)</f>
        <v>0</v>
      </c>
      <c r="G53" s="278">
        <v>100</v>
      </c>
      <c r="H53" s="278">
        <f t="shared" si="0"/>
        <v>0</v>
      </c>
      <c r="I53" s="160" t="s">
        <v>104996</v>
      </c>
      <c r="J53" s="255">
        <v>0</v>
      </c>
      <c r="K53" s="200">
        <f>AF!G75</f>
        <v>0</v>
      </c>
    </row>
    <row r="54" spans="2:11" s="157" customFormat="1" ht="15" hidden="1" x14ac:dyDescent="0.2">
      <c r="B54" s="158"/>
      <c r="C54" s="159" t="str">
        <f>'2-Je choisis mes actions'!P84</f>
        <v>Aménagements et construction</v>
      </c>
      <c r="D54" s="423" t="str">
        <f>'2-Je choisis mes actions'!Q84</f>
        <v>Isolation terras</v>
      </c>
      <c r="E54" s="423">
        <f>'2-Je choisis mes actions'!S84</f>
        <v>0</v>
      </c>
      <c r="F54" s="278">
        <f>IF('2-Je choisis mes actions'!I84=0,0,'2-Je choisis mes actions'!E84)</f>
        <v>0</v>
      </c>
      <c r="G54" s="278">
        <v>100</v>
      </c>
      <c r="H54" s="278">
        <f t="shared" si="0"/>
        <v>0</v>
      </c>
      <c r="I54" s="160" t="s">
        <v>104996</v>
      </c>
      <c r="J54" s="255">
        <v>0</v>
      </c>
      <c r="K54" s="200">
        <f>AF!G76</f>
        <v>0</v>
      </c>
    </row>
    <row r="55" spans="2:11" s="157" customFormat="1" ht="15" hidden="1" x14ac:dyDescent="0.2">
      <c r="B55" s="158"/>
      <c r="C55" s="159" t="str">
        <f>'2-Je choisis mes actions'!P85</f>
        <v>Aménagements et construction</v>
      </c>
      <c r="D55" s="423" t="str">
        <f>'2-Je choisis mes actions'!Q85</f>
        <v>VMC double flux</v>
      </c>
      <c r="E55" s="423">
        <f>'2-Je choisis mes actions'!S85</f>
        <v>0</v>
      </c>
      <c r="F55" s="278">
        <f>IF('2-Je choisis mes actions'!I85=0,0,'2-Je choisis mes actions'!E85)</f>
        <v>0</v>
      </c>
      <c r="G55" s="278">
        <v>100</v>
      </c>
      <c r="H55" s="278">
        <f t="shared" si="0"/>
        <v>0</v>
      </c>
      <c r="I55" s="160" t="s">
        <v>104996</v>
      </c>
      <c r="J55" s="255">
        <v>0</v>
      </c>
      <c r="K55" s="200">
        <f>AF!G77</f>
        <v>0</v>
      </c>
    </row>
    <row r="56" spans="2:11" s="157" customFormat="1" ht="15" hidden="1" x14ac:dyDescent="0.2">
      <c r="B56" s="158"/>
      <c r="C56" s="159" t="str">
        <f>'2-Je choisis mes actions'!P86</f>
        <v>Aménagements et construction</v>
      </c>
      <c r="D56" s="423" t="str">
        <f>'2-Je choisis mes actions'!Q86</f>
        <v>GTB</v>
      </c>
      <c r="E56" s="423">
        <f>'2-Je choisis mes actions'!S86</f>
        <v>0</v>
      </c>
      <c r="F56" s="278">
        <f>IF('2-Je choisis mes actions'!I86=0,0,'2-Je choisis mes actions'!E86)</f>
        <v>0</v>
      </c>
      <c r="G56" s="278">
        <v>100</v>
      </c>
      <c r="H56" s="278">
        <f t="shared" si="0"/>
        <v>0</v>
      </c>
      <c r="I56" s="160" t="s">
        <v>104996</v>
      </c>
      <c r="J56" s="255">
        <v>0</v>
      </c>
      <c r="K56" s="200">
        <f>AF!G78</f>
        <v>0</v>
      </c>
    </row>
    <row r="57" spans="2:11" s="157" customFormat="1" ht="15" hidden="1" x14ac:dyDescent="0.2">
      <c r="B57" s="158"/>
      <c r="C57" s="159" t="str">
        <f t="shared" ref="C57:E63" si="1">C64</f>
        <v>Aménagements et construction</v>
      </c>
      <c r="D57" s="423" t="str">
        <f t="shared" si="1"/>
        <v>Géothermie champ de sondes</v>
      </c>
      <c r="E57" s="423">
        <f t="shared" si="1"/>
        <v>25</v>
      </c>
      <c r="F57" s="278">
        <f>IF(OR('2-Je choisis mes actions'!I90=0,List!$AI$2=0),0,'2-Je choisis mes actions'!E90)</f>
        <v>0</v>
      </c>
      <c r="G57" s="278">
        <v>100</v>
      </c>
      <c r="H57" s="278">
        <f t="shared" si="0"/>
        <v>0</v>
      </c>
      <c r="I57" s="160" t="s">
        <v>105230</v>
      </c>
      <c r="J57" s="255">
        <v>0</v>
      </c>
      <c r="K57" s="200">
        <f>IF(List!$AI$2=0,0,AF!G144)</f>
        <v>0</v>
      </c>
    </row>
    <row r="58" spans="2:11" s="157" customFormat="1" ht="15" hidden="1" x14ac:dyDescent="0.2">
      <c r="B58" s="158"/>
      <c r="C58" s="159" t="str">
        <f t="shared" si="1"/>
        <v>Aménagements et construction</v>
      </c>
      <c r="D58" s="423" t="str">
        <f t="shared" si="1"/>
        <v>Géothermie sur eau</v>
      </c>
      <c r="E58" s="423">
        <f t="shared" si="1"/>
        <v>25</v>
      </c>
      <c r="F58" s="278">
        <f>IF(OR('2-Je choisis mes actions'!I91=0,List!$AI$2=0),0,'2-Je choisis mes actions'!E91)</f>
        <v>0</v>
      </c>
      <c r="G58" s="278">
        <v>100</v>
      </c>
      <c r="H58" s="278">
        <f t="shared" si="0"/>
        <v>0</v>
      </c>
      <c r="I58" s="160" t="s">
        <v>105230</v>
      </c>
      <c r="J58" s="255">
        <v>0</v>
      </c>
      <c r="K58" s="200">
        <f>IF(List!$AI$2=0,0,AF!G145)</f>
        <v>0</v>
      </c>
    </row>
    <row r="59" spans="2:11" s="157" customFormat="1" ht="15" hidden="1" x14ac:dyDescent="0.2">
      <c r="B59" s="158"/>
      <c r="C59" s="159" t="str">
        <f t="shared" si="1"/>
        <v>Aménagements et construction</v>
      </c>
      <c r="D59" s="423" t="str">
        <f t="shared" si="1"/>
        <v>Géocooling</v>
      </c>
      <c r="E59" s="423">
        <f t="shared" si="1"/>
        <v>25</v>
      </c>
      <c r="F59" s="278">
        <f>IF(OR('2-Je choisis mes actions'!I92=0,List!$AI$2=0),0,'2-Je choisis mes actions'!E92)</f>
        <v>0</v>
      </c>
      <c r="G59" s="278">
        <v>100</v>
      </c>
      <c r="H59" s="278">
        <f t="shared" si="0"/>
        <v>0</v>
      </c>
      <c r="I59" s="160" t="s">
        <v>105230</v>
      </c>
      <c r="J59" s="255">
        <v>0</v>
      </c>
      <c r="K59" s="200">
        <f>IF(List!$AI$2=0,0,AF!G146)</f>
        <v>0</v>
      </c>
    </row>
    <row r="60" spans="2:11" s="157" customFormat="1" ht="15" hidden="1" x14ac:dyDescent="0.2">
      <c r="B60" s="158"/>
      <c r="C60" s="159" t="str">
        <f t="shared" si="1"/>
        <v>Aménagements et construction</v>
      </c>
      <c r="D60" s="423" t="str">
        <f t="shared" si="1"/>
        <v>PAC solarothermique</v>
      </c>
      <c r="E60" s="423">
        <f t="shared" si="1"/>
        <v>13</v>
      </c>
      <c r="F60" s="278">
        <f>IF(OR('2-Je choisis mes actions'!I93=0,List!$AI$2=0),0,'2-Je choisis mes actions'!E93)</f>
        <v>0</v>
      </c>
      <c r="G60" s="278">
        <v>100</v>
      </c>
      <c r="H60" s="278">
        <f t="shared" si="0"/>
        <v>0</v>
      </c>
      <c r="I60" s="160" t="s">
        <v>105230</v>
      </c>
      <c r="J60" s="255">
        <v>0</v>
      </c>
      <c r="K60" s="200">
        <f>IF(List!$AI$2=0,0,AF!G147)</f>
        <v>0</v>
      </c>
    </row>
    <row r="61" spans="2:11" s="157" customFormat="1" ht="15" hidden="1" x14ac:dyDescent="0.2">
      <c r="B61" s="158"/>
      <c r="C61" s="159" t="str">
        <f t="shared" si="1"/>
        <v>Aménagements et construction</v>
      </c>
      <c r="D61" s="423" t="str">
        <f t="shared" si="1"/>
        <v>Solaire thermique</v>
      </c>
      <c r="E61" s="423">
        <f t="shared" si="1"/>
        <v>13</v>
      </c>
      <c r="F61" s="278">
        <f>IF(OR('2-Je choisis mes actions'!I94=0,List!$AI$2=0),0,'2-Je choisis mes actions'!E94)</f>
        <v>0</v>
      </c>
      <c r="G61" s="278">
        <v>100</v>
      </c>
      <c r="H61" s="278">
        <f t="shared" si="0"/>
        <v>0</v>
      </c>
      <c r="I61" s="160" t="s">
        <v>105230</v>
      </c>
      <c r="J61" s="255">
        <v>0</v>
      </c>
      <c r="K61" s="200">
        <f>IF(List!$AI$2=0,0,AF!G148)</f>
        <v>0</v>
      </c>
    </row>
    <row r="62" spans="2:11" s="157" customFormat="1" ht="15" hidden="1" x14ac:dyDescent="0.2">
      <c r="B62" s="158"/>
      <c r="C62" s="159" t="str">
        <f t="shared" si="1"/>
        <v>Aménagements et construction</v>
      </c>
      <c r="D62" s="423" t="str">
        <f t="shared" si="1"/>
        <v>Raccordement réseau chaleur</v>
      </c>
      <c r="E62" s="423">
        <f t="shared" si="1"/>
        <v>0</v>
      </c>
      <c r="F62" s="278">
        <f>IF(OR('2-Je choisis mes actions'!I95=0,List!$AI$2=0),0,'2-Je choisis mes actions'!E95)</f>
        <v>0</v>
      </c>
      <c r="G62" s="278">
        <v>100</v>
      </c>
      <c r="H62" s="278">
        <f t="shared" si="0"/>
        <v>0</v>
      </c>
      <c r="I62" s="160" t="s">
        <v>105230</v>
      </c>
      <c r="J62" s="255">
        <v>0</v>
      </c>
      <c r="K62" s="200">
        <f>IF(List!$AI$2=0,0,AF!G149)</f>
        <v>0</v>
      </c>
    </row>
    <row r="63" spans="2:11" s="157" customFormat="1" ht="14.25" hidden="1" customHeight="1" x14ac:dyDescent="0.2">
      <c r="B63" s="158"/>
      <c r="C63" s="159" t="str">
        <f t="shared" si="1"/>
        <v>Aménagements et construction</v>
      </c>
      <c r="D63" s="423" t="str">
        <f t="shared" si="1"/>
        <v>Chaudière biomasse</v>
      </c>
      <c r="E63" s="423">
        <f t="shared" si="1"/>
        <v>600</v>
      </c>
      <c r="F63" s="278">
        <f>IF(OR('2-Je choisis mes actions'!I96=0,List!$AI$2=0),0,'2-Je choisis mes actions'!E96)</f>
        <v>0</v>
      </c>
      <c r="G63" s="278">
        <v>100</v>
      </c>
      <c r="H63" s="278">
        <f t="shared" si="0"/>
        <v>0</v>
      </c>
      <c r="I63" s="160" t="s">
        <v>105230</v>
      </c>
      <c r="J63" s="255">
        <v>0</v>
      </c>
      <c r="K63" s="200">
        <f>IF(List!$AI$2=0,0,AF!G150)</f>
        <v>0</v>
      </c>
    </row>
    <row r="64" spans="2:11" s="157" customFormat="1" ht="15" hidden="1" x14ac:dyDescent="0.2">
      <c r="B64" s="158"/>
      <c r="C64" s="159" t="str">
        <f>'2-Je choisis mes actions'!P90</f>
        <v>Aménagements et construction</v>
      </c>
      <c r="D64" s="423" t="str">
        <f>'2-Je choisis mes actions'!Q90</f>
        <v>Géothermie champ de sondes</v>
      </c>
      <c r="E64" s="423">
        <f>'2-Je choisis mes actions'!S90</f>
        <v>25</v>
      </c>
      <c r="F64" s="278">
        <f>IF(OR('2-Je choisis mes actions'!I90=0,List!$AI$2=1),0,'2-Je choisis mes actions'!E90)</f>
        <v>0</v>
      </c>
      <c r="G64" s="278">
        <v>100</v>
      </c>
      <c r="H64" s="278">
        <f t="shared" ref="H64:H89" si="2">F64</f>
        <v>0</v>
      </c>
      <c r="I64" s="160" t="s">
        <v>104996</v>
      </c>
      <c r="J64" s="255">
        <v>0</v>
      </c>
      <c r="K64" s="200">
        <f>IF(List!$AI$2=1,0,AF!G79)</f>
        <v>0</v>
      </c>
    </row>
    <row r="65" spans="2:11" s="157" customFormat="1" ht="15" hidden="1" x14ac:dyDescent="0.2">
      <c r="B65" s="158"/>
      <c r="C65" s="159" t="str">
        <f>'2-Je choisis mes actions'!P91</f>
        <v>Aménagements et construction</v>
      </c>
      <c r="D65" s="423" t="str">
        <f>'2-Je choisis mes actions'!Q91</f>
        <v>Géothermie sur eau</v>
      </c>
      <c r="E65" s="423">
        <f>'2-Je choisis mes actions'!S91</f>
        <v>25</v>
      </c>
      <c r="F65" s="278">
        <f>IF(OR('2-Je choisis mes actions'!I91=0,List!$AI$2=1),0,'2-Je choisis mes actions'!E91)</f>
        <v>0</v>
      </c>
      <c r="G65" s="278">
        <v>100</v>
      </c>
      <c r="H65" s="278">
        <f t="shared" si="2"/>
        <v>0</v>
      </c>
      <c r="I65" s="160" t="s">
        <v>104996</v>
      </c>
      <c r="J65" s="255">
        <v>0</v>
      </c>
      <c r="K65" s="200">
        <f>IF(List!$AI$2=1,0,AF!G80)</f>
        <v>0</v>
      </c>
    </row>
    <row r="66" spans="2:11" s="157" customFormat="1" ht="15" hidden="1" x14ac:dyDescent="0.2">
      <c r="B66" s="158"/>
      <c r="C66" s="159" t="str">
        <f>'2-Je choisis mes actions'!P92</f>
        <v>Aménagements et construction</v>
      </c>
      <c r="D66" s="423" t="str">
        <f>'2-Je choisis mes actions'!Q92</f>
        <v>Géocooling</v>
      </c>
      <c r="E66" s="423">
        <f>'2-Je choisis mes actions'!S92</f>
        <v>25</v>
      </c>
      <c r="F66" s="278">
        <f>IF(OR('2-Je choisis mes actions'!I92=0,List!$AI$2=1),0,'2-Je choisis mes actions'!E92)</f>
        <v>0</v>
      </c>
      <c r="G66" s="278">
        <v>100</v>
      </c>
      <c r="H66" s="278">
        <f t="shared" si="2"/>
        <v>0</v>
      </c>
      <c r="I66" s="160" t="s">
        <v>104996</v>
      </c>
      <c r="J66" s="255">
        <v>0</v>
      </c>
      <c r="K66" s="200">
        <f>IF(List!$AI$2=1,0,AF!G81)</f>
        <v>0</v>
      </c>
    </row>
    <row r="67" spans="2:11" s="157" customFormat="1" ht="15" hidden="1" x14ac:dyDescent="0.2">
      <c r="B67" s="158"/>
      <c r="C67" s="159" t="str">
        <f>'2-Je choisis mes actions'!P93</f>
        <v>Aménagements et construction</v>
      </c>
      <c r="D67" s="423" t="str">
        <f>'2-Je choisis mes actions'!Q93</f>
        <v>PAC solarothermique</v>
      </c>
      <c r="E67" s="423">
        <f>'2-Je choisis mes actions'!S93</f>
        <v>13</v>
      </c>
      <c r="F67" s="278">
        <f>IF(OR('2-Je choisis mes actions'!I93=0,List!$AI$2=1),0,'2-Je choisis mes actions'!E93)</f>
        <v>0</v>
      </c>
      <c r="G67" s="278">
        <v>100</v>
      </c>
      <c r="H67" s="278">
        <f t="shared" si="2"/>
        <v>0</v>
      </c>
      <c r="I67" s="160" t="s">
        <v>104996</v>
      </c>
      <c r="J67" s="255">
        <v>0</v>
      </c>
      <c r="K67" s="200">
        <f>IF(List!$AI$2=1,0,AF!G82)</f>
        <v>0</v>
      </c>
    </row>
    <row r="68" spans="2:11" s="157" customFormat="1" ht="15" hidden="1" x14ac:dyDescent="0.2">
      <c r="B68" s="158"/>
      <c r="C68" s="159" t="str">
        <f>'2-Je choisis mes actions'!P94</f>
        <v>Aménagements et construction</v>
      </c>
      <c r="D68" s="423" t="str">
        <f>'2-Je choisis mes actions'!Q94</f>
        <v>Solaire thermique</v>
      </c>
      <c r="E68" s="423">
        <f>'2-Je choisis mes actions'!S94</f>
        <v>13</v>
      </c>
      <c r="F68" s="278">
        <f>IF(OR('2-Je choisis mes actions'!I94=0,List!$AI$2=1),0,'2-Je choisis mes actions'!E94)</f>
        <v>0</v>
      </c>
      <c r="G68" s="278">
        <v>100</v>
      </c>
      <c r="H68" s="278">
        <f t="shared" si="2"/>
        <v>0</v>
      </c>
      <c r="I68" s="160" t="s">
        <v>104996</v>
      </c>
      <c r="J68" s="255">
        <v>0</v>
      </c>
      <c r="K68" s="200">
        <f>IF(List!$AI$2=1,0,AF!G83)</f>
        <v>0</v>
      </c>
    </row>
    <row r="69" spans="2:11" s="157" customFormat="1" ht="15" hidden="1" x14ac:dyDescent="0.2">
      <c r="B69" s="158"/>
      <c r="C69" s="159" t="str">
        <f>'2-Je choisis mes actions'!P95</f>
        <v>Aménagements et construction</v>
      </c>
      <c r="D69" s="423" t="str">
        <f>'2-Je choisis mes actions'!Q95</f>
        <v>Raccordement réseau chaleur</v>
      </c>
      <c r="E69" s="423">
        <f>'2-Je choisis mes actions'!S95</f>
        <v>0</v>
      </c>
      <c r="F69" s="278">
        <f>IF(OR('2-Je choisis mes actions'!I95=0,List!$AI$2=1),0,'2-Je choisis mes actions'!E95)</f>
        <v>0</v>
      </c>
      <c r="G69" s="278">
        <v>100</v>
      </c>
      <c r="H69" s="278">
        <f t="shared" si="2"/>
        <v>0</v>
      </c>
      <c r="I69" s="160" t="s">
        <v>104996</v>
      </c>
      <c r="J69" s="255">
        <v>0</v>
      </c>
      <c r="K69" s="200">
        <f>IF(List!$AI$2=1,0,AF!G84)</f>
        <v>0</v>
      </c>
    </row>
    <row r="70" spans="2:11" s="157" customFormat="1" ht="14.25" hidden="1" customHeight="1" x14ac:dyDescent="0.2">
      <c r="B70" s="158"/>
      <c r="C70" s="159" t="str">
        <f>'2-Je choisis mes actions'!P96</f>
        <v>Aménagements et construction</v>
      </c>
      <c r="D70" s="423" t="str">
        <f>'2-Je choisis mes actions'!Q96</f>
        <v>Chaudière biomasse</v>
      </c>
      <c r="E70" s="423">
        <f>'2-Je choisis mes actions'!S96</f>
        <v>600</v>
      </c>
      <c r="F70" s="278">
        <f>IF(OR('2-Je choisis mes actions'!I96=0,List!$AI$2=1),0,'2-Je choisis mes actions'!E96)</f>
        <v>0</v>
      </c>
      <c r="G70" s="278">
        <v>100</v>
      </c>
      <c r="H70" s="278">
        <f t="shared" si="2"/>
        <v>0</v>
      </c>
      <c r="I70" s="160" t="s">
        <v>104996</v>
      </c>
      <c r="J70" s="255">
        <v>0</v>
      </c>
      <c r="K70" s="200">
        <f>IF(List!$AI$2=1,0,AF!G85)</f>
        <v>0</v>
      </c>
    </row>
    <row r="71" spans="2:11" s="157" customFormat="1" ht="14.25" hidden="1" customHeight="1" x14ac:dyDescent="0.2">
      <c r="B71" s="158"/>
      <c r="C71" s="159" t="str">
        <f>'2-Je choisis mes actions'!P100</f>
        <v>Prestations extérieurs - Autres dépenses de sous-traitance (études, honoraires, etc.)</v>
      </c>
      <c r="D71" s="423" t="str">
        <f>'2-Je choisis mes actions'!Q100</f>
        <v>Diagnostic déplacement</v>
      </c>
      <c r="E71" s="423" t="str">
        <f>'2-Je choisis mes actions'!R100</f>
        <v>L.EY</v>
      </c>
      <c r="F71" s="278">
        <f>IF('2-Je choisis mes actions'!I100=0,0,'2-Je choisis mes actions'!E100)</f>
        <v>0</v>
      </c>
      <c r="G71" s="278">
        <v>100</v>
      </c>
      <c r="H71" s="278">
        <f t="shared" si="2"/>
        <v>0</v>
      </c>
      <c r="I71" s="160" t="s">
        <v>104996</v>
      </c>
      <c r="J71" s="255">
        <v>0</v>
      </c>
      <c r="K71" s="200">
        <f>AF!G86</f>
        <v>0</v>
      </c>
    </row>
    <row r="72" spans="2:11" s="157" customFormat="1" ht="14.25" hidden="1" customHeight="1" x14ac:dyDescent="0.2">
      <c r="B72" s="158"/>
      <c r="C72" s="159" t="str">
        <f>'2-Je choisis mes actions'!P101</f>
        <v>Prestations extérieurs - Autres dépenses de sous-traitance (études, honoraires, etc.)</v>
      </c>
      <c r="D72" s="423" t="str">
        <f>'2-Je choisis mes actions'!Q101</f>
        <v>Diagnostic mobilité</v>
      </c>
      <c r="E72" s="423" t="str">
        <f>'2-Je choisis mes actions'!R101</f>
        <v>L.EY</v>
      </c>
      <c r="F72" s="278">
        <f>IF('2-Je choisis mes actions'!I101=0,0,'2-Je choisis mes actions'!E101)</f>
        <v>0</v>
      </c>
      <c r="G72" s="278">
        <v>100</v>
      </c>
      <c r="H72" s="278">
        <f t="shared" si="2"/>
        <v>0</v>
      </c>
      <c r="I72" s="160" t="s">
        <v>104996</v>
      </c>
      <c r="J72" s="255">
        <v>0</v>
      </c>
      <c r="K72" s="200">
        <f>AF!G87</f>
        <v>0</v>
      </c>
    </row>
    <row r="73" spans="2:11" s="157" customFormat="1" ht="15" hidden="1" customHeight="1" x14ac:dyDescent="0.2">
      <c r="B73" s="158"/>
      <c r="C73" s="159" t="str">
        <f>'2-Je choisis mes actions'!P102</f>
        <v>Equipements de transport</v>
      </c>
      <c r="D73" s="423" t="str">
        <f>'2-Je choisis mes actions'!Q102</f>
        <v>VL électrique</v>
      </c>
      <c r="E73" s="423" t="str">
        <f>'2-Je choisis mes actions'!R102</f>
        <v>L.EY</v>
      </c>
      <c r="F73" s="278">
        <f>IF('2-Je choisis mes actions'!I102=0,0,'2-Je choisis mes actions'!E102)</f>
        <v>0</v>
      </c>
      <c r="G73" s="278">
        <v>100</v>
      </c>
      <c r="H73" s="278">
        <f t="shared" si="2"/>
        <v>0</v>
      </c>
      <c r="I73" s="160" t="s">
        <v>104996</v>
      </c>
      <c r="J73" s="255">
        <v>0</v>
      </c>
      <c r="K73" s="200">
        <f>AF!G88</f>
        <v>0</v>
      </c>
    </row>
    <row r="74" spans="2:11" s="157" customFormat="1" ht="15" hidden="1" x14ac:dyDescent="0.2">
      <c r="B74" s="158"/>
      <c r="C74" s="159" t="str">
        <f>'2-Je choisis mes actions'!P103</f>
        <v>Equipements de transport</v>
      </c>
      <c r="D74" s="423" t="str">
        <f>'2-Je choisis mes actions'!Q103</f>
        <v>Fourgonnette électrique</v>
      </c>
      <c r="E74" s="423" t="str">
        <f>'2-Je choisis mes actions'!R103</f>
        <v>L.EY</v>
      </c>
      <c r="F74" s="278">
        <f>IF('2-Je choisis mes actions'!I103=0,0,'2-Je choisis mes actions'!E103)</f>
        <v>0</v>
      </c>
      <c r="G74" s="278">
        <v>100</v>
      </c>
      <c r="H74" s="278">
        <f t="shared" si="2"/>
        <v>0</v>
      </c>
      <c r="I74" s="160" t="s">
        <v>104996</v>
      </c>
      <c r="J74" s="255">
        <v>0</v>
      </c>
      <c r="K74" s="200">
        <f>AF!G89</f>
        <v>0</v>
      </c>
    </row>
    <row r="75" spans="2:11" s="157" customFormat="1" ht="15" hidden="1" x14ac:dyDescent="0.2">
      <c r="B75" s="158"/>
      <c r="C75" s="159" t="str">
        <f>'2-Je choisis mes actions'!P104</f>
        <v>Equipements de transport</v>
      </c>
      <c r="D75" s="423" t="str">
        <f>'2-Je choisis mes actions'!Q104</f>
        <v>Petit fourgon électrique</v>
      </c>
      <c r="E75" s="423" t="str">
        <f>'2-Je choisis mes actions'!R104</f>
        <v>L.EY</v>
      </c>
      <c r="F75" s="278">
        <f>IF('2-Je choisis mes actions'!I104=0,0,'2-Je choisis mes actions'!E104)</f>
        <v>0</v>
      </c>
      <c r="G75" s="278">
        <v>100</v>
      </c>
      <c r="H75" s="278">
        <f t="shared" si="2"/>
        <v>0</v>
      </c>
      <c r="I75" s="160" t="s">
        <v>104996</v>
      </c>
      <c r="J75" s="255">
        <v>0</v>
      </c>
      <c r="K75" s="200">
        <f>AF!G90</f>
        <v>0</v>
      </c>
    </row>
    <row r="76" spans="2:11" s="157" customFormat="1" ht="15" hidden="1" x14ac:dyDescent="0.2">
      <c r="B76" s="158"/>
      <c r="C76" s="159" t="str">
        <f>'2-Je choisis mes actions'!P105</f>
        <v>Equipements de transport</v>
      </c>
      <c r="D76" s="423" t="str">
        <f>'2-Je choisis mes actions'!Q105</f>
        <v>Petit fourgon GNV</v>
      </c>
      <c r="E76" s="423" t="str">
        <f>'2-Je choisis mes actions'!R105</f>
        <v>L.EY</v>
      </c>
      <c r="F76" s="278">
        <f>IF('2-Je choisis mes actions'!I105=0,0,'2-Je choisis mes actions'!E105)</f>
        <v>0</v>
      </c>
      <c r="G76" s="278">
        <v>100</v>
      </c>
      <c r="H76" s="278">
        <f t="shared" si="2"/>
        <v>0</v>
      </c>
      <c r="I76" s="160" t="s">
        <v>104996</v>
      </c>
      <c r="J76" s="255">
        <v>0</v>
      </c>
      <c r="K76" s="200">
        <f>AF!G91</f>
        <v>0</v>
      </c>
    </row>
    <row r="77" spans="2:11" s="157" customFormat="1" ht="15" hidden="1" x14ac:dyDescent="0.2">
      <c r="B77" s="158"/>
      <c r="C77" s="159" t="str">
        <f>'2-Je choisis mes actions'!P106</f>
        <v>Equipements de transport</v>
      </c>
      <c r="D77" s="423" t="str">
        <f>'2-Je choisis mes actions'!Q106</f>
        <v>Gros fourgon GNV</v>
      </c>
      <c r="E77" s="423" t="str">
        <f>'2-Je choisis mes actions'!R106</f>
        <v>L.EY</v>
      </c>
      <c r="F77" s="278">
        <f>IF('2-Je choisis mes actions'!I106=0,0,'2-Je choisis mes actions'!E106)</f>
        <v>0</v>
      </c>
      <c r="G77" s="278">
        <v>100</v>
      </c>
      <c r="H77" s="278">
        <f t="shared" si="2"/>
        <v>0</v>
      </c>
      <c r="I77" s="160" t="s">
        <v>104996</v>
      </c>
      <c r="J77" s="255">
        <v>0</v>
      </c>
      <c r="K77" s="200">
        <f>AF!G92</f>
        <v>0</v>
      </c>
    </row>
    <row r="78" spans="2:11" s="157" customFormat="1" ht="15" hidden="1" x14ac:dyDescent="0.2">
      <c r="B78" s="158"/>
      <c r="C78" s="159" t="str">
        <f>'2-Je choisis mes actions'!P107</f>
        <v>Equipements de transport</v>
      </c>
      <c r="D78" s="423" t="str">
        <f>'2-Je choisis mes actions'!Q107</f>
        <v>Retrofit fourgonette</v>
      </c>
      <c r="E78" s="423" t="str">
        <f>'2-Je choisis mes actions'!R107</f>
        <v>L.EY</v>
      </c>
      <c r="F78" s="278">
        <f>IF('2-Je choisis mes actions'!I107=0,0,'2-Je choisis mes actions'!E107)</f>
        <v>0</v>
      </c>
      <c r="G78" s="278">
        <v>100</v>
      </c>
      <c r="H78" s="278">
        <f t="shared" si="2"/>
        <v>0</v>
      </c>
      <c r="I78" s="160" t="s">
        <v>104996</v>
      </c>
      <c r="J78" s="255">
        <v>0</v>
      </c>
      <c r="K78" s="200">
        <f>AF!G93</f>
        <v>0</v>
      </c>
    </row>
    <row r="79" spans="2:11" s="157" customFormat="1" ht="15" hidden="1" x14ac:dyDescent="0.2">
      <c r="B79" s="158"/>
      <c r="C79" s="159" t="str">
        <f>'2-Je choisis mes actions'!P108</f>
        <v>Equipements de transport</v>
      </c>
      <c r="D79" s="423" t="str">
        <f>'2-Je choisis mes actions'!Q108</f>
        <v>Retrofit petit fourgon</v>
      </c>
      <c r="E79" s="423" t="str">
        <f>'2-Je choisis mes actions'!R108</f>
        <v>L.EY</v>
      </c>
      <c r="F79" s="278">
        <f>IF('2-Je choisis mes actions'!I108=0,0,'2-Je choisis mes actions'!E108)</f>
        <v>0</v>
      </c>
      <c r="G79" s="278">
        <v>100</v>
      </c>
      <c r="H79" s="278">
        <f t="shared" si="2"/>
        <v>0</v>
      </c>
      <c r="I79" s="160" t="s">
        <v>104996</v>
      </c>
      <c r="J79" s="255">
        <v>0</v>
      </c>
      <c r="K79" s="200">
        <f>AF!G94</f>
        <v>0</v>
      </c>
    </row>
    <row r="80" spans="2:11" s="157" customFormat="1" ht="15" hidden="1" x14ac:dyDescent="0.2">
      <c r="B80" s="158"/>
      <c r="C80" s="159" t="str">
        <f>'2-Je choisis mes actions'!P109</f>
        <v>Equipements de transport</v>
      </c>
      <c r="D80" s="423" t="str">
        <f>'2-Je choisis mes actions'!Q109</f>
        <v>Retrofit grand fourgon</v>
      </c>
      <c r="E80" s="423" t="str">
        <f>'2-Je choisis mes actions'!R109</f>
        <v>L.EY</v>
      </c>
      <c r="F80" s="278">
        <f>IF('2-Je choisis mes actions'!I109=0,0,'2-Je choisis mes actions'!E109)</f>
        <v>0</v>
      </c>
      <c r="G80" s="278">
        <v>100</v>
      </c>
      <c r="H80" s="278">
        <f t="shared" si="2"/>
        <v>0</v>
      </c>
      <c r="I80" s="160" t="s">
        <v>104996</v>
      </c>
      <c r="J80" s="255">
        <v>0</v>
      </c>
      <c r="K80" s="200">
        <f>AF!G95</f>
        <v>0</v>
      </c>
    </row>
    <row r="81" spans="2:11" s="157" customFormat="1" ht="15" hidden="1" x14ac:dyDescent="0.2">
      <c r="B81" s="158"/>
      <c r="C81" s="159" t="str">
        <f>'2-Je choisis mes actions'!P110</f>
        <v>Equipements de transport</v>
      </c>
      <c r="D81" s="423" t="str">
        <f>'2-Je choisis mes actions'!Q110</f>
        <v>Groupe frigo VUL</v>
      </c>
      <c r="E81" s="423" t="str">
        <f>'2-Je choisis mes actions'!R110</f>
        <v>L.EY</v>
      </c>
      <c r="F81" s="278">
        <f>IF('2-Je choisis mes actions'!I110=0,0,'2-Je choisis mes actions'!E110)</f>
        <v>0</v>
      </c>
      <c r="G81" s="278">
        <v>100</v>
      </c>
      <c r="H81" s="278">
        <f t="shared" si="2"/>
        <v>0</v>
      </c>
      <c r="I81" s="160" t="s">
        <v>104996</v>
      </c>
      <c r="J81" s="255">
        <v>0</v>
      </c>
      <c r="K81" s="200">
        <f>AF!G96</f>
        <v>0</v>
      </c>
    </row>
    <row r="82" spans="2:11" s="157" customFormat="1" ht="15" hidden="1" x14ac:dyDescent="0.2">
      <c r="B82" s="158"/>
      <c r="C82" s="159" t="str">
        <f>'2-Je choisis mes actions'!P111</f>
        <v>Autres équipements</v>
      </c>
      <c r="D82" s="423" t="str">
        <f>'2-Je choisis mes actions'!Q111</f>
        <v>Groupe frigo PL</v>
      </c>
      <c r="E82" s="423" t="str">
        <f>'2-Je choisis mes actions'!R111</f>
        <v>L.EY</v>
      </c>
      <c r="F82" s="278">
        <f>IF('2-Je choisis mes actions'!I111=0,0,'2-Je choisis mes actions'!E111)</f>
        <v>0</v>
      </c>
      <c r="G82" s="278">
        <v>100</v>
      </c>
      <c r="H82" s="278">
        <f t="shared" si="2"/>
        <v>0</v>
      </c>
      <c r="I82" s="160" t="s">
        <v>104996</v>
      </c>
      <c r="J82" s="255">
        <v>0</v>
      </c>
      <c r="K82" s="200">
        <f>AF!G97</f>
        <v>0</v>
      </c>
    </row>
    <row r="83" spans="2:11" s="157" customFormat="1" ht="15" hidden="1" x14ac:dyDescent="0.2">
      <c r="B83" s="158"/>
      <c r="C83" s="159" t="str">
        <f>'2-Je choisis mes actions'!P112</f>
        <v>Autres équipements</v>
      </c>
      <c r="D83" s="423" t="str">
        <f>'2-Je choisis mes actions'!Q112</f>
        <v>Amélioration frigo véhicule</v>
      </c>
      <c r="E83" s="423" t="str">
        <f>'2-Je choisis mes actions'!R112</f>
        <v>L.EY</v>
      </c>
      <c r="F83" s="278">
        <f>IF('2-Je choisis mes actions'!I112=0,0,'2-Je choisis mes actions'!E112)</f>
        <v>0</v>
      </c>
      <c r="G83" s="278">
        <v>100</v>
      </c>
      <c r="H83" s="278">
        <f t="shared" si="2"/>
        <v>0</v>
      </c>
      <c r="I83" s="160" t="s">
        <v>104996</v>
      </c>
      <c r="J83" s="255">
        <v>0</v>
      </c>
      <c r="K83" s="200">
        <f>AF!G98</f>
        <v>0</v>
      </c>
    </row>
    <row r="84" spans="2:11" s="157" customFormat="1" ht="15" hidden="1" x14ac:dyDescent="0.2">
      <c r="B84" s="158"/>
      <c r="C84" s="159" t="str">
        <f>'2-Je choisis mes actions'!P113</f>
        <v>Equipements de transport</v>
      </c>
      <c r="D84" s="423" t="str">
        <f>'2-Je choisis mes actions'!Q113</f>
        <v>Vélo électrique</v>
      </c>
      <c r="E84" s="423" t="str">
        <f>'2-Je choisis mes actions'!R113</f>
        <v>L.EY</v>
      </c>
      <c r="F84" s="278">
        <f>IF('2-Je choisis mes actions'!I113=0,0,'2-Je choisis mes actions'!E113)</f>
        <v>0</v>
      </c>
      <c r="G84" s="278">
        <v>100</v>
      </c>
      <c r="H84" s="278">
        <f t="shared" si="2"/>
        <v>0</v>
      </c>
      <c r="I84" s="160" t="s">
        <v>104996</v>
      </c>
      <c r="J84" s="255">
        <v>0</v>
      </c>
      <c r="K84" s="200">
        <f>AF!G99</f>
        <v>0</v>
      </c>
    </row>
    <row r="85" spans="2:11" s="157" customFormat="1" ht="15" hidden="1" x14ac:dyDescent="0.2">
      <c r="B85" s="158"/>
      <c r="C85" s="159" t="str">
        <f>'2-Je choisis mes actions'!P114</f>
        <v>Equipements de transport</v>
      </c>
      <c r="D85" s="423" t="str">
        <f>'2-Je choisis mes actions'!Q114</f>
        <v>Vélo cargo électrique</v>
      </c>
      <c r="E85" s="423" t="str">
        <f>'2-Je choisis mes actions'!R114</f>
        <v>L.EY</v>
      </c>
      <c r="F85" s="278">
        <f>IF('2-Je choisis mes actions'!I114=0,0,'2-Je choisis mes actions'!E114)</f>
        <v>0</v>
      </c>
      <c r="G85" s="278">
        <v>100</v>
      </c>
      <c r="H85" s="278">
        <f t="shared" si="2"/>
        <v>0</v>
      </c>
      <c r="I85" s="160" t="s">
        <v>104996</v>
      </c>
      <c r="J85" s="255">
        <v>0</v>
      </c>
      <c r="K85" s="200">
        <f>AF!G100</f>
        <v>0</v>
      </c>
    </row>
    <row r="86" spans="2:11" s="157" customFormat="1" ht="15" hidden="1" x14ac:dyDescent="0.2">
      <c r="B86" s="158"/>
      <c r="C86" s="159" t="str">
        <f>'2-Je choisis mes actions'!P115</f>
        <v>Aménagements et construction</v>
      </c>
      <c r="D86" s="423" t="str">
        <f>'2-Je choisis mes actions'!Q115</f>
        <v>Abris à vélo</v>
      </c>
      <c r="E86" s="423" t="str">
        <f>'2-Je choisis mes actions'!R115</f>
        <v>L.EY</v>
      </c>
      <c r="F86" s="278">
        <f>IF('2-Je choisis mes actions'!I115=0,0,'2-Je choisis mes actions'!E115)</f>
        <v>0</v>
      </c>
      <c r="G86" s="278">
        <v>100</v>
      </c>
      <c r="H86" s="278">
        <f t="shared" si="2"/>
        <v>0</v>
      </c>
      <c r="I86" s="160" t="s">
        <v>104996</v>
      </c>
      <c r="J86" s="255">
        <v>0</v>
      </c>
      <c r="K86" s="200">
        <f>AF!G101</f>
        <v>0</v>
      </c>
    </row>
    <row r="87" spans="2:11" s="157" customFormat="1" ht="14.25" hidden="1" customHeight="1" x14ac:dyDescent="0.2">
      <c r="B87" s="158"/>
      <c r="C87" s="159" t="str">
        <f>'2-Je choisis mes actions'!P116</f>
        <v>Prestations extérieurs - Autres dépenses de sous-traitance (études, honoraires, etc.)</v>
      </c>
      <c r="D87" s="423" t="str">
        <f>'2-Je choisis mes actions'!Q116</f>
        <v>Etude dimensionnement mobilité</v>
      </c>
      <c r="E87" s="423" t="str">
        <f>'2-Je choisis mes actions'!R116</f>
        <v>L.EY</v>
      </c>
      <c r="F87" s="278">
        <f>IF('2-Je choisis mes actions'!I116=0,0,'2-Je choisis mes actions'!E116)</f>
        <v>0</v>
      </c>
      <c r="G87" s="278">
        <v>100</v>
      </c>
      <c r="H87" s="278">
        <f>F87</f>
        <v>0</v>
      </c>
      <c r="I87" s="160" t="s">
        <v>104996</v>
      </c>
      <c r="J87" s="255">
        <v>0</v>
      </c>
      <c r="K87" s="200">
        <f>AF!G102</f>
        <v>0</v>
      </c>
    </row>
    <row r="88" spans="2:11" s="157" customFormat="1" ht="28.5" hidden="1" x14ac:dyDescent="0.2">
      <c r="B88" s="158"/>
      <c r="C88" s="159" t="str">
        <f>'2-Je choisis mes actions'!P120</f>
        <v>Prestations extérieurs - Autres dépenses de sous-traitance (études, honoraires, etc.)</v>
      </c>
      <c r="D88" s="423" t="str">
        <f>'2-Je choisis mes actions'!Q120</f>
        <v>Diagnostic 5-7 flux</v>
      </c>
      <c r="E88" s="423" t="str">
        <f>'2-Je choisis mes actions'!R120</f>
        <v>L.DI</v>
      </c>
      <c r="F88" s="278">
        <f>IF('2-Je choisis mes actions'!I120=0,0,'2-Je choisis mes actions'!E120)</f>
        <v>0</v>
      </c>
      <c r="G88" s="278">
        <v>100</v>
      </c>
      <c r="H88" s="278">
        <f t="shared" si="2"/>
        <v>0</v>
      </c>
      <c r="I88" s="160" t="s">
        <v>104996</v>
      </c>
      <c r="J88" s="255">
        <v>0</v>
      </c>
      <c r="K88" s="200">
        <f>AF!G103</f>
        <v>0</v>
      </c>
    </row>
    <row r="89" spans="2:11" s="157" customFormat="1" ht="28.5" hidden="1" x14ac:dyDescent="0.2">
      <c r="B89" s="158"/>
      <c r="C89" s="159" t="str">
        <f>'2-Je choisis mes actions'!P121</f>
        <v>Prestations extérieurs - Autres dépenses de sous-traitance (études, honoraires, etc.)</v>
      </c>
      <c r="D89" s="423" t="str">
        <f>'2-Je choisis mes actions'!Q121</f>
        <v>Analyse process déchets</v>
      </c>
      <c r="E89" s="423" t="str">
        <f>'2-Je choisis mes actions'!R121</f>
        <v>L.EY</v>
      </c>
      <c r="F89" s="278">
        <f>IF('2-Je choisis mes actions'!I121=0,0,'2-Je choisis mes actions'!E121)</f>
        <v>0</v>
      </c>
      <c r="G89" s="278">
        <v>100</v>
      </c>
      <c r="H89" s="278">
        <f t="shared" si="2"/>
        <v>0</v>
      </c>
      <c r="I89" s="160" t="s">
        <v>104996</v>
      </c>
      <c r="J89" s="255">
        <v>0</v>
      </c>
      <c r="K89" s="200">
        <f>AF!G104</f>
        <v>0</v>
      </c>
    </row>
    <row r="90" spans="2:11" s="157" customFormat="1" ht="14.25" hidden="1" customHeight="1" x14ac:dyDescent="0.2">
      <c r="B90" s="158"/>
      <c r="C90" s="159" t="str">
        <f>'2-Je choisis mes actions'!P122</f>
        <v>Prestations extérieurs - Autres dépenses de sous-traitance (études, honoraires, etc.)</v>
      </c>
      <c r="D90" s="423" t="str">
        <f>'2-Je choisis mes actions'!Q122</f>
        <v>Diagnostic emballage</v>
      </c>
      <c r="E90" s="423" t="str">
        <f>'2-Je choisis mes actions'!R122</f>
        <v>L.DI</v>
      </c>
      <c r="F90" s="278">
        <f>IF('2-Je choisis mes actions'!I122=0,0,'2-Je choisis mes actions'!E122)</f>
        <v>0</v>
      </c>
      <c r="G90" s="278">
        <v>100</v>
      </c>
      <c r="H90" s="278">
        <f t="shared" ref="H90:H102" si="3">F90</f>
        <v>0</v>
      </c>
      <c r="I90" s="160" t="s">
        <v>104996</v>
      </c>
      <c r="J90" s="255">
        <v>0</v>
      </c>
      <c r="K90" s="200">
        <f>AF!G105</f>
        <v>0</v>
      </c>
    </row>
    <row r="91" spans="2:11" s="157" customFormat="1" ht="15" hidden="1" customHeight="1" x14ac:dyDescent="0.2">
      <c r="B91" s="158"/>
      <c r="C91" s="159" t="str">
        <f>'2-Je choisis mes actions'!P123</f>
        <v>Logiciels et brevets</v>
      </c>
      <c r="D91" s="423" t="str">
        <f>'2-Je choisis mes actions'!Q123</f>
        <v>Logiciels outils réparation</v>
      </c>
      <c r="E91" s="423" t="str">
        <f>'2-Je choisis mes actions'!R123</f>
        <v>L.DI</v>
      </c>
      <c r="F91" s="278">
        <f>IF('2-Je choisis mes actions'!I123=0,0,'2-Je choisis mes actions'!E123)</f>
        <v>0</v>
      </c>
      <c r="G91" s="278">
        <v>100</v>
      </c>
      <c r="H91" s="278">
        <f t="shared" si="3"/>
        <v>0</v>
      </c>
      <c r="I91" s="160" t="s">
        <v>104996</v>
      </c>
      <c r="J91" s="255">
        <v>0</v>
      </c>
      <c r="K91" s="200">
        <f>AF!G106</f>
        <v>0</v>
      </c>
    </row>
    <row r="92" spans="2:11" s="157" customFormat="1" ht="28.5" hidden="1" x14ac:dyDescent="0.2">
      <c r="B92" s="158"/>
      <c r="C92" s="159" t="str">
        <f>'2-Je choisis mes actions'!P124</f>
        <v>Prestations extérieurs - Autres dépenses de sous-traitance (études, honoraires, etc.)</v>
      </c>
      <c r="D92" s="423" t="str">
        <f>'2-Je choisis mes actions'!Q124</f>
        <v>Bilan matière</v>
      </c>
      <c r="E92" s="423" t="str">
        <f>'2-Je choisis mes actions'!R124</f>
        <v>L.EY</v>
      </c>
      <c r="F92" s="278">
        <f>IF('2-Je choisis mes actions'!I124=0,0,'2-Je choisis mes actions'!E124)</f>
        <v>0</v>
      </c>
      <c r="G92" s="278">
        <v>100</v>
      </c>
      <c r="H92" s="278">
        <f t="shared" si="3"/>
        <v>0</v>
      </c>
      <c r="I92" s="160" t="s">
        <v>104996</v>
      </c>
      <c r="J92" s="255">
        <v>0</v>
      </c>
      <c r="K92" s="200">
        <f>AF!G107</f>
        <v>0</v>
      </c>
    </row>
    <row r="93" spans="2:11" s="157" customFormat="1" ht="15" hidden="1" x14ac:dyDescent="0.2">
      <c r="B93" s="158"/>
      <c r="C93" s="159" t="str">
        <f>'2-Je choisis mes actions'!P125</f>
        <v>Autres équipements</v>
      </c>
      <c r="D93" s="423" t="str">
        <f>'2-Je choisis mes actions'!Q125</f>
        <v>Cuve eau pluie</v>
      </c>
      <c r="E93" s="423" t="str">
        <f>'2-Je choisis mes actions'!R125</f>
        <v>L.EY</v>
      </c>
      <c r="F93" s="278">
        <f>IF('2-Je choisis mes actions'!I125=0,0,'2-Je choisis mes actions'!E125)</f>
        <v>0</v>
      </c>
      <c r="G93" s="278">
        <v>100</v>
      </c>
      <c r="H93" s="278">
        <f t="shared" si="3"/>
        <v>0</v>
      </c>
      <c r="I93" s="160" t="s">
        <v>104996</v>
      </c>
      <c r="J93" s="255">
        <v>0</v>
      </c>
      <c r="K93" s="200">
        <f>AF!G108</f>
        <v>0</v>
      </c>
    </row>
    <row r="94" spans="2:11" s="157" customFormat="1" ht="15" hidden="1" x14ac:dyDescent="0.2">
      <c r="B94" s="158"/>
      <c r="C94" s="159" t="str">
        <f>'2-Je choisis mes actions'!P126</f>
        <v>Autres équipements</v>
      </c>
      <c r="D94" s="423" t="str">
        <f>'2-Je choisis mes actions'!Q126</f>
        <v>Compacteur mécanique</v>
      </c>
      <c r="E94" s="423" t="str">
        <f>'2-Je choisis mes actions'!R126</f>
        <v>L.EY</v>
      </c>
      <c r="F94" s="278">
        <f>IF('2-Je choisis mes actions'!I126=0,0,'2-Je choisis mes actions'!E126)</f>
        <v>0</v>
      </c>
      <c r="G94" s="278">
        <v>100</v>
      </c>
      <c r="H94" s="278">
        <f t="shared" si="3"/>
        <v>0</v>
      </c>
      <c r="I94" s="160" t="s">
        <v>104996</v>
      </c>
      <c r="J94" s="255">
        <v>0</v>
      </c>
      <c r="K94" s="200">
        <f>AF!G109</f>
        <v>0</v>
      </c>
    </row>
    <row r="95" spans="2:11" s="157" customFormat="1" ht="15" hidden="1" x14ac:dyDescent="0.2">
      <c r="B95" s="158"/>
      <c r="C95" s="159" t="str">
        <f>'2-Je choisis mes actions'!P127</f>
        <v>Autres équipements</v>
      </c>
      <c r="D95" s="423" t="str">
        <f>'2-Je choisis mes actions'!Q127</f>
        <v>Concasseur mobile</v>
      </c>
      <c r="E95" s="423" t="str">
        <f>'2-Je choisis mes actions'!R127</f>
        <v>L.EY</v>
      </c>
      <c r="F95" s="278">
        <f>IF('2-Je choisis mes actions'!I127=0,0,'2-Je choisis mes actions'!E127)</f>
        <v>0</v>
      </c>
      <c r="G95" s="278">
        <v>100</v>
      </c>
      <c r="H95" s="278">
        <f t="shared" si="3"/>
        <v>0</v>
      </c>
      <c r="I95" s="160" t="s">
        <v>104996</v>
      </c>
      <c r="J95" s="255">
        <v>0</v>
      </c>
      <c r="K95" s="200">
        <f>AF!G110</f>
        <v>0</v>
      </c>
    </row>
    <row r="96" spans="2:11" s="157" customFormat="1" ht="15" hidden="1" x14ac:dyDescent="0.2">
      <c r="B96" s="158"/>
      <c r="C96" s="159" t="str">
        <f>'2-Je choisis mes actions'!P128</f>
        <v>Autres équipements</v>
      </c>
      <c r="D96" s="423" t="str">
        <f>'2-Je choisis mes actions'!Q128</f>
        <v>Préparation biodéchets</v>
      </c>
      <c r="E96" s="423" t="str">
        <f>'2-Je choisis mes actions'!R128</f>
        <v>L.DI</v>
      </c>
      <c r="F96" s="278">
        <f>IF('2-Je choisis mes actions'!I128=0,0,'2-Je choisis mes actions'!E128)</f>
        <v>0</v>
      </c>
      <c r="G96" s="278">
        <v>100</v>
      </c>
      <c r="H96" s="278">
        <f t="shared" si="3"/>
        <v>0</v>
      </c>
      <c r="I96" s="160" t="s">
        <v>104996</v>
      </c>
      <c r="J96" s="255">
        <v>0</v>
      </c>
      <c r="K96" s="200">
        <f>AF!G111</f>
        <v>0</v>
      </c>
    </row>
    <row r="97" spans="2:11" s="157" customFormat="1" ht="15" hidden="1" x14ac:dyDescent="0.2">
      <c r="B97" s="158"/>
      <c r="C97" s="159" t="str">
        <f>'2-Je choisis mes actions'!P129</f>
        <v>Autres équipements</v>
      </c>
      <c r="D97" s="423" t="str">
        <f>'2-Je choisis mes actions'!Q129</f>
        <v>Composteur bacs</v>
      </c>
      <c r="E97" s="423" t="str">
        <f>'2-Je choisis mes actions'!R129</f>
        <v>L.DI</v>
      </c>
      <c r="F97" s="278">
        <f>IF('2-Je choisis mes actions'!I129=0,0,'2-Je choisis mes actions'!E129)</f>
        <v>0</v>
      </c>
      <c r="G97" s="278">
        <v>100</v>
      </c>
      <c r="H97" s="278">
        <f t="shared" si="3"/>
        <v>0</v>
      </c>
      <c r="I97" s="160" t="s">
        <v>104996</v>
      </c>
      <c r="J97" s="255">
        <v>0</v>
      </c>
      <c r="K97" s="200">
        <f>AF!G112</f>
        <v>0</v>
      </c>
    </row>
    <row r="98" spans="2:11" s="157" customFormat="1" ht="15" hidden="1" x14ac:dyDescent="0.2">
      <c r="B98" s="158"/>
      <c r="C98" s="159" t="str">
        <f>'2-Je choisis mes actions'!P130</f>
        <v>Autres équipements</v>
      </c>
      <c r="D98" s="423" t="str">
        <f>'2-Je choisis mes actions'!Q130</f>
        <v>Composteur papillon</v>
      </c>
      <c r="E98" s="423" t="str">
        <f>'2-Je choisis mes actions'!R130</f>
        <v>L.DI</v>
      </c>
      <c r="F98" s="278">
        <f>IF('2-Je choisis mes actions'!I130=0,0,'2-Je choisis mes actions'!E130)</f>
        <v>0</v>
      </c>
      <c r="G98" s="278">
        <v>100</v>
      </c>
      <c r="H98" s="278">
        <f t="shared" si="3"/>
        <v>0</v>
      </c>
      <c r="I98" s="160" t="s">
        <v>104996</v>
      </c>
      <c r="J98" s="255">
        <v>0</v>
      </c>
      <c r="K98" s="200">
        <f>AF!G113</f>
        <v>0</v>
      </c>
    </row>
    <row r="99" spans="2:11" s="157" customFormat="1" ht="15" hidden="1" x14ac:dyDescent="0.2">
      <c r="B99" s="158"/>
      <c r="C99" s="159" t="str">
        <f>'2-Je choisis mes actions'!P131</f>
        <v>Autres équipements</v>
      </c>
      <c r="D99" s="423" t="str">
        <f>'2-Je choisis mes actions'!Q131</f>
        <v>Benne de stockage</v>
      </c>
      <c r="E99" s="423" t="str">
        <f>'2-Je choisis mes actions'!R131</f>
        <v>L.EY</v>
      </c>
      <c r="F99" s="278">
        <f>IF('2-Je choisis mes actions'!I131=0,0,'2-Je choisis mes actions'!E131)</f>
        <v>0</v>
      </c>
      <c r="G99" s="278">
        <v>100</v>
      </c>
      <c r="H99" s="278">
        <f t="shared" si="3"/>
        <v>0</v>
      </c>
      <c r="I99" s="160" t="s">
        <v>104996</v>
      </c>
      <c r="J99" s="255">
        <v>0</v>
      </c>
      <c r="K99" s="200">
        <f>AF!G114</f>
        <v>0</v>
      </c>
    </row>
    <row r="100" spans="2:11" s="157" customFormat="1" ht="15" hidden="1" x14ac:dyDescent="0.2">
      <c r="B100" s="158"/>
      <c r="C100" s="159" t="str">
        <f>'2-Je choisis mes actions'!P132</f>
        <v>Autres équipements</v>
      </c>
      <c r="D100" s="423" t="str">
        <f>'2-Je choisis mes actions'!Q132</f>
        <v>Caisse palette</v>
      </c>
      <c r="E100" s="423" t="str">
        <f>'2-Je choisis mes actions'!R132</f>
        <v>L.EY</v>
      </c>
      <c r="F100" s="278">
        <f>IF('2-Je choisis mes actions'!I132=0,0,'2-Je choisis mes actions'!E132)</f>
        <v>0</v>
      </c>
      <c r="G100" s="278">
        <v>100</v>
      </c>
      <c r="H100" s="278">
        <f t="shared" si="3"/>
        <v>0</v>
      </c>
      <c r="I100" s="160" t="s">
        <v>104996</v>
      </c>
      <c r="J100" s="255">
        <v>0</v>
      </c>
      <c r="K100" s="200">
        <f>AF!G115</f>
        <v>0</v>
      </c>
    </row>
    <row r="101" spans="2:11" s="157" customFormat="1" ht="15" hidden="1" x14ac:dyDescent="0.2">
      <c r="B101" s="158"/>
      <c r="C101" s="159" t="str">
        <f>'2-Je choisis mes actions'!P133</f>
        <v>Autres équipements</v>
      </c>
      <c r="D101" s="423" t="str">
        <f>'2-Je choisis mes actions'!Q133</f>
        <v>Bac à roulette</v>
      </c>
      <c r="E101" s="423" t="str">
        <f>'2-Je choisis mes actions'!R133</f>
        <v>L.EY</v>
      </c>
      <c r="F101" s="278">
        <f>IF('2-Je choisis mes actions'!I133=0,0,'2-Je choisis mes actions'!E133)</f>
        <v>0</v>
      </c>
      <c r="G101" s="278">
        <v>100</v>
      </c>
      <c r="H101" s="278">
        <f t="shared" si="3"/>
        <v>0</v>
      </c>
      <c r="I101" s="160" t="s">
        <v>104996</v>
      </c>
      <c r="J101" s="255">
        <v>0</v>
      </c>
      <c r="K101" s="200">
        <f>AF!G116</f>
        <v>0</v>
      </c>
    </row>
    <row r="102" spans="2:11" s="157" customFormat="1" ht="15" hidden="1" x14ac:dyDescent="0.2">
      <c r="B102" s="158"/>
      <c r="C102" s="159" t="str">
        <f>'2-Je choisis mes actions'!P134</f>
        <v>Autres équipements</v>
      </c>
      <c r="D102" s="423" t="str">
        <f>'2-Je choisis mes actions'!Q134</f>
        <v>Big Bag</v>
      </c>
      <c r="E102" s="423" t="str">
        <f>'2-Je choisis mes actions'!R134</f>
        <v>L.EY</v>
      </c>
      <c r="F102" s="278">
        <f>IF('2-Je choisis mes actions'!I134=0,0,'2-Je choisis mes actions'!E134)</f>
        <v>0</v>
      </c>
      <c r="G102" s="278">
        <v>100</v>
      </c>
      <c r="H102" s="278">
        <f t="shared" si="3"/>
        <v>0</v>
      </c>
      <c r="I102" s="160" t="s">
        <v>104996</v>
      </c>
      <c r="J102" s="255">
        <v>0</v>
      </c>
      <c r="K102" s="200">
        <f>AF!G117</f>
        <v>0</v>
      </c>
    </row>
    <row r="103" spans="2:11" s="157" customFormat="1" ht="28.5" hidden="1" x14ac:dyDescent="0.2">
      <c r="B103" s="158"/>
      <c r="C103" s="159" t="str">
        <f>'2-Je choisis mes actions'!P135</f>
        <v>Prestations extérieurs - Autres dépenses de sous-traitance (études, honoraires, etc.)</v>
      </c>
      <c r="D103" s="423" t="str">
        <f>'2-Je choisis mes actions'!Q135</f>
        <v>Etude dimensitionnement EC</v>
      </c>
      <c r="E103" s="423" t="str">
        <f>'2-Je choisis mes actions'!R135</f>
        <v>L.EY</v>
      </c>
      <c r="F103" s="278">
        <f>IF('2-Je choisis mes actions'!I135=0,0,'2-Je choisis mes actions'!E135)</f>
        <v>0</v>
      </c>
      <c r="G103" s="278">
        <v>100</v>
      </c>
      <c r="H103" s="278">
        <f t="shared" ref="H103:H109" si="4">F103</f>
        <v>0</v>
      </c>
      <c r="I103" s="160" t="s">
        <v>104996</v>
      </c>
      <c r="J103" s="255">
        <v>0</v>
      </c>
      <c r="K103" s="200">
        <f>AF!G118</f>
        <v>0</v>
      </c>
    </row>
    <row r="104" spans="2:11" s="157" customFormat="1" ht="28.5" hidden="1" x14ac:dyDescent="0.2">
      <c r="B104" s="158"/>
      <c r="C104" s="159" t="str">
        <f>'2-Je choisis mes actions'!P139</f>
        <v>Prestations extérieurs - Autres dépenses de sous-traitance (études, honoraires, etc.)</v>
      </c>
      <c r="D104" s="423" t="str">
        <f>'2-Je choisis mes actions'!Q139</f>
        <v>Diagnostic écoconception</v>
      </c>
      <c r="E104" s="423" t="str">
        <f>'2-Je choisis mes actions'!R139</f>
        <v>L.EE</v>
      </c>
      <c r="F104" s="278">
        <f>IF('2-Je choisis mes actions'!I139=0,0,'2-Je choisis mes actions'!E139)</f>
        <v>0</v>
      </c>
      <c r="G104" s="278">
        <v>100</v>
      </c>
      <c r="H104" s="278">
        <f t="shared" si="4"/>
        <v>0</v>
      </c>
      <c r="I104" s="160" t="s">
        <v>104996</v>
      </c>
      <c r="J104" s="255">
        <v>0</v>
      </c>
      <c r="K104" s="200">
        <f>AF!G119</f>
        <v>0</v>
      </c>
    </row>
    <row r="105" spans="2:11" s="157" customFormat="1" ht="28.5" hidden="1" x14ac:dyDescent="0.2">
      <c r="B105" s="158"/>
      <c r="C105" s="159" t="str">
        <f>'2-Je choisis mes actions'!P140</f>
        <v>Prestations extérieurs - Autres dépenses de sous-traitance (études, honoraires, etc.)</v>
      </c>
      <c r="D105" s="423" t="str">
        <f>'2-Je choisis mes actions'!Q140</f>
        <v>Mise en œuvre affichage environnemental</v>
      </c>
      <c r="E105" s="423" t="str">
        <f>'2-Je choisis mes actions'!R140</f>
        <v>L.EE</v>
      </c>
      <c r="F105" s="278">
        <f>IF('2-Je choisis mes actions'!I140=0,0,'2-Je choisis mes actions'!E140)</f>
        <v>0</v>
      </c>
      <c r="G105" s="278">
        <v>100</v>
      </c>
      <c r="H105" s="278">
        <f t="shared" si="4"/>
        <v>0</v>
      </c>
      <c r="I105" s="160" t="s">
        <v>104996</v>
      </c>
      <c r="J105" s="255">
        <v>0</v>
      </c>
      <c r="K105" s="200">
        <f>AF!G120</f>
        <v>0</v>
      </c>
    </row>
    <row r="106" spans="2:11" s="157" customFormat="1" ht="14.25" hidden="1" customHeight="1" x14ac:dyDescent="0.2">
      <c r="B106" s="158"/>
      <c r="C106" s="159" t="str">
        <f>'2-Je choisis mes actions'!P141</f>
        <v>Prestations extérieurs - Autres dépenses de sous-traitance (études, honoraires, etc.)</v>
      </c>
      <c r="D106" s="423" t="str">
        <f>'2-Je choisis mes actions'!Q141</f>
        <v>Vérification affichage environnemental</v>
      </c>
      <c r="E106" s="423" t="str">
        <f>'2-Je choisis mes actions'!R141</f>
        <v>L.EE</v>
      </c>
      <c r="F106" s="278">
        <f>IF('2-Je choisis mes actions'!I141=0,0,'2-Je choisis mes actions'!E141)</f>
        <v>0</v>
      </c>
      <c r="G106" s="278">
        <v>100</v>
      </c>
      <c r="H106" s="278">
        <f t="shared" si="4"/>
        <v>0</v>
      </c>
      <c r="I106" s="160" t="s">
        <v>104996</v>
      </c>
      <c r="J106" s="255">
        <v>0</v>
      </c>
      <c r="K106" s="200">
        <f>AF!G121</f>
        <v>0</v>
      </c>
    </row>
    <row r="107" spans="2:11" s="157" customFormat="1" ht="14.25" hidden="1" customHeight="1" x14ac:dyDescent="0.2">
      <c r="B107" s="158"/>
      <c r="C107" s="159" t="str">
        <f>'2-Je choisis mes actions'!P142</f>
        <v>Prestations extérieurs - Autres dépenses de sous-traitance (études, honoraires, etc.)</v>
      </c>
      <c r="D107" s="423" t="str">
        <f>'2-Je choisis mes actions'!Q142</f>
        <v>Mise en œuvre ecolabel</v>
      </c>
      <c r="E107" s="423" t="str">
        <f>'2-Je choisis mes actions'!R142</f>
        <v>L.EE</v>
      </c>
      <c r="F107" s="278">
        <f>IF('2-Je choisis mes actions'!I142=0,0,'2-Je choisis mes actions'!E142)</f>
        <v>0</v>
      </c>
      <c r="G107" s="278">
        <v>100</v>
      </c>
      <c r="H107" s="278">
        <f t="shared" si="4"/>
        <v>0</v>
      </c>
      <c r="I107" s="160" t="s">
        <v>104996</v>
      </c>
      <c r="J107" s="255">
        <v>0</v>
      </c>
      <c r="K107" s="200">
        <f>AF!G122</f>
        <v>0</v>
      </c>
    </row>
    <row r="108" spans="2:11" s="157" customFormat="1" ht="14.25" hidden="1" customHeight="1" x14ac:dyDescent="0.2">
      <c r="B108" s="158"/>
      <c r="C108" s="159" t="str">
        <f>'2-Je choisis mes actions'!P143</f>
        <v>Prestations extérieurs - Autres dépenses de sous-traitance (études, honoraires, etc.)</v>
      </c>
      <c r="D108" s="423" t="str">
        <f>'2-Je choisis mes actions'!Q143</f>
        <v>Certification ecolabel</v>
      </c>
      <c r="E108" s="423" t="str">
        <f>'2-Je choisis mes actions'!R143</f>
        <v>L.EE</v>
      </c>
      <c r="F108" s="278">
        <f>IF('2-Je choisis mes actions'!I143=0,0,'2-Je choisis mes actions'!E143)</f>
        <v>0</v>
      </c>
      <c r="G108" s="278">
        <v>100</v>
      </c>
      <c r="H108" s="278">
        <f t="shared" si="4"/>
        <v>0</v>
      </c>
      <c r="I108" s="160" t="s">
        <v>104996</v>
      </c>
      <c r="J108" s="255">
        <v>0</v>
      </c>
      <c r="K108" s="200">
        <f>AF!G123</f>
        <v>0</v>
      </c>
    </row>
    <row r="109" spans="2:11" s="157" customFormat="1" ht="28.5" hidden="1" x14ac:dyDescent="0.2">
      <c r="B109" s="158"/>
      <c r="C109" s="159" t="str">
        <f>'2-Je choisis mes actions'!P144</f>
        <v>Prestations extérieurs - Autres dépenses de sous-traitance (études, honoraires, etc.)</v>
      </c>
      <c r="D109" s="423" t="str">
        <f>'2-Je choisis mes actions'!Q144</f>
        <v>Label numérique responsable</v>
      </c>
      <c r="E109" s="423" t="str">
        <f>'2-Je choisis mes actions'!R144</f>
        <v>L.EE</v>
      </c>
      <c r="F109" s="278">
        <f>IF('2-Je choisis mes actions'!I144=0,0,'2-Je choisis mes actions'!E144)</f>
        <v>0</v>
      </c>
      <c r="G109" s="278">
        <v>100</v>
      </c>
      <c r="H109" s="278">
        <f t="shared" si="4"/>
        <v>0</v>
      </c>
      <c r="I109" s="160" t="s">
        <v>104996</v>
      </c>
      <c r="J109" s="255">
        <v>0</v>
      </c>
      <c r="K109" s="200">
        <f>AF!G124</f>
        <v>0</v>
      </c>
    </row>
    <row r="110" spans="2:11" s="157" customFormat="1" ht="15" hidden="1" customHeight="1" x14ac:dyDescent="0.2">
      <c r="B110" s="158"/>
      <c r="C110" s="159" t="str">
        <f>'2-Je choisis mes actions'!P6</f>
        <v>a</v>
      </c>
      <c r="D110" s="423" t="str">
        <f>'2-Je choisis mes actions'!Q6</f>
        <v>b</v>
      </c>
      <c r="E110" s="423" t="str">
        <f>'2-Je choisis mes actions'!R6</f>
        <v>L.ET</v>
      </c>
      <c r="F110" s="278">
        <f>IF('2-Je choisis mes actions'!I6=0,0,'2-Je choisis mes actions'!E6)</f>
        <v>0</v>
      </c>
      <c r="G110" s="278">
        <v>100</v>
      </c>
      <c r="H110" s="278">
        <f t="shared" ref="H110:H137" si="5">F110</f>
        <v>0</v>
      </c>
      <c r="I110" s="153" t="s">
        <v>105330</v>
      </c>
      <c r="J110" s="255">
        <v>0</v>
      </c>
      <c r="K110" s="200">
        <f>AF!G16</f>
        <v>0</v>
      </c>
    </row>
    <row r="111" spans="2:11" s="157" customFormat="1" ht="14.25" hidden="1" customHeight="1" x14ac:dyDescent="0.2">
      <c r="B111" s="158"/>
      <c r="C111" s="159" t="str">
        <f>'2-Je choisis mes actions'!P7</f>
        <v>a</v>
      </c>
      <c r="D111" s="423" t="str">
        <f>'2-Je choisis mes actions'!Q7</f>
        <v>b</v>
      </c>
      <c r="E111" s="423" t="str">
        <f>'2-Je choisis mes actions'!R7</f>
        <v>L.ET</v>
      </c>
      <c r="F111" s="278">
        <f>IF('2-Je choisis mes actions'!I7=0,0,'2-Je choisis mes actions'!E7)</f>
        <v>0</v>
      </c>
      <c r="G111" s="278">
        <v>100</v>
      </c>
      <c r="H111" s="278">
        <f t="shared" si="5"/>
        <v>0</v>
      </c>
      <c r="I111" s="153" t="s">
        <v>105330</v>
      </c>
      <c r="J111" s="255">
        <v>0</v>
      </c>
      <c r="K111" s="200">
        <f>AF!G17</f>
        <v>0</v>
      </c>
    </row>
    <row r="112" spans="2:11" s="157" customFormat="1" ht="14.25" hidden="1" customHeight="1" x14ac:dyDescent="0.2">
      <c r="B112" s="158"/>
      <c r="C112" s="159" t="str">
        <f>'2-Je choisis mes actions'!P8</f>
        <v>a</v>
      </c>
      <c r="D112" s="423" t="str">
        <f>'2-Je choisis mes actions'!Q8</f>
        <v>b</v>
      </c>
      <c r="E112" s="423" t="str">
        <f>'2-Je choisis mes actions'!R8</f>
        <v>L.ET</v>
      </c>
      <c r="F112" s="278">
        <f>IF('2-Je choisis mes actions'!I8=0,0,'2-Je choisis mes actions'!E8)</f>
        <v>0</v>
      </c>
      <c r="G112" s="278">
        <v>100</v>
      </c>
      <c r="H112" s="278">
        <f t="shared" si="5"/>
        <v>0</v>
      </c>
      <c r="I112" s="153" t="s">
        <v>105330</v>
      </c>
      <c r="J112" s="255">
        <v>0</v>
      </c>
      <c r="K112" s="200">
        <f>AF!G18</f>
        <v>0</v>
      </c>
    </row>
    <row r="113" spans="2:11" s="157" customFormat="1" ht="14.25" hidden="1" customHeight="1" x14ac:dyDescent="0.2">
      <c r="B113" s="158"/>
      <c r="C113" s="159" t="str">
        <f>'2-Je choisis mes actions'!P9</f>
        <v>a</v>
      </c>
      <c r="D113" s="423" t="str">
        <f>'2-Je choisis mes actions'!Q9</f>
        <v>b</v>
      </c>
      <c r="E113" s="423" t="str">
        <f>'2-Je choisis mes actions'!R9</f>
        <v>L.ET</v>
      </c>
      <c r="F113" s="278">
        <f>IF('2-Je choisis mes actions'!I9=0,0,'2-Je choisis mes actions'!E9)</f>
        <v>0</v>
      </c>
      <c r="G113" s="278">
        <v>100</v>
      </c>
      <c r="H113" s="278">
        <f t="shared" si="5"/>
        <v>0</v>
      </c>
      <c r="I113" s="153" t="s">
        <v>105330</v>
      </c>
      <c r="J113" s="255">
        <v>0</v>
      </c>
      <c r="K113" s="200">
        <f>AF!G19</f>
        <v>0</v>
      </c>
    </row>
    <row r="114" spans="2:11" s="157" customFormat="1" ht="15" hidden="1" customHeight="1" x14ac:dyDescent="0.2">
      <c r="B114" s="158"/>
      <c r="C114" s="159" t="str">
        <f>'2-Je choisis mes actions'!P10</f>
        <v>a</v>
      </c>
      <c r="D114" s="423" t="str">
        <f>'2-Je choisis mes actions'!Q10</f>
        <v>b</v>
      </c>
      <c r="E114" s="423" t="str">
        <f>'2-Je choisis mes actions'!R10</f>
        <v>L.ET</v>
      </c>
      <c r="F114" s="278">
        <f>IF('2-Je choisis mes actions'!I10=0,0,'2-Je choisis mes actions'!E10)</f>
        <v>0</v>
      </c>
      <c r="G114" s="278">
        <v>100</v>
      </c>
      <c r="H114" s="278">
        <f t="shared" si="5"/>
        <v>0</v>
      </c>
      <c r="I114" s="153" t="s">
        <v>105330</v>
      </c>
      <c r="J114" s="255">
        <v>0</v>
      </c>
      <c r="K114" s="200">
        <f>AF!G20</f>
        <v>0</v>
      </c>
    </row>
    <row r="115" spans="2:11" s="157" customFormat="1" ht="15" hidden="1" customHeight="1" x14ac:dyDescent="0.2">
      <c r="B115" s="158"/>
      <c r="C115" s="159" t="str">
        <f>'2-Je choisis mes actions'!P11</f>
        <v>a</v>
      </c>
      <c r="D115" s="423" t="str">
        <f>'2-Je choisis mes actions'!Q11</f>
        <v>b</v>
      </c>
      <c r="E115" s="423" t="str">
        <f>'2-Je choisis mes actions'!R11</f>
        <v>L.ET</v>
      </c>
      <c r="F115" s="278">
        <f>IF('2-Je choisis mes actions'!I11=0,0,'2-Je choisis mes actions'!E11)</f>
        <v>0</v>
      </c>
      <c r="G115" s="278">
        <v>100</v>
      </c>
      <c r="H115" s="278">
        <f t="shared" si="5"/>
        <v>0</v>
      </c>
      <c r="I115" s="153" t="s">
        <v>105330</v>
      </c>
      <c r="J115" s="255">
        <v>0</v>
      </c>
      <c r="K115" s="200">
        <f>AF!G21</f>
        <v>0</v>
      </c>
    </row>
    <row r="116" spans="2:11" s="157" customFormat="1" ht="14.25" hidden="1" customHeight="1" x14ac:dyDescent="0.2">
      <c r="B116" s="158"/>
      <c r="C116" s="159" t="str">
        <f>'2-Je choisis mes actions'!P12</f>
        <v>a</v>
      </c>
      <c r="D116" s="423" t="str">
        <f>'2-Je choisis mes actions'!Q12</f>
        <v>b</v>
      </c>
      <c r="E116" s="423" t="str">
        <f>'2-Je choisis mes actions'!R12</f>
        <v>L.ET</v>
      </c>
      <c r="F116" s="278">
        <f>IF('2-Je choisis mes actions'!I12=0,0,'2-Je choisis mes actions'!E12)</f>
        <v>0</v>
      </c>
      <c r="G116" s="278">
        <v>100</v>
      </c>
      <c r="H116" s="278">
        <f t="shared" si="5"/>
        <v>0</v>
      </c>
      <c r="I116" s="153" t="s">
        <v>105330</v>
      </c>
      <c r="J116" s="255">
        <v>0</v>
      </c>
      <c r="K116" s="200">
        <f>AF!G22</f>
        <v>0</v>
      </c>
    </row>
    <row r="117" spans="2:11" s="157" customFormat="1" ht="14.25" hidden="1" customHeight="1" x14ac:dyDescent="0.2">
      <c r="B117" s="158"/>
      <c r="C117" s="159" t="str">
        <f>'2-Je choisis mes actions'!P13</f>
        <v>a</v>
      </c>
      <c r="D117" s="423" t="str">
        <f>'2-Je choisis mes actions'!Q13</f>
        <v>b</v>
      </c>
      <c r="E117" s="423" t="str">
        <f>'2-Je choisis mes actions'!R13</f>
        <v>L.ET</v>
      </c>
      <c r="F117" s="278">
        <f>IF('2-Je choisis mes actions'!I13=0,0,'2-Je choisis mes actions'!E13)</f>
        <v>0</v>
      </c>
      <c r="G117" s="278">
        <v>100</v>
      </c>
      <c r="H117" s="278">
        <f t="shared" ref="H117" si="6">F117</f>
        <v>0</v>
      </c>
      <c r="I117" s="153" t="s">
        <v>105330</v>
      </c>
      <c r="J117" s="255">
        <v>0</v>
      </c>
      <c r="K117" s="200">
        <f>AF!G35</f>
        <v>0</v>
      </c>
    </row>
    <row r="118" spans="2:11" s="157" customFormat="1" ht="14.25" hidden="1" customHeight="1" x14ac:dyDescent="0.2">
      <c r="B118" s="158"/>
      <c r="C118" s="159" t="str">
        <f>'2-Je choisis mes actions'!P14</f>
        <v>a</v>
      </c>
      <c r="D118" s="423" t="str">
        <f>'2-Je choisis mes actions'!Q14</f>
        <v>b</v>
      </c>
      <c r="E118" s="423" t="str">
        <f>'2-Je choisis mes actions'!R14</f>
        <v>L.ET</v>
      </c>
      <c r="F118" s="278">
        <f>IF('2-Je choisis mes actions'!I14=0,0,'2-Je choisis mes actions'!E14)</f>
        <v>0</v>
      </c>
      <c r="G118" s="278">
        <v>100</v>
      </c>
      <c r="H118" s="278">
        <f t="shared" ref="H118" si="7">F118</f>
        <v>0</v>
      </c>
      <c r="I118" s="153" t="s">
        <v>105330</v>
      </c>
      <c r="J118" s="255">
        <v>0</v>
      </c>
      <c r="K118" s="200">
        <f>AF!G36</f>
        <v>0</v>
      </c>
    </row>
    <row r="119" spans="2:11" s="157" customFormat="1" ht="14.25" hidden="1" customHeight="1" x14ac:dyDescent="0.2">
      <c r="B119" s="158"/>
      <c r="C119" s="159" t="str">
        <f>'2-Je choisis mes actions'!P15</f>
        <v>a</v>
      </c>
      <c r="D119" s="423" t="str">
        <f>'2-Je choisis mes actions'!Q15</f>
        <v>b</v>
      </c>
      <c r="E119" s="423" t="str">
        <f>'2-Je choisis mes actions'!R15</f>
        <v>L.ET</v>
      </c>
      <c r="F119" s="278">
        <f>IF('2-Je choisis mes actions'!I15=0,0,'2-Je choisis mes actions'!E15)</f>
        <v>0</v>
      </c>
      <c r="G119" s="278">
        <v>100</v>
      </c>
      <c r="H119" s="278">
        <f t="shared" ref="H119" si="8">F119</f>
        <v>0</v>
      </c>
      <c r="I119" s="153" t="s">
        <v>105330</v>
      </c>
      <c r="J119" s="255">
        <v>0</v>
      </c>
      <c r="K119" s="200">
        <f>AF!G37</f>
        <v>0</v>
      </c>
    </row>
    <row r="120" spans="2:11" s="157" customFormat="1" ht="14.25" hidden="1" customHeight="1" x14ac:dyDescent="0.2">
      <c r="B120" s="158"/>
      <c r="C120" s="159" t="str">
        <f>'2-Je choisis mes actions'!P16</f>
        <v>a</v>
      </c>
      <c r="D120" s="423" t="str">
        <f>'2-Je choisis mes actions'!Q16</f>
        <v>b</v>
      </c>
      <c r="E120" s="423" t="str">
        <f>'2-Je choisis mes actions'!R16</f>
        <v>L.ET</v>
      </c>
      <c r="F120" s="278">
        <f>IF('2-Je choisis mes actions'!I16=0,0,'2-Je choisis mes actions'!E16)</f>
        <v>0</v>
      </c>
      <c r="G120" s="278">
        <v>100</v>
      </c>
      <c r="H120" s="278">
        <f t="shared" ref="H120" si="9">F120</f>
        <v>0</v>
      </c>
      <c r="I120" s="153" t="s">
        <v>105330</v>
      </c>
      <c r="J120" s="255">
        <v>0</v>
      </c>
      <c r="K120" s="200">
        <f>AF!G38</f>
        <v>0</v>
      </c>
    </row>
    <row r="121" spans="2:11" s="157" customFormat="1" ht="14.25" hidden="1" customHeight="1" x14ac:dyDescent="0.2">
      <c r="B121" s="158"/>
      <c r="C121" s="159" t="str">
        <f>'2-Je choisis mes actions'!P17</f>
        <v>a</v>
      </c>
      <c r="D121" s="423" t="str">
        <f>'2-Je choisis mes actions'!Q17</f>
        <v>b</v>
      </c>
      <c r="E121" s="423" t="str">
        <f>'2-Je choisis mes actions'!R17</f>
        <v>L.ET</v>
      </c>
      <c r="F121" s="278">
        <f>IF('2-Je choisis mes actions'!I17=0,0,'2-Je choisis mes actions'!E17)</f>
        <v>0</v>
      </c>
      <c r="G121" s="278">
        <v>100</v>
      </c>
      <c r="H121" s="278">
        <f t="shared" ref="H121" si="10">F121</f>
        <v>0</v>
      </c>
      <c r="I121" s="153" t="s">
        <v>105330</v>
      </c>
      <c r="J121" s="255">
        <v>0</v>
      </c>
      <c r="K121" s="200">
        <f>AF!G39</f>
        <v>0</v>
      </c>
    </row>
    <row r="122" spans="2:11" s="157" customFormat="1" ht="14.25" hidden="1" customHeight="1" x14ac:dyDescent="0.2">
      <c r="B122" s="158"/>
      <c r="C122" s="159" t="str">
        <f>'2-Je choisis mes actions'!P18</f>
        <v>a</v>
      </c>
      <c r="D122" s="423" t="str">
        <f>'2-Je choisis mes actions'!Q18</f>
        <v>b</v>
      </c>
      <c r="E122" s="423" t="str">
        <f>'2-Je choisis mes actions'!R18</f>
        <v>L.ET</v>
      </c>
      <c r="F122" s="278">
        <f>IF('2-Je choisis mes actions'!I18=0,0,'2-Je choisis mes actions'!E18)</f>
        <v>0</v>
      </c>
      <c r="G122" s="278">
        <v>100</v>
      </c>
      <c r="H122" s="278">
        <f t="shared" ref="H122" si="11">F122</f>
        <v>0</v>
      </c>
      <c r="I122" s="153" t="s">
        <v>105330</v>
      </c>
      <c r="J122" s="255">
        <v>0</v>
      </c>
      <c r="K122" s="200">
        <f>AF!G40</f>
        <v>0</v>
      </c>
    </row>
    <row r="123" spans="2:11" s="157" customFormat="1" ht="14.25" hidden="1" customHeight="1" x14ac:dyDescent="0.2">
      <c r="B123" s="158"/>
      <c r="C123" s="159" t="str">
        <f>'2-Je choisis mes actions'!P19</f>
        <v>a</v>
      </c>
      <c r="D123" s="423" t="str">
        <f>'2-Je choisis mes actions'!Q19</f>
        <v>b</v>
      </c>
      <c r="E123" s="423" t="str">
        <f>'2-Je choisis mes actions'!R19</f>
        <v>L.ET</v>
      </c>
      <c r="F123" s="278">
        <f>IF('2-Je choisis mes actions'!I19=0,0,'2-Je choisis mes actions'!E19)</f>
        <v>0</v>
      </c>
      <c r="G123" s="278">
        <v>100</v>
      </c>
      <c r="H123" s="278">
        <f t="shared" ref="H123" si="12">F123</f>
        <v>0</v>
      </c>
      <c r="I123" s="153" t="s">
        <v>105330</v>
      </c>
      <c r="J123" s="255">
        <v>0</v>
      </c>
      <c r="K123" s="200">
        <f>AF!G41</f>
        <v>0</v>
      </c>
    </row>
    <row r="124" spans="2:11" s="157" customFormat="1" ht="14.25" hidden="1" customHeight="1" x14ac:dyDescent="0.2">
      <c r="B124" s="158"/>
      <c r="C124" s="159" t="str">
        <f>'2-Je choisis mes actions'!P20</f>
        <v>a</v>
      </c>
      <c r="D124" s="423" t="str">
        <f>'2-Je choisis mes actions'!Q20</f>
        <v>b</v>
      </c>
      <c r="E124" s="423" t="str">
        <f>'2-Je choisis mes actions'!R20</f>
        <v>L.ET</v>
      </c>
      <c r="F124" s="278">
        <f>IF('2-Je choisis mes actions'!I20=0,0,'2-Je choisis mes actions'!E20)</f>
        <v>0</v>
      </c>
      <c r="G124" s="278">
        <v>100</v>
      </c>
      <c r="H124" s="278">
        <f t="shared" ref="H124" si="13">F124</f>
        <v>0</v>
      </c>
      <c r="I124" s="153" t="s">
        <v>105330</v>
      </c>
      <c r="J124" s="255">
        <v>0</v>
      </c>
      <c r="K124" s="200">
        <f>AF!G42</f>
        <v>0</v>
      </c>
    </row>
    <row r="125" spans="2:11" s="157" customFormat="1" ht="14.25" hidden="1" customHeight="1" x14ac:dyDescent="0.2">
      <c r="B125" s="158"/>
      <c r="C125" s="159" t="str">
        <f>'2-Je choisis mes actions'!P21</f>
        <v>a</v>
      </c>
      <c r="D125" s="423" t="str">
        <f>'2-Je choisis mes actions'!Q21</f>
        <v>b</v>
      </c>
      <c r="E125" s="423" t="str">
        <f>'2-Je choisis mes actions'!R21</f>
        <v>L.ET</v>
      </c>
      <c r="F125" s="278">
        <f>IF('2-Je choisis mes actions'!I21=0,0,'2-Je choisis mes actions'!E21)</f>
        <v>0</v>
      </c>
      <c r="G125" s="278">
        <v>100</v>
      </c>
      <c r="H125" s="278">
        <f t="shared" ref="H125" si="14">F125</f>
        <v>0</v>
      </c>
      <c r="I125" s="153" t="s">
        <v>105330</v>
      </c>
      <c r="J125" s="255">
        <v>0</v>
      </c>
      <c r="K125" s="200">
        <f>AF!G43</f>
        <v>0</v>
      </c>
    </row>
    <row r="126" spans="2:11" s="157" customFormat="1" ht="14.25" hidden="1" customHeight="1" x14ac:dyDescent="0.2">
      <c r="B126" s="158"/>
      <c r="C126" s="159" t="str">
        <f>'2-Je choisis mes actions'!P22</f>
        <v>a</v>
      </c>
      <c r="D126" s="423" t="str">
        <f>'2-Je choisis mes actions'!Q22</f>
        <v>b</v>
      </c>
      <c r="E126" s="423" t="str">
        <f>'2-Je choisis mes actions'!R22</f>
        <v>L.ET</v>
      </c>
      <c r="F126" s="278">
        <f>IF('2-Je choisis mes actions'!I22=0,0,'2-Je choisis mes actions'!E22)</f>
        <v>0</v>
      </c>
      <c r="G126" s="278">
        <v>100</v>
      </c>
      <c r="H126" s="278">
        <f t="shared" ref="H126" si="15">F126</f>
        <v>0</v>
      </c>
      <c r="I126" s="153" t="s">
        <v>105330</v>
      </c>
      <c r="J126" s="255">
        <v>0</v>
      </c>
      <c r="K126" s="200">
        <f>AF!G44</f>
        <v>0</v>
      </c>
    </row>
    <row r="127" spans="2:11" s="157" customFormat="1" ht="14.25" hidden="1" customHeight="1" x14ac:dyDescent="0.2">
      <c r="B127" s="158"/>
      <c r="C127" s="159" t="str">
        <f>'2-Je choisis mes actions'!P23</f>
        <v>a</v>
      </c>
      <c r="D127" s="423" t="str">
        <f>'2-Je choisis mes actions'!Q23</f>
        <v>b</v>
      </c>
      <c r="E127" s="423" t="str">
        <f>'2-Je choisis mes actions'!R23</f>
        <v>L.ET</v>
      </c>
      <c r="F127" s="278">
        <f>IF('2-Je choisis mes actions'!I23=0,0,'2-Je choisis mes actions'!E23)</f>
        <v>0</v>
      </c>
      <c r="G127" s="278">
        <v>100</v>
      </c>
      <c r="H127" s="278">
        <f t="shared" ref="H127" si="16">F127</f>
        <v>0</v>
      </c>
      <c r="I127" s="153" t="s">
        <v>105330</v>
      </c>
      <c r="J127" s="255">
        <v>0</v>
      </c>
      <c r="K127" s="200">
        <f>AF!G45</f>
        <v>0</v>
      </c>
    </row>
    <row r="128" spans="2:11" s="157" customFormat="1" ht="14.25" hidden="1" customHeight="1" x14ac:dyDescent="0.2">
      <c r="B128" s="158"/>
      <c r="C128" s="159" t="str">
        <f>'2-Je choisis mes actions'!P24</f>
        <v>a</v>
      </c>
      <c r="D128" s="423" t="str">
        <f>'2-Je choisis mes actions'!Q24</f>
        <v>b</v>
      </c>
      <c r="E128" s="423" t="str">
        <f>'2-Je choisis mes actions'!R24</f>
        <v>L.ET</v>
      </c>
      <c r="F128" s="278">
        <f>IF('2-Je choisis mes actions'!I24=0,0,'2-Je choisis mes actions'!E24)</f>
        <v>0</v>
      </c>
      <c r="G128" s="278">
        <v>100</v>
      </c>
      <c r="H128" s="278">
        <f t="shared" ref="H128" si="17">F128</f>
        <v>0</v>
      </c>
      <c r="I128" s="153" t="s">
        <v>105330</v>
      </c>
      <c r="J128" s="255">
        <v>0</v>
      </c>
      <c r="K128" s="200">
        <f>AF!G46</f>
        <v>0</v>
      </c>
    </row>
    <row r="129" spans="2:11" s="157" customFormat="1" ht="14.25" hidden="1" customHeight="1" x14ac:dyDescent="0.2">
      <c r="B129" s="158"/>
      <c r="C129" s="159" t="str">
        <f>'2-Je choisis mes actions'!P25</f>
        <v>a</v>
      </c>
      <c r="D129" s="423" t="str">
        <f>'2-Je choisis mes actions'!Q25</f>
        <v>b</v>
      </c>
      <c r="E129" s="423" t="str">
        <f>'2-Je choisis mes actions'!R25</f>
        <v>L.ET</v>
      </c>
      <c r="F129" s="278">
        <f>IF('2-Je choisis mes actions'!I25=0,0,'2-Je choisis mes actions'!E25)</f>
        <v>0</v>
      </c>
      <c r="G129" s="278">
        <v>100</v>
      </c>
      <c r="H129" s="278">
        <f t="shared" si="5"/>
        <v>0</v>
      </c>
      <c r="I129" s="153" t="s">
        <v>105330</v>
      </c>
      <c r="J129" s="255">
        <v>0</v>
      </c>
      <c r="K129" s="200">
        <f>AF!G35</f>
        <v>0</v>
      </c>
    </row>
    <row r="130" spans="2:11" s="157" customFormat="1" ht="14.25" hidden="1" customHeight="1" x14ac:dyDescent="0.2">
      <c r="B130" s="158"/>
      <c r="C130" s="159" t="str">
        <f>'2-Je choisis mes actions'!P29</f>
        <v>Autres équipements</v>
      </c>
      <c r="D130" s="423" t="str">
        <f>'2-Je choisis mes actions'!Q29</f>
        <v>Maitrise chauffage</v>
      </c>
      <c r="E130" s="423" t="str">
        <f>'2-Je choisis mes actions'!R29</f>
        <v>L.ET</v>
      </c>
      <c r="F130" s="278">
        <f>IF('2-Je choisis mes actions'!I29=0,0,'2-Je choisis mes actions'!E29)</f>
        <v>0</v>
      </c>
      <c r="G130" s="278">
        <v>100</v>
      </c>
      <c r="H130" s="278">
        <f t="shared" si="5"/>
        <v>0</v>
      </c>
      <c r="I130" s="153" t="s">
        <v>105331</v>
      </c>
      <c r="J130" s="255">
        <v>0</v>
      </c>
      <c r="K130" s="200">
        <f>AF!G36</f>
        <v>0</v>
      </c>
    </row>
    <row r="131" spans="2:11" s="157" customFormat="1" ht="14.25" hidden="1" customHeight="1" x14ac:dyDescent="0.2">
      <c r="B131" s="158"/>
      <c r="C131" s="159" t="str">
        <f>'2-Je choisis mes actions'!P30</f>
        <v>Autres équipements</v>
      </c>
      <c r="D131" s="423" t="str">
        <f>'2-Je choisis mes actions'!Q30</f>
        <v>Sèche-linge</v>
      </c>
      <c r="E131" s="423" t="str">
        <f>'2-Je choisis mes actions'!R30</f>
        <v>L.ET</v>
      </c>
      <c r="F131" s="278">
        <f>IF('2-Je choisis mes actions'!I30=0,0,'2-Je choisis mes actions'!E30)</f>
        <v>0</v>
      </c>
      <c r="G131" s="278">
        <v>100</v>
      </c>
      <c r="H131" s="278">
        <f t="shared" si="5"/>
        <v>0</v>
      </c>
      <c r="I131" s="153" t="s">
        <v>105331</v>
      </c>
      <c r="J131" s="255">
        <v>0</v>
      </c>
      <c r="K131" s="200">
        <f>AF!G37</f>
        <v>0</v>
      </c>
    </row>
    <row r="132" spans="2:11" s="157" customFormat="1" ht="15" hidden="1" customHeight="1" x14ac:dyDescent="0.2">
      <c r="B132" s="158"/>
      <c r="C132" s="159" t="str">
        <f>'2-Je choisis mes actions'!P31</f>
        <v>Autres équipements</v>
      </c>
      <c r="D132" s="423" t="str">
        <f>'2-Je choisis mes actions'!Q31</f>
        <v>Débit lavabo</v>
      </c>
      <c r="E132" s="423" t="str">
        <f>'2-Je choisis mes actions'!R31</f>
        <v>L.ET</v>
      </c>
      <c r="F132" s="278">
        <f>IF('2-Je choisis mes actions'!I31=0,0,'2-Je choisis mes actions'!E31)</f>
        <v>0</v>
      </c>
      <c r="G132" s="278">
        <v>100</v>
      </c>
      <c r="H132" s="278">
        <f t="shared" si="5"/>
        <v>0</v>
      </c>
      <c r="I132" s="153" t="s">
        <v>105331</v>
      </c>
      <c r="J132" s="255">
        <v>0</v>
      </c>
      <c r="K132" s="200">
        <f>AF!G38</f>
        <v>0</v>
      </c>
    </row>
    <row r="133" spans="2:11" s="157" customFormat="1" ht="15" hidden="1" x14ac:dyDescent="0.2">
      <c r="B133" s="158"/>
      <c r="C133" s="159" t="str">
        <f>'2-Je choisis mes actions'!P32</f>
        <v>Autres équipements</v>
      </c>
      <c r="D133" s="423" t="str">
        <f>'2-Je choisis mes actions'!Q32</f>
        <v>mitigeurs thermostatiques</v>
      </c>
      <c r="E133" s="423" t="str">
        <f>'2-Je choisis mes actions'!R32</f>
        <v>L.ET</v>
      </c>
      <c r="F133" s="278">
        <f>IF('2-Je choisis mes actions'!I32=0,0,'2-Je choisis mes actions'!E32)</f>
        <v>0</v>
      </c>
      <c r="G133" s="278">
        <v>100</v>
      </c>
      <c r="H133" s="278">
        <f t="shared" si="5"/>
        <v>0</v>
      </c>
      <c r="I133" s="153" t="s">
        <v>105331</v>
      </c>
      <c r="J133" s="255">
        <v>0</v>
      </c>
      <c r="K133" s="200">
        <f>AF!G39</f>
        <v>0</v>
      </c>
    </row>
    <row r="134" spans="2:11" s="157" customFormat="1" ht="15" hidden="1" x14ac:dyDescent="0.2">
      <c r="B134" s="158"/>
      <c r="C134" s="159" t="str">
        <f>'2-Je choisis mes actions'!P33</f>
        <v>Autres équipements</v>
      </c>
      <c r="D134" s="423" t="str">
        <f>'2-Je choisis mes actions'!Q33</f>
        <v>Conso WC</v>
      </c>
      <c r="E134" s="423" t="str">
        <f>'2-Je choisis mes actions'!R33</f>
        <v>L.ET</v>
      </c>
      <c r="F134" s="278">
        <f>IF('2-Je choisis mes actions'!I33=0,0,'2-Je choisis mes actions'!E33)</f>
        <v>0</v>
      </c>
      <c r="G134" s="278">
        <v>100</v>
      </c>
      <c r="H134" s="278">
        <f t="shared" si="5"/>
        <v>0</v>
      </c>
      <c r="I134" s="153" t="s">
        <v>105331</v>
      </c>
      <c r="J134" s="255">
        <v>0</v>
      </c>
      <c r="K134" s="200">
        <f>AF!G40</f>
        <v>0</v>
      </c>
    </row>
    <row r="135" spans="2:11" s="157" customFormat="1" ht="15" hidden="1" x14ac:dyDescent="0.2">
      <c r="B135" s="158"/>
      <c r="C135" s="159" t="str">
        <f>'2-Je choisis mes actions'!P34</f>
        <v>Autres équipements</v>
      </c>
      <c r="D135" s="423" t="str">
        <f>'2-Je choisis mes actions'!Q34</f>
        <v>Toilettes sèches</v>
      </c>
      <c r="E135" s="423" t="str">
        <f>'2-Je choisis mes actions'!R34</f>
        <v>L.ET</v>
      </c>
      <c r="F135" s="278">
        <f>IF('2-Je choisis mes actions'!I34=0,0,'2-Je choisis mes actions'!E34)</f>
        <v>0</v>
      </c>
      <c r="G135" s="278">
        <v>100</v>
      </c>
      <c r="H135" s="278">
        <f t="shared" si="5"/>
        <v>0</v>
      </c>
      <c r="I135" s="153" t="s">
        <v>105331</v>
      </c>
      <c r="J135" s="255">
        <v>0</v>
      </c>
      <c r="K135" s="200">
        <f>AF!G41</f>
        <v>0</v>
      </c>
    </row>
    <row r="136" spans="2:11" s="157" customFormat="1" ht="15" hidden="1" x14ac:dyDescent="0.2">
      <c r="B136" s="158"/>
      <c r="C136" s="159" t="str">
        <f>'2-Je choisis mes actions'!P35</f>
        <v>Autres équipements</v>
      </c>
      <c r="D136" s="423" t="str">
        <f>'2-Je choisis mes actions'!Q35</f>
        <v>Couverture piscine</v>
      </c>
      <c r="E136" s="423" t="str">
        <f>'2-Je choisis mes actions'!R35</f>
        <v>L.ET</v>
      </c>
      <c r="F136" s="278">
        <f>IF('2-Je choisis mes actions'!I35=0,0,'2-Je choisis mes actions'!E35)</f>
        <v>0</v>
      </c>
      <c r="G136" s="278">
        <v>100</v>
      </c>
      <c r="H136" s="278">
        <f t="shared" si="5"/>
        <v>0</v>
      </c>
      <c r="I136" s="153" t="s">
        <v>105331</v>
      </c>
      <c r="J136" s="255">
        <v>0</v>
      </c>
      <c r="K136" s="200">
        <f>AF!G42</f>
        <v>0</v>
      </c>
    </row>
    <row r="137" spans="2:11" s="157" customFormat="1" ht="28.5" hidden="1" x14ac:dyDescent="0.2">
      <c r="B137" s="158"/>
      <c r="C137" s="159" t="str">
        <f>'2-Je choisis mes actions'!P36</f>
        <v>Prestations extérieurs - Autres dépenses de sous-traitance (études, honoraires, etc.)</v>
      </c>
      <c r="D137" s="423" t="str">
        <f>'2-Je choisis mes actions'!Q36</f>
        <v>Adaptation site internet</v>
      </c>
      <c r="E137" s="423" t="str">
        <f>'2-Je choisis mes actions'!R36</f>
        <v>L.ET</v>
      </c>
      <c r="F137" s="278">
        <f>IF('2-Je choisis mes actions'!I36=0,0,'2-Je choisis mes actions'!E36)</f>
        <v>0</v>
      </c>
      <c r="G137" s="278">
        <v>100</v>
      </c>
      <c r="H137" s="278">
        <f t="shared" si="5"/>
        <v>0</v>
      </c>
      <c r="I137" s="153" t="s">
        <v>105331</v>
      </c>
      <c r="J137" s="255">
        <v>0</v>
      </c>
      <c r="K137" s="200">
        <f>AF!G43</f>
        <v>0</v>
      </c>
    </row>
    <row r="138" spans="2:11" s="157" customFormat="1" ht="14.25" hidden="1" customHeight="1" x14ac:dyDescent="0.2">
      <c r="B138" s="158"/>
      <c r="C138" s="159" t="str">
        <f>'2-Je choisis mes actions'!P37</f>
        <v>Prestations extérieurs de formation / communication / animation</v>
      </c>
      <c r="D138" s="423" t="str">
        <f>'2-Je choisis mes actions'!Q37</f>
        <v>Communication éco-gestes hôtels</v>
      </c>
      <c r="E138" s="423" t="str">
        <f>'2-Je choisis mes actions'!R37</f>
        <v>L.ET</v>
      </c>
      <c r="F138" s="278">
        <f>IF('2-Je choisis mes actions'!I37=0,0,'2-Je choisis mes actions'!E37)</f>
        <v>0</v>
      </c>
      <c r="G138" s="278">
        <v>100</v>
      </c>
      <c r="H138" s="278">
        <f t="shared" ref="H138:H149" si="18">F138</f>
        <v>0</v>
      </c>
      <c r="I138" s="153" t="s">
        <v>105331</v>
      </c>
      <c r="J138" s="255">
        <v>0</v>
      </c>
      <c r="K138" s="200">
        <f>AF!G44</f>
        <v>0</v>
      </c>
    </row>
    <row r="139" spans="2:11" s="157" customFormat="1" ht="14.25" hidden="1" customHeight="1" x14ac:dyDescent="0.2">
      <c r="B139" s="158"/>
      <c r="C139" s="159" t="str">
        <f>'2-Je choisis mes actions'!P38</f>
        <v>Prestations extérieurs de formation / communication / animation</v>
      </c>
      <c r="D139" s="423" t="str">
        <f>'2-Je choisis mes actions'!Q38</f>
        <v>Formation éco-gestes</v>
      </c>
      <c r="E139" s="423" t="str">
        <f>'2-Je choisis mes actions'!R38</f>
        <v>L.ET</v>
      </c>
      <c r="F139" s="278">
        <f>IF('2-Je choisis mes actions'!I38=0,0,'2-Je choisis mes actions'!E38)</f>
        <v>0</v>
      </c>
      <c r="G139" s="278">
        <v>100</v>
      </c>
      <c r="H139" s="278">
        <f t="shared" si="18"/>
        <v>0</v>
      </c>
      <c r="I139" s="153" t="s">
        <v>105331</v>
      </c>
      <c r="J139" s="255">
        <v>0</v>
      </c>
      <c r="K139" s="200">
        <f>AF!G45</f>
        <v>0</v>
      </c>
    </row>
    <row r="140" spans="2:11" s="157" customFormat="1" ht="28.5" hidden="1" x14ac:dyDescent="0.2">
      <c r="B140" s="158"/>
      <c r="C140" s="159" t="str">
        <f>'2-Je choisis mes actions'!P39</f>
        <v>Prestations extérieurs - Autres dépenses de sous-traitance (études, honoraires, etc.)</v>
      </c>
      <c r="D140" s="423" t="str">
        <f>'2-Je choisis mes actions'!Q39</f>
        <v>AMO rénovation globale</v>
      </c>
      <c r="E140" s="423" t="str">
        <f>'2-Je choisis mes actions'!R39</f>
        <v>L.ET</v>
      </c>
      <c r="F140" s="278">
        <f>IF('2-Je choisis mes actions'!I39=0,0,'2-Je choisis mes actions'!E39)</f>
        <v>0</v>
      </c>
      <c r="G140" s="278">
        <v>100</v>
      </c>
      <c r="H140" s="278">
        <f t="shared" si="18"/>
        <v>0</v>
      </c>
      <c r="I140" s="153" t="s">
        <v>105331</v>
      </c>
      <c r="J140" s="255">
        <v>0</v>
      </c>
      <c r="K140" s="200">
        <f>AF!G46</f>
        <v>0</v>
      </c>
    </row>
    <row r="141" spans="2:11" s="157" customFormat="1" ht="28.5" hidden="1" x14ac:dyDescent="0.2">
      <c r="B141" s="158"/>
      <c r="C141" s="159" t="str">
        <f>'2-Je choisis mes actions'!P40</f>
        <v>Prestations extérieurs - Autres dépenses de sous-traitance (études, honoraires, etc.)</v>
      </c>
      <c r="D141" s="423" t="str">
        <f>'2-Je choisis mes actions'!Q40</f>
        <v>Accompagnement tourisme durable</v>
      </c>
      <c r="E141" s="423" t="str">
        <f>'2-Je choisis mes actions'!R40</f>
        <v>L.ET</v>
      </c>
      <c r="F141" s="278">
        <f>IF('2-Je choisis mes actions'!I40=0,0,'2-Je choisis mes actions'!E40)</f>
        <v>0</v>
      </c>
      <c r="G141" s="278">
        <v>100</v>
      </c>
      <c r="H141" s="278">
        <f t="shared" si="18"/>
        <v>0</v>
      </c>
      <c r="I141" s="153" t="s">
        <v>105331</v>
      </c>
      <c r="J141" s="255">
        <v>0</v>
      </c>
      <c r="K141" s="200">
        <f>AF!G47</f>
        <v>0</v>
      </c>
    </row>
    <row r="142" spans="2:11" s="157" customFormat="1" ht="15" hidden="1" x14ac:dyDescent="0.2">
      <c r="B142" s="158"/>
      <c r="C142" s="159" t="str">
        <f>'2-Je choisis mes actions'!P41</f>
        <v>a</v>
      </c>
      <c r="D142" s="423" t="str">
        <f>'2-Je choisis mes actions'!Q41</f>
        <v>b</v>
      </c>
      <c r="E142" s="423" t="str">
        <f>'2-Je choisis mes actions'!R41</f>
        <v>L.ET</v>
      </c>
      <c r="F142" s="278">
        <f>IF('2-Je choisis mes actions'!I41=0,0,'2-Je choisis mes actions'!E41)</f>
        <v>0</v>
      </c>
      <c r="G142" s="278">
        <v>100</v>
      </c>
      <c r="H142" s="278">
        <f t="shared" ref="H142:H145" si="19">F142</f>
        <v>0</v>
      </c>
      <c r="I142" s="153" t="s">
        <v>105331</v>
      </c>
      <c r="J142" s="255">
        <v>0</v>
      </c>
      <c r="K142" s="200">
        <f>AF!G44</f>
        <v>0</v>
      </c>
    </row>
    <row r="143" spans="2:11" s="157" customFormat="1" ht="15" hidden="1" x14ac:dyDescent="0.2">
      <c r="B143" s="158"/>
      <c r="C143" s="159" t="str">
        <f>'2-Je choisis mes actions'!P42</f>
        <v>a</v>
      </c>
      <c r="D143" s="423" t="str">
        <f>'2-Je choisis mes actions'!Q42</f>
        <v>b</v>
      </c>
      <c r="E143" s="423" t="str">
        <f>'2-Je choisis mes actions'!R42</f>
        <v>L.ET</v>
      </c>
      <c r="F143" s="278">
        <f>IF('2-Je choisis mes actions'!I42=0,0,'2-Je choisis mes actions'!E42)</f>
        <v>0</v>
      </c>
      <c r="G143" s="278">
        <v>100</v>
      </c>
      <c r="H143" s="278">
        <f t="shared" si="19"/>
        <v>0</v>
      </c>
      <c r="I143" s="153" t="s">
        <v>105331</v>
      </c>
      <c r="J143" s="255">
        <v>0</v>
      </c>
      <c r="K143" s="200">
        <f>AF!G45</f>
        <v>0</v>
      </c>
    </row>
    <row r="144" spans="2:11" s="157" customFormat="1" ht="15" hidden="1" x14ac:dyDescent="0.2">
      <c r="B144" s="158"/>
      <c r="C144" s="159" t="str">
        <f>'2-Je choisis mes actions'!P43</f>
        <v>a</v>
      </c>
      <c r="D144" s="423" t="str">
        <f>'2-Je choisis mes actions'!Q43</f>
        <v>b</v>
      </c>
      <c r="E144" s="423" t="str">
        <f>'2-Je choisis mes actions'!R43</f>
        <v>L.ET</v>
      </c>
      <c r="F144" s="278">
        <f>IF('2-Je choisis mes actions'!I43=0,0,'2-Je choisis mes actions'!E43)</f>
        <v>0</v>
      </c>
      <c r="G144" s="278">
        <v>100</v>
      </c>
      <c r="H144" s="278">
        <f t="shared" si="19"/>
        <v>0</v>
      </c>
      <c r="I144" s="153" t="s">
        <v>105331</v>
      </c>
      <c r="J144" s="255">
        <v>0</v>
      </c>
      <c r="K144" s="200">
        <f>AF!G46</f>
        <v>0</v>
      </c>
    </row>
    <row r="145" spans="2:11" s="157" customFormat="1" ht="15" hidden="1" x14ac:dyDescent="0.2">
      <c r="B145" s="158"/>
      <c r="C145" s="159" t="str">
        <f>'2-Je choisis mes actions'!P44</f>
        <v>c</v>
      </c>
      <c r="D145" s="423" t="str">
        <f>'2-Je choisis mes actions'!Q44</f>
        <v>x</v>
      </c>
      <c r="E145" s="423" t="str">
        <f>'2-Je choisis mes actions'!R44</f>
        <v>L.ET</v>
      </c>
      <c r="F145" s="278">
        <f>IF('2-Je choisis mes actions'!I44=0,0,'2-Je choisis mes actions'!E44)</f>
        <v>0</v>
      </c>
      <c r="G145" s="278">
        <v>100</v>
      </c>
      <c r="H145" s="278">
        <f t="shared" si="19"/>
        <v>0</v>
      </c>
      <c r="I145" s="153" t="s">
        <v>105331</v>
      </c>
      <c r="J145" s="255">
        <v>0</v>
      </c>
      <c r="K145" s="200">
        <f>AF!G47</f>
        <v>0</v>
      </c>
    </row>
    <row r="146" spans="2:11" s="157" customFormat="1" ht="15" hidden="1" x14ac:dyDescent="0.2">
      <c r="B146" s="158"/>
      <c r="C146" s="159" t="str">
        <f>'2-Je choisis mes actions'!P45</f>
        <v>a</v>
      </c>
      <c r="D146" s="423" t="str">
        <f>'2-Je choisis mes actions'!Q45</f>
        <v>b</v>
      </c>
      <c r="E146" s="423" t="str">
        <f>'2-Je choisis mes actions'!R45</f>
        <v>L.ET</v>
      </c>
      <c r="F146" s="278">
        <f>IF('2-Je choisis mes actions'!I45=0,0,'2-Je choisis mes actions'!E45)</f>
        <v>0</v>
      </c>
      <c r="G146" s="278">
        <v>100</v>
      </c>
      <c r="H146" s="278">
        <f t="shared" si="18"/>
        <v>0</v>
      </c>
      <c r="I146" s="153" t="s">
        <v>105331</v>
      </c>
      <c r="J146" s="255">
        <v>0</v>
      </c>
      <c r="K146" s="200">
        <f>AF!G52</f>
        <v>0</v>
      </c>
    </row>
    <row r="147" spans="2:11" s="157" customFormat="1" ht="15" hidden="1" x14ac:dyDescent="0.2">
      <c r="B147" s="158"/>
      <c r="C147" s="159" t="str">
        <f>'2-Je choisis mes actions'!P46</f>
        <v>a</v>
      </c>
      <c r="D147" s="423" t="str">
        <f>'2-Je choisis mes actions'!Q46</f>
        <v>b</v>
      </c>
      <c r="E147" s="423" t="str">
        <f>'2-Je choisis mes actions'!R46</f>
        <v>L.ET</v>
      </c>
      <c r="F147" s="278">
        <f>IF('2-Je choisis mes actions'!I46=0,0,'2-Je choisis mes actions'!E46)</f>
        <v>0</v>
      </c>
      <c r="G147" s="278">
        <v>100</v>
      </c>
      <c r="H147" s="278">
        <f t="shared" si="18"/>
        <v>0</v>
      </c>
      <c r="I147" s="153" t="s">
        <v>105331</v>
      </c>
      <c r="J147" s="255">
        <v>0</v>
      </c>
      <c r="K147" s="200">
        <f>AF!G53</f>
        <v>0</v>
      </c>
    </row>
    <row r="148" spans="2:11" s="157" customFormat="1" ht="15" hidden="1" x14ac:dyDescent="0.2">
      <c r="B148" s="158"/>
      <c r="C148" s="159" t="str">
        <f>'2-Je choisis mes actions'!P47</f>
        <v>a</v>
      </c>
      <c r="D148" s="423" t="str">
        <f>'2-Je choisis mes actions'!Q47</f>
        <v>b</v>
      </c>
      <c r="E148" s="423" t="str">
        <f>'2-Je choisis mes actions'!R47</f>
        <v>L.ET</v>
      </c>
      <c r="F148" s="278">
        <f>IF('2-Je choisis mes actions'!I47=0,0,'2-Je choisis mes actions'!E47)</f>
        <v>0</v>
      </c>
      <c r="G148" s="278">
        <v>100</v>
      </c>
      <c r="H148" s="278">
        <f t="shared" si="18"/>
        <v>0</v>
      </c>
      <c r="I148" s="153" t="s">
        <v>105331</v>
      </c>
      <c r="J148" s="255">
        <v>0</v>
      </c>
      <c r="K148" s="200">
        <f>AF!G54</f>
        <v>0</v>
      </c>
    </row>
    <row r="149" spans="2:11" s="157" customFormat="1" ht="15" hidden="1" x14ac:dyDescent="0.2">
      <c r="B149" s="158"/>
      <c r="C149" s="159" t="str">
        <f>'2-Je choisis mes actions'!P48</f>
        <v>c</v>
      </c>
      <c r="D149" s="423" t="str">
        <f>'2-Je choisis mes actions'!Q48</f>
        <v>x</v>
      </c>
      <c r="E149" s="423" t="str">
        <f>'2-Je choisis mes actions'!R48</f>
        <v>L.ET</v>
      </c>
      <c r="F149" s="278">
        <f>IF('2-Je choisis mes actions'!I48=0,0,'2-Je choisis mes actions'!E48)</f>
        <v>0</v>
      </c>
      <c r="G149" s="278">
        <v>100</v>
      </c>
      <c r="H149" s="278">
        <f t="shared" si="18"/>
        <v>0</v>
      </c>
      <c r="I149" s="153" t="s">
        <v>105331</v>
      </c>
      <c r="J149" s="255">
        <v>0</v>
      </c>
      <c r="K149" s="200">
        <f>AF!G55</f>
        <v>0</v>
      </c>
    </row>
    <row r="150" spans="2:11" s="157" customFormat="1" ht="15" hidden="1" x14ac:dyDescent="0.2">
      <c r="B150" s="158"/>
      <c r="C150" s="159"/>
      <c r="D150" s="423"/>
      <c r="E150" s="423"/>
      <c r="F150" s="278"/>
      <c r="G150" s="278"/>
      <c r="H150" s="278"/>
      <c r="I150" s="160" t="s">
        <v>104996</v>
      </c>
      <c r="J150" s="255">
        <v>0</v>
      </c>
      <c r="K150" s="200">
        <v>0</v>
      </c>
    </row>
    <row r="151" spans="2:11" s="157" customFormat="1" ht="15" hidden="1" x14ac:dyDescent="0.2">
      <c r="B151" s="158"/>
      <c r="C151" s="159"/>
      <c r="D151" s="423"/>
      <c r="E151" s="423"/>
      <c r="F151" s="278"/>
      <c r="G151" s="278"/>
      <c r="H151" s="278"/>
      <c r="I151" s="160" t="s">
        <v>104996</v>
      </c>
      <c r="J151" s="255">
        <v>0</v>
      </c>
      <c r="K151" s="200">
        <v>0</v>
      </c>
    </row>
    <row r="152" spans="2:11" s="157" customFormat="1" ht="15" hidden="1" x14ac:dyDescent="0.2">
      <c r="B152" s="158"/>
      <c r="C152" s="159"/>
      <c r="D152" s="423"/>
      <c r="E152" s="423"/>
      <c r="F152" s="278"/>
      <c r="G152" s="278"/>
      <c r="H152" s="278"/>
      <c r="I152" s="160" t="s">
        <v>104996</v>
      </c>
      <c r="J152" s="255">
        <v>0</v>
      </c>
      <c r="K152" s="200">
        <v>0</v>
      </c>
    </row>
    <row r="153" spans="2:11" s="157" customFormat="1" ht="15" hidden="1" x14ac:dyDescent="0.2">
      <c r="B153" s="158"/>
      <c r="C153" s="159"/>
      <c r="D153" s="423"/>
      <c r="E153" s="423"/>
      <c r="F153" s="278"/>
      <c r="G153" s="278"/>
      <c r="H153" s="278"/>
      <c r="I153" s="160" t="s">
        <v>104996</v>
      </c>
      <c r="J153" s="255">
        <v>0</v>
      </c>
      <c r="K153" s="200">
        <v>0</v>
      </c>
    </row>
    <row r="154" spans="2:11" s="157" customFormat="1" ht="15" hidden="1" x14ac:dyDescent="0.2">
      <c r="B154" s="158"/>
      <c r="C154" s="159"/>
      <c r="D154" s="423"/>
      <c r="E154" s="423"/>
      <c r="F154" s="278"/>
      <c r="G154" s="278"/>
      <c r="H154" s="278"/>
      <c r="I154" s="160" t="s">
        <v>104996</v>
      </c>
      <c r="J154" s="255">
        <v>0</v>
      </c>
      <c r="K154" s="200">
        <v>0</v>
      </c>
    </row>
    <row r="155" spans="2:11" s="157" customFormat="1" ht="15" hidden="1" x14ac:dyDescent="0.2">
      <c r="B155" s="158"/>
      <c r="C155" s="159"/>
      <c r="D155" s="423"/>
      <c r="E155" s="423"/>
      <c r="F155" s="278"/>
      <c r="G155" s="278"/>
      <c r="H155" s="278"/>
      <c r="I155" s="160" t="s">
        <v>104996</v>
      </c>
      <c r="J155" s="255">
        <v>0</v>
      </c>
      <c r="K155" s="200">
        <v>0</v>
      </c>
    </row>
    <row r="156" spans="2:11" s="157" customFormat="1" ht="15" hidden="1" x14ac:dyDescent="0.2">
      <c r="B156" s="158"/>
      <c r="C156" s="159"/>
      <c r="D156" s="423"/>
      <c r="E156" s="423"/>
      <c r="F156" s="278"/>
      <c r="G156" s="278"/>
      <c r="H156" s="278"/>
      <c r="I156" s="160" t="s">
        <v>104996</v>
      </c>
      <c r="J156" s="255">
        <v>0</v>
      </c>
      <c r="K156" s="200">
        <v>0</v>
      </c>
    </row>
    <row r="157" spans="2:11" s="157" customFormat="1" ht="15" hidden="1" x14ac:dyDescent="0.2">
      <c r="B157" s="158"/>
      <c r="C157" s="159"/>
      <c r="D157" s="423"/>
      <c r="E157" s="423"/>
      <c r="F157" s="278"/>
      <c r="G157" s="278"/>
      <c r="H157" s="278"/>
      <c r="I157" s="160" t="s">
        <v>104996</v>
      </c>
      <c r="J157" s="255">
        <v>0</v>
      </c>
      <c r="K157" s="200">
        <v>0</v>
      </c>
    </row>
    <row r="158" spans="2:11" s="157" customFormat="1" ht="15" hidden="1" x14ac:dyDescent="0.2">
      <c r="B158" s="158"/>
      <c r="C158" s="159"/>
      <c r="D158" s="423"/>
      <c r="E158" s="423"/>
      <c r="F158" s="278"/>
      <c r="G158" s="278"/>
      <c r="H158" s="278"/>
      <c r="I158" s="160" t="s">
        <v>104996</v>
      </c>
      <c r="J158" s="255">
        <v>0</v>
      </c>
      <c r="K158" s="200">
        <v>0</v>
      </c>
    </row>
    <row r="159" spans="2:11" s="157" customFormat="1" ht="15" hidden="1" x14ac:dyDescent="0.2">
      <c r="B159" s="158"/>
      <c r="C159" s="159"/>
      <c r="D159" s="423"/>
      <c r="E159" s="423"/>
      <c r="F159" s="278"/>
      <c r="G159" s="278"/>
      <c r="H159" s="278"/>
      <c r="I159" s="160" t="s">
        <v>104996</v>
      </c>
      <c r="J159" s="255">
        <v>0</v>
      </c>
      <c r="K159" s="200">
        <v>0</v>
      </c>
    </row>
    <row r="160" spans="2:11" hidden="1" x14ac:dyDescent="0.2">
      <c r="B160" s="150"/>
      <c r="C160" s="161"/>
      <c r="D160" s="161"/>
      <c r="E160" s="161"/>
      <c r="F160" s="161"/>
      <c r="G160" s="161"/>
      <c r="H160" s="161"/>
      <c r="I160" s="161"/>
      <c r="J160" s="150"/>
      <c r="K160" s="198">
        <v>1</v>
      </c>
    </row>
    <row r="161" spans="2:11" hidden="1" x14ac:dyDescent="0.2">
      <c r="B161" s="150"/>
      <c r="C161" s="151"/>
      <c r="D161" s="151"/>
      <c r="E161" s="151"/>
      <c r="F161" s="151"/>
      <c r="G161" s="151"/>
      <c r="H161" s="151"/>
      <c r="I161" s="151"/>
      <c r="J161" s="150"/>
      <c r="K161" s="198">
        <v>1</v>
      </c>
    </row>
    <row r="162" spans="2:11" ht="20.25" hidden="1" customHeight="1" x14ac:dyDescent="0.2">
      <c r="B162" s="150"/>
      <c r="C162" s="162" t="s">
        <v>104997</v>
      </c>
      <c r="D162" s="163"/>
      <c r="E162" s="163"/>
      <c r="F162" s="163"/>
      <c r="G162" s="164"/>
      <c r="H162" s="107"/>
      <c r="I162" s="107"/>
      <c r="J162" s="150"/>
      <c r="K162" s="198">
        <f>$K$26</f>
        <v>0</v>
      </c>
    </row>
    <row r="163" spans="2:11" hidden="1" x14ac:dyDescent="0.2">
      <c r="B163" s="150"/>
      <c r="C163" s="165" t="s">
        <v>72501</v>
      </c>
      <c r="D163" s="448" t="s">
        <v>72502</v>
      </c>
      <c r="E163" s="448"/>
      <c r="F163" s="448" t="s">
        <v>72487</v>
      </c>
      <c r="G163" s="449"/>
      <c r="H163" s="107"/>
      <c r="I163" s="107"/>
      <c r="J163" s="150"/>
      <c r="K163" s="198">
        <f>$K$26</f>
        <v>0</v>
      </c>
    </row>
    <row r="164" spans="2:11" ht="15.75" hidden="1" thickBot="1" x14ac:dyDescent="0.25">
      <c r="B164" s="150"/>
      <c r="C164" s="166" t="str">
        <f>H$26</f>
        <v>(vide)</v>
      </c>
      <c r="D164" s="439">
        <f>SUMIFS($H$34:$H$159,$I$34:$I$159,C162,$K$34:$K$159,1)</f>
        <v>0</v>
      </c>
      <c r="E164" s="439"/>
      <c r="F164" s="439">
        <f>I26</f>
        <v>0</v>
      </c>
      <c r="G164" s="440"/>
      <c r="H164" s="167">
        <f>SUMIF($I$34:$I$149,C162,$F$34:$F$149)</f>
        <v>0</v>
      </c>
      <c r="I164" s="107"/>
      <c r="J164" s="150"/>
      <c r="K164" s="198">
        <f>$K$26</f>
        <v>0</v>
      </c>
    </row>
    <row r="165" spans="2:11" hidden="1" x14ac:dyDescent="0.2">
      <c r="B165" s="150"/>
      <c r="C165" s="107"/>
      <c r="D165" s="107"/>
      <c r="E165" s="107"/>
      <c r="F165" s="107"/>
      <c r="G165" s="107"/>
      <c r="H165" s="107"/>
      <c r="I165" s="107"/>
      <c r="J165" s="150"/>
      <c r="K165" s="198">
        <f>$K$26</f>
        <v>0</v>
      </c>
    </row>
    <row r="166" spans="2:11" ht="20.25" hidden="1" customHeight="1" x14ac:dyDescent="0.2">
      <c r="B166" s="150"/>
      <c r="C166" s="162" t="s">
        <v>105231</v>
      </c>
      <c r="D166" s="163"/>
      <c r="E166" s="163"/>
      <c r="F166" s="163"/>
      <c r="G166" s="164"/>
      <c r="H166" s="107"/>
      <c r="I166" s="107"/>
      <c r="J166" s="150"/>
      <c r="K166" s="198">
        <f>$K$27</f>
        <v>0</v>
      </c>
    </row>
    <row r="167" spans="2:11" hidden="1" x14ac:dyDescent="0.2">
      <c r="B167" s="150"/>
      <c r="C167" s="165" t="s">
        <v>72501</v>
      </c>
      <c r="D167" s="448" t="s">
        <v>72502</v>
      </c>
      <c r="E167" s="448"/>
      <c r="F167" s="448" t="s">
        <v>72487</v>
      </c>
      <c r="G167" s="449"/>
      <c r="H167" s="107"/>
      <c r="I167" s="107"/>
      <c r="J167" s="150"/>
      <c r="K167" s="198">
        <f>$K$27</f>
        <v>0</v>
      </c>
    </row>
    <row r="168" spans="2:11" ht="15" hidden="1" x14ac:dyDescent="0.2">
      <c r="B168" s="150"/>
      <c r="C168" s="291" t="str">
        <f>H$27</f>
        <v>(vide)</v>
      </c>
      <c r="D168" s="442">
        <f>SUMIFS($H$34:$H$159,$I$34:$I$159,C166,$K$34:$K$159,1)</f>
        <v>0</v>
      </c>
      <c r="E168" s="442"/>
      <c r="F168" s="442">
        <f>I27</f>
        <v>0</v>
      </c>
      <c r="G168" s="443"/>
      <c r="H168" s="167">
        <f>SUMIF($I$34:$I$149,C166,$F$34:$F$149)</f>
        <v>0</v>
      </c>
      <c r="I168" s="107"/>
      <c r="J168" s="150"/>
      <c r="K168" s="198">
        <f>$K$27</f>
        <v>0</v>
      </c>
    </row>
    <row r="169" spans="2:11" hidden="1" x14ac:dyDescent="0.2">
      <c r="B169" s="150"/>
      <c r="C169" s="292"/>
      <c r="D169" s="292"/>
      <c r="E169" s="292"/>
      <c r="F169" s="292"/>
      <c r="G169" s="292"/>
      <c r="H169" s="107"/>
      <c r="I169" s="107"/>
      <c r="J169" s="150"/>
      <c r="K169" s="198">
        <f>$K$27</f>
        <v>0</v>
      </c>
    </row>
    <row r="170" spans="2:11" ht="20.25" hidden="1" customHeight="1" x14ac:dyDescent="0.2">
      <c r="B170" s="150"/>
      <c r="C170" s="162" t="s">
        <v>105332</v>
      </c>
      <c r="D170" s="163"/>
      <c r="E170" s="163"/>
      <c r="F170" s="163"/>
      <c r="G170" s="164"/>
      <c r="H170" s="107"/>
      <c r="I170" s="107"/>
      <c r="J170" s="150"/>
      <c r="K170" s="198">
        <v>0</v>
      </c>
    </row>
    <row r="171" spans="2:11" hidden="1" x14ac:dyDescent="0.2">
      <c r="B171" s="150"/>
      <c r="C171" s="165" t="s">
        <v>72501</v>
      </c>
      <c r="D171" s="448" t="s">
        <v>72502</v>
      </c>
      <c r="E171" s="448"/>
      <c r="F171" s="448" t="s">
        <v>72487</v>
      </c>
      <c r="G171" s="449"/>
      <c r="H171" s="107"/>
      <c r="I171" s="107"/>
      <c r="J171" s="150"/>
      <c r="K171" s="198">
        <v>0</v>
      </c>
    </row>
    <row r="172" spans="2:11" ht="15" hidden="1" x14ac:dyDescent="0.2">
      <c r="B172" s="150"/>
      <c r="C172" s="291" t="str">
        <f>H$28</f>
        <v>(vide)</v>
      </c>
      <c r="D172" s="442">
        <f>SUMIFS($H$34:$H$149,$I$34:$I$149,C170,$K$34:$K$149,1)</f>
        <v>0</v>
      </c>
      <c r="E172" s="442"/>
      <c r="F172" s="442">
        <f>I28</f>
        <v>0</v>
      </c>
      <c r="G172" s="443"/>
      <c r="H172" s="167">
        <f>SUMIF($I$34:$I$149,C170,$F$34:$F$149)</f>
        <v>0</v>
      </c>
      <c r="I172" s="107"/>
      <c r="J172" s="150"/>
      <c r="K172" s="198">
        <v>0</v>
      </c>
    </row>
    <row r="173" spans="2:11" hidden="1" x14ac:dyDescent="0.2">
      <c r="B173" s="150"/>
      <c r="C173" s="307"/>
      <c r="D173" s="307"/>
      <c r="E173" s="307"/>
      <c r="F173" s="307"/>
      <c r="G173" s="307"/>
      <c r="H173" s="107"/>
      <c r="I173" s="107"/>
      <c r="J173" s="150"/>
      <c r="K173" s="198">
        <v>0</v>
      </c>
    </row>
    <row r="174" spans="2:11" ht="20.25" hidden="1" customHeight="1" x14ac:dyDescent="0.2">
      <c r="B174" s="150"/>
      <c r="C174" s="162" t="s">
        <v>105333</v>
      </c>
      <c r="D174" s="163"/>
      <c r="E174" s="163"/>
      <c r="F174" s="163"/>
      <c r="G174" s="164"/>
      <c r="H174" s="107"/>
      <c r="I174" s="107"/>
      <c r="J174" s="150"/>
      <c r="K174" s="198">
        <v>0</v>
      </c>
    </row>
    <row r="175" spans="2:11" hidden="1" x14ac:dyDescent="0.2">
      <c r="B175" s="150"/>
      <c r="C175" s="165" t="s">
        <v>72501</v>
      </c>
      <c r="D175" s="448" t="s">
        <v>72502</v>
      </c>
      <c r="E175" s="448"/>
      <c r="F175" s="448" t="s">
        <v>72487</v>
      </c>
      <c r="G175" s="449"/>
      <c r="H175" s="107"/>
      <c r="I175" s="107"/>
      <c r="J175" s="150"/>
      <c r="K175" s="198">
        <v>0</v>
      </c>
    </row>
    <row r="176" spans="2:11" ht="15" hidden="1" x14ac:dyDescent="0.2">
      <c r="B176" s="150"/>
      <c r="C176" s="291" t="str">
        <f>H$29</f>
        <v>(vide)</v>
      </c>
      <c r="D176" s="442">
        <f>SUMIFS($H$34:$H$149,$I$34:$I$149,C174,$K$34:$K$149,1)</f>
        <v>0</v>
      </c>
      <c r="E176" s="442"/>
      <c r="F176" s="442">
        <f>I29</f>
        <v>0</v>
      </c>
      <c r="G176" s="443"/>
      <c r="H176" s="167">
        <f>SUMIF($I$34:$I$149,C174,$F$34:$F$149)</f>
        <v>0</v>
      </c>
      <c r="I176" s="107"/>
      <c r="J176" s="150"/>
      <c r="K176" s="198">
        <v>0</v>
      </c>
    </row>
    <row r="177" spans="2:11" hidden="1" x14ac:dyDescent="0.2">
      <c r="B177" s="150"/>
      <c r="C177" s="308"/>
      <c r="D177" s="308"/>
      <c r="E177" s="308"/>
      <c r="F177" s="308"/>
      <c r="G177" s="308"/>
      <c r="H177" s="107"/>
      <c r="I177" s="107"/>
      <c r="J177" s="150"/>
      <c r="K177" s="198">
        <v>0</v>
      </c>
    </row>
    <row r="178" spans="2:11" ht="15" hidden="1" thickBot="1" x14ac:dyDescent="0.25">
      <c r="C178" s="141"/>
      <c r="D178" s="141"/>
      <c r="E178" s="141"/>
      <c r="F178" s="141"/>
      <c r="G178" s="141"/>
      <c r="H178" s="141"/>
      <c r="I178" s="141"/>
      <c r="K178" s="198">
        <v>1</v>
      </c>
    </row>
    <row r="179" spans="2:11" s="148" customFormat="1" ht="18" hidden="1" x14ac:dyDescent="0.2">
      <c r="B179" s="142"/>
      <c r="C179" s="149" t="s">
        <v>72503</v>
      </c>
      <c r="D179" s="149"/>
      <c r="E179" s="149"/>
      <c r="F179" s="149"/>
      <c r="G179" s="149"/>
      <c r="H179" s="149"/>
      <c r="I179" s="149"/>
      <c r="J179" s="142"/>
      <c r="K179" s="199">
        <v>1</v>
      </c>
    </row>
    <row r="180" spans="2:11" hidden="1" x14ac:dyDescent="0.2">
      <c r="B180" s="150"/>
      <c r="C180" s="107"/>
      <c r="D180" s="107"/>
      <c r="E180" s="107"/>
      <c r="F180" s="107"/>
      <c r="G180" s="107"/>
      <c r="H180" s="107"/>
      <c r="I180" s="107"/>
      <c r="J180" s="150"/>
      <c r="K180" s="198">
        <v>1</v>
      </c>
    </row>
    <row r="181" spans="2:11" hidden="1" x14ac:dyDescent="0.2">
      <c r="B181" s="150"/>
      <c r="C181" s="107" t="s">
        <v>72504</v>
      </c>
      <c r="D181" s="168" t="s">
        <v>72505</v>
      </c>
      <c r="E181" s="107"/>
      <c r="F181" s="107"/>
      <c r="G181" s="107"/>
      <c r="H181" s="107"/>
      <c r="I181" s="107"/>
      <c r="J181" s="150"/>
      <c r="K181" s="198">
        <v>1</v>
      </c>
    </row>
    <row r="182" spans="2:11" hidden="1" x14ac:dyDescent="0.2">
      <c r="B182" s="150"/>
      <c r="C182" s="107"/>
      <c r="D182" s="107"/>
      <c r="E182" s="107"/>
      <c r="F182" s="107"/>
      <c r="G182" s="107"/>
      <c r="H182" s="107"/>
      <c r="I182" s="107"/>
      <c r="J182" s="150"/>
      <c r="K182" s="198">
        <v>1</v>
      </c>
    </row>
    <row r="183" spans="2:11" ht="3.75" hidden="1" customHeight="1" x14ac:dyDescent="0.2">
      <c r="B183" s="150"/>
      <c r="C183" s="151"/>
      <c r="D183" s="151"/>
      <c r="E183" s="151"/>
      <c r="F183" s="151"/>
      <c r="G183" s="151"/>
      <c r="H183" s="151"/>
      <c r="I183" s="151"/>
      <c r="J183" s="150"/>
      <c r="K183" s="198">
        <v>1</v>
      </c>
    </row>
    <row r="184" spans="2:11" ht="15" hidden="1" x14ac:dyDescent="0.2">
      <c r="B184" s="150"/>
      <c r="C184" s="169" t="s">
        <v>72506</v>
      </c>
      <c r="D184" s="107"/>
      <c r="E184" s="107"/>
      <c r="F184" s="427">
        <f>SUM(F186:G189)</f>
        <v>0</v>
      </c>
      <c r="G184" s="428"/>
      <c r="H184" s="170" t="e">
        <f>F184/$D$20</f>
        <v>#DIV/0!</v>
      </c>
      <c r="I184" s="107"/>
      <c r="J184" s="150"/>
      <c r="K184" s="198">
        <v>1</v>
      </c>
    </row>
    <row r="185" spans="2:11" ht="3.75" hidden="1" customHeight="1" x14ac:dyDescent="0.2">
      <c r="B185" s="150"/>
      <c r="C185" s="107"/>
      <c r="D185" s="107"/>
      <c r="E185" s="107"/>
      <c r="F185" s="114"/>
      <c r="G185" s="114"/>
      <c r="H185" s="107"/>
      <c r="I185" s="107"/>
      <c r="J185" s="150"/>
      <c r="K185" s="198">
        <v>1</v>
      </c>
    </row>
    <row r="186" spans="2:11" ht="15" hidden="1" x14ac:dyDescent="0.2">
      <c r="B186" s="150"/>
      <c r="C186" s="171" t="s">
        <v>72507</v>
      </c>
      <c r="D186" s="107"/>
      <c r="E186" s="107"/>
      <c r="F186" s="429">
        <f>'2-Je choisis mes actions'!F161</f>
        <v>0</v>
      </c>
      <c r="G186" s="430"/>
      <c r="H186" s="170" t="e">
        <f>F186/$D$20</f>
        <v>#DIV/0!</v>
      </c>
      <c r="I186" s="107"/>
      <c r="J186" s="150"/>
      <c r="K186" s="198">
        <v>1</v>
      </c>
    </row>
    <row r="187" spans="2:11" hidden="1" x14ac:dyDescent="0.2">
      <c r="B187" s="150"/>
      <c r="C187" s="172" t="s">
        <v>72508</v>
      </c>
      <c r="D187" s="424"/>
      <c r="E187" s="424"/>
      <c r="F187" s="425">
        <f>'2-Je choisis mes actions'!F162</f>
        <v>0</v>
      </c>
      <c r="G187" s="426"/>
      <c r="H187" s="170" t="e">
        <f>F187/$D$20</f>
        <v>#DIV/0!</v>
      </c>
      <c r="I187" s="107"/>
      <c r="J187" s="150"/>
      <c r="K187" s="198">
        <f>IF(F187&gt;0,1,0)</f>
        <v>0</v>
      </c>
    </row>
    <row r="188" spans="2:11" hidden="1" x14ac:dyDescent="0.2">
      <c r="B188" s="150"/>
      <c r="C188" s="172" t="s">
        <v>72509</v>
      </c>
      <c r="D188" s="424"/>
      <c r="E188" s="424"/>
      <c r="F188" s="425">
        <f>'2-Je choisis mes actions'!F163</f>
        <v>0</v>
      </c>
      <c r="G188" s="426"/>
      <c r="H188" s="170" t="e">
        <f>F188/$D$20</f>
        <v>#DIV/0!</v>
      </c>
      <c r="I188" s="107"/>
      <c r="J188" s="150"/>
      <c r="K188" s="198">
        <f>IF(F188&gt;0,1,0)</f>
        <v>0</v>
      </c>
    </row>
    <row r="189" spans="2:11" hidden="1" x14ac:dyDescent="0.2">
      <c r="B189" s="150"/>
      <c r="C189" s="172" t="s">
        <v>72510</v>
      </c>
      <c r="D189" s="424" t="str">
        <f>'2-Je choisis mes actions'!C164</f>
        <v>A préciser</v>
      </c>
      <c r="E189" s="424"/>
      <c r="F189" s="425">
        <f>'2-Je choisis mes actions'!F164</f>
        <v>0</v>
      </c>
      <c r="G189" s="426"/>
      <c r="H189" s="170" t="e">
        <f>F189/$D$20</f>
        <v>#DIV/0!</v>
      </c>
      <c r="I189" s="107"/>
      <c r="J189" s="150"/>
      <c r="K189" s="198">
        <f>IF(F189&gt;0,1,0)</f>
        <v>0</v>
      </c>
    </row>
    <row r="190" spans="2:11" hidden="1" x14ac:dyDescent="0.2">
      <c r="B190" s="150"/>
      <c r="C190" s="107"/>
      <c r="D190" s="107"/>
      <c r="E190" s="107"/>
      <c r="F190" s="107"/>
      <c r="G190" s="107"/>
      <c r="H190" s="107"/>
      <c r="I190" s="107"/>
      <c r="J190" s="150"/>
      <c r="K190" s="198">
        <v>1</v>
      </c>
    </row>
    <row r="191" spans="2:11" ht="3.75" hidden="1" customHeight="1" x14ac:dyDescent="0.2">
      <c r="B191" s="150"/>
      <c r="C191" s="151"/>
      <c r="D191" s="151"/>
      <c r="E191" s="151"/>
      <c r="F191" s="151"/>
      <c r="G191" s="151"/>
      <c r="H191" s="151"/>
      <c r="I191" s="151"/>
      <c r="J191" s="150"/>
      <c r="K191" s="198">
        <v>1</v>
      </c>
    </row>
    <row r="192" spans="2:11" ht="15" hidden="1" x14ac:dyDescent="0.2">
      <c r="B192" s="150"/>
      <c r="C192" s="169" t="s">
        <v>72511</v>
      </c>
      <c r="D192" s="107"/>
      <c r="E192" s="107"/>
      <c r="F192" s="427">
        <f>SUM(F194:G200)</f>
        <v>0</v>
      </c>
      <c r="G192" s="428"/>
      <c r="H192" s="170" t="e">
        <f>F192/$D$20</f>
        <v>#DIV/0!</v>
      </c>
      <c r="I192" s="107"/>
      <c r="J192" s="150"/>
      <c r="K192" s="198">
        <v>1</v>
      </c>
    </row>
    <row r="193" spans="2:11" ht="3.75" hidden="1" customHeight="1" x14ac:dyDescent="0.2">
      <c r="B193" s="150"/>
      <c r="C193" s="107"/>
      <c r="D193" s="107"/>
      <c r="E193" s="107"/>
      <c r="F193" s="114"/>
      <c r="G193" s="114"/>
      <c r="H193" s="107"/>
      <c r="I193" s="107"/>
      <c r="J193" s="150"/>
      <c r="K193" s="198">
        <v>1</v>
      </c>
    </row>
    <row r="194" spans="2:11" hidden="1" x14ac:dyDescent="0.2">
      <c r="B194" s="150"/>
      <c r="C194" s="172" t="s">
        <v>72512</v>
      </c>
      <c r="D194" s="424"/>
      <c r="E194" s="424"/>
      <c r="F194" s="425">
        <f>F164+F168</f>
        <v>0</v>
      </c>
      <c r="G194" s="426"/>
      <c r="H194" s="170" t="e">
        <f>F194/$D$20</f>
        <v>#DIV/0!</v>
      </c>
      <c r="I194" s="107"/>
      <c r="J194" s="150"/>
      <c r="K194" s="198">
        <v>1</v>
      </c>
    </row>
    <row r="195" spans="2:11" hidden="1" x14ac:dyDescent="0.2">
      <c r="B195" s="150"/>
      <c r="C195" s="172" t="s">
        <v>72513</v>
      </c>
      <c r="D195" s="424"/>
      <c r="E195" s="424"/>
      <c r="F195" s="425">
        <f>'2-Je choisis mes actions'!F150</f>
        <v>0</v>
      </c>
      <c r="G195" s="426"/>
      <c r="H195" s="170" t="e">
        <f t="shared" ref="H195:H200" si="20">F195/$D$20</f>
        <v>#DIV/0!</v>
      </c>
      <c r="I195" s="107"/>
      <c r="J195" s="150"/>
      <c r="K195" s="198">
        <f t="shared" ref="K195:K200" si="21">IF(F195&gt;0,1,0)</f>
        <v>0</v>
      </c>
    </row>
    <row r="196" spans="2:11" hidden="1" x14ac:dyDescent="0.2">
      <c r="B196" s="150"/>
      <c r="C196" s="172" t="s">
        <v>72514</v>
      </c>
      <c r="D196" s="424"/>
      <c r="E196" s="424"/>
      <c r="F196" s="425">
        <f>'2-Je choisis mes actions'!F151</f>
        <v>0</v>
      </c>
      <c r="G196" s="426"/>
      <c r="H196" s="170" t="e">
        <f t="shared" si="20"/>
        <v>#DIV/0!</v>
      </c>
      <c r="I196" s="107"/>
      <c r="J196" s="150"/>
      <c r="K196" s="198">
        <f t="shared" si="21"/>
        <v>0</v>
      </c>
    </row>
    <row r="197" spans="2:11" hidden="1" x14ac:dyDescent="0.2">
      <c r="B197" s="150"/>
      <c r="C197" s="172" t="s">
        <v>72515</v>
      </c>
      <c r="D197" s="424"/>
      <c r="E197" s="424"/>
      <c r="F197" s="425">
        <f>'2-Je choisis mes actions'!F152</f>
        <v>0</v>
      </c>
      <c r="G197" s="426"/>
      <c r="H197" s="170" t="e">
        <f t="shared" si="20"/>
        <v>#DIV/0!</v>
      </c>
      <c r="I197" s="107"/>
      <c r="J197" s="150"/>
      <c r="K197" s="198">
        <f t="shared" si="21"/>
        <v>0</v>
      </c>
    </row>
    <row r="198" spans="2:11" hidden="1" x14ac:dyDescent="0.2">
      <c r="B198" s="150"/>
      <c r="C198" s="172" t="s">
        <v>72516</v>
      </c>
      <c r="D198" s="424" t="str">
        <f>'2-Je choisis mes actions'!C153</f>
        <v>A préciser</v>
      </c>
      <c r="E198" s="424"/>
      <c r="F198" s="425">
        <f>'2-Je choisis mes actions'!F153</f>
        <v>0</v>
      </c>
      <c r="G198" s="426"/>
      <c r="H198" s="170" t="e">
        <f t="shared" si="20"/>
        <v>#DIV/0!</v>
      </c>
      <c r="I198" s="107"/>
      <c r="J198" s="150"/>
      <c r="K198" s="198">
        <f t="shared" si="21"/>
        <v>0</v>
      </c>
    </row>
    <row r="199" spans="2:11" hidden="1" x14ac:dyDescent="0.2">
      <c r="B199" s="150"/>
      <c r="C199" s="172" t="s">
        <v>72516</v>
      </c>
      <c r="D199" s="424" t="str">
        <f>'2-Je choisis mes actions'!C154</f>
        <v>A préciser</v>
      </c>
      <c r="E199" s="424"/>
      <c r="F199" s="425">
        <f>'2-Je choisis mes actions'!F154</f>
        <v>0</v>
      </c>
      <c r="G199" s="426"/>
      <c r="H199" s="170" t="e">
        <f t="shared" si="20"/>
        <v>#DIV/0!</v>
      </c>
      <c r="I199" s="107"/>
      <c r="J199" s="150"/>
      <c r="K199" s="198">
        <f t="shared" si="21"/>
        <v>0</v>
      </c>
    </row>
    <row r="200" spans="2:11" hidden="1" x14ac:dyDescent="0.2">
      <c r="B200" s="150"/>
      <c r="C200" s="172" t="s">
        <v>72516</v>
      </c>
      <c r="D200" s="424" t="str">
        <f>'2-Je choisis mes actions'!C155</f>
        <v>A préciser</v>
      </c>
      <c r="E200" s="424"/>
      <c r="F200" s="425">
        <f>'2-Je choisis mes actions'!F155</f>
        <v>0</v>
      </c>
      <c r="G200" s="426"/>
      <c r="H200" s="170" t="e">
        <f t="shared" si="20"/>
        <v>#DIV/0!</v>
      </c>
      <c r="I200" s="107"/>
      <c r="J200" s="150"/>
      <c r="K200" s="198">
        <f t="shared" si="21"/>
        <v>0</v>
      </c>
    </row>
    <row r="201" spans="2:11" hidden="1" x14ac:dyDescent="0.2">
      <c r="B201" s="150"/>
      <c r="C201" s="107"/>
      <c r="D201" s="107"/>
      <c r="E201" s="107"/>
      <c r="F201" s="107"/>
      <c r="G201" s="107"/>
      <c r="H201" s="107"/>
      <c r="I201" s="107"/>
      <c r="J201" s="150"/>
      <c r="K201" s="198">
        <v>1</v>
      </c>
    </row>
    <row r="202" spans="2:11" ht="3.75" hidden="1" customHeight="1" x14ac:dyDescent="0.2">
      <c r="B202" s="150"/>
      <c r="C202" s="151"/>
      <c r="D202" s="151"/>
      <c r="E202" s="151"/>
      <c r="F202" s="151"/>
      <c r="G202" s="151"/>
      <c r="H202" s="151"/>
      <c r="I202" s="151"/>
      <c r="J202" s="150"/>
      <c r="K202" s="198">
        <v>1</v>
      </c>
    </row>
    <row r="203" spans="2:11" ht="15" hidden="1" x14ac:dyDescent="0.2">
      <c r="B203" s="150"/>
      <c r="C203" s="169" t="s">
        <v>72517</v>
      </c>
      <c r="D203" s="107"/>
      <c r="E203" s="107"/>
      <c r="F203" s="427">
        <f>SUM(F205:G207)</f>
        <v>0</v>
      </c>
      <c r="G203" s="428"/>
      <c r="H203" s="170" t="e">
        <f>F203/$D$20</f>
        <v>#DIV/0!</v>
      </c>
      <c r="I203" s="107"/>
      <c r="J203" s="150"/>
      <c r="K203" s="198">
        <v>1</v>
      </c>
    </row>
    <row r="204" spans="2:11" ht="3.75" hidden="1" customHeight="1" x14ac:dyDescent="0.2">
      <c r="B204" s="150"/>
      <c r="C204" s="107"/>
      <c r="D204" s="107"/>
      <c r="E204" s="107"/>
      <c r="F204" s="114"/>
      <c r="G204" s="114"/>
      <c r="H204" s="107"/>
      <c r="I204" s="107"/>
      <c r="J204" s="150"/>
      <c r="K204" s="198">
        <v>1</v>
      </c>
    </row>
    <row r="205" spans="2:11" ht="14.25" hidden="1" customHeight="1" x14ac:dyDescent="0.2">
      <c r="B205" s="150"/>
      <c r="C205" s="172" t="s">
        <v>72518</v>
      </c>
      <c r="D205" s="424" t="str">
        <f>'2-Je choisis mes actions'!C157</f>
        <v>Certificats d'économie d'énergie</v>
      </c>
      <c r="E205" s="424"/>
      <c r="F205" s="425">
        <f>'2-Je choisis mes actions'!F157</f>
        <v>0</v>
      </c>
      <c r="G205" s="426"/>
      <c r="H205" s="170" t="e">
        <f>F205/$D$20</f>
        <v>#DIV/0!</v>
      </c>
      <c r="I205" s="107"/>
      <c r="J205" s="150"/>
      <c r="K205" s="198">
        <f>IF(F205&gt;0,1,0)</f>
        <v>0</v>
      </c>
    </row>
    <row r="206" spans="2:11" hidden="1" x14ac:dyDescent="0.2">
      <c r="B206" s="150"/>
      <c r="C206" s="172" t="s">
        <v>72518</v>
      </c>
      <c r="D206" s="424" t="str">
        <f>'2-Je choisis mes actions'!C158</f>
        <v>A préciser</v>
      </c>
      <c r="E206" s="424"/>
      <c r="F206" s="425">
        <f>'2-Je choisis mes actions'!F158</f>
        <v>0</v>
      </c>
      <c r="G206" s="426"/>
      <c r="H206" s="170" t="e">
        <f>F206/$D$20</f>
        <v>#DIV/0!</v>
      </c>
      <c r="I206" s="107"/>
      <c r="J206" s="150"/>
      <c r="K206" s="198">
        <f>IF(F206&gt;0,1,0)</f>
        <v>0</v>
      </c>
    </row>
    <row r="207" spans="2:11" hidden="1" x14ac:dyDescent="0.2">
      <c r="B207" s="150"/>
      <c r="C207" s="172" t="s">
        <v>72518</v>
      </c>
      <c r="D207" s="424" t="str">
        <f>'2-Je choisis mes actions'!C159</f>
        <v>A préciser</v>
      </c>
      <c r="E207" s="424"/>
      <c r="F207" s="425">
        <f>'2-Je choisis mes actions'!F159</f>
        <v>0</v>
      </c>
      <c r="G207" s="426"/>
      <c r="H207" s="170" t="e">
        <f>F207/$D$20</f>
        <v>#DIV/0!</v>
      </c>
      <c r="I207" s="107"/>
      <c r="J207" s="150"/>
      <c r="K207" s="198">
        <f>IF(F207&gt;0,1,0)</f>
        <v>0</v>
      </c>
    </row>
    <row r="208" spans="2:11" hidden="1" x14ac:dyDescent="0.2">
      <c r="B208" s="150"/>
      <c r="C208" s="107"/>
      <c r="D208" s="107"/>
      <c r="E208" s="107"/>
      <c r="F208" s="279"/>
      <c r="G208" s="279"/>
      <c r="H208" s="107"/>
      <c r="I208" s="107"/>
      <c r="J208" s="150"/>
      <c r="K208" s="198">
        <v>1</v>
      </c>
    </row>
    <row r="209" spans="2:11" ht="15" hidden="1" thickBot="1" x14ac:dyDescent="0.25">
      <c r="C209" s="141"/>
      <c r="D209" s="141"/>
      <c r="E209" s="141"/>
      <c r="F209" s="141"/>
      <c r="G209" s="141"/>
      <c r="H209" s="141"/>
      <c r="I209" s="141"/>
      <c r="K209" s="198">
        <v>1</v>
      </c>
    </row>
    <row r="210" spans="2:11" s="148" customFormat="1" ht="18" hidden="1" x14ac:dyDescent="0.2">
      <c r="B210" s="142"/>
      <c r="C210" s="149" t="s">
        <v>72519</v>
      </c>
      <c r="D210" s="149"/>
      <c r="E210" s="149"/>
      <c r="F210" s="149"/>
      <c r="G210" s="149"/>
      <c r="H210" s="149"/>
      <c r="I210" s="149"/>
      <c r="J210" s="142"/>
      <c r="K210" s="199">
        <v>1</v>
      </c>
    </row>
    <row r="211" spans="2:11" hidden="1" x14ac:dyDescent="0.2">
      <c r="B211" s="150"/>
      <c r="C211" s="101"/>
      <c r="D211" s="101"/>
      <c r="E211" s="101"/>
      <c r="F211" s="101"/>
      <c r="G211" s="101"/>
      <c r="H211" s="101"/>
      <c r="I211" s="101"/>
      <c r="J211" s="150"/>
      <c r="K211" s="198">
        <v>1</v>
      </c>
    </row>
    <row r="212" spans="2:11" hidden="1" x14ac:dyDescent="0.2">
      <c r="B212" s="150"/>
      <c r="C212" s="101"/>
      <c r="D212" s="101"/>
      <c r="E212" s="101"/>
      <c r="F212" s="101"/>
      <c r="G212" s="101"/>
      <c r="H212" s="101"/>
      <c r="I212" s="101"/>
      <c r="J212" s="150"/>
      <c r="K212" s="198">
        <v>1</v>
      </c>
    </row>
    <row r="213" spans="2:11" hidden="1" x14ac:dyDescent="0.2">
      <c r="B213" s="150"/>
      <c r="C213" s="101"/>
      <c r="D213" s="101"/>
      <c r="E213" s="101"/>
      <c r="F213" s="101"/>
      <c r="G213" s="101"/>
      <c r="H213" s="101"/>
      <c r="I213" s="101"/>
      <c r="J213" s="150"/>
      <c r="K213" s="198">
        <v>1</v>
      </c>
    </row>
    <row r="214" spans="2:11" s="173" customFormat="1" ht="15" hidden="1" x14ac:dyDescent="0.25">
      <c r="B214" s="174"/>
      <c r="C214" s="464" t="s">
        <v>104998</v>
      </c>
      <c r="D214" s="465" t="s">
        <v>72520</v>
      </c>
      <c r="E214" s="466"/>
      <c r="F214" s="467"/>
      <c r="G214" s="150"/>
      <c r="H214" s="150"/>
      <c r="I214" s="150"/>
      <c r="J214" s="174"/>
      <c r="K214" s="198">
        <v>1</v>
      </c>
    </row>
    <row r="215" spans="2:11" ht="15" hidden="1" x14ac:dyDescent="0.2">
      <c r="B215" s="150"/>
      <c r="C215" s="464"/>
      <c r="D215" s="175" t="s">
        <v>72521</v>
      </c>
      <c r="E215" s="176" t="s">
        <v>72522</v>
      </c>
      <c r="F215" s="177" t="s">
        <v>72363</v>
      </c>
      <c r="G215" s="150"/>
      <c r="H215" s="150"/>
      <c r="I215" s="150"/>
      <c r="J215" s="150"/>
      <c r="K215" s="198">
        <v>1</v>
      </c>
    </row>
    <row r="216" spans="2:11" hidden="1" x14ac:dyDescent="0.2">
      <c r="B216" s="150"/>
      <c r="C216" s="153" t="s">
        <v>104998</v>
      </c>
      <c r="D216" s="203" t="s">
        <v>72569</v>
      </c>
      <c r="E216" s="204" t="s">
        <v>105001</v>
      </c>
      <c r="F216" s="205" t="s">
        <v>105000</v>
      </c>
      <c r="G216" s="150"/>
      <c r="H216" s="150"/>
      <c r="I216" s="150"/>
      <c r="J216" s="150"/>
      <c r="K216" s="198">
        <v>1</v>
      </c>
    </row>
    <row r="217" spans="2:11" hidden="1" x14ac:dyDescent="0.2">
      <c r="B217" s="150"/>
      <c r="C217" s="153" t="s">
        <v>105232</v>
      </c>
      <c r="D217" s="203" t="s">
        <v>72569</v>
      </c>
      <c r="E217" s="204" t="s">
        <v>105001</v>
      </c>
      <c r="F217" s="205" t="s">
        <v>105229</v>
      </c>
      <c r="G217" s="150"/>
      <c r="H217" s="150"/>
      <c r="I217" s="150"/>
      <c r="J217" s="150"/>
      <c r="K217" s="198">
        <f>AF!G142</f>
        <v>0</v>
      </c>
    </row>
    <row r="218" spans="2:11" hidden="1" x14ac:dyDescent="0.2">
      <c r="B218" s="150"/>
      <c r="C218" s="101"/>
      <c r="D218" s="101"/>
      <c r="E218" s="101"/>
      <c r="F218" s="101"/>
      <c r="G218" s="101"/>
      <c r="H218" s="101"/>
      <c r="I218" s="101"/>
      <c r="J218" s="150"/>
      <c r="K218" s="198">
        <v>1</v>
      </c>
    </row>
    <row r="219" spans="2:11" ht="15" hidden="1" thickBot="1" x14ac:dyDescent="0.25">
      <c r="C219" s="141"/>
      <c r="D219" s="141"/>
      <c r="E219" s="141"/>
      <c r="F219" s="141"/>
      <c r="G219" s="141"/>
      <c r="H219" s="141"/>
      <c r="I219" s="141"/>
      <c r="K219" s="198">
        <v>1</v>
      </c>
    </row>
    <row r="220" spans="2:11" s="148" customFormat="1" ht="18" hidden="1" x14ac:dyDescent="0.2">
      <c r="B220" s="142"/>
      <c r="C220" s="149" t="s">
        <v>72523</v>
      </c>
      <c r="D220" s="149"/>
      <c r="E220" s="149"/>
      <c r="F220" s="149"/>
      <c r="G220" s="149"/>
      <c r="H220" s="149"/>
      <c r="I220" s="149"/>
      <c r="J220" s="142"/>
      <c r="K220" s="199">
        <v>1</v>
      </c>
    </row>
    <row r="221" spans="2:11" hidden="1" x14ac:dyDescent="0.2">
      <c r="B221" s="150"/>
      <c r="C221" s="107"/>
      <c r="D221" s="107"/>
      <c r="E221" s="107"/>
      <c r="F221" s="107"/>
      <c r="G221" s="107"/>
      <c r="H221" s="107"/>
      <c r="I221" s="107"/>
      <c r="J221" s="150"/>
      <c r="K221" s="198">
        <v>1</v>
      </c>
    </row>
    <row r="222" spans="2:11" ht="15" hidden="1" x14ac:dyDescent="0.2">
      <c r="B222" s="150"/>
      <c r="C222" s="169" t="s">
        <v>72524</v>
      </c>
      <c r="D222" s="168" t="s">
        <v>72525</v>
      </c>
      <c r="E222" s="107"/>
      <c r="F222" s="107"/>
      <c r="G222" s="107"/>
      <c r="H222" s="107"/>
      <c r="I222" s="107"/>
      <c r="J222" s="150"/>
      <c r="K222" s="198">
        <v>1</v>
      </c>
    </row>
    <row r="223" spans="2:11" hidden="1" x14ac:dyDescent="0.2">
      <c r="B223" s="150"/>
      <c r="C223" s="101"/>
      <c r="D223" s="101"/>
      <c r="E223" s="101"/>
      <c r="F223" s="101"/>
      <c r="G223" s="101"/>
      <c r="H223" s="101"/>
      <c r="I223" s="101"/>
      <c r="J223" s="150"/>
      <c r="K223" s="198">
        <v>1</v>
      </c>
    </row>
    <row r="224" spans="2:11" ht="3.75" hidden="1" customHeight="1" x14ac:dyDescent="0.2">
      <c r="B224" s="150"/>
      <c r="C224" s="151"/>
      <c r="D224" s="151"/>
      <c r="E224" s="151"/>
      <c r="F224" s="151"/>
      <c r="G224" s="151"/>
      <c r="H224" s="151"/>
      <c r="I224" s="151"/>
      <c r="J224" s="150"/>
      <c r="K224" s="198">
        <v>1</v>
      </c>
    </row>
    <row r="225" spans="2:12" ht="25.5" hidden="1" customHeight="1" x14ac:dyDescent="0.2">
      <c r="B225" s="150"/>
      <c r="C225" s="178"/>
      <c r="D225" s="444" t="s">
        <v>72485</v>
      </c>
      <c r="E225" s="444"/>
      <c r="F225" s="444" t="s">
        <v>72486</v>
      </c>
      <c r="G225" s="444"/>
      <c r="H225" s="444" t="s">
        <v>72487</v>
      </c>
      <c r="I225" s="444"/>
      <c r="J225" s="150"/>
      <c r="K225" s="198">
        <v>1</v>
      </c>
    </row>
    <row r="226" spans="2:12" ht="15.75" hidden="1" x14ac:dyDescent="0.25">
      <c r="B226" s="150"/>
      <c r="C226" s="179" t="s">
        <v>72526</v>
      </c>
      <c r="D226" s="441">
        <f>$H$164</f>
        <v>0</v>
      </c>
      <c r="E226" s="441"/>
      <c r="F226" s="441">
        <f>$E$230</f>
        <v>0</v>
      </c>
      <c r="G226" s="441"/>
      <c r="H226" s="441">
        <f>$G$230</f>
        <v>0</v>
      </c>
      <c r="I226" s="441"/>
      <c r="J226" s="150"/>
      <c r="K226" s="198">
        <v>1</v>
      </c>
    </row>
    <row r="227" spans="2:12" hidden="1" x14ac:dyDescent="0.2">
      <c r="B227" s="150"/>
      <c r="C227" s="179" t="s">
        <v>72527</v>
      </c>
      <c r="D227" s="101"/>
      <c r="E227" s="101"/>
      <c r="F227" s="101"/>
      <c r="G227" s="101"/>
      <c r="H227" s="101"/>
      <c r="I227" s="101"/>
      <c r="J227" s="150"/>
      <c r="K227" s="198">
        <v>1</v>
      </c>
    </row>
    <row r="228" spans="2:12" ht="15" hidden="1" customHeight="1" x14ac:dyDescent="0.2">
      <c r="B228" s="150"/>
      <c r="C228" s="180" t="s">
        <v>104999</v>
      </c>
      <c r="D228" s="101"/>
      <c r="E228" s="101"/>
      <c r="F228" s="101"/>
      <c r="G228" s="101"/>
      <c r="H228" s="101"/>
      <c r="I228" s="101"/>
      <c r="J228" s="150"/>
      <c r="K228" s="198">
        <v>1</v>
      </c>
    </row>
    <row r="229" spans="2:12" hidden="1" x14ac:dyDescent="0.2">
      <c r="B229" s="150"/>
      <c r="C229" s="101"/>
      <c r="D229" s="101"/>
      <c r="E229" s="101"/>
      <c r="F229" s="101"/>
      <c r="G229" s="101"/>
      <c r="H229" s="101"/>
      <c r="I229" s="101"/>
      <c r="J229" s="150"/>
      <c r="K229" s="198">
        <v>1</v>
      </c>
    </row>
    <row r="230" spans="2:12" ht="15" hidden="1" x14ac:dyDescent="0.2">
      <c r="B230" s="150"/>
      <c r="C230" s="181" t="s">
        <v>105002</v>
      </c>
      <c r="D230" s="182" t="s">
        <v>72528</v>
      </c>
      <c r="E230" s="280">
        <f>$D$164</f>
        <v>0</v>
      </c>
      <c r="F230" s="182" t="s">
        <v>72529</v>
      </c>
      <c r="G230" s="280">
        <f>$F$164</f>
        <v>0</v>
      </c>
      <c r="H230" s="182"/>
      <c r="I230" s="183"/>
      <c r="J230" s="184" t="s">
        <v>72530</v>
      </c>
      <c r="K230" s="198">
        <v>1</v>
      </c>
    </row>
    <row r="231" spans="2:12" ht="15" hidden="1" x14ac:dyDescent="0.2">
      <c r="B231" s="150"/>
      <c r="C231" s="181" t="s">
        <v>105236</v>
      </c>
      <c r="D231" s="293" t="s">
        <v>72528</v>
      </c>
      <c r="E231" s="294">
        <f>$D$168</f>
        <v>0</v>
      </c>
      <c r="F231" s="293" t="s">
        <v>72529</v>
      </c>
      <c r="G231" s="294">
        <f>$F$168</f>
        <v>0</v>
      </c>
      <c r="H231" s="182"/>
      <c r="I231" s="183"/>
      <c r="J231" s="184" t="s">
        <v>72530</v>
      </c>
      <c r="K231" s="198">
        <f>$K$27</f>
        <v>0</v>
      </c>
    </row>
    <row r="232" spans="2:12" ht="15" hidden="1" x14ac:dyDescent="0.2">
      <c r="B232" s="150"/>
      <c r="C232" s="181" t="s">
        <v>105335</v>
      </c>
      <c r="D232" s="182" t="s">
        <v>72528</v>
      </c>
      <c r="E232" s="280">
        <f>$D$172</f>
        <v>0</v>
      </c>
      <c r="F232" s="182" t="s">
        <v>72529</v>
      </c>
      <c r="G232" s="280">
        <f>$F$172</f>
        <v>0</v>
      </c>
      <c r="H232" s="182"/>
      <c r="I232" s="183"/>
      <c r="J232" s="184" t="s">
        <v>72530</v>
      </c>
      <c r="K232" s="198">
        <v>0</v>
      </c>
    </row>
    <row r="233" spans="2:12" ht="15" hidden="1" x14ac:dyDescent="0.2">
      <c r="B233" s="150"/>
      <c r="C233" s="181" t="s">
        <v>105334</v>
      </c>
      <c r="D233" s="182" t="s">
        <v>72528</v>
      </c>
      <c r="E233" s="280">
        <f>$D$176</f>
        <v>0</v>
      </c>
      <c r="F233" s="182" t="s">
        <v>72529</v>
      </c>
      <c r="G233" s="280">
        <f>$F$176</f>
        <v>0</v>
      </c>
      <c r="H233" s="182"/>
      <c r="I233" s="183"/>
      <c r="J233" s="184" t="s">
        <v>72530</v>
      </c>
      <c r="K233" s="198">
        <v>0</v>
      </c>
    </row>
    <row r="234" spans="2:12" hidden="1" x14ac:dyDescent="0.2">
      <c r="B234" s="150"/>
      <c r="C234" s="101"/>
      <c r="D234" s="101"/>
      <c r="E234" s="101"/>
      <c r="F234" s="101"/>
      <c r="G234" s="101"/>
      <c r="H234" s="101"/>
      <c r="I234" s="101"/>
      <c r="J234" s="150"/>
      <c r="K234" s="198">
        <v>1</v>
      </c>
    </row>
    <row r="235" spans="2:12" ht="30" hidden="1" customHeight="1" x14ac:dyDescent="0.2">
      <c r="B235" s="150"/>
      <c r="C235" s="101"/>
      <c r="D235" s="101"/>
      <c r="E235" s="101"/>
      <c r="F235" s="101"/>
      <c r="G235" s="101"/>
      <c r="H235" s="101"/>
      <c r="I235" s="101"/>
      <c r="J235" s="150"/>
      <c r="K235" s="198">
        <v>1</v>
      </c>
    </row>
    <row r="236" spans="2:12" s="185" customFormat="1" hidden="1" x14ac:dyDescent="0.2">
      <c r="B236" s="186"/>
      <c r="C236" s="187" t="s">
        <v>72531</v>
      </c>
      <c r="D236" s="187" t="s">
        <v>72532</v>
      </c>
      <c r="E236" s="187" t="s">
        <v>72533</v>
      </c>
      <c r="F236" s="187" t="s">
        <v>72534</v>
      </c>
      <c r="G236" s="187" t="s">
        <v>72535</v>
      </c>
      <c r="H236" s="188"/>
      <c r="I236" s="188"/>
      <c r="J236" s="186"/>
      <c r="K236" s="198">
        <v>1</v>
      </c>
    </row>
    <row r="237" spans="2:12" hidden="1" x14ac:dyDescent="0.2">
      <c r="B237" s="150"/>
      <c r="C237" s="189" t="s">
        <v>72572</v>
      </c>
      <c r="D237" s="189" t="s">
        <v>105010</v>
      </c>
      <c r="E237" s="189" t="s">
        <v>72536</v>
      </c>
      <c r="F237" s="259" t="str">
        <f>IFERROR(VLOOKUP('1-J''identifie mon entreprise'!$C$19,List!$R:$S,2,FALSE),"DR - Dir. Exécutive des Territoires")</f>
        <v>DR - Dir. Exécutive des Territoires</v>
      </c>
      <c r="G237" s="190">
        <f>IFERROR(IF(SUMIFS('2-Je choisis mes actions'!$F:$F,'2-Je choisis mes actions'!$R:$R,$L238,'2-Je choisis mes actions'!$I:$I,1)=0,G230-G239-G240-G241,ROUND(MIN(List!$Y$29,SUMIFS('2-Je choisis mes actions'!$F:$F,'2-Je choisis mes actions'!$R:$R,$L237,'2-Je choisis mes actions'!$I:$I,1)*'2-Je choisis mes actions'!$S$172),2)),0)</f>
        <v>0</v>
      </c>
      <c r="H237" s="101"/>
      <c r="I237" s="101"/>
      <c r="J237" s="150"/>
      <c r="K237" s="198">
        <f>IF(G237&gt;0,1,0)</f>
        <v>0</v>
      </c>
      <c r="L237" s="140" t="s">
        <v>72571</v>
      </c>
    </row>
    <row r="238" spans="2:12" hidden="1" x14ac:dyDescent="0.2">
      <c r="B238" s="150"/>
      <c r="C238" s="189" t="s">
        <v>72575</v>
      </c>
      <c r="D238" s="189" t="s">
        <v>105010</v>
      </c>
      <c r="E238" s="189" t="s">
        <v>72536</v>
      </c>
      <c r="F238" s="259" t="str">
        <f>IFERROR(VLOOKUP('1-J''identifie mon entreprise'!$C$19,List!$R:$S,2,FALSE),"DR - Dir. Exécutive des Territoires")</f>
        <v>DR - Dir. Exécutive des Territoires</v>
      </c>
      <c r="G238" s="190">
        <f>G230-G237-G239-G240-G241</f>
        <v>0</v>
      </c>
      <c r="H238" s="101"/>
      <c r="I238" s="101"/>
      <c r="J238" s="150"/>
      <c r="K238" s="198">
        <f>IF(G238&gt;0,1,0)</f>
        <v>0</v>
      </c>
      <c r="L238" s="140" t="s">
        <v>72578</v>
      </c>
    </row>
    <row r="239" spans="2:12" hidden="1" x14ac:dyDescent="0.2">
      <c r="B239" s="150"/>
      <c r="C239" s="189" t="s">
        <v>72574</v>
      </c>
      <c r="D239" s="189" t="s">
        <v>105010</v>
      </c>
      <c r="E239" s="189" t="s">
        <v>72536</v>
      </c>
      <c r="F239" s="259" t="str">
        <f>IFERROR(VLOOKUP('1-J''identifie mon entreprise'!$C$19,List!$R:$S,2,FALSE),"DR - Dir. Exécutive des Territoires")</f>
        <v>DR - Dir. Exécutive des Territoires</v>
      </c>
      <c r="G239" s="190">
        <f>IFERROR(ROUND(SUMIFS('2-Je choisis mes actions'!$F:$F,'2-Je choisis mes actions'!$R:$R,$L239,'2-Je choisis mes actions'!$I:$I,1)*'2-Je choisis mes actions'!$S$172,2),0)</f>
        <v>0</v>
      </c>
      <c r="H239" s="101"/>
      <c r="I239" s="101"/>
      <c r="J239" s="150"/>
      <c r="K239" s="198">
        <f>IF(G239&gt;0,1,0)</f>
        <v>0</v>
      </c>
      <c r="L239" s="140" t="s">
        <v>72573</v>
      </c>
    </row>
    <row r="240" spans="2:12" hidden="1" x14ac:dyDescent="0.2">
      <c r="B240" s="150"/>
      <c r="C240" s="189" t="s">
        <v>72580</v>
      </c>
      <c r="D240" s="189" t="s">
        <v>105010</v>
      </c>
      <c r="E240" s="189" t="s">
        <v>72536</v>
      </c>
      <c r="F240" s="259" t="str">
        <f>IFERROR(VLOOKUP('1-J''identifie mon entreprise'!$C$19,List!$R:$S,2,FALSE),"DR - Dir. Exécutive des Territoires")</f>
        <v>DR - Dir. Exécutive des Territoires</v>
      </c>
      <c r="G240" s="190">
        <f>IFERROR(ROUND(SUMIFS('2-Je choisis mes actions'!$F:$F,'2-Je choisis mes actions'!$R:$R,$L240,'2-Je choisis mes actions'!$I:$I,1)*'2-Je choisis mes actions'!$S$172,2),0)</f>
        <v>0</v>
      </c>
      <c r="H240" s="101"/>
      <c r="I240" s="101"/>
      <c r="J240" s="150"/>
      <c r="K240" s="198">
        <f>IF(G240&gt;0,1,0)</f>
        <v>0</v>
      </c>
      <c r="L240" s="140" t="s">
        <v>72576</v>
      </c>
    </row>
    <row r="241" spans="2:12" hidden="1" x14ac:dyDescent="0.2">
      <c r="B241" s="150"/>
      <c r="C241" s="189" t="s">
        <v>72579</v>
      </c>
      <c r="D241" s="189" t="s">
        <v>105010</v>
      </c>
      <c r="E241" s="189" t="s">
        <v>72536</v>
      </c>
      <c r="F241" s="259" t="str">
        <f>IFERROR(VLOOKUP('1-J''identifie mon entreprise'!$C$19,List!$R:$S,2,FALSE),"DR - Dir. Exécutive des Territoires")</f>
        <v>DR - Dir. Exécutive des Territoires</v>
      </c>
      <c r="G241" s="190">
        <f>IFERROR(ROUND(SUMIFS('2-Je choisis mes actions'!$F:$F,'2-Je choisis mes actions'!$R:$R,$L241,'2-Je choisis mes actions'!$I:$I,1)*'2-Je choisis mes actions'!$S$172,2),0)</f>
        <v>0</v>
      </c>
      <c r="H241" s="101"/>
      <c r="I241" s="101"/>
      <c r="J241" s="150"/>
      <c r="K241" s="198">
        <f>IF(G241&gt;0,1,0)</f>
        <v>0</v>
      </c>
      <c r="L241" s="140" t="s">
        <v>72577</v>
      </c>
    </row>
    <row r="242" spans="2:12" hidden="1" x14ac:dyDescent="0.2">
      <c r="B242" s="150"/>
      <c r="C242" s="101"/>
      <c r="D242" s="101"/>
      <c r="E242" s="101"/>
      <c r="F242" s="101"/>
      <c r="G242" s="101"/>
      <c r="H242" s="101"/>
      <c r="I242" s="101"/>
      <c r="J242" s="150"/>
      <c r="K242" s="198">
        <v>1</v>
      </c>
    </row>
    <row r="243" spans="2:12" ht="3.75" hidden="1" customHeight="1" x14ac:dyDescent="0.2">
      <c r="B243" s="150"/>
      <c r="C243" s="151"/>
      <c r="D243" s="151"/>
      <c r="E243" s="151"/>
      <c r="F243" s="151"/>
      <c r="G243" s="151"/>
      <c r="H243" s="151"/>
      <c r="I243" s="151"/>
      <c r="J243" s="150"/>
      <c r="K243" s="198">
        <f t="shared" ref="K243:K257" si="22">$K$27</f>
        <v>0</v>
      </c>
    </row>
    <row r="244" spans="2:12" ht="25.5" hidden="1" customHeight="1" x14ac:dyDescent="0.2">
      <c r="B244" s="150"/>
      <c r="C244" s="178"/>
      <c r="D244" s="444" t="s">
        <v>72485</v>
      </c>
      <c r="E244" s="444"/>
      <c r="F244" s="444" t="s">
        <v>72486</v>
      </c>
      <c r="G244" s="444"/>
      <c r="H244" s="444" t="s">
        <v>72487</v>
      </c>
      <c r="I244" s="444"/>
      <c r="J244" s="150"/>
      <c r="K244" s="198">
        <f t="shared" si="22"/>
        <v>0</v>
      </c>
    </row>
    <row r="245" spans="2:12" ht="15.75" hidden="1" x14ac:dyDescent="0.25">
      <c r="B245" s="150"/>
      <c r="C245" s="179" t="s">
        <v>72526</v>
      </c>
      <c r="D245" s="441">
        <f>$H$168</f>
        <v>0</v>
      </c>
      <c r="E245" s="441"/>
      <c r="F245" s="441">
        <f>$E$250</f>
        <v>0</v>
      </c>
      <c r="G245" s="441"/>
      <c r="H245" s="441">
        <f>$G$250</f>
        <v>0</v>
      </c>
      <c r="I245" s="441"/>
      <c r="J245" s="150"/>
      <c r="K245" s="198">
        <f t="shared" si="22"/>
        <v>0</v>
      </c>
    </row>
    <row r="246" spans="2:12" hidden="1" x14ac:dyDescent="0.2">
      <c r="B246" s="150"/>
      <c r="C246" s="179" t="s">
        <v>72527</v>
      </c>
      <c r="D246" s="101"/>
      <c r="E246" s="101"/>
      <c r="F246" s="101"/>
      <c r="G246" s="101"/>
      <c r="H246" s="101"/>
      <c r="I246" s="101"/>
      <c r="J246" s="150"/>
      <c r="K246" s="198">
        <f t="shared" si="22"/>
        <v>0</v>
      </c>
    </row>
    <row r="247" spans="2:12" ht="15" hidden="1" customHeight="1" x14ac:dyDescent="0.2">
      <c r="B247" s="150"/>
      <c r="C247" s="180" t="s">
        <v>105233</v>
      </c>
      <c r="D247" s="101"/>
      <c r="E247" s="101"/>
      <c r="F247" s="101"/>
      <c r="G247" s="101"/>
      <c r="H247" s="101"/>
      <c r="I247" s="101"/>
      <c r="J247" s="150"/>
      <c r="K247" s="198">
        <f t="shared" si="22"/>
        <v>0</v>
      </c>
    </row>
    <row r="248" spans="2:12" hidden="1" x14ac:dyDescent="0.2">
      <c r="B248" s="150"/>
      <c r="C248" s="101"/>
      <c r="D248" s="101"/>
      <c r="E248" s="101"/>
      <c r="F248" s="101"/>
      <c r="G248" s="101"/>
      <c r="H248" s="101"/>
      <c r="I248" s="101"/>
      <c r="J248" s="150"/>
      <c r="K248" s="198">
        <f t="shared" si="22"/>
        <v>0</v>
      </c>
    </row>
    <row r="249" spans="2:12" ht="15" hidden="1" x14ac:dyDescent="0.2">
      <c r="B249" s="150"/>
      <c r="C249" s="181" t="s">
        <v>105235</v>
      </c>
      <c r="D249" s="293" t="s">
        <v>72528</v>
      </c>
      <c r="E249" s="294">
        <f>$D$164</f>
        <v>0</v>
      </c>
      <c r="F249" s="293" t="s">
        <v>72529</v>
      </c>
      <c r="G249" s="294">
        <f>$F$164</f>
        <v>0</v>
      </c>
      <c r="H249" s="182"/>
      <c r="I249" s="183"/>
      <c r="J249" s="184" t="s">
        <v>72530</v>
      </c>
      <c r="K249" s="198">
        <f t="shared" si="22"/>
        <v>0</v>
      </c>
    </row>
    <row r="250" spans="2:12" ht="15" hidden="1" x14ac:dyDescent="0.2">
      <c r="B250" s="150"/>
      <c r="C250" s="181" t="s">
        <v>105234</v>
      </c>
      <c r="D250" s="182" t="s">
        <v>72528</v>
      </c>
      <c r="E250" s="280">
        <f>$D$168</f>
        <v>0</v>
      </c>
      <c r="F250" s="182" t="s">
        <v>72529</v>
      </c>
      <c r="G250" s="280">
        <f>$F$168</f>
        <v>0</v>
      </c>
      <c r="H250" s="182"/>
      <c r="I250" s="183"/>
      <c r="J250" s="184" t="s">
        <v>72530</v>
      </c>
      <c r="K250" s="198">
        <f t="shared" si="22"/>
        <v>0</v>
      </c>
    </row>
    <row r="251" spans="2:12" ht="15" hidden="1" x14ac:dyDescent="0.2">
      <c r="B251" s="150"/>
      <c r="C251" s="181" t="s">
        <v>105336</v>
      </c>
      <c r="D251" s="293" t="s">
        <v>72528</v>
      </c>
      <c r="E251" s="294">
        <f>$D$172</f>
        <v>0</v>
      </c>
      <c r="F251" s="293" t="s">
        <v>72529</v>
      </c>
      <c r="G251" s="294">
        <f>$F$172</f>
        <v>0</v>
      </c>
      <c r="H251" s="182"/>
      <c r="I251" s="183"/>
      <c r="J251" s="184" t="s">
        <v>72530</v>
      </c>
      <c r="K251" s="198">
        <f t="shared" si="22"/>
        <v>0</v>
      </c>
    </row>
    <row r="252" spans="2:12" ht="15" hidden="1" x14ac:dyDescent="0.2">
      <c r="B252" s="150"/>
      <c r="C252" s="181" t="s">
        <v>105337</v>
      </c>
      <c r="D252" s="293" t="s">
        <v>72528</v>
      </c>
      <c r="E252" s="294">
        <f>$D$176</f>
        <v>0</v>
      </c>
      <c r="F252" s="293" t="s">
        <v>72529</v>
      </c>
      <c r="G252" s="294">
        <f>$F$176</f>
        <v>0</v>
      </c>
      <c r="H252" s="182"/>
      <c r="I252" s="183"/>
      <c r="J252" s="184" t="s">
        <v>72530</v>
      </c>
      <c r="K252" s="198">
        <f t="shared" si="22"/>
        <v>0</v>
      </c>
    </row>
    <row r="253" spans="2:12" hidden="1" x14ac:dyDescent="0.2">
      <c r="B253" s="150"/>
      <c r="C253" s="101"/>
      <c r="D253" s="101"/>
      <c r="E253" s="101"/>
      <c r="F253" s="101"/>
      <c r="G253" s="101"/>
      <c r="H253" s="101"/>
      <c r="I253" s="101"/>
      <c r="J253" s="150"/>
      <c r="K253" s="198">
        <f t="shared" si="22"/>
        <v>0</v>
      </c>
    </row>
    <row r="254" spans="2:12" ht="30" hidden="1" customHeight="1" x14ac:dyDescent="0.2">
      <c r="B254" s="150"/>
      <c r="C254" s="101"/>
      <c r="D254" s="101"/>
      <c r="E254" s="101"/>
      <c r="F254" s="101"/>
      <c r="G254" s="101"/>
      <c r="H254" s="101"/>
      <c r="I254" s="101"/>
      <c r="J254" s="150"/>
      <c r="K254" s="198">
        <f t="shared" si="22"/>
        <v>0</v>
      </c>
    </row>
    <row r="255" spans="2:12" s="185" customFormat="1" hidden="1" x14ac:dyDescent="0.2">
      <c r="B255" s="186"/>
      <c r="C255" s="187" t="s">
        <v>72531</v>
      </c>
      <c r="D255" s="187" t="s">
        <v>72532</v>
      </c>
      <c r="E255" s="187" t="s">
        <v>72533</v>
      </c>
      <c r="F255" s="187" t="s">
        <v>72534</v>
      </c>
      <c r="G255" s="187" t="s">
        <v>72535</v>
      </c>
      <c r="H255" s="188"/>
      <c r="I255" s="188"/>
      <c r="J255" s="186"/>
      <c r="K255" s="198">
        <f t="shared" si="22"/>
        <v>0</v>
      </c>
    </row>
    <row r="256" spans="2:12" hidden="1" x14ac:dyDescent="0.2">
      <c r="B256" s="150"/>
      <c r="C256" s="189" t="s">
        <v>105237</v>
      </c>
      <c r="D256" s="189" t="s">
        <v>105238</v>
      </c>
      <c r="E256" s="189" t="s">
        <v>72536</v>
      </c>
      <c r="F256" s="259" t="str">
        <f>IFERROR(VLOOKUP('1-J''identifie mon entreprise'!$C$19,List!$R:$S,2,FALSE),"DR - Dir. Exécutive des Territoires")</f>
        <v>DR - Dir. Exécutive des Territoires</v>
      </c>
      <c r="G256" s="190">
        <f>IFERROR(ROUND(SUMIFS('2-Je choisis mes actions'!$F:$F,'2-Je choisis mes actions'!$R:$R,$L256,'2-Je choisis mes actions'!$I:$I,1),2),0)</f>
        <v>0</v>
      </c>
      <c r="H256" s="101"/>
      <c r="I256" s="101"/>
      <c r="J256" s="150"/>
      <c r="K256" s="198">
        <f t="shared" si="22"/>
        <v>0</v>
      </c>
      <c r="L256" s="140" t="s">
        <v>105239</v>
      </c>
    </row>
    <row r="257" spans="2:11" hidden="1" x14ac:dyDescent="0.2">
      <c r="B257" s="150"/>
      <c r="C257" s="101"/>
      <c r="D257" s="101"/>
      <c r="E257" s="101"/>
      <c r="F257" s="101"/>
      <c r="G257" s="101"/>
      <c r="H257" s="101"/>
      <c r="I257" s="101"/>
      <c r="J257" s="150"/>
      <c r="K257" s="198">
        <f t="shared" si="22"/>
        <v>0</v>
      </c>
    </row>
    <row r="258" spans="2:11" ht="15" hidden="1" thickBot="1" x14ac:dyDescent="0.25">
      <c r="C258" s="141"/>
      <c r="D258" s="141"/>
      <c r="E258" s="141"/>
      <c r="F258" s="141"/>
      <c r="G258" s="141"/>
      <c r="H258" s="141"/>
      <c r="I258" s="141"/>
      <c r="K258" s="198">
        <v>1</v>
      </c>
    </row>
    <row r="259" spans="2:11" s="148" customFormat="1" ht="20.25" hidden="1" customHeight="1" x14ac:dyDescent="0.2">
      <c r="B259" s="142"/>
      <c r="C259" s="149" t="s">
        <v>72537</v>
      </c>
      <c r="D259" s="149"/>
      <c r="E259" s="149"/>
      <c r="F259" s="149"/>
      <c r="G259" s="149"/>
      <c r="H259" s="149"/>
      <c r="I259" s="149"/>
      <c r="J259" s="142"/>
      <c r="K259" s="199">
        <v>1</v>
      </c>
    </row>
    <row r="260" spans="2:11" s="148" customFormat="1" ht="15" hidden="1" x14ac:dyDescent="0.2">
      <c r="B260" s="144"/>
      <c r="C260" s="101"/>
      <c r="D260" s="146"/>
      <c r="E260" s="146"/>
      <c r="F260" s="146"/>
      <c r="G260" s="146"/>
      <c r="H260" s="146"/>
      <c r="I260" s="146"/>
      <c r="J260" s="144"/>
      <c r="K260" s="199">
        <v>1</v>
      </c>
    </row>
    <row r="261" spans="2:11" s="148" customFormat="1" ht="15" hidden="1" x14ac:dyDescent="0.2">
      <c r="B261" s="144"/>
      <c r="C261" s="101"/>
      <c r="D261" s="146"/>
      <c r="E261" s="146"/>
      <c r="F261" s="146"/>
      <c r="G261" s="146"/>
      <c r="H261" s="146"/>
      <c r="I261" s="146"/>
      <c r="J261" s="144"/>
      <c r="K261" s="199">
        <v>1</v>
      </c>
    </row>
    <row r="262" spans="2:11" s="148" customFormat="1" ht="15" hidden="1" x14ac:dyDescent="0.2">
      <c r="B262" s="144"/>
      <c r="C262" s="101"/>
      <c r="D262" s="146"/>
      <c r="E262" s="146"/>
      <c r="F262" s="146"/>
      <c r="G262" s="146"/>
      <c r="H262" s="146"/>
      <c r="I262" s="146"/>
      <c r="J262" s="144"/>
      <c r="K262" s="199">
        <v>1</v>
      </c>
    </row>
    <row r="263" spans="2:11" s="148" customFormat="1" hidden="1" x14ac:dyDescent="0.2">
      <c r="B263" s="144"/>
      <c r="C263" s="224" t="s">
        <v>105003</v>
      </c>
      <c r="D263" s="434" t="s">
        <v>105008</v>
      </c>
      <c r="E263" s="436"/>
      <c r="F263" s="434" t="s">
        <v>105007</v>
      </c>
      <c r="G263" s="435"/>
      <c r="H263" s="435"/>
      <c r="I263" s="436"/>
      <c r="J263" s="144"/>
      <c r="K263" s="199">
        <v>1</v>
      </c>
    </row>
    <row r="264" spans="2:11" s="148" customFormat="1" hidden="1" x14ac:dyDescent="0.2">
      <c r="B264" s="144"/>
      <c r="C264" s="256" t="s">
        <v>105004</v>
      </c>
      <c r="D264" s="437" t="s">
        <v>105009</v>
      </c>
      <c r="E264" s="438"/>
      <c r="F264" s="258">
        <v>45</v>
      </c>
      <c r="G264" s="257" t="s">
        <v>105006</v>
      </c>
      <c r="H264" s="433" t="s">
        <v>105005</v>
      </c>
      <c r="I264" s="433"/>
      <c r="J264" s="144"/>
      <c r="K264" s="199">
        <v>1</v>
      </c>
    </row>
    <row r="265" spans="2:11" s="148" customFormat="1" ht="15" hidden="1" x14ac:dyDescent="0.2">
      <c r="B265" s="144"/>
      <c r="C265" s="101"/>
      <c r="D265" s="146"/>
      <c r="E265" s="146"/>
      <c r="F265" s="146"/>
      <c r="G265" s="146"/>
      <c r="H265" s="146"/>
      <c r="I265" s="146"/>
      <c r="J265" s="144"/>
      <c r="K265" s="199">
        <v>1</v>
      </c>
    </row>
    <row r="266" spans="2:11" s="148" customFormat="1" ht="15" hidden="1" x14ac:dyDescent="0.2">
      <c r="B266" s="144"/>
      <c r="C266" s="101"/>
      <c r="D266" s="146"/>
      <c r="E266" s="146"/>
      <c r="F266" s="146"/>
      <c r="G266" s="146"/>
      <c r="H266" s="146"/>
      <c r="I266" s="146"/>
      <c r="J266" s="144"/>
      <c r="K266" s="199">
        <v>1</v>
      </c>
    </row>
    <row r="267" spans="2:11" hidden="1" x14ac:dyDescent="0.2">
      <c r="B267" s="150"/>
      <c r="C267" s="101"/>
      <c r="D267" s="101"/>
      <c r="E267" s="101"/>
      <c r="F267" s="101"/>
      <c r="G267" s="101"/>
      <c r="H267" s="101"/>
      <c r="I267" s="101"/>
      <c r="J267" s="150"/>
      <c r="K267" s="198">
        <v>1</v>
      </c>
    </row>
    <row r="268" spans="2:11" hidden="1" x14ac:dyDescent="0.2">
      <c r="B268" s="150"/>
      <c r="C268" s="101"/>
      <c r="D268" s="101"/>
      <c r="E268" s="101"/>
      <c r="F268" s="101"/>
      <c r="G268" s="101"/>
      <c r="H268" s="101"/>
      <c r="I268" s="101"/>
      <c r="J268" s="150"/>
      <c r="K268" s="198">
        <v>1</v>
      </c>
    </row>
    <row r="269" spans="2:11" hidden="1" x14ac:dyDescent="0.2">
      <c r="B269" s="150"/>
      <c r="C269" s="101"/>
      <c r="D269" s="101"/>
      <c r="E269" s="101"/>
      <c r="F269" s="101"/>
      <c r="G269" s="101"/>
      <c r="H269" s="101"/>
      <c r="I269" s="101"/>
      <c r="J269" s="150"/>
      <c r="K269" s="198">
        <v>1</v>
      </c>
    </row>
    <row r="270" spans="2:11" s="191" customFormat="1" ht="28.5" hidden="1" x14ac:dyDescent="0.25">
      <c r="B270" s="192"/>
      <c r="C270" s="193" t="s">
        <v>72538</v>
      </c>
      <c r="D270" s="193" t="s">
        <v>72539</v>
      </c>
      <c r="E270" s="193" t="s">
        <v>72540</v>
      </c>
      <c r="F270" s="193" t="s">
        <v>72466</v>
      </c>
      <c r="G270" s="193" t="s">
        <v>72541</v>
      </c>
      <c r="H270" s="446" t="s">
        <v>72542</v>
      </c>
      <c r="I270" s="446"/>
      <c r="J270" s="192"/>
      <c r="K270" s="198">
        <v>1</v>
      </c>
    </row>
    <row r="271" spans="2:11" s="191" customFormat="1" hidden="1" x14ac:dyDescent="0.25">
      <c r="B271" s="192"/>
      <c r="C271" s="456" t="s">
        <v>72543</v>
      </c>
      <c r="D271" s="456" t="s">
        <v>72505</v>
      </c>
      <c r="E271" s="458" t="e">
        <f>F271/$H$20</f>
        <v>#DIV/0!</v>
      </c>
      <c r="F271" s="460">
        <f>AF!F167</f>
        <v>0</v>
      </c>
      <c r="G271" s="462" t="s">
        <v>72494</v>
      </c>
      <c r="H271" s="432" t="s">
        <v>72570</v>
      </c>
      <c r="I271" s="432"/>
      <c r="J271" s="192"/>
      <c r="K271" s="198">
        <f>IF(pourc_avance&gt;0,1,0)</f>
        <v>1</v>
      </c>
    </row>
    <row r="272" spans="2:11" s="191" customFormat="1" hidden="1" x14ac:dyDescent="0.25">
      <c r="B272" s="192"/>
      <c r="C272" s="457"/>
      <c r="D272" s="457"/>
      <c r="E272" s="459"/>
      <c r="F272" s="461"/>
      <c r="G272" s="463"/>
      <c r="H272" s="447" t="s">
        <v>105159</v>
      </c>
      <c r="I272" s="447"/>
      <c r="J272" s="192"/>
      <c r="K272" s="198">
        <f>IF(COUNTIFS('2-Je choisis mes actions'!$G$51:$G$145,"Oui",'2-Je choisis mes actions'!$I$51:$I$145,1)&gt;1,1,0)</f>
        <v>0</v>
      </c>
    </row>
    <row r="273" spans="2:11" s="191" customFormat="1" hidden="1" x14ac:dyDescent="0.25">
      <c r="B273" s="192"/>
      <c r="C273" s="194" t="s">
        <v>72544</v>
      </c>
      <c r="D273" s="194" t="s">
        <v>72505</v>
      </c>
      <c r="E273" s="195" t="e">
        <f>F273/$H$20</f>
        <v>#DIV/0!</v>
      </c>
      <c r="F273" s="196"/>
      <c r="G273" s="195"/>
      <c r="H273" s="431"/>
      <c r="I273" s="431"/>
      <c r="J273" s="192"/>
      <c r="K273" s="198">
        <v>0</v>
      </c>
    </row>
    <row r="274" spans="2:11" s="191" customFormat="1" hidden="1" x14ac:dyDescent="0.25">
      <c r="B274" s="192"/>
      <c r="C274" s="194" t="s">
        <v>72544</v>
      </c>
      <c r="D274" s="194" t="s">
        <v>72505</v>
      </c>
      <c r="E274" s="195" t="e">
        <f>F274/$H$20</f>
        <v>#DIV/0!</v>
      </c>
      <c r="F274" s="196"/>
      <c r="G274" s="195"/>
      <c r="H274" s="431"/>
      <c r="I274" s="431"/>
      <c r="J274" s="192"/>
      <c r="K274" s="198">
        <v>0</v>
      </c>
    </row>
    <row r="275" spans="2:11" s="191" customFormat="1" ht="28.5" hidden="1" customHeight="1" x14ac:dyDescent="0.25">
      <c r="B275" s="192"/>
      <c r="C275" s="194" t="s">
        <v>72545</v>
      </c>
      <c r="D275" s="194" t="s">
        <v>72505</v>
      </c>
      <c r="E275" s="195" t="e">
        <f>F275/$H$20</f>
        <v>#DIV/0!</v>
      </c>
      <c r="F275" s="196">
        <f>AF!F168</f>
        <v>0</v>
      </c>
      <c r="G275" s="197" t="s">
        <v>72494</v>
      </c>
      <c r="H275" s="445" t="s">
        <v>104736</v>
      </c>
      <c r="I275" s="445"/>
      <c r="J275" s="192"/>
      <c r="K275" s="198">
        <v>1</v>
      </c>
    </row>
    <row r="276" spans="2:11" hidden="1" x14ac:dyDescent="0.2">
      <c r="B276" s="150"/>
      <c r="C276" s="101"/>
      <c r="D276" s="101"/>
      <c r="E276" s="101"/>
      <c r="F276" s="101"/>
      <c r="G276" s="101"/>
      <c r="H276" s="101"/>
      <c r="I276" s="101"/>
      <c r="J276" s="150"/>
      <c r="K276" s="198">
        <v>1</v>
      </c>
    </row>
  </sheetData>
  <sheetProtection algorithmName="SHA-512" hashValue="VJtMLkcL6qPzVpV/np13lUiuF1FTLnshiJCrJdtQ4YFyIE8kGtBoU54iQtD8a4UOuLNwsOwOMFX4oBYjZ5l2/A==" saltValue="Tp61lRzEuPCi77sB0QrVMg==" spinCount="100000" sheet="1" objects="1" scenarios="1"/>
  <mergeCells count="209">
    <mergeCell ref="F171:G171"/>
    <mergeCell ref="D172:E172"/>
    <mergeCell ref="F172:G172"/>
    <mergeCell ref="D175:E175"/>
    <mergeCell ref="F175:G175"/>
    <mergeCell ref="D176:E176"/>
    <mergeCell ref="F176:G176"/>
    <mergeCell ref="D125:E125"/>
    <mergeCell ref="D126:E126"/>
    <mergeCell ref="D127:E127"/>
    <mergeCell ref="D128:E128"/>
    <mergeCell ref="D142:E142"/>
    <mergeCell ref="D143:E143"/>
    <mergeCell ref="D144:E144"/>
    <mergeCell ref="D145:E145"/>
    <mergeCell ref="D171:E171"/>
    <mergeCell ref="D60:E60"/>
    <mergeCell ref="D61:E61"/>
    <mergeCell ref="D62:E62"/>
    <mergeCell ref="D63:E63"/>
    <mergeCell ref="D167:E167"/>
    <mergeCell ref="F167:G167"/>
    <mergeCell ref="D92:E92"/>
    <mergeCell ref="D103:E103"/>
    <mergeCell ref="D104:E104"/>
    <mergeCell ref="D105:E105"/>
    <mergeCell ref="D76:E76"/>
    <mergeCell ref="D77:E77"/>
    <mergeCell ref="D78:E78"/>
    <mergeCell ref="D79:E79"/>
    <mergeCell ref="D80:E80"/>
    <mergeCell ref="D81:E81"/>
    <mergeCell ref="D91:E91"/>
    <mergeCell ref="D82:E82"/>
    <mergeCell ref="D83:E83"/>
    <mergeCell ref="D84:E84"/>
    <mergeCell ref="D85:E85"/>
    <mergeCell ref="D86:E86"/>
    <mergeCell ref="D133:E133"/>
    <mergeCell ref="D134:E134"/>
    <mergeCell ref="C271:C272"/>
    <mergeCell ref="D271:D272"/>
    <mergeCell ref="E271:E272"/>
    <mergeCell ref="F271:F272"/>
    <mergeCell ref="G271:G272"/>
    <mergeCell ref="D138:E138"/>
    <mergeCell ref="D139:E139"/>
    <mergeCell ref="D140:E140"/>
    <mergeCell ref="D141:E141"/>
    <mergeCell ref="D146:E146"/>
    <mergeCell ref="D147:E147"/>
    <mergeCell ref="D148:E148"/>
    <mergeCell ref="D149:E149"/>
    <mergeCell ref="C214:C215"/>
    <mergeCell ref="D214:F214"/>
    <mergeCell ref="D199:E199"/>
    <mergeCell ref="F199:G199"/>
    <mergeCell ref="D200:E200"/>
    <mergeCell ref="F200:G200"/>
    <mergeCell ref="F203:G203"/>
    <mergeCell ref="D205:E205"/>
    <mergeCell ref="F205:G205"/>
    <mergeCell ref="D195:E195"/>
    <mergeCell ref="F195:G195"/>
    <mergeCell ref="B1:J1"/>
    <mergeCell ref="D19:E19"/>
    <mergeCell ref="F19:G19"/>
    <mergeCell ref="H19:I19"/>
    <mergeCell ref="D20:E20"/>
    <mergeCell ref="F20:G20"/>
    <mergeCell ref="H20:I20"/>
    <mergeCell ref="D44:E44"/>
    <mergeCell ref="D40:E40"/>
    <mergeCell ref="D41:E41"/>
    <mergeCell ref="D37:E37"/>
    <mergeCell ref="D38:E38"/>
    <mergeCell ref="D39:E39"/>
    <mergeCell ref="D33:E33"/>
    <mergeCell ref="D34:E34"/>
    <mergeCell ref="D35:E35"/>
    <mergeCell ref="D36:E36"/>
    <mergeCell ref="D50:E50"/>
    <mergeCell ref="D51:E51"/>
    <mergeCell ref="D52:E52"/>
    <mergeCell ref="D45:E45"/>
    <mergeCell ref="D46:E46"/>
    <mergeCell ref="D47:E47"/>
    <mergeCell ref="D48:E48"/>
    <mergeCell ref="D49:E49"/>
    <mergeCell ref="D42:E42"/>
    <mergeCell ref="D43:E43"/>
    <mergeCell ref="D53:E53"/>
    <mergeCell ref="D54:E54"/>
    <mergeCell ref="D55:E55"/>
    <mergeCell ref="D56:E56"/>
    <mergeCell ref="D163:E163"/>
    <mergeCell ref="F163:G163"/>
    <mergeCell ref="D65:E65"/>
    <mergeCell ref="D66:E66"/>
    <mergeCell ref="D67:E67"/>
    <mergeCell ref="D68:E68"/>
    <mergeCell ref="D71:E71"/>
    <mergeCell ref="D72:E72"/>
    <mergeCell ref="D87:E87"/>
    <mergeCell ref="D73:E73"/>
    <mergeCell ref="D74:E74"/>
    <mergeCell ref="D75:E75"/>
    <mergeCell ref="D69:E69"/>
    <mergeCell ref="D70:E70"/>
    <mergeCell ref="D93:E93"/>
    <mergeCell ref="D94:E94"/>
    <mergeCell ref="D95:E95"/>
    <mergeCell ref="D57:E57"/>
    <mergeCell ref="D58:E58"/>
    <mergeCell ref="D59:E59"/>
    <mergeCell ref="H274:I274"/>
    <mergeCell ref="H275:I275"/>
    <mergeCell ref="D64:E64"/>
    <mergeCell ref="D225:E225"/>
    <mergeCell ref="F225:G225"/>
    <mergeCell ref="H225:I225"/>
    <mergeCell ref="D226:E226"/>
    <mergeCell ref="F226:G226"/>
    <mergeCell ref="H226:I226"/>
    <mergeCell ref="D206:E206"/>
    <mergeCell ref="F206:G206"/>
    <mergeCell ref="D207:E207"/>
    <mergeCell ref="F207:G207"/>
    <mergeCell ref="D196:E196"/>
    <mergeCell ref="F196:G196"/>
    <mergeCell ref="D197:E197"/>
    <mergeCell ref="F197:G197"/>
    <mergeCell ref="D198:E198"/>
    <mergeCell ref="F198:G198"/>
    <mergeCell ref="D189:E189"/>
    <mergeCell ref="F189:G189"/>
    <mergeCell ref="F192:G192"/>
    <mergeCell ref="H270:I270"/>
    <mergeCell ref="H272:I272"/>
    <mergeCell ref="H273:I273"/>
    <mergeCell ref="H271:I271"/>
    <mergeCell ref="D88:E88"/>
    <mergeCell ref="D89:E89"/>
    <mergeCell ref="D90:E90"/>
    <mergeCell ref="H264:I264"/>
    <mergeCell ref="F263:I263"/>
    <mergeCell ref="D263:E263"/>
    <mergeCell ref="D264:E264"/>
    <mergeCell ref="D164:E164"/>
    <mergeCell ref="F164:G164"/>
    <mergeCell ref="D245:E245"/>
    <mergeCell ref="F245:G245"/>
    <mergeCell ref="H245:I245"/>
    <mergeCell ref="D168:E168"/>
    <mergeCell ref="F168:G168"/>
    <mergeCell ref="D244:E244"/>
    <mergeCell ref="F244:G244"/>
    <mergeCell ref="D96:E96"/>
    <mergeCell ref="D97:E97"/>
    <mergeCell ref="D98:E98"/>
    <mergeCell ref="D99:E99"/>
    <mergeCell ref="D100:E100"/>
    <mergeCell ref="H244:I244"/>
    <mergeCell ref="F194:G194"/>
    <mergeCell ref="D116:E116"/>
    <mergeCell ref="D102:E102"/>
    <mergeCell ref="D110:E110"/>
    <mergeCell ref="D109:E109"/>
    <mergeCell ref="D111:E111"/>
    <mergeCell ref="D112:E112"/>
    <mergeCell ref="D113:E113"/>
    <mergeCell ref="D114:E114"/>
    <mergeCell ref="D115:E115"/>
    <mergeCell ref="D137:E137"/>
    <mergeCell ref="D131:E131"/>
    <mergeCell ref="D132:E132"/>
    <mergeCell ref="F184:G184"/>
    <mergeCell ref="F188:G188"/>
    <mergeCell ref="F186:G186"/>
    <mergeCell ref="D187:E187"/>
    <mergeCell ref="F187:G187"/>
    <mergeCell ref="D188:E188"/>
    <mergeCell ref="D159:E159"/>
    <mergeCell ref="D158:E158"/>
    <mergeCell ref="D156:E156"/>
    <mergeCell ref="D157:E157"/>
    <mergeCell ref="D154:E154"/>
    <mergeCell ref="D101:E101"/>
    <mergeCell ref="D106:E106"/>
    <mergeCell ref="D107:E107"/>
    <mergeCell ref="D108:E108"/>
    <mergeCell ref="D135:E135"/>
    <mergeCell ref="D136:E136"/>
    <mergeCell ref="D129:E129"/>
    <mergeCell ref="D130:E130"/>
    <mergeCell ref="D194:E194"/>
    <mergeCell ref="D155:E155"/>
    <mergeCell ref="D152:E152"/>
    <mergeCell ref="D153:E153"/>
    <mergeCell ref="D150:E150"/>
    <mergeCell ref="D151:E151"/>
    <mergeCell ref="D117:E117"/>
    <mergeCell ref="D118:E118"/>
    <mergeCell ref="D119:E119"/>
    <mergeCell ref="D120:E120"/>
    <mergeCell ref="D121:E121"/>
    <mergeCell ref="D122:E122"/>
    <mergeCell ref="D123:E123"/>
    <mergeCell ref="D124:E124"/>
  </mergeCells>
  <conditionalFormatting sqref="H34:H56 H64:H116 H129:H137">
    <cfRule type="expression" dxfId="118" priority="178">
      <formula>F34=H34</formula>
    </cfRule>
  </conditionalFormatting>
  <conditionalFormatting sqref="I34:I56 I64:I109">
    <cfRule type="expression" dxfId="117" priority="179">
      <formula>#REF!=ch_non</formula>
    </cfRule>
  </conditionalFormatting>
  <conditionalFormatting sqref="C26 C216">
    <cfRule type="expression" dxfId="116" priority="195">
      <formula>#REF!=ch_non</formula>
    </cfRule>
  </conditionalFormatting>
  <conditionalFormatting sqref="G34:G56 G64:G116 G129:G137">
    <cfRule type="expression" dxfId="115" priority="194">
      <formula>F34&lt;&gt;H34</formula>
    </cfRule>
  </conditionalFormatting>
  <conditionalFormatting sqref="C162">
    <cfRule type="expression" dxfId="114" priority="192">
      <formula>#REF!=ch_non</formula>
    </cfRule>
  </conditionalFormatting>
  <conditionalFormatting sqref="C230">
    <cfRule type="expression" dxfId="113" priority="188">
      <formula>#REF!=ch_non</formula>
    </cfRule>
  </conditionalFormatting>
  <conditionalFormatting sqref="I35">
    <cfRule type="expression" dxfId="112" priority="184">
      <formula>#REF!=ch_non</formula>
    </cfRule>
  </conditionalFormatting>
  <conditionalFormatting sqref="I36">
    <cfRule type="expression" dxfId="111" priority="183">
      <formula>#REF!=ch_non</formula>
    </cfRule>
  </conditionalFormatting>
  <conditionalFormatting sqref="I64">
    <cfRule type="expression" dxfId="110" priority="170">
      <formula>#REF!=ch_non</formula>
    </cfRule>
  </conditionalFormatting>
  <conditionalFormatting sqref="I90">
    <cfRule type="expression" dxfId="109" priority="164">
      <formula>#REF!=ch_non</formula>
    </cfRule>
  </conditionalFormatting>
  <conditionalFormatting sqref="H138:H141 H146:H149">
    <cfRule type="expression" dxfId="108" priority="145">
      <formula>F138=H138</formula>
    </cfRule>
  </conditionalFormatting>
  <conditionalFormatting sqref="I57">
    <cfRule type="expression" dxfId="107" priority="138">
      <formula>#REF!=ch_non</formula>
    </cfRule>
  </conditionalFormatting>
  <conditionalFormatting sqref="G138:G141 G146:G149">
    <cfRule type="expression" dxfId="106" priority="147">
      <formula>F138&lt;&gt;H138</formula>
    </cfRule>
  </conditionalFormatting>
  <conditionalFormatting sqref="C27">
    <cfRule type="expression" dxfId="105" priority="143">
      <formula>#REF!=ch_non</formula>
    </cfRule>
  </conditionalFormatting>
  <conditionalFormatting sqref="H57:H63">
    <cfRule type="expression" dxfId="104" priority="140">
      <formula>F57=H57</formula>
    </cfRule>
  </conditionalFormatting>
  <conditionalFormatting sqref="G57:G63">
    <cfRule type="expression" dxfId="103" priority="142">
      <formula>F57&lt;&gt;H57</formula>
    </cfRule>
  </conditionalFormatting>
  <conditionalFormatting sqref="C166">
    <cfRule type="expression" dxfId="102" priority="131">
      <formula>#REF!=ch_non</formula>
    </cfRule>
  </conditionalFormatting>
  <conditionalFormatting sqref="C217">
    <cfRule type="expression" dxfId="101" priority="129">
      <formula>#REF!=ch_non</formula>
    </cfRule>
  </conditionalFormatting>
  <conditionalFormatting sqref="I58">
    <cfRule type="expression" dxfId="100" priority="127">
      <formula>#REF!=ch_non</formula>
    </cfRule>
  </conditionalFormatting>
  <conditionalFormatting sqref="I59">
    <cfRule type="expression" dxfId="99" priority="126">
      <formula>#REF!=ch_non</formula>
    </cfRule>
  </conditionalFormatting>
  <conditionalFormatting sqref="I60">
    <cfRule type="expression" dxfId="98" priority="125">
      <formula>#REF!=ch_non</formula>
    </cfRule>
  </conditionalFormatting>
  <conditionalFormatting sqref="I61">
    <cfRule type="expression" dxfId="97" priority="124">
      <formula>#REF!=ch_non</formula>
    </cfRule>
  </conditionalFormatting>
  <conditionalFormatting sqref="I62">
    <cfRule type="expression" dxfId="96" priority="123">
      <formula>#REF!=ch_non</formula>
    </cfRule>
  </conditionalFormatting>
  <conditionalFormatting sqref="I63">
    <cfRule type="expression" dxfId="95" priority="122">
      <formula>#REF!=ch_non</formula>
    </cfRule>
  </conditionalFormatting>
  <conditionalFormatting sqref="C250">
    <cfRule type="expression" dxfId="94" priority="121">
      <formula>#REF!=ch_non</formula>
    </cfRule>
  </conditionalFormatting>
  <conditionalFormatting sqref="C249">
    <cfRule type="expression" dxfId="93" priority="120">
      <formula>#REF!=ch_non</formula>
    </cfRule>
  </conditionalFormatting>
  <conditionalFormatting sqref="C231">
    <cfRule type="expression" dxfId="92" priority="119">
      <formula>#REF!=ch_non</formula>
    </cfRule>
  </conditionalFormatting>
  <conditionalFormatting sqref="I159">
    <cfRule type="expression" dxfId="91" priority="118">
      <formula>#REF!=ch_non</formula>
    </cfRule>
  </conditionalFormatting>
  <conditionalFormatting sqref="H159">
    <cfRule type="expression" dxfId="90" priority="115">
      <formula>F159=H159</formula>
    </cfRule>
  </conditionalFormatting>
  <conditionalFormatting sqref="I159">
    <cfRule type="expression" dxfId="89" priority="116">
      <formula>#REF!=ch_non</formula>
    </cfRule>
  </conditionalFormatting>
  <conditionalFormatting sqref="G159">
    <cfRule type="expression" dxfId="88" priority="117">
      <formula>F159&lt;&gt;H159</formula>
    </cfRule>
  </conditionalFormatting>
  <conditionalFormatting sqref="I158">
    <cfRule type="expression" dxfId="87" priority="114">
      <formula>#REF!=ch_non</formula>
    </cfRule>
  </conditionalFormatting>
  <conditionalFormatting sqref="H158">
    <cfRule type="expression" dxfId="86" priority="111">
      <formula>F158=H158</formula>
    </cfRule>
  </conditionalFormatting>
  <conditionalFormatting sqref="I158">
    <cfRule type="expression" dxfId="85" priority="112">
      <formula>#REF!=ch_non</formula>
    </cfRule>
  </conditionalFormatting>
  <conditionalFormatting sqref="G158">
    <cfRule type="expression" dxfId="84" priority="113">
      <formula>F158&lt;&gt;H158</formula>
    </cfRule>
  </conditionalFormatting>
  <conditionalFormatting sqref="I157">
    <cfRule type="expression" dxfId="83" priority="110">
      <formula>#REF!=ch_non</formula>
    </cfRule>
  </conditionalFormatting>
  <conditionalFormatting sqref="H157">
    <cfRule type="expression" dxfId="82" priority="107">
      <formula>F157=H157</formula>
    </cfRule>
  </conditionalFormatting>
  <conditionalFormatting sqref="I157">
    <cfRule type="expression" dxfId="81" priority="108">
      <formula>#REF!=ch_non</formula>
    </cfRule>
  </conditionalFormatting>
  <conditionalFormatting sqref="G157">
    <cfRule type="expression" dxfId="80" priority="109">
      <formula>F157&lt;&gt;H157</formula>
    </cfRule>
  </conditionalFormatting>
  <conditionalFormatting sqref="I156">
    <cfRule type="expression" dxfId="79" priority="106">
      <formula>#REF!=ch_non</formula>
    </cfRule>
  </conditionalFormatting>
  <conditionalFormatting sqref="H156">
    <cfRule type="expression" dxfId="78" priority="103">
      <formula>F156=H156</formula>
    </cfRule>
  </conditionalFormatting>
  <conditionalFormatting sqref="I156">
    <cfRule type="expression" dxfId="77" priority="104">
      <formula>#REF!=ch_non</formula>
    </cfRule>
  </conditionalFormatting>
  <conditionalFormatting sqref="G156">
    <cfRule type="expression" dxfId="76" priority="105">
      <formula>F156&lt;&gt;H156</formula>
    </cfRule>
  </conditionalFormatting>
  <conditionalFormatting sqref="I155">
    <cfRule type="expression" dxfId="75" priority="102">
      <formula>#REF!=ch_non</formula>
    </cfRule>
  </conditionalFormatting>
  <conditionalFormatting sqref="H155">
    <cfRule type="expression" dxfId="74" priority="99">
      <formula>F155=H155</formula>
    </cfRule>
  </conditionalFormatting>
  <conditionalFormatting sqref="I155">
    <cfRule type="expression" dxfId="73" priority="100">
      <formula>#REF!=ch_non</formula>
    </cfRule>
  </conditionalFormatting>
  <conditionalFormatting sqref="G155">
    <cfRule type="expression" dxfId="72" priority="101">
      <formula>F155&lt;&gt;H155</formula>
    </cfRule>
  </conditionalFormatting>
  <conditionalFormatting sqref="I154">
    <cfRule type="expression" dxfId="71" priority="98">
      <formula>#REF!=ch_non</formula>
    </cfRule>
  </conditionalFormatting>
  <conditionalFormatting sqref="H154">
    <cfRule type="expression" dxfId="70" priority="95">
      <formula>F154=H154</formula>
    </cfRule>
  </conditionalFormatting>
  <conditionalFormatting sqref="I154">
    <cfRule type="expression" dxfId="69" priority="96">
      <formula>#REF!=ch_non</formula>
    </cfRule>
  </conditionalFormatting>
  <conditionalFormatting sqref="G154">
    <cfRule type="expression" dxfId="68" priority="97">
      <formula>F154&lt;&gt;H154</formula>
    </cfRule>
  </conditionalFormatting>
  <conditionalFormatting sqref="I153">
    <cfRule type="expression" dxfId="67" priority="94">
      <formula>#REF!=ch_non</formula>
    </cfRule>
  </conditionalFormatting>
  <conditionalFormatting sqref="H153">
    <cfRule type="expression" dxfId="66" priority="91">
      <formula>F153=H153</formula>
    </cfRule>
  </conditionalFormatting>
  <conditionalFormatting sqref="I153">
    <cfRule type="expression" dxfId="65" priority="92">
      <formula>#REF!=ch_non</formula>
    </cfRule>
  </conditionalFormatting>
  <conditionalFormatting sqref="G153">
    <cfRule type="expression" dxfId="64" priority="93">
      <formula>F153&lt;&gt;H153</formula>
    </cfRule>
  </conditionalFormatting>
  <conditionalFormatting sqref="I152">
    <cfRule type="expression" dxfId="63" priority="90">
      <formula>#REF!=ch_non</formula>
    </cfRule>
  </conditionalFormatting>
  <conditionalFormatting sqref="H152">
    <cfRule type="expression" dxfId="62" priority="87">
      <formula>F152=H152</formula>
    </cfRule>
  </conditionalFormatting>
  <conditionalFormatting sqref="I152">
    <cfRule type="expression" dxfId="61" priority="88">
      <formula>#REF!=ch_non</formula>
    </cfRule>
  </conditionalFormatting>
  <conditionalFormatting sqref="G152">
    <cfRule type="expression" dxfId="60" priority="89">
      <formula>F152&lt;&gt;H152</formula>
    </cfRule>
  </conditionalFormatting>
  <conditionalFormatting sqref="I151">
    <cfRule type="expression" dxfId="59" priority="86">
      <formula>#REF!=ch_non</formula>
    </cfRule>
  </conditionalFormatting>
  <conditionalFormatting sqref="H151">
    <cfRule type="expression" dxfId="58" priority="83">
      <formula>F151=H151</formula>
    </cfRule>
  </conditionalFormatting>
  <conditionalFormatting sqref="I151">
    <cfRule type="expression" dxfId="57" priority="84">
      <formula>#REF!=ch_non</formula>
    </cfRule>
  </conditionalFormatting>
  <conditionalFormatting sqref="G151">
    <cfRule type="expression" dxfId="56" priority="85">
      <formula>F151&lt;&gt;H151</formula>
    </cfRule>
  </conditionalFormatting>
  <conditionalFormatting sqref="I150">
    <cfRule type="expression" dxfId="55" priority="82">
      <formula>#REF!=ch_non</formula>
    </cfRule>
  </conditionalFormatting>
  <conditionalFormatting sqref="H150">
    <cfRule type="expression" dxfId="54" priority="79">
      <formula>F150=H150</formula>
    </cfRule>
  </conditionalFormatting>
  <conditionalFormatting sqref="I150">
    <cfRule type="expression" dxfId="53" priority="80">
      <formula>#REF!=ch_non</formula>
    </cfRule>
  </conditionalFormatting>
  <conditionalFormatting sqref="G150">
    <cfRule type="expression" dxfId="52" priority="81">
      <formula>F150&lt;&gt;H150</formula>
    </cfRule>
  </conditionalFormatting>
  <conditionalFormatting sqref="H117">
    <cfRule type="expression" dxfId="51" priority="76">
      <formula>F117=H117</formula>
    </cfRule>
  </conditionalFormatting>
  <conditionalFormatting sqref="G117">
    <cfRule type="expression" dxfId="50" priority="78">
      <formula>F117&lt;&gt;H117</formula>
    </cfRule>
  </conditionalFormatting>
  <conditionalFormatting sqref="H118">
    <cfRule type="expression" dxfId="49" priority="67">
      <formula>F118=H118</formula>
    </cfRule>
  </conditionalFormatting>
  <conditionalFormatting sqref="G118">
    <cfRule type="expression" dxfId="48" priority="69">
      <formula>F118&lt;&gt;H118</formula>
    </cfRule>
  </conditionalFormatting>
  <conditionalFormatting sqref="H119">
    <cfRule type="expression" dxfId="47" priority="64">
      <formula>F119=H119</formula>
    </cfRule>
  </conditionalFormatting>
  <conditionalFormatting sqref="G119">
    <cfRule type="expression" dxfId="46" priority="66">
      <formula>F119&lt;&gt;H119</formula>
    </cfRule>
  </conditionalFormatting>
  <conditionalFormatting sqref="H120">
    <cfRule type="expression" dxfId="45" priority="61">
      <formula>F120=H120</formula>
    </cfRule>
  </conditionalFormatting>
  <conditionalFormatting sqref="G120">
    <cfRule type="expression" dxfId="44" priority="63">
      <formula>F120&lt;&gt;H120</formula>
    </cfRule>
  </conditionalFormatting>
  <conditionalFormatting sqref="H121">
    <cfRule type="expression" dxfId="43" priority="58">
      <formula>F121=H121</formula>
    </cfRule>
  </conditionalFormatting>
  <conditionalFormatting sqref="G121">
    <cfRule type="expression" dxfId="42" priority="60">
      <formula>F121&lt;&gt;H121</formula>
    </cfRule>
  </conditionalFormatting>
  <conditionalFormatting sqref="H122">
    <cfRule type="expression" dxfId="41" priority="55">
      <formula>F122=H122</formula>
    </cfRule>
  </conditionalFormatting>
  <conditionalFormatting sqref="G122">
    <cfRule type="expression" dxfId="40" priority="57">
      <formula>F122&lt;&gt;H122</formula>
    </cfRule>
  </conditionalFormatting>
  <conditionalFormatting sqref="H123">
    <cfRule type="expression" dxfId="39" priority="52">
      <formula>F123=H123</formula>
    </cfRule>
  </conditionalFormatting>
  <conditionalFormatting sqref="G123">
    <cfRule type="expression" dxfId="38" priority="54">
      <formula>F123&lt;&gt;H123</formula>
    </cfRule>
  </conditionalFormatting>
  <conditionalFormatting sqref="H124">
    <cfRule type="expression" dxfId="37" priority="49">
      <formula>F124=H124</formula>
    </cfRule>
  </conditionalFormatting>
  <conditionalFormatting sqref="G124">
    <cfRule type="expression" dxfId="36" priority="51">
      <formula>F124&lt;&gt;H124</formula>
    </cfRule>
  </conditionalFormatting>
  <conditionalFormatting sqref="H125">
    <cfRule type="expression" dxfId="35" priority="43">
      <formula>F125=H125</formula>
    </cfRule>
  </conditionalFormatting>
  <conditionalFormatting sqref="G125">
    <cfRule type="expression" dxfId="34" priority="45">
      <formula>F125&lt;&gt;H125</formula>
    </cfRule>
  </conditionalFormatting>
  <conditionalFormatting sqref="H126">
    <cfRule type="expression" dxfId="33" priority="40">
      <formula>F126=H126</formula>
    </cfRule>
  </conditionalFormatting>
  <conditionalFormatting sqref="G126">
    <cfRule type="expression" dxfId="32" priority="42">
      <formula>F126&lt;&gt;H126</formula>
    </cfRule>
  </conditionalFormatting>
  <conditionalFormatting sqref="H127">
    <cfRule type="expression" dxfId="31" priority="37">
      <formula>F127=H127</formula>
    </cfRule>
  </conditionalFormatting>
  <conditionalFormatting sqref="G127">
    <cfRule type="expression" dxfId="30" priority="39">
      <formula>F127&lt;&gt;H127</formula>
    </cfRule>
  </conditionalFormatting>
  <conditionalFormatting sqref="H128">
    <cfRule type="expression" dxfId="29" priority="34">
      <formula>F128=H128</formula>
    </cfRule>
  </conditionalFormatting>
  <conditionalFormatting sqref="G128">
    <cfRule type="expression" dxfId="28" priority="36">
      <formula>F128&lt;&gt;H128</formula>
    </cfRule>
  </conditionalFormatting>
  <conditionalFormatting sqref="H142:H145">
    <cfRule type="expression" dxfId="27" priority="30">
      <formula>F142=H142</formula>
    </cfRule>
  </conditionalFormatting>
  <conditionalFormatting sqref="G142:G145">
    <cfRule type="expression" dxfId="26" priority="32">
      <formula>F142&lt;&gt;H142</formula>
    </cfRule>
  </conditionalFormatting>
  <conditionalFormatting sqref="I134">
    <cfRule type="expression" dxfId="25" priority="8">
      <formula>#REF!=ch_non</formula>
    </cfRule>
  </conditionalFormatting>
  <conditionalFormatting sqref="I130:I133">
    <cfRule type="expression" dxfId="24" priority="6">
      <formula>#REF!=ch_non</formula>
    </cfRule>
  </conditionalFormatting>
  <conditionalFormatting sqref="C170">
    <cfRule type="expression" dxfId="23" priority="27">
      <formula>#REF!=ch_non</formula>
    </cfRule>
  </conditionalFormatting>
  <conditionalFormatting sqref="C174">
    <cfRule type="expression" dxfId="22" priority="26">
      <formula>#REF!=ch_non</formula>
    </cfRule>
  </conditionalFormatting>
  <conditionalFormatting sqref="C28">
    <cfRule type="expression" dxfId="21" priority="25">
      <formula>#REF!=ch_non</formula>
    </cfRule>
  </conditionalFormatting>
  <conditionalFormatting sqref="C29">
    <cfRule type="expression" dxfId="20" priority="24">
      <formula>#REF!=ch_non</formula>
    </cfRule>
  </conditionalFormatting>
  <conditionalFormatting sqref="I149">
    <cfRule type="expression" dxfId="19" priority="23">
      <formula>#REF!=ch_non</formula>
    </cfRule>
  </conditionalFormatting>
  <conditionalFormatting sqref="I148">
    <cfRule type="expression" dxfId="18" priority="22">
      <formula>#REF!=ch_non</formula>
    </cfRule>
  </conditionalFormatting>
  <conditionalFormatting sqref="I147">
    <cfRule type="expression" dxfId="17" priority="21">
      <formula>#REF!=ch_non</formula>
    </cfRule>
  </conditionalFormatting>
  <conditionalFormatting sqref="I146">
    <cfRule type="expression" dxfId="16" priority="20">
      <formula>#REF!=ch_non</formula>
    </cfRule>
  </conditionalFormatting>
  <conditionalFormatting sqref="I145">
    <cfRule type="expression" dxfId="15" priority="19">
      <formula>#REF!=ch_non</formula>
    </cfRule>
  </conditionalFormatting>
  <conditionalFormatting sqref="I144">
    <cfRule type="expression" dxfId="14" priority="18">
      <formula>#REF!=ch_non</formula>
    </cfRule>
  </conditionalFormatting>
  <conditionalFormatting sqref="I143">
    <cfRule type="expression" dxfId="13" priority="17">
      <formula>#REF!=ch_non</formula>
    </cfRule>
  </conditionalFormatting>
  <conditionalFormatting sqref="I142">
    <cfRule type="expression" dxfId="12" priority="16">
      <formula>#REF!=ch_non</formula>
    </cfRule>
  </conditionalFormatting>
  <conditionalFormatting sqref="I141">
    <cfRule type="expression" dxfId="11" priority="15">
      <formula>#REF!=ch_non</formula>
    </cfRule>
  </conditionalFormatting>
  <conditionalFormatting sqref="I140">
    <cfRule type="expression" dxfId="10" priority="14">
      <formula>#REF!=ch_non</formula>
    </cfRule>
  </conditionalFormatting>
  <conditionalFormatting sqref="I139">
    <cfRule type="expression" dxfId="9" priority="13">
      <formula>#REF!=ch_non</formula>
    </cfRule>
  </conditionalFormatting>
  <conditionalFormatting sqref="I138">
    <cfRule type="expression" dxfId="8" priority="12">
      <formula>#REF!=ch_non</formula>
    </cfRule>
  </conditionalFormatting>
  <conditionalFormatting sqref="I137">
    <cfRule type="expression" dxfId="7" priority="11">
      <formula>#REF!=ch_non</formula>
    </cfRule>
  </conditionalFormatting>
  <conditionalFormatting sqref="I136">
    <cfRule type="expression" dxfId="6" priority="10">
      <formula>#REF!=ch_non</formula>
    </cfRule>
  </conditionalFormatting>
  <conditionalFormatting sqref="I135">
    <cfRule type="expression" dxfId="5" priority="9">
      <formula>#REF!=ch_non</formula>
    </cfRule>
  </conditionalFormatting>
  <conditionalFormatting sqref="I110:I129">
    <cfRule type="expression" dxfId="4" priority="5">
      <formula>#REF!=ch_non</formula>
    </cfRule>
  </conditionalFormatting>
  <conditionalFormatting sqref="C232">
    <cfRule type="expression" dxfId="3" priority="4">
      <formula>#REF!=ch_non</formula>
    </cfRule>
  </conditionalFormatting>
  <conditionalFormatting sqref="C233">
    <cfRule type="expression" dxfId="2" priority="3">
      <formula>#REF!=ch_non</formula>
    </cfRule>
  </conditionalFormatting>
  <conditionalFormatting sqref="C251">
    <cfRule type="expression" dxfId="1" priority="2">
      <formula>#REF!=ch_non</formula>
    </cfRule>
  </conditionalFormatting>
  <conditionalFormatting sqref="C252">
    <cfRule type="expression" dxfId="0" priority="1">
      <formula>#REF!=ch_non</formula>
    </cfRule>
  </conditionalFormatting>
  <printOptions horizontalCentered="1"/>
  <pageMargins left="0.70866141732283472" right="0.70866141732283472" top="0.74803149606299213" bottom="0.74803149606299213" header="0.31496062992125984" footer="0.31496062992125984"/>
  <pageSetup paperSize="9" fitToHeight="0" orientation="portrait" r:id="rId1"/>
  <headerFooter>
    <oddFooter>&amp;R&amp;P/&amp;N</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4</vt:i4>
      </vt:variant>
      <vt:variant>
        <vt:lpstr>Plages nommées</vt:lpstr>
      </vt:variant>
      <vt:variant>
        <vt:i4>140</vt:i4>
      </vt:variant>
    </vt:vector>
  </HeadingPairs>
  <TitlesOfParts>
    <vt:vector size="144" baseType="lpstr">
      <vt:lpstr>Accueil</vt:lpstr>
      <vt:lpstr>1-J'identifie mon entreprise</vt:lpstr>
      <vt:lpstr>2-Je choisis mes actions</vt:lpstr>
      <vt:lpstr>3-Synthese de votre demande</vt:lpstr>
      <vt:lpstr>aff_actions</vt:lpstr>
      <vt:lpstr>aff_af</vt:lpstr>
      <vt:lpstr>aff_att</vt:lpstr>
      <vt:lpstr>aff_covid</vt:lpstr>
      <vt:lpstr>aff_opale</vt:lpstr>
      <vt:lpstr>aff_partenariat</vt:lpstr>
      <vt:lpstr>aff_repar_type</vt:lpstr>
      <vt:lpstr>aff_synthese</vt:lpstr>
      <vt:lpstr>aide_covid</vt:lpstr>
      <vt:lpstr>bonus_om</vt:lpstr>
      <vt:lpstr>bonus_om_tx</vt:lpstr>
      <vt:lpstr>code_naf</vt:lpstr>
      <vt:lpstr>list_01</vt:lpstr>
      <vt:lpstr>list_02</vt:lpstr>
      <vt:lpstr>list_03</vt:lpstr>
      <vt:lpstr>list_04</vt:lpstr>
      <vt:lpstr>list_05</vt:lpstr>
      <vt:lpstr>list_06</vt:lpstr>
      <vt:lpstr>list_07</vt:lpstr>
      <vt:lpstr>list_08</vt:lpstr>
      <vt:lpstr>list_09</vt:lpstr>
      <vt:lpstr>list_10</vt:lpstr>
      <vt:lpstr>list_11</vt:lpstr>
      <vt:lpstr>list_12</vt:lpstr>
      <vt:lpstr>list_13</vt:lpstr>
      <vt:lpstr>list_14</vt:lpstr>
      <vt:lpstr>list_15</vt:lpstr>
      <vt:lpstr>list_16</vt:lpstr>
      <vt:lpstr>list_17</vt:lpstr>
      <vt:lpstr>list_18</vt:lpstr>
      <vt:lpstr>list_19</vt:lpstr>
      <vt:lpstr>list_21</vt:lpstr>
      <vt:lpstr>list_22</vt:lpstr>
      <vt:lpstr>list_23</vt:lpstr>
      <vt:lpstr>list_24</vt:lpstr>
      <vt:lpstr>list_25</vt:lpstr>
      <vt:lpstr>list_26</vt:lpstr>
      <vt:lpstr>list_27</vt:lpstr>
      <vt:lpstr>list_28</vt:lpstr>
      <vt:lpstr>list_29</vt:lpstr>
      <vt:lpstr>list_2A</vt:lpstr>
      <vt:lpstr>list_2B</vt:lpstr>
      <vt:lpstr>list_30</vt:lpstr>
      <vt:lpstr>list_31</vt:lpstr>
      <vt:lpstr>list_32</vt:lpstr>
      <vt:lpstr>list_33</vt:lpstr>
      <vt:lpstr>list_34</vt:lpstr>
      <vt:lpstr>list_35</vt:lpstr>
      <vt:lpstr>list_36</vt:lpstr>
      <vt:lpstr>list_37</vt:lpstr>
      <vt:lpstr>list_38</vt:lpstr>
      <vt:lpstr>list_39</vt:lpstr>
      <vt:lpstr>list_40</vt:lpstr>
      <vt:lpstr>list_41</vt:lpstr>
      <vt:lpstr>list_42</vt:lpstr>
      <vt:lpstr>list_43</vt:lpstr>
      <vt:lpstr>list_44</vt:lpstr>
      <vt:lpstr>list_45</vt:lpstr>
      <vt:lpstr>list_46</vt:lpstr>
      <vt:lpstr>list_47</vt:lpstr>
      <vt:lpstr>list_48</vt:lpstr>
      <vt:lpstr>list_49</vt:lpstr>
      <vt:lpstr>list_50</vt:lpstr>
      <vt:lpstr>list_51</vt:lpstr>
      <vt:lpstr>list_52</vt:lpstr>
      <vt:lpstr>list_53</vt:lpstr>
      <vt:lpstr>list_54</vt:lpstr>
      <vt:lpstr>list_55</vt:lpstr>
      <vt:lpstr>list_56</vt:lpstr>
      <vt:lpstr>list_57</vt:lpstr>
      <vt:lpstr>list_58</vt:lpstr>
      <vt:lpstr>list_59</vt:lpstr>
      <vt:lpstr>list_60</vt:lpstr>
      <vt:lpstr>list_61</vt:lpstr>
      <vt:lpstr>list_62</vt:lpstr>
      <vt:lpstr>list_63</vt:lpstr>
      <vt:lpstr>list_64</vt:lpstr>
      <vt:lpstr>list_65</vt:lpstr>
      <vt:lpstr>list_66</vt:lpstr>
      <vt:lpstr>list_67</vt:lpstr>
      <vt:lpstr>list_68</vt:lpstr>
      <vt:lpstr>list_69</vt:lpstr>
      <vt:lpstr>list_70</vt:lpstr>
      <vt:lpstr>list_71</vt:lpstr>
      <vt:lpstr>list_72</vt:lpstr>
      <vt:lpstr>list_73</vt:lpstr>
      <vt:lpstr>list_74</vt:lpstr>
      <vt:lpstr>list_75</vt:lpstr>
      <vt:lpstr>list_76</vt:lpstr>
      <vt:lpstr>list_77</vt:lpstr>
      <vt:lpstr>list_78</vt:lpstr>
      <vt:lpstr>list_79</vt:lpstr>
      <vt:lpstr>list_80</vt:lpstr>
      <vt:lpstr>list_81</vt:lpstr>
      <vt:lpstr>list_82</vt:lpstr>
      <vt:lpstr>list_83</vt:lpstr>
      <vt:lpstr>list_84</vt:lpstr>
      <vt:lpstr>list_85</vt:lpstr>
      <vt:lpstr>list_86</vt:lpstr>
      <vt:lpstr>list_87</vt:lpstr>
      <vt:lpstr>list_88</vt:lpstr>
      <vt:lpstr>list_89</vt:lpstr>
      <vt:lpstr>list_90</vt:lpstr>
      <vt:lpstr>list_91</vt:lpstr>
      <vt:lpstr>list_92</vt:lpstr>
      <vt:lpstr>list_93</vt:lpstr>
      <vt:lpstr>list_94</vt:lpstr>
      <vt:lpstr>list_95</vt:lpstr>
      <vt:lpstr>list_97</vt:lpstr>
      <vt:lpstr>list_971</vt:lpstr>
      <vt:lpstr>list_972</vt:lpstr>
      <vt:lpstr>list_973</vt:lpstr>
      <vt:lpstr>list_974</vt:lpstr>
      <vt:lpstr>list_975</vt:lpstr>
      <vt:lpstr>list_976</vt:lpstr>
      <vt:lpstr>list_977</vt:lpstr>
      <vt:lpstr>list_978</vt:lpstr>
      <vt:lpstr>list_98</vt:lpstr>
      <vt:lpstr>list_987</vt:lpstr>
      <vt:lpstr>list_988</vt:lpstr>
      <vt:lpstr>list_departement</vt:lpstr>
      <vt:lpstr>list_naf</vt:lpstr>
      <vt:lpstr>micro_entreprise</vt:lpstr>
      <vt:lpstr>naf_section</vt:lpstr>
      <vt:lpstr>nb_erreur</vt:lpstr>
      <vt:lpstr>num_contrat</vt:lpstr>
      <vt:lpstr>partenaire</vt:lpstr>
      <vt:lpstr>partenariat</vt:lpstr>
      <vt:lpstr>pourc_avance</vt:lpstr>
      <vt:lpstr>profil</vt:lpstr>
      <vt:lpstr>repar</vt:lpstr>
      <vt:lpstr>secteur_tourisme</vt:lpstr>
      <vt:lpstr>tx_max</vt:lpstr>
      <vt:lpstr>'1-J''identifie mon entreprise'!Zone_d_impression</vt:lpstr>
      <vt:lpstr>'3-Synthese de votre demande'!Zone_d_impression</vt:lpstr>
      <vt:lpstr>Accueil!Zone_d_impression</vt:lpstr>
      <vt:lpstr>AF!Zone_d_impression</vt:lpstr>
      <vt:lpstr>'Attestation de realisation'!Zone_d_impression</vt:lpstr>
      <vt:lpstr>OPALE!Zone_d_impression</vt:lpstr>
      <vt:lpstr>zone_rural</vt:lpstr>
    </vt:vector>
  </TitlesOfParts>
  <Company>ADEME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MASSON Samuel</dc:creator>
  <cp:lastModifiedBy>MASSON Samuel</cp:lastModifiedBy>
  <cp:lastPrinted>2021-02-12T15:52:07Z</cp:lastPrinted>
  <dcterms:created xsi:type="dcterms:W3CDTF">2020-11-05T08:18:41Z</dcterms:created>
  <dcterms:modified xsi:type="dcterms:W3CDTF">2021-02-12T18:07:14Z</dcterms:modified>
</cp:coreProperties>
</file>